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2.xml" ContentType="application/vnd.openxmlformats-officedocument.spreadsheetml.comments+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D:\cerv20181022ienovoD\GOBNdS 2020-2023 SSG\GESTION 2023\Planes de Acción 2023\"/>
    </mc:Choice>
  </mc:AlternateContent>
  <xr:revisionPtr revIDLastSave="0" documentId="13_ncr:1_{CF2D5E93-EB20-4CD9-AC25-35D4878FF470}" xr6:coauthVersionLast="47" xr6:coauthVersionMax="47" xr10:uidLastSave="{00000000-0000-0000-0000-000000000000}"/>
  <bookViews>
    <workbookView xWindow="-108" yWindow="-108" windowWidth="23256" windowHeight="12576" tabRatio="941" firstSheet="3" activeTab="3" xr2:uid="{00000000-000D-0000-FFFF-FFFF00000000}"/>
  </bookViews>
  <sheets>
    <sheet name="Metas" sheetId="23" r:id="rId1"/>
    <sheet name="Inv" sheetId="30" r:id="rId2"/>
    <sheet name="Ppto23" sheetId="56" r:id="rId3"/>
    <sheet name="EDU" sheetId="57" r:id="rId4"/>
    <sheet name="IDS" sheetId="76" r:id="rId5"/>
    <sheet name="IND" sheetId="31" r:id="rId6"/>
    <sheet name="Cul" sheetId="58" r:id="rId7"/>
    <sheet name="DSoc" sheetId="79" r:id="rId8"/>
    <sheet name="PcD" sheetId="59" r:id="rId9"/>
    <sheet name="CRCNM" sheetId="60" r:id="rId10"/>
    <sheet name="Muj" sheetId="61" r:id="rId11"/>
    <sheet name="Gob" sheetId="62" r:id="rId12"/>
    <sheet name="Víc" sheetId="83" r:id="rId13"/>
    <sheet name="Plan" sheetId="64" r:id="rId14"/>
    <sheet name="Fron" sheetId="65" r:id="rId15"/>
    <sheet name="Gen" sheetId="82" r:id="rId16"/>
    <sheet name="Hac" sheetId="67" r:id="rId17"/>
    <sheet name="M.A." sheetId="68" r:id="rId18"/>
    <sheet name="GRD" sheetId="80" r:id="rId19"/>
    <sheet name="Háb" sheetId="69" r:id="rId20"/>
    <sheet name="Vías" sheetId="70" r:id="rId21"/>
    <sheet name="Trán" sheetId="71" r:id="rId22"/>
    <sheet name="APSB" sheetId="72" r:id="rId23"/>
    <sheet name="Agr" sheetId="73" r:id="rId24"/>
    <sheet name="Tur" sheetId="74" r:id="rId25"/>
    <sheet name="DEco" sheetId="75" r:id="rId26"/>
    <sheet name="Min" sheetId="81" r:id="rId27"/>
    <sheet name="TIC" sheetId="78" r:id="rId28"/>
    <sheet name="l" sheetId="53"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Print_Area" localSheetId="5">IND!$B$1:$CC$122</definedName>
    <definedName name="_xlnm.Print_Area" localSheetId="2">Ppto23!$B$1:$G$330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N118" i="83" l="1"/>
  <c r="BE118" i="83"/>
  <c r="AV118" i="83"/>
  <c r="AM118" i="83"/>
  <c r="AJ118" i="83"/>
  <c r="AI118" i="83"/>
  <c r="AH118" i="83"/>
  <c r="AG118" i="83"/>
  <c r="AF118" i="83"/>
  <c r="AE118" i="83"/>
  <c r="AD118" i="83"/>
  <c r="BN117" i="83"/>
  <c r="BE117" i="83"/>
  <c r="AV117" i="83"/>
  <c r="AM117" i="83"/>
  <c r="AD117" i="83" s="1"/>
  <c r="AJ117" i="83"/>
  <c r="AI117" i="83"/>
  <c r="AH117" i="83"/>
  <c r="AG117" i="83"/>
  <c r="AF117" i="83"/>
  <c r="AE117" i="83"/>
  <c r="BN116" i="83"/>
  <c r="BE116" i="83"/>
  <c r="AV116" i="83"/>
  <c r="AD116" i="83" s="1"/>
  <c r="AM116" i="83"/>
  <c r="AJ116" i="83"/>
  <c r="AI116" i="83"/>
  <c r="AH116" i="83"/>
  <c r="AG116" i="83"/>
  <c r="AF116" i="83"/>
  <c r="AE116" i="83"/>
  <c r="BN115" i="83"/>
  <c r="AD115" i="83" s="1"/>
  <c r="BL115" i="83"/>
  <c r="BE115" i="83"/>
  <c r="BC115" i="83"/>
  <c r="AV115" i="83"/>
  <c r="AT115" i="83"/>
  <c r="AM115" i="83"/>
  <c r="AK115" i="83"/>
  <c r="AJ115" i="83"/>
  <c r="AI115" i="83"/>
  <c r="AH115" i="83"/>
  <c r="AG115" i="83"/>
  <c r="AF115" i="83"/>
  <c r="AE115" i="83"/>
  <c r="AB115" i="83"/>
  <c r="R115" i="83"/>
  <c r="M115" i="83"/>
  <c r="K115" i="83"/>
  <c r="BN114" i="83"/>
  <c r="BE114" i="83"/>
  <c r="AV114" i="83"/>
  <c r="AM114" i="83"/>
  <c r="AJ114" i="83"/>
  <c r="AI114" i="83"/>
  <c r="AH114" i="83"/>
  <c r="AG114" i="83"/>
  <c r="AF114" i="83"/>
  <c r="AE114" i="83"/>
  <c r="AD114" i="83"/>
  <c r="BN113" i="83"/>
  <c r="BE113" i="83"/>
  <c r="AV113" i="83"/>
  <c r="AM113" i="83"/>
  <c r="AD113" i="83" s="1"/>
  <c r="AJ113" i="83"/>
  <c r="AI113" i="83"/>
  <c r="AH113" i="83"/>
  <c r="AG113" i="83"/>
  <c r="AF113" i="83"/>
  <c r="AE113" i="83"/>
  <c r="BN112" i="83"/>
  <c r="BE112" i="83"/>
  <c r="AV112" i="83"/>
  <c r="AD112" i="83" s="1"/>
  <c r="AM112" i="83"/>
  <c r="AJ112" i="83"/>
  <c r="AI112" i="83"/>
  <c r="AH112" i="83"/>
  <c r="AG112" i="83"/>
  <c r="AF112" i="83"/>
  <c r="AE112" i="83"/>
  <c r="BN111" i="83"/>
  <c r="BL111" i="83"/>
  <c r="BE111" i="83"/>
  <c r="BC111" i="83"/>
  <c r="AV111" i="83"/>
  <c r="AT111" i="83"/>
  <c r="AM111" i="83"/>
  <c r="AD111" i="83" s="1"/>
  <c r="AK111" i="83"/>
  <c r="AJ111" i="83"/>
  <c r="AI111" i="83"/>
  <c r="AH111" i="83"/>
  <c r="AG111" i="83"/>
  <c r="AF111" i="83"/>
  <c r="AE111" i="83"/>
  <c r="AB111" i="83"/>
  <c r="R111" i="83"/>
  <c r="M111" i="83"/>
  <c r="K111" i="83"/>
  <c r="BN110" i="83"/>
  <c r="BE110" i="83"/>
  <c r="AV110" i="83"/>
  <c r="AM110" i="83"/>
  <c r="AD110" i="83" s="1"/>
  <c r="AJ110" i="83"/>
  <c r="AI110" i="83"/>
  <c r="AH110" i="83"/>
  <c r="AG110" i="83"/>
  <c r="AF110" i="83"/>
  <c r="AE110" i="83"/>
  <c r="BN109" i="83"/>
  <c r="BE109" i="83"/>
  <c r="AV109" i="83"/>
  <c r="AM109" i="83"/>
  <c r="AD109" i="83" s="1"/>
  <c r="AJ109" i="83"/>
  <c r="AI109" i="83"/>
  <c r="AH109" i="83"/>
  <c r="AG109" i="83"/>
  <c r="AF109" i="83"/>
  <c r="AE109" i="83"/>
  <c r="BN108" i="83"/>
  <c r="BE108" i="83"/>
  <c r="AV108" i="83"/>
  <c r="AM108" i="83"/>
  <c r="AJ108" i="83"/>
  <c r="AI108" i="83"/>
  <c r="AH108" i="83"/>
  <c r="AG108" i="83"/>
  <c r="AF108" i="83"/>
  <c r="AE108" i="83"/>
  <c r="AD108" i="83"/>
  <c r="BN107" i="83"/>
  <c r="BL107" i="83"/>
  <c r="BE107" i="83"/>
  <c r="BC107" i="83"/>
  <c r="AV107" i="83"/>
  <c r="AT107" i="83"/>
  <c r="AM107" i="83"/>
  <c r="AK107" i="83"/>
  <c r="AJ107" i="83"/>
  <c r="AI107" i="83"/>
  <c r="AH107" i="83"/>
  <c r="AG107" i="83"/>
  <c r="AF107" i="83"/>
  <c r="AE107" i="83"/>
  <c r="AD107" i="83"/>
  <c r="AC107" i="83"/>
  <c r="AB107" i="83"/>
  <c r="R107" i="83"/>
  <c r="M107" i="83"/>
  <c r="K107" i="83"/>
  <c r="BN106" i="83"/>
  <c r="BE106" i="83"/>
  <c r="AV106" i="83"/>
  <c r="AM106" i="83"/>
  <c r="AD106" i="83" s="1"/>
  <c r="AJ106" i="83"/>
  <c r="AI106" i="83"/>
  <c r="AH106" i="83"/>
  <c r="AG106" i="83"/>
  <c r="AF106" i="83"/>
  <c r="AE106" i="83"/>
  <c r="BN105" i="83"/>
  <c r="BE105" i="83"/>
  <c r="AV105" i="83"/>
  <c r="AM105" i="83"/>
  <c r="AJ105" i="83"/>
  <c r="AI105" i="83"/>
  <c r="AH105" i="83"/>
  <c r="AG105" i="83"/>
  <c r="AF105" i="83"/>
  <c r="AE105" i="83"/>
  <c r="AD105" i="83"/>
  <c r="BN104" i="83"/>
  <c r="BE104" i="83"/>
  <c r="AV104" i="83"/>
  <c r="AM104" i="83"/>
  <c r="AD104" i="83" s="1"/>
  <c r="AJ104" i="83"/>
  <c r="AI104" i="83"/>
  <c r="AH104" i="83"/>
  <c r="AG104" i="83"/>
  <c r="AF104" i="83"/>
  <c r="AE104" i="83"/>
  <c r="BN103" i="83"/>
  <c r="BL103" i="83"/>
  <c r="BE103" i="83"/>
  <c r="BC103" i="83"/>
  <c r="AV103" i="83"/>
  <c r="AT103" i="83"/>
  <c r="AM103" i="83"/>
  <c r="AD103" i="83" s="1"/>
  <c r="AK103" i="83"/>
  <c r="AJ103" i="83"/>
  <c r="AI103" i="83"/>
  <c r="AH103" i="83"/>
  <c r="AG103" i="83"/>
  <c r="AF103" i="83"/>
  <c r="AE103" i="83"/>
  <c r="AC103" i="83"/>
  <c r="AB103" i="83"/>
  <c r="R103" i="83"/>
  <c r="M103" i="83"/>
  <c r="K103" i="83"/>
  <c r="BN102" i="83"/>
  <c r="BE102" i="83"/>
  <c r="AV102" i="83"/>
  <c r="AM102" i="83"/>
  <c r="AJ102" i="83"/>
  <c r="AI102" i="83"/>
  <c r="AH102" i="83"/>
  <c r="AG102" i="83"/>
  <c r="AF102" i="83"/>
  <c r="AE102" i="83"/>
  <c r="AD102" i="83"/>
  <c r="BN101" i="83"/>
  <c r="BE101" i="83"/>
  <c r="AV101" i="83"/>
  <c r="AM101" i="83"/>
  <c r="AD101" i="83" s="1"/>
  <c r="AJ101" i="83"/>
  <c r="AI101" i="83"/>
  <c r="AH101" i="83"/>
  <c r="AG101" i="83"/>
  <c r="AF101" i="83"/>
  <c r="AE101" i="83"/>
  <c r="BN100" i="83"/>
  <c r="BE100" i="83"/>
  <c r="AV100" i="83"/>
  <c r="AM100" i="83"/>
  <c r="AJ100" i="83"/>
  <c r="AI100" i="83"/>
  <c r="AH100" i="83"/>
  <c r="AG100" i="83"/>
  <c r="AF100" i="83"/>
  <c r="AE100" i="83"/>
  <c r="AD100" i="83"/>
  <c r="BN99" i="83"/>
  <c r="BL99" i="83"/>
  <c r="BE99" i="83"/>
  <c r="BC99" i="83"/>
  <c r="AV99" i="83"/>
  <c r="AT99" i="83"/>
  <c r="AM99" i="83"/>
  <c r="AD99" i="83" s="1"/>
  <c r="AK99" i="83"/>
  <c r="AJ99" i="83"/>
  <c r="AI99" i="83"/>
  <c r="AH99" i="83"/>
  <c r="AG99" i="83"/>
  <c r="AF99" i="83"/>
  <c r="AE99" i="83"/>
  <c r="AC99" i="83"/>
  <c r="AB99" i="83"/>
  <c r="R99" i="83"/>
  <c r="M99" i="83"/>
  <c r="K99" i="83"/>
  <c r="BN98" i="83"/>
  <c r="BE98" i="83"/>
  <c r="AV98" i="83"/>
  <c r="AM98" i="83"/>
  <c r="AD98" i="83" s="1"/>
  <c r="AJ98" i="83"/>
  <c r="AI98" i="83"/>
  <c r="AH98" i="83"/>
  <c r="AG98" i="83"/>
  <c r="AF98" i="83"/>
  <c r="AE98" i="83"/>
  <c r="BN97" i="83"/>
  <c r="BE97" i="83"/>
  <c r="AV97" i="83"/>
  <c r="AD97" i="83" s="1"/>
  <c r="AM97" i="83"/>
  <c r="AJ97" i="83"/>
  <c r="AI97" i="83"/>
  <c r="AH97" i="83"/>
  <c r="AG97" i="83"/>
  <c r="AF97" i="83"/>
  <c r="AE97" i="83"/>
  <c r="BN96" i="83"/>
  <c r="BE96" i="83"/>
  <c r="AD96" i="83" s="1"/>
  <c r="AV96" i="83"/>
  <c r="AM96" i="83"/>
  <c r="AJ96" i="83"/>
  <c r="AI96" i="83"/>
  <c r="AH96" i="83"/>
  <c r="AG96" i="83"/>
  <c r="AF96" i="83"/>
  <c r="AE96" i="83"/>
  <c r="BN95" i="83"/>
  <c r="BL95" i="83"/>
  <c r="BE95" i="83"/>
  <c r="AD95" i="83" s="1"/>
  <c r="BC95" i="83"/>
  <c r="AV95" i="83"/>
  <c r="AT95" i="83"/>
  <c r="AM95" i="83"/>
  <c r="AK95" i="83"/>
  <c r="AJ95" i="83"/>
  <c r="AI95" i="83"/>
  <c r="AH95" i="83"/>
  <c r="AG95" i="83"/>
  <c r="AF95" i="83"/>
  <c r="AE95" i="83"/>
  <c r="AC95" i="83"/>
  <c r="AB95" i="83"/>
  <c r="R95" i="83"/>
  <c r="M95" i="83"/>
  <c r="K95" i="83"/>
  <c r="BN94" i="83"/>
  <c r="BE94" i="83"/>
  <c r="AV94" i="83"/>
  <c r="AM94" i="83"/>
  <c r="AJ94" i="83"/>
  <c r="AI94" i="83"/>
  <c r="AH94" i="83"/>
  <c r="AG94" i="83"/>
  <c r="AF94" i="83"/>
  <c r="AE94" i="83"/>
  <c r="AD94" i="83"/>
  <c r="BN93" i="83"/>
  <c r="BE93" i="83"/>
  <c r="AV93" i="83"/>
  <c r="AM93" i="83"/>
  <c r="AD93" i="83" s="1"/>
  <c r="AJ93" i="83"/>
  <c r="AI93" i="83"/>
  <c r="AH93" i="83"/>
  <c r="AG93" i="83"/>
  <c r="AF93" i="83"/>
  <c r="AE93" i="83"/>
  <c r="BN92" i="83"/>
  <c r="BE92" i="83"/>
  <c r="AV92" i="83"/>
  <c r="AD92" i="83" s="1"/>
  <c r="AM92" i="83"/>
  <c r="AJ92" i="83"/>
  <c r="AI92" i="83"/>
  <c r="AH92" i="83"/>
  <c r="AG92" i="83"/>
  <c r="AF92" i="83"/>
  <c r="AE92" i="83"/>
  <c r="BN91" i="83"/>
  <c r="BL91" i="83"/>
  <c r="BE91" i="83"/>
  <c r="BC91" i="83"/>
  <c r="AV91" i="83"/>
  <c r="AT91" i="83"/>
  <c r="AM91" i="83"/>
  <c r="AD91" i="83" s="1"/>
  <c r="AK91" i="83"/>
  <c r="AJ91" i="83"/>
  <c r="AI91" i="83"/>
  <c r="AH91" i="83"/>
  <c r="AG91" i="83"/>
  <c r="AF91" i="83"/>
  <c r="AE91" i="83"/>
  <c r="AC91" i="83"/>
  <c r="AB91" i="83"/>
  <c r="R91" i="83"/>
  <c r="M91" i="83"/>
  <c r="K91" i="83"/>
  <c r="BN90" i="83"/>
  <c r="BE90" i="83"/>
  <c r="AD90" i="83" s="1"/>
  <c r="AV90" i="83"/>
  <c r="AM90" i="83"/>
  <c r="AJ90" i="83"/>
  <c r="AI90" i="83"/>
  <c r="AH90" i="83"/>
  <c r="AG90" i="83"/>
  <c r="AF90" i="83"/>
  <c r="AE90" i="83"/>
  <c r="BN89" i="83"/>
  <c r="BE89" i="83"/>
  <c r="AV89" i="83"/>
  <c r="AM89" i="83"/>
  <c r="AD89" i="83" s="1"/>
  <c r="AJ89" i="83"/>
  <c r="AI89" i="83"/>
  <c r="AH89" i="83"/>
  <c r="AG89" i="83"/>
  <c r="AF89" i="83"/>
  <c r="AE89" i="83"/>
  <c r="BN88" i="83"/>
  <c r="BE88" i="83"/>
  <c r="AV88" i="83"/>
  <c r="AM88" i="83"/>
  <c r="AD88" i="83" s="1"/>
  <c r="AJ88" i="83"/>
  <c r="AI88" i="83"/>
  <c r="AH88" i="83"/>
  <c r="AG88" i="83"/>
  <c r="AF88" i="83"/>
  <c r="AE88" i="83"/>
  <c r="BN87" i="83"/>
  <c r="BL87" i="83"/>
  <c r="BE87" i="83"/>
  <c r="BC87" i="83"/>
  <c r="AV87" i="83"/>
  <c r="AD87" i="83" s="1"/>
  <c r="AT87" i="83"/>
  <c r="AM87" i="83"/>
  <c r="AK87" i="83"/>
  <c r="AJ87" i="83"/>
  <c r="AI87" i="83"/>
  <c r="AH87" i="83"/>
  <c r="AG87" i="83"/>
  <c r="AF87" i="83"/>
  <c r="AE87" i="83"/>
  <c r="AC87" i="83"/>
  <c r="AB87" i="83"/>
  <c r="R87" i="83"/>
  <c r="M87" i="83"/>
  <c r="K87" i="83"/>
  <c r="BN86" i="83"/>
  <c r="BE86" i="83"/>
  <c r="AV86" i="83"/>
  <c r="AD86" i="83" s="1"/>
  <c r="AM86" i="83"/>
  <c r="AJ86" i="83"/>
  <c r="AI86" i="83"/>
  <c r="AH86" i="83"/>
  <c r="AG86" i="83"/>
  <c r="AF86" i="83"/>
  <c r="AE86" i="83"/>
  <c r="BN85" i="83"/>
  <c r="BE85" i="83"/>
  <c r="AV85" i="83"/>
  <c r="AM85" i="83"/>
  <c r="AD85" i="83" s="1"/>
  <c r="AJ85" i="83"/>
  <c r="AI85" i="83"/>
  <c r="AH85" i="83"/>
  <c r="AG85" i="83"/>
  <c r="AF85" i="83"/>
  <c r="AE85" i="83"/>
  <c r="BN84" i="83"/>
  <c r="BE84" i="83"/>
  <c r="AV84" i="83"/>
  <c r="AM84" i="83"/>
  <c r="AJ84" i="83"/>
  <c r="AI84" i="83"/>
  <c r="AH84" i="83"/>
  <c r="AG84" i="83"/>
  <c r="AF84" i="83"/>
  <c r="AE84" i="83"/>
  <c r="AD84" i="83"/>
  <c r="BN83" i="83"/>
  <c r="BL83" i="83"/>
  <c r="BE83" i="83"/>
  <c r="BC83" i="83"/>
  <c r="AV83" i="83"/>
  <c r="AT83" i="83"/>
  <c r="AM83" i="83"/>
  <c r="AD83" i="83" s="1"/>
  <c r="AK83" i="83"/>
  <c r="AJ83" i="83"/>
  <c r="AI83" i="83"/>
  <c r="AH83" i="83"/>
  <c r="AG83" i="83"/>
  <c r="AF83" i="83"/>
  <c r="AE83" i="83"/>
  <c r="AC83" i="83"/>
  <c r="AB83" i="83"/>
  <c r="R83" i="83"/>
  <c r="M83" i="83"/>
  <c r="K83" i="83"/>
  <c r="BN82" i="83"/>
  <c r="BE82" i="83"/>
  <c r="AV82" i="83"/>
  <c r="AM82" i="83"/>
  <c r="AD82" i="83" s="1"/>
  <c r="AJ82" i="83"/>
  <c r="AI82" i="83"/>
  <c r="AH82" i="83"/>
  <c r="AG82" i="83"/>
  <c r="AF82" i="83"/>
  <c r="AE82" i="83"/>
  <c r="BN81" i="83"/>
  <c r="BE81" i="83"/>
  <c r="AV81" i="83"/>
  <c r="AM81" i="83"/>
  <c r="AJ81" i="83"/>
  <c r="AI81" i="83"/>
  <c r="AH81" i="83"/>
  <c r="AG81" i="83"/>
  <c r="AF81" i="83"/>
  <c r="AE81" i="83"/>
  <c r="AD81" i="83"/>
  <c r="BE80" i="83"/>
  <c r="AV80" i="83"/>
  <c r="AM80" i="83"/>
  <c r="AJ80" i="83"/>
  <c r="AI80" i="83"/>
  <c r="AH80" i="83"/>
  <c r="AG80" i="83"/>
  <c r="AF80" i="83"/>
  <c r="AE80" i="83"/>
  <c r="AD80" i="83"/>
  <c r="BN79" i="83"/>
  <c r="BL79" i="83"/>
  <c r="BE79" i="83"/>
  <c r="BC79" i="83"/>
  <c r="AV79" i="83"/>
  <c r="AT79" i="83"/>
  <c r="AM79" i="83"/>
  <c r="AD79" i="83" s="1"/>
  <c r="AK79" i="83"/>
  <c r="AJ79" i="83"/>
  <c r="AI79" i="83"/>
  <c r="AH79" i="83"/>
  <c r="AG79" i="83"/>
  <c r="AF79" i="83"/>
  <c r="AE79" i="83"/>
  <c r="AC79" i="83"/>
  <c r="AB79" i="83"/>
  <c r="R79" i="83"/>
  <c r="M79" i="83"/>
  <c r="K79" i="83"/>
  <c r="BN78" i="83"/>
  <c r="BE78" i="83"/>
  <c r="AV78" i="83"/>
  <c r="AM78" i="83"/>
  <c r="AD78" i="83" s="1"/>
  <c r="AJ78" i="83"/>
  <c r="AI78" i="83"/>
  <c r="AH78" i="83"/>
  <c r="AG78" i="83"/>
  <c r="AF78" i="83"/>
  <c r="AE78" i="83"/>
  <c r="BN77" i="83"/>
  <c r="AD77" i="83" s="1"/>
  <c r="BE77" i="83"/>
  <c r="AV77" i="83"/>
  <c r="AM77" i="83"/>
  <c r="AJ77" i="83"/>
  <c r="AI77" i="83"/>
  <c r="AH77" i="83"/>
  <c r="AG77" i="83"/>
  <c r="AF77" i="83"/>
  <c r="AE77" i="83"/>
  <c r="BN76" i="83"/>
  <c r="BE76" i="83"/>
  <c r="AD76" i="83" s="1"/>
  <c r="AV76" i="83"/>
  <c r="AM76" i="83"/>
  <c r="AJ76" i="83"/>
  <c r="AI76" i="83"/>
  <c r="AH76" i="83"/>
  <c r="AG76" i="83"/>
  <c r="AF76" i="83"/>
  <c r="AE76" i="83"/>
  <c r="BN75" i="83"/>
  <c r="BM75" i="83"/>
  <c r="BL75" i="83"/>
  <c r="BE75" i="83"/>
  <c r="BD75" i="83"/>
  <c r="BC75" i="83"/>
  <c r="AV75" i="83"/>
  <c r="AU75" i="83"/>
  <c r="AT75" i="83"/>
  <c r="AM75" i="83"/>
  <c r="AL75" i="83"/>
  <c r="AK75" i="83"/>
  <c r="AJ75" i="83"/>
  <c r="AI75" i="83"/>
  <c r="AH75" i="83"/>
  <c r="AG75" i="83"/>
  <c r="AF75" i="83"/>
  <c r="AE75" i="83"/>
  <c r="AD75" i="83"/>
  <c r="AC75" i="83"/>
  <c r="AB75" i="83"/>
  <c r="R75" i="83"/>
  <c r="M75" i="83"/>
  <c r="K75" i="83"/>
  <c r="BN74" i="83"/>
  <c r="BE74" i="83"/>
  <c r="AV74" i="83"/>
  <c r="AD74" i="83" s="1"/>
  <c r="AM74" i="83"/>
  <c r="AJ74" i="83"/>
  <c r="AI74" i="83"/>
  <c r="AH74" i="83"/>
  <c r="AG74" i="83"/>
  <c r="AF74" i="83"/>
  <c r="AE74" i="83"/>
  <c r="BN73" i="83"/>
  <c r="BE73" i="83"/>
  <c r="AV73" i="83"/>
  <c r="AM73" i="83"/>
  <c r="AD73" i="83" s="1"/>
  <c r="AJ73" i="83"/>
  <c r="AI73" i="83"/>
  <c r="AH73" i="83"/>
  <c r="AG73" i="83"/>
  <c r="AF73" i="83"/>
  <c r="AE73" i="83"/>
  <c r="BN72" i="83"/>
  <c r="BE72" i="83"/>
  <c r="AV72" i="83"/>
  <c r="AM72" i="83"/>
  <c r="AJ72" i="83"/>
  <c r="AI72" i="83"/>
  <c r="AH72" i="83"/>
  <c r="AG72" i="83"/>
  <c r="AF72" i="83"/>
  <c r="AE72" i="83"/>
  <c r="AD72" i="83"/>
  <c r="BN71" i="83"/>
  <c r="BM71" i="83"/>
  <c r="BL71" i="83"/>
  <c r="BE71" i="83"/>
  <c r="AD71" i="83" s="1"/>
  <c r="BD71" i="83"/>
  <c r="BC71" i="83"/>
  <c r="AV71" i="83"/>
  <c r="AT71" i="83"/>
  <c r="AM71" i="83"/>
  <c r="AK71" i="83"/>
  <c r="AJ71" i="83"/>
  <c r="AI71" i="83"/>
  <c r="AH71" i="83"/>
  <c r="AG71" i="83"/>
  <c r="AF71" i="83"/>
  <c r="AE71" i="83"/>
  <c r="AC71" i="83"/>
  <c r="AB71" i="83"/>
  <c r="R71" i="83"/>
  <c r="M71" i="83"/>
  <c r="K71" i="83"/>
  <c r="BN70" i="83"/>
  <c r="BE70" i="83"/>
  <c r="AV70" i="83"/>
  <c r="AM70" i="83"/>
  <c r="AD70" i="83" s="1"/>
  <c r="AJ70" i="83"/>
  <c r="AI70" i="83"/>
  <c r="AH70" i="83"/>
  <c r="AG70" i="83"/>
  <c r="AF70" i="83"/>
  <c r="AE70" i="83"/>
  <c r="BN69" i="83"/>
  <c r="BE69" i="83"/>
  <c r="AV69" i="83"/>
  <c r="AD69" i="83" s="1"/>
  <c r="AM69" i="83"/>
  <c r="AJ69" i="83"/>
  <c r="AI69" i="83"/>
  <c r="AH69" i="83"/>
  <c r="AG69" i="83"/>
  <c r="AF69" i="83"/>
  <c r="AE69" i="83"/>
  <c r="BN68" i="83"/>
  <c r="BE68" i="83"/>
  <c r="AM68" i="83"/>
  <c r="AJ68" i="83"/>
  <c r="AI68" i="83"/>
  <c r="AH68" i="83"/>
  <c r="AG68" i="83"/>
  <c r="AF68" i="83"/>
  <c r="AE68" i="83"/>
  <c r="AD68" i="83"/>
  <c r="BN67" i="83"/>
  <c r="BL67" i="83"/>
  <c r="BE67" i="83"/>
  <c r="BC67" i="83"/>
  <c r="AV67" i="83"/>
  <c r="AT67" i="83"/>
  <c r="AM67" i="83"/>
  <c r="AD67" i="83" s="1"/>
  <c r="AK67" i="83"/>
  <c r="AJ67" i="83"/>
  <c r="AI67" i="83"/>
  <c r="AH67" i="83"/>
  <c r="AG67" i="83"/>
  <c r="AF67" i="83"/>
  <c r="AE67" i="83"/>
  <c r="AC67" i="83"/>
  <c r="AB67" i="83"/>
  <c r="R67" i="83"/>
  <c r="M67" i="83"/>
  <c r="K67" i="83"/>
  <c r="BN66" i="83"/>
  <c r="BE66" i="83"/>
  <c r="AV66" i="83"/>
  <c r="AM66" i="83"/>
  <c r="AD66" i="83" s="1"/>
  <c r="AJ66" i="83"/>
  <c r="AI66" i="83"/>
  <c r="AH66" i="83"/>
  <c r="AG66" i="83"/>
  <c r="AF66" i="83"/>
  <c r="AE66" i="83"/>
  <c r="BN65" i="83"/>
  <c r="BE65" i="83"/>
  <c r="AV65" i="83"/>
  <c r="AM65" i="83"/>
  <c r="AJ65" i="83"/>
  <c r="AI65" i="83"/>
  <c r="AH65" i="83"/>
  <c r="AG65" i="83"/>
  <c r="AF65" i="83"/>
  <c r="AE65" i="83"/>
  <c r="AD65" i="83"/>
  <c r="BN64" i="83"/>
  <c r="BE64" i="83"/>
  <c r="AV64" i="83"/>
  <c r="AM64" i="83"/>
  <c r="AD64" i="83" s="1"/>
  <c r="AJ64" i="83"/>
  <c r="AI64" i="83"/>
  <c r="AH64" i="83"/>
  <c r="AG64" i="83"/>
  <c r="AF64" i="83"/>
  <c r="AE64" i="83"/>
  <c r="BN63" i="83"/>
  <c r="BL63" i="83"/>
  <c r="BE63" i="83"/>
  <c r="BC63" i="83"/>
  <c r="AV63" i="83"/>
  <c r="AT63" i="83"/>
  <c r="AM63" i="83"/>
  <c r="AD63" i="83" s="1"/>
  <c r="AK63" i="83"/>
  <c r="AJ63" i="83"/>
  <c r="AI63" i="83"/>
  <c r="AH63" i="83"/>
  <c r="AG63" i="83"/>
  <c r="AF63" i="83"/>
  <c r="AE63" i="83"/>
  <c r="AC63" i="83"/>
  <c r="AB63" i="83"/>
  <c r="R63" i="83"/>
  <c r="M63" i="83"/>
  <c r="K63" i="83"/>
  <c r="BN62" i="83"/>
  <c r="BE62" i="83"/>
  <c r="AV62" i="83"/>
  <c r="AM62" i="83"/>
  <c r="AJ62" i="83"/>
  <c r="AI62" i="83"/>
  <c r="AH62" i="83"/>
  <c r="AG62" i="83"/>
  <c r="AF62" i="83"/>
  <c r="AE62" i="83"/>
  <c r="AD62" i="83"/>
  <c r="BN61" i="83"/>
  <c r="BE61" i="83"/>
  <c r="AV61" i="83"/>
  <c r="AM61" i="83"/>
  <c r="AD61" i="83" s="1"/>
  <c r="AJ61" i="83"/>
  <c r="AI61" i="83"/>
  <c r="AH61" i="83"/>
  <c r="AG61" i="83"/>
  <c r="AF61" i="83"/>
  <c r="AE61" i="83"/>
  <c r="BN60" i="83"/>
  <c r="AD60" i="83" s="1"/>
  <c r="BE60" i="83"/>
  <c r="AV60" i="83"/>
  <c r="AM60" i="83"/>
  <c r="AJ60" i="83"/>
  <c r="AI60" i="83"/>
  <c r="AH60" i="83"/>
  <c r="AG60" i="83"/>
  <c r="AF60" i="83"/>
  <c r="AE60" i="83"/>
  <c r="BN59" i="83"/>
  <c r="AD59" i="83" s="1"/>
  <c r="BL59" i="83"/>
  <c r="BE59" i="83"/>
  <c r="BC59" i="83"/>
  <c r="AV59" i="83"/>
  <c r="AT59" i="83"/>
  <c r="AM59" i="83"/>
  <c r="AK59" i="83"/>
  <c r="AJ59" i="83"/>
  <c r="AI59" i="83"/>
  <c r="AH59" i="83"/>
  <c r="AG59" i="83"/>
  <c r="AF59" i="83"/>
  <c r="AE59" i="83"/>
  <c r="AC59" i="83"/>
  <c r="AB59" i="83"/>
  <c r="R59" i="83"/>
  <c r="M59" i="83"/>
  <c r="K59" i="83"/>
  <c r="BN58" i="83"/>
  <c r="BE58" i="83"/>
  <c r="AV58" i="83"/>
  <c r="AM58" i="83"/>
  <c r="AD58" i="83" s="1"/>
  <c r="AJ58" i="83"/>
  <c r="AI58" i="83"/>
  <c r="AH58" i="83"/>
  <c r="AG58" i="83"/>
  <c r="AF58" i="83"/>
  <c r="AE58" i="83"/>
  <c r="BN57" i="83"/>
  <c r="BE57" i="83"/>
  <c r="AV57" i="83"/>
  <c r="AM57" i="83"/>
  <c r="AJ57" i="83"/>
  <c r="AI57" i="83"/>
  <c r="AH57" i="83"/>
  <c r="AG57" i="83"/>
  <c r="AF57" i="83"/>
  <c r="AE57" i="83"/>
  <c r="AD57" i="83"/>
  <c r="BN56" i="83"/>
  <c r="BE56" i="83"/>
  <c r="AV56" i="83"/>
  <c r="AM56" i="83"/>
  <c r="AD56" i="83" s="1"/>
  <c r="AJ56" i="83"/>
  <c r="AI56" i="83"/>
  <c r="AH56" i="83"/>
  <c r="AG56" i="83"/>
  <c r="AF56" i="83"/>
  <c r="AE56" i="83"/>
  <c r="BN55" i="83"/>
  <c r="AD55" i="83" s="1"/>
  <c r="BL55" i="83"/>
  <c r="BE55" i="83"/>
  <c r="BC55" i="83"/>
  <c r="AV55" i="83"/>
  <c r="AT55" i="83"/>
  <c r="AM55" i="83"/>
  <c r="AK55" i="83"/>
  <c r="AJ55" i="83"/>
  <c r="AI55" i="83"/>
  <c r="AH55" i="83"/>
  <c r="AG55" i="83"/>
  <c r="AF55" i="83"/>
  <c r="AE55" i="83"/>
  <c r="AC55" i="83"/>
  <c r="AB55" i="83"/>
  <c r="R55" i="83"/>
  <c r="M55" i="83"/>
  <c r="K55" i="83"/>
  <c r="BN54" i="83"/>
  <c r="AD54" i="83" s="1"/>
  <c r="BE54" i="83"/>
  <c r="AV54" i="83"/>
  <c r="AM54" i="83"/>
  <c r="AJ54" i="83"/>
  <c r="AI54" i="83"/>
  <c r="AH54" i="83"/>
  <c r="AG54" i="83"/>
  <c r="AF54" i="83"/>
  <c r="AE54" i="83"/>
  <c r="BN53" i="83"/>
  <c r="BE53" i="83"/>
  <c r="AD53" i="83" s="1"/>
  <c r="AV53" i="83"/>
  <c r="AM53" i="83"/>
  <c r="AJ53" i="83"/>
  <c r="AI53" i="83"/>
  <c r="AH53" i="83"/>
  <c r="AG53" i="83"/>
  <c r="AF53" i="83"/>
  <c r="AE53" i="83"/>
  <c r="BE52" i="83"/>
  <c r="AV52" i="83"/>
  <c r="AM52" i="83"/>
  <c r="AD52" i="83" s="1"/>
  <c r="AJ52" i="83"/>
  <c r="AI52" i="83"/>
  <c r="AH52" i="83"/>
  <c r="AG52" i="83"/>
  <c r="AF52" i="83"/>
  <c r="AE52" i="83"/>
  <c r="BN51" i="83"/>
  <c r="BM51" i="83"/>
  <c r="BL51" i="83"/>
  <c r="BE51" i="83"/>
  <c r="AD51" i="83" s="1"/>
  <c r="BD51" i="83"/>
  <c r="BC51" i="83"/>
  <c r="AV51" i="83"/>
  <c r="AU51" i="83"/>
  <c r="AT51" i="83"/>
  <c r="AM51" i="83"/>
  <c r="AL51" i="83"/>
  <c r="AK51" i="83"/>
  <c r="AJ51" i="83"/>
  <c r="AI51" i="83"/>
  <c r="AH51" i="83"/>
  <c r="AG51" i="83"/>
  <c r="AF51" i="83"/>
  <c r="AE51" i="83"/>
  <c r="AC51" i="83"/>
  <c r="AB51" i="83"/>
  <c r="R51" i="83"/>
  <c r="M51" i="83"/>
  <c r="K51" i="83"/>
  <c r="BN50" i="83"/>
  <c r="BE50" i="83"/>
  <c r="AV50" i="83"/>
  <c r="AM50" i="83"/>
  <c r="AJ50" i="83"/>
  <c r="AI50" i="83"/>
  <c r="AH50" i="83"/>
  <c r="AG50" i="83"/>
  <c r="AF50" i="83"/>
  <c r="AE50" i="83"/>
  <c r="AD50" i="83"/>
  <c r="BN49" i="83"/>
  <c r="BE49" i="83"/>
  <c r="AV49" i="83"/>
  <c r="AM49" i="83"/>
  <c r="AD49" i="83" s="1"/>
  <c r="AJ49" i="83"/>
  <c r="AI49" i="83"/>
  <c r="AH49" i="83"/>
  <c r="AG49" i="83"/>
  <c r="AF49" i="83"/>
  <c r="AE49" i="83"/>
  <c r="BN48" i="83"/>
  <c r="BE48" i="83"/>
  <c r="AV48" i="83"/>
  <c r="AM48" i="83"/>
  <c r="AJ48" i="83"/>
  <c r="AI48" i="83"/>
  <c r="AH48" i="83"/>
  <c r="AG48" i="83"/>
  <c r="AF48" i="83"/>
  <c r="AE48" i="83"/>
  <c r="AD48" i="83"/>
  <c r="BN47" i="83"/>
  <c r="BM47" i="83"/>
  <c r="BL47" i="83"/>
  <c r="BE47" i="83"/>
  <c r="BD47" i="83"/>
  <c r="BC47" i="83"/>
  <c r="AV47" i="83"/>
  <c r="AD47" i="83" s="1"/>
  <c r="AU47" i="83"/>
  <c r="AT47" i="83"/>
  <c r="AM47" i="83"/>
  <c r="AK47" i="83"/>
  <c r="AJ47" i="83"/>
  <c r="AI47" i="83"/>
  <c r="AH47" i="83"/>
  <c r="AG47" i="83"/>
  <c r="AF47" i="83"/>
  <c r="AE47" i="83"/>
  <c r="AC47" i="83"/>
  <c r="AB47" i="83"/>
  <c r="R47" i="83"/>
  <c r="M47" i="83"/>
  <c r="K47" i="83"/>
  <c r="BN46" i="83"/>
  <c r="BE46" i="83"/>
  <c r="AV46" i="83"/>
  <c r="AD46" i="83" s="1"/>
  <c r="AM46" i="83"/>
  <c r="AJ46" i="83"/>
  <c r="AI46" i="83"/>
  <c r="AH46" i="83"/>
  <c r="AG46" i="83"/>
  <c r="AF46" i="83"/>
  <c r="AE46" i="83"/>
  <c r="BN45" i="83"/>
  <c r="BE45" i="83"/>
  <c r="AV45" i="83"/>
  <c r="AM45" i="83"/>
  <c r="AD45" i="83" s="1"/>
  <c r="AJ45" i="83"/>
  <c r="AI45" i="83"/>
  <c r="AH45" i="83"/>
  <c r="AG45" i="83"/>
  <c r="AF45" i="83"/>
  <c r="AE45" i="83"/>
  <c r="BN44" i="83"/>
  <c r="BE44" i="83"/>
  <c r="AV44" i="83"/>
  <c r="AM44" i="83"/>
  <c r="AJ44" i="83"/>
  <c r="AI44" i="83"/>
  <c r="AH44" i="83"/>
  <c r="AG44" i="83"/>
  <c r="AF44" i="83"/>
  <c r="AE44" i="83"/>
  <c r="AD44" i="83"/>
  <c r="BN43" i="83"/>
  <c r="BL43" i="83"/>
  <c r="BE43" i="83"/>
  <c r="BC43" i="83"/>
  <c r="AV43" i="83"/>
  <c r="AT43" i="83"/>
  <c r="AM43" i="83"/>
  <c r="AD43" i="83" s="1"/>
  <c r="AK43" i="83"/>
  <c r="AJ43" i="83"/>
  <c r="AI43" i="83"/>
  <c r="AH43" i="83"/>
  <c r="AG43" i="83"/>
  <c r="AF43" i="83"/>
  <c r="AE43" i="83"/>
  <c r="AC43" i="83"/>
  <c r="AB43" i="83"/>
  <c r="R43" i="83"/>
  <c r="M43" i="83"/>
  <c r="K43" i="83"/>
  <c r="BN42" i="83"/>
  <c r="BE42" i="83"/>
  <c r="AV42" i="83"/>
  <c r="AM42" i="83"/>
  <c r="AD42" i="83" s="1"/>
  <c r="AJ42" i="83"/>
  <c r="AI42" i="83"/>
  <c r="AH42" i="83"/>
  <c r="AG42" i="83"/>
  <c r="AF42" i="83"/>
  <c r="AE42" i="83"/>
  <c r="BN41" i="83"/>
  <c r="BE41" i="83"/>
  <c r="AV41" i="83"/>
  <c r="AM41" i="83"/>
  <c r="AJ41" i="83"/>
  <c r="AI41" i="83"/>
  <c r="AH41" i="83"/>
  <c r="AG41" i="83"/>
  <c r="AF41" i="83"/>
  <c r="AE41" i="83"/>
  <c r="AD41" i="83"/>
  <c r="BN40" i="83"/>
  <c r="BE40" i="83"/>
  <c r="AV40" i="83"/>
  <c r="AM40" i="83"/>
  <c r="AD40" i="83" s="1"/>
  <c r="AJ40" i="83"/>
  <c r="AI40" i="83"/>
  <c r="AH40" i="83"/>
  <c r="AG40" i="83"/>
  <c r="AF40" i="83"/>
  <c r="AE40" i="83"/>
  <c r="BN39" i="83"/>
  <c r="BL39" i="83"/>
  <c r="BE39" i="83"/>
  <c r="BC39" i="83"/>
  <c r="AV39" i="83"/>
  <c r="AT39" i="83"/>
  <c r="AM39" i="83"/>
  <c r="AD39" i="83" s="1"/>
  <c r="AK39" i="83"/>
  <c r="AJ39" i="83"/>
  <c r="AI39" i="83"/>
  <c r="AH39" i="83"/>
  <c r="AG39" i="83"/>
  <c r="AF39" i="83"/>
  <c r="AE39" i="83"/>
  <c r="AC39" i="83"/>
  <c r="AB39" i="83"/>
  <c r="R39" i="83"/>
  <c r="M39" i="83"/>
  <c r="K39" i="83"/>
  <c r="BN38" i="83"/>
  <c r="BE38" i="83"/>
  <c r="AV38" i="83"/>
  <c r="AM38" i="83"/>
  <c r="AJ38" i="83"/>
  <c r="AI38" i="83"/>
  <c r="AH38" i="83"/>
  <c r="AG38" i="83"/>
  <c r="AF38" i="83"/>
  <c r="AE38" i="83"/>
  <c r="AD38" i="83"/>
  <c r="BN37" i="83"/>
  <c r="BE37" i="83"/>
  <c r="AV37" i="83"/>
  <c r="AM37" i="83"/>
  <c r="AD37" i="83" s="1"/>
  <c r="AJ37" i="83"/>
  <c r="AI37" i="83"/>
  <c r="AH37" i="83"/>
  <c r="AG37" i="83"/>
  <c r="AF37" i="83"/>
  <c r="AE37" i="83"/>
  <c r="BN36" i="83"/>
  <c r="AD36" i="83" s="1"/>
  <c r="BE36" i="83"/>
  <c r="AV36" i="83"/>
  <c r="AM36" i="83"/>
  <c r="AJ36" i="83"/>
  <c r="AI36" i="83"/>
  <c r="AH36" i="83"/>
  <c r="AG36" i="83"/>
  <c r="AF36" i="83"/>
  <c r="AE36" i="83"/>
  <c r="BN35" i="83"/>
  <c r="BM35" i="83"/>
  <c r="BL35" i="83"/>
  <c r="BE35" i="83"/>
  <c r="BD35" i="83"/>
  <c r="BC35" i="83"/>
  <c r="AV35" i="83"/>
  <c r="AU35" i="83"/>
  <c r="AT35" i="83"/>
  <c r="AM35" i="83"/>
  <c r="AD35" i="83" s="1"/>
  <c r="AL35" i="83"/>
  <c r="AK35" i="83"/>
  <c r="AJ35" i="83"/>
  <c r="AI35" i="83"/>
  <c r="AH35" i="83"/>
  <c r="AG35" i="83"/>
  <c r="AF35" i="83"/>
  <c r="AE35" i="83"/>
  <c r="AC35" i="83"/>
  <c r="AB35" i="83"/>
  <c r="R35" i="83"/>
  <c r="M35" i="83"/>
  <c r="K35" i="83"/>
  <c r="BN34" i="83"/>
  <c r="BE34" i="83"/>
  <c r="AD34" i="83" s="1"/>
  <c r="AV34" i="83"/>
  <c r="AM34" i="83"/>
  <c r="AJ34" i="83"/>
  <c r="AI34" i="83"/>
  <c r="AH34" i="83"/>
  <c r="AG34" i="83"/>
  <c r="AF34" i="83"/>
  <c r="AE34" i="83"/>
  <c r="BN33" i="83"/>
  <c r="BE33" i="83"/>
  <c r="AV33" i="83"/>
  <c r="AD33" i="83" s="1"/>
  <c r="AM33" i="83"/>
  <c r="AJ33" i="83"/>
  <c r="AI33" i="83"/>
  <c r="AH33" i="83"/>
  <c r="AG33" i="83"/>
  <c r="AF33" i="83"/>
  <c r="AE33" i="83"/>
  <c r="BN32" i="83"/>
  <c r="BE32" i="83"/>
  <c r="AJ32" i="83"/>
  <c r="AI32" i="83"/>
  <c r="AH32" i="83"/>
  <c r="AG32" i="83"/>
  <c r="AF32" i="83"/>
  <c r="BN31" i="83"/>
  <c r="BM31" i="83"/>
  <c r="BL31" i="83"/>
  <c r="BE31" i="83"/>
  <c r="BD31" i="83"/>
  <c r="BC31" i="83"/>
  <c r="AV31" i="83"/>
  <c r="AD31" i="83" s="1"/>
  <c r="AU31" i="83"/>
  <c r="AT31" i="83"/>
  <c r="AM31" i="83"/>
  <c r="AL31" i="83"/>
  <c r="AK31" i="83"/>
  <c r="AJ31" i="83"/>
  <c r="AI31" i="83"/>
  <c r="AH31" i="83"/>
  <c r="AG31" i="83"/>
  <c r="AF31" i="83"/>
  <c r="AC31" i="83"/>
  <c r="AB31" i="83"/>
  <c r="R31" i="83"/>
  <c r="M31" i="83"/>
  <c r="K31" i="83"/>
  <c r="BN30" i="83"/>
  <c r="BE30" i="83"/>
  <c r="AV30" i="83"/>
  <c r="AM30" i="83"/>
  <c r="AD30" i="83" s="1"/>
  <c r="AJ30" i="83"/>
  <c r="AI30" i="83"/>
  <c r="AH30" i="83"/>
  <c r="AG30" i="83"/>
  <c r="AF30" i="83"/>
  <c r="AE30" i="83"/>
  <c r="BN29" i="83"/>
  <c r="BE29" i="83"/>
  <c r="AV29" i="83"/>
  <c r="AM29" i="83"/>
  <c r="AJ29" i="83"/>
  <c r="AI29" i="83"/>
  <c r="AH29" i="83"/>
  <c r="AG29" i="83"/>
  <c r="AF29" i="83"/>
  <c r="AE29" i="83"/>
  <c r="AD29" i="83"/>
  <c r="BN28" i="83"/>
  <c r="BE28" i="83"/>
  <c r="AV28" i="83"/>
  <c r="AM28" i="83"/>
  <c r="AD28" i="83" s="1"/>
  <c r="AJ28" i="83"/>
  <c r="AI28" i="83"/>
  <c r="AH28" i="83"/>
  <c r="AG28" i="83"/>
  <c r="AF28" i="83"/>
  <c r="AE28" i="83"/>
  <c r="BN27" i="83"/>
  <c r="AD27" i="83" s="1"/>
  <c r="BM27" i="83"/>
  <c r="BL27" i="83"/>
  <c r="BE27" i="83"/>
  <c r="BD27" i="83"/>
  <c r="BC27" i="83"/>
  <c r="AV27" i="83"/>
  <c r="AU27" i="83"/>
  <c r="AT27" i="83"/>
  <c r="AM27" i="83"/>
  <c r="AL27" i="83"/>
  <c r="AK27" i="83"/>
  <c r="AJ27" i="83"/>
  <c r="AI27" i="83"/>
  <c r="AH27" i="83"/>
  <c r="AG27" i="83"/>
  <c r="AF27" i="83"/>
  <c r="AE27" i="83"/>
  <c r="AC27" i="83"/>
  <c r="AB27" i="83"/>
  <c r="R27" i="83"/>
  <c r="M27" i="83"/>
  <c r="K27" i="83"/>
  <c r="BN26" i="83"/>
  <c r="AD26" i="83" s="1"/>
  <c r="BE26" i="83"/>
  <c r="AV26" i="83"/>
  <c r="AM26" i="83"/>
  <c r="AJ26" i="83"/>
  <c r="AI26" i="83"/>
  <c r="AH26" i="83"/>
  <c r="AG26" i="83"/>
  <c r="AF26" i="83"/>
  <c r="AE26" i="83"/>
  <c r="BN25" i="83"/>
  <c r="BE25" i="83"/>
  <c r="AV25" i="83"/>
  <c r="AM25" i="83"/>
  <c r="AD25" i="83" s="1"/>
  <c r="AJ25" i="83"/>
  <c r="AI25" i="83"/>
  <c r="AH25" i="83"/>
  <c r="AG25" i="83"/>
  <c r="AF25" i="83"/>
  <c r="AE25" i="83"/>
  <c r="BN24" i="83"/>
  <c r="BE24" i="83"/>
  <c r="AV24" i="83"/>
  <c r="AD24" i="83" s="1"/>
  <c r="AM24" i="83"/>
  <c r="AJ24" i="83"/>
  <c r="AI24" i="83"/>
  <c r="AH24" i="83"/>
  <c r="AG24" i="83"/>
  <c r="AF24" i="83"/>
  <c r="AE24" i="83"/>
  <c r="BN23" i="83"/>
  <c r="BM23" i="83"/>
  <c r="BL23" i="83"/>
  <c r="BE23" i="83"/>
  <c r="BD23" i="83"/>
  <c r="BC23" i="83"/>
  <c r="AV23" i="83"/>
  <c r="AU23" i="83"/>
  <c r="AT23" i="83"/>
  <c r="AM23" i="83"/>
  <c r="AD23" i="83" s="1"/>
  <c r="AL23" i="83"/>
  <c r="AK23" i="83"/>
  <c r="AJ23" i="83"/>
  <c r="AI23" i="83"/>
  <c r="AH23" i="83"/>
  <c r="AG23" i="83"/>
  <c r="AF23" i="83"/>
  <c r="AE23" i="83"/>
  <c r="AC23" i="83"/>
  <c r="AB23" i="83"/>
  <c r="R23" i="83"/>
  <c r="M23" i="83"/>
  <c r="K23" i="83"/>
  <c r="BN22" i="83"/>
  <c r="BE22" i="83"/>
  <c r="AV22" i="83"/>
  <c r="AM22" i="83"/>
  <c r="AD22" i="83" s="1"/>
  <c r="AJ22" i="83"/>
  <c r="AI22" i="83"/>
  <c r="AH22" i="83"/>
  <c r="AG22" i="83"/>
  <c r="AF22" i="83"/>
  <c r="AE22" i="83"/>
  <c r="BN21" i="83"/>
  <c r="BE21" i="83"/>
  <c r="AV21" i="83"/>
  <c r="AM21" i="83"/>
  <c r="AD21" i="83" s="1"/>
  <c r="AJ21" i="83"/>
  <c r="AI21" i="83"/>
  <c r="AH21" i="83"/>
  <c r="AG21" i="83"/>
  <c r="AF21" i="83"/>
  <c r="AE21" i="83"/>
  <c r="BN20" i="83"/>
  <c r="BE20" i="83"/>
  <c r="AV20" i="83"/>
  <c r="AM20" i="83"/>
  <c r="AD20" i="83" s="1"/>
  <c r="AJ20" i="83"/>
  <c r="AI20" i="83"/>
  <c r="AH20" i="83"/>
  <c r="AG20" i="83"/>
  <c r="AF20" i="83"/>
  <c r="AE20" i="83"/>
  <c r="BL19" i="83"/>
  <c r="BE19" i="83"/>
  <c r="BC19" i="83"/>
  <c r="AV19" i="83"/>
  <c r="AT19" i="83"/>
  <c r="AM19" i="83"/>
  <c r="AD19" i="83" s="1"/>
  <c r="AK19" i="83"/>
  <c r="AJ19" i="83"/>
  <c r="AI19" i="83"/>
  <c r="AH19" i="83"/>
  <c r="AG19" i="83"/>
  <c r="AF19" i="83"/>
  <c r="AE19" i="83"/>
  <c r="AC19" i="83"/>
  <c r="AB19" i="83"/>
  <c r="R19" i="83"/>
  <c r="M19" i="83"/>
  <c r="K19" i="83"/>
  <c r="BN18" i="83"/>
  <c r="BE18" i="83"/>
  <c r="AV18" i="83"/>
  <c r="AM18" i="83"/>
  <c r="AJ18" i="83"/>
  <c r="AI18" i="83"/>
  <c r="AH18" i="83"/>
  <c r="AG18" i="83"/>
  <c r="AF18" i="83"/>
  <c r="AE18" i="83"/>
  <c r="AD18" i="83"/>
  <c r="BN17" i="83"/>
  <c r="AD17" i="83" s="1"/>
  <c r="BE17" i="83"/>
  <c r="AV17" i="83"/>
  <c r="AM17" i="83"/>
  <c r="AJ17" i="83"/>
  <c r="AI17" i="83"/>
  <c r="AH17" i="83"/>
  <c r="AG17" i="83"/>
  <c r="AF17" i="83"/>
  <c r="AE17" i="83"/>
  <c r="BN16" i="83"/>
  <c r="BE16" i="83"/>
  <c r="AV16" i="83"/>
  <c r="AM16" i="83"/>
  <c r="AD16" i="83" s="1"/>
  <c r="AJ16" i="83"/>
  <c r="AI16" i="83"/>
  <c r="AH16" i="83"/>
  <c r="AG16" i="83"/>
  <c r="AF16" i="83"/>
  <c r="AE16" i="83"/>
  <c r="BN15" i="83"/>
  <c r="AD15" i="83" s="1"/>
  <c r="BM15" i="83"/>
  <c r="BL15" i="83"/>
  <c r="BE15" i="83"/>
  <c r="BD15" i="83"/>
  <c r="BC15" i="83"/>
  <c r="AV15" i="83"/>
  <c r="AU15" i="83"/>
  <c r="AT15" i="83"/>
  <c r="AM15" i="83"/>
  <c r="AL15" i="83"/>
  <c r="AK15" i="83"/>
  <c r="AJ15" i="83"/>
  <c r="AI15" i="83"/>
  <c r="AH15" i="83"/>
  <c r="AG15" i="83"/>
  <c r="AF15" i="83"/>
  <c r="AE15" i="83"/>
  <c r="AC15" i="83"/>
  <c r="AB15" i="83"/>
  <c r="R15" i="83"/>
  <c r="M15" i="83"/>
  <c r="K15" i="83"/>
  <c r="BN14" i="83"/>
  <c r="BE14" i="83"/>
  <c r="AV14" i="83"/>
  <c r="AD14" i="83" s="1"/>
  <c r="AM14" i="83"/>
  <c r="AJ14" i="83"/>
  <c r="AI14" i="83"/>
  <c r="AH14" i="83"/>
  <c r="AG14" i="83"/>
  <c r="AF14" i="83"/>
  <c r="AE14" i="83"/>
  <c r="BN13" i="83"/>
  <c r="BE13" i="83"/>
  <c r="AV13" i="83"/>
  <c r="AM13" i="83"/>
  <c r="AD13" i="83" s="1"/>
  <c r="AJ13" i="83"/>
  <c r="AI13" i="83"/>
  <c r="AH13" i="83"/>
  <c r="AG13" i="83"/>
  <c r="AF13" i="83"/>
  <c r="AE13" i="83"/>
  <c r="BN12" i="83"/>
  <c r="BE12" i="83"/>
  <c r="AV12" i="83"/>
  <c r="AM12" i="83"/>
  <c r="AD12" i="83" s="1"/>
  <c r="AJ12" i="83"/>
  <c r="AI12" i="83"/>
  <c r="AH12" i="83"/>
  <c r="AG12" i="83"/>
  <c r="AF12" i="83"/>
  <c r="AE12" i="83"/>
  <c r="BM11" i="83"/>
  <c r="BL11" i="83"/>
  <c r="BE11" i="83"/>
  <c r="BD11" i="83"/>
  <c r="BC11" i="83"/>
  <c r="AV11" i="83"/>
  <c r="AD11" i="83" s="1"/>
  <c r="AU11" i="83"/>
  <c r="AT11" i="83"/>
  <c r="AM11" i="83"/>
  <c r="AK11" i="83"/>
  <c r="AJ11" i="83"/>
  <c r="AI11" i="83"/>
  <c r="AH11" i="83"/>
  <c r="AG11" i="83"/>
  <c r="AF11" i="83"/>
  <c r="AE11" i="83"/>
  <c r="AC11" i="83"/>
  <c r="AB11" i="83"/>
  <c r="R11" i="83"/>
  <c r="M11" i="83"/>
  <c r="K11" i="83"/>
  <c r="BX5" i="83"/>
  <c r="BF5" i="83"/>
  <c r="AN5" i="83"/>
  <c r="W5" i="83"/>
  <c r="BX4" i="83"/>
  <c r="BF4" i="83"/>
  <c r="AN4" i="83"/>
  <c r="W4" i="83"/>
  <c r="BX3" i="83"/>
  <c r="BF3" i="83"/>
  <c r="AN3" i="83"/>
  <c r="W3" i="83"/>
  <c r="BX2" i="83"/>
  <c r="BF2" i="83"/>
  <c r="AN2" i="83"/>
  <c r="W2" i="83"/>
  <c r="BN146" i="82" l="1"/>
  <c r="BE146" i="82"/>
  <c r="AV146" i="82"/>
  <c r="AD146" i="82" s="1"/>
  <c r="AM146" i="82"/>
  <c r="AJ146" i="82"/>
  <c r="AI146" i="82"/>
  <c r="AH146" i="82"/>
  <c r="AG146" i="82"/>
  <c r="AF146" i="82"/>
  <c r="AE146" i="82"/>
  <c r="BN145" i="82"/>
  <c r="BE145" i="82"/>
  <c r="AV145" i="82"/>
  <c r="AM145" i="82"/>
  <c r="AD145" i="82" s="1"/>
  <c r="AJ145" i="82"/>
  <c r="AI145" i="82"/>
  <c r="AH145" i="82"/>
  <c r="AG145" i="82"/>
  <c r="AF145" i="82"/>
  <c r="AE145" i="82"/>
  <c r="BN144" i="82"/>
  <c r="AD144" i="82" s="1"/>
  <c r="BE144" i="82"/>
  <c r="AV144" i="82"/>
  <c r="AM144" i="82"/>
  <c r="AJ144" i="82"/>
  <c r="AI144" i="82"/>
  <c r="AH144" i="82"/>
  <c r="AG144" i="82"/>
  <c r="AF144" i="82"/>
  <c r="AE144" i="82"/>
  <c r="BN143" i="82"/>
  <c r="BM143" i="82"/>
  <c r="BL143" i="82"/>
  <c r="BE143" i="82"/>
  <c r="BD143" i="82"/>
  <c r="BC143" i="82"/>
  <c r="AV143" i="82"/>
  <c r="AU143" i="82"/>
  <c r="AT143" i="82"/>
  <c r="AM143" i="82"/>
  <c r="AL143" i="82"/>
  <c r="AK143" i="82"/>
  <c r="AJ143" i="82"/>
  <c r="AI143" i="82"/>
  <c r="AH143" i="82"/>
  <c r="AG143" i="82"/>
  <c r="AF143" i="82"/>
  <c r="AE143" i="82"/>
  <c r="AD143" i="82"/>
  <c r="AC143" i="82"/>
  <c r="AB143" i="82"/>
  <c r="R143" i="82"/>
  <c r="K143" i="82"/>
  <c r="BN142" i="82"/>
  <c r="BE142" i="82"/>
  <c r="AV142" i="82"/>
  <c r="AM142" i="82"/>
  <c r="AD142" i="82" s="1"/>
  <c r="AJ142" i="82"/>
  <c r="AI142" i="82"/>
  <c r="AH142" i="82"/>
  <c r="AG142" i="82"/>
  <c r="AF142" i="82"/>
  <c r="AE142" i="82"/>
  <c r="BN141" i="82"/>
  <c r="BE141" i="82"/>
  <c r="AV141" i="82"/>
  <c r="AM141" i="82"/>
  <c r="AD141" i="82" s="1"/>
  <c r="AJ141" i="82"/>
  <c r="AI141" i="82"/>
  <c r="AH141" i="82"/>
  <c r="AG141" i="82"/>
  <c r="AF141" i="82"/>
  <c r="AE141" i="82"/>
  <c r="BN140" i="82"/>
  <c r="BE140" i="82"/>
  <c r="AV140" i="82"/>
  <c r="AM140" i="82"/>
  <c r="AJ140" i="82"/>
  <c r="AI140" i="82"/>
  <c r="AH140" i="82"/>
  <c r="AG140" i="82"/>
  <c r="AF140" i="82"/>
  <c r="AE140" i="82"/>
  <c r="AD140" i="82"/>
  <c r="BN139" i="82"/>
  <c r="BM139" i="82"/>
  <c r="BL139" i="82"/>
  <c r="BE139" i="82"/>
  <c r="BD139" i="82"/>
  <c r="BC139" i="82"/>
  <c r="AV139" i="82"/>
  <c r="AU139" i="82"/>
  <c r="AT139" i="82"/>
  <c r="AM139" i="82"/>
  <c r="AD139" i="82" s="1"/>
  <c r="AL139" i="82"/>
  <c r="AK139" i="82"/>
  <c r="AJ139" i="82"/>
  <c r="AI139" i="82"/>
  <c r="AH139" i="82"/>
  <c r="AG139" i="82"/>
  <c r="AF139" i="82"/>
  <c r="AE139" i="82"/>
  <c r="AC139" i="82"/>
  <c r="AB139" i="82"/>
  <c r="R139" i="82"/>
  <c r="M139" i="82"/>
  <c r="K139" i="82"/>
  <c r="BN138" i="82"/>
  <c r="BE138" i="82"/>
  <c r="AV138" i="82"/>
  <c r="AM138" i="82"/>
  <c r="AJ138" i="82"/>
  <c r="AI138" i="82"/>
  <c r="AH138" i="82"/>
  <c r="AG138" i="82"/>
  <c r="AF138" i="82"/>
  <c r="AE138" i="82"/>
  <c r="AD138" i="82"/>
  <c r="BN137" i="82"/>
  <c r="BE137" i="82"/>
  <c r="AV137" i="82"/>
  <c r="AM137" i="82"/>
  <c r="AJ137" i="82"/>
  <c r="AI137" i="82"/>
  <c r="AH137" i="82"/>
  <c r="AG137" i="82"/>
  <c r="AF137" i="82"/>
  <c r="AE137" i="82"/>
  <c r="AD137" i="82"/>
  <c r="BN136" i="82"/>
  <c r="BE136" i="82"/>
  <c r="AV136" i="82"/>
  <c r="AD136" i="82" s="1"/>
  <c r="AM136" i="82"/>
  <c r="AJ136" i="82"/>
  <c r="AI136" i="82"/>
  <c r="AH136" i="82"/>
  <c r="AG136" i="82"/>
  <c r="AF136" i="82"/>
  <c r="AE136" i="82"/>
  <c r="BN135" i="82"/>
  <c r="BM135" i="82"/>
  <c r="BL135" i="82"/>
  <c r="BE135" i="82"/>
  <c r="AD135" i="82" s="1"/>
  <c r="BD135" i="82"/>
  <c r="BC135" i="82"/>
  <c r="AV135" i="82"/>
  <c r="AU135" i="82"/>
  <c r="AT135" i="82"/>
  <c r="AM135" i="82"/>
  <c r="AL135" i="82"/>
  <c r="AK135" i="82"/>
  <c r="AJ135" i="82"/>
  <c r="AI135" i="82"/>
  <c r="AH135" i="82"/>
  <c r="AG135" i="82"/>
  <c r="AF135" i="82"/>
  <c r="AE135" i="82"/>
  <c r="AC135" i="82"/>
  <c r="AB135" i="82"/>
  <c r="R135" i="82"/>
  <c r="M135" i="82"/>
  <c r="K135" i="82"/>
  <c r="BN134" i="82"/>
  <c r="BE134" i="82"/>
  <c r="AV134" i="82"/>
  <c r="AM134" i="82"/>
  <c r="AD134" i="82" s="1"/>
  <c r="AJ134" i="82"/>
  <c r="AI134" i="82"/>
  <c r="AH134" i="82"/>
  <c r="AG134" i="82"/>
  <c r="AF134" i="82"/>
  <c r="AE134" i="82"/>
  <c r="BN133" i="82"/>
  <c r="BE133" i="82"/>
  <c r="AV133" i="82"/>
  <c r="AM133" i="82"/>
  <c r="AD133" i="82" s="1"/>
  <c r="AJ133" i="82"/>
  <c r="AI133" i="82"/>
  <c r="AH133" i="82"/>
  <c r="AG133" i="82"/>
  <c r="AF133" i="82"/>
  <c r="AE133" i="82"/>
  <c r="BN132" i="82"/>
  <c r="BE132" i="82"/>
  <c r="AV132" i="82"/>
  <c r="AD132" i="82" s="1"/>
  <c r="AM132" i="82"/>
  <c r="AJ132" i="82"/>
  <c r="AI132" i="82"/>
  <c r="AH132" i="82"/>
  <c r="AG132" i="82"/>
  <c r="AF132" i="82"/>
  <c r="AE132" i="82"/>
  <c r="BN131" i="82"/>
  <c r="BM131" i="82"/>
  <c r="BL131" i="82"/>
  <c r="BE131" i="82"/>
  <c r="AD131" i="82" s="1"/>
  <c r="BD131" i="82"/>
  <c r="BC131" i="82"/>
  <c r="AV131" i="82"/>
  <c r="AU131" i="82"/>
  <c r="AT131" i="82"/>
  <c r="AM131" i="82"/>
  <c r="AL131" i="82"/>
  <c r="AK131" i="82"/>
  <c r="AJ131" i="82"/>
  <c r="AI131" i="82"/>
  <c r="AH131" i="82"/>
  <c r="AG131" i="82"/>
  <c r="AF131" i="82"/>
  <c r="AE131" i="82"/>
  <c r="AC131" i="82"/>
  <c r="AB131" i="82"/>
  <c r="R131" i="82"/>
  <c r="K131" i="82"/>
  <c r="BN130" i="82"/>
  <c r="BE130" i="82"/>
  <c r="AV130" i="82"/>
  <c r="AM130" i="82"/>
  <c r="AD130" i="82" s="1"/>
  <c r="AJ130" i="82"/>
  <c r="AI130" i="82"/>
  <c r="AH130" i="82"/>
  <c r="AG130" i="82"/>
  <c r="AF130" i="82"/>
  <c r="AE130" i="82"/>
  <c r="BN129" i="82"/>
  <c r="BE129" i="82"/>
  <c r="AD129" i="82" s="1"/>
  <c r="AV129" i="82"/>
  <c r="AM129" i="82"/>
  <c r="AJ129" i="82"/>
  <c r="AI129" i="82"/>
  <c r="AH129" i="82"/>
  <c r="AG129" i="82"/>
  <c r="AF129" i="82"/>
  <c r="AE129" i="82"/>
  <c r="BN128" i="82"/>
  <c r="BE128" i="82"/>
  <c r="AV128" i="82"/>
  <c r="AD128" i="82" s="1"/>
  <c r="AM128" i="82"/>
  <c r="AJ128" i="82"/>
  <c r="AI128" i="82"/>
  <c r="AH128" i="82"/>
  <c r="AG128" i="82"/>
  <c r="AF128" i="82"/>
  <c r="AE128" i="82"/>
  <c r="BN127" i="82"/>
  <c r="BM127" i="82"/>
  <c r="BL127" i="82"/>
  <c r="BE127" i="82"/>
  <c r="BD127" i="82"/>
  <c r="BC127" i="82"/>
  <c r="AV127" i="82"/>
  <c r="AU127" i="82"/>
  <c r="AT127" i="82"/>
  <c r="AM127" i="82"/>
  <c r="AD127" i="82" s="1"/>
  <c r="AL127" i="82"/>
  <c r="AK127" i="82"/>
  <c r="AJ127" i="82"/>
  <c r="AI127" i="82"/>
  <c r="AH127" i="82"/>
  <c r="AG127" i="82"/>
  <c r="AF127" i="82"/>
  <c r="AE127" i="82"/>
  <c r="AC127" i="82"/>
  <c r="AB127" i="82"/>
  <c r="R127" i="82"/>
  <c r="K127" i="82"/>
  <c r="BN126" i="82"/>
  <c r="BE126" i="82"/>
  <c r="AV126" i="82"/>
  <c r="AM126" i="82"/>
  <c r="AD126" i="82" s="1"/>
  <c r="AJ126" i="82"/>
  <c r="AI126" i="82"/>
  <c r="AH126" i="82"/>
  <c r="AG126" i="82"/>
  <c r="AF126" i="82"/>
  <c r="AE126" i="82"/>
  <c r="BN125" i="82"/>
  <c r="AD125" i="82" s="1"/>
  <c r="BE125" i="82"/>
  <c r="AV125" i="82"/>
  <c r="AM125" i="82"/>
  <c r="AJ125" i="82"/>
  <c r="AI125" i="82"/>
  <c r="AH125" i="82"/>
  <c r="AG125" i="82"/>
  <c r="AF125" i="82"/>
  <c r="AE125" i="82"/>
  <c r="BN124" i="82"/>
  <c r="BE124" i="82"/>
  <c r="AV124" i="82"/>
  <c r="AM124" i="82"/>
  <c r="AJ124" i="82"/>
  <c r="AI124" i="82"/>
  <c r="AH124" i="82"/>
  <c r="AG124" i="82"/>
  <c r="AF124" i="82"/>
  <c r="AE124" i="82"/>
  <c r="AD124" i="82"/>
  <c r="BN123" i="82"/>
  <c r="BM123" i="82"/>
  <c r="BL123" i="82"/>
  <c r="BE123" i="82"/>
  <c r="BD123" i="82"/>
  <c r="BC123" i="82"/>
  <c r="AV123" i="82"/>
  <c r="AU123" i="82"/>
  <c r="AT123" i="82"/>
  <c r="AM123" i="82"/>
  <c r="AL123" i="82"/>
  <c r="AK123" i="82"/>
  <c r="AJ123" i="82"/>
  <c r="AI123" i="82"/>
  <c r="AH123" i="82"/>
  <c r="AG123" i="82"/>
  <c r="AF123" i="82"/>
  <c r="AE123" i="82"/>
  <c r="AD123" i="82"/>
  <c r="AC123" i="82"/>
  <c r="AB123" i="82"/>
  <c r="R123" i="82"/>
  <c r="K123" i="82"/>
  <c r="BN122" i="82"/>
  <c r="BE122" i="82"/>
  <c r="AV122" i="82"/>
  <c r="AM122" i="82"/>
  <c r="AD122" i="82" s="1"/>
  <c r="AJ122" i="82"/>
  <c r="AI122" i="82"/>
  <c r="AH122" i="82"/>
  <c r="AG122" i="82"/>
  <c r="AF122" i="82"/>
  <c r="AE122" i="82"/>
  <c r="BN121" i="82"/>
  <c r="BE121" i="82"/>
  <c r="AV121" i="82"/>
  <c r="AM121" i="82"/>
  <c r="AD121" i="82" s="1"/>
  <c r="AJ121" i="82"/>
  <c r="AI121" i="82"/>
  <c r="AH121" i="82"/>
  <c r="AG121" i="82"/>
  <c r="AF121" i="82"/>
  <c r="AE121" i="82"/>
  <c r="BN120" i="82"/>
  <c r="BE120" i="82"/>
  <c r="AV120" i="82"/>
  <c r="AD120" i="82" s="1"/>
  <c r="AM120" i="82"/>
  <c r="AJ120" i="82"/>
  <c r="AI120" i="82"/>
  <c r="AH120" i="82"/>
  <c r="AG120" i="82"/>
  <c r="AF120" i="82"/>
  <c r="AE120" i="82"/>
  <c r="BN119" i="82"/>
  <c r="BM119" i="82"/>
  <c r="BL119" i="82"/>
  <c r="BE119" i="82"/>
  <c r="AD119" i="82" s="1"/>
  <c r="BD119" i="82"/>
  <c r="BC119" i="82"/>
  <c r="AV119" i="82"/>
  <c r="AU119" i="82"/>
  <c r="AT119" i="82"/>
  <c r="AM119" i="82"/>
  <c r="AL119" i="82"/>
  <c r="AK119" i="82"/>
  <c r="AJ119" i="82"/>
  <c r="AI119" i="82"/>
  <c r="AH119" i="82"/>
  <c r="AG119" i="82"/>
  <c r="AF119" i="82"/>
  <c r="AE119" i="82"/>
  <c r="AC119" i="82"/>
  <c r="AB119" i="82"/>
  <c r="R119" i="82"/>
  <c r="K119" i="82"/>
  <c r="BN118" i="82"/>
  <c r="BE118" i="82"/>
  <c r="AV118" i="82"/>
  <c r="AM118" i="82"/>
  <c r="AD118" i="82" s="1"/>
  <c r="AJ118" i="82"/>
  <c r="AI118" i="82"/>
  <c r="AH118" i="82"/>
  <c r="AG118" i="82"/>
  <c r="AF118" i="82"/>
  <c r="AE118" i="82"/>
  <c r="BN117" i="82"/>
  <c r="BE117" i="82"/>
  <c r="AD117" i="82" s="1"/>
  <c r="AV117" i="82"/>
  <c r="AM117" i="82"/>
  <c r="AJ117" i="82"/>
  <c r="AI117" i="82"/>
  <c r="AH117" i="82"/>
  <c r="AG117" i="82"/>
  <c r="AF117" i="82"/>
  <c r="AE117" i="82"/>
  <c r="BN116" i="82"/>
  <c r="BE116" i="82"/>
  <c r="AV116" i="82"/>
  <c r="AD116" i="82" s="1"/>
  <c r="AM116" i="82"/>
  <c r="AJ116" i="82"/>
  <c r="AI116" i="82"/>
  <c r="AH116" i="82"/>
  <c r="AG116" i="82"/>
  <c r="AF116" i="82"/>
  <c r="AE116" i="82"/>
  <c r="BN115" i="82"/>
  <c r="BM115" i="82"/>
  <c r="BL115" i="82"/>
  <c r="BE115" i="82"/>
  <c r="BD115" i="82"/>
  <c r="BC115" i="82"/>
  <c r="AV115" i="82"/>
  <c r="AU115" i="82"/>
  <c r="AT115" i="82"/>
  <c r="AM115" i="82"/>
  <c r="AD115" i="82" s="1"/>
  <c r="AL115" i="82"/>
  <c r="AK115" i="82"/>
  <c r="AJ115" i="82"/>
  <c r="AI115" i="82"/>
  <c r="AH115" i="82"/>
  <c r="AG115" i="82"/>
  <c r="AF115" i="82"/>
  <c r="AE115" i="82"/>
  <c r="AC115" i="82"/>
  <c r="AB115" i="82"/>
  <c r="R115" i="82"/>
  <c r="M115" i="82"/>
  <c r="K115" i="82"/>
  <c r="BN114" i="82"/>
  <c r="BE114" i="82"/>
  <c r="AV114" i="82"/>
  <c r="AM114" i="82"/>
  <c r="AD114" i="82" s="1"/>
  <c r="AJ114" i="82"/>
  <c r="AI114" i="82"/>
  <c r="AH114" i="82"/>
  <c r="AG114" i="82"/>
  <c r="AF114" i="82"/>
  <c r="AE114" i="82"/>
  <c r="BN113" i="82"/>
  <c r="BE113" i="82"/>
  <c r="AV113" i="82"/>
  <c r="AM113" i="82"/>
  <c r="AD113" i="82" s="1"/>
  <c r="AJ113" i="82"/>
  <c r="AI113" i="82"/>
  <c r="AH113" i="82"/>
  <c r="AG113" i="82"/>
  <c r="AF113" i="82"/>
  <c r="AE113" i="82"/>
  <c r="BN112" i="82"/>
  <c r="AD112" i="82" s="1"/>
  <c r="BE112" i="82"/>
  <c r="AV112" i="82"/>
  <c r="AM112" i="82"/>
  <c r="AJ112" i="82"/>
  <c r="AI112" i="82"/>
  <c r="AH112" i="82"/>
  <c r="AG112" i="82"/>
  <c r="AF112" i="82"/>
  <c r="AE112" i="82"/>
  <c r="BN111" i="82"/>
  <c r="BM111" i="82"/>
  <c r="BL111" i="82"/>
  <c r="BE111" i="82"/>
  <c r="BD111" i="82"/>
  <c r="BC111" i="82"/>
  <c r="AV111" i="82"/>
  <c r="AU111" i="82"/>
  <c r="AT111" i="82"/>
  <c r="AM111" i="82"/>
  <c r="AL111" i="82"/>
  <c r="AK111" i="82"/>
  <c r="AJ111" i="82"/>
  <c r="AI111" i="82"/>
  <c r="AH111" i="82"/>
  <c r="AG111" i="82"/>
  <c r="AF111" i="82"/>
  <c r="AE111" i="82"/>
  <c r="AD111" i="82"/>
  <c r="AC111" i="82"/>
  <c r="AB111" i="82"/>
  <c r="R111" i="82"/>
  <c r="M111" i="82"/>
  <c r="K111" i="82"/>
  <c r="BN110" i="82"/>
  <c r="BE110" i="82"/>
  <c r="AV110" i="82"/>
  <c r="AM110" i="82"/>
  <c r="AJ110" i="82"/>
  <c r="AI110" i="82"/>
  <c r="AH110" i="82"/>
  <c r="AG110" i="82"/>
  <c r="AF110" i="82"/>
  <c r="AE110" i="82"/>
  <c r="AD110" i="82"/>
  <c r="BN109" i="82"/>
  <c r="BE109" i="82"/>
  <c r="AV109" i="82"/>
  <c r="AD109" i="82" s="1"/>
  <c r="AM109" i="82"/>
  <c r="AJ109" i="82"/>
  <c r="AI109" i="82"/>
  <c r="AH109" i="82"/>
  <c r="AG109" i="82"/>
  <c r="AF109" i="82"/>
  <c r="AE109" i="82"/>
  <c r="BN108" i="82"/>
  <c r="BE108" i="82"/>
  <c r="AV108" i="82"/>
  <c r="AM108" i="82"/>
  <c r="AD108" i="82" s="1"/>
  <c r="AJ108" i="82"/>
  <c r="AI108" i="82"/>
  <c r="AH108" i="82"/>
  <c r="AG108" i="82"/>
  <c r="AF108" i="82"/>
  <c r="AE108" i="82"/>
  <c r="BN107" i="82"/>
  <c r="BM107" i="82"/>
  <c r="BL107" i="82"/>
  <c r="BE107" i="82"/>
  <c r="BD107" i="82"/>
  <c r="BC107" i="82"/>
  <c r="AV107" i="82"/>
  <c r="AU107" i="82"/>
  <c r="AT107" i="82"/>
  <c r="AM107" i="82"/>
  <c r="AD107" i="82" s="1"/>
  <c r="AL107" i="82"/>
  <c r="AK107" i="82"/>
  <c r="AJ107" i="82"/>
  <c r="AI107" i="82"/>
  <c r="AH107" i="82"/>
  <c r="AG107" i="82"/>
  <c r="AF107" i="82"/>
  <c r="AE107" i="82"/>
  <c r="AC107" i="82"/>
  <c r="AB107" i="82"/>
  <c r="R107" i="82"/>
  <c r="M107" i="82"/>
  <c r="K107" i="82"/>
  <c r="BN106" i="82"/>
  <c r="BE106" i="82"/>
  <c r="AV106" i="82"/>
  <c r="AM106" i="82"/>
  <c r="AD106" i="82" s="1"/>
  <c r="AJ106" i="82"/>
  <c r="AI106" i="82"/>
  <c r="AH106" i="82"/>
  <c r="AG106" i="82"/>
  <c r="AF106" i="82"/>
  <c r="AE106" i="82"/>
  <c r="BN105" i="82"/>
  <c r="BE105" i="82"/>
  <c r="AV105" i="82"/>
  <c r="AD105" i="82" s="1"/>
  <c r="AM105" i="82"/>
  <c r="AJ105" i="82"/>
  <c r="AI105" i="82"/>
  <c r="AH105" i="82"/>
  <c r="AG105" i="82"/>
  <c r="AF105" i="82"/>
  <c r="AE105" i="82"/>
  <c r="BN104" i="82"/>
  <c r="BE104" i="82"/>
  <c r="AV104" i="82"/>
  <c r="AM104" i="82"/>
  <c r="AD104" i="82" s="1"/>
  <c r="AJ104" i="82"/>
  <c r="AI104" i="82"/>
  <c r="AH104" i="82"/>
  <c r="AG104" i="82"/>
  <c r="AF104" i="82"/>
  <c r="AE104" i="82"/>
  <c r="BN103" i="82"/>
  <c r="AD103" i="82" s="1"/>
  <c r="BM103" i="82"/>
  <c r="BL103" i="82"/>
  <c r="BE103" i="82"/>
  <c r="BD103" i="82"/>
  <c r="BC103" i="82"/>
  <c r="AV103" i="82"/>
  <c r="AU103" i="82"/>
  <c r="AT103" i="82"/>
  <c r="AM103" i="82"/>
  <c r="AL103" i="82"/>
  <c r="AK103" i="82"/>
  <c r="AJ103" i="82"/>
  <c r="AI103" i="82"/>
  <c r="AH103" i="82"/>
  <c r="AG103" i="82"/>
  <c r="AF103" i="82"/>
  <c r="AE103" i="82"/>
  <c r="AC103" i="82"/>
  <c r="AB103" i="82"/>
  <c r="R103" i="82"/>
  <c r="M103" i="82"/>
  <c r="K103" i="82"/>
  <c r="BN102" i="82"/>
  <c r="BE102" i="82"/>
  <c r="AV102" i="82"/>
  <c r="AM102" i="82"/>
  <c r="AD102" i="82" s="1"/>
  <c r="AJ102" i="82"/>
  <c r="AI102" i="82"/>
  <c r="AH102" i="82"/>
  <c r="AG102" i="82"/>
  <c r="AF102" i="82"/>
  <c r="AE102" i="82"/>
  <c r="BN101" i="82"/>
  <c r="BE101" i="82"/>
  <c r="AD101" i="82" s="1"/>
  <c r="AV101" i="82"/>
  <c r="AM101" i="82"/>
  <c r="AJ101" i="82"/>
  <c r="AI101" i="82"/>
  <c r="AH101" i="82"/>
  <c r="AG101" i="82"/>
  <c r="AF101" i="82"/>
  <c r="AE101" i="82"/>
  <c r="BN100" i="82"/>
  <c r="BE100" i="82"/>
  <c r="AV100" i="82"/>
  <c r="AD100" i="82" s="1"/>
  <c r="AM100" i="82"/>
  <c r="AJ100" i="82"/>
  <c r="AI100" i="82"/>
  <c r="AH100" i="82"/>
  <c r="AG100" i="82"/>
  <c r="AF100" i="82"/>
  <c r="AE100" i="82"/>
  <c r="BN99" i="82"/>
  <c r="BM99" i="82"/>
  <c r="BL99" i="82"/>
  <c r="BE99" i="82"/>
  <c r="BD99" i="82"/>
  <c r="BC99" i="82"/>
  <c r="AV99" i="82"/>
  <c r="AU99" i="82"/>
  <c r="AT99" i="82"/>
  <c r="AM99" i="82"/>
  <c r="AD99" i="82" s="1"/>
  <c r="AL99" i="82"/>
  <c r="AK99" i="82"/>
  <c r="AJ99" i="82"/>
  <c r="AI99" i="82"/>
  <c r="AH99" i="82"/>
  <c r="AG99" i="82"/>
  <c r="AF99" i="82"/>
  <c r="AE99" i="82"/>
  <c r="AC99" i="82"/>
  <c r="AB99" i="82"/>
  <c r="R99" i="82"/>
  <c r="M99" i="82"/>
  <c r="K99" i="82"/>
  <c r="BN98" i="82"/>
  <c r="BE98" i="82"/>
  <c r="AV98" i="82"/>
  <c r="AM98" i="82"/>
  <c r="AD98" i="82" s="1"/>
  <c r="AJ98" i="82"/>
  <c r="AI98" i="82"/>
  <c r="AH98" i="82"/>
  <c r="AG98" i="82"/>
  <c r="AF98" i="82"/>
  <c r="AE98" i="82"/>
  <c r="BN97" i="82"/>
  <c r="BE97" i="82"/>
  <c r="AV97" i="82"/>
  <c r="AM97" i="82"/>
  <c r="AD97" i="82" s="1"/>
  <c r="AJ97" i="82"/>
  <c r="AI97" i="82"/>
  <c r="AH97" i="82"/>
  <c r="AG97" i="82"/>
  <c r="AF97" i="82"/>
  <c r="AE97" i="82"/>
  <c r="BN96" i="82"/>
  <c r="AD96" i="82" s="1"/>
  <c r="BE96" i="82"/>
  <c r="AV96" i="82"/>
  <c r="AM96" i="82"/>
  <c r="AJ96" i="82"/>
  <c r="AI96" i="82"/>
  <c r="AH96" i="82"/>
  <c r="AG96" i="82"/>
  <c r="AF96" i="82"/>
  <c r="AE96" i="82"/>
  <c r="BN95" i="82"/>
  <c r="BM95" i="82"/>
  <c r="BL95" i="82"/>
  <c r="BE95" i="82"/>
  <c r="BD95" i="82"/>
  <c r="BC95" i="82"/>
  <c r="AV95" i="82"/>
  <c r="AU95" i="82"/>
  <c r="AT95" i="82"/>
  <c r="AM95" i="82"/>
  <c r="AL95" i="82"/>
  <c r="AK95" i="82"/>
  <c r="AJ95" i="82"/>
  <c r="AI95" i="82"/>
  <c r="AH95" i="82"/>
  <c r="AG95" i="82"/>
  <c r="AF95" i="82"/>
  <c r="AE95" i="82"/>
  <c r="AD95" i="82"/>
  <c r="AC95" i="82"/>
  <c r="AB95" i="82"/>
  <c r="R95" i="82"/>
  <c r="M95" i="82"/>
  <c r="K95" i="82"/>
  <c r="BN94" i="82"/>
  <c r="BE94" i="82"/>
  <c r="AV94" i="82"/>
  <c r="AM94" i="82"/>
  <c r="AJ94" i="82"/>
  <c r="AI94" i="82"/>
  <c r="AH94" i="82"/>
  <c r="AG94" i="82"/>
  <c r="AF94" i="82"/>
  <c r="AE94" i="82"/>
  <c r="AD94" i="82"/>
  <c r="BN93" i="82"/>
  <c r="BE93" i="82"/>
  <c r="AV93" i="82"/>
  <c r="AD93" i="82" s="1"/>
  <c r="AM93" i="82"/>
  <c r="AJ93" i="82"/>
  <c r="AI93" i="82"/>
  <c r="AH93" i="82"/>
  <c r="AG93" i="82"/>
  <c r="AF93" i="82"/>
  <c r="AE93" i="82"/>
  <c r="BN92" i="82"/>
  <c r="BE92" i="82"/>
  <c r="AV92" i="82"/>
  <c r="AM92" i="82"/>
  <c r="AD92" i="82" s="1"/>
  <c r="AJ92" i="82"/>
  <c r="AI92" i="82"/>
  <c r="AH92" i="82"/>
  <c r="AG92" i="82"/>
  <c r="AF92" i="82"/>
  <c r="AE92" i="82"/>
  <c r="BN91" i="82"/>
  <c r="BM91" i="82"/>
  <c r="BL91" i="82"/>
  <c r="BE91" i="82"/>
  <c r="BD91" i="82"/>
  <c r="BC91" i="82"/>
  <c r="AV91" i="82"/>
  <c r="AU91" i="82"/>
  <c r="AT91" i="82"/>
  <c r="AM91" i="82"/>
  <c r="AD91" i="82" s="1"/>
  <c r="AL91" i="82"/>
  <c r="AK91" i="82"/>
  <c r="AJ91" i="82"/>
  <c r="AI91" i="82"/>
  <c r="AH91" i="82"/>
  <c r="AG91" i="82"/>
  <c r="AF91" i="82"/>
  <c r="AE91" i="82"/>
  <c r="AC91" i="82"/>
  <c r="AB91" i="82"/>
  <c r="R91" i="82"/>
  <c r="M91" i="82"/>
  <c r="K91" i="82"/>
  <c r="BN90" i="82"/>
  <c r="BE90" i="82"/>
  <c r="AV90" i="82"/>
  <c r="AM90" i="82"/>
  <c r="AD90" i="82" s="1"/>
  <c r="AJ90" i="82"/>
  <c r="AI90" i="82"/>
  <c r="AH90" i="82"/>
  <c r="AG90" i="82"/>
  <c r="AF90" i="82"/>
  <c r="AE90" i="82"/>
  <c r="BN89" i="82"/>
  <c r="BE89" i="82"/>
  <c r="AV89" i="82"/>
  <c r="AD89" i="82" s="1"/>
  <c r="AM89" i="82"/>
  <c r="AJ89" i="82"/>
  <c r="AI89" i="82"/>
  <c r="AH89" i="82"/>
  <c r="AG89" i="82"/>
  <c r="AF89" i="82"/>
  <c r="AE89" i="82"/>
  <c r="BN88" i="82"/>
  <c r="BE88" i="82"/>
  <c r="AV88" i="82"/>
  <c r="AM88" i="82"/>
  <c r="AD88" i="82" s="1"/>
  <c r="AJ88" i="82"/>
  <c r="AI88" i="82"/>
  <c r="AH88" i="82"/>
  <c r="AG88" i="82"/>
  <c r="AF88" i="82"/>
  <c r="AE88" i="82"/>
  <c r="BN87" i="82"/>
  <c r="AD87" i="82" s="1"/>
  <c r="BM87" i="82"/>
  <c r="BL87" i="82"/>
  <c r="BE87" i="82"/>
  <c r="BD87" i="82"/>
  <c r="BC87" i="82"/>
  <c r="AV87" i="82"/>
  <c r="AU87" i="82"/>
  <c r="AT87" i="82"/>
  <c r="AM87" i="82"/>
  <c r="AL87" i="82"/>
  <c r="AK87" i="82"/>
  <c r="AJ87" i="82"/>
  <c r="AI87" i="82"/>
  <c r="AH87" i="82"/>
  <c r="AG87" i="82"/>
  <c r="AF87" i="82"/>
  <c r="AE87" i="82"/>
  <c r="AC87" i="82"/>
  <c r="AB87" i="82"/>
  <c r="R87" i="82"/>
  <c r="M87" i="82"/>
  <c r="K87" i="82"/>
  <c r="BN86" i="82"/>
  <c r="BE86" i="82"/>
  <c r="AV86" i="82"/>
  <c r="AM86" i="82"/>
  <c r="AD86" i="82" s="1"/>
  <c r="AJ86" i="82"/>
  <c r="AI86" i="82"/>
  <c r="AH86" i="82"/>
  <c r="AG86" i="82"/>
  <c r="AF86" i="82"/>
  <c r="AE86" i="82"/>
  <c r="BN85" i="82"/>
  <c r="BE85" i="82"/>
  <c r="AD85" i="82" s="1"/>
  <c r="AV85" i="82"/>
  <c r="AM85" i="82"/>
  <c r="AJ85" i="82"/>
  <c r="AI85" i="82"/>
  <c r="AH85" i="82"/>
  <c r="AG85" i="82"/>
  <c r="AF85" i="82"/>
  <c r="AE85" i="82"/>
  <c r="BN84" i="82"/>
  <c r="BE84" i="82"/>
  <c r="AV84" i="82"/>
  <c r="AD84" i="82" s="1"/>
  <c r="AM84" i="82"/>
  <c r="AJ84" i="82"/>
  <c r="AI84" i="82"/>
  <c r="AH84" i="82"/>
  <c r="AG84" i="82"/>
  <c r="AF84" i="82"/>
  <c r="AE84" i="82"/>
  <c r="BN83" i="82"/>
  <c r="BM83" i="82"/>
  <c r="BL83" i="82"/>
  <c r="BE83" i="82"/>
  <c r="BD83" i="82"/>
  <c r="BC83" i="82"/>
  <c r="AV83" i="82"/>
  <c r="AU83" i="82"/>
  <c r="AT83" i="82"/>
  <c r="AM83" i="82"/>
  <c r="AD83" i="82" s="1"/>
  <c r="AL83" i="82"/>
  <c r="AK83" i="82"/>
  <c r="AJ83" i="82"/>
  <c r="AI83" i="82"/>
  <c r="AH83" i="82"/>
  <c r="AG83" i="82"/>
  <c r="AF83" i="82"/>
  <c r="AE83" i="82"/>
  <c r="AC83" i="82"/>
  <c r="AB83" i="82"/>
  <c r="R83" i="82"/>
  <c r="M83" i="82"/>
  <c r="K83" i="82"/>
  <c r="BN82" i="82"/>
  <c r="BE82" i="82"/>
  <c r="AV82" i="82"/>
  <c r="AM82" i="82"/>
  <c r="AJ82" i="82"/>
  <c r="AI82" i="82"/>
  <c r="AH82" i="82"/>
  <c r="AG82" i="82"/>
  <c r="AF82" i="82"/>
  <c r="AE82" i="82"/>
  <c r="AD82" i="82"/>
  <c r="BN81" i="82"/>
  <c r="BE81" i="82"/>
  <c r="AV81" i="82"/>
  <c r="AM81" i="82"/>
  <c r="AD81" i="82" s="1"/>
  <c r="AJ81" i="82"/>
  <c r="AI81" i="82"/>
  <c r="AH81" i="82"/>
  <c r="AG81" i="82"/>
  <c r="AF81" i="82"/>
  <c r="AE81" i="82"/>
  <c r="BN80" i="82"/>
  <c r="AD80" i="82" s="1"/>
  <c r="BE80" i="82"/>
  <c r="AV80" i="82"/>
  <c r="AM80" i="82"/>
  <c r="AJ80" i="82"/>
  <c r="AI80" i="82"/>
  <c r="AH80" i="82"/>
  <c r="AG80" i="82"/>
  <c r="AF80" i="82"/>
  <c r="AE80" i="82"/>
  <c r="BN79" i="82"/>
  <c r="BM79" i="82"/>
  <c r="BL79" i="82"/>
  <c r="BE79" i="82"/>
  <c r="BD79" i="82"/>
  <c r="BC79" i="82"/>
  <c r="AV79" i="82"/>
  <c r="AU79" i="82"/>
  <c r="AT79" i="82"/>
  <c r="AM79" i="82"/>
  <c r="AL79" i="82"/>
  <c r="AK79" i="82"/>
  <c r="AJ79" i="82"/>
  <c r="AI79" i="82"/>
  <c r="AH79" i="82"/>
  <c r="AG79" i="82"/>
  <c r="AF79" i="82"/>
  <c r="AE79" i="82"/>
  <c r="AD79" i="82"/>
  <c r="AC79" i="82"/>
  <c r="AB79" i="82"/>
  <c r="R79" i="82"/>
  <c r="M79" i="82"/>
  <c r="K79" i="82"/>
  <c r="BN78" i="82"/>
  <c r="BE78" i="82"/>
  <c r="AV78" i="82"/>
  <c r="AM78" i="82"/>
  <c r="AJ78" i="82"/>
  <c r="AI78" i="82"/>
  <c r="AH78" i="82"/>
  <c r="AG78" i="82"/>
  <c r="AF78" i="82"/>
  <c r="AE78" i="82"/>
  <c r="AD78" i="82"/>
  <c r="BN77" i="82"/>
  <c r="BE77" i="82"/>
  <c r="AV77" i="82"/>
  <c r="AD77" i="82" s="1"/>
  <c r="AM77" i="82"/>
  <c r="AJ77" i="82"/>
  <c r="AI77" i="82"/>
  <c r="AH77" i="82"/>
  <c r="AG77" i="82"/>
  <c r="AF77" i="82"/>
  <c r="AE77" i="82"/>
  <c r="BN76" i="82"/>
  <c r="BE76" i="82"/>
  <c r="AV76" i="82"/>
  <c r="AM76" i="82"/>
  <c r="AD76" i="82" s="1"/>
  <c r="AJ76" i="82"/>
  <c r="AI76" i="82"/>
  <c r="AH76" i="82"/>
  <c r="AG76" i="82"/>
  <c r="AF76" i="82"/>
  <c r="AE76" i="82"/>
  <c r="BN75" i="82"/>
  <c r="BM75" i="82"/>
  <c r="BL75" i="82"/>
  <c r="BE75" i="82"/>
  <c r="BD75" i="82"/>
  <c r="BC75" i="82"/>
  <c r="AV75" i="82"/>
  <c r="AU75" i="82"/>
  <c r="AT75" i="82"/>
  <c r="AM75" i="82"/>
  <c r="AD75" i="82" s="1"/>
  <c r="AL75" i="82"/>
  <c r="AK75" i="82"/>
  <c r="AJ75" i="82"/>
  <c r="AI75" i="82"/>
  <c r="AH75" i="82"/>
  <c r="AG75" i="82"/>
  <c r="AF75" i="82"/>
  <c r="AE75" i="82"/>
  <c r="AC75" i="82"/>
  <c r="AB75" i="82"/>
  <c r="R75" i="82"/>
  <c r="M75" i="82"/>
  <c r="K75" i="82"/>
  <c r="BN74" i="82"/>
  <c r="BE74" i="82"/>
  <c r="AV74" i="82"/>
  <c r="AM74" i="82"/>
  <c r="AD74" i="82" s="1"/>
  <c r="AJ74" i="82"/>
  <c r="AI74" i="82"/>
  <c r="AH74" i="82"/>
  <c r="AG74" i="82"/>
  <c r="AF74" i="82"/>
  <c r="AE74" i="82"/>
  <c r="BN73" i="82"/>
  <c r="BE73" i="82"/>
  <c r="AV73" i="82"/>
  <c r="AD73" i="82" s="1"/>
  <c r="AM73" i="82"/>
  <c r="AJ73" i="82"/>
  <c r="AI73" i="82"/>
  <c r="AH73" i="82"/>
  <c r="AG73" i="82"/>
  <c r="AF73" i="82"/>
  <c r="AE73" i="82"/>
  <c r="BN72" i="82"/>
  <c r="BE72" i="82"/>
  <c r="AV72" i="82"/>
  <c r="AM72" i="82"/>
  <c r="AD72" i="82" s="1"/>
  <c r="AJ72" i="82"/>
  <c r="AI72" i="82"/>
  <c r="AH72" i="82"/>
  <c r="AG72" i="82"/>
  <c r="AF72" i="82"/>
  <c r="AE72" i="82"/>
  <c r="BN71" i="82"/>
  <c r="AD71" i="82" s="1"/>
  <c r="BM71" i="82"/>
  <c r="BL71" i="82"/>
  <c r="BE71" i="82"/>
  <c r="BD71" i="82"/>
  <c r="BC71" i="82"/>
  <c r="AV71" i="82"/>
  <c r="AU71" i="82"/>
  <c r="AT71" i="82"/>
  <c r="AM71" i="82"/>
  <c r="AL71" i="82"/>
  <c r="AK71" i="82"/>
  <c r="AJ71" i="82"/>
  <c r="AI71" i="82"/>
  <c r="AH71" i="82"/>
  <c r="AG71" i="82"/>
  <c r="AF71" i="82"/>
  <c r="AE71" i="82"/>
  <c r="AC71" i="82"/>
  <c r="AB71" i="82"/>
  <c r="R71" i="82"/>
  <c r="M71" i="82"/>
  <c r="K71" i="82"/>
  <c r="BN70" i="82"/>
  <c r="BE70" i="82"/>
  <c r="AV70" i="82"/>
  <c r="AM70" i="82"/>
  <c r="AD70" i="82" s="1"/>
  <c r="AJ70" i="82"/>
  <c r="AI70" i="82"/>
  <c r="AH70" i="82"/>
  <c r="AG70" i="82"/>
  <c r="AF70" i="82"/>
  <c r="AE70" i="82"/>
  <c r="BN69" i="82"/>
  <c r="BE69" i="82"/>
  <c r="AD69" i="82" s="1"/>
  <c r="AV69" i="82"/>
  <c r="AM69" i="82"/>
  <c r="AJ69" i="82"/>
  <c r="AI69" i="82"/>
  <c r="AH69" i="82"/>
  <c r="AG69" i="82"/>
  <c r="AF69" i="82"/>
  <c r="AE69" i="82"/>
  <c r="BN68" i="82"/>
  <c r="BE68" i="82"/>
  <c r="AV68" i="82"/>
  <c r="AD68" i="82" s="1"/>
  <c r="AM68" i="82"/>
  <c r="AJ68" i="82"/>
  <c r="AI68" i="82"/>
  <c r="AH68" i="82"/>
  <c r="AG68" i="82"/>
  <c r="AF68" i="82"/>
  <c r="AE68" i="82"/>
  <c r="BN67" i="82"/>
  <c r="BM67" i="82"/>
  <c r="BL67" i="82"/>
  <c r="BE67" i="82"/>
  <c r="BD67" i="82"/>
  <c r="BC67" i="82"/>
  <c r="AV67" i="82"/>
  <c r="AU67" i="82"/>
  <c r="AT67" i="82"/>
  <c r="AM67" i="82"/>
  <c r="AD67" i="82" s="1"/>
  <c r="AL67" i="82"/>
  <c r="AK67" i="82"/>
  <c r="AJ67" i="82"/>
  <c r="AI67" i="82"/>
  <c r="AH67" i="82"/>
  <c r="AG67" i="82"/>
  <c r="AF67" i="82"/>
  <c r="AE67" i="82"/>
  <c r="AC67" i="82"/>
  <c r="AB67" i="82"/>
  <c r="R67" i="82"/>
  <c r="M67" i="82"/>
  <c r="K67" i="82"/>
  <c r="BN66" i="82"/>
  <c r="BE66" i="82"/>
  <c r="AV66" i="82"/>
  <c r="AM66" i="82"/>
  <c r="AJ66" i="82"/>
  <c r="AI66" i="82"/>
  <c r="AH66" i="82"/>
  <c r="AG66" i="82"/>
  <c r="AF66" i="82"/>
  <c r="AE66" i="82"/>
  <c r="AD66" i="82"/>
  <c r="BN65" i="82"/>
  <c r="BE65" i="82"/>
  <c r="AV65" i="82"/>
  <c r="AM65" i="82"/>
  <c r="AD65" i="82" s="1"/>
  <c r="AJ65" i="82"/>
  <c r="AI65" i="82"/>
  <c r="AH65" i="82"/>
  <c r="AG65" i="82"/>
  <c r="AF65" i="82"/>
  <c r="AE65" i="82"/>
  <c r="BN64" i="82"/>
  <c r="AD64" i="82" s="1"/>
  <c r="BE64" i="82"/>
  <c r="AV64" i="82"/>
  <c r="AM64" i="82"/>
  <c r="AJ64" i="82"/>
  <c r="AI64" i="82"/>
  <c r="AH64" i="82"/>
  <c r="AG64" i="82"/>
  <c r="AF64" i="82"/>
  <c r="AE64" i="82"/>
  <c r="BN63" i="82"/>
  <c r="BM63" i="82"/>
  <c r="BL63" i="82"/>
  <c r="BE63" i="82"/>
  <c r="BD63" i="82"/>
  <c r="BC63" i="82"/>
  <c r="AV63" i="82"/>
  <c r="AU63" i="82"/>
  <c r="AT63" i="82"/>
  <c r="AM63" i="82"/>
  <c r="AL63" i="82"/>
  <c r="AK63" i="82"/>
  <c r="AJ63" i="82"/>
  <c r="AI63" i="82"/>
  <c r="AH63" i="82"/>
  <c r="AG63" i="82"/>
  <c r="AF63" i="82"/>
  <c r="AE63" i="82"/>
  <c r="AD63" i="82"/>
  <c r="AC63" i="82"/>
  <c r="AB63" i="82"/>
  <c r="R63" i="82"/>
  <c r="M63" i="82"/>
  <c r="K63" i="82"/>
  <c r="BN62" i="82"/>
  <c r="BE62" i="82"/>
  <c r="AV62" i="82"/>
  <c r="AM62" i="82"/>
  <c r="AJ62" i="82"/>
  <c r="AI62" i="82"/>
  <c r="AH62" i="82"/>
  <c r="AG62" i="82"/>
  <c r="AF62" i="82"/>
  <c r="AE62" i="82"/>
  <c r="AD62" i="82"/>
  <c r="BN61" i="82"/>
  <c r="BE61" i="82"/>
  <c r="AV61" i="82"/>
  <c r="AD61" i="82" s="1"/>
  <c r="AM61" i="82"/>
  <c r="AJ61" i="82"/>
  <c r="AI61" i="82"/>
  <c r="AH61" i="82"/>
  <c r="AG61" i="82"/>
  <c r="AF61" i="82"/>
  <c r="AE61" i="82"/>
  <c r="BN60" i="82"/>
  <c r="BE60" i="82"/>
  <c r="AV60" i="82"/>
  <c r="AM60" i="82"/>
  <c r="AD60" i="82" s="1"/>
  <c r="AJ60" i="82"/>
  <c r="AI60" i="82"/>
  <c r="AH60" i="82"/>
  <c r="AG60" i="82"/>
  <c r="AF60" i="82"/>
  <c r="AE60" i="82"/>
  <c r="BN59" i="82"/>
  <c r="BM59" i="82"/>
  <c r="BL59" i="82"/>
  <c r="BE59" i="82"/>
  <c r="BD59" i="82"/>
  <c r="BC59" i="82"/>
  <c r="AV59" i="82"/>
  <c r="AU59" i="82"/>
  <c r="AT59" i="82"/>
  <c r="AM59" i="82"/>
  <c r="AD59" i="82" s="1"/>
  <c r="AL59" i="82"/>
  <c r="AK59" i="82"/>
  <c r="AJ59" i="82"/>
  <c r="AI59" i="82"/>
  <c r="AH59" i="82"/>
  <c r="AG59" i="82"/>
  <c r="AF59" i="82"/>
  <c r="AE59" i="82"/>
  <c r="AC59" i="82"/>
  <c r="AB59" i="82"/>
  <c r="R59" i="82"/>
  <c r="M59" i="82"/>
  <c r="K59" i="82"/>
  <c r="BN58" i="82"/>
  <c r="BE58" i="82"/>
  <c r="AV58" i="82"/>
  <c r="AM58" i="82"/>
  <c r="AD58" i="82" s="1"/>
  <c r="AJ58" i="82"/>
  <c r="AI58" i="82"/>
  <c r="AH58" i="82"/>
  <c r="AG58" i="82"/>
  <c r="AF58" i="82"/>
  <c r="AE58" i="82"/>
  <c r="BN57" i="82"/>
  <c r="BE57" i="82"/>
  <c r="AV57" i="82"/>
  <c r="AD57" i="82" s="1"/>
  <c r="AM57" i="82"/>
  <c r="AJ57" i="82"/>
  <c r="AI57" i="82"/>
  <c r="AH57" i="82"/>
  <c r="AG57" i="82"/>
  <c r="AF57" i="82"/>
  <c r="AE57" i="82"/>
  <c r="BN56" i="82"/>
  <c r="BE56" i="82"/>
  <c r="AV56" i="82"/>
  <c r="AM56" i="82"/>
  <c r="AD56" i="82" s="1"/>
  <c r="AJ56" i="82"/>
  <c r="AI56" i="82"/>
  <c r="AH56" i="82"/>
  <c r="AG56" i="82"/>
  <c r="AF56" i="82"/>
  <c r="AE56" i="82"/>
  <c r="BN55" i="82"/>
  <c r="AD55" i="82" s="1"/>
  <c r="BM55" i="82"/>
  <c r="BL55" i="82"/>
  <c r="BE55" i="82"/>
  <c r="BD55" i="82"/>
  <c r="BC55" i="82"/>
  <c r="AV55" i="82"/>
  <c r="AU55" i="82"/>
  <c r="AT55" i="82"/>
  <c r="AM55" i="82"/>
  <c r="AL55" i="82"/>
  <c r="AK55" i="82"/>
  <c r="AJ55" i="82"/>
  <c r="AI55" i="82"/>
  <c r="AH55" i="82"/>
  <c r="AG55" i="82"/>
  <c r="AF55" i="82"/>
  <c r="AE55" i="82"/>
  <c r="AC55" i="82"/>
  <c r="AB55" i="82"/>
  <c r="R55" i="82"/>
  <c r="M55" i="82"/>
  <c r="K55" i="82"/>
  <c r="BN54" i="82"/>
  <c r="BE54" i="82"/>
  <c r="AV54" i="82"/>
  <c r="AM54" i="82"/>
  <c r="AD54" i="82" s="1"/>
  <c r="AJ54" i="82"/>
  <c r="AI54" i="82"/>
  <c r="AH54" i="82"/>
  <c r="AG54" i="82"/>
  <c r="AF54" i="82"/>
  <c r="AE54" i="82"/>
  <c r="BN53" i="82"/>
  <c r="BE53" i="82"/>
  <c r="AD53" i="82" s="1"/>
  <c r="AV53" i="82"/>
  <c r="AM53" i="82"/>
  <c r="AJ53" i="82"/>
  <c r="AI53" i="82"/>
  <c r="AH53" i="82"/>
  <c r="AG53" i="82"/>
  <c r="AF53" i="82"/>
  <c r="AE53" i="82"/>
  <c r="BN52" i="82"/>
  <c r="BE52" i="82"/>
  <c r="AV52" i="82"/>
  <c r="AD52" i="82" s="1"/>
  <c r="AM52" i="82"/>
  <c r="AJ52" i="82"/>
  <c r="AI52" i="82"/>
  <c r="AH52" i="82"/>
  <c r="AG52" i="82"/>
  <c r="AF52" i="82"/>
  <c r="AE52" i="82"/>
  <c r="BN51" i="82"/>
  <c r="BM51" i="82"/>
  <c r="BL51" i="82"/>
  <c r="BE51" i="82"/>
  <c r="BD51" i="82"/>
  <c r="BC51" i="82"/>
  <c r="AV51" i="82"/>
  <c r="AU51" i="82"/>
  <c r="AT51" i="82"/>
  <c r="AM51" i="82"/>
  <c r="AD51" i="82" s="1"/>
  <c r="AL51" i="82"/>
  <c r="AK51" i="82"/>
  <c r="AJ51" i="82"/>
  <c r="AI51" i="82"/>
  <c r="AH51" i="82"/>
  <c r="AG51" i="82"/>
  <c r="AF51" i="82"/>
  <c r="AE51" i="82"/>
  <c r="AC51" i="82"/>
  <c r="AB51" i="82"/>
  <c r="R51" i="82"/>
  <c r="M51" i="82"/>
  <c r="K51" i="82"/>
  <c r="BN50" i="82"/>
  <c r="BE50" i="82"/>
  <c r="AV50" i="82"/>
  <c r="AM50" i="82"/>
  <c r="AJ50" i="82"/>
  <c r="AI50" i="82"/>
  <c r="AH50" i="82"/>
  <c r="AG50" i="82"/>
  <c r="AF50" i="82"/>
  <c r="AE50" i="82"/>
  <c r="AD50" i="82"/>
  <c r="BN49" i="82"/>
  <c r="BE49" i="82"/>
  <c r="AV49" i="82"/>
  <c r="AM49" i="82"/>
  <c r="AD49" i="82" s="1"/>
  <c r="AJ49" i="82"/>
  <c r="AI49" i="82"/>
  <c r="AH49" i="82"/>
  <c r="AG49" i="82"/>
  <c r="AF49" i="82"/>
  <c r="AE49" i="82"/>
  <c r="BN48" i="82"/>
  <c r="AD48" i="82" s="1"/>
  <c r="BE48" i="82"/>
  <c r="AV48" i="82"/>
  <c r="AM48" i="82"/>
  <c r="AJ48" i="82"/>
  <c r="AI48" i="82"/>
  <c r="AH48" i="82"/>
  <c r="AG48" i="82"/>
  <c r="AF48" i="82"/>
  <c r="AE48" i="82"/>
  <c r="BN47" i="82"/>
  <c r="BM47" i="82"/>
  <c r="BL47" i="82"/>
  <c r="BE47" i="82"/>
  <c r="BD47" i="82"/>
  <c r="BC47" i="82"/>
  <c r="AV47" i="82"/>
  <c r="AD47" i="82" s="1"/>
  <c r="AU47" i="82"/>
  <c r="AT47" i="82"/>
  <c r="AM47" i="82"/>
  <c r="AL47" i="82"/>
  <c r="AK47" i="82"/>
  <c r="AJ47" i="82"/>
  <c r="AI47" i="82"/>
  <c r="AH47" i="82"/>
  <c r="AG47" i="82"/>
  <c r="AF47" i="82"/>
  <c r="AE47" i="82"/>
  <c r="AC47" i="82"/>
  <c r="AB47" i="82"/>
  <c r="R47" i="82"/>
  <c r="M47" i="82"/>
  <c r="K47" i="82"/>
  <c r="BN46" i="82"/>
  <c r="BE46" i="82"/>
  <c r="AV46" i="82"/>
  <c r="AM46" i="82"/>
  <c r="AJ46" i="82"/>
  <c r="AI46" i="82"/>
  <c r="AH46" i="82"/>
  <c r="AG46" i="82"/>
  <c r="AF46" i="82"/>
  <c r="AE46" i="82"/>
  <c r="AD46" i="82"/>
  <c r="BN45" i="82"/>
  <c r="BE45" i="82"/>
  <c r="AV45" i="82"/>
  <c r="AD45" i="82" s="1"/>
  <c r="AM45" i="82"/>
  <c r="AJ45" i="82"/>
  <c r="AI45" i="82"/>
  <c r="AH45" i="82"/>
  <c r="AG45" i="82"/>
  <c r="AF45" i="82"/>
  <c r="AE45" i="82"/>
  <c r="BN44" i="82"/>
  <c r="BE44" i="82"/>
  <c r="AV44" i="82"/>
  <c r="AM44" i="82"/>
  <c r="AD44" i="82" s="1"/>
  <c r="AJ44" i="82"/>
  <c r="AI44" i="82"/>
  <c r="AH44" i="82"/>
  <c r="AG44" i="82"/>
  <c r="AF44" i="82"/>
  <c r="AE44" i="82"/>
  <c r="BN43" i="82"/>
  <c r="BM43" i="82"/>
  <c r="BL43" i="82"/>
  <c r="BE43" i="82"/>
  <c r="BD43" i="82"/>
  <c r="BC43" i="82"/>
  <c r="AV43" i="82"/>
  <c r="AU43" i="82"/>
  <c r="AT43" i="82"/>
  <c r="AM43" i="82"/>
  <c r="AD43" i="82" s="1"/>
  <c r="AL43" i="82"/>
  <c r="AK43" i="82"/>
  <c r="AJ43" i="82"/>
  <c r="AI43" i="82"/>
  <c r="AH43" i="82"/>
  <c r="AG43" i="82"/>
  <c r="AF43" i="82"/>
  <c r="AE43" i="82"/>
  <c r="AC43" i="82"/>
  <c r="AB43" i="82"/>
  <c r="R43" i="82"/>
  <c r="M43" i="82"/>
  <c r="K43" i="82"/>
  <c r="BN42" i="82"/>
  <c r="BE42" i="82"/>
  <c r="AV42" i="82"/>
  <c r="AM42" i="82"/>
  <c r="AD42" i="82" s="1"/>
  <c r="AJ42" i="82"/>
  <c r="AI42" i="82"/>
  <c r="AH42" i="82"/>
  <c r="AG42" i="82"/>
  <c r="AF42" i="82"/>
  <c r="AE42" i="82"/>
  <c r="BN41" i="82"/>
  <c r="BE41" i="82"/>
  <c r="AV41" i="82"/>
  <c r="AD41" i="82" s="1"/>
  <c r="AM41" i="82"/>
  <c r="AJ41" i="82"/>
  <c r="AI41" i="82"/>
  <c r="AH41" i="82"/>
  <c r="AG41" i="82"/>
  <c r="AF41" i="82"/>
  <c r="AE41" i="82"/>
  <c r="BN40" i="82"/>
  <c r="BE40" i="82"/>
  <c r="AV40" i="82"/>
  <c r="AM40" i="82"/>
  <c r="AD40" i="82" s="1"/>
  <c r="AJ40" i="82"/>
  <c r="AI40" i="82"/>
  <c r="AH40" i="82"/>
  <c r="AG40" i="82"/>
  <c r="AF40" i="82"/>
  <c r="AE40" i="82"/>
  <c r="BN39" i="82"/>
  <c r="AD39" i="82" s="1"/>
  <c r="BM39" i="82"/>
  <c r="BL39" i="82"/>
  <c r="BE39" i="82"/>
  <c r="BD39" i="82"/>
  <c r="BC39" i="82"/>
  <c r="AV39" i="82"/>
  <c r="AU39" i="82"/>
  <c r="AT39" i="82"/>
  <c r="AM39" i="82"/>
  <c r="AL39" i="82"/>
  <c r="AK39" i="82"/>
  <c r="AJ39" i="82"/>
  <c r="AI39" i="82"/>
  <c r="AH39" i="82"/>
  <c r="AG39" i="82"/>
  <c r="AF39" i="82"/>
  <c r="AE39" i="82"/>
  <c r="AC39" i="82"/>
  <c r="AB39" i="82"/>
  <c r="R39" i="82"/>
  <c r="M39" i="82"/>
  <c r="K39" i="82"/>
  <c r="BN38" i="82"/>
  <c r="AD38" i="82" s="1"/>
  <c r="BE38" i="82"/>
  <c r="AV38" i="82"/>
  <c r="AM38" i="82"/>
  <c r="AJ38" i="82"/>
  <c r="AI38" i="82"/>
  <c r="AH38" i="82"/>
  <c r="AG38" i="82"/>
  <c r="AF38" i="82"/>
  <c r="AE38" i="82"/>
  <c r="BN37" i="82"/>
  <c r="BE37" i="82"/>
  <c r="AD37" i="82" s="1"/>
  <c r="AV37" i="82"/>
  <c r="AM37" i="82"/>
  <c r="AJ37" i="82"/>
  <c r="AI37" i="82"/>
  <c r="AH37" i="82"/>
  <c r="AG37" i="82"/>
  <c r="AF37" i="82"/>
  <c r="AE37" i="82"/>
  <c r="BN36" i="82"/>
  <c r="BE36" i="82"/>
  <c r="AV36" i="82"/>
  <c r="AD36" i="82" s="1"/>
  <c r="AM36" i="82"/>
  <c r="AJ36" i="82"/>
  <c r="AI36" i="82"/>
  <c r="AH36" i="82"/>
  <c r="AG36" i="82"/>
  <c r="AF36" i="82"/>
  <c r="AE36" i="82"/>
  <c r="BN35" i="82"/>
  <c r="BM35" i="82"/>
  <c r="BL35" i="82"/>
  <c r="BE35" i="82"/>
  <c r="BD35" i="82"/>
  <c r="BC35" i="82"/>
  <c r="AV35" i="82"/>
  <c r="AU35" i="82"/>
  <c r="AT35" i="82"/>
  <c r="AM35" i="82"/>
  <c r="AD35" i="82" s="1"/>
  <c r="AL35" i="82"/>
  <c r="AK35" i="82"/>
  <c r="AJ35" i="82"/>
  <c r="AI35" i="82"/>
  <c r="AH35" i="82"/>
  <c r="AG35" i="82"/>
  <c r="AF35" i="82"/>
  <c r="AE35" i="82"/>
  <c r="AC35" i="82"/>
  <c r="AB35" i="82"/>
  <c r="R35" i="82"/>
  <c r="M35" i="82"/>
  <c r="K35" i="82"/>
  <c r="BN34" i="82"/>
  <c r="BE34" i="82"/>
  <c r="AV34" i="82"/>
  <c r="AM34" i="82"/>
  <c r="AJ34" i="82"/>
  <c r="AI34" i="82"/>
  <c r="AH34" i="82"/>
  <c r="AG34" i="82"/>
  <c r="AF34" i="82"/>
  <c r="AE34" i="82"/>
  <c r="AD34" i="82"/>
  <c r="BN33" i="82"/>
  <c r="BE33" i="82"/>
  <c r="AV33" i="82"/>
  <c r="AM33" i="82"/>
  <c r="AD33" i="82" s="1"/>
  <c r="AJ33" i="82"/>
  <c r="AI33" i="82"/>
  <c r="AH33" i="82"/>
  <c r="AG33" i="82"/>
  <c r="AF33" i="82"/>
  <c r="AE33" i="82"/>
  <c r="BN32" i="82"/>
  <c r="AD32" i="82" s="1"/>
  <c r="BE32" i="82"/>
  <c r="AV32" i="82"/>
  <c r="AM32" i="82"/>
  <c r="AJ32" i="82"/>
  <c r="AI32" i="82"/>
  <c r="AH32" i="82"/>
  <c r="AG32" i="82"/>
  <c r="AF32" i="82"/>
  <c r="AE32" i="82"/>
  <c r="BN31" i="82"/>
  <c r="BM31" i="82"/>
  <c r="BL31" i="82"/>
  <c r="BE31" i="82"/>
  <c r="BD31" i="82"/>
  <c r="BC31" i="82"/>
  <c r="AV31" i="82"/>
  <c r="AU31" i="82"/>
  <c r="AT31" i="82"/>
  <c r="AM31" i="82"/>
  <c r="AL31" i="82"/>
  <c r="AK31" i="82"/>
  <c r="AJ31" i="82"/>
  <c r="AI31" i="82"/>
  <c r="AH31" i="82"/>
  <c r="AG31" i="82"/>
  <c r="AF31" i="82"/>
  <c r="AE31" i="82"/>
  <c r="AD31" i="82"/>
  <c r="AC31" i="82"/>
  <c r="AB31" i="82"/>
  <c r="R31" i="82"/>
  <c r="M31" i="82"/>
  <c r="K31" i="82"/>
  <c r="BN30" i="82"/>
  <c r="BE30" i="82"/>
  <c r="AV30" i="82"/>
  <c r="AM30" i="82"/>
  <c r="AJ30" i="82"/>
  <c r="AI30" i="82"/>
  <c r="AH30" i="82"/>
  <c r="AG30" i="82"/>
  <c r="AF30" i="82"/>
  <c r="AE30" i="82"/>
  <c r="AD30" i="82"/>
  <c r="BN29" i="82"/>
  <c r="BE29" i="82"/>
  <c r="AV29" i="82"/>
  <c r="AD29" i="82" s="1"/>
  <c r="AM29" i="82"/>
  <c r="AJ29" i="82"/>
  <c r="AI29" i="82"/>
  <c r="AH29" i="82"/>
  <c r="AG29" i="82"/>
  <c r="AF29" i="82"/>
  <c r="AE29" i="82"/>
  <c r="BN28" i="82"/>
  <c r="BE28" i="82"/>
  <c r="AV28" i="82"/>
  <c r="AM28" i="82"/>
  <c r="AD28" i="82" s="1"/>
  <c r="AJ28" i="82"/>
  <c r="AI28" i="82"/>
  <c r="AH28" i="82"/>
  <c r="AG28" i="82"/>
  <c r="AF28" i="82"/>
  <c r="AE28" i="82"/>
  <c r="BN27" i="82"/>
  <c r="BM27" i="82"/>
  <c r="BL27" i="82"/>
  <c r="BE27" i="82"/>
  <c r="BD27" i="82"/>
  <c r="BC27" i="82"/>
  <c r="AV27" i="82"/>
  <c r="AU27" i="82"/>
  <c r="AT27" i="82"/>
  <c r="AM27" i="82"/>
  <c r="AD27" i="82" s="1"/>
  <c r="AL27" i="82"/>
  <c r="AK27" i="82"/>
  <c r="AJ27" i="82"/>
  <c r="AI27" i="82"/>
  <c r="AH27" i="82"/>
  <c r="AG27" i="82"/>
  <c r="AF27" i="82"/>
  <c r="AE27" i="82"/>
  <c r="AC27" i="82"/>
  <c r="AB27" i="82"/>
  <c r="R27" i="82"/>
  <c r="M27" i="82"/>
  <c r="K27" i="82"/>
  <c r="BN26" i="82"/>
  <c r="BE26" i="82"/>
  <c r="AV26" i="82"/>
  <c r="AM26" i="82"/>
  <c r="AD26" i="82" s="1"/>
  <c r="AJ26" i="82"/>
  <c r="AI26" i="82"/>
  <c r="AH26" i="82"/>
  <c r="AG26" i="82"/>
  <c r="AF26" i="82"/>
  <c r="AE26" i="82"/>
  <c r="BN25" i="82"/>
  <c r="BE25" i="82"/>
  <c r="AV25" i="82"/>
  <c r="AD25" i="82" s="1"/>
  <c r="AM25" i="82"/>
  <c r="AJ25" i="82"/>
  <c r="AI25" i="82"/>
  <c r="AH25" i="82"/>
  <c r="AG25" i="82"/>
  <c r="AF25" i="82"/>
  <c r="AE25" i="82"/>
  <c r="BN24" i="82"/>
  <c r="BE24" i="82"/>
  <c r="AV24" i="82"/>
  <c r="AM24" i="82"/>
  <c r="AD24" i="82" s="1"/>
  <c r="AJ24" i="82"/>
  <c r="AI24" i="82"/>
  <c r="AH24" i="82"/>
  <c r="AG24" i="82"/>
  <c r="AF24" i="82"/>
  <c r="AE24" i="82"/>
  <c r="BN23" i="82"/>
  <c r="AD23" i="82" s="1"/>
  <c r="BM23" i="82"/>
  <c r="BL23" i="82"/>
  <c r="BE23" i="82"/>
  <c r="BD23" i="82"/>
  <c r="BC23" i="82"/>
  <c r="AV23" i="82"/>
  <c r="AU23" i="82"/>
  <c r="AT23" i="82"/>
  <c r="AM23" i="82"/>
  <c r="AL23" i="82"/>
  <c r="AK23" i="82"/>
  <c r="AJ23" i="82"/>
  <c r="AI23" i="82"/>
  <c r="AH23" i="82"/>
  <c r="AG23" i="82"/>
  <c r="AF23" i="82"/>
  <c r="AE23" i="82"/>
  <c r="AC23" i="82"/>
  <c r="AB23" i="82"/>
  <c r="R23" i="82"/>
  <c r="M23" i="82"/>
  <c r="K23" i="82"/>
  <c r="BN22" i="82"/>
  <c r="BE22" i="82"/>
  <c r="AV22" i="82"/>
  <c r="AM22" i="82"/>
  <c r="AD22" i="82" s="1"/>
  <c r="AJ22" i="82"/>
  <c r="AI22" i="82"/>
  <c r="AH22" i="82"/>
  <c r="AG22" i="82"/>
  <c r="AF22" i="82"/>
  <c r="AE22" i="82"/>
  <c r="BN21" i="82"/>
  <c r="BE21" i="82"/>
  <c r="AD21" i="82" s="1"/>
  <c r="AV21" i="82"/>
  <c r="AM21" i="82"/>
  <c r="AJ21" i="82"/>
  <c r="AI21" i="82"/>
  <c r="AH21" i="82"/>
  <c r="AG21" i="82"/>
  <c r="AF21" i="82"/>
  <c r="AE21" i="82"/>
  <c r="BN20" i="82"/>
  <c r="BE20" i="82"/>
  <c r="AV20" i="82"/>
  <c r="AD20" i="82" s="1"/>
  <c r="AM20" i="82"/>
  <c r="AJ20" i="82"/>
  <c r="AI20" i="82"/>
  <c r="AH20" i="82"/>
  <c r="AG20" i="82"/>
  <c r="AF20" i="82"/>
  <c r="AE20" i="82"/>
  <c r="BN19" i="82"/>
  <c r="BM19" i="82"/>
  <c r="BL19" i="82"/>
  <c r="BE19" i="82"/>
  <c r="BD19" i="82"/>
  <c r="BC19" i="82"/>
  <c r="AV19" i="82"/>
  <c r="AU19" i="82"/>
  <c r="AT19" i="82"/>
  <c r="AM19" i="82"/>
  <c r="AD19" i="82" s="1"/>
  <c r="AL19" i="82"/>
  <c r="AK19" i="82"/>
  <c r="AJ19" i="82"/>
  <c r="AI19" i="82"/>
  <c r="AH19" i="82"/>
  <c r="AG19" i="82"/>
  <c r="AF19" i="82"/>
  <c r="AE19" i="82"/>
  <c r="AC19" i="82"/>
  <c r="AB19" i="82"/>
  <c r="R19" i="82"/>
  <c r="K19" i="82"/>
  <c r="BN18" i="82"/>
  <c r="BE18" i="82"/>
  <c r="AV18" i="82"/>
  <c r="AM18" i="82"/>
  <c r="AD18" i="82" s="1"/>
  <c r="AJ18" i="82"/>
  <c r="AI18" i="82"/>
  <c r="AH18" i="82"/>
  <c r="AG18" i="82"/>
  <c r="AF18" i="82"/>
  <c r="AE18" i="82"/>
  <c r="BN17" i="82"/>
  <c r="AD17" i="82" s="1"/>
  <c r="BE17" i="82"/>
  <c r="AV17" i="82"/>
  <c r="AM17" i="82"/>
  <c r="AJ17" i="82"/>
  <c r="AI17" i="82"/>
  <c r="AH17" i="82"/>
  <c r="AG17" i="82"/>
  <c r="AF17" i="82"/>
  <c r="AE17" i="82"/>
  <c r="BN16" i="82"/>
  <c r="BE16" i="82"/>
  <c r="AV16" i="82"/>
  <c r="AM16" i="82"/>
  <c r="AJ16" i="82"/>
  <c r="AI16" i="82"/>
  <c r="AH16" i="82"/>
  <c r="AG16" i="82"/>
  <c r="AF16" i="82"/>
  <c r="AE16" i="82"/>
  <c r="AD16" i="82"/>
  <c r="BN15" i="82"/>
  <c r="BM15" i="82"/>
  <c r="BL15" i="82"/>
  <c r="BE15" i="82"/>
  <c r="BD15" i="82"/>
  <c r="BC15" i="82"/>
  <c r="AV15" i="82"/>
  <c r="AD15" i="82" s="1"/>
  <c r="AU15" i="82"/>
  <c r="AT15" i="82"/>
  <c r="AM15" i="82"/>
  <c r="AL15" i="82"/>
  <c r="AK15" i="82"/>
  <c r="AJ15" i="82"/>
  <c r="AI15" i="82"/>
  <c r="AH15" i="82"/>
  <c r="AG15" i="82"/>
  <c r="AF15" i="82"/>
  <c r="AE15" i="82"/>
  <c r="AC15" i="82"/>
  <c r="AB15" i="82"/>
  <c r="R15" i="82"/>
  <c r="K15" i="82"/>
  <c r="BN14" i="82"/>
  <c r="BE14" i="82"/>
  <c r="AV14" i="82"/>
  <c r="AM14" i="82"/>
  <c r="AD14" i="82" s="1"/>
  <c r="AJ14" i="82"/>
  <c r="AI14" i="82"/>
  <c r="AH14" i="82"/>
  <c r="AG14" i="82"/>
  <c r="AF14" i="82"/>
  <c r="AE14" i="82"/>
  <c r="BN13" i="82"/>
  <c r="BE13" i="82"/>
  <c r="AV13" i="82"/>
  <c r="AM13" i="82"/>
  <c r="AD13" i="82" s="1"/>
  <c r="AJ13" i="82"/>
  <c r="AI13" i="82"/>
  <c r="AH13" i="82"/>
  <c r="AG13" i="82"/>
  <c r="AF13" i="82"/>
  <c r="AE13" i="82"/>
  <c r="BN12" i="82"/>
  <c r="BE12" i="82"/>
  <c r="AV12" i="82"/>
  <c r="AD12" i="82" s="1"/>
  <c r="AM12" i="82"/>
  <c r="AJ12" i="82"/>
  <c r="AI12" i="82"/>
  <c r="AH12" i="82"/>
  <c r="AG12" i="82"/>
  <c r="AF12" i="82"/>
  <c r="AE12" i="82"/>
  <c r="BN11" i="82"/>
  <c r="BM11" i="82"/>
  <c r="BL11" i="82"/>
  <c r="BE11" i="82"/>
  <c r="BD11" i="82"/>
  <c r="BC11" i="82"/>
  <c r="AV11" i="82"/>
  <c r="AD11" i="82" s="1"/>
  <c r="AU11" i="82"/>
  <c r="AT11" i="82"/>
  <c r="AM11" i="82"/>
  <c r="AL11" i="82"/>
  <c r="AK11" i="82"/>
  <c r="AJ11" i="82"/>
  <c r="AI11" i="82"/>
  <c r="AH11" i="82"/>
  <c r="AG11" i="82"/>
  <c r="AF11" i="82"/>
  <c r="AC11" i="82"/>
  <c r="AB11" i="82"/>
  <c r="R11" i="82"/>
  <c r="K11" i="82"/>
  <c r="BX5" i="82"/>
  <c r="BF5" i="82"/>
  <c r="AN5" i="82"/>
  <c r="W5" i="82"/>
  <c r="BX4" i="82"/>
  <c r="BF4" i="82"/>
  <c r="AN4" i="82"/>
  <c r="W4" i="82"/>
  <c r="BX3" i="82"/>
  <c r="BF3" i="82"/>
  <c r="AN3" i="82"/>
  <c r="W3" i="82"/>
  <c r="BX2" i="82"/>
  <c r="BF2" i="82"/>
  <c r="AN2" i="82"/>
  <c r="W2" i="82"/>
  <c r="AM45" i="81" l="1"/>
  <c r="AJ45" i="81"/>
  <c r="AI45" i="81"/>
  <c r="AH45" i="81"/>
  <c r="AG45" i="81"/>
  <c r="AF45" i="81"/>
  <c r="AE45" i="81"/>
  <c r="AD45" i="81"/>
  <c r="AM44" i="81"/>
  <c r="AJ44" i="81"/>
  <c r="AI44" i="81"/>
  <c r="AH44" i="81"/>
  <c r="AG44" i="81"/>
  <c r="AF44" i="81"/>
  <c r="AE44" i="81"/>
  <c r="AD44" i="81"/>
  <c r="AM43" i="81"/>
  <c r="AJ43" i="81"/>
  <c r="AI43" i="81"/>
  <c r="AH43" i="81"/>
  <c r="AG43" i="81"/>
  <c r="AF43" i="81"/>
  <c r="AE43" i="81"/>
  <c r="AD43" i="81"/>
  <c r="BM42" i="81"/>
  <c r="BL42" i="81"/>
  <c r="BD42" i="81"/>
  <c r="BC42" i="81"/>
  <c r="AU42" i="81"/>
  <c r="AT42" i="81"/>
  <c r="AM42" i="81"/>
  <c r="AL42" i="81"/>
  <c r="AK42" i="81"/>
  <c r="AJ42" i="81"/>
  <c r="AI42" i="81"/>
  <c r="AH42" i="81"/>
  <c r="AG42" i="81"/>
  <c r="AF42" i="81"/>
  <c r="AE42" i="81"/>
  <c r="AD42" i="81"/>
  <c r="AC42" i="81"/>
  <c r="AB42" i="81"/>
  <c r="R42" i="81"/>
  <c r="K42" i="81"/>
  <c r="AM41" i="81"/>
  <c r="AJ41" i="81"/>
  <c r="AI41" i="81"/>
  <c r="AH41" i="81"/>
  <c r="AG41" i="81"/>
  <c r="AF41" i="81"/>
  <c r="AE41" i="81"/>
  <c r="AD41" i="81"/>
  <c r="AM40" i="81"/>
  <c r="AJ40" i="81"/>
  <c r="AI40" i="81"/>
  <c r="AH40" i="81"/>
  <c r="AG40" i="81"/>
  <c r="AF40" i="81"/>
  <c r="AE40" i="81"/>
  <c r="AD40" i="81"/>
  <c r="AM39" i="81"/>
  <c r="AJ39" i="81"/>
  <c r="AI39" i="81"/>
  <c r="AH39" i="81"/>
  <c r="AG39" i="81"/>
  <c r="AF39" i="81"/>
  <c r="AE39" i="81"/>
  <c r="AD39" i="81"/>
  <c r="BM38" i="81"/>
  <c r="BL38" i="81"/>
  <c r="BD38" i="81"/>
  <c r="BC38" i="81"/>
  <c r="AU38" i="81"/>
  <c r="AT38" i="81"/>
  <c r="AM38" i="81"/>
  <c r="AL38" i="81"/>
  <c r="AK38" i="81"/>
  <c r="AJ38" i="81"/>
  <c r="AI38" i="81"/>
  <c r="AH38" i="81"/>
  <c r="AG38" i="81"/>
  <c r="AF38" i="81"/>
  <c r="AE38" i="81"/>
  <c r="AD38" i="81"/>
  <c r="AC38" i="81"/>
  <c r="AB38" i="81"/>
  <c r="R38" i="81"/>
  <c r="K38" i="81"/>
  <c r="AM37" i="81"/>
  <c r="AJ37" i="81"/>
  <c r="AI37" i="81"/>
  <c r="AH37" i="81"/>
  <c r="AG37" i="81"/>
  <c r="AF37" i="81"/>
  <c r="AE37" i="81"/>
  <c r="AD37" i="81"/>
  <c r="AM36" i="81"/>
  <c r="AJ36" i="81"/>
  <c r="AI36" i="81"/>
  <c r="AH36" i="81"/>
  <c r="AG36" i="81"/>
  <c r="AF36" i="81"/>
  <c r="AE36" i="81"/>
  <c r="AD36" i="81"/>
  <c r="AM35" i="81"/>
  <c r="AJ35" i="81"/>
  <c r="AI35" i="81"/>
  <c r="AH35" i="81"/>
  <c r="AG35" i="81"/>
  <c r="AF35" i="81"/>
  <c r="AE35" i="81"/>
  <c r="AD35" i="81"/>
  <c r="BM34" i="81"/>
  <c r="BL34" i="81"/>
  <c r="BD34" i="81"/>
  <c r="BC34" i="81"/>
  <c r="AU34" i="81"/>
  <c r="AT34" i="81"/>
  <c r="AM34" i="81"/>
  <c r="AL34" i="81"/>
  <c r="AK34" i="81"/>
  <c r="AJ34" i="81"/>
  <c r="AI34" i="81"/>
  <c r="AH34" i="81"/>
  <c r="AG34" i="81"/>
  <c r="AF34" i="81"/>
  <c r="AE34" i="81"/>
  <c r="AD34" i="81"/>
  <c r="AC34" i="81"/>
  <c r="AB34" i="81"/>
  <c r="R34" i="81"/>
  <c r="L34" i="81"/>
  <c r="K34" i="81"/>
  <c r="AM33" i="81"/>
  <c r="AJ33" i="81"/>
  <c r="AI33" i="81"/>
  <c r="AH33" i="81"/>
  <c r="AG33" i="81"/>
  <c r="AF33" i="81"/>
  <c r="AE33" i="81"/>
  <c r="AD33" i="81"/>
  <c r="AM32" i="81"/>
  <c r="AD32" i="81" s="1"/>
  <c r="AJ32" i="81"/>
  <c r="AI32" i="81"/>
  <c r="AH32" i="81"/>
  <c r="AG32" i="81"/>
  <c r="AF32" i="81"/>
  <c r="AE32" i="81"/>
  <c r="AM31" i="81"/>
  <c r="AJ31" i="81"/>
  <c r="AI31" i="81"/>
  <c r="AH31" i="81"/>
  <c r="AG31" i="81"/>
  <c r="AF31" i="81"/>
  <c r="AE31" i="81"/>
  <c r="AD31" i="81"/>
  <c r="BM30" i="81"/>
  <c r="BL30" i="81"/>
  <c r="BD30" i="81"/>
  <c r="BC30" i="81"/>
  <c r="AU30" i="81"/>
  <c r="AT30" i="81"/>
  <c r="AM30" i="81"/>
  <c r="AD30" i="81" s="1"/>
  <c r="AL30" i="81"/>
  <c r="AK30" i="81"/>
  <c r="AJ30" i="81"/>
  <c r="AI30" i="81"/>
  <c r="AH30" i="81"/>
  <c r="AG30" i="81"/>
  <c r="AF30" i="81"/>
  <c r="AE30" i="81"/>
  <c r="AB30" i="81"/>
  <c r="R30" i="81"/>
  <c r="L30" i="81"/>
  <c r="AC30" i="81" s="1"/>
  <c r="K30" i="81"/>
  <c r="AJ29" i="81"/>
  <c r="AI29" i="81"/>
  <c r="AH29" i="81"/>
  <c r="AG29" i="81"/>
  <c r="AF29" i="81"/>
  <c r="AJ28" i="81"/>
  <c r="AI28" i="81"/>
  <c r="AH28" i="81"/>
  <c r="AG28" i="81"/>
  <c r="AF28" i="81"/>
  <c r="AE28" i="81"/>
  <c r="AD28" i="81"/>
  <c r="BM27" i="81"/>
  <c r="BL27" i="81"/>
  <c r="BD27" i="81"/>
  <c r="BC27" i="81"/>
  <c r="AU27" i="81"/>
  <c r="AT27" i="81"/>
  <c r="AL27" i="81"/>
  <c r="AK27" i="81"/>
  <c r="AJ27" i="81"/>
  <c r="AI27" i="81"/>
  <c r="AH27" i="81"/>
  <c r="AG27" i="81"/>
  <c r="AF27" i="81"/>
  <c r="AE27" i="81"/>
  <c r="AD27" i="81"/>
  <c r="AC27" i="81"/>
  <c r="AB27" i="81"/>
  <c r="R27" i="81"/>
  <c r="K27" i="81"/>
  <c r="AM26" i="81"/>
  <c r="AJ26" i="81"/>
  <c r="AI26" i="81"/>
  <c r="AH26" i="81"/>
  <c r="AG26" i="81"/>
  <c r="AF26" i="81"/>
  <c r="AE26" i="81"/>
  <c r="AD26" i="81"/>
  <c r="AM25" i="81"/>
  <c r="AJ25" i="81"/>
  <c r="AI25" i="81"/>
  <c r="AH25" i="81"/>
  <c r="AG25" i="81"/>
  <c r="AF25" i="81"/>
  <c r="AM24" i="81"/>
  <c r="AJ24" i="81"/>
  <c r="AI24" i="81"/>
  <c r="AH24" i="81"/>
  <c r="AG24" i="81"/>
  <c r="AF24" i="81"/>
  <c r="BM23" i="81"/>
  <c r="BL23" i="81"/>
  <c r="BD23" i="81"/>
  <c r="BC23" i="81"/>
  <c r="AU23" i="81"/>
  <c r="AT23" i="81"/>
  <c r="AM23" i="81"/>
  <c r="AL23" i="81"/>
  <c r="AK23" i="81"/>
  <c r="AJ23" i="81"/>
  <c r="AI23" i="81"/>
  <c r="AH23" i="81"/>
  <c r="AG23" i="81"/>
  <c r="AF23" i="81"/>
  <c r="AC23" i="81"/>
  <c r="AB23" i="81"/>
  <c r="R23" i="81"/>
  <c r="K23" i="81"/>
  <c r="AM22" i="81"/>
  <c r="AJ22" i="81"/>
  <c r="AI22" i="81"/>
  <c r="AH22" i="81"/>
  <c r="AG22" i="81"/>
  <c r="AF22" i="81"/>
  <c r="AE22" i="81"/>
  <c r="AD22" i="81"/>
  <c r="AM21" i="81"/>
  <c r="AD21" i="81" s="1"/>
  <c r="AJ21" i="81"/>
  <c r="AI21" i="81"/>
  <c r="AH21" i="81"/>
  <c r="AG21" i="81"/>
  <c r="AF21" i="81"/>
  <c r="AE21" i="81"/>
  <c r="BM20" i="81"/>
  <c r="BL20" i="81"/>
  <c r="BD20" i="81"/>
  <c r="BC20" i="81"/>
  <c r="AU20" i="81"/>
  <c r="AT20" i="81"/>
  <c r="AM20" i="81"/>
  <c r="AL20" i="81"/>
  <c r="AK20" i="81"/>
  <c r="AJ20" i="81"/>
  <c r="AI20" i="81"/>
  <c r="AH20" i="81"/>
  <c r="AG20" i="81"/>
  <c r="AF20" i="81"/>
  <c r="AE20" i="81"/>
  <c r="AD20" i="81"/>
  <c r="AC20" i="81"/>
  <c r="AB20" i="81"/>
  <c r="R20" i="81"/>
  <c r="L20" i="81"/>
  <c r="K20" i="81"/>
  <c r="AM19" i="81"/>
  <c r="AJ19" i="81"/>
  <c r="AI19" i="81"/>
  <c r="AH19" i="81"/>
  <c r="AG19" i="81"/>
  <c r="AF19" i="81"/>
  <c r="BM18" i="81"/>
  <c r="BL18" i="81"/>
  <c r="BD18" i="81"/>
  <c r="BC18" i="81"/>
  <c r="AU18" i="81"/>
  <c r="AT18" i="81"/>
  <c r="AM18" i="81"/>
  <c r="AL18" i="81"/>
  <c r="AK18" i="81"/>
  <c r="AJ18" i="81"/>
  <c r="AI18" i="81"/>
  <c r="AH18" i="81"/>
  <c r="AG18" i="81"/>
  <c r="AF18" i="81"/>
  <c r="AB18" i="81"/>
  <c r="R18" i="81"/>
  <c r="L18" i="81"/>
  <c r="AC18" i="81" s="1"/>
  <c r="K18" i="81"/>
  <c r="AM17" i="81"/>
  <c r="AD17" i="81" s="1"/>
  <c r="AJ17" i="81"/>
  <c r="AI17" i="81"/>
  <c r="AH17" i="81"/>
  <c r="AG17" i="81"/>
  <c r="AF17" i="81"/>
  <c r="AE17" i="81"/>
  <c r="AM16" i="81"/>
  <c r="AJ16" i="81"/>
  <c r="AI16" i="81"/>
  <c r="AH16" i="81"/>
  <c r="AG16" i="81"/>
  <c r="AF16" i="81"/>
  <c r="AE16" i="81"/>
  <c r="AD16" i="81"/>
  <c r="BM15" i="81"/>
  <c r="BL15" i="81"/>
  <c r="BD15" i="81"/>
  <c r="BC15" i="81"/>
  <c r="AU15" i="81"/>
  <c r="AT15" i="81"/>
  <c r="AM15" i="81"/>
  <c r="AD15" i="81" s="1"/>
  <c r="AL15" i="81"/>
  <c r="AK15" i="81"/>
  <c r="AJ15" i="81"/>
  <c r="AI15" i="81"/>
  <c r="AH15" i="81"/>
  <c r="AG15" i="81"/>
  <c r="AF15" i="81"/>
  <c r="AE15" i="81"/>
  <c r="AC15" i="81"/>
  <c r="AB15" i="81"/>
  <c r="R15" i="81"/>
  <c r="K15" i="81"/>
  <c r="AM14" i="81"/>
  <c r="AJ14" i="81"/>
  <c r="AI14" i="81"/>
  <c r="AH14" i="81"/>
  <c r="AG14" i="81"/>
  <c r="AF14" i="81"/>
  <c r="BM13" i="81"/>
  <c r="BL13" i="81"/>
  <c r="BD13" i="81"/>
  <c r="BC13" i="81"/>
  <c r="AU13" i="81"/>
  <c r="AT13" i="81"/>
  <c r="AM13" i="81"/>
  <c r="AD13" i="81" s="1"/>
  <c r="AL13" i="81"/>
  <c r="AK13" i="81"/>
  <c r="AJ13" i="81"/>
  <c r="AI13" i="81"/>
  <c r="AH13" i="81"/>
  <c r="AG13" i="81"/>
  <c r="AF13" i="81"/>
  <c r="AE13" i="81"/>
  <c r="AC13" i="81"/>
  <c r="AB13" i="81"/>
  <c r="R13" i="81"/>
  <c r="L13" i="81"/>
  <c r="K13" i="81"/>
  <c r="AM12" i="81"/>
  <c r="AJ12" i="81"/>
  <c r="AI12" i="81"/>
  <c r="AH12" i="81"/>
  <c r="AG12" i="81"/>
  <c r="AF12" i="81"/>
  <c r="BM11" i="81"/>
  <c r="BL11" i="81"/>
  <c r="BD11" i="81"/>
  <c r="BC11" i="81"/>
  <c r="AU11" i="81"/>
  <c r="AT11" i="81"/>
  <c r="AM11" i="81"/>
  <c r="AK11" i="81"/>
  <c r="AJ11" i="81"/>
  <c r="AI11" i="81"/>
  <c r="AH11" i="81"/>
  <c r="AG11" i="81"/>
  <c r="AF11" i="81"/>
  <c r="AE11" i="81"/>
  <c r="AE46" i="81" s="1"/>
  <c r="AD11" i="81"/>
  <c r="AC11" i="81"/>
  <c r="AB11" i="81"/>
  <c r="R11" i="81"/>
  <c r="K11" i="81"/>
  <c r="BX5" i="81"/>
  <c r="BF5" i="81"/>
  <c r="AN5" i="81"/>
  <c r="W5" i="81"/>
  <c r="BX4" i="81"/>
  <c r="BF4" i="81"/>
  <c r="AN4" i="81"/>
  <c r="W4" i="81"/>
  <c r="BX3" i="81"/>
  <c r="BF3" i="81"/>
  <c r="AN3" i="81"/>
  <c r="W3" i="81"/>
  <c r="BX2" i="81"/>
  <c r="BF2" i="81"/>
  <c r="AN2" i="81"/>
  <c r="W2" i="81"/>
  <c r="AD46" i="81" l="1"/>
  <c r="BN130" i="80" l="1"/>
  <c r="BE130" i="80"/>
  <c r="AV130" i="80"/>
  <c r="AM130" i="80"/>
  <c r="AJ130" i="80"/>
  <c r="AI130" i="80"/>
  <c r="AH130" i="80"/>
  <c r="AG130" i="80"/>
  <c r="AF130" i="80"/>
  <c r="BN129" i="80"/>
  <c r="BE129" i="80"/>
  <c r="AV129" i="80"/>
  <c r="AM129" i="80"/>
  <c r="AJ129" i="80"/>
  <c r="AI129" i="80"/>
  <c r="AH129" i="80"/>
  <c r="AG129" i="80"/>
  <c r="AF129" i="80"/>
  <c r="BN128" i="80"/>
  <c r="BE128" i="80"/>
  <c r="AV128" i="80"/>
  <c r="AM128" i="80"/>
  <c r="AJ128" i="80"/>
  <c r="AI128" i="80"/>
  <c r="AH128" i="80"/>
  <c r="AG128" i="80"/>
  <c r="AF128" i="80"/>
  <c r="BN127" i="80"/>
  <c r="BM127" i="80"/>
  <c r="BL127" i="80"/>
  <c r="BE127" i="80"/>
  <c r="BD127" i="80"/>
  <c r="BC127" i="80"/>
  <c r="AV127" i="80"/>
  <c r="AU127" i="80"/>
  <c r="AT127" i="80"/>
  <c r="AM127" i="80"/>
  <c r="AL127" i="80"/>
  <c r="AK127" i="80"/>
  <c r="AJ127" i="80"/>
  <c r="AI127" i="80"/>
  <c r="AH127" i="80"/>
  <c r="AG127" i="80"/>
  <c r="AF127" i="80"/>
  <c r="AE127" i="80"/>
  <c r="AD127" i="80"/>
  <c r="AC127" i="80"/>
  <c r="AB127" i="80"/>
  <c r="R127" i="80"/>
  <c r="M127" i="80"/>
  <c r="K127" i="80"/>
  <c r="BN126" i="80"/>
  <c r="BE126" i="80"/>
  <c r="AV126" i="80"/>
  <c r="AM126" i="80"/>
  <c r="AH126" i="80"/>
  <c r="AG126" i="80"/>
  <c r="AF126" i="80"/>
  <c r="BN125" i="80"/>
  <c r="BE125" i="80"/>
  <c r="AV125" i="80"/>
  <c r="AM125" i="80"/>
  <c r="AH125" i="80"/>
  <c r="AG125" i="80"/>
  <c r="AF125" i="80"/>
  <c r="BN124" i="80"/>
  <c r="BE124" i="80"/>
  <c r="AV124" i="80"/>
  <c r="AM124" i="80"/>
  <c r="AH124" i="80"/>
  <c r="AG124" i="80"/>
  <c r="AF124" i="80"/>
  <c r="BN123" i="80"/>
  <c r="BL123" i="80"/>
  <c r="BE123" i="80"/>
  <c r="BC123" i="80"/>
  <c r="AV123" i="80"/>
  <c r="AT123" i="80"/>
  <c r="AM123" i="80"/>
  <c r="AD123" i="80" s="1"/>
  <c r="AL123" i="80"/>
  <c r="AK123" i="80"/>
  <c r="AJ123" i="80"/>
  <c r="AI123" i="80"/>
  <c r="AH123" i="80"/>
  <c r="AG123" i="80"/>
  <c r="AF123" i="80"/>
  <c r="AE123" i="80"/>
  <c r="AC123" i="80"/>
  <c r="AB123" i="80"/>
  <c r="R123" i="80"/>
  <c r="M123" i="80"/>
  <c r="K123" i="80"/>
  <c r="BN122" i="80"/>
  <c r="BE122" i="80"/>
  <c r="AV122" i="80"/>
  <c r="AM122" i="80"/>
  <c r="AJ122" i="80"/>
  <c r="AH122" i="80"/>
  <c r="AG122" i="80"/>
  <c r="AF122" i="80"/>
  <c r="BN121" i="80"/>
  <c r="BE121" i="80"/>
  <c r="AV121" i="80"/>
  <c r="AM121" i="80"/>
  <c r="AJ121" i="80"/>
  <c r="AH121" i="80"/>
  <c r="AG121" i="80"/>
  <c r="AF121" i="80"/>
  <c r="BN120" i="80"/>
  <c r="BE120" i="80"/>
  <c r="AV120" i="80"/>
  <c r="AM120" i="80"/>
  <c r="AJ120" i="80"/>
  <c r="AH120" i="80"/>
  <c r="AG120" i="80"/>
  <c r="AF120" i="80"/>
  <c r="BN119" i="80"/>
  <c r="BM119" i="80"/>
  <c r="BL119" i="80"/>
  <c r="BE119" i="80"/>
  <c r="BD119" i="80"/>
  <c r="BC119" i="80"/>
  <c r="AV119" i="80"/>
  <c r="AU119" i="80"/>
  <c r="AT119" i="80"/>
  <c r="AM119" i="80"/>
  <c r="AD119" i="80" s="1"/>
  <c r="AL119" i="80"/>
  <c r="AK119" i="80"/>
  <c r="AJ119" i="80"/>
  <c r="AI119" i="80"/>
  <c r="AH119" i="80"/>
  <c r="AG119" i="80"/>
  <c r="AF119" i="80"/>
  <c r="AE119" i="80"/>
  <c r="AC119" i="80"/>
  <c r="AB119" i="80"/>
  <c r="R119" i="80"/>
  <c r="M119" i="80"/>
  <c r="K119" i="80"/>
  <c r="BN118" i="80"/>
  <c r="BE118" i="80"/>
  <c r="AV118" i="80"/>
  <c r="AM118" i="80"/>
  <c r="AH118" i="80"/>
  <c r="AG118" i="80"/>
  <c r="AF118" i="80"/>
  <c r="BN117" i="80"/>
  <c r="BE117" i="80"/>
  <c r="AV117" i="80"/>
  <c r="AM117" i="80"/>
  <c r="AH117" i="80"/>
  <c r="AG117" i="80"/>
  <c r="AF117" i="80"/>
  <c r="BN116" i="80"/>
  <c r="BE116" i="80"/>
  <c r="AV116" i="80"/>
  <c r="AM116" i="80"/>
  <c r="AH116" i="80"/>
  <c r="AG116" i="80"/>
  <c r="AF116" i="80"/>
  <c r="BN115" i="80"/>
  <c r="BM115" i="80"/>
  <c r="BL115" i="80"/>
  <c r="BE115" i="80"/>
  <c r="BD115" i="80"/>
  <c r="BC115" i="80"/>
  <c r="AV115" i="80"/>
  <c r="AU115" i="80"/>
  <c r="AT115" i="80"/>
  <c r="AM115" i="80"/>
  <c r="AD115" i="80" s="1"/>
  <c r="AL115" i="80"/>
  <c r="AK115" i="80"/>
  <c r="AJ115" i="80"/>
  <c r="AI115" i="80"/>
  <c r="AH115" i="80"/>
  <c r="AG115" i="80"/>
  <c r="AF115" i="80"/>
  <c r="AE115" i="80"/>
  <c r="AC115" i="80"/>
  <c r="AB115" i="80"/>
  <c r="R115" i="80"/>
  <c r="M115" i="80"/>
  <c r="K115" i="80"/>
  <c r="BN114" i="80"/>
  <c r="BE114" i="80"/>
  <c r="AV114" i="80"/>
  <c r="AM114" i="80"/>
  <c r="AD114" i="80" s="1"/>
  <c r="AJ114" i="80"/>
  <c r="AI114" i="80"/>
  <c r="AH114" i="80"/>
  <c r="AG114" i="80"/>
  <c r="AF114" i="80"/>
  <c r="AE114" i="80"/>
  <c r="BN113" i="80"/>
  <c r="BE113" i="80"/>
  <c r="AV113" i="80"/>
  <c r="AM113" i="80"/>
  <c r="AD113" i="80" s="1"/>
  <c r="AJ113" i="80"/>
  <c r="AI113" i="80"/>
  <c r="AH113" i="80"/>
  <c r="AG113" i="80"/>
  <c r="AF113" i="80"/>
  <c r="AE113" i="80"/>
  <c r="BN112" i="80"/>
  <c r="BE112" i="80"/>
  <c r="AV112" i="80"/>
  <c r="AD112" i="80" s="1"/>
  <c r="AM112" i="80"/>
  <c r="AJ112" i="80"/>
  <c r="AI112" i="80"/>
  <c r="AH112" i="80"/>
  <c r="AG112" i="80"/>
  <c r="AF112" i="80"/>
  <c r="AE112" i="80"/>
  <c r="BN111" i="80"/>
  <c r="BM111" i="80"/>
  <c r="BL111" i="80"/>
  <c r="BE111" i="80"/>
  <c r="BD111" i="80"/>
  <c r="BC111" i="80"/>
  <c r="AV111" i="80"/>
  <c r="AU111" i="80"/>
  <c r="AT111" i="80"/>
  <c r="AM111" i="80"/>
  <c r="AL111" i="80"/>
  <c r="AK111" i="80"/>
  <c r="AJ111" i="80"/>
  <c r="AI111" i="80"/>
  <c r="AH111" i="80"/>
  <c r="AG111" i="80"/>
  <c r="AF111" i="80"/>
  <c r="AE111" i="80"/>
  <c r="AD111" i="80"/>
  <c r="AC111" i="80"/>
  <c r="AB111" i="80"/>
  <c r="R111" i="80"/>
  <c r="M111" i="80"/>
  <c r="K111" i="80"/>
  <c r="BN110" i="80"/>
  <c r="BE110" i="80"/>
  <c r="AV110" i="80"/>
  <c r="AM110" i="80"/>
  <c r="AH110" i="80"/>
  <c r="AG110" i="80"/>
  <c r="AF110" i="80"/>
  <c r="BN109" i="80"/>
  <c r="BE109" i="80"/>
  <c r="AV109" i="80"/>
  <c r="AM109" i="80"/>
  <c r="AH109" i="80"/>
  <c r="AG109" i="80"/>
  <c r="AF109" i="80"/>
  <c r="BN108" i="80"/>
  <c r="BE108" i="80"/>
  <c r="AV108" i="80"/>
  <c r="AM108" i="80"/>
  <c r="AH108" i="80"/>
  <c r="AG108" i="80"/>
  <c r="AF108" i="80"/>
  <c r="BN107" i="80"/>
  <c r="BM107" i="80"/>
  <c r="BL107" i="80"/>
  <c r="BE107" i="80"/>
  <c r="BD107" i="80"/>
  <c r="BC107" i="80"/>
  <c r="AV107" i="80"/>
  <c r="AU107" i="80"/>
  <c r="AT107" i="80"/>
  <c r="AM107" i="80"/>
  <c r="AD107" i="80" s="1"/>
  <c r="AL107" i="80"/>
  <c r="AK107" i="80"/>
  <c r="AJ107" i="80"/>
  <c r="AI107" i="80"/>
  <c r="AH107" i="80"/>
  <c r="AG107" i="80"/>
  <c r="AF107" i="80"/>
  <c r="AE107" i="80"/>
  <c r="AC107" i="80"/>
  <c r="AB107" i="80"/>
  <c r="R107" i="80"/>
  <c r="M107" i="80"/>
  <c r="K107" i="80"/>
  <c r="BN106" i="80"/>
  <c r="BE106" i="80"/>
  <c r="AV106" i="80"/>
  <c r="AM106" i="80"/>
  <c r="AJ106" i="80"/>
  <c r="AI106" i="80"/>
  <c r="AH106" i="80"/>
  <c r="AG106" i="80"/>
  <c r="AF106" i="80"/>
  <c r="AE106" i="80"/>
  <c r="AD106" i="80"/>
  <c r="BN105" i="80"/>
  <c r="BE105" i="80"/>
  <c r="AV105" i="80"/>
  <c r="AM105" i="80"/>
  <c r="AJ105" i="80"/>
  <c r="AI105" i="80"/>
  <c r="AH105" i="80"/>
  <c r="AG105" i="80"/>
  <c r="AF105" i="80"/>
  <c r="AE105" i="80"/>
  <c r="AD105" i="80"/>
  <c r="BN104" i="80"/>
  <c r="AD104" i="80" s="1"/>
  <c r="BE104" i="80"/>
  <c r="AV104" i="80"/>
  <c r="AM104" i="80"/>
  <c r="AJ104" i="80"/>
  <c r="AI104" i="80"/>
  <c r="AH104" i="80"/>
  <c r="AG104" i="80"/>
  <c r="AF104" i="80"/>
  <c r="AE104" i="80"/>
  <c r="BN103" i="80"/>
  <c r="BM103" i="80"/>
  <c r="BL103" i="80"/>
  <c r="BE103" i="80"/>
  <c r="BD103" i="80"/>
  <c r="BC103" i="80"/>
  <c r="AV103" i="80"/>
  <c r="AU103" i="80"/>
  <c r="AT103" i="80"/>
  <c r="AM103" i="80"/>
  <c r="AD103" i="80" s="1"/>
  <c r="AL103" i="80"/>
  <c r="AK103" i="80"/>
  <c r="AJ103" i="80"/>
  <c r="AI103" i="80"/>
  <c r="AH103" i="80"/>
  <c r="AG103" i="80"/>
  <c r="AF103" i="80"/>
  <c r="AE103" i="80"/>
  <c r="AC103" i="80"/>
  <c r="AB103" i="80"/>
  <c r="R103" i="80"/>
  <c r="M103" i="80"/>
  <c r="K103" i="80"/>
  <c r="BN102" i="80"/>
  <c r="BE102" i="80"/>
  <c r="AV102" i="80"/>
  <c r="AM102" i="80"/>
  <c r="AD102" i="80" s="1"/>
  <c r="AJ102" i="80"/>
  <c r="AI102" i="80"/>
  <c r="AH102" i="80"/>
  <c r="AG102" i="80"/>
  <c r="AF102" i="80"/>
  <c r="AE102" i="80"/>
  <c r="BN101" i="80"/>
  <c r="BE101" i="80"/>
  <c r="AV101" i="80"/>
  <c r="AD101" i="80" s="1"/>
  <c r="AM101" i="80"/>
  <c r="AJ101" i="80"/>
  <c r="AI101" i="80"/>
  <c r="AH101" i="80"/>
  <c r="AG101" i="80"/>
  <c r="AF101" i="80"/>
  <c r="AE101" i="80"/>
  <c r="BN100" i="80"/>
  <c r="BE100" i="80"/>
  <c r="AV100" i="80"/>
  <c r="AM100" i="80"/>
  <c r="AD100" i="80" s="1"/>
  <c r="AJ100" i="80"/>
  <c r="AI100" i="80"/>
  <c r="AH100" i="80"/>
  <c r="AG100" i="80"/>
  <c r="AF100" i="80"/>
  <c r="AE100" i="80"/>
  <c r="BN99" i="80"/>
  <c r="BM99" i="80"/>
  <c r="BL99" i="80"/>
  <c r="BE99" i="80"/>
  <c r="BD99" i="80"/>
  <c r="BC99" i="80"/>
  <c r="AV99" i="80"/>
  <c r="AU99" i="80"/>
  <c r="AT99" i="80"/>
  <c r="AM99" i="80"/>
  <c r="AD99" i="80" s="1"/>
  <c r="AL99" i="80"/>
  <c r="AK99" i="80"/>
  <c r="AJ99" i="80"/>
  <c r="AI99" i="80"/>
  <c r="AH99" i="80"/>
  <c r="AG99" i="80"/>
  <c r="AF99" i="80"/>
  <c r="AE99" i="80"/>
  <c r="AC99" i="80"/>
  <c r="AB99" i="80"/>
  <c r="R99" i="80"/>
  <c r="M99" i="80"/>
  <c r="K99" i="80"/>
  <c r="BN98" i="80"/>
  <c r="BE98" i="80"/>
  <c r="AV98" i="80"/>
  <c r="AM98" i="80"/>
  <c r="AD98" i="80" s="1"/>
  <c r="AJ98" i="80"/>
  <c r="AI98" i="80"/>
  <c r="AH98" i="80"/>
  <c r="AG98" i="80"/>
  <c r="AF98" i="80"/>
  <c r="AE98" i="80"/>
  <c r="BN97" i="80"/>
  <c r="BE97" i="80"/>
  <c r="AV97" i="80"/>
  <c r="AM97" i="80"/>
  <c r="AD97" i="80" s="1"/>
  <c r="AJ97" i="80"/>
  <c r="AI97" i="80"/>
  <c r="AH97" i="80"/>
  <c r="AG97" i="80"/>
  <c r="AF97" i="80"/>
  <c r="AE97" i="80"/>
  <c r="BN96" i="80"/>
  <c r="BE96" i="80"/>
  <c r="AV96" i="80"/>
  <c r="AM96" i="80"/>
  <c r="AJ96" i="80"/>
  <c r="AI96" i="80"/>
  <c r="AH96" i="80"/>
  <c r="AG96" i="80"/>
  <c r="AF96" i="80"/>
  <c r="AE96" i="80"/>
  <c r="AD96" i="80"/>
  <c r="BN95" i="80"/>
  <c r="BM95" i="80"/>
  <c r="BL95" i="80"/>
  <c r="BE95" i="80"/>
  <c r="BD95" i="80"/>
  <c r="BC95" i="80"/>
  <c r="AV95" i="80"/>
  <c r="AD95" i="80" s="1"/>
  <c r="AU95" i="80"/>
  <c r="AT95" i="80"/>
  <c r="AM95" i="80"/>
  <c r="AL95" i="80"/>
  <c r="AK95" i="80"/>
  <c r="AJ95" i="80"/>
  <c r="AI95" i="80"/>
  <c r="AH95" i="80"/>
  <c r="AG95" i="80"/>
  <c r="AF95" i="80"/>
  <c r="AE95" i="80"/>
  <c r="AC95" i="80"/>
  <c r="AB95" i="80"/>
  <c r="R95" i="80"/>
  <c r="M95" i="80"/>
  <c r="K95" i="80"/>
  <c r="BN94" i="80"/>
  <c r="BE94" i="80"/>
  <c r="AV94" i="80"/>
  <c r="AM94" i="80"/>
  <c r="AH94" i="80"/>
  <c r="AG94" i="80"/>
  <c r="AF94" i="80"/>
  <c r="BN93" i="80"/>
  <c r="BE93" i="80"/>
  <c r="AV93" i="80"/>
  <c r="AM93" i="80"/>
  <c r="AH93" i="80"/>
  <c r="AG93" i="80"/>
  <c r="AF93" i="80"/>
  <c r="BN92" i="80"/>
  <c r="BE92" i="80"/>
  <c r="AV92" i="80"/>
  <c r="AM92" i="80"/>
  <c r="AH92" i="80"/>
  <c r="AG92" i="80"/>
  <c r="AF92" i="80"/>
  <c r="BN91" i="80"/>
  <c r="BM91" i="80"/>
  <c r="BL91" i="80"/>
  <c r="BE91" i="80"/>
  <c r="BD91" i="80"/>
  <c r="BC91" i="80"/>
  <c r="AV91" i="80"/>
  <c r="AU91" i="80"/>
  <c r="AT91" i="80"/>
  <c r="AM91" i="80"/>
  <c r="AD91" i="80" s="1"/>
  <c r="AL91" i="80"/>
  <c r="AK91" i="80"/>
  <c r="AJ91" i="80"/>
  <c r="AI91" i="80"/>
  <c r="AH91" i="80"/>
  <c r="AG91" i="80"/>
  <c r="AF91" i="80"/>
  <c r="AE91" i="80"/>
  <c r="AC91" i="80"/>
  <c r="AB91" i="80"/>
  <c r="R91" i="80"/>
  <c r="M91" i="80"/>
  <c r="K91" i="80"/>
  <c r="BN90" i="80"/>
  <c r="BE90" i="80"/>
  <c r="AV90" i="80"/>
  <c r="AM90" i="80"/>
  <c r="AJ90" i="80"/>
  <c r="AH90" i="80"/>
  <c r="AG90" i="80"/>
  <c r="AF90" i="80"/>
  <c r="BN89" i="80"/>
  <c r="BE89" i="80"/>
  <c r="AV89" i="80"/>
  <c r="AM89" i="80"/>
  <c r="AJ89" i="80"/>
  <c r="AH89" i="80"/>
  <c r="AG89" i="80"/>
  <c r="AF89" i="80"/>
  <c r="BN88" i="80"/>
  <c r="BE88" i="80"/>
  <c r="AV88" i="80"/>
  <c r="AM88" i="80"/>
  <c r="AJ88" i="80"/>
  <c r="AH88" i="80"/>
  <c r="AG88" i="80"/>
  <c r="AF88" i="80"/>
  <c r="BN87" i="80"/>
  <c r="BM87" i="80"/>
  <c r="BL87" i="80"/>
  <c r="BE87" i="80"/>
  <c r="BD87" i="80"/>
  <c r="BC87" i="80"/>
  <c r="AV87" i="80"/>
  <c r="AU87" i="80"/>
  <c r="AT87" i="80"/>
  <c r="AM87" i="80"/>
  <c r="AD87" i="80" s="1"/>
  <c r="AL87" i="80"/>
  <c r="AK87" i="80"/>
  <c r="AJ87" i="80"/>
  <c r="AI87" i="80"/>
  <c r="AH87" i="80"/>
  <c r="AG87" i="80"/>
  <c r="AF87" i="80"/>
  <c r="AE87" i="80"/>
  <c r="AC87" i="80"/>
  <c r="AB87" i="80"/>
  <c r="R87" i="80"/>
  <c r="M87" i="80"/>
  <c r="K87" i="80"/>
  <c r="BN86" i="80"/>
  <c r="BE86" i="80"/>
  <c r="AV86" i="80"/>
  <c r="AM86" i="80"/>
  <c r="AH86" i="80"/>
  <c r="AG86" i="80"/>
  <c r="AF86" i="80"/>
  <c r="BN85" i="80"/>
  <c r="BE85" i="80"/>
  <c r="AV85" i="80"/>
  <c r="AM85" i="80"/>
  <c r="AH85" i="80"/>
  <c r="AG85" i="80"/>
  <c r="AF85" i="80"/>
  <c r="BN84" i="80"/>
  <c r="BE84" i="80"/>
  <c r="AV84" i="80"/>
  <c r="AM84" i="80"/>
  <c r="AH84" i="80"/>
  <c r="AG84" i="80"/>
  <c r="AF84" i="80"/>
  <c r="BN83" i="80"/>
  <c r="BM83" i="80"/>
  <c r="BL83" i="80"/>
  <c r="BE83" i="80"/>
  <c r="BD83" i="80"/>
  <c r="BC83" i="80"/>
  <c r="AV83" i="80"/>
  <c r="AU83" i="80"/>
  <c r="AT83" i="80"/>
  <c r="AM83" i="80"/>
  <c r="AD83" i="80" s="1"/>
  <c r="AL83" i="80"/>
  <c r="AK83" i="80"/>
  <c r="AJ83" i="80"/>
  <c r="AI83" i="80"/>
  <c r="AH83" i="80"/>
  <c r="AG83" i="80"/>
  <c r="AF83" i="80"/>
  <c r="AE83" i="80"/>
  <c r="AC83" i="80"/>
  <c r="AB83" i="80"/>
  <c r="R83" i="80"/>
  <c r="M83" i="80"/>
  <c r="K83" i="80"/>
  <c r="BN82" i="80"/>
  <c r="BE82" i="80"/>
  <c r="AV82" i="80"/>
  <c r="AM82" i="80"/>
  <c r="AJ82" i="80"/>
  <c r="AI82" i="80"/>
  <c r="AH82" i="80"/>
  <c r="AG82" i="80"/>
  <c r="AF82" i="80"/>
  <c r="BN81" i="80"/>
  <c r="BE81" i="80"/>
  <c r="AV81" i="80"/>
  <c r="AM81" i="80"/>
  <c r="AJ81" i="80"/>
  <c r="AI81" i="80"/>
  <c r="AH81" i="80"/>
  <c r="AG81" i="80"/>
  <c r="AF81" i="80"/>
  <c r="BN80" i="80"/>
  <c r="BE80" i="80"/>
  <c r="AV80" i="80"/>
  <c r="AM80" i="80"/>
  <c r="AJ80" i="80"/>
  <c r="AI80" i="80"/>
  <c r="AH80" i="80"/>
  <c r="AG80" i="80"/>
  <c r="AF80" i="80"/>
  <c r="BN79" i="80"/>
  <c r="BM79" i="80"/>
  <c r="BL79" i="80"/>
  <c r="BE79" i="80"/>
  <c r="BD79" i="80"/>
  <c r="BC79" i="80"/>
  <c r="AV79" i="80"/>
  <c r="AU79" i="80"/>
  <c r="AT79" i="80"/>
  <c r="AM79" i="80"/>
  <c r="AD79" i="80" s="1"/>
  <c r="AL79" i="80"/>
  <c r="AK79" i="80"/>
  <c r="AJ79" i="80"/>
  <c r="AI79" i="80"/>
  <c r="AH79" i="80"/>
  <c r="AG79" i="80"/>
  <c r="AF79" i="80"/>
  <c r="AE79" i="80"/>
  <c r="AC79" i="80"/>
  <c r="AB79" i="80"/>
  <c r="R79" i="80"/>
  <c r="M79" i="80"/>
  <c r="K79" i="80"/>
  <c r="BN78" i="80"/>
  <c r="BE78" i="80"/>
  <c r="AV78" i="80"/>
  <c r="AM78" i="80"/>
  <c r="AJ78" i="80"/>
  <c r="AI78" i="80"/>
  <c r="AH78" i="80"/>
  <c r="AG78" i="80"/>
  <c r="AF78" i="80"/>
  <c r="BN77" i="80"/>
  <c r="BE77" i="80"/>
  <c r="AV77" i="80"/>
  <c r="AM77" i="80"/>
  <c r="AJ77" i="80"/>
  <c r="AI77" i="80"/>
  <c r="AH77" i="80"/>
  <c r="AG77" i="80"/>
  <c r="AF77" i="80"/>
  <c r="BN76" i="80"/>
  <c r="BE76" i="80"/>
  <c r="AV76" i="80"/>
  <c r="AM76" i="80"/>
  <c r="AJ76" i="80"/>
  <c r="AI76" i="80"/>
  <c r="AH76" i="80"/>
  <c r="AG76" i="80"/>
  <c r="AF76" i="80"/>
  <c r="BN75" i="80"/>
  <c r="BM75" i="80"/>
  <c r="BL75" i="80"/>
  <c r="BE75" i="80"/>
  <c r="BD75" i="80"/>
  <c r="BC75" i="80"/>
  <c r="AV75" i="80"/>
  <c r="AD75" i="80" s="1"/>
  <c r="AU75" i="80"/>
  <c r="AT75" i="80"/>
  <c r="AM75" i="80"/>
  <c r="AL75" i="80"/>
  <c r="AK75" i="80"/>
  <c r="AJ75" i="80"/>
  <c r="AI75" i="80"/>
  <c r="AH75" i="80"/>
  <c r="AG75" i="80"/>
  <c r="AF75" i="80"/>
  <c r="AE75" i="80"/>
  <c r="AC75" i="80"/>
  <c r="AB75" i="80"/>
  <c r="R75" i="80"/>
  <c r="M75" i="80"/>
  <c r="K75" i="80"/>
  <c r="BN74" i="80"/>
  <c r="BE74" i="80"/>
  <c r="AV74" i="80"/>
  <c r="AM74" i="80"/>
  <c r="AJ74" i="80"/>
  <c r="AI74" i="80"/>
  <c r="AH74" i="80"/>
  <c r="AG74" i="80"/>
  <c r="AF74" i="80"/>
  <c r="BN73" i="80"/>
  <c r="BE73" i="80"/>
  <c r="AV73" i="80"/>
  <c r="AM73" i="80"/>
  <c r="AJ73" i="80"/>
  <c r="AI73" i="80"/>
  <c r="AH73" i="80"/>
  <c r="AG73" i="80"/>
  <c r="AF73" i="80"/>
  <c r="BN72" i="80"/>
  <c r="BE72" i="80"/>
  <c r="AV72" i="80"/>
  <c r="AM72" i="80"/>
  <c r="AJ72" i="80"/>
  <c r="AI72" i="80"/>
  <c r="AH72" i="80"/>
  <c r="AG72" i="80"/>
  <c r="AF72" i="80"/>
  <c r="BN71" i="80"/>
  <c r="BM71" i="80"/>
  <c r="BL71" i="80"/>
  <c r="BE71" i="80"/>
  <c r="AD71" i="80" s="1"/>
  <c r="BD71" i="80"/>
  <c r="BC71" i="80"/>
  <c r="AV71" i="80"/>
  <c r="AU71" i="80"/>
  <c r="AT71" i="80"/>
  <c r="AM71" i="80"/>
  <c r="AL71" i="80"/>
  <c r="AK71" i="80"/>
  <c r="AJ71" i="80"/>
  <c r="AI71" i="80"/>
  <c r="AH71" i="80"/>
  <c r="AG71" i="80"/>
  <c r="AF71" i="80"/>
  <c r="AE71" i="80"/>
  <c r="AC71" i="80"/>
  <c r="AB71" i="80"/>
  <c r="R71" i="80"/>
  <c r="M71" i="80"/>
  <c r="K71" i="80"/>
  <c r="BN70" i="80"/>
  <c r="BE70" i="80"/>
  <c r="AV70" i="80"/>
  <c r="AM70" i="80"/>
  <c r="AJ70" i="80"/>
  <c r="AH70" i="80"/>
  <c r="AG70" i="80"/>
  <c r="AF70" i="80"/>
  <c r="BN69" i="80"/>
  <c r="BE69" i="80"/>
  <c r="AV69" i="80"/>
  <c r="AM69" i="80"/>
  <c r="AJ69" i="80"/>
  <c r="AH69" i="80"/>
  <c r="AG69" i="80"/>
  <c r="AF69" i="80"/>
  <c r="BN68" i="80"/>
  <c r="BE68" i="80"/>
  <c r="AV68" i="80"/>
  <c r="AM68" i="80"/>
  <c r="AJ68" i="80"/>
  <c r="AH68" i="80"/>
  <c r="AG68" i="80"/>
  <c r="AF68" i="80"/>
  <c r="BN67" i="80"/>
  <c r="BM67" i="80"/>
  <c r="BL67" i="80"/>
  <c r="BE67" i="80"/>
  <c r="AD67" i="80" s="1"/>
  <c r="BD67" i="80"/>
  <c r="BC67" i="80"/>
  <c r="AV67" i="80"/>
  <c r="AU67" i="80"/>
  <c r="AT67" i="80"/>
  <c r="AM67" i="80"/>
  <c r="AL67" i="80"/>
  <c r="AK67" i="80"/>
  <c r="AJ67" i="80"/>
  <c r="AI67" i="80"/>
  <c r="AH67" i="80"/>
  <c r="AG67" i="80"/>
  <c r="AF67" i="80"/>
  <c r="AE67" i="80"/>
  <c r="AC67" i="80"/>
  <c r="AB67" i="80"/>
  <c r="R67" i="80"/>
  <c r="M67" i="80"/>
  <c r="K67" i="80"/>
  <c r="BN66" i="80"/>
  <c r="BE66" i="80"/>
  <c r="AV66" i="80"/>
  <c r="AM66" i="80"/>
  <c r="AH66" i="80"/>
  <c r="AG66" i="80"/>
  <c r="AF66" i="80"/>
  <c r="BN65" i="80"/>
  <c r="BE65" i="80"/>
  <c r="AV65" i="80"/>
  <c r="AM65" i="80"/>
  <c r="AH65" i="80"/>
  <c r="AG65" i="80"/>
  <c r="AF65" i="80"/>
  <c r="BN64" i="80"/>
  <c r="BE64" i="80"/>
  <c r="AV64" i="80"/>
  <c r="AM64" i="80"/>
  <c r="AH64" i="80"/>
  <c r="AG64" i="80"/>
  <c r="AF64" i="80"/>
  <c r="BN63" i="80"/>
  <c r="BM63" i="80"/>
  <c r="BL63" i="80"/>
  <c r="BE63" i="80"/>
  <c r="BD63" i="80"/>
  <c r="BC63" i="80"/>
  <c r="AV63" i="80"/>
  <c r="AU63" i="80"/>
  <c r="AT63" i="80"/>
  <c r="AM63" i="80"/>
  <c r="AL63" i="80"/>
  <c r="AK63" i="80"/>
  <c r="AJ63" i="80"/>
  <c r="AI63" i="80"/>
  <c r="AH63" i="80"/>
  <c r="AG63" i="80"/>
  <c r="AF63" i="80"/>
  <c r="AE63" i="80"/>
  <c r="AD63" i="80"/>
  <c r="AC63" i="80"/>
  <c r="AB63" i="80"/>
  <c r="R63" i="80"/>
  <c r="M63" i="80"/>
  <c r="K63" i="80"/>
  <c r="BN62" i="80"/>
  <c r="BE62" i="80"/>
  <c r="AV62" i="80"/>
  <c r="AM62" i="80"/>
  <c r="AJ62" i="80"/>
  <c r="AI62" i="80"/>
  <c r="AH62" i="80"/>
  <c r="AG62" i="80"/>
  <c r="AF62" i="80"/>
  <c r="BN61" i="80"/>
  <c r="BE61" i="80"/>
  <c r="AV61" i="80"/>
  <c r="AM61" i="80"/>
  <c r="AJ61" i="80"/>
  <c r="AI61" i="80"/>
  <c r="AH61" i="80"/>
  <c r="AG61" i="80"/>
  <c r="AF61" i="80"/>
  <c r="BN60" i="80"/>
  <c r="BE60" i="80"/>
  <c r="AV60" i="80"/>
  <c r="AM60" i="80"/>
  <c r="AJ60" i="80"/>
  <c r="AI60" i="80"/>
  <c r="AH60" i="80"/>
  <c r="AG60" i="80"/>
  <c r="AF60" i="80"/>
  <c r="BN59" i="80"/>
  <c r="BM59" i="80"/>
  <c r="BL59" i="80"/>
  <c r="BE59" i="80"/>
  <c r="AD59" i="80" s="1"/>
  <c r="BD59" i="80"/>
  <c r="BC59" i="80"/>
  <c r="AV59" i="80"/>
  <c r="AU59" i="80"/>
  <c r="AT59" i="80"/>
  <c r="AM59" i="80"/>
  <c r="AL59" i="80"/>
  <c r="AK59" i="80"/>
  <c r="AJ59" i="80"/>
  <c r="AI59" i="80"/>
  <c r="AH59" i="80"/>
  <c r="AG59" i="80"/>
  <c r="AF59" i="80"/>
  <c r="AE59" i="80"/>
  <c r="AC59" i="80"/>
  <c r="AB59" i="80"/>
  <c r="R59" i="80"/>
  <c r="M59" i="80"/>
  <c r="K59" i="80"/>
  <c r="BN58" i="80"/>
  <c r="BE58" i="80"/>
  <c r="AV58" i="80"/>
  <c r="AM58" i="80"/>
  <c r="AJ58" i="80"/>
  <c r="AH58" i="80"/>
  <c r="AG58" i="80"/>
  <c r="AF58" i="80"/>
  <c r="BN57" i="80"/>
  <c r="BE57" i="80"/>
  <c r="AV57" i="80"/>
  <c r="AM57" i="80"/>
  <c r="AJ57" i="80"/>
  <c r="AH57" i="80"/>
  <c r="AG57" i="80"/>
  <c r="AF57" i="80"/>
  <c r="BN56" i="80"/>
  <c r="BE56" i="80"/>
  <c r="AV56" i="80"/>
  <c r="AM56" i="80"/>
  <c r="AJ56" i="80"/>
  <c r="AH56" i="80"/>
  <c r="AG56" i="80"/>
  <c r="AF56" i="80"/>
  <c r="BN55" i="80"/>
  <c r="BM55" i="80"/>
  <c r="BL55" i="80"/>
  <c r="BE55" i="80"/>
  <c r="AD55" i="80" s="1"/>
  <c r="BD55" i="80"/>
  <c r="BC55" i="80"/>
  <c r="AV55" i="80"/>
  <c r="AU55" i="80"/>
  <c r="AT55" i="80"/>
  <c r="AM55" i="80"/>
  <c r="AL55" i="80"/>
  <c r="AK55" i="80"/>
  <c r="AJ55" i="80"/>
  <c r="AI55" i="80"/>
  <c r="AH55" i="80"/>
  <c r="AG55" i="80"/>
  <c r="AF55" i="80"/>
  <c r="AE55" i="80"/>
  <c r="AC55" i="80"/>
  <c r="AB55" i="80"/>
  <c r="R55" i="80"/>
  <c r="M55" i="80"/>
  <c r="K55" i="80"/>
  <c r="BN54" i="80"/>
  <c r="BE54" i="80"/>
  <c r="AV54" i="80"/>
  <c r="AM54" i="80"/>
  <c r="AJ54" i="80"/>
  <c r="AH54" i="80"/>
  <c r="AG54" i="80"/>
  <c r="AF54" i="80"/>
  <c r="BN53" i="80"/>
  <c r="BE53" i="80"/>
  <c r="AV53" i="80"/>
  <c r="AM53" i="80"/>
  <c r="AJ53" i="80"/>
  <c r="AH53" i="80"/>
  <c r="AG53" i="80"/>
  <c r="AF53" i="80"/>
  <c r="BN52" i="80"/>
  <c r="BE52" i="80"/>
  <c r="AV52" i="80"/>
  <c r="AM52" i="80"/>
  <c r="AJ52" i="80"/>
  <c r="AH52" i="80"/>
  <c r="AG52" i="80"/>
  <c r="AF52" i="80"/>
  <c r="BN51" i="80"/>
  <c r="BM51" i="80"/>
  <c r="BL51" i="80"/>
  <c r="BE51" i="80"/>
  <c r="AD51" i="80" s="1"/>
  <c r="BD51" i="80"/>
  <c r="BC51" i="80"/>
  <c r="AV51" i="80"/>
  <c r="AU51" i="80"/>
  <c r="AT51" i="80"/>
  <c r="AM51" i="80"/>
  <c r="AL51" i="80"/>
  <c r="AK51" i="80"/>
  <c r="AJ51" i="80"/>
  <c r="AI51" i="80"/>
  <c r="AH51" i="80"/>
  <c r="AG51" i="80"/>
  <c r="AF51" i="80"/>
  <c r="AE51" i="80"/>
  <c r="AC51" i="80"/>
  <c r="AB51" i="80"/>
  <c r="R51" i="80"/>
  <c r="M51" i="80"/>
  <c r="K51" i="80"/>
  <c r="BN50" i="80"/>
  <c r="BE50" i="80"/>
  <c r="AV50" i="80"/>
  <c r="AM50" i="80"/>
  <c r="AJ50" i="80"/>
  <c r="AI50" i="80"/>
  <c r="AH50" i="80"/>
  <c r="AG50" i="80"/>
  <c r="AF50" i="80"/>
  <c r="BN49" i="80"/>
  <c r="BE49" i="80"/>
  <c r="AV49" i="80"/>
  <c r="AM49" i="80"/>
  <c r="AJ49" i="80"/>
  <c r="AI49" i="80"/>
  <c r="AH49" i="80"/>
  <c r="AG49" i="80"/>
  <c r="AF49" i="80"/>
  <c r="BN48" i="80"/>
  <c r="BE48" i="80"/>
  <c r="AV48" i="80"/>
  <c r="AM48" i="80"/>
  <c r="AJ48" i="80"/>
  <c r="AI48" i="80"/>
  <c r="AH48" i="80"/>
  <c r="AG48" i="80"/>
  <c r="AF48" i="80"/>
  <c r="BN47" i="80"/>
  <c r="BM47" i="80"/>
  <c r="BL47" i="80"/>
  <c r="BE47" i="80"/>
  <c r="BD47" i="80"/>
  <c r="BC47" i="80"/>
  <c r="AV47" i="80"/>
  <c r="AU47" i="80"/>
  <c r="AT47" i="80"/>
  <c r="AM47" i="80"/>
  <c r="AD47" i="80" s="1"/>
  <c r="AL47" i="80"/>
  <c r="AK47" i="80"/>
  <c r="AJ47" i="80"/>
  <c r="AI47" i="80"/>
  <c r="AH47" i="80"/>
  <c r="AG47" i="80"/>
  <c r="AF47" i="80"/>
  <c r="AE47" i="80"/>
  <c r="AC47" i="80"/>
  <c r="AB47" i="80"/>
  <c r="R47" i="80"/>
  <c r="M47" i="80"/>
  <c r="K47" i="80"/>
  <c r="BN46" i="80"/>
  <c r="BE46" i="80"/>
  <c r="AV46" i="80"/>
  <c r="AM46" i="80"/>
  <c r="AH46" i="80"/>
  <c r="AG46" i="80"/>
  <c r="AF46" i="80"/>
  <c r="BN45" i="80"/>
  <c r="BE45" i="80"/>
  <c r="AV45" i="80"/>
  <c r="AM45" i="80"/>
  <c r="AH45" i="80"/>
  <c r="AG45" i="80"/>
  <c r="AF45" i="80"/>
  <c r="BN44" i="80"/>
  <c r="BE44" i="80"/>
  <c r="AV44" i="80"/>
  <c r="AM44" i="80"/>
  <c r="AH44" i="80"/>
  <c r="AG44" i="80"/>
  <c r="AF44" i="80"/>
  <c r="BN43" i="80"/>
  <c r="BM43" i="80"/>
  <c r="BL43" i="80"/>
  <c r="BE43" i="80"/>
  <c r="AD43" i="80" s="1"/>
  <c r="BD43" i="80"/>
  <c r="BC43" i="80"/>
  <c r="AV43" i="80"/>
  <c r="AU43" i="80"/>
  <c r="AT43" i="80"/>
  <c r="AM43" i="80"/>
  <c r="AL43" i="80"/>
  <c r="AK43" i="80"/>
  <c r="AJ43" i="80"/>
  <c r="AI43" i="80"/>
  <c r="AH43" i="80"/>
  <c r="AG43" i="80"/>
  <c r="AF43" i="80"/>
  <c r="AE43" i="80"/>
  <c r="AC43" i="80"/>
  <c r="AB43" i="80"/>
  <c r="R43" i="80"/>
  <c r="M43" i="80"/>
  <c r="K43" i="80"/>
  <c r="BN42" i="80"/>
  <c r="BE42" i="80"/>
  <c r="AV42" i="80"/>
  <c r="AM42" i="80"/>
  <c r="AH42" i="80"/>
  <c r="AG42" i="80"/>
  <c r="AF42" i="80"/>
  <c r="BN41" i="80"/>
  <c r="BE41" i="80"/>
  <c r="AV41" i="80"/>
  <c r="AM41" i="80"/>
  <c r="AH41" i="80"/>
  <c r="AG41" i="80"/>
  <c r="AF41" i="80"/>
  <c r="BN40" i="80"/>
  <c r="BE40" i="80"/>
  <c r="AV40" i="80"/>
  <c r="AM40" i="80"/>
  <c r="AH40" i="80"/>
  <c r="AG40" i="80"/>
  <c r="AF40" i="80"/>
  <c r="BN39" i="80"/>
  <c r="BM39" i="80"/>
  <c r="BL39" i="80"/>
  <c r="BE39" i="80"/>
  <c r="BD39" i="80"/>
  <c r="BC39" i="80"/>
  <c r="AV39" i="80"/>
  <c r="AU39" i="80"/>
  <c r="AT39" i="80"/>
  <c r="AM39" i="80"/>
  <c r="AL39" i="80"/>
  <c r="AK39" i="80"/>
  <c r="AJ39" i="80"/>
  <c r="AI39" i="80"/>
  <c r="AH39" i="80"/>
  <c r="AG39" i="80"/>
  <c r="AF39" i="80"/>
  <c r="AE39" i="80"/>
  <c r="AD39" i="80"/>
  <c r="AC39" i="80"/>
  <c r="AB39" i="80"/>
  <c r="R39" i="80"/>
  <c r="M39" i="80"/>
  <c r="K39" i="80"/>
  <c r="BN38" i="80"/>
  <c r="BE38" i="80"/>
  <c r="AV38" i="80"/>
  <c r="AM38" i="80"/>
  <c r="AJ38" i="80"/>
  <c r="AI38" i="80"/>
  <c r="AH38" i="80"/>
  <c r="AG38" i="80"/>
  <c r="AF38" i="80"/>
  <c r="BN37" i="80"/>
  <c r="BE37" i="80"/>
  <c r="AV37" i="80"/>
  <c r="AM37" i="80"/>
  <c r="AJ37" i="80"/>
  <c r="AI37" i="80"/>
  <c r="AH37" i="80"/>
  <c r="AG37" i="80"/>
  <c r="AF37" i="80"/>
  <c r="BN36" i="80"/>
  <c r="BE36" i="80"/>
  <c r="AV36" i="80"/>
  <c r="AM36" i="80"/>
  <c r="AJ36" i="80"/>
  <c r="AI36" i="80"/>
  <c r="AH36" i="80"/>
  <c r="AG36" i="80"/>
  <c r="AF36" i="80"/>
  <c r="BN35" i="80"/>
  <c r="BM35" i="80"/>
  <c r="BL35" i="80"/>
  <c r="BE35" i="80"/>
  <c r="AD35" i="80" s="1"/>
  <c r="BD35" i="80"/>
  <c r="BC35" i="80"/>
  <c r="AV35" i="80"/>
  <c r="AU35" i="80"/>
  <c r="AT35" i="80"/>
  <c r="AM35" i="80"/>
  <c r="AL35" i="80"/>
  <c r="AK35" i="80"/>
  <c r="AJ35" i="80"/>
  <c r="AI35" i="80"/>
  <c r="AH35" i="80"/>
  <c r="AG35" i="80"/>
  <c r="AF35" i="80"/>
  <c r="AE35" i="80"/>
  <c r="AC35" i="80"/>
  <c r="AB35" i="80"/>
  <c r="R35" i="80"/>
  <c r="M35" i="80"/>
  <c r="K35" i="80"/>
  <c r="BN34" i="80"/>
  <c r="BE34" i="80"/>
  <c r="AV34" i="80"/>
  <c r="AM34" i="80"/>
  <c r="AH34" i="80"/>
  <c r="AG34" i="80"/>
  <c r="AF34" i="80"/>
  <c r="BN33" i="80"/>
  <c r="BE33" i="80"/>
  <c r="AV33" i="80"/>
  <c r="AM33" i="80"/>
  <c r="AH33" i="80"/>
  <c r="AG33" i="80"/>
  <c r="AF33" i="80"/>
  <c r="BN32" i="80"/>
  <c r="BE32" i="80"/>
  <c r="AV32" i="80"/>
  <c r="AM32" i="80"/>
  <c r="AH32" i="80"/>
  <c r="AG32" i="80"/>
  <c r="AF32" i="80"/>
  <c r="BN31" i="80"/>
  <c r="BM31" i="80"/>
  <c r="BL31" i="80"/>
  <c r="BE31" i="80"/>
  <c r="BD31" i="80"/>
  <c r="BC31" i="80"/>
  <c r="AV31" i="80"/>
  <c r="AD31" i="80" s="1"/>
  <c r="AU31" i="80"/>
  <c r="AT31" i="80"/>
  <c r="AM31" i="80"/>
  <c r="AL31" i="80"/>
  <c r="AK31" i="80"/>
  <c r="AJ31" i="80"/>
  <c r="AI31" i="80"/>
  <c r="AH31" i="80"/>
  <c r="AG31" i="80"/>
  <c r="AF31" i="80"/>
  <c r="AE31" i="80"/>
  <c r="AC31" i="80"/>
  <c r="AB31" i="80"/>
  <c r="R31" i="80"/>
  <c r="M31" i="80"/>
  <c r="K31" i="80"/>
  <c r="BN30" i="80"/>
  <c r="BE30" i="80"/>
  <c r="AV30" i="80"/>
  <c r="AM30" i="80"/>
  <c r="AJ30" i="80"/>
  <c r="AH30" i="80"/>
  <c r="AG30" i="80"/>
  <c r="AF30" i="80"/>
  <c r="BN29" i="80"/>
  <c r="BE29" i="80"/>
  <c r="AV29" i="80"/>
  <c r="AM29" i="80"/>
  <c r="AJ29" i="80"/>
  <c r="AH29" i="80"/>
  <c r="AG29" i="80"/>
  <c r="AF29" i="80"/>
  <c r="BN28" i="80"/>
  <c r="BE28" i="80"/>
  <c r="AV28" i="80"/>
  <c r="AM28" i="80"/>
  <c r="AJ28" i="80"/>
  <c r="AH28" i="80"/>
  <c r="AG28" i="80"/>
  <c r="AF28" i="80"/>
  <c r="BN27" i="80"/>
  <c r="BM27" i="80"/>
  <c r="BL27" i="80"/>
  <c r="BE27" i="80"/>
  <c r="BD27" i="80"/>
  <c r="BC27" i="80"/>
  <c r="AV27" i="80"/>
  <c r="AU27" i="80"/>
  <c r="AT27" i="80"/>
  <c r="AM27" i="80"/>
  <c r="AL27" i="80"/>
  <c r="AK27" i="80"/>
  <c r="AJ27" i="80"/>
  <c r="AI27" i="80"/>
  <c r="AH27" i="80"/>
  <c r="AG27" i="80"/>
  <c r="AF27" i="80"/>
  <c r="AE27" i="80"/>
  <c r="AD27" i="80"/>
  <c r="AC27" i="80"/>
  <c r="AB27" i="80"/>
  <c r="R27" i="80"/>
  <c r="M27" i="80"/>
  <c r="K27" i="80"/>
  <c r="BN26" i="80"/>
  <c r="BE26" i="80"/>
  <c r="AV26" i="80"/>
  <c r="AM26" i="80"/>
  <c r="AJ26" i="80"/>
  <c r="AI26" i="80"/>
  <c r="AH26" i="80"/>
  <c r="AG26" i="80"/>
  <c r="AF26" i="80"/>
  <c r="BN25" i="80"/>
  <c r="BE25" i="80"/>
  <c r="AV25" i="80"/>
  <c r="AM25" i="80"/>
  <c r="AJ25" i="80"/>
  <c r="AI25" i="80"/>
  <c r="AH25" i="80"/>
  <c r="AG25" i="80"/>
  <c r="AF25" i="80"/>
  <c r="BN24" i="80"/>
  <c r="BE24" i="80"/>
  <c r="AV24" i="80"/>
  <c r="AM24" i="80"/>
  <c r="AJ24" i="80"/>
  <c r="AI24" i="80"/>
  <c r="AH24" i="80"/>
  <c r="AG24" i="80"/>
  <c r="AF24" i="80"/>
  <c r="BN23" i="80"/>
  <c r="BM23" i="80"/>
  <c r="BL23" i="80"/>
  <c r="BE23" i="80"/>
  <c r="AD23" i="80" s="1"/>
  <c r="BD23" i="80"/>
  <c r="BC23" i="80"/>
  <c r="AV23" i="80"/>
  <c r="AU23" i="80"/>
  <c r="AT23" i="80"/>
  <c r="AM23" i="80"/>
  <c r="AL23" i="80"/>
  <c r="AK23" i="80"/>
  <c r="AJ23" i="80"/>
  <c r="AI23" i="80"/>
  <c r="AH23" i="80"/>
  <c r="AG23" i="80"/>
  <c r="AF23" i="80"/>
  <c r="AE23" i="80"/>
  <c r="AC23" i="80"/>
  <c r="AB23" i="80"/>
  <c r="R23" i="80"/>
  <c r="M23" i="80"/>
  <c r="K23" i="80"/>
  <c r="BN22" i="80"/>
  <c r="BE22" i="80"/>
  <c r="AV22" i="80"/>
  <c r="AM22" i="80"/>
  <c r="AJ22" i="80"/>
  <c r="AI22" i="80"/>
  <c r="AH22" i="80"/>
  <c r="AG22" i="80"/>
  <c r="AF22" i="80"/>
  <c r="BN21" i="80"/>
  <c r="BE21" i="80"/>
  <c r="AV21" i="80"/>
  <c r="AM21" i="80"/>
  <c r="AJ21" i="80"/>
  <c r="AI21" i="80"/>
  <c r="AH21" i="80"/>
  <c r="AG21" i="80"/>
  <c r="AF21" i="80"/>
  <c r="BN20" i="80"/>
  <c r="BE20" i="80"/>
  <c r="AV20" i="80"/>
  <c r="AM20" i="80"/>
  <c r="AJ20" i="80"/>
  <c r="AI20" i="80"/>
  <c r="AH20" i="80"/>
  <c r="AG20" i="80"/>
  <c r="AF20" i="80"/>
  <c r="BN19" i="80"/>
  <c r="BM19" i="80"/>
  <c r="BL19" i="80"/>
  <c r="BE19" i="80"/>
  <c r="BD19" i="80"/>
  <c r="BC19" i="80"/>
  <c r="AV19" i="80"/>
  <c r="AU19" i="80"/>
  <c r="AT19" i="80"/>
  <c r="AM19" i="80"/>
  <c r="AD19" i="80" s="1"/>
  <c r="AL19" i="80"/>
  <c r="AK19" i="80"/>
  <c r="AJ19" i="80"/>
  <c r="AI19" i="80"/>
  <c r="AH19" i="80"/>
  <c r="AG19" i="80"/>
  <c r="AF19" i="80"/>
  <c r="AE19" i="80"/>
  <c r="AC19" i="80"/>
  <c r="AB19" i="80"/>
  <c r="R19" i="80"/>
  <c r="M19" i="80"/>
  <c r="K19" i="80"/>
  <c r="BN18" i="80"/>
  <c r="BE18" i="80"/>
  <c r="AV18" i="80"/>
  <c r="AM18" i="80"/>
  <c r="AJ18" i="80"/>
  <c r="AH18" i="80"/>
  <c r="AG18" i="80"/>
  <c r="AF18" i="80"/>
  <c r="BN17" i="80"/>
  <c r="BE17" i="80"/>
  <c r="AV17" i="80"/>
  <c r="AM17" i="80"/>
  <c r="AJ17" i="80"/>
  <c r="AH17" i="80"/>
  <c r="AG17" i="80"/>
  <c r="AF17" i="80"/>
  <c r="BN16" i="80"/>
  <c r="BE16" i="80"/>
  <c r="AV16" i="80"/>
  <c r="AM16" i="80"/>
  <c r="AJ16" i="80"/>
  <c r="AH16" i="80"/>
  <c r="AG16" i="80"/>
  <c r="AF16" i="80"/>
  <c r="BN15" i="80"/>
  <c r="BM15" i="80"/>
  <c r="BL15" i="80"/>
  <c r="BE15" i="80"/>
  <c r="AD15" i="80" s="1"/>
  <c r="BD15" i="80"/>
  <c r="BC15" i="80"/>
  <c r="AU15" i="80"/>
  <c r="AT15" i="80"/>
  <c r="AM15" i="80"/>
  <c r="AL15" i="80"/>
  <c r="AK15" i="80"/>
  <c r="AJ15" i="80"/>
  <c r="AI15" i="80"/>
  <c r="AH15" i="80"/>
  <c r="AG15" i="80"/>
  <c r="AF15" i="80"/>
  <c r="AE15" i="80"/>
  <c r="AC15" i="80"/>
  <c r="AB15" i="80"/>
  <c r="R15" i="80"/>
  <c r="M15" i="80"/>
  <c r="K15" i="80"/>
  <c r="BN14" i="80"/>
  <c r="BE14" i="80"/>
  <c r="AV14" i="80"/>
  <c r="AM14" i="80"/>
  <c r="AJ14" i="80"/>
  <c r="AI14" i="80"/>
  <c r="AH14" i="80"/>
  <c r="AG14" i="80"/>
  <c r="AF14" i="80"/>
  <c r="BN13" i="80"/>
  <c r="BE13" i="80"/>
  <c r="AV13" i="80"/>
  <c r="AM13" i="80"/>
  <c r="AJ13" i="80"/>
  <c r="AI13" i="80"/>
  <c r="AH13" i="80"/>
  <c r="AG13" i="80"/>
  <c r="AF13" i="80"/>
  <c r="BN12" i="80"/>
  <c r="BE12" i="80"/>
  <c r="AV12" i="80"/>
  <c r="AM12" i="80"/>
  <c r="AJ12" i="80"/>
  <c r="AI12" i="80"/>
  <c r="AH12" i="80"/>
  <c r="AG12" i="80"/>
  <c r="AF12" i="80"/>
  <c r="BN11" i="80"/>
  <c r="BM11" i="80"/>
  <c r="BL11" i="80"/>
  <c r="BE11" i="80"/>
  <c r="BD11" i="80"/>
  <c r="BC11" i="80"/>
  <c r="AV11" i="80"/>
  <c r="AU11" i="80"/>
  <c r="AT11" i="80"/>
  <c r="AM11" i="80"/>
  <c r="AD11" i="80" s="1"/>
  <c r="AL11" i="80"/>
  <c r="AK11" i="80"/>
  <c r="AJ11" i="80"/>
  <c r="AI11" i="80"/>
  <c r="AH11" i="80"/>
  <c r="AG11" i="80"/>
  <c r="AF11" i="80"/>
  <c r="AE11" i="80"/>
  <c r="AC11" i="80"/>
  <c r="AB11" i="80"/>
  <c r="R11" i="80"/>
  <c r="M11" i="80"/>
  <c r="K11" i="80"/>
  <c r="BX5" i="80"/>
  <c r="BF5" i="80"/>
  <c r="AN5" i="80"/>
  <c r="W5" i="80"/>
  <c r="BX4" i="80"/>
  <c r="BF4" i="80"/>
  <c r="AN4" i="80"/>
  <c r="W4" i="80"/>
  <c r="BX3" i="80"/>
  <c r="BF3" i="80"/>
  <c r="AN3" i="80"/>
  <c r="W3" i="80"/>
  <c r="BX2" i="80"/>
  <c r="BF2" i="80"/>
  <c r="AN2" i="80"/>
  <c r="W2" i="80"/>
  <c r="BN378" i="79" l="1"/>
  <c r="BE378" i="79"/>
  <c r="AV378" i="79"/>
  <c r="AM378" i="79"/>
  <c r="AJ378" i="79"/>
  <c r="AI378" i="79"/>
  <c r="AH378" i="79"/>
  <c r="AG378" i="79"/>
  <c r="AF378" i="79"/>
  <c r="AE378" i="79"/>
  <c r="AD378" i="79"/>
  <c r="BN377" i="79"/>
  <c r="BE377" i="79"/>
  <c r="AV377" i="79"/>
  <c r="AM377" i="79"/>
  <c r="AD377" i="79" s="1"/>
  <c r="AJ377" i="79"/>
  <c r="AI377" i="79"/>
  <c r="AH377" i="79"/>
  <c r="AG377" i="79"/>
  <c r="AF377" i="79"/>
  <c r="AE377" i="79"/>
  <c r="BN376" i="79"/>
  <c r="AD376" i="79" s="1"/>
  <c r="BE376" i="79"/>
  <c r="AV376" i="79"/>
  <c r="AM376" i="79"/>
  <c r="AJ376" i="79"/>
  <c r="AI376" i="79"/>
  <c r="AH376" i="79"/>
  <c r="AG376" i="79"/>
  <c r="AF376" i="79"/>
  <c r="AE376" i="79"/>
  <c r="BN375" i="79"/>
  <c r="AD375" i="79" s="1"/>
  <c r="BM375" i="79"/>
  <c r="BL375" i="79"/>
  <c r="BE375" i="79"/>
  <c r="BD375" i="79"/>
  <c r="BC375" i="79"/>
  <c r="AV375" i="79"/>
  <c r="AU375" i="79"/>
  <c r="AT375" i="79"/>
  <c r="AM375" i="79"/>
  <c r="AL375" i="79"/>
  <c r="AK375" i="79"/>
  <c r="AJ375" i="79"/>
  <c r="AI375" i="79"/>
  <c r="AH375" i="79"/>
  <c r="AG375" i="79"/>
  <c r="AF375" i="79"/>
  <c r="AE375" i="79"/>
  <c r="AC375" i="79"/>
  <c r="AB375" i="79"/>
  <c r="R375" i="79"/>
  <c r="M375" i="79"/>
  <c r="K375" i="79"/>
  <c r="BN374" i="79"/>
  <c r="BE374" i="79"/>
  <c r="AD374" i="79" s="1"/>
  <c r="AV374" i="79"/>
  <c r="AM374" i="79"/>
  <c r="AJ374" i="79"/>
  <c r="AI374" i="79"/>
  <c r="AH374" i="79"/>
  <c r="AG374" i="79"/>
  <c r="AF374" i="79"/>
  <c r="AE374" i="79"/>
  <c r="BN373" i="79"/>
  <c r="BE373" i="79"/>
  <c r="AV373" i="79"/>
  <c r="AM373" i="79"/>
  <c r="AD373" i="79" s="1"/>
  <c r="AJ373" i="79"/>
  <c r="AI373" i="79"/>
  <c r="AH373" i="79"/>
  <c r="AG373" i="79"/>
  <c r="AF373" i="79"/>
  <c r="AE373" i="79"/>
  <c r="BN372" i="79"/>
  <c r="BE372" i="79"/>
  <c r="AV372" i="79"/>
  <c r="AM372" i="79"/>
  <c r="AD372" i="79" s="1"/>
  <c r="AJ372" i="79"/>
  <c r="AI372" i="79"/>
  <c r="AH372" i="79"/>
  <c r="AG372" i="79"/>
  <c r="AF372" i="79"/>
  <c r="AE372" i="79"/>
  <c r="BN371" i="79"/>
  <c r="BM371" i="79"/>
  <c r="BL371" i="79"/>
  <c r="BE371" i="79"/>
  <c r="BD371" i="79"/>
  <c r="BC371" i="79"/>
  <c r="AV371" i="79"/>
  <c r="AU371" i="79"/>
  <c r="AT371" i="79"/>
  <c r="AM371" i="79"/>
  <c r="AD371" i="79" s="1"/>
  <c r="AL371" i="79"/>
  <c r="AK371" i="79"/>
  <c r="AJ371" i="79"/>
  <c r="AI371" i="79"/>
  <c r="AH371" i="79"/>
  <c r="AG371" i="79"/>
  <c r="AF371" i="79"/>
  <c r="AE371" i="79"/>
  <c r="AC371" i="79"/>
  <c r="AB371" i="79"/>
  <c r="R371" i="79"/>
  <c r="M371" i="79"/>
  <c r="K371" i="79"/>
  <c r="BN370" i="79"/>
  <c r="BE370" i="79"/>
  <c r="AV370" i="79"/>
  <c r="AM370" i="79"/>
  <c r="AD370" i="79" s="1"/>
  <c r="AJ370" i="79"/>
  <c r="AI370" i="79"/>
  <c r="AH370" i="79"/>
  <c r="AG370" i="79"/>
  <c r="AF370" i="79"/>
  <c r="AE370" i="79"/>
  <c r="BN369" i="79"/>
  <c r="BE369" i="79"/>
  <c r="AV369" i="79"/>
  <c r="AM369" i="79"/>
  <c r="AD369" i="79" s="1"/>
  <c r="AJ369" i="79"/>
  <c r="AI369" i="79"/>
  <c r="AH369" i="79"/>
  <c r="AG369" i="79"/>
  <c r="AF369" i="79"/>
  <c r="AE369" i="79"/>
  <c r="BN368" i="79"/>
  <c r="BE368" i="79"/>
  <c r="AV368" i="79"/>
  <c r="AM368" i="79"/>
  <c r="AJ368" i="79"/>
  <c r="AI368" i="79"/>
  <c r="AH368" i="79"/>
  <c r="AG368" i="79"/>
  <c r="AF368" i="79"/>
  <c r="AE368" i="79"/>
  <c r="AD368" i="79"/>
  <c r="BN367" i="79"/>
  <c r="BM367" i="79"/>
  <c r="BL367" i="79"/>
  <c r="BE367" i="79"/>
  <c r="BD367" i="79"/>
  <c r="BC367" i="79"/>
  <c r="AV367" i="79"/>
  <c r="AU367" i="79"/>
  <c r="AT367" i="79"/>
  <c r="AM367" i="79"/>
  <c r="AL367" i="79"/>
  <c r="AK367" i="79"/>
  <c r="AJ367" i="79"/>
  <c r="AI367" i="79"/>
  <c r="AH367" i="79"/>
  <c r="AG367" i="79"/>
  <c r="AF367" i="79"/>
  <c r="AE367" i="79"/>
  <c r="AD367" i="79"/>
  <c r="AC367" i="79"/>
  <c r="AB367" i="79"/>
  <c r="R367" i="79"/>
  <c r="M367" i="79"/>
  <c r="K367" i="79"/>
  <c r="BN366" i="79"/>
  <c r="BE366" i="79"/>
  <c r="AV366" i="79"/>
  <c r="AD366" i="79" s="1"/>
  <c r="AM366" i="79"/>
  <c r="AJ366" i="79"/>
  <c r="AI366" i="79"/>
  <c r="AH366" i="79"/>
  <c r="AG366" i="79"/>
  <c r="AF366" i="79"/>
  <c r="AE366" i="79"/>
  <c r="BN365" i="79"/>
  <c r="BE365" i="79"/>
  <c r="AV365" i="79"/>
  <c r="AM365" i="79"/>
  <c r="AD365" i="79" s="1"/>
  <c r="AJ365" i="79"/>
  <c r="AI365" i="79"/>
  <c r="AH365" i="79"/>
  <c r="AG365" i="79"/>
  <c r="AF365" i="79"/>
  <c r="AE365" i="79"/>
  <c r="BN364" i="79"/>
  <c r="BE364" i="79"/>
  <c r="AV364" i="79"/>
  <c r="AM364" i="79"/>
  <c r="AD364" i="79" s="1"/>
  <c r="AJ364" i="79"/>
  <c r="AI364" i="79"/>
  <c r="AH364" i="79"/>
  <c r="AG364" i="79"/>
  <c r="AF364" i="79"/>
  <c r="AE364" i="79"/>
  <c r="BN363" i="79"/>
  <c r="BM363" i="79"/>
  <c r="BL363" i="79"/>
  <c r="BE363" i="79"/>
  <c r="BD363" i="79"/>
  <c r="BC363" i="79"/>
  <c r="AV363" i="79"/>
  <c r="AU363" i="79"/>
  <c r="AT363" i="79"/>
  <c r="AM363" i="79"/>
  <c r="AD363" i="79" s="1"/>
  <c r="AL363" i="79"/>
  <c r="AK363" i="79"/>
  <c r="AJ363" i="79"/>
  <c r="AI363" i="79"/>
  <c r="AH363" i="79"/>
  <c r="AG363" i="79"/>
  <c r="AF363" i="79"/>
  <c r="AE363" i="79"/>
  <c r="AC363" i="79"/>
  <c r="AB363" i="79"/>
  <c r="R363" i="79"/>
  <c r="M363" i="79"/>
  <c r="K363" i="79"/>
  <c r="BN362" i="79"/>
  <c r="BE362" i="79"/>
  <c r="AV362" i="79"/>
  <c r="AM362" i="79"/>
  <c r="AJ362" i="79"/>
  <c r="AI362" i="79"/>
  <c r="AH362" i="79"/>
  <c r="AG362" i="79"/>
  <c r="AF362" i="79"/>
  <c r="AE362" i="79"/>
  <c r="AD362" i="79"/>
  <c r="BN361" i="79"/>
  <c r="BE361" i="79"/>
  <c r="AV361" i="79"/>
  <c r="AM361" i="79"/>
  <c r="AD361" i="79" s="1"/>
  <c r="AJ361" i="79"/>
  <c r="AI361" i="79"/>
  <c r="AH361" i="79"/>
  <c r="AG361" i="79"/>
  <c r="AF361" i="79"/>
  <c r="AE361" i="79"/>
  <c r="BN360" i="79"/>
  <c r="AD360" i="79" s="1"/>
  <c r="BE360" i="79"/>
  <c r="AV360" i="79"/>
  <c r="AM360" i="79"/>
  <c r="AJ360" i="79"/>
  <c r="AI360" i="79"/>
  <c r="AH360" i="79"/>
  <c r="AG360" i="79"/>
  <c r="AF360" i="79"/>
  <c r="AE360" i="79"/>
  <c r="BN359" i="79"/>
  <c r="AD359" i="79" s="1"/>
  <c r="BM359" i="79"/>
  <c r="BL359" i="79"/>
  <c r="BE359" i="79"/>
  <c r="BD359" i="79"/>
  <c r="BC359" i="79"/>
  <c r="AV359" i="79"/>
  <c r="AU359" i="79"/>
  <c r="AT359" i="79"/>
  <c r="AM359" i="79"/>
  <c r="AL359" i="79"/>
  <c r="AK359" i="79"/>
  <c r="AJ359" i="79"/>
  <c r="AI359" i="79"/>
  <c r="AH359" i="79"/>
  <c r="AG359" i="79"/>
  <c r="AF359" i="79"/>
  <c r="AE359" i="79"/>
  <c r="AC359" i="79"/>
  <c r="AB359" i="79"/>
  <c r="R359" i="79"/>
  <c r="M359" i="79"/>
  <c r="K359" i="79"/>
  <c r="BN358" i="79"/>
  <c r="BE358" i="79"/>
  <c r="AD358" i="79" s="1"/>
  <c r="AV358" i="79"/>
  <c r="AM358" i="79"/>
  <c r="AJ358" i="79"/>
  <c r="AI358" i="79"/>
  <c r="AH358" i="79"/>
  <c r="AG358" i="79"/>
  <c r="AF358" i="79"/>
  <c r="AE358" i="79"/>
  <c r="BN357" i="79"/>
  <c r="BE357" i="79"/>
  <c r="AV357" i="79"/>
  <c r="AM357" i="79"/>
  <c r="AD357" i="79" s="1"/>
  <c r="AJ357" i="79"/>
  <c r="AI357" i="79"/>
  <c r="AH357" i="79"/>
  <c r="AG357" i="79"/>
  <c r="AF357" i="79"/>
  <c r="AE357" i="79"/>
  <c r="BN356" i="79"/>
  <c r="BE356" i="79"/>
  <c r="AV356" i="79"/>
  <c r="AM356" i="79"/>
  <c r="AD356" i="79" s="1"/>
  <c r="AJ356" i="79"/>
  <c r="AI356" i="79"/>
  <c r="AH356" i="79"/>
  <c r="AG356" i="79"/>
  <c r="AF356" i="79"/>
  <c r="AE356" i="79"/>
  <c r="BN355" i="79"/>
  <c r="BM355" i="79"/>
  <c r="BL355" i="79"/>
  <c r="BE355" i="79"/>
  <c r="BD355" i="79"/>
  <c r="BC355" i="79"/>
  <c r="AV355" i="79"/>
  <c r="AU355" i="79"/>
  <c r="AT355" i="79"/>
  <c r="AM355" i="79"/>
  <c r="AD355" i="79" s="1"/>
  <c r="AL355" i="79"/>
  <c r="AK355" i="79"/>
  <c r="AJ355" i="79"/>
  <c r="AI355" i="79"/>
  <c r="AH355" i="79"/>
  <c r="AG355" i="79"/>
  <c r="AF355" i="79"/>
  <c r="AE355" i="79"/>
  <c r="AC355" i="79"/>
  <c r="AB355" i="79"/>
  <c r="R355" i="79"/>
  <c r="M355" i="79"/>
  <c r="K355" i="79"/>
  <c r="BN354" i="79"/>
  <c r="BE354" i="79"/>
  <c r="AV354" i="79"/>
  <c r="AM354" i="79"/>
  <c r="AD354" i="79" s="1"/>
  <c r="AJ354" i="79"/>
  <c r="AI354" i="79"/>
  <c r="AH354" i="79"/>
  <c r="AG354" i="79"/>
  <c r="AF354" i="79"/>
  <c r="AE354" i="79"/>
  <c r="BN353" i="79"/>
  <c r="BE353" i="79"/>
  <c r="AV353" i="79"/>
  <c r="AM353" i="79"/>
  <c r="AD353" i="79" s="1"/>
  <c r="AJ353" i="79"/>
  <c r="AI353" i="79"/>
  <c r="AH353" i="79"/>
  <c r="AG353" i="79"/>
  <c r="AF353" i="79"/>
  <c r="AE353" i="79"/>
  <c r="BN352" i="79"/>
  <c r="BE352" i="79"/>
  <c r="AV352" i="79"/>
  <c r="AM352" i="79"/>
  <c r="AJ352" i="79"/>
  <c r="AI352" i="79"/>
  <c r="AH352" i="79"/>
  <c r="AG352" i="79"/>
  <c r="AF352" i="79"/>
  <c r="AE352" i="79"/>
  <c r="AD352" i="79"/>
  <c r="BN351" i="79"/>
  <c r="BM351" i="79"/>
  <c r="BL351" i="79"/>
  <c r="BE351" i="79"/>
  <c r="BD351" i="79"/>
  <c r="BC351" i="79"/>
  <c r="AV351" i="79"/>
  <c r="AU351" i="79"/>
  <c r="AT351" i="79"/>
  <c r="AM351" i="79"/>
  <c r="AL351" i="79"/>
  <c r="AK351" i="79"/>
  <c r="AJ351" i="79"/>
  <c r="AI351" i="79"/>
  <c r="AH351" i="79"/>
  <c r="AG351" i="79"/>
  <c r="AF351" i="79"/>
  <c r="AE351" i="79"/>
  <c r="AD351" i="79"/>
  <c r="AC351" i="79"/>
  <c r="AB351" i="79"/>
  <c r="R351" i="79"/>
  <c r="M351" i="79"/>
  <c r="K351" i="79"/>
  <c r="BN350" i="79"/>
  <c r="BE350" i="79"/>
  <c r="AV350" i="79"/>
  <c r="AD350" i="79" s="1"/>
  <c r="AM350" i="79"/>
  <c r="AJ350" i="79"/>
  <c r="AI350" i="79"/>
  <c r="AH350" i="79"/>
  <c r="AG350" i="79"/>
  <c r="AF350" i="79"/>
  <c r="AE350" i="79"/>
  <c r="BN349" i="79"/>
  <c r="BE349" i="79"/>
  <c r="AV349" i="79"/>
  <c r="AM349" i="79"/>
  <c r="AD349" i="79" s="1"/>
  <c r="AJ349" i="79"/>
  <c r="AI349" i="79"/>
  <c r="AH349" i="79"/>
  <c r="AG349" i="79"/>
  <c r="AF349" i="79"/>
  <c r="AE349" i="79"/>
  <c r="BN348" i="79"/>
  <c r="BE348" i="79"/>
  <c r="AV348" i="79"/>
  <c r="AM348" i="79"/>
  <c r="AD348" i="79" s="1"/>
  <c r="AJ348" i="79"/>
  <c r="AI348" i="79"/>
  <c r="AH348" i="79"/>
  <c r="AG348" i="79"/>
  <c r="AF348" i="79"/>
  <c r="AE348" i="79"/>
  <c r="BN347" i="79"/>
  <c r="BM347" i="79"/>
  <c r="BL347" i="79"/>
  <c r="BE347" i="79"/>
  <c r="BD347" i="79"/>
  <c r="BC347" i="79"/>
  <c r="AV347" i="79"/>
  <c r="AU347" i="79"/>
  <c r="AT347" i="79"/>
  <c r="AM347" i="79"/>
  <c r="AD347" i="79" s="1"/>
  <c r="AL347" i="79"/>
  <c r="AK347" i="79"/>
  <c r="AJ347" i="79"/>
  <c r="AI347" i="79"/>
  <c r="AH347" i="79"/>
  <c r="AG347" i="79"/>
  <c r="AF347" i="79"/>
  <c r="AE347" i="79"/>
  <c r="AC347" i="79"/>
  <c r="AB347" i="79"/>
  <c r="R347" i="79"/>
  <c r="M347" i="79"/>
  <c r="K347" i="79"/>
  <c r="BN346" i="79"/>
  <c r="BE346" i="79"/>
  <c r="AV346" i="79"/>
  <c r="AM346" i="79"/>
  <c r="AJ346" i="79"/>
  <c r="AI346" i="79"/>
  <c r="AH346" i="79"/>
  <c r="AG346" i="79"/>
  <c r="AF346" i="79"/>
  <c r="AE346" i="79"/>
  <c r="AD346" i="79"/>
  <c r="BN345" i="79"/>
  <c r="BE345" i="79"/>
  <c r="AV345" i="79"/>
  <c r="AM345" i="79"/>
  <c r="AD345" i="79" s="1"/>
  <c r="AJ345" i="79"/>
  <c r="AI345" i="79"/>
  <c r="AH345" i="79"/>
  <c r="AG345" i="79"/>
  <c r="AF345" i="79"/>
  <c r="AE345" i="79"/>
  <c r="BN344" i="79"/>
  <c r="AD344" i="79" s="1"/>
  <c r="BE344" i="79"/>
  <c r="AV344" i="79"/>
  <c r="AM344" i="79"/>
  <c r="AJ344" i="79"/>
  <c r="AI344" i="79"/>
  <c r="AH344" i="79"/>
  <c r="AG344" i="79"/>
  <c r="AF344" i="79"/>
  <c r="AE344" i="79"/>
  <c r="BN343" i="79"/>
  <c r="AD343" i="79" s="1"/>
  <c r="BM343" i="79"/>
  <c r="BL343" i="79"/>
  <c r="BE343" i="79"/>
  <c r="BD343" i="79"/>
  <c r="BC343" i="79"/>
  <c r="AV343" i="79"/>
  <c r="AU343" i="79"/>
  <c r="AT343" i="79"/>
  <c r="AM343" i="79"/>
  <c r="AL343" i="79"/>
  <c r="AK343" i="79"/>
  <c r="AJ343" i="79"/>
  <c r="AI343" i="79"/>
  <c r="AH343" i="79"/>
  <c r="AG343" i="79"/>
  <c r="AF343" i="79"/>
  <c r="AE343" i="79"/>
  <c r="AC343" i="79"/>
  <c r="AB343" i="79"/>
  <c r="R343" i="79"/>
  <c r="M343" i="79"/>
  <c r="K343" i="79"/>
  <c r="BN342" i="79"/>
  <c r="BE342" i="79"/>
  <c r="AD342" i="79" s="1"/>
  <c r="AV342" i="79"/>
  <c r="AM342" i="79"/>
  <c r="AJ342" i="79"/>
  <c r="AI342" i="79"/>
  <c r="AH342" i="79"/>
  <c r="AG342" i="79"/>
  <c r="AF342" i="79"/>
  <c r="AE342" i="79"/>
  <c r="BN341" i="79"/>
  <c r="BE341" i="79"/>
  <c r="AV341" i="79"/>
  <c r="AM341" i="79"/>
  <c r="AD341" i="79" s="1"/>
  <c r="AJ341" i="79"/>
  <c r="AI341" i="79"/>
  <c r="AH341" i="79"/>
  <c r="AG341" i="79"/>
  <c r="AF341" i="79"/>
  <c r="AE341" i="79"/>
  <c r="BN340" i="79"/>
  <c r="BE340" i="79"/>
  <c r="AV340" i="79"/>
  <c r="AM340" i="79"/>
  <c r="AD340" i="79" s="1"/>
  <c r="AJ340" i="79"/>
  <c r="AI340" i="79"/>
  <c r="AH340" i="79"/>
  <c r="AG340" i="79"/>
  <c r="AF340" i="79"/>
  <c r="AE340" i="79"/>
  <c r="BN339" i="79"/>
  <c r="BM339" i="79"/>
  <c r="BL339" i="79"/>
  <c r="BE339" i="79"/>
  <c r="BD339" i="79"/>
  <c r="BC339" i="79"/>
  <c r="AV339" i="79"/>
  <c r="AU339" i="79"/>
  <c r="AT339" i="79"/>
  <c r="AM339" i="79"/>
  <c r="AD339" i="79" s="1"/>
  <c r="AL339" i="79"/>
  <c r="AK339" i="79"/>
  <c r="AJ339" i="79"/>
  <c r="AI339" i="79"/>
  <c r="AH339" i="79"/>
  <c r="AG339" i="79"/>
  <c r="AF339" i="79"/>
  <c r="AE339" i="79"/>
  <c r="AC339" i="79"/>
  <c r="AB339" i="79"/>
  <c r="R339" i="79"/>
  <c r="M339" i="79"/>
  <c r="K339" i="79"/>
  <c r="BN338" i="79"/>
  <c r="BE338" i="79"/>
  <c r="AV338" i="79"/>
  <c r="AM338" i="79"/>
  <c r="AD338" i="79" s="1"/>
  <c r="AJ338" i="79"/>
  <c r="AI338" i="79"/>
  <c r="AH338" i="79"/>
  <c r="AG338" i="79"/>
  <c r="AF338" i="79"/>
  <c r="AE338" i="79"/>
  <c r="BN337" i="79"/>
  <c r="BE337" i="79"/>
  <c r="AV337" i="79"/>
  <c r="AM337" i="79"/>
  <c r="AD337" i="79" s="1"/>
  <c r="AJ337" i="79"/>
  <c r="AI337" i="79"/>
  <c r="AH337" i="79"/>
  <c r="AG337" i="79"/>
  <c r="AF337" i="79"/>
  <c r="AE337" i="79"/>
  <c r="BN336" i="79"/>
  <c r="BE336" i="79"/>
  <c r="AV336" i="79"/>
  <c r="AM336" i="79"/>
  <c r="AJ336" i="79"/>
  <c r="AI336" i="79"/>
  <c r="AH336" i="79"/>
  <c r="AG336" i="79"/>
  <c r="AF336" i="79"/>
  <c r="AE336" i="79"/>
  <c r="AD336" i="79"/>
  <c r="BN335" i="79"/>
  <c r="BM335" i="79"/>
  <c r="BL335" i="79"/>
  <c r="BE335" i="79"/>
  <c r="BD335" i="79"/>
  <c r="BC335" i="79"/>
  <c r="AV335" i="79"/>
  <c r="AU335" i="79"/>
  <c r="AT335" i="79"/>
  <c r="AM335" i="79"/>
  <c r="AL335" i="79"/>
  <c r="AK335" i="79"/>
  <c r="AJ335" i="79"/>
  <c r="AI335" i="79"/>
  <c r="AH335" i="79"/>
  <c r="AG335" i="79"/>
  <c r="AF335" i="79"/>
  <c r="AE335" i="79"/>
  <c r="AD335" i="79"/>
  <c r="AC335" i="79"/>
  <c r="AB335" i="79"/>
  <c r="R335" i="79"/>
  <c r="M335" i="79"/>
  <c r="K335" i="79"/>
  <c r="BN334" i="79"/>
  <c r="BE334" i="79"/>
  <c r="AV334" i="79"/>
  <c r="AD334" i="79" s="1"/>
  <c r="AM334" i="79"/>
  <c r="AJ334" i="79"/>
  <c r="AI334" i="79"/>
  <c r="AH334" i="79"/>
  <c r="AG334" i="79"/>
  <c r="AF334" i="79"/>
  <c r="AE334" i="79"/>
  <c r="BN333" i="79"/>
  <c r="BE333" i="79"/>
  <c r="AV333" i="79"/>
  <c r="AM333" i="79"/>
  <c r="AD333" i="79" s="1"/>
  <c r="AJ333" i="79"/>
  <c r="AI333" i="79"/>
  <c r="AH333" i="79"/>
  <c r="AG333" i="79"/>
  <c r="AF333" i="79"/>
  <c r="AE333" i="79"/>
  <c r="BN332" i="79"/>
  <c r="BE332" i="79"/>
  <c r="AV332" i="79"/>
  <c r="AM332" i="79"/>
  <c r="AD332" i="79" s="1"/>
  <c r="AJ332" i="79"/>
  <c r="AI332" i="79"/>
  <c r="AH332" i="79"/>
  <c r="AG332" i="79"/>
  <c r="AF332" i="79"/>
  <c r="AE332" i="79"/>
  <c r="BN331" i="79"/>
  <c r="BM331" i="79"/>
  <c r="BL331" i="79"/>
  <c r="BE331" i="79"/>
  <c r="BD331" i="79"/>
  <c r="BC331" i="79"/>
  <c r="AV331" i="79"/>
  <c r="AU331" i="79"/>
  <c r="AT331" i="79"/>
  <c r="AM331" i="79"/>
  <c r="AD331" i="79" s="1"/>
  <c r="AL331" i="79"/>
  <c r="AK331" i="79"/>
  <c r="AJ331" i="79"/>
  <c r="AI331" i="79"/>
  <c r="AH331" i="79"/>
  <c r="AG331" i="79"/>
  <c r="AF331" i="79"/>
  <c r="AE331" i="79"/>
  <c r="AC331" i="79"/>
  <c r="AB331" i="79"/>
  <c r="R331" i="79"/>
  <c r="M331" i="79"/>
  <c r="K331" i="79"/>
  <c r="BN330" i="79"/>
  <c r="BE330" i="79"/>
  <c r="AV330" i="79"/>
  <c r="AM330" i="79"/>
  <c r="AJ330" i="79"/>
  <c r="AI330" i="79"/>
  <c r="AH330" i="79"/>
  <c r="AG330" i="79"/>
  <c r="AF330" i="79"/>
  <c r="AE330" i="79"/>
  <c r="AD330" i="79"/>
  <c r="BN329" i="79"/>
  <c r="BE329" i="79"/>
  <c r="AV329" i="79"/>
  <c r="AM329" i="79"/>
  <c r="AD329" i="79" s="1"/>
  <c r="AJ329" i="79"/>
  <c r="AI329" i="79"/>
  <c r="AH329" i="79"/>
  <c r="AG329" i="79"/>
  <c r="AF329" i="79"/>
  <c r="AE329" i="79"/>
  <c r="BN328" i="79"/>
  <c r="AD328" i="79" s="1"/>
  <c r="BE328" i="79"/>
  <c r="AV328" i="79"/>
  <c r="AM328" i="79"/>
  <c r="AJ328" i="79"/>
  <c r="AI328" i="79"/>
  <c r="AH328" i="79"/>
  <c r="AG328" i="79"/>
  <c r="AF328" i="79"/>
  <c r="AE328" i="79"/>
  <c r="BN327" i="79"/>
  <c r="AD327" i="79" s="1"/>
  <c r="BM327" i="79"/>
  <c r="BL327" i="79"/>
  <c r="BE327" i="79"/>
  <c r="BD327" i="79"/>
  <c r="BC327" i="79"/>
  <c r="AV327" i="79"/>
  <c r="AU327" i="79"/>
  <c r="AT327" i="79"/>
  <c r="AM327" i="79"/>
  <c r="AL327" i="79"/>
  <c r="AK327" i="79"/>
  <c r="AJ327" i="79"/>
  <c r="AI327" i="79"/>
  <c r="AH327" i="79"/>
  <c r="AG327" i="79"/>
  <c r="AF327" i="79"/>
  <c r="AE327" i="79"/>
  <c r="AC327" i="79"/>
  <c r="AB327" i="79"/>
  <c r="R327" i="79"/>
  <c r="M327" i="79"/>
  <c r="K327" i="79"/>
  <c r="BN326" i="79"/>
  <c r="BE326" i="79"/>
  <c r="AD326" i="79" s="1"/>
  <c r="AV326" i="79"/>
  <c r="AM326" i="79"/>
  <c r="AJ326" i="79"/>
  <c r="AI326" i="79"/>
  <c r="AH326" i="79"/>
  <c r="AG326" i="79"/>
  <c r="AF326" i="79"/>
  <c r="AE326" i="79"/>
  <c r="BN325" i="79"/>
  <c r="BE325" i="79"/>
  <c r="AV325" i="79"/>
  <c r="AM325" i="79"/>
  <c r="AD325" i="79" s="1"/>
  <c r="AJ325" i="79"/>
  <c r="AI325" i="79"/>
  <c r="AH325" i="79"/>
  <c r="AG325" i="79"/>
  <c r="AF325" i="79"/>
  <c r="AE325" i="79"/>
  <c r="BN324" i="79"/>
  <c r="BE324" i="79"/>
  <c r="AV324" i="79"/>
  <c r="AM324" i="79"/>
  <c r="AD324" i="79" s="1"/>
  <c r="AJ324" i="79"/>
  <c r="AI324" i="79"/>
  <c r="AH324" i="79"/>
  <c r="AG324" i="79"/>
  <c r="AF324" i="79"/>
  <c r="AE324" i="79"/>
  <c r="BN323" i="79"/>
  <c r="BM323" i="79"/>
  <c r="BL323" i="79"/>
  <c r="BE323" i="79"/>
  <c r="BD323" i="79"/>
  <c r="BC323" i="79"/>
  <c r="AV323" i="79"/>
  <c r="AU323" i="79"/>
  <c r="AT323" i="79"/>
  <c r="AM323" i="79"/>
  <c r="AD323" i="79" s="1"/>
  <c r="AL323" i="79"/>
  <c r="AK323" i="79"/>
  <c r="AJ323" i="79"/>
  <c r="AI323" i="79"/>
  <c r="AH323" i="79"/>
  <c r="AG323" i="79"/>
  <c r="AF323" i="79"/>
  <c r="AE323" i="79"/>
  <c r="AC323" i="79"/>
  <c r="AB323" i="79"/>
  <c r="R323" i="79"/>
  <c r="M323" i="79"/>
  <c r="K323" i="79"/>
  <c r="BN322" i="79"/>
  <c r="BE322" i="79"/>
  <c r="AV322" i="79"/>
  <c r="AM322" i="79"/>
  <c r="AD322" i="79" s="1"/>
  <c r="AJ322" i="79"/>
  <c r="AI322" i="79"/>
  <c r="AH322" i="79"/>
  <c r="AG322" i="79"/>
  <c r="AF322" i="79"/>
  <c r="AE322" i="79"/>
  <c r="BN321" i="79"/>
  <c r="BE321" i="79"/>
  <c r="AV321" i="79"/>
  <c r="AM321" i="79"/>
  <c r="AD321" i="79" s="1"/>
  <c r="AJ321" i="79"/>
  <c r="AI321" i="79"/>
  <c r="AH321" i="79"/>
  <c r="AG321" i="79"/>
  <c r="AF321" i="79"/>
  <c r="AE321" i="79"/>
  <c r="BN320" i="79"/>
  <c r="BE320" i="79"/>
  <c r="AV320" i="79"/>
  <c r="AM320" i="79"/>
  <c r="AJ320" i="79"/>
  <c r="AI320" i="79"/>
  <c r="AH320" i="79"/>
  <c r="AG320" i="79"/>
  <c r="AF320" i="79"/>
  <c r="AE320" i="79"/>
  <c r="AD320" i="79"/>
  <c r="BN319" i="79"/>
  <c r="BM319" i="79"/>
  <c r="BL319" i="79"/>
  <c r="BE319" i="79"/>
  <c r="BD319" i="79"/>
  <c r="BC319" i="79"/>
  <c r="AV319" i="79"/>
  <c r="AU319" i="79"/>
  <c r="AT319" i="79"/>
  <c r="AM319" i="79"/>
  <c r="AL319" i="79"/>
  <c r="AK319" i="79"/>
  <c r="AJ319" i="79"/>
  <c r="AI319" i="79"/>
  <c r="AH319" i="79"/>
  <c r="AG319" i="79"/>
  <c r="AF319" i="79"/>
  <c r="AE319" i="79"/>
  <c r="AD319" i="79"/>
  <c r="AC319" i="79"/>
  <c r="AB319" i="79"/>
  <c r="R319" i="79"/>
  <c r="M319" i="79"/>
  <c r="K319" i="79"/>
  <c r="BX313" i="79"/>
  <c r="BF313" i="79"/>
  <c r="AN313" i="79"/>
  <c r="W313" i="79"/>
  <c r="BX312" i="79"/>
  <c r="BF312" i="79"/>
  <c r="AN312" i="79"/>
  <c r="W312" i="79"/>
  <c r="BX311" i="79"/>
  <c r="BF311" i="79"/>
  <c r="AN311" i="79"/>
  <c r="W311" i="79"/>
  <c r="BX310" i="79"/>
  <c r="BF310" i="79"/>
  <c r="AN310" i="79"/>
  <c r="W310" i="79"/>
  <c r="BN308" i="79"/>
  <c r="BE308" i="79"/>
  <c r="AV308" i="79"/>
  <c r="AM308" i="79"/>
  <c r="AD308" i="79" s="1"/>
  <c r="AJ308" i="79"/>
  <c r="AI308" i="79"/>
  <c r="AH308" i="79"/>
  <c r="AG308" i="79"/>
  <c r="AF308" i="79"/>
  <c r="AE308" i="79"/>
  <c r="BN307" i="79"/>
  <c r="BE307" i="79"/>
  <c r="AV307" i="79"/>
  <c r="AM307" i="79"/>
  <c r="AD307" i="79" s="1"/>
  <c r="AJ307" i="79"/>
  <c r="AI307" i="79"/>
  <c r="AH307" i="79"/>
  <c r="AG307" i="79"/>
  <c r="AF307" i="79"/>
  <c r="AE307" i="79"/>
  <c r="BN306" i="79"/>
  <c r="BE306" i="79"/>
  <c r="AV306" i="79"/>
  <c r="AM306" i="79"/>
  <c r="AD306" i="79" s="1"/>
  <c r="AJ306" i="79"/>
  <c r="AI306" i="79"/>
  <c r="AH306" i="79"/>
  <c r="AG306" i="79"/>
  <c r="AF306" i="79"/>
  <c r="AE306" i="79"/>
  <c r="BN305" i="79"/>
  <c r="BM305" i="79"/>
  <c r="BL305" i="79"/>
  <c r="BE305" i="79"/>
  <c r="BD305" i="79"/>
  <c r="BC305" i="79"/>
  <c r="AV305" i="79"/>
  <c r="AU305" i="79"/>
  <c r="AT305" i="79"/>
  <c r="AM305" i="79"/>
  <c r="AL305" i="79"/>
  <c r="AK305" i="79"/>
  <c r="AJ305" i="79"/>
  <c r="AI305" i="79"/>
  <c r="AH305" i="79"/>
  <c r="AG305" i="79"/>
  <c r="AF305" i="79"/>
  <c r="AE305" i="79"/>
  <c r="AD305" i="79"/>
  <c r="AC305" i="79"/>
  <c r="AB305" i="79"/>
  <c r="R305" i="79"/>
  <c r="M305" i="79"/>
  <c r="K305" i="79"/>
  <c r="BN304" i="79"/>
  <c r="BE304" i="79"/>
  <c r="AV304" i="79"/>
  <c r="AM304" i="79"/>
  <c r="AJ304" i="79"/>
  <c r="AI304" i="79"/>
  <c r="AH304" i="79"/>
  <c r="AG304" i="79"/>
  <c r="AF304" i="79"/>
  <c r="AE304" i="79"/>
  <c r="AD304" i="79"/>
  <c r="BN303" i="79"/>
  <c r="BE303" i="79"/>
  <c r="AV303" i="79"/>
  <c r="AD303" i="79" s="1"/>
  <c r="AM303" i="79"/>
  <c r="AJ303" i="79"/>
  <c r="AI303" i="79"/>
  <c r="AH303" i="79"/>
  <c r="AG303" i="79"/>
  <c r="AF303" i="79"/>
  <c r="AE303" i="79"/>
  <c r="BN302" i="79"/>
  <c r="BE302" i="79"/>
  <c r="AV302" i="79"/>
  <c r="AM302" i="79"/>
  <c r="AD302" i="79" s="1"/>
  <c r="AJ302" i="79"/>
  <c r="AI302" i="79"/>
  <c r="AH302" i="79"/>
  <c r="AG302" i="79"/>
  <c r="AF302" i="79"/>
  <c r="AE302" i="79"/>
  <c r="BN301" i="79"/>
  <c r="BM301" i="79"/>
  <c r="BL301" i="79"/>
  <c r="BE301" i="79"/>
  <c r="BD301" i="79"/>
  <c r="BC301" i="79"/>
  <c r="AV301" i="79"/>
  <c r="AU301" i="79"/>
  <c r="AT301" i="79"/>
  <c r="AM301" i="79"/>
  <c r="AD301" i="79" s="1"/>
  <c r="AL301" i="79"/>
  <c r="AK301" i="79"/>
  <c r="AJ301" i="79"/>
  <c r="AI301" i="79"/>
  <c r="AH301" i="79"/>
  <c r="AG301" i="79"/>
  <c r="AF301" i="79"/>
  <c r="AE301" i="79"/>
  <c r="AC301" i="79"/>
  <c r="AB301" i="79"/>
  <c r="R301" i="79"/>
  <c r="M301" i="79"/>
  <c r="K301" i="79"/>
  <c r="BN300" i="79"/>
  <c r="BE300" i="79"/>
  <c r="AV300" i="79"/>
  <c r="AM300" i="79"/>
  <c r="AD300" i="79" s="1"/>
  <c r="AJ300" i="79"/>
  <c r="AI300" i="79"/>
  <c r="AH300" i="79"/>
  <c r="AG300" i="79"/>
  <c r="AF300" i="79"/>
  <c r="AE300" i="79"/>
  <c r="BN299" i="79"/>
  <c r="BE299" i="79"/>
  <c r="AV299" i="79"/>
  <c r="AM299" i="79"/>
  <c r="AJ299" i="79"/>
  <c r="AI299" i="79"/>
  <c r="AH299" i="79"/>
  <c r="AG299" i="79"/>
  <c r="AF299" i="79"/>
  <c r="AE299" i="79"/>
  <c r="AD299" i="79"/>
  <c r="BN298" i="79"/>
  <c r="BE298" i="79"/>
  <c r="AV298" i="79"/>
  <c r="AM298" i="79"/>
  <c r="AD298" i="79" s="1"/>
  <c r="AJ298" i="79"/>
  <c r="AI298" i="79"/>
  <c r="AH298" i="79"/>
  <c r="AG298" i="79"/>
  <c r="AF298" i="79"/>
  <c r="AE298" i="79"/>
  <c r="BN297" i="79"/>
  <c r="BM297" i="79"/>
  <c r="BL297" i="79"/>
  <c r="BE297" i="79"/>
  <c r="AD297" i="79" s="1"/>
  <c r="BD297" i="79"/>
  <c r="BC297" i="79"/>
  <c r="AV297" i="79"/>
  <c r="AU297" i="79"/>
  <c r="AT297" i="79"/>
  <c r="AM297" i="79"/>
  <c r="AL297" i="79"/>
  <c r="AK297" i="79"/>
  <c r="AJ297" i="79"/>
  <c r="AI297" i="79"/>
  <c r="AH297" i="79"/>
  <c r="AG297" i="79"/>
  <c r="AF297" i="79"/>
  <c r="AE297" i="79"/>
  <c r="AC297" i="79"/>
  <c r="AB297" i="79"/>
  <c r="R297" i="79"/>
  <c r="M297" i="79"/>
  <c r="K297" i="79"/>
  <c r="BN296" i="79"/>
  <c r="AD296" i="79" s="1"/>
  <c r="BE296" i="79"/>
  <c r="AV296" i="79"/>
  <c r="AM296" i="79"/>
  <c r="AJ296" i="79"/>
  <c r="AI296" i="79"/>
  <c r="AH296" i="79"/>
  <c r="AG296" i="79"/>
  <c r="AF296" i="79"/>
  <c r="AE296" i="79"/>
  <c r="BN295" i="79"/>
  <c r="BE295" i="79"/>
  <c r="AD295" i="79" s="1"/>
  <c r="AV295" i="79"/>
  <c r="AM295" i="79"/>
  <c r="AJ295" i="79"/>
  <c r="AI295" i="79"/>
  <c r="AH295" i="79"/>
  <c r="AG295" i="79"/>
  <c r="AF295" i="79"/>
  <c r="AE295" i="79"/>
  <c r="BN294" i="79"/>
  <c r="BE294" i="79"/>
  <c r="AV294" i="79"/>
  <c r="AD294" i="79" s="1"/>
  <c r="AM294" i="79"/>
  <c r="AJ294" i="79"/>
  <c r="AI294" i="79"/>
  <c r="AH294" i="79"/>
  <c r="AG294" i="79"/>
  <c r="AF294" i="79"/>
  <c r="AE294" i="79"/>
  <c r="BN293" i="79"/>
  <c r="BM293" i="79"/>
  <c r="BL293" i="79"/>
  <c r="BE293" i="79"/>
  <c r="AD293" i="79" s="1"/>
  <c r="BD293" i="79"/>
  <c r="BC293" i="79"/>
  <c r="AV293" i="79"/>
  <c r="AU293" i="79"/>
  <c r="AT293" i="79"/>
  <c r="AM293" i="79"/>
  <c r="AL293" i="79"/>
  <c r="AK293" i="79"/>
  <c r="AJ293" i="79"/>
  <c r="AI293" i="79"/>
  <c r="AH293" i="79"/>
  <c r="AG293" i="79"/>
  <c r="AF293" i="79"/>
  <c r="AE293" i="79"/>
  <c r="AC293" i="79"/>
  <c r="AB293" i="79"/>
  <c r="R293" i="79"/>
  <c r="M293" i="79"/>
  <c r="K293" i="79"/>
  <c r="BN292" i="79"/>
  <c r="BE292" i="79"/>
  <c r="AV292" i="79"/>
  <c r="AM292" i="79"/>
  <c r="AD292" i="79" s="1"/>
  <c r="AJ292" i="79"/>
  <c r="AI292" i="79"/>
  <c r="AH292" i="79"/>
  <c r="AG292" i="79"/>
  <c r="AF292" i="79"/>
  <c r="AE292" i="79"/>
  <c r="BN291" i="79"/>
  <c r="BE291" i="79"/>
  <c r="AV291" i="79"/>
  <c r="AM291" i="79"/>
  <c r="AD291" i="79" s="1"/>
  <c r="AJ291" i="79"/>
  <c r="AI291" i="79"/>
  <c r="AH291" i="79"/>
  <c r="AG291" i="79"/>
  <c r="AF291" i="79"/>
  <c r="AE291" i="79"/>
  <c r="BN290" i="79"/>
  <c r="BE290" i="79"/>
  <c r="AV290" i="79"/>
  <c r="AM290" i="79"/>
  <c r="AD290" i="79" s="1"/>
  <c r="AJ290" i="79"/>
  <c r="AI290" i="79"/>
  <c r="AH290" i="79"/>
  <c r="AG290" i="79"/>
  <c r="AF290" i="79"/>
  <c r="AE290" i="79"/>
  <c r="BN289" i="79"/>
  <c r="BM289" i="79"/>
  <c r="BL289" i="79"/>
  <c r="BE289" i="79"/>
  <c r="BD289" i="79"/>
  <c r="BC289" i="79"/>
  <c r="AV289" i="79"/>
  <c r="AU289" i="79"/>
  <c r="AT289" i="79"/>
  <c r="AM289" i="79"/>
  <c r="AL289" i="79"/>
  <c r="AK289" i="79"/>
  <c r="AJ289" i="79"/>
  <c r="AI289" i="79"/>
  <c r="AH289" i="79"/>
  <c r="AG289" i="79"/>
  <c r="AF289" i="79"/>
  <c r="AE289" i="79"/>
  <c r="AD289" i="79"/>
  <c r="AC289" i="79"/>
  <c r="AB289" i="79"/>
  <c r="R289" i="79"/>
  <c r="M289" i="79"/>
  <c r="K289" i="79"/>
  <c r="BN288" i="79"/>
  <c r="BE288" i="79"/>
  <c r="AD288" i="79" s="1"/>
  <c r="AV288" i="79"/>
  <c r="AM288" i="79"/>
  <c r="AJ288" i="79"/>
  <c r="AI288" i="79"/>
  <c r="AH288" i="79"/>
  <c r="AG288" i="79"/>
  <c r="AF288" i="79"/>
  <c r="AE288" i="79"/>
  <c r="BN287" i="79"/>
  <c r="BE287" i="79"/>
  <c r="AV287" i="79"/>
  <c r="AD287" i="79" s="1"/>
  <c r="AM287" i="79"/>
  <c r="AJ287" i="79"/>
  <c r="AI287" i="79"/>
  <c r="AH287" i="79"/>
  <c r="AG287" i="79"/>
  <c r="AF287" i="79"/>
  <c r="AE287" i="79"/>
  <c r="BN286" i="79"/>
  <c r="BE286" i="79"/>
  <c r="AV286" i="79"/>
  <c r="AM286" i="79"/>
  <c r="AD286" i="79" s="1"/>
  <c r="AJ286" i="79"/>
  <c r="AI286" i="79"/>
  <c r="AH286" i="79"/>
  <c r="AG286" i="79"/>
  <c r="AF286" i="79"/>
  <c r="AE286" i="79"/>
  <c r="BN285" i="79"/>
  <c r="BM285" i="79"/>
  <c r="BL285" i="79"/>
  <c r="BE285" i="79"/>
  <c r="BD285" i="79"/>
  <c r="BC285" i="79"/>
  <c r="AV285" i="79"/>
  <c r="AU285" i="79"/>
  <c r="AT285" i="79"/>
  <c r="AM285" i="79"/>
  <c r="AD285" i="79" s="1"/>
  <c r="AL285" i="79"/>
  <c r="AK285" i="79"/>
  <c r="AJ285" i="79"/>
  <c r="AI285" i="79"/>
  <c r="AH285" i="79"/>
  <c r="AG285" i="79"/>
  <c r="AF285" i="79"/>
  <c r="AE285" i="79"/>
  <c r="AC285" i="79"/>
  <c r="AB285" i="79"/>
  <c r="R285" i="79"/>
  <c r="M285" i="79"/>
  <c r="K285" i="79"/>
  <c r="BN284" i="79"/>
  <c r="BE284" i="79"/>
  <c r="AV284" i="79"/>
  <c r="AM284" i="79"/>
  <c r="AD284" i="79" s="1"/>
  <c r="AJ284" i="79"/>
  <c r="AI284" i="79"/>
  <c r="AH284" i="79"/>
  <c r="AG284" i="79"/>
  <c r="AF284" i="79"/>
  <c r="AE284" i="79"/>
  <c r="BN283" i="79"/>
  <c r="BE283" i="79"/>
  <c r="AV283" i="79"/>
  <c r="AM283" i="79"/>
  <c r="AJ283" i="79"/>
  <c r="AI283" i="79"/>
  <c r="AH283" i="79"/>
  <c r="AG283" i="79"/>
  <c r="AF283" i="79"/>
  <c r="AE283" i="79"/>
  <c r="AD283" i="79"/>
  <c r="BN282" i="79"/>
  <c r="BE282" i="79"/>
  <c r="AV282" i="79"/>
  <c r="AM282" i="79"/>
  <c r="AD282" i="79" s="1"/>
  <c r="AJ282" i="79"/>
  <c r="AI282" i="79"/>
  <c r="AH282" i="79"/>
  <c r="AG282" i="79"/>
  <c r="AF282" i="79"/>
  <c r="AE282" i="79"/>
  <c r="BN281" i="79"/>
  <c r="BM281" i="79"/>
  <c r="BL281" i="79"/>
  <c r="BE281" i="79"/>
  <c r="AD281" i="79" s="1"/>
  <c r="BD281" i="79"/>
  <c r="BC281" i="79"/>
  <c r="AV281" i="79"/>
  <c r="AU281" i="79"/>
  <c r="AT281" i="79"/>
  <c r="AM281" i="79"/>
  <c r="AL281" i="79"/>
  <c r="AK281" i="79"/>
  <c r="AJ281" i="79"/>
  <c r="AI281" i="79"/>
  <c r="AH281" i="79"/>
  <c r="AG281" i="79"/>
  <c r="AF281" i="79"/>
  <c r="AE281" i="79"/>
  <c r="AC281" i="79"/>
  <c r="AB281" i="79"/>
  <c r="R281" i="79"/>
  <c r="M281" i="79"/>
  <c r="K281" i="79"/>
  <c r="BN280" i="79"/>
  <c r="AD280" i="79" s="1"/>
  <c r="BE280" i="79"/>
  <c r="AV280" i="79"/>
  <c r="AM280" i="79"/>
  <c r="AJ280" i="79"/>
  <c r="AI280" i="79"/>
  <c r="AH280" i="79"/>
  <c r="AG280" i="79"/>
  <c r="AF280" i="79"/>
  <c r="AE280" i="79"/>
  <c r="BN279" i="79"/>
  <c r="BE279" i="79"/>
  <c r="AD279" i="79" s="1"/>
  <c r="AV279" i="79"/>
  <c r="AM279" i="79"/>
  <c r="AJ279" i="79"/>
  <c r="AI279" i="79"/>
  <c r="AH279" i="79"/>
  <c r="AG279" i="79"/>
  <c r="AF279" i="79"/>
  <c r="AE279" i="79"/>
  <c r="BN278" i="79"/>
  <c r="BE278" i="79"/>
  <c r="AV278" i="79"/>
  <c r="AD278" i="79" s="1"/>
  <c r="AM278" i="79"/>
  <c r="AJ278" i="79"/>
  <c r="AI278" i="79"/>
  <c r="AH278" i="79"/>
  <c r="AG278" i="79"/>
  <c r="AF278" i="79"/>
  <c r="AE278" i="79"/>
  <c r="BN277" i="79"/>
  <c r="BM277" i="79"/>
  <c r="BL277" i="79"/>
  <c r="BE277" i="79"/>
  <c r="AD277" i="79" s="1"/>
  <c r="BD277" i="79"/>
  <c r="BC277" i="79"/>
  <c r="AV277" i="79"/>
  <c r="AU277" i="79"/>
  <c r="AT277" i="79"/>
  <c r="AM277" i="79"/>
  <c r="AL277" i="79"/>
  <c r="AK277" i="79"/>
  <c r="AJ277" i="79"/>
  <c r="AI277" i="79"/>
  <c r="AH277" i="79"/>
  <c r="AG277" i="79"/>
  <c r="AF277" i="79"/>
  <c r="AE277" i="79"/>
  <c r="AC277" i="79"/>
  <c r="AB277" i="79"/>
  <c r="R277" i="79"/>
  <c r="M277" i="79"/>
  <c r="K277" i="79"/>
  <c r="BN276" i="79"/>
  <c r="BE276" i="79"/>
  <c r="AV276" i="79"/>
  <c r="AM276" i="79"/>
  <c r="AD276" i="79" s="1"/>
  <c r="AJ276" i="79"/>
  <c r="AI276" i="79"/>
  <c r="AH276" i="79"/>
  <c r="AG276" i="79"/>
  <c r="AF276" i="79"/>
  <c r="AE276" i="79"/>
  <c r="BN275" i="79"/>
  <c r="BE275" i="79"/>
  <c r="AV275" i="79"/>
  <c r="AM275" i="79"/>
  <c r="AD275" i="79" s="1"/>
  <c r="AJ275" i="79"/>
  <c r="AI275" i="79"/>
  <c r="AH275" i="79"/>
  <c r="AG275" i="79"/>
  <c r="AF275" i="79"/>
  <c r="AE275" i="79"/>
  <c r="BN274" i="79"/>
  <c r="BE274" i="79"/>
  <c r="AV274" i="79"/>
  <c r="AM274" i="79"/>
  <c r="AD274" i="79" s="1"/>
  <c r="AJ274" i="79"/>
  <c r="AI274" i="79"/>
  <c r="AH274" i="79"/>
  <c r="AG274" i="79"/>
  <c r="AF274" i="79"/>
  <c r="AE274" i="79"/>
  <c r="BN273" i="79"/>
  <c r="BM273" i="79"/>
  <c r="BL273" i="79"/>
  <c r="BE273" i="79"/>
  <c r="BD273" i="79"/>
  <c r="BC273" i="79"/>
  <c r="AV273" i="79"/>
  <c r="AD273" i="79" s="1"/>
  <c r="AU273" i="79"/>
  <c r="AT273" i="79"/>
  <c r="AM273" i="79"/>
  <c r="AL273" i="79"/>
  <c r="AK273" i="79"/>
  <c r="AJ273" i="79"/>
  <c r="AI273" i="79"/>
  <c r="AH273" i="79"/>
  <c r="AG273" i="79"/>
  <c r="AF273" i="79"/>
  <c r="AE273" i="79"/>
  <c r="AC273" i="79"/>
  <c r="AB273" i="79"/>
  <c r="R273" i="79"/>
  <c r="M273" i="79"/>
  <c r="K273" i="79"/>
  <c r="BN272" i="79"/>
  <c r="BE272" i="79"/>
  <c r="AD272" i="79" s="1"/>
  <c r="AV272" i="79"/>
  <c r="AM272" i="79"/>
  <c r="AJ272" i="79"/>
  <c r="AI272" i="79"/>
  <c r="AH272" i="79"/>
  <c r="AG272" i="79"/>
  <c r="AF272" i="79"/>
  <c r="AE272" i="79"/>
  <c r="BN271" i="79"/>
  <c r="BE271" i="79"/>
  <c r="AV271" i="79"/>
  <c r="AD271" i="79" s="1"/>
  <c r="AM271" i="79"/>
  <c r="AJ271" i="79"/>
  <c r="AI271" i="79"/>
  <c r="AH271" i="79"/>
  <c r="AG271" i="79"/>
  <c r="AF271" i="79"/>
  <c r="AE271" i="79"/>
  <c r="BN270" i="79"/>
  <c r="BE270" i="79"/>
  <c r="AV270" i="79"/>
  <c r="AM270" i="79"/>
  <c r="AD270" i="79" s="1"/>
  <c r="AJ270" i="79"/>
  <c r="AI270" i="79"/>
  <c r="AH270" i="79"/>
  <c r="AG270" i="79"/>
  <c r="AF270" i="79"/>
  <c r="AE270" i="79"/>
  <c r="BN269" i="79"/>
  <c r="BM269" i="79"/>
  <c r="BL269" i="79"/>
  <c r="BE269" i="79"/>
  <c r="BD269" i="79"/>
  <c r="BC269" i="79"/>
  <c r="AV269" i="79"/>
  <c r="AU269" i="79"/>
  <c r="AT269" i="79"/>
  <c r="AM269" i="79"/>
  <c r="AD269" i="79" s="1"/>
  <c r="AL269" i="79"/>
  <c r="AK269" i="79"/>
  <c r="AJ269" i="79"/>
  <c r="AI269" i="79"/>
  <c r="AH269" i="79"/>
  <c r="AG269" i="79"/>
  <c r="AF269" i="79"/>
  <c r="AE269" i="79"/>
  <c r="AC269" i="79"/>
  <c r="AB269" i="79"/>
  <c r="R269" i="79"/>
  <c r="M269" i="79"/>
  <c r="K269" i="79"/>
  <c r="BN268" i="79"/>
  <c r="BE268" i="79"/>
  <c r="AV268" i="79"/>
  <c r="AM268" i="79"/>
  <c r="AD268" i="79" s="1"/>
  <c r="AJ268" i="79"/>
  <c r="AI268" i="79"/>
  <c r="AH268" i="79"/>
  <c r="AG268" i="79"/>
  <c r="AF268" i="79"/>
  <c r="AE268" i="79"/>
  <c r="BN267" i="79"/>
  <c r="BE267" i="79"/>
  <c r="AV267" i="79"/>
  <c r="AM267" i="79"/>
  <c r="AJ267" i="79"/>
  <c r="AI267" i="79"/>
  <c r="AH267" i="79"/>
  <c r="AG267" i="79"/>
  <c r="AF267" i="79"/>
  <c r="AE267" i="79"/>
  <c r="AD267" i="79"/>
  <c r="BN266" i="79"/>
  <c r="BE266" i="79"/>
  <c r="AV266" i="79"/>
  <c r="AM266" i="79"/>
  <c r="AD266" i="79" s="1"/>
  <c r="AJ266" i="79"/>
  <c r="AI266" i="79"/>
  <c r="AH266" i="79"/>
  <c r="AG266" i="79"/>
  <c r="AF266" i="79"/>
  <c r="AE266" i="79"/>
  <c r="BN265" i="79"/>
  <c r="BM265" i="79"/>
  <c r="BL265" i="79"/>
  <c r="BE265" i="79"/>
  <c r="AD265" i="79" s="1"/>
  <c r="BD265" i="79"/>
  <c r="BC265" i="79"/>
  <c r="AV265" i="79"/>
  <c r="AU265" i="79"/>
  <c r="AT265" i="79"/>
  <c r="AM265" i="79"/>
  <c r="AL265" i="79"/>
  <c r="AK265" i="79"/>
  <c r="AJ265" i="79"/>
  <c r="AI265" i="79"/>
  <c r="AH265" i="79"/>
  <c r="AG265" i="79"/>
  <c r="AF265" i="79"/>
  <c r="AE265" i="79"/>
  <c r="AC265" i="79"/>
  <c r="AB265" i="79"/>
  <c r="R265" i="79"/>
  <c r="M265" i="79"/>
  <c r="K265" i="79"/>
  <c r="BN264" i="79"/>
  <c r="AD264" i="79" s="1"/>
  <c r="BE264" i="79"/>
  <c r="AV264" i="79"/>
  <c r="AM264" i="79"/>
  <c r="AJ264" i="79"/>
  <c r="AI264" i="79"/>
  <c r="AH264" i="79"/>
  <c r="AG264" i="79"/>
  <c r="AF264" i="79"/>
  <c r="AE264" i="79"/>
  <c r="BN263" i="79"/>
  <c r="BE263" i="79"/>
  <c r="AD263" i="79" s="1"/>
  <c r="AV263" i="79"/>
  <c r="AM263" i="79"/>
  <c r="AJ263" i="79"/>
  <c r="AI263" i="79"/>
  <c r="AH263" i="79"/>
  <c r="AG263" i="79"/>
  <c r="AF263" i="79"/>
  <c r="AE263" i="79"/>
  <c r="BN262" i="79"/>
  <c r="BE262" i="79"/>
  <c r="AV262" i="79"/>
  <c r="AD262" i="79" s="1"/>
  <c r="AM262" i="79"/>
  <c r="AJ262" i="79"/>
  <c r="AI262" i="79"/>
  <c r="AH262" i="79"/>
  <c r="AG262" i="79"/>
  <c r="AF262" i="79"/>
  <c r="AE262" i="79"/>
  <c r="BN261" i="79"/>
  <c r="BM261" i="79"/>
  <c r="BL261" i="79"/>
  <c r="BE261" i="79"/>
  <c r="AD261" i="79" s="1"/>
  <c r="BD261" i="79"/>
  <c r="BC261" i="79"/>
  <c r="AV261" i="79"/>
  <c r="AU261" i="79"/>
  <c r="AT261" i="79"/>
  <c r="AM261" i="79"/>
  <c r="AL261" i="79"/>
  <c r="AK261" i="79"/>
  <c r="AJ261" i="79"/>
  <c r="AI261" i="79"/>
  <c r="AH261" i="79"/>
  <c r="AG261" i="79"/>
  <c r="AF261" i="79"/>
  <c r="AE261" i="79"/>
  <c r="AC261" i="79"/>
  <c r="AB261" i="79"/>
  <c r="R261" i="79"/>
  <c r="M261" i="79"/>
  <c r="K261" i="79"/>
  <c r="BN260" i="79"/>
  <c r="BE260" i="79"/>
  <c r="AV260" i="79"/>
  <c r="AM260" i="79"/>
  <c r="AD260" i="79" s="1"/>
  <c r="AJ260" i="79"/>
  <c r="AI260" i="79"/>
  <c r="AH260" i="79"/>
  <c r="AG260" i="79"/>
  <c r="AF260" i="79"/>
  <c r="AE260" i="79"/>
  <c r="BN259" i="79"/>
  <c r="BE259" i="79"/>
  <c r="AV259" i="79"/>
  <c r="AM259" i="79"/>
  <c r="AD259" i="79" s="1"/>
  <c r="AJ259" i="79"/>
  <c r="AI259" i="79"/>
  <c r="AH259" i="79"/>
  <c r="AG259" i="79"/>
  <c r="AF259" i="79"/>
  <c r="AE259" i="79"/>
  <c r="BN258" i="79"/>
  <c r="BE258" i="79"/>
  <c r="AV258" i="79"/>
  <c r="AM258" i="79"/>
  <c r="AD258" i="79" s="1"/>
  <c r="AJ258" i="79"/>
  <c r="AI258" i="79"/>
  <c r="AH258" i="79"/>
  <c r="AG258" i="79"/>
  <c r="AF258" i="79"/>
  <c r="AE258" i="79"/>
  <c r="BN257" i="79"/>
  <c r="BM257" i="79"/>
  <c r="BL257" i="79"/>
  <c r="BE257" i="79"/>
  <c r="BD257" i="79"/>
  <c r="BC257" i="79"/>
  <c r="AV257" i="79"/>
  <c r="AU257" i="79"/>
  <c r="AT257" i="79"/>
  <c r="AM257" i="79"/>
  <c r="AL257" i="79"/>
  <c r="AK257" i="79"/>
  <c r="AJ257" i="79"/>
  <c r="AI257" i="79"/>
  <c r="AH257" i="79"/>
  <c r="AG257" i="79"/>
  <c r="AF257" i="79"/>
  <c r="AE257" i="79"/>
  <c r="AD257" i="79"/>
  <c r="AC257" i="79"/>
  <c r="AB257" i="79"/>
  <c r="R257" i="79"/>
  <c r="M257" i="79"/>
  <c r="K257" i="79"/>
  <c r="BN256" i="79"/>
  <c r="BE256" i="79"/>
  <c r="AD256" i="79" s="1"/>
  <c r="AV256" i="79"/>
  <c r="AM256" i="79"/>
  <c r="AJ256" i="79"/>
  <c r="AI256" i="79"/>
  <c r="AH256" i="79"/>
  <c r="AG256" i="79"/>
  <c r="AF256" i="79"/>
  <c r="AE256" i="79"/>
  <c r="BN255" i="79"/>
  <c r="BE255" i="79"/>
  <c r="AV255" i="79"/>
  <c r="AD255" i="79" s="1"/>
  <c r="AM255" i="79"/>
  <c r="AJ255" i="79"/>
  <c r="AI255" i="79"/>
  <c r="AH255" i="79"/>
  <c r="AG255" i="79"/>
  <c r="AF255" i="79"/>
  <c r="AE255" i="79"/>
  <c r="BN254" i="79"/>
  <c r="BE254" i="79"/>
  <c r="AV254" i="79"/>
  <c r="AM254" i="79"/>
  <c r="AD254" i="79" s="1"/>
  <c r="AJ254" i="79"/>
  <c r="AI254" i="79"/>
  <c r="AH254" i="79"/>
  <c r="AG254" i="79"/>
  <c r="AF254" i="79"/>
  <c r="AE254" i="79"/>
  <c r="BN253" i="79"/>
  <c r="BM253" i="79"/>
  <c r="BL253" i="79"/>
  <c r="BE253" i="79"/>
  <c r="BD253" i="79"/>
  <c r="BC253" i="79"/>
  <c r="AV253" i="79"/>
  <c r="AU253" i="79"/>
  <c r="AT253" i="79"/>
  <c r="AM253" i="79"/>
  <c r="AD253" i="79" s="1"/>
  <c r="AL253" i="79"/>
  <c r="AK253" i="79"/>
  <c r="AJ253" i="79"/>
  <c r="AI253" i="79"/>
  <c r="AH253" i="79"/>
  <c r="AG253" i="79"/>
  <c r="AF253" i="79"/>
  <c r="AE253" i="79"/>
  <c r="AC253" i="79"/>
  <c r="AB253" i="79"/>
  <c r="R253" i="79"/>
  <c r="M253" i="79"/>
  <c r="K253" i="79"/>
  <c r="BN252" i="79"/>
  <c r="BE252" i="79"/>
  <c r="AV252" i="79"/>
  <c r="AM252" i="79"/>
  <c r="AD252" i="79" s="1"/>
  <c r="AJ252" i="79"/>
  <c r="AI252" i="79"/>
  <c r="AH252" i="79"/>
  <c r="AG252" i="79"/>
  <c r="AF252" i="79"/>
  <c r="AE252" i="79"/>
  <c r="BN251" i="79"/>
  <c r="BE251" i="79"/>
  <c r="AV251" i="79"/>
  <c r="AM251" i="79"/>
  <c r="AJ251" i="79"/>
  <c r="AI251" i="79"/>
  <c r="AH251" i="79"/>
  <c r="AG251" i="79"/>
  <c r="AF251" i="79"/>
  <c r="AE251" i="79"/>
  <c r="AD251" i="79"/>
  <c r="BN250" i="79"/>
  <c r="BE250" i="79"/>
  <c r="AV250" i="79"/>
  <c r="AM250" i="79"/>
  <c r="AD250" i="79" s="1"/>
  <c r="AJ250" i="79"/>
  <c r="AI250" i="79"/>
  <c r="AH250" i="79"/>
  <c r="AG250" i="79"/>
  <c r="AF250" i="79"/>
  <c r="AE250" i="79"/>
  <c r="BN249" i="79"/>
  <c r="BM249" i="79"/>
  <c r="BL249" i="79"/>
  <c r="BE249" i="79"/>
  <c r="AD249" i="79" s="1"/>
  <c r="BD249" i="79"/>
  <c r="BC249" i="79"/>
  <c r="AV249" i="79"/>
  <c r="AU249" i="79"/>
  <c r="AT249" i="79"/>
  <c r="AM249" i="79"/>
  <c r="AL249" i="79"/>
  <c r="AK249" i="79"/>
  <c r="AJ249" i="79"/>
  <c r="AI249" i="79"/>
  <c r="AH249" i="79"/>
  <c r="AG249" i="79"/>
  <c r="AF249" i="79"/>
  <c r="AE249" i="79"/>
  <c r="AC249" i="79"/>
  <c r="AB249" i="79"/>
  <c r="R249" i="79"/>
  <c r="M249" i="79"/>
  <c r="K249" i="79"/>
  <c r="BN248" i="79"/>
  <c r="AD248" i="79" s="1"/>
  <c r="BE248" i="79"/>
  <c r="AV248" i="79"/>
  <c r="AM248" i="79"/>
  <c r="AJ248" i="79"/>
  <c r="AI248" i="79"/>
  <c r="AH248" i="79"/>
  <c r="AG248" i="79"/>
  <c r="AF248" i="79"/>
  <c r="AE248" i="79"/>
  <c r="BN247" i="79"/>
  <c r="BE247" i="79"/>
  <c r="AD247" i="79" s="1"/>
  <c r="AV247" i="79"/>
  <c r="AM247" i="79"/>
  <c r="AJ247" i="79"/>
  <c r="AI247" i="79"/>
  <c r="AH247" i="79"/>
  <c r="AG247" i="79"/>
  <c r="AF247" i="79"/>
  <c r="AE247" i="79"/>
  <c r="BN246" i="79"/>
  <c r="BE246" i="79"/>
  <c r="AV246" i="79"/>
  <c r="AD246" i="79" s="1"/>
  <c r="AM246" i="79"/>
  <c r="AJ246" i="79"/>
  <c r="AI246" i="79"/>
  <c r="AH246" i="79"/>
  <c r="AG246" i="79"/>
  <c r="AF246" i="79"/>
  <c r="AE246" i="79"/>
  <c r="BN245" i="79"/>
  <c r="BM245" i="79"/>
  <c r="BL245" i="79"/>
  <c r="BE245" i="79"/>
  <c r="AD245" i="79" s="1"/>
  <c r="BD245" i="79"/>
  <c r="BC245" i="79"/>
  <c r="AV245" i="79"/>
  <c r="AU245" i="79"/>
  <c r="AT245" i="79"/>
  <c r="AM245" i="79"/>
  <c r="AL245" i="79"/>
  <c r="AK245" i="79"/>
  <c r="AJ245" i="79"/>
  <c r="AI245" i="79"/>
  <c r="AH245" i="79"/>
  <c r="AG245" i="79"/>
  <c r="AF245" i="79"/>
  <c r="AE245" i="79"/>
  <c r="AC245" i="79"/>
  <c r="AB245" i="79"/>
  <c r="R245" i="79"/>
  <c r="M245" i="79"/>
  <c r="K245" i="79"/>
  <c r="BN244" i="79"/>
  <c r="BE244" i="79"/>
  <c r="AV244" i="79"/>
  <c r="AM244" i="79"/>
  <c r="AD244" i="79" s="1"/>
  <c r="AJ244" i="79"/>
  <c r="AI244" i="79"/>
  <c r="AH244" i="79"/>
  <c r="AG244" i="79"/>
  <c r="AF244" i="79"/>
  <c r="AE244" i="79"/>
  <c r="BN243" i="79"/>
  <c r="BE243" i="79"/>
  <c r="AV243" i="79"/>
  <c r="AM243" i="79"/>
  <c r="AD243" i="79" s="1"/>
  <c r="AJ243" i="79"/>
  <c r="AI243" i="79"/>
  <c r="AH243" i="79"/>
  <c r="AG243" i="79"/>
  <c r="AF243" i="79"/>
  <c r="AE243" i="79"/>
  <c r="BN242" i="79"/>
  <c r="BE242" i="79"/>
  <c r="AV242" i="79"/>
  <c r="AM242" i="79"/>
  <c r="AD242" i="79" s="1"/>
  <c r="AJ242" i="79"/>
  <c r="AI242" i="79"/>
  <c r="AH242" i="79"/>
  <c r="AG242" i="79"/>
  <c r="AF242" i="79"/>
  <c r="AE242" i="79"/>
  <c r="BN241" i="79"/>
  <c r="BM241" i="79"/>
  <c r="BL241" i="79"/>
  <c r="BE241" i="79"/>
  <c r="BD241" i="79"/>
  <c r="BC241" i="79"/>
  <c r="AV241" i="79"/>
  <c r="AU241" i="79"/>
  <c r="AT241" i="79"/>
  <c r="AM241" i="79"/>
  <c r="AL241" i="79"/>
  <c r="AK241" i="79"/>
  <c r="AJ241" i="79"/>
  <c r="AI241" i="79"/>
  <c r="AH241" i="79"/>
  <c r="AG241" i="79"/>
  <c r="AF241" i="79"/>
  <c r="AE241" i="79"/>
  <c r="AD241" i="79"/>
  <c r="AC241" i="79"/>
  <c r="AB241" i="79"/>
  <c r="R241" i="79"/>
  <c r="M241" i="79"/>
  <c r="K241" i="79"/>
  <c r="BX235" i="79"/>
  <c r="BF235" i="79"/>
  <c r="AN235" i="79"/>
  <c r="W235" i="79"/>
  <c r="BX234" i="79"/>
  <c r="BF234" i="79"/>
  <c r="AN234" i="79"/>
  <c r="W234" i="79"/>
  <c r="BX233" i="79"/>
  <c r="BF233" i="79"/>
  <c r="AN233" i="79"/>
  <c r="W233" i="79"/>
  <c r="BX232" i="79"/>
  <c r="BF232" i="79"/>
  <c r="AN232" i="79"/>
  <c r="W232" i="79"/>
  <c r="BN230" i="79"/>
  <c r="BE230" i="79"/>
  <c r="AV230" i="79"/>
  <c r="AD230" i="79" s="1"/>
  <c r="AM230" i="79"/>
  <c r="AJ230" i="79"/>
  <c r="AI230" i="79"/>
  <c r="AH230" i="79"/>
  <c r="AG230" i="79"/>
  <c r="AF230" i="79"/>
  <c r="AE230" i="79"/>
  <c r="BN229" i="79"/>
  <c r="BE229" i="79"/>
  <c r="AV229" i="79"/>
  <c r="AM229" i="79"/>
  <c r="AD229" i="79" s="1"/>
  <c r="AJ229" i="79"/>
  <c r="AI229" i="79"/>
  <c r="AH229" i="79"/>
  <c r="AG229" i="79"/>
  <c r="AF229" i="79"/>
  <c r="AE229" i="79"/>
  <c r="BN228" i="79"/>
  <c r="BE228" i="79"/>
  <c r="AV228" i="79"/>
  <c r="AM228" i="79"/>
  <c r="AD228" i="79" s="1"/>
  <c r="AJ228" i="79"/>
  <c r="AI228" i="79"/>
  <c r="AH228" i="79"/>
  <c r="AG228" i="79"/>
  <c r="AF228" i="79"/>
  <c r="AE228" i="79"/>
  <c r="BN227" i="79"/>
  <c r="BM227" i="79"/>
  <c r="BL227" i="79"/>
  <c r="BE227" i="79"/>
  <c r="BD227" i="79"/>
  <c r="BC227" i="79"/>
  <c r="AV227" i="79"/>
  <c r="AU227" i="79"/>
  <c r="AT227" i="79"/>
  <c r="AM227" i="79"/>
  <c r="AD227" i="79" s="1"/>
  <c r="AL227" i="79"/>
  <c r="AK227" i="79"/>
  <c r="AJ227" i="79"/>
  <c r="AI227" i="79"/>
  <c r="AH227" i="79"/>
  <c r="AG227" i="79"/>
  <c r="AF227" i="79"/>
  <c r="AE227" i="79"/>
  <c r="AC227" i="79"/>
  <c r="AB227" i="79"/>
  <c r="R227" i="79"/>
  <c r="M227" i="79"/>
  <c r="K227" i="79"/>
  <c r="BN226" i="79"/>
  <c r="BE226" i="79"/>
  <c r="AV226" i="79"/>
  <c r="AM226" i="79"/>
  <c r="AD226" i="79" s="1"/>
  <c r="AJ226" i="79"/>
  <c r="AI226" i="79"/>
  <c r="AH226" i="79"/>
  <c r="AG226" i="79"/>
  <c r="AF226" i="79"/>
  <c r="AE226" i="79"/>
  <c r="BN225" i="79"/>
  <c r="BE225" i="79"/>
  <c r="AD225" i="79" s="1"/>
  <c r="AV225" i="79"/>
  <c r="AM225" i="79"/>
  <c r="AJ225" i="79"/>
  <c r="AI225" i="79"/>
  <c r="AH225" i="79"/>
  <c r="AG225" i="79"/>
  <c r="AF225" i="79"/>
  <c r="AE225" i="79"/>
  <c r="BN224" i="79"/>
  <c r="BE224" i="79"/>
  <c r="AV224" i="79"/>
  <c r="AD224" i="79" s="1"/>
  <c r="AM224" i="79"/>
  <c r="AJ224" i="79"/>
  <c r="AI224" i="79"/>
  <c r="AH224" i="79"/>
  <c r="AG224" i="79"/>
  <c r="AF224" i="79"/>
  <c r="AE224" i="79"/>
  <c r="BN223" i="79"/>
  <c r="BM223" i="79"/>
  <c r="BL223" i="79"/>
  <c r="BE223" i="79"/>
  <c r="AD223" i="79" s="1"/>
  <c r="BD223" i="79"/>
  <c r="BC223" i="79"/>
  <c r="AV223" i="79"/>
  <c r="AU223" i="79"/>
  <c r="AT223" i="79"/>
  <c r="AM223" i="79"/>
  <c r="AL223" i="79"/>
  <c r="AK223" i="79"/>
  <c r="AJ223" i="79"/>
  <c r="AI223" i="79"/>
  <c r="AH223" i="79"/>
  <c r="AG223" i="79"/>
  <c r="AF223" i="79"/>
  <c r="AE223" i="79"/>
  <c r="AC223" i="79"/>
  <c r="AB223" i="79"/>
  <c r="R223" i="79"/>
  <c r="M223" i="79"/>
  <c r="K223" i="79"/>
  <c r="BN222" i="79"/>
  <c r="BE222" i="79"/>
  <c r="AV222" i="79"/>
  <c r="AM222" i="79"/>
  <c r="AD222" i="79" s="1"/>
  <c r="AJ222" i="79"/>
  <c r="AI222" i="79"/>
  <c r="AH222" i="79"/>
  <c r="AG222" i="79"/>
  <c r="AF222" i="79"/>
  <c r="AE222" i="79"/>
  <c r="BN221" i="79"/>
  <c r="BE221" i="79"/>
  <c r="AV221" i="79"/>
  <c r="AM221" i="79"/>
  <c r="AD221" i="79" s="1"/>
  <c r="AJ221" i="79"/>
  <c r="AI221" i="79"/>
  <c r="AH221" i="79"/>
  <c r="AG221" i="79"/>
  <c r="AF221" i="79"/>
  <c r="AE221" i="79"/>
  <c r="BN220" i="79"/>
  <c r="BE220" i="79"/>
  <c r="AV220" i="79"/>
  <c r="AM220" i="79"/>
  <c r="AJ220" i="79"/>
  <c r="AI220" i="79"/>
  <c r="AH220" i="79"/>
  <c r="AG220" i="79"/>
  <c r="AF220" i="79"/>
  <c r="AE220" i="79"/>
  <c r="AD220" i="79"/>
  <c r="BN219" i="79"/>
  <c r="BM219" i="79"/>
  <c r="BL219" i="79"/>
  <c r="BE219" i="79"/>
  <c r="BD219" i="79"/>
  <c r="BC219" i="79"/>
  <c r="AV219" i="79"/>
  <c r="AU219" i="79"/>
  <c r="AT219" i="79"/>
  <c r="AM219" i="79"/>
  <c r="AL219" i="79"/>
  <c r="AK219" i="79"/>
  <c r="AJ219" i="79"/>
  <c r="AI219" i="79"/>
  <c r="AH219" i="79"/>
  <c r="AG219" i="79"/>
  <c r="AF219" i="79"/>
  <c r="AE219" i="79"/>
  <c r="AD219" i="79"/>
  <c r="AC219" i="79"/>
  <c r="AB219" i="79"/>
  <c r="R219" i="79"/>
  <c r="M219" i="79"/>
  <c r="K219" i="79"/>
  <c r="BN218" i="79"/>
  <c r="BE218" i="79"/>
  <c r="AV218" i="79"/>
  <c r="AM218" i="79"/>
  <c r="AD218" i="79" s="1"/>
  <c r="AJ218" i="79"/>
  <c r="AI218" i="79"/>
  <c r="AH218" i="79"/>
  <c r="AG218" i="79"/>
  <c r="AF218" i="79"/>
  <c r="AE218" i="79"/>
  <c r="BN217" i="79"/>
  <c r="AD217" i="79" s="1"/>
  <c r="BE217" i="79"/>
  <c r="AV217" i="79"/>
  <c r="AM217" i="79"/>
  <c r="AJ217" i="79"/>
  <c r="AI217" i="79"/>
  <c r="AH217" i="79"/>
  <c r="AG217" i="79"/>
  <c r="AF217" i="79"/>
  <c r="AE217" i="79"/>
  <c r="BN216" i="79"/>
  <c r="BE216" i="79"/>
  <c r="AD216" i="79" s="1"/>
  <c r="AV216" i="79"/>
  <c r="AM216" i="79"/>
  <c r="AJ216" i="79"/>
  <c r="AI216" i="79"/>
  <c r="AH216" i="79"/>
  <c r="AG216" i="79"/>
  <c r="AF216" i="79"/>
  <c r="AE216" i="79"/>
  <c r="BN215" i="79"/>
  <c r="BM215" i="79"/>
  <c r="BL215" i="79"/>
  <c r="BE215" i="79"/>
  <c r="BD215" i="79"/>
  <c r="BC215" i="79"/>
  <c r="AV215" i="79"/>
  <c r="AU215" i="79"/>
  <c r="AT215" i="79"/>
  <c r="AM215" i="79"/>
  <c r="AD215" i="79" s="1"/>
  <c r="AL215" i="79"/>
  <c r="AK215" i="79"/>
  <c r="AJ215" i="79"/>
  <c r="AI215" i="79"/>
  <c r="AH215" i="79"/>
  <c r="AG215" i="79"/>
  <c r="AF215" i="79"/>
  <c r="AE215" i="79"/>
  <c r="AC215" i="79"/>
  <c r="AB215" i="79"/>
  <c r="R215" i="79"/>
  <c r="M215" i="79"/>
  <c r="K215" i="79"/>
  <c r="BN214" i="79"/>
  <c r="BE214" i="79"/>
  <c r="AV214" i="79"/>
  <c r="AD214" i="79" s="1"/>
  <c r="AM214" i="79"/>
  <c r="AJ214" i="79"/>
  <c r="AI214" i="79"/>
  <c r="AH214" i="79"/>
  <c r="AG214" i="79"/>
  <c r="AF214" i="79"/>
  <c r="AE214" i="79"/>
  <c r="BN213" i="79"/>
  <c r="BE213" i="79"/>
  <c r="AV213" i="79"/>
  <c r="AM213" i="79"/>
  <c r="AD213" i="79" s="1"/>
  <c r="AJ213" i="79"/>
  <c r="AI213" i="79"/>
  <c r="AH213" i="79"/>
  <c r="AG213" i="79"/>
  <c r="AF213" i="79"/>
  <c r="AE213" i="79"/>
  <c r="BN212" i="79"/>
  <c r="BE212" i="79"/>
  <c r="AV212" i="79"/>
  <c r="AM212" i="79"/>
  <c r="AD212" i="79" s="1"/>
  <c r="AJ212" i="79"/>
  <c r="AI212" i="79"/>
  <c r="AH212" i="79"/>
  <c r="AG212" i="79"/>
  <c r="AF212" i="79"/>
  <c r="AE212" i="79"/>
  <c r="BN211" i="79"/>
  <c r="BM211" i="79"/>
  <c r="BL211" i="79"/>
  <c r="BE211" i="79"/>
  <c r="BD211" i="79"/>
  <c r="BC211" i="79"/>
  <c r="AV211" i="79"/>
  <c r="AU211" i="79"/>
  <c r="AT211" i="79"/>
  <c r="AM211" i="79"/>
  <c r="AD211" i="79" s="1"/>
  <c r="AL211" i="79"/>
  <c r="AK211" i="79"/>
  <c r="AJ211" i="79"/>
  <c r="AI211" i="79"/>
  <c r="AH211" i="79"/>
  <c r="AG211" i="79"/>
  <c r="AF211" i="79"/>
  <c r="AE211" i="79"/>
  <c r="AC211" i="79"/>
  <c r="AB211" i="79"/>
  <c r="R211" i="79"/>
  <c r="M211" i="79"/>
  <c r="K211" i="79"/>
  <c r="BN210" i="79"/>
  <c r="BE210" i="79"/>
  <c r="AV210" i="79"/>
  <c r="AM210" i="79"/>
  <c r="AD210" i="79" s="1"/>
  <c r="AJ210" i="79"/>
  <c r="AI210" i="79"/>
  <c r="AH210" i="79"/>
  <c r="AG210" i="79"/>
  <c r="AF210" i="79"/>
  <c r="AE210" i="79"/>
  <c r="BN209" i="79"/>
  <c r="BE209" i="79"/>
  <c r="AD209" i="79" s="1"/>
  <c r="AV209" i="79"/>
  <c r="AM209" i="79"/>
  <c r="AJ209" i="79"/>
  <c r="AI209" i="79"/>
  <c r="AH209" i="79"/>
  <c r="AG209" i="79"/>
  <c r="AF209" i="79"/>
  <c r="AE209" i="79"/>
  <c r="BN208" i="79"/>
  <c r="BE208" i="79"/>
  <c r="AV208" i="79"/>
  <c r="AD208" i="79" s="1"/>
  <c r="AM208" i="79"/>
  <c r="AJ208" i="79"/>
  <c r="AI208" i="79"/>
  <c r="AH208" i="79"/>
  <c r="AG208" i="79"/>
  <c r="AF208" i="79"/>
  <c r="AE208" i="79"/>
  <c r="BN207" i="79"/>
  <c r="BM207" i="79"/>
  <c r="BL207" i="79"/>
  <c r="BE207" i="79"/>
  <c r="AD207" i="79" s="1"/>
  <c r="BD207" i="79"/>
  <c r="BC207" i="79"/>
  <c r="AV207" i="79"/>
  <c r="AU207" i="79"/>
  <c r="AT207" i="79"/>
  <c r="AM207" i="79"/>
  <c r="AL207" i="79"/>
  <c r="AK207" i="79"/>
  <c r="AJ207" i="79"/>
  <c r="AI207" i="79"/>
  <c r="AH207" i="79"/>
  <c r="AG207" i="79"/>
  <c r="AF207" i="79"/>
  <c r="AE207" i="79"/>
  <c r="AC207" i="79"/>
  <c r="AB207" i="79"/>
  <c r="R207" i="79"/>
  <c r="M207" i="79"/>
  <c r="K207" i="79"/>
  <c r="BN206" i="79"/>
  <c r="BE206" i="79"/>
  <c r="AV206" i="79"/>
  <c r="AM206" i="79"/>
  <c r="AD206" i="79" s="1"/>
  <c r="AJ206" i="79"/>
  <c r="AI206" i="79"/>
  <c r="AH206" i="79"/>
  <c r="AG206" i="79"/>
  <c r="AF206" i="79"/>
  <c r="AE206" i="79"/>
  <c r="BN205" i="79"/>
  <c r="BE205" i="79"/>
  <c r="AV205" i="79"/>
  <c r="AM205" i="79"/>
  <c r="AD205" i="79" s="1"/>
  <c r="AJ205" i="79"/>
  <c r="AI205" i="79"/>
  <c r="AH205" i="79"/>
  <c r="AG205" i="79"/>
  <c r="AF205" i="79"/>
  <c r="AE205" i="79"/>
  <c r="BN204" i="79"/>
  <c r="BE204" i="79"/>
  <c r="AV204" i="79"/>
  <c r="AM204" i="79"/>
  <c r="AJ204" i="79"/>
  <c r="AI204" i="79"/>
  <c r="AH204" i="79"/>
  <c r="AG204" i="79"/>
  <c r="AF204" i="79"/>
  <c r="AE204" i="79"/>
  <c r="AD204" i="79"/>
  <c r="BN203" i="79"/>
  <c r="BM203" i="79"/>
  <c r="BL203" i="79"/>
  <c r="BE203" i="79"/>
  <c r="BD203" i="79"/>
  <c r="BC203" i="79"/>
  <c r="AV203" i="79"/>
  <c r="AU203" i="79"/>
  <c r="AT203" i="79"/>
  <c r="AM203" i="79"/>
  <c r="AL203" i="79"/>
  <c r="AK203" i="79"/>
  <c r="AJ203" i="79"/>
  <c r="AI203" i="79"/>
  <c r="AH203" i="79"/>
  <c r="AG203" i="79"/>
  <c r="AF203" i="79"/>
  <c r="AE203" i="79"/>
  <c r="AD203" i="79"/>
  <c r="AC203" i="79"/>
  <c r="AB203" i="79"/>
  <c r="R203" i="79"/>
  <c r="M203" i="79"/>
  <c r="K203" i="79"/>
  <c r="BN202" i="79"/>
  <c r="BE202" i="79"/>
  <c r="AV202" i="79"/>
  <c r="AM202" i="79"/>
  <c r="AD202" i="79" s="1"/>
  <c r="AJ202" i="79"/>
  <c r="AI202" i="79"/>
  <c r="AH202" i="79"/>
  <c r="AG202" i="79"/>
  <c r="AF202" i="79"/>
  <c r="AE202" i="79"/>
  <c r="BN201" i="79"/>
  <c r="BE201" i="79"/>
  <c r="AV201" i="79"/>
  <c r="AM201" i="79"/>
  <c r="AD201" i="79" s="1"/>
  <c r="AJ201" i="79"/>
  <c r="AI201" i="79"/>
  <c r="AH201" i="79"/>
  <c r="AG201" i="79"/>
  <c r="AF201" i="79"/>
  <c r="AE201" i="79"/>
  <c r="BN200" i="79"/>
  <c r="BE200" i="79"/>
  <c r="AD200" i="79" s="1"/>
  <c r="AV200" i="79"/>
  <c r="AM200" i="79"/>
  <c r="AJ200" i="79"/>
  <c r="AI200" i="79"/>
  <c r="AH200" i="79"/>
  <c r="AG200" i="79"/>
  <c r="AF200" i="79"/>
  <c r="AE200" i="79"/>
  <c r="BN199" i="79"/>
  <c r="BM199" i="79"/>
  <c r="BL199" i="79"/>
  <c r="BE199" i="79"/>
  <c r="BD199" i="79"/>
  <c r="BC199" i="79"/>
  <c r="AV199" i="79"/>
  <c r="AU199" i="79"/>
  <c r="AT199" i="79"/>
  <c r="AM199" i="79"/>
  <c r="AD199" i="79" s="1"/>
  <c r="AL199" i="79"/>
  <c r="AK199" i="79"/>
  <c r="AJ199" i="79"/>
  <c r="AI199" i="79"/>
  <c r="AH199" i="79"/>
  <c r="AG199" i="79"/>
  <c r="AF199" i="79"/>
  <c r="AE199" i="79"/>
  <c r="AC199" i="79"/>
  <c r="AB199" i="79"/>
  <c r="R199" i="79"/>
  <c r="M199" i="79"/>
  <c r="K199" i="79"/>
  <c r="BN198" i="79"/>
  <c r="BE198" i="79"/>
  <c r="AV198" i="79"/>
  <c r="AD198" i="79" s="1"/>
  <c r="AM198" i="79"/>
  <c r="AJ198" i="79"/>
  <c r="AI198" i="79"/>
  <c r="AH198" i="79"/>
  <c r="AG198" i="79"/>
  <c r="AF198" i="79"/>
  <c r="AE198" i="79"/>
  <c r="BN197" i="79"/>
  <c r="BE197" i="79"/>
  <c r="AV197" i="79"/>
  <c r="AM197" i="79"/>
  <c r="AD197" i="79" s="1"/>
  <c r="AJ197" i="79"/>
  <c r="AI197" i="79"/>
  <c r="AH197" i="79"/>
  <c r="AG197" i="79"/>
  <c r="AF197" i="79"/>
  <c r="AE197" i="79"/>
  <c r="BN196" i="79"/>
  <c r="BE196" i="79"/>
  <c r="AV196" i="79"/>
  <c r="AM196" i="79"/>
  <c r="AD196" i="79" s="1"/>
  <c r="AJ196" i="79"/>
  <c r="AI196" i="79"/>
  <c r="AH196" i="79"/>
  <c r="AG196" i="79"/>
  <c r="AF196" i="79"/>
  <c r="AE196" i="79"/>
  <c r="BN195" i="79"/>
  <c r="BM195" i="79"/>
  <c r="BL195" i="79"/>
  <c r="BE195" i="79"/>
  <c r="BD195" i="79"/>
  <c r="BC195" i="79"/>
  <c r="AV195" i="79"/>
  <c r="AU195" i="79"/>
  <c r="AT195" i="79"/>
  <c r="AM195" i="79"/>
  <c r="AD195" i="79" s="1"/>
  <c r="AL195" i="79"/>
  <c r="AK195" i="79"/>
  <c r="AJ195" i="79"/>
  <c r="AI195" i="79"/>
  <c r="AH195" i="79"/>
  <c r="AG195" i="79"/>
  <c r="AF195" i="79"/>
  <c r="AE195" i="79"/>
  <c r="AC195" i="79"/>
  <c r="AB195" i="79"/>
  <c r="R195" i="79"/>
  <c r="M195" i="79"/>
  <c r="K195" i="79"/>
  <c r="BN194" i="79"/>
  <c r="BE194" i="79"/>
  <c r="AV194" i="79"/>
  <c r="AM194" i="79"/>
  <c r="AD194" i="79" s="1"/>
  <c r="AJ194" i="79"/>
  <c r="AI194" i="79"/>
  <c r="AH194" i="79"/>
  <c r="AG194" i="79"/>
  <c r="AF194" i="79"/>
  <c r="AE194" i="79"/>
  <c r="BN193" i="79"/>
  <c r="BE193" i="79"/>
  <c r="AD193" i="79" s="1"/>
  <c r="AV193" i="79"/>
  <c r="AM193" i="79"/>
  <c r="AJ193" i="79"/>
  <c r="AI193" i="79"/>
  <c r="AH193" i="79"/>
  <c r="AG193" i="79"/>
  <c r="AF193" i="79"/>
  <c r="AE193" i="79"/>
  <c r="BN192" i="79"/>
  <c r="BE192" i="79"/>
  <c r="AV192" i="79"/>
  <c r="AD192" i="79" s="1"/>
  <c r="AM192" i="79"/>
  <c r="AJ192" i="79"/>
  <c r="AI192" i="79"/>
  <c r="AH192" i="79"/>
  <c r="AG192" i="79"/>
  <c r="AF192" i="79"/>
  <c r="AE192" i="79"/>
  <c r="BN191" i="79"/>
  <c r="BM191" i="79"/>
  <c r="BL191" i="79"/>
  <c r="BE191" i="79"/>
  <c r="BD191" i="79"/>
  <c r="BC191" i="79"/>
  <c r="AV191" i="79"/>
  <c r="AU191" i="79"/>
  <c r="AT191" i="79"/>
  <c r="AM191" i="79"/>
  <c r="AL191" i="79"/>
  <c r="AK191" i="79"/>
  <c r="AJ191" i="79"/>
  <c r="AI191" i="79"/>
  <c r="AH191" i="79"/>
  <c r="AG191" i="79"/>
  <c r="AF191" i="79"/>
  <c r="AC191" i="79"/>
  <c r="AB191" i="79"/>
  <c r="R191" i="79"/>
  <c r="M191" i="79"/>
  <c r="K191" i="79"/>
  <c r="BN190" i="79"/>
  <c r="BE190" i="79"/>
  <c r="AV190" i="79"/>
  <c r="AM190" i="79"/>
  <c r="AJ190" i="79"/>
  <c r="AI190" i="79"/>
  <c r="AH190" i="79"/>
  <c r="AG190" i="79"/>
  <c r="AF190" i="79"/>
  <c r="AE190" i="79"/>
  <c r="AD190" i="79"/>
  <c r="BN189" i="79"/>
  <c r="BE189" i="79"/>
  <c r="AV189" i="79"/>
  <c r="AM189" i="79"/>
  <c r="AD189" i="79" s="1"/>
  <c r="AJ189" i="79"/>
  <c r="AI189" i="79"/>
  <c r="AH189" i="79"/>
  <c r="AG189" i="79"/>
  <c r="AF189" i="79"/>
  <c r="AE189" i="79"/>
  <c r="BN188" i="79"/>
  <c r="BE188" i="79"/>
  <c r="AV188" i="79"/>
  <c r="AM188" i="79"/>
  <c r="AD188" i="79" s="1"/>
  <c r="AJ188" i="79"/>
  <c r="AI188" i="79"/>
  <c r="AH188" i="79"/>
  <c r="AG188" i="79"/>
  <c r="AF188" i="79"/>
  <c r="AE188" i="79"/>
  <c r="BN187" i="79"/>
  <c r="BM187" i="79"/>
  <c r="BL187" i="79"/>
  <c r="BE187" i="79"/>
  <c r="BD187" i="79"/>
  <c r="BC187" i="79"/>
  <c r="AV187" i="79"/>
  <c r="AU187" i="79"/>
  <c r="AT187" i="79"/>
  <c r="AM187" i="79"/>
  <c r="AL187" i="79"/>
  <c r="AK187" i="79"/>
  <c r="AJ187" i="79"/>
  <c r="AI187" i="79"/>
  <c r="AH187" i="79"/>
  <c r="AG187" i="79"/>
  <c r="AF187" i="79"/>
  <c r="AC187" i="79"/>
  <c r="AB187" i="79"/>
  <c r="R187" i="79"/>
  <c r="M187" i="79"/>
  <c r="K187" i="79"/>
  <c r="BN186" i="79"/>
  <c r="BE186" i="79"/>
  <c r="AV186" i="79"/>
  <c r="AM186" i="79"/>
  <c r="AD186" i="79" s="1"/>
  <c r="AJ186" i="79"/>
  <c r="AI186" i="79"/>
  <c r="AH186" i="79"/>
  <c r="AG186" i="79"/>
  <c r="AF186" i="79"/>
  <c r="AE186" i="79"/>
  <c r="BN185" i="79"/>
  <c r="BE185" i="79"/>
  <c r="AV185" i="79"/>
  <c r="AM185" i="79"/>
  <c r="AD185" i="79" s="1"/>
  <c r="AJ185" i="79"/>
  <c r="AI185" i="79"/>
  <c r="AH185" i="79"/>
  <c r="AG185" i="79"/>
  <c r="AF185" i="79"/>
  <c r="AE185" i="79"/>
  <c r="BN184" i="79"/>
  <c r="BE184" i="79"/>
  <c r="AV184" i="79"/>
  <c r="AM184" i="79"/>
  <c r="AD184" i="79" s="1"/>
  <c r="AJ184" i="79"/>
  <c r="AI184" i="79"/>
  <c r="AH184" i="79"/>
  <c r="AG184" i="79"/>
  <c r="AF184" i="79"/>
  <c r="AE184" i="79"/>
  <c r="BN183" i="79"/>
  <c r="BM183" i="79"/>
  <c r="BL183" i="79"/>
  <c r="BE183" i="79"/>
  <c r="BD183" i="79"/>
  <c r="BC183" i="79"/>
  <c r="AV183" i="79"/>
  <c r="AU183" i="79"/>
  <c r="AT183" i="79"/>
  <c r="AM183" i="79"/>
  <c r="AL183" i="79"/>
  <c r="AK183" i="79"/>
  <c r="AJ183" i="79"/>
  <c r="AI183" i="79"/>
  <c r="AH183" i="79"/>
  <c r="AG183" i="79"/>
  <c r="AF183" i="79"/>
  <c r="AE183" i="79"/>
  <c r="AD183" i="79"/>
  <c r="AC183" i="79"/>
  <c r="AB183" i="79"/>
  <c r="R183" i="79"/>
  <c r="M183" i="79"/>
  <c r="K183" i="79"/>
  <c r="BN182" i="79"/>
  <c r="BE182" i="79"/>
  <c r="AD182" i="79" s="1"/>
  <c r="AV182" i="79"/>
  <c r="AM182" i="79"/>
  <c r="AJ182" i="79"/>
  <c r="AI182" i="79"/>
  <c r="AH182" i="79"/>
  <c r="AG182" i="79"/>
  <c r="AF182" i="79"/>
  <c r="AE182" i="79"/>
  <c r="BN181" i="79"/>
  <c r="BE181" i="79"/>
  <c r="AV181" i="79"/>
  <c r="AD181" i="79" s="1"/>
  <c r="AM181" i="79"/>
  <c r="AJ181" i="79"/>
  <c r="AI181" i="79"/>
  <c r="AH181" i="79"/>
  <c r="AG181" i="79"/>
  <c r="AF181" i="79"/>
  <c r="AE181" i="79"/>
  <c r="BN180" i="79"/>
  <c r="BE180" i="79"/>
  <c r="AV180" i="79"/>
  <c r="AM180" i="79"/>
  <c r="AD180" i="79" s="1"/>
  <c r="AJ180" i="79"/>
  <c r="AI180" i="79"/>
  <c r="AH180" i="79"/>
  <c r="AG180" i="79"/>
  <c r="AF180" i="79"/>
  <c r="AE180" i="79"/>
  <c r="BN179" i="79"/>
  <c r="BM179" i="79"/>
  <c r="BL179" i="79"/>
  <c r="BE179" i="79"/>
  <c r="BD179" i="79"/>
  <c r="BC179" i="79"/>
  <c r="AV179" i="79"/>
  <c r="AU179" i="79"/>
  <c r="AT179" i="79"/>
  <c r="AM179" i="79"/>
  <c r="AL179" i="79"/>
  <c r="AK179" i="79"/>
  <c r="AJ179" i="79"/>
  <c r="AI179" i="79"/>
  <c r="AH179" i="79"/>
  <c r="AG179" i="79"/>
  <c r="AF179" i="79"/>
  <c r="AC179" i="79"/>
  <c r="AB179" i="79"/>
  <c r="R179" i="79"/>
  <c r="M179" i="79"/>
  <c r="K179" i="79"/>
  <c r="BN178" i="79"/>
  <c r="BE178" i="79"/>
  <c r="AV178" i="79"/>
  <c r="AM178" i="79"/>
  <c r="AD178" i="79" s="1"/>
  <c r="AJ178" i="79"/>
  <c r="AI178" i="79"/>
  <c r="AH178" i="79"/>
  <c r="AG178" i="79"/>
  <c r="AF178" i="79"/>
  <c r="AE178" i="79"/>
  <c r="BN177" i="79"/>
  <c r="BE177" i="79"/>
  <c r="AV177" i="79"/>
  <c r="AM177" i="79"/>
  <c r="AD177" i="79" s="1"/>
  <c r="AJ177" i="79"/>
  <c r="AI177" i="79"/>
  <c r="AH177" i="79"/>
  <c r="AG177" i="79"/>
  <c r="AF177" i="79"/>
  <c r="AE177" i="79"/>
  <c r="BN176" i="79"/>
  <c r="BE176" i="79"/>
  <c r="AD176" i="79" s="1"/>
  <c r="AV176" i="79"/>
  <c r="AM176" i="79"/>
  <c r="AJ176" i="79"/>
  <c r="AI176" i="79"/>
  <c r="AH176" i="79"/>
  <c r="AG176" i="79"/>
  <c r="AF176" i="79"/>
  <c r="AE176" i="79"/>
  <c r="BN175" i="79"/>
  <c r="BM175" i="79"/>
  <c r="BL175" i="79"/>
  <c r="BE175" i="79"/>
  <c r="BD175" i="79"/>
  <c r="BC175" i="79"/>
  <c r="AV175" i="79"/>
  <c r="AU175" i="79"/>
  <c r="AT175" i="79"/>
  <c r="AM175" i="79"/>
  <c r="AD175" i="79" s="1"/>
  <c r="AL175" i="79"/>
  <c r="AK175" i="79"/>
  <c r="AJ175" i="79"/>
  <c r="AI175" i="79"/>
  <c r="AH175" i="79"/>
  <c r="AG175" i="79"/>
  <c r="AF175" i="79"/>
  <c r="AE175" i="79"/>
  <c r="AC175" i="79"/>
  <c r="AB175" i="79"/>
  <c r="R175" i="79"/>
  <c r="M175" i="79"/>
  <c r="K175" i="79"/>
  <c r="BN174" i="79"/>
  <c r="BE174" i="79"/>
  <c r="AV174" i="79"/>
  <c r="AM174" i="79"/>
  <c r="AD174" i="79" s="1"/>
  <c r="AJ174" i="79"/>
  <c r="AI174" i="79"/>
  <c r="AH174" i="79"/>
  <c r="AG174" i="79"/>
  <c r="AF174" i="79"/>
  <c r="AE174" i="79"/>
  <c r="BN173" i="79"/>
  <c r="BE173" i="79"/>
  <c r="AV173" i="79"/>
  <c r="AM173" i="79"/>
  <c r="AD173" i="79" s="1"/>
  <c r="AJ173" i="79"/>
  <c r="AI173" i="79"/>
  <c r="AH173" i="79"/>
  <c r="AG173" i="79"/>
  <c r="AF173" i="79"/>
  <c r="AE173" i="79"/>
  <c r="BN172" i="79"/>
  <c r="BE172" i="79"/>
  <c r="AV172" i="79"/>
  <c r="AM172" i="79"/>
  <c r="AD172" i="79" s="1"/>
  <c r="AJ172" i="79"/>
  <c r="AI172" i="79"/>
  <c r="AH172" i="79"/>
  <c r="AG172" i="79"/>
  <c r="AF172" i="79"/>
  <c r="AE172" i="79"/>
  <c r="BN171" i="79"/>
  <c r="BM171" i="79"/>
  <c r="BL171" i="79"/>
  <c r="BE171" i="79"/>
  <c r="BD171" i="79"/>
  <c r="BC171" i="79"/>
  <c r="AV171" i="79"/>
  <c r="AU171" i="79"/>
  <c r="AT171" i="79"/>
  <c r="AM171" i="79"/>
  <c r="AD171" i="79" s="1"/>
  <c r="AL171" i="79"/>
  <c r="AK171" i="79"/>
  <c r="AJ171" i="79"/>
  <c r="AI171" i="79"/>
  <c r="AH171" i="79"/>
  <c r="AG171" i="79"/>
  <c r="AF171" i="79"/>
  <c r="AE171" i="79"/>
  <c r="AC171" i="79"/>
  <c r="AB171" i="79"/>
  <c r="R171" i="79"/>
  <c r="M171" i="79"/>
  <c r="K171" i="79"/>
  <c r="BX165" i="79"/>
  <c r="BF165" i="79"/>
  <c r="AN165" i="79"/>
  <c r="W165" i="79"/>
  <c r="BX164" i="79"/>
  <c r="BF164" i="79"/>
  <c r="AN164" i="79"/>
  <c r="W164" i="79"/>
  <c r="BX163" i="79"/>
  <c r="BF163" i="79"/>
  <c r="AN163" i="79"/>
  <c r="W163" i="79"/>
  <c r="BX162" i="79"/>
  <c r="BF162" i="79"/>
  <c r="AN162" i="79"/>
  <c r="W162" i="79"/>
  <c r="BN160" i="79"/>
  <c r="BE160" i="79"/>
  <c r="AD160" i="79" s="1"/>
  <c r="AV160" i="79"/>
  <c r="AM160" i="79"/>
  <c r="AJ160" i="79"/>
  <c r="AI160" i="79"/>
  <c r="AH160" i="79"/>
  <c r="AG160" i="79"/>
  <c r="AF160" i="79"/>
  <c r="AE160" i="79"/>
  <c r="BN159" i="79"/>
  <c r="BE159" i="79"/>
  <c r="AV159" i="79"/>
  <c r="AM159" i="79"/>
  <c r="AD159" i="79" s="1"/>
  <c r="AJ159" i="79"/>
  <c r="AI159" i="79"/>
  <c r="AH159" i="79"/>
  <c r="AG159" i="79"/>
  <c r="AF159" i="79"/>
  <c r="AE159" i="79"/>
  <c r="BN158" i="79"/>
  <c r="BE158" i="79"/>
  <c r="AV158" i="79"/>
  <c r="AM158" i="79"/>
  <c r="AD158" i="79" s="1"/>
  <c r="AJ158" i="79"/>
  <c r="AI158" i="79"/>
  <c r="AH158" i="79"/>
  <c r="AG158" i="79"/>
  <c r="AF158" i="79"/>
  <c r="AE158" i="79"/>
  <c r="BN157" i="79"/>
  <c r="BM157" i="79"/>
  <c r="BL157" i="79"/>
  <c r="BE157" i="79"/>
  <c r="BD157" i="79"/>
  <c r="BC157" i="79"/>
  <c r="AV157" i="79"/>
  <c r="AU157" i="79"/>
  <c r="AT157" i="79"/>
  <c r="AM157" i="79"/>
  <c r="AD157" i="79" s="1"/>
  <c r="AL157" i="79"/>
  <c r="AK157" i="79"/>
  <c r="AJ157" i="79"/>
  <c r="AI157" i="79"/>
  <c r="AH157" i="79"/>
  <c r="AG157" i="79"/>
  <c r="AF157" i="79"/>
  <c r="AE157" i="79"/>
  <c r="AC157" i="79"/>
  <c r="AB157" i="79"/>
  <c r="R157" i="79"/>
  <c r="M157" i="79"/>
  <c r="K157" i="79"/>
  <c r="BN156" i="79"/>
  <c r="BE156" i="79"/>
  <c r="AV156" i="79"/>
  <c r="AM156" i="79"/>
  <c r="AD156" i="79" s="1"/>
  <c r="AJ156" i="79"/>
  <c r="AI156" i="79"/>
  <c r="AH156" i="79"/>
  <c r="AG156" i="79"/>
  <c r="AF156" i="79"/>
  <c r="AE156" i="79"/>
  <c r="BN155" i="79"/>
  <c r="BE155" i="79"/>
  <c r="AV155" i="79"/>
  <c r="AM155" i="79"/>
  <c r="AD155" i="79" s="1"/>
  <c r="AJ155" i="79"/>
  <c r="AI155" i="79"/>
  <c r="AH155" i="79"/>
  <c r="AG155" i="79"/>
  <c r="AF155" i="79"/>
  <c r="AE155" i="79"/>
  <c r="BN154" i="79"/>
  <c r="BE154" i="79"/>
  <c r="AD154" i="79" s="1"/>
  <c r="AV154" i="79"/>
  <c r="AM154" i="79"/>
  <c r="AJ154" i="79"/>
  <c r="AI154" i="79"/>
  <c r="AH154" i="79"/>
  <c r="AG154" i="79"/>
  <c r="AF154" i="79"/>
  <c r="AE154" i="79"/>
  <c r="BN153" i="79"/>
  <c r="BM153" i="79"/>
  <c r="BL153" i="79"/>
  <c r="BE153" i="79"/>
  <c r="BD153" i="79"/>
  <c r="BC153" i="79"/>
  <c r="AV153" i="79"/>
  <c r="AU153" i="79"/>
  <c r="AT153" i="79"/>
  <c r="AM153" i="79"/>
  <c r="AL153" i="79"/>
  <c r="AK153" i="79"/>
  <c r="AJ153" i="79"/>
  <c r="AI153" i="79"/>
  <c r="AH153" i="79"/>
  <c r="AG153" i="79"/>
  <c r="AF153" i="79"/>
  <c r="AE153" i="79"/>
  <c r="AD153" i="79"/>
  <c r="AC153" i="79"/>
  <c r="AB153" i="79"/>
  <c r="R153" i="79"/>
  <c r="M153" i="79"/>
  <c r="K153" i="79"/>
  <c r="BN152" i="79"/>
  <c r="BE152" i="79"/>
  <c r="AV152" i="79"/>
  <c r="AD152" i="79" s="1"/>
  <c r="AM152" i="79"/>
  <c r="AJ152" i="79"/>
  <c r="AI152" i="79"/>
  <c r="AH152" i="79"/>
  <c r="AG152" i="79"/>
  <c r="AF152" i="79"/>
  <c r="AE152" i="79"/>
  <c r="BN151" i="79"/>
  <c r="BE151" i="79"/>
  <c r="AV151" i="79"/>
  <c r="AM151" i="79"/>
  <c r="AD151" i="79" s="1"/>
  <c r="AJ151" i="79"/>
  <c r="AI151" i="79"/>
  <c r="AH151" i="79"/>
  <c r="AG151" i="79"/>
  <c r="AF151" i="79"/>
  <c r="AE151" i="79"/>
  <c r="BN150" i="79"/>
  <c r="BE150" i="79"/>
  <c r="AV150" i="79"/>
  <c r="AM150" i="79"/>
  <c r="AD150" i="79" s="1"/>
  <c r="AJ150" i="79"/>
  <c r="AI150" i="79"/>
  <c r="AH150" i="79"/>
  <c r="AG150" i="79"/>
  <c r="AF150" i="79"/>
  <c r="AE150" i="79"/>
  <c r="BN149" i="79"/>
  <c r="BM149" i="79"/>
  <c r="BL149" i="79"/>
  <c r="BE149" i="79"/>
  <c r="BD149" i="79"/>
  <c r="BC149" i="79"/>
  <c r="AV149" i="79"/>
  <c r="AU149" i="79"/>
  <c r="AT149" i="79"/>
  <c r="AM149" i="79"/>
  <c r="AD149" i="79" s="1"/>
  <c r="AL149" i="79"/>
  <c r="AK149" i="79"/>
  <c r="AJ149" i="79"/>
  <c r="AI149" i="79"/>
  <c r="AH149" i="79"/>
  <c r="AG149" i="79"/>
  <c r="AF149" i="79"/>
  <c r="AE149" i="79"/>
  <c r="AC149" i="79"/>
  <c r="AB149" i="79"/>
  <c r="R149" i="79"/>
  <c r="M149" i="79"/>
  <c r="K149" i="79"/>
  <c r="BN148" i="79"/>
  <c r="BE148" i="79"/>
  <c r="AV148" i="79"/>
  <c r="AM148" i="79"/>
  <c r="AJ148" i="79"/>
  <c r="AI148" i="79"/>
  <c r="AH148" i="79"/>
  <c r="AG148" i="79"/>
  <c r="AF148" i="79"/>
  <c r="AE148" i="79"/>
  <c r="AD148" i="79"/>
  <c r="BN147" i="79"/>
  <c r="BE147" i="79"/>
  <c r="AV147" i="79"/>
  <c r="AM147" i="79"/>
  <c r="AD147" i="79" s="1"/>
  <c r="AJ147" i="79"/>
  <c r="AI147" i="79"/>
  <c r="AH147" i="79"/>
  <c r="AG147" i="79"/>
  <c r="AF147" i="79"/>
  <c r="AE147" i="79"/>
  <c r="BN146" i="79"/>
  <c r="AD146" i="79" s="1"/>
  <c r="BE146" i="79"/>
  <c r="AV146" i="79"/>
  <c r="AM146" i="79"/>
  <c r="AJ146" i="79"/>
  <c r="AI146" i="79"/>
  <c r="AH146" i="79"/>
  <c r="AG146" i="79"/>
  <c r="AF146" i="79"/>
  <c r="AE146" i="79"/>
  <c r="BN145" i="79"/>
  <c r="AD145" i="79" s="1"/>
  <c r="BM145" i="79"/>
  <c r="BL145" i="79"/>
  <c r="BE145" i="79"/>
  <c r="BD145" i="79"/>
  <c r="BC145" i="79"/>
  <c r="AV145" i="79"/>
  <c r="AU145" i="79"/>
  <c r="AT145" i="79"/>
  <c r="AM145" i="79"/>
  <c r="AL145" i="79"/>
  <c r="AK145" i="79"/>
  <c r="AJ145" i="79"/>
  <c r="AI145" i="79"/>
  <c r="AH145" i="79"/>
  <c r="AG145" i="79"/>
  <c r="AF145" i="79"/>
  <c r="AE145" i="79"/>
  <c r="AC145" i="79"/>
  <c r="AB145" i="79"/>
  <c r="R145" i="79"/>
  <c r="M145" i="79"/>
  <c r="K145" i="79"/>
  <c r="BN144" i="79"/>
  <c r="BE144" i="79"/>
  <c r="AD144" i="79" s="1"/>
  <c r="AV144" i="79"/>
  <c r="AM144" i="79"/>
  <c r="AJ144" i="79"/>
  <c r="AI144" i="79"/>
  <c r="AH144" i="79"/>
  <c r="AG144" i="79"/>
  <c r="AF144" i="79"/>
  <c r="AE144" i="79"/>
  <c r="BN143" i="79"/>
  <c r="BE143" i="79"/>
  <c r="AV143" i="79"/>
  <c r="AD143" i="79" s="1"/>
  <c r="AM143" i="79"/>
  <c r="AJ143" i="79"/>
  <c r="AI143" i="79"/>
  <c r="AH143" i="79"/>
  <c r="AG143" i="79"/>
  <c r="AF143" i="79"/>
  <c r="AE143" i="79"/>
  <c r="BN142" i="79"/>
  <c r="BE142" i="79"/>
  <c r="AV142" i="79"/>
  <c r="AM142" i="79"/>
  <c r="AD142" i="79" s="1"/>
  <c r="AJ142" i="79"/>
  <c r="AI142" i="79"/>
  <c r="AH142" i="79"/>
  <c r="AG142" i="79"/>
  <c r="AF142" i="79"/>
  <c r="AE142" i="79"/>
  <c r="BN141" i="79"/>
  <c r="BM141" i="79"/>
  <c r="BL141" i="79"/>
  <c r="BE141" i="79"/>
  <c r="BD141" i="79"/>
  <c r="BC141" i="79"/>
  <c r="AV141" i="79"/>
  <c r="AU141" i="79"/>
  <c r="AT141" i="79"/>
  <c r="AM141" i="79"/>
  <c r="AD141" i="79" s="1"/>
  <c r="AL141" i="79"/>
  <c r="AK141" i="79"/>
  <c r="AJ141" i="79"/>
  <c r="AI141" i="79"/>
  <c r="AH141" i="79"/>
  <c r="AG141" i="79"/>
  <c r="AF141" i="79"/>
  <c r="AE141" i="79"/>
  <c r="AC141" i="79"/>
  <c r="AB141" i="79"/>
  <c r="R141" i="79"/>
  <c r="M141" i="79"/>
  <c r="K141" i="79"/>
  <c r="BN140" i="79"/>
  <c r="BE140" i="79"/>
  <c r="AV140" i="79"/>
  <c r="AM140" i="79"/>
  <c r="AD140" i="79" s="1"/>
  <c r="AJ140" i="79"/>
  <c r="AI140" i="79"/>
  <c r="AH140" i="79"/>
  <c r="AG140" i="79"/>
  <c r="AF140" i="79"/>
  <c r="AE140" i="79"/>
  <c r="BN139" i="79"/>
  <c r="BE139" i="79"/>
  <c r="AV139" i="79"/>
  <c r="AM139" i="79"/>
  <c r="AD139" i="79" s="1"/>
  <c r="AJ139" i="79"/>
  <c r="AI139" i="79"/>
  <c r="AH139" i="79"/>
  <c r="AG139" i="79"/>
  <c r="AF139" i="79"/>
  <c r="AE139" i="79"/>
  <c r="BN138" i="79"/>
  <c r="BE138" i="79"/>
  <c r="AD138" i="79" s="1"/>
  <c r="AV138" i="79"/>
  <c r="AM138" i="79"/>
  <c r="AJ138" i="79"/>
  <c r="AI138" i="79"/>
  <c r="AH138" i="79"/>
  <c r="AG138" i="79"/>
  <c r="AF138" i="79"/>
  <c r="AE138" i="79"/>
  <c r="BN137" i="79"/>
  <c r="BM137" i="79"/>
  <c r="BL137" i="79"/>
  <c r="BE137" i="79"/>
  <c r="BD137" i="79"/>
  <c r="BC137" i="79"/>
  <c r="AV137" i="79"/>
  <c r="AU137" i="79"/>
  <c r="AT137" i="79"/>
  <c r="AM137" i="79"/>
  <c r="AL137" i="79"/>
  <c r="AK137" i="79"/>
  <c r="AJ137" i="79"/>
  <c r="AI137" i="79"/>
  <c r="AH137" i="79"/>
  <c r="AG137" i="79"/>
  <c r="AF137" i="79"/>
  <c r="AE137" i="79"/>
  <c r="AD137" i="79"/>
  <c r="AC137" i="79"/>
  <c r="AB137" i="79"/>
  <c r="R137" i="79"/>
  <c r="M137" i="79"/>
  <c r="K137" i="79"/>
  <c r="BN136" i="79"/>
  <c r="BE136" i="79"/>
  <c r="AV136" i="79"/>
  <c r="AD136" i="79" s="1"/>
  <c r="AM136" i="79"/>
  <c r="AJ136" i="79"/>
  <c r="AI136" i="79"/>
  <c r="AH136" i="79"/>
  <c r="AG136" i="79"/>
  <c r="AF136" i="79"/>
  <c r="AE136" i="79"/>
  <c r="BN135" i="79"/>
  <c r="BE135" i="79"/>
  <c r="AV135" i="79"/>
  <c r="AM135" i="79"/>
  <c r="AD135" i="79" s="1"/>
  <c r="AJ135" i="79"/>
  <c r="AI135" i="79"/>
  <c r="AH135" i="79"/>
  <c r="AG135" i="79"/>
  <c r="AF135" i="79"/>
  <c r="AE135" i="79"/>
  <c r="BN134" i="79"/>
  <c r="BE134" i="79"/>
  <c r="AV134" i="79"/>
  <c r="AM134" i="79"/>
  <c r="AD134" i="79" s="1"/>
  <c r="AJ134" i="79"/>
  <c r="AI134" i="79"/>
  <c r="AH134" i="79"/>
  <c r="AG134" i="79"/>
  <c r="AF134" i="79"/>
  <c r="AE134" i="79"/>
  <c r="BN133" i="79"/>
  <c r="BM133" i="79"/>
  <c r="BL133" i="79"/>
  <c r="BE133" i="79"/>
  <c r="BD133" i="79"/>
  <c r="BC133" i="79"/>
  <c r="AV133" i="79"/>
  <c r="AU133" i="79"/>
  <c r="AT133" i="79"/>
  <c r="AM133" i="79"/>
  <c r="AD133" i="79" s="1"/>
  <c r="AL133" i="79"/>
  <c r="AK133" i="79"/>
  <c r="AJ133" i="79"/>
  <c r="AI133" i="79"/>
  <c r="AH133" i="79"/>
  <c r="AG133" i="79"/>
  <c r="AF133" i="79"/>
  <c r="AE133" i="79"/>
  <c r="AC133" i="79"/>
  <c r="AB133" i="79"/>
  <c r="R133" i="79"/>
  <c r="M133" i="79"/>
  <c r="K133" i="79"/>
  <c r="BN132" i="79"/>
  <c r="BE132" i="79"/>
  <c r="AV132" i="79"/>
  <c r="AM132" i="79"/>
  <c r="AJ132" i="79"/>
  <c r="AI132" i="79"/>
  <c r="AH132" i="79"/>
  <c r="AG132" i="79"/>
  <c r="AF132" i="79"/>
  <c r="AE132" i="79"/>
  <c r="AD132" i="79"/>
  <c r="BN131" i="79"/>
  <c r="BE131" i="79"/>
  <c r="AV131" i="79"/>
  <c r="AM131" i="79"/>
  <c r="AD131" i="79" s="1"/>
  <c r="AJ131" i="79"/>
  <c r="AI131" i="79"/>
  <c r="AH131" i="79"/>
  <c r="AG131" i="79"/>
  <c r="AF131" i="79"/>
  <c r="AE131" i="79"/>
  <c r="BN130" i="79"/>
  <c r="AD130" i="79" s="1"/>
  <c r="BE130" i="79"/>
  <c r="AV130" i="79"/>
  <c r="AM130" i="79"/>
  <c r="AJ130" i="79"/>
  <c r="AI130" i="79"/>
  <c r="AH130" i="79"/>
  <c r="AG130" i="79"/>
  <c r="AF130" i="79"/>
  <c r="AE130" i="79"/>
  <c r="BN129" i="79"/>
  <c r="AD129" i="79" s="1"/>
  <c r="BM129" i="79"/>
  <c r="BL129" i="79"/>
  <c r="BE129" i="79"/>
  <c r="BD129" i="79"/>
  <c r="BC129" i="79"/>
  <c r="AV129" i="79"/>
  <c r="AU129" i="79"/>
  <c r="AT129" i="79"/>
  <c r="AM129" i="79"/>
  <c r="AL129" i="79"/>
  <c r="AK129" i="79"/>
  <c r="AJ129" i="79"/>
  <c r="AI129" i="79"/>
  <c r="AH129" i="79"/>
  <c r="AG129" i="79"/>
  <c r="AF129" i="79"/>
  <c r="AE129" i="79"/>
  <c r="AC129" i="79"/>
  <c r="AB129" i="79"/>
  <c r="R129" i="79"/>
  <c r="M129" i="79"/>
  <c r="K129" i="79"/>
  <c r="BN128" i="79"/>
  <c r="BE128" i="79"/>
  <c r="AD128" i="79" s="1"/>
  <c r="AV128" i="79"/>
  <c r="AM128" i="79"/>
  <c r="AJ128" i="79"/>
  <c r="AI128" i="79"/>
  <c r="AH128" i="79"/>
  <c r="AG128" i="79"/>
  <c r="AF128" i="79"/>
  <c r="AE128" i="79"/>
  <c r="BN127" i="79"/>
  <c r="BE127" i="79"/>
  <c r="AV127" i="79"/>
  <c r="AM127" i="79"/>
  <c r="AD127" i="79" s="1"/>
  <c r="AJ127" i="79"/>
  <c r="AI127" i="79"/>
  <c r="AH127" i="79"/>
  <c r="AG127" i="79"/>
  <c r="AF127" i="79"/>
  <c r="AE127" i="79"/>
  <c r="BN126" i="79"/>
  <c r="BE126" i="79"/>
  <c r="AV126" i="79"/>
  <c r="AM126" i="79"/>
  <c r="AD126" i="79" s="1"/>
  <c r="AJ126" i="79"/>
  <c r="AI126" i="79"/>
  <c r="AH126" i="79"/>
  <c r="AG126" i="79"/>
  <c r="AF126" i="79"/>
  <c r="AE126" i="79"/>
  <c r="BN125" i="79"/>
  <c r="BM125" i="79"/>
  <c r="BL125" i="79"/>
  <c r="BE125" i="79"/>
  <c r="BD125" i="79"/>
  <c r="BC125" i="79"/>
  <c r="AV125" i="79"/>
  <c r="AU125" i="79"/>
  <c r="AT125" i="79"/>
  <c r="AM125" i="79"/>
  <c r="AD125" i="79" s="1"/>
  <c r="AL125" i="79"/>
  <c r="AK125" i="79"/>
  <c r="AJ125" i="79"/>
  <c r="AI125" i="79"/>
  <c r="AH125" i="79"/>
  <c r="AG125" i="79"/>
  <c r="AF125" i="79"/>
  <c r="AE125" i="79"/>
  <c r="AC125" i="79"/>
  <c r="AB125" i="79"/>
  <c r="R125" i="79"/>
  <c r="M125" i="79"/>
  <c r="K125" i="79"/>
  <c r="BN124" i="79"/>
  <c r="BE124" i="79"/>
  <c r="AV124" i="79"/>
  <c r="AM124" i="79"/>
  <c r="AD124" i="79" s="1"/>
  <c r="AJ124" i="79"/>
  <c r="AI124" i="79"/>
  <c r="AH124" i="79"/>
  <c r="AG124" i="79"/>
  <c r="AF124" i="79"/>
  <c r="AE124" i="79"/>
  <c r="BN123" i="79"/>
  <c r="BE123" i="79"/>
  <c r="AV123" i="79"/>
  <c r="AM123" i="79"/>
  <c r="AD123" i="79" s="1"/>
  <c r="AJ123" i="79"/>
  <c r="AI123" i="79"/>
  <c r="AH123" i="79"/>
  <c r="AG123" i="79"/>
  <c r="AF123" i="79"/>
  <c r="AE123" i="79"/>
  <c r="BN122" i="79"/>
  <c r="BE122" i="79"/>
  <c r="AD122" i="79" s="1"/>
  <c r="AV122" i="79"/>
  <c r="AM122" i="79"/>
  <c r="AJ122" i="79"/>
  <c r="AI122" i="79"/>
  <c r="AH122" i="79"/>
  <c r="AG122" i="79"/>
  <c r="AF122" i="79"/>
  <c r="AE122" i="79"/>
  <c r="BN121" i="79"/>
  <c r="BM121" i="79"/>
  <c r="BL121" i="79"/>
  <c r="BE121" i="79"/>
  <c r="BD121" i="79"/>
  <c r="BC121" i="79"/>
  <c r="AV121" i="79"/>
  <c r="AU121" i="79"/>
  <c r="AT121" i="79"/>
  <c r="AM121" i="79"/>
  <c r="AL121" i="79"/>
  <c r="AK121" i="79"/>
  <c r="AJ121" i="79"/>
  <c r="AI121" i="79"/>
  <c r="AH121" i="79"/>
  <c r="AG121" i="79"/>
  <c r="AF121" i="79"/>
  <c r="AC121" i="79"/>
  <c r="AB121" i="79"/>
  <c r="R121" i="79"/>
  <c r="M121" i="79"/>
  <c r="K121" i="79"/>
  <c r="BN120" i="79"/>
  <c r="BE120" i="79"/>
  <c r="AV120" i="79"/>
  <c r="AM120" i="79"/>
  <c r="AD120" i="79" s="1"/>
  <c r="AJ120" i="79"/>
  <c r="AI120" i="79"/>
  <c r="AH120" i="79"/>
  <c r="AG120" i="79"/>
  <c r="AF120" i="79"/>
  <c r="AE120" i="79"/>
  <c r="BN119" i="79"/>
  <c r="BE119" i="79"/>
  <c r="AV119" i="79"/>
  <c r="AM119" i="79"/>
  <c r="AJ119" i="79"/>
  <c r="AI119" i="79"/>
  <c r="AH119" i="79"/>
  <c r="AG119" i="79"/>
  <c r="AF119" i="79"/>
  <c r="AE119" i="79"/>
  <c r="AD119" i="79"/>
  <c r="BN118" i="79"/>
  <c r="BE118" i="79"/>
  <c r="AV118" i="79"/>
  <c r="AM118" i="79"/>
  <c r="AJ118" i="79"/>
  <c r="AI118" i="79"/>
  <c r="AH118" i="79"/>
  <c r="AG118" i="79"/>
  <c r="AF118" i="79"/>
  <c r="BN117" i="79"/>
  <c r="BM117" i="79"/>
  <c r="BL117" i="79"/>
  <c r="BE117" i="79"/>
  <c r="BD117" i="79"/>
  <c r="BC117" i="79"/>
  <c r="AV117" i="79"/>
  <c r="AU117" i="79"/>
  <c r="AT117" i="79"/>
  <c r="AM117" i="79"/>
  <c r="AL117" i="79"/>
  <c r="AK117" i="79"/>
  <c r="AJ117" i="79"/>
  <c r="AI117" i="79"/>
  <c r="AH117" i="79"/>
  <c r="AG117" i="79"/>
  <c r="AF117" i="79"/>
  <c r="AC117" i="79"/>
  <c r="AB117" i="79"/>
  <c r="R117" i="79"/>
  <c r="M117" i="79"/>
  <c r="K117" i="79"/>
  <c r="BN116" i="79"/>
  <c r="BE116" i="79"/>
  <c r="AV116" i="79"/>
  <c r="AM116" i="79"/>
  <c r="AD116" i="79" s="1"/>
  <c r="AJ116" i="79"/>
  <c r="AI116" i="79"/>
  <c r="AH116" i="79"/>
  <c r="AG116" i="79"/>
  <c r="AF116" i="79"/>
  <c r="AE116" i="79"/>
  <c r="BN115" i="79"/>
  <c r="BE115" i="79"/>
  <c r="AV115" i="79"/>
  <c r="AM115" i="79"/>
  <c r="AD115" i="79" s="1"/>
  <c r="AJ115" i="79"/>
  <c r="AI115" i="79"/>
  <c r="AH115" i="79"/>
  <c r="AG115" i="79"/>
  <c r="AF115" i="79"/>
  <c r="AE115" i="79"/>
  <c r="BN114" i="79"/>
  <c r="BE114" i="79"/>
  <c r="AD114" i="79" s="1"/>
  <c r="AV114" i="79"/>
  <c r="AM114" i="79"/>
  <c r="AJ114" i="79"/>
  <c r="AI114" i="79"/>
  <c r="AH114" i="79"/>
  <c r="AG114" i="79"/>
  <c r="AF114" i="79"/>
  <c r="AE114" i="79"/>
  <c r="BN113" i="79"/>
  <c r="BM113" i="79"/>
  <c r="BL113" i="79"/>
  <c r="BE113" i="79"/>
  <c r="BD113" i="79"/>
  <c r="BC113" i="79"/>
  <c r="AV113" i="79"/>
  <c r="AU113" i="79"/>
  <c r="AT113" i="79"/>
  <c r="AM113" i="79"/>
  <c r="AL113" i="79"/>
  <c r="AK113" i="79"/>
  <c r="AJ113" i="79"/>
  <c r="AI113" i="79"/>
  <c r="AH113" i="79"/>
  <c r="AG113" i="79"/>
  <c r="AF113" i="79"/>
  <c r="AE113" i="79"/>
  <c r="AD113" i="79"/>
  <c r="AC113" i="79"/>
  <c r="AB113" i="79"/>
  <c r="R113" i="79"/>
  <c r="M113" i="79"/>
  <c r="K113" i="79"/>
  <c r="BN112" i="79"/>
  <c r="BE112" i="79"/>
  <c r="AV112" i="79"/>
  <c r="AD112" i="79" s="1"/>
  <c r="AM112" i="79"/>
  <c r="AJ112" i="79"/>
  <c r="AI112" i="79"/>
  <c r="AH112" i="79"/>
  <c r="AG112" i="79"/>
  <c r="AF112" i="79"/>
  <c r="AE112" i="79"/>
  <c r="BN111" i="79"/>
  <c r="BE111" i="79"/>
  <c r="AV111" i="79"/>
  <c r="AM111" i="79"/>
  <c r="AD111" i="79" s="1"/>
  <c r="AJ111" i="79"/>
  <c r="AI111" i="79"/>
  <c r="AH111" i="79"/>
  <c r="AG111" i="79"/>
  <c r="AF111" i="79"/>
  <c r="AE111" i="79"/>
  <c r="BN110" i="79"/>
  <c r="BE110" i="79"/>
  <c r="AV110" i="79"/>
  <c r="AM110" i="79"/>
  <c r="AD110" i="79" s="1"/>
  <c r="AJ110" i="79"/>
  <c r="AI110" i="79"/>
  <c r="AH110" i="79"/>
  <c r="AG110" i="79"/>
  <c r="AF110" i="79"/>
  <c r="AE110" i="79"/>
  <c r="BN109" i="79"/>
  <c r="BM109" i="79"/>
  <c r="BL109" i="79"/>
  <c r="BE109" i="79"/>
  <c r="BD109" i="79"/>
  <c r="BC109" i="79"/>
  <c r="AV109" i="79"/>
  <c r="AU109" i="79"/>
  <c r="AT109" i="79"/>
  <c r="AM109" i="79"/>
  <c r="AD109" i="79" s="1"/>
  <c r="AL109" i="79"/>
  <c r="AK109" i="79"/>
  <c r="AJ109" i="79"/>
  <c r="AI109" i="79"/>
  <c r="AH109" i="79"/>
  <c r="AG109" i="79"/>
  <c r="AF109" i="79"/>
  <c r="AE109" i="79"/>
  <c r="AC109" i="79"/>
  <c r="AB109" i="79"/>
  <c r="R109" i="79"/>
  <c r="M109" i="79"/>
  <c r="K109" i="79"/>
  <c r="BN108" i="79"/>
  <c r="BE108" i="79"/>
  <c r="AV108" i="79"/>
  <c r="AM108" i="79"/>
  <c r="AJ108" i="79"/>
  <c r="AI108" i="79"/>
  <c r="AH108" i="79"/>
  <c r="AG108" i="79"/>
  <c r="AF108" i="79"/>
  <c r="AE108" i="79"/>
  <c r="AD108" i="79"/>
  <c r="BN107" i="79"/>
  <c r="BE107" i="79"/>
  <c r="AV107" i="79"/>
  <c r="AM107" i="79"/>
  <c r="AD107" i="79" s="1"/>
  <c r="AJ107" i="79"/>
  <c r="AI107" i="79"/>
  <c r="AH107" i="79"/>
  <c r="AG107" i="79"/>
  <c r="AF107" i="79"/>
  <c r="AE107" i="79"/>
  <c r="BN106" i="79"/>
  <c r="AD106" i="79" s="1"/>
  <c r="BE106" i="79"/>
  <c r="AV106" i="79"/>
  <c r="AM106" i="79"/>
  <c r="AJ106" i="79"/>
  <c r="AI106" i="79"/>
  <c r="AH106" i="79"/>
  <c r="AG106" i="79"/>
  <c r="AF106" i="79"/>
  <c r="AE106" i="79"/>
  <c r="BN105" i="79"/>
  <c r="AD105" i="79" s="1"/>
  <c r="BM105" i="79"/>
  <c r="BL105" i="79"/>
  <c r="BE105" i="79"/>
  <c r="BD105" i="79"/>
  <c r="BC105" i="79"/>
  <c r="AV105" i="79"/>
  <c r="AU105" i="79"/>
  <c r="AT105" i="79"/>
  <c r="AM105" i="79"/>
  <c r="AL105" i="79"/>
  <c r="AK105" i="79"/>
  <c r="AJ105" i="79"/>
  <c r="AI105" i="79"/>
  <c r="AH105" i="79"/>
  <c r="AG105" i="79"/>
  <c r="AF105" i="79"/>
  <c r="AE105" i="79"/>
  <c r="AC105" i="79"/>
  <c r="AB105" i="79"/>
  <c r="R105" i="79"/>
  <c r="M105" i="79"/>
  <c r="K105" i="79"/>
  <c r="BN104" i="79"/>
  <c r="BE104" i="79"/>
  <c r="AD104" i="79" s="1"/>
  <c r="AV104" i="79"/>
  <c r="AM104" i="79"/>
  <c r="AJ104" i="79"/>
  <c r="AI104" i="79"/>
  <c r="AH104" i="79"/>
  <c r="AG104" i="79"/>
  <c r="AF104" i="79"/>
  <c r="AE104" i="79"/>
  <c r="BN103" i="79"/>
  <c r="BE103" i="79"/>
  <c r="AV103" i="79"/>
  <c r="AD103" i="79" s="1"/>
  <c r="AM103" i="79"/>
  <c r="AJ103" i="79"/>
  <c r="AI103" i="79"/>
  <c r="AH103" i="79"/>
  <c r="AG103" i="79"/>
  <c r="AF103" i="79"/>
  <c r="AE103" i="79"/>
  <c r="BN102" i="79"/>
  <c r="BE102" i="79"/>
  <c r="AV102" i="79"/>
  <c r="AM102" i="79"/>
  <c r="AD102" i="79" s="1"/>
  <c r="AJ102" i="79"/>
  <c r="AI102" i="79"/>
  <c r="AH102" i="79"/>
  <c r="AG102" i="79"/>
  <c r="AF102" i="79"/>
  <c r="AE102" i="79"/>
  <c r="BN101" i="79"/>
  <c r="BM101" i="79"/>
  <c r="BL101" i="79"/>
  <c r="BE101" i="79"/>
  <c r="BD101" i="79"/>
  <c r="BC101" i="79"/>
  <c r="AV101" i="79"/>
  <c r="AU101" i="79"/>
  <c r="AT101" i="79"/>
  <c r="AM101" i="79"/>
  <c r="AD101" i="79" s="1"/>
  <c r="AL101" i="79"/>
  <c r="AK101" i="79"/>
  <c r="AJ101" i="79"/>
  <c r="AI101" i="79"/>
  <c r="AH101" i="79"/>
  <c r="AG101" i="79"/>
  <c r="AF101" i="79"/>
  <c r="AE101" i="79"/>
  <c r="AC101" i="79"/>
  <c r="AB101" i="79"/>
  <c r="R101" i="79"/>
  <c r="M101" i="79"/>
  <c r="K101" i="79"/>
  <c r="BN100" i="79"/>
  <c r="BE100" i="79"/>
  <c r="AV100" i="79"/>
  <c r="AM100" i="79"/>
  <c r="AD100" i="79" s="1"/>
  <c r="AJ100" i="79"/>
  <c r="AI100" i="79"/>
  <c r="AH100" i="79"/>
  <c r="AG100" i="79"/>
  <c r="AF100" i="79"/>
  <c r="AE100" i="79"/>
  <c r="BN99" i="79"/>
  <c r="AD99" i="79" s="1"/>
  <c r="BE99" i="79"/>
  <c r="AV99" i="79"/>
  <c r="AM99" i="79"/>
  <c r="AJ99" i="79"/>
  <c r="AI99" i="79"/>
  <c r="AH99" i="79"/>
  <c r="AG99" i="79"/>
  <c r="AF99" i="79"/>
  <c r="AE99" i="79"/>
  <c r="BN98" i="79"/>
  <c r="BE98" i="79"/>
  <c r="AD98" i="79" s="1"/>
  <c r="AV98" i="79"/>
  <c r="AM98" i="79"/>
  <c r="AJ98" i="79"/>
  <c r="AI98" i="79"/>
  <c r="AH98" i="79"/>
  <c r="AG98" i="79"/>
  <c r="AF98" i="79"/>
  <c r="AE98" i="79"/>
  <c r="BN97" i="79"/>
  <c r="BM97" i="79"/>
  <c r="BL97" i="79"/>
  <c r="BE97" i="79"/>
  <c r="BD97" i="79"/>
  <c r="BC97" i="79"/>
  <c r="AV97" i="79"/>
  <c r="AU97" i="79"/>
  <c r="AT97" i="79"/>
  <c r="AM97" i="79"/>
  <c r="AL97" i="79"/>
  <c r="AK97" i="79"/>
  <c r="AJ97" i="79"/>
  <c r="AI97" i="79"/>
  <c r="AH97" i="79"/>
  <c r="AG97" i="79"/>
  <c r="AF97" i="79"/>
  <c r="AE97" i="79"/>
  <c r="AD97" i="79"/>
  <c r="AC97" i="79"/>
  <c r="AB97" i="79"/>
  <c r="R97" i="79"/>
  <c r="M97" i="79"/>
  <c r="K97" i="79"/>
  <c r="BN96" i="79"/>
  <c r="BE96" i="79"/>
  <c r="AV96" i="79"/>
  <c r="AD96" i="79" s="1"/>
  <c r="AM96" i="79"/>
  <c r="AJ96" i="79"/>
  <c r="AI96" i="79"/>
  <c r="AH96" i="79"/>
  <c r="AG96" i="79"/>
  <c r="AF96" i="79"/>
  <c r="AE96" i="79"/>
  <c r="BN95" i="79"/>
  <c r="BE95" i="79"/>
  <c r="AV95" i="79"/>
  <c r="AM95" i="79"/>
  <c r="AD95" i="79" s="1"/>
  <c r="AJ95" i="79"/>
  <c r="AI95" i="79"/>
  <c r="AH95" i="79"/>
  <c r="AG95" i="79"/>
  <c r="AF95" i="79"/>
  <c r="AE95" i="79"/>
  <c r="BN94" i="79"/>
  <c r="BE94" i="79"/>
  <c r="AV94" i="79"/>
  <c r="AM94" i="79"/>
  <c r="AD94" i="79" s="1"/>
  <c r="AJ94" i="79"/>
  <c r="AI94" i="79"/>
  <c r="AH94" i="79"/>
  <c r="AG94" i="79"/>
  <c r="AF94" i="79"/>
  <c r="AE94" i="79"/>
  <c r="BN93" i="79"/>
  <c r="BM93" i="79"/>
  <c r="BL93" i="79"/>
  <c r="BE93" i="79"/>
  <c r="BD93" i="79"/>
  <c r="BC93" i="79"/>
  <c r="AV93" i="79"/>
  <c r="AU93" i="79"/>
  <c r="AT93" i="79"/>
  <c r="AM93" i="79"/>
  <c r="AD93" i="79" s="1"/>
  <c r="AL93" i="79"/>
  <c r="AK93" i="79"/>
  <c r="AJ93" i="79"/>
  <c r="AI93" i="79"/>
  <c r="AH93" i="79"/>
  <c r="AG93" i="79"/>
  <c r="AF93" i="79"/>
  <c r="AE93" i="79"/>
  <c r="AC93" i="79"/>
  <c r="AB93" i="79"/>
  <c r="R93" i="79"/>
  <c r="M93" i="79"/>
  <c r="K93" i="79"/>
  <c r="BN92" i="79"/>
  <c r="BE92" i="79"/>
  <c r="AV92" i="79"/>
  <c r="AM92" i="79"/>
  <c r="AJ92" i="79"/>
  <c r="AI92" i="79"/>
  <c r="AH92" i="79"/>
  <c r="AG92" i="79"/>
  <c r="AF92" i="79"/>
  <c r="AE92" i="79"/>
  <c r="AD92" i="79"/>
  <c r="BN91" i="79"/>
  <c r="BE91" i="79"/>
  <c r="AV91" i="79"/>
  <c r="AM91" i="79"/>
  <c r="AD91" i="79" s="1"/>
  <c r="AJ91" i="79"/>
  <c r="AI91" i="79"/>
  <c r="AH91" i="79"/>
  <c r="AG91" i="79"/>
  <c r="AF91" i="79"/>
  <c r="AE91" i="79"/>
  <c r="BN90" i="79"/>
  <c r="AD90" i="79" s="1"/>
  <c r="BE90" i="79"/>
  <c r="AV90" i="79"/>
  <c r="AM90" i="79"/>
  <c r="AJ90" i="79"/>
  <c r="AI90" i="79"/>
  <c r="AH90" i="79"/>
  <c r="AG90" i="79"/>
  <c r="AF90" i="79"/>
  <c r="AE90" i="79"/>
  <c r="BN89" i="79"/>
  <c r="BM89" i="79"/>
  <c r="BL89" i="79"/>
  <c r="BE89" i="79"/>
  <c r="BD89" i="79"/>
  <c r="BC89" i="79"/>
  <c r="AV89" i="79"/>
  <c r="AU89" i="79"/>
  <c r="AT89" i="79"/>
  <c r="AM89" i="79"/>
  <c r="AL89" i="79"/>
  <c r="AK89" i="79"/>
  <c r="AJ89" i="79"/>
  <c r="AI89" i="79"/>
  <c r="AH89" i="79"/>
  <c r="AG89" i="79"/>
  <c r="AF89" i="79"/>
  <c r="AC89" i="79"/>
  <c r="AB89" i="79"/>
  <c r="R89" i="79"/>
  <c r="M89" i="79"/>
  <c r="K89" i="79"/>
  <c r="BN88" i="79"/>
  <c r="BE88" i="79"/>
  <c r="AV88" i="79"/>
  <c r="AM88" i="79"/>
  <c r="AD88" i="79" s="1"/>
  <c r="AJ88" i="79"/>
  <c r="AI88" i="79"/>
  <c r="AH88" i="79"/>
  <c r="AG88" i="79"/>
  <c r="AF88" i="79"/>
  <c r="AE88" i="79"/>
  <c r="BN87" i="79"/>
  <c r="BE87" i="79"/>
  <c r="AV87" i="79"/>
  <c r="AM87" i="79"/>
  <c r="AD87" i="79" s="1"/>
  <c r="AJ87" i="79"/>
  <c r="AI87" i="79"/>
  <c r="AH87" i="79"/>
  <c r="AG87" i="79"/>
  <c r="AF87" i="79"/>
  <c r="AE87" i="79"/>
  <c r="BN86" i="79"/>
  <c r="AD86" i="79" s="1"/>
  <c r="BE86" i="79"/>
  <c r="AV86" i="79"/>
  <c r="AM86" i="79"/>
  <c r="AJ86" i="79"/>
  <c r="AI86" i="79"/>
  <c r="AH86" i="79"/>
  <c r="AG86" i="79"/>
  <c r="AF86" i="79"/>
  <c r="AE86" i="79"/>
  <c r="BN85" i="79"/>
  <c r="BM85" i="79"/>
  <c r="BL85" i="79"/>
  <c r="BE85" i="79"/>
  <c r="BD85" i="79"/>
  <c r="BC85" i="79"/>
  <c r="AV85" i="79"/>
  <c r="AU85" i="79"/>
  <c r="AT85" i="79"/>
  <c r="AM85" i="79"/>
  <c r="AL85" i="79"/>
  <c r="AK85" i="79"/>
  <c r="AJ85" i="79"/>
  <c r="AI85" i="79"/>
  <c r="AH85" i="79"/>
  <c r="AG85" i="79"/>
  <c r="AF85" i="79"/>
  <c r="AE85" i="79"/>
  <c r="AD85" i="79"/>
  <c r="AC85" i="79"/>
  <c r="AB85" i="79"/>
  <c r="R85" i="79"/>
  <c r="M85" i="79"/>
  <c r="K85" i="79"/>
  <c r="BN84" i="79"/>
  <c r="BE84" i="79"/>
  <c r="AD84" i="79" s="1"/>
  <c r="AV84" i="79"/>
  <c r="AM84" i="79"/>
  <c r="AJ84" i="79"/>
  <c r="AI84" i="79"/>
  <c r="AH84" i="79"/>
  <c r="AG84" i="79"/>
  <c r="AF84" i="79"/>
  <c r="AE84" i="79"/>
  <c r="BN83" i="79"/>
  <c r="BE83" i="79"/>
  <c r="AV83" i="79"/>
  <c r="AD83" i="79" s="1"/>
  <c r="AM83" i="79"/>
  <c r="AJ83" i="79"/>
  <c r="AI83" i="79"/>
  <c r="AH83" i="79"/>
  <c r="AG83" i="79"/>
  <c r="AF83" i="79"/>
  <c r="AE83" i="79"/>
  <c r="BN82" i="79"/>
  <c r="BE82" i="79"/>
  <c r="AV82" i="79"/>
  <c r="AM82" i="79"/>
  <c r="AD82" i="79" s="1"/>
  <c r="AJ82" i="79"/>
  <c r="AI82" i="79"/>
  <c r="AH82" i="79"/>
  <c r="AG82" i="79"/>
  <c r="AF82" i="79"/>
  <c r="AE82" i="79"/>
  <c r="BN81" i="79"/>
  <c r="BM81" i="79"/>
  <c r="BL81" i="79"/>
  <c r="BE81" i="79"/>
  <c r="BD81" i="79"/>
  <c r="BC81" i="79"/>
  <c r="AV81" i="79"/>
  <c r="AU81" i="79"/>
  <c r="AT81" i="79"/>
  <c r="AM81" i="79"/>
  <c r="AD81" i="79" s="1"/>
  <c r="AL81" i="79"/>
  <c r="AK81" i="79"/>
  <c r="AJ81" i="79"/>
  <c r="AI81" i="79"/>
  <c r="AH81" i="79"/>
  <c r="AG81" i="79"/>
  <c r="AF81" i="79"/>
  <c r="AE81" i="79"/>
  <c r="AC81" i="79"/>
  <c r="AB81" i="79"/>
  <c r="R81" i="79"/>
  <c r="M81" i="79"/>
  <c r="K81" i="79"/>
  <c r="BN80" i="79"/>
  <c r="BE80" i="79"/>
  <c r="AV80" i="79"/>
  <c r="AM80" i="79"/>
  <c r="AD80" i="79" s="1"/>
  <c r="AJ80" i="79"/>
  <c r="AI80" i="79"/>
  <c r="AH80" i="79"/>
  <c r="AG80" i="79"/>
  <c r="AF80" i="79"/>
  <c r="AE80" i="79"/>
  <c r="BN79" i="79"/>
  <c r="BE79" i="79"/>
  <c r="AV79" i="79"/>
  <c r="AM79" i="79"/>
  <c r="AJ79" i="79"/>
  <c r="AI79" i="79"/>
  <c r="AH79" i="79"/>
  <c r="AG79" i="79"/>
  <c r="AF79" i="79"/>
  <c r="AE79" i="79"/>
  <c r="AD79" i="79"/>
  <c r="BN78" i="79"/>
  <c r="BE78" i="79"/>
  <c r="AV78" i="79"/>
  <c r="AM78" i="79"/>
  <c r="AD78" i="79" s="1"/>
  <c r="AJ78" i="79"/>
  <c r="AI78" i="79"/>
  <c r="AH78" i="79"/>
  <c r="AG78" i="79"/>
  <c r="AF78" i="79"/>
  <c r="AE78" i="79"/>
  <c r="BN77" i="79"/>
  <c r="BM77" i="79"/>
  <c r="BL77" i="79"/>
  <c r="BE77" i="79"/>
  <c r="BD77" i="79"/>
  <c r="BC77" i="79"/>
  <c r="AV77" i="79"/>
  <c r="AU77" i="79"/>
  <c r="AT77" i="79"/>
  <c r="AM77" i="79"/>
  <c r="AL77" i="79"/>
  <c r="AK77" i="79"/>
  <c r="AJ77" i="79"/>
  <c r="AI77" i="79"/>
  <c r="AH77" i="79"/>
  <c r="AG77" i="79"/>
  <c r="AF77" i="79"/>
  <c r="AC77" i="79"/>
  <c r="AB77" i="79"/>
  <c r="R77" i="79"/>
  <c r="M77" i="79"/>
  <c r="K77" i="79"/>
  <c r="BX71" i="79"/>
  <c r="BF71" i="79"/>
  <c r="AN71" i="79"/>
  <c r="W71" i="79"/>
  <c r="BX70" i="79"/>
  <c r="BF70" i="79"/>
  <c r="AN70" i="79"/>
  <c r="W70" i="79"/>
  <c r="BX69" i="79"/>
  <c r="BF69" i="79"/>
  <c r="AN69" i="79"/>
  <c r="W69" i="79"/>
  <c r="BX68" i="79"/>
  <c r="BF68" i="79"/>
  <c r="AN68" i="79"/>
  <c r="W68" i="79"/>
  <c r="BN66" i="79"/>
  <c r="BE66" i="79"/>
  <c r="AV66" i="79"/>
  <c r="AM66" i="79"/>
  <c r="AJ66" i="79"/>
  <c r="AI66" i="79"/>
  <c r="AH66" i="79"/>
  <c r="AG66" i="79"/>
  <c r="AF66" i="79"/>
  <c r="AE66" i="79"/>
  <c r="AD66" i="79"/>
  <c r="BN65" i="79"/>
  <c r="BE65" i="79"/>
  <c r="AV65" i="79"/>
  <c r="AM65" i="79"/>
  <c r="AD65" i="79" s="1"/>
  <c r="AJ65" i="79"/>
  <c r="AI65" i="79"/>
  <c r="AH65" i="79"/>
  <c r="AG65" i="79"/>
  <c r="AF65" i="79"/>
  <c r="AE65" i="79"/>
  <c r="BN64" i="79"/>
  <c r="AD64" i="79" s="1"/>
  <c r="BE64" i="79"/>
  <c r="AV64" i="79"/>
  <c r="AM64" i="79"/>
  <c r="AJ64" i="79"/>
  <c r="AI64" i="79"/>
  <c r="AH64" i="79"/>
  <c r="AG64" i="79"/>
  <c r="AF64" i="79"/>
  <c r="AE64" i="79"/>
  <c r="BN63" i="79"/>
  <c r="AD63" i="79" s="1"/>
  <c r="BM63" i="79"/>
  <c r="BL63" i="79"/>
  <c r="BE63" i="79"/>
  <c r="BD63" i="79"/>
  <c r="BC63" i="79"/>
  <c r="AV63" i="79"/>
  <c r="AU63" i="79"/>
  <c r="AT63" i="79"/>
  <c r="AM63" i="79"/>
  <c r="AL63" i="79"/>
  <c r="AK63" i="79"/>
  <c r="AJ63" i="79"/>
  <c r="AI63" i="79"/>
  <c r="AH63" i="79"/>
  <c r="AG63" i="79"/>
  <c r="AF63" i="79"/>
  <c r="AE63" i="79"/>
  <c r="AC63" i="79"/>
  <c r="AB63" i="79"/>
  <c r="R63" i="79"/>
  <c r="M63" i="79"/>
  <c r="K63" i="79"/>
  <c r="BN62" i="79"/>
  <c r="BE62" i="79"/>
  <c r="AD62" i="79" s="1"/>
  <c r="AV62" i="79"/>
  <c r="AM62" i="79"/>
  <c r="AJ62" i="79"/>
  <c r="AI62" i="79"/>
  <c r="AH62" i="79"/>
  <c r="AG62" i="79"/>
  <c r="AF62" i="79"/>
  <c r="AE62" i="79"/>
  <c r="BN61" i="79"/>
  <c r="BE61" i="79"/>
  <c r="AV61" i="79"/>
  <c r="AD61" i="79" s="1"/>
  <c r="AM61" i="79"/>
  <c r="AJ61" i="79"/>
  <c r="AI61" i="79"/>
  <c r="AH61" i="79"/>
  <c r="AG61" i="79"/>
  <c r="AF61" i="79"/>
  <c r="AE61" i="79"/>
  <c r="BN60" i="79"/>
  <c r="BE60" i="79"/>
  <c r="AV60" i="79"/>
  <c r="AM60" i="79"/>
  <c r="AD60" i="79" s="1"/>
  <c r="AJ60" i="79"/>
  <c r="AI60" i="79"/>
  <c r="AH60" i="79"/>
  <c r="AG60" i="79"/>
  <c r="AF60" i="79"/>
  <c r="AE60" i="79"/>
  <c r="BN59" i="79"/>
  <c r="BM59" i="79"/>
  <c r="BL59" i="79"/>
  <c r="BE59" i="79"/>
  <c r="BD59" i="79"/>
  <c r="BC59" i="79"/>
  <c r="AV59" i="79"/>
  <c r="AU59" i="79"/>
  <c r="AT59" i="79"/>
  <c r="AM59" i="79"/>
  <c r="AD59" i="79" s="1"/>
  <c r="AL59" i="79"/>
  <c r="AK59" i="79"/>
  <c r="AJ59" i="79"/>
  <c r="AI59" i="79"/>
  <c r="AH59" i="79"/>
  <c r="AG59" i="79"/>
  <c r="AF59" i="79"/>
  <c r="AE59" i="79"/>
  <c r="AC59" i="79"/>
  <c r="AB59" i="79"/>
  <c r="R59" i="79"/>
  <c r="M59" i="79"/>
  <c r="K59" i="79"/>
  <c r="BN58" i="79"/>
  <c r="BE58" i="79"/>
  <c r="AV58" i="79"/>
  <c r="AM58" i="79"/>
  <c r="AD58" i="79" s="1"/>
  <c r="AJ58" i="79"/>
  <c r="AI58" i="79"/>
  <c r="AH58" i="79"/>
  <c r="AG58" i="79"/>
  <c r="AF58" i="79"/>
  <c r="AE58" i="79"/>
  <c r="BN57" i="79"/>
  <c r="AD57" i="79" s="1"/>
  <c r="BE57" i="79"/>
  <c r="AV57" i="79"/>
  <c r="AM57" i="79"/>
  <c r="AJ57" i="79"/>
  <c r="AI57" i="79"/>
  <c r="AH57" i="79"/>
  <c r="AG57" i="79"/>
  <c r="AF57" i="79"/>
  <c r="AE57" i="79"/>
  <c r="BN56" i="79"/>
  <c r="BE56" i="79"/>
  <c r="AD56" i="79" s="1"/>
  <c r="AV56" i="79"/>
  <c r="AM56" i="79"/>
  <c r="AJ56" i="79"/>
  <c r="AI56" i="79"/>
  <c r="AH56" i="79"/>
  <c r="AG56" i="79"/>
  <c r="AF56" i="79"/>
  <c r="AE56" i="79"/>
  <c r="BN55" i="79"/>
  <c r="BM55" i="79"/>
  <c r="BL55" i="79"/>
  <c r="BE55" i="79"/>
  <c r="BD55" i="79"/>
  <c r="BC55" i="79"/>
  <c r="AV55" i="79"/>
  <c r="AU55" i="79"/>
  <c r="AT55" i="79"/>
  <c r="AM55" i="79"/>
  <c r="AL55" i="79"/>
  <c r="AK55" i="79"/>
  <c r="AJ55" i="79"/>
  <c r="AI55" i="79"/>
  <c r="AH55" i="79"/>
  <c r="AG55" i="79"/>
  <c r="AF55" i="79"/>
  <c r="AC55" i="79"/>
  <c r="AB55" i="79"/>
  <c r="R55" i="79"/>
  <c r="M55" i="79"/>
  <c r="K55" i="79"/>
  <c r="BN54" i="79"/>
  <c r="BE54" i="79"/>
  <c r="AV54" i="79"/>
  <c r="AM54" i="79"/>
  <c r="AD54" i="79" s="1"/>
  <c r="AJ54" i="79"/>
  <c r="AI54" i="79"/>
  <c r="AH54" i="79"/>
  <c r="AG54" i="79"/>
  <c r="AF54" i="79"/>
  <c r="AE54" i="79"/>
  <c r="BN53" i="79"/>
  <c r="BE53" i="79"/>
  <c r="AV53" i="79"/>
  <c r="AM53" i="79"/>
  <c r="AJ53" i="79"/>
  <c r="AI53" i="79"/>
  <c r="AH53" i="79"/>
  <c r="AG53" i="79"/>
  <c r="AF53" i="79"/>
  <c r="AE53" i="79"/>
  <c r="AD53" i="79"/>
  <c r="BN52" i="79"/>
  <c r="BE52" i="79"/>
  <c r="AV52" i="79"/>
  <c r="AM52" i="79"/>
  <c r="AD52" i="79" s="1"/>
  <c r="AJ52" i="79"/>
  <c r="AI52" i="79"/>
  <c r="AH52" i="79"/>
  <c r="AG52" i="79"/>
  <c r="AF52" i="79"/>
  <c r="AE52" i="79"/>
  <c r="BN51" i="79"/>
  <c r="BM51" i="79"/>
  <c r="BL51" i="79"/>
  <c r="BE51" i="79"/>
  <c r="AD51" i="79" s="1"/>
  <c r="BD51" i="79"/>
  <c r="BC51" i="79"/>
  <c r="AV51" i="79"/>
  <c r="AU51" i="79"/>
  <c r="AT51" i="79"/>
  <c r="AM51" i="79"/>
  <c r="AL51" i="79"/>
  <c r="AK51" i="79"/>
  <c r="AJ51" i="79"/>
  <c r="AI51" i="79"/>
  <c r="AH51" i="79"/>
  <c r="AG51" i="79"/>
  <c r="AF51" i="79"/>
  <c r="AE51" i="79"/>
  <c r="AC51" i="79"/>
  <c r="AB51" i="79"/>
  <c r="R51" i="79"/>
  <c r="M51" i="79"/>
  <c r="K51" i="79"/>
  <c r="BN50" i="79"/>
  <c r="AD50" i="79" s="1"/>
  <c r="BE50" i="79"/>
  <c r="AV50" i="79"/>
  <c r="AM50" i="79"/>
  <c r="AJ50" i="79"/>
  <c r="AI50" i="79"/>
  <c r="AH50" i="79"/>
  <c r="AG50" i="79"/>
  <c r="AF50" i="79"/>
  <c r="AE50" i="79"/>
  <c r="BN49" i="79"/>
  <c r="BE49" i="79"/>
  <c r="AV49" i="79"/>
  <c r="AM49" i="79"/>
  <c r="AD49" i="79" s="1"/>
  <c r="AJ49" i="79"/>
  <c r="AI49" i="79"/>
  <c r="AH49" i="79"/>
  <c r="AG49" i="79"/>
  <c r="AF49" i="79"/>
  <c r="AE49" i="79"/>
  <c r="BN48" i="79"/>
  <c r="BE48" i="79"/>
  <c r="AV48" i="79"/>
  <c r="AD48" i="79" s="1"/>
  <c r="AM48" i="79"/>
  <c r="AJ48" i="79"/>
  <c r="AI48" i="79"/>
  <c r="AH48" i="79"/>
  <c r="AG48" i="79"/>
  <c r="AF48" i="79"/>
  <c r="AE48" i="79"/>
  <c r="BN47" i="79"/>
  <c r="BM47" i="79"/>
  <c r="BL47" i="79"/>
  <c r="BE47" i="79"/>
  <c r="AD47" i="79" s="1"/>
  <c r="BD47" i="79"/>
  <c r="BC47" i="79"/>
  <c r="AV47" i="79"/>
  <c r="AU47" i="79"/>
  <c r="AT47" i="79"/>
  <c r="AM47" i="79"/>
  <c r="AL47" i="79"/>
  <c r="AK47" i="79"/>
  <c r="AJ47" i="79"/>
  <c r="AI47" i="79"/>
  <c r="AH47" i="79"/>
  <c r="AG47" i="79"/>
  <c r="AF47" i="79"/>
  <c r="AE47" i="79"/>
  <c r="AC47" i="79"/>
  <c r="AB47" i="79"/>
  <c r="R47" i="79"/>
  <c r="M47" i="79"/>
  <c r="K47" i="79"/>
  <c r="BN46" i="79"/>
  <c r="BE46" i="79"/>
  <c r="AV46" i="79"/>
  <c r="AM46" i="79"/>
  <c r="AD46" i="79" s="1"/>
  <c r="AJ46" i="79"/>
  <c r="AI46" i="79"/>
  <c r="AH46" i="79"/>
  <c r="AG46" i="79"/>
  <c r="AF46" i="79"/>
  <c r="AE46" i="79"/>
  <c r="BN45" i="79"/>
  <c r="BE45" i="79"/>
  <c r="AV45" i="79"/>
  <c r="AM45" i="79"/>
  <c r="AD45" i="79" s="1"/>
  <c r="AJ45" i="79"/>
  <c r="AI45" i="79"/>
  <c r="AH45" i="79"/>
  <c r="AG45" i="79"/>
  <c r="AF45" i="79"/>
  <c r="AE45" i="79"/>
  <c r="BN44" i="79"/>
  <c r="AD44" i="79" s="1"/>
  <c r="BE44" i="79"/>
  <c r="AV44" i="79"/>
  <c r="AM44" i="79"/>
  <c r="AJ44" i="79"/>
  <c r="AI44" i="79"/>
  <c r="AH44" i="79"/>
  <c r="AG44" i="79"/>
  <c r="AF44" i="79"/>
  <c r="AE44" i="79"/>
  <c r="BN43" i="79"/>
  <c r="BM43" i="79"/>
  <c r="BL43" i="79"/>
  <c r="BE43" i="79"/>
  <c r="BD43" i="79"/>
  <c r="BC43" i="79"/>
  <c r="AV43" i="79"/>
  <c r="AU43" i="79"/>
  <c r="AT43" i="79"/>
  <c r="AM43" i="79"/>
  <c r="AL43" i="79"/>
  <c r="AK43" i="79"/>
  <c r="AJ43" i="79"/>
  <c r="AI43" i="79"/>
  <c r="AH43" i="79"/>
  <c r="AG43" i="79"/>
  <c r="AF43" i="79"/>
  <c r="AE43" i="79"/>
  <c r="AD43" i="79"/>
  <c r="AC43" i="79"/>
  <c r="AB43" i="79"/>
  <c r="R43" i="79"/>
  <c r="M43" i="79"/>
  <c r="K43" i="79"/>
  <c r="BN42" i="79"/>
  <c r="BE42" i="79"/>
  <c r="AD42" i="79" s="1"/>
  <c r="AV42" i="79"/>
  <c r="AM42" i="79"/>
  <c r="AJ42" i="79"/>
  <c r="AI42" i="79"/>
  <c r="AH42" i="79"/>
  <c r="AG42" i="79"/>
  <c r="AF42" i="79"/>
  <c r="AE42" i="79"/>
  <c r="BN41" i="79"/>
  <c r="BE41" i="79"/>
  <c r="AV41" i="79"/>
  <c r="AD41" i="79" s="1"/>
  <c r="AM41" i="79"/>
  <c r="AJ41" i="79"/>
  <c r="AI41" i="79"/>
  <c r="AH41" i="79"/>
  <c r="AG41" i="79"/>
  <c r="AF41" i="79"/>
  <c r="AE41" i="79"/>
  <c r="BN40" i="79"/>
  <c r="BE40" i="79"/>
  <c r="AV40" i="79"/>
  <c r="AM40" i="79"/>
  <c r="AD40" i="79" s="1"/>
  <c r="AJ40" i="79"/>
  <c r="AI40" i="79"/>
  <c r="AH40" i="79"/>
  <c r="AG40" i="79"/>
  <c r="AF40" i="79"/>
  <c r="AE40" i="79"/>
  <c r="BN39" i="79"/>
  <c r="BM39" i="79"/>
  <c r="BL39" i="79"/>
  <c r="BE39" i="79"/>
  <c r="BD39" i="79"/>
  <c r="BC39" i="79"/>
  <c r="AV39" i="79"/>
  <c r="AU39" i="79"/>
  <c r="AT39" i="79"/>
  <c r="AM39" i="79"/>
  <c r="AD39" i="79" s="1"/>
  <c r="AL39" i="79"/>
  <c r="AK39" i="79"/>
  <c r="AJ39" i="79"/>
  <c r="AI39" i="79"/>
  <c r="AH39" i="79"/>
  <c r="AG39" i="79"/>
  <c r="AF39" i="79"/>
  <c r="AE39" i="79"/>
  <c r="AC39" i="79"/>
  <c r="AB39" i="79"/>
  <c r="R39" i="79"/>
  <c r="K39" i="79"/>
  <c r="BN38" i="79"/>
  <c r="BE38" i="79"/>
  <c r="AV38" i="79"/>
  <c r="AM38" i="79"/>
  <c r="AJ38" i="79"/>
  <c r="AI38" i="79"/>
  <c r="AH38" i="79"/>
  <c r="AG38" i="79"/>
  <c r="AF38" i="79"/>
  <c r="AE38" i="79"/>
  <c r="AD38" i="79"/>
  <c r="BN37" i="79"/>
  <c r="BE37" i="79"/>
  <c r="AV37" i="79"/>
  <c r="AM37" i="79"/>
  <c r="AD37" i="79" s="1"/>
  <c r="AJ37" i="79"/>
  <c r="AI37" i="79"/>
  <c r="AH37" i="79"/>
  <c r="AG37" i="79"/>
  <c r="AF37" i="79"/>
  <c r="AE37" i="79"/>
  <c r="BN36" i="79"/>
  <c r="AD36" i="79" s="1"/>
  <c r="BE36" i="79"/>
  <c r="AV36" i="79"/>
  <c r="AM36" i="79"/>
  <c r="AJ36" i="79"/>
  <c r="AI36" i="79"/>
  <c r="AH36" i="79"/>
  <c r="AG36" i="79"/>
  <c r="AF36" i="79"/>
  <c r="AE36" i="79"/>
  <c r="BN35" i="79"/>
  <c r="BM35" i="79"/>
  <c r="BL35" i="79"/>
  <c r="BE35" i="79"/>
  <c r="BD35" i="79"/>
  <c r="BC35" i="79"/>
  <c r="AV35" i="79"/>
  <c r="AU35" i="79"/>
  <c r="AT35" i="79"/>
  <c r="AM35" i="79"/>
  <c r="AL35" i="79"/>
  <c r="AK35" i="79"/>
  <c r="AJ35" i="79"/>
  <c r="AI35" i="79"/>
  <c r="AH35" i="79"/>
  <c r="AG35" i="79"/>
  <c r="AF35" i="79"/>
  <c r="AC35" i="79"/>
  <c r="AB35" i="79"/>
  <c r="R35" i="79"/>
  <c r="M35" i="79"/>
  <c r="K35" i="79"/>
  <c r="BN34" i="79"/>
  <c r="BE34" i="79"/>
  <c r="AV34" i="79"/>
  <c r="AM34" i="79"/>
  <c r="AD34" i="79" s="1"/>
  <c r="AJ34" i="79"/>
  <c r="AI34" i="79"/>
  <c r="AH34" i="79"/>
  <c r="AG34" i="79"/>
  <c r="AF34" i="79"/>
  <c r="AE34" i="79"/>
  <c r="BN33" i="79"/>
  <c r="BE33" i="79"/>
  <c r="AV33" i="79"/>
  <c r="AM33" i="79"/>
  <c r="AD33" i="79" s="1"/>
  <c r="AJ33" i="79"/>
  <c r="AI33" i="79"/>
  <c r="AH33" i="79"/>
  <c r="AG33" i="79"/>
  <c r="AF33" i="79"/>
  <c r="AE33" i="79"/>
  <c r="BN32" i="79"/>
  <c r="AD32" i="79" s="1"/>
  <c r="BE32" i="79"/>
  <c r="AV32" i="79"/>
  <c r="AM32" i="79"/>
  <c r="AJ32" i="79"/>
  <c r="AI32" i="79"/>
  <c r="AH32" i="79"/>
  <c r="AG32" i="79"/>
  <c r="AF32" i="79"/>
  <c r="AE32" i="79"/>
  <c r="BN31" i="79"/>
  <c r="BM31" i="79"/>
  <c r="BL31" i="79"/>
  <c r="BE31" i="79"/>
  <c r="BD31" i="79"/>
  <c r="BC31" i="79"/>
  <c r="AV31" i="79"/>
  <c r="AU31" i="79"/>
  <c r="AT31" i="79"/>
  <c r="AM31" i="79"/>
  <c r="AL31" i="79"/>
  <c r="AK31" i="79"/>
  <c r="AJ31" i="79"/>
  <c r="AI31" i="79"/>
  <c r="AH31" i="79"/>
  <c r="AG31" i="79"/>
  <c r="AF31" i="79"/>
  <c r="AE31" i="79"/>
  <c r="AD31" i="79"/>
  <c r="AC31" i="79"/>
  <c r="AB31" i="79"/>
  <c r="R31" i="79"/>
  <c r="M31" i="79"/>
  <c r="K31" i="79"/>
  <c r="BN30" i="79"/>
  <c r="BE30" i="79"/>
  <c r="AD30" i="79" s="1"/>
  <c r="AV30" i="79"/>
  <c r="AM30" i="79"/>
  <c r="AJ30" i="79"/>
  <c r="AI30" i="79"/>
  <c r="AH30" i="79"/>
  <c r="AG30" i="79"/>
  <c r="AF30" i="79"/>
  <c r="AE30" i="79"/>
  <c r="BN29" i="79"/>
  <c r="BE29" i="79"/>
  <c r="AV29" i="79"/>
  <c r="AD29" i="79" s="1"/>
  <c r="AM29" i="79"/>
  <c r="AJ29" i="79"/>
  <c r="AI29" i="79"/>
  <c r="AH29" i="79"/>
  <c r="AG29" i="79"/>
  <c r="AF29" i="79"/>
  <c r="AE29" i="79"/>
  <c r="BN28" i="79"/>
  <c r="BE28" i="79"/>
  <c r="AV28" i="79"/>
  <c r="AM28" i="79"/>
  <c r="AD28" i="79" s="1"/>
  <c r="AJ28" i="79"/>
  <c r="AI28" i="79"/>
  <c r="AH28" i="79"/>
  <c r="AG28" i="79"/>
  <c r="AF28" i="79"/>
  <c r="AE28" i="79"/>
  <c r="BN27" i="79"/>
  <c r="BM27" i="79"/>
  <c r="BL27" i="79"/>
  <c r="BE27" i="79"/>
  <c r="BD27" i="79"/>
  <c r="BC27" i="79"/>
  <c r="AV27" i="79"/>
  <c r="AU27" i="79"/>
  <c r="AT27" i="79"/>
  <c r="AM27" i="79"/>
  <c r="AD27" i="79" s="1"/>
  <c r="AL27" i="79"/>
  <c r="AK27" i="79"/>
  <c r="AJ27" i="79"/>
  <c r="AI27" i="79"/>
  <c r="AH27" i="79"/>
  <c r="AG27" i="79"/>
  <c r="AF27" i="79"/>
  <c r="AE27" i="79"/>
  <c r="AC27" i="79"/>
  <c r="AB27" i="79"/>
  <c r="R27" i="79"/>
  <c r="M27" i="79"/>
  <c r="K27" i="79"/>
  <c r="BN26" i="79"/>
  <c r="BE26" i="79"/>
  <c r="AD26" i="79" s="1"/>
  <c r="AV26" i="79"/>
  <c r="AM26" i="79"/>
  <c r="AJ26" i="79"/>
  <c r="AI26" i="79"/>
  <c r="AH26" i="79"/>
  <c r="AG26" i="79"/>
  <c r="AF26" i="79"/>
  <c r="AE26" i="79"/>
  <c r="BN25" i="79"/>
  <c r="BE25" i="79"/>
  <c r="AV25" i="79"/>
  <c r="AM25" i="79"/>
  <c r="AJ25" i="79"/>
  <c r="AI25" i="79"/>
  <c r="AH25" i="79"/>
  <c r="AG25" i="79"/>
  <c r="AF25" i="79"/>
  <c r="AE25" i="79"/>
  <c r="AD25" i="79"/>
  <c r="BN24" i="79"/>
  <c r="BE24" i="79"/>
  <c r="AV24" i="79"/>
  <c r="AM24" i="79"/>
  <c r="AD24" i="79" s="1"/>
  <c r="AJ24" i="79"/>
  <c r="AI24" i="79"/>
  <c r="AH24" i="79"/>
  <c r="AG24" i="79"/>
  <c r="AF24" i="79"/>
  <c r="AE24" i="79"/>
  <c r="BN23" i="79"/>
  <c r="BM23" i="79"/>
  <c r="BL23" i="79"/>
  <c r="BE23" i="79"/>
  <c r="BD23" i="79"/>
  <c r="BC23" i="79"/>
  <c r="AV23" i="79"/>
  <c r="AU23" i="79"/>
  <c r="AT23" i="79"/>
  <c r="AM23" i="79"/>
  <c r="AL23" i="79"/>
  <c r="AK23" i="79"/>
  <c r="AJ23" i="79"/>
  <c r="AI23" i="79"/>
  <c r="AH23" i="79"/>
  <c r="AG23" i="79"/>
  <c r="AF23" i="79"/>
  <c r="AC23" i="79"/>
  <c r="AB23" i="79"/>
  <c r="R23" i="79"/>
  <c r="M23" i="79"/>
  <c r="K23" i="79"/>
  <c r="BN22" i="79"/>
  <c r="BE22" i="79"/>
  <c r="AV22" i="79"/>
  <c r="AM22" i="79"/>
  <c r="AD22" i="79" s="1"/>
  <c r="AJ22" i="79"/>
  <c r="AI22" i="79"/>
  <c r="AH22" i="79"/>
  <c r="AG22" i="79"/>
  <c r="AF22" i="79"/>
  <c r="AE22" i="79"/>
  <c r="BN21" i="79"/>
  <c r="BE21" i="79"/>
  <c r="AV21" i="79"/>
  <c r="AM21" i="79"/>
  <c r="AD21" i="79" s="1"/>
  <c r="AJ21" i="79"/>
  <c r="AI21" i="79"/>
  <c r="AH21" i="79"/>
  <c r="AG21" i="79"/>
  <c r="AF21" i="79"/>
  <c r="AE21" i="79"/>
  <c r="BN20" i="79"/>
  <c r="BE20" i="79"/>
  <c r="AV20" i="79"/>
  <c r="AM20" i="79"/>
  <c r="AD20" i="79" s="1"/>
  <c r="AJ20" i="79"/>
  <c r="AI20" i="79"/>
  <c r="AH20" i="79"/>
  <c r="AG20" i="79"/>
  <c r="AF20" i="79"/>
  <c r="AE20" i="79"/>
  <c r="BN19" i="79"/>
  <c r="AD19" i="79" s="1"/>
  <c r="BM19" i="79"/>
  <c r="BL19" i="79"/>
  <c r="BE19" i="79"/>
  <c r="BD19" i="79"/>
  <c r="BC19" i="79"/>
  <c r="AV19" i="79"/>
  <c r="AU19" i="79"/>
  <c r="AT19" i="79"/>
  <c r="AM19" i="79"/>
  <c r="AL19" i="79"/>
  <c r="AK19" i="79"/>
  <c r="AJ19" i="79"/>
  <c r="AI19" i="79"/>
  <c r="AH19" i="79"/>
  <c r="AG19" i="79"/>
  <c r="AF19" i="79"/>
  <c r="AE19" i="79"/>
  <c r="AC19" i="79"/>
  <c r="AB19" i="79"/>
  <c r="R19" i="79"/>
  <c r="M19" i="79"/>
  <c r="K19" i="79"/>
  <c r="BN18" i="79"/>
  <c r="AD18" i="79" s="1"/>
  <c r="BE18" i="79"/>
  <c r="AV18" i="79"/>
  <c r="AM18" i="79"/>
  <c r="AJ18" i="79"/>
  <c r="AI18" i="79"/>
  <c r="AH18" i="79"/>
  <c r="AG18" i="79"/>
  <c r="AF18" i="79"/>
  <c r="AE18" i="79"/>
  <c r="BN17" i="79"/>
  <c r="BE17" i="79"/>
  <c r="AD17" i="79" s="1"/>
  <c r="AV17" i="79"/>
  <c r="AM17" i="79"/>
  <c r="AJ17" i="79"/>
  <c r="AI17" i="79"/>
  <c r="AH17" i="79"/>
  <c r="AG17" i="79"/>
  <c r="AF17" i="79"/>
  <c r="AE17" i="79"/>
  <c r="BN16" i="79"/>
  <c r="BE16" i="79"/>
  <c r="AV16" i="79"/>
  <c r="AD16" i="79" s="1"/>
  <c r="AM16" i="79"/>
  <c r="AJ16" i="79"/>
  <c r="AI16" i="79"/>
  <c r="AH16" i="79"/>
  <c r="AG16" i="79"/>
  <c r="AF16" i="79"/>
  <c r="AE16" i="79"/>
  <c r="BN15" i="79"/>
  <c r="BM15" i="79"/>
  <c r="BL15" i="79"/>
  <c r="BE15" i="79"/>
  <c r="BD15" i="79"/>
  <c r="BC15" i="79"/>
  <c r="AV15" i="79"/>
  <c r="AU15" i="79"/>
  <c r="AT15" i="79"/>
  <c r="AM15" i="79"/>
  <c r="AL15" i="79"/>
  <c r="AK15" i="79"/>
  <c r="AJ15" i="79"/>
  <c r="AI15" i="79"/>
  <c r="AH15" i="79"/>
  <c r="AG15" i="79"/>
  <c r="AF15" i="79"/>
  <c r="AC15" i="79"/>
  <c r="AB15" i="79"/>
  <c r="R15" i="79"/>
  <c r="M15" i="79"/>
  <c r="K15" i="79"/>
  <c r="BN14" i="79"/>
  <c r="BE14" i="79"/>
  <c r="AV14" i="79"/>
  <c r="AM14" i="79"/>
  <c r="AJ14" i="79"/>
  <c r="AI14" i="79"/>
  <c r="AH14" i="79"/>
  <c r="AG14" i="79"/>
  <c r="AF14" i="79"/>
  <c r="AE14" i="79"/>
  <c r="AD14" i="79"/>
  <c r="BN13" i="79"/>
  <c r="BE13" i="79"/>
  <c r="AV13" i="79"/>
  <c r="AM13" i="79"/>
  <c r="AD13" i="79" s="1"/>
  <c r="AJ13" i="79"/>
  <c r="AI13" i="79"/>
  <c r="AH13" i="79"/>
  <c r="AG13" i="79"/>
  <c r="AF13" i="79"/>
  <c r="AE13" i="79"/>
  <c r="BN12" i="79"/>
  <c r="BE12" i="79"/>
  <c r="AV12" i="79"/>
  <c r="AM12" i="79"/>
  <c r="AD12" i="79" s="1"/>
  <c r="AJ12" i="79"/>
  <c r="AI12" i="79"/>
  <c r="AH12" i="79"/>
  <c r="AG12" i="79"/>
  <c r="AF12" i="79"/>
  <c r="AE12" i="79"/>
  <c r="BN11" i="79"/>
  <c r="BM11" i="79"/>
  <c r="BL11" i="79"/>
  <c r="BE11" i="79"/>
  <c r="BD11" i="79"/>
  <c r="BC11" i="79"/>
  <c r="AV11" i="79"/>
  <c r="AU11" i="79"/>
  <c r="AT11" i="79"/>
  <c r="AM11" i="79"/>
  <c r="AL11" i="79"/>
  <c r="AK11" i="79"/>
  <c r="AJ11" i="79"/>
  <c r="AI11" i="79"/>
  <c r="AH11" i="79"/>
  <c r="AG11" i="79"/>
  <c r="AF11" i="79"/>
  <c r="AC11" i="79"/>
  <c r="AB11" i="79"/>
  <c r="R11" i="79"/>
  <c r="M11" i="79"/>
  <c r="K11" i="79"/>
  <c r="BX5" i="79"/>
  <c r="BF5" i="79"/>
  <c r="AN5" i="79"/>
  <c r="W5" i="79"/>
  <c r="BX4" i="79"/>
  <c r="BF4" i="79"/>
  <c r="AN4" i="79"/>
  <c r="W4" i="79"/>
  <c r="BX3" i="79"/>
  <c r="BF3" i="79"/>
  <c r="AN3" i="79"/>
  <c r="W3" i="79"/>
  <c r="BX2" i="79"/>
  <c r="BF2" i="79"/>
  <c r="AN2" i="79"/>
  <c r="W2" i="79"/>
  <c r="BN174" i="78" l="1"/>
  <c r="BE174" i="78"/>
  <c r="AV174" i="78"/>
  <c r="AM174" i="78"/>
  <c r="AD174" i="78" s="1"/>
  <c r="AJ174" i="78"/>
  <c r="AI174" i="78"/>
  <c r="AH174" i="78"/>
  <c r="AG174" i="78"/>
  <c r="AF174" i="78"/>
  <c r="AE174" i="78"/>
  <c r="BN173" i="78"/>
  <c r="BE173" i="78"/>
  <c r="AV173" i="78"/>
  <c r="AM173" i="78"/>
  <c r="AD173" i="78" s="1"/>
  <c r="AJ173" i="78"/>
  <c r="AI173" i="78"/>
  <c r="AH173" i="78"/>
  <c r="AG173" i="78"/>
  <c r="AF173" i="78"/>
  <c r="AE173" i="78"/>
  <c r="BN172" i="78"/>
  <c r="BE172" i="78"/>
  <c r="AV172" i="78"/>
  <c r="AM172" i="78"/>
  <c r="AD172" i="78" s="1"/>
  <c r="AJ172" i="78"/>
  <c r="AI172" i="78"/>
  <c r="AH172" i="78"/>
  <c r="AG172" i="78"/>
  <c r="AF172" i="78"/>
  <c r="AE172" i="78"/>
  <c r="BN171" i="78"/>
  <c r="BM171" i="78"/>
  <c r="BL171" i="78"/>
  <c r="BE171" i="78"/>
  <c r="BD171" i="78"/>
  <c r="BC171" i="78"/>
  <c r="AV171" i="78"/>
  <c r="AU171" i="78"/>
  <c r="AT171" i="78"/>
  <c r="AN171" i="78"/>
  <c r="AM171" i="78"/>
  <c r="AL171" i="78"/>
  <c r="AK171" i="78"/>
  <c r="AJ171" i="78"/>
  <c r="AI171" i="78"/>
  <c r="AH171" i="78"/>
  <c r="AG171" i="78"/>
  <c r="AF171" i="78"/>
  <c r="AE171" i="78"/>
  <c r="AD171" i="78"/>
  <c r="AC171" i="78"/>
  <c r="AB171" i="78"/>
  <c r="R171" i="78"/>
  <c r="M171" i="78"/>
  <c r="K171" i="78"/>
  <c r="BN170" i="78"/>
  <c r="BE170" i="78"/>
  <c r="AV170" i="78"/>
  <c r="AM170" i="78"/>
  <c r="AD170" i="78" s="1"/>
  <c r="AJ170" i="78"/>
  <c r="AI170" i="78"/>
  <c r="AH170" i="78"/>
  <c r="AG170" i="78"/>
  <c r="AF170" i="78"/>
  <c r="AE170" i="78"/>
  <c r="BN169" i="78"/>
  <c r="BE169" i="78"/>
  <c r="AV169" i="78"/>
  <c r="AD169" i="78" s="1"/>
  <c r="AM169" i="78"/>
  <c r="AJ169" i="78"/>
  <c r="AI169" i="78"/>
  <c r="AH169" i="78"/>
  <c r="AG169" i="78"/>
  <c r="AF169" i="78"/>
  <c r="AE169" i="78"/>
  <c r="BN168" i="78"/>
  <c r="BE168" i="78"/>
  <c r="AV168" i="78"/>
  <c r="AM168" i="78"/>
  <c r="AD168" i="78" s="1"/>
  <c r="AJ168" i="78"/>
  <c r="AI168" i="78"/>
  <c r="AH168" i="78"/>
  <c r="AG168" i="78"/>
  <c r="AF168" i="78"/>
  <c r="AE168" i="78"/>
  <c r="BN167" i="78"/>
  <c r="BM167" i="78"/>
  <c r="BL167" i="78"/>
  <c r="BE167" i="78"/>
  <c r="BD167" i="78"/>
  <c r="BC167" i="78"/>
  <c r="AV167" i="78"/>
  <c r="AU167" i="78"/>
  <c r="AT167" i="78"/>
  <c r="AN167" i="78"/>
  <c r="AE167" i="78" s="1"/>
  <c r="AL167" i="78"/>
  <c r="AK167" i="78"/>
  <c r="AJ167" i="78"/>
  <c r="AI167" i="78"/>
  <c r="AH167" i="78"/>
  <c r="AG167" i="78"/>
  <c r="AF167" i="78"/>
  <c r="AC167" i="78"/>
  <c r="AB167" i="78"/>
  <c r="R167" i="78"/>
  <c r="M167" i="78"/>
  <c r="K167" i="78"/>
  <c r="BN166" i="78"/>
  <c r="BE166" i="78"/>
  <c r="AV166" i="78"/>
  <c r="AM166" i="78"/>
  <c r="AD166" i="78" s="1"/>
  <c r="AJ166" i="78"/>
  <c r="AI166" i="78"/>
  <c r="AH166" i="78"/>
  <c r="AG166" i="78"/>
  <c r="AF166" i="78"/>
  <c r="AE166" i="78"/>
  <c r="BN165" i="78"/>
  <c r="BE165" i="78"/>
  <c r="AV165" i="78"/>
  <c r="AM165" i="78"/>
  <c r="AD165" i="78" s="1"/>
  <c r="AJ165" i="78"/>
  <c r="AI165" i="78"/>
  <c r="AH165" i="78"/>
  <c r="AG165" i="78"/>
  <c r="AF165" i="78"/>
  <c r="AE165" i="78"/>
  <c r="BN164" i="78"/>
  <c r="BE164" i="78"/>
  <c r="AV164" i="78"/>
  <c r="AN164" i="78"/>
  <c r="AE164" i="78" s="1"/>
  <c r="AJ164" i="78"/>
  <c r="AI164" i="78"/>
  <c r="AH164" i="78"/>
  <c r="AG164" i="78"/>
  <c r="AF164" i="78"/>
  <c r="BN163" i="78"/>
  <c r="BM163" i="78"/>
  <c r="BL163" i="78"/>
  <c r="BE163" i="78"/>
  <c r="BD163" i="78"/>
  <c r="BC163" i="78"/>
  <c r="AV163" i="78"/>
  <c r="AU163" i="78"/>
  <c r="AT163" i="78"/>
  <c r="AN163" i="78"/>
  <c r="AE163" i="78" s="1"/>
  <c r="AM163" i="78"/>
  <c r="AD163" i="78" s="1"/>
  <c r="AL163" i="78"/>
  <c r="AK163" i="78"/>
  <c r="AJ163" i="78"/>
  <c r="AI163" i="78"/>
  <c r="AH163" i="78"/>
  <c r="AG163" i="78"/>
  <c r="AF163" i="78"/>
  <c r="AC163" i="78"/>
  <c r="AB163" i="78"/>
  <c r="R163" i="78"/>
  <c r="M163" i="78"/>
  <c r="K163" i="78"/>
  <c r="BX157" i="78"/>
  <c r="BF157" i="78"/>
  <c r="AN157" i="78"/>
  <c r="W157" i="78"/>
  <c r="BX156" i="78"/>
  <c r="BF156" i="78"/>
  <c r="AN156" i="78"/>
  <c r="W156" i="78"/>
  <c r="BX155" i="78"/>
  <c r="BF155" i="78"/>
  <c r="AN155" i="78"/>
  <c r="W155" i="78"/>
  <c r="BX154" i="78"/>
  <c r="BF154" i="78"/>
  <c r="AN154" i="78"/>
  <c r="W154" i="78"/>
  <c r="BN152" i="78"/>
  <c r="AD152" i="78" s="1"/>
  <c r="BE152" i="78"/>
  <c r="AV152" i="78"/>
  <c r="AM152" i="78"/>
  <c r="AJ152" i="78"/>
  <c r="AI152" i="78"/>
  <c r="AH152" i="78"/>
  <c r="AG152" i="78"/>
  <c r="AF152" i="78"/>
  <c r="AE152" i="78"/>
  <c r="BN151" i="78"/>
  <c r="BE151" i="78"/>
  <c r="AV151" i="78"/>
  <c r="AM151" i="78"/>
  <c r="AD151" i="78" s="1"/>
  <c r="AJ151" i="78"/>
  <c r="AI151" i="78"/>
  <c r="AH151" i="78"/>
  <c r="AG151" i="78"/>
  <c r="AF151" i="78"/>
  <c r="AE151" i="78"/>
  <c r="BN150" i="78"/>
  <c r="BE150" i="78"/>
  <c r="AV150" i="78"/>
  <c r="AD150" i="78" s="1"/>
  <c r="AM150" i="78"/>
  <c r="AJ150" i="78"/>
  <c r="AI150" i="78"/>
  <c r="AH150" i="78"/>
  <c r="AG150" i="78"/>
  <c r="AF150" i="78"/>
  <c r="AE150" i="78"/>
  <c r="BN149" i="78"/>
  <c r="BM149" i="78"/>
  <c r="BL149" i="78"/>
  <c r="BE149" i="78"/>
  <c r="AD149" i="78" s="1"/>
  <c r="BD149" i="78"/>
  <c r="BC149" i="78"/>
  <c r="AV149" i="78"/>
  <c r="AU149" i="78"/>
  <c r="AT149" i="78"/>
  <c r="AM149" i="78"/>
  <c r="AL149" i="78"/>
  <c r="AK149" i="78"/>
  <c r="AJ149" i="78"/>
  <c r="AI149" i="78"/>
  <c r="AH149" i="78"/>
  <c r="AG149" i="78"/>
  <c r="AF149" i="78"/>
  <c r="AE149" i="78"/>
  <c r="AC149" i="78"/>
  <c r="AB149" i="78"/>
  <c r="R149" i="78"/>
  <c r="M149" i="78"/>
  <c r="K149" i="78"/>
  <c r="BN148" i="78"/>
  <c r="BE148" i="78"/>
  <c r="AV148" i="78"/>
  <c r="AM148" i="78"/>
  <c r="AD148" i="78" s="1"/>
  <c r="AJ148" i="78"/>
  <c r="AI148" i="78"/>
  <c r="AH148" i="78"/>
  <c r="AG148" i="78"/>
  <c r="AF148" i="78"/>
  <c r="AE148" i="78"/>
  <c r="BN147" i="78"/>
  <c r="BE147" i="78"/>
  <c r="AV147" i="78"/>
  <c r="AM147" i="78"/>
  <c r="AD147" i="78" s="1"/>
  <c r="AJ147" i="78"/>
  <c r="AI147" i="78"/>
  <c r="AH147" i="78"/>
  <c r="AG147" i="78"/>
  <c r="AF147" i="78"/>
  <c r="AE147" i="78"/>
  <c r="BN146" i="78"/>
  <c r="BE146" i="78"/>
  <c r="AV146" i="78"/>
  <c r="AM146" i="78"/>
  <c r="AD146" i="78" s="1"/>
  <c r="AJ146" i="78"/>
  <c r="AI146" i="78"/>
  <c r="AH146" i="78"/>
  <c r="AG146" i="78"/>
  <c r="AF146" i="78"/>
  <c r="AE146" i="78"/>
  <c r="BO145" i="78"/>
  <c r="BN145" i="78" s="1"/>
  <c r="BM145" i="78"/>
  <c r="BL145" i="78"/>
  <c r="BF145" i="78"/>
  <c r="BE145" i="78" s="1"/>
  <c r="BD145" i="78"/>
  <c r="BC145" i="78"/>
  <c r="AW145" i="78"/>
  <c r="AV145" i="78"/>
  <c r="AU145" i="78"/>
  <c r="AT145" i="78"/>
  <c r="AN145" i="78"/>
  <c r="AM145" i="78" s="1"/>
  <c r="AD145" i="78" s="1"/>
  <c r="AL145" i="78"/>
  <c r="AK145" i="78"/>
  <c r="AJ145" i="78"/>
  <c r="AI145" i="78"/>
  <c r="AH145" i="78"/>
  <c r="AG145" i="78"/>
  <c r="AF145" i="78"/>
  <c r="AE145" i="78"/>
  <c r="AC145" i="78"/>
  <c r="AB145" i="78"/>
  <c r="R145" i="78"/>
  <c r="M145" i="78"/>
  <c r="K145" i="78"/>
  <c r="BN144" i="78"/>
  <c r="BE144" i="78"/>
  <c r="AV144" i="78"/>
  <c r="AD144" i="78" s="1"/>
  <c r="AM144" i="78"/>
  <c r="AJ144" i="78"/>
  <c r="AI144" i="78"/>
  <c r="AH144" i="78"/>
  <c r="AG144" i="78"/>
  <c r="AF144" i="78"/>
  <c r="AE144" i="78"/>
  <c r="BN143" i="78"/>
  <c r="BE143" i="78"/>
  <c r="AV143" i="78"/>
  <c r="AM143" i="78"/>
  <c r="AD143" i="78" s="1"/>
  <c r="AJ143" i="78"/>
  <c r="AI143" i="78"/>
  <c r="AH143" i="78"/>
  <c r="AG143" i="78"/>
  <c r="AF143" i="78"/>
  <c r="AE143" i="78"/>
  <c r="BN142" i="78"/>
  <c r="BE142" i="78"/>
  <c r="AV142" i="78"/>
  <c r="AM142" i="78"/>
  <c r="AD142" i="78" s="1"/>
  <c r="AJ142" i="78"/>
  <c r="AI142" i="78"/>
  <c r="AH142" i="78"/>
  <c r="AG142" i="78"/>
  <c r="AF142" i="78"/>
  <c r="AE142" i="78"/>
  <c r="BN141" i="78"/>
  <c r="BM141" i="78"/>
  <c r="BL141" i="78"/>
  <c r="BE141" i="78"/>
  <c r="BD141" i="78"/>
  <c r="BC141" i="78"/>
  <c r="AV141" i="78"/>
  <c r="AU141" i="78"/>
  <c r="AT141" i="78"/>
  <c r="AM141" i="78"/>
  <c r="AD141" i="78" s="1"/>
  <c r="AL141" i="78"/>
  <c r="AK141" i="78"/>
  <c r="AJ141" i="78"/>
  <c r="AI141" i="78"/>
  <c r="AH141" i="78"/>
  <c r="AG141" i="78"/>
  <c r="AF141" i="78"/>
  <c r="AE141" i="78"/>
  <c r="AC141" i="78"/>
  <c r="AB141" i="78"/>
  <c r="R141" i="78"/>
  <c r="M141" i="78"/>
  <c r="K141" i="78"/>
  <c r="BN140" i="78"/>
  <c r="BE140" i="78"/>
  <c r="AV140" i="78"/>
  <c r="AM140" i="78"/>
  <c r="AD140" i="78" s="1"/>
  <c r="AJ140" i="78"/>
  <c r="AI140" i="78"/>
  <c r="AH140" i="78"/>
  <c r="AG140" i="78"/>
  <c r="AF140" i="78"/>
  <c r="AE140" i="78"/>
  <c r="BN139" i="78"/>
  <c r="BE139" i="78"/>
  <c r="AV139" i="78"/>
  <c r="AM139" i="78"/>
  <c r="AJ139" i="78"/>
  <c r="AI139" i="78"/>
  <c r="AH139" i="78"/>
  <c r="AG139" i="78"/>
  <c r="AF139" i="78"/>
  <c r="AE139" i="78"/>
  <c r="AD139" i="78"/>
  <c r="BN138" i="78"/>
  <c r="BE138" i="78"/>
  <c r="AV138" i="78"/>
  <c r="AM138" i="78"/>
  <c r="AJ138" i="78"/>
  <c r="AI138" i="78"/>
  <c r="AH138" i="78"/>
  <c r="AG138" i="78"/>
  <c r="AF138" i="78"/>
  <c r="AE138" i="78"/>
  <c r="AD138" i="78"/>
  <c r="BN137" i="78"/>
  <c r="BM137" i="78"/>
  <c r="BL137" i="78"/>
  <c r="BE137" i="78"/>
  <c r="BD137" i="78"/>
  <c r="BC137" i="78"/>
  <c r="AV137" i="78"/>
  <c r="AU137" i="78"/>
  <c r="AT137" i="78"/>
  <c r="AN137" i="78"/>
  <c r="AM137" i="78"/>
  <c r="AD137" i="78" s="1"/>
  <c r="AL137" i="78"/>
  <c r="AK137" i="78"/>
  <c r="AJ137" i="78"/>
  <c r="AI137" i="78"/>
  <c r="AH137" i="78"/>
  <c r="AG137" i="78"/>
  <c r="AF137" i="78"/>
  <c r="AE137" i="78"/>
  <c r="AC137" i="78"/>
  <c r="AB137" i="78"/>
  <c r="R137" i="78"/>
  <c r="M137" i="78"/>
  <c r="K137" i="78"/>
  <c r="AM136" i="78"/>
  <c r="AJ136" i="78"/>
  <c r="AI136" i="78"/>
  <c r="AH136" i="78"/>
  <c r="AG136" i="78"/>
  <c r="AF136" i="78"/>
  <c r="AE136" i="78"/>
  <c r="AD136" i="78"/>
  <c r="AM135" i="78"/>
  <c r="AJ135" i="78"/>
  <c r="AI135" i="78"/>
  <c r="AH135" i="78"/>
  <c r="AG135" i="78"/>
  <c r="AF135" i="78"/>
  <c r="AE135" i="78"/>
  <c r="AD135" i="78"/>
  <c r="AM134" i="78"/>
  <c r="AJ134" i="78"/>
  <c r="AI134" i="78"/>
  <c r="AH134" i="78"/>
  <c r="AG134" i="78"/>
  <c r="AF134" i="78"/>
  <c r="AE134" i="78"/>
  <c r="AD134" i="78"/>
  <c r="BM130" i="78"/>
  <c r="BL130" i="78"/>
  <c r="BD130" i="78"/>
  <c r="BC130" i="78"/>
  <c r="AU130" i="78"/>
  <c r="AT130" i="78"/>
  <c r="AN130" i="78"/>
  <c r="AM130" i="78"/>
  <c r="AD130" i="78" s="1"/>
  <c r="AL130" i="78"/>
  <c r="AK130" i="78"/>
  <c r="AJ130" i="78"/>
  <c r="AI130" i="78"/>
  <c r="AH130" i="78"/>
  <c r="AG130" i="78"/>
  <c r="AF130" i="78"/>
  <c r="AE130" i="78"/>
  <c r="AC130" i="78"/>
  <c r="AB130" i="78"/>
  <c r="R130" i="78"/>
  <c r="M130" i="78"/>
  <c r="K130" i="78"/>
  <c r="BN129" i="78"/>
  <c r="BE129" i="78"/>
  <c r="AV129" i="78"/>
  <c r="AM129" i="78"/>
  <c r="AD129" i="78" s="1"/>
  <c r="AJ129" i="78"/>
  <c r="AI129" i="78"/>
  <c r="AH129" i="78"/>
  <c r="AG129" i="78"/>
  <c r="AF129" i="78"/>
  <c r="AE129" i="78"/>
  <c r="BN128" i="78"/>
  <c r="BE128" i="78"/>
  <c r="AV128" i="78"/>
  <c r="AM128" i="78"/>
  <c r="AJ128" i="78"/>
  <c r="AI128" i="78"/>
  <c r="AH128" i="78"/>
  <c r="AG128" i="78"/>
  <c r="AF128" i="78"/>
  <c r="AE128" i="78"/>
  <c r="AD128" i="78"/>
  <c r="BN127" i="78"/>
  <c r="BE127" i="78"/>
  <c r="AV127" i="78"/>
  <c r="AM127" i="78"/>
  <c r="AD127" i="78" s="1"/>
  <c r="AJ127" i="78"/>
  <c r="AI127" i="78"/>
  <c r="AH127" i="78"/>
  <c r="AG127" i="78"/>
  <c r="AF127" i="78"/>
  <c r="AE127" i="78"/>
  <c r="BN126" i="78"/>
  <c r="BM126" i="78"/>
  <c r="BL126" i="78"/>
  <c r="BE126" i="78"/>
  <c r="BD126" i="78"/>
  <c r="BC126" i="78"/>
  <c r="AV126" i="78"/>
  <c r="AU126" i="78"/>
  <c r="AT126" i="78"/>
  <c r="AN126" i="78"/>
  <c r="AE126" i="78" s="1"/>
  <c r="AM126" i="78"/>
  <c r="AD126" i="78" s="1"/>
  <c r="AL126" i="78"/>
  <c r="AK126" i="78"/>
  <c r="AJ126" i="78"/>
  <c r="AI126" i="78"/>
  <c r="AH126" i="78"/>
  <c r="AG126" i="78"/>
  <c r="AF126" i="78"/>
  <c r="AC126" i="78"/>
  <c r="AB126" i="78"/>
  <c r="R126" i="78"/>
  <c r="M126" i="78"/>
  <c r="K126" i="78"/>
  <c r="BN125" i="78"/>
  <c r="BE125" i="78"/>
  <c r="AV125" i="78"/>
  <c r="AM125" i="78"/>
  <c r="AD125" i="78" s="1"/>
  <c r="AJ125" i="78"/>
  <c r="AI125" i="78"/>
  <c r="AH125" i="78"/>
  <c r="AG125" i="78"/>
  <c r="AF125" i="78"/>
  <c r="AE125" i="78"/>
  <c r="AM124" i="78"/>
  <c r="AE124" i="78"/>
  <c r="BN123" i="78"/>
  <c r="BE123" i="78"/>
  <c r="AV123" i="78"/>
  <c r="AM123" i="78"/>
  <c r="AJ123" i="78"/>
  <c r="AI123" i="78"/>
  <c r="AH123" i="78"/>
  <c r="AG123" i="78"/>
  <c r="AF123" i="78"/>
  <c r="AE123" i="78"/>
  <c r="AD123" i="78"/>
  <c r="BN122" i="78"/>
  <c r="BE122" i="78"/>
  <c r="AV122" i="78"/>
  <c r="AM122" i="78"/>
  <c r="AD122" i="78" s="1"/>
  <c r="AJ122" i="78"/>
  <c r="AI122" i="78"/>
  <c r="AH122" i="78"/>
  <c r="AG122" i="78"/>
  <c r="AF122" i="78"/>
  <c r="AE122" i="78"/>
  <c r="BN121" i="78"/>
  <c r="BM121" i="78"/>
  <c r="BL121" i="78"/>
  <c r="BE121" i="78"/>
  <c r="BD121" i="78"/>
  <c r="BC121" i="78"/>
  <c r="AV121" i="78"/>
  <c r="AU121" i="78"/>
  <c r="AT121" i="78"/>
  <c r="AN121" i="78"/>
  <c r="AE121" i="78" s="1"/>
  <c r="AM121" i="78"/>
  <c r="AD121" i="78" s="1"/>
  <c r="AL121" i="78"/>
  <c r="AK121" i="78"/>
  <c r="AJ121" i="78"/>
  <c r="AI121" i="78"/>
  <c r="AH121" i="78"/>
  <c r="AG121" i="78"/>
  <c r="AF121" i="78"/>
  <c r="AC121" i="78"/>
  <c r="AB121" i="78"/>
  <c r="R121" i="78"/>
  <c r="M121" i="78"/>
  <c r="K121" i="78"/>
  <c r="BN120" i="78"/>
  <c r="BE120" i="78"/>
  <c r="AV120" i="78"/>
  <c r="AM120" i="78"/>
  <c r="AD120" i="78" s="1"/>
  <c r="AJ120" i="78"/>
  <c r="AI120" i="78"/>
  <c r="AH120" i="78"/>
  <c r="AG120" i="78"/>
  <c r="AF120" i="78"/>
  <c r="AE120" i="78"/>
  <c r="BN119" i="78"/>
  <c r="AD119" i="78" s="1"/>
  <c r="BE119" i="78"/>
  <c r="AV119" i="78"/>
  <c r="AM119" i="78"/>
  <c r="AJ119" i="78"/>
  <c r="AI119" i="78"/>
  <c r="AH119" i="78"/>
  <c r="AG119" i="78"/>
  <c r="AF119" i="78"/>
  <c r="AE119" i="78"/>
  <c r="BN118" i="78"/>
  <c r="BE118" i="78"/>
  <c r="AV118" i="78"/>
  <c r="AM118" i="78"/>
  <c r="AD118" i="78" s="1"/>
  <c r="AJ118" i="78"/>
  <c r="AI118" i="78"/>
  <c r="AH118" i="78"/>
  <c r="AG118" i="78"/>
  <c r="AF118" i="78"/>
  <c r="AE118" i="78"/>
  <c r="BN117" i="78"/>
  <c r="AD117" i="78" s="1"/>
  <c r="BM117" i="78"/>
  <c r="BL117" i="78"/>
  <c r="BE117" i="78"/>
  <c r="BD117" i="78"/>
  <c r="BC117" i="78"/>
  <c r="AV117" i="78"/>
  <c r="AU117" i="78"/>
  <c r="AT117" i="78"/>
  <c r="AM117" i="78"/>
  <c r="AL117" i="78"/>
  <c r="AK117" i="78"/>
  <c r="AJ117" i="78"/>
  <c r="AI117" i="78"/>
  <c r="AH117" i="78"/>
  <c r="AG117" i="78"/>
  <c r="AF117" i="78"/>
  <c r="AE117" i="78"/>
  <c r="AC117" i="78"/>
  <c r="AB117" i="78"/>
  <c r="R117" i="78"/>
  <c r="M117" i="78"/>
  <c r="K117" i="78"/>
  <c r="BN116" i="78"/>
  <c r="BE116" i="78"/>
  <c r="AV116" i="78"/>
  <c r="AD116" i="78" s="1"/>
  <c r="AM116" i="78"/>
  <c r="AJ116" i="78"/>
  <c r="AI116" i="78"/>
  <c r="AH116" i="78"/>
  <c r="AG116" i="78"/>
  <c r="AF116" i="78"/>
  <c r="AE116" i="78"/>
  <c r="BN115" i="78"/>
  <c r="BE115" i="78"/>
  <c r="AV115" i="78"/>
  <c r="AM115" i="78"/>
  <c r="AD115" i="78" s="1"/>
  <c r="AJ115" i="78"/>
  <c r="AI115" i="78"/>
  <c r="AH115" i="78"/>
  <c r="AG115" i="78"/>
  <c r="AF115" i="78"/>
  <c r="AE115" i="78"/>
  <c r="BN114" i="78"/>
  <c r="BE114" i="78"/>
  <c r="AV114" i="78"/>
  <c r="AD114" i="78" s="1"/>
  <c r="AM114" i="78"/>
  <c r="AJ114" i="78"/>
  <c r="AI114" i="78"/>
  <c r="AH114" i="78"/>
  <c r="AG114" i="78"/>
  <c r="AF114" i="78"/>
  <c r="AE114" i="78"/>
  <c r="BN113" i="78"/>
  <c r="BM113" i="78"/>
  <c r="BL113" i="78"/>
  <c r="BE113" i="78"/>
  <c r="BD113" i="78"/>
  <c r="BC113" i="78"/>
  <c r="AV113" i="78"/>
  <c r="AU113" i="78"/>
  <c r="AT113" i="78"/>
  <c r="AN113" i="78"/>
  <c r="AE113" i="78" s="1"/>
  <c r="AL113" i="78"/>
  <c r="AK113" i="78"/>
  <c r="AJ113" i="78"/>
  <c r="AI113" i="78"/>
  <c r="AH113" i="78"/>
  <c r="AG113" i="78"/>
  <c r="AF113" i="78"/>
  <c r="AC113" i="78"/>
  <c r="AB113" i="78"/>
  <c r="R113" i="78"/>
  <c r="M113" i="78"/>
  <c r="K113" i="78"/>
  <c r="BN112" i="78"/>
  <c r="BE112" i="78"/>
  <c r="AV112" i="78"/>
  <c r="AD112" i="78" s="1"/>
  <c r="AM112" i="78"/>
  <c r="AJ112" i="78"/>
  <c r="AI112" i="78"/>
  <c r="AH112" i="78"/>
  <c r="AG112" i="78"/>
  <c r="AF112" i="78"/>
  <c r="AE112" i="78"/>
  <c r="BN111" i="78"/>
  <c r="BE111" i="78"/>
  <c r="AV111" i="78"/>
  <c r="AM111" i="78"/>
  <c r="AD111" i="78" s="1"/>
  <c r="AJ111" i="78"/>
  <c r="AI111" i="78"/>
  <c r="AH111" i="78"/>
  <c r="AG111" i="78"/>
  <c r="AF111" i="78"/>
  <c r="AE111" i="78"/>
  <c r="BN110" i="78"/>
  <c r="BE110" i="78"/>
  <c r="AV110" i="78"/>
  <c r="AM110" i="78"/>
  <c r="AJ110" i="78"/>
  <c r="AI110" i="78"/>
  <c r="AH110" i="78"/>
  <c r="AG110" i="78"/>
  <c r="AF110" i="78"/>
  <c r="AE110" i="78"/>
  <c r="AD110" i="78"/>
  <c r="BN109" i="78"/>
  <c r="BE109" i="78"/>
  <c r="AV109" i="78"/>
  <c r="AM109" i="78"/>
  <c r="AJ109" i="78"/>
  <c r="AI109" i="78"/>
  <c r="AH109" i="78"/>
  <c r="AG109" i="78"/>
  <c r="AF109" i="78"/>
  <c r="AE109" i="78"/>
  <c r="AD109" i="78"/>
  <c r="BN108" i="78"/>
  <c r="BE108" i="78"/>
  <c r="AD108" i="78" s="1"/>
  <c r="AV108" i="78"/>
  <c r="AM108" i="78"/>
  <c r="AJ108" i="78"/>
  <c r="AI108" i="78"/>
  <c r="AH108" i="78"/>
  <c r="AG108" i="78"/>
  <c r="AF108" i="78"/>
  <c r="AE108" i="78"/>
  <c r="BN107" i="78"/>
  <c r="BM107" i="78"/>
  <c r="BL107" i="78"/>
  <c r="BE107" i="78"/>
  <c r="BD107" i="78"/>
  <c r="BC107" i="78"/>
  <c r="AV107" i="78"/>
  <c r="AU107" i="78"/>
  <c r="AT107" i="78"/>
  <c r="AN107" i="78"/>
  <c r="AM107" i="78" s="1"/>
  <c r="AD107" i="78" s="1"/>
  <c r="AL107" i="78"/>
  <c r="AK107" i="78"/>
  <c r="AJ107" i="78"/>
  <c r="AI107" i="78"/>
  <c r="AH107" i="78"/>
  <c r="AG107" i="78"/>
  <c r="AF107" i="78"/>
  <c r="AC107" i="78"/>
  <c r="AB107" i="78"/>
  <c r="R107" i="78"/>
  <c r="M107" i="78"/>
  <c r="K107" i="78"/>
  <c r="BN106" i="78"/>
  <c r="BE106" i="78"/>
  <c r="AD106" i="78" s="1"/>
  <c r="AV106" i="78"/>
  <c r="AM106" i="78"/>
  <c r="AJ106" i="78"/>
  <c r="AI106" i="78"/>
  <c r="AH106" i="78"/>
  <c r="AG106" i="78"/>
  <c r="AF106" i="78"/>
  <c r="AE106" i="78"/>
  <c r="BN105" i="78"/>
  <c r="BE105" i="78"/>
  <c r="AV105" i="78"/>
  <c r="AM105" i="78"/>
  <c r="AD105" i="78" s="1"/>
  <c r="AJ105" i="78"/>
  <c r="AI105" i="78"/>
  <c r="AH105" i="78"/>
  <c r="AG105" i="78"/>
  <c r="AF105" i="78"/>
  <c r="AE105" i="78"/>
  <c r="BN104" i="78"/>
  <c r="BE104" i="78"/>
  <c r="AV104" i="78"/>
  <c r="AM104" i="78"/>
  <c r="AJ104" i="78"/>
  <c r="AI104" i="78"/>
  <c r="AH104" i="78"/>
  <c r="AG104" i="78"/>
  <c r="AF104" i="78"/>
  <c r="AE104" i="78"/>
  <c r="AD104" i="78"/>
  <c r="BO103" i="78"/>
  <c r="BN103" i="78"/>
  <c r="BM103" i="78"/>
  <c r="BL103" i="78"/>
  <c r="BF103" i="78"/>
  <c r="BE103" i="78" s="1"/>
  <c r="BD103" i="78"/>
  <c r="BC103" i="78"/>
  <c r="AW103" i="78"/>
  <c r="AV103" i="78"/>
  <c r="AU103" i="78"/>
  <c r="AT103" i="78"/>
  <c r="AN103" i="78"/>
  <c r="AM103" i="78"/>
  <c r="AL103" i="78"/>
  <c r="AK103" i="78"/>
  <c r="AJ103" i="78"/>
  <c r="AI103" i="78"/>
  <c r="AH103" i="78"/>
  <c r="AG103" i="78"/>
  <c r="AF103" i="78"/>
  <c r="AE103" i="78"/>
  <c r="AC103" i="78"/>
  <c r="AB103" i="78"/>
  <c r="R103" i="78"/>
  <c r="M103" i="78"/>
  <c r="K103" i="78"/>
  <c r="BN102" i="78"/>
  <c r="BE102" i="78"/>
  <c r="AV102" i="78"/>
  <c r="AM102" i="78"/>
  <c r="AJ102" i="78"/>
  <c r="AI102" i="78"/>
  <c r="AH102" i="78"/>
  <c r="AG102" i="78"/>
  <c r="AF102" i="78"/>
  <c r="AE102" i="78"/>
  <c r="AD102" i="78"/>
  <c r="BN101" i="78"/>
  <c r="BE101" i="78"/>
  <c r="AD101" i="78" s="1"/>
  <c r="AV101" i="78"/>
  <c r="AM101" i="78"/>
  <c r="AJ101" i="78"/>
  <c r="AI101" i="78"/>
  <c r="AH101" i="78"/>
  <c r="AG101" i="78"/>
  <c r="AF101" i="78"/>
  <c r="AE101" i="78"/>
  <c r="BN100" i="78"/>
  <c r="BE100" i="78"/>
  <c r="AV100" i="78"/>
  <c r="AM100" i="78"/>
  <c r="AD100" i="78" s="1"/>
  <c r="AJ100" i="78"/>
  <c r="AI100" i="78"/>
  <c r="AH100" i="78"/>
  <c r="AG100" i="78"/>
  <c r="AF100" i="78"/>
  <c r="AE100" i="78"/>
  <c r="BO99" i="78"/>
  <c r="BN99" i="78"/>
  <c r="BM99" i="78"/>
  <c r="BL99" i="78"/>
  <c r="BF99" i="78"/>
  <c r="BE99" i="78" s="1"/>
  <c r="BD99" i="78"/>
  <c r="BC99" i="78"/>
  <c r="AW99" i="78"/>
  <c r="AV99" i="78" s="1"/>
  <c r="AD99" i="78" s="1"/>
  <c r="AU99" i="78"/>
  <c r="AT99" i="78"/>
  <c r="AN99" i="78"/>
  <c r="AE99" i="78" s="1"/>
  <c r="AM99" i="78"/>
  <c r="AL99" i="78"/>
  <c r="AK99" i="78"/>
  <c r="AJ99" i="78"/>
  <c r="AI99" i="78"/>
  <c r="AH99" i="78"/>
  <c r="AG99" i="78"/>
  <c r="AF99" i="78"/>
  <c r="AC99" i="78"/>
  <c r="AB99" i="78"/>
  <c r="R99" i="78"/>
  <c r="M99" i="78"/>
  <c r="K99" i="78"/>
  <c r="BN98" i="78"/>
  <c r="BE98" i="78"/>
  <c r="AV98" i="78"/>
  <c r="AM98" i="78"/>
  <c r="AJ98" i="78"/>
  <c r="AI98" i="78"/>
  <c r="AH98" i="78"/>
  <c r="AG98" i="78"/>
  <c r="AF98" i="78"/>
  <c r="AE98" i="78"/>
  <c r="AD98" i="78"/>
  <c r="BN97" i="78"/>
  <c r="BE97" i="78"/>
  <c r="AV97" i="78"/>
  <c r="AM97" i="78"/>
  <c r="AJ97" i="78"/>
  <c r="AI97" i="78"/>
  <c r="AH97" i="78"/>
  <c r="AG97" i="78"/>
  <c r="AF97" i="78"/>
  <c r="AE97" i="78"/>
  <c r="AD97" i="78"/>
  <c r="BN96" i="78"/>
  <c r="BE96" i="78"/>
  <c r="AD96" i="78" s="1"/>
  <c r="AV96" i="78"/>
  <c r="AM96" i="78"/>
  <c r="AJ96" i="78"/>
  <c r="AI96" i="78"/>
  <c r="AH96" i="78"/>
  <c r="AG96" i="78"/>
  <c r="AF96" i="78"/>
  <c r="AE96" i="78"/>
  <c r="BO95" i="78"/>
  <c r="BN95" i="78" s="1"/>
  <c r="BM95" i="78"/>
  <c r="BL95" i="78"/>
  <c r="BF95" i="78"/>
  <c r="BE95" i="78"/>
  <c r="BD95" i="78"/>
  <c r="BC95" i="78"/>
  <c r="AW95" i="78"/>
  <c r="AV95" i="78"/>
  <c r="AU95" i="78"/>
  <c r="AT95" i="78"/>
  <c r="AN95" i="78"/>
  <c r="AM95" i="78" s="1"/>
  <c r="AL95" i="78"/>
  <c r="AK95" i="78"/>
  <c r="AJ95" i="78"/>
  <c r="AI95" i="78"/>
  <c r="AH95" i="78"/>
  <c r="AG95" i="78"/>
  <c r="AF95" i="78"/>
  <c r="AE95" i="78"/>
  <c r="AC95" i="78"/>
  <c r="AB95" i="78"/>
  <c r="R95" i="78"/>
  <c r="K95" i="78"/>
  <c r="BN94" i="78"/>
  <c r="BE94" i="78"/>
  <c r="AV94" i="78"/>
  <c r="AM94" i="78"/>
  <c r="AJ94" i="78"/>
  <c r="AI94" i="78"/>
  <c r="AH94" i="78"/>
  <c r="AG94" i="78"/>
  <c r="AF94" i="78"/>
  <c r="AE94" i="78"/>
  <c r="AD94" i="78"/>
  <c r="BN93" i="78"/>
  <c r="BE93" i="78"/>
  <c r="AV93" i="78"/>
  <c r="AM93" i="78"/>
  <c r="AJ93" i="78"/>
  <c r="AI93" i="78"/>
  <c r="AH93" i="78"/>
  <c r="AG93" i="78"/>
  <c r="AF93" i="78"/>
  <c r="AE93" i="78"/>
  <c r="AD93" i="78"/>
  <c r="BN92" i="78"/>
  <c r="BE92" i="78"/>
  <c r="AD92" i="78" s="1"/>
  <c r="AV92" i="78"/>
  <c r="AM92" i="78"/>
  <c r="AJ92" i="78"/>
  <c r="AI92" i="78"/>
  <c r="AH92" i="78"/>
  <c r="AG92" i="78"/>
  <c r="AF92" i="78"/>
  <c r="AE92" i="78"/>
  <c r="BN91" i="78"/>
  <c r="BM91" i="78"/>
  <c r="BL91" i="78"/>
  <c r="BE91" i="78"/>
  <c r="BD91" i="78"/>
  <c r="BC91" i="78"/>
  <c r="AV91" i="78"/>
  <c r="AU91" i="78"/>
  <c r="AT91" i="78"/>
  <c r="AM91" i="78"/>
  <c r="AD91" i="78" s="1"/>
  <c r="AL91" i="78"/>
  <c r="AK91" i="78"/>
  <c r="AJ91" i="78"/>
  <c r="AI91" i="78"/>
  <c r="AH91" i="78"/>
  <c r="AG91" i="78"/>
  <c r="AF91" i="78"/>
  <c r="AE91" i="78"/>
  <c r="AC91" i="78"/>
  <c r="AB91" i="78"/>
  <c r="R91" i="78"/>
  <c r="M91" i="78"/>
  <c r="K91" i="78"/>
  <c r="BN90" i="78"/>
  <c r="BE90" i="78"/>
  <c r="AV90" i="78"/>
  <c r="AM90" i="78"/>
  <c r="AD90" i="78" s="1"/>
  <c r="AJ90" i="78"/>
  <c r="AI90" i="78"/>
  <c r="AH90" i="78"/>
  <c r="AG90" i="78"/>
  <c r="AF90" i="78"/>
  <c r="AE90" i="78"/>
  <c r="BN89" i="78"/>
  <c r="BE89" i="78"/>
  <c r="AV89" i="78"/>
  <c r="AM89" i="78"/>
  <c r="AJ89" i="78"/>
  <c r="AI89" i="78"/>
  <c r="AH89" i="78"/>
  <c r="AG89" i="78"/>
  <c r="AF89" i="78"/>
  <c r="AE89" i="78"/>
  <c r="AD89" i="78"/>
  <c r="BN88" i="78"/>
  <c r="BE88" i="78"/>
  <c r="AV88" i="78"/>
  <c r="AM88" i="78"/>
  <c r="AD88" i="78" s="1"/>
  <c r="AJ88" i="78"/>
  <c r="AI88" i="78"/>
  <c r="AH88" i="78"/>
  <c r="AG88" i="78"/>
  <c r="AF88" i="78"/>
  <c r="AE88" i="78"/>
  <c r="BN87" i="78"/>
  <c r="BM87" i="78"/>
  <c r="BL87" i="78"/>
  <c r="BE87" i="78"/>
  <c r="BD87" i="78"/>
  <c r="BC87" i="78"/>
  <c r="AV87" i="78"/>
  <c r="AU87" i="78"/>
  <c r="AT87" i="78"/>
  <c r="AN87" i="78"/>
  <c r="AM87" i="78"/>
  <c r="AD87" i="78" s="1"/>
  <c r="AL87" i="78"/>
  <c r="AK87" i="78"/>
  <c r="AJ87" i="78"/>
  <c r="AI87" i="78"/>
  <c r="AH87" i="78"/>
  <c r="AG87" i="78"/>
  <c r="AF87" i="78"/>
  <c r="AE87" i="78"/>
  <c r="AC87" i="78"/>
  <c r="AB87" i="78"/>
  <c r="R87" i="78"/>
  <c r="M87" i="78"/>
  <c r="K87" i="78"/>
  <c r="BN86" i="78"/>
  <c r="BE86" i="78"/>
  <c r="AV86" i="78"/>
  <c r="AM86" i="78"/>
  <c r="AD86" i="78" s="1"/>
  <c r="AJ86" i="78"/>
  <c r="AI86" i="78"/>
  <c r="AH86" i="78"/>
  <c r="AG86" i="78"/>
  <c r="AF86" i="78"/>
  <c r="AE86" i="78"/>
  <c r="BN85" i="78"/>
  <c r="BE85" i="78"/>
  <c r="AV85" i="78"/>
  <c r="AM85" i="78"/>
  <c r="AD85" i="78" s="1"/>
  <c r="AJ85" i="78"/>
  <c r="AI85" i="78"/>
  <c r="AH85" i="78"/>
  <c r="AG85" i="78"/>
  <c r="AF85" i="78"/>
  <c r="AE85" i="78"/>
  <c r="BN84" i="78"/>
  <c r="BE84" i="78"/>
  <c r="AV84" i="78"/>
  <c r="AM84" i="78"/>
  <c r="AD84" i="78" s="1"/>
  <c r="AJ84" i="78"/>
  <c r="AI84" i="78"/>
  <c r="AH84" i="78"/>
  <c r="AG84" i="78"/>
  <c r="AF84" i="78"/>
  <c r="AE84" i="78"/>
  <c r="BN83" i="78"/>
  <c r="AD83" i="78" s="1"/>
  <c r="BM83" i="78"/>
  <c r="BL83" i="78"/>
  <c r="BE83" i="78"/>
  <c r="BD83" i="78"/>
  <c r="BC83" i="78"/>
  <c r="AV83" i="78"/>
  <c r="AU83" i="78"/>
  <c r="AT83" i="78"/>
  <c r="AN83" i="78"/>
  <c r="AM83" i="78"/>
  <c r="AL83" i="78"/>
  <c r="AK83" i="78"/>
  <c r="AJ83" i="78"/>
  <c r="AI83" i="78"/>
  <c r="AH83" i="78"/>
  <c r="AG83" i="78"/>
  <c r="AF83" i="78"/>
  <c r="AE83" i="78"/>
  <c r="AC83" i="78"/>
  <c r="AB83" i="78"/>
  <c r="R83" i="78"/>
  <c r="M83" i="78"/>
  <c r="K83" i="78"/>
  <c r="BN82" i="78"/>
  <c r="BE82" i="78"/>
  <c r="AV82" i="78"/>
  <c r="AM82" i="78"/>
  <c r="AD82" i="78" s="1"/>
  <c r="AJ82" i="78"/>
  <c r="AI82" i="78"/>
  <c r="AH82" i="78"/>
  <c r="AG82" i="78"/>
  <c r="AF82" i="78"/>
  <c r="AE82" i="78"/>
  <c r="BN81" i="78"/>
  <c r="BE81" i="78"/>
  <c r="AV81" i="78"/>
  <c r="AD81" i="78" s="1"/>
  <c r="AM81" i="78"/>
  <c r="AJ81" i="78"/>
  <c r="AI81" i="78"/>
  <c r="AH81" i="78"/>
  <c r="AG81" i="78"/>
  <c r="AF81" i="78"/>
  <c r="AE81" i="78"/>
  <c r="BN80" i="78"/>
  <c r="BE80" i="78"/>
  <c r="AV80" i="78"/>
  <c r="AM80" i="78"/>
  <c r="AD80" i="78" s="1"/>
  <c r="AJ80" i="78"/>
  <c r="AI80" i="78"/>
  <c r="AH80" i="78"/>
  <c r="AG80" i="78"/>
  <c r="AF80" i="78"/>
  <c r="AE80" i="78"/>
  <c r="BN79" i="78"/>
  <c r="BM79" i="78"/>
  <c r="BL79" i="78"/>
  <c r="BE79" i="78"/>
  <c r="BC79" i="78"/>
  <c r="AV79" i="78"/>
  <c r="AU79" i="78"/>
  <c r="AT79" i="78"/>
  <c r="AN79" i="78"/>
  <c r="AE79" i="78" s="1"/>
  <c r="AL79" i="78"/>
  <c r="AK79" i="78"/>
  <c r="AJ79" i="78"/>
  <c r="AI79" i="78"/>
  <c r="AH79" i="78"/>
  <c r="AG79" i="78"/>
  <c r="AF79" i="78"/>
  <c r="AC79" i="78"/>
  <c r="AB79" i="78"/>
  <c r="R79" i="78"/>
  <c r="L79" i="78"/>
  <c r="P79" i="78" s="1"/>
  <c r="K79" i="78"/>
  <c r="BN78" i="78"/>
  <c r="BE78" i="78"/>
  <c r="AV78" i="78"/>
  <c r="AM78" i="78"/>
  <c r="AD78" i="78" s="1"/>
  <c r="AJ78" i="78"/>
  <c r="AI78" i="78"/>
  <c r="AH78" i="78"/>
  <c r="AG78" i="78"/>
  <c r="AF78" i="78"/>
  <c r="AE78" i="78"/>
  <c r="BN77" i="78"/>
  <c r="BE77" i="78"/>
  <c r="AV77" i="78"/>
  <c r="AD77" i="78" s="1"/>
  <c r="AM77" i="78"/>
  <c r="AJ77" i="78"/>
  <c r="AI77" i="78"/>
  <c r="AH77" i="78"/>
  <c r="AG77" i="78"/>
  <c r="AF77" i="78"/>
  <c r="AE77" i="78"/>
  <c r="BN76" i="78"/>
  <c r="BE76" i="78"/>
  <c r="AV76" i="78"/>
  <c r="AM76" i="78"/>
  <c r="AD76" i="78" s="1"/>
  <c r="AJ76" i="78"/>
  <c r="AI76" i="78"/>
  <c r="AH76" i="78"/>
  <c r="AG76" i="78"/>
  <c r="AF76" i="78"/>
  <c r="AE76" i="78"/>
  <c r="BN75" i="78"/>
  <c r="BM75" i="78"/>
  <c r="BL75" i="78"/>
  <c r="BE75" i="78"/>
  <c r="BD75" i="78"/>
  <c r="BC75" i="78"/>
  <c r="AV75" i="78"/>
  <c r="AU75" i="78"/>
  <c r="AT75" i="78"/>
  <c r="AN75" i="78"/>
  <c r="AE75" i="78" s="1"/>
  <c r="AK75" i="78"/>
  <c r="AJ75" i="78"/>
  <c r="AI75" i="78"/>
  <c r="AH75" i="78"/>
  <c r="AG75" i="78"/>
  <c r="AF75" i="78"/>
  <c r="AC75" i="78"/>
  <c r="AB75" i="78"/>
  <c r="R75" i="78"/>
  <c r="L75" i="78"/>
  <c r="N75" i="78" s="1"/>
  <c r="K75" i="78"/>
  <c r="BN74" i="78"/>
  <c r="BE74" i="78"/>
  <c r="AV74" i="78"/>
  <c r="AM74" i="78"/>
  <c r="AD74" i="78" s="1"/>
  <c r="AJ74" i="78"/>
  <c r="AI74" i="78"/>
  <c r="AH74" i="78"/>
  <c r="AG74" i="78"/>
  <c r="AF74" i="78"/>
  <c r="AE74" i="78"/>
  <c r="BN73" i="78"/>
  <c r="BE73" i="78"/>
  <c r="AV73" i="78"/>
  <c r="AD73" i="78" s="1"/>
  <c r="AM73" i="78"/>
  <c r="AJ73" i="78"/>
  <c r="AI73" i="78"/>
  <c r="AH73" i="78"/>
  <c r="AG73" i="78"/>
  <c r="AF73" i="78"/>
  <c r="AE73" i="78"/>
  <c r="BN72" i="78"/>
  <c r="BE72" i="78"/>
  <c r="AW72" i="78"/>
  <c r="AV72" i="78"/>
  <c r="AN72" i="78"/>
  <c r="AM72" i="78"/>
  <c r="AD72" i="78" s="1"/>
  <c r="AJ72" i="78"/>
  <c r="AI72" i="78"/>
  <c r="AH72" i="78"/>
  <c r="AG72" i="78"/>
  <c r="AF72" i="78"/>
  <c r="AE72" i="78"/>
  <c r="BN71" i="78"/>
  <c r="BM71" i="78"/>
  <c r="BL71" i="78"/>
  <c r="BE71" i="78"/>
  <c r="BD71" i="78"/>
  <c r="BC71" i="78"/>
  <c r="AW71" i="78"/>
  <c r="AV71" i="78"/>
  <c r="AU71" i="78"/>
  <c r="AT71" i="78"/>
  <c r="AN71" i="78"/>
  <c r="AM71" i="78" s="1"/>
  <c r="AD71" i="78" s="1"/>
  <c r="AL71" i="78"/>
  <c r="AK71" i="78"/>
  <c r="AJ71" i="78"/>
  <c r="AI71" i="78"/>
  <c r="AH71" i="78"/>
  <c r="AG71" i="78"/>
  <c r="AF71" i="78"/>
  <c r="AE71" i="78"/>
  <c r="AC71" i="78"/>
  <c r="AB71" i="78"/>
  <c r="R71" i="78"/>
  <c r="M71" i="78"/>
  <c r="K71" i="78"/>
  <c r="BN70" i="78"/>
  <c r="AD70" i="78" s="1"/>
  <c r="BE70" i="78"/>
  <c r="AV70" i="78"/>
  <c r="AM70" i="78"/>
  <c r="AJ70" i="78"/>
  <c r="AI70" i="78"/>
  <c r="AH70" i="78"/>
  <c r="AG70" i="78"/>
  <c r="AF70" i="78"/>
  <c r="AE70" i="78"/>
  <c r="BN69" i="78"/>
  <c r="BE69" i="78"/>
  <c r="AV69" i="78"/>
  <c r="AM69" i="78"/>
  <c r="AD69" i="78" s="1"/>
  <c r="AJ69" i="78"/>
  <c r="AI69" i="78"/>
  <c r="AH69" i="78"/>
  <c r="AG69" i="78"/>
  <c r="AF69" i="78"/>
  <c r="AE69" i="78"/>
  <c r="BN68" i="78"/>
  <c r="BE68" i="78"/>
  <c r="AV68" i="78"/>
  <c r="AD68" i="78" s="1"/>
  <c r="AM68" i="78"/>
  <c r="AJ68" i="78"/>
  <c r="AI68" i="78"/>
  <c r="AH68" i="78"/>
  <c r="AG68" i="78"/>
  <c r="AF68" i="78"/>
  <c r="AE68" i="78"/>
  <c r="BN67" i="78"/>
  <c r="BM67" i="78"/>
  <c r="BL67" i="78"/>
  <c r="BE67" i="78"/>
  <c r="BD67" i="78"/>
  <c r="BC67" i="78"/>
  <c r="AV67" i="78"/>
  <c r="AU67" i="78"/>
  <c r="AT67" i="78"/>
  <c r="AN67" i="78"/>
  <c r="AM67" i="78" s="1"/>
  <c r="AD67" i="78" s="1"/>
  <c r="AL67" i="78"/>
  <c r="AK67" i="78"/>
  <c r="AJ67" i="78"/>
  <c r="AI67" i="78"/>
  <c r="AH67" i="78"/>
  <c r="AG67" i="78"/>
  <c r="AF67" i="78"/>
  <c r="AE67" i="78"/>
  <c r="AC67" i="78"/>
  <c r="AB67" i="78"/>
  <c r="R67" i="78"/>
  <c r="M67" i="78"/>
  <c r="K67" i="78"/>
  <c r="BN66" i="78"/>
  <c r="BE66" i="78"/>
  <c r="AV66" i="78"/>
  <c r="AD66" i="78" s="1"/>
  <c r="AM66" i="78"/>
  <c r="AJ66" i="78"/>
  <c r="AI66" i="78"/>
  <c r="AH66" i="78"/>
  <c r="AG66" i="78"/>
  <c r="AF66" i="78"/>
  <c r="AE66" i="78"/>
  <c r="BN65" i="78"/>
  <c r="BE65" i="78"/>
  <c r="AV65" i="78"/>
  <c r="AM65" i="78"/>
  <c r="AD65" i="78" s="1"/>
  <c r="AJ65" i="78"/>
  <c r="AI65" i="78"/>
  <c r="AH65" i="78"/>
  <c r="AG65" i="78"/>
  <c r="AF65" i="78"/>
  <c r="AE65" i="78"/>
  <c r="BN64" i="78"/>
  <c r="BE64" i="78"/>
  <c r="AV64" i="78"/>
  <c r="AD64" i="78" s="1"/>
  <c r="AM64" i="78"/>
  <c r="AJ64" i="78"/>
  <c r="AI64" i="78"/>
  <c r="AH64" i="78"/>
  <c r="AG64" i="78"/>
  <c r="AF64" i="78"/>
  <c r="AE64" i="78"/>
  <c r="BO63" i="78"/>
  <c r="BN63" i="78"/>
  <c r="BM63" i="78"/>
  <c r="BL63" i="78"/>
  <c r="BF63" i="78"/>
  <c r="BE63" i="78"/>
  <c r="BD63" i="78"/>
  <c r="BC63" i="78"/>
  <c r="AW63" i="78"/>
  <c r="AV63" i="78" s="1"/>
  <c r="AD63" i="78" s="1"/>
  <c r="AU63" i="78"/>
  <c r="AT63" i="78"/>
  <c r="AN63" i="78"/>
  <c r="AM63" i="78"/>
  <c r="AL63" i="78"/>
  <c r="AK63" i="78"/>
  <c r="AJ63" i="78"/>
  <c r="AI63" i="78"/>
  <c r="AH63" i="78"/>
  <c r="AG63" i="78"/>
  <c r="AF63" i="78"/>
  <c r="AC63" i="78"/>
  <c r="AB63" i="78"/>
  <c r="R63" i="78"/>
  <c r="M63" i="78"/>
  <c r="K63" i="78"/>
  <c r="BN62" i="78"/>
  <c r="BE62" i="78"/>
  <c r="AV62" i="78"/>
  <c r="AM62" i="78"/>
  <c r="AD62" i="78" s="1"/>
  <c r="AJ62" i="78"/>
  <c r="AI62" i="78"/>
  <c r="AH62" i="78"/>
  <c r="AG62" i="78"/>
  <c r="AF62" i="78"/>
  <c r="AE62" i="78"/>
  <c r="BN61" i="78"/>
  <c r="BE61" i="78"/>
  <c r="AV61" i="78"/>
  <c r="AD61" i="78" s="1"/>
  <c r="AM61" i="78"/>
  <c r="AJ61" i="78"/>
  <c r="AI61" i="78"/>
  <c r="AH61" i="78"/>
  <c r="AG61" i="78"/>
  <c r="AF61" i="78"/>
  <c r="AE61" i="78"/>
  <c r="BN60" i="78"/>
  <c r="BE60" i="78"/>
  <c r="AV60" i="78"/>
  <c r="AM60" i="78"/>
  <c r="AD60" i="78" s="1"/>
  <c r="AJ60" i="78"/>
  <c r="AI60" i="78"/>
  <c r="AH60" i="78"/>
  <c r="AG60" i="78"/>
  <c r="AF60" i="78"/>
  <c r="AE60" i="78"/>
  <c r="BN59" i="78"/>
  <c r="BM59" i="78"/>
  <c r="BL59" i="78"/>
  <c r="BE59" i="78"/>
  <c r="BD59" i="78"/>
  <c r="BC59" i="78"/>
  <c r="AV59" i="78"/>
  <c r="AU59" i="78"/>
  <c r="AT59" i="78"/>
  <c r="AN59" i="78"/>
  <c r="AE59" i="78" s="1"/>
  <c r="AL59" i="78"/>
  <c r="AK59" i="78"/>
  <c r="AJ59" i="78"/>
  <c r="AI59" i="78"/>
  <c r="AH59" i="78"/>
  <c r="AG59" i="78"/>
  <c r="AF59" i="78"/>
  <c r="AC59" i="78"/>
  <c r="AB59" i="78"/>
  <c r="R59" i="78"/>
  <c r="M59" i="78"/>
  <c r="K59" i="78"/>
  <c r="BN58" i="78"/>
  <c r="BE58" i="78"/>
  <c r="AV58" i="78"/>
  <c r="AM58" i="78"/>
  <c r="AD58" i="78" s="1"/>
  <c r="AJ58" i="78"/>
  <c r="AI58" i="78"/>
  <c r="AH58" i="78"/>
  <c r="AG58" i="78"/>
  <c r="AF58" i="78"/>
  <c r="AE58" i="78"/>
  <c r="BN57" i="78"/>
  <c r="BE57" i="78"/>
  <c r="AV57" i="78"/>
  <c r="AD57" i="78" s="1"/>
  <c r="AM57" i="78"/>
  <c r="AJ57" i="78"/>
  <c r="AI57" i="78"/>
  <c r="AH57" i="78"/>
  <c r="AG57" i="78"/>
  <c r="AF57" i="78"/>
  <c r="AE57" i="78"/>
  <c r="BN56" i="78"/>
  <c r="BE56" i="78"/>
  <c r="AV56" i="78"/>
  <c r="AM56" i="78"/>
  <c r="AD56" i="78" s="1"/>
  <c r="AJ56" i="78"/>
  <c r="AI56" i="78"/>
  <c r="AH56" i="78"/>
  <c r="AG56" i="78"/>
  <c r="AF56" i="78"/>
  <c r="AE56" i="78"/>
  <c r="BN55" i="78"/>
  <c r="BM55" i="78"/>
  <c r="BL55" i="78"/>
  <c r="BE55" i="78"/>
  <c r="BD55" i="78"/>
  <c r="BC55" i="78"/>
  <c r="AV55" i="78"/>
  <c r="AU55" i="78"/>
  <c r="AT55" i="78"/>
  <c r="AN55" i="78"/>
  <c r="AM55" i="78" s="1"/>
  <c r="AD55" i="78" s="1"/>
  <c r="AL55" i="78"/>
  <c r="AK55" i="78"/>
  <c r="AJ55" i="78"/>
  <c r="AI55" i="78"/>
  <c r="AH55" i="78"/>
  <c r="AG55" i="78"/>
  <c r="AF55" i="78"/>
  <c r="AE55" i="78"/>
  <c r="AC55" i="78"/>
  <c r="AB55" i="78"/>
  <c r="R55" i="78"/>
  <c r="M55" i="78"/>
  <c r="K55" i="78"/>
  <c r="BN54" i="78"/>
  <c r="BE54" i="78"/>
  <c r="AV54" i="78"/>
  <c r="AM54" i="78"/>
  <c r="AD54" i="78" s="1"/>
  <c r="AJ54" i="78"/>
  <c r="AI54" i="78"/>
  <c r="AH54" i="78"/>
  <c r="AG54" i="78"/>
  <c r="AF54" i="78"/>
  <c r="AE54" i="78"/>
  <c r="BN53" i="78"/>
  <c r="BE53" i="78"/>
  <c r="AV53" i="78"/>
  <c r="AM53" i="78"/>
  <c r="AJ53" i="78"/>
  <c r="AI53" i="78"/>
  <c r="AH53" i="78"/>
  <c r="AG53" i="78"/>
  <c r="AF53" i="78"/>
  <c r="AE53" i="78"/>
  <c r="AD53" i="78"/>
  <c r="BN52" i="78"/>
  <c r="BE52" i="78"/>
  <c r="AV52" i="78"/>
  <c r="AM52" i="78"/>
  <c r="AJ52" i="78"/>
  <c r="AI52" i="78"/>
  <c r="AH52" i="78"/>
  <c r="AG52" i="78"/>
  <c r="AF52" i="78"/>
  <c r="AE52" i="78"/>
  <c r="AD52" i="78"/>
  <c r="BN51" i="78"/>
  <c r="BM51" i="78"/>
  <c r="BL51" i="78"/>
  <c r="BE51" i="78"/>
  <c r="BD51" i="78"/>
  <c r="BC51" i="78"/>
  <c r="AV51" i="78"/>
  <c r="AD51" i="78" s="1"/>
  <c r="AU51" i="78"/>
  <c r="AT51" i="78"/>
  <c r="AM51" i="78"/>
  <c r="AL51" i="78"/>
  <c r="AK51" i="78"/>
  <c r="AJ51" i="78"/>
  <c r="AI51" i="78"/>
  <c r="AH51" i="78"/>
  <c r="AG51" i="78"/>
  <c r="AF51" i="78"/>
  <c r="AE51" i="78"/>
  <c r="AC51" i="78"/>
  <c r="AB51" i="78"/>
  <c r="R51" i="78"/>
  <c r="M51" i="78"/>
  <c r="K51" i="78"/>
  <c r="BN50" i="78"/>
  <c r="BE50" i="78"/>
  <c r="AV50" i="78"/>
  <c r="AD50" i="78" s="1"/>
  <c r="AM50" i="78"/>
  <c r="AJ50" i="78"/>
  <c r="AI50" i="78"/>
  <c r="AH50" i="78"/>
  <c r="AG50" i="78"/>
  <c r="AF50" i="78"/>
  <c r="AE50" i="78"/>
  <c r="BN49" i="78"/>
  <c r="BE49" i="78"/>
  <c r="AV49" i="78"/>
  <c r="AM49" i="78"/>
  <c r="AD49" i="78" s="1"/>
  <c r="AJ49" i="78"/>
  <c r="AI49" i="78"/>
  <c r="AH49" i="78"/>
  <c r="AG49" i="78"/>
  <c r="AF49" i="78"/>
  <c r="AE49" i="78"/>
  <c r="BN48" i="78"/>
  <c r="BE48" i="78"/>
  <c r="AV48" i="78"/>
  <c r="AM48" i="78"/>
  <c r="AJ48" i="78"/>
  <c r="AI48" i="78"/>
  <c r="AH48" i="78"/>
  <c r="AG48" i="78"/>
  <c r="AF48" i="78"/>
  <c r="AE48" i="78"/>
  <c r="AD48" i="78"/>
  <c r="BN47" i="78"/>
  <c r="BM47" i="78"/>
  <c r="BL47" i="78"/>
  <c r="BE47" i="78"/>
  <c r="BD47" i="78"/>
  <c r="BC47" i="78"/>
  <c r="AV47" i="78"/>
  <c r="AU47" i="78"/>
  <c r="AT47" i="78"/>
  <c r="AN47" i="78"/>
  <c r="AE47" i="78" s="1"/>
  <c r="AL47" i="78"/>
  <c r="AK47" i="78"/>
  <c r="AJ47" i="78"/>
  <c r="AI47" i="78"/>
  <c r="AH47" i="78"/>
  <c r="AG47" i="78"/>
  <c r="AF47" i="78"/>
  <c r="AC47" i="78"/>
  <c r="AB47" i="78"/>
  <c r="R47" i="78"/>
  <c r="M47" i="78"/>
  <c r="K47" i="78"/>
  <c r="BN46" i="78"/>
  <c r="BE46" i="78"/>
  <c r="AV46" i="78"/>
  <c r="AM46" i="78"/>
  <c r="AJ46" i="78"/>
  <c r="AI46" i="78"/>
  <c r="AH46" i="78"/>
  <c r="AG46" i="78"/>
  <c r="AF46" i="78"/>
  <c r="AE46" i="78"/>
  <c r="AD46" i="78"/>
  <c r="BN45" i="78"/>
  <c r="BE45" i="78"/>
  <c r="AV45" i="78"/>
  <c r="AM45" i="78"/>
  <c r="AD45" i="78" s="1"/>
  <c r="AJ45" i="78"/>
  <c r="AI45" i="78"/>
  <c r="AH45" i="78"/>
  <c r="AG45" i="78"/>
  <c r="AF45" i="78"/>
  <c r="AE45" i="78"/>
  <c r="BN44" i="78"/>
  <c r="BE44" i="78"/>
  <c r="AV44" i="78"/>
  <c r="AM44" i="78"/>
  <c r="AD44" i="78" s="1"/>
  <c r="AJ44" i="78"/>
  <c r="AI44" i="78"/>
  <c r="AH44" i="78"/>
  <c r="AG44" i="78"/>
  <c r="AF44" i="78"/>
  <c r="AE44" i="78"/>
  <c r="BN43" i="78"/>
  <c r="BM43" i="78"/>
  <c r="BL43" i="78"/>
  <c r="BE43" i="78"/>
  <c r="BD43" i="78"/>
  <c r="BC43" i="78"/>
  <c r="AV43" i="78"/>
  <c r="AU43" i="78"/>
  <c r="AT43" i="78"/>
  <c r="AM43" i="78"/>
  <c r="AL43" i="78"/>
  <c r="AK43" i="78"/>
  <c r="AJ43" i="78"/>
  <c r="AI43" i="78"/>
  <c r="AH43" i="78"/>
  <c r="AG43" i="78"/>
  <c r="AF43" i="78"/>
  <c r="AE43" i="78"/>
  <c r="AD43" i="78"/>
  <c r="AC43" i="78"/>
  <c r="AB43" i="78"/>
  <c r="R43" i="78"/>
  <c r="M43" i="78"/>
  <c r="K43" i="78"/>
  <c r="BN42" i="78"/>
  <c r="BE42" i="78"/>
  <c r="AV42" i="78"/>
  <c r="AM42" i="78"/>
  <c r="AD42" i="78" s="1"/>
  <c r="AJ42" i="78"/>
  <c r="AI42" i="78"/>
  <c r="AH42" i="78"/>
  <c r="AG42" i="78"/>
  <c r="AF42" i="78"/>
  <c r="AE42" i="78"/>
  <c r="BN41" i="78"/>
  <c r="BE41" i="78"/>
  <c r="AV41" i="78"/>
  <c r="AD41" i="78" s="1"/>
  <c r="AM41" i="78"/>
  <c r="AJ41" i="78"/>
  <c r="AI41" i="78"/>
  <c r="AH41" i="78"/>
  <c r="AG41" i="78"/>
  <c r="AF41" i="78"/>
  <c r="AE41" i="78"/>
  <c r="BN40" i="78"/>
  <c r="BE40" i="78"/>
  <c r="AV40" i="78"/>
  <c r="AM40" i="78"/>
  <c r="AD40" i="78" s="1"/>
  <c r="AJ40" i="78"/>
  <c r="AI40" i="78"/>
  <c r="AH40" i="78"/>
  <c r="AG40" i="78"/>
  <c r="AF40" i="78"/>
  <c r="AE40" i="78"/>
  <c r="BN39" i="78"/>
  <c r="BM39" i="78"/>
  <c r="BL39" i="78"/>
  <c r="BE39" i="78"/>
  <c r="BD39" i="78"/>
  <c r="BC39" i="78"/>
  <c r="AV39" i="78"/>
  <c r="AU39" i="78"/>
  <c r="AT39" i="78"/>
  <c r="AN39" i="78"/>
  <c r="AE39" i="78" s="1"/>
  <c r="AL39" i="78"/>
  <c r="AK39" i="78"/>
  <c r="AJ39" i="78"/>
  <c r="AI39" i="78"/>
  <c r="AH39" i="78"/>
  <c r="AG39" i="78"/>
  <c r="AF39" i="78"/>
  <c r="AC39" i="78"/>
  <c r="AB39" i="78"/>
  <c r="R39" i="78"/>
  <c r="M39" i="78"/>
  <c r="K39" i="78"/>
  <c r="BN38" i="78"/>
  <c r="BE38" i="78"/>
  <c r="AV38" i="78"/>
  <c r="AM38" i="78"/>
  <c r="AD38" i="78" s="1"/>
  <c r="AJ38" i="78"/>
  <c r="AI38" i="78"/>
  <c r="AH38" i="78"/>
  <c r="AG38" i="78"/>
  <c r="AF38" i="78"/>
  <c r="AE38" i="78"/>
  <c r="BN37" i="78"/>
  <c r="BE37" i="78"/>
  <c r="AV37" i="78"/>
  <c r="AD37" i="78" s="1"/>
  <c r="AM37" i="78"/>
  <c r="AJ37" i="78"/>
  <c r="AI37" i="78"/>
  <c r="AH37" i="78"/>
  <c r="AG37" i="78"/>
  <c r="AF37" i="78"/>
  <c r="AE37" i="78"/>
  <c r="BN36" i="78"/>
  <c r="BE36" i="78"/>
  <c r="AV36" i="78"/>
  <c r="AM36" i="78"/>
  <c r="AD36" i="78" s="1"/>
  <c r="AJ36" i="78"/>
  <c r="AI36" i="78"/>
  <c r="AH36" i="78"/>
  <c r="AG36" i="78"/>
  <c r="AF36" i="78"/>
  <c r="AE36" i="78"/>
  <c r="BN35" i="78"/>
  <c r="BM35" i="78"/>
  <c r="BL35" i="78"/>
  <c r="BE35" i="78"/>
  <c r="BD35" i="78"/>
  <c r="BC35" i="78"/>
  <c r="AV35" i="78"/>
  <c r="AD35" i="78" s="1"/>
  <c r="AU35" i="78"/>
  <c r="AT35" i="78"/>
  <c r="AM35" i="78"/>
  <c r="AL35" i="78"/>
  <c r="AK35" i="78"/>
  <c r="AJ35" i="78"/>
  <c r="AI35" i="78"/>
  <c r="AH35" i="78"/>
  <c r="AG35" i="78"/>
  <c r="AF35" i="78"/>
  <c r="AE35" i="78"/>
  <c r="AC35" i="78"/>
  <c r="AB35" i="78"/>
  <c r="R35" i="78"/>
  <c r="M35" i="78"/>
  <c r="K35" i="78"/>
  <c r="BN34" i="78"/>
  <c r="BE34" i="78"/>
  <c r="AV34" i="78"/>
  <c r="AM34" i="78"/>
  <c r="AJ34" i="78"/>
  <c r="AI34" i="78"/>
  <c r="AH34" i="78"/>
  <c r="AG34" i="78"/>
  <c r="AF34" i="78"/>
  <c r="AE34" i="78"/>
  <c r="AD34" i="78"/>
  <c r="BN33" i="78"/>
  <c r="BE33" i="78"/>
  <c r="AV33" i="78"/>
  <c r="AM33" i="78"/>
  <c r="AJ33" i="78"/>
  <c r="AI33" i="78"/>
  <c r="AH33" i="78"/>
  <c r="AG33" i="78"/>
  <c r="AF33" i="78"/>
  <c r="AE33" i="78"/>
  <c r="AD33" i="78"/>
  <c r="BN32" i="78"/>
  <c r="BE32" i="78"/>
  <c r="AD32" i="78" s="1"/>
  <c r="AV32" i="78"/>
  <c r="AM32" i="78"/>
  <c r="AJ32" i="78"/>
  <c r="AI32" i="78"/>
  <c r="AH32" i="78"/>
  <c r="AG32" i="78"/>
  <c r="AF32" i="78"/>
  <c r="AE32" i="78"/>
  <c r="BN31" i="78"/>
  <c r="BM31" i="78"/>
  <c r="BL31" i="78"/>
  <c r="BF31" i="78"/>
  <c r="BE31" i="78" s="1"/>
  <c r="BD31" i="78"/>
  <c r="BC31" i="78"/>
  <c r="AV31" i="78"/>
  <c r="AU31" i="78"/>
  <c r="AT31" i="78"/>
  <c r="AM31" i="78"/>
  <c r="AL31" i="78"/>
  <c r="AK31" i="78"/>
  <c r="AJ31" i="78"/>
  <c r="AI31" i="78"/>
  <c r="AH31" i="78"/>
  <c r="AG31" i="78"/>
  <c r="AF31" i="78"/>
  <c r="AC31" i="78"/>
  <c r="AB31" i="78"/>
  <c r="R31" i="78"/>
  <c r="M31" i="78"/>
  <c r="K31" i="78"/>
  <c r="BN30" i="78"/>
  <c r="BE30" i="78"/>
  <c r="AV30" i="78"/>
  <c r="AM30" i="78"/>
  <c r="AJ30" i="78"/>
  <c r="AI30" i="78"/>
  <c r="AH30" i="78"/>
  <c r="AG30" i="78"/>
  <c r="AF30" i="78"/>
  <c r="AE30" i="78"/>
  <c r="AD30" i="78"/>
  <c r="BN29" i="78"/>
  <c r="BE29" i="78"/>
  <c r="AV29" i="78"/>
  <c r="AM29" i="78"/>
  <c r="AD29" i="78" s="1"/>
  <c r="AJ29" i="78"/>
  <c r="AI29" i="78"/>
  <c r="AH29" i="78"/>
  <c r="AG29" i="78"/>
  <c r="AF29" i="78"/>
  <c r="AE29" i="78"/>
  <c r="BN28" i="78"/>
  <c r="BE28" i="78"/>
  <c r="AV28" i="78"/>
  <c r="AM28" i="78"/>
  <c r="AJ28" i="78"/>
  <c r="AI28" i="78"/>
  <c r="AH28" i="78"/>
  <c r="AG28" i="78"/>
  <c r="AF28" i="78"/>
  <c r="AE28" i="78"/>
  <c r="AD28" i="78"/>
  <c r="BN27" i="78"/>
  <c r="BM27" i="78"/>
  <c r="BL27" i="78"/>
  <c r="BE27" i="78"/>
  <c r="AD27" i="78" s="1"/>
  <c r="BD27" i="78"/>
  <c r="BC27" i="78"/>
  <c r="AW27" i="78"/>
  <c r="AV27" i="78"/>
  <c r="AU27" i="78"/>
  <c r="AT27" i="78"/>
  <c r="AM27" i="78"/>
  <c r="AL27" i="78"/>
  <c r="AK27" i="78"/>
  <c r="AJ27" i="78"/>
  <c r="AI27" i="78"/>
  <c r="AH27" i="78"/>
  <c r="AG27" i="78"/>
  <c r="AF27" i="78"/>
  <c r="AE27" i="78"/>
  <c r="AC27" i="78"/>
  <c r="AB27" i="78"/>
  <c r="R27" i="78"/>
  <c r="M27" i="78"/>
  <c r="K27" i="78"/>
  <c r="BN26" i="78"/>
  <c r="BE26" i="78"/>
  <c r="AV26" i="78"/>
  <c r="AM26" i="78"/>
  <c r="AJ26" i="78"/>
  <c r="AI26" i="78"/>
  <c r="AH26" i="78"/>
  <c r="AG26" i="78"/>
  <c r="AF26" i="78"/>
  <c r="AE26" i="78"/>
  <c r="AD26" i="78"/>
  <c r="BN25" i="78"/>
  <c r="BE25" i="78"/>
  <c r="AV25" i="78"/>
  <c r="AM25" i="78"/>
  <c r="AD25" i="78" s="1"/>
  <c r="AJ25" i="78"/>
  <c r="AI25" i="78"/>
  <c r="AH25" i="78"/>
  <c r="AG25" i="78"/>
  <c r="AF25" i="78"/>
  <c r="AE25" i="78"/>
  <c r="BN24" i="78"/>
  <c r="BE24" i="78"/>
  <c r="AV24" i="78"/>
  <c r="AM24" i="78"/>
  <c r="AD24" i="78" s="1"/>
  <c r="AJ24" i="78"/>
  <c r="AI24" i="78"/>
  <c r="AH24" i="78"/>
  <c r="AG24" i="78"/>
  <c r="AF24" i="78"/>
  <c r="AE24" i="78"/>
  <c r="BN23" i="78"/>
  <c r="BM23" i="78"/>
  <c r="BL23" i="78"/>
  <c r="BE23" i="78"/>
  <c r="BD23" i="78"/>
  <c r="BC23" i="78"/>
  <c r="AV23" i="78"/>
  <c r="AU23" i="78"/>
  <c r="AT23" i="78"/>
  <c r="AM23" i="78"/>
  <c r="AL23" i="78"/>
  <c r="AK23" i="78"/>
  <c r="AJ23" i="78"/>
  <c r="AI23" i="78"/>
  <c r="AH23" i="78"/>
  <c r="AG23" i="78"/>
  <c r="AF23" i="78"/>
  <c r="AE23" i="78"/>
  <c r="AD23" i="78"/>
  <c r="AC23" i="78"/>
  <c r="AB23" i="78"/>
  <c r="R23" i="78"/>
  <c r="M23" i="78"/>
  <c r="K23" i="78"/>
  <c r="BN22" i="78"/>
  <c r="BE22" i="78"/>
  <c r="AV22" i="78"/>
  <c r="AM22" i="78"/>
  <c r="AD22" i="78" s="1"/>
  <c r="AJ22" i="78"/>
  <c r="AI22" i="78"/>
  <c r="AH22" i="78"/>
  <c r="AG22" i="78"/>
  <c r="AF22" i="78"/>
  <c r="AE22" i="78"/>
  <c r="BN21" i="78"/>
  <c r="BE21" i="78"/>
  <c r="AV21" i="78"/>
  <c r="AD21" i="78" s="1"/>
  <c r="AM21" i="78"/>
  <c r="AJ21" i="78"/>
  <c r="AI21" i="78"/>
  <c r="AH21" i="78"/>
  <c r="AG21" i="78"/>
  <c r="AF21" i="78"/>
  <c r="AE21" i="78"/>
  <c r="BN20" i="78"/>
  <c r="BE20" i="78"/>
  <c r="AV20" i="78"/>
  <c r="AM20" i="78"/>
  <c r="AD20" i="78" s="1"/>
  <c r="AJ20" i="78"/>
  <c r="AI20" i="78"/>
  <c r="AH20" i="78"/>
  <c r="AG20" i="78"/>
  <c r="AF20" i="78"/>
  <c r="AE20" i="78"/>
  <c r="BN19" i="78"/>
  <c r="BM19" i="78"/>
  <c r="BL19" i="78"/>
  <c r="BE19" i="78"/>
  <c r="BD19" i="78"/>
  <c r="BC19" i="78"/>
  <c r="AW19" i="78"/>
  <c r="AE19" i="78" s="1"/>
  <c r="AV19" i="78"/>
  <c r="AU19" i="78"/>
  <c r="AT19" i="78"/>
  <c r="AM19" i="78"/>
  <c r="AL19" i="78"/>
  <c r="AK19" i="78"/>
  <c r="AJ19" i="78"/>
  <c r="AI19" i="78"/>
  <c r="AH19" i="78"/>
  <c r="AG19" i="78"/>
  <c r="AF19" i="78"/>
  <c r="AD19" i="78"/>
  <c r="AC19" i="78"/>
  <c r="AB19" i="78"/>
  <c r="R19" i="78"/>
  <c r="M19" i="78"/>
  <c r="K19" i="78"/>
  <c r="BN18" i="78"/>
  <c r="BE18" i="78"/>
  <c r="AV18" i="78"/>
  <c r="AM18" i="78"/>
  <c r="AD18" i="78" s="1"/>
  <c r="AJ18" i="78"/>
  <c r="AI18" i="78"/>
  <c r="AH18" i="78"/>
  <c r="AG18" i="78"/>
  <c r="AF18" i="78"/>
  <c r="AE18" i="78"/>
  <c r="BN17" i="78"/>
  <c r="BE17" i="78"/>
  <c r="AV17" i="78"/>
  <c r="AM17" i="78"/>
  <c r="AJ17" i="78"/>
  <c r="AI17" i="78"/>
  <c r="AH17" i="78"/>
  <c r="AG17" i="78"/>
  <c r="AF17" i="78"/>
  <c r="AE17" i="78"/>
  <c r="AD17" i="78"/>
  <c r="BN16" i="78"/>
  <c r="BE16" i="78"/>
  <c r="AV16" i="78"/>
  <c r="AM16" i="78"/>
  <c r="AD16" i="78" s="1"/>
  <c r="AJ16" i="78"/>
  <c r="AI16" i="78"/>
  <c r="AH16" i="78"/>
  <c r="AG16" i="78"/>
  <c r="AF16" i="78"/>
  <c r="AE16" i="78"/>
  <c r="BN15" i="78"/>
  <c r="BM15" i="78"/>
  <c r="BL15" i="78"/>
  <c r="BE15" i="78"/>
  <c r="BD15" i="78"/>
  <c r="BC15" i="78"/>
  <c r="AV15" i="78"/>
  <c r="AD15" i="78" s="1"/>
  <c r="AU15" i="78"/>
  <c r="AT15" i="78"/>
  <c r="AM15" i="78"/>
  <c r="AL15" i="78"/>
  <c r="AK15" i="78"/>
  <c r="AJ15" i="78"/>
  <c r="AI15" i="78"/>
  <c r="AH15" i="78"/>
  <c r="AG15" i="78"/>
  <c r="AF15" i="78"/>
  <c r="AE15" i="78"/>
  <c r="AC15" i="78"/>
  <c r="AB15" i="78"/>
  <c r="R15" i="78"/>
  <c r="M15" i="78"/>
  <c r="K15" i="78"/>
  <c r="BN14" i="78"/>
  <c r="AD14" i="78" s="1"/>
  <c r="BE14" i="78"/>
  <c r="AV14" i="78"/>
  <c r="AM14" i="78"/>
  <c r="AJ14" i="78"/>
  <c r="AI14" i="78"/>
  <c r="AH14" i="78"/>
  <c r="AG14" i="78"/>
  <c r="AF14" i="78"/>
  <c r="AE14" i="78"/>
  <c r="BN13" i="78"/>
  <c r="BE13" i="78"/>
  <c r="AV13" i="78"/>
  <c r="AM13" i="78"/>
  <c r="AJ13" i="78"/>
  <c r="AI13" i="78"/>
  <c r="AH13" i="78"/>
  <c r="AG13" i="78"/>
  <c r="AF13" i="78"/>
  <c r="AE13" i="78"/>
  <c r="AD13" i="78"/>
  <c r="BN12" i="78"/>
  <c r="BE12" i="78"/>
  <c r="AV12" i="78"/>
  <c r="AD12" i="78" s="1"/>
  <c r="AM12" i="78"/>
  <c r="AJ12" i="78"/>
  <c r="AI12" i="78"/>
  <c r="AH12" i="78"/>
  <c r="AG12" i="78"/>
  <c r="AF12" i="78"/>
  <c r="AE12" i="78"/>
  <c r="BN11" i="78"/>
  <c r="BM11" i="78"/>
  <c r="BL11" i="78"/>
  <c r="BE11" i="78"/>
  <c r="BD11" i="78"/>
  <c r="BC11" i="78"/>
  <c r="AV11" i="78"/>
  <c r="AU11" i="78"/>
  <c r="AT11" i="78"/>
  <c r="AN11" i="78"/>
  <c r="AM11" i="78" s="1"/>
  <c r="AD11" i="78" s="1"/>
  <c r="AL11" i="78"/>
  <c r="AK11" i="78"/>
  <c r="AJ11" i="78"/>
  <c r="AI11" i="78"/>
  <c r="AH11" i="78"/>
  <c r="AG11" i="78"/>
  <c r="AF11" i="78"/>
  <c r="AC11" i="78"/>
  <c r="AB11" i="78"/>
  <c r="R11" i="78"/>
  <c r="K11" i="78"/>
  <c r="BX5" i="78"/>
  <c r="BF5" i="78"/>
  <c r="AN5" i="78"/>
  <c r="W5" i="78"/>
  <c r="BX4" i="78"/>
  <c r="BF4" i="78"/>
  <c r="AN4" i="78"/>
  <c r="W4" i="78"/>
  <c r="BX3" i="78"/>
  <c r="BF3" i="78"/>
  <c r="AN3" i="78"/>
  <c r="W3" i="78"/>
  <c r="BX2" i="78"/>
  <c r="BF2" i="78"/>
  <c r="AN2" i="78"/>
  <c r="W2" i="78"/>
  <c r="AD31" i="78" l="1"/>
  <c r="AD95" i="78"/>
  <c r="AL75" i="78"/>
  <c r="M75" i="78"/>
  <c r="M79" i="78"/>
  <c r="BD79" i="78"/>
  <c r="AD103" i="78"/>
  <c r="AM47" i="78"/>
  <c r="AD47" i="78" s="1"/>
  <c r="AM164" i="78"/>
  <c r="AD164" i="78" s="1"/>
  <c r="AE11" i="78"/>
  <c r="AE31" i="78"/>
  <c r="AE107" i="78"/>
  <c r="AM39" i="78"/>
  <c r="AD39" i="78" s="1"/>
  <c r="AM59" i="78"/>
  <c r="AD59" i="78" s="1"/>
  <c r="AM75" i="78"/>
  <c r="AD75" i="78" s="1"/>
  <c r="AM79" i="78"/>
  <c r="AD79" i="78" s="1"/>
  <c r="AM167" i="78"/>
  <c r="AD167" i="78" s="1"/>
  <c r="AM113" i="78"/>
  <c r="AD113" i="78" s="1"/>
  <c r="AE63" i="78"/>
  <c r="BN619" i="76" l="1"/>
  <c r="BE619" i="76"/>
  <c r="AV619" i="76"/>
  <c r="AM619" i="76"/>
  <c r="AJ619" i="76"/>
  <c r="AI619" i="76"/>
  <c r="AH619" i="76"/>
  <c r="AG619" i="76"/>
  <c r="AF619" i="76"/>
  <c r="AE619" i="76"/>
  <c r="AD619" i="76"/>
  <c r="BN618" i="76"/>
  <c r="BE618" i="76"/>
  <c r="AV618" i="76"/>
  <c r="AM618" i="76"/>
  <c r="AJ618" i="76"/>
  <c r="AI618" i="76"/>
  <c r="AH618" i="76"/>
  <c r="AG618" i="76"/>
  <c r="AF618" i="76"/>
  <c r="AE618" i="76"/>
  <c r="AD618" i="76"/>
  <c r="BN617" i="76"/>
  <c r="BE617" i="76"/>
  <c r="AV617" i="76"/>
  <c r="AM617" i="76"/>
  <c r="AD617" i="76" s="1"/>
  <c r="AJ617" i="76"/>
  <c r="AI617" i="76"/>
  <c r="AH617" i="76"/>
  <c r="AG617" i="76"/>
  <c r="AF617" i="76"/>
  <c r="AE617" i="76"/>
  <c r="BN616" i="76"/>
  <c r="AD616" i="76" s="1"/>
  <c r="BM616" i="76"/>
  <c r="BL616" i="76"/>
  <c r="BE616" i="76"/>
  <c r="BD616" i="76"/>
  <c r="BC616" i="76"/>
  <c r="AV616" i="76"/>
  <c r="AU616" i="76"/>
  <c r="AT616" i="76"/>
  <c r="AM616" i="76"/>
  <c r="AL616" i="76"/>
  <c r="AK616" i="76"/>
  <c r="AJ616" i="76"/>
  <c r="AI616" i="76"/>
  <c r="AH616" i="76"/>
  <c r="AG616" i="76"/>
  <c r="AF616" i="76"/>
  <c r="AE616" i="76"/>
  <c r="AC616" i="76"/>
  <c r="AB616" i="76"/>
  <c r="R616" i="76"/>
  <c r="M616" i="76"/>
  <c r="K616" i="76"/>
  <c r="BN615" i="76"/>
  <c r="BE615" i="76"/>
  <c r="AV615" i="76"/>
  <c r="AM615" i="76"/>
  <c r="AD615" i="76" s="1"/>
  <c r="AJ615" i="76"/>
  <c r="AI615" i="76"/>
  <c r="AH615" i="76"/>
  <c r="AG615" i="76"/>
  <c r="AF615" i="76"/>
  <c r="AE615" i="76"/>
  <c r="BN614" i="76"/>
  <c r="BE614" i="76"/>
  <c r="AV614" i="76"/>
  <c r="AM614" i="76"/>
  <c r="AD614" i="76" s="1"/>
  <c r="AJ614" i="76"/>
  <c r="AI614" i="76"/>
  <c r="AH614" i="76"/>
  <c r="AG614" i="76"/>
  <c r="AF614" i="76"/>
  <c r="AE614" i="76"/>
  <c r="BN613" i="76"/>
  <c r="BE613" i="76"/>
  <c r="AV613" i="76"/>
  <c r="AM613" i="76"/>
  <c r="AD613" i="76" s="1"/>
  <c r="AJ613" i="76"/>
  <c r="AI613" i="76"/>
  <c r="AH613" i="76"/>
  <c r="AG613" i="76"/>
  <c r="AF613" i="76"/>
  <c r="AE613" i="76"/>
  <c r="BN612" i="76"/>
  <c r="BM612" i="76"/>
  <c r="BL612" i="76"/>
  <c r="BE612" i="76"/>
  <c r="BD612" i="76"/>
  <c r="BC612" i="76"/>
  <c r="AV612" i="76"/>
  <c r="AU612" i="76"/>
  <c r="AT612" i="76"/>
  <c r="AM612" i="76"/>
  <c r="AD612" i="76" s="1"/>
  <c r="AL612" i="76"/>
  <c r="AK612" i="76"/>
  <c r="AJ612" i="76"/>
  <c r="AI612" i="76"/>
  <c r="AH612" i="76"/>
  <c r="AG612" i="76"/>
  <c r="AF612" i="76"/>
  <c r="AE612" i="76"/>
  <c r="AC612" i="76"/>
  <c r="AB612" i="76"/>
  <c r="R612" i="76"/>
  <c r="M612" i="76"/>
  <c r="K612" i="76"/>
  <c r="BN611" i="76"/>
  <c r="BE611" i="76"/>
  <c r="AV611" i="76"/>
  <c r="AM611" i="76"/>
  <c r="AD611" i="76" s="1"/>
  <c r="AJ611" i="76"/>
  <c r="AI611" i="76"/>
  <c r="AH611" i="76"/>
  <c r="AG611" i="76"/>
  <c r="AF611" i="76"/>
  <c r="AE611" i="76"/>
  <c r="BN610" i="76"/>
  <c r="BM610" i="76"/>
  <c r="BL610" i="76"/>
  <c r="BE610" i="76"/>
  <c r="BD610" i="76"/>
  <c r="BC610" i="76"/>
  <c r="AV610" i="76"/>
  <c r="AU610" i="76"/>
  <c r="AT610" i="76"/>
  <c r="AM610" i="76"/>
  <c r="AL610" i="76"/>
  <c r="AK610" i="76"/>
  <c r="AJ610" i="76"/>
  <c r="AI610" i="76"/>
  <c r="AH610" i="76"/>
  <c r="AG610" i="76"/>
  <c r="AF610" i="76"/>
  <c r="AE610" i="76"/>
  <c r="AD610" i="76"/>
  <c r="AC610" i="76"/>
  <c r="AB610" i="76"/>
  <c r="R610" i="76"/>
  <c r="M610" i="76"/>
  <c r="K610" i="76"/>
  <c r="BN609" i="76"/>
  <c r="BM609" i="76"/>
  <c r="BL609" i="76"/>
  <c r="BE609" i="76"/>
  <c r="BD609" i="76"/>
  <c r="BC609" i="76"/>
  <c r="AV609" i="76"/>
  <c r="AU609" i="76"/>
  <c r="AT609" i="76"/>
  <c r="AM609" i="76"/>
  <c r="AL609" i="76"/>
  <c r="AK609" i="76"/>
  <c r="AJ609" i="76"/>
  <c r="AI609" i="76"/>
  <c r="AH609" i="76"/>
  <c r="AG609" i="76"/>
  <c r="AF609" i="76"/>
  <c r="AE609" i="76"/>
  <c r="AD609" i="76"/>
  <c r="AC609" i="76"/>
  <c r="AB609" i="76"/>
  <c r="R609" i="76"/>
  <c r="M609" i="76"/>
  <c r="K609" i="76"/>
  <c r="BN608" i="76"/>
  <c r="BE608" i="76"/>
  <c r="AV608" i="76"/>
  <c r="AM608" i="76"/>
  <c r="AJ608" i="76"/>
  <c r="AI608" i="76"/>
  <c r="AH608" i="76"/>
  <c r="AG608" i="76"/>
  <c r="AF608" i="76"/>
  <c r="AE608" i="76"/>
  <c r="AD608" i="76"/>
  <c r="BN607" i="76"/>
  <c r="AD607" i="76" s="1"/>
  <c r="BE607" i="76"/>
  <c r="AV607" i="76"/>
  <c r="AM607" i="76"/>
  <c r="AJ607" i="76"/>
  <c r="AI607" i="76"/>
  <c r="AH607" i="76"/>
  <c r="AG607" i="76"/>
  <c r="AF607" i="76"/>
  <c r="AE607" i="76"/>
  <c r="BN606" i="76"/>
  <c r="BE606" i="76"/>
  <c r="AD606" i="76" s="1"/>
  <c r="AV606" i="76"/>
  <c r="AM606" i="76"/>
  <c r="AJ606" i="76"/>
  <c r="AI606" i="76"/>
  <c r="AH606" i="76"/>
  <c r="AG606" i="76"/>
  <c r="AF606" i="76"/>
  <c r="AE606" i="76"/>
  <c r="BN605" i="76"/>
  <c r="BE605" i="76"/>
  <c r="AV605" i="76"/>
  <c r="AD605" i="76" s="1"/>
  <c r="AM605" i="76"/>
  <c r="AI605" i="76"/>
  <c r="AH605" i="76"/>
  <c r="AG605" i="76"/>
  <c r="AF605" i="76"/>
  <c r="AE605" i="76"/>
  <c r="BN604" i="76"/>
  <c r="BE604" i="76"/>
  <c r="AV604" i="76"/>
  <c r="AM604" i="76"/>
  <c r="AI604" i="76"/>
  <c r="AH604" i="76"/>
  <c r="AG604" i="76"/>
  <c r="AF604" i="76"/>
  <c r="AE604" i="76"/>
  <c r="AD604" i="76"/>
  <c r="BN603" i="76"/>
  <c r="BE603" i="76"/>
  <c r="AV603" i="76"/>
  <c r="AM603" i="76"/>
  <c r="AD603" i="76" s="1"/>
  <c r="AI603" i="76"/>
  <c r="AH603" i="76"/>
  <c r="AG603" i="76"/>
  <c r="AF603" i="76"/>
  <c r="AE603" i="76"/>
  <c r="BN602" i="76"/>
  <c r="BE602" i="76"/>
  <c r="AV602" i="76"/>
  <c r="AM602" i="76"/>
  <c r="AD602" i="76" s="1"/>
  <c r="AI602" i="76"/>
  <c r="AH602" i="76"/>
  <c r="AG602" i="76"/>
  <c r="AF602" i="76"/>
  <c r="AE602" i="76"/>
  <c r="BN601" i="76"/>
  <c r="BE601" i="76"/>
  <c r="AV601" i="76"/>
  <c r="AM601" i="76"/>
  <c r="AD601" i="76" s="1"/>
  <c r="AI601" i="76"/>
  <c r="AH601" i="76"/>
  <c r="AG601" i="76"/>
  <c r="AF601" i="76"/>
  <c r="AE601" i="76"/>
  <c r="BN600" i="76"/>
  <c r="AD600" i="76" s="1"/>
  <c r="BE600" i="76"/>
  <c r="AV600" i="76"/>
  <c r="AM600" i="76"/>
  <c r="AI600" i="76"/>
  <c r="AH600" i="76"/>
  <c r="AG600" i="76"/>
  <c r="AF600" i="76"/>
  <c r="AE600" i="76"/>
  <c r="BN599" i="76"/>
  <c r="BM599" i="76"/>
  <c r="BL599" i="76"/>
  <c r="BE599" i="76"/>
  <c r="BD599" i="76"/>
  <c r="BC599" i="76"/>
  <c r="AV599" i="76"/>
  <c r="AU599" i="76"/>
  <c r="AT599" i="76"/>
  <c r="AM599" i="76"/>
  <c r="AD599" i="76" s="1"/>
  <c r="AL599" i="76"/>
  <c r="AK599" i="76"/>
  <c r="AJ599" i="76"/>
  <c r="AI599" i="76"/>
  <c r="AH599" i="76"/>
  <c r="AG599" i="76"/>
  <c r="AF599" i="76"/>
  <c r="AE599" i="76"/>
  <c r="AC599" i="76"/>
  <c r="AB599" i="76"/>
  <c r="R599" i="76"/>
  <c r="M599" i="76"/>
  <c r="K599" i="76"/>
  <c r="BN598" i="76"/>
  <c r="BE598" i="76"/>
  <c r="AV598" i="76"/>
  <c r="AD598" i="76" s="1"/>
  <c r="AM598" i="76"/>
  <c r="AJ598" i="76"/>
  <c r="AI598" i="76"/>
  <c r="AH598" i="76"/>
  <c r="AG598" i="76"/>
  <c r="AF598" i="76"/>
  <c r="AE598" i="76"/>
  <c r="BN597" i="76"/>
  <c r="BE597" i="76"/>
  <c r="AV597" i="76"/>
  <c r="AM597" i="76"/>
  <c r="AD597" i="76" s="1"/>
  <c r="AJ597" i="76"/>
  <c r="AI597" i="76"/>
  <c r="AH597" i="76"/>
  <c r="AG597" i="76"/>
  <c r="AF597" i="76"/>
  <c r="AE597" i="76"/>
  <c r="BN596" i="76"/>
  <c r="BE596" i="76"/>
  <c r="AV596" i="76"/>
  <c r="AM596" i="76"/>
  <c r="AJ596" i="76"/>
  <c r="AI596" i="76"/>
  <c r="AH596" i="76"/>
  <c r="AG596" i="76"/>
  <c r="AF596" i="76"/>
  <c r="AE596" i="76"/>
  <c r="AD596" i="76"/>
  <c r="BN595" i="76"/>
  <c r="BM595" i="76"/>
  <c r="BL595" i="76"/>
  <c r="BE595" i="76"/>
  <c r="BD595" i="76"/>
  <c r="BC595" i="76"/>
  <c r="AV595" i="76"/>
  <c r="AU595" i="76"/>
  <c r="AT595" i="76"/>
  <c r="AM595" i="76"/>
  <c r="AD595" i="76" s="1"/>
  <c r="AL595" i="76"/>
  <c r="AK595" i="76"/>
  <c r="AJ595" i="76"/>
  <c r="AI595" i="76"/>
  <c r="AH595" i="76"/>
  <c r="AG595" i="76"/>
  <c r="AF595" i="76"/>
  <c r="AE595" i="76"/>
  <c r="AC595" i="76"/>
  <c r="AB595" i="76"/>
  <c r="R595" i="76"/>
  <c r="M595" i="76"/>
  <c r="K595" i="76"/>
  <c r="BN594" i="76"/>
  <c r="BE594" i="76"/>
  <c r="AV594" i="76"/>
  <c r="AM594" i="76"/>
  <c r="AJ594" i="76"/>
  <c r="AI594" i="76"/>
  <c r="AH594" i="76"/>
  <c r="AG594" i="76"/>
  <c r="AF594" i="76"/>
  <c r="AE594" i="76"/>
  <c r="AD594" i="76"/>
  <c r="BN593" i="76"/>
  <c r="BE593" i="76"/>
  <c r="AV593" i="76"/>
  <c r="AM593" i="76"/>
  <c r="AD593" i="76" s="1"/>
  <c r="AJ593" i="76"/>
  <c r="AI593" i="76"/>
  <c r="AH593" i="76"/>
  <c r="AG593" i="76"/>
  <c r="AF593" i="76"/>
  <c r="AE593" i="76"/>
  <c r="BN592" i="76"/>
  <c r="BE592" i="76"/>
  <c r="AV592" i="76"/>
  <c r="AM592" i="76"/>
  <c r="AD592" i="76" s="1"/>
  <c r="AJ592" i="76"/>
  <c r="AI592" i="76"/>
  <c r="AH592" i="76"/>
  <c r="AG592" i="76"/>
  <c r="AF592" i="76"/>
  <c r="AE592" i="76"/>
  <c r="BN591" i="76"/>
  <c r="BE591" i="76"/>
  <c r="AV591" i="76"/>
  <c r="AD591" i="76" s="1"/>
  <c r="AM591" i="76"/>
  <c r="AE591" i="76"/>
  <c r="BN590" i="76"/>
  <c r="BE590" i="76"/>
  <c r="AV590" i="76"/>
  <c r="AM590" i="76"/>
  <c r="AD590" i="76" s="1"/>
  <c r="AE590" i="76"/>
  <c r="BN589" i="76"/>
  <c r="BE589" i="76"/>
  <c r="AV589" i="76"/>
  <c r="AD589" i="76" s="1"/>
  <c r="AM589" i="76"/>
  <c r="AE589" i="76"/>
  <c r="BN588" i="76"/>
  <c r="BE588" i="76"/>
  <c r="AV588" i="76"/>
  <c r="AM588" i="76"/>
  <c r="AD588" i="76" s="1"/>
  <c r="AE588" i="76"/>
  <c r="BN587" i="76"/>
  <c r="BE587" i="76"/>
  <c r="AV587" i="76"/>
  <c r="AD587" i="76" s="1"/>
  <c r="AM587" i="76"/>
  <c r="AE587" i="76"/>
  <c r="BN586" i="76"/>
  <c r="BE586" i="76"/>
  <c r="AV586" i="76"/>
  <c r="AM586" i="76"/>
  <c r="AD586" i="76" s="1"/>
  <c r="AE586" i="76"/>
  <c r="BN585" i="76"/>
  <c r="BM585" i="76"/>
  <c r="BL585" i="76"/>
  <c r="BE585" i="76"/>
  <c r="BD585" i="76"/>
  <c r="BC585" i="76"/>
  <c r="AV585" i="76"/>
  <c r="AU585" i="76"/>
  <c r="AT585" i="76"/>
  <c r="AM585" i="76"/>
  <c r="AD585" i="76" s="1"/>
  <c r="AL585" i="76"/>
  <c r="AK585" i="76"/>
  <c r="AJ585" i="76"/>
  <c r="AI585" i="76"/>
  <c r="AH585" i="76"/>
  <c r="AG585" i="76"/>
  <c r="AF585" i="76"/>
  <c r="AE585" i="76"/>
  <c r="AC585" i="76"/>
  <c r="AB585" i="76"/>
  <c r="R585" i="76"/>
  <c r="M585" i="76"/>
  <c r="K585" i="76"/>
  <c r="BN584" i="76"/>
  <c r="BE584" i="76"/>
  <c r="AV584" i="76"/>
  <c r="AM584" i="76"/>
  <c r="AD584" i="76" s="1"/>
  <c r="AJ584" i="76"/>
  <c r="AI584" i="76"/>
  <c r="AH584" i="76"/>
  <c r="AG584" i="76"/>
  <c r="AF584" i="76"/>
  <c r="AE584" i="76"/>
  <c r="BN583" i="76"/>
  <c r="BE583" i="76"/>
  <c r="AV583" i="76"/>
  <c r="AM583" i="76"/>
  <c r="AD583" i="76" s="1"/>
  <c r="AJ583" i="76"/>
  <c r="AI583" i="76"/>
  <c r="AH583" i="76"/>
  <c r="AG583" i="76"/>
  <c r="AF583" i="76"/>
  <c r="AE583" i="76"/>
  <c r="BN582" i="76"/>
  <c r="BE582" i="76"/>
  <c r="AV582" i="76"/>
  <c r="AM582" i="76"/>
  <c r="AD582" i="76" s="1"/>
  <c r="AJ582" i="76"/>
  <c r="AI582" i="76"/>
  <c r="AH582" i="76"/>
  <c r="AG582" i="76"/>
  <c r="AF582" i="76"/>
  <c r="AE582" i="76"/>
  <c r="BN581" i="76"/>
  <c r="BE581" i="76"/>
  <c r="AV581" i="76"/>
  <c r="AM581" i="76"/>
  <c r="AJ581" i="76"/>
  <c r="AI581" i="76"/>
  <c r="AH581" i="76"/>
  <c r="AG581" i="76"/>
  <c r="AF581" i="76"/>
  <c r="AE581" i="76"/>
  <c r="AD581" i="76"/>
  <c r="BN580" i="76"/>
  <c r="BE580" i="76"/>
  <c r="AD580" i="76" s="1"/>
  <c r="AV580" i="76"/>
  <c r="AM580" i="76"/>
  <c r="AJ580" i="76"/>
  <c r="AI580" i="76"/>
  <c r="AH580" i="76"/>
  <c r="AG580" i="76"/>
  <c r="AF580" i="76"/>
  <c r="AE580" i="76"/>
  <c r="BN579" i="76"/>
  <c r="BE579" i="76"/>
  <c r="AD579" i="76" s="1"/>
  <c r="AV579" i="76"/>
  <c r="AM579" i="76"/>
  <c r="AJ579" i="76"/>
  <c r="AI579" i="76"/>
  <c r="AH579" i="76"/>
  <c r="AG579" i="76"/>
  <c r="AF579" i="76"/>
  <c r="AE579" i="76"/>
  <c r="BN578" i="76"/>
  <c r="BE578" i="76"/>
  <c r="AV578" i="76"/>
  <c r="AM578" i="76"/>
  <c r="AD578" i="76" s="1"/>
  <c r="AJ578" i="76"/>
  <c r="AI578" i="76"/>
  <c r="AH578" i="76"/>
  <c r="AG578" i="76"/>
  <c r="AF578" i="76"/>
  <c r="AE578" i="76"/>
  <c r="BN577" i="76"/>
  <c r="BE577" i="76"/>
  <c r="AV577" i="76"/>
  <c r="AM577" i="76"/>
  <c r="AD577" i="76" s="1"/>
  <c r="AJ577" i="76"/>
  <c r="AI577" i="76"/>
  <c r="AH577" i="76"/>
  <c r="AG577" i="76"/>
  <c r="AF577" i="76"/>
  <c r="AE577" i="76"/>
  <c r="BN576" i="76"/>
  <c r="BE576" i="76"/>
  <c r="AV576" i="76"/>
  <c r="AM576" i="76"/>
  <c r="AJ576" i="76"/>
  <c r="AI576" i="76"/>
  <c r="AH576" i="76"/>
  <c r="AG576" i="76"/>
  <c r="AF576" i="76"/>
  <c r="AE576" i="76"/>
  <c r="AD576" i="76"/>
  <c r="BN575" i="76"/>
  <c r="BE575" i="76"/>
  <c r="AV575" i="76"/>
  <c r="AM575" i="76"/>
  <c r="AJ575" i="76"/>
  <c r="AI575" i="76"/>
  <c r="AH575" i="76"/>
  <c r="AG575" i="76"/>
  <c r="AF575" i="76"/>
  <c r="AE575" i="76"/>
  <c r="AD575" i="76"/>
  <c r="BN574" i="76"/>
  <c r="BE574" i="76"/>
  <c r="AV574" i="76"/>
  <c r="AM574" i="76"/>
  <c r="AD574" i="76" s="1"/>
  <c r="AJ574" i="76"/>
  <c r="AI574" i="76"/>
  <c r="AH574" i="76"/>
  <c r="AG574" i="76"/>
  <c r="AF574" i="76"/>
  <c r="AE574" i="76"/>
  <c r="BN573" i="76"/>
  <c r="BE573" i="76"/>
  <c r="AV573" i="76"/>
  <c r="AD573" i="76" s="1"/>
  <c r="AM573" i="76"/>
  <c r="AJ573" i="76"/>
  <c r="AI573" i="76"/>
  <c r="AH573" i="76"/>
  <c r="AG573" i="76"/>
  <c r="AF573" i="76"/>
  <c r="AE573" i="76"/>
  <c r="BN572" i="76"/>
  <c r="BE572" i="76"/>
  <c r="AV572" i="76"/>
  <c r="AM572" i="76"/>
  <c r="AD572" i="76" s="1"/>
  <c r="AJ572" i="76"/>
  <c r="AI572" i="76"/>
  <c r="AH572" i="76"/>
  <c r="AG572" i="76"/>
  <c r="AF572" i="76"/>
  <c r="AE572" i="76"/>
  <c r="BN571" i="76"/>
  <c r="BE571" i="76"/>
  <c r="AV571" i="76"/>
  <c r="AM571" i="76"/>
  <c r="AD571" i="76" s="1"/>
  <c r="AJ571" i="76"/>
  <c r="AI571" i="76"/>
  <c r="AH571" i="76"/>
  <c r="AG571" i="76"/>
  <c r="AF571" i="76"/>
  <c r="AE571" i="76"/>
  <c r="BN570" i="76"/>
  <c r="BE570" i="76"/>
  <c r="AV570" i="76"/>
  <c r="AM570" i="76"/>
  <c r="AD570" i="76" s="1"/>
  <c r="AJ570" i="76"/>
  <c r="AI570" i="76"/>
  <c r="AH570" i="76"/>
  <c r="AG570" i="76"/>
  <c r="AF570" i="76"/>
  <c r="AE570" i="76"/>
  <c r="BN569" i="76"/>
  <c r="BE569" i="76"/>
  <c r="AV569" i="76"/>
  <c r="AM569" i="76"/>
  <c r="AJ569" i="76"/>
  <c r="AI569" i="76"/>
  <c r="AH569" i="76"/>
  <c r="AG569" i="76"/>
  <c r="AF569" i="76"/>
  <c r="AE569" i="76"/>
  <c r="AD569" i="76"/>
  <c r="BN568" i="76"/>
  <c r="BE568" i="76"/>
  <c r="AD568" i="76" s="1"/>
  <c r="AV568" i="76"/>
  <c r="AM568" i="76"/>
  <c r="AJ568" i="76"/>
  <c r="AI568" i="76"/>
  <c r="AH568" i="76"/>
  <c r="AG568" i="76"/>
  <c r="AF568" i="76"/>
  <c r="AE568" i="76"/>
  <c r="BN567" i="76"/>
  <c r="BE567" i="76"/>
  <c r="AD567" i="76" s="1"/>
  <c r="AV567" i="76"/>
  <c r="AM567" i="76"/>
  <c r="AJ567" i="76"/>
  <c r="AI567" i="76"/>
  <c r="AH567" i="76"/>
  <c r="AG567" i="76"/>
  <c r="AF567" i="76"/>
  <c r="AE567" i="76"/>
  <c r="BN566" i="76"/>
  <c r="BE566" i="76"/>
  <c r="AV566" i="76"/>
  <c r="AM566" i="76"/>
  <c r="AD566" i="76" s="1"/>
  <c r="AJ566" i="76"/>
  <c r="AI566" i="76"/>
  <c r="AH566" i="76"/>
  <c r="AG566" i="76"/>
  <c r="AF566" i="76"/>
  <c r="AE566" i="76"/>
  <c r="BN565" i="76"/>
  <c r="BE565" i="76"/>
  <c r="AV565" i="76"/>
  <c r="AM565" i="76"/>
  <c r="AD565" i="76" s="1"/>
  <c r="AJ565" i="76"/>
  <c r="AI565" i="76"/>
  <c r="AH565" i="76"/>
  <c r="AG565" i="76"/>
  <c r="AF565" i="76"/>
  <c r="AE565" i="76"/>
  <c r="BN564" i="76"/>
  <c r="BE564" i="76"/>
  <c r="AV564" i="76"/>
  <c r="AM564" i="76"/>
  <c r="AJ564" i="76"/>
  <c r="AI564" i="76"/>
  <c r="AH564" i="76"/>
  <c r="AG564" i="76"/>
  <c r="AF564" i="76"/>
  <c r="AE564" i="76"/>
  <c r="AD564" i="76"/>
  <c r="BN563" i="76"/>
  <c r="BE563" i="76"/>
  <c r="AV563" i="76"/>
  <c r="AM563" i="76"/>
  <c r="AJ563" i="76"/>
  <c r="AI563" i="76"/>
  <c r="AH563" i="76"/>
  <c r="AG563" i="76"/>
  <c r="AF563" i="76"/>
  <c r="AE563" i="76"/>
  <c r="AD563" i="76"/>
  <c r="BN562" i="76"/>
  <c r="BE562" i="76"/>
  <c r="AV562" i="76"/>
  <c r="AM562" i="76"/>
  <c r="AD562" i="76" s="1"/>
  <c r="AJ562" i="76"/>
  <c r="AI562" i="76"/>
  <c r="AH562" i="76"/>
  <c r="AG562" i="76"/>
  <c r="AF562" i="76"/>
  <c r="AE562" i="76"/>
  <c r="BN561" i="76"/>
  <c r="BE561" i="76"/>
  <c r="AV561" i="76"/>
  <c r="AD561" i="76" s="1"/>
  <c r="AM561" i="76"/>
  <c r="AJ561" i="76"/>
  <c r="AI561" i="76"/>
  <c r="AH561" i="76"/>
  <c r="AG561" i="76"/>
  <c r="AF561" i="76"/>
  <c r="AE561" i="76"/>
  <c r="BN560" i="76"/>
  <c r="BE560" i="76"/>
  <c r="AV560" i="76"/>
  <c r="AM560" i="76"/>
  <c r="AD560" i="76" s="1"/>
  <c r="AJ560" i="76"/>
  <c r="AI560" i="76"/>
  <c r="AH560" i="76"/>
  <c r="AG560" i="76"/>
  <c r="AF560" i="76"/>
  <c r="AE560" i="76"/>
  <c r="BN559" i="76"/>
  <c r="BE559" i="76"/>
  <c r="AV559" i="76"/>
  <c r="AM559" i="76"/>
  <c r="AD559" i="76" s="1"/>
  <c r="AJ559" i="76"/>
  <c r="AI559" i="76"/>
  <c r="AH559" i="76"/>
  <c r="AG559" i="76"/>
  <c r="AF559" i="76"/>
  <c r="AE559" i="76"/>
  <c r="BN558" i="76"/>
  <c r="BE558" i="76"/>
  <c r="AV558" i="76"/>
  <c r="AM558" i="76"/>
  <c r="AD558" i="76" s="1"/>
  <c r="AJ558" i="76"/>
  <c r="AI558" i="76"/>
  <c r="AH558" i="76"/>
  <c r="AG558" i="76"/>
  <c r="AF558" i="76"/>
  <c r="AE558" i="76"/>
  <c r="BN557" i="76"/>
  <c r="BE557" i="76"/>
  <c r="AV557" i="76"/>
  <c r="AM557" i="76"/>
  <c r="AJ557" i="76"/>
  <c r="AI557" i="76"/>
  <c r="AH557" i="76"/>
  <c r="AG557" i="76"/>
  <c r="AF557" i="76"/>
  <c r="AE557" i="76"/>
  <c r="AD557" i="76"/>
  <c r="BN556" i="76"/>
  <c r="BE556" i="76"/>
  <c r="AV556" i="76"/>
  <c r="AM556" i="76"/>
  <c r="AD556" i="76" s="1"/>
  <c r="AJ556" i="76"/>
  <c r="AI556" i="76"/>
  <c r="AH556" i="76"/>
  <c r="AG556" i="76"/>
  <c r="AF556" i="76"/>
  <c r="AE556" i="76"/>
  <c r="BN555" i="76"/>
  <c r="BE555" i="76"/>
  <c r="AD555" i="76" s="1"/>
  <c r="AV555" i="76"/>
  <c r="AM555" i="76"/>
  <c r="AJ555" i="76"/>
  <c r="AI555" i="76"/>
  <c r="AH555" i="76"/>
  <c r="AG555" i="76"/>
  <c r="AF555" i="76"/>
  <c r="AE555" i="76"/>
  <c r="BN554" i="76"/>
  <c r="BE554" i="76"/>
  <c r="AV554" i="76"/>
  <c r="AM554" i="76"/>
  <c r="AD554" i="76" s="1"/>
  <c r="AJ554" i="76"/>
  <c r="AI554" i="76"/>
  <c r="AH554" i="76"/>
  <c r="AG554" i="76"/>
  <c r="AF554" i="76"/>
  <c r="AE554" i="76"/>
  <c r="BN553" i="76"/>
  <c r="BE553" i="76"/>
  <c r="AV553" i="76"/>
  <c r="AM553" i="76"/>
  <c r="AD553" i="76" s="1"/>
  <c r="AJ553" i="76"/>
  <c r="AI553" i="76"/>
  <c r="AH553" i="76"/>
  <c r="AG553" i="76"/>
  <c r="AF553" i="76"/>
  <c r="AE553" i="76"/>
  <c r="BN552" i="76"/>
  <c r="BE552" i="76"/>
  <c r="AV552" i="76"/>
  <c r="AM552" i="76"/>
  <c r="AJ552" i="76"/>
  <c r="AI552" i="76"/>
  <c r="AH552" i="76"/>
  <c r="AG552" i="76"/>
  <c r="AF552" i="76"/>
  <c r="AE552" i="76"/>
  <c r="AD552" i="76"/>
  <c r="BN551" i="76"/>
  <c r="BE551" i="76"/>
  <c r="AV551" i="76"/>
  <c r="AM551" i="76"/>
  <c r="AJ551" i="76"/>
  <c r="AI551" i="76"/>
  <c r="AH551" i="76"/>
  <c r="AG551" i="76"/>
  <c r="AF551" i="76"/>
  <c r="AE551" i="76"/>
  <c r="AD551" i="76"/>
  <c r="BN550" i="76"/>
  <c r="BE550" i="76"/>
  <c r="AV550" i="76"/>
  <c r="AM550" i="76"/>
  <c r="AD550" i="76" s="1"/>
  <c r="AJ550" i="76"/>
  <c r="AI550" i="76"/>
  <c r="AH550" i="76"/>
  <c r="AG550" i="76"/>
  <c r="AF550" i="76"/>
  <c r="AE550" i="76"/>
  <c r="BN549" i="76"/>
  <c r="AD549" i="76" s="1"/>
  <c r="BM549" i="76"/>
  <c r="BL549" i="76"/>
  <c r="BE549" i="76"/>
  <c r="BD549" i="76"/>
  <c r="BC549" i="76"/>
  <c r="AV549" i="76"/>
  <c r="AU549" i="76"/>
  <c r="AT549" i="76"/>
  <c r="AM549" i="76"/>
  <c r="AL549" i="76"/>
  <c r="AK549" i="76"/>
  <c r="AJ549" i="76"/>
  <c r="AI549" i="76"/>
  <c r="AH549" i="76"/>
  <c r="AG549" i="76"/>
  <c r="AF549" i="76"/>
  <c r="AE549" i="76"/>
  <c r="AC549" i="76"/>
  <c r="AB549" i="76"/>
  <c r="R549" i="76"/>
  <c r="M549" i="76"/>
  <c r="K549" i="76"/>
  <c r="BN548" i="76"/>
  <c r="BE548" i="76"/>
  <c r="AV548" i="76"/>
  <c r="AD548" i="76" s="1"/>
  <c r="AM548" i="76"/>
  <c r="AJ548" i="76"/>
  <c r="AI548" i="76"/>
  <c r="AH548" i="76"/>
  <c r="AG548" i="76"/>
  <c r="AF548" i="76"/>
  <c r="AE548" i="76"/>
  <c r="BN547" i="76"/>
  <c r="BE547" i="76"/>
  <c r="AV547" i="76"/>
  <c r="AM547" i="76"/>
  <c r="AD547" i="76" s="1"/>
  <c r="AJ547" i="76"/>
  <c r="AI547" i="76"/>
  <c r="AH547" i="76"/>
  <c r="AG547" i="76"/>
  <c r="AF547" i="76"/>
  <c r="AE547" i="76"/>
  <c r="BN546" i="76"/>
  <c r="BE546" i="76"/>
  <c r="AV546" i="76"/>
  <c r="AM546" i="76"/>
  <c r="AD546" i="76" s="1"/>
  <c r="AJ546" i="76"/>
  <c r="AI546" i="76"/>
  <c r="AH546" i="76"/>
  <c r="AG546" i="76"/>
  <c r="AF546" i="76"/>
  <c r="AE546" i="76"/>
  <c r="BN545" i="76"/>
  <c r="BE545" i="76"/>
  <c r="AV545" i="76"/>
  <c r="AM545" i="76"/>
  <c r="AD545" i="76" s="1"/>
  <c r="AJ545" i="76"/>
  <c r="AI545" i="76"/>
  <c r="AH545" i="76"/>
  <c r="AG545" i="76"/>
  <c r="AF545" i="76"/>
  <c r="AE545" i="76"/>
  <c r="BN544" i="76"/>
  <c r="BE544" i="76"/>
  <c r="AV544" i="76"/>
  <c r="AM544" i="76"/>
  <c r="AJ544" i="76"/>
  <c r="AI544" i="76"/>
  <c r="AH544" i="76"/>
  <c r="AG544" i="76"/>
  <c r="AF544" i="76"/>
  <c r="AE544" i="76"/>
  <c r="AD544" i="76"/>
  <c r="BN543" i="76"/>
  <c r="BE543" i="76"/>
  <c r="AV543" i="76"/>
  <c r="AM543" i="76"/>
  <c r="AD543" i="76" s="1"/>
  <c r="AJ543" i="76"/>
  <c r="AI543" i="76"/>
  <c r="AH543" i="76"/>
  <c r="AG543" i="76"/>
  <c r="AF543" i="76"/>
  <c r="AE543" i="76"/>
  <c r="BN542" i="76"/>
  <c r="BE542" i="76"/>
  <c r="AD542" i="76" s="1"/>
  <c r="AV542" i="76"/>
  <c r="AM542" i="76"/>
  <c r="AJ542" i="76"/>
  <c r="AI542" i="76"/>
  <c r="AH542" i="76"/>
  <c r="AG542" i="76"/>
  <c r="AF542" i="76"/>
  <c r="AE542" i="76"/>
  <c r="BN541" i="76"/>
  <c r="BE541" i="76"/>
  <c r="AV541" i="76"/>
  <c r="AM541" i="76"/>
  <c r="AD541" i="76" s="1"/>
  <c r="AJ541" i="76"/>
  <c r="AI541" i="76"/>
  <c r="AH541" i="76"/>
  <c r="AG541" i="76"/>
  <c r="AF541" i="76"/>
  <c r="AE541" i="76"/>
  <c r="BN540" i="76"/>
  <c r="BE540" i="76"/>
  <c r="AV540" i="76"/>
  <c r="AM540" i="76"/>
  <c r="AD540" i="76" s="1"/>
  <c r="AJ540" i="76"/>
  <c r="AI540" i="76"/>
  <c r="AH540" i="76"/>
  <c r="AG540" i="76"/>
  <c r="AF540" i="76"/>
  <c r="AE540" i="76"/>
  <c r="BN539" i="76"/>
  <c r="BM539" i="76"/>
  <c r="BL539" i="76"/>
  <c r="BE539" i="76"/>
  <c r="BD539" i="76"/>
  <c r="BC539" i="76"/>
  <c r="AV539" i="76"/>
  <c r="AU539" i="76"/>
  <c r="AT539" i="76"/>
  <c r="AM539" i="76"/>
  <c r="AD539" i="76" s="1"/>
  <c r="AL539" i="76"/>
  <c r="AK539" i="76"/>
  <c r="AJ539" i="76"/>
  <c r="AI539" i="76"/>
  <c r="AH539" i="76"/>
  <c r="AG539" i="76"/>
  <c r="AF539" i="76"/>
  <c r="AE539" i="76"/>
  <c r="AC539" i="76"/>
  <c r="AB539" i="76"/>
  <c r="R539" i="76"/>
  <c r="M539" i="76"/>
  <c r="K539" i="76"/>
  <c r="BN538" i="76"/>
  <c r="BE538" i="76"/>
  <c r="AV538" i="76"/>
  <c r="AM538" i="76"/>
  <c r="AJ538" i="76"/>
  <c r="AI538" i="76"/>
  <c r="AH538" i="76"/>
  <c r="AG538" i="76"/>
  <c r="AF538" i="76"/>
  <c r="AE538" i="76"/>
  <c r="AD538" i="76"/>
  <c r="BN537" i="76"/>
  <c r="BE537" i="76"/>
  <c r="AV537" i="76"/>
  <c r="AM537" i="76"/>
  <c r="AJ537" i="76"/>
  <c r="AI537" i="76"/>
  <c r="AH537" i="76"/>
  <c r="AG537" i="76"/>
  <c r="AF537" i="76"/>
  <c r="AE537" i="76"/>
  <c r="AD537" i="76"/>
  <c r="BN536" i="76"/>
  <c r="BE536" i="76"/>
  <c r="AV536" i="76"/>
  <c r="AM536" i="76"/>
  <c r="AD536" i="76" s="1"/>
  <c r="AJ536" i="76"/>
  <c r="AI536" i="76"/>
  <c r="AH536" i="76"/>
  <c r="AG536" i="76"/>
  <c r="AF536" i="76"/>
  <c r="AE536" i="76"/>
  <c r="BN535" i="76"/>
  <c r="BE535" i="76"/>
  <c r="AV535" i="76"/>
  <c r="AD535" i="76" s="1"/>
  <c r="AM535" i="76"/>
  <c r="AJ535" i="76"/>
  <c r="AI535" i="76"/>
  <c r="AH535" i="76"/>
  <c r="AG535" i="76"/>
  <c r="AF535" i="76"/>
  <c r="AE535" i="76"/>
  <c r="BN534" i="76"/>
  <c r="BE534" i="76"/>
  <c r="AV534" i="76"/>
  <c r="AM534" i="76"/>
  <c r="AD534" i="76" s="1"/>
  <c r="AJ534" i="76"/>
  <c r="AI534" i="76"/>
  <c r="AH534" i="76"/>
  <c r="AG534" i="76"/>
  <c r="AF534" i="76"/>
  <c r="AE534" i="76"/>
  <c r="BN533" i="76"/>
  <c r="BE533" i="76"/>
  <c r="AV533" i="76"/>
  <c r="AM533" i="76"/>
  <c r="AD533" i="76" s="1"/>
  <c r="AJ533" i="76"/>
  <c r="AI533" i="76"/>
  <c r="AH533" i="76"/>
  <c r="AG533" i="76"/>
  <c r="AF533" i="76"/>
  <c r="AE533" i="76"/>
  <c r="BN532" i="76"/>
  <c r="BE532" i="76"/>
  <c r="AV532" i="76"/>
  <c r="AM532" i="76"/>
  <c r="AD532" i="76" s="1"/>
  <c r="AJ532" i="76"/>
  <c r="AI532" i="76"/>
  <c r="AH532" i="76"/>
  <c r="AG532" i="76"/>
  <c r="AF532" i="76"/>
  <c r="AE532" i="76"/>
  <c r="BN531" i="76"/>
  <c r="BE531" i="76"/>
  <c r="AV531" i="76"/>
  <c r="AM531" i="76"/>
  <c r="AJ531" i="76"/>
  <c r="AI531" i="76"/>
  <c r="AH531" i="76"/>
  <c r="AG531" i="76"/>
  <c r="AF531" i="76"/>
  <c r="AE531" i="76"/>
  <c r="AD531" i="76"/>
  <c r="BN530" i="76"/>
  <c r="BE530" i="76"/>
  <c r="AV530" i="76"/>
  <c r="AM530" i="76"/>
  <c r="AD530" i="76" s="1"/>
  <c r="AJ530" i="76"/>
  <c r="AI530" i="76"/>
  <c r="AH530" i="76"/>
  <c r="AG530" i="76"/>
  <c r="AF530" i="76"/>
  <c r="AE530" i="76"/>
  <c r="BN529" i="76"/>
  <c r="BE529" i="76"/>
  <c r="AD529" i="76" s="1"/>
  <c r="AV529" i="76"/>
  <c r="AM529" i="76"/>
  <c r="AJ529" i="76"/>
  <c r="AI529" i="76"/>
  <c r="AH529" i="76"/>
  <c r="AG529" i="76"/>
  <c r="AF529" i="76"/>
  <c r="AE529" i="76"/>
  <c r="BN528" i="76"/>
  <c r="BE528" i="76"/>
  <c r="AV528" i="76"/>
  <c r="AM528" i="76"/>
  <c r="AD528" i="76" s="1"/>
  <c r="AJ528" i="76"/>
  <c r="AI528" i="76"/>
  <c r="AH528" i="76"/>
  <c r="AG528" i="76"/>
  <c r="AF528" i="76"/>
  <c r="AE528" i="76"/>
  <c r="BN527" i="76"/>
  <c r="BE527" i="76"/>
  <c r="AV527" i="76"/>
  <c r="AM527" i="76"/>
  <c r="AD527" i="76" s="1"/>
  <c r="AJ527" i="76"/>
  <c r="AI527" i="76"/>
  <c r="AH527" i="76"/>
  <c r="AG527" i="76"/>
  <c r="AF527" i="76"/>
  <c r="AE527" i="76"/>
  <c r="BN526" i="76"/>
  <c r="BE526" i="76"/>
  <c r="AV526" i="76"/>
  <c r="AM526" i="76"/>
  <c r="AJ526" i="76"/>
  <c r="AI526" i="76"/>
  <c r="AH526" i="76"/>
  <c r="AG526" i="76"/>
  <c r="AF526" i="76"/>
  <c r="AE526" i="76"/>
  <c r="AD526" i="76"/>
  <c r="BN525" i="76"/>
  <c r="BE525" i="76"/>
  <c r="AV525" i="76"/>
  <c r="AM525" i="76"/>
  <c r="AJ525" i="76"/>
  <c r="AI525" i="76"/>
  <c r="AH525" i="76"/>
  <c r="AG525" i="76"/>
  <c r="AF525" i="76"/>
  <c r="AE525" i="76"/>
  <c r="AD525" i="76"/>
  <c r="BN524" i="76"/>
  <c r="BE524" i="76"/>
  <c r="AV524" i="76"/>
  <c r="AM524" i="76"/>
  <c r="AD524" i="76" s="1"/>
  <c r="AJ524" i="76"/>
  <c r="AI524" i="76"/>
  <c r="AH524" i="76"/>
  <c r="AG524" i="76"/>
  <c r="AF524" i="76"/>
  <c r="AE524" i="76"/>
  <c r="BN523" i="76"/>
  <c r="BE523" i="76"/>
  <c r="AV523" i="76"/>
  <c r="AD523" i="76" s="1"/>
  <c r="AM523" i="76"/>
  <c r="AJ523" i="76"/>
  <c r="AI523" i="76"/>
  <c r="AH523" i="76"/>
  <c r="AG523" i="76"/>
  <c r="AF523" i="76"/>
  <c r="AE523" i="76"/>
  <c r="BN522" i="76"/>
  <c r="BE522" i="76"/>
  <c r="AV522" i="76"/>
  <c r="AM522" i="76"/>
  <c r="AD522" i="76" s="1"/>
  <c r="AJ522" i="76"/>
  <c r="AI522" i="76"/>
  <c r="AH522" i="76"/>
  <c r="AG522" i="76"/>
  <c r="AF522" i="76"/>
  <c r="AE522" i="76"/>
  <c r="BN521" i="76"/>
  <c r="BE521" i="76"/>
  <c r="AV521" i="76"/>
  <c r="AM521" i="76"/>
  <c r="AD521" i="76" s="1"/>
  <c r="AJ521" i="76"/>
  <c r="AI521" i="76"/>
  <c r="AH521" i="76"/>
  <c r="AG521" i="76"/>
  <c r="AF521" i="76"/>
  <c r="AE521" i="76"/>
  <c r="BN520" i="76"/>
  <c r="BE520" i="76"/>
  <c r="AV520" i="76"/>
  <c r="AM520" i="76"/>
  <c r="AD520" i="76" s="1"/>
  <c r="AJ520" i="76"/>
  <c r="AI520" i="76"/>
  <c r="AH520" i="76"/>
  <c r="AG520" i="76"/>
  <c r="AF520" i="76"/>
  <c r="AE520" i="76"/>
  <c r="BN519" i="76"/>
  <c r="BE519" i="76"/>
  <c r="AV519" i="76"/>
  <c r="AM519" i="76"/>
  <c r="AJ519" i="76"/>
  <c r="AI519" i="76"/>
  <c r="AH519" i="76"/>
  <c r="AG519" i="76"/>
  <c r="AF519" i="76"/>
  <c r="AE519" i="76"/>
  <c r="AD519" i="76"/>
  <c r="BN518" i="76"/>
  <c r="BM518" i="76"/>
  <c r="BL518" i="76"/>
  <c r="BE518" i="76"/>
  <c r="BD518" i="76"/>
  <c r="BC518" i="76"/>
  <c r="AV518" i="76"/>
  <c r="AD518" i="76" s="1"/>
  <c r="AU518" i="76"/>
  <c r="AT518" i="76"/>
  <c r="AM518" i="76"/>
  <c r="AL518" i="76"/>
  <c r="AK518" i="76"/>
  <c r="AJ518" i="76"/>
  <c r="AI518" i="76"/>
  <c r="AH518" i="76"/>
  <c r="AG518" i="76"/>
  <c r="AF518" i="76"/>
  <c r="AE518" i="76"/>
  <c r="AC518" i="76"/>
  <c r="AB518" i="76"/>
  <c r="R518" i="76"/>
  <c r="M518" i="76"/>
  <c r="K518" i="76"/>
  <c r="BN517" i="76"/>
  <c r="BE517" i="76"/>
  <c r="AV517" i="76"/>
  <c r="AM517" i="76"/>
  <c r="AD517" i="76" s="1"/>
  <c r="AJ517" i="76"/>
  <c r="AI517" i="76"/>
  <c r="AH517" i="76"/>
  <c r="AG517" i="76"/>
  <c r="AF517" i="76"/>
  <c r="AE517" i="76"/>
  <c r="BN516" i="76"/>
  <c r="BE516" i="76"/>
  <c r="AD516" i="76" s="1"/>
  <c r="AV516" i="76"/>
  <c r="AM516" i="76"/>
  <c r="AJ516" i="76"/>
  <c r="AI516" i="76"/>
  <c r="AH516" i="76"/>
  <c r="AG516" i="76"/>
  <c r="AF516" i="76"/>
  <c r="AE516" i="76"/>
  <c r="BN515" i="76"/>
  <c r="BE515" i="76"/>
  <c r="AV515" i="76"/>
  <c r="AM515" i="76"/>
  <c r="AD515" i="76" s="1"/>
  <c r="AJ515" i="76"/>
  <c r="AI515" i="76"/>
  <c r="AH515" i="76"/>
  <c r="AG515" i="76"/>
  <c r="AF515" i="76"/>
  <c r="AE515" i="76"/>
  <c r="BN514" i="76"/>
  <c r="BE514" i="76"/>
  <c r="AV514" i="76"/>
  <c r="AM514" i="76"/>
  <c r="AD514" i="76" s="1"/>
  <c r="AJ514" i="76"/>
  <c r="AI514" i="76"/>
  <c r="AH514" i="76"/>
  <c r="AG514" i="76"/>
  <c r="AF514" i="76"/>
  <c r="AE514" i="76"/>
  <c r="BN513" i="76"/>
  <c r="BE513" i="76"/>
  <c r="AV513" i="76"/>
  <c r="AM513" i="76"/>
  <c r="AJ513" i="76"/>
  <c r="AI513" i="76"/>
  <c r="AH513" i="76"/>
  <c r="AG513" i="76"/>
  <c r="AF513" i="76"/>
  <c r="AE513" i="76"/>
  <c r="AD513" i="76"/>
  <c r="BN512" i="76"/>
  <c r="BE512" i="76"/>
  <c r="AV512" i="76"/>
  <c r="AM512" i="76"/>
  <c r="AJ512" i="76"/>
  <c r="AI512" i="76"/>
  <c r="AH512" i="76"/>
  <c r="AG512" i="76"/>
  <c r="AF512" i="76"/>
  <c r="AE512" i="76"/>
  <c r="AD512" i="76"/>
  <c r="BN511" i="76"/>
  <c r="BE511" i="76"/>
  <c r="AV511" i="76"/>
  <c r="AM511" i="76"/>
  <c r="AD511" i="76" s="1"/>
  <c r="AJ511" i="76"/>
  <c r="AI511" i="76"/>
  <c r="AH511" i="76"/>
  <c r="AG511" i="76"/>
  <c r="AF511" i="76"/>
  <c r="AE511" i="76"/>
  <c r="BN510" i="76"/>
  <c r="BE510" i="76"/>
  <c r="AV510" i="76"/>
  <c r="AD510" i="76" s="1"/>
  <c r="AM510" i="76"/>
  <c r="AJ510" i="76"/>
  <c r="AI510" i="76"/>
  <c r="AH510" i="76"/>
  <c r="AG510" i="76"/>
  <c r="AF510" i="76"/>
  <c r="AE510" i="76"/>
  <c r="BN509" i="76"/>
  <c r="BE509" i="76"/>
  <c r="AV509" i="76"/>
  <c r="AM509" i="76"/>
  <c r="AD509" i="76" s="1"/>
  <c r="AJ509" i="76"/>
  <c r="AI509" i="76"/>
  <c r="AH509" i="76"/>
  <c r="AG509" i="76"/>
  <c r="AF509" i="76"/>
  <c r="AE509" i="76"/>
  <c r="BN508" i="76"/>
  <c r="BE508" i="76"/>
  <c r="AV508" i="76"/>
  <c r="AM508" i="76"/>
  <c r="AD508" i="76" s="1"/>
  <c r="AJ508" i="76"/>
  <c r="AI508" i="76"/>
  <c r="AH508" i="76"/>
  <c r="AG508" i="76"/>
  <c r="AF508" i="76"/>
  <c r="AE508" i="76"/>
  <c r="BN507" i="76"/>
  <c r="BE507" i="76"/>
  <c r="AV507" i="76"/>
  <c r="AM507" i="76"/>
  <c r="AD507" i="76" s="1"/>
  <c r="AJ507" i="76"/>
  <c r="AI507" i="76"/>
  <c r="AH507" i="76"/>
  <c r="AG507" i="76"/>
  <c r="AF507" i="76"/>
  <c r="AE507" i="76"/>
  <c r="BN506" i="76"/>
  <c r="BE506" i="76"/>
  <c r="AV506" i="76"/>
  <c r="AM506" i="76"/>
  <c r="AJ506" i="76"/>
  <c r="AI506" i="76"/>
  <c r="AH506" i="76"/>
  <c r="AG506" i="76"/>
  <c r="AF506" i="76"/>
  <c r="AE506" i="76"/>
  <c r="AD506" i="76"/>
  <c r="BN505" i="76"/>
  <c r="BE505" i="76"/>
  <c r="AV505" i="76"/>
  <c r="AM505" i="76"/>
  <c r="AD505" i="76" s="1"/>
  <c r="AJ505" i="76"/>
  <c r="AI505" i="76"/>
  <c r="AH505" i="76"/>
  <c r="AG505" i="76"/>
  <c r="AF505" i="76"/>
  <c r="AE505" i="76"/>
  <c r="BN504" i="76"/>
  <c r="BM504" i="76"/>
  <c r="BL504" i="76"/>
  <c r="BE504" i="76"/>
  <c r="BD504" i="76"/>
  <c r="BC504" i="76"/>
  <c r="AV504" i="76"/>
  <c r="AU504" i="76"/>
  <c r="AT504" i="76"/>
  <c r="AM504" i="76"/>
  <c r="AL504" i="76"/>
  <c r="AK504" i="76"/>
  <c r="AJ504" i="76"/>
  <c r="AI504" i="76"/>
  <c r="AH504" i="76"/>
  <c r="AG504" i="76"/>
  <c r="AF504" i="76"/>
  <c r="AE504" i="76"/>
  <c r="AD504" i="76"/>
  <c r="AC504" i="76"/>
  <c r="AB504" i="76"/>
  <c r="R504" i="76"/>
  <c r="M504" i="76"/>
  <c r="K504" i="76"/>
  <c r="BN503" i="76"/>
  <c r="BM503" i="76"/>
  <c r="BL503" i="76"/>
  <c r="BE503" i="76"/>
  <c r="BD503" i="76"/>
  <c r="BC503" i="76"/>
  <c r="AV503" i="76"/>
  <c r="AU503" i="76"/>
  <c r="AT503" i="76"/>
  <c r="AM503" i="76"/>
  <c r="AL503" i="76"/>
  <c r="AK503" i="76"/>
  <c r="AJ503" i="76"/>
  <c r="AI503" i="76"/>
  <c r="AH503" i="76"/>
  <c r="AG503" i="76"/>
  <c r="AF503" i="76"/>
  <c r="AE503" i="76"/>
  <c r="AD503" i="76"/>
  <c r="AC503" i="76"/>
  <c r="AB503" i="76"/>
  <c r="R503" i="76"/>
  <c r="M503" i="76"/>
  <c r="K503" i="76"/>
  <c r="BN502" i="76"/>
  <c r="BE502" i="76"/>
  <c r="AD502" i="76" s="1"/>
  <c r="AV502" i="76"/>
  <c r="AM502" i="76"/>
  <c r="AJ502" i="76"/>
  <c r="AI502" i="76"/>
  <c r="AH502" i="76"/>
  <c r="AG502" i="76"/>
  <c r="AF502" i="76"/>
  <c r="AE502" i="76"/>
  <c r="BN501" i="76"/>
  <c r="BE501" i="76"/>
  <c r="AV501" i="76"/>
  <c r="AM501" i="76"/>
  <c r="AD501" i="76" s="1"/>
  <c r="AJ501" i="76"/>
  <c r="AI501" i="76"/>
  <c r="AH501" i="76"/>
  <c r="AG501" i="76"/>
  <c r="AF501" i="76"/>
  <c r="AE501" i="76"/>
  <c r="BN500" i="76"/>
  <c r="BE500" i="76"/>
  <c r="AV500" i="76"/>
  <c r="AM500" i="76"/>
  <c r="AD500" i="76" s="1"/>
  <c r="AJ500" i="76"/>
  <c r="AI500" i="76"/>
  <c r="AH500" i="76"/>
  <c r="AG500" i="76"/>
  <c r="AF500" i="76"/>
  <c r="AE500" i="76"/>
  <c r="BN499" i="76"/>
  <c r="BE499" i="76"/>
  <c r="AV499" i="76"/>
  <c r="AM499" i="76"/>
  <c r="AJ499" i="76"/>
  <c r="AI499" i="76"/>
  <c r="AH499" i="76"/>
  <c r="AG499" i="76"/>
  <c r="AF499" i="76"/>
  <c r="AE499" i="76"/>
  <c r="AD499" i="76"/>
  <c r="BN498" i="76"/>
  <c r="BE498" i="76"/>
  <c r="AV498" i="76"/>
  <c r="AM498" i="76"/>
  <c r="AJ498" i="76"/>
  <c r="AI498" i="76"/>
  <c r="AH498" i="76"/>
  <c r="AG498" i="76"/>
  <c r="AF498" i="76"/>
  <c r="AE498" i="76"/>
  <c r="AD498" i="76"/>
  <c r="BN497" i="76"/>
  <c r="BE497" i="76"/>
  <c r="AV497" i="76"/>
  <c r="AM497" i="76"/>
  <c r="AD497" i="76" s="1"/>
  <c r="AJ497" i="76"/>
  <c r="AI497" i="76"/>
  <c r="AH497" i="76"/>
  <c r="AG497" i="76"/>
  <c r="AF497" i="76"/>
  <c r="AE497" i="76"/>
  <c r="BN496" i="76"/>
  <c r="BE496" i="76"/>
  <c r="AV496" i="76"/>
  <c r="AD496" i="76" s="1"/>
  <c r="AM496" i="76"/>
  <c r="AJ496" i="76"/>
  <c r="AI496" i="76"/>
  <c r="AH496" i="76"/>
  <c r="AG496" i="76"/>
  <c r="AF496" i="76"/>
  <c r="AE496" i="76"/>
  <c r="BN495" i="76"/>
  <c r="BE495" i="76"/>
  <c r="AV495" i="76"/>
  <c r="AM495" i="76"/>
  <c r="AD495" i="76" s="1"/>
  <c r="AJ495" i="76"/>
  <c r="AI495" i="76"/>
  <c r="AH495" i="76"/>
  <c r="AG495" i="76"/>
  <c r="AF495" i="76"/>
  <c r="AE495" i="76"/>
  <c r="BN494" i="76"/>
  <c r="BE494" i="76"/>
  <c r="AV494" i="76"/>
  <c r="AM494" i="76"/>
  <c r="AD494" i="76" s="1"/>
  <c r="AJ494" i="76"/>
  <c r="AI494" i="76"/>
  <c r="AH494" i="76"/>
  <c r="AG494" i="76"/>
  <c r="AF494" i="76"/>
  <c r="AE494" i="76"/>
  <c r="BN493" i="76"/>
  <c r="BE493" i="76"/>
  <c r="AV493" i="76"/>
  <c r="AM493" i="76"/>
  <c r="AD493" i="76" s="1"/>
  <c r="AJ493" i="76"/>
  <c r="AI493" i="76"/>
  <c r="AH493" i="76"/>
  <c r="AG493" i="76"/>
  <c r="AF493" i="76"/>
  <c r="AE493" i="76"/>
  <c r="BN492" i="76"/>
  <c r="BE492" i="76"/>
  <c r="AV492" i="76"/>
  <c r="AM492" i="76"/>
  <c r="AJ492" i="76"/>
  <c r="AI492" i="76"/>
  <c r="AH492" i="76"/>
  <c r="AG492" i="76"/>
  <c r="AF492" i="76"/>
  <c r="AE492" i="76"/>
  <c r="AD492" i="76"/>
  <c r="BN491" i="76"/>
  <c r="BE491" i="76"/>
  <c r="AV491" i="76"/>
  <c r="AM491" i="76"/>
  <c r="AD491" i="76" s="1"/>
  <c r="AJ491" i="76"/>
  <c r="AI491" i="76"/>
  <c r="AH491" i="76"/>
  <c r="AG491" i="76"/>
  <c r="AF491" i="76"/>
  <c r="AE491" i="76"/>
  <c r="BN490" i="76"/>
  <c r="BE490" i="76"/>
  <c r="AD490" i="76" s="1"/>
  <c r="AV490" i="76"/>
  <c r="AM490" i="76"/>
  <c r="AJ490" i="76"/>
  <c r="AI490" i="76"/>
  <c r="AH490" i="76"/>
  <c r="AG490" i="76"/>
  <c r="AF490" i="76"/>
  <c r="AE490" i="76"/>
  <c r="BN489" i="76"/>
  <c r="BE489" i="76"/>
  <c r="AV489" i="76"/>
  <c r="AM489" i="76"/>
  <c r="AD489" i="76" s="1"/>
  <c r="AJ489" i="76"/>
  <c r="AI489" i="76"/>
  <c r="AH489" i="76"/>
  <c r="AG489" i="76"/>
  <c r="AF489" i="76"/>
  <c r="AE489" i="76"/>
  <c r="BN488" i="76"/>
  <c r="BE488" i="76"/>
  <c r="AV488" i="76"/>
  <c r="AM488" i="76"/>
  <c r="AD488" i="76" s="1"/>
  <c r="AJ488" i="76"/>
  <c r="AI488" i="76"/>
  <c r="AH488" i="76"/>
  <c r="AG488" i="76"/>
  <c r="AF488" i="76"/>
  <c r="AE488" i="76"/>
  <c r="BN487" i="76"/>
  <c r="BE487" i="76"/>
  <c r="AV487" i="76"/>
  <c r="AM487" i="76"/>
  <c r="AJ487" i="76"/>
  <c r="AI487" i="76"/>
  <c r="AH487" i="76"/>
  <c r="AG487" i="76"/>
  <c r="AF487" i="76"/>
  <c r="AE487" i="76"/>
  <c r="AD487" i="76"/>
  <c r="BN486" i="76"/>
  <c r="BE486" i="76"/>
  <c r="AV486" i="76"/>
  <c r="AM486" i="76"/>
  <c r="AJ486" i="76"/>
  <c r="AI486" i="76"/>
  <c r="AH486" i="76"/>
  <c r="AG486" i="76"/>
  <c r="AF486" i="76"/>
  <c r="AE486" i="76"/>
  <c r="AD486" i="76"/>
  <c r="BN485" i="76"/>
  <c r="BE485" i="76"/>
  <c r="AV485" i="76"/>
  <c r="AM485" i="76"/>
  <c r="AD485" i="76" s="1"/>
  <c r="AJ485" i="76"/>
  <c r="AI485" i="76"/>
  <c r="AH485" i="76"/>
  <c r="AG485" i="76"/>
  <c r="AF485" i="76"/>
  <c r="AE485" i="76"/>
  <c r="BN484" i="76"/>
  <c r="BE484" i="76"/>
  <c r="AD484" i="76" s="1"/>
  <c r="AV484" i="76"/>
  <c r="AM484" i="76"/>
  <c r="AJ484" i="76"/>
  <c r="AI484" i="76"/>
  <c r="AH484" i="76"/>
  <c r="AG484" i="76"/>
  <c r="AF484" i="76"/>
  <c r="AE484" i="76"/>
  <c r="BN483" i="76"/>
  <c r="BE483" i="76"/>
  <c r="AV483" i="76"/>
  <c r="AM483" i="76"/>
  <c r="AD483" i="76" s="1"/>
  <c r="AJ483" i="76"/>
  <c r="AI483" i="76"/>
  <c r="AH483" i="76"/>
  <c r="AG483" i="76"/>
  <c r="AF483" i="76"/>
  <c r="AE483" i="76"/>
  <c r="BN482" i="76"/>
  <c r="BE482" i="76"/>
  <c r="AV482" i="76"/>
  <c r="AM482" i="76"/>
  <c r="AD482" i="76" s="1"/>
  <c r="AJ482" i="76"/>
  <c r="AI482" i="76"/>
  <c r="AH482" i="76"/>
  <c r="AG482" i="76"/>
  <c r="AF482" i="76"/>
  <c r="AE482" i="76"/>
  <c r="BN481" i="76"/>
  <c r="BE481" i="76"/>
  <c r="AV481" i="76"/>
  <c r="AM481" i="76"/>
  <c r="AD481" i="76" s="1"/>
  <c r="AJ481" i="76"/>
  <c r="AI481" i="76"/>
  <c r="AH481" i="76"/>
  <c r="AG481" i="76"/>
  <c r="AF481" i="76"/>
  <c r="AE481" i="76"/>
  <c r="BN480" i="76"/>
  <c r="BE480" i="76"/>
  <c r="AV480" i="76"/>
  <c r="AM480" i="76"/>
  <c r="AJ480" i="76"/>
  <c r="AI480" i="76"/>
  <c r="AH480" i="76"/>
  <c r="AG480" i="76"/>
  <c r="AF480" i="76"/>
  <c r="AE480" i="76"/>
  <c r="AD480" i="76"/>
  <c r="BN479" i="76"/>
  <c r="BE479" i="76"/>
  <c r="AV479" i="76"/>
  <c r="AM479" i="76"/>
  <c r="AD479" i="76" s="1"/>
  <c r="AJ479" i="76"/>
  <c r="AI479" i="76"/>
  <c r="AH479" i="76"/>
  <c r="AG479" i="76"/>
  <c r="AF479" i="76"/>
  <c r="AE479" i="76"/>
  <c r="BN478" i="76"/>
  <c r="BE478" i="76"/>
  <c r="AD478" i="76" s="1"/>
  <c r="AV478" i="76"/>
  <c r="AM478" i="76"/>
  <c r="AJ478" i="76"/>
  <c r="AI478" i="76"/>
  <c r="AH478" i="76"/>
  <c r="AG478" i="76"/>
  <c r="AF478" i="76"/>
  <c r="AE478" i="76"/>
  <c r="BN477" i="76"/>
  <c r="BE477" i="76"/>
  <c r="AV477" i="76"/>
  <c r="AM477" i="76"/>
  <c r="AD477" i="76" s="1"/>
  <c r="AJ477" i="76"/>
  <c r="AI477" i="76"/>
  <c r="AH477" i="76"/>
  <c r="AG477" i="76"/>
  <c r="AF477" i="76"/>
  <c r="AE477" i="76"/>
  <c r="BN476" i="76"/>
  <c r="BE476" i="76"/>
  <c r="AV476" i="76"/>
  <c r="AM476" i="76"/>
  <c r="AD476" i="76" s="1"/>
  <c r="AJ476" i="76"/>
  <c r="AI476" i="76"/>
  <c r="AH476" i="76"/>
  <c r="AG476" i="76"/>
  <c r="AF476" i="76"/>
  <c r="AE476" i="76"/>
  <c r="BN475" i="76"/>
  <c r="BE475" i="76"/>
  <c r="AV475" i="76"/>
  <c r="AM475" i="76"/>
  <c r="AJ475" i="76"/>
  <c r="AI475" i="76"/>
  <c r="AH475" i="76"/>
  <c r="AG475" i="76"/>
  <c r="AF475" i="76"/>
  <c r="AE475" i="76"/>
  <c r="AD475" i="76"/>
  <c r="BN474" i="76"/>
  <c r="BE474" i="76"/>
  <c r="AV474" i="76"/>
  <c r="AM474" i="76"/>
  <c r="AJ474" i="76"/>
  <c r="AI474" i="76"/>
  <c r="AH474" i="76"/>
  <c r="AG474" i="76"/>
  <c r="AF474" i="76"/>
  <c r="AE474" i="76"/>
  <c r="AD474" i="76"/>
  <c r="BN473" i="76"/>
  <c r="BE473" i="76"/>
  <c r="AV473" i="76"/>
  <c r="AM473" i="76"/>
  <c r="AD473" i="76" s="1"/>
  <c r="AJ473" i="76"/>
  <c r="AI473" i="76"/>
  <c r="AH473" i="76"/>
  <c r="AG473" i="76"/>
  <c r="AF473" i="76"/>
  <c r="AE473" i="76"/>
  <c r="BN472" i="76"/>
  <c r="BE472" i="76"/>
  <c r="AD472" i="76" s="1"/>
  <c r="AV472" i="76"/>
  <c r="AM472" i="76"/>
  <c r="AJ472" i="76"/>
  <c r="AI472" i="76"/>
  <c r="AH472" i="76"/>
  <c r="AG472" i="76"/>
  <c r="AF472" i="76"/>
  <c r="AE472" i="76"/>
  <c r="BN471" i="76"/>
  <c r="BE471" i="76"/>
  <c r="AV471" i="76"/>
  <c r="AM471" i="76"/>
  <c r="AD471" i="76" s="1"/>
  <c r="AJ471" i="76"/>
  <c r="AI471" i="76"/>
  <c r="AH471" i="76"/>
  <c r="AG471" i="76"/>
  <c r="AF471" i="76"/>
  <c r="AE471" i="76"/>
  <c r="BN470" i="76"/>
  <c r="BE470" i="76"/>
  <c r="AV470" i="76"/>
  <c r="AM470" i="76"/>
  <c r="AD470" i="76" s="1"/>
  <c r="AJ470" i="76"/>
  <c r="AI470" i="76"/>
  <c r="AH470" i="76"/>
  <c r="AG470" i="76"/>
  <c r="AF470" i="76"/>
  <c r="AE470" i="76"/>
  <c r="BN469" i="76"/>
  <c r="BE469" i="76"/>
  <c r="AV469" i="76"/>
  <c r="AM469" i="76"/>
  <c r="AD469" i="76" s="1"/>
  <c r="AJ469" i="76"/>
  <c r="AI469" i="76"/>
  <c r="AH469" i="76"/>
  <c r="AG469" i="76"/>
  <c r="AF469" i="76"/>
  <c r="AE469" i="76"/>
  <c r="BN468" i="76"/>
  <c r="BE468" i="76"/>
  <c r="AV468" i="76"/>
  <c r="AD468" i="76" s="1"/>
  <c r="AM468" i="76"/>
  <c r="AJ468" i="76"/>
  <c r="AI468" i="76"/>
  <c r="AH468" i="76"/>
  <c r="AG468" i="76"/>
  <c r="AF468" i="76"/>
  <c r="AE468" i="76"/>
  <c r="BN467" i="76"/>
  <c r="BE467" i="76"/>
  <c r="AV467" i="76"/>
  <c r="AM467" i="76"/>
  <c r="AD467" i="76" s="1"/>
  <c r="AJ467" i="76"/>
  <c r="AI467" i="76"/>
  <c r="AH467" i="76"/>
  <c r="AG467" i="76"/>
  <c r="AF467" i="76"/>
  <c r="AE467" i="76"/>
  <c r="BN466" i="76"/>
  <c r="BE466" i="76"/>
  <c r="AD466" i="76" s="1"/>
  <c r="AV466" i="76"/>
  <c r="AM466" i="76"/>
  <c r="AJ466" i="76"/>
  <c r="AI466" i="76"/>
  <c r="AH466" i="76"/>
  <c r="AG466" i="76"/>
  <c r="AF466" i="76"/>
  <c r="AE466" i="76"/>
  <c r="BN465" i="76"/>
  <c r="BE465" i="76"/>
  <c r="AV465" i="76"/>
  <c r="AM465" i="76"/>
  <c r="AD465" i="76" s="1"/>
  <c r="AJ465" i="76"/>
  <c r="AI465" i="76"/>
  <c r="AH465" i="76"/>
  <c r="AG465" i="76"/>
  <c r="AF465" i="76"/>
  <c r="AE465" i="76"/>
  <c r="BN464" i="76"/>
  <c r="BE464" i="76"/>
  <c r="AV464" i="76"/>
  <c r="AM464" i="76"/>
  <c r="AD464" i="76" s="1"/>
  <c r="AJ464" i="76"/>
  <c r="AI464" i="76"/>
  <c r="AH464" i="76"/>
  <c r="AG464" i="76"/>
  <c r="AF464" i="76"/>
  <c r="AE464" i="76"/>
  <c r="BN463" i="76"/>
  <c r="BE463" i="76"/>
  <c r="AV463" i="76"/>
  <c r="AM463" i="76"/>
  <c r="AJ463" i="76"/>
  <c r="AI463" i="76"/>
  <c r="AH463" i="76"/>
  <c r="AG463" i="76"/>
  <c r="AF463" i="76"/>
  <c r="AE463" i="76"/>
  <c r="AD463" i="76"/>
  <c r="BN462" i="76"/>
  <c r="BE462" i="76"/>
  <c r="AV462" i="76"/>
  <c r="AM462" i="76"/>
  <c r="AJ462" i="76"/>
  <c r="AI462" i="76"/>
  <c r="AH462" i="76"/>
  <c r="AG462" i="76"/>
  <c r="AF462" i="76"/>
  <c r="AE462" i="76"/>
  <c r="AD462" i="76"/>
  <c r="BN461" i="76"/>
  <c r="BE461" i="76"/>
  <c r="AV461" i="76"/>
  <c r="AM461" i="76"/>
  <c r="AD461" i="76" s="1"/>
  <c r="AJ461" i="76"/>
  <c r="AI461" i="76"/>
  <c r="AH461" i="76"/>
  <c r="AG461" i="76"/>
  <c r="AF461" i="76"/>
  <c r="AE461" i="76"/>
  <c r="BN460" i="76"/>
  <c r="AD460" i="76" s="1"/>
  <c r="BM460" i="76"/>
  <c r="BL460" i="76"/>
  <c r="BE460" i="76"/>
  <c r="BD460" i="76"/>
  <c r="BC460" i="76"/>
  <c r="AV460" i="76"/>
  <c r="AU460" i="76"/>
  <c r="AT460" i="76"/>
  <c r="AM460" i="76"/>
  <c r="AL460" i="76"/>
  <c r="AK460" i="76"/>
  <c r="AJ460" i="76"/>
  <c r="AI460" i="76"/>
  <c r="AH460" i="76"/>
  <c r="AG460" i="76"/>
  <c r="AF460" i="76"/>
  <c r="AE460" i="76"/>
  <c r="AC460" i="76"/>
  <c r="AB460" i="76"/>
  <c r="R460" i="76"/>
  <c r="M460" i="76"/>
  <c r="K460" i="76"/>
  <c r="BN459" i="76"/>
  <c r="BE459" i="76"/>
  <c r="AD459" i="76" s="1"/>
  <c r="AV459" i="76"/>
  <c r="AM459" i="76"/>
  <c r="AJ459" i="76"/>
  <c r="AI459" i="76"/>
  <c r="AH459" i="76"/>
  <c r="AG459" i="76"/>
  <c r="AF459" i="76"/>
  <c r="AE459" i="76"/>
  <c r="BN458" i="76"/>
  <c r="BE458" i="76"/>
  <c r="AV458" i="76"/>
  <c r="AM458" i="76"/>
  <c r="AD458" i="76" s="1"/>
  <c r="AJ458" i="76"/>
  <c r="AI458" i="76"/>
  <c r="AH458" i="76"/>
  <c r="AG458" i="76"/>
  <c r="AF458" i="76"/>
  <c r="AE458" i="76"/>
  <c r="BN457" i="76"/>
  <c r="BE457" i="76"/>
  <c r="AV457" i="76"/>
  <c r="AM457" i="76"/>
  <c r="AD457" i="76" s="1"/>
  <c r="AJ457" i="76"/>
  <c r="AI457" i="76"/>
  <c r="AH457" i="76"/>
  <c r="AG457" i="76"/>
  <c r="AF457" i="76"/>
  <c r="AE457" i="76"/>
  <c r="BN456" i="76"/>
  <c r="BE456" i="76"/>
  <c r="AV456" i="76"/>
  <c r="AM456" i="76"/>
  <c r="AD456" i="76" s="1"/>
  <c r="AI456" i="76"/>
  <c r="AH456" i="76"/>
  <c r="AG456" i="76"/>
  <c r="AF456" i="76"/>
  <c r="AE456" i="76"/>
  <c r="BN455" i="76"/>
  <c r="BE455" i="76"/>
  <c r="AV455" i="76"/>
  <c r="AM455" i="76"/>
  <c r="AD455" i="76" s="1"/>
  <c r="AI455" i="76"/>
  <c r="AH455" i="76"/>
  <c r="AG455" i="76"/>
  <c r="AF455" i="76"/>
  <c r="AE455" i="76"/>
  <c r="BN454" i="76"/>
  <c r="BE454" i="76"/>
  <c r="AV454" i="76"/>
  <c r="AD454" i="76" s="1"/>
  <c r="AM454" i="76"/>
  <c r="AI454" i="76"/>
  <c r="AH454" i="76"/>
  <c r="AG454" i="76"/>
  <c r="AF454" i="76"/>
  <c r="AE454" i="76"/>
  <c r="BN453" i="76"/>
  <c r="BE453" i="76"/>
  <c r="AV453" i="76"/>
  <c r="AM453" i="76"/>
  <c r="AI453" i="76"/>
  <c r="AH453" i="76"/>
  <c r="AG453" i="76"/>
  <c r="AF453" i="76"/>
  <c r="AE453" i="76"/>
  <c r="AD453" i="76"/>
  <c r="BN452" i="76"/>
  <c r="AD452" i="76" s="1"/>
  <c r="BE452" i="76"/>
  <c r="AV452" i="76"/>
  <c r="AM452" i="76"/>
  <c r="AI452" i="76"/>
  <c r="AH452" i="76"/>
  <c r="AG452" i="76"/>
  <c r="AF452" i="76"/>
  <c r="AE452" i="76"/>
  <c r="BN451" i="76"/>
  <c r="BE451" i="76"/>
  <c r="AV451" i="76"/>
  <c r="AM451" i="76"/>
  <c r="AD451" i="76" s="1"/>
  <c r="AI451" i="76"/>
  <c r="AH451" i="76"/>
  <c r="AG451" i="76"/>
  <c r="AF451" i="76"/>
  <c r="AE451" i="76"/>
  <c r="BN450" i="76"/>
  <c r="BM450" i="76"/>
  <c r="BL450" i="76"/>
  <c r="BE450" i="76"/>
  <c r="BD450" i="76"/>
  <c r="BC450" i="76"/>
  <c r="AV450" i="76"/>
  <c r="AU450" i="76"/>
  <c r="AT450" i="76"/>
  <c r="AM450" i="76"/>
  <c r="AD450" i="76" s="1"/>
  <c r="AL450" i="76"/>
  <c r="AK450" i="76"/>
  <c r="AJ450" i="76"/>
  <c r="AI450" i="76"/>
  <c r="AH450" i="76"/>
  <c r="AG450" i="76"/>
  <c r="AF450" i="76"/>
  <c r="AE450" i="76"/>
  <c r="AC450" i="76"/>
  <c r="AB450" i="76"/>
  <c r="R450" i="76"/>
  <c r="M450" i="76"/>
  <c r="K450" i="76"/>
  <c r="BN449" i="76"/>
  <c r="BE449" i="76"/>
  <c r="AV449" i="76"/>
  <c r="AM449" i="76"/>
  <c r="AD449" i="76" s="1"/>
  <c r="AJ449" i="76"/>
  <c r="AI449" i="76"/>
  <c r="AH449" i="76"/>
  <c r="AG449" i="76"/>
  <c r="AF449" i="76"/>
  <c r="AE449" i="76"/>
  <c r="BN448" i="76"/>
  <c r="BE448" i="76"/>
  <c r="AV448" i="76"/>
  <c r="AM448" i="76"/>
  <c r="AD448" i="76" s="1"/>
  <c r="AJ448" i="76"/>
  <c r="AI448" i="76"/>
  <c r="AH448" i="76"/>
  <c r="AG448" i="76"/>
  <c r="AF448" i="76"/>
  <c r="AE448" i="76"/>
  <c r="BN447" i="76"/>
  <c r="BE447" i="76"/>
  <c r="AV447" i="76"/>
  <c r="AM447" i="76"/>
  <c r="AD447" i="76" s="1"/>
  <c r="AI447" i="76"/>
  <c r="AH447" i="76"/>
  <c r="AG447" i="76"/>
  <c r="AF447" i="76"/>
  <c r="AE447" i="76"/>
  <c r="BN446" i="76"/>
  <c r="BE446" i="76"/>
  <c r="AV446" i="76"/>
  <c r="AD446" i="76" s="1"/>
  <c r="AM446" i="76"/>
  <c r="AI446" i="76"/>
  <c r="AH446" i="76"/>
  <c r="AG446" i="76"/>
  <c r="AF446" i="76"/>
  <c r="AE446" i="76"/>
  <c r="BN445" i="76"/>
  <c r="BE445" i="76"/>
  <c r="AV445" i="76"/>
  <c r="AM445" i="76"/>
  <c r="AI445" i="76"/>
  <c r="AH445" i="76"/>
  <c r="AG445" i="76"/>
  <c r="AF445" i="76"/>
  <c r="AE445" i="76"/>
  <c r="AD445" i="76"/>
  <c r="BN444" i="76"/>
  <c r="AD444" i="76" s="1"/>
  <c r="BE444" i="76"/>
  <c r="AV444" i="76"/>
  <c r="AM444" i="76"/>
  <c r="AI444" i="76"/>
  <c r="AH444" i="76"/>
  <c r="AG444" i="76"/>
  <c r="AF444" i="76"/>
  <c r="AE444" i="76"/>
  <c r="BN443" i="76"/>
  <c r="BE443" i="76"/>
  <c r="AV443" i="76"/>
  <c r="AM443" i="76"/>
  <c r="AD443" i="76" s="1"/>
  <c r="AI443" i="76"/>
  <c r="AH443" i="76"/>
  <c r="AG443" i="76"/>
  <c r="AF443" i="76"/>
  <c r="AE443" i="76"/>
  <c r="BN442" i="76"/>
  <c r="BE442" i="76"/>
  <c r="AV442" i="76"/>
  <c r="AM442" i="76"/>
  <c r="AD442" i="76" s="1"/>
  <c r="AI442" i="76"/>
  <c r="AH442" i="76"/>
  <c r="AG442" i="76"/>
  <c r="AF442" i="76"/>
  <c r="AE442" i="76"/>
  <c r="BN441" i="76"/>
  <c r="BM441" i="76"/>
  <c r="BL441" i="76"/>
  <c r="BE441" i="76"/>
  <c r="BD441" i="76"/>
  <c r="BC441" i="76"/>
  <c r="AV441" i="76"/>
  <c r="AD441" i="76" s="1"/>
  <c r="AU441" i="76"/>
  <c r="AT441" i="76"/>
  <c r="AM441" i="76"/>
  <c r="AL441" i="76"/>
  <c r="AK441" i="76"/>
  <c r="AJ441" i="76"/>
  <c r="AI441" i="76"/>
  <c r="AH441" i="76"/>
  <c r="AG441" i="76"/>
  <c r="AF441" i="76"/>
  <c r="AE441" i="76"/>
  <c r="AC441" i="76"/>
  <c r="AB441" i="76"/>
  <c r="R441" i="76"/>
  <c r="M441" i="76"/>
  <c r="K441" i="76"/>
  <c r="BN440" i="76"/>
  <c r="BE440" i="76"/>
  <c r="AV440" i="76"/>
  <c r="AM440" i="76"/>
  <c r="AD440" i="76" s="1"/>
  <c r="AJ440" i="76"/>
  <c r="AI440" i="76"/>
  <c r="AH440" i="76"/>
  <c r="AG440" i="76"/>
  <c r="AF440" i="76"/>
  <c r="AE440" i="76"/>
  <c r="BN439" i="76"/>
  <c r="BM439" i="76"/>
  <c r="BL439" i="76"/>
  <c r="BE439" i="76"/>
  <c r="BD439" i="76"/>
  <c r="BC439" i="76"/>
  <c r="AV439" i="76"/>
  <c r="AU439" i="76"/>
  <c r="AT439" i="76"/>
  <c r="AM439" i="76"/>
  <c r="AL439" i="76"/>
  <c r="AK439" i="76"/>
  <c r="AJ439" i="76"/>
  <c r="AI439" i="76"/>
  <c r="AH439" i="76"/>
  <c r="AG439" i="76"/>
  <c r="AF439" i="76"/>
  <c r="AE439" i="76"/>
  <c r="AD439" i="76"/>
  <c r="AC439" i="76"/>
  <c r="AB439" i="76"/>
  <c r="R439" i="76"/>
  <c r="M439" i="76"/>
  <c r="K439" i="76"/>
  <c r="BN438" i="76"/>
  <c r="BE438" i="76"/>
  <c r="AD438" i="76" s="1"/>
  <c r="AV438" i="76"/>
  <c r="AM438" i="76"/>
  <c r="AJ438" i="76"/>
  <c r="AI438" i="76"/>
  <c r="AH438" i="76"/>
  <c r="AG438" i="76"/>
  <c r="AF438" i="76"/>
  <c r="AE438" i="76"/>
  <c r="BN437" i="76"/>
  <c r="BE437" i="76"/>
  <c r="AV437" i="76"/>
  <c r="AD437" i="76" s="1"/>
  <c r="AM437" i="76"/>
  <c r="AI437" i="76"/>
  <c r="AH437" i="76"/>
  <c r="AG437" i="76"/>
  <c r="AF437" i="76"/>
  <c r="AE437" i="76"/>
  <c r="BN436" i="76"/>
  <c r="BE436" i="76"/>
  <c r="AV436" i="76"/>
  <c r="AM436" i="76"/>
  <c r="AI436" i="76"/>
  <c r="AH436" i="76"/>
  <c r="AG436" i="76"/>
  <c r="AF436" i="76"/>
  <c r="AE436" i="76"/>
  <c r="AD436" i="76"/>
  <c r="BN435" i="76"/>
  <c r="AD435" i="76" s="1"/>
  <c r="BE435" i="76"/>
  <c r="AV435" i="76"/>
  <c r="AM435" i="76"/>
  <c r="AI435" i="76"/>
  <c r="AH435" i="76"/>
  <c r="AG435" i="76"/>
  <c r="AF435" i="76"/>
  <c r="AE435" i="76"/>
  <c r="BN434" i="76"/>
  <c r="BE434" i="76"/>
  <c r="AV434" i="76"/>
  <c r="AM434" i="76"/>
  <c r="AD434" i="76" s="1"/>
  <c r="AI434" i="76"/>
  <c r="AH434" i="76"/>
  <c r="AG434" i="76"/>
  <c r="AF434" i="76"/>
  <c r="AE434" i="76"/>
  <c r="BN433" i="76"/>
  <c r="BE433" i="76"/>
  <c r="AV433" i="76"/>
  <c r="AM433" i="76"/>
  <c r="AD433" i="76" s="1"/>
  <c r="AI433" i="76"/>
  <c r="AH433" i="76"/>
  <c r="AG433" i="76"/>
  <c r="AF433" i="76"/>
  <c r="AE433" i="76"/>
  <c r="BN432" i="76"/>
  <c r="BE432" i="76"/>
  <c r="AV432" i="76"/>
  <c r="AM432" i="76"/>
  <c r="AD432" i="76" s="1"/>
  <c r="AI432" i="76"/>
  <c r="AH432" i="76"/>
  <c r="AG432" i="76"/>
  <c r="AF432" i="76"/>
  <c r="AE432" i="76"/>
  <c r="BN431" i="76"/>
  <c r="BM431" i="76"/>
  <c r="BL431" i="76"/>
  <c r="BE431" i="76"/>
  <c r="BD431" i="76"/>
  <c r="BC431" i="76"/>
  <c r="AV431" i="76"/>
  <c r="AU431" i="76"/>
  <c r="AT431" i="76"/>
  <c r="AM431" i="76"/>
  <c r="AL431" i="76"/>
  <c r="AK431" i="76"/>
  <c r="AJ431" i="76"/>
  <c r="AI431" i="76"/>
  <c r="AH431" i="76"/>
  <c r="AG431" i="76"/>
  <c r="AF431" i="76"/>
  <c r="AE431" i="76"/>
  <c r="AD431" i="76"/>
  <c r="AC431" i="76"/>
  <c r="AB431" i="76"/>
  <c r="R431" i="76"/>
  <c r="M431" i="76"/>
  <c r="K431" i="76"/>
  <c r="BN430" i="76"/>
  <c r="BE430" i="76"/>
  <c r="AV430" i="76"/>
  <c r="AM430" i="76"/>
  <c r="AD430" i="76" s="1"/>
  <c r="AJ430" i="76"/>
  <c r="AI430" i="76"/>
  <c r="AH430" i="76"/>
  <c r="AG430" i="76"/>
  <c r="AF430" i="76"/>
  <c r="AE430" i="76"/>
  <c r="BN429" i="76"/>
  <c r="BE429" i="76"/>
  <c r="AV429" i="76"/>
  <c r="AM429" i="76"/>
  <c r="AD429" i="76" s="1"/>
  <c r="AJ429" i="76"/>
  <c r="AI429" i="76"/>
  <c r="AH429" i="76"/>
  <c r="AG429" i="76"/>
  <c r="AF429" i="76"/>
  <c r="AE429" i="76"/>
  <c r="BN428" i="76"/>
  <c r="BE428" i="76"/>
  <c r="AV428" i="76"/>
  <c r="AM428" i="76"/>
  <c r="AJ428" i="76"/>
  <c r="AI428" i="76"/>
  <c r="AH428" i="76"/>
  <c r="AG428" i="76"/>
  <c r="AF428" i="76"/>
  <c r="AE428" i="76"/>
  <c r="AD428" i="76"/>
  <c r="BN427" i="76"/>
  <c r="BE427" i="76"/>
  <c r="AV427" i="76"/>
  <c r="AM427" i="76"/>
  <c r="AI427" i="76"/>
  <c r="AH427" i="76"/>
  <c r="AG427" i="76"/>
  <c r="AF427" i="76"/>
  <c r="AE427" i="76"/>
  <c r="AD427" i="76"/>
  <c r="BN426" i="76"/>
  <c r="BE426" i="76"/>
  <c r="AV426" i="76"/>
  <c r="AM426" i="76"/>
  <c r="AD426" i="76" s="1"/>
  <c r="AI426" i="76"/>
  <c r="AH426" i="76"/>
  <c r="AG426" i="76"/>
  <c r="AF426" i="76"/>
  <c r="AE426" i="76"/>
  <c r="BN425" i="76"/>
  <c r="BE425" i="76"/>
  <c r="AV425" i="76"/>
  <c r="AM425" i="76"/>
  <c r="AD425" i="76" s="1"/>
  <c r="AI425" i="76"/>
  <c r="AH425" i="76"/>
  <c r="AG425" i="76"/>
  <c r="AF425" i="76"/>
  <c r="AE425" i="76"/>
  <c r="BN424" i="76"/>
  <c r="BE424" i="76"/>
  <c r="AV424" i="76"/>
  <c r="AM424" i="76"/>
  <c r="AD424" i="76" s="1"/>
  <c r="AI424" i="76"/>
  <c r="AH424" i="76"/>
  <c r="AG424" i="76"/>
  <c r="AF424" i="76"/>
  <c r="AE424" i="76"/>
  <c r="BN423" i="76"/>
  <c r="BE423" i="76"/>
  <c r="AV423" i="76"/>
  <c r="AD423" i="76" s="1"/>
  <c r="AM423" i="76"/>
  <c r="AI423" i="76"/>
  <c r="AH423" i="76"/>
  <c r="AG423" i="76"/>
  <c r="AF423" i="76"/>
  <c r="AE423" i="76"/>
  <c r="BN422" i="76"/>
  <c r="BE422" i="76"/>
  <c r="AV422" i="76"/>
  <c r="AM422" i="76"/>
  <c r="AI422" i="76"/>
  <c r="AH422" i="76"/>
  <c r="AG422" i="76"/>
  <c r="AF422" i="76"/>
  <c r="AE422" i="76"/>
  <c r="AD422" i="76"/>
  <c r="BN421" i="76"/>
  <c r="BM421" i="76"/>
  <c r="BL421" i="76"/>
  <c r="BE421" i="76"/>
  <c r="BD421" i="76"/>
  <c r="BC421" i="76"/>
  <c r="AV421" i="76"/>
  <c r="AU421" i="76"/>
  <c r="AT421" i="76"/>
  <c r="AM421" i="76"/>
  <c r="AL421" i="76"/>
  <c r="AK421" i="76"/>
  <c r="AJ421" i="76"/>
  <c r="AI421" i="76"/>
  <c r="AH421" i="76"/>
  <c r="AG421" i="76"/>
  <c r="AF421" i="76"/>
  <c r="AE421" i="76"/>
  <c r="AD421" i="76"/>
  <c r="AC421" i="76"/>
  <c r="AB421" i="76"/>
  <c r="R421" i="76"/>
  <c r="M421" i="76"/>
  <c r="K421" i="76"/>
  <c r="BN420" i="76"/>
  <c r="BE420" i="76"/>
  <c r="AV420" i="76"/>
  <c r="AM420" i="76"/>
  <c r="AJ420" i="76"/>
  <c r="AI420" i="76"/>
  <c r="AH420" i="76"/>
  <c r="AG420" i="76"/>
  <c r="AF420" i="76"/>
  <c r="AE420" i="76"/>
  <c r="AD420" i="76"/>
  <c r="BN419" i="76"/>
  <c r="BE419" i="76"/>
  <c r="AD419" i="76" s="1"/>
  <c r="AV419" i="76"/>
  <c r="AM419" i="76"/>
  <c r="AJ419" i="76"/>
  <c r="AI419" i="76"/>
  <c r="AH419" i="76"/>
  <c r="AG419" i="76"/>
  <c r="AF419" i="76"/>
  <c r="AE419" i="76"/>
  <c r="BN418" i="76"/>
  <c r="BE418" i="76"/>
  <c r="AD418" i="76" s="1"/>
  <c r="AV418" i="76"/>
  <c r="AM418" i="76"/>
  <c r="AJ418" i="76"/>
  <c r="AI418" i="76"/>
  <c r="AH418" i="76"/>
  <c r="AG418" i="76"/>
  <c r="AF418" i="76"/>
  <c r="AE418" i="76"/>
  <c r="BN417" i="76"/>
  <c r="BE417" i="76"/>
  <c r="AV417" i="76"/>
  <c r="AD417" i="76" s="1"/>
  <c r="AM417" i="76"/>
  <c r="AI417" i="76"/>
  <c r="AH417" i="76"/>
  <c r="AG417" i="76"/>
  <c r="AF417" i="76"/>
  <c r="AE417" i="76"/>
  <c r="BN416" i="76"/>
  <c r="BE416" i="76"/>
  <c r="AV416" i="76"/>
  <c r="AM416" i="76"/>
  <c r="AD416" i="76" s="1"/>
  <c r="AI416" i="76"/>
  <c r="AH416" i="76"/>
  <c r="AG416" i="76"/>
  <c r="AF416" i="76"/>
  <c r="AE416" i="76"/>
  <c r="BN415" i="76"/>
  <c r="BE415" i="76"/>
  <c r="AV415" i="76"/>
  <c r="AM415" i="76"/>
  <c r="AD415" i="76" s="1"/>
  <c r="AI415" i="76"/>
  <c r="AH415" i="76"/>
  <c r="AG415" i="76"/>
  <c r="AF415" i="76"/>
  <c r="AE415" i="76"/>
  <c r="BN414" i="76"/>
  <c r="BE414" i="76"/>
  <c r="AV414" i="76"/>
  <c r="AM414" i="76"/>
  <c r="AD414" i="76" s="1"/>
  <c r="AI414" i="76"/>
  <c r="AH414" i="76"/>
  <c r="AG414" i="76"/>
  <c r="AF414" i="76"/>
  <c r="AE414" i="76"/>
  <c r="BN413" i="76"/>
  <c r="BE413" i="76"/>
  <c r="AV413" i="76"/>
  <c r="AM413" i="76"/>
  <c r="AI413" i="76"/>
  <c r="AH413" i="76"/>
  <c r="AG413" i="76"/>
  <c r="AF413" i="76"/>
  <c r="AE413" i="76"/>
  <c r="AD413" i="76"/>
  <c r="BN412" i="76"/>
  <c r="AD412" i="76" s="1"/>
  <c r="BE412" i="76"/>
  <c r="AV412" i="76"/>
  <c r="AM412" i="76"/>
  <c r="AI412" i="76"/>
  <c r="AH412" i="76"/>
  <c r="AG412" i="76"/>
  <c r="AF412" i="76"/>
  <c r="AE412" i="76"/>
  <c r="BN411" i="76"/>
  <c r="BE411" i="76"/>
  <c r="AV411" i="76"/>
  <c r="AD411" i="76" s="1"/>
  <c r="AM411" i="76"/>
  <c r="AI411" i="76"/>
  <c r="AH411" i="76"/>
  <c r="AG411" i="76"/>
  <c r="AF411" i="76"/>
  <c r="AE411" i="76"/>
  <c r="BN410" i="76"/>
  <c r="BE410" i="76"/>
  <c r="AV410" i="76"/>
  <c r="AM410" i="76"/>
  <c r="AD410" i="76" s="1"/>
  <c r="AI410" i="76"/>
  <c r="AH410" i="76"/>
  <c r="AG410" i="76"/>
  <c r="AF410" i="76"/>
  <c r="AE410" i="76"/>
  <c r="BN409" i="76"/>
  <c r="BE409" i="76"/>
  <c r="AV409" i="76"/>
  <c r="AM409" i="76"/>
  <c r="AD409" i="76" s="1"/>
  <c r="AI409" i="76"/>
  <c r="AH409" i="76"/>
  <c r="AG409" i="76"/>
  <c r="AF409" i="76"/>
  <c r="AE409" i="76"/>
  <c r="BN408" i="76"/>
  <c r="BM408" i="76"/>
  <c r="BL408" i="76"/>
  <c r="BE408" i="76"/>
  <c r="BD408" i="76"/>
  <c r="BC408" i="76"/>
  <c r="AV408" i="76"/>
  <c r="AU408" i="76"/>
  <c r="AT408" i="76"/>
  <c r="AM408" i="76"/>
  <c r="AD408" i="76" s="1"/>
  <c r="AL408" i="76"/>
  <c r="AK408" i="76"/>
  <c r="AJ408" i="76"/>
  <c r="AI408" i="76"/>
  <c r="AH408" i="76"/>
  <c r="AG408" i="76"/>
  <c r="AF408" i="76"/>
  <c r="AE408" i="76"/>
  <c r="AC408" i="76"/>
  <c r="AB408" i="76"/>
  <c r="R408" i="76"/>
  <c r="M408" i="76"/>
  <c r="K408" i="76"/>
  <c r="BN407" i="76"/>
  <c r="BE407" i="76"/>
  <c r="AV407" i="76"/>
  <c r="AM407" i="76"/>
  <c r="AD407" i="76" s="1"/>
  <c r="AI407" i="76"/>
  <c r="AH407" i="76"/>
  <c r="AG407" i="76"/>
  <c r="AF407" i="76"/>
  <c r="AE407" i="76"/>
  <c r="BN406" i="76"/>
  <c r="BE406" i="76"/>
  <c r="AV406" i="76"/>
  <c r="AM406" i="76"/>
  <c r="AI406" i="76"/>
  <c r="AH406" i="76"/>
  <c r="AG406" i="76"/>
  <c r="AF406" i="76"/>
  <c r="AE406" i="76"/>
  <c r="AD406" i="76"/>
  <c r="BN405" i="76"/>
  <c r="AD405" i="76" s="1"/>
  <c r="BE405" i="76"/>
  <c r="AV405" i="76"/>
  <c r="AM405" i="76"/>
  <c r="AI405" i="76"/>
  <c r="AH405" i="76"/>
  <c r="AG405" i="76"/>
  <c r="AF405" i="76"/>
  <c r="AE405" i="76"/>
  <c r="BN404" i="76"/>
  <c r="BE404" i="76"/>
  <c r="AV404" i="76"/>
  <c r="AD404" i="76" s="1"/>
  <c r="AM404" i="76"/>
  <c r="AI404" i="76"/>
  <c r="AH404" i="76"/>
  <c r="AG404" i="76"/>
  <c r="AF404" i="76"/>
  <c r="AE404" i="76"/>
  <c r="BN403" i="76"/>
  <c r="BE403" i="76"/>
  <c r="AV403" i="76"/>
  <c r="AM403" i="76"/>
  <c r="AD403" i="76" s="1"/>
  <c r="AI403" i="76"/>
  <c r="AH403" i="76"/>
  <c r="AG403" i="76"/>
  <c r="AF403" i="76"/>
  <c r="AE403" i="76"/>
  <c r="BN402" i="76"/>
  <c r="BE402" i="76"/>
  <c r="AV402" i="76"/>
  <c r="AM402" i="76"/>
  <c r="AD402" i="76" s="1"/>
  <c r="AI402" i="76"/>
  <c r="AH402" i="76"/>
  <c r="AG402" i="76"/>
  <c r="AF402" i="76"/>
  <c r="AE402" i="76"/>
  <c r="BN401" i="76"/>
  <c r="BE401" i="76"/>
  <c r="AV401" i="76"/>
  <c r="AM401" i="76"/>
  <c r="AD401" i="76" s="1"/>
  <c r="AI401" i="76"/>
  <c r="AH401" i="76"/>
  <c r="AG401" i="76"/>
  <c r="AF401" i="76"/>
  <c r="AE401" i="76"/>
  <c r="BN400" i="76"/>
  <c r="BE400" i="76"/>
  <c r="AV400" i="76"/>
  <c r="AM400" i="76"/>
  <c r="AI400" i="76"/>
  <c r="AH400" i="76"/>
  <c r="AG400" i="76"/>
  <c r="AF400" i="76"/>
  <c r="AE400" i="76"/>
  <c r="AD400" i="76"/>
  <c r="BN399" i="76"/>
  <c r="AD399" i="76" s="1"/>
  <c r="BE399" i="76"/>
  <c r="AV399" i="76"/>
  <c r="AM399" i="76"/>
  <c r="AI399" i="76"/>
  <c r="AH399" i="76"/>
  <c r="AG399" i="76"/>
  <c r="AF399" i="76"/>
  <c r="AE399" i="76"/>
  <c r="BN398" i="76"/>
  <c r="BM398" i="76"/>
  <c r="BL398" i="76"/>
  <c r="BE398" i="76"/>
  <c r="BD398" i="76"/>
  <c r="BC398" i="76"/>
  <c r="AV398" i="76"/>
  <c r="AU398" i="76"/>
  <c r="AT398" i="76"/>
  <c r="AO398" i="76"/>
  <c r="AF398" i="76" s="1"/>
  <c r="AL398" i="76"/>
  <c r="AK398" i="76"/>
  <c r="AJ398" i="76"/>
  <c r="AI398" i="76"/>
  <c r="AH398" i="76"/>
  <c r="AG398" i="76"/>
  <c r="AE398" i="76"/>
  <c r="AC398" i="76"/>
  <c r="AB398" i="76"/>
  <c r="R398" i="76"/>
  <c r="M398" i="76"/>
  <c r="K398" i="76"/>
  <c r="BN397" i="76"/>
  <c r="BE397" i="76"/>
  <c r="AD397" i="76" s="1"/>
  <c r="AV397" i="76"/>
  <c r="AM397" i="76"/>
  <c r="AJ397" i="76"/>
  <c r="AI397" i="76"/>
  <c r="AH397" i="76"/>
  <c r="AG397" i="76"/>
  <c r="AF397" i="76"/>
  <c r="AE397" i="76"/>
  <c r="BN396" i="76"/>
  <c r="BM396" i="76"/>
  <c r="BL396" i="76"/>
  <c r="BE396" i="76"/>
  <c r="BD396" i="76"/>
  <c r="BC396" i="76"/>
  <c r="AV396" i="76"/>
  <c r="AU396" i="76"/>
  <c r="AT396" i="76"/>
  <c r="AM396" i="76"/>
  <c r="AD396" i="76" s="1"/>
  <c r="AL396" i="76"/>
  <c r="AK396" i="76"/>
  <c r="AJ396" i="76"/>
  <c r="AI396" i="76"/>
  <c r="AH396" i="76"/>
  <c r="AG396" i="76"/>
  <c r="AF396" i="76"/>
  <c r="AE396" i="76"/>
  <c r="AC396" i="76"/>
  <c r="AB396" i="76"/>
  <c r="R396" i="76"/>
  <c r="M396" i="76"/>
  <c r="K396" i="76"/>
  <c r="BN395" i="76"/>
  <c r="BE395" i="76"/>
  <c r="AV395" i="76"/>
  <c r="AM395" i="76"/>
  <c r="AD395" i="76" s="1"/>
  <c r="AJ395" i="76"/>
  <c r="AI395" i="76"/>
  <c r="AH395" i="76"/>
  <c r="AG395" i="76"/>
  <c r="AF395" i="76"/>
  <c r="AE395" i="76"/>
  <c r="BN394" i="76"/>
  <c r="BE394" i="76"/>
  <c r="AV394" i="76"/>
  <c r="AM394" i="76"/>
  <c r="AD394" i="76" s="1"/>
  <c r="AI394" i="76"/>
  <c r="AH394" i="76"/>
  <c r="AG394" i="76"/>
  <c r="AF394" i="76"/>
  <c r="AE394" i="76"/>
  <c r="BN393" i="76"/>
  <c r="BE393" i="76"/>
  <c r="AV393" i="76"/>
  <c r="AM393" i="76"/>
  <c r="AD393" i="76" s="1"/>
  <c r="AI393" i="76"/>
  <c r="AH393" i="76"/>
  <c r="AG393" i="76"/>
  <c r="AF393" i="76"/>
  <c r="AE393" i="76"/>
  <c r="BN392" i="76"/>
  <c r="BE392" i="76"/>
  <c r="AV392" i="76"/>
  <c r="AM392" i="76"/>
  <c r="AD392" i="76" s="1"/>
  <c r="AI392" i="76"/>
  <c r="AH392" i="76"/>
  <c r="AG392" i="76"/>
  <c r="AF392" i="76"/>
  <c r="AE392" i="76"/>
  <c r="BN391" i="76"/>
  <c r="BE391" i="76"/>
  <c r="AV391" i="76"/>
  <c r="AM391" i="76"/>
  <c r="AI391" i="76"/>
  <c r="AH391" i="76"/>
  <c r="AG391" i="76"/>
  <c r="AF391" i="76"/>
  <c r="AE391" i="76"/>
  <c r="AD391" i="76"/>
  <c r="BN390" i="76"/>
  <c r="BE390" i="76"/>
  <c r="AV390" i="76"/>
  <c r="AM390" i="76"/>
  <c r="AI390" i="76"/>
  <c r="AH390" i="76"/>
  <c r="AG390" i="76"/>
  <c r="AF390" i="76"/>
  <c r="AE390" i="76"/>
  <c r="AD390" i="76"/>
  <c r="BN389" i="76"/>
  <c r="BE389" i="76"/>
  <c r="AV389" i="76"/>
  <c r="AD389" i="76" s="1"/>
  <c r="AM389" i="76"/>
  <c r="AI389" i="76"/>
  <c r="AH389" i="76"/>
  <c r="AG389" i="76"/>
  <c r="AF389" i="76"/>
  <c r="AE389" i="76"/>
  <c r="BN388" i="76"/>
  <c r="BE388" i="76"/>
  <c r="AV388" i="76"/>
  <c r="AM388" i="76"/>
  <c r="AD388" i="76" s="1"/>
  <c r="AI388" i="76"/>
  <c r="AH388" i="76"/>
  <c r="AG388" i="76"/>
  <c r="AF388" i="76"/>
  <c r="AE388" i="76"/>
  <c r="BN387" i="76"/>
  <c r="BE387" i="76"/>
  <c r="AV387" i="76"/>
  <c r="AM387" i="76"/>
  <c r="AD387" i="76" s="1"/>
  <c r="AI387" i="76"/>
  <c r="AH387" i="76"/>
  <c r="AG387" i="76"/>
  <c r="AF387" i="76"/>
  <c r="AE387" i="76"/>
  <c r="BN386" i="76"/>
  <c r="BE386" i="76"/>
  <c r="AV386" i="76"/>
  <c r="AM386" i="76"/>
  <c r="AD386" i="76" s="1"/>
  <c r="AI386" i="76"/>
  <c r="AH386" i="76"/>
  <c r="AG386" i="76"/>
  <c r="AF386" i="76"/>
  <c r="AE386" i="76"/>
  <c r="BN385" i="76"/>
  <c r="BM385" i="76"/>
  <c r="BL385" i="76"/>
  <c r="BE385" i="76"/>
  <c r="BD385" i="76"/>
  <c r="BC385" i="76"/>
  <c r="AV385" i="76"/>
  <c r="AU385" i="76"/>
  <c r="AT385" i="76"/>
  <c r="AM385" i="76"/>
  <c r="AD385" i="76" s="1"/>
  <c r="AL385" i="76"/>
  <c r="AK385" i="76"/>
  <c r="AJ385" i="76"/>
  <c r="AI385" i="76"/>
  <c r="AH385" i="76"/>
  <c r="AG385" i="76"/>
  <c r="AF385" i="76"/>
  <c r="AE385" i="76"/>
  <c r="AC385" i="76"/>
  <c r="AB385" i="76"/>
  <c r="R385" i="76"/>
  <c r="M385" i="76"/>
  <c r="K385" i="76"/>
  <c r="BN384" i="76"/>
  <c r="BE384" i="76"/>
  <c r="AV384" i="76"/>
  <c r="AM384" i="76"/>
  <c r="AD384" i="76" s="1"/>
  <c r="AJ384" i="76"/>
  <c r="AI384" i="76"/>
  <c r="AH384" i="76"/>
  <c r="AG384" i="76"/>
  <c r="AF384" i="76"/>
  <c r="AE384" i="76"/>
  <c r="BN383" i="76"/>
  <c r="BM383" i="76"/>
  <c r="BL383" i="76"/>
  <c r="BE383" i="76"/>
  <c r="BD383" i="76"/>
  <c r="BC383" i="76"/>
  <c r="AV383" i="76"/>
  <c r="AU383" i="76"/>
  <c r="AT383" i="76"/>
  <c r="AM383" i="76"/>
  <c r="AD383" i="76" s="1"/>
  <c r="AL383" i="76"/>
  <c r="AK383" i="76"/>
  <c r="AJ383" i="76"/>
  <c r="AI383" i="76"/>
  <c r="AH383" i="76"/>
  <c r="AG383" i="76"/>
  <c r="AF383" i="76"/>
  <c r="AE383" i="76"/>
  <c r="AC383" i="76"/>
  <c r="AB383" i="76"/>
  <c r="R383" i="76"/>
  <c r="M383" i="76"/>
  <c r="K383" i="76"/>
  <c r="BN382" i="76"/>
  <c r="BM382" i="76"/>
  <c r="BL382" i="76"/>
  <c r="BE382" i="76"/>
  <c r="BD382" i="76"/>
  <c r="BC382" i="76"/>
  <c r="AV382" i="76"/>
  <c r="AU382" i="76"/>
  <c r="AT382" i="76"/>
  <c r="AM382" i="76"/>
  <c r="AD382" i="76" s="1"/>
  <c r="AL382" i="76"/>
  <c r="AK382" i="76"/>
  <c r="AJ382" i="76"/>
  <c r="AI382" i="76"/>
  <c r="AH382" i="76"/>
  <c r="AG382" i="76"/>
  <c r="AF382" i="76"/>
  <c r="AE382" i="76"/>
  <c r="AC382" i="76"/>
  <c r="AB382" i="76"/>
  <c r="R382" i="76"/>
  <c r="M382" i="76"/>
  <c r="K382" i="76"/>
  <c r="BN381" i="76"/>
  <c r="BE381" i="76"/>
  <c r="AV381" i="76"/>
  <c r="AM381" i="76"/>
  <c r="AJ381" i="76"/>
  <c r="AI381" i="76"/>
  <c r="AH381" i="76"/>
  <c r="AG381" i="76"/>
  <c r="AF381" i="76"/>
  <c r="AE381" i="76"/>
  <c r="AD381" i="76"/>
  <c r="BN380" i="76"/>
  <c r="BE380" i="76"/>
  <c r="AV380" i="76"/>
  <c r="AM380" i="76"/>
  <c r="AJ380" i="76"/>
  <c r="AI380" i="76"/>
  <c r="AH380" i="76"/>
  <c r="AG380" i="76"/>
  <c r="AF380" i="76"/>
  <c r="AE380" i="76"/>
  <c r="AD380" i="76"/>
  <c r="BN379" i="76"/>
  <c r="AD379" i="76" s="1"/>
  <c r="BE379" i="76"/>
  <c r="AV379" i="76"/>
  <c r="AM379" i="76"/>
  <c r="AJ379" i="76"/>
  <c r="AI379" i="76"/>
  <c r="AH379" i="76"/>
  <c r="AG379" i="76"/>
  <c r="AF379" i="76"/>
  <c r="AE379" i="76"/>
  <c r="BN378" i="76"/>
  <c r="BE378" i="76"/>
  <c r="AV378" i="76"/>
  <c r="AD378" i="76" s="1"/>
  <c r="AM378" i="76"/>
  <c r="AI378" i="76"/>
  <c r="AH378" i="76"/>
  <c r="AG378" i="76"/>
  <c r="AF378" i="76"/>
  <c r="AE378" i="76"/>
  <c r="BN377" i="76"/>
  <c r="BE377" i="76"/>
  <c r="AV377" i="76"/>
  <c r="AM377" i="76"/>
  <c r="AD377" i="76" s="1"/>
  <c r="AI377" i="76"/>
  <c r="AH377" i="76"/>
  <c r="AG377" i="76"/>
  <c r="AF377" i="76"/>
  <c r="AE377" i="76"/>
  <c r="BN376" i="76"/>
  <c r="BE376" i="76"/>
  <c r="AV376" i="76"/>
  <c r="AM376" i="76"/>
  <c r="AD376" i="76" s="1"/>
  <c r="AI376" i="76"/>
  <c r="AH376" i="76"/>
  <c r="AG376" i="76"/>
  <c r="AF376" i="76"/>
  <c r="AE376" i="76"/>
  <c r="BN375" i="76"/>
  <c r="BE375" i="76"/>
  <c r="AV375" i="76"/>
  <c r="AM375" i="76"/>
  <c r="AD375" i="76" s="1"/>
  <c r="AI375" i="76"/>
  <c r="AH375" i="76"/>
  <c r="AG375" i="76"/>
  <c r="AF375" i="76"/>
  <c r="AE375" i="76"/>
  <c r="BN374" i="76"/>
  <c r="BM374" i="76"/>
  <c r="BL374" i="76"/>
  <c r="BE374" i="76"/>
  <c r="BD374" i="76"/>
  <c r="BC374" i="76"/>
  <c r="AV374" i="76"/>
  <c r="AU374" i="76"/>
  <c r="AT374" i="76"/>
  <c r="AM374" i="76"/>
  <c r="AD374" i="76" s="1"/>
  <c r="AL374" i="76"/>
  <c r="AK374" i="76"/>
  <c r="AJ374" i="76"/>
  <c r="AI374" i="76"/>
  <c r="AH374" i="76"/>
  <c r="AG374" i="76"/>
  <c r="AF374" i="76"/>
  <c r="AE374" i="76"/>
  <c r="AC374" i="76"/>
  <c r="AB374" i="76"/>
  <c r="R374" i="76"/>
  <c r="M374" i="76"/>
  <c r="K374" i="76"/>
  <c r="BN373" i="76"/>
  <c r="BE373" i="76"/>
  <c r="AV373" i="76"/>
  <c r="AM373" i="76"/>
  <c r="AD373" i="76" s="1"/>
  <c r="AJ373" i="76"/>
  <c r="AI373" i="76"/>
  <c r="AH373" i="76"/>
  <c r="AG373" i="76"/>
  <c r="AF373" i="76"/>
  <c r="AE373" i="76"/>
  <c r="BN372" i="76"/>
  <c r="BE372" i="76"/>
  <c r="AV372" i="76"/>
  <c r="AM372" i="76"/>
  <c r="AJ372" i="76"/>
  <c r="AI372" i="76"/>
  <c r="AH372" i="76"/>
  <c r="AG372" i="76"/>
  <c r="AF372" i="76"/>
  <c r="AE372" i="76"/>
  <c r="AD372" i="76"/>
  <c r="BN371" i="76"/>
  <c r="BE371" i="76"/>
  <c r="AV371" i="76"/>
  <c r="AM371" i="76"/>
  <c r="AJ371" i="76"/>
  <c r="AI371" i="76"/>
  <c r="AH371" i="76"/>
  <c r="AG371" i="76"/>
  <c r="AF371" i="76"/>
  <c r="AE371" i="76"/>
  <c r="AD371" i="76"/>
  <c r="BN370" i="76"/>
  <c r="AD370" i="76" s="1"/>
  <c r="BE370" i="76"/>
  <c r="AV370" i="76"/>
  <c r="AM370" i="76"/>
  <c r="AF370" i="76"/>
  <c r="AE370" i="76"/>
  <c r="BN369" i="76"/>
  <c r="BE369" i="76"/>
  <c r="AV369" i="76"/>
  <c r="AM369" i="76"/>
  <c r="AD369" i="76" s="1"/>
  <c r="AF369" i="76"/>
  <c r="AE369" i="76"/>
  <c r="BN368" i="76"/>
  <c r="BE368" i="76"/>
  <c r="AV368" i="76"/>
  <c r="AD368" i="76" s="1"/>
  <c r="AM368" i="76"/>
  <c r="AF368" i="76"/>
  <c r="AE368" i="76"/>
  <c r="BN367" i="76"/>
  <c r="BE367" i="76"/>
  <c r="AV367" i="76"/>
  <c r="AM367" i="76"/>
  <c r="AD367" i="76" s="1"/>
  <c r="AF367" i="76"/>
  <c r="AE367" i="76"/>
  <c r="BN366" i="76"/>
  <c r="BE366" i="76"/>
  <c r="AV366" i="76"/>
  <c r="AM366" i="76"/>
  <c r="AD366" i="76" s="1"/>
  <c r="AF366" i="76"/>
  <c r="AE366" i="76"/>
  <c r="BN365" i="76"/>
  <c r="BE365" i="76"/>
  <c r="AV365" i="76"/>
  <c r="AD365" i="76" s="1"/>
  <c r="AM365" i="76"/>
  <c r="AF365" i="76"/>
  <c r="AE365" i="76"/>
  <c r="BN364" i="76"/>
  <c r="BM364" i="76"/>
  <c r="BL364" i="76"/>
  <c r="BE364" i="76"/>
  <c r="BD364" i="76"/>
  <c r="BC364" i="76"/>
  <c r="AV364" i="76"/>
  <c r="AU364" i="76"/>
  <c r="AT364" i="76"/>
  <c r="AM364" i="76"/>
  <c r="AL364" i="76"/>
  <c r="AK364" i="76"/>
  <c r="AJ364" i="76"/>
  <c r="AI364" i="76"/>
  <c r="AH364" i="76"/>
  <c r="AG364" i="76"/>
  <c r="AF364" i="76"/>
  <c r="AE364" i="76"/>
  <c r="AD364" i="76"/>
  <c r="AC364" i="76"/>
  <c r="AB364" i="76"/>
  <c r="R364" i="76"/>
  <c r="M364" i="76"/>
  <c r="K364" i="76"/>
  <c r="BN363" i="76"/>
  <c r="BE363" i="76"/>
  <c r="AV363" i="76"/>
  <c r="AM363" i="76"/>
  <c r="AD363" i="76" s="1"/>
  <c r="AJ363" i="76"/>
  <c r="AI363" i="76"/>
  <c r="AH363" i="76"/>
  <c r="AG363" i="76"/>
  <c r="AF363" i="76"/>
  <c r="AE363" i="76"/>
  <c r="BN362" i="76"/>
  <c r="BE362" i="76"/>
  <c r="AV362" i="76"/>
  <c r="AM362" i="76"/>
  <c r="AD362" i="76" s="1"/>
  <c r="AJ362" i="76"/>
  <c r="AI362" i="76"/>
  <c r="AH362" i="76"/>
  <c r="AG362" i="76"/>
  <c r="AF362" i="76"/>
  <c r="AE362" i="76"/>
  <c r="BN361" i="76"/>
  <c r="BE361" i="76"/>
  <c r="AV361" i="76"/>
  <c r="AM361" i="76"/>
  <c r="AD361" i="76" s="1"/>
  <c r="AJ361" i="76"/>
  <c r="AI361" i="76"/>
  <c r="AH361" i="76"/>
  <c r="AG361" i="76"/>
  <c r="AF361" i="76"/>
  <c r="AE361" i="76"/>
  <c r="BN360" i="76"/>
  <c r="BE360" i="76"/>
  <c r="AV360" i="76"/>
  <c r="AM360" i="76"/>
  <c r="AD360" i="76" s="1"/>
  <c r="AF360" i="76"/>
  <c r="AE360" i="76"/>
  <c r="BN359" i="76"/>
  <c r="BE359" i="76"/>
  <c r="AV359" i="76"/>
  <c r="AM359" i="76"/>
  <c r="AD359" i="76" s="1"/>
  <c r="AF359" i="76"/>
  <c r="AE359" i="76"/>
  <c r="BN358" i="76"/>
  <c r="BE358" i="76"/>
  <c r="AV358" i="76"/>
  <c r="AM358" i="76"/>
  <c r="AF358" i="76"/>
  <c r="AE358" i="76"/>
  <c r="AD358" i="76"/>
  <c r="BN357" i="76"/>
  <c r="AD357" i="76" s="1"/>
  <c r="BE357" i="76"/>
  <c r="AV357" i="76"/>
  <c r="AM357" i="76"/>
  <c r="AF357" i="76"/>
  <c r="AE357" i="76"/>
  <c r="BN356" i="76"/>
  <c r="BM356" i="76"/>
  <c r="BL356" i="76"/>
  <c r="BE356" i="76"/>
  <c r="AD356" i="76" s="1"/>
  <c r="BD356" i="76"/>
  <c r="BC356" i="76"/>
  <c r="AV356" i="76"/>
  <c r="AU356" i="76"/>
  <c r="AT356" i="76"/>
  <c r="AM356" i="76"/>
  <c r="AL356" i="76"/>
  <c r="AK356" i="76"/>
  <c r="AJ356" i="76"/>
  <c r="AI356" i="76"/>
  <c r="AH356" i="76"/>
  <c r="AG356" i="76"/>
  <c r="AF356" i="76"/>
  <c r="AE356" i="76"/>
  <c r="AC356" i="76"/>
  <c r="AB356" i="76"/>
  <c r="R356" i="76"/>
  <c r="M356" i="76"/>
  <c r="K356" i="76"/>
  <c r="BN355" i="76"/>
  <c r="BE355" i="76"/>
  <c r="AV355" i="76"/>
  <c r="AM355" i="76"/>
  <c r="AD355" i="76" s="1"/>
  <c r="AJ355" i="76"/>
  <c r="AI355" i="76"/>
  <c r="AH355" i="76"/>
  <c r="AG355" i="76"/>
  <c r="AF355" i="76"/>
  <c r="AE355" i="76"/>
  <c r="BN354" i="76"/>
  <c r="BE354" i="76"/>
  <c r="AV354" i="76"/>
  <c r="AM354" i="76"/>
  <c r="AD354" i="76" s="1"/>
  <c r="AJ354" i="76"/>
  <c r="AI354" i="76"/>
  <c r="AH354" i="76"/>
  <c r="AG354" i="76"/>
  <c r="AF354" i="76"/>
  <c r="AE354" i="76"/>
  <c r="BN353" i="76"/>
  <c r="BE353" i="76"/>
  <c r="AV353" i="76"/>
  <c r="AM353" i="76"/>
  <c r="AD353" i="76" s="1"/>
  <c r="AJ353" i="76"/>
  <c r="AI353" i="76"/>
  <c r="AH353" i="76"/>
  <c r="AG353" i="76"/>
  <c r="AF353" i="76"/>
  <c r="AE353" i="76"/>
  <c r="BN352" i="76"/>
  <c r="BE352" i="76"/>
  <c r="AV352" i="76"/>
  <c r="AM352" i="76"/>
  <c r="AD352" i="76" s="1"/>
  <c r="AF352" i="76"/>
  <c r="AE352" i="76"/>
  <c r="BN351" i="76"/>
  <c r="BE351" i="76"/>
  <c r="AV351" i="76"/>
  <c r="AD351" i="76" s="1"/>
  <c r="AM351" i="76"/>
  <c r="AF351" i="76"/>
  <c r="AE351" i="76"/>
  <c r="BN350" i="76"/>
  <c r="BE350" i="76"/>
  <c r="AV350" i="76"/>
  <c r="AM350" i="76"/>
  <c r="AF350" i="76"/>
  <c r="AE350" i="76"/>
  <c r="AD350" i="76"/>
  <c r="BN349" i="76"/>
  <c r="BE349" i="76"/>
  <c r="AV349" i="76"/>
  <c r="AM349" i="76"/>
  <c r="AF349" i="76"/>
  <c r="AE349" i="76"/>
  <c r="AD349" i="76"/>
  <c r="BN348" i="76"/>
  <c r="BE348" i="76"/>
  <c r="AV348" i="76"/>
  <c r="AM348" i="76"/>
  <c r="AD348" i="76" s="1"/>
  <c r="AF348" i="76"/>
  <c r="AE348" i="76"/>
  <c r="BN347" i="76"/>
  <c r="BE347" i="76"/>
  <c r="AV347" i="76"/>
  <c r="AM347" i="76"/>
  <c r="AD347" i="76" s="1"/>
  <c r="AF347" i="76"/>
  <c r="AE347" i="76"/>
  <c r="BN346" i="76"/>
  <c r="BE346" i="76"/>
  <c r="AV346" i="76"/>
  <c r="AM346" i="76"/>
  <c r="AD346" i="76" s="1"/>
  <c r="AF346" i="76"/>
  <c r="AE346" i="76"/>
  <c r="BN345" i="76"/>
  <c r="BE345" i="76"/>
  <c r="AV345" i="76"/>
  <c r="AM345" i="76"/>
  <c r="AF345" i="76"/>
  <c r="AE345" i="76"/>
  <c r="AD345" i="76"/>
  <c r="BN344" i="76"/>
  <c r="AD344" i="76" s="1"/>
  <c r="BE344" i="76"/>
  <c r="AV344" i="76"/>
  <c r="AM344" i="76"/>
  <c r="AF344" i="76"/>
  <c r="AE344" i="76"/>
  <c r="BN343" i="76"/>
  <c r="BE343" i="76"/>
  <c r="AV343" i="76"/>
  <c r="AM343" i="76"/>
  <c r="AD343" i="76" s="1"/>
  <c r="AF343" i="76"/>
  <c r="AE343" i="76"/>
  <c r="BN342" i="76"/>
  <c r="BE342" i="76"/>
  <c r="AV342" i="76"/>
  <c r="AD342" i="76" s="1"/>
  <c r="AM342" i="76"/>
  <c r="AF342" i="76"/>
  <c r="AE342" i="76"/>
  <c r="BN341" i="76"/>
  <c r="BE341" i="76"/>
  <c r="AV341" i="76"/>
  <c r="AM341" i="76"/>
  <c r="AD341" i="76" s="1"/>
  <c r="AF341" i="76"/>
  <c r="AE341" i="76"/>
  <c r="BN340" i="76"/>
  <c r="BE340" i="76"/>
  <c r="AV340" i="76"/>
  <c r="AM340" i="76"/>
  <c r="AD340" i="76" s="1"/>
  <c r="AF340" i="76"/>
  <c r="AE340" i="76"/>
  <c r="BN339" i="76"/>
  <c r="BE339" i="76"/>
  <c r="AV339" i="76"/>
  <c r="AD339" i="76" s="1"/>
  <c r="AM339" i="76"/>
  <c r="AF339" i="76"/>
  <c r="AE339" i="76"/>
  <c r="BN338" i="76"/>
  <c r="BE338" i="76"/>
  <c r="AV338" i="76"/>
  <c r="AM338" i="76"/>
  <c r="AF338" i="76"/>
  <c r="AE338" i="76"/>
  <c r="AD338" i="76"/>
  <c r="BN337" i="76"/>
  <c r="BM337" i="76"/>
  <c r="BL337" i="76"/>
  <c r="BE337" i="76"/>
  <c r="BD337" i="76"/>
  <c r="BC337" i="76"/>
  <c r="AV337" i="76"/>
  <c r="AU337" i="76"/>
  <c r="AT337" i="76"/>
  <c r="AM337" i="76"/>
  <c r="AL337" i="76"/>
  <c r="AK337" i="76"/>
  <c r="AJ337" i="76"/>
  <c r="AI337" i="76"/>
  <c r="AH337" i="76"/>
  <c r="AG337" i="76"/>
  <c r="AF337" i="76"/>
  <c r="AE337" i="76"/>
  <c r="AD337" i="76"/>
  <c r="AC337" i="76"/>
  <c r="AB337" i="76"/>
  <c r="R337" i="76"/>
  <c r="M337" i="76"/>
  <c r="K337" i="76"/>
  <c r="BN336" i="76"/>
  <c r="BE336" i="76"/>
  <c r="AV336" i="76"/>
  <c r="AM336" i="76"/>
  <c r="AJ336" i="76"/>
  <c r="AI336" i="76"/>
  <c r="AH336" i="76"/>
  <c r="AG336" i="76"/>
  <c r="AF336" i="76"/>
  <c r="AE336" i="76"/>
  <c r="AD336" i="76"/>
  <c r="BN335" i="76"/>
  <c r="AD335" i="76" s="1"/>
  <c r="BE335" i="76"/>
  <c r="AV335" i="76"/>
  <c r="AM335" i="76"/>
  <c r="AJ335" i="76"/>
  <c r="AI335" i="76"/>
  <c r="AH335" i="76"/>
  <c r="AG335" i="76"/>
  <c r="AF335" i="76"/>
  <c r="AE335" i="76"/>
  <c r="BN334" i="76"/>
  <c r="BE334" i="76"/>
  <c r="AD334" i="76" s="1"/>
  <c r="AV334" i="76"/>
  <c r="AM334" i="76"/>
  <c r="AJ334" i="76"/>
  <c r="AI334" i="76"/>
  <c r="AH334" i="76"/>
  <c r="AG334" i="76"/>
  <c r="AF334" i="76"/>
  <c r="AE334" i="76"/>
  <c r="BN333" i="76"/>
  <c r="BE333" i="76"/>
  <c r="AV333" i="76"/>
  <c r="AM333" i="76"/>
  <c r="AD333" i="76" s="1"/>
  <c r="AF333" i="76"/>
  <c r="AE333" i="76"/>
  <c r="BN332" i="76"/>
  <c r="BE332" i="76"/>
  <c r="AV332" i="76"/>
  <c r="AM332" i="76"/>
  <c r="AF332" i="76"/>
  <c r="AE332" i="76"/>
  <c r="AD332" i="76"/>
  <c r="BN331" i="76"/>
  <c r="AD331" i="76" s="1"/>
  <c r="BE331" i="76"/>
  <c r="AV331" i="76"/>
  <c r="AM331" i="76"/>
  <c r="AF331" i="76"/>
  <c r="AE331" i="76"/>
  <c r="BN330" i="76"/>
  <c r="BE330" i="76"/>
  <c r="AV330" i="76"/>
  <c r="AM330" i="76"/>
  <c r="AD330" i="76" s="1"/>
  <c r="AF330" i="76"/>
  <c r="AE330" i="76"/>
  <c r="BN329" i="76"/>
  <c r="BM329" i="76"/>
  <c r="BL329" i="76"/>
  <c r="BE329" i="76"/>
  <c r="BD329" i="76"/>
  <c r="BC329" i="76"/>
  <c r="AV329" i="76"/>
  <c r="AU329" i="76"/>
  <c r="AT329" i="76"/>
  <c r="AM329" i="76"/>
  <c r="AD329" i="76" s="1"/>
  <c r="AL329" i="76"/>
  <c r="AK329" i="76"/>
  <c r="AJ329" i="76"/>
  <c r="AI329" i="76"/>
  <c r="AH329" i="76"/>
  <c r="AG329" i="76"/>
  <c r="AF329" i="76"/>
  <c r="AE329" i="76"/>
  <c r="AC329" i="76"/>
  <c r="AB329" i="76"/>
  <c r="R329" i="76"/>
  <c r="M329" i="76"/>
  <c r="K329" i="76"/>
  <c r="BN328" i="76"/>
  <c r="BE328" i="76"/>
  <c r="AV328" i="76"/>
  <c r="AD328" i="76" s="1"/>
  <c r="AM328" i="76"/>
  <c r="AF328" i="76"/>
  <c r="AE328" i="76"/>
  <c r="BN327" i="76"/>
  <c r="BE327" i="76"/>
  <c r="AV327" i="76"/>
  <c r="AM327" i="76"/>
  <c r="AD327" i="76" s="1"/>
  <c r="AF327" i="76"/>
  <c r="AE327" i="76"/>
  <c r="BN326" i="76"/>
  <c r="BE326" i="76"/>
  <c r="AV326" i="76"/>
  <c r="AM326" i="76"/>
  <c r="AD326" i="76" s="1"/>
  <c r="AF326" i="76"/>
  <c r="AE326" i="76"/>
  <c r="BN325" i="76"/>
  <c r="BE325" i="76"/>
  <c r="AV325" i="76"/>
  <c r="AM325" i="76"/>
  <c r="AD325" i="76" s="1"/>
  <c r="AF325" i="76"/>
  <c r="AE325" i="76"/>
  <c r="BN324" i="76"/>
  <c r="BE324" i="76"/>
  <c r="AV324" i="76"/>
  <c r="AM324" i="76"/>
  <c r="AF324" i="76"/>
  <c r="AE324" i="76"/>
  <c r="AD324" i="76"/>
  <c r="BN323" i="76"/>
  <c r="BE323" i="76"/>
  <c r="AV323" i="76"/>
  <c r="AM323" i="76"/>
  <c r="AF323" i="76"/>
  <c r="AE323" i="76"/>
  <c r="AD323" i="76"/>
  <c r="BN322" i="76"/>
  <c r="BE322" i="76"/>
  <c r="AV322" i="76"/>
  <c r="AM322" i="76"/>
  <c r="AD322" i="76" s="1"/>
  <c r="AF322" i="76"/>
  <c r="AE322" i="76"/>
  <c r="BN321" i="76"/>
  <c r="BE321" i="76"/>
  <c r="AV321" i="76"/>
  <c r="AM321" i="76"/>
  <c r="AD321" i="76" s="1"/>
  <c r="AF321" i="76"/>
  <c r="AE321" i="76"/>
  <c r="BN320" i="76"/>
  <c r="BE320" i="76"/>
  <c r="AV320" i="76"/>
  <c r="AM320" i="76"/>
  <c r="AD320" i="76" s="1"/>
  <c r="AF320" i="76"/>
  <c r="AE320" i="76"/>
  <c r="BN319" i="76"/>
  <c r="BE319" i="76"/>
  <c r="AV319" i="76"/>
  <c r="AM319" i="76"/>
  <c r="AF319" i="76"/>
  <c r="AE319" i="76"/>
  <c r="AD319" i="76"/>
  <c r="BN318" i="76"/>
  <c r="AD318" i="76" s="1"/>
  <c r="BE318" i="76"/>
  <c r="AV318" i="76"/>
  <c r="AM318" i="76"/>
  <c r="AF318" i="76"/>
  <c r="AE318" i="76"/>
  <c r="BN317" i="76"/>
  <c r="BE317" i="76"/>
  <c r="AV317" i="76"/>
  <c r="AM317" i="76"/>
  <c r="AD317" i="76" s="1"/>
  <c r="AF317" i="76"/>
  <c r="AE317" i="76"/>
  <c r="BN316" i="76"/>
  <c r="BE316" i="76"/>
  <c r="AV316" i="76"/>
  <c r="AD316" i="76" s="1"/>
  <c r="AM316" i="76"/>
  <c r="AF316" i="76"/>
  <c r="AE316" i="76"/>
  <c r="BN315" i="76"/>
  <c r="BE315" i="76"/>
  <c r="AV315" i="76"/>
  <c r="AM315" i="76"/>
  <c r="AD315" i="76" s="1"/>
  <c r="AF315" i="76"/>
  <c r="AE315" i="76"/>
  <c r="BN314" i="76"/>
  <c r="BE314" i="76"/>
  <c r="AV314" i="76"/>
  <c r="AM314" i="76"/>
  <c r="AD314" i="76" s="1"/>
  <c r="AF314" i="76"/>
  <c r="AE314" i="76"/>
  <c r="BN313" i="76"/>
  <c r="BE313" i="76"/>
  <c r="AV313" i="76"/>
  <c r="AM313" i="76"/>
  <c r="AD313" i="76" s="1"/>
  <c r="AF313" i="76"/>
  <c r="AE313" i="76"/>
  <c r="BN312" i="76"/>
  <c r="BE312" i="76"/>
  <c r="AV312" i="76"/>
  <c r="AM312" i="76"/>
  <c r="AF312" i="76"/>
  <c r="AE312" i="76"/>
  <c r="AD312" i="76"/>
  <c r="BN311" i="76"/>
  <c r="BE311" i="76"/>
  <c r="AV311" i="76"/>
  <c r="AM311" i="76"/>
  <c r="AF311" i="76"/>
  <c r="AE311" i="76"/>
  <c r="AD311" i="76"/>
  <c r="BN310" i="76"/>
  <c r="BM310" i="76"/>
  <c r="BL310" i="76"/>
  <c r="BE310" i="76"/>
  <c r="AD310" i="76" s="1"/>
  <c r="BD310" i="76"/>
  <c r="BC310" i="76"/>
  <c r="AV310" i="76"/>
  <c r="AU310" i="76"/>
  <c r="AT310" i="76"/>
  <c r="AM310" i="76"/>
  <c r="AL310" i="76"/>
  <c r="AK310" i="76"/>
  <c r="AJ310" i="76"/>
  <c r="AI310" i="76"/>
  <c r="AH310" i="76"/>
  <c r="AG310" i="76"/>
  <c r="AF310" i="76"/>
  <c r="AE310" i="76"/>
  <c r="AC310" i="76"/>
  <c r="AB310" i="76"/>
  <c r="R310" i="76"/>
  <c r="M310" i="76"/>
  <c r="K310" i="76"/>
  <c r="BN309" i="76"/>
  <c r="BE309" i="76"/>
  <c r="AV309" i="76"/>
  <c r="AM309" i="76"/>
  <c r="AD309" i="76" s="1"/>
  <c r="AF309" i="76"/>
  <c r="BN308" i="76"/>
  <c r="BE308" i="76"/>
  <c r="AV308" i="76"/>
  <c r="AM308" i="76"/>
  <c r="AF308" i="76"/>
  <c r="AD308" i="76"/>
  <c r="BN307" i="76"/>
  <c r="BE307" i="76"/>
  <c r="AV307" i="76"/>
  <c r="AM307" i="76"/>
  <c r="AD307" i="76" s="1"/>
  <c r="AF307" i="76"/>
  <c r="BN306" i="76"/>
  <c r="BE306" i="76"/>
  <c r="AV306" i="76"/>
  <c r="AM306" i="76"/>
  <c r="AF306" i="76"/>
  <c r="AD306" i="76"/>
  <c r="BN305" i="76"/>
  <c r="BE305" i="76"/>
  <c r="AV305" i="76"/>
  <c r="AM305" i="76"/>
  <c r="AD305" i="76" s="1"/>
  <c r="AF305" i="76"/>
  <c r="BN304" i="76"/>
  <c r="BE304" i="76"/>
  <c r="AV304" i="76"/>
  <c r="AM304" i="76"/>
  <c r="AF304" i="76"/>
  <c r="AD304" i="76"/>
  <c r="BN303" i="76"/>
  <c r="BE303" i="76"/>
  <c r="AV303" i="76"/>
  <c r="AM303" i="76"/>
  <c r="AD303" i="76" s="1"/>
  <c r="AF303" i="76"/>
  <c r="BN302" i="76"/>
  <c r="BE302" i="76"/>
  <c r="AV302" i="76"/>
  <c r="AM302" i="76"/>
  <c r="AF302" i="76"/>
  <c r="AD302" i="76"/>
  <c r="BN301" i="76"/>
  <c r="BM301" i="76"/>
  <c r="BL301" i="76"/>
  <c r="BE301" i="76"/>
  <c r="AD301" i="76" s="1"/>
  <c r="BD301" i="76"/>
  <c r="BC301" i="76"/>
  <c r="AV301" i="76"/>
  <c r="AU301" i="76"/>
  <c r="AT301" i="76"/>
  <c r="AM301" i="76"/>
  <c r="AL301" i="76"/>
  <c r="AK301" i="76"/>
  <c r="AJ301" i="76"/>
  <c r="AI301" i="76"/>
  <c r="AH301" i="76"/>
  <c r="AG301" i="76"/>
  <c r="AF301" i="76"/>
  <c r="AE301" i="76"/>
  <c r="AC301" i="76"/>
  <c r="AB301" i="76"/>
  <c r="R301" i="76"/>
  <c r="M301" i="76"/>
  <c r="K301" i="76"/>
  <c r="BN300" i="76"/>
  <c r="BE300" i="76"/>
  <c r="AV300" i="76"/>
  <c r="AM300" i="76"/>
  <c r="AD300" i="76" s="1"/>
  <c r="AJ300" i="76"/>
  <c r="AI300" i="76"/>
  <c r="AH300" i="76"/>
  <c r="AG300" i="76"/>
  <c r="AF300" i="76"/>
  <c r="AE300" i="76"/>
  <c r="BN299" i="76"/>
  <c r="BE299" i="76"/>
  <c r="AV299" i="76"/>
  <c r="AM299" i="76"/>
  <c r="AD299" i="76" s="1"/>
  <c r="AJ299" i="76"/>
  <c r="AI299" i="76"/>
  <c r="AH299" i="76"/>
  <c r="AG299" i="76"/>
  <c r="AF299" i="76"/>
  <c r="AE299" i="76"/>
  <c r="BN298" i="76"/>
  <c r="BE298" i="76"/>
  <c r="AV298" i="76"/>
  <c r="AM298" i="76"/>
  <c r="AD298" i="76" s="1"/>
  <c r="AJ298" i="76"/>
  <c r="AI298" i="76"/>
  <c r="AH298" i="76"/>
  <c r="AG298" i="76"/>
  <c r="AF298" i="76"/>
  <c r="AE298" i="76"/>
  <c r="BN297" i="76"/>
  <c r="BE297" i="76"/>
  <c r="AV297" i="76"/>
  <c r="AD297" i="76" s="1"/>
  <c r="AM297" i="76"/>
  <c r="AF297" i="76"/>
  <c r="BN296" i="76"/>
  <c r="BE296" i="76"/>
  <c r="AV296" i="76"/>
  <c r="AD296" i="76" s="1"/>
  <c r="AM296" i="76"/>
  <c r="AF296" i="76"/>
  <c r="BN295" i="76"/>
  <c r="BE295" i="76"/>
  <c r="AV295" i="76"/>
  <c r="AD295" i="76" s="1"/>
  <c r="AM295" i="76"/>
  <c r="AF295" i="76"/>
  <c r="BN294" i="76"/>
  <c r="BE294" i="76"/>
  <c r="AV294" i="76"/>
  <c r="AD294" i="76" s="1"/>
  <c r="AM294" i="76"/>
  <c r="AF294" i="76"/>
  <c r="BN293" i="76"/>
  <c r="BE293" i="76"/>
  <c r="AV293" i="76"/>
  <c r="AD293" i="76" s="1"/>
  <c r="AM293" i="76"/>
  <c r="AF293" i="76"/>
  <c r="BN292" i="76"/>
  <c r="BE292" i="76"/>
  <c r="AV292" i="76"/>
  <c r="AD292" i="76" s="1"/>
  <c r="AM292" i="76"/>
  <c r="AF292" i="76"/>
  <c r="BN291" i="76"/>
  <c r="BE291" i="76"/>
  <c r="AV291" i="76"/>
  <c r="AD291" i="76" s="1"/>
  <c r="AM291" i="76"/>
  <c r="AF291" i="76"/>
  <c r="BN290" i="76"/>
  <c r="BE290" i="76"/>
  <c r="AV290" i="76"/>
  <c r="AD290" i="76" s="1"/>
  <c r="AM290" i="76"/>
  <c r="AF290" i="76"/>
  <c r="BN289" i="76"/>
  <c r="BE289" i="76"/>
  <c r="AV289" i="76"/>
  <c r="AD289" i="76" s="1"/>
  <c r="AM289" i="76"/>
  <c r="AF289" i="76"/>
  <c r="BN288" i="76"/>
  <c r="BM288" i="76"/>
  <c r="BL288" i="76"/>
  <c r="BE288" i="76"/>
  <c r="BD288" i="76"/>
  <c r="BC288" i="76"/>
  <c r="AV288" i="76"/>
  <c r="AU288" i="76"/>
  <c r="AT288" i="76"/>
  <c r="AM288" i="76"/>
  <c r="AD288" i="76" s="1"/>
  <c r="AL288" i="76"/>
  <c r="AK288" i="76"/>
  <c r="AJ288" i="76"/>
  <c r="AI288" i="76"/>
  <c r="AH288" i="76"/>
  <c r="AG288" i="76"/>
  <c r="AF288" i="76"/>
  <c r="AE288" i="76"/>
  <c r="AC288" i="76"/>
  <c r="AB288" i="76"/>
  <c r="R288" i="76"/>
  <c r="M288" i="76"/>
  <c r="K288" i="76"/>
  <c r="BN287" i="76"/>
  <c r="BE287" i="76"/>
  <c r="AV287" i="76"/>
  <c r="AM287" i="76"/>
  <c r="AD287" i="76" s="1"/>
  <c r="AF287" i="76"/>
  <c r="AE287" i="76"/>
  <c r="BN286" i="76"/>
  <c r="BE286" i="76"/>
  <c r="AV286" i="76"/>
  <c r="AM286" i="76"/>
  <c r="AF286" i="76"/>
  <c r="AE286" i="76"/>
  <c r="AD286" i="76"/>
  <c r="BN285" i="76"/>
  <c r="BE285" i="76"/>
  <c r="AV285" i="76"/>
  <c r="AM285" i="76"/>
  <c r="AF285" i="76"/>
  <c r="AE285" i="76"/>
  <c r="AD285" i="76"/>
  <c r="BN284" i="76"/>
  <c r="BE284" i="76"/>
  <c r="AV284" i="76"/>
  <c r="AM284" i="76"/>
  <c r="AD284" i="76" s="1"/>
  <c r="AF284" i="76"/>
  <c r="AE284" i="76"/>
  <c r="BN283" i="76"/>
  <c r="BE283" i="76"/>
  <c r="AV283" i="76"/>
  <c r="AM283" i="76"/>
  <c r="AD283" i="76" s="1"/>
  <c r="AF283" i="76"/>
  <c r="AE283" i="76"/>
  <c r="BN282" i="76"/>
  <c r="BE282" i="76"/>
  <c r="AV282" i="76"/>
  <c r="AM282" i="76"/>
  <c r="AD282" i="76" s="1"/>
  <c r="AF282" i="76"/>
  <c r="AE282" i="76"/>
  <c r="BN281" i="76"/>
  <c r="BE281" i="76"/>
  <c r="AV281" i="76"/>
  <c r="AD281" i="76" s="1"/>
  <c r="AM281" i="76"/>
  <c r="AF281" i="76"/>
  <c r="AE281" i="76"/>
  <c r="BN280" i="76"/>
  <c r="AD280" i="76" s="1"/>
  <c r="BE280" i="76"/>
  <c r="AV280" i="76"/>
  <c r="AM280" i="76"/>
  <c r="AF280" i="76"/>
  <c r="AE280" i="76"/>
  <c r="BN279" i="76"/>
  <c r="BE279" i="76"/>
  <c r="AV279" i="76"/>
  <c r="AM279" i="76"/>
  <c r="AD279" i="76" s="1"/>
  <c r="AF279" i="76"/>
  <c r="AE279" i="76"/>
  <c r="BN278" i="76"/>
  <c r="BE278" i="76"/>
  <c r="AV278" i="76"/>
  <c r="AD278" i="76" s="1"/>
  <c r="AM278" i="76"/>
  <c r="AF278" i="76"/>
  <c r="AE278" i="76"/>
  <c r="BN277" i="76"/>
  <c r="BE277" i="76"/>
  <c r="AV277" i="76"/>
  <c r="AM277" i="76"/>
  <c r="AD277" i="76" s="1"/>
  <c r="AF277" i="76"/>
  <c r="AE277" i="76"/>
  <c r="BN276" i="76"/>
  <c r="BE276" i="76"/>
  <c r="AV276" i="76"/>
  <c r="AM276" i="76"/>
  <c r="AD276" i="76" s="1"/>
  <c r="AF276" i="76"/>
  <c r="AE276" i="76"/>
  <c r="BN275" i="76"/>
  <c r="BE275" i="76"/>
  <c r="AV275" i="76"/>
  <c r="AM275" i="76"/>
  <c r="AD275" i="76" s="1"/>
  <c r="AF275" i="76"/>
  <c r="AE275" i="76"/>
  <c r="BN274" i="76"/>
  <c r="BE274" i="76"/>
  <c r="AV274" i="76"/>
  <c r="AM274" i="76"/>
  <c r="AF274" i="76"/>
  <c r="AE274" i="76"/>
  <c r="AD274" i="76"/>
  <c r="BN273" i="76"/>
  <c r="BE273" i="76"/>
  <c r="AV273" i="76"/>
  <c r="AM273" i="76"/>
  <c r="AF273" i="76"/>
  <c r="AE273" i="76"/>
  <c r="AD273" i="76"/>
  <c r="BN272" i="76"/>
  <c r="BE272" i="76"/>
  <c r="AV272" i="76"/>
  <c r="AM272" i="76"/>
  <c r="AD272" i="76" s="1"/>
  <c r="AF272" i="76"/>
  <c r="AE272" i="76"/>
  <c r="BN271" i="76"/>
  <c r="BE271" i="76"/>
  <c r="AV271" i="76"/>
  <c r="AM271" i="76"/>
  <c r="AD271" i="76" s="1"/>
  <c r="AF271" i="76"/>
  <c r="AE271" i="76"/>
  <c r="BN270" i="76"/>
  <c r="BE270" i="76"/>
  <c r="AV270" i="76"/>
  <c r="AM270" i="76"/>
  <c r="AD270" i="76" s="1"/>
  <c r="AF270" i="76"/>
  <c r="AE270" i="76"/>
  <c r="BN269" i="76"/>
  <c r="BE269" i="76"/>
  <c r="AV269" i="76"/>
  <c r="AD269" i="76" s="1"/>
  <c r="AM269" i="76"/>
  <c r="AF269" i="76"/>
  <c r="AE269" i="76"/>
  <c r="BN268" i="76"/>
  <c r="AD268" i="76" s="1"/>
  <c r="BE268" i="76"/>
  <c r="AV268" i="76"/>
  <c r="AM268" i="76"/>
  <c r="AF268" i="76"/>
  <c r="AE268" i="76"/>
  <c r="BN267" i="76"/>
  <c r="BE267" i="76"/>
  <c r="AV267" i="76"/>
  <c r="AM267" i="76"/>
  <c r="AD267" i="76" s="1"/>
  <c r="AF267" i="76"/>
  <c r="AE267" i="76"/>
  <c r="BN266" i="76"/>
  <c r="BE266" i="76"/>
  <c r="AV266" i="76"/>
  <c r="AD266" i="76" s="1"/>
  <c r="AM266" i="76"/>
  <c r="AF266" i="76"/>
  <c r="AE266" i="76"/>
  <c r="BN265" i="76"/>
  <c r="BE265" i="76"/>
  <c r="AV265" i="76"/>
  <c r="AM265" i="76"/>
  <c r="AD265" i="76" s="1"/>
  <c r="AF265" i="76"/>
  <c r="AE265" i="76"/>
  <c r="BN264" i="76"/>
  <c r="BE264" i="76"/>
  <c r="AV264" i="76"/>
  <c r="AM264" i="76"/>
  <c r="AD264" i="76" s="1"/>
  <c r="AF264" i="76"/>
  <c r="AE264" i="76"/>
  <c r="BN263" i="76"/>
  <c r="BE263" i="76"/>
  <c r="AV263" i="76"/>
  <c r="AM263" i="76"/>
  <c r="AD263" i="76" s="1"/>
  <c r="AF263" i="76"/>
  <c r="AE263" i="76"/>
  <c r="BN262" i="76"/>
  <c r="BE262" i="76"/>
  <c r="AV262" i="76"/>
  <c r="AM262" i="76"/>
  <c r="AF262" i="76"/>
  <c r="AE262" i="76"/>
  <c r="AD262" i="76"/>
  <c r="BN261" i="76"/>
  <c r="BE261" i="76"/>
  <c r="AV261" i="76"/>
  <c r="AM261" i="76"/>
  <c r="AF261" i="76"/>
  <c r="AE261" i="76"/>
  <c r="AD261" i="76"/>
  <c r="BN260" i="76"/>
  <c r="BE260" i="76"/>
  <c r="AV260" i="76"/>
  <c r="AM260" i="76"/>
  <c r="AD260" i="76" s="1"/>
  <c r="AF260" i="76"/>
  <c r="AE260" i="76"/>
  <c r="BN259" i="76"/>
  <c r="BE259" i="76"/>
  <c r="AV259" i="76"/>
  <c r="AM259" i="76"/>
  <c r="AD259" i="76" s="1"/>
  <c r="AF259" i="76"/>
  <c r="AE259" i="76"/>
  <c r="BN258" i="76"/>
  <c r="BE258" i="76"/>
  <c r="AV258" i="76"/>
  <c r="AM258" i="76"/>
  <c r="AD258" i="76" s="1"/>
  <c r="AF258" i="76"/>
  <c r="AE258" i="76"/>
  <c r="BN257" i="76"/>
  <c r="BE257" i="76"/>
  <c r="AV257" i="76"/>
  <c r="AD257" i="76" s="1"/>
  <c r="AM257" i="76"/>
  <c r="AF257" i="76"/>
  <c r="AE257" i="76"/>
  <c r="BN256" i="76"/>
  <c r="AD256" i="76" s="1"/>
  <c r="BE256" i="76"/>
  <c r="AV256" i="76"/>
  <c r="AM256" i="76"/>
  <c r="AF256" i="76"/>
  <c r="AE256" i="76"/>
  <c r="BN255" i="76"/>
  <c r="BE255" i="76"/>
  <c r="AV255" i="76"/>
  <c r="AM255" i="76"/>
  <c r="AD255" i="76" s="1"/>
  <c r="AF255" i="76"/>
  <c r="AE255" i="76"/>
  <c r="BN254" i="76"/>
  <c r="BE254" i="76"/>
  <c r="AV254" i="76"/>
  <c r="AD254" i="76" s="1"/>
  <c r="AM254" i="76"/>
  <c r="AF254" i="76"/>
  <c r="AE254" i="76"/>
  <c r="BN253" i="76"/>
  <c r="BE253" i="76"/>
  <c r="AV253" i="76"/>
  <c r="AM253" i="76"/>
  <c r="AD253" i="76" s="1"/>
  <c r="AF253" i="76"/>
  <c r="AE253" i="76"/>
  <c r="BN252" i="76"/>
  <c r="BE252" i="76"/>
  <c r="AV252" i="76"/>
  <c r="AM252" i="76"/>
  <c r="AD252" i="76" s="1"/>
  <c r="AF252" i="76"/>
  <c r="AE252" i="76"/>
  <c r="BN251" i="76"/>
  <c r="BE251" i="76"/>
  <c r="AV251" i="76"/>
  <c r="AM251" i="76"/>
  <c r="AD251" i="76" s="1"/>
  <c r="AF251" i="76"/>
  <c r="AE251" i="76"/>
  <c r="BN250" i="76"/>
  <c r="BE250" i="76"/>
  <c r="AV250" i="76"/>
  <c r="AM250" i="76"/>
  <c r="AF250" i="76"/>
  <c r="AE250" i="76"/>
  <c r="AD250" i="76"/>
  <c r="BN249" i="76"/>
  <c r="BE249" i="76"/>
  <c r="AV249" i="76"/>
  <c r="AM249" i="76"/>
  <c r="AF249" i="76"/>
  <c r="AE249" i="76"/>
  <c r="AD249" i="76"/>
  <c r="BN248" i="76"/>
  <c r="BE248" i="76"/>
  <c r="AV248" i="76"/>
  <c r="AM248" i="76"/>
  <c r="AD248" i="76" s="1"/>
  <c r="AF248" i="76"/>
  <c r="AE248" i="76"/>
  <c r="BN247" i="76"/>
  <c r="BE247" i="76"/>
  <c r="AV247" i="76"/>
  <c r="AM247" i="76"/>
  <c r="AD247" i="76" s="1"/>
  <c r="AF247" i="76"/>
  <c r="AE247" i="76"/>
  <c r="BN246" i="76"/>
  <c r="BE246" i="76"/>
  <c r="AV246" i="76"/>
  <c r="AM246" i="76"/>
  <c r="AD246" i="76" s="1"/>
  <c r="AF246" i="76"/>
  <c r="AE246" i="76"/>
  <c r="BN245" i="76"/>
  <c r="BE245" i="76"/>
  <c r="AV245" i="76"/>
  <c r="AD245" i="76" s="1"/>
  <c r="AM245" i="76"/>
  <c r="AF245" i="76"/>
  <c r="AE245" i="76"/>
  <c r="BN244" i="76"/>
  <c r="AD244" i="76" s="1"/>
  <c r="BM244" i="76"/>
  <c r="BL244" i="76"/>
  <c r="BE244" i="76"/>
  <c r="BD244" i="76"/>
  <c r="BC244" i="76"/>
  <c r="AV244" i="76"/>
  <c r="AU244" i="76"/>
  <c r="AT244" i="76"/>
  <c r="AM244" i="76"/>
  <c r="AL244" i="76"/>
  <c r="AK244" i="76"/>
  <c r="AJ244" i="76"/>
  <c r="AI244" i="76"/>
  <c r="AH244" i="76"/>
  <c r="AG244" i="76"/>
  <c r="AF244" i="76"/>
  <c r="AE244" i="76"/>
  <c r="AC244" i="76"/>
  <c r="AB244" i="76"/>
  <c r="R244" i="76"/>
  <c r="M244" i="76"/>
  <c r="K244" i="76"/>
  <c r="BN243" i="76"/>
  <c r="AD243" i="76" s="1"/>
  <c r="BE243" i="76"/>
  <c r="AV243" i="76"/>
  <c r="AM243" i="76"/>
  <c r="AJ243" i="76"/>
  <c r="AI243" i="76"/>
  <c r="AH243" i="76"/>
  <c r="AG243" i="76"/>
  <c r="AF243" i="76"/>
  <c r="AE243" i="76"/>
  <c r="BN242" i="76"/>
  <c r="BE242" i="76"/>
  <c r="AD242" i="76" s="1"/>
  <c r="AV242" i="76"/>
  <c r="AM242" i="76"/>
  <c r="AJ242" i="76"/>
  <c r="AI242" i="76"/>
  <c r="AH242" i="76"/>
  <c r="AG242" i="76"/>
  <c r="AF242" i="76"/>
  <c r="AE242" i="76"/>
  <c r="BN241" i="76"/>
  <c r="BE241" i="76"/>
  <c r="AV241" i="76"/>
  <c r="AM241" i="76"/>
  <c r="AD241" i="76" s="1"/>
  <c r="AJ241" i="76"/>
  <c r="AI241" i="76"/>
  <c r="AH241" i="76"/>
  <c r="AG241" i="76"/>
  <c r="AF241" i="76"/>
  <c r="AE241" i="76"/>
  <c r="BN240" i="76"/>
  <c r="BM240" i="76"/>
  <c r="BL240" i="76"/>
  <c r="BE240" i="76"/>
  <c r="BD240" i="76"/>
  <c r="BC240" i="76"/>
  <c r="AV240" i="76"/>
  <c r="AU240" i="76"/>
  <c r="AT240" i="76"/>
  <c r="AM240" i="76"/>
  <c r="AD240" i="76" s="1"/>
  <c r="AL240" i="76"/>
  <c r="AK240" i="76"/>
  <c r="AJ240" i="76"/>
  <c r="AI240" i="76"/>
  <c r="AH240" i="76"/>
  <c r="AG240" i="76"/>
  <c r="AF240" i="76"/>
  <c r="AE240" i="76"/>
  <c r="AC240" i="76"/>
  <c r="AB240" i="76"/>
  <c r="R240" i="76"/>
  <c r="M240" i="76"/>
  <c r="K240" i="76"/>
  <c r="BN239" i="76"/>
  <c r="BE239" i="76"/>
  <c r="AV239" i="76"/>
  <c r="AM239" i="76"/>
  <c r="AD239" i="76" s="1"/>
  <c r="AJ239" i="76"/>
  <c r="AI239" i="76"/>
  <c r="AH239" i="76"/>
  <c r="AG239" i="76"/>
  <c r="AF239" i="76"/>
  <c r="AE239" i="76"/>
  <c r="BN238" i="76"/>
  <c r="BE238" i="76"/>
  <c r="AV238" i="76"/>
  <c r="AM238" i="76"/>
  <c r="AD238" i="76" s="1"/>
  <c r="AJ238" i="76"/>
  <c r="AI238" i="76"/>
  <c r="AH238" i="76"/>
  <c r="AG238" i="76"/>
  <c r="AF238" i="76"/>
  <c r="AE238" i="76"/>
  <c r="BN237" i="76"/>
  <c r="BE237" i="76"/>
  <c r="AV237" i="76"/>
  <c r="AM237" i="76"/>
  <c r="AD237" i="76" s="1"/>
  <c r="AJ237" i="76"/>
  <c r="AI237" i="76"/>
  <c r="AH237" i="76"/>
  <c r="AG237" i="76"/>
  <c r="AF237" i="76"/>
  <c r="AE237" i="76"/>
  <c r="BN236" i="76"/>
  <c r="BM236" i="76"/>
  <c r="BL236" i="76"/>
  <c r="BE236" i="76"/>
  <c r="BD236" i="76"/>
  <c r="BC236" i="76"/>
  <c r="AV236" i="76"/>
  <c r="AU236" i="76"/>
  <c r="AT236" i="76"/>
  <c r="AM236" i="76"/>
  <c r="AL236" i="76"/>
  <c r="AK236" i="76"/>
  <c r="AJ236" i="76"/>
  <c r="AI236" i="76"/>
  <c r="AH236" i="76"/>
  <c r="AG236" i="76"/>
  <c r="AF236" i="76"/>
  <c r="AE236" i="76"/>
  <c r="AD236" i="76"/>
  <c r="AC236" i="76"/>
  <c r="AB236" i="76"/>
  <c r="R236" i="76"/>
  <c r="M236" i="76"/>
  <c r="K236" i="76"/>
  <c r="BN235" i="76"/>
  <c r="BE235" i="76"/>
  <c r="AV235" i="76"/>
  <c r="AM235" i="76"/>
  <c r="AD235" i="76" s="1"/>
  <c r="AJ235" i="76"/>
  <c r="AI235" i="76"/>
  <c r="AH235" i="76"/>
  <c r="AG235" i="76"/>
  <c r="AF235" i="76"/>
  <c r="AE235" i="76"/>
  <c r="BN234" i="76"/>
  <c r="BM234" i="76"/>
  <c r="BL234" i="76"/>
  <c r="BE234" i="76"/>
  <c r="BD234" i="76"/>
  <c r="BC234" i="76"/>
  <c r="AV234" i="76"/>
  <c r="AU234" i="76"/>
  <c r="AT234" i="76"/>
  <c r="AM234" i="76"/>
  <c r="AL234" i="76"/>
  <c r="AK234" i="76"/>
  <c r="AJ234" i="76"/>
  <c r="AI234" i="76"/>
  <c r="AH234" i="76"/>
  <c r="AG234" i="76"/>
  <c r="AF234" i="76"/>
  <c r="AE234" i="76"/>
  <c r="AD234" i="76"/>
  <c r="AC234" i="76"/>
  <c r="AB234" i="76"/>
  <c r="R234" i="76"/>
  <c r="M234" i="76"/>
  <c r="K234" i="76"/>
  <c r="BN233" i="76"/>
  <c r="BE233" i="76"/>
  <c r="AV233" i="76"/>
  <c r="AM233" i="76"/>
  <c r="AD233" i="76" s="1"/>
  <c r="AJ233" i="76"/>
  <c r="AI233" i="76"/>
  <c r="AH233" i="76"/>
  <c r="AG233" i="76"/>
  <c r="AF233" i="76"/>
  <c r="AE233" i="76"/>
  <c r="BN232" i="76"/>
  <c r="BE232" i="76"/>
  <c r="AV232" i="76"/>
  <c r="AM232" i="76"/>
  <c r="AD232" i="76" s="1"/>
  <c r="AF232" i="76"/>
  <c r="BN231" i="76"/>
  <c r="BE231" i="76"/>
  <c r="AV231" i="76"/>
  <c r="AM231" i="76"/>
  <c r="AD231" i="76" s="1"/>
  <c r="AF231" i="76"/>
  <c r="BN230" i="76"/>
  <c r="BE230" i="76"/>
  <c r="AV230" i="76"/>
  <c r="AM230" i="76"/>
  <c r="AD230" i="76" s="1"/>
  <c r="AF230" i="76"/>
  <c r="BN229" i="76"/>
  <c r="BE229" i="76"/>
  <c r="AV229" i="76"/>
  <c r="AM229" i="76"/>
  <c r="AD229" i="76" s="1"/>
  <c r="AF229" i="76"/>
  <c r="BN228" i="76"/>
  <c r="BE228" i="76"/>
  <c r="AV228" i="76"/>
  <c r="AM228" i="76"/>
  <c r="AD228" i="76" s="1"/>
  <c r="AF228" i="76"/>
  <c r="BN227" i="76"/>
  <c r="BE227" i="76"/>
  <c r="AV227" i="76"/>
  <c r="AM227" i="76"/>
  <c r="AD227" i="76" s="1"/>
  <c r="AF227" i="76"/>
  <c r="BN226" i="76"/>
  <c r="BM226" i="76"/>
  <c r="BL226" i="76"/>
  <c r="BE226" i="76"/>
  <c r="AD226" i="76" s="1"/>
  <c r="BD226" i="76"/>
  <c r="BC226" i="76"/>
  <c r="AV226" i="76"/>
  <c r="AU226" i="76"/>
  <c r="AT226" i="76"/>
  <c r="AM226" i="76"/>
  <c r="AL226" i="76"/>
  <c r="AK226" i="76"/>
  <c r="AJ226" i="76"/>
  <c r="AI226" i="76"/>
  <c r="AH226" i="76"/>
  <c r="AG226" i="76"/>
  <c r="AF226" i="76"/>
  <c r="AE226" i="76"/>
  <c r="AC226" i="76"/>
  <c r="AB226" i="76"/>
  <c r="R226" i="76"/>
  <c r="M226" i="76"/>
  <c r="K226" i="76"/>
  <c r="BN225" i="76"/>
  <c r="BE225" i="76"/>
  <c r="AV225" i="76"/>
  <c r="AM225" i="76"/>
  <c r="AD225" i="76" s="1"/>
  <c r="AF225" i="76"/>
  <c r="BN224" i="76"/>
  <c r="BE224" i="76"/>
  <c r="AV224" i="76"/>
  <c r="AM224" i="76"/>
  <c r="AD224" i="76" s="1"/>
  <c r="AF224" i="76"/>
  <c r="BN223" i="76"/>
  <c r="BE223" i="76"/>
  <c r="AV223" i="76"/>
  <c r="AM223" i="76"/>
  <c r="AD223" i="76" s="1"/>
  <c r="AF223" i="76"/>
  <c r="BN222" i="76"/>
  <c r="BE222" i="76"/>
  <c r="AV222" i="76"/>
  <c r="AM222" i="76"/>
  <c r="AD222" i="76" s="1"/>
  <c r="AF222" i="76"/>
  <c r="BN221" i="76"/>
  <c r="BE221" i="76"/>
  <c r="AV221" i="76"/>
  <c r="AM221" i="76"/>
  <c r="AD221" i="76" s="1"/>
  <c r="AF221" i="76"/>
  <c r="BN220" i="76"/>
  <c r="BE220" i="76"/>
  <c r="AV220" i="76"/>
  <c r="AM220" i="76"/>
  <c r="AD220" i="76" s="1"/>
  <c r="AF220" i="76"/>
  <c r="BN219" i="76"/>
  <c r="BE219" i="76"/>
  <c r="AV219" i="76"/>
  <c r="AM219" i="76"/>
  <c r="AD219" i="76" s="1"/>
  <c r="AF219" i="76"/>
  <c r="BN218" i="76"/>
  <c r="BE218" i="76"/>
  <c r="AV218" i="76"/>
  <c r="AM218" i="76"/>
  <c r="AD218" i="76" s="1"/>
  <c r="AF218" i="76"/>
  <c r="BN217" i="76"/>
  <c r="BE217" i="76"/>
  <c r="AV217" i="76"/>
  <c r="AM217" i="76"/>
  <c r="AD217" i="76" s="1"/>
  <c r="AF217" i="76"/>
  <c r="BN216" i="76"/>
  <c r="BM216" i="76"/>
  <c r="BL216" i="76"/>
  <c r="BE216" i="76"/>
  <c r="BD216" i="76"/>
  <c r="BC216" i="76"/>
  <c r="AV216" i="76"/>
  <c r="AU216" i="76"/>
  <c r="AT216" i="76"/>
  <c r="AM216" i="76"/>
  <c r="AD216" i="76" s="1"/>
  <c r="AL216" i="76"/>
  <c r="AK216" i="76"/>
  <c r="AJ216" i="76"/>
  <c r="AI216" i="76"/>
  <c r="AH216" i="76"/>
  <c r="AG216" i="76"/>
  <c r="AF216" i="76"/>
  <c r="AE216" i="76"/>
  <c r="AC216" i="76"/>
  <c r="AB216" i="76"/>
  <c r="R216" i="76"/>
  <c r="M216" i="76"/>
  <c r="K216" i="76"/>
  <c r="BN215" i="76"/>
  <c r="BE215" i="76"/>
  <c r="AV215" i="76"/>
  <c r="AM215" i="76"/>
  <c r="AD215" i="76" s="1"/>
  <c r="AF215" i="76"/>
  <c r="BN214" i="76"/>
  <c r="BE214" i="76"/>
  <c r="AV214" i="76"/>
  <c r="AM214" i="76"/>
  <c r="AD214" i="76" s="1"/>
  <c r="AF214" i="76"/>
  <c r="BN213" i="76"/>
  <c r="BE213" i="76"/>
  <c r="AV213" i="76"/>
  <c r="AM213" i="76"/>
  <c r="AD213" i="76" s="1"/>
  <c r="AF213" i="76"/>
  <c r="BN212" i="76"/>
  <c r="BE212" i="76"/>
  <c r="AV212" i="76"/>
  <c r="AM212" i="76"/>
  <c r="AD212" i="76" s="1"/>
  <c r="AF212" i="76"/>
  <c r="BN211" i="76"/>
  <c r="BE211" i="76"/>
  <c r="AV211" i="76"/>
  <c r="AM211" i="76"/>
  <c r="AD211" i="76" s="1"/>
  <c r="AF211" i="76"/>
  <c r="BN210" i="76"/>
  <c r="BE210" i="76"/>
  <c r="AV210" i="76"/>
  <c r="AM210" i="76"/>
  <c r="AD210" i="76" s="1"/>
  <c r="AF210" i="76"/>
  <c r="BN209" i="76"/>
  <c r="BE209" i="76"/>
  <c r="AV209" i="76"/>
  <c r="AM209" i="76"/>
  <c r="AD209" i="76" s="1"/>
  <c r="AF209" i="76"/>
  <c r="BN208" i="76"/>
  <c r="BE208" i="76"/>
  <c r="AV208" i="76"/>
  <c r="AM208" i="76"/>
  <c r="AD208" i="76" s="1"/>
  <c r="AF208" i="76"/>
  <c r="BN207" i="76"/>
  <c r="BE207" i="76"/>
  <c r="AV207" i="76"/>
  <c r="AM207" i="76"/>
  <c r="AD207" i="76" s="1"/>
  <c r="AF207" i="76"/>
  <c r="BN206" i="76"/>
  <c r="BE206" i="76"/>
  <c r="AV206" i="76"/>
  <c r="AM206" i="76"/>
  <c r="AD206" i="76" s="1"/>
  <c r="AF206" i="76"/>
  <c r="BN205" i="76"/>
  <c r="BE205" i="76"/>
  <c r="AV205" i="76"/>
  <c r="AM205" i="76"/>
  <c r="AD205" i="76" s="1"/>
  <c r="AF205" i="76"/>
  <c r="BN204" i="76"/>
  <c r="BM204" i="76"/>
  <c r="BL204" i="76"/>
  <c r="BE204" i="76"/>
  <c r="AD204" i="76" s="1"/>
  <c r="BD204" i="76"/>
  <c r="BC204" i="76"/>
  <c r="AV204" i="76"/>
  <c r="AU204" i="76"/>
  <c r="AT204" i="76"/>
  <c r="AM204" i="76"/>
  <c r="AL204" i="76"/>
  <c r="AK204" i="76"/>
  <c r="AJ204" i="76"/>
  <c r="AI204" i="76"/>
  <c r="AH204" i="76"/>
  <c r="AG204" i="76"/>
  <c r="AF204" i="76"/>
  <c r="AE204" i="76"/>
  <c r="AC204" i="76"/>
  <c r="AB204" i="76"/>
  <c r="R204" i="76"/>
  <c r="M204" i="76"/>
  <c r="K204" i="76"/>
  <c r="AF203" i="76"/>
  <c r="AD203" i="76"/>
  <c r="AF202" i="76"/>
  <c r="AD202" i="76"/>
  <c r="AF201" i="76"/>
  <c r="AD201" i="76"/>
  <c r="AF200" i="76"/>
  <c r="AD200" i="76"/>
  <c r="AF199" i="76"/>
  <c r="AD199" i="76"/>
  <c r="AF198" i="76"/>
  <c r="AD198" i="76"/>
  <c r="BN197" i="76"/>
  <c r="BM197" i="76"/>
  <c r="BL197" i="76"/>
  <c r="BE197" i="76"/>
  <c r="AD197" i="76" s="1"/>
  <c r="BD197" i="76"/>
  <c r="BC197" i="76"/>
  <c r="AV197" i="76"/>
  <c r="AU197" i="76"/>
  <c r="AT197" i="76"/>
  <c r="AM197" i="76"/>
  <c r="AL197" i="76"/>
  <c r="AK197" i="76"/>
  <c r="AJ197" i="76"/>
  <c r="AI197" i="76"/>
  <c r="AH197" i="76"/>
  <c r="AG197" i="76"/>
  <c r="AF197" i="76"/>
  <c r="AE197" i="76"/>
  <c r="AC197" i="76"/>
  <c r="AB197" i="76"/>
  <c r="R197" i="76"/>
  <c r="M197" i="76"/>
  <c r="K197" i="76"/>
  <c r="BN196" i="76"/>
  <c r="BE196" i="76"/>
  <c r="AV196" i="76"/>
  <c r="AM196" i="76"/>
  <c r="AD196" i="76" s="1"/>
  <c r="AF196" i="76"/>
  <c r="BN195" i="76"/>
  <c r="BE195" i="76"/>
  <c r="AV195" i="76"/>
  <c r="AM195" i="76"/>
  <c r="AD195" i="76" s="1"/>
  <c r="AF195" i="76"/>
  <c r="BN194" i="76"/>
  <c r="BE194" i="76"/>
  <c r="AV194" i="76"/>
  <c r="AM194" i="76"/>
  <c r="AD194" i="76" s="1"/>
  <c r="AF194" i="76"/>
  <c r="BN193" i="76"/>
  <c r="BE193" i="76"/>
  <c r="AV193" i="76"/>
  <c r="AM193" i="76"/>
  <c r="AD193" i="76" s="1"/>
  <c r="AF193" i="76"/>
  <c r="BN192" i="76"/>
  <c r="BE192" i="76"/>
  <c r="AV192" i="76"/>
  <c r="AM192" i="76"/>
  <c r="AD192" i="76" s="1"/>
  <c r="AF192" i="76"/>
  <c r="BN191" i="76"/>
  <c r="BE191" i="76"/>
  <c r="AV191" i="76"/>
  <c r="AM191" i="76"/>
  <c r="AD191" i="76" s="1"/>
  <c r="AF191" i="76"/>
  <c r="BN190" i="76"/>
  <c r="BE190" i="76"/>
  <c r="AV190" i="76"/>
  <c r="AM190" i="76"/>
  <c r="AD190" i="76" s="1"/>
  <c r="AF190" i="76"/>
  <c r="BN189" i="76"/>
  <c r="BE189" i="76"/>
  <c r="AV189" i="76"/>
  <c r="AM189" i="76"/>
  <c r="AD189" i="76" s="1"/>
  <c r="AF189" i="76"/>
  <c r="BN188" i="76"/>
  <c r="BE188" i="76"/>
  <c r="AV188" i="76"/>
  <c r="AM188" i="76"/>
  <c r="AD188" i="76" s="1"/>
  <c r="AF188" i="76"/>
  <c r="BN187" i="76"/>
  <c r="BM187" i="76"/>
  <c r="BL187" i="76"/>
  <c r="BE187" i="76"/>
  <c r="BD187" i="76"/>
  <c r="BC187" i="76"/>
  <c r="AV187" i="76"/>
  <c r="AU187" i="76"/>
  <c r="AT187" i="76"/>
  <c r="AM187" i="76"/>
  <c r="AD187" i="76" s="1"/>
  <c r="AL187" i="76"/>
  <c r="AK187" i="76"/>
  <c r="AJ187" i="76"/>
  <c r="AI187" i="76"/>
  <c r="AH187" i="76"/>
  <c r="AG187" i="76"/>
  <c r="AF187" i="76"/>
  <c r="AE187" i="76"/>
  <c r="AC187" i="76"/>
  <c r="AB187" i="76"/>
  <c r="R187" i="76"/>
  <c r="M187" i="76"/>
  <c r="K187" i="76"/>
  <c r="BN186" i="76"/>
  <c r="BE186" i="76"/>
  <c r="AV186" i="76"/>
  <c r="AM186" i="76"/>
  <c r="AD186" i="76" s="1"/>
  <c r="AJ186" i="76"/>
  <c r="AI186" i="76"/>
  <c r="AH186" i="76"/>
  <c r="AG186" i="76"/>
  <c r="AF186" i="76"/>
  <c r="AE186" i="76"/>
  <c r="BN185" i="76"/>
  <c r="BE185" i="76"/>
  <c r="AV185" i="76"/>
  <c r="AD185" i="76" s="1"/>
  <c r="AF185" i="76"/>
  <c r="BN184" i="76"/>
  <c r="BE184" i="76"/>
  <c r="AV184" i="76"/>
  <c r="AM184" i="76"/>
  <c r="AF184" i="76"/>
  <c r="AD184" i="76"/>
  <c r="BN183" i="76"/>
  <c r="BE183" i="76"/>
  <c r="AV183" i="76"/>
  <c r="AM183" i="76"/>
  <c r="AD183" i="76" s="1"/>
  <c r="AF183" i="76"/>
  <c r="BN182" i="76"/>
  <c r="BE182" i="76"/>
  <c r="AV182" i="76"/>
  <c r="AM182" i="76"/>
  <c r="AF182" i="76"/>
  <c r="AD182" i="76"/>
  <c r="BN181" i="76"/>
  <c r="BE181" i="76"/>
  <c r="AV181" i="76"/>
  <c r="AM181" i="76"/>
  <c r="AD181" i="76" s="1"/>
  <c r="AF181" i="76"/>
  <c r="BN180" i="76"/>
  <c r="BE180" i="76"/>
  <c r="AV180" i="76"/>
  <c r="AM180" i="76"/>
  <c r="AF180" i="76"/>
  <c r="AD180" i="76"/>
  <c r="BN179" i="76"/>
  <c r="BE179" i="76"/>
  <c r="AV179" i="76"/>
  <c r="AM179" i="76"/>
  <c r="AD179" i="76" s="1"/>
  <c r="AF179" i="76"/>
  <c r="BN178" i="76"/>
  <c r="BE178" i="76"/>
  <c r="AV178" i="76"/>
  <c r="AM178" i="76"/>
  <c r="AF178" i="76"/>
  <c r="AD178" i="76"/>
  <c r="BN177" i="76"/>
  <c r="BE177" i="76"/>
  <c r="AV177" i="76"/>
  <c r="AM177" i="76"/>
  <c r="AD177" i="76" s="1"/>
  <c r="AF177" i="76"/>
  <c r="BN176" i="76"/>
  <c r="BE176" i="76"/>
  <c r="AV176" i="76"/>
  <c r="AM176" i="76"/>
  <c r="AF176" i="76"/>
  <c r="AD176" i="76"/>
  <c r="BN175" i="76"/>
  <c r="BE175" i="76"/>
  <c r="AV175" i="76"/>
  <c r="AM175" i="76"/>
  <c r="AD175" i="76" s="1"/>
  <c r="AF175" i="76"/>
  <c r="BN174" i="76"/>
  <c r="BE174" i="76"/>
  <c r="AV174" i="76"/>
  <c r="AM174" i="76"/>
  <c r="AF174" i="76"/>
  <c r="AD174" i="76"/>
  <c r="BN173" i="76"/>
  <c r="BM173" i="76"/>
  <c r="BL173" i="76"/>
  <c r="BE173" i="76"/>
  <c r="AD173" i="76" s="1"/>
  <c r="BD173" i="76"/>
  <c r="BC173" i="76"/>
  <c r="AV173" i="76"/>
  <c r="AU173" i="76"/>
  <c r="AT173" i="76"/>
  <c r="AM173" i="76"/>
  <c r="AL173" i="76"/>
  <c r="AK173" i="76"/>
  <c r="AJ173" i="76"/>
  <c r="AI173" i="76"/>
  <c r="AH173" i="76"/>
  <c r="AG173" i="76"/>
  <c r="AF173" i="76"/>
  <c r="AE173" i="76"/>
  <c r="AC173" i="76"/>
  <c r="AB173" i="76"/>
  <c r="R173" i="76"/>
  <c r="M173" i="76"/>
  <c r="K173" i="76"/>
  <c r="BN172" i="76"/>
  <c r="BE172" i="76"/>
  <c r="AV172" i="76"/>
  <c r="AM172" i="76"/>
  <c r="AD172" i="76" s="1"/>
  <c r="AF172" i="76"/>
  <c r="AE172" i="76"/>
  <c r="BN171" i="76"/>
  <c r="BE171" i="76"/>
  <c r="AV171" i="76"/>
  <c r="AM171" i="76"/>
  <c r="AD171" i="76" s="1"/>
  <c r="AF171" i="76"/>
  <c r="AE171" i="76"/>
  <c r="BN170" i="76"/>
  <c r="BE170" i="76"/>
  <c r="AV170" i="76"/>
  <c r="AD170" i="76" s="1"/>
  <c r="AM170" i="76"/>
  <c r="AF170" i="76"/>
  <c r="AE170" i="76"/>
  <c r="BN169" i="76"/>
  <c r="BE169" i="76"/>
  <c r="AV169" i="76"/>
  <c r="AD169" i="76" s="1"/>
  <c r="AM169" i="76"/>
  <c r="AF169" i="76"/>
  <c r="AE169" i="76"/>
  <c r="BN168" i="76"/>
  <c r="AD168" i="76" s="1"/>
  <c r="BE168" i="76"/>
  <c r="AV168" i="76"/>
  <c r="AM168" i="76"/>
  <c r="AF168" i="76"/>
  <c r="AE168" i="76"/>
  <c r="BN167" i="76"/>
  <c r="BE167" i="76"/>
  <c r="AV167" i="76"/>
  <c r="AM167" i="76"/>
  <c r="AD167" i="76" s="1"/>
  <c r="AF167" i="76"/>
  <c r="AE167" i="76"/>
  <c r="BN166" i="76"/>
  <c r="BE166" i="76"/>
  <c r="AV166" i="76"/>
  <c r="AD166" i="76" s="1"/>
  <c r="AM166" i="76"/>
  <c r="AF166" i="76"/>
  <c r="AE166" i="76"/>
  <c r="BN165" i="76"/>
  <c r="BE165" i="76"/>
  <c r="AV165" i="76"/>
  <c r="AM165" i="76"/>
  <c r="AD165" i="76" s="1"/>
  <c r="AF165" i="76"/>
  <c r="AE165" i="76"/>
  <c r="BN164" i="76"/>
  <c r="BE164" i="76"/>
  <c r="AV164" i="76"/>
  <c r="AM164" i="76"/>
  <c r="AD164" i="76" s="1"/>
  <c r="AF164" i="76"/>
  <c r="AE164" i="76"/>
  <c r="BN163" i="76"/>
  <c r="BE163" i="76"/>
  <c r="AV163" i="76"/>
  <c r="AM163" i="76"/>
  <c r="AD163" i="76" s="1"/>
  <c r="AF163" i="76"/>
  <c r="AE163" i="76"/>
  <c r="BN162" i="76"/>
  <c r="BE162" i="76"/>
  <c r="AV162" i="76"/>
  <c r="AM162" i="76"/>
  <c r="AF162" i="76"/>
  <c r="AE162" i="76"/>
  <c r="AD162" i="76"/>
  <c r="BN161" i="76"/>
  <c r="BE161" i="76"/>
  <c r="AV161" i="76"/>
  <c r="AM161" i="76"/>
  <c r="AF161" i="76"/>
  <c r="AE161" i="76"/>
  <c r="AD161" i="76"/>
  <c r="BN160" i="76"/>
  <c r="BM160" i="76"/>
  <c r="BL160" i="76"/>
  <c r="BE160" i="76"/>
  <c r="AD160" i="76" s="1"/>
  <c r="BD160" i="76"/>
  <c r="BC160" i="76"/>
  <c r="AV160" i="76"/>
  <c r="AU160" i="76"/>
  <c r="AT160" i="76"/>
  <c r="AM160" i="76"/>
  <c r="AL160" i="76"/>
  <c r="AK160" i="76"/>
  <c r="AJ160" i="76"/>
  <c r="AI160" i="76"/>
  <c r="AH160" i="76"/>
  <c r="AG160" i="76"/>
  <c r="AF160" i="76"/>
  <c r="AE160" i="76"/>
  <c r="AC160" i="76"/>
  <c r="AB160" i="76"/>
  <c r="R160" i="76"/>
  <c r="M160" i="76"/>
  <c r="K160" i="76"/>
  <c r="BN159" i="76"/>
  <c r="BE159" i="76"/>
  <c r="AV159" i="76"/>
  <c r="AM159" i="76"/>
  <c r="AJ159" i="76"/>
  <c r="AI159" i="76"/>
  <c r="AH159" i="76"/>
  <c r="AG159" i="76"/>
  <c r="AF159" i="76"/>
  <c r="AE159" i="76"/>
  <c r="AD159" i="76"/>
  <c r="BN158" i="76"/>
  <c r="BE158" i="76"/>
  <c r="AV158" i="76"/>
  <c r="AM158" i="76"/>
  <c r="AF158" i="76"/>
  <c r="AD158" i="76"/>
  <c r="BN157" i="76"/>
  <c r="BE157" i="76"/>
  <c r="AV157" i="76"/>
  <c r="AM157" i="76"/>
  <c r="AF157" i="76"/>
  <c r="AD157" i="76"/>
  <c r="BN156" i="76"/>
  <c r="BE156" i="76"/>
  <c r="AV156" i="76"/>
  <c r="AM156" i="76"/>
  <c r="AF156" i="76"/>
  <c r="AD156" i="76"/>
  <c r="BN155" i="76"/>
  <c r="BE155" i="76"/>
  <c r="AV155" i="76"/>
  <c r="AM155" i="76"/>
  <c r="AF155" i="76"/>
  <c r="AD155" i="76"/>
  <c r="BN154" i="76"/>
  <c r="BE154" i="76"/>
  <c r="AV154" i="76"/>
  <c r="AM154" i="76"/>
  <c r="AF154" i="76"/>
  <c r="AD154" i="76"/>
  <c r="BN153" i="76"/>
  <c r="BE153" i="76"/>
  <c r="AV153" i="76"/>
  <c r="AM153" i="76"/>
  <c r="AF153" i="76"/>
  <c r="AD153" i="76"/>
  <c r="BN152" i="76"/>
  <c r="BE152" i="76"/>
  <c r="AV152" i="76"/>
  <c r="AM152" i="76"/>
  <c r="AF152" i="76"/>
  <c r="AD152" i="76"/>
  <c r="BN151" i="76"/>
  <c r="BE151" i="76"/>
  <c r="AV151" i="76"/>
  <c r="AM151" i="76"/>
  <c r="AF151" i="76"/>
  <c r="AD151" i="76"/>
  <c r="BN150" i="76"/>
  <c r="BE150" i="76"/>
  <c r="AV150" i="76"/>
  <c r="AM150" i="76"/>
  <c r="AF150" i="76"/>
  <c r="AD150" i="76"/>
  <c r="BN149" i="76"/>
  <c r="BE149" i="76"/>
  <c r="AV149" i="76"/>
  <c r="AM149" i="76"/>
  <c r="AF149" i="76"/>
  <c r="AD149" i="76"/>
  <c r="BN148" i="76"/>
  <c r="BE148" i="76"/>
  <c r="AV148" i="76"/>
  <c r="AM148" i="76"/>
  <c r="AF148" i="76"/>
  <c r="AD148" i="76"/>
  <c r="BN147" i="76"/>
  <c r="BE147" i="76"/>
  <c r="AV147" i="76"/>
  <c r="AM147" i="76"/>
  <c r="AF147" i="76"/>
  <c r="AD147" i="76"/>
  <c r="BN146" i="76"/>
  <c r="BE146" i="76"/>
  <c r="AV146" i="76"/>
  <c r="AM146" i="76"/>
  <c r="AF146" i="76"/>
  <c r="AD146" i="76"/>
  <c r="BN145" i="76"/>
  <c r="BE145" i="76"/>
  <c r="AV145" i="76"/>
  <c r="AM145" i="76"/>
  <c r="AF145" i="76"/>
  <c r="AD145" i="76"/>
  <c r="BN144" i="76"/>
  <c r="BE144" i="76"/>
  <c r="AV144" i="76"/>
  <c r="AM144" i="76"/>
  <c r="AF144" i="76"/>
  <c r="AD144" i="76"/>
  <c r="BN143" i="76"/>
  <c r="BE143" i="76"/>
  <c r="AV143" i="76"/>
  <c r="AM143" i="76"/>
  <c r="AF143" i="76"/>
  <c r="AD143" i="76"/>
  <c r="BN142" i="76"/>
  <c r="BE142" i="76"/>
  <c r="AV142" i="76"/>
  <c r="AM142" i="76"/>
  <c r="AF142" i="76"/>
  <c r="AD142" i="76"/>
  <c r="BN141" i="76"/>
  <c r="BE141" i="76"/>
  <c r="AV141" i="76"/>
  <c r="AM141" i="76"/>
  <c r="AF141" i="76"/>
  <c r="AD141" i="76"/>
  <c r="BN140" i="76"/>
  <c r="BM140" i="76"/>
  <c r="BL140" i="76"/>
  <c r="BE140" i="76"/>
  <c r="BD140" i="76"/>
  <c r="BC140" i="76"/>
  <c r="AV140" i="76"/>
  <c r="AU140" i="76"/>
  <c r="AT140" i="76"/>
  <c r="AM140" i="76"/>
  <c r="AD140" i="76" s="1"/>
  <c r="AL140" i="76"/>
  <c r="AK140" i="76"/>
  <c r="AJ140" i="76"/>
  <c r="AI140" i="76"/>
  <c r="AH140" i="76"/>
  <c r="AG140" i="76"/>
  <c r="AF140" i="76"/>
  <c r="AE140" i="76"/>
  <c r="AC140" i="76"/>
  <c r="AB140" i="76"/>
  <c r="R140" i="76"/>
  <c r="M140" i="76"/>
  <c r="K140" i="76"/>
  <c r="BN139" i="76"/>
  <c r="BE139" i="76"/>
  <c r="AV139" i="76"/>
  <c r="AM139" i="76"/>
  <c r="AD139" i="76" s="1"/>
  <c r="AJ139" i="76"/>
  <c r="AI139" i="76"/>
  <c r="AH139" i="76"/>
  <c r="AG139" i="76"/>
  <c r="AF139" i="76"/>
  <c r="AE139" i="76"/>
  <c r="BN138" i="76"/>
  <c r="BE138" i="76"/>
  <c r="AD138" i="76" s="1"/>
  <c r="AV138" i="76"/>
  <c r="AM138" i="76"/>
  <c r="AF138" i="76"/>
  <c r="BN137" i="76"/>
  <c r="BE137" i="76"/>
  <c r="AV137" i="76"/>
  <c r="AD137" i="76" s="1"/>
  <c r="AM137" i="76"/>
  <c r="AF137" i="76"/>
  <c r="BN136" i="76"/>
  <c r="BE136" i="76"/>
  <c r="AD136" i="76" s="1"/>
  <c r="AV136" i="76"/>
  <c r="AM136" i="76"/>
  <c r="AF136" i="76"/>
  <c r="BN135" i="76"/>
  <c r="BE135" i="76"/>
  <c r="AV135" i="76"/>
  <c r="AD135" i="76" s="1"/>
  <c r="AM135" i="76"/>
  <c r="AF135" i="76"/>
  <c r="BN134" i="76"/>
  <c r="BE134" i="76"/>
  <c r="AD134" i="76" s="1"/>
  <c r="AV134" i="76"/>
  <c r="AM134" i="76"/>
  <c r="AF134" i="76"/>
  <c r="BN133" i="76"/>
  <c r="BE133" i="76"/>
  <c r="AV133" i="76"/>
  <c r="AD133" i="76" s="1"/>
  <c r="AM133" i="76"/>
  <c r="AF133" i="76"/>
  <c r="BN132" i="76"/>
  <c r="BE132" i="76"/>
  <c r="AD132" i="76" s="1"/>
  <c r="AV132" i="76"/>
  <c r="AM132" i="76"/>
  <c r="AF132" i="76"/>
  <c r="BN131" i="76"/>
  <c r="BE131" i="76"/>
  <c r="AV131" i="76"/>
  <c r="AM131" i="76"/>
  <c r="AD131" i="76" s="1"/>
  <c r="AF131" i="76"/>
  <c r="BN130" i="76"/>
  <c r="BE130" i="76"/>
  <c r="AD130" i="76" s="1"/>
  <c r="AV130" i="76"/>
  <c r="AM130" i="76"/>
  <c r="AF130" i="76"/>
  <c r="BN129" i="76"/>
  <c r="BE129" i="76"/>
  <c r="AV129" i="76"/>
  <c r="AM129" i="76"/>
  <c r="AD129" i="76" s="1"/>
  <c r="AF129" i="76"/>
  <c r="BN128" i="76"/>
  <c r="BE128" i="76"/>
  <c r="AD128" i="76" s="1"/>
  <c r="AV128" i="76"/>
  <c r="AM128" i="76"/>
  <c r="AF128" i="76"/>
  <c r="BN127" i="76"/>
  <c r="BE127" i="76"/>
  <c r="AV127" i="76"/>
  <c r="AM127" i="76"/>
  <c r="AD127" i="76" s="1"/>
  <c r="AF127" i="76"/>
  <c r="BN126" i="76"/>
  <c r="BE126" i="76"/>
  <c r="AD126" i="76" s="1"/>
  <c r="AV126" i="76"/>
  <c r="AM126" i="76"/>
  <c r="AF126" i="76"/>
  <c r="BN125" i="76"/>
  <c r="BE125" i="76"/>
  <c r="AV125" i="76"/>
  <c r="AM125" i="76"/>
  <c r="AD125" i="76" s="1"/>
  <c r="AF125" i="76"/>
  <c r="BN124" i="76"/>
  <c r="BE124" i="76"/>
  <c r="AD124" i="76" s="1"/>
  <c r="AV124" i="76"/>
  <c r="AM124" i="76"/>
  <c r="AF124" i="76"/>
  <c r="BN123" i="76"/>
  <c r="BE123" i="76"/>
  <c r="AV123" i="76"/>
  <c r="AM123" i="76"/>
  <c r="AD123" i="76" s="1"/>
  <c r="AF123" i="76"/>
  <c r="BN122" i="76"/>
  <c r="BE122" i="76"/>
  <c r="AD122" i="76" s="1"/>
  <c r="AV122" i="76"/>
  <c r="AM122" i="76"/>
  <c r="AF122" i="76"/>
  <c r="BN121" i="76"/>
  <c r="BE121" i="76"/>
  <c r="AV121" i="76"/>
  <c r="AM121" i="76"/>
  <c r="AD121" i="76" s="1"/>
  <c r="AF121" i="76"/>
  <c r="BN120" i="76"/>
  <c r="BE120" i="76"/>
  <c r="AD120" i="76" s="1"/>
  <c r="AV120" i="76"/>
  <c r="AM120" i="76"/>
  <c r="AF120" i="76"/>
  <c r="BN119" i="76"/>
  <c r="BE119" i="76"/>
  <c r="AV119" i="76"/>
  <c r="AM119" i="76"/>
  <c r="AD119" i="76" s="1"/>
  <c r="AF119" i="76"/>
  <c r="BN118" i="76"/>
  <c r="BE118" i="76"/>
  <c r="AD118" i="76" s="1"/>
  <c r="AV118" i="76"/>
  <c r="AM118" i="76"/>
  <c r="AF118" i="76"/>
  <c r="BN117" i="76"/>
  <c r="BE117" i="76"/>
  <c r="AV117" i="76"/>
  <c r="AM117" i="76"/>
  <c r="AD117" i="76" s="1"/>
  <c r="AF117" i="76"/>
  <c r="BN116" i="76"/>
  <c r="BE116" i="76"/>
  <c r="AD116" i="76" s="1"/>
  <c r="AV116" i="76"/>
  <c r="AM116" i="76"/>
  <c r="AF116" i="76"/>
  <c r="BN115" i="76"/>
  <c r="BE115" i="76"/>
  <c r="AV115" i="76"/>
  <c r="AM115" i="76"/>
  <c r="AD115" i="76" s="1"/>
  <c r="AF115" i="76"/>
  <c r="BN114" i="76"/>
  <c r="BE114" i="76"/>
  <c r="AD114" i="76" s="1"/>
  <c r="AV114" i="76"/>
  <c r="AM114" i="76"/>
  <c r="AF114" i="76"/>
  <c r="BN113" i="76"/>
  <c r="BE113" i="76"/>
  <c r="AV113" i="76"/>
  <c r="AM113" i="76"/>
  <c r="AD113" i="76" s="1"/>
  <c r="AF113" i="76"/>
  <c r="BN112" i="76"/>
  <c r="BE112" i="76"/>
  <c r="AD112" i="76" s="1"/>
  <c r="AV112" i="76"/>
  <c r="AM112" i="76"/>
  <c r="AF112" i="76"/>
  <c r="BN111" i="76"/>
  <c r="BE111" i="76"/>
  <c r="AV111" i="76"/>
  <c r="AM111" i="76"/>
  <c r="AD111" i="76" s="1"/>
  <c r="AF111" i="76"/>
  <c r="BN110" i="76"/>
  <c r="BE110" i="76"/>
  <c r="AD110" i="76" s="1"/>
  <c r="AV110" i="76"/>
  <c r="AM110" i="76"/>
  <c r="AF110" i="76"/>
  <c r="BN109" i="76"/>
  <c r="BE109" i="76"/>
  <c r="AV109" i="76"/>
  <c r="AM109" i="76"/>
  <c r="AD109" i="76" s="1"/>
  <c r="AF109" i="76"/>
  <c r="BN108" i="76"/>
  <c r="BE108" i="76"/>
  <c r="AD108" i="76" s="1"/>
  <c r="AV108" i="76"/>
  <c r="AM108" i="76"/>
  <c r="AF108" i="76"/>
  <c r="BN107" i="76"/>
  <c r="BE107" i="76"/>
  <c r="AV107" i="76"/>
  <c r="AM107" i="76"/>
  <c r="AD107" i="76" s="1"/>
  <c r="AF107" i="76"/>
  <c r="BN106" i="76"/>
  <c r="BE106" i="76"/>
  <c r="AD106" i="76" s="1"/>
  <c r="AV106" i="76"/>
  <c r="AM106" i="76"/>
  <c r="AF106" i="76"/>
  <c r="BN105" i="76"/>
  <c r="BE105" i="76"/>
  <c r="AV105" i="76"/>
  <c r="AM105" i="76"/>
  <c r="AD105" i="76" s="1"/>
  <c r="AF105" i="76"/>
  <c r="BN104" i="76"/>
  <c r="BE104" i="76"/>
  <c r="AD104" i="76" s="1"/>
  <c r="AV104" i="76"/>
  <c r="AM104" i="76"/>
  <c r="AF104" i="76"/>
  <c r="BN103" i="76"/>
  <c r="AD103" i="76" s="1"/>
  <c r="BM103" i="76"/>
  <c r="BL103" i="76"/>
  <c r="BE103" i="76"/>
  <c r="BD103" i="76"/>
  <c r="BC103" i="76"/>
  <c r="AV103" i="76"/>
  <c r="AU103" i="76"/>
  <c r="AT103" i="76"/>
  <c r="AM103" i="76"/>
  <c r="AL103" i="76"/>
  <c r="AK103" i="76"/>
  <c r="AJ103" i="76"/>
  <c r="AI103" i="76"/>
  <c r="AH103" i="76"/>
  <c r="AG103" i="76"/>
  <c r="AF103" i="76"/>
  <c r="AE103" i="76"/>
  <c r="AC103" i="76"/>
  <c r="AB103" i="76"/>
  <c r="R103" i="76"/>
  <c r="K103" i="76"/>
  <c r="BN102" i="76"/>
  <c r="BE102" i="76"/>
  <c r="AD102" i="76" s="1"/>
  <c r="AV102" i="76"/>
  <c r="AM102" i="76"/>
  <c r="AF102" i="76"/>
  <c r="BN101" i="76"/>
  <c r="BE101" i="76"/>
  <c r="AV101" i="76"/>
  <c r="AD101" i="76" s="1"/>
  <c r="AM101" i="76"/>
  <c r="AF101" i="76"/>
  <c r="BN100" i="76"/>
  <c r="BE100" i="76"/>
  <c r="AD100" i="76" s="1"/>
  <c r="AV100" i="76"/>
  <c r="AM100" i="76"/>
  <c r="AF100" i="76"/>
  <c r="BN99" i="76"/>
  <c r="BE99" i="76"/>
  <c r="AV99" i="76"/>
  <c r="AD99" i="76" s="1"/>
  <c r="AM99" i="76"/>
  <c r="AF99" i="76"/>
  <c r="BN98" i="76"/>
  <c r="BE98" i="76"/>
  <c r="AD98" i="76" s="1"/>
  <c r="AV98" i="76"/>
  <c r="AM98" i="76"/>
  <c r="AF98" i="76"/>
  <c r="BN97" i="76"/>
  <c r="BE97" i="76"/>
  <c r="AV97" i="76"/>
  <c r="AD97" i="76" s="1"/>
  <c r="AM97" i="76"/>
  <c r="AF97" i="76"/>
  <c r="BN96" i="76"/>
  <c r="BE96" i="76"/>
  <c r="AD96" i="76" s="1"/>
  <c r="AV96" i="76"/>
  <c r="AM96" i="76"/>
  <c r="AF96" i="76"/>
  <c r="BN95" i="76"/>
  <c r="BE95" i="76"/>
  <c r="AV95" i="76"/>
  <c r="AD95" i="76" s="1"/>
  <c r="AM95" i="76"/>
  <c r="AF95" i="76"/>
  <c r="BN94" i="76"/>
  <c r="BE94" i="76"/>
  <c r="AD94" i="76" s="1"/>
  <c r="AV94" i="76"/>
  <c r="AM94" i="76"/>
  <c r="AF94" i="76"/>
  <c r="BN93" i="76"/>
  <c r="BE93" i="76"/>
  <c r="AV93" i="76"/>
  <c r="AD93" i="76" s="1"/>
  <c r="AM93" i="76"/>
  <c r="AF93" i="76"/>
  <c r="BN92" i="76"/>
  <c r="BE92" i="76"/>
  <c r="AD92" i="76" s="1"/>
  <c r="AV92" i="76"/>
  <c r="AM92" i="76"/>
  <c r="AF92" i="76"/>
  <c r="BN91" i="76"/>
  <c r="BE91" i="76"/>
  <c r="AV91" i="76"/>
  <c r="AD91" i="76" s="1"/>
  <c r="AM91" i="76"/>
  <c r="AF91" i="76"/>
  <c r="BN90" i="76"/>
  <c r="BM90" i="76"/>
  <c r="BL90" i="76"/>
  <c r="BE90" i="76"/>
  <c r="BD90" i="76"/>
  <c r="BC90" i="76"/>
  <c r="AV90" i="76"/>
  <c r="AU90" i="76"/>
  <c r="AT90" i="76"/>
  <c r="AM90" i="76"/>
  <c r="AD90" i="76" s="1"/>
  <c r="AL90" i="76"/>
  <c r="AK90" i="76"/>
  <c r="AJ90" i="76"/>
  <c r="AI90" i="76"/>
  <c r="AH90" i="76"/>
  <c r="AG90" i="76"/>
  <c r="AF90" i="76"/>
  <c r="AE90" i="76"/>
  <c r="AC90" i="76"/>
  <c r="AB90" i="76"/>
  <c r="R90" i="76"/>
  <c r="M90" i="76"/>
  <c r="K90" i="76"/>
  <c r="BN89" i="76"/>
  <c r="BE89" i="76"/>
  <c r="AD89" i="76" s="1"/>
  <c r="AV89" i="76"/>
  <c r="AM89" i="76"/>
  <c r="AJ89" i="76"/>
  <c r="AI89" i="76"/>
  <c r="AH89" i="76"/>
  <c r="AG89" i="76"/>
  <c r="AF89" i="76"/>
  <c r="AE89" i="76"/>
  <c r="BN88" i="76"/>
  <c r="BE88" i="76"/>
  <c r="AV88" i="76"/>
  <c r="AM88" i="76"/>
  <c r="AD88" i="76" s="1"/>
  <c r="AF88" i="76"/>
  <c r="BN87" i="76"/>
  <c r="BE87" i="76"/>
  <c r="AV87" i="76"/>
  <c r="AM87" i="76"/>
  <c r="AD87" i="76" s="1"/>
  <c r="AF87" i="76"/>
  <c r="BN86" i="76"/>
  <c r="BE86" i="76"/>
  <c r="AV86" i="76"/>
  <c r="AM86" i="76"/>
  <c r="AD86" i="76" s="1"/>
  <c r="AF86" i="76"/>
  <c r="BN85" i="76"/>
  <c r="BE85" i="76"/>
  <c r="AV85" i="76"/>
  <c r="AM85" i="76"/>
  <c r="AD85" i="76" s="1"/>
  <c r="AF85" i="76"/>
  <c r="BN84" i="76"/>
  <c r="BE84" i="76"/>
  <c r="AV84" i="76"/>
  <c r="AM84" i="76"/>
  <c r="AD84" i="76" s="1"/>
  <c r="AF84" i="76"/>
  <c r="BN83" i="76"/>
  <c r="BE83" i="76"/>
  <c r="AV83" i="76"/>
  <c r="AM83" i="76"/>
  <c r="AD83" i="76" s="1"/>
  <c r="AF83" i="76"/>
  <c r="BN82" i="76"/>
  <c r="BE82" i="76"/>
  <c r="AV82" i="76"/>
  <c r="AM82" i="76"/>
  <c r="AD82" i="76" s="1"/>
  <c r="AF82" i="76"/>
  <c r="BN81" i="76"/>
  <c r="BE81" i="76"/>
  <c r="AV81" i="76"/>
  <c r="AM81" i="76"/>
  <c r="AD81" i="76" s="1"/>
  <c r="AF81" i="76"/>
  <c r="BN80" i="76"/>
  <c r="BE80" i="76"/>
  <c r="AV80" i="76"/>
  <c r="AM80" i="76"/>
  <c r="AD80" i="76" s="1"/>
  <c r="AF80" i="76"/>
  <c r="BN79" i="76"/>
  <c r="BE79" i="76"/>
  <c r="AV79" i="76"/>
  <c r="AM79" i="76"/>
  <c r="AD79" i="76" s="1"/>
  <c r="AF79" i="76"/>
  <c r="BN78" i="76"/>
  <c r="BE78" i="76"/>
  <c r="AV78" i="76"/>
  <c r="AM78" i="76"/>
  <c r="AD78" i="76" s="1"/>
  <c r="AF78" i="76"/>
  <c r="BN77" i="76"/>
  <c r="BE77" i="76"/>
  <c r="AV77" i="76"/>
  <c r="AM77" i="76"/>
  <c r="AD77" i="76" s="1"/>
  <c r="AF77" i="76"/>
  <c r="BN76" i="76"/>
  <c r="BE76" i="76"/>
  <c r="AV76" i="76"/>
  <c r="AM76" i="76"/>
  <c r="AD76" i="76" s="1"/>
  <c r="AF76" i="76"/>
  <c r="BN75" i="76"/>
  <c r="BE75" i="76"/>
  <c r="AV75" i="76"/>
  <c r="AM75" i="76"/>
  <c r="AD75" i="76" s="1"/>
  <c r="AF75" i="76"/>
  <c r="BN74" i="76"/>
  <c r="BE74" i="76"/>
  <c r="AV74" i="76"/>
  <c r="AM74" i="76"/>
  <c r="AD74" i="76" s="1"/>
  <c r="AF74" i="76"/>
  <c r="BN73" i="76"/>
  <c r="BE73" i="76"/>
  <c r="AV73" i="76"/>
  <c r="AM73" i="76"/>
  <c r="AD73" i="76" s="1"/>
  <c r="AF73" i="76"/>
  <c r="BN72" i="76"/>
  <c r="BE72" i="76"/>
  <c r="AV72" i="76"/>
  <c r="AM72" i="76"/>
  <c r="AD72" i="76" s="1"/>
  <c r="AF72" i="76"/>
  <c r="BN71" i="76"/>
  <c r="BE71" i="76"/>
  <c r="AV71" i="76"/>
  <c r="AM71" i="76"/>
  <c r="AD71" i="76" s="1"/>
  <c r="AF71" i="76"/>
  <c r="BN70" i="76"/>
  <c r="BE70" i="76"/>
  <c r="AV70" i="76"/>
  <c r="AM70" i="76"/>
  <c r="AD70" i="76" s="1"/>
  <c r="AF70" i="76"/>
  <c r="BN69" i="76"/>
  <c r="BE69" i="76"/>
  <c r="AV69" i="76"/>
  <c r="AM69" i="76"/>
  <c r="AD69" i="76" s="1"/>
  <c r="AF69" i="76"/>
  <c r="BN68" i="76"/>
  <c r="BE68" i="76"/>
  <c r="AV68" i="76"/>
  <c r="AM68" i="76"/>
  <c r="AD68" i="76" s="1"/>
  <c r="AF68" i="76"/>
  <c r="BN67" i="76"/>
  <c r="BE67" i="76"/>
  <c r="AV67" i="76"/>
  <c r="AM67" i="76"/>
  <c r="AD67" i="76" s="1"/>
  <c r="AF67" i="76"/>
  <c r="BN66" i="76"/>
  <c r="BE66" i="76"/>
  <c r="AV66" i="76"/>
  <c r="AM66" i="76"/>
  <c r="AD66" i="76" s="1"/>
  <c r="AF66" i="76"/>
  <c r="BN65" i="76"/>
  <c r="BE65" i="76"/>
  <c r="AV65" i="76"/>
  <c r="AM65" i="76"/>
  <c r="AD65" i="76" s="1"/>
  <c r="AF65" i="76"/>
  <c r="BN64" i="76"/>
  <c r="BE64" i="76"/>
  <c r="AV64" i="76"/>
  <c r="AM64" i="76"/>
  <c r="AD64" i="76" s="1"/>
  <c r="AF64" i="76"/>
  <c r="BN63" i="76"/>
  <c r="BE63" i="76"/>
  <c r="AV63" i="76"/>
  <c r="AM63" i="76"/>
  <c r="AD63" i="76" s="1"/>
  <c r="AF63" i="76"/>
  <c r="BN62" i="76"/>
  <c r="BE62" i="76"/>
  <c r="AV62" i="76"/>
  <c r="AM62" i="76"/>
  <c r="AD62" i="76" s="1"/>
  <c r="AF62" i="76"/>
  <c r="BN61" i="76"/>
  <c r="BM61" i="76"/>
  <c r="BL61" i="76"/>
  <c r="BE61" i="76"/>
  <c r="AD61" i="76" s="1"/>
  <c r="BD61" i="76"/>
  <c r="BC61" i="76"/>
  <c r="AV61" i="76"/>
  <c r="AU61" i="76"/>
  <c r="AT61" i="76"/>
  <c r="AM61" i="76"/>
  <c r="AL61" i="76"/>
  <c r="AK61" i="76"/>
  <c r="AJ61" i="76"/>
  <c r="AI61" i="76"/>
  <c r="AH61" i="76"/>
  <c r="AG61" i="76"/>
  <c r="AF61" i="76"/>
  <c r="AE61" i="76"/>
  <c r="AC61" i="76"/>
  <c r="AB61" i="76"/>
  <c r="R61" i="76"/>
  <c r="M61" i="76"/>
  <c r="K61" i="76"/>
  <c r="BN60" i="76"/>
  <c r="BE60" i="76"/>
  <c r="AV60" i="76"/>
  <c r="AM60" i="76"/>
  <c r="AD60" i="76" s="1"/>
  <c r="AJ60" i="76"/>
  <c r="AI60" i="76"/>
  <c r="AH60" i="76"/>
  <c r="AG60" i="76"/>
  <c r="AF60" i="76"/>
  <c r="AE60" i="76"/>
  <c r="BN59" i="76"/>
  <c r="BE59" i="76"/>
  <c r="AV59" i="76"/>
  <c r="AM59" i="76"/>
  <c r="AD59" i="76" s="1"/>
  <c r="AJ59" i="76"/>
  <c r="AI59" i="76"/>
  <c r="AH59" i="76"/>
  <c r="AG59" i="76"/>
  <c r="AF59" i="76"/>
  <c r="AE59" i="76"/>
  <c r="BN58" i="76"/>
  <c r="BE58" i="76"/>
  <c r="AV58" i="76"/>
  <c r="AM58" i="76"/>
  <c r="AF58" i="76"/>
  <c r="AD58" i="76"/>
  <c r="BN57" i="76"/>
  <c r="BE57" i="76"/>
  <c r="AV57" i="76"/>
  <c r="AM57" i="76"/>
  <c r="AD57" i="76" s="1"/>
  <c r="AF57" i="76"/>
  <c r="BN56" i="76"/>
  <c r="BE56" i="76"/>
  <c r="AV56" i="76"/>
  <c r="AM56" i="76"/>
  <c r="AF56" i="76"/>
  <c r="AD56" i="76"/>
  <c r="BN55" i="76"/>
  <c r="BE55" i="76"/>
  <c r="AV55" i="76"/>
  <c r="AM55" i="76"/>
  <c r="AD55" i="76" s="1"/>
  <c r="AF55" i="76"/>
  <c r="BN54" i="76"/>
  <c r="BE54" i="76"/>
  <c r="AV54" i="76"/>
  <c r="AM54" i="76"/>
  <c r="AF54" i="76"/>
  <c r="AD54" i="76"/>
  <c r="BN53" i="76"/>
  <c r="BE53" i="76"/>
  <c r="AV53" i="76"/>
  <c r="AM53" i="76"/>
  <c r="AD53" i="76" s="1"/>
  <c r="AF53" i="76"/>
  <c r="BN52" i="76"/>
  <c r="BE52" i="76"/>
  <c r="AV52" i="76"/>
  <c r="AM52" i="76"/>
  <c r="AF52" i="76"/>
  <c r="AD52" i="76"/>
  <c r="BN51" i="76"/>
  <c r="BE51" i="76"/>
  <c r="AV51" i="76"/>
  <c r="AM51" i="76"/>
  <c r="AD51" i="76" s="1"/>
  <c r="AF51" i="76"/>
  <c r="BN50" i="76"/>
  <c r="BE50" i="76"/>
  <c r="AV50" i="76"/>
  <c r="AM50" i="76"/>
  <c r="AF50" i="76"/>
  <c r="AD50" i="76"/>
  <c r="BN49" i="76"/>
  <c r="BE49" i="76"/>
  <c r="AV49" i="76"/>
  <c r="AM49" i="76"/>
  <c r="AD49" i="76" s="1"/>
  <c r="AF49" i="76"/>
  <c r="BN48" i="76"/>
  <c r="BE48" i="76"/>
  <c r="AV48" i="76"/>
  <c r="AM48" i="76"/>
  <c r="AF48" i="76"/>
  <c r="AD48" i="76"/>
  <c r="BN47" i="76"/>
  <c r="BE47" i="76"/>
  <c r="AV47" i="76"/>
  <c r="AM47" i="76"/>
  <c r="AD47" i="76" s="1"/>
  <c r="AF47" i="76"/>
  <c r="BN46" i="76"/>
  <c r="BM46" i="76"/>
  <c r="BL46" i="76"/>
  <c r="BE46" i="76"/>
  <c r="BD46" i="76"/>
  <c r="BC46" i="76"/>
  <c r="AV46" i="76"/>
  <c r="AU46" i="76"/>
  <c r="AT46" i="76"/>
  <c r="AM46" i="76"/>
  <c r="AD46" i="76" s="1"/>
  <c r="AL46" i="76"/>
  <c r="AK46" i="76"/>
  <c r="AJ46" i="76"/>
  <c r="AI46" i="76"/>
  <c r="AH46" i="76"/>
  <c r="AG46" i="76"/>
  <c r="AF46" i="76"/>
  <c r="AE46" i="76"/>
  <c r="AC46" i="76"/>
  <c r="AB46" i="76"/>
  <c r="R46" i="76"/>
  <c r="M46" i="76"/>
  <c r="K46" i="76"/>
  <c r="BN45" i="76"/>
  <c r="BE45" i="76"/>
  <c r="AV45" i="76"/>
  <c r="AM45" i="76"/>
  <c r="AJ45" i="76"/>
  <c r="AI45" i="76"/>
  <c r="AH45" i="76"/>
  <c r="AG45" i="76"/>
  <c r="AF45" i="76"/>
  <c r="AE45" i="76"/>
  <c r="AD45" i="76"/>
  <c r="BN44" i="76"/>
  <c r="BE44" i="76"/>
  <c r="AV44" i="76"/>
  <c r="AM44" i="76"/>
  <c r="AF44" i="76"/>
  <c r="AD44" i="76"/>
  <c r="BN43" i="76"/>
  <c r="BE43" i="76"/>
  <c r="AV43" i="76"/>
  <c r="AM43" i="76"/>
  <c r="AF43" i="76"/>
  <c r="AD43" i="76"/>
  <c r="BN42" i="76"/>
  <c r="BE42" i="76"/>
  <c r="AV42" i="76"/>
  <c r="AM42" i="76"/>
  <c r="AF42" i="76"/>
  <c r="AD42" i="76"/>
  <c r="BN41" i="76"/>
  <c r="BE41" i="76"/>
  <c r="AV41" i="76"/>
  <c r="AM41" i="76"/>
  <c r="AF41" i="76"/>
  <c r="AD41" i="76"/>
  <c r="BN40" i="76"/>
  <c r="BE40" i="76"/>
  <c r="AV40" i="76"/>
  <c r="AM40" i="76"/>
  <c r="AF40" i="76"/>
  <c r="AD40" i="76"/>
  <c r="BN39" i="76"/>
  <c r="BE39" i="76"/>
  <c r="AV39" i="76"/>
  <c r="AM39" i="76"/>
  <c r="AF39" i="76"/>
  <c r="AD39" i="76"/>
  <c r="BN38" i="76"/>
  <c r="BE38" i="76"/>
  <c r="AV38" i="76"/>
  <c r="AM38" i="76"/>
  <c r="AF38" i="76"/>
  <c r="AD38" i="76"/>
  <c r="BN37" i="76"/>
  <c r="BE37" i="76"/>
  <c r="AV37" i="76"/>
  <c r="AM37" i="76"/>
  <c r="AF37" i="76"/>
  <c r="AD37" i="76"/>
  <c r="BN36" i="76"/>
  <c r="BM36" i="76"/>
  <c r="BL36" i="76"/>
  <c r="BE36" i="76"/>
  <c r="BD36" i="76"/>
  <c r="BC36" i="76"/>
  <c r="AV36" i="76"/>
  <c r="AU36" i="76"/>
  <c r="AT36" i="76"/>
  <c r="AM36" i="76"/>
  <c r="AL36" i="76"/>
  <c r="AK36" i="76"/>
  <c r="AJ36" i="76"/>
  <c r="AI36" i="76"/>
  <c r="AH36" i="76"/>
  <c r="AG36" i="76"/>
  <c r="AF36" i="76"/>
  <c r="AE36" i="76"/>
  <c r="AD36" i="76"/>
  <c r="AC36" i="76"/>
  <c r="AB36" i="76"/>
  <c r="R36" i="76"/>
  <c r="M36" i="76"/>
  <c r="K36" i="76"/>
  <c r="BN35" i="76"/>
  <c r="BE35" i="76"/>
  <c r="AV35" i="76"/>
  <c r="AM35" i="76"/>
  <c r="AJ35" i="76"/>
  <c r="AI35" i="76"/>
  <c r="AH35" i="76"/>
  <c r="AG35" i="76"/>
  <c r="AF35" i="76"/>
  <c r="AE35" i="76"/>
  <c r="AD35" i="76"/>
  <c r="BN34" i="76"/>
  <c r="AD34" i="76" s="1"/>
  <c r="BE34" i="76"/>
  <c r="AV34" i="76"/>
  <c r="AM34" i="76"/>
  <c r="AJ34" i="76"/>
  <c r="AI34" i="76"/>
  <c r="AH34" i="76"/>
  <c r="AG34" i="76"/>
  <c r="AF34" i="76"/>
  <c r="AE34" i="76"/>
  <c r="BN33" i="76"/>
  <c r="BE33" i="76"/>
  <c r="AD33" i="76" s="1"/>
  <c r="AV33" i="76"/>
  <c r="AM33" i="76"/>
  <c r="AJ33" i="76"/>
  <c r="AI33" i="76"/>
  <c r="AH33" i="76"/>
  <c r="AG33" i="76"/>
  <c r="AF33" i="76"/>
  <c r="AE33" i="76"/>
  <c r="BN32" i="76"/>
  <c r="BE32" i="76"/>
  <c r="AV32" i="76"/>
  <c r="AM32" i="76"/>
  <c r="AD32" i="76" s="1"/>
  <c r="AF32" i="76"/>
  <c r="BN31" i="76"/>
  <c r="BE31" i="76"/>
  <c r="AV31" i="76"/>
  <c r="AM31" i="76"/>
  <c r="AD31" i="76" s="1"/>
  <c r="AF31" i="76"/>
  <c r="BN30" i="76"/>
  <c r="BE30" i="76"/>
  <c r="AV30" i="76"/>
  <c r="AM30" i="76"/>
  <c r="AD30" i="76" s="1"/>
  <c r="AF30" i="76"/>
  <c r="BN29" i="76"/>
  <c r="BE29" i="76"/>
  <c r="AV29" i="76"/>
  <c r="AM29" i="76"/>
  <c r="AD29" i="76" s="1"/>
  <c r="AF29" i="76"/>
  <c r="BN28" i="76"/>
  <c r="BE28" i="76"/>
  <c r="AV28" i="76"/>
  <c r="AM28" i="76"/>
  <c r="AD28" i="76" s="1"/>
  <c r="AF28" i="76"/>
  <c r="BN27" i="76"/>
  <c r="BE27" i="76"/>
  <c r="AV27" i="76"/>
  <c r="AM27" i="76"/>
  <c r="AD27" i="76" s="1"/>
  <c r="AF27" i="76"/>
  <c r="BN26" i="76"/>
  <c r="BM26" i="76"/>
  <c r="BL26" i="76"/>
  <c r="BE26" i="76"/>
  <c r="BD26" i="76"/>
  <c r="BC26" i="76"/>
  <c r="AV26" i="76"/>
  <c r="AU26" i="76"/>
  <c r="AT26" i="76"/>
  <c r="AM26" i="76"/>
  <c r="AD26" i="76" s="1"/>
  <c r="AL26" i="76"/>
  <c r="AK26" i="76"/>
  <c r="AJ26" i="76"/>
  <c r="AI26" i="76"/>
  <c r="AH26" i="76"/>
  <c r="AG26" i="76"/>
  <c r="AF26" i="76"/>
  <c r="AE26" i="76"/>
  <c r="AC26" i="76"/>
  <c r="AB26" i="76"/>
  <c r="R26" i="76"/>
  <c r="K26" i="76"/>
  <c r="BN25" i="76"/>
  <c r="BE25" i="76"/>
  <c r="AV25" i="76"/>
  <c r="AM25" i="76"/>
  <c r="AD25" i="76" s="1"/>
  <c r="AJ25" i="76"/>
  <c r="AI25" i="76"/>
  <c r="AH25" i="76"/>
  <c r="AG25" i="76"/>
  <c r="AF25" i="76"/>
  <c r="AE25" i="76"/>
  <c r="BN24" i="76"/>
  <c r="BE24" i="76"/>
  <c r="AV24" i="76"/>
  <c r="AM24" i="76"/>
  <c r="AJ24" i="76"/>
  <c r="AI24" i="76"/>
  <c r="AH24" i="76"/>
  <c r="AG24" i="76"/>
  <c r="AF24" i="76"/>
  <c r="AE24" i="76"/>
  <c r="AD24" i="76"/>
  <c r="BN23" i="76"/>
  <c r="BE23" i="76"/>
  <c r="AV23" i="76"/>
  <c r="AM23" i="76"/>
  <c r="AD23" i="76" s="1"/>
  <c r="AJ23" i="76"/>
  <c r="AI23" i="76"/>
  <c r="AH23" i="76"/>
  <c r="AG23" i="76"/>
  <c r="AF23" i="76"/>
  <c r="AE23" i="76"/>
  <c r="BN22" i="76"/>
  <c r="BE22" i="76"/>
  <c r="AD22" i="76" s="1"/>
  <c r="AV22" i="76"/>
  <c r="AM22" i="76"/>
  <c r="AF22" i="76"/>
  <c r="BN21" i="76"/>
  <c r="BE21" i="76"/>
  <c r="AV21" i="76"/>
  <c r="AM21" i="76"/>
  <c r="AD21" i="76" s="1"/>
  <c r="AF21" i="76"/>
  <c r="BN20" i="76"/>
  <c r="BE20" i="76"/>
  <c r="AD20" i="76" s="1"/>
  <c r="AV20" i="76"/>
  <c r="AM20" i="76"/>
  <c r="AF20" i="76"/>
  <c r="BN19" i="76"/>
  <c r="BE19" i="76"/>
  <c r="AV19" i="76"/>
  <c r="AM19" i="76"/>
  <c r="AD19" i="76" s="1"/>
  <c r="AF19" i="76"/>
  <c r="BN18" i="76"/>
  <c r="BM18" i="76"/>
  <c r="BL18" i="76"/>
  <c r="BE18" i="76"/>
  <c r="BD18" i="76"/>
  <c r="BC18" i="76"/>
  <c r="AV18" i="76"/>
  <c r="AU18" i="76"/>
  <c r="AT18" i="76"/>
  <c r="AM18" i="76"/>
  <c r="AL18" i="76"/>
  <c r="AK18" i="76"/>
  <c r="AJ18" i="76"/>
  <c r="AI18" i="76"/>
  <c r="AH18" i="76"/>
  <c r="AG18" i="76"/>
  <c r="AF18" i="76"/>
  <c r="AE18" i="76"/>
  <c r="AD18" i="76"/>
  <c r="AC18" i="76"/>
  <c r="AB18" i="76"/>
  <c r="R18" i="76"/>
  <c r="K18" i="76"/>
  <c r="BN17" i="76"/>
  <c r="BE17" i="76"/>
  <c r="AV17" i="76"/>
  <c r="AD17" i="76" s="1"/>
  <c r="AM17" i="76"/>
  <c r="AF17" i="76"/>
  <c r="BN16" i="76"/>
  <c r="BE16" i="76"/>
  <c r="AD16" i="76" s="1"/>
  <c r="AV16" i="76"/>
  <c r="AM16" i="76"/>
  <c r="AF16" i="76"/>
  <c r="BN15" i="76"/>
  <c r="BE15" i="76"/>
  <c r="AV15" i="76"/>
  <c r="AD15" i="76" s="1"/>
  <c r="AM15" i="76"/>
  <c r="AF15" i="76"/>
  <c r="BN14" i="76"/>
  <c r="BE14" i="76"/>
  <c r="AD14" i="76" s="1"/>
  <c r="AV14" i="76"/>
  <c r="AM14" i="76"/>
  <c r="AF14" i="76"/>
  <c r="BN13" i="76"/>
  <c r="BE13" i="76"/>
  <c r="AV13" i="76"/>
  <c r="AD13" i="76" s="1"/>
  <c r="AM13" i="76"/>
  <c r="AF13" i="76"/>
  <c r="BN12" i="76"/>
  <c r="BE12" i="76"/>
  <c r="AD12" i="76" s="1"/>
  <c r="AV12" i="76"/>
  <c r="AM12" i="76"/>
  <c r="AF12" i="76"/>
  <c r="BN11" i="76"/>
  <c r="BM11" i="76"/>
  <c r="BL11" i="76"/>
  <c r="BE11" i="76"/>
  <c r="BD11" i="76"/>
  <c r="BC11" i="76"/>
  <c r="AV11" i="76"/>
  <c r="AD11" i="76" s="1"/>
  <c r="AT11" i="76"/>
  <c r="AM11" i="76"/>
  <c r="AK11" i="76"/>
  <c r="AJ11" i="76"/>
  <c r="AI11" i="76"/>
  <c r="AH11" i="76"/>
  <c r="AG11" i="76"/>
  <c r="AF11" i="76"/>
  <c r="AE11" i="76"/>
  <c r="AC11" i="76"/>
  <c r="AB11" i="76"/>
  <c r="R11" i="76"/>
  <c r="K11" i="76"/>
  <c r="BX5" i="76"/>
  <c r="BF5" i="76"/>
  <c r="AN5" i="76"/>
  <c r="W5" i="76"/>
  <c r="BX4" i="76"/>
  <c r="BF4" i="76"/>
  <c r="AN4" i="76"/>
  <c r="W4" i="76"/>
  <c r="BX3" i="76"/>
  <c r="BF3" i="76"/>
  <c r="AN3" i="76"/>
  <c r="W3" i="76"/>
  <c r="BX2" i="76"/>
  <c r="BF2" i="76"/>
  <c r="AN2" i="76"/>
  <c r="W2" i="76"/>
  <c r="AM398" i="76" l="1"/>
  <c r="AD398" i="76" s="1"/>
  <c r="BN241" i="75" l="1"/>
  <c r="BE241" i="75"/>
  <c r="AV241" i="75"/>
  <c r="AM241" i="75"/>
  <c r="AD241" i="75" s="1"/>
  <c r="AJ241" i="75"/>
  <c r="AI241" i="75"/>
  <c r="AH241" i="75"/>
  <c r="AG241" i="75"/>
  <c r="AF241" i="75"/>
  <c r="AE241" i="75"/>
  <c r="BN240" i="75"/>
  <c r="BE240" i="75"/>
  <c r="AV240" i="75"/>
  <c r="AM240" i="75"/>
  <c r="AD240" i="75" s="1"/>
  <c r="AJ240" i="75"/>
  <c r="AI240" i="75"/>
  <c r="AH240" i="75"/>
  <c r="AG240" i="75"/>
  <c r="AF240" i="75"/>
  <c r="AE240" i="75"/>
  <c r="BN239" i="75"/>
  <c r="BE239" i="75"/>
  <c r="AV239" i="75"/>
  <c r="AM239" i="75"/>
  <c r="AJ239" i="75"/>
  <c r="AI239" i="75"/>
  <c r="AH239" i="75"/>
  <c r="AG239" i="75"/>
  <c r="AF239" i="75"/>
  <c r="AE239" i="75"/>
  <c r="AD239" i="75"/>
  <c r="BN238" i="75"/>
  <c r="BM238" i="75"/>
  <c r="BL238" i="75"/>
  <c r="BE238" i="75"/>
  <c r="BD238" i="75"/>
  <c r="BC238" i="75"/>
  <c r="AV238" i="75"/>
  <c r="AU238" i="75"/>
  <c r="AT238" i="75"/>
  <c r="AM238" i="75"/>
  <c r="AL238" i="75"/>
  <c r="AK238" i="75"/>
  <c r="AJ238" i="75"/>
  <c r="AI238" i="75"/>
  <c r="AH238" i="75"/>
  <c r="AG238" i="75"/>
  <c r="AF238" i="75"/>
  <c r="AE238" i="75"/>
  <c r="AD238" i="75"/>
  <c r="AC238" i="75"/>
  <c r="AB238" i="75"/>
  <c r="R238" i="75"/>
  <c r="M238" i="75"/>
  <c r="K238" i="75"/>
  <c r="BN237" i="75"/>
  <c r="BE237" i="75"/>
  <c r="AV237" i="75"/>
  <c r="AM237" i="75"/>
  <c r="AJ237" i="75"/>
  <c r="AI237" i="75"/>
  <c r="AH237" i="75"/>
  <c r="AG237" i="75"/>
  <c r="AF237" i="75"/>
  <c r="AE237" i="75"/>
  <c r="AD237" i="75"/>
  <c r="BN236" i="75"/>
  <c r="BE236" i="75"/>
  <c r="AV236" i="75"/>
  <c r="AM236" i="75"/>
  <c r="AD236" i="75" s="1"/>
  <c r="AJ236" i="75"/>
  <c r="AI236" i="75"/>
  <c r="AH236" i="75"/>
  <c r="AG236" i="75"/>
  <c r="AF236" i="75"/>
  <c r="AE236" i="75"/>
  <c r="BN235" i="75"/>
  <c r="BE235" i="75"/>
  <c r="AV235" i="75"/>
  <c r="AM235" i="75"/>
  <c r="AD235" i="75" s="1"/>
  <c r="AJ235" i="75"/>
  <c r="AI235" i="75"/>
  <c r="AH235" i="75"/>
  <c r="AG235" i="75"/>
  <c r="AF235" i="75"/>
  <c r="AE235" i="75"/>
  <c r="BN234" i="75"/>
  <c r="BM234" i="75"/>
  <c r="BL234" i="75"/>
  <c r="BE234" i="75"/>
  <c r="BD234" i="75"/>
  <c r="BC234" i="75"/>
  <c r="AV234" i="75"/>
  <c r="AU234" i="75"/>
  <c r="AT234" i="75"/>
  <c r="AM234" i="75"/>
  <c r="AD234" i="75" s="1"/>
  <c r="AL234" i="75"/>
  <c r="AK234" i="75"/>
  <c r="AJ234" i="75"/>
  <c r="AI234" i="75"/>
  <c r="AH234" i="75"/>
  <c r="AG234" i="75"/>
  <c r="AF234" i="75"/>
  <c r="AE234" i="75"/>
  <c r="AC234" i="75"/>
  <c r="AB234" i="75"/>
  <c r="R234" i="75"/>
  <c r="M234" i="75"/>
  <c r="K234" i="75"/>
  <c r="BN233" i="75"/>
  <c r="BE233" i="75"/>
  <c r="AV233" i="75"/>
  <c r="AD233" i="75" s="1"/>
  <c r="AM233" i="75"/>
  <c r="AJ233" i="75"/>
  <c r="AI233" i="75"/>
  <c r="AH233" i="75"/>
  <c r="AG233" i="75"/>
  <c r="AF233" i="75"/>
  <c r="AE233" i="75"/>
  <c r="BN232" i="75"/>
  <c r="BE232" i="75"/>
  <c r="AV232" i="75"/>
  <c r="AM232" i="75"/>
  <c r="AD232" i="75" s="1"/>
  <c r="AJ232" i="75"/>
  <c r="AI232" i="75"/>
  <c r="AH232" i="75"/>
  <c r="AG232" i="75"/>
  <c r="AF232" i="75"/>
  <c r="AE232" i="75"/>
  <c r="BN231" i="75"/>
  <c r="AD231" i="75" s="1"/>
  <c r="BE231" i="75"/>
  <c r="AV231" i="75"/>
  <c r="AM231" i="75"/>
  <c r="AJ231" i="75"/>
  <c r="AI231" i="75"/>
  <c r="AH231" i="75"/>
  <c r="AG231" i="75"/>
  <c r="AF231" i="75"/>
  <c r="AE231" i="75"/>
  <c r="BN230" i="75"/>
  <c r="AD230" i="75" s="1"/>
  <c r="BM230" i="75"/>
  <c r="BL230" i="75"/>
  <c r="BE230" i="75"/>
  <c r="BD230" i="75"/>
  <c r="BC230" i="75"/>
  <c r="AV230" i="75"/>
  <c r="AU230" i="75"/>
  <c r="AT230" i="75"/>
  <c r="AM230" i="75"/>
  <c r="AL230" i="75"/>
  <c r="AK230" i="75"/>
  <c r="AJ230" i="75"/>
  <c r="AI230" i="75"/>
  <c r="AH230" i="75"/>
  <c r="AG230" i="75"/>
  <c r="AF230" i="75"/>
  <c r="AE230" i="75"/>
  <c r="AC230" i="75"/>
  <c r="AB230" i="75"/>
  <c r="R230" i="75"/>
  <c r="M230" i="75"/>
  <c r="K230" i="75"/>
  <c r="BN229" i="75"/>
  <c r="BE229" i="75"/>
  <c r="AD229" i="75" s="1"/>
  <c r="AV229" i="75"/>
  <c r="AM229" i="75"/>
  <c r="AJ229" i="75"/>
  <c r="AI229" i="75"/>
  <c r="AH229" i="75"/>
  <c r="AG229" i="75"/>
  <c r="AF229" i="75"/>
  <c r="AE229" i="75"/>
  <c r="BN228" i="75"/>
  <c r="BM228" i="75"/>
  <c r="BL228" i="75"/>
  <c r="BE228" i="75"/>
  <c r="BD228" i="75"/>
  <c r="BC228" i="75"/>
  <c r="AV228" i="75"/>
  <c r="AU228" i="75"/>
  <c r="AT228" i="75"/>
  <c r="AM228" i="75"/>
  <c r="AL228" i="75"/>
  <c r="AK228" i="75"/>
  <c r="AJ228" i="75"/>
  <c r="AI228" i="75"/>
  <c r="AH228" i="75"/>
  <c r="AG228" i="75"/>
  <c r="AF228" i="75"/>
  <c r="AE228" i="75"/>
  <c r="AD228" i="75"/>
  <c r="AC228" i="75"/>
  <c r="AB228" i="75"/>
  <c r="R228" i="75"/>
  <c r="M228" i="75"/>
  <c r="K228" i="75"/>
  <c r="BN227" i="75"/>
  <c r="BE227" i="75"/>
  <c r="AV227" i="75"/>
  <c r="AM227" i="75"/>
  <c r="AD227" i="75" s="1"/>
  <c r="AJ227" i="75"/>
  <c r="AI227" i="75"/>
  <c r="AH227" i="75"/>
  <c r="AG227" i="75"/>
  <c r="AF227" i="75"/>
  <c r="AE227" i="75"/>
  <c r="BN226" i="75"/>
  <c r="BE226" i="75"/>
  <c r="AV226" i="75"/>
  <c r="AM226" i="75"/>
  <c r="AD226" i="75" s="1"/>
  <c r="AJ226" i="75"/>
  <c r="AI226" i="75"/>
  <c r="AH226" i="75"/>
  <c r="AG226" i="75"/>
  <c r="AF226" i="75"/>
  <c r="AE226" i="75"/>
  <c r="BN225" i="75"/>
  <c r="BM225" i="75"/>
  <c r="BL225" i="75"/>
  <c r="BE225" i="75"/>
  <c r="BD225" i="75"/>
  <c r="BC225" i="75"/>
  <c r="AV225" i="75"/>
  <c r="AU225" i="75"/>
  <c r="AT225" i="75"/>
  <c r="AM225" i="75"/>
  <c r="AD225" i="75" s="1"/>
  <c r="AL225" i="75"/>
  <c r="AK225" i="75"/>
  <c r="AJ225" i="75"/>
  <c r="AI225" i="75"/>
  <c r="AH225" i="75"/>
  <c r="AG225" i="75"/>
  <c r="AF225" i="75"/>
  <c r="AE225" i="75"/>
  <c r="AC225" i="75"/>
  <c r="AB225" i="75"/>
  <c r="R225" i="75"/>
  <c r="M225" i="75"/>
  <c r="K225" i="75"/>
  <c r="BN224" i="75"/>
  <c r="BE224" i="75"/>
  <c r="AV224" i="75"/>
  <c r="AM224" i="75"/>
  <c r="AD224" i="75" s="1"/>
  <c r="AJ224" i="75"/>
  <c r="AI224" i="75"/>
  <c r="AH224" i="75"/>
  <c r="AG224" i="75"/>
  <c r="AF224" i="75"/>
  <c r="AE224" i="75"/>
  <c r="BN223" i="75"/>
  <c r="BE223" i="75"/>
  <c r="AV223" i="75"/>
  <c r="AM223" i="75"/>
  <c r="AD223" i="75" s="1"/>
  <c r="AJ223" i="75"/>
  <c r="AI223" i="75"/>
  <c r="AH223" i="75"/>
  <c r="AG223" i="75"/>
  <c r="AF223" i="75"/>
  <c r="AE223" i="75"/>
  <c r="BN222" i="75"/>
  <c r="BE222" i="75"/>
  <c r="AV222" i="75"/>
  <c r="AM222" i="75"/>
  <c r="AJ222" i="75"/>
  <c r="AI222" i="75"/>
  <c r="AH222" i="75"/>
  <c r="AG222" i="75"/>
  <c r="AF222" i="75"/>
  <c r="AE222" i="75"/>
  <c r="AD222" i="75"/>
  <c r="BN221" i="75"/>
  <c r="BM221" i="75"/>
  <c r="BL221" i="75"/>
  <c r="BE221" i="75"/>
  <c r="BD221" i="75"/>
  <c r="BC221" i="75"/>
  <c r="AV221" i="75"/>
  <c r="AU221" i="75"/>
  <c r="AT221" i="75"/>
  <c r="AM221" i="75"/>
  <c r="AL221" i="75"/>
  <c r="AK221" i="75"/>
  <c r="AJ221" i="75"/>
  <c r="AI221" i="75"/>
  <c r="AH221" i="75"/>
  <c r="AG221" i="75"/>
  <c r="AF221" i="75"/>
  <c r="AE221" i="75"/>
  <c r="AD221" i="75"/>
  <c r="AC221" i="75"/>
  <c r="AB221" i="75"/>
  <c r="R221" i="75"/>
  <c r="M221" i="75"/>
  <c r="K221" i="75"/>
  <c r="BN220" i="75"/>
  <c r="BE220" i="75"/>
  <c r="AV220" i="75"/>
  <c r="AM220" i="75"/>
  <c r="AJ220" i="75"/>
  <c r="AI220" i="75"/>
  <c r="AH220" i="75"/>
  <c r="AG220" i="75"/>
  <c r="AF220" i="75"/>
  <c r="AE220" i="75"/>
  <c r="AD220" i="75"/>
  <c r="BN219" i="75"/>
  <c r="BM219" i="75"/>
  <c r="BL219" i="75"/>
  <c r="BE219" i="75"/>
  <c r="BD219" i="75"/>
  <c r="BC219" i="75"/>
  <c r="AV219" i="75"/>
  <c r="AU219" i="75"/>
  <c r="AT219" i="75"/>
  <c r="AM219" i="75"/>
  <c r="AL219" i="75"/>
  <c r="AK219" i="75"/>
  <c r="AJ219" i="75"/>
  <c r="AI219" i="75"/>
  <c r="AH219" i="75"/>
  <c r="AG219" i="75"/>
  <c r="AF219" i="75"/>
  <c r="AE219" i="75"/>
  <c r="AD219" i="75"/>
  <c r="AC219" i="75"/>
  <c r="AB219" i="75"/>
  <c r="R219" i="75"/>
  <c r="M219" i="75"/>
  <c r="K219" i="75"/>
  <c r="BN218" i="75"/>
  <c r="BE218" i="75"/>
  <c r="AV218" i="75"/>
  <c r="AM218" i="75"/>
  <c r="AD218" i="75" s="1"/>
  <c r="AJ218" i="75"/>
  <c r="AI218" i="75"/>
  <c r="AH218" i="75"/>
  <c r="AG218" i="75"/>
  <c r="AF218" i="75"/>
  <c r="AE218" i="75"/>
  <c r="BN217" i="75"/>
  <c r="BE217" i="75"/>
  <c r="AV217" i="75"/>
  <c r="AM217" i="75"/>
  <c r="AD217" i="75" s="1"/>
  <c r="AJ217" i="75"/>
  <c r="AI217" i="75"/>
  <c r="AH217" i="75"/>
  <c r="AG217" i="75"/>
  <c r="AF217" i="75"/>
  <c r="AE217" i="75"/>
  <c r="BN216" i="75"/>
  <c r="BM216" i="75"/>
  <c r="BL216" i="75"/>
  <c r="BE216" i="75"/>
  <c r="BD216" i="75"/>
  <c r="BC216" i="75"/>
  <c r="AV216" i="75"/>
  <c r="AU216" i="75"/>
  <c r="AT216" i="75"/>
  <c r="AM216" i="75"/>
  <c r="AD216" i="75" s="1"/>
  <c r="AL216" i="75"/>
  <c r="AK216" i="75"/>
  <c r="AJ216" i="75"/>
  <c r="AI216" i="75"/>
  <c r="AH216" i="75"/>
  <c r="AG216" i="75"/>
  <c r="AF216" i="75"/>
  <c r="AE216" i="75"/>
  <c r="AC216" i="75"/>
  <c r="AB216" i="75"/>
  <c r="R216" i="75"/>
  <c r="M216" i="75"/>
  <c r="K216" i="75"/>
  <c r="BN215" i="75"/>
  <c r="BE215" i="75"/>
  <c r="AV215" i="75"/>
  <c r="AD215" i="75" s="1"/>
  <c r="AM215" i="75"/>
  <c r="AJ215" i="75"/>
  <c r="AI215" i="75"/>
  <c r="AH215" i="75"/>
  <c r="AG215" i="75"/>
  <c r="AF215" i="75"/>
  <c r="AE215" i="75"/>
  <c r="BN214" i="75"/>
  <c r="BM214" i="75"/>
  <c r="BL214" i="75"/>
  <c r="BE214" i="75"/>
  <c r="BD214" i="75"/>
  <c r="BC214" i="75"/>
  <c r="AV214" i="75"/>
  <c r="AU214" i="75"/>
  <c r="AT214" i="75"/>
  <c r="AM214" i="75"/>
  <c r="AD214" i="75" s="1"/>
  <c r="AL214" i="75"/>
  <c r="AK214" i="75"/>
  <c r="AJ214" i="75"/>
  <c r="AI214" i="75"/>
  <c r="AH214" i="75"/>
  <c r="AG214" i="75"/>
  <c r="AF214" i="75"/>
  <c r="AE214" i="75"/>
  <c r="AC214" i="75"/>
  <c r="AB214" i="75"/>
  <c r="R214" i="75"/>
  <c r="M214" i="75"/>
  <c r="K214" i="75"/>
  <c r="BN213" i="75"/>
  <c r="BE213" i="75"/>
  <c r="AV213" i="75"/>
  <c r="AM213" i="75"/>
  <c r="AD213" i="75" s="1"/>
  <c r="AJ213" i="75"/>
  <c r="AI213" i="75"/>
  <c r="AH213" i="75"/>
  <c r="AG213" i="75"/>
  <c r="AF213" i="75"/>
  <c r="AE213" i="75"/>
  <c r="BN212" i="75"/>
  <c r="AD212" i="75" s="1"/>
  <c r="BE212" i="75"/>
  <c r="AV212" i="75"/>
  <c r="AM212" i="75"/>
  <c r="AJ212" i="75"/>
  <c r="AI212" i="75"/>
  <c r="AH212" i="75"/>
  <c r="AG212" i="75"/>
  <c r="AF212" i="75"/>
  <c r="AE212" i="75"/>
  <c r="BN211" i="75"/>
  <c r="BE211" i="75"/>
  <c r="AD211" i="75" s="1"/>
  <c r="AV211" i="75"/>
  <c r="AM211" i="75"/>
  <c r="AJ211" i="75"/>
  <c r="AI211" i="75"/>
  <c r="AH211" i="75"/>
  <c r="AG211" i="75"/>
  <c r="AF211" i="75"/>
  <c r="AE211" i="75"/>
  <c r="BN210" i="75"/>
  <c r="BM210" i="75"/>
  <c r="BL210" i="75"/>
  <c r="BE210" i="75"/>
  <c r="BD210" i="75"/>
  <c r="BC210" i="75"/>
  <c r="AV210" i="75"/>
  <c r="AU210" i="75"/>
  <c r="AT210" i="75"/>
  <c r="AM210" i="75"/>
  <c r="AL210" i="75"/>
  <c r="AK210" i="75"/>
  <c r="AJ210" i="75"/>
  <c r="AI210" i="75"/>
  <c r="AH210" i="75"/>
  <c r="AG210" i="75"/>
  <c r="AF210" i="75"/>
  <c r="AE210" i="75"/>
  <c r="AD210" i="75"/>
  <c r="AC210" i="75"/>
  <c r="AB210" i="75"/>
  <c r="R210" i="75"/>
  <c r="M210" i="75"/>
  <c r="K210" i="75"/>
  <c r="BN209" i="75"/>
  <c r="BE209" i="75"/>
  <c r="AV209" i="75"/>
  <c r="AM209" i="75"/>
  <c r="AD209" i="75" s="1"/>
  <c r="AJ209" i="75"/>
  <c r="AI209" i="75"/>
  <c r="AH209" i="75"/>
  <c r="AG209" i="75"/>
  <c r="AF209" i="75"/>
  <c r="AE209" i="75"/>
  <c r="BN208" i="75"/>
  <c r="BM208" i="75"/>
  <c r="BL208" i="75"/>
  <c r="BE208" i="75"/>
  <c r="AD208" i="75" s="1"/>
  <c r="BD208" i="75"/>
  <c r="BC208" i="75"/>
  <c r="AV208" i="75"/>
  <c r="AU208" i="75"/>
  <c r="AT208" i="75"/>
  <c r="AM208" i="75"/>
  <c r="AL208" i="75"/>
  <c r="AK208" i="75"/>
  <c r="AJ208" i="75"/>
  <c r="AI208" i="75"/>
  <c r="AH208" i="75"/>
  <c r="AG208" i="75"/>
  <c r="AF208" i="75"/>
  <c r="AE208" i="75"/>
  <c r="AC208" i="75"/>
  <c r="AB208" i="75"/>
  <c r="R208" i="75"/>
  <c r="M208" i="75"/>
  <c r="K208" i="75"/>
  <c r="BN207" i="75"/>
  <c r="BE207" i="75"/>
  <c r="AV207" i="75"/>
  <c r="AM207" i="75"/>
  <c r="AD207" i="75" s="1"/>
  <c r="AJ207" i="75"/>
  <c r="AI207" i="75"/>
  <c r="AH207" i="75"/>
  <c r="AG207" i="75"/>
  <c r="AF207" i="75"/>
  <c r="AE207" i="75"/>
  <c r="BN206" i="75"/>
  <c r="BE206" i="75"/>
  <c r="AV206" i="75"/>
  <c r="AM206" i="75"/>
  <c r="AD206" i="75" s="1"/>
  <c r="AJ206" i="75"/>
  <c r="AI206" i="75"/>
  <c r="AH206" i="75"/>
  <c r="AG206" i="75"/>
  <c r="AF206" i="75"/>
  <c r="AE206" i="75"/>
  <c r="BN205" i="75"/>
  <c r="BE205" i="75"/>
  <c r="AV205" i="75"/>
  <c r="AM205" i="75"/>
  <c r="AD205" i="75" s="1"/>
  <c r="AJ205" i="75"/>
  <c r="AI205" i="75"/>
  <c r="AH205" i="75"/>
  <c r="AG205" i="75"/>
  <c r="AF205" i="75"/>
  <c r="AE205" i="75"/>
  <c r="BN204" i="75"/>
  <c r="BM204" i="75"/>
  <c r="BL204" i="75"/>
  <c r="BE204" i="75"/>
  <c r="BD204" i="75"/>
  <c r="BC204" i="75"/>
  <c r="AV204" i="75"/>
  <c r="AU204" i="75"/>
  <c r="AT204" i="75"/>
  <c r="AM204" i="75"/>
  <c r="AL204" i="75"/>
  <c r="AK204" i="75"/>
  <c r="AJ204" i="75"/>
  <c r="AI204" i="75"/>
  <c r="AH204" i="75"/>
  <c r="AG204" i="75"/>
  <c r="AF204" i="75"/>
  <c r="AE204" i="75"/>
  <c r="AD204" i="75"/>
  <c r="AC204" i="75"/>
  <c r="AB204" i="75"/>
  <c r="R204" i="75"/>
  <c r="M204" i="75"/>
  <c r="K204" i="75"/>
  <c r="BN203" i="75"/>
  <c r="BE203" i="75"/>
  <c r="AV203" i="75"/>
  <c r="AM203" i="75"/>
  <c r="AJ203" i="75"/>
  <c r="AI203" i="75"/>
  <c r="AH203" i="75"/>
  <c r="AG203" i="75"/>
  <c r="AF203" i="75"/>
  <c r="AE203" i="75"/>
  <c r="AD203" i="75"/>
  <c r="BN202" i="75"/>
  <c r="BE202" i="75"/>
  <c r="AV202" i="75"/>
  <c r="AM202" i="75"/>
  <c r="AJ202" i="75"/>
  <c r="AI202" i="75"/>
  <c r="AH202" i="75"/>
  <c r="AG202" i="75"/>
  <c r="AF202" i="75"/>
  <c r="AE202" i="75"/>
  <c r="AD202" i="75"/>
  <c r="BN201" i="75"/>
  <c r="BE201" i="75"/>
  <c r="AV201" i="75"/>
  <c r="AM201" i="75"/>
  <c r="AD201" i="75" s="1"/>
  <c r="AJ201" i="75"/>
  <c r="AI201" i="75"/>
  <c r="AH201" i="75"/>
  <c r="AG201" i="75"/>
  <c r="AF201" i="75"/>
  <c r="AE201" i="75"/>
  <c r="BN200" i="75"/>
  <c r="BM200" i="75"/>
  <c r="BL200" i="75"/>
  <c r="BE200" i="75"/>
  <c r="BD200" i="75"/>
  <c r="BC200" i="75"/>
  <c r="AV200" i="75"/>
  <c r="AU200" i="75"/>
  <c r="AT200" i="75"/>
  <c r="AM200" i="75"/>
  <c r="AD200" i="75" s="1"/>
  <c r="AL200" i="75"/>
  <c r="AK200" i="75"/>
  <c r="AJ200" i="75"/>
  <c r="AI200" i="75"/>
  <c r="AH200" i="75"/>
  <c r="AG200" i="75"/>
  <c r="AF200" i="75"/>
  <c r="AE200" i="75"/>
  <c r="AC200" i="75"/>
  <c r="AB200" i="75"/>
  <c r="R200" i="75"/>
  <c r="M200" i="75"/>
  <c r="K200" i="75"/>
  <c r="BN199" i="75"/>
  <c r="BE199" i="75"/>
  <c r="AV199" i="75"/>
  <c r="AM199" i="75"/>
  <c r="AD199" i="75" s="1"/>
  <c r="AJ199" i="75"/>
  <c r="AI199" i="75"/>
  <c r="AH199" i="75"/>
  <c r="AG199" i="75"/>
  <c r="AF199" i="75"/>
  <c r="AE199" i="75"/>
  <c r="BN198" i="75"/>
  <c r="BE198" i="75"/>
  <c r="AV198" i="75"/>
  <c r="AM198" i="75"/>
  <c r="AJ198" i="75"/>
  <c r="AI198" i="75"/>
  <c r="AH198" i="75"/>
  <c r="AG198" i="75"/>
  <c r="AF198" i="75"/>
  <c r="AE198" i="75"/>
  <c r="AD198" i="75"/>
  <c r="BN197" i="75"/>
  <c r="BE197" i="75"/>
  <c r="AV197" i="75"/>
  <c r="AM197" i="75"/>
  <c r="AD197" i="75" s="1"/>
  <c r="AJ197" i="75"/>
  <c r="AI197" i="75"/>
  <c r="AH197" i="75"/>
  <c r="AG197" i="75"/>
  <c r="AF197" i="75"/>
  <c r="AE197" i="75"/>
  <c r="BN196" i="75"/>
  <c r="BM196" i="75"/>
  <c r="BL196" i="75"/>
  <c r="BE196" i="75"/>
  <c r="BD196" i="75"/>
  <c r="BC196" i="75"/>
  <c r="AV196" i="75"/>
  <c r="AU196" i="75"/>
  <c r="AT196" i="75"/>
  <c r="AM196" i="75"/>
  <c r="AD196" i="75" s="1"/>
  <c r="AL196" i="75"/>
  <c r="AK196" i="75"/>
  <c r="AJ196" i="75"/>
  <c r="AI196" i="75"/>
  <c r="AH196" i="75"/>
  <c r="AG196" i="75"/>
  <c r="AF196" i="75"/>
  <c r="AE196" i="75"/>
  <c r="AC196" i="75"/>
  <c r="AB196" i="75"/>
  <c r="R196" i="75"/>
  <c r="M196" i="75"/>
  <c r="K196" i="75"/>
  <c r="BN195" i="75"/>
  <c r="AD195" i="75" s="1"/>
  <c r="BE195" i="75"/>
  <c r="AV195" i="75"/>
  <c r="AM195" i="75"/>
  <c r="AJ195" i="75"/>
  <c r="AI195" i="75"/>
  <c r="AH195" i="75"/>
  <c r="AG195" i="75"/>
  <c r="AF195" i="75"/>
  <c r="AE195" i="75"/>
  <c r="BN194" i="75"/>
  <c r="BE194" i="75"/>
  <c r="AD194" i="75" s="1"/>
  <c r="AV194" i="75"/>
  <c r="AM194" i="75"/>
  <c r="AJ194" i="75"/>
  <c r="AI194" i="75"/>
  <c r="AH194" i="75"/>
  <c r="AG194" i="75"/>
  <c r="AF194" i="75"/>
  <c r="AE194" i="75"/>
  <c r="BN193" i="75"/>
  <c r="BE193" i="75"/>
  <c r="AV193" i="75"/>
  <c r="AM193" i="75"/>
  <c r="AD193" i="75" s="1"/>
  <c r="AJ193" i="75"/>
  <c r="AI193" i="75"/>
  <c r="AH193" i="75"/>
  <c r="AG193" i="75"/>
  <c r="AF193" i="75"/>
  <c r="AE193" i="75"/>
  <c r="BN192" i="75"/>
  <c r="BM192" i="75"/>
  <c r="BL192" i="75"/>
  <c r="BE192" i="75"/>
  <c r="AD192" i="75" s="1"/>
  <c r="BD192" i="75"/>
  <c r="BC192" i="75"/>
  <c r="AV192" i="75"/>
  <c r="AU192" i="75"/>
  <c r="AT192" i="75"/>
  <c r="AM192" i="75"/>
  <c r="AL192" i="75"/>
  <c r="AK192" i="75"/>
  <c r="AJ192" i="75"/>
  <c r="AI192" i="75"/>
  <c r="AH192" i="75"/>
  <c r="AG192" i="75"/>
  <c r="AF192" i="75"/>
  <c r="AE192" i="75"/>
  <c r="AC192" i="75"/>
  <c r="AB192" i="75"/>
  <c r="R192" i="75"/>
  <c r="M192" i="75"/>
  <c r="K192" i="75"/>
  <c r="BN191" i="75"/>
  <c r="BE191" i="75"/>
  <c r="AV191" i="75"/>
  <c r="AM191" i="75"/>
  <c r="AD191" i="75" s="1"/>
  <c r="AJ191" i="75"/>
  <c r="AI191" i="75"/>
  <c r="AH191" i="75"/>
  <c r="AG191" i="75"/>
  <c r="AF191" i="75"/>
  <c r="AE191" i="75"/>
  <c r="BN190" i="75"/>
  <c r="BE190" i="75"/>
  <c r="AV190" i="75"/>
  <c r="AM190" i="75"/>
  <c r="AD190" i="75" s="1"/>
  <c r="AJ190" i="75"/>
  <c r="AI190" i="75"/>
  <c r="AH190" i="75"/>
  <c r="AG190" i="75"/>
  <c r="AF190" i="75"/>
  <c r="AE190" i="75"/>
  <c r="BN189" i="75"/>
  <c r="BE189" i="75"/>
  <c r="AV189" i="75"/>
  <c r="AM189" i="75"/>
  <c r="AD189" i="75" s="1"/>
  <c r="AJ189" i="75"/>
  <c r="AI189" i="75"/>
  <c r="AH189" i="75"/>
  <c r="AG189" i="75"/>
  <c r="AF189" i="75"/>
  <c r="AE189" i="75"/>
  <c r="BN188" i="75"/>
  <c r="BM188" i="75"/>
  <c r="BL188" i="75"/>
  <c r="BE188" i="75"/>
  <c r="BD188" i="75"/>
  <c r="BC188" i="75"/>
  <c r="AV188" i="75"/>
  <c r="AU188" i="75"/>
  <c r="AT188" i="75"/>
  <c r="AM188" i="75"/>
  <c r="AL188" i="75"/>
  <c r="AK188" i="75"/>
  <c r="AJ188" i="75"/>
  <c r="AI188" i="75"/>
  <c r="AH188" i="75"/>
  <c r="AG188" i="75"/>
  <c r="AF188" i="75"/>
  <c r="AE188" i="75"/>
  <c r="AD188" i="75"/>
  <c r="AC188" i="75"/>
  <c r="AB188" i="75"/>
  <c r="R188" i="75"/>
  <c r="M188" i="75"/>
  <c r="K188" i="75"/>
  <c r="BN187" i="75"/>
  <c r="BE187" i="75"/>
  <c r="AV187" i="75"/>
  <c r="AM187" i="75"/>
  <c r="AJ187" i="75"/>
  <c r="AI187" i="75"/>
  <c r="AH187" i="75"/>
  <c r="AG187" i="75"/>
  <c r="AF187" i="75"/>
  <c r="AE187" i="75"/>
  <c r="AD187" i="75"/>
  <c r="BN186" i="75"/>
  <c r="BM186" i="75"/>
  <c r="BL186" i="75"/>
  <c r="BE186" i="75"/>
  <c r="BD186" i="75"/>
  <c r="BC186" i="75"/>
  <c r="AV186" i="75"/>
  <c r="AU186" i="75"/>
  <c r="AT186" i="75"/>
  <c r="AM186" i="75"/>
  <c r="AL186" i="75"/>
  <c r="AK186" i="75"/>
  <c r="AJ186" i="75"/>
  <c r="AI186" i="75"/>
  <c r="AH186" i="75"/>
  <c r="AG186" i="75"/>
  <c r="AF186" i="75"/>
  <c r="AE186" i="75"/>
  <c r="AD186" i="75"/>
  <c r="AC186" i="75"/>
  <c r="AB186" i="75"/>
  <c r="R186" i="75"/>
  <c r="M186" i="75"/>
  <c r="K186" i="75"/>
  <c r="BN185" i="75"/>
  <c r="BE185" i="75"/>
  <c r="AV185" i="75"/>
  <c r="AM185" i="75"/>
  <c r="AJ185" i="75"/>
  <c r="AI185" i="75"/>
  <c r="AH185" i="75"/>
  <c r="AG185" i="75"/>
  <c r="AF185" i="75"/>
  <c r="AE185" i="75"/>
  <c r="AD185" i="75"/>
  <c r="BN184" i="75"/>
  <c r="BE184" i="75"/>
  <c r="AV184" i="75"/>
  <c r="AM184" i="75"/>
  <c r="AD184" i="75" s="1"/>
  <c r="AJ184" i="75"/>
  <c r="AI184" i="75"/>
  <c r="AH184" i="75"/>
  <c r="AG184" i="75"/>
  <c r="AF184" i="75"/>
  <c r="AE184" i="75"/>
  <c r="BN183" i="75"/>
  <c r="BE183" i="75"/>
  <c r="AV183" i="75"/>
  <c r="AM183" i="75"/>
  <c r="AD183" i="75" s="1"/>
  <c r="AJ183" i="75"/>
  <c r="AI183" i="75"/>
  <c r="AH183" i="75"/>
  <c r="AG183" i="75"/>
  <c r="AF183" i="75"/>
  <c r="AE183" i="75"/>
  <c r="BN182" i="75"/>
  <c r="BM182" i="75"/>
  <c r="BL182" i="75"/>
  <c r="BE182" i="75"/>
  <c r="BD182" i="75"/>
  <c r="BC182" i="75"/>
  <c r="AV182" i="75"/>
  <c r="AU182" i="75"/>
  <c r="AT182" i="75"/>
  <c r="AM182" i="75"/>
  <c r="AD182" i="75" s="1"/>
  <c r="AL182" i="75"/>
  <c r="AK182" i="75"/>
  <c r="AJ182" i="75"/>
  <c r="AI182" i="75"/>
  <c r="AH182" i="75"/>
  <c r="AG182" i="75"/>
  <c r="AF182" i="75"/>
  <c r="AE182" i="75"/>
  <c r="AC182" i="75"/>
  <c r="AB182" i="75"/>
  <c r="R182" i="75"/>
  <c r="M182" i="75"/>
  <c r="K182" i="75"/>
  <c r="BN181" i="75"/>
  <c r="BE181" i="75"/>
  <c r="AV181" i="75"/>
  <c r="AM181" i="75"/>
  <c r="AJ181" i="75"/>
  <c r="AI181" i="75"/>
  <c r="AH181" i="75"/>
  <c r="AG181" i="75"/>
  <c r="AF181" i="75"/>
  <c r="AE181" i="75"/>
  <c r="AD181" i="75"/>
  <c r="BN180" i="75"/>
  <c r="BE180" i="75"/>
  <c r="AV180" i="75"/>
  <c r="AM180" i="75"/>
  <c r="AJ180" i="75"/>
  <c r="AI180" i="75"/>
  <c r="AH180" i="75"/>
  <c r="AG180" i="75"/>
  <c r="AF180" i="75"/>
  <c r="AE180" i="75"/>
  <c r="AD180" i="75"/>
  <c r="BN179" i="75"/>
  <c r="BM179" i="75"/>
  <c r="BL179" i="75"/>
  <c r="BE179" i="75"/>
  <c r="BD179" i="75"/>
  <c r="BC179" i="75"/>
  <c r="AV179" i="75"/>
  <c r="AU179" i="75"/>
  <c r="AT179" i="75"/>
  <c r="AM179" i="75"/>
  <c r="AD179" i="75" s="1"/>
  <c r="AL179" i="75"/>
  <c r="AK179" i="75"/>
  <c r="AJ179" i="75"/>
  <c r="AI179" i="75"/>
  <c r="AH179" i="75"/>
  <c r="AG179" i="75"/>
  <c r="AF179" i="75"/>
  <c r="AE179" i="75"/>
  <c r="AC179" i="75"/>
  <c r="AB179" i="75"/>
  <c r="R179" i="75"/>
  <c r="M179" i="75"/>
  <c r="K179" i="75"/>
  <c r="BN178" i="75"/>
  <c r="AD178" i="75" s="1"/>
  <c r="BE178" i="75"/>
  <c r="AV178" i="75"/>
  <c r="AM178" i="75"/>
  <c r="AJ178" i="75"/>
  <c r="AI178" i="75"/>
  <c r="AH178" i="75"/>
  <c r="AG178" i="75"/>
  <c r="AF178" i="75"/>
  <c r="AE178" i="75"/>
  <c r="BN177" i="75"/>
  <c r="BE177" i="75"/>
  <c r="AD177" i="75" s="1"/>
  <c r="AV177" i="75"/>
  <c r="AM177" i="75"/>
  <c r="AJ177" i="75"/>
  <c r="AI177" i="75"/>
  <c r="AH177" i="75"/>
  <c r="AG177" i="75"/>
  <c r="AF177" i="75"/>
  <c r="AE177" i="75"/>
  <c r="BN176" i="75"/>
  <c r="BE176" i="75"/>
  <c r="AV176" i="75"/>
  <c r="AM176" i="75"/>
  <c r="AD176" i="75" s="1"/>
  <c r="AJ176" i="75"/>
  <c r="AI176" i="75"/>
  <c r="AH176" i="75"/>
  <c r="AG176" i="75"/>
  <c r="AF176" i="75"/>
  <c r="AE176" i="75"/>
  <c r="BN175" i="75"/>
  <c r="BM175" i="75"/>
  <c r="BL175" i="75"/>
  <c r="BE175" i="75"/>
  <c r="AD175" i="75" s="1"/>
  <c r="BD175" i="75"/>
  <c r="BC175" i="75"/>
  <c r="AV175" i="75"/>
  <c r="AU175" i="75"/>
  <c r="AT175" i="75"/>
  <c r="AM175" i="75"/>
  <c r="AL175" i="75"/>
  <c r="AK175" i="75"/>
  <c r="AJ175" i="75"/>
  <c r="AI175" i="75"/>
  <c r="AH175" i="75"/>
  <c r="AG175" i="75"/>
  <c r="AF175" i="75"/>
  <c r="AE175" i="75"/>
  <c r="AC175" i="75"/>
  <c r="AB175" i="75"/>
  <c r="R175" i="75"/>
  <c r="M175" i="75"/>
  <c r="K175" i="75"/>
  <c r="BX169" i="75"/>
  <c r="BF169" i="75"/>
  <c r="AN169" i="75"/>
  <c r="W169" i="75"/>
  <c r="BX168" i="75"/>
  <c r="BF168" i="75"/>
  <c r="AN168" i="75"/>
  <c r="W168" i="75"/>
  <c r="BX167" i="75"/>
  <c r="BF167" i="75"/>
  <c r="AN167" i="75"/>
  <c r="W167" i="75"/>
  <c r="BX166" i="75"/>
  <c r="BF166" i="75"/>
  <c r="AN166" i="75"/>
  <c r="W166" i="75"/>
  <c r="BN164" i="75"/>
  <c r="BE164" i="75"/>
  <c r="AV164" i="75"/>
  <c r="AM164" i="75"/>
  <c r="AD164" i="75" s="1"/>
  <c r="AJ164" i="75"/>
  <c r="AI164" i="75"/>
  <c r="AH164" i="75"/>
  <c r="AG164" i="75"/>
  <c r="AF164" i="75"/>
  <c r="AE164" i="75"/>
  <c r="BN163" i="75"/>
  <c r="AD163" i="75" s="1"/>
  <c r="BE163" i="75"/>
  <c r="AV163" i="75"/>
  <c r="AM163" i="75"/>
  <c r="AJ163" i="75"/>
  <c r="AI163" i="75"/>
  <c r="AH163" i="75"/>
  <c r="AG163" i="75"/>
  <c r="AF163" i="75"/>
  <c r="AE163" i="75"/>
  <c r="BN162" i="75"/>
  <c r="BE162" i="75"/>
  <c r="AD162" i="75" s="1"/>
  <c r="AV162" i="75"/>
  <c r="AM162" i="75"/>
  <c r="AJ162" i="75"/>
  <c r="AI162" i="75"/>
  <c r="AH162" i="75"/>
  <c r="AG162" i="75"/>
  <c r="AF162" i="75"/>
  <c r="AE162" i="75"/>
  <c r="BN161" i="75"/>
  <c r="BM161" i="75"/>
  <c r="BL161" i="75"/>
  <c r="BE161" i="75"/>
  <c r="BD161" i="75"/>
  <c r="BC161" i="75"/>
  <c r="AV161" i="75"/>
  <c r="AU161" i="75"/>
  <c r="AT161" i="75"/>
  <c r="AM161" i="75"/>
  <c r="AL161" i="75"/>
  <c r="AK161" i="75"/>
  <c r="AJ161" i="75"/>
  <c r="AI161" i="75"/>
  <c r="AH161" i="75"/>
  <c r="AG161" i="75"/>
  <c r="AF161" i="75"/>
  <c r="AE161" i="75"/>
  <c r="AD161" i="75"/>
  <c r="AC161" i="75"/>
  <c r="AB161" i="75"/>
  <c r="R161" i="75"/>
  <c r="M161" i="75"/>
  <c r="K161" i="75"/>
  <c r="BN160" i="75"/>
  <c r="BE160" i="75"/>
  <c r="AV160" i="75"/>
  <c r="AM160" i="75"/>
  <c r="AD160" i="75" s="1"/>
  <c r="AJ160" i="75"/>
  <c r="AI160" i="75"/>
  <c r="AH160" i="75"/>
  <c r="AG160" i="75"/>
  <c r="AF160" i="75"/>
  <c r="AE160" i="75"/>
  <c r="BN159" i="75"/>
  <c r="BE159" i="75"/>
  <c r="AV159" i="75"/>
  <c r="AM159" i="75"/>
  <c r="AD159" i="75" s="1"/>
  <c r="AJ159" i="75"/>
  <c r="AI159" i="75"/>
  <c r="AH159" i="75"/>
  <c r="AG159" i="75"/>
  <c r="AF159" i="75"/>
  <c r="AE159" i="75"/>
  <c r="BN158" i="75"/>
  <c r="BE158" i="75"/>
  <c r="AV158" i="75"/>
  <c r="AM158" i="75"/>
  <c r="AD158" i="75" s="1"/>
  <c r="AJ158" i="75"/>
  <c r="AI158" i="75"/>
  <c r="AH158" i="75"/>
  <c r="AG158" i="75"/>
  <c r="AF158" i="75"/>
  <c r="AE158" i="75"/>
  <c r="BN157" i="75"/>
  <c r="BM157" i="75"/>
  <c r="BL157" i="75"/>
  <c r="BE157" i="75"/>
  <c r="BD157" i="75"/>
  <c r="BC157" i="75"/>
  <c r="AV157" i="75"/>
  <c r="AU157" i="75"/>
  <c r="AT157" i="75"/>
  <c r="AM157" i="75"/>
  <c r="AD157" i="75" s="1"/>
  <c r="AL157" i="75"/>
  <c r="AK157" i="75"/>
  <c r="AJ157" i="75"/>
  <c r="AI157" i="75"/>
  <c r="AH157" i="75"/>
  <c r="AG157" i="75"/>
  <c r="AF157" i="75"/>
  <c r="AE157" i="75"/>
  <c r="AC157" i="75"/>
  <c r="AB157" i="75"/>
  <c r="R157" i="75"/>
  <c r="M157" i="75"/>
  <c r="K157" i="75"/>
  <c r="BN156" i="75"/>
  <c r="BE156" i="75"/>
  <c r="AV156" i="75"/>
  <c r="AM156" i="75"/>
  <c r="AD156" i="75" s="1"/>
  <c r="AJ156" i="75"/>
  <c r="AI156" i="75"/>
  <c r="AH156" i="75"/>
  <c r="AG156" i="75"/>
  <c r="AF156" i="75"/>
  <c r="AE156" i="75"/>
  <c r="BN155" i="75"/>
  <c r="BE155" i="75"/>
  <c r="AV155" i="75"/>
  <c r="AM155" i="75"/>
  <c r="AJ155" i="75"/>
  <c r="AI155" i="75"/>
  <c r="AH155" i="75"/>
  <c r="AG155" i="75"/>
  <c r="AF155" i="75"/>
  <c r="AE155" i="75"/>
  <c r="AD155" i="75"/>
  <c r="BN154" i="75"/>
  <c r="BE154" i="75"/>
  <c r="AV154" i="75"/>
  <c r="AM154" i="75"/>
  <c r="AJ154" i="75"/>
  <c r="AI154" i="75"/>
  <c r="AH154" i="75"/>
  <c r="AG154" i="75"/>
  <c r="AF154" i="75"/>
  <c r="AE154" i="75"/>
  <c r="AD154" i="75"/>
  <c r="BN153" i="75"/>
  <c r="AD153" i="75" s="1"/>
  <c r="BM153" i="75"/>
  <c r="BL153" i="75"/>
  <c r="BE153" i="75"/>
  <c r="BD153" i="75"/>
  <c r="BC153" i="75"/>
  <c r="AV153" i="75"/>
  <c r="AU153" i="75"/>
  <c r="AT153" i="75"/>
  <c r="AM153" i="75"/>
  <c r="AL153" i="75"/>
  <c r="AK153" i="75"/>
  <c r="AJ153" i="75"/>
  <c r="AI153" i="75"/>
  <c r="AH153" i="75"/>
  <c r="AG153" i="75"/>
  <c r="AF153" i="75"/>
  <c r="AE153" i="75"/>
  <c r="AC153" i="75"/>
  <c r="AB153" i="75"/>
  <c r="R153" i="75"/>
  <c r="M153" i="75"/>
  <c r="K153" i="75"/>
  <c r="BN152" i="75"/>
  <c r="BE152" i="75"/>
  <c r="AV152" i="75"/>
  <c r="AM152" i="75"/>
  <c r="AD152" i="75" s="1"/>
  <c r="AJ152" i="75"/>
  <c r="AI152" i="75"/>
  <c r="AH152" i="75"/>
  <c r="AG152" i="75"/>
  <c r="AF152" i="75"/>
  <c r="AE152" i="75"/>
  <c r="BN151" i="75"/>
  <c r="BE151" i="75"/>
  <c r="AV151" i="75"/>
  <c r="AM151" i="75"/>
  <c r="AD151" i="75" s="1"/>
  <c r="AJ151" i="75"/>
  <c r="AI151" i="75"/>
  <c r="AH151" i="75"/>
  <c r="AG151" i="75"/>
  <c r="AF151" i="75"/>
  <c r="AE151" i="75"/>
  <c r="BN150" i="75"/>
  <c r="BE150" i="75"/>
  <c r="AV150" i="75"/>
  <c r="AD150" i="75" s="1"/>
  <c r="AM150" i="75"/>
  <c r="AJ150" i="75"/>
  <c r="AI150" i="75"/>
  <c r="AH150" i="75"/>
  <c r="AG150" i="75"/>
  <c r="AF150" i="75"/>
  <c r="AE150" i="75"/>
  <c r="BN149" i="75"/>
  <c r="BM149" i="75"/>
  <c r="BL149" i="75"/>
  <c r="BE149" i="75"/>
  <c r="BD149" i="75"/>
  <c r="BC149" i="75"/>
  <c r="AV149" i="75"/>
  <c r="AU149" i="75"/>
  <c r="AT149" i="75"/>
  <c r="AM149" i="75"/>
  <c r="AD149" i="75" s="1"/>
  <c r="AL149" i="75"/>
  <c r="AK149" i="75"/>
  <c r="AJ149" i="75"/>
  <c r="AI149" i="75"/>
  <c r="AH149" i="75"/>
  <c r="AG149" i="75"/>
  <c r="AF149" i="75"/>
  <c r="AE149" i="75"/>
  <c r="AC149" i="75"/>
  <c r="AB149" i="75"/>
  <c r="R149" i="75"/>
  <c r="M149" i="75"/>
  <c r="K149" i="75"/>
  <c r="BN148" i="75"/>
  <c r="BE148" i="75"/>
  <c r="AV148" i="75"/>
  <c r="AM148" i="75"/>
  <c r="AD148" i="75" s="1"/>
  <c r="AJ148" i="75"/>
  <c r="AI148" i="75"/>
  <c r="AH148" i="75"/>
  <c r="AG148" i="75"/>
  <c r="AF148" i="75"/>
  <c r="AE148" i="75"/>
  <c r="BN147" i="75"/>
  <c r="BE147" i="75"/>
  <c r="AV147" i="75"/>
  <c r="AM147" i="75"/>
  <c r="AJ147" i="75"/>
  <c r="AI147" i="75"/>
  <c r="AH147" i="75"/>
  <c r="AG147" i="75"/>
  <c r="AF147" i="75"/>
  <c r="AE147" i="75"/>
  <c r="AD147" i="75"/>
  <c r="BN146" i="75"/>
  <c r="BE146" i="75"/>
  <c r="AD146" i="75" s="1"/>
  <c r="AV146" i="75"/>
  <c r="AM146" i="75"/>
  <c r="AJ146" i="75"/>
  <c r="AI146" i="75"/>
  <c r="AH146" i="75"/>
  <c r="AG146" i="75"/>
  <c r="AF146" i="75"/>
  <c r="AE146" i="75"/>
  <c r="BN145" i="75"/>
  <c r="BM145" i="75"/>
  <c r="BL145" i="75"/>
  <c r="BE145" i="75"/>
  <c r="BD145" i="75"/>
  <c r="BC145" i="75"/>
  <c r="AV145" i="75"/>
  <c r="AU145" i="75"/>
  <c r="AT145" i="75"/>
  <c r="AM145" i="75"/>
  <c r="AL145" i="75"/>
  <c r="AK145" i="75"/>
  <c r="AJ145" i="75"/>
  <c r="AI145" i="75"/>
  <c r="AH145" i="75"/>
  <c r="AG145" i="75"/>
  <c r="AF145" i="75"/>
  <c r="AE145" i="75"/>
  <c r="AD145" i="75"/>
  <c r="AC145" i="75"/>
  <c r="AB145" i="75"/>
  <c r="R145" i="75"/>
  <c r="M145" i="75"/>
  <c r="K145" i="75"/>
  <c r="BN144" i="75"/>
  <c r="BE144" i="75"/>
  <c r="AV144" i="75"/>
  <c r="AM144" i="75"/>
  <c r="AD144" i="75" s="1"/>
  <c r="AJ144" i="75"/>
  <c r="AI144" i="75"/>
  <c r="AH144" i="75"/>
  <c r="AG144" i="75"/>
  <c r="AF144" i="75"/>
  <c r="AE144" i="75"/>
  <c r="BN143" i="75"/>
  <c r="BE143" i="75"/>
  <c r="AV143" i="75"/>
  <c r="AM143" i="75"/>
  <c r="AD143" i="75" s="1"/>
  <c r="AJ143" i="75"/>
  <c r="AI143" i="75"/>
  <c r="AH143" i="75"/>
  <c r="AG143" i="75"/>
  <c r="AF143" i="75"/>
  <c r="AE143" i="75"/>
  <c r="BN142" i="75"/>
  <c r="BE142" i="75"/>
  <c r="AV142" i="75"/>
  <c r="AM142" i="75"/>
  <c r="AD142" i="75" s="1"/>
  <c r="AJ142" i="75"/>
  <c r="AI142" i="75"/>
  <c r="AH142" i="75"/>
  <c r="AG142" i="75"/>
  <c r="AF142" i="75"/>
  <c r="AE142" i="75"/>
  <c r="BN141" i="75"/>
  <c r="BM141" i="75"/>
  <c r="BL141" i="75"/>
  <c r="BE141" i="75"/>
  <c r="BD141" i="75"/>
  <c r="BC141" i="75"/>
  <c r="AV141" i="75"/>
  <c r="AU141" i="75"/>
  <c r="AT141" i="75"/>
  <c r="AM141" i="75"/>
  <c r="AD141" i="75" s="1"/>
  <c r="AL141" i="75"/>
  <c r="AK141" i="75"/>
  <c r="AJ141" i="75"/>
  <c r="AI141" i="75"/>
  <c r="AH141" i="75"/>
  <c r="AG141" i="75"/>
  <c r="AF141" i="75"/>
  <c r="AE141" i="75"/>
  <c r="AC141" i="75"/>
  <c r="AB141" i="75"/>
  <c r="R141" i="75"/>
  <c r="M141" i="75"/>
  <c r="K141" i="75"/>
  <c r="BN140" i="75"/>
  <c r="BE140" i="75"/>
  <c r="AV140" i="75"/>
  <c r="AM140" i="75"/>
  <c r="AD140" i="75" s="1"/>
  <c r="AJ140" i="75"/>
  <c r="AI140" i="75"/>
  <c r="AH140" i="75"/>
  <c r="AG140" i="75"/>
  <c r="AF140" i="75"/>
  <c r="AE140" i="75"/>
  <c r="BN139" i="75"/>
  <c r="BE139" i="75"/>
  <c r="AV139" i="75"/>
  <c r="AM139" i="75"/>
  <c r="AJ139" i="75"/>
  <c r="AI139" i="75"/>
  <c r="AH139" i="75"/>
  <c r="AG139" i="75"/>
  <c r="AF139" i="75"/>
  <c r="AE139" i="75"/>
  <c r="AD139" i="75"/>
  <c r="BN138" i="75"/>
  <c r="BE138" i="75"/>
  <c r="AV138" i="75"/>
  <c r="AM138" i="75"/>
  <c r="AJ138" i="75"/>
  <c r="AI138" i="75"/>
  <c r="AH138" i="75"/>
  <c r="AG138" i="75"/>
  <c r="AF138" i="75"/>
  <c r="AE138" i="75"/>
  <c r="AD138" i="75"/>
  <c r="BN137" i="75"/>
  <c r="BM137" i="75"/>
  <c r="BL137" i="75"/>
  <c r="BE137" i="75"/>
  <c r="BD137" i="75"/>
  <c r="BC137" i="75"/>
  <c r="AV137" i="75"/>
  <c r="AU137" i="75"/>
  <c r="AT137" i="75"/>
  <c r="AM137" i="75"/>
  <c r="AL137" i="75"/>
  <c r="AK137" i="75"/>
  <c r="AJ137" i="75"/>
  <c r="AI137" i="75"/>
  <c r="AH137" i="75"/>
  <c r="AG137" i="75"/>
  <c r="AF137" i="75"/>
  <c r="AE137" i="75"/>
  <c r="AD137" i="75"/>
  <c r="AC137" i="75"/>
  <c r="AB137" i="75"/>
  <c r="R137" i="75"/>
  <c r="M137" i="75"/>
  <c r="K137" i="75"/>
  <c r="BN136" i="75"/>
  <c r="BE136" i="75"/>
  <c r="AV136" i="75"/>
  <c r="AM136" i="75"/>
  <c r="AD136" i="75" s="1"/>
  <c r="AJ136" i="75"/>
  <c r="AI136" i="75"/>
  <c r="AH136" i="75"/>
  <c r="AG136" i="75"/>
  <c r="AF136" i="75"/>
  <c r="AE136" i="75"/>
  <c r="BN135" i="75"/>
  <c r="BE135" i="75"/>
  <c r="AV135" i="75"/>
  <c r="AM135" i="75"/>
  <c r="AD135" i="75" s="1"/>
  <c r="AJ135" i="75"/>
  <c r="AI135" i="75"/>
  <c r="AH135" i="75"/>
  <c r="AG135" i="75"/>
  <c r="AF135" i="75"/>
  <c r="AE135" i="75"/>
  <c r="BN134" i="75"/>
  <c r="BE134" i="75"/>
  <c r="AV134" i="75"/>
  <c r="AM134" i="75"/>
  <c r="AJ134" i="75"/>
  <c r="AI134" i="75"/>
  <c r="AH134" i="75"/>
  <c r="AG134" i="75"/>
  <c r="AF134" i="75"/>
  <c r="AE134" i="75"/>
  <c r="AD134" i="75"/>
  <c r="BN133" i="75"/>
  <c r="BM133" i="75"/>
  <c r="BL133" i="75"/>
  <c r="BE133" i="75"/>
  <c r="BD133" i="75"/>
  <c r="BC133" i="75"/>
  <c r="AV133" i="75"/>
  <c r="AU133" i="75"/>
  <c r="AT133" i="75"/>
  <c r="AM133" i="75"/>
  <c r="AD133" i="75" s="1"/>
  <c r="AL133" i="75"/>
  <c r="AK133" i="75"/>
  <c r="AJ133" i="75"/>
  <c r="AI133" i="75"/>
  <c r="AH133" i="75"/>
  <c r="AG133" i="75"/>
  <c r="AF133" i="75"/>
  <c r="AE133" i="75"/>
  <c r="AC133" i="75"/>
  <c r="AB133" i="75"/>
  <c r="R133" i="75"/>
  <c r="M133" i="75"/>
  <c r="K133" i="75"/>
  <c r="BN132" i="75"/>
  <c r="BE132" i="75"/>
  <c r="AV132" i="75"/>
  <c r="AM132" i="75"/>
  <c r="AJ132" i="75"/>
  <c r="AI132" i="75"/>
  <c r="AH132" i="75"/>
  <c r="AG132" i="75"/>
  <c r="AF132" i="75"/>
  <c r="AE132" i="75"/>
  <c r="AD132" i="75"/>
  <c r="BN131" i="75"/>
  <c r="AD131" i="75" s="1"/>
  <c r="BE131" i="75"/>
  <c r="AV131" i="75"/>
  <c r="AM131" i="75"/>
  <c r="AJ131" i="75"/>
  <c r="AI131" i="75"/>
  <c r="AH131" i="75"/>
  <c r="AG131" i="75"/>
  <c r="AF131" i="75"/>
  <c r="AE131" i="75"/>
  <c r="BN130" i="75"/>
  <c r="BE130" i="75"/>
  <c r="AD130" i="75" s="1"/>
  <c r="AV130" i="75"/>
  <c r="AM130" i="75"/>
  <c r="AJ130" i="75"/>
  <c r="AI130" i="75"/>
  <c r="AH130" i="75"/>
  <c r="AG130" i="75"/>
  <c r="AF130" i="75"/>
  <c r="AE130" i="75"/>
  <c r="BN129" i="75"/>
  <c r="AD129" i="75" s="1"/>
  <c r="BM129" i="75"/>
  <c r="BL129" i="75"/>
  <c r="BE129" i="75"/>
  <c r="BD129" i="75"/>
  <c r="BC129" i="75"/>
  <c r="AV129" i="75"/>
  <c r="AU129" i="75"/>
  <c r="AT129" i="75"/>
  <c r="AM129" i="75"/>
  <c r="AL129" i="75"/>
  <c r="AK129" i="75"/>
  <c r="AJ129" i="75"/>
  <c r="AI129" i="75"/>
  <c r="AH129" i="75"/>
  <c r="AG129" i="75"/>
  <c r="AF129" i="75"/>
  <c r="AE129" i="75"/>
  <c r="AC129" i="75"/>
  <c r="AB129" i="75"/>
  <c r="R129" i="75"/>
  <c r="M129" i="75"/>
  <c r="K129" i="75"/>
  <c r="BN128" i="75"/>
  <c r="BE128" i="75"/>
  <c r="AV128" i="75"/>
  <c r="AD128" i="75" s="1"/>
  <c r="AM128" i="75"/>
  <c r="AJ128" i="75"/>
  <c r="AI128" i="75"/>
  <c r="AH128" i="75"/>
  <c r="AG128" i="75"/>
  <c r="AF128" i="75"/>
  <c r="AE128" i="75"/>
  <c r="BN127" i="75"/>
  <c r="BE127" i="75"/>
  <c r="AV127" i="75"/>
  <c r="AM127" i="75"/>
  <c r="AD127" i="75" s="1"/>
  <c r="AJ127" i="75"/>
  <c r="AI127" i="75"/>
  <c r="AH127" i="75"/>
  <c r="AG127" i="75"/>
  <c r="AF127" i="75"/>
  <c r="AE127" i="75"/>
  <c r="BN126" i="75"/>
  <c r="BE126" i="75"/>
  <c r="AV126" i="75"/>
  <c r="AM126" i="75"/>
  <c r="AD126" i="75" s="1"/>
  <c r="AJ126" i="75"/>
  <c r="AI126" i="75"/>
  <c r="AH126" i="75"/>
  <c r="AG126" i="75"/>
  <c r="AF126" i="75"/>
  <c r="AE126" i="75"/>
  <c r="BN125" i="75"/>
  <c r="BM125" i="75"/>
  <c r="BL125" i="75"/>
  <c r="BE125" i="75"/>
  <c r="BD125" i="75"/>
  <c r="BC125" i="75"/>
  <c r="AV125" i="75"/>
  <c r="AU125" i="75"/>
  <c r="AT125" i="75"/>
  <c r="AM125" i="75"/>
  <c r="AD125" i="75" s="1"/>
  <c r="AL125" i="75"/>
  <c r="AK125" i="75"/>
  <c r="AJ125" i="75"/>
  <c r="AI125" i="75"/>
  <c r="AH125" i="75"/>
  <c r="AG125" i="75"/>
  <c r="AF125" i="75"/>
  <c r="AE125" i="75"/>
  <c r="AC125" i="75"/>
  <c r="AB125" i="75"/>
  <c r="R125" i="75"/>
  <c r="M125" i="75"/>
  <c r="K125" i="75"/>
  <c r="BN124" i="75"/>
  <c r="BE124" i="75"/>
  <c r="AV124" i="75"/>
  <c r="AM124" i="75"/>
  <c r="AD124" i="75" s="1"/>
  <c r="AJ124" i="75"/>
  <c r="AI124" i="75"/>
  <c r="AH124" i="75"/>
  <c r="AG124" i="75"/>
  <c r="AF124" i="75"/>
  <c r="AE124" i="75"/>
  <c r="BN123" i="75"/>
  <c r="BE123" i="75"/>
  <c r="AV123" i="75"/>
  <c r="AM123" i="75"/>
  <c r="AJ123" i="75"/>
  <c r="AI123" i="75"/>
  <c r="AH123" i="75"/>
  <c r="AG123" i="75"/>
  <c r="AF123" i="75"/>
  <c r="AE123" i="75"/>
  <c r="AD123" i="75"/>
  <c r="BN122" i="75"/>
  <c r="BE122" i="75"/>
  <c r="AV122" i="75"/>
  <c r="AM122" i="75"/>
  <c r="AJ122" i="75"/>
  <c r="AI122" i="75"/>
  <c r="AH122" i="75"/>
  <c r="AG122" i="75"/>
  <c r="AF122" i="75"/>
  <c r="AE122" i="75"/>
  <c r="AD122" i="75"/>
  <c r="BN121" i="75"/>
  <c r="BM121" i="75"/>
  <c r="BL121" i="75"/>
  <c r="BE121" i="75"/>
  <c r="BD121" i="75"/>
  <c r="BC121" i="75"/>
  <c r="AV121" i="75"/>
  <c r="AU121" i="75"/>
  <c r="AT121" i="75"/>
  <c r="AM121" i="75"/>
  <c r="AL121" i="75"/>
  <c r="AK121" i="75"/>
  <c r="AJ121" i="75"/>
  <c r="AI121" i="75"/>
  <c r="AH121" i="75"/>
  <c r="AG121" i="75"/>
  <c r="AF121" i="75"/>
  <c r="AE121" i="75"/>
  <c r="AD121" i="75"/>
  <c r="AC121" i="75"/>
  <c r="AB121" i="75"/>
  <c r="R121" i="75"/>
  <c r="M121" i="75"/>
  <c r="K121" i="75"/>
  <c r="BN120" i="75"/>
  <c r="BE120" i="75"/>
  <c r="AV120" i="75"/>
  <c r="AM120" i="75"/>
  <c r="AD120" i="75" s="1"/>
  <c r="AJ120" i="75"/>
  <c r="AI120" i="75"/>
  <c r="AH120" i="75"/>
  <c r="AG120" i="75"/>
  <c r="AF120" i="75"/>
  <c r="AE120" i="75"/>
  <c r="BN119" i="75"/>
  <c r="BE119" i="75"/>
  <c r="AV119" i="75"/>
  <c r="AM119" i="75"/>
  <c r="AD119" i="75" s="1"/>
  <c r="AJ119" i="75"/>
  <c r="AI119" i="75"/>
  <c r="AH119" i="75"/>
  <c r="AG119" i="75"/>
  <c r="AF119" i="75"/>
  <c r="AE119" i="75"/>
  <c r="BN118" i="75"/>
  <c r="BE118" i="75"/>
  <c r="AV118" i="75"/>
  <c r="AM118" i="75"/>
  <c r="AJ118" i="75"/>
  <c r="AI118" i="75"/>
  <c r="AH118" i="75"/>
  <c r="AG118" i="75"/>
  <c r="AF118" i="75"/>
  <c r="AE118" i="75"/>
  <c r="AD118" i="75"/>
  <c r="BN117" i="75"/>
  <c r="BM117" i="75"/>
  <c r="BL117" i="75"/>
  <c r="BE117" i="75"/>
  <c r="BD117" i="75"/>
  <c r="BC117" i="75"/>
  <c r="AV117" i="75"/>
  <c r="AU117" i="75"/>
  <c r="AT117" i="75"/>
  <c r="AM117" i="75"/>
  <c r="AD117" i="75" s="1"/>
  <c r="AL117" i="75"/>
  <c r="AK117" i="75"/>
  <c r="AJ117" i="75"/>
  <c r="AI117" i="75"/>
  <c r="AH117" i="75"/>
  <c r="AG117" i="75"/>
  <c r="AF117" i="75"/>
  <c r="AE117" i="75"/>
  <c r="AC117" i="75"/>
  <c r="AB117" i="75"/>
  <c r="R117" i="75"/>
  <c r="M117" i="75"/>
  <c r="K117" i="75"/>
  <c r="BX111" i="75"/>
  <c r="BF111" i="75"/>
  <c r="AN111" i="75"/>
  <c r="W111" i="75"/>
  <c r="BX110" i="75"/>
  <c r="BF110" i="75"/>
  <c r="AN110" i="75"/>
  <c r="W110" i="75"/>
  <c r="BX109" i="75"/>
  <c r="BF109" i="75"/>
  <c r="AN109" i="75"/>
  <c r="W109" i="75"/>
  <c r="BX108" i="75"/>
  <c r="BF108" i="75"/>
  <c r="AN108" i="75"/>
  <c r="W108" i="75"/>
  <c r="BN106" i="75"/>
  <c r="BM106" i="75"/>
  <c r="BL106" i="75"/>
  <c r="BE106" i="75"/>
  <c r="BD106" i="75"/>
  <c r="BC106" i="75"/>
  <c r="AU106" i="75"/>
  <c r="AT106" i="75"/>
  <c r="AM106" i="75"/>
  <c r="AL106" i="75"/>
  <c r="AK106" i="75"/>
  <c r="AJ106" i="75"/>
  <c r="AI106" i="75"/>
  <c r="AH106" i="75"/>
  <c r="AG106" i="75"/>
  <c r="AF106" i="75"/>
  <c r="AE106" i="75"/>
  <c r="AD106" i="75"/>
  <c r="AC106" i="75"/>
  <c r="AB106" i="75"/>
  <c r="R106" i="75"/>
  <c r="M106" i="75"/>
  <c r="K106" i="75"/>
  <c r="BN105" i="75"/>
  <c r="BE105" i="75"/>
  <c r="AV105" i="75"/>
  <c r="AD105" i="75" s="1"/>
  <c r="AM105" i="75"/>
  <c r="AJ105" i="75"/>
  <c r="AI105" i="75"/>
  <c r="AH105" i="75"/>
  <c r="AG105" i="75"/>
  <c r="AF105" i="75"/>
  <c r="AE105" i="75"/>
  <c r="BN104" i="75"/>
  <c r="BE104" i="75"/>
  <c r="AV104" i="75"/>
  <c r="AM104" i="75"/>
  <c r="AD104" i="75" s="1"/>
  <c r="AJ104" i="75"/>
  <c r="AI104" i="75"/>
  <c r="AH104" i="75"/>
  <c r="AG104" i="75"/>
  <c r="AF104" i="75"/>
  <c r="AE104" i="75"/>
  <c r="BN103" i="75"/>
  <c r="BE103" i="75"/>
  <c r="AV103" i="75"/>
  <c r="AM103" i="75"/>
  <c r="AJ103" i="75"/>
  <c r="AI103" i="75"/>
  <c r="AH103" i="75"/>
  <c r="AG103" i="75"/>
  <c r="AF103" i="75"/>
  <c r="AE103" i="75"/>
  <c r="AD103" i="75"/>
  <c r="BN102" i="75"/>
  <c r="BM102" i="75"/>
  <c r="BL102" i="75"/>
  <c r="BE102" i="75"/>
  <c r="BD102" i="75"/>
  <c r="BC102" i="75"/>
  <c r="AV102" i="75"/>
  <c r="AU102" i="75"/>
  <c r="AT102" i="75"/>
  <c r="AM102" i="75"/>
  <c r="AD102" i="75" s="1"/>
  <c r="AL102" i="75"/>
  <c r="AK102" i="75"/>
  <c r="AJ102" i="75"/>
  <c r="AI102" i="75"/>
  <c r="AH102" i="75"/>
  <c r="AG102" i="75"/>
  <c r="AF102" i="75"/>
  <c r="AE102" i="75"/>
  <c r="AC102" i="75"/>
  <c r="AB102" i="75"/>
  <c r="R102" i="75"/>
  <c r="M102" i="75"/>
  <c r="K102" i="75"/>
  <c r="BN101" i="75"/>
  <c r="BE101" i="75"/>
  <c r="AV101" i="75"/>
  <c r="AM101" i="75"/>
  <c r="AJ101" i="75"/>
  <c r="AI101" i="75"/>
  <c r="AH101" i="75"/>
  <c r="AG101" i="75"/>
  <c r="AF101" i="75"/>
  <c r="AE101" i="75"/>
  <c r="AD101" i="75"/>
  <c r="BN100" i="75"/>
  <c r="BE100" i="75"/>
  <c r="AV100" i="75"/>
  <c r="AM100" i="75"/>
  <c r="AJ100" i="75"/>
  <c r="AI100" i="75"/>
  <c r="AH100" i="75"/>
  <c r="AG100" i="75"/>
  <c r="AF100" i="75"/>
  <c r="AE100" i="75"/>
  <c r="AD100" i="75"/>
  <c r="BN99" i="75"/>
  <c r="BE99" i="75"/>
  <c r="AD99" i="75" s="1"/>
  <c r="AV99" i="75"/>
  <c r="AM99" i="75"/>
  <c r="AJ99" i="75"/>
  <c r="AI99" i="75"/>
  <c r="AH99" i="75"/>
  <c r="AG99" i="75"/>
  <c r="AF99" i="75"/>
  <c r="AE99" i="75"/>
  <c r="BN98" i="75"/>
  <c r="AD98" i="75" s="1"/>
  <c r="BM98" i="75"/>
  <c r="BL98" i="75"/>
  <c r="BE98" i="75"/>
  <c r="BD98" i="75"/>
  <c r="BC98" i="75"/>
  <c r="AV98" i="75"/>
  <c r="AU98" i="75"/>
  <c r="AT98" i="75"/>
  <c r="AM98" i="75"/>
  <c r="AL98" i="75"/>
  <c r="AK98" i="75"/>
  <c r="AJ98" i="75"/>
  <c r="AI98" i="75"/>
  <c r="AH98" i="75"/>
  <c r="AG98" i="75"/>
  <c r="AF98" i="75"/>
  <c r="AE98" i="75"/>
  <c r="AC98" i="75"/>
  <c r="AB98" i="75"/>
  <c r="R98" i="75"/>
  <c r="M98" i="75"/>
  <c r="K98" i="75"/>
  <c r="BN97" i="75"/>
  <c r="BE97" i="75"/>
  <c r="AV97" i="75"/>
  <c r="AM97" i="75"/>
  <c r="AD97" i="75" s="1"/>
  <c r="AJ97" i="75"/>
  <c r="AI97" i="75"/>
  <c r="AH97" i="75"/>
  <c r="AG97" i="75"/>
  <c r="AF97" i="75"/>
  <c r="AE97" i="75"/>
  <c r="BN96" i="75"/>
  <c r="BE96" i="75"/>
  <c r="AV96" i="75"/>
  <c r="AM96" i="75"/>
  <c r="AD96" i="75" s="1"/>
  <c r="AJ96" i="75"/>
  <c r="AI96" i="75"/>
  <c r="AH96" i="75"/>
  <c r="AG96" i="75"/>
  <c r="AF96" i="75"/>
  <c r="AE96" i="75"/>
  <c r="BN95" i="75"/>
  <c r="BE95" i="75"/>
  <c r="AV95" i="75"/>
  <c r="AM95" i="75"/>
  <c r="AD95" i="75" s="1"/>
  <c r="AJ95" i="75"/>
  <c r="AI95" i="75"/>
  <c r="AH95" i="75"/>
  <c r="AG95" i="75"/>
  <c r="AF95" i="75"/>
  <c r="AE95" i="75"/>
  <c r="BN94" i="75"/>
  <c r="BM94" i="75"/>
  <c r="BL94" i="75"/>
  <c r="BE94" i="75"/>
  <c r="BD94" i="75"/>
  <c r="BC94" i="75"/>
  <c r="AV94" i="75"/>
  <c r="AU94" i="75"/>
  <c r="AT94" i="75"/>
  <c r="AM94" i="75"/>
  <c r="AD94" i="75" s="1"/>
  <c r="AL94" i="75"/>
  <c r="AK94" i="75"/>
  <c r="AJ94" i="75"/>
  <c r="AI94" i="75"/>
  <c r="AH94" i="75"/>
  <c r="AG94" i="75"/>
  <c r="AF94" i="75"/>
  <c r="AE94" i="75"/>
  <c r="AC94" i="75"/>
  <c r="AB94" i="75"/>
  <c r="R94" i="75"/>
  <c r="M94" i="75"/>
  <c r="K94" i="75"/>
  <c r="BN93" i="75"/>
  <c r="BE93" i="75"/>
  <c r="AV93" i="75"/>
  <c r="AM93" i="75"/>
  <c r="AD93" i="75" s="1"/>
  <c r="AJ93" i="75"/>
  <c r="AI93" i="75"/>
  <c r="AH93" i="75"/>
  <c r="AG93" i="75"/>
  <c r="AF93" i="75"/>
  <c r="AE93" i="75"/>
  <c r="BN92" i="75"/>
  <c r="BE92" i="75"/>
  <c r="AV92" i="75"/>
  <c r="AM92" i="75"/>
  <c r="AJ92" i="75"/>
  <c r="AI92" i="75"/>
  <c r="AH92" i="75"/>
  <c r="AG92" i="75"/>
  <c r="AF92" i="75"/>
  <c r="AE92" i="75"/>
  <c r="AD92" i="75"/>
  <c r="BN91" i="75"/>
  <c r="BE91" i="75"/>
  <c r="AV91" i="75"/>
  <c r="AM91" i="75"/>
  <c r="AJ91" i="75"/>
  <c r="AI91" i="75"/>
  <c r="AH91" i="75"/>
  <c r="AG91" i="75"/>
  <c r="AF91" i="75"/>
  <c r="AE91" i="75"/>
  <c r="AD91" i="75"/>
  <c r="BN90" i="75"/>
  <c r="BM90" i="75"/>
  <c r="BL90" i="75"/>
  <c r="BE90" i="75"/>
  <c r="BD90" i="75"/>
  <c r="BC90" i="75"/>
  <c r="AV90" i="75"/>
  <c r="AU90" i="75"/>
  <c r="AT90" i="75"/>
  <c r="AM90" i="75"/>
  <c r="AL90" i="75"/>
  <c r="AK90" i="75"/>
  <c r="AJ90" i="75"/>
  <c r="AI90" i="75"/>
  <c r="AH90" i="75"/>
  <c r="AG90" i="75"/>
  <c r="AF90" i="75"/>
  <c r="AE90" i="75"/>
  <c r="AD90" i="75"/>
  <c r="AC90" i="75"/>
  <c r="AB90" i="75"/>
  <c r="R90" i="75"/>
  <c r="M90" i="75"/>
  <c r="K90" i="75"/>
  <c r="BN89" i="75"/>
  <c r="BE89" i="75"/>
  <c r="AV89" i="75"/>
  <c r="AM89" i="75"/>
  <c r="AD89" i="75" s="1"/>
  <c r="AJ89" i="75"/>
  <c r="AI89" i="75"/>
  <c r="AH89" i="75"/>
  <c r="AG89" i="75"/>
  <c r="AF89" i="75"/>
  <c r="AE89" i="75"/>
  <c r="BN88" i="75"/>
  <c r="BE88" i="75"/>
  <c r="AD88" i="75" s="1"/>
  <c r="AV88" i="75"/>
  <c r="AM88" i="75"/>
  <c r="AJ88" i="75"/>
  <c r="AI88" i="75"/>
  <c r="AH88" i="75"/>
  <c r="AG88" i="75"/>
  <c r="AF88" i="75"/>
  <c r="AE88" i="75"/>
  <c r="BN87" i="75"/>
  <c r="BE87" i="75"/>
  <c r="AV87" i="75"/>
  <c r="AM87" i="75"/>
  <c r="AJ87" i="75"/>
  <c r="AI87" i="75"/>
  <c r="AH87" i="75"/>
  <c r="AG87" i="75"/>
  <c r="AF87" i="75"/>
  <c r="AE87" i="75"/>
  <c r="AD87" i="75"/>
  <c r="BN86" i="75"/>
  <c r="BM86" i="75"/>
  <c r="BL86" i="75"/>
  <c r="BE86" i="75"/>
  <c r="BD86" i="75"/>
  <c r="BC86" i="75"/>
  <c r="AV86" i="75"/>
  <c r="AU86" i="75"/>
  <c r="AT86" i="75"/>
  <c r="AM86" i="75"/>
  <c r="AD86" i="75" s="1"/>
  <c r="AL86" i="75"/>
  <c r="AK86" i="75"/>
  <c r="AJ86" i="75"/>
  <c r="AI86" i="75"/>
  <c r="AH86" i="75"/>
  <c r="AG86" i="75"/>
  <c r="AF86" i="75"/>
  <c r="AE86" i="75"/>
  <c r="AC86" i="75"/>
  <c r="AB86" i="75"/>
  <c r="R86" i="75"/>
  <c r="M86" i="75"/>
  <c r="K86" i="75"/>
  <c r="BN85" i="75"/>
  <c r="BE85" i="75"/>
  <c r="AV85" i="75"/>
  <c r="AM85" i="75"/>
  <c r="AJ85" i="75"/>
  <c r="AI85" i="75"/>
  <c r="AH85" i="75"/>
  <c r="AG85" i="75"/>
  <c r="AF85" i="75"/>
  <c r="AE85" i="75"/>
  <c r="AD85" i="75"/>
  <c r="BN84" i="75"/>
  <c r="BE84" i="75"/>
  <c r="AV84" i="75"/>
  <c r="AM84" i="75"/>
  <c r="AJ84" i="75"/>
  <c r="AI84" i="75"/>
  <c r="AH84" i="75"/>
  <c r="AG84" i="75"/>
  <c r="AF84" i="75"/>
  <c r="AE84" i="75"/>
  <c r="AD84" i="75"/>
  <c r="BN83" i="75"/>
  <c r="BE83" i="75"/>
  <c r="AD83" i="75" s="1"/>
  <c r="AV83" i="75"/>
  <c r="AM83" i="75"/>
  <c r="AJ83" i="75"/>
  <c r="AI83" i="75"/>
  <c r="AH83" i="75"/>
  <c r="AG83" i="75"/>
  <c r="AF83" i="75"/>
  <c r="AE83" i="75"/>
  <c r="BN82" i="75"/>
  <c r="AD82" i="75" s="1"/>
  <c r="BM82" i="75"/>
  <c r="BL82" i="75"/>
  <c r="BE82" i="75"/>
  <c r="BD82" i="75"/>
  <c r="BC82" i="75"/>
  <c r="AV82" i="75"/>
  <c r="AU82" i="75"/>
  <c r="AT82" i="75"/>
  <c r="AM82" i="75"/>
  <c r="AL82" i="75"/>
  <c r="AK82" i="75"/>
  <c r="AJ82" i="75"/>
  <c r="AI82" i="75"/>
  <c r="AH82" i="75"/>
  <c r="AG82" i="75"/>
  <c r="AF82" i="75"/>
  <c r="AE82" i="75"/>
  <c r="AC82" i="75"/>
  <c r="AB82" i="75"/>
  <c r="R82" i="75"/>
  <c r="M82" i="75"/>
  <c r="K82" i="75"/>
  <c r="BN81" i="75"/>
  <c r="BE81" i="75"/>
  <c r="AV81" i="75"/>
  <c r="AM81" i="75"/>
  <c r="AD81" i="75" s="1"/>
  <c r="AJ81" i="75"/>
  <c r="AI81" i="75"/>
  <c r="AH81" i="75"/>
  <c r="AG81" i="75"/>
  <c r="AF81" i="75"/>
  <c r="AE81" i="75"/>
  <c r="BN80" i="75"/>
  <c r="BE80" i="75"/>
  <c r="AV80" i="75"/>
  <c r="AM80" i="75"/>
  <c r="AD80" i="75" s="1"/>
  <c r="AJ80" i="75"/>
  <c r="AI80" i="75"/>
  <c r="AH80" i="75"/>
  <c r="AG80" i="75"/>
  <c r="AF80" i="75"/>
  <c r="AE80" i="75"/>
  <c r="BN79" i="75"/>
  <c r="BE79" i="75"/>
  <c r="AV79" i="75"/>
  <c r="AM79" i="75"/>
  <c r="AD79" i="75" s="1"/>
  <c r="AJ79" i="75"/>
  <c r="AI79" i="75"/>
  <c r="AH79" i="75"/>
  <c r="AG79" i="75"/>
  <c r="AF79" i="75"/>
  <c r="AE79" i="75"/>
  <c r="BN78" i="75"/>
  <c r="BM78" i="75"/>
  <c r="BL78" i="75"/>
  <c r="BE78" i="75"/>
  <c r="BD78" i="75"/>
  <c r="BC78" i="75"/>
  <c r="AV78" i="75"/>
  <c r="AU78" i="75"/>
  <c r="AT78" i="75"/>
  <c r="AM78" i="75"/>
  <c r="AD78" i="75" s="1"/>
  <c r="AL78" i="75"/>
  <c r="AK78" i="75"/>
  <c r="AJ78" i="75"/>
  <c r="AI78" i="75"/>
  <c r="AH78" i="75"/>
  <c r="AG78" i="75"/>
  <c r="AF78" i="75"/>
  <c r="AE78" i="75"/>
  <c r="AC78" i="75"/>
  <c r="AB78" i="75"/>
  <c r="R78" i="75"/>
  <c r="M78" i="75"/>
  <c r="K78" i="75"/>
  <c r="BN77" i="75"/>
  <c r="BE77" i="75"/>
  <c r="AV77" i="75"/>
  <c r="AM77" i="75"/>
  <c r="AD77" i="75" s="1"/>
  <c r="AJ77" i="75"/>
  <c r="AI77" i="75"/>
  <c r="AH77" i="75"/>
  <c r="AG77" i="75"/>
  <c r="AF77" i="75"/>
  <c r="AE77" i="75"/>
  <c r="BN76" i="75"/>
  <c r="BE76" i="75"/>
  <c r="AV76" i="75"/>
  <c r="AM76" i="75"/>
  <c r="AJ76" i="75"/>
  <c r="AI76" i="75"/>
  <c r="AH76" i="75"/>
  <c r="AG76" i="75"/>
  <c r="AF76" i="75"/>
  <c r="AE76" i="75"/>
  <c r="AD76" i="75"/>
  <c r="BN75" i="75"/>
  <c r="BE75" i="75"/>
  <c r="AV75" i="75"/>
  <c r="AM75" i="75"/>
  <c r="AJ75" i="75"/>
  <c r="AI75" i="75"/>
  <c r="AH75" i="75"/>
  <c r="AG75" i="75"/>
  <c r="AF75" i="75"/>
  <c r="AE75" i="75"/>
  <c r="AD75" i="75"/>
  <c r="BN74" i="75"/>
  <c r="BM74" i="75"/>
  <c r="BL74" i="75"/>
  <c r="BE74" i="75"/>
  <c r="BD74" i="75"/>
  <c r="BC74" i="75"/>
  <c r="AV74" i="75"/>
  <c r="AU74" i="75"/>
  <c r="AT74" i="75"/>
  <c r="AM74" i="75"/>
  <c r="AL74" i="75"/>
  <c r="AK74" i="75"/>
  <c r="AJ74" i="75"/>
  <c r="AI74" i="75"/>
  <c r="AH74" i="75"/>
  <c r="AG74" i="75"/>
  <c r="AF74" i="75"/>
  <c r="AE74" i="75"/>
  <c r="AD74" i="75"/>
  <c r="AC74" i="75"/>
  <c r="AB74" i="75"/>
  <c r="R74" i="75"/>
  <c r="M74" i="75"/>
  <c r="K74" i="75"/>
  <c r="BN73" i="75"/>
  <c r="BE73" i="75"/>
  <c r="AV73" i="75"/>
  <c r="AM73" i="75"/>
  <c r="AD73" i="75" s="1"/>
  <c r="AJ73" i="75"/>
  <c r="AI73" i="75"/>
  <c r="AH73" i="75"/>
  <c r="AG73" i="75"/>
  <c r="AF73" i="75"/>
  <c r="AE73" i="75"/>
  <c r="BN72" i="75"/>
  <c r="BE72" i="75"/>
  <c r="AD72" i="75" s="1"/>
  <c r="AV72" i="75"/>
  <c r="AM72" i="75"/>
  <c r="AJ72" i="75"/>
  <c r="AI72" i="75"/>
  <c r="AH72" i="75"/>
  <c r="AG72" i="75"/>
  <c r="AF72" i="75"/>
  <c r="AE72" i="75"/>
  <c r="BN71" i="75"/>
  <c r="BE71" i="75"/>
  <c r="AV71" i="75"/>
  <c r="AM71" i="75"/>
  <c r="AJ71" i="75"/>
  <c r="AI71" i="75"/>
  <c r="AH71" i="75"/>
  <c r="AG71" i="75"/>
  <c r="AF71" i="75"/>
  <c r="AE71" i="75"/>
  <c r="AD71" i="75"/>
  <c r="BN70" i="75"/>
  <c r="BM70" i="75"/>
  <c r="BL70" i="75"/>
  <c r="BE70" i="75"/>
  <c r="BD70" i="75"/>
  <c r="BC70" i="75"/>
  <c r="AV70" i="75"/>
  <c r="AU70" i="75"/>
  <c r="AT70" i="75"/>
  <c r="AM70" i="75"/>
  <c r="AD70" i="75" s="1"/>
  <c r="AL70" i="75"/>
  <c r="AK70" i="75"/>
  <c r="AJ70" i="75"/>
  <c r="AI70" i="75"/>
  <c r="AH70" i="75"/>
  <c r="AG70" i="75"/>
  <c r="AF70" i="75"/>
  <c r="AE70" i="75"/>
  <c r="AC70" i="75"/>
  <c r="AB70" i="75"/>
  <c r="R70" i="75"/>
  <c r="M70" i="75"/>
  <c r="K70" i="75"/>
  <c r="BX64" i="75"/>
  <c r="BF64" i="75"/>
  <c r="AN64" i="75"/>
  <c r="W64" i="75"/>
  <c r="BX63" i="75"/>
  <c r="BF63" i="75"/>
  <c r="AN63" i="75"/>
  <c r="W63" i="75"/>
  <c r="BX62" i="75"/>
  <c r="BF62" i="75"/>
  <c r="AN62" i="75"/>
  <c r="W62" i="75"/>
  <c r="BX61" i="75"/>
  <c r="BF61" i="75"/>
  <c r="AN61" i="75"/>
  <c r="W61" i="75"/>
  <c r="BN59" i="75"/>
  <c r="BE59" i="75"/>
  <c r="AV59" i="75"/>
  <c r="AM59" i="75"/>
  <c r="AJ59" i="75"/>
  <c r="AI59" i="75"/>
  <c r="AH59" i="75"/>
  <c r="AG59" i="75"/>
  <c r="AF59" i="75"/>
  <c r="AE59" i="75"/>
  <c r="AD59" i="75"/>
  <c r="BN58" i="75"/>
  <c r="BE58" i="75"/>
  <c r="AV58" i="75"/>
  <c r="AM58" i="75"/>
  <c r="AD58" i="75" s="1"/>
  <c r="AJ58" i="75"/>
  <c r="AI58" i="75"/>
  <c r="AH58" i="75"/>
  <c r="AG58" i="75"/>
  <c r="AF58" i="75"/>
  <c r="AE58" i="75"/>
  <c r="BN57" i="75"/>
  <c r="BM57" i="75"/>
  <c r="BL57" i="75"/>
  <c r="BE57" i="75"/>
  <c r="BD57" i="75"/>
  <c r="BC57" i="75"/>
  <c r="AV57" i="75"/>
  <c r="AU57" i="75"/>
  <c r="AT57" i="75"/>
  <c r="AM57" i="75"/>
  <c r="AD57" i="75" s="1"/>
  <c r="AL57" i="75"/>
  <c r="AK57" i="75"/>
  <c r="AJ57" i="75"/>
  <c r="AI57" i="75"/>
  <c r="AH57" i="75"/>
  <c r="AG57" i="75"/>
  <c r="AF57" i="75"/>
  <c r="AE57" i="75"/>
  <c r="AC57" i="75"/>
  <c r="AB57" i="75"/>
  <c r="R57" i="75"/>
  <c r="M57" i="75"/>
  <c r="K57" i="75"/>
  <c r="BN56" i="75"/>
  <c r="BE56" i="75"/>
  <c r="AD56" i="75" s="1"/>
  <c r="AV56" i="75"/>
  <c r="AM56" i="75"/>
  <c r="AJ56" i="75"/>
  <c r="AI56" i="75"/>
  <c r="AH56" i="75"/>
  <c r="AG56" i="75"/>
  <c r="AF56" i="75"/>
  <c r="AE56" i="75"/>
  <c r="BN55" i="75"/>
  <c r="BE55" i="75"/>
  <c r="AV55" i="75"/>
  <c r="AM55" i="75"/>
  <c r="AJ55" i="75"/>
  <c r="AI55" i="75"/>
  <c r="AH55" i="75"/>
  <c r="AG55" i="75"/>
  <c r="AF55" i="75"/>
  <c r="AE55" i="75"/>
  <c r="AD55" i="75"/>
  <c r="BN54" i="75"/>
  <c r="BE54" i="75"/>
  <c r="AV54" i="75"/>
  <c r="AM54" i="75"/>
  <c r="AJ54" i="75"/>
  <c r="AI54" i="75"/>
  <c r="AH54" i="75"/>
  <c r="AG54" i="75"/>
  <c r="AF54" i="75"/>
  <c r="AE54" i="75"/>
  <c r="AD54" i="75"/>
  <c r="BN53" i="75"/>
  <c r="BM53" i="75"/>
  <c r="BL53" i="75"/>
  <c r="BE53" i="75"/>
  <c r="BD53" i="75"/>
  <c r="BC53" i="75"/>
  <c r="AV53" i="75"/>
  <c r="AU53" i="75"/>
  <c r="AT53" i="75"/>
  <c r="AM53" i="75"/>
  <c r="AD53" i="75" s="1"/>
  <c r="AL53" i="75"/>
  <c r="AK53" i="75"/>
  <c r="AJ53" i="75"/>
  <c r="AI53" i="75"/>
  <c r="AH53" i="75"/>
  <c r="AG53" i="75"/>
  <c r="AF53" i="75"/>
  <c r="AE53" i="75"/>
  <c r="AC53" i="75"/>
  <c r="AB53" i="75"/>
  <c r="R53" i="75"/>
  <c r="M53" i="75"/>
  <c r="K53" i="75"/>
  <c r="BN52" i="75"/>
  <c r="BE52" i="75"/>
  <c r="AV52" i="75"/>
  <c r="AM52" i="75"/>
  <c r="AJ52" i="75"/>
  <c r="AI52" i="75"/>
  <c r="AH52" i="75"/>
  <c r="AG52" i="75"/>
  <c r="AF52" i="75"/>
  <c r="AE52" i="75"/>
  <c r="AD52" i="75"/>
  <c r="BN51" i="75"/>
  <c r="BE51" i="75"/>
  <c r="AD51" i="75" s="1"/>
  <c r="AV51" i="75"/>
  <c r="AM51" i="75"/>
  <c r="AJ51" i="75"/>
  <c r="AI51" i="75"/>
  <c r="AH51" i="75"/>
  <c r="AG51" i="75"/>
  <c r="AF51" i="75"/>
  <c r="AE51" i="75"/>
  <c r="BN50" i="75"/>
  <c r="BE50" i="75"/>
  <c r="AV50" i="75"/>
  <c r="AM50" i="75"/>
  <c r="AD50" i="75" s="1"/>
  <c r="AJ50" i="75"/>
  <c r="AI50" i="75"/>
  <c r="AH50" i="75"/>
  <c r="AG50" i="75"/>
  <c r="AF50" i="75"/>
  <c r="AE50" i="75"/>
  <c r="BN49" i="75"/>
  <c r="BM49" i="75"/>
  <c r="BL49" i="75"/>
  <c r="BE49" i="75"/>
  <c r="AD49" i="75" s="1"/>
  <c r="BD49" i="75"/>
  <c r="BC49" i="75"/>
  <c r="AV49" i="75"/>
  <c r="AU49" i="75"/>
  <c r="AT49" i="75"/>
  <c r="AM49" i="75"/>
  <c r="AL49" i="75"/>
  <c r="AK49" i="75"/>
  <c r="AJ49" i="75"/>
  <c r="AI49" i="75"/>
  <c r="AH49" i="75"/>
  <c r="AG49" i="75"/>
  <c r="AF49" i="75"/>
  <c r="AE49" i="75"/>
  <c r="AC49" i="75"/>
  <c r="AB49" i="75"/>
  <c r="R49" i="75"/>
  <c r="M49" i="75"/>
  <c r="K49" i="75"/>
  <c r="BN48" i="75"/>
  <c r="BE48" i="75"/>
  <c r="AV48" i="75"/>
  <c r="AM48" i="75"/>
  <c r="AD48" i="75" s="1"/>
  <c r="AJ48" i="75"/>
  <c r="AI48" i="75"/>
  <c r="AH48" i="75"/>
  <c r="AG48" i="75"/>
  <c r="AF48" i="75"/>
  <c r="AE48" i="75"/>
  <c r="BN47" i="75"/>
  <c r="BE47" i="75"/>
  <c r="AV47" i="75"/>
  <c r="AM47" i="75"/>
  <c r="AD47" i="75" s="1"/>
  <c r="AJ47" i="75"/>
  <c r="AI47" i="75"/>
  <c r="AH47" i="75"/>
  <c r="AG47" i="75"/>
  <c r="AF47" i="75"/>
  <c r="AE47" i="75"/>
  <c r="BN46" i="75"/>
  <c r="BE46" i="75"/>
  <c r="AV46" i="75"/>
  <c r="AM46" i="75"/>
  <c r="AD46" i="75" s="1"/>
  <c r="AJ46" i="75"/>
  <c r="AI46" i="75"/>
  <c r="AH46" i="75"/>
  <c r="AG46" i="75"/>
  <c r="AF46" i="75"/>
  <c r="AE46" i="75"/>
  <c r="BN45" i="75"/>
  <c r="BM45" i="75"/>
  <c r="BL45" i="75"/>
  <c r="BE45" i="75"/>
  <c r="BD45" i="75"/>
  <c r="BC45" i="75"/>
  <c r="AV45" i="75"/>
  <c r="AU45" i="75"/>
  <c r="AT45" i="75"/>
  <c r="AM45" i="75"/>
  <c r="AL45" i="75"/>
  <c r="AK45" i="75"/>
  <c r="AJ45" i="75"/>
  <c r="AI45" i="75"/>
  <c r="AH45" i="75"/>
  <c r="AG45" i="75"/>
  <c r="AF45" i="75"/>
  <c r="AE45" i="75"/>
  <c r="AD45" i="75"/>
  <c r="AC45" i="75"/>
  <c r="AB45" i="75"/>
  <c r="R45" i="75"/>
  <c r="M45" i="75"/>
  <c r="K45" i="75"/>
  <c r="BN44" i="75"/>
  <c r="BE44" i="75"/>
  <c r="AV44" i="75"/>
  <c r="AM44" i="75"/>
  <c r="AJ44" i="75"/>
  <c r="AI44" i="75"/>
  <c r="AH44" i="75"/>
  <c r="AG44" i="75"/>
  <c r="AF44" i="75"/>
  <c r="AE44" i="75"/>
  <c r="AD44" i="75"/>
  <c r="BN43" i="75"/>
  <c r="BE43" i="75"/>
  <c r="AV43" i="75"/>
  <c r="AM43" i="75"/>
  <c r="AJ43" i="75"/>
  <c r="AI43" i="75"/>
  <c r="AH43" i="75"/>
  <c r="AG43" i="75"/>
  <c r="AF43" i="75"/>
  <c r="AE43" i="75"/>
  <c r="AD43" i="75"/>
  <c r="BN42" i="75"/>
  <c r="BE42" i="75"/>
  <c r="AV42" i="75"/>
  <c r="AM42" i="75"/>
  <c r="AD42" i="75" s="1"/>
  <c r="AJ42" i="75"/>
  <c r="AI42" i="75"/>
  <c r="AH42" i="75"/>
  <c r="AG42" i="75"/>
  <c r="AF42" i="75"/>
  <c r="AE42" i="75"/>
  <c r="BN41" i="75"/>
  <c r="BM41" i="75"/>
  <c r="BL41" i="75"/>
  <c r="BE41" i="75"/>
  <c r="BD41" i="75"/>
  <c r="BC41" i="75"/>
  <c r="AV41" i="75"/>
  <c r="AU41" i="75"/>
  <c r="AT41" i="75"/>
  <c r="AM41" i="75"/>
  <c r="AD41" i="75" s="1"/>
  <c r="AL41" i="75"/>
  <c r="AK41" i="75"/>
  <c r="AJ41" i="75"/>
  <c r="AI41" i="75"/>
  <c r="AH41" i="75"/>
  <c r="AG41" i="75"/>
  <c r="AF41" i="75"/>
  <c r="AE41" i="75"/>
  <c r="AC41" i="75"/>
  <c r="AB41" i="75"/>
  <c r="R41" i="75"/>
  <c r="M41" i="75"/>
  <c r="K41" i="75"/>
  <c r="BN40" i="75"/>
  <c r="BE40" i="75"/>
  <c r="AD40" i="75" s="1"/>
  <c r="AV40" i="75"/>
  <c r="AM40" i="75"/>
  <c r="AJ40" i="75"/>
  <c r="AI40" i="75"/>
  <c r="AH40" i="75"/>
  <c r="AG40" i="75"/>
  <c r="AF40" i="75"/>
  <c r="AE40" i="75"/>
  <c r="BN39" i="75"/>
  <c r="BE39" i="75"/>
  <c r="AV39" i="75"/>
  <c r="AM39" i="75"/>
  <c r="AJ39" i="75"/>
  <c r="AI39" i="75"/>
  <c r="AH39" i="75"/>
  <c r="AG39" i="75"/>
  <c r="AF39" i="75"/>
  <c r="AE39" i="75"/>
  <c r="AD39" i="75"/>
  <c r="BN38" i="75"/>
  <c r="BE38" i="75"/>
  <c r="AV38" i="75"/>
  <c r="AM38" i="75"/>
  <c r="AJ38" i="75"/>
  <c r="AI38" i="75"/>
  <c r="AH38" i="75"/>
  <c r="AG38" i="75"/>
  <c r="AF38" i="75"/>
  <c r="AE38" i="75"/>
  <c r="AD38" i="75"/>
  <c r="BN37" i="75"/>
  <c r="BM37" i="75"/>
  <c r="BL37" i="75"/>
  <c r="BE37" i="75"/>
  <c r="BD37" i="75"/>
  <c r="BC37" i="75"/>
  <c r="AV37" i="75"/>
  <c r="AU37" i="75"/>
  <c r="AT37" i="75"/>
  <c r="AM37" i="75"/>
  <c r="AD37" i="75" s="1"/>
  <c r="AL37" i="75"/>
  <c r="AK37" i="75"/>
  <c r="AJ37" i="75"/>
  <c r="AI37" i="75"/>
  <c r="AH37" i="75"/>
  <c r="AG37" i="75"/>
  <c r="AF37" i="75"/>
  <c r="AE37" i="75"/>
  <c r="AC37" i="75"/>
  <c r="AB37" i="75"/>
  <c r="R37" i="75"/>
  <c r="K37" i="75"/>
  <c r="BN36" i="75"/>
  <c r="BE36" i="75"/>
  <c r="AD36" i="75" s="1"/>
  <c r="AV36" i="75"/>
  <c r="AM36" i="75"/>
  <c r="AJ36" i="75"/>
  <c r="AI36" i="75"/>
  <c r="AH36" i="75"/>
  <c r="AG36" i="75"/>
  <c r="AF36" i="75"/>
  <c r="AE36" i="75"/>
  <c r="BN35" i="75"/>
  <c r="BE35" i="75"/>
  <c r="AV35" i="75"/>
  <c r="AM35" i="75"/>
  <c r="AD35" i="75" s="1"/>
  <c r="AJ35" i="75"/>
  <c r="AI35" i="75"/>
  <c r="AH35" i="75"/>
  <c r="AG35" i="75"/>
  <c r="AF35" i="75"/>
  <c r="AE35" i="75"/>
  <c r="BN34" i="75"/>
  <c r="BE34" i="75"/>
  <c r="AV34" i="75"/>
  <c r="AM34" i="75"/>
  <c r="AD34" i="75" s="1"/>
  <c r="AJ34" i="75"/>
  <c r="AI34" i="75"/>
  <c r="AH34" i="75"/>
  <c r="AG34" i="75"/>
  <c r="AF34" i="75"/>
  <c r="AE34" i="75"/>
  <c r="BN33" i="75"/>
  <c r="BM33" i="75"/>
  <c r="BL33" i="75"/>
  <c r="BE33" i="75"/>
  <c r="AD33" i="75" s="1"/>
  <c r="BD33" i="75"/>
  <c r="BC33" i="75"/>
  <c r="AV33" i="75"/>
  <c r="AU33" i="75"/>
  <c r="AT33" i="75"/>
  <c r="AM33" i="75"/>
  <c r="AL33" i="75"/>
  <c r="AK33" i="75"/>
  <c r="AJ33" i="75"/>
  <c r="AI33" i="75"/>
  <c r="AH33" i="75"/>
  <c r="AG33" i="75"/>
  <c r="AF33" i="75"/>
  <c r="AE33" i="75"/>
  <c r="AC33" i="75"/>
  <c r="AB33" i="75"/>
  <c r="R33" i="75"/>
  <c r="M33" i="75"/>
  <c r="K33" i="75"/>
  <c r="BN32" i="75"/>
  <c r="BE32" i="75"/>
  <c r="AV32" i="75"/>
  <c r="AM32" i="75"/>
  <c r="AD32" i="75" s="1"/>
  <c r="AJ32" i="75"/>
  <c r="AI32" i="75"/>
  <c r="AH32" i="75"/>
  <c r="AG32" i="75"/>
  <c r="AF32" i="75"/>
  <c r="AE32" i="75"/>
  <c r="BN31" i="75"/>
  <c r="BE31" i="75"/>
  <c r="AV31" i="75"/>
  <c r="AM31" i="75"/>
  <c r="AD31" i="75" s="1"/>
  <c r="AJ31" i="75"/>
  <c r="AI31" i="75"/>
  <c r="AH31" i="75"/>
  <c r="AG31" i="75"/>
  <c r="AF31" i="75"/>
  <c r="AE31" i="75"/>
  <c r="BN30" i="75"/>
  <c r="BM30" i="75"/>
  <c r="BL30" i="75"/>
  <c r="BE30" i="75"/>
  <c r="BD30" i="75"/>
  <c r="BC30" i="75"/>
  <c r="AV30" i="75"/>
  <c r="AU30" i="75"/>
  <c r="AT30" i="75"/>
  <c r="AM30" i="75"/>
  <c r="AL30" i="75"/>
  <c r="AK30" i="75"/>
  <c r="AJ30" i="75"/>
  <c r="AI30" i="75"/>
  <c r="AH30" i="75"/>
  <c r="AG30" i="75"/>
  <c r="AF30" i="75"/>
  <c r="AE30" i="75"/>
  <c r="AD30" i="75"/>
  <c r="AC30" i="75"/>
  <c r="AB30" i="75"/>
  <c r="R30" i="75"/>
  <c r="M30" i="75"/>
  <c r="K30" i="75"/>
  <c r="BN29" i="75"/>
  <c r="BE29" i="75"/>
  <c r="AV29" i="75"/>
  <c r="AM29" i="75"/>
  <c r="AJ29" i="75"/>
  <c r="AI29" i="75"/>
  <c r="AH29" i="75"/>
  <c r="AG29" i="75"/>
  <c r="AF29" i="75"/>
  <c r="AE29" i="75"/>
  <c r="AD29" i="75"/>
  <c r="BN28" i="75"/>
  <c r="BE28" i="75"/>
  <c r="AV28" i="75"/>
  <c r="AM28" i="75"/>
  <c r="AJ28" i="75"/>
  <c r="AI28" i="75"/>
  <c r="AH28" i="75"/>
  <c r="AG28" i="75"/>
  <c r="AF28" i="75"/>
  <c r="AE28" i="75"/>
  <c r="AD28" i="75"/>
  <c r="BN27" i="75"/>
  <c r="BM27" i="75"/>
  <c r="BL27" i="75"/>
  <c r="BE27" i="75"/>
  <c r="BD27" i="75"/>
  <c r="BC27" i="75"/>
  <c r="AV27" i="75"/>
  <c r="AD27" i="75" s="1"/>
  <c r="AU27" i="75"/>
  <c r="AT27" i="75"/>
  <c r="AM27" i="75"/>
  <c r="AL27" i="75"/>
  <c r="AK27" i="75"/>
  <c r="AJ27" i="75"/>
  <c r="AI27" i="75"/>
  <c r="AH27" i="75"/>
  <c r="AG27" i="75"/>
  <c r="AF27" i="75"/>
  <c r="AE27" i="75"/>
  <c r="AC27" i="75"/>
  <c r="AB27" i="75"/>
  <c r="R27" i="75"/>
  <c r="M27" i="75"/>
  <c r="K27" i="75"/>
  <c r="BN26" i="75"/>
  <c r="AD26" i="75" s="1"/>
  <c r="BE26" i="75"/>
  <c r="AV26" i="75"/>
  <c r="AM26" i="75"/>
  <c r="AJ26" i="75"/>
  <c r="AI26" i="75"/>
  <c r="AH26" i="75"/>
  <c r="AG26" i="75"/>
  <c r="AF26" i="75"/>
  <c r="AE26" i="75"/>
  <c r="BN25" i="75"/>
  <c r="BE25" i="75"/>
  <c r="AV25" i="75"/>
  <c r="AD25" i="75" s="1"/>
  <c r="AM25" i="75"/>
  <c r="AJ25" i="75"/>
  <c r="AI25" i="75"/>
  <c r="AH25" i="75"/>
  <c r="AG25" i="75"/>
  <c r="AF25" i="75"/>
  <c r="AE25" i="75"/>
  <c r="BN24" i="75"/>
  <c r="BE24" i="75"/>
  <c r="AV24" i="75"/>
  <c r="AM24" i="75"/>
  <c r="AJ24" i="75"/>
  <c r="AI24" i="75"/>
  <c r="AH24" i="75"/>
  <c r="AG24" i="75"/>
  <c r="AF24" i="75"/>
  <c r="AE24" i="75"/>
  <c r="AD24" i="75"/>
  <c r="BN23" i="75"/>
  <c r="BM23" i="75"/>
  <c r="BL23" i="75"/>
  <c r="BE23" i="75"/>
  <c r="BD23" i="75"/>
  <c r="BC23" i="75"/>
  <c r="AV23" i="75"/>
  <c r="AU23" i="75"/>
  <c r="AT23" i="75"/>
  <c r="AM23" i="75"/>
  <c r="AD23" i="75" s="1"/>
  <c r="AL23" i="75"/>
  <c r="AK23" i="75"/>
  <c r="AJ23" i="75"/>
  <c r="AI23" i="75"/>
  <c r="AH23" i="75"/>
  <c r="AG23" i="75"/>
  <c r="AF23" i="75"/>
  <c r="AE23" i="75"/>
  <c r="AC23" i="75"/>
  <c r="AB23" i="75"/>
  <c r="R23" i="75"/>
  <c r="M23" i="75"/>
  <c r="K23" i="75"/>
  <c r="BN22" i="75"/>
  <c r="BE22" i="75"/>
  <c r="AV22" i="75"/>
  <c r="AM22" i="75"/>
  <c r="AJ22" i="75"/>
  <c r="AI22" i="75"/>
  <c r="AH22" i="75"/>
  <c r="AG22" i="75"/>
  <c r="AF22" i="75"/>
  <c r="AE22" i="75"/>
  <c r="AD22" i="75"/>
  <c r="BN21" i="75"/>
  <c r="AD21" i="75" s="1"/>
  <c r="BE21" i="75"/>
  <c r="AV21" i="75"/>
  <c r="AM21" i="75"/>
  <c r="AJ21" i="75"/>
  <c r="AI21" i="75"/>
  <c r="AH21" i="75"/>
  <c r="AG21" i="75"/>
  <c r="AF21" i="75"/>
  <c r="AE21" i="75"/>
  <c r="BN20" i="75"/>
  <c r="BE20" i="75"/>
  <c r="AD20" i="75" s="1"/>
  <c r="AV20" i="75"/>
  <c r="AM20" i="75"/>
  <c r="AJ20" i="75"/>
  <c r="AI20" i="75"/>
  <c r="AH20" i="75"/>
  <c r="AG20" i="75"/>
  <c r="AF20" i="75"/>
  <c r="AE20" i="75"/>
  <c r="BN19" i="75"/>
  <c r="BM19" i="75"/>
  <c r="BL19" i="75"/>
  <c r="BE19" i="75"/>
  <c r="BD19" i="75"/>
  <c r="BC19" i="75"/>
  <c r="AV19" i="75"/>
  <c r="AD19" i="75" s="1"/>
  <c r="AU19" i="75"/>
  <c r="AT19" i="75"/>
  <c r="AM19" i="75"/>
  <c r="AL19" i="75"/>
  <c r="AK19" i="75"/>
  <c r="AJ19" i="75"/>
  <c r="AI19" i="75"/>
  <c r="AH19" i="75"/>
  <c r="AG19" i="75"/>
  <c r="AF19" i="75"/>
  <c r="AE19" i="75"/>
  <c r="AC19" i="75"/>
  <c r="AB19" i="75"/>
  <c r="R19" i="75"/>
  <c r="M19" i="75"/>
  <c r="K19" i="75"/>
  <c r="BN18" i="75"/>
  <c r="BE18" i="75"/>
  <c r="AV18" i="75"/>
  <c r="AD18" i="75" s="1"/>
  <c r="AM18" i="75"/>
  <c r="AJ18" i="75"/>
  <c r="AI18" i="75"/>
  <c r="AH18" i="75"/>
  <c r="AG18" i="75"/>
  <c r="AF18" i="75"/>
  <c r="AE18" i="75"/>
  <c r="BN17" i="75"/>
  <c r="BE17" i="75"/>
  <c r="AV17" i="75"/>
  <c r="AM17" i="75"/>
  <c r="AD17" i="75" s="1"/>
  <c r="AJ17" i="75"/>
  <c r="AI17" i="75"/>
  <c r="AH17" i="75"/>
  <c r="AG17" i="75"/>
  <c r="AF17" i="75"/>
  <c r="AE17" i="75"/>
  <c r="BN16" i="75"/>
  <c r="BE16" i="75"/>
  <c r="AV16" i="75"/>
  <c r="AM16" i="75"/>
  <c r="AD16" i="75" s="1"/>
  <c r="AJ16" i="75"/>
  <c r="AI16" i="75"/>
  <c r="AH16" i="75"/>
  <c r="AG16" i="75"/>
  <c r="AF16" i="75"/>
  <c r="AE16" i="75"/>
  <c r="BN15" i="75"/>
  <c r="BM15" i="75"/>
  <c r="BL15" i="75"/>
  <c r="BE15" i="75"/>
  <c r="BD15" i="75"/>
  <c r="BC15" i="75"/>
  <c r="AV15" i="75"/>
  <c r="AU15" i="75"/>
  <c r="AT15" i="75"/>
  <c r="AM15" i="75"/>
  <c r="AD15" i="75" s="1"/>
  <c r="AL15" i="75"/>
  <c r="AK15" i="75"/>
  <c r="AJ15" i="75"/>
  <c r="AI15" i="75"/>
  <c r="AH15" i="75"/>
  <c r="AG15" i="75"/>
  <c r="AF15" i="75"/>
  <c r="AE15" i="75"/>
  <c r="AC15" i="75"/>
  <c r="AB15" i="75"/>
  <c r="R15" i="75"/>
  <c r="M15" i="75"/>
  <c r="K15" i="75"/>
  <c r="BN14" i="75"/>
  <c r="BE14" i="75"/>
  <c r="AV14" i="75"/>
  <c r="AM14" i="75"/>
  <c r="AD14" i="75" s="1"/>
  <c r="AJ14" i="75"/>
  <c r="AI14" i="75"/>
  <c r="AH14" i="75"/>
  <c r="AG14" i="75"/>
  <c r="AF14" i="75"/>
  <c r="AE14" i="75"/>
  <c r="BN13" i="75"/>
  <c r="BE13" i="75"/>
  <c r="AV13" i="75"/>
  <c r="AM13" i="75"/>
  <c r="AJ13" i="75"/>
  <c r="AI13" i="75"/>
  <c r="AH13" i="75"/>
  <c r="AG13" i="75"/>
  <c r="AF13" i="75"/>
  <c r="AE13" i="75"/>
  <c r="AD13" i="75"/>
  <c r="BN12" i="75"/>
  <c r="BE12" i="75"/>
  <c r="AV12" i="75"/>
  <c r="AM12" i="75"/>
  <c r="AJ12" i="75"/>
  <c r="AI12" i="75"/>
  <c r="AH12" i="75"/>
  <c r="AG12" i="75"/>
  <c r="AF12" i="75"/>
  <c r="AE12" i="75"/>
  <c r="AD12" i="75"/>
  <c r="BN11" i="75"/>
  <c r="BM11" i="75"/>
  <c r="BL11" i="75"/>
  <c r="BE11" i="75"/>
  <c r="BD11" i="75"/>
  <c r="BC11" i="75"/>
  <c r="AV11" i="75"/>
  <c r="AU11" i="75"/>
  <c r="AT11" i="75"/>
  <c r="AM11" i="75"/>
  <c r="AL11" i="75"/>
  <c r="AK11" i="75"/>
  <c r="AJ11" i="75"/>
  <c r="AI11" i="75"/>
  <c r="AH11" i="75"/>
  <c r="AG11" i="75"/>
  <c r="AF11" i="75"/>
  <c r="AE11" i="75"/>
  <c r="AD11" i="75"/>
  <c r="AC11" i="75"/>
  <c r="AB11" i="75"/>
  <c r="R11" i="75"/>
  <c r="M11" i="75"/>
  <c r="K11" i="75"/>
  <c r="BX5" i="75"/>
  <c r="BF5" i="75"/>
  <c r="AN5" i="75"/>
  <c r="W5" i="75"/>
  <c r="BX4" i="75"/>
  <c r="BF4" i="75"/>
  <c r="AN4" i="75"/>
  <c r="W4" i="75"/>
  <c r="BX3" i="75"/>
  <c r="BF3" i="75"/>
  <c r="AN3" i="75"/>
  <c r="W3" i="75"/>
  <c r="BX2" i="75"/>
  <c r="BF2" i="75"/>
  <c r="AN2" i="75"/>
  <c r="W2" i="75"/>
  <c r="BN82" i="74" l="1"/>
  <c r="BE82" i="74"/>
  <c r="AV82" i="74"/>
  <c r="AM82" i="74"/>
  <c r="AJ82" i="74"/>
  <c r="AI82" i="74"/>
  <c r="AH82" i="74"/>
  <c r="AG82" i="74"/>
  <c r="AF82" i="74"/>
  <c r="AE82" i="74"/>
  <c r="AD82" i="74"/>
  <c r="BN81" i="74"/>
  <c r="BE81" i="74"/>
  <c r="AV81" i="74"/>
  <c r="AM81" i="74"/>
  <c r="AD81" i="74" s="1"/>
  <c r="AJ81" i="74"/>
  <c r="AI81" i="74"/>
  <c r="AH81" i="74"/>
  <c r="AG81" i="74"/>
  <c r="AF81" i="74"/>
  <c r="AE81" i="74"/>
  <c r="BN80" i="74"/>
  <c r="AD80" i="74" s="1"/>
  <c r="BE80" i="74"/>
  <c r="AV80" i="74"/>
  <c r="AM80" i="74"/>
  <c r="AJ80" i="74"/>
  <c r="AI80" i="74"/>
  <c r="AH80" i="74"/>
  <c r="AG80" i="74"/>
  <c r="AF80" i="74"/>
  <c r="AE80" i="74"/>
  <c r="BN79" i="74"/>
  <c r="BM79" i="74"/>
  <c r="BL79" i="74"/>
  <c r="BE79" i="74"/>
  <c r="BD79" i="74"/>
  <c r="BC79" i="74"/>
  <c r="AV79" i="74"/>
  <c r="AU79" i="74"/>
  <c r="AT79" i="74"/>
  <c r="AM79" i="74"/>
  <c r="AL79" i="74"/>
  <c r="AK79" i="74"/>
  <c r="AJ79" i="74"/>
  <c r="AI79" i="74"/>
  <c r="AH79" i="74"/>
  <c r="AG79" i="74"/>
  <c r="AF79" i="74"/>
  <c r="AE79" i="74"/>
  <c r="AD79" i="74"/>
  <c r="AC79" i="74"/>
  <c r="AB79" i="74"/>
  <c r="R79" i="74"/>
  <c r="M79" i="74"/>
  <c r="K79" i="74"/>
  <c r="BN78" i="74"/>
  <c r="BE78" i="74"/>
  <c r="AD78" i="74" s="1"/>
  <c r="AV78" i="74"/>
  <c r="AM78" i="74"/>
  <c r="AJ78" i="74"/>
  <c r="AI78" i="74"/>
  <c r="AH78" i="74"/>
  <c r="AG78" i="74"/>
  <c r="AF78" i="74"/>
  <c r="AE78" i="74"/>
  <c r="BN77" i="74"/>
  <c r="BE77" i="74"/>
  <c r="AV77" i="74"/>
  <c r="AM77" i="74"/>
  <c r="AD77" i="74" s="1"/>
  <c r="AJ77" i="74"/>
  <c r="AI77" i="74"/>
  <c r="AH77" i="74"/>
  <c r="AG77" i="74"/>
  <c r="AF77" i="74"/>
  <c r="AE77" i="74"/>
  <c r="BN76" i="74"/>
  <c r="BE76" i="74"/>
  <c r="AV76" i="74"/>
  <c r="AM76" i="74"/>
  <c r="AD76" i="74" s="1"/>
  <c r="AJ76" i="74"/>
  <c r="AI76" i="74"/>
  <c r="AH76" i="74"/>
  <c r="AG76" i="74"/>
  <c r="AF76" i="74"/>
  <c r="AE76" i="74"/>
  <c r="BN75" i="74"/>
  <c r="BM75" i="74"/>
  <c r="BL75" i="74"/>
  <c r="BE75" i="74"/>
  <c r="BD75" i="74"/>
  <c r="BC75" i="74"/>
  <c r="AV75" i="74"/>
  <c r="AU75" i="74"/>
  <c r="AT75" i="74"/>
  <c r="AM75" i="74"/>
  <c r="AD75" i="74" s="1"/>
  <c r="AL75" i="74"/>
  <c r="AK75" i="74"/>
  <c r="AJ75" i="74"/>
  <c r="AI75" i="74"/>
  <c r="AH75" i="74"/>
  <c r="AG75" i="74"/>
  <c r="AF75" i="74"/>
  <c r="AE75" i="74"/>
  <c r="AC75" i="74"/>
  <c r="AB75" i="74"/>
  <c r="R75" i="74"/>
  <c r="M75" i="74"/>
  <c r="K75" i="74"/>
  <c r="BN74" i="74"/>
  <c r="BE74" i="74"/>
  <c r="AV74" i="74"/>
  <c r="AD74" i="74" s="1"/>
  <c r="AM74" i="74"/>
  <c r="AJ74" i="74"/>
  <c r="AI74" i="74"/>
  <c r="AH74" i="74"/>
  <c r="AG74" i="74"/>
  <c r="AF74" i="74"/>
  <c r="AE74" i="74"/>
  <c r="BN73" i="74"/>
  <c r="BE73" i="74"/>
  <c r="AV73" i="74"/>
  <c r="AM73" i="74"/>
  <c r="AD73" i="74" s="1"/>
  <c r="AJ73" i="74"/>
  <c r="AI73" i="74"/>
  <c r="AH73" i="74"/>
  <c r="AG73" i="74"/>
  <c r="AF73" i="74"/>
  <c r="AE73" i="74"/>
  <c r="BN72" i="74"/>
  <c r="AD72" i="74" s="1"/>
  <c r="BE72" i="74"/>
  <c r="AV72" i="74"/>
  <c r="AM72" i="74"/>
  <c r="AJ72" i="74"/>
  <c r="AI72" i="74"/>
  <c r="AH72" i="74"/>
  <c r="AG72" i="74"/>
  <c r="AF72" i="74"/>
  <c r="AE72" i="74"/>
  <c r="BN71" i="74"/>
  <c r="BM71" i="74"/>
  <c r="BL71" i="74"/>
  <c r="BE71" i="74"/>
  <c r="BD71" i="74"/>
  <c r="BC71" i="74"/>
  <c r="AV71" i="74"/>
  <c r="AU71" i="74"/>
  <c r="AT71" i="74"/>
  <c r="AM71" i="74"/>
  <c r="AD71" i="74" s="1"/>
  <c r="AL71" i="74"/>
  <c r="AK71" i="74"/>
  <c r="AJ71" i="74"/>
  <c r="AI71" i="74"/>
  <c r="AH71" i="74"/>
  <c r="AG71" i="74"/>
  <c r="AF71" i="74"/>
  <c r="AE71" i="74"/>
  <c r="AC71" i="74"/>
  <c r="AB71" i="74"/>
  <c r="R71" i="74"/>
  <c r="M71" i="74"/>
  <c r="BN70" i="74"/>
  <c r="BE70" i="74"/>
  <c r="AV70" i="74"/>
  <c r="AD70" i="74" s="1"/>
  <c r="AM70" i="74"/>
  <c r="AJ70" i="74"/>
  <c r="AI70" i="74"/>
  <c r="AH70" i="74"/>
  <c r="AG70" i="74"/>
  <c r="AF70" i="74"/>
  <c r="AE70" i="74"/>
  <c r="BN69" i="74"/>
  <c r="BE69" i="74"/>
  <c r="AV69" i="74"/>
  <c r="AM69" i="74"/>
  <c r="AD69" i="74" s="1"/>
  <c r="AJ69" i="74"/>
  <c r="AI69" i="74"/>
  <c r="AH69" i="74"/>
  <c r="AG69" i="74"/>
  <c r="AF69" i="74"/>
  <c r="AE69" i="74"/>
  <c r="BN68" i="74"/>
  <c r="BE68" i="74"/>
  <c r="AV68" i="74"/>
  <c r="AM68" i="74"/>
  <c r="AJ68" i="74"/>
  <c r="AI68" i="74"/>
  <c r="AH68" i="74"/>
  <c r="AG68" i="74"/>
  <c r="AF68" i="74"/>
  <c r="AE68" i="74"/>
  <c r="AD68" i="74"/>
  <c r="BN67" i="74"/>
  <c r="BM67" i="74"/>
  <c r="BL67" i="74"/>
  <c r="BE67" i="74"/>
  <c r="BD67" i="74"/>
  <c r="BC67" i="74"/>
  <c r="AV67" i="74"/>
  <c r="AU67" i="74"/>
  <c r="AT67" i="74"/>
  <c r="AM67" i="74"/>
  <c r="AD67" i="74" s="1"/>
  <c r="AL67" i="74"/>
  <c r="AK67" i="74"/>
  <c r="AJ67" i="74"/>
  <c r="AI67" i="74"/>
  <c r="AH67" i="74"/>
  <c r="AG67" i="74"/>
  <c r="AF67" i="74"/>
  <c r="AE67" i="74"/>
  <c r="AC67" i="74"/>
  <c r="AB67" i="74"/>
  <c r="R67" i="74"/>
  <c r="M67" i="74"/>
  <c r="K67" i="74"/>
  <c r="BN66" i="74"/>
  <c r="BE66" i="74"/>
  <c r="AV66" i="74"/>
  <c r="AM66" i="74"/>
  <c r="AD66" i="74" s="1"/>
  <c r="AJ66" i="74"/>
  <c r="AI66" i="74"/>
  <c r="AH66" i="74"/>
  <c r="AG66" i="74"/>
  <c r="AF66" i="74"/>
  <c r="AE66" i="74"/>
  <c r="BN65" i="74"/>
  <c r="AD65" i="74" s="1"/>
  <c r="BE65" i="74"/>
  <c r="AV65" i="74"/>
  <c r="AM65" i="74"/>
  <c r="AJ65" i="74"/>
  <c r="AI65" i="74"/>
  <c r="AH65" i="74"/>
  <c r="AG65" i="74"/>
  <c r="AF65" i="74"/>
  <c r="AE65" i="74"/>
  <c r="BN64" i="74"/>
  <c r="BE64" i="74"/>
  <c r="AD64" i="74" s="1"/>
  <c r="AV64" i="74"/>
  <c r="AM64" i="74"/>
  <c r="AJ64" i="74"/>
  <c r="AI64" i="74"/>
  <c r="AH64" i="74"/>
  <c r="AG64" i="74"/>
  <c r="AF64" i="74"/>
  <c r="AE64" i="74"/>
  <c r="BN63" i="74"/>
  <c r="AD63" i="74" s="1"/>
  <c r="BM63" i="74"/>
  <c r="BL63" i="74"/>
  <c r="BE63" i="74"/>
  <c r="BD63" i="74"/>
  <c r="BC63" i="74"/>
  <c r="AV63" i="74"/>
  <c r="AU63" i="74"/>
  <c r="AT63" i="74"/>
  <c r="AM63" i="74"/>
  <c r="AL63" i="74"/>
  <c r="AK63" i="74"/>
  <c r="AJ63" i="74"/>
  <c r="AI63" i="74"/>
  <c r="AH63" i="74"/>
  <c r="AG63" i="74"/>
  <c r="AF63" i="74"/>
  <c r="AE63" i="74"/>
  <c r="AC63" i="74"/>
  <c r="AB63" i="74"/>
  <c r="R63" i="74"/>
  <c r="M63" i="74"/>
  <c r="K63" i="74"/>
  <c r="BN62" i="74"/>
  <c r="BE62" i="74"/>
  <c r="AV62" i="74"/>
  <c r="AM62" i="74"/>
  <c r="AD62" i="74" s="1"/>
  <c r="AJ62" i="74"/>
  <c r="AI62" i="74"/>
  <c r="AH62" i="74"/>
  <c r="AG62" i="74"/>
  <c r="AF62" i="74"/>
  <c r="AE62" i="74"/>
  <c r="BN61" i="74"/>
  <c r="BE61" i="74"/>
  <c r="AV61" i="74"/>
  <c r="AM61" i="74"/>
  <c r="AD61" i="74" s="1"/>
  <c r="AJ61" i="74"/>
  <c r="AI61" i="74"/>
  <c r="AH61" i="74"/>
  <c r="AG61" i="74"/>
  <c r="AF61" i="74"/>
  <c r="AE61" i="74"/>
  <c r="BN60" i="74"/>
  <c r="BE60" i="74"/>
  <c r="AV60" i="74"/>
  <c r="AD60" i="74" s="1"/>
  <c r="AM60" i="74"/>
  <c r="AJ60" i="74"/>
  <c r="AI60" i="74"/>
  <c r="AH60" i="74"/>
  <c r="AG60" i="74"/>
  <c r="AF60" i="74"/>
  <c r="AE60" i="74"/>
  <c r="BN59" i="74"/>
  <c r="BM59" i="74"/>
  <c r="BL59" i="74"/>
  <c r="BE59" i="74"/>
  <c r="BD59" i="74"/>
  <c r="BC59" i="74"/>
  <c r="AV59" i="74"/>
  <c r="AU59" i="74"/>
  <c r="AT59" i="74"/>
  <c r="AM59" i="74"/>
  <c r="AD59" i="74" s="1"/>
  <c r="AL59" i="74"/>
  <c r="AK59" i="74"/>
  <c r="AJ59" i="74"/>
  <c r="AI59" i="74"/>
  <c r="AH59" i="74"/>
  <c r="AG59" i="74"/>
  <c r="AF59" i="74"/>
  <c r="AE59" i="74"/>
  <c r="AC59" i="74"/>
  <c r="AB59" i="74"/>
  <c r="R59" i="74"/>
  <c r="M59" i="74"/>
  <c r="K59" i="74"/>
  <c r="BN58" i="74"/>
  <c r="BE58" i="74"/>
  <c r="AV58" i="74"/>
  <c r="AM58" i="74"/>
  <c r="AD58" i="74" s="1"/>
  <c r="AJ58" i="74"/>
  <c r="AI58" i="74"/>
  <c r="AH58" i="74"/>
  <c r="AG58" i="74"/>
  <c r="AF58" i="74"/>
  <c r="AE58" i="74"/>
  <c r="BN57" i="74"/>
  <c r="BE57" i="74"/>
  <c r="AV57" i="74"/>
  <c r="AM57" i="74"/>
  <c r="AD57" i="74" s="1"/>
  <c r="AJ57" i="74"/>
  <c r="AI57" i="74"/>
  <c r="AH57" i="74"/>
  <c r="AG57" i="74"/>
  <c r="AF57" i="74"/>
  <c r="AE57" i="74"/>
  <c r="BN56" i="74"/>
  <c r="BE56" i="74"/>
  <c r="AD56" i="74" s="1"/>
  <c r="AV56" i="74"/>
  <c r="AM56" i="74"/>
  <c r="AJ56" i="74"/>
  <c r="AI56" i="74"/>
  <c r="AH56" i="74"/>
  <c r="AG56" i="74"/>
  <c r="AF56" i="74"/>
  <c r="AE56" i="74"/>
  <c r="BN55" i="74"/>
  <c r="BM55" i="74"/>
  <c r="BL55" i="74"/>
  <c r="BE55" i="74"/>
  <c r="BD55" i="74"/>
  <c r="BC55" i="74"/>
  <c r="AV55" i="74"/>
  <c r="AU55" i="74"/>
  <c r="AT55" i="74"/>
  <c r="AM55" i="74"/>
  <c r="AL55" i="74"/>
  <c r="AK55" i="74"/>
  <c r="AJ55" i="74"/>
  <c r="AI55" i="74"/>
  <c r="AH55" i="74"/>
  <c r="AG55" i="74"/>
  <c r="AF55" i="74"/>
  <c r="AE55" i="74"/>
  <c r="AD55" i="74"/>
  <c r="AC55" i="74"/>
  <c r="AB55" i="74"/>
  <c r="R55" i="74"/>
  <c r="M55" i="74"/>
  <c r="K55" i="74"/>
  <c r="BN54" i="74"/>
  <c r="BE54" i="74"/>
  <c r="AV54" i="74"/>
  <c r="AD54" i="74" s="1"/>
  <c r="AM54" i="74"/>
  <c r="AJ54" i="74"/>
  <c r="AI54" i="74"/>
  <c r="AH54" i="74"/>
  <c r="AG54" i="74"/>
  <c r="AF54" i="74"/>
  <c r="AE54" i="74"/>
  <c r="BN53" i="74"/>
  <c r="BE53" i="74"/>
  <c r="AV53" i="74"/>
  <c r="AM53" i="74"/>
  <c r="AD53" i="74" s="1"/>
  <c r="AJ53" i="74"/>
  <c r="AI53" i="74"/>
  <c r="AH53" i="74"/>
  <c r="AG53" i="74"/>
  <c r="AF53" i="74"/>
  <c r="AE53" i="74"/>
  <c r="BN52" i="74"/>
  <c r="BE52" i="74"/>
  <c r="AV52" i="74"/>
  <c r="AM52" i="74"/>
  <c r="AJ52" i="74"/>
  <c r="AI52" i="74"/>
  <c r="AH52" i="74"/>
  <c r="AG52" i="74"/>
  <c r="AF52" i="74"/>
  <c r="AE52" i="74"/>
  <c r="AD52" i="74"/>
  <c r="BN51" i="74"/>
  <c r="BM51" i="74"/>
  <c r="BL51" i="74"/>
  <c r="BE51" i="74"/>
  <c r="BD51" i="74"/>
  <c r="BC51" i="74"/>
  <c r="AV51" i="74"/>
  <c r="AU51" i="74"/>
  <c r="AT51" i="74"/>
  <c r="AM51" i="74"/>
  <c r="AD51" i="74" s="1"/>
  <c r="AL51" i="74"/>
  <c r="AK51" i="74"/>
  <c r="AJ51" i="74"/>
  <c r="AI51" i="74"/>
  <c r="AH51" i="74"/>
  <c r="AG51" i="74"/>
  <c r="AF51" i="74"/>
  <c r="AE51" i="74"/>
  <c r="AC51" i="74"/>
  <c r="AB51" i="74"/>
  <c r="R51" i="74"/>
  <c r="M51" i="74"/>
  <c r="K51" i="74"/>
  <c r="BN50" i="74"/>
  <c r="BE50" i="74"/>
  <c r="AV50" i="74"/>
  <c r="AM50" i="74"/>
  <c r="AD50" i="74" s="1"/>
  <c r="AJ50" i="74"/>
  <c r="AI50" i="74"/>
  <c r="AH50" i="74"/>
  <c r="AG50" i="74"/>
  <c r="AF50" i="74"/>
  <c r="AE50" i="74"/>
  <c r="BN49" i="74"/>
  <c r="AD49" i="74" s="1"/>
  <c r="BE49" i="74"/>
  <c r="AV49" i="74"/>
  <c r="AM49" i="74"/>
  <c r="AJ49" i="74"/>
  <c r="AI49" i="74"/>
  <c r="AH49" i="74"/>
  <c r="AG49" i="74"/>
  <c r="AF49" i="74"/>
  <c r="AE49" i="74"/>
  <c r="BN48" i="74"/>
  <c r="BE48" i="74"/>
  <c r="AD48" i="74" s="1"/>
  <c r="AV48" i="74"/>
  <c r="AM48" i="74"/>
  <c r="AJ48" i="74"/>
  <c r="AI48" i="74"/>
  <c r="AH48" i="74"/>
  <c r="AG48" i="74"/>
  <c r="AF48" i="74"/>
  <c r="AE48" i="74"/>
  <c r="BN47" i="74"/>
  <c r="AD47" i="74" s="1"/>
  <c r="BM47" i="74"/>
  <c r="BL47" i="74"/>
  <c r="BE47" i="74"/>
  <c r="BD47" i="74"/>
  <c r="BC47" i="74"/>
  <c r="AV47" i="74"/>
  <c r="AU47" i="74"/>
  <c r="AT47" i="74"/>
  <c r="AM47" i="74"/>
  <c r="AL47" i="74"/>
  <c r="AK47" i="74"/>
  <c r="AJ47" i="74"/>
  <c r="AI47" i="74"/>
  <c r="AH47" i="74"/>
  <c r="AG47" i="74"/>
  <c r="AF47" i="74"/>
  <c r="AE47" i="74"/>
  <c r="AC47" i="74"/>
  <c r="AB47" i="74"/>
  <c r="R47" i="74"/>
  <c r="M47" i="74"/>
  <c r="K47" i="74"/>
  <c r="BN46" i="74"/>
  <c r="BE46" i="74"/>
  <c r="AV46" i="74"/>
  <c r="AD46" i="74" s="1"/>
  <c r="AM46" i="74"/>
  <c r="AJ46" i="74"/>
  <c r="AI46" i="74"/>
  <c r="AH46" i="74"/>
  <c r="AG46" i="74"/>
  <c r="AF46" i="74"/>
  <c r="AE46" i="74"/>
  <c r="BN45" i="74"/>
  <c r="BE45" i="74"/>
  <c r="AV45" i="74"/>
  <c r="AM45" i="74"/>
  <c r="AD45" i="74" s="1"/>
  <c r="AJ45" i="74"/>
  <c r="AI45" i="74"/>
  <c r="AH45" i="74"/>
  <c r="AG45" i="74"/>
  <c r="AF45" i="74"/>
  <c r="AE45" i="74"/>
  <c r="BN44" i="74"/>
  <c r="BE44" i="74"/>
  <c r="AV44" i="74"/>
  <c r="AM44" i="74"/>
  <c r="AJ44" i="74"/>
  <c r="AI44" i="74"/>
  <c r="AH44" i="74"/>
  <c r="AG44" i="74"/>
  <c r="AF44" i="74"/>
  <c r="AE44" i="74"/>
  <c r="AD44" i="74"/>
  <c r="BN43" i="74"/>
  <c r="BM43" i="74"/>
  <c r="BL43" i="74"/>
  <c r="BE43" i="74"/>
  <c r="BD43" i="74"/>
  <c r="BC43" i="74"/>
  <c r="AV43" i="74"/>
  <c r="AU43" i="74"/>
  <c r="AT43" i="74"/>
  <c r="AM43" i="74"/>
  <c r="AD43" i="74" s="1"/>
  <c r="AL43" i="74"/>
  <c r="AK43" i="74"/>
  <c r="AJ43" i="74"/>
  <c r="AI43" i="74"/>
  <c r="AH43" i="74"/>
  <c r="AG43" i="74"/>
  <c r="AF43" i="74"/>
  <c r="AE43" i="74"/>
  <c r="AC43" i="74"/>
  <c r="AB43" i="74"/>
  <c r="R43" i="74"/>
  <c r="M43" i="74"/>
  <c r="K43" i="74"/>
  <c r="BN42" i="74"/>
  <c r="BE42" i="74"/>
  <c r="AV42" i="74"/>
  <c r="AM42" i="74"/>
  <c r="AJ42" i="74"/>
  <c r="AI42" i="74"/>
  <c r="AH42" i="74"/>
  <c r="AG42" i="74"/>
  <c r="AF42" i="74"/>
  <c r="AE42" i="74"/>
  <c r="AD42" i="74"/>
  <c r="BN41" i="74"/>
  <c r="BE41" i="74"/>
  <c r="AV41" i="74"/>
  <c r="AM41" i="74"/>
  <c r="AD41" i="74" s="1"/>
  <c r="AJ41" i="74"/>
  <c r="AI41" i="74"/>
  <c r="AH41" i="74"/>
  <c r="AG41" i="74"/>
  <c r="AF41" i="74"/>
  <c r="AE41" i="74"/>
  <c r="BN40" i="74"/>
  <c r="BE40" i="74"/>
  <c r="AD40" i="74" s="1"/>
  <c r="AV40" i="74"/>
  <c r="AM40" i="74"/>
  <c r="AJ40" i="74"/>
  <c r="AI40" i="74"/>
  <c r="AH40" i="74"/>
  <c r="AG40" i="74"/>
  <c r="AF40" i="74"/>
  <c r="AE40" i="74"/>
  <c r="BN39" i="74"/>
  <c r="BM39" i="74"/>
  <c r="BL39" i="74"/>
  <c r="BE39" i="74"/>
  <c r="BD39" i="74"/>
  <c r="BC39" i="74"/>
  <c r="AV39" i="74"/>
  <c r="AU39" i="74"/>
  <c r="AT39" i="74"/>
  <c r="AM39" i="74"/>
  <c r="AL39" i="74"/>
  <c r="AK39" i="74"/>
  <c r="AJ39" i="74"/>
  <c r="AI39" i="74"/>
  <c r="AH39" i="74"/>
  <c r="AG39" i="74"/>
  <c r="AF39" i="74"/>
  <c r="AE39" i="74"/>
  <c r="AD39" i="74"/>
  <c r="AC39" i="74"/>
  <c r="AB39" i="74"/>
  <c r="R39" i="74"/>
  <c r="M39" i="74"/>
  <c r="K39" i="74"/>
  <c r="BN38" i="74"/>
  <c r="BE38" i="74"/>
  <c r="AV38" i="74"/>
  <c r="AD38" i="74" s="1"/>
  <c r="AM38" i="74"/>
  <c r="AJ38" i="74"/>
  <c r="AI38" i="74"/>
  <c r="AH38" i="74"/>
  <c r="AG38" i="74"/>
  <c r="AF38" i="74"/>
  <c r="AE38" i="74"/>
  <c r="BN37" i="74"/>
  <c r="BE37" i="74"/>
  <c r="AV37" i="74"/>
  <c r="AM37" i="74"/>
  <c r="AD37" i="74" s="1"/>
  <c r="AJ37" i="74"/>
  <c r="AI37" i="74"/>
  <c r="AH37" i="74"/>
  <c r="AG37" i="74"/>
  <c r="AF37" i="74"/>
  <c r="AE37" i="74"/>
  <c r="BN36" i="74"/>
  <c r="BE36" i="74"/>
  <c r="AV36" i="74"/>
  <c r="AM36" i="74"/>
  <c r="AJ36" i="74"/>
  <c r="AI36" i="74"/>
  <c r="AH36" i="74"/>
  <c r="AG36" i="74"/>
  <c r="AF36" i="74"/>
  <c r="AE36" i="74"/>
  <c r="AD36" i="74"/>
  <c r="BN35" i="74"/>
  <c r="BM35" i="74"/>
  <c r="BL35" i="74"/>
  <c r="BE35" i="74"/>
  <c r="BD35" i="74"/>
  <c r="BC35" i="74"/>
  <c r="AV35" i="74"/>
  <c r="AU35" i="74"/>
  <c r="AT35" i="74"/>
  <c r="AM35" i="74"/>
  <c r="AD35" i="74" s="1"/>
  <c r="AL35" i="74"/>
  <c r="AK35" i="74"/>
  <c r="AJ35" i="74"/>
  <c r="AI35" i="74"/>
  <c r="AH35" i="74"/>
  <c r="AG35" i="74"/>
  <c r="AF35" i="74"/>
  <c r="AE35" i="74"/>
  <c r="AC35" i="74"/>
  <c r="AB35" i="74"/>
  <c r="R35" i="74"/>
  <c r="M35" i="74"/>
  <c r="K35" i="74"/>
  <c r="BN34" i="74"/>
  <c r="BE34" i="74"/>
  <c r="AV34" i="74"/>
  <c r="AM34" i="74"/>
  <c r="AD34" i="74" s="1"/>
  <c r="AJ34" i="74"/>
  <c r="AI34" i="74"/>
  <c r="AH34" i="74"/>
  <c r="AG34" i="74"/>
  <c r="AF34" i="74"/>
  <c r="AE34" i="74"/>
  <c r="BN33" i="74"/>
  <c r="BE33" i="74"/>
  <c r="AV33" i="74"/>
  <c r="AM33" i="74"/>
  <c r="AD33" i="74" s="1"/>
  <c r="AJ33" i="74"/>
  <c r="AI33" i="74"/>
  <c r="AH33" i="74"/>
  <c r="AG33" i="74"/>
  <c r="AF33" i="74"/>
  <c r="BN32" i="74"/>
  <c r="BE32" i="74"/>
  <c r="AV32" i="74"/>
  <c r="AD32" i="74" s="1"/>
  <c r="AM32" i="74"/>
  <c r="AJ32" i="74"/>
  <c r="AI32" i="74"/>
  <c r="AH32" i="74"/>
  <c r="AG32" i="74"/>
  <c r="AF32" i="74"/>
  <c r="AE32" i="74"/>
  <c r="BN31" i="74"/>
  <c r="BM31" i="74"/>
  <c r="BL31" i="74"/>
  <c r="BE31" i="74"/>
  <c r="BD31" i="74"/>
  <c r="BC31" i="74"/>
  <c r="AV31" i="74"/>
  <c r="AU31" i="74"/>
  <c r="AT31" i="74"/>
  <c r="AM31" i="74"/>
  <c r="AD31" i="74" s="1"/>
  <c r="AL31" i="74"/>
  <c r="AK31" i="74"/>
  <c r="AJ31" i="74"/>
  <c r="AI31" i="74"/>
  <c r="AH31" i="74"/>
  <c r="AG31" i="74"/>
  <c r="AF31" i="74"/>
  <c r="AE31" i="74"/>
  <c r="AC31" i="74"/>
  <c r="AB31" i="74"/>
  <c r="R31" i="74"/>
  <c r="M31" i="74"/>
  <c r="K31" i="74"/>
  <c r="BN30" i="74"/>
  <c r="BE30" i="74"/>
  <c r="AV30" i="74"/>
  <c r="AM30" i="74"/>
  <c r="AD30" i="74" s="1"/>
  <c r="AJ30" i="74"/>
  <c r="AI30" i="74"/>
  <c r="AH30" i="74"/>
  <c r="AG30" i="74"/>
  <c r="AF30" i="74"/>
  <c r="AE30" i="74"/>
  <c r="BN29" i="74"/>
  <c r="BE29" i="74"/>
  <c r="AV29" i="74"/>
  <c r="AD29" i="74" s="1"/>
  <c r="AM29" i="74"/>
  <c r="AJ29" i="74"/>
  <c r="AI29" i="74"/>
  <c r="AH29" i="74"/>
  <c r="AG29" i="74"/>
  <c r="AF29" i="74"/>
  <c r="AE29" i="74"/>
  <c r="BN28" i="74"/>
  <c r="BE28" i="74"/>
  <c r="AV28" i="74"/>
  <c r="AM28" i="74"/>
  <c r="AD28" i="74" s="1"/>
  <c r="AJ28" i="74"/>
  <c r="AI28" i="74"/>
  <c r="AH28" i="74"/>
  <c r="AG28" i="74"/>
  <c r="AF28" i="74"/>
  <c r="AE28" i="74"/>
  <c r="BN27" i="74"/>
  <c r="BM27" i="74"/>
  <c r="BL27" i="74"/>
  <c r="BE27" i="74"/>
  <c r="BD27" i="74"/>
  <c r="BC27" i="74"/>
  <c r="AV27" i="74"/>
  <c r="AD27" i="74" s="1"/>
  <c r="AU27" i="74"/>
  <c r="AT27" i="74"/>
  <c r="AM27" i="74"/>
  <c r="AL27" i="74"/>
  <c r="AK27" i="74"/>
  <c r="AJ27" i="74"/>
  <c r="AI27" i="74"/>
  <c r="AH27" i="74"/>
  <c r="AG27" i="74"/>
  <c r="AF27" i="74"/>
  <c r="AE27" i="74"/>
  <c r="AC27" i="74"/>
  <c r="AB27" i="74"/>
  <c r="R27" i="74"/>
  <c r="M27" i="74"/>
  <c r="K27" i="74"/>
  <c r="BN26" i="74"/>
  <c r="BE26" i="74"/>
  <c r="AV26" i="74"/>
  <c r="AM26" i="74"/>
  <c r="AD26" i="74" s="1"/>
  <c r="AJ26" i="74"/>
  <c r="AI26" i="74"/>
  <c r="AH26" i="74"/>
  <c r="AG26" i="74"/>
  <c r="AF26" i="74"/>
  <c r="AE26" i="74"/>
  <c r="BN25" i="74"/>
  <c r="BE25" i="74"/>
  <c r="AD25" i="74" s="1"/>
  <c r="AV25" i="74"/>
  <c r="AM25" i="74"/>
  <c r="AJ25" i="74"/>
  <c r="AI25" i="74"/>
  <c r="AH25" i="74"/>
  <c r="AG25" i="74"/>
  <c r="AF25" i="74"/>
  <c r="AE25" i="74"/>
  <c r="BN24" i="74"/>
  <c r="BE24" i="74"/>
  <c r="AV24" i="74"/>
  <c r="AD24" i="74" s="1"/>
  <c r="AM24" i="74"/>
  <c r="AJ24" i="74"/>
  <c r="AI24" i="74"/>
  <c r="AH24" i="74"/>
  <c r="AG24" i="74"/>
  <c r="AF24" i="74"/>
  <c r="AE24" i="74"/>
  <c r="BN23" i="74"/>
  <c r="BM23" i="74"/>
  <c r="BL23" i="74"/>
  <c r="BE23" i="74"/>
  <c r="BD23" i="74"/>
  <c r="BC23" i="74"/>
  <c r="AV23" i="74"/>
  <c r="AU23" i="74"/>
  <c r="AT23" i="74"/>
  <c r="AM23" i="74"/>
  <c r="AD23" i="74" s="1"/>
  <c r="AL23" i="74"/>
  <c r="AK23" i="74"/>
  <c r="AJ23" i="74"/>
  <c r="AI23" i="74"/>
  <c r="AH23" i="74"/>
  <c r="AG23" i="74"/>
  <c r="AF23" i="74"/>
  <c r="AE23" i="74"/>
  <c r="AC23" i="74"/>
  <c r="AB23" i="74"/>
  <c r="R23" i="74"/>
  <c r="M23" i="74"/>
  <c r="K23" i="74"/>
  <c r="BN22" i="74"/>
  <c r="BE22" i="74"/>
  <c r="AV22" i="74"/>
  <c r="AM22" i="74"/>
  <c r="AD22" i="74" s="1"/>
  <c r="AJ22" i="74"/>
  <c r="AI22" i="74"/>
  <c r="AH22" i="74"/>
  <c r="AG22" i="74"/>
  <c r="AF22" i="74"/>
  <c r="AE22" i="74"/>
  <c r="BN21" i="74"/>
  <c r="BE21" i="74"/>
  <c r="AV21" i="74"/>
  <c r="AM21" i="74"/>
  <c r="AJ21" i="74"/>
  <c r="AI21" i="74"/>
  <c r="AH21" i="74"/>
  <c r="AG21" i="74"/>
  <c r="AF21" i="74"/>
  <c r="AE21" i="74"/>
  <c r="AD21" i="74"/>
  <c r="BN20" i="74"/>
  <c r="BE20" i="74"/>
  <c r="AV20" i="74"/>
  <c r="AM20" i="74"/>
  <c r="AD20" i="74" s="1"/>
  <c r="AJ20" i="74"/>
  <c r="AI20" i="74"/>
  <c r="AH20" i="74"/>
  <c r="AG20" i="74"/>
  <c r="AF20" i="74"/>
  <c r="AE20" i="74"/>
  <c r="BN19" i="74"/>
  <c r="AD19" i="74" s="1"/>
  <c r="BM19" i="74"/>
  <c r="BL19" i="74"/>
  <c r="BE19" i="74"/>
  <c r="BD19" i="74"/>
  <c r="BC19" i="74"/>
  <c r="AV19" i="74"/>
  <c r="AU19" i="74"/>
  <c r="AT19" i="74"/>
  <c r="AM19" i="74"/>
  <c r="AL19" i="74"/>
  <c r="AK19" i="74"/>
  <c r="AJ19" i="74"/>
  <c r="AI19" i="74"/>
  <c r="AH19" i="74"/>
  <c r="AG19" i="74"/>
  <c r="AF19" i="74"/>
  <c r="AE19" i="74"/>
  <c r="AC19" i="74"/>
  <c r="AB19" i="74"/>
  <c r="R19" i="74"/>
  <c r="M19" i="74"/>
  <c r="K19" i="74"/>
  <c r="BN18" i="74"/>
  <c r="AD18" i="74" s="1"/>
  <c r="BE18" i="74"/>
  <c r="AV18" i="74"/>
  <c r="AM18" i="74"/>
  <c r="AJ18" i="74"/>
  <c r="AI18" i="74"/>
  <c r="AH18" i="74"/>
  <c r="AG18" i="74"/>
  <c r="AF18" i="74"/>
  <c r="AE18" i="74"/>
  <c r="BN17" i="74"/>
  <c r="BE17" i="74"/>
  <c r="AD17" i="74" s="1"/>
  <c r="AV17" i="74"/>
  <c r="AM17" i="74"/>
  <c r="AJ17" i="74"/>
  <c r="AI17" i="74"/>
  <c r="AH17" i="74"/>
  <c r="AG17" i="74"/>
  <c r="AF17" i="74"/>
  <c r="AE17" i="74"/>
  <c r="BN16" i="74"/>
  <c r="BE16" i="74"/>
  <c r="AV16" i="74"/>
  <c r="AD16" i="74" s="1"/>
  <c r="AM16" i="74"/>
  <c r="AJ16" i="74"/>
  <c r="AI16" i="74"/>
  <c r="AH16" i="74"/>
  <c r="AG16" i="74"/>
  <c r="AF16" i="74"/>
  <c r="AE16" i="74"/>
  <c r="BN15" i="74"/>
  <c r="BM15" i="74"/>
  <c r="BL15" i="74"/>
  <c r="BE15" i="74"/>
  <c r="BD15" i="74"/>
  <c r="BC15" i="74"/>
  <c r="AV15" i="74"/>
  <c r="AU15" i="74"/>
  <c r="AT15" i="74"/>
  <c r="AM15" i="74"/>
  <c r="AD15" i="74" s="1"/>
  <c r="AL15" i="74"/>
  <c r="AK15" i="74"/>
  <c r="AJ15" i="74"/>
  <c r="AI15" i="74"/>
  <c r="AH15" i="74"/>
  <c r="AG15" i="74"/>
  <c r="AF15" i="74"/>
  <c r="AE15" i="74"/>
  <c r="AC15" i="74"/>
  <c r="AB15" i="74"/>
  <c r="R15" i="74"/>
  <c r="M15" i="74"/>
  <c r="K15" i="74"/>
  <c r="BN14" i="74"/>
  <c r="BE14" i="74"/>
  <c r="AV14" i="74"/>
  <c r="AM14" i="74"/>
  <c r="AD14" i="74" s="1"/>
  <c r="AJ14" i="74"/>
  <c r="AI14" i="74"/>
  <c r="AH14" i="74"/>
  <c r="AG14" i="74"/>
  <c r="AF14" i="74"/>
  <c r="AE14" i="74"/>
  <c r="BN13" i="74"/>
  <c r="BE13" i="74"/>
  <c r="AV13" i="74"/>
  <c r="AM13" i="74"/>
  <c r="AJ13" i="74"/>
  <c r="AI13" i="74"/>
  <c r="AH13" i="74"/>
  <c r="AG13" i="74"/>
  <c r="AF13" i="74"/>
  <c r="AE13" i="74"/>
  <c r="AD13" i="74"/>
  <c r="BN12" i="74"/>
  <c r="BE12" i="74"/>
  <c r="AV12" i="74"/>
  <c r="AM12" i="74"/>
  <c r="AJ12" i="74"/>
  <c r="AI12" i="74"/>
  <c r="AH12" i="74"/>
  <c r="AG12" i="74"/>
  <c r="AF12" i="74"/>
  <c r="AE12" i="74"/>
  <c r="AD12" i="74"/>
  <c r="BN11" i="74"/>
  <c r="BM11" i="74"/>
  <c r="BL11" i="74"/>
  <c r="BE11" i="74"/>
  <c r="BD11" i="74"/>
  <c r="BC11" i="74"/>
  <c r="AV11" i="74"/>
  <c r="AD11" i="74" s="1"/>
  <c r="AU11" i="74"/>
  <c r="AT11" i="74"/>
  <c r="AM11" i="74"/>
  <c r="AL11" i="74"/>
  <c r="AK11" i="74"/>
  <c r="AJ11" i="74"/>
  <c r="AI11" i="74"/>
  <c r="AH11" i="74"/>
  <c r="AG11" i="74"/>
  <c r="AF11" i="74"/>
  <c r="AE11" i="74"/>
  <c r="AC11" i="74"/>
  <c r="AB11" i="74"/>
  <c r="R11" i="74"/>
  <c r="M11" i="74"/>
  <c r="BX5" i="74"/>
  <c r="BF5" i="74"/>
  <c r="AN5" i="74"/>
  <c r="W5" i="74"/>
  <c r="BX4" i="74"/>
  <c r="BF4" i="74"/>
  <c r="AN4" i="74"/>
  <c r="W4" i="74"/>
  <c r="BX3" i="74"/>
  <c r="BF3" i="74"/>
  <c r="AN3" i="74"/>
  <c r="W3" i="74"/>
  <c r="BX2" i="74"/>
  <c r="BF2" i="74"/>
  <c r="AN2" i="74"/>
  <c r="W2" i="74"/>
  <c r="BN110" i="73" l="1"/>
  <c r="BE110" i="73"/>
  <c r="AV110" i="73"/>
  <c r="AM110" i="73"/>
  <c r="AJ110" i="73"/>
  <c r="AI110" i="73"/>
  <c r="AH110" i="73"/>
  <c r="AG110" i="73"/>
  <c r="AF110" i="73"/>
  <c r="AE110" i="73"/>
  <c r="AD110" i="73"/>
  <c r="BN109" i="73"/>
  <c r="BE109" i="73"/>
  <c r="AV109" i="73"/>
  <c r="AM109" i="73"/>
  <c r="AD109" i="73" s="1"/>
  <c r="AJ109" i="73"/>
  <c r="AI109" i="73"/>
  <c r="AH109" i="73"/>
  <c r="AG109" i="73"/>
  <c r="AF109" i="73"/>
  <c r="AE109" i="73"/>
  <c r="BN108" i="73"/>
  <c r="BE108" i="73"/>
  <c r="AV108" i="73"/>
  <c r="AD108" i="73" s="1"/>
  <c r="AM108" i="73"/>
  <c r="AJ108" i="73"/>
  <c r="AI108" i="73"/>
  <c r="AH108" i="73"/>
  <c r="AG108" i="73"/>
  <c r="AF108" i="73"/>
  <c r="AE108" i="73"/>
  <c r="BN107" i="73"/>
  <c r="BM107" i="73"/>
  <c r="BL107" i="73"/>
  <c r="BE107" i="73"/>
  <c r="BD107" i="73"/>
  <c r="BC107" i="73"/>
  <c r="AV107" i="73"/>
  <c r="AU107" i="73"/>
  <c r="AT107" i="73"/>
  <c r="AM107" i="73"/>
  <c r="AL107" i="73"/>
  <c r="AK107" i="73"/>
  <c r="AJ107" i="73"/>
  <c r="AH107" i="73"/>
  <c r="AG107" i="73"/>
  <c r="AF107" i="73"/>
  <c r="AC107" i="73"/>
  <c r="AB107" i="73"/>
  <c r="R107" i="73"/>
  <c r="K107" i="73"/>
  <c r="BN106" i="73"/>
  <c r="BE106" i="73"/>
  <c r="AV106" i="73"/>
  <c r="AM106" i="73"/>
  <c r="AD106" i="73" s="1"/>
  <c r="AJ106" i="73"/>
  <c r="AI106" i="73"/>
  <c r="AH106" i="73"/>
  <c r="AG106" i="73"/>
  <c r="AF106" i="73"/>
  <c r="AE106" i="73"/>
  <c r="BN105" i="73"/>
  <c r="AD105" i="73" s="1"/>
  <c r="BE105" i="73"/>
  <c r="AV105" i="73"/>
  <c r="AM105" i="73"/>
  <c r="AJ105" i="73"/>
  <c r="AI105" i="73"/>
  <c r="AH105" i="73"/>
  <c r="AG105" i="73"/>
  <c r="AF105" i="73"/>
  <c r="AE105" i="73"/>
  <c r="BN104" i="73"/>
  <c r="BE104" i="73"/>
  <c r="AD104" i="73" s="1"/>
  <c r="AV104" i="73"/>
  <c r="AM104" i="73"/>
  <c r="AJ104" i="73"/>
  <c r="AI104" i="73"/>
  <c r="AH104" i="73"/>
  <c r="AG104" i="73"/>
  <c r="AF104" i="73"/>
  <c r="AE104" i="73"/>
  <c r="BN103" i="73"/>
  <c r="BM103" i="73"/>
  <c r="BL103" i="73"/>
  <c r="BE103" i="73"/>
  <c r="BD103" i="73"/>
  <c r="BC103" i="73"/>
  <c r="AV103" i="73"/>
  <c r="AU103" i="73"/>
  <c r="AT103" i="73"/>
  <c r="AM103" i="73"/>
  <c r="AL103" i="73"/>
  <c r="AK103" i="73"/>
  <c r="AJ103" i="73"/>
  <c r="AI103" i="73"/>
  <c r="AH103" i="73"/>
  <c r="AG103" i="73"/>
  <c r="AF103" i="73"/>
  <c r="AE103" i="73"/>
  <c r="AD103" i="73"/>
  <c r="AC103" i="73"/>
  <c r="AB103" i="73"/>
  <c r="R103" i="73"/>
  <c r="M103" i="73"/>
  <c r="K103" i="73"/>
  <c r="BN102" i="73"/>
  <c r="BE102" i="73"/>
  <c r="AV102" i="73"/>
  <c r="AD102" i="73" s="1"/>
  <c r="AM102" i="73"/>
  <c r="AJ102" i="73"/>
  <c r="AI102" i="73"/>
  <c r="AH102" i="73"/>
  <c r="AG102" i="73"/>
  <c r="AF102" i="73"/>
  <c r="AE102" i="73"/>
  <c r="BN101" i="73"/>
  <c r="BE101" i="73"/>
  <c r="AV101" i="73"/>
  <c r="AM101" i="73"/>
  <c r="AD101" i="73" s="1"/>
  <c r="AJ101" i="73"/>
  <c r="AI101" i="73"/>
  <c r="AH101" i="73"/>
  <c r="AG101" i="73"/>
  <c r="AF101" i="73"/>
  <c r="AE101" i="73"/>
  <c r="BN100" i="73"/>
  <c r="BE100" i="73"/>
  <c r="AV100" i="73"/>
  <c r="AM100" i="73"/>
  <c r="AJ100" i="73"/>
  <c r="AI100" i="73"/>
  <c r="AH100" i="73"/>
  <c r="AG100" i="73"/>
  <c r="AF100" i="73"/>
  <c r="AE100" i="73"/>
  <c r="AD100" i="73"/>
  <c r="BN99" i="73"/>
  <c r="BM99" i="73"/>
  <c r="BL99" i="73"/>
  <c r="BE99" i="73"/>
  <c r="BD99" i="73"/>
  <c r="BC99" i="73"/>
  <c r="AV99" i="73"/>
  <c r="AU99" i="73"/>
  <c r="AT99" i="73"/>
  <c r="AM99" i="73"/>
  <c r="AD99" i="73" s="1"/>
  <c r="AL99" i="73"/>
  <c r="AK99" i="73"/>
  <c r="AJ99" i="73"/>
  <c r="AI99" i="73"/>
  <c r="AH99" i="73"/>
  <c r="AG99" i="73"/>
  <c r="AF99" i="73"/>
  <c r="AE99" i="73"/>
  <c r="AC99" i="73"/>
  <c r="AB99" i="73"/>
  <c r="R99" i="73"/>
  <c r="M99" i="73"/>
  <c r="K99" i="73"/>
  <c r="BN98" i="73"/>
  <c r="BE98" i="73"/>
  <c r="AV98" i="73"/>
  <c r="AM98" i="73"/>
  <c r="AD98" i="73" s="1"/>
  <c r="AJ98" i="73"/>
  <c r="AI98" i="73"/>
  <c r="AH98" i="73"/>
  <c r="AG98" i="73"/>
  <c r="AF98" i="73"/>
  <c r="AE98" i="73"/>
  <c r="BN97" i="73"/>
  <c r="BE97" i="73"/>
  <c r="AV97" i="73"/>
  <c r="AM97" i="73"/>
  <c r="AD97" i="73" s="1"/>
  <c r="AJ97" i="73"/>
  <c r="AI97" i="73"/>
  <c r="AH97" i="73"/>
  <c r="AG97" i="73"/>
  <c r="AF97" i="73"/>
  <c r="AE97" i="73"/>
  <c r="BN96" i="73"/>
  <c r="BE96" i="73"/>
  <c r="AV96" i="73"/>
  <c r="AM96" i="73"/>
  <c r="AD96" i="73" s="1"/>
  <c r="AJ96" i="73"/>
  <c r="AI96" i="73"/>
  <c r="AH96" i="73"/>
  <c r="AG96" i="73"/>
  <c r="AF96" i="73"/>
  <c r="AE96" i="73"/>
  <c r="BN95" i="73"/>
  <c r="BM95" i="73"/>
  <c r="BL95" i="73"/>
  <c r="BE95" i="73"/>
  <c r="BD95" i="73"/>
  <c r="BC95" i="73"/>
  <c r="AV95" i="73"/>
  <c r="AU95" i="73"/>
  <c r="AT95" i="73"/>
  <c r="AM95" i="73"/>
  <c r="AL95" i="73"/>
  <c r="AK95" i="73"/>
  <c r="AJ95" i="73"/>
  <c r="AI95" i="73"/>
  <c r="AH95" i="73"/>
  <c r="AG95" i="73"/>
  <c r="AF95" i="73"/>
  <c r="AE95" i="73"/>
  <c r="AD95" i="73"/>
  <c r="AC95" i="73"/>
  <c r="AB95" i="73"/>
  <c r="R95" i="73"/>
  <c r="M95" i="73"/>
  <c r="K95" i="73"/>
  <c r="BN94" i="73"/>
  <c r="BE94" i="73"/>
  <c r="AV94" i="73"/>
  <c r="AD94" i="73" s="1"/>
  <c r="AM94" i="73"/>
  <c r="AJ94" i="73"/>
  <c r="AI94" i="73"/>
  <c r="AH94" i="73"/>
  <c r="AG94" i="73"/>
  <c r="AF94" i="73"/>
  <c r="AE94" i="73"/>
  <c r="BN93" i="73"/>
  <c r="BE93" i="73"/>
  <c r="AV93" i="73"/>
  <c r="AM93" i="73"/>
  <c r="AD93" i="73" s="1"/>
  <c r="AJ93" i="73"/>
  <c r="AI93" i="73"/>
  <c r="AH93" i="73"/>
  <c r="AG93" i="73"/>
  <c r="AF93" i="73"/>
  <c r="AE93" i="73"/>
  <c r="BN92" i="73"/>
  <c r="BE92" i="73"/>
  <c r="AV92" i="73"/>
  <c r="AM92" i="73"/>
  <c r="AJ92" i="73"/>
  <c r="AI92" i="73"/>
  <c r="AH92" i="73"/>
  <c r="AG92" i="73"/>
  <c r="AF92" i="73"/>
  <c r="AE92" i="73"/>
  <c r="AD92" i="73"/>
  <c r="BN91" i="73"/>
  <c r="BM91" i="73"/>
  <c r="BL91" i="73"/>
  <c r="BE91" i="73"/>
  <c r="BD91" i="73"/>
  <c r="BC91" i="73"/>
  <c r="AV91" i="73"/>
  <c r="AU91" i="73"/>
  <c r="AT91" i="73"/>
  <c r="AM91" i="73"/>
  <c r="AD91" i="73" s="1"/>
  <c r="AL91" i="73"/>
  <c r="AK91" i="73"/>
  <c r="AJ91" i="73"/>
  <c r="AI91" i="73"/>
  <c r="AH91" i="73"/>
  <c r="AG91" i="73"/>
  <c r="AF91" i="73"/>
  <c r="AE91" i="73"/>
  <c r="AC91" i="73"/>
  <c r="AB91" i="73"/>
  <c r="R91" i="73"/>
  <c r="M91" i="73"/>
  <c r="K91" i="73"/>
  <c r="BN90" i="73"/>
  <c r="BE90" i="73"/>
  <c r="AV90" i="73"/>
  <c r="AM90" i="73"/>
  <c r="AJ90" i="73"/>
  <c r="AI90" i="73"/>
  <c r="AH90" i="73"/>
  <c r="AG90" i="73"/>
  <c r="AF90" i="73"/>
  <c r="AE90" i="73"/>
  <c r="AD90" i="73"/>
  <c r="BN89" i="73"/>
  <c r="BE89" i="73"/>
  <c r="AV89" i="73"/>
  <c r="AM89" i="73"/>
  <c r="AD89" i="73" s="1"/>
  <c r="AJ89" i="73"/>
  <c r="AI89" i="73"/>
  <c r="AH89" i="73"/>
  <c r="AG89" i="73"/>
  <c r="AF89" i="73"/>
  <c r="AE89" i="73"/>
  <c r="BN88" i="73"/>
  <c r="BE88" i="73"/>
  <c r="AD88" i="73" s="1"/>
  <c r="AV88" i="73"/>
  <c r="AM88" i="73"/>
  <c r="AJ88" i="73"/>
  <c r="AI88" i="73"/>
  <c r="AH88" i="73"/>
  <c r="AG88" i="73"/>
  <c r="AF88" i="73"/>
  <c r="AE88" i="73"/>
  <c r="BN87" i="73"/>
  <c r="AD87" i="73" s="1"/>
  <c r="BM87" i="73"/>
  <c r="BL87" i="73"/>
  <c r="BE87" i="73"/>
  <c r="BD87" i="73"/>
  <c r="BC87" i="73"/>
  <c r="AV87" i="73"/>
  <c r="AU87" i="73"/>
  <c r="AT87" i="73"/>
  <c r="AM87" i="73"/>
  <c r="AL87" i="73"/>
  <c r="AK87" i="73"/>
  <c r="AJ87" i="73"/>
  <c r="AI87" i="73"/>
  <c r="AH87" i="73"/>
  <c r="AG87" i="73"/>
  <c r="AF87" i="73"/>
  <c r="AE87" i="73"/>
  <c r="AC87" i="73"/>
  <c r="AB87" i="73"/>
  <c r="R87" i="73"/>
  <c r="M87" i="73"/>
  <c r="K87" i="73"/>
  <c r="BN86" i="73"/>
  <c r="BE86" i="73"/>
  <c r="AV86" i="73"/>
  <c r="AM86" i="73"/>
  <c r="AH86" i="73"/>
  <c r="AG86" i="73"/>
  <c r="AF86" i="73"/>
  <c r="AE86" i="73"/>
  <c r="AD86" i="73"/>
  <c r="BN85" i="73"/>
  <c r="BE85" i="73"/>
  <c r="AV85" i="73"/>
  <c r="AM85" i="73"/>
  <c r="AD85" i="73" s="1"/>
  <c r="AJ85" i="73"/>
  <c r="AI85" i="73"/>
  <c r="AH85" i="73"/>
  <c r="AG85" i="73"/>
  <c r="AF85" i="73"/>
  <c r="AE85" i="73"/>
  <c r="BN84" i="73"/>
  <c r="BE84" i="73"/>
  <c r="AV84" i="73"/>
  <c r="AM84" i="73"/>
  <c r="AD84" i="73" s="1"/>
  <c r="AJ84" i="73"/>
  <c r="AI84" i="73"/>
  <c r="AH84" i="73"/>
  <c r="AG84" i="73"/>
  <c r="AF84" i="73"/>
  <c r="AE84" i="73"/>
  <c r="BN83" i="73"/>
  <c r="BM83" i="73"/>
  <c r="BL83" i="73"/>
  <c r="BE83" i="73"/>
  <c r="BD83" i="73"/>
  <c r="BC83" i="73"/>
  <c r="AV83" i="73"/>
  <c r="AU83" i="73"/>
  <c r="AT83" i="73"/>
  <c r="AM83" i="73"/>
  <c r="AL83" i="73"/>
  <c r="AK83" i="73"/>
  <c r="AJ83" i="73"/>
  <c r="AI83" i="73"/>
  <c r="AH83" i="73"/>
  <c r="AG83" i="73"/>
  <c r="AF83" i="73"/>
  <c r="AE83" i="73"/>
  <c r="AD83" i="73"/>
  <c r="AC83" i="73"/>
  <c r="AB83" i="73"/>
  <c r="R83" i="73"/>
  <c r="K83" i="73"/>
  <c r="BN82" i="73"/>
  <c r="BE82" i="73"/>
  <c r="AV82" i="73"/>
  <c r="AD82" i="73" s="1"/>
  <c r="AM82" i="73"/>
  <c r="AJ82" i="73"/>
  <c r="AI82" i="73"/>
  <c r="AH82" i="73"/>
  <c r="AG82" i="73"/>
  <c r="AF82" i="73"/>
  <c r="BN81" i="73"/>
  <c r="BE81" i="73"/>
  <c r="AV81" i="73"/>
  <c r="AM81" i="73"/>
  <c r="AJ81" i="73"/>
  <c r="AI81" i="73"/>
  <c r="AH81" i="73"/>
  <c r="AG81" i="73"/>
  <c r="AF81" i="73"/>
  <c r="AE81" i="73"/>
  <c r="AD81" i="73"/>
  <c r="BN80" i="73"/>
  <c r="BE80" i="73"/>
  <c r="AV80" i="73"/>
  <c r="AD80" i="73" s="1"/>
  <c r="AM80" i="73"/>
  <c r="AJ80" i="73"/>
  <c r="AI80" i="73"/>
  <c r="AH80" i="73"/>
  <c r="AG80" i="73"/>
  <c r="AF80" i="73"/>
  <c r="BN79" i="73"/>
  <c r="BL79" i="73"/>
  <c r="BE79" i="73"/>
  <c r="BC79" i="73"/>
  <c r="AV79" i="73"/>
  <c r="AU79" i="73"/>
  <c r="AT79" i="73"/>
  <c r="AM79" i="73"/>
  <c r="AD79" i="73" s="1"/>
  <c r="AL79" i="73"/>
  <c r="AK79" i="73"/>
  <c r="AJ79" i="73"/>
  <c r="AI79" i="73"/>
  <c r="AH79" i="73"/>
  <c r="AG79" i="73"/>
  <c r="AF79" i="73"/>
  <c r="AE79" i="73"/>
  <c r="AC79" i="73"/>
  <c r="AB79" i="73"/>
  <c r="R79" i="73"/>
  <c r="K79" i="73"/>
  <c r="BN78" i="73"/>
  <c r="BE78" i="73"/>
  <c r="AV78" i="73"/>
  <c r="AM78" i="73"/>
  <c r="AJ78" i="73"/>
  <c r="AI78" i="73"/>
  <c r="AH78" i="73"/>
  <c r="AG78" i="73"/>
  <c r="AF78" i="73"/>
  <c r="AE78" i="73"/>
  <c r="AD78" i="73"/>
  <c r="BN77" i="73"/>
  <c r="BE77" i="73"/>
  <c r="AV77" i="73"/>
  <c r="AM77" i="73"/>
  <c r="AD77" i="73" s="1"/>
  <c r="AJ77" i="73"/>
  <c r="AI77" i="73"/>
  <c r="AH77" i="73"/>
  <c r="AG77" i="73"/>
  <c r="AF77" i="73"/>
  <c r="AE77" i="73"/>
  <c r="BN76" i="73"/>
  <c r="BE76" i="73"/>
  <c r="AV76" i="73"/>
  <c r="AM76" i="73"/>
  <c r="AD76" i="73" s="1"/>
  <c r="AJ76" i="73"/>
  <c r="AI76" i="73"/>
  <c r="AH76" i="73"/>
  <c r="AG76" i="73"/>
  <c r="AF76" i="73"/>
  <c r="AE76" i="73"/>
  <c r="BN75" i="73"/>
  <c r="BM75" i="73"/>
  <c r="BL75" i="73"/>
  <c r="BE75" i="73"/>
  <c r="BD75" i="73"/>
  <c r="BC75" i="73"/>
  <c r="AV75" i="73"/>
  <c r="AU75" i="73"/>
  <c r="AT75" i="73"/>
  <c r="AM75" i="73"/>
  <c r="AL75" i="73"/>
  <c r="AK75" i="73"/>
  <c r="AJ75" i="73"/>
  <c r="AI75" i="73"/>
  <c r="AH75" i="73"/>
  <c r="AG75" i="73"/>
  <c r="AF75" i="73"/>
  <c r="AE75" i="73"/>
  <c r="AD75" i="73"/>
  <c r="AC75" i="73"/>
  <c r="AB75" i="73"/>
  <c r="R75" i="73"/>
  <c r="M75" i="73"/>
  <c r="K75" i="73"/>
  <c r="BN74" i="73"/>
  <c r="BE74" i="73"/>
  <c r="AD74" i="73" s="1"/>
  <c r="AV74" i="73"/>
  <c r="AM74" i="73"/>
  <c r="AJ74" i="73"/>
  <c r="AI74" i="73"/>
  <c r="AH74" i="73"/>
  <c r="AG74" i="73"/>
  <c r="AF74" i="73"/>
  <c r="AE74" i="73"/>
  <c r="BN73" i="73"/>
  <c r="BE73" i="73"/>
  <c r="AV73" i="73"/>
  <c r="AM73" i="73"/>
  <c r="AD73" i="73" s="1"/>
  <c r="AJ73" i="73"/>
  <c r="AI73" i="73"/>
  <c r="AH73" i="73"/>
  <c r="AG73" i="73"/>
  <c r="AF73" i="73"/>
  <c r="AE73" i="73"/>
  <c r="BN72" i="73"/>
  <c r="BE72" i="73"/>
  <c r="AV72" i="73"/>
  <c r="AM72" i="73"/>
  <c r="AD72" i="73" s="1"/>
  <c r="AJ72" i="73"/>
  <c r="AI72" i="73"/>
  <c r="AH72" i="73"/>
  <c r="AG72" i="73"/>
  <c r="AF72" i="73"/>
  <c r="AE72" i="73"/>
  <c r="BN71" i="73"/>
  <c r="BM71" i="73"/>
  <c r="BL71" i="73"/>
  <c r="BE71" i="73"/>
  <c r="BD71" i="73"/>
  <c r="BC71" i="73"/>
  <c r="AV71" i="73"/>
  <c r="AU71" i="73"/>
  <c r="AT71" i="73"/>
  <c r="AM71" i="73"/>
  <c r="AD71" i="73" s="1"/>
  <c r="AL71" i="73"/>
  <c r="AK71" i="73"/>
  <c r="AJ71" i="73"/>
  <c r="AI71" i="73"/>
  <c r="AH71" i="73"/>
  <c r="AG71" i="73"/>
  <c r="AF71" i="73"/>
  <c r="AE71" i="73"/>
  <c r="AC71" i="73"/>
  <c r="AB71" i="73"/>
  <c r="R71" i="73"/>
  <c r="M71" i="73"/>
  <c r="K71" i="73"/>
  <c r="BN70" i="73"/>
  <c r="BE70" i="73"/>
  <c r="AV70" i="73"/>
  <c r="AM70" i="73"/>
  <c r="AJ70" i="73"/>
  <c r="AI70" i="73"/>
  <c r="AH70" i="73"/>
  <c r="AG70" i="73"/>
  <c r="AF70" i="73"/>
  <c r="AE70" i="73"/>
  <c r="AD70" i="73"/>
  <c r="BN69" i="73"/>
  <c r="BE69" i="73"/>
  <c r="AV69" i="73"/>
  <c r="AD69" i="73" s="1"/>
  <c r="AM69" i="73"/>
  <c r="AJ69" i="73"/>
  <c r="AH69" i="73"/>
  <c r="AG69" i="73"/>
  <c r="AF69" i="73"/>
  <c r="BN68" i="73"/>
  <c r="BE68" i="73"/>
  <c r="AV68" i="73"/>
  <c r="AD68" i="73" s="1"/>
  <c r="AM68" i="73"/>
  <c r="AJ68" i="73"/>
  <c r="AI68" i="73"/>
  <c r="AH68" i="73"/>
  <c r="AG68" i="73"/>
  <c r="AF68" i="73"/>
  <c r="AE68" i="73"/>
  <c r="BN67" i="73"/>
  <c r="BM67" i="73"/>
  <c r="BL67" i="73"/>
  <c r="BE67" i="73"/>
  <c r="BD67" i="73"/>
  <c r="BC67" i="73"/>
  <c r="AV67" i="73"/>
  <c r="AU67" i="73"/>
  <c r="AT67" i="73"/>
  <c r="AM67" i="73"/>
  <c r="AD67" i="73" s="1"/>
  <c r="AL67" i="73"/>
  <c r="AK67" i="73"/>
  <c r="AJ67" i="73"/>
  <c r="AI67" i="73"/>
  <c r="AH67" i="73"/>
  <c r="AG67" i="73"/>
  <c r="AF67" i="73"/>
  <c r="AE67" i="73"/>
  <c r="AC67" i="73"/>
  <c r="AB67" i="73"/>
  <c r="R67" i="73"/>
  <c r="K67" i="73"/>
  <c r="BN66" i="73"/>
  <c r="BE66" i="73"/>
  <c r="AV66" i="73"/>
  <c r="AM66" i="73"/>
  <c r="AJ66" i="73"/>
  <c r="AI66" i="73"/>
  <c r="AH66" i="73"/>
  <c r="AG66" i="73"/>
  <c r="AF66" i="73"/>
  <c r="AE66" i="73"/>
  <c r="AD66" i="73"/>
  <c r="BN65" i="73"/>
  <c r="BE65" i="73"/>
  <c r="AV65" i="73"/>
  <c r="AM65" i="73"/>
  <c r="AD65" i="73" s="1"/>
  <c r="AJ65" i="73"/>
  <c r="AI65" i="73"/>
  <c r="AH65" i="73"/>
  <c r="AG65" i="73"/>
  <c r="AF65" i="73"/>
  <c r="AE65" i="73"/>
  <c r="BN64" i="73"/>
  <c r="BE64" i="73"/>
  <c r="AV64" i="73"/>
  <c r="AM64" i="73"/>
  <c r="AD64" i="73" s="1"/>
  <c r="AJ64" i="73"/>
  <c r="AI64" i="73"/>
  <c r="AH64" i="73"/>
  <c r="AG64" i="73"/>
  <c r="AF64" i="73"/>
  <c r="AE64" i="73"/>
  <c r="BN63" i="73"/>
  <c r="BM63" i="73"/>
  <c r="BL63" i="73"/>
  <c r="BE63" i="73"/>
  <c r="BD63" i="73"/>
  <c r="BC63" i="73"/>
  <c r="AV63" i="73"/>
  <c r="AU63" i="73"/>
  <c r="AT63" i="73"/>
  <c r="AM63" i="73"/>
  <c r="AL63" i="73"/>
  <c r="AK63" i="73"/>
  <c r="AJ63" i="73"/>
  <c r="AI63" i="73"/>
  <c r="AH63" i="73"/>
  <c r="AG63" i="73"/>
  <c r="AF63" i="73"/>
  <c r="AE63" i="73"/>
  <c r="AD63" i="73"/>
  <c r="AC63" i="73"/>
  <c r="AB63" i="73"/>
  <c r="R63" i="73"/>
  <c r="M63" i="73"/>
  <c r="K63" i="73"/>
  <c r="BN62" i="73"/>
  <c r="BE62" i="73"/>
  <c r="AD62" i="73" s="1"/>
  <c r="AV62" i="73"/>
  <c r="AM62" i="73"/>
  <c r="AJ62" i="73"/>
  <c r="AI62" i="73"/>
  <c r="AH62" i="73"/>
  <c r="AG62" i="73"/>
  <c r="AF62" i="73"/>
  <c r="AE62" i="73"/>
  <c r="BN61" i="73"/>
  <c r="BE61" i="73"/>
  <c r="AV61" i="73"/>
  <c r="AM61" i="73"/>
  <c r="AD61" i="73" s="1"/>
  <c r="AJ61" i="73"/>
  <c r="AI61" i="73"/>
  <c r="AH61" i="73"/>
  <c r="AG61" i="73"/>
  <c r="AF61" i="73"/>
  <c r="AE61" i="73"/>
  <c r="BN60" i="73"/>
  <c r="BE60" i="73"/>
  <c r="AV60" i="73"/>
  <c r="AM60" i="73"/>
  <c r="AD60" i="73" s="1"/>
  <c r="AJ60" i="73"/>
  <c r="AI60" i="73"/>
  <c r="AH60" i="73"/>
  <c r="AG60" i="73"/>
  <c r="AF60" i="73"/>
  <c r="AE60" i="73"/>
  <c r="BN59" i="73"/>
  <c r="BM59" i="73"/>
  <c r="BL59" i="73"/>
  <c r="BE59" i="73"/>
  <c r="BD59" i="73"/>
  <c r="BC59" i="73"/>
  <c r="AV59" i="73"/>
  <c r="AU59" i="73"/>
  <c r="AT59" i="73"/>
  <c r="AM59" i="73"/>
  <c r="AD59" i="73" s="1"/>
  <c r="AL59" i="73"/>
  <c r="AK59" i="73"/>
  <c r="AJ59" i="73"/>
  <c r="AI59" i="73"/>
  <c r="AH59" i="73"/>
  <c r="AG59" i="73"/>
  <c r="AF59" i="73"/>
  <c r="AE59" i="73"/>
  <c r="AC59" i="73"/>
  <c r="AB59" i="73"/>
  <c r="R59" i="73"/>
  <c r="M59" i="73"/>
  <c r="K59" i="73"/>
  <c r="BN58" i="73"/>
  <c r="BE58" i="73"/>
  <c r="AV58" i="73"/>
  <c r="AM58" i="73"/>
  <c r="AJ58" i="73"/>
  <c r="AI58" i="73"/>
  <c r="AH58" i="73"/>
  <c r="AG58" i="73"/>
  <c r="AF58" i="73"/>
  <c r="AE58" i="73"/>
  <c r="AD58" i="73"/>
  <c r="BN57" i="73"/>
  <c r="BE57" i="73"/>
  <c r="AV57" i="73"/>
  <c r="AM57" i="73"/>
  <c r="AJ57" i="73"/>
  <c r="AI57" i="73"/>
  <c r="AH57" i="73"/>
  <c r="AG57" i="73"/>
  <c r="AF57" i="73"/>
  <c r="AE57" i="73"/>
  <c r="AD57" i="73"/>
  <c r="BN56" i="73"/>
  <c r="BE56" i="73"/>
  <c r="AV56" i="73"/>
  <c r="AM56" i="73"/>
  <c r="AD56" i="73" s="1"/>
  <c r="AJ56" i="73"/>
  <c r="AI56" i="73"/>
  <c r="AH56" i="73"/>
  <c r="AG56" i="73"/>
  <c r="AF56" i="73"/>
  <c r="AE56" i="73"/>
  <c r="BN55" i="73"/>
  <c r="BM55" i="73"/>
  <c r="BL55" i="73"/>
  <c r="BE55" i="73"/>
  <c r="BD55" i="73"/>
  <c r="BC55" i="73"/>
  <c r="AV55" i="73"/>
  <c r="AU55" i="73"/>
  <c r="AT55" i="73"/>
  <c r="AM55" i="73"/>
  <c r="AD55" i="73" s="1"/>
  <c r="AL55" i="73"/>
  <c r="AK55" i="73"/>
  <c r="AJ55" i="73"/>
  <c r="AI55" i="73"/>
  <c r="AH55" i="73"/>
  <c r="AG55" i="73"/>
  <c r="AF55" i="73"/>
  <c r="AE55" i="73"/>
  <c r="AC55" i="73"/>
  <c r="AB55" i="73"/>
  <c r="R55" i="73"/>
  <c r="M55" i="73"/>
  <c r="K55" i="73"/>
  <c r="BN54" i="73"/>
  <c r="BE54" i="73"/>
  <c r="AD54" i="73" s="1"/>
  <c r="AV54" i="73"/>
  <c r="AM54" i="73"/>
  <c r="AJ54" i="73"/>
  <c r="AI54" i="73"/>
  <c r="AH54" i="73"/>
  <c r="AG54" i="73"/>
  <c r="AF54" i="73"/>
  <c r="AE54" i="73"/>
  <c r="BN53" i="73"/>
  <c r="BE53" i="73"/>
  <c r="AV53" i="73"/>
  <c r="AD53" i="73" s="1"/>
  <c r="AM53" i="73"/>
  <c r="AJ53" i="73"/>
  <c r="AI53" i="73"/>
  <c r="AH53" i="73"/>
  <c r="AG53" i="73"/>
  <c r="AF53" i="73"/>
  <c r="AE53" i="73"/>
  <c r="BN52" i="73"/>
  <c r="BE52" i="73"/>
  <c r="AV52" i="73"/>
  <c r="AM52" i="73"/>
  <c r="AD52" i="73" s="1"/>
  <c r="AJ52" i="73"/>
  <c r="AI52" i="73"/>
  <c r="AH52" i="73"/>
  <c r="AG52" i="73"/>
  <c r="AF52" i="73"/>
  <c r="AE52" i="73"/>
  <c r="BN51" i="73"/>
  <c r="BM51" i="73"/>
  <c r="BL51" i="73"/>
  <c r="BE51" i="73"/>
  <c r="BD51" i="73"/>
  <c r="BC51" i="73"/>
  <c r="AV51" i="73"/>
  <c r="AU51" i="73"/>
  <c r="AT51" i="73"/>
  <c r="AM51" i="73"/>
  <c r="AD51" i="73" s="1"/>
  <c r="AL51" i="73"/>
  <c r="AK51" i="73"/>
  <c r="AJ51" i="73"/>
  <c r="AI51" i="73"/>
  <c r="AH51" i="73"/>
  <c r="AG51" i="73"/>
  <c r="AF51" i="73"/>
  <c r="AE51" i="73"/>
  <c r="AC51" i="73"/>
  <c r="AB51" i="73"/>
  <c r="R51" i="73"/>
  <c r="M51" i="73"/>
  <c r="K51" i="73"/>
  <c r="BN50" i="73"/>
  <c r="BE50" i="73"/>
  <c r="AV50" i="73"/>
  <c r="AM50" i="73"/>
  <c r="AJ50" i="73"/>
  <c r="AI50" i="73"/>
  <c r="AH50" i="73"/>
  <c r="AG50" i="73"/>
  <c r="AF50" i="73"/>
  <c r="AE50" i="73"/>
  <c r="AD50" i="73"/>
  <c r="BN49" i="73"/>
  <c r="BE49" i="73"/>
  <c r="AV49" i="73"/>
  <c r="AM49" i="73"/>
  <c r="AD49" i="73" s="1"/>
  <c r="AJ49" i="73"/>
  <c r="AI49" i="73"/>
  <c r="AH49" i="73"/>
  <c r="AG49" i="73"/>
  <c r="AF49" i="73"/>
  <c r="AE49" i="73"/>
  <c r="BN48" i="73"/>
  <c r="BE48" i="73"/>
  <c r="AV48" i="73"/>
  <c r="AM48" i="73"/>
  <c r="AD48" i="73" s="1"/>
  <c r="AJ48" i="73"/>
  <c r="AI48" i="73"/>
  <c r="AH48" i="73"/>
  <c r="AG48" i="73"/>
  <c r="AF48" i="73"/>
  <c r="AE48" i="73"/>
  <c r="BN47" i="73"/>
  <c r="BM47" i="73"/>
  <c r="BL47" i="73"/>
  <c r="BE47" i="73"/>
  <c r="BD47" i="73"/>
  <c r="BC47" i="73"/>
  <c r="AV47" i="73"/>
  <c r="AU47" i="73"/>
  <c r="AT47" i="73"/>
  <c r="AM47" i="73"/>
  <c r="AL47" i="73"/>
  <c r="AK47" i="73"/>
  <c r="AJ47" i="73"/>
  <c r="AI47" i="73"/>
  <c r="AH47" i="73"/>
  <c r="AG47" i="73"/>
  <c r="AF47" i="73"/>
  <c r="AE47" i="73"/>
  <c r="AD47" i="73"/>
  <c r="AC47" i="73"/>
  <c r="AB47" i="73"/>
  <c r="R47" i="73"/>
  <c r="M47" i="73"/>
  <c r="K47" i="73"/>
  <c r="BN46" i="73"/>
  <c r="BE46" i="73"/>
  <c r="AD46" i="73" s="1"/>
  <c r="AV46" i="73"/>
  <c r="AM46" i="73"/>
  <c r="AJ46" i="73"/>
  <c r="AI46" i="73"/>
  <c r="AH46" i="73"/>
  <c r="AG46" i="73"/>
  <c r="AF46" i="73"/>
  <c r="AE46" i="73"/>
  <c r="BN45" i="73"/>
  <c r="BE45" i="73"/>
  <c r="AV45" i="73"/>
  <c r="AM45" i="73"/>
  <c r="AD45" i="73" s="1"/>
  <c r="AJ45" i="73"/>
  <c r="AI45" i="73"/>
  <c r="AH45" i="73"/>
  <c r="AG45" i="73"/>
  <c r="AF45" i="73"/>
  <c r="AE45" i="73"/>
  <c r="BN44" i="73"/>
  <c r="BE44" i="73"/>
  <c r="AV44" i="73"/>
  <c r="AM44" i="73"/>
  <c r="AD44" i="73" s="1"/>
  <c r="AJ44" i="73"/>
  <c r="AI44" i="73"/>
  <c r="AH44" i="73"/>
  <c r="AG44" i="73"/>
  <c r="AF44" i="73"/>
  <c r="AE44" i="73"/>
  <c r="BN43" i="73"/>
  <c r="BM43" i="73"/>
  <c r="BL43" i="73"/>
  <c r="BE43" i="73"/>
  <c r="BD43" i="73"/>
  <c r="BC43" i="73"/>
  <c r="AV43" i="73"/>
  <c r="AU43" i="73"/>
  <c r="AT43" i="73"/>
  <c r="AM43" i="73"/>
  <c r="AD43" i="73" s="1"/>
  <c r="AL43" i="73"/>
  <c r="AK43" i="73"/>
  <c r="AJ43" i="73"/>
  <c r="AI43" i="73"/>
  <c r="AH43" i="73"/>
  <c r="AG43" i="73"/>
  <c r="AF43" i="73"/>
  <c r="AE43" i="73"/>
  <c r="AC43" i="73"/>
  <c r="AB43" i="73"/>
  <c r="R43" i="73"/>
  <c r="M43" i="73"/>
  <c r="K43" i="73"/>
  <c r="BN42" i="73"/>
  <c r="BE42" i="73"/>
  <c r="AV42" i="73"/>
  <c r="AM42" i="73"/>
  <c r="AJ42" i="73"/>
  <c r="AI42" i="73"/>
  <c r="AH42" i="73"/>
  <c r="AG42" i="73"/>
  <c r="AF42" i="73"/>
  <c r="AE42" i="73"/>
  <c r="AD42" i="73"/>
  <c r="BN41" i="73"/>
  <c r="BE41" i="73"/>
  <c r="AV41" i="73"/>
  <c r="AM41" i="73"/>
  <c r="AJ41" i="73"/>
  <c r="AI41" i="73"/>
  <c r="AH41" i="73"/>
  <c r="AG41" i="73"/>
  <c r="AF41" i="73"/>
  <c r="AE41" i="73"/>
  <c r="AD41" i="73"/>
  <c r="BN40" i="73"/>
  <c r="BE40" i="73"/>
  <c r="AV40" i="73"/>
  <c r="AM40" i="73"/>
  <c r="AD40" i="73" s="1"/>
  <c r="AJ40" i="73"/>
  <c r="AI40" i="73"/>
  <c r="AH40" i="73"/>
  <c r="AG40" i="73"/>
  <c r="AF40" i="73"/>
  <c r="AE40" i="73"/>
  <c r="BN39" i="73"/>
  <c r="BM39" i="73"/>
  <c r="BL39" i="73"/>
  <c r="BE39" i="73"/>
  <c r="BD39" i="73"/>
  <c r="BC39" i="73"/>
  <c r="AV39" i="73"/>
  <c r="AU39" i="73"/>
  <c r="AT39" i="73"/>
  <c r="AM39" i="73"/>
  <c r="AD39" i="73" s="1"/>
  <c r="AL39" i="73"/>
  <c r="AK39" i="73"/>
  <c r="AJ39" i="73"/>
  <c r="AI39" i="73"/>
  <c r="AH39" i="73"/>
  <c r="AG39" i="73"/>
  <c r="AF39" i="73"/>
  <c r="AE39" i="73"/>
  <c r="AC39" i="73"/>
  <c r="AB39" i="73"/>
  <c r="R39" i="73"/>
  <c r="K39" i="73"/>
  <c r="BN38" i="73"/>
  <c r="BE38" i="73"/>
  <c r="AV38" i="73"/>
  <c r="AD38" i="73" s="1"/>
  <c r="AM38" i="73"/>
  <c r="AJ38" i="73"/>
  <c r="AI38" i="73"/>
  <c r="AH38" i="73"/>
  <c r="AG38" i="73"/>
  <c r="AF38" i="73"/>
  <c r="AE38" i="73"/>
  <c r="BN37" i="73"/>
  <c r="BE37" i="73"/>
  <c r="AV37" i="73"/>
  <c r="AM37" i="73"/>
  <c r="AD37" i="73" s="1"/>
  <c r="AJ37" i="73"/>
  <c r="AI37" i="73"/>
  <c r="AH37" i="73"/>
  <c r="AG37" i="73"/>
  <c r="AF37" i="73"/>
  <c r="AE37" i="73"/>
  <c r="BN36" i="73"/>
  <c r="BE36" i="73"/>
  <c r="AV36" i="73"/>
  <c r="AM36" i="73"/>
  <c r="AJ36" i="73"/>
  <c r="AI36" i="73"/>
  <c r="AH36" i="73"/>
  <c r="AG36" i="73"/>
  <c r="AF36" i="73"/>
  <c r="AE36" i="73"/>
  <c r="AD36" i="73"/>
  <c r="BN35" i="73"/>
  <c r="BM35" i="73"/>
  <c r="BL35" i="73"/>
  <c r="BE35" i="73"/>
  <c r="BD35" i="73"/>
  <c r="BC35" i="73"/>
  <c r="AV35" i="73"/>
  <c r="AU35" i="73"/>
  <c r="AT35" i="73"/>
  <c r="AM35" i="73"/>
  <c r="AD35" i="73" s="1"/>
  <c r="AL35" i="73"/>
  <c r="AK35" i="73"/>
  <c r="AJ35" i="73"/>
  <c r="AI35" i="73"/>
  <c r="AH35" i="73"/>
  <c r="AG35" i="73"/>
  <c r="AF35" i="73"/>
  <c r="AE35" i="73"/>
  <c r="AC35" i="73"/>
  <c r="AB35" i="73"/>
  <c r="R35" i="73"/>
  <c r="M35" i="73"/>
  <c r="K35" i="73"/>
  <c r="BN34" i="73"/>
  <c r="BE34" i="73"/>
  <c r="AV34" i="73"/>
  <c r="AM34" i="73"/>
  <c r="AD34" i="73" s="1"/>
  <c r="AJ34" i="73"/>
  <c r="AI34" i="73"/>
  <c r="AH34" i="73"/>
  <c r="AG34" i="73"/>
  <c r="AF34" i="73"/>
  <c r="AE34" i="73"/>
  <c r="BN33" i="73"/>
  <c r="BE33" i="73"/>
  <c r="AV33" i="73"/>
  <c r="AM33" i="73"/>
  <c r="AD33" i="73" s="1"/>
  <c r="AJ33" i="73"/>
  <c r="AI33" i="73"/>
  <c r="AH33" i="73"/>
  <c r="AG33" i="73"/>
  <c r="AF33" i="73"/>
  <c r="AE33" i="73"/>
  <c r="BN32" i="73"/>
  <c r="BE32" i="73"/>
  <c r="AD32" i="73" s="1"/>
  <c r="AV32" i="73"/>
  <c r="AM32" i="73"/>
  <c r="AJ32" i="73"/>
  <c r="AI32" i="73"/>
  <c r="AH32" i="73"/>
  <c r="AG32" i="73"/>
  <c r="AF32" i="73"/>
  <c r="AE32" i="73"/>
  <c r="BN31" i="73"/>
  <c r="BM31" i="73"/>
  <c r="BL31" i="73"/>
  <c r="BE31" i="73"/>
  <c r="BD31" i="73"/>
  <c r="BC31" i="73"/>
  <c r="AV31" i="73"/>
  <c r="AU31" i="73"/>
  <c r="AT31" i="73"/>
  <c r="AM31" i="73"/>
  <c r="AL31" i="73"/>
  <c r="AK31" i="73"/>
  <c r="AJ31" i="73"/>
  <c r="AI31" i="73"/>
  <c r="AH31" i="73"/>
  <c r="AG31" i="73"/>
  <c r="AF31" i="73"/>
  <c r="AE31" i="73"/>
  <c r="AD31" i="73"/>
  <c r="AC31" i="73"/>
  <c r="AB31" i="73"/>
  <c r="R31" i="73"/>
  <c r="M31" i="73"/>
  <c r="K31" i="73"/>
  <c r="BN30" i="73"/>
  <c r="BE30" i="73"/>
  <c r="AV30" i="73"/>
  <c r="AD30" i="73" s="1"/>
  <c r="AM30" i="73"/>
  <c r="AJ30" i="73"/>
  <c r="AI30" i="73"/>
  <c r="AH30" i="73"/>
  <c r="AG30" i="73"/>
  <c r="AF30" i="73"/>
  <c r="AE30" i="73"/>
  <c r="BN29" i="73"/>
  <c r="BE29" i="73"/>
  <c r="AV29" i="73"/>
  <c r="AM29" i="73"/>
  <c r="AD29" i="73" s="1"/>
  <c r="AJ29" i="73"/>
  <c r="AI29" i="73"/>
  <c r="AH29" i="73"/>
  <c r="AG29" i="73"/>
  <c r="AF29" i="73"/>
  <c r="AE29" i="73"/>
  <c r="BN28" i="73"/>
  <c r="BE28" i="73"/>
  <c r="AV28" i="73"/>
  <c r="AM28" i="73"/>
  <c r="AJ28" i="73"/>
  <c r="AI28" i="73"/>
  <c r="AH28" i="73"/>
  <c r="AG28" i="73"/>
  <c r="AF28" i="73"/>
  <c r="AE28" i="73"/>
  <c r="AD28" i="73"/>
  <c r="BN27" i="73"/>
  <c r="BM27" i="73"/>
  <c r="BL27" i="73"/>
  <c r="BE27" i="73"/>
  <c r="BD27" i="73"/>
  <c r="BC27" i="73"/>
  <c r="AV27" i="73"/>
  <c r="AU27" i="73"/>
  <c r="AT27" i="73"/>
  <c r="AM27" i="73"/>
  <c r="AD27" i="73" s="1"/>
  <c r="AL27" i="73"/>
  <c r="AK27" i="73"/>
  <c r="AJ27" i="73"/>
  <c r="AI27" i="73"/>
  <c r="AH27" i="73"/>
  <c r="AG27" i="73"/>
  <c r="AF27" i="73"/>
  <c r="AE27" i="73"/>
  <c r="AC27" i="73"/>
  <c r="AB27" i="73"/>
  <c r="R27" i="73"/>
  <c r="M27" i="73"/>
  <c r="K27" i="73"/>
  <c r="BN26" i="73"/>
  <c r="BE26" i="73"/>
  <c r="AV26" i="73"/>
  <c r="AM26" i="73"/>
  <c r="AJ26" i="73"/>
  <c r="AI26" i="73"/>
  <c r="AH26" i="73"/>
  <c r="AG26" i="73"/>
  <c r="AF26" i="73"/>
  <c r="AE26" i="73"/>
  <c r="AD26" i="73"/>
  <c r="BN25" i="73"/>
  <c r="BE25" i="73"/>
  <c r="AV25" i="73"/>
  <c r="AM25" i="73"/>
  <c r="AD25" i="73" s="1"/>
  <c r="AJ25" i="73"/>
  <c r="AI25" i="73"/>
  <c r="AH25" i="73"/>
  <c r="AG25" i="73"/>
  <c r="AF25" i="73"/>
  <c r="AE25" i="73"/>
  <c r="BN24" i="73"/>
  <c r="BE24" i="73"/>
  <c r="AD24" i="73" s="1"/>
  <c r="AV24" i="73"/>
  <c r="AM24" i="73"/>
  <c r="AJ24" i="73"/>
  <c r="AI24" i="73"/>
  <c r="AH24" i="73"/>
  <c r="AG24" i="73"/>
  <c r="AF24" i="73"/>
  <c r="AE24" i="73"/>
  <c r="BN23" i="73"/>
  <c r="AD23" i="73" s="1"/>
  <c r="BM23" i="73"/>
  <c r="BL23" i="73"/>
  <c r="BE23" i="73"/>
  <c r="BD23" i="73"/>
  <c r="BC23" i="73"/>
  <c r="AV23" i="73"/>
  <c r="AU23" i="73"/>
  <c r="AT23" i="73"/>
  <c r="AM23" i="73"/>
  <c r="AL23" i="73"/>
  <c r="AK23" i="73"/>
  <c r="AJ23" i="73"/>
  <c r="AI23" i="73"/>
  <c r="AH23" i="73"/>
  <c r="AG23" i="73"/>
  <c r="AF23" i="73"/>
  <c r="AE23" i="73"/>
  <c r="AC23" i="73"/>
  <c r="AB23" i="73"/>
  <c r="R23" i="73"/>
  <c r="M23" i="73"/>
  <c r="K23" i="73"/>
  <c r="BN22" i="73"/>
  <c r="BE22" i="73"/>
  <c r="AV22" i="73"/>
  <c r="AM22" i="73"/>
  <c r="AJ22" i="73"/>
  <c r="AH22" i="73"/>
  <c r="AG22" i="73"/>
  <c r="AF22" i="73"/>
  <c r="AD22" i="73"/>
  <c r="BN21" i="73"/>
  <c r="BE21" i="73"/>
  <c r="AV21" i="73"/>
  <c r="AM21" i="73"/>
  <c r="AD21" i="73" s="1"/>
  <c r="AJ21" i="73"/>
  <c r="AI21" i="73"/>
  <c r="AH21" i="73"/>
  <c r="AG21" i="73"/>
  <c r="AF21" i="73"/>
  <c r="AE21" i="73"/>
  <c r="BN20" i="73"/>
  <c r="BE20" i="73"/>
  <c r="AV20" i="73"/>
  <c r="AM20" i="73"/>
  <c r="AD20" i="73" s="1"/>
  <c r="AJ20" i="73"/>
  <c r="AI20" i="73"/>
  <c r="AH20" i="73"/>
  <c r="AG20" i="73"/>
  <c r="AF20" i="73"/>
  <c r="AE20" i="73"/>
  <c r="BN19" i="73"/>
  <c r="BM19" i="73"/>
  <c r="BL19" i="73"/>
  <c r="BE19" i="73"/>
  <c r="BD19" i="73"/>
  <c r="BC19" i="73"/>
  <c r="AV19" i="73"/>
  <c r="AU19" i="73"/>
  <c r="AT19" i="73"/>
  <c r="AM19" i="73"/>
  <c r="AL19" i="73"/>
  <c r="AK19" i="73"/>
  <c r="AJ19" i="73"/>
  <c r="AI19" i="73"/>
  <c r="AH19" i="73"/>
  <c r="AG19" i="73"/>
  <c r="AF19" i="73"/>
  <c r="AE19" i="73"/>
  <c r="AD19" i="73"/>
  <c r="AC19" i="73"/>
  <c r="AB19" i="73"/>
  <c r="R19" i="73"/>
  <c r="K19" i="73"/>
  <c r="BN18" i="73"/>
  <c r="AV18" i="73"/>
  <c r="AM18" i="73"/>
  <c r="AD18" i="73" s="1"/>
  <c r="AJ18" i="73"/>
  <c r="AH18" i="73"/>
  <c r="AG18" i="73"/>
  <c r="AF18" i="73"/>
  <c r="BN17" i="73"/>
  <c r="BE17" i="73"/>
  <c r="AV17" i="73"/>
  <c r="AM17" i="73"/>
  <c r="AD17" i="73" s="1"/>
  <c r="AJ17" i="73"/>
  <c r="AI17" i="73"/>
  <c r="AH17" i="73"/>
  <c r="AG17" i="73"/>
  <c r="AF17" i="73"/>
  <c r="AE17" i="73"/>
  <c r="BN16" i="73"/>
  <c r="BE16" i="73"/>
  <c r="AV16" i="73"/>
  <c r="AM16" i="73"/>
  <c r="AJ16" i="73"/>
  <c r="AI16" i="73"/>
  <c r="AH16" i="73"/>
  <c r="AG16" i="73"/>
  <c r="AF16" i="73"/>
  <c r="BN15" i="73"/>
  <c r="BM15" i="73"/>
  <c r="BL15" i="73"/>
  <c r="BE15" i="73"/>
  <c r="BD15" i="73"/>
  <c r="BC15" i="73"/>
  <c r="AV15" i="73"/>
  <c r="AU15" i="73"/>
  <c r="AT15" i="73"/>
  <c r="AM15" i="73"/>
  <c r="AD15" i="73" s="1"/>
  <c r="AL15" i="73"/>
  <c r="AK15" i="73"/>
  <c r="AJ15" i="73"/>
  <c r="AI15" i="73"/>
  <c r="AH15" i="73"/>
  <c r="AG15" i="73"/>
  <c r="AF15" i="73"/>
  <c r="AE15" i="73"/>
  <c r="AC15" i="73"/>
  <c r="AB15" i="73"/>
  <c r="R15" i="73"/>
  <c r="K15" i="73"/>
  <c r="BN14" i="73"/>
  <c r="BE14" i="73"/>
  <c r="AV14" i="73"/>
  <c r="AM14" i="73"/>
  <c r="AD14" i="73" s="1"/>
  <c r="AJ14" i="73"/>
  <c r="AI14" i="73"/>
  <c r="AH14" i="73"/>
  <c r="AG14" i="73"/>
  <c r="AF14" i="73"/>
  <c r="AE14" i="73"/>
  <c r="BN13" i="73"/>
  <c r="BE13" i="73"/>
  <c r="AV13" i="73"/>
  <c r="AM13" i="73"/>
  <c r="AD13" i="73" s="1"/>
  <c r="AJ13" i="73"/>
  <c r="AI13" i="73"/>
  <c r="AH13" i="73"/>
  <c r="AG13" i="73"/>
  <c r="AF13" i="73"/>
  <c r="AE13" i="73"/>
  <c r="BN12" i="73"/>
  <c r="BE12" i="73"/>
  <c r="AD12" i="73" s="1"/>
  <c r="AV12" i="73"/>
  <c r="AM12" i="73"/>
  <c r="AJ12" i="73"/>
  <c r="AI12" i="73"/>
  <c r="AH12" i="73"/>
  <c r="AG12" i="73"/>
  <c r="AF12" i="73"/>
  <c r="AE12" i="73"/>
  <c r="BN11" i="73"/>
  <c r="BM11" i="73"/>
  <c r="BL11" i="73"/>
  <c r="BE11" i="73"/>
  <c r="BD11" i="73"/>
  <c r="BC11" i="73"/>
  <c r="AV11" i="73"/>
  <c r="AU11" i="73"/>
  <c r="AT11" i="73"/>
  <c r="AM11" i="73"/>
  <c r="AL11" i="73"/>
  <c r="AK11" i="73"/>
  <c r="AJ11" i="73"/>
  <c r="AI11" i="73"/>
  <c r="AH11" i="73"/>
  <c r="AG11" i="73"/>
  <c r="AF11" i="73"/>
  <c r="AE11" i="73"/>
  <c r="AD11" i="73"/>
  <c r="AC11" i="73"/>
  <c r="AB11" i="73"/>
  <c r="R11" i="73"/>
  <c r="M11" i="73"/>
  <c r="K11" i="73"/>
  <c r="BX5" i="73"/>
  <c r="BF5" i="73"/>
  <c r="AN5" i="73"/>
  <c r="W5" i="73"/>
  <c r="BX4" i="73"/>
  <c r="BF4" i="73"/>
  <c r="AN4" i="73"/>
  <c r="W4" i="73"/>
  <c r="BX3" i="73"/>
  <c r="BF3" i="73"/>
  <c r="AN3" i="73"/>
  <c r="W3" i="73"/>
  <c r="BX2" i="73"/>
  <c r="BF2" i="73"/>
  <c r="AN2" i="73"/>
  <c r="W2" i="73"/>
  <c r="BN66" i="72"/>
  <c r="BE66" i="72"/>
  <c r="AV66" i="72"/>
  <c r="AM66" i="72"/>
  <c r="AJ66" i="72"/>
  <c r="AI66" i="72"/>
  <c r="AH66" i="72"/>
  <c r="AG66" i="72"/>
  <c r="AF66" i="72"/>
  <c r="AE66" i="72"/>
  <c r="AD66" i="72"/>
  <c r="BN65" i="72"/>
  <c r="BE65" i="72"/>
  <c r="AV65" i="72"/>
  <c r="AM65" i="72"/>
  <c r="AD65" i="72" s="1"/>
  <c r="AJ65" i="72"/>
  <c r="AI65" i="72"/>
  <c r="AH65" i="72"/>
  <c r="AG65" i="72"/>
  <c r="AF65" i="72"/>
  <c r="AE65" i="72"/>
  <c r="BN64" i="72"/>
  <c r="AD64" i="72" s="1"/>
  <c r="BE64" i="72"/>
  <c r="AV64" i="72"/>
  <c r="AM64" i="72"/>
  <c r="AJ64" i="72"/>
  <c r="AI64" i="72"/>
  <c r="AH64" i="72"/>
  <c r="AG64" i="72"/>
  <c r="AF64" i="72"/>
  <c r="AE64" i="72"/>
  <c r="BN63" i="72"/>
  <c r="BM63" i="72"/>
  <c r="BL63" i="72"/>
  <c r="BE63" i="72"/>
  <c r="BD63" i="72"/>
  <c r="BC63" i="72"/>
  <c r="AV63" i="72"/>
  <c r="AU63" i="72"/>
  <c r="AT63" i="72"/>
  <c r="AM63" i="72"/>
  <c r="AL63" i="72"/>
  <c r="AK63" i="72"/>
  <c r="AJ63" i="72"/>
  <c r="AI63" i="72"/>
  <c r="AH63" i="72"/>
  <c r="AG63" i="72"/>
  <c r="AF63" i="72"/>
  <c r="AE63" i="72"/>
  <c r="AD63" i="72"/>
  <c r="AC63" i="72"/>
  <c r="AB63" i="72"/>
  <c r="R63" i="72"/>
  <c r="M63" i="72"/>
  <c r="K63" i="72"/>
  <c r="BN62" i="72"/>
  <c r="BE62" i="72"/>
  <c r="AD62" i="72" s="1"/>
  <c r="AV62" i="72"/>
  <c r="AM62" i="72"/>
  <c r="AJ62" i="72"/>
  <c r="AI62" i="72"/>
  <c r="AH62" i="72"/>
  <c r="AG62" i="72"/>
  <c r="AF62" i="72"/>
  <c r="AE62" i="72"/>
  <c r="BN61" i="72"/>
  <c r="BE61" i="72"/>
  <c r="AV61" i="72"/>
  <c r="AM61" i="72"/>
  <c r="AD61" i="72" s="1"/>
  <c r="AJ61" i="72"/>
  <c r="AI61" i="72"/>
  <c r="AH61" i="72"/>
  <c r="AG61" i="72"/>
  <c r="AF61" i="72"/>
  <c r="AE61" i="72"/>
  <c r="BN60" i="72"/>
  <c r="BE60" i="72"/>
  <c r="AV60" i="72"/>
  <c r="AM60" i="72"/>
  <c r="AD60" i="72" s="1"/>
  <c r="AJ60" i="72"/>
  <c r="AI60" i="72"/>
  <c r="AH60" i="72"/>
  <c r="AG60" i="72"/>
  <c r="AF60" i="72"/>
  <c r="AE60" i="72"/>
  <c r="BN59" i="72"/>
  <c r="BM59" i="72"/>
  <c r="BL59" i="72"/>
  <c r="BE59" i="72"/>
  <c r="BD59" i="72"/>
  <c r="BC59" i="72"/>
  <c r="AV59" i="72"/>
  <c r="AU59" i="72"/>
  <c r="AT59" i="72"/>
  <c r="AM59" i="72"/>
  <c r="AD59" i="72" s="1"/>
  <c r="AL59" i="72"/>
  <c r="AK59" i="72"/>
  <c r="AJ59" i="72"/>
  <c r="AI59" i="72"/>
  <c r="AH59" i="72"/>
  <c r="AG59" i="72"/>
  <c r="AF59" i="72"/>
  <c r="AE59" i="72"/>
  <c r="AC59" i="72"/>
  <c r="AB59" i="72"/>
  <c r="R59" i="72"/>
  <c r="M59" i="72"/>
  <c r="K59" i="72"/>
  <c r="BN58" i="72"/>
  <c r="BE58" i="72"/>
  <c r="AV58" i="72"/>
  <c r="AD58" i="72" s="1"/>
  <c r="AM58" i="72"/>
  <c r="AJ58" i="72"/>
  <c r="AI58" i="72"/>
  <c r="AH58" i="72"/>
  <c r="AG58" i="72"/>
  <c r="AF58" i="72"/>
  <c r="AE58" i="72"/>
  <c r="BN57" i="72"/>
  <c r="BE57" i="72"/>
  <c r="AV57" i="72"/>
  <c r="AM57" i="72"/>
  <c r="AJ57" i="72"/>
  <c r="AI57" i="72"/>
  <c r="AH57" i="72"/>
  <c r="AG57" i="72"/>
  <c r="AF57" i="72"/>
  <c r="AE57" i="72"/>
  <c r="AD57" i="72"/>
  <c r="BN56" i="72"/>
  <c r="AD56" i="72" s="1"/>
  <c r="BE56" i="72"/>
  <c r="AV56" i="72"/>
  <c r="AM56" i="72"/>
  <c r="AJ56" i="72"/>
  <c r="AI56" i="72"/>
  <c r="AH56" i="72"/>
  <c r="AG56" i="72"/>
  <c r="AF56" i="72"/>
  <c r="AE56" i="72"/>
  <c r="BN55" i="72"/>
  <c r="AD55" i="72" s="1"/>
  <c r="BM55" i="72"/>
  <c r="BL55" i="72"/>
  <c r="BE55" i="72"/>
  <c r="BD55" i="72"/>
  <c r="BC55" i="72"/>
  <c r="AV55" i="72"/>
  <c r="AU55" i="72"/>
  <c r="AT55" i="72"/>
  <c r="AM55" i="72"/>
  <c r="AL55" i="72"/>
  <c r="AK55" i="72"/>
  <c r="AJ55" i="72"/>
  <c r="AI55" i="72"/>
  <c r="AH55" i="72"/>
  <c r="AG55" i="72"/>
  <c r="AF55" i="72"/>
  <c r="AE55" i="72"/>
  <c r="AC55" i="72"/>
  <c r="AB55" i="72"/>
  <c r="R55" i="72"/>
  <c r="M55" i="72"/>
  <c r="K55" i="72"/>
  <c r="BN54" i="72"/>
  <c r="BE54" i="72"/>
  <c r="AD54" i="72" s="1"/>
  <c r="AV54" i="72"/>
  <c r="AM54" i="72"/>
  <c r="AJ54" i="72"/>
  <c r="AI54" i="72"/>
  <c r="AH54" i="72"/>
  <c r="AG54" i="72"/>
  <c r="AF54" i="72"/>
  <c r="AE54" i="72"/>
  <c r="BN53" i="72"/>
  <c r="BE53" i="72"/>
  <c r="AV53" i="72"/>
  <c r="AD53" i="72" s="1"/>
  <c r="AM53" i="72"/>
  <c r="AJ53" i="72"/>
  <c r="AI53" i="72"/>
  <c r="AH53" i="72"/>
  <c r="AG53" i="72"/>
  <c r="AF53" i="72"/>
  <c r="AE53" i="72"/>
  <c r="BN52" i="72"/>
  <c r="BE52" i="72"/>
  <c r="AV52" i="72"/>
  <c r="AM52" i="72"/>
  <c r="AD52" i="72" s="1"/>
  <c r="AJ52" i="72"/>
  <c r="AI52" i="72"/>
  <c r="AH52" i="72"/>
  <c r="AG52" i="72"/>
  <c r="AF52" i="72"/>
  <c r="AE52" i="72"/>
  <c r="BN51" i="72"/>
  <c r="BM51" i="72"/>
  <c r="BL51" i="72"/>
  <c r="BE51" i="72"/>
  <c r="BD51" i="72"/>
  <c r="BC51" i="72"/>
  <c r="AV51" i="72"/>
  <c r="AU51" i="72"/>
  <c r="AT51" i="72"/>
  <c r="AM51" i="72"/>
  <c r="AD51" i="72" s="1"/>
  <c r="AL51" i="72"/>
  <c r="AK51" i="72"/>
  <c r="AJ51" i="72"/>
  <c r="AI51" i="72"/>
  <c r="AH51" i="72"/>
  <c r="AG51" i="72"/>
  <c r="AF51" i="72"/>
  <c r="AE51" i="72"/>
  <c r="AC51" i="72"/>
  <c r="AB51" i="72"/>
  <c r="R51" i="72"/>
  <c r="M51" i="72"/>
  <c r="K51" i="72"/>
  <c r="BN50" i="72"/>
  <c r="BE50" i="72"/>
  <c r="AV50" i="72"/>
  <c r="AM50" i="72"/>
  <c r="AJ50" i="72"/>
  <c r="AI50" i="72"/>
  <c r="AH50" i="72"/>
  <c r="AG50" i="72"/>
  <c r="AF50" i="72"/>
  <c r="AE50" i="72"/>
  <c r="AD50" i="72"/>
  <c r="BN49" i="72"/>
  <c r="BE49" i="72"/>
  <c r="AV49" i="72"/>
  <c r="AM49" i="72"/>
  <c r="AD49" i="72" s="1"/>
  <c r="AJ49" i="72"/>
  <c r="AI49" i="72"/>
  <c r="AH49" i="72"/>
  <c r="AG49" i="72"/>
  <c r="AF49" i="72"/>
  <c r="AE49" i="72"/>
  <c r="BN48" i="72"/>
  <c r="AD48" i="72" s="1"/>
  <c r="BE48" i="72"/>
  <c r="AV48" i="72"/>
  <c r="AM48" i="72"/>
  <c r="AJ48" i="72"/>
  <c r="AI48" i="72"/>
  <c r="AH48" i="72"/>
  <c r="AG48" i="72"/>
  <c r="AF48" i="72"/>
  <c r="AE48" i="72"/>
  <c r="BN47" i="72"/>
  <c r="BM47" i="72"/>
  <c r="BL47" i="72"/>
  <c r="BE47" i="72"/>
  <c r="BD47" i="72"/>
  <c r="BC47" i="72"/>
  <c r="AV47" i="72"/>
  <c r="AU47" i="72"/>
  <c r="AT47" i="72"/>
  <c r="AM47" i="72"/>
  <c r="AL47" i="72"/>
  <c r="AK47" i="72"/>
  <c r="AJ47" i="72"/>
  <c r="AI47" i="72"/>
  <c r="AH47" i="72"/>
  <c r="AG47" i="72"/>
  <c r="AF47" i="72"/>
  <c r="AE47" i="72"/>
  <c r="AD47" i="72"/>
  <c r="AC47" i="72"/>
  <c r="AB47" i="72"/>
  <c r="R47" i="72"/>
  <c r="M47" i="72"/>
  <c r="K47" i="72"/>
  <c r="BN46" i="72"/>
  <c r="BE46" i="72"/>
  <c r="AD46" i="72" s="1"/>
  <c r="AV46" i="72"/>
  <c r="AM46" i="72"/>
  <c r="AJ46" i="72"/>
  <c r="AI46" i="72"/>
  <c r="AH46" i="72"/>
  <c r="AG46" i="72"/>
  <c r="AF46" i="72"/>
  <c r="AE46" i="72"/>
  <c r="BN45" i="72"/>
  <c r="BE45" i="72"/>
  <c r="AV45" i="72"/>
  <c r="AM45" i="72"/>
  <c r="AD45" i="72" s="1"/>
  <c r="AJ45" i="72"/>
  <c r="AI45" i="72"/>
  <c r="AH45" i="72"/>
  <c r="AG45" i="72"/>
  <c r="AF45" i="72"/>
  <c r="AE45" i="72"/>
  <c r="BN44" i="72"/>
  <c r="BE44" i="72"/>
  <c r="AV44" i="72"/>
  <c r="AM44" i="72"/>
  <c r="AD44" i="72" s="1"/>
  <c r="AJ44" i="72"/>
  <c r="AI44" i="72"/>
  <c r="AH44" i="72"/>
  <c r="AG44" i="72"/>
  <c r="AF44" i="72"/>
  <c r="AE44" i="72"/>
  <c r="BN43" i="72"/>
  <c r="BM43" i="72"/>
  <c r="BL43" i="72"/>
  <c r="BE43" i="72"/>
  <c r="BD43" i="72"/>
  <c r="BC43" i="72"/>
  <c r="AV43" i="72"/>
  <c r="AU43" i="72"/>
  <c r="AT43" i="72"/>
  <c r="AM43" i="72"/>
  <c r="AD43" i="72" s="1"/>
  <c r="AL43" i="72"/>
  <c r="AK43" i="72"/>
  <c r="AJ43" i="72"/>
  <c r="AI43" i="72"/>
  <c r="AH43" i="72"/>
  <c r="AG43" i="72"/>
  <c r="AF43" i="72"/>
  <c r="AE43" i="72"/>
  <c r="AC43" i="72"/>
  <c r="AB43" i="72"/>
  <c r="R43" i="72"/>
  <c r="M43" i="72"/>
  <c r="K43" i="72"/>
  <c r="BN42" i="72"/>
  <c r="BE42" i="72"/>
  <c r="AV42" i="72"/>
  <c r="AD42" i="72" s="1"/>
  <c r="AM42" i="72"/>
  <c r="AJ42" i="72"/>
  <c r="AI42" i="72"/>
  <c r="AH42" i="72"/>
  <c r="AG42" i="72"/>
  <c r="AF42" i="72"/>
  <c r="AE42" i="72"/>
  <c r="BN41" i="72"/>
  <c r="BE41" i="72"/>
  <c r="AV41" i="72"/>
  <c r="AM41" i="72"/>
  <c r="AJ41" i="72"/>
  <c r="AI41" i="72"/>
  <c r="AH41" i="72"/>
  <c r="AG41" i="72"/>
  <c r="AF41" i="72"/>
  <c r="AE41" i="72"/>
  <c r="AD41" i="72"/>
  <c r="BN40" i="72"/>
  <c r="BE40" i="72"/>
  <c r="AV40" i="72"/>
  <c r="AM40" i="72"/>
  <c r="AJ40" i="72"/>
  <c r="AI40" i="72"/>
  <c r="AH40" i="72"/>
  <c r="AG40" i="72"/>
  <c r="AF40" i="72"/>
  <c r="AE40" i="72"/>
  <c r="AD40" i="72"/>
  <c r="BN39" i="72"/>
  <c r="BM39" i="72"/>
  <c r="BL39" i="72"/>
  <c r="BE39" i="72"/>
  <c r="BD39" i="72"/>
  <c r="BC39" i="72"/>
  <c r="AV39" i="72"/>
  <c r="AU39" i="72"/>
  <c r="AT39" i="72"/>
  <c r="AM39" i="72"/>
  <c r="AD39" i="72" s="1"/>
  <c r="AL39" i="72"/>
  <c r="AK39" i="72"/>
  <c r="AJ39" i="72"/>
  <c r="AI39" i="72"/>
  <c r="AH39" i="72"/>
  <c r="AG39" i="72"/>
  <c r="AF39" i="72"/>
  <c r="AE39" i="72"/>
  <c r="AC39" i="72"/>
  <c r="AB39" i="72"/>
  <c r="R39" i="72"/>
  <c r="K39" i="72"/>
  <c r="BN38" i="72"/>
  <c r="BE38" i="72"/>
  <c r="AV38" i="72"/>
  <c r="AD38" i="72" s="1"/>
  <c r="AM38" i="72"/>
  <c r="AJ38" i="72"/>
  <c r="AI38" i="72"/>
  <c r="AH38" i="72"/>
  <c r="AG38" i="72"/>
  <c r="AF38" i="72"/>
  <c r="AE38" i="72"/>
  <c r="BN37" i="72"/>
  <c r="BE37" i="72"/>
  <c r="AV37" i="72"/>
  <c r="AM37" i="72"/>
  <c r="AD37" i="72" s="1"/>
  <c r="AJ37" i="72"/>
  <c r="AI37" i="72"/>
  <c r="AH37" i="72"/>
  <c r="AG37" i="72"/>
  <c r="AF37" i="72"/>
  <c r="AE37" i="72"/>
  <c r="BN36" i="72"/>
  <c r="BE36" i="72"/>
  <c r="AV36" i="72"/>
  <c r="AM36" i="72"/>
  <c r="AJ36" i="72"/>
  <c r="AI36" i="72"/>
  <c r="AH36" i="72"/>
  <c r="AG36" i="72"/>
  <c r="AF36" i="72"/>
  <c r="AE36" i="72"/>
  <c r="AD36" i="72"/>
  <c r="BN35" i="72"/>
  <c r="BM35" i="72"/>
  <c r="BL35" i="72"/>
  <c r="BE35" i="72"/>
  <c r="BD35" i="72"/>
  <c r="BC35" i="72"/>
  <c r="AV35" i="72"/>
  <c r="AU35" i="72"/>
  <c r="AT35" i="72"/>
  <c r="AM35" i="72"/>
  <c r="AD35" i="72" s="1"/>
  <c r="AL35" i="72"/>
  <c r="AK35" i="72"/>
  <c r="AJ35" i="72"/>
  <c r="AI35" i="72"/>
  <c r="AH35" i="72"/>
  <c r="AG35" i="72"/>
  <c r="AF35" i="72"/>
  <c r="AE35" i="72"/>
  <c r="AC35" i="72"/>
  <c r="AB35" i="72"/>
  <c r="R35" i="72"/>
  <c r="M35" i="72"/>
  <c r="K35" i="72"/>
  <c r="BN34" i="72"/>
  <c r="BE34" i="72"/>
  <c r="AV34" i="72"/>
  <c r="AM34" i="72"/>
  <c r="AD34" i="72" s="1"/>
  <c r="AJ34" i="72"/>
  <c r="AI34" i="72"/>
  <c r="AH34" i="72"/>
  <c r="AG34" i="72"/>
  <c r="AF34" i="72"/>
  <c r="AE34" i="72"/>
  <c r="BN33" i="72"/>
  <c r="AD33" i="72" s="1"/>
  <c r="BE33" i="72"/>
  <c r="AV33" i="72"/>
  <c r="AM33" i="72"/>
  <c r="AJ33" i="72"/>
  <c r="AI33" i="72"/>
  <c r="AH33" i="72"/>
  <c r="AG33" i="72"/>
  <c r="AF33" i="72"/>
  <c r="AE33" i="72"/>
  <c r="BN32" i="72"/>
  <c r="BE32" i="72"/>
  <c r="AD32" i="72" s="1"/>
  <c r="AV32" i="72"/>
  <c r="AM32" i="72"/>
  <c r="AJ32" i="72"/>
  <c r="AI32" i="72"/>
  <c r="AH32" i="72"/>
  <c r="AG32" i="72"/>
  <c r="AF32" i="72"/>
  <c r="AE32" i="72"/>
  <c r="BN31" i="72"/>
  <c r="BM31" i="72"/>
  <c r="BL31" i="72"/>
  <c r="BE31" i="72"/>
  <c r="BD31" i="72"/>
  <c r="BC31" i="72"/>
  <c r="AV31" i="72"/>
  <c r="AU31" i="72"/>
  <c r="AT31" i="72"/>
  <c r="AM31" i="72"/>
  <c r="AL31" i="72"/>
  <c r="AK31" i="72"/>
  <c r="AJ31" i="72"/>
  <c r="AI31" i="72"/>
  <c r="AH31" i="72"/>
  <c r="AG31" i="72"/>
  <c r="AF31" i="72"/>
  <c r="AE31" i="72"/>
  <c r="AD31" i="72"/>
  <c r="AC31" i="72"/>
  <c r="AB31" i="72"/>
  <c r="R31" i="72"/>
  <c r="M31" i="72"/>
  <c r="K31" i="72"/>
  <c r="BN30" i="72"/>
  <c r="BE30" i="72"/>
  <c r="AV30" i="72"/>
  <c r="AM30" i="72"/>
  <c r="AD30" i="72" s="1"/>
  <c r="AJ30" i="72"/>
  <c r="AI30" i="72"/>
  <c r="AH30" i="72"/>
  <c r="AG30" i="72"/>
  <c r="AF30" i="72"/>
  <c r="AE30" i="72"/>
  <c r="BN29" i="72"/>
  <c r="BE29" i="72"/>
  <c r="AV29" i="72"/>
  <c r="AM29" i="72"/>
  <c r="AD29" i="72" s="1"/>
  <c r="AJ29" i="72"/>
  <c r="AI29" i="72"/>
  <c r="AH29" i="72"/>
  <c r="AG29" i="72"/>
  <c r="AF29" i="72"/>
  <c r="AE29" i="72"/>
  <c r="BN28" i="72"/>
  <c r="BE28" i="72"/>
  <c r="AD28" i="72" s="1"/>
  <c r="AV28" i="72"/>
  <c r="AM28" i="72"/>
  <c r="AJ28" i="72"/>
  <c r="AI28" i="72"/>
  <c r="AH28" i="72"/>
  <c r="AG28" i="72"/>
  <c r="AF28" i="72"/>
  <c r="AE28" i="72"/>
  <c r="BN27" i="72"/>
  <c r="BM27" i="72"/>
  <c r="BL27" i="72"/>
  <c r="BE27" i="72"/>
  <c r="BD27" i="72"/>
  <c r="BC27" i="72"/>
  <c r="AV27" i="72"/>
  <c r="AU27" i="72"/>
  <c r="AT27" i="72"/>
  <c r="AM27" i="72"/>
  <c r="AL27" i="72"/>
  <c r="AK27" i="72"/>
  <c r="AJ27" i="72"/>
  <c r="AI27" i="72"/>
  <c r="AH27" i="72"/>
  <c r="AG27" i="72"/>
  <c r="AE27" i="72"/>
  <c r="AD27" i="72"/>
  <c r="AC27" i="72"/>
  <c r="AB27" i="72"/>
  <c r="R27" i="72"/>
  <c r="M27" i="72"/>
  <c r="K27" i="72"/>
  <c r="BN26" i="72"/>
  <c r="BE26" i="72"/>
  <c r="AV26" i="72"/>
  <c r="AM26" i="72"/>
  <c r="AJ26" i="72"/>
  <c r="AI26" i="72"/>
  <c r="AH26" i="72"/>
  <c r="AG26" i="72"/>
  <c r="AF26" i="72"/>
  <c r="AE26" i="72"/>
  <c r="AD26" i="72"/>
  <c r="BN25" i="72"/>
  <c r="AD25" i="72" s="1"/>
  <c r="BE25" i="72"/>
  <c r="AV25" i="72"/>
  <c r="AM25" i="72"/>
  <c r="AJ25" i="72"/>
  <c r="AI25" i="72"/>
  <c r="AH25" i="72"/>
  <c r="AG25" i="72"/>
  <c r="AF25" i="72"/>
  <c r="AE25" i="72"/>
  <c r="CG24" i="72"/>
  <c r="BN24" i="72"/>
  <c r="AD24" i="72" s="1"/>
  <c r="BE24" i="72"/>
  <c r="AV24" i="72"/>
  <c r="AM24" i="72"/>
  <c r="AJ24" i="72"/>
  <c r="AI24" i="72"/>
  <c r="AH24" i="72"/>
  <c r="AG24" i="72"/>
  <c r="AF24" i="72"/>
  <c r="AE24" i="72"/>
  <c r="BN23" i="72"/>
  <c r="AD23" i="72" s="1"/>
  <c r="BM23" i="72"/>
  <c r="BL23" i="72"/>
  <c r="BE23" i="72"/>
  <c r="BD23" i="72"/>
  <c r="BC23" i="72"/>
  <c r="AV23" i="72"/>
  <c r="AU23" i="72"/>
  <c r="AT23" i="72"/>
  <c r="AM23" i="72"/>
  <c r="AL23" i="72"/>
  <c r="AK23" i="72"/>
  <c r="AJ23" i="72"/>
  <c r="AI23" i="72"/>
  <c r="AH23" i="72"/>
  <c r="AG23" i="72"/>
  <c r="AF23" i="72"/>
  <c r="AE23" i="72"/>
  <c r="AC23" i="72"/>
  <c r="AB23" i="72"/>
  <c r="R23" i="72"/>
  <c r="M23" i="72"/>
  <c r="K23" i="72"/>
  <c r="BN22" i="72"/>
  <c r="BE22" i="72"/>
  <c r="AV22" i="72"/>
  <c r="AD22" i="72" s="1"/>
  <c r="AM22" i="72"/>
  <c r="AJ22" i="72"/>
  <c r="AI22" i="72"/>
  <c r="AH22" i="72"/>
  <c r="AG22" i="72"/>
  <c r="AF22" i="72"/>
  <c r="AE22" i="72"/>
  <c r="BN21" i="72"/>
  <c r="BE21" i="72"/>
  <c r="AV21" i="72"/>
  <c r="AM21" i="72"/>
  <c r="AD21" i="72" s="1"/>
  <c r="AJ21" i="72"/>
  <c r="AI21" i="72"/>
  <c r="AH21" i="72"/>
  <c r="AG21" i="72"/>
  <c r="AF21" i="72"/>
  <c r="AE21" i="72"/>
  <c r="BN20" i="72"/>
  <c r="BE20" i="72"/>
  <c r="AV20" i="72"/>
  <c r="AM20" i="72"/>
  <c r="AJ20" i="72"/>
  <c r="AI20" i="72"/>
  <c r="AH20" i="72"/>
  <c r="AG20" i="72"/>
  <c r="AF20" i="72"/>
  <c r="AE20" i="72"/>
  <c r="AD20" i="72"/>
  <c r="BN19" i="72"/>
  <c r="BM19" i="72"/>
  <c r="BL19" i="72"/>
  <c r="BE19" i="72"/>
  <c r="BD19" i="72"/>
  <c r="BC19" i="72"/>
  <c r="AV19" i="72"/>
  <c r="AU19" i="72"/>
  <c r="AT19" i="72"/>
  <c r="AM19" i="72"/>
  <c r="AD19" i="72" s="1"/>
  <c r="AL19" i="72"/>
  <c r="AK19" i="72"/>
  <c r="AJ19" i="72"/>
  <c r="AI19" i="72"/>
  <c r="AH19" i="72"/>
  <c r="AG19" i="72"/>
  <c r="AF19" i="72"/>
  <c r="AE19" i="72"/>
  <c r="AC19" i="72"/>
  <c r="AB19" i="72"/>
  <c r="R19" i="72"/>
  <c r="M19" i="72"/>
  <c r="K19" i="72"/>
  <c r="BN18" i="72"/>
  <c r="BE18" i="72"/>
  <c r="AV18" i="72"/>
  <c r="AM18" i="72"/>
  <c r="AD18" i="72" s="1"/>
  <c r="AJ18" i="72"/>
  <c r="AI18" i="72"/>
  <c r="AH18" i="72"/>
  <c r="AG18" i="72"/>
  <c r="AF18" i="72"/>
  <c r="AE18" i="72"/>
  <c r="BN17" i="72"/>
  <c r="BE17" i="72"/>
  <c r="AV17" i="72"/>
  <c r="AM17" i="72"/>
  <c r="AD17" i="72" s="1"/>
  <c r="AJ17" i="72"/>
  <c r="AI17" i="72"/>
  <c r="AH17" i="72"/>
  <c r="AG17" i="72"/>
  <c r="AF17" i="72"/>
  <c r="AE17" i="72"/>
  <c r="BN16" i="72"/>
  <c r="BE16" i="72"/>
  <c r="AD16" i="72" s="1"/>
  <c r="AV16" i="72"/>
  <c r="AM16" i="72"/>
  <c r="AJ16" i="72"/>
  <c r="AI16" i="72"/>
  <c r="AH16" i="72"/>
  <c r="AG16" i="72"/>
  <c r="AF16" i="72"/>
  <c r="AE16" i="72"/>
  <c r="BN15" i="72"/>
  <c r="BM15" i="72"/>
  <c r="BL15" i="72"/>
  <c r="BE15" i="72"/>
  <c r="BD15" i="72"/>
  <c r="BC15" i="72"/>
  <c r="AV15" i="72"/>
  <c r="AD15" i="72" s="1"/>
  <c r="AU15" i="72"/>
  <c r="AT15" i="72"/>
  <c r="AM15" i="72"/>
  <c r="AL15" i="72"/>
  <c r="AK15" i="72"/>
  <c r="AJ15" i="72"/>
  <c r="AI15" i="72"/>
  <c r="AH15" i="72"/>
  <c r="AG15" i="72"/>
  <c r="AF15" i="72"/>
  <c r="AE15" i="72"/>
  <c r="AC15" i="72"/>
  <c r="AB15" i="72"/>
  <c r="R15" i="72"/>
  <c r="M15" i="72"/>
  <c r="K15" i="72"/>
  <c r="BN14" i="72"/>
  <c r="BE14" i="72"/>
  <c r="AV14" i="72"/>
  <c r="AM14" i="72"/>
  <c r="AD14" i="72" s="1"/>
  <c r="AJ14" i="72"/>
  <c r="AI14" i="72"/>
  <c r="AH14" i="72"/>
  <c r="AG14" i="72"/>
  <c r="AF14" i="72"/>
  <c r="AE14" i="72"/>
  <c r="BN13" i="72"/>
  <c r="BE13" i="72"/>
  <c r="AV13" i="72"/>
  <c r="AM13" i="72"/>
  <c r="AD13" i="72" s="1"/>
  <c r="AJ13" i="72"/>
  <c r="AI13" i="72"/>
  <c r="AH13" i="72"/>
  <c r="AG13" i="72"/>
  <c r="AF13" i="72"/>
  <c r="AE13" i="72"/>
  <c r="BN12" i="72"/>
  <c r="BE12" i="72"/>
  <c r="AV12" i="72"/>
  <c r="AM12" i="72"/>
  <c r="AJ12" i="72"/>
  <c r="AI12" i="72"/>
  <c r="AH12" i="72"/>
  <c r="AG12" i="72"/>
  <c r="AF12" i="72"/>
  <c r="AE12" i="72"/>
  <c r="AD12" i="72"/>
  <c r="BN11" i="72"/>
  <c r="BM11" i="72"/>
  <c r="BL11" i="72"/>
  <c r="BE11" i="72"/>
  <c r="BD11" i="72"/>
  <c r="BC11" i="72"/>
  <c r="AV11" i="72"/>
  <c r="AU11" i="72"/>
  <c r="AT11" i="72"/>
  <c r="AM11" i="72"/>
  <c r="AD11" i="72" s="1"/>
  <c r="AL11" i="72"/>
  <c r="AK11" i="72"/>
  <c r="AJ11" i="72"/>
  <c r="AI11" i="72"/>
  <c r="AH11" i="72"/>
  <c r="AG11" i="72"/>
  <c r="AF11" i="72"/>
  <c r="AE11" i="72"/>
  <c r="AC11" i="72"/>
  <c r="AB11" i="72"/>
  <c r="R11" i="72"/>
  <c r="M11" i="72"/>
  <c r="K11" i="72"/>
  <c r="BX5" i="72"/>
  <c r="BF5" i="72"/>
  <c r="AN5" i="72"/>
  <c r="W5" i="72"/>
  <c r="BX4" i="72"/>
  <c r="BF4" i="72"/>
  <c r="AN4" i="72"/>
  <c r="W4" i="72"/>
  <c r="BX3" i="72"/>
  <c r="BF3" i="72"/>
  <c r="AN3" i="72"/>
  <c r="W3" i="72"/>
  <c r="BX2" i="72"/>
  <c r="BF2" i="72"/>
  <c r="AN2" i="72"/>
  <c r="W2" i="72"/>
  <c r="BN206" i="71" l="1"/>
  <c r="BE206" i="71"/>
  <c r="AV206" i="71"/>
  <c r="AM206" i="71"/>
  <c r="AJ206" i="71"/>
  <c r="AI206" i="71"/>
  <c r="AH206" i="71"/>
  <c r="AG206" i="71"/>
  <c r="AF206" i="71"/>
  <c r="AE206" i="71"/>
  <c r="AD206" i="71"/>
  <c r="BN205" i="71"/>
  <c r="BE205" i="71"/>
  <c r="AV205" i="71"/>
  <c r="AM205" i="71"/>
  <c r="AD205" i="71" s="1"/>
  <c r="AJ205" i="71"/>
  <c r="AI205" i="71"/>
  <c r="AH205" i="71"/>
  <c r="AG205" i="71"/>
  <c r="AF205" i="71"/>
  <c r="AE205" i="71"/>
  <c r="BN204" i="71"/>
  <c r="BE204" i="71"/>
  <c r="AV204" i="71"/>
  <c r="AM204" i="71"/>
  <c r="AD204" i="71" s="1"/>
  <c r="AJ204" i="71"/>
  <c r="AI204" i="71"/>
  <c r="AH204" i="71"/>
  <c r="AG204" i="71"/>
  <c r="AF204" i="71"/>
  <c r="AE204" i="71"/>
  <c r="BN203" i="71"/>
  <c r="AD203" i="71" s="1"/>
  <c r="BM203" i="71"/>
  <c r="BL203" i="71"/>
  <c r="BE203" i="71"/>
  <c r="BD203" i="71"/>
  <c r="BC203" i="71"/>
  <c r="AV203" i="71"/>
  <c r="AU203" i="71"/>
  <c r="AT203" i="71"/>
  <c r="AM203" i="71"/>
  <c r="AL203" i="71"/>
  <c r="AK203" i="71"/>
  <c r="AJ203" i="71"/>
  <c r="AI203" i="71"/>
  <c r="AH203" i="71"/>
  <c r="AG203" i="71"/>
  <c r="AF203" i="71"/>
  <c r="AE203" i="71"/>
  <c r="AC203" i="71"/>
  <c r="AB203" i="71"/>
  <c r="R203" i="71"/>
  <c r="M203" i="71"/>
  <c r="K203" i="71"/>
  <c r="BN202" i="71"/>
  <c r="BE202" i="71"/>
  <c r="AD202" i="71" s="1"/>
  <c r="AV202" i="71"/>
  <c r="AM202" i="71"/>
  <c r="AJ202" i="71"/>
  <c r="AI202" i="71"/>
  <c r="AH202" i="71"/>
  <c r="AG202" i="71"/>
  <c r="AF202" i="71"/>
  <c r="AE202" i="71"/>
  <c r="BN201" i="71"/>
  <c r="BE201" i="71"/>
  <c r="AV201" i="71"/>
  <c r="AM201" i="71"/>
  <c r="AD201" i="71" s="1"/>
  <c r="AJ201" i="71"/>
  <c r="AI201" i="71"/>
  <c r="AH201" i="71"/>
  <c r="AG201" i="71"/>
  <c r="AF201" i="71"/>
  <c r="AE201" i="71"/>
  <c r="BN200" i="71"/>
  <c r="BE200" i="71"/>
  <c r="AV200" i="71"/>
  <c r="AM200" i="71"/>
  <c r="AD200" i="71" s="1"/>
  <c r="AJ200" i="71"/>
  <c r="AI200" i="71"/>
  <c r="AH200" i="71"/>
  <c r="AG200" i="71"/>
  <c r="AF200" i="71"/>
  <c r="AE200" i="71"/>
  <c r="BN199" i="71"/>
  <c r="BM199" i="71"/>
  <c r="BL199" i="71"/>
  <c r="BE199" i="71"/>
  <c r="BD199" i="71"/>
  <c r="BC199" i="71"/>
  <c r="AV199" i="71"/>
  <c r="AU199" i="71"/>
  <c r="AT199" i="71"/>
  <c r="AM199" i="71"/>
  <c r="AD199" i="71" s="1"/>
  <c r="AL199" i="71"/>
  <c r="AK199" i="71"/>
  <c r="AJ199" i="71"/>
  <c r="AI199" i="71"/>
  <c r="AH199" i="71"/>
  <c r="AG199" i="71"/>
  <c r="AF199" i="71"/>
  <c r="AE199" i="71"/>
  <c r="AC199" i="71"/>
  <c r="AB199" i="71"/>
  <c r="R199" i="71"/>
  <c r="M199" i="71"/>
  <c r="K199" i="71"/>
  <c r="BN198" i="71"/>
  <c r="BE198" i="71"/>
  <c r="AV198" i="71"/>
  <c r="AM198" i="71"/>
  <c r="AD198" i="71" s="1"/>
  <c r="AJ198" i="71"/>
  <c r="AI198" i="71"/>
  <c r="AH198" i="71"/>
  <c r="AG198" i="71"/>
  <c r="AF198" i="71"/>
  <c r="AE198" i="71"/>
  <c r="BN197" i="71"/>
  <c r="BE197" i="71"/>
  <c r="AV197" i="71"/>
  <c r="AM197" i="71"/>
  <c r="AD197" i="71" s="1"/>
  <c r="AJ197" i="71"/>
  <c r="AI197" i="71"/>
  <c r="AH197" i="71"/>
  <c r="AG197" i="71"/>
  <c r="AF197" i="71"/>
  <c r="AE197" i="71"/>
  <c r="BN196" i="71"/>
  <c r="BE196" i="71"/>
  <c r="AD196" i="71" s="1"/>
  <c r="AV196" i="71"/>
  <c r="AM196" i="71"/>
  <c r="AJ196" i="71"/>
  <c r="AI196" i="71"/>
  <c r="AH196" i="71"/>
  <c r="AG196" i="71"/>
  <c r="AF196" i="71"/>
  <c r="AE196" i="71"/>
  <c r="BN195" i="71"/>
  <c r="BM195" i="71"/>
  <c r="BL195" i="71"/>
  <c r="BE195" i="71"/>
  <c r="BD195" i="71"/>
  <c r="BC195" i="71"/>
  <c r="AV195" i="71"/>
  <c r="AU195" i="71"/>
  <c r="AT195" i="71"/>
  <c r="AM195" i="71"/>
  <c r="AL195" i="71"/>
  <c r="AK195" i="71"/>
  <c r="AJ195" i="71"/>
  <c r="AI195" i="71"/>
  <c r="AH195" i="71"/>
  <c r="AG195" i="71"/>
  <c r="AF195" i="71"/>
  <c r="AE195" i="71"/>
  <c r="AD195" i="71"/>
  <c r="AC195" i="71"/>
  <c r="AB195" i="71"/>
  <c r="R195" i="71"/>
  <c r="M195" i="71"/>
  <c r="K195" i="71"/>
  <c r="BN194" i="71"/>
  <c r="BE194" i="71"/>
  <c r="AV194" i="71"/>
  <c r="AD194" i="71" s="1"/>
  <c r="AM194" i="71"/>
  <c r="AJ194" i="71"/>
  <c r="AI194" i="71"/>
  <c r="AH194" i="71"/>
  <c r="AG194" i="71"/>
  <c r="AF194" i="71"/>
  <c r="AE194" i="71"/>
  <c r="BN193" i="71"/>
  <c r="BE193" i="71"/>
  <c r="AV193" i="71"/>
  <c r="AM193" i="71"/>
  <c r="AD193" i="71" s="1"/>
  <c r="AJ193" i="71"/>
  <c r="AI193" i="71"/>
  <c r="AH193" i="71"/>
  <c r="AG193" i="71"/>
  <c r="AF193" i="71"/>
  <c r="AE193" i="71"/>
  <c r="BN192" i="71"/>
  <c r="BE192" i="71"/>
  <c r="AV192" i="71"/>
  <c r="AM192" i="71"/>
  <c r="AD192" i="71" s="1"/>
  <c r="AJ192" i="71"/>
  <c r="AI192" i="71"/>
  <c r="AH192" i="71"/>
  <c r="AG192" i="71"/>
  <c r="AF192" i="71"/>
  <c r="AE192" i="71"/>
  <c r="BN191" i="71"/>
  <c r="BM191" i="71"/>
  <c r="BL191" i="71"/>
  <c r="BE191" i="71"/>
  <c r="BD191" i="71"/>
  <c r="BC191" i="71"/>
  <c r="AV191" i="71"/>
  <c r="AU191" i="71"/>
  <c r="AT191" i="71"/>
  <c r="AM191" i="71"/>
  <c r="AD191" i="71" s="1"/>
  <c r="AL191" i="71"/>
  <c r="AK191" i="71"/>
  <c r="AJ191" i="71"/>
  <c r="AI191" i="71"/>
  <c r="AH191" i="71"/>
  <c r="AG191" i="71"/>
  <c r="AF191" i="71"/>
  <c r="AE191" i="71"/>
  <c r="AC191" i="71"/>
  <c r="AB191" i="71"/>
  <c r="R191" i="71"/>
  <c r="M191" i="71"/>
  <c r="K191" i="71"/>
  <c r="BN190" i="71"/>
  <c r="BE190" i="71"/>
  <c r="AV190" i="71"/>
  <c r="AM190" i="71"/>
  <c r="AJ190" i="71"/>
  <c r="AI190" i="71"/>
  <c r="AH190" i="71"/>
  <c r="AG190" i="71"/>
  <c r="AF190" i="71"/>
  <c r="AE190" i="71"/>
  <c r="AD190" i="71"/>
  <c r="BN189" i="71"/>
  <c r="BE189" i="71"/>
  <c r="AV189" i="71"/>
  <c r="AM189" i="71"/>
  <c r="AD189" i="71" s="1"/>
  <c r="AJ189" i="71"/>
  <c r="AI189" i="71"/>
  <c r="AH189" i="71"/>
  <c r="AG189" i="71"/>
  <c r="AF189" i="71"/>
  <c r="AE189" i="71"/>
  <c r="BN188" i="71"/>
  <c r="AD188" i="71" s="1"/>
  <c r="BE188" i="71"/>
  <c r="AV188" i="71"/>
  <c r="AM188" i="71"/>
  <c r="AJ188" i="71"/>
  <c r="AI188" i="71"/>
  <c r="AH188" i="71"/>
  <c r="AG188" i="71"/>
  <c r="AF188" i="71"/>
  <c r="AE188" i="71"/>
  <c r="BN187" i="71"/>
  <c r="BM187" i="71"/>
  <c r="BL187" i="71"/>
  <c r="BE187" i="71"/>
  <c r="BD187" i="71"/>
  <c r="BC187" i="71"/>
  <c r="AV187" i="71"/>
  <c r="AU187" i="71"/>
  <c r="AT187" i="71"/>
  <c r="AM187" i="71"/>
  <c r="AL187" i="71"/>
  <c r="AK187" i="71"/>
  <c r="AJ187" i="71"/>
  <c r="AI187" i="71"/>
  <c r="AH187" i="71"/>
  <c r="AG187" i="71"/>
  <c r="AF187" i="71"/>
  <c r="AE187" i="71"/>
  <c r="AD187" i="71"/>
  <c r="AC187" i="71"/>
  <c r="AB187" i="71"/>
  <c r="R187" i="71"/>
  <c r="M187" i="71"/>
  <c r="K187" i="71"/>
  <c r="BN186" i="71"/>
  <c r="BE186" i="71"/>
  <c r="AV186" i="71"/>
  <c r="AD186" i="71" s="1"/>
  <c r="AM186" i="71"/>
  <c r="AJ186" i="71"/>
  <c r="AI186" i="71"/>
  <c r="AH186" i="71"/>
  <c r="AG186" i="71"/>
  <c r="AF186" i="71"/>
  <c r="AE186" i="71"/>
  <c r="BN185" i="71"/>
  <c r="BE185" i="71"/>
  <c r="AV185" i="71"/>
  <c r="AM185" i="71"/>
  <c r="AD185" i="71" s="1"/>
  <c r="AJ185" i="71"/>
  <c r="AI185" i="71"/>
  <c r="AH185" i="71"/>
  <c r="AG185" i="71"/>
  <c r="AF185" i="71"/>
  <c r="AE185" i="71"/>
  <c r="BN184" i="71"/>
  <c r="BE184" i="71"/>
  <c r="AV184" i="71"/>
  <c r="AM184" i="71"/>
  <c r="AD184" i="71" s="1"/>
  <c r="AJ184" i="71"/>
  <c r="AI184" i="71"/>
  <c r="AH184" i="71"/>
  <c r="AG184" i="71"/>
  <c r="AF184" i="71"/>
  <c r="AE184" i="71"/>
  <c r="BN183" i="71"/>
  <c r="BM183" i="71"/>
  <c r="BL183" i="71"/>
  <c r="BE183" i="71"/>
  <c r="BD183" i="71"/>
  <c r="BC183" i="71"/>
  <c r="AV183" i="71"/>
  <c r="AU183" i="71"/>
  <c r="AT183" i="71"/>
  <c r="AM183" i="71"/>
  <c r="AD183" i="71" s="1"/>
  <c r="AL183" i="71"/>
  <c r="AK183" i="71"/>
  <c r="AJ183" i="71"/>
  <c r="AI183" i="71"/>
  <c r="AH183" i="71"/>
  <c r="AG183" i="71"/>
  <c r="AF183" i="71"/>
  <c r="AE183" i="71"/>
  <c r="AC183" i="71"/>
  <c r="AB183" i="71"/>
  <c r="R183" i="71"/>
  <c r="M183" i="71"/>
  <c r="K183" i="71"/>
  <c r="BN182" i="71"/>
  <c r="BE182" i="71"/>
  <c r="AV182" i="71"/>
  <c r="AM182" i="71"/>
  <c r="AD182" i="71" s="1"/>
  <c r="AJ182" i="71"/>
  <c r="AI182" i="71"/>
  <c r="AH182" i="71"/>
  <c r="AG182" i="71"/>
  <c r="AF182" i="71"/>
  <c r="AE182" i="71"/>
  <c r="BN181" i="71"/>
  <c r="BE181" i="71"/>
  <c r="AV181" i="71"/>
  <c r="AM181" i="71"/>
  <c r="AD181" i="71" s="1"/>
  <c r="AJ181" i="71"/>
  <c r="AI181" i="71"/>
  <c r="AH181" i="71"/>
  <c r="AG181" i="71"/>
  <c r="AF181" i="71"/>
  <c r="AE181" i="71"/>
  <c r="BN180" i="71"/>
  <c r="BE180" i="71"/>
  <c r="AD180" i="71" s="1"/>
  <c r="AV180" i="71"/>
  <c r="AM180" i="71"/>
  <c r="AJ180" i="71"/>
  <c r="AI180" i="71"/>
  <c r="AH180" i="71"/>
  <c r="AG180" i="71"/>
  <c r="AF180" i="71"/>
  <c r="AE180" i="71"/>
  <c r="BN179" i="71"/>
  <c r="BM179" i="71"/>
  <c r="BL179" i="71"/>
  <c r="BE179" i="71"/>
  <c r="BD179" i="71"/>
  <c r="BC179" i="71"/>
  <c r="AV179" i="71"/>
  <c r="AU179" i="71"/>
  <c r="AT179" i="71"/>
  <c r="AM179" i="71"/>
  <c r="AL179" i="71"/>
  <c r="AK179" i="71"/>
  <c r="AJ179" i="71"/>
  <c r="AI179" i="71"/>
  <c r="AH179" i="71"/>
  <c r="AG179" i="71"/>
  <c r="AF179" i="71"/>
  <c r="AE179" i="71"/>
  <c r="AD179" i="71"/>
  <c r="AC179" i="71"/>
  <c r="AB179" i="71"/>
  <c r="R179" i="71"/>
  <c r="M179" i="71"/>
  <c r="K179" i="71"/>
  <c r="BN178" i="71"/>
  <c r="BE178" i="71"/>
  <c r="AV178" i="71"/>
  <c r="AD178" i="71" s="1"/>
  <c r="AM178" i="71"/>
  <c r="AJ178" i="71"/>
  <c r="AI178" i="71"/>
  <c r="AH178" i="71"/>
  <c r="AG178" i="71"/>
  <c r="AF178" i="71"/>
  <c r="AE178" i="71"/>
  <c r="BN177" i="71"/>
  <c r="BE177" i="71"/>
  <c r="AV177" i="71"/>
  <c r="AM177" i="71"/>
  <c r="AD177" i="71" s="1"/>
  <c r="AJ177" i="71"/>
  <c r="AI177" i="71"/>
  <c r="AH177" i="71"/>
  <c r="AG177" i="71"/>
  <c r="AF177" i="71"/>
  <c r="AE177" i="71"/>
  <c r="BN176" i="71"/>
  <c r="BE176" i="71"/>
  <c r="AV176" i="71"/>
  <c r="AM176" i="71"/>
  <c r="AD176" i="71" s="1"/>
  <c r="AJ176" i="71"/>
  <c r="AI176" i="71"/>
  <c r="AH176" i="71"/>
  <c r="AG176" i="71"/>
  <c r="AF176" i="71"/>
  <c r="AE176" i="71"/>
  <c r="BN175" i="71"/>
  <c r="BM175" i="71"/>
  <c r="BL175" i="71"/>
  <c r="BE175" i="71"/>
  <c r="BD175" i="71"/>
  <c r="BC175" i="71"/>
  <c r="AV175" i="71"/>
  <c r="AU175" i="71"/>
  <c r="AT175" i="71"/>
  <c r="AM175" i="71"/>
  <c r="AD175" i="71" s="1"/>
  <c r="AL175" i="71"/>
  <c r="AK175" i="71"/>
  <c r="AJ175" i="71"/>
  <c r="AI175" i="71"/>
  <c r="AH175" i="71"/>
  <c r="AG175" i="71"/>
  <c r="AF175" i="71"/>
  <c r="AE175" i="71"/>
  <c r="AC175" i="71"/>
  <c r="AB175" i="71"/>
  <c r="R175" i="71"/>
  <c r="M175" i="71"/>
  <c r="K175" i="71"/>
  <c r="BN174" i="71"/>
  <c r="BE174" i="71"/>
  <c r="AV174" i="71"/>
  <c r="AM174" i="71"/>
  <c r="AJ174" i="71"/>
  <c r="AI174" i="71"/>
  <c r="AH174" i="71"/>
  <c r="AG174" i="71"/>
  <c r="AF174" i="71"/>
  <c r="AE174" i="71"/>
  <c r="AD174" i="71"/>
  <c r="BN173" i="71"/>
  <c r="BE173" i="71"/>
  <c r="AV173" i="71"/>
  <c r="AM173" i="71"/>
  <c r="AD173" i="71" s="1"/>
  <c r="AJ173" i="71"/>
  <c r="AI173" i="71"/>
  <c r="AH173" i="71"/>
  <c r="AG173" i="71"/>
  <c r="AF173" i="71"/>
  <c r="AE173" i="71"/>
  <c r="BN172" i="71"/>
  <c r="AD172" i="71" s="1"/>
  <c r="BE172" i="71"/>
  <c r="AV172" i="71"/>
  <c r="AM172" i="71"/>
  <c r="AJ172" i="71"/>
  <c r="AI172" i="71"/>
  <c r="AH172" i="71"/>
  <c r="AG172" i="71"/>
  <c r="AF172" i="71"/>
  <c r="AE172" i="71"/>
  <c r="BN171" i="71"/>
  <c r="BM171" i="71"/>
  <c r="BL171" i="71"/>
  <c r="BE171" i="71"/>
  <c r="BD171" i="71"/>
  <c r="BC171" i="71"/>
  <c r="AV171" i="71"/>
  <c r="AU171" i="71"/>
  <c r="AT171" i="71"/>
  <c r="AM171" i="71"/>
  <c r="AL171" i="71"/>
  <c r="AK171" i="71"/>
  <c r="AJ171" i="71"/>
  <c r="AI171" i="71"/>
  <c r="AH171" i="71"/>
  <c r="AG171" i="71"/>
  <c r="AF171" i="71"/>
  <c r="AE171" i="71"/>
  <c r="AD171" i="71"/>
  <c r="AC171" i="71"/>
  <c r="AB171" i="71"/>
  <c r="R171" i="71"/>
  <c r="M171" i="71"/>
  <c r="K171" i="71"/>
  <c r="BN170" i="71"/>
  <c r="BE170" i="71"/>
  <c r="AV170" i="71"/>
  <c r="AD170" i="71" s="1"/>
  <c r="AM170" i="71"/>
  <c r="AJ170" i="71"/>
  <c r="AI170" i="71"/>
  <c r="AH170" i="71"/>
  <c r="AG170" i="71"/>
  <c r="AF170" i="71"/>
  <c r="AE170" i="71"/>
  <c r="BN169" i="71"/>
  <c r="BE169" i="71"/>
  <c r="AV169" i="71"/>
  <c r="AM169" i="71"/>
  <c r="AD169" i="71" s="1"/>
  <c r="AJ169" i="71"/>
  <c r="AI169" i="71"/>
  <c r="AH169" i="71"/>
  <c r="AG169" i="71"/>
  <c r="AF169" i="71"/>
  <c r="AE169" i="71"/>
  <c r="BN168" i="71"/>
  <c r="BE168" i="71"/>
  <c r="AV168" i="71"/>
  <c r="AM168" i="71"/>
  <c r="AD168" i="71" s="1"/>
  <c r="AJ168" i="71"/>
  <c r="AI168" i="71"/>
  <c r="AH168" i="71"/>
  <c r="AG168" i="71"/>
  <c r="AF168" i="71"/>
  <c r="AE168" i="71"/>
  <c r="BN167" i="71"/>
  <c r="BM167" i="71"/>
  <c r="BL167" i="71"/>
  <c r="BE167" i="71"/>
  <c r="BD167" i="71"/>
  <c r="BC167" i="71"/>
  <c r="AV167" i="71"/>
  <c r="AU167" i="71"/>
  <c r="AT167" i="71"/>
  <c r="AM167" i="71"/>
  <c r="AD167" i="71" s="1"/>
  <c r="AL167" i="71"/>
  <c r="AK167" i="71"/>
  <c r="AJ167" i="71"/>
  <c r="AI167" i="71"/>
  <c r="AH167" i="71"/>
  <c r="AG167" i="71"/>
  <c r="AF167" i="71"/>
  <c r="AE167" i="71"/>
  <c r="AC167" i="71"/>
  <c r="AB167" i="71"/>
  <c r="R167" i="71"/>
  <c r="M167" i="71"/>
  <c r="K167" i="71"/>
  <c r="BN166" i="71"/>
  <c r="BE166" i="71"/>
  <c r="AV166" i="71"/>
  <c r="AM166" i="71"/>
  <c r="AD166" i="71" s="1"/>
  <c r="AJ166" i="71"/>
  <c r="AI166" i="71"/>
  <c r="AH166" i="71"/>
  <c r="AG166" i="71"/>
  <c r="AF166" i="71"/>
  <c r="AE166" i="71"/>
  <c r="BN165" i="71"/>
  <c r="BE165" i="71"/>
  <c r="AV165" i="71"/>
  <c r="AM165" i="71"/>
  <c r="AD165" i="71" s="1"/>
  <c r="AJ165" i="71"/>
  <c r="AI165" i="71"/>
  <c r="AH165" i="71"/>
  <c r="AG165" i="71"/>
  <c r="AF165" i="71"/>
  <c r="AE165" i="71"/>
  <c r="BN164" i="71"/>
  <c r="BE164" i="71"/>
  <c r="AD164" i="71" s="1"/>
  <c r="AV164" i="71"/>
  <c r="AM164" i="71"/>
  <c r="AJ164" i="71"/>
  <c r="AI164" i="71"/>
  <c r="AH164" i="71"/>
  <c r="AG164" i="71"/>
  <c r="AF164" i="71"/>
  <c r="AE164" i="71"/>
  <c r="BN163" i="71"/>
  <c r="BM163" i="71"/>
  <c r="BL163" i="71"/>
  <c r="BE163" i="71"/>
  <c r="BD163" i="71"/>
  <c r="BC163" i="71"/>
  <c r="AV163" i="71"/>
  <c r="AU163" i="71"/>
  <c r="AT163" i="71"/>
  <c r="AM163" i="71"/>
  <c r="AL163" i="71"/>
  <c r="AK163" i="71"/>
  <c r="AJ163" i="71"/>
  <c r="AI163" i="71"/>
  <c r="AH163" i="71"/>
  <c r="AG163" i="71"/>
  <c r="AF163" i="71"/>
  <c r="AE163" i="71"/>
  <c r="AD163" i="71"/>
  <c r="AC163" i="71"/>
  <c r="AB163" i="71"/>
  <c r="R163" i="71"/>
  <c r="M163" i="71"/>
  <c r="K163" i="71"/>
  <c r="BN162" i="71"/>
  <c r="BE162" i="71"/>
  <c r="AV162" i="71"/>
  <c r="AD162" i="71" s="1"/>
  <c r="AM162" i="71"/>
  <c r="AJ162" i="71"/>
  <c r="AI162" i="71"/>
  <c r="AH162" i="71"/>
  <c r="AG162" i="71"/>
  <c r="AF162" i="71"/>
  <c r="AE162" i="71"/>
  <c r="BN161" i="71"/>
  <c r="BE161" i="71"/>
  <c r="AV161" i="71"/>
  <c r="AM161" i="71"/>
  <c r="AD161" i="71" s="1"/>
  <c r="AJ161" i="71"/>
  <c r="AI161" i="71"/>
  <c r="AH161" i="71"/>
  <c r="AG161" i="71"/>
  <c r="AF161" i="71"/>
  <c r="AE161" i="71"/>
  <c r="BN160" i="71"/>
  <c r="BE160" i="71"/>
  <c r="AV160" i="71"/>
  <c r="AM160" i="71"/>
  <c r="AD160" i="71" s="1"/>
  <c r="AJ160" i="71"/>
  <c r="AI160" i="71"/>
  <c r="AH160" i="71"/>
  <c r="AG160" i="71"/>
  <c r="AF160" i="71"/>
  <c r="AE160" i="71"/>
  <c r="BN159" i="71"/>
  <c r="BM159" i="71"/>
  <c r="BL159" i="71"/>
  <c r="BE159" i="71"/>
  <c r="BD159" i="71"/>
  <c r="BC159" i="71"/>
  <c r="AV159" i="71"/>
  <c r="AU159" i="71"/>
  <c r="AT159" i="71"/>
  <c r="AM159" i="71"/>
  <c r="AD159" i="71" s="1"/>
  <c r="AL159" i="71"/>
  <c r="AK159" i="71"/>
  <c r="AJ159" i="71"/>
  <c r="AI159" i="71"/>
  <c r="AH159" i="71"/>
  <c r="AG159" i="71"/>
  <c r="AF159" i="71"/>
  <c r="AE159" i="71"/>
  <c r="AC159" i="71"/>
  <c r="AB159" i="71"/>
  <c r="R159" i="71"/>
  <c r="M159" i="71"/>
  <c r="K159" i="71"/>
  <c r="BN158" i="71"/>
  <c r="BE158" i="71"/>
  <c r="AV158" i="71"/>
  <c r="AM158" i="71"/>
  <c r="AJ158" i="71"/>
  <c r="AI158" i="71"/>
  <c r="AH158" i="71"/>
  <c r="AG158" i="71"/>
  <c r="AF158" i="71"/>
  <c r="AE158" i="71"/>
  <c r="AD158" i="71"/>
  <c r="BN157" i="71"/>
  <c r="BE157" i="71"/>
  <c r="AV157" i="71"/>
  <c r="AM157" i="71"/>
  <c r="AD157" i="71" s="1"/>
  <c r="AJ157" i="71"/>
  <c r="AI157" i="71"/>
  <c r="AH157" i="71"/>
  <c r="AG157" i="71"/>
  <c r="AF157" i="71"/>
  <c r="AE157" i="71"/>
  <c r="BN156" i="71"/>
  <c r="AD156" i="71" s="1"/>
  <c r="BE156" i="71"/>
  <c r="AV156" i="71"/>
  <c r="AM156" i="71"/>
  <c r="AJ156" i="71"/>
  <c r="AI156" i="71"/>
  <c r="AH156" i="71"/>
  <c r="AG156" i="71"/>
  <c r="AF156" i="71"/>
  <c r="AE156" i="71"/>
  <c r="BN155" i="71"/>
  <c r="BM155" i="71"/>
  <c r="BL155" i="71"/>
  <c r="BE155" i="71"/>
  <c r="BD155" i="71"/>
  <c r="BC155" i="71"/>
  <c r="AV155" i="71"/>
  <c r="AU155" i="71"/>
  <c r="AT155" i="71"/>
  <c r="AM155" i="71"/>
  <c r="AL155" i="71"/>
  <c r="AK155" i="71"/>
  <c r="AJ155" i="71"/>
  <c r="AI155" i="71"/>
  <c r="AH155" i="71"/>
  <c r="AG155" i="71"/>
  <c r="AF155" i="71"/>
  <c r="AE155" i="71"/>
  <c r="AD155" i="71"/>
  <c r="AC155" i="71"/>
  <c r="AB155" i="71"/>
  <c r="R155" i="71"/>
  <c r="M155" i="71"/>
  <c r="K155" i="71"/>
  <c r="BN154" i="71"/>
  <c r="BE154" i="71"/>
  <c r="AV154" i="71"/>
  <c r="AD154" i="71" s="1"/>
  <c r="AM154" i="71"/>
  <c r="AJ154" i="71"/>
  <c r="AI154" i="71"/>
  <c r="AH154" i="71"/>
  <c r="AG154" i="71"/>
  <c r="AF154" i="71"/>
  <c r="AE154" i="71"/>
  <c r="BN153" i="71"/>
  <c r="BE153" i="71"/>
  <c r="AV153" i="71"/>
  <c r="AM153" i="71"/>
  <c r="AD153" i="71" s="1"/>
  <c r="AJ153" i="71"/>
  <c r="AI153" i="71"/>
  <c r="AH153" i="71"/>
  <c r="AG153" i="71"/>
  <c r="AF153" i="71"/>
  <c r="AE153" i="71"/>
  <c r="BN152" i="71"/>
  <c r="BE152" i="71"/>
  <c r="AV152" i="71"/>
  <c r="AM152" i="71"/>
  <c r="AD152" i="71" s="1"/>
  <c r="AJ152" i="71"/>
  <c r="AI152" i="71"/>
  <c r="AH152" i="71"/>
  <c r="AG152" i="71"/>
  <c r="AF152" i="71"/>
  <c r="AE152" i="71"/>
  <c r="BN151" i="71"/>
  <c r="BM151" i="71"/>
  <c r="BL151" i="71"/>
  <c r="BE151" i="71"/>
  <c r="BD151" i="71"/>
  <c r="BC151" i="71"/>
  <c r="AV151" i="71"/>
  <c r="AU151" i="71"/>
  <c r="AT151" i="71"/>
  <c r="AM151" i="71"/>
  <c r="AD151" i="71" s="1"/>
  <c r="AL151" i="71"/>
  <c r="AK151" i="71"/>
  <c r="AJ151" i="71"/>
  <c r="AI151" i="71"/>
  <c r="AH151" i="71"/>
  <c r="AG151" i="71"/>
  <c r="AF151" i="71"/>
  <c r="AE151" i="71"/>
  <c r="AC151" i="71"/>
  <c r="AB151" i="71"/>
  <c r="R151" i="71"/>
  <c r="M151" i="71"/>
  <c r="K151" i="71"/>
  <c r="BN150" i="71"/>
  <c r="BE150" i="71"/>
  <c r="AV150" i="71"/>
  <c r="AM150" i="71"/>
  <c r="AD150" i="71" s="1"/>
  <c r="AJ150" i="71"/>
  <c r="AI150" i="71"/>
  <c r="AH150" i="71"/>
  <c r="AG150" i="71"/>
  <c r="AF150" i="71"/>
  <c r="AE150" i="71"/>
  <c r="BN149" i="71"/>
  <c r="BE149" i="71"/>
  <c r="AV149" i="71"/>
  <c r="AM149" i="71"/>
  <c r="AD149" i="71" s="1"/>
  <c r="AJ149" i="71"/>
  <c r="AI149" i="71"/>
  <c r="AH149" i="71"/>
  <c r="AG149" i="71"/>
  <c r="AF149" i="71"/>
  <c r="AE149" i="71"/>
  <c r="BN148" i="71"/>
  <c r="BE148" i="71"/>
  <c r="AD148" i="71" s="1"/>
  <c r="AV148" i="71"/>
  <c r="AM148" i="71"/>
  <c r="AJ148" i="71"/>
  <c r="AI148" i="71"/>
  <c r="AH148" i="71"/>
  <c r="AG148" i="71"/>
  <c r="AF148" i="71"/>
  <c r="AE148" i="71"/>
  <c r="BN147" i="71"/>
  <c r="AD147" i="71" s="1"/>
  <c r="BM147" i="71"/>
  <c r="BL147" i="71"/>
  <c r="BE147" i="71"/>
  <c r="BD147" i="71"/>
  <c r="BC147" i="71"/>
  <c r="AV147" i="71"/>
  <c r="AU147" i="71"/>
  <c r="AT147" i="71"/>
  <c r="AM147" i="71"/>
  <c r="AL147" i="71"/>
  <c r="AK147" i="71"/>
  <c r="AJ147" i="71"/>
  <c r="AI147" i="71"/>
  <c r="AH147" i="71"/>
  <c r="AG147" i="71"/>
  <c r="AF147" i="71"/>
  <c r="AE147" i="71"/>
  <c r="AC147" i="71"/>
  <c r="AB147" i="71"/>
  <c r="R147" i="71"/>
  <c r="M147" i="71"/>
  <c r="K147" i="71"/>
  <c r="BN146" i="71"/>
  <c r="BE146" i="71"/>
  <c r="AV146" i="71"/>
  <c r="AD146" i="71" s="1"/>
  <c r="AM146" i="71"/>
  <c r="AJ146" i="71"/>
  <c r="AI146" i="71"/>
  <c r="AH146" i="71"/>
  <c r="AG146" i="71"/>
  <c r="AF146" i="71"/>
  <c r="AE146" i="71"/>
  <c r="BN145" i="71"/>
  <c r="BE145" i="71"/>
  <c r="AV145" i="71"/>
  <c r="AM145" i="71"/>
  <c r="AD145" i="71" s="1"/>
  <c r="AJ145" i="71"/>
  <c r="AI145" i="71"/>
  <c r="AH145" i="71"/>
  <c r="AG145" i="71"/>
  <c r="AF145" i="71"/>
  <c r="AE145" i="71"/>
  <c r="BN144" i="71"/>
  <c r="BE144" i="71"/>
  <c r="AV144" i="71"/>
  <c r="AM144" i="71"/>
  <c r="AD144" i="71" s="1"/>
  <c r="AJ144" i="71"/>
  <c r="AI144" i="71"/>
  <c r="AH144" i="71"/>
  <c r="AG144" i="71"/>
  <c r="AF144" i="71"/>
  <c r="AE144" i="71"/>
  <c r="BN143" i="71"/>
  <c r="BM143" i="71"/>
  <c r="BL143" i="71"/>
  <c r="BE143" i="71"/>
  <c r="BD143" i="71"/>
  <c r="BC143" i="71"/>
  <c r="AV143" i="71"/>
  <c r="AU143" i="71"/>
  <c r="AT143" i="71"/>
  <c r="AM143" i="71"/>
  <c r="AD143" i="71" s="1"/>
  <c r="AL143" i="71"/>
  <c r="AK143" i="71"/>
  <c r="AJ143" i="71"/>
  <c r="AI143" i="71"/>
  <c r="AH143" i="71"/>
  <c r="AG143" i="71"/>
  <c r="AF143" i="71"/>
  <c r="AE143" i="71"/>
  <c r="AC143" i="71"/>
  <c r="AB143" i="71"/>
  <c r="R143" i="71"/>
  <c r="M143" i="71"/>
  <c r="K143" i="71"/>
  <c r="BN142" i="71"/>
  <c r="BE142" i="71"/>
  <c r="AV142" i="71"/>
  <c r="AM142" i="71"/>
  <c r="AJ142" i="71"/>
  <c r="AI142" i="71"/>
  <c r="AH142" i="71"/>
  <c r="AG142" i="71"/>
  <c r="AF142" i="71"/>
  <c r="AE142" i="71"/>
  <c r="AD142" i="71"/>
  <c r="BN141" i="71"/>
  <c r="BE141" i="71"/>
  <c r="AV141" i="71"/>
  <c r="AM141" i="71"/>
  <c r="AD141" i="71" s="1"/>
  <c r="AJ141" i="71"/>
  <c r="AI141" i="71"/>
  <c r="AH141" i="71"/>
  <c r="AG141" i="71"/>
  <c r="AF141" i="71"/>
  <c r="AE141" i="71"/>
  <c r="BN140" i="71"/>
  <c r="AD140" i="71" s="1"/>
  <c r="BE140" i="71"/>
  <c r="AV140" i="71"/>
  <c r="AM140" i="71"/>
  <c r="AJ140" i="71"/>
  <c r="AI140" i="71"/>
  <c r="AH140" i="71"/>
  <c r="AG140" i="71"/>
  <c r="AF140" i="71"/>
  <c r="AE140" i="71"/>
  <c r="BN139" i="71"/>
  <c r="BM139" i="71"/>
  <c r="BL139" i="71"/>
  <c r="BE139" i="71"/>
  <c r="BD139" i="71"/>
  <c r="BC139" i="71"/>
  <c r="AV139" i="71"/>
  <c r="AU139" i="71"/>
  <c r="AT139" i="71"/>
  <c r="AM139" i="71"/>
  <c r="AL139" i="71"/>
  <c r="AK139" i="71"/>
  <c r="AJ139" i="71"/>
  <c r="AI139" i="71"/>
  <c r="AH139" i="71"/>
  <c r="AG139" i="71"/>
  <c r="AF139" i="71"/>
  <c r="AE139" i="71"/>
  <c r="AD139" i="71"/>
  <c r="AC139" i="71"/>
  <c r="AB139" i="71"/>
  <c r="R139" i="71"/>
  <c r="M139" i="71"/>
  <c r="K139" i="71"/>
  <c r="BN138" i="71"/>
  <c r="BE138" i="71"/>
  <c r="AV138" i="71"/>
  <c r="AD138" i="71" s="1"/>
  <c r="AM138" i="71"/>
  <c r="AJ138" i="71"/>
  <c r="AI138" i="71"/>
  <c r="AH138" i="71"/>
  <c r="AG138" i="71"/>
  <c r="AF138" i="71"/>
  <c r="AE138" i="71"/>
  <c r="BN137" i="71"/>
  <c r="BE137" i="71"/>
  <c r="AV137" i="71"/>
  <c r="AM137" i="71"/>
  <c r="AD137" i="71" s="1"/>
  <c r="AJ137" i="71"/>
  <c r="AI137" i="71"/>
  <c r="AH137" i="71"/>
  <c r="AG137" i="71"/>
  <c r="AF137" i="71"/>
  <c r="AE137" i="71"/>
  <c r="BN136" i="71"/>
  <c r="BE136" i="71"/>
  <c r="AV136" i="71"/>
  <c r="AM136" i="71"/>
  <c r="AD136" i="71" s="1"/>
  <c r="AJ136" i="71"/>
  <c r="AI136" i="71"/>
  <c r="AH136" i="71"/>
  <c r="AG136" i="71"/>
  <c r="AF136" i="71"/>
  <c r="AE136" i="71"/>
  <c r="BN135" i="71"/>
  <c r="BM135" i="71"/>
  <c r="BL135" i="71"/>
  <c r="BE135" i="71"/>
  <c r="BD135" i="71"/>
  <c r="BC135" i="71"/>
  <c r="AV135" i="71"/>
  <c r="AU135" i="71"/>
  <c r="AT135" i="71"/>
  <c r="AM135" i="71"/>
  <c r="AD135" i="71" s="1"/>
  <c r="AL135" i="71"/>
  <c r="AK135" i="71"/>
  <c r="AJ135" i="71"/>
  <c r="AI135" i="71"/>
  <c r="AH135" i="71"/>
  <c r="AG135" i="71"/>
  <c r="AF135" i="71"/>
  <c r="AE135" i="71"/>
  <c r="AC135" i="71"/>
  <c r="AB135" i="71"/>
  <c r="R135" i="71"/>
  <c r="M135" i="71"/>
  <c r="K135" i="71"/>
  <c r="BN134" i="71"/>
  <c r="BE134" i="71"/>
  <c r="AV134" i="71"/>
  <c r="AM134" i="71"/>
  <c r="AD134" i="71" s="1"/>
  <c r="AJ134" i="71"/>
  <c r="AI134" i="71"/>
  <c r="AH134" i="71"/>
  <c r="AG134" i="71"/>
  <c r="AF134" i="71"/>
  <c r="AE134" i="71"/>
  <c r="BN133" i="71"/>
  <c r="BE133" i="71"/>
  <c r="AV133" i="71"/>
  <c r="AM133" i="71"/>
  <c r="AD133" i="71" s="1"/>
  <c r="AJ133" i="71"/>
  <c r="AI133" i="71"/>
  <c r="AH133" i="71"/>
  <c r="AG133" i="71"/>
  <c r="AF133" i="71"/>
  <c r="AE133" i="71"/>
  <c r="BN132" i="71"/>
  <c r="BE132" i="71"/>
  <c r="AD132" i="71" s="1"/>
  <c r="AV132" i="71"/>
  <c r="AM132" i="71"/>
  <c r="AJ132" i="71"/>
  <c r="AI132" i="71"/>
  <c r="AH132" i="71"/>
  <c r="AG132" i="71"/>
  <c r="AF132" i="71"/>
  <c r="AE132" i="71"/>
  <c r="BN131" i="71"/>
  <c r="AD131" i="71" s="1"/>
  <c r="BM131" i="71"/>
  <c r="BL131" i="71"/>
  <c r="BE131" i="71"/>
  <c r="BD131" i="71"/>
  <c r="BC131" i="71"/>
  <c r="AV131" i="71"/>
  <c r="AU131" i="71"/>
  <c r="AT131" i="71"/>
  <c r="AM131" i="71"/>
  <c r="AL131" i="71"/>
  <c r="AK131" i="71"/>
  <c r="AJ131" i="71"/>
  <c r="AI131" i="71"/>
  <c r="AH131" i="71"/>
  <c r="AG131" i="71"/>
  <c r="AF131" i="71"/>
  <c r="AE131" i="71"/>
  <c r="AC131" i="71"/>
  <c r="AB131" i="71"/>
  <c r="R131" i="71"/>
  <c r="M131" i="71"/>
  <c r="K131" i="71"/>
  <c r="BN130" i="71"/>
  <c r="BE130" i="71"/>
  <c r="AV130" i="71"/>
  <c r="AD130" i="71" s="1"/>
  <c r="AM130" i="71"/>
  <c r="AJ130" i="71"/>
  <c r="AI130" i="71"/>
  <c r="AH130" i="71"/>
  <c r="AG130" i="71"/>
  <c r="AF130" i="71"/>
  <c r="AE130" i="71"/>
  <c r="BN129" i="71"/>
  <c r="BE129" i="71"/>
  <c r="AV129" i="71"/>
  <c r="AM129" i="71"/>
  <c r="AD129" i="71" s="1"/>
  <c r="AJ129" i="71"/>
  <c r="AI129" i="71"/>
  <c r="AH129" i="71"/>
  <c r="AG129" i="71"/>
  <c r="AF129" i="71"/>
  <c r="AE129" i="71"/>
  <c r="BN128" i="71"/>
  <c r="BE128" i="71"/>
  <c r="AV128" i="71"/>
  <c r="AM128" i="71"/>
  <c r="AD128" i="71" s="1"/>
  <c r="AJ128" i="71"/>
  <c r="AI128" i="71"/>
  <c r="AH128" i="71"/>
  <c r="AG128" i="71"/>
  <c r="AF128" i="71"/>
  <c r="AE128" i="71"/>
  <c r="BN127" i="71"/>
  <c r="BM127" i="71"/>
  <c r="BL127" i="71"/>
  <c r="BE127" i="71"/>
  <c r="BD127" i="71"/>
  <c r="BC127" i="71"/>
  <c r="AV127" i="71"/>
  <c r="AU127" i="71"/>
  <c r="AT127" i="71"/>
  <c r="AM127" i="71"/>
  <c r="AD127" i="71" s="1"/>
  <c r="AL127" i="71"/>
  <c r="AK127" i="71"/>
  <c r="AJ127" i="71"/>
  <c r="AI127" i="71"/>
  <c r="AH127" i="71"/>
  <c r="AG127" i="71"/>
  <c r="AF127" i="71"/>
  <c r="AE127" i="71"/>
  <c r="AC127" i="71"/>
  <c r="AB127" i="71"/>
  <c r="R127" i="71"/>
  <c r="M127" i="71"/>
  <c r="K127" i="71"/>
  <c r="BN126" i="71"/>
  <c r="BE126" i="71"/>
  <c r="AV126" i="71"/>
  <c r="AM126" i="71"/>
  <c r="AJ126" i="71"/>
  <c r="AI126" i="71"/>
  <c r="AH126" i="71"/>
  <c r="AG126" i="71"/>
  <c r="AF126" i="71"/>
  <c r="AE126" i="71"/>
  <c r="AD126" i="71"/>
  <c r="BN125" i="71"/>
  <c r="BE125" i="71"/>
  <c r="AV125" i="71"/>
  <c r="AM125" i="71"/>
  <c r="AD125" i="71" s="1"/>
  <c r="AJ125" i="71"/>
  <c r="AI125" i="71"/>
  <c r="AH125" i="71"/>
  <c r="AG125" i="71"/>
  <c r="AF125" i="71"/>
  <c r="AE125" i="71"/>
  <c r="BN124" i="71"/>
  <c r="AD124" i="71" s="1"/>
  <c r="BE124" i="71"/>
  <c r="AV124" i="71"/>
  <c r="AM124" i="71"/>
  <c r="AJ124" i="71"/>
  <c r="AI124" i="71"/>
  <c r="AH124" i="71"/>
  <c r="AG124" i="71"/>
  <c r="AF124" i="71"/>
  <c r="AE124" i="71"/>
  <c r="BN123" i="71"/>
  <c r="BM123" i="71"/>
  <c r="BL123" i="71"/>
  <c r="BE123" i="71"/>
  <c r="BD123" i="71"/>
  <c r="BC123" i="71"/>
  <c r="AV123" i="71"/>
  <c r="AU123" i="71"/>
  <c r="AT123" i="71"/>
  <c r="AM123" i="71"/>
  <c r="AL123" i="71"/>
  <c r="AK123" i="71"/>
  <c r="AJ123" i="71"/>
  <c r="AI123" i="71"/>
  <c r="AH123" i="71"/>
  <c r="AG123" i="71"/>
  <c r="AF123" i="71"/>
  <c r="AE123" i="71"/>
  <c r="AD123" i="71"/>
  <c r="AC123" i="71"/>
  <c r="AB123" i="71"/>
  <c r="R123" i="71"/>
  <c r="M123" i="71"/>
  <c r="K123" i="71"/>
  <c r="BN122" i="71"/>
  <c r="BE122" i="71"/>
  <c r="AV122" i="71"/>
  <c r="AD122" i="71" s="1"/>
  <c r="AM122" i="71"/>
  <c r="AJ122" i="71"/>
  <c r="AI122" i="71"/>
  <c r="AH122" i="71"/>
  <c r="AG122" i="71"/>
  <c r="AF122" i="71"/>
  <c r="AE122" i="71"/>
  <c r="BN121" i="71"/>
  <c r="BE121" i="71"/>
  <c r="AV121" i="71"/>
  <c r="AM121" i="71"/>
  <c r="AD121" i="71" s="1"/>
  <c r="AJ121" i="71"/>
  <c r="AI121" i="71"/>
  <c r="AH121" i="71"/>
  <c r="AG121" i="71"/>
  <c r="AF121" i="71"/>
  <c r="AE121" i="71"/>
  <c r="BN120" i="71"/>
  <c r="BE120" i="71"/>
  <c r="AV120" i="71"/>
  <c r="AM120" i="71"/>
  <c r="AD120" i="71" s="1"/>
  <c r="AJ120" i="71"/>
  <c r="AI120" i="71"/>
  <c r="AH120" i="71"/>
  <c r="AG120" i="71"/>
  <c r="AF120" i="71"/>
  <c r="AE120" i="71"/>
  <c r="BN119" i="71"/>
  <c r="BM119" i="71"/>
  <c r="BL119" i="71"/>
  <c r="BE119" i="71"/>
  <c r="BD119" i="71"/>
  <c r="BC119" i="71"/>
  <c r="AV119" i="71"/>
  <c r="AU119" i="71"/>
  <c r="AT119" i="71"/>
  <c r="AM119" i="71"/>
  <c r="AD119" i="71" s="1"/>
  <c r="AL119" i="71"/>
  <c r="AK119" i="71"/>
  <c r="AJ119" i="71"/>
  <c r="AI119" i="71"/>
  <c r="AH119" i="71"/>
  <c r="AG119" i="71"/>
  <c r="AF119" i="71"/>
  <c r="AE119" i="71"/>
  <c r="AC119" i="71"/>
  <c r="AB119" i="71"/>
  <c r="R119" i="71"/>
  <c r="M119" i="71"/>
  <c r="K119" i="71"/>
  <c r="BN118" i="71"/>
  <c r="BE118" i="71"/>
  <c r="AV118" i="71"/>
  <c r="AM118" i="71"/>
  <c r="AD118" i="71" s="1"/>
  <c r="AJ118" i="71"/>
  <c r="AI118" i="71"/>
  <c r="AH118" i="71"/>
  <c r="AG118" i="71"/>
  <c r="AF118" i="71"/>
  <c r="AE118" i="71"/>
  <c r="BN117" i="71"/>
  <c r="BE117" i="71"/>
  <c r="AV117" i="71"/>
  <c r="AM117" i="71"/>
  <c r="AD117" i="71" s="1"/>
  <c r="AJ117" i="71"/>
  <c r="AI117" i="71"/>
  <c r="AH117" i="71"/>
  <c r="AG117" i="71"/>
  <c r="AF117" i="71"/>
  <c r="AE117" i="71"/>
  <c r="BN116" i="71"/>
  <c r="BE116" i="71"/>
  <c r="AD116" i="71" s="1"/>
  <c r="AV116" i="71"/>
  <c r="AM116" i="71"/>
  <c r="AJ116" i="71"/>
  <c r="AI116" i="71"/>
  <c r="AH116" i="71"/>
  <c r="AG116" i="71"/>
  <c r="AF116" i="71"/>
  <c r="AE116" i="71"/>
  <c r="BN115" i="71"/>
  <c r="AD115" i="71" s="1"/>
  <c r="BM115" i="71"/>
  <c r="BL115" i="71"/>
  <c r="BE115" i="71"/>
  <c r="BD115" i="71"/>
  <c r="BC115" i="71"/>
  <c r="AV115" i="71"/>
  <c r="AU115" i="71"/>
  <c r="AT115" i="71"/>
  <c r="AM115" i="71"/>
  <c r="AL115" i="71"/>
  <c r="AK115" i="71"/>
  <c r="AJ115" i="71"/>
  <c r="AI115" i="71"/>
  <c r="AH115" i="71"/>
  <c r="AG115" i="71"/>
  <c r="AF115" i="71"/>
  <c r="AE115" i="71"/>
  <c r="AC115" i="71"/>
  <c r="AB115" i="71"/>
  <c r="R115" i="71"/>
  <c r="M115" i="71"/>
  <c r="K115" i="71"/>
  <c r="BN114" i="71"/>
  <c r="BE114" i="71"/>
  <c r="AV114" i="71"/>
  <c r="AD114" i="71" s="1"/>
  <c r="AM114" i="71"/>
  <c r="AJ114" i="71"/>
  <c r="AI114" i="71"/>
  <c r="AH114" i="71"/>
  <c r="AG114" i="71"/>
  <c r="AF114" i="71"/>
  <c r="AE114" i="71"/>
  <c r="BN113" i="71"/>
  <c r="BE113" i="71"/>
  <c r="AV113" i="71"/>
  <c r="AM113" i="71"/>
  <c r="AD113" i="71" s="1"/>
  <c r="AJ113" i="71"/>
  <c r="AI113" i="71"/>
  <c r="AH113" i="71"/>
  <c r="AG113" i="71"/>
  <c r="AF113" i="71"/>
  <c r="AE113" i="71"/>
  <c r="BN112" i="71"/>
  <c r="BE112" i="71"/>
  <c r="AV112" i="71"/>
  <c r="AM112" i="71"/>
  <c r="AD112" i="71" s="1"/>
  <c r="AJ112" i="71"/>
  <c r="AI112" i="71"/>
  <c r="AH112" i="71"/>
  <c r="AG112" i="71"/>
  <c r="AF112" i="71"/>
  <c r="AE112" i="71"/>
  <c r="BN111" i="71"/>
  <c r="BM111" i="71"/>
  <c r="BL111" i="71"/>
  <c r="BE111" i="71"/>
  <c r="BD111" i="71"/>
  <c r="BC111" i="71"/>
  <c r="AV111" i="71"/>
  <c r="AU111" i="71"/>
  <c r="AT111" i="71"/>
  <c r="AM111" i="71"/>
  <c r="AD111" i="71" s="1"/>
  <c r="AL111" i="71"/>
  <c r="AK111" i="71"/>
  <c r="AJ111" i="71"/>
  <c r="AI111" i="71"/>
  <c r="AH111" i="71"/>
  <c r="AG111" i="71"/>
  <c r="AF111" i="71"/>
  <c r="AE111" i="71"/>
  <c r="AC111" i="71"/>
  <c r="AB111" i="71"/>
  <c r="R111" i="71"/>
  <c r="M111" i="71"/>
  <c r="K111" i="71"/>
  <c r="BN110" i="71"/>
  <c r="BE110" i="71"/>
  <c r="AV110" i="71"/>
  <c r="AM110" i="71"/>
  <c r="AJ110" i="71"/>
  <c r="AI110" i="71"/>
  <c r="AH110" i="71"/>
  <c r="AG110" i="71"/>
  <c r="AF110" i="71"/>
  <c r="AE110" i="71"/>
  <c r="AD110" i="71"/>
  <c r="BN109" i="71"/>
  <c r="BE109" i="71"/>
  <c r="AV109" i="71"/>
  <c r="AM109" i="71"/>
  <c r="AD109" i="71" s="1"/>
  <c r="AJ109" i="71"/>
  <c r="AI109" i="71"/>
  <c r="AH109" i="71"/>
  <c r="AG109" i="71"/>
  <c r="AF109" i="71"/>
  <c r="AE109" i="71"/>
  <c r="BN108" i="71"/>
  <c r="AD108" i="71" s="1"/>
  <c r="BE108" i="71"/>
  <c r="AV108" i="71"/>
  <c r="AM108" i="71"/>
  <c r="AJ108" i="71"/>
  <c r="AI108" i="71"/>
  <c r="AH108" i="71"/>
  <c r="AG108" i="71"/>
  <c r="AF108" i="71"/>
  <c r="AE108" i="71"/>
  <c r="BN107" i="71"/>
  <c r="BM107" i="71"/>
  <c r="BL107" i="71"/>
  <c r="BE107" i="71"/>
  <c r="BD107" i="71"/>
  <c r="BC107" i="71"/>
  <c r="AV107" i="71"/>
  <c r="AU107" i="71"/>
  <c r="AT107" i="71"/>
  <c r="AM107" i="71"/>
  <c r="AL107" i="71"/>
  <c r="AK107" i="71"/>
  <c r="AJ107" i="71"/>
  <c r="AI107" i="71"/>
  <c r="AH107" i="71"/>
  <c r="AG107" i="71"/>
  <c r="AF107" i="71"/>
  <c r="AE107" i="71"/>
  <c r="AD107" i="71"/>
  <c r="AC107" i="71"/>
  <c r="AB107" i="71"/>
  <c r="R107" i="71"/>
  <c r="M107" i="71"/>
  <c r="K107" i="71"/>
  <c r="BN106" i="71"/>
  <c r="BE106" i="71"/>
  <c r="AV106" i="71"/>
  <c r="AD106" i="71" s="1"/>
  <c r="AM106" i="71"/>
  <c r="AJ106" i="71"/>
  <c r="AI106" i="71"/>
  <c r="AH106" i="71"/>
  <c r="AG106" i="71"/>
  <c r="AF106" i="71"/>
  <c r="AE106" i="71"/>
  <c r="BN105" i="71"/>
  <c r="BE105" i="71"/>
  <c r="AV105" i="71"/>
  <c r="AM105" i="71"/>
  <c r="AD105" i="71" s="1"/>
  <c r="AJ105" i="71"/>
  <c r="AI105" i="71"/>
  <c r="AH105" i="71"/>
  <c r="AG105" i="71"/>
  <c r="AF105" i="71"/>
  <c r="AE105" i="71"/>
  <c r="BN104" i="71"/>
  <c r="BE104" i="71"/>
  <c r="AV104" i="71"/>
  <c r="AM104" i="71"/>
  <c r="AD104" i="71" s="1"/>
  <c r="AJ104" i="71"/>
  <c r="AI104" i="71"/>
  <c r="AH104" i="71"/>
  <c r="AG104" i="71"/>
  <c r="AF104" i="71"/>
  <c r="AE104" i="71"/>
  <c r="BN103" i="71"/>
  <c r="BM103" i="71"/>
  <c r="BL103" i="71"/>
  <c r="BE103" i="71"/>
  <c r="BD103" i="71"/>
  <c r="BC103" i="71"/>
  <c r="AV103" i="71"/>
  <c r="AU103" i="71"/>
  <c r="AT103" i="71"/>
  <c r="AM103" i="71"/>
  <c r="AD103" i="71" s="1"/>
  <c r="AL103" i="71"/>
  <c r="AK103" i="71"/>
  <c r="AJ103" i="71"/>
  <c r="AI103" i="71"/>
  <c r="AH103" i="71"/>
  <c r="AG103" i="71"/>
  <c r="AF103" i="71"/>
  <c r="AE103" i="71"/>
  <c r="AC103" i="71"/>
  <c r="AB103" i="71"/>
  <c r="R103" i="71"/>
  <c r="M103" i="71"/>
  <c r="K103" i="71"/>
  <c r="BN102" i="71"/>
  <c r="BE102" i="71"/>
  <c r="AV102" i="71"/>
  <c r="AM102" i="71"/>
  <c r="AD102" i="71" s="1"/>
  <c r="AJ102" i="71"/>
  <c r="AI102" i="71"/>
  <c r="AH102" i="71"/>
  <c r="AG102" i="71"/>
  <c r="AF102" i="71"/>
  <c r="AE102" i="71"/>
  <c r="BN101" i="71"/>
  <c r="BE101" i="71"/>
  <c r="AV101" i="71"/>
  <c r="AM101" i="71"/>
  <c r="AD101" i="71" s="1"/>
  <c r="AJ101" i="71"/>
  <c r="AI101" i="71"/>
  <c r="AH101" i="71"/>
  <c r="AG101" i="71"/>
  <c r="AF101" i="71"/>
  <c r="AE101" i="71"/>
  <c r="BN100" i="71"/>
  <c r="BE100" i="71"/>
  <c r="AD100" i="71" s="1"/>
  <c r="AV100" i="71"/>
  <c r="AM100" i="71"/>
  <c r="AJ100" i="71"/>
  <c r="AI100" i="71"/>
  <c r="AH100" i="71"/>
  <c r="AG100" i="71"/>
  <c r="AF100" i="71"/>
  <c r="AE100" i="71"/>
  <c r="BN99" i="71"/>
  <c r="AD99" i="71" s="1"/>
  <c r="BM99" i="71"/>
  <c r="BL99" i="71"/>
  <c r="BE99" i="71"/>
  <c r="BD99" i="71"/>
  <c r="BC99" i="71"/>
  <c r="AV99" i="71"/>
  <c r="AU99" i="71"/>
  <c r="AT99" i="71"/>
  <c r="AM99" i="71"/>
  <c r="AL99" i="71"/>
  <c r="AK99" i="71"/>
  <c r="AJ99" i="71"/>
  <c r="AI99" i="71"/>
  <c r="AH99" i="71"/>
  <c r="AG99" i="71"/>
  <c r="AF99" i="71"/>
  <c r="AE99" i="71"/>
  <c r="AC99" i="71"/>
  <c r="AB99" i="71"/>
  <c r="R99" i="71"/>
  <c r="M99" i="71"/>
  <c r="K99" i="71"/>
  <c r="BN98" i="71"/>
  <c r="BE98" i="71"/>
  <c r="AV98" i="71"/>
  <c r="AD98" i="71" s="1"/>
  <c r="AM98" i="71"/>
  <c r="AJ98" i="71"/>
  <c r="AI98" i="71"/>
  <c r="AH98" i="71"/>
  <c r="AG98" i="71"/>
  <c r="AF98" i="71"/>
  <c r="AE98" i="71"/>
  <c r="BN97" i="71"/>
  <c r="BE97" i="71"/>
  <c r="AV97" i="71"/>
  <c r="AM97" i="71"/>
  <c r="AD97" i="71" s="1"/>
  <c r="AJ97" i="71"/>
  <c r="AI97" i="71"/>
  <c r="AH97" i="71"/>
  <c r="AG97" i="71"/>
  <c r="AF97" i="71"/>
  <c r="AE97" i="71"/>
  <c r="BN96" i="71"/>
  <c r="BE96" i="71"/>
  <c r="AV96" i="71"/>
  <c r="AM96" i="71"/>
  <c r="AD96" i="71" s="1"/>
  <c r="AJ96" i="71"/>
  <c r="AI96" i="71"/>
  <c r="AH96" i="71"/>
  <c r="AG96" i="71"/>
  <c r="AF96" i="71"/>
  <c r="AE96" i="71"/>
  <c r="BN95" i="71"/>
  <c r="BM95" i="71"/>
  <c r="BL95" i="71"/>
  <c r="BE95" i="71"/>
  <c r="BD95" i="71"/>
  <c r="BC95" i="71"/>
  <c r="AV95" i="71"/>
  <c r="AU95" i="71"/>
  <c r="AT95" i="71"/>
  <c r="AM95" i="71"/>
  <c r="AD95" i="71" s="1"/>
  <c r="AL95" i="71"/>
  <c r="AK95" i="71"/>
  <c r="AJ95" i="71"/>
  <c r="AI95" i="71"/>
  <c r="AH95" i="71"/>
  <c r="AG95" i="71"/>
  <c r="AF95" i="71"/>
  <c r="AE95" i="71"/>
  <c r="AC95" i="71"/>
  <c r="AB95" i="71"/>
  <c r="R95" i="71"/>
  <c r="M95" i="71"/>
  <c r="K95" i="71"/>
  <c r="BN94" i="71"/>
  <c r="BE94" i="71"/>
  <c r="AV94" i="71"/>
  <c r="AM94" i="71"/>
  <c r="AJ94" i="71"/>
  <c r="AI94" i="71"/>
  <c r="AH94" i="71"/>
  <c r="AG94" i="71"/>
  <c r="AF94" i="71"/>
  <c r="AE94" i="71"/>
  <c r="AD94" i="71"/>
  <c r="BN93" i="71"/>
  <c r="BE93" i="71"/>
  <c r="AV93" i="71"/>
  <c r="AM93" i="71"/>
  <c r="AD93" i="71" s="1"/>
  <c r="AJ93" i="71"/>
  <c r="AI93" i="71"/>
  <c r="AH93" i="71"/>
  <c r="AG93" i="71"/>
  <c r="AF93" i="71"/>
  <c r="AE93" i="71"/>
  <c r="BN92" i="71"/>
  <c r="AD92" i="71" s="1"/>
  <c r="BE92" i="71"/>
  <c r="AV92" i="71"/>
  <c r="AM92" i="71"/>
  <c r="AJ92" i="71"/>
  <c r="AI92" i="71"/>
  <c r="AH92" i="71"/>
  <c r="AG92" i="71"/>
  <c r="AF92" i="71"/>
  <c r="AE92" i="71"/>
  <c r="BN91" i="71"/>
  <c r="BM91" i="71"/>
  <c r="BL91" i="71"/>
  <c r="BE91" i="71"/>
  <c r="BD91" i="71"/>
  <c r="BC91" i="71"/>
  <c r="AV91" i="71"/>
  <c r="AU91" i="71"/>
  <c r="AT91" i="71"/>
  <c r="AM91" i="71"/>
  <c r="AL91" i="71"/>
  <c r="AK91" i="71"/>
  <c r="AJ91" i="71"/>
  <c r="AI91" i="71"/>
  <c r="AH91" i="71"/>
  <c r="AG91" i="71"/>
  <c r="AF91" i="71"/>
  <c r="AE91" i="71"/>
  <c r="AD91" i="71"/>
  <c r="AC91" i="71"/>
  <c r="AB91" i="71"/>
  <c r="R91" i="71"/>
  <c r="M91" i="71"/>
  <c r="K91" i="71"/>
  <c r="C91" i="71"/>
  <c r="BN90" i="71"/>
  <c r="AD90" i="71" s="1"/>
  <c r="BE90" i="71"/>
  <c r="AV90" i="71"/>
  <c r="AM90" i="71"/>
  <c r="AJ90" i="71"/>
  <c r="AI90" i="71"/>
  <c r="AH90" i="71"/>
  <c r="AG90" i="71"/>
  <c r="AF90" i="71"/>
  <c r="AE90" i="71"/>
  <c r="BN89" i="71"/>
  <c r="BE89" i="71"/>
  <c r="AV89" i="71"/>
  <c r="AD89" i="71" s="1"/>
  <c r="AM89" i="71"/>
  <c r="AJ89" i="71"/>
  <c r="AI89" i="71"/>
  <c r="AH89" i="71"/>
  <c r="AG89" i="71"/>
  <c r="AF89" i="71"/>
  <c r="AE89" i="71"/>
  <c r="BN88" i="71"/>
  <c r="BE88" i="71"/>
  <c r="AV88" i="71"/>
  <c r="AD88" i="71" s="1"/>
  <c r="AM88" i="71"/>
  <c r="AJ88" i="71"/>
  <c r="AI88" i="71"/>
  <c r="AH88" i="71"/>
  <c r="AG88" i="71"/>
  <c r="AF88" i="71"/>
  <c r="AE88" i="71"/>
  <c r="BN87" i="71"/>
  <c r="BM87" i="71"/>
  <c r="BL87" i="71"/>
  <c r="BE87" i="71"/>
  <c r="AD87" i="71" s="1"/>
  <c r="BD87" i="71"/>
  <c r="BC87" i="71"/>
  <c r="AV87" i="71"/>
  <c r="AU87" i="71"/>
  <c r="AT87" i="71"/>
  <c r="AM87" i="71"/>
  <c r="AL87" i="71"/>
  <c r="AK87" i="71"/>
  <c r="AJ87" i="71"/>
  <c r="AI87" i="71"/>
  <c r="AH87" i="71"/>
  <c r="AG87" i="71"/>
  <c r="AF87" i="71"/>
  <c r="AE87" i="71"/>
  <c r="AC87" i="71"/>
  <c r="AB87" i="71"/>
  <c r="R87" i="71"/>
  <c r="M87" i="71"/>
  <c r="K87" i="71"/>
  <c r="BN86" i="71"/>
  <c r="BE86" i="71"/>
  <c r="AV86" i="71"/>
  <c r="AM86" i="71"/>
  <c r="AD86" i="71" s="1"/>
  <c r="AJ86" i="71"/>
  <c r="AI86" i="71"/>
  <c r="AH86" i="71"/>
  <c r="AG86" i="71"/>
  <c r="AF86" i="71"/>
  <c r="AE86" i="71"/>
  <c r="BN85" i="71"/>
  <c r="BE85" i="71"/>
  <c r="AV85" i="71"/>
  <c r="AM85" i="71"/>
  <c r="AD85" i="71" s="1"/>
  <c r="AJ85" i="71"/>
  <c r="AI85" i="71"/>
  <c r="AH85" i="71"/>
  <c r="AG85" i="71"/>
  <c r="AF85" i="71"/>
  <c r="AE85" i="71"/>
  <c r="BN84" i="71"/>
  <c r="BE84" i="71"/>
  <c r="AV84" i="71"/>
  <c r="AM84" i="71"/>
  <c r="AD84" i="71" s="1"/>
  <c r="AJ84" i="71"/>
  <c r="AI84" i="71"/>
  <c r="AH84" i="71"/>
  <c r="AG84" i="71"/>
  <c r="AF84" i="71"/>
  <c r="AE84" i="71"/>
  <c r="BN83" i="71"/>
  <c r="BM83" i="71"/>
  <c r="BL83" i="71"/>
  <c r="BE83" i="71"/>
  <c r="BD83" i="71"/>
  <c r="BC83" i="71"/>
  <c r="AV83" i="71"/>
  <c r="AU83" i="71"/>
  <c r="AT83" i="71"/>
  <c r="AM83" i="71"/>
  <c r="AL83" i="71"/>
  <c r="AK83" i="71"/>
  <c r="AJ83" i="71"/>
  <c r="AI83" i="71"/>
  <c r="AH83" i="71"/>
  <c r="AG83" i="71"/>
  <c r="AF83" i="71"/>
  <c r="AE83" i="71"/>
  <c r="AD83" i="71"/>
  <c r="AC83" i="71"/>
  <c r="AB83" i="71"/>
  <c r="R83" i="71"/>
  <c r="M83" i="71"/>
  <c r="K83" i="71"/>
  <c r="BN82" i="71"/>
  <c r="BE82" i="71"/>
  <c r="AD82" i="71" s="1"/>
  <c r="AV82" i="71"/>
  <c r="AM82" i="71"/>
  <c r="AJ82" i="71"/>
  <c r="AI82" i="71"/>
  <c r="AH82" i="71"/>
  <c r="AG82" i="71"/>
  <c r="AF82" i="71"/>
  <c r="AE82" i="71"/>
  <c r="BN81" i="71"/>
  <c r="BE81" i="71"/>
  <c r="AV81" i="71"/>
  <c r="AD81" i="71" s="1"/>
  <c r="AM81" i="71"/>
  <c r="AJ81" i="71"/>
  <c r="AI81" i="71"/>
  <c r="AH81" i="71"/>
  <c r="AG81" i="71"/>
  <c r="AF81" i="71"/>
  <c r="AE81" i="71"/>
  <c r="BN80" i="71"/>
  <c r="BE80" i="71"/>
  <c r="AV80" i="71"/>
  <c r="AM80" i="71"/>
  <c r="AD80" i="71" s="1"/>
  <c r="AJ80" i="71"/>
  <c r="AI80" i="71"/>
  <c r="AH80" i="71"/>
  <c r="AG80" i="71"/>
  <c r="AF80" i="71"/>
  <c r="AE80" i="71"/>
  <c r="BN79" i="71"/>
  <c r="BM79" i="71"/>
  <c r="BL79" i="71"/>
  <c r="BE79" i="71"/>
  <c r="BD79" i="71"/>
  <c r="BC79" i="71"/>
  <c r="AV79" i="71"/>
  <c r="AU79" i="71"/>
  <c r="AT79" i="71"/>
  <c r="AM79" i="71"/>
  <c r="AD79" i="71" s="1"/>
  <c r="AL79" i="71"/>
  <c r="AK79" i="71"/>
  <c r="AJ79" i="71"/>
  <c r="AI79" i="71"/>
  <c r="AH79" i="71"/>
  <c r="AG79" i="71"/>
  <c r="AF79" i="71"/>
  <c r="AE79" i="71"/>
  <c r="AC79" i="71"/>
  <c r="AB79" i="71"/>
  <c r="R79" i="71"/>
  <c r="M79" i="71"/>
  <c r="K79" i="71"/>
  <c r="BN78" i="71"/>
  <c r="BE78" i="71"/>
  <c r="AV78" i="71"/>
  <c r="AM78" i="71"/>
  <c r="AD78" i="71" s="1"/>
  <c r="AJ78" i="71"/>
  <c r="AI78" i="71"/>
  <c r="AH78" i="71"/>
  <c r="AG78" i="71"/>
  <c r="AF78" i="71"/>
  <c r="AE78" i="71"/>
  <c r="BN77" i="71"/>
  <c r="BE77" i="71"/>
  <c r="AV77" i="71"/>
  <c r="AM77" i="71"/>
  <c r="AJ77" i="71"/>
  <c r="AI77" i="71"/>
  <c r="AH77" i="71"/>
  <c r="AG77" i="71"/>
  <c r="AF77" i="71"/>
  <c r="AE77" i="71"/>
  <c r="AD77" i="71"/>
  <c r="BN76" i="71"/>
  <c r="BE76" i="71"/>
  <c r="AV76" i="71"/>
  <c r="AM76" i="71"/>
  <c r="AD76" i="71" s="1"/>
  <c r="AJ76" i="71"/>
  <c r="AI76" i="71"/>
  <c r="AH76" i="71"/>
  <c r="AG76" i="71"/>
  <c r="AF76" i="71"/>
  <c r="AE76" i="71"/>
  <c r="BN75" i="71"/>
  <c r="BM75" i="71"/>
  <c r="BL75" i="71"/>
  <c r="BE75" i="71"/>
  <c r="AD75" i="71" s="1"/>
  <c r="BD75" i="71"/>
  <c r="BC75" i="71"/>
  <c r="AV75" i="71"/>
  <c r="AU75" i="71"/>
  <c r="AT75" i="71"/>
  <c r="AM75" i="71"/>
  <c r="AL75" i="71"/>
  <c r="AK75" i="71"/>
  <c r="AJ75" i="71"/>
  <c r="AI75" i="71"/>
  <c r="AH75" i="71"/>
  <c r="AG75" i="71"/>
  <c r="AF75" i="71"/>
  <c r="AE75" i="71"/>
  <c r="AC75" i="71"/>
  <c r="AB75" i="71"/>
  <c r="R75" i="71"/>
  <c r="M75" i="71"/>
  <c r="K75" i="71"/>
  <c r="BN74" i="71"/>
  <c r="AD74" i="71" s="1"/>
  <c r="BE74" i="71"/>
  <c r="AV74" i="71"/>
  <c r="AM74" i="71"/>
  <c r="AJ74" i="71"/>
  <c r="AI74" i="71"/>
  <c r="AH74" i="71"/>
  <c r="AG74" i="71"/>
  <c r="AF74" i="71"/>
  <c r="AE74" i="71"/>
  <c r="BN73" i="71"/>
  <c r="BE73" i="71"/>
  <c r="AV73" i="71"/>
  <c r="AM73" i="71"/>
  <c r="AD73" i="71" s="1"/>
  <c r="AJ73" i="71"/>
  <c r="AI73" i="71"/>
  <c r="AH73" i="71"/>
  <c r="AG73" i="71"/>
  <c r="AF73" i="71"/>
  <c r="AE73" i="71"/>
  <c r="BN72" i="71"/>
  <c r="BE72" i="71"/>
  <c r="AV72" i="71"/>
  <c r="AD72" i="71" s="1"/>
  <c r="AM72" i="71"/>
  <c r="AJ72" i="71"/>
  <c r="AI72" i="71"/>
  <c r="AH72" i="71"/>
  <c r="AG72" i="71"/>
  <c r="AF72" i="71"/>
  <c r="AE72" i="71"/>
  <c r="BN71" i="71"/>
  <c r="BM71" i="71"/>
  <c r="BL71" i="71"/>
  <c r="BE71" i="71"/>
  <c r="AD71" i="71" s="1"/>
  <c r="BD71" i="71"/>
  <c r="BC71" i="71"/>
  <c r="AV71" i="71"/>
  <c r="AU71" i="71"/>
  <c r="AT71" i="71"/>
  <c r="AM71" i="71"/>
  <c r="AL71" i="71"/>
  <c r="AK71" i="71"/>
  <c r="AJ71" i="71"/>
  <c r="AI71" i="71"/>
  <c r="AH71" i="71"/>
  <c r="AG71" i="71"/>
  <c r="AF71" i="71"/>
  <c r="AE71" i="71"/>
  <c r="AC71" i="71"/>
  <c r="AB71" i="71"/>
  <c r="R71" i="71"/>
  <c r="M71" i="71"/>
  <c r="K71" i="71"/>
  <c r="BN70" i="71"/>
  <c r="BE70" i="71"/>
  <c r="AV70" i="71"/>
  <c r="AM70" i="71"/>
  <c r="AD70" i="71" s="1"/>
  <c r="AJ70" i="71"/>
  <c r="AI70" i="71"/>
  <c r="AH70" i="71"/>
  <c r="AG70" i="71"/>
  <c r="AF70" i="71"/>
  <c r="AE70" i="71"/>
  <c r="BN69" i="71"/>
  <c r="BE69" i="71"/>
  <c r="AV69" i="71"/>
  <c r="AM69" i="71"/>
  <c r="AD69" i="71" s="1"/>
  <c r="AJ69" i="71"/>
  <c r="AI69" i="71"/>
  <c r="AH69" i="71"/>
  <c r="AG69" i="71"/>
  <c r="AF69" i="71"/>
  <c r="AE69" i="71"/>
  <c r="BN68" i="71"/>
  <c r="AD68" i="71" s="1"/>
  <c r="BE68" i="71"/>
  <c r="AV68" i="71"/>
  <c r="AM68" i="71"/>
  <c r="AJ68" i="71"/>
  <c r="AI68" i="71"/>
  <c r="AH68" i="71"/>
  <c r="AG68" i="71"/>
  <c r="AF68" i="71"/>
  <c r="AE68" i="71"/>
  <c r="BN67" i="71"/>
  <c r="BM67" i="71"/>
  <c r="BL67" i="71"/>
  <c r="BE67" i="71"/>
  <c r="BD67" i="71"/>
  <c r="BC67" i="71"/>
  <c r="AV67" i="71"/>
  <c r="AD67" i="71" s="1"/>
  <c r="AU67" i="71"/>
  <c r="AT67" i="71"/>
  <c r="AM67" i="71"/>
  <c r="AL67" i="71"/>
  <c r="AK67" i="71"/>
  <c r="AJ67" i="71"/>
  <c r="AI67" i="71"/>
  <c r="AH67" i="71"/>
  <c r="AG67" i="71"/>
  <c r="AF67" i="71"/>
  <c r="AE67" i="71"/>
  <c r="AC67" i="71"/>
  <c r="AB67" i="71"/>
  <c r="R67" i="71"/>
  <c r="M67" i="71"/>
  <c r="K67" i="71"/>
  <c r="BN66" i="71"/>
  <c r="BE66" i="71"/>
  <c r="AD66" i="71" s="1"/>
  <c r="AV66" i="71"/>
  <c r="AM66" i="71"/>
  <c r="AJ66" i="71"/>
  <c r="AI66" i="71"/>
  <c r="AH66" i="71"/>
  <c r="AG66" i="71"/>
  <c r="AF66" i="71"/>
  <c r="AE66" i="71"/>
  <c r="BN65" i="71"/>
  <c r="BE65" i="71"/>
  <c r="AV65" i="71"/>
  <c r="AD65" i="71" s="1"/>
  <c r="AM65" i="71"/>
  <c r="AJ65" i="71"/>
  <c r="AI65" i="71"/>
  <c r="AH65" i="71"/>
  <c r="AG65" i="71"/>
  <c r="AF65" i="71"/>
  <c r="AE65" i="71"/>
  <c r="BN64" i="71"/>
  <c r="BE64" i="71"/>
  <c r="AV64" i="71"/>
  <c r="AM64" i="71"/>
  <c r="AD64" i="71" s="1"/>
  <c r="AJ64" i="71"/>
  <c r="AI64" i="71"/>
  <c r="AH64" i="71"/>
  <c r="AG64" i="71"/>
  <c r="AF64" i="71"/>
  <c r="AE64" i="71"/>
  <c r="BN63" i="71"/>
  <c r="BM63" i="71"/>
  <c r="BL63" i="71"/>
  <c r="BE63" i="71"/>
  <c r="BD63" i="71"/>
  <c r="BC63" i="71"/>
  <c r="AV63" i="71"/>
  <c r="AU63" i="71"/>
  <c r="AT63" i="71"/>
  <c r="AM63" i="71"/>
  <c r="AD63" i="71" s="1"/>
  <c r="AL63" i="71"/>
  <c r="AK63" i="71"/>
  <c r="AJ63" i="71"/>
  <c r="AI63" i="71"/>
  <c r="AH63" i="71"/>
  <c r="AG63" i="71"/>
  <c r="AF63" i="71"/>
  <c r="AE63" i="71"/>
  <c r="AC63" i="71"/>
  <c r="AB63" i="71"/>
  <c r="R63" i="71"/>
  <c r="M63" i="71"/>
  <c r="K63" i="71"/>
  <c r="BN62" i="71"/>
  <c r="BE62" i="71"/>
  <c r="AV62" i="71"/>
  <c r="AM62" i="71"/>
  <c r="AD62" i="71" s="1"/>
  <c r="AJ62" i="71"/>
  <c r="AI62" i="71"/>
  <c r="AH62" i="71"/>
  <c r="AG62" i="71"/>
  <c r="AF62" i="71"/>
  <c r="AE62" i="71"/>
  <c r="BN61" i="71"/>
  <c r="BE61" i="71"/>
  <c r="AV61" i="71"/>
  <c r="AM61" i="71"/>
  <c r="AJ61" i="71"/>
  <c r="AI61" i="71"/>
  <c r="AH61" i="71"/>
  <c r="AG61" i="71"/>
  <c r="AF61" i="71"/>
  <c r="AE61" i="71"/>
  <c r="AD61" i="71"/>
  <c r="BN60" i="71"/>
  <c r="BE60" i="71"/>
  <c r="AV60" i="71"/>
  <c r="AM60" i="71"/>
  <c r="AD60" i="71" s="1"/>
  <c r="AJ60" i="71"/>
  <c r="AI60" i="71"/>
  <c r="AH60" i="71"/>
  <c r="AG60" i="71"/>
  <c r="AF60" i="71"/>
  <c r="AE60" i="71"/>
  <c r="BN59" i="71"/>
  <c r="BM59" i="71"/>
  <c r="BL59" i="71"/>
  <c r="BE59" i="71"/>
  <c r="AD59" i="71" s="1"/>
  <c r="BD59" i="71"/>
  <c r="BC59" i="71"/>
  <c r="AV59" i="71"/>
  <c r="AU59" i="71"/>
  <c r="AT59" i="71"/>
  <c r="AM59" i="71"/>
  <c r="AL59" i="71"/>
  <c r="AK59" i="71"/>
  <c r="AJ59" i="71"/>
  <c r="AI59" i="71"/>
  <c r="AH59" i="71"/>
  <c r="AG59" i="71"/>
  <c r="AF59" i="71"/>
  <c r="AE59" i="71"/>
  <c r="AC59" i="71"/>
  <c r="AB59" i="71"/>
  <c r="R59" i="71"/>
  <c r="M59" i="71"/>
  <c r="K59" i="71"/>
  <c r="BN58" i="71"/>
  <c r="AD58" i="71" s="1"/>
  <c r="BE58" i="71"/>
  <c r="AV58" i="71"/>
  <c r="AM58" i="71"/>
  <c r="AJ58" i="71"/>
  <c r="AI58" i="71"/>
  <c r="AH58" i="71"/>
  <c r="AG58" i="71"/>
  <c r="AF58" i="71"/>
  <c r="AE58" i="71"/>
  <c r="BN57" i="71"/>
  <c r="BE57" i="71"/>
  <c r="AV57" i="71"/>
  <c r="AM57" i="71"/>
  <c r="AD57" i="71" s="1"/>
  <c r="AJ57" i="71"/>
  <c r="AI57" i="71"/>
  <c r="AH57" i="71"/>
  <c r="AG57" i="71"/>
  <c r="AF57" i="71"/>
  <c r="AE57" i="71"/>
  <c r="BN56" i="71"/>
  <c r="BE56" i="71"/>
  <c r="AV56" i="71"/>
  <c r="AD56" i="71" s="1"/>
  <c r="AM56" i="71"/>
  <c r="AJ56" i="71"/>
  <c r="AI56" i="71"/>
  <c r="AH56" i="71"/>
  <c r="AG56" i="71"/>
  <c r="AF56" i="71"/>
  <c r="AE56" i="71"/>
  <c r="BN55" i="71"/>
  <c r="BM55" i="71"/>
  <c r="BL55" i="71"/>
  <c r="BE55" i="71"/>
  <c r="AD55" i="71" s="1"/>
  <c r="BD55" i="71"/>
  <c r="BC55" i="71"/>
  <c r="AV55" i="71"/>
  <c r="AU55" i="71"/>
  <c r="AT55" i="71"/>
  <c r="AM55" i="71"/>
  <c r="AL55" i="71"/>
  <c r="AK55" i="71"/>
  <c r="AJ55" i="71"/>
  <c r="AI55" i="71"/>
  <c r="AH55" i="71"/>
  <c r="AG55" i="71"/>
  <c r="AF55" i="71"/>
  <c r="AE55" i="71"/>
  <c r="AC55" i="71"/>
  <c r="AB55" i="71"/>
  <c r="R55" i="71"/>
  <c r="M55" i="71"/>
  <c r="K55" i="71"/>
  <c r="BN54" i="71"/>
  <c r="BE54" i="71"/>
  <c r="AV54" i="71"/>
  <c r="AM54" i="71"/>
  <c r="AD54" i="71" s="1"/>
  <c r="AJ54" i="71"/>
  <c r="AI54" i="71"/>
  <c r="AH54" i="71"/>
  <c r="AG54" i="71"/>
  <c r="AF54" i="71"/>
  <c r="AE54" i="71"/>
  <c r="BN53" i="71"/>
  <c r="BE53" i="71"/>
  <c r="AV53" i="71"/>
  <c r="AM53" i="71"/>
  <c r="AD53" i="71" s="1"/>
  <c r="AJ53" i="71"/>
  <c r="AI53" i="71"/>
  <c r="AH53" i="71"/>
  <c r="AG53" i="71"/>
  <c r="AF53" i="71"/>
  <c r="AE53" i="71"/>
  <c r="BN52" i="71"/>
  <c r="AD52" i="71" s="1"/>
  <c r="BE52" i="71"/>
  <c r="AV52" i="71"/>
  <c r="AM52" i="71"/>
  <c r="AJ52" i="71"/>
  <c r="AI52" i="71"/>
  <c r="AH52" i="71"/>
  <c r="AG52" i="71"/>
  <c r="AF52" i="71"/>
  <c r="AE52" i="71"/>
  <c r="BN51" i="71"/>
  <c r="BM51" i="71"/>
  <c r="BL51" i="71"/>
  <c r="BE51" i="71"/>
  <c r="BD51" i="71"/>
  <c r="BC51" i="71"/>
  <c r="AV51" i="71"/>
  <c r="AU51" i="71"/>
  <c r="AT51" i="71"/>
  <c r="AM51" i="71"/>
  <c r="AL51" i="71"/>
  <c r="AK51" i="71"/>
  <c r="AJ51" i="71"/>
  <c r="AI51" i="71"/>
  <c r="AH51" i="71"/>
  <c r="AG51" i="71"/>
  <c r="AF51" i="71"/>
  <c r="AE51" i="71"/>
  <c r="AD51" i="71"/>
  <c r="AC51" i="71"/>
  <c r="AB51" i="71"/>
  <c r="R51" i="71"/>
  <c r="M51" i="71"/>
  <c r="K51" i="71"/>
  <c r="BN50" i="71"/>
  <c r="BE50" i="71"/>
  <c r="AD50" i="71" s="1"/>
  <c r="AV50" i="71"/>
  <c r="AM50" i="71"/>
  <c r="AJ50" i="71"/>
  <c r="AI50" i="71"/>
  <c r="AH50" i="71"/>
  <c r="AG50" i="71"/>
  <c r="AF50" i="71"/>
  <c r="AE50" i="71"/>
  <c r="BN49" i="71"/>
  <c r="BE49" i="71"/>
  <c r="AV49" i="71"/>
  <c r="AD49" i="71" s="1"/>
  <c r="AM49" i="71"/>
  <c r="AJ49" i="71"/>
  <c r="AI49" i="71"/>
  <c r="AH49" i="71"/>
  <c r="AG49" i="71"/>
  <c r="AF49" i="71"/>
  <c r="AE49" i="71"/>
  <c r="BN48" i="71"/>
  <c r="BE48" i="71"/>
  <c r="AV48" i="71"/>
  <c r="AM48" i="71"/>
  <c r="AD48" i="71" s="1"/>
  <c r="AJ48" i="71"/>
  <c r="AI48" i="71"/>
  <c r="AH48" i="71"/>
  <c r="AG48" i="71"/>
  <c r="AF48" i="71"/>
  <c r="AE48" i="71"/>
  <c r="BN47" i="71"/>
  <c r="BM47" i="71"/>
  <c r="BL47" i="71"/>
  <c r="BE47" i="71"/>
  <c r="BD47" i="71"/>
  <c r="BC47" i="71"/>
  <c r="AV47" i="71"/>
  <c r="AU47" i="71"/>
  <c r="AT47" i="71"/>
  <c r="AM47" i="71"/>
  <c r="AD47" i="71" s="1"/>
  <c r="AL47" i="71"/>
  <c r="AK47" i="71"/>
  <c r="AJ47" i="71"/>
  <c r="AI47" i="71"/>
  <c r="AH47" i="71"/>
  <c r="AG47" i="71"/>
  <c r="AF47" i="71"/>
  <c r="AE47" i="71"/>
  <c r="AC47" i="71"/>
  <c r="AB47" i="71"/>
  <c r="R47" i="71"/>
  <c r="M47" i="71"/>
  <c r="K47" i="71"/>
  <c r="BN46" i="71"/>
  <c r="BE46" i="71"/>
  <c r="AV46" i="71"/>
  <c r="AM46" i="71"/>
  <c r="AD46" i="71" s="1"/>
  <c r="AJ46" i="71"/>
  <c r="AI46" i="71"/>
  <c r="AH46" i="71"/>
  <c r="AG46" i="71"/>
  <c r="AF46" i="71"/>
  <c r="AE46" i="71"/>
  <c r="BN45" i="71"/>
  <c r="BE45" i="71"/>
  <c r="AV45" i="71"/>
  <c r="AM45" i="71"/>
  <c r="AJ45" i="71"/>
  <c r="AI45" i="71"/>
  <c r="AH45" i="71"/>
  <c r="AG45" i="71"/>
  <c r="AF45" i="71"/>
  <c r="AE45" i="71"/>
  <c r="AD45" i="71"/>
  <c r="BN44" i="71"/>
  <c r="BE44" i="71"/>
  <c r="AV44" i="71"/>
  <c r="AM44" i="71"/>
  <c r="AD44" i="71" s="1"/>
  <c r="AJ44" i="71"/>
  <c r="AI44" i="71"/>
  <c r="AH44" i="71"/>
  <c r="AG44" i="71"/>
  <c r="AF44" i="71"/>
  <c r="AE44" i="71"/>
  <c r="BN43" i="71"/>
  <c r="BM43" i="71"/>
  <c r="BL43" i="71"/>
  <c r="BE43" i="71"/>
  <c r="AD43" i="71" s="1"/>
  <c r="BD43" i="71"/>
  <c r="BC43" i="71"/>
  <c r="AV43" i="71"/>
  <c r="AU43" i="71"/>
  <c r="AT43" i="71"/>
  <c r="AM43" i="71"/>
  <c r="AL43" i="71"/>
  <c r="AK43" i="71"/>
  <c r="AJ43" i="71"/>
  <c r="AI43" i="71"/>
  <c r="AH43" i="71"/>
  <c r="AG43" i="71"/>
  <c r="AF43" i="71"/>
  <c r="AE43" i="71"/>
  <c r="AC43" i="71"/>
  <c r="AB43" i="71"/>
  <c r="R43" i="71"/>
  <c r="M43" i="71"/>
  <c r="K43" i="71"/>
  <c r="BN42" i="71"/>
  <c r="AD42" i="71" s="1"/>
  <c r="BE42" i="71"/>
  <c r="AV42" i="71"/>
  <c r="AM42" i="71"/>
  <c r="AJ42" i="71"/>
  <c r="AI42" i="71"/>
  <c r="AH42" i="71"/>
  <c r="AG42" i="71"/>
  <c r="AF42" i="71"/>
  <c r="AE42" i="71"/>
  <c r="BN41" i="71"/>
  <c r="BE41" i="71"/>
  <c r="AD41" i="71" s="1"/>
  <c r="AV41" i="71"/>
  <c r="AM41" i="71"/>
  <c r="AJ41" i="71"/>
  <c r="AI41" i="71"/>
  <c r="AH41" i="71"/>
  <c r="AG41" i="71"/>
  <c r="AF41" i="71"/>
  <c r="AE41" i="71"/>
  <c r="BN40" i="71"/>
  <c r="BE40" i="71"/>
  <c r="AV40" i="71"/>
  <c r="AD40" i="71" s="1"/>
  <c r="AM40" i="71"/>
  <c r="AJ40" i="71"/>
  <c r="AI40" i="71"/>
  <c r="AH40" i="71"/>
  <c r="AG40" i="71"/>
  <c r="AF40" i="71"/>
  <c r="AE40" i="71"/>
  <c r="BN39" i="71"/>
  <c r="BM39" i="71"/>
  <c r="BL39" i="71"/>
  <c r="BE39" i="71"/>
  <c r="AD39" i="71" s="1"/>
  <c r="BD39" i="71"/>
  <c r="BC39" i="71"/>
  <c r="AV39" i="71"/>
  <c r="AU39" i="71"/>
  <c r="AT39" i="71"/>
  <c r="AM39" i="71"/>
  <c r="AL39" i="71"/>
  <c r="AK39" i="71"/>
  <c r="AJ39" i="71"/>
  <c r="AI39" i="71"/>
  <c r="AH39" i="71"/>
  <c r="AG39" i="71"/>
  <c r="AF39" i="71"/>
  <c r="AE39" i="71"/>
  <c r="AC39" i="71"/>
  <c r="AB39" i="71"/>
  <c r="R39" i="71"/>
  <c r="M39" i="71"/>
  <c r="K39" i="71"/>
  <c r="BN38" i="71"/>
  <c r="BE38" i="71"/>
  <c r="AV38" i="71"/>
  <c r="AM38" i="71"/>
  <c r="AD38" i="71" s="1"/>
  <c r="AJ38" i="71"/>
  <c r="AI38" i="71"/>
  <c r="AH38" i="71"/>
  <c r="AG38" i="71"/>
  <c r="AF38" i="71"/>
  <c r="AE38" i="71"/>
  <c r="BN37" i="71"/>
  <c r="BE37" i="71"/>
  <c r="AV37" i="71"/>
  <c r="AM37" i="71"/>
  <c r="AD37" i="71" s="1"/>
  <c r="AJ37" i="71"/>
  <c r="AI37" i="71"/>
  <c r="AH37" i="71"/>
  <c r="AG37" i="71"/>
  <c r="AF37" i="71"/>
  <c r="AE37" i="71"/>
  <c r="BN36" i="71"/>
  <c r="AD36" i="71" s="1"/>
  <c r="BE36" i="71"/>
  <c r="AV36" i="71"/>
  <c r="AM36" i="71"/>
  <c r="AJ36" i="71"/>
  <c r="AI36" i="71"/>
  <c r="AH36" i="71"/>
  <c r="AG36" i="71"/>
  <c r="AF36" i="71"/>
  <c r="AE36" i="71"/>
  <c r="BN35" i="71"/>
  <c r="BM35" i="71"/>
  <c r="BL35" i="71"/>
  <c r="BE35" i="71"/>
  <c r="BD35" i="71"/>
  <c r="BC35" i="71"/>
  <c r="AV35" i="71"/>
  <c r="AD35" i="71" s="1"/>
  <c r="AU35" i="71"/>
  <c r="AT35" i="71"/>
  <c r="AM35" i="71"/>
  <c r="AL35" i="71"/>
  <c r="AK35" i="71"/>
  <c r="AJ35" i="71"/>
  <c r="AI35" i="71"/>
  <c r="AH35" i="71"/>
  <c r="AG35" i="71"/>
  <c r="AF35" i="71"/>
  <c r="AE35" i="71"/>
  <c r="AC35" i="71"/>
  <c r="AB35" i="71"/>
  <c r="R35" i="71"/>
  <c r="M35" i="71"/>
  <c r="K35" i="71"/>
  <c r="BN34" i="71"/>
  <c r="BE34" i="71"/>
  <c r="AD34" i="71" s="1"/>
  <c r="AV34" i="71"/>
  <c r="AM34" i="71"/>
  <c r="AJ34" i="71"/>
  <c r="AI34" i="71"/>
  <c r="AH34" i="71"/>
  <c r="AG34" i="71"/>
  <c r="AF34" i="71"/>
  <c r="AE34" i="71"/>
  <c r="BN33" i="71"/>
  <c r="BE33" i="71"/>
  <c r="AV33" i="71"/>
  <c r="AD33" i="71" s="1"/>
  <c r="AM33" i="71"/>
  <c r="AJ33" i="71"/>
  <c r="AI33" i="71"/>
  <c r="AH33" i="71"/>
  <c r="AG33" i="71"/>
  <c r="AF33" i="71"/>
  <c r="AE33" i="71"/>
  <c r="BN32" i="71"/>
  <c r="BE32" i="71"/>
  <c r="AV32" i="71"/>
  <c r="AM32" i="71"/>
  <c r="AD32" i="71" s="1"/>
  <c r="AJ32" i="71"/>
  <c r="AI32" i="71"/>
  <c r="AH32" i="71"/>
  <c r="AG32" i="71"/>
  <c r="AF32" i="71"/>
  <c r="AE32" i="71"/>
  <c r="BN31" i="71"/>
  <c r="BM31" i="71"/>
  <c r="BL31" i="71"/>
  <c r="BE31" i="71"/>
  <c r="BD31" i="71"/>
  <c r="BC31" i="71"/>
  <c r="AV31" i="71"/>
  <c r="AU31" i="71"/>
  <c r="AT31" i="71"/>
  <c r="AM31" i="71"/>
  <c r="AD31" i="71" s="1"/>
  <c r="AL31" i="71"/>
  <c r="AK31" i="71"/>
  <c r="AJ31" i="71"/>
  <c r="AI31" i="71"/>
  <c r="AH31" i="71"/>
  <c r="AG31" i="71"/>
  <c r="AF31" i="71"/>
  <c r="AE31" i="71"/>
  <c r="AC31" i="71"/>
  <c r="AB31" i="71"/>
  <c r="R31" i="71"/>
  <c r="M31" i="71"/>
  <c r="K31" i="71"/>
  <c r="BN30" i="71"/>
  <c r="BE30" i="71"/>
  <c r="AV30" i="71"/>
  <c r="AM30" i="71"/>
  <c r="AD30" i="71" s="1"/>
  <c r="AJ30" i="71"/>
  <c r="AI30" i="71"/>
  <c r="AH30" i="71"/>
  <c r="AG30" i="71"/>
  <c r="AF30" i="71"/>
  <c r="AE30" i="71"/>
  <c r="BN29" i="71"/>
  <c r="BE29" i="71"/>
  <c r="AV29" i="71"/>
  <c r="AM29" i="71"/>
  <c r="AJ29" i="71"/>
  <c r="AI29" i="71"/>
  <c r="AH29" i="71"/>
  <c r="AG29" i="71"/>
  <c r="AF29" i="71"/>
  <c r="AE29" i="71"/>
  <c r="AD29" i="71"/>
  <c r="BN28" i="71"/>
  <c r="BE28" i="71"/>
  <c r="AV28" i="71"/>
  <c r="AM28" i="71"/>
  <c r="AD28" i="71" s="1"/>
  <c r="AJ28" i="71"/>
  <c r="AI28" i="71"/>
  <c r="AH28" i="71"/>
  <c r="AG28" i="71"/>
  <c r="AF28" i="71"/>
  <c r="AE28" i="71"/>
  <c r="BN27" i="71"/>
  <c r="BM27" i="71"/>
  <c r="BL27" i="71"/>
  <c r="BE27" i="71"/>
  <c r="AD27" i="71" s="1"/>
  <c r="BD27" i="71"/>
  <c r="BC27" i="71"/>
  <c r="AV27" i="71"/>
  <c r="AU27" i="71"/>
  <c r="AT27" i="71"/>
  <c r="AM27" i="71"/>
  <c r="AL27" i="71"/>
  <c r="AK27" i="71"/>
  <c r="AJ27" i="71"/>
  <c r="AI27" i="71"/>
  <c r="AH27" i="71"/>
  <c r="AG27" i="71"/>
  <c r="AF27" i="71"/>
  <c r="AE27" i="71"/>
  <c r="AC27" i="71"/>
  <c r="AB27" i="71"/>
  <c r="R27" i="71"/>
  <c r="M27" i="71"/>
  <c r="K27" i="71"/>
  <c r="BN26" i="71"/>
  <c r="AD26" i="71" s="1"/>
  <c r="BE26" i="71"/>
  <c r="AV26" i="71"/>
  <c r="AM26" i="71"/>
  <c r="AJ26" i="71"/>
  <c r="AI26" i="71"/>
  <c r="AH26" i="71"/>
  <c r="AG26" i="71"/>
  <c r="AF26" i="71"/>
  <c r="AE26" i="71"/>
  <c r="BN25" i="71"/>
  <c r="BE25" i="71"/>
  <c r="AD25" i="71" s="1"/>
  <c r="AV25" i="71"/>
  <c r="AM25" i="71"/>
  <c r="AJ25" i="71"/>
  <c r="AI25" i="71"/>
  <c r="AH25" i="71"/>
  <c r="AG25" i="71"/>
  <c r="AF25" i="71"/>
  <c r="AE25" i="71"/>
  <c r="BN24" i="71"/>
  <c r="BE24" i="71"/>
  <c r="AV24" i="71"/>
  <c r="AD24" i="71" s="1"/>
  <c r="AM24" i="71"/>
  <c r="AJ24" i="71"/>
  <c r="AI24" i="71"/>
  <c r="AH24" i="71"/>
  <c r="AG24" i="71"/>
  <c r="AF24" i="71"/>
  <c r="AE24" i="71"/>
  <c r="BN23" i="71"/>
  <c r="BM23" i="71"/>
  <c r="BL23" i="71"/>
  <c r="BE23" i="71"/>
  <c r="BD23" i="71"/>
  <c r="BC23" i="71"/>
  <c r="AV23" i="71"/>
  <c r="AU23" i="71"/>
  <c r="AT23" i="71"/>
  <c r="AM23" i="71"/>
  <c r="AD23" i="71" s="1"/>
  <c r="AL23" i="71"/>
  <c r="AK23" i="71"/>
  <c r="AJ23" i="71"/>
  <c r="AI23" i="71"/>
  <c r="AH23" i="71"/>
  <c r="AG23" i="71"/>
  <c r="AF23" i="71"/>
  <c r="AC23" i="71"/>
  <c r="AB23" i="71"/>
  <c r="R23" i="71"/>
  <c r="M23" i="71"/>
  <c r="K23" i="71"/>
  <c r="BN22" i="71"/>
  <c r="BE22" i="71"/>
  <c r="AV22" i="71"/>
  <c r="AM22" i="71"/>
  <c r="AD22" i="71" s="1"/>
  <c r="AJ22" i="71"/>
  <c r="AI22" i="71"/>
  <c r="AH22" i="71"/>
  <c r="AG22" i="71"/>
  <c r="AF22" i="71"/>
  <c r="AE22" i="71"/>
  <c r="BN21" i="71"/>
  <c r="AD21" i="71" s="1"/>
  <c r="BE21" i="71"/>
  <c r="AV21" i="71"/>
  <c r="AM21" i="71"/>
  <c r="AJ21" i="71"/>
  <c r="AI21" i="71"/>
  <c r="AH21" i="71"/>
  <c r="AG21" i="71"/>
  <c r="AF21" i="71"/>
  <c r="AE21" i="71"/>
  <c r="BN20" i="71"/>
  <c r="BE20" i="71"/>
  <c r="AD20" i="71" s="1"/>
  <c r="AV20" i="71"/>
  <c r="AM20" i="71"/>
  <c r="AJ20" i="71"/>
  <c r="AI20" i="71"/>
  <c r="AH20" i="71"/>
  <c r="AG20" i="71"/>
  <c r="AF20" i="71"/>
  <c r="AE20" i="71"/>
  <c r="BM19" i="71"/>
  <c r="BL19" i="71"/>
  <c r="BD19" i="71"/>
  <c r="BC19" i="71"/>
  <c r="AU19" i="71"/>
  <c r="AT19" i="71"/>
  <c r="AM19" i="71"/>
  <c r="AD19" i="71" s="1"/>
  <c r="AL19" i="71"/>
  <c r="AK19" i="71"/>
  <c r="AJ19" i="71"/>
  <c r="AI19" i="71"/>
  <c r="AH19" i="71"/>
  <c r="AG19" i="71"/>
  <c r="AF19" i="71"/>
  <c r="AE19" i="71"/>
  <c r="AC19" i="71"/>
  <c r="AB19" i="71"/>
  <c r="R19" i="71"/>
  <c r="M19" i="71"/>
  <c r="K19" i="71"/>
  <c r="BN18" i="71"/>
  <c r="BE18" i="71"/>
  <c r="AV18" i="71"/>
  <c r="AM18" i="71"/>
  <c r="AJ18" i="71"/>
  <c r="AI18" i="71"/>
  <c r="AH18" i="71"/>
  <c r="AG18" i="71"/>
  <c r="AF18" i="71"/>
  <c r="AE18" i="71"/>
  <c r="AD18" i="71"/>
  <c r="BN17" i="71"/>
  <c r="BE17" i="71"/>
  <c r="AV17" i="71"/>
  <c r="AM17" i="71"/>
  <c r="AD17" i="71" s="1"/>
  <c r="AJ17" i="71"/>
  <c r="AI17" i="71"/>
  <c r="AH17" i="71"/>
  <c r="AG17" i="71"/>
  <c r="AF17" i="71"/>
  <c r="AE17" i="71"/>
  <c r="BN16" i="71"/>
  <c r="BE16" i="71"/>
  <c r="AV16" i="71"/>
  <c r="AM16" i="71"/>
  <c r="AD16" i="71" s="1"/>
  <c r="AJ16" i="71"/>
  <c r="AI16" i="71"/>
  <c r="AH16" i="71"/>
  <c r="AG16" i="71"/>
  <c r="AF16" i="71"/>
  <c r="AE16" i="71"/>
  <c r="BN15" i="71"/>
  <c r="AD15" i="71" s="1"/>
  <c r="BM15" i="71"/>
  <c r="BL15" i="71"/>
  <c r="BE15" i="71"/>
  <c r="BD15" i="71"/>
  <c r="BC15" i="71"/>
  <c r="AV15" i="71"/>
  <c r="AU15" i="71"/>
  <c r="AT15" i="71"/>
  <c r="AM15" i="71"/>
  <c r="AL15" i="71"/>
  <c r="AK15" i="71"/>
  <c r="AJ15" i="71"/>
  <c r="AI15" i="71"/>
  <c r="AH15" i="71"/>
  <c r="AG15" i="71"/>
  <c r="AF15" i="71"/>
  <c r="AE15" i="71"/>
  <c r="AC15" i="71"/>
  <c r="AB15" i="71"/>
  <c r="R15" i="71"/>
  <c r="M15" i="71"/>
  <c r="K15" i="71"/>
  <c r="BN14" i="71"/>
  <c r="BE14" i="71"/>
  <c r="AD14" i="71" s="1"/>
  <c r="AV14" i="71"/>
  <c r="AM14" i="71"/>
  <c r="AJ14" i="71"/>
  <c r="AI14" i="71"/>
  <c r="AH14" i="71"/>
  <c r="AG14" i="71"/>
  <c r="AF14" i="71"/>
  <c r="AE14" i="71"/>
  <c r="BN13" i="71"/>
  <c r="BE13" i="71"/>
  <c r="AV13" i="71"/>
  <c r="AD13" i="71" s="1"/>
  <c r="AM13" i="71"/>
  <c r="AJ13" i="71"/>
  <c r="AI13" i="71"/>
  <c r="AH13" i="71"/>
  <c r="AG13" i="71"/>
  <c r="AF13" i="71"/>
  <c r="AE13" i="71"/>
  <c r="BN12" i="71"/>
  <c r="BE12" i="71"/>
  <c r="AV12" i="71"/>
  <c r="AM12" i="71"/>
  <c r="AD12" i="71" s="1"/>
  <c r="AJ12" i="71"/>
  <c r="AI12" i="71"/>
  <c r="AH12" i="71"/>
  <c r="AG12" i="71"/>
  <c r="AF12" i="71"/>
  <c r="AE12" i="71"/>
  <c r="BN11" i="71"/>
  <c r="BM11" i="71"/>
  <c r="BL11" i="71"/>
  <c r="BE11" i="71"/>
  <c r="BD11" i="71"/>
  <c r="BC11" i="71"/>
  <c r="AV11" i="71"/>
  <c r="AU11" i="71"/>
  <c r="AT11" i="71"/>
  <c r="AM11" i="71"/>
  <c r="AD11" i="71" s="1"/>
  <c r="AL11" i="71"/>
  <c r="AK11" i="71"/>
  <c r="AJ11" i="71"/>
  <c r="AI11" i="71"/>
  <c r="AH11" i="71"/>
  <c r="AG11" i="71"/>
  <c r="AF11" i="71"/>
  <c r="AE11" i="71"/>
  <c r="AC11" i="71"/>
  <c r="AB11" i="71"/>
  <c r="R11" i="71"/>
  <c r="M11" i="71"/>
  <c r="K11" i="71"/>
  <c r="BX5" i="71"/>
  <c r="BF5" i="71"/>
  <c r="AN5" i="71"/>
  <c r="W5" i="71"/>
  <c r="BX4" i="71"/>
  <c r="BF4" i="71"/>
  <c r="AN4" i="71"/>
  <c r="W4" i="71"/>
  <c r="BX3" i="71"/>
  <c r="BF3" i="71"/>
  <c r="AN3" i="71"/>
  <c r="BX2" i="71"/>
  <c r="BF2" i="71"/>
  <c r="AN2" i="71"/>
  <c r="W2" i="71"/>
  <c r="BN70" i="70" l="1"/>
  <c r="BE70" i="70"/>
  <c r="AV70" i="70"/>
  <c r="AM70" i="70"/>
  <c r="AD70" i="70" s="1"/>
  <c r="AJ70" i="70"/>
  <c r="AI70" i="70"/>
  <c r="AH70" i="70"/>
  <c r="AG70" i="70"/>
  <c r="AF70" i="70"/>
  <c r="AE70" i="70"/>
  <c r="BN69" i="70"/>
  <c r="BE69" i="70"/>
  <c r="AV69" i="70"/>
  <c r="AM69" i="70"/>
  <c r="AD69" i="70" s="1"/>
  <c r="AJ69" i="70"/>
  <c r="AI69" i="70"/>
  <c r="AH69" i="70"/>
  <c r="AG69" i="70"/>
  <c r="AF69" i="70"/>
  <c r="AE69" i="70"/>
  <c r="BN68" i="70"/>
  <c r="BE68" i="70"/>
  <c r="AD68" i="70" s="1"/>
  <c r="AV68" i="70"/>
  <c r="AM68" i="70"/>
  <c r="AJ68" i="70"/>
  <c r="AI68" i="70"/>
  <c r="AH68" i="70"/>
  <c r="AG68" i="70"/>
  <c r="AF68" i="70"/>
  <c r="AE68" i="70"/>
  <c r="BN67" i="70"/>
  <c r="BM67" i="70"/>
  <c r="BL67" i="70"/>
  <c r="BE67" i="70"/>
  <c r="BD67" i="70"/>
  <c r="BC67" i="70"/>
  <c r="AV67" i="70"/>
  <c r="AU67" i="70"/>
  <c r="AT67" i="70"/>
  <c r="AM67" i="70"/>
  <c r="AL67" i="70"/>
  <c r="AK67" i="70"/>
  <c r="AJ67" i="70"/>
  <c r="AI67" i="70"/>
  <c r="AH67" i="70"/>
  <c r="AG67" i="70"/>
  <c r="AF67" i="70"/>
  <c r="AE67" i="70"/>
  <c r="AD67" i="70"/>
  <c r="AC67" i="70"/>
  <c r="AB67" i="70"/>
  <c r="R67" i="70"/>
  <c r="M67" i="70"/>
  <c r="K67" i="70"/>
  <c r="BN66" i="70"/>
  <c r="BE66" i="70"/>
  <c r="AV66" i="70"/>
  <c r="AD66" i="70" s="1"/>
  <c r="AM66" i="70"/>
  <c r="AJ66" i="70"/>
  <c r="AI66" i="70"/>
  <c r="AH66" i="70"/>
  <c r="AG66" i="70"/>
  <c r="AF66" i="70"/>
  <c r="AE66" i="70"/>
  <c r="BN65" i="70"/>
  <c r="BE65" i="70"/>
  <c r="AV65" i="70"/>
  <c r="AM65" i="70"/>
  <c r="AD65" i="70" s="1"/>
  <c r="AJ65" i="70"/>
  <c r="AI65" i="70"/>
  <c r="AH65" i="70"/>
  <c r="AG65" i="70"/>
  <c r="AF65" i="70"/>
  <c r="AE65" i="70"/>
  <c r="BN64" i="70"/>
  <c r="BE64" i="70"/>
  <c r="AV64" i="70"/>
  <c r="AM64" i="70"/>
  <c r="AD64" i="70" s="1"/>
  <c r="AJ64" i="70"/>
  <c r="AI64" i="70"/>
  <c r="AH64" i="70"/>
  <c r="AG64" i="70"/>
  <c r="AF64" i="70"/>
  <c r="AE64" i="70"/>
  <c r="BN63" i="70"/>
  <c r="BM63" i="70"/>
  <c r="BL63" i="70"/>
  <c r="BE63" i="70"/>
  <c r="BD63" i="70"/>
  <c r="BC63" i="70"/>
  <c r="AV63" i="70"/>
  <c r="AU63" i="70"/>
  <c r="AT63" i="70"/>
  <c r="AM63" i="70"/>
  <c r="AD63" i="70" s="1"/>
  <c r="AL63" i="70"/>
  <c r="AK63" i="70"/>
  <c r="AJ63" i="70"/>
  <c r="AI63" i="70"/>
  <c r="AH63" i="70"/>
  <c r="AG63" i="70"/>
  <c r="AF63" i="70"/>
  <c r="AE63" i="70"/>
  <c r="AC63" i="70"/>
  <c r="AB63" i="70"/>
  <c r="R63" i="70"/>
  <c r="M63" i="70"/>
  <c r="K63" i="70"/>
  <c r="BN62" i="70"/>
  <c r="BE62" i="70"/>
  <c r="AV62" i="70"/>
  <c r="AD62" i="70" s="1"/>
  <c r="AM62" i="70"/>
  <c r="AJ62" i="70"/>
  <c r="AI62" i="70"/>
  <c r="AH62" i="70"/>
  <c r="AG62" i="70"/>
  <c r="AF62" i="70"/>
  <c r="AE62" i="70"/>
  <c r="BN61" i="70"/>
  <c r="BE61" i="70"/>
  <c r="AV61" i="70"/>
  <c r="AM61" i="70"/>
  <c r="AD61" i="70" s="1"/>
  <c r="AJ61" i="70"/>
  <c r="AI61" i="70"/>
  <c r="AH61" i="70"/>
  <c r="AG61" i="70"/>
  <c r="AF61" i="70"/>
  <c r="AE61" i="70"/>
  <c r="BN60" i="70"/>
  <c r="BE60" i="70"/>
  <c r="AV60" i="70"/>
  <c r="AM60" i="70"/>
  <c r="AJ60" i="70"/>
  <c r="AI60" i="70"/>
  <c r="AH60" i="70"/>
  <c r="AG60" i="70"/>
  <c r="AF60" i="70"/>
  <c r="AE60" i="70"/>
  <c r="AD60" i="70"/>
  <c r="BN59" i="70"/>
  <c r="AD59" i="70" s="1"/>
  <c r="BM59" i="70"/>
  <c r="BL59" i="70"/>
  <c r="BE59" i="70"/>
  <c r="BD59" i="70"/>
  <c r="BC59" i="70"/>
  <c r="AV59" i="70"/>
  <c r="AU59" i="70"/>
  <c r="AT59" i="70"/>
  <c r="AM59" i="70"/>
  <c r="AL59" i="70"/>
  <c r="AK59" i="70"/>
  <c r="AJ59" i="70"/>
  <c r="AI59" i="70"/>
  <c r="AH59" i="70"/>
  <c r="AG59" i="70"/>
  <c r="AF59" i="70"/>
  <c r="AE59" i="70"/>
  <c r="AC59" i="70"/>
  <c r="AB59" i="70"/>
  <c r="R59" i="70"/>
  <c r="M59" i="70"/>
  <c r="K59" i="70"/>
  <c r="BN58" i="70"/>
  <c r="BE58" i="70"/>
  <c r="AD58" i="70" s="1"/>
  <c r="AV58" i="70"/>
  <c r="AM58" i="70"/>
  <c r="AJ58" i="70"/>
  <c r="AI58" i="70"/>
  <c r="AH58" i="70"/>
  <c r="AG58" i="70"/>
  <c r="AF58" i="70"/>
  <c r="AE58" i="70"/>
  <c r="BN57" i="70"/>
  <c r="BE57" i="70"/>
  <c r="AV57" i="70"/>
  <c r="AM57" i="70"/>
  <c r="AD57" i="70" s="1"/>
  <c r="AJ57" i="70"/>
  <c r="AI57" i="70"/>
  <c r="AH57" i="70"/>
  <c r="AG57" i="70"/>
  <c r="AF57" i="70"/>
  <c r="AE57" i="70"/>
  <c r="BN56" i="70"/>
  <c r="BE56" i="70"/>
  <c r="AV56" i="70"/>
  <c r="AM56" i="70"/>
  <c r="AJ56" i="70"/>
  <c r="AI56" i="70"/>
  <c r="AH56" i="70"/>
  <c r="AG56" i="70"/>
  <c r="AF56" i="70"/>
  <c r="AE56" i="70"/>
  <c r="AD56" i="70"/>
  <c r="BN55" i="70"/>
  <c r="BM55" i="70"/>
  <c r="BL55" i="70"/>
  <c r="BE55" i="70"/>
  <c r="BD55" i="70"/>
  <c r="BC55" i="70"/>
  <c r="AV55" i="70"/>
  <c r="AU55" i="70"/>
  <c r="AT55" i="70"/>
  <c r="AM55" i="70"/>
  <c r="AD55" i="70" s="1"/>
  <c r="AL55" i="70"/>
  <c r="AK55" i="70"/>
  <c r="AJ55" i="70"/>
  <c r="AI55" i="70"/>
  <c r="AH55" i="70"/>
  <c r="AG55" i="70"/>
  <c r="AF55" i="70"/>
  <c r="AE55" i="70"/>
  <c r="AC55" i="70"/>
  <c r="AB55" i="70"/>
  <c r="R55" i="70"/>
  <c r="M55" i="70"/>
  <c r="K55" i="70"/>
  <c r="BN54" i="70"/>
  <c r="BE54" i="70"/>
  <c r="AV54" i="70"/>
  <c r="AM54" i="70"/>
  <c r="AD54" i="70" s="1"/>
  <c r="AJ54" i="70"/>
  <c r="AI54" i="70"/>
  <c r="AH54" i="70"/>
  <c r="AG54" i="70"/>
  <c r="AF54" i="70"/>
  <c r="AE54" i="70"/>
  <c r="BN53" i="70"/>
  <c r="BE53" i="70"/>
  <c r="AV53" i="70"/>
  <c r="AM53" i="70"/>
  <c r="AD53" i="70" s="1"/>
  <c r="AJ53" i="70"/>
  <c r="AI53" i="70"/>
  <c r="AH53" i="70"/>
  <c r="AG53" i="70"/>
  <c r="AF53" i="70"/>
  <c r="AE53" i="70"/>
  <c r="BN52" i="70"/>
  <c r="BE52" i="70"/>
  <c r="AD52" i="70" s="1"/>
  <c r="AV52" i="70"/>
  <c r="AM52" i="70"/>
  <c r="AJ52" i="70"/>
  <c r="AI52" i="70"/>
  <c r="AH52" i="70"/>
  <c r="AG52" i="70"/>
  <c r="AF52" i="70"/>
  <c r="AE52" i="70"/>
  <c r="BN51" i="70"/>
  <c r="BM51" i="70"/>
  <c r="BL51" i="70"/>
  <c r="BE51" i="70"/>
  <c r="BD51" i="70"/>
  <c r="BC51" i="70"/>
  <c r="AV51" i="70"/>
  <c r="AU51" i="70"/>
  <c r="AT51" i="70"/>
  <c r="AM51" i="70"/>
  <c r="AL51" i="70"/>
  <c r="AK51" i="70"/>
  <c r="AJ51" i="70"/>
  <c r="AI51" i="70"/>
  <c r="AH51" i="70"/>
  <c r="AG51" i="70"/>
  <c r="AF51" i="70"/>
  <c r="AE51" i="70"/>
  <c r="AD51" i="70"/>
  <c r="AC51" i="70"/>
  <c r="AB51" i="70"/>
  <c r="R51" i="70"/>
  <c r="M51" i="70"/>
  <c r="K51" i="70"/>
  <c r="BN50" i="70"/>
  <c r="BE50" i="70"/>
  <c r="AV50" i="70"/>
  <c r="AD50" i="70" s="1"/>
  <c r="AM50" i="70"/>
  <c r="AJ50" i="70"/>
  <c r="AI50" i="70"/>
  <c r="AH50" i="70"/>
  <c r="AG50" i="70"/>
  <c r="AF50" i="70"/>
  <c r="AE50" i="70"/>
  <c r="BN49" i="70"/>
  <c r="BE49" i="70"/>
  <c r="AV49" i="70"/>
  <c r="AM49" i="70"/>
  <c r="AD49" i="70" s="1"/>
  <c r="AJ49" i="70"/>
  <c r="AI49" i="70"/>
  <c r="AH49" i="70"/>
  <c r="AG49" i="70"/>
  <c r="AF49" i="70"/>
  <c r="AE49" i="70"/>
  <c r="BN48" i="70"/>
  <c r="BE48" i="70"/>
  <c r="AD48" i="70" s="1"/>
  <c r="AV48" i="70"/>
  <c r="AM48" i="70"/>
  <c r="AJ48" i="70"/>
  <c r="AI48" i="70"/>
  <c r="AH48" i="70"/>
  <c r="AG48" i="70"/>
  <c r="AF48" i="70"/>
  <c r="AE48" i="70"/>
  <c r="BN47" i="70"/>
  <c r="BM47" i="70"/>
  <c r="BL47" i="70"/>
  <c r="BE47" i="70"/>
  <c r="BD47" i="70"/>
  <c r="BC47" i="70"/>
  <c r="AV47" i="70"/>
  <c r="AU47" i="70"/>
  <c r="AT47" i="70"/>
  <c r="AM47" i="70"/>
  <c r="AL47" i="70"/>
  <c r="AK47" i="70"/>
  <c r="AJ47" i="70"/>
  <c r="AI47" i="70"/>
  <c r="AH47" i="70"/>
  <c r="AG47" i="70"/>
  <c r="AF47" i="70"/>
  <c r="AD47" i="70"/>
  <c r="AC47" i="70"/>
  <c r="AB47" i="70"/>
  <c r="R47" i="70"/>
  <c r="M47" i="70"/>
  <c r="K47" i="70"/>
  <c r="BN46" i="70"/>
  <c r="BE46" i="70"/>
  <c r="AV46" i="70"/>
  <c r="AM46" i="70"/>
  <c r="AD46" i="70" s="1"/>
  <c r="AJ46" i="70"/>
  <c r="AI46" i="70"/>
  <c r="AH46" i="70"/>
  <c r="AG46" i="70"/>
  <c r="AF46" i="70"/>
  <c r="AE46" i="70"/>
  <c r="BN45" i="70"/>
  <c r="AD45" i="70" s="1"/>
  <c r="BE45" i="70"/>
  <c r="AV45" i="70"/>
  <c r="AM45" i="70"/>
  <c r="AJ45" i="70"/>
  <c r="AI45" i="70"/>
  <c r="AH45" i="70"/>
  <c r="AG45" i="70"/>
  <c r="AF45" i="70"/>
  <c r="AE45" i="70"/>
  <c r="BN44" i="70"/>
  <c r="BE44" i="70"/>
  <c r="AD44" i="70" s="1"/>
  <c r="AV44" i="70"/>
  <c r="AM44" i="70"/>
  <c r="AJ44" i="70"/>
  <c r="AI44" i="70"/>
  <c r="AH44" i="70"/>
  <c r="AG44" i="70"/>
  <c r="AF44" i="70"/>
  <c r="AE44" i="70"/>
  <c r="BN43" i="70"/>
  <c r="BM43" i="70"/>
  <c r="BL43" i="70"/>
  <c r="BE43" i="70"/>
  <c r="BD43" i="70"/>
  <c r="BC43" i="70"/>
  <c r="AV43" i="70"/>
  <c r="AU43" i="70"/>
  <c r="AT43" i="70"/>
  <c r="AM43" i="70"/>
  <c r="AD43" i="70" s="1"/>
  <c r="AL43" i="70"/>
  <c r="AK43" i="70"/>
  <c r="AJ43" i="70"/>
  <c r="AI43" i="70"/>
  <c r="AH43" i="70"/>
  <c r="AG43" i="70"/>
  <c r="AF43" i="70"/>
  <c r="AE43" i="70"/>
  <c r="AC43" i="70"/>
  <c r="AB43" i="70"/>
  <c r="R43" i="70"/>
  <c r="M43" i="70"/>
  <c r="K43" i="70"/>
  <c r="BN42" i="70"/>
  <c r="BE42" i="70"/>
  <c r="AV42" i="70"/>
  <c r="AM42" i="70"/>
  <c r="AD42" i="70" s="1"/>
  <c r="AJ42" i="70"/>
  <c r="AI42" i="70"/>
  <c r="AH42" i="70"/>
  <c r="AG42" i="70"/>
  <c r="AF42" i="70"/>
  <c r="AE42" i="70"/>
  <c r="BN41" i="70"/>
  <c r="BE41" i="70"/>
  <c r="AV41" i="70"/>
  <c r="AM41" i="70"/>
  <c r="AJ41" i="70"/>
  <c r="AI41" i="70"/>
  <c r="AH41" i="70"/>
  <c r="AG41" i="70"/>
  <c r="AF41" i="70"/>
  <c r="AE41" i="70"/>
  <c r="AD41" i="70"/>
  <c r="BN40" i="70"/>
  <c r="BE40" i="70"/>
  <c r="AV40" i="70"/>
  <c r="AM40" i="70"/>
  <c r="AD40" i="70" s="1"/>
  <c r="AJ40" i="70"/>
  <c r="AI40" i="70"/>
  <c r="AH40" i="70"/>
  <c r="AG40" i="70"/>
  <c r="AF40" i="70"/>
  <c r="AE40" i="70"/>
  <c r="BN39" i="70"/>
  <c r="BM39" i="70"/>
  <c r="BL39" i="70"/>
  <c r="BE39" i="70"/>
  <c r="BD39" i="70"/>
  <c r="BC39" i="70"/>
  <c r="AV39" i="70"/>
  <c r="AU39" i="70"/>
  <c r="AT39" i="70"/>
  <c r="AM39" i="70"/>
  <c r="AD39" i="70" s="1"/>
  <c r="AL39" i="70"/>
  <c r="AK39" i="70"/>
  <c r="AJ39" i="70"/>
  <c r="AI39" i="70"/>
  <c r="AH39" i="70"/>
  <c r="AG39" i="70"/>
  <c r="AF39" i="70"/>
  <c r="AE39" i="70"/>
  <c r="AC39" i="70"/>
  <c r="AB39" i="70"/>
  <c r="R39" i="70"/>
  <c r="K39" i="70"/>
  <c r="BN38" i="70"/>
  <c r="BE38" i="70"/>
  <c r="AD38" i="70" s="1"/>
  <c r="AV38" i="70"/>
  <c r="AM38" i="70"/>
  <c r="AJ38" i="70"/>
  <c r="AI38" i="70"/>
  <c r="AH38" i="70"/>
  <c r="AG38" i="70"/>
  <c r="AF38" i="70"/>
  <c r="AE38" i="70"/>
  <c r="BN37" i="70"/>
  <c r="BE37" i="70"/>
  <c r="AV37" i="70"/>
  <c r="AD37" i="70" s="1"/>
  <c r="AM37" i="70"/>
  <c r="AJ37" i="70"/>
  <c r="AI37" i="70"/>
  <c r="AH37" i="70"/>
  <c r="AG37" i="70"/>
  <c r="AF37" i="70"/>
  <c r="AE37" i="70"/>
  <c r="BN36" i="70"/>
  <c r="BE36" i="70"/>
  <c r="AV36" i="70"/>
  <c r="AM36" i="70"/>
  <c r="AD36" i="70" s="1"/>
  <c r="AJ36" i="70"/>
  <c r="AI36" i="70"/>
  <c r="AH36" i="70"/>
  <c r="AG36" i="70"/>
  <c r="AF36" i="70"/>
  <c r="AE36" i="70"/>
  <c r="BN35" i="70"/>
  <c r="BM35" i="70"/>
  <c r="BL35" i="70"/>
  <c r="BE35" i="70"/>
  <c r="BD35" i="70"/>
  <c r="BC35" i="70"/>
  <c r="AV35" i="70"/>
  <c r="AU35" i="70"/>
  <c r="AT35" i="70"/>
  <c r="AM35" i="70"/>
  <c r="AL35" i="70"/>
  <c r="AK35" i="70"/>
  <c r="AJ35" i="70"/>
  <c r="AI35" i="70"/>
  <c r="AF35" i="70"/>
  <c r="AE35" i="70"/>
  <c r="AD35" i="70"/>
  <c r="AC35" i="70"/>
  <c r="AB35" i="70"/>
  <c r="R35" i="70"/>
  <c r="M35" i="70"/>
  <c r="K35" i="70"/>
  <c r="BN34" i="70"/>
  <c r="BE34" i="70"/>
  <c r="AV34" i="70"/>
  <c r="AM34" i="70"/>
  <c r="AD34" i="70" s="1"/>
  <c r="AJ34" i="70"/>
  <c r="AI34" i="70"/>
  <c r="AH34" i="70"/>
  <c r="AG34" i="70"/>
  <c r="AF34" i="70"/>
  <c r="AE34" i="70"/>
  <c r="BN33" i="70"/>
  <c r="BE33" i="70"/>
  <c r="AV33" i="70"/>
  <c r="AM33" i="70"/>
  <c r="AJ33" i="70"/>
  <c r="AI33" i="70"/>
  <c r="AH33" i="70"/>
  <c r="AG33" i="70"/>
  <c r="AF33" i="70"/>
  <c r="AE33" i="70"/>
  <c r="AD33" i="70"/>
  <c r="BN32" i="70"/>
  <c r="BE32" i="70"/>
  <c r="AD32" i="70" s="1"/>
  <c r="AV32" i="70"/>
  <c r="AM32" i="70"/>
  <c r="AJ32" i="70"/>
  <c r="AI32" i="70"/>
  <c r="AH32" i="70"/>
  <c r="AG32" i="70"/>
  <c r="AF32" i="70"/>
  <c r="AE32" i="70"/>
  <c r="BN31" i="70"/>
  <c r="BM31" i="70"/>
  <c r="BL31" i="70"/>
  <c r="BE31" i="70"/>
  <c r="BD31" i="70"/>
  <c r="BC31" i="70"/>
  <c r="AV31" i="70"/>
  <c r="AU31" i="70"/>
  <c r="AT31" i="70"/>
  <c r="AM31" i="70"/>
  <c r="AD31" i="70" s="1"/>
  <c r="AL31" i="70"/>
  <c r="AK31" i="70"/>
  <c r="AJ31" i="70"/>
  <c r="AI31" i="70"/>
  <c r="AH31" i="70"/>
  <c r="AF31" i="70"/>
  <c r="AE31" i="70"/>
  <c r="AC31" i="70"/>
  <c r="AB31" i="70"/>
  <c r="R31" i="70"/>
  <c r="M31" i="70"/>
  <c r="K31" i="70"/>
  <c r="BN30" i="70"/>
  <c r="BE30" i="70"/>
  <c r="AV30" i="70"/>
  <c r="AM30" i="70"/>
  <c r="AJ30" i="70"/>
  <c r="AI30" i="70"/>
  <c r="AH30" i="70"/>
  <c r="AG30" i="70"/>
  <c r="AF30" i="70"/>
  <c r="AE30" i="70"/>
  <c r="AD30" i="70"/>
  <c r="BN29" i="70"/>
  <c r="BE29" i="70"/>
  <c r="AV29" i="70"/>
  <c r="AM29" i="70"/>
  <c r="AD29" i="70" s="1"/>
  <c r="AJ29" i="70"/>
  <c r="AI29" i="70"/>
  <c r="AH29" i="70"/>
  <c r="AG29" i="70"/>
  <c r="AF29" i="70"/>
  <c r="AE29" i="70"/>
  <c r="BN28" i="70"/>
  <c r="BE28" i="70"/>
  <c r="AV28" i="70"/>
  <c r="AM28" i="70"/>
  <c r="AD28" i="70" s="1"/>
  <c r="AJ28" i="70"/>
  <c r="AI28" i="70"/>
  <c r="AH28" i="70"/>
  <c r="AG28" i="70"/>
  <c r="AF28" i="70"/>
  <c r="AE28" i="70"/>
  <c r="BN27" i="70"/>
  <c r="BM27" i="70"/>
  <c r="BL27" i="70"/>
  <c r="BE27" i="70"/>
  <c r="BD27" i="70"/>
  <c r="BC27" i="70"/>
  <c r="AV27" i="70"/>
  <c r="AU27" i="70"/>
  <c r="AT27" i="70"/>
  <c r="AM27" i="70"/>
  <c r="AL27" i="70"/>
  <c r="AK27" i="70"/>
  <c r="AJ27" i="70"/>
  <c r="AI27" i="70"/>
  <c r="AH27" i="70"/>
  <c r="AF27" i="70"/>
  <c r="AD27" i="70"/>
  <c r="AC27" i="70"/>
  <c r="AB27" i="70"/>
  <c r="R27" i="70"/>
  <c r="M27" i="70"/>
  <c r="K27" i="70"/>
  <c r="BN26" i="70"/>
  <c r="BE26" i="70"/>
  <c r="AV26" i="70"/>
  <c r="AM26" i="70"/>
  <c r="AD26" i="70" s="1"/>
  <c r="AJ26" i="70"/>
  <c r="AI26" i="70"/>
  <c r="AH26" i="70"/>
  <c r="AG26" i="70"/>
  <c r="AF26" i="70"/>
  <c r="AE26" i="70"/>
  <c r="BN25" i="70"/>
  <c r="BE25" i="70"/>
  <c r="AV25" i="70"/>
  <c r="AM25" i="70"/>
  <c r="AJ25" i="70"/>
  <c r="AI25" i="70"/>
  <c r="AH25" i="70"/>
  <c r="AG25" i="70"/>
  <c r="AF25" i="70"/>
  <c r="AE25" i="70"/>
  <c r="AD25" i="70"/>
  <c r="BN24" i="70"/>
  <c r="BE24" i="70"/>
  <c r="AV24" i="70"/>
  <c r="AM24" i="70"/>
  <c r="AJ24" i="70"/>
  <c r="AI24" i="70"/>
  <c r="AH24" i="70"/>
  <c r="AG24" i="70"/>
  <c r="AF24" i="70"/>
  <c r="AE24" i="70"/>
  <c r="AD24" i="70"/>
  <c r="BN23" i="70"/>
  <c r="BM23" i="70"/>
  <c r="BL23" i="70"/>
  <c r="BE23" i="70"/>
  <c r="BD23" i="70"/>
  <c r="BC23" i="70"/>
  <c r="AV23" i="70"/>
  <c r="AU23" i="70"/>
  <c r="AT23" i="70"/>
  <c r="AM23" i="70"/>
  <c r="AD23" i="70" s="1"/>
  <c r="AL23" i="70"/>
  <c r="AK23" i="70"/>
  <c r="AJ23" i="70"/>
  <c r="AI23" i="70"/>
  <c r="AH23" i="70"/>
  <c r="AG23" i="70"/>
  <c r="AF23" i="70"/>
  <c r="AC23" i="70"/>
  <c r="AB23" i="70"/>
  <c r="R23" i="70"/>
  <c r="M23" i="70"/>
  <c r="K23" i="70"/>
  <c r="BN22" i="70"/>
  <c r="BE22" i="70"/>
  <c r="AD22" i="70" s="1"/>
  <c r="AV22" i="70"/>
  <c r="AM22" i="70"/>
  <c r="AJ22" i="70"/>
  <c r="AI22" i="70"/>
  <c r="AH22" i="70"/>
  <c r="AG22" i="70"/>
  <c r="AF22" i="70"/>
  <c r="AE22" i="70"/>
  <c r="BN21" i="70"/>
  <c r="BE21" i="70"/>
  <c r="AV21" i="70"/>
  <c r="AD21" i="70" s="1"/>
  <c r="AM21" i="70"/>
  <c r="AJ21" i="70"/>
  <c r="AI21" i="70"/>
  <c r="AH21" i="70"/>
  <c r="AG21" i="70"/>
  <c r="AF21" i="70"/>
  <c r="AE21" i="70"/>
  <c r="BN20" i="70"/>
  <c r="BE20" i="70"/>
  <c r="AV20" i="70"/>
  <c r="AM20" i="70"/>
  <c r="AJ20" i="70"/>
  <c r="AI20" i="70"/>
  <c r="AH20" i="70"/>
  <c r="AG20" i="70"/>
  <c r="AF20" i="70"/>
  <c r="AD20" i="70"/>
  <c r="BN19" i="70"/>
  <c r="BM19" i="70"/>
  <c r="BL19" i="70"/>
  <c r="BE19" i="70"/>
  <c r="BD19" i="70"/>
  <c r="BC19" i="70"/>
  <c r="AV19" i="70"/>
  <c r="AU19" i="70"/>
  <c r="AT19" i="70"/>
  <c r="AM19" i="70"/>
  <c r="AL19" i="70"/>
  <c r="AK19" i="70"/>
  <c r="AJ19" i="70"/>
  <c r="AI19" i="70"/>
  <c r="AH19" i="70"/>
  <c r="AF19" i="70"/>
  <c r="AD19" i="70"/>
  <c r="AC19" i="70"/>
  <c r="AB19" i="70"/>
  <c r="R19" i="70"/>
  <c r="M19" i="70"/>
  <c r="K19" i="70"/>
  <c r="BN18" i="70"/>
  <c r="BE18" i="70"/>
  <c r="AD18" i="70" s="1"/>
  <c r="AV18" i="70"/>
  <c r="AM18" i="70"/>
  <c r="AJ18" i="70"/>
  <c r="AI18" i="70"/>
  <c r="AH18" i="70"/>
  <c r="AG18" i="70"/>
  <c r="AF18" i="70"/>
  <c r="AE18" i="70"/>
  <c r="BN17" i="70"/>
  <c r="BE17" i="70"/>
  <c r="AV17" i="70"/>
  <c r="AD17" i="70" s="1"/>
  <c r="AM17" i="70"/>
  <c r="AJ17" i="70"/>
  <c r="AI17" i="70"/>
  <c r="AH17" i="70"/>
  <c r="AG17" i="70"/>
  <c r="AF17" i="70"/>
  <c r="AE17" i="70"/>
  <c r="BN16" i="70"/>
  <c r="BE16" i="70"/>
  <c r="AV16" i="70"/>
  <c r="AM16" i="70"/>
  <c r="AJ16" i="70"/>
  <c r="AI16" i="70"/>
  <c r="AH16" i="70"/>
  <c r="AG16" i="70"/>
  <c r="AF16" i="70"/>
  <c r="AD16" i="70"/>
  <c r="BN15" i="70"/>
  <c r="BM15" i="70"/>
  <c r="BL15" i="70"/>
  <c r="BE15" i="70"/>
  <c r="BD15" i="70"/>
  <c r="BC15" i="70"/>
  <c r="AV15" i="70"/>
  <c r="AU15" i="70"/>
  <c r="AT15" i="70"/>
  <c r="AM15" i="70"/>
  <c r="AL15" i="70"/>
  <c r="AK15" i="70"/>
  <c r="AJ15" i="70"/>
  <c r="AI15" i="70"/>
  <c r="AH15" i="70"/>
  <c r="AG15" i="70"/>
  <c r="AF15" i="70"/>
  <c r="AD15" i="70"/>
  <c r="AC15" i="70"/>
  <c r="AB15" i="70"/>
  <c r="R15" i="70"/>
  <c r="M15" i="70"/>
  <c r="K15" i="70"/>
  <c r="BN14" i="70"/>
  <c r="AD14" i="70" s="1"/>
  <c r="BE14" i="70"/>
  <c r="AV14" i="70"/>
  <c r="AM14" i="70"/>
  <c r="AJ14" i="70"/>
  <c r="AI14" i="70"/>
  <c r="AH14" i="70"/>
  <c r="AG14" i="70"/>
  <c r="AF14" i="70"/>
  <c r="BN13" i="70"/>
  <c r="BE13" i="70"/>
  <c r="AV13" i="70"/>
  <c r="AD13" i="70" s="1"/>
  <c r="AM13" i="70"/>
  <c r="AJ13" i="70"/>
  <c r="AI13" i="70"/>
  <c r="AH13" i="70"/>
  <c r="BN12" i="70"/>
  <c r="BE12" i="70"/>
  <c r="AV12" i="70"/>
  <c r="AM12" i="70"/>
  <c r="AD12" i="70" s="1"/>
  <c r="AJ12" i="70"/>
  <c r="AI12" i="70"/>
  <c r="AH12" i="70"/>
  <c r="BN11" i="70"/>
  <c r="BL11" i="70"/>
  <c r="BE11" i="70"/>
  <c r="BC11" i="70"/>
  <c r="AV11" i="70"/>
  <c r="AD11" i="70" s="1"/>
  <c r="AT11" i="70"/>
  <c r="AM11" i="70"/>
  <c r="AK11" i="70"/>
  <c r="AJ11" i="70"/>
  <c r="AI11" i="70"/>
  <c r="AH11" i="70"/>
  <c r="AG11" i="70"/>
  <c r="AF11" i="70"/>
  <c r="AE11" i="70"/>
  <c r="AC11" i="70"/>
  <c r="AB11" i="70"/>
  <c r="R11" i="70"/>
  <c r="M11" i="70"/>
  <c r="K11" i="70"/>
  <c r="BX5" i="70"/>
  <c r="BF5" i="70"/>
  <c r="AN5" i="70"/>
  <c r="W5" i="70"/>
  <c r="BX4" i="70"/>
  <c r="BF4" i="70"/>
  <c r="AN4" i="70"/>
  <c r="W4" i="70"/>
  <c r="BX3" i="70"/>
  <c r="BF3" i="70"/>
  <c r="AN3" i="70"/>
  <c r="W3" i="70"/>
  <c r="BX2" i="70"/>
  <c r="BF2" i="70"/>
  <c r="AN2" i="70"/>
  <c r="W2" i="70"/>
  <c r="BN59" i="69" l="1"/>
  <c r="BM59" i="69"/>
  <c r="BL59" i="69"/>
  <c r="BE59" i="69"/>
  <c r="BD59" i="69"/>
  <c r="BC59" i="69"/>
  <c r="AV59" i="69"/>
  <c r="AU59" i="69"/>
  <c r="AT59" i="69"/>
  <c r="AM59" i="69"/>
  <c r="AD59" i="69" s="1"/>
  <c r="AL59" i="69"/>
  <c r="AK59" i="69"/>
  <c r="AJ59" i="69"/>
  <c r="AI59" i="69"/>
  <c r="AH59" i="69"/>
  <c r="AG59" i="69"/>
  <c r="AF59" i="69"/>
  <c r="AE59" i="69"/>
  <c r="AC59" i="69"/>
  <c r="AB59" i="69"/>
  <c r="R59" i="69"/>
  <c r="M59" i="69"/>
  <c r="K59" i="69"/>
  <c r="BN55" i="69"/>
  <c r="BM55" i="69"/>
  <c r="BL55" i="69"/>
  <c r="BE55" i="69"/>
  <c r="BD55" i="69"/>
  <c r="BC55" i="69"/>
  <c r="AV55" i="69"/>
  <c r="AU55" i="69"/>
  <c r="AT55" i="69"/>
  <c r="AM55" i="69"/>
  <c r="AD55" i="69" s="1"/>
  <c r="AL55" i="69"/>
  <c r="AK55" i="69"/>
  <c r="AJ55" i="69"/>
  <c r="AI55" i="69"/>
  <c r="AH55" i="69"/>
  <c r="AG55" i="69"/>
  <c r="AF55" i="69"/>
  <c r="AE55" i="69"/>
  <c r="AC55" i="69"/>
  <c r="AB55" i="69"/>
  <c r="R55" i="69"/>
  <c r="M55" i="69"/>
  <c r="K55" i="69"/>
  <c r="BN51" i="69"/>
  <c r="BM51" i="69"/>
  <c r="BL51" i="69"/>
  <c r="BE51" i="69"/>
  <c r="BD51" i="69"/>
  <c r="BC51" i="69"/>
  <c r="AV51" i="69"/>
  <c r="AU51" i="69"/>
  <c r="AT51" i="69"/>
  <c r="AM51" i="69"/>
  <c r="AD51" i="69" s="1"/>
  <c r="AL51" i="69"/>
  <c r="AK51" i="69"/>
  <c r="AJ51" i="69"/>
  <c r="AI51" i="69"/>
  <c r="AH51" i="69"/>
  <c r="AG51" i="69"/>
  <c r="AF51" i="69"/>
  <c r="AE51" i="69"/>
  <c r="AC51" i="69"/>
  <c r="AB51" i="69"/>
  <c r="R51" i="69"/>
  <c r="M51" i="69"/>
  <c r="K51" i="69"/>
  <c r="BN47" i="69"/>
  <c r="BM47" i="69"/>
  <c r="BL47" i="69"/>
  <c r="BE47" i="69"/>
  <c r="AD47" i="69" s="1"/>
  <c r="BD47" i="69"/>
  <c r="BC47" i="69"/>
  <c r="AV47" i="69"/>
  <c r="AU47" i="69"/>
  <c r="AT47" i="69"/>
  <c r="AM47" i="69"/>
  <c r="AL47" i="69"/>
  <c r="AK47" i="69"/>
  <c r="AJ47" i="69"/>
  <c r="AI47" i="69"/>
  <c r="AH47" i="69"/>
  <c r="AG47" i="69"/>
  <c r="AF47" i="69"/>
  <c r="AE47" i="69"/>
  <c r="AB47" i="69"/>
  <c r="R47" i="69"/>
  <c r="M47" i="69"/>
  <c r="L47" i="69"/>
  <c r="AC47" i="69" s="1"/>
  <c r="K47" i="69"/>
  <c r="BN44" i="69"/>
  <c r="BM44" i="69"/>
  <c r="BL44" i="69"/>
  <c r="BE44" i="69"/>
  <c r="BD44" i="69"/>
  <c r="BC44" i="69"/>
  <c r="AV44" i="69"/>
  <c r="AU44" i="69"/>
  <c r="AT44" i="69"/>
  <c r="AM44" i="69"/>
  <c r="AD44" i="69" s="1"/>
  <c r="AL44" i="69"/>
  <c r="AK44" i="69"/>
  <c r="AJ44" i="69"/>
  <c r="AI44" i="69"/>
  <c r="AH44" i="69"/>
  <c r="AG44" i="69"/>
  <c r="AF44" i="69"/>
  <c r="AE44" i="69"/>
  <c r="AC44" i="69"/>
  <c r="AB44" i="69"/>
  <c r="R44" i="69"/>
  <c r="M44" i="69"/>
  <c r="K44" i="69"/>
  <c r="BN38" i="69"/>
  <c r="BM38" i="69"/>
  <c r="BL38" i="69"/>
  <c r="BE38" i="69"/>
  <c r="BD38" i="69"/>
  <c r="BC38" i="69"/>
  <c r="AV38" i="69"/>
  <c r="AU38" i="69"/>
  <c r="AT38" i="69"/>
  <c r="AM38" i="69"/>
  <c r="AD38" i="69" s="1"/>
  <c r="AL38" i="69"/>
  <c r="AK38" i="69"/>
  <c r="AJ38" i="69"/>
  <c r="AI38" i="69"/>
  <c r="AH38" i="69"/>
  <c r="AG38" i="69"/>
  <c r="AF38" i="69"/>
  <c r="AE38" i="69"/>
  <c r="AC38" i="69"/>
  <c r="AB38" i="69"/>
  <c r="R38" i="69"/>
  <c r="M38" i="69"/>
  <c r="K38" i="69"/>
  <c r="BN31" i="69"/>
  <c r="BM31" i="69"/>
  <c r="BL31" i="69"/>
  <c r="BE31" i="69"/>
  <c r="BD31" i="69"/>
  <c r="BC31" i="69"/>
  <c r="AV31" i="69"/>
  <c r="AU31" i="69"/>
  <c r="AT31" i="69"/>
  <c r="AM31" i="69"/>
  <c r="AL31" i="69"/>
  <c r="AK31" i="69"/>
  <c r="AE31" i="69"/>
  <c r="AD31" i="69"/>
  <c r="AC31" i="69"/>
  <c r="AB31" i="69"/>
  <c r="R31" i="69"/>
  <c r="M31" i="69"/>
  <c r="K31" i="69"/>
  <c r="BN27" i="69"/>
  <c r="BM27" i="69"/>
  <c r="BL27" i="69"/>
  <c r="BE27" i="69"/>
  <c r="AD27" i="69" s="1"/>
  <c r="BD27" i="69"/>
  <c r="BC27" i="69"/>
  <c r="AV27" i="69"/>
  <c r="AU27" i="69"/>
  <c r="AT27" i="69"/>
  <c r="AM27" i="69"/>
  <c r="AL27" i="69"/>
  <c r="AK27" i="69"/>
  <c r="AJ27" i="69"/>
  <c r="AI27" i="69"/>
  <c r="AH27" i="69"/>
  <c r="AG27" i="69"/>
  <c r="AF27" i="69"/>
  <c r="AE27" i="69"/>
  <c r="AC27" i="69"/>
  <c r="AB27" i="69"/>
  <c r="R27" i="69"/>
  <c r="M27" i="69"/>
  <c r="K27" i="69"/>
  <c r="BN23" i="69"/>
  <c r="BM23" i="69"/>
  <c r="BL23" i="69"/>
  <c r="BE23" i="69"/>
  <c r="AD23" i="69" s="1"/>
  <c r="BD23" i="69"/>
  <c r="BC23" i="69"/>
  <c r="AV23" i="69"/>
  <c r="AU23" i="69"/>
  <c r="AT23" i="69"/>
  <c r="AM23" i="69"/>
  <c r="AL23" i="69"/>
  <c r="AK23" i="69"/>
  <c r="AJ23" i="69"/>
  <c r="AI23" i="69"/>
  <c r="AH23" i="69"/>
  <c r="AG23" i="69"/>
  <c r="AF23" i="69"/>
  <c r="AE23" i="69"/>
  <c r="AC23" i="69"/>
  <c r="AB23" i="69"/>
  <c r="R23" i="69"/>
  <c r="M23" i="69"/>
  <c r="K23" i="69"/>
  <c r="BN19" i="69"/>
  <c r="BM19" i="69"/>
  <c r="BL19" i="69"/>
  <c r="BE19" i="69"/>
  <c r="AD19" i="69" s="1"/>
  <c r="BD19" i="69"/>
  <c r="BC19" i="69"/>
  <c r="AV19" i="69"/>
  <c r="AU19" i="69"/>
  <c r="AT19" i="69"/>
  <c r="AM19" i="69"/>
  <c r="AL19" i="69"/>
  <c r="AK19" i="69"/>
  <c r="AJ19" i="69"/>
  <c r="AI19" i="69"/>
  <c r="AH19" i="69"/>
  <c r="AG19" i="69"/>
  <c r="AF19" i="69"/>
  <c r="AE19" i="69"/>
  <c r="AC19" i="69"/>
  <c r="AB19" i="69"/>
  <c r="R19" i="69"/>
  <c r="M19" i="69"/>
  <c r="K19" i="69"/>
  <c r="BN11" i="69"/>
  <c r="BM11" i="69"/>
  <c r="BL11" i="69"/>
  <c r="BE11" i="69"/>
  <c r="BD11" i="69"/>
  <c r="BC11" i="69"/>
  <c r="AV11" i="69"/>
  <c r="AU11" i="69"/>
  <c r="AT11" i="69"/>
  <c r="AM11" i="69"/>
  <c r="AL11" i="69"/>
  <c r="AK11" i="69"/>
  <c r="AJ11" i="69"/>
  <c r="AI11" i="69"/>
  <c r="AH11" i="69"/>
  <c r="AG11" i="69"/>
  <c r="AF11" i="69"/>
  <c r="AE11" i="69"/>
  <c r="AD11" i="69"/>
  <c r="AD64" i="69" s="1"/>
  <c r="AC11" i="69"/>
  <c r="AB11" i="69"/>
  <c r="R11" i="69"/>
  <c r="M11" i="69"/>
  <c r="K11" i="69"/>
  <c r="BX5" i="69"/>
  <c r="BF5" i="69"/>
  <c r="AN5" i="69"/>
  <c r="W5" i="69"/>
  <c r="BX4" i="69"/>
  <c r="BF4" i="69"/>
  <c r="AN4" i="69"/>
  <c r="W4" i="69"/>
  <c r="BX3" i="69"/>
  <c r="BF3" i="69"/>
  <c r="AN3" i="69"/>
  <c r="W3" i="69"/>
  <c r="BX2" i="69"/>
  <c r="BF2" i="69"/>
  <c r="AN2" i="69"/>
  <c r="W2" i="69"/>
  <c r="BN154" i="68" l="1"/>
  <c r="BE154" i="68"/>
  <c r="AV154" i="68"/>
  <c r="AM154" i="68"/>
  <c r="AJ154" i="68"/>
  <c r="AI154" i="68"/>
  <c r="AH154" i="68"/>
  <c r="AG154" i="68"/>
  <c r="AF154" i="68"/>
  <c r="AE154" i="68"/>
  <c r="AD154" i="68"/>
  <c r="AJ153" i="68"/>
  <c r="AI153" i="68"/>
  <c r="AH153" i="68"/>
  <c r="AG153" i="68"/>
  <c r="AF153" i="68"/>
  <c r="BN152" i="68"/>
  <c r="BE152" i="68"/>
  <c r="AV152" i="68"/>
  <c r="AM152" i="68"/>
  <c r="AJ152" i="68"/>
  <c r="AI152" i="68"/>
  <c r="AH152" i="68"/>
  <c r="AG152" i="68"/>
  <c r="AF152" i="68"/>
  <c r="AE152" i="68"/>
  <c r="AD152" i="68"/>
  <c r="BN151" i="68"/>
  <c r="BM151" i="68"/>
  <c r="BL151" i="68"/>
  <c r="BE151" i="68"/>
  <c r="BD151" i="68"/>
  <c r="BC151" i="68"/>
  <c r="AV151" i="68"/>
  <c r="AU151" i="68"/>
  <c r="AT151" i="68"/>
  <c r="AM151" i="68"/>
  <c r="AL151" i="68"/>
  <c r="AK151" i="68"/>
  <c r="AJ151" i="68"/>
  <c r="AI151" i="68"/>
  <c r="AH151" i="68"/>
  <c r="AG151" i="68"/>
  <c r="AF151" i="68"/>
  <c r="AE151" i="68"/>
  <c r="AD151" i="68"/>
  <c r="AC151" i="68"/>
  <c r="AB151" i="68"/>
  <c r="R151" i="68"/>
  <c r="M151" i="68"/>
  <c r="K151" i="68"/>
  <c r="BN150" i="68"/>
  <c r="BE150" i="68"/>
  <c r="AV150" i="68"/>
  <c r="AM150" i="68"/>
  <c r="AJ150" i="68"/>
  <c r="AI150" i="68"/>
  <c r="AH150" i="68"/>
  <c r="AG150" i="68"/>
  <c r="AF150" i="68"/>
  <c r="AE150" i="68"/>
  <c r="AD150" i="68"/>
  <c r="BN149" i="68"/>
  <c r="BE149" i="68"/>
  <c r="AV149" i="68"/>
  <c r="AD149" i="68" s="1"/>
  <c r="AM149" i="68"/>
  <c r="AJ149" i="68"/>
  <c r="AI149" i="68"/>
  <c r="AH149" i="68"/>
  <c r="AG149" i="68"/>
  <c r="AF149" i="68"/>
  <c r="AE149" i="68"/>
  <c r="BN148" i="68"/>
  <c r="BE148" i="68"/>
  <c r="AV148" i="68"/>
  <c r="AM148" i="68"/>
  <c r="AD148" i="68" s="1"/>
  <c r="AJ148" i="68"/>
  <c r="AI148" i="68"/>
  <c r="AH148" i="68"/>
  <c r="AG148" i="68"/>
  <c r="AF148" i="68"/>
  <c r="AE148" i="68"/>
  <c r="BN147" i="68"/>
  <c r="BM147" i="68"/>
  <c r="BL147" i="68"/>
  <c r="BE147" i="68"/>
  <c r="BD147" i="68"/>
  <c r="BC147" i="68"/>
  <c r="AV147" i="68"/>
  <c r="AU147" i="68"/>
  <c r="AT147" i="68"/>
  <c r="AM147" i="68"/>
  <c r="AD147" i="68" s="1"/>
  <c r="AL147" i="68"/>
  <c r="AK147" i="68"/>
  <c r="AJ147" i="68"/>
  <c r="AI147" i="68"/>
  <c r="AH147" i="68"/>
  <c r="AG147" i="68"/>
  <c r="AF147" i="68"/>
  <c r="AE147" i="68"/>
  <c r="AC147" i="68"/>
  <c r="AB147" i="68"/>
  <c r="R147" i="68"/>
  <c r="M147" i="68"/>
  <c r="K147" i="68"/>
  <c r="BN146" i="68"/>
  <c r="BE146" i="68"/>
  <c r="AV146" i="68"/>
  <c r="AM146" i="68"/>
  <c r="AJ146" i="68"/>
  <c r="AI146" i="68"/>
  <c r="AH146" i="68"/>
  <c r="AG146" i="68"/>
  <c r="AF146" i="68"/>
  <c r="AE146" i="68"/>
  <c r="AD146" i="68"/>
  <c r="AJ145" i="68"/>
  <c r="AI145" i="68"/>
  <c r="AH145" i="68"/>
  <c r="AG145" i="68"/>
  <c r="AF145" i="68"/>
  <c r="BN144" i="68"/>
  <c r="BE144" i="68"/>
  <c r="AV144" i="68"/>
  <c r="AM144" i="68"/>
  <c r="AJ144" i="68"/>
  <c r="AI144" i="68"/>
  <c r="AH144" i="68"/>
  <c r="AG144" i="68"/>
  <c r="AF144" i="68"/>
  <c r="AE144" i="68"/>
  <c r="AD144" i="68"/>
  <c r="BN143" i="68"/>
  <c r="BM143" i="68"/>
  <c r="BL143" i="68"/>
  <c r="BE143" i="68"/>
  <c r="BD143" i="68"/>
  <c r="BC143" i="68"/>
  <c r="AV143" i="68"/>
  <c r="AU143" i="68"/>
  <c r="AT143" i="68"/>
  <c r="AM143" i="68"/>
  <c r="AL143" i="68"/>
  <c r="AK143" i="68"/>
  <c r="AJ143" i="68"/>
  <c r="AI143" i="68"/>
  <c r="AH143" i="68"/>
  <c r="AG143" i="68"/>
  <c r="AF143" i="68"/>
  <c r="AE143" i="68"/>
  <c r="AD143" i="68"/>
  <c r="AC143" i="68"/>
  <c r="AB143" i="68"/>
  <c r="R143" i="68"/>
  <c r="M143" i="68"/>
  <c r="K143" i="68"/>
  <c r="BN142" i="68"/>
  <c r="BE142" i="68"/>
  <c r="AV142" i="68"/>
  <c r="AM142" i="68"/>
  <c r="AJ142" i="68"/>
  <c r="AI142" i="68"/>
  <c r="AH142" i="68"/>
  <c r="AG142" i="68"/>
  <c r="AF142" i="68"/>
  <c r="AE142" i="68"/>
  <c r="AD142" i="68"/>
  <c r="AJ141" i="68"/>
  <c r="AI141" i="68"/>
  <c r="AH141" i="68"/>
  <c r="AG141" i="68"/>
  <c r="AF141" i="68"/>
  <c r="BN140" i="68"/>
  <c r="BE140" i="68"/>
  <c r="AV140" i="68"/>
  <c r="AM140" i="68"/>
  <c r="AD140" i="68" s="1"/>
  <c r="AJ140" i="68"/>
  <c r="AI140" i="68"/>
  <c r="AH140" i="68"/>
  <c r="AG140" i="68"/>
  <c r="AF140" i="68"/>
  <c r="AE140" i="68"/>
  <c r="BN139" i="68"/>
  <c r="BM139" i="68"/>
  <c r="BL139" i="68"/>
  <c r="BE139" i="68"/>
  <c r="BD139" i="68"/>
  <c r="BC139" i="68"/>
  <c r="AV139" i="68"/>
  <c r="AU139" i="68"/>
  <c r="AT139" i="68"/>
  <c r="AM139" i="68"/>
  <c r="AD139" i="68" s="1"/>
  <c r="AL139" i="68"/>
  <c r="AK139" i="68"/>
  <c r="AJ139" i="68"/>
  <c r="AI139" i="68"/>
  <c r="AH139" i="68"/>
  <c r="AG139" i="68"/>
  <c r="AF139" i="68"/>
  <c r="AE139" i="68"/>
  <c r="AC139" i="68"/>
  <c r="AB139" i="68"/>
  <c r="R139" i="68"/>
  <c r="M139" i="68"/>
  <c r="K139" i="68"/>
  <c r="BN138" i="68"/>
  <c r="BE138" i="68"/>
  <c r="AV138" i="68"/>
  <c r="AM138" i="68"/>
  <c r="AD138" i="68" s="1"/>
  <c r="AJ138" i="68"/>
  <c r="AI138" i="68"/>
  <c r="AH138" i="68"/>
  <c r="AG138" i="68"/>
  <c r="AF138" i="68"/>
  <c r="AE138" i="68"/>
  <c r="AJ137" i="68"/>
  <c r="AI137" i="68"/>
  <c r="AH137" i="68"/>
  <c r="AG137" i="68"/>
  <c r="AF137" i="68"/>
  <c r="BN136" i="68"/>
  <c r="AD136" i="68" s="1"/>
  <c r="BE136" i="68"/>
  <c r="AV136" i="68"/>
  <c r="AM136" i="68"/>
  <c r="AJ136" i="68"/>
  <c r="AI136" i="68"/>
  <c r="AH136" i="68"/>
  <c r="AG136" i="68"/>
  <c r="AF136" i="68"/>
  <c r="AE136" i="68"/>
  <c r="BN135" i="68"/>
  <c r="AD135" i="68" s="1"/>
  <c r="BM135" i="68"/>
  <c r="BL135" i="68"/>
  <c r="BE135" i="68"/>
  <c r="BD135" i="68"/>
  <c r="BC135" i="68"/>
  <c r="AV135" i="68"/>
  <c r="AU135" i="68"/>
  <c r="AT135" i="68"/>
  <c r="AM135" i="68"/>
  <c r="AL135" i="68"/>
  <c r="AK135" i="68"/>
  <c r="AJ135" i="68"/>
  <c r="AI135" i="68"/>
  <c r="AH135" i="68"/>
  <c r="AG135" i="68"/>
  <c r="AF135" i="68"/>
  <c r="AE135" i="68"/>
  <c r="AC135" i="68"/>
  <c r="AB135" i="68"/>
  <c r="R135" i="68"/>
  <c r="M135" i="68"/>
  <c r="K135" i="68"/>
  <c r="BX129" i="68"/>
  <c r="BF129" i="68"/>
  <c r="AN129" i="68"/>
  <c r="W129" i="68"/>
  <c r="BX128" i="68"/>
  <c r="BF128" i="68"/>
  <c r="AN128" i="68"/>
  <c r="W128" i="68"/>
  <c r="BX127" i="68"/>
  <c r="BF127" i="68"/>
  <c r="AN127" i="68"/>
  <c r="W127" i="68"/>
  <c r="BX126" i="68"/>
  <c r="BF126" i="68"/>
  <c r="AN126" i="68"/>
  <c r="W126" i="68"/>
  <c r="BN124" i="68"/>
  <c r="BE124" i="68"/>
  <c r="AV124" i="68"/>
  <c r="AM124" i="68"/>
  <c r="AD124" i="68" s="1"/>
  <c r="AJ124" i="68"/>
  <c r="AI124" i="68"/>
  <c r="AH124" i="68"/>
  <c r="AG124" i="68"/>
  <c r="AF124" i="68"/>
  <c r="AE124" i="68"/>
  <c r="BN123" i="68"/>
  <c r="BE123" i="68"/>
  <c r="AV123" i="68"/>
  <c r="AM123" i="68"/>
  <c r="AJ123" i="68"/>
  <c r="AI123" i="68"/>
  <c r="AH123" i="68"/>
  <c r="AG123" i="68"/>
  <c r="AF123" i="68"/>
  <c r="AE123" i="68"/>
  <c r="AD123" i="68"/>
  <c r="BN122" i="68"/>
  <c r="BE122" i="68"/>
  <c r="AV122" i="68"/>
  <c r="AM122" i="68"/>
  <c r="AD122" i="68" s="1"/>
  <c r="AJ122" i="68"/>
  <c r="AI122" i="68"/>
  <c r="AH122" i="68"/>
  <c r="AG122" i="68"/>
  <c r="AF122" i="68"/>
  <c r="AE122" i="68"/>
  <c r="BN121" i="68"/>
  <c r="AD121" i="68" s="1"/>
  <c r="BM121" i="68"/>
  <c r="BL121" i="68"/>
  <c r="BE121" i="68"/>
  <c r="BD121" i="68"/>
  <c r="BC121" i="68"/>
  <c r="AV121" i="68"/>
  <c r="AU121" i="68"/>
  <c r="AT121" i="68"/>
  <c r="AM121" i="68"/>
  <c r="AL121" i="68"/>
  <c r="AK121" i="68"/>
  <c r="AJ121" i="68"/>
  <c r="AI121" i="68"/>
  <c r="AH121" i="68"/>
  <c r="AG121" i="68"/>
  <c r="AF121" i="68"/>
  <c r="AE121" i="68"/>
  <c r="AC121" i="68"/>
  <c r="AB121" i="68"/>
  <c r="R121" i="68"/>
  <c r="M121" i="68"/>
  <c r="K121" i="68"/>
  <c r="BN120" i="68"/>
  <c r="BE120" i="68"/>
  <c r="AV120" i="68"/>
  <c r="AM120" i="68"/>
  <c r="AD120" i="68" s="1"/>
  <c r="AJ120" i="68"/>
  <c r="AI120" i="68"/>
  <c r="AH120" i="68"/>
  <c r="AG120" i="68"/>
  <c r="AF120" i="68"/>
  <c r="AE120" i="68"/>
  <c r="BN119" i="68"/>
  <c r="AV119" i="68"/>
  <c r="AM119" i="68"/>
  <c r="AD119" i="68" s="1"/>
  <c r="AJ119" i="68"/>
  <c r="AI119" i="68"/>
  <c r="AH119" i="68"/>
  <c r="AG119" i="68"/>
  <c r="AF119" i="68"/>
  <c r="AE119" i="68"/>
  <c r="AJ118" i="68"/>
  <c r="AI118" i="68"/>
  <c r="AH118" i="68"/>
  <c r="AG118" i="68"/>
  <c r="AF118" i="68"/>
  <c r="BN117" i="68"/>
  <c r="BM117" i="68"/>
  <c r="BL117" i="68"/>
  <c r="BE117" i="68"/>
  <c r="BD117" i="68"/>
  <c r="BC117" i="68"/>
  <c r="AV117" i="68"/>
  <c r="AU117" i="68"/>
  <c r="AT117" i="68"/>
  <c r="AM117" i="68"/>
  <c r="AD117" i="68" s="1"/>
  <c r="AL117" i="68"/>
  <c r="AK117" i="68"/>
  <c r="AJ117" i="68"/>
  <c r="AI117" i="68"/>
  <c r="AH117" i="68"/>
  <c r="AG117" i="68"/>
  <c r="AF117" i="68"/>
  <c r="AE117" i="68"/>
  <c r="AC117" i="68"/>
  <c r="AB117" i="68"/>
  <c r="R117" i="68"/>
  <c r="M117" i="68"/>
  <c r="K117" i="68"/>
  <c r="BN116" i="68"/>
  <c r="BE116" i="68"/>
  <c r="AV116" i="68"/>
  <c r="AM116" i="68"/>
  <c r="AJ116" i="68"/>
  <c r="AI116" i="68"/>
  <c r="AH116" i="68"/>
  <c r="AG116" i="68"/>
  <c r="AF116" i="68"/>
  <c r="AE116" i="68"/>
  <c r="AD116" i="68"/>
  <c r="BN115" i="68"/>
  <c r="BE115" i="68"/>
  <c r="AV115" i="68"/>
  <c r="AM115" i="68"/>
  <c r="AJ115" i="68"/>
  <c r="AI115" i="68"/>
  <c r="AH115" i="68"/>
  <c r="AG115" i="68"/>
  <c r="AF115" i="68"/>
  <c r="AE115" i="68"/>
  <c r="AD115" i="68"/>
  <c r="BN114" i="68"/>
  <c r="BE114" i="68"/>
  <c r="AV114" i="68"/>
  <c r="AM114" i="68"/>
  <c r="AD114" i="68" s="1"/>
  <c r="AJ114" i="68"/>
  <c r="AI114" i="68"/>
  <c r="AH114" i="68"/>
  <c r="AG114" i="68"/>
  <c r="AF114" i="68"/>
  <c r="AE114" i="68"/>
  <c r="BN113" i="68"/>
  <c r="AD113" i="68" s="1"/>
  <c r="BM113" i="68"/>
  <c r="BL113" i="68"/>
  <c r="BE113" i="68"/>
  <c r="BD113" i="68"/>
  <c r="BC113" i="68"/>
  <c r="AV113" i="68"/>
  <c r="AU113" i="68"/>
  <c r="AT113" i="68"/>
  <c r="AM113" i="68"/>
  <c r="AL113" i="68"/>
  <c r="AK113" i="68"/>
  <c r="AJ113" i="68"/>
  <c r="AI113" i="68"/>
  <c r="AH113" i="68"/>
  <c r="AG113" i="68"/>
  <c r="AF113" i="68"/>
  <c r="AE113" i="68"/>
  <c r="AC113" i="68"/>
  <c r="AB113" i="68"/>
  <c r="R113" i="68"/>
  <c r="M113" i="68"/>
  <c r="K113" i="68"/>
  <c r="BN112" i="68"/>
  <c r="AV112" i="68"/>
  <c r="AM112" i="68"/>
  <c r="AD112" i="68" s="1"/>
  <c r="AJ112" i="68"/>
  <c r="AI112" i="68"/>
  <c r="AH112" i="68"/>
  <c r="AG112" i="68"/>
  <c r="AF112" i="68"/>
  <c r="AE112" i="68"/>
  <c r="AJ111" i="68"/>
  <c r="AI111" i="68"/>
  <c r="AH111" i="68"/>
  <c r="AG111" i="68"/>
  <c r="AF111" i="68"/>
  <c r="BN110" i="68"/>
  <c r="BE110" i="68"/>
  <c r="AV110" i="68"/>
  <c r="AM110" i="68"/>
  <c r="AJ110" i="68"/>
  <c r="AI110" i="68"/>
  <c r="AH110" i="68"/>
  <c r="AG110" i="68"/>
  <c r="AF110" i="68"/>
  <c r="AE110" i="68"/>
  <c r="AD110" i="68"/>
  <c r="BN109" i="68"/>
  <c r="BM109" i="68"/>
  <c r="BL109" i="68"/>
  <c r="BE109" i="68"/>
  <c r="BD109" i="68"/>
  <c r="BC109" i="68"/>
  <c r="AV109" i="68"/>
  <c r="AU109" i="68"/>
  <c r="AT109" i="68"/>
  <c r="AM109" i="68"/>
  <c r="AD109" i="68" s="1"/>
  <c r="AL109" i="68"/>
  <c r="AK109" i="68"/>
  <c r="AJ109" i="68"/>
  <c r="AI109" i="68"/>
  <c r="AH109" i="68"/>
  <c r="AG109" i="68"/>
  <c r="AF109" i="68"/>
  <c r="AE109" i="68"/>
  <c r="AC109" i="68"/>
  <c r="AB109" i="68"/>
  <c r="R109" i="68"/>
  <c r="M109" i="68"/>
  <c r="K109" i="68"/>
  <c r="BN108" i="68"/>
  <c r="BE108" i="68"/>
  <c r="AV108" i="68"/>
  <c r="AM108" i="68"/>
  <c r="AD108" i="68" s="1"/>
  <c r="AJ108" i="68"/>
  <c r="AI108" i="68"/>
  <c r="AH108" i="68"/>
  <c r="AG108" i="68"/>
  <c r="AF108" i="68"/>
  <c r="AE108" i="68"/>
  <c r="AJ107" i="68"/>
  <c r="AI107" i="68"/>
  <c r="AH107" i="68"/>
  <c r="AG107" i="68"/>
  <c r="AF107" i="68"/>
  <c r="BN106" i="68"/>
  <c r="BE106" i="68"/>
  <c r="AD106" i="68" s="1"/>
  <c r="AV106" i="68"/>
  <c r="AM106" i="68"/>
  <c r="AJ106" i="68"/>
  <c r="AI106" i="68"/>
  <c r="AH106" i="68"/>
  <c r="AG106" i="68"/>
  <c r="AF106" i="68"/>
  <c r="AE106" i="68"/>
  <c r="BN105" i="68"/>
  <c r="AD105" i="68" s="1"/>
  <c r="BM105" i="68"/>
  <c r="BL105" i="68"/>
  <c r="BE105" i="68"/>
  <c r="BD105" i="68"/>
  <c r="BC105" i="68"/>
  <c r="AV105" i="68"/>
  <c r="AU105" i="68"/>
  <c r="AT105" i="68"/>
  <c r="AM105" i="68"/>
  <c r="AL105" i="68"/>
  <c r="AK105" i="68"/>
  <c r="AJ105" i="68"/>
  <c r="AI105" i="68"/>
  <c r="AH105" i="68"/>
  <c r="AG105" i="68"/>
  <c r="AF105" i="68"/>
  <c r="AE105" i="68"/>
  <c r="AC105" i="68"/>
  <c r="AB105" i="68"/>
  <c r="R105" i="68"/>
  <c r="M105" i="68"/>
  <c r="K105" i="68"/>
  <c r="BX99" i="68"/>
  <c r="BF99" i="68"/>
  <c r="AN99" i="68"/>
  <c r="W99" i="68"/>
  <c r="BX98" i="68"/>
  <c r="BF98" i="68"/>
  <c r="AN98" i="68"/>
  <c r="W98" i="68"/>
  <c r="BX97" i="68"/>
  <c r="BF97" i="68"/>
  <c r="AN97" i="68"/>
  <c r="W97" i="68"/>
  <c r="BX96" i="68"/>
  <c r="BF96" i="68"/>
  <c r="AN96" i="68"/>
  <c r="W96" i="68"/>
  <c r="BN94" i="68"/>
  <c r="BE94" i="68"/>
  <c r="AV94" i="68"/>
  <c r="AM94" i="68"/>
  <c r="AJ94" i="68"/>
  <c r="AI94" i="68"/>
  <c r="AH94" i="68"/>
  <c r="AG94" i="68"/>
  <c r="AF94" i="68"/>
  <c r="AE94" i="68"/>
  <c r="AD94" i="68"/>
  <c r="BN93" i="68"/>
  <c r="BE93" i="68"/>
  <c r="AV93" i="68"/>
  <c r="AM93" i="68"/>
  <c r="AJ93" i="68"/>
  <c r="AI93" i="68"/>
  <c r="AH93" i="68"/>
  <c r="AG93" i="68"/>
  <c r="AF93" i="68"/>
  <c r="AE93" i="68"/>
  <c r="AD93" i="68"/>
  <c r="BN92" i="68"/>
  <c r="BE92" i="68"/>
  <c r="AV92" i="68"/>
  <c r="AM92" i="68"/>
  <c r="AJ92" i="68"/>
  <c r="AI92" i="68"/>
  <c r="AH92" i="68"/>
  <c r="AG92" i="68"/>
  <c r="AF92" i="68"/>
  <c r="AE92" i="68"/>
  <c r="AD92" i="68"/>
  <c r="BN91" i="68"/>
  <c r="AD91" i="68" s="1"/>
  <c r="BM91" i="68"/>
  <c r="BL91" i="68"/>
  <c r="BE91" i="68"/>
  <c r="BD91" i="68"/>
  <c r="BC91" i="68"/>
  <c r="AV91" i="68"/>
  <c r="AU91" i="68"/>
  <c r="AT91" i="68"/>
  <c r="AM91" i="68"/>
  <c r="AL91" i="68"/>
  <c r="AK91" i="68"/>
  <c r="AJ91" i="68"/>
  <c r="AI91" i="68"/>
  <c r="AH91" i="68"/>
  <c r="AG91" i="68"/>
  <c r="AF91" i="68"/>
  <c r="AE91" i="68"/>
  <c r="AC91" i="68"/>
  <c r="AB91" i="68"/>
  <c r="R91" i="68"/>
  <c r="M91" i="68"/>
  <c r="K91" i="68"/>
  <c r="BN90" i="68"/>
  <c r="BE90" i="68"/>
  <c r="AD90" i="68" s="1"/>
  <c r="AV90" i="68"/>
  <c r="AM90" i="68"/>
  <c r="AJ90" i="68"/>
  <c r="AI90" i="68"/>
  <c r="AH90" i="68"/>
  <c r="AG90" i="68"/>
  <c r="AF90" i="68"/>
  <c r="AE90" i="68"/>
  <c r="BN89" i="68"/>
  <c r="BE89" i="68"/>
  <c r="AV89" i="68"/>
  <c r="AM89" i="68"/>
  <c r="AD89" i="68" s="1"/>
  <c r="AJ89" i="68"/>
  <c r="AI89" i="68"/>
  <c r="AH89" i="68"/>
  <c r="AG89" i="68"/>
  <c r="AF89" i="68"/>
  <c r="AE89" i="68"/>
  <c r="BN88" i="68"/>
  <c r="BE88" i="68"/>
  <c r="AV88" i="68"/>
  <c r="AM88" i="68"/>
  <c r="AD88" i="68" s="1"/>
  <c r="AJ88" i="68"/>
  <c r="AI88" i="68"/>
  <c r="AH88" i="68"/>
  <c r="AG88" i="68"/>
  <c r="AF88" i="68"/>
  <c r="AE88" i="68"/>
  <c r="BN87" i="68"/>
  <c r="BM87" i="68"/>
  <c r="BL87" i="68"/>
  <c r="BE87" i="68"/>
  <c r="BD87" i="68"/>
  <c r="BC87" i="68"/>
  <c r="AV87" i="68"/>
  <c r="AU87" i="68"/>
  <c r="AT87" i="68"/>
  <c r="AM87" i="68"/>
  <c r="AD87" i="68" s="1"/>
  <c r="AL87" i="68"/>
  <c r="AK87" i="68"/>
  <c r="AJ87" i="68"/>
  <c r="AI87" i="68"/>
  <c r="AH87" i="68"/>
  <c r="AG87" i="68"/>
  <c r="AF87" i="68"/>
  <c r="AE87" i="68"/>
  <c r="AC87" i="68"/>
  <c r="AB87" i="68"/>
  <c r="R87" i="68"/>
  <c r="M87" i="68"/>
  <c r="K87" i="68"/>
  <c r="BN86" i="68"/>
  <c r="BE86" i="68"/>
  <c r="AV86" i="68"/>
  <c r="AM86" i="68"/>
  <c r="AJ86" i="68"/>
  <c r="AI86" i="68"/>
  <c r="AH86" i="68"/>
  <c r="AG86" i="68"/>
  <c r="AF86" i="68"/>
  <c r="AE86" i="68"/>
  <c r="AD86" i="68"/>
  <c r="BN85" i="68"/>
  <c r="BE85" i="68"/>
  <c r="AV85" i="68"/>
  <c r="AM85" i="68"/>
  <c r="AD85" i="68" s="1"/>
  <c r="AJ85" i="68"/>
  <c r="AI85" i="68"/>
  <c r="AH85" i="68"/>
  <c r="AG85" i="68"/>
  <c r="AF85" i="68"/>
  <c r="AE85" i="68"/>
  <c r="BN84" i="68"/>
  <c r="AD84" i="68" s="1"/>
  <c r="BE84" i="68"/>
  <c r="AV84" i="68"/>
  <c r="AM84" i="68"/>
  <c r="AJ84" i="68"/>
  <c r="AI84" i="68"/>
  <c r="AH84" i="68"/>
  <c r="AG84" i="68"/>
  <c r="AF84" i="68"/>
  <c r="AE84" i="68"/>
  <c r="BN83" i="68"/>
  <c r="BM83" i="68"/>
  <c r="BL83" i="68"/>
  <c r="BE83" i="68"/>
  <c r="BD83" i="68"/>
  <c r="BC83" i="68"/>
  <c r="AV83" i="68"/>
  <c r="AU83" i="68"/>
  <c r="AT83" i="68"/>
  <c r="AM83" i="68"/>
  <c r="AL83" i="68"/>
  <c r="AK83" i="68"/>
  <c r="AJ83" i="68"/>
  <c r="AI83" i="68"/>
  <c r="AH83" i="68"/>
  <c r="AG83" i="68"/>
  <c r="AF83" i="68"/>
  <c r="AE83" i="68"/>
  <c r="AD83" i="68"/>
  <c r="AC83" i="68"/>
  <c r="AB83" i="68"/>
  <c r="R83" i="68"/>
  <c r="M83" i="68"/>
  <c r="K83" i="68"/>
  <c r="BN82" i="68"/>
  <c r="BE82" i="68"/>
  <c r="AV82" i="68"/>
  <c r="AM82" i="68"/>
  <c r="AD82" i="68" s="1"/>
  <c r="AJ82" i="68"/>
  <c r="AI82" i="68"/>
  <c r="AH82" i="68"/>
  <c r="AG82" i="68"/>
  <c r="AF82" i="68"/>
  <c r="AE82" i="68"/>
  <c r="BN81" i="68"/>
  <c r="BE81" i="68"/>
  <c r="AV81" i="68"/>
  <c r="AM81" i="68"/>
  <c r="AD81" i="68" s="1"/>
  <c r="AJ81" i="68"/>
  <c r="AI81" i="68"/>
  <c r="AH81" i="68"/>
  <c r="AG81" i="68"/>
  <c r="AF81" i="68"/>
  <c r="AE81" i="68"/>
  <c r="BN80" i="68"/>
  <c r="BE80" i="68"/>
  <c r="AV80" i="68"/>
  <c r="AM80" i="68"/>
  <c r="AD80" i="68" s="1"/>
  <c r="AJ80" i="68"/>
  <c r="AI80" i="68"/>
  <c r="AH80" i="68"/>
  <c r="AG80" i="68"/>
  <c r="AF80" i="68"/>
  <c r="AE80" i="68"/>
  <c r="BN79" i="68"/>
  <c r="BM79" i="68"/>
  <c r="BL79" i="68"/>
  <c r="BE79" i="68"/>
  <c r="BD79" i="68"/>
  <c r="BC79" i="68"/>
  <c r="AV79" i="68"/>
  <c r="AU79" i="68"/>
  <c r="AT79" i="68"/>
  <c r="AM79" i="68"/>
  <c r="AD79" i="68" s="1"/>
  <c r="AL79" i="68"/>
  <c r="AK79" i="68"/>
  <c r="AJ79" i="68"/>
  <c r="AI79" i="68"/>
  <c r="AH79" i="68"/>
  <c r="AG79" i="68"/>
  <c r="AF79" i="68"/>
  <c r="AE79" i="68"/>
  <c r="AC79" i="68"/>
  <c r="AB79" i="68"/>
  <c r="R79" i="68"/>
  <c r="M79" i="68"/>
  <c r="K79" i="68"/>
  <c r="BN78" i="68"/>
  <c r="BE78" i="68"/>
  <c r="AV78" i="68"/>
  <c r="AM78" i="68"/>
  <c r="AJ78" i="68"/>
  <c r="AI78" i="68"/>
  <c r="AH78" i="68"/>
  <c r="AG78" i="68"/>
  <c r="AF78" i="68"/>
  <c r="AE78" i="68"/>
  <c r="AD78" i="68"/>
  <c r="BN77" i="68"/>
  <c r="BE77" i="68"/>
  <c r="AV77" i="68"/>
  <c r="AM77" i="68"/>
  <c r="AJ77" i="68"/>
  <c r="AI77" i="68"/>
  <c r="AH77" i="68"/>
  <c r="AG77" i="68"/>
  <c r="AF77" i="68"/>
  <c r="AE77" i="68"/>
  <c r="AD77" i="68"/>
  <c r="BN76" i="68"/>
  <c r="BE76" i="68"/>
  <c r="AV76" i="68"/>
  <c r="AM76" i="68"/>
  <c r="AJ76" i="68"/>
  <c r="AI76" i="68"/>
  <c r="AH76" i="68"/>
  <c r="AG76" i="68"/>
  <c r="AF76" i="68"/>
  <c r="AE76" i="68"/>
  <c r="AD76" i="68"/>
  <c r="BN75" i="68"/>
  <c r="AD75" i="68" s="1"/>
  <c r="BM75" i="68"/>
  <c r="BL75" i="68"/>
  <c r="BE75" i="68"/>
  <c r="BD75" i="68"/>
  <c r="BC75" i="68"/>
  <c r="AV75" i="68"/>
  <c r="AU75" i="68"/>
  <c r="AT75" i="68"/>
  <c r="AM75" i="68"/>
  <c r="AL75" i="68"/>
  <c r="AK75" i="68"/>
  <c r="AJ75" i="68"/>
  <c r="AI75" i="68"/>
  <c r="AH75" i="68"/>
  <c r="AG75" i="68"/>
  <c r="AF75" i="68"/>
  <c r="AE75" i="68"/>
  <c r="AC75" i="68"/>
  <c r="AB75" i="68"/>
  <c r="R75" i="68"/>
  <c r="M75" i="68"/>
  <c r="K75" i="68"/>
  <c r="BN74" i="68"/>
  <c r="BE74" i="68"/>
  <c r="AD74" i="68" s="1"/>
  <c r="AV74" i="68"/>
  <c r="AM74" i="68"/>
  <c r="AJ74" i="68"/>
  <c r="AI74" i="68"/>
  <c r="AH74" i="68"/>
  <c r="AG74" i="68"/>
  <c r="AF74" i="68"/>
  <c r="AE74" i="68"/>
  <c r="BN73" i="68"/>
  <c r="BE73" i="68"/>
  <c r="AV73" i="68"/>
  <c r="AM73" i="68"/>
  <c r="AD73" i="68" s="1"/>
  <c r="AJ73" i="68"/>
  <c r="AI73" i="68"/>
  <c r="AH73" i="68"/>
  <c r="AG73" i="68"/>
  <c r="AF73" i="68"/>
  <c r="AE73" i="68"/>
  <c r="BN72" i="68"/>
  <c r="BE72" i="68"/>
  <c r="AV72" i="68"/>
  <c r="AM72" i="68"/>
  <c r="AD72" i="68" s="1"/>
  <c r="AJ72" i="68"/>
  <c r="AI72" i="68"/>
  <c r="AH72" i="68"/>
  <c r="AG72" i="68"/>
  <c r="AF72" i="68"/>
  <c r="AE72" i="68"/>
  <c r="BN71" i="68"/>
  <c r="BM71" i="68"/>
  <c r="BL71" i="68"/>
  <c r="BE71" i="68"/>
  <c r="BD71" i="68"/>
  <c r="BC71" i="68"/>
  <c r="AV71" i="68"/>
  <c r="AU71" i="68"/>
  <c r="AT71" i="68"/>
  <c r="AM71" i="68"/>
  <c r="AD71" i="68" s="1"/>
  <c r="AL71" i="68"/>
  <c r="AK71" i="68"/>
  <c r="AJ71" i="68"/>
  <c r="AI71" i="68"/>
  <c r="AH71" i="68"/>
  <c r="AG71" i="68"/>
  <c r="AF71" i="68"/>
  <c r="AE71" i="68"/>
  <c r="AC71" i="68"/>
  <c r="AB71" i="68"/>
  <c r="R71" i="68"/>
  <c r="M71" i="68"/>
  <c r="K71" i="68"/>
  <c r="BX65" i="68"/>
  <c r="BF65" i="68"/>
  <c r="AN65" i="68"/>
  <c r="W65" i="68"/>
  <c r="BX64" i="68"/>
  <c r="BF64" i="68"/>
  <c r="AN64" i="68"/>
  <c r="W64" i="68"/>
  <c r="BX63" i="68"/>
  <c r="BF63" i="68"/>
  <c r="AN63" i="68"/>
  <c r="W63" i="68"/>
  <c r="BX62" i="68"/>
  <c r="BF62" i="68"/>
  <c r="AN62" i="68"/>
  <c r="W62" i="68"/>
  <c r="BN60" i="68"/>
  <c r="BE60" i="68"/>
  <c r="AV60" i="68"/>
  <c r="AM60" i="68"/>
  <c r="AJ60" i="68"/>
  <c r="AI60" i="68"/>
  <c r="AH60" i="68"/>
  <c r="AG60" i="68"/>
  <c r="AF60" i="68"/>
  <c r="AE60" i="68"/>
  <c r="AD60" i="68"/>
  <c r="BN59" i="68"/>
  <c r="BE59" i="68"/>
  <c r="AD59" i="68" s="1"/>
  <c r="AV59" i="68"/>
  <c r="AM59" i="68"/>
  <c r="AJ59" i="68"/>
  <c r="AI59" i="68"/>
  <c r="AH59" i="68"/>
  <c r="AG59" i="68"/>
  <c r="AF59" i="68"/>
  <c r="AE59" i="68"/>
  <c r="BN58" i="68"/>
  <c r="BE58" i="68"/>
  <c r="AV58" i="68"/>
  <c r="AM58" i="68"/>
  <c r="AD58" i="68" s="1"/>
  <c r="AJ58" i="68"/>
  <c r="AI58" i="68"/>
  <c r="AH58" i="68"/>
  <c r="AG58" i="68"/>
  <c r="AF58" i="68"/>
  <c r="AE58" i="68"/>
  <c r="BN57" i="68"/>
  <c r="BM57" i="68"/>
  <c r="BL57" i="68"/>
  <c r="BE57" i="68"/>
  <c r="BD57" i="68"/>
  <c r="BC57" i="68"/>
  <c r="AV57" i="68"/>
  <c r="AU57" i="68"/>
  <c r="AT57" i="68"/>
  <c r="AM57" i="68"/>
  <c r="AD57" i="68" s="1"/>
  <c r="AL57" i="68"/>
  <c r="AK57" i="68"/>
  <c r="AJ57" i="68"/>
  <c r="AI57" i="68"/>
  <c r="AH57" i="68"/>
  <c r="AG57" i="68"/>
  <c r="AF57" i="68"/>
  <c r="AE57" i="68"/>
  <c r="AC57" i="68"/>
  <c r="AB57" i="68"/>
  <c r="R57" i="68"/>
  <c r="M57" i="68"/>
  <c r="K57" i="68"/>
  <c r="BN56" i="68"/>
  <c r="BE56" i="68"/>
  <c r="AV56" i="68"/>
  <c r="AM56" i="68"/>
  <c r="AD56" i="68" s="1"/>
  <c r="AJ56" i="68"/>
  <c r="AI56" i="68"/>
  <c r="AH56" i="68"/>
  <c r="AG56" i="68"/>
  <c r="AF56" i="68"/>
  <c r="AE56" i="68"/>
  <c r="BN55" i="68"/>
  <c r="BE55" i="68"/>
  <c r="AV55" i="68"/>
  <c r="AM55" i="68"/>
  <c r="AJ55" i="68"/>
  <c r="AI55" i="68"/>
  <c r="AH55" i="68"/>
  <c r="AG55" i="68"/>
  <c r="AF55" i="68"/>
  <c r="AE55" i="68"/>
  <c r="AD55" i="68"/>
  <c r="BN54" i="68"/>
  <c r="BE54" i="68"/>
  <c r="AV54" i="68"/>
  <c r="AM54" i="68"/>
  <c r="AD54" i="68" s="1"/>
  <c r="AJ54" i="68"/>
  <c r="AI54" i="68"/>
  <c r="AH54" i="68"/>
  <c r="AG54" i="68"/>
  <c r="AF54" i="68"/>
  <c r="AE54" i="68"/>
  <c r="BN53" i="68"/>
  <c r="AD53" i="68" s="1"/>
  <c r="BM53" i="68"/>
  <c r="BL53" i="68"/>
  <c r="BE53" i="68"/>
  <c r="BD53" i="68"/>
  <c r="BC53" i="68"/>
  <c r="AV53" i="68"/>
  <c r="AU53" i="68"/>
  <c r="AT53" i="68"/>
  <c r="AM53" i="68"/>
  <c r="AL53" i="68"/>
  <c r="AK53" i="68"/>
  <c r="AJ53" i="68"/>
  <c r="AI53" i="68"/>
  <c r="AH53" i="68"/>
  <c r="AG53" i="68"/>
  <c r="AF53" i="68"/>
  <c r="AE53" i="68"/>
  <c r="AC53" i="68"/>
  <c r="AB53" i="68"/>
  <c r="R53" i="68"/>
  <c r="M53" i="68"/>
  <c r="K53" i="68"/>
  <c r="BN52" i="68"/>
  <c r="BE52" i="68"/>
  <c r="AV52" i="68"/>
  <c r="AM52" i="68"/>
  <c r="AD52" i="68" s="1"/>
  <c r="AJ52" i="68"/>
  <c r="AI52" i="68"/>
  <c r="AH52" i="68"/>
  <c r="AG52" i="68"/>
  <c r="AF52" i="68"/>
  <c r="AE52" i="68"/>
  <c r="BN51" i="68"/>
  <c r="BE51" i="68"/>
  <c r="AV51" i="68"/>
  <c r="AM51" i="68"/>
  <c r="AD51" i="68" s="1"/>
  <c r="AJ51" i="68"/>
  <c r="AI51" i="68"/>
  <c r="AH51" i="68"/>
  <c r="AG51" i="68"/>
  <c r="AF51" i="68"/>
  <c r="AE51" i="68"/>
  <c r="BN50" i="68"/>
  <c r="BE50" i="68"/>
  <c r="AV50" i="68"/>
  <c r="AM50" i="68"/>
  <c r="AD50" i="68" s="1"/>
  <c r="AJ50" i="68"/>
  <c r="AI50" i="68"/>
  <c r="AH50" i="68"/>
  <c r="AG50" i="68"/>
  <c r="AF50" i="68"/>
  <c r="AE50" i="68"/>
  <c r="BN49" i="68"/>
  <c r="BM49" i="68"/>
  <c r="BL49" i="68"/>
  <c r="BE49" i="68"/>
  <c r="BD49" i="68"/>
  <c r="BC49" i="68"/>
  <c r="AV49" i="68"/>
  <c r="AU49" i="68"/>
  <c r="AT49" i="68"/>
  <c r="AM49" i="68"/>
  <c r="AD49" i="68" s="1"/>
  <c r="AL49" i="68"/>
  <c r="AK49" i="68"/>
  <c r="AJ49" i="68"/>
  <c r="AI49" i="68"/>
  <c r="AH49" i="68"/>
  <c r="AG49" i="68"/>
  <c r="AF49" i="68"/>
  <c r="AE49" i="68"/>
  <c r="AC49" i="68"/>
  <c r="AB49" i="68"/>
  <c r="R49" i="68"/>
  <c r="M49" i="68"/>
  <c r="K49" i="68"/>
  <c r="BX43" i="68"/>
  <c r="BF43" i="68"/>
  <c r="AN43" i="68"/>
  <c r="W43" i="68"/>
  <c r="BX42" i="68"/>
  <c r="BF42" i="68"/>
  <c r="AN42" i="68"/>
  <c r="W42" i="68"/>
  <c r="BX41" i="68"/>
  <c r="BF41" i="68"/>
  <c r="AN41" i="68"/>
  <c r="W41" i="68"/>
  <c r="BX40" i="68"/>
  <c r="BF40" i="68"/>
  <c r="AN40" i="68"/>
  <c r="W40" i="68"/>
  <c r="BN38" i="68"/>
  <c r="BE38" i="68"/>
  <c r="AV38" i="68"/>
  <c r="AM38" i="68"/>
  <c r="AD38" i="68" s="1"/>
  <c r="AJ38" i="68"/>
  <c r="AI38" i="68"/>
  <c r="AH38" i="68"/>
  <c r="AG38" i="68"/>
  <c r="AF38" i="68"/>
  <c r="AE38" i="68"/>
  <c r="BN37" i="68"/>
  <c r="AD37" i="68" s="1"/>
  <c r="BE37" i="68"/>
  <c r="AV37" i="68"/>
  <c r="AM37" i="68"/>
  <c r="AJ37" i="68"/>
  <c r="AI37" i="68"/>
  <c r="AH37" i="68"/>
  <c r="AG37" i="68"/>
  <c r="AF37" i="68"/>
  <c r="AE37" i="68"/>
  <c r="BN36" i="68"/>
  <c r="BE36" i="68"/>
  <c r="AV36" i="68"/>
  <c r="AM36" i="68"/>
  <c r="AD36" i="68" s="1"/>
  <c r="AJ36" i="68"/>
  <c r="AI36" i="68"/>
  <c r="AH36" i="68"/>
  <c r="AG36" i="68"/>
  <c r="AF36" i="68"/>
  <c r="AE36" i="68"/>
  <c r="BN35" i="68"/>
  <c r="BM35" i="68"/>
  <c r="BL35" i="68"/>
  <c r="BE35" i="68"/>
  <c r="BD35" i="68"/>
  <c r="BC35" i="68"/>
  <c r="AV35" i="68"/>
  <c r="AU35" i="68"/>
  <c r="AT35" i="68"/>
  <c r="AM35" i="68"/>
  <c r="AL35" i="68"/>
  <c r="AK35" i="68"/>
  <c r="AJ35" i="68"/>
  <c r="AI35" i="68"/>
  <c r="AH35" i="68"/>
  <c r="AG35" i="68"/>
  <c r="AF35" i="68"/>
  <c r="AE35" i="68"/>
  <c r="AD35" i="68"/>
  <c r="AC35" i="68"/>
  <c r="AB35" i="68"/>
  <c r="R35" i="68"/>
  <c r="M35" i="68"/>
  <c r="K35" i="68"/>
  <c r="BN34" i="68"/>
  <c r="BE34" i="68"/>
  <c r="AV34" i="68"/>
  <c r="AM34" i="68"/>
  <c r="AD34" i="68" s="1"/>
  <c r="AJ34" i="68"/>
  <c r="AI34" i="68"/>
  <c r="AH34" i="68"/>
  <c r="AG34" i="68"/>
  <c r="AF34" i="68"/>
  <c r="AE34" i="68"/>
  <c r="BN33" i="68"/>
  <c r="BE33" i="68"/>
  <c r="AV33" i="68"/>
  <c r="AM33" i="68"/>
  <c r="AD33" i="68" s="1"/>
  <c r="AJ33" i="68"/>
  <c r="AI33" i="68"/>
  <c r="AH33" i="68"/>
  <c r="AG33" i="68"/>
  <c r="AF33" i="68"/>
  <c r="AE33" i="68"/>
  <c r="BN32" i="68"/>
  <c r="BE32" i="68"/>
  <c r="AV32" i="68"/>
  <c r="AM32" i="68"/>
  <c r="AJ32" i="68"/>
  <c r="AI32" i="68"/>
  <c r="AH32" i="68"/>
  <c r="AG32" i="68"/>
  <c r="AF32" i="68"/>
  <c r="AE32" i="68"/>
  <c r="AD32" i="68"/>
  <c r="BN31" i="68"/>
  <c r="BM31" i="68"/>
  <c r="BL31" i="68"/>
  <c r="BE31" i="68"/>
  <c r="BD31" i="68"/>
  <c r="BC31" i="68"/>
  <c r="AV31" i="68"/>
  <c r="AU31" i="68"/>
  <c r="AT31" i="68"/>
  <c r="AM31" i="68"/>
  <c r="AD31" i="68" s="1"/>
  <c r="AL31" i="68"/>
  <c r="AK31" i="68"/>
  <c r="AJ31" i="68"/>
  <c r="AI31" i="68"/>
  <c r="AH31" i="68"/>
  <c r="AG31" i="68"/>
  <c r="AF31" i="68"/>
  <c r="AE31" i="68"/>
  <c r="AC31" i="68"/>
  <c r="AB31" i="68"/>
  <c r="R31" i="68"/>
  <c r="M31" i="68"/>
  <c r="K31" i="68"/>
  <c r="BN30" i="68"/>
  <c r="BE30" i="68"/>
  <c r="AV30" i="68"/>
  <c r="AM30" i="68"/>
  <c r="AJ30" i="68"/>
  <c r="AI30" i="68"/>
  <c r="AH30" i="68"/>
  <c r="AG30" i="68"/>
  <c r="AF30" i="68"/>
  <c r="AE30" i="68"/>
  <c r="AD30" i="68"/>
  <c r="BN29" i="68"/>
  <c r="BE29" i="68"/>
  <c r="AV29" i="68"/>
  <c r="AM29" i="68"/>
  <c r="AJ29" i="68"/>
  <c r="AI29" i="68"/>
  <c r="AH29" i="68"/>
  <c r="AG29" i="68"/>
  <c r="AF29" i="68"/>
  <c r="AE29" i="68"/>
  <c r="AD29" i="68"/>
  <c r="BN28" i="68"/>
  <c r="BE28" i="68"/>
  <c r="AD28" i="68" s="1"/>
  <c r="AV28" i="68"/>
  <c r="AM28" i="68"/>
  <c r="AJ28" i="68"/>
  <c r="AI28" i="68"/>
  <c r="AH28" i="68"/>
  <c r="AG28" i="68"/>
  <c r="AF28" i="68"/>
  <c r="AE28" i="68"/>
  <c r="BN27" i="68"/>
  <c r="AD27" i="68" s="1"/>
  <c r="BM27" i="68"/>
  <c r="BL27" i="68"/>
  <c r="BE27" i="68"/>
  <c r="BD27" i="68"/>
  <c r="BC27" i="68"/>
  <c r="AV27" i="68"/>
  <c r="AU27" i="68"/>
  <c r="AT27" i="68"/>
  <c r="AM27" i="68"/>
  <c r="AL27" i="68"/>
  <c r="AK27" i="68"/>
  <c r="AJ27" i="68"/>
  <c r="AI27" i="68"/>
  <c r="AH27" i="68"/>
  <c r="AG27" i="68"/>
  <c r="AF27" i="68"/>
  <c r="AE27" i="68"/>
  <c r="AC27" i="68"/>
  <c r="AB27" i="68"/>
  <c r="R27" i="68"/>
  <c r="M27" i="68"/>
  <c r="K27" i="68"/>
  <c r="BN26" i="68"/>
  <c r="BE26" i="68"/>
  <c r="AV26" i="68"/>
  <c r="AD26" i="68" s="1"/>
  <c r="AM26" i="68"/>
  <c r="AJ26" i="68"/>
  <c r="AI26" i="68"/>
  <c r="AH26" i="68"/>
  <c r="AG26" i="68"/>
  <c r="AF26" i="68"/>
  <c r="AE26" i="68"/>
  <c r="BN25" i="68"/>
  <c r="BE25" i="68"/>
  <c r="AV25" i="68"/>
  <c r="AM25" i="68"/>
  <c r="AD25" i="68" s="1"/>
  <c r="AJ25" i="68"/>
  <c r="AI25" i="68"/>
  <c r="AH25" i="68"/>
  <c r="AG25" i="68"/>
  <c r="AF25" i="68"/>
  <c r="AE25" i="68"/>
  <c r="BN24" i="68"/>
  <c r="BE24" i="68"/>
  <c r="AV24" i="68"/>
  <c r="AM24" i="68"/>
  <c r="AJ24" i="68"/>
  <c r="AI24" i="68"/>
  <c r="AH24" i="68"/>
  <c r="AG24" i="68"/>
  <c r="AF24" i="68"/>
  <c r="AE24" i="68"/>
  <c r="AD24" i="68"/>
  <c r="BN23" i="68"/>
  <c r="BM23" i="68"/>
  <c r="BL23" i="68"/>
  <c r="BE23" i="68"/>
  <c r="BD23" i="68"/>
  <c r="BC23" i="68"/>
  <c r="AV23" i="68"/>
  <c r="AU23" i="68"/>
  <c r="AT23" i="68"/>
  <c r="AM23" i="68"/>
  <c r="AD23" i="68" s="1"/>
  <c r="AL23" i="68"/>
  <c r="AK23" i="68"/>
  <c r="AJ23" i="68"/>
  <c r="AI23" i="68"/>
  <c r="AH23" i="68"/>
  <c r="AG23" i="68"/>
  <c r="AF23" i="68"/>
  <c r="AE23" i="68"/>
  <c r="AC23" i="68"/>
  <c r="AB23" i="68"/>
  <c r="R23" i="68"/>
  <c r="M23" i="68"/>
  <c r="K23" i="68"/>
  <c r="BN22" i="68"/>
  <c r="BE22" i="68"/>
  <c r="AV22" i="68"/>
  <c r="AM22" i="68"/>
  <c r="AD22" i="68" s="1"/>
  <c r="AJ22" i="68"/>
  <c r="AI22" i="68"/>
  <c r="AH22" i="68"/>
  <c r="AG22" i="68"/>
  <c r="AF22" i="68"/>
  <c r="AE22" i="68"/>
  <c r="BN21" i="68"/>
  <c r="BE21" i="68"/>
  <c r="AV21" i="68"/>
  <c r="AM21" i="68"/>
  <c r="AD21" i="68" s="1"/>
  <c r="AJ21" i="68"/>
  <c r="AI21" i="68"/>
  <c r="AH21" i="68"/>
  <c r="AG21" i="68"/>
  <c r="AF21" i="68"/>
  <c r="AE21" i="68"/>
  <c r="BN20" i="68"/>
  <c r="BE20" i="68"/>
  <c r="AD20" i="68" s="1"/>
  <c r="AV20" i="68"/>
  <c r="AM20" i="68"/>
  <c r="AJ20" i="68"/>
  <c r="AI20" i="68"/>
  <c r="AH20" i="68"/>
  <c r="AG20" i="68"/>
  <c r="AF20" i="68"/>
  <c r="AE20" i="68"/>
  <c r="BN19" i="68"/>
  <c r="BM19" i="68"/>
  <c r="BL19" i="68"/>
  <c r="BE19" i="68"/>
  <c r="BD19" i="68"/>
  <c r="BC19" i="68"/>
  <c r="AV19" i="68"/>
  <c r="AU19" i="68"/>
  <c r="AT19" i="68"/>
  <c r="AM19" i="68"/>
  <c r="AL19" i="68"/>
  <c r="AK19" i="68"/>
  <c r="AJ19" i="68"/>
  <c r="AI19" i="68"/>
  <c r="AH19" i="68"/>
  <c r="AG19" i="68"/>
  <c r="AF19" i="68"/>
  <c r="AE19" i="68"/>
  <c r="AD19" i="68"/>
  <c r="AC19" i="68"/>
  <c r="AB19" i="68"/>
  <c r="R19" i="68"/>
  <c r="M19" i="68"/>
  <c r="K19" i="68"/>
  <c r="BN18" i="68"/>
  <c r="BE18" i="68"/>
  <c r="AV18" i="68"/>
  <c r="AM18" i="68"/>
  <c r="AD18" i="68" s="1"/>
  <c r="AJ18" i="68"/>
  <c r="AI18" i="68"/>
  <c r="AH18" i="68"/>
  <c r="AG18" i="68"/>
  <c r="AF18" i="68"/>
  <c r="AE18" i="68"/>
  <c r="BN17" i="68"/>
  <c r="BE17" i="68"/>
  <c r="AV17" i="68"/>
  <c r="AM17" i="68"/>
  <c r="AD17" i="68" s="1"/>
  <c r="AJ17" i="68"/>
  <c r="AI17" i="68"/>
  <c r="AH17" i="68"/>
  <c r="AG17" i="68"/>
  <c r="AF17" i="68"/>
  <c r="AE17" i="68"/>
  <c r="BN16" i="68"/>
  <c r="BE16" i="68"/>
  <c r="AV16" i="68"/>
  <c r="AM16" i="68"/>
  <c r="AJ16" i="68"/>
  <c r="AI16" i="68"/>
  <c r="AH16" i="68"/>
  <c r="AG16" i="68"/>
  <c r="AF16" i="68"/>
  <c r="AE16" i="68"/>
  <c r="AD16" i="68"/>
  <c r="BN15" i="68"/>
  <c r="BM15" i="68"/>
  <c r="BL15" i="68"/>
  <c r="BE15" i="68"/>
  <c r="BD15" i="68"/>
  <c r="BC15" i="68"/>
  <c r="AV15" i="68"/>
  <c r="AU15" i="68"/>
  <c r="AT15" i="68"/>
  <c r="AM15" i="68"/>
  <c r="AD15" i="68" s="1"/>
  <c r="AL15" i="68"/>
  <c r="AK15" i="68"/>
  <c r="AJ15" i="68"/>
  <c r="AI15" i="68"/>
  <c r="AH15" i="68"/>
  <c r="AG15" i="68"/>
  <c r="AF15" i="68"/>
  <c r="AE15" i="68"/>
  <c r="AC15" i="68"/>
  <c r="AB15" i="68"/>
  <c r="R15" i="68"/>
  <c r="M15" i="68"/>
  <c r="K15" i="68"/>
  <c r="BN14" i="68"/>
  <c r="BE14" i="68"/>
  <c r="AV14" i="68"/>
  <c r="AM14" i="68"/>
  <c r="AJ14" i="68"/>
  <c r="AI14" i="68"/>
  <c r="AH14" i="68"/>
  <c r="AG14" i="68"/>
  <c r="AF14" i="68"/>
  <c r="AE14" i="68"/>
  <c r="AD14" i="68"/>
  <c r="BN13" i="68"/>
  <c r="AD13" i="68" s="1"/>
  <c r="BE13" i="68"/>
  <c r="AV13" i="68"/>
  <c r="AM13" i="68"/>
  <c r="AJ13" i="68"/>
  <c r="AI13" i="68"/>
  <c r="AH13" i="68"/>
  <c r="AG13" i="68"/>
  <c r="AF13" i="68"/>
  <c r="AE13" i="68"/>
  <c r="BN12" i="68"/>
  <c r="BE12" i="68"/>
  <c r="AD12" i="68" s="1"/>
  <c r="AV12" i="68"/>
  <c r="AM12" i="68"/>
  <c r="AJ12" i="68"/>
  <c r="AI12" i="68"/>
  <c r="AH12" i="68"/>
  <c r="AG12" i="68"/>
  <c r="AF12" i="68"/>
  <c r="AE12" i="68"/>
  <c r="BN11" i="68"/>
  <c r="AD11" i="68" s="1"/>
  <c r="BM11" i="68"/>
  <c r="BL11" i="68"/>
  <c r="BE11" i="68"/>
  <c r="BD11" i="68"/>
  <c r="BC11" i="68"/>
  <c r="AV11" i="68"/>
  <c r="AU11" i="68"/>
  <c r="AT11" i="68"/>
  <c r="AM11" i="68"/>
  <c r="AL11" i="68"/>
  <c r="AK11" i="68"/>
  <c r="AJ11" i="68"/>
  <c r="AI11" i="68"/>
  <c r="AH11" i="68"/>
  <c r="AG11" i="68"/>
  <c r="AF11" i="68"/>
  <c r="AE11" i="68"/>
  <c r="AC11" i="68"/>
  <c r="AB11" i="68"/>
  <c r="R11" i="68"/>
  <c r="M11" i="68"/>
  <c r="K11" i="68"/>
  <c r="BX5" i="68"/>
  <c r="BF5" i="68"/>
  <c r="AN5" i="68"/>
  <c r="W5" i="68"/>
  <c r="BX4" i="68"/>
  <c r="BF4" i="68"/>
  <c r="AN4" i="68"/>
  <c r="W4" i="68"/>
  <c r="BX3" i="68"/>
  <c r="BF3" i="68"/>
  <c r="AN3" i="68"/>
  <c r="W3" i="68"/>
  <c r="BX2" i="68"/>
  <c r="BF2" i="68"/>
  <c r="AN2" i="68"/>
  <c r="W2" i="68"/>
  <c r="BN70" i="67" l="1"/>
  <c r="BE70" i="67"/>
  <c r="AV70" i="67"/>
  <c r="AM70" i="67"/>
  <c r="AJ70" i="67"/>
  <c r="AI70" i="67"/>
  <c r="AH70" i="67"/>
  <c r="AG70" i="67"/>
  <c r="AF70" i="67"/>
  <c r="AE70" i="67"/>
  <c r="AD70" i="67"/>
  <c r="BN69" i="67"/>
  <c r="BE69" i="67"/>
  <c r="AV69" i="67"/>
  <c r="AM69" i="67"/>
  <c r="AD69" i="67" s="1"/>
  <c r="AJ69" i="67"/>
  <c r="AI69" i="67"/>
  <c r="AH69" i="67"/>
  <c r="AG69" i="67"/>
  <c r="AF69" i="67"/>
  <c r="AE69" i="67"/>
  <c r="BN68" i="67"/>
  <c r="AD68" i="67" s="1"/>
  <c r="BE68" i="67"/>
  <c r="AV68" i="67"/>
  <c r="AM68" i="67"/>
  <c r="AJ68" i="67"/>
  <c r="AI68" i="67"/>
  <c r="AH68" i="67"/>
  <c r="AG68" i="67"/>
  <c r="AF68" i="67"/>
  <c r="AE68" i="67"/>
  <c r="BN67" i="67"/>
  <c r="BM67" i="67"/>
  <c r="BL67" i="67"/>
  <c r="BD67" i="67"/>
  <c r="BC67" i="67"/>
  <c r="BE67" i="67" s="1"/>
  <c r="AU67" i="67"/>
  <c r="AT67" i="67"/>
  <c r="AV67" i="67" s="1"/>
  <c r="AL67" i="67"/>
  <c r="AK67" i="67"/>
  <c r="AM67" i="67" s="1"/>
  <c r="AD67" i="67" s="1"/>
  <c r="AJ67" i="67"/>
  <c r="AI67" i="67"/>
  <c r="AH67" i="67"/>
  <c r="AG67" i="67"/>
  <c r="AF67" i="67"/>
  <c r="AE67" i="67"/>
  <c r="AC67" i="67"/>
  <c r="AB67" i="67"/>
  <c r="R67" i="67"/>
  <c r="M67" i="67"/>
  <c r="K67" i="67"/>
  <c r="BN66" i="67"/>
  <c r="BE66" i="67"/>
  <c r="AV66" i="67"/>
  <c r="AM66" i="67"/>
  <c r="AD66" i="67" s="1"/>
  <c r="AJ66" i="67"/>
  <c r="AI66" i="67"/>
  <c r="AH66" i="67"/>
  <c r="AG66" i="67"/>
  <c r="AF66" i="67"/>
  <c r="AE66" i="67"/>
  <c r="AV65" i="67"/>
  <c r="AM65" i="67"/>
  <c r="AD65" i="67" s="1"/>
  <c r="AJ65" i="67"/>
  <c r="AI65" i="67"/>
  <c r="AH65" i="67"/>
  <c r="AG65" i="67"/>
  <c r="AF65" i="67"/>
  <c r="AE65" i="67"/>
  <c r="BN64" i="67"/>
  <c r="BE64" i="67"/>
  <c r="AV64" i="67"/>
  <c r="AM64" i="67"/>
  <c r="AD64" i="67" s="1"/>
  <c r="AJ64" i="67"/>
  <c r="AI64" i="67"/>
  <c r="AH64" i="67"/>
  <c r="AG64" i="67"/>
  <c r="AF64" i="67"/>
  <c r="AE64" i="67"/>
  <c r="BN63" i="67"/>
  <c r="BM63" i="67"/>
  <c r="BL63" i="67"/>
  <c r="BD63" i="67"/>
  <c r="BC63" i="67"/>
  <c r="BE63" i="67" s="1"/>
  <c r="AV63" i="67"/>
  <c r="AU63" i="67"/>
  <c r="AT63" i="67"/>
  <c r="AM63" i="67"/>
  <c r="AL63" i="67"/>
  <c r="AK63" i="67"/>
  <c r="AJ63" i="67"/>
  <c r="AI63" i="67"/>
  <c r="AH63" i="67"/>
  <c r="AG63" i="67"/>
  <c r="AF63" i="67"/>
  <c r="AE63" i="67"/>
  <c r="AC63" i="67"/>
  <c r="AB63" i="67"/>
  <c r="R63" i="67"/>
  <c r="M63" i="67"/>
  <c r="K63" i="67"/>
  <c r="BN62" i="67"/>
  <c r="BE62" i="67"/>
  <c r="AD62" i="67" s="1"/>
  <c r="AV62" i="67"/>
  <c r="AM62" i="67"/>
  <c r="AJ62" i="67"/>
  <c r="AI62" i="67"/>
  <c r="AH62" i="67"/>
  <c r="AG62" i="67"/>
  <c r="AF62" i="67"/>
  <c r="AE62" i="67"/>
  <c r="BN61" i="67"/>
  <c r="BE61" i="67"/>
  <c r="AV61" i="67"/>
  <c r="AD61" i="67" s="1"/>
  <c r="AM61" i="67"/>
  <c r="AJ61" i="67"/>
  <c r="AI61" i="67"/>
  <c r="AH61" i="67"/>
  <c r="AG61" i="67"/>
  <c r="AF61" i="67"/>
  <c r="AE61" i="67"/>
  <c r="BN60" i="67"/>
  <c r="BE60" i="67"/>
  <c r="AV60" i="67"/>
  <c r="AM60" i="67"/>
  <c r="AD60" i="67" s="1"/>
  <c r="AJ60" i="67"/>
  <c r="AI60" i="67"/>
  <c r="AH60" i="67"/>
  <c r="AG60" i="67"/>
  <c r="AF60" i="67"/>
  <c r="AE60" i="67"/>
  <c r="BN59" i="67"/>
  <c r="BM59" i="67"/>
  <c r="BL59" i="67"/>
  <c r="BE59" i="67"/>
  <c r="BD59" i="67"/>
  <c r="BC59" i="67"/>
  <c r="AU59" i="67"/>
  <c r="AT59" i="67"/>
  <c r="AV59" i="67" s="1"/>
  <c r="AM59" i="67"/>
  <c r="AL59" i="67"/>
  <c r="AK59" i="67"/>
  <c r="AJ59" i="67"/>
  <c r="AI59" i="67"/>
  <c r="AH59" i="67"/>
  <c r="AG59" i="67"/>
  <c r="AF59" i="67"/>
  <c r="AE59" i="67"/>
  <c r="AC59" i="67"/>
  <c r="AB59" i="67"/>
  <c r="R59" i="67"/>
  <c r="M59" i="67"/>
  <c r="K59" i="67"/>
  <c r="BN58" i="67"/>
  <c r="BE58" i="67"/>
  <c r="AV58" i="67"/>
  <c r="AM58" i="67"/>
  <c r="AD58" i="67" s="1"/>
  <c r="AJ58" i="67"/>
  <c r="AI58" i="67"/>
  <c r="AH58" i="67"/>
  <c r="AG58" i="67"/>
  <c r="AF58" i="67"/>
  <c r="AE58" i="67"/>
  <c r="BN57" i="67"/>
  <c r="BE57" i="67"/>
  <c r="AV57" i="67"/>
  <c r="AM57" i="67"/>
  <c r="AJ57" i="67"/>
  <c r="AI57" i="67"/>
  <c r="AH57" i="67"/>
  <c r="AG57" i="67"/>
  <c r="AF57" i="67"/>
  <c r="AE57" i="67"/>
  <c r="AD57" i="67"/>
  <c r="BN56" i="67"/>
  <c r="BE56" i="67"/>
  <c r="AV56" i="67"/>
  <c r="AM56" i="67"/>
  <c r="AJ56" i="67"/>
  <c r="AI56" i="67"/>
  <c r="AH56" i="67"/>
  <c r="AG56" i="67"/>
  <c r="AF56" i="67"/>
  <c r="AE56" i="67"/>
  <c r="AD56" i="67"/>
  <c r="BN55" i="67"/>
  <c r="BM55" i="67"/>
  <c r="BL55" i="67"/>
  <c r="BE55" i="67"/>
  <c r="BD55" i="67"/>
  <c r="BC55" i="67"/>
  <c r="AV55" i="67"/>
  <c r="AU55" i="67"/>
  <c r="AT55" i="67"/>
  <c r="AL55" i="67"/>
  <c r="AK55" i="67"/>
  <c r="AM55" i="67" s="1"/>
  <c r="AD55" i="67" s="1"/>
  <c r="AJ55" i="67"/>
  <c r="AI55" i="67"/>
  <c r="AH55" i="67"/>
  <c r="AG55" i="67"/>
  <c r="AF55" i="67"/>
  <c r="AE55" i="67"/>
  <c r="AC55" i="67"/>
  <c r="AB55" i="67"/>
  <c r="R55" i="67"/>
  <c r="M55" i="67"/>
  <c r="K55" i="67"/>
  <c r="BN54" i="67"/>
  <c r="BE54" i="67"/>
  <c r="AV54" i="67"/>
  <c r="AM54" i="67"/>
  <c r="AD54" i="67" s="1"/>
  <c r="AJ54" i="67"/>
  <c r="AI54" i="67"/>
  <c r="AH54" i="67"/>
  <c r="AG54" i="67"/>
  <c r="AF54" i="67"/>
  <c r="AE54" i="67"/>
  <c r="BN53" i="67"/>
  <c r="BE53" i="67"/>
  <c r="AV53" i="67"/>
  <c r="AM53" i="67"/>
  <c r="AD53" i="67" s="1"/>
  <c r="AJ53" i="67"/>
  <c r="AI53" i="67"/>
  <c r="AH53" i="67"/>
  <c r="AG53" i="67"/>
  <c r="AF53" i="67"/>
  <c r="AE53" i="67"/>
  <c r="BN52" i="67"/>
  <c r="BE52" i="67"/>
  <c r="AV52" i="67"/>
  <c r="AD52" i="67" s="1"/>
  <c r="AM52" i="67"/>
  <c r="AJ52" i="67"/>
  <c r="AI52" i="67"/>
  <c r="AH52" i="67"/>
  <c r="AG52" i="67"/>
  <c r="AF52" i="67"/>
  <c r="AE52" i="67"/>
  <c r="BM51" i="67"/>
  <c r="BL51" i="67"/>
  <c r="BN51" i="67" s="1"/>
  <c r="BE51" i="67"/>
  <c r="BD51" i="67"/>
  <c r="BC51" i="67"/>
  <c r="AV51" i="67"/>
  <c r="AU51" i="67"/>
  <c r="AT51" i="67"/>
  <c r="AM51" i="67"/>
  <c r="AL51" i="67"/>
  <c r="AK51" i="67"/>
  <c r="AJ51" i="67"/>
  <c r="AI51" i="67"/>
  <c r="AH51" i="67"/>
  <c r="AG51" i="67"/>
  <c r="AF51" i="67"/>
  <c r="AE51" i="67"/>
  <c r="AC51" i="67"/>
  <c r="AB51" i="67"/>
  <c r="R51" i="67"/>
  <c r="M51" i="67"/>
  <c r="K51" i="67"/>
  <c r="BN50" i="67"/>
  <c r="BE50" i="67"/>
  <c r="AV50" i="67"/>
  <c r="AM50" i="67"/>
  <c r="AJ50" i="67"/>
  <c r="AI50" i="67"/>
  <c r="AH50" i="67"/>
  <c r="AG50" i="67"/>
  <c r="AF50" i="67"/>
  <c r="AE50" i="67"/>
  <c r="AD50" i="67"/>
  <c r="BN49" i="67"/>
  <c r="BE49" i="67"/>
  <c r="AV49" i="67"/>
  <c r="AM49" i="67"/>
  <c r="AJ49" i="67"/>
  <c r="AI49" i="67"/>
  <c r="AH49" i="67"/>
  <c r="AG49" i="67"/>
  <c r="AF49" i="67"/>
  <c r="AE49" i="67"/>
  <c r="AD49" i="67"/>
  <c r="BN48" i="67"/>
  <c r="AD48" i="67" s="1"/>
  <c r="BE48" i="67"/>
  <c r="AV48" i="67"/>
  <c r="AM48" i="67"/>
  <c r="AJ48" i="67"/>
  <c r="AI48" i="67"/>
  <c r="AH48" i="67"/>
  <c r="AG48" i="67"/>
  <c r="AF48" i="67"/>
  <c r="AE48" i="67"/>
  <c r="BN47" i="67"/>
  <c r="BM47" i="67"/>
  <c r="BL47" i="67"/>
  <c r="BD47" i="67"/>
  <c r="BC47" i="67"/>
  <c r="BE47" i="67" s="1"/>
  <c r="AV47" i="67"/>
  <c r="AD47" i="67" s="1"/>
  <c r="AU47" i="67"/>
  <c r="AT47" i="67"/>
  <c r="AM47" i="67"/>
  <c r="AL47" i="67"/>
  <c r="AK47" i="67"/>
  <c r="AJ47" i="67"/>
  <c r="AI47" i="67"/>
  <c r="AH47" i="67"/>
  <c r="AG47" i="67"/>
  <c r="AF47" i="67"/>
  <c r="AE47" i="67"/>
  <c r="AC47" i="67"/>
  <c r="AB47" i="67"/>
  <c r="R47" i="67"/>
  <c r="M47" i="67"/>
  <c r="K47" i="67"/>
  <c r="BN46" i="67"/>
  <c r="BE46" i="67"/>
  <c r="AD46" i="67" s="1"/>
  <c r="AV46" i="67"/>
  <c r="AM46" i="67"/>
  <c r="AJ46" i="67"/>
  <c r="AI46" i="67"/>
  <c r="AH46" i="67"/>
  <c r="AG46" i="67"/>
  <c r="AF46" i="67"/>
  <c r="AE46" i="67"/>
  <c r="BN45" i="67"/>
  <c r="BE45" i="67"/>
  <c r="AV45" i="67"/>
  <c r="AD45" i="67" s="1"/>
  <c r="AM45" i="67"/>
  <c r="AJ45" i="67"/>
  <c r="AI45" i="67"/>
  <c r="AH45" i="67"/>
  <c r="AG45" i="67"/>
  <c r="AF45" i="67"/>
  <c r="AE45" i="67"/>
  <c r="BN44" i="67"/>
  <c r="BE44" i="67"/>
  <c r="AV44" i="67"/>
  <c r="AM44" i="67"/>
  <c r="AD44" i="67" s="1"/>
  <c r="AJ44" i="67"/>
  <c r="AI44" i="67"/>
  <c r="AH44" i="67"/>
  <c r="AG44" i="67"/>
  <c r="AF44" i="67"/>
  <c r="AE44" i="67"/>
  <c r="BN43" i="67"/>
  <c r="BM43" i="67"/>
  <c r="BL43" i="67"/>
  <c r="BE43" i="67"/>
  <c r="BD43" i="67"/>
  <c r="BC43" i="67"/>
  <c r="AU43" i="67"/>
  <c r="AT43" i="67"/>
  <c r="AV43" i="67" s="1"/>
  <c r="AM43" i="67"/>
  <c r="AD43" i="67" s="1"/>
  <c r="AL43" i="67"/>
  <c r="AK43" i="67"/>
  <c r="AJ43" i="67"/>
  <c r="AI43" i="67"/>
  <c r="AH43" i="67"/>
  <c r="AG43" i="67"/>
  <c r="AF43" i="67"/>
  <c r="AE43" i="67"/>
  <c r="AC43" i="67"/>
  <c r="AB43" i="67"/>
  <c r="R43" i="67"/>
  <c r="M43" i="67"/>
  <c r="K43" i="67"/>
  <c r="BN42" i="67"/>
  <c r="BE42" i="67"/>
  <c r="AV42" i="67"/>
  <c r="AM42" i="67"/>
  <c r="AD42" i="67" s="1"/>
  <c r="AJ42" i="67"/>
  <c r="AI42" i="67"/>
  <c r="AH42" i="67"/>
  <c r="AG42" i="67"/>
  <c r="AF42" i="67"/>
  <c r="AE42" i="67"/>
  <c r="BN41" i="67"/>
  <c r="BE41" i="67"/>
  <c r="AV41" i="67"/>
  <c r="AM41" i="67"/>
  <c r="AJ41" i="67"/>
  <c r="AI41" i="67"/>
  <c r="AH41" i="67"/>
  <c r="AG41" i="67"/>
  <c r="AF41" i="67"/>
  <c r="AE41" i="67"/>
  <c r="AD41" i="67"/>
  <c r="BN40" i="67"/>
  <c r="BE40" i="67"/>
  <c r="AV40" i="67"/>
  <c r="AM40" i="67"/>
  <c r="AJ40" i="67"/>
  <c r="AI40" i="67"/>
  <c r="AH40" i="67"/>
  <c r="AG40" i="67"/>
  <c r="AF40" i="67"/>
  <c r="AE40" i="67"/>
  <c r="AD40" i="67"/>
  <c r="BN39" i="67"/>
  <c r="BM39" i="67"/>
  <c r="BL39" i="67"/>
  <c r="BE39" i="67"/>
  <c r="BD39" i="67"/>
  <c r="BC39" i="67"/>
  <c r="AV39" i="67"/>
  <c r="AU39" i="67"/>
  <c r="AT39" i="67"/>
  <c r="AL39" i="67"/>
  <c r="AK39" i="67"/>
  <c r="AM39" i="67" s="1"/>
  <c r="AD39" i="67" s="1"/>
  <c r="AJ39" i="67"/>
  <c r="AI39" i="67"/>
  <c r="AH39" i="67"/>
  <c r="AG39" i="67"/>
  <c r="AF39" i="67"/>
  <c r="AE39" i="67"/>
  <c r="AC39" i="67"/>
  <c r="AB39" i="67"/>
  <c r="R39" i="67"/>
  <c r="K39" i="67"/>
  <c r="BN38" i="67"/>
  <c r="BE38" i="67"/>
  <c r="AV38" i="67"/>
  <c r="AM38" i="67"/>
  <c r="AD38" i="67" s="1"/>
  <c r="AJ38" i="67"/>
  <c r="AI38" i="67"/>
  <c r="AH38" i="67"/>
  <c r="AG38" i="67"/>
  <c r="AF38" i="67"/>
  <c r="AE38" i="67"/>
  <c r="BN37" i="67"/>
  <c r="BE37" i="67"/>
  <c r="AV37" i="67"/>
  <c r="AD37" i="67" s="1"/>
  <c r="AM37" i="67"/>
  <c r="AJ37" i="67"/>
  <c r="AI37" i="67"/>
  <c r="AH37" i="67"/>
  <c r="AG37" i="67"/>
  <c r="AF37" i="67"/>
  <c r="AE37" i="67"/>
  <c r="BN36" i="67"/>
  <c r="BE36" i="67"/>
  <c r="AV36" i="67"/>
  <c r="AM36" i="67"/>
  <c r="AJ36" i="67"/>
  <c r="AI36" i="67"/>
  <c r="AH36" i="67"/>
  <c r="AG36" i="67"/>
  <c r="AF36" i="67"/>
  <c r="AE36" i="67"/>
  <c r="AD36" i="67"/>
  <c r="BM35" i="67"/>
  <c r="BL35" i="67"/>
  <c r="BN35" i="67" s="1"/>
  <c r="BE35" i="67"/>
  <c r="BD35" i="67"/>
  <c r="BC35" i="67"/>
  <c r="AU35" i="67"/>
  <c r="AT35" i="67"/>
  <c r="AV35" i="67" s="1"/>
  <c r="AL35" i="67"/>
  <c r="AK35" i="67"/>
  <c r="AM35" i="67" s="1"/>
  <c r="AD35" i="67" s="1"/>
  <c r="AJ35" i="67"/>
  <c r="AI35" i="67"/>
  <c r="AH35" i="67"/>
  <c r="AG35" i="67"/>
  <c r="AF35" i="67"/>
  <c r="AE35" i="67"/>
  <c r="AC35" i="67"/>
  <c r="AB35" i="67"/>
  <c r="R35" i="67"/>
  <c r="M35" i="67"/>
  <c r="K35" i="67"/>
  <c r="BN34" i="67"/>
  <c r="BE34" i="67"/>
  <c r="AV34" i="67"/>
  <c r="AM34" i="67"/>
  <c r="AJ34" i="67"/>
  <c r="AI34" i="67"/>
  <c r="AH34" i="67"/>
  <c r="AG34" i="67"/>
  <c r="AF34" i="67"/>
  <c r="AE34" i="67"/>
  <c r="AD34" i="67"/>
  <c r="BN33" i="67"/>
  <c r="AD33" i="67" s="1"/>
  <c r="BE33" i="67"/>
  <c r="AV33" i="67"/>
  <c r="AM33" i="67"/>
  <c r="AJ33" i="67"/>
  <c r="AI33" i="67"/>
  <c r="AH33" i="67"/>
  <c r="AG33" i="67"/>
  <c r="AF33" i="67"/>
  <c r="AE33" i="67"/>
  <c r="BN32" i="67"/>
  <c r="BE32" i="67"/>
  <c r="AD32" i="67" s="1"/>
  <c r="AV32" i="67"/>
  <c r="AM32" i="67"/>
  <c r="AJ32" i="67"/>
  <c r="AI32" i="67"/>
  <c r="AH32" i="67"/>
  <c r="AG32" i="67"/>
  <c r="AF32" i="67"/>
  <c r="AE32" i="67"/>
  <c r="BM31" i="67"/>
  <c r="BL31" i="67"/>
  <c r="BN31" i="67" s="1"/>
  <c r="BD31" i="67"/>
  <c r="BC31" i="67"/>
  <c r="BE31" i="67" s="1"/>
  <c r="AV31" i="67"/>
  <c r="AU31" i="67"/>
  <c r="AT31" i="67"/>
  <c r="AL31" i="67"/>
  <c r="AK31" i="67"/>
  <c r="AM31" i="67" s="1"/>
  <c r="AD31" i="67" s="1"/>
  <c r="AJ31" i="67"/>
  <c r="AI31" i="67"/>
  <c r="AH31" i="67"/>
  <c r="AG31" i="67"/>
  <c r="AF31" i="67"/>
  <c r="AE31" i="67"/>
  <c r="AC31" i="67"/>
  <c r="AB31" i="67"/>
  <c r="R31" i="67"/>
  <c r="M31" i="67"/>
  <c r="K31" i="67"/>
  <c r="BN30" i="67"/>
  <c r="BE30" i="67"/>
  <c r="AV30" i="67"/>
  <c r="AD30" i="67" s="1"/>
  <c r="AM30" i="67"/>
  <c r="AJ30" i="67"/>
  <c r="AI30" i="67"/>
  <c r="AH30" i="67"/>
  <c r="AG30" i="67"/>
  <c r="AF30" i="67"/>
  <c r="AE30" i="67"/>
  <c r="BN29" i="67"/>
  <c r="BE29" i="67"/>
  <c r="AV29" i="67"/>
  <c r="AM29" i="67"/>
  <c r="AD29" i="67" s="1"/>
  <c r="AJ29" i="67"/>
  <c r="AI29" i="67"/>
  <c r="AH29" i="67"/>
  <c r="AG29" i="67"/>
  <c r="AF29" i="67"/>
  <c r="AE29" i="67"/>
  <c r="BN28" i="67"/>
  <c r="BE28" i="67"/>
  <c r="AV28" i="67"/>
  <c r="AM28" i="67"/>
  <c r="AD28" i="67" s="1"/>
  <c r="AJ28" i="67"/>
  <c r="AI28" i="67"/>
  <c r="AH28" i="67"/>
  <c r="AG28" i="67"/>
  <c r="AF28" i="67"/>
  <c r="AE28" i="67"/>
  <c r="BM27" i="67"/>
  <c r="BL27" i="67"/>
  <c r="BN27" i="67" s="1"/>
  <c r="BD27" i="67"/>
  <c r="BC27" i="67"/>
  <c r="BE27" i="67" s="1"/>
  <c r="AU27" i="67"/>
  <c r="AT27" i="67"/>
  <c r="AV27" i="67" s="1"/>
  <c r="AM27" i="67"/>
  <c r="AL27" i="67"/>
  <c r="AK27" i="67"/>
  <c r="AJ27" i="67"/>
  <c r="AI27" i="67"/>
  <c r="AH27" i="67"/>
  <c r="AG27" i="67"/>
  <c r="AF27" i="67"/>
  <c r="AE27" i="67"/>
  <c r="AC27" i="67"/>
  <c r="AB27" i="67"/>
  <c r="R27" i="67"/>
  <c r="M27" i="67"/>
  <c r="K27" i="67"/>
  <c r="BN26" i="67"/>
  <c r="BE26" i="67"/>
  <c r="AV26" i="67"/>
  <c r="AM26" i="67"/>
  <c r="AJ26" i="67"/>
  <c r="AI26" i="67"/>
  <c r="AH26" i="67"/>
  <c r="AG26" i="67"/>
  <c r="AF26" i="67"/>
  <c r="AE26" i="67"/>
  <c r="AD26" i="67"/>
  <c r="BN25" i="67"/>
  <c r="BE25" i="67"/>
  <c r="AV25" i="67"/>
  <c r="AM25" i="67"/>
  <c r="AJ25" i="67"/>
  <c r="AI25" i="67"/>
  <c r="AH25" i="67"/>
  <c r="AG25" i="67"/>
  <c r="AF25" i="67"/>
  <c r="AE25" i="67"/>
  <c r="AD25" i="67"/>
  <c r="BN24" i="67"/>
  <c r="BE24" i="67"/>
  <c r="AV24" i="67"/>
  <c r="AM24" i="67"/>
  <c r="AD24" i="67" s="1"/>
  <c r="AJ24" i="67"/>
  <c r="AI24" i="67"/>
  <c r="AH24" i="67"/>
  <c r="AG24" i="67"/>
  <c r="AF24" i="67"/>
  <c r="AE24" i="67"/>
  <c r="BN23" i="67"/>
  <c r="BM23" i="67"/>
  <c r="BL23" i="67"/>
  <c r="BD23" i="67"/>
  <c r="BC23" i="67"/>
  <c r="BE23" i="67" s="1"/>
  <c r="AU23" i="67"/>
  <c r="AT23" i="67"/>
  <c r="AV23" i="67" s="1"/>
  <c r="AL23" i="67"/>
  <c r="AK23" i="67"/>
  <c r="AM23" i="67" s="1"/>
  <c r="AJ23" i="67"/>
  <c r="AI23" i="67"/>
  <c r="AH23" i="67"/>
  <c r="AG23" i="67"/>
  <c r="AF23" i="67"/>
  <c r="AE23" i="67"/>
  <c r="AC23" i="67"/>
  <c r="AB23" i="67"/>
  <c r="R23" i="67"/>
  <c r="M23" i="67"/>
  <c r="K23" i="67"/>
  <c r="BN22" i="67"/>
  <c r="BE22" i="67"/>
  <c r="AV22" i="67"/>
  <c r="AM22" i="67"/>
  <c r="AD22" i="67" s="1"/>
  <c r="AJ22" i="67"/>
  <c r="AI22" i="67"/>
  <c r="AH22" i="67"/>
  <c r="AG22" i="67"/>
  <c r="AF22" i="67"/>
  <c r="AE22" i="67"/>
  <c r="BN21" i="67"/>
  <c r="BE21" i="67"/>
  <c r="AV21" i="67"/>
  <c r="AD21" i="67" s="1"/>
  <c r="AM21" i="67"/>
  <c r="AJ21" i="67"/>
  <c r="AI21" i="67"/>
  <c r="AH21" i="67"/>
  <c r="AG21" i="67"/>
  <c r="AF21" i="67"/>
  <c r="AE21" i="67"/>
  <c r="BN20" i="67"/>
  <c r="BE20" i="67"/>
  <c r="AV20" i="67"/>
  <c r="AM20" i="67"/>
  <c r="AD20" i="67" s="1"/>
  <c r="AJ20" i="67"/>
  <c r="AI20" i="67"/>
  <c r="AH20" i="67"/>
  <c r="AG20" i="67"/>
  <c r="AF20" i="67"/>
  <c r="AE20" i="67"/>
  <c r="BM19" i="67"/>
  <c r="BL19" i="67"/>
  <c r="BN19" i="67" s="1"/>
  <c r="BE19" i="67"/>
  <c r="BD19" i="67"/>
  <c r="BC19" i="67"/>
  <c r="AU19" i="67"/>
  <c r="AT19" i="67"/>
  <c r="AV19" i="67" s="1"/>
  <c r="AL19" i="67"/>
  <c r="AK19" i="67"/>
  <c r="AM19" i="67" s="1"/>
  <c r="AD19" i="67" s="1"/>
  <c r="AJ19" i="67"/>
  <c r="AI19" i="67"/>
  <c r="AH19" i="67"/>
  <c r="AG19" i="67"/>
  <c r="AF19" i="67"/>
  <c r="AE19" i="67"/>
  <c r="AC19" i="67"/>
  <c r="AB19" i="67"/>
  <c r="R19" i="67"/>
  <c r="M19" i="67"/>
  <c r="K19" i="67"/>
  <c r="BN18" i="67"/>
  <c r="BE18" i="67"/>
  <c r="AV18" i="67"/>
  <c r="AM18" i="67"/>
  <c r="AJ18" i="67"/>
  <c r="AI18" i="67"/>
  <c r="AH18" i="67"/>
  <c r="AG18" i="67"/>
  <c r="AF18" i="67"/>
  <c r="AE18" i="67"/>
  <c r="AD18" i="67"/>
  <c r="BN17" i="67"/>
  <c r="AD17" i="67" s="1"/>
  <c r="BE17" i="67"/>
  <c r="AV17" i="67"/>
  <c r="AM17" i="67"/>
  <c r="AJ17" i="67"/>
  <c r="AI17" i="67"/>
  <c r="AH17" i="67"/>
  <c r="AG17" i="67"/>
  <c r="AF17" i="67"/>
  <c r="AE17" i="67"/>
  <c r="BN16" i="67"/>
  <c r="BE16" i="67"/>
  <c r="AD16" i="67" s="1"/>
  <c r="AV16" i="67"/>
  <c r="AM16" i="67"/>
  <c r="AJ16" i="67"/>
  <c r="AI16" i="67"/>
  <c r="AH16" i="67"/>
  <c r="AG16" i="67"/>
  <c r="AF16" i="67"/>
  <c r="AE16" i="67"/>
  <c r="BM15" i="67"/>
  <c r="BL15" i="67"/>
  <c r="BN15" i="67" s="1"/>
  <c r="BD15" i="67"/>
  <c r="BC15" i="67"/>
  <c r="BE15" i="67" s="1"/>
  <c r="AV15" i="67"/>
  <c r="AU15" i="67"/>
  <c r="AT15" i="67"/>
  <c r="AL15" i="67"/>
  <c r="AK15" i="67"/>
  <c r="AM15" i="67" s="1"/>
  <c r="AD15" i="67" s="1"/>
  <c r="AJ15" i="67"/>
  <c r="AI15" i="67"/>
  <c r="AH15" i="67"/>
  <c r="AG15" i="67"/>
  <c r="AF15" i="67"/>
  <c r="AE15" i="67"/>
  <c r="AC15" i="67"/>
  <c r="AB15" i="67"/>
  <c r="R15" i="67"/>
  <c r="M15" i="67"/>
  <c r="K15" i="67"/>
  <c r="BN14" i="67"/>
  <c r="BE14" i="67"/>
  <c r="AV14" i="67"/>
  <c r="AD14" i="67" s="1"/>
  <c r="AM14" i="67"/>
  <c r="AJ14" i="67"/>
  <c r="AI14" i="67"/>
  <c r="AH14" i="67"/>
  <c r="AG14" i="67"/>
  <c r="AF14" i="67"/>
  <c r="AE14" i="67"/>
  <c r="BN13" i="67"/>
  <c r="BE13" i="67"/>
  <c r="AV13" i="67"/>
  <c r="AM13" i="67"/>
  <c r="AD13" i="67" s="1"/>
  <c r="AJ13" i="67"/>
  <c r="AI13" i="67"/>
  <c r="AH13" i="67"/>
  <c r="AG13" i="67"/>
  <c r="AF13" i="67"/>
  <c r="AE13" i="67"/>
  <c r="BN12" i="67"/>
  <c r="BE12" i="67"/>
  <c r="AV12" i="67"/>
  <c r="AM12" i="67"/>
  <c r="AD12" i="67" s="1"/>
  <c r="AJ12" i="67"/>
  <c r="AI12" i="67"/>
  <c r="AH12" i="67"/>
  <c r="AG12" i="67"/>
  <c r="AF12" i="67"/>
  <c r="AE12" i="67"/>
  <c r="BM11" i="67"/>
  <c r="BL11" i="67"/>
  <c r="BN11" i="67" s="1"/>
  <c r="BD11" i="67"/>
  <c r="BC11" i="67"/>
  <c r="BE11" i="67" s="1"/>
  <c r="AU11" i="67"/>
  <c r="AT11" i="67"/>
  <c r="AV11" i="67" s="1"/>
  <c r="AM11" i="67"/>
  <c r="AD11" i="67" s="1"/>
  <c r="AL11" i="67"/>
  <c r="AK11" i="67"/>
  <c r="AJ11" i="67"/>
  <c r="AI11" i="67"/>
  <c r="AH11" i="67"/>
  <c r="AG11" i="67"/>
  <c r="AF11" i="67"/>
  <c r="AE11" i="67"/>
  <c r="AC11" i="67"/>
  <c r="AB11" i="67"/>
  <c r="R11" i="67"/>
  <c r="M11" i="67"/>
  <c r="K11" i="67"/>
  <c r="BX5" i="67"/>
  <c r="BF5" i="67"/>
  <c r="AN5" i="67"/>
  <c r="W5" i="67"/>
  <c r="BX4" i="67"/>
  <c r="BF4" i="67"/>
  <c r="AN4" i="67"/>
  <c r="W4" i="67"/>
  <c r="BX3" i="67"/>
  <c r="BF3" i="67"/>
  <c r="AN3" i="67"/>
  <c r="W3" i="67"/>
  <c r="BX2" i="67"/>
  <c r="BF2" i="67"/>
  <c r="AN2" i="67"/>
  <c r="W2" i="67"/>
  <c r="AD23" i="67" l="1"/>
  <c r="AD59" i="67"/>
  <c r="AD51" i="67"/>
  <c r="AD27" i="67"/>
  <c r="AD63" i="67"/>
  <c r="BN132" i="65" l="1"/>
  <c r="BE132" i="65"/>
  <c r="AV132" i="65"/>
  <c r="AM132" i="65"/>
  <c r="AD132" i="65" s="1"/>
  <c r="AJ132" i="65"/>
  <c r="AI132" i="65"/>
  <c r="AH132" i="65"/>
  <c r="AG132" i="65"/>
  <c r="AF132" i="65"/>
  <c r="AE132" i="65"/>
  <c r="BN131" i="65"/>
  <c r="BE131" i="65"/>
  <c r="AV131" i="65"/>
  <c r="AM131" i="65"/>
  <c r="AD131" i="65" s="1"/>
  <c r="AJ131" i="65"/>
  <c r="AI131" i="65"/>
  <c r="AH131" i="65"/>
  <c r="AG131" i="65"/>
  <c r="AF131" i="65"/>
  <c r="AE131" i="65"/>
  <c r="BN130" i="65"/>
  <c r="BE130" i="65"/>
  <c r="AD130" i="65" s="1"/>
  <c r="AV130" i="65"/>
  <c r="AM130" i="65"/>
  <c r="AJ130" i="65"/>
  <c r="AI130" i="65"/>
  <c r="AH130" i="65"/>
  <c r="AG130" i="65"/>
  <c r="AF130" i="65"/>
  <c r="AE130" i="65"/>
  <c r="BN129" i="65"/>
  <c r="BM129" i="65"/>
  <c r="BL129" i="65"/>
  <c r="BE129" i="65"/>
  <c r="BD129" i="65"/>
  <c r="BC129" i="65"/>
  <c r="AV129" i="65"/>
  <c r="AU129" i="65"/>
  <c r="AT129" i="65"/>
  <c r="AM129" i="65"/>
  <c r="AL129" i="65"/>
  <c r="AK129" i="65"/>
  <c r="AJ129" i="65"/>
  <c r="AI129" i="65"/>
  <c r="AH129" i="65"/>
  <c r="AG129" i="65"/>
  <c r="AF129" i="65"/>
  <c r="AE129" i="65"/>
  <c r="AD129" i="65"/>
  <c r="AC129" i="65"/>
  <c r="AB129" i="65"/>
  <c r="R129" i="65"/>
  <c r="M129" i="65"/>
  <c r="K129" i="65"/>
  <c r="BN128" i="65"/>
  <c r="BE128" i="65"/>
  <c r="AV128" i="65"/>
  <c r="AD128" i="65" s="1"/>
  <c r="AM128" i="65"/>
  <c r="AJ128" i="65"/>
  <c r="AI128" i="65"/>
  <c r="AH128" i="65"/>
  <c r="AG128" i="65"/>
  <c r="AF128" i="65"/>
  <c r="AE128" i="65"/>
  <c r="BN127" i="65"/>
  <c r="BE127" i="65"/>
  <c r="AV127" i="65"/>
  <c r="AM127" i="65"/>
  <c r="AD127" i="65" s="1"/>
  <c r="AJ127" i="65"/>
  <c r="AI127" i="65"/>
  <c r="AH127" i="65"/>
  <c r="AG127" i="65"/>
  <c r="AF127" i="65"/>
  <c r="AE127" i="65"/>
  <c r="BN126" i="65"/>
  <c r="BE126" i="65"/>
  <c r="AV126" i="65"/>
  <c r="AM126" i="65"/>
  <c r="AD126" i="65" s="1"/>
  <c r="AJ126" i="65"/>
  <c r="AI126" i="65"/>
  <c r="AH126" i="65"/>
  <c r="AG126" i="65"/>
  <c r="AF126" i="65"/>
  <c r="AE126" i="65"/>
  <c r="BN125" i="65"/>
  <c r="BM125" i="65"/>
  <c r="BL125" i="65"/>
  <c r="BE125" i="65"/>
  <c r="BD125" i="65"/>
  <c r="BC125" i="65"/>
  <c r="AV125" i="65"/>
  <c r="AU125" i="65"/>
  <c r="AT125" i="65"/>
  <c r="AM125" i="65"/>
  <c r="AD125" i="65" s="1"/>
  <c r="AL125" i="65"/>
  <c r="AK125" i="65"/>
  <c r="AJ125" i="65"/>
  <c r="AI125" i="65"/>
  <c r="AH125" i="65"/>
  <c r="AG125" i="65"/>
  <c r="AF125" i="65"/>
  <c r="AE125" i="65"/>
  <c r="AC125" i="65"/>
  <c r="AB125" i="65"/>
  <c r="R125" i="65"/>
  <c r="M125" i="65"/>
  <c r="K125" i="65"/>
  <c r="BN124" i="65"/>
  <c r="BE124" i="65"/>
  <c r="AV124" i="65"/>
  <c r="AM124" i="65"/>
  <c r="AJ124" i="65"/>
  <c r="AI124" i="65"/>
  <c r="AH124" i="65"/>
  <c r="AG124" i="65"/>
  <c r="AF124" i="65"/>
  <c r="AE124" i="65"/>
  <c r="AD124" i="65"/>
  <c r="BN123" i="65"/>
  <c r="BE123" i="65"/>
  <c r="AV123" i="65"/>
  <c r="AM123" i="65"/>
  <c r="AJ123" i="65"/>
  <c r="AI123" i="65"/>
  <c r="AH123" i="65"/>
  <c r="AG123" i="65"/>
  <c r="AF123" i="65"/>
  <c r="AE123" i="65"/>
  <c r="AD123" i="65"/>
  <c r="BN122" i="65"/>
  <c r="BE122" i="65"/>
  <c r="AV122" i="65"/>
  <c r="AM122" i="65"/>
  <c r="AJ122" i="65"/>
  <c r="AI122" i="65"/>
  <c r="AH122" i="65"/>
  <c r="AG122" i="65"/>
  <c r="AF122" i="65"/>
  <c r="AE122" i="65"/>
  <c r="AD122" i="65"/>
  <c r="BN121" i="65"/>
  <c r="BM121" i="65"/>
  <c r="BL121" i="65"/>
  <c r="BE121" i="65"/>
  <c r="BD121" i="65"/>
  <c r="BC121" i="65"/>
  <c r="AV121" i="65"/>
  <c r="AU121" i="65"/>
  <c r="AT121" i="65"/>
  <c r="AM121" i="65"/>
  <c r="AL121" i="65"/>
  <c r="AK121" i="65"/>
  <c r="AJ121" i="65"/>
  <c r="AI121" i="65"/>
  <c r="AH121" i="65"/>
  <c r="AG121" i="65"/>
  <c r="AF121" i="65"/>
  <c r="AE121" i="65"/>
  <c r="AD121" i="65"/>
  <c r="AC121" i="65"/>
  <c r="AB121" i="65"/>
  <c r="R121" i="65"/>
  <c r="M121" i="65"/>
  <c r="K121" i="65"/>
  <c r="BN120" i="65"/>
  <c r="BE120" i="65"/>
  <c r="AD120" i="65" s="1"/>
  <c r="AV120" i="65"/>
  <c r="AM120" i="65"/>
  <c r="AJ120" i="65"/>
  <c r="AI120" i="65"/>
  <c r="AH120" i="65"/>
  <c r="AG120" i="65"/>
  <c r="AF120" i="65"/>
  <c r="AE120" i="65"/>
  <c r="BN119" i="65"/>
  <c r="BE119" i="65"/>
  <c r="AV119" i="65"/>
  <c r="AM119" i="65"/>
  <c r="AD119" i="65" s="1"/>
  <c r="AJ119" i="65"/>
  <c r="AI119" i="65"/>
  <c r="AH119" i="65"/>
  <c r="AG119" i="65"/>
  <c r="AF119" i="65"/>
  <c r="AE119" i="65"/>
  <c r="BN118" i="65"/>
  <c r="BE118" i="65"/>
  <c r="AV118" i="65"/>
  <c r="AM118" i="65"/>
  <c r="AJ118" i="65"/>
  <c r="AI118" i="65"/>
  <c r="AH118" i="65"/>
  <c r="AG118" i="65"/>
  <c r="AF118" i="65"/>
  <c r="AE118" i="65"/>
  <c r="AD118" i="65"/>
  <c r="BN117" i="65"/>
  <c r="BM117" i="65"/>
  <c r="BL117" i="65"/>
  <c r="BE117" i="65"/>
  <c r="BD117" i="65"/>
  <c r="BC117" i="65"/>
  <c r="AV117" i="65"/>
  <c r="AU117" i="65"/>
  <c r="AT117" i="65"/>
  <c r="AM117" i="65"/>
  <c r="AD117" i="65" s="1"/>
  <c r="AL117" i="65"/>
  <c r="AK117" i="65"/>
  <c r="AJ117" i="65"/>
  <c r="AI117" i="65"/>
  <c r="AH117" i="65"/>
  <c r="AG117" i="65"/>
  <c r="AF117" i="65"/>
  <c r="AE117" i="65"/>
  <c r="AC117" i="65"/>
  <c r="AB117" i="65"/>
  <c r="R117" i="65"/>
  <c r="M117" i="65"/>
  <c r="K117" i="65"/>
  <c r="BN116" i="65"/>
  <c r="BE116" i="65"/>
  <c r="AV116" i="65"/>
  <c r="AM116" i="65"/>
  <c r="AD116" i="65" s="1"/>
  <c r="AJ116" i="65"/>
  <c r="AI116" i="65"/>
  <c r="AH116" i="65"/>
  <c r="AG116" i="65"/>
  <c r="AF116" i="65"/>
  <c r="AE116" i="65"/>
  <c r="BN115" i="65"/>
  <c r="BE115" i="65"/>
  <c r="AV115" i="65"/>
  <c r="AM115" i="65"/>
  <c r="AD115" i="65" s="1"/>
  <c r="AJ115" i="65"/>
  <c r="AI115" i="65"/>
  <c r="AH115" i="65"/>
  <c r="AG115" i="65"/>
  <c r="AF115" i="65"/>
  <c r="AE115" i="65"/>
  <c r="BN114" i="65"/>
  <c r="BE114" i="65"/>
  <c r="AD114" i="65" s="1"/>
  <c r="AV114" i="65"/>
  <c r="AM114" i="65"/>
  <c r="AJ114" i="65"/>
  <c r="AI114" i="65"/>
  <c r="AH114" i="65"/>
  <c r="AG114" i="65"/>
  <c r="AF114" i="65"/>
  <c r="AE114" i="65"/>
  <c r="BN113" i="65"/>
  <c r="BM113" i="65"/>
  <c r="BL113" i="65"/>
  <c r="BE113" i="65"/>
  <c r="BD113" i="65"/>
  <c r="BC113" i="65"/>
  <c r="AV113" i="65"/>
  <c r="AU113" i="65"/>
  <c r="AT113" i="65"/>
  <c r="AM113" i="65"/>
  <c r="AL113" i="65"/>
  <c r="AK113" i="65"/>
  <c r="AJ113" i="65"/>
  <c r="AI113" i="65"/>
  <c r="AH113" i="65"/>
  <c r="AG113" i="65"/>
  <c r="AF113" i="65"/>
  <c r="AE113" i="65"/>
  <c r="AD113" i="65"/>
  <c r="AC113" i="65"/>
  <c r="AB113" i="65"/>
  <c r="R113" i="65"/>
  <c r="M113" i="65"/>
  <c r="K113" i="65"/>
  <c r="BN112" i="65"/>
  <c r="BE112" i="65"/>
  <c r="AV112" i="65"/>
  <c r="AD112" i="65" s="1"/>
  <c r="AM112" i="65"/>
  <c r="AJ112" i="65"/>
  <c r="AI112" i="65"/>
  <c r="AH112" i="65"/>
  <c r="AG112" i="65"/>
  <c r="AF112" i="65"/>
  <c r="AE112" i="65"/>
  <c r="BN111" i="65"/>
  <c r="BE111" i="65"/>
  <c r="AV111" i="65"/>
  <c r="AM111" i="65"/>
  <c r="AD111" i="65" s="1"/>
  <c r="AJ111" i="65"/>
  <c r="AI111" i="65"/>
  <c r="AH111" i="65"/>
  <c r="AG111" i="65"/>
  <c r="AF111" i="65"/>
  <c r="AE111" i="65"/>
  <c r="BN110" i="65"/>
  <c r="BE110" i="65"/>
  <c r="AV110" i="65"/>
  <c r="AM110" i="65"/>
  <c r="AD110" i="65" s="1"/>
  <c r="AJ110" i="65"/>
  <c r="AI110" i="65"/>
  <c r="AH110" i="65"/>
  <c r="AG110" i="65"/>
  <c r="AF110" i="65"/>
  <c r="AE110" i="65"/>
  <c r="BN109" i="65"/>
  <c r="BM109" i="65"/>
  <c r="BL109" i="65"/>
  <c r="BE109" i="65"/>
  <c r="BD109" i="65"/>
  <c r="BC109" i="65"/>
  <c r="AV109" i="65"/>
  <c r="AU109" i="65"/>
  <c r="AT109" i="65"/>
  <c r="AM109" i="65"/>
  <c r="AD109" i="65" s="1"/>
  <c r="AL109" i="65"/>
  <c r="AK109" i="65"/>
  <c r="AJ109" i="65"/>
  <c r="AI109" i="65"/>
  <c r="AH109" i="65"/>
  <c r="AG109" i="65"/>
  <c r="AF109" i="65"/>
  <c r="AE109" i="65"/>
  <c r="AC109" i="65"/>
  <c r="AB109" i="65"/>
  <c r="R109" i="65"/>
  <c r="M109" i="65"/>
  <c r="K109" i="65"/>
  <c r="BN108" i="65"/>
  <c r="BE108" i="65"/>
  <c r="AV108" i="65"/>
  <c r="AM108" i="65"/>
  <c r="AD108" i="65" s="1"/>
  <c r="AJ108" i="65"/>
  <c r="AI108" i="65"/>
  <c r="AH108" i="65"/>
  <c r="AG108" i="65"/>
  <c r="AF108" i="65"/>
  <c r="AE108" i="65"/>
  <c r="BN107" i="65"/>
  <c r="BE107" i="65"/>
  <c r="AV107" i="65"/>
  <c r="AM107" i="65"/>
  <c r="AJ107" i="65"/>
  <c r="AI107" i="65"/>
  <c r="AH107" i="65"/>
  <c r="AG107" i="65"/>
  <c r="AF107" i="65"/>
  <c r="AE107" i="65"/>
  <c r="AD107" i="65"/>
  <c r="BN106" i="65"/>
  <c r="BE106" i="65"/>
  <c r="AV106" i="65"/>
  <c r="AM106" i="65"/>
  <c r="AJ106" i="65"/>
  <c r="AI106" i="65"/>
  <c r="AH106" i="65"/>
  <c r="AG106" i="65"/>
  <c r="AF106" i="65"/>
  <c r="AE106" i="65"/>
  <c r="AD106" i="65"/>
  <c r="BN105" i="65"/>
  <c r="BM105" i="65"/>
  <c r="BL105" i="65"/>
  <c r="BE105" i="65"/>
  <c r="BD105" i="65"/>
  <c r="BC105" i="65"/>
  <c r="AV105" i="65"/>
  <c r="AU105" i="65"/>
  <c r="AT105" i="65"/>
  <c r="AM105" i="65"/>
  <c r="AL105" i="65"/>
  <c r="AK105" i="65"/>
  <c r="AJ105" i="65"/>
  <c r="AI105" i="65"/>
  <c r="AH105" i="65"/>
  <c r="AG105" i="65"/>
  <c r="AF105" i="65"/>
  <c r="AE105" i="65"/>
  <c r="AD105" i="65"/>
  <c r="AC105" i="65"/>
  <c r="AB105" i="65"/>
  <c r="R105" i="65"/>
  <c r="M105" i="65"/>
  <c r="K105" i="65"/>
  <c r="BN104" i="65"/>
  <c r="BE104" i="65"/>
  <c r="AD104" i="65" s="1"/>
  <c r="AV104" i="65"/>
  <c r="AM104" i="65"/>
  <c r="AJ104" i="65"/>
  <c r="AI104" i="65"/>
  <c r="AH104" i="65"/>
  <c r="AG104" i="65"/>
  <c r="AF104" i="65"/>
  <c r="AE104" i="65"/>
  <c r="BN103" i="65"/>
  <c r="BE103" i="65"/>
  <c r="AV103" i="65"/>
  <c r="AM103" i="65"/>
  <c r="AD103" i="65" s="1"/>
  <c r="AJ103" i="65"/>
  <c r="AI103" i="65"/>
  <c r="AH103" i="65"/>
  <c r="AG103" i="65"/>
  <c r="AF103" i="65"/>
  <c r="AE103" i="65"/>
  <c r="BN102" i="65"/>
  <c r="BE102" i="65"/>
  <c r="AV102" i="65"/>
  <c r="AM102" i="65"/>
  <c r="AJ102" i="65"/>
  <c r="AI102" i="65"/>
  <c r="AH102" i="65"/>
  <c r="AG102" i="65"/>
  <c r="AF102" i="65"/>
  <c r="AE102" i="65"/>
  <c r="AD102" i="65"/>
  <c r="BN101" i="65"/>
  <c r="BM101" i="65"/>
  <c r="BL101" i="65"/>
  <c r="BE101" i="65"/>
  <c r="BD101" i="65"/>
  <c r="BC101" i="65"/>
  <c r="AV101" i="65"/>
  <c r="AU101" i="65"/>
  <c r="AT101" i="65"/>
  <c r="AM101" i="65"/>
  <c r="AD101" i="65" s="1"/>
  <c r="AL101" i="65"/>
  <c r="AK101" i="65"/>
  <c r="AJ101" i="65"/>
  <c r="AI101" i="65"/>
  <c r="AH101" i="65"/>
  <c r="AG101" i="65"/>
  <c r="AF101" i="65"/>
  <c r="AE101" i="65"/>
  <c r="AC101" i="65"/>
  <c r="AB101" i="65"/>
  <c r="R101" i="65"/>
  <c r="M101" i="65"/>
  <c r="K101" i="65"/>
  <c r="BN100" i="65"/>
  <c r="BE100" i="65"/>
  <c r="AV100" i="65"/>
  <c r="AM100" i="65"/>
  <c r="AD100" i="65" s="1"/>
  <c r="AJ100" i="65"/>
  <c r="AI100" i="65"/>
  <c r="AH100" i="65"/>
  <c r="AG100" i="65"/>
  <c r="AF100" i="65"/>
  <c r="AE100" i="65"/>
  <c r="BN99" i="65"/>
  <c r="BE99" i="65"/>
  <c r="AV99" i="65"/>
  <c r="AM99" i="65"/>
  <c r="AD99" i="65" s="1"/>
  <c r="AJ99" i="65"/>
  <c r="AI99" i="65"/>
  <c r="AH99" i="65"/>
  <c r="AG99" i="65"/>
  <c r="AF99" i="65"/>
  <c r="AE99" i="65"/>
  <c r="BN98" i="65"/>
  <c r="BE98" i="65"/>
  <c r="AD98" i="65" s="1"/>
  <c r="AV98" i="65"/>
  <c r="AM98" i="65"/>
  <c r="AJ98" i="65"/>
  <c r="AI98" i="65"/>
  <c r="AH98" i="65"/>
  <c r="AG98" i="65"/>
  <c r="AF98" i="65"/>
  <c r="AE98" i="65"/>
  <c r="BN97" i="65"/>
  <c r="AD97" i="65" s="1"/>
  <c r="BM97" i="65"/>
  <c r="BL97" i="65"/>
  <c r="BE97" i="65"/>
  <c r="BD97" i="65"/>
  <c r="BC97" i="65"/>
  <c r="AV97" i="65"/>
  <c r="AU97" i="65"/>
  <c r="AT97" i="65"/>
  <c r="AM97" i="65"/>
  <c r="AL97" i="65"/>
  <c r="AK97" i="65"/>
  <c r="AJ97" i="65"/>
  <c r="AI97" i="65"/>
  <c r="AH97" i="65"/>
  <c r="AG97" i="65"/>
  <c r="AF97" i="65"/>
  <c r="AE97" i="65"/>
  <c r="AC97" i="65"/>
  <c r="AB97" i="65"/>
  <c r="R97" i="65"/>
  <c r="M97" i="65"/>
  <c r="K97" i="65"/>
  <c r="BN96" i="65"/>
  <c r="BE96" i="65"/>
  <c r="AV96" i="65"/>
  <c r="AD96" i="65" s="1"/>
  <c r="AM96" i="65"/>
  <c r="AJ96" i="65"/>
  <c r="AI96" i="65"/>
  <c r="AH96" i="65"/>
  <c r="AG96" i="65"/>
  <c r="AF96" i="65"/>
  <c r="AE96" i="65"/>
  <c r="BN95" i="65"/>
  <c r="BE95" i="65"/>
  <c r="AV95" i="65"/>
  <c r="AM95" i="65"/>
  <c r="AD95" i="65" s="1"/>
  <c r="AJ95" i="65"/>
  <c r="AI95" i="65"/>
  <c r="AH95" i="65"/>
  <c r="AG95" i="65"/>
  <c r="AF95" i="65"/>
  <c r="AE95" i="65"/>
  <c r="BN94" i="65"/>
  <c r="BE94" i="65"/>
  <c r="AV94" i="65"/>
  <c r="AD94" i="65" s="1"/>
  <c r="AM94" i="65"/>
  <c r="AJ94" i="65"/>
  <c r="AI94" i="65"/>
  <c r="AH94" i="65"/>
  <c r="AG94" i="65"/>
  <c r="AF94" i="65"/>
  <c r="AE94" i="65"/>
  <c r="BN93" i="65"/>
  <c r="BM93" i="65"/>
  <c r="BL93" i="65"/>
  <c r="BE93" i="65"/>
  <c r="BD93" i="65"/>
  <c r="BC93" i="65"/>
  <c r="AV93" i="65"/>
  <c r="AU93" i="65"/>
  <c r="AT93" i="65"/>
  <c r="AM93" i="65"/>
  <c r="AD93" i="65" s="1"/>
  <c r="AL93" i="65"/>
  <c r="AK93" i="65"/>
  <c r="AJ93" i="65"/>
  <c r="AI93" i="65"/>
  <c r="AH93" i="65"/>
  <c r="AG93" i="65"/>
  <c r="AF93" i="65"/>
  <c r="AE93" i="65"/>
  <c r="AC93" i="65"/>
  <c r="AB93" i="65"/>
  <c r="R93" i="65"/>
  <c r="M93" i="65"/>
  <c r="K93" i="65"/>
  <c r="BN92" i="65"/>
  <c r="BE92" i="65"/>
  <c r="AV92" i="65"/>
  <c r="AM92" i="65"/>
  <c r="AD92" i="65" s="1"/>
  <c r="AJ92" i="65"/>
  <c r="AI92" i="65"/>
  <c r="AH92" i="65"/>
  <c r="AG92" i="65"/>
  <c r="AF92" i="65"/>
  <c r="AE92" i="65"/>
  <c r="BN91" i="65"/>
  <c r="BE91" i="65"/>
  <c r="AV91" i="65"/>
  <c r="AM91" i="65"/>
  <c r="AJ91" i="65"/>
  <c r="AI91" i="65"/>
  <c r="AH91" i="65"/>
  <c r="AG91" i="65"/>
  <c r="AF91" i="65"/>
  <c r="AE91" i="65"/>
  <c r="AD91" i="65"/>
  <c r="BN90" i="65"/>
  <c r="BE90" i="65"/>
  <c r="AV90" i="65"/>
  <c r="AM90" i="65"/>
  <c r="AJ90" i="65"/>
  <c r="AI90" i="65"/>
  <c r="AH90" i="65"/>
  <c r="AG90" i="65"/>
  <c r="AF90" i="65"/>
  <c r="AE90" i="65"/>
  <c r="AD90" i="65"/>
  <c r="BN89" i="65"/>
  <c r="BM89" i="65"/>
  <c r="BL89" i="65"/>
  <c r="BE89" i="65"/>
  <c r="BD89" i="65"/>
  <c r="BC89" i="65"/>
  <c r="AV89" i="65"/>
  <c r="AU89" i="65"/>
  <c r="AT89" i="65"/>
  <c r="AM89" i="65"/>
  <c r="AL89" i="65"/>
  <c r="AK89" i="65"/>
  <c r="AJ89" i="65"/>
  <c r="AI89" i="65"/>
  <c r="AH89" i="65"/>
  <c r="AG89" i="65"/>
  <c r="AF89" i="65"/>
  <c r="AE89" i="65"/>
  <c r="AD89" i="65"/>
  <c r="AC89" i="65"/>
  <c r="AB89" i="65"/>
  <c r="R89" i="65"/>
  <c r="M89" i="65"/>
  <c r="K89" i="65"/>
  <c r="BN88" i="65"/>
  <c r="BE88" i="65"/>
  <c r="AD88" i="65" s="1"/>
  <c r="AV88" i="65"/>
  <c r="AM88" i="65"/>
  <c r="AJ88" i="65"/>
  <c r="AI88" i="65"/>
  <c r="AH88" i="65"/>
  <c r="AG88" i="65"/>
  <c r="AF88" i="65"/>
  <c r="AE88" i="65"/>
  <c r="BN87" i="65"/>
  <c r="BE87" i="65"/>
  <c r="AV87" i="65"/>
  <c r="AM87" i="65"/>
  <c r="AD87" i="65" s="1"/>
  <c r="AJ87" i="65"/>
  <c r="AI87" i="65"/>
  <c r="AH87" i="65"/>
  <c r="AG87" i="65"/>
  <c r="AF87" i="65"/>
  <c r="AE87" i="65"/>
  <c r="BN86" i="65"/>
  <c r="BE86" i="65"/>
  <c r="AV86" i="65"/>
  <c r="AM86" i="65"/>
  <c r="AJ86" i="65"/>
  <c r="AI86" i="65"/>
  <c r="AH86" i="65"/>
  <c r="AG86" i="65"/>
  <c r="AF86" i="65"/>
  <c r="AE86" i="65"/>
  <c r="AD86" i="65"/>
  <c r="BN85" i="65"/>
  <c r="BM85" i="65"/>
  <c r="BL85" i="65"/>
  <c r="BE85" i="65"/>
  <c r="BD85" i="65"/>
  <c r="BC85" i="65"/>
  <c r="AV85" i="65"/>
  <c r="AU85" i="65"/>
  <c r="AT85" i="65"/>
  <c r="AM85" i="65"/>
  <c r="AD85" i="65" s="1"/>
  <c r="AL85" i="65"/>
  <c r="AK85" i="65"/>
  <c r="AJ85" i="65"/>
  <c r="AI85" i="65"/>
  <c r="AH85" i="65"/>
  <c r="AG85" i="65"/>
  <c r="AF85" i="65"/>
  <c r="AE85" i="65"/>
  <c r="AC85" i="65"/>
  <c r="AB85" i="65"/>
  <c r="R85" i="65"/>
  <c r="M85" i="65"/>
  <c r="K85" i="65"/>
  <c r="BN84" i="65"/>
  <c r="BE84" i="65"/>
  <c r="AV84" i="65"/>
  <c r="AM84" i="65"/>
  <c r="AD84" i="65" s="1"/>
  <c r="AJ84" i="65"/>
  <c r="AI84" i="65"/>
  <c r="AH84" i="65"/>
  <c r="AG84" i="65"/>
  <c r="AF84" i="65"/>
  <c r="AE84" i="65"/>
  <c r="BN83" i="65"/>
  <c r="BE83" i="65"/>
  <c r="AV83" i="65"/>
  <c r="AM83" i="65"/>
  <c r="AD83" i="65" s="1"/>
  <c r="AJ83" i="65"/>
  <c r="AI83" i="65"/>
  <c r="AH83" i="65"/>
  <c r="AG83" i="65"/>
  <c r="AF83" i="65"/>
  <c r="AE83" i="65"/>
  <c r="BN82" i="65"/>
  <c r="BE82" i="65"/>
  <c r="AD82" i="65" s="1"/>
  <c r="AV82" i="65"/>
  <c r="AM82" i="65"/>
  <c r="AJ82" i="65"/>
  <c r="AI82" i="65"/>
  <c r="AH82" i="65"/>
  <c r="AG82" i="65"/>
  <c r="AF82" i="65"/>
  <c r="AE82" i="65"/>
  <c r="BN81" i="65"/>
  <c r="AD81" i="65" s="1"/>
  <c r="BM81" i="65"/>
  <c r="BL81" i="65"/>
  <c r="BE81" i="65"/>
  <c r="BD81" i="65"/>
  <c r="BC81" i="65"/>
  <c r="AV81" i="65"/>
  <c r="AU81" i="65"/>
  <c r="AT81" i="65"/>
  <c r="AM81" i="65"/>
  <c r="AL81" i="65"/>
  <c r="AK81" i="65"/>
  <c r="AJ81" i="65"/>
  <c r="AI81" i="65"/>
  <c r="AH81" i="65"/>
  <c r="AG81" i="65"/>
  <c r="AF81" i="65"/>
  <c r="AE81" i="65"/>
  <c r="AC81" i="65"/>
  <c r="AB81" i="65"/>
  <c r="R81" i="65"/>
  <c r="M81" i="65"/>
  <c r="K81" i="65"/>
  <c r="BN80" i="65"/>
  <c r="BE80" i="65"/>
  <c r="AV80" i="65"/>
  <c r="AD80" i="65" s="1"/>
  <c r="AM80" i="65"/>
  <c r="AJ80" i="65"/>
  <c r="AI80" i="65"/>
  <c r="AH80" i="65"/>
  <c r="AG80" i="65"/>
  <c r="AF80" i="65"/>
  <c r="AE80" i="65"/>
  <c r="BN79" i="65"/>
  <c r="BE79" i="65"/>
  <c r="AV79" i="65"/>
  <c r="AM79" i="65"/>
  <c r="AD79" i="65" s="1"/>
  <c r="AJ79" i="65"/>
  <c r="AI79" i="65"/>
  <c r="AH79" i="65"/>
  <c r="AG79" i="65"/>
  <c r="AF79" i="65"/>
  <c r="AE79" i="65"/>
  <c r="BN78" i="65"/>
  <c r="BE78" i="65"/>
  <c r="AV78" i="65"/>
  <c r="AD78" i="65" s="1"/>
  <c r="AM78" i="65"/>
  <c r="AJ78" i="65"/>
  <c r="AI78" i="65"/>
  <c r="AH78" i="65"/>
  <c r="AG78" i="65"/>
  <c r="AF78" i="65"/>
  <c r="AE78" i="65"/>
  <c r="BN77" i="65"/>
  <c r="BM77" i="65"/>
  <c r="BL77" i="65"/>
  <c r="BE77" i="65"/>
  <c r="BD77" i="65"/>
  <c r="BC77" i="65"/>
  <c r="AV77" i="65"/>
  <c r="AU77" i="65"/>
  <c r="AT77" i="65"/>
  <c r="AM77" i="65"/>
  <c r="AD77" i="65" s="1"/>
  <c r="AL77" i="65"/>
  <c r="AK77" i="65"/>
  <c r="AJ77" i="65"/>
  <c r="AI77" i="65"/>
  <c r="AH77" i="65"/>
  <c r="AG77" i="65"/>
  <c r="AF77" i="65"/>
  <c r="AE77" i="65"/>
  <c r="AC77" i="65"/>
  <c r="AB77" i="65"/>
  <c r="R77" i="65"/>
  <c r="M77" i="65"/>
  <c r="K77" i="65"/>
  <c r="BX71" i="65"/>
  <c r="BF71" i="65"/>
  <c r="AN71" i="65"/>
  <c r="W71" i="65"/>
  <c r="BX70" i="65"/>
  <c r="BF70" i="65"/>
  <c r="AN70" i="65"/>
  <c r="W70" i="65"/>
  <c r="BX69" i="65"/>
  <c r="BF69" i="65"/>
  <c r="AN69" i="65"/>
  <c r="W69" i="65"/>
  <c r="BX68" i="65"/>
  <c r="BF68" i="65"/>
  <c r="AN68" i="65"/>
  <c r="W68" i="65"/>
  <c r="BN66" i="65"/>
  <c r="BE66" i="65"/>
  <c r="AD66" i="65" s="1"/>
  <c r="AV66" i="65"/>
  <c r="AM66" i="65"/>
  <c r="AJ66" i="65"/>
  <c r="AI66" i="65"/>
  <c r="AH66" i="65"/>
  <c r="AG66" i="65"/>
  <c r="AF66" i="65"/>
  <c r="AE66" i="65"/>
  <c r="BN65" i="65"/>
  <c r="BE65" i="65"/>
  <c r="AV65" i="65"/>
  <c r="AD65" i="65" s="1"/>
  <c r="AM65" i="65"/>
  <c r="AJ65" i="65"/>
  <c r="AI65" i="65"/>
  <c r="AH65" i="65"/>
  <c r="AG65" i="65"/>
  <c r="AF65" i="65"/>
  <c r="AE65" i="65"/>
  <c r="BN64" i="65"/>
  <c r="BE64" i="65"/>
  <c r="AV64" i="65"/>
  <c r="AM64" i="65"/>
  <c r="AD64" i="65" s="1"/>
  <c r="AJ64" i="65"/>
  <c r="AI64" i="65"/>
  <c r="AH64" i="65"/>
  <c r="AG64" i="65"/>
  <c r="AF64" i="65"/>
  <c r="AE64" i="65"/>
  <c r="BN63" i="65"/>
  <c r="BM63" i="65"/>
  <c r="BL63" i="65"/>
  <c r="BE63" i="65"/>
  <c r="BD63" i="65"/>
  <c r="BC63" i="65"/>
  <c r="AV63" i="65"/>
  <c r="AU63" i="65"/>
  <c r="AT63" i="65"/>
  <c r="AM63" i="65"/>
  <c r="AD63" i="65" s="1"/>
  <c r="AL63" i="65"/>
  <c r="AK63" i="65"/>
  <c r="AJ63" i="65"/>
  <c r="AI63" i="65"/>
  <c r="AH63" i="65"/>
  <c r="AG63" i="65"/>
  <c r="AF63" i="65"/>
  <c r="AE63" i="65"/>
  <c r="AC63" i="65"/>
  <c r="AB63" i="65"/>
  <c r="R63" i="65"/>
  <c r="M63" i="65"/>
  <c r="K63" i="65"/>
  <c r="BN62" i="65"/>
  <c r="BE62" i="65"/>
  <c r="AV62" i="65"/>
  <c r="AD62" i="65" s="1"/>
  <c r="AM62" i="65"/>
  <c r="AJ62" i="65"/>
  <c r="AI62" i="65"/>
  <c r="AH62" i="65"/>
  <c r="AG62" i="65"/>
  <c r="AF62" i="65"/>
  <c r="AE62" i="65"/>
  <c r="BN61" i="65"/>
  <c r="BE61" i="65"/>
  <c r="AV61" i="65"/>
  <c r="AM61" i="65"/>
  <c r="AD61" i="65" s="1"/>
  <c r="AJ61" i="65"/>
  <c r="AI61" i="65"/>
  <c r="AH61" i="65"/>
  <c r="AG61" i="65"/>
  <c r="AF61" i="65"/>
  <c r="AE61" i="65"/>
  <c r="BN60" i="65"/>
  <c r="BE60" i="65"/>
  <c r="AV60" i="65"/>
  <c r="AM60" i="65"/>
  <c r="AJ60" i="65"/>
  <c r="AI60" i="65"/>
  <c r="AH60" i="65"/>
  <c r="AG60" i="65"/>
  <c r="AF60" i="65"/>
  <c r="AE60" i="65"/>
  <c r="AD60" i="65"/>
  <c r="BN59" i="65"/>
  <c r="BM59" i="65"/>
  <c r="BL59" i="65"/>
  <c r="BE59" i="65"/>
  <c r="BD59" i="65"/>
  <c r="BC59" i="65"/>
  <c r="AV59" i="65"/>
  <c r="AU59" i="65"/>
  <c r="AT59" i="65"/>
  <c r="AM59" i="65"/>
  <c r="AD59" i="65" s="1"/>
  <c r="AL59" i="65"/>
  <c r="AK59" i="65"/>
  <c r="AJ59" i="65"/>
  <c r="AI59" i="65"/>
  <c r="AH59" i="65"/>
  <c r="AG59" i="65"/>
  <c r="AF59" i="65"/>
  <c r="AE59" i="65"/>
  <c r="AC59" i="65"/>
  <c r="AB59" i="65"/>
  <c r="R59" i="65"/>
  <c r="M59" i="65"/>
  <c r="K59" i="65"/>
  <c r="BN58" i="65"/>
  <c r="BE58" i="65"/>
  <c r="AV58" i="65"/>
  <c r="AM58" i="65"/>
  <c r="AJ58" i="65"/>
  <c r="AI58" i="65"/>
  <c r="AH58" i="65"/>
  <c r="AG58" i="65"/>
  <c r="AF58" i="65"/>
  <c r="AE58" i="65"/>
  <c r="AD58" i="65"/>
  <c r="BN57" i="65"/>
  <c r="BE57" i="65"/>
  <c r="AD57" i="65" s="1"/>
  <c r="AV57" i="65"/>
  <c r="AM57" i="65"/>
  <c r="AJ57" i="65"/>
  <c r="AI57" i="65"/>
  <c r="AH57" i="65"/>
  <c r="AG57" i="65"/>
  <c r="AF57" i="65"/>
  <c r="AE57" i="65"/>
  <c r="BN56" i="65"/>
  <c r="BE56" i="65"/>
  <c r="AV56" i="65"/>
  <c r="AM56" i="65"/>
  <c r="AD56" i="65" s="1"/>
  <c r="AJ56" i="65"/>
  <c r="AI56" i="65"/>
  <c r="AH56" i="65"/>
  <c r="AG56" i="65"/>
  <c r="AF56" i="65"/>
  <c r="AE56" i="65"/>
  <c r="BN55" i="65"/>
  <c r="BM55" i="65"/>
  <c r="BL55" i="65"/>
  <c r="BE55" i="65"/>
  <c r="AD55" i="65" s="1"/>
  <c r="BD55" i="65"/>
  <c r="BC55" i="65"/>
  <c r="AV55" i="65"/>
  <c r="AU55" i="65"/>
  <c r="AT55" i="65"/>
  <c r="AM55" i="65"/>
  <c r="AL55" i="65"/>
  <c r="AK55" i="65"/>
  <c r="AJ55" i="65"/>
  <c r="AI55" i="65"/>
  <c r="AH55" i="65"/>
  <c r="AG55" i="65"/>
  <c r="AF55" i="65"/>
  <c r="AE55" i="65"/>
  <c r="AC55" i="65"/>
  <c r="AB55" i="65"/>
  <c r="R55" i="65"/>
  <c r="M55" i="65"/>
  <c r="K55" i="65"/>
  <c r="BN54" i="65"/>
  <c r="BE54" i="65"/>
  <c r="AV54" i="65"/>
  <c r="AM54" i="65"/>
  <c r="AJ54" i="65"/>
  <c r="AI54" i="65"/>
  <c r="AH54" i="65"/>
  <c r="AG54" i="65"/>
  <c r="AF54" i="65"/>
  <c r="AE54" i="65"/>
  <c r="AD54" i="65"/>
  <c r="BN53" i="65"/>
  <c r="BE53" i="65"/>
  <c r="AV53" i="65"/>
  <c r="AM53" i="65"/>
  <c r="AD53" i="65" s="1"/>
  <c r="AJ53" i="65"/>
  <c r="AI53" i="65"/>
  <c r="AH53" i="65"/>
  <c r="AG53" i="65"/>
  <c r="AF53" i="65"/>
  <c r="AE53" i="65"/>
  <c r="BN52" i="65"/>
  <c r="BE52" i="65"/>
  <c r="AV52" i="65"/>
  <c r="AM52" i="65"/>
  <c r="AD52" i="65" s="1"/>
  <c r="AJ52" i="65"/>
  <c r="AI52" i="65"/>
  <c r="AH52" i="65"/>
  <c r="AG52" i="65"/>
  <c r="AF52" i="65"/>
  <c r="AE52" i="65"/>
  <c r="BN51" i="65"/>
  <c r="BM51" i="65"/>
  <c r="BL51" i="65"/>
  <c r="BE51" i="65"/>
  <c r="BD51" i="65"/>
  <c r="BC51" i="65"/>
  <c r="AV51" i="65"/>
  <c r="AU51" i="65"/>
  <c r="AT51" i="65"/>
  <c r="AM51" i="65"/>
  <c r="AL51" i="65"/>
  <c r="AK51" i="65"/>
  <c r="AJ51" i="65"/>
  <c r="AI51" i="65"/>
  <c r="AH51" i="65"/>
  <c r="AG51" i="65"/>
  <c r="AF51" i="65"/>
  <c r="AE51" i="65"/>
  <c r="AD51" i="65"/>
  <c r="AC51" i="65"/>
  <c r="AB51" i="65"/>
  <c r="R51" i="65"/>
  <c r="M51" i="65"/>
  <c r="K51" i="65"/>
  <c r="BN50" i="65"/>
  <c r="BE50" i="65"/>
  <c r="AD50" i="65" s="1"/>
  <c r="AV50" i="65"/>
  <c r="AM50" i="65"/>
  <c r="AJ50" i="65"/>
  <c r="AI50" i="65"/>
  <c r="AH50" i="65"/>
  <c r="AG50" i="65"/>
  <c r="AF50" i="65"/>
  <c r="AE50" i="65"/>
  <c r="BN49" i="65"/>
  <c r="BE49" i="65"/>
  <c r="AV49" i="65"/>
  <c r="AD49" i="65" s="1"/>
  <c r="AM49" i="65"/>
  <c r="AJ49" i="65"/>
  <c r="AI49" i="65"/>
  <c r="AH49" i="65"/>
  <c r="AG49" i="65"/>
  <c r="AF49" i="65"/>
  <c r="AE49" i="65"/>
  <c r="BN48" i="65"/>
  <c r="BE48" i="65"/>
  <c r="AV48" i="65"/>
  <c r="AM48" i="65"/>
  <c r="AD48" i="65" s="1"/>
  <c r="AJ48" i="65"/>
  <c r="AI48" i="65"/>
  <c r="AH48" i="65"/>
  <c r="AG48" i="65"/>
  <c r="AF48" i="65"/>
  <c r="AE48" i="65"/>
  <c r="BN47" i="65"/>
  <c r="BM47" i="65"/>
  <c r="BL47" i="65"/>
  <c r="BE47" i="65"/>
  <c r="BD47" i="65"/>
  <c r="BC47" i="65"/>
  <c r="AV47" i="65"/>
  <c r="AU47" i="65"/>
  <c r="AT47" i="65"/>
  <c r="AM47" i="65"/>
  <c r="AD47" i="65" s="1"/>
  <c r="AL47" i="65"/>
  <c r="AK47" i="65"/>
  <c r="AJ47" i="65"/>
  <c r="AI47" i="65"/>
  <c r="AH47" i="65"/>
  <c r="AG47" i="65"/>
  <c r="AF47" i="65"/>
  <c r="AE47" i="65"/>
  <c r="AC47" i="65"/>
  <c r="AB47" i="65"/>
  <c r="R47" i="65"/>
  <c r="M47" i="65"/>
  <c r="K47" i="65"/>
  <c r="BN46" i="65"/>
  <c r="BE46" i="65"/>
  <c r="AV46" i="65"/>
  <c r="AM46" i="65"/>
  <c r="AJ46" i="65"/>
  <c r="AI46" i="65"/>
  <c r="AH46" i="65"/>
  <c r="AG46" i="65"/>
  <c r="AF46" i="65"/>
  <c r="AE46" i="65"/>
  <c r="AD46" i="65"/>
  <c r="BN45" i="65"/>
  <c r="BE45" i="65"/>
  <c r="AV45" i="65"/>
  <c r="AM45" i="65"/>
  <c r="AD45" i="65" s="1"/>
  <c r="AJ45" i="65"/>
  <c r="AI45" i="65"/>
  <c r="AH45" i="65"/>
  <c r="AG45" i="65"/>
  <c r="AF45" i="65"/>
  <c r="AE45" i="65"/>
  <c r="BN44" i="65"/>
  <c r="AD44" i="65" s="1"/>
  <c r="BE44" i="65"/>
  <c r="AV44" i="65"/>
  <c r="AM44" i="65"/>
  <c r="AJ44" i="65"/>
  <c r="AI44" i="65"/>
  <c r="AH44" i="65"/>
  <c r="AG44" i="65"/>
  <c r="AF44" i="65"/>
  <c r="AE44" i="65"/>
  <c r="BN43" i="65"/>
  <c r="BM43" i="65"/>
  <c r="BL43" i="65"/>
  <c r="BE43" i="65"/>
  <c r="BD43" i="65"/>
  <c r="BC43" i="65"/>
  <c r="AV43" i="65"/>
  <c r="AU43" i="65"/>
  <c r="AT43" i="65"/>
  <c r="AM43" i="65"/>
  <c r="AD43" i="65" s="1"/>
  <c r="AL43" i="65"/>
  <c r="AK43" i="65"/>
  <c r="AJ43" i="65"/>
  <c r="AI43" i="65"/>
  <c r="AH43" i="65"/>
  <c r="AG43" i="65"/>
  <c r="AF43" i="65"/>
  <c r="AE43" i="65"/>
  <c r="AC43" i="65"/>
  <c r="AB43" i="65"/>
  <c r="R43" i="65"/>
  <c r="M43" i="65"/>
  <c r="K43" i="65"/>
  <c r="BN42" i="65"/>
  <c r="BE42" i="65"/>
  <c r="AD42" i="65" s="1"/>
  <c r="AV42" i="65"/>
  <c r="AM42" i="65"/>
  <c r="AJ42" i="65"/>
  <c r="AI42" i="65"/>
  <c r="AH42" i="65"/>
  <c r="AG42" i="65"/>
  <c r="AF42" i="65"/>
  <c r="AE42" i="65"/>
  <c r="BN41" i="65"/>
  <c r="BE41" i="65"/>
  <c r="AV41" i="65"/>
  <c r="AD41" i="65" s="1"/>
  <c r="AM41" i="65"/>
  <c r="AJ41" i="65"/>
  <c r="AI41" i="65"/>
  <c r="AH41" i="65"/>
  <c r="AG41" i="65"/>
  <c r="AF41" i="65"/>
  <c r="AE41" i="65"/>
  <c r="BN40" i="65"/>
  <c r="BE40" i="65"/>
  <c r="AV40" i="65"/>
  <c r="AM40" i="65"/>
  <c r="AD40" i="65" s="1"/>
  <c r="AJ40" i="65"/>
  <c r="AI40" i="65"/>
  <c r="AH40" i="65"/>
  <c r="AG40" i="65"/>
  <c r="AF40" i="65"/>
  <c r="AE40" i="65"/>
  <c r="BN39" i="65"/>
  <c r="BM39" i="65"/>
  <c r="BL39" i="65"/>
  <c r="BE39" i="65"/>
  <c r="AD39" i="65" s="1"/>
  <c r="BD39" i="65"/>
  <c r="BC39" i="65"/>
  <c r="AV39" i="65"/>
  <c r="AU39" i="65"/>
  <c r="AT39" i="65"/>
  <c r="AM39" i="65"/>
  <c r="AL39" i="65"/>
  <c r="AK39" i="65"/>
  <c r="AJ39" i="65"/>
  <c r="AI39" i="65"/>
  <c r="AH39" i="65"/>
  <c r="AG39" i="65"/>
  <c r="AF39" i="65"/>
  <c r="AE39" i="65"/>
  <c r="AC39" i="65"/>
  <c r="AB39" i="65"/>
  <c r="R39" i="65"/>
  <c r="M39" i="65"/>
  <c r="K39" i="65"/>
  <c r="BN38" i="65"/>
  <c r="BE38" i="65"/>
  <c r="AV38" i="65"/>
  <c r="AM38" i="65"/>
  <c r="AJ38" i="65"/>
  <c r="AI38" i="65"/>
  <c r="AH38" i="65"/>
  <c r="AG38" i="65"/>
  <c r="AF38" i="65"/>
  <c r="AE38" i="65"/>
  <c r="AD38" i="65"/>
  <c r="BN37" i="65"/>
  <c r="BE37" i="65"/>
  <c r="AV37" i="65"/>
  <c r="AM37" i="65"/>
  <c r="AD37" i="65" s="1"/>
  <c r="AJ37" i="65"/>
  <c r="AI37" i="65"/>
  <c r="AH37" i="65"/>
  <c r="AG37" i="65"/>
  <c r="AF37" i="65"/>
  <c r="AE37" i="65"/>
  <c r="BN36" i="65"/>
  <c r="AD36" i="65" s="1"/>
  <c r="BE36" i="65"/>
  <c r="AV36" i="65"/>
  <c r="AM36" i="65"/>
  <c r="AJ36" i="65"/>
  <c r="AI36" i="65"/>
  <c r="AH36" i="65"/>
  <c r="AG36" i="65"/>
  <c r="AF36" i="65"/>
  <c r="AE36" i="65"/>
  <c r="BN35" i="65"/>
  <c r="BM35" i="65"/>
  <c r="BL35" i="65"/>
  <c r="BE35" i="65"/>
  <c r="BD35" i="65"/>
  <c r="BC35" i="65"/>
  <c r="AV35" i="65"/>
  <c r="AU35" i="65"/>
  <c r="AT35" i="65"/>
  <c r="AM35" i="65"/>
  <c r="AL35" i="65"/>
  <c r="AK35" i="65"/>
  <c r="AJ35" i="65"/>
  <c r="AI35" i="65"/>
  <c r="AH35" i="65"/>
  <c r="AG35" i="65"/>
  <c r="AF35" i="65"/>
  <c r="AE35" i="65"/>
  <c r="AD35" i="65"/>
  <c r="AC35" i="65"/>
  <c r="AB35" i="65"/>
  <c r="R35" i="65"/>
  <c r="M35" i="65"/>
  <c r="K35" i="65"/>
  <c r="BN34" i="65"/>
  <c r="BE34" i="65"/>
  <c r="AD34" i="65" s="1"/>
  <c r="AV34" i="65"/>
  <c r="AM34" i="65"/>
  <c r="AJ34" i="65"/>
  <c r="AI34" i="65"/>
  <c r="AH34" i="65"/>
  <c r="AG34" i="65"/>
  <c r="AF34" i="65"/>
  <c r="AE34" i="65"/>
  <c r="BN33" i="65"/>
  <c r="BE33" i="65"/>
  <c r="AV33" i="65"/>
  <c r="AD33" i="65" s="1"/>
  <c r="AM33" i="65"/>
  <c r="AJ33" i="65"/>
  <c r="AI33" i="65"/>
  <c r="AH33" i="65"/>
  <c r="AG33" i="65"/>
  <c r="AF33" i="65"/>
  <c r="AE33" i="65"/>
  <c r="BN32" i="65"/>
  <c r="BE32" i="65"/>
  <c r="AV32" i="65"/>
  <c r="AM32" i="65"/>
  <c r="AD32" i="65" s="1"/>
  <c r="AJ32" i="65"/>
  <c r="AI32" i="65"/>
  <c r="AH32" i="65"/>
  <c r="AG32" i="65"/>
  <c r="AF32" i="65"/>
  <c r="AE32" i="65"/>
  <c r="BN31" i="65"/>
  <c r="BM31" i="65"/>
  <c r="BL31" i="65"/>
  <c r="BE31" i="65"/>
  <c r="BD31" i="65"/>
  <c r="BC31" i="65"/>
  <c r="AV31" i="65"/>
  <c r="AU31" i="65"/>
  <c r="AT31" i="65"/>
  <c r="AM31" i="65"/>
  <c r="AD31" i="65" s="1"/>
  <c r="AL31" i="65"/>
  <c r="AK31" i="65"/>
  <c r="AJ31" i="65"/>
  <c r="AI31" i="65"/>
  <c r="AH31" i="65"/>
  <c r="AG31" i="65"/>
  <c r="AF31" i="65"/>
  <c r="AE31" i="65"/>
  <c r="AC31" i="65"/>
  <c r="AB31" i="65"/>
  <c r="R31" i="65"/>
  <c r="M31" i="65"/>
  <c r="K31" i="65"/>
  <c r="BN30" i="65"/>
  <c r="BE30" i="65"/>
  <c r="AV30" i="65"/>
  <c r="AM30" i="65"/>
  <c r="AJ30" i="65"/>
  <c r="AI30" i="65"/>
  <c r="AH30" i="65"/>
  <c r="AG30" i="65"/>
  <c r="AF30" i="65"/>
  <c r="AE30" i="65"/>
  <c r="AD30" i="65"/>
  <c r="BN29" i="65"/>
  <c r="BE29" i="65"/>
  <c r="AV29" i="65"/>
  <c r="AM29" i="65"/>
  <c r="AD29" i="65" s="1"/>
  <c r="AJ29" i="65"/>
  <c r="AI29" i="65"/>
  <c r="AH29" i="65"/>
  <c r="AG29" i="65"/>
  <c r="AF29" i="65"/>
  <c r="AE29" i="65"/>
  <c r="BN28" i="65"/>
  <c r="AD28" i="65" s="1"/>
  <c r="BE28" i="65"/>
  <c r="AV28" i="65"/>
  <c r="AM28" i="65"/>
  <c r="AJ28" i="65"/>
  <c r="AI28" i="65"/>
  <c r="AH28" i="65"/>
  <c r="AG28" i="65"/>
  <c r="AF28" i="65"/>
  <c r="AE28" i="65"/>
  <c r="BN27" i="65"/>
  <c r="BM27" i="65"/>
  <c r="BL27" i="65"/>
  <c r="BE27" i="65"/>
  <c r="BD27" i="65"/>
  <c r="BC27" i="65"/>
  <c r="AV27" i="65"/>
  <c r="AU27" i="65"/>
  <c r="AT27" i="65"/>
  <c r="AM27" i="65"/>
  <c r="AD27" i="65" s="1"/>
  <c r="AL27" i="65"/>
  <c r="AK27" i="65"/>
  <c r="AJ27" i="65"/>
  <c r="AI27" i="65"/>
  <c r="AH27" i="65"/>
  <c r="AG27" i="65"/>
  <c r="AF27" i="65"/>
  <c r="AE27" i="65"/>
  <c r="AC27" i="65"/>
  <c r="AB27" i="65"/>
  <c r="R27" i="65"/>
  <c r="M27" i="65"/>
  <c r="K27" i="65"/>
  <c r="BN26" i="65"/>
  <c r="BE26" i="65"/>
  <c r="AD26" i="65" s="1"/>
  <c r="AV26" i="65"/>
  <c r="AM26" i="65"/>
  <c r="AJ26" i="65"/>
  <c r="AI26" i="65"/>
  <c r="AH26" i="65"/>
  <c r="AG26" i="65"/>
  <c r="AF26" i="65"/>
  <c r="AE26" i="65"/>
  <c r="BN25" i="65"/>
  <c r="BE25" i="65"/>
  <c r="AV25" i="65"/>
  <c r="AD25" i="65" s="1"/>
  <c r="AM25" i="65"/>
  <c r="AJ25" i="65"/>
  <c r="AI25" i="65"/>
  <c r="AH25" i="65"/>
  <c r="AG25" i="65"/>
  <c r="AF25" i="65"/>
  <c r="AE25" i="65"/>
  <c r="BN24" i="65"/>
  <c r="BE24" i="65"/>
  <c r="AV24" i="65"/>
  <c r="AM24" i="65"/>
  <c r="AD24" i="65" s="1"/>
  <c r="AJ24" i="65"/>
  <c r="AI24" i="65"/>
  <c r="AH24" i="65"/>
  <c r="AG24" i="65"/>
  <c r="AF24" i="65"/>
  <c r="AE24" i="65"/>
  <c r="BN23" i="65"/>
  <c r="BM23" i="65"/>
  <c r="BL23" i="65"/>
  <c r="BE23" i="65"/>
  <c r="AD23" i="65" s="1"/>
  <c r="BD23" i="65"/>
  <c r="BC23" i="65"/>
  <c r="AV23" i="65"/>
  <c r="AU23" i="65"/>
  <c r="AT23" i="65"/>
  <c r="AM23" i="65"/>
  <c r="AL23" i="65"/>
  <c r="AK23" i="65"/>
  <c r="AJ23" i="65"/>
  <c r="AI23" i="65"/>
  <c r="AH23" i="65"/>
  <c r="AG23" i="65"/>
  <c r="AF23" i="65"/>
  <c r="AE23" i="65"/>
  <c r="AC23" i="65"/>
  <c r="AB23" i="65"/>
  <c r="R23" i="65"/>
  <c r="M23" i="65"/>
  <c r="K23" i="65"/>
  <c r="BN22" i="65"/>
  <c r="BE22" i="65"/>
  <c r="AV22" i="65"/>
  <c r="AM22" i="65"/>
  <c r="AJ22" i="65"/>
  <c r="AI22" i="65"/>
  <c r="AH22" i="65"/>
  <c r="AG22" i="65"/>
  <c r="AF22" i="65"/>
  <c r="AE22" i="65"/>
  <c r="AD22" i="65"/>
  <c r="BN21" i="65"/>
  <c r="BE21" i="65"/>
  <c r="AV21" i="65"/>
  <c r="AM21" i="65"/>
  <c r="AD21" i="65" s="1"/>
  <c r="AJ21" i="65"/>
  <c r="AI21" i="65"/>
  <c r="AH21" i="65"/>
  <c r="AG21" i="65"/>
  <c r="AF21" i="65"/>
  <c r="AE21" i="65"/>
  <c r="BN20" i="65"/>
  <c r="AD20" i="65" s="1"/>
  <c r="BE20" i="65"/>
  <c r="AV20" i="65"/>
  <c r="AM20" i="65"/>
  <c r="AJ20" i="65"/>
  <c r="AI20" i="65"/>
  <c r="AH20" i="65"/>
  <c r="AG20" i="65"/>
  <c r="AF20" i="65"/>
  <c r="AE20" i="65"/>
  <c r="BN19" i="65"/>
  <c r="BM19" i="65"/>
  <c r="BL19" i="65"/>
  <c r="BE19" i="65"/>
  <c r="BD19" i="65"/>
  <c r="BC19" i="65"/>
  <c r="AV19" i="65"/>
  <c r="AU19" i="65"/>
  <c r="AT19" i="65"/>
  <c r="AM19" i="65"/>
  <c r="AL19" i="65"/>
  <c r="AK19" i="65"/>
  <c r="AJ19" i="65"/>
  <c r="AI19" i="65"/>
  <c r="AH19" i="65"/>
  <c r="AG19" i="65"/>
  <c r="AF19" i="65"/>
  <c r="AE19" i="65"/>
  <c r="AD19" i="65"/>
  <c r="AC19" i="65"/>
  <c r="AB19" i="65"/>
  <c r="R19" i="65"/>
  <c r="M19" i="65"/>
  <c r="K19" i="65"/>
  <c r="BN18" i="65"/>
  <c r="BE18" i="65"/>
  <c r="AD18" i="65" s="1"/>
  <c r="AV18" i="65"/>
  <c r="AM18" i="65"/>
  <c r="AJ18" i="65"/>
  <c r="AI18" i="65"/>
  <c r="AH18" i="65"/>
  <c r="AG18" i="65"/>
  <c r="AF18" i="65"/>
  <c r="AE18" i="65"/>
  <c r="BN17" i="65"/>
  <c r="BE17" i="65"/>
  <c r="AV17" i="65"/>
  <c r="AD17" i="65" s="1"/>
  <c r="AM17" i="65"/>
  <c r="AJ17" i="65"/>
  <c r="AI17" i="65"/>
  <c r="AH17" i="65"/>
  <c r="AG17" i="65"/>
  <c r="AF17" i="65"/>
  <c r="AE17" i="65"/>
  <c r="BN16" i="65"/>
  <c r="BE16" i="65"/>
  <c r="AV16" i="65"/>
  <c r="AM16" i="65"/>
  <c r="AD16" i="65" s="1"/>
  <c r="AJ16" i="65"/>
  <c r="AI16" i="65"/>
  <c r="AH16" i="65"/>
  <c r="AG16" i="65"/>
  <c r="AF16" i="65"/>
  <c r="AE16" i="65"/>
  <c r="BN15" i="65"/>
  <c r="BM15" i="65"/>
  <c r="BL15" i="65"/>
  <c r="BE15" i="65"/>
  <c r="BD15" i="65"/>
  <c r="BC15" i="65"/>
  <c r="AV15" i="65"/>
  <c r="AU15" i="65"/>
  <c r="AT15" i="65"/>
  <c r="AM15" i="65"/>
  <c r="AD15" i="65" s="1"/>
  <c r="AL15" i="65"/>
  <c r="AK15" i="65"/>
  <c r="AJ15" i="65"/>
  <c r="AI15" i="65"/>
  <c r="AH15" i="65"/>
  <c r="AG15" i="65"/>
  <c r="AF15" i="65"/>
  <c r="AE15" i="65"/>
  <c r="AC15" i="65"/>
  <c r="AB15" i="65"/>
  <c r="R15" i="65"/>
  <c r="M15" i="65"/>
  <c r="K15" i="65"/>
  <c r="BN14" i="65"/>
  <c r="BE14" i="65"/>
  <c r="AV14" i="65"/>
  <c r="AM14" i="65"/>
  <c r="AJ14" i="65"/>
  <c r="AI14" i="65"/>
  <c r="AH14" i="65"/>
  <c r="AG14" i="65"/>
  <c r="AF14" i="65"/>
  <c r="AE14" i="65"/>
  <c r="AD14" i="65"/>
  <c r="BN13" i="65"/>
  <c r="BE13" i="65"/>
  <c r="AV13" i="65"/>
  <c r="AM13" i="65"/>
  <c r="AJ13" i="65"/>
  <c r="AI13" i="65"/>
  <c r="AH13" i="65"/>
  <c r="AG13" i="65"/>
  <c r="AF13" i="65"/>
  <c r="AE13" i="65"/>
  <c r="AD13" i="65"/>
  <c r="BN12" i="65"/>
  <c r="AD12" i="65" s="1"/>
  <c r="BE12" i="65"/>
  <c r="AV12" i="65"/>
  <c r="AM12" i="65"/>
  <c r="AJ12" i="65"/>
  <c r="AI12" i="65"/>
  <c r="AH12" i="65"/>
  <c r="AG12" i="65"/>
  <c r="AF12" i="65"/>
  <c r="AE12" i="65"/>
  <c r="BN11" i="65"/>
  <c r="BM11" i="65"/>
  <c r="BL11" i="65"/>
  <c r="BE11" i="65"/>
  <c r="BD11" i="65"/>
  <c r="BC11" i="65"/>
  <c r="AV11" i="65"/>
  <c r="AU11" i="65"/>
  <c r="AT11" i="65"/>
  <c r="AM11" i="65"/>
  <c r="AD11" i="65" s="1"/>
  <c r="AL11" i="65"/>
  <c r="AK11" i="65"/>
  <c r="AJ11" i="65"/>
  <c r="AI11" i="65"/>
  <c r="AH11" i="65"/>
  <c r="AG11" i="65"/>
  <c r="AF11" i="65"/>
  <c r="AE11" i="65"/>
  <c r="AC11" i="65"/>
  <c r="AB11" i="65"/>
  <c r="R11" i="65"/>
  <c r="M11" i="65"/>
  <c r="K11" i="65"/>
  <c r="BX5" i="65"/>
  <c r="BF5" i="65"/>
  <c r="AN5" i="65"/>
  <c r="W5" i="65"/>
  <c r="BX4" i="65"/>
  <c r="BF4" i="65"/>
  <c r="AN4" i="65"/>
  <c r="BX3" i="65"/>
  <c r="BF3" i="65"/>
  <c r="AN3" i="65"/>
  <c r="W3" i="65"/>
  <c r="BX2" i="65"/>
  <c r="BF2" i="65"/>
  <c r="AN2" i="65"/>
  <c r="W2" i="65"/>
  <c r="BN169" i="64" l="1"/>
  <c r="BE169" i="64"/>
  <c r="AV169" i="64"/>
  <c r="AM169" i="64"/>
  <c r="AJ169" i="64"/>
  <c r="AI169" i="64"/>
  <c r="AH169" i="64"/>
  <c r="AG169" i="64"/>
  <c r="AF169" i="64"/>
  <c r="AE169" i="64"/>
  <c r="AD169" i="64"/>
  <c r="BN168" i="64"/>
  <c r="BE168" i="64"/>
  <c r="AV168" i="64"/>
  <c r="AM168" i="64"/>
  <c r="AD168" i="64" s="1"/>
  <c r="AJ168" i="64"/>
  <c r="AI168" i="64"/>
  <c r="AH168" i="64"/>
  <c r="AG168" i="64"/>
  <c r="AF168" i="64"/>
  <c r="AE168" i="64"/>
  <c r="BN167" i="64"/>
  <c r="AD167" i="64" s="1"/>
  <c r="BE167" i="64"/>
  <c r="AV167" i="64"/>
  <c r="AM167" i="64"/>
  <c r="AJ167" i="64"/>
  <c r="AI167" i="64"/>
  <c r="AH167" i="64"/>
  <c r="AG167" i="64"/>
  <c r="AF167" i="64"/>
  <c r="AE167" i="64"/>
  <c r="BN166" i="64"/>
  <c r="BM166" i="64"/>
  <c r="BL166" i="64"/>
  <c r="BE166" i="64"/>
  <c r="BD166" i="64"/>
  <c r="BC166" i="64"/>
  <c r="AV166" i="64"/>
  <c r="AU166" i="64"/>
  <c r="AT166" i="64"/>
  <c r="AM166" i="64"/>
  <c r="AL166" i="64"/>
  <c r="AK166" i="64"/>
  <c r="AJ166" i="64"/>
  <c r="AI166" i="64"/>
  <c r="AH166" i="64"/>
  <c r="AG166" i="64"/>
  <c r="AF166" i="64"/>
  <c r="AE166" i="64"/>
  <c r="AD166" i="64"/>
  <c r="AC166" i="64"/>
  <c r="AB166" i="64"/>
  <c r="R166" i="64"/>
  <c r="M166" i="64"/>
  <c r="K166" i="64"/>
  <c r="BN165" i="64"/>
  <c r="BE165" i="64"/>
  <c r="AV165" i="64"/>
  <c r="AD165" i="64" s="1"/>
  <c r="AM165" i="64"/>
  <c r="AJ165" i="64"/>
  <c r="AI165" i="64"/>
  <c r="AH165" i="64"/>
  <c r="AG165" i="64"/>
  <c r="AF165" i="64"/>
  <c r="AE165" i="64"/>
  <c r="BN164" i="64"/>
  <c r="BE164" i="64"/>
  <c r="AV164" i="64"/>
  <c r="AM164" i="64"/>
  <c r="AD164" i="64" s="1"/>
  <c r="AJ164" i="64"/>
  <c r="AI164" i="64"/>
  <c r="AH164" i="64"/>
  <c r="AG164" i="64"/>
  <c r="AF164" i="64"/>
  <c r="AE164" i="64"/>
  <c r="BN163" i="64"/>
  <c r="BE163" i="64"/>
  <c r="AV163" i="64"/>
  <c r="AM163" i="64"/>
  <c r="AD163" i="64" s="1"/>
  <c r="AJ163" i="64"/>
  <c r="AI163" i="64"/>
  <c r="AH163" i="64"/>
  <c r="AG163" i="64"/>
  <c r="AF163" i="64"/>
  <c r="AE163" i="64"/>
  <c r="BN162" i="64"/>
  <c r="BM162" i="64"/>
  <c r="BL162" i="64"/>
  <c r="BE162" i="64"/>
  <c r="BD162" i="64"/>
  <c r="BC162" i="64"/>
  <c r="AV162" i="64"/>
  <c r="AU162" i="64"/>
  <c r="AT162" i="64"/>
  <c r="AM162" i="64"/>
  <c r="AD162" i="64" s="1"/>
  <c r="AL162" i="64"/>
  <c r="AK162" i="64"/>
  <c r="AJ162" i="64"/>
  <c r="AI162" i="64"/>
  <c r="AH162" i="64"/>
  <c r="AG162" i="64"/>
  <c r="AF162" i="64"/>
  <c r="AE162" i="64"/>
  <c r="AC162" i="64"/>
  <c r="AB162" i="64"/>
  <c r="R162" i="64"/>
  <c r="M162" i="64"/>
  <c r="K162" i="64"/>
  <c r="BN161" i="64"/>
  <c r="BE161" i="64"/>
  <c r="AV161" i="64"/>
  <c r="AD161" i="64" s="1"/>
  <c r="AM161" i="64"/>
  <c r="AJ161" i="64"/>
  <c r="AI161" i="64"/>
  <c r="AH161" i="64"/>
  <c r="AG161" i="64"/>
  <c r="AF161" i="64"/>
  <c r="AE161" i="64"/>
  <c r="BN160" i="64"/>
  <c r="BE160" i="64"/>
  <c r="AV160" i="64"/>
  <c r="AM160" i="64"/>
  <c r="AD160" i="64" s="1"/>
  <c r="AJ160" i="64"/>
  <c r="AI160" i="64"/>
  <c r="AH160" i="64"/>
  <c r="AG160" i="64"/>
  <c r="AF160" i="64"/>
  <c r="AE160" i="64"/>
  <c r="BN159" i="64"/>
  <c r="AD159" i="64" s="1"/>
  <c r="BE159" i="64"/>
  <c r="AV159" i="64"/>
  <c r="AM159" i="64"/>
  <c r="AJ159" i="64"/>
  <c r="AI159" i="64"/>
  <c r="AH159" i="64"/>
  <c r="AG159" i="64"/>
  <c r="AF159" i="64"/>
  <c r="AE159" i="64"/>
  <c r="BN158" i="64"/>
  <c r="AD158" i="64" s="1"/>
  <c r="BM158" i="64"/>
  <c r="BL158" i="64"/>
  <c r="BE158" i="64"/>
  <c r="BD158" i="64"/>
  <c r="BC158" i="64"/>
  <c r="AV158" i="64"/>
  <c r="AU158" i="64"/>
  <c r="AT158" i="64"/>
  <c r="AM158" i="64"/>
  <c r="AL158" i="64"/>
  <c r="AK158" i="64"/>
  <c r="AJ158" i="64"/>
  <c r="AI158" i="64"/>
  <c r="AH158" i="64"/>
  <c r="AG158" i="64"/>
  <c r="AF158" i="64"/>
  <c r="AE158" i="64"/>
  <c r="AC158" i="64"/>
  <c r="AB158" i="64"/>
  <c r="R158" i="64"/>
  <c r="M158" i="64"/>
  <c r="K158" i="64"/>
  <c r="BN157" i="64"/>
  <c r="BE157" i="64"/>
  <c r="AD157" i="64" s="1"/>
  <c r="AV157" i="64"/>
  <c r="AM157" i="64"/>
  <c r="AJ157" i="64"/>
  <c r="AI157" i="64"/>
  <c r="AH157" i="64"/>
  <c r="AG157" i="64"/>
  <c r="AF157" i="64"/>
  <c r="AE157" i="64"/>
  <c r="BN156" i="64"/>
  <c r="BE156" i="64"/>
  <c r="AV156" i="64"/>
  <c r="AD156" i="64" s="1"/>
  <c r="AM156" i="64"/>
  <c r="AJ156" i="64"/>
  <c r="AI156" i="64"/>
  <c r="AH156" i="64"/>
  <c r="AG156" i="64"/>
  <c r="AF156" i="64"/>
  <c r="AE156" i="64"/>
  <c r="BN155" i="64"/>
  <c r="BE155" i="64"/>
  <c r="AV155" i="64"/>
  <c r="AM155" i="64"/>
  <c r="AD155" i="64" s="1"/>
  <c r="AJ155" i="64"/>
  <c r="AI155" i="64"/>
  <c r="AH155" i="64"/>
  <c r="AG155" i="64"/>
  <c r="AF155" i="64"/>
  <c r="AE155" i="64"/>
  <c r="BN154" i="64"/>
  <c r="BM154" i="64"/>
  <c r="BL154" i="64"/>
  <c r="BE154" i="64"/>
  <c r="BD154" i="64"/>
  <c r="BC154" i="64"/>
  <c r="AV154" i="64"/>
  <c r="AU154" i="64"/>
  <c r="AT154" i="64"/>
  <c r="AM154" i="64"/>
  <c r="AD154" i="64" s="1"/>
  <c r="AL154" i="64"/>
  <c r="AK154" i="64"/>
  <c r="AJ154" i="64"/>
  <c r="AI154" i="64"/>
  <c r="AH154" i="64"/>
  <c r="AG154" i="64"/>
  <c r="AF154" i="64"/>
  <c r="AE154" i="64"/>
  <c r="AC154" i="64"/>
  <c r="AB154" i="64"/>
  <c r="R154" i="64"/>
  <c r="M154" i="64"/>
  <c r="K154" i="64"/>
  <c r="BN153" i="64"/>
  <c r="BE153" i="64"/>
  <c r="AV153" i="64"/>
  <c r="AM153" i="64"/>
  <c r="AJ153" i="64"/>
  <c r="AI153" i="64"/>
  <c r="AH153" i="64"/>
  <c r="AG153" i="64"/>
  <c r="AF153" i="64"/>
  <c r="AE153" i="64"/>
  <c r="AD153" i="64"/>
  <c r="BN152" i="64"/>
  <c r="BE152" i="64"/>
  <c r="AV152" i="64"/>
  <c r="AM152" i="64"/>
  <c r="AD152" i="64" s="1"/>
  <c r="AJ152" i="64"/>
  <c r="AI152" i="64"/>
  <c r="AH152" i="64"/>
  <c r="AG152" i="64"/>
  <c r="AF152" i="64"/>
  <c r="AE152" i="64"/>
  <c r="BN151" i="64"/>
  <c r="AD151" i="64" s="1"/>
  <c r="BE151" i="64"/>
  <c r="AV151" i="64"/>
  <c r="AM151" i="64"/>
  <c r="AJ151" i="64"/>
  <c r="AI151" i="64"/>
  <c r="AH151" i="64"/>
  <c r="AG151" i="64"/>
  <c r="AF151" i="64"/>
  <c r="AE151" i="64"/>
  <c r="BN150" i="64"/>
  <c r="BM150" i="64"/>
  <c r="BL150" i="64"/>
  <c r="BE150" i="64"/>
  <c r="BD150" i="64"/>
  <c r="BC150" i="64"/>
  <c r="AV150" i="64"/>
  <c r="AU150" i="64"/>
  <c r="AT150" i="64"/>
  <c r="AM150" i="64"/>
  <c r="AL150" i="64"/>
  <c r="AK150" i="64"/>
  <c r="AJ150" i="64"/>
  <c r="AI150" i="64"/>
  <c r="AH150" i="64"/>
  <c r="AG150" i="64"/>
  <c r="AF150" i="64"/>
  <c r="AE150" i="64"/>
  <c r="AD150" i="64"/>
  <c r="AC150" i="64"/>
  <c r="AB150" i="64"/>
  <c r="R150" i="64"/>
  <c r="M150" i="64"/>
  <c r="K150" i="64"/>
  <c r="BN149" i="64"/>
  <c r="BE149" i="64"/>
  <c r="AD149" i="64" s="1"/>
  <c r="AV149" i="64"/>
  <c r="AM149" i="64"/>
  <c r="AJ149" i="64"/>
  <c r="AI149" i="64"/>
  <c r="AH149" i="64"/>
  <c r="AG149" i="64"/>
  <c r="AF149" i="64"/>
  <c r="AE149" i="64"/>
  <c r="BN148" i="64"/>
  <c r="BE148" i="64"/>
  <c r="AV148" i="64"/>
  <c r="AM148" i="64"/>
  <c r="AD148" i="64" s="1"/>
  <c r="AJ148" i="64"/>
  <c r="AI148" i="64"/>
  <c r="AH148" i="64"/>
  <c r="AG148" i="64"/>
  <c r="AF148" i="64"/>
  <c r="AE148" i="64"/>
  <c r="BN147" i="64"/>
  <c r="BE147" i="64"/>
  <c r="AV147" i="64"/>
  <c r="AM147" i="64"/>
  <c r="AD147" i="64" s="1"/>
  <c r="AJ147" i="64"/>
  <c r="AI147" i="64"/>
  <c r="AH147" i="64"/>
  <c r="AG147" i="64"/>
  <c r="AF147" i="64"/>
  <c r="AE147" i="64"/>
  <c r="BN146" i="64"/>
  <c r="BM146" i="64"/>
  <c r="BL146" i="64"/>
  <c r="BE146" i="64"/>
  <c r="BD146" i="64"/>
  <c r="BC146" i="64"/>
  <c r="AV146" i="64"/>
  <c r="AU146" i="64"/>
  <c r="AT146" i="64"/>
  <c r="AM146" i="64"/>
  <c r="AD146" i="64" s="1"/>
  <c r="AL146" i="64"/>
  <c r="AK146" i="64"/>
  <c r="AJ146" i="64"/>
  <c r="AI146" i="64"/>
  <c r="AH146" i="64"/>
  <c r="AG146" i="64"/>
  <c r="AF146" i="64"/>
  <c r="AE146" i="64"/>
  <c r="AC146" i="64"/>
  <c r="AB146" i="64"/>
  <c r="R146" i="64"/>
  <c r="M146" i="64"/>
  <c r="K146" i="64"/>
  <c r="BN145" i="64"/>
  <c r="BE145" i="64"/>
  <c r="AV145" i="64"/>
  <c r="AD145" i="64" s="1"/>
  <c r="AM145" i="64"/>
  <c r="AJ145" i="64"/>
  <c r="AI145" i="64"/>
  <c r="AH145" i="64"/>
  <c r="AG145" i="64"/>
  <c r="AF145" i="64"/>
  <c r="AE145" i="64"/>
  <c r="BN144" i="64"/>
  <c r="BE144" i="64"/>
  <c r="AV144" i="64"/>
  <c r="AM144" i="64"/>
  <c r="AD144" i="64" s="1"/>
  <c r="AJ144" i="64"/>
  <c r="AI144" i="64"/>
  <c r="AH144" i="64"/>
  <c r="AG144" i="64"/>
  <c r="AF144" i="64"/>
  <c r="AE144" i="64"/>
  <c r="BN143" i="64"/>
  <c r="BE143" i="64"/>
  <c r="AV143" i="64"/>
  <c r="AM143" i="64"/>
  <c r="AJ143" i="64"/>
  <c r="AI143" i="64"/>
  <c r="AH143" i="64"/>
  <c r="AG143" i="64"/>
  <c r="AF143" i="64"/>
  <c r="AE143" i="64"/>
  <c r="AD143" i="64"/>
  <c r="BN142" i="64"/>
  <c r="AD142" i="64" s="1"/>
  <c r="BM142" i="64"/>
  <c r="BL142" i="64"/>
  <c r="BE142" i="64"/>
  <c r="BD142" i="64"/>
  <c r="BC142" i="64"/>
  <c r="AV142" i="64"/>
  <c r="AU142" i="64"/>
  <c r="AT142" i="64"/>
  <c r="AM142" i="64"/>
  <c r="AL142" i="64"/>
  <c r="AK142" i="64"/>
  <c r="AJ142" i="64"/>
  <c r="AI142" i="64"/>
  <c r="AH142" i="64"/>
  <c r="AG142" i="64"/>
  <c r="AF142" i="64"/>
  <c r="AE142" i="64"/>
  <c r="AC142" i="64"/>
  <c r="AB142" i="64"/>
  <c r="R142" i="64"/>
  <c r="M142" i="64"/>
  <c r="K142" i="64"/>
  <c r="BN141" i="64"/>
  <c r="BE141" i="64"/>
  <c r="AD141" i="64" s="1"/>
  <c r="AV141" i="64"/>
  <c r="AM141" i="64"/>
  <c r="AJ141" i="64"/>
  <c r="AI141" i="64"/>
  <c r="AH141" i="64"/>
  <c r="AG141" i="64"/>
  <c r="AF141" i="64"/>
  <c r="AE141" i="64"/>
  <c r="BN140" i="64"/>
  <c r="BE140" i="64"/>
  <c r="AV140" i="64"/>
  <c r="AM140" i="64"/>
  <c r="AD140" i="64" s="1"/>
  <c r="AJ140" i="64"/>
  <c r="AI140" i="64"/>
  <c r="AH140" i="64"/>
  <c r="AG140" i="64"/>
  <c r="AF140" i="64"/>
  <c r="AE140" i="64"/>
  <c r="BN139" i="64"/>
  <c r="BE139" i="64"/>
  <c r="AV139" i="64"/>
  <c r="AM139" i="64"/>
  <c r="AD139" i="64" s="1"/>
  <c r="AJ139" i="64"/>
  <c r="AI139" i="64"/>
  <c r="AH139" i="64"/>
  <c r="AG139" i="64"/>
  <c r="AF139" i="64"/>
  <c r="AE139" i="64"/>
  <c r="BN138" i="64"/>
  <c r="BM138" i="64"/>
  <c r="BL138" i="64"/>
  <c r="BE138" i="64"/>
  <c r="BD138" i="64"/>
  <c r="BC138" i="64"/>
  <c r="AV138" i="64"/>
  <c r="AU138" i="64"/>
  <c r="AT138" i="64"/>
  <c r="AM138" i="64"/>
  <c r="AD138" i="64" s="1"/>
  <c r="AL138" i="64"/>
  <c r="AK138" i="64"/>
  <c r="AJ138" i="64"/>
  <c r="AI138" i="64"/>
  <c r="AH138" i="64"/>
  <c r="AG138" i="64"/>
  <c r="AF138" i="64"/>
  <c r="AE138" i="64"/>
  <c r="AC138" i="64"/>
  <c r="AB138" i="64"/>
  <c r="R138" i="64"/>
  <c r="M138" i="64"/>
  <c r="K138" i="64"/>
  <c r="BN137" i="64"/>
  <c r="BE137" i="64"/>
  <c r="AV137" i="64"/>
  <c r="AM137" i="64"/>
  <c r="AJ137" i="64"/>
  <c r="AI137" i="64"/>
  <c r="AH137" i="64"/>
  <c r="AG137" i="64"/>
  <c r="AF137" i="64"/>
  <c r="AE137" i="64"/>
  <c r="AD137" i="64"/>
  <c r="BN136" i="64"/>
  <c r="BE136" i="64"/>
  <c r="AV136" i="64"/>
  <c r="AM136" i="64"/>
  <c r="AD136" i="64" s="1"/>
  <c r="AJ136" i="64"/>
  <c r="AI136" i="64"/>
  <c r="AH136" i="64"/>
  <c r="AG136" i="64"/>
  <c r="AF136" i="64"/>
  <c r="AE136" i="64"/>
  <c r="BN135" i="64"/>
  <c r="AD135" i="64" s="1"/>
  <c r="BE135" i="64"/>
  <c r="AV135" i="64"/>
  <c r="AM135" i="64"/>
  <c r="AJ135" i="64"/>
  <c r="AI135" i="64"/>
  <c r="AH135" i="64"/>
  <c r="AG135" i="64"/>
  <c r="AF135" i="64"/>
  <c r="AE135" i="64"/>
  <c r="BN134" i="64"/>
  <c r="BM134" i="64"/>
  <c r="BL134" i="64"/>
  <c r="BE134" i="64"/>
  <c r="BD134" i="64"/>
  <c r="BC134" i="64"/>
  <c r="AV134" i="64"/>
  <c r="AU134" i="64"/>
  <c r="AT134" i="64"/>
  <c r="AM134" i="64"/>
  <c r="AL134" i="64"/>
  <c r="AK134" i="64"/>
  <c r="AJ134" i="64"/>
  <c r="AI134" i="64"/>
  <c r="AH134" i="64"/>
  <c r="AG134" i="64"/>
  <c r="AF134" i="64"/>
  <c r="AE134" i="64"/>
  <c r="AD134" i="64"/>
  <c r="AC134" i="64"/>
  <c r="AB134" i="64"/>
  <c r="R134" i="64"/>
  <c r="M134" i="64"/>
  <c r="K134" i="64"/>
  <c r="BX128" i="64"/>
  <c r="BF128" i="64"/>
  <c r="AN128" i="64"/>
  <c r="W128" i="64"/>
  <c r="BX127" i="64"/>
  <c r="BF127" i="64"/>
  <c r="AN127" i="64"/>
  <c r="W127" i="64"/>
  <c r="BX126" i="64"/>
  <c r="BF126" i="64"/>
  <c r="AN126" i="64"/>
  <c r="W126" i="64"/>
  <c r="BX125" i="64"/>
  <c r="BF125" i="64"/>
  <c r="AN125" i="64"/>
  <c r="W125" i="64"/>
  <c r="BN123" i="64"/>
  <c r="BE123" i="64"/>
  <c r="AV123" i="64"/>
  <c r="AM123" i="64"/>
  <c r="AD123" i="64" s="1"/>
  <c r="AJ123" i="64"/>
  <c r="AI123" i="64"/>
  <c r="AH123" i="64"/>
  <c r="AG123" i="64"/>
  <c r="AF123" i="64"/>
  <c r="AE123" i="64"/>
  <c r="BN122" i="64"/>
  <c r="BE122" i="64"/>
  <c r="AV122" i="64"/>
  <c r="AM122" i="64"/>
  <c r="AJ122" i="64"/>
  <c r="AI122" i="64"/>
  <c r="AH122" i="64"/>
  <c r="AG122" i="64"/>
  <c r="AF122" i="64"/>
  <c r="AE122" i="64"/>
  <c r="AD122" i="64"/>
  <c r="BN121" i="64"/>
  <c r="BE121" i="64"/>
  <c r="AV121" i="64"/>
  <c r="AM121" i="64"/>
  <c r="AD121" i="64" s="1"/>
  <c r="AJ121" i="64"/>
  <c r="AI121" i="64"/>
  <c r="AH121" i="64"/>
  <c r="AG121" i="64"/>
  <c r="AF121" i="64"/>
  <c r="AE121" i="64"/>
  <c r="BN120" i="64"/>
  <c r="AD120" i="64" s="1"/>
  <c r="BM120" i="64"/>
  <c r="BL120" i="64"/>
  <c r="BE120" i="64"/>
  <c r="BD120" i="64"/>
  <c r="BC120" i="64"/>
  <c r="AV120" i="64"/>
  <c r="AU120" i="64"/>
  <c r="AT120" i="64"/>
  <c r="AM120" i="64"/>
  <c r="AL120" i="64"/>
  <c r="AK120" i="64"/>
  <c r="AJ120" i="64"/>
  <c r="AI120" i="64"/>
  <c r="AH120" i="64"/>
  <c r="AG120" i="64"/>
  <c r="AF120" i="64"/>
  <c r="AE120" i="64"/>
  <c r="AC120" i="64"/>
  <c r="AB120" i="64"/>
  <c r="R120" i="64"/>
  <c r="M120" i="64"/>
  <c r="K120" i="64"/>
  <c r="BN119" i="64"/>
  <c r="AD119" i="64" s="1"/>
  <c r="BE119" i="64"/>
  <c r="AV119" i="64"/>
  <c r="AM119" i="64"/>
  <c r="AJ119" i="64"/>
  <c r="AI119" i="64"/>
  <c r="AH119" i="64"/>
  <c r="AG119" i="64"/>
  <c r="AF119" i="64"/>
  <c r="AE119" i="64"/>
  <c r="BN118" i="64"/>
  <c r="BE118" i="64"/>
  <c r="AD118" i="64" s="1"/>
  <c r="AV118" i="64"/>
  <c r="AM118" i="64"/>
  <c r="AJ118" i="64"/>
  <c r="AI118" i="64"/>
  <c r="AH118" i="64"/>
  <c r="AG118" i="64"/>
  <c r="AF118" i="64"/>
  <c r="AE118" i="64"/>
  <c r="BN117" i="64"/>
  <c r="BE117" i="64"/>
  <c r="AV117" i="64"/>
  <c r="AM117" i="64"/>
  <c r="AD117" i="64" s="1"/>
  <c r="AJ117" i="64"/>
  <c r="AI117" i="64"/>
  <c r="AH117" i="64"/>
  <c r="AG117" i="64"/>
  <c r="AF117" i="64"/>
  <c r="AE117" i="64"/>
  <c r="BN116" i="64"/>
  <c r="BM116" i="64"/>
  <c r="BL116" i="64"/>
  <c r="BE116" i="64"/>
  <c r="BD116" i="64"/>
  <c r="BC116" i="64"/>
  <c r="AV116" i="64"/>
  <c r="AU116" i="64"/>
  <c r="AT116" i="64"/>
  <c r="AM116" i="64"/>
  <c r="AD116" i="64" s="1"/>
  <c r="AL116" i="64"/>
  <c r="AK116" i="64"/>
  <c r="AJ116" i="64"/>
  <c r="AI116" i="64"/>
  <c r="AH116" i="64"/>
  <c r="AG116" i="64"/>
  <c r="AF116" i="64"/>
  <c r="AE116" i="64"/>
  <c r="AC116" i="64"/>
  <c r="AB116" i="64"/>
  <c r="R116" i="64"/>
  <c r="M116" i="64"/>
  <c r="K116" i="64"/>
  <c r="BN115" i="64"/>
  <c r="BE115" i="64"/>
  <c r="AV115" i="64"/>
  <c r="AM115" i="64"/>
  <c r="AD115" i="64" s="1"/>
  <c r="AJ115" i="64"/>
  <c r="AI115" i="64"/>
  <c r="AH115" i="64"/>
  <c r="AG115" i="64"/>
  <c r="AF115" i="64"/>
  <c r="AE115" i="64"/>
  <c r="BN114" i="64"/>
  <c r="BE114" i="64"/>
  <c r="AV114" i="64"/>
  <c r="AD114" i="64" s="1"/>
  <c r="AM114" i="64"/>
  <c r="AJ114" i="64"/>
  <c r="AI114" i="64"/>
  <c r="AH114" i="64"/>
  <c r="AG114" i="64"/>
  <c r="AF114" i="64"/>
  <c r="AE114" i="64"/>
  <c r="BN113" i="64"/>
  <c r="BE113" i="64"/>
  <c r="AV113" i="64"/>
  <c r="AM113" i="64"/>
  <c r="AD113" i="64" s="1"/>
  <c r="AJ113" i="64"/>
  <c r="AI113" i="64"/>
  <c r="AH113" i="64"/>
  <c r="AG113" i="64"/>
  <c r="AF113" i="64"/>
  <c r="AE113" i="64"/>
  <c r="BN112" i="64"/>
  <c r="BM112" i="64"/>
  <c r="BL112" i="64"/>
  <c r="BE112" i="64"/>
  <c r="BD112" i="64"/>
  <c r="BC112" i="64"/>
  <c r="AV112" i="64"/>
  <c r="AD112" i="64" s="1"/>
  <c r="AU112" i="64"/>
  <c r="AT112" i="64"/>
  <c r="AM112" i="64"/>
  <c r="AL112" i="64"/>
  <c r="AK112" i="64"/>
  <c r="AJ112" i="64"/>
  <c r="AI112" i="64"/>
  <c r="AH112" i="64"/>
  <c r="AG112" i="64"/>
  <c r="AF112" i="64"/>
  <c r="AE112" i="64"/>
  <c r="AC112" i="64"/>
  <c r="AB112" i="64"/>
  <c r="R112" i="64"/>
  <c r="M112" i="64"/>
  <c r="K112" i="64"/>
  <c r="BN111" i="64"/>
  <c r="BE111" i="64"/>
  <c r="AV111" i="64"/>
  <c r="AM111" i="64"/>
  <c r="AJ111" i="64"/>
  <c r="AI111" i="64"/>
  <c r="AH111" i="64"/>
  <c r="AG111" i="64"/>
  <c r="AF111" i="64"/>
  <c r="AE111" i="64"/>
  <c r="AD111" i="64"/>
  <c r="BN110" i="64"/>
  <c r="BE110" i="64"/>
  <c r="AD110" i="64" s="1"/>
  <c r="AV110" i="64"/>
  <c r="AM110" i="64"/>
  <c r="AJ110" i="64"/>
  <c r="AI110" i="64"/>
  <c r="AH110" i="64"/>
  <c r="AG110" i="64"/>
  <c r="AF110" i="64"/>
  <c r="AE110" i="64"/>
  <c r="BN109" i="64"/>
  <c r="BE109" i="64"/>
  <c r="AV109" i="64"/>
  <c r="AD109" i="64" s="1"/>
  <c r="AM109" i="64"/>
  <c r="AJ109" i="64"/>
  <c r="AI109" i="64"/>
  <c r="AH109" i="64"/>
  <c r="AG109" i="64"/>
  <c r="AF109" i="64"/>
  <c r="AE109" i="64"/>
  <c r="BN108" i="64"/>
  <c r="BM108" i="64"/>
  <c r="BL108" i="64"/>
  <c r="BE108" i="64"/>
  <c r="BD108" i="64"/>
  <c r="BC108" i="64"/>
  <c r="AV108" i="64"/>
  <c r="AU108" i="64"/>
  <c r="AT108" i="64"/>
  <c r="AM108" i="64"/>
  <c r="AD108" i="64" s="1"/>
  <c r="AL108" i="64"/>
  <c r="AK108" i="64"/>
  <c r="AJ108" i="64"/>
  <c r="AI108" i="64"/>
  <c r="AH108" i="64"/>
  <c r="AG108" i="64"/>
  <c r="AF108" i="64"/>
  <c r="AE108" i="64"/>
  <c r="AC108" i="64"/>
  <c r="AB108" i="64"/>
  <c r="R108" i="64"/>
  <c r="M108" i="64"/>
  <c r="K108" i="64"/>
  <c r="BN107" i="64"/>
  <c r="BE107" i="64"/>
  <c r="AV107" i="64"/>
  <c r="AM107" i="64"/>
  <c r="AD107" i="64" s="1"/>
  <c r="AJ107" i="64"/>
  <c r="AI107" i="64"/>
  <c r="AH107" i="64"/>
  <c r="AG107" i="64"/>
  <c r="AF107" i="64"/>
  <c r="AE107" i="64"/>
  <c r="BN106" i="64"/>
  <c r="BE106" i="64"/>
  <c r="AV106" i="64"/>
  <c r="AM106" i="64"/>
  <c r="AJ106" i="64"/>
  <c r="AI106" i="64"/>
  <c r="AH106" i="64"/>
  <c r="AG106" i="64"/>
  <c r="AF106" i="64"/>
  <c r="AE106" i="64"/>
  <c r="AD106" i="64"/>
  <c r="BN105" i="64"/>
  <c r="BE105" i="64"/>
  <c r="AV105" i="64"/>
  <c r="AM105" i="64"/>
  <c r="AD105" i="64" s="1"/>
  <c r="AJ105" i="64"/>
  <c r="AI105" i="64"/>
  <c r="AH105" i="64"/>
  <c r="AG105" i="64"/>
  <c r="AF105" i="64"/>
  <c r="AE105" i="64"/>
  <c r="BN104" i="64"/>
  <c r="AD104" i="64" s="1"/>
  <c r="BM104" i="64"/>
  <c r="BL104" i="64"/>
  <c r="BE104" i="64"/>
  <c r="BD104" i="64"/>
  <c r="BC104" i="64"/>
  <c r="AU104" i="64"/>
  <c r="AT104" i="64"/>
  <c r="AM104" i="64"/>
  <c r="AL104" i="64"/>
  <c r="AK104" i="64"/>
  <c r="AJ104" i="64"/>
  <c r="AI104" i="64"/>
  <c r="AH104" i="64"/>
  <c r="AG104" i="64"/>
  <c r="AF104" i="64"/>
  <c r="AE104" i="64"/>
  <c r="AC104" i="64"/>
  <c r="AB104" i="64"/>
  <c r="R104" i="64"/>
  <c r="M104" i="64"/>
  <c r="K104" i="64"/>
  <c r="BN103" i="64"/>
  <c r="BE103" i="64"/>
  <c r="AD103" i="64" s="1"/>
  <c r="AV103" i="64"/>
  <c r="AM103" i="64"/>
  <c r="AJ103" i="64"/>
  <c r="AI103" i="64"/>
  <c r="AH103" i="64"/>
  <c r="AG103" i="64"/>
  <c r="AF103" i="64"/>
  <c r="AE103" i="64"/>
  <c r="BN102" i="64"/>
  <c r="BE102" i="64"/>
  <c r="AV102" i="64"/>
  <c r="AM102" i="64"/>
  <c r="AD102" i="64" s="1"/>
  <c r="AJ102" i="64"/>
  <c r="AI102" i="64"/>
  <c r="AH102" i="64"/>
  <c r="AG102" i="64"/>
  <c r="AF102" i="64"/>
  <c r="AE102" i="64"/>
  <c r="BN101" i="64"/>
  <c r="BE101" i="64"/>
  <c r="AV101" i="64"/>
  <c r="AM101" i="64"/>
  <c r="AD101" i="64" s="1"/>
  <c r="AJ101" i="64"/>
  <c r="AI101" i="64"/>
  <c r="AH101" i="64"/>
  <c r="AG101" i="64"/>
  <c r="AF101" i="64"/>
  <c r="AE101" i="64"/>
  <c r="BN100" i="64"/>
  <c r="BM100" i="64"/>
  <c r="BL100" i="64"/>
  <c r="BE100" i="64"/>
  <c r="BD100" i="64"/>
  <c r="BC100" i="64"/>
  <c r="AV100" i="64"/>
  <c r="AU100" i="64"/>
  <c r="AT100" i="64"/>
  <c r="AM100" i="64"/>
  <c r="AD100" i="64" s="1"/>
  <c r="AL100" i="64"/>
  <c r="AK100" i="64"/>
  <c r="AJ100" i="64"/>
  <c r="AI100" i="64"/>
  <c r="AH100" i="64"/>
  <c r="AG100" i="64"/>
  <c r="AF100" i="64"/>
  <c r="AE100" i="64"/>
  <c r="AC100" i="64"/>
  <c r="AB100" i="64"/>
  <c r="R100" i="64"/>
  <c r="M100" i="64"/>
  <c r="K100" i="64"/>
  <c r="BN99" i="64"/>
  <c r="BE99" i="64"/>
  <c r="AV99" i="64"/>
  <c r="AD99" i="64" s="1"/>
  <c r="AM99" i="64"/>
  <c r="AJ99" i="64"/>
  <c r="AI99" i="64"/>
  <c r="AH99" i="64"/>
  <c r="AG99" i="64"/>
  <c r="AF99" i="64"/>
  <c r="AE99" i="64"/>
  <c r="BN98" i="64"/>
  <c r="BE98" i="64"/>
  <c r="AV98" i="64"/>
  <c r="AM98" i="64"/>
  <c r="AD98" i="64" s="1"/>
  <c r="AJ98" i="64"/>
  <c r="AI98" i="64"/>
  <c r="AH98" i="64"/>
  <c r="AG98" i="64"/>
  <c r="AF98" i="64"/>
  <c r="AE98" i="64"/>
  <c r="BN97" i="64"/>
  <c r="BE97" i="64"/>
  <c r="AV97" i="64"/>
  <c r="AM97" i="64"/>
  <c r="AJ97" i="64"/>
  <c r="AI97" i="64"/>
  <c r="AH97" i="64"/>
  <c r="AG97" i="64"/>
  <c r="AF97" i="64"/>
  <c r="AE97" i="64"/>
  <c r="AD97" i="64"/>
  <c r="BN96" i="64"/>
  <c r="AD96" i="64" s="1"/>
  <c r="BM96" i="64"/>
  <c r="BL96" i="64"/>
  <c r="BE96" i="64"/>
  <c r="BD96" i="64"/>
  <c r="BC96" i="64"/>
  <c r="AV96" i="64"/>
  <c r="AU96" i="64"/>
  <c r="AT96" i="64"/>
  <c r="AM96" i="64"/>
  <c r="AL96" i="64"/>
  <c r="AK96" i="64"/>
  <c r="AJ96" i="64"/>
  <c r="AI96" i="64"/>
  <c r="AH96" i="64"/>
  <c r="AG96" i="64"/>
  <c r="AF96" i="64"/>
  <c r="AE96" i="64"/>
  <c r="AC96" i="64"/>
  <c r="AB96" i="64"/>
  <c r="R96" i="64"/>
  <c r="K96" i="64"/>
  <c r="BN95" i="64"/>
  <c r="BE95" i="64"/>
  <c r="AV95" i="64"/>
  <c r="AD95" i="64" s="1"/>
  <c r="AM95" i="64"/>
  <c r="AJ95" i="64"/>
  <c r="AI95" i="64"/>
  <c r="AH95" i="64"/>
  <c r="AG95" i="64"/>
  <c r="AF95" i="64"/>
  <c r="AE95" i="64"/>
  <c r="BN94" i="64"/>
  <c r="BE94" i="64"/>
  <c r="AV94" i="64"/>
  <c r="AM94" i="64"/>
  <c r="AD94" i="64" s="1"/>
  <c r="AJ94" i="64"/>
  <c r="AI94" i="64"/>
  <c r="AH94" i="64"/>
  <c r="AG94" i="64"/>
  <c r="AF94" i="64"/>
  <c r="AE94" i="64"/>
  <c r="BN93" i="64"/>
  <c r="BE93" i="64"/>
  <c r="AV93" i="64"/>
  <c r="AM93" i="64"/>
  <c r="AJ93" i="64"/>
  <c r="AI93" i="64"/>
  <c r="AH93" i="64"/>
  <c r="AG93" i="64"/>
  <c r="AF93" i="64"/>
  <c r="AE93" i="64"/>
  <c r="AD93" i="64"/>
  <c r="BN92" i="64"/>
  <c r="BM92" i="64"/>
  <c r="BL92" i="64"/>
  <c r="BE92" i="64"/>
  <c r="BD92" i="64"/>
  <c r="BC92" i="64"/>
  <c r="AV92" i="64"/>
  <c r="AU92" i="64"/>
  <c r="AT92" i="64"/>
  <c r="AM92" i="64"/>
  <c r="AD92" i="64" s="1"/>
  <c r="AL92" i="64"/>
  <c r="AK92" i="64"/>
  <c r="AJ92" i="64"/>
  <c r="AI92" i="64"/>
  <c r="AH92" i="64"/>
  <c r="AG92" i="64"/>
  <c r="AF92" i="64"/>
  <c r="AE92" i="64"/>
  <c r="AC92" i="64"/>
  <c r="AB92" i="64"/>
  <c r="R92" i="64"/>
  <c r="M92" i="64"/>
  <c r="K92" i="64"/>
  <c r="BN91" i="64"/>
  <c r="BE91" i="64"/>
  <c r="AV91" i="64"/>
  <c r="AM91" i="64"/>
  <c r="AD91" i="64" s="1"/>
  <c r="AJ91" i="64"/>
  <c r="AI91" i="64"/>
  <c r="AH91" i="64"/>
  <c r="AG91" i="64"/>
  <c r="AF91" i="64"/>
  <c r="AE91" i="64"/>
  <c r="BN86" i="64"/>
  <c r="AD86" i="64" s="1"/>
  <c r="BE86" i="64"/>
  <c r="AV86" i="64"/>
  <c r="AM86" i="64"/>
  <c r="AJ86" i="64"/>
  <c r="AI86" i="64"/>
  <c r="AH86" i="64"/>
  <c r="AG86" i="64"/>
  <c r="AF86" i="64"/>
  <c r="AE86" i="64"/>
  <c r="BN85" i="64"/>
  <c r="BM85" i="64"/>
  <c r="BL85" i="64"/>
  <c r="BE85" i="64"/>
  <c r="BD85" i="64"/>
  <c r="BC85" i="64"/>
  <c r="AV85" i="64"/>
  <c r="AU85" i="64"/>
  <c r="AT85" i="64"/>
  <c r="AM85" i="64"/>
  <c r="AL85" i="64"/>
  <c r="AK85" i="64"/>
  <c r="AJ85" i="64"/>
  <c r="AI85" i="64"/>
  <c r="AH85" i="64"/>
  <c r="AG85" i="64"/>
  <c r="AF85" i="64"/>
  <c r="AE85" i="64"/>
  <c r="AD85" i="64"/>
  <c r="AC85" i="64"/>
  <c r="AB85" i="64"/>
  <c r="R85" i="64"/>
  <c r="M85" i="64"/>
  <c r="K85" i="64"/>
  <c r="BN84" i="64"/>
  <c r="BE84" i="64"/>
  <c r="AD84" i="64" s="1"/>
  <c r="AV84" i="64"/>
  <c r="AM84" i="64"/>
  <c r="AJ84" i="64"/>
  <c r="AI84" i="64"/>
  <c r="AH84" i="64"/>
  <c r="AG84" i="64"/>
  <c r="AF84" i="64"/>
  <c r="AE84" i="64"/>
  <c r="BN83" i="64"/>
  <c r="BE83" i="64"/>
  <c r="AV83" i="64"/>
  <c r="AM83" i="64"/>
  <c r="AD83" i="64" s="1"/>
  <c r="AJ83" i="64"/>
  <c r="AI83" i="64"/>
  <c r="AH83" i="64"/>
  <c r="AG83" i="64"/>
  <c r="AF83" i="64"/>
  <c r="AE83" i="64"/>
  <c r="BN82" i="64"/>
  <c r="BE82" i="64"/>
  <c r="AV82" i="64"/>
  <c r="AM82" i="64"/>
  <c r="AD82" i="64" s="1"/>
  <c r="AJ82" i="64"/>
  <c r="AI82" i="64"/>
  <c r="AH82" i="64"/>
  <c r="AG82" i="64"/>
  <c r="AF82" i="64"/>
  <c r="AE82" i="64"/>
  <c r="BN81" i="64"/>
  <c r="BM81" i="64"/>
  <c r="BL81" i="64"/>
  <c r="BE81" i="64"/>
  <c r="BD81" i="64"/>
  <c r="BC81" i="64"/>
  <c r="AV81" i="64"/>
  <c r="AU81" i="64"/>
  <c r="AT81" i="64"/>
  <c r="AM81" i="64"/>
  <c r="AD81" i="64" s="1"/>
  <c r="AL81" i="64"/>
  <c r="AK81" i="64"/>
  <c r="AJ81" i="64"/>
  <c r="AI81" i="64"/>
  <c r="AH81" i="64"/>
  <c r="AG81" i="64"/>
  <c r="AF81" i="64"/>
  <c r="AE81" i="64"/>
  <c r="AC81" i="64"/>
  <c r="AB81" i="64"/>
  <c r="R81" i="64"/>
  <c r="M81" i="64"/>
  <c r="K81" i="64"/>
  <c r="BN80" i="64"/>
  <c r="BE80" i="64"/>
  <c r="AV80" i="64"/>
  <c r="AD80" i="64" s="1"/>
  <c r="AM80" i="64"/>
  <c r="AJ80" i="64"/>
  <c r="AI80" i="64"/>
  <c r="AH80" i="64"/>
  <c r="AG80" i="64"/>
  <c r="AF80" i="64"/>
  <c r="AE80" i="64"/>
  <c r="BN79" i="64"/>
  <c r="BE79" i="64"/>
  <c r="AV79" i="64"/>
  <c r="AM79" i="64"/>
  <c r="AD79" i="64" s="1"/>
  <c r="AJ79" i="64"/>
  <c r="AI79" i="64"/>
  <c r="AH79" i="64"/>
  <c r="AG79" i="64"/>
  <c r="AF79" i="64"/>
  <c r="AE79" i="64"/>
  <c r="BN78" i="64"/>
  <c r="BE78" i="64"/>
  <c r="AD78" i="64" s="1"/>
  <c r="AV78" i="64"/>
  <c r="AM78" i="64"/>
  <c r="AJ78" i="64"/>
  <c r="AI78" i="64"/>
  <c r="AH78" i="64"/>
  <c r="AG78" i="64"/>
  <c r="AF78" i="64"/>
  <c r="AE78" i="64"/>
  <c r="BN77" i="64"/>
  <c r="AD77" i="64" s="1"/>
  <c r="BM77" i="64"/>
  <c r="BL77" i="64"/>
  <c r="BE77" i="64"/>
  <c r="BD77" i="64"/>
  <c r="BC77" i="64"/>
  <c r="AV77" i="64"/>
  <c r="AU77" i="64"/>
  <c r="AT77" i="64"/>
  <c r="AM77" i="64"/>
  <c r="AL77" i="64"/>
  <c r="AK77" i="64"/>
  <c r="AJ77" i="64"/>
  <c r="AI77" i="64"/>
  <c r="AH77" i="64"/>
  <c r="AG77" i="64"/>
  <c r="AF77" i="64"/>
  <c r="AE77" i="64"/>
  <c r="AC77" i="64"/>
  <c r="AB77" i="64"/>
  <c r="R77" i="64"/>
  <c r="M77" i="64"/>
  <c r="K77" i="64"/>
  <c r="BN76" i="64"/>
  <c r="BE76" i="64"/>
  <c r="AV76" i="64"/>
  <c r="AD76" i="64" s="1"/>
  <c r="AM76" i="64"/>
  <c r="AJ76" i="64"/>
  <c r="AI76" i="64"/>
  <c r="AH76" i="64"/>
  <c r="AG76" i="64"/>
  <c r="AF76" i="64"/>
  <c r="AE76" i="64"/>
  <c r="BN75" i="64"/>
  <c r="BE75" i="64"/>
  <c r="AV75" i="64"/>
  <c r="AM75" i="64"/>
  <c r="AD75" i="64" s="1"/>
  <c r="AJ75" i="64"/>
  <c r="AI75" i="64"/>
  <c r="AH75" i="64"/>
  <c r="AG75" i="64"/>
  <c r="AF75" i="64"/>
  <c r="AE75" i="64"/>
  <c r="BN74" i="64"/>
  <c r="BE74" i="64"/>
  <c r="AV74" i="64"/>
  <c r="AM74" i="64"/>
  <c r="AD74" i="64" s="1"/>
  <c r="AJ74" i="64"/>
  <c r="AI74" i="64"/>
  <c r="AH74" i="64"/>
  <c r="AG74" i="64"/>
  <c r="AF74" i="64"/>
  <c r="AE74" i="64"/>
  <c r="BN73" i="64"/>
  <c r="BM73" i="64"/>
  <c r="BL73" i="64"/>
  <c r="BE73" i="64"/>
  <c r="BD73" i="64"/>
  <c r="BC73" i="64"/>
  <c r="AV73" i="64"/>
  <c r="AU73" i="64"/>
  <c r="AT73" i="64"/>
  <c r="AM73" i="64"/>
  <c r="AD73" i="64" s="1"/>
  <c r="AL73" i="64"/>
  <c r="AK73" i="64"/>
  <c r="AJ73" i="64"/>
  <c r="AI73" i="64"/>
  <c r="AH73" i="64"/>
  <c r="AG73" i="64"/>
  <c r="AF73" i="64"/>
  <c r="AE73" i="64"/>
  <c r="AC73" i="64"/>
  <c r="AB73" i="64"/>
  <c r="R73" i="64"/>
  <c r="M73" i="64"/>
  <c r="K73" i="64"/>
  <c r="BN72" i="64"/>
  <c r="BE72" i="64"/>
  <c r="AV72" i="64"/>
  <c r="AM72" i="64"/>
  <c r="AJ72" i="64"/>
  <c r="AI72" i="64"/>
  <c r="AH72" i="64"/>
  <c r="AG72" i="64"/>
  <c r="AF72" i="64"/>
  <c r="AE72" i="64"/>
  <c r="AD72" i="64"/>
  <c r="BN71" i="64"/>
  <c r="BE71" i="64"/>
  <c r="AV71" i="64"/>
  <c r="AM71" i="64"/>
  <c r="AD71" i="64" s="1"/>
  <c r="AJ71" i="64"/>
  <c r="AI71" i="64"/>
  <c r="AH71" i="64"/>
  <c r="AG71" i="64"/>
  <c r="AF71" i="64"/>
  <c r="AE71" i="64"/>
  <c r="BN70" i="64"/>
  <c r="AD70" i="64" s="1"/>
  <c r="BE70" i="64"/>
  <c r="AV70" i="64"/>
  <c r="AM70" i="64"/>
  <c r="AJ70" i="64"/>
  <c r="AI70" i="64"/>
  <c r="AH70" i="64"/>
  <c r="AG70" i="64"/>
  <c r="AF70" i="64"/>
  <c r="AE70" i="64"/>
  <c r="BN69" i="64"/>
  <c r="BM69" i="64"/>
  <c r="BL69" i="64"/>
  <c r="BE69" i="64"/>
  <c r="BD69" i="64"/>
  <c r="BC69" i="64"/>
  <c r="AV69" i="64"/>
  <c r="AU69" i="64"/>
  <c r="AT69" i="64"/>
  <c r="AM69" i="64"/>
  <c r="AL69" i="64"/>
  <c r="AK69" i="64"/>
  <c r="AJ69" i="64"/>
  <c r="AI69" i="64"/>
  <c r="AH69" i="64"/>
  <c r="AG69" i="64"/>
  <c r="AF69" i="64"/>
  <c r="AE69" i="64"/>
  <c r="AD69" i="64"/>
  <c r="AC69" i="64"/>
  <c r="AB69" i="64"/>
  <c r="R69" i="64"/>
  <c r="M69" i="64"/>
  <c r="K69" i="64"/>
  <c r="BN68" i="64"/>
  <c r="BE68" i="64"/>
  <c r="AD68" i="64" s="1"/>
  <c r="AV68" i="64"/>
  <c r="AM68" i="64"/>
  <c r="AJ68" i="64"/>
  <c r="AI68" i="64"/>
  <c r="AH68" i="64"/>
  <c r="AG68" i="64"/>
  <c r="AF68" i="64"/>
  <c r="AE68" i="64"/>
  <c r="BN67" i="64"/>
  <c r="BE67" i="64"/>
  <c r="AV67" i="64"/>
  <c r="AM67" i="64"/>
  <c r="AD67" i="64" s="1"/>
  <c r="AJ67" i="64"/>
  <c r="AI67" i="64"/>
  <c r="AH67" i="64"/>
  <c r="AG67" i="64"/>
  <c r="AF67" i="64"/>
  <c r="AE67" i="64"/>
  <c r="BN66" i="64"/>
  <c r="BE66" i="64"/>
  <c r="AV66" i="64"/>
  <c r="AM66" i="64"/>
  <c r="AD66" i="64" s="1"/>
  <c r="AJ66" i="64"/>
  <c r="AI66" i="64"/>
  <c r="AH66" i="64"/>
  <c r="AG66" i="64"/>
  <c r="AF66" i="64"/>
  <c r="AE66" i="64"/>
  <c r="BN65" i="64"/>
  <c r="BM65" i="64"/>
  <c r="BL65" i="64"/>
  <c r="BE65" i="64"/>
  <c r="BD65" i="64"/>
  <c r="BC65" i="64"/>
  <c r="AV65" i="64"/>
  <c r="AU65" i="64"/>
  <c r="AT65" i="64"/>
  <c r="AM65" i="64"/>
  <c r="AD65" i="64" s="1"/>
  <c r="AK65" i="64"/>
  <c r="AJ65" i="64"/>
  <c r="AI65" i="64"/>
  <c r="AH65" i="64"/>
  <c r="AG65" i="64"/>
  <c r="AF65" i="64"/>
  <c r="AE65" i="64"/>
  <c r="AC65" i="64"/>
  <c r="AB65" i="64"/>
  <c r="R65" i="64"/>
  <c r="N65" i="64"/>
  <c r="AL65" i="64" s="1"/>
  <c r="K65" i="64"/>
  <c r="BN64" i="64"/>
  <c r="BE64" i="64"/>
  <c r="AV64" i="64"/>
  <c r="AD64" i="64" s="1"/>
  <c r="AM64" i="64"/>
  <c r="AJ64" i="64"/>
  <c r="AI64" i="64"/>
  <c r="AH64" i="64"/>
  <c r="AG64" i="64"/>
  <c r="AF64" i="64"/>
  <c r="AE64" i="64"/>
  <c r="BN63" i="64"/>
  <c r="BE63" i="64"/>
  <c r="AV63" i="64"/>
  <c r="AM63" i="64"/>
  <c r="AD63" i="64" s="1"/>
  <c r="AJ63" i="64"/>
  <c r="AI63" i="64"/>
  <c r="AH63" i="64"/>
  <c r="AG63" i="64"/>
  <c r="AF63" i="64"/>
  <c r="AE63" i="64"/>
  <c r="BN62" i="64"/>
  <c r="BE62" i="64"/>
  <c r="AD62" i="64" s="1"/>
  <c r="AV62" i="64"/>
  <c r="AM62" i="64"/>
  <c r="AJ62" i="64"/>
  <c r="AI62" i="64"/>
  <c r="AH62" i="64"/>
  <c r="AG62" i="64"/>
  <c r="AF62" i="64"/>
  <c r="AE62" i="64"/>
  <c r="BN61" i="64"/>
  <c r="AD61" i="64" s="1"/>
  <c r="BM61" i="64"/>
  <c r="BL61" i="64"/>
  <c r="BE61" i="64"/>
  <c r="BD61" i="64"/>
  <c r="BC61" i="64"/>
  <c r="AV61" i="64"/>
  <c r="AU61" i="64"/>
  <c r="AT61" i="64"/>
  <c r="AM61" i="64"/>
  <c r="AL61" i="64"/>
  <c r="AK61" i="64"/>
  <c r="AJ61" i="64"/>
  <c r="AI61" i="64"/>
  <c r="AH61" i="64"/>
  <c r="AG61" i="64"/>
  <c r="AF61" i="64"/>
  <c r="AE61" i="64"/>
  <c r="AC61" i="64"/>
  <c r="AB61" i="64"/>
  <c r="R61" i="64"/>
  <c r="M61" i="64"/>
  <c r="K61" i="64"/>
  <c r="BN60" i="64"/>
  <c r="BE60" i="64"/>
  <c r="AV60" i="64"/>
  <c r="AD60" i="64" s="1"/>
  <c r="AM60" i="64"/>
  <c r="AJ60" i="64"/>
  <c r="AI60" i="64"/>
  <c r="AH60" i="64"/>
  <c r="AG60" i="64"/>
  <c r="AF60" i="64"/>
  <c r="AE60" i="64"/>
  <c r="BN59" i="64"/>
  <c r="BE59" i="64"/>
  <c r="AV59" i="64"/>
  <c r="AM59" i="64"/>
  <c r="AD59" i="64" s="1"/>
  <c r="AJ59" i="64"/>
  <c r="AI59" i="64"/>
  <c r="AH59" i="64"/>
  <c r="AG59" i="64"/>
  <c r="AF59" i="64"/>
  <c r="AE59" i="64"/>
  <c r="BN58" i="64"/>
  <c r="BE58" i="64"/>
  <c r="AV58" i="64"/>
  <c r="AM58" i="64"/>
  <c r="AD58" i="64" s="1"/>
  <c r="AJ58" i="64"/>
  <c r="AI58" i="64"/>
  <c r="AH58" i="64"/>
  <c r="AG58" i="64"/>
  <c r="AF58" i="64"/>
  <c r="AE58" i="64"/>
  <c r="BN57" i="64"/>
  <c r="BM57" i="64"/>
  <c r="BL57" i="64"/>
  <c r="BE57" i="64"/>
  <c r="BD57" i="64"/>
  <c r="BC57" i="64"/>
  <c r="AV57" i="64"/>
  <c r="AU57" i="64"/>
  <c r="AT57" i="64"/>
  <c r="AM57" i="64"/>
  <c r="AD57" i="64" s="1"/>
  <c r="AL57" i="64"/>
  <c r="AK57" i="64"/>
  <c r="AJ57" i="64"/>
  <c r="AI57" i="64"/>
  <c r="AH57" i="64"/>
  <c r="AG57" i="64"/>
  <c r="AF57" i="64"/>
  <c r="AE57" i="64"/>
  <c r="AC57" i="64"/>
  <c r="AB57" i="64"/>
  <c r="R57" i="64"/>
  <c r="M57" i="64"/>
  <c r="K57" i="64"/>
  <c r="BX51" i="64"/>
  <c r="BF51" i="64"/>
  <c r="AN51" i="64"/>
  <c r="W51" i="64"/>
  <c r="BX50" i="64"/>
  <c r="BF50" i="64"/>
  <c r="AN50" i="64"/>
  <c r="W50" i="64"/>
  <c r="BX49" i="64"/>
  <c r="BF49" i="64"/>
  <c r="AN49" i="64"/>
  <c r="W49" i="64"/>
  <c r="BX48" i="64"/>
  <c r="BF48" i="64"/>
  <c r="AN48" i="64"/>
  <c r="W48" i="64"/>
  <c r="BN46" i="64"/>
  <c r="BE46" i="64"/>
  <c r="AD46" i="64" s="1"/>
  <c r="AV46" i="64"/>
  <c r="AM46" i="64"/>
  <c r="AJ46" i="64"/>
  <c r="AI46" i="64"/>
  <c r="AH46" i="64"/>
  <c r="AG46" i="64"/>
  <c r="AF46" i="64"/>
  <c r="AE46" i="64"/>
  <c r="BN45" i="64"/>
  <c r="BE45" i="64"/>
  <c r="AV45" i="64"/>
  <c r="AD45" i="64" s="1"/>
  <c r="AM45" i="64"/>
  <c r="AJ45" i="64"/>
  <c r="AI45" i="64"/>
  <c r="AH45" i="64"/>
  <c r="AG45" i="64"/>
  <c r="AF45" i="64"/>
  <c r="AE45" i="64"/>
  <c r="BN44" i="64"/>
  <c r="BE44" i="64"/>
  <c r="AV44" i="64"/>
  <c r="AM44" i="64"/>
  <c r="AD44" i="64" s="1"/>
  <c r="AJ44" i="64"/>
  <c r="AI44" i="64"/>
  <c r="AH44" i="64"/>
  <c r="AG44" i="64"/>
  <c r="AF44" i="64"/>
  <c r="AE44" i="64"/>
  <c r="BN43" i="64"/>
  <c r="BM43" i="64"/>
  <c r="BL43" i="64"/>
  <c r="BE43" i="64"/>
  <c r="BD43" i="64"/>
  <c r="BC43" i="64"/>
  <c r="AV43" i="64"/>
  <c r="AU43" i="64"/>
  <c r="AT43" i="64"/>
  <c r="AM43" i="64"/>
  <c r="AD43" i="64" s="1"/>
  <c r="AL43" i="64"/>
  <c r="AK43" i="64"/>
  <c r="AJ43" i="64"/>
  <c r="AI43" i="64"/>
  <c r="AH43" i="64"/>
  <c r="AG43" i="64"/>
  <c r="AF43" i="64"/>
  <c r="AE43" i="64"/>
  <c r="AC43" i="64"/>
  <c r="AB43" i="64"/>
  <c r="R43" i="64"/>
  <c r="K43" i="64"/>
  <c r="BN42" i="64"/>
  <c r="BE42" i="64"/>
  <c r="AV42" i="64"/>
  <c r="AM42" i="64"/>
  <c r="AJ42" i="64"/>
  <c r="AI42" i="64"/>
  <c r="AH42" i="64"/>
  <c r="AG42" i="64"/>
  <c r="AF42" i="64"/>
  <c r="AE42" i="64"/>
  <c r="AD42" i="64"/>
  <c r="BN41" i="64"/>
  <c r="BE41" i="64"/>
  <c r="AV41" i="64"/>
  <c r="AM41" i="64"/>
  <c r="AD41" i="64" s="1"/>
  <c r="AJ41" i="64"/>
  <c r="AI41" i="64"/>
  <c r="AH41" i="64"/>
  <c r="AG41" i="64"/>
  <c r="AF41" i="64"/>
  <c r="AE41" i="64"/>
  <c r="BN40" i="64"/>
  <c r="AD40" i="64" s="1"/>
  <c r="BE40" i="64"/>
  <c r="AV40" i="64"/>
  <c r="AM40" i="64"/>
  <c r="AJ40" i="64"/>
  <c r="AI40" i="64"/>
  <c r="AH40" i="64"/>
  <c r="AG40" i="64"/>
  <c r="AF40" i="64"/>
  <c r="AE40" i="64"/>
  <c r="BN39" i="64"/>
  <c r="BM39" i="64"/>
  <c r="BL39" i="64"/>
  <c r="BE39" i="64"/>
  <c r="BD39" i="64"/>
  <c r="BC39" i="64"/>
  <c r="AV39" i="64"/>
  <c r="AU39" i="64"/>
  <c r="AT39" i="64"/>
  <c r="AM39" i="64"/>
  <c r="AL39" i="64"/>
  <c r="AK39" i="64"/>
  <c r="AJ39" i="64"/>
  <c r="AI39" i="64"/>
  <c r="AH39" i="64"/>
  <c r="AG39" i="64"/>
  <c r="AF39" i="64"/>
  <c r="AE39" i="64"/>
  <c r="AD39" i="64"/>
  <c r="AC39" i="64"/>
  <c r="AB39" i="64"/>
  <c r="R39" i="64"/>
  <c r="K39" i="64"/>
  <c r="BN38" i="64"/>
  <c r="BE38" i="64"/>
  <c r="AV38" i="64"/>
  <c r="AM38" i="64"/>
  <c r="AD38" i="64" s="1"/>
  <c r="AJ38" i="64"/>
  <c r="AI38" i="64"/>
  <c r="AH38" i="64"/>
  <c r="AG38" i="64"/>
  <c r="AF38" i="64"/>
  <c r="AE38" i="64"/>
  <c r="BN37" i="64"/>
  <c r="BE37" i="64"/>
  <c r="AV37" i="64"/>
  <c r="AM37" i="64"/>
  <c r="AD37" i="64" s="1"/>
  <c r="AJ37" i="64"/>
  <c r="AI37" i="64"/>
  <c r="AH37" i="64"/>
  <c r="AG37" i="64"/>
  <c r="AF37" i="64"/>
  <c r="AE37" i="64"/>
  <c r="BN36" i="64"/>
  <c r="BE36" i="64"/>
  <c r="AV36" i="64"/>
  <c r="AD36" i="64" s="1"/>
  <c r="AM36" i="64"/>
  <c r="AJ36" i="64"/>
  <c r="AI36" i="64"/>
  <c r="AH36" i="64"/>
  <c r="AG36" i="64"/>
  <c r="AF36" i="64"/>
  <c r="AE36" i="64"/>
  <c r="BN35" i="64"/>
  <c r="BM35" i="64"/>
  <c r="BL35" i="64"/>
  <c r="BE35" i="64"/>
  <c r="BD35" i="64"/>
  <c r="BC35" i="64"/>
  <c r="AV35" i="64"/>
  <c r="AU35" i="64"/>
  <c r="AT35" i="64"/>
  <c r="AM35" i="64"/>
  <c r="AD35" i="64" s="1"/>
  <c r="AL35" i="64"/>
  <c r="AK35" i="64"/>
  <c r="AJ35" i="64"/>
  <c r="AI35" i="64"/>
  <c r="AH35" i="64"/>
  <c r="AG35" i="64"/>
  <c r="AF35" i="64"/>
  <c r="AE35" i="64"/>
  <c r="AC35" i="64"/>
  <c r="AB35" i="64"/>
  <c r="R35" i="64"/>
  <c r="M35" i="64"/>
  <c r="K35" i="64"/>
  <c r="BN34" i="64"/>
  <c r="BE34" i="64"/>
  <c r="AV34" i="64"/>
  <c r="AM34" i="64"/>
  <c r="AD34" i="64" s="1"/>
  <c r="AJ34" i="64"/>
  <c r="AI34" i="64"/>
  <c r="AH34" i="64"/>
  <c r="AG34" i="64"/>
  <c r="AF34" i="64"/>
  <c r="AE34" i="64"/>
  <c r="BN33" i="64"/>
  <c r="BE33" i="64"/>
  <c r="AD33" i="64" s="1"/>
  <c r="AV33" i="64"/>
  <c r="AM33" i="64"/>
  <c r="AJ33" i="64"/>
  <c r="AI33" i="64"/>
  <c r="AH33" i="64"/>
  <c r="AG33" i="64"/>
  <c r="AF33" i="64"/>
  <c r="AE33" i="64"/>
  <c r="BN32" i="64"/>
  <c r="BE32" i="64"/>
  <c r="AV32" i="64"/>
  <c r="AD32" i="64" s="1"/>
  <c r="AM32" i="64"/>
  <c r="AJ32" i="64"/>
  <c r="AI32" i="64"/>
  <c r="AH32" i="64"/>
  <c r="AG32" i="64"/>
  <c r="AF32" i="64"/>
  <c r="AE32" i="64"/>
  <c r="BN31" i="64"/>
  <c r="BM31" i="64"/>
  <c r="BL31" i="64"/>
  <c r="BE31" i="64"/>
  <c r="BD31" i="64"/>
  <c r="BC31" i="64"/>
  <c r="AV31" i="64"/>
  <c r="AD31" i="64" s="1"/>
  <c r="AU31" i="64"/>
  <c r="AT31" i="64"/>
  <c r="AM31" i="64"/>
  <c r="AL31" i="64"/>
  <c r="AK31" i="64"/>
  <c r="AJ31" i="64"/>
  <c r="AI31" i="64"/>
  <c r="AH31" i="64"/>
  <c r="AG31" i="64"/>
  <c r="AF31" i="64"/>
  <c r="AE31" i="64"/>
  <c r="AC31" i="64"/>
  <c r="AB31" i="64"/>
  <c r="R31" i="64"/>
  <c r="M31" i="64"/>
  <c r="K31" i="64"/>
  <c r="BN30" i="64"/>
  <c r="BE30" i="64"/>
  <c r="AV30" i="64"/>
  <c r="AM30" i="64"/>
  <c r="AD30" i="64" s="1"/>
  <c r="AJ30" i="64"/>
  <c r="AI30" i="64"/>
  <c r="AH30" i="64"/>
  <c r="AG30" i="64"/>
  <c r="AF30" i="64"/>
  <c r="AE30" i="64"/>
  <c r="BN29" i="64"/>
  <c r="BE29" i="64"/>
  <c r="AV29" i="64"/>
  <c r="AM29" i="64"/>
  <c r="AD29" i="64" s="1"/>
  <c r="AJ29" i="64"/>
  <c r="AI29" i="64"/>
  <c r="AH29" i="64"/>
  <c r="AG29" i="64"/>
  <c r="AF29" i="64"/>
  <c r="AE29" i="64"/>
  <c r="BN28" i="64"/>
  <c r="BE28" i="64"/>
  <c r="AV28" i="64"/>
  <c r="AM28" i="64"/>
  <c r="AJ28" i="64"/>
  <c r="AI28" i="64"/>
  <c r="AH28" i="64"/>
  <c r="AG28" i="64"/>
  <c r="AF28" i="64"/>
  <c r="AE28" i="64"/>
  <c r="AD28" i="64"/>
  <c r="BN27" i="64"/>
  <c r="BM27" i="64"/>
  <c r="BL27" i="64"/>
  <c r="BE27" i="64"/>
  <c r="BD27" i="64"/>
  <c r="BC27" i="64"/>
  <c r="AV27" i="64"/>
  <c r="AU27" i="64"/>
  <c r="AT27" i="64"/>
  <c r="AM27" i="64"/>
  <c r="AL27" i="64"/>
  <c r="AK27" i="64"/>
  <c r="AJ27" i="64"/>
  <c r="AI27" i="64"/>
  <c r="AH27" i="64"/>
  <c r="AG27" i="64"/>
  <c r="AF27" i="64"/>
  <c r="AE27" i="64"/>
  <c r="AD27" i="64"/>
  <c r="AC27" i="64"/>
  <c r="AB27" i="64"/>
  <c r="R27" i="64"/>
  <c r="M27" i="64"/>
  <c r="K27" i="64"/>
  <c r="BN26" i="64"/>
  <c r="BE26" i="64"/>
  <c r="AV26" i="64"/>
  <c r="AM26" i="64"/>
  <c r="AD26" i="64" s="1"/>
  <c r="AJ26" i="64"/>
  <c r="AI26" i="64"/>
  <c r="AH26" i="64"/>
  <c r="AG26" i="64"/>
  <c r="AF26" i="64"/>
  <c r="AE26" i="64"/>
  <c r="BN25" i="64"/>
  <c r="BE25" i="64"/>
  <c r="AV25" i="64"/>
  <c r="AM25" i="64"/>
  <c r="AD25" i="64" s="1"/>
  <c r="AJ25" i="64"/>
  <c r="AI25" i="64"/>
  <c r="AH25" i="64"/>
  <c r="AG25" i="64"/>
  <c r="AF25" i="64"/>
  <c r="AE25" i="64"/>
  <c r="BN24" i="64"/>
  <c r="BE24" i="64"/>
  <c r="AD24" i="64" s="1"/>
  <c r="AV24" i="64"/>
  <c r="AM24" i="64"/>
  <c r="AJ24" i="64"/>
  <c r="AI24" i="64"/>
  <c r="AH24" i="64"/>
  <c r="AG24" i="64"/>
  <c r="AF24" i="64"/>
  <c r="AE24" i="64"/>
  <c r="BN23" i="64"/>
  <c r="BM23" i="64"/>
  <c r="BL23" i="64"/>
  <c r="BE23" i="64"/>
  <c r="BD23" i="64"/>
  <c r="BC23" i="64"/>
  <c r="AV23" i="64"/>
  <c r="AU23" i="64"/>
  <c r="AT23" i="64"/>
  <c r="AM23" i="64"/>
  <c r="AD23" i="64" s="1"/>
  <c r="AL23" i="64"/>
  <c r="AK23" i="64"/>
  <c r="AJ23" i="64"/>
  <c r="AI23" i="64"/>
  <c r="AH23" i="64"/>
  <c r="AG23" i="64"/>
  <c r="AF23" i="64"/>
  <c r="AE23" i="64"/>
  <c r="AC23" i="64"/>
  <c r="AB23" i="64"/>
  <c r="R23" i="64"/>
  <c r="M23" i="64"/>
  <c r="K23" i="64"/>
  <c r="BN22" i="64"/>
  <c r="BE22" i="64"/>
  <c r="AV22" i="64"/>
  <c r="AD22" i="64" s="1"/>
  <c r="AM22" i="64"/>
  <c r="AJ22" i="64"/>
  <c r="AI22" i="64"/>
  <c r="AH22" i="64"/>
  <c r="AG22" i="64"/>
  <c r="AF22" i="64"/>
  <c r="AE22" i="64"/>
  <c r="BN21" i="64"/>
  <c r="BE21" i="64"/>
  <c r="AV21" i="64"/>
  <c r="AM21" i="64"/>
  <c r="AD21" i="64" s="1"/>
  <c r="AJ21" i="64"/>
  <c r="AI21" i="64"/>
  <c r="AH21" i="64"/>
  <c r="AG21" i="64"/>
  <c r="AF21" i="64"/>
  <c r="AE21" i="64"/>
  <c r="BN20" i="64"/>
  <c r="BE20" i="64"/>
  <c r="AV20" i="64"/>
  <c r="AM20" i="64"/>
  <c r="AJ20" i="64"/>
  <c r="AI20" i="64"/>
  <c r="AH20" i="64"/>
  <c r="AG20" i="64"/>
  <c r="AF20" i="64"/>
  <c r="AE20" i="64"/>
  <c r="AD20" i="64"/>
  <c r="BN19" i="64"/>
  <c r="BM19" i="64"/>
  <c r="BL19" i="64"/>
  <c r="BE19" i="64"/>
  <c r="BD19" i="64"/>
  <c r="BC19" i="64"/>
  <c r="AV19" i="64"/>
  <c r="AU19" i="64"/>
  <c r="AT19" i="64"/>
  <c r="AM19" i="64"/>
  <c r="AD19" i="64" s="1"/>
  <c r="AL19" i="64"/>
  <c r="AK19" i="64"/>
  <c r="AJ19" i="64"/>
  <c r="AI19" i="64"/>
  <c r="AH19" i="64"/>
  <c r="AG19" i="64"/>
  <c r="AF19" i="64"/>
  <c r="AE19" i="64"/>
  <c r="AC19" i="64"/>
  <c r="AB19" i="64"/>
  <c r="R19" i="64"/>
  <c r="M19" i="64"/>
  <c r="K19" i="64"/>
  <c r="BN18" i="64"/>
  <c r="AD18" i="64" s="1"/>
  <c r="BE18" i="64"/>
  <c r="AV18" i="64"/>
  <c r="AM18" i="64"/>
  <c r="AJ18" i="64"/>
  <c r="AI18" i="64"/>
  <c r="AH18" i="64"/>
  <c r="AG18" i="64"/>
  <c r="AF18" i="64"/>
  <c r="AE18" i="64"/>
  <c r="BN17" i="64"/>
  <c r="BE17" i="64"/>
  <c r="AD17" i="64" s="1"/>
  <c r="AV17" i="64"/>
  <c r="AM17" i="64"/>
  <c r="AJ17" i="64"/>
  <c r="AI17" i="64"/>
  <c r="AH17" i="64"/>
  <c r="AG17" i="64"/>
  <c r="AF17" i="64"/>
  <c r="AE17" i="64"/>
  <c r="BN16" i="64"/>
  <c r="BE16" i="64"/>
  <c r="AV16" i="64"/>
  <c r="AD16" i="64" s="1"/>
  <c r="AM16" i="64"/>
  <c r="AJ16" i="64"/>
  <c r="AI16" i="64"/>
  <c r="AH16" i="64"/>
  <c r="AG16" i="64"/>
  <c r="AF16" i="64"/>
  <c r="AE16" i="64"/>
  <c r="BN15" i="64"/>
  <c r="BM15" i="64"/>
  <c r="BL15" i="64"/>
  <c r="BE15" i="64"/>
  <c r="AD15" i="64" s="1"/>
  <c r="BD15" i="64"/>
  <c r="BC15" i="64"/>
  <c r="AV15" i="64"/>
  <c r="AU15" i="64"/>
  <c r="AT15" i="64"/>
  <c r="AM15" i="64"/>
  <c r="AL15" i="64"/>
  <c r="AK15" i="64"/>
  <c r="AJ15" i="64"/>
  <c r="AI15" i="64"/>
  <c r="AH15" i="64"/>
  <c r="AG15" i="64"/>
  <c r="AF15" i="64"/>
  <c r="AE15" i="64"/>
  <c r="AC15" i="64"/>
  <c r="AB15" i="64"/>
  <c r="R15" i="64"/>
  <c r="M15" i="64"/>
  <c r="K15" i="64"/>
  <c r="BN14" i="64"/>
  <c r="BE14" i="64"/>
  <c r="AV14" i="64"/>
  <c r="AM14" i="64"/>
  <c r="AD14" i="64" s="1"/>
  <c r="AJ14" i="64"/>
  <c r="AI14" i="64"/>
  <c r="AH14" i="64"/>
  <c r="AG14" i="64"/>
  <c r="AF14" i="64"/>
  <c r="AE14" i="64"/>
  <c r="BN13" i="64"/>
  <c r="BE13" i="64"/>
  <c r="AV13" i="64"/>
  <c r="AM13" i="64"/>
  <c r="AD13" i="64" s="1"/>
  <c r="AJ13" i="64"/>
  <c r="AI13" i="64"/>
  <c r="AH13" i="64"/>
  <c r="AG13" i="64"/>
  <c r="AF13" i="64"/>
  <c r="AE13" i="64"/>
  <c r="BN12" i="64"/>
  <c r="BE12" i="64"/>
  <c r="AV12" i="64"/>
  <c r="AM12" i="64"/>
  <c r="AJ12" i="64"/>
  <c r="AI12" i="64"/>
  <c r="AH12" i="64"/>
  <c r="AG12" i="64"/>
  <c r="AF12" i="64"/>
  <c r="AE12" i="64"/>
  <c r="AD12" i="64"/>
  <c r="BN11" i="64"/>
  <c r="BM11" i="64"/>
  <c r="BL11" i="64"/>
  <c r="BE11" i="64"/>
  <c r="BD11" i="64"/>
  <c r="BC11" i="64"/>
  <c r="AV11" i="64"/>
  <c r="AU11" i="64"/>
  <c r="AT11" i="64"/>
  <c r="AM11" i="64"/>
  <c r="AL11" i="64"/>
  <c r="AK11" i="64"/>
  <c r="AJ11" i="64"/>
  <c r="AI11" i="64"/>
  <c r="AH11" i="64"/>
  <c r="AG11" i="64"/>
  <c r="AF11" i="64"/>
  <c r="AE11" i="64"/>
  <c r="AD11" i="64"/>
  <c r="AC11" i="64"/>
  <c r="AB11" i="64"/>
  <c r="R11" i="64"/>
  <c r="M11" i="64"/>
  <c r="K11" i="64"/>
  <c r="BX5" i="64"/>
  <c r="BF5" i="64"/>
  <c r="AN5" i="64"/>
  <c r="W5" i="64"/>
  <c r="BX4" i="64"/>
  <c r="BF4" i="64"/>
  <c r="AN4" i="64"/>
  <c r="W4" i="64"/>
  <c r="BX3" i="64"/>
  <c r="BF3" i="64"/>
  <c r="AN3" i="64"/>
  <c r="W3" i="64"/>
  <c r="BX2" i="64"/>
  <c r="BF2" i="64"/>
  <c r="AN2" i="64"/>
  <c r="W2" i="64"/>
  <c r="BN486" i="62" l="1"/>
  <c r="BE486" i="62"/>
  <c r="AV486" i="62"/>
  <c r="AM486" i="62"/>
  <c r="AJ486" i="62"/>
  <c r="AI486" i="62"/>
  <c r="AH486" i="62"/>
  <c r="AG486" i="62"/>
  <c r="AF486" i="62"/>
  <c r="AE486" i="62"/>
  <c r="AD486" i="62"/>
  <c r="BN485" i="62"/>
  <c r="BE485" i="62"/>
  <c r="AV485" i="62"/>
  <c r="AM485" i="62"/>
  <c r="AJ485" i="62"/>
  <c r="AI485" i="62"/>
  <c r="AH485" i="62"/>
  <c r="AG485" i="62"/>
  <c r="AF485" i="62"/>
  <c r="AE485" i="62"/>
  <c r="AD485" i="62"/>
  <c r="BN484" i="62"/>
  <c r="BE484" i="62"/>
  <c r="AV484" i="62"/>
  <c r="AM484" i="62"/>
  <c r="AD484" i="62" s="1"/>
  <c r="AJ484" i="62"/>
  <c r="AI484" i="62"/>
  <c r="AH484" i="62"/>
  <c r="AG484" i="62"/>
  <c r="AF484" i="62"/>
  <c r="AE484" i="62"/>
  <c r="BN483" i="62"/>
  <c r="AD483" i="62" s="1"/>
  <c r="BM483" i="62"/>
  <c r="BL483" i="62"/>
  <c r="BE483" i="62"/>
  <c r="BD483" i="62"/>
  <c r="BC483" i="62"/>
  <c r="AV483" i="62"/>
  <c r="AU483" i="62"/>
  <c r="AT483" i="62"/>
  <c r="AM483" i="62"/>
  <c r="AL483" i="62"/>
  <c r="AK483" i="62"/>
  <c r="AJ483" i="62"/>
  <c r="AI483" i="62"/>
  <c r="AH483" i="62"/>
  <c r="AG483" i="62"/>
  <c r="AF483" i="62"/>
  <c r="AE483" i="62"/>
  <c r="AC483" i="62"/>
  <c r="AB483" i="62"/>
  <c r="R483" i="62"/>
  <c r="M483" i="62"/>
  <c r="K483" i="62"/>
  <c r="BN482" i="62"/>
  <c r="BE482" i="62"/>
  <c r="AV482" i="62"/>
  <c r="AM482" i="62"/>
  <c r="AD482" i="62" s="1"/>
  <c r="AJ482" i="62"/>
  <c r="AI482" i="62"/>
  <c r="AH482" i="62"/>
  <c r="AG482" i="62"/>
  <c r="AF482" i="62"/>
  <c r="AE482" i="62"/>
  <c r="BN481" i="62"/>
  <c r="BE481" i="62"/>
  <c r="AV481" i="62"/>
  <c r="AM481" i="62"/>
  <c r="AD481" i="62" s="1"/>
  <c r="AJ481" i="62"/>
  <c r="AI481" i="62"/>
  <c r="AH481" i="62"/>
  <c r="AG481" i="62"/>
  <c r="AF481" i="62"/>
  <c r="AE481" i="62"/>
  <c r="BN480" i="62"/>
  <c r="BE480" i="62"/>
  <c r="AV480" i="62"/>
  <c r="AM480" i="62"/>
  <c r="AD480" i="62" s="1"/>
  <c r="AJ480" i="62"/>
  <c r="AI480" i="62"/>
  <c r="AH480" i="62"/>
  <c r="AG480" i="62"/>
  <c r="AF480" i="62"/>
  <c r="AE480" i="62"/>
  <c r="BN479" i="62"/>
  <c r="BM479" i="62"/>
  <c r="BL479" i="62"/>
  <c r="BE479" i="62"/>
  <c r="BD479" i="62"/>
  <c r="BC479" i="62"/>
  <c r="AV479" i="62"/>
  <c r="AU479" i="62"/>
  <c r="AT479" i="62"/>
  <c r="AM479" i="62"/>
  <c r="AD479" i="62" s="1"/>
  <c r="AL479" i="62"/>
  <c r="AK479" i="62"/>
  <c r="AJ479" i="62"/>
  <c r="AI479" i="62"/>
  <c r="AH479" i="62"/>
  <c r="AG479" i="62"/>
  <c r="AF479" i="62"/>
  <c r="AE479" i="62"/>
  <c r="AC479" i="62"/>
  <c r="AB479" i="62"/>
  <c r="R479" i="62"/>
  <c r="M479" i="62"/>
  <c r="K479" i="62"/>
  <c r="BN478" i="62"/>
  <c r="BE478" i="62"/>
  <c r="AV478" i="62"/>
  <c r="AM478" i="62"/>
  <c r="AD478" i="62" s="1"/>
  <c r="AJ478" i="62"/>
  <c r="AI478" i="62"/>
  <c r="AH478" i="62"/>
  <c r="AG478" i="62"/>
  <c r="AF478" i="62"/>
  <c r="AE478" i="62"/>
  <c r="BN477" i="62"/>
  <c r="BE477" i="62"/>
  <c r="AV477" i="62"/>
  <c r="AM477" i="62"/>
  <c r="AJ477" i="62"/>
  <c r="AI477" i="62"/>
  <c r="AH477" i="62"/>
  <c r="AG477" i="62"/>
  <c r="AF477" i="62"/>
  <c r="AE477" i="62"/>
  <c r="AD477" i="62"/>
  <c r="BN476" i="62"/>
  <c r="BE476" i="62"/>
  <c r="AV476" i="62"/>
  <c r="AM476" i="62"/>
  <c r="AD476" i="62" s="1"/>
  <c r="AJ476" i="62"/>
  <c r="AI476" i="62"/>
  <c r="AH476" i="62"/>
  <c r="AG476" i="62"/>
  <c r="AF476" i="62"/>
  <c r="AE476" i="62"/>
  <c r="BN475" i="62"/>
  <c r="BM475" i="62"/>
  <c r="BL475" i="62"/>
  <c r="BE475" i="62"/>
  <c r="BD475" i="62"/>
  <c r="BC475" i="62"/>
  <c r="AV475" i="62"/>
  <c r="AU475" i="62"/>
  <c r="AT475" i="62"/>
  <c r="AM475" i="62"/>
  <c r="AL475" i="62"/>
  <c r="AK475" i="62"/>
  <c r="AJ475" i="62"/>
  <c r="AI475" i="62"/>
  <c r="AH475" i="62"/>
  <c r="AG475" i="62"/>
  <c r="AF475" i="62"/>
  <c r="AE475" i="62"/>
  <c r="AD475" i="62"/>
  <c r="AC475" i="62"/>
  <c r="AB475" i="62"/>
  <c r="R475" i="62"/>
  <c r="M475" i="62"/>
  <c r="K475" i="62"/>
  <c r="BN474" i="62"/>
  <c r="BE474" i="62"/>
  <c r="AV474" i="62"/>
  <c r="AM474" i="62"/>
  <c r="AJ474" i="62"/>
  <c r="AI474" i="62"/>
  <c r="AH474" i="62"/>
  <c r="AG474" i="62"/>
  <c r="AF474" i="62"/>
  <c r="AE474" i="62"/>
  <c r="AD474" i="62"/>
  <c r="BN473" i="62"/>
  <c r="BE473" i="62"/>
  <c r="AV473" i="62"/>
  <c r="AD473" i="62" s="1"/>
  <c r="AM473" i="62"/>
  <c r="AJ473" i="62"/>
  <c r="AI473" i="62"/>
  <c r="AH473" i="62"/>
  <c r="AG473" i="62"/>
  <c r="AF473" i="62"/>
  <c r="AE473" i="62"/>
  <c r="BN472" i="62"/>
  <c r="BE472" i="62"/>
  <c r="AV472" i="62"/>
  <c r="AM472" i="62"/>
  <c r="AD472" i="62" s="1"/>
  <c r="AJ472" i="62"/>
  <c r="AI472" i="62"/>
  <c r="AH472" i="62"/>
  <c r="AG472" i="62"/>
  <c r="AF472" i="62"/>
  <c r="AE472" i="62"/>
  <c r="BN471" i="62"/>
  <c r="BM471" i="62"/>
  <c r="BL471" i="62"/>
  <c r="BE471" i="62"/>
  <c r="BD471" i="62"/>
  <c r="BC471" i="62"/>
  <c r="AV471" i="62"/>
  <c r="AU471" i="62"/>
  <c r="AT471" i="62"/>
  <c r="AM471" i="62"/>
  <c r="AD471" i="62" s="1"/>
  <c r="AL471" i="62"/>
  <c r="AK471" i="62"/>
  <c r="AJ471" i="62"/>
  <c r="AI471" i="62"/>
  <c r="AH471" i="62"/>
  <c r="AG471" i="62"/>
  <c r="AF471" i="62"/>
  <c r="AE471" i="62"/>
  <c r="AC471" i="62"/>
  <c r="AB471" i="62"/>
  <c r="R471" i="62"/>
  <c r="M471" i="62"/>
  <c r="K471" i="62"/>
  <c r="BN470" i="62"/>
  <c r="BE470" i="62"/>
  <c r="AV470" i="62"/>
  <c r="AM470" i="62"/>
  <c r="AJ470" i="62"/>
  <c r="AI470" i="62"/>
  <c r="AH470" i="62"/>
  <c r="AG470" i="62"/>
  <c r="AF470" i="62"/>
  <c r="AE470" i="62"/>
  <c r="AD470" i="62"/>
  <c r="BN469" i="62"/>
  <c r="BE469" i="62"/>
  <c r="AV469" i="62"/>
  <c r="AM469" i="62"/>
  <c r="AJ469" i="62"/>
  <c r="AI469" i="62"/>
  <c r="AH469" i="62"/>
  <c r="AG469" i="62"/>
  <c r="AF469" i="62"/>
  <c r="AE469" i="62"/>
  <c r="AD469" i="62"/>
  <c r="BN468" i="62"/>
  <c r="BE468" i="62"/>
  <c r="AV468" i="62"/>
  <c r="AM468" i="62"/>
  <c r="AD468" i="62" s="1"/>
  <c r="AJ468" i="62"/>
  <c r="AI468" i="62"/>
  <c r="AH468" i="62"/>
  <c r="AG468" i="62"/>
  <c r="AF468" i="62"/>
  <c r="AE468" i="62"/>
  <c r="BN467" i="62"/>
  <c r="AD467" i="62" s="1"/>
  <c r="BM467" i="62"/>
  <c r="BL467" i="62"/>
  <c r="BE467" i="62"/>
  <c r="BD467" i="62"/>
  <c r="BC467" i="62"/>
  <c r="AV467" i="62"/>
  <c r="AU467" i="62"/>
  <c r="AT467" i="62"/>
  <c r="AM467" i="62"/>
  <c r="AL467" i="62"/>
  <c r="AK467" i="62"/>
  <c r="AJ467" i="62"/>
  <c r="AI467" i="62"/>
  <c r="AH467" i="62"/>
  <c r="AG467" i="62"/>
  <c r="AF467" i="62"/>
  <c r="AE467" i="62"/>
  <c r="AC467" i="62"/>
  <c r="AB467" i="62"/>
  <c r="R467" i="62"/>
  <c r="M467" i="62"/>
  <c r="K467" i="62"/>
  <c r="BN466" i="62"/>
  <c r="BE466" i="62"/>
  <c r="AV466" i="62"/>
  <c r="AM466" i="62"/>
  <c r="AD466" i="62" s="1"/>
  <c r="AJ466" i="62"/>
  <c r="AI466" i="62"/>
  <c r="AH466" i="62"/>
  <c r="AG466" i="62"/>
  <c r="AF466" i="62"/>
  <c r="AE466" i="62"/>
  <c r="BN465" i="62"/>
  <c r="BE465" i="62"/>
  <c r="AV465" i="62"/>
  <c r="AM465" i="62"/>
  <c r="AD465" i="62" s="1"/>
  <c r="AJ465" i="62"/>
  <c r="AI465" i="62"/>
  <c r="AH465" i="62"/>
  <c r="AG465" i="62"/>
  <c r="AF465" i="62"/>
  <c r="AE465" i="62"/>
  <c r="BN464" i="62"/>
  <c r="BE464" i="62"/>
  <c r="AV464" i="62"/>
  <c r="AM464" i="62"/>
  <c r="AD464" i="62" s="1"/>
  <c r="AJ464" i="62"/>
  <c r="AI464" i="62"/>
  <c r="AH464" i="62"/>
  <c r="AG464" i="62"/>
  <c r="AF464" i="62"/>
  <c r="AE464" i="62"/>
  <c r="BN463" i="62"/>
  <c r="BM463" i="62"/>
  <c r="BL463" i="62"/>
  <c r="BE463" i="62"/>
  <c r="BD463" i="62"/>
  <c r="BC463" i="62"/>
  <c r="AV463" i="62"/>
  <c r="AU463" i="62"/>
  <c r="AT463" i="62"/>
  <c r="AM463" i="62"/>
  <c r="AD463" i="62" s="1"/>
  <c r="AL463" i="62"/>
  <c r="AK463" i="62"/>
  <c r="AJ463" i="62"/>
  <c r="AI463" i="62"/>
  <c r="AH463" i="62"/>
  <c r="AG463" i="62"/>
  <c r="AF463" i="62"/>
  <c r="AE463" i="62"/>
  <c r="AC463" i="62"/>
  <c r="AB463" i="62"/>
  <c r="R463" i="62"/>
  <c r="M463" i="62"/>
  <c r="K463" i="62"/>
  <c r="BN462" i="62"/>
  <c r="BE462" i="62"/>
  <c r="AV462" i="62"/>
  <c r="AM462" i="62"/>
  <c r="AD462" i="62" s="1"/>
  <c r="AJ462" i="62"/>
  <c r="AI462" i="62"/>
  <c r="AH462" i="62"/>
  <c r="AG462" i="62"/>
  <c r="AF462" i="62"/>
  <c r="AE462" i="62"/>
  <c r="BN461" i="62"/>
  <c r="BE461" i="62"/>
  <c r="AV461" i="62"/>
  <c r="AM461" i="62"/>
  <c r="AJ461" i="62"/>
  <c r="AI461" i="62"/>
  <c r="AH461" i="62"/>
  <c r="AG461" i="62"/>
  <c r="AF461" i="62"/>
  <c r="AE461" i="62"/>
  <c r="AD461" i="62"/>
  <c r="BN460" i="62"/>
  <c r="BE460" i="62"/>
  <c r="AV460" i="62"/>
  <c r="AM460" i="62"/>
  <c r="AD460" i="62" s="1"/>
  <c r="AJ460" i="62"/>
  <c r="AI460" i="62"/>
  <c r="AH460" i="62"/>
  <c r="AG460" i="62"/>
  <c r="AF460" i="62"/>
  <c r="AE460" i="62"/>
  <c r="BN459" i="62"/>
  <c r="BM459" i="62"/>
  <c r="BL459" i="62"/>
  <c r="BE459" i="62"/>
  <c r="BD459" i="62"/>
  <c r="BC459" i="62"/>
  <c r="AV459" i="62"/>
  <c r="AU459" i="62"/>
  <c r="AT459" i="62"/>
  <c r="AM459" i="62"/>
  <c r="AL459" i="62"/>
  <c r="AK459" i="62"/>
  <c r="AJ459" i="62"/>
  <c r="AI459" i="62"/>
  <c r="AH459" i="62"/>
  <c r="AG459" i="62"/>
  <c r="AF459" i="62"/>
  <c r="AE459" i="62"/>
  <c r="AD459" i="62"/>
  <c r="AC459" i="62"/>
  <c r="AB459" i="62"/>
  <c r="R459" i="62"/>
  <c r="M459" i="62"/>
  <c r="K459" i="62"/>
  <c r="BN458" i="62"/>
  <c r="AD458" i="62" s="1"/>
  <c r="BE458" i="62"/>
  <c r="AV458" i="62"/>
  <c r="AM458" i="62"/>
  <c r="AJ458" i="62"/>
  <c r="AI458" i="62"/>
  <c r="AH458" i="62"/>
  <c r="AG458" i="62"/>
  <c r="AF458" i="62"/>
  <c r="AE458" i="62"/>
  <c r="BN457" i="62"/>
  <c r="BE457" i="62"/>
  <c r="AV457" i="62"/>
  <c r="AD457" i="62" s="1"/>
  <c r="AM457" i="62"/>
  <c r="AJ457" i="62"/>
  <c r="AI457" i="62"/>
  <c r="AH457" i="62"/>
  <c r="AG457" i="62"/>
  <c r="AF457" i="62"/>
  <c r="AE457" i="62"/>
  <c r="BN456" i="62"/>
  <c r="BE456" i="62"/>
  <c r="AV456" i="62"/>
  <c r="AM456" i="62"/>
  <c r="AD456" i="62" s="1"/>
  <c r="AJ456" i="62"/>
  <c r="AI456" i="62"/>
  <c r="AH456" i="62"/>
  <c r="AG456" i="62"/>
  <c r="AF456" i="62"/>
  <c r="AE456" i="62"/>
  <c r="BN455" i="62"/>
  <c r="BM455" i="62"/>
  <c r="BL455" i="62"/>
  <c r="BE455" i="62"/>
  <c r="BD455" i="62"/>
  <c r="BC455" i="62"/>
  <c r="AV455" i="62"/>
  <c r="AU455" i="62"/>
  <c r="AT455" i="62"/>
  <c r="AM455" i="62"/>
  <c r="AD455" i="62" s="1"/>
  <c r="AL455" i="62"/>
  <c r="AK455" i="62"/>
  <c r="AJ455" i="62"/>
  <c r="AI455" i="62"/>
  <c r="AH455" i="62"/>
  <c r="AG455" i="62"/>
  <c r="AF455" i="62"/>
  <c r="AE455" i="62"/>
  <c r="AC455" i="62"/>
  <c r="AB455" i="62"/>
  <c r="R455" i="62"/>
  <c r="M455" i="62"/>
  <c r="K455" i="62"/>
  <c r="BN454" i="62"/>
  <c r="BE454" i="62"/>
  <c r="AV454" i="62"/>
  <c r="AM454" i="62"/>
  <c r="AJ454" i="62"/>
  <c r="AI454" i="62"/>
  <c r="AH454" i="62"/>
  <c r="AG454" i="62"/>
  <c r="AF454" i="62"/>
  <c r="AE454" i="62"/>
  <c r="AD454" i="62"/>
  <c r="BN453" i="62"/>
  <c r="BE453" i="62"/>
  <c r="AV453" i="62"/>
  <c r="AM453" i="62"/>
  <c r="AJ453" i="62"/>
  <c r="AI453" i="62"/>
  <c r="AH453" i="62"/>
  <c r="AG453" i="62"/>
  <c r="AF453" i="62"/>
  <c r="AE453" i="62"/>
  <c r="AD453" i="62"/>
  <c r="BN452" i="62"/>
  <c r="AD452" i="62" s="1"/>
  <c r="BE452" i="62"/>
  <c r="AV452" i="62"/>
  <c r="AM452" i="62"/>
  <c r="AJ452" i="62"/>
  <c r="AI452" i="62"/>
  <c r="AH452" i="62"/>
  <c r="AG452" i="62"/>
  <c r="AF452" i="62"/>
  <c r="AE452" i="62"/>
  <c r="BN451" i="62"/>
  <c r="AD451" i="62" s="1"/>
  <c r="BM451" i="62"/>
  <c r="BL451" i="62"/>
  <c r="BE451" i="62"/>
  <c r="BD451" i="62"/>
  <c r="BC451" i="62"/>
  <c r="AV451" i="62"/>
  <c r="AU451" i="62"/>
  <c r="AT451" i="62"/>
  <c r="AM451" i="62"/>
  <c r="AL451" i="62"/>
  <c r="AK451" i="62"/>
  <c r="AJ451" i="62"/>
  <c r="AI451" i="62"/>
  <c r="AH451" i="62"/>
  <c r="AG451" i="62"/>
  <c r="AF451" i="62"/>
  <c r="AE451" i="62"/>
  <c r="AC451" i="62"/>
  <c r="AB451" i="62"/>
  <c r="R451" i="62"/>
  <c r="M451" i="62"/>
  <c r="K451" i="62"/>
  <c r="BN450" i="62"/>
  <c r="BE450" i="62"/>
  <c r="AD450" i="62" s="1"/>
  <c r="AV450" i="62"/>
  <c r="AM450" i="62"/>
  <c r="AJ450" i="62"/>
  <c r="AI450" i="62"/>
  <c r="AH450" i="62"/>
  <c r="AG450" i="62"/>
  <c r="AF450" i="62"/>
  <c r="AE450" i="62"/>
  <c r="BN449" i="62"/>
  <c r="BE449" i="62"/>
  <c r="AV449" i="62"/>
  <c r="AM449" i="62"/>
  <c r="AD449" i="62" s="1"/>
  <c r="AJ449" i="62"/>
  <c r="AI449" i="62"/>
  <c r="AH449" i="62"/>
  <c r="AG449" i="62"/>
  <c r="AF449" i="62"/>
  <c r="AE449" i="62"/>
  <c r="BN448" i="62"/>
  <c r="BE448" i="62"/>
  <c r="AV448" i="62"/>
  <c r="AM448" i="62"/>
  <c r="AD448" i="62" s="1"/>
  <c r="AJ448" i="62"/>
  <c r="AI448" i="62"/>
  <c r="AH448" i="62"/>
  <c r="AG448" i="62"/>
  <c r="AF448" i="62"/>
  <c r="AE448" i="62"/>
  <c r="BN447" i="62"/>
  <c r="BM447" i="62"/>
  <c r="BL447" i="62"/>
  <c r="BE447" i="62"/>
  <c r="BD447" i="62"/>
  <c r="BC447" i="62"/>
  <c r="AV447" i="62"/>
  <c r="AU447" i="62"/>
  <c r="AT447" i="62"/>
  <c r="AM447" i="62"/>
  <c r="AD447" i="62" s="1"/>
  <c r="AL447" i="62"/>
  <c r="AK447" i="62"/>
  <c r="AJ447" i="62"/>
  <c r="AI447" i="62"/>
  <c r="AH447" i="62"/>
  <c r="AG447" i="62"/>
  <c r="AF447" i="62"/>
  <c r="AE447" i="62"/>
  <c r="AC447" i="62"/>
  <c r="AB447" i="62"/>
  <c r="R447" i="62"/>
  <c r="M447" i="62"/>
  <c r="K447" i="62"/>
  <c r="BN446" i="62"/>
  <c r="BE446" i="62"/>
  <c r="AV446" i="62"/>
  <c r="AM446" i="62"/>
  <c r="AD446" i="62" s="1"/>
  <c r="AJ446" i="62"/>
  <c r="AI446" i="62"/>
  <c r="AH446" i="62"/>
  <c r="AG446" i="62"/>
  <c r="AF446" i="62"/>
  <c r="AE446" i="62"/>
  <c r="BN445" i="62"/>
  <c r="BE445" i="62"/>
  <c r="AV445" i="62"/>
  <c r="AM445" i="62"/>
  <c r="AD445" i="62" s="1"/>
  <c r="AJ445" i="62"/>
  <c r="AI445" i="62"/>
  <c r="AH445" i="62"/>
  <c r="AG445" i="62"/>
  <c r="AF445" i="62"/>
  <c r="AE445" i="62"/>
  <c r="BN444" i="62"/>
  <c r="BE444" i="62"/>
  <c r="AV444" i="62"/>
  <c r="AM444" i="62"/>
  <c r="AD444" i="62" s="1"/>
  <c r="AJ444" i="62"/>
  <c r="AI444" i="62"/>
  <c r="AH444" i="62"/>
  <c r="AG444" i="62"/>
  <c r="AF444" i="62"/>
  <c r="AE444" i="62"/>
  <c r="BN443" i="62"/>
  <c r="BM443" i="62"/>
  <c r="BL443" i="62"/>
  <c r="BE443" i="62"/>
  <c r="BD443" i="62"/>
  <c r="BC443" i="62"/>
  <c r="AV443" i="62"/>
  <c r="AU443" i="62"/>
  <c r="AT443" i="62"/>
  <c r="AM443" i="62"/>
  <c r="AL443" i="62"/>
  <c r="AK443" i="62"/>
  <c r="AJ443" i="62"/>
  <c r="AI443" i="62"/>
  <c r="AH443" i="62"/>
  <c r="AG443" i="62"/>
  <c r="AF443" i="62"/>
  <c r="AE443" i="62"/>
  <c r="AD443" i="62"/>
  <c r="AC443" i="62"/>
  <c r="AB443" i="62"/>
  <c r="R443" i="62"/>
  <c r="M443" i="62"/>
  <c r="K443" i="62"/>
  <c r="BN442" i="62"/>
  <c r="BE442" i="62"/>
  <c r="AV442" i="62"/>
  <c r="AD442" i="62" s="1"/>
  <c r="AM442" i="62"/>
  <c r="AJ442" i="62"/>
  <c r="AI442" i="62"/>
  <c r="AH442" i="62"/>
  <c r="AG442" i="62"/>
  <c r="AF442" i="62"/>
  <c r="AE442" i="62"/>
  <c r="BN441" i="62"/>
  <c r="BE441" i="62"/>
  <c r="AV441" i="62"/>
  <c r="AM441" i="62"/>
  <c r="AD441" i="62" s="1"/>
  <c r="AJ441" i="62"/>
  <c r="AI441" i="62"/>
  <c r="AH441" i="62"/>
  <c r="AG441" i="62"/>
  <c r="AF441" i="62"/>
  <c r="AE441" i="62"/>
  <c r="BN440" i="62"/>
  <c r="BE440" i="62"/>
  <c r="AV440" i="62"/>
  <c r="AM440" i="62"/>
  <c r="AD440" i="62" s="1"/>
  <c r="AJ440" i="62"/>
  <c r="AI440" i="62"/>
  <c r="AH440" i="62"/>
  <c r="AG440" i="62"/>
  <c r="AF440" i="62"/>
  <c r="AE440" i="62"/>
  <c r="BN439" i="62"/>
  <c r="BM439" i="62"/>
  <c r="BL439" i="62"/>
  <c r="BE439" i="62"/>
  <c r="BD439" i="62"/>
  <c r="BC439" i="62"/>
  <c r="AV439" i="62"/>
  <c r="AU439" i="62"/>
  <c r="AT439" i="62"/>
  <c r="AM439" i="62"/>
  <c r="AD439" i="62" s="1"/>
  <c r="AL439" i="62"/>
  <c r="AK439" i="62"/>
  <c r="AJ439" i="62"/>
  <c r="AI439" i="62"/>
  <c r="AH439" i="62"/>
  <c r="AG439" i="62"/>
  <c r="AF439" i="62"/>
  <c r="AE439" i="62"/>
  <c r="AC439" i="62"/>
  <c r="AB439" i="62"/>
  <c r="R439" i="62"/>
  <c r="M439" i="62"/>
  <c r="K439" i="62"/>
  <c r="BN438" i="62"/>
  <c r="BE438" i="62"/>
  <c r="AV438" i="62"/>
  <c r="AM438" i="62"/>
  <c r="AJ438" i="62"/>
  <c r="AI438" i="62"/>
  <c r="AH438" i="62"/>
  <c r="AG438" i="62"/>
  <c r="AF438" i="62"/>
  <c r="AE438" i="62"/>
  <c r="AD438" i="62"/>
  <c r="BN437" i="62"/>
  <c r="BE437" i="62"/>
  <c r="AV437" i="62"/>
  <c r="AM437" i="62"/>
  <c r="AJ437" i="62"/>
  <c r="AI437" i="62"/>
  <c r="AH437" i="62"/>
  <c r="AG437" i="62"/>
  <c r="AF437" i="62"/>
  <c r="AE437" i="62"/>
  <c r="AD437" i="62"/>
  <c r="BN436" i="62"/>
  <c r="AD436" i="62" s="1"/>
  <c r="BE436" i="62"/>
  <c r="AV436" i="62"/>
  <c r="AM436" i="62"/>
  <c r="AJ436" i="62"/>
  <c r="AI436" i="62"/>
  <c r="AH436" i="62"/>
  <c r="AG436" i="62"/>
  <c r="AF436" i="62"/>
  <c r="AE436" i="62"/>
  <c r="BN435" i="62"/>
  <c r="AD435" i="62" s="1"/>
  <c r="BM435" i="62"/>
  <c r="BL435" i="62"/>
  <c r="BE435" i="62"/>
  <c r="BD435" i="62"/>
  <c r="BC435" i="62"/>
  <c r="AV435" i="62"/>
  <c r="AU435" i="62"/>
  <c r="AT435" i="62"/>
  <c r="AM435" i="62"/>
  <c r="AL435" i="62"/>
  <c r="AK435" i="62"/>
  <c r="AJ435" i="62"/>
  <c r="AI435" i="62"/>
  <c r="AH435" i="62"/>
  <c r="AG435" i="62"/>
  <c r="AF435" i="62"/>
  <c r="AE435" i="62"/>
  <c r="AC435" i="62"/>
  <c r="AB435" i="62"/>
  <c r="R435" i="62"/>
  <c r="M435" i="62"/>
  <c r="K435" i="62"/>
  <c r="BN434" i="62"/>
  <c r="BE434" i="62"/>
  <c r="AD434" i="62" s="1"/>
  <c r="AV434" i="62"/>
  <c r="AM434" i="62"/>
  <c r="AJ434" i="62"/>
  <c r="AI434" i="62"/>
  <c r="AH434" i="62"/>
  <c r="AG434" i="62"/>
  <c r="AF434" i="62"/>
  <c r="AE434" i="62"/>
  <c r="BN433" i="62"/>
  <c r="BE433" i="62"/>
  <c r="AV433" i="62"/>
  <c r="AM433" i="62"/>
  <c r="AD433" i="62" s="1"/>
  <c r="AJ433" i="62"/>
  <c r="AI433" i="62"/>
  <c r="AH433" i="62"/>
  <c r="AG433" i="62"/>
  <c r="AF433" i="62"/>
  <c r="AE433" i="62"/>
  <c r="BN432" i="62"/>
  <c r="BE432" i="62"/>
  <c r="AV432" i="62"/>
  <c r="AM432" i="62"/>
  <c r="AD432" i="62" s="1"/>
  <c r="AJ432" i="62"/>
  <c r="AI432" i="62"/>
  <c r="AH432" i="62"/>
  <c r="AG432" i="62"/>
  <c r="AF432" i="62"/>
  <c r="AE432" i="62"/>
  <c r="BN431" i="62"/>
  <c r="BM431" i="62"/>
  <c r="BL431" i="62"/>
  <c r="BE431" i="62"/>
  <c r="BD431" i="62"/>
  <c r="BC431" i="62"/>
  <c r="AV431" i="62"/>
  <c r="AU431" i="62"/>
  <c r="AT431" i="62"/>
  <c r="AM431" i="62"/>
  <c r="AD431" i="62" s="1"/>
  <c r="AL431" i="62"/>
  <c r="AK431" i="62"/>
  <c r="AJ431" i="62"/>
  <c r="AI431" i="62"/>
  <c r="AH431" i="62"/>
  <c r="AG431" i="62"/>
  <c r="AF431" i="62"/>
  <c r="AE431" i="62"/>
  <c r="AC431" i="62"/>
  <c r="AB431" i="62"/>
  <c r="R431" i="62"/>
  <c r="M431" i="62"/>
  <c r="K431" i="62"/>
  <c r="BN430" i="62"/>
  <c r="BE430" i="62"/>
  <c r="AV430" i="62"/>
  <c r="AM430" i="62"/>
  <c r="AD430" i="62" s="1"/>
  <c r="AJ430" i="62"/>
  <c r="AI430" i="62"/>
  <c r="AH430" i="62"/>
  <c r="AG430" i="62"/>
  <c r="AF430" i="62"/>
  <c r="AE430" i="62"/>
  <c r="BN429" i="62"/>
  <c r="BE429" i="62"/>
  <c r="AV429" i="62"/>
  <c r="AM429" i="62"/>
  <c r="AJ429" i="62"/>
  <c r="AI429" i="62"/>
  <c r="AH429" i="62"/>
  <c r="AG429" i="62"/>
  <c r="AF429" i="62"/>
  <c r="AE429" i="62"/>
  <c r="AD429" i="62"/>
  <c r="BN428" i="62"/>
  <c r="BE428" i="62"/>
  <c r="AV428" i="62"/>
  <c r="AM428" i="62"/>
  <c r="AD428" i="62" s="1"/>
  <c r="AJ428" i="62"/>
  <c r="AI428" i="62"/>
  <c r="AH428" i="62"/>
  <c r="AG428" i="62"/>
  <c r="AF428" i="62"/>
  <c r="AE428" i="62"/>
  <c r="BN427" i="62"/>
  <c r="BM427" i="62"/>
  <c r="BL427" i="62"/>
  <c r="BE427" i="62"/>
  <c r="BD427" i="62"/>
  <c r="BC427" i="62"/>
  <c r="AV427" i="62"/>
  <c r="AU427" i="62"/>
  <c r="AT427" i="62"/>
  <c r="AM427" i="62"/>
  <c r="AL427" i="62"/>
  <c r="AK427" i="62"/>
  <c r="AJ427" i="62"/>
  <c r="AI427" i="62"/>
  <c r="AH427" i="62"/>
  <c r="AG427" i="62"/>
  <c r="AF427" i="62"/>
  <c r="AE427" i="62"/>
  <c r="AD427" i="62"/>
  <c r="AC427" i="62"/>
  <c r="AB427" i="62"/>
  <c r="R427" i="62"/>
  <c r="M427" i="62"/>
  <c r="K427" i="62"/>
  <c r="BN426" i="62"/>
  <c r="BE426" i="62"/>
  <c r="AV426" i="62"/>
  <c r="AD426" i="62" s="1"/>
  <c r="AM426" i="62"/>
  <c r="AJ426" i="62"/>
  <c r="AI426" i="62"/>
  <c r="AH426" i="62"/>
  <c r="AG426" i="62"/>
  <c r="AF426" i="62"/>
  <c r="AE426" i="62"/>
  <c r="BN425" i="62"/>
  <c r="BE425" i="62"/>
  <c r="AV425" i="62"/>
  <c r="AM425" i="62"/>
  <c r="AD425" i="62" s="1"/>
  <c r="AJ425" i="62"/>
  <c r="AI425" i="62"/>
  <c r="AH425" i="62"/>
  <c r="AG425" i="62"/>
  <c r="AF425" i="62"/>
  <c r="AE425" i="62"/>
  <c r="BN424" i="62"/>
  <c r="BE424" i="62"/>
  <c r="AV424" i="62"/>
  <c r="AM424" i="62"/>
  <c r="AD424" i="62" s="1"/>
  <c r="AJ424" i="62"/>
  <c r="AI424" i="62"/>
  <c r="AH424" i="62"/>
  <c r="AG424" i="62"/>
  <c r="AF424" i="62"/>
  <c r="AE424" i="62"/>
  <c r="BN423" i="62"/>
  <c r="BM423" i="62"/>
  <c r="BL423" i="62"/>
  <c r="BE423" i="62"/>
  <c r="BD423" i="62"/>
  <c r="BC423" i="62"/>
  <c r="AV423" i="62"/>
  <c r="AU423" i="62"/>
  <c r="AT423" i="62"/>
  <c r="AM423" i="62"/>
  <c r="AD423" i="62" s="1"/>
  <c r="AL423" i="62"/>
  <c r="AK423" i="62"/>
  <c r="AJ423" i="62"/>
  <c r="AI423" i="62"/>
  <c r="AH423" i="62"/>
  <c r="AG423" i="62"/>
  <c r="AF423" i="62"/>
  <c r="AE423" i="62"/>
  <c r="AC423" i="62"/>
  <c r="AB423" i="62"/>
  <c r="R423" i="62"/>
  <c r="M423" i="62"/>
  <c r="K423" i="62"/>
  <c r="BN422" i="62"/>
  <c r="BE422" i="62"/>
  <c r="AV422" i="62"/>
  <c r="AM422" i="62"/>
  <c r="AJ422" i="62"/>
  <c r="AI422" i="62"/>
  <c r="AH422" i="62"/>
  <c r="AG422" i="62"/>
  <c r="AF422" i="62"/>
  <c r="AE422" i="62"/>
  <c r="AD422" i="62"/>
  <c r="BN421" i="62"/>
  <c r="BE421" i="62"/>
  <c r="AV421" i="62"/>
  <c r="AM421" i="62"/>
  <c r="AJ421" i="62"/>
  <c r="AI421" i="62"/>
  <c r="AH421" i="62"/>
  <c r="AG421" i="62"/>
  <c r="AF421" i="62"/>
  <c r="AE421" i="62"/>
  <c r="AD421" i="62"/>
  <c r="BN420" i="62"/>
  <c r="AD420" i="62" s="1"/>
  <c r="BE420" i="62"/>
  <c r="AV420" i="62"/>
  <c r="AM420" i="62"/>
  <c r="AJ420" i="62"/>
  <c r="AI420" i="62"/>
  <c r="AH420" i="62"/>
  <c r="AG420" i="62"/>
  <c r="AF420" i="62"/>
  <c r="AE420" i="62"/>
  <c r="BN419" i="62"/>
  <c r="AD419" i="62" s="1"/>
  <c r="BM419" i="62"/>
  <c r="BL419" i="62"/>
  <c r="BE419" i="62"/>
  <c r="BD419" i="62"/>
  <c r="BC419" i="62"/>
  <c r="AV419" i="62"/>
  <c r="AU419" i="62"/>
  <c r="AT419" i="62"/>
  <c r="AM419" i="62"/>
  <c r="AL419" i="62"/>
  <c r="AK419" i="62"/>
  <c r="AJ419" i="62"/>
  <c r="AI419" i="62"/>
  <c r="AH419" i="62"/>
  <c r="AG419" i="62"/>
  <c r="AF419" i="62"/>
  <c r="AE419" i="62"/>
  <c r="AC419" i="62"/>
  <c r="AB419" i="62"/>
  <c r="R419" i="62"/>
  <c r="M419" i="62"/>
  <c r="K419" i="62"/>
  <c r="BN418" i="62"/>
  <c r="BE418" i="62"/>
  <c r="AD418" i="62" s="1"/>
  <c r="AV418" i="62"/>
  <c r="AM418" i="62"/>
  <c r="AJ418" i="62"/>
  <c r="AI418" i="62"/>
  <c r="AH418" i="62"/>
  <c r="AG418" i="62"/>
  <c r="AF418" i="62"/>
  <c r="AE418" i="62"/>
  <c r="BN417" i="62"/>
  <c r="BE417" i="62"/>
  <c r="AV417" i="62"/>
  <c r="AM417" i="62"/>
  <c r="AD417" i="62" s="1"/>
  <c r="AJ417" i="62"/>
  <c r="AI417" i="62"/>
  <c r="AH417" i="62"/>
  <c r="AG417" i="62"/>
  <c r="AF417" i="62"/>
  <c r="AE417" i="62"/>
  <c r="BN416" i="62"/>
  <c r="BE416" i="62"/>
  <c r="AV416" i="62"/>
  <c r="AM416" i="62"/>
  <c r="AD416" i="62" s="1"/>
  <c r="AJ416" i="62"/>
  <c r="AI416" i="62"/>
  <c r="AH416" i="62"/>
  <c r="AG416" i="62"/>
  <c r="AF416" i="62"/>
  <c r="AE416" i="62"/>
  <c r="BN415" i="62"/>
  <c r="BM415" i="62"/>
  <c r="BL415" i="62"/>
  <c r="BE415" i="62"/>
  <c r="BD415" i="62"/>
  <c r="BC415" i="62"/>
  <c r="AV415" i="62"/>
  <c r="AU415" i="62"/>
  <c r="AT415" i="62"/>
  <c r="AM415" i="62"/>
  <c r="AD415" i="62" s="1"/>
  <c r="AL415" i="62"/>
  <c r="AK415" i="62"/>
  <c r="AJ415" i="62"/>
  <c r="AI415" i="62"/>
  <c r="AH415" i="62"/>
  <c r="AG415" i="62"/>
  <c r="AF415" i="62"/>
  <c r="AE415" i="62"/>
  <c r="AC415" i="62"/>
  <c r="AB415" i="62"/>
  <c r="R415" i="62"/>
  <c r="M415" i="62"/>
  <c r="K415" i="62"/>
  <c r="BN414" i="62"/>
  <c r="BE414" i="62"/>
  <c r="AV414" i="62"/>
  <c r="AM414" i="62"/>
  <c r="AD414" i="62" s="1"/>
  <c r="AJ414" i="62"/>
  <c r="AI414" i="62"/>
  <c r="AH414" i="62"/>
  <c r="AG414" i="62"/>
  <c r="AF414" i="62"/>
  <c r="AE414" i="62"/>
  <c r="BN413" i="62"/>
  <c r="BE413" i="62"/>
  <c r="AV413" i="62"/>
  <c r="AM413" i="62"/>
  <c r="AD413" i="62" s="1"/>
  <c r="AJ413" i="62"/>
  <c r="AI413" i="62"/>
  <c r="AH413" i="62"/>
  <c r="AG413" i="62"/>
  <c r="AF413" i="62"/>
  <c r="AE413" i="62"/>
  <c r="BN412" i="62"/>
  <c r="BE412" i="62"/>
  <c r="AV412" i="62"/>
  <c r="AM412" i="62"/>
  <c r="AD412" i="62" s="1"/>
  <c r="AJ412" i="62"/>
  <c r="AI412" i="62"/>
  <c r="AH412" i="62"/>
  <c r="AG412" i="62"/>
  <c r="AF412" i="62"/>
  <c r="AE412" i="62"/>
  <c r="BN411" i="62"/>
  <c r="BM411" i="62"/>
  <c r="BL411" i="62"/>
  <c r="BE411" i="62"/>
  <c r="BD411" i="62"/>
  <c r="BC411" i="62"/>
  <c r="AV411" i="62"/>
  <c r="AU411" i="62"/>
  <c r="AT411" i="62"/>
  <c r="AM411" i="62"/>
  <c r="AL411" i="62"/>
  <c r="AK411" i="62"/>
  <c r="AJ411" i="62"/>
  <c r="AI411" i="62"/>
  <c r="AH411" i="62"/>
  <c r="AG411" i="62"/>
  <c r="AF411" i="62"/>
  <c r="AE411" i="62"/>
  <c r="AD411" i="62"/>
  <c r="AC411" i="62"/>
  <c r="AB411" i="62"/>
  <c r="R411" i="62"/>
  <c r="M411" i="62"/>
  <c r="K411" i="62"/>
  <c r="BN410" i="62"/>
  <c r="BE410" i="62"/>
  <c r="AV410" i="62"/>
  <c r="AD410" i="62" s="1"/>
  <c r="AM410" i="62"/>
  <c r="AJ410" i="62"/>
  <c r="AI410" i="62"/>
  <c r="AH410" i="62"/>
  <c r="AG410" i="62"/>
  <c r="AF410" i="62"/>
  <c r="AE410" i="62"/>
  <c r="BN409" i="62"/>
  <c r="BE409" i="62"/>
  <c r="AV409" i="62"/>
  <c r="AM409" i="62"/>
  <c r="AD409" i="62" s="1"/>
  <c r="AJ409" i="62"/>
  <c r="AI409" i="62"/>
  <c r="AH409" i="62"/>
  <c r="AG409" i="62"/>
  <c r="AF409" i="62"/>
  <c r="AE409" i="62"/>
  <c r="BN408" i="62"/>
  <c r="BE408" i="62"/>
  <c r="AV408" i="62"/>
  <c r="AM408" i="62"/>
  <c r="AD408" i="62" s="1"/>
  <c r="AJ408" i="62"/>
  <c r="AI408" i="62"/>
  <c r="AH408" i="62"/>
  <c r="AG408" i="62"/>
  <c r="AF408" i="62"/>
  <c r="AE408" i="62"/>
  <c r="BN407" i="62"/>
  <c r="BM407" i="62"/>
  <c r="BL407" i="62"/>
  <c r="BE407" i="62"/>
  <c r="BD407" i="62"/>
  <c r="BC407" i="62"/>
  <c r="AV407" i="62"/>
  <c r="AU407" i="62"/>
  <c r="AT407" i="62"/>
  <c r="AM407" i="62"/>
  <c r="AD407" i="62" s="1"/>
  <c r="AL407" i="62"/>
  <c r="AK407" i="62"/>
  <c r="AJ407" i="62"/>
  <c r="AI407" i="62"/>
  <c r="AH407" i="62"/>
  <c r="AG407" i="62"/>
  <c r="AF407" i="62"/>
  <c r="AE407" i="62"/>
  <c r="AC407" i="62"/>
  <c r="AB407" i="62"/>
  <c r="R407" i="62"/>
  <c r="M407" i="62"/>
  <c r="K407" i="62"/>
  <c r="BN406" i="62"/>
  <c r="BE406" i="62"/>
  <c r="AV406" i="62"/>
  <c r="AM406" i="62"/>
  <c r="AJ406" i="62"/>
  <c r="AI406" i="62"/>
  <c r="AH406" i="62"/>
  <c r="AG406" i="62"/>
  <c r="AF406" i="62"/>
  <c r="AE406" i="62"/>
  <c r="AD406" i="62"/>
  <c r="BN405" i="62"/>
  <c r="BE405" i="62"/>
  <c r="AV405" i="62"/>
  <c r="AM405" i="62"/>
  <c r="AJ405" i="62"/>
  <c r="AI405" i="62"/>
  <c r="AH405" i="62"/>
  <c r="AG405" i="62"/>
  <c r="AF405" i="62"/>
  <c r="AE405" i="62"/>
  <c r="AD405" i="62"/>
  <c r="BN404" i="62"/>
  <c r="AD404" i="62" s="1"/>
  <c r="BE404" i="62"/>
  <c r="AV404" i="62"/>
  <c r="AM404" i="62"/>
  <c r="AJ404" i="62"/>
  <c r="AI404" i="62"/>
  <c r="AH404" i="62"/>
  <c r="AG404" i="62"/>
  <c r="AF404" i="62"/>
  <c r="AE404" i="62"/>
  <c r="BN403" i="62"/>
  <c r="AD403" i="62" s="1"/>
  <c r="BM403" i="62"/>
  <c r="BL403" i="62"/>
  <c r="BE403" i="62"/>
  <c r="BD403" i="62"/>
  <c r="BC403" i="62"/>
  <c r="AV403" i="62"/>
  <c r="AU403" i="62"/>
  <c r="AT403" i="62"/>
  <c r="AM403" i="62"/>
  <c r="AL403" i="62"/>
  <c r="AK403" i="62"/>
  <c r="AJ403" i="62"/>
  <c r="AI403" i="62"/>
  <c r="AH403" i="62"/>
  <c r="AG403" i="62"/>
  <c r="AF403" i="62"/>
  <c r="AE403" i="62"/>
  <c r="AC403" i="62"/>
  <c r="AB403" i="62"/>
  <c r="R403" i="62"/>
  <c r="M403" i="62"/>
  <c r="K403" i="62"/>
  <c r="BN402" i="62"/>
  <c r="BE402" i="62"/>
  <c r="AD402" i="62" s="1"/>
  <c r="AV402" i="62"/>
  <c r="AM402" i="62"/>
  <c r="AJ402" i="62"/>
  <c r="AI402" i="62"/>
  <c r="AH402" i="62"/>
  <c r="AG402" i="62"/>
  <c r="AF402" i="62"/>
  <c r="AE402" i="62"/>
  <c r="BN401" i="62"/>
  <c r="BE401" i="62"/>
  <c r="AV401" i="62"/>
  <c r="AM401" i="62"/>
  <c r="AD401" i="62" s="1"/>
  <c r="AJ401" i="62"/>
  <c r="AI401" i="62"/>
  <c r="AH401" i="62"/>
  <c r="AG401" i="62"/>
  <c r="AF401" i="62"/>
  <c r="AE401" i="62"/>
  <c r="BN400" i="62"/>
  <c r="BE400" i="62"/>
  <c r="AV400" i="62"/>
  <c r="AM400" i="62"/>
  <c r="AD400" i="62" s="1"/>
  <c r="AJ400" i="62"/>
  <c r="AI400" i="62"/>
  <c r="AH400" i="62"/>
  <c r="AG400" i="62"/>
  <c r="AF400" i="62"/>
  <c r="AE400" i="62"/>
  <c r="BN399" i="62"/>
  <c r="BM399" i="62"/>
  <c r="BL399" i="62"/>
  <c r="BE399" i="62"/>
  <c r="BD399" i="62"/>
  <c r="BC399" i="62"/>
  <c r="AV399" i="62"/>
  <c r="AU399" i="62"/>
  <c r="AT399" i="62"/>
  <c r="AM399" i="62"/>
  <c r="AD399" i="62" s="1"/>
  <c r="AL399" i="62"/>
  <c r="AK399" i="62"/>
  <c r="AJ399" i="62"/>
  <c r="AI399" i="62"/>
  <c r="AH399" i="62"/>
  <c r="AG399" i="62"/>
  <c r="AF399" i="62"/>
  <c r="AE399" i="62"/>
  <c r="AC399" i="62"/>
  <c r="AB399" i="62"/>
  <c r="R399" i="62"/>
  <c r="M399" i="62"/>
  <c r="K399" i="62"/>
  <c r="BN398" i="62"/>
  <c r="BE398" i="62"/>
  <c r="AV398" i="62"/>
  <c r="AM398" i="62"/>
  <c r="AD398" i="62" s="1"/>
  <c r="AJ398" i="62"/>
  <c r="AI398" i="62"/>
  <c r="AH398" i="62"/>
  <c r="AG398" i="62"/>
  <c r="AF398" i="62"/>
  <c r="AE398" i="62"/>
  <c r="BN397" i="62"/>
  <c r="BE397" i="62"/>
  <c r="AV397" i="62"/>
  <c r="AM397" i="62"/>
  <c r="AD397" i="62" s="1"/>
  <c r="AJ397" i="62"/>
  <c r="AI397" i="62"/>
  <c r="AH397" i="62"/>
  <c r="AG397" i="62"/>
  <c r="AF397" i="62"/>
  <c r="AE397" i="62"/>
  <c r="BN396" i="62"/>
  <c r="BE396" i="62"/>
  <c r="AV396" i="62"/>
  <c r="AM396" i="62"/>
  <c r="AD396" i="62" s="1"/>
  <c r="AJ396" i="62"/>
  <c r="AI396" i="62"/>
  <c r="AH396" i="62"/>
  <c r="AG396" i="62"/>
  <c r="AF396" i="62"/>
  <c r="AE396" i="62"/>
  <c r="BN395" i="62"/>
  <c r="BM395" i="62"/>
  <c r="BL395" i="62"/>
  <c r="BE395" i="62"/>
  <c r="BD395" i="62"/>
  <c r="BC395" i="62"/>
  <c r="AV395" i="62"/>
  <c r="AU395" i="62"/>
  <c r="AT395" i="62"/>
  <c r="AM395" i="62"/>
  <c r="AL395" i="62"/>
  <c r="AK395" i="62"/>
  <c r="AJ395" i="62"/>
  <c r="AI395" i="62"/>
  <c r="AH395" i="62"/>
  <c r="AG395" i="62"/>
  <c r="AF395" i="62"/>
  <c r="AE395" i="62"/>
  <c r="AD395" i="62"/>
  <c r="AC395" i="62"/>
  <c r="AB395" i="62"/>
  <c r="R395" i="62"/>
  <c r="M395" i="62"/>
  <c r="K395" i="62"/>
  <c r="BN394" i="62"/>
  <c r="BE394" i="62"/>
  <c r="AV394" i="62"/>
  <c r="AD394" i="62" s="1"/>
  <c r="AM394" i="62"/>
  <c r="AJ394" i="62"/>
  <c r="AI394" i="62"/>
  <c r="AH394" i="62"/>
  <c r="AG394" i="62"/>
  <c r="AF394" i="62"/>
  <c r="AE394" i="62"/>
  <c r="BN393" i="62"/>
  <c r="BE393" i="62"/>
  <c r="AV393" i="62"/>
  <c r="AM393" i="62"/>
  <c r="AD393" i="62" s="1"/>
  <c r="AJ393" i="62"/>
  <c r="AI393" i="62"/>
  <c r="AH393" i="62"/>
  <c r="AG393" i="62"/>
  <c r="AF393" i="62"/>
  <c r="AE393" i="62"/>
  <c r="BN392" i="62"/>
  <c r="BE392" i="62"/>
  <c r="AV392" i="62"/>
  <c r="AM392" i="62"/>
  <c r="AD392" i="62" s="1"/>
  <c r="AJ392" i="62"/>
  <c r="AI392" i="62"/>
  <c r="AH392" i="62"/>
  <c r="AG392" i="62"/>
  <c r="AF392" i="62"/>
  <c r="AE392" i="62"/>
  <c r="BN391" i="62"/>
  <c r="BM391" i="62"/>
  <c r="BL391" i="62"/>
  <c r="BE391" i="62"/>
  <c r="BD391" i="62"/>
  <c r="BC391" i="62"/>
  <c r="AV391" i="62"/>
  <c r="AU391" i="62"/>
  <c r="AT391" i="62"/>
  <c r="AM391" i="62"/>
  <c r="AD391" i="62" s="1"/>
  <c r="AL391" i="62"/>
  <c r="AK391" i="62"/>
  <c r="AJ391" i="62"/>
  <c r="AI391" i="62"/>
  <c r="AH391" i="62"/>
  <c r="AG391" i="62"/>
  <c r="AF391" i="62"/>
  <c r="AE391" i="62"/>
  <c r="AC391" i="62"/>
  <c r="AB391" i="62"/>
  <c r="R391" i="62"/>
  <c r="M391" i="62"/>
  <c r="K391" i="62"/>
  <c r="BN390" i="62"/>
  <c r="BE390" i="62"/>
  <c r="AV390" i="62"/>
  <c r="AM390" i="62"/>
  <c r="AJ390" i="62"/>
  <c r="AI390" i="62"/>
  <c r="AH390" i="62"/>
  <c r="AG390" i="62"/>
  <c r="AF390" i="62"/>
  <c r="AE390" i="62"/>
  <c r="AD390" i="62"/>
  <c r="BN389" i="62"/>
  <c r="BE389" i="62"/>
  <c r="AV389" i="62"/>
  <c r="AM389" i="62"/>
  <c r="AJ389" i="62"/>
  <c r="AI389" i="62"/>
  <c r="AH389" i="62"/>
  <c r="AG389" i="62"/>
  <c r="AF389" i="62"/>
  <c r="AE389" i="62"/>
  <c r="AD389" i="62"/>
  <c r="BN388" i="62"/>
  <c r="AD388" i="62" s="1"/>
  <c r="BE388" i="62"/>
  <c r="AV388" i="62"/>
  <c r="AM388" i="62"/>
  <c r="AJ388" i="62"/>
  <c r="AI388" i="62"/>
  <c r="AH388" i="62"/>
  <c r="AG388" i="62"/>
  <c r="AF388" i="62"/>
  <c r="AE388" i="62"/>
  <c r="BN387" i="62"/>
  <c r="AD387" i="62" s="1"/>
  <c r="BM387" i="62"/>
  <c r="BL387" i="62"/>
  <c r="BE387" i="62"/>
  <c r="BD387" i="62"/>
  <c r="BC387" i="62"/>
  <c r="AV387" i="62"/>
  <c r="AU387" i="62"/>
  <c r="AT387" i="62"/>
  <c r="AM387" i="62"/>
  <c r="AL387" i="62"/>
  <c r="AK387" i="62"/>
  <c r="AJ387" i="62"/>
  <c r="AI387" i="62"/>
  <c r="AH387" i="62"/>
  <c r="AG387" i="62"/>
  <c r="AF387" i="62"/>
  <c r="AE387" i="62"/>
  <c r="AC387" i="62"/>
  <c r="AB387" i="62"/>
  <c r="R387" i="62"/>
  <c r="M387" i="62"/>
  <c r="K387" i="62"/>
  <c r="BN386" i="62"/>
  <c r="BE386" i="62"/>
  <c r="AD386" i="62" s="1"/>
  <c r="AV386" i="62"/>
  <c r="AM386" i="62"/>
  <c r="AJ386" i="62"/>
  <c r="AI386" i="62"/>
  <c r="AH386" i="62"/>
  <c r="AG386" i="62"/>
  <c r="AF386" i="62"/>
  <c r="AE386" i="62"/>
  <c r="BN385" i="62"/>
  <c r="BE385" i="62"/>
  <c r="AV385" i="62"/>
  <c r="AD385" i="62" s="1"/>
  <c r="AM385" i="62"/>
  <c r="AJ385" i="62"/>
  <c r="AI385" i="62"/>
  <c r="AH385" i="62"/>
  <c r="AG385" i="62"/>
  <c r="AF385" i="62"/>
  <c r="AE385" i="62"/>
  <c r="BN384" i="62"/>
  <c r="BE384" i="62"/>
  <c r="AV384" i="62"/>
  <c r="AM384" i="62"/>
  <c r="AD384" i="62" s="1"/>
  <c r="AJ384" i="62"/>
  <c r="AI384" i="62"/>
  <c r="AH384" i="62"/>
  <c r="AG384" i="62"/>
  <c r="AF384" i="62"/>
  <c r="AE384" i="62"/>
  <c r="BN383" i="62"/>
  <c r="BM383" i="62"/>
  <c r="BL383" i="62"/>
  <c r="BE383" i="62"/>
  <c r="BD383" i="62"/>
  <c r="BC383" i="62"/>
  <c r="AV383" i="62"/>
  <c r="AU383" i="62"/>
  <c r="AT383" i="62"/>
  <c r="AM383" i="62"/>
  <c r="AD383" i="62" s="1"/>
  <c r="AL383" i="62"/>
  <c r="AK383" i="62"/>
  <c r="AJ383" i="62"/>
  <c r="AI383" i="62"/>
  <c r="AH383" i="62"/>
  <c r="AG383" i="62"/>
  <c r="AF383" i="62"/>
  <c r="AE383" i="62"/>
  <c r="AC383" i="62"/>
  <c r="AB383" i="62"/>
  <c r="R383" i="62"/>
  <c r="M383" i="62"/>
  <c r="K383" i="62"/>
  <c r="BN382" i="62"/>
  <c r="BE382" i="62"/>
  <c r="AV382" i="62"/>
  <c r="AM382" i="62"/>
  <c r="AD382" i="62" s="1"/>
  <c r="AJ382" i="62"/>
  <c r="AI382" i="62"/>
  <c r="AH382" i="62"/>
  <c r="AG382" i="62"/>
  <c r="AF382" i="62"/>
  <c r="AE382" i="62"/>
  <c r="BN381" i="62"/>
  <c r="BE381" i="62"/>
  <c r="AV381" i="62"/>
  <c r="AM381" i="62"/>
  <c r="AD381" i="62" s="1"/>
  <c r="AJ381" i="62"/>
  <c r="AI381" i="62"/>
  <c r="AH381" i="62"/>
  <c r="AG381" i="62"/>
  <c r="AF381" i="62"/>
  <c r="AE381" i="62"/>
  <c r="BN380" i="62"/>
  <c r="BE380" i="62"/>
  <c r="AV380" i="62"/>
  <c r="AM380" i="62"/>
  <c r="AD380" i="62" s="1"/>
  <c r="AJ380" i="62"/>
  <c r="AI380" i="62"/>
  <c r="AH380" i="62"/>
  <c r="AG380" i="62"/>
  <c r="AF380" i="62"/>
  <c r="AE380" i="62"/>
  <c r="BN379" i="62"/>
  <c r="BM379" i="62"/>
  <c r="BL379" i="62"/>
  <c r="BE379" i="62"/>
  <c r="BD379" i="62"/>
  <c r="BC379" i="62"/>
  <c r="AV379" i="62"/>
  <c r="AU379" i="62"/>
  <c r="AT379" i="62"/>
  <c r="AM379" i="62"/>
  <c r="AL379" i="62"/>
  <c r="AK379" i="62"/>
  <c r="AJ379" i="62"/>
  <c r="AI379" i="62"/>
  <c r="AH379" i="62"/>
  <c r="AG379" i="62"/>
  <c r="AF379" i="62"/>
  <c r="AE379" i="62"/>
  <c r="AD379" i="62"/>
  <c r="AC379" i="62"/>
  <c r="AB379" i="62"/>
  <c r="R379" i="62"/>
  <c r="M379" i="62"/>
  <c r="K379" i="62"/>
  <c r="BN378" i="62"/>
  <c r="BE378" i="62"/>
  <c r="AV378" i="62"/>
  <c r="AD378" i="62" s="1"/>
  <c r="AM378" i="62"/>
  <c r="AJ378" i="62"/>
  <c r="AI378" i="62"/>
  <c r="AH378" i="62"/>
  <c r="AG378" i="62"/>
  <c r="AF378" i="62"/>
  <c r="AE378" i="62"/>
  <c r="BN377" i="62"/>
  <c r="BE377" i="62"/>
  <c r="AV377" i="62"/>
  <c r="AM377" i="62"/>
  <c r="AD377" i="62" s="1"/>
  <c r="AJ377" i="62"/>
  <c r="AI377" i="62"/>
  <c r="AH377" i="62"/>
  <c r="AG377" i="62"/>
  <c r="AF377" i="62"/>
  <c r="AE377" i="62"/>
  <c r="BN376" i="62"/>
  <c r="BE376" i="62"/>
  <c r="AV376" i="62"/>
  <c r="AM376" i="62"/>
  <c r="AD376" i="62" s="1"/>
  <c r="AJ376" i="62"/>
  <c r="AI376" i="62"/>
  <c r="AH376" i="62"/>
  <c r="AG376" i="62"/>
  <c r="AF376" i="62"/>
  <c r="AE376" i="62"/>
  <c r="BN375" i="62"/>
  <c r="BM375" i="62"/>
  <c r="BL375" i="62"/>
  <c r="BE375" i="62"/>
  <c r="BD375" i="62"/>
  <c r="BC375" i="62"/>
  <c r="AV375" i="62"/>
  <c r="AU375" i="62"/>
  <c r="AT375" i="62"/>
  <c r="AM375" i="62"/>
  <c r="AD375" i="62" s="1"/>
  <c r="AL375" i="62"/>
  <c r="AK375" i="62"/>
  <c r="AJ375" i="62"/>
  <c r="AI375" i="62"/>
  <c r="AH375" i="62"/>
  <c r="AG375" i="62"/>
  <c r="AF375" i="62"/>
  <c r="AE375" i="62"/>
  <c r="AC375" i="62"/>
  <c r="AB375" i="62"/>
  <c r="R375" i="62"/>
  <c r="M375" i="62"/>
  <c r="K375" i="62"/>
  <c r="BN374" i="62"/>
  <c r="BE374" i="62"/>
  <c r="AV374" i="62"/>
  <c r="AM374" i="62"/>
  <c r="AJ374" i="62"/>
  <c r="AI374" i="62"/>
  <c r="AH374" i="62"/>
  <c r="AG374" i="62"/>
  <c r="AF374" i="62"/>
  <c r="AE374" i="62"/>
  <c r="AD374" i="62"/>
  <c r="BN373" i="62"/>
  <c r="BE373" i="62"/>
  <c r="AV373" i="62"/>
  <c r="AM373" i="62"/>
  <c r="AJ373" i="62"/>
  <c r="AI373" i="62"/>
  <c r="AH373" i="62"/>
  <c r="AG373" i="62"/>
  <c r="AF373" i="62"/>
  <c r="AE373" i="62"/>
  <c r="AD373" i="62"/>
  <c r="BN372" i="62"/>
  <c r="BE372" i="62"/>
  <c r="AV372" i="62"/>
  <c r="AD372" i="62" s="1"/>
  <c r="AM372" i="62"/>
  <c r="AJ372" i="62"/>
  <c r="AI372" i="62"/>
  <c r="AH372" i="62"/>
  <c r="AG372" i="62"/>
  <c r="AF372" i="62"/>
  <c r="AE372" i="62"/>
  <c r="BN371" i="62"/>
  <c r="BM371" i="62"/>
  <c r="BL371" i="62"/>
  <c r="BE371" i="62"/>
  <c r="AD371" i="62" s="1"/>
  <c r="BD371" i="62"/>
  <c r="BC371" i="62"/>
  <c r="AV371" i="62"/>
  <c r="AU371" i="62"/>
  <c r="AT371" i="62"/>
  <c r="AM371" i="62"/>
  <c r="AL371" i="62"/>
  <c r="AK371" i="62"/>
  <c r="AJ371" i="62"/>
  <c r="AI371" i="62"/>
  <c r="AH371" i="62"/>
  <c r="AG371" i="62"/>
  <c r="AF371" i="62"/>
  <c r="AE371" i="62"/>
  <c r="AC371" i="62"/>
  <c r="AB371" i="62"/>
  <c r="R371" i="62"/>
  <c r="M371" i="62"/>
  <c r="K371" i="62"/>
  <c r="BN370" i="62"/>
  <c r="BE370" i="62"/>
  <c r="AV370" i="62"/>
  <c r="AM370" i="62"/>
  <c r="AD370" i="62" s="1"/>
  <c r="AJ370" i="62"/>
  <c r="AI370" i="62"/>
  <c r="AH370" i="62"/>
  <c r="AG370" i="62"/>
  <c r="AF370" i="62"/>
  <c r="AE370" i="62"/>
  <c r="BN369" i="62"/>
  <c r="BE369" i="62"/>
  <c r="AV369" i="62"/>
  <c r="AM369" i="62"/>
  <c r="AD369" i="62" s="1"/>
  <c r="AJ369" i="62"/>
  <c r="AI369" i="62"/>
  <c r="AH369" i="62"/>
  <c r="AG369" i="62"/>
  <c r="AF369" i="62"/>
  <c r="AE369" i="62"/>
  <c r="BN368" i="62"/>
  <c r="BE368" i="62"/>
  <c r="AV368" i="62"/>
  <c r="AM368" i="62"/>
  <c r="AD368" i="62" s="1"/>
  <c r="AJ368" i="62"/>
  <c r="AI368" i="62"/>
  <c r="AH368" i="62"/>
  <c r="AG368" i="62"/>
  <c r="AF368" i="62"/>
  <c r="AE368" i="62"/>
  <c r="BN367" i="62"/>
  <c r="BM367" i="62"/>
  <c r="BL367" i="62"/>
  <c r="BE367" i="62"/>
  <c r="AD367" i="62" s="1"/>
  <c r="BD367" i="62"/>
  <c r="BC367" i="62"/>
  <c r="AV367" i="62"/>
  <c r="AU367" i="62"/>
  <c r="AT367" i="62"/>
  <c r="AM367" i="62"/>
  <c r="AL367" i="62"/>
  <c r="AK367" i="62"/>
  <c r="AJ367" i="62"/>
  <c r="AI367" i="62"/>
  <c r="AH367" i="62"/>
  <c r="AG367" i="62"/>
  <c r="AF367" i="62"/>
  <c r="AE367" i="62"/>
  <c r="AC367" i="62"/>
  <c r="AB367" i="62"/>
  <c r="R367" i="62"/>
  <c r="M367" i="62"/>
  <c r="K367" i="62"/>
  <c r="BN366" i="62"/>
  <c r="BE366" i="62"/>
  <c r="AV366" i="62"/>
  <c r="AM366" i="62"/>
  <c r="AD366" i="62" s="1"/>
  <c r="AJ366" i="62"/>
  <c r="AI366" i="62"/>
  <c r="AH366" i="62"/>
  <c r="AG366" i="62"/>
  <c r="AF366" i="62"/>
  <c r="AE366" i="62"/>
  <c r="BN365" i="62"/>
  <c r="BE365" i="62"/>
  <c r="AV365" i="62"/>
  <c r="AM365" i="62"/>
  <c r="AD365" i="62" s="1"/>
  <c r="AJ365" i="62"/>
  <c r="AI365" i="62"/>
  <c r="AH365" i="62"/>
  <c r="AG365" i="62"/>
  <c r="AF365" i="62"/>
  <c r="AE365" i="62"/>
  <c r="BN364" i="62"/>
  <c r="BE364" i="62"/>
  <c r="AV364" i="62"/>
  <c r="AM364" i="62"/>
  <c r="AD364" i="62" s="1"/>
  <c r="AJ364" i="62"/>
  <c r="AI364" i="62"/>
  <c r="AH364" i="62"/>
  <c r="AG364" i="62"/>
  <c r="AF364" i="62"/>
  <c r="AE364" i="62"/>
  <c r="BN363" i="62"/>
  <c r="BM363" i="62"/>
  <c r="BL363" i="62"/>
  <c r="BE363" i="62"/>
  <c r="BD363" i="62"/>
  <c r="BC363" i="62"/>
  <c r="AV363" i="62"/>
  <c r="AU363" i="62"/>
  <c r="AT363" i="62"/>
  <c r="AM363" i="62"/>
  <c r="AL363" i="62"/>
  <c r="AK363" i="62"/>
  <c r="AJ363" i="62"/>
  <c r="AI363" i="62"/>
  <c r="AH363" i="62"/>
  <c r="AG363" i="62"/>
  <c r="AF363" i="62"/>
  <c r="AE363" i="62"/>
  <c r="AD363" i="62"/>
  <c r="AC363" i="62"/>
  <c r="AB363" i="62"/>
  <c r="R363" i="62"/>
  <c r="M363" i="62"/>
  <c r="K363" i="62"/>
  <c r="BN362" i="62"/>
  <c r="BE362" i="62"/>
  <c r="AV362" i="62"/>
  <c r="AD362" i="62" s="1"/>
  <c r="AM362" i="62"/>
  <c r="AJ362" i="62"/>
  <c r="AI362" i="62"/>
  <c r="AH362" i="62"/>
  <c r="AG362" i="62"/>
  <c r="AF362" i="62"/>
  <c r="AE362" i="62"/>
  <c r="BN361" i="62"/>
  <c r="BE361" i="62"/>
  <c r="AV361" i="62"/>
  <c r="AM361" i="62"/>
  <c r="AD361" i="62" s="1"/>
  <c r="AJ361" i="62"/>
  <c r="AI361" i="62"/>
  <c r="AH361" i="62"/>
  <c r="AG361" i="62"/>
  <c r="AF361" i="62"/>
  <c r="AE361" i="62"/>
  <c r="BN360" i="62"/>
  <c r="BE360" i="62"/>
  <c r="AV360" i="62"/>
  <c r="AM360" i="62"/>
  <c r="AD360" i="62" s="1"/>
  <c r="AJ360" i="62"/>
  <c r="AI360" i="62"/>
  <c r="AH360" i="62"/>
  <c r="AG360" i="62"/>
  <c r="AF360" i="62"/>
  <c r="AE360" i="62"/>
  <c r="BN359" i="62"/>
  <c r="BM359" i="62"/>
  <c r="BL359" i="62"/>
  <c r="BE359" i="62"/>
  <c r="BD359" i="62"/>
  <c r="BC359" i="62"/>
  <c r="AV359" i="62"/>
  <c r="AU359" i="62"/>
  <c r="AT359" i="62"/>
  <c r="AM359" i="62"/>
  <c r="AD359" i="62" s="1"/>
  <c r="AL359" i="62"/>
  <c r="AK359" i="62"/>
  <c r="AJ359" i="62"/>
  <c r="AI359" i="62"/>
  <c r="AH359" i="62"/>
  <c r="AG359" i="62"/>
  <c r="AF359" i="62"/>
  <c r="AE359" i="62"/>
  <c r="AC359" i="62"/>
  <c r="AB359" i="62"/>
  <c r="R359" i="62"/>
  <c r="M359" i="62"/>
  <c r="K359" i="62"/>
  <c r="BX353" i="62"/>
  <c r="BF353" i="62"/>
  <c r="AN353" i="62"/>
  <c r="W353" i="62"/>
  <c r="BX352" i="62"/>
  <c r="BF352" i="62"/>
  <c r="AN352" i="62"/>
  <c r="W352" i="62"/>
  <c r="BX351" i="62"/>
  <c r="BF351" i="62"/>
  <c r="AN351" i="62"/>
  <c r="W351" i="62"/>
  <c r="BX350" i="62"/>
  <c r="BF350" i="62"/>
  <c r="AN350" i="62"/>
  <c r="W350" i="62"/>
  <c r="BN348" i="62"/>
  <c r="BE348" i="62"/>
  <c r="AV348" i="62"/>
  <c r="AM348" i="62"/>
  <c r="AD348" i="62" s="1"/>
  <c r="AJ348" i="62"/>
  <c r="AI348" i="62"/>
  <c r="AH348" i="62"/>
  <c r="AG348" i="62"/>
  <c r="AF348" i="62"/>
  <c r="AE348" i="62"/>
  <c r="BN347" i="62"/>
  <c r="BE347" i="62"/>
  <c r="AV347" i="62"/>
  <c r="AD347" i="62" s="1"/>
  <c r="AM347" i="62"/>
  <c r="AJ347" i="62"/>
  <c r="AI347" i="62"/>
  <c r="AH347" i="62"/>
  <c r="AG347" i="62"/>
  <c r="AF347" i="62"/>
  <c r="AE347" i="62"/>
  <c r="BN346" i="62"/>
  <c r="BE346" i="62"/>
  <c r="AV346" i="62"/>
  <c r="AM346" i="62"/>
  <c r="AD346" i="62" s="1"/>
  <c r="AJ346" i="62"/>
  <c r="AI346" i="62"/>
  <c r="AH346" i="62"/>
  <c r="AG346" i="62"/>
  <c r="AF346" i="62"/>
  <c r="AE346" i="62"/>
  <c r="BN345" i="62"/>
  <c r="BM345" i="62"/>
  <c r="BL345" i="62"/>
  <c r="BE345" i="62"/>
  <c r="BD345" i="62"/>
  <c r="BC345" i="62"/>
  <c r="AV345" i="62"/>
  <c r="AU345" i="62"/>
  <c r="AT345" i="62"/>
  <c r="AM345" i="62"/>
  <c r="AD345" i="62" s="1"/>
  <c r="AL345" i="62"/>
  <c r="AK345" i="62"/>
  <c r="AJ345" i="62"/>
  <c r="AI345" i="62"/>
  <c r="AH345" i="62"/>
  <c r="AG345" i="62"/>
  <c r="AF345" i="62"/>
  <c r="AE345" i="62"/>
  <c r="AC345" i="62"/>
  <c r="AB345" i="62"/>
  <c r="R345" i="62"/>
  <c r="M345" i="62"/>
  <c r="K345" i="62"/>
  <c r="BN344" i="62"/>
  <c r="BE344" i="62"/>
  <c r="AV344" i="62"/>
  <c r="AM344" i="62"/>
  <c r="AD344" i="62" s="1"/>
  <c r="AJ344" i="62"/>
  <c r="AI344" i="62"/>
  <c r="AH344" i="62"/>
  <c r="AG344" i="62"/>
  <c r="AF344" i="62"/>
  <c r="AE344" i="62"/>
  <c r="BN343" i="62"/>
  <c r="BE343" i="62"/>
  <c r="AV343" i="62"/>
  <c r="AM343" i="62"/>
  <c r="AJ343" i="62"/>
  <c r="AI343" i="62"/>
  <c r="AH343" i="62"/>
  <c r="AG343" i="62"/>
  <c r="AF343" i="62"/>
  <c r="AE343" i="62"/>
  <c r="AD343" i="62"/>
  <c r="BN342" i="62"/>
  <c r="BE342" i="62"/>
  <c r="AV342" i="62"/>
  <c r="AM342" i="62"/>
  <c r="AJ342" i="62"/>
  <c r="AI342" i="62"/>
  <c r="AH342" i="62"/>
  <c r="AG342" i="62"/>
  <c r="AF342" i="62"/>
  <c r="AE342" i="62"/>
  <c r="AD342" i="62"/>
  <c r="BN341" i="62"/>
  <c r="BM341" i="62"/>
  <c r="BL341" i="62"/>
  <c r="BE341" i="62"/>
  <c r="BD341" i="62"/>
  <c r="BC341" i="62"/>
  <c r="AV341" i="62"/>
  <c r="AU341" i="62"/>
  <c r="AT341" i="62"/>
  <c r="AM341" i="62"/>
  <c r="AD341" i="62" s="1"/>
  <c r="AL341" i="62"/>
  <c r="AK341" i="62"/>
  <c r="AJ341" i="62"/>
  <c r="AI341" i="62"/>
  <c r="AH341" i="62"/>
  <c r="AG341" i="62"/>
  <c r="AF341" i="62"/>
  <c r="AE341" i="62"/>
  <c r="AC341" i="62"/>
  <c r="AB341" i="62"/>
  <c r="R341" i="62"/>
  <c r="M341" i="62"/>
  <c r="K341" i="62"/>
  <c r="BN340" i="62"/>
  <c r="BE340" i="62"/>
  <c r="AV340" i="62"/>
  <c r="AD340" i="62" s="1"/>
  <c r="AM340" i="62"/>
  <c r="AJ340" i="62"/>
  <c r="AI340" i="62"/>
  <c r="AH340" i="62"/>
  <c r="AG340" i="62"/>
  <c r="AF340" i="62"/>
  <c r="AE340" i="62"/>
  <c r="BN339" i="62"/>
  <c r="BE339" i="62"/>
  <c r="AV339" i="62"/>
  <c r="AM339" i="62"/>
  <c r="AD339" i="62" s="1"/>
  <c r="AJ339" i="62"/>
  <c r="AI339" i="62"/>
  <c r="AH339" i="62"/>
  <c r="AG339" i="62"/>
  <c r="AF339" i="62"/>
  <c r="AE339" i="62"/>
  <c r="BN338" i="62"/>
  <c r="BE338" i="62"/>
  <c r="AV338" i="62"/>
  <c r="AD338" i="62" s="1"/>
  <c r="AM338" i="62"/>
  <c r="AJ338" i="62"/>
  <c r="AI338" i="62"/>
  <c r="AH338" i="62"/>
  <c r="AG338" i="62"/>
  <c r="AF338" i="62"/>
  <c r="AE338" i="62"/>
  <c r="BN337" i="62"/>
  <c r="BM337" i="62"/>
  <c r="BL337" i="62"/>
  <c r="BE337" i="62"/>
  <c r="AD337" i="62" s="1"/>
  <c r="BD337" i="62"/>
  <c r="BC337" i="62"/>
  <c r="AV337" i="62"/>
  <c r="AU337" i="62"/>
  <c r="AT337" i="62"/>
  <c r="AM337" i="62"/>
  <c r="AL337" i="62"/>
  <c r="AK337" i="62"/>
  <c r="AJ337" i="62"/>
  <c r="AI337" i="62"/>
  <c r="AH337" i="62"/>
  <c r="AG337" i="62"/>
  <c r="AF337" i="62"/>
  <c r="AE337" i="62"/>
  <c r="AC337" i="62"/>
  <c r="AB337" i="62"/>
  <c r="R337" i="62"/>
  <c r="M337" i="62"/>
  <c r="K337" i="62"/>
  <c r="BN336" i="62"/>
  <c r="BE336" i="62"/>
  <c r="AV336" i="62"/>
  <c r="AM336" i="62"/>
  <c r="AD336" i="62" s="1"/>
  <c r="AJ336" i="62"/>
  <c r="AI336" i="62"/>
  <c r="AH336" i="62"/>
  <c r="AG336" i="62"/>
  <c r="AF336" i="62"/>
  <c r="AE336" i="62"/>
  <c r="BN335" i="62"/>
  <c r="BE335" i="62"/>
  <c r="AV335" i="62"/>
  <c r="AM335" i="62"/>
  <c r="AD335" i="62" s="1"/>
  <c r="AJ335" i="62"/>
  <c r="AI335" i="62"/>
  <c r="AH335" i="62"/>
  <c r="AG335" i="62"/>
  <c r="AF335" i="62"/>
  <c r="AE335" i="62"/>
  <c r="BN334" i="62"/>
  <c r="BE334" i="62"/>
  <c r="AV334" i="62"/>
  <c r="AD334" i="62" s="1"/>
  <c r="AM334" i="62"/>
  <c r="AJ334" i="62"/>
  <c r="AI334" i="62"/>
  <c r="AH334" i="62"/>
  <c r="AG334" i="62"/>
  <c r="AF334" i="62"/>
  <c r="AE334" i="62"/>
  <c r="BN333" i="62"/>
  <c r="BM333" i="62"/>
  <c r="BL333" i="62"/>
  <c r="BE333" i="62"/>
  <c r="BD333" i="62"/>
  <c r="BC333" i="62"/>
  <c r="AV333" i="62"/>
  <c r="AD333" i="62" s="1"/>
  <c r="AU333" i="62"/>
  <c r="AT333" i="62"/>
  <c r="AM333" i="62"/>
  <c r="AL333" i="62"/>
  <c r="AK333" i="62"/>
  <c r="AJ333" i="62"/>
  <c r="AI333" i="62"/>
  <c r="AH333" i="62"/>
  <c r="AG333" i="62"/>
  <c r="AF333" i="62"/>
  <c r="AE333" i="62"/>
  <c r="AC333" i="62"/>
  <c r="AB333" i="62"/>
  <c r="R333" i="62"/>
  <c r="M333" i="62"/>
  <c r="K333" i="62"/>
  <c r="BN332" i="62"/>
  <c r="BE332" i="62"/>
  <c r="AV332" i="62"/>
  <c r="AM332" i="62"/>
  <c r="AD332" i="62" s="1"/>
  <c r="AJ332" i="62"/>
  <c r="AI332" i="62"/>
  <c r="AH332" i="62"/>
  <c r="AG332" i="62"/>
  <c r="AF332" i="62"/>
  <c r="AE332" i="62"/>
  <c r="BN331" i="62"/>
  <c r="BE331" i="62"/>
  <c r="AV331" i="62"/>
  <c r="AD331" i="62" s="1"/>
  <c r="AM331" i="62"/>
  <c r="AJ331" i="62"/>
  <c r="AI331" i="62"/>
  <c r="AH331" i="62"/>
  <c r="AG331" i="62"/>
  <c r="AF331" i="62"/>
  <c r="AE331" i="62"/>
  <c r="BN330" i="62"/>
  <c r="BE330" i="62"/>
  <c r="AV330" i="62"/>
  <c r="AM330" i="62"/>
  <c r="AD330" i="62" s="1"/>
  <c r="AJ330" i="62"/>
  <c r="AI330" i="62"/>
  <c r="AH330" i="62"/>
  <c r="AG330" i="62"/>
  <c r="AF330" i="62"/>
  <c r="AE330" i="62"/>
  <c r="BN329" i="62"/>
  <c r="BM329" i="62"/>
  <c r="BL329" i="62"/>
  <c r="BE329" i="62"/>
  <c r="BD329" i="62"/>
  <c r="BC329" i="62"/>
  <c r="AV329" i="62"/>
  <c r="AU329" i="62"/>
  <c r="AT329" i="62"/>
  <c r="AM329" i="62"/>
  <c r="AD329" i="62" s="1"/>
  <c r="AL329" i="62"/>
  <c r="AK329" i="62"/>
  <c r="AJ329" i="62"/>
  <c r="AI329" i="62"/>
  <c r="AH329" i="62"/>
  <c r="AG329" i="62"/>
  <c r="AF329" i="62"/>
  <c r="AE329" i="62"/>
  <c r="AC329" i="62"/>
  <c r="AB329" i="62"/>
  <c r="R329" i="62"/>
  <c r="M329" i="62"/>
  <c r="K329" i="62"/>
  <c r="BN328" i="62"/>
  <c r="BE328" i="62"/>
  <c r="AV328" i="62"/>
  <c r="AM328" i="62"/>
  <c r="AD328" i="62" s="1"/>
  <c r="AJ328" i="62"/>
  <c r="AI328" i="62"/>
  <c r="AH328" i="62"/>
  <c r="AG328" i="62"/>
  <c r="AF328" i="62"/>
  <c r="AE328" i="62"/>
  <c r="BN327" i="62"/>
  <c r="BE327" i="62"/>
  <c r="AV327" i="62"/>
  <c r="AM327" i="62"/>
  <c r="AJ327" i="62"/>
  <c r="AI327" i="62"/>
  <c r="AH327" i="62"/>
  <c r="AG327" i="62"/>
  <c r="AF327" i="62"/>
  <c r="AE327" i="62"/>
  <c r="AD327" i="62"/>
  <c r="BN326" i="62"/>
  <c r="BE326" i="62"/>
  <c r="AV326" i="62"/>
  <c r="AM326" i="62"/>
  <c r="AJ326" i="62"/>
  <c r="AI326" i="62"/>
  <c r="AH326" i="62"/>
  <c r="AG326" i="62"/>
  <c r="AF326" i="62"/>
  <c r="AE326" i="62"/>
  <c r="AD326" i="62"/>
  <c r="BN325" i="62"/>
  <c r="BM325" i="62"/>
  <c r="BL325" i="62"/>
  <c r="BE325" i="62"/>
  <c r="BD325" i="62"/>
  <c r="BC325" i="62"/>
  <c r="AV325" i="62"/>
  <c r="AU325" i="62"/>
  <c r="AT325" i="62"/>
  <c r="AM325" i="62"/>
  <c r="AD325" i="62" s="1"/>
  <c r="AL325" i="62"/>
  <c r="AK325" i="62"/>
  <c r="AJ325" i="62"/>
  <c r="AI325" i="62"/>
  <c r="AH325" i="62"/>
  <c r="AG325" i="62"/>
  <c r="AF325" i="62"/>
  <c r="AE325" i="62"/>
  <c r="AC325" i="62"/>
  <c r="AB325" i="62"/>
  <c r="R325" i="62"/>
  <c r="M325" i="62"/>
  <c r="K325" i="62"/>
  <c r="BN324" i="62"/>
  <c r="BE324" i="62"/>
  <c r="AV324" i="62"/>
  <c r="AD324" i="62" s="1"/>
  <c r="AM324" i="62"/>
  <c r="AJ324" i="62"/>
  <c r="AI324" i="62"/>
  <c r="AH324" i="62"/>
  <c r="AG324" i="62"/>
  <c r="AF324" i="62"/>
  <c r="AE324" i="62"/>
  <c r="BN323" i="62"/>
  <c r="BE323" i="62"/>
  <c r="AV323" i="62"/>
  <c r="AM323" i="62"/>
  <c r="AD323" i="62" s="1"/>
  <c r="AJ323" i="62"/>
  <c r="AI323" i="62"/>
  <c r="AH323" i="62"/>
  <c r="AG323" i="62"/>
  <c r="AF323" i="62"/>
  <c r="AE323" i="62"/>
  <c r="BN322" i="62"/>
  <c r="BE322" i="62"/>
  <c r="AV322" i="62"/>
  <c r="AD322" i="62" s="1"/>
  <c r="AM322" i="62"/>
  <c r="AJ322" i="62"/>
  <c r="AI322" i="62"/>
  <c r="AH322" i="62"/>
  <c r="AG322" i="62"/>
  <c r="AF322" i="62"/>
  <c r="AE322" i="62"/>
  <c r="BN321" i="62"/>
  <c r="BM321" i="62"/>
  <c r="BL321" i="62"/>
  <c r="BE321" i="62"/>
  <c r="AD321" i="62" s="1"/>
  <c r="BD321" i="62"/>
  <c r="BC321" i="62"/>
  <c r="AV321" i="62"/>
  <c r="AU321" i="62"/>
  <c r="AT321" i="62"/>
  <c r="AM321" i="62"/>
  <c r="AL321" i="62"/>
  <c r="AK321" i="62"/>
  <c r="AJ321" i="62"/>
  <c r="AI321" i="62"/>
  <c r="AH321" i="62"/>
  <c r="AG321" i="62"/>
  <c r="AF321" i="62"/>
  <c r="AE321" i="62"/>
  <c r="AC321" i="62"/>
  <c r="AB321" i="62"/>
  <c r="R321" i="62"/>
  <c r="M321" i="62"/>
  <c r="K321" i="62"/>
  <c r="BN320" i="62"/>
  <c r="BE320" i="62"/>
  <c r="AV320" i="62"/>
  <c r="AM320" i="62"/>
  <c r="AD320" i="62" s="1"/>
  <c r="AJ320" i="62"/>
  <c r="AI320" i="62"/>
  <c r="AH320" i="62"/>
  <c r="AG320" i="62"/>
  <c r="AF320" i="62"/>
  <c r="AE320" i="62"/>
  <c r="BN319" i="62"/>
  <c r="BE319" i="62"/>
  <c r="AV319" i="62"/>
  <c r="AM319" i="62"/>
  <c r="AD319" i="62" s="1"/>
  <c r="AJ319" i="62"/>
  <c r="AI319" i="62"/>
  <c r="AH319" i="62"/>
  <c r="AG319" i="62"/>
  <c r="AF319" i="62"/>
  <c r="AE319" i="62"/>
  <c r="BN318" i="62"/>
  <c r="BE318" i="62"/>
  <c r="AV318" i="62"/>
  <c r="AD318" i="62" s="1"/>
  <c r="AM318" i="62"/>
  <c r="AJ318" i="62"/>
  <c r="AI318" i="62"/>
  <c r="AH318" i="62"/>
  <c r="AG318" i="62"/>
  <c r="AF318" i="62"/>
  <c r="AE318" i="62"/>
  <c r="BN317" i="62"/>
  <c r="BM317" i="62"/>
  <c r="BL317" i="62"/>
  <c r="BE317" i="62"/>
  <c r="BD317" i="62"/>
  <c r="BC317" i="62"/>
  <c r="AV317" i="62"/>
  <c r="AD317" i="62" s="1"/>
  <c r="AU317" i="62"/>
  <c r="AT317" i="62"/>
  <c r="AM317" i="62"/>
  <c r="AL317" i="62"/>
  <c r="AK317" i="62"/>
  <c r="AJ317" i="62"/>
  <c r="AI317" i="62"/>
  <c r="AH317" i="62"/>
  <c r="AG317" i="62"/>
  <c r="AF317" i="62"/>
  <c r="AE317" i="62"/>
  <c r="AC317" i="62"/>
  <c r="AB317" i="62"/>
  <c r="R317" i="62"/>
  <c r="M317" i="62"/>
  <c r="K317" i="62"/>
  <c r="BN316" i="62"/>
  <c r="BE316" i="62"/>
  <c r="AV316" i="62"/>
  <c r="AM316" i="62"/>
  <c r="AD316" i="62" s="1"/>
  <c r="AJ316" i="62"/>
  <c r="AI316" i="62"/>
  <c r="AH316" i="62"/>
  <c r="AG316" i="62"/>
  <c r="AF316" i="62"/>
  <c r="AE316" i="62"/>
  <c r="BN315" i="62"/>
  <c r="BE315" i="62"/>
  <c r="AV315" i="62"/>
  <c r="AD315" i="62" s="1"/>
  <c r="AM315" i="62"/>
  <c r="AJ315" i="62"/>
  <c r="AI315" i="62"/>
  <c r="AH315" i="62"/>
  <c r="AG315" i="62"/>
  <c r="AF315" i="62"/>
  <c r="AE315" i="62"/>
  <c r="BN314" i="62"/>
  <c r="BE314" i="62"/>
  <c r="AV314" i="62"/>
  <c r="AM314" i="62"/>
  <c r="AD314" i="62" s="1"/>
  <c r="AJ314" i="62"/>
  <c r="AI314" i="62"/>
  <c r="AH314" i="62"/>
  <c r="AG314" i="62"/>
  <c r="AF314" i="62"/>
  <c r="AE314" i="62"/>
  <c r="BN313" i="62"/>
  <c r="BM313" i="62"/>
  <c r="BL313" i="62"/>
  <c r="BE313" i="62"/>
  <c r="BD313" i="62"/>
  <c r="BC313" i="62"/>
  <c r="AV313" i="62"/>
  <c r="AU313" i="62"/>
  <c r="AT313" i="62"/>
  <c r="AM313" i="62"/>
  <c r="AD313" i="62" s="1"/>
  <c r="AL313" i="62"/>
  <c r="AK313" i="62"/>
  <c r="AJ313" i="62"/>
  <c r="AI313" i="62"/>
  <c r="AH313" i="62"/>
  <c r="AG313" i="62"/>
  <c r="AF313" i="62"/>
  <c r="AE313" i="62"/>
  <c r="AC313" i="62"/>
  <c r="AB313" i="62"/>
  <c r="R313" i="62"/>
  <c r="M313" i="62"/>
  <c r="K313" i="62"/>
  <c r="BN312" i="62"/>
  <c r="BE312" i="62"/>
  <c r="AV312" i="62"/>
  <c r="AM312" i="62"/>
  <c r="AD312" i="62" s="1"/>
  <c r="AJ312" i="62"/>
  <c r="AI312" i="62"/>
  <c r="AH312" i="62"/>
  <c r="AG312" i="62"/>
  <c r="AF312" i="62"/>
  <c r="AE312" i="62"/>
  <c r="BN311" i="62"/>
  <c r="BE311" i="62"/>
  <c r="AV311" i="62"/>
  <c r="AM311" i="62"/>
  <c r="AJ311" i="62"/>
  <c r="AI311" i="62"/>
  <c r="AH311" i="62"/>
  <c r="AG311" i="62"/>
  <c r="AF311" i="62"/>
  <c r="AE311" i="62"/>
  <c r="AD311" i="62"/>
  <c r="BN310" i="62"/>
  <c r="BE310" i="62"/>
  <c r="AV310" i="62"/>
  <c r="AM310" i="62"/>
  <c r="AJ310" i="62"/>
  <c r="AI310" i="62"/>
  <c r="AH310" i="62"/>
  <c r="AG310" i="62"/>
  <c r="AF310" i="62"/>
  <c r="AE310" i="62"/>
  <c r="AD310" i="62"/>
  <c r="BN309" i="62"/>
  <c r="BM309" i="62"/>
  <c r="BL309" i="62"/>
  <c r="BE309" i="62"/>
  <c r="BD309" i="62"/>
  <c r="BC309" i="62"/>
  <c r="AV309" i="62"/>
  <c r="AU309" i="62"/>
  <c r="AT309" i="62"/>
  <c r="AM309" i="62"/>
  <c r="AD309" i="62" s="1"/>
  <c r="AL309" i="62"/>
  <c r="AK309" i="62"/>
  <c r="AJ309" i="62"/>
  <c r="AI309" i="62"/>
  <c r="AH309" i="62"/>
  <c r="AG309" i="62"/>
  <c r="AF309" i="62"/>
  <c r="AE309" i="62"/>
  <c r="AC309" i="62"/>
  <c r="AB309" i="62"/>
  <c r="R309" i="62"/>
  <c r="M309" i="62"/>
  <c r="K309" i="62"/>
  <c r="BN308" i="62"/>
  <c r="BE308" i="62"/>
  <c r="AV308" i="62"/>
  <c r="AD308" i="62" s="1"/>
  <c r="AM308" i="62"/>
  <c r="AJ308" i="62"/>
  <c r="AI308" i="62"/>
  <c r="AH308" i="62"/>
  <c r="AG308" i="62"/>
  <c r="AF308" i="62"/>
  <c r="AE308" i="62"/>
  <c r="BN307" i="62"/>
  <c r="BE307" i="62"/>
  <c r="AV307" i="62"/>
  <c r="AM307" i="62"/>
  <c r="AD307" i="62" s="1"/>
  <c r="AJ307" i="62"/>
  <c r="AI307" i="62"/>
  <c r="AH307" i="62"/>
  <c r="AG307" i="62"/>
  <c r="AF307" i="62"/>
  <c r="AE307" i="62"/>
  <c r="BN306" i="62"/>
  <c r="BE306" i="62"/>
  <c r="AV306" i="62"/>
  <c r="AD306" i="62" s="1"/>
  <c r="AM306" i="62"/>
  <c r="AJ306" i="62"/>
  <c r="AI306" i="62"/>
  <c r="AH306" i="62"/>
  <c r="AG306" i="62"/>
  <c r="AF306" i="62"/>
  <c r="AE306" i="62"/>
  <c r="BN305" i="62"/>
  <c r="BM305" i="62"/>
  <c r="BL305" i="62"/>
  <c r="BE305" i="62"/>
  <c r="AD305" i="62" s="1"/>
  <c r="BD305" i="62"/>
  <c r="BC305" i="62"/>
  <c r="AV305" i="62"/>
  <c r="AU305" i="62"/>
  <c r="AT305" i="62"/>
  <c r="AM305" i="62"/>
  <c r="AL305" i="62"/>
  <c r="AK305" i="62"/>
  <c r="AJ305" i="62"/>
  <c r="AI305" i="62"/>
  <c r="AH305" i="62"/>
  <c r="AG305" i="62"/>
  <c r="AF305" i="62"/>
  <c r="AE305" i="62"/>
  <c r="AC305" i="62"/>
  <c r="AB305" i="62"/>
  <c r="R305" i="62"/>
  <c r="M305" i="62"/>
  <c r="K305" i="62"/>
  <c r="BN304" i="62"/>
  <c r="BE304" i="62"/>
  <c r="AV304" i="62"/>
  <c r="AM304" i="62"/>
  <c r="AD304" i="62" s="1"/>
  <c r="AJ304" i="62"/>
  <c r="AI304" i="62"/>
  <c r="AH304" i="62"/>
  <c r="AG304" i="62"/>
  <c r="AF304" i="62"/>
  <c r="AE304" i="62"/>
  <c r="BN303" i="62"/>
  <c r="BE303" i="62"/>
  <c r="AV303" i="62"/>
  <c r="AM303" i="62"/>
  <c r="AD303" i="62" s="1"/>
  <c r="AJ303" i="62"/>
  <c r="AI303" i="62"/>
  <c r="AH303" i="62"/>
  <c r="AG303" i="62"/>
  <c r="AF303" i="62"/>
  <c r="AE303" i="62"/>
  <c r="BN302" i="62"/>
  <c r="BE302" i="62"/>
  <c r="AV302" i="62"/>
  <c r="AD302" i="62" s="1"/>
  <c r="AM302" i="62"/>
  <c r="AJ302" i="62"/>
  <c r="AI302" i="62"/>
  <c r="AH302" i="62"/>
  <c r="AG302" i="62"/>
  <c r="AF302" i="62"/>
  <c r="AE302" i="62"/>
  <c r="BN301" i="62"/>
  <c r="BM301" i="62"/>
  <c r="BL301" i="62"/>
  <c r="BE301" i="62"/>
  <c r="BD301" i="62"/>
  <c r="BC301" i="62"/>
  <c r="AV301" i="62"/>
  <c r="AU301" i="62"/>
  <c r="AT301" i="62"/>
  <c r="AM301" i="62"/>
  <c r="AL301" i="62"/>
  <c r="AK301" i="62"/>
  <c r="AJ301" i="62"/>
  <c r="AI301" i="62"/>
  <c r="AH301" i="62"/>
  <c r="AG301" i="62"/>
  <c r="AF301" i="62"/>
  <c r="AE301" i="62"/>
  <c r="AD301" i="62"/>
  <c r="AC301" i="62"/>
  <c r="AB301" i="62"/>
  <c r="R301" i="62"/>
  <c r="M301" i="62"/>
  <c r="K301" i="62"/>
  <c r="BN300" i="62"/>
  <c r="BE300" i="62"/>
  <c r="AV300" i="62"/>
  <c r="AM300" i="62"/>
  <c r="AD300" i="62" s="1"/>
  <c r="AJ300" i="62"/>
  <c r="AI300" i="62"/>
  <c r="AH300" i="62"/>
  <c r="AG300" i="62"/>
  <c r="AF300" i="62"/>
  <c r="AE300" i="62"/>
  <c r="BN299" i="62"/>
  <c r="BE299" i="62"/>
  <c r="AV299" i="62"/>
  <c r="AD299" i="62" s="1"/>
  <c r="AM299" i="62"/>
  <c r="AJ299" i="62"/>
  <c r="AI299" i="62"/>
  <c r="AH299" i="62"/>
  <c r="AG299" i="62"/>
  <c r="AF299" i="62"/>
  <c r="AE299" i="62"/>
  <c r="BN298" i="62"/>
  <c r="BE298" i="62"/>
  <c r="AV298" i="62"/>
  <c r="AM298" i="62"/>
  <c r="AD298" i="62" s="1"/>
  <c r="AJ298" i="62"/>
  <c r="AI298" i="62"/>
  <c r="AH298" i="62"/>
  <c r="AG298" i="62"/>
  <c r="AF298" i="62"/>
  <c r="AE298" i="62"/>
  <c r="BN297" i="62"/>
  <c r="BM297" i="62"/>
  <c r="BL297" i="62"/>
  <c r="BE297" i="62"/>
  <c r="BD297" i="62"/>
  <c r="BC297" i="62"/>
  <c r="AV297" i="62"/>
  <c r="AU297" i="62"/>
  <c r="AT297" i="62"/>
  <c r="AM297" i="62"/>
  <c r="AD297" i="62" s="1"/>
  <c r="AL297" i="62"/>
  <c r="AK297" i="62"/>
  <c r="AJ297" i="62"/>
  <c r="AI297" i="62"/>
  <c r="AH297" i="62"/>
  <c r="AG297" i="62"/>
  <c r="AF297" i="62"/>
  <c r="AE297" i="62"/>
  <c r="AC297" i="62"/>
  <c r="AB297" i="62"/>
  <c r="R297" i="62"/>
  <c r="M297" i="62"/>
  <c r="K297" i="62"/>
  <c r="BN296" i="62"/>
  <c r="BE296" i="62"/>
  <c r="AV296" i="62"/>
  <c r="AM296" i="62"/>
  <c r="AD296" i="62" s="1"/>
  <c r="AJ296" i="62"/>
  <c r="AI296" i="62"/>
  <c r="AH296" i="62"/>
  <c r="AG296" i="62"/>
  <c r="AF296" i="62"/>
  <c r="AE296" i="62"/>
  <c r="BN295" i="62"/>
  <c r="BE295" i="62"/>
  <c r="AV295" i="62"/>
  <c r="AM295" i="62"/>
  <c r="AJ295" i="62"/>
  <c r="AI295" i="62"/>
  <c r="AH295" i="62"/>
  <c r="AG295" i="62"/>
  <c r="AF295" i="62"/>
  <c r="AE295" i="62"/>
  <c r="AD295" i="62"/>
  <c r="BN294" i="62"/>
  <c r="BE294" i="62"/>
  <c r="AV294" i="62"/>
  <c r="AM294" i="62"/>
  <c r="AJ294" i="62"/>
  <c r="AI294" i="62"/>
  <c r="AH294" i="62"/>
  <c r="AG294" i="62"/>
  <c r="AF294" i="62"/>
  <c r="AE294" i="62"/>
  <c r="AD294" i="62"/>
  <c r="BN293" i="62"/>
  <c r="BM293" i="62"/>
  <c r="BL293" i="62"/>
  <c r="BE293" i="62"/>
  <c r="BD293" i="62"/>
  <c r="BC293" i="62"/>
  <c r="AV293" i="62"/>
  <c r="AU293" i="62"/>
  <c r="AT293" i="62"/>
  <c r="AM293" i="62"/>
  <c r="AD293" i="62" s="1"/>
  <c r="AL293" i="62"/>
  <c r="AK293" i="62"/>
  <c r="AJ293" i="62"/>
  <c r="AI293" i="62"/>
  <c r="AH293" i="62"/>
  <c r="AG293" i="62"/>
  <c r="AF293" i="62"/>
  <c r="AE293" i="62"/>
  <c r="AC293" i="62"/>
  <c r="AB293" i="62"/>
  <c r="R293" i="62"/>
  <c r="M293" i="62"/>
  <c r="K293" i="62"/>
  <c r="BN292" i="62"/>
  <c r="BE292" i="62"/>
  <c r="AV292" i="62"/>
  <c r="AD292" i="62" s="1"/>
  <c r="AM292" i="62"/>
  <c r="AJ292" i="62"/>
  <c r="AI292" i="62"/>
  <c r="AH292" i="62"/>
  <c r="AG292" i="62"/>
  <c r="AF292" i="62"/>
  <c r="AE292" i="62"/>
  <c r="BN291" i="62"/>
  <c r="BE291" i="62"/>
  <c r="AV291" i="62"/>
  <c r="AM291" i="62"/>
  <c r="AD291" i="62" s="1"/>
  <c r="AJ291" i="62"/>
  <c r="AI291" i="62"/>
  <c r="AH291" i="62"/>
  <c r="AG291" i="62"/>
  <c r="AF291" i="62"/>
  <c r="AE291" i="62"/>
  <c r="BN290" i="62"/>
  <c r="BE290" i="62"/>
  <c r="AV290" i="62"/>
  <c r="AD290" i="62" s="1"/>
  <c r="AM290" i="62"/>
  <c r="AJ290" i="62"/>
  <c r="AI290" i="62"/>
  <c r="AH290" i="62"/>
  <c r="AG290" i="62"/>
  <c r="AF290" i="62"/>
  <c r="AE290" i="62"/>
  <c r="BN289" i="62"/>
  <c r="BM289" i="62"/>
  <c r="BL289" i="62"/>
  <c r="BE289" i="62"/>
  <c r="AD289" i="62" s="1"/>
  <c r="BD289" i="62"/>
  <c r="BC289" i="62"/>
  <c r="AV289" i="62"/>
  <c r="AU289" i="62"/>
  <c r="AT289" i="62"/>
  <c r="AM289" i="62"/>
  <c r="AL289" i="62"/>
  <c r="AK289" i="62"/>
  <c r="AJ289" i="62"/>
  <c r="AI289" i="62"/>
  <c r="AH289" i="62"/>
  <c r="AG289" i="62"/>
  <c r="AF289" i="62"/>
  <c r="AE289" i="62"/>
  <c r="AC289" i="62"/>
  <c r="AB289" i="62"/>
  <c r="R289" i="62"/>
  <c r="M289" i="62"/>
  <c r="K289" i="62"/>
  <c r="BN288" i="62"/>
  <c r="BE288" i="62"/>
  <c r="AV288" i="62"/>
  <c r="AM288" i="62"/>
  <c r="AD288" i="62" s="1"/>
  <c r="AJ288" i="62"/>
  <c r="AI288" i="62"/>
  <c r="AH288" i="62"/>
  <c r="AG288" i="62"/>
  <c r="AF288" i="62"/>
  <c r="AE288" i="62"/>
  <c r="BN287" i="62"/>
  <c r="BE287" i="62"/>
  <c r="AV287" i="62"/>
  <c r="AM287" i="62"/>
  <c r="AD287" i="62" s="1"/>
  <c r="AJ287" i="62"/>
  <c r="AI287" i="62"/>
  <c r="AH287" i="62"/>
  <c r="AG287" i="62"/>
  <c r="AF287" i="62"/>
  <c r="AE287" i="62"/>
  <c r="BN286" i="62"/>
  <c r="BE286" i="62"/>
  <c r="AV286" i="62"/>
  <c r="AD286" i="62" s="1"/>
  <c r="AM286" i="62"/>
  <c r="AJ286" i="62"/>
  <c r="AI286" i="62"/>
  <c r="AH286" i="62"/>
  <c r="AG286" i="62"/>
  <c r="AF286" i="62"/>
  <c r="AE286" i="62"/>
  <c r="BN285" i="62"/>
  <c r="BM285" i="62"/>
  <c r="BL285" i="62"/>
  <c r="BE285" i="62"/>
  <c r="BD285" i="62"/>
  <c r="BC285" i="62"/>
  <c r="AV285" i="62"/>
  <c r="AU285" i="62"/>
  <c r="AT285" i="62"/>
  <c r="AM285" i="62"/>
  <c r="AL285" i="62"/>
  <c r="AK285" i="62"/>
  <c r="AJ285" i="62"/>
  <c r="AI285" i="62"/>
  <c r="AH285" i="62"/>
  <c r="AG285" i="62"/>
  <c r="AF285" i="62"/>
  <c r="AE285" i="62"/>
  <c r="AD285" i="62"/>
  <c r="AC285" i="62"/>
  <c r="AB285" i="62"/>
  <c r="R285" i="62"/>
  <c r="M285" i="62"/>
  <c r="K285" i="62"/>
  <c r="BN284" i="62"/>
  <c r="BE284" i="62"/>
  <c r="AV284" i="62"/>
  <c r="AM284" i="62"/>
  <c r="AD284" i="62" s="1"/>
  <c r="AJ284" i="62"/>
  <c r="AI284" i="62"/>
  <c r="AH284" i="62"/>
  <c r="AG284" i="62"/>
  <c r="AF284" i="62"/>
  <c r="AE284" i="62"/>
  <c r="BN283" i="62"/>
  <c r="BE283" i="62"/>
  <c r="AV283" i="62"/>
  <c r="AD283" i="62" s="1"/>
  <c r="AM283" i="62"/>
  <c r="AJ283" i="62"/>
  <c r="AI283" i="62"/>
  <c r="AH283" i="62"/>
  <c r="AG283" i="62"/>
  <c r="AF283" i="62"/>
  <c r="AE283" i="62"/>
  <c r="BN282" i="62"/>
  <c r="BE282" i="62"/>
  <c r="AV282" i="62"/>
  <c r="AM282" i="62"/>
  <c r="AD282" i="62" s="1"/>
  <c r="AJ282" i="62"/>
  <c r="AI282" i="62"/>
  <c r="AH282" i="62"/>
  <c r="AG282" i="62"/>
  <c r="AF282" i="62"/>
  <c r="AE282" i="62"/>
  <c r="BN281" i="62"/>
  <c r="BM281" i="62"/>
  <c r="BL281" i="62"/>
  <c r="BE281" i="62"/>
  <c r="BD281" i="62"/>
  <c r="BC281" i="62"/>
  <c r="AV281" i="62"/>
  <c r="AU281" i="62"/>
  <c r="AT281" i="62"/>
  <c r="AM281" i="62"/>
  <c r="AD281" i="62" s="1"/>
  <c r="AL281" i="62"/>
  <c r="AK281" i="62"/>
  <c r="AJ281" i="62"/>
  <c r="AI281" i="62"/>
  <c r="AH281" i="62"/>
  <c r="AG281" i="62"/>
  <c r="AF281" i="62"/>
  <c r="AE281" i="62"/>
  <c r="AC281" i="62"/>
  <c r="AB281" i="62"/>
  <c r="R281" i="62"/>
  <c r="M281" i="62"/>
  <c r="K281" i="62"/>
  <c r="BN280" i="62"/>
  <c r="BE280" i="62"/>
  <c r="AV280" i="62"/>
  <c r="AM280" i="62"/>
  <c r="AD280" i="62" s="1"/>
  <c r="AJ280" i="62"/>
  <c r="AI280" i="62"/>
  <c r="AH280" i="62"/>
  <c r="AG280" i="62"/>
  <c r="AF280" i="62"/>
  <c r="AE280" i="62"/>
  <c r="BN279" i="62"/>
  <c r="BE279" i="62"/>
  <c r="AV279" i="62"/>
  <c r="AM279" i="62"/>
  <c r="AJ279" i="62"/>
  <c r="AI279" i="62"/>
  <c r="AH279" i="62"/>
  <c r="AG279" i="62"/>
  <c r="AF279" i="62"/>
  <c r="AE279" i="62"/>
  <c r="AD279" i="62"/>
  <c r="BN278" i="62"/>
  <c r="BE278" i="62"/>
  <c r="AV278" i="62"/>
  <c r="AM278" i="62"/>
  <c r="AJ278" i="62"/>
  <c r="AI278" i="62"/>
  <c r="AH278" i="62"/>
  <c r="AG278" i="62"/>
  <c r="AF278" i="62"/>
  <c r="AE278" i="62"/>
  <c r="AD278" i="62"/>
  <c r="BN277" i="62"/>
  <c r="BM277" i="62"/>
  <c r="BL277" i="62"/>
  <c r="BE277" i="62"/>
  <c r="BD277" i="62"/>
  <c r="BC277" i="62"/>
  <c r="AV277" i="62"/>
  <c r="AU277" i="62"/>
  <c r="AT277" i="62"/>
  <c r="AM277" i="62"/>
  <c r="AD277" i="62" s="1"/>
  <c r="AL277" i="62"/>
  <c r="AK277" i="62"/>
  <c r="AJ277" i="62"/>
  <c r="AI277" i="62"/>
  <c r="AH277" i="62"/>
  <c r="AG277" i="62"/>
  <c r="AF277" i="62"/>
  <c r="AE277" i="62"/>
  <c r="AC277" i="62"/>
  <c r="AB277" i="62"/>
  <c r="R277" i="62"/>
  <c r="M277" i="62"/>
  <c r="K277" i="62"/>
  <c r="BN276" i="62"/>
  <c r="BE276" i="62"/>
  <c r="AV276" i="62"/>
  <c r="AD276" i="62" s="1"/>
  <c r="AM276" i="62"/>
  <c r="AJ276" i="62"/>
  <c r="AI276" i="62"/>
  <c r="AH276" i="62"/>
  <c r="AG276" i="62"/>
  <c r="AF276" i="62"/>
  <c r="AE276" i="62"/>
  <c r="BN275" i="62"/>
  <c r="BE275" i="62"/>
  <c r="AV275" i="62"/>
  <c r="AM275" i="62"/>
  <c r="AD275" i="62" s="1"/>
  <c r="AJ275" i="62"/>
  <c r="AI275" i="62"/>
  <c r="AH275" i="62"/>
  <c r="AG275" i="62"/>
  <c r="AF275" i="62"/>
  <c r="AE275" i="62"/>
  <c r="BN274" i="62"/>
  <c r="BE274" i="62"/>
  <c r="AV274" i="62"/>
  <c r="AD274" i="62" s="1"/>
  <c r="AM274" i="62"/>
  <c r="AJ274" i="62"/>
  <c r="AI274" i="62"/>
  <c r="AH274" i="62"/>
  <c r="AG274" i="62"/>
  <c r="AF274" i="62"/>
  <c r="AE274" i="62"/>
  <c r="BN273" i="62"/>
  <c r="BM273" i="62"/>
  <c r="BL273" i="62"/>
  <c r="BE273" i="62"/>
  <c r="AD273" i="62" s="1"/>
  <c r="BD273" i="62"/>
  <c r="BC273" i="62"/>
  <c r="AV273" i="62"/>
  <c r="AU273" i="62"/>
  <c r="AT273" i="62"/>
  <c r="AM273" i="62"/>
  <c r="AL273" i="62"/>
  <c r="AK273" i="62"/>
  <c r="AJ273" i="62"/>
  <c r="AI273" i="62"/>
  <c r="AH273" i="62"/>
  <c r="AG273" i="62"/>
  <c r="AF273" i="62"/>
  <c r="AE273" i="62"/>
  <c r="AC273" i="62"/>
  <c r="AB273" i="62"/>
  <c r="R273" i="62"/>
  <c r="M273" i="62"/>
  <c r="K273" i="62"/>
  <c r="BN272" i="62"/>
  <c r="BE272" i="62"/>
  <c r="AV272" i="62"/>
  <c r="AM272" i="62"/>
  <c r="AD272" i="62" s="1"/>
  <c r="AJ272" i="62"/>
  <c r="AI272" i="62"/>
  <c r="AH272" i="62"/>
  <c r="AG272" i="62"/>
  <c r="AF272" i="62"/>
  <c r="AE272" i="62"/>
  <c r="BN271" i="62"/>
  <c r="BE271" i="62"/>
  <c r="AV271" i="62"/>
  <c r="AM271" i="62"/>
  <c r="AD271" i="62" s="1"/>
  <c r="AJ271" i="62"/>
  <c r="AI271" i="62"/>
  <c r="AH271" i="62"/>
  <c r="AG271" i="62"/>
  <c r="AF271" i="62"/>
  <c r="AE271" i="62"/>
  <c r="BN270" i="62"/>
  <c r="BE270" i="62"/>
  <c r="AV270" i="62"/>
  <c r="AD270" i="62" s="1"/>
  <c r="AM270" i="62"/>
  <c r="AJ270" i="62"/>
  <c r="AI270" i="62"/>
  <c r="AH270" i="62"/>
  <c r="AG270" i="62"/>
  <c r="AF270" i="62"/>
  <c r="AE270" i="62"/>
  <c r="BN269" i="62"/>
  <c r="BM269" i="62"/>
  <c r="BL269" i="62"/>
  <c r="BE269" i="62"/>
  <c r="BD269" i="62"/>
  <c r="BC269" i="62"/>
  <c r="AV269" i="62"/>
  <c r="AD269" i="62" s="1"/>
  <c r="AU269" i="62"/>
  <c r="AT269" i="62"/>
  <c r="AM269" i="62"/>
  <c r="AL269" i="62"/>
  <c r="AK269" i="62"/>
  <c r="AJ269" i="62"/>
  <c r="AI269" i="62"/>
  <c r="AH269" i="62"/>
  <c r="AG269" i="62"/>
  <c r="AF269" i="62"/>
  <c r="AE269" i="62"/>
  <c r="AC269" i="62"/>
  <c r="AB269" i="62"/>
  <c r="R269" i="62"/>
  <c r="M269" i="62"/>
  <c r="K269" i="62"/>
  <c r="BN268" i="62"/>
  <c r="BE268" i="62"/>
  <c r="AV268" i="62"/>
  <c r="AM268" i="62"/>
  <c r="AD268" i="62" s="1"/>
  <c r="AJ268" i="62"/>
  <c r="AI268" i="62"/>
  <c r="AH268" i="62"/>
  <c r="AG268" i="62"/>
  <c r="AF268" i="62"/>
  <c r="AE268" i="62"/>
  <c r="BN267" i="62"/>
  <c r="BE267" i="62"/>
  <c r="AV267" i="62"/>
  <c r="AD267" i="62" s="1"/>
  <c r="AM267" i="62"/>
  <c r="AJ267" i="62"/>
  <c r="AI267" i="62"/>
  <c r="AH267" i="62"/>
  <c r="AG267" i="62"/>
  <c r="AF267" i="62"/>
  <c r="AE267" i="62"/>
  <c r="BN266" i="62"/>
  <c r="BE266" i="62"/>
  <c r="AV266" i="62"/>
  <c r="AM266" i="62"/>
  <c r="AD266" i="62" s="1"/>
  <c r="AJ266" i="62"/>
  <c r="AI266" i="62"/>
  <c r="AH266" i="62"/>
  <c r="AG266" i="62"/>
  <c r="AF266" i="62"/>
  <c r="AE266" i="62"/>
  <c r="BN265" i="62"/>
  <c r="BM265" i="62"/>
  <c r="BL265" i="62"/>
  <c r="BE265" i="62"/>
  <c r="BD265" i="62"/>
  <c r="BC265" i="62"/>
  <c r="AV265" i="62"/>
  <c r="AU265" i="62"/>
  <c r="AT265" i="62"/>
  <c r="AM265" i="62"/>
  <c r="AD265" i="62" s="1"/>
  <c r="AL265" i="62"/>
  <c r="AK265" i="62"/>
  <c r="AJ265" i="62"/>
  <c r="AI265" i="62"/>
  <c r="AH265" i="62"/>
  <c r="AG265" i="62"/>
  <c r="AF265" i="62"/>
  <c r="AE265" i="62"/>
  <c r="AC265" i="62"/>
  <c r="AB265" i="62"/>
  <c r="R265" i="62"/>
  <c r="M265" i="62"/>
  <c r="K265" i="62"/>
  <c r="BN264" i="62"/>
  <c r="BE264" i="62"/>
  <c r="AV264" i="62"/>
  <c r="AM264" i="62"/>
  <c r="AD264" i="62" s="1"/>
  <c r="AJ264" i="62"/>
  <c r="AI264" i="62"/>
  <c r="AH264" i="62"/>
  <c r="AG264" i="62"/>
  <c r="AF264" i="62"/>
  <c r="AE264" i="62"/>
  <c r="BN263" i="62"/>
  <c r="BE263" i="62"/>
  <c r="AV263" i="62"/>
  <c r="AM263" i="62"/>
  <c r="AJ263" i="62"/>
  <c r="AI263" i="62"/>
  <c r="AH263" i="62"/>
  <c r="AG263" i="62"/>
  <c r="AF263" i="62"/>
  <c r="AE263" i="62"/>
  <c r="AD263" i="62"/>
  <c r="BN262" i="62"/>
  <c r="BE262" i="62"/>
  <c r="AV262" i="62"/>
  <c r="AM262" i="62"/>
  <c r="AJ262" i="62"/>
  <c r="AI262" i="62"/>
  <c r="AH262" i="62"/>
  <c r="AG262" i="62"/>
  <c r="AF262" i="62"/>
  <c r="AE262" i="62"/>
  <c r="AD262" i="62"/>
  <c r="BN261" i="62"/>
  <c r="BM261" i="62"/>
  <c r="BL261" i="62"/>
  <c r="BE261" i="62"/>
  <c r="BD261" i="62"/>
  <c r="BC261" i="62"/>
  <c r="AV261" i="62"/>
  <c r="AU261" i="62"/>
  <c r="AT261" i="62"/>
  <c r="AM261" i="62"/>
  <c r="AD261" i="62" s="1"/>
  <c r="AL261" i="62"/>
  <c r="AK261" i="62"/>
  <c r="AJ261" i="62"/>
  <c r="AI261" i="62"/>
  <c r="AH261" i="62"/>
  <c r="AG261" i="62"/>
  <c r="AF261" i="62"/>
  <c r="AE261" i="62"/>
  <c r="AC261" i="62"/>
  <c r="AB261" i="62"/>
  <c r="R261" i="62"/>
  <c r="M261" i="62"/>
  <c r="K261" i="62"/>
  <c r="BN260" i="62"/>
  <c r="BE260" i="62"/>
  <c r="AV260" i="62"/>
  <c r="AD260" i="62" s="1"/>
  <c r="AM260" i="62"/>
  <c r="AJ260" i="62"/>
  <c r="AI260" i="62"/>
  <c r="AH260" i="62"/>
  <c r="AG260" i="62"/>
  <c r="AF260" i="62"/>
  <c r="AE260" i="62"/>
  <c r="BN259" i="62"/>
  <c r="BE259" i="62"/>
  <c r="AV259" i="62"/>
  <c r="AM259" i="62"/>
  <c r="AD259" i="62" s="1"/>
  <c r="AJ259" i="62"/>
  <c r="AI259" i="62"/>
  <c r="AH259" i="62"/>
  <c r="AG259" i="62"/>
  <c r="AF259" i="62"/>
  <c r="AE259" i="62"/>
  <c r="BN258" i="62"/>
  <c r="BE258" i="62"/>
  <c r="AV258" i="62"/>
  <c r="AD258" i="62" s="1"/>
  <c r="AM258" i="62"/>
  <c r="AJ258" i="62"/>
  <c r="AI258" i="62"/>
  <c r="AH258" i="62"/>
  <c r="AG258" i="62"/>
  <c r="AF258" i="62"/>
  <c r="AE258" i="62"/>
  <c r="BN257" i="62"/>
  <c r="BM257" i="62"/>
  <c r="BL257" i="62"/>
  <c r="BE257" i="62"/>
  <c r="AD257" i="62" s="1"/>
  <c r="BD257" i="62"/>
  <c r="BC257" i="62"/>
  <c r="AV257" i="62"/>
  <c r="AU257" i="62"/>
  <c r="AT257" i="62"/>
  <c r="AM257" i="62"/>
  <c r="AL257" i="62"/>
  <c r="AK257" i="62"/>
  <c r="AJ257" i="62"/>
  <c r="AI257" i="62"/>
  <c r="AH257" i="62"/>
  <c r="AG257" i="62"/>
  <c r="AF257" i="62"/>
  <c r="AE257" i="62"/>
  <c r="AC257" i="62"/>
  <c r="AB257" i="62"/>
  <c r="R257" i="62"/>
  <c r="M257" i="62"/>
  <c r="K257" i="62"/>
  <c r="BN256" i="62"/>
  <c r="BE256" i="62"/>
  <c r="AV256" i="62"/>
  <c r="AM256" i="62"/>
  <c r="AD256" i="62" s="1"/>
  <c r="AJ256" i="62"/>
  <c r="AI256" i="62"/>
  <c r="AH256" i="62"/>
  <c r="AG256" i="62"/>
  <c r="AF256" i="62"/>
  <c r="AE256" i="62"/>
  <c r="BN255" i="62"/>
  <c r="BE255" i="62"/>
  <c r="AV255" i="62"/>
  <c r="AM255" i="62"/>
  <c r="AD255" i="62" s="1"/>
  <c r="AJ255" i="62"/>
  <c r="AI255" i="62"/>
  <c r="AH255" i="62"/>
  <c r="AG255" i="62"/>
  <c r="AF255" i="62"/>
  <c r="AE255" i="62"/>
  <c r="BN254" i="62"/>
  <c r="BE254" i="62"/>
  <c r="AV254" i="62"/>
  <c r="AD254" i="62" s="1"/>
  <c r="AM254" i="62"/>
  <c r="AJ254" i="62"/>
  <c r="AI254" i="62"/>
  <c r="AH254" i="62"/>
  <c r="AG254" i="62"/>
  <c r="AF254" i="62"/>
  <c r="AE254" i="62"/>
  <c r="BN253" i="62"/>
  <c r="BM253" i="62"/>
  <c r="BL253" i="62"/>
  <c r="BE253" i="62"/>
  <c r="BD253" i="62"/>
  <c r="BC253" i="62"/>
  <c r="AV253" i="62"/>
  <c r="AU253" i="62"/>
  <c r="AT253" i="62"/>
  <c r="AM253" i="62"/>
  <c r="AL253" i="62"/>
  <c r="AK253" i="62"/>
  <c r="AJ253" i="62"/>
  <c r="AI253" i="62"/>
  <c r="AH253" i="62"/>
  <c r="AG253" i="62"/>
  <c r="AF253" i="62"/>
  <c r="AE253" i="62"/>
  <c r="AD253" i="62"/>
  <c r="AC253" i="62"/>
  <c r="AB253" i="62"/>
  <c r="R253" i="62"/>
  <c r="M253" i="62"/>
  <c r="K253" i="62"/>
  <c r="BN252" i="62"/>
  <c r="BE252" i="62"/>
  <c r="AV252" i="62"/>
  <c r="AM252" i="62"/>
  <c r="AD252" i="62" s="1"/>
  <c r="AJ252" i="62"/>
  <c r="AI252" i="62"/>
  <c r="AH252" i="62"/>
  <c r="AG252" i="62"/>
  <c r="AF252" i="62"/>
  <c r="AE252" i="62"/>
  <c r="BN251" i="62"/>
  <c r="BE251" i="62"/>
  <c r="AV251" i="62"/>
  <c r="AD251" i="62" s="1"/>
  <c r="AM251" i="62"/>
  <c r="AJ251" i="62"/>
  <c r="AI251" i="62"/>
  <c r="AH251" i="62"/>
  <c r="AG251" i="62"/>
  <c r="AF251" i="62"/>
  <c r="AE251" i="62"/>
  <c r="BN250" i="62"/>
  <c r="BE250" i="62"/>
  <c r="AV250" i="62"/>
  <c r="AM250" i="62"/>
  <c r="AD250" i="62" s="1"/>
  <c r="AJ250" i="62"/>
  <c r="AI250" i="62"/>
  <c r="AH250" i="62"/>
  <c r="AG250" i="62"/>
  <c r="AF250" i="62"/>
  <c r="AE250" i="62"/>
  <c r="BN249" i="62"/>
  <c r="BM249" i="62"/>
  <c r="BL249" i="62"/>
  <c r="BE249" i="62"/>
  <c r="BD249" i="62"/>
  <c r="BC249" i="62"/>
  <c r="AV249" i="62"/>
  <c r="AU249" i="62"/>
  <c r="AT249" i="62"/>
  <c r="AM249" i="62"/>
  <c r="AD249" i="62" s="1"/>
  <c r="AL249" i="62"/>
  <c r="AK249" i="62"/>
  <c r="AJ249" i="62"/>
  <c r="AI249" i="62"/>
  <c r="AH249" i="62"/>
  <c r="AG249" i="62"/>
  <c r="AF249" i="62"/>
  <c r="AE249" i="62"/>
  <c r="AC249" i="62"/>
  <c r="AB249" i="62"/>
  <c r="R249" i="62"/>
  <c r="M249" i="62"/>
  <c r="K249" i="62"/>
  <c r="BN248" i="62"/>
  <c r="BE248" i="62"/>
  <c r="AV248" i="62"/>
  <c r="AM248" i="62"/>
  <c r="AD248" i="62" s="1"/>
  <c r="AJ248" i="62"/>
  <c r="AI248" i="62"/>
  <c r="AH248" i="62"/>
  <c r="AG248" i="62"/>
  <c r="AF248" i="62"/>
  <c r="AE248" i="62"/>
  <c r="BN247" i="62"/>
  <c r="BE247" i="62"/>
  <c r="AV247" i="62"/>
  <c r="AM247" i="62"/>
  <c r="AJ247" i="62"/>
  <c r="AI247" i="62"/>
  <c r="AH247" i="62"/>
  <c r="AG247" i="62"/>
  <c r="AF247" i="62"/>
  <c r="AE247" i="62"/>
  <c r="AD247" i="62"/>
  <c r="BN246" i="62"/>
  <c r="BE246" i="62"/>
  <c r="AV246" i="62"/>
  <c r="AM246" i="62"/>
  <c r="AJ246" i="62"/>
  <c r="AI246" i="62"/>
  <c r="AH246" i="62"/>
  <c r="AG246" i="62"/>
  <c r="AF246" i="62"/>
  <c r="AE246" i="62"/>
  <c r="AD246" i="62"/>
  <c r="BN245" i="62"/>
  <c r="BM245" i="62"/>
  <c r="BL245" i="62"/>
  <c r="BE245" i="62"/>
  <c r="BD245" i="62"/>
  <c r="BC245" i="62"/>
  <c r="AV245" i="62"/>
  <c r="AU245" i="62"/>
  <c r="AT245" i="62"/>
  <c r="AM245" i="62"/>
  <c r="AD245" i="62" s="1"/>
  <c r="AL245" i="62"/>
  <c r="AK245" i="62"/>
  <c r="AJ245" i="62"/>
  <c r="AI245" i="62"/>
  <c r="AH245" i="62"/>
  <c r="AG245" i="62"/>
  <c r="AF245" i="62"/>
  <c r="AE245" i="62"/>
  <c r="AC245" i="62"/>
  <c r="AB245" i="62"/>
  <c r="R245" i="62"/>
  <c r="M245" i="62"/>
  <c r="K245" i="62"/>
  <c r="BN244" i="62"/>
  <c r="BE244" i="62"/>
  <c r="AV244" i="62"/>
  <c r="AD244" i="62" s="1"/>
  <c r="AM244" i="62"/>
  <c r="AJ244" i="62"/>
  <c r="AI244" i="62"/>
  <c r="AH244" i="62"/>
  <c r="AG244" i="62"/>
  <c r="AF244" i="62"/>
  <c r="AE244" i="62"/>
  <c r="BN243" i="62"/>
  <c r="BE243" i="62"/>
  <c r="AV243" i="62"/>
  <c r="AM243" i="62"/>
  <c r="AD243" i="62" s="1"/>
  <c r="AJ243" i="62"/>
  <c r="AI243" i="62"/>
  <c r="AH243" i="62"/>
  <c r="AG243" i="62"/>
  <c r="AF243" i="62"/>
  <c r="AE243" i="62"/>
  <c r="BN242" i="62"/>
  <c r="BE242" i="62"/>
  <c r="AV242" i="62"/>
  <c r="AD242" i="62" s="1"/>
  <c r="AM242" i="62"/>
  <c r="AJ242" i="62"/>
  <c r="AI242" i="62"/>
  <c r="AH242" i="62"/>
  <c r="AG242" i="62"/>
  <c r="AF242" i="62"/>
  <c r="AE242" i="62"/>
  <c r="BN241" i="62"/>
  <c r="BM241" i="62"/>
  <c r="BL241" i="62"/>
  <c r="BE241" i="62"/>
  <c r="BD241" i="62"/>
  <c r="BC241" i="62"/>
  <c r="AV241" i="62"/>
  <c r="AU241" i="62"/>
  <c r="AT241" i="62"/>
  <c r="AM241" i="62"/>
  <c r="AD241" i="62" s="1"/>
  <c r="AL241" i="62"/>
  <c r="AK241" i="62"/>
  <c r="AJ241" i="62"/>
  <c r="AI241" i="62"/>
  <c r="AH241" i="62"/>
  <c r="AG241" i="62"/>
  <c r="AF241" i="62"/>
  <c r="AE241" i="62"/>
  <c r="AC241" i="62"/>
  <c r="AB241" i="62"/>
  <c r="R241" i="62"/>
  <c r="M241" i="62"/>
  <c r="K241" i="62"/>
  <c r="BN240" i="62"/>
  <c r="BE240" i="62"/>
  <c r="AV240" i="62"/>
  <c r="AM240" i="62"/>
  <c r="AD240" i="62" s="1"/>
  <c r="AJ240" i="62"/>
  <c r="AI240" i="62"/>
  <c r="AH240" i="62"/>
  <c r="AG240" i="62"/>
  <c r="AF240" i="62"/>
  <c r="AE240" i="62"/>
  <c r="BN239" i="62"/>
  <c r="BE239" i="62"/>
  <c r="AV239" i="62"/>
  <c r="AM239" i="62"/>
  <c r="AD239" i="62" s="1"/>
  <c r="AJ239" i="62"/>
  <c r="AI239" i="62"/>
  <c r="AH239" i="62"/>
  <c r="AG239" i="62"/>
  <c r="AF239" i="62"/>
  <c r="AE239" i="62"/>
  <c r="BN238" i="62"/>
  <c r="BE238" i="62"/>
  <c r="AV238" i="62"/>
  <c r="AD238" i="62" s="1"/>
  <c r="AM238" i="62"/>
  <c r="AJ238" i="62"/>
  <c r="AI238" i="62"/>
  <c r="AH238" i="62"/>
  <c r="AG238" i="62"/>
  <c r="AF238" i="62"/>
  <c r="AE238" i="62"/>
  <c r="BN237" i="62"/>
  <c r="BM237" i="62"/>
  <c r="BL237" i="62"/>
  <c r="BE237" i="62"/>
  <c r="BD237" i="62"/>
  <c r="BC237" i="62"/>
  <c r="AV237" i="62"/>
  <c r="AD237" i="62" s="1"/>
  <c r="AU237" i="62"/>
  <c r="AT237" i="62"/>
  <c r="AM237" i="62"/>
  <c r="AL237" i="62"/>
  <c r="AK237" i="62"/>
  <c r="AJ237" i="62"/>
  <c r="AI237" i="62"/>
  <c r="AH237" i="62"/>
  <c r="AG237" i="62"/>
  <c r="AF237" i="62"/>
  <c r="AE237" i="62"/>
  <c r="AC237" i="62"/>
  <c r="AB237" i="62"/>
  <c r="R237" i="62"/>
  <c r="M237" i="62"/>
  <c r="K237" i="62"/>
  <c r="BN236" i="62"/>
  <c r="BE236" i="62"/>
  <c r="AV236" i="62"/>
  <c r="AM236" i="62"/>
  <c r="AD236" i="62" s="1"/>
  <c r="AJ236" i="62"/>
  <c r="AI236" i="62"/>
  <c r="AH236" i="62"/>
  <c r="AG236" i="62"/>
  <c r="AF236" i="62"/>
  <c r="AE236" i="62"/>
  <c r="BN235" i="62"/>
  <c r="BE235" i="62"/>
  <c r="AV235" i="62"/>
  <c r="AD235" i="62" s="1"/>
  <c r="AM235" i="62"/>
  <c r="AJ235" i="62"/>
  <c r="AI235" i="62"/>
  <c r="AH235" i="62"/>
  <c r="AG235" i="62"/>
  <c r="AF235" i="62"/>
  <c r="AE235" i="62"/>
  <c r="BN234" i="62"/>
  <c r="BE234" i="62"/>
  <c r="AV234" i="62"/>
  <c r="AM234" i="62"/>
  <c r="AD234" i="62" s="1"/>
  <c r="AJ234" i="62"/>
  <c r="AI234" i="62"/>
  <c r="AH234" i="62"/>
  <c r="AG234" i="62"/>
  <c r="AF234" i="62"/>
  <c r="AE234" i="62"/>
  <c r="BN233" i="62"/>
  <c r="BM233" i="62"/>
  <c r="BL233" i="62"/>
  <c r="BE233" i="62"/>
  <c r="BD233" i="62"/>
  <c r="BC233" i="62"/>
  <c r="AV233" i="62"/>
  <c r="AU233" i="62"/>
  <c r="AT233" i="62"/>
  <c r="AM233" i="62"/>
  <c r="AD233" i="62" s="1"/>
  <c r="AL233" i="62"/>
  <c r="AK233" i="62"/>
  <c r="AJ233" i="62"/>
  <c r="AI233" i="62"/>
  <c r="AH233" i="62"/>
  <c r="AG233" i="62"/>
  <c r="AF233" i="62"/>
  <c r="AE233" i="62"/>
  <c r="AC233" i="62"/>
  <c r="AB233" i="62"/>
  <c r="R233" i="62"/>
  <c r="M233" i="62"/>
  <c r="K233" i="62"/>
  <c r="BN232" i="62"/>
  <c r="BE232" i="62"/>
  <c r="AV232" i="62"/>
  <c r="AM232" i="62"/>
  <c r="AD232" i="62" s="1"/>
  <c r="AJ232" i="62"/>
  <c r="AI232" i="62"/>
  <c r="AH232" i="62"/>
  <c r="AG232" i="62"/>
  <c r="AF232" i="62"/>
  <c r="AE232" i="62"/>
  <c r="BN231" i="62"/>
  <c r="BE231" i="62"/>
  <c r="AV231" i="62"/>
  <c r="AM231" i="62"/>
  <c r="AJ231" i="62"/>
  <c r="AI231" i="62"/>
  <c r="AH231" i="62"/>
  <c r="AG231" i="62"/>
  <c r="AF231" i="62"/>
  <c r="AE231" i="62"/>
  <c r="AD231" i="62"/>
  <c r="BN230" i="62"/>
  <c r="BE230" i="62"/>
  <c r="AV230" i="62"/>
  <c r="AM230" i="62"/>
  <c r="AJ230" i="62"/>
  <c r="AI230" i="62"/>
  <c r="AH230" i="62"/>
  <c r="AG230" i="62"/>
  <c r="AF230" i="62"/>
  <c r="AE230" i="62"/>
  <c r="AD230" i="62"/>
  <c r="BN229" i="62"/>
  <c r="BM229" i="62"/>
  <c r="BL229" i="62"/>
  <c r="BE229" i="62"/>
  <c r="BD229" i="62"/>
  <c r="BC229" i="62"/>
  <c r="AV229" i="62"/>
  <c r="AU229" i="62"/>
  <c r="AT229" i="62"/>
  <c r="AM229" i="62"/>
  <c r="AD229" i="62" s="1"/>
  <c r="AL229" i="62"/>
  <c r="AK229" i="62"/>
  <c r="AJ229" i="62"/>
  <c r="AI229" i="62"/>
  <c r="AH229" i="62"/>
  <c r="AG229" i="62"/>
  <c r="AF229" i="62"/>
  <c r="AE229" i="62"/>
  <c r="AC229" i="62"/>
  <c r="AB229" i="62"/>
  <c r="R229" i="62"/>
  <c r="M229" i="62"/>
  <c r="K229" i="62"/>
  <c r="BN228" i="62"/>
  <c r="BE228" i="62"/>
  <c r="AV228" i="62"/>
  <c r="AD228" i="62" s="1"/>
  <c r="AM228" i="62"/>
  <c r="AJ228" i="62"/>
  <c r="AI228" i="62"/>
  <c r="AH228" i="62"/>
  <c r="AG228" i="62"/>
  <c r="AF228" i="62"/>
  <c r="AE228" i="62"/>
  <c r="BN227" i="62"/>
  <c r="BE227" i="62"/>
  <c r="AV227" i="62"/>
  <c r="AM227" i="62"/>
  <c r="AD227" i="62" s="1"/>
  <c r="AJ227" i="62"/>
  <c r="AI227" i="62"/>
  <c r="AH227" i="62"/>
  <c r="AG227" i="62"/>
  <c r="AF227" i="62"/>
  <c r="AE227" i="62"/>
  <c r="BN226" i="62"/>
  <c r="BE226" i="62"/>
  <c r="AV226" i="62"/>
  <c r="AD226" i="62" s="1"/>
  <c r="AM226" i="62"/>
  <c r="AJ226" i="62"/>
  <c r="AI226" i="62"/>
  <c r="AH226" i="62"/>
  <c r="AG226" i="62"/>
  <c r="AF226" i="62"/>
  <c r="AE226" i="62"/>
  <c r="BN225" i="62"/>
  <c r="BM225" i="62"/>
  <c r="BL225" i="62"/>
  <c r="BE225" i="62"/>
  <c r="AD225" i="62" s="1"/>
  <c r="BD225" i="62"/>
  <c r="BC225" i="62"/>
  <c r="AV225" i="62"/>
  <c r="AU225" i="62"/>
  <c r="AT225" i="62"/>
  <c r="AM225" i="62"/>
  <c r="AL225" i="62"/>
  <c r="AK225" i="62"/>
  <c r="AJ225" i="62"/>
  <c r="AI225" i="62"/>
  <c r="AH225" i="62"/>
  <c r="AG225" i="62"/>
  <c r="AF225" i="62"/>
  <c r="AE225" i="62"/>
  <c r="AC225" i="62"/>
  <c r="AB225" i="62"/>
  <c r="R225" i="62"/>
  <c r="M225" i="62"/>
  <c r="K225" i="62"/>
  <c r="BN224" i="62"/>
  <c r="BE224" i="62"/>
  <c r="AV224" i="62"/>
  <c r="AM224" i="62"/>
  <c r="AD224" i="62" s="1"/>
  <c r="AJ224" i="62"/>
  <c r="AI224" i="62"/>
  <c r="AH224" i="62"/>
  <c r="AG224" i="62"/>
  <c r="AF224" i="62"/>
  <c r="AE224" i="62"/>
  <c r="BN223" i="62"/>
  <c r="BE223" i="62"/>
  <c r="AV223" i="62"/>
  <c r="AM223" i="62"/>
  <c r="AD223" i="62" s="1"/>
  <c r="AJ223" i="62"/>
  <c r="AI223" i="62"/>
  <c r="AH223" i="62"/>
  <c r="AG223" i="62"/>
  <c r="AF223" i="62"/>
  <c r="AE223" i="62"/>
  <c r="BN222" i="62"/>
  <c r="BE222" i="62"/>
  <c r="AV222" i="62"/>
  <c r="AD222" i="62" s="1"/>
  <c r="AM222" i="62"/>
  <c r="AJ222" i="62"/>
  <c r="AI222" i="62"/>
  <c r="AH222" i="62"/>
  <c r="AG222" i="62"/>
  <c r="AF222" i="62"/>
  <c r="AE222" i="62"/>
  <c r="BN221" i="62"/>
  <c r="BM221" i="62"/>
  <c r="BL221" i="62"/>
  <c r="BE221" i="62"/>
  <c r="BD221" i="62"/>
  <c r="BC221" i="62"/>
  <c r="AV221" i="62"/>
  <c r="AU221" i="62"/>
  <c r="AT221" i="62"/>
  <c r="AM221" i="62"/>
  <c r="AL221" i="62"/>
  <c r="AK221" i="62"/>
  <c r="AJ221" i="62"/>
  <c r="AI221" i="62"/>
  <c r="AH221" i="62"/>
  <c r="AG221" i="62"/>
  <c r="AF221" i="62"/>
  <c r="AE221" i="62"/>
  <c r="AD221" i="62"/>
  <c r="AC221" i="62"/>
  <c r="AB221" i="62"/>
  <c r="R221" i="62"/>
  <c r="M221" i="62"/>
  <c r="K221" i="62"/>
  <c r="BN220" i="62"/>
  <c r="BE220" i="62"/>
  <c r="AV220" i="62"/>
  <c r="AM220" i="62"/>
  <c r="AD220" i="62" s="1"/>
  <c r="AJ220" i="62"/>
  <c r="AI220" i="62"/>
  <c r="AH220" i="62"/>
  <c r="AG220" i="62"/>
  <c r="AF220" i="62"/>
  <c r="AE220" i="62"/>
  <c r="BN219" i="62"/>
  <c r="BE219" i="62"/>
  <c r="AV219" i="62"/>
  <c r="AD219" i="62" s="1"/>
  <c r="AM219" i="62"/>
  <c r="AJ219" i="62"/>
  <c r="AI219" i="62"/>
  <c r="AH219" i="62"/>
  <c r="AG219" i="62"/>
  <c r="AF219" i="62"/>
  <c r="AE219" i="62"/>
  <c r="BN218" i="62"/>
  <c r="BE218" i="62"/>
  <c r="AV218" i="62"/>
  <c r="AM218" i="62"/>
  <c r="AD218" i="62" s="1"/>
  <c r="AJ218" i="62"/>
  <c r="AI218" i="62"/>
  <c r="AH218" i="62"/>
  <c r="AG218" i="62"/>
  <c r="AF218" i="62"/>
  <c r="AE218" i="62"/>
  <c r="BN217" i="62"/>
  <c r="BM217" i="62"/>
  <c r="BL217" i="62"/>
  <c r="BE217" i="62"/>
  <c r="BD217" i="62"/>
  <c r="BC217" i="62"/>
  <c r="AV217" i="62"/>
  <c r="AU217" i="62"/>
  <c r="AT217" i="62"/>
  <c r="AM217" i="62"/>
  <c r="AD217" i="62" s="1"/>
  <c r="AL217" i="62"/>
  <c r="AK217" i="62"/>
  <c r="AJ217" i="62"/>
  <c r="AI217" i="62"/>
  <c r="AH217" i="62"/>
  <c r="AG217" i="62"/>
  <c r="AF217" i="62"/>
  <c r="AE217" i="62"/>
  <c r="AC217" i="62"/>
  <c r="AB217" i="62"/>
  <c r="R217" i="62"/>
  <c r="M217" i="62"/>
  <c r="K217" i="62"/>
  <c r="BN216" i="62"/>
  <c r="BE216" i="62"/>
  <c r="AV216" i="62"/>
  <c r="AM216" i="62"/>
  <c r="AD216" i="62" s="1"/>
  <c r="AJ216" i="62"/>
  <c r="AI216" i="62"/>
  <c r="AH216" i="62"/>
  <c r="AG216" i="62"/>
  <c r="AF216" i="62"/>
  <c r="AE216" i="62"/>
  <c r="BN215" i="62"/>
  <c r="BE215" i="62"/>
  <c r="AV215" i="62"/>
  <c r="AM215" i="62"/>
  <c r="AJ215" i="62"/>
  <c r="AI215" i="62"/>
  <c r="AH215" i="62"/>
  <c r="AG215" i="62"/>
  <c r="AF215" i="62"/>
  <c r="AE215" i="62"/>
  <c r="AD215" i="62"/>
  <c r="BN214" i="62"/>
  <c r="BE214" i="62"/>
  <c r="AV214" i="62"/>
  <c r="AM214" i="62"/>
  <c r="AJ214" i="62"/>
  <c r="AI214" i="62"/>
  <c r="AH214" i="62"/>
  <c r="AG214" i="62"/>
  <c r="AF214" i="62"/>
  <c r="AE214" i="62"/>
  <c r="AD214" i="62"/>
  <c r="BN213" i="62"/>
  <c r="BM213" i="62"/>
  <c r="BL213" i="62"/>
  <c r="BE213" i="62"/>
  <c r="BD213" i="62"/>
  <c r="BC213" i="62"/>
  <c r="AV213" i="62"/>
  <c r="AU213" i="62"/>
  <c r="AT213" i="62"/>
  <c r="AM213" i="62"/>
  <c r="AD213" i="62" s="1"/>
  <c r="AL213" i="62"/>
  <c r="AK213" i="62"/>
  <c r="AJ213" i="62"/>
  <c r="AI213" i="62"/>
  <c r="AH213" i="62"/>
  <c r="AG213" i="62"/>
  <c r="AF213" i="62"/>
  <c r="AE213" i="62"/>
  <c r="AC213" i="62"/>
  <c r="AB213" i="62"/>
  <c r="R213" i="62"/>
  <c r="M213" i="62"/>
  <c r="K213" i="62"/>
  <c r="BN212" i="62"/>
  <c r="BE212" i="62"/>
  <c r="AV212" i="62"/>
  <c r="AD212" i="62" s="1"/>
  <c r="AM212" i="62"/>
  <c r="AJ212" i="62"/>
  <c r="AI212" i="62"/>
  <c r="AH212" i="62"/>
  <c r="AG212" i="62"/>
  <c r="AF212" i="62"/>
  <c r="AE212" i="62"/>
  <c r="BN211" i="62"/>
  <c r="BE211" i="62"/>
  <c r="AV211" i="62"/>
  <c r="AM211" i="62"/>
  <c r="AD211" i="62" s="1"/>
  <c r="AJ211" i="62"/>
  <c r="AI211" i="62"/>
  <c r="AH211" i="62"/>
  <c r="AG211" i="62"/>
  <c r="AF211" i="62"/>
  <c r="AE211" i="62"/>
  <c r="BN210" i="62"/>
  <c r="BE210" i="62"/>
  <c r="AV210" i="62"/>
  <c r="AD210" i="62" s="1"/>
  <c r="AM210" i="62"/>
  <c r="AJ210" i="62"/>
  <c r="AI210" i="62"/>
  <c r="AH210" i="62"/>
  <c r="AG210" i="62"/>
  <c r="AF210" i="62"/>
  <c r="AE210" i="62"/>
  <c r="BN209" i="62"/>
  <c r="BM209" i="62"/>
  <c r="BL209" i="62"/>
  <c r="BE209" i="62"/>
  <c r="AD209" i="62" s="1"/>
  <c r="BD209" i="62"/>
  <c r="BC209" i="62"/>
  <c r="AV209" i="62"/>
  <c r="AU209" i="62"/>
  <c r="AT209" i="62"/>
  <c r="AM209" i="62"/>
  <c r="AL209" i="62"/>
  <c r="AK209" i="62"/>
  <c r="AJ209" i="62"/>
  <c r="AI209" i="62"/>
  <c r="AH209" i="62"/>
  <c r="AG209" i="62"/>
  <c r="AF209" i="62"/>
  <c r="AE209" i="62"/>
  <c r="AC209" i="62"/>
  <c r="AB209" i="62"/>
  <c r="R209" i="62"/>
  <c r="M209" i="62"/>
  <c r="K209" i="62"/>
  <c r="BN208" i="62"/>
  <c r="BE208" i="62"/>
  <c r="AV208" i="62"/>
  <c r="AM208" i="62"/>
  <c r="AD208" i="62" s="1"/>
  <c r="AJ208" i="62"/>
  <c r="AI208" i="62"/>
  <c r="AH208" i="62"/>
  <c r="AG208" i="62"/>
  <c r="AF208" i="62"/>
  <c r="AE208" i="62"/>
  <c r="BN207" i="62"/>
  <c r="BE207" i="62"/>
  <c r="AV207" i="62"/>
  <c r="AM207" i="62"/>
  <c r="AD207" i="62" s="1"/>
  <c r="AJ207" i="62"/>
  <c r="AI207" i="62"/>
  <c r="AH207" i="62"/>
  <c r="AG207" i="62"/>
  <c r="AF207" i="62"/>
  <c r="AE207" i="62"/>
  <c r="BN206" i="62"/>
  <c r="BE206" i="62"/>
  <c r="AV206" i="62"/>
  <c r="AD206" i="62" s="1"/>
  <c r="AM206" i="62"/>
  <c r="AJ206" i="62"/>
  <c r="AI206" i="62"/>
  <c r="AH206" i="62"/>
  <c r="AG206" i="62"/>
  <c r="AF206" i="62"/>
  <c r="AE206" i="62"/>
  <c r="BN205" i="62"/>
  <c r="BM205" i="62"/>
  <c r="BL205" i="62"/>
  <c r="BE205" i="62"/>
  <c r="BD205" i="62"/>
  <c r="BC205" i="62"/>
  <c r="AV205" i="62"/>
  <c r="AU205" i="62"/>
  <c r="AT205" i="62"/>
  <c r="AM205" i="62"/>
  <c r="AL205" i="62"/>
  <c r="AK205" i="62"/>
  <c r="AJ205" i="62"/>
  <c r="AI205" i="62"/>
  <c r="AH205" i="62"/>
  <c r="AG205" i="62"/>
  <c r="AF205" i="62"/>
  <c r="AE205" i="62"/>
  <c r="AD205" i="62"/>
  <c r="AC205" i="62"/>
  <c r="AB205" i="62"/>
  <c r="R205" i="62"/>
  <c r="M205" i="62"/>
  <c r="K205" i="62"/>
  <c r="BX199" i="62"/>
  <c r="BF199" i="62"/>
  <c r="AN199" i="62"/>
  <c r="W199" i="62"/>
  <c r="BX198" i="62"/>
  <c r="BF198" i="62"/>
  <c r="AN198" i="62"/>
  <c r="W198" i="62"/>
  <c r="BX197" i="62"/>
  <c r="BF197" i="62"/>
  <c r="AN197" i="62"/>
  <c r="W197" i="62"/>
  <c r="BX196" i="62"/>
  <c r="BF196" i="62"/>
  <c r="AN196" i="62"/>
  <c r="W196" i="62"/>
  <c r="BN194" i="62"/>
  <c r="BE194" i="62"/>
  <c r="AV194" i="62"/>
  <c r="AD194" i="62" s="1"/>
  <c r="AM194" i="62"/>
  <c r="AJ194" i="62"/>
  <c r="AI194" i="62"/>
  <c r="AH194" i="62"/>
  <c r="AG194" i="62"/>
  <c r="AF194" i="62"/>
  <c r="AE194" i="62"/>
  <c r="BN193" i="62"/>
  <c r="BE193" i="62"/>
  <c r="AV193" i="62"/>
  <c r="AM193" i="62"/>
  <c r="AD193" i="62" s="1"/>
  <c r="AJ193" i="62"/>
  <c r="AI193" i="62"/>
  <c r="AH193" i="62"/>
  <c r="AG193" i="62"/>
  <c r="AF193" i="62"/>
  <c r="AE193" i="62"/>
  <c r="BN192" i="62"/>
  <c r="BE192" i="62"/>
  <c r="AV192" i="62"/>
  <c r="AM192" i="62"/>
  <c r="AD192" i="62" s="1"/>
  <c r="AJ192" i="62"/>
  <c r="AI192" i="62"/>
  <c r="AH192" i="62"/>
  <c r="AG192" i="62"/>
  <c r="AF192" i="62"/>
  <c r="AE192" i="62"/>
  <c r="BN191" i="62"/>
  <c r="BM191" i="62"/>
  <c r="BL191" i="62"/>
  <c r="BE191" i="62"/>
  <c r="BD191" i="62"/>
  <c r="BC191" i="62"/>
  <c r="AV191" i="62"/>
  <c r="AU191" i="62"/>
  <c r="AT191" i="62"/>
  <c r="AM191" i="62"/>
  <c r="AD191" i="62" s="1"/>
  <c r="AL191" i="62"/>
  <c r="AK191" i="62"/>
  <c r="AJ191" i="62"/>
  <c r="AI191" i="62"/>
  <c r="AH191" i="62"/>
  <c r="AG191" i="62"/>
  <c r="AF191" i="62"/>
  <c r="AE191" i="62"/>
  <c r="AC191" i="62"/>
  <c r="AB191" i="62"/>
  <c r="R191" i="62"/>
  <c r="M191" i="62"/>
  <c r="K191" i="62"/>
  <c r="BN190" i="62"/>
  <c r="BE190" i="62"/>
  <c r="AV190" i="62"/>
  <c r="AD190" i="62" s="1"/>
  <c r="AM190" i="62"/>
  <c r="AJ190" i="62"/>
  <c r="AI190" i="62"/>
  <c r="AH190" i="62"/>
  <c r="AG190" i="62"/>
  <c r="AF190" i="62"/>
  <c r="AE190" i="62"/>
  <c r="BN189" i="62"/>
  <c r="BE189" i="62"/>
  <c r="AV189" i="62"/>
  <c r="AM189" i="62"/>
  <c r="AD189" i="62" s="1"/>
  <c r="AJ189" i="62"/>
  <c r="AI189" i="62"/>
  <c r="AH189" i="62"/>
  <c r="AG189" i="62"/>
  <c r="AF189" i="62"/>
  <c r="AE189" i="62"/>
  <c r="BN188" i="62"/>
  <c r="BE188" i="62"/>
  <c r="AV188" i="62"/>
  <c r="AD188" i="62" s="1"/>
  <c r="AM188" i="62"/>
  <c r="AJ188" i="62"/>
  <c r="AI188" i="62"/>
  <c r="AH188" i="62"/>
  <c r="AG188" i="62"/>
  <c r="AF188" i="62"/>
  <c r="AE188" i="62"/>
  <c r="BN187" i="62"/>
  <c r="BM187" i="62"/>
  <c r="BL187" i="62"/>
  <c r="BE187" i="62"/>
  <c r="AD187" i="62" s="1"/>
  <c r="BD187" i="62"/>
  <c r="BC187" i="62"/>
  <c r="AV187" i="62"/>
  <c r="AU187" i="62"/>
  <c r="AT187" i="62"/>
  <c r="AM187" i="62"/>
  <c r="AL187" i="62"/>
  <c r="AK187" i="62"/>
  <c r="AJ187" i="62"/>
  <c r="AI187" i="62"/>
  <c r="AH187" i="62"/>
  <c r="AG187" i="62"/>
  <c r="AF187" i="62"/>
  <c r="AE187" i="62"/>
  <c r="AC187" i="62"/>
  <c r="AB187" i="62"/>
  <c r="R187" i="62"/>
  <c r="M187" i="62"/>
  <c r="K187" i="62"/>
  <c r="BN186" i="62"/>
  <c r="BE186" i="62"/>
  <c r="AV186" i="62"/>
  <c r="AM186" i="62"/>
  <c r="AD186" i="62" s="1"/>
  <c r="AJ186" i="62"/>
  <c r="AI186" i="62"/>
  <c r="AH186" i="62"/>
  <c r="AG186" i="62"/>
  <c r="AF186" i="62"/>
  <c r="AE186" i="62"/>
  <c r="BN185" i="62"/>
  <c r="BE185" i="62"/>
  <c r="AV185" i="62"/>
  <c r="AM185" i="62"/>
  <c r="AD185" i="62" s="1"/>
  <c r="AJ185" i="62"/>
  <c r="AI185" i="62"/>
  <c r="AH185" i="62"/>
  <c r="AG185" i="62"/>
  <c r="AF185" i="62"/>
  <c r="AE185" i="62"/>
  <c r="BN184" i="62"/>
  <c r="BE184" i="62"/>
  <c r="AV184" i="62"/>
  <c r="AM184" i="62"/>
  <c r="AJ184" i="62"/>
  <c r="AI184" i="62"/>
  <c r="AH184" i="62"/>
  <c r="AG184" i="62"/>
  <c r="AF184" i="62"/>
  <c r="AE184" i="62"/>
  <c r="AD184" i="62"/>
  <c r="BN183" i="62"/>
  <c r="BM183" i="62"/>
  <c r="BL183" i="62"/>
  <c r="BE183" i="62"/>
  <c r="BD183" i="62"/>
  <c r="BC183" i="62"/>
  <c r="AV183" i="62"/>
  <c r="AU183" i="62"/>
  <c r="AT183" i="62"/>
  <c r="AM183" i="62"/>
  <c r="AL183" i="62"/>
  <c r="AK183" i="62"/>
  <c r="AJ183" i="62"/>
  <c r="AI183" i="62"/>
  <c r="AH183" i="62"/>
  <c r="AG183" i="62"/>
  <c r="AF183" i="62"/>
  <c r="AE183" i="62"/>
  <c r="AD183" i="62"/>
  <c r="AC183" i="62"/>
  <c r="AB183" i="62"/>
  <c r="R183" i="62"/>
  <c r="M183" i="62"/>
  <c r="K183" i="62"/>
  <c r="BN182" i="62"/>
  <c r="BE182" i="62"/>
  <c r="AV182" i="62"/>
  <c r="AM182" i="62"/>
  <c r="AJ182" i="62"/>
  <c r="AI182" i="62"/>
  <c r="AH182" i="62"/>
  <c r="AG182" i="62"/>
  <c r="AF182" i="62"/>
  <c r="AE182" i="62"/>
  <c r="AD182" i="62"/>
  <c r="BN181" i="62"/>
  <c r="BE181" i="62"/>
  <c r="AV181" i="62"/>
  <c r="AD181" i="62" s="1"/>
  <c r="AM181" i="62"/>
  <c r="AJ181" i="62"/>
  <c r="AI181" i="62"/>
  <c r="AH181" i="62"/>
  <c r="AG181" i="62"/>
  <c r="AF181" i="62"/>
  <c r="AE181" i="62"/>
  <c r="BN180" i="62"/>
  <c r="BE180" i="62"/>
  <c r="AV180" i="62"/>
  <c r="AM180" i="62"/>
  <c r="AD180" i="62" s="1"/>
  <c r="AJ180" i="62"/>
  <c r="AI180" i="62"/>
  <c r="AH180" i="62"/>
  <c r="AG180" i="62"/>
  <c r="AF180" i="62"/>
  <c r="AE180" i="62"/>
  <c r="BN179" i="62"/>
  <c r="BM179" i="62"/>
  <c r="BL179" i="62"/>
  <c r="BE179" i="62"/>
  <c r="BD179" i="62"/>
  <c r="BC179" i="62"/>
  <c r="AV179" i="62"/>
  <c r="AU179" i="62"/>
  <c r="AT179" i="62"/>
  <c r="AM179" i="62"/>
  <c r="AD179" i="62" s="1"/>
  <c r="AL179" i="62"/>
  <c r="AK179" i="62"/>
  <c r="AJ179" i="62"/>
  <c r="AI179" i="62"/>
  <c r="AH179" i="62"/>
  <c r="AG179" i="62"/>
  <c r="AF179" i="62"/>
  <c r="AE179" i="62"/>
  <c r="AC179" i="62"/>
  <c r="AB179" i="62"/>
  <c r="R179" i="62"/>
  <c r="M179" i="62"/>
  <c r="K179" i="62"/>
  <c r="BN178" i="62"/>
  <c r="BE178" i="62"/>
  <c r="AV178" i="62"/>
  <c r="AM178" i="62"/>
  <c r="AD178" i="62" s="1"/>
  <c r="AJ178" i="62"/>
  <c r="AI178" i="62"/>
  <c r="AH178" i="62"/>
  <c r="AG178" i="62"/>
  <c r="AF178" i="62"/>
  <c r="AE178" i="62"/>
  <c r="BN177" i="62"/>
  <c r="BE177" i="62"/>
  <c r="AV177" i="62"/>
  <c r="AM177" i="62"/>
  <c r="AD177" i="62" s="1"/>
  <c r="AJ177" i="62"/>
  <c r="AI177" i="62"/>
  <c r="AH177" i="62"/>
  <c r="AG177" i="62"/>
  <c r="AF177" i="62"/>
  <c r="AE177" i="62"/>
  <c r="BN176" i="62"/>
  <c r="BE176" i="62"/>
  <c r="AV176" i="62"/>
  <c r="AM176" i="62"/>
  <c r="AD176" i="62" s="1"/>
  <c r="AJ176" i="62"/>
  <c r="AI176" i="62"/>
  <c r="AH176" i="62"/>
  <c r="AG176" i="62"/>
  <c r="AF176" i="62"/>
  <c r="AE176" i="62"/>
  <c r="BN175" i="62"/>
  <c r="BM175" i="62"/>
  <c r="BL175" i="62"/>
  <c r="BE175" i="62"/>
  <c r="BD175" i="62"/>
  <c r="BC175" i="62"/>
  <c r="AV175" i="62"/>
  <c r="AU175" i="62"/>
  <c r="AT175" i="62"/>
  <c r="AM175" i="62"/>
  <c r="AD175" i="62" s="1"/>
  <c r="AL175" i="62"/>
  <c r="AK175" i="62"/>
  <c r="AJ175" i="62"/>
  <c r="AI175" i="62"/>
  <c r="AH175" i="62"/>
  <c r="AG175" i="62"/>
  <c r="AF175" i="62"/>
  <c r="AE175" i="62"/>
  <c r="AC175" i="62"/>
  <c r="AB175" i="62"/>
  <c r="R175" i="62"/>
  <c r="M175" i="62"/>
  <c r="K175" i="62"/>
  <c r="BN174" i="62"/>
  <c r="BE174" i="62"/>
  <c r="AV174" i="62"/>
  <c r="AD174" i="62" s="1"/>
  <c r="AM174" i="62"/>
  <c r="AJ174" i="62"/>
  <c r="AI174" i="62"/>
  <c r="AH174" i="62"/>
  <c r="AG174" i="62"/>
  <c r="AF174" i="62"/>
  <c r="AE174" i="62"/>
  <c r="BN173" i="62"/>
  <c r="BE173" i="62"/>
  <c r="AV173" i="62"/>
  <c r="AM173" i="62"/>
  <c r="AD173" i="62" s="1"/>
  <c r="AJ173" i="62"/>
  <c r="AI173" i="62"/>
  <c r="AH173" i="62"/>
  <c r="AG173" i="62"/>
  <c r="AF173" i="62"/>
  <c r="AE173" i="62"/>
  <c r="BN172" i="62"/>
  <c r="BE172" i="62"/>
  <c r="AV172" i="62"/>
  <c r="AD172" i="62" s="1"/>
  <c r="AM172" i="62"/>
  <c r="AJ172" i="62"/>
  <c r="AI172" i="62"/>
  <c r="AH172" i="62"/>
  <c r="AG172" i="62"/>
  <c r="AF172" i="62"/>
  <c r="AE172" i="62"/>
  <c r="BN171" i="62"/>
  <c r="BM171" i="62"/>
  <c r="BL171" i="62"/>
  <c r="BE171" i="62"/>
  <c r="AD171" i="62" s="1"/>
  <c r="BD171" i="62"/>
  <c r="BC171" i="62"/>
  <c r="AV171" i="62"/>
  <c r="AU171" i="62"/>
  <c r="AT171" i="62"/>
  <c r="AM171" i="62"/>
  <c r="AL171" i="62"/>
  <c r="AK171" i="62"/>
  <c r="AJ171" i="62"/>
  <c r="AI171" i="62"/>
  <c r="AH171" i="62"/>
  <c r="AG171" i="62"/>
  <c r="AF171" i="62"/>
  <c r="AE171" i="62"/>
  <c r="AC171" i="62"/>
  <c r="AB171" i="62"/>
  <c r="R171" i="62"/>
  <c r="M171" i="62"/>
  <c r="K171" i="62"/>
  <c r="BN170" i="62"/>
  <c r="BE170" i="62"/>
  <c r="AV170" i="62"/>
  <c r="AM170" i="62"/>
  <c r="AD170" i="62" s="1"/>
  <c r="AJ170" i="62"/>
  <c r="AI170" i="62"/>
  <c r="AH170" i="62"/>
  <c r="AG170" i="62"/>
  <c r="AF170" i="62"/>
  <c r="AE170" i="62"/>
  <c r="BN169" i="62"/>
  <c r="BE169" i="62"/>
  <c r="AV169" i="62"/>
  <c r="AM169" i="62"/>
  <c r="AD169" i="62" s="1"/>
  <c r="AJ169" i="62"/>
  <c r="AI169" i="62"/>
  <c r="AH169" i="62"/>
  <c r="AG169" i="62"/>
  <c r="AF169" i="62"/>
  <c r="AE169" i="62"/>
  <c r="BN168" i="62"/>
  <c r="BE168" i="62"/>
  <c r="AV168" i="62"/>
  <c r="AM168" i="62"/>
  <c r="AJ168" i="62"/>
  <c r="AI168" i="62"/>
  <c r="AH168" i="62"/>
  <c r="AG168" i="62"/>
  <c r="AF168" i="62"/>
  <c r="AE168" i="62"/>
  <c r="AD168" i="62"/>
  <c r="BN167" i="62"/>
  <c r="BM167" i="62"/>
  <c r="BL167" i="62"/>
  <c r="BE167" i="62"/>
  <c r="BD167" i="62"/>
  <c r="BC167" i="62"/>
  <c r="AV167" i="62"/>
  <c r="AU167" i="62"/>
  <c r="AT167" i="62"/>
  <c r="AM167" i="62"/>
  <c r="AL167" i="62"/>
  <c r="AK167" i="62"/>
  <c r="AJ167" i="62"/>
  <c r="AI167" i="62"/>
  <c r="AH167" i="62"/>
  <c r="AG167" i="62"/>
  <c r="AF167" i="62"/>
  <c r="AE167" i="62"/>
  <c r="AD167" i="62"/>
  <c r="AC167" i="62"/>
  <c r="AB167" i="62"/>
  <c r="R167" i="62"/>
  <c r="M167" i="62"/>
  <c r="K167" i="62"/>
  <c r="BN166" i="62"/>
  <c r="BE166" i="62"/>
  <c r="AV166" i="62"/>
  <c r="AM166" i="62"/>
  <c r="AJ166" i="62"/>
  <c r="AI166" i="62"/>
  <c r="AH166" i="62"/>
  <c r="AG166" i="62"/>
  <c r="AF166" i="62"/>
  <c r="AE166" i="62"/>
  <c r="AD166" i="62"/>
  <c r="BN165" i="62"/>
  <c r="BE165" i="62"/>
  <c r="AV165" i="62"/>
  <c r="AD165" i="62" s="1"/>
  <c r="AM165" i="62"/>
  <c r="AJ165" i="62"/>
  <c r="AI165" i="62"/>
  <c r="AH165" i="62"/>
  <c r="AG165" i="62"/>
  <c r="AF165" i="62"/>
  <c r="AE165" i="62"/>
  <c r="BN164" i="62"/>
  <c r="BE164" i="62"/>
  <c r="AV164" i="62"/>
  <c r="AM164" i="62"/>
  <c r="AD164" i="62" s="1"/>
  <c r="AJ164" i="62"/>
  <c r="AI164" i="62"/>
  <c r="AH164" i="62"/>
  <c r="AG164" i="62"/>
  <c r="AF164" i="62"/>
  <c r="AE164" i="62"/>
  <c r="BN163" i="62"/>
  <c r="BM163" i="62"/>
  <c r="BL163" i="62"/>
  <c r="BE163" i="62"/>
  <c r="BD163" i="62"/>
  <c r="BC163" i="62"/>
  <c r="AV163" i="62"/>
  <c r="AU163" i="62"/>
  <c r="AT163" i="62"/>
  <c r="AM163" i="62"/>
  <c r="AD163" i="62" s="1"/>
  <c r="AL163" i="62"/>
  <c r="AK163" i="62"/>
  <c r="AJ163" i="62"/>
  <c r="AI163" i="62"/>
  <c r="AH163" i="62"/>
  <c r="AG163" i="62"/>
  <c r="AF163" i="62"/>
  <c r="AE163" i="62"/>
  <c r="AC163" i="62"/>
  <c r="AB163" i="62"/>
  <c r="R163" i="62"/>
  <c r="M163" i="62"/>
  <c r="K163" i="62"/>
  <c r="BN162" i="62"/>
  <c r="BE162" i="62"/>
  <c r="AV162" i="62"/>
  <c r="AD162" i="62" s="1"/>
  <c r="AM162" i="62"/>
  <c r="AJ162" i="62"/>
  <c r="AI162" i="62"/>
  <c r="AH162" i="62"/>
  <c r="AG162" i="62"/>
  <c r="AF162" i="62"/>
  <c r="AE162" i="62"/>
  <c r="BN161" i="62"/>
  <c r="BE161" i="62"/>
  <c r="AV161" i="62"/>
  <c r="AM161" i="62"/>
  <c r="AD161" i="62" s="1"/>
  <c r="AJ161" i="62"/>
  <c r="AI161" i="62"/>
  <c r="AH161" i="62"/>
  <c r="AG161" i="62"/>
  <c r="AF161" i="62"/>
  <c r="AE161" i="62"/>
  <c r="BN160" i="62"/>
  <c r="BE160" i="62"/>
  <c r="AV160" i="62"/>
  <c r="AM160" i="62"/>
  <c r="AD160" i="62" s="1"/>
  <c r="AJ160" i="62"/>
  <c r="AI160" i="62"/>
  <c r="AH160" i="62"/>
  <c r="AG160" i="62"/>
  <c r="AF160" i="62"/>
  <c r="AE160" i="62"/>
  <c r="BN159" i="62"/>
  <c r="BM159" i="62"/>
  <c r="BL159" i="62"/>
  <c r="BE159" i="62"/>
  <c r="BD159" i="62"/>
  <c r="BC159" i="62"/>
  <c r="AV159" i="62"/>
  <c r="AU159" i="62"/>
  <c r="AT159" i="62"/>
  <c r="AM159" i="62"/>
  <c r="AD159" i="62" s="1"/>
  <c r="AL159" i="62"/>
  <c r="AK159" i="62"/>
  <c r="AJ159" i="62"/>
  <c r="AI159" i="62"/>
  <c r="AH159" i="62"/>
  <c r="AG159" i="62"/>
  <c r="AF159" i="62"/>
  <c r="AE159" i="62"/>
  <c r="AC159" i="62"/>
  <c r="AB159" i="62"/>
  <c r="R159" i="62"/>
  <c r="M159" i="62"/>
  <c r="K159" i="62"/>
  <c r="BN158" i="62"/>
  <c r="BE158" i="62"/>
  <c r="AV158" i="62"/>
  <c r="AD158" i="62" s="1"/>
  <c r="AM158" i="62"/>
  <c r="AJ158" i="62"/>
  <c r="AI158" i="62"/>
  <c r="AH158" i="62"/>
  <c r="AG158" i="62"/>
  <c r="AF158" i="62"/>
  <c r="AE158" i="62"/>
  <c r="BN157" i="62"/>
  <c r="BE157" i="62"/>
  <c r="AV157" i="62"/>
  <c r="AM157" i="62"/>
  <c r="AD157" i="62" s="1"/>
  <c r="AJ157" i="62"/>
  <c r="AI157" i="62"/>
  <c r="AH157" i="62"/>
  <c r="AG157" i="62"/>
  <c r="AF157" i="62"/>
  <c r="AE157" i="62"/>
  <c r="BN156" i="62"/>
  <c r="BE156" i="62"/>
  <c r="AV156" i="62"/>
  <c r="AD156" i="62" s="1"/>
  <c r="AM156" i="62"/>
  <c r="AJ156" i="62"/>
  <c r="AI156" i="62"/>
  <c r="AH156" i="62"/>
  <c r="AG156" i="62"/>
  <c r="AF156" i="62"/>
  <c r="AE156" i="62"/>
  <c r="BN155" i="62"/>
  <c r="BM155" i="62"/>
  <c r="BL155" i="62"/>
  <c r="BE155" i="62"/>
  <c r="AD155" i="62" s="1"/>
  <c r="BD155" i="62"/>
  <c r="BC155" i="62"/>
  <c r="AV155" i="62"/>
  <c r="AU155" i="62"/>
  <c r="AT155" i="62"/>
  <c r="AM155" i="62"/>
  <c r="AL155" i="62"/>
  <c r="AK155" i="62"/>
  <c r="AJ155" i="62"/>
  <c r="AI155" i="62"/>
  <c r="AH155" i="62"/>
  <c r="AG155" i="62"/>
  <c r="AF155" i="62"/>
  <c r="AE155" i="62"/>
  <c r="AC155" i="62"/>
  <c r="AB155" i="62"/>
  <c r="R155" i="62"/>
  <c r="M155" i="62"/>
  <c r="K155" i="62"/>
  <c r="BN154" i="62"/>
  <c r="BE154" i="62"/>
  <c r="AV154" i="62"/>
  <c r="AM154" i="62"/>
  <c r="AD154" i="62" s="1"/>
  <c r="AJ154" i="62"/>
  <c r="AI154" i="62"/>
  <c r="AH154" i="62"/>
  <c r="AG154" i="62"/>
  <c r="AF154" i="62"/>
  <c r="AE154" i="62"/>
  <c r="BN153" i="62"/>
  <c r="BE153" i="62"/>
  <c r="AV153" i="62"/>
  <c r="AM153" i="62"/>
  <c r="AD153" i="62" s="1"/>
  <c r="AJ153" i="62"/>
  <c r="AI153" i="62"/>
  <c r="AH153" i="62"/>
  <c r="AG153" i="62"/>
  <c r="AF153" i="62"/>
  <c r="AE153" i="62"/>
  <c r="BN152" i="62"/>
  <c r="BE152" i="62"/>
  <c r="AV152" i="62"/>
  <c r="AM152" i="62"/>
  <c r="AJ152" i="62"/>
  <c r="AI152" i="62"/>
  <c r="AH152" i="62"/>
  <c r="AG152" i="62"/>
  <c r="AF152" i="62"/>
  <c r="AE152" i="62"/>
  <c r="AD152" i="62"/>
  <c r="BN151" i="62"/>
  <c r="BM151" i="62"/>
  <c r="BL151" i="62"/>
  <c r="BE151" i="62"/>
  <c r="BD151" i="62"/>
  <c r="BC151" i="62"/>
  <c r="AV151" i="62"/>
  <c r="AD151" i="62" s="1"/>
  <c r="AU151" i="62"/>
  <c r="AT151" i="62"/>
  <c r="AM151" i="62"/>
  <c r="AL151" i="62"/>
  <c r="AK151" i="62"/>
  <c r="AJ151" i="62"/>
  <c r="AI151" i="62"/>
  <c r="AH151" i="62"/>
  <c r="AG151" i="62"/>
  <c r="AF151" i="62"/>
  <c r="AE151" i="62"/>
  <c r="AC151" i="62"/>
  <c r="AB151" i="62"/>
  <c r="R151" i="62"/>
  <c r="M151" i="62"/>
  <c r="K151" i="62"/>
  <c r="BN150" i="62"/>
  <c r="BE150" i="62"/>
  <c r="AV150" i="62"/>
  <c r="AM150" i="62"/>
  <c r="AJ150" i="62"/>
  <c r="AI150" i="62"/>
  <c r="AH150" i="62"/>
  <c r="AG150" i="62"/>
  <c r="AF150" i="62"/>
  <c r="AE150" i="62"/>
  <c r="AD150" i="62"/>
  <c r="BN149" i="62"/>
  <c r="BE149" i="62"/>
  <c r="AV149" i="62"/>
  <c r="AD149" i="62" s="1"/>
  <c r="AM149" i="62"/>
  <c r="AJ149" i="62"/>
  <c r="AI149" i="62"/>
  <c r="AH149" i="62"/>
  <c r="AG149" i="62"/>
  <c r="AF149" i="62"/>
  <c r="AE149" i="62"/>
  <c r="BN148" i="62"/>
  <c r="BE148" i="62"/>
  <c r="AV148" i="62"/>
  <c r="AM148" i="62"/>
  <c r="AD148" i="62" s="1"/>
  <c r="AJ148" i="62"/>
  <c r="AI148" i="62"/>
  <c r="AH148" i="62"/>
  <c r="AG148" i="62"/>
  <c r="AF148" i="62"/>
  <c r="AE148" i="62"/>
  <c r="BN147" i="62"/>
  <c r="BM147" i="62"/>
  <c r="BL147" i="62"/>
  <c r="BE147" i="62"/>
  <c r="BD147" i="62"/>
  <c r="BC147" i="62"/>
  <c r="AV147" i="62"/>
  <c r="AU147" i="62"/>
  <c r="AT147" i="62"/>
  <c r="AM147" i="62"/>
  <c r="AD147" i="62" s="1"/>
  <c r="AL147" i="62"/>
  <c r="AK147" i="62"/>
  <c r="AJ147" i="62"/>
  <c r="AI147" i="62"/>
  <c r="AH147" i="62"/>
  <c r="AG147" i="62"/>
  <c r="AF147" i="62"/>
  <c r="AE147" i="62"/>
  <c r="AC147" i="62"/>
  <c r="AB147" i="62"/>
  <c r="R147" i="62"/>
  <c r="M147" i="62"/>
  <c r="K147" i="62"/>
  <c r="BN146" i="62"/>
  <c r="BE146" i="62"/>
  <c r="AV146" i="62"/>
  <c r="AD146" i="62" s="1"/>
  <c r="AM146" i="62"/>
  <c r="AJ146" i="62"/>
  <c r="AI146" i="62"/>
  <c r="AH146" i="62"/>
  <c r="AG146" i="62"/>
  <c r="AF146" i="62"/>
  <c r="AE146" i="62"/>
  <c r="BN145" i="62"/>
  <c r="BE145" i="62"/>
  <c r="AV145" i="62"/>
  <c r="AM145" i="62"/>
  <c r="AD145" i="62" s="1"/>
  <c r="AJ145" i="62"/>
  <c r="AI145" i="62"/>
  <c r="AH145" i="62"/>
  <c r="AG145" i="62"/>
  <c r="AF145" i="62"/>
  <c r="AE145" i="62"/>
  <c r="BN144" i="62"/>
  <c r="BE144" i="62"/>
  <c r="AV144" i="62"/>
  <c r="AM144" i="62"/>
  <c r="AD144" i="62" s="1"/>
  <c r="AJ144" i="62"/>
  <c r="AI144" i="62"/>
  <c r="AH144" i="62"/>
  <c r="AG144" i="62"/>
  <c r="AF144" i="62"/>
  <c r="AE144" i="62"/>
  <c r="BN143" i="62"/>
  <c r="BM143" i="62"/>
  <c r="BL143" i="62"/>
  <c r="BE143" i="62"/>
  <c r="BD143" i="62"/>
  <c r="BC143" i="62"/>
  <c r="AV143" i="62"/>
  <c r="AU143" i="62"/>
  <c r="AT143" i="62"/>
  <c r="AM143" i="62"/>
  <c r="AD143" i="62" s="1"/>
  <c r="AL143" i="62"/>
  <c r="AK143" i="62"/>
  <c r="AJ143" i="62"/>
  <c r="AI143" i="62"/>
  <c r="AH143" i="62"/>
  <c r="AG143" i="62"/>
  <c r="AF143" i="62"/>
  <c r="AE143" i="62"/>
  <c r="AC143" i="62"/>
  <c r="AB143" i="62"/>
  <c r="R143" i="62"/>
  <c r="M143" i="62"/>
  <c r="K143" i="62"/>
  <c r="BN142" i="62"/>
  <c r="BE142" i="62"/>
  <c r="AV142" i="62"/>
  <c r="AD142" i="62" s="1"/>
  <c r="AM142" i="62"/>
  <c r="AJ142" i="62"/>
  <c r="AI142" i="62"/>
  <c r="AH142" i="62"/>
  <c r="AG142" i="62"/>
  <c r="AF142" i="62"/>
  <c r="AE142" i="62"/>
  <c r="BN141" i="62"/>
  <c r="BE141" i="62"/>
  <c r="AV141" i="62"/>
  <c r="AM141" i="62"/>
  <c r="AD141" i="62" s="1"/>
  <c r="AJ141" i="62"/>
  <c r="AI141" i="62"/>
  <c r="AH141" i="62"/>
  <c r="AG141" i="62"/>
  <c r="AF141" i="62"/>
  <c r="AE141" i="62"/>
  <c r="BN140" i="62"/>
  <c r="BE140" i="62"/>
  <c r="AV140" i="62"/>
  <c r="AD140" i="62" s="1"/>
  <c r="AM140" i="62"/>
  <c r="AJ140" i="62"/>
  <c r="AI140" i="62"/>
  <c r="AH140" i="62"/>
  <c r="AG140" i="62"/>
  <c r="AF140" i="62"/>
  <c r="AE140" i="62"/>
  <c r="BN139" i="62"/>
  <c r="BM139" i="62"/>
  <c r="BL139" i="62"/>
  <c r="BE139" i="62"/>
  <c r="AD139" i="62" s="1"/>
  <c r="BD139" i="62"/>
  <c r="BC139" i="62"/>
  <c r="AV139" i="62"/>
  <c r="AU139" i="62"/>
  <c r="AT139" i="62"/>
  <c r="AM139" i="62"/>
  <c r="AL139" i="62"/>
  <c r="AK139" i="62"/>
  <c r="AJ139" i="62"/>
  <c r="AI139" i="62"/>
  <c r="AH139" i="62"/>
  <c r="AG139" i="62"/>
  <c r="AF139" i="62"/>
  <c r="AE139" i="62"/>
  <c r="AC139" i="62"/>
  <c r="AB139" i="62"/>
  <c r="R139" i="62"/>
  <c r="M139" i="62"/>
  <c r="K139" i="62"/>
  <c r="BN138" i="62"/>
  <c r="BE138" i="62"/>
  <c r="AV138" i="62"/>
  <c r="AM138" i="62"/>
  <c r="AD138" i="62" s="1"/>
  <c r="AJ138" i="62"/>
  <c r="AI138" i="62"/>
  <c r="AH138" i="62"/>
  <c r="AG138" i="62"/>
  <c r="AF138" i="62"/>
  <c r="AE138" i="62"/>
  <c r="BN137" i="62"/>
  <c r="BE137" i="62"/>
  <c r="AV137" i="62"/>
  <c r="AM137" i="62"/>
  <c r="AD137" i="62" s="1"/>
  <c r="AJ137" i="62"/>
  <c r="AI137" i="62"/>
  <c r="AH137" i="62"/>
  <c r="AG137" i="62"/>
  <c r="AF137" i="62"/>
  <c r="AE137" i="62"/>
  <c r="BN136" i="62"/>
  <c r="BE136" i="62"/>
  <c r="AV136" i="62"/>
  <c r="AM136" i="62"/>
  <c r="AJ136" i="62"/>
  <c r="AI136" i="62"/>
  <c r="AH136" i="62"/>
  <c r="AG136" i="62"/>
  <c r="AF136" i="62"/>
  <c r="AE136" i="62"/>
  <c r="AD136" i="62"/>
  <c r="BN135" i="62"/>
  <c r="BM135" i="62"/>
  <c r="BL135" i="62"/>
  <c r="BE135" i="62"/>
  <c r="BD135" i="62"/>
  <c r="BC135" i="62"/>
  <c r="AV135" i="62"/>
  <c r="AU135" i="62"/>
  <c r="AT135" i="62"/>
  <c r="AM135" i="62"/>
  <c r="AL135" i="62"/>
  <c r="AK135" i="62"/>
  <c r="AJ135" i="62"/>
  <c r="AI135" i="62"/>
  <c r="AH135" i="62"/>
  <c r="AG135" i="62"/>
  <c r="AF135" i="62"/>
  <c r="AE135" i="62"/>
  <c r="AD135" i="62"/>
  <c r="AC135" i="62"/>
  <c r="AB135" i="62"/>
  <c r="R135" i="62"/>
  <c r="M135" i="62"/>
  <c r="K135" i="62"/>
  <c r="BN134" i="62"/>
  <c r="BE134" i="62"/>
  <c r="AV134" i="62"/>
  <c r="AM134" i="62"/>
  <c r="AJ134" i="62"/>
  <c r="AI134" i="62"/>
  <c r="AH134" i="62"/>
  <c r="AG134" i="62"/>
  <c r="AF134" i="62"/>
  <c r="AE134" i="62"/>
  <c r="AD134" i="62"/>
  <c r="BN133" i="62"/>
  <c r="BE133" i="62"/>
  <c r="AV133" i="62"/>
  <c r="AD133" i="62" s="1"/>
  <c r="AM133" i="62"/>
  <c r="AJ133" i="62"/>
  <c r="AI133" i="62"/>
  <c r="AH133" i="62"/>
  <c r="AG133" i="62"/>
  <c r="AF133" i="62"/>
  <c r="AE133" i="62"/>
  <c r="BN132" i="62"/>
  <c r="BE132" i="62"/>
  <c r="AV132" i="62"/>
  <c r="AM132" i="62"/>
  <c r="AD132" i="62" s="1"/>
  <c r="AJ132" i="62"/>
  <c r="AI132" i="62"/>
  <c r="AH132" i="62"/>
  <c r="AG132" i="62"/>
  <c r="AF132" i="62"/>
  <c r="AE132" i="62"/>
  <c r="BN131" i="62"/>
  <c r="BM131" i="62"/>
  <c r="BL131" i="62"/>
  <c r="BE131" i="62"/>
  <c r="BD131" i="62"/>
  <c r="BC131" i="62"/>
  <c r="AV131" i="62"/>
  <c r="AU131" i="62"/>
  <c r="AT131" i="62"/>
  <c r="AM131" i="62"/>
  <c r="AD131" i="62" s="1"/>
  <c r="AL131" i="62"/>
  <c r="AK131" i="62"/>
  <c r="AJ131" i="62"/>
  <c r="AI131" i="62"/>
  <c r="AH131" i="62"/>
  <c r="AG131" i="62"/>
  <c r="AF131" i="62"/>
  <c r="AE131" i="62"/>
  <c r="AC131" i="62"/>
  <c r="AB131" i="62"/>
  <c r="R131" i="62"/>
  <c r="M131" i="62"/>
  <c r="K131" i="62"/>
  <c r="BN130" i="62"/>
  <c r="BE130" i="62"/>
  <c r="AV130" i="62"/>
  <c r="AD130" i="62" s="1"/>
  <c r="AM130" i="62"/>
  <c r="AJ130" i="62"/>
  <c r="AI130" i="62"/>
  <c r="AH130" i="62"/>
  <c r="AG130" i="62"/>
  <c r="AF130" i="62"/>
  <c r="AE130" i="62"/>
  <c r="BN129" i="62"/>
  <c r="BE129" i="62"/>
  <c r="AV129" i="62"/>
  <c r="AM129" i="62"/>
  <c r="AD129" i="62" s="1"/>
  <c r="AJ129" i="62"/>
  <c r="AI129" i="62"/>
  <c r="AH129" i="62"/>
  <c r="AG129" i="62"/>
  <c r="AF129" i="62"/>
  <c r="AE129" i="62"/>
  <c r="BN128" i="62"/>
  <c r="BE128" i="62"/>
  <c r="AV128" i="62"/>
  <c r="AM128" i="62"/>
  <c r="AD128" i="62" s="1"/>
  <c r="AJ128" i="62"/>
  <c r="AI128" i="62"/>
  <c r="AH128" i="62"/>
  <c r="AG128" i="62"/>
  <c r="AF128" i="62"/>
  <c r="AE128" i="62"/>
  <c r="BN127" i="62"/>
  <c r="BM127" i="62"/>
  <c r="BL127" i="62"/>
  <c r="BE127" i="62"/>
  <c r="BD127" i="62"/>
  <c r="BC127" i="62"/>
  <c r="AV127" i="62"/>
  <c r="AU127" i="62"/>
  <c r="AT127" i="62"/>
  <c r="AM127" i="62"/>
  <c r="AD127" i="62" s="1"/>
  <c r="AL127" i="62"/>
  <c r="AK127" i="62"/>
  <c r="AJ127" i="62"/>
  <c r="AI127" i="62"/>
  <c r="AH127" i="62"/>
  <c r="AG127" i="62"/>
  <c r="AF127" i="62"/>
  <c r="AE127" i="62"/>
  <c r="AC127" i="62"/>
  <c r="AB127" i="62"/>
  <c r="R127" i="62"/>
  <c r="M127" i="62"/>
  <c r="K127" i="62"/>
  <c r="BN126" i="62"/>
  <c r="BE126" i="62"/>
  <c r="AV126" i="62"/>
  <c r="AD126" i="62" s="1"/>
  <c r="AM126" i="62"/>
  <c r="AJ126" i="62"/>
  <c r="AI126" i="62"/>
  <c r="AH126" i="62"/>
  <c r="AG126" i="62"/>
  <c r="AF126" i="62"/>
  <c r="AE126" i="62"/>
  <c r="BN125" i="62"/>
  <c r="BE125" i="62"/>
  <c r="AV125" i="62"/>
  <c r="AM125" i="62"/>
  <c r="AD125" i="62" s="1"/>
  <c r="AJ125" i="62"/>
  <c r="AI125" i="62"/>
  <c r="AH125" i="62"/>
  <c r="AG125" i="62"/>
  <c r="AF125" i="62"/>
  <c r="AE125" i="62"/>
  <c r="BN124" i="62"/>
  <c r="BE124" i="62"/>
  <c r="AV124" i="62"/>
  <c r="AD124" i="62" s="1"/>
  <c r="AM124" i="62"/>
  <c r="AJ124" i="62"/>
  <c r="AI124" i="62"/>
  <c r="AH124" i="62"/>
  <c r="AG124" i="62"/>
  <c r="AF124" i="62"/>
  <c r="AE124" i="62"/>
  <c r="BN123" i="62"/>
  <c r="BM123" i="62"/>
  <c r="BL123" i="62"/>
  <c r="BE123" i="62"/>
  <c r="AD123" i="62" s="1"/>
  <c r="BD123" i="62"/>
  <c r="BC123" i="62"/>
  <c r="AV123" i="62"/>
  <c r="AU123" i="62"/>
  <c r="AT123" i="62"/>
  <c r="AM123" i="62"/>
  <c r="AL123" i="62"/>
  <c r="AK123" i="62"/>
  <c r="AJ123" i="62"/>
  <c r="AI123" i="62"/>
  <c r="AH123" i="62"/>
  <c r="AG123" i="62"/>
  <c r="AF123" i="62"/>
  <c r="AE123" i="62"/>
  <c r="AC123" i="62"/>
  <c r="AB123" i="62"/>
  <c r="R123" i="62"/>
  <c r="M123" i="62"/>
  <c r="K123" i="62"/>
  <c r="BN122" i="62"/>
  <c r="BE122" i="62"/>
  <c r="AV122" i="62"/>
  <c r="AM122" i="62"/>
  <c r="AD122" i="62" s="1"/>
  <c r="AJ122" i="62"/>
  <c r="AI122" i="62"/>
  <c r="AH122" i="62"/>
  <c r="AG122" i="62"/>
  <c r="AF122" i="62"/>
  <c r="AE122" i="62"/>
  <c r="BN121" i="62"/>
  <c r="BE121" i="62"/>
  <c r="AV121" i="62"/>
  <c r="AM121" i="62"/>
  <c r="AD121" i="62" s="1"/>
  <c r="AJ121" i="62"/>
  <c r="AI121" i="62"/>
  <c r="AH121" i="62"/>
  <c r="AG121" i="62"/>
  <c r="AF121" i="62"/>
  <c r="AE121" i="62"/>
  <c r="BN120" i="62"/>
  <c r="BE120" i="62"/>
  <c r="AV120" i="62"/>
  <c r="AM120" i="62"/>
  <c r="AJ120" i="62"/>
  <c r="AI120" i="62"/>
  <c r="AH120" i="62"/>
  <c r="AG120" i="62"/>
  <c r="AF120" i="62"/>
  <c r="AE120" i="62"/>
  <c r="AD120" i="62"/>
  <c r="BN119" i="62"/>
  <c r="BM119" i="62"/>
  <c r="BL119" i="62"/>
  <c r="BE119" i="62"/>
  <c r="BD119" i="62"/>
  <c r="BC119" i="62"/>
  <c r="AV119" i="62"/>
  <c r="AD119" i="62" s="1"/>
  <c r="AU119" i="62"/>
  <c r="AT119" i="62"/>
  <c r="AM119" i="62"/>
  <c r="AL119" i="62"/>
  <c r="AK119" i="62"/>
  <c r="AJ119" i="62"/>
  <c r="AI119" i="62"/>
  <c r="AH119" i="62"/>
  <c r="AG119" i="62"/>
  <c r="AF119" i="62"/>
  <c r="AE119" i="62"/>
  <c r="AC119" i="62"/>
  <c r="AB119" i="62"/>
  <c r="R119" i="62"/>
  <c r="M119" i="62"/>
  <c r="K119" i="62"/>
  <c r="BN118" i="62"/>
  <c r="BE118" i="62"/>
  <c r="AV118" i="62"/>
  <c r="AM118" i="62"/>
  <c r="AJ118" i="62"/>
  <c r="AI118" i="62"/>
  <c r="AH118" i="62"/>
  <c r="AG118" i="62"/>
  <c r="AF118" i="62"/>
  <c r="AE118" i="62"/>
  <c r="AD118" i="62"/>
  <c r="BN117" i="62"/>
  <c r="BE117" i="62"/>
  <c r="AV117" i="62"/>
  <c r="AD117" i="62" s="1"/>
  <c r="AM117" i="62"/>
  <c r="AJ117" i="62"/>
  <c r="AI117" i="62"/>
  <c r="AH117" i="62"/>
  <c r="AG117" i="62"/>
  <c r="AF117" i="62"/>
  <c r="AE117" i="62"/>
  <c r="BN116" i="62"/>
  <c r="BE116" i="62"/>
  <c r="AV116" i="62"/>
  <c r="AM116" i="62"/>
  <c r="AD116" i="62" s="1"/>
  <c r="AJ116" i="62"/>
  <c r="AI116" i="62"/>
  <c r="AH116" i="62"/>
  <c r="AG116" i="62"/>
  <c r="AF116" i="62"/>
  <c r="AE116" i="62"/>
  <c r="BN115" i="62"/>
  <c r="BM115" i="62"/>
  <c r="BL115" i="62"/>
  <c r="BE115" i="62"/>
  <c r="BD115" i="62"/>
  <c r="BC115" i="62"/>
  <c r="AV115" i="62"/>
  <c r="AU115" i="62"/>
  <c r="AT115" i="62"/>
  <c r="AM115" i="62"/>
  <c r="AD115" i="62" s="1"/>
  <c r="AL115" i="62"/>
  <c r="AK115" i="62"/>
  <c r="AJ115" i="62"/>
  <c r="AI115" i="62"/>
  <c r="AH115" i="62"/>
  <c r="AG115" i="62"/>
  <c r="AF115" i="62"/>
  <c r="AE115" i="62"/>
  <c r="AC115" i="62"/>
  <c r="AB115" i="62"/>
  <c r="R115" i="62"/>
  <c r="M115" i="62"/>
  <c r="K115" i="62"/>
  <c r="BN114" i="62"/>
  <c r="BE114" i="62"/>
  <c r="AV114" i="62"/>
  <c r="AM114" i="62"/>
  <c r="AD114" i="62" s="1"/>
  <c r="AJ114" i="62"/>
  <c r="AI114" i="62"/>
  <c r="AH114" i="62"/>
  <c r="AG114" i="62"/>
  <c r="AF114" i="62"/>
  <c r="AE114" i="62"/>
  <c r="BN113" i="62"/>
  <c r="BE113" i="62"/>
  <c r="AV113" i="62"/>
  <c r="AM113" i="62"/>
  <c r="AD113" i="62" s="1"/>
  <c r="AJ113" i="62"/>
  <c r="AI113" i="62"/>
  <c r="AH113" i="62"/>
  <c r="AG113" i="62"/>
  <c r="AF113" i="62"/>
  <c r="AE113" i="62"/>
  <c r="BN112" i="62"/>
  <c r="BE112" i="62"/>
  <c r="AV112" i="62"/>
  <c r="AM112" i="62"/>
  <c r="AD112" i="62" s="1"/>
  <c r="AJ112" i="62"/>
  <c r="AI112" i="62"/>
  <c r="AH112" i="62"/>
  <c r="AG112" i="62"/>
  <c r="AF112" i="62"/>
  <c r="AE112" i="62"/>
  <c r="BN111" i="62"/>
  <c r="BM111" i="62"/>
  <c r="BL111" i="62"/>
  <c r="BE111" i="62"/>
  <c r="BD111" i="62"/>
  <c r="BC111" i="62"/>
  <c r="AV111" i="62"/>
  <c r="AU111" i="62"/>
  <c r="AT111" i="62"/>
  <c r="AM111" i="62"/>
  <c r="AD111" i="62" s="1"/>
  <c r="AL111" i="62"/>
  <c r="AK111" i="62"/>
  <c r="AJ111" i="62"/>
  <c r="AI111" i="62"/>
  <c r="AH111" i="62"/>
  <c r="AG111" i="62"/>
  <c r="AF111" i="62"/>
  <c r="AE111" i="62"/>
  <c r="AC111" i="62"/>
  <c r="AB111" i="62"/>
  <c r="R111" i="62"/>
  <c r="M111" i="62"/>
  <c r="K111" i="62"/>
  <c r="BN110" i="62"/>
  <c r="BE110" i="62"/>
  <c r="AV110" i="62"/>
  <c r="AD110" i="62" s="1"/>
  <c r="AM110" i="62"/>
  <c r="AJ110" i="62"/>
  <c r="AI110" i="62"/>
  <c r="AH110" i="62"/>
  <c r="AG110" i="62"/>
  <c r="AF110" i="62"/>
  <c r="AE110" i="62"/>
  <c r="BN109" i="62"/>
  <c r="BE109" i="62"/>
  <c r="AV109" i="62"/>
  <c r="AM109" i="62"/>
  <c r="AD109" i="62" s="1"/>
  <c r="AJ109" i="62"/>
  <c r="AI109" i="62"/>
  <c r="AH109" i="62"/>
  <c r="AG109" i="62"/>
  <c r="AF109" i="62"/>
  <c r="AE109" i="62"/>
  <c r="BN108" i="62"/>
  <c r="BE108" i="62"/>
  <c r="AV108" i="62"/>
  <c r="AD108" i="62" s="1"/>
  <c r="AM108" i="62"/>
  <c r="AJ108" i="62"/>
  <c r="AI108" i="62"/>
  <c r="AH108" i="62"/>
  <c r="AG108" i="62"/>
  <c r="AF108" i="62"/>
  <c r="AE108" i="62"/>
  <c r="BN107" i="62"/>
  <c r="BM107" i="62"/>
  <c r="BL107" i="62"/>
  <c r="BE107" i="62"/>
  <c r="AD107" i="62" s="1"/>
  <c r="BD107" i="62"/>
  <c r="BC107" i="62"/>
  <c r="AV107" i="62"/>
  <c r="AU107" i="62"/>
  <c r="AT107" i="62"/>
  <c r="AM107" i="62"/>
  <c r="AL107" i="62"/>
  <c r="AK107" i="62"/>
  <c r="AJ107" i="62"/>
  <c r="AI107" i="62"/>
  <c r="AH107" i="62"/>
  <c r="AG107" i="62"/>
  <c r="AF107" i="62"/>
  <c r="AE107" i="62"/>
  <c r="AC107" i="62"/>
  <c r="AB107" i="62"/>
  <c r="R107" i="62"/>
  <c r="M107" i="62"/>
  <c r="K107" i="62"/>
  <c r="BN106" i="62"/>
  <c r="BE106" i="62"/>
  <c r="AV106" i="62"/>
  <c r="AM106" i="62"/>
  <c r="AD106" i="62" s="1"/>
  <c r="AJ106" i="62"/>
  <c r="AI106" i="62"/>
  <c r="AH106" i="62"/>
  <c r="AG106" i="62"/>
  <c r="AF106" i="62"/>
  <c r="AE106" i="62"/>
  <c r="BN105" i="62"/>
  <c r="BE105" i="62"/>
  <c r="AV105" i="62"/>
  <c r="AM105" i="62"/>
  <c r="AD105" i="62" s="1"/>
  <c r="AJ105" i="62"/>
  <c r="AI105" i="62"/>
  <c r="AH105" i="62"/>
  <c r="AG105" i="62"/>
  <c r="AF105" i="62"/>
  <c r="AE105" i="62"/>
  <c r="BN104" i="62"/>
  <c r="BE104" i="62"/>
  <c r="AV104" i="62"/>
  <c r="AM104" i="62"/>
  <c r="AJ104" i="62"/>
  <c r="AI104" i="62"/>
  <c r="AH104" i="62"/>
  <c r="AG104" i="62"/>
  <c r="AF104" i="62"/>
  <c r="AE104" i="62"/>
  <c r="AD104" i="62"/>
  <c r="BN103" i="62"/>
  <c r="BM103" i="62"/>
  <c r="BL103" i="62"/>
  <c r="BE103" i="62"/>
  <c r="BD103" i="62"/>
  <c r="BC103" i="62"/>
  <c r="AV103" i="62"/>
  <c r="AD103" i="62" s="1"/>
  <c r="AU103" i="62"/>
  <c r="AT103" i="62"/>
  <c r="AM103" i="62"/>
  <c r="AL103" i="62"/>
  <c r="AK103" i="62"/>
  <c r="AJ103" i="62"/>
  <c r="AI103" i="62"/>
  <c r="AH103" i="62"/>
  <c r="AG103" i="62"/>
  <c r="AF103" i="62"/>
  <c r="AE103" i="62"/>
  <c r="AC103" i="62"/>
  <c r="AB103" i="62"/>
  <c r="R103" i="62"/>
  <c r="M103" i="62"/>
  <c r="K103" i="62"/>
  <c r="BN102" i="62"/>
  <c r="BE102" i="62"/>
  <c r="AV102" i="62"/>
  <c r="AM102" i="62"/>
  <c r="AJ102" i="62"/>
  <c r="AI102" i="62"/>
  <c r="AH102" i="62"/>
  <c r="AG102" i="62"/>
  <c r="AF102" i="62"/>
  <c r="AE102" i="62"/>
  <c r="AD102" i="62"/>
  <c r="BN101" i="62"/>
  <c r="BE101" i="62"/>
  <c r="AV101" i="62"/>
  <c r="AD101" i="62" s="1"/>
  <c r="AM101" i="62"/>
  <c r="AJ101" i="62"/>
  <c r="AI101" i="62"/>
  <c r="AH101" i="62"/>
  <c r="AG101" i="62"/>
  <c r="AF101" i="62"/>
  <c r="AE101" i="62"/>
  <c r="BN100" i="62"/>
  <c r="BE100" i="62"/>
  <c r="AD100" i="62" s="1"/>
  <c r="AV100" i="62"/>
  <c r="AM100" i="62"/>
  <c r="AJ100" i="62"/>
  <c r="AI100" i="62"/>
  <c r="AH100" i="62"/>
  <c r="AG100" i="62"/>
  <c r="AF100" i="62"/>
  <c r="AE100" i="62"/>
  <c r="BN99" i="62"/>
  <c r="BM99" i="62"/>
  <c r="BL99" i="62"/>
  <c r="BE99" i="62"/>
  <c r="BD99" i="62"/>
  <c r="BC99" i="62"/>
  <c r="AV99" i="62"/>
  <c r="AU99" i="62"/>
  <c r="AT99" i="62"/>
  <c r="AM99" i="62"/>
  <c r="AD99" i="62" s="1"/>
  <c r="AL99" i="62"/>
  <c r="AK99" i="62"/>
  <c r="AJ99" i="62"/>
  <c r="AI99" i="62"/>
  <c r="AH99" i="62"/>
  <c r="AG99" i="62"/>
  <c r="AF99" i="62"/>
  <c r="AE99" i="62"/>
  <c r="AC99" i="62"/>
  <c r="AB99" i="62"/>
  <c r="R99" i="62"/>
  <c r="M99" i="62"/>
  <c r="K99" i="62"/>
  <c r="BN98" i="62"/>
  <c r="BE98" i="62"/>
  <c r="AV98" i="62"/>
  <c r="AM98" i="62"/>
  <c r="AD98" i="62" s="1"/>
  <c r="AJ98" i="62"/>
  <c r="AI98" i="62"/>
  <c r="AH98" i="62"/>
  <c r="AG98" i="62"/>
  <c r="AF98" i="62"/>
  <c r="AE98" i="62"/>
  <c r="BN97" i="62"/>
  <c r="BE97" i="62"/>
  <c r="AV97" i="62"/>
  <c r="AM97" i="62"/>
  <c r="AD97" i="62" s="1"/>
  <c r="AJ97" i="62"/>
  <c r="AI97" i="62"/>
  <c r="AH97" i="62"/>
  <c r="AG97" i="62"/>
  <c r="AF97" i="62"/>
  <c r="AE97" i="62"/>
  <c r="BN96" i="62"/>
  <c r="BE96" i="62"/>
  <c r="AV96" i="62"/>
  <c r="AM96" i="62"/>
  <c r="AD96" i="62" s="1"/>
  <c r="AJ96" i="62"/>
  <c r="AI96" i="62"/>
  <c r="AH96" i="62"/>
  <c r="AG96" i="62"/>
  <c r="AF96" i="62"/>
  <c r="AE96" i="62"/>
  <c r="BN95" i="62"/>
  <c r="BM95" i="62"/>
  <c r="BL95" i="62"/>
  <c r="BE95" i="62"/>
  <c r="BD95" i="62"/>
  <c r="BC95" i="62"/>
  <c r="AV95" i="62"/>
  <c r="AU95" i="62"/>
  <c r="AT95" i="62"/>
  <c r="AM95" i="62"/>
  <c r="AD95" i="62" s="1"/>
  <c r="AL95" i="62"/>
  <c r="AK95" i="62"/>
  <c r="AJ95" i="62"/>
  <c r="AI95" i="62"/>
  <c r="AH95" i="62"/>
  <c r="AG95" i="62"/>
  <c r="AF95" i="62"/>
  <c r="AE95" i="62"/>
  <c r="AC95" i="62"/>
  <c r="AB95" i="62"/>
  <c r="R95" i="62"/>
  <c r="M95" i="62"/>
  <c r="K95" i="62"/>
  <c r="BN94" i="62"/>
  <c r="BE94" i="62"/>
  <c r="AV94" i="62"/>
  <c r="AD94" i="62" s="1"/>
  <c r="AM94" i="62"/>
  <c r="AJ94" i="62"/>
  <c r="AI94" i="62"/>
  <c r="AH94" i="62"/>
  <c r="AG94" i="62"/>
  <c r="AF94" i="62"/>
  <c r="AE94" i="62"/>
  <c r="BN93" i="62"/>
  <c r="BE93" i="62"/>
  <c r="AV93" i="62"/>
  <c r="AM93" i="62"/>
  <c r="AD93" i="62" s="1"/>
  <c r="AJ93" i="62"/>
  <c r="AI93" i="62"/>
  <c r="AH93" i="62"/>
  <c r="AG93" i="62"/>
  <c r="AF93" i="62"/>
  <c r="AE93" i="62"/>
  <c r="BN92" i="62"/>
  <c r="BE92" i="62"/>
  <c r="AV92" i="62"/>
  <c r="AD92" i="62" s="1"/>
  <c r="AM92" i="62"/>
  <c r="AJ92" i="62"/>
  <c r="AI92" i="62"/>
  <c r="AH92" i="62"/>
  <c r="AG92" i="62"/>
  <c r="AF92" i="62"/>
  <c r="AE92" i="62"/>
  <c r="BN91" i="62"/>
  <c r="BM91" i="62"/>
  <c r="BL91" i="62"/>
  <c r="BE91" i="62"/>
  <c r="AD91" i="62" s="1"/>
  <c r="BD91" i="62"/>
  <c r="BC91" i="62"/>
  <c r="AV91" i="62"/>
  <c r="AU91" i="62"/>
  <c r="AT91" i="62"/>
  <c r="AM91" i="62"/>
  <c r="AL91" i="62"/>
  <c r="AK91" i="62"/>
  <c r="AJ91" i="62"/>
  <c r="AI91" i="62"/>
  <c r="AH91" i="62"/>
  <c r="AG91" i="62"/>
  <c r="AF91" i="62"/>
  <c r="AE91" i="62"/>
  <c r="AC91" i="62"/>
  <c r="AB91" i="62"/>
  <c r="R91" i="62"/>
  <c r="M91" i="62"/>
  <c r="K91" i="62"/>
  <c r="BN90" i="62"/>
  <c r="BE90" i="62"/>
  <c r="AV90" i="62"/>
  <c r="AM90" i="62"/>
  <c r="AD90" i="62" s="1"/>
  <c r="AJ90" i="62"/>
  <c r="AI90" i="62"/>
  <c r="AH90" i="62"/>
  <c r="AG90" i="62"/>
  <c r="AF90" i="62"/>
  <c r="AE90" i="62"/>
  <c r="BN89" i="62"/>
  <c r="BE89" i="62"/>
  <c r="AV89" i="62"/>
  <c r="AD89" i="62" s="1"/>
  <c r="AM89" i="62"/>
  <c r="AJ89" i="62"/>
  <c r="AI89" i="62"/>
  <c r="AH89" i="62"/>
  <c r="AG89" i="62"/>
  <c r="AF89" i="62"/>
  <c r="AE89" i="62"/>
  <c r="BN88" i="62"/>
  <c r="BE88" i="62"/>
  <c r="AV88" i="62"/>
  <c r="AM88" i="62"/>
  <c r="AJ88" i="62"/>
  <c r="AI88" i="62"/>
  <c r="AH88" i="62"/>
  <c r="AG88" i="62"/>
  <c r="AF88" i="62"/>
  <c r="AE88" i="62"/>
  <c r="AD88" i="62"/>
  <c r="BN87" i="62"/>
  <c r="BM87" i="62"/>
  <c r="BL87" i="62"/>
  <c r="BE87" i="62"/>
  <c r="BD87" i="62"/>
  <c r="BC87" i="62"/>
  <c r="AV87" i="62"/>
  <c r="AU87" i="62"/>
  <c r="AT87" i="62"/>
  <c r="AM87" i="62"/>
  <c r="AL87" i="62"/>
  <c r="AK87" i="62"/>
  <c r="AJ87" i="62"/>
  <c r="AI87" i="62"/>
  <c r="AH87" i="62"/>
  <c r="AG87" i="62"/>
  <c r="AF87" i="62"/>
  <c r="AE87" i="62"/>
  <c r="AD87" i="62"/>
  <c r="AC87" i="62"/>
  <c r="AB87" i="62"/>
  <c r="R87" i="62"/>
  <c r="M87" i="62"/>
  <c r="K87" i="62"/>
  <c r="BN86" i="62"/>
  <c r="BE86" i="62"/>
  <c r="AV86" i="62"/>
  <c r="AM86" i="62"/>
  <c r="AJ86" i="62"/>
  <c r="AI86" i="62"/>
  <c r="AH86" i="62"/>
  <c r="AG86" i="62"/>
  <c r="AF86" i="62"/>
  <c r="AE86" i="62"/>
  <c r="AD86" i="62"/>
  <c r="BN85" i="62"/>
  <c r="BE85" i="62"/>
  <c r="AV85" i="62"/>
  <c r="AD85" i="62" s="1"/>
  <c r="AM85" i="62"/>
  <c r="AJ85" i="62"/>
  <c r="AI85" i="62"/>
  <c r="AH85" i="62"/>
  <c r="AG85" i="62"/>
  <c r="AF85" i="62"/>
  <c r="AE85" i="62"/>
  <c r="BN84" i="62"/>
  <c r="BE84" i="62"/>
  <c r="AD84" i="62" s="1"/>
  <c r="AV84" i="62"/>
  <c r="AM84" i="62"/>
  <c r="AJ84" i="62"/>
  <c r="AI84" i="62"/>
  <c r="AH84" i="62"/>
  <c r="AG84" i="62"/>
  <c r="AF84" i="62"/>
  <c r="AE84" i="62"/>
  <c r="BN83" i="62"/>
  <c r="BM83" i="62"/>
  <c r="BL83" i="62"/>
  <c r="BE83" i="62"/>
  <c r="BD83" i="62"/>
  <c r="BC83" i="62"/>
  <c r="AV83" i="62"/>
  <c r="AU83" i="62"/>
  <c r="AT83" i="62"/>
  <c r="AL83" i="62"/>
  <c r="AK83" i="62"/>
  <c r="AJ83" i="62"/>
  <c r="AI83" i="62"/>
  <c r="AH83" i="62"/>
  <c r="AG83" i="62"/>
  <c r="AF83" i="62"/>
  <c r="AD83" i="62"/>
  <c r="AC83" i="62"/>
  <c r="AB83" i="62"/>
  <c r="R83" i="62"/>
  <c r="M83" i="62"/>
  <c r="K83" i="62"/>
  <c r="BN82" i="62"/>
  <c r="BE82" i="62"/>
  <c r="AV82" i="62"/>
  <c r="AM82" i="62"/>
  <c r="AD82" i="62" s="1"/>
  <c r="AJ82" i="62"/>
  <c r="AI82" i="62"/>
  <c r="AH82" i="62"/>
  <c r="AG82" i="62"/>
  <c r="AF82" i="62"/>
  <c r="AE82" i="62"/>
  <c r="BN81" i="62"/>
  <c r="BE81" i="62"/>
  <c r="AV81" i="62"/>
  <c r="AD81" i="62" s="1"/>
  <c r="AM81" i="62"/>
  <c r="AJ81" i="62"/>
  <c r="AI81" i="62"/>
  <c r="AH81" i="62"/>
  <c r="AG81" i="62"/>
  <c r="AF81" i="62"/>
  <c r="AE81" i="62"/>
  <c r="BN80" i="62"/>
  <c r="BE80" i="62"/>
  <c r="AV80" i="62"/>
  <c r="AM80" i="62"/>
  <c r="AD80" i="62" s="1"/>
  <c r="AJ80" i="62"/>
  <c r="AI80" i="62"/>
  <c r="AH80" i="62"/>
  <c r="AG80" i="62"/>
  <c r="AF80" i="62"/>
  <c r="AE80" i="62"/>
  <c r="BN79" i="62"/>
  <c r="BM79" i="62"/>
  <c r="BL79" i="62"/>
  <c r="BE79" i="62"/>
  <c r="BD79" i="62"/>
  <c r="BC79" i="62"/>
  <c r="AV79" i="62"/>
  <c r="AU79" i="62"/>
  <c r="AT79" i="62"/>
  <c r="AM79" i="62"/>
  <c r="AL79" i="62"/>
  <c r="AK79" i="62"/>
  <c r="AJ79" i="62"/>
  <c r="AI79" i="62"/>
  <c r="AH79" i="62"/>
  <c r="AG79" i="62"/>
  <c r="AF79" i="62"/>
  <c r="AE79" i="62"/>
  <c r="AD79" i="62"/>
  <c r="AC79" i="62"/>
  <c r="AB79" i="62"/>
  <c r="R79" i="62"/>
  <c r="M79" i="62"/>
  <c r="K79" i="62"/>
  <c r="BN78" i="62"/>
  <c r="BE78" i="62"/>
  <c r="AV78" i="62"/>
  <c r="AD78" i="62" s="1"/>
  <c r="AM78" i="62"/>
  <c r="AJ78" i="62"/>
  <c r="AI78" i="62"/>
  <c r="AH78" i="62"/>
  <c r="AG78" i="62"/>
  <c r="AF78" i="62"/>
  <c r="AE78" i="62"/>
  <c r="BN77" i="62"/>
  <c r="BE77" i="62"/>
  <c r="AV77" i="62"/>
  <c r="AM77" i="62"/>
  <c r="AD77" i="62" s="1"/>
  <c r="AJ77" i="62"/>
  <c r="AI77" i="62"/>
  <c r="AH77" i="62"/>
  <c r="AG77" i="62"/>
  <c r="AF77" i="62"/>
  <c r="AE77" i="62"/>
  <c r="BN76" i="62"/>
  <c r="BE76" i="62"/>
  <c r="AV76" i="62"/>
  <c r="AD76" i="62" s="1"/>
  <c r="AM76" i="62"/>
  <c r="AJ76" i="62"/>
  <c r="AI76" i="62"/>
  <c r="AH76" i="62"/>
  <c r="AG76" i="62"/>
  <c r="AF76" i="62"/>
  <c r="AE76" i="62"/>
  <c r="BN75" i="62"/>
  <c r="BM75" i="62"/>
  <c r="BL75" i="62"/>
  <c r="BE75" i="62"/>
  <c r="BD75" i="62"/>
  <c r="BC75" i="62"/>
  <c r="AV75" i="62"/>
  <c r="AU75" i="62"/>
  <c r="AT75" i="62"/>
  <c r="AM75" i="62"/>
  <c r="AD75" i="62" s="1"/>
  <c r="AL75" i="62"/>
  <c r="AK75" i="62"/>
  <c r="AJ75" i="62"/>
  <c r="AI75" i="62"/>
  <c r="AH75" i="62"/>
  <c r="AG75" i="62"/>
  <c r="AF75" i="62"/>
  <c r="AE75" i="62"/>
  <c r="AC75" i="62"/>
  <c r="AB75" i="62"/>
  <c r="R75" i="62"/>
  <c r="M75" i="62"/>
  <c r="K75" i="62"/>
  <c r="BN74" i="62"/>
  <c r="BE74" i="62"/>
  <c r="AV74" i="62"/>
  <c r="AM74" i="62"/>
  <c r="AJ74" i="62"/>
  <c r="AI74" i="62"/>
  <c r="AH74" i="62"/>
  <c r="AG74" i="62"/>
  <c r="AF74" i="62"/>
  <c r="AE74" i="62"/>
  <c r="AD74" i="62"/>
  <c r="BN73" i="62"/>
  <c r="BE73" i="62"/>
  <c r="AV73" i="62"/>
  <c r="AM73" i="62"/>
  <c r="AJ73" i="62"/>
  <c r="AI73" i="62"/>
  <c r="AH73" i="62"/>
  <c r="AG73" i="62"/>
  <c r="AF73" i="62"/>
  <c r="AE73" i="62"/>
  <c r="AD73" i="62"/>
  <c r="BN72" i="62"/>
  <c r="BE72" i="62"/>
  <c r="AV72" i="62"/>
  <c r="AD72" i="62" s="1"/>
  <c r="AM72" i="62"/>
  <c r="AJ72" i="62"/>
  <c r="AI72" i="62"/>
  <c r="AH72" i="62"/>
  <c r="AG72" i="62"/>
  <c r="AF72" i="62"/>
  <c r="AE72" i="62"/>
  <c r="BN71" i="62"/>
  <c r="BM71" i="62"/>
  <c r="BL71" i="62"/>
  <c r="BE71" i="62"/>
  <c r="AD71" i="62" s="1"/>
  <c r="BD71" i="62"/>
  <c r="BC71" i="62"/>
  <c r="AV71" i="62"/>
  <c r="AU71" i="62"/>
  <c r="AT71" i="62"/>
  <c r="AM71" i="62"/>
  <c r="AL71" i="62"/>
  <c r="AK71" i="62"/>
  <c r="AJ71" i="62"/>
  <c r="AI71" i="62"/>
  <c r="AH71" i="62"/>
  <c r="AG71" i="62"/>
  <c r="AF71" i="62"/>
  <c r="AE71" i="62"/>
  <c r="AC71" i="62"/>
  <c r="AB71" i="62"/>
  <c r="R71" i="62"/>
  <c r="M71" i="62"/>
  <c r="K71" i="62"/>
  <c r="BN70" i="62"/>
  <c r="BE70" i="62"/>
  <c r="AD70" i="62" s="1"/>
  <c r="AV70" i="62"/>
  <c r="AM70" i="62"/>
  <c r="AJ70" i="62"/>
  <c r="AI70" i="62"/>
  <c r="AH70" i="62"/>
  <c r="AG70" i="62"/>
  <c r="AF70" i="62"/>
  <c r="AE70" i="62"/>
  <c r="BN69" i="62"/>
  <c r="BE69" i="62"/>
  <c r="AV69" i="62"/>
  <c r="AM69" i="62"/>
  <c r="AD69" i="62" s="1"/>
  <c r="AJ69" i="62"/>
  <c r="AI69" i="62"/>
  <c r="AH69" i="62"/>
  <c r="AG69" i="62"/>
  <c r="AF69" i="62"/>
  <c r="AE69" i="62"/>
  <c r="BN68" i="62"/>
  <c r="BE68" i="62"/>
  <c r="AV68" i="62"/>
  <c r="AM68" i="62"/>
  <c r="AD68" i="62" s="1"/>
  <c r="AJ68" i="62"/>
  <c r="AI68" i="62"/>
  <c r="AH68" i="62"/>
  <c r="AG68" i="62"/>
  <c r="AF68" i="62"/>
  <c r="AE68" i="62"/>
  <c r="BN67" i="62"/>
  <c r="BM67" i="62"/>
  <c r="BL67" i="62"/>
  <c r="BE67" i="62"/>
  <c r="AD67" i="62" s="1"/>
  <c r="BD67" i="62"/>
  <c r="BC67" i="62"/>
  <c r="AV67" i="62"/>
  <c r="AU67" i="62"/>
  <c r="AT67" i="62"/>
  <c r="AM67" i="62"/>
  <c r="AL67" i="62"/>
  <c r="AK67" i="62"/>
  <c r="AJ67" i="62"/>
  <c r="AI67" i="62"/>
  <c r="AH67" i="62"/>
  <c r="AG67" i="62"/>
  <c r="AF67" i="62"/>
  <c r="AE67" i="62"/>
  <c r="AC67" i="62"/>
  <c r="AB67" i="62"/>
  <c r="R67" i="62"/>
  <c r="M67" i="62"/>
  <c r="K67" i="62"/>
  <c r="BN66" i="62"/>
  <c r="BE66" i="62"/>
  <c r="AV66" i="62"/>
  <c r="AM66" i="62"/>
  <c r="AD66" i="62" s="1"/>
  <c r="AJ66" i="62"/>
  <c r="AI66" i="62"/>
  <c r="AH66" i="62"/>
  <c r="AG66" i="62"/>
  <c r="AF66" i="62"/>
  <c r="AE66" i="62"/>
  <c r="BN65" i="62"/>
  <c r="BE65" i="62"/>
  <c r="AV65" i="62"/>
  <c r="AM65" i="62"/>
  <c r="AD65" i="62" s="1"/>
  <c r="AJ65" i="62"/>
  <c r="AI65" i="62"/>
  <c r="AH65" i="62"/>
  <c r="AG65" i="62"/>
  <c r="AF65" i="62"/>
  <c r="AE65" i="62"/>
  <c r="BN64" i="62"/>
  <c r="BE64" i="62"/>
  <c r="AV64" i="62"/>
  <c r="AM64" i="62"/>
  <c r="AD64" i="62" s="1"/>
  <c r="AJ64" i="62"/>
  <c r="AI64" i="62"/>
  <c r="AH64" i="62"/>
  <c r="AG64" i="62"/>
  <c r="AF64" i="62"/>
  <c r="AE64" i="62"/>
  <c r="BN63" i="62"/>
  <c r="BM63" i="62"/>
  <c r="BL63" i="62"/>
  <c r="BE63" i="62"/>
  <c r="BD63" i="62"/>
  <c r="BC63" i="62"/>
  <c r="AV63" i="62"/>
  <c r="AU63" i="62"/>
  <c r="AT63" i="62"/>
  <c r="AM63" i="62"/>
  <c r="AL63" i="62"/>
  <c r="AK63" i="62"/>
  <c r="AJ63" i="62"/>
  <c r="AI63" i="62"/>
  <c r="AH63" i="62"/>
  <c r="AG63" i="62"/>
  <c r="AF63" i="62"/>
  <c r="AE63" i="62"/>
  <c r="AD63" i="62"/>
  <c r="AC63" i="62"/>
  <c r="AB63" i="62"/>
  <c r="R63" i="62"/>
  <c r="M63" i="62"/>
  <c r="K63" i="62"/>
  <c r="BN62" i="62"/>
  <c r="BE62" i="62"/>
  <c r="AV62" i="62"/>
  <c r="AD62" i="62" s="1"/>
  <c r="AM62" i="62"/>
  <c r="AJ62" i="62"/>
  <c r="AI62" i="62"/>
  <c r="AH62" i="62"/>
  <c r="AG62" i="62"/>
  <c r="AF62" i="62"/>
  <c r="AE62" i="62"/>
  <c r="BN61" i="62"/>
  <c r="BE61" i="62"/>
  <c r="AV61" i="62"/>
  <c r="AM61" i="62"/>
  <c r="AD61" i="62" s="1"/>
  <c r="AJ61" i="62"/>
  <c r="AI61" i="62"/>
  <c r="AH61" i="62"/>
  <c r="AG61" i="62"/>
  <c r="AF61" i="62"/>
  <c r="AE61" i="62"/>
  <c r="BN60" i="62"/>
  <c r="BE60" i="62"/>
  <c r="AV60" i="62"/>
  <c r="AD60" i="62" s="1"/>
  <c r="AM60" i="62"/>
  <c r="AJ60" i="62"/>
  <c r="AI60" i="62"/>
  <c r="AH60" i="62"/>
  <c r="AG60" i="62"/>
  <c r="AF60" i="62"/>
  <c r="AE60" i="62"/>
  <c r="BN59" i="62"/>
  <c r="BM59" i="62"/>
  <c r="BL59" i="62"/>
  <c r="BE59" i="62"/>
  <c r="BD59" i="62"/>
  <c r="BC59" i="62"/>
  <c r="AV59" i="62"/>
  <c r="AU59" i="62"/>
  <c r="AT59" i="62"/>
  <c r="AM59" i="62"/>
  <c r="AD59" i="62" s="1"/>
  <c r="AL59" i="62"/>
  <c r="AK59" i="62"/>
  <c r="AJ59" i="62"/>
  <c r="AI59" i="62"/>
  <c r="AH59" i="62"/>
  <c r="AG59" i="62"/>
  <c r="AF59" i="62"/>
  <c r="AE59" i="62"/>
  <c r="AC59" i="62"/>
  <c r="AB59" i="62"/>
  <c r="R59" i="62"/>
  <c r="M59" i="62"/>
  <c r="K59" i="62"/>
  <c r="BN58" i="62"/>
  <c r="BE58" i="62"/>
  <c r="AV58" i="62"/>
  <c r="AM58" i="62"/>
  <c r="AJ58" i="62"/>
  <c r="AI58" i="62"/>
  <c r="AH58" i="62"/>
  <c r="AG58" i="62"/>
  <c r="AF58" i="62"/>
  <c r="AE58" i="62"/>
  <c r="AD58" i="62"/>
  <c r="BN57" i="62"/>
  <c r="BE57" i="62"/>
  <c r="AV57" i="62"/>
  <c r="AM57" i="62"/>
  <c r="AJ57" i="62"/>
  <c r="AI57" i="62"/>
  <c r="AH57" i="62"/>
  <c r="AG57" i="62"/>
  <c r="AF57" i="62"/>
  <c r="AE57" i="62"/>
  <c r="AD57" i="62"/>
  <c r="BN56" i="62"/>
  <c r="BE56" i="62"/>
  <c r="AV56" i="62"/>
  <c r="AD56" i="62" s="1"/>
  <c r="AM56" i="62"/>
  <c r="AJ56" i="62"/>
  <c r="AI56" i="62"/>
  <c r="AH56" i="62"/>
  <c r="AG56" i="62"/>
  <c r="AF56" i="62"/>
  <c r="AE56" i="62"/>
  <c r="BN55" i="62"/>
  <c r="BM55" i="62"/>
  <c r="BL55" i="62"/>
  <c r="BE55" i="62"/>
  <c r="AD55" i="62" s="1"/>
  <c r="BD55" i="62"/>
  <c r="BC55" i="62"/>
  <c r="AV55" i="62"/>
  <c r="AU55" i="62"/>
  <c r="AT55" i="62"/>
  <c r="AM55" i="62"/>
  <c r="AL55" i="62"/>
  <c r="AK55" i="62"/>
  <c r="AJ55" i="62"/>
  <c r="AI55" i="62"/>
  <c r="AH55" i="62"/>
  <c r="AG55" i="62"/>
  <c r="AF55" i="62"/>
  <c r="AE55" i="62"/>
  <c r="AC55" i="62"/>
  <c r="AB55" i="62"/>
  <c r="R55" i="62"/>
  <c r="M55" i="62"/>
  <c r="K55" i="62"/>
  <c r="BN54" i="62"/>
  <c r="BE54" i="62"/>
  <c r="AV54" i="62"/>
  <c r="AD54" i="62" s="1"/>
  <c r="AM54" i="62"/>
  <c r="AJ54" i="62"/>
  <c r="AI54" i="62"/>
  <c r="AH54" i="62"/>
  <c r="AG54" i="62"/>
  <c r="AF54" i="62"/>
  <c r="AE54" i="62"/>
  <c r="BN53" i="62"/>
  <c r="BE53" i="62"/>
  <c r="AV53" i="62"/>
  <c r="AM53" i="62"/>
  <c r="AD53" i="62" s="1"/>
  <c r="AJ53" i="62"/>
  <c r="AI53" i="62"/>
  <c r="AH53" i="62"/>
  <c r="AG53" i="62"/>
  <c r="AF53" i="62"/>
  <c r="AE53" i="62"/>
  <c r="BN52" i="62"/>
  <c r="BE52" i="62"/>
  <c r="AV52" i="62"/>
  <c r="AM52" i="62"/>
  <c r="AD52" i="62" s="1"/>
  <c r="AJ52" i="62"/>
  <c r="AI52" i="62"/>
  <c r="AH52" i="62"/>
  <c r="AG52" i="62"/>
  <c r="AF52" i="62"/>
  <c r="AE52" i="62"/>
  <c r="BN51" i="62"/>
  <c r="BM51" i="62"/>
  <c r="BL51" i="62"/>
  <c r="BE51" i="62"/>
  <c r="AD51" i="62" s="1"/>
  <c r="BD51" i="62"/>
  <c r="BC51" i="62"/>
  <c r="AV51" i="62"/>
  <c r="AU51" i="62"/>
  <c r="AT51" i="62"/>
  <c r="AM51" i="62"/>
  <c r="AL51" i="62"/>
  <c r="AK51" i="62"/>
  <c r="AJ51" i="62"/>
  <c r="AI51" i="62"/>
  <c r="AH51" i="62"/>
  <c r="AG51" i="62"/>
  <c r="AF51" i="62"/>
  <c r="AE51" i="62"/>
  <c r="AC51" i="62"/>
  <c r="AB51" i="62"/>
  <c r="R51" i="62"/>
  <c r="M51" i="62"/>
  <c r="K51" i="62"/>
  <c r="BN50" i="62"/>
  <c r="BE50" i="62"/>
  <c r="AV50" i="62"/>
  <c r="AM50" i="62"/>
  <c r="AD50" i="62" s="1"/>
  <c r="AJ50" i="62"/>
  <c r="AI50" i="62"/>
  <c r="AH50" i="62"/>
  <c r="AG50" i="62"/>
  <c r="AF50" i="62"/>
  <c r="AE50" i="62"/>
  <c r="BN49" i="62"/>
  <c r="BE49" i="62"/>
  <c r="AV49" i="62"/>
  <c r="AM49" i="62"/>
  <c r="AD49" i="62" s="1"/>
  <c r="AJ49" i="62"/>
  <c r="AI49" i="62"/>
  <c r="AH49" i="62"/>
  <c r="AG49" i="62"/>
  <c r="AF49" i="62"/>
  <c r="AE49" i="62"/>
  <c r="BN48" i="62"/>
  <c r="BE48" i="62"/>
  <c r="AV48" i="62"/>
  <c r="AM48" i="62"/>
  <c r="AD48" i="62" s="1"/>
  <c r="AJ48" i="62"/>
  <c r="AI48" i="62"/>
  <c r="AH48" i="62"/>
  <c r="AG48" i="62"/>
  <c r="AF48" i="62"/>
  <c r="AE48" i="62"/>
  <c r="BN47" i="62"/>
  <c r="BM47" i="62"/>
  <c r="BL47" i="62"/>
  <c r="BE47" i="62"/>
  <c r="BD47" i="62"/>
  <c r="BC47" i="62"/>
  <c r="AV47" i="62"/>
  <c r="AU47" i="62"/>
  <c r="AT47" i="62"/>
  <c r="AM47" i="62"/>
  <c r="AL47" i="62"/>
  <c r="AK47" i="62"/>
  <c r="AJ47" i="62"/>
  <c r="AI47" i="62"/>
  <c r="AH47" i="62"/>
  <c r="AG47" i="62"/>
  <c r="AF47" i="62"/>
  <c r="AE47" i="62"/>
  <c r="AD47" i="62"/>
  <c r="AC47" i="62"/>
  <c r="AB47" i="62"/>
  <c r="R47" i="62"/>
  <c r="M47" i="62"/>
  <c r="K47" i="62"/>
  <c r="BN46" i="62"/>
  <c r="BE46" i="62"/>
  <c r="AV46" i="62"/>
  <c r="AM46" i="62"/>
  <c r="AD46" i="62" s="1"/>
  <c r="AJ46" i="62"/>
  <c r="AI46" i="62"/>
  <c r="AH46" i="62"/>
  <c r="AG46" i="62"/>
  <c r="AF46" i="62"/>
  <c r="AE46" i="62"/>
  <c r="BN45" i="62"/>
  <c r="BE45" i="62"/>
  <c r="AV45" i="62"/>
  <c r="AM45" i="62"/>
  <c r="AD45" i="62" s="1"/>
  <c r="AJ45" i="62"/>
  <c r="AI45" i="62"/>
  <c r="AH45" i="62"/>
  <c r="AG45" i="62"/>
  <c r="AF45" i="62"/>
  <c r="AE45" i="62"/>
  <c r="BN44" i="62"/>
  <c r="BE44" i="62"/>
  <c r="AV44" i="62"/>
  <c r="AM44" i="62"/>
  <c r="AJ44" i="62"/>
  <c r="AI44" i="62"/>
  <c r="AH44" i="62"/>
  <c r="AG44" i="62"/>
  <c r="AF44" i="62"/>
  <c r="AE44" i="62"/>
  <c r="AD44" i="62"/>
  <c r="BN43" i="62"/>
  <c r="BM43" i="62"/>
  <c r="BL43" i="62"/>
  <c r="BE43" i="62"/>
  <c r="BD43" i="62"/>
  <c r="BC43" i="62"/>
  <c r="AV43" i="62"/>
  <c r="AU43" i="62"/>
  <c r="AT43" i="62"/>
  <c r="AM43" i="62"/>
  <c r="AD43" i="62" s="1"/>
  <c r="AL43" i="62"/>
  <c r="AK43" i="62"/>
  <c r="AJ43" i="62"/>
  <c r="AI43" i="62"/>
  <c r="AH43" i="62"/>
  <c r="AG43" i="62"/>
  <c r="AF43" i="62"/>
  <c r="AC43" i="62"/>
  <c r="AB43" i="62"/>
  <c r="R43" i="62"/>
  <c r="M43" i="62"/>
  <c r="K43" i="62"/>
  <c r="BN42" i="62"/>
  <c r="BE42" i="62"/>
  <c r="AV42" i="62"/>
  <c r="AM42" i="62"/>
  <c r="AJ42" i="62"/>
  <c r="AI42" i="62"/>
  <c r="AH42" i="62"/>
  <c r="AG42" i="62"/>
  <c r="AF42" i="62"/>
  <c r="AE42" i="62"/>
  <c r="AD42" i="62"/>
  <c r="BN41" i="62"/>
  <c r="BE41" i="62"/>
  <c r="AV41" i="62"/>
  <c r="AD41" i="62" s="1"/>
  <c r="AM41" i="62"/>
  <c r="AJ41" i="62"/>
  <c r="AI41" i="62"/>
  <c r="AH41" i="62"/>
  <c r="AG41" i="62"/>
  <c r="AF41" i="62"/>
  <c r="AE41" i="62"/>
  <c r="BN40" i="62"/>
  <c r="BE40" i="62"/>
  <c r="AV40" i="62"/>
  <c r="AD40" i="62" s="1"/>
  <c r="AM40" i="62"/>
  <c r="AJ40" i="62"/>
  <c r="AI40" i="62"/>
  <c r="AH40" i="62"/>
  <c r="AG40" i="62"/>
  <c r="AF40" i="62"/>
  <c r="AE40" i="62"/>
  <c r="BN39" i="62"/>
  <c r="BM39" i="62"/>
  <c r="BL39" i="62"/>
  <c r="BE39" i="62"/>
  <c r="BD39" i="62"/>
  <c r="BC39" i="62"/>
  <c r="AV39" i="62"/>
  <c r="AU39" i="62"/>
  <c r="AT39" i="62"/>
  <c r="AM39" i="62"/>
  <c r="AD39" i="62" s="1"/>
  <c r="AL39" i="62"/>
  <c r="AK39" i="62"/>
  <c r="AJ39" i="62"/>
  <c r="AI39" i="62"/>
  <c r="AH39" i="62"/>
  <c r="AG39" i="62"/>
  <c r="AF39" i="62"/>
  <c r="AE39" i="62"/>
  <c r="AC39" i="62"/>
  <c r="AB39" i="62"/>
  <c r="R39" i="62"/>
  <c r="K39" i="62"/>
  <c r="BN38" i="62"/>
  <c r="BE38" i="62"/>
  <c r="AV38" i="62"/>
  <c r="AM38" i="62"/>
  <c r="AD38" i="62" s="1"/>
  <c r="AJ38" i="62"/>
  <c r="AI38" i="62"/>
  <c r="AH38" i="62"/>
  <c r="AG38" i="62"/>
  <c r="AF38" i="62"/>
  <c r="AE38" i="62"/>
  <c r="BN37" i="62"/>
  <c r="BE37" i="62"/>
  <c r="AV37" i="62"/>
  <c r="AM37" i="62"/>
  <c r="AD37" i="62" s="1"/>
  <c r="AJ37" i="62"/>
  <c r="AI37" i="62"/>
  <c r="AH37" i="62"/>
  <c r="AG37" i="62"/>
  <c r="AF37" i="62"/>
  <c r="AE37" i="62"/>
  <c r="BN36" i="62"/>
  <c r="BE36" i="62"/>
  <c r="AV36" i="62"/>
  <c r="AM36" i="62"/>
  <c r="AD36" i="62" s="1"/>
  <c r="AJ36" i="62"/>
  <c r="AI36" i="62"/>
  <c r="AH36" i="62"/>
  <c r="AG36" i="62"/>
  <c r="AF36" i="62"/>
  <c r="AE36" i="62"/>
  <c r="BN35" i="62"/>
  <c r="BM35" i="62"/>
  <c r="BL35" i="62"/>
  <c r="BE35" i="62"/>
  <c r="BD35" i="62"/>
  <c r="BC35" i="62"/>
  <c r="AV35" i="62"/>
  <c r="AU35" i="62"/>
  <c r="AT35" i="62"/>
  <c r="AM35" i="62"/>
  <c r="AL35" i="62"/>
  <c r="AK35" i="62"/>
  <c r="AJ35" i="62"/>
  <c r="AI35" i="62"/>
  <c r="AH35" i="62"/>
  <c r="AG35" i="62"/>
  <c r="AF35" i="62"/>
  <c r="AE35" i="62"/>
  <c r="AD35" i="62"/>
  <c r="AC35" i="62"/>
  <c r="AB35" i="62"/>
  <c r="R35" i="62"/>
  <c r="M35" i="62"/>
  <c r="K35" i="62"/>
  <c r="BN34" i="62"/>
  <c r="BE34" i="62"/>
  <c r="AV34" i="62"/>
  <c r="AM34" i="62"/>
  <c r="AD34" i="62" s="1"/>
  <c r="AJ34" i="62"/>
  <c r="AI34" i="62"/>
  <c r="AH34" i="62"/>
  <c r="AG34" i="62"/>
  <c r="AF34" i="62"/>
  <c r="AE34" i="62"/>
  <c r="BN33" i="62"/>
  <c r="BE33" i="62"/>
  <c r="AV33" i="62"/>
  <c r="AM33" i="62"/>
  <c r="AD33" i="62" s="1"/>
  <c r="AJ33" i="62"/>
  <c r="AI33" i="62"/>
  <c r="AH33" i="62"/>
  <c r="AG33" i="62"/>
  <c r="AF33" i="62"/>
  <c r="AE33" i="62"/>
  <c r="BN32" i="62"/>
  <c r="BE32" i="62"/>
  <c r="AV32" i="62"/>
  <c r="AM32" i="62"/>
  <c r="AD32" i="62" s="1"/>
  <c r="AJ32" i="62"/>
  <c r="AI32" i="62"/>
  <c r="AH32" i="62"/>
  <c r="AG32" i="62"/>
  <c r="AF32" i="62"/>
  <c r="AE32" i="62"/>
  <c r="BN31" i="62"/>
  <c r="BM31" i="62"/>
  <c r="BL31" i="62"/>
  <c r="BE31" i="62"/>
  <c r="BD31" i="62"/>
  <c r="BC31" i="62"/>
  <c r="AV31" i="62"/>
  <c r="AU31" i="62"/>
  <c r="AT31" i="62"/>
  <c r="AM31" i="62"/>
  <c r="AD31" i="62" s="1"/>
  <c r="AL31" i="62"/>
  <c r="AK31" i="62"/>
  <c r="AJ31" i="62"/>
  <c r="AI31" i="62"/>
  <c r="AH31" i="62"/>
  <c r="AG31" i="62"/>
  <c r="AF31" i="62"/>
  <c r="AE31" i="62"/>
  <c r="AC31" i="62"/>
  <c r="AB31" i="62"/>
  <c r="R31" i="62"/>
  <c r="M31" i="62"/>
  <c r="K31" i="62"/>
  <c r="BN30" i="62"/>
  <c r="BE30" i="62"/>
  <c r="AV30" i="62"/>
  <c r="AM30" i="62"/>
  <c r="AJ30" i="62"/>
  <c r="AI30" i="62"/>
  <c r="AH30" i="62"/>
  <c r="AG30" i="62"/>
  <c r="AF30" i="62"/>
  <c r="AE30" i="62"/>
  <c r="AD30" i="62"/>
  <c r="BN29" i="62"/>
  <c r="BE29" i="62"/>
  <c r="AV29" i="62"/>
  <c r="AM29" i="62"/>
  <c r="AJ29" i="62"/>
  <c r="AI29" i="62"/>
  <c r="AH29" i="62"/>
  <c r="AG29" i="62"/>
  <c r="AF29" i="62"/>
  <c r="AE29" i="62"/>
  <c r="AD29" i="62"/>
  <c r="BN28" i="62"/>
  <c r="BE28" i="62"/>
  <c r="AV28" i="62"/>
  <c r="AM28" i="62"/>
  <c r="AJ28" i="62"/>
  <c r="AI28" i="62"/>
  <c r="AH28" i="62"/>
  <c r="AG28" i="62"/>
  <c r="AF28" i="62"/>
  <c r="AE28" i="62"/>
  <c r="AD28" i="62"/>
  <c r="BN27" i="62"/>
  <c r="BM27" i="62"/>
  <c r="BL27" i="62"/>
  <c r="BE27" i="62"/>
  <c r="BD27" i="62"/>
  <c r="BC27" i="62"/>
  <c r="AV27" i="62"/>
  <c r="AU27" i="62"/>
  <c r="AT27" i="62"/>
  <c r="AM27" i="62"/>
  <c r="AD27" i="62" s="1"/>
  <c r="AL27" i="62"/>
  <c r="AK27" i="62"/>
  <c r="AJ27" i="62"/>
  <c r="AI27" i="62"/>
  <c r="AH27" i="62"/>
  <c r="AG27" i="62"/>
  <c r="AF27" i="62"/>
  <c r="AE27" i="62"/>
  <c r="AC27" i="62"/>
  <c r="AB27" i="62"/>
  <c r="R27" i="62"/>
  <c r="M27" i="62"/>
  <c r="K27" i="62"/>
  <c r="BN26" i="62"/>
  <c r="BE26" i="62"/>
  <c r="AV26" i="62"/>
  <c r="AD26" i="62" s="1"/>
  <c r="AM26" i="62"/>
  <c r="AJ26" i="62"/>
  <c r="AI26" i="62"/>
  <c r="AH26" i="62"/>
  <c r="AG26" i="62"/>
  <c r="AF26" i="62"/>
  <c r="AE26" i="62"/>
  <c r="BN25" i="62"/>
  <c r="BE25" i="62"/>
  <c r="AV25" i="62"/>
  <c r="AD25" i="62" s="1"/>
  <c r="AM25" i="62"/>
  <c r="AJ25" i="62"/>
  <c r="AI25" i="62"/>
  <c r="AH25" i="62"/>
  <c r="AG25" i="62"/>
  <c r="AF25" i="62"/>
  <c r="AE25" i="62"/>
  <c r="BN24" i="62"/>
  <c r="BE24" i="62"/>
  <c r="AV24" i="62"/>
  <c r="AM24" i="62"/>
  <c r="AD24" i="62" s="1"/>
  <c r="AJ24" i="62"/>
  <c r="AI24" i="62"/>
  <c r="AH24" i="62"/>
  <c r="AG24" i="62"/>
  <c r="AF24" i="62"/>
  <c r="AE24" i="62"/>
  <c r="BN23" i="62"/>
  <c r="BM23" i="62"/>
  <c r="BL23" i="62"/>
  <c r="BE23" i="62"/>
  <c r="BD23" i="62"/>
  <c r="BC23" i="62"/>
  <c r="AV23" i="62"/>
  <c r="AU23" i="62"/>
  <c r="AT23" i="62"/>
  <c r="AM23" i="62"/>
  <c r="AD23" i="62" s="1"/>
  <c r="AL23" i="62"/>
  <c r="AK23" i="62"/>
  <c r="AJ23" i="62"/>
  <c r="AI23" i="62"/>
  <c r="AH23" i="62"/>
  <c r="AG23" i="62"/>
  <c r="AF23" i="62"/>
  <c r="AE23" i="62"/>
  <c r="AC23" i="62"/>
  <c r="AB23" i="62"/>
  <c r="R23" i="62"/>
  <c r="M23" i="62"/>
  <c r="K23" i="62"/>
  <c r="BN22" i="62"/>
  <c r="BE22" i="62"/>
  <c r="AV22" i="62"/>
  <c r="AM22" i="62"/>
  <c r="AD22" i="62" s="1"/>
  <c r="AJ22" i="62"/>
  <c r="AI22" i="62"/>
  <c r="AH22" i="62"/>
  <c r="AG22" i="62"/>
  <c r="AF22" i="62"/>
  <c r="AE22" i="62"/>
  <c r="BN21" i="62"/>
  <c r="BE21" i="62"/>
  <c r="AV21" i="62"/>
  <c r="AM21" i="62"/>
  <c r="AD21" i="62" s="1"/>
  <c r="AJ21" i="62"/>
  <c r="AI21" i="62"/>
  <c r="AH21" i="62"/>
  <c r="AG21" i="62"/>
  <c r="AF21" i="62"/>
  <c r="AE21" i="62"/>
  <c r="BN20" i="62"/>
  <c r="BE20" i="62"/>
  <c r="AV20" i="62"/>
  <c r="AM20" i="62"/>
  <c r="AD20" i="62" s="1"/>
  <c r="AJ20" i="62"/>
  <c r="AI20" i="62"/>
  <c r="AH20" i="62"/>
  <c r="AG20" i="62"/>
  <c r="AF20" i="62"/>
  <c r="AE20" i="62"/>
  <c r="BN19" i="62"/>
  <c r="BM19" i="62"/>
  <c r="BL19" i="62"/>
  <c r="BE19" i="62"/>
  <c r="BD19" i="62"/>
  <c r="BC19" i="62"/>
  <c r="AV19" i="62"/>
  <c r="AD19" i="62" s="1"/>
  <c r="AU19" i="62"/>
  <c r="AT19" i="62"/>
  <c r="AM19" i="62"/>
  <c r="AL19" i="62"/>
  <c r="AK19" i="62"/>
  <c r="AJ19" i="62"/>
  <c r="AI19" i="62"/>
  <c r="AH19" i="62"/>
  <c r="AG19" i="62"/>
  <c r="AF19" i="62"/>
  <c r="AE19" i="62"/>
  <c r="AC19" i="62"/>
  <c r="AB19" i="62"/>
  <c r="R19" i="62"/>
  <c r="M19" i="62"/>
  <c r="K19" i="62"/>
  <c r="BN18" i="62"/>
  <c r="BE18" i="62"/>
  <c r="AV18" i="62"/>
  <c r="AM18" i="62"/>
  <c r="AD18" i="62" s="1"/>
  <c r="AJ18" i="62"/>
  <c r="AI18" i="62"/>
  <c r="AH18" i="62"/>
  <c r="AG18" i="62"/>
  <c r="AF18" i="62"/>
  <c r="AE18" i="62"/>
  <c r="BN17" i="62"/>
  <c r="BE17" i="62"/>
  <c r="AV17" i="62"/>
  <c r="AM17" i="62"/>
  <c r="AD17" i="62" s="1"/>
  <c r="AJ17" i="62"/>
  <c r="AI17" i="62"/>
  <c r="AH17" i="62"/>
  <c r="AG17" i="62"/>
  <c r="AF17" i="62"/>
  <c r="AE17" i="62"/>
  <c r="BN16" i="62"/>
  <c r="BE16" i="62"/>
  <c r="AV16" i="62"/>
  <c r="AM16" i="62"/>
  <c r="AD16" i="62" s="1"/>
  <c r="AJ16" i="62"/>
  <c r="AI16" i="62"/>
  <c r="AH16" i="62"/>
  <c r="AG16" i="62"/>
  <c r="AF16" i="62"/>
  <c r="AE16" i="62"/>
  <c r="BN15" i="62"/>
  <c r="BM15" i="62"/>
  <c r="BL15" i="62"/>
  <c r="BE15" i="62"/>
  <c r="BD15" i="62"/>
  <c r="BC15" i="62"/>
  <c r="AV15" i="62"/>
  <c r="AU15" i="62"/>
  <c r="AT15" i="62"/>
  <c r="AM15" i="62"/>
  <c r="AD15" i="62" s="1"/>
  <c r="AL15" i="62"/>
  <c r="AK15" i="62"/>
  <c r="AJ15" i="62"/>
  <c r="AI15" i="62"/>
  <c r="AH15" i="62"/>
  <c r="AG15" i="62"/>
  <c r="AF15" i="62"/>
  <c r="AE15" i="62"/>
  <c r="AC15" i="62"/>
  <c r="AB15" i="62"/>
  <c r="R15" i="62"/>
  <c r="K15" i="62"/>
  <c r="BN14" i="62"/>
  <c r="BE14" i="62"/>
  <c r="AV14" i="62"/>
  <c r="AM14" i="62"/>
  <c r="AJ14" i="62"/>
  <c r="AI14" i="62"/>
  <c r="AH14" i="62"/>
  <c r="AG14" i="62"/>
  <c r="AF14" i="62"/>
  <c r="AE14" i="62"/>
  <c r="AD14" i="62"/>
  <c r="BN13" i="62"/>
  <c r="BE13" i="62"/>
  <c r="AV13" i="62"/>
  <c r="AM13" i="62"/>
  <c r="AJ13" i="62"/>
  <c r="AI13" i="62"/>
  <c r="AH13" i="62"/>
  <c r="AG13" i="62"/>
  <c r="AF13" i="62"/>
  <c r="AE13" i="62"/>
  <c r="AD13" i="62"/>
  <c r="BN12" i="62"/>
  <c r="BE12" i="62"/>
  <c r="AV12" i="62"/>
  <c r="AD12" i="62" s="1"/>
  <c r="AM12" i="62"/>
  <c r="AJ12" i="62"/>
  <c r="AI12" i="62"/>
  <c r="AH12" i="62"/>
  <c r="AG12" i="62"/>
  <c r="AF12" i="62"/>
  <c r="AE12" i="62"/>
  <c r="BN11" i="62"/>
  <c r="BM11" i="62"/>
  <c r="BL11" i="62"/>
  <c r="BE11" i="62"/>
  <c r="BD11" i="62"/>
  <c r="BC11" i="62"/>
  <c r="AV11" i="62"/>
  <c r="AU11" i="62"/>
  <c r="AT11" i="62"/>
  <c r="AM11" i="62"/>
  <c r="AD11" i="62" s="1"/>
  <c r="AL11" i="62"/>
  <c r="AK11" i="62"/>
  <c r="AJ11" i="62"/>
  <c r="AI11" i="62"/>
  <c r="AH11" i="62"/>
  <c r="AG11" i="62"/>
  <c r="AF11" i="62"/>
  <c r="AE11" i="62"/>
  <c r="AC11" i="62"/>
  <c r="AB11" i="62"/>
  <c r="R11" i="62"/>
  <c r="M11" i="62"/>
  <c r="K11" i="62"/>
  <c r="BX5" i="62"/>
  <c r="BF5" i="62"/>
  <c r="AN5" i="62"/>
  <c r="W5" i="62"/>
  <c r="BX4" i="62"/>
  <c r="BF4" i="62"/>
  <c r="AN4" i="62"/>
  <c r="W4" i="62"/>
  <c r="BX3" i="62"/>
  <c r="BF3" i="62"/>
  <c r="AN3" i="62"/>
  <c r="W3" i="62"/>
  <c r="BX2" i="62"/>
  <c r="BF2" i="62"/>
  <c r="AN2" i="62"/>
  <c r="W2" i="62"/>
  <c r="BN322" i="61" l="1"/>
  <c r="BE322" i="61"/>
  <c r="AD322" i="61" s="1"/>
  <c r="AV322" i="61"/>
  <c r="AM322" i="61"/>
  <c r="AJ322" i="61"/>
  <c r="AI322" i="61"/>
  <c r="AH322" i="61"/>
  <c r="AG322" i="61"/>
  <c r="AF322" i="61"/>
  <c r="AE322" i="61"/>
  <c r="BN321" i="61"/>
  <c r="BE321" i="61"/>
  <c r="AV321" i="61"/>
  <c r="AD321" i="61" s="1"/>
  <c r="AM321" i="61"/>
  <c r="AJ321" i="61"/>
  <c r="AI321" i="61"/>
  <c r="AH321" i="61"/>
  <c r="AG321" i="61"/>
  <c r="AF321" i="61"/>
  <c r="AE321" i="61"/>
  <c r="BN320" i="61"/>
  <c r="BE320" i="61"/>
  <c r="AV320" i="61"/>
  <c r="AM320" i="61"/>
  <c r="AD320" i="61" s="1"/>
  <c r="AJ320" i="61"/>
  <c r="AI320" i="61"/>
  <c r="AH320" i="61"/>
  <c r="AG320" i="61"/>
  <c r="AF320" i="61"/>
  <c r="AE320" i="61"/>
  <c r="BN319" i="61"/>
  <c r="AD319" i="61" s="1"/>
  <c r="BM319" i="61"/>
  <c r="BL319" i="61"/>
  <c r="BE319" i="61"/>
  <c r="BD319" i="61"/>
  <c r="BC319" i="61"/>
  <c r="AV319" i="61"/>
  <c r="AU319" i="61"/>
  <c r="AT319" i="61"/>
  <c r="AM319" i="61"/>
  <c r="AL319" i="61"/>
  <c r="AK319" i="61"/>
  <c r="AJ319" i="61"/>
  <c r="AI319" i="61"/>
  <c r="AH319" i="61"/>
  <c r="AG319" i="61"/>
  <c r="AF319" i="61"/>
  <c r="AE319" i="61"/>
  <c r="AC319" i="61"/>
  <c r="AB319" i="61"/>
  <c r="R319" i="61"/>
  <c r="M319" i="61"/>
  <c r="K319" i="61"/>
  <c r="BN318" i="61"/>
  <c r="BE318" i="61"/>
  <c r="AV318" i="61"/>
  <c r="AD318" i="61" s="1"/>
  <c r="AM318" i="61"/>
  <c r="AJ318" i="61"/>
  <c r="AI318" i="61"/>
  <c r="AH318" i="61"/>
  <c r="AG318" i="61"/>
  <c r="AF318" i="61"/>
  <c r="AE318" i="61"/>
  <c r="BN317" i="61"/>
  <c r="BE317" i="61"/>
  <c r="AV317" i="61"/>
  <c r="AM317" i="61"/>
  <c r="AD317" i="61" s="1"/>
  <c r="AJ317" i="61"/>
  <c r="AI317" i="61"/>
  <c r="AH317" i="61"/>
  <c r="AG317" i="61"/>
  <c r="AF317" i="61"/>
  <c r="AE317" i="61"/>
  <c r="BN316" i="61"/>
  <c r="BE316" i="61"/>
  <c r="AV316" i="61"/>
  <c r="AM316" i="61"/>
  <c r="AJ316" i="61"/>
  <c r="AI316" i="61"/>
  <c r="AH316" i="61"/>
  <c r="AG316" i="61"/>
  <c r="AF316" i="61"/>
  <c r="AE316" i="61"/>
  <c r="AD316" i="61"/>
  <c r="BN315" i="61"/>
  <c r="BM315" i="61"/>
  <c r="BL315" i="61"/>
  <c r="BE315" i="61"/>
  <c r="BD315" i="61"/>
  <c r="BC315" i="61"/>
  <c r="AV315" i="61"/>
  <c r="AU315" i="61"/>
  <c r="AT315" i="61"/>
  <c r="AM315" i="61"/>
  <c r="AD315" i="61" s="1"/>
  <c r="AL315" i="61"/>
  <c r="AK315" i="61"/>
  <c r="AJ315" i="61"/>
  <c r="AI315" i="61"/>
  <c r="AH315" i="61"/>
  <c r="AG315" i="61"/>
  <c r="AF315" i="61"/>
  <c r="AE315" i="61"/>
  <c r="AC315" i="61"/>
  <c r="AB315" i="61"/>
  <c r="R315" i="61"/>
  <c r="M315" i="61"/>
  <c r="K315" i="61"/>
  <c r="BN314" i="61"/>
  <c r="BE314" i="61"/>
  <c r="AV314" i="61"/>
  <c r="AM314" i="61"/>
  <c r="AD314" i="61" s="1"/>
  <c r="AJ314" i="61"/>
  <c r="AI314" i="61"/>
  <c r="AH314" i="61"/>
  <c r="AG314" i="61"/>
  <c r="AF314" i="61"/>
  <c r="AE314" i="61"/>
  <c r="BN313" i="61"/>
  <c r="BE313" i="61"/>
  <c r="AV313" i="61"/>
  <c r="AM313" i="61"/>
  <c r="AD313" i="61" s="1"/>
  <c r="AJ313" i="61"/>
  <c r="AI313" i="61"/>
  <c r="AH313" i="61"/>
  <c r="AG313" i="61"/>
  <c r="AF313" i="61"/>
  <c r="AE313" i="61"/>
  <c r="BN312" i="61"/>
  <c r="BE312" i="61"/>
  <c r="AV312" i="61"/>
  <c r="AM312" i="61"/>
  <c r="AD312" i="61" s="1"/>
  <c r="AJ312" i="61"/>
  <c r="AI312" i="61"/>
  <c r="AH312" i="61"/>
  <c r="AG312" i="61"/>
  <c r="AF312" i="61"/>
  <c r="AE312" i="61"/>
  <c r="BN311" i="61"/>
  <c r="BM311" i="61"/>
  <c r="BL311" i="61"/>
  <c r="BE311" i="61"/>
  <c r="BD311" i="61"/>
  <c r="BC311" i="61"/>
  <c r="AV311" i="61"/>
  <c r="AU311" i="61"/>
  <c r="AT311" i="61"/>
  <c r="AM311" i="61"/>
  <c r="AL311" i="61"/>
  <c r="AK311" i="61"/>
  <c r="AJ311" i="61"/>
  <c r="AI311" i="61"/>
  <c r="AH311" i="61"/>
  <c r="AG311" i="61"/>
  <c r="AF311" i="61"/>
  <c r="AE311" i="61"/>
  <c r="AD311" i="61"/>
  <c r="AC311" i="61"/>
  <c r="AB311" i="61"/>
  <c r="R311" i="61"/>
  <c r="M311" i="61"/>
  <c r="K311" i="61"/>
  <c r="BN310" i="61"/>
  <c r="BE310" i="61"/>
  <c r="AV310" i="61"/>
  <c r="AD310" i="61" s="1"/>
  <c r="AM310" i="61"/>
  <c r="AJ310" i="61"/>
  <c r="AI310" i="61"/>
  <c r="AH310" i="61"/>
  <c r="AG310" i="61"/>
  <c r="AF310" i="61"/>
  <c r="AE310" i="61"/>
  <c r="BN309" i="61"/>
  <c r="BE309" i="61"/>
  <c r="AV309" i="61"/>
  <c r="AM309" i="61"/>
  <c r="AD309" i="61" s="1"/>
  <c r="AJ309" i="61"/>
  <c r="AI309" i="61"/>
  <c r="AH309" i="61"/>
  <c r="AG309" i="61"/>
  <c r="AF309" i="61"/>
  <c r="AE309" i="61"/>
  <c r="BN308" i="61"/>
  <c r="BE308" i="61"/>
  <c r="AV308" i="61"/>
  <c r="AM308" i="61"/>
  <c r="AJ308" i="61"/>
  <c r="AI308" i="61"/>
  <c r="AH308" i="61"/>
  <c r="AG308" i="61"/>
  <c r="AF308" i="61"/>
  <c r="AE308" i="61"/>
  <c r="AD308" i="61"/>
  <c r="BN307" i="61"/>
  <c r="BM307" i="61"/>
  <c r="BL307" i="61"/>
  <c r="BE307" i="61"/>
  <c r="BD307" i="61"/>
  <c r="BC307" i="61"/>
  <c r="AV307" i="61"/>
  <c r="AU307" i="61"/>
  <c r="AT307" i="61"/>
  <c r="AM307" i="61"/>
  <c r="AD307" i="61" s="1"/>
  <c r="AL307" i="61"/>
  <c r="AK307" i="61"/>
  <c r="AJ307" i="61"/>
  <c r="AI307" i="61"/>
  <c r="AH307" i="61"/>
  <c r="AG307" i="61"/>
  <c r="AF307" i="61"/>
  <c r="AE307" i="61"/>
  <c r="AC307" i="61"/>
  <c r="AB307" i="61"/>
  <c r="R307" i="61"/>
  <c r="M307" i="61"/>
  <c r="K307" i="61"/>
  <c r="BN306" i="61"/>
  <c r="BE306" i="61"/>
  <c r="AD306" i="61" s="1"/>
  <c r="AV306" i="61"/>
  <c r="AM306" i="61"/>
  <c r="AJ306" i="61"/>
  <c r="AI306" i="61"/>
  <c r="AH306" i="61"/>
  <c r="AG306" i="61"/>
  <c r="AF306" i="61"/>
  <c r="AE306" i="61"/>
  <c r="BN305" i="61"/>
  <c r="BE305" i="61"/>
  <c r="AV305" i="61"/>
  <c r="AD305" i="61" s="1"/>
  <c r="AM305" i="61"/>
  <c r="AJ305" i="61"/>
  <c r="AI305" i="61"/>
  <c r="AH305" i="61"/>
  <c r="AG305" i="61"/>
  <c r="AF305" i="61"/>
  <c r="AE305" i="61"/>
  <c r="BN304" i="61"/>
  <c r="BE304" i="61"/>
  <c r="AV304" i="61"/>
  <c r="AM304" i="61"/>
  <c r="AD304" i="61" s="1"/>
  <c r="AJ304" i="61"/>
  <c r="AI304" i="61"/>
  <c r="AH304" i="61"/>
  <c r="AG304" i="61"/>
  <c r="AF304" i="61"/>
  <c r="AE304" i="61"/>
  <c r="BN303" i="61"/>
  <c r="AD303" i="61" s="1"/>
  <c r="BM303" i="61"/>
  <c r="BL303" i="61"/>
  <c r="BE303" i="61"/>
  <c r="BD303" i="61"/>
  <c r="BC303" i="61"/>
  <c r="AV303" i="61"/>
  <c r="AU303" i="61"/>
  <c r="AT303" i="61"/>
  <c r="AM303" i="61"/>
  <c r="AL303" i="61"/>
  <c r="AK303" i="61"/>
  <c r="AJ303" i="61"/>
  <c r="AI303" i="61"/>
  <c r="AH303" i="61"/>
  <c r="AG303" i="61"/>
  <c r="AF303" i="61"/>
  <c r="AE303" i="61"/>
  <c r="AC303" i="61"/>
  <c r="AB303" i="61"/>
  <c r="R303" i="61"/>
  <c r="M303" i="61"/>
  <c r="K303" i="61"/>
  <c r="BN302" i="61"/>
  <c r="BE302" i="61"/>
  <c r="AV302" i="61"/>
  <c r="AD302" i="61" s="1"/>
  <c r="AM302" i="61"/>
  <c r="AJ302" i="61"/>
  <c r="AI302" i="61"/>
  <c r="AH302" i="61"/>
  <c r="AG302" i="61"/>
  <c r="AF302" i="61"/>
  <c r="AE302" i="61"/>
  <c r="BN301" i="61"/>
  <c r="BE301" i="61"/>
  <c r="AV301" i="61"/>
  <c r="AM301" i="61"/>
  <c r="AD301" i="61" s="1"/>
  <c r="AJ301" i="61"/>
  <c r="AI301" i="61"/>
  <c r="AH301" i="61"/>
  <c r="AG301" i="61"/>
  <c r="AF301" i="61"/>
  <c r="AE301" i="61"/>
  <c r="BN300" i="61"/>
  <c r="BE300" i="61"/>
  <c r="AV300" i="61"/>
  <c r="AM300" i="61"/>
  <c r="AJ300" i="61"/>
  <c r="AI300" i="61"/>
  <c r="AH300" i="61"/>
  <c r="AG300" i="61"/>
  <c r="AF300" i="61"/>
  <c r="AE300" i="61"/>
  <c r="AD300" i="61"/>
  <c r="BN299" i="61"/>
  <c r="BM299" i="61"/>
  <c r="BL299" i="61"/>
  <c r="BE299" i="61"/>
  <c r="BD299" i="61"/>
  <c r="BC299" i="61"/>
  <c r="AV299" i="61"/>
  <c r="AU299" i="61"/>
  <c r="AT299" i="61"/>
  <c r="AM299" i="61"/>
  <c r="AD299" i="61" s="1"/>
  <c r="AL299" i="61"/>
  <c r="AK299" i="61"/>
  <c r="AJ299" i="61"/>
  <c r="AI299" i="61"/>
  <c r="AH299" i="61"/>
  <c r="AG299" i="61"/>
  <c r="AF299" i="61"/>
  <c r="AE299" i="61"/>
  <c r="AC299" i="61"/>
  <c r="AB299" i="61"/>
  <c r="R299" i="61"/>
  <c r="M299" i="61"/>
  <c r="K299" i="61"/>
  <c r="BN298" i="61"/>
  <c r="BE298" i="61"/>
  <c r="AV298" i="61"/>
  <c r="AM298" i="61"/>
  <c r="AD298" i="61" s="1"/>
  <c r="AJ298" i="61"/>
  <c r="AI298" i="61"/>
  <c r="AH298" i="61"/>
  <c r="AG298" i="61"/>
  <c r="AF298" i="61"/>
  <c r="AE298" i="61"/>
  <c r="BN297" i="61"/>
  <c r="BE297" i="61"/>
  <c r="AV297" i="61"/>
  <c r="AM297" i="61"/>
  <c r="AD297" i="61" s="1"/>
  <c r="AJ297" i="61"/>
  <c r="AI297" i="61"/>
  <c r="AH297" i="61"/>
  <c r="AG297" i="61"/>
  <c r="AF297" i="61"/>
  <c r="AE297" i="61"/>
  <c r="BN296" i="61"/>
  <c r="BE296" i="61"/>
  <c r="AV296" i="61"/>
  <c r="AM296" i="61"/>
  <c r="AD296" i="61" s="1"/>
  <c r="AJ296" i="61"/>
  <c r="AI296" i="61"/>
  <c r="AH296" i="61"/>
  <c r="AG296" i="61"/>
  <c r="AF296" i="61"/>
  <c r="AE296" i="61"/>
  <c r="BN295" i="61"/>
  <c r="BM295" i="61"/>
  <c r="BL295" i="61"/>
  <c r="BE295" i="61"/>
  <c r="BD295" i="61"/>
  <c r="BC295" i="61"/>
  <c r="AV295" i="61"/>
  <c r="AU295" i="61"/>
  <c r="AT295" i="61"/>
  <c r="AM295" i="61"/>
  <c r="AL295" i="61"/>
  <c r="AK295" i="61"/>
  <c r="AJ295" i="61"/>
  <c r="AI295" i="61"/>
  <c r="AH295" i="61"/>
  <c r="AG295" i="61"/>
  <c r="AF295" i="61"/>
  <c r="AE295" i="61"/>
  <c r="AD295" i="61"/>
  <c r="AC295" i="61"/>
  <c r="AB295" i="61"/>
  <c r="R295" i="61"/>
  <c r="M295" i="61"/>
  <c r="K295" i="61"/>
  <c r="BN294" i="61"/>
  <c r="BE294" i="61"/>
  <c r="AV294" i="61"/>
  <c r="AD294" i="61" s="1"/>
  <c r="AM294" i="61"/>
  <c r="AJ294" i="61"/>
  <c r="AI294" i="61"/>
  <c r="AH294" i="61"/>
  <c r="AG294" i="61"/>
  <c r="AF294" i="61"/>
  <c r="AE294" i="61"/>
  <c r="BN293" i="61"/>
  <c r="BE293" i="61"/>
  <c r="AV293" i="61"/>
  <c r="AM293" i="61"/>
  <c r="AD293" i="61" s="1"/>
  <c r="AJ293" i="61"/>
  <c r="AI293" i="61"/>
  <c r="AH293" i="61"/>
  <c r="AG293" i="61"/>
  <c r="AF293" i="61"/>
  <c r="AE293" i="61"/>
  <c r="BN292" i="61"/>
  <c r="BE292" i="61"/>
  <c r="AV292" i="61"/>
  <c r="AM292" i="61"/>
  <c r="AJ292" i="61"/>
  <c r="AI292" i="61"/>
  <c r="AH292" i="61"/>
  <c r="AG292" i="61"/>
  <c r="AF292" i="61"/>
  <c r="AE292" i="61"/>
  <c r="AD292" i="61"/>
  <c r="BN291" i="61"/>
  <c r="BM291" i="61"/>
  <c r="BL291" i="61"/>
  <c r="BE291" i="61"/>
  <c r="BD291" i="61"/>
  <c r="BC291" i="61"/>
  <c r="AV291" i="61"/>
  <c r="AU291" i="61"/>
  <c r="AT291" i="61"/>
  <c r="AM291" i="61"/>
  <c r="AD291" i="61" s="1"/>
  <c r="AL291" i="61"/>
  <c r="AK291" i="61"/>
  <c r="AJ291" i="61"/>
  <c r="AI291" i="61"/>
  <c r="AH291" i="61"/>
  <c r="AG291" i="61"/>
  <c r="AF291" i="61"/>
  <c r="AE291" i="61"/>
  <c r="AC291" i="61"/>
  <c r="AB291" i="61"/>
  <c r="R291" i="61"/>
  <c r="M291" i="61"/>
  <c r="K291" i="61"/>
  <c r="BN290" i="61"/>
  <c r="BE290" i="61"/>
  <c r="AD290" i="61" s="1"/>
  <c r="AV290" i="61"/>
  <c r="AM290" i="61"/>
  <c r="AJ290" i="61"/>
  <c r="AI290" i="61"/>
  <c r="AH290" i="61"/>
  <c r="AG290" i="61"/>
  <c r="AF290" i="61"/>
  <c r="AE290" i="61"/>
  <c r="BN289" i="61"/>
  <c r="BE289" i="61"/>
  <c r="AV289" i="61"/>
  <c r="AD289" i="61" s="1"/>
  <c r="AM289" i="61"/>
  <c r="AJ289" i="61"/>
  <c r="AI289" i="61"/>
  <c r="AH289" i="61"/>
  <c r="AG289" i="61"/>
  <c r="AF289" i="61"/>
  <c r="AE289" i="61"/>
  <c r="BN288" i="61"/>
  <c r="BE288" i="61"/>
  <c r="AV288" i="61"/>
  <c r="AM288" i="61"/>
  <c r="AD288" i="61" s="1"/>
  <c r="AJ288" i="61"/>
  <c r="AI288" i="61"/>
  <c r="AH288" i="61"/>
  <c r="AG288" i="61"/>
  <c r="AF288" i="61"/>
  <c r="AE288" i="61"/>
  <c r="BN287" i="61"/>
  <c r="AD287" i="61" s="1"/>
  <c r="BM287" i="61"/>
  <c r="BL287" i="61"/>
  <c r="BE287" i="61"/>
  <c r="BD287" i="61"/>
  <c r="BC287" i="61"/>
  <c r="AV287" i="61"/>
  <c r="AU287" i="61"/>
  <c r="AT287" i="61"/>
  <c r="AM287" i="61"/>
  <c r="AL287" i="61"/>
  <c r="AK287" i="61"/>
  <c r="AJ287" i="61"/>
  <c r="AI287" i="61"/>
  <c r="AH287" i="61"/>
  <c r="AG287" i="61"/>
  <c r="AF287" i="61"/>
  <c r="AE287" i="61"/>
  <c r="AC287" i="61"/>
  <c r="AB287" i="61"/>
  <c r="R287" i="61"/>
  <c r="M287" i="61"/>
  <c r="K287" i="61"/>
  <c r="BN286" i="61"/>
  <c r="BE286" i="61"/>
  <c r="AV286" i="61"/>
  <c r="AD286" i="61" s="1"/>
  <c r="AM286" i="61"/>
  <c r="AJ286" i="61"/>
  <c r="AI286" i="61"/>
  <c r="AH286" i="61"/>
  <c r="AG286" i="61"/>
  <c r="AF286" i="61"/>
  <c r="AE286" i="61"/>
  <c r="BN285" i="61"/>
  <c r="BE285" i="61"/>
  <c r="AV285" i="61"/>
  <c r="AM285" i="61"/>
  <c r="AD285" i="61" s="1"/>
  <c r="AJ285" i="61"/>
  <c r="AI285" i="61"/>
  <c r="AH285" i="61"/>
  <c r="AG285" i="61"/>
  <c r="AF285" i="61"/>
  <c r="AE285" i="61"/>
  <c r="BN284" i="61"/>
  <c r="BE284" i="61"/>
  <c r="AV284" i="61"/>
  <c r="AM284" i="61"/>
  <c r="AJ284" i="61"/>
  <c r="AI284" i="61"/>
  <c r="AH284" i="61"/>
  <c r="AG284" i="61"/>
  <c r="AF284" i="61"/>
  <c r="AE284" i="61"/>
  <c r="AD284" i="61"/>
  <c r="BN283" i="61"/>
  <c r="BM283" i="61"/>
  <c r="BL283" i="61"/>
  <c r="BE283" i="61"/>
  <c r="BD283" i="61"/>
  <c r="BC283" i="61"/>
  <c r="AV283" i="61"/>
  <c r="AU283" i="61"/>
  <c r="AT283" i="61"/>
  <c r="AM283" i="61"/>
  <c r="AD283" i="61" s="1"/>
  <c r="AL283" i="61"/>
  <c r="AK283" i="61"/>
  <c r="AJ283" i="61"/>
  <c r="AI283" i="61"/>
  <c r="AH283" i="61"/>
  <c r="AG283" i="61"/>
  <c r="AF283" i="61"/>
  <c r="AE283" i="61"/>
  <c r="AC283" i="61"/>
  <c r="AB283" i="61"/>
  <c r="R283" i="61"/>
  <c r="M283" i="61"/>
  <c r="K283" i="61"/>
  <c r="BN282" i="61"/>
  <c r="BE282" i="61"/>
  <c r="AV282" i="61"/>
  <c r="AM282" i="61"/>
  <c r="AD282" i="61" s="1"/>
  <c r="AJ282" i="61"/>
  <c r="AI282" i="61"/>
  <c r="AH282" i="61"/>
  <c r="AG282" i="61"/>
  <c r="AF282" i="61"/>
  <c r="AE282" i="61"/>
  <c r="BN281" i="61"/>
  <c r="BE281" i="61"/>
  <c r="AV281" i="61"/>
  <c r="AM281" i="61"/>
  <c r="AD281" i="61" s="1"/>
  <c r="AJ281" i="61"/>
  <c r="AI281" i="61"/>
  <c r="AH281" i="61"/>
  <c r="AG281" i="61"/>
  <c r="AF281" i="61"/>
  <c r="AE281" i="61"/>
  <c r="BN280" i="61"/>
  <c r="BE280" i="61"/>
  <c r="AD280" i="61" s="1"/>
  <c r="AV280" i="61"/>
  <c r="AM280" i="61"/>
  <c r="AJ280" i="61"/>
  <c r="AI280" i="61"/>
  <c r="AH280" i="61"/>
  <c r="AG280" i="61"/>
  <c r="AF280" i="61"/>
  <c r="AE280" i="61"/>
  <c r="BN279" i="61"/>
  <c r="BM279" i="61"/>
  <c r="BL279" i="61"/>
  <c r="BE279" i="61"/>
  <c r="BD279" i="61"/>
  <c r="BC279" i="61"/>
  <c r="AV279" i="61"/>
  <c r="AU279" i="61"/>
  <c r="AT279" i="61"/>
  <c r="AM279" i="61"/>
  <c r="AL279" i="61"/>
  <c r="AK279" i="61"/>
  <c r="AJ279" i="61"/>
  <c r="AI279" i="61"/>
  <c r="AH279" i="61"/>
  <c r="AG279" i="61"/>
  <c r="AF279" i="61"/>
  <c r="AE279" i="61"/>
  <c r="AD279" i="61"/>
  <c r="AC279" i="61"/>
  <c r="AB279" i="61"/>
  <c r="R279" i="61"/>
  <c r="M279" i="61"/>
  <c r="K279" i="61"/>
  <c r="BN278" i="61"/>
  <c r="BE278" i="61"/>
  <c r="AV278" i="61"/>
  <c r="AD278" i="61" s="1"/>
  <c r="AM278" i="61"/>
  <c r="AJ278" i="61"/>
  <c r="AI278" i="61"/>
  <c r="AH278" i="61"/>
  <c r="AG278" i="61"/>
  <c r="AF278" i="61"/>
  <c r="AE278" i="61"/>
  <c r="BN277" i="61"/>
  <c r="BE277" i="61"/>
  <c r="AV277" i="61"/>
  <c r="AM277" i="61"/>
  <c r="AD277" i="61" s="1"/>
  <c r="AJ277" i="61"/>
  <c r="AI277" i="61"/>
  <c r="AH277" i="61"/>
  <c r="AG277" i="61"/>
  <c r="AF277" i="61"/>
  <c r="AE277" i="61"/>
  <c r="BN276" i="61"/>
  <c r="BE276" i="61"/>
  <c r="AV276" i="61"/>
  <c r="AM276" i="61"/>
  <c r="AJ276" i="61"/>
  <c r="AI276" i="61"/>
  <c r="AH276" i="61"/>
  <c r="AG276" i="61"/>
  <c r="AF276" i="61"/>
  <c r="AE276" i="61"/>
  <c r="AD276" i="61"/>
  <c r="BN275" i="61"/>
  <c r="BM275" i="61"/>
  <c r="BL275" i="61"/>
  <c r="BE275" i="61"/>
  <c r="BD275" i="61"/>
  <c r="BC275" i="61"/>
  <c r="AV275" i="61"/>
  <c r="AU275" i="61"/>
  <c r="AT275" i="61"/>
  <c r="AM275" i="61"/>
  <c r="AD275" i="61" s="1"/>
  <c r="AL275" i="61"/>
  <c r="AK275" i="61"/>
  <c r="AJ275" i="61"/>
  <c r="AI275" i="61"/>
  <c r="AH275" i="61"/>
  <c r="AG275" i="61"/>
  <c r="AF275" i="61"/>
  <c r="AE275" i="61"/>
  <c r="AC275" i="61"/>
  <c r="AB275" i="61"/>
  <c r="R275" i="61"/>
  <c r="M275" i="61"/>
  <c r="K275" i="61"/>
  <c r="BN274" i="61"/>
  <c r="BE274" i="61"/>
  <c r="AV274" i="61"/>
  <c r="AD274" i="61" s="1"/>
  <c r="AM274" i="61"/>
  <c r="AJ274" i="61"/>
  <c r="AI274" i="61"/>
  <c r="AH274" i="61"/>
  <c r="AG274" i="61"/>
  <c r="AF274" i="61"/>
  <c r="AE274" i="61"/>
  <c r="BN273" i="61"/>
  <c r="AD273" i="61" s="1"/>
  <c r="BE273" i="61"/>
  <c r="AV273" i="61"/>
  <c r="AM273" i="61"/>
  <c r="AJ273" i="61"/>
  <c r="AI273" i="61"/>
  <c r="AH273" i="61"/>
  <c r="AG273" i="61"/>
  <c r="AF273" i="61"/>
  <c r="AE273" i="61"/>
  <c r="BN272" i="61"/>
  <c r="BE272" i="61"/>
  <c r="AD272" i="61" s="1"/>
  <c r="AV272" i="61"/>
  <c r="AM272" i="61"/>
  <c r="AJ272" i="61"/>
  <c r="AI272" i="61"/>
  <c r="AH272" i="61"/>
  <c r="AG272" i="61"/>
  <c r="AF272" i="61"/>
  <c r="AE272" i="61"/>
  <c r="BN271" i="61"/>
  <c r="AD271" i="61" s="1"/>
  <c r="BM271" i="61"/>
  <c r="BL271" i="61"/>
  <c r="BE271" i="61"/>
  <c r="BD271" i="61"/>
  <c r="BC271" i="61"/>
  <c r="AV271" i="61"/>
  <c r="AU271" i="61"/>
  <c r="AT271" i="61"/>
  <c r="AM271" i="61"/>
  <c r="AL271" i="61"/>
  <c r="AK271" i="61"/>
  <c r="AJ271" i="61"/>
  <c r="AI271" i="61"/>
  <c r="AH271" i="61"/>
  <c r="AG271" i="61"/>
  <c r="AF271" i="61"/>
  <c r="AE271" i="61"/>
  <c r="AC271" i="61"/>
  <c r="AB271" i="61"/>
  <c r="R271" i="61"/>
  <c r="M271" i="61"/>
  <c r="K271" i="61"/>
  <c r="BN270" i="61"/>
  <c r="BE270" i="61"/>
  <c r="AV270" i="61"/>
  <c r="AD270" i="61" s="1"/>
  <c r="AM270" i="61"/>
  <c r="AJ270" i="61"/>
  <c r="AI270" i="61"/>
  <c r="AH270" i="61"/>
  <c r="AG270" i="61"/>
  <c r="AF270" i="61"/>
  <c r="AE270" i="61"/>
  <c r="BN269" i="61"/>
  <c r="BE269" i="61"/>
  <c r="AV269" i="61"/>
  <c r="AM269" i="61"/>
  <c r="AD269" i="61" s="1"/>
  <c r="AJ269" i="61"/>
  <c r="AI269" i="61"/>
  <c r="AH269" i="61"/>
  <c r="AG269" i="61"/>
  <c r="AF269" i="61"/>
  <c r="AE269" i="61"/>
  <c r="BN268" i="61"/>
  <c r="BE268" i="61"/>
  <c r="AV268" i="61"/>
  <c r="AD268" i="61" s="1"/>
  <c r="AM268" i="61"/>
  <c r="AJ268" i="61"/>
  <c r="AI268" i="61"/>
  <c r="AH268" i="61"/>
  <c r="AG268" i="61"/>
  <c r="AF268" i="61"/>
  <c r="AE268" i="61"/>
  <c r="BN267" i="61"/>
  <c r="BM267" i="61"/>
  <c r="BL267" i="61"/>
  <c r="BE267" i="61"/>
  <c r="BD267" i="61"/>
  <c r="BC267" i="61"/>
  <c r="AV267" i="61"/>
  <c r="AU267" i="61"/>
  <c r="AT267" i="61"/>
  <c r="AM267" i="61"/>
  <c r="AD267" i="61" s="1"/>
  <c r="AL267" i="61"/>
  <c r="AK267" i="61"/>
  <c r="AJ267" i="61"/>
  <c r="AI267" i="61"/>
  <c r="AH267" i="61"/>
  <c r="AG267" i="61"/>
  <c r="AF267" i="61"/>
  <c r="AE267" i="61"/>
  <c r="AC267" i="61"/>
  <c r="AB267" i="61"/>
  <c r="R267" i="61"/>
  <c r="M267" i="61"/>
  <c r="K267" i="61"/>
  <c r="BN266" i="61"/>
  <c r="BE266" i="61"/>
  <c r="AV266" i="61"/>
  <c r="AM266" i="61"/>
  <c r="AD266" i="61" s="1"/>
  <c r="AJ266" i="61"/>
  <c r="AI266" i="61"/>
  <c r="AH266" i="61"/>
  <c r="AG266" i="61"/>
  <c r="AF266" i="61"/>
  <c r="AE266" i="61"/>
  <c r="BN265" i="61"/>
  <c r="BE265" i="61"/>
  <c r="AV265" i="61"/>
  <c r="AM265" i="61"/>
  <c r="AD265" i="61" s="1"/>
  <c r="AJ265" i="61"/>
  <c r="AI265" i="61"/>
  <c r="AH265" i="61"/>
  <c r="AG265" i="61"/>
  <c r="AF265" i="61"/>
  <c r="AE265" i="61"/>
  <c r="BN264" i="61"/>
  <c r="BE264" i="61"/>
  <c r="AD264" i="61" s="1"/>
  <c r="AV264" i="61"/>
  <c r="AM264" i="61"/>
  <c r="AJ264" i="61"/>
  <c r="AI264" i="61"/>
  <c r="AH264" i="61"/>
  <c r="AG264" i="61"/>
  <c r="AF264" i="61"/>
  <c r="AE264" i="61"/>
  <c r="BN263" i="61"/>
  <c r="BM263" i="61"/>
  <c r="BL263" i="61"/>
  <c r="BE263" i="61"/>
  <c r="BD263" i="61"/>
  <c r="BC263" i="61"/>
  <c r="AV263" i="61"/>
  <c r="AU263" i="61"/>
  <c r="AT263" i="61"/>
  <c r="AM263" i="61"/>
  <c r="AL263" i="61"/>
  <c r="AK263" i="61"/>
  <c r="AJ263" i="61"/>
  <c r="AI263" i="61"/>
  <c r="AH263" i="61"/>
  <c r="AG263" i="61"/>
  <c r="AF263" i="61"/>
  <c r="AE263" i="61"/>
  <c r="AD263" i="61"/>
  <c r="AC263" i="61"/>
  <c r="AB263" i="61"/>
  <c r="R263" i="61"/>
  <c r="M263" i="61"/>
  <c r="K263" i="61"/>
  <c r="BN262" i="61"/>
  <c r="BE262" i="61"/>
  <c r="AV262" i="61"/>
  <c r="AD262" i="61" s="1"/>
  <c r="AM262" i="61"/>
  <c r="AJ262" i="61"/>
  <c r="AI262" i="61"/>
  <c r="AH262" i="61"/>
  <c r="AG262" i="61"/>
  <c r="AF262" i="61"/>
  <c r="AE262" i="61"/>
  <c r="BN261" i="61"/>
  <c r="BE261" i="61"/>
  <c r="AV261" i="61"/>
  <c r="AM261" i="61"/>
  <c r="AD261" i="61" s="1"/>
  <c r="AJ261" i="61"/>
  <c r="AI261" i="61"/>
  <c r="AH261" i="61"/>
  <c r="AG261" i="61"/>
  <c r="AF261" i="61"/>
  <c r="AE261" i="61"/>
  <c r="BN260" i="61"/>
  <c r="BE260" i="61"/>
  <c r="AV260" i="61"/>
  <c r="AM260" i="61"/>
  <c r="AJ260" i="61"/>
  <c r="AI260" i="61"/>
  <c r="AH260" i="61"/>
  <c r="AG260" i="61"/>
  <c r="AF260" i="61"/>
  <c r="AE260" i="61"/>
  <c r="AD260" i="61"/>
  <c r="BN259" i="61"/>
  <c r="BM259" i="61"/>
  <c r="BL259" i="61"/>
  <c r="BE259" i="61"/>
  <c r="BD259" i="61"/>
  <c r="BC259" i="61"/>
  <c r="AV259" i="61"/>
  <c r="AU259" i="61"/>
  <c r="AT259" i="61"/>
  <c r="AM259" i="61"/>
  <c r="AD259" i="61" s="1"/>
  <c r="AL259" i="61"/>
  <c r="AK259" i="61"/>
  <c r="AJ259" i="61"/>
  <c r="AI259" i="61"/>
  <c r="AH259" i="61"/>
  <c r="AG259" i="61"/>
  <c r="AF259" i="61"/>
  <c r="AE259" i="61"/>
  <c r="AC259" i="61"/>
  <c r="AB259" i="61"/>
  <c r="R259" i="61"/>
  <c r="M259" i="61"/>
  <c r="K259" i="61"/>
  <c r="BN258" i="61"/>
  <c r="BE258" i="61"/>
  <c r="AV258" i="61"/>
  <c r="AD258" i="61" s="1"/>
  <c r="AM258" i="61"/>
  <c r="AJ258" i="61"/>
  <c r="AI258" i="61"/>
  <c r="AH258" i="61"/>
  <c r="AG258" i="61"/>
  <c r="AF258" i="61"/>
  <c r="AE258" i="61"/>
  <c r="BN257" i="61"/>
  <c r="AD257" i="61" s="1"/>
  <c r="BE257" i="61"/>
  <c r="AV257" i="61"/>
  <c r="AM257" i="61"/>
  <c r="AJ257" i="61"/>
  <c r="AI257" i="61"/>
  <c r="AH257" i="61"/>
  <c r="AG257" i="61"/>
  <c r="AF257" i="61"/>
  <c r="AE257" i="61"/>
  <c r="BN256" i="61"/>
  <c r="BE256" i="61"/>
  <c r="AD256" i="61" s="1"/>
  <c r="AV256" i="61"/>
  <c r="AM256" i="61"/>
  <c r="AJ256" i="61"/>
  <c r="AI256" i="61"/>
  <c r="AH256" i="61"/>
  <c r="AG256" i="61"/>
  <c r="AF256" i="61"/>
  <c r="AE256" i="61"/>
  <c r="BN255" i="61"/>
  <c r="AD255" i="61" s="1"/>
  <c r="BM255" i="61"/>
  <c r="BL255" i="61"/>
  <c r="BE255" i="61"/>
  <c r="BD255" i="61"/>
  <c r="BC255" i="61"/>
  <c r="AV255" i="61"/>
  <c r="AU255" i="61"/>
  <c r="AT255" i="61"/>
  <c r="AM255" i="61"/>
  <c r="AL255" i="61"/>
  <c r="AK255" i="61"/>
  <c r="AJ255" i="61"/>
  <c r="AI255" i="61"/>
  <c r="AH255" i="61"/>
  <c r="AG255" i="61"/>
  <c r="AF255" i="61"/>
  <c r="AE255" i="61"/>
  <c r="AC255" i="61"/>
  <c r="AB255" i="61"/>
  <c r="R255" i="61"/>
  <c r="M255" i="61"/>
  <c r="K255" i="61"/>
  <c r="BN254" i="61"/>
  <c r="BE254" i="61"/>
  <c r="AV254" i="61"/>
  <c r="AD254" i="61" s="1"/>
  <c r="AM254" i="61"/>
  <c r="AJ254" i="61"/>
  <c r="AI254" i="61"/>
  <c r="AH254" i="61"/>
  <c r="AG254" i="61"/>
  <c r="AF254" i="61"/>
  <c r="AE254" i="61"/>
  <c r="BN253" i="61"/>
  <c r="BE253" i="61"/>
  <c r="AV253" i="61"/>
  <c r="AM253" i="61"/>
  <c r="AD253" i="61" s="1"/>
  <c r="AJ253" i="61"/>
  <c r="AI253" i="61"/>
  <c r="AH253" i="61"/>
  <c r="AG253" i="61"/>
  <c r="AF253" i="61"/>
  <c r="AE253" i="61"/>
  <c r="BN252" i="61"/>
  <c r="BE252" i="61"/>
  <c r="AV252" i="61"/>
  <c r="AD252" i="61" s="1"/>
  <c r="AM252" i="61"/>
  <c r="AJ252" i="61"/>
  <c r="AI252" i="61"/>
  <c r="AH252" i="61"/>
  <c r="AG252" i="61"/>
  <c r="AF252" i="61"/>
  <c r="AE252" i="61"/>
  <c r="BN251" i="61"/>
  <c r="BM251" i="61"/>
  <c r="BL251" i="61"/>
  <c r="BE251" i="61"/>
  <c r="BD251" i="61"/>
  <c r="BC251" i="61"/>
  <c r="AV251" i="61"/>
  <c r="AU251" i="61"/>
  <c r="AT251" i="61"/>
  <c r="AM251" i="61"/>
  <c r="AD251" i="61" s="1"/>
  <c r="AL251" i="61"/>
  <c r="AK251" i="61"/>
  <c r="AJ251" i="61"/>
  <c r="AI251" i="61"/>
  <c r="AH251" i="61"/>
  <c r="AG251" i="61"/>
  <c r="AF251" i="61"/>
  <c r="AE251" i="61"/>
  <c r="AC251" i="61"/>
  <c r="AB251" i="61"/>
  <c r="R251" i="61"/>
  <c r="M251" i="61"/>
  <c r="K251" i="61"/>
  <c r="BN250" i="61"/>
  <c r="BE250" i="61"/>
  <c r="AV250" i="61"/>
  <c r="AM250" i="61"/>
  <c r="AD250" i="61" s="1"/>
  <c r="AJ250" i="61"/>
  <c r="AI250" i="61"/>
  <c r="AH250" i="61"/>
  <c r="AG250" i="61"/>
  <c r="AF250" i="61"/>
  <c r="AE250" i="61"/>
  <c r="BN249" i="61"/>
  <c r="BE249" i="61"/>
  <c r="AV249" i="61"/>
  <c r="AM249" i="61"/>
  <c r="AD249" i="61" s="1"/>
  <c r="AJ249" i="61"/>
  <c r="AI249" i="61"/>
  <c r="AH249" i="61"/>
  <c r="AG249" i="61"/>
  <c r="AF249" i="61"/>
  <c r="AE249" i="61"/>
  <c r="BN248" i="61"/>
  <c r="BE248" i="61"/>
  <c r="AD248" i="61" s="1"/>
  <c r="AV248" i="61"/>
  <c r="AM248" i="61"/>
  <c r="AJ248" i="61"/>
  <c r="AI248" i="61"/>
  <c r="AH248" i="61"/>
  <c r="AG248" i="61"/>
  <c r="AF248" i="61"/>
  <c r="AE248" i="61"/>
  <c r="BN247" i="61"/>
  <c r="BM247" i="61"/>
  <c r="BL247" i="61"/>
  <c r="BE247" i="61"/>
  <c r="BD247" i="61"/>
  <c r="BC247" i="61"/>
  <c r="AV247" i="61"/>
  <c r="AU247" i="61"/>
  <c r="AT247" i="61"/>
  <c r="AM247" i="61"/>
  <c r="AL247" i="61"/>
  <c r="AK247" i="61"/>
  <c r="AJ247" i="61"/>
  <c r="AI247" i="61"/>
  <c r="AH247" i="61"/>
  <c r="AG247" i="61"/>
  <c r="AF247" i="61"/>
  <c r="AE247" i="61"/>
  <c r="AD247" i="61"/>
  <c r="AC247" i="61"/>
  <c r="AB247" i="61"/>
  <c r="R247" i="61"/>
  <c r="M247" i="61"/>
  <c r="K247" i="61"/>
  <c r="BN246" i="61"/>
  <c r="BE246" i="61"/>
  <c r="AV246" i="61"/>
  <c r="AD246" i="61" s="1"/>
  <c r="AM246" i="61"/>
  <c r="AJ246" i="61"/>
  <c r="AI246" i="61"/>
  <c r="AH246" i="61"/>
  <c r="AG246" i="61"/>
  <c r="AF246" i="61"/>
  <c r="AE246" i="61"/>
  <c r="BN245" i="61"/>
  <c r="BE245" i="61"/>
  <c r="AV245" i="61"/>
  <c r="AM245" i="61"/>
  <c r="AD245" i="61" s="1"/>
  <c r="AJ245" i="61"/>
  <c r="AI245" i="61"/>
  <c r="AH245" i="61"/>
  <c r="AG245" i="61"/>
  <c r="AF245" i="61"/>
  <c r="AE245" i="61"/>
  <c r="BN244" i="61"/>
  <c r="BE244" i="61"/>
  <c r="AV244" i="61"/>
  <c r="AM244" i="61"/>
  <c r="AJ244" i="61"/>
  <c r="AI244" i="61"/>
  <c r="AH244" i="61"/>
  <c r="AG244" i="61"/>
  <c r="AF244" i="61"/>
  <c r="AE244" i="61"/>
  <c r="AD244" i="61"/>
  <c r="BN243" i="61"/>
  <c r="BM243" i="61"/>
  <c r="BL243" i="61"/>
  <c r="BE243" i="61"/>
  <c r="BD243" i="61"/>
  <c r="BC243" i="61"/>
  <c r="AV243" i="61"/>
  <c r="AU243" i="61"/>
  <c r="AT243" i="61"/>
  <c r="AM243" i="61"/>
  <c r="AD243" i="61" s="1"/>
  <c r="AL243" i="61"/>
  <c r="AK243" i="61"/>
  <c r="AJ243" i="61"/>
  <c r="AI243" i="61"/>
  <c r="AH243" i="61"/>
  <c r="AG243" i="61"/>
  <c r="AF243" i="61"/>
  <c r="AE243" i="61"/>
  <c r="AC243" i="61"/>
  <c r="AB243" i="61"/>
  <c r="R243" i="61"/>
  <c r="M243" i="61"/>
  <c r="K243" i="61"/>
  <c r="BN242" i="61"/>
  <c r="BE242" i="61"/>
  <c r="AV242" i="61"/>
  <c r="AD242" i="61" s="1"/>
  <c r="AM242" i="61"/>
  <c r="AJ242" i="61"/>
  <c r="AI242" i="61"/>
  <c r="AH242" i="61"/>
  <c r="AG242" i="61"/>
  <c r="AF242" i="61"/>
  <c r="AE242" i="61"/>
  <c r="BN241" i="61"/>
  <c r="AD241" i="61" s="1"/>
  <c r="BE241" i="61"/>
  <c r="AV241" i="61"/>
  <c r="AM241" i="61"/>
  <c r="AJ241" i="61"/>
  <c r="AI241" i="61"/>
  <c r="AH241" i="61"/>
  <c r="AG241" i="61"/>
  <c r="AF241" i="61"/>
  <c r="AE241" i="61"/>
  <c r="BN240" i="61"/>
  <c r="BE240" i="61"/>
  <c r="AD240" i="61" s="1"/>
  <c r="AV240" i="61"/>
  <c r="AM240" i="61"/>
  <c r="AJ240" i="61"/>
  <c r="AI240" i="61"/>
  <c r="AH240" i="61"/>
  <c r="AG240" i="61"/>
  <c r="AF240" i="61"/>
  <c r="AE240" i="61"/>
  <c r="BN239" i="61"/>
  <c r="AD239" i="61" s="1"/>
  <c r="BM239" i="61"/>
  <c r="BL239" i="61"/>
  <c r="BE239" i="61"/>
  <c r="BD239" i="61"/>
  <c r="BC239" i="61"/>
  <c r="AV239" i="61"/>
  <c r="AU239" i="61"/>
  <c r="AT239" i="61"/>
  <c r="AM239" i="61"/>
  <c r="AL239" i="61"/>
  <c r="AK239" i="61"/>
  <c r="AJ239" i="61"/>
  <c r="AI239" i="61"/>
  <c r="AH239" i="61"/>
  <c r="AG239" i="61"/>
  <c r="AF239" i="61"/>
  <c r="AE239" i="61"/>
  <c r="AC239" i="61"/>
  <c r="AB239" i="61"/>
  <c r="R239" i="61"/>
  <c r="M239" i="61"/>
  <c r="K239" i="61"/>
  <c r="BN238" i="61"/>
  <c r="BE238" i="61"/>
  <c r="AV238" i="61"/>
  <c r="AD238" i="61" s="1"/>
  <c r="AM238" i="61"/>
  <c r="AJ238" i="61"/>
  <c r="AI238" i="61"/>
  <c r="AH238" i="61"/>
  <c r="AG238" i="61"/>
  <c r="AF238" i="61"/>
  <c r="AE238" i="61"/>
  <c r="BN237" i="61"/>
  <c r="BE237" i="61"/>
  <c r="AV237" i="61"/>
  <c r="AM237" i="61"/>
  <c r="AD237" i="61" s="1"/>
  <c r="AJ237" i="61"/>
  <c r="AI237" i="61"/>
  <c r="AH237" i="61"/>
  <c r="AG237" i="61"/>
  <c r="AF237" i="61"/>
  <c r="AE237" i="61"/>
  <c r="BN236" i="61"/>
  <c r="BE236" i="61"/>
  <c r="AV236" i="61"/>
  <c r="AD236" i="61" s="1"/>
  <c r="AM236" i="61"/>
  <c r="AJ236" i="61"/>
  <c r="AI236" i="61"/>
  <c r="AH236" i="61"/>
  <c r="AG236" i="61"/>
  <c r="AF236" i="61"/>
  <c r="AE236" i="61"/>
  <c r="BN235" i="61"/>
  <c r="BM235" i="61"/>
  <c r="BL235" i="61"/>
  <c r="BE235" i="61"/>
  <c r="BD235" i="61"/>
  <c r="BC235" i="61"/>
  <c r="AV235" i="61"/>
  <c r="AU235" i="61"/>
  <c r="AT235" i="61"/>
  <c r="AM235" i="61"/>
  <c r="AD235" i="61" s="1"/>
  <c r="AL235" i="61"/>
  <c r="AK235" i="61"/>
  <c r="AJ235" i="61"/>
  <c r="AI235" i="61"/>
  <c r="AH235" i="61"/>
  <c r="AG235" i="61"/>
  <c r="AF235" i="61"/>
  <c r="AE235" i="61"/>
  <c r="AC235" i="61"/>
  <c r="AB235" i="61"/>
  <c r="R235" i="61"/>
  <c r="M235" i="61"/>
  <c r="K235" i="61"/>
  <c r="BN234" i="61"/>
  <c r="BE234" i="61"/>
  <c r="AV234" i="61"/>
  <c r="AM234" i="61"/>
  <c r="AD234" i="61" s="1"/>
  <c r="AJ234" i="61"/>
  <c r="AI234" i="61"/>
  <c r="AH234" i="61"/>
  <c r="AG234" i="61"/>
  <c r="AF234" i="61"/>
  <c r="AE234" i="61"/>
  <c r="BN233" i="61"/>
  <c r="BE233" i="61"/>
  <c r="AV233" i="61"/>
  <c r="AM233" i="61"/>
  <c r="AD233" i="61" s="1"/>
  <c r="AJ233" i="61"/>
  <c r="AI233" i="61"/>
  <c r="AH233" i="61"/>
  <c r="AG233" i="61"/>
  <c r="AF233" i="61"/>
  <c r="AE233" i="61"/>
  <c r="BN232" i="61"/>
  <c r="BE232" i="61"/>
  <c r="AD232" i="61" s="1"/>
  <c r="AV232" i="61"/>
  <c r="AM232" i="61"/>
  <c r="AJ232" i="61"/>
  <c r="AI232" i="61"/>
  <c r="AH232" i="61"/>
  <c r="AG232" i="61"/>
  <c r="AF232" i="61"/>
  <c r="AE232" i="61"/>
  <c r="BN231" i="61"/>
  <c r="BM231" i="61"/>
  <c r="BL231" i="61"/>
  <c r="BE231" i="61"/>
  <c r="BD231" i="61"/>
  <c r="BC231" i="61"/>
  <c r="AV231" i="61"/>
  <c r="AU231" i="61"/>
  <c r="AT231" i="61"/>
  <c r="AM231" i="61"/>
  <c r="AL231" i="61"/>
  <c r="AK231" i="61"/>
  <c r="AJ231" i="61"/>
  <c r="AI231" i="61"/>
  <c r="AH231" i="61"/>
  <c r="AG231" i="61"/>
  <c r="AF231" i="61"/>
  <c r="AE231" i="61"/>
  <c r="AD231" i="61"/>
  <c r="AC231" i="61"/>
  <c r="AB231" i="61"/>
  <c r="R231" i="61"/>
  <c r="M231" i="61"/>
  <c r="K231" i="61"/>
  <c r="BN230" i="61"/>
  <c r="BE230" i="61"/>
  <c r="AV230" i="61"/>
  <c r="AD230" i="61" s="1"/>
  <c r="AM230" i="61"/>
  <c r="AJ230" i="61"/>
  <c r="AI230" i="61"/>
  <c r="AH230" i="61"/>
  <c r="AG230" i="61"/>
  <c r="AF230" i="61"/>
  <c r="AE230" i="61"/>
  <c r="BN229" i="61"/>
  <c r="BE229" i="61"/>
  <c r="AV229" i="61"/>
  <c r="AM229" i="61"/>
  <c r="AD229" i="61" s="1"/>
  <c r="AJ229" i="61"/>
  <c r="AI229" i="61"/>
  <c r="AH229" i="61"/>
  <c r="AG229" i="61"/>
  <c r="AF229" i="61"/>
  <c r="AE229" i="61"/>
  <c r="BN228" i="61"/>
  <c r="BE228" i="61"/>
  <c r="AV228" i="61"/>
  <c r="AM228" i="61"/>
  <c r="AJ228" i="61"/>
  <c r="AI228" i="61"/>
  <c r="AH228" i="61"/>
  <c r="AG228" i="61"/>
  <c r="AF228" i="61"/>
  <c r="AE228" i="61"/>
  <c r="AD228" i="61"/>
  <c r="BN227" i="61"/>
  <c r="BM227" i="61"/>
  <c r="BL227" i="61"/>
  <c r="BE227" i="61"/>
  <c r="BD227" i="61"/>
  <c r="BC227" i="61"/>
  <c r="AV227" i="61"/>
  <c r="AU227" i="61"/>
  <c r="AT227" i="61"/>
  <c r="AM227" i="61"/>
  <c r="AD227" i="61" s="1"/>
  <c r="AL227" i="61"/>
  <c r="AK227" i="61"/>
  <c r="AJ227" i="61"/>
  <c r="AI227" i="61"/>
  <c r="AH227" i="61"/>
  <c r="AG227" i="61"/>
  <c r="AF227" i="61"/>
  <c r="AE227" i="61"/>
  <c r="AC227" i="61"/>
  <c r="AB227" i="61"/>
  <c r="R227" i="61"/>
  <c r="M227" i="61"/>
  <c r="K227" i="61"/>
  <c r="BN226" i="61"/>
  <c r="BE226" i="61"/>
  <c r="AV226" i="61"/>
  <c r="AM226" i="61"/>
  <c r="AD226" i="61" s="1"/>
  <c r="AJ226" i="61"/>
  <c r="AI226" i="61"/>
  <c r="AH226" i="61"/>
  <c r="AG226" i="61"/>
  <c r="AF226" i="61"/>
  <c r="AE226" i="61"/>
  <c r="BN225" i="61"/>
  <c r="AD225" i="61" s="1"/>
  <c r="BE225" i="61"/>
  <c r="AV225" i="61"/>
  <c r="AM225" i="61"/>
  <c r="AJ225" i="61"/>
  <c r="AI225" i="61"/>
  <c r="AH225" i="61"/>
  <c r="AG225" i="61"/>
  <c r="AF225" i="61"/>
  <c r="AE225" i="61"/>
  <c r="BN224" i="61"/>
  <c r="BE224" i="61"/>
  <c r="AD224" i="61" s="1"/>
  <c r="AV224" i="61"/>
  <c r="AM224" i="61"/>
  <c r="AJ224" i="61"/>
  <c r="AI224" i="61"/>
  <c r="AH224" i="61"/>
  <c r="AG224" i="61"/>
  <c r="AF224" i="61"/>
  <c r="AE224" i="61"/>
  <c r="BN223" i="61"/>
  <c r="AD223" i="61" s="1"/>
  <c r="BM223" i="61"/>
  <c r="BL223" i="61"/>
  <c r="BE223" i="61"/>
  <c r="BD223" i="61"/>
  <c r="BC223" i="61"/>
  <c r="AV223" i="61"/>
  <c r="AU223" i="61"/>
  <c r="AT223" i="61"/>
  <c r="AM223" i="61"/>
  <c r="AL223" i="61"/>
  <c r="AK223" i="61"/>
  <c r="AJ223" i="61"/>
  <c r="AI223" i="61"/>
  <c r="AH223" i="61"/>
  <c r="AG223" i="61"/>
  <c r="AF223" i="61"/>
  <c r="AE223" i="61"/>
  <c r="AC223" i="61"/>
  <c r="AB223" i="61"/>
  <c r="R223" i="61"/>
  <c r="M223" i="61"/>
  <c r="K223" i="61"/>
  <c r="BN222" i="61"/>
  <c r="BE222" i="61"/>
  <c r="AV222" i="61"/>
  <c r="AD222" i="61" s="1"/>
  <c r="AM222" i="61"/>
  <c r="AJ222" i="61"/>
  <c r="AI222" i="61"/>
  <c r="AH222" i="61"/>
  <c r="AG222" i="61"/>
  <c r="AF222" i="61"/>
  <c r="AE222" i="61"/>
  <c r="BN221" i="61"/>
  <c r="BE221" i="61"/>
  <c r="AV221" i="61"/>
  <c r="AM221" i="61"/>
  <c r="AD221" i="61" s="1"/>
  <c r="AJ221" i="61"/>
  <c r="AI221" i="61"/>
  <c r="AH221" i="61"/>
  <c r="AG221" i="61"/>
  <c r="AF221" i="61"/>
  <c r="AE221" i="61"/>
  <c r="BN220" i="61"/>
  <c r="BE220" i="61"/>
  <c r="AV220" i="61"/>
  <c r="AD220" i="61" s="1"/>
  <c r="AM220" i="61"/>
  <c r="AJ220" i="61"/>
  <c r="AI220" i="61"/>
  <c r="AH220" i="61"/>
  <c r="AG220" i="61"/>
  <c r="AF220" i="61"/>
  <c r="AE220" i="61"/>
  <c r="BN219" i="61"/>
  <c r="BM219" i="61"/>
  <c r="BL219" i="61"/>
  <c r="BE219" i="61"/>
  <c r="BD219" i="61"/>
  <c r="BC219" i="61"/>
  <c r="AV219" i="61"/>
  <c r="AU219" i="61"/>
  <c r="AT219" i="61"/>
  <c r="AM219" i="61"/>
  <c r="AD219" i="61" s="1"/>
  <c r="AL219" i="61"/>
  <c r="AK219" i="61"/>
  <c r="AJ219" i="61"/>
  <c r="AI219" i="61"/>
  <c r="AH219" i="61"/>
  <c r="AG219" i="61"/>
  <c r="AF219" i="61"/>
  <c r="AE219" i="61"/>
  <c r="AC219" i="61"/>
  <c r="AB219" i="61"/>
  <c r="R219" i="61"/>
  <c r="M219" i="61"/>
  <c r="K219" i="61"/>
  <c r="BN218" i="61"/>
  <c r="BE218" i="61"/>
  <c r="AV218" i="61"/>
  <c r="AM218" i="61"/>
  <c r="AJ218" i="61"/>
  <c r="AI218" i="61"/>
  <c r="AH218" i="61"/>
  <c r="AG218" i="61"/>
  <c r="AF218" i="61"/>
  <c r="AE218" i="61"/>
  <c r="AD218" i="61"/>
  <c r="BN217" i="61"/>
  <c r="BE217" i="61"/>
  <c r="AV217" i="61"/>
  <c r="AM217" i="61"/>
  <c r="AD217" i="61" s="1"/>
  <c r="AJ217" i="61"/>
  <c r="AI217" i="61"/>
  <c r="AH217" i="61"/>
  <c r="AG217" i="61"/>
  <c r="AF217" i="61"/>
  <c r="AE217" i="61"/>
  <c r="BN216" i="61"/>
  <c r="AD216" i="61" s="1"/>
  <c r="BE216" i="61"/>
  <c r="AV216" i="61"/>
  <c r="AM216" i="61"/>
  <c r="AJ216" i="61"/>
  <c r="AI216" i="61"/>
  <c r="AH216" i="61"/>
  <c r="AG216" i="61"/>
  <c r="AF216" i="61"/>
  <c r="AE216" i="61"/>
  <c r="BN215" i="61"/>
  <c r="BM215" i="61"/>
  <c r="BL215" i="61"/>
  <c r="BE215" i="61"/>
  <c r="BD215" i="61"/>
  <c r="BC215" i="61"/>
  <c r="AV215" i="61"/>
  <c r="AU215" i="61"/>
  <c r="AT215" i="61"/>
  <c r="AM215" i="61"/>
  <c r="AL215" i="61"/>
  <c r="AK215" i="61"/>
  <c r="AJ215" i="61"/>
  <c r="AI215" i="61"/>
  <c r="AH215" i="61"/>
  <c r="AG215" i="61"/>
  <c r="AF215" i="61"/>
  <c r="AE215" i="61"/>
  <c r="AD215" i="61"/>
  <c r="AC215" i="61"/>
  <c r="AB215" i="61"/>
  <c r="R215" i="61"/>
  <c r="M215" i="61"/>
  <c r="K215" i="61"/>
  <c r="BN214" i="61"/>
  <c r="BE214" i="61"/>
  <c r="AV214" i="61"/>
  <c r="AD214" i="61" s="1"/>
  <c r="AM214" i="61"/>
  <c r="AJ214" i="61"/>
  <c r="AI214" i="61"/>
  <c r="AH214" i="61"/>
  <c r="AG214" i="61"/>
  <c r="AF214" i="61"/>
  <c r="AE214" i="61"/>
  <c r="BN213" i="61"/>
  <c r="BE213" i="61"/>
  <c r="AV213" i="61"/>
  <c r="AM213" i="61"/>
  <c r="AD213" i="61" s="1"/>
  <c r="AJ213" i="61"/>
  <c r="AI213" i="61"/>
  <c r="AH213" i="61"/>
  <c r="AG213" i="61"/>
  <c r="AF213" i="61"/>
  <c r="AE213" i="61"/>
  <c r="BN212" i="61"/>
  <c r="BE212" i="61"/>
  <c r="AV212" i="61"/>
  <c r="AM212" i="61"/>
  <c r="AJ212" i="61"/>
  <c r="AI212" i="61"/>
  <c r="AH212" i="61"/>
  <c r="AG212" i="61"/>
  <c r="AF212" i="61"/>
  <c r="AE212" i="61"/>
  <c r="AD212" i="61"/>
  <c r="BN211" i="61"/>
  <c r="BM211" i="61"/>
  <c r="BL211" i="61"/>
  <c r="BE211" i="61"/>
  <c r="BD211" i="61"/>
  <c r="BC211" i="61"/>
  <c r="AV211" i="61"/>
  <c r="AU211" i="61"/>
  <c r="AT211" i="61"/>
  <c r="AM211" i="61"/>
  <c r="AD211" i="61" s="1"/>
  <c r="AL211" i="61"/>
  <c r="AK211" i="61"/>
  <c r="AJ211" i="61"/>
  <c r="AI211" i="61"/>
  <c r="AH211" i="61"/>
  <c r="AG211" i="61"/>
  <c r="AF211" i="61"/>
  <c r="AE211" i="61"/>
  <c r="AC211" i="61"/>
  <c r="AB211" i="61"/>
  <c r="R211" i="61"/>
  <c r="M211" i="61"/>
  <c r="K211" i="61"/>
  <c r="BN210" i="61"/>
  <c r="BE210" i="61"/>
  <c r="AV210" i="61"/>
  <c r="AM210" i="61"/>
  <c r="AD210" i="61" s="1"/>
  <c r="AJ210" i="61"/>
  <c r="AI210" i="61"/>
  <c r="AH210" i="61"/>
  <c r="AG210" i="61"/>
  <c r="AF210" i="61"/>
  <c r="AE210" i="61"/>
  <c r="BN209" i="61"/>
  <c r="AD209" i="61" s="1"/>
  <c r="BE209" i="61"/>
  <c r="AV209" i="61"/>
  <c r="AM209" i="61"/>
  <c r="AJ209" i="61"/>
  <c r="AI209" i="61"/>
  <c r="AH209" i="61"/>
  <c r="AG209" i="61"/>
  <c r="AF209" i="61"/>
  <c r="AE209" i="61"/>
  <c r="BN208" i="61"/>
  <c r="BE208" i="61"/>
  <c r="AD208" i="61" s="1"/>
  <c r="AV208" i="61"/>
  <c r="AM208" i="61"/>
  <c r="AJ208" i="61"/>
  <c r="AI208" i="61"/>
  <c r="AH208" i="61"/>
  <c r="AG208" i="61"/>
  <c r="AF208" i="61"/>
  <c r="AE208" i="61"/>
  <c r="BN207" i="61"/>
  <c r="AD207" i="61" s="1"/>
  <c r="BM207" i="61"/>
  <c r="BL207" i="61"/>
  <c r="BE207" i="61"/>
  <c r="BD207" i="61"/>
  <c r="BC207" i="61"/>
  <c r="AV207" i="61"/>
  <c r="AU207" i="61"/>
  <c r="AT207" i="61"/>
  <c r="AM207" i="61"/>
  <c r="AL207" i="61"/>
  <c r="AK207" i="61"/>
  <c r="AJ207" i="61"/>
  <c r="AI207" i="61"/>
  <c r="AH207" i="61"/>
  <c r="AG207" i="61"/>
  <c r="AF207" i="61"/>
  <c r="AE207" i="61"/>
  <c r="AC207" i="61"/>
  <c r="AB207" i="61"/>
  <c r="R207" i="61"/>
  <c r="M207" i="61"/>
  <c r="K207" i="61"/>
  <c r="BN206" i="61"/>
  <c r="BE206" i="61"/>
  <c r="AV206" i="61"/>
  <c r="AD206" i="61" s="1"/>
  <c r="AM206" i="61"/>
  <c r="AJ206" i="61"/>
  <c r="AI206" i="61"/>
  <c r="AH206" i="61"/>
  <c r="AG206" i="61"/>
  <c r="AF206" i="61"/>
  <c r="AE206" i="61"/>
  <c r="BN205" i="61"/>
  <c r="BE205" i="61"/>
  <c r="AV205" i="61"/>
  <c r="AM205" i="61"/>
  <c r="AD205" i="61" s="1"/>
  <c r="AJ205" i="61"/>
  <c r="AI205" i="61"/>
  <c r="AH205" i="61"/>
  <c r="AG205" i="61"/>
  <c r="AF205" i="61"/>
  <c r="AE205" i="61"/>
  <c r="BN204" i="61"/>
  <c r="BE204" i="61"/>
  <c r="AV204" i="61"/>
  <c r="AD204" i="61" s="1"/>
  <c r="AM204" i="61"/>
  <c r="AJ204" i="61"/>
  <c r="AI204" i="61"/>
  <c r="AH204" i="61"/>
  <c r="AG204" i="61"/>
  <c r="AF204" i="61"/>
  <c r="AE204" i="61"/>
  <c r="BN203" i="61"/>
  <c r="BM203" i="61"/>
  <c r="BL203" i="61"/>
  <c r="BE203" i="61"/>
  <c r="BD203" i="61"/>
  <c r="BC203" i="61"/>
  <c r="AV203" i="61"/>
  <c r="AU203" i="61"/>
  <c r="AT203" i="61"/>
  <c r="AM203" i="61"/>
  <c r="AD203" i="61" s="1"/>
  <c r="AL203" i="61"/>
  <c r="AK203" i="61"/>
  <c r="AJ203" i="61"/>
  <c r="AI203" i="61"/>
  <c r="AH203" i="61"/>
  <c r="AG203" i="61"/>
  <c r="AF203" i="61"/>
  <c r="AE203" i="61"/>
  <c r="AC203" i="61"/>
  <c r="AB203" i="61"/>
  <c r="R203" i="61"/>
  <c r="M203" i="61"/>
  <c r="K203" i="61"/>
  <c r="BN202" i="61"/>
  <c r="BE202" i="61"/>
  <c r="AV202" i="61"/>
  <c r="AM202" i="61"/>
  <c r="AJ202" i="61"/>
  <c r="AI202" i="61"/>
  <c r="AH202" i="61"/>
  <c r="AG202" i="61"/>
  <c r="AF202" i="61"/>
  <c r="AE202" i="61"/>
  <c r="AD202" i="61"/>
  <c r="BN201" i="61"/>
  <c r="BE201" i="61"/>
  <c r="AV201" i="61"/>
  <c r="AM201" i="61"/>
  <c r="AD201" i="61" s="1"/>
  <c r="AJ201" i="61"/>
  <c r="AI201" i="61"/>
  <c r="AH201" i="61"/>
  <c r="AG201" i="61"/>
  <c r="AF201" i="61"/>
  <c r="AE201" i="61"/>
  <c r="BN200" i="61"/>
  <c r="AD200" i="61" s="1"/>
  <c r="BE200" i="61"/>
  <c r="AV200" i="61"/>
  <c r="AM200" i="61"/>
  <c r="AJ200" i="61"/>
  <c r="AI200" i="61"/>
  <c r="AH200" i="61"/>
  <c r="AG200" i="61"/>
  <c r="AF200" i="61"/>
  <c r="AE200" i="61"/>
  <c r="BN199" i="61"/>
  <c r="BM199" i="61"/>
  <c r="BL199" i="61"/>
  <c r="BE199" i="61"/>
  <c r="BD199" i="61"/>
  <c r="BC199" i="61"/>
  <c r="AV199" i="61"/>
  <c r="AU199" i="61"/>
  <c r="AT199" i="61"/>
  <c r="AM199" i="61"/>
  <c r="AL199" i="61"/>
  <c r="AK199" i="61"/>
  <c r="AJ199" i="61"/>
  <c r="AI199" i="61"/>
  <c r="AH199" i="61"/>
  <c r="AG199" i="61"/>
  <c r="AF199" i="61"/>
  <c r="AE199" i="61"/>
  <c r="AD199" i="61"/>
  <c r="AC199" i="61"/>
  <c r="AB199" i="61"/>
  <c r="R199" i="61"/>
  <c r="M199" i="61"/>
  <c r="K199" i="61"/>
  <c r="BN198" i="61"/>
  <c r="BE198" i="61"/>
  <c r="AV198" i="61"/>
  <c r="AD198" i="61" s="1"/>
  <c r="AM198" i="61"/>
  <c r="AJ198" i="61"/>
  <c r="AI198" i="61"/>
  <c r="AH198" i="61"/>
  <c r="AG198" i="61"/>
  <c r="AF198" i="61"/>
  <c r="AE198" i="61"/>
  <c r="BN197" i="61"/>
  <c r="BE197" i="61"/>
  <c r="AV197" i="61"/>
  <c r="AM197" i="61"/>
  <c r="AD197" i="61" s="1"/>
  <c r="AJ197" i="61"/>
  <c r="AI197" i="61"/>
  <c r="AH197" i="61"/>
  <c r="AG197" i="61"/>
  <c r="AF197" i="61"/>
  <c r="AE197" i="61"/>
  <c r="BN196" i="61"/>
  <c r="BE196" i="61"/>
  <c r="AV196" i="61"/>
  <c r="AM196" i="61"/>
  <c r="AJ196" i="61"/>
  <c r="AI196" i="61"/>
  <c r="AH196" i="61"/>
  <c r="AG196" i="61"/>
  <c r="AF196" i="61"/>
  <c r="AE196" i="61"/>
  <c r="AD196" i="61"/>
  <c r="BN195" i="61"/>
  <c r="BM195" i="61"/>
  <c r="BL195" i="61"/>
  <c r="BE195" i="61"/>
  <c r="BD195" i="61"/>
  <c r="BC195" i="61"/>
  <c r="AV195" i="61"/>
  <c r="AU195" i="61"/>
  <c r="AT195" i="61"/>
  <c r="AM195" i="61"/>
  <c r="AD195" i="61" s="1"/>
  <c r="AL195" i="61"/>
  <c r="AK195" i="61"/>
  <c r="AJ195" i="61"/>
  <c r="AI195" i="61"/>
  <c r="AH195" i="61"/>
  <c r="AG195" i="61"/>
  <c r="AF195" i="61"/>
  <c r="AE195" i="61"/>
  <c r="AC195" i="61"/>
  <c r="AB195" i="61"/>
  <c r="R195" i="61"/>
  <c r="M195" i="61"/>
  <c r="K195" i="61"/>
  <c r="BN194" i="61"/>
  <c r="BE194" i="61"/>
  <c r="AV194" i="61"/>
  <c r="AM194" i="61"/>
  <c r="AD194" i="61" s="1"/>
  <c r="AJ194" i="61"/>
  <c r="AI194" i="61"/>
  <c r="AH194" i="61"/>
  <c r="AG194" i="61"/>
  <c r="AF194" i="61"/>
  <c r="AE194" i="61"/>
  <c r="BN193" i="61"/>
  <c r="AD193" i="61" s="1"/>
  <c r="BE193" i="61"/>
  <c r="AV193" i="61"/>
  <c r="AM193" i="61"/>
  <c r="AJ193" i="61"/>
  <c r="AI193" i="61"/>
  <c r="AH193" i="61"/>
  <c r="AG193" i="61"/>
  <c r="AF193" i="61"/>
  <c r="AE193" i="61"/>
  <c r="BN192" i="61"/>
  <c r="BE192" i="61"/>
  <c r="AD192" i="61" s="1"/>
  <c r="AV192" i="61"/>
  <c r="AM192" i="61"/>
  <c r="AJ192" i="61"/>
  <c r="AI192" i="61"/>
  <c r="AH192" i="61"/>
  <c r="AG192" i="61"/>
  <c r="AF192" i="61"/>
  <c r="AE192" i="61"/>
  <c r="BN191" i="61"/>
  <c r="AD191" i="61" s="1"/>
  <c r="BM191" i="61"/>
  <c r="BL191" i="61"/>
  <c r="BE191" i="61"/>
  <c r="BD191" i="61"/>
  <c r="BC191" i="61"/>
  <c r="AV191" i="61"/>
  <c r="AU191" i="61"/>
  <c r="AT191" i="61"/>
  <c r="AM191" i="61"/>
  <c r="AL191" i="61"/>
  <c r="AK191" i="61"/>
  <c r="AJ191" i="61"/>
  <c r="AI191" i="61"/>
  <c r="AH191" i="61"/>
  <c r="AG191" i="61"/>
  <c r="AF191" i="61"/>
  <c r="AE191" i="61"/>
  <c r="AC191" i="61"/>
  <c r="AB191" i="61"/>
  <c r="R191" i="61"/>
  <c r="M191" i="61"/>
  <c r="K191" i="61"/>
  <c r="BN190" i="61"/>
  <c r="BE190" i="61"/>
  <c r="AV190" i="61"/>
  <c r="AD190" i="61" s="1"/>
  <c r="AM190" i="61"/>
  <c r="AJ190" i="61"/>
  <c r="AI190" i="61"/>
  <c r="AH190" i="61"/>
  <c r="AG190" i="61"/>
  <c r="AF190" i="61"/>
  <c r="AE190" i="61"/>
  <c r="BN189" i="61"/>
  <c r="BE189" i="61"/>
  <c r="AV189" i="61"/>
  <c r="AM189" i="61"/>
  <c r="AD189" i="61" s="1"/>
  <c r="AJ189" i="61"/>
  <c r="AI189" i="61"/>
  <c r="AH189" i="61"/>
  <c r="AG189" i="61"/>
  <c r="AF189" i="61"/>
  <c r="AE189" i="61"/>
  <c r="BN188" i="61"/>
  <c r="BE188" i="61"/>
  <c r="AV188" i="61"/>
  <c r="AD188" i="61" s="1"/>
  <c r="AM188" i="61"/>
  <c r="AJ188" i="61"/>
  <c r="AI188" i="61"/>
  <c r="AH188" i="61"/>
  <c r="AG188" i="61"/>
  <c r="AF188" i="61"/>
  <c r="AE188" i="61"/>
  <c r="BN187" i="61"/>
  <c r="BM187" i="61"/>
  <c r="BL187" i="61"/>
  <c r="BE187" i="61"/>
  <c r="BD187" i="61"/>
  <c r="BC187" i="61"/>
  <c r="AV187" i="61"/>
  <c r="AU187" i="61"/>
  <c r="AT187" i="61"/>
  <c r="AM187" i="61"/>
  <c r="AD187" i="61" s="1"/>
  <c r="AL187" i="61"/>
  <c r="AK187" i="61"/>
  <c r="AJ187" i="61"/>
  <c r="AI187" i="61"/>
  <c r="AH187" i="61"/>
  <c r="AG187" i="61"/>
  <c r="AF187" i="61"/>
  <c r="AE187" i="61"/>
  <c r="AC187" i="61"/>
  <c r="AB187" i="61"/>
  <c r="R187" i="61"/>
  <c r="M187" i="61"/>
  <c r="K187" i="61"/>
  <c r="BN186" i="61"/>
  <c r="BE186" i="61"/>
  <c r="AV186" i="61"/>
  <c r="AM186" i="61"/>
  <c r="AJ186" i="61"/>
  <c r="AI186" i="61"/>
  <c r="AH186" i="61"/>
  <c r="AG186" i="61"/>
  <c r="AF186" i="61"/>
  <c r="AE186" i="61"/>
  <c r="AD186" i="61"/>
  <c r="BN185" i="61"/>
  <c r="BE185" i="61"/>
  <c r="AV185" i="61"/>
  <c r="AM185" i="61"/>
  <c r="AD185" i="61" s="1"/>
  <c r="AJ185" i="61"/>
  <c r="AI185" i="61"/>
  <c r="AH185" i="61"/>
  <c r="AG185" i="61"/>
  <c r="AF185" i="61"/>
  <c r="AE185" i="61"/>
  <c r="BN184" i="61"/>
  <c r="AD184" i="61" s="1"/>
  <c r="BE184" i="61"/>
  <c r="AV184" i="61"/>
  <c r="AM184" i="61"/>
  <c r="AJ184" i="61"/>
  <c r="AI184" i="61"/>
  <c r="AH184" i="61"/>
  <c r="AG184" i="61"/>
  <c r="AF184" i="61"/>
  <c r="AE184" i="61"/>
  <c r="BN183" i="61"/>
  <c r="BM183" i="61"/>
  <c r="BL183" i="61"/>
  <c r="BE183" i="61"/>
  <c r="BD183" i="61"/>
  <c r="BC183" i="61"/>
  <c r="AV183" i="61"/>
  <c r="AU183" i="61"/>
  <c r="AT183" i="61"/>
  <c r="AM183" i="61"/>
  <c r="AL183" i="61"/>
  <c r="AK183" i="61"/>
  <c r="AJ183" i="61"/>
  <c r="AI183" i="61"/>
  <c r="AH183" i="61"/>
  <c r="AG183" i="61"/>
  <c r="AF183" i="61"/>
  <c r="AE183" i="61"/>
  <c r="AD183" i="61"/>
  <c r="AC183" i="61"/>
  <c r="AB183" i="61"/>
  <c r="R183" i="61"/>
  <c r="M183" i="61"/>
  <c r="K183" i="61"/>
  <c r="BN182" i="61"/>
  <c r="BE182" i="61"/>
  <c r="AV182" i="61"/>
  <c r="AD182" i="61" s="1"/>
  <c r="AM182" i="61"/>
  <c r="AJ182" i="61"/>
  <c r="AI182" i="61"/>
  <c r="AH182" i="61"/>
  <c r="AG182" i="61"/>
  <c r="AF182" i="61"/>
  <c r="AE182" i="61"/>
  <c r="BN181" i="61"/>
  <c r="BE181" i="61"/>
  <c r="AV181" i="61"/>
  <c r="AM181" i="61"/>
  <c r="AD181" i="61" s="1"/>
  <c r="AJ181" i="61"/>
  <c r="AI181" i="61"/>
  <c r="AH181" i="61"/>
  <c r="AG181" i="61"/>
  <c r="AF181" i="61"/>
  <c r="AE181" i="61"/>
  <c r="BN180" i="61"/>
  <c r="BE180" i="61"/>
  <c r="AV180" i="61"/>
  <c r="AM180" i="61"/>
  <c r="AJ180" i="61"/>
  <c r="AI180" i="61"/>
  <c r="AH180" i="61"/>
  <c r="AG180" i="61"/>
  <c r="AF180" i="61"/>
  <c r="AE180" i="61"/>
  <c r="AD180" i="61"/>
  <c r="BN179" i="61"/>
  <c r="BM179" i="61"/>
  <c r="BL179" i="61"/>
  <c r="BE179" i="61"/>
  <c r="BD179" i="61"/>
  <c r="BC179" i="61"/>
  <c r="AV179" i="61"/>
  <c r="AU179" i="61"/>
  <c r="AT179" i="61"/>
  <c r="AM179" i="61"/>
  <c r="AD179" i="61" s="1"/>
  <c r="AL179" i="61"/>
  <c r="AK179" i="61"/>
  <c r="AJ179" i="61"/>
  <c r="AI179" i="61"/>
  <c r="AH179" i="61"/>
  <c r="AG179" i="61"/>
  <c r="AF179" i="61"/>
  <c r="AE179" i="61"/>
  <c r="AC179" i="61"/>
  <c r="AB179" i="61"/>
  <c r="R179" i="61"/>
  <c r="M179" i="61"/>
  <c r="K179" i="61"/>
  <c r="BN178" i="61"/>
  <c r="BE178" i="61"/>
  <c r="AV178" i="61"/>
  <c r="AM178" i="61"/>
  <c r="AD178" i="61" s="1"/>
  <c r="AJ178" i="61"/>
  <c r="AI178" i="61"/>
  <c r="AH178" i="61"/>
  <c r="AG178" i="61"/>
  <c r="AF178" i="61"/>
  <c r="AE178" i="61"/>
  <c r="BN177" i="61"/>
  <c r="AD177" i="61" s="1"/>
  <c r="BE177" i="61"/>
  <c r="AV177" i="61"/>
  <c r="AM177" i="61"/>
  <c r="AJ177" i="61"/>
  <c r="AI177" i="61"/>
  <c r="AH177" i="61"/>
  <c r="AG177" i="61"/>
  <c r="AF177" i="61"/>
  <c r="AE177" i="61"/>
  <c r="BN176" i="61"/>
  <c r="BE176" i="61"/>
  <c r="AD176" i="61" s="1"/>
  <c r="AV176" i="61"/>
  <c r="AM176" i="61"/>
  <c r="AJ176" i="61"/>
  <c r="AI176" i="61"/>
  <c r="AH176" i="61"/>
  <c r="AG176" i="61"/>
  <c r="AF176" i="61"/>
  <c r="AE176" i="61"/>
  <c r="BN175" i="61"/>
  <c r="AD175" i="61" s="1"/>
  <c r="BM175" i="61"/>
  <c r="BL175" i="61"/>
  <c r="BE175" i="61"/>
  <c r="BD175" i="61"/>
  <c r="BC175" i="61"/>
  <c r="AV175" i="61"/>
  <c r="AU175" i="61"/>
  <c r="AT175" i="61"/>
  <c r="AM175" i="61"/>
  <c r="AL175" i="61"/>
  <c r="AK175" i="61"/>
  <c r="AJ175" i="61"/>
  <c r="AI175" i="61"/>
  <c r="AH175" i="61"/>
  <c r="AG175" i="61"/>
  <c r="AF175" i="61"/>
  <c r="AE175" i="61"/>
  <c r="AC175" i="61"/>
  <c r="AB175" i="61"/>
  <c r="R175" i="61"/>
  <c r="M175" i="61"/>
  <c r="K175" i="61"/>
  <c r="BN174" i="61"/>
  <c r="BE174" i="61"/>
  <c r="AV174" i="61"/>
  <c r="AD174" i="61" s="1"/>
  <c r="AM174" i="61"/>
  <c r="AJ174" i="61"/>
  <c r="AI174" i="61"/>
  <c r="AH174" i="61"/>
  <c r="AG174" i="61"/>
  <c r="AF174" i="61"/>
  <c r="AE174" i="61"/>
  <c r="BN173" i="61"/>
  <c r="BE173" i="61"/>
  <c r="AV173" i="61"/>
  <c r="AM173" i="61"/>
  <c r="AD173" i="61" s="1"/>
  <c r="AJ173" i="61"/>
  <c r="AI173" i="61"/>
  <c r="AH173" i="61"/>
  <c r="AG173" i="61"/>
  <c r="AF173" i="61"/>
  <c r="AE173" i="61"/>
  <c r="BN172" i="61"/>
  <c r="BE172" i="61"/>
  <c r="AV172" i="61"/>
  <c r="AD172" i="61" s="1"/>
  <c r="AM172" i="61"/>
  <c r="AJ172" i="61"/>
  <c r="AI172" i="61"/>
  <c r="AH172" i="61"/>
  <c r="AG172" i="61"/>
  <c r="AF172" i="61"/>
  <c r="AE172" i="61"/>
  <c r="BN171" i="61"/>
  <c r="BM171" i="61"/>
  <c r="BL171" i="61"/>
  <c r="BE171" i="61"/>
  <c r="BD171" i="61"/>
  <c r="BC171" i="61"/>
  <c r="AV171" i="61"/>
  <c r="AU171" i="61"/>
  <c r="AT171" i="61"/>
  <c r="AM171" i="61"/>
  <c r="AD171" i="61" s="1"/>
  <c r="AL171" i="61"/>
  <c r="AK171" i="61"/>
  <c r="AJ171" i="61"/>
  <c r="AI171" i="61"/>
  <c r="AH171" i="61"/>
  <c r="AG171" i="61"/>
  <c r="AF171" i="61"/>
  <c r="AE171" i="61"/>
  <c r="AC171" i="61"/>
  <c r="AB171" i="61"/>
  <c r="R171" i="61"/>
  <c r="M171" i="61"/>
  <c r="K171" i="61"/>
  <c r="BN170" i="61"/>
  <c r="BE170" i="61"/>
  <c r="AV170" i="61"/>
  <c r="AM170" i="61"/>
  <c r="AJ170" i="61"/>
  <c r="AI170" i="61"/>
  <c r="AH170" i="61"/>
  <c r="AG170" i="61"/>
  <c r="AF170" i="61"/>
  <c r="AE170" i="61"/>
  <c r="AD170" i="61"/>
  <c r="BN169" i="61"/>
  <c r="BE169" i="61"/>
  <c r="AV169" i="61"/>
  <c r="AM169" i="61"/>
  <c r="AD169" i="61" s="1"/>
  <c r="AJ169" i="61"/>
  <c r="AI169" i="61"/>
  <c r="AH169" i="61"/>
  <c r="AG169" i="61"/>
  <c r="AF169" i="61"/>
  <c r="AE169" i="61"/>
  <c r="BN168" i="61"/>
  <c r="AD168" i="61" s="1"/>
  <c r="BE168" i="61"/>
  <c r="AV168" i="61"/>
  <c r="AM168" i="61"/>
  <c r="AJ168" i="61"/>
  <c r="AI168" i="61"/>
  <c r="AH168" i="61"/>
  <c r="AG168" i="61"/>
  <c r="AF168" i="61"/>
  <c r="AE168" i="61"/>
  <c r="BN167" i="61"/>
  <c r="BM167" i="61"/>
  <c r="BL167" i="61"/>
  <c r="BE167" i="61"/>
  <c r="BD167" i="61"/>
  <c r="BC167" i="61"/>
  <c r="AV167" i="61"/>
  <c r="AU167" i="61"/>
  <c r="AT167" i="61"/>
  <c r="AM167" i="61"/>
  <c r="AL167" i="61"/>
  <c r="AK167" i="61"/>
  <c r="AJ167" i="61"/>
  <c r="AI167" i="61"/>
  <c r="AH167" i="61"/>
  <c r="AG167" i="61"/>
  <c r="AF167" i="61"/>
  <c r="AE167" i="61"/>
  <c r="AD167" i="61"/>
  <c r="AC167" i="61"/>
  <c r="AB167" i="61"/>
  <c r="R167" i="61"/>
  <c r="M167" i="61"/>
  <c r="K167" i="61"/>
  <c r="BN166" i="61"/>
  <c r="BE166" i="61"/>
  <c r="AV166" i="61"/>
  <c r="AD166" i="61" s="1"/>
  <c r="AM166" i="61"/>
  <c r="AJ166" i="61"/>
  <c r="AI166" i="61"/>
  <c r="AH166" i="61"/>
  <c r="AG166" i="61"/>
  <c r="AF166" i="61"/>
  <c r="AE166" i="61"/>
  <c r="BN165" i="61"/>
  <c r="BE165" i="61"/>
  <c r="AV165" i="61"/>
  <c r="AM165" i="61"/>
  <c r="AD165" i="61" s="1"/>
  <c r="AJ165" i="61"/>
  <c r="AI165" i="61"/>
  <c r="AH165" i="61"/>
  <c r="AG165" i="61"/>
  <c r="AF165" i="61"/>
  <c r="AE165" i="61"/>
  <c r="BN164" i="61"/>
  <c r="BE164" i="61"/>
  <c r="AV164" i="61"/>
  <c r="AM164" i="61"/>
  <c r="AJ164" i="61"/>
  <c r="AI164" i="61"/>
  <c r="AH164" i="61"/>
  <c r="AG164" i="61"/>
  <c r="AF164" i="61"/>
  <c r="AE164" i="61"/>
  <c r="AD164" i="61"/>
  <c r="BN163" i="61"/>
  <c r="BM163" i="61"/>
  <c r="BL163" i="61"/>
  <c r="BE163" i="61"/>
  <c r="BD163" i="61"/>
  <c r="BC163" i="61"/>
  <c r="AV163" i="61"/>
  <c r="AU163" i="61"/>
  <c r="AT163" i="61"/>
  <c r="AM163" i="61"/>
  <c r="AD163" i="61" s="1"/>
  <c r="AL163" i="61"/>
  <c r="AK163" i="61"/>
  <c r="AJ163" i="61"/>
  <c r="AI163" i="61"/>
  <c r="AH163" i="61"/>
  <c r="AG163" i="61"/>
  <c r="AF163" i="61"/>
  <c r="AE163" i="61"/>
  <c r="AC163" i="61"/>
  <c r="AB163" i="61"/>
  <c r="R163" i="61"/>
  <c r="M163" i="61"/>
  <c r="K163" i="61"/>
  <c r="BN162" i="61"/>
  <c r="BE162" i="61"/>
  <c r="AV162" i="61"/>
  <c r="AM162" i="61"/>
  <c r="AD162" i="61" s="1"/>
  <c r="AJ162" i="61"/>
  <c r="AI162" i="61"/>
  <c r="AH162" i="61"/>
  <c r="AG162" i="61"/>
  <c r="AF162" i="61"/>
  <c r="AE162" i="61"/>
  <c r="BN161" i="61"/>
  <c r="AD161" i="61" s="1"/>
  <c r="BE161" i="61"/>
  <c r="AV161" i="61"/>
  <c r="AM161" i="61"/>
  <c r="AJ161" i="61"/>
  <c r="AI161" i="61"/>
  <c r="AH161" i="61"/>
  <c r="AG161" i="61"/>
  <c r="AF161" i="61"/>
  <c r="AE161" i="61"/>
  <c r="BN160" i="61"/>
  <c r="BE160" i="61"/>
  <c r="AD160" i="61" s="1"/>
  <c r="AV160" i="61"/>
  <c r="AM160" i="61"/>
  <c r="AJ160" i="61"/>
  <c r="AI160" i="61"/>
  <c r="AH160" i="61"/>
  <c r="AG160" i="61"/>
  <c r="AF160" i="61"/>
  <c r="AE160" i="61"/>
  <c r="BN159" i="61"/>
  <c r="AD159" i="61" s="1"/>
  <c r="BM159" i="61"/>
  <c r="BL159" i="61"/>
  <c r="BE159" i="61"/>
  <c r="BD159" i="61"/>
  <c r="BC159" i="61"/>
  <c r="AV159" i="61"/>
  <c r="AU159" i="61"/>
  <c r="AT159" i="61"/>
  <c r="AM159" i="61"/>
  <c r="AL159" i="61"/>
  <c r="AK159" i="61"/>
  <c r="AJ159" i="61"/>
  <c r="AI159" i="61"/>
  <c r="AH159" i="61"/>
  <c r="AG159" i="61"/>
  <c r="AF159" i="61"/>
  <c r="AE159" i="61"/>
  <c r="AC159" i="61"/>
  <c r="AB159" i="61"/>
  <c r="R159" i="61"/>
  <c r="M159" i="61"/>
  <c r="K159" i="61"/>
  <c r="BN158" i="61"/>
  <c r="BE158" i="61"/>
  <c r="AV158" i="61"/>
  <c r="AD158" i="61" s="1"/>
  <c r="AM158" i="61"/>
  <c r="AJ158" i="61"/>
  <c r="AI158" i="61"/>
  <c r="AH158" i="61"/>
  <c r="AG158" i="61"/>
  <c r="AF158" i="61"/>
  <c r="AE158" i="61"/>
  <c r="BN157" i="61"/>
  <c r="BE157" i="61"/>
  <c r="AV157" i="61"/>
  <c r="AM157" i="61"/>
  <c r="AD157" i="61" s="1"/>
  <c r="AJ157" i="61"/>
  <c r="AI157" i="61"/>
  <c r="AH157" i="61"/>
  <c r="AG157" i="61"/>
  <c r="AF157" i="61"/>
  <c r="AE157" i="61"/>
  <c r="BN156" i="61"/>
  <c r="BE156" i="61"/>
  <c r="AV156" i="61"/>
  <c r="AD156" i="61" s="1"/>
  <c r="AM156" i="61"/>
  <c r="AJ156" i="61"/>
  <c r="AI156" i="61"/>
  <c r="AH156" i="61"/>
  <c r="AG156" i="61"/>
  <c r="AF156" i="61"/>
  <c r="AE156" i="61"/>
  <c r="BN155" i="61"/>
  <c r="BM155" i="61"/>
  <c r="BL155" i="61"/>
  <c r="BE155" i="61"/>
  <c r="BD155" i="61"/>
  <c r="BC155" i="61"/>
  <c r="AV155" i="61"/>
  <c r="AU155" i="61"/>
  <c r="AT155" i="61"/>
  <c r="AM155" i="61"/>
  <c r="AD155" i="61" s="1"/>
  <c r="AL155" i="61"/>
  <c r="AK155" i="61"/>
  <c r="AJ155" i="61"/>
  <c r="AI155" i="61"/>
  <c r="AH155" i="61"/>
  <c r="AG155" i="61"/>
  <c r="AF155" i="61"/>
  <c r="AE155" i="61"/>
  <c r="AC155" i="61"/>
  <c r="AB155" i="61"/>
  <c r="R155" i="61"/>
  <c r="M155" i="61"/>
  <c r="K155" i="61"/>
  <c r="BN154" i="61"/>
  <c r="BE154" i="61"/>
  <c r="AV154" i="61"/>
  <c r="AM154" i="61"/>
  <c r="AJ154" i="61"/>
  <c r="AI154" i="61"/>
  <c r="AH154" i="61"/>
  <c r="AG154" i="61"/>
  <c r="AF154" i="61"/>
  <c r="AE154" i="61"/>
  <c r="AD154" i="61"/>
  <c r="BN153" i="61"/>
  <c r="BE153" i="61"/>
  <c r="AV153" i="61"/>
  <c r="AM153" i="61"/>
  <c r="AD153" i="61" s="1"/>
  <c r="AJ153" i="61"/>
  <c r="AI153" i="61"/>
  <c r="AH153" i="61"/>
  <c r="AG153" i="61"/>
  <c r="AF153" i="61"/>
  <c r="AE153" i="61"/>
  <c r="BN152" i="61"/>
  <c r="AD152" i="61" s="1"/>
  <c r="BE152" i="61"/>
  <c r="AV152" i="61"/>
  <c r="AM152" i="61"/>
  <c r="AJ152" i="61"/>
  <c r="AI152" i="61"/>
  <c r="AH152" i="61"/>
  <c r="AG152" i="61"/>
  <c r="AF152" i="61"/>
  <c r="AE152" i="61"/>
  <c r="BN151" i="61"/>
  <c r="BM151" i="61"/>
  <c r="BL151" i="61"/>
  <c r="BE151" i="61"/>
  <c r="BD151" i="61"/>
  <c r="BC151" i="61"/>
  <c r="AV151" i="61"/>
  <c r="AU151" i="61"/>
  <c r="AT151" i="61"/>
  <c r="AM151" i="61"/>
  <c r="AL151" i="61"/>
  <c r="AK151" i="61"/>
  <c r="AJ151" i="61"/>
  <c r="AI151" i="61"/>
  <c r="AH151" i="61"/>
  <c r="AG151" i="61"/>
  <c r="AF151" i="61"/>
  <c r="AE151" i="61"/>
  <c r="AD151" i="61"/>
  <c r="AC151" i="61"/>
  <c r="AB151" i="61"/>
  <c r="R151" i="61"/>
  <c r="M151" i="61"/>
  <c r="K151" i="61"/>
  <c r="BN150" i="61"/>
  <c r="BE150" i="61"/>
  <c r="AV150" i="61"/>
  <c r="AD150" i="61" s="1"/>
  <c r="AM150" i="61"/>
  <c r="AJ150" i="61"/>
  <c r="AI150" i="61"/>
  <c r="AH150" i="61"/>
  <c r="AG150" i="61"/>
  <c r="AF150" i="61"/>
  <c r="AE150" i="61"/>
  <c r="BN149" i="61"/>
  <c r="BE149" i="61"/>
  <c r="AV149" i="61"/>
  <c r="AM149" i="61"/>
  <c r="AD149" i="61" s="1"/>
  <c r="AJ149" i="61"/>
  <c r="AI149" i="61"/>
  <c r="AH149" i="61"/>
  <c r="AG149" i="61"/>
  <c r="AF149" i="61"/>
  <c r="AE149" i="61"/>
  <c r="BN148" i="61"/>
  <c r="BE148" i="61"/>
  <c r="AV148" i="61"/>
  <c r="AM148" i="61"/>
  <c r="AJ148" i="61"/>
  <c r="AI148" i="61"/>
  <c r="AH148" i="61"/>
  <c r="AG148" i="61"/>
  <c r="AF148" i="61"/>
  <c r="AE148" i="61"/>
  <c r="AD148" i="61"/>
  <c r="BN147" i="61"/>
  <c r="BM147" i="61"/>
  <c r="BL147" i="61"/>
  <c r="BE147" i="61"/>
  <c r="BD147" i="61"/>
  <c r="BC147" i="61"/>
  <c r="AV147" i="61"/>
  <c r="AU147" i="61"/>
  <c r="AT147" i="61"/>
  <c r="AM147" i="61"/>
  <c r="AD147" i="61" s="1"/>
  <c r="AL147" i="61"/>
  <c r="AK147" i="61"/>
  <c r="AJ147" i="61"/>
  <c r="AI147" i="61"/>
  <c r="AH147" i="61"/>
  <c r="AG147" i="61"/>
  <c r="AF147" i="61"/>
  <c r="AE147" i="61"/>
  <c r="AC147" i="61"/>
  <c r="AB147" i="61"/>
  <c r="R147" i="61"/>
  <c r="M147" i="61"/>
  <c r="K147" i="61"/>
  <c r="BN146" i="61"/>
  <c r="BE146" i="61"/>
  <c r="AV146" i="61"/>
  <c r="AM146" i="61"/>
  <c r="AD146" i="61" s="1"/>
  <c r="AJ146" i="61"/>
  <c r="AI146" i="61"/>
  <c r="AH146" i="61"/>
  <c r="AG146" i="61"/>
  <c r="AF146" i="61"/>
  <c r="AE146" i="61"/>
  <c r="BN145" i="61"/>
  <c r="AD145" i="61" s="1"/>
  <c r="BE145" i="61"/>
  <c r="AV145" i="61"/>
  <c r="AM145" i="61"/>
  <c r="AJ145" i="61"/>
  <c r="AI145" i="61"/>
  <c r="AH145" i="61"/>
  <c r="AG145" i="61"/>
  <c r="AF145" i="61"/>
  <c r="AE145" i="61"/>
  <c r="BN144" i="61"/>
  <c r="BE144" i="61"/>
  <c r="AD144" i="61" s="1"/>
  <c r="AV144" i="61"/>
  <c r="AM144" i="61"/>
  <c r="AJ144" i="61"/>
  <c r="AI144" i="61"/>
  <c r="AH144" i="61"/>
  <c r="AG144" i="61"/>
  <c r="AF144" i="61"/>
  <c r="AE144" i="61"/>
  <c r="BN143" i="61"/>
  <c r="AD143" i="61" s="1"/>
  <c r="BM143" i="61"/>
  <c r="BL143" i="61"/>
  <c r="BE143" i="61"/>
  <c r="BD143" i="61"/>
  <c r="BC143" i="61"/>
  <c r="AV143" i="61"/>
  <c r="AU143" i="61"/>
  <c r="AT143" i="61"/>
  <c r="AM143" i="61"/>
  <c r="AL143" i="61"/>
  <c r="AK143" i="61"/>
  <c r="AJ143" i="61"/>
  <c r="AI143" i="61"/>
  <c r="AH143" i="61"/>
  <c r="AG143" i="61"/>
  <c r="AF143" i="61"/>
  <c r="AE143" i="61"/>
  <c r="AC143" i="61"/>
  <c r="AB143" i="61"/>
  <c r="R143" i="61"/>
  <c r="M143" i="61"/>
  <c r="K143" i="61"/>
  <c r="BN142" i="61"/>
  <c r="BE142" i="61"/>
  <c r="AV142" i="61"/>
  <c r="AD142" i="61" s="1"/>
  <c r="AM142" i="61"/>
  <c r="AJ142" i="61"/>
  <c r="AI142" i="61"/>
  <c r="AH142" i="61"/>
  <c r="AG142" i="61"/>
  <c r="AF142" i="61"/>
  <c r="AE142" i="61"/>
  <c r="BN141" i="61"/>
  <c r="BE141" i="61"/>
  <c r="AV141" i="61"/>
  <c r="AM141" i="61"/>
  <c r="AD141" i="61" s="1"/>
  <c r="AJ141" i="61"/>
  <c r="AI141" i="61"/>
  <c r="AH141" i="61"/>
  <c r="AG141" i="61"/>
  <c r="AF141" i="61"/>
  <c r="AE141" i="61"/>
  <c r="BN140" i="61"/>
  <c r="BE140" i="61"/>
  <c r="AV140" i="61"/>
  <c r="AD140" i="61" s="1"/>
  <c r="AM140" i="61"/>
  <c r="AJ140" i="61"/>
  <c r="AI140" i="61"/>
  <c r="AH140" i="61"/>
  <c r="AG140" i="61"/>
  <c r="AF140" i="61"/>
  <c r="AE140" i="61"/>
  <c r="BN139" i="61"/>
  <c r="BM139" i="61"/>
  <c r="BL139" i="61"/>
  <c r="BE139" i="61"/>
  <c r="BD139" i="61"/>
  <c r="BC139" i="61"/>
  <c r="AV139" i="61"/>
  <c r="AU139" i="61"/>
  <c r="AT139" i="61"/>
  <c r="AM139" i="61"/>
  <c r="AD139" i="61" s="1"/>
  <c r="AL139" i="61"/>
  <c r="AK139" i="61"/>
  <c r="AJ139" i="61"/>
  <c r="AI139" i="61"/>
  <c r="AH139" i="61"/>
  <c r="AG139" i="61"/>
  <c r="AF139" i="61"/>
  <c r="AE139" i="61"/>
  <c r="AC139" i="61"/>
  <c r="AB139" i="61"/>
  <c r="R139" i="61"/>
  <c r="M139" i="61"/>
  <c r="K139" i="61"/>
  <c r="BN138" i="61"/>
  <c r="BE138" i="61"/>
  <c r="AV138" i="61"/>
  <c r="AM138" i="61"/>
  <c r="AJ138" i="61"/>
  <c r="AI138" i="61"/>
  <c r="AH138" i="61"/>
  <c r="AG138" i="61"/>
  <c r="AF138" i="61"/>
  <c r="AE138" i="61"/>
  <c r="AD138" i="61"/>
  <c r="BN137" i="61"/>
  <c r="BE137" i="61"/>
  <c r="AV137" i="61"/>
  <c r="AM137" i="61"/>
  <c r="AD137" i="61" s="1"/>
  <c r="AJ137" i="61"/>
  <c r="AI137" i="61"/>
  <c r="AH137" i="61"/>
  <c r="AG137" i="61"/>
  <c r="AF137" i="61"/>
  <c r="AE137" i="61"/>
  <c r="BN136" i="61"/>
  <c r="AD136" i="61" s="1"/>
  <c r="BE136" i="61"/>
  <c r="AV136" i="61"/>
  <c r="AM136" i="61"/>
  <c r="AJ136" i="61"/>
  <c r="AI136" i="61"/>
  <c r="AH136" i="61"/>
  <c r="AG136" i="61"/>
  <c r="AF136" i="61"/>
  <c r="AE136" i="61"/>
  <c r="BN135" i="61"/>
  <c r="BM135" i="61"/>
  <c r="BL135" i="61"/>
  <c r="BE135" i="61"/>
  <c r="BD135" i="61"/>
  <c r="BC135" i="61"/>
  <c r="AV135" i="61"/>
  <c r="AU135" i="61"/>
  <c r="AT135" i="61"/>
  <c r="AM135" i="61"/>
  <c r="AL135" i="61"/>
  <c r="AK135" i="61"/>
  <c r="AJ135" i="61"/>
  <c r="AI135" i="61"/>
  <c r="AH135" i="61"/>
  <c r="AG135" i="61"/>
  <c r="AF135" i="61"/>
  <c r="AE135" i="61"/>
  <c r="AD135" i="61"/>
  <c r="AC135" i="61"/>
  <c r="AB135" i="61"/>
  <c r="R135" i="61"/>
  <c r="M135" i="61"/>
  <c r="K135" i="61"/>
  <c r="BN134" i="61"/>
  <c r="BE134" i="61"/>
  <c r="AV134" i="61"/>
  <c r="AD134" i="61" s="1"/>
  <c r="AM134" i="61"/>
  <c r="AJ134" i="61"/>
  <c r="AI134" i="61"/>
  <c r="AH134" i="61"/>
  <c r="AG134" i="61"/>
  <c r="AF134" i="61"/>
  <c r="AE134" i="61"/>
  <c r="BN133" i="61"/>
  <c r="BE133" i="61"/>
  <c r="AV133" i="61"/>
  <c r="AM133" i="61"/>
  <c r="AD133" i="61" s="1"/>
  <c r="AJ133" i="61"/>
  <c r="AI133" i="61"/>
  <c r="AH133" i="61"/>
  <c r="AG133" i="61"/>
  <c r="AF133" i="61"/>
  <c r="AE133" i="61"/>
  <c r="BN132" i="61"/>
  <c r="BE132" i="61"/>
  <c r="AV132" i="61"/>
  <c r="AM132" i="61"/>
  <c r="AJ132" i="61"/>
  <c r="AI132" i="61"/>
  <c r="AH132" i="61"/>
  <c r="AG132" i="61"/>
  <c r="AF132" i="61"/>
  <c r="AE132" i="61"/>
  <c r="AD132" i="61"/>
  <c r="BN131" i="61"/>
  <c r="BM131" i="61"/>
  <c r="BL131" i="61"/>
  <c r="BE131" i="61"/>
  <c r="BD131" i="61"/>
  <c r="BC131" i="61"/>
  <c r="AV131" i="61"/>
  <c r="AU131" i="61"/>
  <c r="AT131" i="61"/>
  <c r="AM131" i="61"/>
  <c r="AD131" i="61" s="1"/>
  <c r="AL131" i="61"/>
  <c r="AK131" i="61"/>
  <c r="AJ131" i="61"/>
  <c r="AI131" i="61"/>
  <c r="AH131" i="61"/>
  <c r="AG131" i="61"/>
  <c r="AF131" i="61"/>
  <c r="AE131" i="61"/>
  <c r="AC131" i="61"/>
  <c r="AB131" i="61"/>
  <c r="R131" i="61"/>
  <c r="M131" i="61"/>
  <c r="K131" i="61"/>
  <c r="BN130" i="61"/>
  <c r="BE130" i="61"/>
  <c r="AV130" i="61"/>
  <c r="AM130" i="61"/>
  <c r="AD130" i="61" s="1"/>
  <c r="AJ130" i="61"/>
  <c r="AI130" i="61"/>
  <c r="AH130" i="61"/>
  <c r="AG130" i="61"/>
  <c r="AF130" i="61"/>
  <c r="AE130" i="61"/>
  <c r="BN129" i="61"/>
  <c r="AD129" i="61" s="1"/>
  <c r="BE129" i="61"/>
  <c r="AV129" i="61"/>
  <c r="AM129" i="61"/>
  <c r="AJ129" i="61"/>
  <c r="AI129" i="61"/>
  <c r="AH129" i="61"/>
  <c r="AG129" i="61"/>
  <c r="AF129" i="61"/>
  <c r="AE129" i="61"/>
  <c r="BN128" i="61"/>
  <c r="BE128" i="61"/>
  <c r="AD128" i="61" s="1"/>
  <c r="AV128" i="61"/>
  <c r="AM128" i="61"/>
  <c r="AJ128" i="61"/>
  <c r="AI128" i="61"/>
  <c r="AH128" i="61"/>
  <c r="AG128" i="61"/>
  <c r="AF128" i="61"/>
  <c r="AE128" i="61"/>
  <c r="BN127" i="61"/>
  <c r="AD127" i="61" s="1"/>
  <c r="BM127" i="61"/>
  <c r="BL127" i="61"/>
  <c r="BE127" i="61"/>
  <c r="BD127" i="61"/>
  <c r="BC127" i="61"/>
  <c r="AV127" i="61"/>
  <c r="AU127" i="61"/>
  <c r="AT127" i="61"/>
  <c r="AM127" i="61"/>
  <c r="AL127" i="61"/>
  <c r="AK127" i="61"/>
  <c r="AJ127" i="61"/>
  <c r="AI127" i="61"/>
  <c r="AH127" i="61"/>
  <c r="AG127" i="61"/>
  <c r="AF127" i="61"/>
  <c r="AE127" i="61"/>
  <c r="AC127" i="61"/>
  <c r="AB127" i="61"/>
  <c r="R127" i="61"/>
  <c r="M127" i="61"/>
  <c r="K127" i="61"/>
  <c r="BN126" i="61"/>
  <c r="BE126" i="61"/>
  <c r="AV126" i="61"/>
  <c r="AD126" i="61" s="1"/>
  <c r="AM126" i="61"/>
  <c r="AJ126" i="61"/>
  <c r="AI126" i="61"/>
  <c r="AH126" i="61"/>
  <c r="AG126" i="61"/>
  <c r="AF126" i="61"/>
  <c r="AE126" i="61"/>
  <c r="BN125" i="61"/>
  <c r="BE125" i="61"/>
  <c r="AV125" i="61"/>
  <c r="AM125" i="61"/>
  <c r="AD125" i="61" s="1"/>
  <c r="AJ125" i="61"/>
  <c r="AI125" i="61"/>
  <c r="AH125" i="61"/>
  <c r="AG125" i="61"/>
  <c r="AF125" i="61"/>
  <c r="AE125" i="61"/>
  <c r="BN124" i="61"/>
  <c r="BE124" i="61"/>
  <c r="AV124" i="61"/>
  <c r="AD124" i="61" s="1"/>
  <c r="AM124" i="61"/>
  <c r="AJ124" i="61"/>
  <c r="AI124" i="61"/>
  <c r="AH124" i="61"/>
  <c r="AG124" i="61"/>
  <c r="AF124" i="61"/>
  <c r="AE124" i="61"/>
  <c r="BN123" i="61"/>
  <c r="BM123" i="61"/>
  <c r="BL123" i="61"/>
  <c r="BE123" i="61"/>
  <c r="BD123" i="61"/>
  <c r="BC123" i="61"/>
  <c r="AV123" i="61"/>
  <c r="AU123" i="61"/>
  <c r="AT123" i="61"/>
  <c r="AM123" i="61"/>
  <c r="AD123" i="61" s="1"/>
  <c r="AL123" i="61"/>
  <c r="AK123" i="61"/>
  <c r="AJ123" i="61"/>
  <c r="AI123" i="61"/>
  <c r="AH123" i="61"/>
  <c r="AG123" i="61"/>
  <c r="AF123" i="61"/>
  <c r="AE123" i="61"/>
  <c r="AC123" i="61"/>
  <c r="AB123" i="61"/>
  <c r="R123" i="61"/>
  <c r="M123" i="61"/>
  <c r="K123" i="61"/>
  <c r="BN122" i="61"/>
  <c r="BE122" i="61"/>
  <c r="AV122" i="61"/>
  <c r="AM122" i="61"/>
  <c r="AJ122" i="61"/>
  <c r="AI122" i="61"/>
  <c r="AH122" i="61"/>
  <c r="AG122" i="61"/>
  <c r="AF122" i="61"/>
  <c r="AE122" i="61"/>
  <c r="AD122" i="61"/>
  <c r="BN121" i="61"/>
  <c r="BE121" i="61"/>
  <c r="AV121" i="61"/>
  <c r="AM121" i="61"/>
  <c r="AJ121" i="61"/>
  <c r="AI121" i="61"/>
  <c r="AH121" i="61"/>
  <c r="AG121" i="61"/>
  <c r="AF121" i="61"/>
  <c r="AE121" i="61"/>
  <c r="AD121" i="61"/>
  <c r="BN120" i="61"/>
  <c r="AD120" i="61" s="1"/>
  <c r="BE120" i="61"/>
  <c r="AV120" i="61"/>
  <c r="AM120" i="61"/>
  <c r="AJ120" i="61"/>
  <c r="AI120" i="61"/>
  <c r="AH120" i="61"/>
  <c r="AG120" i="61"/>
  <c r="AF120" i="61"/>
  <c r="AE120" i="61"/>
  <c r="BN119" i="61"/>
  <c r="BM119" i="61"/>
  <c r="BL119" i="61"/>
  <c r="BE119" i="61"/>
  <c r="BD119" i="61"/>
  <c r="BC119" i="61"/>
  <c r="AV119" i="61"/>
  <c r="AU119" i="61"/>
  <c r="AT119" i="61"/>
  <c r="AM119" i="61"/>
  <c r="AL119" i="61"/>
  <c r="AK119" i="61"/>
  <c r="AJ119" i="61"/>
  <c r="AI119" i="61"/>
  <c r="AH119" i="61"/>
  <c r="AG119" i="61"/>
  <c r="AF119" i="61"/>
  <c r="AE119" i="61"/>
  <c r="AD119" i="61"/>
  <c r="AC119" i="61"/>
  <c r="AB119" i="61"/>
  <c r="R119" i="61"/>
  <c r="M119" i="61"/>
  <c r="K119" i="61"/>
  <c r="BN118" i="61"/>
  <c r="BE118" i="61"/>
  <c r="AV118" i="61"/>
  <c r="AD118" i="61" s="1"/>
  <c r="AM118" i="61"/>
  <c r="AJ118" i="61"/>
  <c r="AI118" i="61"/>
  <c r="AH118" i="61"/>
  <c r="AG118" i="61"/>
  <c r="AF118" i="61"/>
  <c r="AE118" i="61"/>
  <c r="BN117" i="61"/>
  <c r="BE117" i="61"/>
  <c r="AV117" i="61"/>
  <c r="AM117" i="61"/>
  <c r="AD117" i="61" s="1"/>
  <c r="AJ117" i="61"/>
  <c r="AI117" i="61"/>
  <c r="AH117" i="61"/>
  <c r="AG117" i="61"/>
  <c r="AF117" i="61"/>
  <c r="AE117" i="61"/>
  <c r="BN116" i="61"/>
  <c r="BE116" i="61"/>
  <c r="AV116" i="61"/>
  <c r="AM116" i="61"/>
  <c r="AJ116" i="61"/>
  <c r="AI116" i="61"/>
  <c r="AH116" i="61"/>
  <c r="AG116" i="61"/>
  <c r="AF116" i="61"/>
  <c r="AE116" i="61"/>
  <c r="AD116" i="61"/>
  <c r="BN115" i="61"/>
  <c r="BM115" i="61"/>
  <c r="BL115" i="61"/>
  <c r="BE115" i="61"/>
  <c r="BD115" i="61"/>
  <c r="BC115" i="61"/>
  <c r="AV115" i="61"/>
  <c r="AU115" i="61"/>
  <c r="AT115" i="61"/>
  <c r="AM115" i="61"/>
  <c r="AD115" i="61" s="1"/>
  <c r="AL115" i="61"/>
  <c r="AK115" i="61"/>
  <c r="AJ115" i="61"/>
  <c r="AI115" i="61"/>
  <c r="AH115" i="61"/>
  <c r="AG115" i="61"/>
  <c r="AF115" i="61"/>
  <c r="AE115" i="61"/>
  <c r="AC115" i="61"/>
  <c r="AB115" i="61"/>
  <c r="R115" i="61"/>
  <c r="M115" i="61"/>
  <c r="K115" i="61"/>
  <c r="BN114" i="61"/>
  <c r="BE114" i="61"/>
  <c r="AV114" i="61"/>
  <c r="AM114" i="61"/>
  <c r="AD114" i="61" s="1"/>
  <c r="AJ114" i="61"/>
  <c r="AI114" i="61"/>
  <c r="AH114" i="61"/>
  <c r="AG114" i="61"/>
  <c r="AF114" i="61"/>
  <c r="AE114" i="61"/>
  <c r="BN113" i="61"/>
  <c r="AD113" i="61" s="1"/>
  <c r="BE113" i="61"/>
  <c r="AV113" i="61"/>
  <c r="AM113" i="61"/>
  <c r="AJ113" i="61"/>
  <c r="AI113" i="61"/>
  <c r="AH113" i="61"/>
  <c r="AG113" i="61"/>
  <c r="AF113" i="61"/>
  <c r="AE113" i="61"/>
  <c r="BN112" i="61"/>
  <c r="BE112" i="61"/>
  <c r="AD112" i="61" s="1"/>
  <c r="AV112" i="61"/>
  <c r="AM112" i="61"/>
  <c r="AJ112" i="61"/>
  <c r="AI112" i="61"/>
  <c r="AH112" i="61"/>
  <c r="AG112" i="61"/>
  <c r="AF112" i="61"/>
  <c r="AE112" i="61"/>
  <c r="BN111" i="61"/>
  <c r="AD111" i="61" s="1"/>
  <c r="BM111" i="61"/>
  <c r="BL111" i="61"/>
  <c r="BE111" i="61"/>
  <c r="BD111" i="61"/>
  <c r="BC111" i="61"/>
  <c r="AV111" i="61"/>
  <c r="AU111" i="61"/>
  <c r="AT111" i="61"/>
  <c r="AM111" i="61"/>
  <c r="AL111" i="61"/>
  <c r="AK111" i="61"/>
  <c r="AJ111" i="61"/>
  <c r="AI111" i="61"/>
  <c r="AH111" i="61"/>
  <c r="AG111" i="61"/>
  <c r="AF111" i="61"/>
  <c r="AE111" i="61"/>
  <c r="AC111" i="61"/>
  <c r="AB111" i="61"/>
  <c r="R111" i="61"/>
  <c r="M111" i="61"/>
  <c r="K111" i="61"/>
  <c r="BN110" i="61"/>
  <c r="BE110" i="61"/>
  <c r="AV110" i="61"/>
  <c r="AD110" i="61" s="1"/>
  <c r="AM110" i="61"/>
  <c r="AJ110" i="61"/>
  <c r="AI110" i="61"/>
  <c r="AH110" i="61"/>
  <c r="AG110" i="61"/>
  <c r="AF110" i="61"/>
  <c r="AE110" i="61"/>
  <c r="BN109" i="61"/>
  <c r="BE109" i="61"/>
  <c r="AV109" i="61"/>
  <c r="AM109" i="61"/>
  <c r="AD109" i="61" s="1"/>
  <c r="AJ109" i="61"/>
  <c r="AI109" i="61"/>
  <c r="AH109" i="61"/>
  <c r="AG109" i="61"/>
  <c r="AF109" i="61"/>
  <c r="AE109" i="61"/>
  <c r="BN108" i="61"/>
  <c r="BE108" i="61"/>
  <c r="AV108" i="61"/>
  <c r="AD108" i="61" s="1"/>
  <c r="AM108" i="61"/>
  <c r="AJ108" i="61"/>
  <c r="AI108" i="61"/>
  <c r="AH108" i="61"/>
  <c r="AG108" i="61"/>
  <c r="AF108" i="61"/>
  <c r="AE108" i="61"/>
  <c r="BN107" i="61"/>
  <c r="BM107" i="61"/>
  <c r="BL107" i="61"/>
  <c r="BE107" i="61"/>
  <c r="BD107" i="61"/>
  <c r="BC107" i="61"/>
  <c r="AV107" i="61"/>
  <c r="AU107" i="61"/>
  <c r="AT107" i="61"/>
  <c r="AM107" i="61"/>
  <c r="AD107" i="61" s="1"/>
  <c r="AL107" i="61"/>
  <c r="AK107" i="61"/>
  <c r="AJ107" i="61"/>
  <c r="AI107" i="61"/>
  <c r="AH107" i="61"/>
  <c r="AG107" i="61"/>
  <c r="AF107" i="61"/>
  <c r="AE107" i="61"/>
  <c r="AC107" i="61"/>
  <c r="AB107" i="61"/>
  <c r="R107" i="61"/>
  <c r="M107" i="61"/>
  <c r="K107" i="61"/>
  <c r="BN106" i="61"/>
  <c r="BE106" i="61"/>
  <c r="AV106" i="61"/>
  <c r="AM106" i="61"/>
  <c r="AJ106" i="61"/>
  <c r="AI106" i="61"/>
  <c r="AH106" i="61"/>
  <c r="AG106" i="61"/>
  <c r="AF106" i="61"/>
  <c r="AE106" i="61"/>
  <c r="AD106" i="61"/>
  <c r="BN105" i="61"/>
  <c r="BE105" i="61"/>
  <c r="AV105" i="61"/>
  <c r="AM105" i="61"/>
  <c r="AJ105" i="61"/>
  <c r="AI105" i="61"/>
  <c r="AH105" i="61"/>
  <c r="AG105" i="61"/>
  <c r="AF105" i="61"/>
  <c r="AE105" i="61"/>
  <c r="AD105" i="61"/>
  <c r="BN104" i="61"/>
  <c r="AD104" i="61" s="1"/>
  <c r="BE104" i="61"/>
  <c r="AV104" i="61"/>
  <c r="AM104" i="61"/>
  <c r="AJ104" i="61"/>
  <c r="AI104" i="61"/>
  <c r="AH104" i="61"/>
  <c r="AG104" i="61"/>
  <c r="AF104" i="61"/>
  <c r="AE104" i="61"/>
  <c r="BN103" i="61"/>
  <c r="BM103" i="61"/>
  <c r="BL103" i="61"/>
  <c r="BE103" i="61"/>
  <c r="BD103" i="61"/>
  <c r="BC103" i="61"/>
  <c r="AV103" i="61"/>
  <c r="AU103" i="61"/>
  <c r="AT103" i="61"/>
  <c r="AM103" i="61"/>
  <c r="AL103" i="61"/>
  <c r="AK103" i="61"/>
  <c r="AJ103" i="61"/>
  <c r="AI103" i="61"/>
  <c r="AH103" i="61"/>
  <c r="AG103" i="61"/>
  <c r="AF103" i="61"/>
  <c r="AE103" i="61"/>
  <c r="AD103" i="61"/>
  <c r="AC103" i="61"/>
  <c r="AB103" i="61"/>
  <c r="R103" i="61"/>
  <c r="M103" i="61"/>
  <c r="K103" i="61"/>
  <c r="BN102" i="61"/>
  <c r="BE102" i="61"/>
  <c r="AV102" i="61"/>
  <c r="AM102" i="61"/>
  <c r="AJ102" i="61"/>
  <c r="AI102" i="61"/>
  <c r="AH102" i="61"/>
  <c r="AG102" i="61"/>
  <c r="AF102" i="61"/>
  <c r="AE102" i="61"/>
  <c r="AD102" i="61"/>
  <c r="BN101" i="61"/>
  <c r="BE101" i="61"/>
  <c r="AV101" i="61"/>
  <c r="AM101" i="61"/>
  <c r="AD101" i="61" s="1"/>
  <c r="AJ101" i="61"/>
  <c r="AI101" i="61"/>
  <c r="AH101" i="61"/>
  <c r="AG101" i="61"/>
  <c r="AF101" i="61"/>
  <c r="AE101" i="61"/>
  <c r="BN100" i="61"/>
  <c r="BE100" i="61"/>
  <c r="AV100" i="61"/>
  <c r="AM100" i="61"/>
  <c r="AJ100" i="61"/>
  <c r="AI100" i="61"/>
  <c r="AH100" i="61"/>
  <c r="AG100" i="61"/>
  <c r="AF100" i="61"/>
  <c r="AE100" i="61"/>
  <c r="AD100" i="61"/>
  <c r="BN99" i="61"/>
  <c r="BM99" i="61"/>
  <c r="BL99" i="61"/>
  <c r="BE99" i="61"/>
  <c r="BD99" i="61"/>
  <c r="BC99" i="61"/>
  <c r="AV99" i="61"/>
  <c r="AU99" i="61"/>
  <c r="AT99" i="61"/>
  <c r="AM99" i="61"/>
  <c r="AD99" i="61" s="1"/>
  <c r="AL99" i="61"/>
  <c r="AK99" i="61"/>
  <c r="AJ99" i="61"/>
  <c r="AI99" i="61"/>
  <c r="AH99" i="61"/>
  <c r="AG99" i="61"/>
  <c r="AF99" i="61"/>
  <c r="AE99" i="61"/>
  <c r="AC99" i="61"/>
  <c r="AB99" i="61"/>
  <c r="R99" i="61"/>
  <c r="M99" i="61"/>
  <c r="K99" i="61"/>
  <c r="BN98" i="61"/>
  <c r="BE98" i="61"/>
  <c r="AV98" i="61"/>
  <c r="AM98" i="61"/>
  <c r="AD98" i="61" s="1"/>
  <c r="AJ98" i="61"/>
  <c r="AI98" i="61"/>
  <c r="AH98" i="61"/>
  <c r="AG98" i="61"/>
  <c r="AF98" i="61"/>
  <c r="AE98" i="61"/>
  <c r="BN97" i="61"/>
  <c r="BE97" i="61"/>
  <c r="AV97" i="61"/>
  <c r="AD97" i="61" s="1"/>
  <c r="AM97" i="61"/>
  <c r="AJ97" i="61"/>
  <c r="AI97" i="61"/>
  <c r="AH97" i="61"/>
  <c r="AG97" i="61"/>
  <c r="AF97" i="61"/>
  <c r="AE97" i="61"/>
  <c r="BN96" i="61"/>
  <c r="BE96" i="61"/>
  <c r="AV96" i="61"/>
  <c r="AM96" i="61"/>
  <c r="AD96" i="61" s="1"/>
  <c r="AJ96" i="61"/>
  <c r="AI96" i="61"/>
  <c r="AH96" i="61"/>
  <c r="AG96" i="61"/>
  <c r="AF96" i="61"/>
  <c r="AE96" i="61"/>
  <c r="BN95" i="61"/>
  <c r="AD95" i="61" s="1"/>
  <c r="BM95" i="61"/>
  <c r="BL95" i="61"/>
  <c r="BE95" i="61"/>
  <c r="BD95" i="61"/>
  <c r="BC95" i="61"/>
  <c r="AV95" i="61"/>
  <c r="AU95" i="61"/>
  <c r="AT95" i="61"/>
  <c r="AM95" i="61"/>
  <c r="AL95" i="61"/>
  <c r="AK95" i="61"/>
  <c r="AJ95" i="61"/>
  <c r="AI95" i="61"/>
  <c r="AH95" i="61"/>
  <c r="AG95" i="61"/>
  <c r="AF95" i="61"/>
  <c r="AE95" i="61"/>
  <c r="AC95" i="61"/>
  <c r="AB95" i="61"/>
  <c r="R95" i="61"/>
  <c r="M95" i="61"/>
  <c r="K95" i="61"/>
  <c r="BN94" i="61"/>
  <c r="BE94" i="61"/>
  <c r="AV94" i="61"/>
  <c r="AD94" i="61" s="1"/>
  <c r="AM94" i="61"/>
  <c r="AJ94" i="61"/>
  <c r="AI94" i="61"/>
  <c r="AH94" i="61"/>
  <c r="AG94" i="61"/>
  <c r="AF94" i="61"/>
  <c r="AE94" i="61"/>
  <c r="BN93" i="61"/>
  <c r="BE93" i="61"/>
  <c r="AV93" i="61"/>
  <c r="AM93" i="61"/>
  <c r="AD93" i="61" s="1"/>
  <c r="AJ93" i="61"/>
  <c r="AI93" i="61"/>
  <c r="AH93" i="61"/>
  <c r="AG93" i="61"/>
  <c r="AF93" i="61"/>
  <c r="AE93" i="61"/>
  <c r="BN92" i="61"/>
  <c r="BE92" i="61"/>
  <c r="AV92" i="61"/>
  <c r="AD92" i="61" s="1"/>
  <c r="AM92" i="61"/>
  <c r="AJ92" i="61"/>
  <c r="AI92" i="61"/>
  <c r="AH92" i="61"/>
  <c r="AG92" i="61"/>
  <c r="AF92" i="61"/>
  <c r="AE92" i="61"/>
  <c r="BN91" i="61"/>
  <c r="BM91" i="61"/>
  <c r="BL91" i="61"/>
  <c r="BE91" i="61"/>
  <c r="BD91" i="61"/>
  <c r="BC91" i="61"/>
  <c r="AV91" i="61"/>
  <c r="AU91" i="61"/>
  <c r="AT91" i="61"/>
  <c r="AM91" i="61"/>
  <c r="AD91" i="61" s="1"/>
  <c r="AL91" i="61"/>
  <c r="AK91" i="61"/>
  <c r="AJ91" i="61"/>
  <c r="AI91" i="61"/>
  <c r="AH91" i="61"/>
  <c r="AG91" i="61"/>
  <c r="AF91" i="61"/>
  <c r="AE91" i="61"/>
  <c r="AC91" i="61"/>
  <c r="AB91" i="61"/>
  <c r="R91" i="61"/>
  <c r="M91" i="61"/>
  <c r="K91" i="61"/>
  <c r="BN90" i="61"/>
  <c r="BE90" i="61"/>
  <c r="AV90" i="61"/>
  <c r="AM90" i="61"/>
  <c r="AJ90" i="61"/>
  <c r="AI90" i="61"/>
  <c r="AH90" i="61"/>
  <c r="AG90" i="61"/>
  <c r="AF90" i="61"/>
  <c r="AE90" i="61"/>
  <c r="AD90" i="61"/>
  <c r="BN89" i="61"/>
  <c r="BE89" i="61"/>
  <c r="AV89" i="61"/>
  <c r="AM89" i="61"/>
  <c r="AJ89" i="61"/>
  <c r="AI89" i="61"/>
  <c r="AH89" i="61"/>
  <c r="AG89" i="61"/>
  <c r="AF89" i="61"/>
  <c r="AE89" i="61"/>
  <c r="AD89" i="61"/>
  <c r="BN88" i="61"/>
  <c r="AD88" i="61" s="1"/>
  <c r="BE88" i="61"/>
  <c r="AV88" i="61"/>
  <c r="AM88" i="61"/>
  <c r="AJ88" i="61"/>
  <c r="AI88" i="61"/>
  <c r="AH88" i="61"/>
  <c r="AG88" i="61"/>
  <c r="AF88" i="61"/>
  <c r="AE88" i="61"/>
  <c r="BN87" i="61"/>
  <c r="BM87" i="61"/>
  <c r="BL87" i="61"/>
  <c r="BE87" i="61"/>
  <c r="BD87" i="61"/>
  <c r="BC87" i="61"/>
  <c r="AV87" i="61"/>
  <c r="AU87" i="61"/>
  <c r="AT87" i="61"/>
  <c r="AM87" i="61"/>
  <c r="AL87" i="61"/>
  <c r="AK87" i="61"/>
  <c r="AJ87" i="61"/>
  <c r="AI87" i="61"/>
  <c r="AH87" i="61"/>
  <c r="AG87" i="61"/>
  <c r="AF87" i="61"/>
  <c r="AE87" i="61"/>
  <c r="AD87" i="61"/>
  <c r="AC87" i="61"/>
  <c r="AB87" i="61"/>
  <c r="R87" i="61"/>
  <c r="M87" i="61"/>
  <c r="K87" i="61"/>
  <c r="BN86" i="61"/>
  <c r="BE86" i="61"/>
  <c r="AV86" i="61"/>
  <c r="AM86" i="61"/>
  <c r="AJ86" i="61"/>
  <c r="AI86" i="61"/>
  <c r="AH86" i="61"/>
  <c r="AG86" i="61"/>
  <c r="AF86" i="61"/>
  <c r="AE86" i="61"/>
  <c r="AD86" i="61"/>
  <c r="BN85" i="61"/>
  <c r="BE85" i="61"/>
  <c r="AV85" i="61"/>
  <c r="AM85" i="61"/>
  <c r="AD85" i="61" s="1"/>
  <c r="AJ85" i="61"/>
  <c r="AI85" i="61"/>
  <c r="AH85" i="61"/>
  <c r="AG85" i="61"/>
  <c r="AF85" i="61"/>
  <c r="AE85" i="61"/>
  <c r="BN84" i="61"/>
  <c r="BE84" i="61"/>
  <c r="AV84" i="61"/>
  <c r="AM84" i="61"/>
  <c r="AJ84" i="61"/>
  <c r="AI84" i="61"/>
  <c r="AH84" i="61"/>
  <c r="AG84" i="61"/>
  <c r="AF84" i="61"/>
  <c r="AE84" i="61"/>
  <c r="AD84" i="61"/>
  <c r="BN83" i="61"/>
  <c r="BM83" i="61"/>
  <c r="BL83" i="61"/>
  <c r="BE83" i="61"/>
  <c r="BD83" i="61"/>
  <c r="BC83" i="61"/>
  <c r="AV83" i="61"/>
  <c r="AU83" i="61"/>
  <c r="AT83" i="61"/>
  <c r="AM83" i="61"/>
  <c r="AD83" i="61" s="1"/>
  <c r="AL83" i="61"/>
  <c r="AK83" i="61"/>
  <c r="AJ83" i="61"/>
  <c r="AI83" i="61"/>
  <c r="AH83" i="61"/>
  <c r="AG83" i="61"/>
  <c r="AF83" i="61"/>
  <c r="AE83" i="61"/>
  <c r="AC83" i="61"/>
  <c r="AB83" i="61"/>
  <c r="R83" i="61"/>
  <c r="M83" i="61"/>
  <c r="K83" i="61"/>
  <c r="BN82" i="61"/>
  <c r="BE82" i="61"/>
  <c r="AV82" i="61"/>
  <c r="AM82" i="61"/>
  <c r="AD82" i="61" s="1"/>
  <c r="AJ82" i="61"/>
  <c r="AI82" i="61"/>
  <c r="AH82" i="61"/>
  <c r="AG82" i="61"/>
  <c r="AF82" i="61"/>
  <c r="AE82" i="61"/>
  <c r="BN81" i="61"/>
  <c r="BE81" i="61"/>
  <c r="AV81" i="61"/>
  <c r="AD81" i="61" s="1"/>
  <c r="AM81" i="61"/>
  <c r="AJ81" i="61"/>
  <c r="AI81" i="61"/>
  <c r="AH81" i="61"/>
  <c r="AG81" i="61"/>
  <c r="AF81" i="61"/>
  <c r="AE81" i="61"/>
  <c r="BN80" i="61"/>
  <c r="BE80" i="61"/>
  <c r="AV80" i="61"/>
  <c r="AM80" i="61"/>
  <c r="AD80" i="61" s="1"/>
  <c r="AJ80" i="61"/>
  <c r="AI80" i="61"/>
  <c r="AH80" i="61"/>
  <c r="AG80" i="61"/>
  <c r="AF80" i="61"/>
  <c r="AE80" i="61"/>
  <c r="BN79" i="61"/>
  <c r="AD79" i="61" s="1"/>
  <c r="BM79" i="61"/>
  <c r="BL79" i="61"/>
  <c r="BE79" i="61"/>
  <c r="BD79" i="61"/>
  <c r="BC79" i="61"/>
  <c r="AV79" i="61"/>
  <c r="AU79" i="61"/>
  <c r="AT79" i="61"/>
  <c r="AM79" i="61"/>
  <c r="AL79" i="61"/>
  <c r="AK79" i="61"/>
  <c r="AJ79" i="61"/>
  <c r="AI79" i="61"/>
  <c r="AH79" i="61"/>
  <c r="AG79" i="61"/>
  <c r="AF79" i="61"/>
  <c r="AE79" i="61"/>
  <c r="AC79" i="61"/>
  <c r="AB79" i="61"/>
  <c r="R79" i="61"/>
  <c r="M79" i="61"/>
  <c r="K79" i="61"/>
  <c r="BN78" i="61"/>
  <c r="BE78" i="61"/>
  <c r="AV78" i="61"/>
  <c r="AD78" i="61" s="1"/>
  <c r="AM78" i="61"/>
  <c r="AJ78" i="61"/>
  <c r="AI78" i="61"/>
  <c r="AH78" i="61"/>
  <c r="AG78" i="61"/>
  <c r="AF78" i="61"/>
  <c r="AE78" i="61"/>
  <c r="BN77" i="61"/>
  <c r="BE77" i="61"/>
  <c r="AV77" i="61"/>
  <c r="AM77" i="61"/>
  <c r="AD77" i="61" s="1"/>
  <c r="AJ77" i="61"/>
  <c r="AI77" i="61"/>
  <c r="AH77" i="61"/>
  <c r="AG77" i="61"/>
  <c r="AF77" i="61"/>
  <c r="AE77" i="61"/>
  <c r="BN76" i="61"/>
  <c r="BE76" i="61"/>
  <c r="AV76" i="61"/>
  <c r="AD76" i="61" s="1"/>
  <c r="AM76" i="61"/>
  <c r="AJ76" i="61"/>
  <c r="AI76" i="61"/>
  <c r="AH76" i="61"/>
  <c r="AG76" i="61"/>
  <c r="AF76" i="61"/>
  <c r="AE76" i="61"/>
  <c r="BN75" i="61"/>
  <c r="BM75" i="61"/>
  <c r="BL75" i="61"/>
  <c r="BE75" i="61"/>
  <c r="BD75" i="61"/>
  <c r="BC75" i="61"/>
  <c r="AV75" i="61"/>
  <c r="AU75" i="61"/>
  <c r="AT75" i="61"/>
  <c r="AM75" i="61"/>
  <c r="AD75" i="61" s="1"/>
  <c r="AL75" i="61"/>
  <c r="AK75" i="61"/>
  <c r="AJ75" i="61"/>
  <c r="AI75" i="61"/>
  <c r="AH75" i="61"/>
  <c r="AG75" i="61"/>
  <c r="AF75" i="61"/>
  <c r="AE75" i="61"/>
  <c r="AC75" i="61"/>
  <c r="AB75" i="61"/>
  <c r="R75" i="61"/>
  <c r="M75" i="61"/>
  <c r="K75" i="61"/>
  <c r="BN74" i="61"/>
  <c r="BE74" i="61"/>
  <c r="AV74" i="61"/>
  <c r="AM74" i="61"/>
  <c r="AJ74" i="61"/>
  <c r="AI74" i="61"/>
  <c r="AH74" i="61"/>
  <c r="AG74" i="61"/>
  <c r="AF74" i="61"/>
  <c r="AE74" i="61"/>
  <c r="AD74" i="61"/>
  <c r="BN73" i="61"/>
  <c r="AD73" i="61" s="1"/>
  <c r="BE73" i="61"/>
  <c r="AV73" i="61"/>
  <c r="AM73" i="61"/>
  <c r="AJ73" i="61"/>
  <c r="AI73" i="61"/>
  <c r="AH73" i="61"/>
  <c r="AG73" i="61"/>
  <c r="AF73" i="61"/>
  <c r="AE73" i="61"/>
  <c r="BN72" i="61"/>
  <c r="AD72" i="61" s="1"/>
  <c r="BE72" i="61"/>
  <c r="AV72" i="61"/>
  <c r="AM72" i="61"/>
  <c r="AJ72" i="61"/>
  <c r="AI72" i="61"/>
  <c r="AH72" i="61"/>
  <c r="AG72" i="61"/>
  <c r="AF72" i="61"/>
  <c r="AE72" i="61"/>
  <c r="BN71" i="61"/>
  <c r="BM71" i="61"/>
  <c r="BL71" i="61"/>
  <c r="BE71" i="61"/>
  <c r="BD71" i="61"/>
  <c r="BC71" i="61"/>
  <c r="AV71" i="61"/>
  <c r="AU71" i="61"/>
  <c r="AT71" i="61"/>
  <c r="AM71" i="61"/>
  <c r="AL71" i="61"/>
  <c r="AK71" i="61"/>
  <c r="AJ71" i="61"/>
  <c r="AI71" i="61"/>
  <c r="AH71" i="61"/>
  <c r="AG71" i="61"/>
  <c r="AF71" i="61"/>
  <c r="AE71" i="61"/>
  <c r="AD71" i="61"/>
  <c r="AC71" i="61"/>
  <c r="AB71" i="61"/>
  <c r="R71" i="61"/>
  <c r="M71" i="61"/>
  <c r="K71" i="61"/>
  <c r="BN70" i="61"/>
  <c r="BE70" i="61"/>
  <c r="AV70" i="61"/>
  <c r="AM70" i="61"/>
  <c r="AJ70" i="61"/>
  <c r="AI70" i="61"/>
  <c r="AH70" i="61"/>
  <c r="AG70" i="61"/>
  <c r="AF70" i="61"/>
  <c r="AE70" i="61"/>
  <c r="AD70" i="61"/>
  <c r="BN69" i="61"/>
  <c r="BE69" i="61"/>
  <c r="AV69" i="61"/>
  <c r="AM69" i="61"/>
  <c r="AD69" i="61" s="1"/>
  <c r="AJ69" i="61"/>
  <c r="AI69" i="61"/>
  <c r="AH69" i="61"/>
  <c r="AG69" i="61"/>
  <c r="AF69" i="61"/>
  <c r="AE69" i="61"/>
  <c r="BN68" i="61"/>
  <c r="BE68" i="61"/>
  <c r="AV68" i="61"/>
  <c r="AM68" i="61"/>
  <c r="AJ68" i="61"/>
  <c r="AI68" i="61"/>
  <c r="AH68" i="61"/>
  <c r="AG68" i="61"/>
  <c r="AF68" i="61"/>
  <c r="AE68" i="61"/>
  <c r="AD68" i="61"/>
  <c r="BN67" i="61"/>
  <c r="BM67" i="61"/>
  <c r="BL67" i="61"/>
  <c r="BE67" i="61"/>
  <c r="BD67" i="61"/>
  <c r="BC67" i="61"/>
  <c r="AV67" i="61"/>
  <c r="AU67" i="61"/>
  <c r="AT67" i="61"/>
  <c r="AM67" i="61"/>
  <c r="AD67" i="61" s="1"/>
  <c r="AL67" i="61"/>
  <c r="AK67" i="61"/>
  <c r="AJ67" i="61"/>
  <c r="AI67" i="61"/>
  <c r="AH67" i="61"/>
  <c r="AG67" i="61"/>
  <c r="AF67" i="61"/>
  <c r="AE67" i="61"/>
  <c r="AC67" i="61"/>
  <c r="AB67" i="61"/>
  <c r="R67" i="61"/>
  <c r="M67" i="61"/>
  <c r="K67" i="61"/>
  <c r="BN66" i="61"/>
  <c r="BE66" i="61"/>
  <c r="AV66" i="61"/>
  <c r="AM66" i="61"/>
  <c r="AD66" i="61" s="1"/>
  <c r="AJ66" i="61"/>
  <c r="AI66" i="61"/>
  <c r="AH66" i="61"/>
  <c r="AG66" i="61"/>
  <c r="AF66" i="61"/>
  <c r="AE66" i="61"/>
  <c r="BN65" i="61"/>
  <c r="BE65" i="61"/>
  <c r="AV65" i="61"/>
  <c r="AD65" i="61" s="1"/>
  <c r="AM65" i="61"/>
  <c r="AJ65" i="61"/>
  <c r="AI65" i="61"/>
  <c r="AH65" i="61"/>
  <c r="AG65" i="61"/>
  <c r="AF65" i="61"/>
  <c r="AE65" i="61"/>
  <c r="BN64" i="61"/>
  <c r="BE64" i="61"/>
  <c r="AV64" i="61"/>
  <c r="AM64" i="61"/>
  <c r="AD64" i="61" s="1"/>
  <c r="AJ64" i="61"/>
  <c r="AI64" i="61"/>
  <c r="AH64" i="61"/>
  <c r="AG64" i="61"/>
  <c r="AF64" i="61"/>
  <c r="AE64" i="61"/>
  <c r="BN63" i="61"/>
  <c r="AD63" i="61" s="1"/>
  <c r="BM63" i="61"/>
  <c r="BL63" i="61"/>
  <c r="BE63" i="61"/>
  <c r="BD63" i="61"/>
  <c r="BC63" i="61"/>
  <c r="AV63" i="61"/>
  <c r="AU63" i="61"/>
  <c r="AT63" i="61"/>
  <c r="AM63" i="61"/>
  <c r="AL63" i="61"/>
  <c r="AK63" i="61"/>
  <c r="AJ63" i="61"/>
  <c r="AI63" i="61"/>
  <c r="AH63" i="61"/>
  <c r="AG63" i="61"/>
  <c r="AF63" i="61"/>
  <c r="AE63" i="61"/>
  <c r="AC63" i="61"/>
  <c r="AB63" i="61"/>
  <c r="R63" i="61"/>
  <c r="M63" i="61"/>
  <c r="K63" i="61"/>
  <c r="BN62" i="61"/>
  <c r="BE62" i="61"/>
  <c r="AV62" i="61"/>
  <c r="AD62" i="61" s="1"/>
  <c r="AM62" i="61"/>
  <c r="AJ62" i="61"/>
  <c r="AI62" i="61"/>
  <c r="AH62" i="61"/>
  <c r="AG62" i="61"/>
  <c r="AF62" i="61"/>
  <c r="AE62" i="61"/>
  <c r="BN61" i="61"/>
  <c r="BE61" i="61"/>
  <c r="AV61" i="61"/>
  <c r="AM61" i="61"/>
  <c r="AD61" i="61" s="1"/>
  <c r="AJ61" i="61"/>
  <c r="AI61" i="61"/>
  <c r="AH61" i="61"/>
  <c r="AG61" i="61"/>
  <c r="AF61" i="61"/>
  <c r="AE61" i="61"/>
  <c r="BN60" i="61"/>
  <c r="BE60" i="61"/>
  <c r="AV60" i="61"/>
  <c r="AD60" i="61" s="1"/>
  <c r="AM60" i="61"/>
  <c r="AJ60" i="61"/>
  <c r="AI60" i="61"/>
  <c r="AH60" i="61"/>
  <c r="AG60" i="61"/>
  <c r="AF60" i="61"/>
  <c r="AE60" i="61"/>
  <c r="BN59" i="61"/>
  <c r="BM59" i="61"/>
  <c r="BL59" i="61"/>
  <c r="BE59" i="61"/>
  <c r="BD59" i="61"/>
  <c r="BC59" i="61"/>
  <c r="AV59" i="61"/>
  <c r="AU59" i="61"/>
  <c r="AT59" i="61"/>
  <c r="AM59" i="61"/>
  <c r="AD59" i="61" s="1"/>
  <c r="AL59" i="61"/>
  <c r="AK59" i="61"/>
  <c r="AJ59" i="61"/>
  <c r="AI59" i="61"/>
  <c r="AH59" i="61"/>
  <c r="AG59" i="61"/>
  <c r="AF59" i="61"/>
  <c r="AE59" i="61"/>
  <c r="AC59" i="61"/>
  <c r="AB59" i="61"/>
  <c r="R59" i="61"/>
  <c r="M59" i="61"/>
  <c r="K59" i="61"/>
  <c r="BN58" i="61"/>
  <c r="BE58" i="61"/>
  <c r="AV58" i="61"/>
  <c r="AM58" i="61"/>
  <c r="AJ58" i="61"/>
  <c r="AI58" i="61"/>
  <c r="AH58" i="61"/>
  <c r="AG58" i="61"/>
  <c r="AF58" i="61"/>
  <c r="AE58" i="61"/>
  <c r="AD58" i="61"/>
  <c r="BN57" i="61"/>
  <c r="AD57" i="61" s="1"/>
  <c r="BE57" i="61"/>
  <c r="AV57" i="61"/>
  <c r="AM57" i="61"/>
  <c r="AJ57" i="61"/>
  <c r="AI57" i="61"/>
  <c r="AH57" i="61"/>
  <c r="AG57" i="61"/>
  <c r="AF57" i="61"/>
  <c r="AE57" i="61"/>
  <c r="BN56" i="61"/>
  <c r="AD56" i="61" s="1"/>
  <c r="BE56" i="61"/>
  <c r="AV56" i="61"/>
  <c r="AM56" i="61"/>
  <c r="AJ56" i="61"/>
  <c r="AI56" i="61"/>
  <c r="AH56" i="61"/>
  <c r="AG56" i="61"/>
  <c r="AF56" i="61"/>
  <c r="AE56" i="61"/>
  <c r="BN55" i="61"/>
  <c r="BM55" i="61"/>
  <c r="BL55" i="61"/>
  <c r="BE55" i="61"/>
  <c r="BD55" i="61"/>
  <c r="BC55" i="61"/>
  <c r="AV55" i="61"/>
  <c r="AU55" i="61"/>
  <c r="AT55" i="61"/>
  <c r="AM55" i="61"/>
  <c r="AL55" i="61"/>
  <c r="AK55" i="61"/>
  <c r="AJ55" i="61"/>
  <c r="AI55" i="61"/>
  <c r="AH55" i="61"/>
  <c r="AG55" i="61"/>
  <c r="AF55" i="61"/>
  <c r="AE55" i="61"/>
  <c r="AD55" i="61"/>
  <c r="AC55" i="61"/>
  <c r="AB55" i="61"/>
  <c r="R55" i="61"/>
  <c r="M55" i="61"/>
  <c r="K55" i="61"/>
  <c r="BN54" i="61"/>
  <c r="BE54" i="61"/>
  <c r="AV54" i="61"/>
  <c r="AM54" i="61"/>
  <c r="AJ54" i="61"/>
  <c r="AI54" i="61"/>
  <c r="AH54" i="61"/>
  <c r="AG54" i="61"/>
  <c r="AF54" i="61"/>
  <c r="AE54" i="61"/>
  <c r="AD54" i="61"/>
  <c r="BN53" i="61"/>
  <c r="BE53" i="61"/>
  <c r="AV53" i="61"/>
  <c r="AM53" i="61"/>
  <c r="AD53" i="61" s="1"/>
  <c r="AJ53" i="61"/>
  <c r="AI53" i="61"/>
  <c r="AH53" i="61"/>
  <c r="AG53" i="61"/>
  <c r="AF53" i="61"/>
  <c r="AE53" i="61"/>
  <c r="BN52" i="61"/>
  <c r="BE52" i="61"/>
  <c r="AV52" i="61"/>
  <c r="AM52" i="61"/>
  <c r="AJ52" i="61"/>
  <c r="AI52" i="61"/>
  <c r="AH52" i="61"/>
  <c r="AG52" i="61"/>
  <c r="AF52" i="61"/>
  <c r="AE52" i="61"/>
  <c r="AD52" i="61"/>
  <c r="BN51" i="61"/>
  <c r="BM51" i="61"/>
  <c r="BL51" i="61"/>
  <c r="BE51" i="61"/>
  <c r="BD51" i="61"/>
  <c r="BC51" i="61"/>
  <c r="AV51" i="61"/>
  <c r="AU51" i="61"/>
  <c r="AT51" i="61"/>
  <c r="AM51" i="61"/>
  <c r="AD51" i="61" s="1"/>
  <c r="AL51" i="61"/>
  <c r="AK51" i="61"/>
  <c r="AJ51" i="61"/>
  <c r="AI51" i="61"/>
  <c r="AH51" i="61"/>
  <c r="AG51" i="61"/>
  <c r="AF51" i="61"/>
  <c r="AE51" i="61"/>
  <c r="AC51" i="61"/>
  <c r="AB51" i="61"/>
  <c r="R51" i="61"/>
  <c r="M51" i="61"/>
  <c r="K51" i="61"/>
  <c r="BN50" i="61"/>
  <c r="BE50" i="61"/>
  <c r="AV50" i="61"/>
  <c r="AM50" i="61"/>
  <c r="AD50" i="61" s="1"/>
  <c r="AJ50" i="61"/>
  <c r="AI50" i="61"/>
  <c r="AH50" i="61"/>
  <c r="AG50" i="61"/>
  <c r="AF50" i="61"/>
  <c r="AE50" i="61"/>
  <c r="BN49" i="61"/>
  <c r="BE49" i="61"/>
  <c r="AV49" i="61"/>
  <c r="AD49" i="61" s="1"/>
  <c r="AM49" i="61"/>
  <c r="AJ49" i="61"/>
  <c r="AI49" i="61"/>
  <c r="AH49" i="61"/>
  <c r="AG49" i="61"/>
  <c r="AF49" i="61"/>
  <c r="AE49" i="61"/>
  <c r="BN48" i="61"/>
  <c r="BE48" i="61"/>
  <c r="AV48" i="61"/>
  <c r="AM48" i="61"/>
  <c r="AD48" i="61" s="1"/>
  <c r="AJ48" i="61"/>
  <c r="AI48" i="61"/>
  <c r="AH48" i="61"/>
  <c r="AG48" i="61"/>
  <c r="AF48" i="61"/>
  <c r="AE48" i="61"/>
  <c r="BN47" i="61"/>
  <c r="AD47" i="61" s="1"/>
  <c r="BM47" i="61"/>
  <c r="BL47" i="61"/>
  <c r="BE47" i="61"/>
  <c r="BD47" i="61"/>
  <c r="BC47" i="61"/>
  <c r="AV47" i="61"/>
  <c r="AU47" i="61"/>
  <c r="AT47" i="61"/>
  <c r="AM47" i="61"/>
  <c r="AL47" i="61"/>
  <c r="AK47" i="61"/>
  <c r="AJ47" i="61"/>
  <c r="AI47" i="61"/>
  <c r="AH47" i="61"/>
  <c r="AG47" i="61"/>
  <c r="AF47" i="61"/>
  <c r="AE47" i="61"/>
  <c r="AC47" i="61"/>
  <c r="AB47" i="61"/>
  <c r="R47" i="61"/>
  <c r="M47" i="61"/>
  <c r="K47" i="61"/>
  <c r="BN46" i="61"/>
  <c r="BE46" i="61"/>
  <c r="AV46" i="61"/>
  <c r="AD46" i="61" s="1"/>
  <c r="AM46" i="61"/>
  <c r="AJ46" i="61"/>
  <c r="AI46" i="61"/>
  <c r="AH46" i="61"/>
  <c r="AG46" i="61"/>
  <c r="AF46" i="61"/>
  <c r="AE46" i="61"/>
  <c r="BN45" i="61"/>
  <c r="BE45" i="61"/>
  <c r="AV45" i="61"/>
  <c r="AM45" i="61"/>
  <c r="AD45" i="61" s="1"/>
  <c r="AJ45" i="61"/>
  <c r="AI45" i="61"/>
  <c r="AH45" i="61"/>
  <c r="AG45" i="61"/>
  <c r="AF45" i="61"/>
  <c r="AE45" i="61"/>
  <c r="BN44" i="61"/>
  <c r="BE44" i="61"/>
  <c r="AV44" i="61"/>
  <c r="AD44" i="61" s="1"/>
  <c r="AM44" i="61"/>
  <c r="AJ44" i="61"/>
  <c r="AI44" i="61"/>
  <c r="AH44" i="61"/>
  <c r="AG44" i="61"/>
  <c r="AF44" i="61"/>
  <c r="AE44" i="61"/>
  <c r="BN43" i="61"/>
  <c r="BM43" i="61"/>
  <c r="BL43" i="61"/>
  <c r="BE43" i="61"/>
  <c r="BD43" i="61"/>
  <c r="BC43" i="61"/>
  <c r="AV43" i="61"/>
  <c r="AU43" i="61"/>
  <c r="AT43" i="61"/>
  <c r="AM43" i="61"/>
  <c r="AD43" i="61" s="1"/>
  <c r="AL43" i="61"/>
  <c r="AK43" i="61"/>
  <c r="AJ43" i="61"/>
  <c r="AI43" i="61"/>
  <c r="AH43" i="61"/>
  <c r="AG43" i="61"/>
  <c r="AF43" i="61"/>
  <c r="AE43" i="61"/>
  <c r="AC43" i="61"/>
  <c r="AB43" i="61"/>
  <c r="R43" i="61"/>
  <c r="M43" i="61"/>
  <c r="K43" i="61"/>
  <c r="BN42" i="61"/>
  <c r="BE42" i="61"/>
  <c r="AV42" i="61"/>
  <c r="AM42" i="61"/>
  <c r="AJ42" i="61"/>
  <c r="AI42" i="61"/>
  <c r="AH42" i="61"/>
  <c r="AG42" i="61"/>
  <c r="AF42" i="61"/>
  <c r="AE42" i="61"/>
  <c r="AD42" i="61"/>
  <c r="BN41" i="61"/>
  <c r="AD41" i="61" s="1"/>
  <c r="BE41" i="61"/>
  <c r="AV41" i="61"/>
  <c r="AM41" i="61"/>
  <c r="AJ41" i="61"/>
  <c r="AI41" i="61"/>
  <c r="AH41" i="61"/>
  <c r="AG41" i="61"/>
  <c r="AF41" i="61"/>
  <c r="AE41" i="61"/>
  <c r="BN40" i="61"/>
  <c r="AD40" i="61" s="1"/>
  <c r="BE40" i="61"/>
  <c r="AV40" i="61"/>
  <c r="AM40" i="61"/>
  <c r="AJ40" i="61"/>
  <c r="AI40" i="61"/>
  <c r="AH40" i="61"/>
  <c r="AG40" i="61"/>
  <c r="AF40" i="61"/>
  <c r="AE40" i="61"/>
  <c r="BN39" i="61"/>
  <c r="BM39" i="61"/>
  <c r="BL39" i="61"/>
  <c r="BE39" i="61"/>
  <c r="BD39" i="61"/>
  <c r="BC39" i="61"/>
  <c r="AV39" i="61"/>
  <c r="AD39" i="61" s="1"/>
  <c r="AU39" i="61"/>
  <c r="AT39" i="61"/>
  <c r="AM39" i="61"/>
  <c r="AL39" i="61"/>
  <c r="AK39" i="61"/>
  <c r="AJ39" i="61"/>
  <c r="AI39" i="61"/>
  <c r="AH39" i="61"/>
  <c r="AG39" i="61"/>
  <c r="AF39" i="61"/>
  <c r="AE39" i="61"/>
  <c r="AC39" i="61"/>
  <c r="AB39" i="61"/>
  <c r="R39" i="61"/>
  <c r="M39" i="61"/>
  <c r="K39" i="61"/>
  <c r="BN38" i="61"/>
  <c r="BE38" i="61"/>
  <c r="AV38" i="61"/>
  <c r="AM38" i="61"/>
  <c r="AJ38" i="61"/>
  <c r="AI38" i="61"/>
  <c r="AH38" i="61"/>
  <c r="AG38" i="61"/>
  <c r="AF38" i="61"/>
  <c r="AE38" i="61"/>
  <c r="AD38" i="61"/>
  <c r="BN37" i="61"/>
  <c r="BE37" i="61"/>
  <c r="AV37" i="61"/>
  <c r="AM37" i="61"/>
  <c r="AD37" i="61" s="1"/>
  <c r="AJ37" i="61"/>
  <c r="AI37" i="61"/>
  <c r="AH37" i="61"/>
  <c r="AG37" i="61"/>
  <c r="AF37" i="61"/>
  <c r="AE37" i="61"/>
  <c r="BN36" i="61"/>
  <c r="BE36" i="61"/>
  <c r="AV36" i="61"/>
  <c r="AM36" i="61"/>
  <c r="AJ36" i="61"/>
  <c r="AI36" i="61"/>
  <c r="AH36" i="61"/>
  <c r="AG36" i="61"/>
  <c r="AF36" i="61"/>
  <c r="AE36" i="61"/>
  <c r="AD36" i="61"/>
  <c r="BN35" i="61"/>
  <c r="BM35" i="61"/>
  <c r="BL35" i="61"/>
  <c r="BE35" i="61"/>
  <c r="BD35" i="61"/>
  <c r="BC35" i="61"/>
  <c r="AV35" i="61"/>
  <c r="AU35" i="61"/>
  <c r="AT35" i="61"/>
  <c r="AM35" i="61"/>
  <c r="AD35" i="61" s="1"/>
  <c r="AL35" i="61"/>
  <c r="AK35" i="61"/>
  <c r="AJ35" i="61"/>
  <c r="AI35" i="61"/>
  <c r="AH35" i="61"/>
  <c r="AG35" i="61"/>
  <c r="AF35" i="61"/>
  <c r="AE35" i="61"/>
  <c r="AC35" i="61"/>
  <c r="AB35" i="61"/>
  <c r="R35" i="61"/>
  <c r="M35" i="61"/>
  <c r="K35" i="61"/>
  <c r="BN34" i="61"/>
  <c r="BE34" i="61"/>
  <c r="AV34" i="61"/>
  <c r="AM34" i="61"/>
  <c r="AD34" i="61" s="1"/>
  <c r="AJ34" i="61"/>
  <c r="AI34" i="61"/>
  <c r="AH34" i="61"/>
  <c r="AG34" i="61"/>
  <c r="AF34" i="61"/>
  <c r="AE34" i="61"/>
  <c r="BN33" i="61"/>
  <c r="BE33" i="61"/>
  <c r="AV33" i="61"/>
  <c r="AD33" i="61" s="1"/>
  <c r="AM33" i="61"/>
  <c r="AJ33" i="61"/>
  <c r="AI33" i="61"/>
  <c r="AH33" i="61"/>
  <c r="AG33" i="61"/>
  <c r="AF33" i="61"/>
  <c r="AE33" i="61"/>
  <c r="BN32" i="61"/>
  <c r="BE32" i="61"/>
  <c r="AV32" i="61"/>
  <c r="AM32" i="61"/>
  <c r="AD32" i="61" s="1"/>
  <c r="AJ32" i="61"/>
  <c r="AI32" i="61"/>
  <c r="AH32" i="61"/>
  <c r="AG32" i="61"/>
  <c r="AF32" i="61"/>
  <c r="AE32" i="61"/>
  <c r="BN31" i="61"/>
  <c r="AD31" i="61" s="1"/>
  <c r="BM31" i="61"/>
  <c r="BL31" i="61"/>
  <c r="BE31" i="61"/>
  <c r="BD31" i="61"/>
  <c r="BC31" i="61"/>
  <c r="AV31" i="61"/>
  <c r="AU31" i="61"/>
  <c r="AT31" i="61"/>
  <c r="AM31" i="61"/>
  <c r="AL31" i="61"/>
  <c r="AK31" i="61"/>
  <c r="AJ31" i="61"/>
  <c r="AI31" i="61"/>
  <c r="AH31" i="61"/>
  <c r="AG31" i="61"/>
  <c r="AF31" i="61"/>
  <c r="AE31" i="61"/>
  <c r="AC31" i="61"/>
  <c r="AB31" i="61"/>
  <c r="R31" i="61"/>
  <c r="M31" i="61"/>
  <c r="K31" i="61"/>
  <c r="BN30" i="61"/>
  <c r="BE30" i="61"/>
  <c r="AV30" i="61"/>
  <c r="AD30" i="61" s="1"/>
  <c r="AM30" i="61"/>
  <c r="AJ30" i="61"/>
  <c r="AI30" i="61"/>
  <c r="AH30" i="61"/>
  <c r="AG30" i="61"/>
  <c r="AF30" i="61"/>
  <c r="AE30" i="61"/>
  <c r="BN29" i="61"/>
  <c r="BE29" i="61"/>
  <c r="AV29" i="61"/>
  <c r="AM29" i="61"/>
  <c r="AD29" i="61" s="1"/>
  <c r="AJ29" i="61"/>
  <c r="AI29" i="61"/>
  <c r="AH29" i="61"/>
  <c r="AG29" i="61"/>
  <c r="AF29" i="61"/>
  <c r="AE29" i="61"/>
  <c r="BN28" i="61"/>
  <c r="BE28" i="61"/>
  <c r="AV28" i="61"/>
  <c r="AD28" i="61" s="1"/>
  <c r="AM28" i="61"/>
  <c r="AJ28" i="61"/>
  <c r="AI28" i="61"/>
  <c r="AH28" i="61"/>
  <c r="AG28" i="61"/>
  <c r="AF28" i="61"/>
  <c r="AE28" i="61"/>
  <c r="BN27" i="61"/>
  <c r="BM27" i="61"/>
  <c r="BL27" i="61"/>
  <c r="BE27" i="61"/>
  <c r="BD27" i="61"/>
  <c r="BC27" i="61"/>
  <c r="AV27" i="61"/>
  <c r="AU27" i="61"/>
  <c r="AT27" i="61"/>
  <c r="AM27" i="61"/>
  <c r="AD27" i="61" s="1"/>
  <c r="AL27" i="61"/>
  <c r="AK27" i="61"/>
  <c r="AJ27" i="61"/>
  <c r="AI27" i="61"/>
  <c r="AH27" i="61"/>
  <c r="AG27" i="61"/>
  <c r="AF27" i="61"/>
  <c r="AE27" i="61"/>
  <c r="AC27" i="61"/>
  <c r="AB27" i="61"/>
  <c r="R27" i="61"/>
  <c r="M27" i="61"/>
  <c r="K27" i="61"/>
  <c r="BN26" i="61"/>
  <c r="BE26" i="61"/>
  <c r="AV26" i="61"/>
  <c r="AM26" i="61"/>
  <c r="AJ26" i="61"/>
  <c r="AI26" i="61"/>
  <c r="AH26" i="61"/>
  <c r="AG26" i="61"/>
  <c r="AF26" i="61"/>
  <c r="AE26" i="61"/>
  <c r="AD26" i="61"/>
  <c r="BN25" i="61"/>
  <c r="BE25" i="61"/>
  <c r="AV25" i="61"/>
  <c r="AM25" i="61"/>
  <c r="AD25" i="61" s="1"/>
  <c r="AJ25" i="61"/>
  <c r="AI25" i="61"/>
  <c r="AH25" i="61"/>
  <c r="AG25" i="61"/>
  <c r="AF25" i="61"/>
  <c r="AE25" i="61"/>
  <c r="BN24" i="61"/>
  <c r="BE24" i="61"/>
  <c r="AD24" i="61" s="1"/>
  <c r="AV24" i="61"/>
  <c r="AM24" i="61"/>
  <c r="AJ24" i="61"/>
  <c r="AI24" i="61"/>
  <c r="AH24" i="61"/>
  <c r="AG24" i="61"/>
  <c r="AF24" i="61"/>
  <c r="AE24" i="61"/>
  <c r="BN23" i="61"/>
  <c r="BM23" i="61"/>
  <c r="BL23" i="61"/>
  <c r="BE23" i="61"/>
  <c r="BD23" i="61"/>
  <c r="BC23" i="61"/>
  <c r="AV23" i="61"/>
  <c r="AD23" i="61" s="1"/>
  <c r="AU23" i="61"/>
  <c r="AT23" i="61"/>
  <c r="AM23" i="61"/>
  <c r="AL23" i="61"/>
  <c r="AK23" i="61"/>
  <c r="AJ23" i="61"/>
  <c r="AI23" i="61"/>
  <c r="AH23" i="61"/>
  <c r="AG23" i="61"/>
  <c r="AF23" i="61"/>
  <c r="AE23" i="61"/>
  <c r="AC23" i="61"/>
  <c r="AB23" i="61"/>
  <c r="R23" i="61"/>
  <c r="M23" i="61"/>
  <c r="K23" i="61"/>
  <c r="BN22" i="61"/>
  <c r="BE22" i="61"/>
  <c r="AV22" i="61"/>
  <c r="AM22" i="61"/>
  <c r="AJ22" i="61"/>
  <c r="AI22" i="61"/>
  <c r="AH22" i="61"/>
  <c r="AG22" i="61"/>
  <c r="AF22" i="61"/>
  <c r="AE22" i="61"/>
  <c r="AD22" i="61"/>
  <c r="BN21" i="61"/>
  <c r="BE21" i="61"/>
  <c r="AV21" i="61"/>
  <c r="AM21" i="61"/>
  <c r="AD21" i="61" s="1"/>
  <c r="AJ21" i="61"/>
  <c r="AI21" i="61"/>
  <c r="AH21" i="61"/>
  <c r="AG21" i="61"/>
  <c r="AF21" i="61"/>
  <c r="AE21" i="61"/>
  <c r="BN20" i="61"/>
  <c r="BE20" i="61"/>
  <c r="AV20" i="61"/>
  <c r="AM20" i="61"/>
  <c r="AJ20" i="61"/>
  <c r="AI20" i="61"/>
  <c r="AH20" i="61"/>
  <c r="AG20" i="61"/>
  <c r="AF20" i="61"/>
  <c r="AE20" i="61"/>
  <c r="AD20" i="61"/>
  <c r="BN19" i="61"/>
  <c r="BM19" i="61"/>
  <c r="BL19" i="61"/>
  <c r="BE19" i="61"/>
  <c r="BD19" i="61"/>
  <c r="BC19" i="61"/>
  <c r="AV19" i="61"/>
  <c r="AU19" i="61"/>
  <c r="AT19" i="61"/>
  <c r="AM19" i="61"/>
  <c r="AD19" i="61" s="1"/>
  <c r="AL19" i="61"/>
  <c r="AK19" i="61"/>
  <c r="AJ19" i="61"/>
  <c r="AI19" i="61"/>
  <c r="AH19" i="61"/>
  <c r="AG19" i="61"/>
  <c r="AF19" i="61"/>
  <c r="AE19" i="61"/>
  <c r="AC19" i="61"/>
  <c r="AB19" i="61"/>
  <c r="R19" i="61"/>
  <c r="M19" i="61"/>
  <c r="K19" i="61"/>
  <c r="BN18" i="61"/>
  <c r="BE18" i="61"/>
  <c r="AV18" i="61"/>
  <c r="AM18" i="61"/>
  <c r="AD18" i="61" s="1"/>
  <c r="AJ18" i="61"/>
  <c r="AI18" i="61"/>
  <c r="AH18" i="61"/>
  <c r="AG18" i="61"/>
  <c r="AF18" i="61"/>
  <c r="AE18" i="61"/>
  <c r="BN17" i="61"/>
  <c r="BE17" i="61"/>
  <c r="AV17" i="61"/>
  <c r="AM17" i="61"/>
  <c r="AD17" i="61" s="1"/>
  <c r="AJ17" i="61"/>
  <c r="AI17" i="61"/>
  <c r="AH17" i="61"/>
  <c r="AG17" i="61"/>
  <c r="AF17" i="61"/>
  <c r="AE17" i="61"/>
  <c r="BN16" i="61"/>
  <c r="BE16" i="61"/>
  <c r="AV16" i="61"/>
  <c r="AM16" i="61"/>
  <c r="AD16" i="61" s="1"/>
  <c r="AJ16" i="61"/>
  <c r="AI16" i="61"/>
  <c r="AH16" i="61"/>
  <c r="AG16" i="61"/>
  <c r="AF16" i="61"/>
  <c r="AE16" i="61"/>
  <c r="BN15" i="61"/>
  <c r="AD15" i="61" s="1"/>
  <c r="BM15" i="61"/>
  <c r="BL15" i="61"/>
  <c r="BE15" i="61"/>
  <c r="BD15" i="61"/>
  <c r="BC15" i="61"/>
  <c r="AV15" i="61"/>
  <c r="AU15" i="61"/>
  <c r="AT15" i="61"/>
  <c r="AM15" i="61"/>
  <c r="AL15" i="61"/>
  <c r="AK15" i="61"/>
  <c r="AJ15" i="61"/>
  <c r="AI15" i="61"/>
  <c r="AH15" i="61"/>
  <c r="AG15" i="61"/>
  <c r="AF15" i="61"/>
  <c r="AE15" i="61"/>
  <c r="AC15" i="61"/>
  <c r="AB15" i="61"/>
  <c r="R15" i="61"/>
  <c r="M15" i="61"/>
  <c r="K15" i="61"/>
  <c r="BN14" i="61"/>
  <c r="BE14" i="61"/>
  <c r="AV14" i="61"/>
  <c r="AD14" i="61" s="1"/>
  <c r="AM14" i="61"/>
  <c r="AJ14" i="61"/>
  <c r="AI14" i="61"/>
  <c r="AH14" i="61"/>
  <c r="AG14" i="61"/>
  <c r="AF14" i="61"/>
  <c r="AE14" i="61"/>
  <c r="BN13" i="61"/>
  <c r="BE13" i="61"/>
  <c r="AV13" i="61"/>
  <c r="AM13" i="61"/>
  <c r="AD13" i="61" s="1"/>
  <c r="AJ13" i="61"/>
  <c r="AI13" i="61"/>
  <c r="AH13" i="61"/>
  <c r="AG13" i="61"/>
  <c r="AF13" i="61"/>
  <c r="AE13" i="61"/>
  <c r="BN12" i="61"/>
  <c r="BE12" i="61"/>
  <c r="AV12" i="61"/>
  <c r="AM12" i="61"/>
  <c r="AJ12" i="61"/>
  <c r="AI12" i="61"/>
  <c r="AH12" i="61"/>
  <c r="AG12" i="61"/>
  <c r="AF12" i="61"/>
  <c r="AE12" i="61"/>
  <c r="AD12" i="61"/>
  <c r="BN11" i="61"/>
  <c r="BM11" i="61"/>
  <c r="BL11" i="61"/>
  <c r="BE11" i="61"/>
  <c r="BD11" i="61"/>
  <c r="BC11" i="61"/>
  <c r="AV11" i="61"/>
  <c r="AU11" i="61"/>
  <c r="AT11" i="61"/>
  <c r="AM11" i="61"/>
  <c r="AD11" i="61" s="1"/>
  <c r="AL11" i="61"/>
  <c r="AK11" i="61"/>
  <c r="AJ11" i="61"/>
  <c r="AI11" i="61"/>
  <c r="AH11" i="61"/>
  <c r="AG11" i="61"/>
  <c r="AF11" i="61"/>
  <c r="AE11" i="61"/>
  <c r="AC11" i="61"/>
  <c r="AB11" i="61"/>
  <c r="R11" i="61"/>
  <c r="M11" i="61"/>
  <c r="K11" i="61"/>
  <c r="BX5" i="61"/>
  <c r="BF5" i="61"/>
  <c r="AN5" i="61"/>
  <c r="W5" i="61"/>
  <c r="BX4" i="61"/>
  <c r="BF4" i="61"/>
  <c r="AN4" i="61"/>
  <c r="W4" i="61"/>
  <c r="BX3" i="61"/>
  <c r="BF3" i="61"/>
  <c r="AN3" i="61"/>
  <c r="W3" i="61"/>
  <c r="BX2" i="61"/>
  <c r="BF2" i="61"/>
  <c r="AN2" i="61"/>
  <c r="W2" i="61"/>
  <c r="BN122" i="59" l="1"/>
  <c r="BE122" i="59"/>
  <c r="AV122" i="59"/>
  <c r="AM122" i="59"/>
  <c r="AJ122" i="59"/>
  <c r="AI122" i="59"/>
  <c r="AH122" i="59"/>
  <c r="AG122" i="59"/>
  <c r="AF122" i="59"/>
  <c r="AE122" i="59"/>
  <c r="AD122" i="59"/>
  <c r="BN121" i="59"/>
  <c r="BE121" i="59"/>
  <c r="AV121" i="59"/>
  <c r="AM121" i="59"/>
  <c r="AD121" i="59" s="1"/>
  <c r="AJ121" i="59"/>
  <c r="AI121" i="59"/>
  <c r="AH121" i="59"/>
  <c r="AG121" i="59"/>
  <c r="AF121" i="59"/>
  <c r="AE121" i="59"/>
  <c r="BN120" i="59"/>
  <c r="BE120" i="59"/>
  <c r="AD120" i="59" s="1"/>
  <c r="AV120" i="59"/>
  <c r="AM120" i="59"/>
  <c r="AJ120" i="59"/>
  <c r="AI120" i="59"/>
  <c r="AH120" i="59"/>
  <c r="AG120" i="59"/>
  <c r="AF120" i="59"/>
  <c r="AE120" i="59"/>
  <c r="BN119" i="59"/>
  <c r="BM119" i="59"/>
  <c r="BL119" i="59"/>
  <c r="BE119" i="59"/>
  <c r="BD119" i="59"/>
  <c r="BC119" i="59"/>
  <c r="AV119" i="59"/>
  <c r="AU119" i="59"/>
  <c r="AT119" i="59"/>
  <c r="AM119" i="59"/>
  <c r="AD119" i="59" s="1"/>
  <c r="AL119" i="59"/>
  <c r="AK119" i="59"/>
  <c r="AJ119" i="59"/>
  <c r="AI119" i="59"/>
  <c r="AH119" i="59"/>
  <c r="AG119" i="59"/>
  <c r="AF119" i="59"/>
  <c r="AE119" i="59"/>
  <c r="AC119" i="59"/>
  <c r="AB119" i="59"/>
  <c r="R119" i="59"/>
  <c r="M119" i="59"/>
  <c r="K119" i="59"/>
  <c r="BN118" i="59"/>
  <c r="BE118" i="59"/>
  <c r="AV118" i="59"/>
  <c r="AD118" i="59" s="1"/>
  <c r="AM118" i="59"/>
  <c r="AJ118" i="59"/>
  <c r="AI118" i="59"/>
  <c r="AH118" i="59"/>
  <c r="AG118" i="59"/>
  <c r="AF118" i="59"/>
  <c r="AE118" i="59"/>
  <c r="BN117" i="59"/>
  <c r="BE117" i="59"/>
  <c r="AV117" i="59"/>
  <c r="AM117" i="59"/>
  <c r="AD117" i="59" s="1"/>
  <c r="AJ117" i="59"/>
  <c r="AI117" i="59"/>
  <c r="AH117" i="59"/>
  <c r="AG117" i="59"/>
  <c r="AF117" i="59"/>
  <c r="AE117" i="59"/>
  <c r="BN116" i="59"/>
  <c r="BE116" i="59"/>
  <c r="AV116" i="59"/>
  <c r="AM116" i="59"/>
  <c r="AD116" i="59" s="1"/>
  <c r="AJ116" i="59"/>
  <c r="AI116" i="59"/>
  <c r="AH116" i="59"/>
  <c r="AG116" i="59"/>
  <c r="AF116" i="59"/>
  <c r="AE116" i="59"/>
  <c r="BN115" i="59"/>
  <c r="BM115" i="59"/>
  <c r="BL115" i="59"/>
  <c r="BE115" i="59"/>
  <c r="BD115" i="59"/>
  <c r="BC115" i="59"/>
  <c r="AV115" i="59"/>
  <c r="AU115" i="59"/>
  <c r="AT115" i="59"/>
  <c r="AM115" i="59"/>
  <c r="AL115" i="59"/>
  <c r="AK115" i="59"/>
  <c r="AJ115" i="59"/>
  <c r="AI115" i="59"/>
  <c r="AH115" i="59"/>
  <c r="AG115" i="59"/>
  <c r="AF115" i="59"/>
  <c r="AE115" i="59"/>
  <c r="AD115" i="59"/>
  <c r="AC115" i="59"/>
  <c r="AB115" i="59"/>
  <c r="R115" i="59"/>
  <c r="M115" i="59"/>
  <c r="K115" i="59"/>
  <c r="BN114" i="59"/>
  <c r="BE114" i="59"/>
  <c r="AV114" i="59"/>
  <c r="AD114" i="59" s="1"/>
  <c r="AM114" i="59"/>
  <c r="AJ114" i="59"/>
  <c r="AI114" i="59"/>
  <c r="AH114" i="59"/>
  <c r="AG114" i="59"/>
  <c r="AF114" i="59"/>
  <c r="AE114" i="59"/>
  <c r="BN113" i="59"/>
  <c r="BE113" i="59"/>
  <c r="AV113" i="59"/>
  <c r="AM113" i="59"/>
  <c r="AD113" i="59" s="1"/>
  <c r="AJ113" i="59"/>
  <c r="AI113" i="59"/>
  <c r="AH113" i="59"/>
  <c r="AG113" i="59"/>
  <c r="AF113" i="59"/>
  <c r="AE113" i="59"/>
  <c r="BN112" i="59"/>
  <c r="BE112" i="59"/>
  <c r="AV112" i="59"/>
  <c r="AM112" i="59"/>
  <c r="AJ112" i="59"/>
  <c r="AI112" i="59"/>
  <c r="AH112" i="59"/>
  <c r="AG112" i="59"/>
  <c r="AF112" i="59"/>
  <c r="AE112" i="59"/>
  <c r="AD112" i="59"/>
  <c r="BN111" i="59"/>
  <c r="BM111" i="59"/>
  <c r="BL111" i="59"/>
  <c r="BE111" i="59"/>
  <c r="BD111" i="59"/>
  <c r="BC111" i="59"/>
  <c r="AV111" i="59"/>
  <c r="AU111" i="59"/>
  <c r="AT111" i="59"/>
  <c r="AM111" i="59"/>
  <c r="AD111" i="59" s="1"/>
  <c r="AL111" i="59"/>
  <c r="AK111" i="59"/>
  <c r="AJ111" i="59"/>
  <c r="AI111" i="59"/>
  <c r="AH111" i="59"/>
  <c r="AG111" i="59"/>
  <c r="AF111" i="59"/>
  <c r="AE111" i="59"/>
  <c r="AC111" i="59"/>
  <c r="AB111" i="59"/>
  <c r="R111" i="59"/>
  <c r="M111" i="59"/>
  <c r="K111" i="59"/>
  <c r="BN110" i="59"/>
  <c r="BE110" i="59"/>
  <c r="AV110" i="59"/>
  <c r="AM110" i="59"/>
  <c r="AJ110" i="59"/>
  <c r="AI110" i="59"/>
  <c r="AH110" i="59"/>
  <c r="AG110" i="59"/>
  <c r="AF110" i="59"/>
  <c r="AE110" i="59"/>
  <c r="AD110" i="59"/>
  <c r="BN109" i="59"/>
  <c r="AD109" i="59" s="1"/>
  <c r="BE109" i="59"/>
  <c r="AV109" i="59"/>
  <c r="AM109" i="59"/>
  <c r="AJ109" i="59"/>
  <c r="AI109" i="59"/>
  <c r="AH109" i="59"/>
  <c r="AG109" i="59"/>
  <c r="AF109" i="59"/>
  <c r="AE109" i="59"/>
  <c r="BN108" i="59"/>
  <c r="BE108" i="59"/>
  <c r="AV108" i="59"/>
  <c r="AM108" i="59"/>
  <c r="AJ108" i="59"/>
  <c r="AI108" i="59"/>
  <c r="AH108" i="59"/>
  <c r="AG108" i="59"/>
  <c r="AF108" i="59"/>
  <c r="AE108" i="59"/>
  <c r="AD108" i="59"/>
  <c r="BN107" i="59"/>
  <c r="BM107" i="59"/>
  <c r="BL107" i="59"/>
  <c r="BE107" i="59"/>
  <c r="BD107" i="59"/>
  <c r="BC107" i="59"/>
  <c r="AV107" i="59"/>
  <c r="AU107" i="59"/>
  <c r="AT107" i="59"/>
  <c r="AM107" i="59"/>
  <c r="AD107" i="59" s="1"/>
  <c r="AL107" i="59"/>
  <c r="AK107" i="59"/>
  <c r="AJ107" i="59"/>
  <c r="AI107" i="59"/>
  <c r="AH107" i="59"/>
  <c r="AG107" i="59"/>
  <c r="AF107" i="59"/>
  <c r="AE107" i="59"/>
  <c r="AC107" i="59"/>
  <c r="AB107" i="59"/>
  <c r="R107" i="59"/>
  <c r="M107" i="59"/>
  <c r="K107" i="59"/>
  <c r="BN106" i="59"/>
  <c r="BE106" i="59"/>
  <c r="AV106" i="59"/>
  <c r="AM106" i="59"/>
  <c r="AJ106" i="59"/>
  <c r="AI106" i="59"/>
  <c r="AH106" i="59"/>
  <c r="AG106" i="59"/>
  <c r="AF106" i="59"/>
  <c r="AE106" i="59"/>
  <c r="AD106" i="59"/>
  <c r="BN105" i="59"/>
  <c r="BE105" i="59"/>
  <c r="AV105" i="59"/>
  <c r="AM105" i="59"/>
  <c r="AD105" i="59" s="1"/>
  <c r="AJ105" i="59"/>
  <c r="AI105" i="59"/>
  <c r="AH105" i="59"/>
  <c r="AG105" i="59"/>
  <c r="AF105" i="59"/>
  <c r="AE105" i="59"/>
  <c r="BN104" i="59"/>
  <c r="BE104" i="59"/>
  <c r="AD104" i="59" s="1"/>
  <c r="AV104" i="59"/>
  <c r="AM104" i="59"/>
  <c r="AJ104" i="59"/>
  <c r="AI104" i="59"/>
  <c r="AH104" i="59"/>
  <c r="AG104" i="59"/>
  <c r="AF104" i="59"/>
  <c r="AE104" i="59"/>
  <c r="BN103" i="59"/>
  <c r="BM103" i="59"/>
  <c r="BL103" i="59"/>
  <c r="BE103" i="59"/>
  <c r="BD103" i="59"/>
  <c r="BC103" i="59"/>
  <c r="AV103" i="59"/>
  <c r="AU103" i="59"/>
  <c r="AT103" i="59"/>
  <c r="AM103" i="59"/>
  <c r="AD103" i="59" s="1"/>
  <c r="AL103" i="59"/>
  <c r="AK103" i="59"/>
  <c r="AJ103" i="59"/>
  <c r="AI103" i="59"/>
  <c r="AH103" i="59"/>
  <c r="AG103" i="59"/>
  <c r="AF103" i="59"/>
  <c r="AE103" i="59"/>
  <c r="AC103" i="59"/>
  <c r="AB103" i="59"/>
  <c r="R103" i="59"/>
  <c r="M103" i="59"/>
  <c r="K103" i="59"/>
  <c r="BN102" i="59"/>
  <c r="BE102" i="59"/>
  <c r="AV102" i="59"/>
  <c r="AD102" i="59" s="1"/>
  <c r="AM102" i="59"/>
  <c r="AJ102" i="59"/>
  <c r="AI102" i="59"/>
  <c r="AH102" i="59"/>
  <c r="AG102" i="59"/>
  <c r="AF102" i="59"/>
  <c r="AE102" i="59"/>
  <c r="BN101" i="59"/>
  <c r="BE101" i="59"/>
  <c r="AV101" i="59"/>
  <c r="AM101" i="59"/>
  <c r="AD101" i="59" s="1"/>
  <c r="AJ101" i="59"/>
  <c r="AI101" i="59"/>
  <c r="AH101" i="59"/>
  <c r="AG101" i="59"/>
  <c r="AF101" i="59"/>
  <c r="AE101" i="59"/>
  <c r="BN100" i="59"/>
  <c r="BE100" i="59"/>
  <c r="AV100" i="59"/>
  <c r="AM100" i="59"/>
  <c r="AD100" i="59" s="1"/>
  <c r="AJ100" i="59"/>
  <c r="AI100" i="59"/>
  <c r="AH100" i="59"/>
  <c r="AG100" i="59"/>
  <c r="AF100" i="59"/>
  <c r="AE100" i="59"/>
  <c r="BN99" i="59"/>
  <c r="BM99" i="59"/>
  <c r="BL99" i="59"/>
  <c r="BE99" i="59"/>
  <c r="BD99" i="59"/>
  <c r="BC99" i="59"/>
  <c r="AV99" i="59"/>
  <c r="AU99" i="59"/>
  <c r="AT99" i="59"/>
  <c r="AM99" i="59"/>
  <c r="AL99" i="59"/>
  <c r="AK99" i="59"/>
  <c r="AJ99" i="59"/>
  <c r="AI99" i="59"/>
  <c r="AH99" i="59"/>
  <c r="AG99" i="59"/>
  <c r="AF99" i="59"/>
  <c r="AE99" i="59"/>
  <c r="AD99" i="59"/>
  <c r="AC99" i="59"/>
  <c r="AB99" i="59"/>
  <c r="R99" i="59"/>
  <c r="M99" i="59"/>
  <c r="K99" i="59"/>
  <c r="BN98" i="59"/>
  <c r="BE98" i="59"/>
  <c r="AV98" i="59"/>
  <c r="AD98" i="59" s="1"/>
  <c r="AM98" i="59"/>
  <c r="AJ98" i="59"/>
  <c r="AI98" i="59"/>
  <c r="AH98" i="59"/>
  <c r="AG98" i="59"/>
  <c r="AF98" i="59"/>
  <c r="AE98" i="59"/>
  <c r="BN97" i="59"/>
  <c r="BE97" i="59"/>
  <c r="AV97" i="59"/>
  <c r="AM97" i="59"/>
  <c r="AD97" i="59" s="1"/>
  <c r="AJ97" i="59"/>
  <c r="AI97" i="59"/>
  <c r="AH97" i="59"/>
  <c r="AG97" i="59"/>
  <c r="AF97" i="59"/>
  <c r="AE97" i="59"/>
  <c r="BN96" i="59"/>
  <c r="BE96" i="59"/>
  <c r="AV96" i="59"/>
  <c r="AM96" i="59"/>
  <c r="AJ96" i="59"/>
  <c r="AI96" i="59"/>
  <c r="AH96" i="59"/>
  <c r="AG96" i="59"/>
  <c r="AF96" i="59"/>
  <c r="AE96" i="59"/>
  <c r="AD96" i="59"/>
  <c r="BN95" i="59"/>
  <c r="BM95" i="59"/>
  <c r="BL95" i="59"/>
  <c r="BE95" i="59"/>
  <c r="BD95" i="59"/>
  <c r="BC95" i="59"/>
  <c r="AV95" i="59"/>
  <c r="AU95" i="59"/>
  <c r="AT95" i="59"/>
  <c r="AM95" i="59"/>
  <c r="AD95" i="59" s="1"/>
  <c r="AL95" i="59"/>
  <c r="AK95" i="59"/>
  <c r="AJ95" i="59"/>
  <c r="AI95" i="59"/>
  <c r="AH95" i="59"/>
  <c r="AG95" i="59"/>
  <c r="AF95" i="59"/>
  <c r="AE95" i="59"/>
  <c r="AC95" i="59"/>
  <c r="AB95" i="59"/>
  <c r="R95" i="59"/>
  <c r="M95" i="59"/>
  <c r="K95" i="59"/>
  <c r="BN94" i="59"/>
  <c r="BE94" i="59"/>
  <c r="AV94" i="59"/>
  <c r="AM94" i="59"/>
  <c r="AJ94" i="59"/>
  <c r="AI94" i="59"/>
  <c r="AH94" i="59"/>
  <c r="AG94" i="59"/>
  <c r="AF94" i="59"/>
  <c r="AE94" i="59"/>
  <c r="AD94" i="59"/>
  <c r="BN93" i="59"/>
  <c r="AD93" i="59" s="1"/>
  <c r="BE93" i="59"/>
  <c r="AV93" i="59"/>
  <c r="AM93" i="59"/>
  <c r="AJ93" i="59"/>
  <c r="AI93" i="59"/>
  <c r="AH93" i="59"/>
  <c r="AG93" i="59"/>
  <c r="AF93" i="59"/>
  <c r="AE93" i="59"/>
  <c r="BN92" i="59"/>
  <c r="BE92" i="59"/>
  <c r="AV92" i="59"/>
  <c r="AM92" i="59"/>
  <c r="AJ92" i="59"/>
  <c r="AI92" i="59"/>
  <c r="AH92" i="59"/>
  <c r="AG92" i="59"/>
  <c r="AF92" i="59"/>
  <c r="AE92" i="59"/>
  <c r="AD92" i="59"/>
  <c r="BN91" i="59"/>
  <c r="AD91" i="59" s="1"/>
  <c r="BM91" i="59"/>
  <c r="BL91" i="59"/>
  <c r="BE91" i="59"/>
  <c r="BD91" i="59"/>
  <c r="BC91" i="59"/>
  <c r="AV91" i="59"/>
  <c r="AU91" i="59"/>
  <c r="AT91" i="59"/>
  <c r="AM91" i="59"/>
  <c r="AL91" i="59"/>
  <c r="AK91" i="59"/>
  <c r="AJ91" i="59"/>
  <c r="AI91" i="59"/>
  <c r="AH91" i="59"/>
  <c r="AG91" i="59"/>
  <c r="AF91" i="59"/>
  <c r="AE91" i="59"/>
  <c r="AC91" i="59"/>
  <c r="AB91" i="59"/>
  <c r="R91" i="59"/>
  <c r="M91" i="59"/>
  <c r="K91" i="59"/>
  <c r="BN90" i="59"/>
  <c r="BE90" i="59"/>
  <c r="AV90" i="59"/>
  <c r="AM90" i="59"/>
  <c r="AJ90" i="59"/>
  <c r="AI90" i="59"/>
  <c r="AH90" i="59"/>
  <c r="AG90" i="59"/>
  <c r="AF90" i="59"/>
  <c r="AE90" i="59"/>
  <c r="AD90" i="59"/>
  <c r="BN89" i="59"/>
  <c r="BE89" i="59"/>
  <c r="AV89" i="59"/>
  <c r="AM89" i="59"/>
  <c r="AD89" i="59" s="1"/>
  <c r="AJ89" i="59"/>
  <c r="AI89" i="59"/>
  <c r="AH89" i="59"/>
  <c r="AG89" i="59"/>
  <c r="AF89" i="59"/>
  <c r="AE89" i="59"/>
  <c r="BN88" i="59"/>
  <c r="BE88" i="59"/>
  <c r="AD88" i="59" s="1"/>
  <c r="AV88" i="59"/>
  <c r="AM88" i="59"/>
  <c r="AJ88" i="59"/>
  <c r="AI88" i="59"/>
  <c r="AH88" i="59"/>
  <c r="AG88" i="59"/>
  <c r="AF88" i="59"/>
  <c r="AE88" i="59"/>
  <c r="BN87" i="59"/>
  <c r="BM87" i="59"/>
  <c r="BL87" i="59"/>
  <c r="BE87" i="59"/>
  <c r="BD87" i="59"/>
  <c r="BC87" i="59"/>
  <c r="AV87" i="59"/>
  <c r="AU87" i="59"/>
  <c r="AT87" i="59"/>
  <c r="AM87" i="59"/>
  <c r="AD87" i="59" s="1"/>
  <c r="AL87" i="59"/>
  <c r="AK87" i="59"/>
  <c r="AJ87" i="59"/>
  <c r="AI87" i="59"/>
  <c r="AH87" i="59"/>
  <c r="AG87" i="59"/>
  <c r="AF87" i="59"/>
  <c r="AE87" i="59"/>
  <c r="AC87" i="59"/>
  <c r="AB87" i="59"/>
  <c r="R87" i="59"/>
  <c r="M87" i="59"/>
  <c r="K87" i="59"/>
  <c r="BN86" i="59"/>
  <c r="BE86" i="59"/>
  <c r="AV86" i="59"/>
  <c r="AD86" i="59" s="1"/>
  <c r="AM86" i="59"/>
  <c r="AJ86" i="59"/>
  <c r="AI86" i="59"/>
  <c r="AH86" i="59"/>
  <c r="AG86" i="59"/>
  <c r="AF86" i="59"/>
  <c r="AE86" i="59"/>
  <c r="BN85" i="59"/>
  <c r="BE85" i="59"/>
  <c r="AV85" i="59"/>
  <c r="AM85" i="59"/>
  <c r="AD85" i="59" s="1"/>
  <c r="AJ85" i="59"/>
  <c r="AI85" i="59"/>
  <c r="AH85" i="59"/>
  <c r="AG85" i="59"/>
  <c r="AF85" i="59"/>
  <c r="AE85" i="59"/>
  <c r="BN84" i="59"/>
  <c r="BE84" i="59"/>
  <c r="AV84" i="59"/>
  <c r="AM84" i="59"/>
  <c r="AD84" i="59" s="1"/>
  <c r="AJ84" i="59"/>
  <c r="AI84" i="59"/>
  <c r="AH84" i="59"/>
  <c r="AG84" i="59"/>
  <c r="AF84" i="59"/>
  <c r="AE84" i="59"/>
  <c r="BN83" i="59"/>
  <c r="BM83" i="59"/>
  <c r="BL83" i="59"/>
  <c r="BE83" i="59"/>
  <c r="BD83" i="59"/>
  <c r="BC83" i="59"/>
  <c r="AV83" i="59"/>
  <c r="AU83" i="59"/>
  <c r="AT83" i="59"/>
  <c r="AM83" i="59"/>
  <c r="AL83" i="59"/>
  <c r="AK83" i="59"/>
  <c r="AJ83" i="59"/>
  <c r="AI83" i="59"/>
  <c r="AH83" i="59"/>
  <c r="AG83" i="59"/>
  <c r="AF83" i="59"/>
  <c r="AE83" i="59"/>
  <c r="AD83" i="59"/>
  <c r="AC83" i="59"/>
  <c r="AB83" i="59"/>
  <c r="R83" i="59"/>
  <c r="M83" i="59"/>
  <c r="K83" i="59"/>
  <c r="BN82" i="59"/>
  <c r="BE82" i="59"/>
  <c r="AV82" i="59"/>
  <c r="AD82" i="59" s="1"/>
  <c r="AM82" i="59"/>
  <c r="AJ82" i="59"/>
  <c r="AI82" i="59"/>
  <c r="AH82" i="59"/>
  <c r="AG82" i="59"/>
  <c r="AF82" i="59"/>
  <c r="AE82" i="59"/>
  <c r="BN81" i="59"/>
  <c r="BE81" i="59"/>
  <c r="AV81" i="59"/>
  <c r="AM81" i="59"/>
  <c r="AD81" i="59" s="1"/>
  <c r="AJ81" i="59"/>
  <c r="AI81" i="59"/>
  <c r="AH81" i="59"/>
  <c r="AG81" i="59"/>
  <c r="AF81" i="59"/>
  <c r="AE81" i="59"/>
  <c r="BN80" i="59"/>
  <c r="BE80" i="59"/>
  <c r="AV80" i="59"/>
  <c r="AM80" i="59"/>
  <c r="AJ80" i="59"/>
  <c r="AI80" i="59"/>
  <c r="AH80" i="59"/>
  <c r="AG80" i="59"/>
  <c r="AF80" i="59"/>
  <c r="AE80" i="59"/>
  <c r="AD80" i="59"/>
  <c r="BN79" i="59"/>
  <c r="BM79" i="59"/>
  <c r="BL79" i="59"/>
  <c r="BE79" i="59"/>
  <c r="BD79" i="59"/>
  <c r="BC79" i="59"/>
  <c r="AV79" i="59"/>
  <c r="AU79" i="59"/>
  <c r="AT79" i="59"/>
  <c r="AM79" i="59"/>
  <c r="AD79" i="59" s="1"/>
  <c r="AL79" i="59"/>
  <c r="AK79" i="59"/>
  <c r="AJ79" i="59"/>
  <c r="AI79" i="59"/>
  <c r="AH79" i="59"/>
  <c r="AG79" i="59"/>
  <c r="AF79" i="59"/>
  <c r="AE79" i="59"/>
  <c r="AC79" i="59"/>
  <c r="AB79" i="59"/>
  <c r="R79" i="59"/>
  <c r="M79" i="59"/>
  <c r="K79" i="59"/>
  <c r="BN78" i="59"/>
  <c r="BE78" i="59"/>
  <c r="AV78" i="59"/>
  <c r="AM78" i="59"/>
  <c r="AJ78" i="59"/>
  <c r="AI78" i="59"/>
  <c r="AH78" i="59"/>
  <c r="AG78" i="59"/>
  <c r="AF78" i="59"/>
  <c r="AE78" i="59"/>
  <c r="AD78" i="59"/>
  <c r="BN77" i="59"/>
  <c r="AD77" i="59" s="1"/>
  <c r="BE77" i="59"/>
  <c r="AV77" i="59"/>
  <c r="AM77" i="59"/>
  <c r="AJ77" i="59"/>
  <c r="AI77" i="59"/>
  <c r="AH77" i="59"/>
  <c r="AG77" i="59"/>
  <c r="AF77" i="59"/>
  <c r="AE77" i="59"/>
  <c r="BN76" i="59"/>
  <c r="BE76" i="59"/>
  <c r="AV76" i="59"/>
  <c r="AM76" i="59"/>
  <c r="AJ76" i="59"/>
  <c r="AI76" i="59"/>
  <c r="AH76" i="59"/>
  <c r="AG76" i="59"/>
  <c r="AF76" i="59"/>
  <c r="AE76" i="59"/>
  <c r="AD76" i="59"/>
  <c r="BN75" i="59"/>
  <c r="AD75" i="59" s="1"/>
  <c r="BM75" i="59"/>
  <c r="BL75" i="59"/>
  <c r="BE75" i="59"/>
  <c r="BD75" i="59"/>
  <c r="BC75" i="59"/>
  <c r="AV75" i="59"/>
  <c r="AU75" i="59"/>
  <c r="AT75" i="59"/>
  <c r="AM75" i="59"/>
  <c r="AL75" i="59"/>
  <c r="AK75" i="59"/>
  <c r="AJ75" i="59"/>
  <c r="AI75" i="59"/>
  <c r="AH75" i="59"/>
  <c r="AG75" i="59"/>
  <c r="AF75" i="59"/>
  <c r="AE75" i="59"/>
  <c r="AC75" i="59"/>
  <c r="AB75" i="59"/>
  <c r="R75" i="59"/>
  <c r="M75" i="59"/>
  <c r="K75" i="59"/>
  <c r="BN74" i="59"/>
  <c r="BE74" i="59"/>
  <c r="AV74" i="59"/>
  <c r="AM74" i="59"/>
  <c r="AJ74" i="59"/>
  <c r="AI74" i="59"/>
  <c r="AH74" i="59"/>
  <c r="AG74" i="59"/>
  <c r="AF74" i="59"/>
  <c r="AE74" i="59"/>
  <c r="AD74" i="59"/>
  <c r="BN73" i="59"/>
  <c r="BE73" i="59"/>
  <c r="AV73" i="59"/>
  <c r="AM73" i="59"/>
  <c r="AD73" i="59" s="1"/>
  <c r="AJ73" i="59"/>
  <c r="AI73" i="59"/>
  <c r="AH73" i="59"/>
  <c r="AG73" i="59"/>
  <c r="AF73" i="59"/>
  <c r="AE73" i="59"/>
  <c r="BN72" i="59"/>
  <c r="BE72" i="59"/>
  <c r="AD72" i="59" s="1"/>
  <c r="AV72" i="59"/>
  <c r="AM72" i="59"/>
  <c r="AJ72" i="59"/>
  <c r="AI72" i="59"/>
  <c r="AH72" i="59"/>
  <c r="AG72" i="59"/>
  <c r="AF72" i="59"/>
  <c r="AE72" i="59"/>
  <c r="BN71" i="59"/>
  <c r="BM71" i="59"/>
  <c r="BL71" i="59"/>
  <c r="BE71" i="59"/>
  <c r="BD71" i="59"/>
  <c r="BC71" i="59"/>
  <c r="AV71" i="59"/>
  <c r="AU71" i="59"/>
  <c r="AT71" i="59"/>
  <c r="AM71" i="59"/>
  <c r="AD71" i="59" s="1"/>
  <c r="AL71" i="59"/>
  <c r="AK71" i="59"/>
  <c r="AJ71" i="59"/>
  <c r="AI71" i="59"/>
  <c r="AH71" i="59"/>
  <c r="AG71" i="59"/>
  <c r="AF71" i="59"/>
  <c r="AE71" i="59"/>
  <c r="AC71" i="59"/>
  <c r="AB71" i="59"/>
  <c r="R71" i="59"/>
  <c r="M71" i="59"/>
  <c r="K71" i="59"/>
  <c r="BN70" i="59"/>
  <c r="BE70" i="59"/>
  <c r="AV70" i="59"/>
  <c r="AD70" i="59" s="1"/>
  <c r="AM70" i="59"/>
  <c r="AJ70" i="59"/>
  <c r="AI70" i="59"/>
  <c r="AH70" i="59"/>
  <c r="AG70" i="59"/>
  <c r="AF70" i="59"/>
  <c r="AE70" i="59"/>
  <c r="BN69" i="59"/>
  <c r="BE69" i="59"/>
  <c r="AV69" i="59"/>
  <c r="AM69" i="59"/>
  <c r="AD69" i="59" s="1"/>
  <c r="AJ69" i="59"/>
  <c r="AI69" i="59"/>
  <c r="AH69" i="59"/>
  <c r="AG69" i="59"/>
  <c r="AF69" i="59"/>
  <c r="AE69" i="59"/>
  <c r="BN68" i="59"/>
  <c r="BE68" i="59"/>
  <c r="AV68" i="59"/>
  <c r="AM68" i="59"/>
  <c r="AD68" i="59" s="1"/>
  <c r="AJ68" i="59"/>
  <c r="AI68" i="59"/>
  <c r="AH68" i="59"/>
  <c r="AG68" i="59"/>
  <c r="AF68" i="59"/>
  <c r="AE68" i="59"/>
  <c r="BN67" i="59"/>
  <c r="BM67" i="59"/>
  <c r="BL67" i="59"/>
  <c r="BE67" i="59"/>
  <c r="BD67" i="59"/>
  <c r="BC67" i="59"/>
  <c r="AV67" i="59"/>
  <c r="AU67" i="59"/>
  <c r="AT67" i="59"/>
  <c r="AM67" i="59"/>
  <c r="AL67" i="59"/>
  <c r="AK67" i="59"/>
  <c r="AJ67" i="59"/>
  <c r="AI67" i="59"/>
  <c r="AH67" i="59"/>
  <c r="AG67" i="59"/>
  <c r="AF67" i="59"/>
  <c r="AE67" i="59"/>
  <c r="AD67" i="59"/>
  <c r="AC67" i="59"/>
  <c r="AB67" i="59"/>
  <c r="R67" i="59"/>
  <c r="M67" i="59"/>
  <c r="K67" i="59"/>
  <c r="BN66" i="59"/>
  <c r="BE66" i="59"/>
  <c r="AV66" i="59"/>
  <c r="AD66" i="59" s="1"/>
  <c r="AM66" i="59"/>
  <c r="AJ66" i="59"/>
  <c r="AI66" i="59"/>
  <c r="AH66" i="59"/>
  <c r="AG66" i="59"/>
  <c r="AF66" i="59"/>
  <c r="AE66" i="59"/>
  <c r="BN65" i="59"/>
  <c r="BE65" i="59"/>
  <c r="AV65" i="59"/>
  <c r="AM65" i="59"/>
  <c r="AD65" i="59" s="1"/>
  <c r="AJ65" i="59"/>
  <c r="AI65" i="59"/>
  <c r="AH65" i="59"/>
  <c r="AG65" i="59"/>
  <c r="AF65" i="59"/>
  <c r="AE65" i="59"/>
  <c r="BN64" i="59"/>
  <c r="BE64" i="59"/>
  <c r="AV64" i="59"/>
  <c r="AM64" i="59"/>
  <c r="AJ64" i="59"/>
  <c r="AI64" i="59"/>
  <c r="AH64" i="59"/>
  <c r="AG64" i="59"/>
  <c r="AF64" i="59"/>
  <c r="AE64" i="59"/>
  <c r="AD64" i="59"/>
  <c r="BN63" i="59"/>
  <c r="BM63" i="59"/>
  <c r="BL63" i="59"/>
  <c r="BE63" i="59"/>
  <c r="BD63" i="59"/>
  <c r="BC63" i="59"/>
  <c r="AV63" i="59"/>
  <c r="AU63" i="59"/>
  <c r="AT63" i="59"/>
  <c r="AM63" i="59"/>
  <c r="AD63" i="59" s="1"/>
  <c r="AL63" i="59"/>
  <c r="AK63" i="59"/>
  <c r="AJ63" i="59"/>
  <c r="AI63" i="59"/>
  <c r="AH63" i="59"/>
  <c r="AG63" i="59"/>
  <c r="AF63" i="59"/>
  <c r="AE63" i="59"/>
  <c r="AC63" i="59"/>
  <c r="AB63" i="59"/>
  <c r="R63" i="59"/>
  <c r="M63" i="59"/>
  <c r="K63" i="59"/>
  <c r="BN62" i="59"/>
  <c r="BE62" i="59"/>
  <c r="AV62" i="59"/>
  <c r="AM62" i="59"/>
  <c r="AJ62" i="59"/>
  <c r="AI62" i="59"/>
  <c r="AH62" i="59"/>
  <c r="AG62" i="59"/>
  <c r="AF62" i="59"/>
  <c r="AE62" i="59"/>
  <c r="AD62" i="59"/>
  <c r="BN61" i="59"/>
  <c r="AD61" i="59" s="1"/>
  <c r="BE61" i="59"/>
  <c r="AV61" i="59"/>
  <c r="AM61" i="59"/>
  <c r="AJ61" i="59"/>
  <c r="AI61" i="59"/>
  <c r="AH61" i="59"/>
  <c r="AG61" i="59"/>
  <c r="AF61" i="59"/>
  <c r="AE61" i="59"/>
  <c r="BN60" i="59"/>
  <c r="BE60" i="59"/>
  <c r="AV60" i="59"/>
  <c r="AM60" i="59"/>
  <c r="AJ60" i="59"/>
  <c r="AI60" i="59"/>
  <c r="AH60" i="59"/>
  <c r="AG60" i="59"/>
  <c r="AF60" i="59"/>
  <c r="AE60" i="59"/>
  <c r="AD60" i="59"/>
  <c r="BN59" i="59"/>
  <c r="AD59" i="59" s="1"/>
  <c r="BM59" i="59"/>
  <c r="BL59" i="59"/>
  <c r="BE59" i="59"/>
  <c r="BD59" i="59"/>
  <c r="BC59" i="59"/>
  <c r="AV59" i="59"/>
  <c r="AU59" i="59"/>
  <c r="AT59" i="59"/>
  <c r="AM59" i="59"/>
  <c r="AL59" i="59"/>
  <c r="AK59" i="59"/>
  <c r="AJ59" i="59"/>
  <c r="AI59" i="59"/>
  <c r="AH59" i="59"/>
  <c r="AG59" i="59"/>
  <c r="AF59" i="59"/>
  <c r="AE59" i="59"/>
  <c r="AC59" i="59"/>
  <c r="AB59" i="59"/>
  <c r="R59" i="59"/>
  <c r="M59" i="59"/>
  <c r="K59" i="59"/>
  <c r="BN58" i="59"/>
  <c r="BE58" i="59"/>
  <c r="AV58" i="59"/>
  <c r="AM58" i="59"/>
  <c r="AJ58" i="59"/>
  <c r="AI58" i="59"/>
  <c r="AH58" i="59"/>
  <c r="AG58" i="59"/>
  <c r="AF58" i="59"/>
  <c r="AE58" i="59"/>
  <c r="AD58" i="59"/>
  <c r="BN57" i="59"/>
  <c r="BE57" i="59"/>
  <c r="AV57" i="59"/>
  <c r="AM57" i="59"/>
  <c r="AD57" i="59" s="1"/>
  <c r="AJ57" i="59"/>
  <c r="AI57" i="59"/>
  <c r="AH57" i="59"/>
  <c r="AG57" i="59"/>
  <c r="AF57" i="59"/>
  <c r="AE57" i="59"/>
  <c r="BN56" i="59"/>
  <c r="BE56" i="59"/>
  <c r="AD56" i="59" s="1"/>
  <c r="AV56" i="59"/>
  <c r="AM56" i="59"/>
  <c r="AJ56" i="59"/>
  <c r="AI56" i="59"/>
  <c r="AH56" i="59"/>
  <c r="AG56" i="59"/>
  <c r="AF56" i="59"/>
  <c r="AE56" i="59"/>
  <c r="BN55" i="59"/>
  <c r="BM55" i="59"/>
  <c r="BL55" i="59"/>
  <c r="BE55" i="59"/>
  <c r="BD55" i="59"/>
  <c r="BC55" i="59"/>
  <c r="AV55" i="59"/>
  <c r="AU55" i="59"/>
  <c r="AT55" i="59"/>
  <c r="AM55" i="59"/>
  <c r="AD55" i="59" s="1"/>
  <c r="AL55" i="59"/>
  <c r="AK55" i="59"/>
  <c r="AJ55" i="59"/>
  <c r="AI55" i="59"/>
  <c r="AH55" i="59"/>
  <c r="AG55" i="59"/>
  <c r="AF55" i="59"/>
  <c r="AE55" i="59"/>
  <c r="AC55" i="59"/>
  <c r="AB55" i="59"/>
  <c r="R55" i="59"/>
  <c r="M55" i="59"/>
  <c r="K55" i="59"/>
  <c r="BN54" i="59"/>
  <c r="BE54" i="59"/>
  <c r="AV54" i="59"/>
  <c r="AD54" i="59" s="1"/>
  <c r="AM54" i="59"/>
  <c r="AJ54" i="59"/>
  <c r="AI54" i="59"/>
  <c r="AH54" i="59"/>
  <c r="AG54" i="59"/>
  <c r="AF54" i="59"/>
  <c r="AE54" i="59"/>
  <c r="BN53" i="59"/>
  <c r="BE53" i="59"/>
  <c r="AV53" i="59"/>
  <c r="AM53" i="59"/>
  <c r="AD53" i="59" s="1"/>
  <c r="AJ53" i="59"/>
  <c r="AI53" i="59"/>
  <c r="AH53" i="59"/>
  <c r="AG53" i="59"/>
  <c r="AF53" i="59"/>
  <c r="AE53" i="59"/>
  <c r="BN52" i="59"/>
  <c r="BE52" i="59"/>
  <c r="AV52" i="59"/>
  <c r="AM52" i="59"/>
  <c r="AD52" i="59" s="1"/>
  <c r="AJ52" i="59"/>
  <c r="AI52" i="59"/>
  <c r="AH52" i="59"/>
  <c r="AG52" i="59"/>
  <c r="AF52" i="59"/>
  <c r="AE52" i="59"/>
  <c r="BN51" i="59"/>
  <c r="BM51" i="59"/>
  <c r="BL51" i="59"/>
  <c r="BE51" i="59"/>
  <c r="BD51" i="59"/>
  <c r="BC51" i="59"/>
  <c r="AV51" i="59"/>
  <c r="AU51" i="59"/>
  <c r="AT51" i="59"/>
  <c r="AM51" i="59"/>
  <c r="AL51" i="59"/>
  <c r="AK51" i="59"/>
  <c r="AJ51" i="59"/>
  <c r="AI51" i="59"/>
  <c r="AH51" i="59"/>
  <c r="AG51" i="59"/>
  <c r="AF51" i="59"/>
  <c r="AE51" i="59"/>
  <c r="AD51" i="59"/>
  <c r="AC51" i="59"/>
  <c r="AB51" i="59"/>
  <c r="R51" i="59"/>
  <c r="M51" i="59"/>
  <c r="K51" i="59"/>
  <c r="BN50" i="59"/>
  <c r="BE50" i="59"/>
  <c r="AV50" i="59"/>
  <c r="AD50" i="59" s="1"/>
  <c r="AM50" i="59"/>
  <c r="AJ50" i="59"/>
  <c r="AI50" i="59"/>
  <c r="AH50" i="59"/>
  <c r="AG50" i="59"/>
  <c r="AF50" i="59"/>
  <c r="AE50" i="59"/>
  <c r="BN49" i="59"/>
  <c r="BE49" i="59"/>
  <c r="AV49" i="59"/>
  <c r="AM49" i="59"/>
  <c r="AD49" i="59" s="1"/>
  <c r="AJ49" i="59"/>
  <c r="AI49" i="59"/>
  <c r="AH49" i="59"/>
  <c r="AG49" i="59"/>
  <c r="AF49" i="59"/>
  <c r="AE49" i="59"/>
  <c r="BN48" i="59"/>
  <c r="BE48" i="59"/>
  <c r="AV48" i="59"/>
  <c r="AM48" i="59"/>
  <c r="AJ48" i="59"/>
  <c r="AI48" i="59"/>
  <c r="AH48" i="59"/>
  <c r="AG48" i="59"/>
  <c r="AF48" i="59"/>
  <c r="AE48" i="59"/>
  <c r="AD48" i="59"/>
  <c r="BN47" i="59"/>
  <c r="BM47" i="59"/>
  <c r="BL47" i="59"/>
  <c r="BE47" i="59"/>
  <c r="BD47" i="59"/>
  <c r="BC47" i="59"/>
  <c r="AV47" i="59"/>
  <c r="AU47" i="59"/>
  <c r="AT47" i="59"/>
  <c r="AM47" i="59"/>
  <c r="AD47" i="59" s="1"/>
  <c r="AL47" i="59"/>
  <c r="AK47" i="59"/>
  <c r="AJ47" i="59"/>
  <c r="AI47" i="59"/>
  <c r="AH47" i="59"/>
  <c r="AG47" i="59"/>
  <c r="AF47" i="59"/>
  <c r="AE47" i="59"/>
  <c r="AC47" i="59"/>
  <c r="AB47" i="59"/>
  <c r="R47" i="59"/>
  <c r="M47" i="59"/>
  <c r="K47" i="59"/>
  <c r="BN46" i="59"/>
  <c r="BE46" i="59"/>
  <c r="AV46" i="59"/>
  <c r="AM46" i="59"/>
  <c r="AJ46" i="59"/>
  <c r="AI46" i="59"/>
  <c r="AH46" i="59"/>
  <c r="AG46" i="59"/>
  <c r="AF46" i="59"/>
  <c r="AE46" i="59"/>
  <c r="AD46" i="59"/>
  <c r="BN45" i="59"/>
  <c r="AD45" i="59" s="1"/>
  <c r="BE45" i="59"/>
  <c r="AV45" i="59"/>
  <c r="AM45" i="59"/>
  <c r="AJ45" i="59"/>
  <c r="AI45" i="59"/>
  <c r="AH45" i="59"/>
  <c r="AG45" i="59"/>
  <c r="AF45" i="59"/>
  <c r="AE45" i="59"/>
  <c r="BN44" i="59"/>
  <c r="BE44" i="59"/>
  <c r="AV44" i="59"/>
  <c r="AM44" i="59"/>
  <c r="AJ44" i="59"/>
  <c r="AI44" i="59"/>
  <c r="AH44" i="59"/>
  <c r="AG44" i="59"/>
  <c r="AF44" i="59"/>
  <c r="AE44" i="59"/>
  <c r="AD44" i="59"/>
  <c r="BN43" i="59"/>
  <c r="AD43" i="59" s="1"/>
  <c r="BM43" i="59"/>
  <c r="BL43" i="59"/>
  <c r="BE43" i="59"/>
  <c r="BD43" i="59"/>
  <c r="BC43" i="59"/>
  <c r="AV43" i="59"/>
  <c r="AU43" i="59"/>
  <c r="AT43" i="59"/>
  <c r="AM43" i="59"/>
  <c r="AL43" i="59"/>
  <c r="AK43" i="59"/>
  <c r="AJ43" i="59"/>
  <c r="AI43" i="59"/>
  <c r="AH43" i="59"/>
  <c r="AG43" i="59"/>
  <c r="AF43" i="59"/>
  <c r="AE43" i="59"/>
  <c r="AC43" i="59"/>
  <c r="AB43" i="59"/>
  <c r="R43" i="59"/>
  <c r="M43" i="59"/>
  <c r="K43" i="59"/>
  <c r="BN42" i="59"/>
  <c r="BE42" i="59"/>
  <c r="AV42" i="59"/>
  <c r="AM42" i="59"/>
  <c r="AJ42" i="59"/>
  <c r="AI42" i="59"/>
  <c r="AH42" i="59"/>
  <c r="AG42" i="59"/>
  <c r="AF42" i="59"/>
  <c r="AE42" i="59"/>
  <c r="AD42" i="59"/>
  <c r="BN41" i="59"/>
  <c r="BE41" i="59"/>
  <c r="AV41" i="59"/>
  <c r="AM41" i="59"/>
  <c r="AD41" i="59" s="1"/>
  <c r="AJ41" i="59"/>
  <c r="AI41" i="59"/>
  <c r="AH41" i="59"/>
  <c r="AG41" i="59"/>
  <c r="AF41" i="59"/>
  <c r="AE41" i="59"/>
  <c r="BN40" i="59"/>
  <c r="BE40" i="59"/>
  <c r="AD40" i="59" s="1"/>
  <c r="AV40" i="59"/>
  <c r="AM40" i="59"/>
  <c r="AJ40" i="59"/>
  <c r="AI40" i="59"/>
  <c r="AH40" i="59"/>
  <c r="AG40" i="59"/>
  <c r="AF40" i="59"/>
  <c r="AE40" i="59"/>
  <c r="BN39" i="59"/>
  <c r="BM39" i="59"/>
  <c r="BL39" i="59"/>
  <c r="BE39" i="59"/>
  <c r="BD39" i="59"/>
  <c r="BC39" i="59"/>
  <c r="AV39" i="59"/>
  <c r="AU39" i="59"/>
  <c r="AT39" i="59"/>
  <c r="AM39" i="59"/>
  <c r="AD39" i="59" s="1"/>
  <c r="AL39" i="59"/>
  <c r="AK39" i="59"/>
  <c r="AJ39" i="59"/>
  <c r="AI39" i="59"/>
  <c r="AH39" i="59"/>
  <c r="AG39" i="59"/>
  <c r="AF39" i="59"/>
  <c r="AE39" i="59"/>
  <c r="AC39" i="59"/>
  <c r="AB39" i="59"/>
  <c r="R39" i="59"/>
  <c r="K39" i="59"/>
  <c r="BN38" i="59"/>
  <c r="BE38" i="59"/>
  <c r="AV38" i="59"/>
  <c r="AM38" i="59"/>
  <c r="AD38" i="59" s="1"/>
  <c r="AJ38" i="59"/>
  <c r="AI38" i="59"/>
  <c r="AH38" i="59"/>
  <c r="AG38" i="59"/>
  <c r="AF38" i="59"/>
  <c r="AE38" i="59"/>
  <c r="BN37" i="59"/>
  <c r="BE37" i="59"/>
  <c r="AV37" i="59"/>
  <c r="AM37" i="59"/>
  <c r="AD37" i="59" s="1"/>
  <c r="AJ37" i="59"/>
  <c r="AI37" i="59"/>
  <c r="AH37" i="59"/>
  <c r="AG37" i="59"/>
  <c r="AF37" i="59"/>
  <c r="AE37" i="59"/>
  <c r="BN36" i="59"/>
  <c r="BE36" i="59"/>
  <c r="AV36" i="59"/>
  <c r="AD36" i="59" s="1"/>
  <c r="AM36" i="59"/>
  <c r="AJ36" i="59"/>
  <c r="AI36" i="59"/>
  <c r="AH36" i="59"/>
  <c r="AG36" i="59"/>
  <c r="AF36" i="59"/>
  <c r="AE36" i="59"/>
  <c r="BN35" i="59"/>
  <c r="BM35" i="59"/>
  <c r="BL35" i="59"/>
  <c r="BE35" i="59"/>
  <c r="BD35" i="59"/>
  <c r="BC35" i="59"/>
  <c r="AV35" i="59"/>
  <c r="AD35" i="59" s="1"/>
  <c r="AU35" i="59"/>
  <c r="AT35" i="59"/>
  <c r="AM35" i="59"/>
  <c r="AL35" i="59"/>
  <c r="AK35" i="59"/>
  <c r="AJ35" i="59"/>
  <c r="AI35" i="59"/>
  <c r="AH35" i="59"/>
  <c r="AG35" i="59"/>
  <c r="AF35" i="59"/>
  <c r="AE35" i="59"/>
  <c r="AC35" i="59"/>
  <c r="AB35" i="59"/>
  <c r="R35" i="59"/>
  <c r="M35" i="59"/>
  <c r="K35" i="59"/>
  <c r="BN34" i="59"/>
  <c r="BE34" i="59"/>
  <c r="AV34" i="59"/>
  <c r="AM34" i="59"/>
  <c r="AD34" i="59" s="1"/>
  <c r="AJ34" i="59"/>
  <c r="AI34" i="59"/>
  <c r="AH34" i="59"/>
  <c r="AG34" i="59"/>
  <c r="AF34" i="59"/>
  <c r="AE34" i="59"/>
  <c r="BN33" i="59"/>
  <c r="BE33" i="59"/>
  <c r="AV33" i="59"/>
  <c r="AM33" i="59"/>
  <c r="AJ33" i="59"/>
  <c r="AI33" i="59"/>
  <c r="AH33" i="59"/>
  <c r="AG33" i="59"/>
  <c r="AF33" i="59"/>
  <c r="AE33" i="59"/>
  <c r="AD33" i="59"/>
  <c r="BN32" i="59"/>
  <c r="BE32" i="59"/>
  <c r="AV32" i="59"/>
  <c r="AM32" i="59"/>
  <c r="AJ32" i="59"/>
  <c r="AI32" i="59"/>
  <c r="AH32" i="59"/>
  <c r="AG32" i="59"/>
  <c r="AF32" i="59"/>
  <c r="AE32" i="59"/>
  <c r="AD32" i="59"/>
  <c r="BN31" i="59"/>
  <c r="BM31" i="59"/>
  <c r="BL31" i="59"/>
  <c r="BE31" i="59"/>
  <c r="BD31" i="59"/>
  <c r="BC31" i="59"/>
  <c r="AV31" i="59"/>
  <c r="AU31" i="59"/>
  <c r="AT31" i="59"/>
  <c r="AM31" i="59"/>
  <c r="AD31" i="59" s="1"/>
  <c r="AL31" i="59"/>
  <c r="AK31" i="59"/>
  <c r="AJ31" i="59"/>
  <c r="AI31" i="59"/>
  <c r="AH31" i="59"/>
  <c r="AG31" i="59"/>
  <c r="AF31" i="59"/>
  <c r="AE31" i="59"/>
  <c r="AC31" i="59"/>
  <c r="AB31" i="59"/>
  <c r="R31" i="59"/>
  <c r="M31" i="59"/>
  <c r="K31" i="59"/>
  <c r="BN30" i="59"/>
  <c r="AD30" i="59" s="1"/>
  <c r="BE30" i="59"/>
  <c r="AV30" i="59"/>
  <c r="AM30" i="59"/>
  <c r="AJ30" i="59"/>
  <c r="AI30" i="59"/>
  <c r="AH30" i="59"/>
  <c r="AG30" i="59"/>
  <c r="AF30" i="59"/>
  <c r="AE30" i="59"/>
  <c r="BN29" i="59"/>
  <c r="BE29" i="59"/>
  <c r="AV29" i="59"/>
  <c r="AM29" i="59"/>
  <c r="AJ29" i="59"/>
  <c r="AI29" i="59"/>
  <c r="AH29" i="59"/>
  <c r="AG29" i="59"/>
  <c r="AF29" i="59"/>
  <c r="AE29" i="59"/>
  <c r="AD29" i="59"/>
  <c r="BN28" i="59"/>
  <c r="BE28" i="59"/>
  <c r="AV28" i="59"/>
  <c r="AM28" i="59"/>
  <c r="AJ28" i="59"/>
  <c r="AI28" i="59"/>
  <c r="AH28" i="59"/>
  <c r="AG28" i="59"/>
  <c r="AF28" i="59"/>
  <c r="AE28" i="59"/>
  <c r="AD28" i="59"/>
  <c r="BN27" i="59"/>
  <c r="BM27" i="59"/>
  <c r="BL27" i="59"/>
  <c r="BE27" i="59"/>
  <c r="BD27" i="59"/>
  <c r="BC27" i="59"/>
  <c r="AV27" i="59"/>
  <c r="AU27" i="59"/>
  <c r="AT27" i="59"/>
  <c r="AM27" i="59"/>
  <c r="AD27" i="59" s="1"/>
  <c r="AL27" i="59"/>
  <c r="AK27" i="59"/>
  <c r="AJ27" i="59"/>
  <c r="AI27" i="59"/>
  <c r="AH27" i="59"/>
  <c r="AG27" i="59"/>
  <c r="AF27" i="59"/>
  <c r="AE27" i="59"/>
  <c r="AC27" i="59"/>
  <c r="AB27" i="59"/>
  <c r="R27" i="59"/>
  <c r="M27" i="59"/>
  <c r="K27" i="59"/>
  <c r="BN26" i="59"/>
  <c r="BE26" i="59"/>
  <c r="AV26" i="59"/>
  <c r="AM26" i="59"/>
  <c r="AD26" i="59" s="1"/>
  <c r="AJ26" i="59"/>
  <c r="AI26" i="59"/>
  <c r="AH26" i="59"/>
  <c r="AG26" i="59"/>
  <c r="AF26" i="59"/>
  <c r="AE26" i="59"/>
  <c r="BN25" i="59"/>
  <c r="BE25" i="59"/>
  <c r="AD25" i="59" s="1"/>
  <c r="AV25" i="59"/>
  <c r="AM25" i="59"/>
  <c r="AJ25" i="59"/>
  <c r="AI25" i="59"/>
  <c r="AH25" i="59"/>
  <c r="AG25" i="59"/>
  <c r="AF25" i="59"/>
  <c r="AE25" i="59"/>
  <c r="BN24" i="59"/>
  <c r="BE24" i="59"/>
  <c r="AV24" i="59"/>
  <c r="AD24" i="59" s="1"/>
  <c r="AM24" i="59"/>
  <c r="AJ24" i="59"/>
  <c r="AI24" i="59"/>
  <c r="AH24" i="59"/>
  <c r="AG24" i="59"/>
  <c r="AF24" i="59"/>
  <c r="AE24" i="59"/>
  <c r="BN23" i="59"/>
  <c r="BM23" i="59"/>
  <c r="BL23" i="59"/>
  <c r="BE23" i="59"/>
  <c r="AD23" i="59" s="1"/>
  <c r="BD23" i="59"/>
  <c r="BC23" i="59"/>
  <c r="AV23" i="59"/>
  <c r="AU23" i="59"/>
  <c r="AT23" i="59"/>
  <c r="AM23" i="59"/>
  <c r="AL23" i="59"/>
  <c r="AK23" i="59"/>
  <c r="AJ23" i="59"/>
  <c r="AI23" i="59"/>
  <c r="AH23" i="59"/>
  <c r="AG23" i="59"/>
  <c r="AF23" i="59"/>
  <c r="AC23" i="59"/>
  <c r="AB23" i="59"/>
  <c r="R23" i="59"/>
  <c r="M23" i="59"/>
  <c r="K23" i="59"/>
  <c r="BN22" i="59"/>
  <c r="BE22" i="59"/>
  <c r="AV22" i="59"/>
  <c r="AM22" i="59"/>
  <c r="AD22" i="59" s="1"/>
  <c r="AJ22" i="59"/>
  <c r="AI22" i="59"/>
  <c r="AH22" i="59"/>
  <c r="AG22" i="59"/>
  <c r="AF22" i="59"/>
  <c r="AE22" i="59"/>
  <c r="BN21" i="59"/>
  <c r="BE21" i="59"/>
  <c r="AV21" i="59"/>
  <c r="AD21" i="59" s="1"/>
  <c r="AM21" i="59"/>
  <c r="AJ21" i="59"/>
  <c r="AI21" i="59"/>
  <c r="AH21" i="59"/>
  <c r="AG21" i="59"/>
  <c r="AF21" i="59"/>
  <c r="AE21" i="59"/>
  <c r="BN20" i="59"/>
  <c r="BE20" i="59"/>
  <c r="AV20" i="59"/>
  <c r="AM20" i="59"/>
  <c r="AD20" i="59" s="1"/>
  <c r="AJ20" i="59"/>
  <c r="AI20" i="59"/>
  <c r="AH20" i="59"/>
  <c r="AG20" i="59"/>
  <c r="AF20" i="59"/>
  <c r="AE20" i="59"/>
  <c r="BN19" i="59"/>
  <c r="BM19" i="59"/>
  <c r="BL19" i="59"/>
  <c r="BE19" i="59"/>
  <c r="BD19" i="59"/>
  <c r="BC19" i="59"/>
  <c r="AV19" i="59"/>
  <c r="AU19" i="59"/>
  <c r="AT19" i="59"/>
  <c r="AM19" i="59"/>
  <c r="AL19" i="59"/>
  <c r="AK19" i="59"/>
  <c r="AJ19" i="59"/>
  <c r="AI19" i="59"/>
  <c r="AH19" i="59"/>
  <c r="AG19" i="59"/>
  <c r="AF19" i="59"/>
  <c r="AE19" i="59"/>
  <c r="AD19" i="59"/>
  <c r="AC19" i="59"/>
  <c r="AB19" i="59"/>
  <c r="R19" i="59"/>
  <c r="M19" i="59"/>
  <c r="K19" i="59"/>
  <c r="BN18" i="59"/>
  <c r="BE18" i="59"/>
  <c r="AV18" i="59"/>
  <c r="AM18" i="59"/>
  <c r="AD18" i="59" s="1"/>
  <c r="AJ18" i="59"/>
  <c r="AI18" i="59"/>
  <c r="AH18" i="59"/>
  <c r="AG18" i="59"/>
  <c r="AF18" i="59"/>
  <c r="AE18" i="59"/>
  <c r="BN17" i="59"/>
  <c r="BE17" i="59"/>
  <c r="AV17" i="59"/>
  <c r="AM17" i="59"/>
  <c r="AJ17" i="59"/>
  <c r="AI17" i="59"/>
  <c r="AH17" i="59"/>
  <c r="AG17" i="59"/>
  <c r="AF17" i="59"/>
  <c r="AE17" i="59"/>
  <c r="AD17" i="59"/>
  <c r="BN16" i="59"/>
  <c r="AD16" i="59" s="1"/>
  <c r="BE16" i="59"/>
  <c r="AV16" i="59"/>
  <c r="AM16" i="59"/>
  <c r="AJ16" i="59"/>
  <c r="AI16" i="59"/>
  <c r="AH16" i="59"/>
  <c r="AG16" i="59"/>
  <c r="AF16" i="59"/>
  <c r="AE16" i="59"/>
  <c r="BN15" i="59"/>
  <c r="BM15" i="59"/>
  <c r="BL15" i="59"/>
  <c r="BE15" i="59"/>
  <c r="BD15" i="59"/>
  <c r="BC15" i="59"/>
  <c r="AV15" i="59"/>
  <c r="AU15" i="59"/>
  <c r="AT15" i="59"/>
  <c r="AM15" i="59"/>
  <c r="AL15" i="59"/>
  <c r="AK15" i="59"/>
  <c r="AJ15" i="59"/>
  <c r="AI15" i="59"/>
  <c r="AH15" i="59"/>
  <c r="AG15" i="59"/>
  <c r="AF15" i="59"/>
  <c r="AC15" i="59"/>
  <c r="AB15" i="59"/>
  <c r="R15" i="59"/>
  <c r="M15" i="59"/>
  <c r="K15" i="59"/>
  <c r="BN14" i="59"/>
  <c r="BE14" i="59"/>
  <c r="AV14" i="59"/>
  <c r="AM14" i="59"/>
  <c r="AD14" i="59" s="1"/>
  <c r="AJ14" i="59"/>
  <c r="AI14" i="59"/>
  <c r="AH14" i="59"/>
  <c r="AG14" i="59"/>
  <c r="AF14" i="59"/>
  <c r="AE14" i="59"/>
  <c r="BN13" i="59"/>
  <c r="BE13" i="59"/>
  <c r="AD13" i="59" s="1"/>
  <c r="AV13" i="59"/>
  <c r="AM13" i="59"/>
  <c r="AJ13" i="59"/>
  <c r="AI13" i="59"/>
  <c r="AH13" i="59"/>
  <c r="AG13" i="59"/>
  <c r="AF13" i="59"/>
  <c r="AE13" i="59"/>
  <c r="BN12" i="59"/>
  <c r="BE12" i="59"/>
  <c r="AV12" i="59"/>
  <c r="AD12" i="59" s="1"/>
  <c r="AM12" i="59"/>
  <c r="AJ12" i="59"/>
  <c r="AI12" i="59"/>
  <c r="AH12" i="59"/>
  <c r="AG12" i="59"/>
  <c r="AF12" i="59"/>
  <c r="AE12" i="59"/>
  <c r="BN11" i="59"/>
  <c r="BM11" i="59"/>
  <c r="BL11" i="59"/>
  <c r="BE11" i="59"/>
  <c r="BD11" i="59"/>
  <c r="BC11" i="59"/>
  <c r="AU11" i="59"/>
  <c r="AT11" i="59"/>
  <c r="AM11" i="59"/>
  <c r="AL11" i="59"/>
  <c r="AK11" i="59"/>
  <c r="AJ11" i="59"/>
  <c r="AI11" i="59"/>
  <c r="AH11" i="59"/>
  <c r="AG11" i="59"/>
  <c r="AF11" i="59"/>
  <c r="AC11" i="59"/>
  <c r="AB11" i="59"/>
  <c r="R11" i="59"/>
  <c r="M11" i="59"/>
  <c r="K11" i="59"/>
  <c r="BX5" i="59"/>
  <c r="BF5" i="59"/>
  <c r="AN5" i="59"/>
  <c r="W5" i="59"/>
  <c r="BX4" i="59"/>
  <c r="BF4" i="59"/>
  <c r="AN4" i="59"/>
  <c r="W4" i="59"/>
  <c r="BX3" i="59"/>
  <c r="BF3" i="59"/>
  <c r="AN3" i="59"/>
  <c r="W3" i="59"/>
  <c r="BX2" i="59"/>
  <c r="BF2" i="59"/>
  <c r="AN2" i="59"/>
  <c r="W2" i="59"/>
  <c r="BN350" i="58" l="1"/>
  <c r="BE350" i="58"/>
  <c r="AV350" i="58"/>
  <c r="AM350" i="58"/>
  <c r="AD350" i="58" s="1"/>
  <c r="AJ350" i="58"/>
  <c r="AI350" i="58"/>
  <c r="AH350" i="58"/>
  <c r="AG350" i="58"/>
  <c r="AF350" i="58"/>
  <c r="AE350" i="58"/>
  <c r="BN349" i="58"/>
  <c r="BE349" i="58"/>
  <c r="AV349" i="58"/>
  <c r="AM349" i="58"/>
  <c r="AD349" i="58" s="1"/>
  <c r="AJ349" i="58"/>
  <c r="AI349" i="58"/>
  <c r="AH349" i="58"/>
  <c r="AG349" i="58"/>
  <c r="AF349" i="58"/>
  <c r="AE349" i="58"/>
  <c r="BN348" i="58"/>
  <c r="BE348" i="58"/>
  <c r="AV348" i="58"/>
  <c r="AM348" i="58"/>
  <c r="AD348" i="58" s="1"/>
  <c r="AJ348" i="58"/>
  <c r="AI348" i="58"/>
  <c r="AH348" i="58"/>
  <c r="AG348" i="58"/>
  <c r="AF348" i="58"/>
  <c r="AE348" i="58"/>
  <c r="BN347" i="58"/>
  <c r="BM347" i="58"/>
  <c r="BL347" i="58"/>
  <c r="BE347" i="58"/>
  <c r="BD347" i="58"/>
  <c r="BC347" i="58"/>
  <c r="AV347" i="58"/>
  <c r="AU347" i="58"/>
  <c r="AT347" i="58"/>
  <c r="AM347" i="58"/>
  <c r="AL347" i="58"/>
  <c r="AK347" i="58"/>
  <c r="AJ347" i="58"/>
  <c r="AI347" i="58"/>
  <c r="AH347" i="58"/>
  <c r="AG347" i="58"/>
  <c r="AF347" i="58"/>
  <c r="AE347" i="58"/>
  <c r="AD347" i="58"/>
  <c r="AB347" i="58"/>
  <c r="M347" i="58"/>
  <c r="L347" i="58" s="1"/>
  <c r="AC347" i="58" s="1"/>
  <c r="K347" i="58"/>
  <c r="BN346" i="58"/>
  <c r="BE346" i="58"/>
  <c r="AV346" i="58"/>
  <c r="AM346" i="58"/>
  <c r="AD346" i="58" s="1"/>
  <c r="AJ346" i="58"/>
  <c r="AI346" i="58"/>
  <c r="AH346" i="58"/>
  <c r="AG346" i="58"/>
  <c r="AF346" i="58"/>
  <c r="AE346" i="58"/>
  <c r="BN345" i="58"/>
  <c r="BE345" i="58"/>
  <c r="AV345" i="58"/>
  <c r="AM345" i="58"/>
  <c r="AD345" i="58" s="1"/>
  <c r="AJ345" i="58"/>
  <c r="AI345" i="58"/>
  <c r="AH345" i="58"/>
  <c r="AG345" i="58"/>
  <c r="AF345" i="58"/>
  <c r="AE345" i="58"/>
  <c r="BN344" i="58"/>
  <c r="BE344" i="58"/>
  <c r="AV344" i="58"/>
  <c r="AM344" i="58"/>
  <c r="AJ344" i="58"/>
  <c r="AI344" i="58"/>
  <c r="AH344" i="58"/>
  <c r="AG344" i="58"/>
  <c r="AF344" i="58"/>
  <c r="AE344" i="58"/>
  <c r="AD344" i="58"/>
  <c r="BN343" i="58"/>
  <c r="BM343" i="58"/>
  <c r="BL343" i="58"/>
  <c r="BE343" i="58"/>
  <c r="BD343" i="58"/>
  <c r="BC343" i="58"/>
  <c r="AV343" i="58"/>
  <c r="AU343" i="58"/>
  <c r="AT343" i="58"/>
  <c r="AM343" i="58"/>
  <c r="AD343" i="58" s="1"/>
  <c r="AL343" i="58"/>
  <c r="AK343" i="58"/>
  <c r="AJ343" i="58"/>
  <c r="AI343" i="58"/>
  <c r="AH343" i="58"/>
  <c r="AG343" i="58"/>
  <c r="AF343" i="58"/>
  <c r="AE343" i="58"/>
  <c r="AB343" i="58"/>
  <c r="M343" i="58"/>
  <c r="L343" i="58" s="1"/>
  <c r="AC343" i="58" s="1"/>
  <c r="K343" i="58"/>
  <c r="BN342" i="58"/>
  <c r="BE342" i="58"/>
  <c r="AV342" i="58"/>
  <c r="AM342" i="58"/>
  <c r="AD342" i="58" s="1"/>
  <c r="AJ342" i="58"/>
  <c r="AI342" i="58"/>
  <c r="AH342" i="58"/>
  <c r="AG342" i="58"/>
  <c r="AF342" i="58"/>
  <c r="AE342" i="58"/>
  <c r="BN341" i="58"/>
  <c r="BE341" i="58"/>
  <c r="AV341" i="58"/>
  <c r="AM341" i="58"/>
  <c r="AD341" i="58" s="1"/>
  <c r="AJ341" i="58"/>
  <c r="AI341" i="58"/>
  <c r="AH341" i="58"/>
  <c r="AG341" i="58"/>
  <c r="AF341" i="58"/>
  <c r="AE341" i="58"/>
  <c r="BN340" i="58"/>
  <c r="BE340" i="58"/>
  <c r="AD340" i="58" s="1"/>
  <c r="AV340" i="58"/>
  <c r="AM340" i="58"/>
  <c r="AJ340" i="58"/>
  <c r="AI340" i="58"/>
  <c r="AH340" i="58"/>
  <c r="AG340" i="58"/>
  <c r="AF340" i="58"/>
  <c r="AE340" i="58"/>
  <c r="BN339" i="58"/>
  <c r="AD339" i="58" s="1"/>
  <c r="BM339" i="58"/>
  <c r="BL339" i="58"/>
  <c r="BE339" i="58"/>
  <c r="BD339" i="58"/>
  <c r="BC339" i="58"/>
  <c r="AV339" i="58"/>
  <c r="AU339" i="58"/>
  <c r="AT339" i="58"/>
  <c r="AM339" i="58"/>
  <c r="AL339" i="58"/>
  <c r="AK339" i="58"/>
  <c r="AJ339" i="58"/>
  <c r="AI339" i="58"/>
  <c r="AH339" i="58"/>
  <c r="AG339" i="58"/>
  <c r="AF339" i="58"/>
  <c r="AE339" i="58"/>
  <c r="AB339" i="58"/>
  <c r="M339" i="58"/>
  <c r="L339" i="58"/>
  <c r="AC339" i="58" s="1"/>
  <c r="K339" i="58"/>
  <c r="BN338" i="58"/>
  <c r="BE338" i="58"/>
  <c r="AV338" i="58"/>
  <c r="AD338" i="58" s="1"/>
  <c r="AM338" i="58"/>
  <c r="AJ338" i="58"/>
  <c r="AI338" i="58"/>
  <c r="AH338" i="58"/>
  <c r="AG338" i="58"/>
  <c r="AF338" i="58"/>
  <c r="AE338" i="58"/>
  <c r="BN337" i="58"/>
  <c r="BE337" i="58"/>
  <c r="AV337" i="58"/>
  <c r="AM337" i="58"/>
  <c r="AD337" i="58" s="1"/>
  <c r="AJ337" i="58"/>
  <c r="AI337" i="58"/>
  <c r="AH337" i="58"/>
  <c r="AG337" i="58"/>
  <c r="AF337" i="58"/>
  <c r="AE337" i="58"/>
  <c r="BN336" i="58"/>
  <c r="BE336" i="58"/>
  <c r="AV336" i="58"/>
  <c r="AM336" i="58"/>
  <c r="AJ336" i="58"/>
  <c r="AI336" i="58"/>
  <c r="AH336" i="58"/>
  <c r="AG336" i="58"/>
  <c r="AF336" i="58"/>
  <c r="AE336" i="58"/>
  <c r="AD336" i="58"/>
  <c r="BN335" i="58"/>
  <c r="BM335" i="58"/>
  <c r="BL335" i="58"/>
  <c r="BE335" i="58"/>
  <c r="BD335" i="58"/>
  <c r="BC335" i="58"/>
  <c r="AV335" i="58"/>
  <c r="AU335" i="58"/>
  <c r="AT335" i="58"/>
  <c r="AM335" i="58"/>
  <c r="AD335" i="58" s="1"/>
  <c r="AL335" i="58"/>
  <c r="AK335" i="58"/>
  <c r="AJ335" i="58"/>
  <c r="AI335" i="58"/>
  <c r="AH335" i="58"/>
  <c r="AG335" i="58"/>
  <c r="AF335" i="58"/>
  <c r="AE335" i="58"/>
  <c r="AB335" i="58"/>
  <c r="M335" i="58"/>
  <c r="L335" i="58" s="1"/>
  <c r="AC335" i="58" s="1"/>
  <c r="K335" i="58"/>
  <c r="BN334" i="58"/>
  <c r="BE334" i="58"/>
  <c r="AV334" i="58"/>
  <c r="AM334" i="58"/>
  <c r="AD334" i="58" s="1"/>
  <c r="AJ334" i="58"/>
  <c r="AI334" i="58"/>
  <c r="AH334" i="58"/>
  <c r="AG334" i="58"/>
  <c r="AF334" i="58"/>
  <c r="AE334" i="58"/>
  <c r="BN333" i="58"/>
  <c r="BE333" i="58"/>
  <c r="AV333" i="58"/>
  <c r="AM333" i="58"/>
  <c r="AD333" i="58" s="1"/>
  <c r="AJ333" i="58"/>
  <c r="AI333" i="58"/>
  <c r="AH333" i="58"/>
  <c r="AG333" i="58"/>
  <c r="AF333" i="58"/>
  <c r="AE333" i="58"/>
  <c r="BN332" i="58"/>
  <c r="BE332" i="58"/>
  <c r="AD332" i="58" s="1"/>
  <c r="AV332" i="58"/>
  <c r="AM332" i="58"/>
  <c r="AJ332" i="58"/>
  <c r="AI332" i="58"/>
  <c r="AH332" i="58"/>
  <c r="AG332" i="58"/>
  <c r="AF332" i="58"/>
  <c r="AE332" i="58"/>
  <c r="BN331" i="58"/>
  <c r="BM331" i="58"/>
  <c r="BL331" i="58"/>
  <c r="BE331" i="58"/>
  <c r="BD331" i="58"/>
  <c r="BC331" i="58"/>
  <c r="AV331" i="58"/>
  <c r="AU331" i="58"/>
  <c r="AT331" i="58"/>
  <c r="AM331" i="58"/>
  <c r="AL331" i="58"/>
  <c r="AK331" i="58"/>
  <c r="AJ331" i="58"/>
  <c r="AI331" i="58"/>
  <c r="AH331" i="58"/>
  <c r="AG331" i="58"/>
  <c r="AF331" i="58"/>
  <c r="AE331" i="58"/>
  <c r="AD331" i="58"/>
  <c r="AB331" i="58"/>
  <c r="M331" i="58"/>
  <c r="L331" i="58" s="1"/>
  <c r="AC331" i="58" s="1"/>
  <c r="K331" i="58"/>
  <c r="BN330" i="58"/>
  <c r="BE330" i="58"/>
  <c r="AV330" i="58"/>
  <c r="AM330" i="58"/>
  <c r="AD330" i="58" s="1"/>
  <c r="AJ330" i="58"/>
  <c r="AI330" i="58"/>
  <c r="AH330" i="58"/>
  <c r="AG330" i="58"/>
  <c r="AF330" i="58"/>
  <c r="AE330" i="58"/>
  <c r="BN329" i="58"/>
  <c r="BE329" i="58"/>
  <c r="AV329" i="58"/>
  <c r="AM329" i="58"/>
  <c r="AD329" i="58" s="1"/>
  <c r="AJ329" i="58"/>
  <c r="AI329" i="58"/>
  <c r="AH329" i="58"/>
  <c r="AG329" i="58"/>
  <c r="AF329" i="58"/>
  <c r="AE329" i="58"/>
  <c r="BN328" i="58"/>
  <c r="BE328" i="58"/>
  <c r="AV328" i="58"/>
  <c r="AM328" i="58"/>
  <c r="AJ328" i="58"/>
  <c r="AI328" i="58"/>
  <c r="AH328" i="58"/>
  <c r="AG328" i="58"/>
  <c r="AF328" i="58"/>
  <c r="AE328" i="58"/>
  <c r="AD328" i="58"/>
  <c r="BN327" i="58"/>
  <c r="BM327" i="58"/>
  <c r="BL327" i="58"/>
  <c r="BE327" i="58"/>
  <c r="BD327" i="58"/>
  <c r="BC327" i="58"/>
  <c r="AV327" i="58"/>
  <c r="AU327" i="58"/>
  <c r="AT327" i="58"/>
  <c r="AM327" i="58"/>
  <c r="AD327" i="58" s="1"/>
  <c r="AL327" i="58"/>
  <c r="AK327" i="58"/>
  <c r="AJ327" i="58"/>
  <c r="AI327" i="58"/>
  <c r="AH327" i="58"/>
  <c r="AG327" i="58"/>
  <c r="AF327" i="58"/>
  <c r="AE327" i="58"/>
  <c r="AB327" i="58"/>
  <c r="M327" i="58"/>
  <c r="L327" i="58" s="1"/>
  <c r="AC327" i="58" s="1"/>
  <c r="K327" i="58"/>
  <c r="BN326" i="58"/>
  <c r="BE326" i="58"/>
  <c r="AV326" i="58"/>
  <c r="AM326" i="58"/>
  <c r="AD326" i="58" s="1"/>
  <c r="AJ326" i="58"/>
  <c r="AI326" i="58"/>
  <c r="AH326" i="58"/>
  <c r="AG326" i="58"/>
  <c r="AF326" i="58"/>
  <c r="AE326" i="58"/>
  <c r="BN325" i="58"/>
  <c r="BE325" i="58"/>
  <c r="AV325" i="58"/>
  <c r="AM325" i="58"/>
  <c r="AD325" i="58" s="1"/>
  <c r="AJ325" i="58"/>
  <c r="AI325" i="58"/>
  <c r="AH325" i="58"/>
  <c r="AG325" i="58"/>
  <c r="AF325" i="58"/>
  <c r="AE325" i="58"/>
  <c r="BN324" i="58"/>
  <c r="BE324" i="58"/>
  <c r="AD324" i="58" s="1"/>
  <c r="AV324" i="58"/>
  <c r="AM324" i="58"/>
  <c r="AJ324" i="58"/>
  <c r="AI324" i="58"/>
  <c r="AH324" i="58"/>
  <c r="AG324" i="58"/>
  <c r="AF324" i="58"/>
  <c r="AE324" i="58"/>
  <c r="BN323" i="58"/>
  <c r="AD323" i="58" s="1"/>
  <c r="BM323" i="58"/>
  <c r="BL323" i="58"/>
  <c r="BE323" i="58"/>
  <c r="BD323" i="58"/>
  <c r="BC323" i="58"/>
  <c r="AV323" i="58"/>
  <c r="AU323" i="58"/>
  <c r="AT323" i="58"/>
  <c r="AM323" i="58"/>
  <c r="AL323" i="58"/>
  <c r="AK323" i="58"/>
  <c r="AJ323" i="58"/>
  <c r="AI323" i="58"/>
  <c r="AH323" i="58"/>
  <c r="AG323" i="58"/>
  <c r="AF323" i="58"/>
  <c r="AE323" i="58"/>
  <c r="AB323" i="58"/>
  <c r="M323" i="58"/>
  <c r="L323" i="58"/>
  <c r="AC323" i="58" s="1"/>
  <c r="K323" i="58"/>
  <c r="BN322" i="58"/>
  <c r="BE322" i="58"/>
  <c r="AV322" i="58"/>
  <c r="AD322" i="58" s="1"/>
  <c r="AM322" i="58"/>
  <c r="AJ322" i="58"/>
  <c r="AI322" i="58"/>
  <c r="AH322" i="58"/>
  <c r="AG322" i="58"/>
  <c r="AF322" i="58"/>
  <c r="AE322" i="58"/>
  <c r="BN321" i="58"/>
  <c r="BE321" i="58"/>
  <c r="AV321" i="58"/>
  <c r="AM321" i="58"/>
  <c r="AD321" i="58" s="1"/>
  <c r="AJ321" i="58"/>
  <c r="AI321" i="58"/>
  <c r="AH321" i="58"/>
  <c r="AG321" i="58"/>
  <c r="AF321" i="58"/>
  <c r="AE321" i="58"/>
  <c r="BN320" i="58"/>
  <c r="BE320" i="58"/>
  <c r="AV320" i="58"/>
  <c r="AM320" i="58"/>
  <c r="AJ320" i="58"/>
  <c r="AI320" i="58"/>
  <c r="AH320" i="58"/>
  <c r="AG320" i="58"/>
  <c r="AF320" i="58"/>
  <c r="AE320" i="58"/>
  <c r="AD320" i="58"/>
  <c r="BN319" i="58"/>
  <c r="BM319" i="58"/>
  <c r="BL319" i="58"/>
  <c r="BE319" i="58"/>
  <c r="BD319" i="58"/>
  <c r="BC319" i="58"/>
  <c r="AV319" i="58"/>
  <c r="AU319" i="58"/>
  <c r="AT319" i="58"/>
  <c r="AM319" i="58"/>
  <c r="AD319" i="58" s="1"/>
  <c r="AL319" i="58"/>
  <c r="AK319" i="58"/>
  <c r="AJ319" i="58"/>
  <c r="AI319" i="58"/>
  <c r="AH319" i="58"/>
  <c r="AG319" i="58"/>
  <c r="AF319" i="58"/>
  <c r="AE319" i="58"/>
  <c r="AB319" i="58"/>
  <c r="M319" i="58"/>
  <c r="L319" i="58" s="1"/>
  <c r="AC319" i="58" s="1"/>
  <c r="K319" i="58"/>
  <c r="BN318" i="58"/>
  <c r="BE318" i="58"/>
  <c r="AV318" i="58"/>
  <c r="AM318" i="58"/>
  <c r="AD318" i="58" s="1"/>
  <c r="AJ318" i="58"/>
  <c r="AI318" i="58"/>
  <c r="AH318" i="58"/>
  <c r="AG318" i="58"/>
  <c r="AF318" i="58"/>
  <c r="AE318" i="58"/>
  <c r="BN317" i="58"/>
  <c r="BE317" i="58"/>
  <c r="AV317" i="58"/>
  <c r="AM317" i="58"/>
  <c r="AD317" i="58" s="1"/>
  <c r="AJ317" i="58"/>
  <c r="AI317" i="58"/>
  <c r="AH317" i="58"/>
  <c r="AG317" i="58"/>
  <c r="AF317" i="58"/>
  <c r="AE317" i="58"/>
  <c r="BN316" i="58"/>
  <c r="BE316" i="58"/>
  <c r="AD316" i="58" s="1"/>
  <c r="AV316" i="58"/>
  <c r="AM316" i="58"/>
  <c r="AJ316" i="58"/>
  <c r="AI316" i="58"/>
  <c r="AH316" i="58"/>
  <c r="AG316" i="58"/>
  <c r="AF316" i="58"/>
  <c r="AE316" i="58"/>
  <c r="BN315" i="58"/>
  <c r="BM315" i="58"/>
  <c r="BL315" i="58"/>
  <c r="BE315" i="58"/>
  <c r="BD315" i="58"/>
  <c r="BC315" i="58"/>
  <c r="AV315" i="58"/>
  <c r="AU315" i="58"/>
  <c r="AT315" i="58"/>
  <c r="AM315" i="58"/>
  <c r="AL315" i="58"/>
  <c r="AK315" i="58"/>
  <c r="AJ315" i="58"/>
  <c r="AI315" i="58"/>
  <c r="AH315" i="58"/>
  <c r="AG315" i="58"/>
  <c r="AF315" i="58"/>
  <c r="AE315" i="58"/>
  <c r="AD315" i="58"/>
  <c r="AB315" i="58"/>
  <c r="M315" i="58"/>
  <c r="L315" i="58" s="1"/>
  <c r="AC315" i="58" s="1"/>
  <c r="K315" i="58"/>
  <c r="BN314" i="58"/>
  <c r="BE314" i="58"/>
  <c r="AV314" i="58"/>
  <c r="AM314" i="58"/>
  <c r="AD314" i="58" s="1"/>
  <c r="AJ314" i="58"/>
  <c r="AI314" i="58"/>
  <c r="AH314" i="58"/>
  <c r="AG314" i="58"/>
  <c r="AF314" i="58"/>
  <c r="AE314" i="58"/>
  <c r="BN313" i="58"/>
  <c r="BE313" i="58"/>
  <c r="AV313" i="58"/>
  <c r="AM313" i="58"/>
  <c r="AD313" i="58" s="1"/>
  <c r="AJ313" i="58"/>
  <c r="AI313" i="58"/>
  <c r="AH313" i="58"/>
  <c r="AG313" i="58"/>
  <c r="AF313" i="58"/>
  <c r="AE313" i="58"/>
  <c r="BN312" i="58"/>
  <c r="BE312" i="58"/>
  <c r="AV312" i="58"/>
  <c r="AM312" i="58"/>
  <c r="AJ312" i="58"/>
  <c r="AI312" i="58"/>
  <c r="AH312" i="58"/>
  <c r="AG312" i="58"/>
  <c r="AF312" i="58"/>
  <c r="AE312" i="58"/>
  <c r="AD312" i="58"/>
  <c r="BN311" i="58"/>
  <c r="BM311" i="58"/>
  <c r="BL311" i="58"/>
  <c r="BE311" i="58"/>
  <c r="BD311" i="58"/>
  <c r="BC311" i="58"/>
  <c r="AV311" i="58"/>
  <c r="AU311" i="58"/>
  <c r="AT311" i="58"/>
  <c r="AM311" i="58"/>
  <c r="AD311" i="58" s="1"/>
  <c r="AL311" i="58"/>
  <c r="AK311" i="58"/>
  <c r="AJ311" i="58"/>
  <c r="AI311" i="58"/>
  <c r="AH311" i="58"/>
  <c r="AG311" i="58"/>
  <c r="AF311" i="58"/>
  <c r="AE311" i="58"/>
  <c r="AB311" i="58"/>
  <c r="M311" i="58"/>
  <c r="L311" i="58" s="1"/>
  <c r="AC311" i="58" s="1"/>
  <c r="K311" i="58"/>
  <c r="BN310" i="58"/>
  <c r="BE310" i="58"/>
  <c r="AV310" i="58"/>
  <c r="AM310" i="58"/>
  <c r="AD310" i="58" s="1"/>
  <c r="AJ310" i="58"/>
  <c r="AI310" i="58"/>
  <c r="AH310" i="58"/>
  <c r="AG310" i="58"/>
  <c r="AF310" i="58"/>
  <c r="AE310" i="58"/>
  <c r="BN309" i="58"/>
  <c r="BE309" i="58"/>
  <c r="AV309" i="58"/>
  <c r="AM309" i="58"/>
  <c r="AD309" i="58" s="1"/>
  <c r="AJ309" i="58"/>
  <c r="AI309" i="58"/>
  <c r="AH309" i="58"/>
  <c r="AG309" i="58"/>
  <c r="AF309" i="58"/>
  <c r="AE309" i="58"/>
  <c r="BN308" i="58"/>
  <c r="BE308" i="58"/>
  <c r="AD308" i="58" s="1"/>
  <c r="AV308" i="58"/>
  <c r="AM308" i="58"/>
  <c r="AJ308" i="58"/>
  <c r="AI308" i="58"/>
  <c r="AH308" i="58"/>
  <c r="AG308" i="58"/>
  <c r="AF308" i="58"/>
  <c r="AE308" i="58"/>
  <c r="BN307" i="58"/>
  <c r="AD307" i="58" s="1"/>
  <c r="BM307" i="58"/>
  <c r="BL307" i="58"/>
  <c r="BE307" i="58"/>
  <c r="BD307" i="58"/>
  <c r="BC307" i="58"/>
  <c r="AV307" i="58"/>
  <c r="AU307" i="58"/>
  <c r="AT307" i="58"/>
  <c r="AM307" i="58"/>
  <c r="AL307" i="58"/>
  <c r="AK307" i="58"/>
  <c r="AJ307" i="58"/>
  <c r="AI307" i="58"/>
  <c r="AH307" i="58"/>
  <c r="AG307" i="58"/>
  <c r="AF307" i="58"/>
  <c r="AE307" i="58"/>
  <c r="AB307" i="58"/>
  <c r="M307" i="58"/>
  <c r="L307" i="58"/>
  <c r="AC307" i="58" s="1"/>
  <c r="K307" i="58"/>
  <c r="BN306" i="58"/>
  <c r="BE306" i="58"/>
  <c r="AV306" i="58"/>
  <c r="AD306" i="58" s="1"/>
  <c r="AM306" i="58"/>
  <c r="AJ306" i="58"/>
  <c r="AI306" i="58"/>
  <c r="AH306" i="58"/>
  <c r="AG306" i="58"/>
  <c r="AF306" i="58"/>
  <c r="AE306" i="58"/>
  <c r="BN305" i="58"/>
  <c r="BE305" i="58"/>
  <c r="AV305" i="58"/>
  <c r="AM305" i="58"/>
  <c r="AD305" i="58" s="1"/>
  <c r="AJ305" i="58"/>
  <c r="AI305" i="58"/>
  <c r="AH305" i="58"/>
  <c r="AG305" i="58"/>
  <c r="AF305" i="58"/>
  <c r="AE305" i="58"/>
  <c r="BN304" i="58"/>
  <c r="BE304" i="58"/>
  <c r="AV304" i="58"/>
  <c r="AM304" i="58"/>
  <c r="AJ304" i="58"/>
  <c r="AI304" i="58"/>
  <c r="AH304" i="58"/>
  <c r="AG304" i="58"/>
  <c r="AF304" i="58"/>
  <c r="AE304" i="58"/>
  <c r="AD304" i="58"/>
  <c r="BN303" i="58"/>
  <c r="BM303" i="58"/>
  <c r="BL303" i="58"/>
  <c r="BE303" i="58"/>
  <c r="BD303" i="58"/>
  <c r="BC303" i="58"/>
  <c r="AV303" i="58"/>
  <c r="AU303" i="58"/>
  <c r="AT303" i="58"/>
  <c r="AM303" i="58"/>
  <c r="AD303" i="58" s="1"/>
  <c r="AL303" i="58"/>
  <c r="AK303" i="58"/>
  <c r="AJ303" i="58"/>
  <c r="AI303" i="58"/>
  <c r="AH303" i="58"/>
  <c r="AG303" i="58"/>
  <c r="AF303" i="58"/>
  <c r="AE303" i="58"/>
  <c r="AB303" i="58"/>
  <c r="M303" i="58"/>
  <c r="L303" i="58" s="1"/>
  <c r="AC303" i="58" s="1"/>
  <c r="K303" i="58"/>
  <c r="BN302" i="58"/>
  <c r="BE302" i="58"/>
  <c r="AV302" i="58"/>
  <c r="AM302" i="58"/>
  <c r="AD302" i="58" s="1"/>
  <c r="AJ302" i="58"/>
  <c r="AI302" i="58"/>
  <c r="AH302" i="58"/>
  <c r="AG302" i="58"/>
  <c r="AF302" i="58"/>
  <c r="AE302" i="58"/>
  <c r="BN301" i="58"/>
  <c r="BE301" i="58"/>
  <c r="AV301" i="58"/>
  <c r="AM301" i="58"/>
  <c r="AD301" i="58" s="1"/>
  <c r="AJ301" i="58"/>
  <c r="AI301" i="58"/>
  <c r="AH301" i="58"/>
  <c r="AG301" i="58"/>
  <c r="AF301" i="58"/>
  <c r="AE301" i="58"/>
  <c r="BN300" i="58"/>
  <c r="BE300" i="58"/>
  <c r="AD300" i="58" s="1"/>
  <c r="AV300" i="58"/>
  <c r="AM300" i="58"/>
  <c r="AJ300" i="58"/>
  <c r="AI300" i="58"/>
  <c r="AH300" i="58"/>
  <c r="AG300" i="58"/>
  <c r="AF300" i="58"/>
  <c r="AE300" i="58"/>
  <c r="BN299" i="58"/>
  <c r="BM299" i="58"/>
  <c r="BL299" i="58"/>
  <c r="BE299" i="58"/>
  <c r="BD299" i="58"/>
  <c r="BC299" i="58"/>
  <c r="AV299" i="58"/>
  <c r="AU299" i="58"/>
  <c r="AT299" i="58"/>
  <c r="AM299" i="58"/>
  <c r="AL299" i="58"/>
  <c r="AK299" i="58"/>
  <c r="AJ299" i="58"/>
  <c r="AI299" i="58"/>
  <c r="AH299" i="58"/>
  <c r="AG299" i="58"/>
  <c r="AF299" i="58"/>
  <c r="AE299" i="58"/>
  <c r="AD299" i="58"/>
  <c r="AB299" i="58"/>
  <c r="M299" i="58"/>
  <c r="L299" i="58" s="1"/>
  <c r="AC299" i="58" s="1"/>
  <c r="K299" i="58"/>
  <c r="BN298" i="58"/>
  <c r="BE298" i="58"/>
  <c r="AV298" i="58"/>
  <c r="AM298" i="58"/>
  <c r="AD298" i="58" s="1"/>
  <c r="AJ298" i="58"/>
  <c r="AI298" i="58"/>
  <c r="AH298" i="58"/>
  <c r="AG298" i="58"/>
  <c r="AF298" i="58"/>
  <c r="AE298" i="58"/>
  <c r="BN297" i="58"/>
  <c r="BE297" i="58"/>
  <c r="AV297" i="58"/>
  <c r="AM297" i="58"/>
  <c r="AD297" i="58" s="1"/>
  <c r="AJ297" i="58"/>
  <c r="AI297" i="58"/>
  <c r="AH297" i="58"/>
  <c r="AG297" i="58"/>
  <c r="AF297" i="58"/>
  <c r="AE297" i="58"/>
  <c r="BN296" i="58"/>
  <c r="BE296" i="58"/>
  <c r="AV296" i="58"/>
  <c r="AM296" i="58"/>
  <c r="AJ296" i="58"/>
  <c r="AI296" i="58"/>
  <c r="AH296" i="58"/>
  <c r="AG296" i="58"/>
  <c r="AF296" i="58"/>
  <c r="AE296" i="58"/>
  <c r="AD296" i="58"/>
  <c r="BN295" i="58"/>
  <c r="BM295" i="58"/>
  <c r="BL295" i="58"/>
  <c r="BE295" i="58"/>
  <c r="BD295" i="58"/>
  <c r="BC295" i="58"/>
  <c r="AV295" i="58"/>
  <c r="AU295" i="58"/>
  <c r="AT295" i="58"/>
  <c r="AM295" i="58"/>
  <c r="AD295" i="58" s="1"/>
  <c r="AL295" i="58"/>
  <c r="AK295" i="58"/>
  <c r="AJ295" i="58"/>
  <c r="AI295" i="58"/>
  <c r="AH295" i="58"/>
  <c r="AG295" i="58"/>
  <c r="AF295" i="58"/>
  <c r="AE295" i="58"/>
  <c r="AB295" i="58"/>
  <c r="M295" i="58"/>
  <c r="L295" i="58" s="1"/>
  <c r="AC295" i="58" s="1"/>
  <c r="K295" i="58"/>
  <c r="BN294" i="58"/>
  <c r="BE294" i="58"/>
  <c r="AV294" i="58"/>
  <c r="AD294" i="58" s="1"/>
  <c r="AM294" i="58"/>
  <c r="AJ294" i="58"/>
  <c r="AI294" i="58"/>
  <c r="AH294" i="58"/>
  <c r="AG294" i="58"/>
  <c r="AF294" i="58"/>
  <c r="AE294" i="58"/>
  <c r="BN293" i="58"/>
  <c r="BE293" i="58"/>
  <c r="AV293" i="58"/>
  <c r="AM293" i="58"/>
  <c r="AD293" i="58" s="1"/>
  <c r="AJ293" i="58"/>
  <c r="AI293" i="58"/>
  <c r="AH293" i="58"/>
  <c r="AG293" i="58"/>
  <c r="AF293" i="58"/>
  <c r="AE293" i="58"/>
  <c r="BN292" i="58"/>
  <c r="BE292" i="58"/>
  <c r="AD292" i="58" s="1"/>
  <c r="AV292" i="58"/>
  <c r="AM292" i="58"/>
  <c r="AJ292" i="58"/>
  <c r="AI292" i="58"/>
  <c r="AH292" i="58"/>
  <c r="AG292" i="58"/>
  <c r="AF292" i="58"/>
  <c r="AE292" i="58"/>
  <c r="BN291" i="58"/>
  <c r="AD291" i="58" s="1"/>
  <c r="BM291" i="58"/>
  <c r="BL291" i="58"/>
  <c r="BE291" i="58"/>
  <c r="BD291" i="58"/>
  <c r="BC291" i="58"/>
  <c r="AV291" i="58"/>
  <c r="AU291" i="58"/>
  <c r="AT291" i="58"/>
  <c r="AM291" i="58"/>
  <c r="AL291" i="58"/>
  <c r="AK291" i="58"/>
  <c r="AJ291" i="58"/>
  <c r="AI291" i="58"/>
  <c r="AH291" i="58"/>
  <c r="AG291" i="58"/>
  <c r="AF291" i="58"/>
  <c r="AE291" i="58"/>
  <c r="AB291" i="58"/>
  <c r="M291" i="58"/>
  <c r="L291" i="58"/>
  <c r="AC291" i="58" s="1"/>
  <c r="K291" i="58"/>
  <c r="BN290" i="58"/>
  <c r="BE290" i="58"/>
  <c r="AV290" i="58"/>
  <c r="AD290" i="58" s="1"/>
  <c r="AM290" i="58"/>
  <c r="AJ290" i="58"/>
  <c r="AI290" i="58"/>
  <c r="AH290" i="58"/>
  <c r="AG290" i="58"/>
  <c r="AF290" i="58"/>
  <c r="AE290" i="58"/>
  <c r="BN289" i="58"/>
  <c r="BE289" i="58"/>
  <c r="AV289" i="58"/>
  <c r="AM289" i="58"/>
  <c r="AD289" i="58" s="1"/>
  <c r="AJ289" i="58"/>
  <c r="AI289" i="58"/>
  <c r="AH289" i="58"/>
  <c r="AG289" i="58"/>
  <c r="AF289" i="58"/>
  <c r="AE289" i="58"/>
  <c r="BN288" i="58"/>
  <c r="BE288" i="58"/>
  <c r="AV288" i="58"/>
  <c r="AM288" i="58"/>
  <c r="AJ288" i="58"/>
  <c r="AI288" i="58"/>
  <c r="AH288" i="58"/>
  <c r="AG288" i="58"/>
  <c r="AF288" i="58"/>
  <c r="AE288" i="58"/>
  <c r="AD288" i="58"/>
  <c r="BN287" i="58"/>
  <c r="BM287" i="58"/>
  <c r="BL287" i="58"/>
  <c r="BE287" i="58"/>
  <c r="BD287" i="58"/>
  <c r="BC287" i="58"/>
  <c r="AV287" i="58"/>
  <c r="AU287" i="58"/>
  <c r="AT287" i="58"/>
  <c r="AM287" i="58"/>
  <c r="AD287" i="58" s="1"/>
  <c r="AL287" i="58"/>
  <c r="AK287" i="58"/>
  <c r="AJ287" i="58"/>
  <c r="AI287" i="58"/>
  <c r="AH287" i="58"/>
  <c r="AG287" i="58"/>
  <c r="AF287" i="58"/>
  <c r="AE287" i="58"/>
  <c r="AB287" i="58"/>
  <c r="M287" i="58"/>
  <c r="L287" i="58" s="1"/>
  <c r="AC287" i="58" s="1"/>
  <c r="BN286" i="58"/>
  <c r="BE286" i="58"/>
  <c r="AV286" i="58"/>
  <c r="AM286" i="58"/>
  <c r="AD286" i="58" s="1"/>
  <c r="AJ286" i="58"/>
  <c r="AI286" i="58"/>
  <c r="AH286" i="58"/>
  <c r="AG286" i="58"/>
  <c r="AF286" i="58"/>
  <c r="AE286" i="58"/>
  <c r="BN285" i="58"/>
  <c r="BE285" i="58"/>
  <c r="AD285" i="58" s="1"/>
  <c r="AV285" i="58"/>
  <c r="AM285" i="58"/>
  <c r="AJ285" i="58"/>
  <c r="AI285" i="58"/>
  <c r="AH285" i="58"/>
  <c r="AG285" i="58"/>
  <c r="AF285" i="58"/>
  <c r="AE285" i="58"/>
  <c r="BN284" i="58"/>
  <c r="BE284" i="58"/>
  <c r="AV284" i="58"/>
  <c r="AM284" i="58"/>
  <c r="AD284" i="58" s="1"/>
  <c r="AJ284" i="58"/>
  <c r="AI284" i="58"/>
  <c r="AH284" i="58"/>
  <c r="AG284" i="58"/>
  <c r="AF284" i="58"/>
  <c r="AE284" i="58"/>
  <c r="BN283" i="58"/>
  <c r="BM283" i="58"/>
  <c r="BL283" i="58"/>
  <c r="BE283" i="58"/>
  <c r="BD283" i="58"/>
  <c r="BC283" i="58"/>
  <c r="AV283" i="58"/>
  <c r="AU283" i="58"/>
  <c r="AT283" i="58"/>
  <c r="AM283" i="58"/>
  <c r="AD283" i="58" s="1"/>
  <c r="AL283" i="58"/>
  <c r="AK283" i="58"/>
  <c r="AJ283" i="58"/>
  <c r="AI283" i="58"/>
  <c r="AH283" i="58"/>
  <c r="AG283" i="58"/>
  <c r="AF283" i="58"/>
  <c r="AE283" i="58"/>
  <c r="AB283" i="58"/>
  <c r="M283" i="58"/>
  <c r="L283" i="58" s="1"/>
  <c r="AC283" i="58" s="1"/>
  <c r="K283" i="58"/>
  <c r="BN282" i="58"/>
  <c r="BE282" i="58"/>
  <c r="AV282" i="58"/>
  <c r="AM282" i="58"/>
  <c r="AD282" i="58" s="1"/>
  <c r="AJ282" i="58"/>
  <c r="AI282" i="58"/>
  <c r="AH282" i="58"/>
  <c r="AG282" i="58"/>
  <c r="AF282" i="58"/>
  <c r="AE282" i="58"/>
  <c r="BN281" i="58"/>
  <c r="BE281" i="58"/>
  <c r="AV281" i="58"/>
  <c r="AM281" i="58"/>
  <c r="AJ281" i="58"/>
  <c r="AI281" i="58"/>
  <c r="AH281" i="58"/>
  <c r="AG281" i="58"/>
  <c r="AF281" i="58"/>
  <c r="AE281" i="58"/>
  <c r="AD281" i="58"/>
  <c r="BN280" i="58"/>
  <c r="BE280" i="58"/>
  <c r="AV280" i="58"/>
  <c r="AD280" i="58" s="1"/>
  <c r="AM280" i="58"/>
  <c r="AJ280" i="58"/>
  <c r="AI280" i="58"/>
  <c r="AH280" i="58"/>
  <c r="AG280" i="58"/>
  <c r="AF280" i="58"/>
  <c r="AE280" i="58"/>
  <c r="BN279" i="58"/>
  <c r="BM279" i="58"/>
  <c r="BL279" i="58"/>
  <c r="BE279" i="58"/>
  <c r="BD279" i="58"/>
  <c r="BC279" i="58"/>
  <c r="AV279" i="58"/>
  <c r="AU279" i="58"/>
  <c r="AT279" i="58"/>
  <c r="AM279" i="58"/>
  <c r="AL279" i="58"/>
  <c r="AK279" i="58"/>
  <c r="AJ279" i="58"/>
  <c r="AI279" i="58"/>
  <c r="AH279" i="58"/>
  <c r="AG279" i="58"/>
  <c r="AF279" i="58"/>
  <c r="AE279" i="58"/>
  <c r="AD279" i="58"/>
  <c r="AB279" i="58"/>
  <c r="M279" i="58"/>
  <c r="L279" i="58" s="1"/>
  <c r="AC279" i="58" s="1"/>
  <c r="K279" i="58"/>
  <c r="BN278" i="58"/>
  <c r="BE278" i="58"/>
  <c r="AV278" i="58"/>
  <c r="AM278" i="58"/>
  <c r="AD278" i="58" s="1"/>
  <c r="AJ278" i="58"/>
  <c r="AI278" i="58"/>
  <c r="AH278" i="58"/>
  <c r="AG278" i="58"/>
  <c r="AF278" i="58"/>
  <c r="AE278" i="58"/>
  <c r="BN277" i="58"/>
  <c r="BE277" i="58"/>
  <c r="AD277" i="58" s="1"/>
  <c r="AV277" i="58"/>
  <c r="AM277" i="58"/>
  <c r="AJ277" i="58"/>
  <c r="AI277" i="58"/>
  <c r="AH277" i="58"/>
  <c r="AG277" i="58"/>
  <c r="AF277" i="58"/>
  <c r="AE277" i="58"/>
  <c r="BN276" i="58"/>
  <c r="BE276" i="58"/>
  <c r="AV276" i="58"/>
  <c r="AD276" i="58" s="1"/>
  <c r="AM276" i="58"/>
  <c r="AJ276" i="58"/>
  <c r="AI276" i="58"/>
  <c r="AH276" i="58"/>
  <c r="AG276" i="58"/>
  <c r="AF276" i="58"/>
  <c r="AE276" i="58"/>
  <c r="BN275" i="58"/>
  <c r="BM275" i="58"/>
  <c r="BL275" i="58"/>
  <c r="BE275" i="58"/>
  <c r="BD275" i="58"/>
  <c r="BC275" i="58"/>
  <c r="AV275" i="58"/>
  <c r="AU275" i="58"/>
  <c r="AT275" i="58"/>
  <c r="AM275" i="58"/>
  <c r="AD275" i="58" s="1"/>
  <c r="AL275" i="58"/>
  <c r="AK275" i="58"/>
  <c r="AJ275" i="58"/>
  <c r="AI275" i="58"/>
  <c r="AH275" i="58"/>
  <c r="AG275" i="58"/>
  <c r="AF275" i="58"/>
  <c r="AE275" i="58"/>
  <c r="AB275" i="58"/>
  <c r="M275" i="58"/>
  <c r="L275" i="58" s="1"/>
  <c r="AC275" i="58" s="1"/>
  <c r="K275" i="58"/>
  <c r="BN274" i="58"/>
  <c r="BE274" i="58"/>
  <c r="AV274" i="58"/>
  <c r="AM274" i="58"/>
  <c r="AD274" i="58" s="1"/>
  <c r="AJ274" i="58"/>
  <c r="AI274" i="58"/>
  <c r="AH274" i="58"/>
  <c r="AG274" i="58"/>
  <c r="AF274" i="58"/>
  <c r="AE274" i="58"/>
  <c r="BN273" i="58"/>
  <c r="BE273" i="58"/>
  <c r="AV273" i="58"/>
  <c r="AM273" i="58"/>
  <c r="AJ273" i="58"/>
  <c r="AI273" i="58"/>
  <c r="AH273" i="58"/>
  <c r="AG273" i="58"/>
  <c r="AF273" i="58"/>
  <c r="AE273" i="58"/>
  <c r="AD273" i="58"/>
  <c r="BN272" i="58"/>
  <c r="BE272" i="58"/>
  <c r="AV272" i="58"/>
  <c r="AM272" i="58"/>
  <c r="AD272" i="58" s="1"/>
  <c r="AJ272" i="58"/>
  <c r="AI272" i="58"/>
  <c r="AH272" i="58"/>
  <c r="AG272" i="58"/>
  <c r="AF272" i="58"/>
  <c r="AE272" i="58"/>
  <c r="BN271" i="58"/>
  <c r="AD271" i="58" s="1"/>
  <c r="BM271" i="58"/>
  <c r="BL271" i="58"/>
  <c r="BE271" i="58"/>
  <c r="BD271" i="58"/>
  <c r="BC271" i="58"/>
  <c r="AV271" i="58"/>
  <c r="AU271" i="58"/>
  <c r="AT271" i="58"/>
  <c r="AM271" i="58"/>
  <c r="AL271" i="58"/>
  <c r="AK271" i="58"/>
  <c r="AJ271" i="58"/>
  <c r="AI271" i="58"/>
  <c r="AH271" i="58"/>
  <c r="AG271" i="58"/>
  <c r="AF271" i="58"/>
  <c r="AE271" i="58"/>
  <c r="AB271" i="58"/>
  <c r="M271" i="58"/>
  <c r="L271" i="58" s="1"/>
  <c r="AC271" i="58" s="1"/>
  <c r="K271" i="58"/>
  <c r="BN270" i="58"/>
  <c r="BE270" i="58"/>
  <c r="AV270" i="58"/>
  <c r="AM270" i="58"/>
  <c r="AD270" i="58" s="1"/>
  <c r="AJ270" i="58"/>
  <c r="AI270" i="58"/>
  <c r="AH270" i="58"/>
  <c r="AG270" i="58"/>
  <c r="AF270" i="58"/>
  <c r="AE270" i="58"/>
  <c r="BN269" i="58"/>
  <c r="BE269" i="58"/>
  <c r="AD269" i="58" s="1"/>
  <c r="AV269" i="58"/>
  <c r="AM269" i="58"/>
  <c r="AJ269" i="58"/>
  <c r="AI269" i="58"/>
  <c r="AH269" i="58"/>
  <c r="AG269" i="58"/>
  <c r="AF269" i="58"/>
  <c r="AE269" i="58"/>
  <c r="BN268" i="58"/>
  <c r="BE268" i="58"/>
  <c r="AV268" i="58"/>
  <c r="AM268" i="58"/>
  <c r="AD268" i="58" s="1"/>
  <c r="AJ268" i="58"/>
  <c r="AI268" i="58"/>
  <c r="AH268" i="58"/>
  <c r="AG268" i="58"/>
  <c r="AF268" i="58"/>
  <c r="AE268" i="58"/>
  <c r="BN267" i="58"/>
  <c r="BM267" i="58"/>
  <c r="BL267" i="58"/>
  <c r="BE267" i="58"/>
  <c r="BD267" i="58"/>
  <c r="BC267" i="58"/>
  <c r="AV267" i="58"/>
  <c r="AU267" i="58"/>
  <c r="AT267" i="58"/>
  <c r="AM267" i="58"/>
  <c r="AD267" i="58" s="1"/>
  <c r="AL267" i="58"/>
  <c r="AK267" i="58"/>
  <c r="AJ267" i="58"/>
  <c r="AI267" i="58"/>
  <c r="AH267" i="58"/>
  <c r="AG267" i="58"/>
  <c r="AF267" i="58"/>
  <c r="AE267" i="58"/>
  <c r="AB267" i="58"/>
  <c r="M267" i="58"/>
  <c r="L267" i="58" s="1"/>
  <c r="AC267" i="58" s="1"/>
  <c r="K267" i="58"/>
  <c r="BN266" i="58"/>
  <c r="BE266" i="58"/>
  <c r="AV266" i="58"/>
  <c r="AM266" i="58"/>
  <c r="AD266" i="58" s="1"/>
  <c r="AJ266" i="58"/>
  <c r="AI266" i="58"/>
  <c r="AH266" i="58"/>
  <c r="AG266" i="58"/>
  <c r="AF266" i="58"/>
  <c r="AE266" i="58"/>
  <c r="BN265" i="58"/>
  <c r="BE265" i="58"/>
  <c r="AV265" i="58"/>
  <c r="AM265" i="58"/>
  <c r="AJ265" i="58"/>
  <c r="AI265" i="58"/>
  <c r="AH265" i="58"/>
  <c r="AG265" i="58"/>
  <c r="AF265" i="58"/>
  <c r="AE265" i="58"/>
  <c r="AD265" i="58"/>
  <c r="BN264" i="58"/>
  <c r="BE264" i="58"/>
  <c r="AV264" i="58"/>
  <c r="AM264" i="58"/>
  <c r="AJ264" i="58"/>
  <c r="AI264" i="58"/>
  <c r="AH264" i="58"/>
  <c r="AG264" i="58"/>
  <c r="AF264" i="58"/>
  <c r="AE264" i="58"/>
  <c r="AD264" i="58"/>
  <c r="BN263" i="58"/>
  <c r="BM263" i="58"/>
  <c r="BL263" i="58"/>
  <c r="BE263" i="58"/>
  <c r="BD263" i="58"/>
  <c r="BC263" i="58"/>
  <c r="AV263" i="58"/>
  <c r="AD263" i="58" s="1"/>
  <c r="AU263" i="58"/>
  <c r="AT263" i="58"/>
  <c r="AM263" i="58"/>
  <c r="AL263" i="58"/>
  <c r="AK263" i="58"/>
  <c r="AJ263" i="58"/>
  <c r="AI263" i="58"/>
  <c r="AH263" i="58"/>
  <c r="AG263" i="58"/>
  <c r="AF263" i="58"/>
  <c r="AE263" i="58"/>
  <c r="AB263" i="58"/>
  <c r="M263" i="58"/>
  <c r="L263" i="58" s="1"/>
  <c r="AC263" i="58" s="1"/>
  <c r="K263" i="58"/>
  <c r="BN262" i="58"/>
  <c r="BE262" i="58"/>
  <c r="AV262" i="58"/>
  <c r="AM262" i="58"/>
  <c r="AD262" i="58" s="1"/>
  <c r="AJ262" i="58"/>
  <c r="AI262" i="58"/>
  <c r="AH262" i="58"/>
  <c r="AG262" i="58"/>
  <c r="AF262" i="58"/>
  <c r="AE262" i="58"/>
  <c r="BN261" i="58"/>
  <c r="BE261" i="58"/>
  <c r="AD261" i="58" s="1"/>
  <c r="AV261" i="58"/>
  <c r="AM261" i="58"/>
  <c r="AJ261" i="58"/>
  <c r="AI261" i="58"/>
  <c r="AH261" i="58"/>
  <c r="AG261" i="58"/>
  <c r="AF261" i="58"/>
  <c r="AE261" i="58"/>
  <c r="BN260" i="58"/>
  <c r="BE260" i="58"/>
  <c r="AV260" i="58"/>
  <c r="AD260" i="58" s="1"/>
  <c r="AM260" i="58"/>
  <c r="AJ260" i="58"/>
  <c r="AI260" i="58"/>
  <c r="AH260" i="58"/>
  <c r="AG260" i="58"/>
  <c r="AF260" i="58"/>
  <c r="AE260" i="58"/>
  <c r="BN259" i="58"/>
  <c r="BM259" i="58"/>
  <c r="BL259" i="58"/>
  <c r="BE259" i="58"/>
  <c r="BD259" i="58"/>
  <c r="BC259" i="58"/>
  <c r="AV259" i="58"/>
  <c r="AU259" i="58"/>
  <c r="AT259" i="58"/>
  <c r="AM259" i="58"/>
  <c r="AD259" i="58" s="1"/>
  <c r="AL259" i="58"/>
  <c r="AK259" i="58"/>
  <c r="AJ259" i="58"/>
  <c r="AI259" i="58"/>
  <c r="AH259" i="58"/>
  <c r="AG259" i="58"/>
  <c r="AF259" i="58"/>
  <c r="AE259" i="58"/>
  <c r="AB259" i="58"/>
  <c r="M259" i="58"/>
  <c r="L259" i="58" s="1"/>
  <c r="AC259" i="58" s="1"/>
  <c r="K259" i="58"/>
  <c r="BN258" i="58"/>
  <c r="BE258" i="58"/>
  <c r="AV258" i="58"/>
  <c r="AM258" i="58"/>
  <c r="AD258" i="58" s="1"/>
  <c r="AJ258" i="58"/>
  <c r="AI258" i="58"/>
  <c r="AH258" i="58"/>
  <c r="AG258" i="58"/>
  <c r="AF258" i="58"/>
  <c r="AE258" i="58"/>
  <c r="BN257" i="58"/>
  <c r="BE257" i="58"/>
  <c r="AV257" i="58"/>
  <c r="AM257" i="58"/>
  <c r="AJ257" i="58"/>
  <c r="AI257" i="58"/>
  <c r="AH257" i="58"/>
  <c r="AG257" i="58"/>
  <c r="AF257" i="58"/>
  <c r="AE257" i="58"/>
  <c r="AD257" i="58"/>
  <c r="BN256" i="58"/>
  <c r="BE256" i="58"/>
  <c r="AV256" i="58"/>
  <c r="AM256" i="58"/>
  <c r="AD256" i="58" s="1"/>
  <c r="AJ256" i="58"/>
  <c r="AI256" i="58"/>
  <c r="AH256" i="58"/>
  <c r="AG256" i="58"/>
  <c r="AF256" i="58"/>
  <c r="AE256" i="58"/>
  <c r="BN255" i="58"/>
  <c r="BM255" i="58"/>
  <c r="BL255" i="58"/>
  <c r="BE255" i="58"/>
  <c r="BD255" i="58"/>
  <c r="BC255" i="58"/>
  <c r="AV255" i="58"/>
  <c r="AD255" i="58" s="1"/>
  <c r="AU255" i="58"/>
  <c r="AT255" i="58"/>
  <c r="AM255" i="58"/>
  <c r="AL255" i="58"/>
  <c r="AK255" i="58"/>
  <c r="AJ255" i="58"/>
  <c r="AI255" i="58"/>
  <c r="AH255" i="58"/>
  <c r="AG255" i="58"/>
  <c r="AF255" i="58"/>
  <c r="AE255" i="58"/>
  <c r="AB255" i="58"/>
  <c r="M255" i="58"/>
  <c r="L255" i="58"/>
  <c r="AC255" i="58" s="1"/>
  <c r="K255" i="58"/>
  <c r="BN254" i="58"/>
  <c r="BE254" i="58"/>
  <c r="AV254" i="58"/>
  <c r="AM254" i="58"/>
  <c r="AD254" i="58" s="1"/>
  <c r="AJ254" i="58"/>
  <c r="AI254" i="58"/>
  <c r="AH254" i="58"/>
  <c r="AG254" i="58"/>
  <c r="AF254" i="58"/>
  <c r="AE254" i="58"/>
  <c r="BN253" i="58"/>
  <c r="BE253" i="58"/>
  <c r="AD253" i="58" s="1"/>
  <c r="AV253" i="58"/>
  <c r="AM253" i="58"/>
  <c r="AJ253" i="58"/>
  <c r="AI253" i="58"/>
  <c r="AH253" i="58"/>
  <c r="AG253" i="58"/>
  <c r="AF253" i="58"/>
  <c r="AE253" i="58"/>
  <c r="BN252" i="58"/>
  <c r="BE252" i="58"/>
  <c r="AV252" i="58"/>
  <c r="AM252" i="58"/>
  <c r="AD252" i="58" s="1"/>
  <c r="AJ252" i="58"/>
  <c r="AI252" i="58"/>
  <c r="AH252" i="58"/>
  <c r="AG252" i="58"/>
  <c r="AF252" i="58"/>
  <c r="AE252" i="58"/>
  <c r="BN251" i="58"/>
  <c r="BM251" i="58"/>
  <c r="BL251" i="58"/>
  <c r="BE251" i="58"/>
  <c r="BD251" i="58"/>
  <c r="BC251" i="58"/>
  <c r="AV251" i="58"/>
  <c r="AU251" i="58"/>
  <c r="AT251" i="58"/>
  <c r="AM251" i="58"/>
  <c r="AD251" i="58" s="1"/>
  <c r="AL251" i="58"/>
  <c r="AK251" i="58"/>
  <c r="AJ251" i="58"/>
  <c r="AI251" i="58"/>
  <c r="AH251" i="58"/>
  <c r="AG251" i="58"/>
  <c r="AF251" i="58"/>
  <c r="AE251" i="58"/>
  <c r="AB251" i="58"/>
  <c r="M251" i="58"/>
  <c r="L251" i="58" s="1"/>
  <c r="AC251" i="58" s="1"/>
  <c r="K251" i="58"/>
  <c r="BN250" i="58"/>
  <c r="BE250" i="58"/>
  <c r="AV250" i="58"/>
  <c r="AM250" i="58"/>
  <c r="AD250" i="58" s="1"/>
  <c r="AJ250" i="58"/>
  <c r="AI250" i="58"/>
  <c r="AH250" i="58"/>
  <c r="AG250" i="58"/>
  <c r="AF250" i="58"/>
  <c r="AE250" i="58"/>
  <c r="BN249" i="58"/>
  <c r="BE249" i="58"/>
  <c r="AV249" i="58"/>
  <c r="AM249" i="58"/>
  <c r="AJ249" i="58"/>
  <c r="AI249" i="58"/>
  <c r="AH249" i="58"/>
  <c r="AG249" i="58"/>
  <c r="AF249" i="58"/>
  <c r="AE249" i="58"/>
  <c r="AD249" i="58"/>
  <c r="BN248" i="58"/>
  <c r="BE248" i="58"/>
  <c r="AV248" i="58"/>
  <c r="AM248" i="58"/>
  <c r="AJ248" i="58"/>
  <c r="AI248" i="58"/>
  <c r="AH248" i="58"/>
  <c r="AG248" i="58"/>
  <c r="AF248" i="58"/>
  <c r="AE248" i="58"/>
  <c r="AD248" i="58"/>
  <c r="BN247" i="58"/>
  <c r="BM247" i="58"/>
  <c r="BL247" i="58"/>
  <c r="BE247" i="58"/>
  <c r="BD247" i="58"/>
  <c r="BC247" i="58"/>
  <c r="AV247" i="58"/>
  <c r="AD247" i="58" s="1"/>
  <c r="AU247" i="58"/>
  <c r="AT247" i="58"/>
  <c r="AM247" i="58"/>
  <c r="AL247" i="58"/>
  <c r="AK247" i="58"/>
  <c r="AJ247" i="58"/>
  <c r="AI247" i="58"/>
  <c r="AH247" i="58"/>
  <c r="AG247" i="58"/>
  <c r="AF247" i="58"/>
  <c r="AE247" i="58"/>
  <c r="AB247" i="58"/>
  <c r="M247" i="58"/>
  <c r="L247" i="58" s="1"/>
  <c r="AC247" i="58" s="1"/>
  <c r="K247" i="58"/>
  <c r="BN246" i="58"/>
  <c r="BE246" i="58"/>
  <c r="AV246" i="58"/>
  <c r="AM246" i="58"/>
  <c r="AD246" i="58" s="1"/>
  <c r="AJ246" i="58"/>
  <c r="AI246" i="58"/>
  <c r="AH246" i="58"/>
  <c r="AG246" i="58"/>
  <c r="AF246" i="58"/>
  <c r="AE246" i="58"/>
  <c r="BN245" i="58"/>
  <c r="BE245" i="58"/>
  <c r="AD245" i="58" s="1"/>
  <c r="AV245" i="58"/>
  <c r="AM245" i="58"/>
  <c r="AJ245" i="58"/>
  <c r="AI245" i="58"/>
  <c r="AH245" i="58"/>
  <c r="AG245" i="58"/>
  <c r="AF245" i="58"/>
  <c r="AE245" i="58"/>
  <c r="BN244" i="58"/>
  <c r="BE244" i="58"/>
  <c r="AV244" i="58"/>
  <c r="AD244" i="58" s="1"/>
  <c r="AM244" i="58"/>
  <c r="AJ244" i="58"/>
  <c r="AI244" i="58"/>
  <c r="AH244" i="58"/>
  <c r="AG244" i="58"/>
  <c r="AF244" i="58"/>
  <c r="AE244" i="58"/>
  <c r="BN243" i="58"/>
  <c r="BM243" i="58"/>
  <c r="BL243" i="58"/>
  <c r="BE243" i="58"/>
  <c r="BD243" i="58"/>
  <c r="BC243" i="58"/>
  <c r="AV243" i="58"/>
  <c r="AU243" i="58"/>
  <c r="AT243" i="58"/>
  <c r="AM243" i="58"/>
  <c r="AD243" i="58" s="1"/>
  <c r="AL243" i="58"/>
  <c r="AK243" i="58"/>
  <c r="AJ243" i="58"/>
  <c r="AI243" i="58"/>
  <c r="AH243" i="58"/>
  <c r="AG243" i="58"/>
  <c r="AF243" i="58"/>
  <c r="AE243" i="58"/>
  <c r="AB243" i="58"/>
  <c r="M243" i="58"/>
  <c r="L243" i="58" s="1"/>
  <c r="AC243" i="58" s="1"/>
  <c r="K243" i="58"/>
  <c r="BN242" i="58"/>
  <c r="BE242" i="58"/>
  <c r="AV242" i="58"/>
  <c r="AM242" i="58"/>
  <c r="AD242" i="58" s="1"/>
  <c r="AJ242" i="58"/>
  <c r="AI242" i="58"/>
  <c r="AH242" i="58"/>
  <c r="AG242" i="58"/>
  <c r="AF242" i="58"/>
  <c r="AE242" i="58"/>
  <c r="BN241" i="58"/>
  <c r="BE241" i="58"/>
  <c r="AV241" i="58"/>
  <c r="AM241" i="58"/>
  <c r="AJ241" i="58"/>
  <c r="AI241" i="58"/>
  <c r="AH241" i="58"/>
  <c r="AG241" i="58"/>
  <c r="AF241" i="58"/>
  <c r="AE241" i="58"/>
  <c r="AD241" i="58"/>
  <c r="BN240" i="58"/>
  <c r="BE240" i="58"/>
  <c r="AV240" i="58"/>
  <c r="AM240" i="58"/>
  <c r="AD240" i="58" s="1"/>
  <c r="AJ240" i="58"/>
  <c r="AI240" i="58"/>
  <c r="AH240" i="58"/>
  <c r="AG240" i="58"/>
  <c r="AF240" i="58"/>
  <c r="AE240" i="58"/>
  <c r="BN239" i="58"/>
  <c r="AD239" i="58" s="1"/>
  <c r="BM239" i="58"/>
  <c r="BL239" i="58"/>
  <c r="BE239" i="58"/>
  <c r="BD239" i="58"/>
  <c r="BC239" i="58"/>
  <c r="AV239" i="58"/>
  <c r="AU239" i="58"/>
  <c r="AT239" i="58"/>
  <c r="AM239" i="58"/>
  <c r="AL239" i="58"/>
  <c r="AK239" i="58"/>
  <c r="AJ239" i="58"/>
  <c r="AI239" i="58"/>
  <c r="AH239" i="58"/>
  <c r="AG239" i="58"/>
  <c r="AF239" i="58"/>
  <c r="AE239" i="58"/>
  <c r="AB239" i="58"/>
  <c r="M239" i="58"/>
  <c r="L239" i="58"/>
  <c r="AC239" i="58" s="1"/>
  <c r="K239" i="58"/>
  <c r="BN238" i="58"/>
  <c r="BE238" i="58"/>
  <c r="AV238" i="58"/>
  <c r="AM238" i="58"/>
  <c r="AD238" i="58" s="1"/>
  <c r="AJ238" i="58"/>
  <c r="AI238" i="58"/>
  <c r="AH238" i="58"/>
  <c r="AG238" i="58"/>
  <c r="AF238" i="58"/>
  <c r="AE238" i="58"/>
  <c r="BN237" i="58"/>
  <c r="BE237" i="58"/>
  <c r="AV237" i="58"/>
  <c r="AM237" i="58"/>
  <c r="AD237" i="58" s="1"/>
  <c r="AJ237" i="58"/>
  <c r="AI237" i="58"/>
  <c r="AH237" i="58"/>
  <c r="AG237" i="58"/>
  <c r="AF237" i="58"/>
  <c r="AE237" i="58"/>
  <c r="BN236" i="58"/>
  <c r="BE236" i="58"/>
  <c r="AV236" i="58"/>
  <c r="AM236" i="58"/>
  <c r="AD236" i="58" s="1"/>
  <c r="AJ236" i="58"/>
  <c r="AI236" i="58"/>
  <c r="AH236" i="58"/>
  <c r="AG236" i="58"/>
  <c r="AF236" i="58"/>
  <c r="AE236" i="58"/>
  <c r="BN235" i="58"/>
  <c r="BM235" i="58"/>
  <c r="BL235" i="58"/>
  <c r="BE235" i="58"/>
  <c r="BD235" i="58"/>
  <c r="BC235" i="58"/>
  <c r="AV235" i="58"/>
  <c r="AU235" i="58"/>
  <c r="AT235" i="58"/>
  <c r="AM235" i="58"/>
  <c r="AD235" i="58" s="1"/>
  <c r="AL235" i="58"/>
  <c r="AK235" i="58"/>
  <c r="AJ235" i="58"/>
  <c r="AI235" i="58"/>
  <c r="AH235" i="58"/>
  <c r="AG235" i="58"/>
  <c r="AF235" i="58"/>
  <c r="AE235" i="58"/>
  <c r="AB235" i="58"/>
  <c r="M235" i="58"/>
  <c r="L235" i="58" s="1"/>
  <c r="AC235" i="58" s="1"/>
  <c r="K235" i="58"/>
  <c r="BN234" i="58"/>
  <c r="BE234" i="58"/>
  <c r="AV234" i="58"/>
  <c r="AM234" i="58"/>
  <c r="AD234" i="58" s="1"/>
  <c r="AJ234" i="58"/>
  <c r="AI234" i="58"/>
  <c r="AH234" i="58"/>
  <c r="AG234" i="58"/>
  <c r="AF234" i="58"/>
  <c r="AE234" i="58"/>
  <c r="BN233" i="58"/>
  <c r="BE233" i="58"/>
  <c r="AV233" i="58"/>
  <c r="AM233" i="58"/>
  <c r="AJ233" i="58"/>
  <c r="AI233" i="58"/>
  <c r="AH233" i="58"/>
  <c r="AG233" i="58"/>
  <c r="AF233" i="58"/>
  <c r="AE233" i="58"/>
  <c r="AD233" i="58"/>
  <c r="BN232" i="58"/>
  <c r="BE232" i="58"/>
  <c r="AV232" i="58"/>
  <c r="AM232" i="58"/>
  <c r="AD232" i="58" s="1"/>
  <c r="AJ232" i="58"/>
  <c r="AI232" i="58"/>
  <c r="AH232" i="58"/>
  <c r="AG232" i="58"/>
  <c r="AF232" i="58"/>
  <c r="AE232" i="58"/>
  <c r="BN231" i="58"/>
  <c r="BM231" i="58"/>
  <c r="BL231" i="58"/>
  <c r="BE231" i="58"/>
  <c r="BD231" i="58"/>
  <c r="BC231" i="58"/>
  <c r="AV231" i="58"/>
  <c r="AU231" i="58"/>
  <c r="AT231" i="58"/>
  <c r="AM231" i="58"/>
  <c r="AL231" i="58"/>
  <c r="AK231" i="58"/>
  <c r="AJ231" i="58"/>
  <c r="AI231" i="58"/>
  <c r="AH231" i="58"/>
  <c r="AG231" i="58"/>
  <c r="AF231" i="58"/>
  <c r="AE231" i="58"/>
  <c r="AD231" i="58"/>
  <c r="AB231" i="58"/>
  <c r="M231" i="58"/>
  <c r="L231" i="58" s="1"/>
  <c r="AC231" i="58" s="1"/>
  <c r="K231" i="58"/>
  <c r="BN230" i="58"/>
  <c r="AD230" i="58" s="1"/>
  <c r="BE230" i="58"/>
  <c r="AV230" i="58"/>
  <c r="AM230" i="58"/>
  <c r="AJ230" i="58"/>
  <c r="AI230" i="58"/>
  <c r="AH230" i="58"/>
  <c r="AG230" i="58"/>
  <c r="AF230" i="58"/>
  <c r="AE230" i="58"/>
  <c r="BN229" i="58"/>
  <c r="BE229" i="58"/>
  <c r="AD229" i="58" s="1"/>
  <c r="AV229" i="58"/>
  <c r="AM229" i="58"/>
  <c r="AJ229" i="58"/>
  <c r="AI229" i="58"/>
  <c r="AH229" i="58"/>
  <c r="AG229" i="58"/>
  <c r="AF229" i="58"/>
  <c r="AE229" i="58"/>
  <c r="BN228" i="58"/>
  <c r="BE228" i="58"/>
  <c r="AV228" i="58"/>
  <c r="AD228" i="58" s="1"/>
  <c r="AM228" i="58"/>
  <c r="AJ228" i="58"/>
  <c r="AI228" i="58"/>
  <c r="AH228" i="58"/>
  <c r="AG228" i="58"/>
  <c r="AF228" i="58"/>
  <c r="AE228" i="58"/>
  <c r="BN227" i="58"/>
  <c r="BM227" i="58"/>
  <c r="BL227" i="58"/>
  <c r="BE227" i="58"/>
  <c r="BD227" i="58"/>
  <c r="BC227" i="58"/>
  <c r="AV227" i="58"/>
  <c r="AU227" i="58"/>
  <c r="AT227" i="58"/>
  <c r="AM227" i="58"/>
  <c r="AD227" i="58" s="1"/>
  <c r="AL227" i="58"/>
  <c r="AK227" i="58"/>
  <c r="AJ227" i="58"/>
  <c r="AI227" i="58"/>
  <c r="AH227" i="58"/>
  <c r="AG227" i="58"/>
  <c r="AF227" i="58"/>
  <c r="AE227" i="58"/>
  <c r="AB227" i="58"/>
  <c r="M227" i="58"/>
  <c r="L227" i="58" s="1"/>
  <c r="AC227" i="58" s="1"/>
  <c r="K227" i="58"/>
  <c r="BN226" i="58"/>
  <c r="BE226" i="58"/>
  <c r="AV226" i="58"/>
  <c r="AM226" i="58"/>
  <c r="AD226" i="58" s="1"/>
  <c r="AJ226" i="58"/>
  <c r="AI226" i="58"/>
  <c r="AH226" i="58"/>
  <c r="AG226" i="58"/>
  <c r="AF226" i="58"/>
  <c r="AE226" i="58"/>
  <c r="BN225" i="58"/>
  <c r="BE225" i="58"/>
  <c r="AV225" i="58"/>
  <c r="AM225" i="58"/>
  <c r="AJ225" i="58"/>
  <c r="AI225" i="58"/>
  <c r="AH225" i="58"/>
  <c r="AG225" i="58"/>
  <c r="AF225" i="58"/>
  <c r="AE225" i="58"/>
  <c r="AD225" i="58"/>
  <c r="BN224" i="58"/>
  <c r="BE224" i="58"/>
  <c r="AV224" i="58"/>
  <c r="AM224" i="58"/>
  <c r="AD224" i="58" s="1"/>
  <c r="AJ224" i="58"/>
  <c r="AI224" i="58"/>
  <c r="AH224" i="58"/>
  <c r="AG224" i="58"/>
  <c r="AF224" i="58"/>
  <c r="AE224" i="58"/>
  <c r="BN223" i="58"/>
  <c r="BM223" i="58"/>
  <c r="BL223" i="58"/>
  <c r="BE223" i="58"/>
  <c r="BD223" i="58"/>
  <c r="BC223" i="58"/>
  <c r="AV223" i="58"/>
  <c r="AD223" i="58" s="1"/>
  <c r="AU223" i="58"/>
  <c r="AT223" i="58"/>
  <c r="AM223" i="58"/>
  <c r="AL223" i="58"/>
  <c r="AK223" i="58"/>
  <c r="AJ223" i="58"/>
  <c r="AI223" i="58"/>
  <c r="AH223" i="58"/>
  <c r="AG223" i="58"/>
  <c r="AF223" i="58"/>
  <c r="AE223" i="58"/>
  <c r="AB223" i="58"/>
  <c r="M223" i="58"/>
  <c r="L223" i="58"/>
  <c r="AC223" i="58" s="1"/>
  <c r="K223" i="58"/>
  <c r="BN222" i="58"/>
  <c r="BE222" i="58"/>
  <c r="AV222" i="58"/>
  <c r="AM222" i="58"/>
  <c r="AD222" i="58" s="1"/>
  <c r="AJ222" i="58"/>
  <c r="AI222" i="58"/>
  <c r="AH222" i="58"/>
  <c r="AG222" i="58"/>
  <c r="AF222" i="58"/>
  <c r="AE222" i="58"/>
  <c r="BN221" i="58"/>
  <c r="BE221" i="58"/>
  <c r="AV221" i="58"/>
  <c r="AM221" i="58"/>
  <c r="AD221" i="58" s="1"/>
  <c r="AJ221" i="58"/>
  <c r="AI221" i="58"/>
  <c r="AH221" i="58"/>
  <c r="AG221" i="58"/>
  <c r="AF221" i="58"/>
  <c r="AE221" i="58"/>
  <c r="BN220" i="58"/>
  <c r="BE220" i="58"/>
  <c r="AV220" i="58"/>
  <c r="AM220" i="58"/>
  <c r="AD220" i="58" s="1"/>
  <c r="AJ220" i="58"/>
  <c r="AI220" i="58"/>
  <c r="AH220" i="58"/>
  <c r="AG220" i="58"/>
  <c r="AF220" i="58"/>
  <c r="AE220" i="58"/>
  <c r="BN219" i="58"/>
  <c r="BM219" i="58"/>
  <c r="BL219" i="58"/>
  <c r="BE219" i="58"/>
  <c r="BD219" i="58"/>
  <c r="BC219" i="58"/>
  <c r="AV219" i="58"/>
  <c r="AU219" i="58"/>
  <c r="AT219" i="58"/>
  <c r="AM219" i="58"/>
  <c r="AD219" i="58" s="1"/>
  <c r="AL219" i="58"/>
  <c r="AK219" i="58"/>
  <c r="AJ219" i="58"/>
  <c r="AI219" i="58"/>
  <c r="AH219" i="58"/>
  <c r="AG219" i="58"/>
  <c r="AF219" i="58"/>
  <c r="AE219" i="58"/>
  <c r="AB219" i="58"/>
  <c r="M219" i="58"/>
  <c r="L219" i="58" s="1"/>
  <c r="AC219" i="58" s="1"/>
  <c r="K219" i="58"/>
  <c r="BN218" i="58"/>
  <c r="BE218" i="58"/>
  <c r="AV218" i="58"/>
  <c r="AM218" i="58"/>
  <c r="AD218" i="58" s="1"/>
  <c r="AJ218" i="58"/>
  <c r="AI218" i="58"/>
  <c r="AH218" i="58"/>
  <c r="AG218" i="58"/>
  <c r="AF218" i="58"/>
  <c r="AE218" i="58"/>
  <c r="BN217" i="58"/>
  <c r="BE217" i="58"/>
  <c r="AV217" i="58"/>
  <c r="AM217" i="58"/>
  <c r="AJ217" i="58"/>
  <c r="AI217" i="58"/>
  <c r="AH217" i="58"/>
  <c r="AG217" i="58"/>
  <c r="AF217" i="58"/>
  <c r="AE217" i="58"/>
  <c r="AD217" i="58"/>
  <c r="BN216" i="58"/>
  <c r="BE216" i="58"/>
  <c r="AV216" i="58"/>
  <c r="AM216" i="58"/>
  <c r="AD216" i="58" s="1"/>
  <c r="AJ216" i="58"/>
  <c r="AI216" i="58"/>
  <c r="AH216" i="58"/>
  <c r="AG216" i="58"/>
  <c r="AF216" i="58"/>
  <c r="AE216" i="58"/>
  <c r="BN215" i="58"/>
  <c r="BM215" i="58"/>
  <c r="BL215" i="58"/>
  <c r="BE215" i="58"/>
  <c r="BD215" i="58"/>
  <c r="BC215" i="58"/>
  <c r="AV215" i="58"/>
  <c r="AD215" i="58" s="1"/>
  <c r="AU215" i="58"/>
  <c r="AT215" i="58"/>
  <c r="AM215" i="58"/>
  <c r="AL215" i="58"/>
  <c r="AK215" i="58"/>
  <c r="AJ215" i="58"/>
  <c r="AI215" i="58"/>
  <c r="AH215" i="58"/>
  <c r="AG215" i="58"/>
  <c r="AF215" i="58"/>
  <c r="AE215" i="58"/>
  <c r="AB215" i="58"/>
  <c r="R215" i="58"/>
  <c r="M215" i="58"/>
  <c r="L215" i="58" s="1"/>
  <c r="AC215" i="58" s="1"/>
  <c r="K215" i="58"/>
  <c r="BN214" i="58"/>
  <c r="BE214" i="58"/>
  <c r="AV214" i="58"/>
  <c r="AM214" i="58"/>
  <c r="AD214" i="58" s="1"/>
  <c r="AJ214" i="58"/>
  <c r="AI214" i="58"/>
  <c r="AH214" i="58"/>
  <c r="AG214" i="58"/>
  <c r="AF214" i="58"/>
  <c r="AE214" i="58"/>
  <c r="BN213" i="58"/>
  <c r="AD213" i="58" s="1"/>
  <c r="BE213" i="58"/>
  <c r="AV213" i="58"/>
  <c r="AM213" i="58"/>
  <c r="AJ213" i="58"/>
  <c r="AI213" i="58"/>
  <c r="AH213" i="58"/>
  <c r="AG213" i="58"/>
  <c r="AF213" i="58"/>
  <c r="AE213" i="58"/>
  <c r="BN212" i="58"/>
  <c r="BE212" i="58"/>
  <c r="AD212" i="58" s="1"/>
  <c r="AV212" i="58"/>
  <c r="AM212" i="58"/>
  <c r="AJ212" i="58"/>
  <c r="AI212" i="58"/>
  <c r="AH212" i="58"/>
  <c r="AG212" i="58"/>
  <c r="AF212" i="58"/>
  <c r="AE212" i="58"/>
  <c r="BN211" i="58"/>
  <c r="BM211" i="58"/>
  <c r="BL211" i="58"/>
  <c r="BE211" i="58"/>
  <c r="BD211" i="58"/>
  <c r="BC211" i="58"/>
  <c r="AV211" i="58"/>
  <c r="AU211" i="58"/>
  <c r="AT211" i="58"/>
  <c r="AM211" i="58"/>
  <c r="AL211" i="58"/>
  <c r="AK211" i="58"/>
  <c r="AJ211" i="58"/>
  <c r="AI211" i="58"/>
  <c r="AH211" i="58"/>
  <c r="AG211" i="58"/>
  <c r="AF211" i="58"/>
  <c r="AE211" i="58"/>
  <c r="AD211" i="58"/>
  <c r="AB211" i="58"/>
  <c r="R211" i="58"/>
  <c r="M211" i="58"/>
  <c r="L211" i="58"/>
  <c r="AC211" i="58" s="1"/>
  <c r="K211" i="58"/>
  <c r="BN210" i="58"/>
  <c r="BE210" i="58"/>
  <c r="AD210" i="58" s="1"/>
  <c r="AV210" i="58"/>
  <c r="AM210" i="58"/>
  <c r="AJ210" i="58"/>
  <c r="AI210" i="58"/>
  <c r="AH210" i="58"/>
  <c r="AG210" i="58"/>
  <c r="AF210" i="58"/>
  <c r="AE210" i="58"/>
  <c r="BN209" i="58"/>
  <c r="BE209" i="58"/>
  <c r="AV209" i="58"/>
  <c r="AD209" i="58" s="1"/>
  <c r="AM209" i="58"/>
  <c r="AJ209" i="58"/>
  <c r="AI209" i="58"/>
  <c r="AH209" i="58"/>
  <c r="AG209" i="58"/>
  <c r="AF209" i="58"/>
  <c r="AE209" i="58"/>
  <c r="BN208" i="58"/>
  <c r="BE208" i="58"/>
  <c r="AV208" i="58"/>
  <c r="AM208" i="58"/>
  <c r="AD208" i="58" s="1"/>
  <c r="AJ208" i="58"/>
  <c r="AI208" i="58"/>
  <c r="AH208" i="58"/>
  <c r="AG208" i="58"/>
  <c r="AF208" i="58"/>
  <c r="AE208" i="58"/>
  <c r="BN207" i="58"/>
  <c r="BM207" i="58"/>
  <c r="BL207" i="58"/>
  <c r="BE207" i="58"/>
  <c r="AD207" i="58" s="1"/>
  <c r="BD207" i="58"/>
  <c r="BC207" i="58"/>
  <c r="AV207" i="58"/>
  <c r="AU207" i="58"/>
  <c r="AT207" i="58"/>
  <c r="AM207" i="58"/>
  <c r="AL207" i="58"/>
  <c r="AK207" i="58"/>
  <c r="AJ207" i="58"/>
  <c r="AI207" i="58"/>
  <c r="AH207" i="58"/>
  <c r="AG207" i="58"/>
  <c r="AF207" i="58"/>
  <c r="AE207" i="58"/>
  <c r="AB207" i="58"/>
  <c r="R207" i="58"/>
  <c r="M207" i="58"/>
  <c r="L207" i="58" s="1"/>
  <c r="AC207" i="58" s="1"/>
  <c r="K207" i="58"/>
  <c r="BN206" i="58"/>
  <c r="BE206" i="58"/>
  <c r="AV206" i="58"/>
  <c r="AM206" i="58"/>
  <c r="AD206" i="58" s="1"/>
  <c r="AJ206" i="58"/>
  <c r="AI206" i="58"/>
  <c r="AH206" i="58"/>
  <c r="AG206" i="58"/>
  <c r="AF206" i="58"/>
  <c r="AE206" i="58"/>
  <c r="BN205" i="58"/>
  <c r="BE205" i="58"/>
  <c r="AV205" i="58"/>
  <c r="AM205" i="58"/>
  <c r="AJ205" i="58"/>
  <c r="AI205" i="58"/>
  <c r="AH205" i="58"/>
  <c r="AG205" i="58"/>
  <c r="AF205" i="58"/>
  <c r="AE205" i="58"/>
  <c r="AD205" i="58"/>
  <c r="BN204" i="58"/>
  <c r="BE204" i="58"/>
  <c r="AV204" i="58"/>
  <c r="AM204" i="58"/>
  <c r="AD204" i="58" s="1"/>
  <c r="AJ204" i="58"/>
  <c r="AI204" i="58"/>
  <c r="AH204" i="58"/>
  <c r="AG204" i="58"/>
  <c r="AF204" i="58"/>
  <c r="AE204" i="58"/>
  <c r="BN203" i="58"/>
  <c r="BM203" i="58"/>
  <c r="BL203" i="58"/>
  <c r="BE203" i="58"/>
  <c r="BD203" i="58"/>
  <c r="BC203" i="58"/>
  <c r="AV203" i="58"/>
  <c r="AD203" i="58" s="1"/>
  <c r="AU203" i="58"/>
  <c r="AT203" i="58"/>
  <c r="AM203" i="58"/>
  <c r="AL203" i="58"/>
  <c r="AK203" i="58"/>
  <c r="AJ203" i="58"/>
  <c r="AI203" i="58"/>
  <c r="AH203" i="58"/>
  <c r="AG203" i="58"/>
  <c r="AF203" i="58"/>
  <c r="AE203" i="58"/>
  <c r="AB203" i="58"/>
  <c r="R203" i="58"/>
  <c r="M203" i="58"/>
  <c r="L203" i="58" s="1"/>
  <c r="AC203" i="58" s="1"/>
  <c r="K203" i="58"/>
  <c r="BN202" i="58"/>
  <c r="BE202" i="58"/>
  <c r="AV202" i="58"/>
  <c r="AM202" i="58"/>
  <c r="AD202" i="58" s="1"/>
  <c r="AJ202" i="58"/>
  <c r="AI202" i="58"/>
  <c r="AH202" i="58"/>
  <c r="AG202" i="58"/>
  <c r="AF202" i="58"/>
  <c r="AE202" i="58"/>
  <c r="BN201" i="58"/>
  <c r="BE201" i="58"/>
  <c r="AV201" i="58"/>
  <c r="AM201" i="58"/>
  <c r="AD201" i="58" s="1"/>
  <c r="AJ201" i="58"/>
  <c r="AI201" i="58"/>
  <c r="AH201" i="58"/>
  <c r="AG201" i="58"/>
  <c r="AF201" i="58"/>
  <c r="AE201" i="58"/>
  <c r="BN200" i="58"/>
  <c r="BE200" i="58"/>
  <c r="AV200" i="58"/>
  <c r="AM200" i="58"/>
  <c r="AD200" i="58" s="1"/>
  <c r="AJ200" i="58"/>
  <c r="AI200" i="58"/>
  <c r="AH200" i="58"/>
  <c r="AG200" i="58"/>
  <c r="AF200" i="58"/>
  <c r="AE200" i="58"/>
  <c r="BN199" i="58"/>
  <c r="AD199" i="58" s="1"/>
  <c r="BM199" i="58"/>
  <c r="BL199" i="58"/>
  <c r="BE199" i="58"/>
  <c r="BD199" i="58"/>
  <c r="BC199" i="58"/>
  <c r="AV199" i="58"/>
  <c r="AU199" i="58"/>
  <c r="AT199" i="58"/>
  <c r="AM199" i="58"/>
  <c r="AL199" i="58"/>
  <c r="AK199" i="58"/>
  <c r="AJ199" i="58"/>
  <c r="AI199" i="58"/>
  <c r="AH199" i="58"/>
  <c r="AG199" i="58"/>
  <c r="AF199" i="58"/>
  <c r="AE199" i="58"/>
  <c r="AC199" i="58"/>
  <c r="AB199" i="58"/>
  <c r="R199" i="58"/>
  <c r="M199" i="58"/>
  <c r="L199" i="58"/>
  <c r="K199" i="58"/>
  <c r="BN198" i="58"/>
  <c r="BE198" i="58"/>
  <c r="AV198" i="58"/>
  <c r="AM198" i="58"/>
  <c r="AD198" i="58" s="1"/>
  <c r="AJ198" i="58"/>
  <c r="AI198" i="58"/>
  <c r="AH198" i="58"/>
  <c r="AG198" i="58"/>
  <c r="AF198" i="58"/>
  <c r="AE198" i="58"/>
  <c r="BN197" i="58"/>
  <c r="BE197" i="58"/>
  <c r="AV197" i="58"/>
  <c r="AM197" i="58"/>
  <c r="AD197" i="58" s="1"/>
  <c r="AJ197" i="58"/>
  <c r="AI197" i="58"/>
  <c r="AH197" i="58"/>
  <c r="AG197" i="58"/>
  <c r="AF197" i="58"/>
  <c r="AE197" i="58"/>
  <c r="BN196" i="58"/>
  <c r="BE196" i="58"/>
  <c r="AV196" i="58"/>
  <c r="AM196" i="58"/>
  <c r="AD196" i="58" s="1"/>
  <c r="AJ196" i="58"/>
  <c r="AI196" i="58"/>
  <c r="AH196" i="58"/>
  <c r="AG196" i="58"/>
  <c r="AF196" i="58"/>
  <c r="AE196" i="58"/>
  <c r="BN195" i="58"/>
  <c r="BM195" i="58"/>
  <c r="BL195" i="58"/>
  <c r="BE195" i="58"/>
  <c r="BD195" i="58"/>
  <c r="BC195" i="58"/>
  <c r="AV195" i="58"/>
  <c r="AU195" i="58"/>
  <c r="AT195" i="58"/>
  <c r="AM195" i="58"/>
  <c r="AD195" i="58" s="1"/>
  <c r="AL195" i="58"/>
  <c r="AK195" i="58"/>
  <c r="AJ195" i="58"/>
  <c r="AI195" i="58"/>
  <c r="AH195" i="58"/>
  <c r="AG195" i="58"/>
  <c r="AF195" i="58"/>
  <c r="AE195" i="58"/>
  <c r="AB195" i="58"/>
  <c r="R195" i="58"/>
  <c r="M195" i="58"/>
  <c r="L195" i="58" s="1"/>
  <c r="AC195" i="58" s="1"/>
  <c r="K195" i="58"/>
  <c r="BN194" i="58"/>
  <c r="BE194" i="58"/>
  <c r="AV194" i="58"/>
  <c r="AM194" i="58"/>
  <c r="AD194" i="58" s="1"/>
  <c r="AJ194" i="58"/>
  <c r="AI194" i="58"/>
  <c r="AH194" i="58"/>
  <c r="AG194" i="58"/>
  <c r="AF194" i="58"/>
  <c r="AE194" i="58"/>
  <c r="BN193" i="58"/>
  <c r="BE193" i="58"/>
  <c r="AV193" i="58"/>
  <c r="AM193" i="58"/>
  <c r="AJ193" i="58"/>
  <c r="AI193" i="58"/>
  <c r="AH193" i="58"/>
  <c r="AG193" i="58"/>
  <c r="AF193" i="58"/>
  <c r="AE193" i="58"/>
  <c r="AD193" i="58"/>
  <c r="BN192" i="58"/>
  <c r="BE192" i="58"/>
  <c r="AV192" i="58"/>
  <c r="AM192" i="58"/>
  <c r="AD192" i="58" s="1"/>
  <c r="AJ192" i="58"/>
  <c r="AI192" i="58"/>
  <c r="AH192" i="58"/>
  <c r="AG192" i="58"/>
  <c r="AF192" i="58"/>
  <c r="AE192" i="58"/>
  <c r="BN191" i="58"/>
  <c r="BM191" i="58"/>
  <c r="BL191" i="58"/>
  <c r="BE191" i="58"/>
  <c r="BD191" i="58"/>
  <c r="BC191" i="58"/>
  <c r="AV191" i="58"/>
  <c r="AU191" i="58"/>
  <c r="AT191" i="58"/>
  <c r="AM191" i="58"/>
  <c r="AL191" i="58"/>
  <c r="AK191" i="58"/>
  <c r="AJ191" i="58"/>
  <c r="AI191" i="58"/>
  <c r="AH191" i="58"/>
  <c r="AG191" i="58"/>
  <c r="AF191" i="58"/>
  <c r="AE191" i="58"/>
  <c r="AD191" i="58"/>
  <c r="AB191" i="58"/>
  <c r="R191" i="58"/>
  <c r="M191" i="58"/>
  <c r="L191" i="58" s="1"/>
  <c r="AC191" i="58" s="1"/>
  <c r="K191" i="58"/>
  <c r="BN190" i="58"/>
  <c r="BE190" i="58"/>
  <c r="AV190" i="58"/>
  <c r="AM190" i="58"/>
  <c r="AD190" i="58" s="1"/>
  <c r="AJ190" i="58"/>
  <c r="AI190" i="58"/>
  <c r="AH190" i="58"/>
  <c r="AG190" i="58"/>
  <c r="AF190" i="58"/>
  <c r="AE190" i="58"/>
  <c r="BN189" i="58"/>
  <c r="AD189" i="58" s="1"/>
  <c r="BE189" i="58"/>
  <c r="AV189" i="58"/>
  <c r="AM189" i="58"/>
  <c r="AJ189" i="58"/>
  <c r="AI189" i="58"/>
  <c r="AH189" i="58"/>
  <c r="AG189" i="58"/>
  <c r="AF189" i="58"/>
  <c r="AE189" i="58"/>
  <c r="BN188" i="58"/>
  <c r="BE188" i="58"/>
  <c r="AD188" i="58" s="1"/>
  <c r="AV188" i="58"/>
  <c r="AM188" i="58"/>
  <c r="AJ188" i="58"/>
  <c r="AI188" i="58"/>
  <c r="AH188" i="58"/>
  <c r="AG188" i="58"/>
  <c r="AF188" i="58"/>
  <c r="AE188" i="58"/>
  <c r="BN187" i="58"/>
  <c r="BM187" i="58"/>
  <c r="BL187" i="58"/>
  <c r="BE187" i="58"/>
  <c r="BD187" i="58"/>
  <c r="BC187" i="58"/>
  <c r="AV187" i="58"/>
  <c r="AU187" i="58"/>
  <c r="AT187" i="58"/>
  <c r="AM187" i="58"/>
  <c r="AL187" i="58"/>
  <c r="AK187" i="58"/>
  <c r="AJ187" i="58"/>
  <c r="AI187" i="58"/>
  <c r="AH187" i="58"/>
  <c r="AG187" i="58"/>
  <c r="AF187" i="58"/>
  <c r="AE187" i="58"/>
  <c r="AD187" i="58"/>
  <c r="AB187" i="58"/>
  <c r="R187" i="58"/>
  <c r="M187" i="58"/>
  <c r="L187" i="58"/>
  <c r="AC187" i="58" s="1"/>
  <c r="K187" i="58"/>
  <c r="BN186" i="58"/>
  <c r="BE186" i="58"/>
  <c r="AD186" i="58" s="1"/>
  <c r="AV186" i="58"/>
  <c r="AM186" i="58"/>
  <c r="AJ186" i="58"/>
  <c r="AI186" i="58"/>
  <c r="AH186" i="58"/>
  <c r="AG186" i="58"/>
  <c r="AF186" i="58"/>
  <c r="AE186" i="58"/>
  <c r="BN185" i="58"/>
  <c r="BE185" i="58"/>
  <c r="AV185" i="58"/>
  <c r="AD185" i="58" s="1"/>
  <c r="AM185" i="58"/>
  <c r="AJ185" i="58"/>
  <c r="AI185" i="58"/>
  <c r="AH185" i="58"/>
  <c r="AG185" i="58"/>
  <c r="AF185" i="58"/>
  <c r="AE185" i="58"/>
  <c r="BN184" i="58"/>
  <c r="BE184" i="58"/>
  <c r="AV184" i="58"/>
  <c r="AM184" i="58"/>
  <c r="AD184" i="58" s="1"/>
  <c r="AJ184" i="58"/>
  <c r="AI184" i="58"/>
  <c r="AH184" i="58"/>
  <c r="AG184" i="58"/>
  <c r="AF184" i="58"/>
  <c r="AE184" i="58"/>
  <c r="BN183" i="58"/>
  <c r="BM183" i="58"/>
  <c r="BL183" i="58"/>
  <c r="BE183" i="58"/>
  <c r="AD183" i="58" s="1"/>
  <c r="BD183" i="58"/>
  <c r="BC183" i="58"/>
  <c r="AV183" i="58"/>
  <c r="AU183" i="58"/>
  <c r="AT183" i="58"/>
  <c r="AM183" i="58"/>
  <c r="AL183" i="58"/>
  <c r="AK183" i="58"/>
  <c r="AJ183" i="58"/>
  <c r="AI183" i="58"/>
  <c r="AH183" i="58"/>
  <c r="AG183" i="58"/>
  <c r="AF183" i="58"/>
  <c r="AE183" i="58"/>
  <c r="AB183" i="58"/>
  <c r="R183" i="58"/>
  <c r="M183" i="58"/>
  <c r="L183" i="58" s="1"/>
  <c r="AC183" i="58" s="1"/>
  <c r="K183" i="58"/>
  <c r="BN182" i="58"/>
  <c r="BE182" i="58"/>
  <c r="AV182" i="58"/>
  <c r="AM182" i="58"/>
  <c r="AD182" i="58" s="1"/>
  <c r="AJ182" i="58"/>
  <c r="AI182" i="58"/>
  <c r="AH182" i="58"/>
  <c r="AG182" i="58"/>
  <c r="AF182" i="58"/>
  <c r="AE182" i="58"/>
  <c r="BN181" i="58"/>
  <c r="BE181" i="58"/>
  <c r="AV181" i="58"/>
  <c r="AM181" i="58"/>
  <c r="AJ181" i="58"/>
  <c r="AI181" i="58"/>
  <c r="AH181" i="58"/>
  <c r="AG181" i="58"/>
  <c r="AF181" i="58"/>
  <c r="AE181" i="58"/>
  <c r="AD181" i="58"/>
  <c r="BN180" i="58"/>
  <c r="BE180" i="58"/>
  <c r="AV180" i="58"/>
  <c r="AM180" i="58"/>
  <c r="AD180" i="58" s="1"/>
  <c r="AJ180" i="58"/>
  <c r="AI180" i="58"/>
  <c r="AH180" i="58"/>
  <c r="AG180" i="58"/>
  <c r="AF180" i="58"/>
  <c r="AE180" i="58"/>
  <c r="BN179" i="58"/>
  <c r="AD179" i="58" s="1"/>
  <c r="BM179" i="58"/>
  <c r="BL179" i="58"/>
  <c r="BE179" i="58"/>
  <c r="BD179" i="58"/>
  <c r="BC179" i="58"/>
  <c r="AV179" i="58"/>
  <c r="AU179" i="58"/>
  <c r="AT179" i="58"/>
  <c r="AM179" i="58"/>
  <c r="AL179" i="58"/>
  <c r="AK179" i="58"/>
  <c r="AJ179" i="58"/>
  <c r="AI179" i="58"/>
  <c r="AH179" i="58"/>
  <c r="AG179" i="58"/>
  <c r="AF179" i="58"/>
  <c r="AE179" i="58"/>
  <c r="AB179" i="58"/>
  <c r="R179" i="58"/>
  <c r="M179" i="58"/>
  <c r="L179" i="58" s="1"/>
  <c r="AC179" i="58" s="1"/>
  <c r="K179" i="58"/>
  <c r="BN178" i="58"/>
  <c r="BE178" i="58"/>
  <c r="AV178" i="58"/>
  <c r="AM178" i="58"/>
  <c r="AD178" i="58" s="1"/>
  <c r="AJ178" i="58"/>
  <c r="AI178" i="58"/>
  <c r="AH178" i="58"/>
  <c r="AG178" i="58"/>
  <c r="AF178" i="58"/>
  <c r="AE178" i="58"/>
  <c r="BN177" i="58"/>
  <c r="BE177" i="58"/>
  <c r="AV177" i="58"/>
  <c r="AM177" i="58"/>
  <c r="AD177" i="58" s="1"/>
  <c r="AJ177" i="58"/>
  <c r="AI177" i="58"/>
  <c r="AH177" i="58"/>
  <c r="AG177" i="58"/>
  <c r="AF177" i="58"/>
  <c r="AE177" i="58"/>
  <c r="BN176" i="58"/>
  <c r="BE176" i="58"/>
  <c r="AV176" i="58"/>
  <c r="AM176" i="58"/>
  <c r="AD176" i="58" s="1"/>
  <c r="AJ176" i="58"/>
  <c r="AI176" i="58"/>
  <c r="AH176" i="58"/>
  <c r="AG176" i="58"/>
  <c r="AF176" i="58"/>
  <c r="AE176" i="58"/>
  <c r="BN175" i="58"/>
  <c r="AD175" i="58" s="1"/>
  <c r="BM175" i="58"/>
  <c r="BL175" i="58"/>
  <c r="BE175" i="58"/>
  <c r="BD175" i="58"/>
  <c r="BC175" i="58"/>
  <c r="AV175" i="58"/>
  <c r="AU175" i="58"/>
  <c r="AT175" i="58"/>
  <c r="AM175" i="58"/>
  <c r="AL175" i="58"/>
  <c r="AK175" i="58"/>
  <c r="AJ175" i="58"/>
  <c r="AI175" i="58"/>
  <c r="AH175" i="58"/>
  <c r="AG175" i="58"/>
  <c r="AF175" i="58"/>
  <c r="AE175" i="58"/>
  <c r="AC175" i="58"/>
  <c r="AB175" i="58"/>
  <c r="R175" i="58"/>
  <c r="M175" i="58"/>
  <c r="L175" i="58"/>
  <c r="K175" i="58"/>
  <c r="BN174" i="58"/>
  <c r="BE174" i="58"/>
  <c r="AV174" i="58"/>
  <c r="AM174" i="58"/>
  <c r="AD174" i="58" s="1"/>
  <c r="AJ174" i="58"/>
  <c r="AI174" i="58"/>
  <c r="AH174" i="58"/>
  <c r="AG174" i="58"/>
  <c r="AF174" i="58"/>
  <c r="AE174" i="58"/>
  <c r="BN173" i="58"/>
  <c r="BE173" i="58"/>
  <c r="AV173" i="58"/>
  <c r="AM173" i="58"/>
  <c r="AD173" i="58" s="1"/>
  <c r="AJ173" i="58"/>
  <c r="AI173" i="58"/>
  <c r="AH173" i="58"/>
  <c r="AG173" i="58"/>
  <c r="AF173" i="58"/>
  <c r="AE173" i="58"/>
  <c r="BN172" i="58"/>
  <c r="BE172" i="58"/>
  <c r="AV172" i="58"/>
  <c r="AM172" i="58"/>
  <c r="AD172" i="58" s="1"/>
  <c r="AJ172" i="58"/>
  <c r="AI172" i="58"/>
  <c r="AH172" i="58"/>
  <c r="AG172" i="58"/>
  <c r="AF172" i="58"/>
  <c r="AE172" i="58"/>
  <c r="BN171" i="58"/>
  <c r="BM171" i="58"/>
  <c r="BL171" i="58"/>
  <c r="BE171" i="58"/>
  <c r="BD171" i="58"/>
  <c r="BC171" i="58"/>
  <c r="AV171" i="58"/>
  <c r="AU171" i="58"/>
  <c r="AT171" i="58"/>
  <c r="AM171" i="58"/>
  <c r="AD171" i="58" s="1"/>
  <c r="AL171" i="58"/>
  <c r="AK171" i="58"/>
  <c r="AJ171" i="58"/>
  <c r="AI171" i="58"/>
  <c r="AH171" i="58"/>
  <c r="AG171" i="58"/>
  <c r="AF171" i="58"/>
  <c r="AE171" i="58"/>
  <c r="AB171" i="58"/>
  <c r="R171" i="58"/>
  <c r="M171" i="58"/>
  <c r="L171" i="58" s="1"/>
  <c r="AC171" i="58" s="1"/>
  <c r="K171" i="58"/>
  <c r="BN170" i="58"/>
  <c r="BE170" i="58"/>
  <c r="AV170" i="58"/>
  <c r="AM170" i="58"/>
  <c r="AD170" i="58" s="1"/>
  <c r="AJ170" i="58"/>
  <c r="AI170" i="58"/>
  <c r="AH170" i="58"/>
  <c r="AG170" i="58"/>
  <c r="AF170" i="58"/>
  <c r="AE170" i="58"/>
  <c r="BN169" i="58"/>
  <c r="BE169" i="58"/>
  <c r="AV169" i="58"/>
  <c r="AM169" i="58"/>
  <c r="AJ169" i="58"/>
  <c r="AI169" i="58"/>
  <c r="AH169" i="58"/>
  <c r="AG169" i="58"/>
  <c r="AF169" i="58"/>
  <c r="AE169" i="58"/>
  <c r="AD169" i="58"/>
  <c r="BN168" i="58"/>
  <c r="BE168" i="58"/>
  <c r="AV168" i="58"/>
  <c r="AM168" i="58"/>
  <c r="AD168" i="58" s="1"/>
  <c r="AJ168" i="58"/>
  <c r="AI168" i="58"/>
  <c r="AH168" i="58"/>
  <c r="AG168" i="58"/>
  <c r="AF168" i="58"/>
  <c r="AE168" i="58"/>
  <c r="BN167" i="58"/>
  <c r="BM167" i="58"/>
  <c r="BL167" i="58"/>
  <c r="BE167" i="58"/>
  <c r="BD167" i="58"/>
  <c r="BC167" i="58"/>
  <c r="AV167" i="58"/>
  <c r="AU167" i="58"/>
  <c r="AT167" i="58"/>
  <c r="AM167" i="58"/>
  <c r="AL167" i="58"/>
  <c r="AK167" i="58"/>
  <c r="AJ167" i="58"/>
  <c r="AI167" i="58"/>
  <c r="AH167" i="58"/>
  <c r="AG167" i="58"/>
  <c r="AF167" i="58"/>
  <c r="AE167" i="58"/>
  <c r="AD167" i="58"/>
  <c r="AB167" i="58"/>
  <c r="R167" i="58"/>
  <c r="M167" i="58"/>
  <c r="L167" i="58" s="1"/>
  <c r="AC167" i="58" s="1"/>
  <c r="K167" i="58"/>
  <c r="BN166" i="58"/>
  <c r="BE166" i="58"/>
  <c r="AV166" i="58"/>
  <c r="AM166" i="58"/>
  <c r="AD166" i="58" s="1"/>
  <c r="AJ166" i="58"/>
  <c r="AI166" i="58"/>
  <c r="AH166" i="58"/>
  <c r="AG166" i="58"/>
  <c r="AF166" i="58"/>
  <c r="AE166" i="58"/>
  <c r="BN165" i="58"/>
  <c r="AD165" i="58" s="1"/>
  <c r="BE165" i="58"/>
  <c r="AV165" i="58"/>
  <c r="AM165" i="58"/>
  <c r="AJ165" i="58"/>
  <c r="AI165" i="58"/>
  <c r="AH165" i="58"/>
  <c r="AG165" i="58"/>
  <c r="AF165" i="58"/>
  <c r="AE165" i="58"/>
  <c r="BN164" i="58"/>
  <c r="BE164" i="58"/>
  <c r="AD164" i="58" s="1"/>
  <c r="AV164" i="58"/>
  <c r="AM164" i="58"/>
  <c r="AJ164" i="58"/>
  <c r="AI164" i="58"/>
  <c r="AH164" i="58"/>
  <c r="AG164" i="58"/>
  <c r="AF164" i="58"/>
  <c r="AE164" i="58"/>
  <c r="BN163" i="58"/>
  <c r="BM163" i="58"/>
  <c r="BL163" i="58"/>
  <c r="BE163" i="58"/>
  <c r="BD163" i="58"/>
  <c r="BC163" i="58"/>
  <c r="AV163" i="58"/>
  <c r="AU163" i="58"/>
  <c r="AT163" i="58"/>
  <c r="AM163" i="58"/>
  <c r="AL163" i="58"/>
  <c r="AK163" i="58"/>
  <c r="AJ163" i="58"/>
  <c r="AI163" i="58"/>
  <c r="AH163" i="58"/>
  <c r="AG163" i="58"/>
  <c r="AF163" i="58"/>
  <c r="AE163" i="58"/>
  <c r="AD163" i="58"/>
  <c r="AB163" i="58"/>
  <c r="R163" i="58"/>
  <c r="M163" i="58"/>
  <c r="L163" i="58"/>
  <c r="AC163" i="58" s="1"/>
  <c r="K163" i="58"/>
  <c r="BN162" i="58"/>
  <c r="BE162" i="58"/>
  <c r="AD162" i="58" s="1"/>
  <c r="AV162" i="58"/>
  <c r="AM162" i="58"/>
  <c r="AJ162" i="58"/>
  <c r="AI162" i="58"/>
  <c r="AH162" i="58"/>
  <c r="AG162" i="58"/>
  <c r="AF162" i="58"/>
  <c r="AE162" i="58"/>
  <c r="BN161" i="58"/>
  <c r="BE161" i="58"/>
  <c r="AV161" i="58"/>
  <c r="AD161" i="58" s="1"/>
  <c r="AM161" i="58"/>
  <c r="AJ161" i="58"/>
  <c r="AI161" i="58"/>
  <c r="AH161" i="58"/>
  <c r="AG161" i="58"/>
  <c r="AF161" i="58"/>
  <c r="AE161" i="58"/>
  <c r="BN160" i="58"/>
  <c r="BE160" i="58"/>
  <c r="AV160" i="58"/>
  <c r="AM160" i="58"/>
  <c r="AD160" i="58" s="1"/>
  <c r="AJ160" i="58"/>
  <c r="AI160" i="58"/>
  <c r="AH160" i="58"/>
  <c r="AG160" i="58"/>
  <c r="AF160" i="58"/>
  <c r="AE160" i="58"/>
  <c r="BN159" i="58"/>
  <c r="BM159" i="58"/>
  <c r="BL159" i="58"/>
  <c r="BE159" i="58"/>
  <c r="AD159" i="58" s="1"/>
  <c r="BD159" i="58"/>
  <c r="BC159" i="58"/>
  <c r="AV159" i="58"/>
  <c r="AU159" i="58"/>
  <c r="AT159" i="58"/>
  <c r="AM159" i="58"/>
  <c r="AL159" i="58"/>
  <c r="AK159" i="58"/>
  <c r="AJ159" i="58"/>
  <c r="AI159" i="58"/>
  <c r="AH159" i="58"/>
  <c r="AG159" i="58"/>
  <c r="AF159" i="58"/>
  <c r="AE159" i="58"/>
  <c r="AB159" i="58"/>
  <c r="R159" i="58"/>
  <c r="M159" i="58"/>
  <c r="L159" i="58" s="1"/>
  <c r="AC159" i="58" s="1"/>
  <c r="K159" i="58"/>
  <c r="BN158" i="58"/>
  <c r="BE158" i="58"/>
  <c r="AV158" i="58"/>
  <c r="AM158" i="58"/>
  <c r="AD158" i="58" s="1"/>
  <c r="AJ158" i="58"/>
  <c r="AI158" i="58"/>
  <c r="AH158" i="58"/>
  <c r="AG158" i="58"/>
  <c r="AF158" i="58"/>
  <c r="AE158" i="58"/>
  <c r="BN157" i="58"/>
  <c r="BE157" i="58"/>
  <c r="AV157" i="58"/>
  <c r="AM157" i="58"/>
  <c r="AJ157" i="58"/>
  <c r="AI157" i="58"/>
  <c r="AH157" i="58"/>
  <c r="AG157" i="58"/>
  <c r="AF157" i="58"/>
  <c r="AE157" i="58"/>
  <c r="AD157" i="58"/>
  <c r="BN156" i="58"/>
  <c r="BE156" i="58"/>
  <c r="AV156" i="58"/>
  <c r="AM156" i="58"/>
  <c r="AD156" i="58" s="1"/>
  <c r="AJ156" i="58"/>
  <c r="AI156" i="58"/>
  <c r="AH156" i="58"/>
  <c r="AG156" i="58"/>
  <c r="AF156" i="58"/>
  <c r="AE156" i="58"/>
  <c r="BN155" i="58"/>
  <c r="AD155" i="58" s="1"/>
  <c r="BM155" i="58"/>
  <c r="BL155" i="58"/>
  <c r="BE155" i="58"/>
  <c r="BD155" i="58"/>
  <c r="BC155" i="58"/>
  <c r="AV155" i="58"/>
  <c r="AU155" i="58"/>
  <c r="AT155" i="58"/>
  <c r="AM155" i="58"/>
  <c r="AL155" i="58"/>
  <c r="AK155" i="58"/>
  <c r="AJ155" i="58"/>
  <c r="AI155" i="58"/>
  <c r="AH155" i="58"/>
  <c r="AG155" i="58"/>
  <c r="AF155" i="58"/>
  <c r="AE155" i="58"/>
  <c r="AB155" i="58"/>
  <c r="R155" i="58"/>
  <c r="M155" i="58"/>
  <c r="L155" i="58" s="1"/>
  <c r="AC155" i="58" s="1"/>
  <c r="K155" i="58"/>
  <c r="BN154" i="58"/>
  <c r="BE154" i="58"/>
  <c r="AV154" i="58"/>
  <c r="AM154" i="58"/>
  <c r="AD154" i="58" s="1"/>
  <c r="AJ154" i="58"/>
  <c r="AI154" i="58"/>
  <c r="AH154" i="58"/>
  <c r="AG154" i="58"/>
  <c r="AF154" i="58"/>
  <c r="AE154" i="58"/>
  <c r="BN153" i="58"/>
  <c r="BE153" i="58"/>
  <c r="AV153" i="58"/>
  <c r="AM153" i="58"/>
  <c r="AD153" i="58" s="1"/>
  <c r="AJ153" i="58"/>
  <c r="AI153" i="58"/>
  <c r="AH153" i="58"/>
  <c r="AG153" i="58"/>
  <c r="AF153" i="58"/>
  <c r="AE153" i="58"/>
  <c r="BN152" i="58"/>
  <c r="BE152" i="58"/>
  <c r="AV152" i="58"/>
  <c r="AM152" i="58"/>
  <c r="AD152" i="58" s="1"/>
  <c r="AJ152" i="58"/>
  <c r="AI152" i="58"/>
  <c r="AH152" i="58"/>
  <c r="AG152" i="58"/>
  <c r="AF152" i="58"/>
  <c r="AE152" i="58"/>
  <c r="BN151" i="58"/>
  <c r="AD151" i="58" s="1"/>
  <c r="BM151" i="58"/>
  <c r="BL151" i="58"/>
  <c r="BE151" i="58"/>
  <c r="BD151" i="58"/>
  <c r="BC151" i="58"/>
  <c r="AV151" i="58"/>
  <c r="AU151" i="58"/>
  <c r="AT151" i="58"/>
  <c r="AM151" i="58"/>
  <c r="AL151" i="58"/>
  <c r="AK151" i="58"/>
  <c r="AJ151" i="58"/>
  <c r="AI151" i="58"/>
  <c r="AH151" i="58"/>
  <c r="AG151" i="58"/>
  <c r="AF151" i="58"/>
  <c r="AE151" i="58"/>
  <c r="AC151" i="58"/>
  <c r="AB151" i="58"/>
  <c r="R151" i="58"/>
  <c r="M151" i="58"/>
  <c r="L151" i="58"/>
  <c r="K151" i="58"/>
  <c r="BN150" i="58"/>
  <c r="BE150" i="58"/>
  <c r="AV150" i="58"/>
  <c r="AM150" i="58"/>
  <c r="AD150" i="58" s="1"/>
  <c r="AJ150" i="58"/>
  <c r="AI150" i="58"/>
  <c r="AH150" i="58"/>
  <c r="AG150" i="58"/>
  <c r="AF150" i="58"/>
  <c r="AE150" i="58"/>
  <c r="BN149" i="58"/>
  <c r="BE149" i="58"/>
  <c r="AV149" i="58"/>
  <c r="AM149" i="58"/>
  <c r="AD149" i="58" s="1"/>
  <c r="AJ149" i="58"/>
  <c r="AI149" i="58"/>
  <c r="AH149" i="58"/>
  <c r="AG149" i="58"/>
  <c r="AF149" i="58"/>
  <c r="AE149" i="58"/>
  <c r="BN148" i="58"/>
  <c r="BE148" i="58"/>
  <c r="AV148" i="58"/>
  <c r="AM148" i="58"/>
  <c r="AD148" i="58" s="1"/>
  <c r="AJ148" i="58"/>
  <c r="AI148" i="58"/>
  <c r="AH148" i="58"/>
  <c r="AG148" i="58"/>
  <c r="AF148" i="58"/>
  <c r="AE148" i="58"/>
  <c r="BN147" i="58"/>
  <c r="BM147" i="58"/>
  <c r="BL147" i="58"/>
  <c r="BE147" i="58"/>
  <c r="BD147" i="58"/>
  <c r="BC147" i="58"/>
  <c r="AV147" i="58"/>
  <c r="AU147" i="58"/>
  <c r="AT147" i="58"/>
  <c r="AM147" i="58"/>
  <c r="AD147" i="58" s="1"/>
  <c r="AL147" i="58"/>
  <c r="AK147" i="58"/>
  <c r="AJ147" i="58"/>
  <c r="AI147" i="58"/>
  <c r="AH147" i="58"/>
  <c r="AG147" i="58"/>
  <c r="AF147" i="58"/>
  <c r="AE147" i="58"/>
  <c r="AB147" i="58"/>
  <c r="R147" i="58"/>
  <c r="M147" i="58"/>
  <c r="L147" i="58" s="1"/>
  <c r="AC147" i="58" s="1"/>
  <c r="K147" i="58"/>
  <c r="BN146" i="58"/>
  <c r="BE146" i="58"/>
  <c r="AV146" i="58"/>
  <c r="AM146" i="58"/>
  <c r="AD146" i="58" s="1"/>
  <c r="AJ146" i="58"/>
  <c r="AI146" i="58"/>
  <c r="AH146" i="58"/>
  <c r="AG146" i="58"/>
  <c r="AF146" i="58"/>
  <c r="AE146" i="58"/>
  <c r="BN145" i="58"/>
  <c r="BE145" i="58"/>
  <c r="AV145" i="58"/>
  <c r="AM145" i="58"/>
  <c r="AJ145" i="58"/>
  <c r="AI145" i="58"/>
  <c r="AH145" i="58"/>
  <c r="AG145" i="58"/>
  <c r="AF145" i="58"/>
  <c r="AE145" i="58"/>
  <c r="AD145" i="58"/>
  <c r="BN144" i="58"/>
  <c r="BE144" i="58"/>
  <c r="AV144" i="58"/>
  <c r="AM144" i="58"/>
  <c r="AD144" i="58" s="1"/>
  <c r="AJ144" i="58"/>
  <c r="AI144" i="58"/>
  <c r="AH144" i="58"/>
  <c r="AG144" i="58"/>
  <c r="AF144" i="58"/>
  <c r="AE144" i="58"/>
  <c r="BN143" i="58"/>
  <c r="BM143" i="58"/>
  <c r="BL143" i="58"/>
  <c r="BE143" i="58"/>
  <c r="BD143" i="58"/>
  <c r="BC143" i="58"/>
  <c r="AV143" i="58"/>
  <c r="AU143" i="58"/>
  <c r="AT143" i="58"/>
  <c r="AM143" i="58"/>
  <c r="AL143" i="58"/>
  <c r="AK143" i="58"/>
  <c r="AJ143" i="58"/>
  <c r="AI143" i="58"/>
  <c r="AH143" i="58"/>
  <c r="AG143" i="58"/>
  <c r="AF143" i="58"/>
  <c r="AE143" i="58"/>
  <c r="AD143" i="58"/>
  <c r="AB143" i="58"/>
  <c r="R143" i="58"/>
  <c r="M143" i="58"/>
  <c r="L143" i="58" s="1"/>
  <c r="AC143" i="58" s="1"/>
  <c r="K143" i="58"/>
  <c r="BN142" i="58"/>
  <c r="BE142" i="58"/>
  <c r="AV142" i="58"/>
  <c r="AM142" i="58"/>
  <c r="AD142" i="58" s="1"/>
  <c r="AJ142" i="58"/>
  <c r="AI142" i="58"/>
  <c r="AH142" i="58"/>
  <c r="AG142" i="58"/>
  <c r="AF142" i="58"/>
  <c r="AE142" i="58"/>
  <c r="BN141" i="58"/>
  <c r="AD141" i="58" s="1"/>
  <c r="BE141" i="58"/>
  <c r="AV141" i="58"/>
  <c r="AM141" i="58"/>
  <c r="AJ141" i="58"/>
  <c r="AI141" i="58"/>
  <c r="AH141" i="58"/>
  <c r="AG141" i="58"/>
  <c r="AF141" i="58"/>
  <c r="AE141" i="58"/>
  <c r="BN140" i="58"/>
  <c r="BE140" i="58"/>
  <c r="AD140" i="58" s="1"/>
  <c r="AV140" i="58"/>
  <c r="AM140" i="58"/>
  <c r="AJ140" i="58"/>
  <c r="AI140" i="58"/>
  <c r="AH140" i="58"/>
  <c r="AG140" i="58"/>
  <c r="AF140" i="58"/>
  <c r="AE140" i="58"/>
  <c r="BN139" i="58"/>
  <c r="BM139" i="58"/>
  <c r="BL139" i="58"/>
  <c r="BE139" i="58"/>
  <c r="BD139" i="58"/>
  <c r="BC139" i="58"/>
  <c r="AV139" i="58"/>
  <c r="AU139" i="58"/>
  <c r="AT139" i="58"/>
  <c r="AM139" i="58"/>
  <c r="AL139" i="58"/>
  <c r="AK139" i="58"/>
  <c r="AJ139" i="58"/>
  <c r="AI139" i="58"/>
  <c r="AH139" i="58"/>
  <c r="AG139" i="58"/>
  <c r="AF139" i="58"/>
  <c r="AE139" i="58"/>
  <c r="AD139" i="58"/>
  <c r="AB139" i="58"/>
  <c r="R139" i="58"/>
  <c r="M139" i="58"/>
  <c r="L139" i="58"/>
  <c r="AC139" i="58" s="1"/>
  <c r="K139" i="58"/>
  <c r="BN138" i="58"/>
  <c r="BE138" i="58"/>
  <c r="AD138" i="58" s="1"/>
  <c r="AV138" i="58"/>
  <c r="AM138" i="58"/>
  <c r="AJ138" i="58"/>
  <c r="AI138" i="58"/>
  <c r="AH138" i="58"/>
  <c r="AG138" i="58"/>
  <c r="AF138" i="58"/>
  <c r="AE138" i="58"/>
  <c r="BN137" i="58"/>
  <c r="BE137" i="58"/>
  <c r="AV137" i="58"/>
  <c r="AD137" i="58" s="1"/>
  <c r="AM137" i="58"/>
  <c r="AJ137" i="58"/>
  <c r="AI137" i="58"/>
  <c r="AH137" i="58"/>
  <c r="AG137" i="58"/>
  <c r="AF137" i="58"/>
  <c r="AE137" i="58"/>
  <c r="BN136" i="58"/>
  <c r="BE136" i="58"/>
  <c r="AV136" i="58"/>
  <c r="AM136" i="58"/>
  <c r="AD136" i="58" s="1"/>
  <c r="AJ136" i="58"/>
  <c r="AI136" i="58"/>
  <c r="AH136" i="58"/>
  <c r="AG136" i="58"/>
  <c r="AF136" i="58"/>
  <c r="AE136" i="58"/>
  <c r="BN135" i="58"/>
  <c r="BM135" i="58"/>
  <c r="BL135" i="58"/>
  <c r="BE135" i="58"/>
  <c r="BD135" i="58"/>
  <c r="BC135" i="58"/>
  <c r="AV135" i="58"/>
  <c r="AU135" i="58"/>
  <c r="AT135" i="58"/>
  <c r="AM135" i="58"/>
  <c r="AD135" i="58" s="1"/>
  <c r="AL135" i="58"/>
  <c r="AK135" i="58"/>
  <c r="AJ135" i="58"/>
  <c r="AI135" i="58"/>
  <c r="AH135" i="58"/>
  <c r="AG135" i="58"/>
  <c r="AF135" i="58"/>
  <c r="AE135" i="58"/>
  <c r="AB135" i="58"/>
  <c r="R135" i="58"/>
  <c r="M135" i="58"/>
  <c r="L135" i="58" s="1"/>
  <c r="AC135" i="58" s="1"/>
  <c r="K135" i="58"/>
  <c r="BN134" i="58"/>
  <c r="BE134" i="58"/>
  <c r="AV134" i="58"/>
  <c r="AM134" i="58"/>
  <c r="AD134" i="58" s="1"/>
  <c r="AJ134" i="58"/>
  <c r="AI134" i="58"/>
  <c r="AH134" i="58"/>
  <c r="AG134" i="58"/>
  <c r="AF134" i="58"/>
  <c r="AE134" i="58"/>
  <c r="BN133" i="58"/>
  <c r="BE133" i="58"/>
  <c r="AV133" i="58"/>
  <c r="AM133" i="58"/>
  <c r="AJ133" i="58"/>
  <c r="AI133" i="58"/>
  <c r="AH133" i="58"/>
  <c r="AG133" i="58"/>
  <c r="AF133" i="58"/>
  <c r="AE133" i="58"/>
  <c r="AD133" i="58"/>
  <c r="BN132" i="58"/>
  <c r="BE132" i="58"/>
  <c r="AV132" i="58"/>
  <c r="AM132" i="58"/>
  <c r="AD132" i="58" s="1"/>
  <c r="AJ132" i="58"/>
  <c r="AI132" i="58"/>
  <c r="AH132" i="58"/>
  <c r="AG132" i="58"/>
  <c r="AF132" i="58"/>
  <c r="AE132" i="58"/>
  <c r="BN131" i="58"/>
  <c r="BM131" i="58"/>
  <c r="BL131" i="58"/>
  <c r="BE131" i="58"/>
  <c r="BD131" i="58"/>
  <c r="BC131" i="58"/>
  <c r="AV131" i="58"/>
  <c r="AD131" i="58" s="1"/>
  <c r="AU131" i="58"/>
  <c r="AT131" i="58"/>
  <c r="AM131" i="58"/>
  <c r="AL131" i="58"/>
  <c r="AK131" i="58"/>
  <c r="AJ131" i="58"/>
  <c r="AI131" i="58"/>
  <c r="AH131" i="58"/>
  <c r="AG131" i="58"/>
  <c r="AF131" i="58"/>
  <c r="AE131" i="58"/>
  <c r="AB131" i="58"/>
  <c r="R131" i="58"/>
  <c r="M131" i="58"/>
  <c r="L131" i="58" s="1"/>
  <c r="AC131" i="58" s="1"/>
  <c r="K131" i="58"/>
  <c r="BN130" i="58"/>
  <c r="BE130" i="58"/>
  <c r="AV130" i="58"/>
  <c r="AM130" i="58"/>
  <c r="AD130" i="58" s="1"/>
  <c r="AJ130" i="58"/>
  <c r="AI130" i="58"/>
  <c r="AH130" i="58"/>
  <c r="AG130" i="58"/>
  <c r="AF130" i="58"/>
  <c r="AE130" i="58"/>
  <c r="BN129" i="58"/>
  <c r="BE129" i="58"/>
  <c r="AV129" i="58"/>
  <c r="AM129" i="58"/>
  <c r="AD129" i="58" s="1"/>
  <c r="AJ129" i="58"/>
  <c r="AI129" i="58"/>
  <c r="AH129" i="58"/>
  <c r="AG129" i="58"/>
  <c r="AF129" i="58"/>
  <c r="AE129" i="58"/>
  <c r="BN128" i="58"/>
  <c r="BE128" i="58"/>
  <c r="AV128" i="58"/>
  <c r="AM128" i="58"/>
  <c r="AD128" i="58" s="1"/>
  <c r="AJ128" i="58"/>
  <c r="AI128" i="58"/>
  <c r="AH128" i="58"/>
  <c r="AG128" i="58"/>
  <c r="AF128" i="58"/>
  <c r="AE128" i="58"/>
  <c r="BN127" i="58"/>
  <c r="AD127" i="58" s="1"/>
  <c r="BM127" i="58"/>
  <c r="BL127" i="58"/>
  <c r="BE127" i="58"/>
  <c r="BD127" i="58"/>
  <c r="BC127" i="58"/>
  <c r="AV127" i="58"/>
  <c r="AU127" i="58"/>
  <c r="AT127" i="58"/>
  <c r="AM127" i="58"/>
  <c r="AL127" i="58"/>
  <c r="AK127" i="58"/>
  <c r="AJ127" i="58"/>
  <c r="AI127" i="58"/>
  <c r="AH127" i="58"/>
  <c r="AG127" i="58"/>
  <c r="AF127" i="58"/>
  <c r="AE127" i="58"/>
  <c r="AC127" i="58"/>
  <c r="AB127" i="58"/>
  <c r="R127" i="58"/>
  <c r="M127" i="58"/>
  <c r="L127" i="58"/>
  <c r="K127" i="58"/>
  <c r="BN126" i="58"/>
  <c r="BE126" i="58"/>
  <c r="AV126" i="58"/>
  <c r="AM126" i="58"/>
  <c r="AD126" i="58" s="1"/>
  <c r="AJ126" i="58"/>
  <c r="AI126" i="58"/>
  <c r="AH126" i="58"/>
  <c r="AG126" i="58"/>
  <c r="AF126" i="58"/>
  <c r="AE126" i="58"/>
  <c r="BN125" i="58"/>
  <c r="BE125" i="58"/>
  <c r="AV125" i="58"/>
  <c r="AM125" i="58"/>
  <c r="AD125" i="58" s="1"/>
  <c r="AJ125" i="58"/>
  <c r="AI125" i="58"/>
  <c r="AH125" i="58"/>
  <c r="AG125" i="58"/>
  <c r="AF125" i="58"/>
  <c r="AE125" i="58"/>
  <c r="BN124" i="58"/>
  <c r="BE124" i="58"/>
  <c r="AV124" i="58"/>
  <c r="AM124" i="58"/>
  <c r="AD124" i="58" s="1"/>
  <c r="AJ124" i="58"/>
  <c r="AI124" i="58"/>
  <c r="AH124" i="58"/>
  <c r="AG124" i="58"/>
  <c r="AF124" i="58"/>
  <c r="AE124" i="58"/>
  <c r="BN123" i="58"/>
  <c r="BM123" i="58"/>
  <c r="BL123" i="58"/>
  <c r="BE123" i="58"/>
  <c r="BD123" i="58"/>
  <c r="BC123" i="58"/>
  <c r="AV123" i="58"/>
  <c r="AU123" i="58"/>
  <c r="AT123" i="58"/>
  <c r="AM123" i="58"/>
  <c r="AD123" i="58" s="1"/>
  <c r="AL123" i="58"/>
  <c r="AK123" i="58"/>
  <c r="AJ123" i="58"/>
  <c r="AI123" i="58"/>
  <c r="AH123" i="58"/>
  <c r="AG123" i="58"/>
  <c r="AF123" i="58"/>
  <c r="AE123" i="58"/>
  <c r="AB123" i="58"/>
  <c r="R123" i="58"/>
  <c r="M123" i="58"/>
  <c r="L123" i="58" s="1"/>
  <c r="AC123" i="58" s="1"/>
  <c r="K123" i="58"/>
  <c r="BN122" i="58"/>
  <c r="BE122" i="58"/>
  <c r="AV122" i="58"/>
  <c r="AM122" i="58"/>
  <c r="AD122" i="58" s="1"/>
  <c r="AJ122" i="58"/>
  <c r="AI122" i="58"/>
  <c r="AH122" i="58"/>
  <c r="AG122" i="58"/>
  <c r="AF122" i="58"/>
  <c r="AE122" i="58"/>
  <c r="BN121" i="58"/>
  <c r="BE121" i="58"/>
  <c r="AV121" i="58"/>
  <c r="AM121" i="58"/>
  <c r="AJ121" i="58"/>
  <c r="AI121" i="58"/>
  <c r="AH121" i="58"/>
  <c r="AG121" i="58"/>
  <c r="AF121" i="58"/>
  <c r="AE121" i="58"/>
  <c r="AD121" i="58"/>
  <c r="BN120" i="58"/>
  <c r="BE120" i="58"/>
  <c r="AV120" i="58"/>
  <c r="AM120" i="58"/>
  <c r="AD120" i="58" s="1"/>
  <c r="AJ120" i="58"/>
  <c r="AI120" i="58"/>
  <c r="AH120" i="58"/>
  <c r="AG120" i="58"/>
  <c r="AF120" i="58"/>
  <c r="AE120" i="58"/>
  <c r="BN119" i="58"/>
  <c r="BM119" i="58"/>
  <c r="BL119" i="58"/>
  <c r="BE119" i="58"/>
  <c r="BD119" i="58"/>
  <c r="BC119" i="58"/>
  <c r="AV119" i="58"/>
  <c r="AU119" i="58"/>
  <c r="AT119" i="58"/>
  <c r="AM119" i="58"/>
  <c r="AL119" i="58"/>
  <c r="AK119" i="58"/>
  <c r="AJ119" i="58"/>
  <c r="AI119" i="58"/>
  <c r="AH119" i="58"/>
  <c r="AG119" i="58"/>
  <c r="AF119" i="58"/>
  <c r="AE119" i="58"/>
  <c r="AD119" i="58"/>
  <c r="AB119" i="58"/>
  <c r="R119" i="58"/>
  <c r="M119" i="58"/>
  <c r="L119" i="58" s="1"/>
  <c r="AC119" i="58" s="1"/>
  <c r="K119" i="58"/>
  <c r="BN118" i="58"/>
  <c r="BE118" i="58"/>
  <c r="AV118" i="58"/>
  <c r="AM118" i="58"/>
  <c r="AD118" i="58" s="1"/>
  <c r="AJ118" i="58"/>
  <c r="AI118" i="58"/>
  <c r="AH118" i="58"/>
  <c r="AG118" i="58"/>
  <c r="AF118" i="58"/>
  <c r="AE118" i="58"/>
  <c r="BN117" i="58"/>
  <c r="AD117" i="58" s="1"/>
  <c r="BE117" i="58"/>
  <c r="AV117" i="58"/>
  <c r="AM117" i="58"/>
  <c r="AJ117" i="58"/>
  <c r="AI117" i="58"/>
  <c r="AH117" i="58"/>
  <c r="AG117" i="58"/>
  <c r="AF117" i="58"/>
  <c r="AE117" i="58"/>
  <c r="BN116" i="58"/>
  <c r="BE116" i="58"/>
  <c r="AD116" i="58" s="1"/>
  <c r="AV116" i="58"/>
  <c r="AM116" i="58"/>
  <c r="AJ116" i="58"/>
  <c r="AI116" i="58"/>
  <c r="AH116" i="58"/>
  <c r="AG116" i="58"/>
  <c r="AF116" i="58"/>
  <c r="AE116" i="58"/>
  <c r="BN115" i="58"/>
  <c r="BM115" i="58"/>
  <c r="BL115" i="58"/>
  <c r="BE115" i="58"/>
  <c r="BD115" i="58"/>
  <c r="BC115" i="58"/>
  <c r="AV115" i="58"/>
  <c r="AU115" i="58"/>
  <c r="AT115" i="58"/>
  <c r="AM115" i="58"/>
  <c r="AL115" i="58"/>
  <c r="AK115" i="58"/>
  <c r="AJ115" i="58"/>
  <c r="AI115" i="58"/>
  <c r="AH115" i="58"/>
  <c r="AG115" i="58"/>
  <c r="AF115" i="58"/>
  <c r="AE115" i="58"/>
  <c r="AD115" i="58"/>
  <c r="AB115" i="58"/>
  <c r="R115" i="58"/>
  <c r="M115" i="58"/>
  <c r="L115" i="58"/>
  <c r="AC115" i="58" s="1"/>
  <c r="K115" i="58"/>
  <c r="BN114" i="58"/>
  <c r="BE114" i="58"/>
  <c r="AD114" i="58" s="1"/>
  <c r="AV114" i="58"/>
  <c r="AM114" i="58"/>
  <c r="AJ114" i="58"/>
  <c r="AI114" i="58"/>
  <c r="AH114" i="58"/>
  <c r="AG114" i="58"/>
  <c r="AF114" i="58"/>
  <c r="AE114" i="58"/>
  <c r="BN113" i="58"/>
  <c r="BE113" i="58"/>
  <c r="AV113" i="58"/>
  <c r="AD113" i="58" s="1"/>
  <c r="AM113" i="58"/>
  <c r="AJ113" i="58"/>
  <c r="AI113" i="58"/>
  <c r="AH113" i="58"/>
  <c r="AG113" i="58"/>
  <c r="AF113" i="58"/>
  <c r="AE113" i="58"/>
  <c r="BN112" i="58"/>
  <c r="BE112" i="58"/>
  <c r="AV112" i="58"/>
  <c r="AM112" i="58"/>
  <c r="AD112" i="58" s="1"/>
  <c r="AJ112" i="58"/>
  <c r="AI112" i="58"/>
  <c r="AH112" i="58"/>
  <c r="AG112" i="58"/>
  <c r="AF112" i="58"/>
  <c r="AE112" i="58"/>
  <c r="BN111" i="58"/>
  <c r="BM111" i="58"/>
  <c r="BL111" i="58"/>
  <c r="BE111" i="58"/>
  <c r="AD111" i="58" s="1"/>
  <c r="BD111" i="58"/>
  <c r="BC111" i="58"/>
  <c r="AV111" i="58"/>
  <c r="AU111" i="58"/>
  <c r="AT111" i="58"/>
  <c r="AM111" i="58"/>
  <c r="AL111" i="58"/>
  <c r="AK111" i="58"/>
  <c r="AJ111" i="58"/>
  <c r="AI111" i="58"/>
  <c r="AH111" i="58"/>
  <c r="AG111" i="58"/>
  <c r="AF111" i="58"/>
  <c r="AE111" i="58"/>
  <c r="AB111" i="58"/>
  <c r="R111" i="58"/>
  <c r="M111" i="58"/>
  <c r="L111" i="58" s="1"/>
  <c r="AC111" i="58" s="1"/>
  <c r="K111" i="58"/>
  <c r="BN110" i="58"/>
  <c r="BE110" i="58"/>
  <c r="AV110" i="58"/>
  <c r="AM110" i="58"/>
  <c r="AD110" i="58" s="1"/>
  <c r="AJ110" i="58"/>
  <c r="AI110" i="58"/>
  <c r="AH110" i="58"/>
  <c r="AG110" i="58"/>
  <c r="AF110" i="58"/>
  <c r="AE110" i="58"/>
  <c r="BN109" i="58"/>
  <c r="BE109" i="58"/>
  <c r="AV109" i="58"/>
  <c r="AM109" i="58"/>
  <c r="AJ109" i="58"/>
  <c r="AI109" i="58"/>
  <c r="AH109" i="58"/>
  <c r="AG109" i="58"/>
  <c r="AF109" i="58"/>
  <c r="AE109" i="58"/>
  <c r="AD109" i="58"/>
  <c r="BN108" i="58"/>
  <c r="BE108" i="58"/>
  <c r="AV108" i="58"/>
  <c r="AM108" i="58"/>
  <c r="AD108" i="58" s="1"/>
  <c r="AJ108" i="58"/>
  <c r="AI108" i="58"/>
  <c r="AH108" i="58"/>
  <c r="AG108" i="58"/>
  <c r="AF108" i="58"/>
  <c r="AE108" i="58"/>
  <c r="BN107" i="58"/>
  <c r="BM107" i="58"/>
  <c r="BL107" i="58"/>
  <c r="BE107" i="58"/>
  <c r="BD107" i="58"/>
  <c r="BC107" i="58"/>
  <c r="AV107" i="58"/>
  <c r="AD107" i="58" s="1"/>
  <c r="AU107" i="58"/>
  <c r="AT107" i="58"/>
  <c r="AM107" i="58"/>
  <c r="AL107" i="58"/>
  <c r="AK107" i="58"/>
  <c r="AJ107" i="58"/>
  <c r="AI107" i="58"/>
  <c r="AH107" i="58"/>
  <c r="AG107" i="58"/>
  <c r="AF107" i="58"/>
  <c r="AE107" i="58"/>
  <c r="AB107" i="58"/>
  <c r="R107" i="58"/>
  <c r="M107" i="58"/>
  <c r="L107" i="58" s="1"/>
  <c r="AC107" i="58" s="1"/>
  <c r="K107" i="58"/>
  <c r="BN106" i="58"/>
  <c r="BE106" i="58"/>
  <c r="AV106" i="58"/>
  <c r="AM106" i="58"/>
  <c r="AD106" i="58" s="1"/>
  <c r="AJ106" i="58"/>
  <c r="AI106" i="58"/>
  <c r="AH106" i="58"/>
  <c r="AG106" i="58"/>
  <c r="AF106" i="58"/>
  <c r="AE106" i="58"/>
  <c r="BN105" i="58"/>
  <c r="BE105" i="58"/>
  <c r="AV105" i="58"/>
  <c r="AM105" i="58"/>
  <c r="AD105" i="58" s="1"/>
  <c r="AJ105" i="58"/>
  <c r="AI105" i="58"/>
  <c r="AH105" i="58"/>
  <c r="AG105" i="58"/>
  <c r="AF105" i="58"/>
  <c r="AE105" i="58"/>
  <c r="BN104" i="58"/>
  <c r="BE104" i="58"/>
  <c r="AV104" i="58"/>
  <c r="AM104" i="58"/>
  <c r="AD104" i="58" s="1"/>
  <c r="AJ104" i="58"/>
  <c r="AI104" i="58"/>
  <c r="AH104" i="58"/>
  <c r="AG104" i="58"/>
  <c r="AF104" i="58"/>
  <c r="AE104" i="58"/>
  <c r="BN103" i="58"/>
  <c r="AD103" i="58" s="1"/>
  <c r="BM103" i="58"/>
  <c r="BL103" i="58"/>
  <c r="BE103" i="58"/>
  <c r="BD103" i="58"/>
  <c r="BC103" i="58"/>
  <c r="AV103" i="58"/>
  <c r="AU103" i="58"/>
  <c r="AT103" i="58"/>
  <c r="AM103" i="58"/>
  <c r="AL103" i="58"/>
  <c r="AK103" i="58"/>
  <c r="AJ103" i="58"/>
  <c r="AI103" i="58"/>
  <c r="AH103" i="58"/>
  <c r="AG103" i="58"/>
  <c r="AF103" i="58"/>
  <c r="AE103" i="58"/>
  <c r="AC103" i="58"/>
  <c r="AB103" i="58"/>
  <c r="R103" i="58"/>
  <c r="M103" i="58"/>
  <c r="L103" i="58"/>
  <c r="K103" i="58"/>
  <c r="BN102" i="58"/>
  <c r="BE102" i="58"/>
  <c r="AV102" i="58"/>
  <c r="AM102" i="58"/>
  <c r="AD102" i="58" s="1"/>
  <c r="AJ102" i="58"/>
  <c r="AI102" i="58"/>
  <c r="AH102" i="58"/>
  <c r="AG102" i="58"/>
  <c r="AF102" i="58"/>
  <c r="AE102" i="58"/>
  <c r="BN101" i="58"/>
  <c r="BE101" i="58"/>
  <c r="AV101" i="58"/>
  <c r="AM101" i="58"/>
  <c r="AD101" i="58" s="1"/>
  <c r="AJ101" i="58"/>
  <c r="AI101" i="58"/>
  <c r="AH101" i="58"/>
  <c r="AG101" i="58"/>
  <c r="AF101" i="58"/>
  <c r="AE101" i="58"/>
  <c r="BN100" i="58"/>
  <c r="BE100" i="58"/>
  <c r="AV100" i="58"/>
  <c r="AM100" i="58"/>
  <c r="AD100" i="58" s="1"/>
  <c r="AJ100" i="58"/>
  <c r="AI100" i="58"/>
  <c r="AH100" i="58"/>
  <c r="AG100" i="58"/>
  <c r="AF100" i="58"/>
  <c r="AE100" i="58"/>
  <c r="BN99" i="58"/>
  <c r="BM99" i="58"/>
  <c r="BL99" i="58"/>
  <c r="BE99" i="58"/>
  <c r="BD99" i="58"/>
  <c r="BC99" i="58"/>
  <c r="AV99" i="58"/>
  <c r="AU99" i="58"/>
  <c r="AT99" i="58"/>
  <c r="AM99" i="58"/>
  <c r="AD99" i="58" s="1"/>
  <c r="AL99" i="58"/>
  <c r="AK99" i="58"/>
  <c r="AJ99" i="58"/>
  <c r="AI99" i="58"/>
  <c r="AH99" i="58"/>
  <c r="AG99" i="58"/>
  <c r="AF99" i="58"/>
  <c r="AE99" i="58"/>
  <c r="AB99" i="58"/>
  <c r="R99" i="58"/>
  <c r="M99" i="58"/>
  <c r="L99" i="58" s="1"/>
  <c r="AC99" i="58" s="1"/>
  <c r="K99" i="58"/>
  <c r="BN98" i="58"/>
  <c r="BE98" i="58"/>
  <c r="AV98" i="58"/>
  <c r="AM98" i="58"/>
  <c r="AD98" i="58" s="1"/>
  <c r="AJ98" i="58"/>
  <c r="AI98" i="58"/>
  <c r="AH98" i="58"/>
  <c r="AG98" i="58"/>
  <c r="AF98" i="58"/>
  <c r="AE98" i="58"/>
  <c r="BN97" i="58"/>
  <c r="BE97" i="58"/>
  <c r="AV97" i="58"/>
  <c r="AM97" i="58"/>
  <c r="AJ97" i="58"/>
  <c r="AI97" i="58"/>
  <c r="AH97" i="58"/>
  <c r="AG97" i="58"/>
  <c r="AF97" i="58"/>
  <c r="AE97" i="58"/>
  <c r="AD97" i="58"/>
  <c r="BN96" i="58"/>
  <c r="BE96" i="58"/>
  <c r="AV96" i="58"/>
  <c r="AM96" i="58"/>
  <c r="AD96" i="58" s="1"/>
  <c r="AJ96" i="58"/>
  <c r="AI96" i="58"/>
  <c r="AH96" i="58"/>
  <c r="AG96" i="58"/>
  <c r="AF96" i="58"/>
  <c r="AE96" i="58"/>
  <c r="BN95" i="58"/>
  <c r="BM95" i="58"/>
  <c r="BL95" i="58"/>
  <c r="BE95" i="58"/>
  <c r="BD95" i="58"/>
  <c r="BC95" i="58"/>
  <c r="AV95" i="58"/>
  <c r="AD95" i="58" s="1"/>
  <c r="AU95" i="58"/>
  <c r="AT95" i="58"/>
  <c r="AM95" i="58"/>
  <c r="AL95" i="58"/>
  <c r="AK95" i="58"/>
  <c r="AJ95" i="58"/>
  <c r="AI95" i="58"/>
  <c r="AH95" i="58"/>
  <c r="AG95" i="58"/>
  <c r="AF95" i="58"/>
  <c r="AE95" i="58"/>
  <c r="AB95" i="58"/>
  <c r="R95" i="58"/>
  <c r="M95" i="58"/>
  <c r="L95" i="58" s="1"/>
  <c r="AC95" i="58" s="1"/>
  <c r="K95" i="58"/>
  <c r="BN94" i="58"/>
  <c r="BE94" i="58"/>
  <c r="AV94" i="58"/>
  <c r="AM94" i="58"/>
  <c r="AD94" i="58" s="1"/>
  <c r="AJ94" i="58"/>
  <c r="AI94" i="58"/>
  <c r="AH94" i="58"/>
  <c r="AG94" i="58"/>
  <c r="AF94" i="58"/>
  <c r="AE94" i="58"/>
  <c r="BN93" i="58"/>
  <c r="AD93" i="58" s="1"/>
  <c r="BE93" i="58"/>
  <c r="AV93" i="58"/>
  <c r="AM93" i="58"/>
  <c r="AJ93" i="58"/>
  <c r="AI93" i="58"/>
  <c r="AH93" i="58"/>
  <c r="AG93" i="58"/>
  <c r="AF93" i="58"/>
  <c r="AE93" i="58"/>
  <c r="BN92" i="58"/>
  <c r="BE92" i="58"/>
  <c r="AD92" i="58" s="1"/>
  <c r="AV92" i="58"/>
  <c r="AM92" i="58"/>
  <c r="AJ92" i="58"/>
  <c r="AI92" i="58"/>
  <c r="AH92" i="58"/>
  <c r="AG92" i="58"/>
  <c r="AF92" i="58"/>
  <c r="AE92" i="58"/>
  <c r="BN91" i="58"/>
  <c r="BM91" i="58"/>
  <c r="BL91" i="58"/>
  <c r="BE91" i="58"/>
  <c r="BD91" i="58"/>
  <c r="BC91" i="58"/>
  <c r="AV91" i="58"/>
  <c r="AU91" i="58"/>
  <c r="AT91" i="58"/>
  <c r="AM91" i="58"/>
  <c r="AL91" i="58"/>
  <c r="AK91" i="58"/>
  <c r="AJ91" i="58"/>
  <c r="AI91" i="58"/>
  <c r="AH91" i="58"/>
  <c r="AG91" i="58"/>
  <c r="AF91" i="58"/>
  <c r="AE91" i="58"/>
  <c r="AD91" i="58"/>
  <c r="AB91" i="58"/>
  <c r="R91" i="58"/>
  <c r="M91" i="58"/>
  <c r="L91" i="58"/>
  <c r="AC91" i="58" s="1"/>
  <c r="K91" i="58"/>
  <c r="BN90" i="58"/>
  <c r="BE90" i="58"/>
  <c r="AD90" i="58" s="1"/>
  <c r="AV90" i="58"/>
  <c r="AM90" i="58"/>
  <c r="AJ90" i="58"/>
  <c r="AI90" i="58"/>
  <c r="AH90" i="58"/>
  <c r="AG90" i="58"/>
  <c r="AF90" i="58"/>
  <c r="AE90" i="58"/>
  <c r="BN89" i="58"/>
  <c r="BE89" i="58"/>
  <c r="AV89" i="58"/>
  <c r="AD89" i="58" s="1"/>
  <c r="AM89" i="58"/>
  <c r="AJ89" i="58"/>
  <c r="AI89" i="58"/>
  <c r="AH89" i="58"/>
  <c r="AG89" i="58"/>
  <c r="AF89" i="58"/>
  <c r="AE89" i="58"/>
  <c r="BN88" i="58"/>
  <c r="BE88" i="58"/>
  <c r="AV88" i="58"/>
  <c r="AM88" i="58"/>
  <c r="AD88" i="58" s="1"/>
  <c r="AJ88" i="58"/>
  <c r="AI88" i="58"/>
  <c r="AH88" i="58"/>
  <c r="AG88" i="58"/>
  <c r="AF88" i="58"/>
  <c r="AE88" i="58"/>
  <c r="BN87" i="58"/>
  <c r="BM87" i="58"/>
  <c r="BL87" i="58"/>
  <c r="BE87" i="58"/>
  <c r="AD87" i="58" s="1"/>
  <c r="BD87" i="58"/>
  <c r="BC87" i="58"/>
  <c r="AV87" i="58"/>
  <c r="AU87" i="58"/>
  <c r="AT87" i="58"/>
  <c r="AM87" i="58"/>
  <c r="AL87" i="58"/>
  <c r="AK87" i="58"/>
  <c r="AJ87" i="58"/>
  <c r="AI87" i="58"/>
  <c r="AH87" i="58"/>
  <c r="AG87" i="58"/>
  <c r="AF87" i="58"/>
  <c r="AE87" i="58"/>
  <c r="AB87" i="58"/>
  <c r="R87" i="58"/>
  <c r="M87" i="58"/>
  <c r="L87" i="58" s="1"/>
  <c r="AC87" i="58" s="1"/>
  <c r="K87" i="58"/>
  <c r="BN86" i="58"/>
  <c r="BE86" i="58"/>
  <c r="AV86" i="58"/>
  <c r="AM86" i="58"/>
  <c r="AD86" i="58" s="1"/>
  <c r="AJ86" i="58"/>
  <c r="AI86" i="58"/>
  <c r="AH86" i="58"/>
  <c r="AG86" i="58"/>
  <c r="AF86" i="58"/>
  <c r="AE86" i="58"/>
  <c r="BN85" i="58"/>
  <c r="BE85" i="58"/>
  <c r="AV85" i="58"/>
  <c r="AM85" i="58"/>
  <c r="AJ85" i="58"/>
  <c r="AI85" i="58"/>
  <c r="AH85" i="58"/>
  <c r="AG85" i="58"/>
  <c r="AF85" i="58"/>
  <c r="AE85" i="58"/>
  <c r="AD85" i="58"/>
  <c r="BN84" i="58"/>
  <c r="BE84" i="58"/>
  <c r="AV84" i="58"/>
  <c r="AM84" i="58"/>
  <c r="AD84" i="58" s="1"/>
  <c r="AJ84" i="58"/>
  <c r="AI84" i="58"/>
  <c r="AH84" i="58"/>
  <c r="AG84" i="58"/>
  <c r="AF84" i="58"/>
  <c r="AE84" i="58"/>
  <c r="BN83" i="58"/>
  <c r="BM83" i="58"/>
  <c r="BL83" i="58"/>
  <c r="BE83" i="58"/>
  <c r="BD83" i="58"/>
  <c r="BC83" i="58"/>
  <c r="AV83" i="58"/>
  <c r="AD83" i="58" s="1"/>
  <c r="AU83" i="58"/>
  <c r="AT83" i="58"/>
  <c r="AM83" i="58"/>
  <c r="AL83" i="58"/>
  <c r="AK83" i="58"/>
  <c r="AJ83" i="58"/>
  <c r="AI83" i="58"/>
  <c r="AH83" i="58"/>
  <c r="AG83" i="58"/>
  <c r="AF83" i="58"/>
  <c r="AE83" i="58"/>
  <c r="AB83" i="58"/>
  <c r="R83" i="58"/>
  <c r="M83" i="58"/>
  <c r="L83" i="58" s="1"/>
  <c r="AC83" i="58" s="1"/>
  <c r="K83" i="58"/>
  <c r="BN82" i="58"/>
  <c r="BE82" i="58"/>
  <c r="AV82" i="58"/>
  <c r="AM82" i="58"/>
  <c r="AD82" i="58" s="1"/>
  <c r="AJ82" i="58"/>
  <c r="AI82" i="58"/>
  <c r="AH82" i="58"/>
  <c r="AG82" i="58"/>
  <c r="AF82" i="58"/>
  <c r="AE82" i="58"/>
  <c r="BN81" i="58"/>
  <c r="BE81" i="58"/>
  <c r="AV81" i="58"/>
  <c r="AM81" i="58"/>
  <c r="AD81" i="58" s="1"/>
  <c r="AJ81" i="58"/>
  <c r="AI81" i="58"/>
  <c r="AH81" i="58"/>
  <c r="AG81" i="58"/>
  <c r="AF81" i="58"/>
  <c r="AE81" i="58"/>
  <c r="BN80" i="58"/>
  <c r="BE80" i="58"/>
  <c r="AV80" i="58"/>
  <c r="AM80" i="58"/>
  <c r="AD80" i="58" s="1"/>
  <c r="AJ80" i="58"/>
  <c r="AI80" i="58"/>
  <c r="AH80" i="58"/>
  <c r="AG80" i="58"/>
  <c r="AF80" i="58"/>
  <c r="AE80" i="58"/>
  <c r="BN79" i="58"/>
  <c r="AD79" i="58" s="1"/>
  <c r="BM79" i="58"/>
  <c r="BL79" i="58"/>
  <c r="BE79" i="58"/>
  <c r="BD79" i="58"/>
  <c r="BC79" i="58"/>
  <c r="AV79" i="58"/>
  <c r="AU79" i="58"/>
  <c r="AT79" i="58"/>
  <c r="AM79" i="58"/>
  <c r="AL79" i="58"/>
  <c r="AK79" i="58"/>
  <c r="AJ79" i="58"/>
  <c r="AI79" i="58"/>
  <c r="AH79" i="58"/>
  <c r="AG79" i="58"/>
  <c r="AF79" i="58"/>
  <c r="AE79" i="58"/>
  <c r="AC79" i="58"/>
  <c r="AB79" i="58"/>
  <c r="R79" i="58"/>
  <c r="M79" i="58"/>
  <c r="L79" i="58"/>
  <c r="K79" i="58"/>
  <c r="BN78" i="58"/>
  <c r="BE78" i="58"/>
  <c r="AV78" i="58"/>
  <c r="AM78" i="58"/>
  <c r="AD78" i="58" s="1"/>
  <c r="AJ78" i="58"/>
  <c r="AI78" i="58"/>
  <c r="AH78" i="58"/>
  <c r="AG78" i="58"/>
  <c r="AF78" i="58"/>
  <c r="AE78" i="58"/>
  <c r="BN77" i="58"/>
  <c r="BE77" i="58"/>
  <c r="AV77" i="58"/>
  <c r="AM77" i="58"/>
  <c r="AD77" i="58" s="1"/>
  <c r="AJ77" i="58"/>
  <c r="AI77" i="58"/>
  <c r="AH77" i="58"/>
  <c r="AG77" i="58"/>
  <c r="AF77" i="58"/>
  <c r="AE77" i="58"/>
  <c r="BN76" i="58"/>
  <c r="BE76" i="58"/>
  <c r="AV76" i="58"/>
  <c r="AM76" i="58"/>
  <c r="AD76" i="58" s="1"/>
  <c r="AJ76" i="58"/>
  <c r="AI76" i="58"/>
  <c r="AH76" i="58"/>
  <c r="AG76" i="58"/>
  <c r="AF76" i="58"/>
  <c r="AE76" i="58"/>
  <c r="BN75" i="58"/>
  <c r="BM75" i="58"/>
  <c r="BL75" i="58"/>
  <c r="BE75" i="58"/>
  <c r="BD75" i="58"/>
  <c r="BC75" i="58"/>
  <c r="AV75" i="58"/>
  <c r="AU75" i="58"/>
  <c r="AT75" i="58"/>
  <c r="AM75" i="58"/>
  <c r="AD75" i="58" s="1"/>
  <c r="AL75" i="58"/>
  <c r="AK75" i="58"/>
  <c r="AJ75" i="58"/>
  <c r="AI75" i="58"/>
  <c r="AH75" i="58"/>
  <c r="AG75" i="58"/>
  <c r="AF75" i="58"/>
  <c r="AE75" i="58"/>
  <c r="AB75" i="58"/>
  <c r="R75" i="58"/>
  <c r="M75" i="58"/>
  <c r="L75" i="58" s="1"/>
  <c r="AC75" i="58" s="1"/>
  <c r="K75" i="58"/>
  <c r="BN74" i="58"/>
  <c r="BE74" i="58"/>
  <c r="AV74" i="58"/>
  <c r="AM74" i="58"/>
  <c r="AD74" i="58" s="1"/>
  <c r="AJ74" i="58"/>
  <c r="AI74" i="58"/>
  <c r="AH74" i="58"/>
  <c r="AG74" i="58"/>
  <c r="AF74" i="58"/>
  <c r="AE74" i="58"/>
  <c r="BN73" i="58"/>
  <c r="BE73" i="58"/>
  <c r="AV73" i="58"/>
  <c r="AM73" i="58"/>
  <c r="AJ73" i="58"/>
  <c r="AI73" i="58"/>
  <c r="AH73" i="58"/>
  <c r="AG73" i="58"/>
  <c r="AF73" i="58"/>
  <c r="AE73" i="58"/>
  <c r="AD73" i="58"/>
  <c r="BN72" i="58"/>
  <c r="BE72" i="58"/>
  <c r="AV72" i="58"/>
  <c r="AM72" i="58"/>
  <c r="AD72" i="58" s="1"/>
  <c r="AJ72" i="58"/>
  <c r="AI72" i="58"/>
  <c r="AH72" i="58"/>
  <c r="AG72" i="58"/>
  <c r="AF72" i="58"/>
  <c r="AE72" i="58"/>
  <c r="BN71" i="58"/>
  <c r="BM71" i="58"/>
  <c r="BL71" i="58"/>
  <c r="BE71" i="58"/>
  <c r="BD71" i="58"/>
  <c r="BC71" i="58"/>
  <c r="AV71" i="58"/>
  <c r="AD71" i="58" s="1"/>
  <c r="AU71" i="58"/>
  <c r="AT71" i="58"/>
  <c r="AM71" i="58"/>
  <c r="AL71" i="58"/>
  <c r="AK71" i="58"/>
  <c r="AJ71" i="58"/>
  <c r="AI71" i="58"/>
  <c r="AH71" i="58"/>
  <c r="AG71" i="58"/>
  <c r="AF71" i="58"/>
  <c r="AE71" i="58"/>
  <c r="AB71" i="58"/>
  <c r="R71" i="58"/>
  <c r="M71" i="58"/>
  <c r="L71" i="58" s="1"/>
  <c r="AC71" i="58" s="1"/>
  <c r="K71" i="58"/>
  <c r="BN70" i="58"/>
  <c r="BE70" i="58"/>
  <c r="AV70" i="58"/>
  <c r="AM70" i="58"/>
  <c r="AD70" i="58" s="1"/>
  <c r="AJ70" i="58"/>
  <c r="AI70" i="58"/>
  <c r="AH70" i="58"/>
  <c r="AG70" i="58"/>
  <c r="AF70" i="58"/>
  <c r="AE70" i="58"/>
  <c r="BN69" i="58"/>
  <c r="AD69" i="58" s="1"/>
  <c r="BE69" i="58"/>
  <c r="AV69" i="58"/>
  <c r="AM69" i="58"/>
  <c r="AJ69" i="58"/>
  <c r="AI69" i="58"/>
  <c r="AH69" i="58"/>
  <c r="AG69" i="58"/>
  <c r="AF69" i="58"/>
  <c r="AE69" i="58"/>
  <c r="BN68" i="58"/>
  <c r="BE68" i="58"/>
  <c r="AD68" i="58" s="1"/>
  <c r="AV68" i="58"/>
  <c r="AM68" i="58"/>
  <c r="AJ68" i="58"/>
  <c r="AI68" i="58"/>
  <c r="AH68" i="58"/>
  <c r="AG68" i="58"/>
  <c r="AF68" i="58"/>
  <c r="AE68" i="58"/>
  <c r="BN67" i="58"/>
  <c r="BM67" i="58"/>
  <c r="BL67" i="58"/>
  <c r="BE67" i="58"/>
  <c r="BD67" i="58"/>
  <c r="BC67" i="58"/>
  <c r="AV67" i="58"/>
  <c r="AU67" i="58"/>
  <c r="AT67" i="58"/>
  <c r="AM67" i="58"/>
  <c r="AL67" i="58"/>
  <c r="AK67" i="58"/>
  <c r="AJ67" i="58"/>
  <c r="AI67" i="58"/>
  <c r="AH67" i="58"/>
  <c r="AG67" i="58"/>
  <c r="AF67" i="58"/>
  <c r="AE67" i="58"/>
  <c r="AD67" i="58"/>
  <c r="AB67" i="58"/>
  <c r="R67" i="58"/>
  <c r="M67" i="58"/>
  <c r="L67" i="58"/>
  <c r="AC67" i="58" s="1"/>
  <c r="K67" i="58"/>
  <c r="BN66" i="58"/>
  <c r="BE66" i="58"/>
  <c r="AD66" i="58" s="1"/>
  <c r="AV66" i="58"/>
  <c r="AM66" i="58"/>
  <c r="AJ66" i="58"/>
  <c r="AI66" i="58"/>
  <c r="AH66" i="58"/>
  <c r="AG66" i="58"/>
  <c r="AF66" i="58"/>
  <c r="AE66" i="58"/>
  <c r="BN65" i="58"/>
  <c r="BE65" i="58"/>
  <c r="AV65" i="58"/>
  <c r="AD65" i="58" s="1"/>
  <c r="AM65" i="58"/>
  <c r="AJ65" i="58"/>
  <c r="AI65" i="58"/>
  <c r="AH65" i="58"/>
  <c r="AG65" i="58"/>
  <c r="AF65" i="58"/>
  <c r="AE65" i="58"/>
  <c r="BN64" i="58"/>
  <c r="BE64" i="58"/>
  <c r="AV64" i="58"/>
  <c r="AM64" i="58"/>
  <c r="AD64" i="58" s="1"/>
  <c r="AJ64" i="58"/>
  <c r="AI64" i="58"/>
  <c r="AH64" i="58"/>
  <c r="AG64" i="58"/>
  <c r="AF64" i="58"/>
  <c r="AE64" i="58"/>
  <c r="BN63" i="58"/>
  <c r="BM63" i="58"/>
  <c r="BL63" i="58"/>
  <c r="BE63" i="58"/>
  <c r="BD63" i="58"/>
  <c r="BC63" i="58"/>
  <c r="AV63" i="58"/>
  <c r="AU63" i="58"/>
  <c r="AT63" i="58"/>
  <c r="AM63" i="58"/>
  <c r="AD63" i="58" s="1"/>
  <c r="AL63" i="58"/>
  <c r="AK63" i="58"/>
  <c r="AJ63" i="58"/>
  <c r="AI63" i="58"/>
  <c r="AH63" i="58"/>
  <c r="AG63" i="58"/>
  <c r="AF63" i="58"/>
  <c r="AE63" i="58"/>
  <c r="AB63" i="58"/>
  <c r="R63" i="58"/>
  <c r="M63" i="58"/>
  <c r="L63" i="58" s="1"/>
  <c r="AC63" i="58" s="1"/>
  <c r="K63" i="58"/>
  <c r="BN62" i="58"/>
  <c r="BE62" i="58"/>
  <c r="AV62" i="58"/>
  <c r="AM62" i="58"/>
  <c r="AD62" i="58" s="1"/>
  <c r="AJ62" i="58"/>
  <c r="AI62" i="58"/>
  <c r="AH62" i="58"/>
  <c r="AG62" i="58"/>
  <c r="AF62" i="58"/>
  <c r="AE62" i="58"/>
  <c r="BN61" i="58"/>
  <c r="BE61" i="58"/>
  <c r="AV61" i="58"/>
  <c r="AM61" i="58"/>
  <c r="AJ61" i="58"/>
  <c r="AI61" i="58"/>
  <c r="AH61" i="58"/>
  <c r="AG61" i="58"/>
  <c r="AF61" i="58"/>
  <c r="AE61" i="58"/>
  <c r="AD61" i="58"/>
  <c r="BN60" i="58"/>
  <c r="BE60" i="58"/>
  <c r="AV60" i="58"/>
  <c r="AD60" i="58" s="1"/>
  <c r="AM60" i="58"/>
  <c r="AJ60" i="58"/>
  <c r="AI60" i="58"/>
  <c r="AH60" i="58"/>
  <c r="AG60" i="58"/>
  <c r="AF60" i="58"/>
  <c r="AE60" i="58"/>
  <c r="BN59" i="58"/>
  <c r="AD59" i="58" s="1"/>
  <c r="BM59" i="58"/>
  <c r="BL59" i="58"/>
  <c r="BE59" i="58"/>
  <c r="BD59" i="58"/>
  <c r="BC59" i="58"/>
  <c r="AV59" i="58"/>
  <c r="AU59" i="58"/>
  <c r="AT59" i="58"/>
  <c r="AM59" i="58"/>
  <c r="AL59" i="58"/>
  <c r="AK59" i="58"/>
  <c r="AJ59" i="58"/>
  <c r="AI59" i="58"/>
  <c r="AH59" i="58"/>
  <c r="AG59" i="58"/>
  <c r="AF59" i="58"/>
  <c r="AE59" i="58"/>
  <c r="AB59" i="58"/>
  <c r="R59" i="58"/>
  <c r="M59" i="58"/>
  <c r="L59" i="58"/>
  <c r="AC59" i="58" s="1"/>
  <c r="K59" i="58"/>
  <c r="BN58" i="58"/>
  <c r="BE58" i="58"/>
  <c r="AV58" i="58"/>
  <c r="AD58" i="58" s="1"/>
  <c r="AM58" i="58"/>
  <c r="AJ58" i="58"/>
  <c r="AI58" i="58"/>
  <c r="AH58" i="58"/>
  <c r="AG58" i="58"/>
  <c r="AF58" i="58"/>
  <c r="AE58" i="58"/>
  <c r="BN57" i="58"/>
  <c r="BE57" i="58"/>
  <c r="AV57" i="58"/>
  <c r="AM57" i="58"/>
  <c r="AD57" i="58" s="1"/>
  <c r="AJ57" i="58"/>
  <c r="AI57" i="58"/>
  <c r="AH57" i="58"/>
  <c r="AG57" i="58"/>
  <c r="AF57" i="58"/>
  <c r="AE57" i="58"/>
  <c r="BN56" i="58"/>
  <c r="BE56" i="58"/>
  <c r="AV56" i="58"/>
  <c r="AM56" i="58"/>
  <c r="AD56" i="58" s="1"/>
  <c r="AJ56" i="58"/>
  <c r="AI56" i="58"/>
  <c r="AH56" i="58"/>
  <c r="AG56" i="58"/>
  <c r="AF56" i="58"/>
  <c r="AE56" i="58"/>
  <c r="BN55" i="58"/>
  <c r="AD55" i="58" s="1"/>
  <c r="BM55" i="58"/>
  <c r="BL55" i="58"/>
  <c r="BE55" i="58"/>
  <c r="BD55" i="58"/>
  <c r="BC55" i="58"/>
  <c r="AV55" i="58"/>
  <c r="AU55" i="58"/>
  <c r="AT55" i="58"/>
  <c r="AM55" i="58"/>
  <c r="AL55" i="58"/>
  <c r="AK55" i="58"/>
  <c r="AJ55" i="58"/>
  <c r="AI55" i="58"/>
  <c r="AH55" i="58"/>
  <c r="AG55" i="58"/>
  <c r="AF55" i="58"/>
  <c r="AE55" i="58"/>
  <c r="AB55" i="58"/>
  <c r="R55" i="58"/>
  <c r="L55" i="58"/>
  <c r="AC55" i="58" s="1"/>
  <c r="K55" i="58"/>
  <c r="BN54" i="58"/>
  <c r="BE54" i="58"/>
  <c r="AV54" i="58"/>
  <c r="AD54" i="58" s="1"/>
  <c r="AM54" i="58"/>
  <c r="AJ54" i="58"/>
  <c r="AI54" i="58"/>
  <c r="AH54" i="58"/>
  <c r="AG54" i="58"/>
  <c r="AF54" i="58"/>
  <c r="AE54" i="58"/>
  <c r="BN53" i="58"/>
  <c r="BE53" i="58"/>
  <c r="AV53" i="58"/>
  <c r="AM53" i="58"/>
  <c r="AD53" i="58" s="1"/>
  <c r="AJ53" i="58"/>
  <c r="AI53" i="58"/>
  <c r="AH53" i="58"/>
  <c r="AG53" i="58"/>
  <c r="AF53" i="58"/>
  <c r="AE53" i="58"/>
  <c r="BN52" i="58"/>
  <c r="BE52" i="58"/>
  <c r="AV52" i="58"/>
  <c r="AM52" i="58"/>
  <c r="AJ52" i="58"/>
  <c r="AI52" i="58"/>
  <c r="AH52" i="58"/>
  <c r="AG52" i="58"/>
  <c r="AF52" i="58"/>
  <c r="AE52" i="58"/>
  <c r="AD52" i="58"/>
  <c r="BN51" i="58"/>
  <c r="BM51" i="58"/>
  <c r="BL51" i="58"/>
  <c r="BE51" i="58"/>
  <c r="BD51" i="58"/>
  <c r="BC51" i="58"/>
  <c r="AV51" i="58"/>
  <c r="AU51" i="58"/>
  <c r="AT51" i="58"/>
  <c r="AM51" i="58"/>
  <c r="AD51" i="58" s="1"/>
  <c r="AL51" i="58"/>
  <c r="AK51" i="58"/>
  <c r="AJ51" i="58"/>
  <c r="AI51" i="58"/>
  <c r="AH51" i="58"/>
  <c r="AG51" i="58"/>
  <c r="AF51" i="58"/>
  <c r="AE51" i="58"/>
  <c r="AB51" i="58"/>
  <c r="R51" i="58"/>
  <c r="M51" i="58"/>
  <c r="L51" i="58"/>
  <c r="AC51" i="58" s="1"/>
  <c r="K51" i="58"/>
  <c r="BN50" i="58"/>
  <c r="BE50" i="58"/>
  <c r="AV50" i="58"/>
  <c r="AM50" i="58"/>
  <c r="AJ50" i="58"/>
  <c r="AI50" i="58"/>
  <c r="AH50" i="58"/>
  <c r="AG50" i="58"/>
  <c r="AF50" i="58"/>
  <c r="AE50" i="58"/>
  <c r="AD50" i="58"/>
  <c r="BN49" i="58"/>
  <c r="BE49" i="58"/>
  <c r="AV49" i="58"/>
  <c r="AM49" i="58"/>
  <c r="AD49" i="58" s="1"/>
  <c r="AJ49" i="58"/>
  <c r="AI49" i="58"/>
  <c r="AH49" i="58"/>
  <c r="AG49" i="58"/>
  <c r="AF49" i="58"/>
  <c r="AE49" i="58"/>
  <c r="BN48" i="58"/>
  <c r="BE48" i="58"/>
  <c r="AV48" i="58"/>
  <c r="AD48" i="58" s="1"/>
  <c r="AM48" i="58"/>
  <c r="AJ48" i="58"/>
  <c r="AI48" i="58"/>
  <c r="AH48" i="58"/>
  <c r="AG48" i="58"/>
  <c r="AF48" i="58"/>
  <c r="AE48" i="58"/>
  <c r="BN47" i="58"/>
  <c r="BM47" i="58"/>
  <c r="BL47" i="58"/>
  <c r="BE47" i="58"/>
  <c r="BD47" i="58"/>
  <c r="BC47" i="58"/>
  <c r="AV47" i="58"/>
  <c r="AU47" i="58"/>
  <c r="AT47" i="58"/>
  <c r="AM47" i="58"/>
  <c r="AL47" i="58"/>
  <c r="AK47" i="58"/>
  <c r="AJ47" i="58"/>
  <c r="AI47" i="58"/>
  <c r="AH47" i="58"/>
  <c r="AG47" i="58"/>
  <c r="AF47" i="58"/>
  <c r="AE47" i="58"/>
  <c r="AD47" i="58"/>
  <c r="AB47" i="58"/>
  <c r="R47" i="58"/>
  <c r="M47" i="58"/>
  <c r="L47" i="58" s="1"/>
  <c r="AC47" i="58" s="1"/>
  <c r="K47" i="58"/>
  <c r="BN46" i="58"/>
  <c r="BE46" i="58"/>
  <c r="AV46" i="58"/>
  <c r="AD46" i="58" s="1"/>
  <c r="AM46" i="58"/>
  <c r="AJ46" i="58"/>
  <c r="AI46" i="58"/>
  <c r="AH46" i="58"/>
  <c r="AG46" i="58"/>
  <c r="AF46" i="58"/>
  <c r="AE46" i="58"/>
  <c r="BN45" i="58"/>
  <c r="BE45" i="58"/>
  <c r="AD45" i="58" s="1"/>
  <c r="AV45" i="58"/>
  <c r="AM45" i="58"/>
  <c r="AJ45" i="58"/>
  <c r="AI45" i="58"/>
  <c r="AH45" i="58"/>
  <c r="AG45" i="58"/>
  <c r="AF45" i="58"/>
  <c r="AE45" i="58"/>
  <c r="BN44" i="58"/>
  <c r="BE44" i="58"/>
  <c r="AV44" i="58"/>
  <c r="AD44" i="58" s="1"/>
  <c r="AM44" i="58"/>
  <c r="AJ44" i="58"/>
  <c r="AI44" i="58"/>
  <c r="AH44" i="58"/>
  <c r="AG44" i="58"/>
  <c r="AF44" i="58"/>
  <c r="AE44" i="58"/>
  <c r="BN43" i="58"/>
  <c r="BM43" i="58"/>
  <c r="BL43" i="58"/>
  <c r="BE43" i="58"/>
  <c r="BD43" i="58"/>
  <c r="BC43" i="58"/>
  <c r="AV43" i="58"/>
  <c r="AU43" i="58"/>
  <c r="AT43" i="58"/>
  <c r="AM43" i="58"/>
  <c r="AD43" i="58" s="1"/>
  <c r="AL43" i="58"/>
  <c r="AK43" i="58"/>
  <c r="AJ43" i="58"/>
  <c r="AI43" i="58"/>
  <c r="AH43" i="58"/>
  <c r="AG43" i="58"/>
  <c r="AF43" i="58"/>
  <c r="AE43" i="58"/>
  <c r="AC43" i="58"/>
  <c r="AB43" i="58"/>
  <c r="R43" i="58"/>
  <c r="M43" i="58"/>
  <c r="L43" i="58"/>
  <c r="K43" i="58"/>
  <c r="BN42" i="58"/>
  <c r="BE42" i="58"/>
  <c r="AV42" i="58"/>
  <c r="AD42" i="58" s="1"/>
  <c r="AM42" i="58"/>
  <c r="AJ42" i="58"/>
  <c r="AI42" i="58"/>
  <c r="AH42" i="58"/>
  <c r="AG42" i="58"/>
  <c r="AF42" i="58"/>
  <c r="AE42" i="58"/>
  <c r="BN41" i="58"/>
  <c r="BE41" i="58"/>
  <c r="AV41" i="58"/>
  <c r="AM41" i="58"/>
  <c r="AD41" i="58" s="1"/>
  <c r="AJ41" i="58"/>
  <c r="AI41" i="58"/>
  <c r="AH41" i="58"/>
  <c r="AG41" i="58"/>
  <c r="AF41" i="58"/>
  <c r="AE41" i="58"/>
  <c r="BN40" i="58"/>
  <c r="BE40" i="58"/>
  <c r="AV40" i="58"/>
  <c r="AM40" i="58"/>
  <c r="AJ40" i="58"/>
  <c r="AI40" i="58"/>
  <c r="AH40" i="58"/>
  <c r="AG40" i="58"/>
  <c r="AF40" i="58"/>
  <c r="AE40" i="58"/>
  <c r="AD40" i="58"/>
  <c r="BN39" i="58"/>
  <c r="BM39" i="58"/>
  <c r="BL39" i="58"/>
  <c r="BE39" i="58"/>
  <c r="BD39" i="58"/>
  <c r="BC39" i="58"/>
  <c r="AV39" i="58"/>
  <c r="AU39" i="58"/>
  <c r="AT39" i="58"/>
  <c r="AM39" i="58"/>
  <c r="AD39" i="58" s="1"/>
  <c r="AL39" i="58"/>
  <c r="AK39" i="58"/>
  <c r="AJ39" i="58"/>
  <c r="AI39" i="58"/>
  <c r="AH39" i="58"/>
  <c r="AG39" i="58"/>
  <c r="AF39" i="58"/>
  <c r="AE39" i="58"/>
  <c r="AB39" i="58"/>
  <c r="R39" i="58"/>
  <c r="M39" i="58"/>
  <c r="L39" i="58"/>
  <c r="AC39" i="58" s="1"/>
  <c r="K39" i="58"/>
  <c r="BN38" i="58"/>
  <c r="BE38" i="58"/>
  <c r="AV38" i="58"/>
  <c r="AM38" i="58"/>
  <c r="AJ38" i="58"/>
  <c r="AI38" i="58"/>
  <c r="AH38" i="58"/>
  <c r="AG38" i="58"/>
  <c r="AF38" i="58"/>
  <c r="AE38" i="58"/>
  <c r="AD38" i="58"/>
  <c r="BN37" i="58"/>
  <c r="BE37" i="58"/>
  <c r="AV37" i="58"/>
  <c r="AD37" i="58" s="1"/>
  <c r="AM37" i="58"/>
  <c r="AJ37" i="58"/>
  <c r="AI37" i="58"/>
  <c r="AH37" i="58"/>
  <c r="AG37" i="58"/>
  <c r="AF37" i="58"/>
  <c r="AE37" i="58"/>
  <c r="BN36" i="58"/>
  <c r="BE36" i="58"/>
  <c r="AV36" i="58"/>
  <c r="AM36" i="58"/>
  <c r="AD36" i="58" s="1"/>
  <c r="AJ36" i="58"/>
  <c r="AI36" i="58"/>
  <c r="AH36" i="58"/>
  <c r="AG36" i="58"/>
  <c r="AF36" i="58"/>
  <c r="AE36" i="58"/>
  <c r="BN35" i="58"/>
  <c r="AD35" i="58" s="1"/>
  <c r="BM35" i="58"/>
  <c r="BL35" i="58"/>
  <c r="BE35" i="58"/>
  <c r="BD35" i="58"/>
  <c r="BC35" i="58"/>
  <c r="AV35" i="58"/>
  <c r="AU35" i="58"/>
  <c r="AT35" i="58"/>
  <c r="AM35" i="58"/>
  <c r="AL35" i="58"/>
  <c r="AK35" i="58"/>
  <c r="AJ35" i="58"/>
  <c r="AI35" i="58"/>
  <c r="AH35" i="58"/>
  <c r="AG35" i="58"/>
  <c r="AF35" i="58"/>
  <c r="AE35" i="58"/>
  <c r="AC35" i="58"/>
  <c r="AB35" i="58"/>
  <c r="R35" i="58"/>
  <c r="M35" i="58"/>
  <c r="L35" i="58"/>
  <c r="K35" i="58"/>
  <c r="BN34" i="58"/>
  <c r="BE34" i="58"/>
  <c r="AV34" i="58"/>
  <c r="AM34" i="58"/>
  <c r="AD34" i="58" s="1"/>
  <c r="AJ34" i="58"/>
  <c r="AI34" i="58"/>
  <c r="AH34" i="58"/>
  <c r="AG34" i="58"/>
  <c r="AF34" i="58"/>
  <c r="AE34" i="58"/>
  <c r="BN33" i="58"/>
  <c r="BE33" i="58"/>
  <c r="AV33" i="58"/>
  <c r="AM33" i="58"/>
  <c r="AD33" i="58" s="1"/>
  <c r="AJ33" i="58"/>
  <c r="AI33" i="58"/>
  <c r="AH33" i="58"/>
  <c r="AG33" i="58"/>
  <c r="AF33" i="58"/>
  <c r="AE33" i="58"/>
  <c r="BN32" i="58"/>
  <c r="BE32" i="58"/>
  <c r="AV32" i="58"/>
  <c r="AD32" i="58" s="1"/>
  <c r="AM32" i="58"/>
  <c r="AJ32" i="58"/>
  <c r="AI32" i="58"/>
  <c r="AH32" i="58"/>
  <c r="AG32" i="58"/>
  <c r="AF32" i="58"/>
  <c r="AE32" i="58"/>
  <c r="BN31" i="58"/>
  <c r="BM31" i="58"/>
  <c r="BL31" i="58"/>
  <c r="BE31" i="58"/>
  <c r="BD31" i="58"/>
  <c r="BC31" i="58"/>
  <c r="AV31" i="58"/>
  <c r="AU31" i="58"/>
  <c r="AT31" i="58"/>
  <c r="AM31" i="58"/>
  <c r="AD31" i="58" s="1"/>
  <c r="AL31" i="58"/>
  <c r="AK31" i="58"/>
  <c r="AJ31" i="58"/>
  <c r="AI31" i="58"/>
  <c r="AH31" i="58"/>
  <c r="AG31" i="58"/>
  <c r="AF31" i="58"/>
  <c r="AE31" i="58"/>
  <c r="AB31" i="58"/>
  <c r="R31" i="58"/>
  <c r="M31" i="58"/>
  <c r="L31" i="58"/>
  <c r="AC31" i="58" s="1"/>
  <c r="K31" i="58"/>
  <c r="BN30" i="58"/>
  <c r="BE30" i="58"/>
  <c r="AV30" i="58"/>
  <c r="AD30" i="58" s="1"/>
  <c r="AM30" i="58"/>
  <c r="AJ30" i="58"/>
  <c r="AI30" i="58"/>
  <c r="AH30" i="58"/>
  <c r="AG30" i="58"/>
  <c r="AF30" i="58"/>
  <c r="AE30" i="58"/>
  <c r="BN29" i="58"/>
  <c r="BE29" i="58"/>
  <c r="AV29" i="58"/>
  <c r="AM29" i="58"/>
  <c r="AD29" i="58" s="1"/>
  <c r="AJ29" i="58"/>
  <c r="AI29" i="58"/>
  <c r="AH29" i="58"/>
  <c r="AG29" i="58"/>
  <c r="AF29" i="58"/>
  <c r="AE29" i="58"/>
  <c r="BN28" i="58"/>
  <c r="BE28" i="58"/>
  <c r="AV28" i="58"/>
  <c r="AM28" i="58"/>
  <c r="AJ28" i="58"/>
  <c r="AI28" i="58"/>
  <c r="AH28" i="58"/>
  <c r="AG28" i="58"/>
  <c r="AF28" i="58"/>
  <c r="AE28" i="58"/>
  <c r="AD28" i="58"/>
  <c r="BN27" i="58"/>
  <c r="BM27" i="58"/>
  <c r="BL27" i="58"/>
  <c r="BE27" i="58"/>
  <c r="AD27" i="58" s="1"/>
  <c r="BD27" i="58"/>
  <c r="BC27" i="58"/>
  <c r="AV27" i="58"/>
  <c r="AU27" i="58"/>
  <c r="AT27" i="58"/>
  <c r="AM27" i="58"/>
  <c r="AL27" i="58"/>
  <c r="AK27" i="58"/>
  <c r="AJ27" i="58"/>
  <c r="AI27" i="58"/>
  <c r="AH27" i="58"/>
  <c r="AG27" i="58"/>
  <c r="AF27" i="58"/>
  <c r="AE27" i="58"/>
  <c r="AB27" i="58"/>
  <c r="R27" i="58"/>
  <c r="M27" i="58"/>
  <c r="L27" i="58"/>
  <c r="AC27" i="58" s="1"/>
  <c r="K27" i="58"/>
  <c r="BN26" i="58"/>
  <c r="BE26" i="58"/>
  <c r="AV26" i="58"/>
  <c r="AM26" i="58"/>
  <c r="AJ26" i="58"/>
  <c r="AI26" i="58"/>
  <c r="AH26" i="58"/>
  <c r="AG26" i="58"/>
  <c r="AF26" i="58"/>
  <c r="AE26" i="58"/>
  <c r="AD26" i="58"/>
  <c r="BN25" i="58"/>
  <c r="BE25" i="58"/>
  <c r="AV25" i="58"/>
  <c r="AM25" i="58"/>
  <c r="AD25" i="58" s="1"/>
  <c r="AJ25" i="58"/>
  <c r="AI25" i="58"/>
  <c r="AH25" i="58"/>
  <c r="AG25" i="58"/>
  <c r="AF25" i="58"/>
  <c r="AE25" i="58"/>
  <c r="BN24" i="58"/>
  <c r="BE24" i="58"/>
  <c r="AV24" i="58"/>
  <c r="AD24" i="58" s="1"/>
  <c r="AM24" i="58"/>
  <c r="AJ24" i="58"/>
  <c r="AI24" i="58"/>
  <c r="AH24" i="58"/>
  <c r="AG24" i="58"/>
  <c r="AF24" i="58"/>
  <c r="AE24" i="58"/>
  <c r="BN23" i="58"/>
  <c r="BM23" i="58"/>
  <c r="BL23" i="58"/>
  <c r="BE23" i="58"/>
  <c r="BD23" i="58"/>
  <c r="BC23" i="58"/>
  <c r="AV23" i="58"/>
  <c r="AD23" i="58" s="1"/>
  <c r="AU23" i="58"/>
  <c r="AT23" i="58"/>
  <c r="AM23" i="58"/>
  <c r="AL23" i="58"/>
  <c r="AK23" i="58"/>
  <c r="AJ23" i="58"/>
  <c r="AI23" i="58"/>
  <c r="AH23" i="58"/>
  <c r="AG23" i="58"/>
  <c r="AF23" i="58"/>
  <c r="AE23" i="58"/>
  <c r="AB23" i="58"/>
  <c r="R23" i="58"/>
  <c r="M23" i="58"/>
  <c r="L23" i="58" s="1"/>
  <c r="AC23" i="58" s="1"/>
  <c r="K23" i="58"/>
  <c r="BN22" i="58"/>
  <c r="BE22" i="58"/>
  <c r="AV22" i="58"/>
  <c r="AD22" i="58" s="1"/>
  <c r="AM22" i="58"/>
  <c r="AJ22" i="58"/>
  <c r="AI22" i="58"/>
  <c r="AH22" i="58"/>
  <c r="AG22" i="58"/>
  <c r="AF22" i="58"/>
  <c r="AE22" i="58"/>
  <c r="BN21" i="58"/>
  <c r="BE21" i="58"/>
  <c r="AD21" i="58" s="1"/>
  <c r="AV21" i="58"/>
  <c r="AM21" i="58"/>
  <c r="AJ21" i="58"/>
  <c r="AI21" i="58"/>
  <c r="AH21" i="58"/>
  <c r="AG21" i="58"/>
  <c r="AF21" i="58"/>
  <c r="AE21" i="58"/>
  <c r="BN20" i="58"/>
  <c r="BE20" i="58"/>
  <c r="AV20" i="58"/>
  <c r="AM20" i="58"/>
  <c r="AD20" i="58" s="1"/>
  <c r="AJ20" i="58"/>
  <c r="AI20" i="58"/>
  <c r="AH20" i="58"/>
  <c r="AG20" i="58"/>
  <c r="AF20" i="58"/>
  <c r="AE20" i="58"/>
  <c r="BN19" i="58"/>
  <c r="BM19" i="58"/>
  <c r="BL19" i="58"/>
  <c r="BE19" i="58"/>
  <c r="BD19" i="58"/>
  <c r="BC19" i="58"/>
  <c r="AV19" i="58"/>
  <c r="AU19" i="58"/>
  <c r="AT19" i="58"/>
  <c r="AM19" i="58"/>
  <c r="AD19" i="58" s="1"/>
  <c r="AL19" i="58"/>
  <c r="AK19" i="58"/>
  <c r="AJ19" i="58"/>
  <c r="AI19" i="58"/>
  <c r="AH19" i="58"/>
  <c r="AG19" i="58"/>
  <c r="AF19" i="58"/>
  <c r="AE19" i="58"/>
  <c r="AB19" i="58"/>
  <c r="R19" i="58"/>
  <c r="M19" i="58"/>
  <c r="L19" i="58" s="1"/>
  <c r="AC19" i="58" s="1"/>
  <c r="K19" i="58"/>
  <c r="BN18" i="58"/>
  <c r="BE18" i="58"/>
  <c r="AV18" i="58"/>
  <c r="AM18" i="58"/>
  <c r="AD18" i="58" s="1"/>
  <c r="AJ18" i="58"/>
  <c r="AI18" i="58"/>
  <c r="AH18" i="58"/>
  <c r="AG18" i="58"/>
  <c r="AF18" i="58"/>
  <c r="AE18" i="58"/>
  <c r="BN17" i="58"/>
  <c r="BE17" i="58"/>
  <c r="AV17" i="58"/>
  <c r="AM17" i="58"/>
  <c r="AD17" i="58" s="1"/>
  <c r="AJ17" i="58"/>
  <c r="AI17" i="58"/>
  <c r="AH17" i="58"/>
  <c r="AG17" i="58"/>
  <c r="AF17" i="58"/>
  <c r="AE17" i="58"/>
  <c r="BN16" i="58"/>
  <c r="BE16" i="58"/>
  <c r="AV16" i="58"/>
  <c r="AM16" i="58"/>
  <c r="AJ16" i="58"/>
  <c r="AI16" i="58"/>
  <c r="AH16" i="58"/>
  <c r="AG16" i="58"/>
  <c r="AF16" i="58"/>
  <c r="AE16" i="58"/>
  <c r="AD16" i="58"/>
  <c r="BN15" i="58"/>
  <c r="BM15" i="58"/>
  <c r="BL15" i="58"/>
  <c r="BE15" i="58"/>
  <c r="BD15" i="58"/>
  <c r="BC15" i="58"/>
  <c r="AV15" i="58"/>
  <c r="AU15" i="58"/>
  <c r="AT15" i="58"/>
  <c r="AM15" i="58"/>
  <c r="AD15" i="58" s="1"/>
  <c r="AL15" i="58"/>
  <c r="AK15" i="58"/>
  <c r="AJ15" i="58"/>
  <c r="AI15" i="58"/>
  <c r="AH15" i="58"/>
  <c r="AG15" i="58"/>
  <c r="AF15" i="58"/>
  <c r="AE15" i="58"/>
  <c r="AB15" i="58"/>
  <c r="R15" i="58"/>
  <c r="M15" i="58"/>
  <c r="L15" i="58"/>
  <c r="AC15" i="58" s="1"/>
  <c r="K15" i="58"/>
  <c r="BN14" i="58"/>
  <c r="BE14" i="58"/>
  <c r="AV14" i="58"/>
  <c r="AM14" i="58"/>
  <c r="AJ14" i="58"/>
  <c r="AI14" i="58"/>
  <c r="AH14" i="58"/>
  <c r="AG14" i="58"/>
  <c r="AF14" i="58"/>
  <c r="AE14" i="58"/>
  <c r="AD14" i="58"/>
  <c r="BN13" i="58"/>
  <c r="BE13" i="58"/>
  <c r="AV13" i="58"/>
  <c r="AD13" i="58" s="1"/>
  <c r="AM13" i="58"/>
  <c r="AJ13" i="58"/>
  <c r="AI13" i="58"/>
  <c r="AH13" i="58"/>
  <c r="AG13" i="58"/>
  <c r="AF13" i="58"/>
  <c r="AE13" i="58"/>
  <c r="BN12" i="58"/>
  <c r="BE12" i="58"/>
  <c r="AV12" i="58"/>
  <c r="AM12" i="58"/>
  <c r="AD12" i="58" s="1"/>
  <c r="AJ12" i="58"/>
  <c r="AI12" i="58"/>
  <c r="AH12" i="58"/>
  <c r="AG12" i="58"/>
  <c r="AF12" i="58"/>
  <c r="AE12" i="58"/>
  <c r="BN11" i="58"/>
  <c r="BM11" i="58"/>
  <c r="BL11" i="58"/>
  <c r="BE11" i="58"/>
  <c r="BD11" i="58"/>
  <c r="BC11" i="58"/>
  <c r="AV11" i="58"/>
  <c r="AU11" i="58"/>
  <c r="AT11" i="58"/>
  <c r="AM11" i="58"/>
  <c r="AD11" i="58" s="1"/>
  <c r="AL11" i="58"/>
  <c r="AK11" i="58"/>
  <c r="AJ11" i="58"/>
  <c r="AI11" i="58"/>
  <c r="AH11" i="58"/>
  <c r="AG11" i="58"/>
  <c r="AF11" i="58"/>
  <c r="AE11" i="58"/>
  <c r="AC11" i="58"/>
  <c r="AB11" i="58"/>
  <c r="R11" i="58"/>
  <c r="M11" i="58"/>
  <c r="K11" i="58"/>
  <c r="BX5" i="58"/>
  <c r="BF5" i="58"/>
  <c r="AN5" i="58"/>
  <c r="W5" i="58"/>
  <c r="BX4" i="58"/>
  <c r="BF4" i="58"/>
  <c r="AN4" i="58"/>
  <c r="W4" i="58"/>
  <c r="BX3" i="58"/>
  <c r="BF3" i="58"/>
  <c r="AN3" i="58"/>
  <c r="W3" i="58"/>
  <c r="BX2" i="58"/>
  <c r="BF2" i="58"/>
  <c r="AN2" i="58"/>
  <c r="W2" i="58"/>
  <c r="BN424" i="57" l="1"/>
  <c r="BE424" i="57"/>
  <c r="AV424" i="57"/>
  <c r="AM424" i="57"/>
  <c r="AJ424" i="57"/>
  <c r="AI424" i="57"/>
  <c r="AH424" i="57"/>
  <c r="AG424" i="57"/>
  <c r="AF424" i="57"/>
  <c r="AE424" i="57"/>
  <c r="AD424" i="57"/>
  <c r="BN423" i="57"/>
  <c r="BE423" i="57"/>
  <c r="AV423" i="57"/>
  <c r="AD423" i="57" s="1"/>
  <c r="AM423" i="57"/>
  <c r="AJ423" i="57"/>
  <c r="AI423" i="57"/>
  <c r="AH423" i="57"/>
  <c r="AG423" i="57"/>
  <c r="AF423" i="57"/>
  <c r="AE423" i="57"/>
  <c r="BN422" i="57"/>
  <c r="BE422" i="57"/>
  <c r="AV422" i="57"/>
  <c r="AM422" i="57"/>
  <c r="AD422" i="57" s="1"/>
  <c r="AJ422" i="57"/>
  <c r="AI422" i="57"/>
  <c r="AH422" i="57"/>
  <c r="AG422" i="57"/>
  <c r="AF422" i="57"/>
  <c r="AE422" i="57"/>
  <c r="BN421" i="57"/>
  <c r="BM421" i="57"/>
  <c r="BL421" i="57"/>
  <c r="BE421" i="57"/>
  <c r="BD421" i="57"/>
  <c r="BC421" i="57"/>
  <c r="AV421" i="57"/>
  <c r="AU421" i="57"/>
  <c r="AT421" i="57"/>
  <c r="AM421" i="57"/>
  <c r="AL421" i="57"/>
  <c r="AK421" i="57"/>
  <c r="AJ421" i="57"/>
  <c r="AI421" i="57"/>
  <c r="AH421" i="57"/>
  <c r="AG421" i="57"/>
  <c r="AF421" i="57"/>
  <c r="AE421" i="57"/>
  <c r="AD421" i="57"/>
  <c r="AC421" i="57"/>
  <c r="AB421" i="57"/>
  <c r="R421" i="57"/>
  <c r="M421" i="57"/>
  <c r="K421" i="57"/>
  <c r="BN420" i="57"/>
  <c r="BE420" i="57"/>
  <c r="AV420" i="57"/>
  <c r="AM420" i="57"/>
  <c r="AD420" i="57" s="1"/>
  <c r="AJ420" i="57"/>
  <c r="AI420" i="57"/>
  <c r="AH420" i="57"/>
  <c r="AG420" i="57"/>
  <c r="AF420" i="57"/>
  <c r="AE420" i="57"/>
  <c r="BN419" i="57"/>
  <c r="BE419" i="57"/>
  <c r="AV419" i="57"/>
  <c r="AM419" i="57"/>
  <c r="AD419" i="57" s="1"/>
  <c r="AJ419" i="57"/>
  <c r="AI419" i="57"/>
  <c r="AH419" i="57"/>
  <c r="AG419" i="57"/>
  <c r="AF419" i="57"/>
  <c r="AE419" i="57"/>
  <c r="BN418" i="57"/>
  <c r="BE418" i="57"/>
  <c r="AV418" i="57"/>
  <c r="AM418" i="57"/>
  <c r="AD418" i="57" s="1"/>
  <c r="AJ418" i="57"/>
  <c r="AI418" i="57"/>
  <c r="AH418" i="57"/>
  <c r="AG418" i="57"/>
  <c r="AF418" i="57"/>
  <c r="AE418" i="57"/>
  <c r="BN417" i="57"/>
  <c r="BM417" i="57"/>
  <c r="BL417" i="57"/>
  <c r="BE417" i="57"/>
  <c r="BD417" i="57"/>
  <c r="BC417" i="57"/>
  <c r="AV417" i="57"/>
  <c r="AU417" i="57"/>
  <c r="AT417" i="57"/>
  <c r="AM417" i="57"/>
  <c r="AD417" i="57" s="1"/>
  <c r="AL417" i="57"/>
  <c r="AK417" i="57"/>
  <c r="AJ417" i="57"/>
  <c r="AI417" i="57"/>
  <c r="AH417" i="57"/>
  <c r="AG417" i="57"/>
  <c r="AF417" i="57"/>
  <c r="AE417" i="57"/>
  <c r="AC417" i="57"/>
  <c r="AB417" i="57"/>
  <c r="R417" i="57"/>
  <c r="M417" i="57"/>
  <c r="K417" i="57"/>
  <c r="BN416" i="57"/>
  <c r="BE416" i="57"/>
  <c r="AV416" i="57"/>
  <c r="AM416" i="57"/>
  <c r="AD416" i="57" s="1"/>
  <c r="AJ416" i="57"/>
  <c r="AI416" i="57"/>
  <c r="AH416" i="57"/>
  <c r="AG416" i="57"/>
  <c r="AF416" i="57"/>
  <c r="AE416" i="57"/>
  <c r="BN415" i="57"/>
  <c r="BE415" i="57"/>
  <c r="AV415" i="57"/>
  <c r="AM415" i="57"/>
  <c r="AD415" i="57" s="1"/>
  <c r="AJ415" i="57"/>
  <c r="AI415" i="57"/>
  <c r="AH415" i="57"/>
  <c r="AG415" i="57"/>
  <c r="AF415" i="57"/>
  <c r="AE415" i="57"/>
  <c r="BN414" i="57"/>
  <c r="BE414" i="57"/>
  <c r="AV414" i="57"/>
  <c r="AM414" i="57"/>
  <c r="AD414" i="57" s="1"/>
  <c r="AJ414" i="57"/>
  <c r="AI414" i="57"/>
  <c r="AH414" i="57"/>
  <c r="AG414" i="57"/>
  <c r="AF414" i="57"/>
  <c r="AE414" i="57"/>
  <c r="BN413" i="57"/>
  <c r="BM413" i="57"/>
  <c r="BL413" i="57"/>
  <c r="BE413" i="57"/>
  <c r="BD413" i="57"/>
  <c r="BC413" i="57"/>
  <c r="AV413" i="57"/>
  <c r="AU413" i="57"/>
  <c r="AT413" i="57"/>
  <c r="AM413" i="57"/>
  <c r="AD413" i="57" s="1"/>
  <c r="AL413" i="57"/>
  <c r="AK413" i="57"/>
  <c r="AJ413" i="57"/>
  <c r="AI413" i="57"/>
  <c r="AH413" i="57"/>
  <c r="AG413" i="57"/>
  <c r="AF413" i="57"/>
  <c r="AE413" i="57"/>
  <c r="AC413" i="57"/>
  <c r="AB413" i="57"/>
  <c r="R413" i="57"/>
  <c r="M413" i="57"/>
  <c r="K413" i="57"/>
  <c r="BN412" i="57"/>
  <c r="AD412" i="57" s="1"/>
  <c r="BE412" i="57"/>
  <c r="AV412" i="57"/>
  <c r="AM412" i="57"/>
  <c r="AJ412" i="57"/>
  <c r="AI412" i="57"/>
  <c r="AH412" i="57"/>
  <c r="AG412" i="57"/>
  <c r="AF412" i="57"/>
  <c r="AE412" i="57"/>
  <c r="BN411" i="57"/>
  <c r="BE411" i="57"/>
  <c r="AD411" i="57" s="1"/>
  <c r="AV411" i="57"/>
  <c r="AM411" i="57"/>
  <c r="AJ411" i="57"/>
  <c r="AI411" i="57"/>
  <c r="AH411" i="57"/>
  <c r="AG411" i="57"/>
  <c r="AF411" i="57"/>
  <c r="AE411" i="57"/>
  <c r="BN410" i="57"/>
  <c r="BE410" i="57"/>
  <c r="AV410" i="57"/>
  <c r="AD410" i="57" s="1"/>
  <c r="AM410" i="57"/>
  <c r="AJ410" i="57"/>
  <c r="AI410" i="57"/>
  <c r="AH410" i="57"/>
  <c r="AG410" i="57"/>
  <c r="AF410" i="57"/>
  <c r="AE410" i="57"/>
  <c r="BN406" i="57"/>
  <c r="BM406" i="57"/>
  <c r="BL406" i="57"/>
  <c r="BE406" i="57"/>
  <c r="AD406" i="57" s="1"/>
  <c r="BD406" i="57"/>
  <c r="BC406" i="57"/>
  <c r="AV406" i="57"/>
  <c r="AU406" i="57"/>
  <c r="AT406" i="57"/>
  <c r="AM406" i="57"/>
  <c r="AL406" i="57"/>
  <c r="AK406" i="57"/>
  <c r="AJ406" i="57"/>
  <c r="AI406" i="57"/>
  <c r="AH406" i="57"/>
  <c r="AG406" i="57"/>
  <c r="AF406" i="57"/>
  <c r="AE406" i="57"/>
  <c r="AC406" i="57"/>
  <c r="AB406" i="57"/>
  <c r="R406" i="57"/>
  <c r="M406" i="57"/>
  <c r="K406" i="57"/>
  <c r="BN405" i="57"/>
  <c r="BE405" i="57"/>
  <c r="AV405" i="57"/>
  <c r="AM405" i="57"/>
  <c r="AJ405" i="57"/>
  <c r="AI405" i="57"/>
  <c r="AH405" i="57"/>
  <c r="AG405" i="57"/>
  <c r="AF405" i="57"/>
  <c r="AE405" i="57"/>
  <c r="AD405" i="57"/>
  <c r="BN404" i="57"/>
  <c r="BE404" i="57"/>
  <c r="AV404" i="57"/>
  <c r="AM404" i="57"/>
  <c r="AD404" i="57" s="1"/>
  <c r="AJ404" i="57"/>
  <c r="AI404" i="57"/>
  <c r="AH404" i="57"/>
  <c r="AG404" i="57"/>
  <c r="AF404" i="57"/>
  <c r="AE404" i="57"/>
  <c r="BN403" i="57"/>
  <c r="AD403" i="57" s="1"/>
  <c r="BE403" i="57"/>
  <c r="AV403" i="57"/>
  <c r="AM403" i="57"/>
  <c r="AJ403" i="57"/>
  <c r="AI403" i="57"/>
  <c r="AH403" i="57"/>
  <c r="AG403" i="57"/>
  <c r="AF403" i="57"/>
  <c r="AE403" i="57"/>
  <c r="BN402" i="57"/>
  <c r="BM402" i="57"/>
  <c r="BL402" i="57"/>
  <c r="BE402" i="57"/>
  <c r="BD402" i="57"/>
  <c r="BC402" i="57"/>
  <c r="AV402" i="57"/>
  <c r="AU402" i="57"/>
  <c r="AT402" i="57"/>
  <c r="AM402" i="57"/>
  <c r="AL402" i="57"/>
  <c r="AK402" i="57"/>
  <c r="AJ402" i="57"/>
  <c r="AI402" i="57"/>
  <c r="AH402" i="57"/>
  <c r="AG402" i="57"/>
  <c r="AF402" i="57"/>
  <c r="AE402" i="57"/>
  <c r="AD402" i="57"/>
  <c r="AC402" i="57"/>
  <c r="AB402" i="57"/>
  <c r="R402" i="57"/>
  <c r="M402" i="57"/>
  <c r="K402" i="57"/>
  <c r="BN401" i="57"/>
  <c r="BE401" i="57"/>
  <c r="AV401" i="57"/>
  <c r="AM401" i="57"/>
  <c r="AD401" i="57" s="1"/>
  <c r="AJ401" i="57"/>
  <c r="AI401" i="57"/>
  <c r="AH401" i="57"/>
  <c r="AG401" i="57"/>
  <c r="AF401" i="57"/>
  <c r="AE401" i="57"/>
  <c r="BN400" i="57"/>
  <c r="BE400" i="57"/>
  <c r="AV400" i="57"/>
  <c r="AM400" i="57"/>
  <c r="AD400" i="57" s="1"/>
  <c r="AJ400" i="57"/>
  <c r="AI400" i="57"/>
  <c r="AH400" i="57"/>
  <c r="AG400" i="57"/>
  <c r="AF400" i="57"/>
  <c r="AE400" i="57"/>
  <c r="BN399" i="57"/>
  <c r="BE399" i="57"/>
  <c r="AV399" i="57"/>
  <c r="AM399" i="57"/>
  <c r="AD399" i="57" s="1"/>
  <c r="AJ399" i="57"/>
  <c r="AI399" i="57"/>
  <c r="AH399" i="57"/>
  <c r="AG399" i="57"/>
  <c r="AF399" i="57"/>
  <c r="AE399" i="57"/>
  <c r="BN396" i="57"/>
  <c r="BM396" i="57"/>
  <c r="BE396" i="57"/>
  <c r="AD396" i="57" s="1"/>
  <c r="BD396" i="57"/>
  <c r="BC396" i="57"/>
  <c r="AV396" i="57"/>
  <c r="AU396" i="57"/>
  <c r="AT396" i="57"/>
  <c r="AM396" i="57"/>
  <c r="AL396" i="57"/>
  <c r="AK396" i="57"/>
  <c r="AJ396" i="57"/>
  <c r="AI396" i="57"/>
  <c r="AH396" i="57"/>
  <c r="AG396" i="57"/>
  <c r="AF396" i="57"/>
  <c r="AE396" i="57"/>
  <c r="AC396" i="57"/>
  <c r="AB396" i="57"/>
  <c r="R396" i="57"/>
  <c r="M396" i="57"/>
  <c r="K396" i="57"/>
  <c r="BN395" i="57"/>
  <c r="BE395" i="57"/>
  <c r="AV395" i="57"/>
  <c r="AM395" i="57"/>
  <c r="AD395" i="57" s="1"/>
  <c r="AJ395" i="57"/>
  <c r="AI395" i="57"/>
  <c r="AH395" i="57"/>
  <c r="AG395" i="57"/>
  <c r="AF395" i="57"/>
  <c r="AE395" i="57"/>
  <c r="BN394" i="57"/>
  <c r="BE394" i="57"/>
  <c r="AV394" i="57"/>
  <c r="AD394" i="57" s="1"/>
  <c r="AM394" i="57"/>
  <c r="AJ394" i="57"/>
  <c r="AI394" i="57"/>
  <c r="AH394" i="57"/>
  <c r="AG394" i="57"/>
  <c r="AF394" i="57"/>
  <c r="AE394" i="57"/>
  <c r="BN393" i="57"/>
  <c r="AD393" i="57" s="1"/>
  <c r="BE393" i="57"/>
  <c r="AV393" i="57"/>
  <c r="AM393" i="57"/>
  <c r="AJ393" i="57"/>
  <c r="AI393" i="57"/>
  <c r="AH393" i="57"/>
  <c r="AG393" i="57"/>
  <c r="AF393" i="57"/>
  <c r="AE393" i="57"/>
  <c r="BN386" i="57"/>
  <c r="BM386" i="57"/>
  <c r="BL386" i="57"/>
  <c r="BE386" i="57"/>
  <c r="BD386" i="57"/>
  <c r="BC386" i="57"/>
  <c r="AV386" i="57"/>
  <c r="AU386" i="57"/>
  <c r="AT386" i="57"/>
  <c r="AM386" i="57"/>
  <c r="AL386" i="57"/>
  <c r="AK386" i="57"/>
  <c r="AJ386" i="57"/>
  <c r="AI386" i="57"/>
  <c r="AH386" i="57"/>
  <c r="AG386" i="57"/>
  <c r="AF386" i="57"/>
  <c r="AE386" i="57"/>
  <c r="AD386" i="57"/>
  <c r="AC386" i="57"/>
  <c r="AB386" i="57"/>
  <c r="R386" i="57"/>
  <c r="M386" i="57"/>
  <c r="K386" i="57"/>
  <c r="BN385" i="57"/>
  <c r="BE385" i="57"/>
  <c r="AD385" i="57" s="1"/>
  <c r="AV385" i="57"/>
  <c r="AM385" i="57"/>
  <c r="AJ385" i="57"/>
  <c r="AI385" i="57"/>
  <c r="AH385" i="57"/>
  <c r="AG385" i="57"/>
  <c r="AF385" i="57"/>
  <c r="AE385" i="57"/>
  <c r="BN384" i="57"/>
  <c r="AD384" i="57" s="1"/>
  <c r="BE384" i="57"/>
  <c r="AV384" i="57"/>
  <c r="AM384" i="57"/>
  <c r="AJ384" i="57"/>
  <c r="AI384" i="57"/>
  <c r="AH384" i="57"/>
  <c r="AG384" i="57"/>
  <c r="AF384" i="57"/>
  <c r="AE384" i="57"/>
  <c r="BN383" i="57"/>
  <c r="BE383" i="57"/>
  <c r="AV383" i="57"/>
  <c r="AM383" i="57"/>
  <c r="AJ383" i="57"/>
  <c r="AI383" i="57"/>
  <c r="AH383" i="57"/>
  <c r="AG383" i="57"/>
  <c r="AF383" i="57"/>
  <c r="AE383" i="57"/>
  <c r="AD383" i="57"/>
  <c r="BN382" i="57"/>
  <c r="BL382" i="57"/>
  <c r="BE382" i="57"/>
  <c r="AD382" i="57" s="1"/>
  <c r="BD382" i="57"/>
  <c r="BC382" i="57"/>
  <c r="AV382" i="57"/>
  <c r="AU382" i="57"/>
  <c r="AT382" i="57"/>
  <c r="AM382" i="57"/>
  <c r="AL382" i="57"/>
  <c r="AK382" i="57"/>
  <c r="AJ382" i="57"/>
  <c r="AI382" i="57"/>
  <c r="AH382" i="57"/>
  <c r="AG382" i="57"/>
  <c r="AF382" i="57"/>
  <c r="AE382" i="57"/>
  <c r="AC382" i="57"/>
  <c r="AB382" i="57"/>
  <c r="R382" i="57"/>
  <c r="K382" i="57"/>
  <c r="BN381" i="57"/>
  <c r="BE381" i="57"/>
  <c r="AV381" i="57"/>
  <c r="AM381" i="57"/>
  <c r="AD381" i="57" s="1"/>
  <c r="AJ381" i="57"/>
  <c r="AI381" i="57"/>
  <c r="AH381" i="57"/>
  <c r="AG381" i="57"/>
  <c r="AF381" i="57"/>
  <c r="AE381" i="57"/>
  <c r="BN380" i="57"/>
  <c r="BE380" i="57"/>
  <c r="AV380" i="57"/>
  <c r="AM380" i="57"/>
  <c r="AD380" i="57" s="1"/>
  <c r="AJ380" i="57"/>
  <c r="AI380" i="57"/>
  <c r="AH380" i="57"/>
  <c r="AG380" i="57"/>
  <c r="AF380" i="57"/>
  <c r="AE380" i="57"/>
  <c r="BN379" i="57"/>
  <c r="BE379" i="57"/>
  <c r="AV379" i="57"/>
  <c r="AM379" i="57"/>
  <c r="AD379" i="57" s="1"/>
  <c r="AJ379" i="57"/>
  <c r="AI379" i="57"/>
  <c r="AH379" i="57"/>
  <c r="AG379" i="57"/>
  <c r="AF379" i="57"/>
  <c r="AE379" i="57"/>
  <c r="BN378" i="57"/>
  <c r="BM378" i="57"/>
  <c r="BL378" i="57"/>
  <c r="BE378" i="57"/>
  <c r="BD378" i="57"/>
  <c r="BC378" i="57"/>
  <c r="AV378" i="57"/>
  <c r="AU378" i="57"/>
  <c r="AT378" i="57"/>
  <c r="AM378" i="57"/>
  <c r="AD378" i="57" s="1"/>
  <c r="AL378" i="57"/>
  <c r="AK378" i="57"/>
  <c r="AJ378" i="57"/>
  <c r="AI378" i="57"/>
  <c r="AH378" i="57"/>
  <c r="AG378" i="57"/>
  <c r="AF378" i="57"/>
  <c r="AE378" i="57"/>
  <c r="AC378" i="57"/>
  <c r="AB378" i="57"/>
  <c r="R378" i="57"/>
  <c r="K378" i="57"/>
  <c r="BN377" i="57"/>
  <c r="BE377" i="57"/>
  <c r="AV377" i="57"/>
  <c r="AM377" i="57"/>
  <c r="AD377" i="57" s="1"/>
  <c r="AJ377" i="57"/>
  <c r="AI377" i="57"/>
  <c r="AH377" i="57"/>
  <c r="AG377" i="57"/>
  <c r="AF377" i="57"/>
  <c r="AE377" i="57"/>
  <c r="BN376" i="57"/>
  <c r="BE376" i="57"/>
  <c r="AV376" i="57"/>
  <c r="AD376" i="57" s="1"/>
  <c r="AM376" i="57"/>
  <c r="AJ376" i="57"/>
  <c r="AI376" i="57"/>
  <c r="AH376" i="57"/>
  <c r="AG376" i="57"/>
  <c r="AF376" i="57"/>
  <c r="AE376" i="57"/>
  <c r="BN375" i="57"/>
  <c r="BE375" i="57"/>
  <c r="AV375" i="57"/>
  <c r="AM375" i="57"/>
  <c r="AJ375" i="57"/>
  <c r="AI375" i="57"/>
  <c r="AH375" i="57"/>
  <c r="AG375" i="57"/>
  <c r="AF375" i="57"/>
  <c r="AE375" i="57"/>
  <c r="AD375" i="57"/>
  <c r="BN373" i="57"/>
  <c r="BM373" i="57"/>
  <c r="BL373" i="57"/>
  <c r="BE373" i="57"/>
  <c r="BD373" i="57"/>
  <c r="BC373" i="57"/>
  <c r="AV373" i="57"/>
  <c r="AU373" i="57"/>
  <c r="AT373" i="57"/>
  <c r="AM373" i="57"/>
  <c r="AL373" i="57"/>
  <c r="AK373" i="57"/>
  <c r="AJ373" i="57"/>
  <c r="AI373" i="57"/>
  <c r="AH373" i="57"/>
  <c r="AG373" i="57"/>
  <c r="AF373" i="57"/>
  <c r="AE373" i="57"/>
  <c r="AD373" i="57"/>
  <c r="AC373" i="57"/>
  <c r="AB373" i="57"/>
  <c r="R373" i="57"/>
  <c r="K373" i="57"/>
  <c r="BN372" i="57"/>
  <c r="BE372" i="57"/>
  <c r="AV372" i="57"/>
  <c r="AM372" i="57"/>
  <c r="AJ372" i="57"/>
  <c r="AI372" i="57"/>
  <c r="AH372" i="57"/>
  <c r="AG372" i="57"/>
  <c r="AF372" i="57"/>
  <c r="AE372" i="57"/>
  <c r="AD372" i="57"/>
  <c r="BN371" i="57"/>
  <c r="BE371" i="57"/>
  <c r="AV371" i="57"/>
  <c r="AM371" i="57"/>
  <c r="AJ371" i="57"/>
  <c r="AI371" i="57"/>
  <c r="AH371" i="57"/>
  <c r="AG371" i="57"/>
  <c r="AF371" i="57"/>
  <c r="AE371" i="57"/>
  <c r="AD371" i="57"/>
  <c r="BN370" i="57"/>
  <c r="BE370" i="57"/>
  <c r="AV370" i="57"/>
  <c r="AM370" i="57"/>
  <c r="AD370" i="57" s="1"/>
  <c r="AJ370" i="57"/>
  <c r="AI370" i="57"/>
  <c r="AH370" i="57"/>
  <c r="AG370" i="57"/>
  <c r="AF370" i="57"/>
  <c r="AE370" i="57"/>
  <c r="BN369" i="57"/>
  <c r="BM369" i="57"/>
  <c r="BL369" i="57"/>
  <c r="BE369" i="57"/>
  <c r="AD369" i="57" s="1"/>
  <c r="BD369" i="57"/>
  <c r="BC369" i="57"/>
  <c r="AV369" i="57"/>
  <c r="AU369" i="57"/>
  <c r="AT369" i="57"/>
  <c r="AM369" i="57"/>
  <c r="AL369" i="57"/>
  <c r="AK369" i="57"/>
  <c r="AJ369" i="57"/>
  <c r="AI369" i="57"/>
  <c r="AH369" i="57"/>
  <c r="AG369" i="57"/>
  <c r="AF369" i="57"/>
  <c r="AE369" i="57"/>
  <c r="AC369" i="57"/>
  <c r="AB369" i="57"/>
  <c r="R369" i="57"/>
  <c r="M369" i="57"/>
  <c r="K369" i="57"/>
  <c r="BN368" i="57"/>
  <c r="AD368" i="57" s="1"/>
  <c r="BE368" i="57"/>
  <c r="AV368" i="57"/>
  <c r="AM368" i="57"/>
  <c r="AJ368" i="57"/>
  <c r="AI368" i="57"/>
  <c r="AH368" i="57"/>
  <c r="AG368" i="57"/>
  <c r="AF368" i="57"/>
  <c r="AE368" i="57"/>
  <c r="BN367" i="57"/>
  <c r="BE367" i="57"/>
  <c r="AV367" i="57"/>
  <c r="AM367" i="57"/>
  <c r="AD367" i="57" s="1"/>
  <c r="AJ367" i="57"/>
  <c r="AI367" i="57"/>
  <c r="AH367" i="57"/>
  <c r="AG367" i="57"/>
  <c r="AF367" i="57"/>
  <c r="AE367" i="57"/>
  <c r="BN366" i="57"/>
  <c r="BE366" i="57"/>
  <c r="AV366" i="57"/>
  <c r="AM366" i="57"/>
  <c r="AD366" i="57" s="1"/>
  <c r="AJ366" i="57"/>
  <c r="AI366" i="57"/>
  <c r="AH366" i="57"/>
  <c r="AG366" i="57"/>
  <c r="AF366" i="57"/>
  <c r="AE366" i="57"/>
  <c r="BN365" i="57"/>
  <c r="BM365" i="57"/>
  <c r="BL365" i="57"/>
  <c r="BE365" i="57"/>
  <c r="AD365" i="57" s="1"/>
  <c r="BD365" i="57"/>
  <c r="BC365" i="57"/>
  <c r="AV365" i="57"/>
  <c r="AU365" i="57"/>
  <c r="AT365" i="57"/>
  <c r="AM365" i="57"/>
  <c r="AL365" i="57"/>
  <c r="AK365" i="57"/>
  <c r="AJ365" i="57"/>
  <c r="AI365" i="57"/>
  <c r="AH365" i="57"/>
  <c r="AG365" i="57"/>
  <c r="AF365" i="57"/>
  <c r="AE365" i="57"/>
  <c r="AC365" i="57"/>
  <c r="AB365" i="57"/>
  <c r="R365" i="57"/>
  <c r="M365" i="57"/>
  <c r="K365" i="57"/>
  <c r="BN364" i="57"/>
  <c r="BE364" i="57"/>
  <c r="AV364" i="57"/>
  <c r="AM364" i="57"/>
  <c r="AD364" i="57" s="1"/>
  <c r="AJ364" i="57"/>
  <c r="AI364" i="57"/>
  <c r="AH364" i="57"/>
  <c r="AG364" i="57"/>
  <c r="AF364" i="57"/>
  <c r="AE364" i="57"/>
  <c r="BN363" i="57"/>
  <c r="BE363" i="57"/>
  <c r="AV363" i="57"/>
  <c r="AM363" i="57"/>
  <c r="AD363" i="57" s="1"/>
  <c r="AJ363" i="57"/>
  <c r="AI363" i="57"/>
  <c r="AH363" i="57"/>
  <c r="AG363" i="57"/>
  <c r="AF363" i="57"/>
  <c r="AE363" i="57"/>
  <c r="BN362" i="57"/>
  <c r="BE362" i="57"/>
  <c r="AV362" i="57"/>
  <c r="AM362" i="57"/>
  <c r="AD362" i="57" s="1"/>
  <c r="AJ362" i="57"/>
  <c r="AI362" i="57"/>
  <c r="AH362" i="57"/>
  <c r="AG362" i="57"/>
  <c r="AF362" i="57"/>
  <c r="AE362" i="57"/>
  <c r="BN361" i="57"/>
  <c r="BM361" i="57"/>
  <c r="BL361" i="57"/>
  <c r="BE361" i="57"/>
  <c r="BD361" i="57"/>
  <c r="BC361" i="57"/>
  <c r="AV361" i="57"/>
  <c r="AU361" i="57"/>
  <c r="AT361" i="57"/>
  <c r="AM361" i="57"/>
  <c r="AL361" i="57"/>
  <c r="AK361" i="57"/>
  <c r="AJ361" i="57"/>
  <c r="AI361" i="57"/>
  <c r="AH361" i="57"/>
  <c r="AG361" i="57"/>
  <c r="AF361" i="57"/>
  <c r="AE361" i="57"/>
  <c r="AD361" i="57"/>
  <c r="AC361" i="57"/>
  <c r="AB361" i="57"/>
  <c r="R361" i="57"/>
  <c r="M361" i="57"/>
  <c r="K361" i="57"/>
  <c r="BN360" i="57"/>
  <c r="BE360" i="57"/>
  <c r="AV360" i="57"/>
  <c r="AD360" i="57" s="1"/>
  <c r="AM360" i="57"/>
  <c r="AJ360" i="57"/>
  <c r="AI360" i="57"/>
  <c r="AH360" i="57"/>
  <c r="AG360" i="57"/>
  <c r="AF360" i="57"/>
  <c r="AE360" i="57"/>
  <c r="BN359" i="57"/>
  <c r="BE359" i="57"/>
  <c r="AV359" i="57"/>
  <c r="AM359" i="57"/>
  <c r="AJ359" i="57"/>
  <c r="AI359" i="57"/>
  <c r="AH359" i="57"/>
  <c r="AG359" i="57"/>
  <c r="AF359" i="57"/>
  <c r="AE359" i="57"/>
  <c r="AD359" i="57"/>
  <c r="BN358" i="57"/>
  <c r="BE358" i="57"/>
  <c r="AD358" i="57" s="1"/>
  <c r="AV358" i="57"/>
  <c r="AM358" i="57"/>
  <c r="AJ358" i="57"/>
  <c r="AI358" i="57"/>
  <c r="AH358" i="57"/>
  <c r="AG358" i="57"/>
  <c r="AF358" i="57"/>
  <c r="AE358" i="57"/>
  <c r="BN357" i="57"/>
  <c r="BM357" i="57"/>
  <c r="BL357" i="57"/>
  <c r="BE357" i="57"/>
  <c r="BD357" i="57"/>
  <c r="BC357" i="57"/>
  <c r="AV357" i="57"/>
  <c r="AU357" i="57"/>
  <c r="AT357" i="57"/>
  <c r="AM357" i="57"/>
  <c r="AD357" i="57" s="1"/>
  <c r="AL357" i="57"/>
  <c r="AK357" i="57"/>
  <c r="AJ357" i="57"/>
  <c r="AI357" i="57"/>
  <c r="AH357" i="57"/>
  <c r="AG357" i="57"/>
  <c r="AF357" i="57"/>
  <c r="AE357" i="57"/>
  <c r="AC357" i="57"/>
  <c r="AB357" i="57"/>
  <c r="R357" i="57"/>
  <c r="M357" i="57"/>
  <c r="K357" i="57"/>
  <c r="BN356" i="57"/>
  <c r="BE356" i="57"/>
  <c r="AV356" i="57"/>
  <c r="AM356" i="57"/>
  <c r="AJ356" i="57"/>
  <c r="AI356" i="57"/>
  <c r="AH356" i="57"/>
  <c r="AG356" i="57"/>
  <c r="AF356" i="57"/>
  <c r="AE356" i="57"/>
  <c r="AD356" i="57"/>
  <c r="BN355" i="57"/>
  <c r="BE355" i="57"/>
  <c r="AV355" i="57"/>
  <c r="AM355" i="57"/>
  <c r="AJ355" i="57"/>
  <c r="AI355" i="57"/>
  <c r="AH355" i="57"/>
  <c r="AG355" i="57"/>
  <c r="AF355" i="57"/>
  <c r="AE355" i="57"/>
  <c r="AD355" i="57"/>
  <c r="BN354" i="57"/>
  <c r="BE354" i="57"/>
  <c r="AV354" i="57"/>
  <c r="AD354" i="57" s="1"/>
  <c r="AM354" i="57"/>
  <c r="AJ354" i="57"/>
  <c r="AI354" i="57"/>
  <c r="AH354" i="57"/>
  <c r="AG354" i="57"/>
  <c r="AF354" i="57"/>
  <c r="AE354" i="57"/>
  <c r="BN353" i="57"/>
  <c r="BM353" i="57"/>
  <c r="BL353" i="57"/>
  <c r="BE353" i="57"/>
  <c r="AD353" i="57" s="1"/>
  <c r="BD353" i="57"/>
  <c r="BC353" i="57"/>
  <c r="AV353" i="57"/>
  <c r="AU353" i="57"/>
  <c r="AT353" i="57"/>
  <c r="AM353" i="57"/>
  <c r="AL353" i="57"/>
  <c r="AK353" i="57"/>
  <c r="AJ353" i="57"/>
  <c r="AI353" i="57"/>
  <c r="AH353" i="57"/>
  <c r="AG353" i="57"/>
  <c r="AF353" i="57"/>
  <c r="AE353" i="57"/>
  <c r="AC353" i="57"/>
  <c r="AB353" i="57"/>
  <c r="R353" i="57"/>
  <c r="M353" i="57"/>
  <c r="K353" i="57"/>
  <c r="BN352" i="57"/>
  <c r="BE352" i="57"/>
  <c r="AD352" i="57" s="1"/>
  <c r="AV352" i="57"/>
  <c r="AM352" i="57"/>
  <c r="AJ352" i="57"/>
  <c r="AI352" i="57"/>
  <c r="AH352" i="57"/>
  <c r="AG352" i="57"/>
  <c r="AF352" i="57"/>
  <c r="AE352" i="57"/>
  <c r="BN351" i="57"/>
  <c r="BE351" i="57"/>
  <c r="AV351" i="57"/>
  <c r="AM351" i="57"/>
  <c r="AD351" i="57" s="1"/>
  <c r="AJ351" i="57"/>
  <c r="AI351" i="57"/>
  <c r="AH351" i="57"/>
  <c r="AG351" i="57"/>
  <c r="AF351" i="57"/>
  <c r="AE351" i="57"/>
  <c r="BN350" i="57"/>
  <c r="BE350" i="57"/>
  <c r="AV350" i="57"/>
  <c r="AM350" i="57"/>
  <c r="AD350" i="57" s="1"/>
  <c r="AJ350" i="57"/>
  <c r="AI350" i="57"/>
  <c r="AH350" i="57"/>
  <c r="AG350" i="57"/>
  <c r="AF350" i="57"/>
  <c r="AE350" i="57"/>
  <c r="BN349" i="57"/>
  <c r="BM349" i="57"/>
  <c r="BL349" i="57"/>
  <c r="BE349" i="57"/>
  <c r="AD349" i="57" s="1"/>
  <c r="BD349" i="57"/>
  <c r="BC349" i="57"/>
  <c r="AV349" i="57"/>
  <c r="AU349" i="57"/>
  <c r="AT349" i="57"/>
  <c r="AM349" i="57"/>
  <c r="AL349" i="57"/>
  <c r="AK349" i="57"/>
  <c r="AJ349" i="57"/>
  <c r="AI349" i="57"/>
  <c r="AH349" i="57"/>
  <c r="AG349" i="57"/>
  <c r="AF349" i="57"/>
  <c r="AE349" i="57"/>
  <c r="AC349" i="57"/>
  <c r="AB349" i="57"/>
  <c r="R349" i="57"/>
  <c r="M349" i="57"/>
  <c r="K349" i="57"/>
  <c r="BN348" i="57"/>
  <c r="BE348" i="57"/>
  <c r="AV348" i="57"/>
  <c r="AM348" i="57"/>
  <c r="AD348" i="57" s="1"/>
  <c r="AJ348" i="57"/>
  <c r="AI348" i="57"/>
  <c r="AH348" i="57"/>
  <c r="AG348" i="57"/>
  <c r="AF348" i="57"/>
  <c r="AE348" i="57"/>
  <c r="BN347" i="57"/>
  <c r="BE347" i="57"/>
  <c r="AV347" i="57"/>
  <c r="AM347" i="57"/>
  <c r="AD347" i="57" s="1"/>
  <c r="AJ347" i="57"/>
  <c r="AI347" i="57"/>
  <c r="AH347" i="57"/>
  <c r="AG347" i="57"/>
  <c r="AF347" i="57"/>
  <c r="AE347" i="57"/>
  <c r="BN346" i="57"/>
  <c r="BE346" i="57"/>
  <c r="AV346" i="57"/>
  <c r="AM346" i="57"/>
  <c r="AD346" i="57" s="1"/>
  <c r="AJ346" i="57"/>
  <c r="AI346" i="57"/>
  <c r="AH346" i="57"/>
  <c r="AG346" i="57"/>
  <c r="AF346" i="57"/>
  <c r="AE346" i="57"/>
  <c r="BN345" i="57"/>
  <c r="BM345" i="57"/>
  <c r="BL345" i="57"/>
  <c r="BE345" i="57"/>
  <c r="BD345" i="57"/>
  <c r="BC345" i="57"/>
  <c r="AV345" i="57"/>
  <c r="AU345" i="57"/>
  <c r="AT345" i="57"/>
  <c r="AM345" i="57"/>
  <c r="AL345" i="57"/>
  <c r="AK345" i="57"/>
  <c r="AJ345" i="57"/>
  <c r="AI345" i="57"/>
  <c r="AH345" i="57"/>
  <c r="AG345" i="57"/>
  <c r="AF345" i="57"/>
  <c r="AE345" i="57"/>
  <c r="AD345" i="57"/>
  <c r="AC345" i="57"/>
  <c r="AB345" i="57"/>
  <c r="R345" i="57"/>
  <c r="M345" i="57"/>
  <c r="K345" i="57"/>
  <c r="BN344" i="57"/>
  <c r="BE344" i="57"/>
  <c r="AV344" i="57"/>
  <c r="AD344" i="57" s="1"/>
  <c r="AM344" i="57"/>
  <c r="AJ344" i="57"/>
  <c r="AI344" i="57"/>
  <c r="AH344" i="57"/>
  <c r="AG344" i="57"/>
  <c r="AF344" i="57"/>
  <c r="AE344" i="57"/>
  <c r="BN343" i="57"/>
  <c r="BE343" i="57"/>
  <c r="AV343" i="57"/>
  <c r="AM343" i="57"/>
  <c r="AD343" i="57" s="1"/>
  <c r="AJ343" i="57"/>
  <c r="AI343" i="57"/>
  <c r="AH343" i="57"/>
  <c r="AG343" i="57"/>
  <c r="AF343" i="57"/>
  <c r="AE343" i="57"/>
  <c r="BN342" i="57"/>
  <c r="BE342" i="57"/>
  <c r="AV342" i="57"/>
  <c r="AM342" i="57"/>
  <c r="AJ342" i="57"/>
  <c r="AI342" i="57"/>
  <c r="AH342" i="57"/>
  <c r="AG342" i="57"/>
  <c r="AF342" i="57"/>
  <c r="AE342" i="57"/>
  <c r="AD342" i="57"/>
  <c r="BN341" i="57"/>
  <c r="BM341" i="57"/>
  <c r="BL341" i="57"/>
  <c r="BE341" i="57"/>
  <c r="BD341" i="57"/>
  <c r="BC341" i="57"/>
  <c r="AV341" i="57"/>
  <c r="AU341" i="57"/>
  <c r="AT341" i="57"/>
  <c r="AM341" i="57"/>
  <c r="AD341" i="57" s="1"/>
  <c r="AL341" i="57"/>
  <c r="AK341" i="57"/>
  <c r="AJ341" i="57"/>
  <c r="AI341" i="57"/>
  <c r="AH341" i="57"/>
  <c r="AG341" i="57"/>
  <c r="AF341" i="57"/>
  <c r="AE341" i="57"/>
  <c r="AC341" i="57"/>
  <c r="AB341" i="57"/>
  <c r="R341" i="57"/>
  <c r="M341" i="57"/>
  <c r="K341" i="57"/>
  <c r="BN340" i="57"/>
  <c r="BE340" i="57"/>
  <c r="AV340" i="57"/>
  <c r="AM340" i="57"/>
  <c r="AJ340" i="57"/>
  <c r="AI340" i="57"/>
  <c r="AH340" i="57"/>
  <c r="AG340" i="57"/>
  <c r="AF340" i="57"/>
  <c r="AE340" i="57"/>
  <c r="AD340" i="57"/>
  <c r="BN339" i="57"/>
  <c r="BE339" i="57"/>
  <c r="AV339" i="57"/>
  <c r="AM339" i="57"/>
  <c r="AJ339" i="57"/>
  <c r="AI339" i="57"/>
  <c r="AH339" i="57"/>
  <c r="AG339" i="57"/>
  <c r="AF339" i="57"/>
  <c r="AE339" i="57"/>
  <c r="AD339" i="57"/>
  <c r="BN338" i="57"/>
  <c r="BE338" i="57"/>
  <c r="AV338" i="57"/>
  <c r="AD338" i="57" s="1"/>
  <c r="AM338" i="57"/>
  <c r="AJ338" i="57"/>
  <c r="AI338" i="57"/>
  <c r="AH338" i="57"/>
  <c r="AG338" i="57"/>
  <c r="AF338" i="57"/>
  <c r="AE338" i="57"/>
  <c r="BN337" i="57"/>
  <c r="BM337" i="57"/>
  <c r="BL337" i="57"/>
  <c r="BE337" i="57"/>
  <c r="AD337" i="57" s="1"/>
  <c r="BD337" i="57"/>
  <c r="BC337" i="57"/>
  <c r="AV337" i="57"/>
  <c r="AU337" i="57"/>
  <c r="AT337" i="57"/>
  <c r="AM337" i="57"/>
  <c r="AL337" i="57"/>
  <c r="AK337" i="57"/>
  <c r="AJ337" i="57"/>
  <c r="AI337" i="57"/>
  <c r="AH337" i="57"/>
  <c r="AG337" i="57"/>
  <c r="AF337" i="57"/>
  <c r="AE337" i="57"/>
  <c r="AC337" i="57"/>
  <c r="AB337" i="57"/>
  <c r="R337" i="57"/>
  <c r="M337" i="57"/>
  <c r="K337" i="57"/>
  <c r="BN336" i="57"/>
  <c r="BE336" i="57"/>
  <c r="AD336" i="57" s="1"/>
  <c r="AV336" i="57"/>
  <c r="AM336" i="57"/>
  <c r="AJ336" i="57"/>
  <c r="AI336" i="57"/>
  <c r="AH336" i="57"/>
  <c r="AG336" i="57"/>
  <c r="AF336" i="57"/>
  <c r="AE336" i="57"/>
  <c r="BN335" i="57"/>
  <c r="BE335" i="57"/>
  <c r="AV335" i="57"/>
  <c r="AM335" i="57"/>
  <c r="AD335" i="57" s="1"/>
  <c r="AJ335" i="57"/>
  <c r="AI335" i="57"/>
  <c r="AH335" i="57"/>
  <c r="AG335" i="57"/>
  <c r="AF335" i="57"/>
  <c r="AE335" i="57"/>
  <c r="BN334" i="57"/>
  <c r="BE334" i="57"/>
  <c r="AV334" i="57"/>
  <c r="AD334" i="57" s="1"/>
  <c r="AM334" i="57"/>
  <c r="AJ334" i="57"/>
  <c r="AI334" i="57"/>
  <c r="AH334" i="57"/>
  <c r="AG334" i="57"/>
  <c r="AF334" i="57"/>
  <c r="AE334" i="57"/>
  <c r="BN333" i="57"/>
  <c r="BM333" i="57"/>
  <c r="BL333" i="57"/>
  <c r="BE333" i="57"/>
  <c r="AD333" i="57" s="1"/>
  <c r="BD333" i="57"/>
  <c r="BC333" i="57"/>
  <c r="AV333" i="57"/>
  <c r="AU333" i="57"/>
  <c r="AT333" i="57"/>
  <c r="AM333" i="57"/>
  <c r="AL333" i="57"/>
  <c r="AK333" i="57"/>
  <c r="AJ333" i="57"/>
  <c r="AI333" i="57"/>
  <c r="AH333" i="57"/>
  <c r="AG333" i="57"/>
  <c r="AF333" i="57"/>
  <c r="AE333" i="57"/>
  <c r="AC333" i="57"/>
  <c r="AB333" i="57"/>
  <c r="R333" i="57"/>
  <c r="M333" i="57"/>
  <c r="K333" i="57"/>
  <c r="BN332" i="57"/>
  <c r="BE332" i="57"/>
  <c r="AV332" i="57"/>
  <c r="AM332" i="57"/>
  <c r="AD332" i="57" s="1"/>
  <c r="AJ332" i="57"/>
  <c r="AI332" i="57"/>
  <c r="AH332" i="57"/>
  <c r="AG332" i="57"/>
  <c r="AF332" i="57"/>
  <c r="AE332" i="57"/>
  <c r="BN331" i="57"/>
  <c r="BE331" i="57"/>
  <c r="AV331" i="57"/>
  <c r="AM331" i="57"/>
  <c r="AD331" i="57" s="1"/>
  <c r="AJ331" i="57"/>
  <c r="AI331" i="57"/>
  <c r="AH331" i="57"/>
  <c r="AG331" i="57"/>
  <c r="AF331" i="57"/>
  <c r="AE331" i="57"/>
  <c r="BN330" i="57"/>
  <c r="BE330" i="57"/>
  <c r="AV330" i="57"/>
  <c r="AM330" i="57"/>
  <c r="AD330" i="57" s="1"/>
  <c r="AJ330" i="57"/>
  <c r="AI330" i="57"/>
  <c r="AH330" i="57"/>
  <c r="AG330" i="57"/>
  <c r="AF330" i="57"/>
  <c r="AE330" i="57"/>
  <c r="BN329" i="57"/>
  <c r="BM329" i="57"/>
  <c r="BL329" i="57"/>
  <c r="BE329" i="57"/>
  <c r="BD329" i="57"/>
  <c r="BC329" i="57"/>
  <c r="AV329" i="57"/>
  <c r="AU329" i="57"/>
  <c r="AT329" i="57"/>
  <c r="AM329" i="57"/>
  <c r="AL329" i="57"/>
  <c r="AK329" i="57"/>
  <c r="AJ329" i="57"/>
  <c r="AI329" i="57"/>
  <c r="AH329" i="57"/>
  <c r="AG329" i="57"/>
  <c r="AF329" i="57"/>
  <c r="AE329" i="57"/>
  <c r="AD329" i="57"/>
  <c r="AC329" i="57"/>
  <c r="AB329" i="57"/>
  <c r="R329" i="57"/>
  <c r="M329" i="57"/>
  <c r="K329" i="57"/>
  <c r="BN328" i="57"/>
  <c r="BE328" i="57"/>
  <c r="AV328" i="57"/>
  <c r="AM328" i="57"/>
  <c r="AD328" i="57" s="1"/>
  <c r="AJ328" i="57"/>
  <c r="AI328" i="57"/>
  <c r="AH328" i="57"/>
  <c r="AG328" i="57"/>
  <c r="AF328" i="57"/>
  <c r="AE328" i="57"/>
  <c r="BN327" i="57"/>
  <c r="BE327" i="57"/>
  <c r="AV327" i="57"/>
  <c r="AM327" i="57"/>
  <c r="AD327" i="57" s="1"/>
  <c r="AJ327" i="57"/>
  <c r="AI327" i="57"/>
  <c r="AH327" i="57"/>
  <c r="AG327" i="57"/>
  <c r="AF327" i="57"/>
  <c r="AE327" i="57"/>
  <c r="BN326" i="57"/>
  <c r="BE326" i="57"/>
  <c r="AV326" i="57"/>
  <c r="AM326" i="57"/>
  <c r="AJ326" i="57"/>
  <c r="AI326" i="57"/>
  <c r="AH326" i="57"/>
  <c r="AG326" i="57"/>
  <c r="AF326" i="57"/>
  <c r="AE326" i="57"/>
  <c r="AD326" i="57"/>
  <c r="BN324" i="57"/>
  <c r="BM324" i="57"/>
  <c r="BL324" i="57"/>
  <c r="BE324" i="57"/>
  <c r="BD324" i="57"/>
  <c r="BC324" i="57"/>
  <c r="AV324" i="57"/>
  <c r="AU324" i="57"/>
  <c r="AT324" i="57"/>
  <c r="AM324" i="57"/>
  <c r="AD324" i="57" s="1"/>
  <c r="AL324" i="57"/>
  <c r="AK324" i="57"/>
  <c r="AJ324" i="57"/>
  <c r="AI324" i="57"/>
  <c r="AH324" i="57"/>
  <c r="AG324" i="57"/>
  <c r="AF324" i="57"/>
  <c r="AE324" i="57"/>
  <c r="AC324" i="57"/>
  <c r="AB324" i="57"/>
  <c r="R324" i="57"/>
  <c r="M324" i="57"/>
  <c r="K324" i="57"/>
  <c r="BN323" i="57"/>
  <c r="BE323" i="57"/>
  <c r="AV323" i="57"/>
  <c r="AM323" i="57"/>
  <c r="AJ323" i="57"/>
  <c r="AI323" i="57"/>
  <c r="AH323" i="57"/>
  <c r="AG323" i="57"/>
  <c r="AF323" i="57"/>
  <c r="AE323" i="57"/>
  <c r="AD323" i="57"/>
  <c r="BN322" i="57"/>
  <c r="BE322" i="57"/>
  <c r="AV322" i="57"/>
  <c r="AM322" i="57"/>
  <c r="AJ322" i="57"/>
  <c r="AI322" i="57"/>
  <c r="AH322" i="57"/>
  <c r="AG322" i="57"/>
  <c r="AF322" i="57"/>
  <c r="AE322" i="57"/>
  <c r="AD322" i="57"/>
  <c r="BN321" i="57"/>
  <c r="BE321" i="57"/>
  <c r="AV321" i="57"/>
  <c r="AD321" i="57" s="1"/>
  <c r="AM321" i="57"/>
  <c r="AJ321" i="57"/>
  <c r="AI321" i="57"/>
  <c r="AH321" i="57"/>
  <c r="AG321" i="57"/>
  <c r="AF321" i="57"/>
  <c r="AE321" i="57"/>
  <c r="BM320" i="57"/>
  <c r="BL320" i="57"/>
  <c r="BE320" i="57"/>
  <c r="BD320" i="57"/>
  <c r="BC320" i="57"/>
  <c r="AV320" i="57"/>
  <c r="AU320" i="57"/>
  <c r="AT320" i="57"/>
  <c r="AM320" i="57"/>
  <c r="AL320" i="57"/>
  <c r="AK320" i="57"/>
  <c r="AJ320" i="57"/>
  <c r="AI320" i="57"/>
  <c r="AH320" i="57"/>
  <c r="AF320" i="57"/>
  <c r="AC320" i="57"/>
  <c r="AB320" i="57"/>
  <c r="R320" i="57"/>
  <c r="M320" i="57"/>
  <c r="K320" i="57"/>
  <c r="BN319" i="57"/>
  <c r="BE319" i="57"/>
  <c r="AV319" i="57"/>
  <c r="AM319" i="57"/>
  <c r="AD319" i="57" s="1"/>
  <c r="AJ319" i="57"/>
  <c r="AI319" i="57"/>
  <c r="AH319" i="57"/>
  <c r="AG319" i="57"/>
  <c r="AF319" i="57"/>
  <c r="AE319" i="57"/>
  <c r="BN318" i="57"/>
  <c r="BE318" i="57"/>
  <c r="AV318" i="57"/>
  <c r="AM318" i="57"/>
  <c r="AD318" i="57" s="1"/>
  <c r="AJ318" i="57"/>
  <c r="AI318" i="57"/>
  <c r="AH318" i="57"/>
  <c r="AG318" i="57"/>
  <c r="AF318" i="57"/>
  <c r="AE318" i="57"/>
  <c r="BN317" i="57"/>
  <c r="BE317" i="57"/>
  <c r="AV317" i="57"/>
  <c r="AM317" i="57"/>
  <c r="AD317" i="57" s="1"/>
  <c r="AJ317" i="57"/>
  <c r="AI317" i="57"/>
  <c r="AH317" i="57"/>
  <c r="AG317" i="57"/>
  <c r="AF317" i="57"/>
  <c r="AE317" i="57"/>
  <c r="BM316" i="57"/>
  <c r="BL316" i="57"/>
  <c r="BE316" i="57"/>
  <c r="BD316" i="57"/>
  <c r="BC316" i="57"/>
  <c r="AV316" i="57"/>
  <c r="AU316" i="57"/>
  <c r="AT316" i="57"/>
  <c r="AM316" i="57"/>
  <c r="AL316" i="57"/>
  <c r="AK316" i="57"/>
  <c r="AH316" i="57"/>
  <c r="AG316" i="57"/>
  <c r="AF316" i="57"/>
  <c r="AE316" i="57"/>
  <c r="AC316" i="57"/>
  <c r="AB316" i="57"/>
  <c r="R316" i="57"/>
  <c r="M316" i="57"/>
  <c r="K316" i="57"/>
  <c r="BN315" i="57"/>
  <c r="BE315" i="57"/>
  <c r="AV315" i="57"/>
  <c r="AD315" i="57" s="1"/>
  <c r="AM315" i="57"/>
  <c r="AJ315" i="57"/>
  <c r="AI315" i="57"/>
  <c r="AH315" i="57"/>
  <c r="AG315" i="57"/>
  <c r="AF315" i="57"/>
  <c r="AE315" i="57"/>
  <c r="BN314" i="57"/>
  <c r="BE314" i="57"/>
  <c r="AV314" i="57"/>
  <c r="AD314" i="57" s="1"/>
  <c r="AM314" i="57"/>
  <c r="AJ314" i="57"/>
  <c r="AI314" i="57"/>
  <c r="AH314" i="57"/>
  <c r="AG314" i="57"/>
  <c r="AF314" i="57"/>
  <c r="AE314" i="57"/>
  <c r="BN313" i="57"/>
  <c r="BE313" i="57"/>
  <c r="AV313" i="57"/>
  <c r="AM313" i="57"/>
  <c r="AD313" i="57" s="1"/>
  <c r="AJ313" i="57"/>
  <c r="AI313" i="57"/>
  <c r="AH313" i="57"/>
  <c r="AG313" i="57"/>
  <c r="AF313" i="57"/>
  <c r="AE313" i="57"/>
  <c r="BM312" i="57"/>
  <c r="BL312" i="57"/>
  <c r="BE312" i="57"/>
  <c r="BD312" i="57"/>
  <c r="BC312" i="57"/>
  <c r="AV312" i="57"/>
  <c r="AU312" i="57"/>
  <c r="AT312" i="57"/>
  <c r="AM312" i="57"/>
  <c r="AL312" i="57"/>
  <c r="AK312" i="57"/>
  <c r="AJ312" i="57"/>
  <c r="AI312" i="57"/>
  <c r="AH312" i="57"/>
  <c r="AG312" i="57"/>
  <c r="AF312" i="57"/>
  <c r="AC312" i="57"/>
  <c r="AB312" i="57"/>
  <c r="R312" i="57"/>
  <c r="M312" i="57"/>
  <c r="K312" i="57"/>
  <c r="BN311" i="57"/>
  <c r="BE311" i="57"/>
  <c r="AV311" i="57"/>
  <c r="AM311" i="57"/>
  <c r="AD311" i="57" s="1"/>
  <c r="AJ311" i="57"/>
  <c r="AI311" i="57"/>
  <c r="AH311" i="57"/>
  <c r="AG311" i="57"/>
  <c r="AF311" i="57"/>
  <c r="AE311" i="57"/>
  <c r="BM308" i="57"/>
  <c r="BL308" i="57"/>
  <c r="BE308" i="57"/>
  <c r="BD308" i="57"/>
  <c r="BC308" i="57"/>
  <c r="AV308" i="57"/>
  <c r="AU308" i="57"/>
  <c r="AT308" i="57"/>
  <c r="AM308" i="57"/>
  <c r="AL308" i="57"/>
  <c r="AK308" i="57"/>
  <c r="AJ308" i="57"/>
  <c r="AI308" i="57"/>
  <c r="AH308" i="57"/>
  <c r="AG308" i="57"/>
  <c r="AE308" i="57"/>
  <c r="AC308" i="57"/>
  <c r="AB308" i="57"/>
  <c r="R308" i="57"/>
  <c r="M308" i="57"/>
  <c r="K308" i="57"/>
  <c r="BN307" i="57"/>
  <c r="BE307" i="57"/>
  <c r="AV307" i="57"/>
  <c r="AM307" i="57"/>
  <c r="AJ307" i="57"/>
  <c r="AI307" i="57"/>
  <c r="AH307" i="57"/>
  <c r="AG307" i="57"/>
  <c r="AF307" i="57"/>
  <c r="AE307" i="57"/>
  <c r="AD307" i="57"/>
  <c r="BN306" i="57"/>
  <c r="BE306" i="57"/>
  <c r="AV306" i="57"/>
  <c r="AM306" i="57"/>
  <c r="AJ306" i="57"/>
  <c r="AI306" i="57"/>
  <c r="AH306" i="57"/>
  <c r="AG306" i="57"/>
  <c r="AF306" i="57"/>
  <c r="AE306" i="57"/>
  <c r="AD306" i="57"/>
  <c r="BN305" i="57"/>
  <c r="BE305" i="57"/>
  <c r="AV305" i="57"/>
  <c r="AM305" i="57"/>
  <c r="AD305" i="57" s="1"/>
  <c r="AJ305" i="57"/>
  <c r="AI305" i="57"/>
  <c r="AH305" i="57"/>
  <c r="AG305" i="57"/>
  <c r="AF305" i="57"/>
  <c r="AE305" i="57"/>
  <c r="BN302" i="57"/>
  <c r="BM302" i="57"/>
  <c r="BL302" i="57"/>
  <c r="BE302" i="57"/>
  <c r="AD302" i="57" s="1"/>
  <c r="BD302" i="57"/>
  <c r="BC302" i="57"/>
  <c r="AV302" i="57"/>
  <c r="AU302" i="57"/>
  <c r="AT302" i="57"/>
  <c r="AM302" i="57"/>
  <c r="AL302" i="57"/>
  <c r="AK302" i="57"/>
  <c r="AJ302" i="57"/>
  <c r="AI302" i="57"/>
  <c r="AH302" i="57"/>
  <c r="AG302" i="57"/>
  <c r="AF302" i="57"/>
  <c r="AE302" i="57"/>
  <c r="AC302" i="57"/>
  <c r="AB302" i="57"/>
  <c r="R302" i="57"/>
  <c r="M302" i="57"/>
  <c r="K302" i="57"/>
  <c r="BN301" i="57"/>
  <c r="BE301" i="57"/>
  <c r="AV301" i="57"/>
  <c r="AD301" i="57" s="1"/>
  <c r="AM301" i="57"/>
  <c r="AJ301" i="57"/>
  <c r="AI301" i="57"/>
  <c r="AH301" i="57"/>
  <c r="AG301" i="57"/>
  <c r="AF301" i="57"/>
  <c r="AE301" i="57"/>
  <c r="BN300" i="57"/>
  <c r="BE300" i="57"/>
  <c r="AV300" i="57"/>
  <c r="AM300" i="57"/>
  <c r="AD300" i="57" s="1"/>
  <c r="AJ300" i="57"/>
  <c r="AI300" i="57"/>
  <c r="AH300" i="57"/>
  <c r="AG300" i="57"/>
  <c r="AF300" i="57"/>
  <c r="AE300" i="57"/>
  <c r="BN298" i="57"/>
  <c r="BE298" i="57"/>
  <c r="AV298" i="57"/>
  <c r="AD298" i="57" s="1"/>
  <c r="AM298" i="57"/>
  <c r="AJ298" i="57"/>
  <c r="AI298" i="57"/>
  <c r="AH298" i="57"/>
  <c r="AG298" i="57"/>
  <c r="AF298" i="57"/>
  <c r="AE298" i="57"/>
  <c r="BM297" i="57"/>
  <c r="BL297" i="57"/>
  <c r="BE297" i="57"/>
  <c r="BD297" i="57"/>
  <c r="BC297" i="57"/>
  <c r="AV297" i="57"/>
  <c r="AU297" i="57"/>
  <c r="AT297" i="57"/>
  <c r="AM297" i="57"/>
  <c r="AL297" i="57"/>
  <c r="AK297" i="57"/>
  <c r="AJ297" i="57"/>
  <c r="AI297" i="57"/>
  <c r="AH297" i="57"/>
  <c r="AG297" i="57"/>
  <c r="AF297" i="57"/>
  <c r="AC297" i="57"/>
  <c r="AB297" i="57"/>
  <c r="R297" i="57"/>
  <c r="M297" i="57"/>
  <c r="K297" i="57"/>
  <c r="BN296" i="57"/>
  <c r="BE296" i="57"/>
  <c r="AV296" i="57"/>
  <c r="AD296" i="57" s="1"/>
  <c r="AM296" i="57"/>
  <c r="AJ296" i="57"/>
  <c r="AI296" i="57"/>
  <c r="AH296" i="57"/>
  <c r="AG296" i="57"/>
  <c r="AF296" i="57"/>
  <c r="AE296" i="57"/>
  <c r="BN295" i="57"/>
  <c r="BE295" i="57"/>
  <c r="AV295" i="57"/>
  <c r="AM295" i="57"/>
  <c r="AD295" i="57" s="1"/>
  <c r="AJ295" i="57"/>
  <c r="AI295" i="57"/>
  <c r="AH295" i="57"/>
  <c r="AG295" i="57"/>
  <c r="AF295" i="57"/>
  <c r="AE295" i="57"/>
  <c r="BN294" i="57"/>
  <c r="BE294" i="57"/>
  <c r="AV294" i="57"/>
  <c r="AM294" i="57"/>
  <c r="AJ294" i="57"/>
  <c r="AI294" i="57"/>
  <c r="AH294" i="57"/>
  <c r="AG294" i="57"/>
  <c r="AF294" i="57"/>
  <c r="AE294" i="57"/>
  <c r="AD294" i="57"/>
  <c r="BN293" i="57"/>
  <c r="BM293" i="57"/>
  <c r="BL293" i="57"/>
  <c r="BE293" i="57"/>
  <c r="BD293" i="57"/>
  <c r="BC293" i="57"/>
  <c r="AV293" i="57"/>
  <c r="AU293" i="57"/>
  <c r="AT293" i="57"/>
  <c r="AM293" i="57"/>
  <c r="AL293" i="57"/>
  <c r="AK293" i="57"/>
  <c r="AJ293" i="57"/>
  <c r="AI293" i="57"/>
  <c r="AH293" i="57"/>
  <c r="AG293" i="57"/>
  <c r="AC293" i="57"/>
  <c r="AB293" i="57"/>
  <c r="R293" i="57"/>
  <c r="M293" i="57"/>
  <c r="K293" i="57"/>
  <c r="BN292" i="57"/>
  <c r="BE292" i="57"/>
  <c r="AV292" i="57"/>
  <c r="AD292" i="57" s="1"/>
  <c r="AM292" i="57"/>
  <c r="AJ292" i="57"/>
  <c r="AI292" i="57"/>
  <c r="AH292" i="57"/>
  <c r="AG292" i="57"/>
  <c r="AF292" i="57"/>
  <c r="AE292" i="57"/>
  <c r="BN291" i="57"/>
  <c r="BE291" i="57"/>
  <c r="AV291" i="57"/>
  <c r="AM291" i="57"/>
  <c r="AD291" i="57" s="1"/>
  <c r="AJ291" i="57"/>
  <c r="AI291" i="57"/>
  <c r="AH291" i="57"/>
  <c r="AG291" i="57"/>
  <c r="AF291" i="57"/>
  <c r="AE291" i="57"/>
  <c r="BN289" i="57"/>
  <c r="BE289" i="57"/>
  <c r="AV289" i="57"/>
  <c r="AM289" i="57"/>
  <c r="AD289" i="57" s="1"/>
  <c r="AJ289" i="57"/>
  <c r="AI289" i="57"/>
  <c r="AH289" i="57"/>
  <c r="AG289" i="57"/>
  <c r="AF289" i="57"/>
  <c r="AE289" i="57"/>
  <c r="BM288" i="57"/>
  <c r="BL288" i="57"/>
  <c r="BE288" i="57"/>
  <c r="BD288" i="57"/>
  <c r="BC288" i="57"/>
  <c r="AV288" i="57"/>
  <c r="AU288" i="57"/>
  <c r="AT288" i="57"/>
  <c r="AM288" i="57"/>
  <c r="AL288" i="57"/>
  <c r="AK288" i="57"/>
  <c r="AJ288" i="57"/>
  <c r="AI288" i="57"/>
  <c r="AH288" i="57"/>
  <c r="AG288" i="57"/>
  <c r="AF288" i="57"/>
  <c r="AC288" i="57"/>
  <c r="AB288" i="57"/>
  <c r="R288" i="57"/>
  <c r="M288" i="57"/>
  <c r="K288" i="57"/>
  <c r="BN287" i="57"/>
  <c r="BE287" i="57"/>
  <c r="AV287" i="57"/>
  <c r="AD287" i="57" s="1"/>
  <c r="AM287" i="57"/>
  <c r="AJ287" i="57"/>
  <c r="AI287" i="57"/>
  <c r="AH287" i="57"/>
  <c r="AG287" i="57"/>
  <c r="AF287" i="57"/>
  <c r="AE287" i="57"/>
  <c r="BN286" i="57"/>
  <c r="BE286" i="57"/>
  <c r="AV286" i="57"/>
  <c r="AM286" i="57"/>
  <c r="AD286" i="57" s="1"/>
  <c r="AJ286" i="57"/>
  <c r="AI286" i="57"/>
  <c r="AH286" i="57"/>
  <c r="AG286" i="57"/>
  <c r="AF286" i="57"/>
  <c r="AE286" i="57"/>
  <c r="BN284" i="57"/>
  <c r="BE284" i="57"/>
  <c r="AD284" i="57" s="1"/>
  <c r="AV284" i="57"/>
  <c r="AM284" i="57"/>
  <c r="AJ284" i="57"/>
  <c r="AI284" i="57"/>
  <c r="AH284" i="57"/>
  <c r="AG284" i="57"/>
  <c r="AF284" i="57"/>
  <c r="AE284" i="57"/>
  <c r="BN283" i="57"/>
  <c r="BM283" i="57"/>
  <c r="BL283" i="57"/>
  <c r="BE283" i="57"/>
  <c r="BD283" i="57"/>
  <c r="BC283" i="57"/>
  <c r="AU283" i="57"/>
  <c r="AT283" i="57"/>
  <c r="AM283" i="57"/>
  <c r="AL283" i="57"/>
  <c r="AK283" i="57"/>
  <c r="AI283" i="57"/>
  <c r="AH283" i="57"/>
  <c r="AG283" i="57"/>
  <c r="AF283" i="57"/>
  <c r="AC283" i="57"/>
  <c r="AB283" i="57"/>
  <c r="R283" i="57"/>
  <c r="M283" i="57"/>
  <c r="K283" i="57"/>
  <c r="BN282" i="57"/>
  <c r="BE282" i="57"/>
  <c r="AV282" i="57"/>
  <c r="AM282" i="57"/>
  <c r="AD282" i="57" s="1"/>
  <c r="AJ282" i="57"/>
  <c r="AI282" i="57"/>
  <c r="AH282" i="57"/>
  <c r="AG282" i="57"/>
  <c r="AF282" i="57"/>
  <c r="AE282" i="57"/>
  <c r="BN281" i="57"/>
  <c r="BE281" i="57"/>
  <c r="AV281" i="57"/>
  <c r="AM281" i="57"/>
  <c r="AD281" i="57" s="1"/>
  <c r="AJ281" i="57"/>
  <c r="AI281" i="57"/>
  <c r="AH281" i="57"/>
  <c r="AG281" i="57"/>
  <c r="AF281" i="57"/>
  <c r="AE281" i="57"/>
  <c r="BN280" i="57"/>
  <c r="BE280" i="57"/>
  <c r="AV280" i="57"/>
  <c r="AM280" i="57"/>
  <c r="AD280" i="57" s="1"/>
  <c r="AJ280" i="57"/>
  <c r="AI280" i="57"/>
  <c r="AH280" i="57"/>
  <c r="AG280" i="57"/>
  <c r="AF280" i="57"/>
  <c r="AE280" i="57"/>
  <c r="BM279" i="57"/>
  <c r="BL279" i="57"/>
  <c r="BE279" i="57"/>
  <c r="BD279" i="57"/>
  <c r="BC279" i="57"/>
  <c r="AV279" i="57"/>
  <c r="AU279" i="57"/>
  <c r="AT279" i="57"/>
  <c r="AM279" i="57"/>
  <c r="AL279" i="57"/>
  <c r="AK279" i="57"/>
  <c r="AJ279" i="57"/>
  <c r="AI279" i="57"/>
  <c r="AH279" i="57"/>
  <c r="AG279" i="57"/>
  <c r="AF279" i="57"/>
  <c r="AE279" i="57"/>
  <c r="AD279" i="57"/>
  <c r="AC279" i="57"/>
  <c r="AB279" i="57"/>
  <c r="R279" i="57"/>
  <c r="K279" i="57"/>
  <c r="BN278" i="57"/>
  <c r="BE278" i="57"/>
  <c r="AV278" i="57"/>
  <c r="AD278" i="57" s="1"/>
  <c r="AM278" i="57"/>
  <c r="AJ278" i="57"/>
  <c r="AI278" i="57"/>
  <c r="AH278" i="57"/>
  <c r="AG278" i="57"/>
  <c r="AF278" i="57"/>
  <c r="AE278" i="57"/>
  <c r="BN277" i="57"/>
  <c r="BE277" i="57"/>
  <c r="AV277" i="57"/>
  <c r="AM277" i="57"/>
  <c r="AD277" i="57" s="1"/>
  <c r="AJ277" i="57"/>
  <c r="AI277" i="57"/>
  <c r="AH277" i="57"/>
  <c r="AG277" i="57"/>
  <c r="AF277" i="57"/>
  <c r="AE277" i="57"/>
  <c r="BN276" i="57"/>
  <c r="BE276" i="57"/>
  <c r="AD276" i="57" s="1"/>
  <c r="AV276" i="57"/>
  <c r="AM276" i="57"/>
  <c r="AJ276" i="57"/>
  <c r="AI276" i="57"/>
  <c r="AH276" i="57"/>
  <c r="AG276" i="57"/>
  <c r="AF276" i="57"/>
  <c r="AE276" i="57"/>
  <c r="BM273" i="57"/>
  <c r="BL273" i="57"/>
  <c r="BD273" i="57"/>
  <c r="BC273" i="57"/>
  <c r="AU273" i="57"/>
  <c r="AT273" i="57"/>
  <c r="AL273" i="57"/>
  <c r="AK273" i="57"/>
  <c r="AJ273" i="57"/>
  <c r="AI273" i="57"/>
  <c r="AH273" i="57"/>
  <c r="AG273" i="57"/>
  <c r="AF273" i="57"/>
  <c r="AE273" i="57"/>
  <c r="AD273" i="57"/>
  <c r="AC273" i="57"/>
  <c r="AB273" i="57"/>
  <c r="R273" i="57"/>
  <c r="K273" i="57"/>
  <c r="BN272" i="57"/>
  <c r="BE272" i="57"/>
  <c r="AV272" i="57"/>
  <c r="AM272" i="57"/>
  <c r="AD272" i="57" s="1"/>
  <c r="AJ272" i="57"/>
  <c r="AI272" i="57"/>
  <c r="AH272" i="57"/>
  <c r="AG272" i="57"/>
  <c r="AF272" i="57"/>
  <c r="AE272" i="57"/>
  <c r="BN271" i="57"/>
  <c r="BE271" i="57"/>
  <c r="AV271" i="57"/>
  <c r="AM271" i="57"/>
  <c r="AD271" i="57" s="1"/>
  <c r="AJ271" i="57"/>
  <c r="AI271" i="57"/>
  <c r="AH271" i="57"/>
  <c r="AG271" i="57"/>
  <c r="AF271" i="57"/>
  <c r="AE271" i="57"/>
  <c r="BN270" i="57"/>
  <c r="BE270" i="57"/>
  <c r="AV270" i="57"/>
  <c r="AD270" i="57" s="1"/>
  <c r="AM270" i="57"/>
  <c r="AJ270" i="57"/>
  <c r="AI270" i="57"/>
  <c r="AH270" i="57"/>
  <c r="AG270" i="57"/>
  <c r="AF270" i="57"/>
  <c r="AE270" i="57"/>
  <c r="BN268" i="57"/>
  <c r="BM268" i="57"/>
  <c r="BL268" i="57"/>
  <c r="BE268" i="57"/>
  <c r="BD268" i="57"/>
  <c r="BC268" i="57"/>
  <c r="AU268" i="57"/>
  <c r="AT268" i="57"/>
  <c r="AM268" i="57"/>
  <c r="AL268" i="57"/>
  <c r="AK268" i="57"/>
  <c r="AJ268" i="57"/>
  <c r="AI268" i="57"/>
  <c r="AH268" i="57"/>
  <c r="AG268" i="57"/>
  <c r="AF268" i="57"/>
  <c r="AE268" i="57"/>
  <c r="AD268" i="57"/>
  <c r="AC268" i="57"/>
  <c r="AB268" i="57"/>
  <c r="R268" i="57"/>
  <c r="K268" i="57"/>
  <c r="BN267" i="57"/>
  <c r="BE267" i="57"/>
  <c r="AV267" i="57"/>
  <c r="AM267" i="57"/>
  <c r="AD267" i="57" s="1"/>
  <c r="AJ267" i="57"/>
  <c r="AI267" i="57"/>
  <c r="AH267" i="57"/>
  <c r="AG267" i="57"/>
  <c r="AF267" i="57"/>
  <c r="AE267" i="57"/>
  <c r="BN266" i="57"/>
  <c r="BE266" i="57"/>
  <c r="AD266" i="57" s="1"/>
  <c r="AV266" i="57"/>
  <c r="AM266" i="57"/>
  <c r="AJ266" i="57"/>
  <c r="AI266" i="57"/>
  <c r="AH266" i="57"/>
  <c r="AG266" i="57"/>
  <c r="AF266" i="57"/>
  <c r="AE266" i="57"/>
  <c r="BM261" i="57"/>
  <c r="BL261" i="57"/>
  <c r="BD261" i="57"/>
  <c r="BC261" i="57"/>
  <c r="AU261" i="57"/>
  <c r="AT261" i="57"/>
  <c r="AL261" i="57"/>
  <c r="AK261" i="57"/>
  <c r="AJ261" i="57"/>
  <c r="AI261" i="57"/>
  <c r="AH261" i="57"/>
  <c r="AG261" i="57"/>
  <c r="AF261" i="57"/>
  <c r="AC261" i="57"/>
  <c r="AB261" i="57"/>
  <c r="R261" i="57"/>
  <c r="K261" i="57"/>
  <c r="BN260" i="57"/>
  <c r="BE260" i="57"/>
  <c r="AV260" i="57"/>
  <c r="AD260" i="57" s="1"/>
  <c r="AM260" i="57"/>
  <c r="AJ260" i="57"/>
  <c r="AI260" i="57"/>
  <c r="AH260" i="57"/>
  <c r="AG260" i="57"/>
  <c r="AF260" i="57"/>
  <c r="AE260" i="57"/>
  <c r="BN259" i="57"/>
  <c r="BE259" i="57"/>
  <c r="AD259" i="57" s="1"/>
  <c r="AV259" i="57"/>
  <c r="AM259" i="57"/>
  <c r="AJ259" i="57"/>
  <c r="AI259" i="57"/>
  <c r="AH259" i="57"/>
  <c r="AG259" i="57"/>
  <c r="AF259" i="57"/>
  <c r="AE259" i="57"/>
  <c r="BN258" i="57"/>
  <c r="BE258" i="57"/>
  <c r="AV258" i="57"/>
  <c r="AD258" i="57" s="1"/>
  <c r="AM258" i="57"/>
  <c r="AJ258" i="57"/>
  <c r="AI258" i="57"/>
  <c r="AH258" i="57"/>
  <c r="AG258" i="57"/>
  <c r="AF258" i="57"/>
  <c r="AE258" i="57"/>
  <c r="BM257" i="57"/>
  <c r="BL257" i="57"/>
  <c r="BD257" i="57"/>
  <c r="BC257" i="57"/>
  <c r="AU257" i="57"/>
  <c r="AT257" i="57"/>
  <c r="AL257" i="57"/>
  <c r="AK257" i="57"/>
  <c r="AJ257" i="57"/>
  <c r="AI257" i="57"/>
  <c r="AH257" i="57"/>
  <c r="AG257" i="57"/>
  <c r="AF257" i="57"/>
  <c r="AC257" i="57"/>
  <c r="AB257" i="57"/>
  <c r="R257" i="57"/>
  <c r="K257" i="57"/>
  <c r="BN256" i="57"/>
  <c r="BE256" i="57"/>
  <c r="AV256" i="57"/>
  <c r="AM256" i="57"/>
  <c r="AD256" i="57" s="1"/>
  <c r="AJ256" i="57"/>
  <c r="AI256" i="57"/>
  <c r="AH256" i="57"/>
  <c r="AG256" i="57"/>
  <c r="AF256" i="57"/>
  <c r="AE256" i="57"/>
  <c r="BN255" i="57"/>
  <c r="BE255" i="57"/>
  <c r="AV255" i="57"/>
  <c r="AM255" i="57"/>
  <c r="AD255" i="57" s="1"/>
  <c r="AJ255" i="57"/>
  <c r="AI255" i="57"/>
  <c r="AH255" i="57"/>
  <c r="AG255" i="57"/>
  <c r="AF255" i="57"/>
  <c r="AE255" i="57"/>
  <c r="BN254" i="57"/>
  <c r="BE254" i="57"/>
  <c r="AV254" i="57"/>
  <c r="AD254" i="57" s="1"/>
  <c r="AM254" i="57"/>
  <c r="AJ254" i="57"/>
  <c r="AI254" i="57"/>
  <c r="AH254" i="57"/>
  <c r="AG254" i="57"/>
  <c r="AF254" i="57"/>
  <c r="AE254" i="57"/>
  <c r="BE253" i="57"/>
  <c r="BE252" i="57"/>
  <c r="BM251" i="57"/>
  <c r="BL251" i="57"/>
  <c r="BE251" i="57"/>
  <c r="BD251" i="57"/>
  <c r="BC251" i="57"/>
  <c r="AU251" i="57"/>
  <c r="AT251" i="57"/>
  <c r="AL251" i="57"/>
  <c r="AK251" i="57"/>
  <c r="AJ251" i="57"/>
  <c r="AI251" i="57"/>
  <c r="AH251" i="57"/>
  <c r="AG251" i="57"/>
  <c r="AF251" i="57"/>
  <c r="AC251" i="57"/>
  <c r="AB251" i="57"/>
  <c r="R251" i="57"/>
  <c r="K251" i="57"/>
  <c r="BN250" i="57"/>
  <c r="BE250" i="57"/>
  <c r="AV250" i="57"/>
  <c r="AM250" i="57"/>
  <c r="AJ250" i="57"/>
  <c r="AI250" i="57"/>
  <c r="AH250" i="57"/>
  <c r="AG250" i="57"/>
  <c r="AF250" i="57"/>
  <c r="AE250" i="57"/>
  <c r="AD250" i="57"/>
  <c r="BN249" i="57"/>
  <c r="BE249" i="57"/>
  <c r="AV249" i="57"/>
  <c r="AM249" i="57"/>
  <c r="AJ249" i="57"/>
  <c r="AI249" i="57"/>
  <c r="AH249" i="57"/>
  <c r="AG249" i="57"/>
  <c r="AF249" i="57"/>
  <c r="AE249" i="57"/>
  <c r="AD249" i="57"/>
  <c r="BN248" i="57"/>
  <c r="BE248" i="57"/>
  <c r="AV248" i="57"/>
  <c r="AM248" i="57"/>
  <c r="AD248" i="57" s="1"/>
  <c r="AJ248" i="57"/>
  <c r="AI248" i="57"/>
  <c r="AH248" i="57"/>
  <c r="AG248" i="57"/>
  <c r="AF248" i="57"/>
  <c r="AE248" i="57"/>
  <c r="BN243" i="57"/>
  <c r="BM243" i="57"/>
  <c r="BL243" i="57"/>
  <c r="BE243" i="57"/>
  <c r="BD243" i="57"/>
  <c r="BC243" i="57"/>
  <c r="AV243" i="57"/>
  <c r="AU243" i="57"/>
  <c r="AT243" i="57"/>
  <c r="AL243" i="57"/>
  <c r="AK243" i="57"/>
  <c r="AJ243" i="57"/>
  <c r="AI243" i="57"/>
  <c r="AH243" i="57"/>
  <c r="AG243" i="57"/>
  <c r="AE243" i="57"/>
  <c r="AC243" i="57"/>
  <c r="AB243" i="57"/>
  <c r="R243" i="57"/>
  <c r="K243" i="57"/>
  <c r="K230" i="57"/>
  <c r="BN229" i="57"/>
  <c r="BE229" i="57"/>
  <c r="AV229" i="57"/>
  <c r="AM229" i="57"/>
  <c r="AD229" i="57" s="1"/>
  <c r="AJ229" i="57"/>
  <c r="AI229" i="57"/>
  <c r="AH229" i="57"/>
  <c r="AG229" i="57"/>
  <c r="AF229" i="57"/>
  <c r="AE229" i="57"/>
  <c r="BN228" i="57"/>
  <c r="BE228" i="57"/>
  <c r="AV228" i="57"/>
  <c r="AD228" i="57" s="1"/>
  <c r="AM228" i="57"/>
  <c r="AJ228" i="57"/>
  <c r="AI228" i="57"/>
  <c r="AH228" i="57"/>
  <c r="AG228" i="57"/>
  <c r="AF228" i="57"/>
  <c r="AE228" i="57"/>
  <c r="BN226" i="57"/>
  <c r="BE226" i="57"/>
  <c r="AD226" i="57" s="1"/>
  <c r="AV226" i="57"/>
  <c r="AM226" i="57"/>
  <c r="AJ226" i="57"/>
  <c r="AI226" i="57"/>
  <c r="AH226" i="57"/>
  <c r="AG226" i="57"/>
  <c r="AF226" i="57"/>
  <c r="AE226" i="57"/>
  <c r="BN223" i="57"/>
  <c r="BM223" i="57"/>
  <c r="BL223" i="57"/>
  <c r="BE223" i="57"/>
  <c r="BD223" i="57"/>
  <c r="BC223" i="57"/>
  <c r="AV223" i="57"/>
  <c r="AD223" i="57" s="1"/>
  <c r="AU223" i="57"/>
  <c r="AT223" i="57"/>
  <c r="AK223" i="57"/>
  <c r="AJ223" i="57"/>
  <c r="AI223" i="57"/>
  <c r="AH223" i="57"/>
  <c r="AG223" i="57"/>
  <c r="AE223" i="57"/>
  <c r="AC223" i="57"/>
  <c r="AB223" i="57"/>
  <c r="R223" i="57"/>
  <c r="K223" i="57"/>
  <c r="BN222" i="57"/>
  <c r="BE222" i="57"/>
  <c r="AV222" i="57"/>
  <c r="AM222" i="57"/>
  <c r="AJ222" i="57"/>
  <c r="AI222" i="57"/>
  <c r="AH222" i="57"/>
  <c r="AG222" i="57"/>
  <c r="AF222" i="57"/>
  <c r="AE222" i="57"/>
  <c r="AD222" i="57"/>
  <c r="BN221" i="57"/>
  <c r="BE221" i="57"/>
  <c r="AV221" i="57"/>
  <c r="AM221" i="57"/>
  <c r="AD221" i="57" s="1"/>
  <c r="AJ221" i="57"/>
  <c r="AI221" i="57"/>
  <c r="AH221" i="57"/>
  <c r="AG221" i="57"/>
  <c r="AF221" i="57"/>
  <c r="AE221" i="57"/>
  <c r="BM218" i="57"/>
  <c r="BL218" i="57"/>
  <c r="BD218" i="57"/>
  <c r="BC218" i="57"/>
  <c r="AV218" i="57"/>
  <c r="AU218" i="57"/>
  <c r="AT218" i="57"/>
  <c r="AM218" i="57"/>
  <c r="AL218" i="57"/>
  <c r="AK218" i="57"/>
  <c r="AJ218" i="57"/>
  <c r="AI218" i="57"/>
  <c r="AH218" i="57"/>
  <c r="AG218" i="57"/>
  <c r="AF218" i="57"/>
  <c r="AC218" i="57"/>
  <c r="AB218" i="57"/>
  <c r="R218" i="57"/>
  <c r="M218" i="57"/>
  <c r="K218" i="57"/>
  <c r="BN217" i="57"/>
  <c r="BE217" i="57"/>
  <c r="AV217" i="57"/>
  <c r="AD217" i="57" s="1"/>
  <c r="AM217" i="57"/>
  <c r="AJ217" i="57"/>
  <c r="AI217" i="57"/>
  <c r="AH217" i="57"/>
  <c r="AG217" i="57"/>
  <c r="AF217" i="57"/>
  <c r="AE217" i="57"/>
  <c r="BN216" i="57"/>
  <c r="BE216" i="57"/>
  <c r="AV216" i="57"/>
  <c r="AM216" i="57"/>
  <c r="AJ216" i="57"/>
  <c r="AI216" i="57"/>
  <c r="AH216" i="57"/>
  <c r="AG216" i="57"/>
  <c r="AF216" i="57"/>
  <c r="AE216" i="57"/>
  <c r="AD216" i="57"/>
  <c r="BN215" i="57"/>
  <c r="BE215" i="57"/>
  <c r="AV215" i="57"/>
  <c r="AD215" i="57" s="1"/>
  <c r="AM215" i="57"/>
  <c r="AJ215" i="57"/>
  <c r="AI215" i="57"/>
  <c r="AH215" i="57"/>
  <c r="AG215" i="57"/>
  <c r="AF215" i="57"/>
  <c r="AE215" i="57"/>
  <c r="BN214" i="57"/>
  <c r="BM214" i="57"/>
  <c r="BL214" i="57"/>
  <c r="BE214" i="57"/>
  <c r="BD214" i="57"/>
  <c r="BC214" i="57"/>
  <c r="AV214" i="57"/>
  <c r="AU214" i="57"/>
  <c r="AT214" i="57"/>
  <c r="AM214" i="57"/>
  <c r="AL214" i="57"/>
  <c r="AK214" i="57"/>
  <c r="AJ214" i="57"/>
  <c r="AI214" i="57"/>
  <c r="AH214" i="57"/>
  <c r="AG214" i="57"/>
  <c r="AF214" i="57"/>
  <c r="AC214" i="57"/>
  <c r="AB214" i="57"/>
  <c r="R214" i="57"/>
  <c r="K214" i="57"/>
  <c r="BN213" i="57"/>
  <c r="BE213" i="57"/>
  <c r="AV213" i="57"/>
  <c r="AM213" i="57"/>
  <c r="AJ213" i="57"/>
  <c r="AI213" i="57"/>
  <c r="AH213" i="57"/>
  <c r="AG213" i="57"/>
  <c r="AF213" i="57"/>
  <c r="AE213" i="57"/>
  <c r="AD213" i="57"/>
  <c r="BN212" i="57"/>
  <c r="BE212" i="57"/>
  <c r="AV212" i="57"/>
  <c r="AM212" i="57"/>
  <c r="AD212" i="57" s="1"/>
  <c r="AJ212" i="57"/>
  <c r="AI212" i="57"/>
  <c r="AH212" i="57"/>
  <c r="AG212" i="57"/>
  <c r="AF212" i="57"/>
  <c r="AE212" i="57"/>
  <c r="BN211" i="57"/>
  <c r="BE211" i="57"/>
  <c r="AV211" i="57"/>
  <c r="AM211" i="57"/>
  <c r="AD211" i="57" s="1"/>
  <c r="AJ211" i="57"/>
  <c r="AI211" i="57"/>
  <c r="AH211" i="57"/>
  <c r="AG211" i="57"/>
  <c r="AF211" i="57"/>
  <c r="AE211" i="57"/>
  <c r="BM210" i="57"/>
  <c r="BL210" i="57"/>
  <c r="BE210" i="57"/>
  <c r="BD210" i="57"/>
  <c r="BC210" i="57"/>
  <c r="AV210" i="57"/>
  <c r="AU210" i="57"/>
  <c r="AT210" i="57"/>
  <c r="AM210" i="57"/>
  <c r="AL210" i="57"/>
  <c r="AK210" i="57"/>
  <c r="AJ210" i="57"/>
  <c r="AI210" i="57"/>
  <c r="AH210" i="57"/>
  <c r="AG210" i="57"/>
  <c r="AF210" i="57"/>
  <c r="AC210" i="57"/>
  <c r="AB210" i="57"/>
  <c r="R210" i="57"/>
  <c r="K210" i="57"/>
  <c r="BN209" i="57"/>
  <c r="BE209" i="57"/>
  <c r="AV209" i="57"/>
  <c r="AM209" i="57"/>
  <c r="AJ209" i="57"/>
  <c r="AI209" i="57"/>
  <c r="AH209" i="57"/>
  <c r="AG209" i="57"/>
  <c r="AF209" i="57"/>
  <c r="AE209" i="57"/>
  <c r="AD209" i="57"/>
  <c r="BN208" i="57"/>
  <c r="BE208" i="57"/>
  <c r="AV208" i="57"/>
  <c r="AD208" i="57" s="1"/>
  <c r="AM208" i="57"/>
  <c r="AJ208" i="57"/>
  <c r="AI208" i="57"/>
  <c r="AH208" i="57"/>
  <c r="AG208" i="57"/>
  <c r="AF208" i="57"/>
  <c r="AE208" i="57"/>
  <c r="BN207" i="57"/>
  <c r="BE207" i="57"/>
  <c r="AV207" i="57"/>
  <c r="AM207" i="57"/>
  <c r="AJ207" i="57"/>
  <c r="AI207" i="57"/>
  <c r="AH207" i="57"/>
  <c r="AG207" i="57"/>
  <c r="AF207" i="57"/>
  <c r="AE207" i="57"/>
  <c r="AD207" i="57"/>
  <c r="BN204" i="57"/>
  <c r="BM204" i="57"/>
  <c r="BL204" i="57"/>
  <c r="BE204" i="57"/>
  <c r="BD204" i="57"/>
  <c r="BC204" i="57"/>
  <c r="AV204" i="57"/>
  <c r="AU204" i="57"/>
  <c r="AT204" i="57"/>
  <c r="AK204" i="57"/>
  <c r="AJ204" i="57"/>
  <c r="AI204" i="57"/>
  <c r="AH204" i="57"/>
  <c r="AG204" i="57"/>
  <c r="AE204" i="57"/>
  <c r="AC204" i="57"/>
  <c r="AB204" i="57"/>
  <c r="R204" i="57"/>
  <c r="M204" i="57"/>
  <c r="K204" i="57"/>
  <c r="BN203" i="57"/>
  <c r="BE203" i="57"/>
  <c r="AV203" i="57"/>
  <c r="AM203" i="57"/>
  <c r="AD203" i="57" s="1"/>
  <c r="AJ203" i="57"/>
  <c r="AI203" i="57"/>
  <c r="AH203" i="57"/>
  <c r="AG203" i="57"/>
  <c r="AF203" i="57"/>
  <c r="AE203" i="57"/>
  <c r="BN202" i="57"/>
  <c r="BE202" i="57"/>
  <c r="AV202" i="57"/>
  <c r="AM202" i="57"/>
  <c r="AD202" i="57" s="1"/>
  <c r="AJ202" i="57"/>
  <c r="AI202" i="57"/>
  <c r="AH202" i="57"/>
  <c r="AG202" i="57"/>
  <c r="AF202" i="57"/>
  <c r="AE202" i="57"/>
  <c r="BN201" i="57"/>
  <c r="BE201" i="57"/>
  <c r="AV201" i="57"/>
  <c r="AM201" i="57"/>
  <c r="AD201" i="57" s="1"/>
  <c r="AJ201" i="57"/>
  <c r="AI201" i="57"/>
  <c r="AH201" i="57"/>
  <c r="AG201" i="57"/>
  <c r="AF201" i="57"/>
  <c r="AE201" i="57"/>
  <c r="BN200" i="57"/>
  <c r="BM200" i="57"/>
  <c r="BL200" i="57"/>
  <c r="BE200" i="57"/>
  <c r="AD200" i="57" s="1"/>
  <c r="BD200" i="57"/>
  <c r="BC200" i="57"/>
  <c r="AV200" i="57"/>
  <c r="AU200" i="57"/>
  <c r="AT200" i="57"/>
  <c r="AM200" i="57"/>
  <c r="AL200" i="57"/>
  <c r="AK200" i="57"/>
  <c r="AJ200" i="57"/>
  <c r="AI200" i="57"/>
  <c r="AH200" i="57"/>
  <c r="AG200" i="57"/>
  <c r="AF200" i="57"/>
  <c r="AE200" i="57"/>
  <c r="AC200" i="57"/>
  <c r="AB200" i="57"/>
  <c r="R200" i="57"/>
  <c r="M200" i="57"/>
  <c r="K200" i="57"/>
  <c r="BN199" i="57"/>
  <c r="BE199" i="57"/>
  <c r="AV199" i="57"/>
  <c r="AM199" i="57"/>
  <c r="AD199" i="57" s="1"/>
  <c r="AJ199" i="57"/>
  <c r="AI199" i="57"/>
  <c r="AH199" i="57"/>
  <c r="AG199" i="57"/>
  <c r="AF199" i="57"/>
  <c r="AE199" i="57"/>
  <c r="BN198" i="57"/>
  <c r="BE198" i="57"/>
  <c r="AV198" i="57"/>
  <c r="AD198" i="57" s="1"/>
  <c r="AM198" i="57"/>
  <c r="AJ198" i="57"/>
  <c r="AI198" i="57"/>
  <c r="AH198" i="57"/>
  <c r="AG198" i="57"/>
  <c r="AF198" i="57"/>
  <c r="AE198" i="57"/>
  <c r="BN197" i="57"/>
  <c r="BE197" i="57"/>
  <c r="AV197" i="57"/>
  <c r="AM197" i="57"/>
  <c r="AJ197" i="57"/>
  <c r="AI197" i="57"/>
  <c r="AH197" i="57"/>
  <c r="AG197" i="57"/>
  <c r="AF197" i="57"/>
  <c r="AE197" i="57"/>
  <c r="AD197" i="57"/>
  <c r="BN196" i="57"/>
  <c r="BM196" i="57"/>
  <c r="BL196" i="57"/>
  <c r="BE196" i="57"/>
  <c r="BD196" i="57"/>
  <c r="BC196" i="57"/>
  <c r="AV196" i="57"/>
  <c r="AU196" i="57"/>
  <c r="AT196" i="57"/>
  <c r="AM196" i="57"/>
  <c r="AL196" i="57"/>
  <c r="AK196" i="57"/>
  <c r="AJ196" i="57"/>
  <c r="AI196" i="57"/>
  <c r="AH196" i="57"/>
  <c r="AG196" i="57"/>
  <c r="AF196" i="57"/>
  <c r="AC196" i="57"/>
  <c r="AB196" i="57"/>
  <c r="R196" i="57"/>
  <c r="M196" i="57"/>
  <c r="K196" i="57"/>
  <c r="BN195" i="57"/>
  <c r="BE195" i="57"/>
  <c r="AV195" i="57"/>
  <c r="AM195" i="57"/>
  <c r="AD195" i="57" s="1"/>
  <c r="AJ195" i="57"/>
  <c r="AI195" i="57"/>
  <c r="AH195" i="57"/>
  <c r="AG195" i="57"/>
  <c r="AF195" i="57"/>
  <c r="AE195" i="57"/>
  <c r="BN194" i="57"/>
  <c r="BE194" i="57"/>
  <c r="AV194" i="57"/>
  <c r="AM194" i="57"/>
  <c r="AJ194" i="57"/>
  <c r="AI194" i="57"/>
  <c r="AH194" i="57"/>
  <c r="AG194" i="57"/>
  <c r="AF194" i="57"/>
  <c r="AE194" i="57"/>
  <c r="AD194" i="57"/>
  <c r="BN193" i="57"/>
  <c r="BE193" i="57"/>
  <c r="AV193" i="57"/>
  <c r="AM193" i="57"/>
  <c r="AJ193" i="57"/>
  <c r="AI193" i="57"/>
  <c r="AH193" i="57"/>
  <c r="AG193" i="57"/>
  <c r="AF193" i="57"/>
  <c r="AE193" i="57"/>
  <c r="AD193" i="57"/>
  <c r="BN185" i="57"/>
  <c r="BM185" i="57"/>
  <c r="BL185" i="57"/>
  <c r="BE185" i="57"/>
  <c r="BD185" i="57"/>
  <c r="BC185" i="57"/>
  <c r="AV185" i="57"/>
  <c r="AU185" i="57"/>
  <c r="AT185" i="57"/>
  <c r="AM185" i="57"/>
  <c r="AL185" i="57"/>
  <c r="AK185" i="57"/>
  <c r="AJ185" i="57"/>
  <c r="AI185" i="57"/>
  <c r="AH185" i="57"/>
  <c r="AG185" i="57"/>
  <c r="AF185" i="57"/>
  <c r="AC185" i="57"/>
  <c r="AB185" i="57"/>
  <c r="R185" i="57"/>
  <c r="M185" i="57"/>
  <c r="K185" i="57"/>
  <c r="BN184" i="57"/>
  <c r="BE184" i="57"/>
  <c r="AV184" i="57"/>
  <c r="AM184" i="57"/>
  <c r="AD184" i="57" s="1"/>
  <c r="AJ184" i="57"/>
  <c r="AI184" i="57"/>
  <c r="AH184" i="57"/>
  <c r="AG184" i="57"/>
  <c r="AF184" i="57"/>
  <c r="AE184" i="57"/>
  <c r="BN183" i="57"/>
  <c r="BE183" i="57"/>
  <c r="AV183" i="57"/>
  <c r="AM183" i="57"/>
  <c r="AD183" i="57" s="1"/>
  <c r="AJ183" i="57"/>
  <c r="AI183" i="57"/>
  <c r="AH183" i="57"/>
  <c r="AG183" i="57"/>
  <c r="AF183" i="57"/>
  <c r="AE183" i="57"/>
  <c r="BN180" i="57"/>
  <c r="BE180" i="57"/>
  <c r="AV180" i="57"/>
  <c r="AM180" i="57"/>
  <c r="AD180" i="57" s="1"/>
  <c r="AJ180" i="57"/>
  <c r="AI180" i="57"/>
  <c r="AH180" i="57"/>
  <c r="AG180" i="57"/>
  <c r="AF180" i="57"/>
  <c r="AE180" i="57"/>
  <c r="BN179" i="57"/>
  <c r="BL179" i="57"/>
  <c r="BE179" i="57"/>
  <c r="BD179" i="57"/>
  <c r="BC179" i="57"/>
  <c r="AV179" i="57"/>
  <c r="AT179" i="57"/>
  <c r="AM179" i="57"/>
  <c r="AL179" i="57"/>
  <c r="AK179" i="57"/>
  <c r="AI179" i="57"/>
  <c r="AH179" i="57"/>
  <c r="AG179" i="57"/>
  <c r="AF179" i="57"/>
  <c r="AB179" i="57"/>
  <c r="R179" i="57"/>
  <c r="K179" i="57"/>
  <c r="BN178" i="57"/>
  <c r="BE178" i="57"/>
  <c r="AV178" i="57"/>
  <c r="AM178" i="57"/>
  <c r="AJ178" i="57"/>
  <c r="AI178" i="57"/>
  <c r="AH178" i="57"/>
  <c r="AG178" i="57"/>
  <c r="AF178" i="57"/>
  <c r="AE178" i="57"/>
  <c r="AD178" i="57"/>
  <c r="BN177" i="57"/>
  <c r="BE177" i="57"/>
  <c r="AV177" i="57"/>
  <c r="AM177" i="57"/>
  <c r="AD177" i="57" s="1"/>
  <c r="AJ177" i="57"/>
  <c r="AI177" i="57"/>
  <c r="AH177" i="57"/>
  <c r="AG177" i="57"/>
  <c r="AF177" i="57"/>
  <c r="AE177" i="57"/>
  <c r="BN175" i="57"/>
  <c r="BE175" i="57"/>
  <c r="AV175" i="57"/>
  <c r="AM175" i="57"/>
  <c r="AJ175" i="57"/>
  <c r="AI175" i="57"/>
  <c r="AH175" i="57"/>
  <c r="AG175" i="57"/>
  <c r="AF175" i="57"/>
  <c r="AE175" i="57"/>
  <c r="AD175" i="57"/>
  <c r="BN174" i="57"/>
  <c r="BM174" i="57"/>
  <c r="BL174" i="57"/>
  <c r="BE174" i="57"/>
  <c r="BD174" i="57"/>
  <c r="BC174" i="57"/>
  <c r="AV174" i="57"/>
  <c r="AU174" i="57"/>
  <c r="AT174" i="57"/>
  <c r="AM174" i="57"/>
  <c r="AL174" i="57"/>
  <c r="AK174" i="57"/>
  <c r="AJ174" i="57"/>
  <c r="AI174" i="57"/>
  <c r="AH174" i="57"/>
  <c r="AG174" i="57"/>
  <c r="AF174" i="57"/>
  <c r="AC174" i="57"/>
  <c r="AB174" i="57"/>
  <c r="R174" i="57"/>
  <c r="K174" i="57"/>
  <c r="BN173" i="57"/>
  <c r="BE173" i="57"/>
  <c r="AV173" i="57"/>
  <c r="AM173" i="57"/>
  <c r="AD173" i="57" s="1"/>
  <c r="AJ173" i="57"/>
  <c r="AI173" i="57"/>
  <c r="AH173" i="57"/>
  <c r="AG173" i="57"/>
  <c r="AF173" i="57"/>
  <c r="AE173" i="57"/>
  <c r="BN172" i="57"/>
  <c r="BE172" i="57"/>
  <c r="AV172" i="57"/>
  <c r="AM172" i="57"/>
  <c r="AD172" i="57" s="1"/>
  <c r="AJ172" i="57"/>
  <c r="AI172" i="57"/>
  <c r="AH172" i="57"/>
  <c r="AG172" i="57"/>
  <c r="AF172" i="57"/>
  <c r="AE172" i="57"/>
  <c r="BN171" i="57"/>
  <c r="BE171" i="57"/>
  <c r="AV171" i="57"/>
  <c r="AM171" i="57"/>
  <c r="AD171" i="57" s="1"/>
  <c r="AJ171" i="57"/>
  <c r="AI171" i="57"/>
  <c r="AH171" i="57"/>
  <c r="AG171" i="57"/>
  <c r="AF171" i="57"/>
  <c r="AE171" i="57"/>
  <c r="BN167" i="57"/>
  <c r="BM167" i="57"/>
  <c r="BL167" i="57"/>
  <c r="BE167" i="57"/>
  <c r="BD167" i="57"/>
  <c r="BC167" i="57"/>
  <c r="AV167" i="57"/>
  <c r="AU167" i="57"/>
  <c r="AT167" i="57"/>
  <c r="AM167" i="57"/>
  <c r="AL167" i="57"/>
  <c r="AK167" i="57"/>
  <c r="AI167" i="57"/>
  <c r="AH167" i="57"/>
  <c r="AG167" i="57"/>
  <c r="AF167" i="57"/>
  <c r="AC167" i="57"/>
  <c r="AB167" i="57"/>
  <c r="R167" i="57"/>
  <c r="K167" i="57"/>
  <c r="BN166" i="57"/>
  <c r="BE166" i="57"/>
  <c r="AV166" i="57"/>
  <c r="AM166" i="57"/>
  <c r="AD166" i="57" s="1"/>
  <c r="AJ166" i="57"/>
  <c r="AI166" i="57"/>
  <c r="AH166" i="57"/>
  <c r="AG166" i="57"/>
  <c r="AF166" i="57"/>
  <c r="AE166" i="57"/>
  <c r="BN163" i="57"/>
  <c r="AD163" i="57" s="1"/>
  <c r="BE163" i="57"/>
  <c r="AV163" i="57"/>
  <c r="AM163" i="57"/>
  <c r="AJ163" i="57"/>
  <c r="AI163" i="57"/>
  <c r="AH163" i="57"/>
  <c r="AG163" i="57"/>
  <c r="AF163" i="57"/>
  <c r="AE163" i="57"/>
  <c r="BN162" i="57"/>
  <c r="BE162" i="57"/>
  <c r="AV162" i="57"/>
  <c r="AM162" i="57"/>
  <c r="AJ162" i="57"/>
  <c r="AI162" i="57"/>
  <c r="AH162" i="57"/>
  <c r="AG162" i="57"/>
  <c r="AF162" i="57"/>
  <c r="AE162" i="57"/>
  <c r="AD162" i="57"/>
  <c r="BN161" i="57"/>
  <c r="BL161" i="57"/>
  <c r="BD161" i="57"/>
  <c r="BC161" i="57"/>
  <c r="AV161" i="57"/>
  <c r="AU161" i="57"/>
  <c r="AT161" i="57"/>
  <c r="AM161" i="57"/>
  <c r="AL161" i="57"/>
  <c r="AK161" i="57"/>
  <c r="AJ161" i="57"/>
  <c r="AI161" i="57"/>
  <c r="AH161" i="57"/>
  <c r="AG161" i="57"/>
  <c r="AF161" i="57"/>
  <c r="AC161" i="57"/>
  <c r="AB161" i="57"/>
  <c r="R161" i="57"/>
  <c r="M161" i="57"/>
  <c r="K161" i="57"/>
  <c r="BN160" i="57"/>
  <c r="BE160" i="57"/>
  <c r="AV160" i="57"/>
  <c r="AM160" i="57"/>
  <c r="AD160" i="57" s="1"/>
  <c r="AJ160" i="57"/>
  <c r="AI160" i="57"/>
  <c r="AH160" i="57"/>
  <c r="AG160" i="57"/>
  <c r="AF160" i="57"/>
  <c r="AE160" i="57"/>
  <c r="BN159" i="57"/>
  <c r="BE159" i="57"/>
  <c r="AV159" i="57"/>
  <c r="AD159" i="57" s="1"/>
  <c r="AM159" i="57"/>
  <c r="AJ159" i="57"/>
  <c r="AI159" i="57"/>
  <c r="AH159" i="57"/>
  <c r="AG159" i="57"/>
  <c r="AF159" i="57"/>
  <c r="AE159" i="57"/>
  <c r="BN158" i="57"/>
  <c r="BE158" i="57"/>
  <c r="AD158" i="57" s="1"/>
  <c r="AV158" i="57"/>
  <c r="AM158" i="57"/>
  <c r="AJ158" i="57"/>
  <c r="AI158" i="57"/>
  <c r="AH158" i="57"/>
  <c r="AG158" i="57"/>
  <c r="AF158" i="57"/>
  <c r="AE158" i="57"/>
  <c r="BN157" i="57"/>
  <c r="BL157" i="57"/>
  <c r="BE157" i="57"/>
  <c r="BD157" i="57"/>
  <c r="BC157" i="57"/>
  <c r="AV157" i="57"/>
  <c r="AU157" i="57"/>
  <c r="AT157" i="57"/>
  <c r="AM157" i="57"/>
  <c r="AD157" i="57" s="1"/>
  <c r="AL157" i="57"/>
  <c r="AK157" i="57"/>
  <c r="AJ157" i="57"/>
  <c r="AI157" i="57"/>
  <c r="AH157" i="57"/>
  <c r="AG157" i="57"/>
  <c r="AF157" i="57"/>
  <c r="AE157" i="57"/>
  <c r="AC157" i="57"/>
  <c r="AB157" i="57"/>
  <c r="R157" i="57"/>
  <c r="M157" i="57"/>
  <c r="K157" i="57"/>
  <c r="BN156" i="57"/>
  <c r="BE156" i="57"/>
  <c r="AV156" i="57"/>
  <c r="AM156" i="57"/>
  <c r="AJ156" i="57"/>
  <c r="AI156" i="57"/>
  <c r="AH156" i="57"/>
  <c r="AG156" i="57"/>
  <c r="AF156" i="57"/>
  <c r="AE156" i="57"/>
  <c r="AD156" i="57"/>
  <c r="BN155" i="57"/>
  <c r="BE155" i="57"/>
  <c r="AV155" i="57"/>
  <c r="AM155" i="57"/>
  <c r="AD155" i="57" s="1"/>
  <c r="AJ155" i="57"/>
  <c r="AI155" i="57"/>
  <c r="AH155" i="57"/>
  <c r="AG155" i="57"/>
  <c r="AF155" i="57"/>
  <c r="AE155" i="57"/>
  <c r="BN154" i="57"/>
  <c r="AD154" i="57" s="1"/>
  <c r="BE154" i="57"/>
  <c r="AV154" i="57"/>
  <c r="AM154" i="57"/>
  <c r="AJ154" i="57"/>
  <c r="AI154" i="57"/>
  <c r="AH154" i="57"/>
  <c r="AG154" i="57"/>
  <c r="AF154" i="57"/>
  <c r="AE154" i="57"/>
  <c r="BN153" i="57"/>
  <c r="BM153" i="57"/>
  <c r="BL153" i="57"/>
  <c r="BE153" i="57"/>
  <c r="BD153" i="57"/>
  <c r="BC153" i="57"/>
  <c r="AV153" i="57"/>
  <c r="AU153" i="57"/>
  <c r="AT153" i="57"/>
  <c r="AM153" i="57"/>
  <c r="AL153" i="57"/>
  <c r="AK153" i="57"/>
  <c r="AJ153" i="57"/>
  <c r="AI153" i="57"/>
  <c r="AH153" i="57"/>
  <c r="AG153" i="57"/>
  <c r="AF153" i="57"/>
  <c r="AE153" i="57"/>
  <c r="AD153" i="57"/>
  <c r="AC153" i="57"/>
  <c r="AB153" i="57"/>
  <c r="R153" i="57"/>
  <c r="M153" i="57"/>
  <c r="K153" i="57"/>
  <c r="BN152" i="57"/>
  <c r="BE152" i="57"/>
  <c r="AV152" i="57"/>
  <c r="AM152" i="57"/>
  <c r="AJ152" i="57"/>
  <c r="AI152" i="57"/>
  <c r="AH152" i="57"/>
  <c r="AG152" i="57"/>
  <c r="AF152" i="57"/>
  <c r="AE152" i="57"/>
  <c r="AD152" i="57"/>
  <c r="BN151" i="57"/>
  <c r="BE151" i="57"/>
  <c r="AV151" i="57"/>
  <c r="AM151" i="57"/>
  <c r="AD151" i="57" s="1"/>
  <c r="AJ151" i="57"/>
  <c r="AI151" i="57"/>
  <c r="AH151" i="57"/>
  <c r="AG151" i="57"/>
  <c r="AF151" i="57"/>
  <c r="AE151" i="57"/>
  <c r="BN150" i="57"/>
  <c r="BE150" i="57"/>
  <c r="AV150" i="57"/>
  <c r="AM150" i="57"/>
  <c r="AD150" i="57" s="1"/>
  <c r="AJ150" i="57"/>
  <c r="AI150" i="57"/>
  <c r="AH150" i="57"/>
  <c r="AG150" i="57"/>
  <c r="AF150" i="57"/>
  <c r="AE150" i="57"/>
  <c r="BN149" i="57"/>
  <c r="BM149" i="57"/>
  <c r="BL149" i="57"/>
  <c r="BE149" i="57"/>
  <c r="BD149" i="57"/>
  <c r="BC149" i="57"/>
  <c r="AV149" i="57"/>
  <c r="AU149" i="57"/>
  <c r="AT149" i="57"/>
  <c r="AM149" i="57"/>
  <c r="AD149" i="57" s="1"/>
  <c r="AL149" i="57"/>
  <c r="AK149" i="57"/>
  <c r="AJ149" i="57"/>
  <c r="AI149" i="57"/>
  <c r="AH149" i="57"/>
  <c r="AG149" i="57"/>
  <c r="AF149" i="57"/>
  <c r="AE149" i="57"/>
  <c r="AC149" i="57"/>
  <c r="AB149" i="57"/>
  <c r="R149" i="57"/>
  <c r="M149" i="57"/>
  <c r="K149" i="57"/>
  <c r="BN148" i="57"/>
  <c r="BE148" i="57"/>
  <c r="AV148" i="57"/>
  <c r="AM148" i="57"/>
  <c r="AD148" i="57" s="1"/>
  <c r="AJ148" i="57"/>
  <c r="AI148" i="57"/>
  <c r="AH148" i="57"/>
  <c r="AG148" i="57"/>
  <c r="AF148" i="57"/>
  <c r="AE148" i="57"/>
  <c r="BN147" i="57"/>
  <c r="BE147" i="57"/>
  <c r="AV147" i="57"/>
  <c r="AD147" i="57" s="1"/>
  <c r="AM147" i="57"/>
  <c r="AJ147" i="57"/>
  <c r="AI147" i="57"/>
  <c r="AH147" i="57"/>
  <c r="AG147" i="57"/>
  <c r="AF147" i="57"/>
  <c r="AE147" i="57"/>
  <c r="BN146" i="57"/>
  <c r="BE146" i="57"/>
  <c r="AV146" i="57"/>
  <c r="AM146" i="57"/>
  <c r="AD146" i="57" s="1"/>
  <c r="AJ146" i="57"/>
  <c r="AI146" i="57"/>
  <c r="AH146" i="57"/>
  <c r="AG146" i="57"/>
  <c r="AF146" i="57"/>
  <c r="AE146" i="57"/>
  <c r="BN143" i="57"/>
  <c r="BM143" i="57"/>
  <c r="BL143" i="57"/>
  <c r="BE143" i="57"/>
  <c r="BD143" i="57"/>
  <c r="BC143" i="57"/>
  <c r="AV143" i="57"/>
  <c r="AU143" i="57"/>
  <c r="AT143" i="57"/>
  <c r="AM143" i="57"/>
  <c r="AD143" i="57" s="1"/>
  <c r="AL143" i="57"/>
  <c r="AK143" i="57"/>
  <c r="AJ143" i="57"/>
  <c r="AI143" i="57"/>
  <c r="AH143" i="57"/>
  <c r="AG143" i="57"/>
  <c r="AF143" i="57"/>
  <c r="AE143" i="57"/>
  <c r="AC143" i="57"/>
  <c r="AB143" i="57"/>
  <c r="R143" i="57"/>
  <c r="M143" i="57"/>
  <c r="K143" i="57"/>
  <c r="BN142" i="57"/>
  <c r="AD142" i="57" s="1"/>
  <c r="BE142" i="57"/>
  <c r="AV142" i="57"/>
  <c r="AM142" i="57"/>
  <c r="AJ142" i="57"/>
  <c r="AI142" i="57"/>
  <c r="AH142" i="57"/>
  <c r="AG142" i="57"/>
  <c r="AF142" i="57"/>
  <c r="AE142" i="57"/>
  <c r="BN141" i="57"/>
  <c r="BE141" i="57"/>
  <c r="AD141" i="57" s="1"/>
  <c r="AV141" i="57"/>
  <c r="AM141" i="57"/>
  <c r="AJ141" i="57"/>
  <c r="AI141" i="57"/>
  <c r="AH141" i="57"/>
  <c r="AG141" i="57"/>
  <c r="AF141" i="57"/>
  <c r="AE141" i="57"/>
  <c r="BN140" i="57"/>
  <c r="BE140" i="57"/>
  <c r="AV140" i="57"/>
  <c r="AD140" i="57" s="1"/>
  <c r="AM140" i="57"/>
  <c r="AJ140" i="57"/>
  <c r="AI140" i="57"/>
  <c r="AH140" i="57"/>
  <c r="AG140" i="57"/>
  <c r="AF140" i="57"/>
  <c r="AE140" i="57"/>
  <c r="BN137" i="57"/>
  <c r="BM137" i="57"/>
  <c r="BL137" i="57"/>
  <c r="BE137" i="57"/>
  <c r="BD137" i="57"/>
  <c r="BC137" i="57"/>
  <c r="AV137" i="57"/>
  <c r="AU137" i="57"/>
  <c r="AT137" i="57"/>
  <c r="AM137" i="57"/>
  <c r="AD137" i="57" s="1"/>
  <c r="AK137" i="57"/>
  <c r="AJ137" i="57"/>
  <c r="AI137" i="57"/>
  <c r="AH137" i="57"/>
  <c r="AG137" i="57"/>
  <c r="AF137" i="57"/>
  <c r="AE137" i="57"/>
  <c r="AC137" i="57"/>
  <c r="AB137" i="57"/>
  <c r="R137" i="57"/>
  <c r="M137" i="57"/>
  <c r="K137" i="57"/>
  <c r="BN136" i="57"/>
  <c r="BE136" i="57"/>
  <c r="AV136" i="57"/>
  <c r="AM136" i="57"/>
  <c r="AD136" i="57" s="1"/>
  <c r="AJ136" i="57"/>
  <c r="AI136" i="57"/>
  <c r="AH136" i="57"/>
  <c r="AG136" i="57"/>
  <c r="AF136" i="57"/>
  <c r="AE136" i="57"/>
  <c r="BN135" i="57"/>
  <c r="AD135" i="57" s="1"/>
  <c r="BE135" i="57"/>
  <c r="AV135" i="57"/>
  <c r="AM135" i="57"/>
  <c r="AJ135" i="57"/>
  <c r="AI135" i="57"/>
  <c r="AH135" i="57"/>
  <c r="AG135" i="57"/>
  <c r="AF135" i="57"/>
  <c r="AE135" i="57"/>
  <c r="BN134" i="57"/>
  <c r="BE134" i="57"/>
  <c r="AV134" i="57"/>
  <c r="AM134" i="57"/>
  <c r="AJ134" i="57"/>
  <c r="AI134" i="57"/>
  <c r="AH134" i="57"/>
  <c r="AG134" i="57"/>
  <c r="AF134" i="57"/>
  <c r="AE134" i="57"/>
  <c r="AD134" i="57"/>
  <c r="BN132" i="57"/>
  <c r="BM132" i="57"/>
  <c r="BL132" i="57"/>
  <c r="BE132" i="57"/>
  <c r="BD132" i="57"/>
  <c r="BC132" i="57"/>
  <c r="AV132" i="57"/>
  <c r="AU132" i="57"/>
  <c r="AT132" i="57"/>
  <c r="AM132" i="57"/>
  <c r="AL132" i="57"/>
  <c r="AK132" i="57"/>
  <c r="AJ132" i="57"/>
  <c r="AI132" i="57"/>
  <c r="AH132" i="57"/>
  <c r="AG132" i="57"/>
  <c r="AF132" i="57"/>
  <c r="AE132" i="57"/>
  <c r="AD132" i="57"/>
  <c r="AC132" i="57"/>
  <c r="AB132" i="57"/>
  <c r="R132" i="57"/>
  <c r="M132" i="57"/>
  <c r="K132" i="57"/>
  <c r="BN131" i="57"/>
  <c r="BE131" i="57"/>
  <c r="AV131" i="57"/>
  <c r="AM131" i="57"/>
  <c r="AD131" i="57" s="1"/>
  <c r="AJ131" i="57"/>
  <c r="AI131" i="57"/>
  <c r="AH131" i="57"/>
  <c r="AG131" i="57"/>
  <c r="AF131" i="57"/>
  <c r="AE131" i="57"/>
  <c r="BN130" i="57"/>
  <c r="BE130" i="57"/>
  <c r="AV130" i="57"/>
  <c r="AM130" i="57"/>
  <c r="AD130" i="57" s="1"/>
  <c r="AJ130" i="57"/>
  <c r="AI130" i="57"/>
  <c r="AH130" i="57"/>
  <c r="AG130" i="57"/>
  <c r="AF130" i="57"/>
  <c r="AE130" i="57"/>
  <c r="BN129" i="57"/>
  <c r="BE129" i="57"/>
  <c r="AV129" i="57"/>
  <c r="AM129" i="57"/>
  <c r="AD129" i="57" s="1"/>
  <c r="AJ129" i="57"/>
  <c r="AI129" i="57"/>
  <c r="AH129" i="57"/>
  <c r="AG129" i="57"/>
  <c r="AF129" i="57"/>
  <c r="AE129" i="57"/>
  <c r="BN128" i="57"/>
  <c r="BM128" i="57"/>
  <c r="BL128" i="57"/>
  <c r="BE128" i="57"/>
  <c r="BD128" i="57"/>
  <c r="BC128" i="57"/>
  <c r="AV128" i="57"/>
  <c r="AU128" i="57"/>
  <c r="AT128" i="57"/>
  <c r="AM128" i="57"/>
  <c r="AD128" i="57" s="1"/>
  <c r="AL128" i="57"/>
  <c r="AK128" i="57"/>
  <c r="AJ128" i="57"/>
  <c r="AI128" i="57"/>
  <c r="AH128" i="57"/>
  <c r="AG128" i="57"/>
  <c r="AF128" i="57"/>
  <c r="AE128" i="57"/>
  <c r="AC128" i="57"/>
  <c r="AB128" i="57"/>
  <c r="R128" i="57"/>
  <c r="M128" i="57"/>
  <c r="K128" i="57"/>
  <c r="BN127" i="57"/>
  <c r="BE127" i="57"/>
  <c r="AV127" i="57"/>
  <c r="AD127" i="57" s="1"/>
  <c r="AM127" i="57"/>
  <c r="AJ127" i="57"/>
  <c r="AI127" i="57"/>
  <c r="AH127" i="57"/>
  <c r="AG127" i="57"/>
  <c r="AF127" i="57"/>
  <c r="AE127" i="57"/>
  <c r="BN126" i="57"/>
  <c r="BE126" i="57"/>
  <c r="AV126" i="57"/>
  <c r="AM126" i="57"/>
  <c r="AD126" i="57" s="1"/>
  <c r="AJ126" i="57"/>
  <c r="AI126" i="57"/>
  <c r="AH126" i="57"/>
  <c r="AG126" i="57"/>
  <c r="AF126" i="57"/>
  <c r="AE126" i="57"/>
  <c r="BN125" i="57"/>
  <c r="AD125" i="57" s="1"/>
  <c r="BE125" i="57"/>
  <c r="AV125" i="57"/>
  <c r="AM125" i="57"/>
  <c r="AJ125" i="57"/>
  <c r="AI125" i="57"/>
  <c r="AH125" i="57"/>
  <c r="AG125" i="57"/>
  <c r="AF125" i="57"/>
  <c r="AE125" i="57"/>
  <c r="BN124" i="57"/>
  <c r="AD124" i="57" s="1"/>
  <c r="BM124" i="57"/>
  <c r="BL124" i="57"/>
  <c r="BE124" i="57"/>
  <c r="BD124" i="57"/>
  <c r="BC124" i="57"/>
  <c r="AV124" i="57"/>
  <c r="AU124" i="57"/>
  <c r="AT124" i="57"/>
  <c r="AM124" i="57"/>
  <c r="AL124" i="57"/>
  <c r="AK124" i="57"/>
  <c r="AJ124" i="57"/>
  <c r="AI124" i="57"/>
  <c r="AH124" i="57"/>
  <c r="AG124" i="57"/>
  <c r="AF124" i="57"/>
  <c r="AE124" i="57"/>
  <c r="AC124" i="57"/>
  <c r="AB124" i="57"/>
  <c r="R124" i="57"/>
  <c r="M124" i="57"/>
  <c r="K124" i="57"/>
  <c r="BN123" i="57"/>
  <c r="BE123" i="57"/>
  <c r="AD123" i="57" s="1"/>
  <c r="AV123" i="57"/>
  <c r="AM123" i="57"/>
  <c r="AJ123" i="57"/>
  <c r="AI123" i="57"/>
  <c r="AH123" i="57"/>
  <c r="AG123" i="57"/>
  <c r="AF123" i="57"/>
  <c r="AE123" i="57"/>
  <c r="BN122" i="57"/>
  <c r="BE122" i="57"/>
  <c r="AV122" i="57"/>
  <c r="AD122" i="57" s="1"/>
  <c r="AM122" i="57"/>
  <c r="AJ122" i="57"/>
  <c r="AI122" i="57"/>
  <c r="AH122" i="57"/>
  <c r="AG122" i="57"/>
  <c r="AF122" i="57"/>
  <c r="AE122" i="57"/>
  <c r="BN121" i="57"/>
  <c r="BE121" i="57"/>
  <c r="AV121" i="57"/>
  <c r="AD121" i="57" s="1"/>
  <c r="AM121" i="57"/>
  <c r="AJ121" i="57"/>
  <c r="AI121" i="57"/>
  <c r="AH121" i="57"/>
  <c r="AG121" i="57"/>
  <c r="AF121" i="57"/>
  <c r="AE121" i="57"/>
  <c r="BN120" i="57"/>
  <c r="BM120" i="57"/>
  <c r="BL120" i="57"/>
  <c r="BE120" i="57"/>
  <c r="BD120" i="57"/>
  <c r="BC120" i="57"/>
  <c r="AV120" i="57"/>
  <c r="AU120" i="57"/>
  <c r="AT120" i="57"/>
  <c r="AM120" i="57"/>
  <c r="AD120" i="57" s="1"/>
  <c r="AL120" i="57"/>
  <c r="AK120" i="57"/>
  <c r="AJ120" i="57"/>
  <c r="AI120" i="57"/>
  <c r="AH120" i="57"/>
  <c r="AG120" i="57"/>
  <c r="AF120" i="57"/>
  <c r="AE120" i="57"/>
  <c r="AC120" i="57"/>
  <c r="AB120" i="57"/>
  <c r="R120" i="57"/>
  <c r="M120" i="57"/>
  <c r="K120" i="57"/>
  <c r="BN119" i="57"/>
  <c r="BE119" i="57"/>
  <c r="AV119" i="57"/>
  <c r="AM119" i="57"/>
  <c r="AD119" i="57" s="1"/>
  <c r="AJ119" i="57"/>
  <c r="AI119" i="57"/>
  <c r="AH119" i="57"/>
  <c r="AG119" i="57"/>
  <c r="AF119" i="57"/>
  <c r="AE119" i="57"/>
  <c r="BN118" i="57"/>
  <c r="AD118" i="57" s="1"/>
  <c r="BE118" i="57"/>
  <c r="AV118" i="57"/>
  <c r="AM118" i="57"/>
  <c r="AJ118" i="57"/>
  <c r="AI118" i="57"/>
  <c r="AH118" i="57"/>
  <c r="AG118" i="57"/>
  <c r="AF118" i="57"/>
  <c r="AE118" i="57"/>
  <c r="BN117" i="57"/>
  <c r="BE117" i="57"/>
  <c r="AV117" i="57"/>
  <c r="AM117" i="57"/>
  <c r="AJ117" i="57"/>
  <c r="AI117" i="57"/>
  <c r="AH117" i="57"/>
  <c r="AG117" i="57"/>
  <c r="AF117" i="57"/>
  <c r="AE117" i="57"/>
  <c r="AD117" i="57"/>
  <c r="BN116" i="57"/>
  <c r="BM116" i="57"/>
  <c r="BL116" i="57"/>
  <c r="BE116" i="57"/>
  <c r="BD116" i="57"/>
  <c r="BC116" i="57"/>
  <c r="AV116" i="57"/>
  <c r="AU116" i="57"/>
  <c r="AT116" i="57"/>
  <c r="AM116" i="57"/>
  <c r="AL116" i="57"/>
  <c r="AK116" i="57"/>
  <c r="AJ116" i="57"/>
  <c r="AI116" i="57"/>
  <c r="AH116" i="57"/>
  <c r="AG116" i="57"/>
  <c r="AF116" i="57"/>
  <c r="AE116" i="57"/>
  <c r="AD116" i="57"/>
  <c r="AC116" i="57"/>
  <c r="AB116" i="57"/>
  <c r="R116" i="57"/>
  <c r="K116" i="57"/>
  <c r="BN115" i="57"/>
  <c r="BE115" i="57"/>
  <c r="AV115" i="57"/>
  <c r="AM115" i="57"/>
  <c r="AD115" i="57" s="1"/>
  <c r="AJ115" i="57"/>
  <c r="AI115" i="57"/>
  <c r="AH115" i="57"/>
  <c r="AG115" i="57"/>
  <c r="AF115" i="57"/>
  <c r="AE115" i="57"/>
  <c r="BN114" i="57"/>
  <c r="BE114" i="57"/>
  <c r="AV114" i="57"/>
  <c r="AM114" i="57"/>
  <c r="AD114" i="57" s="1"/>
  <c r="AJ114" i="57"/>
  <c r="AI114" i="57"/>
  <c r="AH114" i="57"/>
  <c r="AG114" i="57"/>
  <c r="AF114" i="57"/>
  <c r="AE114" i="57"/>
  <c r="BN113" i="57"/>
  <c r="BE113" i="57"/>
  <c r="AV113" i="57"/>
  <c r="AD113" i="57" s="1"/>
  <c r="AM113" i="57"/>
  <c r="AJ113" i="57"/>
  <c r="AI113" i="57"/>
  <c r="AH113" i="57"/>
  <c r="AG113" i="57"/>
  <c r="AF113" i="57"/>
  <c r="AE113" i="57"/>
  <c r="BN112" i="57"/>
  <c r="BM112" i="57"/>
  <c r="BL112" i="57"/>
  <c r="BE112" i="57"/>
  <c r="AD112" i="57" s="1"/>
  <c r="BD112" i="57"/>
  <c r="BC112" i="57"/>
  <c r="AV112" i="57"/>
  <c r="AU112" i="57"/>
  <c r="AT112" i="57"/>
  <c r="AM112" i="57"/>
  <c r="AL112" i="57"/>
  <c r="AK112" i="57"/>
  <c r="AJ112" i="57"/>
  <c r="AI112" i="57"/>
  <c r="AH112" i="57"/>
  <c r="AG112" i="57"/>
  <c r="AF112" i="57"/>
  <c r="AE112" i="57"/>
  <c r="AC112" i="57"/>
  <c r="AB112" i="57"/>
  <c r="R112" i="57"/>
  <c r="M112" i="57"/>
  <c r="K112" i="57"/>
  <c r="BN111" i="57"/>
  <c r="BE111" i="57"/>
  <c r="AV111" i="57"/>
  <c r="AM111" i="57"/>
  <c r="AD111" i="57" s="1"/>
  <c r="AJ111" i="57"/>
  <c r="AI111" i="57"/>
  <c r="AH111" i="57"/>
  <c r="AG111" i="57"/>
  <c r="AF111" i="57"/>
  <c r="AE111" i="57"/>
  <c r="BN110" i="57"/>
  <c r="AD110" i="57" s="1"/>
  <c r="BE110" i="57"/>
  <c r="AV110" i="57"/>
  <c r="AM110" i="57"/>
  <c r="AJ110" i="57"/>
  <c r="AI110" i="57"/>
  <c r="AH110" i="57"/>
  <c r="AG110" i="57"/>
  <c r="AF110" i="57"/>
  <c r="AE110" i="57"/>
  <c r="BN109" i="57"/>
  <c r="BE109" i="57"/>
  <c r="AD109" i="57" s="1"/>
  <c r="AV109" i="57"/>
  <c r="AM109" i="57"/>
  <c r="AJ109" i="57"/>
  <c r="AI109" i="57"/>
  <c r="AH109" i="57"/>
  <c r="AG109" i="57"/>
  <c r="AF109" i="57"/>
  <c r="AE109" i="57"/>
  <c r="BN108" i="57"/>
  <c r="BM108" i="57"/>
  <c r="BL108" i="57"/>
  <c r="BE108" i="57"/>
  <c r="BD108" i="57"/>
  <c r="BC108" i="57"/>
  <c r="AV108" i="57"/>
  <c r="AU108" i="57"/>
  <c r="AT108" i="57"/>
  <c r="AM108" i="57"/>
  <c r="AL108" i="57"/>
  <c r="AK108" i="57"/>
  <c r="AJ108" i="57"/>
  <c r="AI108" i="57"/>
  <c r="AH108" i="57"/>
  <c r="AG108" i="57"/>
  <c r="AF108" i="57"/>
  <c r="AE108" i="57"/>
  <c r="AD108" i="57"/>
  <c r="AC108" i="57"/>
  <c r="AB108" i="57"/>
  <c r="R108" i="57"/>
  <c r="M108" i="57"/>
  <c r="K108" i="57"/>
  <c r="BN107" i="57"/>
  <c r="BE107" i="57"/>
  <c r="AV107" i="57"/>
  <c r="AD107" i="57" s="1"/>
  <c r="AM107" i="57"/>
  <c r="AJ107" i="57"/>
  <c r="AI107" i="57"/>
  <c r="AH107" i="57"/>
  <c r="AG107" i="57"/>
  <c r="AF107" i="57"/>
  <c r="AE107" i="57"/>
  <c r="BN106" i="57"/>
  <c r="BE106" i="57"/>
  <c r="AV106" i="57"/>
  <c r="AD106" i="57" s="1"/>
  <c r="AM106" i="57"/>
  <c r="AJ106" i="57"/>
  <c r="AI106" i="57"/>
  <c r="AH106" i="57"/>
  <c r="AG106" i="57"/>
  <c r="AF106" i="57"/>
  <c r="AE106" i="57"/>
  <c r="BN105" i="57"/>
  <c r="BE105" i="57"/>
  <c r="AV105" i="57"/>
  <c r="AM105" i="57"/>
  <c r="AD105" i="57" s="1"/>
  <c r="AJ105" i="57"/>
  <c r="AI105" i="57"/>
  <c r="AH105" i="57"/>
  <c r="AG105" i="57"/>
  <c r="AF105" i="57"/>
  <c r="AE105" i="57"/>
  <c r="BN104" i="57"/>
  <c r="BM104" i="57"/>
  <c r="BL104" i="57"/>
  <c r="BE104" i="57"/>
  <c r="BD104" i="57"/>
  <c r="BC104" i="57"/>
  <c r="AV104" i="57"/>
  <c r="AU104" i="57"/>
  <c r="AT104" i="57"/>
  <c r="AM104" i="57"/>
  <c r="AD104" i="57" s="1"/>
  <c r="AL104" i="57"/>
  <c r="AK104" i="57"/>
  <c r="AJ104" i="57"/>
  <c r="AI104" i="57"/>
  <c r="AH104" i="57"/>
  <c r="AG104" i="57"/>
  <c r="AF104" i="57"/>
  <c r="AE104" i="57"/>
  <c r="AC104" i="57"/>
  <c r="AB104" i="57"/>
  <c r="R104" i="57"/>
  <c r="M104" i="57"/>
  <c r="K104" i="57"/>
  <c r="BN103" i="57"/>
  <c r="BE103" i="57"/>
  <c r="AV103" i="57"/>
  <c r="AD103" i="57" s="1"/>
  <c r="AM103" i="57"/>
  <c r="AJ103" i="57"/>
  <c r="AI103" i="57"/>
  <c r="AH103" i="57"/>
  <c r="AG103" i="57"/>
  <c r="AF103" i="57"/>
  <c r="AE103" i="57"/>
  <c r="BN102" i="57"/>
  <c r="BE102" i="57"/>
  <c r="AV102" i="57"/>
  <c r="AM102" i="57"/>
  <c r="AJ102" i="57"/>
  <c r="AI102" i="57"/>
  <c r="AH102" i="57"/>
  <c r="AG102" i="57"/>
  <c r="AF102" i="57"/>
  <c r="AE102" i="57"/>
  <c r="AD102" i="57"/>
  <c r="BN101" i="57"/>
  <c r="BE101" i="57"/>
  <c r="AV101" i="57"/>
  <c r="AM101" i="57"/>
  <c r="AD101" i="57" s="1"/>
  <c r="AJ101" i="57"/>
  <c r="AI101" i="57"/>
  <c r="AH101" i="57"/>
  <c r="AG101" i="57"/>
  <c r="AF101" i="57"/>
  <c r="AE101" i="57"/>
  <c r="BN100" i="57"/>
  <c r="BM100" i="57"/>
  <c r="BL100" i="57"/>
  <c r="BE100" i="57"/>
  <c r="AD100" i="57" s="1"/>
  <c r="BD100" i="57"/>
  <c r="BC100" i="57"/>
  <c r="AV100" i="57"/>
  <c r="AU100" i="57"/>
  <c r="AT100" i="57"/>
  <c r="AM100" i="57"/>
  <c r="AL100" i="57"/>
  <c r="AK100" i="57"/>
  <c r="AJ100" i="57"/>
  <c r="AI100" i="57"/>
  <c r="AH100" i="57"/>
  <c r="AG100" i="57"/>
  <c r="AF100" i="57"/>
  <c r="AE100" i="57"/>
  <c r="AC100" i="57"/>
  <c r="AB100" i="57"/>
  <c r="R100" i="57"/>
  <c r="M100" i="57"/>
  <c r="K100" i="57"/>
  <c r="BN99" i="57"/>
  <c r="BE99" i="57"/>
  <c r="AV99" i="57"/>
  <c r="AM99" i="57"/>
  <c r="AD99" i="57" s="1"/>
  <c r="AJ99" i="57"/>
  <c r="AI99" i="57"/>
  <c r="AH99" i="57"/>
  <c r="AG99" i="57"/>
  <c r="AF99" i="57"/>
  <c r="AE99" i="57"/>
  <c r="BN98" i="57"/>
  <c r="BE98" i="57"/>
  <c r="AV98" i="57"/>
  <c r="AM98" i="57"/>
  <c r="AD98" i="57" s="1"/>
  <c r="AJ98" i="57"/>
  <c r="AI98" i="57"/>
  <c r="AH98" i="57"/>
  <c r="AG98" i="57"/>
  <c r="AF98" i="57"/>
  <c r="AE98" i="57"/>
  <c r="BN97" i="57"/>
  <c r="BE97" i="57"/>
  <c r="AV97" i="57"/>
  <c r="AD97" i="57" s="1"/>
  <c r="AM97" i="57"/>
  <c r="AJ97" i="57"/>
  <c r="AI97" i="57"/>
  <c r="AH97" i="57"/>
  <c r="AG97" i="57"/>
  <c r="AF97" i="57"/>
  <c r="AE97" i="57"/>
  <c r="BN96" i="57"/>
  <c r="BL96" i="57"/>
  <c r="BE96" i="57"/>
  <c r="BD96" i="57"/>
  <c r="BC96" i="57"/>
  <c r="AV96" i="57"/>
  <c r="AU96" i="57"/>
  <c r="AT96" i="57"/>
  <c r="AM96" i="57"/>
  <c r="AD96" i="57" s="1"/>
  <c r="AL96" i="57"/>
  <c r="AK96" i="57"/>
  <c r="AJ96" i="57"/>
  <c r="AI96" i="57"/>
  <c r="AH96" i="57"/>
  <c r="AG96" i="57"/>
  <c r="AF96" i="57"/>
  <c r="AE96" i="57"/>
  <c r="AC96" i="57"/>
  <c r="AB96" i="57"/>
  <c r="R96" i="57"/>
  <c r="M96" i="57"/>
  <c r="K96" i="57"/>
  <c r="BN95" i="57"/>
  <c r="AD95" i="57" s="1"/>
  <c r="BE95" i="57"/>
  <c r="AV95" i="57"/>
  <c r="AM95" i="57"/>
  <c r="AJ95" i="57"/>
  <c r="AI95" i="57"/>
  <c r="AH95" i="57"/>
  <c r="AG95" i="57"/>
  <c r="AF95" i="57"/>
  <c r="AE95" i="57"/>
  <c r="BN94" i="57"/>
  <c r="AD94" i="57" s="1"/>
  <c r="BE94" i="57"/>
  <c r="AV94" i="57"/>
  <c r="AM94" i="57"/>
  <c r="AJ94" i="57"/>
  <c r="AI94" i="57"/>
  <c r="AH94" i="57"/>
  <c r="AG94" i="57"/>
  <c r="AF94" i="57"/>
  <c r="AE94" i="57"/>
  <c r="BN93" i="57"/>
  <c r="BE93" i="57"/>
  <c r="AV93" i="57"/>
  <c r="AD93" i="57" s="1"/>
  <c r="AM93" i="57"/>
  <c r="AJ93" i="57"/>
  <c r="AI93" i="57"/>
  <c r="AH93" i="57"/>
  <c r="AG93" i="57"/>
  <c r="AF93" i="57"/>
  <c r="AE93" i="57"/>
  <c r="BN92" i="57"/>
  <c r="BM92" i="57"/>
  <c r="BL92" i="57"/>
  <c r="BE92" i="57"/>
  <c r="BD92" i="57"/>
  <c r="BC92" i="57"/>
  <c r="AV92" i="57"/>
  <c r="AU92" i="57"/>
  <c r="AT92" i="57"/>
  <c r="AM92" i="57"/>
  <c r="AD92" i="57" s="1"/>
  <c r="AL92" i="57"/>
  <c r="AK92" i="57"/>
  <c r="AJ92" i="57"/>
  <c r="AI92" i="57"/>
  <c r="AH92" i="57"/>
  <c r="AG92" i="57"/>
  <c r="AF92" i="57"/>
  <c r="AE92" i="57"/>
  <c r="AC92" i="57"/>
  <c r="AB92" i="57"/>
  <c r="R92" i="57"/>
  <c r="M92" i="57"/>
  <c r="K92" i="57"/>
  <c r="BN91" i="57"/>
  <c r="BE91" i="57"/>
  <c r="AV91" i="57"/>
  <c r="AD91" i="57" s="1"/>
  <c r="AM91" i="57"/>
  <c r="AJ91" i="57"/>
  <c r="AI91" i="57"/>
  <c r="AH91" i="57"/>
  <c r="AG91" i="57"/>
  <c r="AF91" i="57"/>
  <c r="AE91" i="57"/>
  <c r="BN90" i="57"/>
  <c r="BE90" i="57"/>
  <c r="AV90" i="57"/>
  <c r="AM90" i="57"/>
  <c r="AD90" i="57" s="1"/>
  <c r="AJ90" i="57"/>
  <c r="AI90" i="57"/>
  <c r="AH90" i="57"/>
  <c r="AG90" i="57"/>
  <c r="AF90" i="57"/>
  <c r="AE90" i="57"/>
  <c r="BN89" i="57"/>
  <c r="BE89" i="57"/>
  <c r="AV89" i="57"/>
  <c r="AD89" i="57" s="1"/>
  <c r="AM89" i="57"/>
  <c r="AJ89" i="57"/>
  <c r="AI89" i="57"/>
  <c r="AH89" i="57"/>
  <c r="AG89" i="57"/>
  <c r="AF89" i="57"/>
  <c r="AE89" i="57"/>
  <c r="BN88" i="57"/>
  <c r="BM88" i="57"/>
  <c r="BL88" i="57"/>
  <c r="BE88" i="57"/>
  <c r="BD88" i="57"/>
  <c r="BC88" i="57"/>
  <c r="AV88" i="57"/>
  <c r="AU88" i="57"/>
  <c r="AT88" i="57"/>
  <c r="AM88" i="57"/>
  <c r="AL88" i="57"/>
  <c r="AK88" i="57"/>
  <c r="AJ88" i="57"/>
  <c r="AI88" i="57"/>
  <c r="AH88" i="57"/>
  <c r="AG88" i="57"/>
  <c r="AF88" i="57"/>
  <c r="AE88" i="57"/>
  <c r="AD88" i="57"/>
  <c r="AC88" i="57"/>
  <c r="AB88" i="57"/>
  <c r="R88" i="57"/>
  <c r="M88" i="57"/>
  <c r="K88" i="57"/>
  <c r="BN87" i="57"/>
  <c r="BE87" i="57"/>
  <c r="AV87" i="57"/>
  <c r="AM87" i="57"/>
  <c r="AJ87" i="57"/>
  <c r="AI87" i="57"/>
  <c r="AH87" i="57"/>
  <c r="AG87" i="57"/>
  <c r="AF87" i="57"/>
  <c r="AE87" i="57"/>
  <c r="AD87" i="57"/>
  <c r="BN86" i="57"/>
  <c r="BE86" i="57"/>
  <c r="AV86" i="57"/>
  <c r="AM86" i="57"/>
  <c r="AD86" i="57" s="1"/>
  <c r="AJ86" i="57"/>
  <c r="AI86" i="57"/>
  <c r="AH86" i="57"/>
  <c r="AG86" i="57"/>
  <c r="AF86" i="57"/>
  <c r="AE86" i="57"/>
  <c r="BN85" i="57"/>
  <c r="BE85" i="57"/>
  <c r="AV85" i="57"/>
  <c r="AM85" i="57"/>
  <c r="AD85" i="57" s="1"/>
  <c r="AJ85" i="57"/>
  <c r="AI85" i="57"/>
  <c r="AH85" i="57"/>
  <c r="AG85" i="57"/>
  <c r="AF85" i="57"/>
  <c r="AE85" i="57"/>
  <c r="BN84" i="57"/>
  <c r="BL84" i="57"/>
  <c r="BE84" i="57"/>
  <c r="BD84" i="57"/>
  <c r="BC84" i="57"/>
  <c r="AV84" i="57"/>
  <c r="AU84" i="57"/>
  <c r="AT84" i="57"/>
  <c r="AM84" i="57"/>
  <c r="AD84" i="57" s="1"/>
  <c r="AL84" i="57"/>
  <c r="AK84" i="57"/>
  <c r="AJ84" i="57"/>
  <c r="AI84" i="57"/>
  <c r="AH84" i="57"/>
  <c r="AG84" i="57"/>
  <c r="AF84" i="57"/>
  <c r="AE84" i="57"/>
  <c r="AC84" i="57"/>
  <c r="AB84" i="57"/>
  <c r="R84" i="57"/>
  <c r="M84" i="57"/>
  <c r="K84" i="57"/>
  <c r="BN83" i="57"/>
  <c r="BE83" i="57"/>
  <c r="AV83" i="57"/>
  <c r="AD83" i="57" s="1"/>
  <c r="AM83" i="57"/>
  <c r="AJ83" i="57"/>
  <c r="AI83" i="57"/>
  <c r="AH83" i="57"/>
  <c r="AG83" i="57"/>
  <c r="AF83" i="57"/>
  <c r="AE83" i="57"/>
  <c r="BN82" i="57"/>
  <c r="BE82" i="57"/>
  <c r="AV82" i="57"/>
  <c r="AM82" i="57"/>
  <c r="AD82" i="57" s="1"/>
  <c r="AJ82" i="57"/>
  <c r="AI82" i="57"/>
  <c r="AH82" i="57"/>
  <c r="AG82" i="57"/>
  <c r="AF82" i="57"/>
  <c r="AE82" i="57"/>
  <c r="BN81" i="57"/>
  <c r="AD81" i="57" s="1"/>
  <c r="BE81" i="57"/>
  <c r="AV81" i="57"/>
  <c r="AM81" i="57"/>
  <c r="AJ81" i="57"/>
  <c r="AI81" i="57"/>
  <c r="AH81" i="57"/>
  <c r="AG81" i="57"/>
  <c r="AF81" i="57"/>
  <c r="AE81" i="57"/>
  <c r="BN80" i="57"/>
  <c r="BL80" i="57"/>
  <c r="BE80" i="57"/>
  <c r="BD80" i="57"/>
  <c r="BC80" i="57"/>
  <c r="AV80" i="57"/>
  <c r="AU80" i="57"/>
  <c r="AT80" i="57"/>
  <c r="AM80" i="57"/>
  <c r="AL80" i="57"/>
  <c r="AK80" i="57"/>
  <c r="AJ80" i="57"/>
  <c r="AI80" i="57"/>
  <c r="AH80" i="57"/>
  <c r="AG80" i="57"/>
  <c r="AF80" i="57"/>
  <c r="AE80" i="57"/>
  <c r="AD80" i="57"/>
  <c r="AC80" i="57"/>
  <c r="AB80" i="57"/>
  <c r="R80" i="57"/>
  <c r="M80" i="57"/>
  <c r="K80" i="57"/>
  <c r="BN79" i="57"/>
  <c r="BE79" i="57"/>
  <c r="AV79" i="57"/>
  <c r="AD79" i="57" s="1"/>
  <c r="AM79" i="57"/>
  <c r="AJ79" i="57"/>
  <c r="AI79" i="57"/>
  <c r="AH79" i="57"/>
  <c r="AG79" i="57"/>
  <c r="AF79" i="57"/>
  <c r="AE79" i="57"/>
  <c r="BN78" i="57"/>
  <c r="BE78" i="57"/>
  <c r="AV78" i="57"/>
  <c r="AD78" i="57" s="1"/>
  <c r="AM78" i="57"/>
  <c r="AJ78" i="57"/>
  <c r="AI78" i="57"/>
  <c r="AH78" i="57"/>
  <c r="AG78" i="57"/>
  <c r="AF78" i="57"/>
  <c r="AE78" i="57"/>
  <c r="BN77" i="57"/>
  <c r="BE77" i="57"/>
  <c r="AV77" i="57"/>
  <c r="AM77" i="57"/>
  <c r="AD77" i="57" s="1"/>
  <c r="AJ77" i="57"/>
  <c r="AI77" i="57"/>
  <c r="AH77" i="57"/>
  <c r="AG77" i="57"/>
  <c r="AF77" i="57"/>
  <c r="AE77" i="57"/>
  <c r="BN76" i="57"/>
  <c r="BM76" i="57"/>
  <c r="BL76" i="57"/>
  <c r="BE76" i="57"/>
  <c r="BD76" i="57"/>
  <c r="BC76" i="57"/>
  <c r="AV76" i="57"/>
  <c r="AU76" i="57"/>
  <c r="AT76" i="57"/>
  <c r="AM76" i="57"/>
  <c r="AD76" i="57" s="1"/>
  <c r="AL76" i="57"/>
  <c r="AK76" i="57"/>
  <c r="AJ76" i="57"/>
  <c r="AI76" i="57"/>
  <c r="AH76" i="57"/>
  <c r="AG76" i="57"/>
  <c r="AF76" i="57"/>
  <c r="AE76" i="57"/>
  <c r="AC76" i="57"/>
  <c r="AB76" i="57"/>
  <c r="R76" i="57"/>
  <c r="M76" i="57"/>
  <c r="K76" i="57"/>
  <c r="BN75" i="57"/>
  <c r="BE75" i="57"/>
  <c r="AV75" i="57"/>
  <c r="AD75" i="57" s="1"/>
  <c r="AM75" i="57"/>
  <c r="AJ75" i="57"/>
  <c r="AI75" i="57"/>
  <c r="AH75" i="57"/>
  <c r="AG75" i="57"/>
  <c r="AF75" i="57"/>
  <c r="AE75" i="57"/>
  <c r="BN74" i="57"/>
  <c r="BE74" i="57"/>
  <c r="AV74" i="57"/>
  <c r="AM74" i="57"/>
  <c r="AJ74" i="57"/>
  <c r="AI74" i="57"/>
  <c r="AH74" i="57"/>
  <c r="AG74" i="57"/>
  <c r="AF74" i="57"/>
  <c r="AE74" i="57"/>
  <c r="AD74" i="57"/>
  <c r="BN73" i="57"/>
  <c r="BE73" i="57"/>
  <c r="AV73" i="57"/>
  <c r="AM73" i="57"/>
  <c r="AD73" i="57" s="1"/>
  <c r="AJ73" i="57"/>
  <c r="AI73" i="57"/>
  <c r="AH73" i="57"/>
  <c r="AG73" i="57"/>
  <c r="AF73" i="57"/>
  <c r="AE73" i="57"/>
  <c r="BN72" i="57"/>
  <c r="AD72" i="57" s="1"/>
  <c r="BL72" i="57"/>
  <c r="BE72" i="57"/>
  <c r="BD72" i="57"/>
  <c r="BC72" i="57"/>
  <c r="AV72" i="57"/>
  <c r="AU72" i="57"/>
  <c r="AT72" i="57"/>
  <c r="AM72" i="57"/>
  <c r="AL72" i="57"/>
  <c r="AK72" i="57"/>
  <c r="AJ72" i="57"/>
  <c r="AI72" i="57"/>
  <c r="AH72" i="57"/>
  <c r="AG72" i="57"/>
  <c r="AF72" i="57"/>
  <c r="AE72" i="57"/>
  <c r="AC72" i="57"/>
  <c r="AB72" i="57"/>
  <c r="R72" i="57"/>
  <c r="M72" i="57"/>
  <c r="K72" i="57"/>
  <c r="BN71" i="57"/>
  <c r="BE71" i="57"/>
  <c r="AV71" i="57"/>
  <c r="AM71" i="57"/>
  <c r="AD71" i="57" s="1"/>
  <c r="AJ71" i="57"/>
  <c r="AI71" i="57"/>
  <c r="AH71" i="57"/>
  <c r="AG71" i="57"/>
  <c r="AF71" i="57"/>
  <c r="AE71" i="57"/>
  <c r="BN70" i="57"/>
  <c r="BE70" i="57"/>
  <c r="AV70" i="57"/>
  <c r="AD70" i="57" s="1"/>
  <c r="AM70" i="57"/>
  <c r="AJ70" i="57"/>
  <c r="AI70" i="57"/>
  <c r="AH70" i="57"/>
  <c r="AG70" i="57"/>
  <c r="AF70" i="57"/>
  <c r="AE70" i="57"/>
  <c r="BN69" i="57"/>
  <c r="BE69" i="57"/>
  <c r="AV69" i="57"/>
  <c r="AM69" i="57"/>
  <c r="AD69" i="57" s="1"/>
  <c r="AJ69" i="57"/>
  <c r="AI69" i="57"/>
  <c r="AH69" i="57"/>
  <c r="AG69" i="57"/>
  <c r="AF69" i="57"/>
  <c r="AE69" i="57"/>
  <c r="BN68" i="57"/>
  <c r="AD68" i="57" s="1"/>
  <c r="BL68" i="57"/>
  <c r="BE68" i="57"/>
  <c r="BD68" i="57"/>
  <c r="BC68" i="57"/>
  <c r="AV68" i="57"/>
  <c r="AU68" i="57"/>
  <c r="AT68" i="57"/>
  <c r="AM68" i="57"/>
  <c r="AL68" i="57"/>
  <c r="AK68" i="57"/>
  <c r="AJ68" i="57"/>
  <c r="AI68" i="57"/>
  <c r="AH68" i="57"/>
  <c r="AG68" i="57"/>
  <c r="AF68" i="57"/>
  <c r="AE68" i="57"/>
  <c r="AC68" i="57"/>
  <c r="AB68" i="57"/>
  <c r="R68" i="57"/>
  <c r="M68" i="57"/>
  <c r="K68" i="57"/>
  <c r="BN67" i="57"/>
  <c r="AD67" i="57" s="1"/>
  <c r="BE67" i="57"/>
  <c r="AV67" i="57"/>
  <c r="AM67" i="57"/>
  <c r="AJ67" i="57"/>
  <c r="AI67" i="57"/>
  <c r="AH67" i="57"/>
  <c r="AG67" i="57"/>
  <c r="AF67" i="57"/>
  <c r="AE67" i="57"/>
  <c r="BN66" i="57"/>
  <c r="BE66" i="57"/>
  <c r="AV66" i="57"/>
  <c r="AD66" i="57" s="1"/>
  <c r="AM66" i="57"/>
  <c r="AJ66" i="57"/>
  <c r="AI66" i="57"/>
  <c r="AH66" i="57"/>
  <c r="AG66" i="57"/>
  <c r="AF66" i="57"/>
  <c r="AE66" i="57"/>
  <c r="BN65" i="57"/>
  <c r="BE65" i="57"/>
  <c r="AV65" i="57"/>
  <c r="AD65" i="57" s="1"/>
  <c r="AM65" i="57"/>
  <c r="AJ65" i="57"/>
  <c r="AI65" i="57"/>
  <c r="AH65" i="57"/>
  <c r="AG65" i="57"/>
  <c r="AF65" i="57"/>
  <c r="AE65" i="57"/>
  <c r="BN63" i="57"/>
  <c r="BM63" i="57"/>
  <c r="BL63" i="57"/>
  <c r="BE63" i="57"/>
  <c r="BD63" i="57"/>
  <c r="BC63" i="57"/>
  <c r="AV63" i="57"/>
  <c r="AU63" i="57"/>
  <c r="AT63" i="57"/>
  <c r="AM63" i="57"/>
  <c r="AD63" i="57" s="1"/>
  <c r="AL63" i="57"/>
  <c r="AK63" i="57"/>
  <c r="AJ63" i="57"/>
  <c r="AI63" i="57"/>
  <c r="AH63" i="57"/>
  <c r="AG63" i="57"/>
  <c r="AF63" i="57"/>
  <c r="AE63" i="57"/>
  <c r="AC63" i="57"/>
  <c r="AB63" i="57"/>
  <c r="R63" i="57"/>
  <c r="M63" i="57"/>
  <c r="K63" i="57"/>
  <c r="BN62" i="57"/>
  <c r="BE62" i="57"/>
  <c r="AV62" i="57"/>
  <c r="AM62" i="57"/>
  <c r="AD62" i="57" s="1"/>
  <c r="AJ62" i="57"/>
  <c r="AI62" i="57"/>
  <c r="AH62" i="57"/>
  <c r="AG62" i="57"/>
  <c r="AF62" i="57"/>
  <c r="AE62" i="57"/>
  <c r="BN61" i="57"/>
  <c r="BE61" i="57"/>
  <c r="AV61" i="57"/>
  <c r="AD61" i="57" s="1"/>
  <c r="AM61" i="57"/>
  <c r="AJ61" i="57"/>
  <c r="AI61" i="57"/>
  <c r="AH61" i="57"/>
  <c r="AG61" i="57"/>
  <c r="AF61" i="57"/>
  <c r="AE61" i="57"/>
  <c r="BN60" i="57"/>
  <c r="BE60" i="57"/>
  <c r="AV60" i="57"/>
  <c r="AM60" i="57"/>
  <c r="AJ60" i="57"/>
  <c r="AI60" i="57"/>
  <c r="AH60" i="57"/>
  <c r="AG60" i="57"/>
  <c r="AF60" i="57"/>
  <c r="AE60" i="57"/>
  <c r="AD60" i="57"/>
  <c r="BN59" i="57"/>
  <c r="BM59" i="57"/>
  <c r="BL59" i="57"/>
  <c r="BE59" i="57"/>
  <c r="BD59" i="57"/>
  <c r="BC59" i="57"/>
  <c r="AV59" i="57"/>
  <c r="AD59" i="57" s="1"/>
  <c r="AU59" i="57"/>
  <c r="AT59" i="57"/>
  <c r="AM59" i="57"/>
  <c r="AL59" i="57"/>
  <c r="AK59" i="57"/>
  <c r="AJ59" i="57"/>
  <c r="AI59" i="57"/>
  <c r="AH59" i="57"/>
  <c r="AG59" i="57"/>
  <c r="AF59" i="57"/>
  <c r="AE59" i="57"/>
  <c r="AC59" i="57"/>
  <c r="AB59" i="57"/>
  <c r="R59" i="57"/>
  <c r="M59" i="57"/>
  <c r="K59" i="57"/>
  <c r="BN58" i="57"/>
  <c r="BE58" i="57"/>
  <c r="AV58" i="57"/>
  <c r="AM58" i="57"/>
  <c r="AD58" i="57" s="1"/>
  <c r="AJ58" i="57"/>
  <c r="AI58" i="57"/>
  <c r="AH58" i="57"/>
  <c r="AG58" i="57"/>
  <c r="AF58" i="57"/>
  <c r="AE58" i="57"/>
  <c r="BN57" i="57"/>
  <c r="BE57" i="57"/>
  <c r="AV57" i="57"/>
  <c r="AM57" i="57"/>
  <c r="AD57" i="57" s="1"/>
  <c r="AJ57" i="57"/>
  <c r="AI57" i="57"/>
  <c r="AH57" i="57"/>
  <c r="AG57" i="57"/>
  <c r="AF57" i="57"/>
  <c r="AE57" i="57"/>
  <c r="BN56" i="57"/>
  <c r="BE56" i="57"/>
  <c r="AV56" i="57"/>
  <c r="AM56" i="57"/>
  <c r="AD56" i="57" s="1"/>
  <c r="AJ56" i="57"/>
  <c r="AI56" i="57"/>
  <c r="AH56" i="57"/>
  <c r="AG56" i="57"/>
  <c r="AF56" i="57"/>
  <c r="AE56" i="57"/>
  <c r="BN55" i="57"/>
  <c r="BL55" i="57"/>
  <c r="BE55" i="57"/>
  <c r="AD55" i="57" s="1"/>
  <c r="BD55" i="57"/>
  <c r="BC55" i="57"/>
  <c r="AV55" i="57"/>
  <c r="AU55" i="57"/>
  <c r="AT55" i="57"/>
  <c r="AM55" i="57"/>
  <c r="AL55" i="57"/>
  <c r="AK55" i="57"/>
  <c r="AJ55" i="57"/>
  <c r="AI55" i="57"/>
  <c r="AH55" i="57"/>
  <c r="AG55" i="57"/>
  <c r="AF55" i="57"/>
  <c r="AE55" i="57"/>
  <c r="AC55" i="57"/>
  <c r="AB55" i="57"/>
  <c r="R55" i="57"/>
  <c r="M55" i="57"/>
  <c r="K55" i="57"/>
  <c r="BN54" i="57"/>
  <c r="BE54" i="57"/>
  <c r="AV54" i="57"/>
  <c r="AM54" i="57"/>
  <c r="AD54" i="57" s="1"/>
  <c r="AJ54" i="57"/>
  <c r="AI54" i="57"/>
  <c r="AH54" i="57"/>
  <c r="AG54" i="57"/>
  <c r="AF54" i="57"/>
  <c r="AE54" i="57"/>
  <c r="BN53" i="57"/>
  <c r="AD53" i="57" s="1"/>
  <c r="BE53" i="57"/>
  <c r="AV53" i="57"/>
  <c r="AM53" i="57"/>
  <c r="AJ53" i="57"/>
  <c r="AI53" i="57"/>
  <c r="AH53" i="57"/>
  <c r="AG53" i="57"/>
  <c r="AF53" i="57"/>
  <c r="AE53" i="57"/>
  <c r="BN52" i="57"/>
  <c r="AD52" i="57" s="1"/>
  <c r="BE52" i="57"/>
  <c r="AV52" i="57"/>
  <c r="AM52" i="57"/>
  <c r="AJ52" i="57"/>
  <c r="AI52" i="57"/>
  <c r="AH52" i="57"/>
  <c r="AG52" i="57"/>
  <c r="AF52" i="57"/>
  <c r="AE52" i="57"/>
  <c r="BN48" i="57"/>
  <c r="BL48" i="57"/>
  <c r="BE48" i="57"/>
  <c r="BD48" i="57"/>
  <c r="BC48" i="57"/>
  <c r="AV48" i="57"/>
  <c r="AU48" i="57"/>
  <c r="AT48" i="57"/>
  <c r="AM48" i="57"/>
  <c r="AD48" i="57" s="1"/>
  <c r="AL48" i="57"/>
  <c r="AK48" i="57"/>
  <c r="AJ48" i="57"/>
  <c r="AI48" i="57"/>
  <c r="AH48" i="57"/>
  <c r="AG48" i="57"/>
  <c r="AF48" i="57"/>
  <c r="AE48" i="57"/>
  <c r="AC48" i="57"/>
  <c r="AB48" i="57"/>
  <c r="R48" i="57"/>
  <c r="M48" i="57"/>
  <c r="K48" i="57"/>
  <c r="BN47" i="57"/>
  <c r="BE47" i="57"/>
  <c r="AV47" i="57"/>
  <c r="AD47" i="57" s="1"/>
  <c r="AM47" i="57"/>
  <c r="AJ47" i="57"/>
  <c r="AI47" i="57"/>
  <c r="AH47" i="57"/>
  <c r="AG47" i="57"/>
  <c r="AF47" i="57"/>
  <c r="AE47" i="57"/>
  <c r="BN46" i="57"/>
  <c r="BE46" i="57"/>
  <c r="AV46" i="57"/>
  <c r="AM46" i="57"/>
  <c r="AD46" i="57" s="1"/>
  <c r="AJ46" i="57"/>
  <c r="AI46" i="57"/>
  <c r="AH46" i="57"/>
  <c r="AG46" i="57"/>
  <c r="AF46" i="57"/>
  <c r="AE46" i="57"/>
  <c r="BN45" i="57"/>
  <c r="BE45" i="57"/>
  <c r="AV45" i="57"/>
  <c r="AD45" i="57" s="1"/>
  <c r="AM45" i="57"/>
  <c r="AJ45" i="57"/>
  <c r="AI45" i="57"/>
  <c r="AH45" i="57"/>
  <c r="AG45" i="57"/>
  <c r="AF45" i="57"/>
  <c r="AE45" i="57"/>
  <c r="BN42" i="57"/>
  <c r="BL42" i="57"/>
  <c r="BE42" i="57"/>
  <c r="BD42" i="57"/>
  <c r="BC42" i="57"/>
  <c r="AV42" i="57"/>
  <c r="AU42" i="57"/>
  <c r="AT42" i="57"/>
  <c r="AM42" i="57"/>
  <c r="AL42" i="57"/>
  <c r="AK42" i="57"/>
  <c r="AJ42" i="57"/>
  <c r="AI42" i="57"/>
  <c r="AH42" i="57"/>
  <c r="AG42" i="57"/>
  <c r="AF42" i="57"/>
  <c r="AE42" i="57"/>
  <c r="AD42" i="57"/>
  <c r="AC42" i="57"/>
  <c r="AB42" i="57"/>
  <c r="R42" i="57"/>
  <c r="M42" i="57"/>
  <c r="K42" i="57"/>
  <c r="BN41" i="57"/>
  <c r="BE41" i="57"/>
  <c r="AV41" i="57"/>
  <c r="AM41" i="57"/>
  <c r="AD41" i="57" s="1"/>
  <c r="AJ41" i="57"/>
  <c r="AI41" i="57"/>
  <c r="AH41" i="57"/>
  <c r="AG41" i="57"/>
  <c r="AF41" i="57"/>
  <c r="AE41" i="57"/>
  <c r="BN40" i="57"/>
  <c r="BE40" i="57"/>
  <c r="AV40" i="57"/>
  <c r="AM40" i="57"/>
  <c r="AD40" i="57" s="1"/>
  <c r="AJ40" i="57"/>
  <c r="AI40" i="57"/>
  <c r="AH40" i="57"/>
  <c r="AG40" i="57"/>
  <c r="AF40" i="57"/>
  <c r="AE40" i="57"/>
  <c r="BN39" i="57"/>
  <c r="BE39" i="57"/>
  <c r="AV39" i="57"/>
  <c r="AM39" i="57"/>
  <c r="AD39" i="57" s="1"/>
  <c r="AJ39" i="57"/>
  <c r="AI39" i="57"/>
  <c r="AH39" i="57"/>
  <c r="AG39" i="57"/>
  <c r="AF39" i="57"/>
  <c r="AE39" i="57"/>
  <c r="BN38" i="57"/>
  <c r="BL38" i="57"/>
  <c r="BE38" i="57"/>
  <c r="BD38" i="57"/>
  <c r="BC38" i="57"/>
  <c r="AV38" i="57"/>
  <c r="AD38" i="57" s="1"/>
  <c r="AU38" i="57"/>
  <c r="AT38" i="57"/>
  <c r="AM38" i="57"/>
  <c r="AL38" i="57"/>
  <c r="AK38" i="57"/>
  <c r="AJ38" i="57"/>
  <c r="AI38" i="57"/>
  <c r="AH38" i="57"/>
  <c r="AG38" i="57"/>
  <c r="AF38" i="57"/>
  <c r="AE38" i="57"/>
  <c r="AC38" i="57"/>
  <c r="AB38" i="57"/>
  <c r="R38" i="57"/>
  <c r="M38" i="57"/>
  <c r="K38" i="57"/>
  <c r="BN37" i="57"/>
  <c r="BE37" i="57"/>
  <c r="AV37" i="57"/>
  <c r="AM37" i="57"/>
  <c r="AD37" i="57" s="1"/>
  <c r="AJ37" i="57"/>
  <c r="AI37" i="57"/>
  <c r="AH37" i="57"/>
  <c r="AG37" i="57"/>
  <c r="AF37" i="57"/>
  <c r="AE37" i="57"/>
  <c r="BN36" i="57"/>
  <c r="BE36" i="57"/>
  <c r="AV36" i="57"/>
  <c r="AD36" i="57" s="1"/>
  <c r="AM36" i="57"/>
  <c r="AJ36" i="57"/>
  <c r="AI36" i="57"/>
  <c r="AH36" i="57"/>
  <c r="AG36" i="57"/>
  <c r="AF36" i="57"/>
  <c r="AE36" i="57"/>
  <c r="BN35" i="57"/>
  <c r="AD35" i="57" s="1"/>
  <c r="BE35" i="57"/>
  <c r="AV35" i="57"/>
  <c r="AM35" i="57"/>
  <c r="AJ35" i="57"/>
  <c r="AI35" i="57"/>
  <c r="AH35" i="57"/>
  <c r="AG35" i="57"/>
  <c r="AF35" i="57"/>
  <c r="AE35" i="57"/>
  <c r="BN34" i="57"/>
  <c r="BL34" i="57"/>
  <c r="BE34" i="57"/>
  <c r="BD34" i="57"/>
  <c r="BC34" i="57"/>
  <c r="AV34" i="57"/>
  <c r="AU34" i="57"/>
  <c r="AT34" i="57"/>
  <c r="AM34" i="57"/>
  <c r="AD34" i="57" s="1"/>
  <c r="AL34" i="57"/>
  <c r="AK34" i="57"/>
  <c r="AJ34" i="57"/>
  <c r="AI34" i="57"/>
  <c r="AH34" i="57"/>
  <c r="AG34" i="57"/>
  <c r="AF34" i="57"/>
  <c r="AE34" i="57"/>
  <c r="AC34" i="57"/>
  <c r="AB34" i="57"/>
  <c r="R34" i="57"/>
  <c r="M34" i="57"/>
  <c r="K34" i="57"/>
  <c r="BN33" i="57"/>
  <c r="BE33" i="57"/>
  <c r="AV33" i="57"/>
  <c r="AD33" i="57" s="1"/>
  <c r="AM33" i="57"/>
  <c r="AJ33" i="57"/>
  <c r="AI33" i="57"/>
  <c r="AH33" i="57"/>
  <c r="AG33" i="57"/>
  <c r="AF33" i="57"/>
  <c r="AE33" i="57"/>
  <c r="BN32" i="57"/>
  <c r="BE32" i="57"/>
  <c r="AV32" i="57"/>
  <c r="AM32" i="57"/>
  <c r="AD32" i="57" s="1"/>
  <c r="AJ32" i="57"/>
  <c r="AI32" i="57"/>
  <c r="AH32" i="57"/>
  <c r="AG32" i="57"/>
  <c r="AF32" i="57"/>
  <c r="AE32" i="57"/>
  <c r="BN31" i="57"/>
  <c r="BE31" i="57"/>
  <c r="AV31" i="57"/>
  <c r="AD31" i="57" s="1"/>
  <c r="AM31" i="57"/>
  <c r="AJ31" i="57"/>
  <c r="AI31" i="57"/>
  <c r="AH31" i="57"/>
  <c r="AG31" i="57"/>
  <c r="AF31" i="57"/>
  <c r="AE31" i="57"/>
  <c r="BN30" i="57"/>
  <c r="BM30" i="57"/>
  <c r="BL30" i="57"/>
  <c r="BE30" i="57"/>
  <c r="AD30" i="57" s="1"/>
  <c r="BD30" i="57"/>
  <c r="BC30" i="57"/>
  <c r="AV30" i="57"/>
  <c r="AU30" i="57"/>
  <c r="AT30" i="57"/>
  <c r="AM30" i="57"/>
  <c r="AL30" i="57"/>
  <c r="AK30" i="57"/>
  <c r="AJ30" i="57"/>
  <c r="AI30" i="57"/>
  <c r="AH30" i="57"/>
  <c r="AG30" i="57"/>
  <c r="AF30" i="57"/>
  <c r="AE30" i="57"/>
  <c r="AC30" i="57"/>
  <c r="AB30" i="57"/>
  <c r="R30" i="57"/>
  <c r="M30" i="57"/>
  <c r="K30" i="57"/>
  <c r="BN29" i="57"/>
  <c r="BE29" i="57"/>
  <c r="AV29" i="57"/>
  <c r="AM29" i="57"/>
  <c r="AJ29" i="57"/>
  <c r="AI29" i="57"/>
  <c r="AH29" i="57"/>
  <c r="AG29" i="57"/>
  <c r="AF29" i="57"/>
  <c r="AE29" i="57"/>
  <c r="AD29" i="57"/>
  <c r="BN28" i="57"/>
  <c r="BE28" i="57"/>
  <c r="AV28" i="57"/>
  <c r="AM28" i="57"/>
  <c r="AD28" i="57" s="1"/>
  <c r="AJ28" i="57"/>
  <c r="AI28" i="57"/>
  <c r="AH28" i="57"/>
  <c r="AG28" i="57"/>
  <c r="AF28" i="57"/>
  <c r="AE28" i="57"/>
  <c r="BN27" i="57"/>
  <c r="BE27" i="57"/>
  <c r="AV27" i="57"/>
  <c r="AM27" i="57"/>
  <c r="AD27" i="57" s="1"/>
  <c r="AJ27" i="57"/>
  <c r="AI27" i="57"/>
  <c r="AH27" i="57"/>
  <c r="AG27" i="57"/>
  <c r="AF27" i="57"/>
  <c r="AE27" i="57"/>
  <c r="BN26" i="57"/>
  <c r="BM26" i="57"/>
  <c r="BL26" i="57"/>
  <c r="BE26" i="57"/>
  <c r="BD26" i="57"/>
  <c r="BC26" i="57"/>
  <c r="AV26" i="57"/>
  <c r="AD26" i="57" s="1"/>
  <c r="AU26" i="57"/>
  <c r="AT26" i="57"/>
  <c r="AM26" i="57"/>
  <c r="AL26" i="57"/>
  <c r="AK26" i="57"/>
  <c r="AJ26" i="57"/>
  <c r="AI26" i="57"/>
  <c r="AH26" i="57"/>
  <c r="AG26" i="57"/>
  <c r="AF26" i="57"/>
  <c r="AE26" i="57"/>
  <c r="AC26" i="57"/>
  <c r="AB26" i="57"/>
  <c r="R26" i="57"/>
  <c r="M26" i="57"/>
  <c r="K26" i="57"/>
  <c r="BE25" i="57"/>
  <c r="AV25" i="57"/>
  <c r="AM25" i="57"/>
  <c r="AJ25" i="57"/>
  <c r="AI25" i="57"/>
  <c r="AH25" i="57"/>
  <c r="AG25" i="57"/>
  <c r="AF25" i="57"/>
  <c r="BE24" i="57"/>
  <c r="AV24" i="57"/>
  <c r="AM24" i="57"/>
  <c r="AJ24" i="57"/>
  <c r="AI24" i="57"/>
  <c r="AH24" i="57"/>
  <c r="AG24" i="57"/>
  <c r="AF24" i="57"/>
  <c r="BE23" i="57"/>
  <c r="AV23" i="57"/>
  <c r="AM23" i="57"/>
  <c r="AJ23" i="57"/>
  <c r="AI23" i="57"/>
  <c r="AH23" i="57"/>
  <c r="AG23" i="57"/>
  <c r="AF23" i="57"/>
  <c r="BN22" i="57"/>
  <c r="BM22" i="57"/>
  <c r="BL22" i="57"/>
  <c r="BE22" i="57"/>
  <c r="BD22" i="57"/>
  <c r="BC22" i="57"/>
  <c r="AV22" i="57"/>
  <c r="AU22" i="57"/>
  <c r="AT22" i="57"/>
  <c r="AM22" i="57"/>
  <c r="AL22" i="57"/>
  <c r="AK22" i="57"/>
  <c r="AJ22" i="57"/>
  <c r="AI22" i="57"/>
  <c r="AH22" i="57"/>
  <c r="AG22" i="57"/>
  <c r="AF22" i="57"/>
  <c r="AE22" i="57"/>
  <c r="AD22" i="57"/>
  <c r="AC22" i="57"/>
  <c r="K22" i="57"/>
  <c r="BX5" i="57"/>
  <c r="BF5" i="57"/>
  <c r="AN5" i="57"/>
  <c r="W5" i="57"/>
  <c r="BX4" i="57"/>
  <c r="BF4" i="57"/>
  <c r="AN4" i="57"/>
  <c r="W4" i="57"/>
  <c r="BX3" i="57"/>
  <c r="BF3" i="57"/>
  <c r="W3" i="57"/>
  <c r="BX2" i="57"/>
  <c r="BF2" i="57"/>
  <c r="AN2" i="57"/>
  <c r="W2" i="57"/>
  <c r="BX3" i="31" l="1"/>
  <c r="BF3" i="31"/>
  <c r="AN3" i="31"/>
  <c r="W3" i="31"/>
  <c r="BX5" i="31"/>
  <c r="BF5" i="31"/>
  <c r="AN5" i="31"/>
  <c r="W5" i="31"/>
  <c r="BX4" i="31"/>
  <c r="BF4" i="31"/>
  <c r="AN4" i="31"/>
  <c r="W4" i="31"/>
  <c r="BX2" i="31"/>
  <c r="BF2" i="31"/>
  <c r="AN2" i="31"/>
  <c r="W2" i="31"/>
  <c r="R119" i="31"/>
  <c r="R115" i="31"/>
  <c r="R111" i="31"/>
  <c r="R107" i="31"/>
  <c r="R103" i="31"/>
  <c r="R99" i="31"/>
  <c r="R95" i="31"/>
  <c r="R91" i="31"/>
  <c r="R87" i="31"/>
  <c r="R83" i="31"/>
  <c r="R79" i="31"/>
  <c r="R75" i="31"/>
  <c r="R71" i="31"/>
  <c r="R67" i="31"/>
  <c r="R63" i="31"/>
  <c r="R59" i="31"/>
  <c r="R55" i="31"/>
  <c r="R51" i="31"/>
  <c r="R47" i="31"/>
  <c r="R43" i="31"/>
  <c r="R39" i="31"/>
  <c r="R35" i="31"/>
  <c r="R31" i="31"/>
  <c r="R27" i="31"/>
  <c r="R23" i="31"/>
  <c r="R19" i="31"/>
  <c r="R15" i="31"/>
  <c r="R11" i="31"/>
  <c r="M1176" i="23" l="1"/>
  <c r="M1175" i="23"/>
  <c r="M1174" i="23"/>
  <c r="M1173" i="23"/>
  <c r="M1172" i="23"/>
  <c r="M1171" i="23"/>
  <c r="M1170" i="23"/>
  <c r="M1169" i="23"/>
  <c r="M1168" i="23"/>
  <c r="M1167" i="23"/>
  <c r="M1166" i="23"/>
  <c r="M1165" i="23"/>
  <c r="M1164" i="23"/>
  <c r="M1163" i="23"/>
  <c r="M1162" i="23"/>
  <c r="M1161" i="23"/>
  <c r="M1160" i="23"/>
  <c r="M1159" i="23"/>
  <c r="M1158" i="23"/>
  <c r="M1157" i="23"/>
  <c r="M1156" i="23"/>
  <c r="M1155" i="23"/>
  <c r="M1154" i="23"/>
  <c r="M1153" i="23"/>
  <c r="W1147" i="23"/>
  <c r="W1136" i="23"/>
  <c r="W1128" i="23"/>
  <c r="W1127" i="23"/>
  <c r="S1127" i="23"/>
  <c r="W1120" i="23"/>
  <c r="W1113" i="23"/>
  <c r="W1112" i="23" s="1"/>
  <c r="S1112" i="23"/>
  <c r="W1099" i="23"/>
  <c r="W1088" i="23"/>
  <c r="W1082" i="23"/>
  <c r="W1074" i="23"/>
  <c r="W1073" i="23" s="1"/>
  <c r="S1073" i="23"/>
  <c r="W1067" i="23"/>
  <c r="W1060" i="23"/>
  <c r="W1059" i="23" s="1"/>
  <c r="S1059" i="23"/>
  <c r="W1056" i="23"/>
  <c r="W1053" i="23"/>
  <c r="W1048" i="23"/>
  <c r="W1042" i="23"/>
  <c r="W1041" i="23" s="1"/>
  <c r="S1041" i="23"/>
  <c r="W1032" i="23"/>
  <c r="W1026" i="23"/>
  <c r="W1025" i="23" s="1"/>
  <c r="S1025" i="23"/>
  <c r="S967" i="23" s="1"/>
  <c r="W1019" i="23"/>
  <c r="W1012" i="23"/>
  <c r="W1004" i="23"/>
  <c r="S1003" i="23"/>
  <c r="W1001" i="23"/>
  <c r="W998" i="23"/>
  <c r="W996" i="23"/>
  <c r="W994" i="23"/>
  <c r="W991" i="23"/>
  <c r="W988" i="23"/>
  <c r="W974" i="23"/>
  <c r="W972" i="23"/>
  <c r="W969" i="23"/>
  <c r="S968" i="23"/>
  <c r="U967" i="23"/>
  <c r="Q967" i="23"/>
  <c r="W960" i="23"/>
  <c r="W951" i="23"/>
  <c r="W950" i="23" s="1"/>
  <c r="S950" i="23"/>
  <c r="W900" i="23"/>
  <c r="W899" i="23" s="1"/>
  <c r="S899" i="23"/>
  <c r="W893" i="23"/>
  <c r="W889" i="23"/>
  <c r="W885" i="23"/>
  <c r="W880" i="23"/>
  <c r="W879" i="23" s="1"/>
  <c r="S879" i="23"/>
  <c r="S878" i="23" s="1"/>
  <c r="U878" i="23"/>
  <c r="Q878" i="23"/>
  <c r="W874" i="23"/>
  <c r="W869" i="23"/>
  <c r="W864" i="23"/>
  <c r="W863" i="23" s="1"/>
  <c r="S863" i="23"/>
  <c r="W853" i="23"/>
  <c r="W846" i="23"/>
  <c r="W835" i="23"/>
  <c r="W829" i="23"/>
  <c r="S828" i="23"/>
  <c r="W822" i="23"/>
  <c r="W821" i="23" s="1"/>
  <c r="S821" i="23"/>
  <c r="W815" i="23"/>
  <c r="W814" i="23" s="1"/>
  <c r="S814" i="23"/>
  <c r="W807" i="23"/>
  <c r="W806" i="23" s="1"/>
  <c r="S806" i="23"/>
  <c r="W802" i="23"/>
  <c r="W801" i="23"/>
  <c r="S801" i="23"/>
  <c r="W793" i="23"/>
  <c r="W792" i="23"/>
  <c r="S792" i="23"/>
  <c r="U791" i="23"/>
  <c r="Q791" i="23"/>
  <c r="W788" i="23"/>
  <c r="W780" i="23"/>
  <c r="S779" i="23"/>
  <c r="W763" i="23"/>
  <c r="W746" i="23"/>
  <c r="W730" i="23"/>
  <c r="W695" i="23"/>
  <c r="S694" i="23"/>
  <c r="W689" i="23"/>
  <c r="W684" i="23"/>
  <c r="W677" i="23"/>
  <c r="W676" i="23"/>
  <c r="S676" i="23"/>
  <c r="S645" i="23" s="1"/>
  <c r="W669" i="23"/>
  <c r="W666" i="23"/>
  <c r="W659" i="23"/>
  <c r="W658" i="23" s="1"/>
  <c r="S658" i="23"/>
  <c r="W653" i="23"/>
  <c r="W647" i="23"/>
  <c r="S646" i="23"/>
  <c r="U645" i="23"/>
  <c r="Q645" i="23"/>
  <c r="W640" i="23"/>
  <c r="W635" i="23"/>
  <c r="W615" i="23"/>
  <c r="S614" i="23"/>
  <c r="W607" i="23"/>
  <c r="W600" i="23"/>
  <c r="W593" i="23"/>
  <c r="W577" i="23" s="1"/>
  <c r="W578" i="23"/>
  <c r="S577" i="23"/>
  <c r="W567" i="23"/>
  <c r="W559" i="23"/>
  <c r="W553" i="23"/>
  <c r="W537" i="23"/>
  <c r="S536" i="23"/>
  <c r="W528" i="23"/>
  <c r="W511" i="23"/>
  <c r="W498" i="23"/>
  <c r="W486" i="23"/>
  <c r="W485" i="23" s="1"/>
  <c r="S485" i="23"/>
  <c r="U484" i="23"/>
  <c r="Q484" i="23"/>
  <c r="Q1" i="23" s="1"/>
  <c r="H472" i="23"/>
  <c r="H473" i="23" s="1"/>
  <c r="H474" i="23" s="1"/>
  <c r="H475" i="23" s="1"/>
  <c r="H476" i="23" s="1"/>
  <c r="H477" i="23" s="1"/>
  <c r="H478" i="23" s="1"/>
  <c r="H479" i="23" s="1"/>
  <c r="H480" i="23" s="1"/>
  <c r="H481" i="23" s="1"/>
  <c r="H482" i="23" s="1"/>
  <c r="H483" i="23" s="1"/>
  <c r="H487" i="23" s="1"/>
  <c r="H488" i="23" s="1"/>
  <c r="H489" i="23" s="1"/>
  <c r="H490" i="23" s="1"/>
  <c r="H491" i="23" s="1"/>
  <c r="H492" i="23" s="1"/>
  <c r="H493" i="23" s="1"/>
  <c r="H494" i="23" s="1"/>
  <c r="H495" i="23" s="1"/>
  <c r="H496" i="23" s="1"/>
  <c r="H497" i="23" s="1"/>
  <c r="H499" i="23" s="1"/>
  <c r="H500" i="23" s="1"/>
  <c r="H501" i="23" s="1"/>
  <c r="H502" i="23" s="1"/>
  <c r="H503" i="23" s="1"/>
  <c r="H504" i="23" s="1"/>
  <c r="H505" i="23" s="1"/>
  <c r="H506" i="23" s="1"/>
  <c r="H507" i="23" s="1"/>
  <c r="H508" i="23" s="1"/>
  <c r="H509" i="23" s="1"/>
  <c r="H510" i="23" s="1"/>
  <c r="H512" i="23" s="1"/>
  <c r="H513" i="23" s="1"/>
  <c r="H514" i="23" s="1"/>
  <c r="H515" i="23" s="1"/>
  <c r="H516" i="23" s="1"/>
  <c r="H517" i="23" s="1"/>
  <c r="H518" i="23" s="1"/>
  <c r="H519" i="23" s="1"/>
  <c r="H520" i="23" s="1"/>
  <c r="H521" i="23" s="1"/>
  <c r="H522" i="23" s="1"/>
  <c r="H523" i="23" s="1"/>
  <c r="H524" i="23" s="1"/>
  <c r="H525" i="23" s="1"/>
  <c r="H526" i="23" s="1"/>
  <c r="H527" i="23" s="1"/>
  <c r="H529" i="23" s="1"/>
  <c r="H530" i="23" s="1"/>
  <c r="H531" i="23" s="1"/>
  <c r="H532" i="23" s="1"/>
  <c r="H533" i="23" s="1"/>
  <c r="H534" i="23" s="1"/>
  <c r="H535" i="23" s="1"/>
  <c r="H538" i="23" s="1"/>
  <c r="H539" i="23" s="1"/>
  <c r="H540" i="23" s="1"/>
  <c r="H541" i="23" s="1"/>
  <c r="H542" i="23" s="1"/>
  <c r="H543" i="23" s="1"/>
  <c r="H544" i="23" s="1"/>
  <c r="H545" i="23" s="1"/>
  <c r="H546" i="23" s="1"/>
  <c r="H547" i="23" s="1"/>
  <c r="H548" i="23" s="1"/>
  <c r="H549" i="23" s="1"/>
  <c r="H550" i="23" s="1"/>
  <c r="H551" i="23" s="1"/>
  <c r="H552" i="23" s="1"/>
  <c r="H554" i="23" s="1"/>
  <c r="H555" i="23" s="1"/>
  <c r="H556" i="23" s="1"/>
  <c r="H557" i="23" s="1"/>
  <c r="H558" i="23" s="1"/>
  <c r="H560" i="23" s="1"/>
  <c r="H561" i="23" s="1"/>
  <c r="H562" i="23" s="1"/>
  <c r="H563" i="23" s="1"/>
  <c r="H564" i="23" s="1"/>
  <c r="H565" i="23" s="1"/>
  <c r="H566" i="23" s="1"/>
  <c r="H568" i="23" s="1"/>
  <c r="H569" i="23" s="1"/>
  <c r="H570" i="23" s="1"/>
  <c r="H571" i="23" s="1"/>
  <c r="H572" i="23" s="1"/>
  <c r="H573" i="23" s="1"/>
  <c r="H574" i="23" s="1"/>
  <c r="H575" i="23" s="1"/>
  <c r="H576" i="23" s="1"/>
  <c r="H579" i="23" s="1"/>
  <c r="H580" i="23" s="1"/>
  <c r="H581" i="23" s="1"/>
  <c r="H582" i="23" s="1"/>
  <c r="H583" i="23" s="1"/>
  <c r="H584" i="23" s="1"/>
  <c r="H585" i="23" s="1"/>
  <c r="H586" i="23" s="1"/>
  <c r="H587" i="23" s="1"/>
  <c r="H588" i="23" s="1"/>
  <c r="H589" i="23" s="1"/>
  <c r="H590" i="23" s="1"/>
  <c r="H591" i="23" s="1"/>
  <c r="H592" i="23" s="1"/>
  <c r="H594" i="23" s="1"/>
  <c r="H595" i="23" s="1"/>
  <c r="H596" i="23" s="1"/>
  <c r="H597" i="23" s="1"/>
  <c r="H598" i="23" s="1"/>
  <c r="H599" i="23" s="1"/>
  <c r="H601" i="23" s="1"/>
  <c r="H602" i="23" s="1"/>
  <c r="H603" i="23" s="1"/>
  <c r="H604" i="23" s="1"/>
  <c r="H605" i="23" s="1"/>
  <c r="H606" i="23" s="1"/>
  <c r="H608" i="23" s="1"/>
  <c r="H609" i="23" s="1"/>
  <c r="H610" i="23" s="1"/>
  <c r="H611" i="23" s="1"/>
  <c r="H612" i="23" s="1"/>
  <c r="H613" i="23" s="1"/>
  <c r="H616" i="23" s="1"/>
  <c r="H617" i="23" s="1"/>
  <c r="H618" i="23" s="1"/>
  <c r="H619" i="23" s="1"/>
  <c r="H620" i="23" s="1"/>
  <c r="H621" i="23" s="1"/>
  <c r="H622" i="23" s="1"/>
  <c r="H623" i="23" s="1"/>
  <c r="H624" i="23" s="1"/>
  <c r="H625" i="23" s="1"/>
  <c r="H626" i="23" s="1"/>
  <c r="H627" i="23" s="1"/>
  <c r="H628" i="23" s="1"/>
  <c r="H629" i="23" s="1"/>
  <c r="H630" i="23" s="1"/>
  <c r="H631" i="23" s="1"/>
  <c r="H632" i="23" s="1"/>
  <c r="H633" i="23" s="1"/>
  <c r="H634" i="23" s="1"/>
  <c r="H636" i="23" s="1"/>
  <c r="H637" i="23" s="1"/>
  <c r="H638" i="23" s="1"/>
  <c r="H639" i="23" s="1"/>
  <c r="H641" i="23" s="1"/>
  <c r="H642" i="23" s="1"/>
  <c r="H643" i="23" s="1"/>
  <c r="H644" i="23" s="1"/>
  <c r="H648" i="23" s="1"/>
  <c r="H649" i="23" s="1"/>
  <c r="H650" i="23" s="1"/>
  <c r="H651" i="23" s="1"/>
  <c r="H652" i="23" s="1"/>
  <c r="H654" i="23" s="1"/>
  <c r="H655" i="23" s="1"/>
  <c r="H656" i="23" s="1"/>
  <c r="H657" i="23" s="1"/>
  <c r="H660" i="23" s="1"/>
  <c r="H661" i="23" s="1"/>
  <c r="H662" i="23" s="1"/>
  <c r="H663" i="23" s="1"/>
  <c r="H664" i="23" s="1"/>
  <c r="H665" i="23" s="1"/>
  <c r="H667" i="23" s="1"/>
  <c r="H668" i="23" s="1"/>
  <c r="H670" i="23" s="1"/>
  <c r="H671" i="23" s="1"/>
  <c r="H672" i="23" s="1"/>
  <c r="H673" i="23" s="1"/>
  <c r="H674" i="23" s="1"/>
  <c r="H675" i="23" s="1"/>
  <c r="H678" i="23" s="1"/>
  <c r="H679" i="23" s="1"/>
  <c r="H680" i="23" s="1"/>
  <c r="H681" i="23" s="1"/>
  <c r="H682" i="23" s="1"/>
  <c r="H683" i="23" s="1"/>
  <c r="H685" i="23" s="1"/>
  <c r="H686" i="23" s="1"/>
  <c r="H687" i="23" s="1"/>
  <c r="H688" i="23" s="1"/>
  <c r="H690" i="23" s="1"/>
  <c r="H691" i="23" s="1"/>
  <c r="H692" i="23" s="1"/>
  <c r="H693" i="23" s="1"/>
  <c r="H696" i="23" s="1"/>
  <c r="H697" i="23" s="1"/>
  <c r="H698" i="23" s="1"/>
  <c r="H699" i="23" s="1"/>
  <c r="H700" i="23" s="1"/>
  <c r="H701" i="23" s="1"/>
  <c r="H702" i="23" s="1"/>
  <c r="H703" i="23" s="1"/>
  <c r="H704" i="23" s="1"/>
  <c r="H705" i="23" s="1"/>
  <c r="H706" i="23" s="1"/>
  <c r="H707" i="23" s="1"/>
  <c r="H708" i="23" s="1"/>
  <c r="H709" i="23" s="1"/>
  <c r="H710" i="23" s="1"/>
  <c r="H711" i="23" s="1"/>
  <c r="H712" i="23" s="1"/>
  <c r="H713" i="23" s="1"/>
  <c r="H714" i="23" s="1"/>
  <c r="H715" i="23" s="1"/>
  <c r="H716" i="23" s="1"/>
  <c r="H717" i="23" s="1"/>
  <c r="H718" i="23" s="1"/>
  <c r="H719" i="23" s="1"/>
  <c r="H720" i="23" s="1"/>
  <c r="H721" i="23" s="1"/>
  <c r="H722" i="23" s="1"/>
  <c r="H723" i="23" s="1"/>
  <c r="H724" i="23" s="1"/>
  <c r="H725" i="23" s="1"/>
  <c r="H726" i="23" s="1"/>
  <c r="H727" i="23" s="1"/>
  <c r="H728" i="23" s="1"/>
  <c r="H729" i="23" s="1"/>
  <c r="H731" i="23" s="1"/>
  <c r="H732" i="23" s="1"/>
  <c r="H733" i="23" s="1"/>
  <c r="H734" i="23" s="1"/>
  <c r="H735" i="23" s="1"/>
  <c r="H736" i="23" s="1"/>
  <c r="H737" i="23" s="1"/>
  <c r="H738" i="23" s="1"/>
  <c r="H739" i="23" s="1"/>
  <c r="H740" i="23" s="1"/>
  <c r="H741" i="23" s="1"/>
  <c r="H742" i="23" s="1"/>
  <c r="H743" i="23" s="1"/>
  <c r="H744" i="23" s="1"/>
  <c r="H745" i="23" s="1"/>
  <c r="H747" i="23" s="1"/>
  <c r="H748" i="23" s="1"/>
  <c r="H749" i="23" s="1"/>
  <c r="H750" i="23" s="1"/>
  <c r="H751" i="23" s="1"/>
  <c r="H752" i="23" s="1"/>
  <c r="H753" i="23" s="1"/>
  <c r="H754" i="23" s="1"/>
  <c r="H755" i="23" s="1"/>
  <c r="H756" i="23" s="1"/>
  <c r="H757" i="23" s="1"/>
  <c r="H758" i="23" s="1"/>
  <c r="H759" i="23" s="1"/>
  <c r="H760" i="23" s="1"/>
  <c r="H761" i="23" s="1"/>
  <c r="H762" i="23" s="1"/>
  <c r="H764" i="23" s="1"/>
  <c r="H765" i="23" s="1"/>
  <c r="H766" i="23" s="1"/>
  <c r="H767" i="23" s="1"/>
  <c r="H768" i="23" s="1"/>
  <c r="H769" i="23" s="1"/>
  <c r="H770" i="23" s="1"/>
  <c r="H771" i="23" s="1"/>
  <c r="H772" i="23" s="1"/>
  <c r="H773" i="23" s="1"/>
  <c r="H774" i="23" s="1"/>
  <c r="H775" i="23" s="1"/>
  <c r="H776" i="23" s="1"/>
  <c r="H777" i="23" s="1"/>
  <c r="H778" i="23" s="1"/>
  <c r="H781" i="23" s="1"/>
  <c r="H782" i="23" s="1"/>
  <c r="H783" i="23" s="1"/>
  <c r="H784" i="23" s="1"/>
  <c r="H785" i="23" s="1"/>
  <c r="H786" i="23" s="1"/>
  <c r="H787" i="23" s="1"/>
  <c r="H789" i="23" s="1"/>
  <c r="H790" i="23" s="1"/>
  <c r="H794" i="23" s="1"/>
  <c r="H795" i="23" s="1"/>
  <c r="H796" i="23" s="1"/>
  <c r="H797" i="23" s="1"/>
  <c r="H798" i="23" s="1"/>
  <c r="H799" i="23" s="1"/>
  <c r="H800" i="23" s="1"/>
  <c r="H803" i="23" s="1"/>
  <c r="H804" i="23" s="1"/>
  <c r="H805" i="23" s="1"/>
  <c r="H808" i="23" s="1"/>
  <c r="H809" i="23" s="1"/>
  <c r="H810" i="23" s="1"/>
  <c r="H811" i="23" s="1"/>
  <c r="H812" i="23" s="1"/>
  <c r="H813" i="23" s="1"/>
  <c r="H816" i="23" s="1"/>
  <c r="H817" i="23" s="1"/>
  <c r="H818" i="23" s="1"/>
  <c r="H819" i="23" s="1"/>
  <c r="H820" i="23" s="1"/>
  <c r="H823" i="23" s="1"/>
  <c r="H824" i="23" s="1"/>
  <c r="H825" i="23" s="1"/>
  <c r="H826" i="23" s="1"/>
  <c r="H827" i="23" s="1"/>
  <c r="H830" i="23" s="1"/>
  <c r="H831" i="23" s="1"/>
  <c r="H832" i="23" s="1"/>
  <c r="H833" i="23" s="1"/>
  <c r="H834" i="23" s="1"/>
  <c r="H836" i="23" s="1"/>
  <c r="H837" i="23" s="1"/>
  <c r="H838" i="23" s="1"/>
  <c r="H839" i="23" s="1"/>
  <c r="H840" i="23" s="1"/>
  <c r="H841" i="23" s="1"/>
  <c r="H842" i="23" s="1"/>
  <c r="H843" i="23" s="1"/>
  <c r="H844" i="23" s="1"/>
  <c r="H845" i="23" s="1"/>
  <c r="H847" i="23" s="1"/>
  <c r="H848" i="23" s="1"/>
  <c r="H849" i="23" s="1"/>
  <c r="H850" i="23" s="1"/>
  <c r="H851" i="23" s="1"/>
  <c r="H852" i="23" s="1"/>
  <c r="H854" i="23" s="1"/>
  <c r="H855" i="23" s="1"/>
  <c r="H856" i="23" s="1"/>
  <c r="H857" i="23" s="1"/>
  <c r="H858" i="23" s="1"/>
  <c r="H859" i="23" s="1"/>
  <c r="H860" i="23" s="1"/>
  <c r="H861" i="23" s="1"/>
  <c r="H862" i="23" s="1"/>
  <c r="H865" i="23" s="1"/>
  <c r="H866" i="23" s="1"/>
  <c r="H867" i="23" s="1"/>
  <c r="H868" i="23" s="1"/>
  <c r="H870" i="23" s="1"/>
  <c r="H871" i="23" s="1"/>
  <c r="H872" i="23" s="1"/>
  <c r="H873" i="23" s="1"/>
  <c r="H875" i="23" s="1"/>
  <c r="H876" i="23" s="1"/>
  <c r="H877" i="23" s="1"/>
  <c r="H881" i="23" s="1"/>
  <c r="H882" i="23" s="1"/>
  <c r="H883" i="23" s="1"/>
  <c r="H884" i="23" s="1"/>
  <c r="H886" i="23" s="1"/>
  <c r="H887" i="23" s="1"/>
  <c r="H888" i="23" s="1"/>
  <c r="H890" i="23" s="1"/>
  <c r="H891" i="23" s="1"/>
  <c r="H892" i="23" s="1"/>
  <c r="H894" i="23" s="1"/>
  <c r="H895" i="23" s="1"/>
  <c r="H896" i="23" s="1"/>
  <c r="H897" i="23" s="1"/>
  <c r="H898" i="23" s="1"/>
  <c r="H901" i="23" s="1"/>
  <c r="H902" i="23" s="1"/>
  <c r="H903" i="23" s="1"/>
  <c r="H904" i="23" s="1"/>
  <c r="H905" i="23" s="1"/>
  <c r="H906" i="23" s="1"/>
  <c r="H907" i="23" s="1"/>
  <c r="H908" i="23" s="1"/>
  <c r="H909" i="23" s="1"/>
  <c r="H910" i="23" s="1"/>
  <c r="H911" i="23" s="1"/>
  <c r="H912" i="23" s="1"/>
  <c r="H913" i="23" s="1"/>
  <c r="H914" i="23" s="1"/>
  <c r="H915" i="23" s="1"/>
  <c r="H916" i="23" s="1"/>
  <c r="H917" i="23" s="1"/>
  <c r="H918" i="23" s="1"/>
  <c r="H919" i="23" s="1"/>
  <c r="H920" i="23" s="1"/>
  <c r="H921" i="23" s="1"/>
  <c r="H922" i="23" s="1"/>
  <c r="H923" i="23" s="1"/>
  <c r="H924" i="23" s="1"/>
  <c r="H925" i="23" s="1"/>
  <c r="H926" i="23" s="1"/>
  <c r="H927" i="23" s="1"/>
  <c r="H928" i="23" s="1"/>
  <c r="H929" i="23" s="1"/>
  <c r="H930" i="23" s="1"/>
  <c r="H931" i="23" s="1"/>
  <c r="H932" i="23" s="1"/>
  <c r="H933" i="23" s="1"/>
  <c r="H934" i="23" s="1"/>
  <c r="H935" i="23" s="1"/>
  <c r="H936" i="23" s="1"/>
  <c r="H937" i="23" s="1"/>
  <c r="H938" i="23" s="1"/>
  <c r="H939" i="23" s="1"/>
  <c r="H940" i="23" s="1"/>
  <c r="H941" i="23" s="1"/>
  <c r="H942" i="23" s="1"/>
  <c r="H943" i="23" s="1"/>
  <c r="H944" i="23" s="1"/>
  <c r="H945" i="23" s="1"/>
  <c r="H946" i="23" s="1"/>
  <c r="H947" i="23" s="1"/>
  <c r="H948" i="23" s="1"/>
  <c r="H949" i="23" s="1"/>
  <c r="H952" i="23" s="1"/>
  <c r="H953" i="23" s="1"/>
  <c r="H954" i="23" s="1"/>
  <c r="H955" i="23" s="1"/>
  <c r="H956" i="23" s="1"/>
  <c r="H957" i="23" s="1"/>
  <c r="H958" i="23" s="1"/>
  <c r="H959" i="23" s="1"/>
  <c r="H961" i="23" s="1"/>
  <c r="H962" i="23" s="1"/>
  <c r="H963" i="23" s="1"/>
  <c r="H964" i="23" s="1"/>
  <c r="H965" i="23" s="1"/>
  <c r="H966" i="23" s="1"/>
  <c r="H970" i="23" s="1"/>
  <c r="H971" i="23" s="1"/>
  <c r="H973" i="23" s="1"/>
  <c r="H975" i="23" s="1"/>
  <c r="H976" i="23" s="1"/>
  <c r="H977" i="23" s="1"/>
  <c r="H978" i="23" s="1"/>
  <c r="H979" i="23" s="1"/>
  <c r="H980" i="23" s="1"/>
  <c r="H981" i="23" s="1"/>
  <c r="H982" i="23" s="1"/>
  <c r="H983" i="23" s="1"/>
  <c r="H984" i="23" s="1"/>
  <c r="H985" i="23" s="1"/>
  <c r="H986" i="23" s="1"/>
  <c r="H987" i="23" s="1"/>
  <c r="H989" i="23" s="1"/>
  <c r="H990" i="23" s="1"/>
  <c r="H992" i="23" s="1"/>
  <c r="H993" i="23" s="1"/>
  <c r="H995" i="23" s="1"/>
  <c r="H997" i="23" s="1"/>
  <c r="H999" i="23" s="1"/>
  <c r="H1000" i="23" s="1"/>
  <c r="H1002" i="23" s="1"/>
  <c r="H1005" i="23" s="1"/>
  <c r="H1006" i="23" s="1"/>
  <c r="H1007" i="23" s="1"/>
  <c r="H1008" i="23" s="1"/>
  <c r="H1009" i="23" s="1"/>
  <c r="H1010" i="23" s="1"/>
  <c r="H1011" i="23" s="1"/>
  <c r="H1013" i="23" s="1"/>
  <c r="H1014" i="23" s="1"/>
  <c r="H1015" i="23" s="1"/>
  <c r="H1016" i="23" s="1"/>
  <c r="H1017" i="23" s="1"/>
  <c r="H1018" i="23" s="1"/>
  <c r="H1020" i="23" s="1"/>
  <c r="H1021" i="23" s="1"/>
  <c r="H1022" i="23" s="1"/>
  <c r="H1023" i="23" s="1"/>
  <c r="H1024" i="23" s="1"/>
  <c r="H1027" i="23" s="1"/>
  <c r="H1028" i="23" s="1"/>
  <c r="H1029" i="23" s="1"/>
  <c r="H1030" i="23" s="1"/>
  <c r="H1031" i="23" s="1"/>
  <c r="H1033" i="23" s="1"/>
  <c r="H1034" i="23" s="1"/>
  <c r="H1035" i="23" s="1"/>
  <c r="H1036" i="23" s="1"/>
  <c r="H1037" i="23" s="1"/>
  <c r="H1038" i="23" s="1"/>
  <c r="H1039" i="23" s="1"/>
  <c r="H1040" i="23" s="1"/>
  <c r="H1043" i="23" s="1"/>
  <c r="H1044" i="23" s="1"/>
  <c r="H1045" i="23" s="1"/>
  <c r="H1046" i="23" s="1"/>
  <c r="H1047" i="23" s="1"/>
  <c r="H1049" i="23" s="1"/>
  <c r="H1050" i="23" s="1"/>
  <c r="H1051" i="23" s="1"/>
  <c r="H1052" i="23" s="1"/>
  <c r="H1054" i="23" s="1"/>
  <c r="H1055" i="23" s="1"/>
  <c r="H1057" i="23" s="1"/>
  <c r="H1058" i="23" s="1"/>
  <c r="H1061" i="23" s="1"/>
  <c r="H1062" i="23" s="1"/>
  <c r="H1063" i="23" s="1"/>
  <c r="H1064" i="23" s="1"/>
  <c r="H1065" i="23" s="1"/>
  <c r="H1066" i="23" s="1"/>
  <c r="H1068" i="23" s="1"/>
  <c r="H1069" i="23" s="1"/>
  <c r="H1070" i="23" s="1"/>
  <c r="H1071" i="23" s="1"/>
  <c r="H1072" i="23" s="1"/>
  <c r="H1075" i="23" s="1"/>
  <c r="H1076" i="23" s="1"/>
  <c r="H1077" i="23" s="1"/>
  <c r="H1078" i="23" s="1"/>
  <c r="H1079" i="23" s="1"/>
  <c r="H1080" i="23" s="1"/>
  <c r="H1081" i="23" s="1"/>
  <c r="H1083" i="23" s="1"/>
  <c r="H1084" i="23" s="1"/>
  <c r="H1085" i="23" s="1"/>
  <c r="H1086" i="23" s="1"/>
  <c r="H1087" i="23" s="1"/>
  <c r="H1089" i="23" s="1"/>
  <c r="H1090" i="23" s="1"/>
  <c r="H1091" i="23" s="1"/>
  <c r="H1092" i="23" s="1"/>
  <c r="H1093" i="23" s="1"/>
  <c r="H1094" i="23" s="1"/>
  <c r="H1095" i="23" s="1"/>
  <c r="H1096" i="23" s="1"/>
  <c r="H1097" i="23" s="1"/>
  <c r="H1098" i="23" s="1"/>
  <c r="H1100" i="23" s="1"/>
  <c r="H1101" i="23" s="1"/>
  <c r="H1102" i="23" s="1"/>
  <c r="H1103" i="23" s="1"/>
  <c r="H1104" i="23" s="1"/>
  <c r="H1105" i="23" s="1"/>
  <c r="H1106" i="23" s="1"/>
  <c r="H1107" i="23" s="1"/>
  <c r="H1108" i="23" s="1"/>
  <c r="H1109" i="23" s="1"/>
  <c r="H1110" i="23" s="1"/>
  <c r="H1111" i="23" s="1"/>
  <c r="H1114" i="23" s="1"/>
  <c r="H1115" i="23" s="1"/>
  <c r="H1116" i="23" s="1"/>
  <c r="H1117" i="23" s="1"/>
  <c r="H1118" i="23" s="1"/>
  <c r="H1119" i="23" s="1"/>
  <c r="H1121" i="23" s="1"/>
  <c r="H1122" i="23" s="1"/>
  <c r="H1123" i="23" s="1"/>
  <c r="H1124" i="23" s="1"/>
  <c r="H1125" i="23" s="1"/>
  <c r="H1126" i="23" s="1"/>
  <c r="H1129" i="23" s="1"/>
  <c r="H1130" i="23" s="1"/>
  <c r="H1131" i="23" s="1"/>
  <c r="H1132" i="23" s="1"/>
  <c r="H1133" i="23" s="1"/>
  <c r="H1134" i="23" s="1"/>
  <c r="H1135" i="23" s="1"/>
  <c r="H1137" i="23" s="1"/>
  <c r="H1138" i="23" s="1"/>
  <c r="H1139" i="23" s="1"/>
  <c r="H1140" i="23" s="1"/>
  <c r="H1141" i="23" s="1"/>
  <c r="H1142" i="23" s="1"/>
  <c r="H1143" i="23" s="1"/>
  <c r="H1144" i="23" s="1"/>
  <c r="H1145" i="23" s="1"/>
  <c r="H1146" i="23" s="1"/>
  <c r="H1148" i="23" s="1"/>
  <c r="H1149" i="23" s="1"/>
  <c r="H1150" i="23" s="1"/>
  <c r="H471" i="23"/>
  <c r="W470" i="23"/>
  <c r="W439" i="23"/>
  <c r="W423" i="23"/>
  <c r="W409" i="23"/>
  <c r="W401" i="23"/>
  <c r="S400" i="23"/>
  <c r="W394" i="23"/>
  <c r="W385" i="23"/>
  <c r="W378" i="23"/>
  <c r="W363" i="23"/>
  <c r="S362" i="23"/>
  <c r="W358" i="23"/>
  <c r="W343" i="23"/>
  <c r="W342" i="23" s="1"/>
  <c r="S342" i="23"/>
  <c r="W337" i="23"/>
  <c r="W323" i="23" s="1"/>
  <c r="W332" i="23"/>
  <c r="W324" i="23"/>
  <c r="S323" i="23"/>
  <c r="W311" i="23"/>
  <c r="W305" i="23"/>
  <c r="W299" i="23"/>
  <c r="W298" i="23" s="1"/>
  <c r="S298" i="23"/>
  <c r="W294" i="23"/>
  <c r="W288" i="23"/>
  <c r="W281" i="23"/>
  <c r="S280" i="23"/>
  <c r="W272" i="23"/>
  <c r="W257" i="23"/>
  <c r="W238" i="23"/>
  <c r="W223" i="23"/>
  <c r="W202" i="23"/>
  <c r="W189" i="23"/>
  <c r="S188" i="23"/>
  <c r="W179" i="23"/>
  <c r="W170" i="23"/>
  <c r="W161" i="23"/>
  <c r="W156" i="23"/>
  <c r="W155" i="23" s="1"/>
  <c r="S155" i="23"/>
  <c r="W141" i="23"/>
  <c r="W133" i="23"/>
  <c r="W130" i="23"/>
  <c r="W127" i="23"/>
  <c r="W117" i="23"/>
  <c r="W110" i="23"/>
  <c r="W106" i="23"/>
  <c r="W102" i="23"/>
  <c r="W99" i="23"/>
  <c r="W93" i="23"/>
  <c r="S92" i="23"/>
  <c r="W80" i="23"/>
  <c r="W68" i="23"/>
  <c r="W37" i="23"/>
  <c r="W17" i="23"/>
  <c r="H6" i="23"/>
  <c r="W4" i="23"/>
  <c r="S3" i="23"/>
  <c r="U2" i="23"/>
  <c r="Q2" i="23"/>
  <c r="O1" i="23"/>
  <c r="M1152" i="23" l="1"/>
  <c r="W188" i="23"/>
  <c r="Z577" i="23"/>
  <c r="W694" i="23"/>
  <c r="W968" i="23"/>
  <c r="W878" i="23"/>
  <c r="W1003" i="23"/>
  <c r="S484" i="23"/>
  <c r="S2" i="23"/>
  <c r="S1" i="23" s="1"/>
  <c r="W3" i="23"/>
  <c r="W280" i="23"/>
  <c r="U1" i="23"/>
  <c r="W362" i="23"/>
  <c r="W92" i="23"/>
  <c r="W2" i="23" s="1"/>
  <c r="W614" i="23"/>
  <c r="W779" i="23"/>
  <c r="S791" i="23"/>
  <c r="H7" i="23"/>
  <c r="H8" i="23" s="1"/>
  <c r="H9" i="23" s="1"/>
  <c r="H10" i="23" s="1"/>
  <c r="H11" i="23" s="1"/>
  <c r="H12" i="23" s="1"/>
  <c r="H13" i="23" s="1"/>
  <c r="H14" i="23" s="1"/>
  <c r="H15" i="23" s="1"/>
  <c r="H16" i="23" s="1"/>
  <c r="H18" i="23" s="1"/>
  <c r="H19" i="23" s="1"/>
  <c r="H20" i="23" s="1"/>
  <c r="H21" i="23" s="1"/>
  <c r="H22" i="23" s="1"/>
  <c r="H23" i="23" s="1"/>
  <c r="H24" i="23" s="1"/>
  <c r="H25" i="23" s="1"/>
  <c r="H26" i="23" s="1"/>
  <c r="H27" i="23" s="1"/>
  <c r="H28" i="23" s="1"/>
  <c r="H29" i="23" s="1"/>
  <c r="H30" i="23" s="1"/>
  <c r="H31" i="23" s="1"/>
  <c r="H32" i="23" s="1"/>
  <c r="H33" i="23" s="1"/>
  <c r="H34" i="23" s="1"/>
  <c r="H35" i="23" s="1"/>
  <c r="H36" i="23" s="1"/>
  <c r="H38" i="23" s="1"/>
  <c r="H39" i="23" s="1"/>
  <c r="H40" i="23" s="1"/>
  <c r="H41" i="23" s="1"/>
  <c r="H42" i="23" s="1"/>
  <c r="H43" i="23" s="1"/>
  <c r="H44" i="23" s="1"/>
  <c r="H45" i="23" s="1"/>
  <c r="H46" i="23" s="1"/>
  <c r="H47" i="23" s="1"/>
  <c r="H48" i="23" s="1"/>
  <c r="H49" i="23" s="1"/>
  <c r="H50" i="23" s="1"/>
  <c r="H51" i="23" s="1"/>
  <c r="H52" i="23" s="1"/>
  <c r="H53" i="23" s="1"/>
  <c r="H54" i="23" s="1"/>
  <c r="H55" i="23" s="1"/>
  <c r="H56" i="23" s="1"/>
  <c r="H57" i="23" s="1"/>
  <c r="H58" i="23" s="1"/>
  <c r="H59" i="23" s="1"/>
  <c r="H60" i="23" s="1"/>
  <c r="H61" i="23" s="1"/>
  <c r="H62" i="23" s="1"/>
  <c r="H63" i="23" s="1"/>
  <c r="H64" i="23" s="1"/>
  <c r="H65" i="23" s="1"/>
  <c r="H66" i="23" s="1"/>
  <c r="H67" i="23" s="1"/>
  <c r="H69" i="23" s="1"/>
  <c r="H70" i="23" s="1"/>
  <c r="H71" i="23" s="1"/>
  <c r="H72" i="23" s="1"/>
  <c r="H73" i="23" s="1"/>
  <c r="H74" i="23" s="1"/>
  <c r="H75" i="23" s="1"/>
  <c r="H76" i="23" s="1"/>
  <c r="H77" i="23" s="1"/>
  <c r="H78" i="23" s="1"/>
  <c r="H79" i="23" s="1"/>
  <c r="H81" i="23" s="1"/>
  <c r="H82" i="23" s="1"/>
  <c r="H83" i="23" s="1"/>
  <c r="H84" i="23" s="1"/>
  <c r="H85" i="23" s="1"/>
  <c r="H86" i="23" s="1"/>
  <c r="H87" i="23" s="1"/>
  <c r="H88" i="23" s="1"/>
  <c r="H89" i="23" s="1"/>
  <c r="H90" i="23" s="1"/>
  <c r="H91" i="23" s="1"/>
  <c r="H94" i="23" s="1"/>
  <c r="H95" i="23" s="1"/>
  <c r="H96" i="23" s="1"/>
  <c r="H97" i="23" s="1"/>
  <c r="H98" i="23" s="1"/>
  <c r="H100" i="23" s="1"/>
  <c r="H101" i="23" s="1"/>
  <c r="H103" i="23" s="1"/>
  <c r="H104" i="23" s="1"/>
  <c r="H105" i="23" s="1"/>
  <c r="H107" i="23" s="1"/>
  <c r="H108" i="23" s="1"/>
  <c r="H109" i="23" s="1"/>
  <c r="H111" i="23" s="1"/>
  <c r="H112" i="23" s="1"/>
  <c r="H113" i="23" s="1"/>
  <c r="H114" i="23" s="1"/>
  <c r="H115" i="23" s="1"/>
  <c r="H116" i="23" s="1"/>
  <c r="H118" i="23" s="1"/>
  <c r="H119" i="23" s="1"/>
  <c r="H120" i="23" s="1"/>
  <c r="H121" i="23" s="1"/>
  <c r="H122" i="23" s="1"/>
  <c r="H123" i="23" s="1"/>
  <c r="H124" i="23" s="1"/>
  <c r="H125" i="23" s="1"/>
  <c r="H126" i="23" s="1"/>
  <c r="H128" i="23" s="1"/>
  <c r="H129" i="23" s="1"/>
  <c r="H131" i="23" s="1"/>
  <c r="H132" i="23" s="1"/>
  <c r="H134" i="23" s="1"/>
  <c r="H135" i="23" s="1"/>
  <c r="H136" i="23" s="1"/>
  <c r="H137" i="23" s="1"/>
  <c r="H138" i="23" s="1"/>
  <c r="H139" i="23" s="1"/>
  <c r="H140" i="23" s="1"/>
  <c r="H142" i="23" s="1"/>
  <c r="H143" i="23" s="1"/>
  <c r="H144" i="23" s="1"/>
  <c r="H145" i="23" s="1"/>
  <c r="H146" i="23" s="1"/>
  <c r="H147" i="23" s="1"/>
  <c r="H148" i="23" s="1"/>
  <c r="H149" i="23" s="1"/>
  <c r="H150" i="23" s="1"/>
  <c r="H151" i="23" s="1"/>
  <c r="H152" i="23" s="1"/>
  <c r="H153" i="23" s="1"/>
  <c r="H154" i="23" s="1"/>
  <c r="H157" i="23" s="1"/>
  <c r="H158" i="23" s="1"/>
  <c r="H159" i="23" s="1"/>
  <c r="H160" i="23" s="1"/>
  <c r="H162" i="23" s="1"/>
  <c r="H163" i="23" s="1"/>
  <c r="H164" i="23" s="1"/>
  <c r="H165" i="23" s="1"/>
  <c r="H166" i="23" s="1"/>
  <c r="H167" i="23" s="1"/>
  <c r="H168" i="23" s="1"/>
  <c r="H169" i="23" s="1"/>
  <c r="H171" i="23" s="1"/>
  <c r="H172" i="23" s="1"/>
  <c r="H173" i="23" s="1"/>
  <c r="H174" i="23" s="1"/>
  <c r="H175" i="23" s="1"/>
  <c r="H176" i="23" s="1"/>
  <c r="H177" i="23" s="1"/>
  <c r="H178" i="23" s="1"/>
  <c r="H180" i="23" s="1"/>
  <c r="H181" i="23" s="1"/>
  <c r="H182" i="23" s="1"/>
  <c r="H183" i="23" s="1"/>
  <c r="H184" i="23" s="1"/>
  <c r="H185" i="23" s="1"/>
  <c r="H186" i="23" s="1"/>
  <c r="H187" i="23" s="1"/>
  <c r="H190" i="23" s="1"/>
  <c r="H191" i="23" s="1"/>
  <c r="H192" i="23" s="1"/>
  <c r="H193" i="23" s="1"/>
  <c r="H194" i="23" s="1"/>
  <c r="H195" i="23" s="1"/>
  <c r="H196" i="23" s="1"/>
  <c r="H197" i="23" s="1"/>
  <c r="H198" i="23" s="1"/>
  <c r="H199" i="23" s="1"/>
  <c r="H200" i="23" s="1"/>
  <c r="H201" i="23" s="1"/>
  <c r="H203" i="23" s="1"/>
  <c r="H204" i="23" s="1"/>
  <c r="H205" i="23" s="1"/>
  <c r="H206" i="23" s="1"/>
  <c r="H207" i="23" s="1"/>
  <c r="H208" i="23" s="1"/>
  <c r="H209" i="23" s="1"/>
  <c r="H210" i="23" s="1"/>
  <c r="H211" i="23" s="1"/>
  <c r="H212" i="23" s="1"/>
  <c r="H213" i="23" s="1"/>
  <c r="H214" i="23" s="1"/>
  <c r="H215" i="23" s="1"/>
  <c r="H216" i="23" s="1"/>
  <c r="H217" i="23" s="1"/>
  <c r="H218" i="23" s="1"/>
  <c r="H219" i="23" s="1"/>
  <c r="H220" i="23" s="1"/>
  <c r="H221" i="23" s="1"/>
  <c r="H222" i="23" s="1"/>
  <c r="H224" i="23" s="1"/>
  <c r="H225" i="23" s="1"/>
  <c r="H226" i="23" s="1"/>
  <c r="H227" i="23" s="1"/>
  <c r="H228" i="23" s="1"/>
  <c r="H229" i="23" s="1"/>
  <c r="H230" i="23" s="1"/>
  <c r="H231" i="23" s="1"/>
  <c r="H232" i="23" s="1"/>
  <c r="H233" i="23" s="1"/>
  <c r="H234" i="23" s="1"/>
  <c r="H235" i="23" s="1"/>
  <c r="H236" i="23" s="1"/>
  <c r="H237" i="23" s="1"/>
  <c r="H239" i="23" s="1"/>
  <c r="H240" i="23" s="1"/>
  <c r="H241" i="23" s="1"/>
  <c r="H242" i="23" s="1"/>
  <c r="H243" i="23" s="1"/>
  <c r="H244" i="23" s="1"/>
  <c r="H245" i="23" s="1"/>
  <c r="H246" i="23" s="1"/>
  <c r="H247" i="23" s="1"/>
  <c r="H248" i="23" s="1"/>
  <c r="H249" i="23" s="1"/>
  <c r="H250" i="23" s="1"/>
  <c r="H251" i="23" s="1"/>
  <c r="H252" i="23" s="1"/>
  <c r="H253" i="23" s="1"/>
  <c r="H254" i="23" s="1"/>
  <c r="H255" i="23" s="1"/>
  <c r="H256" i="23" s="1"/>
  <c r="H258" i="23" s="1"/>
  <c r="H259" i="23" s="1"/>
  <c r="H260" i="23" s="1"/>
  <c r="H261" i="23" s="1"/>
  <c r="H262" i="23" s="1"/>
  <c r="H263" i="23" s="1"/>
  <c r="H264" i="23" s="1"/>
  <c r="H265" i="23" s="1"/>
  <c r="H266" i="23" s="1"/>
  <c r="H267" i="23" s="1"/>
  <c r="H268" i="23" s="1"/>
  <c r="H269" i="23" s="1"/>
  <c r="H270" i="23" s="1"/>
  <c r="H271" i="23" s="1"/>
  <c r="H273" i="23" s="1"/>
  <c r="H274" i="23" s="1"/>
  <c r="H275" i="23" s="1"/>
  <c r="H276" i="23" s="1"/>
  <c r="H277" i="23" s="1"/>
  <c r="H278" i="23" s="1"/>
  <c r="H279" i="23" s="1"/>
  <c r="H282" i="23" s="1"/>
  <c r="H283" i="23" s="1"/>
  <c r="H284" i="23" s="1"/>
  <c r="H285" i="23" s="1"/>
  <c r="H286" i="23" s="1"/>
  <c r="H287" i="23" s="1"/>
  <c r="H289" i="23" s="1"/>
  <c r="H290" i="23" s="1"/>
  <c r="H291" i="23" s="1"/>
  <c r="H292" i="23" s="1"/>
  <c r="H293" i="23" s="1"/>
  <c r="H295" i="23" s="1"/>
  <c r="H296" i="23" s="1"/>
  <c r="H297" i="23" s="1"/>
  <c r="W400" i="23"/>
  <c r="W536" i="23"/>
  <c r="W484" i="23" s="1"/>
  <c r="W646" i="23"/>
  <c r="W645" i="23" s="1"/>
  <c r="W828" i="23"/>
  <c r="W791" i="23" s="1"/>
  <c r="W967" i="23" l="1"/>
  <c r="W1" i="23"/>
  <c r="H1151" i="23"/>
  <c r="K119" i="31" l="1"/>
  <c r="K115" i="31"/>
  <c r="K111" i="31"/>
  <c r="K107" i="31"/>
  <c r="K103" i="31"/>
  <c r="K99" i="31"/>
  <c r="K95" i="31"/>
  <c r="K91" i="31"/>
  <c r="K87" i="31"/>
  <c r="K83" i="31"/>
  <c r="K79" i="31"/>
  <c r="K75" i="31"/>
  <c r="K71" i="31"/>
  <c r="K67" i="31"/>
  <c r="K63" i="31"/>
  <c r="K59" i="31"/>
  <c r="K55" i="31"/>
  <c r="K51" i="31"/>
  <c r="K47" i="31"/>
  <c r="K43" i="31"/>
  <c r="K39" i="31"/>
  <c r="K35" i="31"/>
  <c r="K31" i="31"/>
  <c r="K27" i="31"/>
  <c r="K23" i="31"/>
  <c r="K19" i="31"/>
  <c r="K15" i="31"/>
  <c r="K11" i="31"/>
  <c r="BN122" i="31" l="1"/>
  <c r="BE122" i="31"/>
  <c r="AV122" i="31"/>
  <c r="AM122" i="31"/>
  <c r="AJ122" i="31"/>
  <c r="AI122" i="31"/>
  <c r="AH122" i="31"/>
  <c r="AG122" i="31"/>
  <c r="AF122" i="31"/>
  <c r="AE122" i="31"/>
  <c r="BN121" i="31"/>
  <c r="BE121" i="31"/>
  <c r="AV121" i="31"/>
  <c r="AM121" i="31"/>
  <c r="AJ121" i="31"/>
  <c r="AI121" i="31"/>
  <c r="AH121" i="31"/>
  <c r="AG121" i="31"/>
  <c r="AF121" i="31"/>
  <c r="AE121" i="31"/>
  <c r="BN120" i="31"/>
  <c r="BE120" i="31"/>
  <c r="AV120" i="31"/>
  <c r="AM120" i="31"/>
  <c r="AJ120" i="31"/>
  <c r="AI120" i="31"/>
  <c r="AH120" i="31"/>
  <c r="AG120" i="31"/>
  <c r="AF120" i="31"/>
  <c r="AE120" i="31"/>
  <c r="BN119" i="31"/>
  <c r="BM119" i="31"/>
  <c r="BL119" i="31"/>
  <c r="BE119" i="31"/>
  <c r="BD119" i="31"/>
  <c r="BC119" i="31"/>
  <c r="AV119" i="31"/>
  <c r="AU119" i="31"/>
  <c r="AT119" i="31"/>
  <c r="AM119" i="31"/>
  <c r="AL119" i="31"/>
  <c r="AK119" i="31"/>
  <c r="AJ119" i="31"/>
  <c r="AI119" i="31"/>
  <c r="AH119" i="31"/>
  <c r="AG119" i="31"/>
  <c r="AF119" i="31"/>
  <c r="AE119" i="31"/>
  <c r="AC119" i="31"/>
  <c r="AB119" i="31"/>
  <c r="M119" i="31"/>
  <c r="BN118" i="31"/>
  <c r="BE118" i="31"/>
  <c r="AV118" i="31"/>
  <c r="AM118" i="31"/>
  <c r="AJ118" i="31"/>
  <c r="AI118" i="31"/>
  <c r="AH118" i="31"/>
  <c r="AG118" i="31"/>
  <c r="AF118" i="31"/>
  <c r="AE118" i="31"/>
  <c r="BN117" i="31"/>
  <c r="BE117" i="31"/>
  <c r="AV117" i="31"/>
  <c r="AM117" i="31"/>
  <c r="AJ117" i="31"/>
  <c r="AI117" i="31"/>
  <c r="AH117" i="31"/>
  <c r="AG117" i="31"/>
  <c r="AF117" i="31"/>
  <c r="AE117" i="31"/>
  <c r="BN116" i="31"/>
  <c r="BE116" i="31"/>
  <c r="AV116" i="31"/>
  <c r="AM116" i="31"/>
  <c r="AJ116" i="31"/>
  <c r="AI116" i="31"/>
  <c r="AH116" i="31"/>
  <c r="AG116" i="31"/>
  <c r="AF116" i="31"/>
  <c r="AE116" i="31"/>
  <c r="BN115" i="31"/>
  <c r="BM115" i="31"/>
  <c r="BL115" i="31"/>
  <c r="BE115" i="31"/>
  <c r="BD115" i="31"/>
  <c r="BC115" i="31"/>
  <c r="AV115" i="31"/>
  <c r="AU115" i="31"/>
  <c r="AT115" i="31"/>
  <c r="AM115" i="31"/>
  <c r="AL115" i="31"/>
  <c r="AK115" i="31"/>
  <c r="AJ115" i="31"/>
  <c r="AI115" i="31"/>
  <c r="AH115" i="31"/>
  <c r="AG115" i="31"/>
  <c r="AF115" i="31"/>
  <c r="AE115" i="31"/>
  <c r="AC115" i="31"/>
  <c r="AB115" i="31"/>
  <c r="M115" i="31"/>
  <c r="BN114" i="31"/>
  <c r="BE114" i="31"/>
  <c r="AV114" i="31"/>
  <c r="AM114" i="31"/>
  <c r="AJ114" i="31"/>
  <c r="AI114" i="31"/>
  <c r="AH114" i="31"/>
  <c r="AG114" i="31"/>
  <c r="AF114" i="31"/>
  <c r="AE114" i="31"/>
  <c r="BN113" i="31"/>
  <c r="BE113" i="31"/>
  <c r="AV113" i="31"/>
  <c r="AM113" i="31"/>
  <c r="AJ113" i="31"/>
  <c r="AI113" i="31"/>
  <c r="AH113" i="31"/>
  <c r="AG113" i="31"/>
  <c r="AF113" i="31"/>
  <c r="AE113" i="31"/>
  <c r="BN112" i="31"/>
  <c r="BE112" i="31"/>
  <c r="AV112" i="31"/>
  <c r="AM112" i="31"/>
  <c r="AJ112" i="31"/>
  <c r="AI112" i="31"/>
  <c r="AH112" i="31"/>
  <c r="AG112" i="31"/>
  <c r="AF112" i="31"/>
  <c r="AE112" i="31"/>
  <c r="BN111" i="31"/>
  <c r="BM111" i="31"/>
  <c r="BL111" i="31"/>
  <c r="BE111" i="31"/>
  <c r="BD111" i="31"/>
  <c r="BC111" i="31"/>
  <c r="AV111" i="31"/>
  <c r="AU111" i="31"/>
  <c r="AT111" i="31"/>
  <c r="AM111" i="31"/>
  <c r="AL111" i="31"/>
  <c r="AK111" i="31"/>
  <c r="AJ111" i="31"/>
  <c r="AI111" i="31"/>
  <c r="AH111" i="31"/>
  <c r="AG111" i="31"/>
  <c r="AF111" i="31"/>
  <c r="AE111" i="31"/>
  <c r="AC111" i="31"/>
  <c r="AB111" i="31"/>
  <c r="M111" i="31"/>
  <c r="BN110" i="31"/>
  <c r="BE110" i="31"/>
  <c r="AV110" i="31"/>
  <c r="AM110" i="31"/>
  <c r="AJ110" i="31"/>
  <c r="AI110" i="31"/>
  <c r="AH110" i="31"/>
  <c r="AG110" i="31"/>
  <c r="AF110" i="31"/>
  <c r="AE110" i="31"/>
  <c r="BN109" i="31"/>
  <c r="BE109" i="31"/>
  <c r="AV109" i="31"/>
  <c r="AM109" i="31"/>
  <c r="AJ109" i="31"/>
  <c r="AI109" i="31"/>
  <c r="AH109" i="31"/>
  <c r="AG109" i="31"/>
  <c r="AF109" i="31"/>
  <c r="AE109" i="31"/>
  <c r="BN108" i="31"/>
  <c r="BE108" i="31"/>
  <c r="AV108" i="31"/>
  <c r="AM108" i="31"/>
  <c r="AJ108" i="31"/>
  <c r="AI108" i="31"/>
  <c r="AH108" i="31"/>
  <c r="AG108" i="31"/>
  <c r="AF108" i="31"/>
  <c r="AE108" i="31"/>
  <c r="BN107" i="31"/>
  <c r="BM107" i="31"/>
  <c r="BL107" i="31"/>
  <c r="BE107" i="31"/>
  <c r="BD107" i="31"/>
  <c r="BC107" i="31"/>
  <c r="AV107" i="31"/>
  <c r="AU107" i="31"/>
  <c r="AT107" i="31"/>
  <c r="AM107" i="31"/>
  <c r="AL107" i="31"/>
  <c r="AK107" i="31"/>
  <c r="AJ107" i="31"/>
  <c r="AI107" i="31"/>
  <c r="AH107" i="31"/>
  <c r="AG107" i="31"/>
  <c r="AF107" i="31"/>
  <c r="AE107" i="31"/>
  <c r="AC107" i="31"/>
  <c r="AB107" i="31"/>
  <c r="M107" i="31"/>
  <c r="BN106" i="31"/>
  <c r="BE106" i="31"/>
  <c r="AV106" i="31"/>
  <c r="AM106" i="31"/>
  <c r="AJ106" i="31"/>
  <c r="AI106" i="31"/>
  <c r="AH106" i="31"/>
  <c r="AG106" i="31"/>
  <c r="AF106" i="31"/>
  <c r="AE106" i="31"/>
  <c r="BN105" i="31"/>
  <c r="BE105" i="31"/>
  <c r="AV105" i="31"/>
  <c r="AM105" i="31"/>
  <c r="AJ105" i="31"/>
  <c r="AI105" i="31"/>
  <c r="AH105" i="31"/>
  <c r="AG105" i="31"/>
  <c r="AF105" i="31"/>
  <c r="AE105" i="31"/>
  <c r="BN104" i="31"/>
  <c r="BE104" i="31"/>
  <c r="AV104" i="31"/>
  <c r="AM104" i="31"/>
  <c r="AJ104" i="31"/>
  <c r="AI104" i="31"/>
  <c r="AH104" i="31"/>
  <c r="AG104" i="31"/>
  <c r="AF104" i="31"/>
  <c r="AE104" i="31"/>
  <c r="BN103" i="31"/>
  <c r="BM103" i="31"/>
  <c r="BL103" i="31"/>
  <c r="BE103" i="31"/>
  <c r="BD103" i="31"/>
  <c r="BC103" i="31"/>
  <c r="AV103" i="31"/>
  <c r="AU103" i="31"/>
  <c r="AT103" i="31"/>
  <c r="AM103" i="31"/>
  <c r="AL103" i="31"/>
  <c r="AK103" i="31"/>
  <c r="AJ103" i="31"/>
  <c r="AI103" i="31"/>
  <c r="AH103" i="31"/>
  <c r="AG103" i="31"/>
  <c r="AF103" i="31"/>
  <c r="AE103" i="31"/>
  <c r="AC103" i="31"/>
  <c r="AB103" i="31"/>
  <c r="M103" i="31"/>
  <c r="BN102" i="31"/>
  <c r="BE102" i="31"/>
  <c r="AV102" i="31"/>
  <c r="AM102" i="31"/>
  <c r="AJ102" i="31"/>
  <c r="AI102" i="31"/>
  <c r="AH102" i="31"/>
  <c r="AG102" i="31"/>
  <c r="AF102" i="31"/>
  <c r="AE102" i="31"/>
  <c r="BN101" i="31"/>
  <c r="BE101" i="31"/>
  <c r="AV101" i="31"/>
  <c r="AM101" i="31"/>
  <c r="AJ101" i="31"/>
  <c r="AI101" i="31"/>
  <c r="AH101" i="31"/>
  <c r="AG101" i="31"/>
  <c r="AF101" i="31"/>
  <c r="AE101" i="31"/>
  <c r="BN100" i="31"/>
  <c r="BE100" i="31"/>
  <c r="AV100" i="31"/>
  <c r="AM100" i="31"/>
  <c r="AJ100" i="31"/>
  <c r="AI100" i="31"/>
  <c r="AH100" i="31"/>
  <c r="AG100" i="31"/>
  <c r="AF100" i="31"/>
  <c r="AE100" i="31"/>
  <c r="BN99" i="31"/>
  <c r="BM99" i="31"/>
  <c r="BL99" i="31"/>
  <c r="BE99" i="31"/>
  <c r="BD99" i="31"/>
  <c r="BC99" i="31"/>
  <c r="AV99" i="31"/>
  <c r="AU99" i="31"/>
  <c r="AT99" i="31"/>
  <c r="AM99" i="31"/>
  <c r="AL99" i="31"/>
  <c r="AK99" i="31"/>
  <c r="AJ99" i="31"/>
  <c r="AI99" i="31"/>
  <c r="AH99" i="31"/>
  <c r="AG99" i="31"/>
  <c r="AF99" i="31"/>
  <c r="AE99" i="31"/>
  <c r="AC99" i="31"/>
  <c r="AB99" i="31"/>
  <c r="M99" i="31"/>
  <c r="BN98" i="31"/>
  <c r="BE98" i="31"/>
  <c r="AV98" i="31"/>
  <c r="AM98" i="31"/>
  <c r="AJ98" i="31"/>
  <c r="AI98" i="31"/>
  <c r="AH98" i="31"/>
  <c r="AG98" i="31"/>
  <c r="AF98" i="31"/>
  <c r="AE98" i="31"/>
  <c r="BN97" i="31"/>
  <c r="BE97" i="31"/>
  <c r="AV97" i="31"/>
  <c r="AM97" i="31"/>
  <c r="AJ97" i="31"/>
  <c r="AI97" i="31"/>
  <c r="AH97" i="31"/>
  <c r="AG97" i="31"/>
  <c r="AF97" i="31"/>
  <c r="AE97" i="31"/>
  <c r="BN96" i="31"/>
  <c r="BE96" i="31"/>
  <c r="AV96" i="31"/>
  <c r="AM96" i="31"/>
  <c r="AJ96" i="31"/>
  <c r="AI96" i="31"/>
  <c r="AH96" i="31"/>
  <c r="AG96" i="31"/>
  <c r="AF96" i="31"/>
  <c r="AE96" i="31"/>
  <c r="BN95" i="31"/>
  <c r="BM95" i="31"/>
  <c r="BL95" i="31"/>
  <c r="BE95" i="31"/>
  <c r="BD95" i="31"/>
  <c r="BC95" i="31"/>
  <c r="AV95" i="31"/>
  <c r="AU95" i="31"/>
  <c r="AT95" i="31"/>
  <c r="AM95" i="31"/>
  <c r="AL95" i="31"/>
  <c r="AK95" i="31"/>
  <c r="AJ95" i="31"/>
  <c r="AI95" i="31"/>
  <c r="AH95" i="31"/>
  <c r="AG95" i="31"/>
  <c r="AF95" i="31"/>
  <c r="AE95" i="31"/>
  <c r="AC95" i="31"/>
  <c r="AB95" i="31"/>
  <c r="M95" i="31"/>
  <c r="BN94" i="31"/>
  <c r="BE94" i="31"/>
  <c r="AV94" i="31"/>
  <c r="AM94" i="31"/>
  <c r="AJ94" i="31"/>
  <c r="AI94" i="31"/>
  <c r="AH94" i="31"/>
  <c r="AG94" i="31"/>
  <c r="AF94" i="31"/>
  <c r="AE94" i="31"/>
  <c r="BN93" i="31"/>
  <c r="BE93" i="31"/>
  <c r="AV93" i="31"/>
  <c r="AM93" i="31"/>
  <c r="AJ93" i="31"/>
  <c r="AI93" i="31"/>
  <c r="AH93" i="31"/>
  <c r="AG93" i="31"/>
  <c r="AF93" i="31"/>
  <c r="AE93" i="31"/>
  <c r="BN92" i="31"/>
  <c r="BE92" i="31"/>
  <c r="AV92" i="31"/>
  <c r="AM92" i="31"/>
  <c r="AJ92" i="31"/>
  <c r="AI92" i="31"/>
  <c r="AH92" i="31"/>
  <c r="AG92" i="31"/>
  <c r="AF92" i="31"/>
  <c r="AE92" i="31"/>
  <c r="BN91" i="31"/>
  <c r="BM91" i="31"/>
  <c r="BL91" i="31"/>
  <c r="BE91" i="31"/>
  <c r="BD91" i="31"/>
  <c r="BC91" i="31"/>
  <c r="AV91" i="31"/>
  <c r="AU91" i="31"/>
  <c r="AT91" i="31"/>
  <c r="AM91" i="31"/>
  <c r="AL91" i="31"/>
  <c r="AK91" i="31"/>
  <c r="AJ91" i="31"/>
  <c r="AI91" i="31"/>
  <c r="AH91" i="31"/>
  <c r="AG91" i="31"/>
  <c r="AF91" i="31"/>
  <c r="AE91" i="31"/>
  <c r="AC91" i="31"/>
  <c r="AB91" i="31"/>
  <c r="M91" i="31"/>
  <c r="BN90" i="31"/>
  <c r="BE90" i="31"/>
  <c r="AV90" i="31"/>
  <c r="AM90" i="31"/>
  <c r="AJ90" i="31"/>
  <c r="AI90" i="31"/>
  <c r="AH90" i="31"/>
  <c r="AG90" i="31"/>
  <c r="AF90" i="31"/>
  <c r="AE90" i="31"/>
  <c r="BN89" i="31"/>
  <c r="BE89" i="31"/>
  <c r="AV89" i="31"/>
  <c r="AM89" i="31"/>
  <c r="AJ89" i="31"/>
  <c r="AI89" i="31"/>
  <c r="AH89" i="31"/>
  <c r="AG89" i="31"/>
  <c r="AF89" i="31"/>
  <c r="AE89" i="31"/>
  <c r="BN88" i="31"/>
  <c r="BE88" i="31"/>
  <c r="AV88" i="31"/>
  <c r="AM88" i="31"/>
  <c r="AJ88" i="31"/>
  <c r="AI88" i="31"/>
  <c r="AH88" i="31"/>
  <c r="AG88" i="31"/>
  <c r="AF88" i="31"/>
  <c r="AE88" i="31"/>
  <c r="BN87" i="31"/>
  <c r="BM87" i="31"/>
  <c r="BL87" i="31"/>
  <c r="BE87" i="31"/>
  <c r="BD87" i="31"/>
  <c r="BC87" i="31"/>
  <c r="AV87" i="31"/>
  <c r="AU87" i="31"/>
  <c r="AT87" i="31"/>
  <c r="AM87" i="31"/>
  <c r="AL87" i="31"/>
  <c r="AK87" i="31"/>
  <c r="AJ87" i="31"/>
  <c r="AI87" i="31"/>
  <c r="AH87" i="31"/>
  <c r="AG87" i="31"/>
  <c r="AF87" i="31"/>
  <c r="AE87" i="31"/>
  <c r="AC87" i="31"/>
  <c r="AB87" i="31"/>
  <c r="M87" i="31"/>
  <c r="BN86" i="31"/>
  <c r="BE86" i="31"/>
  <c r="AV86" i="31"/>
  <c r="AM86" i="31"/>
  <c r="AJ86" i="31"/>
  <c r="AI86" i="31"/>
  <c r="AH86" i="31"/>
  <c r="AG86" i="31"/>
  <c r="AF86" i="31"/>
  <c r="AE86" i="31"/>
  <c r="BN85" i="31"/>
  <c r="BE85" i="31"/>
  <c r="AV85" i="31"/>
  <c r="AM85" i="31"/>
  <c r="AJ85" i="31"/>
  <c r="AI85" i="31"/>
  <c r="AH85" i="31"/>
  <c r="AG85" i="31"/>
  <c r="AF85" i="31"/>
  <c r="AE85" i="31"/>
  <c r="BN84" i="31"/>
  <c r="BE84" i="31"/>
  <c r="AV84" i="31"/>
  <c r="AM84" i="31"/>
  <c r="AJ84" i="31"/>
  <c r="AI84" i="31"/>
  <c r="AH84" i="31"/>
  <c r="AG84" i="31"/>
  <c r="AF84" i="31"/>
  <c r="AE84" i="31"/>
  <c r="BN83" i="31"/>
  <c r="BM83" i="31"/>
  <c r="BL83" i="31"/>
  <c r="BE83" i="31"/>
  <c r="BD83" i="31"/>
  <c r="BC83" i="31"/>
  <c r="AV83" i="31"/>
  <c r="AU83" i="31"/>
  <c r="AT83" i="31"/>
  <c r="AM83" i="31"/>
  <c r="AL83" i="31"/>
  <c r="AK83" i="31"/>
  <c r="AJ83" i="31"/>
  <c r="AI83" i="31"/>
  <c r="AH83" i="31"/>
  <c r="AG83" i="31"/>
  <c r="AF83" i="31"/>
  <c r="AE83" i="31"/>
  <c r="AC83" i="31"/>
  <c r="AB83" i="31"/>
  <c r="M83" i="31"/>
  <c r="BN82" i="31"/>
  <c r="BE82" i="31"/>
  <c r="AV82" i="31"/>
  <c r="AM82" i="31"/>
  <c r="AJ82" i="31"/>
  <c r="AI82" i="31"/>
  <c r="AH82" i="31"/>
  <c r="AG82" i="31"/>
  <c r="AF82" i="31"/>
  <c r="AE82" i="31"/>
  <c r="BN81" i="31"/>
  <c r="BE81" i="31"/>
  <c r="AV81" i="31"/>
  <c r="AM81" i="31"/>
  <c r="AJ81" i="31"/>
  <c r="AI81" i="31"/>
  <c r="AH81" i="31"/>
  <c r="AG81" i="31"/>
  <c r="AF81" i="31"/>
  <c r="AE81" i="31"/>
  <c r="BN80" i="31"/>
  <c r="BE80" i="31"/>
  <c r="AV80" i="31"/>
  <c r="AM80" i="31"/>
  <c r="AJ80" i="31"/>
  <c r="AI80" i="31"/>
  <c r="AH80" i="31"/>
  <c r="AG80" i="31"/>
  <c r="AF80" i="31"/>
  <c r="AE80" i="31"/>
  <c r="BN79" i="31"/>
  <c r="BM79" i="31"/>
  <c r="BL79" i="31"/>
  <c r="BE79" i="31"/>
  <c r="BD79" i="31"/>
  <c r="BC79" i="31"/>
  <c r="AV79" i="31"/>
  <c r="AU79" i="31"/>
  <c r="AT79" i="31"/>
  <c r="AM79" i="31"/>
  <c r="AL79" i="31"/>
  <c r="AK79" i="31"/>
  <c r="AJ79" i="31"/>
  <c r="AI79" i="31"/>
  <c r="AH79" i="31"/>
  <c r="AG79" i="31"/>
  <c r="AF79" i="31"/>
  <c r="AE79" i="31"/>
  <c r="AC79" i="31"/>
  <c r="AB79" i="31"/>
  <c r="M79" i="31"/>
  <c r="BN78" i="31"/>
  <c r="BE78" i="31"/>
  <c r="AV78" i="31"/>
  <c r="AM78" i="31"/>
  <c r="AJ78" i="31"/>
  <c r="AI78" i="31"/>
  <c r="AH78" i="31"/>
  <c r="AG78" i="31"/>
  <c r="AF78" i="31"/>
  <c r="AE78" i="31"/>
  <c r="BN77" i="31"/>
  <c r="BE77" i="31"/>
  <c r="AV77" i="31"/>
  <c r="AM77" i="31"/>
  <c r="AJ77" i="31"/>
  <c r="AI77" i="31"/>
  <c r="AH77" i="31"/>
  <c r="AG77" i="31"/>
  <c r="AF77" i="31"/>
  <c r="AE77" i="31"/>
  <c r="BN76" i="31"/>
  <c r="BE76" i="31"/>
  <c r="AV76" i="31"/>
  <c r="AM76" i="31"/>
  <c r="AJ76" i="31"/>
  <c r="AI76" i="31"/>
  <c r="AH76" i="31"/>
  <c r="AG76" i="31"/>
  <c r="AF76" i="31"/>
  <c r="AE76" i="31"/>
  <c r="BN75" i="31"/>
  <c r="BM75" i="31"/>
  <c r="BL75" i="31"/>
  <c r="BE75" i="31"/>
  <c r="BD75" i="31"/>
  <c r="BC75" i="31"/>
  <c r="AV75" i="31"/>
  <c r="AU75" i="31"/>
  <c r="AT75" i="31"/>
  <c r="AM75" i="31"/>
  <c r="AL75" i="31"/>
  <c r="AK75" i="31"/>
  <c r="AJ75" i="31"/>
  <c r="AI75" i="31"/>
  <c r="AH75" i="31"/>
  <c r="AG75" i="31"/>
  <c r="AF75" i="31"/>
  <c r="AE75" i="31"/>
  <c r="AC75" i="31"/>
  <c r="AB75" i="31"/>
  <c r="M75" i="31"/>
  <c r="BN74" i="31"/>
  <c r="BE74" i="31"/>
  <c r="AV74" i="31"/>
  <c r="AM74" i="31"/>
  <c r="AJ74" i="31"/>
  <c r="AI74" i="31"/>
  <c r="AH74" i="31"/>
  <c r="AG74" i="31"/>
  <c r="AF74" i="31"/>
  <c r="AE74" i="31"/>
  <c r="BN73" i="31"/>
  <c r="BE73" i="31"/>
  <c r="AV73" i="31"/>
  <c r="AM73" i="31"/>
  <c r="AJ73" i="31"/>
  <c r="AI73" i="31"/>
  <c r="AH73" i="31"/>
  <c r="AG73" i="31"/>
  <c r="AF73" i="31"/>
  <c r="AE73" i="31"/>
  <c r="BN72" i="31"/>
  <c r="BE72" i="31"/>
  <c r="AV72" i="31"/>
  <c r="AM72" i="31"/>
  <c r="AJ72" i="31"/>
  <c r="AI72" i="31"/>
  <c r="AH72" i="31"/>
  <c r="AG72" i="31"/>
  <c r="AF72" i="31"/>
  <c r="AE72" i="31"/>
  <c r="BN71" i="31"/>
  <c r="BM71" i="31"/>
  <c r="BL71" i="31"/>
  <c r="BE71" i="31"/>
  <c r="BD71" i="31"/>
  <c r="BC71" i="31"/>
  <c r="AV71" i="31"/>
  <c r="AU71" i="31"/>
  <c r="AT71" i="31"/>
  <c r="AM71" i="31"/>
  <c r="AL71" i="31"/>
  <c r="AK71" i="31"/>
  <c r="AJ71" i="31"/>
  <c r="AI71" i="31"/>
  <c r="AH71" i="31"/>
  <c r="AG71" i="31"/>
  <c r="AF71" i="31"/>
  <c r="AE71" i="31"/>
  <c r="AC71" i="31"/>
  <c r="AB71" i="31"/>
  <c r="M71" i="31"/>
  <c r="BN70" i="31"/>
  <c r="BE70" i="31"/>
  <c r="AV70" i="31"/>
  <c r="AM70" i="31"/>
  <c r="AJ70" i="31"/>
  <c r="AI70" i="31"/>
  <c r="AH70" i="31"/>
  <c r="AG70" i="31"/>
  <c r="AF70" i="31"/>
  <c r="AE70" i="31"/>
  <c r="BN69" i="31"/>
  <c r="BE69" i="31"/>
  <c r="AV69" i="31"/>
  <c r="AM69" i="31"/>
  <c r="AJ69" i="31"/>
  <c r="AI69" i="31"/>
  <c r="AH69" i="31"/>
  <c r="AG69" i="31"/>
  <c r="AF69" i="31"/>
  <c r="AE69" i="31"/>
  <c r="BN68" i="31"/>
  <c r="BE68" i="31"/>
  <c r="AV68" i="31"/>
  <c r="AM68" i="31"/>
  <c r="AJ68" i="31"/>
  <c r="AI68" i="31"/>
  <c r="AH68" i="31"/>
  <c r="AG68" i="31"/>
  <c r="AF68" i="31"/>
  <c r="AE68" i="31"/>
  <c r="BN67" i="31"/>
  <c r="BM67" i="31"/>
  <c r="BL67" i="31"/>
  <c r="BE67" i="31"/>
  <c r="BD67" i="31"/>
  <c r="BC67" i="31"/>
  <c r="AV67" i="31"/>
  <c r="AU67" i="31"/>
  <c r="AT67" i="31"/>
  <c r="AM67" i="31"/>
  <c r="AL67" i="31"/>
  <c r="AK67" i="31"/>
  <c r="AJ67" i="31"/>
  <c r="AI67" i="31"/>
  <c r="AH67" i="31"/>
  <c r="AG67" i="31"/>
  <c r="AF67" i="31"/>
  <c r="AE67" i="31"/>
  <c r="AC67" i="31"/>
  <c r="AB67" i="31"/>
  <c r="M67" i="31"/>
  <c r="BN66" i="31"/>
  <c r="BE66" i="31"/>
  <c r="AV66" i="31"/>
  <c r="AM66" i="31"/>
  <c r="AJ66" i="31"/>
  <c r="AI66" i="31"/>
  <c r="AH66" i="31"/>
  <c r="AG66" i="31"/>
  <c r="AF66" i="31"/>
  <c r="AE66" i="31"/>
  <c r="BN65" i="31"/>
  <c r="BE65" i="31"/>
  <c r="AV65" i="31"/>
  <c r="AM65" i="31"/>
  <c r="AJ65" i="31"/>
  <c r="AI65" i="31"/>
  <c r="AH65" i="31"/>
  <c r="AG65" i="31"/>
  <c r="AF65" i="31"/>
  <c r="AE65" i="31"/>
  <c r="BN64" i="31"/>
  <c r="BE64" i="31"/>
  <c r="AV64" i="31"/>
  <c r="AM64" i="31"/>
  <c r="AJ64" i="31"/>
  <c r="AI64" i="31"/>
  <c r="AH64" i="31"/>
  <c r="AG64" i="31"/>
  <c r="AF64" i="31"/>
  <c r="AE64" i="31"/>
  <c r="BN63" i="31"/>
  <c r="BM63" i="31"/>
  <c r="BL63" i="31"/>
  <c r="BE63" i="31"/>
  <c r="BD63" i="31"/>
  <c r="BC63" i="31"/>
  <c r="AV63" i="31"/>
  <c r="AU63" i="31"/>
  <c r="AT63" i="31"/>
  <c r="AM63" i="31"/>
  <c r="AL63" i="31"/>
  <c r="AK63" i="31"/>
  <c r="AJ63" i="31"/>
  <c r="AI63" i="31"/>
  <c r="AH63" i="31"/>
  <c r="AG63" i="31"/>
  <c r="AF63" i="31"/>
  <c r="AE63" i="31"/>
  <c r="AC63" i="31"/>
  <c r="AB63" i="31"/>
  <c r="M63" i="31"/>
  <c r="BN62" i="31"/>
  <c r="BE62" i="31"/>
  <c r="AV62" i="31"/>
  <c r="AM62" i="31"/>
  <c r="AJ62" i="31"/>
  <c r="AI62" i="31"/>
  <c r="AH62" i="31"/>
  <c r="AG62" i="31"/>
  <c r="AF62" i="31"/>
  <c r="AE62" i="31"/>
  <c r="BN61" i="31"/>
  <c r="BE61" i="31"/>
  <c r="AV61" i="31"/>
  <c r="AM61" i="31"/>
  <c r="AJ61" i="31"/>
  <c r="AI61" i="31"/>
  <c r="AH61" i="31"/>
  <c r="AG61" i="31"/>
  <c r="AF61" i="31"/>
  <c r="AE61" i="31"/>
  <c r="BN60" i="31"/>
  <c r="BE60" i="31"/>
  <c r="AV60" i="31"/>
  <c r="AM60" i="31"/>
  <c r="AJ60" i="31"/>
  <c r="AI60" i="31"/>
  <c r="AH60" i="31"/>
  <c r="AG60" i="31"/>
  <c r="AF60" i="31"/>
  <c r="AE60" i="31"/>
  <c r="BN59" i="31"/>
  <c r="BM59" i="31"/>
  <c r="BL59" i="31"/>
  <c r="BE59" i="31"/>
  <c r="BD59" i="31"/>
  <c r="BC59" i="31"/>
  <c r="AV59" i="31"/>
  <c r="AU59" i="31"/>
  <c r="AT59" i="31"/>
  <c r="AM59" i="31"/>
  <c r="AL59" i="31"/>
  <c r="AK59" i="31"/>
  <c r="AJ59" i="31"/>
  <c r="AI59" i="31"/>
  <c r="AH59" i="31"/>
  <c r="AG59" i="31"/>
  <c r="AF59" i="31"/>
  <c r="AE59" i="31"/>
  <c r="AC59" i="31"/>
  <c r="AB59" i="31"/>
  <c r="M59" i="31"/>
  <c r="BN58" i="31"/>
  <c r="BE58" i="31"/>
  <c r="AV58" i="31"/>
  <c r="AM58" i="31"/>
  <c r="AJ58" i="31"/>
  <c r="AI58" i="31"/>
  <c r="AH58" i="31"/>
  <c r="AG58" i="31"/>
  <c r="AF58" i="31"/>
  <c r="AE58" i="31"/>
  <c r="BN57" i="31"/>
  <c r="BE57" i="31"/>
  <c r="AV57" i="31"/>
  <c r="AM57" i="31"/>
  <c r="AJ57" i="31"/>
  <c r="AI57" i="31"/>
  <c r="AH57" i="31"/>
  <c r="AG57" i="31"/>
  <c r="AF57" i="31"/>
  <c r="AE57" i="31"/>
  <c r="BN56" i="31"/>
  <c r="BE56" i="31"/>
  <c r="AV56" i="31"/>
  <c r="AM56" i="31"/>
  <c r="AJ56" i="31"/>
  <c r="AI56" i="31"/>
  <c r="AH56" i="31"/>
  <c r="AG56" i="31"/>
  <c r="AF56" i="31"/>
  <c r="AE56" i="31"/>
  <c r="BN55" i="31"/>
  <c r="BM55" i="31"/>
  <c r="BL55" i="31"/>
  <c r="BE55" i="31"/>
  <c r="BD55" i="31"/>
  <c r="BC55" i="31"/>
  <c r="AV55" i="31"/>
  <c r="AU55" i="31"/>
  <c r="AT55" i="31"/>
  <c r="AM55" i="31"/>
  <c r="AL55" i="31"/>
  <c r="AK55" i="31"/>
  <c r="AJ55" i="31"/>
  <c r="AI55" i="31"/>
  <c r="AH55" i="31"/>
  <c r="AG55" i="31"/>
  <c r="AF55" i="31"/>
  <c r="AE55" i="31"/>
  <c r="AC55" i="31"/>
  <c r="AB55" i="31"/>
  <c r="M55" i="31"/>
  <c r="BN54" i="31"/>
  <c r="BE54" i="31"/>
  <c r="AV54" i="31"/>
  <c r="AM54" i="31"/>
  <c r="AJ54" i="31"/>
  <c r="AI54" i="31"/>
  <c r="AH54" i="31"/>
  <c r="AG54" i="31"/>
  <c r="AF54" i="31"/>
  <c r="AE54" i="31"/>
  <c r="BN53" i="31"/>
  <c r="BE53" i="31"/>
  <c r="AV53" i="31"/>
  <c r="AM53" i="31"/>
  <c r="AJ53" i="31"/>
  <c r="AI53" i="31"/>
  <c r="AH53" i="31"/>
  <c r="AG53" i="31"/>
  <c r="AF53" i="31"/>
  <c r="AE53" i="31"/>
  <c r="BN52" i="31"/>
  <c r="BE52" i="31"/>
  <c r="AV52" i="31"/>
  <c r="AM52" i="31"/>
  <c r="AJ52" i="31"/>
  <c r="AI52" i="31"/>
  <c r="AH52" i="31"/>
  <c r="AG52" i="31"/>
  <c r="AF52" i="31"/>
  <c r="AE52" i="31"/>
  <c r="BN51" i="31"/>
  <c r="BM51" i="31"/>
  <c r="BL51" i="31"/>
  <c r="BE51" i="31"/>
  <c r="BD51" i="31"/>
  <c r="BC51" i="31"/>
  <c r="AV51" i="31"/>
  <c r="AU51" i="31"/>
  <c r="AT51" i="31"/>
  <c r="AM51" i="31"/>
  <c r="AL51" i="31"/>
  <c r="AK51" i="31"/>
  <c r="AJ51" i="31"/>
  <c r="AI51" i="31"/>
  <c r="AH51" i="31"/>
  <c r="AG51" i="31"/>
  <c r="AF51" i="31"/>
  <c r="AE51" i="31"/>
  <c r="AC51" i="31"/>
  <c r="AB51" i="31"/>
  <c r="M51" i="31"/>
  <c r="BN50" i="31"/>
  <c r="BE50" i="31"/>
  <c r="AV50" i="31"/>
  <c r="AM50" i="31"/>
  <c r="AJ50" i="31"/>
  <c r="AI50" i="31"/>
  <c r="AH50" i="31"/>
  <c r="AG50" i="31"/>
  <c r="AF50" i="31"/>
  <c r="AE50" i="31"/>
  <c r="BN49" i="31"/>
  <c r="BE49" i="31"/>
  <c r="AV49" i="31"/>
  <c r="AM49" i="31"/>
  <c r="AJ49" i="31"/>
  <c r="AI49" i="31"/>
  <c r="AH49" i="31"/>
  <c r="AG49" i="31"/>
  <c r="AF49" i="31"/>
  <c r="AE49" i="31"/>
  <c r="BN48" i="31"/>
  <c r="BE48" i="31"/>
  <c r="AV48" i="31"/>
  <c r="AM48" i="31"/>
  <c r="AJ48" i="31"/>
  <c r="AI48" i="31"/>
  <c r="AH48" i="31"/>
  <c r="AG48" i="31"/>
  <c r="AF48" i="31"/>
  <c r="AE48" i="31"/>
  <c r="BN47" i="31"/>
  <c r="BM47" i="31"/>
  <c r="BL47" i="31"/>
  <c r="BE47" i="31"/>
  <c r="BD47" i="31"/>
  <c r="BC47" i="31"/>
  <c r="AV47" i="31"/>
  <c r="AU47" i="31"/>
  <c r="AT47" i="31"/>
  <c r="AM47" i="31"/>
  <c r="AL47" i="31"/>
  <c r="AK47" i="31"/>
  <c r="AJ47" i="31"/>
  <c r="AI47" i="31"/>
  <c r="AH47" i="31"/>
  <c r="AG47" i="31"/>
  <c r="AF47" i="31"/>
  <c r="AE47" i="31"/>
  <c r="AC47" i="31"/>
  <c r="AB47" i="31"/>
  <c r="M47" i="31"/>
  <c r="BN46" i="31"/>
  <c r="BE46" i="31"/>
  <c r="AV46" i="31"/>
  <c r="AM46" i="31"/>
  <c r="AJ46" i="31"/>
  <c r="AI46" i="31"/>
  <c r="AH46" i="31"/>
  <c r="AG46" i="31"/>
  <c r="AF46" i="31"/>
  <c r="AE46" i="31"/>
  <c r="BN45" i="31"/>
  <c r="BE45" i="31"/>
  <c r="AV45" i="31"/>
  <c r="AM45" i="31"/>
  <c r="AJ45" i="31"/>
  <c r="AI45" i="31"/>
  <c r="AH45" i="31"/>
  <c r="AG45" i="31"/>
  <c r="AF45" i="31"/>
  <c r="AE45" i="31"/>
  <c r="BN44" i="31"/>
  <c r="BE44" i="31"/>
  <c r="AV44" i="31"/>
  <c r="AM44" i="31"/>
  <c r="AJ44" i="31"/>
  <c r="AI44" i="31"/>
  <c r="AH44" i="31"/>
  <c r="AG44" i="31"/>
  <c r="AF44" i="31"/>
  <c r="AE44" i="31"/>
  <c r="BN43" i="31"/>
  <c r="BM43" i="31"/>
  <c r="BL43" i="31"/>
  <c r="BE43" i="31"/>
  <c r="BD43" i="31"/>
  <c r="BC43" i="31"/>
  <c r="AV43" i="31"/>
  <c r="AU43" i="31"/>
  <c r="AT43" i="31"/>
  <c r="AM43" i="31"/>
  <c r="AL43" i="31"/>
  <c r="AK43" i="31"/>
  <c r="AJ43" i="31"/>
  <c r="AI43" i="31"/>
  <c r="AH43" i="31"/>
  <c r="AG43" i="31"/>
  <c r="AF43" i="31"/>
  <c r="AE43" i="31"/>
  <c r="AC43" i="31"/>
  <c r="AB43" i="31"/>
  <c r="M43" i="31"/>
  <c r="BN42" i="31"/>
  <c r="BE42" i="31"/>
  <c r="AV42" i="31"/>
  <c r="AM42" i="31"/>
  <c r="AJ42" i="31"/>
  <c r="AI42" i="31"/>
  <c r="AH42" i="31"/>
  <c r="AG42" i="31"/>
  <c r="AF42" i="31"/>
  <c r="AE42" i="31"/>
  <c r="BN41" i="31"/>
  <c r="BE41" i="31"/>
  <c r="AV41" i="31"/>
  <c r="AM41" i="31"/>
  <c r="AJ41" i="31"/>
  <c r="AI41" i="31"/>
  <c r="AH41" i="31"/>
  <c r="AG41" i="31"/>
  <c r="AF41" i="31"/>
  <c r="AE41" i="31"/>
  <c r="BN40" i="31"/>
  <c r="BE40" i="31"/>
  <c r="AV40" i="31"/>
  <c r="AM40" i="31"/>
  <c r="AJ40" i="31"/>
  <c r="AI40" i="31"/>
  <c r="AH40" i="31"/>
  <c r="AG40" i="31"/>
  <c r="AF40" i="31"/>
  <c r="AE40" i="31"/>
  <c r="BN39" i="31"/>
  <c r="BM39" i="31"/>
  <c r="BL39" i="31"/>
  <c r="BE39" i="31"/>
  <c r="BD39" i="31"/>
  <c r="BC39" i="31"/>
  <c r="AV39" i="31"/>
  <c r="AU39" i="31"/>
  <c r="AT39" i="31"/>
  <c r="AM39" i="31"/>
  <c r="AL39" i="31"/>
  <c r="AK39" i="31"/>
  <c r="AJ39" i="31"/>
  <c r="AI39" i="31"/>
  <c r="AH39" i="31"/>
  <c r="AG39" i="31"/>
  <c r="AF39" i="31"/>
  <c r="AE39" i="31"/>
  <c r="AC39" i="31"/>
  <c r="AB39" i="31"/>
  <c r="BN38" i="31"/>
  <c r="BE38" i="31"/>
  <c r="AV38" i="31"/>
  <c r="AM38" i="31"/>
  <c r="AJ38" i="31"/>
  <c r="AI38" i="31"/>
  <c r="AH38" i="31"/>
  <c r="AG38" i="31"/>
  <c r="AF38" i="31"/>
  <c r="AE38" i="31"/>
  <c r="BN37" i="31"/>
  <c r="BE37" i="31"/>
  <c r="AV37" i="31"/>
  <c r="AM37" i="31"/>
  <c r="AJ37" i="31"/>
  <c r="AI37" i="31"/>
  <c r="AH37" i="31"/>
  <c r="AG37" i="31"/>
  <c r="AF37" i="31"/>
  <c r="AE37" i="31"/>
  <c r="BN36" i="31"/>
  <c r="AD36" i="31" s="1"/>
  <c r="BE36" i="31"/>
  <c r="AV36" i="31"/>
  <c r="AM36" i="31"/>
  <c r="AJ36" i="31"/>
  <c r="AI36" i="31"/>
  <c r="AH36" i="31"/>
  <c r="AG36" i="31"/>
  <c r="AF36" i="31"/>
  <c r="AE36" i="31"/>
  <c r="BN35" i="31"/>
  <c r="BM35" i="31"/>
  <c r="BL35" i="31"/>
  <c r="BE35" i="31"/>
  <c r="BD35" i="31"/>
  <c r="BC35" i="31"/>
  <c r="AV35" i="31"/>
  <c r="AU35" i="31"/>
  <c r="AT35" i="31"/>
  <c r="AM35" i="31"/>
  <c r="AL35" i="31"/>
  <c r="AK35" i="31"/>
  <c r="AJ35" i="31"/>
  <c r="AI35" i="31"/>
  <c r="AH35" i="31"/>
  <c r="AG35" i="31"/>
  <c r="AF35" i="31"/>
  <c r="AE35" i="31"/>
  <c r="AC35" i="31"/>
  <c r="AB35" i="31"/>
  <c r="M35" i="31"/>
  <c r="BN34" i="31"/>
  <c r="BE34" i="31"/>
  <c r="AV34" i="31"/>
  <c r="AM34" i="31"/>
  <c r="AJ34" i="31"/>
  <c r="AI34" i="31"/>
  <c r="AH34" i="31"/>
  <c r="AG34" i="31"/>
  <c r="AF34" i="31"/>
  <c r="AE34" i="31"/>
  <c r="BN33" i="31"/>
  <c r="BE33" i="31"/>
  <c r="AV33" i="31"/>
  <c r="AM33" i="31"/>
  <c r="AJ33" i="31"/>
  <c r="AI33" i="31"/>
  <c r="AH33" i="31"/>
  <c r="AG33" i="31"/>
  <c r="AF33" i="31"/>
  <c r="AE33" i="31"/>
  <c r="BN32" i="31"/>
  <c r="BE32" i="31"/>
  <c r="AV32" i="31"/>
  <c r="AM32" i="31"/>
  <c r="AJ32" i="31"/>
  <c r="AI32" i="31"/>
  <c r="AH32" i="31"/>
  <c r="AG32" i="31"/>
  <c r="AF32" i="31"/>
  <c r="AE32" i="31"/>
  <c r="BN31" i="31"/>
  <c r="BM31" i="31"/>
  <c r="BL31" i="31"/>
  <c r="BE31" i="31"/>
  <c r="BD31" i="31"/>
  <c r="BC31" i="31"/>
  <c r="AV31" i="31"/>
  <c r="AU31" i="31"/>
  <c r="AT31" i="31"/>
  <c r="AM31" i="31"/>
  <c r="AL31" i="31"/>
  <c r="AK31" i="31"/>
  <c r="AJ31" i="31"/>
  <c r="AI31" i="31"/>
  <c r="AH31" i="31"/>
  <c r="AG31" i="31"/>
  <c r="AF31" i="31"/>
  <c r="AE31" i="31"/>
  <c r="AC31" i="31"/>
  <c r="AB31" i="31"/>
  <c r="M31" i="31"/>
  <c r="BN30" i="31"/>
  <c r="BE30" i="31"/>
  <c r="AV30" i="31"/>
  <c r="AM30" i="31"/>
  <c r="AJ30" i="31"/>
  <c r="AI30" i="31"/>
  <c r="AH30" i="31"/>
  <c r="AG30" i="31"/>
  <c r="AF30" i="31"/>
  <c r="AE30" i="31"/>
  <c r="BN29" i="31"/>
  <c r="BE29" i="31"/>
  <c r="AV29" i="31"/>
  <c r="AM29" i="31"/>
  <c r="AJ29" i="31"/>
  <c r="AI29" i="31"/>
  <c r="AH29" i="31"/>
  <c r="AG29" i="31"/>
  <c r="AF29" i="31"/>
  <c r="AE29" i="31"/>
  <c r="BN28" i="31"/>
  <c r="BE28" i="31"/>
  <c r="AV28" i="31"/>
  <c r="AM28" i="31"/>
  <c r="AJ28" i="31"/>
  <c r="AI28" i="31"/>
  <c r="AH28" i="31"/>
  <c r="AG28" i="31"/>
  <c r="AF28" i="31"/>
  <c r="AE28" i="31"/>
  <c r="BN27" i="31"/>
  <c r="BM27" i="31"/>
  <c r="BL27" i="31"/>
  <c r="BE27" i="31"/>
  <c r="BD27" i="31"/>
  <c r="BC27" i="31"/>
  <c r="AV27" i="31"/>
  <c r="AU27" i="31"/>
  <c r="AT27" i="31"/>
  <c r="AM27" i="31"/>
  <c r="AL27" i="31"/>
  <c r="AK27" i="31"/>
  <c r="AJ27" i="31"/>
  <c r="AI27" i="31"/>
  <c r="AH27" i="31"/>
  <c r="AG27" i="31"/>
  <c r="AF27" i="31"/>
  <c r="AE27" i="31"/>
  <c r="AC27" i="31"/>
  <c r="AB27" i="31"/>
  <c r="M27" i="31"/>
  <c r="BN26" i="31"/>
  <c r="BE26" i="31"/>
  <c r="AV26" i="31"/>
  <c r="AM26" i="31"/>
  <c r="AJ26" i="31"/>
  <c r="AI26" i="31"/>
  <c r="AH26" i="31"/>
  <c r="AG26" i="31"/>
  <c r="AF26" i="31"/>
  <c r="AE26" i="31"/>
  <c r="BN25" i="31"/>
  <c r="BE25" i="31"/>
  <c r="AV25" i="31"/>
  <c r="AM25" i="31"/>
  <c r="AJ25" i="31"/>
  <c r="AI25" i="31"/>
  <c r="AH25" i="31"/>
  <c r="AG25" i="31"/>
  <c r="AF25" i="31"/>
  <c r="AE25" i="31"/>
  <c r="BN24" i="31"/>
  <c r="BE24" i="31"/>
  <c r="AV24" i="31"/>
  <c r="AM24" i="31"/>
  <c r="AJ24" i="31"/>
  <c r="AI24" i="31"/>
  <c r="AH24" i="31"/>
  <c r="AG24" i="31"/>
  <c r="AF24" i="31"/>
  <c r="AE24" i="31"/>
  <c r="BN23" i="31"/>
  <c r="BM23" i="31"/>
  <c r="BL23" i="31"/>
  <c r="BE23" i="31"/>
  <c r="BD23" i="31"/>
  <c r="BC23" i="31"/>
  <c r="AV23" i="31"/>
  <c r="AU23" i="31"/>
  <c r="AT23" i="31"/>
  <c r="AM23" i="31"/>
  <c r="AL23" i="31"/>
  <c r="AK23" i="31"/>
  <c r="AJ23" i="31"/>
  <c r="AI23" i="31"/>
  <c r="AH23" i="31"/>
  <c r="AG23" i="31"/>
  <c r="AF23" i="31"/>
  <c r="AE23" i="31"/>
  <c r="AC23" i="31"/>
  <c r="AB23" i="31"/>
  <c r="M23" i="31"/>
  <c r="BN22" i="31"/>
  <c r="BE22" i="31"/>
  <c r="AV22" i="31"/>
  <c r="AM22" i="31"/>
  <c r="AJ22" i="31"/>
  <c r="AI22" i="31"/>
  <c r="AH22" i="31"/>
  <c r="AG22" i="31"/>
  <c r="AF22" i="31"/>
  <c r="AE22" i="31"/>
  <c r="BN21" i="31"/>
  <c r="BE21" i="31"/>
  <c r="AV21" i="31"/>
  <c r="AM21" i="31"/>
  <c r="AJ21" i="31"/>
  <c r="AI21" i="31"/>
  <c r="AH21" i="31"/>
  <c r="AG21" i="31"/>
  <c r="AF21" i="31"/>
  <c r="AE21" i="31"/>
  <c r="BN20" i="31"/>
  <c r="BE20" i="31"/>
  <c r="AV20" i="31"/>
  <c r="AM20" i="31"/>
  <c r="AJ20" i="31"/>
  <c r="AI20" i="31"/>
  <c r="AH20" i="31"/>
  <c r="AG20" i="31"/>
  <c r="AF20" i="31"/>
  <c r="AE20" i="31"/>
  <c r="BN19" i="31"/>
  <c r="BM19" i="31"/>
  <c r="BL19" i="31"/>
  <c r="BE19" i="31"/>
  <c r="BD19" i="31"/>
  <c r="BC19" i="31"/>
  <c r="AV19" i="31"/>
  <c r="AU19" i="31"/>
  <c r="AT19" i="31"/>
  <c r="AM19" i="31"/>
  <c r="AL19" i="31"/>
  <c r="AK19" i="31"/>
  <c r="AJ19" i="31"/>
  <c r="AI19" i="31"/>
  <c r="AH19" i="31"/>
  <c r="AG19" i="31"/>
  <c r="AF19" i="31"/>
  <c r="AE19" i="31"/>
  <c r="AC19" i="31"/>
  <c r="AB19" i="31"/>
  <c r="M19" i="31"/>
  <c r="BN18" i="31"/>
  <c r="BE18" i="31"/>
  <c r="AV18" i="31"/>
  <c r="AM18" i="31"/>
  <c r="AJ18" i="31"/>
  <c r="AI18" i="31"/>
  <c r="AH18" i="31"/>
  <c r="AG18" i="31"/>
  <c r="AF18" i="31"/>
  <c r="AE18" i="31"/>
  <c r="BN17" i="31"/>
  <c r="BE17" i="31"/>
  <c r="AV17" i="31"/>
  <c r="AM17" i="31"/>
  <c r="AJ17" i="31"/>
  <c r="AI17" i="31"/>
  <c r="AH17" i="31"/>
  <c r="AG17" i="31"/>
  <c r="AF17" i="31"/>
  <c r="AE17" i="31"/>
  <c r="BN16" i="31"/>
  <c r="BE16" i="31"/>
  <c r="AV16" i="31"/>
  <c r="AM16" i="31"/>
  <c r="AJ16" i="31"/>
  <c r="AI16" i="31"/>
  <c r="AH16" i="31"/>
  <c r="AG16" i="31"/>
  <c r="AF16" i="31"/>
  <c r="AE16" i="31"/>
  <c r="BN15" i="31"/>
  <c r="BM15" i="31"/>
  <c r="BL15" i="31"/>
  <c r="BE15" i="31"/>
  <c r="BD15" i="31"/>
  <c r="BC15" i="31"/>
  <c r="AV15" i="31"/>
  <c r="AU15" i="31"/>
  <c r="AT15" i="31"/>
  <c r="AM15" i="31"/>
  <c r="AL15" i="31"/>
  <c r="AK15" i="31"/>
  <c r="AJ15" i="31"/>
  <c r="AI15" i="31"/>
  <c r="AH15" i="31"/>
  <c r="AG15" i="31"/>
  <c r="AF15" i="31"/>
  <c r="AE15" i="31"/>
  <c r="AC15" i="31"/>
  <c r="AB15" i="31"/>
  <c r="M15" i="31"/>
  <c r="BN14" i="31"/>
  <c r="BE14" i="31"/>
  <c r="AV14" i="31"/>
  <c r="AM14" i="31"/>
  <c r="AJ14" i="31"/>
  <c r="AI14" i="31"/>
  <c r="AH14" i="31"/>
  <c r="AG14" i="31"/>
  <c r="AF14" i="31"/>
  <c r="AE14" i="31"/>
  <c r="BN13" i="31"/>
  <c r="BE13" i="31"/>
  <c r="AV13" i="31"/>
  <c r="AM13" i="31"/>
  <c r="AJ13" i="31"/>
  <c r="AI13" i="31"/>
  <c r="AH13" i="31"/>
  <c r="AG13" i="31"/>
  <c r="AF13" i="31"/>
  <c r="AE13" i="31"/>
  <c r="BN12" i="31"/>
  <c r="BE12" i="31"/>
  <c r="AV12" i="31"/>
  <c r="AM12" i="31"/>
  <c r="AJ12" i="31"/>
  <c r="AI12" i="31"/>
  <c r="AH12" i="31"/>
  <c r="AG12" i="31"/>
  <c r="AF12" i="31"/>
  <c r="AE12" i="31"/>
  <c r="BN11" i="31"/>
  <c r="BM11" i="31"/>
  <c r="BL11" i="31"/>
  <c r="BE11" i="31"/>
  <c r="BD11" i="31"/>
  <c r="BC11" i="31"/>
  <c r="AV11" i="31"/>
  <c r="AU11" i="31"/>
  <c r="AT11" i="31"/>
  <c r="AM11" i="31"/>
  <c r="AL11" i="31"/>
  <c r="AK11" i="31"/>
  <c r="AJ11" i="31"/>
  <c r="AI11" i="31"/>
  <c r="AH11" i="31"/>
  <c r="AG11" i="31"/>
  <c r="AF11" i="31"/>
  <c r="AE11" i="31"/>
  <c r="AC11" i="31"/>
  <c r="AB11" i="31"/>
  <c r="M11" i="31"/>
  <c r="M290" i="30"/>
  <c r="M289" i="30"/>
  <c r="M288" i="30"/>
  <c r="M286" i="30"/>
  <c r="S285" i="30"/>
  <c r="S287" i="30" s="1"/>
  <c r="R285" i="30"/>
  <c r="R287" i="30" s="1"/>
  <c r="Q285" i="30"/>
  <c r="Q287" i="30" s="1"/>
  <c r="P285" i="30"/>
  <c r="P287" i="30" s="1"/>
  <c r="O285" i="30"/>
  <c r="O287" i="30" s="1"/>
  <c r="N285" i="30"/>
  <c r="M285" i="30" s="1"/>
  <c r="M284" i="30"/>
  <c r="M283" i="30"/>
  <c r="O282" i="30"/>
  <c r="M281" i="30"/>
  <c r="S280" i="30"/>
  <c r="S282" i="30" s="1"/>
  <c r="R280" i="30"/>
  <c r="R282" i="30" s="1"/>
  <c r="Q280" i="30"/>
  <c r="Q282" i="30" s="1"/>
  <c r="P280" i="30"/>
  <c r="P282" i="30" s="1"/>
  <c r="O280" i="30"/>
  <c r="N280" i="30"/>
  <c r="N282" i="30" s="1"/>
  <c r="M279" i="30"/>
  <c r="M278" i="30"/>
  <c r="M277" i="30"/>
  <c r="M276" i="30"/>
  <c r="S275" i="30"/>
  <c r="M274" i="30"/>
  <c r="S273" i="30"/>
  <c r="R273" i="30"/>
  <c r="R275" i="30" s="1"/>
  <c r="Q273" i="30"/>
  <c r="Q275" i="30" s="1"/>
  <c r="P273" i="30"/>
  <c r="P275" i="30" s="1"/>
  <c r="O273" i="30"/>
  <c r="O275" i="30" s="1"/>
  <c r="N273" i="30"/>
  <c r="M273" i="30" s="1"/>
  <c r="M272" i="30"/>
  <c r="M271" i="30"/>
  <c r="Q270" i="30"/>
  <c r="M269" i="30"/>
  <c r="S268" i="30"/>
  <c r="S270" i="30" s="1"/>
  <c r="R268" i="30"/>
  <c r="R270" i="30" s="1"/>
  <c r="Q268" i="30"/>
  <c r="P268" i="30"/>
  <c r="P270" i="30" s="1"/>
  <c r="O268" i="30"/>
  <c r="O270" i="30" s="1"/>
  <c r="N268" i="30"/>
  <c r="N270" i="30" s="1"/>
  <c r="M267" i="30"/>
  <c r="M266" i="30"/>
  <c r="M265" i="30"/>
  <c r="M264" i="30"/>
  <c r="S263" i="30"/>
  <c r="M262" i="30"/>
  <c r="S261" i="30"/>
  <c r="R261" i="30"/>
  <c r="R263" i="30" s="1"/>
  <c r="Q261" i="30"/>
  <c r="Q263" i="30" s="1"/>
  <c r="P261" i="30"/>
  <c r="P263" i="30" s="1"/>
  <c r="O261" i="30"/>
  <c r="O263" i="30" s="1"/>
  <c r="N261" i="30"/>
  <c r="M260" i="30"/>
  <c r="M259" i="30"/>
  <c r="Q258" i="30"/>
  <c r="M257" i="30"/>
  <c r="S256" i="30"/>
  <c r="S258" i="30" s="1"/>
  <c r="R256" i="30"/>
  <c r="R258" i="30" s="1"/>
  <c r="Q256" i="30"/>
  <c r="P256" i="30"/>
  <c r="P258" i="30" s="1"/>
  <c r="O256" i="30"/>
  <c r="O258" i="30" s="1"/>
  <c r="N256" i="30"/>
  <c r="N258" i="30" s="1"/>
  <c r="M255" i="30"/>
  <c r="M254" i="30"/>
  <c r="M253" i="30"/>
  <c r="R251" i="30"/>
  <c r="R252" i="30" s="1"/>
  <c r="S250" i="30"/>
  <c r="S252" i="30" s="1"/>
  <c r="R250" i="30"/>
  <c r="Q250" i="30"/>
  <c r="Q252" i="30" s="1"/>
  <c r="P250" i="30"/>
  <c r="P252" i="30" s="1"/>
  <c r="O250" i="30"/>
  <c r="O252" i="30" s="1"/>
  <c r="N250" i="30"/>
  <c r="M249" i="30"/>
  <c r="M248" i="30"/>
  <c r="M247" i="30"/>
  <c r="M246" i="30"/>
  <c r="M245" i="30"/>
  <c r="M244" i="30"/>
  <c r="M243" i="30"/>
  <c r="M242" i="30"/>
  <c r="M241" i="30"/>
  <c r="N240" i="30"/>
  <c r="R239" i="30"/>
  <c r="M239" i="30" s="1"/>
  <c r="S238" i="30"/>
  <c r="S240" i="30" s="1"/>
  <c r="R238" i="30"/>
  <c r="Q238" i="30"/>
  <c r="Q240" i="30" s="1"/>
  <c r="P238" i="30"/>
  <c r="P240" i="30" s="1"/>
  <c r="O238" i="30"/>
  <c r="O240" i="30" s="1"/>
  <c r="N238" i="30"/>
  <c r="M236" i="30"/>
  <c r="M234" i="30"/>
  <c r="O233" i="30"/>
  <c r="M232" i="30"/>
  <c r="S231" i="30"/>
  <c r="S233" i="30" s="1"/>
  <c r="R231" i="30"/>
  <c r="R233" i="30" s="1"/>
  <c r="Q231" i="30"/>
  <c r="Q233" i="30" s="1"/>
  <c r="P231" i="30"/>
  <c r="M231" i="30" s="1"/>
  <c r="O231" i="30"/>
  <c r="N231" i="30"/>
  <c r="N233" i="30" s="1"/>
  <c r="M230" i="30"/>
  <c r="M229" i="30"/>
  <c r="N228" i="30"/>
  <c r="M227" i="30"/>
  <c r="S226" i="30"/>
  <c r="S228" i="30" s="1"/>
  <c r="R226" i="30"/>
  <c r="Q226" i="30"/>
  <c r="Q228" i="30" s="1"/>
  <c r="P226" i="30"/>
  <c r="P228" i="30" s="1"/>
  <c r="O226" i="30"/>
  <c r="N226" i="30"/>
  <c r="M225" i="30"/>
  <c r="Q224" i="30"/>
  <c r="M223" i="30"/>
  <c r="S222" i="30"/>
  <c r="S224" i="30" s="1"/>
  <c r="R222" i="30"/>
  <c r="R224" i="30" s="1"/>
  <c r="Q222" i="30"/>
  <c r="P222" i="30"/>
  <c r="P224" i="30" s="1"/>
  <c r="O222" i="30"/>
  <c r="O224" i="30" s="1"/>
  <c r="N222" i="30"/>
  <c r="N224" i="30" s="1"/>
  <c r="M221" i="30"/>
  <c r="M220" i="30"/>
  <c r="M219" i="30"/>
  <c r="M218" i="30"/>
  <c r="S217" i="30"/>
  <c r="M216" i="30"/>
  <c r="S215" i="30"/>
  <c r="R215" i="30"/>
  <c r="R217" i="30" s="1"/>
  <c r="Q215" i="30"/>
  <c r="Q212" i="30" s="1"/>
  <c r="Q214" i="30" s="1"/>
  <c r="P215" i="30"/>
  <c r="O215" i="30"/>
  <c r="N215" i="30"/>
  <c r="M213" i="30"/>
  <c r="S212" i="30"/>
  <c r="S214" i="30" s="1"/>
  <c r="M211" i="30"/>
  <c r="M210" i="30"/>
  <c r="M209" i="30"/>
  <c r="M207" i="30"/>
  <c r="S206" i="30"/>
  <c r="S177" i="30" s="1"/>
  <c r="R206" i="30"/>
  <c r="R208" i="30" s="1"/>
  <c r="Q206" i="30"/>
  <c r="Q208" i="30" s="1"/>
  <c r="P206" i="30"/>
  <c r="P208" i="30" s="1"/>
  <c r="O206" i="30"/>
  <c r="O208" i="30" s="1"/>
  <c r="N206" i="30"/>
  <c r="M205" i="30"/>
  <c r="M204" i="30"/>
  <c r="M203" i="30"/>
  <c r="M202" i="30"/>
  <c r="P201" i="30"/>
  <c r="N201" i="30"/>
  <c r="M200" i="30"/>
  <c r="S199" i="30"/>
  <c r="S201" i="30" s="1"/>
  <c r="R199" i="30"/>
  <c r="R201" i="30" s="1"/>
  <c r="Q199" i="30"/>
  <c r="M199" i="30" s="1"/>
  <c r="P199" i="30"/>
  <c r="O199" i="30"/>
  <c r="O201" i="30" s="1"/>
  <c r="N199" i="30"/>
  <c r="M198" i="30"/>
  <c r="R197" i="30"/>
  <c r="N197" i="30"/>
  <c r="M196" i="30"/>
  <c r="S195" i="30"/>
  <c r="S197" i="30" s="1"/>
  <c r="R195" i="30"/>
  <c r="Q195" i="30"/>
  <c r="Q197" i="30" s="1"/>
  <c r="P195" i="30"/>
  <c r="O195" i="30"/>
  <c r="O197" i="30" s="1"/>
  <c r="N195" i="30"/>
  <c r="M194" i="30"/>
  <c r="R193" i="30"/>
  <c r="M192" i="30"/>
  <c r="S191" i="30"/>
  <c r="S193" i="30" s="1"/>
  <c r="R191" i="30"/>
  <c r="Q191" i="30"/>
  <c r="Q193" i="30" s="1"/>
  <c r="P191" i="30"/>
  <c r="P193" i="30" s="1"/>
  <c r="O191" i="30"/>
  <c r="O193" i="30" s="1"/>
  <c r="N191" i="30"/>
  <c r="M190" i="30"/>
  <c r="Q189" i="30"/>
  <c r="M188" i="30"/>
  <c r="S187" i="30"/>
  <c r="S189" i="30" s="1"/>
  <c r="R187" i="30"/>
  <c r="R189" i="30" s="1"/>
  <c r="Q187" i="30"/>
  <c r="P187" i="30"/>
  <c r="P189" i="30" s="1"/>
  <c r="O187" i="30"/>
  <c r="O189" i="30" s="1"/>
  <c r="N187" i="30"/>
  <c r="N189" i="30" s="1"/>
  <c r="M186" i="30"/>
  <c r="O185" i="30"/>
  <c r="M184" i="30"/>
  <c r="S183" i="30"/>
  <c r="S185" i="30" s="1"/>
  <c r="R183" i="30"/>
  <c r="R185" i="30" s="1"/>
  <c r="Q183" i="30"/>
  <c r="Q185" i="30" s="1"/>
  <c r="P183" i="30"/>
  <c r="O183" i="30"/>
  <c r="N183" i="30"/>
  <c r="N185" i="30" s="1"/>
  <c r="M182" i="30"/>
  <c r="S181" i="30"/>
  <c r="M180" i="30"/>
  <c r="S179" i="30"/>
  <c r="R179" i="30"/>
  <c r="Q179" i="30"/>
  <c r="P179" i="30"/>
  <c r="P181" i="30" s="1"/>
  <c r="O179" i="30"/>
  <c r="N179" i="30"/>
  <c r="M175" i="30"/>
  <c r="M174" i="30"/>
  <c r="N173" i="30"/>
  <c r="M172" i="30"/>
  <c r="S171" i="30"/>
  <c r="S173" i="30" s="1"/>
  <c r="R171" i="30"/>
  <c r="R173" i="30" s="1"/>
  <c r="Q171" i="30"/>
  <c r="Q173" i="30" s="1"/>
  <c r="P171" i="30"/>
  <c r="P173" i="30" s="1"/>
  <c r="O171" i="30"/>
  <c r="O173" i="30" s="1"/>
  <c r="N171" i="30"/>
  <c r="M170" i="30"/>
  <c r="M169" i="30"/>
  <c r="M168" i="30"/>
  <c r="M167" i="30"/>
  <c r="R166" i="30"/>
  <c r="N166" i="30"/>
  <c r="M165" i="30"/>
  <c r="S164" i="30"/>
  <c r="S166" i="30" s="1"/>
  <c r="R164" i="30"/>
  <c r="Q164" i="30"/>
  <c r="Q166" i="30" s="1"/>
  <c r="P164" i="30"/>
  <c r="O164" i="30"/>
  <c r="O166" i="30" s="1"/>
  <c r="N164" i="30"/>
  <c r="M163" i="30"/>
  <c r="M162" i="30"/>
  <c r="M161" i="30"/>
  <c r="N160" i="30"/>
  <c r="M159" i="30"/>
  <c r="S158" i="30"/>
  <c r="R158" i="30"/>
  <c r="R160" i="30" s="1"/>
  <c r="Q158" i="30"/>
  <c r="Q160" i="30" s="1"/>
  <c r="P158" i="30"/>
  <c r="O158" i="30"/>
  <c r="O160" i="30" s="1"/>
  <c r="N158" i="30"/>
  <c r="M157" i="30"/>
  <c r="M156" i="30"/>
  <c r="M155" i="30"/>
  <c r="O154" i="30"/>
  <c r="M153" i="30"/>
  <c r="S152" i="30"/>
  <c r="S154" i="30" s="1"/>
  <c r="R152" i="30"/>
  <c r="R154" i="30" s="1"/>
  <c r="Q152" i="30"/>
  <c r="Q154" i="30" s="1"/>
  <c r="P152" i="30"/>
  <c r="M152" i="30" s="1"/>
  <c r="O152" i="30"/>
  <c r="N152" i="30"/>
  <c r="N144" i="30" s="1"/>
  <c r="M151" i="30"/>
  <c r="M150" i="30"/>
  <c r="N149" i="30"/>
  <c r="M148" i="30"/>
  <c r="S147" i="30"/>
  <c r="S149" i="30" s="1"/>
  <c r="R147" i="30"/>
  <c r="Q147" i="30"/>
  <c r="Q144" i="30" s="1"/>
  <c r="Q146" i="30" s="1"/>
  <c r="P147" i="30"/>
  <c r="O147" i="30"/>
  <c r="O144" i="30" s="1"/>
  <c r="O146" i="30" s="1"/>
  <c r="N147" i="30"/>
  <c r="M145" i="30"/>
  <c r="M143" i="30"/>
  <c r="M142" i="30"/>
  <c r="M141" i="30"/>
  <c r="Q140" i="30"/>
  <c r="M139" i="30"/>
  <c r="S138" i="30"/>
  <c r="S140" i="30" s="1"/>
  <c r="R138" i="30"/>
  <c r="R140" i="30" s="1"/>
  <c r="Q138" i="30"/>
  <c r="P138" i="30"/>
  <c r="P140" i="30" s="1"/>
  <c r="O138" i="30"/>
  <c r="N138" i="30"/>
  <c r="N140" i="30" s="1"/>
  <c r="M137" i="30"/>
  <c r="M136" i="30"/>
  <c r="M135" i="30"/>
  <c r="M134" i="30"/>
  <c r="Q133" i="30"/>
  <c r="M132" i="30"/>
  <c r="S131" i="30"/>
  <c r="S133" i="30" s="1"/>
  <c r="R131" i="30"/>
  <c r="R133" i="30" s="1"/>
  <c r="Q131" i="30"/>
  <c r="P131" i="30"/>
  <c r="P133" i="30" s="1"/>
  <c r="O131" i="30"/>
  <c r="O133" i="30" s="1"/>
  <c r="N131" i="30"/>
  <c r="N133" i="30" s="1"/>
  <c r="M130" i="30"/>
  <c r="M129" i="30"/>
  <c r="M128" i="30"/>
  <c r="M127" i="30"/>
  <c r="S126" i="30"/>
  <c r="M125" i="30"/>
  <c r="S124" i="30"/>
  <c r="R124" i="30"/>
  <c r="R126" i="30" s="1"/>
  <c r="Q124" i="30"/>
  <c r="Q126" i="30" s="1"/>
  <c r="P124" i="30"/>
  <c r="P126" i="30" s="1"/>
  <c r="O124" i="30"/>
  <c r="O126" i="30" s="1"/>
  <c r="N124" i="30"/>
  <c r="M123" i="30"/>
  <c r="M122" i="30"/>
  <c r="M121" i="30"/>
  <c r="M120" i="30"/>
  <c r="Q119" i="30"/>
  <c r="M118" i="30"/>
  <c r="S117" i="30"/>
  <c r="S119" i="30" s="1"/>
  <c r="R117" i="30"/>
  <c r="R119" i="30" s="1"/>
  <c r="Q117" i="30"/>
  <c r="P117" i="30"/>
  <c r="O117" i="30"/>
  <c r="N117" i="30"/>
  <c r="N119" i="30" s="1"/>
  <c r="M115" i="30"/>
  <c r="S114" i="30"/>
  <c r="S116" i="30" s="1"/>
  <c r="M113" i="30"/>
  <c r="M112" i="30"/>
  <c r="M111" i="30"/>
  <c r="M110" i="30"/>
  <c r="M109" i="30"/>
  <c r="M107" i="30"/>
  <c r="S106" i="30"/>
  <c r="S108" i="30" s="1"/>
  <c r="R106" i="30"/>
  <c r="R108" i="30" s="1"/>
  <c r="Q106" i="30"/>
  <c r="Q108" i="30" s="1"/>
  <c r="P106" i="30"/>
  <c r="P108" i="30" s="1"/>
  <c r="O106" i="30"/>
  <c r="O108" i="30" s="1"/>
  <c r="N106" i="30"/>
  <c r="N108" i="30" s="1"/>
  <c r="M105" i="30"/>
  <c r="M104" i="30"/>
  <c r="M103" i="30"/>
  <c r="M102" i="30"/>
  <c r="N101" i="30"/>
  <c r="M100" i="30"/>
  <c r="S99" i="30"/>
  <c r="S101" i="30" s="1"/>
  <c r="R99" i="30"/>
  <c r="R101" i="30" s="1"/>
  <c r="Q99" i="30"/>
  <c r="Q101" i="30" s="1"/>
  <c r="P99" i="30"/>
  <c r="P101" i="30" s="1"/>
  <c r="O99" i="30"/>
  <c r="O101" i="30" s="1"/>
  <c r="N99" i="30"/>
  <c r="M98" i="30"/>
  <c r="M97" i="30"/>
  <c r="R96" i="30"/>
  <c r="P96" i="30"/>
  <c r="M95" i="30"/>
  <c r="S94" i="30"/>
  <c r="S96" i="30" s="1"/>
  <c r="R94" i="30"/>
  <c r="Q94" i="30"/>
  <c r="Q96" i="30" s="1"/>
  <c r="P94" i="30"/>
  <c r="O94" i="30"/>
  <c r="O96" i="30" s="1"/>
  <c r="N94" i="30"/>
  <c r="N96" i="30" s="1"/>
  <c r="M93" i="30"/>
  <c r="M92" i="30"/>
  <c r="M91" i="30"/>
  <c r="R90" i="30"/>
  <c r="M89" i="30"/>
  <c r="S88" i="30"/>
  <c r="S90" i="30" s="1"/>
  <c r="R88" i="30"/>
  <c r="Q88" i="30"/>
  <c r="Q90" i="30" s="1"/>
  <c r="P88" i="30"/>
  <c r="P90" i="30" s="1"/>
  <c r="O88" i="30"/>
  <c r="O90" i="30" s="1"/>
  <c r="N88" i="30"/>
  <c r="M87" i="30"/>
  <c r="M86" i="30"/>
  <c r="M85" i="30"/>
  <c r="S84" i="30"/>
  <c r="M83" i="30"/>
  <c r="S82" i="30"/>
  <c r="R82" i="30"/>
  <c r="R84" i="30" s="1"/>
  <c r="Q82" i="30"/>
  <c r="Q84" i="30" s="1"/>
  <c r="P82" i="30"/>
  <c r="P84" i="30" s="1"/>
  <c r="O82" i="30"/>
  <c r="O84" i="30" s="1"/>
  <c r="N82" i="30"/>
  <c r="N84" i="30" s="1"/>
  <c r="M81" i="30"/>
  <c r="M80" i="30"/>
  <c r="M79" i="30"/>
  <c r="S78" i="30"/>
  <c r="M77" i="30"/>
  <c r="S76" i="30"/>
  <c r="R76" i="30"/>
  <c r="R78" i="30" s="1"/>
  <c r="Q76" i="30"/>
  <c r="Q78" i="30" s="1"/>
  <c r="P76" i="30"/>
  <c r="P78" i="30" s="1"/>
  <c r="O76" i="30"/>
  <c r="O78" i="30" s="1"/>
  <c r="N76" i="30"/>
  <c r="M76" i="30" s="1"/>
  <c r="M75" i="30"/>
  <c r="M74" i="30"/>
  <c r="M73" i="30"/>
  <c r="M72" i="30"/>
  <c r="M71" i="30"/>
  <c r="M70" i="30"/>
  <c r="P69" i="30"/>
  <c r="M68" i="30"/>
  <c r="S67" i="30"/>
  <c r="S69" i="30" s="1"/>
  <c r="R67" i="30"/>
  <c r="R69" i="30" s="1"/>
  <c r="Q67" i="30"/>
  <c r="Q69" i="30" s="1"/>
  <c r="P67" i="30"/>
  <c r="O67" i="30"/>
  <c r="O69" i="30" s="1"/>
  <c r="N67" i="30"/>
  <c r="M67" i="30" s="1"/>
  <c r="M66" i="30"/>
  <c r="M65" i="30"/>
  <c r="M64" i="30"/>
  <c r="M63" i="30"/>
  <c r="M61" i="30"/>
  <c r="S60" i="30"/>
  <c r="S62" i="30" s="1"/>
  <c r="R60" i="30"/>
  <c r="R62" i="30" s="1"/>
  <c r="Q60" i="30"/>
  <c r="Q62" i="30" s="1"/>
  <c r="P60" i="30"/>
  <c r="P62" i="30" s="1"/>
  <c r="O60" i="30"/>
  <c r="O62" i="30" s="1"/>
  <c r="N60" i="30"/>
  <c r="N36" i="30" s="1"/>
  <c r="N38" i="30" s="1"/>
  <c r="M59" i="30"/>
  <c r="M58" i="30"/>
  <c r="M57" i="30"/>
  <c r="M56" i="30"/>
  <c r="M55" i="30"/>
  <c r="M54" i="30"/>
  <c r="M53" i="30"/>
  <c r="M52" i="30"/>
  <c r="M51" i="30"/>
  <c r="M50" i="30"/>
  <c r="N49" i="30"/>
  <c r="M48" i="30"/>
  <c r="S47" i="30"/>
  <c r="S49" i="30" s="1"/>
  <c r="R47" i="30"/>
  <c r="R49" i="30" s="1"/>
  <c r="Q47" i="30"/>
  <c r="Q49" i="30" s="1"/>
  <c r="P47" i="30"/>
  <c r="P49" i="30" s="1"/>
  <c r="O47" i="30"/>
  <c r="N47" i="30"/>
  <c r="M46" i="30"/>
  <c r="M45" i="30"/>
  <c r="M44" i="30"/>
  <c r="M43" i="30"/>
  <c r="M42" i="30"/>
  <c r="M40" i="30"/>
  <c r="S39" i="30"/>
  <c r="S36" i="30" s="1"/>
  <c r="R39" i="30"/>
  <c r="Q39" i="30"/>
  <c r="P39" i="30"/>
  <c r="P41" i="30" s="1"/>
  <c r="O39" i="30"/>
  <c r="O41" i="30" s="1"/>
  <c r="N39" i="30"/>
  <c r="M37" i="30"/>
  <c r="M35" i="30"/>
  <c r="M34" i="30"/>
  <c r="M33" i="30"/>
  <c r="M32" i="30"/>
  <c r="M31" i="30"/>
  <c r="M30" i="30"/>
  <c r="M29" i="30"/>
  <c r="M28" i="30"/>
  <c r="M27" i="30"/>
  <c r="M26" i="30"/>
  <c r="N25" i="30"/>
  <c r="M24" i="30"/>
  <c r="S23" i="30"/>
  <c r="S25" i="30" s="1"/>
  <c r="R23" i="30"/>
  <c r="R25" i="30" s="1"/>
  <c r="Q23" i="30"/>
  <c r="Q25" i="30" s="1"/>
  <c r="P23" i="30"/>
  <c r="P25" i="30" s="1"/>
  <c r="O23" i="30"/>
  <c r="N23" i="30"/>
  <c r="M22" i="30"/>
  <c r="M21" i="30"/>
  <c r="M20" i="30"/>
  <c r="M19" i="30"/>
  <c r="M18" i="30"/>
  <c r="M17" i="30"/>
  <c r="M16" i="30"/>
  <c r="M15" i="30"/>
  <c r="M14" i="30"/>
  <c r="M13" i="30"/>
  <c r="P11" i="30"/>
  <c r="M11" i="30" s="1"/>
  <c r="S10" i="30"/>
  <c r="S12" i="30" s="1"/>
  <c r="R10" i="30"/>
  <c r="R12" i="30" s="1"/>
  <c r="Q10" i="30"/>
  <c r="Q12" i="30" s="1"/>
  <c r="P10" i="30"/>
  <c r="O10" i="30"/>
  <c r="O12" i="30" s="1"/>
  <c r="N10" i="30"/>
  <c r="S9" i="30"/>
  <c r="S7" i="30"/>
  <c r="P5" i="30"/>
  <c r="O5" i="30"/>
  <c r="M5" i="30" s="1"/>
  <c r="P12" i="30" l="1"/>
  <c r="M47" i="30"/>
  <c r="M108" i="30"/>
  <c r="M124" i="30"/>
  <c r="N176" i="30"/>
  <c r="Q201" i="30"/>
  <c r="M201" i="30" s="1"/>
  <c r="M261" i="30"/>
  <c r="M282" i="30"/>
  <c r="M39" i="30"/>
  <c r="M147" i="30"/>
  <c r="O177" i="30"/>
  <c r="M191" i="30"/>
  <c r="M222" i="30"/>
  <c r="R212" i="30"/>
  <c r="R214" i="30" s="1"/>
  <c r="R240" i="30"/>
  <c r="M60" i="30"/>
  <c r="N62" i="30"/>
  <c r="M88" i="30"/>
  <c r="M99" i="30"/>
  <c r="M117" i="30"/>
  <c r="P144" i="30"/>
  <c r="P146" i="30" s="1"/>
  <c r="N154" i="30"/>
  <c r="M158" i="30"/>
  <c r="M171" i="30"/>
  <c r="Q177" i="30"/>
  <c r="S235" i="30"/>
  <c r="S237" i="30" s="1"/>
  <c r="M256" i="30"/>
  <c r="M23" i="30"/>
  <c r="Q36" i="30"/>
  <c r="M101" i="30"/>
  <c r="P114" i="30"/>
  <c r="P116" i="30" s="1"/>
  <c r="R176" i="30"/>
  <c r="M183" i="30"/>
  <c r="M215" i="30"/>
  <c r="P8" i="30"/>
  <c r="M8" i="30" s="1"/>
  <c r="R36" i="30"/>
  <c r="M62" i="30"/>
  <c r="Q114" i="30"/>
  <c r="Q116" i="30" s="1"/>
  <c r="M131" i="30"/>
  <c r="M138" i="30"/>
  <c r="R144" i="30"/>
  <c r="R146" i="30" s="1"/>
  <c r="M187" i="30"/>
  <c r="M195" i="30"/>
  <c r="M206" i="30"/>
  <c r="O212" i="30"/>
  <c r="O214" i="30" s="1"/>
  <c r="M238" i="30"/>
  <c r="M251" i="30"/>
  <c r="M268" i="30"/>
  <c r="S144" i="30"/>
  <c r="S146" i="30" s="1"/>
  <c r="P176" i="30"/>
  <c r="S208" i="30"/>
  <c r="P212" i="30"/>
  <c r="P214" i="30" s="1"/>
  <c r="M226" i="30"/>
  <c r="M240" i="30"/>
  <c r="M270" i="30"/>
  <c r="M10" i="30"/>
  <c r="R114" i="30"/>
  <c r="R116" i="30" s="1"/>
  <c r="M164" i="30"/>
  <c r="R181" i="30"/>
  <c r="M189" i="30"/>
  <c r="M250" i="30"/>
  <c r="M280" i="30"/>
  <c r="AD17" i="31"/>
  <c r="AD51" i="31"/>
  <c r="AD83" i="31"/>
  <c r="AD118" i="31"/>
  <c r="AD38" i="31"/>
  <c r="AD64" i="31"/>
  <c r="AD69" i="31"/>
  <c r="AD14" i="31"/>
  <c r="AD56" i="31"/>
  <c r="AD78" i="31"/>
  <c r="AD93" i="31"/>
  <c r="AD66" i="31"/>
  <c r="AD67" i="31"/>
  <c r="AD104" i="31"/>
  <c r="AD45" i="31"/>
  <c r="AD120" i="31"/>
  <c r="AD65" i="31"/>
  <c r="AD88" i="31"/>
  <c r="AD95" i="31"/>
  <c r="AD114" i="31"/>
  <c r="AD28" i="31"/>
  <c r="AD33" i="31"/>
  <c r="AD35" i="31"/>
  <c r="AD48" i="31"/>
  <c r="AD99" i="31"/>
  <c r="AD102" i="31"/>
  <c r="AD115" i="31"/>
  <c r="AD39" i="31"/>
  <c r="AD43" i="31"/>
  <c r="AD85" i="31"/>
  <c r="AD97" i="31"/>
  <c r="AD23" i="31"/>
  <c r="AD74" i="31"/>
  <c r="AD112" i="31"/>
  <c r="AD73" i="31"/>
  <c r="AD107" i="31"/>
  <c r="AD122" i="31"/>
  <c r="AD100" i="31"/>
  <c r="AD117" i="31"/>
  <c r="AD22" i="31"/>
  <c r="AD32" i="31"/>
  <c r="AD59" i="31"/>
  <c r="AD61" i="31"/>
  <c r="AD63" i="31"/>
  <c r="AD68" i="31"/>
  <c r="AD84" i="31"/>
  <c r="AD87" i="31"/>
  <c r="AD91" i="31"/>
  <c r="AD96" i="31"/>
  <c r="AD113" i="31"/>
  <c r="AD21" i="31"/>
  <c r="AD26" i="31"/>
  <c r="AD50" i="31"/>
  <c r="AD60" i="31"/>
  <c r="AD90" i="31"/>
  <c r="AD11" i="31"/>
  <c r="AD15" i="31"/>
  <c r="AD20" i="31"/>
  <c r="AD37" i="31"/>
  <c r="AD49" i="31"/>
  <c r="AD54" i="31"/>
  <c r="AD72" i="31"/>
  <c r="AD89" i="31"/>
  <c r="AD101" i="31"/>
  <c r="AD103" i="31"/>
  <c r="AD13" i="31"/>
  <c r="AD25" i="31"/>
  <c r="AD27" i="31"/>
  <c r="AD42" i="31"/>
  <c r="AD53" i="31"/>
  <c r="AD77" i="31"/>
  <c r="AD79" i="31"/>
  <c r="AD94" i="31"/>
  <c r="AD106" i="31"/>
  <c r="AD24" i="31"/>
  <c r="AD31" i="31"/>
  <c r="AD41" i="31"/>
  <c r="AD55" i="31"/>
  <c r="AD76" i="31"/>
  <c r="AD82" i="31"/>
  <c r="AD105" i="31"/>
  <c r="AD18" i="31"/>
  <c r="AD30" i="31"/>
  <c r="AD52" i="31"/>
  <c r="AD70" i="31"/>
  <c r="AD81" i="31"/>
  <c r="AD110" i="31"/>
  <c r="AD119" i="31"/>
  <c r="AD29" i="31"/>
  <c r="AD46" i="31"/>
  <c r="AD58" i="31"/>
  <c r="AD92" i="31"/>
  <c r="AD34" i="31"/>
  <c r="AD57" i="31"/>
  <c r="AD121" i="31"/>
  <c r="AD12" i="31"/>
  <c r="AD16" i="31"/>
  <c r="AD19" i="31"/>
  <c r="AD62" i="31"/>
  <c r="AD71" i="31"/>
  <c r="AD80" i="31"/>
  <c r="AD86" i="31"/>
  <c r="AD109" i="31"/>
  <c r="AD111" i="31"/>
  <c r="AD116" i="31"/>
  <c r="AD40" i="31"/>
  <c r="AD44" i="31"/>
  <c r="AD47" i="31"/>
  <c r="AD75" i="31"/>
  <c r="AD98" i="31"/>
  <c r="AD108" i="31"/>
  <c r="M173" i="30"/>
  <c r="N178" i="30"/>
  <c r="M197" i="30"/>
  <c r="M224" i="30"/>
  <c r="Q38" i="30"/>
  <c r="R38" i="30"/>
  <c r="S38" i="30"/>
  <c r="M84" i="30"/>
  <c r="M133" i="30"/>
  <c r="M96" i="30"/>
  <c r="N146" i="30"/>
  <c r="M146" i="30" s="1"/>
  <c r="M144" i="30"/>
  <c r="M258" i="30"/>
  <c r="N41" i="30"/>
  <c r="M82" i="30"/>
  <c r="M94" i="30"/>
  <c r="M106" i="30"/>
  <c r="O176" i="30"/>
  <c r="O178" i="30" s="1"/>
  <c r="P36" i="30"/>
  <c r="Q41" i="30"/>
  <c r="N78" i="30"/>
  <c r="M78" i="30" s="1"/>
  <c r="N90" i="30"/>
  <c r="M90" i="30" s="1"/>
  <c r="N126" i="30"/>
  <c r="M126" i="30" s="1"/>
  <c r="O149" i="30"/>
  <c r="P160" i="30"/>
  <c r="N181" i="30"/>
  <c r="M181" i="30" s="1"/>
  <c r="N193" i="30"/>
  <c r="M193" i="30" s="1"/>
  <c r="N217" i="30"/>
  <c r="O228" i="30"/>
  <c r="M228" i="30" s="1"/>
  <c r="N235" i="30"/>
  <c r="N263" i="30"/>
  <c r="M263" i="30" s="1"/>
  <c r="N275" i="30"/>
  <c r="M275" i="30" s="1"/>
  <c r="N287" i="30"/>
  <c r="M287" i="30" s="1"/>
  <c r="R41" i="30"/>
  <c r="P149" i="30"/>
  <c r="S176" i="30"/>
  <c r="S178" i="30" s="1"/>
  <c r="O181" i="30"/>
  <c r="N212" i="30"/>
  <c r="O217" i="30"/>
  <c r="O235" i="30"/>
  <c r="O237" i="30" s="1"/>
  <c r="N252" i="30"/>
  <c r="M252" i="30" s="1"/>
  <c r="O36" i="30"/>
  <c r="Q176" i="30"/>
  <c r="Q178" i="30" s="1"/>
  <c r="S41" i="30"/>
  <c r="Q149" i="30"/>
  <c r="P217" i="30"/>
  <c r="P235" i="30"/>
  <c r="P237" i="30" s="1"/>
  <c r="N7" i="30"/>
  <c r="N69" i="30"/>
  <c r="M69" i="30" s="1"/>
  <c r="O140" i="30"/>
  <c r="M140" i="30" s="1"/>
  <c r="R149" i="30"/>
  <c r="S160" i="30"/>
  <c r="M160" i="30" s="1"/>
  <c r="M179" i="30"/>
  <c r="Q181" i="30"/>
  <c r="N208" i="30"/>
  <c r="M208" i="30" s="1"/>
  <c r="Q217" i="30"/>
  <c r="R228" i="30"/>
  <c r="Q235" i="30"/>
  <c r="Q237" i="30" s="1"/>
  <c r="O7" i="30"/>
  <c r="O9" i="30" s="1"/>
  <c r="N12" i="30"/>
  <c r="M12" i="30" s="1"/>
  <c r="P177" i="30"/>
  <c r="M177" i="30" s="1"/>
  <c r="R235" i="30"/>
  <c r="R237" i="30" s="1"/>
  <c r="P7" i="30"/>
  <c r="P9" i="30" s="1"/>
  <c r="Q7" i="30"/>
  <c r="Q9" i="30" s="1"/>
  <c r="O25" i="30"/>
  <c r="M25" i="30" s="1"/>
  <c r="O49" i="30"/>
  <c r="N114" i="30"/>
  <c r="O119" i="30"/>
  <c r="P154" i="30"/>
  <c r="M154" i="30" s="1"/>
  <c r="P166" i="30"/>
  <c r="M166" i="30" s="1"/>
  <c r="R177" i="30"/>
  <c r="R178" i="30" s="1"/>
  <c r="P185" i="30"/>
  <c r="M185" i="30" s="1"/>
  <c r="P197" i="30"/>
  <c r="P233" i="30"/>
  <c r="M233" i="30" s="1"/>
  <c r="R7" i="30"/>
  <c r="R9" i="30" s="1"/>
  <c r="O114" i="30"/>
  <c r="O116" i="30" s="1"/>
  <c r="P119" i="30"/>
  <c r="P178" i="30" l="1"/>
  <c r="M119" i="30"/>
  <c r="M217" i="30"/>
  <c r="O38" i="30"/>
  <c r="O4" i="30"/>
  <c r="O6" i="30" s="1"/>
  <c r="T49" i="30" s="1"/>
  <c r="U49" i="30" s="1"/>
  <c r="N237" i="30"/>
  <c r="M237" i="30" s="1"/>
  <c r="M235" i="30"/>
  <c r="M212" i="30"/>
  <c r="N214" i="30"/>
  <c r="M214" i="30" s="1"/>
  <c r="M41" i="30"/>
  <c r="Q4" i="30"/>
  <c r="Q6" i="30" s="1"/>
  <c r="M36" i="30"/>
  <c r="M7" i="30"/>
  <c r="N9" i="30"/>
  <c r="M9" i="30" s="1"/>
  <c r="M149" i="30"/>
  <c r="M49" i="30"/>
  <c r="S4" i="30"/>
  <c r="S6" i="30" s="1"/>
  <c r="M178" i="30"/>
  <c r="R4" i="30"/>
  <c r="R6" i="30" s="1"/>
  <c r="M176" i="30"/>
  <c r="N4" i="30"/>
  <c r="M114" i="30"/>
  <c r="N116" i="30"/>
  <c r="M116" i="30" s="1"/>
  <c r="P38" i="30"/>
  <c r="P4" i="30"/>
  <c r="P6" i="30" s="1"/>
  <c r="N6" i="30" l="1"/>
  <c r="M6" i="30" s="1"/>
  <c r="M4" i="30"/>
  <c r="M38" i="30"/>
  <c r="M179" i="57" l="1"/>
  <c r="O179" i="57"/>
  <c r="AU179" i="57"/>
  <c r="AC179"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X11" authorId="0" shapeId="0" xr:uid="{233101DB-966E-497E-99E4-6F808E477933}">
      <text>
        <r>
          <rPr>
            <b/>
            <sz val="9"/>
            <color indexed="81"/>
            <rFont val="Tahoma"/>
            <family val="2"/>
          </rPr>
          <t>USER:</t>
        </r>
        <r>
          <rPr>
            <sz val="9"/>
            <color indexed="81"/>
            <rFont val="Tahoma"/>
            <family val="2"/>
          </rPr>
          <t xml:space="preserve">
revisar cronograma conjunto con faro catatumbo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S34" authorId="0" shapeId="0" xr:uid="{0E48091F-3041-4D25-81D0-B4AFFA5E8517}">
      <text>
        <r>
          <rPr>
            <sz val="11"/>
            <color theme="1"/>
            <rFont val="Calibri"/>
            <family val="2"/>
          </rPr>
          <t>======
ID#AAAAVE3jvr4
Nelson Ricardo López Herrera    (2021-01-28 17:38:36)
Revisar los Planes Básicos de Ordenamiento Territorial, con la finalidad de identificar los renglones de mayor vocación y participación  económica y, así  enfocar los procesos de reconversión  y transformación</t>
        </r>
      </text>
    </comment>
  </commentList>
</comments>
</file>

<file path=xl/sharedStrings.xml><?xml version="1.0" encoding="utf-8"?>
<sst xmlns="http://schemas.openxmlformats.org/spreadsheetml/2006/main" count="25882" uniqueCount="7890">
  <si>
    <t>DEPARTAMENTO NORTE DE SANTANDER</t>
  </si>
  <si>
    <t>NOMBRE DE LA DEPENDENCIA</t>
  </si>
  <si>
    <t>ÁREA / OFICINA RESPONSABLE</t>
  </si>
  <si>
    <t>PROGRAMA</t>
  </si>
  <si>
    <t>ACCIÓN / ACTIVIDAD</t>
  </si>
  <si>
    <t>PRODUCTO / ENTREGABLE</t>
  </si>
  <si>
    <t>FECHA PROGRAMADA</t>
  </si>
  <si>
    <t>FECHA DE EJECUCIÓN</t>
  </si>
  <si>
    <t>VALOR TOTAL</t>
  </si>
  <si>
    <t>DEPARTAMENTO</t>
  </si>
  <si>
    <t>OTROS</t>
  </si>
  <si>
    <t>VALOR PARCIAL</t>
  </si>
  <si>
    <t>INICIA</t>
  </si>
  <si>
    <t>FINALIZA</t>
  </si>
  <si>
    <t>R PROPIOS</t>
  </si>
  <si>
    <t>REGALÍAS</t>
  </si>
  <si>
    <t>CRÉDITO</t>
  </si>
  <si>
    <t>SGP</t>
  </si>
  <si>
    <t>Porcentaje de avance en gestión para la construcción y/o adecuación de terminales de transporte aéreo y/o terrestre</t>
  </si>
  <si>
    <t>4.5</t>
  </si>
  <si>
    <t>1. Bienestar Social</t>
  </si>
  <si>
    <t>1.1 Más Oportunidades para la Educación</t>
  </si>
  <si>
    <t>1,1,1 Educación inicial: Más oportunidades para crecer y aprender</t>
  </si>
  <si>
    <t>1.1.1</t>
  </si>
  <si>
    <t>1.1.1.1</t>
  </si>
  <si>
    <t>1.1.1.1 Transiciones integrales</t>
  </si>
  <si>
    <t>EDUCACIÓN</t>
  </si>
  <si>
    <t>Estrategia conjunta de transiciones integrales implementada en el marco de la MIAFF</t>
  </si>
  <si>
    <t>% de establecimientos educativos realizando escuelas de padres con temáticas de primera infancia</t>
  </si>
  <si>
    <t>1.1.1.2</t>
  </si>
  <si>
    <t>1.1.1.2 Sistemas de Información para la Primera Infancia</t>
  </si>
  <si>
    <t>% de los prestadores de servicios de primera infancia privados registrados en el Sistema de Información para la Primera Infancia SIPI</t>
  </si>
  <si>
    <t>1.1.1.3</t>
  </si>
  <si>
    <t>1.1.1.3 Asistencia técnica, vigilancia y control para el cumplimiento de estándares</t>
  </si>
  <si>
    <t>1.1.1.4</t>
  </si>
  <si>
    <t>1.1.1.4 Calidad en la educación inicial y preescolar</t>
  </si>
  <si>
    <t>% de establecimientos educativos de los municipios PDET con procesos de fortalecimiento y acompañamiento pedagógico (incluye dotación)</t>
  </si>
  <si>
    <t>% Sistema de medición de la calidad en el educación inicial implementado</t>
  </si>
  <si>
    <t xml:space="preserve"> 1,1,2 Nadie se queda sin estudiar: Acogida bienestar y Permanencia</t>
  </si>
  <si>
    <t>1.1.2</t>
  </si>
  <si>
    <t>1.1.2.1</t>
  </si>
  <si>
    <t>1.1.2.1 Ambientes de aprendizaje</t>
  </si>
  <si>
    <t>Plan departamental de infraestructura educativa del Departamento formulado y en implementación</t>
  </si>
  <si>
    <t>Megacolegios construidos</t>
  </si>
  <si>
    <t>Establecimientos educativos dotados con materiales e instrumentos de enseñanza y aprendizaje (mobiliario, tableros, menaje de restaurante escolar, material didáctico, pedagógico, lúdico, etc.)</t>
  </si>
  <si>
    <t>Establecimientos educativos de los municipios PDET dotados con materiales e instrumentos de enseñanza y aprendizaje (mobiliario, tableros, menaje de restaurante escolar, material didáctico, pedagógico, lúdico, etc.)</t>
  </si>
  <si>
    <t>1.1.2.2</t>
  </si>
  <si>
    <t xml:space="preserve">1.1.2.2 Acceso Seguro y Bienestar </t>
  </si>
  <si>
    <t>Estudiantes por año beneficiados en internado escolar</t>
  </si>
  <si>
    <t>Estudiantes por año beneficiados en los Hogares Juveniles Campesinos</t>
  </si>
  <si>
    <t>1.1.2.3</t>
  </si>
  <si>
    <t>1.1.2.3 Acogida</t>
  </si>
  <si>
    <t>Estrategia de matrícula implementada (Primera Infancia)</t>
  </si>
  <si>
    <t>Estrategia de búsqueda activa de niños y niñas por fuera del sistema escolar implementada</t>
  </si>
  <si>
    <t>Campaña de bienvenida a las familias implementada (Primera Infancia)</t>
  </si>
  <si>
    <t>1.1.2.4</t>
  </si>
  <si>
    <t>1.1.2.4 Estrategias de inclusión y atención a la diversidad</t>
  </si>
  <si>
    <t>Niños, niñas, adolescentes y jóvenes víctimas, desplazados, desmovilizados, etc. atendidos</t>
  </si>
  <si>
    <t>Niños, niñas, adolescentes y jóvenes con discapacidad y talentos excepcionales beneficiados anualmente con programas de educación inclusiva</t>
  </si>
  <si>
    <t>Jóvenes y adultos atendidos anualmente por modelos educativos flexibles</t>
  </si>
  <si>
    <t>Niños, niñas y jóvenes de grupos étnicos atendidos cada año en modelos de educación tradicional y modelos flexibles pertinentes.</t>
  </si>
  <si>
    <t>% de adolescentes y jóvenes que se encuentran privados de la libertad, atendidos en el marco del Sistema de Responsabilidad Penal para Adolescentes en los niveles de educación básica primaria y secundaria.</t>
  </si>
  <si>
    <t>% de niños, niñas, adolescentes y jóvenes migrantes atendidos</t>
  </si>
  <si>
    <t>1,1,3 Educar con calidad con más oportunidades para transformar vidas</t>
  </si>
  <si>
    <t>1.1.3</t>
  </si>
  <si>
    <t>1.1.3.1</t>
  </si>
  <si>
    <t>Escuelas normales superiores fortalecidas para incidir en la formación inicial de los docentes</t>
  </si>
  <si>
    <t>Docentes formados en procesos de emprendimiento e innovación</t>
  </si>
  <si>
    <t>Docentes apoyados con Becas para formación posgradual</t>
  </si>
  <si>
    <t>1.1.3.2</t>
  </si>
  <si>
    <t>1.1.3.2 Orientación Curricular</t>
  </si>
  <si>
    <t>% de establecimientos educativos con PEI y PEC fortalecidos</t>
  </si>
  <si>
    <t>% de establecimientos educativos implementando normas técnicas curriculares actualizadas</t>
  </si>
  <si>
    <t>1.1.3.3</t>
  </si>
  <si>
    <t>1.1.3.3 Fortalecimiento de aprendizajes</t>
  </si>
  <si>
    <t>% municipios no certificados con establecimientos educativos que desarrollan procesos de investigación escolar</t>
  </si>
  <si>
    <t>Establecimientos educativos con servicio de conectividad</t>
  </si>
  <si>
    <t>Redes de maestros o comunidades de aprendizaje para el intercambio pedagógico implementadas (Centro de actualización del saber escolar)</t>
  </si>
  <si>
    <t>Establecimientos educativos implementando el Plan Nacional de Lectura y Escritura</t>
  </si>
  <si>
    <t xml:space="preserve">Establecimientos educativos implementando Programa departamental de bilingüismo </t>
  </si>
  <si>
    <t>1.1.3.4</t>
  </si>
  <si>
    <t>1.1.3.4 Valoración del desarrollo y evaluación de los aprendizajes</t>
  </si>
  <si>
    <t>Establecimientos educativos acompañados en los programas de "Todos a Aprender", y "Supérate con el Saber"</t>
  </si>
  <si>
    <t>% de establecimientos educativos acompañados para mejorar los resultados de las pruebas Saber</t>
  </si>
  <si>
    <t>% de establecimientos educativos implementando pautas, pruebas de suficiencia y nivelación de niños, niñas y adolescentes migrantes</t>
  </si>
  <si>
    <t>1.1.3.5</t>
  </si>
  <si>
    <t>1.1.3.5 Entornos escolares para la vida, la convivencia y la ciudadanía (Desarrollo de competencias socioemocionales y ciudadanas)</t>
  </si>
  <si>
    <t>% de los comités de convivencia escolar fortalecidos</t>
  </si>
  <si>
    <t>% de establecimientos educativos orientados en el Sistema de Información Unificado de Convivencia Escolar-SIUCE</t>
  </si>
  <si>
    <t>% de establecimientos educativos apoyando iniciativas de participación de niñas, niños y adolescentes (encuentros de personeros y contralores estudiantiles)</t>
  </si>
  <si>
    <t>% de los establecimientos educativos con escuelas de padres fortalecidas mediante el acompañamiento de la Secretaría de Educación</t>
  </si>
  <si>
    <t>1.1.3.6</t>
  </si>
  <si>
    <t>1.1.3.6 Gestión para los establecimientos educativos</t>
  </si>
  <si>
    <t>% de establecimientos educativos con directivos docentes formados en Gestión escolar y liderazgo educativo</t>
  </si>
  <si>
    <t>% de los consejos directivos de los establecimientos educativos fortalecidos</t>
  </si>
  <si>
    <t>Establecimientos educativos implementando el sistema de seguimiento a egresados</t>
  </si>
  <si>
    <t>1.1.3.7</t>
  </si>
  <si>
    <t>1.1.3.7 Implementación de la Jornada Única</t>
  </si>
  <si>
    <t>Programa de jornada única implementado</t>
  </si>
  <si>
    <t>1.1.3.8</t>
  </si>
  <si>
    <t>1.1.3.8 Educación Rural integral</t>
  </si>
  <si>
    <t>Establecimientos educativos implementando proyectos Pedagógicos productivos (tales como las huertas escolares)</t>
  </si>
  <si>
    <t>1.1.3.9</t>
  </si>
  <si>
    <t xml:space="preserve">1.1.3.9 Fortalecimiento de la Media </t>
  </si>
  <si>
    <t>Establecimientos educativos implementando Ciclos propedéuticos y orientación socio ocupacional.</t>
  </si>
  <si>
    <t>Estrategia de orientación socioemocional y sociocupacional implementada</t>
  </si>
  <si>
    <t>Establecimientos educativos implementando la estrategia Universidad en el aula para el fortalecimiento de la oferta de la educación media técnica a bachilleres</t>
  </si>
  <si>
    <t>Establecimientos educativos apoyados con procesos fortalecimiento de la media y tránsito a la educación terciaria</t>
  </si>
  <si>
    <t>1,1,4 Educación superior con calidad para reducir brechas e inequidades</t>
  </si>
  <si>
    <t>1.1.4</t>
  </si>
  <si>
    <t>1.1.4.1</t>
  </si>
  <si>
    <t>1.1.4.1 Más y mejores oportunidades de acceso a la educación superior</t>
  </si>
  <si>
    <t>Estrategia de facilidad de acceso (para los estudiantes nortesantandereanos) a las instituciones de educación superior oficiales de la región implementada</t>
  </si>
  <si>
    <t>Estrategia de Universidad del Catatumbo implementada</t>
  </si>
  <si>
    <t>Ciudadela universitaria de Atalaya creada</t>
  </si>
  <si>
    <t>Municipios con nuevas sedes universitarias implementadas</t>
  </si>
  <si>
    <t>Estrategia de acompañamiento en la gestión de la creación de instituciones de educación superior para las comunidades étnicas</t>
  </si>
  <si>
    <t>1.1.4.2</t>
  </si>
  <si>
    <t>1.1.4.2 Fortalecimiento de la formación técnica y tecnológica de acuerdo con la demanda del sector productivo de la región</t>
  </si>
  <si>
    <t>Municipios beneficiados con oferta de formación técnica y tecnológica en articulación con el Servicio Nacional de Aprendizaje (SENA), e Instituciones de Educación Superior</t>
  </si>
  <si>
    <t>1.1.4.3</t>
  </si>
  <si>
    <t>1.1.4.3 La investigación y calidad como motor de desarrollo</t>
  </si>
  <si>
    <t>Procesos de investigación científica en Instituciones de Educación Superior</t>
  </si>
  <si>
    <t>Procesos de investigación científica en la ruralidad en articulación con las instituciones técnicas y tecnológicas</t>
  </si>
  <si>
    <t>1,1,5 Fortalecimiento institucional y corresponsabilidad de todos los actores</t>
  </si>
  <si>
    <t>1.1.5</t>
  </si>
  <si>
    <t>1.1.5.1</t>
  </si>
  <si>
    <t>1.1.5.1 Sistemas de información y modernización</t>
  </si>
  <si>
    <t>% de funcionarios comprometidos con el uso y apropiación de los Sistemas de Información</t>
  </si>
  <si>
    <t>% del hardware obsoleto renovado</t>
  </si>
  <si>
    <t>Red eléctrica y de datos optimizada</t>
  </si>
  <si>
    <t>Sistema de gestión de archivo de expedientes laborales digitalizado y adecuado</t>
  </si>
  <si>
    <t>Procesos certificados en calidad sostenidos con seguimiento de auditoría satisfactoria</t>
  </si>
  <si>
    <t>1.1.5.2</t>
  </si>
  <si>
    <t>1.1.5.2 Gestión para los establecimientos educativos</t>
  </si>
  <si>
    <t>% de establecimientos educativos oficiales con procesos de acompañamiento en gestión y control normativo</t>
  </si>
  <si>
    <t>Proceso de pago de nómina Docente, Directiva Docente y Administrativa optimizado</t>
  </si>
  <si>
    <t>% Instituciones educativas de ETDH con cumplimiento de las condiciones de calidad de los programas registrados y de sus indicadores</t>
  </si>
  <si>
    <t>1.1.5.3</t>
  </si>
  <si>
    <t xml:space="preserve">1.1.5.3 Bienestar </t>
  </si>
  <si>
    <t>% de la nómina docente y Directiva Docente beneficiados con los procesos de Bienestar (recreación, cultura y deporte; atención psicosocial; asistencia técnica, comunicaciones)</t>
  </si>
  <si>
    <t>% de la nómina administrativa beneficiada con los procesos de Bienestar (recreación, cultura y deporte; atención psicosocial; asistencia técnica, comunicaciones)</t>
  </si>
  <si>
    <t>1,2,1 Salud Ambiental</t>
  </si>
  <si>
    <t>1.2.1</t>
  </si>
  <si>
    <t>1.2.1.1</t>
  </si>
  <si>
    <t>1.2.1.1 Hábitat saludables</t>
  </si>
  <si>
    <t>I.D.S.</t>
  </si>
  <si>
    <t>Municipios con vigilancia de la calidad del agua para consumo humano</t>
  </si>
  <si>
    <t>Municipios desarrollando estrategias de control para la prevención de la rabia transmitida por felinos y caninos.</t>
  </si>
  <si>
    <t>1.2.1.2</t>
  </si>
  <si>
    <t>1.2.1.2 Situaciones en salud relacionadas con condiciones ambientales</t>
  </si>
  <si>
    <t>1.2.2</t>
  </si>
  <si>
    <t>1.2.2.1</t>
  </si>
  <si>
    <t>1.2.2.1 Modos condiciones y estilos de vida saludables</t>
  </si>
  <si>
    <t>1.2.2.2</t>
  </si>
  <si>
    <t>1.2.2.2 Condiciones crónicas prevalentes</t>
  </si>
  <si>
    <t>1,2,3 Convivencia social y salud mental</t>
  </si>
  <si>
    <t>1.2.3</t>
  </si>
  <si>
    <t>1.2.3.1</t>
  </si>
  <si>
    <t>1.2.3.1 Promoción de la salud mental y la convivencia</t>
  </si>
  <si>
    <t>1.2.3.2</t>
  </si>
  <si>
    <t>1.2.3.2 Prevención y atención integral a problemas y trastornos mentales y a diferentes formas de violencia</t>
  </si>
  <si>
    <t>Contención tasa de incidencia de violencia intrafamiliar en 150 por 100,000 habitantes</t>
  </si>
  <si>
    <t>1,2,4 Seguridad alimentaria y nutricional</t>
  </si>
  <si>
    <t>1.2.4</t>
  </si>
  <si>
    <t>1.2.4.1</t>
  </si>
  <si>
    <t>1.2.4.1 Consumo y aprovechamiento biológico de alimentos</t>
  </si>
  <si>
    <t>0,4</t>
  </si>
  <si>
    <t>Contención de la prevalencia de desnutrición aguda en niños y niñas menores de 5 años en 0,4</t>
  </si>
  <si>
    <t>1.2.4.2</t>
  </si>
  <si>
    <t>1.2.4.2 Inocuidad y calidad de los alimentos</t>
  </si>
  <si>
    <t>1,2,5 Derechos sexuales y reproductivos y equidad de género</t>
  </si>
  <si>
    <t>1.2.5</t>
  </si>
  <si>
    <t>1.2.5.1</t>
  </si>
  <si>
    <t>1.2.5.1 Promoción de los derechos sexuales y reproductivos y equidad de género</t>
  </si>
  <si>
    <t>Contenida la Razón de Mortalidad Materna en 40,1 por 100.000 NV</t>
  </si>
  <si>
    <t>1.2.5.2</t>
  </si>
  <si>
    <t>1.2.5.2 Prevención y atención integral en salud sexual y reproductiva SSR desde un enfoque de derechos</t>
  </si>
  <si>
    <t>1,2,6 Vida saludable y enfermedades transmisibles</t>
  </si>
  <si>
    <t>1.2.6</t>
  </si>
  <si>
    <t>1.2.6.1</t>
  </si>
  <si>
    <t>1.2.6.1 Enfermedades emergentes, reemergentes y desatendidas</t>
  </si>
  <si>
    <t>Mantenida la discapacidad severa por enfermedad de Hansen (Lepra) entre los casos nuevos hasta llegar a una tasa de 5,3 por 1.000.000 de habitantes con discapacidad grado 2</t>
  </si>
  <si>
    <t>El Departamento mantiene la cobertura en los biológicos trazadores del programa ampliado de inmunizaciones.</t>
  </si>
  <si>
    <t>1.2.6.2</t>
  </si>
  <si>
    <t>1.2.6.2 Enfermedades inmunoprevenibles</t>
  </si>
  <si>
    <t>Municipios endémicos (Chagas) con interrupción de la transmisión de T. Cruzi por Rhodnius prolixus vector domiciliado</t>
  </si>
  <si>
    <t>1,2,7 Salud pública en emergencias y desastres</t>
  </si>
  <si>
    <t>1.2.7</t>
  </si>
  <si>
    <t>1.2.7.1</t>
  </si>
  <si>
    <t>1.2.7.1 Gestión integral de riesgos en emergencias y desastres</t>
  </si>
  <si>
    <t>1.2.7.2</t>
  </si>
  <si>
    <t>1.2.7.2 Respuesta en salud ante situaciones de urgencia, emergencias en salud y desastres</t>
  </si>
  <si>
    <t>1,2,8 Salud y ámbito laboral</t>
  </si>
  <si>
    <t>1.2.8</t>
  </si>
  <si>
    <t>1.2.8.1</t>
  </si>
  <si>
    <t>1.2.8.1 Seguridad y salud en el trabajo</t>
  </si>
  <si>
    <t>1.2.8.2</t>
  </si>
  <si>
    <t>1.2.8.2 Situaciones prevalentes de origen laboral</t>
  </si>
  <si>
    <t>1,2,9 Gestión diferencial de poblaciones vulnerables</t>
  </si>
  <si>
    <t>1.2.9</t>
  </si>
  <si>
    <t>1.2.9.1</t>
  </si>
  <si>
    <t>1.2.9.1 Desarrollo integral de las niñas, niños y adolescentes</t>
  </si>
  <si>
    <t>1.2.9.2</t>
  </si>
  <si>
    <t>1.2.9.2 Salud en poblaciones étnicas</t>
  </si>
  <si>
    <t>1.2.9.3</t>
  </si>
  <si>
    <t>1.2.9.3 Envejecimiento y vejez</t>
  </si>
  <si>
    <t>1.2.9.4</t>
  </si>
  <si>
    <t>1.2.9.4 Salud y género</t>
  </si>
  <si>
    <t>1.2.9.5</t>
  </si>
  <si>
    <t>1.2.9.5 Discapacidad</t>
  </si>
  <si>
    <t>1.2.9.6</t>
  </si>
  <si>
    <t>1.2.9.6 Víctimas del conflicto armado interno</t>
  </si>
  <si>
    <t xml:space="preserve">1,2,10 Fortalecimiento de la autoridad sanitaria para la gestión de la salud  </t>
  </si>
  <si>
    <t>1.2.10</t>
  </si>
  <si>
    <t>1.2.10.1</t>
  </si>
  <si>
    <t>1.2.10.1 Fortalecimiento de la autoridad sanitaria</t>
  </si>
  <si>
    <t>Municipios con monitoreo y seguimiento de los planes territoriales de salud.</t>
  </si>
  <si>
    <t>Incremento del índice de desempeño de la gestión del plan territorial de salud.</t>
  </si>
  <si>
    <t>Municipios con el sistema de vigilancia SIVIGILA actualizado y operando.</t>
  </si>
  <si>
    <t>1.3 Más Oportunidades para el Deporte y la Recreación.</t>
  </si>
  <si>
    <t xml:space="preserve">1,3,1. Deporte formativo y aprovechamiento del tiempo libre      </t>
  </si>
  <si>
    <t>1.3.1</t>
  </si>
  <si>
    <t>1.3.1.1</t>
  </si>
  <si>
    <t>1.3.1.1 Escuelas de formación deportiva</t>
  </si>
  <si>
    <t>Escuelas de Formación Deportiva Formalizadas</t>
  </si>
  <si>
    <t>INDENORTE</t>
  </si>
  <si>
    <t>Festival de escuelas “Los niños se la juegan por el medio ambiente” organizado y desarrollado</t>
  </si>
  <si>
    <t>1.3.1.2</t>
  </si>
  <si>
    <t>1.3.1.2 Juegos Supérate Intercolegiados</t>
  </si>
  <si>
    <t xml:space="preserve">1.3.2. Liderazgo deportivo, deporte asociado y alto rendimiento convencional y paranacional      </t>
  </si>
  <si>
    <t>1.3.2</t>
  </si>
  <si>
    <t>1.3.2.1</t>
  </si>
  <si>
    <t>1.3.2.1 Procesos del Sistema Nacional del Deporte</t>
  </si>
  <si>
    <t xml:space="preserve">Capacitaciones dirigidas al recurso humano que tiene a cargo el desarrollo del deporte asociado y alto rendimiento </t>
  </si>
  <si>
    <t>1.3.2.2</t>
  </si>
  <si>
    <t>1.3.2.2  Talento deportivo para el deporte asociado y de alto rendimiento</t>
  </si>
  <si>
    <t>Atletas de las diferentes disciplinas deportivas que conforman la reserva deportiva del Departamento apoyados</t>
  </si>
  <si>
    <t>1.3.2.3</t>
  </si>
  <si>
    <t>1.3.2.3  Fortalecimiento del deporte de alto rendimiento convencional y paranacional</t>
  </si>
  <si>
    <t>Participaciones anuales del deporte Convencional y Paranacional en campeonatos nacionales e internacionales</t>
  </si>
  <si>
    <t>Ligas del deporte convencional (24) y Paranacional (5) apoyadas para la preparación y participación de atletas en Juegos Nacionales 2023</t>
  </si>
  <si>
    <t>Eventos Deportivos Nacionales e Internacionales realizados en el Departamento</t>
  </si>
  <si>
    <t>Participación en los XXII Juegos Deportivos Nacionales y VI Paranacionales 2023</t>
  </si>
  <si>
    <t>1.3.2.4</t>
  </si>
  <si>
    <t>1.3.2.4 Incentivos al deporte de rendimiento y alto rendimiento convencional y paranacional</t>
  </si>
  <si>
    <t>Deportistas medallistas de Juegos Nacionales 2019 apoyados</t>
  </si>
  <si>
    <t xml:space="preserve">1.3.3. Deporte Social Comunitario, Actividad Física y Recreación      </t>
  </si>
  <si>
    <t>1.3.3</t>
  </si>
  <si>
    <t>1.3.3.1</t>
  </si>
  <si>
    <t>Carrera Atlética “Corriendo por el medio ambiente” organizada y desarrollada</t>
  </si>
  <si>
    <t>Torneo Departamental “Fútbol en Paz” organizado y desarrollado</t>
  </si>
  <si>
    <t>Evento de recreación con población migrante, connacionales, retornados y población receptora organizado y desarrollado</t>
  </si>
  <si>
    <t>Juegos Deportivos y Recreativos categoría abierta con inclusión social organizado y desarrollado</t>
  </si>
  <si>
    <t>1.3.3.2</t>
  </si>
  <si>
    <t>1.3.3.2  Capacitación en deporte social comunitario, actividad física y recreación</t>
  </si>
  <si>
    <t>Capacitaciones anuales sobre programas de Deporte Social comunitario, actividad física y recreación</t>
  </si>
  <si>
    <t>1,3,4. Infraestructura deportiva, recreativa y de ciencias aplicadas al deporte</t>
  </si>
  <si>
    <t>1.3.4</t>
  </si>
  <si>
    <t>1.3.4.1</t>
  </si>
  <si>
    <t>1.3.4.1  Mantenimiento, remodelación y equipamiento de escenarios deportivos y recreativos</t>
  </si>
  <si>
    <t xml:space="preserve">Censo de Escenarios Deportivos y Recreativos del Departamento actualizado a través de estrategias tic ́s (implementación de un Software) </t>
  </si>
  <si>
    <t>Construcción del Coliseo de Combate con zonas alternas para deportes de alto rendimiento que no cuentan con un escenario adecuado para sus entrenamientos</t>
  </si>
  <si>
    <t>Construcción y dotación de un gimnasio para la preparación y acondicionamiento físico de los deportistas convencionales y paranacionales</t>
  </si>
  <si>
    <t>Mantenimiento y equipamiento de la Unidad de Medicina Deportiva del Departamento</t>
  </si>
  <si>
    <t>1.4 Más Oportunidades para la Cultura</t>
  </si>
  <si>
    <t>1,4,1 Fortalecimiento y desarrollo del sistema departamental de cultura.</t>
  </si>
  <si>
    <t>1.4.1</t>
  </si>
  <si>
    <t>1.4.1.1</t>
  </si>
  <si>
    <t>Consejos municipales de cultura asesorados</t>
  </si>
  <si>
    <t>CULTURA</t>
  </si>
  <si>
    <t>Implementación, seguimiento y evaluación del Plan Decenal de Cultura y de las Artes (Anualmente)</t>
  </si>
  <si>
    <t>1.4.1.2</t>
  </si>
  <si>
    <t>1.4.1.2 Fortalecimiento del subsistema de información cultural departamental.</t>
  </si>
  <si>
    <t>Registros de información de agentes, entidades y eventos validados en SIDIC</t>
  </si>
  <si>
    <t>Usuarios activos por año en el sistema de información cultural departamental</t>
  </si>
  <si>
    <t>Adecuaciones para el fortalecimiento y actualización de la Infraestructura técnica y tecnológica del nodo central del subsistema de información dotada y mantenida (1 por año)</t>
  </si>
  <si>
    <t>1.4.1.3</t>
  </si>
  <si>
    <t>1.4.1.3 Apoyo para el manteamiento, adecuación y dotación de infraestructura y equipamiento para los servicios culturales en el departamento Apoyo para el manteamiento, adecuación y dotación de infraestructura y equipamiento para los servicios culturales en el departamento</t>
  </si>
  <si>
    <t>Asignación de los recursos del programa de beneficios de la seguridad social a creadores y gestores culturales según lo establezca la reglamentación de la estampilla Procultura</t>
  </si>
  <si>
    <t>1.4.2</t>
  </si>
  <si>
    <t>1.4.2.1</t>
  </si>
  <si>
    <t>Proyectos de investigación, creación, formación y producción de productos y/o proyectos artísticos y/o culturales (1 por año)</t>
  </si>
  <si>
    <t>Estímulos a la creación y formación cultural, dirigidos a la población con discapacidad (2 por año)</t>
  </si>
  <si>
    <t>1.4.2.2</t>
  </si>
  <si>
    <t>1.4.2.2 Formación de público en las diferentes áreas artísticas y culturales.</t>
  </si>
  <si>
    <t>Eventos de muestras artísticas y culturales para población en situación con discapacidad y talentos especiales. (2 por año)</t>
  </si>
  <si>
    <t>1.4.2.3</t>
  </si>
  <si>
    <t>1.4.2.3 Encuentro de cultura y las artes (circuitos culturales).</t>
  </si>
  <si>
    <t>Circuitos culturales en Norte de Santander apoyados (1 por año)</t>
  </si>
  <si>
    <t>Representaciones de procesos de formación de Norte de Santander apoyadas y participando en encuentros nacionales e internacionales de cultura y las artes (1 por año)</t>
  </si>
  <si>
    <t>Contenidos culturales que generen impacto en el sector cultura de Norte de Santander publicados. (3 por año)</t>
  </si>
  <si>
    <t>1.4.2.4</t>
  </si>
  <si>
    <t>1.4.2.4 Apoyo a la producción y circulación de contenidos culturales a través de los medios de comunicación y digitales.</t>
  </si>
  <si>
    <t>Revistas editadas, con información cultural realizadas (1 por año)</t>
  </si>
  <si>
    <t>Apoyos a la producción, reproducción y difusión de contenidos digitales en arte y cultura anualmente. (4 por año)</t>
  </si>
  <si>
    <t>Proyectos de investigación, creación, formación y producción de productos y/o proyectos artísticos y/o culturales. (1 por año)</t>
  </si>
  <si>
    <t>1,4,3 Fortalecimiento y fomento de los procesos de formación para la creación y gestión de la cultura</t>
  </si>
  <si>
    <t>1.4.3</t>
  </si>
  <si>
    <t>1.4.3.1</t>
  </si>
  <si>
    <t>1.4.3.1 Apoyo y fortalecimiento de los procesos de escuelas de formación en artes y cultura</t>
  </si>
  <si>
    <t>Red departamental de experiencias de formación artística y cultural implementada y operando anualmente</t>
  </si>
  <si>
    <t>1.4.3.2</t>
  </si>
  <si>
    <t>1,4,4 Fomento y mejoramiento de los procesos de acceso a bienes y servicios culturales</t>
  </si>
  <si>
    <t>1.4.4</t>
  </si>
  <si>
    <t>1.4.4.1</t>
  </si>
  <si>
    <t>Municipios con planes municipales de lectura implementados por año</t>
  </si>
  <si>
    <t>Municipios con promoción y animación de la lectura en niños y niñas de la infancia apoyados por año</t>
  </si>
  <si>
    <t>Programas de promoción y animación de la lectura desarrollados con población juvenil apoyados por año</t>
  </si>
  <si>
    <t>Municipios con promoción y animación de la lectura desarrollados con personas mayores apoyados por año</t>
  </si>
  <si>
    <t>1.4.4.2</t>
  </si>
  <si>
    <t>1,4,5 Protección, conservación, restauración y difusión de la diversidad, la memoria y el patrimonio</t>
  </si>
  <si>
    <t>1.4.5</t>
  </si>
  <si>
    <t>1.4.5.1</t>
  </si>
  <si>
    <t>1.4.5.2</t>
  </si>
  <si>
    <t>1.4.5.2 Recuperación, conservación y difusión del patrimonio cultural</t>
  </si>
  <si>
    <t>Mantenimientos y operación del bien Quinta Teresa y el auditorio de la Torre del Reloj (Eduardo Cote Lamus) en la ciudad de San José de Cúcuta. (1Por año)</t>
  </si>
  <si>
    <t>Mantenimientos anual del edifico Torre del reloj como bien de interés cultural nacional (1 por año)</t>
  </si>
  <si>
    <t>1.4.5.3</t>
  </si>
  <si>
    <t>1.4.5.4</t>
  </si>
  <si>
    <t>1,4,6 Apoyo y fortalecimiento a la industria cultural y procesos de emprendimiento cultural e innovación</t>
  </si>
  <si>
    <t>1.4.6</t>
  </si>
  <si>
    <t>1.4.6.1</t>
  </si>
  <si>
    <t>1.4.6.1 Promoción de industrias culturales y de la política de emprendimiento de Norte de SantanderPromoción de industrias culturales y de la política de emprendimiento de Norte de Santander.</t>
  </si>
  <si>
    <t>1.4.6.2</t>
  </si>
  <si>
    <t>1.5 Más Oportunidades para la Inclusión Social (Grupos Indígenas, Afros, Rrom)</t>
  </si>
  <si>
    <t>1,5,1 Desarrollo Integral de los pueblos indígenas</t>
  </si>
  <si>
    <t>1.5.1</t>
  </si>
  <si>
    <t>1.5.1.1</t>
  </si>
  <si>
    <t>1.5.1.1 Fortalecimiento de la diversidad étnica en el Departamento</t>
  </si>
  <si>
    <t>SOCIAL</t>
  </si>
  <si>
    <t>Funcionarios públicos capacitados en atención a pueblos indígenas sobre sistemas propios.</t>
  </si>
  <si>
    <t xml:space="preserve">Jóvenes estudiantes de las comunidades indígenas con atención integral. </t>
  </si>
  <si>
    <t>1.5.1.2</t>
  </si>
  <si>
    <t>1.5.1.2 Conservar y mantener la Casa Comunitaria Indígena</t>
  </si>
  <si>
    <t>Personas de las comunidades indígenas beneficiadas con el servicio de hogar de paso</t>
  </si>
  <si>
    <t>1.5.1.3</t>
  </si>
  <si>
    <t>1.5.1.3 Educación Superior para la población indígena</t>
  </si>
  <si>
    <t xml:space="preserve">Jóvenes indígenas con becas de educación superior </t>
  </si>
  <si>
    <t>1.5.1.4</t>
  </si>
  <si>
    <t>1.5.1.4 Fortalecimiento de iniciativas productivas elaboradas por indígenas.</t>
  </si>
  <si>
    <t>1,5,2 Desarrollo Integral de los afrodescendientes</t>
  </si>
  <si>
    <t>1.5.2</t>
  </si>
  <si>
    <t>1.5.2.1</t>
  </si>
  <si>
    <t>1.5.2.1 Fortalecimiento organizativo y participación afrocolombiana</t>
  </si>
  <si>
    <t>Acompañamiento a la elección de la Comisión Consultiva Afrodescendiente</t>
  </si>
  <si>
    <t>Capacitaciones para la elección de los consejos comunitarios y organizaciones de comunidades Afrodescendientes</t>
  </si>
  <si>
    <t>1.5.2.2</t>
  </si>
  <si>
    <t xml:space="preserve">1.5.2.2 Fortalecimiento de las iniciativas productivas de la población afrocolombiana. </t>
  </si>
  <si>
    <t>Iniciativas productivas acompañadas en su formulación y puesta en marcha</t>
  </si>
  <si>
    <t>Ferias de exposición de productos elaborados por la comunidad afrocolombiana.</t>
  </si>
  <si>
    <t>1,5,3 Desarrollo Integral del pueblo Rrom</t>
  </si>
  <si>
    <t>1.5.3</t>
  </si>
  <si>
    <t>1.5.3.1</t>
  </si>
  <si>
    <t>1.5.3.1 Fortalecimiento organizacional de la población Rrom</t>
  </si>
  <si>
    <t>1.5.3.2</t>
  </si>
  <si>
    <t>1.5.3.2 Fortalecimiento de las iniciativas productivas de la población Rrom</t>
  </si>
  <si>
    <t>Iniciativas productivas de productos elaborados por gitanos con acompañamiento para su formulación y puesta en marcha</t>
  </si>
  <si>
    <t>Ferias de exposición de productos elaborados por Gitanos y muestra gastronómica realizadas.</t>
  </si>
  <si>
    <t>1.6 Más Oportunidades para la Niñez y la Adolescencia.</t>
  </si>
  <si>
    <t>1.6.1 Protección y atención a la primera infancia</t>
  </si>
  <si>
    <t>1.6.1</t>
  </si>
  <si>
    <t>1.6.1.1</t>
  </si>
  <si>
    <t>1.6.1.1 Atención integral a niños y niñas de 0 a 5 años sin discriminación alguna</t>
  </si>
  <si>
    <t xml:space="preserve">Diseño, elaboración, formulación e implementación de un programa de atención integral a la Primera Infancia </t>
  </si>
  <si>
    <t>1.6.1.2</t>
  </si>
  <si>
    <t>1.6.1.2 Atención pediátrica y quirúrgica especializada a niños, niñas y adolescentes.</t>
  </si>
  <si>
    <t xml:space="preserve">Niños, niñas y adolescentes valorados, para atención e intervención quirúrgica. </t>
  </si>
  <si>
    <t>1.6.1.3</t>
  </si>
  <si>
    <t>1.6.1.3 Entornos armoniosos y protectores que garanticen el desarrollo integral de niños, niñas y adolescentes felices y amados.</t>
  </si>
  <si>
    <t xml:space="preserve">Acompañamiento psicosocial para el fortalecimiento familiar, promover la garantía, protección, felicidad y desarrollo integral de los niños y niñas </t>
  </si>
  <si>
    <t>1.6.2 Protección y atención a la infancia</t>
  </si>
  <si>
    <t>1.6.2</t>
  </si>
  <si>
    <t>1.6.2.1</t>
  </si>
  <si>
    <t>1.6.2.1 Caracterización de niños, niñas y adolescentes.</t>
  </si>
  <si>
    <t>1.6.2.2</t>
  </si>
  <si>
    <t>1.6.2.2 Erradicación del trabajo infantil</t>
  </si>
  <si>
    <t>Eventos comunitarios y participativos para sensibilizar a empresarios, familias y comunidad en general de la no vinculación de en trabajo infantil</t>
  </si>
  <si>
    <t>1.6.2.3</t>
  </si>
  <si>
    <t>1.6.2.3 Promover la participación de niños, niñas y adolescentes en el diseño de programas, proyectos y planes del Departamento.</t>
  </si>
  <si>
    <t>Mesas de infancia, adolescencia y fortalecimiento familiar MIAF realizadas con la participación prioritaria de NNA</t>
  </si>
  <si>
    <t>1.6.3 Protección y atención a los adolescentes</t>
  </si>
  <si>
    <t>1.6.3</t>
  </si>
  <si>
    <t>1.6.3.1</t>
  </si>
  <si>
    <t>1.6.3.1 Fortalecimiento de la capacidad de respuesta institucional para la protección, atención y desarrollo integral de niños, niñas y adolescentes</t>
  </si>
  <si>
    <t xml:space="preserve">Encuentros departamentales de comisarios de familia con temáticas de formación y actualización de vulneración de derechos especialmente en NNA realizados </t>
  </si>
  <si>
    <t>1.6.3.2</t>
  </si>
  <si>
    <t xml:space="preserve">1.6.3.2 Prevención de vulneraciones en NNA </t>
  </si>
  <si>
    <t>Municipios con acompañamiento para promover y socializar las 2 estrategias de prevención de trata de NNA (ESCNNA) y el buen uso de las redes sociales</t>
  </si>
  <si>
    <t>Numero de NNA acompañados en su proceso de inscripción de Tarjeta de Identidad.</t>
  </si>
  <si>
    <t xml:space="preserve">Municipios acompañados para la promoción y socialización de las 2 estrategias de prevención de embarazo en adolescentes. </t>
  </si>
  <si>
    <t xml:space="preserve">Campañas para la prevención del consumo de sustancias psicoactivas en NNA. </t>
  </si>
  <si>
    <t>1.6.3.3</t>
  </si>
  <si>
    <t>1.6.3.3 Fortalecimiento integral en emprendimeinto a adolescentes</t>
  </si>
  <si>
    <t>Municipios acompañados para la formación en emprendimiento a adolescentes.</t>
  </si>
  <si>
    <t>1,7 Más Oportunidades para la Juventud</t>
  </si>
  <si>
    <t>1.7.1 Liderazgo juvenil</t>
  </si>
  <si>
    <t>1.7.1</t>
  </si>
  <si>
    <t>1.7.1.1</t>
  </si>
  <si>
    <t xml:space="preserve">1.7.1.1 Promoción y garantía de los derechos de los jóvenes </t>
  </si>
  <si>
    <t>Plan decenal de Juventud diseñado, socializado e implementado en los 40 municipios del Departamento.</t>
  </si>
  <si>
    <t xml:space="preserve">Encuentros Departamentales de Enlaces y/o Coordinadores de Juventud </t>
  </si>
  <si>
    <t xml:space="preserve">Celebración de la semana de la juventud. </t>
  </si>
  <si>
    <t>1.7.1.2</t>
  </si>
  <si>
    <t>1.7.1.2 Más jóvenes con acceso a bienes y servicios</t>
  </si>
  <si>
    <t xml:space="preserve">Becas de educación superior gestionadas para los jóvenes pertenecientes a los enlaces o coordinadores de juventud. </t>
  </si>
  <si>
    <t>1.7.2 Prevención, mitigación y protección de riesgos sociales</t>
  </si>
  <si>
    <t>1.7.2</t>
  </si>
  <si>
    <t>1.7.2.1</t>
  </si>
  <si>
    <t>1.7.2.1 Protección juvenil a traves de la formación para prevención de riesgos sociales</t>
  </si>
  <si>
    <t>Municipios acompañados para la formación en manualidades, bisutería, artesanía y decoración</t>
  </si>
  <si>
    <t>Jóvenes capacitados en educación ambiental y cambio climático.</t>
  </si>
  <si>
    <t>1,7,3 Emprendimiento empresarial en los jóvenes</t>
  </si>
  <si>
    <t>1.7.3</t>
  </si>
  <si>
    <t>1.7.3.1</t>
  </si>
  <si>
    <t>1.7.3.1 Emprendimiento Juvenil</t>
  </si>
  <si>
    <t>Municipios acompañados para promocionar y acompañar una estrategia de difusión de la Ley 1780 o PROJOVEN, que promueve el empleo y el emprendimiento juvenil.</t>
  </si>
  <si>
    <t>Municipios acompañados para la gestión de un fondo de emprendimiento Juvenil.</t>
  </si>
  <si>
    <t>Iniciativas emprendimiento juvenil identificadas</t>
  </si>
  <si>
    <t>1.7.3.2</t>
  </si>
  <si>
    <t>1.7.3.2  Jóvenes dinamizadores de la paz.</t>
  </si>
  <si>
    <t>1.8 Más Oportunidades para los adultos mayores.</t>
  </si>
  <si>
    <t>1.8.1</t>
  </si>
  <si>
    <t>1.8.1.1</t>
  </si>
  <si>
    <t>1.8.1.1 Política pública de envejecimiento y vejez</t>
  </si>
  <si>
    <t>Municipios con socialización de la política pública de envejecimiento y vejez.</t>
  </si>
  <si>
    <t>Mesa técnica interinstitucional implementada para el seguimiento de la política pública de envejecimiento y vejez.</t>
  </si>
  <si>
    <t>1.8.1.2</t>
  </si>
  <si>
    <t xml:space="preserve">1.8.1.2 Fortalecimiento de Centros de Bienestar para el adulto mayor y Centros Vida </t>
  </si>
  <si>
    <t xml:space="preserve">Centros vida/día de atención a los adultos mayores con mejoramiento locativo </t>
  </si>
  <si>
    <t>Centros Vida/día que prestan servicios a los adultos mayores con seguimiento y vigilancia</t>
  </si>
  <si>
    <t>1.8.1.3</t>
  </si>
  <si>
    <t>1.8.1.3  Mejoramiento de la calidad de vida de la población adulta mayor</t>
  </si>
  <si>
    <t>Adultos mayores con orientación psicosocial para reducir o mitigar enfermedades mentales post Covid-19 y propias de la vejez.</t>
  </si>
  <si>
    <t xml:space="preserve">Adultos mayores con asistencia jurídica para proteger sus derechos. </t>
  </si>
  <si>
    <t>Encuentros intergeneracionales realizados con actividades lúdicas recreativas y culturales en cada municipio</t>
  </si>
  <si>
    <t>1.8.1.4</t>
  </si>
  <si>
    <t>1.8.1.4  Adultos mayores activos y saludables</t>
  </si>
  <si>
    <t>Municipios con promoción de hábitos y estilo de vida saludable para adultos mayores que permitan la actividad física para la prevención de enfermedades.</t>
  </si>
  <si>
    <t xml:space="preserve">Adultos mayores beneficiados con el programa de KIT nutricionales. </t>
  </si>
  <si>
    <t xml:space="preserve">Elementos de rehabilitación visual suministrados a los adultos mayores priorizados </t>
  </si>
  <si>
    <t xml:space="preserve">Elementos de rehabilitación oral suministrados a los adultos mayores priorizados </t>
  </si>
  <si>
    <t>1.8.1.5</t>
  </si>
  <si>
    <t>1.8.1.5 Participación activa de los adultos mayores.</t>
  </si>
  <si>
    <t>1,8,2 Adulto mayor productivo</t>
  </si>
  <si>
    <t>1.8.2</t>
  </si>
  <si>
    <t>1.8.2.1</t>
  </si>
  <si>
    <t>1.8.2.1 Fortalecimiento del emprendimiento  en el adulto mayor</t>
  </si>
  <si>
    <t xml:space="preserve">Adultos Mayores capacitados en promoción del trabajo asociativo, aprovechamiento del tiempo libre y desarrollo de la vocación productiva. </t>
  </si>
  <si>
    <t>Municipios acompañados en la promoción de asociaciones con formación en emprendimiento productivo a adultos mayores.</t>
  </si>
  <si>
    <t>1.9 Más Oportunidades para las Personas con Discapacidad – PcD -</t>
  </si>
  <si>
    <t>1,9,1 Atención integral a la población con discapacidad</t>
  </si>
  <si>
    <t>1.9.1</t>
  </si>
  <si>
    <t>1.9.1.1</t>
  </si>
  <si>
    <t>PcD</t>
  </si>
  <si>
    <t>Beneficiarios PcD de proyectos artísticos</t>
  </si>
  <si>
    <t>1.9.1.2</t>
  </si>
  <si>
    <t>1.9.1.2  Centros de atención integral en salud para PcD</t>
  </si>
  <si>
    <t>Municipios dotados para beneficiar PcD</t>
  </si>
  <si>
    <t>Personas en condición de Discapacidad beneficiados con dotación</t>
  </si>
  <si>
    <t>Atención integral anual a PcD mayores de 18 años sin red de apoyo familiar o vincular</t>
  </si>
  <si>
    <t>1.9.1.3</t>
  </si>
  <si>
    <t>1.9.1.3  Deportes adaptados para las personas con discapacidad</t>
  </si>
  <si>
    <t>Proyectos realizados en deportes para PcD según el tipo de Discapacidad</t>
  </si>
  <si>
    <t>Municipios atendidos en programas de deportes, beneficiando PcD</t>
  </si>
  <si>
    <t>Personas en condición de Discapacidad atendidas en programas de deportes</t>
  </si>
  <si>
    <t>1.9.1.4</t>
  </si>
  <si>
    <t>1.9.1.4 Educación inclusiva</t>
  </si>
  <si>
    <t xml:space="preserve">Municipios con inclusión de las PcD en las instituciones educativas </t>
  </si>
  <si>
    <t>Municipios con docentes y administrativos capacitados en los programas de adaptación curricular y manejo de PcD</t>
  </si>
  <si>
    <t>1,9,2 Población con Discapacidad Productiva</t>
  </si>
  <si>
    <t>1.9.2</t>
  </si>
  <si>
    <t>1.9.2.1</t>
  </si>
  <si>
    <t>1.9.2.1 Proyectos productivos para personas con discapacidad o cuidadores</t>
  </si>
  <si>
    <t>Muestras o exposiciones de la producción de PcD</t>
  </si>
  <si>
    <t>1.9.2.2</t>
  </si>
  <si>
    <t>1.9.2.2  Vinculación laboral PcD</t>
  </si>
  <si>
    <t>PcD vinculadas laboralmente</t>
  </si>
  <si>
    <t>1.9.2.3</t>
  </si>
  <si>
    <t>1.9.2.3  Teletrabajo PcD</t>
  </si>
  <si>
    <t>Capacitaciones dirigidas a PcD</t>
  </si>
  <si>
    <t>1,9,3  Protección de Derechos y Accesibilidad de las Personas con Discapacidad</t>
  </si>
  <si>
    <t>1.9.3</t>
  </si>
  <si>
    <t>1.9.3.1</t>
  </si>
  <si>
    <t>1.9.3.1 Sistema regional de discapacidadSistema regional de discapacidad</t>
  </si>
  <si>
    <t>CMD Funcionando adecuadamente y reportando información al CDD</t>
  </si>
  <si>
    <r>
      <t xml:space="preserve">Reuniones por año del </t>
    </r>
    <r>
      <rPr>
        <sz val="16"/>
        <color rgb="FF000000"/>
        <rFont val="Arial"/>
        <family val="2"/>
      </rPr>
      <t>Comité Departamental</t>
    </r>
    <r>
      <rPr>
        <sz val="16"/>
        <color theme="1"/>
        <rFont val="Arial"/>
        <family val="2"/>
      </rPr>
      <t xml:space="preserve"> de Discapacidad</t>
    </r>
  </si>
  <si>
    <t>1.9.3.2</t>
  </si>
  <si>
    <t>1.9.3.2 Formación a formadores con inclusión de PcD</t>
  </si>
  <si>
    <t>1.9.3.3</t>
  </si>
  <si>
    <t>1.9.3.3  Observatorio Departamental de Discapacidad</t>
  </si>
  <si>
    <t>4</t>
  </si>
  <si>
    <t>1.9.4</t>
  </si>
  <si>
    <t>1.9.4.1</t>
  </si>
  <si>
    <t>Adquisición de software y hardware biomédicos.</t>
  </si>
  <si>
    <t>CRCNM</t>
  </si>
  <si>
    <t>1.9.4.2</t>
  </si>
  <si>
    <t>1.9.4.2  Rehabilitación Basada en Comunidad (RBC) con herramienta de Tele-rehabilitación y enfoque de inclusión social de la PcD</t>
  </si>
  <si>
    <t xml:space="preserve">Municipios con programa de Rehabilitación Basada en Comunidad, con redes, grupos de apoyo y empoderamiento de líderes de RBC </t>
  </si>
  <si>
    <t>1.9.4.3</t>
  </si>
  <si>
    <t>1.9.4.3  Preparación y rehabilitación de deportistas en condición de discapacidad en las etapas de recreación, masificación y alto rendimiento.</t>
  </si>
  <si>
    <t>Deportistas de las 5 ligas del sistema paralímpico en el programa de preparación de alto rendimiento (50% de cada liga</t>
  </si>
  <si>
    <t>1.10 Más Oportunidades para la Mujer y la Diversidad de Género.</t>
  </si>
  <si>
    <t>1,10,1 Participación de la mujer en la política pública</t>
  </si>
  <si>
    <t>1.10</t>
  </si>
  <si>
    <t>1.10.1</t>
  </si>
  <si>
    <t>1.10.1.1</t>
  </si>
  <si>
    <t>1.10.1.1 Participación en la política pública de la mujer</t>
  </si>
  <si>
    <t xml:space="preserve">Municipios acompañados para la creación de la secretaría de la mujer </t>
  </si>
  <si>
    <t>MUJER</t>
  </si>
  <si>
    <t>Plan de acción de la mujer territorializado</t>
  </si>
  <si>
    <t>Comités municipales de equidad de la mujer y diversidad de género creados</t>
  </si>
  <si>
    <t>Comité departamental de la mujer creado (con participación de las 6 subregiones)</t>
  </si>
  <si>
    <t>Jornadas de capacitación a nivel regional desarrolladas para formación de vida política y democrática de las mujeres y diversidad de género</t>
  </si>
  <si>
    <t>1.10.1.2</t>
  </si>
  <si>
    <t>1.10.1.2 Derechos de la mujer</t>
  </si>
  <si>
    <t>Celebraciones en conmemoración del día de la mujer</t>
  </si>
  <si>
    <t>Celebraciones en conmemoración del día no a la violencia contra la mujer</t>
  </si>
  <si>
    <t>1,10,2 Mujer libre de violencia</t>
  </si>
  <si>
    <t>1.10.2</t>
  </si>
  <si>
    <t>1.10.2.1</t>
  </si>
  <si>
    <t>1.10.2.1 Prevención de la violencia contra la mujer</t>
  </si>
  <si>
    <t>Talleres a asociaciones de mujeres para la prevención de la violencia intrafamiliar</t>
  </si>
  <si>
    <t>1.10.2.2</t>
  </si>
  <si>
    <t>1.10.2.2 Cultura ciudadana en equidad de género</t>
  </si>
  <si>
    <t>Talleres a asociaciones de mujeres de educación en equidad de género</t>
  </si>
  <si>
    <t>1.10.2.3</t>
  </si>
  <si>
    <t>1.10.2.3 Derechos sexuales de la mujer</t>
  </si>
  <si>
    <t>Talleres para la divulgación, protección y prevención de los derechos sexuales a la mujer</t>
  </si>
  <si>
    <t>Talleres de capacitación en derechos sexuales y reproductivos de las mujeres en situación de desplazamiento</t>
  </si>
  <si>
    <t>1.10.2.4</t>
  </si>
  <si>
    <t>1.10.2.4 Educación no sexista</t>
  </si>
  <si>
    <t>Docentes capacitados</t>
  </si>
  <si>
    <t>1.10.2.5</t>
  </si>
  <si>
    <t>1.10.2.5 Difusión de los derechos de la mujer</t>
  </si>
  <si>
    <t>Mujeres capacitadas sobre sus derechos</t>
  </si>
  <si>
    <t>Mujeres del sector rural capacitadas sobre sus derechos</t>
  </si>
  <si>
    <t>Mujeres víctimas del conflicto armado capacitadas sobre sus derechos</t>
  </si>
  <si>
    <t>Campañas publicitarias realizadas difundiendo los derechos de las mujeres</t>
  </si>
  <si>
    <t>Ejemplares de la cartilla de los derechos de las mujeres editados</t>
  </si>
  <si>
    <t>Estrategia de fortalecimiento de las rutas de protección de mujeres implementada</t>
  </si>
  <si>
    <t>1.10.2.6</t>
  </si>
  <si>
    <t>1.10.2.6  Observatorio de la mujer</t>
  </si>
  <si>
    <t>Observatorio de la mujer creado y puesto en marcha</t>
  </si>
  <si>
    <t>1,10,3 Mujer Urbana y rural emprendedora y productiva</t>
  </si>
  <si>
    <t>1.10.3</t>
  </si>
  <si>
    <t>1.10.3.1</t>
  </si>
  <si>
    <t>1.10.3.1 Conformación y consolidación de organizaciones de mujeres</t>
  </si>
  <si>
    <t>Organizaciones de mujeres apoyadas</t>
  </si>
  <si>
    <t>1.10.3.2</t>
  </si>
  <si>
    <t>1.10.3.2 Proyectos productivos a mujeres</t>
  </si>
  <si>
    <t>Mujeres apoyadas con proyectos productivos</t>
  </si>
  <si>
    <t>Mujeres rurales apoyadas con proyectos productivos</t>
  </si>
  <si>
    <t>Mujeres capacitadas en diferentes temas para ejecutar proyectos productivos</t>
  </si>
  <si>
    <t>Mujeres rurales capacitadas en diferentes temas para ejecutar proyectos productivos</t>
  </si>
  <si>
    <t>Mujeres víctimas capacitadas en diferentes temas para ejecutar proyectos productivos</t>
  </si>
  <si>
    <t>Asociaciones apoyadas con proyectos productivos de mujeres rurales en las diferentes subregiones.</t>
  </si>
  <si>
    <t xml:space="preserve">Asociaciones apoyadas con proyectos productivos de mujeres víctimas del conflicto armado en las diferentes subregiones </t>
  </si>
  <si>
    <t>1.10.3.3</t>
  </si>
  <si>
    <t>1.10.3.3 Líneas de crédito para la implementación de unidades productivas</t>
  </si>
  <si>
    <t>Mujeres y personas con diversidad de género asesoradas para acceder a créditos blandos para financiar sus proyectos</t>
  </si>
  <si>
    <t>1.10.3.4</t>
  </si>
  <si>
    <t>1.10.3.4 Capacitación para el trabajo</t>
  </si>
  <si>
    <t>Talleres de cooperativismo y economía solidaria realizados</t>
  </si>
  <si>
    <t>1.10.3.5</t>
  </si>
  <si>
    <t>Entregas de incentivos a la productividad urbanas y rurales</t>
  </si>
  <si>
    <t>1.10.3.6</t>
  </si>
  <si>
    <t>Ferias departamentales de mujeres emprendedoras apoyadas</t>
  </si>
  <si>
    <t>Proyectos productivos apoyados para la participación en ferias nacionales o internacionales</t>
  </si>
  <si>
    <t>Organizaciones de mujeres consolidadas y apoyadas para la comercialización de sus productos</t>
  </si>
  <si>
    <t>1,10,4 Proyectos especiales para la mujer</t>
  </si>
  <si>
    <t>1.10.4</t>
  </si>
  <si>
    <t>1.10.4.1</t>
  </si>
  <si>
    <t>1.10.4.1 Casas de la mujer</t>
  </si>
  <si>
    <t>Casas de mujer emprendedoras diseñadas y en funcionamiento</t>
  </si>
  <si>
    <t>1.10.4.2</t>
  </si>
  <si>
    <t>1.10.4.2 Mujeres líderes voluntarias</t>
  </si>
  <si>
    <t>Líderes mujeres voluntarias con acompañamiento</t>
  </si>
  <si>
    <t>Capacitaciones y certificación de mujeres líderes conciliadoras en equidad</t>
  </si>
  <si>
    <t>1.10.4.3</t>
  </si>
  <si>
    <t>1.10.4.3 Escuela de cuidadoras</t>
  </si>
  <si>
    <t>Madres de niñez y juventud discapacitadas apoyadas</t>
  </si>
  <si>
    <t>1.10.4.4</t>
  </si>
  <si>
    <t>1.10.4.4 Asociaciones de mujeres</t>
  </si>
  <si>
    <t>Base de datos de las asociaciones y sus asociadas actualizada</t>
  </si>
  <si>
    <t>Asociaciones dotadas de implementos (sillas, mesas, equipos y uniformes)</t>
  </si>
  <si>
    <t>1.10.4.5</t>
  </si>
  <si>
    <t>1.10.4.5 Mujer educada</t>
  </si>
  <si>
    <t>Diplomado de mujeres conciliadoras realizado</t>
  </si>
  <si>
    <t>Mujeres con cursos de nivelación para terminar la primaria y bachillerato</t>
  </si>
  <si>
    <t>1.10.4.6</t>
  </si>
  <si>
    <t>1.10.4.6 Mujer saludable</t>
  </si>
  <si>
    <t>Mujeres valoradas en temas de salud visual</t>
  </si>
  <si>
    <t>Mujeres con suministro de elementos de rehabilitación visual</t>
  </si>
  <si>
    <t xml:space="preserve">Cirugías de cataratas realizadas en mujeres en condición de vulnerabilidad y pobreza extrema. </t>
  </si>
  <si>
    <t>Mujeres vacunadas contra el papiloma humano</t>
  </si>
  <si>
    <t>Mujeres capacitadas en responsabilidad de prevención y protección del embarazo en adolescentes</t>
  </si>
  <si>
    <t xml:space="preserve">Mujeres en programa de planificación familiar </t>
  </si>
  <si>
    <t>Mujeres capacitadas en alimentación sana y nutritiva y apoyadas con kit nutricional con orientación en temas de seguridad alimentaria y nutricional</t>
  </si>
  <si>
    <t>Mujeres en condición de discapacidad con valoración y tratamiento fisioterapéutico, suministro de ayuda técnica de equipos para su rehabilitación</t>
  </si>
  <si>
    <t>Diagnósticos de citologías para mujeres en estado de vulnerabilidad que padezcan o tengan amenaza de cáncer de cuello uterino</t>
  </si>
  <si>
    <t>1.10.4.7</t>
  </si>
  <si>
    <t>1.10.4.7 Cultura, deporte, recreación, actividad física y el aprovechamiento del tiempo libre para la mujer</t>
  </si>
  <si>
    <t>Encuentros regionales de mujeres en jornadas lúdicas-deportivas, para promover recreación sana y desarrollo de aptitudes culturales</t>
  </si>
  <si>
    <t>1.10.4.8</t>
  </si>
  <si>
    <t>1.10.4.8 Prevención de la trata de personas</t>
  </si>
  <si>
    <t>Capacitaciones dirigidas a niñas, jóvenes de los colegios, docentes y escuelas de padres universidades y comunidad general en la prevención de la trata de personas</t>
  </si>
  <si>
    <t>1.10.4.9</t>
  </si>
  <si>
    <t>1.10.4.9 Prevención de actividades que vulneren los derechos a una vida sana y libre desarrollo de las capacidades de las mujeres</t>
  </si>
  <si>
    <t>Campañas en prevención del consumo de sustancias psicoactivas y atención integral a las niñas, jóvenes y adultos</t>
  </si>
  <si>
    <t>1.10.4.10</t>
  </si>
  <si>
    <t>Programa de salud integral desarrollado</t>
  </si>
  <si>
    <t>Programa de proyectos productivos desarrollado</t>
  </si>
  <si>
    <t>Programa de actividades en la práctica de los deportes, la actividad física y la recreación desarrollados</t>
  </si>
  <si>
    <t>1.10.5</t>
  </si>
  <si>
    <t>1.10.5.1</t>
  </si>
  <si>
    <t>1.10.5.1 Participación en la politica pública de OSIGD - LGBTI</t>
  </si>
  <si>
    <t>Comité departamental de OSIGD - LGBTI creado (con participación de las 6 subregiones)</t>
  </si>
  <si>
    <t>Plan de acción de la población OSIGD - LGBTI territorializado</t>
  </si>
  <si>
    <t>1.10.5.2</t>
  </si>
  <si>
    <t>1.10.5.2 Educación Incluyente OSIGD - LGBTI</t>
  </si>
  <si>
    <t>Diplomado de docentes en educación incluyente</t>
  </si>
  <si>
    <t>1.10.5.3</t>
  </si>
  <si>
    <t>1.10.5.3 Salud OSIGD - LGBTI</t>
  </si>
  <si>
    <t>Jornadas y capacitación de prevención de enfermedades de transmisión sexual y otras enfermedades generales y acompañamiento psicosocial a las poblaciones con Orientación Sexual e identidad de Género diversa en la prevención y promoción de enfermedades y exposiciones a éstas</t>
  </si>
  <si>
    <t>1.10.5.4</t>
  </si>
  <si>
    <t>1.10.5.4 Cultura, deporte, recreación, actividad fisica y el aprovechamiento del tiempo libre para la población OSIGD - LGBTI</t>
  </si>
  <si>
    <t>Apoyo a la conmemoración de días como el día la no homofobia, Orgullo OSIGD - LGBTI, Día de la visibilización trans, Día de la lucha en la reducción del VIH</t>
  </si>
  <si>
    <t>Encuentros regionales de población OSIGD - LGBTI en jornadas lúdicas-deportivas, para promover recreación sana y desarrollo de aptitudes culturales</t>
  </si>
  <si>
    <t>1.10.5.5</t>
  </si>
  <si>
    <t>1.10.5.5 Asociaciones de OSIGD - LGBTI</t>
  </si>
  <si>
    <t>Base de datos de las organizaciones y sus asociados (as)</t>
  </si>
  <si>
    <t>1.10.5.6</t>
  </si>
  <si>
    <t>1.10.5.6 Prevención de la violencia contra la población OSIGD - LGBTI</t>
  </si>
  <si>
    <t>Realizar acompañamiento a toda la población que ha sido víctima de la violencia aplicando un enfoque diferencial en el cual se tenga en cuenta a la población OSIGD - LGBTI.</t>
  </si>
  <si>
    <t>Implementación de medidas que garanticen el respeto hacia las personas OSIGD -LGBTI.</t>
  </si>
  <si>
    <t>Capacitaciones y sensibilizaciones a la policía para que actúe de forma adecuada frente a situaciones que puedan presentarse con las personas OSIGD -LGBTI</t>
  </si>
  <si>
    <t>Campañas de sensibilización hacia temáticas OSIGD -LGBTI. a la población en general</t>
  </si>
  <si>
    <t>Talleres para el empoderamiento de las personas OSIGD -LGBTI.</t>
  </si>
  <si>
    <t xml:space="preserve">2, Convivencia </t>
  </si>
  <si>
    <t>2.1 Más Oportunidades para la Paz, Derechos Humanos y Derecho Internacional Humanitario -D.I.H</t>
  </si>
  <si>
    <t>2.1.1</t>
  </si>
  <si>
    <t>2.1.1.1</t>
  </si>
  <si>
    <t>2.1.1.1 Norte de Santander unido por la paz</t>
  </si>
  <si>
    <t>Política Departamental de paz, legalidad, convivencia y diálogo social diseñada y formulada</t>
  </si>
  <si>
    <t>GOBIERNO</t>
  </si>
  <si>
    <t>Fortalecimiento al Consejo Departamental de Paz, Reconciliación y Convivencia.</t>
  </si>
  <si>
    <t>Procesos de articulación para el cumplimiento del Plan de Acción para la Transformación Regional PATR Catatumbo.</t>
  </si>
  <si>
    <t>Procesos de acompañamiento y seguimiento en la implementación del Acuerdo de Paz.</t>
  </si>
  <si>
    <t>Procesos de apoyo y seguimiento a la Política Publica de Reincorporación y Normalización de la ARN.</t>
  </si>
  <si>
    <t>2.1.1.2</t>
  </si>
  <si>
    <t>2.1.1.2 Un Norte promotor del dialogo social</t>
  </si>
  <si>
    <t>Diplomados diseñados y ejecutados para el fortalecimiento de las capacidades para el dialogo social y transformación de los conflictos en la institucionalidad.</t>
  </si>
  <si>
    <t>Estrategias impulsadas que permitan generar una cultura de paz y convivencia para la reducción de conflictividades sociales a nivel departamental.</t>
  </si>
  <si>
    <t>Espacios de dialogo social promovidos y/o acompañados que susciten la paz, la convivencia y la cultura de la legalidad a nivel departamental.</t>
  </si>
  <si>
    <t>2.1.1.3</t>
  </si>
  <si>
    <t>2.1.1.3 Norte de Santander le apuesta a la legalidad</t>
  </si>
  <si>
    <t>Fortalecimiento del Consejo Seccional de Estupefacientes de Norte de Santander y el comité de control de oferta.</t>
  </si>
  <si>
    <t>Apoyo y seguimiento a la Política Integral para Enfrentar el Problema de las Drogas: Ruta Futuro.</t>
  </si>
  <si>
    <t xml:space="preserve">2,1,2 Centros Carcelarios, Penitenciarios y de Atención Especializada  </t>
  </si>
  <si>
    <t>2.1.2</t>
  </si>
  <si>
    <t>2.1.2.1</t>
  </si>
  <si>
    <t>2.1.2.1 Mas oportunidades para las personas privadas de la libertad</t>
  </si>
  <si>
    <t>Jornadas deportivas, culturales y jurídicas impulsadas que permitan fortalecer la convivencia en los centros penitenciarios y carcelarios del Departamento.</t>
  </si>
  <si>
    <t>Programas de rehabilitación carcelaria e integral que proteja los derechos y garantice las condiciones de vida digna a las personas privadas de la libertad</t>
  </si>
  <si>
    <t>Programas gestionados y/o implementados de resocialización adecuados para la reinserción laboral y social.</t>
  </si>
  <si>
    <t>2.1.2.2</t>
  </si>
  <si>
    <t>2.1.2.2 Fortalecimiento Institucional a los Centros Carcelarios, Penitenciarios y de Atención Especializada</t>
  </si>
  <si>
    <t>Apoyo la ejecución del Plan Nacional de Política Criminal en el Departamento.</t>
  </si>
  <si>
    <t>Sistema de información institucional fortalecido y/o creado como base para el diseño de programas y/o estrategias orientadas a garantizar los derechos de los internos.</t>
  </si>
  <si>
    <t>Gestión ante las Administraciones Municipales para el desarrollo de procedimientos administrativos que permitan reducir el hacinamiento y mejorar las condiciones de habitabilidad de los internos de los centros penitenciarios del Departamento.</t>
  </si>
  <si>
    <t>Alianzas estratégicas fomentadas para el mejoramiento y diseño de los productos elaborados por las personas privadas de la libertad.</t>
  </si>
  <si>
    <t>Gestión para la adquisición de un (1) lote para la construcción del centro de atención especializada CAE para los menores infractores.</t>
  </si>
  <si>
    <t>2.1.2.3</t>
  </si>
  <si>
    <t>2.1.2.3 Mas oportunidades para los menores infractores</t>
  </si>
  <si>
    <t>Proyectos diseñados y ejecutados con enfoque productivo, cultural o deportivo dirigido a los menores infractores y su inserción a la vida social.</t>
  </si>
  <si>
    <t>Estrategia de reconocimiento y aprovechamiento de las capacidades de los jóvenes con el fin de disminuir factores de riesgo para la violencia y el delito, y fortalecer factores de protección para mejorar su calidad de vida</t>
  </si>
  <si>
    <t>Jornadas deportivas, culturales y jurídicas impulsadas que permitan fortalecer la convivencia en el CAE</t>
  </si>
  <si>
    <t>Programas de rehabilitación integral que proteja los derechos y garantice las condiciones de vida digna de los menores infractores</t>
  </si>
  <si>
    <t>2,1,3 Promoción y Protección de los Derechos Humanos y DIH</t>
  </si>
  <si>
    <t>2.1.3</t>
  </si>
  <si>
    <t>2.1.3.1</t>
  </si>
  <si>
    <t>2.1.3.1 Norte de Santander promueve los Derechos Humanos</t>
  </si>
  <si>
    <t>Política Pública Departamental de Derechos Humanos diseñada y formulada.</t>
  </si>
  <si>
    <t>Implementación de la Política Pública Departamental de Derechos Humanos.</t>
  </si>
  <si>
    <t>Fortalecimiento y operativización del Comité de Derechos Humanos del Departamento.</t>
  </si>
  <si>
    <t>Acompañamiento para la creación, activación y/o fortalecimiento de las instancias locales de Derechos Humanos DDHH.</t>
  </si>
  <si>
    <t>Fortalecimiento el Subcomité Departamental de Prevención, Protección y Garantía de No Repetición.</t>
  </si>
  <si>
    <t>Plan integral de prevención y de contingencia a nivel departamental diseñado e implementado.</t>
  </si>
  <si>
    <t>Iniciativas de fortalecimiento de planes, programas y proyectos en materia de DDHH a nivel departamental.</t>
  </si>
  <si>
    <t>Estrategias de comunicación, sensibilización y educación diseñadas y ejecutadas para el reconocimiento de los derechos humanos para la visibilización de la diversidad sexual.</t>
  </si>
  <si>
    <t>2.1.3.2</t>
  </si>
  <si>
    <t>2.1.3.2 Un Norte defensor de los derechos humanos</t>
  </si>
  <si>
    <t>Jornadas de Promoción y formación en Derechos Humanos DDHH y Derecho Internacional Humanitario DIH.</t>
  </si>
  <si>
    <t>Jornadas de Promoción y formación en mecanismos alternativos de resolución pacífica de conflictos.</t>
  </si>
  <si>
    <t>Jornadas de sensibilización a la comunidad para promocionar el respeto a la vida y el goce efectivo de sus derechos.</t>
  </si>
  <si>
    <t>Talleres de formación orientados a la fuerza pública y demás instituciones del Estado, para promover la Humanización en la atención y respuesta institucional desde un enfoque de derechos.</t>
  </si>
  <si>
    <t>2.1.3.3</t>
  </si>
  <si>
    <t>2.1.3.3 Norte de Santander garantiza la diversidad religiosa</t>
  </si>
  <si>
    <t>Política Pública de Libertad Religiosa y de Cultos del Departamento Norte de Santander diseñada y formulada</t>
  </si>
  <si>
    <t>Municipios con Asistencia Técnica para la Creación de los Comités Municipales de Libertad Religiosa y de Cultos</t>
  </si>
  <si>
    <t>Campañas que promuevan la no Violencia y la no discriminación religiosa y de Cultos en el Departamento</t>
  </si>
  <si>
    <t>2, 1,4 Sus voces nos defienden</t>
  </si>
  <si>
    <t>2.1.4</t>
  </si>
  <si>
    <t>2.1.4.1</t>
  </si>
  <si>
    <t>2.1.4.1 Norte de Santander protege a sus defensores</t>
  </si>
  <si>
    <t>Estrategias comunicacionales para el reconocimiento, protección, defensa y garantía de los Derechos Humanos (DDHH) y la resolución pacífica de conflictos.</t>
  </si>
  <si>
    <t>Implementación de la Ruta Individual Departamental de prevención y protección a líderes defensores de derechos humanos.</t>
  </si>
  <si>
    <t>Ruta Colectiva Departamental para la prevención y protección a organizaciones defensoras de Derechos Humanos creada e implementada.</t>
  </si>
  <si>
    <t>Fortalecimiento y operativización de la Mesa Territorial de Garantías a líderes sociales, comunales y defensores de derechos humanos del Departamento.</t>
  </si>
  <si>
    <t>2.1.4.2</t>
  </si>
  <si>
    <t>2.1.4.2 Mas oportunidades para los defensores de Derechos Humanos</t>
  </si>
  <si>
    <t>Articular la respuesta institucional para el diseño e implementación de medidas de prevención y protección integrales para comunidades en situación de riesgo.</t>
  </si>
  <si>
    <t>Eventos de reconocimiento del rol de líderes y lideresas en la construcción del tejido social de las comunidades.</t>
  </si>
  <si>
    <t>Acuerdos firmados con Cooperación internacional y/o empresa privada que ayuden a la promoción y garantía de los DDHH a nivel departamental.</t>
  </si>
  <si>
    <t>2.2 Más Oportunidades para la Seguridad.</t>
  </si>
  <si>
    <t>2,2,1 Seguridad y Orden Público</t>
  </si>
  <si>
    <t>2.2.1</t>
  </si>
  <si>
    <t>2.2.1.1</t>
  </si>
  <si>
    <t>2.2.1.1 Mas oportunidades para la seguridad y el restablecimiento del orden publico</t>
  </si>
  <si>
    <t>Participación cívica “Red de cooperantes” creadas en los municipios del Departamento.</t>
  </si>
  <si>
    <t>Acompañamiento a las Administraciones Municipales en la formulación de los PISCC.</t>
  </si>
  <si>
    <t>Espacios de diálogo con las comunidades a través de los consejos comunitarios de seguridad y convivencia ciudadana a nivel departamental.</t>
  </si>
  <si>
    <t>Pactos por la seguridad, la paz y la vida firmados a nivel subregional para establecer compromisos que fomenten la sana convivencia</t>
  </si>
  <si>
    <t>Estrategias implementadas para el mejoramiento de la seguridad en los cuarenta (40) municipios del Departamento.</t>
  </si>
  <si>
    <t>2.2.1.2</t>
  </si>
  <si>
    <t>2.2.1.2 Norte de Santander seguro y tranquilo</t>
  </si>
  <si>
    <t>Líderes formados para promover el respeto por la vida, integridad, libertad y seguridad.</t>
  </si>
  <si>
    <t>Jornadas de trabajo orientadas a establecer las situaciones problemáticas de la comunidad.</t>
  </si>
  <si>
    <t>Acciones orientadas a gestionar el apoyo Institucional para la solución de las situaciones problemáticas de la comunidad.</t>
  </si>
  <si>
    <t>Estrategias de comunicaciones formuladas y ejecutadas que permitan la concientización y sensibilización desde la educación para los delitos ambientales o contra la fauna y flora.</t>
  </si>
  <si>
    <t>2.2.1.3</t>
  </si>
  <si>
    <t>2.2.1.3 Pilas en la vía</t>
  </si>
  <si>
    <t xml:space="preserve">Talleres de educación para concientizar a conductores de vehículos, motocicletas y bicicletas sobre la importancia de acatar y respetar las normas de tránsito. </t>
  </si>
  <si>
    <t>2,2,2 Fortalecimiento Institucional</t>
  </si>
  <si>
    <t>2.2.2</t>
  </si>
  <si>
    <t>2.2.2.1</t>
  </si>
  <si>
    <t>2.2.2.1 Fortalecimiento de la fuerza pública, organismos de seguridad y órganos de control</t>
  </si>
  <si>
    <t>Implementado el Plan Integral de Seguridad y Convivencia PISCC el Departamento.</t>
  </si>
  <si>
    <t xml:space="preserve">Proyectos de construcción, dotación o tributarios para fortalecer la capacidad operativa de la fuerza pública, organismos de seguridad y de investigación. </t>
  </si>
  <si>
    <t>Fortalecimiento de los Fondos de Seguridad y Convivencia, a través de mecanismos financieros Contemplados en el Decreto 399 de 2011, previa autorización de la Asamblea Departamental</t>
  </si>
  <si>
    <t xml:space="preserve">Proyectos cofinanciados a través del FONSECON para el fortalecimiento de la Fuerza Pública, Organismos de Investigación y de Seguridad </t>
  </si>
  <si>
    <t>Proyectos de cofinanciación a nivel subregional para la compra de cámaras de seguridad y alarmas comunitarias que fortalezca el accionar de los frentes de seguridad y contrarrestar las Zonas de miedo de los municipios.</t>
  </si>
  <si>
    <t>2,2,3 Participación ciudadana</t>
  </si>
  <si>
    <t>2.2.3</t>
  </si>
  <si>
    <t>2.2.3.1</t>
  </si>
  <si>
    <t>2.2.3.1 En Norte de Santander todos contamos</t>
  </si>
  <si>
    <t>Jornadas de sensibilización para la promoción del Reconocimiento, inclusión y respeto por la diversidad de género.</t>
  </si>
  <si>
    <t>Acompañamiento a las plataformas juveniles municipales</t>
  </si>
  <si>
    <t>2.2.3.2</t>
  </si>
  <si>
    <t>2.2.3.2 Participa y decide</t>
  </si>
  <si>
    <t>Jornadas de promoción y formación en mecanismos alternativos de resolución pacífica de conflictos en los cuarenta (40) municipios del Departamento.</t>
  </si>
  <si>
    <t>Jornadas de acompañamiento a los municipios para la formación de conciliadores en equidad de las JAC del Departamento.</t>
  </si>
  <si>
    <t>Acompañamiento en los procesos de participación ciudadana en los comicios electorales que se lleven a cabo a nivel departamental.</t>
  </si>
  <si>
    <t xml:space="preserve">2,2,4 Observatorio de Orden Público, Social y Político </t>
  </si>
  <si>
    <t>2.2.4</t>
  </si>
  <si>
    <t>2.2.4.1</t>
  </si>
  <si>
    <t>2.2.4.1 Norte de Santander se informa y decide</t>
  </si>
  <si>
    <t>Espacios de dialogo, debates y/o foros generados sobre la seguridad, la convivencia ciudadana, la paz y posconflicto, derechos humanos, derecho internacional humanitario y/o la cultura de legalidad a nivel departamental.</t>
  </si>
  <si>
    <t>Boletines publicados der manera digital emitidos de resultados y análisis de la observación del delito y violación de DDHH.</t>
  </si>
  <si>
    <t>Boletines impresos de resultados y análisis de la observación del delito.</t>
  </si>
  <si>
    <t>Informes emitidos por el Nodo de Norte de Santander de la Red Nacional de Observatorios de Derechos Humanos y Derechos Internacional Humanitario impresos y publicados.</t>
  </si>
  <si>
    <t>Acompañamiento a los Consejos Municipales y Departamental de Paz en el análisis de las conflictividades sociales en las poblaciones y sectores priorizados.</t>
  </si>
  <si>
    <t>Procesos de fortalecimiento a los espacios de dialogo en la sistematización de información para facilitar la toma de decisiones y el diseño de programas y estrategias orientadas a preservar la seguridad, el orden público y la garantía a los DDHH en la región.</t>
  </si>
  <si>
    <t>2.2.4.2</t>
  </si>
  <si>
    <t>2.2.4.2 Fortalecimiento al sistema de información departamental de seguridad, convivencia y derechos humanos</t>
  </si>
  <si>
    <t>Proyectos diseñados para el fortalecimiento tecnológico del observatorio de orden público, social y político del Departamento.</t>
  </si>
  <si>
    <t>Proyecto para el fortalecimiento de la red nacional de Observatorios de Derechos Humanos y Derechos Internacional Humanitario.</t>
  </si>
  <si>
    <t>2.3 Más Oportunidades para la Convivencia</t>
  </si>
  <si>
    <t>2,3,1 Prevención de la Violencia</t>
  </si>
  <si>
    <t>2.3.1</t>
  </si>
  <si>
    <t>2.3.1.1</t>
  </si>
  <si>
    <t xml:space="preserve">2.3.1.1 Todos unidos por la niñez </t>
  </si>
  <si>
    <t>Campaña comunicacional creada para la difusión de canales y rutas departamentales de atención, asistencia, protección y prevención de hechos victimizantes.</t>
  </si>
  <si>
    <t>Estrategias de acompañamiento a los espacios que promuevan a nivel departamental la asistencia, protección y prevención a fin de contrarrestar la violencia en sus distintas modalidades.</t>
  </si>
  <si>
    <t>2.3.1.2</t>
  </si>
  <si>
    <t>2.3.1.2 Norte de Santander sin violencia</t>
  </si>
  <si>
    <t>Niños, niñas y adolescentes fortalecidos en capacidades de autoprotección frente a las diferentes formas de violencia.</t>
  </si>
  <si>
    <t>Talleres de sensibilización y/o educación de la ruta de atención y protocolos de protección para prevenir la violencia intrafamiliar.</t>
  </si>
  <si>
    <t>Talleres de sensibilización y/o educación de la ruta de atención y protocolos de protección para prevenir la violencia escolar.</t>
  </si>
  <si>
    <t>Talleres de sensibilización y/o educación de la ruta de atención y protocolos de protección para prevenir la violencia y/o el abuso sexual.</t>
  </si>
  <si>
    <t>Talleres de educación sobre el respeto a la vida y prevenir el suicidio o violencia auto infligida.</t>
  </si>
  <si>
    <t>Talleres de sensibilización y/o educación de la ruta de atención y protocolos de protección para prevenir la violencia basada en género.</t>
  </si>
  <si>
    <t>Talleres de sensibilización y/o educación de la ruta de atención y protocolos de protección para prevenir la violencia contra los NNAJ.</t>
  </si>
  <si>
    <t xml:space="preserve">Talleres de sensibilización para evitar que los NNAJ consuman SPA y la ingesta de licores. </t>
  </si>
  <si>
    <t>2,3,2 No al reclutamiento, uso y utilización de niños, niñas, adolescentes y jóvenes en conflictos armados</t>
  </si>
  <si>
    <t>2.3.2</t>
  </si>
  <si>
    <t>2.3.2.1</t>
  </si>
  <si>
    <t>2.3.2.1 NNAJ protagonistas en la construcción de la paz</t>
  </si>
  <si>
    <t>Jornadas de acompañamiento a los municipios para la implementación de la política pública sobre el reclutamiento forzado y la utilización de NNAJ por los grupos armados ilegales.</t>
  </si>
  <si>
    <t>Talleres para la prevención del reclutamiento, uso, utilización y explotación sexual de NNAJ por los GAOS, GAOR, BACRIM.</t>
  </si>
  <si>
    <t>2.3.2.2</t>
  </si>
  <si>
    <t>2.3.2.2 Norte de Santander proteje a sus NNAJ</t>
  </si>
  <si>
    <t>Jornadas de acompañamiento a las Administraciones Municipales en la conformación y/o activación del Equipo de Acción Inmediata (EAI) para la operatización de la Ruta de Prevención y Protección.</t>
  </si>
  <si>
    <t>2,3,3 Lucha contra la Trata de personas</t>
  </si>
  <si>
    <t>2.3.3</t>
  </si>
  <si>
    <t>2.3.3.1</t>
  </si>
  <si>
    <t>2.3.3.1 Norte de Santander contra la Trata de Personas</t>
  </si>
  <si>
    <t>Acompañamiento a los municipios para la creación y/o activación de los comités municipales de lucha contra la trata de personas</t>
  </si>
  <si>
    <t>Red de comunicaciones diseñada e implementada a nivel departamental que permita la visibilización del delito de trata de personas y promover su denuncia.</t>
  </si>
  <si>
    <t>2.3.3.2</t>
  </si>
  <si>
    <t>2.3.3.1 A la trata no trato</t>
  </si>
  <si>
    <t xml:space="preserve">Ruta diseñada e implementada de asistencia, prevención y protección de victimas de trata de personas y los distintos protocolos de protección a nivel municipal. </t>
  </si>
  <si>
    <t>Talleres de prevención para evitar ser víctima de trata de personas y sus distintas modalidades.</t>
  </si>
  <si>
    <t>2,3,4 Acción Integral contra Minas Antipersonal (MAP), Munición sin Explotar (MUSE) y Trampas Explosivas (TE)</t>
  </si>
  <si>
    <t>2.3.4</t>
  </si>
  <si>
    <t>2.3.4.1</t>
  </si>
  <si>
    <t>2.3.4.1 Pisa sin prisa</t>
  </si>
  <si>
    <t>Fortalecimiento y operativización del Comité Departamental para la Acción Integral Contra Minas Antipersonal - AICMA</t>
  </si>
  <si>
    <t>Acompañamiento a los municipios con mayor riesgo de presencia en minas anti personales en la elaboración de los planes de acción de MAP.</t>
  </si>
  <si>
    <t>Proceso de diseño, actualización y/u orientación en la implementación de la Ruta de asistencia, prevención y protección de victimas de minas antipersonal y los distintos protocolos de protección a nivel municipal.</t>
  </si>
  <si>
    <t>2.3.4.2</t>
  </si>
  <si>
    <t>2.3.4.2 Hagamos de Norte de Santander un Departamento de huellas seguras</t>
  </si>
  <si>
    <t>Gestión ante el Gobierno Nacional - Descontamina Colombia para la certificación de municipios libres de presencia de MAP, MUSE y AT</t>
  </si>
  <si>
    <t>Gestión ante la fuerza pública y el Gobierno Nacional para el desarrollo de procesos de desminados militar y descontaminación por presencia de MAP, MUSE y AEI en sectores priorizados a través del comité.</t>
  </si>
  <si>
    <t>2.4.1. Atención a las Víctimas del Conflicto armado interno.</t>
  </si>
  <si>
    <t>2.4.1</t>
  </si>
  <si>
    <t>2.4.1.1</t>
  </si>
  <si>
    <t>VÍCTIMAS</t>
  </si>
  <si>
    <t>Atención a Solicitudes de apoyo en acompañamiento a procesos de caracterización, presentadas por los municipios de Norte de Santander, en acompañamiento de la UARIV</t>
  </si>
  <si>
    <t>2.4.1.2</t>
  </si>
  <si>
    <t>Sesiones realizadas del CTJT Comité Territorial de Justicia Transicional.</t>
  </si>
  <si>
    <t>Sesiones realizadas de la Mesa Departamental de participación efectiva de Víctimas.</t>
  </si>
  <si>
    <t>Sesiones Realizadas del Consejo Departamental de Paz, Reconciliación y Convivencia.</t>
  </si>
  <si>
    <t>Sesiones desarrolladas la Mesa de Desaparición Forzada.</t>
  </si>
  <si>
    <t>Fortalecimiento al subcomité de atención y asistencia</t>
  </si>
  <si>
    <t>Fortalecimiento al subcomité de medidas de satisfacción.</t>
  </si>
  <si>
    <t>Jornadas de Fortalecimiento Mesas Municipales de Víctimas del departamento Norte de Santander</t>
  </si>
  <si>
    <t>Planes Operativo de la Mesa Departamental de Víctimas del Conflicto Armado financiados por el Departamento.</t>
  </si>
  <si>
    <t>2.4.1.3</t>
  </si>
  <si>
    <t>2.4.1.3. Asistencia en articulación institucional</t>
  </si>
  <si>
    <t>2.4.1.4</t>
  </si>
  <si>
    <t>2.4.1.4. Asistencia directa a la Población Víctima</t>
  </si>
  <si>
    <t>Apoyo en la entrega de auxilio funerario frente a solicitudes de subsidiariedad presentadas por las entidades territoriales municipales.</t>
  </si>
  <si>
    <t>2.4.2. Oportunidades para ser Productivos.</t>
  </si>
  <si>
    <t>2.4.2</t>
  </si>
  <si>
    <t>2.4.2.1</t>
  </si>
  <si>
    <r>
      <t>2.4.2.1. Educación para la Productividad</t>
    </r>
    <r>
      <rPr>
        <sz val="16"/>
        <color rgb="FF000000"/>
        <rFont val="Arial"/>
        <family val="2"/>
      </rPr>
      <t>.</t>
    </r>
  </si>
  <si>
    <t>2.4.2.2</t>
  </si>
  <si>
    <t>2.4.2.2. Oportunidades de Desarrollo Productivo y Generación de empleo para las Víctimas</t>
  </si>
  <si>
    <t>Proyectos inscritos en el Banco de Proyectos de Inversión, de los proyectos presentados por organizaciones de víctimas.</t>
  </si>
  <si>
    <t>2.4.3. Memoria Histórica al Servicio de la Innovación y la Productividad.</t>
  </si>
  <si>
    <t>2.4.3</t>
  </si>
  <si>
    <t>2.4.3.1</t>
  </si>
  <si>
    <t>Eventos de dignificación de la Memoria Histórica de las Víctimas del conflicto armado a través de acciones de memoria dinamizadas desde CIP</t>
  </si>
  <si>
    <t>Fortalecimiento a la mesa de memoria histórica del Departamento</t>
  </si>
  <si>
    <t>Fortalecimiento en la articulación para garantizar con las Entidades Territoriales, la UARIV y los Distritos Militares las jornadas de entrega de libreta militar, como Medida de Satisfacción</t>
  </si>
  <si>
    <t xml:space="preserve">3. Gobernanza </t>
  </si>
  <si>
    <t>3.1 Más Oportunidades para el Ordenamiento Territorial.</t>
  </si>
  <si>
    <t>3,1,1 Ordenamiento Territorial Departamental</t>
  </si>
  <si>
    <t>3.1.1</t>
  </si>
  <si>
    <t>3.1.1.1</t>
  </si>
  <si>
    <t>3.1.1.1 Ordenamiento Territorial Departamental</t>
  </si>
  <si>
    <t>Plan de Ordenamiento Territorial Departamental Formulado</t>
  </si>
  <si>
    <t>PLANEACIÓN</t>
  </si>
  <si>
    <t>Estudios de Vocación y Restricción del Suelo</t>
  </si>
  <si>
    <t>Visión 2050 concertada y formulada</t>
  </si>
  <si>
    <t>3.1.1.2</t>
  </si>
  <si>
    <t>3.1.1.2 Ordenamiento territorial supramunicipal y regional</t>
  </si>
  <si>
    <t xml:space="preserve">Estudio para la conformación de la RAP </t>
  </si>
  <si>
    <t>Revisión del modelo de subregionalización</t>
  </si>
  <si>
    <t>3,1,2 Ordenamiento Territorial Municipal</t>
  </si>
  <si>
    <t>3.1.2</t>
  </si>
  <si>
    <t>3.1.2.1</t>
  </si>
  <si>
    <t>3.1.2.1 Asistencia Técnica en Ordenamiento Territorial Municipal</t>
  </si>
  <si>
    <t>Planes de Ordenamiento Territorial (POT, PBOT, EOT) con revisión general.</t>
  </si>
  <si>
    <t xml:space="preserve">Comisiones Municipales de Ordenamiento Territorial funcionando </t>
  </si>
  <si>
    <t>3.1.2.2</t>
  </si>
  <si>
    <t>3.1.2.2 Actualización catastral</t>
  </si>
  <si>
    <t>Municipios con catastro rural actualizado</t>
  </si>
  <si>
    <t>Municipios con catastro urbano actualizado</t>
  </si>
  <si>
    <t>3.2 Más Oportunidades con la cooperación para el desarrollo y la integración fronteriza.</t>
  </si>
  <si>
    <t>3,2,1 Plan de promoción para la inversión extranjera y nacional en polos de desarrollo</t>
  </si>
  <si>
    <t>3.2.1</t>
  </si>
  <si>
    <t>3.2.1.1</t>
  </si>
  <si>
    <t>3.2.1.1 Promoción internacional para la inversión en la región</t>
  </si>
  <si>
    <t xml:space="preserve">Estrategia de promoción internacional para inversión en la región </t>
  </si>
  <si>
    <t>FRONTERAS</t>
  </si>
  <si>
    <t xml:space="preserve">Directorio empresarial e institucional con base e interés en la región </t>
  </si>
  <si>
    <t>3.2.1.2</t>
  </si>
  <si>
    <t xml:space="preserve">3.2.1.2 Modelo de articulación interinstitucional y gremial para mejorar los niveles de promoción internacional de la región </t>
  </si>
  <si>
    <t>Plan de acción para la promoción internacional de la inversión en la región</t>
  </si>
  <si>
    <t>3.2.1.3</t>
  </si>
  <si>
    <t>Plan regional e interactivo de la cooperación con componentes geográficos, sectoriales y poblacionales para el desarrollo y la paz.</t>
  </si>
  <si>
    <t>3,2,2 Caracterización para la protección y la estabilización socioeconómica migratoria.</t>
  </si>
  <si>
    <t>3.2.2</t>
  </si>
  <si>
    <t>3.2.2.1</t>
  </si>
  <si>
    <t xml:space="preserve">3.2.2.1 Caracterización y apoyo a registros migratorios </t>
  </si>
  <si>
    <t>Caracterizaciones del fenómeno migratorio</t>
  </si>
  <si>
    <t>3.2.2.2</t>
  </si>
  <si>
    <t>3.2.3.2 Promoción de la regularización migratoria para la promoción laboral y el emprendimiento</t>
  </si>
  <si>
    <t>Iniciativas focalizadas en necesidades de los migrantes teniendo en cuenta la oferta institucional y las capacidades de la población migrante.</t>
  </si>
  <si>
    <t>3,2,3 Fortalecimiento de las organizaciones sociales en frontera</t>
  </si>
  <si>
    <t>3.2.3</t>
  </si>
  <si>
    <t>3.2.3.1</t>
  </si>
  <si>
    <t>3.2.3.1 Capacitación a líderes de la población receptora, migrantes y retornados</t>
  </si>
  <si>
    <t xml:space="preserve">Programa de capacitación a población migrante y retornada </t>
  </si>
  <si>
    <t xml:space="preserve">Capacitación en gestión de proyectos </t>
  </si>
  <si>
    <t>3.2.3.2</t>
  </si>
  <si>
    <t>3.2.3.2  Fortalecimiento de los procesos asociativos y de cooperativismo de la población receptora, migrantes y retornados</t>
  </si>
  <si>
    <t>Capacitación en marco constitucional colombiano</t>
  </si>
  <si>
    <t>3.2.3.3</t>
  </si>
  <si>
    <t>3.2.3.3 Diseño y gestión de proyectos</t>
  </si>
  <si>
    <t xml:space="preserve">Capacitación para el diseño y gestión de proyectos </t>
  </si>
  <si>
    <t>3.3 Más Oportunidades para la Frontera.</t>
  </si>
  <si>
    <t>3,3,1  Funcionalidad transfronteriza</t>
  </si>
  <si>
    <t>3.3.1.1 Fortalecimiento de infraestructuras sociales en zonas limítrofes</t>
  </si>
  <si>
    <t xml:space="preserve">Diagnóstico de infraestructuras sociales en zonas limítrofes </t>
  </si>
  <si>
    <t xml:space="preserve">Plan de mejoramiento de infraestructuras sociales en zonas limítrofes </t>
  </si>
  <si>
    <t>3.3.1</t>
  </si>
  <si>
    <t>3.3.1.1</t>
  </si>
  <si>
    <t xml:space="preserve">Diagnóstico análisis del marco jurídico fronterizo </t>
  </si>
  <si>
    <t>Propuesta para el fortalecimiento técnico, institucional y de financiamiento (Fondo Fronterizo)</t>
  </si>
  <si>
    <t>3.3.1.2</t>
  </si>
  <si>
    <t xml:space="preserve">3.3.1.2 Caracterización de la movilidad transfronteriza </t>
  </si>
  <si>
    <t>Mapeo de las comunidades transfronterizas y sus formas de relacionamiento</t>
  </si>
  <si>
    <t xml:space="preserve">Análisis de la seguridad en los entornos poblados fronterizos </t>
  </si>
  <si>
    <t xml:space="preserve">3,3,2 Apoyos a la movilidad migratoria </t>
  </si>
  <si>
    <t>3.3.2</t>
  </si>
  <si>
    <t>3.3.2.1</t>
  </si>
  <si>
    <t xml:space="preserve">3.3.2.1 Atención a población migrante y retornada </t>
  </si>
  <si>
    <t xml:space="preserve">Centro de atención a migrante </t>
  </si>
  <si>
    <t xml:space="preserve">Estrategia de registro de retornados </t>
  </si>
  <si>
    <t>3.3.2.2</t>
  </si>
  <si>
    <t xml:space="preserve">3.3.2.2  Referenciación migratoria </t>
  </si>
  <si>
    <t xml:space="preserve">Plan de alianza regional para procesos de interiorización de migrantes </t>
  </si>
  <si>
    <t>Estrategia socioeconómica para migrantes y retornados</t>
  </si>
  <si>
    <t xml:space="preserve">3,3,3  Plan de ordenamiento y  Gobernanza fronteriza </t>
  </si>
  <si>
    <t>3.3.3</t>
  </si>
  <si>
    <t>3.3.3.1</t>
  </si>
  <si>
    <t xml:space="preserve">3.3.3.1 Fortalecimiento de los procesos en pasos de frontera y zonas limítrofes </t>
  </si>
  <si>
    <t>Propuesta de apoyo tecnológico y normativo al sistema integrado de control fronterizo</t>
  </si>
  <si>
    <t xml:space="preserve">Propuesta de apoyo a Plan integrado de pasos fronterizos </t>
  </si>
  <si>
    <t>3.3.3.2</t>
  </si>
  <si>
    <t xml:space="preserve">3.3.3.2 Plan de ordenamiento metropolitano en zonas limítrofes </t>
  </si>
  <si>
    <t xml:space="preserve">Plan de acciones urbanísticas de impacto fronterizo </t>
  </si>
  <si>
    <t xml:space="preserve">Propuesta de apoyo a plan metropolitano binacional </t>
  </si>
  <si>
    <t>3.4 Más Oportunidades para el Buen Gobierno.</t>
  </si>
  <si>
    <t>3,4,1 Fortalecimiento de la capacidad de gestión departamental</t>
  </si>
  <si>
    <t>3.4</t>
  </si>
  <si>
    <t>3.4.1</t>
  </si>
  <si>
    <t>3.4.1.1</t>
  </si>
  <si>
    <t>3.4.1.1 Gestión Estratégica del Talento Humano</t>
  </si>
  <si>
    <t>Vinculación de personal joven de 18 a 28 años</t>
  </si>
  <si>
    <t>GENERAL</t>
  </si>
  <si>
    <t xml:space="preserve">Vinculación de personal en condición de discapacidad </t>
  </si>
  <si>
    <t xml:space="preserve">Exámenes periódicos anual de salud ocupacional </t>
  </si>
  <si>
    <t>Realizar el reporte oportuno de las vacantes para concurso cuando la comisión lo solicite</t>
  </si>
  <si>
    <t>Participación de los funcionarios en capacitaciones y actividades de bienestar social</t>
  </si>
  <si>
    <t>Implementar el teletrabajo a los funcionarios que cumplan los requisitos</t>
  </si>
  <si>
    <t xml:space="preserve">Funcionarios con conocimiento del comité de convivencia laboral </t>
  </si>
  <si>
    <t>Implementar la prevención y monitoreo del riesgo psicosocial de los funcionarios</t>
  </si>
  <si>
    <t>Realizar la supervisión a los funcionarios identificados con riesgo de salud y nutricional</t>
  </si>
  <si>
    <t>Reuniones de los comités que conforman el Sistema de Gestión de Seguridad y Salud en el trabajo</t>
  </si>
  <si>
    <t>3.4.1.2</t>
  </si>
  <si>
    <t>3.4.1.2  Integridad</t>
  </si>
  <si>
    <t>Funcionario de apoyo para la ejecución del código de integridad</t>
  </si>
  <si>
    <t>3.4.1.3</t>
  </si>
  <si>
    <t>3.4.1.3 Fortalecimiento a la Organizacion y Simplificación de Procesos</t>
  </si>
  <si>
    <t>Estudio orgánico de la entidad para estructura, planta y escala salarial para actualizar el manual de funciones</t>
  </si>
  <si>
    <t>Manual de funciones actualizado</t>
  </si>
  <si>
    <t>Modernización de la bodega principal, circuito cerrado, sistema de alarmas y mejora de infraestructura física.</t>
  </si>
  <si>
    <t>Mejora del sistema de seguridad y de infraestructura de la plaza de feria- (bodegas alternas de almacén)</t>
  </si>
  <si>
    <t xml:space="preserve">Programa de mantenimiento de infraestructura implementado. </t>
  </si>
  <si>
    <t>3.4.1.4</t>
  </si>
  <si>
    <t>3.4.1.4 Transparencia, acceso a la información y lucha contra la corrupción pública</t>
  </si>
  <si>
    <t>Manual de contratación actualizado</t>
  </si>
  <si>
    <t>Cumplimiento del eje transversal del Plan Anticorrupción</t>
  </si>
  <si>
    <t>Canal Nuevo implementado para la difusión de la Gaceta</t>
  </si>
  <si>
    <t>Implementado el SECOP II</t>
  </si>
  <si>
    <t>3.4.1.5</t>
  </si>
  <si>
    <t>3.4.1.5 Servicio al Ciudadano</t>
  </si>
  <si>
    <t>Capacitación del Sistema de Información De Entidades Públicas (SIEP DOCUMENTAL)</t>
  </si>
  <si>
    <t>3.4.1.6</t>
  </si>
  <si>
    <t>3.4.1.6 Racionalización de Trámites</t>
  </si>
  <si>
    <t>Encuesta de satisfacción enviada a usuarios en tiempo real</t>
  </si>
  <si>
    <t xml:space="preserve">Enlace de asignación de cita en pasaporte por medio digital. </t>
  </si>
  <si>
    <t>3.4.1.7</t>
  </si>
  <si>
    <t>3.4.1.7 Gestión documental</t>
  </si>
  <si>
    <t>Tabla de Valoración Documental aplicada para realizar depuración de los archivos en custodia en Archivo Central que hayan cumplido su tiempo de permanencia.</t>
  </si>
  <si>
    <t>Archivo General del Departamento proyectado y ejecutado</t>
  </si>
  <si>
    <t>Capacitación del Sistema de información de entidades públicas (SIEP DOCUMENTAL)</t>
  </si>
  <si>
    <t>Capacitaciones a los funcionarios en la normatividad vigente para aplicar en sus archivos de Gestión. (1 anual)</t>
  </si>
  <si>
    <t>Instrumentos archivísticos implementados en el archivo central y de gestión</t>
  </si>
  <si>
    <t>3.4.1.8</t>
  </si>
  <si>
    <t>3.4.1.8 Gestión del Conocimiento</t>
  </si>
  <si>
    <t xml:space="preserve">Proceso implementado para retener el conocimiento de los funcionarios a pensionarse o retirarse. </t>
  </si>
  <si>
    <t xml:space="preserve">Actualización de la base de datos de los pensionados y pre pensionados </t>
  </si>
  <si>
    <t>3.4.1.9</t>
  </si>
  <si>
    <t>3.4.1.9 Participación en la Gestión Pública</t>
  </si>
  <si>
    <t>Escuela de gestión pública y participación ciudadana proyectado y ejecutado</t>
  </si>
  <si>
    <t>3.4.2 Fortalecimiento de la participación comunitaria</t>
  </si>
  <si>
    <t>3.4.2</t>
  </si>
  <si>
    <t>3.4.2.1</t>
  </si>
  <si>
    <t>3.4.2.1 Fortalecimiento de la participación comunitaria.</t>
  </si>
  <si>
    <t>Municipios con asistencia técnica para promover la participación y organización de dignatarios de primero y segundo grado de acción comunal.</t>
  </si>
  <si>
    <t>.</t>
  </si>
  <si>
    <t xml:space="preserve">Municipios con socialización de la política pública comunal aprobada por Ordenanza No. 0013 del 10 de octubre de 2019. </t>
  </si>
  <si>
    <t>Juntas de acción comunal (JAC) con actualización de estatutos</t>
  </si>
  <si>
    <t xml:space="preserve">Asambleas Generales y/o extraordinarias de la federación comunal apoyadas </t>
  </si>
  <si>
    <t>Municipios con participación de lideres sociales en congresos Nacionales de: (ideologías, mujer comunal, derechos humanos y de paz).</t>
  </si>
  <si>
    <t>3.4.2.2</t>
  </si>
  <si>
    <t>3.4.2.2 Espacios de esparcimiento, disfrute de la vida, actividades físicas, lúdico, recreativas y de acompañamiento psicosocial para la Resolución de conflictos.</t>
  </si>
  <si>
    <t>Encuentros lúdicos recreativos y culturales realizados.</t>
  </si>
  <si>
    <t>Evento de Juegos Comunales Departamentales realizado.</t>
  </si>
  <si>
    <t>Líderes comunales capacitados en temas de organización comunal y liderazgo.</t>
  </si>
  <si>
    <t>Celebraciones del día de la acción comunal realizadas</t>
  </si>
  <si>
    <t>3.4.2.3</t>
  </si>
  <si>
    <t>3.4.2.3 Protección y garantías de derechos para el organismo comunal</t>
  </si>
  <si>
    <t>Capacitaciones en autocuidado y protección para líderes comunales</t>
  </si>
  <si>
    <t>3,4,3 Sistemas de Información Territorial (Política 16: Gestión de Sistemas de Información)</t>
  </si>
  <si>
    <t>3.4.3</t>
  </si>
  <si>
    <t>3.4.3.1</t>
  </si>
  <si>
    <t>3.4.3.1 Gestión de Calidad - MIPG</t>
  </si>
  <si>
    <t>Revisión de los elementos de direccionamiento estratégico (Misión, Visión, Estrategias y Políticas Institucionales)</t>
  </si>
  <si>
    <t xml:space="preserve">Capacitaciones a equipos y enlaces en la implementación del MPIG </t>
  </si>
  <si>
    <t>3.4.3.2</t>
  </si>
  <si>
    <t>3.4.3.2 Fortalecimiento de la Gestión de la Información Geográfica</t>
  </si>
  <si>
    <t xml:space="preserve">Avance en la estructuración del Sistema de Información Geográfica </t>
  </si>
  <si>
    <t>Acuerdos de Intercambio de Información geográfica con las entidades Nacionales, Departamentales, Municipales elaborados</t>
  </si>
  <si>
    <t>Convenios Interinstitucionales para la construcción, estructuración y fortalecimiento de la IDE Norte de Santander elaborados</t>
  </si>
  <si>
    <t>Personas capacitadas en Sistemas de Información Geográfica</t>
  </si>
  <si>
    <t>3.4.3.3</t>
  </si>
  <si>
    <t>3.4.3.3 Geoestadística y estudios territoriales</t>
  </si>
  <si>
    <t>Plan estadístico departamental implementado y publicado</t>
  </si>
  <si>
    <t>Estudios de análisis territorial de Norte de Santander realizados y publicados.</t>
  </si>
  <si>
    <t>3.4.3.4</t>
  </si>
  <si>
    <t>3.4.3.4 Sistema de Información Poblacional - SISBEN</t>
  </si>
  <si>
    <t>3.4.3.5</t>
  </si>
  <si>
    <t xml:space="preserve">3.4.3.5 Bancos de Proyectos de inversión Departamental </t>
  </si>
  <si>
    <t>Unidad de estructuración de proyectos operando</t>
  </si>
  <si>
    <t>3.4.3.6</t>
  </si>
  <si>
    <t>3.4.3.6 Implementación de Políticas Públicas</t>
  </si>
  <si>
    <t>Implementación del Sistema de Identificación y clasificación de los beneficiarios de las acciones de la administración departamental</t>
  </si>
  <si>
    <t>Diseño e implementación de un sistema de medición del impacto de la gestión gubernamental</t>
  </si>
  <si>
    <t>3.4.3.7</t>
  </si>
  <si>
    <t>3.4.3.7 Seguimiento al PDD</t>
  </si>
  <si>
    <t>Evaluaciones de avance y cumplimiento del Plan de Desarrollo (1 trimestral con publicación en WEB)</t>
  </si>
  <si>
    <t>Rendiciones públicas de Cuentas</t>
  </si>
  <si>
    <t>Apoyo a la gestión de los Consejos Territoriales de Planeación - CTP</t>
  </si>
  <si>
    <t>3,4,4 Fortalecimiento de las Finanzas Públicas</t>
  </si>
  <si>
    <t>3.4.4</t>
  </si>
  <si>
    <t>3.4.4.1</t>
  </si>
  <si>
    <t>3.4.4.1 Fortalecimiento Institucional de la Hacienda Pública</t>
  </si>
  <si>
    <t>Reorganización de la estructura institucional de la Administración Tributaria de la Secretaría de Hacienda Departamental</t>
  </si>
  <si>
    <t>HACIENDA</t>
  </si>
  <si>
    <t>Plan de Fiscalización adoptado para materializar la potencialidad del riesgo según el sector de incumplimiento.</t>
  </si>
  <si>
    <t>Adecuación y Mejoramiento de las instalaciones de la Secretaría de Hacienda</t>
  </si>
  <si>
    <t>Campañas publicitarias de Anti evasión y operativos contra la defraudación de las rentas Departamentales</t>
  </si>
  <si>
    <t>3.4.4.2</t>
  </si>
  <si>
    <t>3.4.4.2 Modernización tecnológica de la Hacienda Departamental</t>
  </si>
  <si>
    <t>Adopción y publicación del calendario tributario de tributos de período</t>
  </si>
  <si>
    <t>Inscripción y actualización del Registro de Contribuyentes a través de medios electrónicos</t>
  </si>
  <si>
    <t>Implementación del Portal para la Presentación electrónica de la Declaración y Pago del Impuesto de Vehículos desde cualquier lugar del país</t>
  </si>
  <si>
    <t>Integración del Software TNS de los entes territoriales y entidades del estado del orden municipal, departamental o nacional, con el sistema de información de trámite de liquidación de impuestos departamentales</t>
  </si>
  <si>
    <t>Integración el Software TNS con el sistema de información de trámite de liquidación del Impuesto de Registro y el Impuesto de Vehículos</t>
  </si>
  <si>
    <t>Implementación de los Decretos y/o Resoluciones para Decretar los Grandes Contribuyentes de impuestos departamentales por la Secretaría de Hacienda y el control a través de los portales electrónicos</t>
  </si>
  <si>
    <t>Notificación electrónica de las actuaciones de la administración tributaria, incluyendo las de cobro coactivo y providencias que decidan recursos</t>
  </si>
  <si>
    <t>Codificación, registro, trazabilidad y manejo de la información correspondiente a las actividades de producción, importación, exportación, distribución, tornaguías, bodegaje, consumo, declaración, pago, señalización y movilización, productos que generan Impuestos al Consumo.</t>
  </si>
  <si>
    <t>3.4.4.3</t>
  </si>
  <si>
    <t>3.4.4.3 Fortalecimiento de la capacidad de gestión territorial</t>
  </si>
  <si>
    <t>Municipios apoyados financiera, técnica y administrativamente para que asuman su gestión catastral y para la prestación del servicio público catastral en su jurisdicción</t>
  </si>
  <si>
    <t>3,5,1 Fortalecimiento en la gestión y capacidad administrativa de los municipios y subregiones</t>
  </si>
  <si>
    <t>3.5</t>
  </si>
  <si>
    <t>3.5.1</t>
  </si>
  <si>
    <t>3.5.1.1</t>
  </si>
  <si>
    <t xml:space="preserve">3.5.1.1 Seguimiento a la Inversión Municipal </t>
  </si>
  <si>
    <t xml:space="preserve">Evaluaciones de Viabilidad Fiscal y Financiera </t>
  </si>
  <si>
    <t>Municipios con Asistencia Técnica en los instrumentos de Planeación administrativa y financiera</t>
  </si>
  <si>
    <t xml:space="preserve">Eventos a Comunidades Indígenas para el uso eficiente de las transferencias SGPRI </t>
  </si>
  <si>
    <t>3.5.1.2</t>
  </si>
  <si>
    <t>3.5.1.2 Bancos de Proyectos de Inversión Municipal</t>
  </si>
  <si>
    <t>Municipios con Asistencia Técnica para la operatividad y funcionamiento de los Bancos de Proyectos de Inversión Municipal</t>
  </si>
  <si>
    <t>Municipios capacitados en la Formulación y presentación de Proyectos de Inversión</t>
  </si>
  <si>
    <t>3,5,2 Fortalecimiento de la asociatividad en los municipios</t>
  </si>
  <si>
    <t>3.5.2</t>
  </si>
  <si>
    <t>3.5.2.1</t>
  </si>
  <si>
    <t>3.5.2.1 Articulación y desarrollo regional</t>
  </si>
  <si>
    <t>Asociaciones de municipios constituidas y operando</t>
  </si>
  <si>
    <t>Alianzas estratégicas operando</t>
  </si>
  <si>
    <t xml:space="preserve">4. Hábitat </t>
  </si>
  <si>
    <t>4.1 Más Oportunidades para los Bosques, Biodiversidad y Servicios Ecosistémicos</t>
  </si>
  <si>
    <t>4,1,1 Mejor ambiente en tu territorio</t>
  </si>
  <si>
    <t>4.1</t>
  </si>
  <si>
    <t>4.1.1</t>
  </si>
  <si>
    <t>4.1.1.1</t>
  </si>
  <si>
    <t>4,1,1,1 Más oportunidades para un ambiente sostenible</t>
  </si>
  <si>
    <t>Árboles sembrados. (Equivalente a 400 Ha)</t>
  </si>
  <si>
    <t>AMBIENTE</t>
  </si>
  <si>
    <t>Instrumentos financieros creados para la conservación de ecosistemas bosques y biodiversidad.</t>
  </si>
  <si>
    <t>Proyectos agroforestales desarrollados en zonas de influencia de las cuencas Zulia, Pamplonita y Algodonal.</t>
  </si>
  <si>
    <t>Soluciones fotovoltaicas ejecutadas en zonas no interconectadas – ZNI del Departamento.</t>
  </si>
  <si>
    <t>Kilómetros de aislamiento como estrategia de mantenimiento de las áreas de importancia estratégica del Departamento.</t>
  </si>
  <si>
    <t>4.2 Más Oportunidades para los Recursos Hídricos.</t>
  </si>
  <si>
    <t>4,2,1 Agua para la vida, ciudad y territorio</t>
  </si>
  <si>
    <t>4.2</t>
  </si>
  <si>
    <t>4.2.1</t>
  </si>
  <si>
    <t>4.2.1.1</t>
  </si>
  <si>
    <t>4,2,1,1 Más atención para la conservación del recurso hídrico</t>
  </si>
  <si>
    <t>Proyectos ejecutados de los priorizados de los POMCAS de los ríos Pamplonita, Zulia y Algodonal.</t>
  </si>
  <si>
    <t>4.3 Más Oportunidades para los Asuntos Ambientales, Sectoriales y Urbanos.</t>
  </si>
  <si>
    <t>4,3,1 Ambiente multisectorial sostenible</t>
  </si>
  <si>
    <t>4.3</t>
  </si>
  <si>
    <t>4.3.1</t>
  </si>
  <si>
    <t>4.3.1.1</t>
  </si>
  <si>
    <t>4,3,1,1 En dirección hacia un ambiente sano, recreativo y competitivo.</t>
  </si>
  <si>
    <t>4.3.1.2</t>
  </si>
  <si>
    <t xml:space="preserve">4,3,1,2 Ambiente para la zoociedad </t>
  </si>
  <si>
    <t>4.4 Más Oportunidades para la Mitigación y Adaptación al Cambio Climático.</t>
  </si>
  <si>
    <t>4,4,1 Innovando para un territorio ambientalmente sostenible</t>
  </si>
  <si>
    <t>4.4</t>
  </si>
  <si>
    <t>4.4.1</t>
  </si>
  <si>
    <t>4.4.1.1</t>
  </si>
  <si>
    <t>4,4,1,1 Mitigando y adaptando al cambio climático</t>
  </si>
  <si>
    <t>Programa desarrollado sobre el uso, conservación y sostenibilidad de los recursos naturales, articulado al Plan departamental de extensión agropecuaria.</t>
  </si>
  <si>
    <t>Proyectos ejecutados de los perfiles identificados dentro de las medidas de mitigación y adaptación al cambio climático consignadas en el PICCDNS.</t>
  </si>
  <si>
    <t>4,5,1 Oportunidades para la cultura ambiental</t>
  </si>
  <si>
    <t>4.5.1</t>
  </si>
  <si>
    <t>4.5.1.1</t>
  </si>
  <si>
    <t>4,5,1,1 Fortaleciendo para un mejor ambiente</t>
  </si>
  <si>
    <t>4.6 Más Oportunidades para la Gestión Integral del Riesgo.</t>
  </si>
  <si>
    <t>4.6.1   Gobernabilidad en la Gestión del Riesgo de Desastres</t>
  </si>
  <si>
    <t>4.6</t>
  </si>
  <si>
    <t>4.6.1</t>
  </si>
  <si>
    <t>4.6.1.1</t>
  </si>
  <si>
    <t>4.6.1.1 Fortalecimiento de la gestión del riesgo en el Departamento</t>
  </si>
  <si>
    <t>CDGR</t>
  </si>
  <si>
    <t>Dotación del CEGRID Fronterizo</t>
  </si>
  <si>
    <t>4.6.1.2</t>
  </si>
  <si>
    <t>4.6.1.2 Articulación de la gestión del riesgo con las Administraciones Municipales</t>
  </si>
  <si>
    <t>Capacitaciones a Comités Municipales para la Gestión del Riesgo de desastres</t>
  </si>
  <si>
    <t>Coordinadores Municipales para la Gestión del Riesgo de desastres dotados</t>
  </si>
  <si>
    <t>Encuentros Departamental de Coordinadores Municipales para la Gestión del Riesgo de desastres</t>
  </si>
  <si>
    <t>4.6.2 Mejoramiento del Conocimiento del Riesgo de Desastres</t>
  </si>
  <si>
    <t>4.6.2</t>
  </si>
  <si>
    <t>4.6.2.1</t>
  </si>
  <si>
    <t>4.6.2.1  Estudios de riesgo en el DepartamentoEstudios de riesgo en el Departamento</t>
  </si>
  <si>
    <t>Estudios de Riesgo a través de consultorías o convenios con Universidades.</t>
  </si>
  <si>
    <t>Histórico de eventos del Departamento realizado</t>
  </si>
  <si>
    <t>Estudios de microzonificación sísmica</t>
  </si>
  <si>
    <t>Estudios estructurales y/o de vulnerabilidad sísmica a edificaciones indispensables</t>
  </si>
  <si>
    <t>4.6.2.2</t>
  </si>
  <si>
    <t>4.6.2.2 Formación en Gestión del riesgo de Desastres</t>
  </si>
  <si>
    <t>Talleres sobre la gestión del riesgo de desastres y/o medio ambiente para población en general.</t>
  </si>
  <si>
    <t>Mujeres capacitadas en Gestión del Riesgo de Desastres.</t>
  </si>
  <si>
    <t>4.6.2.3</t>
  </si>
  <si>
    <t>4.6.2.3 Gestión de la información para la reducción del riesgo y el manejo de desastres</t>
  </si>
  <si>
    <t>Inventarios municipales de asentamientos en zonas de alto riesgo</t>
  </si>
  <si>
    <t>Necesidades identificadas en estudios de riesgo y obras de mitigación</t>
  </si>
  <si>
    <t>Cobertura del Departamento con Sistema de Alertas Tempranas</t>
  </si>
  <si>
    <t>4.6.3 Reducción del Riesgo desde la planificación, mitigación y la prevención</t>
  </si>
  <si>
    <t>4.6.3</t>
  </si>
  <si>
    <t>4.6.3.1</t>
  </si>
  <si>
    <t>4.6.3.1 Planificación en la Gestión del riesgo de desastres</t>
  </si>
  <si>
    <t>Talleres sobre gestión del riesgo escolar</t>
  </si>
  <si>
    <t>Actualización del Plan Departamental para la Gestión del Riesgo de Desastres y la Estrategia Departamental de Respuesta a Emergencias.</t>
  </si>
  <si>
    <t xml:space="preserve">Formular un Plan Departamental para Incendios Forestales. </t>
  </si>
  <si>
    <t>4.6.3.2</t>
  </si>
  <si>
    <t>4.6.3.2 Cambio climático</t>
  </si>
  <si>
    <t>Obras o actividades de adaptación al cambio climático, resiliencia y/o desarrollo sostenible.</t>
  </si>
  <si>
    <t>4.6.3.3</t>
  </si>
  <si>
    <t>4.6.3.3 Infraestructura para la reducción del riesgo</t>
  </si>
  <si>
    <t>Obras de reducción del riesgo</t>
  </si>
  <si>
    <t>Adecuación sismoresistente a edificaciones indispensables</t>
  </si>
  <si>
    <t>4.6.4 Preparación, Atención y Manejo de la emergencia</t>
  </si>
  <si>
    <t>4.6.4</t>
  </si>
  <si>
    <t>4.6.4.1</t>
  </si>
  <si>
    <t>4.6.4.1 Preparación para la emergencia</t>
  </si>
  <si>
    <t>Fortalecimiento y/o dotación a los equipos de socorro</t>
  </si>
  <si>
    <t>Talleres sobre preparación para la emergencia y creación de comités comunitarios de respuesta.</t>
  </si>
  <si>
    <t>Simulacros de evacuación</t>
  </si>
  <si>
    <t>4.6.4.2</t>
  </si>
  <si>
    <t>4.6.4.2  Infraestructura para la emergencia</t>
  </si>
  <si>
    <t>Red de comunicación en el Departamento fortalecida</t>
  </si>
  <si>
    <t>Dotación del Centro Logístico Humanitario</t>
  </si>
  <si>
    <t>Construcción y Dotación del Centro Logístico Humanitario para el Catatumbo.</t>
  </si>
  <si>
    <t>4.6.4.3</t>
  </si>
  <si>
    <t>4.6.4.3 Intervención para la atención y rehabilitación</t>
  </si>
  <si>
    <t>Obras de rehabilitación y reconstrucción</t>
  </si>
  <si>
    <t>Damnificados apoyados por eventos naturales o antrópicos no intencionales</t>
  </si>
  <si>
    <t>4.6.4.4</t>
  </si>
  <si>
    <t>4.6.4.4 Operatividad del Banco de Maquinaria</t>
  </si>
  <si>
    <t>Operatividad del Banco de Maquinaria</t>
  </si>
  <si>
    <t>4.7 Más Oportunidades para la Vivienda Digna.</t>
  </si>
  <si>
    <t>4,7,1 Más hogares en vivienda propia</t>
  </si>
  <si>
    <t>4.7</t>
  </si>
  <si>
    <t>4.7.1</t>
  </si>
  <si>
    <t>4.7.1.1</t>
  </si>
  <si>
    <t>4.7.1.1 Construcción de viviendas y áreas de urbanismo en zonas urbanas y rurales.</t>
  </si>
  <si>
    <t>VIVIENDA</t>
  </si>
  <si>
    <t>Obras de urbanismo construidas o mejoradas para proyectos de vivienda en zonas urbana y rural con apoyo del Departamento</t>
  </si>
  <si>
    <r>
      <t xml:space="preserve">Predios adquiridos </t>
    </r>
    <r>
      <rPr>
        <sz val="16"/>
        <color rgb="FF000000"/>
        <rFont val="Arial"/>
        <family val="2"/>
      </rPr>
      <t>para el desarrollo de proyectos de vivienda</t>
    </r>
  </si>
  <si>
    <t>4.7.1.2</t>
  </si>
  <si>
    <t xml:space="preserve">4.7.1.2 Habilitación del suelo para vivienda </t>
  </si>
  <si>
    <t>Municipios con implementación de Políticas públicas acordes con el ordenamiento del territorio</t>
  </si>
  <si>
    <t>4,7,2 Mejores viviendas, vida digna</t>
  </si>
  <si>
    <t>4.7.2</t>
  </si>
  <si>
    <t>4.7.2.1</t>
  </si>
  <si>
    <t>4.7.2.1 Mejoramiento de vivienda en zona urbana y/o rural</t>
  </si>
  <si>
    <t>Mejoramientos de vivienda en la zona urbana y/o rural realizados</t>
  </si>
  <si>
    <t xml:space="preserve">Unidades Sanitarias construidas </t>
  </si>
  <si>
    <t>Cocinas/estufas ecológicas construidas</t>
  </si>
  <si>
    <t>Banco de Materiales conformado para tener una Vivienda Digna..</t>
  </si>
  <si>
    <t>4,7,3 Saneamiento y Titulación de la Propiedad Pública Inmobiliaria</t>
  </si>
  <si>
    <t>4.7.3</t>
  </si>
  <si>
    <t>4.7.3.1</t>
  </si>
  <si>
    <t>4.7.3.1 Identificación de predios de propiedad del departamento o municipios.</t>
  </si>
  <si>
    <t>Municipios con asistencia técnica para la identificación de Bienes de Propiedad de Entidades Públicas</t>
  </si>
  <si>
    <t>Predios verificados como aptos para la construcción de Vivienda Nueva.</t>
  </si>
  <si>
    <t>4.7.3.2</t>
  </si>
  <si>
    <t>4.7.3.2  Titulación de predios fiscales, urbanos y rurales</t>
  </si>
  <si>
    <t>Predios fiscales, urbanos y rurales con acompañamiento interinstitucional para su titulación.</t>
  </si>
  <si>
    <t xml:space="preserve">5. Infraestructura </t>
  </si>
  <si>
    <t>5.1 Más Oportunidades para la Infraestructura Vial</t>
  </si>
  <si>
    <t>5,1,1 Plan Vial Departamental con más oportunidades</t>
  </si>
  <si>
    <t>5</t>
  </si>
  <si>
    <t>5.1</t>
  </si>
  <si>
    <t>5.1.1</t>
  </si>
  <si>
    <t>5.1.1.1</t>
  </si>
  <si>
    <t>5.1.1.1 Caracterización de la red vial</t>
  </si>
  <si>
    <t>Inventario Vial Departamental Actualizado</t>
  </si>
  <si>
    <t>VÍAS</t>
  </si>
  <si>
    <t>5.1.1.2</t>
  </si>
  <si>
    <t>5.1.1.2 Transitabilidad intermunicipal</t>
  </si>
  <si>
    <t>Estudios y Diseños para el mejoramiento de los circuitos viales Departamentales</t>
  </si>
  <si>
    <t>km de vías Mejoradas y pavimentadas</t>
  </si>
  <si>
    <t xml:space="preserve">5,1,2 Intervenciones viales generadoras de más oportunidades de desarrollo para las subregiones de Norte de Santander    </t>
  </si>
  <si>
    <t>5.1.2</t>
  </si>
  <si>
    <t>5.1.2.1</t>
  </si>
  <si>
    <t>5.1.2.1 Conectividad Intramunicipal</t>
  </si>
  <si>
    <t>km de la red Vial de Tercer Orden del Departamento con mejoramiento y mantenimiento (incluye combos viales)</t>
  </si>
  <si>
    <t>Puentes y/o Puentes Hamacas construidos y/o mejorados</t>
  </si>
  <si>
    <t xml:space="preserve">Diseño, construcción, mejoramiento y/o mantenimiento de los caminos ancestrales de las comunidades indígenas </t>
  </si>
  <si>
    <t>5,1,3 Apuesta para el mejoramiento de vías urbanas</t>
  </si>
  <si>
    <t>5.1.3</t>
  </si>
  <si>
    <t>5.1.3.1</t>
  </si>
  <si>
    <t>5.1.3.1 Mejoramiento de la Conectividad Urbana</t>
  </si>
  <si>
    <t>Kilómetro de vía urbana pavimentada</t>
  </si>
  <si>
    <t>Estudios y Diseños de pavimentación y construcción de obras complementarias de Vías Urbanas del Departamento realizados</t>
  </si>
  <si>
    <t>5,1,4 Un norte con más oportunidades conectado a Colombia</t>
  </si>
  <si>
    <t>5.1.4</t>
  </si>
  <si>
    <t>5.1.4.1</t>
  </si>
  <si>
    <t>5.1.4.1 Integración vial con la Nación</t>
  </si>
  <si>
    <t>Porcentaje de avance en la gestión para Estudios, Diseños y construcción de variantes de la red vial de primer orden</t>
  </si>
  <si>
    <t>Porcentaje de avance de gestión para el mantenimiento y mejoramiento de la red vial a cargo de la nación</t>
  </si>
  <si>
    <t>5.1.4.2</t>
  </si>
  <si>
    <t xml:space="preserve">5.1.4.2 Seguridad vial del peatón </t>
  </si>
  <si>
    <t>Porcentaje de avance en gestión para la construcción de puentes vehiculares y peatonales</t>
  </si>
  <si>
    <t>Porcentaje de avance en gestión para la construcción de circuitos peatonales, ciclorutas, malecones en las red vial del Área metropolitana de Cúcuta</t>
  </si>
  <si>
    <t>5.1.4.3</t>
  </si>
  <si>
    <t xml:space="preserve">5.1.4.3 Terminales de transporte aéreo y/o terrestreTerminales de transporte aéreo y/o terrestre </t>
  </si>
  <si>
    <t>5,2,1 Implementación del Plan Departamental-PDSV para una movilidad segura</t>
  </si>
  <si>
    <t>5.2</t>
  </si>
  <si>
    <t>5.2.1</t>
  </si>
  <si>
    <t>5.2.1.1</t>
  </si>
  <si>
    <t>5.2.1.1 Fortalecimiento de la articulación institucional</t>
  </si>
  <si>
    <t>Sistema de Gestión de Calidad ajustado a las exigencias del MIGP</t>
  </si>
  <si>
    <t>TRÁNSITO</t>
  </si>
  <si>
    <t>Plataforma web para trámites diseñada y en funcionamiento</t>
  </si>
  <si>
    <t>Estudio de factibilidad para la instalación de mecanismos de foto detección para salvar vidas</t>
  </si>
  <si>
    <t>Secretarías y entidades del orden departamental adelantarán intervenciones en pro de la movilidad y seguridad vial de manera conjunta y articulada con la STD</t>
  </si>
  <si>
    <t>Sedes operativas creadas en municipios focalizados con mayor índice de accidentalidad y dificultades en la movilidad, que no cuenten con organismo de tránsito</t>
  </si>
  <si>
    <t>Campañas para la legalización, normalización de requisitos y exigencias de tránsito en alianza con otros actores viales</t>
  </si>
  <si>
    <t>Planes Locales de Seguridad Vial han sido auditados y vigilados</t>
  </si>
  <si>
    <t>Municipios contarán con un Plan Local Seguridad Vial</t>
  </si>
  <si>
    <t>Pliegos contendrán como requisito para concursar contar con el Plan Estratégico de Seguridad Vial</t>
  </si>
  <si>
    <t xml:space="preserve">Empresas cuentan con un Plan Estratégico de Seguridad Vial </t>
  </si>
  <si>
    <t>Instituciones Educativas cuentan con Plan de Movilidad Escolar</t>
  </si>
  <si>
    <t>Establecimientos de comercio que se dedican al expendio de licores, bares, discotecas y afines cuentan con un Plan Estratégico de Responsabilidad en el Consumo de Alcohol</t>
  </si>
  <si>
    <t>Decreto modificando el Comité Departamental de Seguridad Vial</t>
  </si>
  <si>
    <t>Plan Estratégico de Tecnologías de la Información y las Comunicaciones formulado</t>
  </si>
  <si>
    <t>Red de empresas promotoras de la seguridad vial constituida y en funcionamiento</t>
  </si>
  <si>
    <t>Observatorio Departamental de Seguridad Vial y Movilidad creado y en funcionamiento</t>
  </si>
  <si>
    <t>Mesa Departamental de Políticas Públicas de Motociclistas creado y en funcionamiento</t>
  </si>
  <si>
    <t>Plan Departamental de Seguridad Vial y Movilidad de Motociclistas formulado y en implementación</t>
  </si>
  <si>
    <t>Optimización de los servicios y procesos administrativos de la Secretaría (Recursos humanos y tecnológicos)</t>
  </si>
  <si>
    <t>5.2.1.2</t>
  </si>
  <si>
    <t>Instituciones educativas adoptan en sus PEI de manera trasversal la movilidad y seguridad vial para salvar vidas</t>
  </si>
  <si>
    <t>Proyectos de investigación en etapa inicial, asociados a los problemas de movilidad y seguridad vial liderados por universidades de la región</t>
  </si>
  <si>
    <t>Programa dirigido a conductores para prevenir el consumo de alcohol antes y durante la conducción</t>
  </si>
  <si>
    <t>Proyecto transversal en seguridad vial, movilidad y conducción, formulado e implementado en las IES de la región</t>
  </si>
  <si>
    <t>Programa de auditoría dirigido a las empresas de la región, para la revisión y exigencia del cumplimiento del PESV, conforme a los requisitos exigidos y plasmados en la normatividad legal vigente</t>
  </si>
  <si>
    <t>5.2.1.3</t>
  </si>
  <si>
    <t>5.2.1.3 Infraestructura protectora de vidasInfraestructura protectora de vidas</t>
  </si>
  <si>
    <t>Comité consultivo de infraestructura vial, creado y en funcionamiento</t>
  </si>
  <si>
    <t>Mapa de siniestralidad departamental</t>
  </si>
  <si>
    <t>Plan de medios alternativos de transporte para los municipios del Departamento</t>
  </si>
  <si>
    <t>Programa de acondicionamiento de puntos críticos dentro de la infraestructura vial en los municipios con alta densidad poblacional, que afectan significativamente la movilidad de las personas en situación de discapacidad</t>
  </si>
  <si>
    <t>Gestión del proceso de transferencia de mercancías de transporte terrestre a férreo</t>
  </si>
  <si>
    <t>Gestión de los estudios y diseños para el puerto fluvial de Norte de Santander sobre el río magdalena</t>
  </si>
  <si>
    <t>5.2.1.4</t>
  </si>
  <si>
    <t>5.2.1.4 Vehículos más controlados para disminuir siniestros vialesVehículos más controlados para disminuir siniestros viales</t>
  </si>
  <si>
    <t xml:space="preserve">Empresas de transporte urbano colectivo han sido auditadas con respecto al cumplimiento de los estándares de calidad exigidos, en el marco del Plan Estratégico de Seguridad Vial </t>
  </si>
  <si>
    <t>Programa para la promoción del uso adecuado de los elementos de protección personal en bici usuarios y motociclistas formulado y en implementación</t>
  </si>
  <si>
    <t xml:space="preserve">Plan para la supervisión y control a las entidades y los mecanismos que garantizan las condiciones adecuadas de vehículos motorizados </t>
  </si>
  <si>
    <t>5.2.1.5</t>
  </si>
  <si>
    <t>5.2.1.5 Atención oportuna a víctimas por siniestros viales</t>
  </si>
  <si>
    <t>Centro de referencia para la atención de víctimas en hechos de tránsito, creado y en funcionamiento</t>
  </si>
  <si>
    <t>Línea telefónica única para la atención de hechos de tránsito, en funcionamiento</t>
  </si>
  <si>
    <t>Equipos e insumos adquiridos para rescate vehicular y atención pre hospitalaria, para los organismos de rescate que actualmente apoyan la atención de víctimas de hechos de tránsito</t>
  </si>
  <si>
    <t xml:space="preserve">Personal asociado al sector de la salud ha recibido la capacitación en primer respondiente </t>
  </si>
  <si>
    <t xml:space="preserve">Personal conductores de vehículos de transporte público, intermunicipal y de carga han recibido la capacitación en primeros auxilios </t>
  </si>
  <si>
    <t>5.3  Más Oportunidades para los Servicios Públicos Domiciliarios: Agua, Saneamiento Básico y Energía</t>
  </si>
  <si>
    <t>5.3</t>
  </si>
  <si>
    <t>5.3.1</t>
  </si>
  <si>
    <t>5.3.1.1</t>
  </si>
  <si>
    <t>5,3,1 Acceso a agua potable y saneamiento adecuado</t>
  </si>
  <si>
    <t>5.3.1.1 Consolidación del Acueducto Metropolitano</t>
  </si>
  <si>
    <t>AGUAS</t>
  </si>
  <si>
    <t>Esquema Regional de Operación de la infraestructura del Proyecto del Acueducto Metropolitano de Cúcuta, Villa del Rosario y Los Patios implementado.</t>
  </si>
  <si>
    <t>5.3.1.2</t>
  </si>
  <si>
    <t>5.3.1.2 Optimización de Sistemas de acueductos y/o alcantarillados Urbanos y Rurales</t>
  </si>
  <si>
    <t>Acueductos y alcantarillados urbano y rural optimizados</t>
  </si>
  <si>
    <t>Estudios y Diseños y/o construcción de proyectos de soluciones individuales rurales, PDET</t>
  </si>
  <si>
    <t>5.3.1.3</t>
  </si>
  <si>
    <t>5.3.1.3 Apoyo a la construcción de sistemas de tratamiento de aguas residuales</t>
  </si>
  <si>
    <t>5,3,2 Modernización, fortalecimiento y aseguramiento de la prestación de los servicios de agua potable y saneamiento básico</t>
  </si>
  <si>
    <t>5.3.2</t>
  </si>
  <si>
    <t>5.3.2.1</t>
  </si>
  <si>
    <t xml:space="preserve">5.3.2.1 Impulso a estrategias asociativas para la recolección y disposición de residuos sólidos </t>
  </si>
  <si>
    <t>Estrategias de esquemas asociativos subregionales para la recolección y aprovechamiento de residuos sólidos impulsados</t>
  </si>
  <si>
    <t>5.3.2.2</t>
  </si>
  <si>
    <t>5.3.2.2 Fortalecimiento de la gestión institucional de la prestación de los servicios de Agua Potable y Saneamiento Básico</t>
  </si>
  <si>
    <t>Municipios con Acompañamiento en la implementación de estrategias de fortalecimiento, aseguramiento de la prestación y/o transformación de los prestadores de los servicios de Agua Potable y Saneamiento Básico urbanos y/o rurales</t>
  </si>
  <si>
    <t>5.3.2.3</t>
  </si>
  <si>
    <t>5.3.2.3 Gestión Social, Plan Ambiental y Gestión del Riesgo en el Sector de APSB</t>
  </si>
  <si>
    <t>Plan de Gestión social del Sector de APSB implementado.</t>
  </si>
  <si>
    <t>Plan Ambiental del Sector de APSB implementado.</t>
  </si>
  <si>
    <t>Plan de Gestión del Riesgo del Sector de APSB implementado.</t>
  </si>
  <si>
    <t>6. Productividad</t>
  </si>
  <si>
    <t>6.1 Más Oportunidades para lo Agropecuario, Pesca y Plantaciones Forestales</t>
  </si>
  <si>
    <t xml:space="preserve">6,1,1 Investigación Agropecuaria y Adopción de Tecnología </t>
  </si>
  <si>
    <t>6.</t>
  </si>
  <si>
    <t>6.1</t>
  </si>
  <si>
    <t>6.1.1</t>
  </si>
  <si>
    <t>6.1.1.1</t>
  </si>
  <si>
    <t>6.1.1.1 Desarrollo tecnológico</t>
  </si>
  <si>
    <t>Proyectos de investigación gestionados y/o apoyados, de impacto en los sectores agropecuario y agroindustrial</t>
  </si>
  <si>
    <t>AGRICULTURA</t>
  </si>
  <si>
    <t>6.1.1.2</t>
  </si>
  <si>
    <t>6.1.1.2 Extensión Agropecuaria</t>
  </si>
  <si>
    <t>Plan Departamental de Extensión Agropecuaria PDEA, formulado, aprobado e implementado</t>
  </si>
  <si>
    <t>6,1,2  Acceso al Crédito y Financiamiento de Proyectos Productivos</t>
  </si>
  <si>
    <t>6.1.2</t>
  </si>
  <si>
    <t>6.1.2.1</t>
  </si>
  <si>
    <t>6.1.2.1 Acceso a financiamiento, productos y servicios agropecuarios</t>
  </si>
  <si>
    <t>Fondo complementario de garantías del sector agropecuario y rural capitalizado</t>
  </si>
  <si>
    <t>6, 1, 3 Norte de Santander Productivo, Sostenible e Incluyente</t>
  </si>
  <si>
    <t>6.1.3</t>
  </si>
  <si>
    <t>6.1.3.1</t>
  </si>
  <si>
    <t>6.1.3.1 Fortalecimiento de los sistemas productivos agropecuarios</t>
  </si>
  <si>
    <t>Proyectos productivos agrícolas y/o pecuarios presentados a través de Convocatorias</t>
  </si>
  <si>
    <t>Proyectos productivos con enfoque territorial gestionados y/o apoyados</t>
  </si>
  <si>
    <t>Proyectos productivos agropecuarios o agroindustriales gestionados y/o apoyados</t>
  </si>
  <si>
    <t>6.1.3.2</t>
  </si>
  <si>
    <t>6.1.3.2 Apoyo a poblaciones productivas con enfoque diferencial</t>
  </si>
  <si>
    <t>Proyectos productivos con jóvenes rurales gestionados y/o apoyados</t>
  </si>
  <si>
    <t>Proyectos productivos con mujeres rurales gestionados y/o apoyados</t>
  </si>
  <si>
    <t>Proyectos productivos con población víctima gestionados y/o apoyados</t>
  </si>
  <si>
    <t>6.1.3.3</t>
  </si>
  <si>
    <t>6.1.3.3 Incremento y mejoramiento de renglones tradicionales</t>
  </si>
  <si>
    <t>Hectáreas de café sembradas y/o mejoradas</t>
  </si>
  <si>
    <t>Proyectos gestionados y/o apoyados para mejorar la producción de arroz</t>
  </si>
  <si>
    <t>6.1.3.4</t>
  </si>
  <si>
    <t>6.1.3.4 Promoción del agro</t>
  </si>
  <si>
    <t>Eventos y/o ferias de agro negocios apoyadas</t>
  </si>
  <si>
    <t>6.1.3.5</t>
  </si>
  <si>
    <t>6.1.3.5 Evaluaciones Agropecuarias por Consenso</t>
  </si>
  <si>
    <t>Evaluaciones agropecuarias municipales EVA realizadas</t>
  </si>
  <si>
    <t>6.1.3.6</t>
  </si>
  <si>
    <t>6.1.3.6 Plan de Seguridad Alimentaria y Nutricional</t>
  </si>
  <si>
    <t>Plan de Seguridad Alimentaria y Nutricional Formulado</t>
  </si>
  <si>
    <t>6, 1, 4 Infraestructura Productiva para el Desarrollo Agropecuario</t>
  </si>
  <si>
    <t>6.1.4</t>
  </si>
  <si>
    <t>6.1.4.1</t>
  </si>
  <si>
    <t>6.1.4.1 Infraestructura productiva agrícola y pecuaria</t>
  </si>
  <si>
    <t>Proyectos de infraestructura productiva gestionados y/o apoyados para fortalecer las cadenas de valor</t>
  </si>
  <si>
    <t>Distritos de riego construidos y/o rehabilitados</t>
  </si>
  <si>
    <t>6, 1, 5 Formalización de la Propiedad Rural</t>
  </si>
  <si>
    <t>6.1.5</t>
  </si>
  <si>
    <t>6.1.5.1</t>
  </si>
  <si>
    <t>6.1.5.1 Formalización de la propiedad rural</t>
  </si>
  <si>
    <t>Predios rurales gestionados y/o apoyados en el proceso de titulación</t>
  </si>
  <si>
    <t>Sistema catastral gestionado y/o implementado</t>
  </si>
  <si>
    <t>6, 1, 6 Creemos en la Institucionalidad</t>
  </si>
  <si>
    <t>6.1.6</t>
  </si>
  <si>
    <t>6.1.6.1</t>
  </si>
  <si>
    <t>6.1.6.1 Cooperación y articulación interinstitucional</t>
  </si>
  <si>
    <t>Acciones de articulación interinstitucional realizadas</t>
  </si>
  <si>
    <t>6, 1, 7 Certificación para la Agricultura</t>
  </si>
  <si>
    <t>6.1.7</t>
  </si>
  <si>
    <t>6.1.7.1</t>
  </si>
  <si>
    <t>6.1.7.1 Buenas prácticas en la producción  primaria</t>
  </si>
  <si>
    <t>Sistema apoyado para la producción de productos inocuos</t>
  </si>
  <si>
    <t>6, 1, 8 Sostenibilidad de la Actividad Forestal</t>
  </si>
  <si>
    <t>6.1.8</t>
  </si>
  <si>
    <t>6.1.8.1</t>
  </si>
  <si>
    <t>6.1.8.1 Desarrollo del sector forestal</t>
  </si>
  <si>
    <t>Talleres para sensibilizar y fortalecer las capacidades del sector forestal</t>
  </si>
  <si>
    <t>Municipios con establecimiento de especies forestales</t>
  </si>
  <si>
    <t>6, 1, 9 El PDET es de Todos</t>
  </si>
  <si>
    <t>6.1.9</t>
  </si>
  <si>
    <t>6.1.9.1</t>
  </si>
  <si>
    <t>6.1.9.1 Programa de desarrollo con enfoque territorial</t>
  </si>
  <si>
    <t>6,2 Más Oportunidades para el Turismo y las Artesanías</t>
  </si>
  <si>
    <t>6.2.1 Un destino con marca región</t>
  </si>
  <si>
    <t>6.2</t>
  </si>
  <si>
    <t>6.2.1</t>
  </si>
  <si>
    <t>6.2.1.1</t>
  </si>
  <si>
    <t>Diseño Marca Región</t>
  </si>
  <si>
    <t>TURISMO</t>
  </si>
  <si>
    <t>Eventos previos a la celebración del Bicentenario</t>
  </si>
  <si>
    <t>Eventos previos a la conmemoración de los 450 de Ocaña en conjunto con entidades regionales</t>
  </si>
  <si>
    <t>Participaciones en eventos de impacto turístico (Misiones Comerciales a destinos regionales, ruedas de negocio, ferias nacionales)</t>
  </si>
  <si>
    <t>Destinos Turísticos promocionados</t>
  </si>
  <si>
    <t>6.2.1.2</t>
  </si>
  <si>
    <t>6.2.1.2 Prevención y control de ESCNNA</t>
  </si>
  <si>
    <t>Campañas de prevención de ESCNNA (una por año)</t>
  </si>
  <si>
    <t>6.2.2 Condiciones institucionales para el impulso al sector turismo</t>
  </si>
  <si>
    <t>6.2.2</t>
  </si>
  <si>
    <t>6.2.2.1</t>
  </si>
  <si>
    <t>6.2.2.1 Fortalecimiento institucional del turismo</t>
  </si>
  <si>
    <t>Consejo Consultivo de Turismo reactivado</t>
  </si>
  <si>
    <t>Consejo de Seguridad Departamental Turístico reactivado</t>
  </si>
  <si>
    <t>Plan de Desarrollo Turístico Actualizado</t>
  </si>
  <si>
    <t>Plan de Acción Corredor Turístico Nororiental Diseñado</t>
  </si>
  <si>
    <t>Mesa de turismo reestructurada</t>
  </si>
  <si>
    <t>Software oferta-demanda sitios turísticos implementado</t>
  </si>
  <si>
    <t>6.2.3 Productividad turística regional</t>
  </si>
  <si>
    <t>6.2.3</t>
  </si>
  <si>
    <t>6.2.3.1</t>
  </si>
  <si>
    <t>6.2.3.1 Más y Mejor infraestructura, para el turismo</t>
  </si>
  <si>
    <t>Promoción divulgación de la construcción del Centro de Convenciones</t>
  </si>
  <si>
    <t>Proyectos de infraestructura turística apoyados</t>
  </si>
  <si>
    <t>6.2.3.2</t>
  </si>
  <si>
    <t>Talleres de formación dirigidos a actores de la cadena turística</t>
  </si>
  <si>
    <t>Implementación Programa Colegios amigos del Turismo (emprendimientos en turismo naranja)</t>
  </si>
  <si>
    <t>6.3 Más Oportunidades para el Emprendimiento</t>
  </si>
  <si>
    <t>6.3.1  Fortalecimiento y desarrollo de actividades para promover el emprendimiento y generación de empleo en Norte de Santander</t>
  </si>
  <si>
    <t>6.3</t>
  </si>
  <si>
    <t>6.3.1</t>
  </si>
  <si>
    <t>6.3.1.1</t>
  </si>
  <si>
    <t xml:space="preserve">6.3.1.1 Asesoramiento y acompañamiento a emprendedores </t>
  </si>
  <si>
    <t>Programa de asesoramiento y acompañamiento a emprendedores en las etapas de ideación, pre-incubación, incubación y aceleración creado</t>
  </si>
  <si>
    <t>ECONÓMICO</t>
  </si>
  <si>
    <t>Iniciativas de emprendimientos creativos y culturales (Economía Naranja) promocionadas</t>
  </si>
  <si>
    <t>6.3.1.2</t>
  </si>
  <si>
    <t xml:space="preserve">6.3.1.2 Impulso a emprendimientos con la participación del sector público, privado y academia </t>
  </si>
  <si>
    <t>Ruta del Emprendimiento e innovación creada</t>
  </si>
  <si>
    <t>Estrategias para promocionar el fortalecimiento de los Ecosistema de Innovación y Emprendimiento virtual</t>
  </si>
  <si>
    <t>6,3,2 Fortalecimiento y financiamiento para la creación de emprendimientos</t>
  </si>
  <si>
    <t>6.3.2</t>
  </si>
  <si>
    <t>6.3.2.1</t>
  </si>
  <si>
    <t>6.3.2.1 Fondo departamental para el acceso a crédito para emprendedores</t>
  </si>
  <si>
    <t>Créditos para fortalecimiento y aceleración de emprendimientos</t>
  </si>
  <si>
    <t>Emprendimientos apoyados financiera y/o comercialmente</t>
  </si>
  <si>
    <t>6.3.2.2</t>
  </si>
  <si>
    <t>6.3.2.2 Desarrollo y promoción de actividades para el emprendimiento</t>
  </si>
  <si>
    <t xml:space="preserve">Ferias y eventos de emprendimiento apoyados </t>
  </si>
  <si>
    <t xml:space="preserve">Evento creado para la promoción y generación de Emprendimientos en el Departamento </t>
  </si>
  <si>
    <t xml:space="preserve">Iniciativas de formaciones, congresos y eventos virtuales de emprendedores </t>
  </si>
  <si>
    <t>6.3.2.3</t>
  </si>
  <si>
    <t>6.3.2.3 Alianzas público privadas para el emprendimiento</t>
  </si>
  <si>
    <t>Escuela de Liderazgo de Innovadores y Emprendedores de Norte de Santander apoyada.</t>
  </si>
  <si>
    <t>Parque tecnológico diseñado que apoye la industria de la región</t>
  </si>
  <si>
    <t>Plataformas de construcción de futuros emprendimientos para la búsqueda de Ángeles Inversionistas y/o Aceleradoras Digitales apoyadas</t>
  </si>
  <si>
    <t>6.4 Más Oportunidades para la Ciencia, Tecnología e Innovación CTI</t>
  </si>
  <si>
    <t>6,4,1 implementación políticas y estrategias para el desarrollo de actividades de ciencia, tecnología e innovación en Norte de Santander</t>
  </si>
  <si>
    <t>6.4</t>
  </si>
  <si>
    <t>6.4.1</t>
  </si>
  <si>
    <t>6.4.1.1</t>
  </si>
  <si>
    <t xml:space="preserve">6.4.1.1 Apuestas en sectores con una mayor intensidad tecnológica </t>
  </si>
  <si>
    <t>Iniciativas apoyadas que permitan generar capacidades de innovación de los empresarios de Norte de Santander</t>
  </si>
  <si>
    <t>6.4.1.2</t>
  </si>
  <si>
    <t>6.4.1.2 Dinamización de la ciencia, tecnología e innovación</t>
  </si>
  <si>
    <t>Creación del Banco de Proyectos de CTeI</t>
  </si>
  <si>
    <t>Apoyo al programa de Spin-Off e innovación</t>
  </si>
  <si>
    <t>Implementar un nuevo modelo de competitividad “Diamante de la Competitividad”.</t>
  </si>
  <si>
    <t>6,4,2 Impulsar y fortalecer la infraestructura tecnológica e innovación para la competitividad de Norte de Santander</t>
  </si>
  <si>
    <t>6.4.2</t>
  </si>
  <si>
    <t>6.4.2.1</t>
  </si>
  <si>
    <t>6.4.2.1 Centros de desarrollo tecnológico- productivos</t>
  </si>
  <si>
    <t>Centro de Innovación y Productividad apoyado</t>
  </si>
  <si>
    <t>Programa de incubación de empresas de base tecnológica apoyado en su operación</t>
  </si>
  <si>
    <t>6.4.2.2</t>
  </si>
  <si>
    <t xml:space="preserve">6.4.2.2 Articulación para el desarrollo e innovación de los sectores productivos </t>
  </si>
  <si>
    <t>Estrategia para la promoción de la propiedad intelectual y la generación de patentes apoyada</t>
  </si>
  <si>
    <t>Iniciativa de transferencia de conocimiento y tecnología de la academia a la base industrial apoyada</t>
  </si>
  <si>
    <t xml:space="preserve">6.4.3 Formación de capital humano de alto nivel para doctorado y maestría investigativa e iniciación a la investigación en jóvenes investigadores </t>
  </si>
  <si>
    <t>6.4.3</t>
  </si>
  <si>
    <t>6.4.3.1</t>
  </si>
  <si>
    <t xml:space="preserve">6.4.3.1 Generación del conocimiento para la CTeI </t>
  </si>
  <si>
    <t>TIC</t>
  </si>
  <si>
    <t>6,4,4 Proyectos de Ciencia, Tecnología e Innovación para los diferentes Sectores</t>
  </si>
  <si>
    <t>6.4.4</t>
  </si>
  <si>
    <t>6.4.4.1</t>
  </si>
  <si>
    <t>6.4.4.1 Proyectos con componente TIC</t>
  </si>
  <si>
    <t>Proyectos con componente TIC para la investigación en el Agro</t>
  </si>
  <si>
    <t>Proyecto con componente de innovación para MIPYMES</t>
  </si>
  <si>
    <t>6.5 Más Oportunidades para la Minería</t>
  </si>
  <si>
    <t xml:space="preserve">6,5,1 Fortalecimiento de los procesos del sector minero energético </t>
  </si>
  <si>
    <t>6.5</t>
  </si>
  <si>
    <t>6.5.1</t>
  </si>
  <si>
    <t>6.5.1.1</t>
  </si>
  <si>
    <t>6.5.1.1 Acompañamiento en el proceso de formalización de la actividad minera de carbón y arcilla</t>
  </si>
  <si>
    <t>Unidades de producción minera de carbón y arcilla acompañadas, para que lleguen a los grados 2 y 3 de formalización de la actividad (minería formal y minería formal avanzada)</t>
  </si>
  <si>
    <t>6.5.1.2</t>
  </si>
  <si>
    <t>6.5.1.2 Apoyo y fortalecimiento de la actividad minera</t>
  </si>
  <si>
    <t>Capacitaciones a títulos mineros en buenas prácticas operativas, seguridad y autocuidado para el desarrollo de las labores en el trabajo.</t>
  </si>
  <si>
    <t xml:space="preserve">Unidades de producción minera dotadas de elementos de protección personal de seguridad minera </t>
  </si>
  <si>
    <t>Unidades productivas mineras de carbón, arcilla, gravas y arenas, caliza y roca fosfórica en el Departamento caracterizadas</t>
  </si>
  <si>
    <t>Campañas realizadas para el control y erradicación de la minería informal en el Departamento</t>
  </si>
  <si>
    <t>Vías terciarias utilizadas para la minería en la región mejoradas.</t>
  </si>
  <si>
    <t xml:space="preserve">6,5,2 Apoyo y gestión para mejorar la productividad del sector minero energético </t>
  </si>
  <si>
    <t>6.5.2</t>
  </si>
  <si>
    <t>6.5.2.1</t>
  </si>
  <si>
    <t>6.5.2.1 Promoción del desarrollo y la competitividad de la industria minero-energética</t>
  </si>
  <si>
    <t>Eventos promocionales de la minería de la región realizados</t>
  </si>
  <si>
    <t xml:space="preserve">Reactivación de la alianza Empresa-Universidad-Estado con la estructuración de proyectos y/o iniciativas que implementen nuevas tecnologías. </t>
  </si>
  <si>
    <t>Programa de transformación de la vocación del sector minero energético diseñado</t>
  </si>
  <si>
    <t>6.5.2.2</t>
  </si>
  <si>
    <t>6.5.2.2 Gas Domiciliario</t>
  </si>
  <si>
    <t>6.5.2.3</t>
  </si>
  <si>
    <t>6.5.2.3 Nuevas fuentes de energía</t>
  </si>
  <si>
    <t>Proyectos diseñados, formulados y/o ejecutados con utilización de energías alternativas y/o renovables</t>
  </si>
  <si>
    <t>6.6 Más Oportunidades para las Tecnologías de la Información y las Comunicaciones TIC</t>
  </si>
  <si>
    <t>6,6,1 Empoderamiento Ciudadano en uso y apropiación TIC</t>
  </si>
  <si>
    <t>6.6</t>
  </si>
  <si>
    <t>6.6.1</t>
  </si>
  <si>
    <t>6.6.1.1</t>
  </si>
  <si>
    <t>6.6.1.1. Empoderamiento y capacitación digital ciudadana</t>
  </si>
  <si>
    <t xml:space="preserve">Personas empoderadas y capacitadas en Ciudadanía Digital </t>
  </si>
  <si>
    <t xml:space="preserve">Ciudadanos formados en uso seguro y responsable de las TIC </t>
  </si>
  <si>
    <t>Personas con discapacidad visual y/o auditiva formados en Uso y Apropiación TIC</t>
  </si>
  <si>
    <t>6.6.1.2</t>
  </si>
  <si>
    <t>6.6.1.2. Formación Técnica y/o Tecnológica en el área de TIC</t>
  </si>
  <si>
    <t>Ciudadanos formados técnica y/o tecnológicamente en competencias y habilidades digitales</t>
  </si>
  <si>
    <t>6.6.1.3</t>
  </si>
  <si>
    <t>6.6.1.3. Tecnologías para Educar</t>
  </si>
  <si>
    <t>Docentes capacitados en innovación de prácticas pedagógicas</t>
  </si>
  <si>
    <t>6.6.1.4</t>
  </si>
  <si>
    <t>6.6.1.4. Modalidad Laboral de Teletrabajo</t>
  </si>
  <si>
    <t>Modelo de teletrabajo para la Gobernación de Norte de Santander adoptado.</t>
  </si>
  <si>
    <t>Personas y trabajadores del sector empresarial con sensibilización, formación y acompañamiento en teletrabajo.</t>
  </si>
  <si>
    <t>6,6,2 Plataformas, Sistemas de Información y aplicaciones para los diferentes sectores priorizados</t>
  </si>
  <si>
    <t>6.6.2</t>
  </si>
  <si>
    <t>6.6.2.1</t>
  </si>
  <si>
    <t>6.6.2.1. Desarrollo de Herramientas Tecnológicas</t>
  </si>
  <si>
    <t>Nuevas plataformas, Sistemas de información y/o aplicaciones para los diferentes sectores</t>
  </si>
  <si>
    <t>Nuevos video juegos educativos</t>
  </si>
  <si>
    <t>6.2.2.2</t>
  </si>
  <si>
    <t>6.6.2.2. Implementación de herramientas e iniciativas desarrolladas</t>
  </si>
  <si>
    <t>Nuevas Instituciones educativas con implementación de la plataforma VIVECOLEGIO</t>
  </si>
  <si>
    <t xml:space="preserve">Nuevas Instituciones educativas con implementación de la plataforma de Asistencia Integral para la promoción y prevención de la salud escolar </t>
  </si>
  <si>
    <t>Red de información implementada para el fortalecimiento de la planificación, la investigación y gestión del desarrollo en CTel</t>
  </si>
  <si>
    <t>6,6,3 Infraestructura Tecnológica y Conectividad</t>
  </si>
  <si>
    <t>6.6.3</t>
  </si>
  <si>
    <t>6.6.3.1</t>
  </si>
  <si>
    <t>6.6.3.1. Infraestructura Tecnológica</t>
  </si>
  <si>
    <t>Nuevas zonas digitales urbanos y rurales</t>
  </si>
  <si>
    <t>Nuevos sitios digitales comunitarios urbanos y rurales</t>
  </si>
  <si>
    <t>Diseño de estrategia para la ampliación de cobertura de telefonía móvil</t>
  </si>
  <si>
    <t>Diseño de estrategia para beneficiar mayor poblaciones con cobertura TDT</t>
  </si>
  <si>
    <t>Dotaciones de Herramientas tecnológicas para estudiantes en IE</t>
  </si>
  <si>
    <t>6.6.3.2</t>
  </si>
  <si>
    <t>6.6.3.2. Conectividad a Internet</t>
  </si>
  <si>
    <t xml:space="preserve">Sitios digitales comunitarios con sostenibilidad y continuidad de conectividad </t>
  </si>
  <si>
    <t xml:space="preserve">Nuevas sedes escolares con conectividad </t>
  </si>
  <si>
    <t>Instituciones Educativas con continuidad de conectividad</t>
  </si>
  <si>
    <t>Nuevos hogares de estrato 1 y 2 con conexión a internet</t>
  </si>
  <si>
    <t>6.6.3.3</t>
  </si>
  <si>
    <t>6.6.3.3. Política Verde</t>
  </si>
  <si>
    <t>Implementación de la Política de recolección de residuos de aparatos eléctricos y electrónicos (RAEE) en IE, Entidades públicas y territoriales</t>
  </si>
  <si>
    <t>6,6,4 Transformación Digital Territorial</t>
  </si>
  <si>
    <t>6.6.4</t>
  </si>
  <si>
    <t>6.6.4.1</t>
  </si>
  <si>
    <t>6.6.4.1 Fortalecimiento Institucional con Gobierno Digital</t>
  </si>
  <si>
    <t xml:space="preserve">Trámites, servicios u OPAs totalmente en línea </t>
  </si>
  <si>
    <t xml:space="preserve">Procesos administrativos optimizados con el uso de TIC </t>
  </si>
  <si>
    <t xml:space="preserve">Ejercicios de Participación Ciudadana realizados con el uso de TIC </t>
  </si>
  <si>
    <t>Modelo de Territorio y Ciudad Inteligente implementado</t>
  </si>
  <si>
    <t xml:space="preserve">Servidores Públicos sensibilizados en la Política de Gobierno Digital </t>
  </si>
  <si>
    <t xml:space="preserve">Plan de Arquitectura Empresarial implementado </t>
  </si>
  <si>
    <t>Plan de Servicios Ciudadanos Digitales elaborado</t>
  </si>
  <si>
    <t>Modelo de Política de Seguridad implementado</t>
  </si>
  <si>
    <t>6.6.4.2</t>
  </si>
  <si>
    <t xml:space="preserve">6.6.4.2 Fortalecimiento Territorial con Gobierno Digital   </t>
  </si>
  <si>
    <t>6.7 Más Oportunidades para el Desarrollo Empresarial</t>
  </si>
  <si>
    <t>6,7,1 Apoyo y fortalecimiento para desarrollo productivo y competitivo del sector empresarial</t>
  </si>
  <si>
    <t>6.7</t>
  </si>
  <si>
    <t>6.7.1</t>
  </si>
  <si>
    <t>6.7.1.1</t>
  </si>
  <si>
    <t xml:space="preserve">6.7.1.1 Diversificación de productos de mercado y actividad productiva </t>
  </si>
  <si>
    <t>Programa de asesoramiento y acompañamiento a mipymes creado para diversificación de su producto</t>
  </si>
  <si>
    <t>Estrategia para incentivar la promoción de la transferencia de conocimiento empresarial</t>
  </si>
  <si>
    <t>6.7.1.2</t>
  </si>
  <si>
    <t xml:space="preserve">6.7.1.2 Iniciativas Clúster </t>
  </si>
  <si>
    <t>Proyectos de iniciativas clúster del sector empresarial de Norte de Santander apoyados</t>
  </si>
  <si>
    <t>Estrategias a nivel departamental de promoción de la Industria y consumo local implementadas.</t>
  </si>
  <si>
    <t>6.7.1.3</t>
  </si>
  <si>
    <t xml:space="preserve">6.7.1.3 Fortalecimiento a microempresarios </t>
  </si>
  <si>
    <t>Microempresarios capacitados en innovación, asociatividad, gestión administrativa, comercial, financiera y/o tecnológica, priorizando en población vulnerable</t>
  </si>
  <si>
    <t>Iniciativas de formalización empresarial y/o laboral apoyadas</t>
  </si>
  <si>
    <t>6,7,2 Acceso al crédito y promoción de inversión para el desarrollo empresarial</t>
  </si>
  <si>
    <t>6.7.2</t>
  </si>
  <si>
    <t>6.7.2.1</t>
  </si>
  <si>
    <t>6.7.2.1 Apoyo financiero para el fortalecimiento del sector empresarial</t>
  </si>
  <si>
    <t>Fondo complementario de Garantías para el sector empresarial creado</t>
  </si>
  <si>
    <t xml:space="preserve">Mipymes con acceso a líneas de apalancamiento financiero </t>
  </si>
  <si>
    <t>6.7.2.2</t>
  </si>
  <si>
    <t>6.7.2.2  Promoción y posicionamiento de los sectores productivos de Norte de Santander</t>
  </si>
  <si>
    <t>Evento como vitrina internacional para el impulso y promoción de los sectores productivos realizado</t>
  </si>
  <si>
    <t>6.7.2.3</t>
  </si>
  <si>
    <t>6.7.2.3 Promoción y fortalecimiento de la Agencia de Inversión de Norte de Santander</t>
  </si>
  <si>
    <t>Estrategia apoyada para el fortalecimiento y promoción de la Agencia de Inversión de Norte de Santander</t>
  </si>
  <si>
    <t xml:space="preserve">Campañas para la promoción de las Zonas Económicas y Sociales Especiales ZESE </t>
  </si>
  <si>
    <t>6.8 Más Oportunidades para la Industria, el Comercio y Servicios</t>
  </si>
  <si>
    <t>6,8,1 Fortalecimiento del tejido empresarial e industrial del departamento</t>
  </si>
  <si>
    <t>6.8</t>
  </si>
  <si>
    <t>6.8.1</t>
  </si>
  <si>
    <t>6.8.1.1</t>
  </si>
  <si>
    <t xml:space="preserve">6.8.1.1 Fortalecimiento de la  base empresarial e industrial de Norte de Santander </t>
  </si>
  <si>
    <t>Estrategias comerciales promocionadas a partir de una marca región y sello territorial.</t>
  </si>
  <si>
    <t>6.8.1.2</t>
  </si>
  <si>
    <t>6.8.1.2 Apoyo y fortalecimiento a las empresas industriales del régimen franco</t>
  </si>
  <si>
    <t>Estrategia diseñada para el Fortalecimiento de la capacidad instalada de la zona franca como eje del desarrollo industrial en Norte de Santander.</t>
  </si>
  <si>
    <t>Campañas de promoción y material publicitario, para promover la zona franca</t>
  </si>
  <si>
    <t>Actualización del Régimen Franco</t>
  </si>
  <si>
    <t>6.8.1.3</t>
  </si>
  <si>
    <t>6.8.1.3 Apoyo a la implementación de la agenda departamental de competitividad e innovación</t>
  </si>
  <si>
    <t>6,8,2 Internacionalización, Ruta del Desarrollo Económico</t>
  </si>
  <si>
    <t>6.8.2</t>
  </si>
  <si>
    <t>6.8.2.1</t>
  </si>
  <si>
    <t xml:space="preserve">6.8.2.1 Crecimiento y desarrollo regional sostenible  </t>
  </si>
  <si>
    <t>Estrategia implementada para la generación de las condiciones que faciliten la exportación de productos y servicios no tradicionales mediante los sectores público - privados y académicos.</t>
  </si>
  <si>
    <t>Aunar esfuerzos que permitan el fortalecimiento de Promotoras de Inversión</t>
  </si>
  <si>
    <t>6.8.2.2</t>
  </si>
  <si>
    <t xml:space="preserve">6.8.2.2 Internacionalización como fuente de desarrollo </t>
  </si>
  <si>
    <t>Ferias y/o misiones y/o ruedas comerciales organizadas para el acceso a mercados internacionales.</t>
  </si>
  <si>
    <t>Evento o estrategia de promoción de la Marca Región en el exterior apoyado</t>
  </si>
  <si>
    <t xml:space="preserve">Hoja de Ruta para la internacionalización implementada y apoyada </t>
  </si>
  <si>
    <t>Planes de internacionalización para los sectores productivos con valor agregado apoyados y/o creados</t>
  </si>
  <si>
    <t>6.8.2.3</t>
  </si>
  <si>
    <t>6.8.2.3 Centros de investigación y/o desarrollo tecnológico</t>
  </si>
  <si>
    <t xml:space="preserve">Distrito de la Innovación y el Emprendimiento fundado (articulación del sector privado y público) </t>
  </si>
  <si>
    <t>6,8,3  Empleo digno y decente para la productividad</t>
  </si>
  <si>
    <t>6.8.3</t>
  </si>
  <si>
    <t>6.8.3.1</t>
  </si>
  <si>
    <t>6.8.3.1 Empleo decente</t>
  </si>
  <si>
    <t>Promover la consolidación de la política de empleo en el marco de trabajo digno y decente a nivel público y privado</t>
  </si>
  <si>
    <t>Impulsar la consolidación de información sobre empleabilidad y productividad</t>
  </si>
  <si>
    <t xml:space="preserve">Apoyar la implementación del programa de Beneficios Económicos Periódicos BEPS </t>
  </si>
  <si>
    <t>Verificación</t>
  </si>
  <si>
    <t>NACIÓN MUNICIPIOS</t>
  </si>
  <si>
    <t>Educación superior con calidad para reducir brechas e inequidades</t>
  </si>
  <si>
    <t>Fortalecimiento institucional y corresponsabilidad de todos los actores</t>
  </si>
  <si>
    <t>EJE ESTRATÈGICO</t>
  </si>
  <si>
    <t>PLAN DE DESARROLLO 2020-2023 "MÀS OPORTUNIDADES PARA TODOS"</t>
  </si>
  <si>
    <t>SECRETARÌA DE EDUCACIÒN</t>
  </si>
  <si>
    <t>LÌNEA ESTRATÈGICA</t>
  </si>
  <si>
    <t>aaaa-mm-dd</t>
  </si>
  <si>
    <t>SUB-PROGRAMA</t>
  </si>
  <si>
    <t>Nº Meta PDD</t>
  </si>
  <si>
    <t>OBSERVACIONES</t>
  </si>
  <si>
    <t>EJE ESTRATÉGICO</t>
  </si>
  <si>
    <t>LÍNEA ESTRATÉGICA</t>
  </si>
  <si>
    <t>Salud Ambiental</t>
  </si>
  <si>
    <t>Convivencia social y salud mental</t>
  </si>
  <si>
    <t>Seguridad alimentaria y nutricional</t>
  </si>
  <si>
    <t>Vida saludable y enfermedades transmisibles</t>
  </si>
  <si>
    <t>Salud pública en emergencias y desastres</t>
  </si>
  <si>
    <t>Salud y ámbito laboral</t>
  </si>
  <si>
    <t>Gestión diferencial de poblaciones vulnerables</t>
  </si>
  <si>
    <t>INSTITUTO DEPARTAMENTAL DE SALUD</t>
  </si>
  <si>
    <t>DESCRIPCIÓN  META</t>
  </si>
  <si>
    <t xml:space="preserve">1,2,2 Vida saludable y condiciones no transmisibles  </t>
  </si>
  <si>
    <t>EJES</t>
  </si>
  <si>
    <t>LÍNEAS</t>
  </si>
  <si>
    <t>programas</t>
  </si>
  <si>
    <t>subrogramas</t>
  </si>
  <si>
    <t>m.resultado</t>
  </si>
  <si>
    <t>m.producto</t>
  </si>
  <si>
    <t>E 1</t>
  </si>
  <si>
    <t>E 2</t>
  </si>
  <si>
    <t>E 3</t>
  </si>
  <si>
    <t>E 4</t>
  </si>
  <si>
    <t>E 5</t>
  </si>
  <si>
    <t>E 6</t>
  </si>
  <si>
    <t>E 7</t>
  </si>
  <si>
    <t>E 8</t>
  </si>
  <si>
    <t>E 9</t>
  </si>
  <si>
    <t>E 10</t>
  </si>
  <si>
    <t>E 11</t>
  </si>
  <si>
    <t>E 12</t>
  </si>
  <si>
    <t>E 13</t>
  </si>
  <si>
    <t>E 14</t>
  </si>
  <si>
    <t>E 15</t>
  </si>
  <si>
    <t>E 16</t>
  </si>
  <si>
    <t>E 17</t>
  </si>
  <si>
    <t>E 18</t>
  </si>
  <si>
    <t>E 19</t>
  </si>
  <si>
    <t>E 20</t>
  </si>
  <si>
    <t>E 21</t>
  </si>
  <si>
    <t>E 22</t>
  </si>
  <si>
    <t>E 23</t>
  </si>
  <si>
    <t>E 24</t>
  </si>
  <si>
    <t>E 25</t>
  </si>
  <si>
    <t>E 26</t>
  </si>
  <si>
    <t>E 27</t>
  </si>
  <si>
    <t>E 28</t>
  </si>
  <si>
    <t>E 29</t>
  </si>
  <si>
    <t>E 30</t>
  </si>
  <si>
    <t>E 31</t>
  </si>
  <si>
    <t>E 32</t>
  </si>
  <si>
    <t>E 33</t>
  </si>
  <si>
    <t>E 34</t>
  </si>
  <si>
    <t>E 35</t>
  </si>
  <si>
    <t>E 36</t>
  </si>
  <si>
    <t>E 37</t>
  </si>
  <si>
    <t>E 38</t>
  </si>
  <si>
    <t>E 39</t>
  </si>
  <si>
    <t>E 40</t>
  </si>
  <si>
    <t>E 41</t>
  </si>
  <si>
    <t>E 42</t>
  </si>
  <si>
    <t>E 43</t>
  </si>
  <si>
    <t>E 44</t>
  </si>
  <si>
    <t>E 45</t>
  </si>
  <si>
    <t>E 46</t>
  </si>
  <si>
    <t>E 47</t>
  </si>
  <si>
    <t>E 48</t>
  </si>
  <si>
    <t>E 49</t>
  </si>
  <si>
    <t>E 50</t>
  </si>
  <si>
    <t>E 51</t>
  </si>
  <si>
    <t>E 52</t>
  </si>
  <si>
    <t>E 53</t>
  </si>
  <si>
    <t>E 54</t>
  </si>
  <si>
    <t>E 55</t>
  </si>
  <si>
    <t>E 56</t>
  </si>
  <si>
    <t>E 57</t>
  </si>
  <si>
    <t>E 58</t>
  </si>
  <si>
    <t>E 59</t>
  </si>
  <si>
    <t>E 60</t>
  </si>
  <si>
    <t>E 61</t>
  </si>
  <si>
    <t>E 62</t>
  </si>
  <si>
    <t>E 63</t>
  </si>
  <si>
    <t>E 64</t>
  </si>
  <si>
    <t>E 65</t>
  </si>
  <si>
    <t>E 66</t>
  </si>
  <si>
    <t>E 67</t>
  </si>
  <si>
    <t>E 68</t>
  </si>
  <si>
    <t>E 69</t>
  </si>
  <si>
    <t>E 70</t>
  </si>
  <si>
    <t>E 71</t>
  </si>
  <si>
    <t>E 72</t>
  </si>
  <si>
    <t>E 73</t>
  </si>
  <si>
    <t>E 74</t>
  </si>
  <si>
    <t>E 75</t>
  </si>
  <si>
    <t>E 76</t>
  </si>
  <si>
    <t>E 77</t>
  </si>
  <si>
    <t>E 78</t>
  </si>
  <si>
    <t>E 79</t>
  </si>
  <si>
    <t>E 80</t>
  </si>
  <si>
    <t>E 81</t>
  </si>
  <si>
    <t>E 82</t>
  </si>
  <si>
    <t>E 83</t>
  </si>
  <si>
    <t>IDS 1</t>
  </si>
  <si>
    <t>IDS 2</t>
  </si>
  <si>
    <t>IDS 3</t>
  </si>
  <si>
    <t>IDS 4</t>
  </si>
  <si>
    <t>IDS 5</t>
  </si>
  <si>
    <t>IDS 6</t>
  </si>
  <si>
    <t>IDS 7</t>
  </si>
  <si>
    <t>IDS 8</t>
  </si>
  <si>
    <t>IDS 9</t>
  </si>
  <si>
    <t>IDS 10</t>
  </si>
  <si>
    <t>IDS 11</t>
  </si>
  <si>
    <t>IDS 12</t>
  </si>
  <si>
    <t>IDS 13</t>
  </si>
  <si>
    <t>IDS 14</t>
  </si>
  <si>
    <t>IDS 15</t>
  </si>
  <si>
    <t>IDS 16</t>
  </si>
  <si>
    <t>IDS 17</t>
  </si>
  <si>
    <t>IDS 18</t>
  </si>
  <si>
    <t>IDS 19</t>
  </si>
  <si>
    <t>IDS 29</t>
  </si>
  <si>
    <t>IDS 30</t>
  </si>
  <si>
    <t>IDS 31</t>
  </si>
  <si>
    <t>IDS 32</t>
  </si>
  <si>
    <t>IDS 33</t>
  </si>
  <si>
    <t>IDS 34</t>
  </si>
  <si>
    <t>IDS 35</t>
  </si>
  <si>
    <t>IDS 36</t>
  </si>
  <si>
    <t>IDS 37</t>
  </si>
  <si>
    <t>IDS 38</t>
  </si>
  <si>
    <t>IDS 39</t>
  </si>
  <si>
    <t>IDS 40</t>
  </si>
  <si>
    <t>IDS 41</t>
  </si>
  <si>
    <t>IDS 42</t>
  </si>
  <si>
    <t>IDS 43</t>
  </si>
  <si>
    <t>IDS 44</t>
  </si>
  <si>
    <t>IDS 45</t>
  </si>
  <si>
    <t>IDS 46</t>
  </si>
  <si>
    <t>IDS 47</t>
  </si>
  <si>
    <t>IDS 48</t>
  </si>
  <si>
    <t>IDS 49</t>
  </si>
  <si>
    <t>IDS 50</t>
  </si>
  <si>
    <t>IDS 51</t>
  </si>
  <si>
    <t>IDS 52</t>
  </si>
  <si>
    <t>Ind 1</t>
  </si>
  <si>
    <t>Ind 2</t>
  </si>
  <si>
    <t>Ind 3</t>
  </si>
  <si>
    <t>Ind 4</t>
  </si>
  <si>
    <t>Ind 5</t>
  </si>
  <si>
    <t>Ind 6</t>
  </si>
  <si>
    <t>Ind 7</t>
  </si>
  <si>
    <t>Ind 8</t>
  </si>
  <si>
    <t>Ind 9</t>
  </si>
  <si>
    <t>Ind 10</t>
  </si>
  <si>
    <t>Ind 11</t>
  </si>
  <si>
    <t>Ind 12</t>
  </si>
  <si>
    <t>Ind 13</t>
  </si>
  <si>
    <t>Ind 14</t>
  </si>
  <si>
    <t>Ind 15</t>
  </si>
  <si>
    <t>Ind 16</t>
  </si>
  <si>
    <t>Ind 17</t>
  </si>
  <si>
    <t>Ind 18</t>
  </si>
  <si>
    <t>Ind 19</t>
  </si>
  <si>
    <t>Ind 20</t>
  </si>
  <si>
    <t>Ind 21</t>
  </si>
  <si>
    <t>Ind 22</t>
  </si>
  <si>
    <t>Ind 23</t>
  </si>
  <si>
    <t>Ind 24</t>
  </si>
  <si>
    <t>Ind 25</t>
  </si>
  <si>
    <t>Ind 26</t>
  </si>
  <si>
    <t>Ind 27</t>
  </si>
  <si>
    <t>Ind 28</t>
  </si>
  <si>
    <t>ET 1</t>
  </si>
  <si>
    <t>ET 2</t>
  </si>
  <si>
    <t>ET 3</t>
  </si>
  <si>
    <t>ET 4</t>
  </si>
  <si>
    <t>ET 5</t>
  </si>
  <si>
    <t>ET 6</t>
  </si>
  <si>
    <t>ET 7</t>
  </si>
  <si>
    <t>ET 8</t>
  </si>
  <si>
    <t>ET 9</t>
  </si>
  <si>
    <t>ET 10</t>
  </si>
  <si>
    <t>ET 11</t>
  </si>
  <si>
    <t>ET 12</t>
  </si>
  <si>
    <t>ET 13</t>
  </si>
  <si>
    <t>ET 14</t>
  </si>
  <si>
    <t>NNA 1</t>
  </si>
  <si>
    <t>NNA 2</t>
  </si>
  <si>
    <t>NNA 3</t>
  </si>
  <si>
    <t>NNA 4</t>
  </si>
  <si>
    <t>NNA 5</t>
  </si>
  <si>
    <t>NNA 6</t>
  </si>
  <si>
    <t>NNA 7</t>
  </si>
  <si>
    <t>NNA 8</t>
  </si>
  <si>
    <t>NNA 9</t>
  </si>
  <si>
    <t>NNA 10</t>
  </si>
  <si>
    <t>NNA 11</t>
  </si>
  <si>
    <t>NNA 12</t>
  </si>
  <si>
    <t>NNA 13</t>
  </si>
  <si>
    <t>NNA 14</t>
  </si>
  <si>
    <t>NNA 15</t>
  </si>
  <si>
    <t>NNA 16</t>
  </si>
  <si>
    <t>NNA 17</t>
  </si>
  <si>
    <t>NNA 18</t>
  </si>
  <si>
    <t>NNA 19</t>
  </si>
  <si>
    <t>NNA 20</t>
  </si>
  <si>
    <t>NNA 21</t>
  </si>
  <si>
    <t>J 1</t>
  </si>
  <si>
    <t>J 2</t>
  </si>
  <si>
    <t>J 3</t>
  </si>
  <si>
    <t>J 4</t>
  </si>
  <si>
    <t>J 5</t>
  </si>
  <si>
    <t>J 6</t>
  </si>
  <si>
    <t>J 7</t>
  </si>
  <si>
    <t>J 8</t>
  </si>
  <si>
    <t>J 9</t>
  </si>
  <si>
    <t>J 10</t>
  </si>
  <si>
    <t>J 11</t>
  </si>
  <si>
    <t>J 12</t>
  </si>
  <si>
    <t>J 13</t>
  </si>
  <si>
    <t>J 14</t>
  </si>
  <si>
    <t>J 15</t>
  </si>
  <si>
    <t>AM 1</t>
  </si>
  <si>
    <t>AM 2</t>
  </si>
  <si>
    <t>AM 3</t>
  </si>
  <si>
    <t>AM 4</t>
  </si>
  <si>
    <t>AM 5</t>
  </si>
  <si>
    <t>AM 6</t>
  </si>
  <si>
    <t>AM 7</t>
  </si>
  <si>
    <t>AM 8</t>
  </si>
  <si>
    <t>AM 9</t>
  </si>
  <si>
    <t>AM 10</t>
  </si>
  <si>
    <t>AM 11</t>
  </si>
  <si>
    <t>AM 12</t>
  </si>
  <si>
    <t>AM 13</t>
  </si>
  <si>
    <t>AM 14</t>
  </si>
  <si>
    <t>AM 15</t>
  </si>
  <si>
    <t>AM 16</t>
  </si>
  <si>
    <t>AM 17</t>
  </si>
  <si>
    <t>PD 1</t>
  </si>
  <si>
    <t>PD 2</t>
  </si>
  <si>
    <t>PD 3</t>
  </si>
  <si>
    <t>PD 4</t>
  </si>
  <si>
    <t>PD 5</t>
  </si>
  <si>
    <t>PD 6</t>
  </si>
  <si>
    <t>PD 7</t>
  </si>
  <si>
    <t>PD 8</t>
  </si>
  <si>
    <t>PD 9</t>
  </si>
  <si>
    <t>PD 10</t>
  </si>
  <si>
    <t>PD 11</t>
  </si>
  <si>
    <t>PD 12</t>
  </si>
  <si>
    <t>PD 13</t>
  </si>
  <si>
    <t>PD 14</t>
  </si>
  <si>
    <t>PD 15</t>
  </si>
  <si>
    <t>PD 16</t>
  </si>
  <si>
    <t>PD 17</t>
  </si>
  <si>
    <t>PD 18</t>
  </si>
  <si>
    <t>PD 19</t>
  </si>
  <si>
    <t>PD 20</t>
  </si>
  <si>
    <t>PD 21</t>
  </si>
  <si>
    <t>PD 22</t>
  </si>
  <si>
    <t>PD 23</t>
  </si>
  <si>
    <t>PD 24</t>
  </si>
  <si>
    <t>PD 25</t>
  </si>
  <si>
    <t>PD 26</t>
  </si>
  <si>
    <t>PD 27</t>
  </si>
  <si>
    <t>PD 28</t>
  </si>
  <si>
    <t>PD 29</t>
  </si>
  <si>
    <t>PD 30</t>
  </si>
  <si>
    <t>PD 31</t>
  </si>
  <si>
    <t>PD 32</t>
  </si>
  <si>
    <t>PD 33</t>
  </si>
  <si>
    <t>Muj 1</t>
  </si>
  <si>
    <t>Muj 2</t>
  </si>
  <si>
    <t>Muj 3</t>
  </si>
  <si>
    <t>Muj 4</t>
  </si>
  <si>
    <t>Muj 5</t>
  </si>
  <si>
    <t>Muj 6</t>
  </si>
  <si>
    <t>Muj 7</t>
  </si>
  <si>
    <t>Muj 8</t>
  </si>
  <si>
    <t>Muj 9</t>
  </si>
  <si>
    <t>Muj 10</t>
  </si>
  <si>
    <t>Muj 11</t>
  </si>
  <si>
    <t>Muj 12</t>
  </si>
  <si>
    <t>Muj 13</t>
  </si>
  <si>
    <t>Muj 14</t>
  </si>
  <si>
    <t>Muj 15</t>
  </si>
  <si>
    <t>Muj 16</t>
  </si>
  <si>
    <t>Muj 17</t>
  </si>
  <si>
    <t>Muj 18</t>
  </si>
  <si>
    <t>Muj 19</t>
  </si>
  <si>
    <t>Muj 20</t>
  </si>
  <si>
    <t>Muj 21</t>
  </si>
  <si>
    <t>Muj 22</t>
  </si>
  <si>
    <t>Muj 23</t>
  </si>
  <si>
    <t>Muj 24</t>
  </si>
  <si>
    <t>Muj 25</t>
  </si>
  <si>
    <t>Muj 26</t>
  </si>
  <si>
    <t>Muj 27</t>
  </si>
  <si>
    <t>Muj 28</t>
  </si>
  <si>
    <t>Muj 29</t>
  </si>
  <si>
    <t>Muj 30</t>
  </si>
  <si>
    <t>Muj 31</t>
  </si>
  <si>
    <t>Muj 32</t>
  </si>
  <si>
    <t>Muj 33</t>
  </si>
  <si>
    <t>Muj 34</t>
  </si>
  <si>
    <t>Muj 35</t>
  </si>
  <si>
    <t>Muj 36</t>
  </si>
  <si>
    <t>Muj 37</t>
  </si>
  <si>
    <t>Muj 38</t>
  </si>
  <si>
    <t>Muj 39</t>
  </si>
  <si>
    <t>Muj 40</t>
  </si>
  <si>
    <t>Muj 41</t>
  </si>
  <si>
    <t>Muj 42</t>
  </si>
  <si>
    <t>Muj 43</t>
  </si>
  <si>
    <t>Muj 44</t>
  </si>
  <si>
    <t>Muj 45</t>
  </si>
  <si>
    <t>Muj 46</t>
  </si>
  <si>
    <t>Muj 47</t>
  </si>
  <si>
    <t>Muj 48</t>
  </si>
  <si>
    <t>Muj 49</t>
  </si>
  <si>
    <t>Muj 50</t>
  </si>
  <si>
    <t>Muj 51</t>
  </si>
  <si>
    <t>Muj 52</t>
  </si>
  <si>
    <t>Muj 53</t>
  </si>
  <si>
    <t>Muj 54</t>
  </si>
  <si>
    <t>Muj 55</t>
  </si>
  <si>
    <t>Muj 56</t>
  </si>
  <si>
    <t>Muj 57</t>
  </si>
  <si>
    <t>Muj 58</t>
  </si>
  <si>
    <t>Muj 59</t>
  </si>
  <si>
    <t>Muj 60</t>
  </si>
  <si>
    <t>Muj 61</t>
  </si>
  <si>
    <t>Muj 62</t>
  </si>
  <si>
    <t>Muj 63</t>
  </si>
  <si>
    <t>Muj 64</t>
  </si>
  <si>
    <t>Muj 65</t>
  </si>
  <si>
    <t>Muj 66</t>
  </si>
  <si>
    <t>Muj 67</t>
  </si>
  <si>
    <t>Muj 68</t>
  </si>
  <si>
    <t>Muj 69</t>
  </si>
  <si>
    <t>Muj 70</t>
  </si>
  <si>
    <t>Muj 71</t>
  </si>
  <si>
    <t>Muj 72</t>
  </si>
  <si>
    <t>Muj 73</t>
  </si>
  <si>
    <t>Muj 74</t>
  </si>
  <si>
    <t>Muj 75</t>
  </si>
  <si>
    <t>Muj 76</t>
  </si>
  <si>
    <t>Muj 77</t>
  </si>
  <si>
    <t>Muj 78</t>
  </si>
  <si>
    <t>LINEAS</t>
  </si>
  <si>
    <t>SEG 1</t>
  </si>
  <si>
    <t>SEG 2</t>
  </si>
  <si>
    <t>SEG 3</t>
  </si>
  <si>
    <t>SEG 4</t>
  </si>
  <si>
    <t>SEG 5</t>
  </si>
  <si>
    <t>SEG 6</t>
  </si>
  <si>
    <t>SEG 7</t>
  </si>
  <si>
    <t>SEG 8</t>
  </si>
  <si>
    <t>SEG 9</t>
  </si>
  <si>
    <t>SEG 10</t>
  </si>
  <si>
    <t>SEG 11</t>
  </si>
  <si>
    <t>SEG 12</t>
  </si>
  <si>
    <t>SEG 13</t>
  </si>
  <si>
    <t>SEG 14</t>
  </si>
  <si>
    <t>SEG 15</t>
  </si>
  <si>
    <t>SEG 16</t>
  </si>
  <si>
    <t>SEG 17</t>
  </si>
  <si>
    <t>SEG 18</t>
  </si>
  <si>
    <t>SEG 19</t>
  </si>
  <si>
    <t>SEG 20</t>
  </si>
  <si>
    <t>SEG 21</t>
  </si>
  <si>
    <t>SEG 22</t>
  </si>
  <si>
    <t>SEG 23</t>
  </si>
  <si>
    <t>SEG 24</t>
  </si>
  <si>
    <t>SEG 25</t>
  </si>
  <si>
    <t>SEG 26</t>
  </si>
  <si>
    <t>SEG 27</t>
  </si>
  <si>
    <t>SEG 28</t>
  </si>
  <si>
    <t>SEG 29</t>
  </si>
  <si>
    <t>SEG 30</t>
  </si>
  <si>
    <t>SEG 31</t>
  </si>
  <si>
    <t>SEG 32</t>
  </si>
  <si>
    <t>SEG 33</t>
  </si>
  <si>
    <t>SEG 34</t>
  </si>
  <si>
    <t>SEG 35</t>
  </si>
  <si>
    <t>SEG 36</t>
  </si>
  <si>
    <t>CON 1</t>
  </si>
  <si>
    <t>CON 2</t>
  </si>
  <si>
    <t>CON 3</t>
  </si>
  <si>
    <t>CON 4</t>
  </si>
  <si>
    <t>CON 5</t>
  </si>
  <si>
    <t>CON 6</t>
  </si>
  <si>
    <t>CON 7</t>
  </si>
  <si>
    <t>CON 8</t>
  </si>
  <si>
    <t>CON 9</t>
  </si>
  <si>
    <t>CON 10</t>
  </si>
  <si>
    <t>CON 11</t>
  </si>
  <si>
    <t>CON 12</t>
  </si>
  <si>
    <t>CON 13</t>
  </si>
  <si>
    <t>CON 14</t>
  </si>
  <si>
    <t>CON 15</t>
  </si>
  <si>
    <t>CON 17</t>
  </si>
  <si>
    <t>CON 19</t>
  </si>
  <si>
    <t>CON 21</t>
  </si>
  <si>
    <t>CON 23</t>
  </si>
  <si>
    <t>CON 25</t>
  </si>
  <si>
    <t>CON 26</t>
  </si>
  <si>
    <t>CON 27</t>
  </si>
  <si>
    <t>CON 28</t>
  </si>
  <si>
    <t>CON 29</t>
  </si>
  <si>
    <t>CON 30</t>
  </si>
  <si>
    <t>CON 31</t>
  </si>
  <si>
    <t>CON 32</t>
  </si>
  <si>
    <t>CON 33</t>
  </si>
  <si>
    <t>CON 34</t>
  </si>
  <si>
    <t>CON 35</t>
  </si>
  <si>
    <t>CON 36</t>
  </si>
  <si>
    <t>CON 37</t>
  </si>
  <si>
    <t>V 1</t>
  </si>
  <si>
    <t>V 2</t>
  </si>
  <si>
    <t>V 3</t>
  </si>
  <si>
    <t>V 4</t>
  </si>
  <si>
    <t>V 5</t>
  </si>
  <si>
    <t>V 6</t>
  </si>
  <si>
    <t>V 7</t>
  </si>
  <si>
    <t>V 8</t>
  </si>
  <si>
    <t>V 9</t>
  </si>
  <si>
    <t>V 10</t>
  </si>
  <si>
    <t>V 11</t>
  </si>
  <si>
    <t>V 12</t>
  </si>
  <si>
    <t>V 13</t>
  </si>
  <si>
    <t>V 14</t>
  </si>
  <si>
    <t>V 15</t>
  </si>
  <si>
    <t>V 16</t>
  </si>
  <si>
    <t>V 17</t>
  </si>
  <si>
    <t>V 18</t>
  </si>
  <si>
    <t>V 19</t>
  </si>
  <si>
    <t>V 20</t>
  </si>
  <si>
    <t>V 21</t>
  </si>
  <si>
    <t>V 22</t>
  </si>
  <si>
    <t>V 23</t>
  </si>
  <si>
    <t>V 24</t>
  </si>
  <si>
    <t>V 25</t>
  </si>
  <si>
    <t>V 26</t>
  </si>
  <si>
    <t>V 27</t>
  </si>
  <si>
    <t>OT 1</t>
  </si>
  <si>
    <t>OT 2</t>
  </si>
  <si>
    <t>OT 3</t>
  </si>
  <si>
    <t>OT 4</t>
  </si>
  <si>
    <t>OT 5</t>
  </si>
  <si>
    <t>OT 6</t>
  </si>
  <si>
    <t>OT 7</t>
  </si>
  <si>
    <t>OT 8</t>
  </si>
  <si>
    <t>OT 9</t>
  </si>
  <si>
    <t>F 1</t>
  </si>
  <si>
    <t>F 2</t>
  </si>
  <si>
    <t>F 3</t>
  </si>
  <si>
    <t>F 4</t>
  </si>
  <si>
    <t>F 5</t>
  </si>
  <si>
    <t>F 6</t>
  </si>
  <si>
    <t>F 7</t>
  </si>
  <si>
    <t>F 8</t>
  </si>
  <si>
    <t>F 9</t>
  </si>
  <si>
    <t>F 10</t>
  </si>
  <si>
    <t>F 11</t>
  </si>
  <si>
    <t>F 12</t>
  </si>
  <si>
    <t>F 13</t>
  </si>
  <si>
    <t>F 14</t>
  </si>
  <si>
    <t>OF 1</t>
  </si>
  <si>
    <t>OF 2</t>
  </si>
  <si>
    <t>OF 3</t>
  </si>
  <si>
    <t>OF 4</t>
  </si>
  <si>
    <t>OF 5</t>
  </si>
  <si>
    <t>OF 6</t>
  </si>
  <si>
    <t>OF 7</t>
  </si>
  <si>
    <t>OF 8</t>
  </si>
  <si>
    <t>OF 9</t>
  </si>
  <si>
    <t>OF 10</t>
  </si>
  <si>
    <t>OF 11</t>
  </si>
  <si>
    <t>OF 12</t>
  </si>
  <si>
    <t>OF 13</t>
  </si>
  <si>
    <t>OF 14</t>
  </si>
  <si>
    <t>BG 1</t>
  </si>
  <si>
    <t>BG 2</t>
  </si>
  <si>
    <t>BG 3</t>
  </si>
  <si>
    <t>BG 4</t>
  </si>
  <si>
    <t>BG 5</t>
  </si>
  <si>
    <t>BG 6</t>
  </si>
  <si>
    <t>BG 7</t>
  </si>
  <si>
    <t>BG 8</t>
  </si>
  <si>
    <t>BG 9</t>
  </si>
  <si>
    <t>BG 10</t>
  </si>
  <si>
    <t>BG 11</t>
  </si>
  <si>
    <t>BG 12</t>
  </si>
  <si>
    <t>BG 13</t>
  </si>
  <si>
    <t>BG 14</t>
  </si>
  <si>
    <t>BG 15</t>
  </si>
  <si>
    <t>BG 16</t>
  </si>
  <si>
    <t>BG 17</t>
  </si>
  <si>
    <t>BG 18</t>
  </si>
  <si>
    <t>BG 19</t>
  </si>
  <si>
    <t>BG 20</t>
  </si>
  <si>
    <t>BG 21</t>
  </si>
  <si>
    <t>BG 22</t>
  </si>
  <si>
    <t>BG 23</t>
  </si>
  <si>
    <t>BG 24</t>
  </si>
  <si>
    <t>BG 25</t>
  </si>
  <si>
    <t>BG 26</t>
  </si>
  <si>
    <t>BG 27</t>
  </si>
  <si>
    <t>BG 28</t>
  </si>
  <si>
    <t>BG 29</t>
  </si>
  <si>
    <t>BG 30</t>
  </si>
  <si>
    <t>BG 31</t>
  </si>
  <si>
    <t>BG 32</t>
  </si>
  <si>
    <t>BG 33</t>
  </si>
  <si>
    <t>BG 34</t>
  </si>
  <si>
    <t>BG 35</t>
  </si>
  <si>
    <t>BG 36</t>
  </si>
  <si>
    <t>BG 37</t>
  </si>
  <si>
    <t>BG 38</t>
  </si>
  <si>
    <t>BG 39</t>
  </si>
  <si>
    <t>BG 40</t>
  </si>
  <si>
    <t>BG 41</t>
  </si>
  <si>
    <t>BG 42</t>
  </si>
  <si>
    <t>BG 43</t>
  </si>
  <si>
    <t>BG 44</t>
  </si>
  <si>
    <t>BG 45</t>
  </si>
  <si>
    <t>BG 46</t>
  </si>
  <si>
    <t>BG 47</t>
  </si>
  <si>
    <t>BG 48</t>
  </si>
  <si>
    <t>BG 49</t>
  </si>
  <si>
    <t>BG 50</t>
  </si>
  <si>
    <t>BG 51</t>
  </si>
  <si>
    <t>BG 52</t>
  </si>
  <si>
    <t>BG 53</t>
  </si>
  <si>
    <t>BG 54</t>
  </si>
  <si>
    <t>BG 55</t>
  </si>
  <si>
    <t>BG 56</t>
  </si>
  <si>
    <t>BG 57</t>
  </si>
  <si>
    <t>BG 58</t>
  </si>
  <si>
    <t>BG 59</t>
  </si>
  <si>
    <t>BG 60</t>
  </si>
  <si>
    <t>BG 61</t>
  </si>
  <si>
    <t>BG 62</t>
  </si>
  <si>
    <t>BG 63</t>
  </si>
  <si>
    <t>BG 64</t>
  </si>
  <si>
    <t>BG 65</t>
  </si>
  <si>
    <t>BG 66</t>
  </si>
  <si>
    <t>BG 67</t>
  </si>
  <si>
    <t>BG 68</t>
  </si>
  <si>
    <t>BG 69</t>
  </si>
  <si>
    <t>BG 70</t>
  </si>
  <si>
    <t>BG 71</t>
  </si>
  <si>
    <t>BG 72</t>
  </si>
  <si>
    <t>BG 73</t>
  </si>
  <si>
    <t>BG 74</t>
  </si>
  <si>
    <t>BG 75</t>
  </si>
  <si>
    <t>BG 76</t>
  </si>
  <si>
    <t>BG 77</t>
  </si>
  <si>
    <t>BG 78</t>
  </si>
  <si>
    <t>BG 79</t>
  </si>
  <si>
    <t>BG 80</t>
  </si>
  <si>
    <t>GT 1</t>
  </si>
  <si>
    <t>GT 2</t>
  </si>
  <si>
    <t>GT 3</t>
  </si>
  <si>
    <t>GT 4</t>
  </si>
  <si>
    <t>GT 5</t>
  </si>
  <si>
    <t>GT 6</t>
  </si>
  <si>
    <t>GT 7</t>
  </si>
  <si>
    <t>GT 8</t>
  </si>
  <si>
    <t>GT 9</t>
  </si>
  <si>
    <t>BBSE 1</t>
  </si>
  <si>
    <t>BBSE 2</t>
  </si>
  <si>
    <t>BBSE 3</t>
  </si>
  <si>
    <t>BBSE 4</t>
  </si>
  <si>
    <t>BBSE 5</t>
  </si>
  <si>
    <t>BBSE 6</t>
  </si>
  <si>
    <t>BBSE 7</t>
  </si>
  <si>
    <t>RH 1</t>
  </si>
  <si>
    <t>RH 2</t>
  </si>
  <si>
    <t>RH 3</t>
  </si>
  <si>
    <t>AASU 1</t>
  </si>
  <si>
    <t>AASU 2</t>
  </si>
  <si>
    <t>AASU 3</t>
  </si>
  <si>
    <t>AASU 4</t>
  </si>
  <si>
    <t>AASU 5</t>
  </si>
  <si>
    <t>AASU 6</t>
  </si>
  <si>
    <t>MACC 1</t>
  </si>
  <si>
    <t>MACC 2</t>
  </si>
  <si>
    <t>MACC 3</t>
  </si>
  <si>
    <t>MACC 4</t>
  </si>
  <si>
    <t>MACC 5</t>
  </si>
  <si>
    <t>EA 1</t>
  </si>
  <si>
    <t>EA 2</t>
  </si>
  <si>
    <t>EA 3</t>
  </si>
  <si>
    <t>EA 4</t>
  </si>
  <si>
    <t>EA 5</t>
  </si>
  <si>
    <t>GRD 1</t>
  </si>
  <si>
    <t>GRD 2</t>
  </si>
  <si>
    <t>GRD 3</t>
  </si>
  <si>
    <t>GRD 4</t>
  </si>
  <si>
    <t>GRD 5</t>
  </si>
  <si>
    <t>GRD 6</t>
  </si>
  <si>
    <t>GRD 7</t>
  </si>
  <si>
    <t>GRD 8</t>
  </si>
  <si>
    <t>GRD 9</t>
  </si>
  <si>
    <t>GRD 10</t>
  </si>
  <si>
    <t>GRD 11</t>
  </si>
  <si>
    <t>GRD 12</t>
  </si>
  <si>
    <t>GRD 13</t>
  </si>
  <si>
    <t>GRD 14</t>
  </si>
  <si>
    <t>GRD 15</t>
  </si>
  <si>
    <t>GRD 16</t>
  </si>
  <si>
    <t>GRD 17</t>
  </si>
  <si>
    <t>GRD 18</t>
  </si>
  <si>
    <t>GRD 19</t>
  </si>
  <si>
    <t>GRD 20</t>
  </si>
  <si>
    <t>GRD 21</t>
  </si>
  <si>
    <t>GRD 22</t>
  </si>
  <si>
    <t>GRD 23</t>
  </si>
  <si>
    <t>GRD 24</t>
  </si>
  <si>
    <t>GRD 25</t>
  </si>
  <si>
    <t>GRD 26</t>
  </si>
  <si>
    <t>GRD 27</t>
  </si>
  <si>
    <t>GRD 28</t>
  </si>
  <si>
    <t>GRD 29</t>
  </si>
  <si>
    <t>GRD 30</t>
  </si>
  <si>
    <t>VD 1</t>
  </si>
  <si>
    <t>VD 2</t>
  </si>
  <si>
    <t>VD 3</t>
  </si>
  <si>
    <t>VD 4</t>
  </si>
  <si>
    <t>VD 5</t>
  </si>
  <si>
    <t>VD 6</t>
  </si>
  <si>
    <t>VD 7</t>
  </si>
  <si>
    <t>VD 8</t>
  </si>
  <si>
    <t>VD 9</t>
  </si>
  <si>
    <t>VD 10</t>
  </si>
  <si>
    <t>VD 11</t>
  </si>
  <si>
    <t>IV 1</t>
  </si>
  <si>
    <t>IV 2</t>
  </si>
  <si>
    <t>IV 3</t>
  </si>
  <si>
    <t>IV 4</t>
  </si>
  <si>
    <t>IV 5</t>
  </si>
  <si>
    <t>IV 6</t>
  </si>
  <si>
    <t>IV 7</t>
  </si>
  <si>
    <t>IV 8</t>
  </si>
  <si>
    <t>IV 9</t>
  </si>
  <si>
    <t>IV 10</t>
  </si>
  <si>
    <t>IV 11</t>
  </si>
  <si>
    <t>IV 12</t>
  </si>
  <si>
    <t>IV 13</t>
  </si>
  <si>
    <t>IV 14</t>
  </si>
  <si>
    <t>IV 15</t>
  </si>
  <si>
    <t>AG 1</t>
  </si>
  <si>
    <t>AG 2</t>
  </si>
  <si>
    <t>AG 3</t>
  </si>
  <si>
    <t>AG 4</t>
  </si>
  <si>
    <t>AG 5</t>
  </si>
  <si>
    <t>AG 6</t>
  </si>
  <si>
    <t>AG 7</t>
  </si>
  <si>
    <t>AG 8</t>
  </si>
  <si>
    <t>AG 9</t>
  </si>
  <si>
    <t>AG 10</t>
  </si>
  <si>
    <t>AG 11</t>
  </si>
  <si>
    <t>AG 12</t>
  </si>
  <si>
    <t>AG 13</t>
  </si>
  <si>
    <t>AG 14</t>
  </si>
  <si>
    <t>APPF 1</t>
  </si>
  <si>
    <t>APPF 2</t>
  </si>
  <si>
    <t>APPF 3</t>
  </si>
  <si>
    <t>APPF 4</t>
  </si>
  <si>
    <t>APPF 5</t>
  </si>
  <si>
    <t>APPF 6</t>
  </si>
  <si>
    <t>APPF 7</t>
  </si>
  <si>
    <t>APPF 8</t>
  </si>
  <si>
    <t>APPF 9</t>
  </si>
  <si>
    <t>APPF 10</t>
  </si>
  <si>
    <t>APPF 11</t>
  </si>
  <si>
    <t>APPF 12</t>
  </si>
  <si>
    <t>APPF 13</t>
  </si>
  <si>
    <t>APPF 14</t>
  </si>
  <si>
    <t>APPF 15</t>
  </si>
  <si>
    <t>APPF 16</t>
  </si>
  <si>
    <t>APPF 17</t>
  </si>
  <si>
    <t>APPF 18</t>
  </si>
  <si>
    <t>APPF 19</t>
  </si>
  <si>
    <t>APPF 20</t>
  </si>
  <si>
    <t>APPF 21</t>
  </si>
  <si>
    <t>APPF 22</t>
  </si>
  <si>
    <t>APPF 23</t>
  </si>
  <si>
    <t>APPF 24</t>
  </si>
  <si>
    <t>APPF 25</t>
  </si>
  <si>
    <t>Tur 1</t>
  </si>
  <si>
    <t>Tur 2</t>
  </si>
  <si>
    <t>Tur 3</t>
  </si>
  <si>
    <t>Tur 4</t>
  </si>
  <si>
    <t>Tur 5</t>
  </si>
  <si>
    <t>Tur 6</t>
  </si>
  <si>
    <t>Tur 7</t>
  </si>
  <si>
    <t>Tur 8</t>
  </si>
  <si>
    <t>Tur 9</t>
  </si>
  <si>
    <t>Tur 10</t>
  </si>
  <si>
    <t>Tur 11</t>
  </si>
  <si>
    <t>Tur 12</t>
  </si>
  <si>
    <t>Tur 13</t>
  </si>
  <si>
    <t>Tur 14</t>
  </si>
  <si>
    <t>Tur 15</t>
  </si>
  <si>
    <t>Tur 16</t>
  </si>
  <si>
    <t>Tur 17</t>
  </si>
  <si>
    <t>Tur 18</t>
  </si>
  <si>
    <t>EMP 1</t>
  </si>
  <si>
    <t>EMP 2</t>
  </si>
  <si>
    <t>EMP 3</t>
  </si>
  <si>
    <t>EMP 4</t>
  </si>
  <si>
    <t>EMP 5</t>
  </si>
  <si>
    <t>EMP 6</t>
  </si>
  <si>
    <t>EMP 7</t>
  </si>
  <si>
    <t>EMP 8</t>
  </si>
  <si>
    <t>EMP 9</t>
  </si>
  <si>
    <t>EMP 10</t>
  </si>
  <si>
    <t>EMP 11</t>
  </si>
  <si>
    <t>EMP 12</t>
  </si>
  <si>
    <t>EMP 13</t>
  </si>
  <si>
    <t>CTI 1</t>
  </si>
  <si>
    <t>CTI 2</t>
  </si>
  <si>
    <t>CTI 3</t>
  </si>
  <si>
    <t>CTI 4</t>
  </si>
  <si>
    <t>CTI 5</t>
  </si>
  <si>
    <t>CTI 6</t>
  </si>
  <si>
    <t>CTI 7</t>
  </si>
  <si>
    <t>CTI 8</t>
  </si>
  <si>
    <t>CTI 9</t>
  </si>
  <si>
    <t>CTI 10</t>
  </si>
  <si>
    <t>CTI 11</t>
  </si>
  <si>
    <t>CTI 12</t>
  </si>
  <si>
    <t>CTI 13</t>
  </si>
  <si>
    <t>MIN 1</t>
  </si>
  <si>
    <t>MIN 2</t>
  </si>
  <si>
    <t>MIN 3</t>
  </si>
  <si>
    <t>MIN 4</t>
  </si>
  <si>
    <t>MIN 5</t>
  </si>
  <si>
    <t>MIN 6</t>
  </si>
  <si>
    <t>MIN 7</t>
  </si>
  <si>
    <t>MIN 8</t>
  </si>
  <si>
    <t>MIN 9</t>
  </si>
  <si>
    <t>MIN 10</t>
  </si>
  <si>
    <t>MIN 11</t>
  </si>
  <si>
    <t>TIC 1</t>
  </si>
  <si>
    <t>TIC 2</t>
  </si>
  <si>
    <t>TIC 3</t>
  </si>
  <si>
    <t>TIC 4</t>
  </si>
  <si>
    <t>TIC 5</t>
  </si>
  <si>
    <t>TIC 6</t>
  </si>
  <si>
    <t>TIC 7</t>
  </si>
  <si>
    <t>TIC 8</t>
  </si>
  <si>
    <t>TIC 9</t>
  </si>
  <si>
    <t>TIC 10</t>
  </si>
  <si>
    <t>TIC 11</t>
  </si>
  <si>
    <t>TIC 12</t>
  </si>
  <si>
    <t>TIC 13</t>
  </si>
  <si>
    <t>TIC 14</t>
  </si>
  <si>
    <t>TIC 15</t>
  </si>
  <si>
    <t>TIC 16</t>
  </si>
  <si>
    <t>TIC 17</t>
  </si>
  <si>
    <t>TIC 18</t>
  </si>
  <si>
    <t>TIC 19</t>
  </si>
  <si>
    <t>TIC 20</t>
  </si>
  <si>
    <t>TIC 21</t>
  </si>
  <si>
    <t>TIC 22</t>
  </si>
  <si>
    <t>TIC 23</t>
  </si>
  <si>
    <t>TIC 24</t>
  </si>
  <si>
    <t>TIC 25</t>
  </si>
  <si>
    <t>TIC 26</t>
  </si>
  <si>
    <t>TIC 27</t>
  </si>
  <si>
    <t>TIC 28</t>
  </si>
  <si>
    <t>TIC 29</t>
  </si>
  <si>
    <t>TIC 30</t>
  </si>
  <si>
    <t>TIC 31</t>
  </si>
  <si>
    <t>TIC 32</t>
  </si>
  <si>
    <t>TIC 33</t>
  </si>
  <si>
    <t>TIC 34</t>
  </si>
  <si>
    <t>DE 1</t>
  </si>
  <si>
    <t>DE 2</t>
  </si>
  <si>
    <t>DE 3</t>
  </si>
  <si>
    <t>DE 4</t>
  </si>
  <si>
    <t>DE 5</t>
  </si>
  <si>
    <t>DE 6</t>
  </si>
  <si>
    <t>DE 7</t>
  </si>
  <si>
    <t>DE 8</t>
  </si>
  <si>
    <t>DE 9</t>
  </si>
  <si>
    <t>DE 10</t>
  </si>
  <si>
    <t>DE 11</t>
  </si>
  <si>
    <t>DE 12</t>
  </si>
  <si>
    <t>ICS 1</t>
  </si>
  <si>
    <t>ICS 2</t>
  </si>
  <si>
    <t>ICS 3</t>
  </si>
  <si>
    <t>ICS 4</t>
  </si>
  <si>
    <t>ICS 5</t>
  </si>
  <si>
    <t>ICS 6</t>
  </si>
  <si>
    <t>ICS 7</t>
  </si>
  <si>
    <t>ICS 8</t>
  </si>
  <si>
    <t>ICS 9</t>
  </si>
  <si>
    <t>ICS 10</t>
  </si>
  <si>
    <t>ICS 11</t>
  </si>
  <si>
    <t>ICS 12</t>
  </si>
  <si>
    <t>ICS 13</t>
  </si>
  <si>
    <t>ICS 14</t>
  </si>
  <si>
    <t>ICS 15</t>
  </si>
  <si>
    <t>ICS 16</t>
  </si>
  <si>
    <t>ICS 17</t>
  </si>
  <si>
    <t>ICS 18</t>
  </si>
  <si>
    <t>ICS 19</t>
  </si>
  <si>
    <t>ICS 20</t>
  </si>
  <si>
    <t>MATRIZ PLURIANUAL DE INVERSIÓN</t>
  </si>
  <si>
    <t>Millones de pesos ($)</t>
  </si>
  <si>
    <t>Total</t>
  </si>
  <si>
    <t>Recursos-Propios</t>
  </si>
  <si>
    <t>SGR</t>
  </si>
  <si>
    <t>Crédito</t>
  </si>
  <si>
    <t>Nación-Mpios</t>
  </si>
  <si>
    <t>Otros</t>
  </si>
  <si>
    <t>DISTIBRUIDO (D)</t>
  </si>
  <si>
    <t>MÁS OPORTUNIDADES PARA TODOS</t>
  </si>
  <si>
    <t>ASIGNADO (A)</t>
  </si>
  <si>
    <t>POR DISTRIBUIR (D-A)</t>
  </si>
  <si>
    <t>AO</t>
  </si>
  <si>
    <t>PROYECTOS BANDERA</t>
  </si>
  <si>
    <t>A,1</t>
  </si>
  <si>
    <t>APUESTAS</t>
  </si>
  <si>
    <t>A,1,1</t>
  </si>
  <si>
    <t>Construcción de tres vías secundarias para más oportunidades de transitabilidad</t>
  </si>
  <si>
    <t xml:space="preserve"> </t>
  </si>
  <si>
    <t>A,1,2</t>
  </si>
  <si>
    <t>Celebración del Bicentenario de la Constitución de Cúcuta/Centro de convenciones</t>
  </si>
  <si>
    <t>A,1,3</t>
  </si>
  <si>
    <t>Conexión a la red Nacional de Gas</t>
  </si>
  <si>
    <t>A,1,4</t>
  </si>
  <si>
    <t>Pacto por la Educación</t>
  </si>
  <si>
    <t>A,1,5</t>
  </si>
  <si>
    <t>Pacto por la Transparencia “Una Nueva Forma de Gobernar”</t>
  </si>
  <si>
    <t>A,1,6</t>
  </si>
  <si>
    <t xml:space="preserve">Pacto por el Desarrollo Productivo y Competitivo, Universidad - Empresa – Estado - </t>
  </si>
  <si>
    <t>A,1,7</t>
  </si>
  <si>
    <t xml:space="preserve">Agenda Verde del Departamento </t>
  </si>
  <si>
    <t>A,1,8</t>
  </si>
  <si>
    <t>Pacto por la Seguridad</t>
  </si>
  <si>
    <t>A,1,9</t>
  </si>
  <si>
    <t>Construcción nuevo Puente Mariano Ospina Pérez</t>
  </si>
  <si>
    <t>A,1,10</t>
  </si>
  <si>
    <t>Distrito de innovación</t>
  </si>
  <si>
    <t>O,1</t>
  </si>
  <si>
    <t>OPORTUNIDADES</t>
  </si>
  <si>
    <t>O,1,1</t>
  </si>
  <si>
    <t>Becas y subsidios en técnicos y tecnólogos para estratos 1, 2 y 3</t>
  </si>
  <si>
    <t>O,1,2</t>
  </si>
  <si>
    <t>Créditos de apoyo al emprendimiento a mujeres cabeza de familia</t>
  </si>
  <si>
    <t>O,1,3</t>
  </si>
  <si>
    <t xml:space="preserve">Créditos de apoyo al emprendimiento para jóvenes. </t>
  </si>
  <si>
    <t>O,1,4</t>
  </si>
  <si>
    <t>Electrificación rural a hogares del Catatumbo</t>
  </si>
  <si>
    <t>O,1,5</t>
  </si>
  <si>
    <t>Atención médica integral en casa y telemedicina</t>
  </si>
  <si>
    <t>O,1,6</t>
  </si>
  <si>
    <t>Apuesta por la equidad en la educación</t>
  </si>
  <si>
    <t>O,1,7</t>
  </si>
  <si>
    <t>Universidad del Catatumbo.</t>
  </si>
  <si>
    <t>O,1,8</t>
  </si>
  <si>
    <t>Construcción de  Megacolegios</t>
  </si>
  <si>
    <t>O,1,9</t>
  </si>
  <si>
    <t>Construcción de Centros de Integración para el Desarrollo Social</t>
  </si>
  <si>
    <t>O,1,10</t>
  </si>
  <si>
    <t>Mejoramiento de la red vial secundaria y terciaria  (incluye combos viales)</t>
  </si>
  <si>
    <t>EJE ESTRATÉGICO Bienestar Social</t>
  </si>
  <si>
    <t>1,1</t>
  </si>
  <si>
    <t>Más Oportunidades para la Educación</t>
  </si>
  <si>
    <t>1,1,1</t>
  </si>
  <si>
    <t>Educación inicial: Más oportunidades para para crecer y aprender</t>
  </si>
  <si>
    <t>1,1,2</t>
  </si>
  <si>
    <t>Nadie se queda sin estudiar: Acogida bienestar y Permanencia (Cobertura)</t>
  </si>
  <si>
    <t>1,1,3</t>
  </si>
  <si>
    <t>Educar con calidad con más oportunidades para transformar vidas</t>
  </si>
  <si>
    <t>1,1,4</t>
  </si>
  <si>
    <t>1,1,5</t>
  </si>
  <si>
    <t>1,2</t>
  </si>
  <si>
    <t>Más Oportunidades para la Salud</t>
  </si>
  <si>
    <t>1,2,1</t>
  </si>
  <si>
    <t>1,2,2</t>
  </si>
  <si>
    <t>Vida saludable y condiciones no transmisibles</t>
  </si>
  <si>
    <t>1,2,3</t>
  </si>
  <si>
    <t>1,2,4</t>
  </si>
  <si>
    <t>1,2,5</t>
  </si>
  <si>
    <t>Sexualidad, derechos sexuales y reproductivos yequidad de género</t>
  </si>
  <si>
    <t>1,2,6</t>
  </si>
  <si>
    <t>1,2,7</t>
  </si>
  <si>
    <t>1,2,8</t>
  </si>
  <si>
    <t>1,2,9</t>
  </si>
  <si>
    <t>1,2,10</t>
  </si>
  <si>
    <t>Fortalecimiento de la autoridad sanitaria para la gestión de la salud</t>
  </si>
  <si>
    <t>1,3</t>
  </si>
  <si>
    <t>Más Oportunidades para el Deporte y la Recreación</t>
  </si>
  <si>
    <t>1,3,1</t>
  </si>
  <si>
    <t>Deporte formativo y aprovechamiento del tiempo libre</t>
  </si>
  <si>
    <t>1,3,2</t>
  </si>
  <si>
    <t>Liderazgo deportivo, deporte asociado y alto rendimiento convencional y paranacional</t>
  </si>
  <si>
    <t>1,3,3</t>
  </si>
  <si>
    <t>Deporte social comunitario, actividad física y recreación</t>
  </si>
  <si>
    <t>1,3,4</t>
  </si>
  <si>
    <t>Infraestructura deportiva y recreativa y de ciencias aplicadas al deporte</t>
  </si>
  <si>
    <t>1,4</t>
  </si>
  <si>
    <t>Más Oportunidades para la Cultura</t>
  </si>
  <si>
    <t>1,4,1</t>
  </si>
  <si>
    <t>Fortalecimiento y desarrollo del Sistema departamental de cultura</t>
  </si>
  <si>
    <t>1,4,2</t>
  </si>
  <si>
    <t>Estímulos para los procesos de creación, circulación y gestión de procesos y productos artísticos y/o culturales</t>
  </si>
  <si>
    <t>1,4,3</t>
  </si>
  <si>
    <t>Fortalecimiento y fomento de los procesos de formación para la creación y gestión de la cultura</t>
  </si>
  <si>
    <t>1,4,4</t>
  </si>
  <si>
    <t>Fomento y mejoramiento de los procesos de acceso de bienes y servicios culturales</t>
  </si>
  <si>
    <t>1,4,5</t>
  </si>
  <si>
    <t>Protección, conservación, restasuración y difusión de la diversidad, la memoria y el patrimonio</t>
  </si>
  <si>
    <t>1,4,6</t>
  </si>
  <si>
    <t>Apoyo y fortalecimiento a la industria cultural y procesos de emprendimiento cultural e innovación.</t>
  </si>
  <si>
    <t>1,5</t>
  </si>
  <si>
    <t>Más Oportunidades para la Inclusión Social (grupos indígenas, afros y rrom)</t>
  </si>
  <si>
    <t>1,5,1</t>
  </si>
  <si>
    <t>Desarrollo Integral de los pueblos indígenas</t>
  </si>
  <si>
    <t>1,5,2</t>
  </si>
  <si>
    <t>Desarrollo Integral de los afrodescendientes</t>
  </si>
  <si>
    <t>1,5,3</t>
  </si>
  <si>
    <t>Desarrollo Integral del pueblo Room</t>
  </si>
  <si>
    <t>1,6</t>
  </si>
  <si>
    <t>Más Oportunidades para la Niñez y la Adolescencia</t>
  </si>
  <si>
    <t>1,6,1</t>
  </si>
  <si>
    <t>Protección y atención a la primera infancia</t>
  </si>
  <si>
    <t>1,6,2</t>
  </si>
  <si>
    <t>Protección y atención a la infancia</t>
  </si>
  <si>
    <t>1,6,3</t>
  </si>
  <si>
    <t>Protección y atención a los adolescentes</t>
  </si>
  <si>
    <t xml:space="preserve">1,7 </t>
  </si>
  <si>
    <t>Más Oportunidades para la Juventud</t>
  </si>
  <si>
    <t>1,7,1</t>
  </si>
  <si>
    <t>Liderazgo juvenil</t>
  </si>
  <si>
    <t>1,7,2</t>
  </si>
  <si>
    <t>Prevención, mitigación y protección de riesgos sociales</t>
  </si>
  <si>
    <t>1,7,3</t>
  </si>
  <si>
    <t>Emprendimiento empresarial en los jóvenes</t>
  </si>
  <si>
    <t>1,8</t>
  </si>
  <si>
    <t>Más Oportunidades para los adultos mayores</t>
  </si>
  <si>
    <t>1,8,1</t>
  </si>
  <si>
    <t>Atención integral al adulto mayor</t>
  </si>
  <si>
    <t>1,8,2</t>
  </si>
  <si>
    <t>Adulto mayor productivo</t>
  </si>
  <si>
    <t>1,9</t>
  </si>
  <si>
    <t xml:space="preserve">Más Oportunidades para las Personas con Discapacidad – PcD </t>
  </si>
  <si>
    <t>1,9,1</t>
  </si>
  <si>
    <t>Atención integral a la población con discapacidad</t>
  </si>
  <si>
    <t>1,9,2</t>
  </si>
  <si>
    <t>Población con Discapacidad Productiva</t>
  </si>
  <si>
    <t>1,9,3</t>
  </si>
  <si>
    <t>Protección de derechos y accesibilidad de las personas con Discapacidad</t>
  </si>
  <si>
    <t>1,9,4</t>
  </si>
  <si>
    <t>Rehabilitación de las Personas con Discapacidad</t>
  </si>
  <si>
    <t>1,10</t>
  </si>
  <si>
    <t>Más Oportunidades para la Mujer y la diversidad de género</t>
  </si>
  <si>
    <t>1,10,1</t>
  </si>
  <si>
    <t>Participación de la mujer en la política pública</t>
  </si>
  <si>
    <t>1,10,2</t>
  </si>
  <si>
    <t>Mujer libre de violencia</t>
  </si>
  <si>
    <t>1,10,3</t>
  </si>
  <si>
    <t>Mujer urbana y rural emprendedora y productiva</t>
  </si>
  <si>
    <t>1,10,4</t>
  </si>
  <si>
    <t>Proyectos especiales para la mujer</t>
  </si>
  <si>
    <t>1,10,5</t>
  </si>
  <si>
    <t>Acciones con población OSIGD - LGBTI</t>
  </si>
  <si>
    <t>EJE ESTRATÉGICO Convivencia</t>
  </si>
  <si>
    <t>2,1</t>
  </si>
  <si>
    <t>Más Oportunidades para la Paz, Derechos Humanos y Derecho Internacional Humanitario - D.I.H</t>
  </si>
  <si>
    <t>2,1,1</t>
  </si>
  <si>
    <t>Construcción de paz, legalidad, reconciliación y dialogo social y comunitario</t>
  </si>
  <si>
    <t>2,1,2</t>
  </si>
  <si>
    <t>Centros Carcelarios, Penitenciarios y de Atención Especializada</t>
  </si>
  <si>
    <t>2,1,3</t>
  </si>
  <si>
    <t>Promoción y Protección de los Derechos Humanos y DIH</t>
  </si>
  <si>
    <t>2,1,4</t>
  </si>
  <si>
    <t>Sus voces nos defienden</t>
  </si>
  <si>
    <t>2,2</t>
  </si>
  <si>
    <t>Más Oportunidades para la Seguridad</t>
  </si>
  <si>
    <t>2,2,1</t>
  </si>
  <si>
    <t>Seguridad y Orden Público</t>
  </si>
  <si>
    <t>2,2,2</t>
  </si>
  <si>
    <t>Fortalecimiento Institucional</t>
  </si>
  <si>
    <t>2,2,3</t>
  </si>
  <si>
    <t>Participación ciudadana</t>
  </si>
  <si>
    <t>2,2,4</t>
  </si>
  <si>
    <t>Observatorio de Orden Público, Social y Político</t>
  </si>
  <si>
    <t>2,3</t>
  </si>
  <si>
    <t>Más Oportunidades para la Convivencia</t>
  </si>
  <si>
    <t>2,3,1</t>
  </si>
  <si>
    <t>Prevención de la Violencia</t>
  </si>
  <si>
    <t>2,3,2</t>
  </si>
  <si>
    <t>No al Reclutamiento, uso y utilización de niños, niñas, adolescentes y jóvenes en conflictos armados</t>
  </si>
  <si>
    <t>2,3,3</t>
  </si>
  <si>
    <t>Lucha contra la trata de personas</t>
  </si>
  <si>
    <t>2,3,4</t>
  </si>
  <si>
    <t>Acción integral contra minas antipersonas (MAP), muinición sin explotar (MUSE) y trampas explosivas (TE)</t>
  </si>
  <si>
    <t>2,4</t>
  </si>
  <si>
    <t>Más Oportunidades para las Víctimas y para la Paz</t>
  </si>
  <si>
    <t>2,4,1</t>
  </si>
  <si>
    <t>Atención a las Víctimas del Conflicto armado interno.</t>
  </si>
  <si>
    <t>2,4,2</t>
  </si>
  <si>
    <t>Oportunidades para ser Productivos.</t>
  </si>
  <si>
    <t>2,4,3</t>
  </si>
  <si>
    <t>Memoria Histórica al servicio de la innovación social y productividad.</t>
  </si>
  <si>
    <t>EJE ESTRATÉGICO Gobernanza.</t>
  </si>
  <si>
    <t>3,1</t>
  </si>
  <si>
    <t>Más Oportunidades para el Ordenamiento Territorial</t>
  </si>
  <si>
    <t>3,1,1</t>
  </si>
  <si>
    <t>Ordenamiento Territorial Departamental</t>
  </si>
  <si>
    <t>3,1,2</t>
  </si>
  <si>
    <t>Ordenamiento Territorial Municipal</t>
  </si>
  <si>
    <t>3,2</t>
  </si>
  <si>
    <t xml:space="preserve">Más Oportunidades con la Cooperación para el desarrollo y la integración fronteriza </t>
  </si>
  <si>
    <t>3,2,1</t>
  </si>
  <si>
    <t xml:space="preserve">Plan de promoción para la inversion extranjera y nacional en Polos de Desarrollo </t>
  </si>
  <si>
    <t>3,2,2</t>
  </si>
  <si>
    <t xml:space="preserve">Caracterización para la protección y la estabilización socioeconómica migratoria </t>
  </si>
  <si>
    <t>3,2,3</t>
  </si>
  <si>
    <t>Fortalecimiento de las organizaciones sociales en frontera</t>
  </si>
  <si>
    <t>3,3</t>
  </si>
  <si>
    <t>Más Oportunidades para la Frontera</t>
  </si>
  <si>
    <t>3,3,1</t>
  </si>
  <si>
    <t>Funcionalidad transfronteriza</t>
  </si>
  <si>
    <t>3,3,2</t>
  </si>
  <si>
    <t xml:space="preserve">Apoyos a la movilidad migratoria </t>
  </si>
  <si>
    <t>3,3,3</t>
  </si>
  <si>
    <t xml:space="preserve">Plan de ordenamiento y Gobernanza fronteriza </t>
  </si>
  <si>
    <t>3,4</t>
  </si>
  <si>
    <t>Más Oportunidades para el Buen Gobierno</t>
  </si>
  <si>
    <t>3,4,1</t>
  </si>
  <si>
    <t>Fortalecimiento de la capacidad de gestión departamental</t>
  </si>
  <si>
    <t>3,4,2</t>
  </si>
  <si>
    <t>Fortalecimiento de la participación comunitaria</t>
  </si>
  <si>
    <t>3,4,3</t>
  </si>
  <si>
    <t>Sistemas de Información Territorial (Política 16: Gestión de Sistemas de Información)</t>
  </si>
  <si>
    <t>3,4,4</t>
  </si>
  <si>
    <t>Fortalecimiento de las Finanzas Públicas</t>
  </si>
  <si>
    <t>3,5</t>
  </si>
  <si>
    <t>Más Oportunidades para la Territorialidad</t>
  </si>
  <si>
    <t>3,5,1</t>
  </si>
  <si>
    <t>Fortalecimiento en la gestión y capacidad administrativa de los municipios y subregiones</t>
  </si>
  <si>
    <t>3,5,2</t>
  </si>
  <si>
    <t xml:space="preserve">Fortalecimiento de la asociatividad en los municipios </t>
  </si>
  <si>
    <t>EJE ESTRATÉGICO Hábitat</t>
  </si>
  <si>
    <t>4,1</t>
  </si>
  <si>
    <t>Más Oportunidades para los Bosques, Biodiversidad y Servicios Ecosistémicos</t>
  </si>
  <si>
    <t>4,1,1</t>
  </si>
  <si>
    <t>Mejor ambiente en tu territorio</t>
  </si>
  <si>
    <t>4,2</t>
  </si>
  <si>
    <t>Más Oportunidades para los Recursos Hídricos</t>
  </si>
  <si>
    <t>4,2,1</t>
  </si>
  <si>
    <t>Agua para la vida, ciudad y territorio</t>
  </si>
  <si>
    <t>4,3</t>
  </si>
  <si>
    <t>Más Oportunidades para los Asuntos Ambientales, Sectoriales y Urbanos</t>
  </si>
  <si>
    <t>4,3,1</t>
  </si>
  <si>
    <t>Ambiente multisectorial sostenible</t>
  </si>
  <si>
    <t>4,4</t>
  </si>
  <si>
    <t>Más Oportunidades para la Mitigación y Adaptación al Cambio Climático</t>
  </si>
  <si>
    <t>4,4,1</t>
  </si>
  <si>
    <t>Innovando para un territorio ambientalmente sostenible</t>
  </si>
  <si>
    <t>4,5</t>
  </si>
  <si>
    <t>Más Oportunidades para la Educación Ambiental</t>
  </si>
  <si>
    <t>4,5,1</t>
  </si>
  <si>
    <t>Oportunidades para la cultura ambiental</t>
  </si>
  <si>
    <t>4,6</t>
  </si>
  <si>
    <t>Más Oportunidades para la Gestión Integral del Riesgo</t>
  </si>
  <si>
    <t>4,6,1</t>
  </si>
  <si>
    <t>Gobernabilidad en la Gestión del Riesgo de Desastres</t>
  </si>
  <si>
    <t>4,6,2</t>
  </si>
  <si>
    <t>Mejoramiento del Conocimiento del Riesgo de Desastres</t>
  </si>
  <si>
    <t>4,6,3</t>
  </si>
  <si>
    <t>Reducción del Riesgo desde la planificación, mitigación y la prevención</t>
  </si>
  <si>
    <t>4,6,4</t>
  </si>
  <si>
    <t>Preparación, Atención y Manejo de la emergencia</t>
  </si>
  <si>
    <t>4,7</t>
  </si>
  <si>
    <t>Más Oportunidades para la Vivienda Digna</t>
  </si>
  <si>
    <t>4,7,1</t>
  </si>
  <si>
    <t>Más hogares en vivienda propia</t>
  </si>
  <si>
    <t>4,7,2</t>
  </si>
  <si>
    <t>Mejores viviendas, vida digna</t>
  </si>
  <si>
    <t>4,7,3</t>
  </si>
  <si>
    <t>Saneamiento y Titulación de la Propiedad Pública Inmobiliaria</t>
  </si>
  <si>
    <t>EJE ESTRATÉGICO Infraestructura</t>
  </si>
  <si>
    <t>5,1</t>
  </si>
  <si>
    <t>Más Oportunidades para la Infraestructura Vial</t>
  </si>
  <si>
    <t>5,1,1</t>
  </si>
  <si>
    <t>Plan Vial Departamental con más oportunidades</t>
  </si>
  <si>
    <t>5,1,2</t>
  </si>
  <si>
    <t xml:space="preserve">Intervenciones viales generadoras de más oportunidades de desarrollo para las subregiones de Norte de Santander    </t>
  </si>
  <si>
    <t>5,1,3</t>
  </si>
  <si>
    <t>Apuesta para el mejoramiento de vías urbanas</t>
  </si>
  <si>
    <t>5,1,4</t>
  </si>
  <si>
    <t>Un norte con más oportunidades conectado a Colombia</t>
  </si>
  <si>
    <t>5,2</t>
  </si>
  <si>
    <t>Más Oportunidades para la movilidad y la seguridad vial</t>
  </si>
  <si>
    <t>5,2,1</t>
  </si>
  <si>
    <t>Implementación del Plan Departamental-PDSV para una movilidad segura</t>
  </si>
  <si>
    <t>5,3</t>
  </si>
  <si>
    <t>Más Oportunidades para los Servicios Públicos Domiciliarios: Agua, Saneamiento Básico y Energía</t>
  </si>
  <si>
    <t>5,3,1</t>
  </si>
  <si>
    <t>Acceso a agua potable y saneamiento adecuado</t>
  </si>
  <si>
    <t>5,3,2</t>
  </si>
  <si>
    <t>Modernización, fortalecimiento y aseguramiento de la prestación de los servicios de agua potable y saneamiento básico</t>
  </si>
  <si>
    <t>5,4</t>
  </si>
  <si>
    <t>Oportunidades para la Infraestructura del Bienestar Social</t>
  </si>
  <si>
    <t>5,4,1</t>
  </si>
  <si>
    <t>EJE ESTRATÉGICO Productividad</t>
  </si>
  <si>
    <t>6,1</t>
  </si>
  <si>
    <t>Más Oportunidades para para lo Agropecuario, Pesca y Plantaciones Forestales</t>
  </si>
  <si>
    <t>6,1,1</t>
  </si>
  <si>
    <t xml:space="preserve">Investigación Agropecuaria y Adopción de Tecnología </t>
  </si>
  <si>
    <t>6,1,2</t>
  </si>
  <si>
    <t>Acceso al Crédito y Financiamiento de Proyectos Productivos</t>
  </si>
  <si>
    <t>6,1,3</t>
  </si>
  <si>
    <t>Norte de Santander Productivo, Sostenible e Incluyente</t>
  </si>
  <si>
    <t>6,1,4</t>
  </si>
  <si>
    <t>Infraestructura Productiva para el Desarrollo Agropecuario</t>
  </si>
  <si>
    <t>6,1,5</t>
  </si>
  <si>
    <t>Formalización de la Propiedad Rural</t>
  </si>
  <si>
    <t>6,1,6</t>
  </si>
  <si>
    <t>Creemos en la Institucionalidad</t>
  </si>
  <si>
    <t>6,1,7</t>
  </si>
  <si>
    <t>Certificación para la Agricultura</t>
  </si>
  <si>
    <t>6,1,8</t>
  </si>
  <si>
    <t>Sostenibilidad de la actividad forestal</t>
  </si>
  <si>
    <t>6,1,9</t>
  </si>
  <si>
    <t>El PDET es de Todos</t>
  </si>
  <si>
    <t>6,2</t>
  </si>
  <si>
    <t>Más Oportunidades para el Turismo y las Artesanías</t>
  </si>
  <si>
    <t>6,2,1</t>
  </si>
  <si>
    <t>Un destino con marca región</t>
  </si>
  <si>
    <t>6,2,2</t>
  </si>
  <si>
    <t>Condiciones institucionales para el impulso al sector turismo</t>
  </si>
  <si>
    <t>6,2,3</t>
  </si>
  <si>
    <t>Productividad turística regional</t>
  </si>
  <si>
    <t>6,3</t>
  </si>
  <si>
    <t>Más Oportunidades para el Emprendimiento</t>
  </si>
  <si>
    <t>6,3,1</t>
  </si>
  <si>
    <t>Fortalecimiento y desarrollo de actividades para promover el emprendimiento y generación de empleo en Norte de Santander</t>
  </si>
  <si>
    <t>6,3,2</t>
  </si>
  <si>
    <t>Fortalecimiento y financiamiento para la creación de emprendimientos</t>
  </si>
  <si>
    <t>6,4</t>
  </si>
  <si>
    <t>Más Oportunidades para la Ciencia, Tecnología e Innovación CTI</t>
  </si>
  <si>
    <t>6,4,1</t>
  </si>
  <si>
    <t>Implementación políticas y estrategias para el desarrollo de actividades de ciencia, tecnología e innovación en Norte de Santander</t>
  </si>
  <si>
    <t>6,4,2</t>
  </si>
  <si>
    <t>Impulsar y fortalecer la infraestructura tecnológica e innovación para la competitividad de Norte de Santander</t>
  </si>
  <si>
    <t>6,4,3</t>
  </si>
  <si>
    <t>Formación de capital humano de alto nivel para doctorado y maestría investigativa e iniciación a la investigación en jóvenes investigadores para Norte de Santander</t>
  </si>
  <si>
    <t>6,4,4</t>
  </si>
  <si>
    <t>Proyectos de Ciencia, Tecnología e Innovación para los diferentes Sectores</t>
  </si>
  <si>
    <t>6,5</t>
  </si>
  <si>
    <t>Más Oportunidades para la Minería</t>
  </si>
  <si>
    <t>6,5,1</t>
  </si>
  <si>
    <t xml:space="preserve">Fortalecimiento de los procesos del sector minero energético </t>
  </si>
  <si>
    <t>6,5,2</t>
  </si>
  <si>
    <t>Apoyo y gestión para mejorar la productividad del sector minero energetico</t>
  </si>
  <si>
    <t>6,6</t>
  </si>
  <si>
    <t>Más Oportunidades para las Tecnologías de la Información y las Comunicaciones TIC</t>
  </si>
  <si>
    <t>6,6,1</t>
  </si>
  <si>
    <t>Empoderamiento Ciudadano en uso y apropiación TIC</t>
  </si>
  <si>
    <t>6,6,2</t>
  </si>
  <si>
    <t>Plataformas, Sistemas de Información y aplicaciones para los diferentes sectores priorizados</t>
  </si>
  <si>
    <t>6,6,3</t>
  </si>
  <si>
    <t>Infraestructura Tecnológica y Conectividad</t>
  </si>
  <si>
    <t>6,6,4</t>
  </si>
  <si>
    <t>Transformación Digital Territorial</t>
  </si>
  <si>
    <t>6,7</t>
  </si>
  <si>
    <t>Más Oportunidades para el Desarrollo Empresarial</t>
  </si>
  <si>
    <t>6,7,1</t>
  </si>
  <si>
    <t>Apoyo y fortalecimiento para desarrollo productivo y competitivo del sector empresarial</t>
  </si>
  <si>
    <t>6,7,2</t>
  </si>
  <si>
    <t>Acceso al crédito y promoción de inversión para el desarrollo empresarial</t>
  </si>
  <si>
    <t>6,8</t>
  </si>
  <si>
    <t>Más Oportunidades para la Industria, el Comercio y Servicios</t>
  </si>
  <si>
    <t>6,8,1</t>
  </si>
  <si>
    <t>Fortalecimiento del tejido empresarial e industrial del departamento</t>
  </si>
  <si>
    <t>6,8,2</t>
  </si>
  <si>
    <t>Internacionalización, Ruta del Desarrollo Económico</t>
  </si>
  <si>
    <t>6,8,3</t>
  </si>
  <si>
    <t>Empleo digno y decente para la productividad</t>
  </si>
  <si>
    <t>SECRETARÌA DE CULTURA</t>
  </si>
  <si>
    <t>SECRETARÌA DE DESARROLLO SOCIAL</t>
  </si>
  <si>
    <t>CONSEJERÍA PARA LA POBLACIÓN CON DISCAPACIDAD</t>
  </si>
  <si>
    <t>SECRETARÌA DE LA MUJER</t>
  </si>
  <si>
    <t>SECRETARÌA DE GOBIERNO</t>
  </si>
  <si>
    <t>2.1 Más Oportunidades para la Paz, Derechos Humanos y  -D.I.H</t>
  </si>
  <si>
    <t>SECRETARÌA DE PLANEACIÓN Y DESARROLLO TERRITORIAL</t>
  </si>
  <si>
    <t>SECRETARÌA DE FRONTERAS Y COOPERACIÓN INTERNACIONAL</t>
  </si>
  <si>
    <t>SECRETARÌA GENERAL</t>
  </si>
  <si>
    <t>SECRETARÌA DE HACIENDA</t>
  </si>
  <si>
    <t>CONSEJERÍA PARA LA GESTIÓN DEL RIESGO</t>
  </si>
  <si>
    <t>SECRETARÌA DE AGUA POTABLE Y SANEAMIENTO BÁSICO</t>
  </si>
  <si>
    <t>1.1. Más Oportunidades para la Educación</t>
  </si>
  <si>
    <t>1.1.1. Educación inicial: Más oportunidades para crecer y aprender</t>
  </si>
  <si>
    <t>1.1.1.1. Transiciones integrales</t>
  </si>
  <si>
    <t>% de los niños y niñas que transitan de la oferta del ICBF y el DPS ingresan al grado de Transición</t>
  </si>
  <si>
    <t>1.1.1.2. Sistemas de Información para la Primera Infancia</t>
  </si>
  <si>
    <t>% de niños y niñas de 0 a 5 años con seguimiento en educación a través del Sistema de Seguimiento al Desarrollo Integral a la Primera Infancia SSDIPI</t>
  </si>
  <si>
    <t>1.1.1.3. Asistencia técnica, vigilancia y control para el cumplimiento de estándares</t>
  </si>
  <si>
    <t>% de establecimientos educativos Oficiales con acciones de vigilancia y control en el grado Transición</t>
  </si>
  <si>
    <t>% de Establecimientos educativos No Oficiales con acciones de vigilancia y control en el grado Transición</t>
  </si>
  <si>
    <t>1.1.1.4. Calidad en la educación inicial y preescolar</t>
  </si>
  <si>
    <t>% de agentes educativos y docentes de transición con procesos de actualización en temáticas de atención integral a la primera infancia (Incluye profesionalización y posgrados)</t>
  </si>
  <si>
    <t>% de establecimientos educativos con procesos de fortalecimiento y acompañamiento pedagógico</t>
  </si>
  <si>
    <t>% establecimientos educativos con procesos de acompañamiento para la valoración del desarrollo en la primera infancia</t>
  </si>
  <si>
    <t>1.1.2. Nadie se queda sin estudiar: Acogida bienestar y Permanencia</t>
  </si>
  <si>
    <t>1.1.2.1. Ambientes de aprendizaje</t>
  </si>
  <si>
    <t>Sedes educativas con espacios mejorados (aulas de clase, baterías sanitarias, aulas especializadas, laboratorios, cerramientos, restaurantes, y escenarios deportivos, soluciones tecnológicas de potabilización de agua)</t>
  </si>
  <si>
    <t>Sedes educativas de los municipios PDET con espacios mejorados (aulas de clase, baterías sanitarias, aulas especializadas, laboratorios, cerramientos, restaurantes, y escenarios deportivos, soluciones tecnológicas de potabilización de agua)</t>
  </si>
  <si>
    <t xml:space="preserve">1.1.2.2. Acceso Seguro y Bienestar </t>
  </si>
  <si>
    <t>Estudiantes beneficiados con transporte escolar convencional y no convencional (como canoas, mulas, bicicletas, etc.) con apoyo departamental</t>
  </si>
  <si>
    <t>Estudiantes por año beneficiados con el programa de Alimentación Escolar</t>
  </si>
  <si>
    <t>1.1.2.3. Acogida</t>
  </si>
  <si>
    <t>1.1.2.4. Estrategias de inclusión y atención a la diversidad</t>
  </si>
  <si>
    <t>1.1.3. Educar con calidad con más oportunidades para transformar vidas</t>
  </si>
  <si>
    <t xml:space="preserve">1.1.3.1. Desarrollo Profesoral </t>
  </si>
  <si>
    <t>Foros de experiencias significativas. (1) Anual</t>
  </si>
  <si>
    <t>Docentes formados en competencias básicas y fortalecimiento de capacidades para mejores prácticas de aula, trabajo con poblaciones en condición de vulnerabilidad y educación en emergencia</t>
  </si>
  <si>
    <t>1.1.3.2. Orientación Curricular</t>
  </si>
  <si>
    <t>1.1.3.3. Fortalecimiento de aprendizajes</t>
  </si>
  <si>
    <t>1.1.3.4. Valoración del desarrollo y evaluación de los aprendizajes</t>
  </si>
  <si>
    <t>1.1.3.5. Entornos escolares para la vida, la convivencia y la ciudadanía (Desarrollo de competencias socioemocionales y ciudadanas)</t>
  </si>
  <si>
    <t>% de establecimientos educativos implementando los proyectos pedagógicos transversales (Con énfasis en el cuidado del agua, el cambio climático y la reforestación)</t>
  </si>
  <si>
    <t>1.1.3.6. Gestión para los establecimientos educativos</t>
  </si>
  <si>
    <t>1.1.3.7. Implementación de la Jornada Única</t>
  </si>
  <si>
    <t>1.1.3.8. Educación Rural integral</t>
  </si>
  <si>
    <t>Establecimientos educativos acompañados en el fortalecimiento de los modelos educativos pertinentes a la educación rural</t>
  </si>
  <si>
    <t xml:space="preserve">1.1.3.9. Fortalecimiento de la Media </t>
  </si>
  <si>
    <t>1.1.4. Educación superior con calidad para reducir brechas e inequidades</t>
  </si>
  <si>
    <t>1.1.4.1. Más y mejores oportunidades de acceso a la educación superior</t>
  </si>
  <si>
    <t>Estudiantes beneficiados con becas y/o subsidios universitarios para carreras técnicas, tecnológicas y profesionales para los estratos uno, dos y tres (1, 2 y 3)</t>
  </si>
  <si>
    <t>1.1.4.2. Fortalecimiento de la formación técnica y tecnológica de acuerdo con la demanda del sector productivo de la región</t>
  </si>
  <si>
    <t>Municipios desarrollando programas de asistencia y formación técnica y tecnológica en articulación con el Instituto Superior de Educación Rural (ISER)</t>
  </si>
  <si>
    <t>1.1.4.3. La investigación y calidad como motor de desarrollo</t>
  </si>
  <si>
    <t>% de instituciones de educación superior acompañadas por el Departamento para optar a acreditación de calidad</t>
  </si>
  <si>
    <t>1.1.5. Fortalecimiento institucional y corresponsabilidad de todos los actores</t>
  </si>
  <si>
    <t>1.1.5.1. Sistemas de información y modernización</t>
  </si>
  <si>
    <t>1.1.5.2. Gestión para los establecimientos educativos</t>
  </si>
  <si>
    <t>% Instituciones Educativas privadas existentes en el Departamento con procesos de control normativo realizado</t>
  </si>
  <si>
    <t xml:space="preserve">1.1.5.3. Bienestar </t>
  </si>
  <si>
    <t>1.2. Más Oportunidades para la Salud.</t>
  </si>
  <si>
    <t>1.2.1. Salud Ambiental</t>
  </si>
  <si>
    <t>1.2.1.1. Hábitat saludables</t>
  </si>
  <si>
    <t>Municipios con espacios de gestión intersectorial para la salud ambiental incluidos los Municipios PDET</t>
  </si>
  <si>
    <t>1.2.1.2. Situaciones en salud relacionadas con condiciones ambientales</t>
  </si>
  <si>
    <t>Municipios en categorías 4° a 6° se realiza la vigilancia sanitaria de los factores de riesgo en salud ambiental</t>
  </si>
  <si>
    <t>Municipios en categorías 4° a 6° con establecimientos de alto y bajo riesgo de interés sanitario vigilados, según censo territorial</t>
  </si>
  <si>
    <t xml:space="preserve">1.2.2. Vida saludable y condiciones no transmisibles </t>
  </si>
  <si>
    <t>1.2.2.1. Modos condiciones y estilos de vida saludables</t>
  </si>
  <si>
    <t xml:space="preserve">Municipios con seguimiento a la implementación en el sector público y privado de una estrategia integral departamental de estilos de vida saludable para la disminución de factores de riesgo para las enfermedades crónicas no transmisibles ECNT y la salud bucal visual y auditiva SBVA, con énfasis en efectos colaterales por covid 19 </t>
  </si>
  <si>
    <t>1.2.2.2. Condiciones crónicas prevalentes</t>
  </si>
  <si>
    <t>Empresas Sociales del Estado ESE con adherencia a las Rutas Integrales de Atención para las enfermedades crónicas no transmisibles ECNT y la salud bucal visual y auditiva SBVA, con prioridad en los municipios poder</t>
  </si>
  <si>
    <t>1.2.3. Convivencia social y salud mental</t>
  </si>
  <si>
    <t>1.2.3.1. Promoción de la salud mental y la convivencia</t>
  </si>
  <si>
    <t>Municipios adoptan y adaptan la política departamental de salud mental, con énfasis en la atención a los efectos colaterales del COVID-19 incluidos los municipios PDET</t>
  </si>
  <si>
    <t>1.2.3.2. Prevención y atención integral a problemas y trastornos mentales y a diferentes formas de violencia</t>
  </si>
  <si>
    <t>Contención en 15 x 10.000 habitantes la Tasa de consumo de sustancias psicoactivas SPA ilícitas por atención en servicios de salud en personas de 12 a 65 años</t>
  </si>
  <si>
    <t>1.2.4. Seguridad alimentaria y nutricional</t>
  </si>
  <si>
    <t>1.2.4.1. Consumo y aprovechamiento biológico de alimentos</t>
  </si>
  <si>
    <t>Reducción de la mortalidad infantil evitable por desnutrición (de 9.4 a 4.7) con énfasis en la atención a los efectos colaterales del COVID-19</t>
  </si>
  <si>
    <t>1.2.4.2. Inocuidad y calidad de los alimentos</t>
  </si>
  <si>
    <t>de notificación Inmediata de SIVIGILA con Identificación del Agente etiológico en brotes de enfermedades transmitidas por alimentos (ETA).</t>
  </si>
  <si>
    <t>1.2.5. Derechos sexuales y reproductivos y equidad de género</t>
  </si>
  <si>
    <t>1.2.5.1. Promoción de los derechos sexuales y reproductivos y equidad de género</t>
  </si>
  <si>
    <t>Municipios con desarrollo de programas para garantizar los derechos sexuales y los derechos reproductivos con prioridad en los Municipios PDET.</t>
  </si>
  <si>
    <t>1.2.5.2. Prevención y atención integral en salud sexual y reproductiva SSR desde un enfoque de derechos</t>
  </si>
  <si>
    <t>Municipios con vigilancia a la ruta de atención integral de violencias con énfasis en la atención a los efectos colaterales del COVID-19 incluidos los municipios PDET.</t>
  </si>
  <si>
    <t>Disminuida la tasa de fecundidad especifica en niñas de 10 a 14 años, a menos de 1 nacimientos por cada 1000 niñas</t>
  </si>
  <si>
    <t xml:space="preserve">Disminuida la tasa de fecundidad especifica de 68 a 44 por 1000 en adolescentes de 15 a 19 años,. </t>
  </si>
  <si>
    <t>Contenida la Tasa de Mortalidad Perinatal en 12,9 x 1000 NV</t>
  </si>
  <si>
    <t>1.2.6 Vida saludable y enfermedades transmisibles</t>
  </si>
  <si>
    <t>1.2.6.1. Enfermedades emergentes, reemergentes y desatendidas</t>
  </si>
  <si>
    <t>IDS 20</t>
  </si>
  <si>
    <t>Contención de la tasa de mortalidad por tuberculosis.</t>
  </si>
  <si>
    <t>IDS 21</t>
  </si>
  <si>
    <t>Mantenida la prevalencia en menos de 1 caso por 10.000 habitantes para cumplir los criterios de eliminación de la Enfermedad de Hansen..</t>
  </si>
  <si>
    <t>IDS 22</t>
  </si>
  <si>
    <t>IDS 23</t>
  </si>
  <si>
    <t>1.2.6.2. Enfermedades inmunoprevenibles</t>
  </si>
  <si>
    <t>IDS 24</t>
  </si>
  <si>
    <t>Municipios Desarrollando EGI -Estrategia de Gestión Integrada para la Promoción de la salud, prevención, vigilancia y control de las zoonosis.</t>
  </si>
  <si>
    <t>IDS 25</t>
  </si>
  <si>
    <t>Disminuida la tasa de letalidad por dengue grave a 10 casos por 100.000 habitantes en el Departamento</t>
  </si>
  <si>
    <t>IDS 26</t>
  </si>
  <si>
    <t>Mantenida la tasa de mortalidad por Malaria en cero muertes *100,000 Habitantes</t>
  </si>
  <si>
    <t>IDS 27</t>
  </si>
  <si>
    <t>Municipios categoría 4 a 6, se desarrollan acciones de Gestión, promoción y vigilancia de las ETV</t>
  </si>
  <si>
    <t>IDS 28</t>
  </si>
  <si>
    <t>1.2.7. Salud pública en emergencias y desastres</t>
  </si>
  <si>
    <t>1.2.7.1. Gestión integral de riesgos en emergencias y desastres</t>
  </si>
  <si>
    <t>Las ESEs del Departamento mantendrán los procesos de planificación permitiendo fortalecer la capacidad de respuesta y el impacto en la salud por emergencias y desastres, con énfasis en la atención a los efectos colaterales del COVID-19 incluidos los municipios PDET</t>
  </si>
  <si>
    <t>1.2.7.2. Respuesta en salud ante situaciones de urgencia, emergencias en salud y desastres</t>
  </si>
  <si>
    <t>Los municipios realizan el seguimiento de los eventos de interés en salud publica en el marco del reglamento sanitario internacional 2005, con énfasis en la atención a los efectos colaterales del COVID-19 incluidos los Municipios PDET</t>
  </si>
  <si>
    <t>1.2.8. Salud y ámbito laboral</t>
  </si>
  <si>
    <t>1.2.8.1. Seguridad y salud en el trabajo</t>
  </si>
  <si>
    <t>Municipios con acciones de promoción de la salud y prevención de riesgos laborales en la población del sector informal de la economía, con énfasis en la atención a los efectos colaterales del COVID-19 incluidos los municipios PDET.</t>
  </si>
  <si>
    <t>1.2.8.2. Situaciones prevalentes de origen laboral</t>
  </si>
  <si>
    <t>Municipios con seguimiento de los accidentes laborales reportados en población trabajadora informal</t>
  </si>
  <si>
    <t>1.2.9. Gestión diferencial de poblaciones vulnerables</t>
  </si>
  <si>
    <t>1.2.9.1. Desarrollo integral de las niñas, niños y adolescentes</t>
  </si>
  <si>
    <t>Contención de la mortalidad por EDA en menores de 5 años (tasa por 100.000), con énfasis del COVID-19.</t>
  </si>
  <si>
    <t>Contención de la mortalidad por IRA en menores de 5 años (tasa por 100.000 ), con énfasis del COVID-19.</t>
  </si>
  <si>
    <t>1.2.9.2. Salud en poblaciones étnicas</t>
  </si>
  <si>
    <t>Promoción de la implementación y adecuación del sistema de salud propio e intercultural (SISPI) para la comunidades étnicas (BARÍ-U´WA) incluyendo los municipios PDET.</t>
  </si>
  <si>
    <t>1.2.9.3. Envejecimiento y vejez</t>
  </si>
  <si>
    <t>Municipios asesorados y asistidos técnicamente en el proceso de implementación, seguimiento de las políticas públicas de envejecimiento y vejez y de apoyo y fortalecimiento a las familias, con énfasis en la atención a los efectos colaterales del COVID-19 incluidos los municipios PDET.</t>
  </si>
  <si>
    <t>1.2.9.4. Salud y género</t>
  </si>
  <si>
    <t>Municipios asesorados y asistidos técnicamente en la adecuación del modelo nacional atención integral al enfoque de género, orientado a la reducción de las inequidades de género en salud con participación social y articulación intersectorial, con énfasis en la atención a los efectos colaterales del COVID-19 incluidos los Municipios PDET.</t>
  </si>
  <si>
    <t>1.2.9.5. Discapacidad</t>
  </si>
  <si>
    <t>Municipios y EPS asesorados y asistidos técnicamente en la implementación de la certificación de Discapacidad y seguimiento a la ampliación de la cobertura del Registro para la Localización y Caracterización de las Personas con Discapacidad - RLCPD.</t>
  </si>
  <si>
    <t>1.2.9.6. Víctimas del conflicto armado interno</t>
  </si>
  <si>
    <t>Municipios del Departamento cuentan con la capacidad técnica y operativa para ejecutar y monitorear el programa de atención psicosocial y salud integral para población víctima del conflicto armado PAPSIVI y las EAPB cuentan con el modelo de atención integral en salud para población víctima del conflicto armado con énfasis en Municipios PDET.</t>
  </si>
  <si>
    <t xml:space="preserve">1.2.10. Fortalecimiento de la autoridad sanitaria para la gestión de la salud </t>
  </si>
  <si>
    <t>1.2.10.1. Fortalecimiento de la autoridad sanitaria</t>
  </si>
  <si>
    <t>Municipios implementan la política de participación social en salud, incluyendo los Municipios PDET</t>
  </si>
  <si>
    <t>El Departamento cuenta con el observatorio de salud pública del Departamento, con énfasis en COVID-19</t>
  </si>
  <si>
    <t xml:space="preserve">Municipios con vigilancia de establecimientos y servicios farmacéuticos. </t>
  </si>
  <si>
    <t>El Departamento basa su modelo de atención en salud en el Modelo de Acción Integral Territorial - MAITE en las ocho (8) líneas de acción: Salud Pública, Aseguramiento, Prestación de Servicios, Talento Humano, Financiamiento, Enfoque diferencial, Articulación intersectorial y Gobernanza con enfoque en el Modelo Integral de salud Rural en los municipios PDET</t>
  </si>
  <si>
    <t>Cumplimiento al programa territorial de rediseño, reorganización y modernización (infraestructura y dotación) de la red pública del Departamento incluidos en el Plan Bienal de Salud Pública</t>
  </si>
  <si>
    <t>Verificación de los prestadores de servicios de salud habilitados en el REPS según el plan anual de visitas y seguimiento, monitoreo y evaluación a los planes de contingencia de las IPS</t>
  </si>
  <si>
    <t>Seguimiento y monitoreo de los prestadores de servicios de salud con quejas interpuestas por los usuarios del SGSSS</t>
  </si>
  <si>
    <t>Seguimiento y monitoreo al 100% de los prestadores de servicios de salud habilitados en el REPS con servicios de seguridad y salud en el trabajo y radiología e imágenes diagnósticas.</t>
  </si>
  <si>
    <t>Del seguimiento y auditoria a las cuentas presentadas por la prestación de los servicios de salud de la red pública y privada, con cargo al Departamento, tanto de la Ley de punto final como la de la población MIGRANTE</t>
  </si>
  <si>
    <t>Gestión de las referencias y contrareferencias presentadas por la red prestadora incluyendo la población migrante, retornada y refugiada-MRR, y municipios PDET.</t>
  </si>
  <si>
    <t>1.3. Más Oportunidades para el Deporte y la Recreación.</t>
  </si>
  <si>
    <t xml:space="preserve">1.3.1. Deporte formativo y aprovechamiento del tiempo libre </t>
  </si>
  <si>
    <t>1.3.1.1. Escuelas de formación deportiva</t>
  </si>
  <si>
    <t>Escuelas de Formación Deportiva funcionando</t>
  </si>
  <si>
    <t>1.3.1.2. Juegos Supérate Intercolegiados</t>
  </si>
  <si>
    <t>municipios participando en los Juegos Supérate Intercolegiados</t>
  </si>
  <si>
    <t xml:space="preserve">1.3.2. Liderazgo deportivo, deporte asociado y alto rendimiento convencional y paranacional </t>
  </si>
  <si>
    <t>1.3.2.1. Procesos del Sistema Nacional del Deporte</t>
  </si>
  <si>
    <t>1.3.2.2. Talento deportivo para el deporte asociado y de alto rendimiento</t>
  </si>
  <si>
    <t>Base de datos de la reserva deportiva del Departamento en las diferentes disciplinas deportivas convencionales y paranacionales organizada y consolidada</t>
  </si>
  <si>
    <t>1.3.2.3. Fortalecimiento del deporte de alto rendimiento convencional y paranacional</t>
  </si>
  <si>
    <t>1.3.2.4. Incentivos al deporte de rendimiento y alto rendimiento convencional y paranacional</t>
  </si>
  <si>
    <t xml:space="preserve">1.3.3. Deporte Social Comunitario, Actividad Física y Recreación </t>
  </si>
  <si>
    <t>1.3.3.1. Fortalecimiento y promoción del deporte social comunitario, la actividad física y la recreación con inclusión social</t>
  </si>
  <si>
    <t>municipios participando en programas recreativos para primera infancia, infancia, adolescencia, juventud, discapacitados, equidad y género, víctimas del conflicto, indígenas personas mayores, Campamentos Juveniles, comunidad LGTBI y Nuevo Comienzo otro motivo para vivir y población en general</t>
  </si>
  <si>
    <t>municipios participando en programas de Deporte Social comunitario para población desplazada, sistema carcelario y penitenciario, sistema de responsabilidad penal para adolescentes, indígenas, discapacidad, población rural, mujeres, gremios y organizaciones comunitarias y población en general.</t>
  </si>
  <si>
    <t>Municipios socializados y participando del programa Hábitos de y Estilos de Vida Saludable “Por un norte activo Hágale Toche”</t>
  </si>
  <si>
    <t>1.3.3.2. Capacitación en deporte social comunitario, actividad física y recreación</t>
  </si>
  <si>
    <t>1.3.4. Infraestructura deportiva, recreativa y de ciencias aplicadas al deporte</t>
  </si>
  <si>
    <t>1.3.4.1. Mantenimiento, remodelación y equipamiento de escenarios deportivos y recreativos</t>
  </si>
  <si>
    <t>Construcción y dotación del Centro de Alto Rendimiento del Bicentenario (CAR)</t>
  </si>
  <si>
    <t>Adecuación y mantenimiento de los escenarios deportivos a cargo de Indenorte</t>
  </si>
  <si>
    <t xml:space="preserve">Escenarios Deportivos construidos, adecuados, remodelados, dotados y/o mantenidos </t>
  </si>
  <si>
    <t xml:space="preserve">Escenarios Recreativos construidos, adecuados, remodelados, dotados y/o mantenidos </t>
  </si>
  <si>
    <t>1.4. Más Oportunidades para la Cultura</t>
  </si>
  <si>
    <t>1.4.1. Fortalecimiento y desarrollo del sistema departamental de cultura.</t>
  </si>
  <si>
    <t>1.4.1.1. Fortalecimiento, Adecuación y articulación de los actores institucionales del sistema de cultura de Norte de Santander</t>
  </si>
  <si>
    <t>C 1</t>
  </si>
  <si>
    <t>C 2</t>
  </si>
  <si>
    <t xml:space="preserve">municipios con acompañamiento técnico a los actores de los sistemas municipales de cultura </t>
  </si>
  <si>
    <t>C 3</t>
  </si>
  <si>
    <t>Entidades culturales participando activamente en redes culturales casas de cultura, bibliotecas, museos y escuelas de formación anualmente</t>
  </si>
  <si>
    <t>C 4</t>
  </si>
  <si>
    <t>1.4.1.2. Fortalecimiento del subsistema de información cultural departamental.</t>
  </si>
  <si>
    <t>C 5</t>
  </si>
  <si>
    <t xml:space="preserve">Módulos del sistema de información cultural (agentes, entidades, eventos, formación y gestión) activos y en funcionamiento </t>
  </si>
  <si>
    <t>C 6</t>
  </si>
  <si>
    <t>C 7</t>
  </si>
  <si>
    <t>C 8</t>
  </si>
  <si>
    <t xml:space="preserve">1.4.1.3. Apoyo para el manteamiento, adecuación y dotación de infraestructura y equipamiento para los servicios culturales en el departamento </t>
  </si>
  <si>
    <t>C 9</t>
  </si>
  <si>
    <t>Edificio Torre del Reloj - Secretaría de cultura del Departamento- dotada, servida tecnológicamente y con mantenimiento técnico en todos sus espacios. (1 por año)</t>
  </si>
  <si>
    <t>C 10</t>
  </si>
  <si>
    <t>Infraestructuras culturales con mantenimiento, adecuación, dotación y equipamiento para los servicios culturales en el Departamento en municipios de Norte de Santander (10 por año)</t>
  </si>
  <si>
    <t>C 11</t>
  </si>
  <si>
    <t>Casas de cultura apoyadas en su mantenimiento, adecuación y/o dotación, para la prestación de servicios culturales en los municipios, (5 por año)</t>
  </si>
  <si>
    <t>C 12</t>
  </si>
  <si>
    <t xml:space="preserve">1.4.2. Estímulos para los procesos de creación, circulación y gestión de procesos y productos artísticos y/o culturales </t>
  </si>
  <si>
    <t>1.4.2.1. Estímulos a la Investigación, creación, formación y producción de productos y/o proyectos artísticos y/o culturales</t>
  </si>
  <si>
    <t>C 13</t>
  </si>
  <si>
    <t>C 14</t>
  </si>
  <si>
    <t>Estímulos a la creación en las áreas artísticas (10 por año)</t>
  </si>
  <si>
    <t>C 15</t>
  </si>
  <si>
    <t>C 16</t>
  </si>
  <si>
    <t>Estímulos para la creación de artesanías propias del Departamento convocados y asignados en el cuatrienio (3 por año)</t>
  </si>
  <si>
    <t>1.4.2.2. Formación de público en las diferentes áreas artísticas y culturales.</t>
  </si>
  <si>
    <t>C 17</t>
  </si>
  <si>
    <t>Encuentros departamentales en las áreas artísticas y cinematografía (5 por año)</t>
  </si>
  <si>
    <t>C 18</t>
  </si>
  <si>
    <t>municipios apoyados en sus expresiones culturales tradicionales.</t>
  </si>
  <si>
    <t>C 19</t>
  </si>
  <si>
    <t>Convocatorias nacionales del concurso Eduardo Cote Lamus, apoyados en el cuatrienio (1 por año)</t>
  </si>
  <si>
    <t>C 20</t>
  </si>
  <si>
    <t>Convocatorias nacionales del concurso Jorge Gaitán Durán, apoyados en el cuatrienio (1 por año)</t>
  </si>
  <si>
    <t>C 21</t>
  </si>
  <si>
    <t>Apoyos en impresión y reproducción de libros de procesos de creación, formación e investigación (5 por año)</t>
  </si>
  <si>
    <t>C 22</t>
  </si>
  <si>
    <t>Festivales de expresión artística y cultural con extensión nacional e internacional apoyados anualmente (Títeres, narración oral, teatro, circo y danzas) (5 por año)</t>
  </si>
  <si>
    <t>C 23</t>
  </si>
  <si>
    <t>C 24</t>
  </si>
  <si>
    <t>Eventos de formación de público y de promoción artística apoyados en el espacios culturales de los municipios (20 por año)</t>
  </si>
  <si>
    <t>1.4.2.3. Encuentro de cultura y las artes (circuitos culturales).</t>
  </si>
  <si>
    <t>C 25</t>
  </si>
  <si>
    <t>C 26</t>
  </si>
  <si>
    <t>C 27</t>
  </si>
  <si>
    <t>Artistas o productos de creación artística de Norte de Santander apoyados para la participación en encuentros regionales, nacionales e internacionales de cultura y las artes, representando a Norte de Santander (1 por año)</t>
  </si>
  <si>
    <t>C 28</t>
  </si>
  <si>
    <t>1.4.2.4. Apoyo a la producción y circulación de contenidos culturales a través de los medios de comunicación y digitales.</t>
  </si>
  <si>
    <t>C 29</t>
  </si>
  <si>
    <t>C 30</t>
  </si>
  <si>
    <t>Publicaciones digitales con la Programación cultural del Departamento. (12 por año)</t>
  </si>
  <si>
    <t>C 31</t>
  </si>
  <si>
    <t>C 32</t>
  </si>
  <si>
    <t>1.4.3. Fortalecimiento y fomento de los procesos de formación para la creación y gestión de la cultura</t>
  </si>
  <si>
    <t>1.4.3.1. Apoyo y fortalecimiento de los procesos de escuelas de formación en artes y cultura</t>
  </si>
  <si>
    <t>C 33</t>
  </si>
  <si>
    <t>municipios asesorados y acompañados y cuentan con procesos estables de formación anualmente</t>
  </si>
  <si>
    <t>C 34</t>
  </si>
  <si>
    <t>C 35</t>
  </si>
  <si>
    <t>Formadores de las áreas artísticas capacitados en Formación técnica para la formación artística y cultural. por año</t>
  </si>
  <si>
    <t>C 36</t>
  </si>
  <si>
    <t>Gestores capacitados para la gestión de las escuelas de formación cultural por año</t>
  </si>
  <si>
    <t>C 37</t>
  </si>
  <si>
    <t>Creadores capacitados en procesos de creación artística (300 por año)</t>
  </si>
  <si>
    <t>C 38</t>
  </si>
  <si>
    <t>Encuentros de coordinación, seguimiento y evaluación del subsistema de formación artística (2 por año)</t>
  </si>
  <si>
    <t>C 39</t>
  </si>
  <si>
    <t>Alianzas desarrolladas con los municipios para fortalecer las escuelas de formación artística (40 por año)</t>
  </si>
  <si>
    <t>C 40</t>
  </si>
  <si>
    <t>municipios dotados con elementos básicos para los procesos de formación y la expresión cultural y artística, cada año</t>
  </si>
  <si>
    <t>C 41</t>
  </si>
  <si>
    <t>Procesos de formación a formadores (1 por año)</t>
  </si>
  <si>
    <t>C 42</t>
  </si>
  <si>
    <t>Etnias apoyadas en los procesos de formación artística y cultural (1 por año)</t>
  </si>
  <si>
    <t>1.4.3.2. Fomento a la investigación, formulación y dirección de proyectos para la gestión en arte y cultura</t>
  </si>
  <si>
    <t>C 43</t>
  </si>
  <si>
    <t>Apoyos al laboratorio de investigación, creación y producción en las diferentes áreas artísticas y del saber (1 por año)</t>
  </si>
  <si>
    <t>C 44</t>
  </si>
  <si>
    <t>Eventos de promoción y difusión de la investigación, creación y producción en las diferentes áreas artísticas (2 por año)</t>
  </si>
  <si>
    <t>C 45</t>
  </si>
  <si>
    <t>Apoyos para la conformación de semilleros en cultura y las artes en Norte de Santander. (1 por año)</t>
  </si>
  <si>
    <t>C 46</t>
  </si>
  <si>
    <t>Apoyos a procesos de formación en formulación, evaluación y dirección de proyectos culturales (2 por año)</t>
  </si>
  <si>
    <t>1.4.4. Fomento y mejoramiento de los procesos de acceso a bienes y servicios culturales</t>
  </si>
  <si>
    <t>1.4.4.1 Fortalecimiento de los servicios bibliotecarios ofrecidos a través de la red departamental de bibliotecas</t>
  </si>
  <si>
    <t>C 47</t>
  </si>
  <si>
    <t>Actualizaciones e implementación del plan departamental de Lectura y bibliotecas anualmente (1 por año)</t>
  </si>
  <si>
    <t>C 48</t>
  </si>
  <si>
    <t>C 49</t>
  </si>
  <si>
    <t>Municipios organizados y participando en la red departamental de bibliotecas. por año</t>
  </si>
  <si>
    <t>C 50</t>
  </si>
  <si>
    <t>Encuentros departamentales de bibliotecas públicas. (2 por año)</t>
  </si>
  <si>
    <t>C 51</t>
  </si>
  <si>
    <t>Procesos de formación anuales para bibliotecarios (1 por año)</t>
  </si>
  <si>
    <t>C 52</t>
  </si>
  <si>
    <t>Fortalecimiento de una (1) biblioteca rural, en su adecuación y dotación</t>
  </si>
  <si>
    <t>C 53</t>
  </si>
  <si>
    <t>Municipios con promoción y animación de lectura en niños y niñas de cero a 5iempre apoyados por año</t>
  </si>
  <si>
    <t>C 54</t>
  </si>
  <si>
    <t>C 55</t>
  </si>
  <si>
    <t>C 56</t>
  </si>
  <si>
    <t>C 57</t>
  </si>
  <si>
    <t>Municipios con Bibliotecas publicas estacionarias para la promoción de lectura, instaladas en espacios abiertos y dotadas con bibliografía y equipos tecnológicos actualizados (10 por año)</t>
  </si>
  <si>
    <t>1.4.4.2 Fomento y atención de servicios culturales a niños y niñas de la estrategia de cero a 5iempre, infancia, adolescencia, juventud, personas mayores , víctimas del conflicto armado, mujeres cabeza de hogar y personas con discapacidad</t>
  </si>
  <si>
    <t>C 58</t>
  </si>
  <si>
    <t>Proyectos apoyados en acciones de acceso y participación a la cultura a niños y niñas de cero a 5iempre, (5 por año)</t>
  </si>
  <si>
    <t>C 59</t>
  </si>
  <si>
    <t>Proyectos apoyados en acciones de acceso y participación a la cultura a jóvenes y adolescentes (5 por año)</t>
  </si>
  <si>
    <t>C 60</t>
  </si>
  <si>
    <t>Proyectos apoyados en acciones de acceso y participación a la cultura a niños y jóvenes especiales y con discapacidad (5 por año)</t>
  </si>
  <si>
    <t>C 61</t>
  </si>
  <si>
    <t>Proyectos apoyados en acciones de acceso y participación a la cultura, de las personas mayores del Departamento. (5 por año)</t>
  </si>
  <si>
    <t>C 62</t>
  </si>
  <si>
    <t>Proyectos apoyados en acciones de acceso y participación a la cultura a personas víctimas de la violencia (5 por año)</t>
  </si>
  <si>
    <t>C 63</t>
  </si>
  <si>
    <t>Proyectos apoyados en acciones de acceso y participación a la cultura a las madres cabeza de hogar (5 por año)</t>
  </si>
  <si>
    <t>C 64</t>
  </si>
  <si>
    <t>Talleres de formación cultural, con acceso y participación a la comunidad en condición de vulnerabilidad desarrollados en municipios de Norte de Santander (20 por año)</t>
  </si>
  <si>
    <t>1.4.5. Protección, conservación, restauración y difusión de la diversidad, la memoria y el patrimonio</t>
  </si>
  <si>
    <t xml:space="preserve">1.4.5.1. Fortalecimiento del programa de vigías del patrimonio en el departamento </t>
  </si>
  <si>
    <t>C 65</t>
  </si>
  <si>
    <t>Grupos de vigías del patrimonio en los municipios conformados, dotados y consolidados (10 por año)</t>
  </si>
  <si>
    <t>C 66</t>
  </si>
  <si>
    <t>Municipios con talleres de formación dirigidos a los vigías del patrimonio (10 por año)</t>
  </si>
  <si>
    <t>C 67</t>
  </si>
  <si>
    <t>Apoyos a la construcción y reproducción de iniciativas de difusión del patrimonio cultural en los municipios, (10 por año)</t>
  </si>
  <si>
    <t>1.4.5.2. Recuperación, conservación y difusión del patrimonio cultural</t>
  </si>
  <si>
    <t>C 68</t>
  </si>
  <si>
    <t>Bienes de interés cultural nacional, departamental y municipal en Norte de Santander identificados y con registro técnico. (12 por año)</t>
  </si>
  <si>
    <t>C 69</t>
  </si>
  <si>
    <t>Municipios con la identificación del patrimonio cultural inmaterial (5 por año)</t>
  </si>
  <si>
    <t>C 70</t>
  </si>
  <si>
    <t>Mantenimientos y operación del bien Quinta Teresa y el auditorio de la Torre del Reloj (Eduardo Cote Lamus) en la ciudad de San José de Cúcuta. (1 por año)</t>
  </si>
  <si>
    <t>C 71</t>
  </si>
  <si>
    <t xml:space="preserve">Proyectos de recuperación, conservación e intervención de bienes de interés cultural que requieran ser apoyados </t>
  </si>
  <si>
    <t>C 72</t>
  </si>
  <si>
    <t>Apoyos a la producción de muestras museográficas y museológicas en los museos del Departamento (2 por año)</t>
  </si>
  <si>
    <t>C 73</t>
  </si>
  <si>
    <t>C 74</t>
  </si>
  <si>
    <t>C 75</t>
  </si>
  <si>
    <t>Documentos promocionales publicado del patrimonio cultural del departamento Norte de Santander. (1 por año)</t>
  </si>
  <si>
    <t>1.4.5.3. Apoyo a la diversidad y el dialogo intercultural</t>
  </si>
  <si>
    <t>C 76</t>
  </si>
  <si>
    <t>Apoyos a la publicación de una (1) cartilla - material pedagógico en lenguas indígenas de Norte de Santander (1 por año)</t>
  </si>
  <si>
    <t>C 77</t>
  </si>
  <si>
    <t>Acompañamientos en la construcción de un (1) plan de Salvaguarda del patrimonio cultural inmaterial en Norte de Santander, anualmente (1 por año)</t>
  </si>
  <si>
    <t>1.4.5.4. Diseño e implementación de PEMP (Planes Especiales de Protección y Manejo de Bienes Culturales del Departamento)</t>
  </si>
  <si>
    <t>C 78</t>
  </si>
  <si>
    <t>Acompañamientos técnico a los 4 planes especiales de manejo y protección de los BIC (1 por año)</t>
  </si>
  <si>
    <t>1.4.6. Apoyo y fortalecimiento a la industria cultural y procesos de emprendimiento cultural e innovación</t>
  </si>
  <si>
    <t>1.4.6.1. Promoción de industrias culturales y de la política de emprendimiento de Norte de Santander</t>
  </si>
  <si>
    <t>C 79</t>
  </si>
  <si>
    <t>Actividades de sensibilización y formación en emprendimiento cultural realizadas (40 por año)</t>
  </si>
  <si>
    <t>C 80</t>
  </si>
  <si>
    <t>Curso de formación en formulación y gestión de proyectos de emprendimiento cultural por año de (80 - 140) horas apoyados. (1 por año)</t>
  </si>
  <si>
    <t>C 81</t>
  </si>
  <si>
    <t>Proyectos de emprendimiento cultural asesorados y acompañados en su formulación y gestión (24 por año)</t>
  </si>
  <si>
    <t>C 82</t>
  </si>
  <si>
    <t>Fomentos y promoción de la participación de productos proyectos de innovación y/o emprendimiento apoyados para su participación en ruedas de negocio, mercados culturales, ferias, entre otros. (2 por año)</t>
  </si>
  <si>
    <t>1.4.6.2. Promoción de la industria cultural musical</t>
  </si>
  <si>
    <t>C 83</t>
  </si>
  <si>
    <t>Talleres de producción musical, márketin digital y plataformas musicales, destinado a músicos del Departamento participantes del Proyecto LASO (2 por año)</t>
  </si>
  <si>
    <t>C 84</t>
  </si>
  <si>
    <t>Producciones musicales por año, con reproducción de 3.000 copias (1 por año)</t>
  </si>
  <si>
    <t>C 85</t>
  </si>
  <si>
    <t>Talleres de Distribución digital de la música anualmente (1 por año)</t>
  </si>
  <si>
    <t>1.5. Más Oportunidades para la Inclusión Social (Grupos Indígenas, Afros, Rrom)</t>
  </si>
  <si>
    <t>1.5.1. Desarrollo Integral de los pueblos indígenas</t>
  </si>
  <si>
    <t>1.5.1.1. Fortalecimiento de la diversidad étnica en el Departamento</t>
  </si>
  <si>
    <t>Municipios con presencia de población étnica con socialización de la Política Pública Indígena aprobada por Ordenanza</t>
  </si>
  <si>
    <t>1.5.1.2. Conservar y mantener la Casa Comunitaria Indígena</t>
  </si>
  <si>
    <t>1.5.1.3. Educación Superior para la población indígena</t>
  </si>
  <si>
    <t>1.5.1.4. Fortalecimiento de iniciativas productivas elaboradas por indígenas.</t>
  </si>
  <si>
    <t>Ferias de exposición de productos elaborados por Indígenas.</t>
  </si>
  <si>
    <t>1.5.2. Desarrollo Integral de los afrodescendientes</t>
  </si>
  <si>
    <t>1.5.2.1. Fortalecimiento organizativo y participación afrocolombiana</t>
  </si>
  <si>
    <t xml:space="preserve">Caracterización de la población afrocolombiana en el Departamento. </t>
  </si>
  <si>
    <t xml:space="preserve">1.5.2.2. Fortalecimiento de las iniciativas productivas de la población afrocolombiana. Fortalecimiento de las iniciativas productivas de la población afrocolombiana. </t>
  </si>
  <si>
    <t>1.5.3. Desarrollo Integral del pueblo Rrom</t>
  </si>
  <si>
    <t>1.5.3.1. Fortalecimiento organizacional de la población Rrom</t>
  </si>
  <si>
    <t xml:space="preserve">Celebraciones del día de la etnia Rom o gitanos apoyadas y visibilización de la Kumpania Cúcuta- Norte de Santander </t>
  </si>
  <si>
    <t>1.5.3.2. Fortalecimiento de las iniciativas productivas de la población Rrom</t>
  </si>
  <si>
    <t>1.6. Más Oportunidades para la Niñez y la Adolescencia.</t>
  </si>
  <si>
    <t>1.6.1. Protección y atención a la primera infancia</t>
  </si>
  <si>
    <t>1.6.1.1. Atención integral a niños y niñas de 0 a 5 años sin discriminación alguna</t>
  </si>
  <si>
    <t>1.6.1.2. Atención pediátrica y quirúrgica especializada a niños, niñas y adolescentes.</t>
  </si>
  <si>
    <t xml:space="preserve">Atención y gestión de medicamentos para NNA operados quirúrgicamente, que sean de niveles 1 y 2 del SISBEN </t>
  </si>
  <si>
    <t>1.6.1.3. Entornos armoniosos y protectores que garanticen el desarrollo integral de niños, niñas y adolescentes felices y amados.</t>
  </si>
  <si>
    <t>Acompañamiento técnico para la celebración del DÍA DE LA NIÑEZ.</t>
  </si>
  <si>
    <t>1.6.2. Protección y atención a la infancia</t>
  </si>
  <si>
    <t>1.6.2.1. Caracterización de niños, niñas y adolescentes.</t>
  </si>
  <si>
    <t>Caracterización de los Niños, Niñas y Adolescentes vinculados al trabajo infantil.</t>
  </si>
  <si>
    <t>1.6.2.2. Erradicación del trabajo infantil</t>
  </si>
  <si>
    <t>Niños, niñas y adolescentes beneficiados con una estrategia interinstitucional e interdisciplinaria para la atención integral de los NNA, vinculados al trabajo infantil y/o en situación de calle</t>
  </si>
  <si>
    <t>1.6.2.3. Promover la participación de niños, niñas y adolescentes en el diseño de programas, proyectos y planes del Departamento.</t>
  </si>
  <si>
    <t xml:space="preserve">Municipios apoyados con Promoción y Participación de los NNA en los Consejos de Política Social. </t>
  </si>
  <si>
    <t>1.6.3. Protección y atención a los adolescentes</t>
  </si>
  <si>
    <t>1.6.3.1. Fortalecimiento de la capacidad de respuesta institucional para la protección, atención y desarrollo integral de niños, niñas y adolescentes</t>
  </si>
  <si>
    <t>Política Publica Departamental de primera infancia nueva o actualizada; aprobada por Ordenanza.</t>
  </si>
  <si>
    <t>Política Publica Departamental de infancia y adolescencia nueva o actualizada aprobada por Ordenanza.</t>
  </si>
  <si>
    <t xml:space="preserve">1.6.3.2. Prevención de vulneraciones en NNA </t>
  </si>
  <si>
    <t>Niños, niñas y adolescentes participando en la estrategia MAS OPORTUNIDADES PARA JUGAR, orientada al buen trato, respeto y protección para la prevención de violencia intrafamiliar, abuso sexual y violencias sociales.</t>
  </si>
  <si>
    <t>Numero de NNA acompañados en su proceso de inscripción de Registro Civil.</t>
  </si>
  <si>
    <t xml:space="preserve">Municipios acompañados para la promoción y socialización de la estrategia sobre educación sexual responsable para los NNA a través del apoyo y fortalecimiento familiar </t>
  </si>
  <si>
    <t>1.6.3.3. Fortalecimiento integral en emprendimiento a adolescentes</t>
  </si>
  <si>
    <t>1.7.1. Liderazgo juvenil</t>
  </si>
  <si>
    <t xml:space="preserve">1.7.1.1. Promoción y garantía de los derechos de los jóvenes </t>
  </si>
  <si>
    <t>Municipios con asistencia técnica para la socialización de la Ley 1622 y 1885 que promueven la conformación de los consejos municipales de juventud SJM.</t>
  </si>
  <si>
    <t>Municipios con asistencia técnica, acompañamiento y fortalecimiento para la conformación por resolución de las Plataformas de Juventud mediante la socialización de la Ley 1622 y la Ley estatutaria 1885.</t>
  </si>
  <si>
    <t>Política Publica Departamental de juventud nueva o actualizada aprobada por Ordenanza.</t>
  </si>
  <si>
    <t>1.7.1.2. Más jóvenes con acceso a bienes y servicios</t>
  </si>
  <si>
    <t>1.7.2. Prevención, mitigación y protección de riesgos sociales</t>
  </si>
  <si>
    <t>1.7.2.1. Protección juvenil a través de la formación para prevención de riesgos sociales</t>
  </si>
  <si>
    <t xml:space="preserve">Municipios acompañados con actividades en competencias lúdico – recreativas </t>
  </si>
  <si>
    <t>Municipios acompañados para la formación en emprendimiento, creación de empresa juvenil y/o fortalecimiento a la empresa familiar.</t>
  </si>
  <si>
    <t>1.7.3. Emprendimiento empresarial en los jóvenes</t>
  </si>
  <si>
    <t>1.7.3.1. Emprendimiento Juvenil</t>
  </si>
  <si>
    <t>1.7.3.2. Jóvenes dinamizadores de la paz.</t>
  </si>
  <si>
    <t xml:space="preserve">Iniciativas productivas juveniles identificadas que contribuya al fortalecimiento de la paz en municipios PDET. </t>
  </si>
  <si>
    <t>1.8. Más Oportunidades para los adultos mayores.</t>
  </si>
  <si>
    <t>1.8.1. Atención integral al adulto mayor</t>
  </si>
  <si>
    <t>1.8.1.1. Política pública de envejecimiento y vejez</t>
  </si>
  <si>
    <t xml:space="preserve">1.8.1.2. Fortalecimiento de Centros de Bienestar para el adulto mayor y Centros Vida </t>
  </si>
  <si>
    <t xml:space="preserve">Adultos mayores beneficiados con auxilio exequial. </t>
  </si>
  <si>
    <t>1.8.1.3. Mejoramiento de la calidad de vida de la población adulta mayor</t>
  </si>
  <si>
    <t>1.8.1.4. Adultos mayores activos y saludables</t>
  </si>
  <si>
    <t>Adultos mayores beneficiarios de apoyo integral con ayudas técnicas (bastones, sillas de ruedas, caminadores, muletas, etc.)</t>
  </si>
  <si>
    <t>1.8.1.5. Participación activa de los adultos mayores.</t>
  </si>
  <si>
    <t>Municipios con acompañamiento en la celebración del día del adulto mayor en el marco de la elección del COLOMBIANO DE ORO DEPARTAMENTAL</t>
  </si>
  <si>
    <t>1.8.2. Adulto mayor productivo</t>
  </si>
  <si>
    <t>1.8.2.1. Fortalecimiento del emprendimiento en el adulto mayor</t>
  </si>
  <si>
    <t>Feria con exposición de productos elaborados por adultos mayores</t>
  </si>
  <si>
    <t>1.9. Más Oportunidades para las Personas con Discapacidad – PcD -</t>
  </si>
  <si>
    <t>1.9.1. Atención integral a la población con discapacidad</t>
  </si>
  <si>
    <t>1.9.1.1. Proyectos culturales en diversas áreas artísticas</t>
  </si>
  <si>
    <t>Proyectos ejecutados, en danza, música, teatro, artes plásticas</t>
  </si>
  <si>
    <t>Municipios atendidos con inclusión de las PcD</t>
  </si>
  <si>
    <t>Muestras artísticas o encuentros interculturales</t>
  </si>
  <si>
    <t>1.9.1.2. Centros de atención integral en salud para PcD</t>
  </si>
  <si>
    <t xml:space="preserve">Municipios con articulación para adecuación de espacios de rehabilitación básica y RBC. </t>
  </si>
  <si>
    <t>Dotaciones de implementos terapéuticos básicos para ejecución de programas de rehabilitación</t>
  </si>
  <si>
    <t>1.9.1.3. Deportes adaptados para las personas con discapacidad</t>
  </si>
  <si>
    <t>1.9.1.4. Educación inclusiva</t>
  </si>
  <si>
    <t>1.9.2. Población con Discapacidad Productiva</t>
  </si>
  <si>
    <t>1.9.2.1. Proyectos productivos para personas con discapacidad o cuidadores</t>
  </si>
  <si>
    <t>Iniciativas productivas o Microempresas apoyadas para la creación de empleos para las PcD</t>
  </si>
  <si>
    <t>1.9.2.2. Vinculación laboral PcD</t>
  </si>
  <si>
    <t>Encuentros con empresarios del Departamento para socializar beneficios tributarios por la vinculación laboral de PcD</t>
  </si>
  <si>
    <t>1.9.2.3. Teletrabajo PcD</t>
  </si>
  <si>
    <t>1.9.3. Protección de Derechos y Accesibilidad de las Personas con Discapacidad</t>
  </si>
  <si>
    <t>1.9.3.1. Sistema regional de discapacidad</t>
  </si>
  <si>
    <t>Capacitaciones a funcionarios de las alcaldías en la normatividad y actualización de la misma.</t>
  </si>
  <si>
    <t>1.9.3.2. Formación a formadores con inclusión de PcD</t>
  </si>
  <si>
    <r>
      <t xml:space="preserve">Talleres de capacitación </t>
    </r>
    <r>
      <rPr>
        <sz val="16"/>
        <color rgb="FF000000"/>
        <rFont val="Arial"/>
        <family val="2"/>
      </rPr>
      <t>en áreas como cultura, deporte y emprendimiento,</t>
    </r>
  </si>
  <si>
    <t>Talleres de padres sobre sensibilización y cuidados en casa</t>
  </si>
  <si>
    <t>1.9.3.3. Observatorio Departamental de Discapacidad</t>
  </si>
  <si>
    <t>Jornadas de registro de PcD en los diferentes municipios del Departamento</t>
  </si>
  <si>
    <t>Jornadas de acompañamiento jurídico para la protección de derechos</t>
  </si>
  <si>
    <t xml:space="preserve">Atención y acompañamiento jurídico en procesos contra EPS </t>
  </si>
  <si>
    <t>1.9.4. Rehabilitación de las Personas con Discapacidad</t>
  </si>
  <si>
    <t>1</t>
  </si>
  <si>
    <t xml:space="preserve">1.9.4.1. Fortalecimiento tecnológico del Centro de Rehabilitación Cardioneuromuscular </t>
  </si>
  <si>
    <t>1.9.4.2. Rehabilitación Basada en Comunidad (RBC) con herramienta de Tele-rehabilitación y enfoque de inclusión social de la PcD</t>
  </si>
  <si>
    <t>Niños, Niñas y Adolescentes con discapacidad participando en programas de rehabilitación física y social</t>
  </si>
  <si>
    <t>Personas con discapacidad visual (Ceguera o baja visión) en Inclusión social</t>
  </si>
  <si>
    <t>1.9.4.3. Preparación y rehabilitación de deportistas en condición de discapacidad en las etapas de recreación, masificación y alto rendimiento.</t>
  </si>
  <si>
    <t>1.10. Más Oportunidades para la Mujer y la Diversidad de Género.</t>
  </si>
  <si>
    <t>1.10.1. Participación de la mujer en la política pública</t>
  </si>
  <si>
    <t>1.10.1.1. Participación en la política pública de la mujer</t>
  </si>
  <si>
    <t>1.10.1.2. Derechos de la mujer</t>
  </si>
  <si>
    <t>1.10.2. Mujer libre de violencia</t>
  </si>
  <si>
    <t>1.10.2.1. Prevención de la violencia contra la mujer</t>
  </si>
  <si>
    <t>1.10.2.2. Cultura ciudadana en equidad de género</t>
  </si>
  <si>
    <t>1.10.2.3. Derechos sexuales de la mujer</t>
  </si>
  <si>
    <t>1.10.2.4. Educación no sexista</t>
  </si>
  <si>
    <t>1.10.2.5. Difusión de los derechos de la mujer</t>
  </si>
  <si>
    <t>Asesorías jurídicas realizadas a las mujeres del Departamento</t>
  </si>
  <si>
    <t>1.10.2.6. Observatorio de la mujer</t>
  </si>
  <si>
    <t>1.10.3. Mujer Urbana y rural emprendedora y productiva</t>
  </si>
  <si>
    <t>1.10.3.1. Conformación y consolidación de organizaciones de mujeres</t>
  </si>
  <si>
    <t>1.10.3.2. Proyectos productivos a mujeres</t>
  </si>
  <si>
    <t>Proyecto de desarrollo agroindustrial y/o centros de acopio a las mujeres y diversidad de género en el Departamento</t>
  </si>
  <si>
    <t>1.10.3.3. Líneas de crédito para la implementación de unidades productivas</t>
  </si>
  <si>
    <t>1.10.3.4. Capacitación para el trabajo</t>
  </si>
  <si>
    <t>1.10.3.5. Apoyo integral a mujeres urbanas y rurales</t>
  </si>
  <si>
    <t>1.10.3.6. Acompañamiento y apoyo en exposición empresarial</t>
  </si>
  <si>
    <t>1.10.4. Proyectos especiales para la mujer</t>
  </si>
  <si>
    <t>1.10.4.2. Mujeres líderes voluntarias</t>
  </si>
  <si>
    <t>1.10.4.3. Escuela de cuidadoras</t>
  </si>
  <si>
    <t>1.10.4.4. Asociaciones de mujeres</t>
  </si>
  <si>
    <t>1.10.4.5. Mujer educada</t>
  </si>
  <si>
    <t>1.10.4.6. Mujer saludable</t>
  </si>
  <si>
    <t>Mujeres atendidas con rehabilitación oral</t>
  </si>
  <si>
    <t>Talleres a docentes, líderes comunitarios, fiscales, comisarios, inspectores de policía e instituciones de salud en prevención del abuso sexual (1 anual)</t>
  </si>
  <si>
    <t>1.10.4.7. Cultura, deporte, recreación, actividad física y el aprovechamiento del tiempo libre para la mujer</t>
  </si>
  <si>
    <t xml:space="preserve">Realización de encuentros y juegos deportivos de la mujer y el deporte para motivar la participación de la mujer en la práctica de los deportes, la actividad física y la recreación. </t>
  </si>
  <si>
    <t>Apoyo a procesos de emprendimiento desde la cultura y las artes a población de mujeres y diversidad de género</t>
  </si>
  <si>
    <t>1.10.4.8. Prevención de la trata de personas</t>
  </si>
  <si>
    <t>Capacitaciones a rectores y coordinadores de los colegios departamentales en trata de personas</t>
  </si>
  <si>
    <t>Capacitaciones dirigidas asociaciones de mujeres en la prevención de la trata de personas</t>
  </si>
  <si>
    <t>1.10.4.9. Prevención de actividades que vulneren los derechos a una vida sana y libre desarrollo de las capacidades de las mujeres</t>
  </si>
  <si>
    <t>Municipios acompañados en actividades lúdico-pedagógicas en cómo prevenir el abuso, denunciar y buscar apoyo y atención especial a la niña y adolescente, jóvenes y adultas campesinas</t>
  </si>
  <si>
    <t>1.10.4.10. Atención a mujeres privadas de la libertad</t>
  </si>
  <si>
    <t>Programa de actividades en la práctica de los deportes, la actividad física y la recreación desarrollado</t>
  </si>
  <si>
    <t>1.10.5. Acciones con Población OSIGD - LGBTI</t>
  </si>
  <si>
    <t>1.10.5.1. Participación en la política pública de OSIGD - LGBTI</t>
  </si>
  <si>
    <t>1.10.5.2. Educación Incluyente OSIGD - LGBTI</t>
  </si>
  <si>
    <t>municipios con capacitación a los colegios de la sede central en educación incluyente a los estudiantes</t>
  </si>
  <si>
    <t>1.10.5.3. Salud OSIGD - LGBTI</t>
  </si>
  <si>
    <t>1.10.5.4. Cultura, deporte, recreación, actividad física y el aprovechamiento del tiempo libre para la población OSIGD - LGBTI</t>
  </si>
  <si>
    <t>1.10.5.5. Asociaciones de OSIGD - LGBTI</t>
  </si>
  <si>
    <t>1.10.5.6. Prevención de la violencia contra la población OSIGD - LGBTI</t>
  </si>
  <si>
    <t xml:space="preserve">2. Convivencia </t>
  </si>
  <si>
    <t>2.1. Más Oportunidades para la Paz, Derechos Humanos y Derecho Internacional Humanitario -D.I.H</t>
  </si>
  <si>
    <t>2.1.1. Construcción de paz, legalidad, reconciliación, dialogo social y convivencia</t>
  </si>
  <si>
    <t>2.1.1.1. Norte de Santander unido por la paz</t>
  </si>
  <si>
    <t>DIH 1</t>
  </si>
  <si>
    <t>DIH 2</t>
  </si>
  <si>
    <t>DIH 3</t>
  </si>
  <si>
    <t>DIH 4</t>
  </si>
  <si>
    <t>DIH 5</t>
  </si>
  <si>
    <t>2.1.1.2. Un Norte promotor del dialogo social</t>
  </si>
  <si>
    <t>DIH 6</t>
  </si>
  <si>
    <t>DIH 7</t>
  </si>
  <si>
    <t>DIH 8</t>
  </si>
  <si>
    <t>2.1.1.3. Norte de Santander le apuesta a la legalidad</t>
  </si>
  <si>
    <t>DIH 9</t>
  </si>
  <si>
    <t>Jornadas de sensibilización para transformar la cultura de la ilegalidad y propender por conductas con apego a la Ley.</t>
  </si>
  <si>
    <t>DIH 10</t>
  </si>
  <si>
    <t>DIH 11</t>
  </si>
  <si>
    <t xml:space="preserve">2.1.2. Centros Carcelarios, Penitenciarios y de Atención Especializada </t>
  </si>
  <si>
    <t>2.1.2.1. Mas oportunidades para las personas privadas de la libertad</t>
  </si>
  <si>
    <t>DIH 12</t>
  </si>
  <si>
    <t>DIH 13</t>
  </si>
  <si>
    <t>DIH 14</t>
  </si>
  <si>
    <t>2.1.2.2. Fortalecimiento Institucional a los Centros Carcelarios, Penitenciarios y de Atención Especializada</t>
  </si>
  <si>
    <t>DIH 15</t>
  </si>
  <si>
    <t>DIH 16</t>
  </si>
  <si>
    <t>DIH 17</t>
  </si>
  <si>
    <t>DIH 18</t>
  </si>
  <si>
    <t>DIH 19</t>
  </si>
  <si>
    <t>2.1.2.3. Mas oportunidades para los menores infractores</t>
  </si>
  <si>
    <t>DIH 20</t>
  </si>
  <si>
    <t>DIH 21</t>
  </si>
  <si>
    <t>DIH 22</t>
  </si>
  <si>
    <t>DIH 23</t>
  </si>
  <si>
    <t>2.1.3. Promoción y Protección de los Derechos Humanos y DIH</t>
  </si>
  <si>
    <t>2.1.3.1. Norte de Santander promueve los Derechos Humanos</t>
  </si>
  <si>
    <t>DIH 24</t>
  </si>
  <si>
    <t>DIH 25</t>
  </si>
  <si>
    <t>DIH 26</t>
  </si>
  <si>
    <t>DIH 27</t>
  </si>
  <si>
    <t>DIH 28</t>
  </si>
  <si>
    <t>DIH 29</t>
  </si>
  <si>
    <t>DIH 30</t>
  </si>
  <si>
    <t>DIH 31</t>
  </si>
  <si>
    <t>2.1.3.2. Un Norte defensor de los derechos humanos</t>
  </si>
  <si>
    <t>DIH 32</t>
  </si>
  <si>
    <t>DIH 33</t>
  </si>
  <si>
    <t>DIH 34</t>
  </si>
  <si>
    <t>DIH 35</t>
  </si>
  <si>
    <t>Jornadas de promoción al respeto y la garantía de los derechos sociales, culturales, civiles y políticos de los Afro descendientes, indígenas, población reincorporada y Rrom en el departamento de Norte de Santander.</t>
  </si>
  <si>
    <t>DIH 36</t>
  </si>
  <si>
    <t>2.1.3.3. Norte de Santander garantiza la diversidad religiosa</t>
  </si>
  <si>
    <t>DIH 37</t>
  </si>
  <si>
    <t>DIH 38</t>
  </si>
  <si>
    <t>DIH 39</t>
  </si>
  <si>
    <t>2.1.4. Sus voces nos defienden</t>
  </si>
  <si>
    <t>2.1.4.1. Norte de Santander protege a sus defensores</t>
  </si>
  <si>
    <t>DIH 40</t>
  </si>
  <si>
    <t>DIH 41</t>
  </si>
  <si>
    <t>DIH 42</t>
  </si>
  <si>
    <t>DIH 43</t>
  </si>
  <si>
    <t>2.1.4.2. Mas oportunidades para los defensores de Derechos Humanos</t>
  </si>
  <si>
    <t>DIH 44</t>
  </si>
  <si>
    <t>DIH 45</t>
  </si>
  <si>
    <t>DIH 46</t>
  </si>
  <si>
    <t>2.2. Más Oportunidades para la Seguridad.</t>
  </si>
  <si>
    <t>2.2.1. Seguridad y Orden Público</t>
  </si>
  <si>
    <t>2.2.1.1. Más oportunidades para la seguridad y el restablecimiento del orden público</t>
  </si>
  <si>
    <t>Plan Integral de Seguridad y Convivencia Ciudadana -PISCC- del Departamento diseñado y formulado.</t>
  </si>
  <si>
    <t>Estrategias de comunicación elaboradas a nivel interinstitucional que fomente la capacidad de denuncia a nivel Departamento.</t>
  </si>
  <si>
    <t>Nuevos frentes de seguridad creados para el fortaleciendo del liderazgo comunal y la acción colectiva en los municipios del Departamento.</t>
  </si>
  <si>
    <t>2.2.1.2. Norte de Santander seguro y tranquilo</t>
  </si>
  <si>
    <t>Estrategias formuladas e implementadas de manera integral para prevenir, controlar y combatir el micro tráfico en el Departamento.</t>
  </si>
  <si>
    <t>2.2.1.3. Pilas en la vía</t>
  </si>
  <si>
    <t xml:space="preserve">Jornadas pedagógicas en las vías departamentales y municipales a fin de evitar la ocurrencia de accidentes de tránsito. </t>
  </si>
  <si>
    <t>2.2.2. Fortalecimiento Institucional</t>
  </si>
  <si>
    <t>2.2.2.1. Fortalecimiento de la fuerza pública, organismos de seguridad y órganos de control</t>
  </si>
  <si>
    <t>2.2.3. Participación ciudadana</t>
  </si>
  <si>
    <t>2.2.3.1. En Norte de Santander todos contamos</t>
  </si>
  <si>
    <t xml:space="preserve">Proceso de formación en democracia, Gobernabilidad y participación, dirigido especialmente a la población juvenil. </t>
  </si>
  <si>
    <t xml:space="preserve">Red departamental de líderes para el fomento de la Democracia y la Gobernabilidad. </t>
  </si>
  <si>
    <t>2.2.3.2. Participa y decide</t>
  </si>
  <si>
    <t xml:space="preserve">2.2.4. Observatorio de Orden Público, Social y Político </t>
  </si>
  <si>
    <t>2.2.4.1. Norte de Santander se informa y decide</t>
  </si>
  <si>
    <t>2.2.4.2. Fortalecimiento al sistema de información departamental de seguridad, convivencia y derechos humanos</t>
  </si>
  <si>
    <t>Página web del observatorio de orden público, social y político del Departamento diseñada y puesta en funcionamiento</t>
  </si>
  <si>
    <t>2.3. Más Oportunidades para la Convivencia</t>
  </si>
  <si>
    <t>2.3.1. Prevención de la Violencia</t>
  </si>
  <si>
    <t xml:space="preserve">2.3.1.1. Todos unidos por la niñez </t>
  </si>
  <si>
    <t>Estrategia diseñada e implementada que permita articular acciones entre las secretarías, entidades descentralizadas y empresas privadas con miras a la prevención de la violencia en sus distintas modalidades y la promoción del goce efectivo de sus derechos.</t>
  </si>
  <si>
    <t>Brindar acompañamiento técnico para la implementación de la Alianza Nacional contra Violencias hacia Niñas, Niños y Adolescentes en coordinación con la Secretaría de Desarrollo Social y el ICBF.</t>
  </si>
  <si>
    <t xml:space="preserve">Acciones impulsadas de articulación interinstitucional para promover el adecuado aprovechamiento del tiempo libre de NNAJ del Departamento. </t>
  </si>
  <si>
    <t>Estrategia de protección integral generada para prevenir, sancionar y erradicar la violencia contra las mujeres en todos los ámbitos que desarrollen sus relaciones interpersonales</t>
  </si>
  <si>
    <t>2.3.1.2. Norte de Santander sin violencia</t>
  </si>
  <si>
    <t>2.3.2. No al reclutamiento, uso y utilización de niños, niñas, adolescentes y jóvenes en conflictos armados</t>
  </si>
  <si>
    <t>2.3.2.1. NNAJ protagonistas en la construcción de la paz</t>
  </si>
  <si>
    <t>Fortalecimiento al Comité Departamental para la Prevención del Reclutamiento, Utilización y Violencia Sexual contra NNA por parte de los grupos armados al margen de la Ley y grupos delictivos organizados en Norte de Santander</t>
  </si>
  <si>
    <t>2.3.2.2. Norte de Santander protege a sus NNAJ</t>
  </si>
  <si>
    <t>Jornadas de acompañamiento a las Administraciones Municipales para el diseño de la Ruta para la prevención y protección del Reclutamiento y Utilización de niños, niñas y adolescentes por grupos armados organizados al margen de la Ley o por grupos delictivos organizados en los municipios del Departamento.</t>
  </si>
  <si>
    <t>Estrategia integral diseñada entre el ICBF, Secretaría de Educación, Desarrollo Social y Administraciones Municipales que permita la prevención del Reclutamiento, Uso y Utilización de NNAJ por parte de los GAO y GAOR a implementar en los municipios con alertas tempranas.</t>
  </si>
  <si>
    <t>2.3.3. Lucha contra la Trata de personas</t>
  </si>
  <si>
    <t>2.3.3.1. Norte de Santander contra la Trata de Personas</t>
  </si>
  <si>
    <t xml:space="preserve">Fortalecimiento al Comité Interinstitucional de lucha contra la trata de personas en el departamento de Norte de Santander </t>
  </si>
  <si>
    <t>2.3.3.2. A la trata no trato</t>
  </si>
  <si>
    <t xml:space="preserve">Talleres de formación a funcionarios públicos sobre el marco jurídico y las modalidades de trata de personas en el Departamento. </t>
  </si>
  <si>
    <t>2.3.4. Acción Integral contra Minas Antipersonal (MAP), Munición sin Explotar (MUSE) y Trampas Explosivas (TE)</t>
  </si>
  <si>
    <t>2.3.4.1. Pisa sin prisa</t>
  </si>
  <si>
    <t>Procesos de articulación para la realización de los talleres de Educación en el riesgo de minas ERM en el ámbito educativo y emergencias con los operadores existentes en el Departamento.</t>
  </si>
  <si>
    <t>2.3.4.2. Hagamos de Norte de Santander un Departamento de huellas seguras</t>
  </si>
  <si>
    <t>2.4. Más oportunidades para las víctimas y para la paz</t>
  </si>
  <si>
    <t xml:space="preserve">2.4.1.1. Fortalecimiento institucional mediante la capacitación y la asistencia técnica permanente </t>
  </si>
  <si>
    <t>Jornadas de Capacitación y actualización a Funcionarios Públicos “Enlaces de Víctimas- personeros”, en los municipios de Norte de Santander, en Ley 1448 del 2011, protocolos de participación, cultura de Paz y otros temas a fines.</t>
  </si>
  <si>
    <t>Jornadas de asistencia técnica a los municipios en el conocimiento de las rutas de protección de líderes sociales, en medidas de autocuidado y protección.</t>
  </si>
  <si>
    <t>2.4.1.2. Garantías de Participación para la Población Víctima</t>
  </si>
  <si>
    <t>Apoyo para la elaboración de los proyectos, de acuerdo a las propuestas presentados por la Población Víctima.</t>
  </si>
  <si>
    <t>Acompañamiento y atención a los Planes de Retorno y Reubicación en Norte de Santander en articulación con el SNARIV.</t>
  </si>
  <si>
    <t>Acompañamiento y atención a los Sujetos de Reparación Colectiva en cumplimiento de medidas establecidas en Norte de Santander en articulación con el SNARIV.</t>
  </si>
  <si>
    <t>Jornadas de asistencia técnica en los municipios de Norte de Santander para la Inclusión de la Política de Restitución de Tierras y Derechos territoriales dentro de la política pública municipal de atención integral a víctimas, realizadas en atención a las recomendaciones establecidas en las comunidades con procesos de Restitución.</t>
  </si>
  <si>
    <t>Jornadas de Atención Psicosocial a la Población Víctima realizados en los municipios de Norte de Santander</t>
  </si>
  <si>
    <t>Jornadas de orientación jurídica a la Población Víctima realizados en los municipios de Norte de Santander</t>
  </si>
  <si>
    <t>Solicitudes de Ayuda Humanitaria inmediata, por desplazamiento forzado u otro hecho victimizante presentadas por las entidades municipales priorizadas de acuerdo al Decreto 1143 del 25 de julio del 2016.</t>
  </si>
  <si>
    <t>Atención a las solicitudes para el acceso a la educación profesional y de formación para el trabajo de personas Víctimas con procesos de articulación institucional en concertación con el fondo de empleo del Sena, Cajas de Compensación y el ministerio del trabajo.</t>
  </si>
  <si>
    <t>Proyectos comunidad- gobierno tramitados para la reconciliación, la convivencia y la paz en el marco del pilar 8° de los programas de desarrollo con enfoque territorial PDET.</t>
  </si>
  <si>
    <t>Proyectos de generación de ingresos formulados para las asociaciones de víctimas del departamento Norte de Santander que lo soliciten.</t>
  </si>
  <si>
    <t>2.4.3.1. Oportunidades para la reconstrucción de la Memoria Histórica</t>
  </si>
  <si>
    <t>“CATATUMBO: MUSEO DE MEMORIA Y LABORATORIO MULTIMEDIA”, diseñado y operando, con articulación de Procesos de dignificación de Memoria desde el Centro de Inspiración para la Paz del Departamento.</t>
  </si>
  <si>
    <t>3.1. Más Oportunidades para el Ordenamiento Territorial.</t>
  </si>
  <si>
    <t>3.1.1. Ordenamiento Territorial Departamental</t>
  </si>
  <si>
    <t>3.1.1.1. Ordenamiento Territorial Departamental</t>
  </si>
  <si>
    <t>3.1.1.2. Ordenamiento territorial supramunicipal y regional</t>
  </si>
  <si>
    <t>3.1.2. Ordenamiento Territorial Municipal</t>
  </si>
  <si>
    <t>3.1.2.1. Asistencia Técnica en Ordenamiento Territorial Municipal</t>
  </si>
  <si>
    <t>3.1.2.2. Actualización catastral</t>
  </si>
  <si>
    <t>3.2. Más Oportunidades con la cooperación para el desarrollo y la integración fronteriza.</t>
  </si>
  <si>
    <t>3.2.1. Plan de promoción para la inversión extranjera y nacional en polos de desarrollo</t>
  </si>
  <si>
    <t>3.2.1.1. Promoción internacional para la inversión en la región</t>
  </si>
  <si>
    <t xml:space="preserve">3.2.1.2. Modelo de articulación interinstitucional y gremial para mejorar los niveles de promoción internacional de la región </t>
  </si>
  <si>
    <t xml:space="preserve">Diagnóstico del empresariado internacional y de la Cooperación Internacional presente en la región </t>
  </si>
  <si>
    <t>3.2.1.3. Modelo de coordinación y articulación de la cooperación internacional en la región.</t>
  </si>
  <si>
    <t>Planes pilotos de desarrollo integral y sustitución de cultivos ilícitos en zonas estratégicas rurales de Norte de Santander</t>
  </si>
  <si>
    <t>3.2.2. Caracterización para la protección y la estabilización socioeconómica migratoria.</t>
  </si>
  <si>
    <t xml:space="preserve">3.2.2.1. Caracterización y apoyo a registros migratorios </t>
  </si>
  <si>
    <t>3.2.2.2. Promoción de la regularización migratoria para la promoción laboral y el emprendimiento</t>
  </si>
  <si>
    <t>3.2.3. Fortalecimiento de las organizaciones sociales en frontera</t>
  </si>
  <si>
    <t>3.2.3.1. Capacitación a líderes de la población receptora, migrantes y retornados</t>
  </si>
  <si>
    <t>3.2.3.2. Fortalecimiento de los procesos asociativos y de cooperativismo de la población receptora, migrantes y retornados</t>
  </si>
  <si>
    <t xml:space="preserve">Plan de capacitación en esquemas de fortalecimiento organizacional </t>
  </si>
  <si>
    <t>3.2.3.3. Diseño y gestión de proyectos</t>
  </si>
  <si>
    <t>Proyectos de cooperación internacional gestionados por la Secretaría de Fronteras y Cooperación internacional</t>
  </si>
  <si>
    <t>3.3. Más Oportunidades para la Frontera.</t>
  </si>
  <si>
    <t>3.3.1. Funcionalidad transfronteriza</t>
  </si>
  <si>
    <t>3.3.1.1. Fortalecimiento de infraestructuras sociales en zonas limítrofes</t>
  </si>
  <si>
    <t xml:space="preserve">3.3.1.2. Caracterización de la movilidad transfronteriza </t>
  </si>
  <si>
    <t xml:space="preserve">3.3.2. Apoyos a la movilidad migratoria </t>
  </si>
  <si>
    <t xml:space="preserve">3.3.2.1. Atención a población migrante y retornada </t>
  </si>
  <si>
    <t xml:space="preserve">3.3.2.2. Referenciación migratoria </t>
  </si>
  <si>
    <t xml:space="preserve">3.3.3. Plan de ordenamiento y Gobernanza fronteriza </t>
  </si>
  <si>
    <t xml:space="preserve">3.3.3.2. Plan de ordenamiento metropolitano en zonas limítrofes </t>
  </si>
  <si>
    <t>3.4. Más Oportunidades para el Buen Gobierno.</t>
  </si>
  <si>
    <t>3.4.1. Fortalecimiento de la capacidad de gestión departamental</t>
  </si>
  <si>
    <t>3.4.1.1. Gestión Estratégica del Talento Humano</t>
  </si>
  <si>
    <t>3.4.1.2. Integridad</t>
  </si>
  <si>
    <t>3.4.1.3. Fortalecimiento a la Organización y Simplificación de Procesos</t>
  </si>
  <si>
    <t xml:space="preserve">Software TNS para bienes inmuebles, equipos y bienes de consumo implementado </t>
  </si>
  <si>
    <t>Dependencias con procesos y procedimientos actualizados</t>
  </si>
  <si>
    <t>3.4.1.4. Transparencia, acceso a la información y lucha contra la corrupción pública</t>
  </si>
  <si>
    <t>3.4.1.5. Servicio al Ciudadano</t>
  </si>
  <si>
    <t xml:space="preserve">Tramite de asignación de citas de pasaporte por medio electrónico implementado. </t>
  </si>
  <si>
    <t>3.4.1.6. Racionalización de Trámites</t>
  </si>
  <si>
    <t>3.4.1.7. Gestión documental</t>
  </si>
  <si>
    <t>3.4.1.8. Gestión del Conocimiento</t>
  </si>
  <si>
    <t>3.4.1.9. Participación en la Gestión Pública</t>
  </si>
  <si>
    <t>3.4.2. Fortalecimiento de la participación comunitaria</t>
  </si>
  <si>
    <t>3.4.2.1. Fortalecimiento de la participación comunitaria.</t>
  </si>
  <si>
    <t>Dignatarios capacitados (100 por cada subregión), sobre el desarrollo de la comunidad, control social y participación ciudadana mediante la socialización de la Ley 743.</t>
  </si>
  <si>
    <t>Dignatarios de Juntas de Acción Comunal JAC capacitados en formulación y evaluación de proyectos comunitarios.</t>
  </si>
  <si>
    <t>Líderes de la acción comunal en el programa “Formador de Formadores”</t>
  </si>
  <si>
    <t>3.4.2.2. Espacios de esparcimiento, disfrute de la vida, actividades físicas, lúdico, recreativas y de acompañamiento psicosocial para la Resolución de conflictos.</t>
  </si>
  <si>
    <t xml:space="preserve">Planes de desarrollo comunales y comunitarios con acompañamiento técnico </t>
  </si>
  <si>
    <t>3.4.2.3. Protección y garantías de derechos para el organismo comunal</t>
  </si>
  <si>
    <t>Apoyo a la implementación del plan integral de reparación colectiva a sobrevivientes del conflicto armado que hacen parte de Fedecomunal</t>
  </si>
  <si>
    <t>3.4.3. Sistemas de Información Territorial (Política 16: Gestión de Sistemas de Información)</t>
  </si>
  <si>
    <t>3.4.3.1. Gestión de Calidad - MIPG</t>
  </si>
  <si>
    <t>3.4.3.2. Fortalecimiento de la Gestión de la Información Geográfica</t>
  </si>
  <si>
    <t>Avance en la Construcción de la IDE (Infraestructura de Datos Espaciales) de la Gobernación</t>
  </si>
  <si>
    <t>3.4.3.3. Geoestadística y estudios territoriales</t>
  </si>
  <si>
    <t>3.4.3.4. Sistema de Información Poblacional - SISBEN</t>
  </si>
  <si>
    <t>municipios asistidos en los procesos del SISBEN</t>
  </si>
  <si>
    <t xml:space="preserve">3.4.3.5. Bancos de Proyectos de inversión Departamental </t>
  </si>
  <si>
    <t>3.4.3.6. Implementación de Políticas Públicas</t>
  </si>
  <si>
    <t>3.4.3.7. Seguimiento al PDD</t>
  </si>
  <si>
    <t>3.4.4. Fortalecimiento de las Finanzas Públicas</t>
  </si>
  <si>
    <t>3.4.4.1. Fortalecimiento Institucional de la Hacienda Pública</t>
  </si>
  <si>
    <t>3.4.4.2. Modernización tecnológica de la Hacienda Departamental</t>
  </si>
  <si>
    <t>3.4.4.3. Fortalecimiento de la capacidad de gestión territorial</t>
  </si>
  <si>
    <t>Municipios asistidos para el fortalecimiento normativo tributario y presupuestal a través de la elaboración y/o actualización de sus estatutos, manuales, reglamentos y políticas</t>
  </si>
  <si>
    <t>Alcaldías del Área Metropolitana apoyadas para facilitar hacer negocios y crear empresa</t>
  </si>
  <si>
    <t>3.5. Más Oportunidades para la Territorialidad.</t>
  </si>
  <si>
    <t>3.5.1. Fortalecimiento en la gestión y capacidad administrativa de los municipios y subregiones</t>
  </si>
  <si>
    <t xml:space="preserve">3.5.1.1. Seguimiento a la Inversión Municipal </t>
  </si>
  <si>
    <t xml:space="preserve">Evaluaciones del Desempeño Integral Municipal </t>
  </si>
  <si>
    <t>Encuentros subregionales de asistencia técnica, apoyo y revisión de los reportes financieros y plataformas diseñadas por DNP.</t>
  </si>
  <si>
    <t>3.5.1.2. Bancos de Proyectos de Inversión Municipal</t>
  </si>
  <si>
    <t>3.5.2. Fortalecimiento de la asociatividad en los municipios</t>
  </si>
  <si>
    <t>3.5.2.1. Articulación y desarrollo regional</t>
  </si>
  <si>
    <t>4.1. Más Oportunidades para los Bosques, Biodiversidad y Servicios Ecosistémicos</t>
  </si>
  <si>
    <t>4.1.1. Mejor ambiente en tu territorio</t>
  </si>
  <si>
    <t>4.1.1.1. Más oportunidades para un ambiente sostenible</t>
  </si>
  <si>
    <t>Sistema Integral de Gestión para el Observatorio Ambiental implementado (municipios de convención, Teorama, San Calixto, El Tarra, Tibú y Sardinata).</t>
  </si>
  <si>
    <t>Hectáreas adquiridas para la conservación del recurso hídrico, y protección de páramos y parques naturales en el Departamento.</t>
  </si>
  <si>
    <t>4.2. Más Oportunidades para los Recursos Hídricos.</t>
  </si>
  <si>
    <t>4.2.1. Agua para la vida, ciudad y territorio</t>
  </si>
  <si>
    <t>4.2.1.1. Más atención para la conservación del recurso hídrico</t>
  </si>
  <si>
    <t>Beneficiarios atendidos con pagos por servicios ambientales - PSA por cada una de las cuencas media y media-alta de los ríos Zulia, Pamplonita y Algodonal, y páramos del Departamento.</t>
  </si>
  <si>
    <t>Proyectos productivos alternativos desarrollados en las comunidades paramunas que apliquen las BPA - BPG de acuerdo a la delimitación y/o zonificación del MADS</t>
  </si>
  <si>
    <t>4.3. Más Oportunidades para los Asuntos Ambientales, Sectoriales y Urbanos.</t>
  </si>
  <si>
    <t>4.3.1. Ambiente multisectorial sostenible</t>
  </si>
  <si>
    <t>4.3.1.1. En dirección hacia un ambiente sano, recreativo y competitivo.</t>
  </si>
  <si>
    <t>Proyectos de crecimiento, desarrollo sostenible y negocios verdes ejecutados, priorizados en las subregiones del Departamento.</t>
  </si>
  <si>
    <t>Ejes viales ambientales creados en las subregiones del Departamento que contribuyan con el desarrollo eco y agroturístico, del Departamento.</t>
  </si>
  <si>
    <t>Estrategias desarrolladas para reducir y minimizar el impacto ambiental de los residuos sólidos y otros generados en el Departamento.</t>
  </si>
  <si>
    <t>Modelo tecnológico diseñado como herramienta de información y difusión de las condiciones del aire como medida preventiva a la afluencia de personas en determinados espacios del territorio de Cúcuta y su área metropolitana.</t>
  </si>
  <si>
    <t>Capacitaciones desarrolladas para orientar y apoyar la implementación de la norma ISO 14001 en 5 sectores productivos representativos del Departamento.</t>
  </si>
  <si>
    <t xml:space="preserve">4.3.1.2. Ambiente para la zoociedad </t>
  </si>
  <si>
    <t xml:space="preserve">Hogares operando en el Departamento para la protección de animales en abandono. </t>
  </si>
  <si>
    <t>4.4. Más Oportunidades para la Mitigación y Adaptación al Cambio Climático.</t>
  </si>
  <si>
    <t>4.4.1. Innovando para un territorio ambientalmente sostenible</t>
  </si>
  <si>
    <t>4.4.1.1. Mitigando y adaptando al cambio climático</t>
  </si>
  <si>
    <t>Programa de incentivos implementado por el uso de energías alternativas y/o renovables (Eólica, Hídrica, Solar u otras) en el Departamento.</t>
  </si>
  <si>
    <t>Proyecto implementado para la reconversión energética en dependencias de la Gobernación.</t>
  </si>
  <si>
    <t>Programa implementado en el Departamento para la modernización ecológica y disminución de GEI mediante el uso de fuentes de energías renovables no convencionales.</t>
  </si>
  <si>
    <t>4.5. Más Oportunidades para la Educación Ambiental.</t>
  </si>
  <si>
    <t>4.5.1. Oportunidades para la cultura ambiental</t>
  </si>
  <si>
    <t>4.5.1.1. Fortaleciendo para un mejor ambiente</t>
  </si>
  <si>
    <t>Programa implementado de articulación de instituciones de educación superior regional, para la difusión y divulgación de investigaciones y otros asuntos ambientales relacionados con el desarrollo socioambiental del Departamento.</t>
  </si>
  <si>
    <t>Programa desarrollado en las distintas subregiones del Departamento para la formación en la gestión integral del recurso hídrico y variabilidad y cambio climático.</t>
  </si>
  <si>
    <t xml:space="preserve">Programa desarrollado en las instituciones educativas del Departamento, para el reconocimiento, cuidado, protección y conservación de flora y fauna silvestre, </t>
  </si>
  <si>
    <t>Programa de capacitación implementado en las instituciones educativas del Departamento, dirigido a docentes responsables de las áreas ambientales, para el fortalecimiento del conocimiento sobre la gestión integral del recurso hídrico -GIRH y cambio climático.</t>
  </si>
  <si>
    <t>Programa de capacitación implementado para el fortalecimiento de capacidades sobre recolección, manejo, aprovechamiento y disposición de los residuos sólidos y otros, dirigido a los municipios del Departamento.</t>
  </si>
  <si>
    <t>4.6. Más Oportunidades para la Gestión Integral del Riesgo.</t>
  </si>
  <si>
    <t>4.6.1. Gobernabilidad en la Gestión del Riesgo de Desastres</t>
  </si>
  <si>
    <t>4.6.1.1. Fortalecimiento de la gestión del riesgo en el Departamento</t>
  </si>
  <si>
    <t>Creación de la Secretaria para la Gestión del Riesgo de Desastres en el Departamento con las subsecretarias de Conocimiento del Riesgo, Reducción del Riesgo y Manejo de desastres</t>
  </si>
  <si>
    <t>4.6.1.2. Articulación de la gestión del riesgo con las Administraciones Municipales</t>
  </si>
  <si>
    <t>4.6.2. Mejoramiento del Conocimiento del Riesgo de Desastres</t>
  </si>
  <si>
    <t>4.6.2.1. Estudios de riesgo en el Departamento</t>
  </si>
  <si>
    <t>4.6.2.2. Formación en Gestión del riesgo de Desastres</t>
  </si>
  <si>
    <t>4.6.2.3. Gestión de la información para la reducción del riesgo y el manejo de desastres</t>
  </si>
  <si>
    <t xml:space="preserve">Sistema de información geográfico para la gestión del riesgo de desastres. </t>
  </si>
  <si>
    <t>4.6.3. Reducción del Riesgo desde la planificación, mitigación y la prevención</t>
  </si>
  <si>
    <t>4.6.3.1. Planificación en la Gestión del riesgo de desastres</t>
  </si>
  <si>
    <t>4.6.3.2. Cambio climático</t>
  </si>
  <si>
    <t>4.6.3.3. Infraestructura para la reducción del riesgo</t>
  </si>
  <si>
    <t>4.6.4. Preparación, Atención y Manejo de la emergencia</t>
  </si>
  <si>
    <t>4.6.4.1. Preparación para la emergencia</t>
  </si>
  <si>
    <t>4.6.4.2. Infraestructura para la emergencia</t>
  </si>
  <si>
    <t>4.6.4.3. Intervención para la atención y rehabilitación</t>
  </si>
  <si>
    <t>4.6.4.4. Operatividad del Banco de Maquinaria</t>
  </si>
  <si>
    <t>4.7. Más Oportunidades para la Vivienda Digna.</t>
  </si>
  <si>
    <t>4.7.1. Más hogares en vivienda propia</t>
  </si>
  <si>
    <t>4.7.1.1. Construcción de viviendas y áreas de urbanismo en zonas urbanas y rurales.</t>
  </si>
  <si>
    <t>Viviendas construidas en zonas urbanas y/o rurales del Departamento con apoyo del Departamento.</t>
  </si>
  <si>
    <t>4.7.2. Mejores viviendas, vida digna</t>
  </si>
  <si>
    <t>4.7.2.1. Mejoramiento de vivienda en zona urbana y/o rural</t>
  </si>
  <si>
    <t>4.7.3. Saneamiento y Titulación de la Propiedad Pública Inmobiliaria</t>
  </si>
  <si>
    <t>4.7.3.1. Identificación de predios de propiedad del departamento o municipios.</t>
  </si>
  <si>
    <t>4.7.3.2. Titulación de predios fiscales, urbanos y rurales</t>
  </si>
  <si>
    <t>5.1. Más Oportunidades para la Infraestructura Vial</t>
  </si>
  <si>
    <t>5.1.1. Plan Vial Departamental con más oportunidades</t>
  </si>
  <si>
    <t>5.1.1.1. Caracterización de la red vial</t>
  </si>
  <si>
    <t>5.1.1.2. Transitabilidad intermunicipal</t>
  </si>
  <si>
    <t>km de la red vial con mantenimiento preventivo</t>
  </si>
  <si>
    <t xml:space="preserve">5.1.2. Intervenciones viales generadoras de más oportunidades de desarrollo para las subregiones de Norte de Santander </t>
  </si>
  <si>
    <t>5.1.2.1. Conectividad Intramunicipal</t>
  </si>
  <si>
    <t>5.1.3. Apuesta para el mejoramiento de vías urbanas</t>
  </si>
  <si>
    <t>5.1.3.1. Mejoramiento de la Conectividad Urbana</t>
  </si>
  <si>
    <t xml:space="preserve">Estudios y Diseños para el Mejoramiento de Vías Urbanas </t>
  </si>
  <si>
    <t>5.1.4. Un norte con más oportunidades conectado a Colombia</t>
  </si>
  <si>
    <t>5.1.4.1. Integración vial con la Nación</t>
  </si>
  <si>
    <t xml:space="preserve">5.1.4.2. Seguridad vial del peatón </t>
  </si>
  <si>
    <t>5.1.4.3. Terminales de transporte aéreo y/o terrestre</t>
  </si>
  <si>
    <t>5.2. Más Oportunidades para la Movilidad y la Seguridad Vial</t>
  </si>
  <si>
    <t>5.2.1. Implementación del Plan Departamental-PDSV para una movilidad segura</t>
  </si>
  <si>
    <t>5.2.1.1. Fortalecimiento de la articulación institucional</t>
  </si>
  <si>
    <t>T 1</t>
  </si>
  <si>
    <t>T 2</t>
  </si>
  <si>
    <t>T 3</t>
  </si>
  <si>
    <t>T 4</t>
  </si>
  <si>
    <t>T 5</t>
  </si>
  <si>
    <t>Adelantar intervenciones en pro de la movilidad y seguridad vial de manera conjunta y articulada con los siguientes actores: CRC, CIA, CEA, CDA y ONGs vinculadas al sector del tránsito y/o el transporte</t>
  </si>
  <si>
    <t>T 6</t>
  </si>
  <si>
    <t>T 7</t>
  </si>
  <si>
    <t>T 8</t>
  </si>
  <si>
    <t>T 9</t>
  </si>
  <si>
    <t>T 10</t>
  </si>
  <si>
    <t>T 11</t>
  </si>
  <si>
    <t>T 12</t>
  </si>
  <si>
    <t>T 13</t>
  </si>
  <si>
    <t>T 14</t>
  </si>
  <si>
    <t>T 15</t>
  </si>
  <si>
    <t>T 16</t>
  </si>
  <si>
    <t>T 17</t>
  </si>
  <si>
    <t>T 18</t>
  </si>
  <si>
    <t>T 19</t>
  </si>
  <si>
    <t>T 20</t>
  </si>
  <si>
    <t>5.2.1.2. Usuarios más seguros mediante el conocimiento</t>
  </si>
  <si>
    <t>T 21</t>
  </si>
  <si>
    <t>T 22</t>
  </si>
  <si>
    <t>Docentes de las instituciones educativas públicas y privadas del Departamento cuentan con una capacitación pertinente y adecuada en cultura, seguridad vial y movilidad</t>
  </si>
  <si>
    <t>T 23</t>
  </si>
  <si>
    <t>T 24</t>
  </si>
  <si>
    <t>T 25</t>
  </si>
  <si>
    <t xml:space="preserve">Programa de capacitación dirigido a los conductores de vehículos de pasajeros, transporte escolar y de carga, que hacen parte de las empresas que operan en el Departamento, para fortalecer sus competencias laborales </t>
  </si>
  <si>
    <t>T 26</t>
  </si>
  <si>
    <t>T 27</t>
  </si>
  <si>
    <t>T 28</t>
  </si>
  <si>
    <t xml:space="preserve">Motociclistas del Departamento cuentan con una capacitación pertinente y adecuada en cultura, seguridad vial y movilidad </t>
  </si>
  <si>
    <t>5.2.1.3. Infraestructura protectora de vidas</t>
  </si>
  <si>
    <t>T 29</t>
  </si>
  <si>
    <t>T 30</t>
  </si>
  <si>
    <t>T 31</t>
  </si>
  <si>
    <t>Instalación y mantenimiento de señales en las vías de segundo y tercer nivel del Departamento con señalización</t>
  </si>
  <si>
    <t>T 32</t>
  </si>
  <si>
    <t>T 33</t>
  </si>
  <si>
    <t>T 34</t>
  </si>
  <si>
    <t>Gestión ante el gobierno Nacional del mejoramiento de la infraestructura de aeropuertos, líneas férreas y terminal de transportes en el Departamento</t>
  </si>
  <si>
    <t>T 35</t>
  </si>
  <si>
    <t>T 36</t>
  </si>
  <si>
    <t>T 37</t>
  </si>
  <si>
    <t>Gestión de los estudios para la construcción de la línea férrea que conecte el Departamento con la red férrea nacional</t>
  </si>
  <si>
    <t>T 38</t>
  </si>
  <si>
    <t>Gestión de los estudios y diseños para tráfico pesado en los cascos urbanos de los municipios</t>
  </si>
  <si>
    <t>5.2.1.4. Vehículos más controlados para disminuir siniestros viales</t>
  </si>
  <si>
    <t>T 39</t>
  </si>
  <si>
    <t xml:space="preserve">Programa operativo dirigido a los vehículos automotores que circulan por las vías del Departamento con el fin de verificar el cumplimiento de las condiciones técnico-mecánicas </t>
  </si>
  <si>
    <t>T 40</t>
  </si>
  <si>
    <t>T 41</t>
  </si>
  <si>
    <t>Censo de los vehículos automotores del Departamento que ya cumplieron su vida útil con el fin de promover su ingreso al proceso de desintegración vehicular</t>
  </si>
  <si>
    <t>T 42</t>
  </si>
  <si>
    <t>T 43</t>
  </si>
  <si>
    <t>T 44</t>
  </si>
  <si>
    <t>T 45</t>
  </si>
  <si>
    <t>T 46</t>
  </si>
  <si>
    <t>T 47</t>
  </si>
  <si>
    <t>Registro mensual de victimas de siniestros viales en el Departamento</t>
  </si>
  <si>
    <t>T 48</t>
  </si>
  <si>
    <t>T 49</t>
  </si>
  <si>
    <t>5.3. Más Oportunidades para los Servicios Públicos Domiciliarios: Agua, Saneamiento Básico y Energía</t>
  </si>
  <si>
    <t>5.3.1. Acceso a agua potable y saneamiento adecuado</t>
  </si>
  <si>
    <t>5.3.1.1. Consolidación del Acueducto Metropolitano</t>
  </si>
  <si>
    <t>% de las obras del Subproyecto 1 terminadas (Captación, desarenador, cuarto de bombeo y conducción Termotasajero - Pórtico)</t>
  </si>
  <si>
    <t>% de las obras de los Subproyectos 3 y 4 terminadas (Planta de tratamiento el Pórtico y conducción y almacenamiento de Villa del Rosario y Los Patios).</t>
  </si>
  <si>
    <t>5.3.1.2. Optimización de Sistemas de acueductos y/o alcantarillados Urbanos y Rurales</t>
  </si>
  <si>
    <t xml:space="preserve">Diseños de sistemas de acueducto y alcantarillado urbano y rural </t>
  </si>
  <si>
    <t>Estudios y/o Construcción de proyectos de optimización de acueductos y/o alcantarillados urbanos y/o rurales en municipios PDET</t>
  </si>
  <si>
    <t>5.3.1.3. Apoyo a la construcción de sistemas de tratamiento de aguas residuales</t>
  </si>
  <si>
    <t>Sistemas de Tratamiento de Aguas Residuales apoyados en su diseños y/o construcción</t>
  </si>
  <si>
    <t>5.3.2. Modernización, fortalecimiento y aseguramiento de la prestación de los servicios de agua potable y saneamiento básico</t>
  </si>
  <si>
    <t xml:space="preserve">5.3.2.1. Impulso a estrategias asociativas para la recolección y disposición de residuos sólidos </t>
  </si>
  <si>
    <t>5.3.2.2. Fortalecimiento de la gestión institucional de la prestación de los servicios de Agua Potable y Saneamiento Básico</t>
  </si>
  <si>
    <t>Municipios con asistencia en la Implementación de las estrategias de monitoreo, seguimiento y control y/o en el cumplimiento normativo del sector de APSB.</t>
  </si>
  <si>
    <t>5.3.2.3. Gestión Social, Plan Ambiental y Gestión del Riesgo en el Sector de APSB</t>
  </si>
  <si>
    <t>6.1. Más Oportunidades para lo Agropecuario, Pesca y Plantaciones Forestales</t>
  </si>
  <si>
    <t xml:space="preserve">6.1.1. Investigación Agropecuaria y Adopción de Tecnología </t>
  </si>
  <si>
    <t>6.1.1.1. Desarrollo tecnológico</t>
  </si>
  <si>
    <t>6.1.1.2. Extensión Agropecuaria</t>
  </si>
  <si>
    <t>6.1.2. Acceso al Crédito y Financiamiento de Proyectos Productivos</t>
  </si>
  <si>
    <t>6.1.2.1. Acceso a financiamiento, productos y servicios agropecuarios</t>
  </si>
  <si>
    <t>6.1.3. Norte de Santander Productivo, Sostenible e Incluyente</t>
  </si>
  <si>
    <t>6.1.3.1. Fortalecimiento de los sistemas productivos agropecuarios</t>
  </si>
  <si>
    <t>Proyectos productivos gestionados y fortalecidos a través de recursos del Sistema General de Regalías</t>
  </si>
  <si>
    <t>6.1.3.2. Apoyo a poblaciones productivas con enfoque diferencial</t>
  </si>
  <si>
    <t>6.1.3.3. Incremento y mejoramiento de renglones tradicionales</t>
  </si>
  <si>
    <t>Hectáreas de cacao sembradas y/o mejoradas</t>
  </si>
  <si>
    <t>6.1.3.4. Promoción del agro</t>
  </si>
  <si>
    <t>6.1.3.5. Evaluaciones Agropecuarias por Consenso</t>
  </si>
  <si>
    <t>6.1.3.6. Plan de Seguridad Alimentaria y Nutricional</t>
  </si>
  <si>
    <t>6.1.4. Infraestructura Productiva para el Desarrollo Agropecuario</t>
  </si>
  <si>
    <t>6.1.4.1. Infraestructura productiva agrícola y pecuaria</t>
  </si>
  <si>
    <t>6.1.5. Formalización de la Propiedad Rural</t>
  </si>
  <si>
    <t>6.1.5.1. Formalización de la propiedad rural</t>
  </si>
  <si>
    <t>6.1.6. Creemos en la Institucionalidad</t>
  </si>
  <si>
    <t>6.1.6.1. Cooperación y articulación interinstitucional</t>
  </si>
  <si>
    <t>6.1.7. Certificación para la Agricultura</t>
  </si>
  <si>
    <t>6.1.7.1 Buenas prácticas en la producción primaria</t>
  </si>
  <si>
    <t>6.1.8. Sostenibilidad de la Actividad Forestal</t>
  </si>
  <si>
    <t>6.1.9. El PDET es de Todos</t>
  </si>
  <si>
    <t>6.1.9.1. Programa de desarrollo con enfoque territorial</t>
  </si>
  <si>
    <t>Acompañamiento a las iniciativas de reactivación económica y agropecuaria identificadas dentro del programa PDET en los municipios priorizados</t>
  </si>
  <si>
    <t>6.2. Más Oportunidades para el Turismo y las Artesanías</t>
  </si>
  <si>
    <t>6.2.1. Un destino con marca región</t>
  </si>
  <si>
    <t>6.2.1.1. Norte de Santander destino turístico</t>
  </si>
  <si>
    <t>Publicaciones sobre turismo cultural (historia, folklore, costumbres, gastronomía, música, literatura, religión, etc.)</t>
  </si>
  <si>
    <t>6.2.1.2. Prevención y control de ESCNNA</t>
  </si>
  <si>
    <t>6.2.2. Condiciones institucionales para el impulso al sector turismo</t>
  </si>
  <si>
    <t>6.2.2.1. Fortalecimiento institucional del turismo</t>
  </si>
  <si>
    <t>6.2.3. Productividad turística regional</t>
  </si>
  <si>
    <t>6.2.3.1. Más y Mejor infraestructura, para el turismo</t>
  </si>
  <si>
    <t>6.2.3.2. Fortalecimiento del Capital Humano para el turismo</t>
  </si>
  <si>
    <t>municipios con apoyo de iniciativas de artesanos</t>
  </si>
  <si>
    <t>6.3. Más Oportunidades para el Emprendimiento</t>
  </si>
  <si>
    <t>6.3.1. Fortalecimiento y desarrollo de actividades para promover el emprendimiento y generación de empleo en Norte de Santander</t>
  </si>
  <si>
    <t xml:space="preserve">6.3.1.1. Asesoramiento y acompañamiento a emprendedores </t>
  </si>
  <si>
    <t xml:space="preserve">6.3.1.2. Impulso a emprendimientos con la participación del sector público, privado y academia </t>
  </si>
  <si>
    <t>Sistema de información de emprendimiento del Departamento creado</t>
  </si>
  <si>
    <t>6.3.2. Fortalecimiento y financiamiento para la creación de emprendimientos</t>
  </si>
  <si>
    <t>6.3.2.1. Fondo departamental para el acceso a crédito para emprendedores</t>
  </si>
  <si>
    <t>6.3.2.2. Desarrollo y promoción de actividades para el emprendimiento</t>
  </si>
  <si>
    <t>6.3.2.3. Alianzas público privadas para el emprendimiento</t>
  </si>
  <si>
    <t>6.4. Más Oportunidades para la Ciencia, Tecnología e Innovación CTI</t>
  </si>
  <si>
    <t>6.4.1. implementación políticas y estrategias para el desarrollo de actividades de ciencia, tecnología e innovación en Norte de Santander</t>
  </si>
  <si>
    <t xml:space="preserve">6.4.1.1. Apuestas en sectores con una mayor intensidad tecnológica </t>
  </si>
  <si>
    <t>Política pública de innovación para  Norte de Santander elaborada e implementada</t>
  </si>
  <si>
    <t>6.4.1.2. Dinamización de la ciencia, tecnología e innovación</t>
  </si>
  <si>
    <t>6.4.2. Impulsar y fortalecer la infraestructura tecnológica e innovación para la competitividad de Norte de Santander</t>
  </si>
  <si>
    <t>6.4.2.1. Centros de desarrollo tecnológico- productivos</t>
  </si>
  <si>
    <t xml:space="preserve">6.4.2.2. Articulación para el desarrollo e innovación de los sectores productivos </t>
  </si>
  <si>
    <t xml:space="preserve">6.4.3. Formación de capital humano de alto nivel para doctorado y maestría investigativa e iniciación a la investigación en jóvenes investigadores </t>
  </si>
  <si>
    <t xml:space="preserve">6.4.3.1. Generación del conocimiento para la CTeI </t>
  </si>
  <si>
    <t xml:space="preserve">Propuestas de maestrantes y doctores adoptadas e implementadas en los sectores estratégicos del Departamento </t>
  </si>
  <si>
    <t>Proyectos de investigación de jóvenes investigadores adoptados e implementados en los sectores estratégicos del Departamento.</t>
  </si>
  <si>
    <t>6.4.4. Proyectos de Ciencia, Tecnología e Innovación para los diferentes Sectores</t>
  </si>
  <si>
    <t>6.4.4.1. Proyectos con componente TIC</t>
  </si>
  <si>
    <t>6.5. Más Oportunidades para la Minería</t>
  </si>
  <si>
    <t xml:space="preserve">6.5.1. Fortalecimiento de los procesos del sector minero energético </t>
  </si>
  <si>
    <t>6.5.1.1. Acompañamiento en el proceso de formalización de la actividad minera de carbón y arcilla</t>
  </si>
  <si>
    <t>6.5.1.2. Apoyo y fortalecimiento de la actividad minera</t>
  </si>
  <si>
    <t xml:space="preserve">6.5.2. Apoyo y gestión para mejorar la productividad del sector minero energético </t>
  </si>
  <si>
    <t>6.5.2.1. Promoción del desarrollo y la competitividad de la industria minero-energética</t>
  </si>
  <si>
    <t>6.5.2.2. Gas Domiciliario</t>
  </si>
  <si>
    <t>Incremento de la cobertura del servicio de gas domiciliario del Departamento (6 municipios)</t>
  </si>
  <si>
    <t>6.5.2.3. Nuevas fuentes de energía</t>
  </si>
  <si>
    <t>6.6. Más Oportunidades para las Tecnologías de la Información y las Comunicaciones TIC</t>
  </si>
  <si>
    <t>6.6.1. Empoderamiento Ciudadano en uso y apropiación TIC</t>
  </si>
  <si>
    <t>6.6.2. Plataformas, Sistemas de Información y aplicaciones para los diferentes sectores priorizados</t>
  </si>
  <si>
    <t>6.6.3. Infraestructura Tecnológica y Conectividad</t>
  </si>
  <si>
    <t>6.6.4. Transformación Digital Territorial</t>
  </si>
  <si>
    <t>6.6.4.1. Fortalecimiento Institucional con Gobierno Digital</t>
  </si>
  <si>
    <t xml:space="preserve">Conjuntos de Datos Abiertos de la entidad consultados y aprovechados por el ciudadano para toma de decisiones </t>
  </si>
  <si>
    <t xml:space="preserve">6.6.4.2. Fortalecimiento Territorial con Gobierno Digital </t>
  </si>
  <si>
    <t xml:space="preserve">Alcaldías y entes descentralizados asistidos y monitoreados en Gobierno Digital </t>
  </si>
  <si>
    <t xml:space="preserve">Foros con el sector productivo para sensibilizar las empresas del sector privado en transformación digital empresarial </t>
  </si>
  <si>
    <t xml:space="preserve">Eventos públicos de TIC para promover el desarrollo del talento humano para la transformación digital </t>
  </si>
  <si>
    <t>6.7. Más Oportunidades para el Desarrollo Empresarial</t>
  </si>
  <si>
    <t>6.7.1. Apoyo y fortalecimiento para desarrollo productivo y competitivo del sector empresarial</t>
  </si>
  <si>
    <t xml:space="preserve">6.7.1.1. Diversificación de productos de mercado y actividad productiva </t>
  </si>
  <si>
    <t xml:space="preserve">6.7.1.2. Iniciativas Clúster </t>
  </si>
  <si>
    <t xml:space="preserve">6.7.1.3. Fortalecimiento a microempresarios </t>
  </si>
  <si>
    <t>6.7.2. Acceso al crédito y promoción de inversión para el desarrollo empresarial</t>
  </si>
  <si>
    <t>6.7.2.1. Apoyo financiero para el fortalecimiento del sector empresarial</t>
  </si>
  <si>
    <t>6.7.2.2. Promoción y posicionamiento de los sectores productivos de Norte de Santander</t>
  </si>
  <si>
    <t>Eventos y/o ferias regionales y nacionales de los principales sectores productivos del Departamento promocionados</t>
  </si>
  <si>
    <t>6.7.2.3. Promoción y fortalecimiento de la Agencia de Inversión de Norte de Santander</t>
  </si>
  <si>
    <t>6.8. Más Oportunidades para la Industria, el Comercio y Servicios</t>
  </si>
  <si>
    <t>6.8.1. Fortalecimiento del tejido empresarial e industrial del departamento</t>
  </si>
  <si>
    <t xml:space="preserve">6.8.1.1 Fortalecimiento de la base empresarial e industrial de Norte de Santander </t>
  </si>
  <si>
    <t>Iniciativas apoyadas para el desarrollo y transferencia de modelos tecnológicos de producción industrial, en los sectores estratégicos del Departamento.</t>
  </si>
  <si>
    <t>6.8.1.2. Apoyo y fortalecimiento a las empresas industriales del régimen franco</t>
  </si>
  <si>
    <t>6.8.1.3. Apoyo a la implementación de la agenda departamental de competitividad e innovación</t>
  </si>
  <si>
    <t>Iniciativas de transformación apoyadas y/o financiadas para el aumento de la productividad en los sectores priorizados del Departamento por la comisión regional de competitividad</t>
  </si>
  <si>
    <t>Proyecto apoyado que genere valor agregado y diferenciación en un sector productivo de Norte de Santander</t>
  </si>
  <si>
    <t>6.8.2. Internacionalización, Ruta del Desarrollo Económico</t>
  </si>
  <si>
    <t xml:space="preserve">6.8.2.1. Crecimiento y desarrollo regional sostenible </t>
  </si>
  <si>
    <t>Estrategias que permitan el proceso de internacionalización de los sectores productivos apoyadas</t>
  </si>
  <si>
    <t>Acompañamiento a estrategias de alianzas logísticas que se desarrollen en el Departamento</t>
  </si>
  <si>
    <t xml:space="preserve">6.8.2.2. Internacionalización como fuente de desarrollo </t>
  </si>
  <si>
    <t>Estrategias comerciales promocionadas para generar una cultura exportadora en los sectores productivos del Departamento</t>
  </si>
  <si>
    <t>6.8.2.3. Centros de investigación y/o desarrollo tecnológico</t>
  </si>
  <si>
    <t>6.8.3. Empleo digno y decente para la productividad</t>
  </si>
  <si>
    <t>6.8.3.1. Empleo decente</t>
  </si>
  <si>
    <t>Construcción de Megacolegios</t>
  </si>
  <si>
    <t>NOMBRE PROGRAMA MANUAL PROGRAMATICO</t>
  </si>
  <si>
    <r>
      <t>CÓDIGO PROGRAMA-</t>
    </r>
    <r>
      <rPr>
        <sz val="8"/>
        <rFont val="Calibri"/>
        <family val="2"/>
        <scheme val="minor"/>
      </rPr>
      <t>MANUAL PROGRAMATICO</t>
    </r>
  </si>
  <si>
    <t xml:space="preserve">CÓDIGO DE PRODUCTO  (MGA)  </t>
  </si>
  <si>
    <t xml:space="preserve">NOMBRE DEL PRODUCTO (MGA) </t>
  </si>
  <si>
    <t>PROYECTO</t>
  </si>
  <si>
    <t>CODIGO BPIN</t>
  </si>
  <si>
    <t>ARTICULACION DE LA  ACTIVIDAD CON EL OBJETO DE GASTO DEL CCPET</t>
  </si>
  <si>
    <t>TIPO DE ACTIVIDAD</t>
  </si>
  <si>
    <t xml:space="preserve">REQUIERE CONTRATO </t>
  </si>
  <si>
    <t>2.3.2. ADQUISICION DE BIENES Y SERVICIOS</t>
  </si>
  <si>
    <t>2.3.1. GASTOS DE PERSONAL</t>
  </si>
  <si>
    <t>2.3.3. TRANSFERENCIAS CORRIENTES</t>
  </si>
  <si>
    <t>2.3.4  TRANSFERENCIAS DE CAPITAL</t>
  </si>
  <si>
    <t>NORMATIVA</t>
  </si>
  <si>
    <t>ADMINISTRATIVA</t>
  </si>
  <si>
    <t>GESTIÓN</t>
  </si>
  <si>
    <t>LOGÍSTICA</t>
  </si>
  <si>
    <t>REQUIERE CONTRATO</t>
  </si>
  <si>
    <t>SI</t>
  </si>
  <si>
    <t>NO</t>
  </si>
  <si>
    <t>1.2 Más Oportunidades para la Salud</t>
  </si>
  <si>
    <t>3.4 Más Oportunidades para el Buen Gobierno</t>
  </si>
  <si>
    <t>3.5 Más Oportunidades para la Territorialidad..</t>
  </si>
  <si>
    <t xml:space="preserve">SECRETARÌA DE MEDIO AMBIENTE, RECURSOS NATURALES Y SOSTENIBILIDAD </t>
  </si>
  <si>
    <t>4.5 Más Oportunidades para la Educación Ambiental</t>
  </si>
  <si>
    <t>SECRETARÍA DE HÁBITAT</t>
  </si>
  <si>
    <t>SECRETARÍA DE VÍAS</t>
  </si>
  <si>
    <t>SECRETARÍA DE TRÁNSITO</t>
  </si>
  <si>
    <t>5.2 Más Oportunidades para la Movilidad y la Seguridad ViaL</t>
  </si>
  <si>
    <t>SECRETARÌA DE AGRICULTURA Y DESARROLLO RURAL</t>
  </si>
  <si>
    <t>CONSEJERÍA DE DESARROLLO TURÍSTICO</t>
  </si>
  <si>
    <t>SECRETARÍA DE DESARROLLO ECONÓMICO Y PRODUCTIVIDAD</t>
  </si>
  <si>
    <t>SECRETARÍA DE GESTIÓN MINERO Y ENERGETICO SOSTENIBLE</t>
  </si>
  <si>
    <t>SECRETARÍA DE TECNOLOGÍAS DE LA INFORMACIÓN Y LAS COMUNICACIONES</t>
  </si>
  <si>
    <t>&lt;</t>
  </si>
  <si>
    <t>diseño Marca Región</t>
  </si>
  <si>
    <t>Apoyos a expresiones de patrimonio vivo de los nortesantandereanos (tales como bicentenario (2023), Semana Santa en Pamplona, Desfile de los Genitores en Ocaña, Feria de Cúcuta, celebración de los 450 años del municipio de Ocaña, celebración del natalicio del artista Eduardo Ramírez Villamizar, conmemoración del tratado de la paz de la Guerra de los mil días en 1902 en el municipio de chinacate, entre otros) (5 por año)</t>
  </si>
  <si>
    <t>PLAN DE ACCIÓN 2023</t>
  </si>
  <si>
    <t>Meta Producto 2023</t>
  </si>
  <si>
    <t>Meta Producto 
1 trimestre 2023</t>
  </si>
  <si>
    <t>Meta Producto 
2 trimestre 2023</t>
  </si>
  <si>
    <t>Meta Producto 
3 trimestre 2023</t>
  </si>
  <si>
    <t>Meta Producto 
4 trimestre 2023</t>
  </si>
  <si>
    <t>INVERSIÓN EN MILLONES DE PESOS AÑO 2023</t>
  </si>
  <si>
    <t xml:space="preserve">Meta Producto 
1er  trimestre 2023 
</t>
  </si>
  <si>
    <t>INVERSIÓN EN MILLONES DE PESOS 1 trimestre 2023</t>
  </si>
  <si>
    <t xml:space="preserve">Meta Producto 
2do  trimestre 2023 
</t>
  </si>
  <si>
    <t>INVERSIÓN EN MILLONES DE PESOS 2 trimestre 2023</t>
  </si>
  <si>
    <t xml:space="preserve">Meta Producto 
3er  trimestre 2023 
</t>
  </si>
  <si>
    <t>INVERSIÓN EN MILLONES DE PESOS 3 trimestre 2023</t>
  </si>
  <si>
    <t xml:space="preserve">Meta Producto 
4to  trimestre 2023 
</t>
  </si>
  <si>
    <t>INVERSIÓN EN MILLONES DE PESOS 4 trimestre 2023</t>
  </si>
  <si>
    <t>PRESUPUESTO GENERAL DE GASTOS</t>
  </si>
  <si>
    <t>VIGENCIA FISCAL 2023</t>
  </si>
  <si>
    <t>2.3</t>
  </si>
  <si>
    <t>INVERSION</t>
  </si>
  <si>
    <t>12</t>
  </si>
  <si>
    <t>JUSTICIA Y DEL DERECHO</t>
  </si>
  <si>
    <t>1206</t>
  </si>
  <si>
    <t>Sistema penitenciario y carcelario en el marco de los derechos humanos</t>
  </si>
  <si>
    <t>0800</t>
  </si>
  <si>
    <t>Intersubsectorial Justicia</t>
  </si>
  <si>
    <t>2021004540216</t>
  </si>
  <si>
    <t>1206007</t>
  </si>
  <si>
    <t>Servicio de bienestar a la población privada de libertad</t>
  </si>
  <si>
    <t>1.2.1.0.00</t>
  </si>
  <si>
    <t>17</t>
  </si>
  <si>
    <t>AGRICULTURA Y DESARROLLO RURAL</t>
  </si>
  <si>
    <t>1702</t>
  </si>
  <si>
    <t>Inclusión productiva de pequeños productores rurales</t>
  </si>
  <si>
    <t>1100</t>
  </si>
  <si>
    <t>Intersubsectorial Agricultura y desarrollo rural</t>
  </si>
  <si>
    <t>2021004540233</t>
  </si>
  <si>
    <t>1702009</t>
  </si>
  <si>
    <t>Servicio de apoyo financiero para el acceso a activos productivos y de comercialización</t>
  </si>
  <si>
    <t>1.2.3.1.19</t>
  </si>
  <si>
    <t>ESTAMPILLAS</t>
  </si>
  <si>
    <t>01- PROFRONTERIZO</t>
  </si>
  <si>
    <t>19</t>
  </si>
  <si>
    <t>SALUD Y PROTECCIÓN SOCIAL</t>
  </si>
  <si>
    <t>1903</t>
  </si>
  <si>
    <t>Inspección, vigilancia y control</t>
  </si>
  <si>
    <t>0300</t>
  </si>
  <si>
    <t>Intersubsectorial Salud</t>
  </si>
  <si>
    <t>SGP-AGUA POTABLE Y SANEAMIENTO BASICO</t>
  </si>
  <si>
    <t>Servicio de inspección, vigilancia y control</t>
  </si>
  <si>
    <t>1.2.4.2.02</t>
  </si>
  <si>
    <t>SGP SALUD SALUD PUBLICA</t>
  </si>
  <si>
    <t>Salud Pública</t>
  </si>
  <si>
    <t>Documentos de planeación</t>
  </si>
  <si>
    <t>servicio de promoción de la salud y prevención de riesgos asociados a condiciones no transmisibles</t>
  </si>
  <si>
    <t>servicio de gestión territorial para atención en salud -pandemias- a población afectada por emergencias o desastres</t>
  </si>
  <si>
    <t>Aseguramiento y Prestación integral de servicios de salud</t>
  </si>
  <si>
    <t>Servicio de atención en salud a la población</t>
  </si>
  <si>
    <t>1.2.4.2.04</t>
  </si>
  <si>
    <t>SGP SALUD SUBSIDIO A LA OFERTA</t>
  </si>
  <si>
    <t>1.2.3.2.29</t>
  </si>
  <si>
    <t>13-LICOR SALUD</t>
  </si>
  <si>
    <t>06-HUEM</t>
  </si>
  <si>
    <t>1.2.3.1.10</t>
  </si>
  <si>
    <t>102-ADRES</t>
  </si>
  <si>
    <t>MINAS Y ENERGÍA</t>
  </si>
  <si>
    <t>Consolidación productiva del sector de energía eléctrica</t>
  </si>
  <si>
    <t>Intersubsectorial Minas y Energía</t>
  </si>
  <si>
    <t>Unidades de generación fotovoltaica de energía eléctrica instaladas</t>
  </si>
  <si>
    <t>05- PROELECTRIFICA CION</t>
  </si>
  <si>
    <t>Consolidación productiva del sector minero</t>
  </si>
  <si>
    <t>Servicio de asistencia técnica para la innovación y el desarrollo tecnológico en la minería</t>
  </si>
  <si>
    <t>Documentos de lineamientos técnicos</t>
  </si>
  <si>
    <t>Servicio de información de la cadena de hidrocarburos</t>
  </si>
  <si>
    <t>Calidad, cobertura y fortalecimiento de la educación inicial, prescolar, básica y media</t>
  </si>
  <si>
    <t>Intersubsectorial Educación</t>
  </si>
  <si>
    <t>Infraestructura educativa mejorada</t>
  </si>
  <si>
    <t>02- PRODESARROLLO</t>
  </si>
  <si>
    <t>1.3.2.2.01</t>
  </si>
  <si>
    <t>Servicio de asistencia técnica en educación inicial, preescolar, básica y media</t>
  </si>
  <si>
    <t>1.2.4.1.01</t>
  </si>
  <si>
    <t>Servicio de formación por ciclos lectivos especiales integrados</t>
  </si>
  <si>
    <t>Servicios de gestión del riesgo físico en estudiantes y docentes</t>
  </si>
  <si>
    <t>Servicio de acondicionamiento de ambientes de aprendizaje</t>
  </si>
  <si>
    <t>Servicio educativo</t>
  </si>
  <si>
    <t>Servicio de accesibilidad a contenidos web para fines pedagógicos</t>
  </si>
  <si>
    <t>Servicio de apoyo a la permanencia con transporte escolar</t>
  </si>
  <si>
    <t>Ambientes de aprendizaje para la educación inicial preescolar, básica y media dotados</t>
  </si>
  <si>
    <t>APLICACIÓN DE AUDITORÍAS AL SISTEMA DE GESTIÓN DE CALIDAD DE LA SECRETARÍA DE EDUCACIÓN DE NORTE DE SANTANDER</t>
  </si>
  <si>
    <t>Servicio de monitoreo y seguimiento a la gestión del sector educativo</t>
  </si>
  <si>
    <t>14-LICOR EDUCACION</t>
  </si>
  <si>
    <t>FORTALECIMIENTO DE LA PARTICIPACIÓN SOCIAL EN LA GESTIÓN DEL PACTO POR LA EDUCACIÓN E INICIO DE LA IMPLEMENTACIÓN DEL NUEVO MODELO EDUCATIVO CON VISIÓN AL 2050 EN EL DEPARTAMENTO NORTE DE SANTANDER</t>
  </si>
  <si>
    <t>Servicios de apoyo a la implementación de modelos de innovación educativa</t>
  </si>
  <si>
    <t>Calidad y fomento de la educación superior</t>
  </si>
  <si>
    <t>Servicio de apoyo financiero a las Instituciones de Educación Superior</t>
  </si>
  <si>
    <t>07-ACADEMICA</t>
  </si>
  <si>
    <t>Servicio de apoyo financiero para el acceso y permanencia a la educación superior o terciaria</t>
  </si>
  <si>
    <t>TECNOLOGÍAS DE LA INFORMACIÓN Y LAS COMUNICACIONES</t>
  </si>
  <si>
    <t>Facilitar el acceso y uso de las Tecnologías de la Información y las Comunicaciones (TIC) en todo el territorio nacional</t>
  </si>
  <si>
    <t>Intersubsectorial Comunicaciones</t>
  </si>
  <si>
    <t>Servicio de educación informal en tecnologías de la información y las comunicaciones</t>
  </si>
  <si>
    <t>Servicio de Información implementado</t>
  </si>
  <si>
    <t>Documentos de seguimiento</t>
  </si>
  <si>
    <t>Servicio de acceso zonas digitales</t>
  </si>
  <si>
    <t>Servicio de apoyo en tecnologías de la información y las comunicaciones para la educación básica, primaria y secundaria</t>
  </si>
  <si>
    <t>Servicio de conexiones a redes de servicio portador</t>
  </si>
  <si>
    <t>Servicio de acceso a la televisión digital terrestre</t>
  </si>
  <si>
    <t>Servicio de recolección y gestión de residuos electrónicos</t>
  </si>
  <si>
    <t>Fomento del desarrollo de aplicaciones, software y contenidos para impulsar la apropiación de las Tecnologías de la Información y las Comunicaciones (TIC)</t>
  </si>
  <si>
    <t>APOYO AL FORTALECIMIENTO INSTITUCIONAL EN LA GOBERNACION DE NORTE DESANTANDER PARA LA PRESTACION DE SERVCIOS EFICIENTES A LOS CIUDADANOS A TRAVES DE LA INFRAESTRUCTURA TIC DE NDS</t>
  </si>
  <si>
    <t>Servicio de asistencia técnica para la implementación de la Estrategia de Gobierno digital</t>
  </si>
  <si>
    <t>TRANSPORTE</t>
  </si>
  <si>
    <t>Infraestructura red vial regional</t>
  </si>
  <si>
    <t>Intersubsectorial Transporte</t>
  </si>
  <si>
    <t>vía urbana mejorada</t>
  </si>
  <si>
    <t>FORTALECIMIENTO DE LA SECRETARIA DE VIAS PARA LOS SERVICIOS DE GESTION, TECNICA Y ASISTENCIAL EN LA GOBERNACION DEL NORTE DE SANTANDER</t>
  </si>
  <si>
    <t>servicio de asistencia técnica en infraestructura y servicio de la red vial regional</t>
  </si>
  <si>
    <t>vía secundaria mejorada</t>
  </si>
  <si>
    <t>1.2.3.3.01</t>
  </si>
  <si>
    <t>08-ACPM</t>
  </si>
  <si>
    <t>vía Terciaria mejorada</t>
  </si>
  <si>
    <t>Infraestructura y servicios de logística de transporte</t>
  </si>
  <si>
    <t>APOYO PARA LA OPTIMIZACIÓN DE LOS PROCESOS LOGÍSTICOS DE LA SECRETARIA DE TRANSITO DEPARTAMENTAL NORTE DE SANTANDER</t>
  </si>
  <si>
    <t>Servicios de información actualizados</t>
  </si>
  <si>
    <t>Seguridad de transporte</t>
  </si>
  <si>
    <t>Servicio de sensibilización a los actores viales</t>
  </si>
  <si>
    <t>1.2.3.2.25</t>
  </si>
  <si>
    <t>105-SEC TRANSITO</t>
  </si>
  <si>
    <t>104-POLICIA CARRETERA</t>
  </si>
  <si>
    <t>Documentos metodológicos</t>
  </si>
  <si>
    <t>AMBIENTE Y DESARROLLO SOSTENIBLE</t>
  </si>
  <si>
    <t>Fortalecimiento del desempeño ambiental de los sectores productivos</t>
  </si>
  <si>
    <t>Intersubsectorial Ambiente</t>
  </si>
  <si>
    <t>Servicio de asistencia técnica para la consolidación de negocios verdes</t>
  </si>
  <si>
    <t>Servicio de seguimiento y evaluación de los programas de recolección de residuos posconsumo</t>
  </si>
  <si>
    <t>Conservación de la biodiversidad y sus servicios ecosistémicos</t>
  </si>
  <si>
    <t>Servicio de restauración de ecosistemas</t>
  </si>
  <si>
    <t>1.2.3.4.02</t>
  </si>
  <si>
    <t>ICLD LEY 99 - DESTINO AMBIENTAL</t>
  </si>
  <si>
    <t>Servicio de protección de ecosistemas</t>
  </si>
  <si>
    <t>Gestión integral del recurso hídrico</t>
  </si>
  <si>
    <t>Servicio de asistencia técnica para la promoción del uso eficiente y ahorro del agua</t>
  </si>
  <si>
    <t>Gestión del cambio climático para un desarrollo bajo en carbono y resiliente al clima</t>
  </si>
  <si>
    <t>Servicios de información para el seguimiento a los compromisos en cambio climático de Colombia</t>
  </si>
  <si>
    <t>Estufa ecoeficiente fija</t>
  </si>
  <si>
    <t>Educación Ambiental</t>
  </si>
  <si>
    <t>Documentos de lineamientos técnicos para el desarrollo de la política ambiental</t>
  </si>
  <si>
    <t>Servicio de apoyo financiero para la calidad de la educación ambiental en la educación superior</t>
  </si>
  <si>
    <t>Promoción y acceso efectivo a procesos culturales y artísticos</t>
  </si>
  <si>
    <t>Arte y cultura</t>
  </si>
  <si>
    <t>FORTALECIMIENTO Y ARTICULACIÓN DEL SISTEMA DE CULTURA DE NORTE DE SANTANDER</t>
  </si>
  <si>
    <t>Servicio de asistencia técnica en gestión artística y cultural</t>
  </si>
  <si>
    <t>03-CULTURA</t>
  </si>
  <si>
    <t>Servicio de mantenimiento de infraestructura cultural</t>
  </si>
  <si>
    <t>03.1 GESTOR</t>
  </si>
  <si>
    <t>Servicio de información para el sector artístico y cultural</t>
  </si>
  <si>
    <t>PROGRAMACION Y ESTÍMULOS PARA LOS PROCESOS DE CREACIÓN, CIRCULACIÓN Y GESTIÓN DE PROCESOS Y PRODUCTOS ARTÍSTICOS Y/O CULTURALES</t>
  </si>
  <si>
    <t>Servicio de promoción de actividades culturales</t>
  </si>
  <si>
    <t>Servicio de fomento para el acceso de la oferta cultural</t>
  </si>
  <si>
    <t>Servicio de circulación artística y cultural</t>
  </si>
  <si>
    <t>Servicio de divulgación y publicaciones</t>
  </si>
  <si>
    <t>DESARROLLO, FORTALECIMIENTO Y FOMENTO DE LOS PROCESOS DE FORMACIÓN PARA LA CREACIÓN Y GESTIÓN DE LA CULTURA</t>
  </si>
  <si>
    <t>Servicio de apoyo al proceso de formación artística y cultural</t>
  </si>
  <si>
    <t>Servicio de educación informal al sector artístico y cultural</t>
  </si>
  <si>
    <t>Servicios bibliotecarios</t>
  </si>
  <si>
    <t>15-IVA TELEFONIA</t>
  </si>
  <si>
    <t>Gestión, protección y salvaguardia del patrimonio cultural colombiano</t>
  </si>
  <si>
    <t>Servicio de educación informal a Vigías del Patrimonio</t>
  </si>
  <si>
    <t>Servicio de asistencia técnica en asuntos patrimoniales nacionales e internacionales</t>
  </si>
  <si>
    <t>Servicio de asistencia técnica en el manejo y gestión del patrimonio arqueológico, antropológico e histórico.</t>
  </si>
  <si>
    <t>COMERCIO, INDUSTRIA Y TURISMO</t>
  </si>
  <si>
    <t>Productividad y competitividad de las empresas colombianas</t>
  </si>
  <si>
    <t>Intersubsectorial Industria y Comercio</t>
  </si>
  <si>
    <t>Servicio de asistencia tecnica y acompañamiento productivo y empresarial</t>
  </si>
  <si>
    <t>Servicio de apoyo para la transferencia y/o implementación de metodologías de aumento de la productividad</t>
  </si>
  <si>
    <t>Servicio de asistencia técnica a los entes territoriales para el desarrollo turístico</t>
  </si>
  <si>
    <t>TRABAJO</t>
  </si>
  <si>
    <t>Derechos fundamentales del trabajo y fortalecimiento del diálogo social</t>
  </si>
  <si>
    <t>Intersubsectorial Trabajo y Bienestar Social</t>
  </si>
  <si>
    <t>Servicio de promoción y divulgación del teletrabajo</t>
  </si>
  <si>
    <t>VIVIENDA, CIUDAD Y TERRITORIO</t>
  </si>
  <si>
    <t>Acceso a soluciones de vivienda</t>
  </si>
  <si>
    <t>Intersubsectorial Desarrollo Social</t>
  </si>
  <si>
    <t>Servicios de asistencia técnica en proyectos de vivienda</t>
  </si>
  <si>
    <t>Ordenamiento territorial y desarrollo urbano</t>
  </si>
  <si>
    <t>Acceso de la población a los servicios de agua potable y saneamiento básico</t>
  </si>
  <si>
    <t>DESARROLLO DEL PROGRAMA ACCESO A AGUA POTABLE Y SANEAMIENTO BÁSICO Y COMPONENTES DEL PLAN DEPARTAMENTAL DE AGUAS ADECUADO AL PLAN DE DESARROLLO MAS OPORTUNIDADES PARA TODOS EN EL DEPARTAMENTO NORTE DE SANTANDER</t>
  </si>
  <si>
    <t>Acueductos optimizados</t>
  </si>
  <si>
    <t>1.2.4.6.00</t>
  </si>
  <si>
    <t>Alcantarillados optimizados</t>
  </si>
  <si>
    <t>Estación de clasificación y aprovechamiento de residuos sólidos construida</t>
  </si>
  <si>
    <t>INCLUSIÓN SOCIAL Y RECONCILIACIÓN</t>
  </si>
  <si>
    <t>Atención, asistencia  y reparación integral a las víctimas</t>
  </si>
  <si>
    <t>Servicio de asistencia técnica para la participación de las víctimas</t>
  </si>
  <si>
    <t>Servicio de ayuda y atención humanitaria</t>
  </si>
  <si>
    <t>Servicio de asistencia funeraria</t>
  </si>
  <si>
    <t>Servicio de orientación y comunicación a las víctimas</t>
  </si>
  <si>
    <t>Servicio de apoyo para la generación de ingresos</t>
  </si>
  <si>
    <t>Servicios de implementación de medidas de satisfacción y acompañamiento a las víctimas del conflicto armado</t>
  </si>
  <si>
    <t>Desarrollo integral de niñas, niños, adolescentes y sus familias</t>
  </si>
  <si>
    <t>Servicios de asistencia técnica en políticas públicas de infancia, adolescencia y juventud</t>
  </si>
  <si>
    <t>Servicios dirigidos a la atención de niños, niñas, adolescentes y jóvenes, con enfoque pedagógico y restaurativo encaminados a la inclusión social</t>
  </si>
  <si>
    <t>Inclusión social y productiva para la población en situación de vulnerabilidad</t>
  </si>
  <si>
    <t>Servicio de asistencia técnica en el componente de Bienestar Comunitario</t>
  </si>
  <si>
    <t>Servicio de gestión de oferta social para la población vulnerable</t>
  </si>
  <si>
    <t>Servicio de acompañamiento familiar y comunitario para la superación de la pobreza</t>
  </si>
  <si>
    <t>Atención integral de población en situación permanente de desprotección social y/o familiar</t>
  </si>
  <si>
    <t>Servicio de atención y protección integral al adulto mayor</t>
  </si>
  <si>
    <t>04-ADULTO MAYOR</t>
  </si>
  <si>
    <t>Servicio de atención integral a población en condición de discapacidad</t>
  </si>
  <si>
    <t>DEPORTE Y RECREACIÓN</t>
  </si>
  <si>
    <t>Fomento a la recreación, la actividad física y el deporte para desarrollar entornos de convivencia y paz</t>
  </si>
  <si>
    <t>Recreación y deporte</t>
  </si>
  <si>
    <t>Servicio de apoyo a la actividad física, la recreación y el deporte</t>
  </si>
  <si>
    <t>1.2.3.1.18</t>
  </si>
  <si>
    <t>TASA PRODEPORTE Y RECREACION</t>
  </si>
  <si>
    <t>Servicio de mantenimiento a la infraestructura deportiva</t>
  </si>
  <si>
    <t>Formación y preparación de deportistas</t>
  </si>
  <si>
    <t>Servicio de preparación deportiva</t>
  </si>
  <si>
    <t>GOBIERNO TERRITORIAL</t>
  </si>
  <si>
    <t>Fortalecimiento de la convivencia y la seguridad ciudadana</t>
  </si>
  <si>
    <t>Intersubsectorial Gobierno (Fondo de Seguridad)</t>
  </si>
  <si>
    <t>Servicio de asistencia técnica</t>
  </si>
  <si>
    <t>1.2.3.2.06</t>
  </si>
  <si>
    <t>Servicio de promoción de convivencia y no repetición</t>
  </si>
  <si>
    <t>Intersubsectorial Gobierno</t>
  </si>
  <si>
    <t>Servicio de organización de procesos electorales</t>
  </si>
  <si>
    <t>Documentos de Investigación</t>
  </si>
  <si>
    <t>Gestión del riesgo de desastres y emergencias</t>
  </si>
  <si>
    <t>Servicio de educación informal</t>
  </si>
  <si>
    <t>Estudios de riesgo de desastres</t>
  </si>
  <si>
    <t>Fortalecimiento a la gestión y dirección de la administración pública territorial</t>
  </si>
  <si>
    <t>Documentos normativos</t>
  </si>
  <si>
    <t>Servicio de información actualizado</t>
  </si>
  <si>
    <t>Servicios de información implementados</t>
  </si>
  <si>
    <t>Servicios tecnológicos</t>
  </si>
  <si>
    <t>1.2.2.0.00</t>
  </si>
  <si>
    <t>Servicio de Implementación Sistemas de Gestión</t>
  </si>
  <si>
    <t>FORTALECIMIENTO A LA GESTIÓN CAPACIDAD ADMINISTRATIVA Y ASOCIATIVA DE LOS MUNICIPIOS Y SUBREGIONES NORTE DE SANTANDER</t>
  </si>
  <si>
    <t>Documentos de evaluación</t>
  </si>
  <si>
    <t>Servicio de información para el registro administrativo de SISBEN</t>
  </si>
  <si>
    <t>2021004540154</t>
  </si>
  <si>
    <t>4599031</t>
  </si>
  <si>
    <t>2021004540188</t>
  </si>
  <si>
    <t>4599017</t>
  </si>
  <si>
    <t>Servicio de gestión documental</t>
  </si>
  <si>
    <t>2021004540196</t>
  </si>
  <si>
    <t>4599012</t>
  </si>
  <si>
    <t>Sedes modificadas</t>
  </si>
  <si>
    <t>2021004540165</t>
  </si>
  <si>
    <t>FORTALECIMIENTO ORGANIZACIONAL Y MODERNIZACIÓN DEL SECTOR CENTRAL DE LA GOBERNACIÓN DE NORTE DE SANTANDER MEDIANTE LA APLICACIÓN DE ORIENTACIONES METODOLÓGICAS Y NORMATIVAS CÚCUTA</t>
  </si>
  <si>
    <t>4599020</t>
  </si>
  <si>
    <t>2022004540035</t>
  </si>
  <si>
    <t>OPTIMIZACIÓN DE LA INFRAESTRUCTURA PARA MEJORAR LA ATENCIÓN A LOS USUARIOS DE LA ADMINISTRACIÓN DEPARTAMENTAL</t>
  </si>
  <si>
    <r>
      <rPr>
        <b/>
        <sz val="9"/>
        <rFont val="Arial"/>
        <family val="2"/>
      </rPr>
      <t>CONSERVACIÓN DE LA BIODIVERSIDAD Y SUS SERVICIOS ECOSISTEMICOS EN EL
DEPARTAMENTO NORTE DE SANTANDER</t>
    </r>
  </si>
  <si>
    <t>Participación en distintas del SGP con destinación específica legal</t>
  </si>
  <si>
    <t>Ingresos  Corrientes de Libre Destinación</t>
  </si>
  <si>
    <t>Otras multas, sanciones e intereses de mora con destinación específica legal</t>
  </si>
  <si>
    <t>Participación y derechos de explotación del ejercicio del monopolio de licores destilados y alcoholes potables</t>
  </si>
  <si>
    <t>Ingresos corrientes de destinación especifica por acto administrativo</t>
  </si>
  <si>
    <t>R.F. SGP - EDUCACION- Prestación del servicio educativo</t>
  </si>
  <si>
    <t>IMPUESTO AL CONSUMO DE CIGARRILLOS Y TABACO</t>
  </si>
  <si>
    <t>SGP- Educación - Pretación de Servicios</t>
  </si>
  <si>
    <t>Contribución sobre Contratos de Obra Pública</t>
  </si>
  <si>
    <t>Fortalecimiento del buen gobierno para el respeto y garantía de los derechos humanos.</t>
  </si>
  <si>
    <t>Servicio de apoyo para la implementación de medidas en derechos humanos y derecho internacional humanitario</t>
  </si>
  <si>
    <t xml:space="preserve">Desarrollo de la estrategia de ESFUERZOS HUMANOS ADMINISTRATIVOS OPERATIVOS JURIDICOS TECNOLOGICOS TECNICOS LOGISTICOS PARA INVERTIR RECURSOS APORTADOS POR LA ENTIDAD TERRITORIAL DESTINADOS A LOS ESTABLECIMIENTOS PENITENCIARIOS </t>
  </si>
  <si>
    <t>APOYO A LA IMPLEMENTACIÓN DE PROYECTOS PRODUCTIVOS Y DE DESARROLLO AGROPECUARIO</t>
  </si>
  <si>
    <t>FORTALECIMIENTO DE LA SUPERVISIÓN INSPECCION VIGILANCIA Y CONTROL DEL SISTEMA GENERAL DE SEGURIDAD SOCIAL EN SALUD</t>
  </si>
  <si>
    <t xml:space="preserve">FORTALECIMIENTO A LA OPERACIÓN DEL CENTRO REGULADOR DE URGENCIAS Y EMERGENCIAS CRUE Y CAPACIDADES COMUNITARIAS EN PRIMER RESPONDIENTE MUNICIPIOS PDET </t>
  </si>
  <si>
    <t>FORTALECIMIENTO DEL SECTOR MINERO</t>
  </si>
  <si>
    <t>SISTEMATIZACIÓN DEL PROCESO DE ADQUISICIÓN DE DATOS DE CONSUMO DE COMBUSTIBLES</t>
  </si>
  <si>
    <t>IMPLEMENTACION AMBIENTES DE APRENDIZAJE INFRAESTRUCTURA EDUCATIVA</t>
  </si>
  <si>
    <t xml:space="preserve">PRESTACIÓN DEL SERVICIO PÚBLICO EDUCATIVO A LAS INSTITUCIONES ETNOEDUCATIVAS BARÍ UWA IZQUETA DEL PUEBLO BARÍ - ÑATUYAIBIYARI E INSTITUCIÓN EDUCATIVA ANNA VITIELLO HOGAR SANTA ROSA DE LIMA </t>
  </si>
  <si>
    <t xml:space="preserve">PRESTACIÓN SERVICIO DE CONECTIVIDAD A INTERNET PARA SEDES EDUCATIVAS FOCALIZADAS EN LOS 39 MUNICIPIOS NO CERTIFICADOS </t>
  </si>
  <si>
    <t>APOYO EDUCATIVO PARA LOS ESTUDIANTES CON DISCAPACIDAD CAPACIDADES O TALENTOS EXCEPCIONALES Y TRASTORNOS EN EL APRENDIZAJE Y EL COMPORTAMIENTO REPORTADOS EN LOS ESTABLECIMIENTOS EDUCATIVOS OFICIALES DE LOS 39 MUNICIPIOS NO CERTIFICADOS</t>
  </si>
  <si>
    <t xml:space="preserve">IMPLEMENTACION DE CICLOS LECTIVOS DOS, TRES, CUATRO, CINCO, Y SEIS PARA LA CONTINUIDAD ACADEMICA DE JOVENES Y ADULTOS DE LOS 39 MUNICIPIOS NO CERTIFICADOS </t>
  </si>
  <si>
    <t>PROTECCIÓN DE LA PRACTICA LABORAL DE ESTUDIANTES DE MEDIA TÉCNICA OFICIAL QUE ARTICULA CON EL SENA A TRAVÉS DE LA AFILIACIÓN Y PAGO SISTEMA DE RIESGO LABORALES EN LOS MUNICIPIOS</t>
  </si>
  <si>
    <t xml:space="preserve">SUMINISTRO DE COMPUTADORES PARA LA ATENCIÓN A JÓVENES QUE SE ENCUENTRAN EN EL SISTEMA DE RESPONSABILIDAD PENAL PARA ADOLESCENTES EL CUAL ESTA ADSCRITO A LA SEDE RUDESINDO SOTO MUNICIPIO DE LOS PATIOS </t>
  </si>
  <si>
    <t>FORTALECIMIENTO AL TRANSPORTE ESCOLAR CONVENCIONAL Y NO CONVENCIONAL CON APOYO DEL DEPARTAMENTO</t>
  </si>
  <si>
    <t xml:space="preserve">CONSTRUCCIÓN DE SISTEMAS DE ENERGÍA SOLAR FOTOVOLTAICA EN LA ZONA RURAL </t>
  </si>
  <si>
    <t>APOYO AL ASEGURAMIENTO DEL SISTEMA GENERAL DE SEGURIDAD SOCIAL EN SALUD (SGSSS) Y PRESTACION DE SERVICIOS DE SALUD A LA POBLACION A CARGO DEL DEPARTAMENTO</t>
  </si>
  <si>
    <t xml:space="preserve">FORTALECIMIENTO DE LA PRESTACIÓN DEL SERVICIO EDUCATIVO </t>
  </si>
  <si>
    <t>DOTACIÓN DE AMBIENTES DE APRENDIZAJE PARA LA EDUCACIÓN INICIAL CON MATERIAL DIDÁCTICO PARA 1163 SEDES EDUCATIVAS DE LOS 39 MUNICIPIOS NO CERTIFICADOS DEL DEPARTAMENTO</t>
  </si>
  <si>
    <t>MANTENIMIENTO DE LA INFRAESTRUCTURA EDUCATIVA EN LOS 39 MUNICIPIOS NO CERTIFICADOS DEL DEPARTAMENTO</t>
  </si>
  <si>
    <t>APOYO LOGÍSTICO PARA LA FINANCIACIÓN GARANTIZANDO LA PERMANENCIA DE NIÑOS NIÑAS Y JÓVENES EN EL SISTEMA EDUCATIVO SECTOR RURAL</t>
  </si>
  <si>
    <t xml:space="preserve">APOYO A TRAVES DE BECAS Y SUBSIDIOS PARA EL ACCESO Y PERMANENCIA A LA EDUCACION SUPERIOR </t>
  </si>
  <si>
    <t xml:space="preserve">APOYO Y FORTALECIMIENTO PARA EL ACCESO, USO Y APROPIACIÓN DE LAS TECNOLOGÍAS DE LA INFORMACIÓN Y LAS COMUNICACIONES </t>
  </si>
  <si>
    <t xml:space="preserve">APOYO PARA EL FORTALECIMIENTO DE LA DIFUSIÓN Y PROMOCIÓN DE LA GESTIÓN PÚBLICA A TRAVÉS DE LA OFICINA DE PRENSA DEL DEPARTAMENTO NORTE DE SANTANDER </t>
  </si>
  <si>
    <t>MEJORAMIENTO Y MANTENIMIENTO DE LAS VIAS URBANAS</t>
  </si>
  <si>
    <t>MEJORAMIENTO DE LA RED VIAL A CARGO DEL DEPARTAMENTO</t>
  </si>
  <si>
    <t xml:space="preserve">MEJORAMIENTO Y MANTENIMIENTO DE LA RED VIAL SECUNDARIA </t>
  </si>
  <si>
    <t xml:space="preserve">MEJORAMIENTO Y MANTENIMIENTO DE LA RED VIAL TERCIARIA </t>
  </si>
  <si>
    <t xml:space="preserve">APOYO PARA LA IMPLEMENTACIÓN DEL PLAN DEPARTAMENTAL DE SEGURIDAD VIAL </t>
  </si>
  <si>
    <t>APOYO PARA EL MEJORAMIENTO DE LA GESTIÓN PÚBLICA EN LA SECRETARIA DE TRANSITO DEPARTAMENTAL</t>
  </si>
  <si>
    <t>FORTALECIMIENTO DEL DESEMPEÑO AMBIENTAL DE LOS SECTORES PRODUCTIVOS PARA UN AMBIENTE MULTISECTORIAL SOSTENIBLE EN</t>
  </si>
  <si>
    <t>RECUPERACIÓN Y SOSTENIBILIDAD DE LAS FUNCIONES ECOSISTÉMICAS DEL DEPARTAMENTO A TRAVÉS DE LA REFORESTACIÓN DE ZONAS ESPECÍFICAS</t>
  </si>
  <si>
    <t xml:space="preserve">CONSERVACIÓN Y RESTAURACIÓN DE ECOSISTEMAS RESPONSABLES DE LA REGULACIÓN HIDRICA </t>
  </si>
  <si>
    <t>DESARROLLO DE ACCIONES PARA LA MITIGACIÓN Y ADAPTACIÓN AL CAMBIO CLIMÁTICO</t>
  </si>
  <si>
    <t xml:space="preserve">CONSTRUCCION DE 300 ESTUFAS REGULADORAS DE HUMO EN LAS VIVIENDAS RURALES DE LAS VEREDAS DE LOS MUNICIPIOS DEL DEPARTAMENTO </t>
  </si>
  <si>
    <t>FORTALECIMIENTO DEL PROGRAMA MÁS OPORTUNIDADES PARA LA CULTURA AMBIENTAL EN EL DEPARTAMENTO</t>
  </si>
  <si>
    <t xml:space="preserve">PRODUCCIÓN FOMENTO Y MEJORAMIENTO DE LOS PROCESOS DE ACCESO A BIENES Y SERVICIOS CULTURALES </t>
  </si>
  <si>
    <t xml:space="preserve">APOYO Y FORTALECIMIENTO A LA INDUSTRIA CULTURAL Y PROCESOS DE EMPRENDIMIENTO CULTURAL E INNOVACIÓN </t>
  </si>
  <si>
    <t xml:space="preserve">CONSERVACIÓN PROTECCIÓN, RESTAURACIÓN Y DIFUSIÓN DE LA DIVERSIDAD, LA MEMORIA Y EL PATRIMONIO </t>
  </si>
  <si>
    <t>APOYO AL FORTALECIMIENTO DE LA ASISTENCIA TÉCNICA DEL SECTOR COMERCIAL, INDUSTRIAL Y DE SERVICIOS EN LA VIGENCIA 2022</t>
  </si>
  <si>
    <t>APOYO A LA GESTIÓN E IMPLEMENTACIÓN DE INICIATIVAS QUE PROMUEVAN EL EMPRENDIMIENTO EN LA VIGENCIA 2022</t>
  </si>
  <si>
    <t xml:space="preserve">FORTALECIMIENTO A LA GESTIÓN, PLANIFICACIÓN Y LA COMPETITIVIDAD DEL SECTOR TURÍSTICO EN LA VIGENCIA 2022 </t>
  </si>
  <si>
    <t>APOYO EN LA MODERNIZACIÓN DE LA ORGANIZACIÓN LABORAL DE LA GOBERNACIÓN DE NORTE DE SANTANDER PARA LA PRESTACIÓN DE SERVICIOS MÁS EFICIENTES A LOS CIUDADANOS</t>
  </si>
  <si>
    <t>APOYO PARA EL FORTALECIMIENTO INSTITUCIONAL TECNICO Y LOGISTICO DE ACTIVIDADES PROGRAMAS Y/O PROYECTOS QUE FORTALEZCAN ATIENDAN Y SATISFAGAN A LA POBLACION VULNERABLE Y QUE LOGREN UN HABITAT DIGNO EN EL DEPARTAMENTO</t>
  </si>
  <si>
    <t>FORTALECIMIENTO DE LA GOBERNANZA A NIVEL DEPARTAMENTAL Y MUNICIPAL POR MEDIO DE LOS PROCESOS DE ORDENAMIENTO TERRITORIAL EN EL DEPARTAMENTO</t>
  </si>
  <si>
    <t>FORTALECIMIENTO DE LA GOBERNACIÓN EN EL TERRITORIO DEPARTAMENTAL Y MUNICIPAL A TRAVES DE LOS PROCESOS DE ORDEN TERRITORIAL</t>
  </si>
  <si>
    <t xml:space="preserve">DESARROLLO DEL PROGRAMA ACCESO A AGUA POTABLE Y SANEAMIENTO BÁSICO Y COMPONENTES DEL PLAN DEPARTAMENTAL DE AGUAS ADECUADO AL PLAN DE DESARROLLO MAS OPORTUNIDADES PARA TODOS EN EL DEPARTAMENTO </t>
  </si>
  <si>
    <t xml:space="preserve">APOYO PARA EL FORTALECIMIENTO AL PROGRAMA DE DESARROLLO PRODUCTIVO Y GENERACIÓN DE INGRESOS PARA LAS VÍCTIMAS DEL CONFLICTO ARMADO INTERNO QUE REALIZA LA SECRETARIA DE VÍCTIMAS, PAZ Y POSTCONFLICTO </t>
  </si>
  <si>
    <t xml:space="preserve">APOYO PARA EL FORTALECIMIENTO AL PROGRAMA MEMORIA HISTÓRICA AL SERVICIO DE LA INNOVACIÓN Y LA PRODUCTIVIDAD DE LA SECRETARIA DE VÍCTIMAS, PAZ Y POSTCONFLICTO </t>
  </si>
  <si>
    <t xml:space="preserve">FORTALECIMIENTO E IMPLEMENTACIÓN DE LOS EJES DE ACCIÓN PARA EL DESARROLLO DE LOS PUEBLOS INDÍGENAS </t>
  </si>
  <si>
    <t xml:space="preserve">GENERACIÓN DE OPORTUNIDADES Y CAPACIDADES EN LA JUVENTUD PARA QUE INCIDAN EN LOS PROCESOS SOCIALES CULTURALES POLÍTICOS Y ECONÓMICOS </t>
  </si>
  <si>
    <t xml:space="preserve">FORTALECIMIENTO DE LA PREVENCIÓN ATENCIÓN Y PROTECCIÓN INTEGRAL A LA PRIMERA INFANCIA NIÑEZ ADOLESCENCIA </t>
  </si>
  <si>
    <t>APOYO A LA IMPLEMENTACIÓN Y SOSTENIMIENTO DE LA CASA HOGAR DE PASO COMUNITARIA EN CUCUTA PARA LOS PUEBLOS INDIGENAS UWA Y BARI DEL DEPARTAMENTO</t>
  </si>
  <si>
    <t xml:space="preserve">Apoyo LOGISTICO Y DE GESTION PARA ATENCION A POBLACION VULNERABLE </t>
  </si>
  <si>
    <t>APOYO Y ATENCIÓN A LA POBLACIÓN VULNERABLE CON OFERTA SOCIAL Y DESARROLLO DE ACCIONES ENCAMINADAS A GENERAR DINÁMICAS DE ATENCIÓN A LOS MUNICIPIOS DEL DEPARTAMENTO</t>
  </si>
  <si>
    <t xml:space="preserve">APOYO PARA EL FORTALECIMIENTO A LAS ACTIVIDADES QUE DESARROLLA LA SECRETARÍA DE LA MUJER Y EQUIDAD DE GENERO PARA LA PARTICIPACIÓN DE LA MUJER EN LA POLÍTICA PÚBLICA </t>
  </si>
  <si>
    <t xml:space="preserve">APOYO PARA EL FORTALECIMIENTO AL PROGRAMA MUJER LIBRE DE VIOLENCIA QUE DESARROLLA LA SECRETARÍA DE LA MUJER Y EQUIDAD DE GENERO </t>
  </si>
  <si>
    <t>FORTALECIMIENTO AL PROGRAMA MUJER URBANA, RURAL EMPRENDEDORA Y PRODUCTIVA QUE DESARROLLA LA SECRETARÍA DE LA MUJER Y EQUIDAD DE GENERO</t>
  </si>
  <si>
    <t>FORTALECIMIENTO A LAS ACTIVIDADES QUE DESARROLLA LA SECRETARÍA DE LA MUJER Y EQUIDAD DE GENERO DE NORTE DE SANTANDER PARA EL PROGRAMA PROYECTOS ESPECIALES PARA LA MUJER</t>
  </si>
  <si>
    <t>APOYO PARA EL FORTALECIMIENTO DE LOS CENTROS DE BIENESTAR DEL ADULTO MAYOR CENTROS VIDA DE LA TERCERA EDAD PARA LA ATENCIÓN INTEGRAL ALIMENTARIA AYUDAS TECNICAS Y CREACIÓN DE UNIDADES PRODUCTIVAS EN EL DEPARTAMENTO</t>
  </si>
  <si>
    <t xml:space="preserve">APOYO PARA EL FORTALECIMIENTO EN LA PROMOCIÓN DE LA CALIDAD DE VIDA DE LAS PERSONAS CON DISCAPACIDAD DEL DEPARTAMENTO DE NORTE DE SANTANDER DESDE UAN PERSPECTIVA DE LA ATENCIÓN INTEGRAL </t>
  </si>
  <si>
    <t xml:space="preserve">FORTALECIMIENTO DE ESPACIOS DEPORTIVOS Y RECREATIVOS PARA LA CONVIVENCIA Y LA PAZ EN EL DEPARTAMENTO </t>
  </si>
  <si>
    <t xml:space="preserve">FORTALECIMIENTO DE LOS PROGRAMAS DE DEPORTE RECREACION ACTIVIDAD FISICA Y APROVECHAMIENTO DEL TIEMPO LIBRE </t>
  </si>
  <si>
    <t xml:space="preserve">DESARROLLO DE LA ESTRATEGIA "MÁS OPORTUNIDADES PARA LA SEGURIDAD" </t>
  </si>
  <si>
    <t xml:space="preserve">DESARROLLO DE LA ESTRATEGIA MÁS OPORTUNIDADES PARA LA CONVIVENCIA </t>
  </si>
  <si>
    <t>DESARROLLO DE LA ESTRATEGIA MÁS OPORTUNIDADES PARA LA PAZ DERECHOS HUMANOS Y DERECHO INTERNACIONAL HUMANITARIO - (D.I.H)</t>
  </si>
  <si>
    <t xml:space="preserve">FORTALECIMIENTO DE LA PARTICIPACIÓN COMUNITARIA GARANTIZANDO ESPACIOS DE PARTICIPACIÓN DE LIDERES SOCIALES E IMPLEMENTACIÓN DE ACTIVIDADES LÚDICO-RECREATIVAS DE LA SECRETARIA DE DESARROLLO SOCIAL </t>
  </si>
  <si>
    <t xml:space="preserve">FORTALECIMIENTO ADMINISTRATIVO Y OPERATIVO DE LA SECRETARIA DE FRONTERAS Y COOPERACION INTERNACIONAL </t>
  </si>
  <si>
    <t xml:space="preserve">APOYO PARA FORTALECER LA GOBERNABILIDAD EN LA GESTIÓN DE RIESGO DE DESASTRES </t>
  </si>
  <si>
    <t xml:space="preserve">APOYO PARA MEJORAR EL CONOCIMIENTO DEL RIESGO DE DESASTRES </t>
  </si>
  <si>
    <t>APOYO Y ASISTENCIA TÉCNICA PARA EL MANEJO DE DESASTRES</t>
  </si>
  <si>
    <t xml:space="preserve">APOYO PARA DESARROLLAR ACTIVIDADES DE REDUCCIÓN DE RIESGOS DE DESASTRES NATURALES O ANTRÓPICOS </t>
  </si>
  <si>
    <t>FORTALECIMIENTO EN EL RECAUDO A TRAVÉS DE LA MODERNIZACIÓN TECNOLÓGICA, INSTITUCIONAL Y LA CAPACIDAD DE GESTIÓN  TERRITORIAL DE LA SECRETARIA DE HACIENDA, ASEGURANDO LAS FINANZAS PÚBLICAS</t>
  </si>
  <si>
    <t xml:space="preserve">FORTALECIMIENTO DE LOS ELEMENTOS DE DIRECCIONAMIENTO ESTRATÉGICO Y LA GESTION DE LA CALIDAD EN EL DEPARTAMENTO </t>
  </si>
  <si>
    <t xml:space="preserve">FORTALECIMIENTO A LA GESTIÓN Y DIRECCIÓN DE LA ADMINISTRACIÓN PÚBLICA DEPARTAMENTAL SISTEMAS DE INFORMACIÓN TERRITORIAL SISTEMA DE INFORMACIÓN GEOGRÁFICA </t>
  </si>
  <si>
    <t>DESARROLLO DEL SISTEMA DE INFORMACIÓN ESTADÍSTICO</t>
  </si>
  <si>
    <t xml:space="preserve">APOYO EN LA ESTRUCTURACION DE PROYECTOS INTERVENTORIA Y SUPERVISION DE OBRAS CIVILES DE ORDEN TERRITORIAL Y NACIONAL </t>
  </si>
  <si>
    <t>APOYO PARA EL FORTALECIMIENTO DE LA GESTIÓN DOCUMENTAL EN LA GOBERNACIÓN</t>
  </si>
  <si>
    <t xml:space="preserve">MODERNIZACIÓN DE LA INFRAESTRUCTURA DISTRIBUCIÓN Y ALMACENAMIENTO DE LA GOBERNACIÓN DE NORTE DE SANTANDER </t>
  </si>
  <si>
    <t xml:space="preserve">Fortalecimiento a la gestión y dirección de la administración pública territorial </t>
  </si>
  <si>
    <t xml:space="preserve">Documentos de evaluación </t>
  </si>
  <si>
    <t>Fortalecimiento a la gestión, capacidad administrativa y asociativa de los municipios y subregiones Norte de Santander</t>
  </si>
  <si>
    <t>2021004540144</t>
  </si>
  <si>
    <t>Revisión, Validación del reporte preliminar enviado por el DNP</t>
  </si>
  <si>
    <t>Reporte preliminar del DNP revisado</t>
  </si>
  <si>
    <t>Verificación del cumplimiento de los límites de gastos de la administración central y las transferencias a Concejos, Personerías y Contraloría municipal, certificados por los ET, asi como revisión de lo reportado en CUIPO</t>
  </si>
  <si>
    <t xml:space="preserve">Certificaciones de los ET revisadas </t>
  </si>
  <si>
    <t>Elaboración del Informe de Viabilidad Financiera</t>
  </si>
  <si>
    <t>Informe de Viabilidad Financiera y Fiscal</t>
  </si>
  <si>
    <t>Asistencia técnica a los municipios para el reporte de información y solicitud de ajustes y aclaraciones</t>
  </si>
  <si>
    <t>Asistencia Técnica</t>
  </si>
  <si>
    <t>Seguimiento, verificación y validación de la información reportada por los municipios en plataforma Gestión WEB</t>
  </si>
  <si>
    <t>Circulares seguimiento</t>
  </si>
  <si>
    <t xml:space="preserve">Servicio de asistencia técnica </t>
  </si>
  <si>
    <t>Acompañamiento a los Entes Territoriales en temas de planeación administrativa y financiera.</t>
  </si>
  <si>
    <t>Divulgación de los lineamientos emitidos por el DNP (Circulares, Capacitaciones Virtuales, etc)</t>
  </si>
  <si>
    <t>Circulares</t>
  </si>
  <si>
    <t xml:space="preserve">Programación de Asistencias Técnicas </t>
  </si>
  <si>
    <t>Programa de Asistencia Técnica</t>
  </si>
  <si>
    <t>Ejecución del programa de Asistencias Técnicas</t>
  </si>
  <si>
    <t>Informe de Actividades y listas de asistencia de Asistencia Técnica</t>
  </si>
  <si>
    <t>Seguimiento a los reportes realizados por los ET en las plataformas diseñadas por el DNP y entidades del orden nacional, para el mejoramiento de la calidad de la información.</t>
  </si>
  <si>
    <t>Seguimiento a reportes informados mediante Circulares</t>
  </si>
  <si>
    <t>Socialización de resultados de las evaluaciones ( Viabilidad Financiera y Fiscal, Medición del Desempeño Municipal, Plan Indicativo, Eficiencia Fiscal, entre otros).</t>
  </si>
  <si>
    <t>Socialización</t>
  </si>
  <si>
    <t xml:space="preserve">Seguimiento virtual o presencial de la ejecución de los recursos SGPRI (Contratos - Convenios) </t>
  </si>
  <si>
    <t>Correos, Acta de Reunión y/o Informe de Actividades de Seguimiento a los recursos SGPRI</t>
  </si>
  <si>
    <t>Asistencia técnica para determinar el buen uso y la adecuada utilización de la ejecución de los recursos de las Asignaciones Especiales del Sistema General de Participaciones del Resguardos</t>
  </si>
  <si>
    <t>Asistencias Técnicas</t>
  </si>
  <si>
    <t>Fortalecimiento a la gestión y dirección de la administración pública territorial (4599)</t>
  </si>
  <si>
    <t>4599028</t>
  </si>
  <si>
    <t>Servicio de información actualizado (4599028)</t>
  </si>
  <si>
    <t>Fortalecimiento a la gestión y dirección de la administración pública departamental, sistemas de información territorial, sistema de información geográfica en el departamento de Norte de Santander</t>
  </si>
  <si>
    <t>Realizar el diseño e Implementación de un proyecto piloto (10 Capas de información sobre el avance de la gestión)</t>
  </si>
  <si>
    <t>proyecto piloto</t>
  </si>
  <si>
    <t>Implementar y ejecutar acciones para la recoleccion de la informacion geografica</t>
  </si>
  <si>
    <t>infraestructura geolocalizada</t>
  </si>
  <si>
    <t>Realizar la Tabulación y validación de datos de acuerdo al avance de la captura de la información geografica</t>
  </si>
  <si>
    <t>dataset</t>
  </si>
  <si>
    <t>Avanzar en la realizacion del Modelo conceptual y logico del sistema de información geografico</t>
  </si>
  <si>
    <t>modelo estructurado</t>
  </si>
  <si>
    <t>Gestios administrativa para la consecucion de aliados para la estructuracion de la IDE</t>
  </si>
  <si>
    <t>Documentos de gestion</t>
  </si>
  <si>
    <t>Avance en el modelo conceptual y logico de la infraestructura de Datos Espaciales</t>
  </si>
  <si>
    <t>convenio suscrito</t>
  </si>
  <si>
    <t>Documentos normativos (4599021)</t>
  </si>
  <si>
    <t>Gestion admnistrativa para la proyección de acuerdos de intercambio de información</t>
  </si>
  <si>
    <t>suscribir acuerdos con entidades para el intercambio de informacion geografica</t>
  </si>
  <si>
    <t>acuerdos de intercambio de informacion suscrito</t>
  </si>
  <si>
    <t>Gestion admnistrativa para la proyección de convenio</t>
  </si>
  <si>
    <t>Suscribir convenios con entidades cooperantes</t>
  </si>
  <si>
    <t>Servicio de educación informal  (4599030)</t>
  </si>
  <si>
    <t>Preparacion de tematica, insumos y convocatoria para la capacitacion</t>
  </si>
  <si>
    <t>base de datos</t>
  </si>
  <si>
    <t>Capacitacion sobre la captura y prepación de la información geografica en los 40 muniicpios</t>
  </si>
  <si>
    <t>total de personas capacitadas</t>
  </si>
  <si>
    <t xml:space="preserve">Servicio y asistencia técnica </t>
  </si>
  <si>
    <t>Fortalecimiento a la gestión, capacidad administrativa y asociativa de los municipios y subregiones Norte de Santander.</t>
  </si>
  <si>
    <t xml:space="preserve">Acompañamiento en la elaboración del diagnóstico integral territorial de la versión preliminar y/o definitiva, del Plan Estratégico de mediano plazo de las asociaciones constituidas en el departamento. </t>
  </si>
  <si>
    <t>Diagnóstico integral territorial versión preliminar y/o definitiva</t>
  </si>
  <si>
    <t>Acompañamiento en la elaboración del contenido estratégico y programático de la versión preliminar y/o definitiva del Plan Estratégico de mediano plazo de las Asociaciones constituidas en el departamento.</t>
  </si>
  <si>
    <t>Contenido estratégico y programático del Plan Estratégico de mediano plazo versión definitiva</t>
  </si>
  <si>
    <t>Acompañamiento en la formulación de proyectos de inversión establecidos en los Planes Estratégicos de las Asociaciones constituidas en el departamento.</t>
  </si>
  <si>
    <t xml:space="preserve">Proyectos acompañados </t>
  </si>
  <si>
    <t>Acompañamiento en la aplicación de los autodiagnósticos de las políticas del Modelo Integrado de Planeación y Gestión-MIPG en las Asociaciones constituidas en el departamento.</t>
  </si>
  <si>
    <t xml:space="preserve">Autodiagnósticos de las políticas de MIPG aplicables y priorizadas </t>
  </si>
  <si>
    <t>Incorporación información secundaria en documento técnico de diagnóstico, Ordenamiento rural agropecuario, validación de diagnóstico, gestión de insumos complementarios</t>
  </si>
  <si>
    <t>Documento Técnico de Diagnóstico, Estudios técnicos, Cartografía</t>
  </si>
  <si>
    <t>Espacializar el diagnóstico del POD con los insumos obtenidos por las entidades externas</t>
  </si>
  <si>
    <t>Cartografía</t>
  </si>
  <si>
    <t>Solución de límites del departamento (Componente Político Administrativo)</t>
  </si>
  <si>
    <t>No</t>
  </si>
  <si>
    <t>Diligencias finales de deslinde con Santander, Cesar y Boyacá. Modificación Límites Cúcuta Villa del Rosario</t>
  </si>
  <si>
    <t>Planificación e inicio etapa de formulación del POD</t>
  </si>
  <si>
    <t>Documento Preliminar Formulación POD</t>
  </si>
  <si>
    <t xml:space="preserve">Actualizar y articular la Evaluación de Tierras con Fines agropecuarios de la UPRA escala 1:100.000 realizada para la región del Catatumbo con la evaluación de tierras departamental. </t>
  </si>
  <si>
    <t>Documento Técnico y cartografía</t>
  </si>
  <si>
    <t>estudios de costos de producción agropecuaria e identificación de alternativas productivas y definición de la forntera agrícola del departamento. Trabajo que se realiza en conjunto con la UPRA y Secretaría de Agricultura y Desarrollo Rural</t>
  </si>
  <si>
    <t>Estudios técnicos</t>
  </si>
  <si>
    <t>Ordenamiento territorial y desarrollo urbano (4002)</t>
  </si>
  <si>
    <t>Documentos de planeación (4002016)</t>
  </si>
  <si>
    <t>Fortalecimiento de la gobernanza a nivel departamental y municipal por medio de los procesos de Ordenamiento Territorial en el departamento de Norte de Santander</t>
  </si>
  <si>
    <t>Asistencia Técnica Municipal</t>
  </si>
  <si>
    <t>Municipios asistidos</t>
  </si>
  <si>
    <t>Gestión de Insumos para los POT´s</t>
  </si>
  <si>
    <t>Estudios Técnicos y cartografía</t>
  </si>
  <si>
    <t>Municipios con COT Creada y reglamentada</t>
  </si>
  <si>
    <t>Cofnanciación procesos de formación y actualización catastral</t>
  </si>
  <si>
    <t>Municipios con catastro actualizado</t>
  </si>
  <si>
    <t>Acompañamiento Elaboración procedimientos de gestión de la información estadística para 10 dependencias de la Gobernación</t>
  </si>
  <si>
    <t>Procedimientos Administrativos gestión de la información estadística</t>
  </si>
  <si>
    <t>Funcionamiento página SIplanea para publicación de la Información Territorial</t>
  </si>
  <si>
    <t>Página web funcionando</t>
  </si>
  <si>
    <t>Medición indice de capacidad estadística e inicio proceso certificación gestión de la información estadística</t>
  </si>
  <si>
    <t>Documentos de resultados</t>
  </si>
  <si>
    <t>Acompañamiento a la implemantación del Plan Estadístico</t>
  </si>
  <si>
    <t>Secretarías o dependencias con asistencia técnica</t>
  </si>
  <si>
    <t>Implementación Sistema de Información de Víctimas - POSI</t>
  </si>
  <si>
    <t>POSI en avance</t>
  </si>
  <si>
    <t>Diseño e implementación  sistema de información poblacional  y otros  Proyecto estadísticos nuevos</t>
  </si>
  <si>
    <t>Proyectos estadísticos nuevos en proceso</t>
  </si>
  <si>
    <t>Consolidación estadísticas e indicadores departamental y municipal</t>
  </si>
  <si>
    <t>Plegables actuaizados</t>
  </si>
  <si>
    <t>Desarrollo del sistema de información estadístico en el departamento Norte de Santander</t>
  </si>
  <si>
    <t>Documentos de investigación (4599026)</t>
  </si>
  <si>
    <t>Fortalecimiento a la gestion y direccion de la administracion publica territorial</t>
  </si>
  <si>
    <t>Servicio de Informacion para el registro administrativo del SISBEN</t>
  </si>
  <si>
    <t>Acompañamiento y orientación a los administradores Municipales cuando ellos lo soliciten en los diferentes procesos inherentes al SISBEN</t>
  </si>
  <si>
    <t>Registro de comunicaciones, reuniones e interacciones</t>
  </si>
  <si>
    <t xml:space="preserve">Apoyar al DNP en los procesos de capacitación, asistencia técnica y retroalimentación en materia de procesos. procedimientos, ajustes metodológicos y herramientas tecnológicas asociadas con el Sisbén. </t>
  </si>
  <si>
    <t xml:space="preserve">Registros de asistencia </t>
  </si>
  <si>
    <t xml:space="preserve">Apoyar en la solución de inquietudes y casos particulares que se derivan de la aplicación del Sisbén como instrumento para la focalización. </t>
  </si>
  <si>
    <t>Documentos con registro de respuestas dadas y comunicaciones dirigidas - Informe en SIEP de requerimientos con respuesta oportuna</t>
  </si>
  <si>
    <t>Fortalecimiento de la Gobernación en el territorio departamental y municipal a través de los procesos de Órden Territorial Norte de Santander</t>
  </si>
  <si>
    <t>4599023</t>
  </si>
  <si>
    <t>Servicio de Implementación Sistemas de Gestión (4599023)</t>
  </si>
  <si>
    <t>Fortalecimiento de los elementos de Direccionamiento Estratégico y la Gestión de Calidad en el departamento de Norte de Santander</t>
  </si>
  <si>
    <t>Revisión de los elementos de direccionamiento estratégico</t>
  </si>
  <si>
    <t>Formulación de modificaciones</t>
  </si>
  <si>
    <t>Validación por Cosejo de &lt;gobierno</t>
  </si>
  <si>
    <t>Cronograma y listados</t>
  </si>
  <si>
    <t>Desarrollo de capacitaciones</t>
  </si>
  <si>
    <t>Eventos</t>
  </si>
  <si>
    <t>Definición de enlaces  y Programación de capacitaciones</t>
  </si>
  <si>
    <t>Servicio de asistencia técnica (4599031)</t>
  </si>
  <si>
    <t>Documentos de evaluación (4599001)</t>
  </si>
  <si>
    <t>Asistencia para el registro de programas y proyectos según metodologías</t>
  </si>
  <si>
    <t>Asistencia técnica para el seguimiento a la ejecución física y financiera de los proyectos inscritos en el BPIN</t>
  </si>
  <si>
    <t>Asistri a los municipios en la Generación de información para la programación y elaboración de presupuesto</t>
  </si>
  <si>
    <t>Diseño de la estrategia de capacitación y asistencia técnica en el ciclo de vida de proyectos</t>
  </si>
  <si>
    <t>Implementación de la estrategia de capacitación</t>
  </si>
  <si>
    <t>Asistencia respecto a trámites y servicios que prestan los Bancosde Proyectos</t>
  </si>
  <si>
    <t>Construcción de un modelo de gobernanza colaborativa que permita que el esfuerzo hecho tenga un hilo conductor hacia el futuro y avance en la construcción de la visión.</t>
  </si>
  <si>
    <t>Documento técnico</t>
  </si>
  <si>
    <t xml:space="preserve"> Apoyo para los tramites de registro y puesta en marcha de la Rap EL GRAN SANTANDER</t>
  </si>
  <si>
    <t>Concertación del nuevo modelo de subregionalización</t>
  </si>
  <si>
    <t>Doumento normativo</t>
  </si>
  <si>
    <t>Documentos de legalizacion</t>
  </si>
  <si>
    <t>Expedición del acto administrativo de adopción del nuevo modelo (si aplica)</t>
  </si>
  <si>
    <t>Sistematización del formato  PILI-PROGRAMACION E IDENTIFICACION DE LOS INVOLUCRADOS</t>
  </si>
  <si>
    <t>Concertación intersectorial para definir las variables de caracterización de la población</t>
  </si>
  <si>
    <t>Aprobación por Consejo de Gobierno e inclusión en MIPG</t>
  </si>
  <si>
    <t>Definición de las variables de impacto de la gestión</t>
  </si>
  <si>
    <t>Recolección de la información sectorial y poblacional</t>
  </si>
  <si>
    <t>Publiación de los resultados</t>
  </si>
  <si>
    <t>Diseño y distribución de formatos de evaluación del cumplimiento y avance del PDD (trimestral)</t>
  </si>
  <si>
    <t>Acompañamiento al diligenciamiento de formatos y autoevaluación (trimestral)</t>
  </si>
  <si>
    <t>Procesamiento y divulgación de la evaluación por dependencia (trimestral)</t>
  </si>
  <si>
    <t>Diseño de la esgrategia de comunicaciones</t>
  </si>
  <si>
    <t>Envío y procesamiento de la información</t>
  </si>
  <si>
    <t>Publicación de la información por dependencias y caractericzación de poblaciones objeto</t>
  </si>
  <si>
    <t>Audiencia pública</t>
  </si>
  <si>
    <t>Formatos</t>
  </si>
  <si>
    <t>Talleres</t>
  </si>
  <si>
    <t>Evaluaciones</t>
  </si>
  <si>
    <t>Estrategia</t>
  </si>
  <si>
    <t>Documentos</t>
  </si>
  <si>
    <t>Publicación en WEB</t>
  </si>
  <si>
    <t>Audiencia</t>
  </si>
  <si>
    <t>Documento publicado</t>
  </si>
  <si>
    <t>31/09/2023</t>
  </si>
  <si>
    <t>Opersativización de la  Empresa Industrial y Comercial del Estado, EICE Faro del Catatumbo</t>
  </si>
  <si>
    <t>oficina funcionando</t>
  </si>
  <si>
    <t>Contratación de personal de apoyo</t>
  </si>
  <si>
    <t>Apoyo a eventos y congresos</t>
  </si>
  <si>
    <t>A.1</t>
  </si>
  <si>
    <t>GESTIÓN PARTICIPATIVA DEL PACTO POR LA EDUCACIÓN E IMPLEMENTACIÓN DE LA FASE INICIAL DEL NUEVO MODELO EDUCATIVO CON VISION AL 2050 QUE SE ADOPTE POR EL PACTO PARA EL DEPARTAMENTO DE NORTE DE SANTANDER</t>
  </si>
  <si>
    <t>A.4</t>
  </si>
  <si>
    <t>Visión educativa para Norte de Santander 2050 - Pacto por la Educación</t>
  </si>
  <si>
    <t>Pacto por la Educación visión 2050 adoptado a través de acuerdo social y fase inicial de implementación encurso</t>
  </si>
  <si>
    <t>1 Documento técnico con el Nuevo Modelo Educativo con visión 2050, adoptado por acuerdo social a través de la firma del Pacto por la Educación y Ordenanza en la Asamblea y proyectos estratégicos para su implementación en formulación y gestión</t>
  </si>
  <si>
    <t>1. Contratación equipo de trabajo responsable de promover el proceso de construcción participativa del nuevo Modelo Educativo con visión 2050 y de la gestión del Pacto por la Educación</t>
  </si>
  <si>
    <t>Equipo técnico conformado y ejecutando las acciones de la fase de final  de formulación técnica del  Nuevo Modelo Educativo, validación participativa, firma del Pacto por la Educación que lo adopte y la fase de inicio de implementación de proyectos estrategicos demostrativos.</t>
  </si>
  <si>
    <t>A.4.</t>
  </si>
  <si>
    <t xml:space="preserve">El equipo base establecido en el Proyecto BPIN 2023 del Pacto por la Educación,es liderado por la Asesora del Despacho del Gobernador responsable de este Proyecto Bandera y se conforma de 6 profesionales con experticia en educación, participación y comunicación. </t>
  </si>
  <si>
    <t>2.Funcionamiento del Comité Intersectorial Departamental que apoye, desde la administración departamental, la formulación técnica integrando las  propuestas para la cualificación de la educación informal que se implementa por parte de los sectores de l Gobierno Departamental, validación participativa, firma del Pacto por la Educación que lo adopte y la fase de inicio de implementación de proyectos estrategicos demostrativos  del Nuevo Modelo Educativo con visión al 2050 y aporte a éste.</t>
  </si>
  <si>
    <t>Comité Intersectorial Departamental  funcionando periódicamente con agenda de trabajo acordada para la fases  finales para la firma  del Pacto por la Educación que adopte el  Nuevo Modelo Educativo, con Visión al 2050 y el apoyo a la implementación de los proyectos demostrativos.</t>
  </si>
  <si>
    <t>El Comité Intersectorial Departamental-CID conformado con delegados formales, funcionarios de planta de las distintas secretarías, institutos y consejerías en febrero del 2021, seguirá durante el 2023 articulando esfuerzos con el equipo del Pacto e intersectorialmente para aportar tecnicamente en la fase final de formulación del documento técnico del Nuevo Modelo Educativo, apoyando el capítulo de educación informal y de validación del Nuevo Modelo Educativo con Visión 2050, así como, el apoyo en la formulación e implementación de proyectos estratégicos demostrativos del Pacto.</t>
  </si>
  <si>
    <t>3. Funcionamiento de la Mesa de la Alianza por la Educación integrada por actores representativos de los sectores Público, Privado, Social y de la Cooperación Internacional que apoye la formulación técnica del  Nuevo Modelo Educativo, la  validación participativa del documento final, la  firma del Pacto por la Educación  que lo adopte y la Ordenanza, así como, la fase de inicio de implementación de proyectos estrategicos demostrativos durante el 2023.</t>
  </si>
  <si>
    <t>Actores públicos, privados, sociales y de la Cooperación Internacional comprometidos en apoyar las fases finales de formulación técnica del Nuevo Modelo, su validación y adopción a través del Pacto por la Educación y la Ordenanza y participando en la implementación de los proyectos estrategicos demostrativos priorizados para iniciar ejecución en el 2023.</t>
  </si>
  <si>
    <t xml:space="preserve">La Mesa de la Alianza por la Educación, conformada en agosto del 2021 con delegados representantes de los sectores público, privado, social y de la cooperación internacional, continuará durante 2023 comprometiendo el trabajo de estos actores para aportar propuestas en el proceso final de fromulación técnica del Nuevo Modelo Educativo y participando en su validación y en la firma del Pacto por la Educación que lo adopta, apoyando también la gestión de la Ordenanza ante la Asamblea Departamental. Además de su participación y compromios  en la implementación de proyectos estratégicos demostrativos. </t>
  </si>
  <si>
    <t>4. Apertura espacios participativo de validación participativa del documento técnico del Nuevo Modelo Educativo a  realizar en el 1er semestre de 2023 con participación de actores delagados del sector público, privado, social y de la cooperación que participaron en el proceso de construcción convocado en 2021-2022,  con elaboración de metodologia participativa e instrumentos de validación de las propuestas, para obtener el documento final que sera adoptado a través de la firma del Pacto por la Educación en 2023 y elevado a Ordenanza de la Asamblea.</t>
  </si>
  <si>
    <t>2.3.2. GASTOS  LOGÍSTICA</t>
  </si>
  <si>
    <t xml:space="preserve">Realización del II Congreso de Pacto por la Educación, para la validación del documento final del Nuevo Modelo Educativo con Visión 2050. </t>
  </si>
  <si>
    <t>Se realizará en el 1er semestre del 2023 el II Congreso del Pacto por la Educación, espacio participativo para la validación del documento del Nuevo Modelo Educativo  con visión al 2050 que integra propuestas resultado del proceso de construcción participativa realizado entre 2021-2022. Se diseñara la metodología y los instrumentos de validación a partir del marco conceptual resultado de los avances en el trabajo de sistematización de las propuestas  y con el apoyo de la academia comprometida con el proceso del Pacto por la Educación</t>
  </si>
  <si>
    <t>5. Fortalecimiento de la  estrategia de  comunicación para la movilización social que acompañe las fases finales de validación participativa, firma del Pacto por la Educación,  la adopción mediante ordenanza de la Asamblea Departamental  y la fase de inicio de implementación de proyectos estrategicos demostrativos.</t>
  </si>
  <si>
    <t>Productos y piezas comunicativas elaboradas para acompañar los procesos del Pacto desarrollados en 2023</t>
  </si>
  <si>
    <t>30/15/2023</t>
  </si>
  <si>
    <t xml:space="preserve">Se fortalecerá  la estrategia de comunicación para la movilización social del Pacto por la Educación,  innovando con nuevas estrategias y piezas que acompañen la fase final del Pacto por la Educación promovida por este Gobierno Departamental, de formulación y validación participativa del Nuevo Modelo Educativo, implementación de los proyectos estratégicos demostrativos priorizados y de compromiso a los nuevos gobernantes para la sostenibilidad del Nuevo Modelo Educativo a mediano y largo plazo. </t>
  </si>
  <si>
    <t>6. Fortalecimiento del proyecto estratégico del Observatorio de Interpretación de realidades Educativas de Norte de Santander-OIRE que va a permitir avanzar en uno de los problemas estructurales de la educación, como es la deficiencia en información y data de calidad  y su análisis a la luz de indicadores relevantes para el  territorio que orienten la toma de decisión sobre políticas, estrategias, planes, programas y proyectos que respondan con soluciones adecuadas para resolver las problemáticas educativas que más afectan al departamento.</t>
  </si>
  <si>
    <t>Observatorio de interpretación de Realidades Educativas de Norte de Santander fortalecido a través de alianzas con sector  público,  privado, social y de la cooperación internacional, generando análisis  de  data  del estado de la educación en el departamento, producción  de nuevo conocimiento y generación de espacios de apropiación del conocimiento construido. Con una red de docentes investigadores creada.</t>
  </si>
  <si>
    <t>Se fortalecerá el proyecto estratégico del Observatorio de la Educación del Norte de Santander que aporte a la cualificación de la información y de los indicadores en educación para la toma de decisiones que permita contar con una adecuada planeación del sector a futuro, fortaleciendo la gobernabilidad y gobernanza de la educación en el departamento.</t>
  </si>
  <si>
    <t>7. Formulación técnica del documento del Nuevo Modelo Educativo con visión 2050, que integre las propuestas resultado del proceso participativo promovido con los distintos actores públicos, privados y sociales revisadas y analizadas por grupos de investigación del sector académico  aliado del Pacto por la Educación que integra la Mesa de la Alianza por la Educación.</t>
  </si>
  <si>
    <t>Documento del Nuevo Modelo Educativo con al Visión 2050 formulado técnicamente que integra propuestas recogidas en el proceso participativo implementado en 2021-2022,  revisadas y analizadas con appoyo de grupos de investigación conformados con aliados de la academia.</t>
  </si>
  <si>
    <t>Se entregarán a los grupos de investigación conformados en 2022 con apoyo de la academia aliada al Pacto por la Educación, todos los documentos sistematizados resultado del proceso participativo emprendido entre 2021 y 2022, para la estructuración de documentos por eje y pilares del Nuevo Modelo Educativo que se integrarán al documento técnico final, el cual surtirá un proceso de validación en el II Congreso del pacto por la Educación para luego terminar de estructurar el documento final de esta política pública educativa y firmar el pacto por la Educación que lo adopte y elevarlo a Ordenanza de la Asamblea Departamental.</t>
  </si>
  <si>
    <t xml:space="preserve">8. Organización y realización del evento participativo  para la firma del Pacto por la Educación que adopte el nuevo modelo educativo para el departamento con visión 2050. </t>
  </si>
  <si>
    <t>2.3.2. GASTOS LOGISTICA</t>
  </si>
  <si>
    <t>Evento participativo realizado para la firma del Pacto por la Educación con participación de los delegados de los aliados públicos, privados, sociales y de la cooperación internacional, que adopta el Nuevo Modelo Educativo con Visión 2050  a ser formalizado como Ordenanza de la Asamblea.</t>
  </si>
  <si>
    <t>Una vez se tenga formulado el documento técnico final del Nuevo Modelo Educativo a mediados de este año 2023, se promoverá la firma del Pacto por la Educación, gran Acuerdo por la Educación con los actores públicos, privados, sociales y de la Cooperación Internacional que aportaron sus propuestas en los escenarios participativos promovidos en 2021 y 2022. Una vez firmado el Acuerdo Social del Pacto se procederá a realizar la gestión de la Ordenanza ante la Asamblea Departamental.</t>
  </si>
  <si>
    <t>9. Realización evento con candidatos a la Gobernación y la Alcaldía de Cúcuta para gestionar la integración den los programas de gobierno del Nuevo Modelo Educativo con Visión al 2050 para garantizar sostenibilidad de esta Política pública construida participativamente y adoptada a través del Pacto por la Educación</t>
  </si>
  <si>
    <t>2.3.2. GASTOS LOGÍSTICA</t>
  </si>
  <si>
    <t>Evento participativo realizado para la sensibilización y socialización del  proceso del Pacto por la Educación con participación de los delegados de los aliados públicos, privados, sociales y de la cooperación internacional, integrados en la Mesa de la Alianza por la Educación para comprometer a los candidatos a integrar el Nuevo Modelo Educativo con visión al 2050 en sus programas de gobierno, para garantizar sostenibilidad de los procesos en curso.</t>
  </si>
  <si>
    <t>Se realizará un evento, en el marco de la Mesa de la Alianza por la Educación, con los candidatos a la Gobernación y alcaldía de Cúcuta para comprometerlos a integrar en sus programas de gobierno el Nuevo Modelo Educativo con visión al 2050. estos candidatos también serán convocados a la firma del Pacto por la Educación.</t>
  </si>
  <si>
    <t>10. Formulación e implementación  proyectos estrategicos demostrativos por eje y por pilar del Nuevo Modelo Educativo para las tranformaciones educativas que se requieren gestar en el Departamento.</t>
  </si>
  <si>
    <t>Proyectos estrategicos demostrativos formulados y en implementación  por eje y pilar del Nuevo modelo Educativo.</t>
  </si>
  <si>
    <t>Se continuará el proceso iniciado en 2022 de formulación e inicio de implementación de proyectos piloto demostrativos por eje y pilar del Nuevo Modelo Educativo, comprometiendo los aliados públicos, privados, sociales y de la cooperación internacional en su ejecución para la sostenibilidad de los procesos de transformación educativa promovidos por el Pacto por la Educación.</t>
  </si>
  <si>
    <t>11. Formulación de  Proyecto BPIN 2024, para  la Fase de implementación Nuevo Modelo Educativo que responda a las transformaciones educativas requeridas para el avance y disponibilidad del Pacto por la Educación.</t>
  </si>
  <si>
    <t xml:space="preserve">Proyecto BPIN 2024 ajustado para la sostenibilidad en la  implementación del Nuevo Modelo Educativo con Visión 2050.  </t>
  </si>
  <si>
    <t>Se formulará un nuevo Proyecto BPIN 2024, teniendo en cuenta los resultados del trabajo avanzado en el 2023, de manera que se garantice la sostenibilidad del Nuevo Modelo Educativo con visión al 2050 promovido por el Pacto por la Educación con el nuevo Gobierno departamental.</t>
  </si>
  <si>
    <t>Se realizarán los ajustes que se requieran al Proyecto inscrito en el BPIN 2022-2023 para la vigencia 2023, teniendo en cuenta los resultados del trabajo avanzado en el 2022.</t>
  </si>
  <si>
    <t>prestación del servicio educativo</t>
  </si>
  <si>
    <t>Fortalecimiento de la prestación del servicio depublico educativo</t>
  </si>
  <si>
    <t>Consulta y cruce de base de datos SSDIPI</t>
  </si>
  <si>
    <t>Listado de estudiantes que ingresarán al sistema educativo</t>
  </si>
  <si>
    <t>Cruce de innformación entre el SSDIPI y  el SIMAT</t>
  </si>
  <si>
    <t>Reporte del SSDIPI con el estado de los niños que requieren atención</t>
  </si>
  <si>
    <t>Proyección de cupos</t>
  </si>
  <si>
    <t>Informe sobre proyección de cupos</t>
  </si>
  <si>
    <t>Proceso de matrícula</t>
  </si>
  <si>
    <t>Reporte SIMAT</t>
  </si>
  <si>
    <t>Emisión del reporte de matrícula  por parte de cobertura</t>
  </si>
  <si>
    <t>Número de niños focalizados</t>
  </si>
  <si>
    <t>Formulación del plan de trabajo</t>
  </si>
  <si>
    <t>Plan de trabajo construido y concertado.</t>
  </si>
  <si>
    <t>Socialización del plan de trabajo en EL MARCO DE la MIAFF</t>
  </si>
  <si>
    <t>Actas de reuniones de la MIAFF</t>
  </si>
  <si>
    <t>Ejecución del plan de trabajo.</t>
  </si>
  <si>
    <t>Niños atendidos en el marco de las transiciones integrales.</t>
  </si>
  <si>
    <t>Socialización del plan de trabajo en EL MARCO DE la MIAFF y los docentes.</t>
  </si>
  <si>
    <t>Actas de reunión.</t>
  </si>
  <si>
    <t>Realización de las secciones de trabajo con los padres de familia.</t>
  </si>
  <si>
    <t>Escuelas de padres realizadas</t>
  </si>
  <si>
    <t>Consulta y cruce base de datos SSDIPI</t>
  </si>
  <si>
    <t>Generación y socialización de reportes de alertas.</t>
  </si>
  <si>
    <t>Reportes de Alertas.</t>
  </si>
  <si>
    <t>Gestión de alertas</t>
  </si>
  <si>
    <t>Alertas atendidas.</t>
  </si>
  <si>
    <t>Registro de los prestadores de primera infancia en el SIPI</t>
  </si>
  <si>
    <t>Reporte de registro prestadores de primera infancia</t>
  </si>
  <si>
    <t>Monitorear el registro de los prestadores de primera infancia.</t>
  </si>
  <si>
    <t>Acompañamiento permanente a los prestadores de servicios de primera infancia.</t>
  </si>
  <si>
    <t>Articulación con el ICBF</t>
  </si>
  <si>
    <t>Actas de reuniones.</t>
  </si>
  <si>
    <t>Formular Plan Operativo Anual de inspección y vigilancia</t>
  </si>
  <si>
    <t>Plan Operativo Anual de inspección</t>
  </si>
  <si>
    <t>Verificación de los actos administrativos mediante los cuales se otorga licencia de funcionamiento legalización de novedades autorización de ciclos y programas.</t>
  </si>
  <si>
    <t>Actos administrativos</t>
  </si>
  <si>
    <t>Revisión del PEI para 40 priorizados.</t>
  </si>
  <si>
    <t>Acta de visita institucional.</t>
  </si>
  <si>
    <t>Revisión al proceso de matricula, eficiancia interna, y analisis de causas de la deserción.</t>
  </si>
  <si>
    <t>Observaciones en acta de visita institucional.</t>
  </si>
  <si>
    <t xml:space="preserve">Revisión de manuales de convivencia ley 1620 de 2013 </t>
  </si>
  <si>
    <t>Seguimiento a compromisos adquiridos en visitas anteriores.</t>
  </si>
  <si>
    <t>Fortalecimiento de la prestación del servicio público educativo</t>
  </si>
  <si>
    <t>F01.03.F04 Instrumento de evaluación de EE para EPBM - Acta de visita institucional.</t>
  </si>
  <si>
    <t>Fortalecimiento de la prestación del servicio de residencia escolar en el departamento  Norte de Santander</t>
  </si>
  <si>
    <t>Focalización de establecimientos educativos beneficiarios de los programas</t>
  </si>
  <si>
    <t xml:space="preserve">Listados y Documento </t>
  </si>
  <si>
    <t>Etapa de coordianción entidad territorial y MEN para ejecución de los programas</t>
  </si>
  <si>
    <t>Comunicaciónes orientadoras (correos)</t>
  </si>
  <si>
    <t>Implementación de propuestas de Formación</t>
  </si>
  <si>
    <t>Informes de acompañamiento(lista de inicio)</t>
  </si>
  <si>
    <t>Seguimiento del proceso de ejecución de los programas</t>
  </si>
  <si>
    <t>Informes de seguimiento( lista final de beneficiarios)</t>
  </si>
  <si>
    <t>Elaboraciôn de crìterios para la focalizaciòn de los E.E. para acompañamiento en el proceso de fotalecimiento pedagògico y definiciòn de material de apoyo pedagògico.</t>
  </si>
  <si>
    <t>Documento Elaborado</t>
  </si>
  <si>
    <t>Socializacion a los funcionarios del equio de acompañamiento del àrea de Calidad sobre crìterios a considerar para las asistencias tècnicas a los E.E, en acompañamiento pedagògico.</t>
  </si>
  <si>
    <t>Listado de Asistencia</t>
  </si>
  <si>
    <t>Elaboraciòn de la programaciòn de asistencias tècnicas del equipo de acompañamiento a los E.E Para el fortalecimiento del acompañamiento pedagògico.</t>
  </si>
  <si>
    <t>Acompañamiento a los E.E. en el proceso de fortalecimiento Pedagògico.</t>
  </si>
  <si>
    <t>Acta de Asistencia y Evaluaciòn de Asistencia Tècnica Elaborada.</t>
  </si>
  <si>
    <t>Dotación de ambientes de aprendizaje para la educación inicial con material didáctico para  1163 sedes educativas de los 39 municipios no certificados del departamento  Norte de Santander</t>
  </si>
  <si>
    <t>Elaboraciôn de crìterios para la focalizaciòn de los E.E. de los municipios PDET.,para acompañamiento en el proceso de fotalecimiento pedagògico</t>
  </si>
  <si>
    <t>Elaboraciòn de listado de elementos de dotaciòn para el fortalecimiento y acompañamiento Pedagògico en los municipios PDET</t>
  </si>
  <si>
    <t>Listado de elementos de dotaciòn elaborado.</t>
  </si>
  <si>
    <t>Socializacion a los funcionarios del equio de acompañamiento del àrea de Calidad sobre crìterios a considerar para las asistencias tècnicas a los E.E, de los municipios PDET,.en acompañamiento pedagògico.</t>
  </si>
  <si>
    <t>Elaboraciòn de la programaciòn de asistencias tècnicas del equipo de acompañamiento a los E.E de los municipios PDET. Para el fortalecimiento del acompañamiento pedagògico.</t>
  </si>
  <si>
    <t>Documento de programaciòn de asistencia Elaborado</t>
  </si>
  <si>
    <t>Acompañamiento a los E.E.  de los municipios PDET en el proceso de fortalecimiento Pedagògico.</t>
  </si>
  <si>
    <t>Fortalecimiento de la prestación del servicio público educativoen el departamento  Norte de Santander</t>
  </si>
  <si>
    <t>Gestión del proceso ante la dirección de primera infancia</t>
  </si>
  <si>
    <t>Oficios y actas de reunión</t>
  </si>
  <si>
    <t>Focalización de sedes educativas a beneficiarias</t>
  </si>
  <si>
    <t>Sedes educativas focalizadas</t>
  </si>
  <si>
    <t>Desarrollo actividades de acompañamiento para la valoración del desarrollo en la primera infancia</t>
  </si>
  <si>
    <t>EE con acompañamiento</t>
  </si>
  <si>
    <t>Realización de talleres y encuentros para el sistema de medición de la calidad.</t>
  </si>
  <si>
    <t>Acompañamiento Tecnico por parte de la Secretaría de Educación</t>
  </si>
  <si>
    <t>construcción del dignóstico</t>
  </si>
  <si>
    <t>Informe ejecutivo del diagnóstico</t>
  </si>
  <si>
    <t>Formulacion del plan de infraestructura</t>
  </si>
  <si>
    <t>plan formulado</t>
  </si>
  <si>
    <t>Implementacion del plan de infraestructura</t>
  </si>
  <si>
    <t>plan implmentado</t>
  </si>
  <si>
    <t>IMPLEMENTACION AMBIENTES DE APRENDIZAJE: INFRAESTRUCTURA EDUCATIVA EN EL DEPARTAMENTO NORTE DE SANTANDER</t>
  </si>
  <si>
    <t>Gestión de proyectos PARA ESTUDIOS Y DISEÑOS</t>
  </si>
  <si>
    <t>estudios y Diseños para la construcción de 2 megacolegios</t>
  </si>
  <si>
    <t xml:space="preserve">construcción de 4 aulas de clase y baterías sanitarias en la Institución Educativa Guillermo Cote Bautista sede principal, Municipio de Toledo, Norte de Santander, </t>
  </si>
  <si>
    <t>Identificación de las sedes producto de las postulaciones año 2019 FFIE</t>
  </si>
  <si>
    <t>Listado de sedes seleccionadas</t>
  </si>
  <si>
    <t>Realizar visitas técnicas de diagnóstico y socialización con la comunidad.</t>
  </si>
  <si>
    <t>Diagnostico sedes educativas</t>
  </si>
  <si>
    <t>Gestión del proyecto de obras</t>
  </si>
  <si>
    <t>Obras físicas entregadas.</t>
  </si>
  <si>
    <t>Mejoramiento de baterías sanitarias, con recursos FOME mediante la districbución de tanques de almacenamiento de agua, lavamanos fijos y mangueras como alistamiento para la alternancia.</t>
  </si>
  <si>
    <t>Obras fisicas entregadas.</t>
  </si>
  <si>
    <t>Mejoramiento de baterías sanitarias, con recursos FOME mediante la suministros de tanques de almacenamiento de agua, lavamanos fijos y mangueras, así como la gestión con cooperantes como ceramica para muros y pisos de batarías sanitarias como alistamiento para la alternancia.</t>
  </si>
  <si>
    <t>Adquisición de elementos de bioseguridad para la alternancia y el regreso a clase presencial en las sedes educativas de los 39 municipios no certificados del departamento Norte de Santander</t>
  </si>
  <si>
    <t xml:space="preserve">2020004540085
</t>
  </si>
  <si>
    <t>Seguimiento y supervisión proyectos de dotación sedes rurales, Ecopetrol, dotación Elementos de Bioseguridad, Entrega de Computadores.</t>
  </si>
  <si>
    <t>Ejecución proyectos de dotación rurales, Ecopetrol, cooperantes</t>
  </si>
  <si>
    <t>Adquisición de elementos de bioseguridad y servicio de desinfección para el regreso gradual y progresivo a los establecimientos educativos bajo el esquema de alternancia en los 39 municipios no certificados del departamento Norte de Santander</t>
  </si>
  <si>
    <t xml:space="preserve">1.1. Servicio de apoyo a la permanencia con transporte escolar </t>
  </si>
  <si>
    <t>Fortalecimiento al transporte escolar convencional y no convencional  con apoyo del departamento  Norte de Santander</t>
  </si>
  <si>
    <t>Formular el proyecto de transporte escolar</t>
  </si>
  <si>
    <t>codigo BPIN proyecto de transporte escolar</t>
  </si>
  <si>
    <t>20020-01-02</t>
  </si>
  <si>
    <t>29/02/2023</t>
  </si>
  <si>
    <t>Realizar la gestión contractual del convenio de transporte escolar.</t>
  </si>
  <si>
    <t>Contratos Firmados, ejecutados y supervisados.</t>
  </si>
  <si>
    <t>20020-03-00</t>
  </si>
  <si>
    <t>Servicio de apoyo a la permanencia con alimentación escolar</t>
  </si>
  <si>
    <t>Servicio de alimentación escolar a niños niñas adolescentes y jóvenes de
instituciones educativas oficiales durante la vigencia 2023 en los Municipios no
certificados en educación del departamento Norte de Santander</t>
  </si>
  <si>
    <t>Suministro de Ración Alimentaria Ración Industralizada / PAE Mayoritario</t>
  </si>
  <si>
    <t xml:space="preserve">Suministro de 45.000 Raciones Indsutrializadas </t>
  </si>
  <si>
    <t>2022 - 03. 20</t>
  </si>
  <si>
    <t>Suministro de Ración Alimentaria Almuerzo Preparado en Sitio / PAE Mayoritario</t>
  </si>
  <si>
    <t xml:space="preserve">Suministro de 71.000 Raciones tipo almuerzo </t>
  </si>
  <si>
    <t>Suministro de Ración Alimentaria Ración para Preparar en Casa / PAE Mayoritario</t>
  </si>
  <si>
    <t>Suministro de 116.000 Raciones para Preparar en Casa</t>
  </si>
  <si>
    <t>Ración Alimentaria Indigena Propio / Comunidad U´WA</t>
  </si>
  <si>
    <t>Suministro de 386 Raciones tipo almuerzo</t>
  </si>
  <si>
    <t>Servicio de apoyo para la implementación de la estrategia de residencia escolar</t>
  </si>
  <si>
    <t>Prestación servicio de internado en la Institución Educativa Concentración de desarrollo Rural la Gabarra en el departamento  Norte de Santander</t>
  </si>
  <si>
    <t>Formulación del proyecto y alternativas de solución</t>
  </si>
  <si>
    <t>Selección operador</t>
  </si>
  <si>
    <t>ejecución del proyecto con una alternativa de solución para la permanencia escolra</t>
  </si>
  <si>
    <t>Contratar con operador de HJC para la atención de estudiantes  que se benefician del programa</t>
  </si>
  <si>
    <t>Constatar en SIMAT la matricula de los niños atendidos</t>
  </si>
  <si>
    <t>FORTALECIMIENTO SERVICIO EDUCATIVO</t>
  </si>
  <si>
    <t>Enviar a los EE  las bases de datos que envía ICBF</t>
  </si>
  <si>
    <t>Listados enviados</t>
  </si>
  <si>
    <t>Busqueda activa de los niños al Sistema educativo</t>
  </si>
  <si>
    <t>Inscripsión de alumnos nuevos en el SIMAT</t>
  </si>
  <si>
    <t>Matricular de niños</t>
  </si>
  <si>
    <t>Ingreso al SIMAT</t>
  </si>
  <si>
    <t>Se reprograma por pandemia para el año 2022</t>
  </si>
  <si>
    <t>Cruzar base de datos de matricula con la RNI de la unidad de victimas</t>
  </si>
  <si>
    <t>Listado depurado de niños niñas beneficiados.</t>
  </si>
  <si>
    <t>Articulación tecnica con las alcaldías para diseñar estrategias de busqueda activa de población victima desescolarizada.</t>
  </si>
  <si>
    <t>Matricula de beneficiarios.</t>
  </si>
  <si>
    <t>Participar en la mesa de Atención y asistencia en educación en emergencia a víctimas.</t>
  </si>
  <si>
    <t>Actas de reunión</t>
  </si>
  <si>
    <t>Apoyo educativo para los estudiantes con discapacidad capacidades o talentos excepcionales y trastornos en el aprendizaje y el comportamiento reportados en  establecimientos educativos oficiales de los 39 municipios no certificados de  Norte de Santander</t>
  </si>
  <si>
    <t xml:space="preserve">Caracterizar de los niños, niñas y jovenes con discapacidad </t>
  </si>
  <si>
    <t>Marcación en el SIMAT y ubicación escolar</t>
  </si>
  <si>
    <t>Viabilización de la planta temporal de docentes de apoyo pedagógico.</t>
  </si>
  <si>
    <t>Documento de aprobación del ministerio para la planta temporal de docentes de apoyo pedagógico.</t>
  </si>
  <si>
    <t>Contratar docentes de apoyo pedagógico y personal especializado para apoyo a la prestación del servicio educativo a los niños y jóvenes con discapacidad</t>
  </si>
  <si>
    <t>Contratación de docentes de apoyo pedagógico y personal especializado para la prestación del servicio educativo inclusivo.</t>
  </si>
  <si>
    <t>Determinar las necesidades de capacitación a los docentes de las instituciones educativas en temas de inclusión educativa.</t>
  </si>
  <si>
    <t>Docentes capacitados.</t>
  </si>
  <si>
    <t>Realizar y actualizar los PIAR Planes Individuales de Ajustes Razonables</t>
  </si>
  <si>
    <t>PIAR Documentados y actualizados.</t>
  </si>
  <si>
    <t>Contempla las actividades asociadas al pago de nómina del personal docente, directivo docente  y administrativo de los establecimientos educativos, incluidos los gastos inherentes a la nómina como los aportes patronales y parafiscales. Así mismo, incluye la  prestación del servicio educativo a través de la contratación con privados y los servicios administrativos de apoyo a la prestación del servicio educativo tales como arrendamiento de bienes inmuebles, servicios de aseo y vigilancia, impresiones y publicaciones, primas por seguros para amparar personas y bienes de los establecimientos educativos, el desarrollo de las acciones requeridas para la adecuada disposición de los bienes y la mitigación del deterioro y el pago de servicios públicos domiciliarios y telefonía móvil e internet.</t>
  </si>
  <si>
    <t>Implementación de los ciclos lectivos, dos, tres, cuatro,cinco y seis para la continuidad académica de jóvenes y adultos de los 39 municipios no certificados del departamento  Norte de Santander</t>
  </si>
  <si>
    <t>Focalizar posibles beneficiarios en los municipios con bases de datos de prosperidad social, Consejo Noruego</t>
  </si>
  <si>
    <t>Listado preliminar para focalización.</t>
  </si>
  <si>
    <t>Busqcar activamente de beneficiarios</t>
  </si>
  <si>
    <t>Confirmación de beneficiarios</t>
  </si>
  <si>
    <t>Formular y viabilación del proyecto</t>
  </si>
  <si>
    <t>Proyecto viabilizado</t>
  </si>
  <si>
    <t>Redactar de convenio de operación</t>
  </si>
  <si>
    <t>Convenio</t>
  </si>
  <si>
    <t>Modificar los PEI en los EE donde se prestará el modelo educativo del MEN "Tejiendo Saberes"</t>
  </si>
  <si>
    <t>Actualización PEI</t>
  </si>
  <si>
    <t>Ejecutar el convenio</t>
  </si>
  <si>
    <t>Informes de ejecución y seguimiento</t>
  </si>
  <si>
    <t>Prestación del servicio público educativo a las instituciones Etnoeducativas barí, u´wa izqueta, del pueblo barí - ñatuyaibiyari e institución educativa Anna Vitiello Hogar Santa Rosa de Lima en el departamento  Norte de Santander</t>
  </si>
  <si>
    <t>Focalización de los beneficiarios</t>
  </si>
  <si>
    <t>Listado de beneficiarios de acuerdo al SIMAT</t>
  </si>
  <si>
    <t>Formular proyecto y viabilizar recursos.</t>
  </si>
  <si>
    <t>Proyecto con codigo BPIN</t>
  </si>
  <si>
    <t>Adelantar el proceso de contratación de la canasta educativa.</t>
  </si>
  <si>
    <t>Busqueda activa de los niños para ingresar al Sistema educativo</t>
  </si>
  <si>
    <t>Niños matriculados</t>
  </si>
  <si>
    <t>Seguimiento de la matricula basado en los registros del SIMAT</t>
  </si>
  <si>
    <t>Cortes de matricula</t>
  </si>
  <si>
    <t>Garantizar las trayectorias de los estudiantes para el año siguiente.</t>
  </si>
  <si>
    <t>Servicio de apoyo para la implementación de la estrategia educativa del sistema de responsabilidad penal adolescente</t>
  </si>
  <si>
    <t>Suministro de computadores para la atención a jóvenes que se encuentran en el sistema de responsabilidad penal para adolescentes el cual esta adscrito a la sede Rudesindo soto municipio de Los Patios  Norte de Santander</t>
  </si>
  <si>
    <t>Viabilizar la planta docente requerida para la atención de los adolescentes y jóvenes que se encuentran en el SRPA</t>
  </si>
  <si>
    <t>Planta viabilizada</t>
  </si>
  <si>
    <t>Adaptar la estrategia pedagógica flexible de conformidad a la directriz del Ministerio de Educación Nacional</t>
  </si>
  <si>
    <t>Estrategia pedagógica definida.</t>
  </si>
  <si>
    <t>Focalizar de la población a atender que se encuentra en el SRPA</t>
  </si>
  <si>
    <t>Socializar la circular conjunta 016 de 2018 donde los EE no pueden negar el servicio educativo a los niños migrantes</t>
  </si>
  <si>
    <t>Acta de reunión</t>
  </si>
  <si>
    <t>Promover campañas de valoración y/o nivelación de los niños migrantes matriculados, orientar validación y convalidación de estudios.</t>
  </si>
  <si>
    <t>Niños nivelados</t>
  </si>
  <si>
    <t>Registro de matricula (PEP, NES o cedula de extranjería) e ingreso a programas de permanencia educativa (Transporte escolar de la frontera y PAE según resolución 1642)</t>
  </si>
  <si>
    <t>Niños registrados en SIMAT</t>
  </si>
  <si>
    <t>Informar a los rectores que al finlizar el calendario academico deben reportar ante el SIRE (Sistema de Reporte de extranjeros) ante migración colombia.</t>
  </si>
  <si>
    <t>Actas de reunión - circular</t>
  </si>
  <si>
    <t xml:space="preserve">diseño y planificación  de proyectos de apoyo  y/o Lineamientos de los programas para el año 2023 por parte del MEN </t>
  </si>
  <si>
    <t>documento de lineamientos y/o  proyectos de aliados.</t>
  </si>
  <si>
    <t>Listado de EE. Beneficiarios</t>
  </si>
  <si>
    <t xml:space="preserve">Implementación de propuestas de Formación y/o Desarrollo de acompañamiento situado a los EE. beneficiados  de acuerdo al proyecto fortalecimiento de la prestación del servicio educativo en el departamento Norte de Santander con código BPIN 2022004540031
</t>
  </si>
  <si>
    <t>Cantidad de eventos organizados y/o Informes de acompañamiento</t>
  </si>
  <si>
    <t>Socialización de temàtica y procedimientos para el foro</t>
  </si>
  <si>
    <t xml:space="preserve">Documento orientador del foro socializado </t>
  </si>
  <si>
    <t xml:space="preserve">Identificación de experencias significativas </t>
  </si>
  <si>
    <t>Experiencias identificadas</t>
  </si>
  <si>
    <t>31/06/2024</t>
  </si>
  <si>
    <t>Sistematización de la experiencias por parte de los EE.</t>
  </si>
  <si>
    <t>EE. con sistematizaciòn de experiencias</t>
  </si>
  <si>
    <t>09/30/2023</t>
  </si>
  <si>
    <t>selección de experiencias por parte del S.E.D.</t>
  </si>
  <si>
    <t>Experiencias seleccionadas</t>
  </si>
  <si>
    <t>Realización del foro Departamental de experiencias</t>
  </si>
  <si>
    <t>Evento ejecutado</t>
  </si>
  <si>
    <t>Participación en foro educativo nacional</t>
  </si>
  <si>
    <t>Experiencias significativas participantes</t>
  </si>
  <si>
    <t>lista de los E.E. que implementan  los semillerosde investigación</t>
  </si>
  <si>
    <t>listado</t>
  </si>
  <si>
    <t>Identificacion de  aliados para apoyo al proceso de formacion  de  Docentes.</t>
  </si>
  <si>
    <t>documento - Lista de aliados</t>
  </si>
  <si>
    <t>Gestión interinstitucional para la conformación de alianzas con entidades cooperantes</t>
  </si>
  <si>
    <t>Oficios, documentos de alianza, llamadas, Email, reuniones, etc</t>
  </si>
  <si>
    <t>Docentes a Beneficiar</t>
  </si>
  <si>
    <t>Lista de Docentes a Beneficiar</t>
  </si>
  <si>
    <t>Coordinación Logistica para la realización de eventos de formación</t>
  </si>
  <si>
    <t xml:space="preserve"> Elaboración y emision de circulares,convocatorias,correos,  definicion de lugar del evento etc.</t>
  </si>
  <si>
    <t xml:space="preserve">Proceso de formación a docentes  líderes de semilleros de investigación de acuerdo al proyecto fortalecimiento de la prestación del servicio educativo en el departamento Norte de Santander con código BPIN 2022004540031
</t>
  </si>
  <si>
    <t>Talleres, reuniones, etc de formación</t>
  </si>
  <si>
    <t>Seguimiento y evaluación del proceso de formación</t>
  </si>
  <si>
    <t>Elaboración  y aplicación de  instrumento de seguimiento, fotos, documentos resumen de operadores etc.</t>
  </si>
  <si>
    <t>Informes de seguimiento</t>
  </si>
  <si>
    <t>evaluacion proceso</t>
  </si>
  <si>
    <t>Informe</t>
  </si>
  <si>
    <t>Acompañamiento, seguimiento y+B119:E127 evaluación a proceso de implementación</t>
  </si>
  <si>
    <t>solicitud al MEN de información</t>
  </si>
  <si>
    <t>Proceso de sensibilización, invitación , orientación de ofertas y apoyo acon el MEN (convocatoria del MEN)</t>
  </si>
  <si>
    <t>publicidad y respuestas de acompañamiento por correos</t>
  </si>
  <si>
    <t>Apoyo al proceso y coonstruccion de terminos de referencias para selección de beneficiarios( Proyecto de especializacion con aliados)</t>
  </si>
  <si>
    <t>Formato Terminos de referencia para selección</t>
  </si>
  <si>
    <t>Focalización de beneficiarios</t>
  </si>
  <si>
    <t xml:space="preserve">lista de beneficiarios al inicio de la formación </t>
  </si>
  <si>
    <t xml:space="preserve">Ejecución de formación docentes  postgradual de acuerdo al proyecto fortalecimiento de la prestación del servicio educativo en el departamento Norte de Santander con código BPIN 2022004540031
</t>
  </si>
  <si>
    <t>Docentes formados</t>
  </si>
  <si>
    <t>Acompañamiento, seguimiento y evaluación a proceso de implementación</t>
  </si>
  <si>
    <t>lista de beneficiarios al final del año</t>
  </si>
  <si>
    <t>Elaboración de lineamientos y documentos orientadores sobre registro y  retoalimentación  del PEI</t>
  </si>
  <si>
    <t>Circulares, Documentos, expedidas por El Ente Territorial.</t>
  </si>
  <si>
    <t>Socializacion del Instrumento  de Registro  PEI actualizado, a los E.E. para su diligenciamiento y cargue en la plataforma enjambre.</t>
  </si>
  <si>
    <t xml:space="preserve">Formato actuializado y socializado a los E.E.
(instrumento D02.02.F04
-registro del PEI) 
</t>
  </si>
  <si>
    <t>Asignación del código de registro de los PEI , por la entidad territorial a los E.E.</t>
  </si>
  <si>
    <t>Registros de PEI  de los E.E., debidamente códificados.</t>
  </si>
  <si>
    <t>Definición de los criterios de focalización de los E.E,para el acompañamiento en la resignificación del PEI.</t>
  </si>
  <si>
    <t>Listado de E.E. focalizados , para el acompañamiento.</t>
  </si>
  <si>
    <t xml:space="preserve">Revisión del documento PEI, para la verificación  del cumplimiento de los componentes del P.E.I  de los E.E. </t>
  </si>
  <si>
    <t>Formato  Diligenciado. ( Instrumento D02.02.F01- Versión 5. ) Concepto técnico.</t>
  </si>
  <si>
    <t>Programación  Asistencias técnica en PEI a los E.E. Focalizados, de acuerdo al instrumento establecido por el área de calidad de la SED.</t>
  </si>
  <si>
    <t>Formato diligenciado con la programación de las Asistencias Técnicas de PEI.</t>
  </si>
  <si>
    <t>Acompañamiento , asesoría y seguimiento a los EE para los ajustes de su PEI.</t>
  </si>
  <si>
    <t>E.E. acompañados según programación definida y actas y evaluación de  la asistencia técnica diligenciadas en cada visita.</t>
  </si>
  <si>
    <t>Revisión del cumplimiento de las actividades de asistencia técnica y de la Evaluación de la Asistencia técnica del PEI.</t>
  </si>
  <si>
    <t>Documento analisis de las Asistencias técnicas, de acuerdo a la programación.</t>
  </si>
  <si>
    <t xml:space="preserve">Reporte de  E.E. al área de Inspección y vigilancia por indicios de irregularidades, en lo referente a los PEI.
</t>
  </si>
  <si>
    <t>Registro  E.E. que presentan irregularidades en el PEI, radicados en el área de Inspección y vigilancia.</t>
  </si>
  <si>
    <t xml:space="preserve">Reporte de  E.E. al área de Inspección y vigilancia de los conceptos favorables del documento PEI , para la respectiva visita .
</t>
  </si>
  <si>
    <t>Registro  E.E. que presentan conceptos favorables  en el PEI, radicado en el área de Inspección y vigilancia.</t>
  </si>
  <si>
    <t>Circulares, Documentos</t>
  </si>
  <si>
    <t>Definición de los criterios de focalización de los E.E., para el acompañamiento en la implementación de normas técnicas curriculares.</t>
  </si>
  <si>
    <t>Criterios definidos para la focalización de los E.E.</t>
  </si>
  <si>
    <t>Revisión del PMI, para verificar el cumplimiento la aplicabilidad de las normas técnicas curriculares.</t>
  </si>
  <si>
    <t>Formato  Diligenciado. ( Instrumento D02.03.F02- Versión 3.  Verificar el cumplimiento de los criterios del PMI)</t>
  </si>
  <si>
    <t>Acompañamiento , asesoría y seguimiento a los EE para los ajustes de su curriculo en el PEI.</t>
  </si>
  <si>
    <t xml:space="preserve">Acta  de Asistencia Técnica.   Acta de Evaluación de Asistencia Técnica                          </t>
  </si>
  <si>
    <t xml:space="preserve">Reportar EE al área de Inspección y vigilancia por indicios de irregularidades
</t>
  </si>
  <si>
    <t>Documento de Comunicación Interna</t>
  </si>
  <si>
    <t>Focalización de sedes educativas con proyectos de semilleros de investigación</t>
  </si>
  <si>
    <t>Identificar los semilleros de investigación en los E.E.</t>
  </si>
  <si>
    <t>Documento de control de semilleros.</t>
  </si>
  <si>
    <t>Acompañamiento a los Semilleros de Investigación.</t>
  </si>
  <si>
    <t>Actas, listados de asistencia.</t>
  </si>
  <si>
    <t>Seguimiento a los proyectos de investigación.</t>
  </si>
  <si>
    <t>Informe   de los proyectos de investigación.</t>
  </si>
  <si>
    <t>Prestación del servicio de conectividad a internet a las sedes educativas focalizadas en los 39 municipios no certificados del departamento  Norte de Santander</t>
  </si>
  <si>
    <t>Seguimiento a necesidades del servicio de conectividad  en las sedes beneficiadas</t>
  </si>
  <si>
    <t>Informe de indicadores de calidad de prestación del servicio</t>
  </si>
  <si>
    <t>Elaboración de  estudio especificaciones técnicas etapa precontractual adicional</t>
  </si>
  <si>
    <t>Documento estudio de conveniencia y viabilidad.</t>
  </si>
  <si>
    <t>Estadiísticas de Sedes educativas beneficiarias</t>
  </si>
  <si>
    <t xml:space="preserve">Diligenciamiento formato presentación propuesta contratación de conectividad
</t>
  </si>
  <si>
    <t>Documento formato propueta diligenciado</t>
  </si>
  <si>
    <t>Ejecución proyecto de conectividad a las  sedes educativas  focalizadas e instalación del servicio</t>
  </si>
  <si>
    <t>informe de sedes educativas con servicio de conectividad</t>
  </si>
  <si>
    <t>Seguimiento y supervisión del servicio de conectividad en las sedes beneficiadas</t>
  </si>
  <si>
    <t>Informe de seguimiento y control</t>
  </si>
  <si>
    <t>Proceso de sensibilización, invitación , orientación en la importancia de la conformación de las comunidades de aprendizajes</t>
  </si>
  <si>
    <t xml:space="preserve">Documentos, convocatorias, publicidad </t>
  </si>
  <si>
    <t>Gestión interistitucional para la implementación y fortalecimiento de las comunidades de aprendizajes</t>
  </si>
  <si>
    <t>Documentos, actas, registro de asistencia, acuerdos de voluntades</t>
  </si>
  <si>
    <t xml:space="preserve">Implementación y fortalecimiento de las comunidades de aprendizajes de acuerdo al proyecto fortalecimiento de la prestación del servicio educativo en el departamento Norte de Santander con código BPIN 2022004540031
</t>
  </si>
  <si>
    <t>Diagnóstico de EE. Con avances en la implementación del Plan de Lectura y Escritura</t>
  </si>
  <si>
    <t>Documento diagnóstico</t>
  </si>
  <si>
    <t>Elaboración de orientaciones, a través de memorando para continuidad en la implmentación del plan nacional de lectura y escritura</t>
  </si>
  <si>
    <t>Memorando</t>
  </si>
  <si>
    <t>Invitación a procesos de formación a los docentes Proyecto Vive Tu Biblioteca y Leer es mi cuento</t>
  </si>
  <si>
    <t>Circular</t>
  </si>
  <si>
    <t xml:space="preserve">Implementación del programa Plan de  Lectura y Escritura de acuerdo al proyecto fortalecimiento de la prestación del servicio educativo en el departamento Norte de Santander con código BPIN 2022004540031
</t>
  </si>
  <si>
    <t>Establecimientos educativos ejecuatando el plan de lectura y escritura</t>
  </si>
  <si>
    <t xml:space="preserve">Caracterización de Docentes de Ingles del Departamento </t>
  </si>
  <si>
    <t>Documento de Caracterización</t>
  </si>
  <si>
    <t>2023/15/4</t>
  </si>
  <si>
    <t xml:space="preserve">Focalización de nuevos Establecimientos y docentes a formar </t>
  </si>
  <si>
    <t>Lista de docentes focalizados por E.E</t>
  </si>
  <si>
    <t>2023/15/06</t>
  </si>
  <si>
    <t>2023/15/6</t>
  </si>
  <si>
    <t>Sistematización de evidencias de la realización eventos</t>
  </si>
  <si>
    <t>Listados de asistencia y/o documento informes del operador</t>
  </si>
  <si>
    <t>2023/15/7</t>
  </si>
  <si>
    <t>2023/15/8</t>
  </si>
  <si>
    <t xml:space="preserve">Lineamientos de los programas para el año 2023 por parte del MEN </t>
  </si>
  <si>
    <t xml:space="preserve">Documento de lineamientos o circulares </t>
  </si>
  <si>
    <t>Listado de EE. beneficiarios</t>
  </si>
  <si>
    <t>Vinculación o asignación de docentes tutores o formadores para el desarrollo de los programas</t>
  </si>
  <si>
    <t>Listado de docentes tutores</t>
  </si>
  <si>
    <t>actas de coordinación y circulares orientadoras</t>
  </si>
  <si>
    <t xml:space="preserve">Desarrollo de acompañamiento situado a los EE. beneficiados </t>
  </si>
  <si>
    <t>Informes de acompañamiento</t>
  </si>
  <si>
    <t>si</t>
  </si>
  <si>
    <t xml:space="preserve">Análisis  de resultados pruebas saber de los EE. </t>
  </si>
  <si>
    <t>Documento estudio de resultados</t>
  </si>
  <si>
    <t>01/02/202</t>
  </si>
  <si>
    <t>Focalización de establecimientos educativos  con más bajos resultados</t>
  </si>
  <si>
    <t>Listado de los EE. de más bajo resultados</t>
  </si>
  <si>
    <t>Elaboración de lineamientos para el desarrollo de programas y acciones de mejoramiento</t>
  </si>
  <si>
    <t>Circulares, documentos orientadores</t>
  </si>
  <si>
    <t xml:space="preserve">Elaboración de lineamientos para realización de la jornada día E. como estrategia de análisis de resultados. </t>
  </si>
  <si>
    <t>actas, informes de acompañamiento</t>
  </si>
  <si>
    <t>Elaboración plan de visita de acompañamiento a EE.  Con mas bajos resultados</t>
  </si>
  <si>
    <t>Formato D01.01.F01  Progamación de la Asistencia  Tecnica</t>
  </si>
  <si>
    <t>Ejecución de visitas de acomapañamiento a EE. Con mas bajos resultados</t>
  </si>
  <si>
    <t>Actas de visita de   acompañamiento ejecutadas</t>
  </si>
  <si>
    <t>Seguimiento al desarrollo de las acciones de mejoramiento</t>
  </si>
  <si>
    <t>actas de visitas.</t>
  </si>
  <si>
    <t>Elaboración de estudio técnico y etapa precontractual</t>
  </si>
  <si>
    <t>Documento estudio técnico</t>
  </si>
  <si>
    <t>Gestión del proyecto ante banco de proyectos para su viabilidad y registro</t>
  </si>
  <si>
    <t>Ficha de registro de viabilidad</t>
  </si>
  <si>
    <t>Formalización y legalización de contrato</t>
  </si>
  <si>
    <t>Contrato legalizado</t>
  </si>
  <si>
    <t>Ejecución de contrato puesta en marcha de la implementación</t>
  </si>
  <si>
    <t>Informes de ejecución</t>
  </si>
  <si>
    <t>Seguimiento proceso de implementación</t>
  </si>
  <si>
    <t>Verificación  de  los  SIEE formulados o ajustados  en plataforma ENJAMBRE.</t>
  </si>
  <si>
    <t>listado de control  SIEE  cargados en plataforma ENJAMBRE</t>
  </si>
  <si>
    <t>Definición de los requisitos de focalización de los E.E. oficiales y privados,  sujetos de verificación de Criterios de SIEE acompañamiento para su re-gnificación.</t>
  </si>
  <si>
    <t>Listado de E.E. oficiales y privados sujetos de verificación y acompañamiento para su resignificación</t>
  </si>
  <si>
    <t xml:space="preserve">Elaboración plan de visita de acompañamiento a EE. </t>
  </si>
  <si>
    <t xml:space="preserve">Estudio y verificación del cumplimiento de criterios del  SIEE De los E.E. </t>
  </si>
  <si>
    <t>Formato  Diligenciado. ( Instrumento D02.02.F06- VERSION 2.0  Verificar el cumplimiento de los SIEE.</t>
  </si>
  <si>
    <t>Entrega  del concepto  del SIEE  conceptuado los  E.E.</t>
  </si>
  <si>
    <t>listado  de E.E. con entregade conceptos del SIEE</t>
  </si>
  <si>
    <t xml:space="preserve">Ejecución de visitas de acomapañmiento a EE. </t>
  </si>
  <si>
    <t>seguimiento a los ajustes al SIEE</t>
  </si>
  <si>
    <t>Actas de visitas.</t>
  </si>
  <si>
    <t>Elaborar documento orientador de convivencia escolar</t>
  </si>
  <si>
    <t>Documento</t>
  </si>
  <si>
    <t>Gestión interistitucional con las entidades que hacen parte del Comité departamental de convivencia escolar para articular acciones para el fortalecimiento de los comites de convivencia escolar</t>
  </si>
  <si>
    <t>Plan de acción del comité departamental de convivencia escolar , diplomados, talleres, capacitaciones  para  los miembros de los  comités de convivencia escolar</t>
  </si>
  <si>
    <t xml:space="preserve">Gestionar el plan de apoyo al mejoramiento - 1.Focalización de establecimientos educativos para el fortalecimiento de los comités de convivencia escolar </t>
  </si>
  <si>
    <t>Formato de focalización de los EE- PAM</t>
  </si>
  <si>
    <t>2. Elaboración del plan de la programación de asistencia técnica</t>
  </si>
  <si>
    <t>Programación de asistencia técnica</t>
  </si>
  <si>
    <t xml:space="preserve">3. Realización de Talleres, capacitaciones presenciales y virtuales a los miembros de los comites de convivencia escolar de acuerdo al proyecto fortalecimiento de la prestación del servicio educativo en el departamento Norte de Santander con código BPIN 2022004540031
</t>
  </si>
  <si>
    <t>Circulares, documentos orientadores, actas, registro de asistencia y evaluación de la asistencia</t>
  </si>
  <si>
    <t>4. Seguimiento y evaluación</t>
  </si>
  <si>
    <t xml:space="preserve">Identificacion de las I.E no oficiales y Privadas  que no han recibido capacitacion por parte del MEN </t>
  </si>
  <si>
    <t xml:space="preserve">Listado de las I.E no capacitados </t>
  </si>
  <si>
    <t>Elaboracion de convocatoria para el proceso de capacitacion del SIUCE</t>
  </si>
  <si>
    <t xml:space="preserve">Oficio,circulares,orientaciones de capacitacion dadas por el MEN  </t>
  </si>
  <si>
    <t>Fechas de capacitacion de los rectores</t>
  </si>
  <si>
    <t>Listado de rectores capacitados por el MEN</t>
  </si>
  <si>
    <t>Seguimiento al uso de la plataforma SIUCE</t>
  </si>
  <si>
    <t>Informe de Seguimiento</t>
  </si>
  <si>
    <t>Fortalecimiento de la prestación del servicio educativo en el departamento  Norte de Santander</t>
  </si>
  <si>
    <t xml:space="preserve">Elaboración del documento orientador de los proyectos pedagógicos transversales </t>
  </si>
  <si>
    <t>Articulación de la gestión insternistitucional</t>
  </si>
  <si>
    <t>Actas, listados y acuerdos</t>
  </si>
  <si>
    <t>Gestionar el plan de apoyo al mejoramiento - 1.Focalización de EE  para la orientación en la implemetación  de los proyectos pedagógicos transversales</t>
  </si>
  <si>
    <t>Listados de EE focalizados</t>
  </si>
  <si>
    <t xml:space="preserve"> Programación de asistencia técnica</t>
  </si>
  <si>
    <t xml:space="preserve">3. Orientar a los EE para la implementación  de los proyectos pedagógicos  transversales de acuerdo al proyecto fortalecimiento de la prestación del servicio educativo en el departamento Norte de Santander con código BPIN 2022004540031
</t>
  </si>
  <si>
    <t xml:space="preserve">4. Acompañamiento y seguimiento a la implementaciòn de los proyectos pedagogicos transversales de acuerdo al proyecto fortalecimiento de la prestación del servicio educativo en el departamento Norte de Santander con código BPIN 2022004540031
</t>
  </si>
  <si>
    <t xml:space="preserve">Elaboración del documento orientador proceso de elección </t>
  </si>
  <si>
    <t>Circular, documento</t>
  </si>
  <si>
    <t>01//02/2023</t>
  </si>
  <si>
    <t>10//02/2023</t>
  </si>
  <si>
    <t>Actas y/o listados de asistencia  y registro fotografico de reuniones virtuales</t>
  </si>
  <si>
    <t>10//11/2023</t>
  </si>
  <si>
    <t xml:space="preserve">Convocatoria encuentro de personeros y/ o contralores
</t>
  </si>
  <si>
    <t>Circular, correos electrónicos de invitación y pieza grafica</t>
  </si>
  <si>
    <t>14//11/2023</t>
  </si>
  <si>
    <t xml:space="preserve">Encuentro virtual y/o presencial  de personeros y contralores de acuerdo al proyecto fortalecimiento de la prestación del servicio educativo en el departamento Norte de Santander con código BPIN 2022004540031
</t>
  </si>
  <si>
    <t>27//10/2023</t>
  </si>
  <si>
    <t>Seguimiento proceso</t>
  </si>
  <si>
    <t>Articulación gestión insternistitucional</t>
  </si>
  <si>
    <t>Gestionar el plan de apoyo al mejoramiento - 1. Focalización de EE  oficiales para la orientación y acompañamiento en escuelas de padres</t>
  </si>
  <si>
    <t>Listados de EE focalizados - PAM</t>
  </si>
  <si>
    <t xml:space="preserve">3. Orientar a los EE para en la implementación y fortalecimioento de las escuelas de padres de acuerdo al proyecto fortalecimiento de la prestación del servicio educativo en el departamento Norte de Santander con código BPIN 2022004540031
</t>
  </si>
  <si>
    <t>4, Acompañamiento y seguimiento de las escuelas de padres en los EEde acuerdo al proyecto fortalecimiento de la prestación del servicio educativo en el departamento Norte de Santander con código BPIN 2022004540031</t>
  </si>
  <si>
    <t>Actas y listados de asistencia</t>
  </si>
  <si>
    <t>Implementación de propuestas de Formación y/o Desarrollo de acompañamiento a los EE. beneficiados de acuerdo al proyecto fortalecimiento de la prestación del servicio educativo en el departamento Norte de Santander con código BPIN 2022004540031</t>
  </si>
  <si>
    <t>Focalización de EE  para  orientar en el fortalecimiento de los Consejos Directivos</t>
  </si>
  <si>
    <t>Elaboración del cronograma y agenda de  acompañamiento al Consejo Directivo   de  los establecimientos eduactivos.</t>
  </si>
  <si>
    <t>Formato diligenciado con la programación de las Asistencias Técnicas de Consejos directivos.</t>
  </si>
  <si>
    <t>Capacitación a los E.E. sobre Consejos Directivos, por medio de un Webinar,  En el marco de la Ley 115 de 1994 y Decreto 1075 de 2015.</t>
  </si>
  <si>
    <t>Capacitación realizada e los E.E. ( Registro de asistencia)</t>
  </si>
  <si>
    <t>Requerimiento a los E.E. de las actas de conformación del Consejo Directivo de esta vigencia.</t>
  </si>
  <si>
    <t>Circular ,Documentos,expedidas por El Ente Territorial.</t>
  </si>
  <si>
    <t>Revisión en la plataforma comunidad virtual enjambre, el cumplimiento del cargue de de las actas de Consejos directivos.</t>
  </si>
  <si>
    <t>Actas de consejos directivos , cargadas en la plataforma enjambre.</t>
  </si>
  <si>
    <t>Elaboración de lineamientos y documentos orientadores sobre el diligenciamiento del formulario base de datos del sistema de seguimiento a egresados de los E.E.</t>
  </si>
  <si>
    <t>Acompañamiento , asesoría y seguimiento a los EE para el diligenciamiento del formulario base de datos sistema de seguimiento a egresados de los E.E.</t>
  </si>
  <si>
    <t>Diligenciamiento del  del formulario base de datos del sistema de seguimiento a egresados de los E.E.</t>
  </si>
  <si>
    <t xml:space="preserve">Formulario en linea diligenciado.
</t>
  </si>
  <si>
    <t>Verificación del cumplimiento del diligenciamiento del formulario en linea del sistema de seguimientoa a egresados de los E.E.</t>
  </si>
  <si>
    <t>Registro en excel de la infromación del sistema de seguimeinto a  egresados.</t>
  </si>
  <si>
    <t xml:space="preserve">Reportar al responsable del área de calidad y a la Secretaria de educación, el consolidado del sistema de seguimiento a egresados de los E.E.
</t>
  </si>
  <si>
    <t>Documento de remisión interna del consolidado del sistema de seguimiento a egresados.</t>
  </si>
  <si>
    <t>Socialización lineamientos del MEN  JORNADA UNICA</t>
  </si>
  <si>
    <t>Convocatoria y actas de reunión</t>
  </si>
  <si>
    <t>Gestión de recursos para apoyo a Establecimientos educativos con Jornada ünica</t>
  </si>
  <si>
    <t>Documento Orientador de necesidades</t>
  </si>
  <si>
    <t>Seguimiento y acompañamiento.</t>
  </si>
  <si>
    <t xml:space="preserve">Actas de acompañamiento y evaluación </t>
  </si>
  <si>
    <t>Identicación de los operadores que realiaron proceso de formacion y/o en orientacion socio-ocupacional</t>
  </si>
  <si>
    <t>Listados de los operadores</t>
  </si>
  <si>
    <t>Solicitud de  informes ejecutivos  a los operadores, para obtener evidencias sobre el fortalecimiento de la educcion rural</t>
  </si>
  <si>
    <t>Oficio de solicitud a los operadores elaborado</t>
  </si>
  <si>
    <t>Seguimiento de evalaución y control de los E.E. acompañados en el fortalecimiento de educación rural</t>
  </si>
  <si>
    <t>Relacion de E.E. acompañados por los operadores</t>
  </si>
  <si>
    <t xml:space="preserve">Consolidacion de los informes ejecutivos desarrollados por los operadores </t>
  </si>
  <si>
    <t>Informes ejecutivos  recibidos</t>
  </si>
  <si>
    <t>Entrega de informes ejecutivos al area de planeación de los E.E. fortalecidos en la educacion rural</t>
  </si>
  <si>
    <t>Oficio de correspondencia interna al area de planeación</t>
  </si>
  <si>
    <t>20/03/202023</t>
  </si>
  <si>
    <t>Revisión normativa y teórica epistemológica para la construcción del documento orientador</t>
  </si>
  <si>
    <t>Documento orientador</t>
  </si>
  <si>
    <t>Elaboración de criterios de focalizacion y listado EE</t>
  </si>
  <si>
    <t>Listado de focalizados y los criterios</t>
  </si>
  <si>
    <t>Planificación y desarrollo de tres talleres zonales de divulgación</t>
  </si>
  <si>
    <t>Actas de acompañamiento y seguimiento</t>
  </si>
  <si>
    <t>Búsqueda de aliados estratégicos (SENA-IES-MEN)</t>
  </si>
  <si>
    <t>Cartas de invitación</t>
  </si>
  <si>
    <t>Divulgación documento orientador</t>
  </si>
  <si>
    <t>Listado de instituciones educativas focalizadas</t>
  </si>
  <si>
    <t>Adelantar talleres de acompañamiento zonales y evaluación</t>
  </si>
  <si>
    <t>Invitación a las Universidades y al MEN para el desarrollo de los procesos</t>
  </si>
  <si>
    <t>Cartas de invitación y apoyo</t>
  </si>
  <si>
    <t>20/19/2023</t>
  </si>
  <si>
    <t>Diseño del plan de acción y su desarrollo con las I.E. focalizadas</t>
  </si>
  <si>
    <t>Plan de trabajo</t>
  </si>
  <si>
    <t>Desarrollo de tres talleres zonales</t>
  </si>
  <si>
    <t>Actas del desarrollo, asistencia.</t>
  </si>
  <si>
    <t>Evaluación, control y diseño de informe ejecutivo</t>
  </si>
  <si>
    <t>Informe ejecutivo y documento de evaluación</t>
  </si>
  <si>
    <t>Actas de acompañamiento y asistencia</t>
  </si>
  <si>
    <t xml:space="preserve">Informe ejecutivo y evaluación </t>
  </si>
  <si>
    <t>Apoyo a la población del nivel 1 y 2 del SISBEN para estudios de Educación Superior en Universidades oficiales del Norte de Santander</t>
  </si>
  <si>
    <t>Recopilar la información de posibles beneficiarios</t>
  </si>
  <si>
    <t>Listado de beneficiarios potenciales.</t>
  </si>
  <si>
    <t xml:space="preserve">Determinar presupuesto </t>
  </si>
  <si>
    <t>presupuesto</t>
  </si>
  <si>
    <t>Divulgación de admitidos</t>
  </si>
  <si>
    <t>Listado publicado de beneficiarios</t>
  </si>
  <si>
    <t>Poyección y firma de convenios</t>
  </si>
  <si>
    <t>Convenios firmados y legalizados</t>
  </si>
  <si>
    <t>Seguimiento y control a los convenios</t>
  </si>
  <si>
    <t>Informes de seguimiento y control</t>
  </si>
  <si>
    <t>Reunión de participación MESA DEPARTAMENTAL de educación superior.</t>
  </si>
  <si>
    <t>Seguimiento a compromisos.</t>
  </si>
  <si>
    <t>Cuadro de control seguimiento a compromisos.</t>
  </si>
  <si>
    <t>Estudio y diseño del campus universitario</t>
  </si>
  <si>
    <t>Estudio y diseño del campus universitario.</t>
  </si>
  <si>
    <t>Realización de diplomados en el marco de la estrategia</t>
  </si>
  <si>
    <t>Diplomado</t>
  </si>
  <si>
    <t>Reunión de sensibilización</t>
  </si>
  <si>
    <t>Caracterización de la población objeto</t>
  </si>
  <si>
    <t>Documento de caracterización</t>
  </si>
  <si>
    <t>Gestionar la apertura de programas certificados de las diferentes universidades de la región en los diferentes municipios del departamento.</t>
  </si>
  <si>
    <t>programas aperturados en los municipios donde no hay cobertura en educaciòn superior.</t>
  </si>
  <si>
    <t>formulación proyecto</t>
  </si>
  <si>
    <t>proyecto con codigo BPIN</t>
  </si>
  <si>
    <t>Asignación de los recursos</t>
  </si>
  <si>
    <t>Certificado de Disponibilidad Presupuestal.</t>
  </si>
  <si>
    <t>Seguimiento a procesos de investigación Gobernación colciencias Cohorte Catatumbo, UNAD.</t>
  </si>
  <si>
    <t>Acompañamiento por parte de la gobernación a las diferentes gestiones realizadas por las Universidades.</t>
  </si>
  <si>
    <t>Actas de Reunión</t>
  </si>
  <si>
    <t>Formulación documento diagnóstico estado de Acreditación de  calidad Universidades de Educación Superior</t>
  </si>
  <si>
    <t>Documento diagnóstico.</t>
  </si>
  <si>
    <t>Elaborar un documento de caracterización de los sistemas de información misionales.</t>
  </si>
  <si>
    <t>Socialización del documento de caracterización</t>
  </si>
  <si>
    <t>Presentar Un (1) Informe de obsolescencia y faltantes y reasiganción de PC</t>
  </si>
  <si>
    <t>Informes de obsolencia y faltantes Formato L03.01.F04 Equipos de computo obsoletos</t>
  </si>
  <si>
    <t xml:space="preserve">Actualizar Hojas de Vida de equipos </t>
  </si>
  <si>
    <t>L03.01.F03  Hoja de vida de equipos</t>
  </si>
  <si>
    <t>Ejecutar mantenimientos preventivos y correctivos para los equipos de computo</t>
  </si>
  <si>
    <t>Formatos L02.02.F01 y Formato L02.02.F02</t>
  </si>
  <si>
    <t>Formular proyecto para la renovación del inventario de hardware y software.</t>
  </si>
  <si>
    <t>Proyecto formulado y aprobado</t>
  </si>
  <si>
    <t>Realizar seguimiento a la meta propuesta para está vigencia de la renovación de inventario de hardware y software.</t>
  </si>
  <si>
    <t>Seguimiento al proyecto durante la primera etapa</t>
  </si>
  <si>
    <t>Verificación de las condiciones de la red electrica y de datos</t>
  </si>
  <si>
    <t>Formulación del proyecto optimización red electrica de datos secretaría de educación departamental.</t>
  </si>
  <si>
    <t>ejecución del proyecto optimización red electrica de datos secretaría de educación departamental.</t>
  </si>
  <si>
    <t>Inventario de archivo documental</t>
  </si>
  <si>
    <t>formulación del proyecto adecuación del sistema de archivo de expedientes laborales</t>
  </si>
  <si>
    <t>ejecución del proyecto  adecuación del sistema de archivo de expedientes laborales</t>
  </si>
  <si>
    <t>Aplicación de auditorías al sistema de gestión de calidad de la secretaría de educación de   Norte de Santander</t>
  </si>
  <si>
    <t>Realizacion del programa de Auditorias internas para los procesos certificados y no certificados</t>
  </si>
  <si>
    <t>Programa de Auditorias internas diseñado.</t>
  </si>
  <si>
    <t>listas de chequeo de macroprocesos certificados</t>
  </si>
  <si>
    <t>Informes de Auditoría Interna</t>
  </si>
  <si>
    <t>Actualizar los documentos del S.G.C deacuerdo a las actividades que se estan desarrollando en los procesos y las versiones emitidas por el MEN y publicarlas.</t>
  </si>
  <si>
    <t xml:space="preserve">Apoyar actualizacion de matriz de riesgos de la SED </t>
  </si>
  <si>
    <t>Documentos del SGC actualizados  y publicados, cumpliendo con la norma ISO 9001 2015</t>
  </si>
  <si>
    <t>Actualizar manual de calidad a la norma ISO 9001 2015</t>
  </si>
  <si>
    <t>Segumiento a tablero de indicadores</t>
  </si>
  <si>
    <t>Tablero de indicadores consolidado</t>
  </si>
  <si>
    <t>Realizar reuniones del comité de calidad</t>
  </si>
  <si>
    <t>Actas de comité de calidad</t>
  </si>
  <si>
    <t>Realizar Informe de Revisión por la Dirección</t>
  </si>
  <si>
    <t>Informe de Revisión por la Dirección</t>
  </si>
  <si>
    <t>Acciones para la total Implementacíon de las tablas de retanción Documental</t>
  </si>
  <si>
    <t>Tablas de retencion Implementadas</t>
  </si>
  <si>
    <t>Ajuste prespuestales de los recursos del SGP</t>
  </si>
  <si>
    <t>Presupuesto ajustado</t>
  </si>
  <si>
    <t>Realizar el cronograma de nómina y envío a Soporte Lógico para parametrización</t>
  </si>
  <si>
    <t>Cronograma de nómina</t>
  </si>
  <si>
    <t>Ingreso de novedades teniendo en cuenta las fechas establecidas dentro del cronograma de nómina y generación mensual del pago de nómina.</t>
  </si>
  <si>
    <t>Novedades</t>
  </si>
  <si>
    <t>Realizar ajuste presupuestal de julio a diciembre de acuerdo al comportamiento de la nómina durante el 1er semestre.</t>
  </si>
  <si>
    <t>Revisión del PEI para 20 priorizados que se encuentran en regimén controlado.</t>
  </si>
  <si>
    <t>Revisar los Sistemas de Información de Evaluación institucional y tarifas de EE privados de EPBM</t>
  </si>
  <si>
    <t>Verificación de los actos administrativos mediante los cuales se otorga licencia de funcionamiento legalización, autorización de ciclos y programas.</t>
  </si>
  <si>
    <t>Verificar el reporte oportuno de estudiantes en el SIET</t>
  </si>
  <si>
    <t>Reportes del SIET.</t>
  </si>
  <si>
    <t>Elaboracion diagnóstico a partir de analisis de encuestas</t>
  </si>
  <si>
    <t xml:space="preserve">Plan de trabajo anual
</t>
  </si>
  <si>
    <t xml:space="preserve">Desarrollar Programa de Bienestar </t>
  </si>
  <si>
    <t>Talleres desarrollados, asistencia tecnica prestada.</t>
  </si>
  <si>
    <t xml:space="preserve">plan de trabajo anual
plan de capacitacion </t>
  </si>
  <si>
    <t>Desarrollar programa de formación y capacitación</t>
  </si>
  <si>
    <t>Administrativos beneficiados becas UNAD</t>
  </si>
  <si>
    <t>Revisión y atención a los riesgos laborales</t>
  </si>
  <si>
    <t>panorama de riesgos actualizado</t>
  </si>
  <si>
    <t xml:space="preserve">CÓDIGO DE PRODUCTO (MGA) </t>
  </si>
  <si>
    <t>DESCRIPCIÓN META</t>
  </si>
  <si>
    <t>ARTICULACION DE LA ACTIVIDAD CON EL OBJETO DE GASTO DEL CCPET</t>
  </si>
  <si>
    <t xml:space="preserve">Meta Producto 
1er trimestre 2023 
</t>
  </si>
  <si>
    <t xml:space="preserve">Meta Producto 
2do trimestre 2023 
</t>
  </si>
  <si>
    <t xml:space="preserve">Meta Producto 
3er trimestre 2023 
</t>
  </si>
  <si>
    <t xml:space="preserve">Meta Producto 
4to trimestre 2023 
</t>
  </si>
  <si>
    <t>1.4.1.1 Fortalecimiento, Adecuacion y articulación de los actores institucionales del sistema de cultura de Norte de Santander</t>
  </si>
  <si>
    <t>Fortalecimiento y desarrollo del sistema departamental de cultura.</t>
  </si>
  <si>
    <t>Asesorar y acompañar los planes de mejora de las entidades de Casa de Cultura y Consejos de Cultura</t>
  </si>
  <si>
    <t xml:space="preserve">Planes de mejora acompañados </t>
  </si>
  <si>
    <t>Jornada de Articulación de Encuentro de Autoridades de Cultura</t>
  </si>
  <si>
    <t>Realización del Encuentro de Autoridades de Cultura
informe y asistencia</t>
  </si>
  <si>
    <t xml:space="preserve">Apoyar y acompañar Redes culturales de casas de cultura, museos y consejos de cultura </t>
  </si>
  <si>
    <t xml:space="preserve">Redes de cultura activas y funcionando </t>
  </si>
  <si>
    <t>Acompañar el proceso de funcionamiento Consejo departamental de cultura</t>
  </si>
  <si>
    <t>Consejo departamental de cultura activo y con 2 reuniones por año</t>
  </si>
  <si>
    <t>Asesoría en planeación y proyectos culturales y/o patrimoniales para registrar en el banco de proyectos</t>
  </si>
  <si>
    <t xml:space="preserve">actores del sistema municipal acompañados técnicamente </t>
  </si>
  <si>
    <t>Asesorar y acompañar a los municipios en los tramites administrativos de contratos y/o convenios realizados con la secretaria de cultura</t>
  </si>
  <si>
    <t>municipios realizando tramites con el acompañamiento administrativo de la secretaria de cultura de Norte de Santander</t>
  </si>
  <si>
    <t>Asesorar y acompañar a los municipios en los tramites jurídico de contratos y/o convenios realizados con la secretaria de cultura</t>
  </si>
  <si>
    <t>municipios realizando tramites con el acompañamiento jurídico de la secretaria de cultura de Norte de Santander</t>
  </si>
  <si>
    <t>Asesorar y acompañar a los municipios en los tramites financieros y de gestión documental de contratos y/o convenios realizados con la secretaria de cultura</t>
  </si>
  <si>
    <t>municipios realizando tramites con el acompañamiento financiero y de gestión documental de la secretaria de cultura de Norte de Santander</t>
  </si>
  <si>
    <t>Activar Red culturales de casas de cultura</t>
  </si>
  <si>
    <t>Red de casa de cultura activa y funcionando</t>
  </si>
  <si>
    <t>Activar Red culturales de museos</t>
  </si>
  <si>
    <t>Red de museos activa y funcionando</t>
  </si>
  <si>
    <t>Activar Red culturales de bibliotecas</t>
  </si>
  <si>
    <t>Red de bibliotecas activa y funcionando</t>
  </si>
  <si>
    <t>Activar Red culturales de escuelas de formación</t>
  </si>
  <si>
    <t>Red de escuelas de formación activa y funcionando</t>
  </si>
  <si>
    <t>Consolidar el documento borrador del plan decenal construido en los años anteriores, para la socialización</t>
  </si>
  <si>
    <t>Borrador del plan decenal de cultura y las artes elaborado</t>
  </si>
  <si>
    <t>Integración de los documentos y programar la socialización del plan con los actores culturales y de la comunidad en general la consecución del plan decenal 2022- 2030.</t>
  </si>
  <si>
    <t>Documentación y borrador del plan decenal de cultura y las artes integrados y estructurados para su socialización</t>
  </si>
  <si>
    <t>programación y realización de las mesas de trabajo de socialización con la participación ciudadana de las subregiones.</t>
  </si>
  <si>
    <t>Insumo recolectado de las mesas de trabajo</t>
  </si>
  <si>
    <t>Presentación del plan decenal de cultura y las artes mediante solicitud de ordenanza a la asamblea de Norte de Santander</t>
  </si>
  <si>
    <t>documentos consolidados y plan decenal de cultura y las artes en Norte de Santander</t>
  </si>
  <si>
    <t>Diagnostico y evaluación del estado del sistema de información</t>
  </si>
  <si>
    <t>Documento diagnostico del sistema de información</t>
  </si>
  <si>
    <t>Actualización, mantenimiento y restructuración del sistema de información, de acuerdo a la evaluación realizada</t>
  </si>
  <si>
    <t>plataforma del sistema de información activa y en buen funcionamiento</t>
  </si>
  <si>
    <t>Activación y asignación de responsables del manejo del sistema de información, con claves y capacitación.</t>
  </si>
  <si>
    <t>usuarios activos para el registro de información en el sistema de información SIDIC</t>
  </si>
  <si>
    <t>Seguimiento y control del funcionamiento del sistema de información</t>
  </si>
  <si>
    <t>Registrar en el sistema de información a los agentes culturales del departamento</t>
  </si>
  <si>
    <t>Agentes culturales registrados en el sistema de información</t>
  </si>
  <si>
    <t>Registrar en el sistema de información a los entidades culturales del departamento</t>
  </si>
  <si>
    <t>Entidades culturales registrados en el sistema de información</t>
  </si>
  <si>
    <t>Registrar en el sistema de información a los eventos culturales del departamento</t>
  </si>
  <si>
    <t>Eventos culturales registrados en el sistema de información</t>
  </si>
  <si>
    <t>Validar la información de los agentes, entidades y eventos culturales del departamento, registrados en el sistema de información</t>
  </si>
  <si>
    <t>Información registrada en el sistema de información cultural validada</t>
  </si>
  <si>
    <t>Implementar estrategias para mantener activos los agentes registrados en el sistema de información</t>
  </si>
  <si>
    <t>Agentes culturales activos permanentemente en el sistema de información</t>
  </si>
  <si>
    <t>Implementar estrategias para mantener activos las entidades registrados en el sistema de información</t>
  </si>
  <si>
    <t>Entidades culturales activos permanentemente en el sistema de información</t>
  </si>
  <si>
    <t>Implementar estrategias para mantener activos los eventos registrados en el sistema de información</t>
  </si>
  <si>
    <t>Eventos culturales activos permanentemente en el sistema de información</t>
  </si>
  <si>
    <t xml:space="preserve">Enviar información permanente a los agentes y entidades registrados en el sistema de información </t>
  </si>
  <si>
    <t>Agentes culturales, entidades y culturales culturales, con información permanente del sector cultura</t>
  </si>
  <si>
    <t xml:space="preserve">Realizar revisión y diagnóstico del estado actual de la infraestructura técnica y tecnológica del nodo central del subsistema de información de la secretaria de cultura </t>
  </si>
  <si>
    <t>Documento diagnostico de la infraestructura técnica y tecnológica del nodo central del sistema de información cultural</t>
  </si>
  <si>
    <t xml:space="preserve">Realizar un informe de necesidades y requerimientos para la actualización y mejoramiento de la infraestructura técnica y tecnológica del nodo central del subsistema de información de la secretaria de cultura </t>
  </si>
  <si>
    <t>Documento informe con las necesidades a satisfacer para el buen uso de la infraestructura técnica y tecnológica</t>
  </si>
  <si>
    <t xml:space="preserve">realizar los tramites jurídicos, administrativos y de convocatoria, para la adquisición de lo requerido para el mejoramiento de la infraestructura técnica y tecnológica del nodo central del subsistema de información de la secretaria de cultura </t>
  </si>
  <si>
    <t xml:space="preserve">Contratación para la adquisición de equipos tecnológicos e insumos para el buen funcionamiento sistema de información de la secretaria de cultura </t>
  </si>
  <si>
    <t xml:space="preserve">Realizar la adecuación, mantenimiento y actualización del sistema de información </t>
  </si>
  <si>
    <t>Sistema de información, en buen estado mantenido y funcionando</t>
  </si>
  <si>
    <t>Realizar revisión y diagnóstico del estado actual del edificio Torre del Reloj - de la secretaria de cultura del departamento</t>
  </si>
  <si>
    <t>Documento diagnostico de la infraestructura técnica y tecnológica del edificio torre del reloj</t>
  </si>
  <si>
    <t>Realizar un informe de necesidades y requerimientos para la actualización y mejoramiento del edificio Torre del Reloj - de la secretaria de cultura del departamento</t>
  </si>
  <si>
    <t>Documento informe con las necesidades a satisfacer para el buen uso de la infraestructura técnica y tecnológica del edificio torre del reloj</t>
  </si>
  <si>
    <t>realizar los tramites jurídicos, administrativos y de convocatoria, para la adquisición de lo requerido para el mejoramiento del edificio Torre del Reloj - de la secretaria de cultura del departamento</t>
  </si>
  <si>
    <t xml:space="preserve">Contratación para la adquisición de equipos tecnológicos e insumos para el buen funcionamiento del edificio torre del reloj de la secretaria de cultura </t>
  </si>
  <si>
    <t>Realizar la adecuación, mantenimiento y actualización del edificio Torre del Reloj - de la secretaria de cultura del departamento</t>
  </si>
  <si>
    <t>Edificio torre del reloj, en buen estado mantenido y funcionando</t>
  </si>
  <si>
    <t>Realizar revisión y diagnóstico del estado actual de la infraestructura cultural de los municipios, que requieran el apoyo</t>
  </si>
  <si>
    <t>Documento diagnostico de la infraestructura cultural de los municipios que lo requieran</t>
  </si>
  <si>
    <t>Realizar un informe de necesidades y requerimientos para la actualización y mejoramiento de la infraestructura cultural de los municipios, que requieran el apoyo</t>
  </si>
  <si>
    <t>Documento informe con las necesidades a satisfacer para el buen uso de la infraestructura cultural de los municipios que lo requieran</t>
  </si>
  <si>
    <t>realizar los tramites jurídicos, administrativos y de convocatoria, para la adquisición de lo requerido para el mejoramiento de la infraestructura cultural de los municipios, que requieran el apoyo</t>
  </si>
  <si>
    <t>Convenio interadministrativo para la intervención técnica, tecnológica/o de obra a la infraestructura cultural de los municipios</t>
  </si>
  <si>
    <t>Realizar la adecuación, mantenimiento y actualización de la infraestructura cultural de los municipios, que requieran el apoyo</t>
  </si>
  <si>
    <t>Infraestructura cultural, en buen estado mantenido y funcionando</t>
  </si>
  <si>
    <t>Documento diagnostico de la infraestructura cultural de las casa de cultura de los municipios que lo requieran</t>
  </si>
  <si>
    <t>Realizar un informe de necesidades y requerimientos para la actualización y mejoramiento de la infraestructura cultural de las casa de cultura de los municipios, que requieran el apoyo</t>
  </si>
  <si>
    <t>Documento informe con las necesidades a satisfacer para el buen uso de la infraestructura cultural de las casa de cultura de los municipios que lo requieran</t>
  </si>
  <si>
    <t>realizar los tramites jurídicos, administrativos y de convocatoria, para la adquisición de lo requerido para el mejoramiento de la infraestructura cultural de las casa de cultura de los municipios, que requieran el apoyo</t>
  </si>
  <si>
    <t>Convenio interadministrativo para la intervención técnica, tecnológica/o de obra a la infraestructura cultural de las casa de cultura de los municipios</t>
  </si>
  <si>
    <t>Realizar la adecuación, mantenimiento y actualización de la infraestructura cultural de las casa de culturade los municipios, que requieran el apoyo</t>
  </si>
  <si>
    <t>Infraestructura cultural de las casa de cultura, en buen estado mantenido y funcionando</t>
  </si>
  <si>
    <t>0.0%</t>
  </si>
  <si>
    <t>Realizar los tramites necesarios, de acuerdo a las disposiciones del ministerio de cultura, para la implementación del programa de beneficios de seguridad social a creadores y gestores culturales de Norte de Santander</t>
  </si>
  <si>
    <t xml:space="preserve">Recurso del programa de beneficios de la seguridad social a creadores y gestores, entregados de acuerdo a la disposición del ministerio de cultura </t>
  </si>
  <si>
    <t>Realizar seguimiento y acompañamiento a la entidad responsable de la ejecución del recurso del programa de beneficios de seguridad social a creadores y gestores culturales de Norte de Santander</t>
  </si>
  <si>
    <t>Creadores y gestores culturales beneficiados del programa</t>
  </si>
  <si>
    <t>Realizar actualización periódica de los creadores y gestores que se vinculan al programa de beneficios de seguridad social a creadores y gestores culturales de Norte de Santander</t>
  </si>
  <si>
    <t xml:space="preserve">Vinculación de mas creadores y gestores al programa </t>
  </si>
  <si>
    <t xml:space="preserve">Realizar y entregar informes periódicos del proceso desarrollado del programa de beneficios de seguridad social a creadores y gestores culturales de Norte de Santander al ministerio de cultura </t>
  </si>
  <si>
    <t>Informes desarrollados y entregados al ministerio de cultura, del proceso del programa de beneficios de la seguridad social a creadores y gestores culturales de Norte de Santander</t>
  </si>
  <si>
    <t xml:space="preserve">1,4,2 Estímulos para los procesos de creación, circulación y gestión de procesos y productos artísticos y/o culturales </t>
  </si>
  <si>
    <t>1.4.2.1 Estimulos a lanvestigación, creación, formación y producción de productos y/o proyectos artísticos y/o culturales</t>
  </si>
  <si>
    <t xml:space="preserve">Estímulos para los procesos de creación, circulación y gestión de procesos y productos artísticos y/o culturales </t>
  </si>
  <si>
    <t>Semilleros infantiles culturales en municipios de Norte de Santander</t>
  </si>
  <si>
    <t xml:space="preserve">Participantes identificados y vinculados al programa de semilleros </t>
  </si>
  <si>
    <t>Apoyo logístico u operativo para las actividades en las diferentes áreas culturales en el departamento Norte de Santander</t>
  </si>
  <si>
    <t>Proyectos apoyados financiera, logística u operativamente</t>
  </si>
  <si>
    <t>Apoyar las expresiones artísticas y musicales en los municipios de norte de Santander</t>
  </si>
  <si>
    <t>Presentaciones realizadas</t>
  </si>
  <si>
    <t>Convocatoria publica de estímulos y concertación de proyectos culturales, dirigidas a creadores, gestores , agrupaciones y entidades sin animo de lucro</t>
  </si>
  <si>
    <t>Convocatoria publica realizada con proyectos culturales aprobados para su financiación</t>
  </si>
  <si>
    <t>Convocatoria publica de concertación de proyectos culturales, dirigidas a creadores, gestores , agrupaciones y entidades sin animo de lucro</t>
  </si>
  <si>
    <t>Presentaciones artísticas en los municipios de norte de Santander</t>
  </si>
  <si>
    <t>Presentaciones artísticas desarrolladas en los municipios</t>
  </si>
  <si>
    <t>Presentaciones artísticas y talleres informativos complementarios con grupos de artistas nortesantandereanos</t>
  </si>
  <si>
    <t>Presentaciones artísticas y talleres informativos complementarios apoyados y desarrollados</t>
  </si>
  <si>
    <t>Diseño, edición e impresión de contenidos para la promoción cultural en el departamento</t>
  </si>
  <si>
    <t xml:space="preserve">Libros editados impresos y publicados </t>
  </si>
  <si>
    <t>Eventos de concertación, capacitación cultural dirigidos a los artistas con discapacidad en Norte de Santander</t>
  </si>
  <si>
    <t>Eventos de concertación, capacitación cultural dirigidos a los artistas con discapacidad desarrollados</t>
  </si>
  <si>
    <t>Apoyo logístico u operativo para las actividades en artesanías en el departamento Norte de Santander</t>
  </si>
  <si>
    <t>Proyectos de artesanías apoyados logística y financieramente</t>
  </si>
  <si>
    <t>Promover el Arte y Cultura en Población de artesanos, a través de Servicios Culturales y procesos Formativos en Gestión Cultural</t>
  </si>
  <si>
    <t>Procesos de formación desarrollados con los artesanos</t>
  </si>
  <si>
    <t>Apoyo logístico u operativo para las actividades de encuentros en las diferentes áreas culturales en el departamento Norte de Santander</t>
  </si>
  <si>
    <t>Eventos de encuentros desarrollados</t>
  </si>
  <si>
    <t>Promover el Arte y Cultura en Población de la Primera Infancia y Juvenil A través de Servicios Culturales y procesos Formativos en Gestión Cultural</t>
  </si>
  <si>
    <t>Oferta cultural mostrada y ofrecida a la Primera Infancia y Juvenil</t>
  </si>
  <si>
    <t xml:space="preserve"> Festivales regionales de expresión artística y cultural cuentearía - títeres - teatro - mimo- circo - danzas por pareja</t>
  </si>
  <si>
    <t>Festivales realizados con apoyo financiero del departamento</t>
  </si>
  <si>
    <t>presentaciones artísticas y talleres informativos complementarios con grupos de artistas nortesantandereanos</t>
  </si>
  <si>
    <t>Apoyar las expresiones artísticas y culturales a Municipios del departamento</t>
  </si>
  <si>
    <t>Eventos de socialización y concertación, capacitación y circulación de los municipios en Norte de Santander</t>
  </si>
  <si>
    <t>Eventos de socialización, capacitación y circulación desarrollados</t>
  </si>
  <si>
    <t>Apoyo logístico operativo y financiero para las actividades en el concurso Eduardo Cote Lamus en el departamento Norte de Santander</t>
  </si>
  <si>
    <t>Concurso Eduardo Cote Lamus, apoyado para su realización</t>
  </si>
  <si>
    <t>Apoyo logístico operativo y financiero para las actividades en el concurso Jorge Gaitán Duran en el departamento Norte de Santander</t>
  </si>
  <si>
    <t>Jorge Gaitán Dura apoyado para su realización</t>
  </si>
  <si>
    <t xml:space="preserve">Libros impresos y reproducidos </t>
  </si>
  <si>
    <t>Apoyo logístico y operativo en el desarrollo de festivales de expresión artística y cultural
cuentearía - títeres - teatro - mimo- circo - danzas por pareja</t>
  </si>
  <si>
    <t>Festivales realizados con apoyo logístico y/u operativo del departamento</t>
  </si>
  <si>
    <t>Apoyo financiero en el desarrollo de festivales de expresión artística y cultural, cuentearía - títeres - teatro - mimo- circo - danzas por pareja</t>
  </si>
  <si>
    <t>Apoyo logístico y operativo para las actividades requeridas en los Eventos de socialización, difusión, promoción y circulación de los productos resultados de procesos de formación en la población con discapacidad en Norte de Santander</t>
  </si>
  <si>
    <t>Eventos de socialización, difusión, promoción y circulación de los productos resultados de procesos de formación en la población con discapacidad, apoyados logística, operativamente</t>
  </si>
  <si>
    <t>Eventos de socialización, difusión, promoción y circulación de los productos resultados de procesos de formación en la población con discapacidad en Norte de Santander</t>
  </si>
  <si>
    <t>Eventos de socialización, difusión, promoción y circulación de los productos resultados de procesos de formación en la población con discapacidad, desarrollados</t>
  </si>
  <si>
    <t>Actividades culturales de formación de publico en escenarios abiertos y cerrados del departamento</t>
  </si>
  <si>
    <t>Actividades culturales desarrolladas</t>
  </si>
  <si>
    <t>Procesos de formación, creación y desarrollo en áreas artísticas y circulación de productos cultural a la población vulnerable en norte de Santander</t>
  </si>
  <si>
    <t>Procesos de formación, creación y desarrollo en áreas artísticas y circulación de productos culturales a la población vulnerable, desarrollados</t>
  </si>
  <si>
    <t>Actividades culturales de circulación en escenarios abiertos y cerrados del departamento</t>
  </si>
  <si>
    <t>Actividades de circulación desarrollados virtualmente</t>
  </si>
  <si>
    <t>Procesos de circulación y desarrollo en áreas artísticas y circulación de productos cultural a la población vulnerable en norte de Santander</t>
  </si>
  <si>
    <t>Actividades de circulación desarrolladas con la población vulnerable</t>
  </si>
  <si>
    <t>Apoyo logístico, operativo y financiero a los proyectos de circulación de los municipios de Norte de Santander</t>
  </si>
  <si>
    <t xml:space="preserve">Proyectos de circulación de los municipios con apoyo logístico, operativo y financiero </t>
  </si>
  <si>
    <t xml:space="preserve">Apoyo logístico a creadores y agrupaciones, de las escuelas de formación que van a participar en otras sub regiones y regiones del país </t>
  </si>
  <si>
    <t xml:space="preserve">Creadores y agrupaciones, de las escuelas de formación, apoyados </t>
  </si>
  <si>
    <t>Apoyo logístico a creadores, gestores y agrupaciones, que van a participar en encuentros regionales</t>
  </si>
  <si>
    <t xml:space="preserve">Creadores, gestores y agrupaciones, apoyados con logística </t>
  </si>
  <si>
    <t xml:space="preserve">Apoyo operativo a creadores, gestores y agrupaciones, que van a participar en otras sub regiones y regiones del país </t>
  </si>
  <si>
    <t>Creadores, gestores y agrupaciones, apoyados operativamente</t>
  </si>
  <si>
    <t xml:space="preserve">Apoyo financiero a creadores, gestores y agrupaciones, que van a participar en otras sub regiones y regiones del país </t>
  </si>
  <si>
    <t>Creadores, gestores y agrupaciones, apoyados con recursos financieros</t>
  </si>
  <si>
    <t>Convocatoria publica de estímulos y concertación de proyectos culturales, dirigidas a creadores, gestores, agrupaciones y entidades sin animo de lucro</t>
  </si>
  <si>
    <t>Desarrollo y consolidación de información para realizar contenido digital</t>
  </si>
  <si>
    <t>Información consolidada</t>
  </si>
  <si>
    <t>Estructura y construcción del contenido digital a publicar</t>
  </si>
  <si>
    <t xml:space="preserve">Contenido digital estructurado y consolidado </t>
  </si>
  <si>
    <t xml:space="preserve">Publicación cuatrimestral del contenido digital construido </t>
  </si>
  <si>
    <t>contenido digital publicado</t>
  </si>
  <si>
    <t xml:space="preserve">Recopilación y estructuración de la información para la revista </t>
  </si>
  <si>
    <t>Información estructurada y recopilada</t>
  </si>
  <si>
    <t>Diagramación, edición y realización del documento a generar como revista</t>
  </si>
  <si>
    <t>Documento diagramado y editado</t>
  </si>
  <si>
    <t>consolidación del documento físico y digital de la revista cultural</t>
  </si>
  <si>
    <t>Documento digital y físico consolidado</t>
  </si>
  <si>
    <t>Investigación y recopilación de información mensual sobre cultura en el DPTO</t>
  </si>
  <si>
    <t>Información recopilada del proceso de investigación</t>
  </si>
  <si>
    <t>Construcción de material y agenda cultural a publicar</t>
  </si>
  <si>
    <t>Agenda cultural construida</t>
  </si>
  <si>
    <t>Publicación de la agenda cultural del departamento Norte de Santander</t>
  </si>
  <si>
    <t>Agenda cultural publicada</t>
  </si>
  <si>
    <t>Apoyo logístico, operativo y financiero a proyectos de producción, reproducción y difusión de contenidos digitales en arte y cultura</t>
  </si>
  <si>
    <t xml:space="preserve">Proyectos de producción, reproducción y difusión de contenidos digitales apoyados </t>
  </si>
  <si>
    <t xml:space="preserve">Apoyo logístico, operativo y financiero a proyectos de producción, reproducción y difusión de investigación, creación, formación y/0 proyectos artísticos y/o culturales </t>
  </si>
  <si>
    <t xml:space="preserve">Proyectos de producción, reproducción, difusión de investigación, creación y formación apoyados </t>
  </si>
  <si>
    <t>Procesos de formación, creación y desarrollo en áreas artísticas y circulación de productos culturales a la población vulnerable desarrollados</t>
  </si>
  <si>
    <t>Asistencia técnica y acompañamiento a entidades, instituciones, líderes y gestores culturales del departamento</t>
  </si>
  <si>
    <t>Entidades, instituciones, líderes y gestores culturales del departamento asistidos y acompañados</t>
  </si>
  <si>
    <t>Realizar acompañamiento y asistencia técnica de los lineamientos curriculares a los formadores y procesos por los medios disponibles a las diferentes áreas en el marco del convenio interinstitucional de escuelas de formación.</t>
  </si>
  <si>
    <t>Formadores acompañados y asistidos en el marco del convenio de escuelas de formación</t>
  </si>
  <si>
    <t>Producir un boletín informativo mensual con temas y agenda de intereses para el desarrollo integral de las diferentes áreas artísticas.</t>
  </si>
  <si>
    <t>Boletín informativo construido</t>
  </si>
  <si>
    <t>Apoyar los procesos de planificación organización, gestión y rendición de informes de los municipios a la secretaría de cultura en las diferentes áreas artísticas</t>
  </si>
  <si>
    <t xml:space="preserve"> Procesos de planificación organización, gestión y rendición de informes de los municipios a la secretaría, acompañados y orientados</t>
  </si>
  <si>
    <t>Acompañamiento y asistencia técnica a los Coordinadores y Formadores de los Municipios en convenio</t>
  </si>
  <si>
    <t>Coordinadores y formadores de los municipios acompañados y asistidos</t>
  </si>
  <si>
    <t>Encuentro de Coordinadores y formadores de áreas artísticas de los procesos de Formación de los municipios</t>
  </si>
  <si>
    <t>Encuentro de coordinadores y formadores realizado</t>
  </si>
  <si>
    <t xml:space="preserve">Elección de consejeros de áreas artísticas </t>
  </si>
  <si>
    <t xml:space="preserve">Consejeros de áreas artísticas elegidos </t>
  </si>
  <si>
    <t>Información Registrada y actualizada de los actores institucionales del sector cultural del área de formación</t>
  </si>
  <si>
    <t>Información de los actores institucionales del sector cultura registrada y actualizada</t>
  </si>
  <si>
    <t>Diagnostico del conocimiento y nivel actual de los formadores, para la identificación de debilidades.</t>
  </si>
  <si>
    <t>Documento diagnostico realizado</t>
  </si>
  <si>
    <t>Gestión y estructuración de procesos de formación a formadores de áreas artísticas</t>
  </si>
  <si>
    <t>Proceso de formación a formadores gestionado y estructurado</t>
  </si>
  <si>
    <t>Encuentro de formadores de áreas artísticas de los procesos de Formación de los municipios</t>
  </si>
  <si>
    <t>Encuentro de formadores realizado</t>
  </si>
  <si>
    <t xml:space="preserve">Implementación de procesos de formación a formadores </t>
  </si>
  <si>
    <t>Proceso de formación a formadores implementado</t>
  </si>
  <si>
    <t>Convenios con municipios para el desarrollo de escuelas de formación en los municipios que lo soliciten</t>
  </si>
  <si>
    <t>Convenios realizados</t>
  </si>
  <si>
    <t xml:space="preserve">Apoyo financiero para el desarrollo de los procesos de formación artística </t>
  </si>
  <si>
    <t>Procesos de formación apoyados financieramente</t>
  </si>
  <si>
    <t xml:space="preserve">Desarrollo de procesos de formación artística en las escuelas de formación de los municipios de norte de Santander </t>
  </si>
  <si>
    <t>procesos de formación desarrollados</t>
  </si>
  <si>
    <t>Encuentro de Coordinadores de áreas artísticas de los procesos de Formación de los municipios</t>
  </si>
  <si>
    <t>Encuentro de coordinadores de áreas artísticas desarrollado</t>
  </si>
  <si>
    <t>Información registrada y actualizada de los actores institucionales del sector cultural del área de formación</t>
  </si>
  <si>
    <t>Información de los actores institucionales del sector cultural del área de formación, actualizada y registrada</t>
  </si>
  <si>
    <t>Procesos de formación desarrollados</t>
  </si>
  <si>
    <t>Diagnostico del estado actual de los elementos básicos para los procesos de formación y su nivel de uso</t>
  </si>
  <si>
    <t>Documento con diagnostico del estado de los elementos básicos</t>
  </si>
  <si>
    <t>Planear y tramitar la necesidad de compra de elementos básicos de formación.</t>
  </si>
  <si>
    <t>Documento informe de necesidades de elementos básicos de formación</t>
  </si>
  <si>
    <t xml:space="preserve">Comprar elementos básicos para los procesos de formación </t>
  </si>
  <si>
    <t>Elementos básicos para los procesos de formación comprados</t>
  </si>
  <si>
    <t xml:space="preserve">Entregar elementos básicos para los procesos de formación artística en las escuelas de los municipios </t>
  </si>
  <si>
    <t>Elementos básicos para los procesos de formación entregados</t>
  </si>
  <si>
    <t>Gestionar un procesos de formación a formadores, en las diferentes disciplinas que se requieran fortalecer de acuerdo a lo identificado</t>
  </si>
  <si>
    <t>Precisos de formación a formadores gestionados y realizados</t>
  </si>
  <si>
    <t>Apoyar logísticamente un proyecto de formación artística y cultural para las etnias</t>
  </si>
  <si>
    <t>Proyecto de formación artística y cultural para las etnias, apoyadas logísticamente</t>
  </si>
  <si>
    <t>Apoyar financieramente un proyecto de información artística y cultural para las etnias</t>
  </si>
  <si>
    <t>Proyecto de formación artística y cultural para las etnias, apoyadas financieramente</t>
  </si>
  <si>
    <t>1.4.3.2 Fomento a la investigación, formulacion y dirección de proyectos para la gestion en arte y cultura</t>
  </si>
  <si>
    <t>Apoyar logística y financieramente un proyecto de investigación, creación y producción en las diferentes áreas artísticas del saber</t>
  </si>
  <si>
    <t>Proyecto de investigación, creación y producción en las diferentes áreas artísticas del saber, apoyados logística y financieramente</t>
  </si>
  <si>
    <t xml:space="preserve">Convocatoria publica de concertación desarrollada </t>
  </si>
  <si>
    <t>Apoyar logística, financiera y /u operativamente a los eventos de promoción y difusión de la investigación, creación y producción en las diferentes áreas artísticas, presentados por los municipios o entidades culturales</t>
  </si>
  <si>
    <t>Eventos de promoción y difusión apoyados logística, financiera y operativamente</t>
  </si>
  <si>
    <t xml:space="preserve">Identificación de población infantil y juvenil de los municipios a participar en los semilleros infantiles culturales </t>
  </si>
  <si>
    <t>Niños y jóvenes identificados</t>
  </si>
  <si>
    <t>Apoyo logístico, financiero y/u operativo al desarrollo de los semilleros infantiles culturales en municipios de Norte de Santander</t>
  </si>
  <si>
    <t xml:space="preserve">Semilleros infantiles culturales funcionando </t>
  </si>
  <si>
    <t xml:space="preserve">Realización de una muestra virtual cultural, desarrollada por los participantes de los semilleros infantiles culturales </t>
  </si>
  <si>
    <t>Evento de muestra cultural virtual desarrollada</t>
  </si>
  <si>
    <t>Gestionar y/o tramitar procesos de formación en formulación y evaluación de proyectos culturales en Norte de Santander</t>
  </si>
  <si>
    <t>Procesos de formulación y evaluación de proyectos gestionado y tramitado</t>
  </si>
  <si>
    <t>Apoyar logística, financiera y operativamente los procesos de formación en formulación y evaluación de proyectos culturales</t>
  </si>
  <si>
    <t xml:space="preserve">Proceso de formación en formulación y evaluación de proyectos apoyados </t>
  </si>
  <si>
    <t xml:space="preserve">Acompañar el desarrollo de los procesos de formación en formulación y evaluación de proyectos culturales </t>
  </si>
  <si>
    <t>Proceso de formación en formulación y evaluación de proyectos asistido y acompañado</t>
  </si>
  <si>
    <t>Fomento y mejoramiento de los procesos de acceso a bienes y servicios culturales</t>
  </si>
  <si>
    <t>Apoyar financieramente la implementación del programa de lectura y bibliotecas en Norte de Santander</t>
  </si>
  <si>
    <t>Programa de lectura y bibliotecas en Norte de Santander apoyado</t>
  </si>
  <si>
    <t xml:space="preserve">Acompañamiento técnico a municipios y bibliotecarios en la elaboración, actualización y/o mejoramiento del plan municipal de lectura y bibliotecas </t>
  </si>
  <si>
    <t>Municipios y bibliotecarios, asistidos y acompañados en la elaboración de plan municipal de lectura</t>
  </si>
  <si>
    <t xml:space="preserve">Hacer seguimiento periódico a la implementación del plan municipal de lectura y bibliotecas </t>
  </si>
  <si>
    <t>Plan municipal de lectura con seguimiento periódico</t>
  </si>
  <si>
    <t>Realizar planes de mejoramiento, de acuerdo a los hallazgos encontrados en los seguimientos al plan municipal de lectura y biblioteca de Norte de Santander</t>
  </si>
  <si>
    <t>Planes de mejora elaborados</t>
  </si>
  <si>
    <t>Programa de lectura y bibliotecas en Norte de Santander apoyado financieramente</t>
  </si>
  <si>
    <t>Planes de mejora de lectura y bibliotecas actualizado y asistido</t>
  </si>
  <si>
    <t>Plan de lectura y bibliotecas implementado y con seguimiento periódico</t>
  </si>
  <si>
    <t>Planes de mejora del plan de lectura y bibliotecas realizados</t>
  </si>
  <si>
    <t>Asistencia técnica a los bibliotecarios para la participación tecnológica en la red de bibliotecas de Norte de Santander</t>
  </si>
  <si>
    <t xml:space="preserve">Bibliotecarios participando en la red de bibliotecas </t>
  </si>
  <si>
    <t>Realización del encuentro virtual de bibliotecas públicas de Norte de Santander</t>
  </si>
  <si>
    <t>Encuentro virtual de bibliotecas públicas de Norte de Santander</t>
  </si>
  <si>
    <t>Programa de lectura y bibliotecas en Norte de Santander implementado</t>
  </si>
  <si>
    <t>Implementación del proceso de formación virtual a bibliotecarios de los municipios de Norte de Santander</t>
  </si>
  <si>
    <t>Proceso de formación virtual a bibliotecarios de los municipios de Norte de Santander implementado</t>
  </si>
  <si>
    <t>se realizara un diagnostico de la mano con la red departamental de bibliotecas para priorizar la biblioteca rural, para la adecuación y dotación.</t>
  </si>
  <si>
    <t>biblioteca rural adecuada y dotada.</t>
  </si>
  <si>
    <t>Implementación del programa de lectura y bibliotecas en niños y niñas de cero a siempre en los municipios del departamento Norte de Santander</t>
  </si>
  <si>
    <t>Programa de lectura y bibliotecas en niños y niñas de cero a siempre en los municipios del departamento Norte de Santander implementado</t>
  </si>
  <si>
    <t>Programa de lectura y bibliotecas en niños y niñas de cero a siempre en los municipios del departamento Norte de Santander apoyado financieramente</t>
  </si>
  <si>
    <t>Implementación del programa de lectura y bibliotecas en niños y niñas de la infancia en los municipios del departamento Norte de Santander</t>
  </si>
  <si>
    <t>Programa de lectura y bibliotecas en niños y niñas de la infancia en los municipios del departamento Norte de Santander implementado</t>
  </si>
  <si>
    <t>Implementación del programa de lectura y bibliotecas en jóvenes en los municipios del departamento Norte de Santander</t>
  </si>
  <si>
    <t>Programa de lectura y bibliotecas en jóvenes en los municipios del departamento Norte de Santander implementado</t>
  </si>
  <si>
    <t>Implementación del programa de lectura y bibliotecas en adultos mayores en los municipios del departamento Norte de Santander</t>
  </si>
  <si>
    <t>Programa de lectura y bibliotecas en adulto mayor de los municipios del departamento Norte de Santander implementado</t>
  </si>
  <si>
    <t>Planear y tramitar la posible asignación de una biblioteca pública estacionaria, en municipios de Norte de Santander</t>
  </si>
  <si>
    <t>Gestión y tramites realizados</t>
  </si>
  <si>
    <t>Gestionar con el municipio beneficiado para que garantice el funcionamiento de la biblioteca pública estacionaria</t>
  </si>
  <si>
    <t>Municipio comprometido con la instalación de una biblioteca estacionaria</t>
  </si>
  <si>
    <t>Tramite de compra de las bibliotecas y de la dotación de las mismas</t>
  </si>
  <si>
    <t xml:space="preserve">Biblioteca estacionaria y dotación comprados </t>
  </si>
  <si>
    <t>Instalación y adecuación de las bibliotecas publicas estacionarias</t>
  </si>
  <si>
    <t xml:space="preserve">Biblioteca estacionaria y dotación comprados instalada y adecuada </t>
  </si>
  <si>
    <t>Apoyo logístico, financiero y operativo a los proyectos que lo requieran, para la formación cultural a la población niños y niñas de cero a 5iempre e infantil de Santander</t>
  </si>
  <si>
    <t xml:space="preserve">Proyectos de formación cultural a la población niños y niñas de cero a 5iempre e infantil de Santander apoyados </t>
  </si>
  <si>
    <t xml:space="preserve">Desarrollo de talleres en formación artística y cultural, a población niños y niñas de cero a 5iempre e infantil </t>
  </si>
  <si>
    <t xml:space="preserve"> Talleres en formación artística y cultural, a población niños y niñas de cero a 5iempre e infantil desarrollados </t>
  </si>
  <si>
    <t>Apoyo logístico, financiero y operativo a los proyectos que lo requieran, para la formación cultural a la población joven y adolescentes de Santander</t>
  </si>
  <si>
    <t xml:space="preserve">Proyectos de formación cultural a la población joven de Norte de Santander apoyados </t>
  </si>
  <si>
    <t>Desarrollo de talleres en formación artística y cultural, a población oven y adolescentes</t>
  </si>
  <si>
    <t xml:space="preserve"> Talleres en formación artística y cultural, para la población joven desarrollados </t>
  </si>
  <si>
    <t>Apoyo logístico, financiero y operativo a los proyectos que lo requieran, para la formación cultural a la población con discapacidad de Santander</t>
  </si>
  <si>
    <t xml:space="preserve">Proyectos de formación cultural a población con discapacidad de Norte de Santander apoyados </t>
  </si>
  <si>
    <t>Desarrollo de talleres en formación artística y cultural, a población con discapacidad</t>
  </si>
  <si>
    <t xml:space="preserve"> Talleres en formación artística y cultural, a población con discapacidad desarrollados </t>
  </si>
  <si>
    <t>Apoyo logístico, financiero y operativo a los proyectos que lo requieran, para la formación cultural a la población adulto mayor de Santander</t>
  </si>
  <si>
    <t xml:space="preserve">Proyectos de formación cultural a población con adulto mayor de Norte de Santander apoyados </t>
  </si>
  <si>
    <t>Desarrollo de talleres en formación artística y cultural, a población adulto mayor</t>
  </si>
  <si>
    <t xml:space="preserve"> Talleres en formación artística y cultural, a población con adulto mayor desarrollados </t>
  </si>
  <si>
    <t>Apoyo logístico, financiero y operativo a los proyectos que lo requieran, para la formación cultural a la población victima de Santander</t>
  </si>
  <si>
    <t xml:space="preserve">Proyectos de formación cultural a población con victima de Norte de Santander apoyados </t>
  </si>
  <si>
    <t>Desarrollo de talleres en formación artística y cultural, a población victima</t>
  </si>
  <si>
    <t xml:space="preserve"> Talleres en formación artística y cultural, a población con victima desarrollados </t>
  </si>
  <si>
    <t>Apoyo logístico, financiero y operativo a los proyectos que lo requieran, para la formación cultural a la población madre cabeza de hogar de Norte de Santander</t>
  </si>
  <si>
    <t xml:space="preserve">Proyectos de formación cultural a población con madre cabeza de hogar de Norte de Santander apoyados </t>
  </si>
  <si>
    <t>Desarrollo de talleres en formación artística y cultural, a población madre cabeza de hogar</t>
  </si>
  <si>
    <t xml:space="preserve"> Talleres en formación artística y cultural, a población con madre cabeza de hogar desarrollados </t>
  </si>
  <si>
    <t>Apoyo logístico, financiero y operativo a los proyectos que lo requieran, para la formación cultural a la población en condición de vulnerabilidad de Norte de Santander</t>
  </si>
  <si>
    <t>Proyectos de formación cultural a la población en condición de vulnerabilidad de Norte de Santander apoyados</t>
  </si>
  <si>
    <t xml:space="preserve">Desarrollo de talleres en formación artística y cultural, a población en condición de vulnerabilidad </t>
  </si>
  <si>
    <t>Talleres en formación artística y cultural, a población en condición de vulnerabilidad desarrollados</t>
  </si>
  <si>
    <t xml:space="preserve">1.4.5.1 Fortalecimiento del programa de vigias del patrimono en el departamento </t>
  </si>
  <si>
    <t>Protección, conservación, restauración y difusión de la diversidad, la memoria y el patrimonio</t>
  </si>
  <si>
    <t>Realizar la identificación de los posibles vigías del patrimonio de cada municipio</t>
  </si>
  <si>
    <t>Vigías del patrimonio identificados en cada municipio</t>
  </si>
  <si>
    <t>Realización de sensibilización y de talleres de patrimonio que se programaran en cada municipio.</t>
  </si>
  <si>
    <t>Jornada de sensibilización realizada</t>
  </si>
  <si>
    <t>Identificación y reconocimiento de referentes culturales de cada municipio de Norte de Santander</t>
  </si>
  <si>
    <t>Referentes culturales identificados y reconocidos por la comunidad</t>
  </si>
  <si>
    <t>Creación de rutas y material de difusión sobre el patrimonio cultural en cada municipio del Departamento.</t>
  </si>
  <si>
    <t xml:space="preserve">Rutas y material de difusión elaborados </t>
  </si>
  <si>
    <t>Desarrollar talleres de formación de patrimonio cultural en los municipios del departamento</t>
  </si>
  <si>
    <t>Talleres de formación de patrimonio cultural desarrollados</t>
  </si>
  <si>
    <t>Desarrollar talleres de formación de patrimonio cultural en creatividad y difusión, en los municipios del departamento</t>
  </si>
  <si>
    <t>Talleres de formación de patrimonio cultural en creatividad y difusión desarrollados</t>
  </si>
  <si>
    <t>Desarrollar talleres de formación de patrimonio cultural en liderazgo y expresión, en los municipios del departamento</t>
  </si>
  <si>
    <t>Talleres de formación de patrimonio cultural en liderazgo y expresión, en los municipios del departamento desarrollados</t>
  </si>
  <si>
    <t>Desarrollar talleres de formación de patrimonio cultural, en oralidad en los municipios del departamento</t>
  </si>
  <si>
    <t>Talleres de formación de patrimonio cultural, en oralidad en los municipios del departamento</t>
  </si>
  <si>
    <t>Se identificaran y postularan las diferentes iniciativas de difusión de patrimonio cultural, de acuerdo al contexto de cada municipio del departamento</t>
  </si>
  <si>
    <t xml:space="preserve">Iniciativas de difusión identificadas </t>
  </si>
  <si>
    <t>Se construirán diferentes iniciativas de difusión de patrimonio cultural, de acuerdo al contexto de cada municipio del departamento</t>
  </si>
  <si>
    <t xml:space="preserve">Iniciativas de difusión construidas </t>
  </si>
  <si>
    <t>Se realizara la guía de uso de las diferentes iniciativas de difusión de patrimonio cultural, de acuerdo al contexto de cada municipio del departamento</t>
  </si>
  <si>
    <t>Guía de uso de las iniciativas de difusión creadas</t>
  </si>
  <si>
    <t>Se capacitara en el uso y manejo de las diferentes iniciativas de difusión de patrimonio cultural, de acuerdo al contexto de cada municipio del departamento</t>
  </si>
  <si>
    <t>Capacitación desarrollada</t>
  </si>
  <si>
    <t>Recopilación de Información de los Bienes de Interés Cultural de Carácter Departamental</t>
  </si>
  <si>
    <t>Información recopilada</t>
  </si>
  <si>
    <t>Visitas a cada Bien Inmueble (zona urbana o rural según sea el caso) de cada Municipio para realizar Registros Fotográficos Recientes</t>
  </si>
  <si>
    <t>Visitas realizadas a los bienes de interés cultural</t>
  </si>
  <si>
    <t>Realizar inventario Técnico y registro de BIC bienes de interés cultural del departamento norte de Santander,</t>
  </si>
  <si>
    <t>Inventario técnico y registro de BIC bienes de interés cultural del departamento norte de Santander, realizado</t>
  </si>
  <si>
    <t>Hacer acompañamiento virtual y/o presencial a los procesos de diagnostico y preparación, para la declaración de patrimonio de los Bic</t>
  </si>
  <si>
    <t xml:space="preserve">Procesos de diagnostico y preparación, para la declaración de patrimonio de los Bic acompañados y asistidos </t>
  </si>
  <si>
    <t xml:space="preserve">Realizar Acompañamiento Técnico en los Procesos Correspondientes a los planes especiales de salvaguardia del PCI </t>
  </si>
  <si>
    <t>Procesos Correspondientes a los planes especiales de salvaguardia del PCI con acompañamiento técnico</t>
  </si>
  <si>
    <t>Recopilación de Información de las Manifestaciones de Patrimonio Cultural Inmaterial PCI de Los Municipios de Norte de Santander.</t>
  </si>
  <si>
    <t>Información de las Manifestaciones de Patrimonio Cultural Inmaterial PCI de Los Municipios de Norte de Santander recopilada</t>
  </si>
  <si>
    <t>Visitas a cada Municipio para realizar Registros Fotográficos Recientes</t>
  </si>
  <si>
    <t>Visitas virtuales realizadas a los bienes de interés cultural</t>
  </si>
  <si>
    <t xml:space="preserve">Realizar registro Técnico de las Manifestaciones de Patrimonio Cultural Inmaterial PCI de Los Municipios de Norte de Santander. </t>
  </si>
  <si>
    <t>Registro técnico de las Manifestaciones de Patrimonio Cultural Inmaterial PCI de Los Municipios de Norte de Santander realizado</t>
  </si>
  <si>
    <t>Realizar Mantenimiento y adecuación del BIC Quinta Teresa y el auditorio de la Torre del Reloj (Eduardo Cote Lamus)</t>
  </si>
  <si>
    <t>Mantenimiento y adecuación del BIC Quinta Teresa y el auditorio de la Torre del Reloj (Eduardo Cote Lamus) realizado</t>
  </si>
  <si>
    <t>Mantener en funcionamiento, con la oferta se servicios activos del Bic Quinta Teresa, para el sector cultura</t>
  </si>
  <si>
    <t>Funcionamiento, con la oferta se servicios activos del Bic Quinta Teresa, para el sector cultura activo</t>
  </si>
  <si>
    <t>Mantener en funcionamiento, con la oferta se servicios activos del auditorio Eduardo Cote Lamus para el sector cultura</t>
  </si>
  <si>
    <t xml:space="preserve"> Funcionamiento con la oferta se servicios activos del auditorio Eduardo Cote Lamus para el sector cultura activo</t>
  </si>
  <si>
    <t>Realizar revisiones y hacer seguimiento al uso y operatividad de los Bic Torre del Reloj y Quinta Teresa, para mantener en estado optimo para su uso.</t>
  </si>
  <si>
    <t>Revisiones y seguimiento al uso y operatividad de los Bic Torre del Reloj y Quinta Teresa, para mantener en estado optimo para su uso realizado</t>
  </si>
  <si>
    <t>Revisión, r verificación y diagnostico de Bic, que requieren apoyo financiero para su intervención.</t>
  </si>
  <si>
    <t>Revisión, r verificación y diagnostico de Bic, que requirieron apoyo financiero para su intervención realizado</t>
  </si>
  <si>
    <t>Realizar el tramite administrativo, financiero y técnico, requerido para la intervención de obras BIC del Departamento</t>
  </si>
  <si>
    <t xml:space="preserve"> Tramite administrativo, financiero y técnico, requerido para la intervención de obras BIC del Departamento realizado</t>
  </si>
  <si>
    <t>Realizar Mantenimiento, adecuación y restauración de obras BIC del Departamento</t>
  </si>
  <si>
    <t>Mantenimiento, adecuación y restauración de obras BIC del Departamento realizado</t>
  </si>
  <si>
    <t>Hacer seguimiento y control a las acciones establecidas para la intervención de los Bic de Norte de Santander</t>
  </si>
  <si>
    <t>Seguimiento y control a las acciones establecidas para la intervención de los Bic de Norte de Santander realizado</t>
  </si>
  <si>
    <t xml:space="preserve">Recepcionar las propuestas y/ proyectos de museografía </t>
  </si>
  <si>
    <t>Propuestas de museografía recepcionadas</t>
  </si>
  <si>
    <t>Evaluar y verificar la asignación de recursos para la propuesta o proyecto</t>
  </si>
  <si>
    <t>Evaluación y verificación del recurso realizada</t>
  </si>
  <si>
    <t>Realizar la muestra museográfica y museológica, de acuerdo a la ubicación de cada sub región.</t>
  </si>
  <si>
    <t>Muestra museográfica y museológica realizada</t>
  </si>
  <si>
    <t xml:space="preserve">Hacer seguimiento y control a las acciones planteadas para el desarrollo del proyecto </t>
  </si>
  <si>
    <t>Seguimiento y control a muestra museográfica y museológica realizado</t>
  </si>
  <si>
    <t>Realizar diagnóstico físico, eléctrico y de estructura, para el mejoramiento del Bic Torre del reloj</t>
  </si>
  <si>
    <t xml:space="preserve">Realizar los tramites administrativos, jurídicos y técnicos necesarios para el mejoramiento del Bic Torre del reloj </t>
  </si>
  <si>
    <t xml:space="preserve">Tramites administrativos, jurídicos técnicos realizados </t>
  </si>
  <si>
    <t>Realizar un seguimiento y control al buen uso y cuidado del Bic Quinta Teresa</t>
  </si>
  <si>
    <t>Seguimiento y control al buen uso y cuidado del Bic Quinta Teresa realizado periódicamente</t>
  </si>
  <si>
    <t>Hacer chequeos periódicos y actualización tecnológica para el funcionamiento del Bic Quinta Teresa</t>
  </si>
  <si>
    <t>Chequeos periódicos y actualización tecnológica realizados permanentemente</t>
  </si>
  <si>
    <t>Recepción de propuestas y proyectos culturales que difunden y protegen el patrimonio cultural inmaterial</t>
  </si>
  <si>
    <t xml:space="preserve">Propuestas proyectos culturales que difunden y protegen el patrimonio cultural inmaterial recepcionadas </t>
  </si>
  <si>
    <t>Evaluar y verificar la asignación de recursos para el desarrollo de estas propuestas o proyectos culturales de patrimonio inmaterial</t>
  </si>
  <si>
    <t xml:space="preserve">Propuestas proyectos culturales que difunden y protegen el patrimonio cultural inmaterial evaluadas y verificadas </t>
  </si>
  <si>
    <t>Realizar los tramites administrativos, jurídicos técnicos, requeridos para la legalización del recurso de apoyo al proyecto</t>
  </si>
  <si>
    <t>Realizar seguimiento y control a la ejecución de la propuesta o proyectos en ejecución.</t>
  </si>
  <si>
    <t>Seguimiento y control realizado periódicamente</t>
  </si>
  <si>
    <t>Recopilación, verificación de información pertinente para la creación de documento promocional del patrimonio cultural del departamento</t>
  </si>
  <si>
    <t>Información pertinente para la creación de documento promocional del patrimonio cultural del departamento recopilada y verificada</t>
  </si>
  <si>
    <t>Edición y estructuración del borrador del documento promocional del patrimonio cultural del departamento Norte de Santander a crear</t>
  </si>
  <si>
    <t>Edición y estructuración del borrador del documento promocional del patrimonio cultural del departamento Norte de Santander a crear realizado</t>
  </si>
  <si>
    <t xml:space="preserve">Diagramación y creación de machote de documento promocional del patrimonio cultural del departamento Norte de Santander </t>
  </si>
  <si>
    <t xml:space="preserve">Diagramación y creación de machote de documento promocional del patrimonio cultural del departamento Norte de Santander construido </t>
  </si>
  <si>
    <t>impresión y difusión del documento promocional del patrimonio cultural del departamento Norte de Santander</t>
  </si>
  <si>
    <t>Documento promocional del patrimonio cultural del departamento Norte de Santander impreso y difundido</t>
  </si>
  <si>
    <t>1.4.5.3 Apoyo a la diversidad y el dialogo intercultural</t>
  </si>
  <si>
    <t>Servicio de asistencia técnica en el manejo y gestión del patrimonio arqueológico, antropológico e histórico</t>
  </si>
  <si>
    <t>Recepción de la propuestas y proyectos culturales para la publicación de 1 cartilla -material pedagógica en lenguas indígenas de Norte de Santander</t>
  </si>
  <si>
    <t>Propuestas y proyectos culturales para la publicación de 1 cartilla -material pedagógica en lenguas indígenas de Norte de Santander recepcionadas</t>
  </si>
  <si>
    <t>Evaluar y verificar la asignación de recursos para el desarrollo de estas propuestas o proyectos para la publicación de 1 cartilla -material pedagógica en lenguas indígenas de Norte de Santander</t>
  </si>
  <si>
    <t>Asignación de recursos para el desarrollo de estas propuestas o proyectos para la publicación de 1 cartilla -material pedagógica en lenguas indígenas de Norte de Santander evaluada y verificada</t>
  </si>
  <si>
    <t>Realizar los tramites administrativos, jurídicos y técnicos, requeridos para la legalización del recurso de apoyo al proyecto</t>
  </si>
  <si>
    <t>Realizar Acompañamiento Técnico en los Procesos Correspondientes a los planes especiales de salvaguardia del PES</t>
  </si>
  <si>
    <t>Acompañamiento Técnico en los Procesos Correspondientes a los planes especiales de salvaguardia del PES realizado</t>
  </si>
  <si>
    <t>Articular Acciones Institucionales Con el Ministerio de Cultura</t>
  </si>
  <si>
    <t>Acciones Institucionales Con el Ministerio de Cultura articuladas</t>
  </si>
  <si>
    <t xml:space="preserve">Realizar Acompañamiento Técnico en los Procesos de formulación de proyectos dirigidos hacia planes especiales de salvaguardia del PES, en los municipios de Norte de Santander, que lo requieran. </t>
  </si>
  <si>
    <t>Procesos de formulación de proyectos dirigidos hacia planes especiales de salvaguardia del PES, en los municipios de Norte de Santander, que lo requieran acompañados</t>
  </si>
  <si>
    <t>1.4.5.4 Diseño e implementación de PEMP (Planes Especiales de Protección y Manejo de Bienes Culturales del departamento)</t>
  </si>
  <si>
    <t>Realizar Acompañamiento Técnico en los Procesos Correspondientes a los planes especiales de Manejo y Protección PEMP</t>
  </si>
  <si>
    <t>Procesos Correspondientes a los planes especiales de Manejo y Protección PEMP con acompañamiento técnico realizado</t>
  </si>
  <si>
    <t xml:space="preserve">Realizar acompañamiento técnico a los municipios que lo requieran y/o soliciten, en la construcción de PEMP </t>
  </si>
  <si>
    <t>Municipios que lo requieran y/o soliciten, en la construcción de PEMP acompañados técnicamente</t>
  </si>
  <si>
    <t>Apoyo y fortalecimiento a la industria cultural y procesos de emprendimiento cultural e innovación</t>
  </si>
  <si>
    <t>Planeación y programación de las jornadas virtuales de sensibilización a emprendedores culturales de los municipio</t>
  </si>
  <si>
    <t>Jornadas virtuales de sensibilización a emprendedores culturales de los municipio planeadas y programadas</t>
  </si>
  <si>
    <t>Convocatoria e invitación a municipios y emprendedores culturales a las jornadas de sensibilización de emprendimiento cultural</t>
  </si>
  <si>
    <t>Municipios y emprendedores culturales a las jornadas de sensibilización de emprendimiento cultural convocados e invitados</t>
  </si>
  <si>
    <t xml:space="preserve"> Desarrollo de las jornadas de sensibilización en emprendimiento cultural con municipios de NDS</t>
  </si>
  <si>
    <t>Jornadas de sensibilización desarrolladas</t>
  </si>
  <si>
    <t>Evaluación y consolidación de información obtenida de las jornadas de sensibilización en emprendimiento cultural</t>
  </si>
  <si>
    <t>Información obtenida de las jornadas de sensibilización en emprendimiento cultural evaluada y consolidada</t>
  </si>
  <si>
    <t>Planear, estructurar y tramitar el proceso de formación en formulación y gestión de proyectos culturales.</t>
  </si>
  <si>
    <t>Proceso de formación en formulación y gestión de proyectos culturales planeado, estructurado y tramitado</t>
  </si>
  <si>
    <t>realizar convocatoria a emprendedores culturales, artistas y gestores, para participar en los cursos de formulación y gestión de proyectos culturales</t>
  </si>
  <si>
    <t>Convocatoria a emprendedores culturales, artistas y gestores realizada</t>
  </si>
  <si>
    <t>Desarrollo del proceso de formación en formulación y gestión de proyectos de emprendimiento cultural</t>
  </si>
  <si>
    <t>Proceso de formación en formulación y gestión de proyectos de emprendimiento cultural desarrollado</t>
  </si>
  <si>
    <t>Evaluación y consolidación del proceso de formación en formulación de proyectos de emprendimiento cultural</t>
  </si>
  <si>
    <t>Proceso de formación en formulación y gestión de proyectos de emprendimiento cultural evaluado y consolidado</t>
  </si>
  <si>
    <t>Identificación de iniciativas o proyectos de emprendimiento cultural, entre los participantes de los procesos de formación y/o en los municipios de NDS</t>
  </si>
  <si>
    <t>Iniciativas o proyectos de emprendimiento cultural, entre los participantes de los procesos de formación y/o en los municipios de NDS identificadas</t>
  </si>
  <si>
    <t>Realizar el proceso de consolidación de información del proyecto o iniciativa de emprendimiento cultural, clasificándolo y direccionándolo según fuente de financiamiento</t>
  </si>
  <si>
    <t>Consolidación de información del proyecto o iniciativa de emprendimiento cultural, clasificándolo y direccionándolo según fuente de financiamiento realizado</t>
  </si>
  <si>
    <t>Asesorar y acompañar en la formulación del proyecto o iniciativa de emprendimiento cultural en la plataforma especifica, de acuerdo a la fuente de financiamiento para el mismo.</t>
  </si>
  <si>
    <t>Proyecto o iniciativa de emprendimiento cultural en la plataforma especifica, de acuerdo a la fuente de financiamiento para el mismo asistidos y acompañados en su Formulación</t>
  </si>
  <si>
    <t xml:space="preserve">Asesorar y acompañar el emprendedor en la gestión y solicitud de financiación del proyecto o iniciativa de emprendimiento cultural </t>
  </si>
  <si>
    <t>Emprendedor en la gestión y solicitud de financiación del proyecto o iniciativa de emprendimiento cultural asesorados y acompañados</t>
  </si>
  <si>
    <t>Investigar, planear, construir una agenda de ferias y ruedas de negocio en el país, donde pueda haber participación de los emprendedores culturales de Norte de Santander</t>
  </si>
  <si>
    <t>Agenda de ferias y ruedas de negocio en el país, donde pueda haber participación de los emprendedores culturales de Norte de Santander construida</t>
  </si>
  <si>
    <t>Gestionar y promover la participación en eventos de promoción y difusión de la innovación y emprendimiento cultural</t>
  </si>
  <si>
    <t>Emprendedores culturales participando en eventos de promoción y difusión de la innovación y emprendimiento cultural</t>
  </si>
  <si>
    <t>promover la participación de proyectos y planes de negocio de emprendimiento en ruedas de negocios y mercados culturales o ferias</t>
  </si>
  <si>
    <t xml:space="preserve">Proyectos y planes de negocio de emprendimiento participando en ruedas de negocios y mercados culturales o ferias </t>
  </si>
  <si>
    <t>Programar y desarrollar la feria gastronómica de emprendimiento cultural en nds</t>
  </si>
  <si>
    <t>Feria gastronómica realizada</t>
  </si>
  <si>
    <t xml:space="preserve">Planeación técnica y logística para la realización del taller de producción musical, marketing digital y plataformas musicales, destinado a músicos del departamento participantes del Proyecto LASO </t>
  </si>
  <si>
    <t>Taller de producción musical, marketing digital y plataformas musicales, destinado a músicos del departamento participantes del Proyecto LASO planeado técnica y logísticamente</t>
  </si>
  <si>
    <t xml:space="preserve">Desarrollar la convocatoria para el taller de producción musical, marketing digital y plataformas musicales, destinado a músicos del departamento participantes del Proyecto LASO </t>
  </si>
  <si>
    <t>Convocatoria al taller de producción musical, marketing digital y plataformas musicales, realizada</t>
  </si>
  <si>
    <t xml:space="preserve">Desarrollar el taller de producción musical, marketing digital y plataformas musicales, destinado a músicos del departamento participantes del Proyecto LASO </t>
  </si>
  <si>
    <t>Taller de producción musical, marketing digital y plataformas musicales, destinado a músicos del departamento participantes del Proyecto LASO desarrollado</t>
  </si>
  <si>
    <t>Evaluar los conocimientos adquiridos, a través de muestras individuales con los participantes de los talleres del colectivo LASO</t>
  </si>
  <si>
    <t>Conocimientos adquiridos, a través de muestras individuales con los participantes de los talleres del colectivo LASO evaluados</t>
  </si>
  <si>
    <t>Realizar la selección de los temas musicales del COLECTIVO LASO en el periodo</t>
  </si>
  <si>
    <t>Temas musicales del COLECTIVO LASO 2019-2022 seleccionados</t>
  </si>
  <si>
    <t>Realizar la preproducción de la primera parte del COLECTIVO LASO en el periodo</t>
  </si>
  <si>
    <t>Preproducción de la primera parte del COLECTIVO LASO 2019-2022 realizado</t>
  </si>
  <si>
    <t>Grabar y reproducción de las canciones seleccionadas con todos los participantes del colectivo LASO</t>
  </si>
  <si>
    <t>Canciones seleccionadas con todos los participantes del colectivo LASO grabada y reproducida</t>
  </si>
  <si>
    <t>Planear, organizar y desarrollar una muestra musical virtual del resultado obtenido del proceso LASO 2023</t>
  </si>
  <si>
    <t>Muestra musical virtual del resultado obtenido del proceso LASO 2022. desarrollado</t>
  </si>
  <si>
    <t xml:space="preserve">Planeación técnica y logística para la realización del taller de distribución musical </t>
  </si>
  <si>
    <t xml:space="preserve"> Taller de distribución musical planeada técnica y logísticamente</t>
  </si>
  <si>
    <t xml:space="preserve">Desarrollar la convocatoria para el taller de Distribución digital de la música </t>
  </si>
  <si>
    <t xml:space="preserve">Convocatoria para el taller de Distribución digital de la música </t>
  </si>
  <si>
    <t xml:space="preserve">Desarrollar taller de Distribución digital de la música </t>
  </si>
  <si>
    <t>Taller de Distribución digital de la música desarrollado</t>
  </si>
  <si>
    <t>Servicio de atención integral a población en condición de
discapacidad</t>
  </si>
  <si>
    <t>APOYO PARA EL FORTALECIMIENTO EN LA PROMOCIÓN DE LA CALIDAD DE VIDA DE LAS PERSONAS CON DISCAPACIDAD DEL DEPARTAMENTO DE NORTE DE SANTANDER DESDE UAN PERSPECTIVA DE LA ATENCIÓN
INTEGRAL NORTE DE SANTANDER</t>
  </si>
  <si>
    <t xml:space="preserve">convocar a las personas con discapacidad en los municipios </t>
  </si>
  <si>
    <t>trabajo articulado conla secretaria de cultura para la ejecución</t>
  </si>
  <si>
    <t>trabajo artiulado en proyectos culturales de PcD en los municipios</t>
  </si>
  <si>
    <t>seguimiento a los grupos creados, para la continuidad en el proceso</t>
  </si>
  <si>
    <t>Jornadas de atención en actividades artisticas</t>
  </si>
  <si>
    <t>seguimiento a los proyectos ejecutados, para la continuidad en el proceso</t>
  </si>
  <si>
    <t xml:space="preserve">solicitud a los municipios de los grupos culturales de PcD </t>
  </si>
  <si>
    <t xml:space="preserve">promover la presentacion de los grupos culturales de PcD en las ferias de los municipios </t>
  </si>
  <si>
    <t>apoyo a grupos culturales para realizar las muestras artisticas</t>
  </si>
  <si>
    <t>realizar muestras culturales por municipio y/o un encuentro intermunicipal</t>
  </si>
  <si>
    <t>trabajo artiulado con los municipios en la revisión de espacios para la atención de PcD</t>
  </si>
  <si>
    <t>adecuación de espacios por parte de los municipios</t>
  </si>
  <si>
    <t>diseño de estrategia de rehabilitación en los municipios</t>
  </si>
  <si>
    <t>revisión de tipos de discapacidad prevalentes por municipio</t>
  </si>
  <si>
    <t>reunión con alcaldes o enlaces de discapacidad municipales</t>
  </si>
  <si>
    <t>diseño de kit terapeutico</t>
  </si>
  <si>
    <t>adquisición de productos para entrega entrega en los municipios</t>
  </si>
  <si>
    <t>selección de beneficiarios por municipo</t>
  </si>
  <si>
    <t xml:space="preserve">PcD atendidas en rehabilitación </t>
  </si>
  <si>
    <t>revisión de lo deportes según el tipo de discapacidad en cada municipio</t>
  </si>
  <si>
    <t>revisión de los eccenarios deportivos según los tipos de discapacidad en cada municipio</t>
  </si>
  <si>
    <t>análisis del personal capaitado en deportes según el tipo de discapacidad en cada municipio</t>
  </si>
  <si>
    <t>ejecución en articulación con los coordinadores de deportes y enlaces de discapacidad municipales</t>
  </si>
  <si>
    <t>revisión y priorización de los municipios que serán beneficiados</t>
  </si>
  <si>
    <t>reunión para la coordinación de actividades a desarrollar en cada municipio</t>
  </si>
  <si>
    <t>priorización de las PcD por municipio</t>
  </si>
  <si>
    <t>seguimiento a los beneficiarios en los deportes adaptados por municipio</t>
  </si>
  <si>
    <t>verificación de PcD matriculadas en el dpto</t>
  </si>
  <si>
    <t>seguimiento a las instituciones educativas con inclusión</t>
  </si>
  <si>
    <t>reuniones con secretaría de educación para garntizar la educación de PcD</t>
  </si>
  <si>
    <t xml:space="preserve">diseño de capacitaciones </t>
  </si>
  <si>
    <t xml:space="preserve">realizar jornadas presenciaes o virtuales con instituciones educativas buscando la inclucion de nuevos estudiantes con Discapacidad </t>
  </si>
  <si>
    <t>capacitacion virtual o presencial a docentes a través del programa de necesidades educativas especiales de la secretaria de educacion departamental</t>
  </si>
  <si>
    <t>Convocatorias a las asociaciones para la presentacion de proyectos productivos</t>
  </si>
  <si>
    <t xml:space="preserve">Inclusion en el banco de proyectos de la gobernacion con el cumplimenito de todos los requisitos </t>
  </si>
  <si>
    <t xml:space="preserve">Priorizacion de proyectos con viabilidad y autosostenibilidad </t>
  </si>
  <si>
    <t xml:space="preserve">convocatoria a las empresas </t>
  </si>
  <si>
    <t>convocatoria a empresarios y PcD emprendedores o con proyectos productivos</t>
  </si>
  <si>
    <t>organización de la presentacion o muestra de los productos</t>
  </si>
  <si>
    <t xml:space="preserve">Desarrollo de la muestra, exposic0ión o feria de manera  virtual o presencial </t>
  </si>
  <si>
    <t>seguimiento y acompañamiento a los proyectos expuestos</t>
  </si>
  <si>
    <t xml:space="preserve">convocatoria a empresarios </t>
  </si>
  <si>
    <t xml:space="preserve">organización de la presentacion </t>
  </si>
  <si>
    <t>capacitacion virtual o presencial a empresarios de la región</t>
  </si>
  <si>
    <t xml:space="preserve">seguimiento y acompañamiento a empresas </t>
  </si>
  <si>
    <t xml:space="preserve">convocatoria de PcD </t>
  </si>
  <si>
    <t>recepción de hojas de vida y organización por perfil y tipo de discapacidad</t>
  </si>
  <si>
    <t>Gestion ante empresas publicas y privadas la vinculacion laboral de PcD</t>
  </si>
  <si>
    <t xml:space="preserve">seguimiento a la PcD vinculada al area laboral </t>
  </si>
  <si>
    <t xml:space="preserve">convocatoria a las personas con discapacidad </t>
  </si>
  <si>
    <t xml:space="preserve">organización de capacitación  </t>
  </si>
  <si>
    <t>SEGUIMIENTO A LOS COMITES MUNICIPALES MEDIANTE ASESORIA PERSONALIZADA.</t>
  </si>
  <si>
    <t xml:space="preserve"> SOCIALIZACIÓN DE NOVEDADES A NIVEL DE CONSEJERIA PRESIDENCIAL Y ACTIVIDADES ORGANIZADAS POR EL MINISTERIO DEL INTERIOR</t>
  </si>
  <si>
    <t>ANALISI DE INFORMES ENVIADOS POR LOS MUNICIPIOS AL COMITÉ DEPARTAMENTAL</t>
  </si>
  <si>
    <t xml:space="preserve">ACOMPAÑAMIENTO PARA EL FUNCIONAMIENTO Y LAS SESIONES REQUERIDAS POR LEY </t>
  </si>
  <si>
    <t>PLANEACION DE LA CAPACITACION VIRTUAL</t>
  </si>
  <si>
    <t>ASISTENCIA A EVENTOS ORGANIZADOS POR LA CONSEJERIA PRESIDENCIAL Y EL MINISTERIO DEL INTERIOR SOBRE INCLUSION SOCIAL Y PROTECCIÓN DE DERECHOS.</t>
  </si>
  <si>
    <t>CAPACITACIÓN DIRIGIDA A ENLACES DE DISCAPACIDAD Y SECRETARIOS DE GOBIERNO DE LOS MUNICIPIOS</t>
  </si>
  <si>
    <t>ELABORAR EL CRONOGRAMA DE LOS COMITES</t>
  </si>
  <si>
    <t>REALIZAR LA CONVOCATORIA</t>
  </si>
  <si>
    <t>RECOLECCION DE INFORMACION REPORTADA POR LAS DIFERENTES DEPENDENCIAS</t>
  </si>
  <si>
    <t xml:space="preserve">REALIZACIÓN DE LAS SESIONES DEL CDD </t>
  </si>
  <si>
    <t>Planeación y organización de la capacitación</t>
  </si>
  <si>
    <t>Presentación de las Capacitaciones</t>
  </si>
  <si>
    <t>REALIZACIÓN DE LAS CAPACITACIONES</t>
  </si>
  <si>
    <t>convocatoria a las personas con discapacidad y sus cuidadores</t>
  </si>
  <si>
    <t>Realización de las Capacitaciones</t>
  </si>
  <si>
    <t>reunión con los coordinadores de salud publica, secretarios de saud y enlaces de discapacidad municipales</t>
  </si>
  <si>
    <t>articulación con el IDS para la constante ejecución de registro de personas con discapacidad</t>
  </si>
  <si>
    <t>Seguimiento a los municipios para el registro de PcD</t>
  </si>
  <si>
    <t>Diseño de capacitación</t>
  </si>
  <si>
    <t>Estudio de Marco Legal</t>
  </si>
  <si>
    <t>Pedagogia a implementar</t>
  </si>
  <si>
    <t xml:space="preserve">Convocatoria de las personas </t>
  </si>
  <si>
    <t>Atencion al publico de forma presencial, telefonica, alternancia y virtual</t>
  </si>
  <si>
    <t>Asesoria y acompañamiento en procesos juridicos</t>
  </si>
  <si>
    <t xml:space="preserve">formulacion de derechos de petición, acciones de tutela, incidentes de desacato </t>
  </si>
  <si>
    <t>Seguimiento a las acciones interpuestas</t>
  </si>
  <si>
    <t>CENTRO DE REHABILITACIÓN CARDIONEUROMUSCULAR DE NORTE DE SANTANDER</t>
  </si>
  <si>
    <t>Rehabilitación de las personas con  discapacidad</t>
  </si>
  <si>
    <t>municipios con programa de  rehabilitación  basada en comunidad,con redes de apoyo y empoderamiento de líderes RBC</t>
  </si>
  <si>
    <t xml:space="preserve"> Propuesta  de proyecto para municipios con programa de  rehabilitación  basada en comunidad,con redes de apoyo y empoderamiento de líderes RBC</t>
  </si>
  <si>
    <t>no cuenta  con codigo de  BPIN, por que es un proceso que se  debe articular  con los  Municipio y depende  de la  voluntad  de las partes</t>
  </si>
  <si>
    <t>elaborar  proyecto para los a los  40 municipios para la ejecución de  proyectos  RBC</t>
  </si>
  <si>
    <t>Proyecto de  RBC</t>
  </si>
  <si>
    <t>la firma de los convenios esta sumeditados a la firma de convenios por  parte de la entidad contratante</t>
  </si>
  <si>
    <t>presentar y Gestionar con lo alcaldes  los recursos para la ejecución del proyecto RBC, en los  Municipios</t>
  </si>
  <si>
    <t>Entrega de  propuestas</t>
  </si>
  <si>
    <t>realizar  contrato</t>
  </si>
  <si>
    <t>Contrato de prestación de servicios</t>
  </si>
  <si>
    <t>presentar informe de ejecución  proyecto RBC, en el respectivo  Municipio</t>
  </si>
  <si>
    <t>informe de ejeucución</t>
  </si>
  <si>
    <t>niños, niñas y adolescentes  con  discpacidad participando en programas  de rehabilitación  física y funcional</t>
  </si>
  <si>
    <t>|2020004540005 APOYO A LA INCLUSIÓN SOCIAL DE NIÑOS, NIÑAS Y ADOLESCENTES EN SITUACIÓN DE DISCAPACIDAD EN LA E.S.E CENTRO DE REHABILITACIÓN CARDIONEUROMUSCULAR DE NORTE DE SANTANDER</t>
  </si>
  <si>
    <t>elaborar  proyecto</t>
  </si>
  <si>
    <t>elaboracion del  del proyecto</t>
  </si>
  <si>
    <t>presentar y Gestionar con lo alcaldes  los recursos para la ejecución del proyecto con el departamento.</t>
  </si>
  <si>
    <t>presentar informe de ejecución  proyecto R</t>
  </si>
  <si>
    <t>preparación  y rehabilitación  de deportistas  en condición de discpacidad en las etapas de recreación, masificación y alto rendimientto</t>
  </si>
  <si>
    <t>deportistas de  5 ligas  del sistema paraolimpico en el progra de preparación de alto rendimiento (50% de cada liga)</t>
  </si>
  <si>
    <t xml:space="preserve"> es una propuesta  para   INDENORTE</t>
  </si>
  <si>
    <t>no cuenta  con codigo de  BPIN, por que es un proceso que se  debe articular  con los INDENORTE y depende  de la  voluntad  de las partes</t>
  </si>
  <si>
    <t>4103052</t>
  </si>
  <si>
    <t>APOYO PARA EL FORTALECIMIENTO A LAS ACTIVIDADES QUE DESARROLLA LA SECRETARÍA DE LA MUJER Y EQUIDAD DE GENERO PARA LA PARTICIPACIÓN DE LA MUJER EN LA POLÍTICA PÚBLICA NORTE DE SANTANDER</t>
  </si>
  <si>
    <t>2021004540173</t>
  </si>
  <si>
    <t>Acompañamiento en la creación y funcionamiento de las secretarías y oficinas de la mujer de los diferentes municipios del departamento</t>
  </si>
  <si>
    <t>Informes</t>
  </si>
  <si>
    <t xml:space="preserve">Estructuración y consolidación del plan de acción de la mujer territorializado </t>
  </si>
  <si>
    <t>Acompañamiento a los comités de equidad de la mujer y diversidad de género</t>
  </si>
  <si>
    <t>Participación y acompañamiento al comité departamental de la mujer</t>
  </si>
  <si>
    <t>Desarrollo de jornadas de capacitación para la formación de vida política y democrática de las mujeres y diversidad de género</t>
  </si>
  <si>
    <t>Planeación y acompañamiento para las celebraciones en conmemoración del día de la mujer</t>
  </si>
  <si>
    <t>Realizar la celebración en conmemoración del día de la mujer</t>
  </si>
  <si>
    <t>Planeación y acompañamiento para las celebraciones en conmemoración del día de la no violencia contra la mujer</t>
  </si>
  <si>
    <t>Realizar la celebración en conmemoración del día de la no violencia contra la mujer</t>
  </si>
  <si>
    <t>APOYO PARA EL FORTALECIMIENTO AL PROGRAMA MUJER LIBRE DE VIOLENCIA QUE DESARROLLA LA SECRETARÍA DE LA MUJER Y EQUIDAD DE GENERO NORTE DE SANTANDER</t>
  </si>
  <si>
    <t>2021004540179</t>
  </si>
  <si>
    <t>Desarrollar talleres a sociaciones de mujeres para la prevenci+ón de la violencia intrafamiliar</t>
  </si>
  <si>
    <t>Desarrollar talleres a asociaciones de mujeres de educación en equidad de género</t>
  </si>
  <si>
    <t>Desarrollar talleres para la divulgación, protección y prevención de los derechos sexuales a la mujer</t>
  </si>
  <si>
    <t>Desarrollar talleres de capacitación en derechos sexuales y reproductivos de las mujeres en situación de desplazamiento</t>
  </si>
  <si>
    <t>Capacitar docentes en educación no sexista</t>
  </si>
  <si>
    <t>Desarrollar capacitaciones a mujeres sobre sus derechos</t>
  </si>
  <si>
    <t>Desarrollar capacitaciones a mujeres del sector rural sobre sus derechos</t>
  </si>
  <si>
    <t>Desarrollar capacitaciones a mujeres víctimas del conflicto armado sobre sus derechos</t>
  </si>
  <si>
    <t>Estructuración y desarrollo de campañas publicitarias difundiendo los derechos de las mujeres</t>
  </si>
  <si>
    <t>Logística para la difusión de las campañas publicitarias</t>
  </si>
  <si>
    <t>Estructuración y entrega de las cartillas de los derechos de la mujer</t>
  </si>
  <si>
    <t>Impresión de las cartillas de los derechos de la mujer</t>
  </si>
  <si>
    <t>Acompañamiento y difusión de las rutas de protección de la mujer</t>
  </si>
  <si>
    <t>Realización de asesorías jurídicas a las mujeres del departamento</t>
  </si>
  <si>
    <t>Acompañamiento en el desarrollo del observatorio de la mujer</t>
  </si>
  <si>
    <t>FORTALECIMIENTO AL PROGRAMA MUJER URBANA RURAL EMPRENDEDORA Y PRODUCTIVA QUE DESARROLLA LA SECRETARÍA DE LA MUJER Y EQUIDAD DE GENERO NORTE DE SANTANDER</t>
  </si>
  <si>
    <t>2021004540201</t>
  </si>
  <si>
    <t>Acompañamiento a organizaciones de mujeres</t>
  </si>
  <si>
    <t>Acompañamiento y/o asesorías a proyectos productivos de mujeres</t>
  </si>
  <si>
    <t>Acompañamiento y/o asesorías a proyectos productivos de mujeres rurales</t>
  </si>
  <si>
    <t>Desarrollo de capacitaciones a mujeres en diferentes temas para ejecutar proyectos productivos</t>
  </si>
  <si>
    <t>Desarrollo de capacitaciones a mujeres rurales en diferentes temas para ejecutar proyectos productivos</t>
  </si>
  <si>
    <t>Desarrollo de capacitaciones a mujeres víctimas en diferentes temas para ejecutar proyectos productivos</t>
  </si>
  <si>
    <t>Acompañamiento para la ejecución de proyectos de desarrollo agroindustrial y/o centros de acopio a las mujeres y diversidad de género en el departamento</t>
  </si>
  <si>
    <t>Acompañamiento y/o asesrorías a asociaciones de mujeres rurales con proyectos productivos en las diferentes sub regiones</t>
  </si>
  <si>
    <t>Acompañamiento a proyectos productivos de asociaciones de mujeres víctimas del conflicto armado</t>
  </si>
  <si>
    <t>Asesorías a mujeres y personas con diversidad de género para acceder a créditos blandos para financiar sus proyectos</t>
  </si>
  <si>
    <t>Realización de talleres cooperativismo y economía solidaría</t>
  </si>
  <si>
    <t>Acompañamiento y gestión para la entrega de incentivos a mujeres urbanas y rurales</t>
  </si>
  <si>
    <t>Planeación y acompañamiento en la realización de ferias departamentales de mujeres emprendedoras</t>
  </si>
  <si>
    <t>Gestión para el desarrollo de ferias departamentales de mujeres emprendedoras</t>
  </si>
  <si>
    <t>Acompañamiento y/o asesorías a proyectos productivos para la participación en ferias nacionales o internacionales</t>
  </si>
  <si>
    <t>Acompañamiento y/o asesorías a organizaciones de mujeres consolidadas para la comercialización de sus productos</t>
  </si>
  <si>
    <t>FORTALECIMIENTO A LAS ACTIVIDADES QUE DESARROLLA LA SECRETARÍA DE LA MUJER Y EQUIDAD DE GENERO DE NORTE DE SANTANDER PARA EL PROGRAMA PROYECTOS ESPECIALES PARA LA MUJER NORTE DE SANTANDER</t>
  </si>
  <si>
    <t>2021004540202</t>
  </si>
  <si>
    <t>Acompañamiento a las casas de mujeres emprendedoras</t>
  </si>
  <si>
    <t>Acompañamiento y/o asesorías a líderes mujeres voluntarias</t>
  </si>
  <si>
    <t>Gestión y acompañamiento para las capacitaciones y certificaciones de mujeres líderes conciliadoras en equidad</t>
  </si>
  <si>
    <t>Acompañamiento a madres de niñez y juventud discapacitadas</t>
  </si>
  <si>
    <t>Actualización de la base de datos de las asociaciones de mujeres y sus asociadas</t>
  </si>
  <si>
    <t>Gestión y apoyo a asociaciones de mujeres con dotación de sillas, mesas y equipos</t>
  </si>
  <si>
    <t>Gestión y acompañamiento para el diplomado de mujeres conciliadoras</t>
  </si>
  <si>
    <t>Gestión y acompañamientos a los cursos de nivelación para terminar la primaria y bachillerato</t>
  </si>
  <si>
    <t>Acompañamiento y gestión para valoración de mujeres en temas de salud visual</t>
  </si>
  <si>
    <t>Gestión y/o acompañamiento para el suministro de elementos de rehabilitación visual</t>
  </si>
  <si>
    <t>Acompañamiento y/o gestión a la atención de mujeres en rehabilitación visual</t>
  </si>
  <si>
    <t>Gestión y/o acompañamiento para la realización de cirujías de cataratas en mujeres con condición de vulnerabilidad y pobreza extrema</t>
  </si>
  <si>
    <t>Gestión y/o acompañamiento para la vacunación de mujeres contra el papiloma humano</t>
  </si>
  <si>
    <t>Realización de capacitaciones en responsabilidad de prevención y protección del embarazo en adolescentes</t>
  </si>
  <si>
    <t>Acompañamiento a mujeres en programa de planificación familiar</t>
  </si>
  <si>
    <t>Realización de talleres a docentes, líderes comunitarios, fiscales, comisarios, inspectores de policia e instituciones de salud en prevención del abuso sexual</t>
  </si>
  <si>
    <t>Desarrollo de capacitaciones a mujeres en alimentación sana y nutritiva y apoyadas con kit nutricional con temas de seguridad alimentaria y nutricional</t>
  </si>
  <si>
    <t xml:space="preserve">Acompañamiento y/o gestión en valoración de mujeres en condición de discapacidad con valoración y tratamiento fisioterapéutico </t>
  </si>
  <si>
    <t xml:space="preserve">Gestión y acompañamiento para el diagnóstico de citologías para mujeres en estado de vulnerabilidad que padezcan o tengan amenaza de cáncer de cuello uterino </t>
  </si>
  <si>
    <t>Planeación, acompañamiento y gestión para la realización de encuentros regionales de mujeres en jormadas lúdico-deportivas para promover recreación sana y desarrollo de aptitudes culturales</t>
  </si>
  <si>
    <t>Apoyo para el desarrollo de los encuentros regionales de mujeres en jormadas lúdico-deportivas para promover recreación sana y desarrollo de aptitudes culturales</t>
  </si>
  <si>
    <t>acompañamiento y gestión en realización de encuentros y juegos deportivos de la mujer y el deporte para motivar la participación de la mujer en la práctica de los deportes, la actividad física y la recreación</t>
  </si>
  <si>
    <t>Acompañamiento y/o asesorías a procesos de emprendimiento desde la cultura y las artes a población de mujeres y diversidad de género</t>
  </si>
  <si>
    <t>Realización de capacitaciones a rectores y coordinadores de los colegios departamentales en trata de personas</t>
  </si>
  <si>
    <t>Realización de capacitaciones  a niñas, jóvenes de los colegios, docentes y escuelas de padres universidades y comunidad general en la prevención de la trata de personas</t>
  </si>
  <si>
    <t>Realización de capacitaciones dirigidas asociaciones de mujeres en la prevención de la trata de personas</t>
  </si>
  <si>
    <t>Acompañamiento a municipios en actividades lúdico-pedagógicas en cómo prevenir el abuso, denunciar y buscar apoyo y atención especial a la niña y adolescente, jóvenes y adultas campesina</t>
  </si>
  <si>
    <t>Apoyo para el desarrollo de actividades lúdico-pedagógicas en cómo prevenir el abuso, denunciar y buscar apoyo y atención especial a la niña y adolescente, jóvenes y adultas campesina</t>
  </si>
  <si>
    <t>Acompañamiento y/o gestión en campañas de prevención del consumo de sustancias psicoactivas y atención integral a las niñas, jóvenes y adulto</t>
  </si>
  <si>
    <t>Acompañamiento al programa de salud integral</t>
  </si>
  <si>
    <t>Acompañamiento al programa de proyectos productivos desarrollado</t>
  </si>
  <si>
    <t>Acompañamiento a actividades en la práctica de los deportes, la actividad física y la recreación</t>
  </si>
  <si>
    <t>Acompañamiento al funcionamiento del comité departamental de OSIGD-LGBTI</t>
  </si>
  <si>
    <t xml:space="preserve">Estructuración y consolidación del plan de acción de la población OSIGD - LGBTI territorializado </t>
  </si>
  <si>
    <t>Gestión y acompañamiento al diplomado de docentes en educación incluyente</t>
  </si>
  <si>
    <t>Realización de capacitaciones a los colegios de la sede central en educación incluyente a los estudiantes</t>
  </si>
  <si>
    <t>Acompañamiento a jornadas y capacitación de prevención de enfermedades de transmisión sexual y otras enfermedades generales y acompañamiento psicosocial a las poblaciones con Orientación Sexual e identidad de Género diversa en la prevención y promoción de enfermedades y exposiciones a éstas</t>
  </si>
  <si>
    <t>Acompañamiento y/o gestión a la conmemoración de días como el de la no homofobía, orgullo OSIGD-LGBTI, día de la visibilización trans, día de la lucha en la reducción del VIH</t>
  </si>
  <si>
    <t>Acompañamiento a encuentros regionales de población OSIGD - LGBTI en jornadas lúdicas-deportivas, para promover recreación sana y desarrollo de aptitudes culturales</t>
  </si>
  <si>
    <t>Actualización de la base de datos de las organizaciones y sus asociados (as)</t>
  </si>
  <si>
    <t>Acompañamiento y/o gestión a la población que ha sido víctima de la violencia aplicando un enfoque  diferencial en el cual se tenga en cuenta a la población OSIGD-LGBTI</t>
  </si>
  <si>
    <t>Acompañamiento y/o apoyo en el seguimiento a la implemetación de medidas que garanticen el respeto hacia las personas OSIGD-LGBTI</t>
  </si>
  <si>
    <t>Gestión y/o acompañamiento en la capacitación y sensibilización a la policía para que actúe de forma adecuada frente a situaciones que puedan presentarse con las personas OSIGD-LGBTI</t>
  </si>
  <si>
    <t>Gestión y/o acompañamiento en campañas de sensibilización hacía temáticas OSIGD-LGBTI, a la población general</t>
  </si>
  <si>
    <t>Realización de talleres para el empoderamiento de las personas OSIGD-LGBTI</t>
  </si>
  <si>
    <t xml:space="preserve">Diseño de la Política Departamental de Paz, Legalidad y Convivencia </t>
  </si>
  <si>
    <t>Política Departamental Diseñada</t>
  </si>
  <si>
    <t xml:space="preserve">Formulación de la Política Departamental de Paz, Legalidad y Conviviencia </t>
  </si>
  <si>
    <t>Política  Departamental Formulada</t>
  </si>
  <si>
    <t>Aprobación de la Política Departamental de Paz, Legalidad y Convivnecia.</t>
  </si>
  <si>
    <t xml:space="preserve">Política Departamental Aprobada ante el Comité, </t>
  </si>
  <si>
    <t>Acompañamiento al consejo Departamental de Paz</t>
  </si>
  <si>
    <t xml:space="preserve">Sistematización de la  información recolectada dentro de las sesiones del Consejo Departamental </t>
  </si>
  <si>
    <t xml:space="preserve">Identificación de los Conflictos del departamento </t>
  </si>
  <si>
    <t>Construcción de matriz que identifique las mauores conflictividades a nivel Dptal</t>
  </si>
  <si>
    <t>Apoyo en la creación del plan de acción del Consejo Departamental de Paz</t>
  </si>
  <si>
    <t xml:space="preserve">Elaboración del plan de acción del consejo dptal en el compoennete de DDHH y seguridad </t>
  </si>
  <si>
    <t>Recolección de insumos para la elaboración de la Política de Paz</t>
  </si>
  <si>
    <t xml:space="preserve">Análisis de las principales problemáticas del departamento para la Política Pública de Paz </t>
  </si>
  <si>
    <t>Articulación con las entidades competentes en Materia de Dialogo Social y transformación de Conflictos</t>
  </si>
  <si>
    <t xml:space="preserve">Organización del temario para Diplomato </t>
  </si>
  <si>
    <t>Diseño de la Propuesta del Diplomado en Dialogo Social y transformación de Conflictos</t>
  </si>
  <si>
    <t xml:space="preserve">Objetivo, Alcance, Misión y Visión del Diplomado. </t>
  </si>
  <si>
    <t>Ejecución del Diplomado</t>
  </si>
  <si>
    <t xml:space="preserve">Diplomado  Desarrollado. </t>
  </si>
  <si>
    <t>Diseño metodológico de las jornadas de sensibilización</t>
  </si>
  <si>
    <t>Metodología diseñada para la jornada de sensibilización</t>
  </si>
  <si>
    <t>Articulación con la adminsitración municipal para el desarrollo de las jornadas de sensibilización</t>
  </si>
  <si>
    <t>Espacios coordinados para la realización de las jornadas de sensibilización</t>
  </si>
  <si>
    <t>Implementación de la jornada de sensibilización con la población objeto</t>
  </si>
  <si>
    <t xml:space="preserve">jornadas implementadas </t>
  </si>
  <si>
    <t>Sistematización de las jornadas de sensibilización realizadas</t>
  </si>
  <si>
    <t>Documentos sistematizados</t>
  </si>
  <si>
    <t>Convocar al consejo seccional de estupefacientes y el comité de oferta departamental</t>
  </si>
  <si>
    <t xml:space="preserve">Consejo seccional convocado </t>
  </si>
  <si>
    <t>Elaborar plan de acción del consejo seccional</t>
  </si>
  <si>
    <t>Plan de acción elaborado</t>
  </si>
  <si>
    <t>Implementación del plan de acción a nivel departamental</t>
  </si>
  <si>
    <t xml:space="preserve">Acciones de prevención </t>
  </si>
  <si>
    <t>Diseño metodológico de las jornadas deportivas, culturales y jurídicas.</t>
  </si>
  <si>
    <t xml:space="preserve">Metodología diseñada </t>
  </si>
  <si>
    <t>Articulación con la adminsitración municipal para el desarrollo de las jornadas  deportivas, culturales y jurídicas.</t>
  </si>
  <si>
    <t>Espacios coordinados para la realización de las jornadas  deportivas, culturales y jurídicas.</t>
  </si>
  <si>
    <t>Implementación de la jornada   deportivas, culturales y jurídicas con la población objeto</t>
  </si>
  <si>
    <t>Sistematización de las jornadas  deportivas, culturales y jurídicas  realizadas</t>
  </si>
  <si>
    <t>Articulación con las entidades pertinentes que garanticen la reinserción laboral</t>
  </si>
  <si>
    <t xml:space="preserve">Estrategias laborales para la Población objetivo. </t>
  </si>
  <si>
    <t>trabajo psicosocial con la población Objetivo</t>
  </si>
  <si>
    <t>Asistencia Psicológica</t>
  </si>
  <si>
    <t xml:space="preserve">Elaboración del Plan de Acción </t>
  </si>
  <si>
    <t xml:space="preserve">Plan de Acción elaborado </t>
  </si>
  <si>
    <t xml:space="preserve">Implentacion </t>
  </si>
  <si>
    <t xml:space="preserve">Propuestas de Reinserción Laboral para personas privadas de la Libertad. </t>
  </si>
  <si>
    <t>Diseño de estrategias para la implementación del plan nacional  de política criminal</t>
  </si>
  <si>
    <t>Estrategias diseñadas para el departamento</t>
  </si>
  <si>
    <t>Articulación de los espacios para la implementación del plan nacional</t>
  </si>
  <si>
    <t>Alianzas estratégicas realizadas</t>
  </si>
  <si>
    <t>Implementación de estrategias para la ejecución del plan nacional</t>
  </si>
  <si>
    <t>Proyectos diseñados para ña territorialización de la política nacional</t>
  </si>
  <si>
    <t xml:space="preserve">Articulación y encuentros con las entidades territoriales y Penitenciarios </t>
  </si>
  <si>
    <t>diagnostico</t>
  </si>
  <si>
    <t xml:space="preserve">informe de la situación o hacinamiento  carcelaria en el Departamento </t>
  </si>
  <si>
    <t xml:space="preserve">Informe Presentado </t>
  </si>
  <si>
    <t xml:space="preserve">Estrategias </t>
  </si>
  <si>
    <t xml:space="preserve">Estrategias encaminadas a reducir el Hacinamiento Carcelario. </t>
  </si>
  <si>
    <t xml:space="preserve">Articulación con entidades promotoras de artesanias y manualidades. </t>
  </si>
  <si>
    <t xml:space="preserve">ruta </t>
  </si>
  <si>
    <t xml:space="preserve">Diseño de la propuesta o alianza productiva. </t>
  </si>
  <si>
    <t>propuesta diseñada</t>
  </si>
  <si>
    <t xml:space="preserve">alianza estrategica para capacitar en temas de productivadad a las personas privadas de la libertad. </t>
  </si>
  <si>
    <t xml:space="preserve">personas capacitadas </t>
  </si>
  <si>
    <t xml:space="preserve">Gestión ante las entidades  competentes para la Adquisición de un lote para la construcción del Centro de Atención especializado CAE. </t>
  </si>
  <si>
    <t xml:space="preserve">Gestión Desarrollada para la Adquisición de un lote. </t>
  </si>
  <si>
    <t xml:space="preserve">Informe de la gestión Desarrollada </t>
  </si>
  <si>
    <t xml:space="preserve">Informe presentado. </t>
  </si>
  <si>
    <t>Diseño Metodológico de la propuesta productiva, cultural o deportiva.</t>
  </si>
  <si>
    <t>Metodológia Diseñada de la propuesta.</t>
  </si>
  <si>
    <t xml:space="preserve">Articulación con las autoridades admiistrativas y penitenciarias </t>
  </si>
  <si>
    <t xml:space="preserve">apoyo intitucional </t>
  </si>
  <si>
    <t xml:space="preserve">implementación </t>
  </si>
  <si>
    <t>proyecto ejecutado</t>
  </si>
  <si>
    <t xml:space="preserve">Diseño de la Política Departamental de Derechos Humanos, </t>
  </si>
  <si>
    <t>Formulación de la Política Departamental de Derechos Humanos.</t>
  </si>
  <si>
    <t xml:space="preserve">Aprobación de la Política Departamental de Derechos Huamnos. </t>
  </si>
  <si>
    <t>Política Departamental Aprobada ante el Comité.</t>
  </si>
  <si>
    <t>Diseño de la estrategia metodológica de intervención</t>
  </si>
  <si>
    <t xml:space="preserve">Estrategia diseñada </t>
  </si>
  <si>
    <t>Articulacion con las entidades territoriales y demas entes gubernamentales focalizando los sectores de intervencion</t>
  </si>
  <si>
    <t>Articulación realizada</t>
  </si>
  <si>
    <t>Capacitación a los funcionaros de la secretaria de gobierno del departamento respecto de la politia publica departamental</t>
  </si>
  <si>
    <t>Capacitación realizada</t>
  </si>
  <si>
    <t xml:space="preserve">Intervención en territorio </t>
  </si>
  <si>
    <t>Intervención realizada</t>
  </si>
  <si>
    <t>formulacion y diseño del plan de acción terrtiorial</t>
  </si>
  <si>
    <t>Diseño realizado</t>
  </si>
  <si>
    <t>Cumplimiento del desarrollo de la politica nacional y dptal</t>
  </si>
  <si>
    <t>Politica desarrollada</t>
  </si>
  <si>
    <t>Evaluación  de resultados del comité</t>
  </si>
  <si>
    <t>Evaluación realizada</t>
  </si>
  <si>
    <t>Convocar al comité de DDHH</t>
  </si>
  <si>
    <t xml:space="preserve">Comité Dptal convocado </t>
  </si>
  <si>
    <t>Elaborar plan de acción del comité</t>
  </si>
  <si>
    <t xml:space="preserve">Acciones de prevención y acciones ejecutadas </t>
  </si>
  <si>
    <t>Convocar al subcomité de DDHH</t>
  </si>
  <si>
    <t xml:space="preserve">Subcomité Dptal convocado </t>
  </si>
  <si>
    <t>Elaborar plan de acción del subcomité</t>
  </si>
  <si>
    <t>Personas sensibilizadas</t>
  </si>
  <si>
    <t>Diseño metodológico de los talleres de formación</t>
  </si>
  <si>
    <t xml:space="preserve">Articulación con la adminsitración municipal para el desarrollo de los talleres de formación </t>
  </si>
  <si>
    <t xml:space="preserve">Espacios coordinados para la realización de los talleres de formación </t>
  </si>
  <si>
    <t>Implementación de los talleres de formación con la población objeto</t>
  </si>
  <si>
    <t>talleres ejecutados</t>
  </si>
  <si>
    <t>Sistematización de los talleres de formación realizadas</t>
  </si>
  <si>
    <t>Articulación con la adminsitración municipal para la asistencia técncia</t>
  </si>
  <si>
    <t>Espacios articulados y definidos</t>
  </si>
  <si>
    <t xml:space="preserve">Elaboración del decreto de conformación </t>
  </si>
  <si>
    <t>Decreto firmado y socializado con la administración municipal</t>
  </si>
  <si>
    <t>Sesión del primer comité municipal de libertad religiosa</t>
  </si>
  <si>
    <t>Creación del plan de accon departamental</t>
  </si>
  <si>
    <t>Articulación con los alcaldes para el diseño de la ruta</t>
  </si>
  <si>
    <t>Implementación de las estrategias diseñadas para la ruta departamental</t>
  </si>
  <si>
    <t xml:space="preserve">Estrategías implementadas </t>
  </si>
  <si>
    <t>Articulación con los alcaldes para el diseño de la ruta.</t>
  </si>
  <si>
    <t xml:space="preserve"> Implementación de las estrategias diseñadas para la ruta departamental.</t>
  </si>
  <si>
    <t xml:space="preserve">Apoyo en la elaboración del plan de acción de la mesa </t>
  </si>
  <si>
    <t>Elaboración del plan de acción</t>
  </si>
  <si>
    <t>Convocar a los escenarios de diálogo para el desarrollo de la Mesa</t>
  </si>
  <si>
    <t xml:space="preserve">Sesiones de reuniones </t>
  </si>
  <si>
    <t xml:space="preserve">Acciones implementadas </t>
  </si>
  <si>
    <t xml:space="preserve">Diseño de estrategias institucional </t>
  </si>
  <si>
    <t xml:space="preserve">Estrategia  diseñadas </t>
  </si>
  <si>
    <t xml:space="preserve">Articulación con las entidades territoriales </t>
  </si>
  <si>
    <t xml:space="preserve">Implementación de las estrategias institucionales de medidas de prevención y protección integrales para comunidades en situación de riesgo. </t>
  </si>
  <si>
    <t xml:space="preserve">Encuentros con los organismos de Cooperación y/o empresas privadas </t>
  </si>
  <si>
    <t xml:space="preserve">puntos de acuerdo </t>
  </si>
  <si>
    <t xml:space="preserve">ruta de promoción y garantias de los Derechos Humanos </t>
  </si>
  <si>
    <t>ruta diseñada</t>
  </si>
  <si>
    <t xml:space="preserve">Acuerdo Definido </t>
  </si>
  <si>
    <t>firmado</t>
  </si>
  <si>
    <t>Articulación con la fuerza publica y entidades territoriales para diseñar la propuesta y estrategias.</t>
  </si>
  <si>
    <t xml:space="preserve">Alianzas estrategícas realizadas </t>
  </si>
  <si>
    <t xml:space="preserve">Diseño de la Metodología para elaborar la red de Cooperantes. </t>
  </si>
  <si>
    <t xml:space="preserve">Implementación </t>
  </si>
  <si>
    <t xml:space="preserve">Red De cooperantes creados </t>
  </si>
  <si>
    <t xml:space="preserve">Sistematización </t>
  </si>
  <si>
    <t xml:space="preserve">Informe de conclusiones </t>
  </si>
  <si>
    <t xml:space="preserve">Articulación con la fuerza publica y entidades territoriales para diseñar la propuesta y estrategias. </t>
  </si>
  <si>
    <t xml:space="preserve">Alianza estrategícas realizadas </t>
  </si>
  <si>
    <t xml:space="preserve">Diseño de la Metodología para elaborar los frentes de seguridad </t>
  </si>
  <si>
    <t xml:space="preserve">Implementación de la medología para los frentes deSeguridad </t>
  </si>
  <si>
    <t xml:space="preserve">Frentes de Seguridad creados </t>
  </si>
  <si>
    <t>Articular con la cooperación internacional y agencias de posconflicto escenarios de diálogo</t>
  </si>
  <si>
    <t>Diseño de metodología para la elaboración de los diálogo territoriales</t>
  </si>
  <si>
    <t>Metodología diseñada para el diálogo territorial</t>
  </si>
  <si>
    <t>Implementación de la estrategía de diálogo dptal</t>
  </si>
  <si>
    <t>Espacio de diálogo elaborado e implementado a nivel municipal</t>
  </si>
  <si>
    <t>Sistematización de los espacios de diálogos departamentales</t>
  </si>
  <si>
    <t>Informe de conclusiones producto de los espacios de diálogo</t>
  </si>
  <si>
    <t>Articulación con la fuerza pública, organismos de control y seguridad (Situación en materia de orden público Subregional)</t>
  </si>
  <si>
    <t>Diagnostico</t>
  </si>
  <si>
    <t xml:space="preserve">diseño de la metodología del Pacto de Seguridad Subregional </t>
  </si>
  <si>
    <t>Pacto Diseñado</t>
  </si>
  <si>
    <t xml:space="preserve">Socialización del Pacto de Seguridad Subregional </t>
  </si>
  <si>
    <t xml:space="preserve">Aprobación  del Pacto por la Seguridad </t>
  </si>
  <si>
    <t xml:space="preserve">seguimiento del Pacto </t>
  </si>
  <si>
    <t xml:space="preserve">Reducción en lagunos delitos de mayor impacto. </t>
  </si>
  <si>
    <t xml:space="preserve">Diseño metodológico </t>
  </si>
  <si>
    <t xml:space="preserve">Articulación con la adminsitración municipal  y la fuerza Publica para el desarrollo de la temática </t>
  </si>
  <si>
    <t xml:space="preserve">Espacios coordinados para la formación de lideres. </t>
  </si>
  <si>
    <t xml:space="preserve">lideres formados </t>
  </si>
  <si>
    <t xml:space="preserve">Diseño metodológico de las jornadas </t>
  </si>
  <si>
    <t>Metodología diseñada para la jornada</t>
  </si>
  <si>
    <t xml:space="preserve">Articulación con la adminsitración municipal para el desarrollo de las jornadas </t>
  </si>
  <si>
    <t>Espacios coordinados para la realización de las jornadas</t>
  </si>
  <si>
    <t>Implementación de la jornada con la población objeto</t>
  </si>
  <si>
    <t>jornadas realizadas</t>
  </si>
  <si>
    <t>Sistematización de las jornadas de  realizadas</t>
  </si>
  <si>
    <t xml:space="preserve">Diseño metodológico de las acciones </t>
  </si>
  <si>
    <t xml:space="preserve">Articulación con la adminsitración municipal para el desarrollo de las acciones </t>
  </si>
  <si>
    <t xml:space="preserve">Espacios coordinados para la realización de las acciones </t>
  </si>
  <si>
    <t xml:space="preserve">Implementación de las acciones para la solución de situaciones problematicas de la comunidad </t>
  </si>
  <si>
    <t xml:space="preserve">acciones desarrolladas </t>
  </si>
  <si>
    <t xml:space="preserve">Sistematización de las acciones. </t>
  </si>
  <si>
    <t xml:space="preserve">Diseño metodológico de los talleres de educación </t>
  </si>
  <si>
    <t xml:space="preserve">Articulación con la adminsitración municipal para el desarrollo de los talleres de educación </t>
  </si>
  <si>
    <t xml:space="preserve">Espacios coordinados para la realización de los talleres de educación </t>
  </si>
  <si>
    <t>Implementación de los talleres de educación con la población objeto</t>
  </si>
  <si>
    <t xml:space="preserve">talleres desarrollados </t>
  </si>
  <si>
    <t>Sistematización de los talleres de educación realizadas</t>
  </si>
  <si>
    <t>Diseño metodológico de las jornadas pedagógicas</t>
  </si>
  <si>
    <t>Articulación con la adminsitración municipal para el desarrollo de las jornadas pedagógicas</t>
  </si>
  <si>
    <t>Espacios coordinados para la realización de las jornadas pedagógicas</t>
  </si>
  <si>
    <t>Implementación de la jornada de pedagógicas con la población objeto</t>
  </si>
  <si>
    <t>Sistematización de las jornadas pedagógicas  realizadas</t>
  </si>
  <si>
    <t xml:space="preserve">Articulación con las  fuerza pública donde se defina los parametros de seguimiento al plan integral de seguridad y conviviencia ciudadana. </t>
  </si>
  <si>
    <t xml:space="preserve">definir parametros de evaluación </t>
  </si>
  <si>
    <t xml:space="preserve">Encuentros con las entidades territoriales para hacer un seguimiento a los PISCC Municipales </t>
  </si>
  <si>
    <t xml:space="preserve">cumplimientos de las metas y estrategias. </t>
  </si>
  <si>
    <t>Seguimiento al PISCC Departamental</t>
  </si>
  <si>
    <t>Balance general de las metas y estrategias .</t>
  </si>
  <si>
    <t xml:space="preserve">Apoyo al fortalecimiento Institucional de la Secretaria de Gobierno Departamental, en el ámbito Jurídico, Administrativo y operativo con el objetivo de mejorar la seguridad y Conviviencia Ciudadana en Norte de Santander. </t>
  </si>
  <si>
    <t xml:space="preserve">cumplimiento plan de desarrollo </t>
  </si>
  <si>
    <t xml:space="preserve">Articulación con la fuerza pública, organismos de Seguridad y de investigación, donde se priorice las necesidades más importantes en contrucción, dotación tributarios para fortacer la seguridad del Departamento. </t>
  </si>
  <si>
    <t xml:space="preserve">Diagnostico de Necesidades </t>
  </si>
  <si>
    <t xml:space="preserve">Formulación del proyecto de construcción, dotación o tributarios para fortalecer la capacidad operativa de la fuerza pública, organismos de seguridad y de investigación. </t>
  </si>
  <si>
    <t xml:space="preserve">Proyectos Formulados </t>
  </si>
  <si>
    <t xml:space="preserve">Ejecución </t>
  </si>
  <si>
    <t xml:space="preserve">proyectos ejecutados </t>
  </si>
  <si>
    <t xml:space="preserve">Articulación con la fuerza pública, entidades territoriales, organismos de Seguridad y de investigación, donde se priorice las necesidades más importantes en contrucción, dotación tributarios para fortacer la seguridad del Departamento. </t>
  </si>
  <si>
    <t>Formulación del proyecto  de Camaras de Seguridad y alarmas comunitarias para el fortalecimiento de los frentes de Seguridad.</t>
  </si>
  <si>
    <t xml:space="preserve">Proyecto Formulado </t>
  </si>
  <si>
    <t xml:space="preserve">proyecto ejecutado </t>
  </si>
  <si>
    <t xml:space="preserve">Encuentro con los concejos Juveniles Municipales </t>
  </si>
  <si>
    <t xml:space="preserve">Identificación de Necesidades </t>
  </si>
  <si>
    <t xml:space="preserve">capacitación y apoyo a las diferentes plataformas. </t>
  </si>
  <si>
    <t xml:space="preserve">optimización de las diferentes plataformas de apoyo. </t>
  </si>
  <si>
    <t>Articulación con los organismos electorales del Departamento, donde se definan el cronograma electoral.</t>
  </si>
  <si>
    <t xml:space="preserve">Alianzas realizadas </t>
  </si>
  <si>
    <t xml:space="preserve">acompañamiento al comité electoral Departamental </t>
  </si>
  <si>
    <t xml:space="preserve">Numeros de Comité desarrollados </t>
  </si>
  <si>
    <t xml:space="preserve">Diseño de las estrategias electores Departamentales. </t>
  </si>
  <si>
    <t>estrategia Diseñada</t>
  </si>
  <si>
    <t xml:space="preserve">Diagnóstico </t>
  </si>
  <si>
    <t xml:space="preserve">Socialización cde la infomración con los miembros del Comité </t>
  </si>
  <si>
    <t xml:space="preserve">presentación </t>
  </si>
  <si>
    <t xml:space="preserve">informes estadistico sobre las conflictos del Departamento </t>
  </si>
  <si>
    <t xml:space="preserve">informes presentados. </t>
  </si>
  <si>
    <t xml:space="preserve">Diagnóstico sobre la situación tecnológica del observatorio </t>
  </si>
  <si>
    <t>Diseño Metodológico de la propuesta para el fortalecimiento tecnológico del observatorio</t>
  </si>
  <si>
    <t>Propuesta Diseñada</t>
  </si>
  <si>
    <t>implementación de la propuesta.</t>
  </si>
  <si>
    <t xml:space="preserve">proyecto ejecutado. </t>
  </si>
  <si>
    <t xml:space="preserve">Diseño de la página web del observatorio del órden público, social y político del Departamento </t>
  </si>
  <si>
    <t>Página web diseñada</t>
  </si>
  <si>
    <t xml:space="preserve">Puesta en funcionamiento  de la página web del observatorio del órden público, social y político del Departamento </t>
  </si>
  <si>
    <t xml:space="preserve">Página web funcionando </t>
  </si>
  <si>
    <t xml:space="preserve">socialización de la alianza Nacional contra Violencias hacia la niñas, niños y adolescentes con el personal de apoyo de la Secretaria de Gobierno Departamental </t>
  </si>
  <si>
    <t>Socialización de la alianza realizada</t>
  </si>
  <si>
    <t xml:space="preserve">Mesas de trabajo con la Secretaría de Desarrollo Social y el ICBF en compañía del Gobierno Nacional. </t>
  </si>
  <si>
    <t>Mesas de trabajo realizadas</t>
  </si>
  <si>
    <t xml:space="preserve">Articulación con las entidades territoriales y sus dependencias pertinente con el objetivo de dar a conocer la Alianza en los diferentes Municipios del Departamento.  </t>
  </si>
  <si>
    <t xml:space="preserve">Difusión de la alianza en los diferentes Municipios del Departamento. </t>
  </si>
  <si>
    <t>Difusión de la alianza</t>
  </si>
  <si>
    <t xml:space="preserve">mesas de trabajo con el ICBF, Indenorte, Secretaria de Cultura y demás instituciones involucradas donde se definan una ruta o plan de acción reconociendo las actividades de mayor trascendencia y que sean de interés de los NNAJ, donde desarrolle sus habilidades deportivas, académicas y culturales. </t>
  </si>
  <si>
    <t>Identificar las zonas de intervención de la mano con las entidades territoriales  (definición de cronograma de trabajo)</t>
  </si>
  <si>
    <t>Zonas identificadas</t>
  </si>
  <si>
    <t>Capacitación al Personal de la Secretaria de Gobierno en conjunto con las demás dependencia.</t>
  </si>
  <si>
    <t xml:space="preserve">Intervención a través de jornadas en los diferentes municipios del departamento. </t>
  </si>
  <si>
    <t xml:space="preserve">Diagnóstico sobre los delitos de mayor impacto y hechos Victimizantes por subregiones donde se identifica las zonas de mayor violencia en contra de los NNAJ, además se identifiquen las diferentes estrategias de autoprotección. </t>
  </si>
  <si>
    <t>Diagnóstico realizado</t>
  </si>
  <si>
    <t xml:space="preserve">mesas de trabajo con el equipo de la Secretaria de Gobierno, donde se capacite al personal encargado en desarrollar las jornadas de intervención. </t>
  </si>
  <si>
    <t xml:space="preserve">Articulación con la administración municipal para el desarrollo de las capacidades de autoprotección </t>
  </si>
  <si>
    <t xml:space="preserve">Implementación de las jornadas en los diferentes Municipios del Departamento, en compañía de las instituciones Municipales y Departamentales. </t>
  </si>
  <si>
    <t xml:space="preserve">Diagnóstico sobre los delitos de mayor impacto y hechos Victimizantes por subregiones donde se identifica las zonas de mayor violencia intrafamiliar, además se identifiquen las diferentes estrategias de autoprotección, </t>
  </si>
  <si>
    <t xml:space="preserve">mesas de trabajo con el equipo de la Secretaria de Gobierno, donde se capacite al personal encargado en desarrollar los talleres de sensibilización y/o educación de la ruta de atención y protocolos de prevención.  </t>
  </si>
  <si>
    <t xml:space="preserve">Articulación con la administración municipal, organismos de seguridad y entidades públicas como el ICBF y Comisarias de Familia para el desarrollo de los talleres de sensibilización </t>
  </si>
  <si>
    <t xml:space="preserve">Implementación de los talleres  en los diferentes Municipios del Departamento, en compañía de las instituciones Municipales, Departamentales, organismos de seguridad y control. </t>
  </si>
  <si>
    <t>talleres realizados</t>
  </si>
  <si>
    <t xml:space="preserve">Diagnóstico sobre los delitos de mayor impacto y hechos Victimizantes por subregiones donde se identifica las zonas de mayor presencia violencia escolar , además se identifiquen las diferentes estrategias de autoprotección, </t>
  </si>
  <si>
    <t xml:space="preserve">Diagnóstico sobre los delitos de mayor impacto y hechos Victimizantes por subregiones donde se identifica las zonas de mayor presencia de abuso y violencia sexual , además se identifiquen las diferentes estrategias de autoprotección, </t>
  </si>
  <si>
    <t>Articulación con la administración municipal, organismos de seguridad, control y entidades públicas del orden Departamental y Nacional  para desarrollar   los talleres de sensibilización  y/o educación de la ruta de atención y protocolos de protección para prevenir la violencia y/o el abuso sexual.</t>
  </si>
  <si>
    <t>Diagnóstico sobre los delitos de mayor impacto y hechos Victimizantes por subregiones donde se identifican los diferentes métodos de suicidio o violencia auto infligida.</t>
  </si>
  <si>
    <t>mesas de trabajo con el equipo de la Secretaria de Gobierno, donde se capacite al personal encargado en desarrollar los talleres de educación sobre el respeto a la vida y prevenir el suicidio o violencia auto infligida.</t>
  </si>
  <si>
    <t>Articulación con la administración municipal, organismos de seguridad, control y entidades públicas del orden Departamental y Nacional  para desarrollar   los talleres de educación sobre el respeto a la vida y prevenir el suicidio o violencia auto infligida.</t>
  </si>
  <si>
    <t xml:space="preserve">Diagnóstico sobre los delitos de mayor impacto y hechos Victimizantes por subregiones donde se identifican las diferentes formas de violencia basada en género, además se identifiquen las rutas de atención y protocolos de protección. </t>
  </si>
  <si>
    <t>mesas de trabajo con el equipo de la Secretaria de Gobierno, donde se capacite al personal encargado en desarrollar los talleres de sensibilización y/o educación de la ruta de atención y protocolos de protección para prevenir la violencia basada en género.</t>
  </si>
  <si>
    <t>Articulación con la administración municipal, organismos de seguridad, control y entidades públicas del orden Departamental y Nacional  para desarrollar   los talleres de sensibilización y/o educación de la ruta de atención y protocolos de protección para prevenir la violencia basada en género.</t>
  </si>
  <si>
    <t xml:space="preserve">Diagnóstico sobre los delitos de mayor impacto y hechos Victimizantes por subregiones donde se determine las diferentes formas de violencia contra NNAJ, además se identifiquen las rutas de atención y protocolos de protección. </t>
  </si>
  <si>
    <t>mesas de trabajo con el equipo de la Secretaria de Gobierno, donde se capacite al personal encargado en desarrollar los talleres de sensibilización y/o educación de la ruta de atención y protocolos de protección para prevenir la violencia contra los NNAJ.</t>
  </si>
  <si>
    <t>Articulación con la administración municipal, organismos de seguridad, control y entidades públicas del orden Departamental y Nacional  para desarrollar   los talleres de sensibilización y/o educación de la ruta de atención y protocolos de protección para prevenir la violencia contra los NNAJ.</t>
  </si>
  <si>
    <t xml:space="preserve">Diagnóstico sobre los delitos de mayor impacto y hechos Victimizantes por subregiones donde se determine los mayores focos de consumo Spa y la ingesta de licores en el departamento. </t>
  </si>
  <si>
    <t xml:space="preserve">mesas de trabajo con el equipo de la Secretaria de Gobierno, donde se capacite al personal encargado en desarrollar los talleres de sensibilización para evitar que los NNAJ consuman SPA y la ingesta de licores. </t>
  </si>
  <si>
    <t>Articulación con la administración municipal, organismos de seguridad, control y entidades públicas del orden Departamental y Nacional  para desarrollar   los talleres de sensibilización para evitar que los NNAJ consuman SPA y la ingesta de licores</t>
  </si>
  <si>
    <t>Diagnóstico sobre los delitos de mayor impacto y hechos Victimizantes por subregiones donde se determine los municipios donde más se presenten el fenómeno del reclutamiento, uso, utilización y explotación sexual de NNAJ por los GAOS, GAOR, BACRIM.</t>
  </si>
  <si>
    <t>mesas de trabajo con el equipo de la Secretaria de Gobierno, donde se capacite al personal encargado en desarrollar los talleres para la prevención del reclutamiento, uso, utilización y explotación sexual de NNAJ por los GAOS, GAOR, BACRIM.</t>
  </si>
  <si>
    <t>Articulación con la administración municipal, organismos de seguridad, control y entidades públicas del orden Departamental y Nacional  para desarrollar   los talleres  para la prevención del reclutamiento, uso, utilización y explotación sexual de NNAJ por los GAOS, GAOR, BACRIM.</t>
  </si>
  <si>
    <t xml:space="preserve">mesas de trabajo con el comité departamental para la prevención del reclutamiento Utilización y Violencia Sexual contra NNA por parte de los grupos armados al margen de la Ley y grupos delictivos organizados en Norte de Santander, con los funcionarios de la secretaria de Gobierno y demás entidades del estado donde se defina el plan de acción por parte del comité y las líneas de tiempo y metodología. </t>
  </si>
  <si>
    <t xml:space="preserve">Identificación o Diagnóstico situacional sobre el reclutamiento y Violencia Sexual contra NNA por parte de los grupos armados al margen de la Ley y grupos delictivos organizados en Norte de Santander, identificando las causas y ocurrencia del delito .  </t>
  </si>
  <si>
    <t>acompañamiento por parte del personal de la secretaria de gobierno al comité Departamental, en la difusión de la ruta y cumplimiento del plan de acción en los Municipios de mayor presencia de reclutamiento, utilización y violencia sexual contra NNA.</t>
  </si>
  <si>
    <t>Acompañamiento realizado</t>
  </si>
  <si>
    <t xml:space="preserve">rendición de cuentas por parte del comité sobre el acompañamiento y apoyo de la Secretaria de Gobierno Departamental. </t>
  </si>
  <si>
    <t>Rendición de cuentas realizada</t>
  </si>
  <si>
    <t>Trabajo en red que permita a todas las intuticiones que hacen parte del comité potenciar recursos y esfuerzos en beneficio de la temantica en común, contruyendo espacios que generen diálogos, objetivos y metas que apunden a resolver la problemática y esfuerzos para enfrentar la problematica a través del fortalecimiento de los funcionarios públicos.</t>
  </si>
  <si>
    <t>Trabajo en red realizado</t>
  </si>
  <si>
    <t xml:space="preserve">coherencia y cohesión en las acciones con loss actores claves para implementar las actividades focalizadas en centros educativos y asociaciones juveniles y de mujeres. </t>
  </si>
  <si>
    <t>Actividades implementadas</t>
  </si>
  <si>
    <t xml:space="preserve">dinamizar el comité a través de acciones que permitán enfocarnos en disminuir las demanadas en las formas de explotación a través de la adopción de medidas y normas para la atención y protección de las victimas. </t>
  </si>
  <si>
    <t>Comité dinamizado</t>
  </si>
  <si>
    <t xml:space="preserve">articular con el Sena para que se comtemplen un programa de generación de oportunidades dirigidos a comunidades en riesgos a la trata de personas así como a la secretaria de Educación de acuerdo con loss lineamientos del ministerio para llevar a cabo procesos de capacitación a los docentes y servidores públicos en identificación de victimas o de quienes estan en riesgo de serlo. </t>
  </si>
  <si>
    <t>Asistencia tecnica a cada uno de los comites municipales para el correcto desarrollo de las acciones de prevención para el desestimulo de la demanda de finalidades de explotación que inciden en la trata de personas.</t>
  </si>
  <si>
    <t>Asistencia técnica realizada</t>
  </si>
  <si>
    <t xml:space="preserve">mesas tecnicas en cada subregión para proyectar acciones dirigidas a la atención, recuperación en salud metal, física y social que les permita disponer de medidas de protección efectivas </t>
  </si>
  <si>
    <t>Mesas técnicas realizadas</t>
  </si>
  <si>
    <t xml:space="preserve">Diseño metodológico de los talleres de formación </t>
  </si>
  <si>
    <t xml:space="preserve">Articulación con la administración municipal para el desarrollo de los talleres de formación </t>
  </si>
  <si>
    <t>Diseño metodológico de los talleres de prevención</t>
  </si>
  <si>
    <t>Metodología diseñada para los talleres de prevención</t>
  </si>
  <si>
    <t>Articulación con la administración municipal para el desarrollo de los talleres de prevención</t>
  </si>
  <si>
    <t>Espacios coordinados para la realización de los talleres de prevención</t>
  </si>
  <si>
    <t>Implementación de los talleres de prevención con la población objeto</t>
  </si>
  <si>
    <t>Sistematización de los talleres de prevención realizadas</t>
  </si>
  <si>
    <t>Dinamizar la implementación e integralidad de los componentes de la Acción Integral contra Minas Antipersonal (AICMA) en el Departamento de Norte de Santander (Desminado Humanitario, Educación en el Riesgo de Minas y Asistencia Integral a las Víctimas).</t>
  </si>
  <si>
    <t>Implementación realizada</t>
  </si>
  <si>
    <t>Gestionar y articular la oferta institucional en materia de Acción Integral contra Minas Antipersonal (AICMA) dirigida al Departamento de Norte de Santander, proveniente de los diferentes niveles de gobierno y también de la cooperación internacional y de las alianzas publico privadas pertinentes</t>
  </si>
  <si>
    <t>Oferta institucional gestionada y articulada</t>
  </si>
  <si>
    <t>Articular la Política Pública Nacional de Acción Integral contra Minas Antipersonal (AICMA), de acuerdo a las necesidades y dinámicas territoriales con las demás políticas de desarrollo</t>
  </si>
  <si>
    <t>Política articulada</t>
  </si>
  <si>
    <t xml:space="preserve">Promover en todo tiempo el reconocimiento de Norte de Santander como un territorio estructuralmente étnico, y, por ende, velar por la incorporación transversal del enfoque ético en la implementación de la Acción Integral contra Minas Antipersonal (AICMA) en el Departamento de Norte de Santander.  </t>
  </si>
  <si>
    <t>Promoción realizada</t>
  </si>
  <si>
    <t>Diagnostico del riesgo por presencia de minas antipersonal MAP, Municiones sin explosionar MUSE y Trampas Explosivas TE en los municipios con mayor riesgo de afectación por artefactos explosivos en el Depatamento de Norte de Santander</t>
  </si>
  <si>
    <t>Identificación de los planes de trabajo municipales en relación a las acciones para mitigar el riesgo por sospecha de minas antipersonal y la educación en el riesgo.</t>
  </si>
  <si>
    <t>Planes identificados</t>
  </si>
  <si>
    <t>Acompañamiento a los municipios con mayor riesgo en presencia de minas antipersonal en los municipios del Departamento en la elaboración del decreto de Acción Integral Contra Minas Antipersonal</t>
  </si>
  <si>
    <t>Articulación con la Oficina del Alto Comisionado para la Paz en la asistencia técnica dentro de los componentes del AICMA en los municipios con mayor presencia de minas antipersonal y sospecha de zonas contaminadas</t>
  </si>
  <si>
    <t>Articulación con la Oficina del Alto Comisionado para la Paz en relación al acompañamiento para la certificación de municipios libres de sospecha de minas antipersonal en Norte de Santander</t>
  </si>
  <si>
    <t>Coordinar con la Oficina del Alto Comisionado para la Paz las tipologias de riesgo que presentan los municipios con presencia de artefactos explosivos y solicitar la intervención de los operadores en Desminado Humanitario</t>
  </si>
  <si>
    <t>Coordinación realizada</t>
  </si>
  <si>
    <t>Articular con la Fuerza Pública las acciones que permitan intervenir las diferentes zonas con presencia de campos minados en el Departamento de Norte de Santander</t>
  </si>
  <si>
    <t>Coordinar con la Oficina del Alto Comisionado para la Paz, La Fuerza Publica, las alcaldías municipales y los personweros municipales, el diligenciamiento de los FULE para la identificación de las zonas con sospecha de minas antipersonal en el Departamento de Norte de Santander</t>
  </si>
  <si>
    <t>Seguimiento a las mesas técnicas operativas de desminado humanitario u operacional para adelantar acciones que permitan la intervención de la fuerza pública en las zonas con sospecha de presencia de artefactos explosivos</t>
  </si>
  <si>
    <t>Seguimiento realizado</t>
  </si>
  <si>
    <t>Acompañamiento a los municipios con mayor presencia de campos minados en las acciones ante la fuerza pública para la intervención y protección a la comunidad por riesgo de accidente e incidentes por MAP, MUSE Y TE</t>
  </si>
  <si>
    <t>c</t>
  </si>
  <si>
    <t>Realizacion de Foro Economico Binancional</t>
  </si>
  <si>
    <t>Documentacion de los resultados del Foro Economico Binancional</t>
  </si>
  <si>
    <t>Registro fotografico</t>
  </si>
  <si>
    <t>Reuniones preparatorias con las institucion y entes involucrados para la realizacion del foro</t>
  </si>
  <si>
    <t>Actas de reunion preparatorias</t>
  </si>
  <si>
    <t>Actualizacion periodica de la plataforma: http://fronterasycooperacion.nortedesantander.gov.co/pages/inicio</t>
  </si>
  <si>
    <t>Sitio Web</t>
  </si>
  <si>
    <t>Gestionar con prensa una nota y publicidad de la pagina web; en la pagina de la Gobernacion de Norte de Santander.</t>
  </si>
  <si>
    <t>Nota de prensa</t>
  </si>
  <si>
    <t>Socialización del portal web.</t>
  </si>
  <si>
    <t>Cronograma</t>
  </si>
  <si>
    <t>Seguimiento al proyecto de la Comercializadora Social de UNODC</t>
  </si>
  <si>
    <t>Informe ejecutivo</t>
  </si>
  <si>
    <t>Seguimiento al Proyecto de la UFPS en apoyo a la Comercializadora Social de UNODC</t>
  </si>
  <si>
    <t>Caracterizacion de la poblacion migrante con vocacion de permanencia en los municipios fronterizos del departmaneto</t>
  </si>
  <si>
    <t>Documento de resultados y analisis de datos</t>
  </si>
  <si>
    <t>Caracterizacion de la poblacion migrante que sale del departamento, identificar el sitio destino, contacto, situacion laboral.</t>
  </si>
  <si>
    <t>Convocatoria para la socializacion de los entes e instituciones involucrados en el plan piloto</t>
  </si>
  <si>
    <t>Socializacion de los resultados de plan piloto PROMILAB</t>
  </si>
  <si>
    <t>Socializacion con los beneficiarios del programa</t>
  </si>
  <si>
    <t>Sistematizacion de los resultados del programa PROMILAB</t>
  </si>
  <si>
    <t>Documento de sistematizacion</t>
  </si>
  <si>
    <t>Realizacion de mesas de trabajo para promover el programa en otros centros comerciales de la ciudad de Cúcuta</t>
  </si>
  <si>
    <t>Registro fotografico, actas de reuniones</t>
  </si>
  <si>
    <t>Capacitacion transformando acciones sobre la proteccion de la niñez y adolescencia migrante.</t>
  </si>
  <si>
    <t>Registro Fotografico, formatos de asistencia</t>
  </si>
  <si>
    <t>Capacitacion en derechos de los migrantes en Colombia y garantias para su atención.</t>
  </si>
  <si>
    <t>Informe de las sesiones de capactiacion realizadas</t>
  </si>
  <si>
    <t>Dirigidas a funcionarios públicos de los municipios fronterizos del departamento.</t>
  </si>
  <si>
    <t>Relacion de las convocatorias realizadas.</t>
  </si>
  <si>
    <t>Realizacion Consejo de Cooperacion Sesion N° 7</t>
  </si>
  <si>
    <t>Acta de sesion consejo de Cooperacion</t>
  </si>
  <si>
    <t>Articulacion con las diferentes dependencias de la Gobernacion para la ejecucion de proyectos con la Cooperacion Internacional.</t>
  </si>
  <si>
    <t>Monitoreo constante a la presencia de la Cooperacion Internacional en el departamento.</t>
  </si>
  <si>
    <t>Ficha de proyectos</t>
  </si>
  <si>
    <t>Informe consolidado</t>
  </si>
  <si>
    <t>Socializacion del Diagnostico de infraestructuras sociales en zonas limitrofes, con entidades de orden departamental y cooperantes internacionales.</t>
  </si>
  <si>
    <t>Acta de reunion</t>
  </si>
  <si>
    <t>Registro Fotografico</t>
  </si>
  <si>
    <t>Cronograma de socializaciones</t>
  </si>
  <si>
    <t>Lanzamiento Catilla Ruta Atencion a la Poblacion Migrante, deportada y retornada.</t>
  </si>
  <si>
    <t>Gestionar y dar respuesta a las diferentes solicitudes y requerimientos de los entes de control,  y la poblacion migrante.</t>
  </si>
  <si>
    <t>Registros fotografico</t>
  </si>
  <si>
    <t>Registro de casos gestionados.</t>
  </si>
  <si>
    <t>Articular con los diferentes cooperantes internacionales la consecusion de recursos para las infraestructuras sociales de la zona limitrofe.</t>
  </si>
  <si>
    <t>Actas de reunion</t>
  </si>
  <si>
    <t>Articular con los diferentes cooperantes internacionales la inclusion laboral de las poblacion migrante y retornada.</t>
  </si>
  <si>
    <t xml:space="preserve">Articular con el programa Cuso International </t>
  </si>
  <si>
    <t>Articulacion con los entes involucrados en el desarrollo de ala propuesta para el sistema integrado de control fronterizo.</t>
  </si>
  <si>
    <t>Cronograma de reuniones</t>
  </si>
  <si>
    <t>Articulacion con los entes involucrados en el desarrollo del plan integrafo de pasos fronterizos.</t>
  </si>
  <si>
    <t>Articulacion con los entes involucrados en el desarrollo del plan de acciones urbanisticos de impacto fronterizo.</t>
  </si>
  <si>
    <t>Articulacion con los entes involucrados en el desarrollo del plan metropolitano binancional.</t>
  </si>
  <si>
    <t xml:space="preserve"> Generación y formalización del empleo</t>
  </si>
  <si>
    <t>Generación de oportunidades en el desarrollo del primer empleo formal de jóvenes de 18 a 28 años en la Gobernación de Norte de Santander</t>
  </si>
  <si>
    <t>Contratación de personal de apoyo joven de 18 a 28 años</t>
  </si>
  <si>
    <t xml:space="preserve">33 profesionales contratados durante vigencia que cumplan los requisitos  </t>
  </si>
  <si>
    <t xml:space="preserve">Actualmente se cuenta con 3 funcionarios de planta, para lo cual solo se requiere la contratación de 6 personas en condicion de discapacidad </t>
  </si>
  <si>
    <t>6 personas con discapacidad contratados durante vigencia</t>
  </si>
  <si>
    <t xml:space="preserve">Realizar los 362 exámes periódicos de salud ocupacional </t>
  </si>
  <si>
    <t xml:space="preserve">362 exámes periódicos de salud ocupacional </t>
  </si>
  <si>
    <t>Actualizar el reporte de vacantes definitivas de la entidad en el aplicativo SIMO</t>
  </si>
  <si>
    <t>18% de vacantes ctualizado enel aplicativo SIMO</t>
  </si>
  <si>
    <t xml:space="preserve">En actividades de Bienestar Social: actividades que mejoren la calidad de vida, salud física y mental. Reducir la accidentalidad laboral. Incentivar los h{abitos y estilo de vida saludable. Seguimiento y acompañamiento de los funcionarios con enfermedades profesionales y comunes. </t>
  </si>
  <si>
    <t xml:space="preserve">
Listados de Asistencia</t>
  </si>
  <si>
    <t xml:space="preserve">Elaboración de programa de inducción a los funcionarios nuevos </t>
  </si>
  <si>
    <t>Aplicar programa de Reinducción</t>
  </si>
  <si>
    <t xml:space="preserve">Fortalecer las competencias, habilidades, capacidades y destrezas con el fin de contribuir al profesionalismo del servidor público. </t>
  </si>
  <si>
    <t xml:space="preserve"> Derechos fundamentales del trabajo y fortalecimiento del diálogo social</t>
  </si>
  <si>
    <t>Apoyo en la modernización de la organización laboral de la Gobernación de Norte de Santander para la prestación de servicios más eficientes a los ciudadanos</t>
  </si>
  <si>
    <t>servicio de promoción y divulgación de teletrabajo</t>
  </si>
  <si>
    <t>1 servicio de promoción y divulgación de teletrabajo</t>
  </si>
  <si>
    <t xml:space="preserve">socializar el proposito del comité de convivencia laboral a los 362 funcionarios de la cupula chata y 646 funcionarios de educación. </t>
  </si>
  <si>
    <t xml:space="preserve">Soportes digitales o fisicos de la socialización </t>
  </si>
  <si>
    <t>Aplicar la bateria de riesgo Psicosocial que habilite el ministerio de  trabajo en la plataformad de riesgos laborales, esta meta queda bajo las directrices del ministerio.</t>
  </si>
  <si>
    <t>Informe de batería de riesgo psicosocial aplicada a los 1008 funcionarios.</t>
  </si>
  <si>
    <t xml:space="preserve">Identificar los funcionarios con riesgo de nutrición a partir del informe arrojado en los examenes ocupacionales realizados por GESISALUD IPS, para posteriormente realizar las recomendaciones </t>
  </si>
  <si>
    <t xml:space="preserve">Informe de supervisión de los funcionarios identificados con riesgo de salud y nutrición. </t>
  </si>
  <si>
    <t>Seguimietno a los funcionarios que presenten riesgo en salud y nutrici+on y desarrollo de jornadas de sensibilización y cuidado</t>
  </si>
  <si>
    <t xml:space="preserve">Listado de seguimiento a los funcionarios identificados con riesgo de salud y nutrición. </t>
  </si>
  <si>
    <t>Realizar las reuniones del comité de COOPASST y de convivencia laboral</t>
  </si>
  <si>
    <t xml:space="preserve">16 actas de los comités convocados  </t>
  </si>
  <si>
    <t xml:space="preserve">Vinculación de personal que se apropie y apoye las actividades del código de integridad </t>
  </si>
  <si>
    <t xml:space="preserve">Implementacion de las actividades dispuestas en la caja de herramientas deacuerdo al diagnostico </t>
  </si>
  <si>
    <t xml:space="preserve">Desarrollo de actividades en cumplimiento y fortalecimiento de la implementación del código de integridad </t>
  </si>
  <si>
    <t>Implementación de actividades - listados de asistencia</t>
  </si>
  <si>
    <t>Fortalecimiento organizacional y de Modernización del sector central de la Gobernación de Norte de Santander mediante la aplicación de orientaciones metodológicas y normativas Cúcuta</t>
  </si>
  <si>
    <t>Diagnostico de la entidad</t>
  </si>
  <si>
    <t>1 diagnostico de la entidad</t>
  </si>
  <si>
    <t>Actualizar el manual de funciones a partir del diagnostico de la entidad</t>
  </si>
  <si>
    <t xml:space="preserve">Manual de funciones </t>
  </si>
  <si>
    <t>Meta ejecutada en el 2020</t>
  </si>
  <si>
    <t>Fortalecimiento a la gestión y dirección de la administración pública territoria</t>
  </si>
  <si>
    <t>Modernización de la infraestructura, distribución y alamacenamiento de la gobernación de Norte de Santander</t>
  </si>
  <si>
    <t>Actualización del proyecto y estudios previos</t>
  </si>
  <si>
    <t>Proyecto final</t>
  </si>
  <si>
    <t xml:space="preserve">Apropiación de presupuesto  para la aejecución del proyecto </t>
  </si>
  <si>
    <t>CDP</t>
  </si>
  <si>
    <t>Desarrollo del proyecto</t>
  </si>
  <si>
    <t xml:space="preserve">Contrato </t>
  </si>
  <si>
    <t>Adelantar la elaboración de procedimientos y procesos de las diferentes dependencias que requieran elaborase o actualizarse, para posteriormente allegarlos a calidad para revisión.</t>
  </si>
  <si>
    <t>Procedimientos y formatos</t>
  </si>
  <si>
    <t>Construcción del programa de mantenimiento</t>
  </si>
  <si>
    <t>Programa y formatos construidos</t>
  </si>
  <si>
    <t>Implementación del programa de mantenimiento</t>
  </si>
  <si>
    <t>Actualmente el manual se encuentra actualizado mediante el decreto 000979 del 24 de noviembre del 2020</t>
  </si>
  <si>
    <t>Reportar a control interno cuatrimestralmente las respuestas a PQRSD como cuarto componente del eje de servicio al ciudadano</t>
  </si>
  <si>
    <t>Reporte de PQRSD</t>
  </si>
  <si>
    <t>En cumplimiento al Quinto Componente, eje Transparencia y Acceso de la Información, se seguiara informando a través de la pagina de la gobernanción  y redes institucionales a la comunidad</t>
  </si>
  <si>
    <t>Publicaciones en pagina web y redes sociales</t>
  </si>
  <si>
    <t>Meta ejecutada en el 2021</t>
  </si>
  <si>
    <t>Seguir implementando el secop II en todos los procesos contractuales</t>
  </si>
  <si>
    <t>Implementación del secop II al 100%</t>
  </si>
  <si>
    <t>Ejecutar jornadas de capacitación y transferencia del conocimiento para el manejo y aprovechamiento de dicha herramienta tecnológica</t>
  </si>
  <si>
    <t>Listados de Asistencia, SIEP actualizado.</t>
  </si>
  <si>
    <t>Obtencion de informacion a partir del banner (Encuesta para conocer la satisfaccion del servicio )</t>
  </si>
  <si>
    <t>Analisis estadistico de encuestas diligenciadas</t>
  </si>
  <si>
    <t>Acompañamiento y asistencia a mesas tecnicas conjuntas con el AGN, durante el proceso de convalidación de las Tablas de Valoración Documental TVD,</t>
  </si>
  <si>
    <t>Actas de Mesas tecnicas, informes de avance y Acta de convalidación por parte del AGN</t>
  </si>
  <si>
    <t>Formulación del plan de Trabajo para la implementación de las TVD</t>
  </si>
  <si>
    <t>Plan de trabajo, elaborado y aprobado</t>
  </si>
  <si>
    <t>Revisión de Inventarios documentalales como etapa 1 del proceso de implementación.</t>
  </si>
  <si>
    <t>Primera propuesta de Eliminación documental con nabse a Tablas de Valoración, Aprobadas.</t>
  </si>
  <si>
    <t xml:space="preserve"> Fortalecimiento a la gestión y dirección de la administración pública territorial</t>
  </si>
  <si>
    <t>Apoyo para el fortalecimiento de la gestión documental en la Gobernación</t>
  </si>
  <si>
    <t xml:space="preserve">Definición y/o adquisición  de espacios ficicos para el funcionamiento del Archivo General del Departamento </t>
  </si>
  <si>
    <t>GESTION</t>
  </si>
  <si>
    <t xml:space="preserve">SI </t>
  </si>
  <si>
    <t xml:space="preserve">Espacio fisco adecuado para el funcionamiento del Archivo General del Departamento. </t>
  </si>
  <si>
    <t xml:space="preserve">Estructuración administrativa del  y de equipo de trabajo </t>
  </si>
  <si>
    <t xml:space="preserve">Acto Adminsitrativo </t>
  </si>
  <si>
    <t xml:space="preserve">Dotación de inmuebles y equipos tecnologicos </t>
  </si>
  <si>
    <t xml:space="preserve">Equipos tecnologicos y mobiliario adquiridos </t>
  </si>
  <si>
    <t>Listados de Asistencia, ayudas de memoria y manual de operativo del SIEP actualizado</t>
  </si>
  <si>
    <t>Ejecutar jornadas de capacitación en organización de archivos de gestión, registro FUID e implementación de Tablas de Retención Documental y Transferencias documentales</t>
  </si>
  <si>
    <t>Listados de Asistencia, ayudas de memoria, plan de transferencias documentales e instructivo de implementación de las TRD y Transferencias</t>
  </si>
  <si>
    <t>Formular, aprobar según el caso, socializar e implementar los instrumentos archivísticos y de transparencia</t>
  </si>
  <si>
    <t>seguimientos a la implementación de las TRD</t>
  </si>
  <si>
    <t>seguimiento a Inventarios Documentales de los archivos de gestión</t>
  </si>
  <si>
    <t xml:space="preserve">Avance en la elaboración del  procedimiento para retener el conocimiento </t>
  </si>
  <si>
    <t>procedimiento de gestion del conocimiento</t>
  </si>
  <si>
    <t xml:space="preserve">Plan de accion </t>
  </si>
  <si>
    <t>Base de datos actualizada de los pensionados y prepensionados</t>
  </si>
  <si>
    <t>ADMINISTRIVO</t>
  </si>
  <si>
    <t>Base de datos actualizada</t>
  </si>
  <si>
    <t>Participación en constitución de la Escuela de Participación.</t>
  </si>
  <si>
    <t>Acta de constitución - portafolio de servicios</t>
  </si>
  <si>
    <t>Seguimiento a las actividades desarrolladas por la Escuela de gestión pública y participación ciudadana</t>
  </si>
  <si>
    <t>Informes de gestión</t>
  </si>
  <si>
    <t>4599021</t>
  </si>
  <si>
    <t>Fortalecimiento En El Recaudo A Través De La Modernización Tecnológica Institucional Y La Capacidad De Gestión Territorial De La Secretaria De Hacienda Asegurando Las Finanzas Públicas En El Departamento Norte De Santander</t>
  </si>
  <si>
    <t>Reorganizar de la estructura institucional de la Administración Tributaria de la Secretaría de Hacienda Departamental</t>
  </si>
  <si>
    <t xml:space="preserve">Documento estructurado y presentado de la eficiencia y la eficacia en los procesos administrativos que adelanta la secretaria de hacienda departamental </t>
  </si>
  <si>
    <t xml:space="preserve">Crear, fortalecer y movilizar el grupo operativo de fiscalización e investigaciones a diferentes regiones del departamento para establecer control y vigilancia a los establecimientos que generan rentas en impuestos y especies tributarias para el departamento Norte de Santander.   </t>
  </si>
  <si>
    <t>4599011</t>
  </si>
  <si>
    <t>Sedes adecuadas (4599011)</t>
  </si>
  <si>
    <t xml:space="preserve">Adecuar las instalaciones mobiliarias, eléctricas, de equipo de la Secretaria de Hacienda departamental para crear espacios de trabajo en óptimo funcionamiento de los procesos que realiza cada funcionario. </t>
  </si>
  <si>
    <t>4599030</t>
  </si>
  <si>
    <t>Realizar campañas publicitarias de incentivo, anti evasión y operativos contra la defraudación a la comunidad para que con ellas el crezca el recaudo de la renta publica en el departamento, campañas focalizadas en el pago de impuestos de vehículos y beneficios tributarios, campañas de consumo legal de licores y cigarrillo, campañas enfocadas a fortalecer la reactivación económica y generar cultura de autocuidado en los usuarios.</t>
  </si>
  <si>
    <t>Gestionar el recaudo y fortalecimiento de las rentas del departamento mediante herramientas tecnológicas, frente a los contribuyentes a través de los diferentes canales informativos.</t>
  </si>
  <si>
    <t>Gestionar a través de las plataformas electronicas la actualización de datos de los contribuyentes con la finalidad de nutrir las bases de datos de las plataformas llevadas dentro de la secretaria de hacienda y así poder lograr información veraz y oportuna.</t>
  </si>
  <si>
    <t>4599007</t>
  </si>
  <si>
    <t>Servicios tecnológicos (4599007)</t>
  </si>
  <si>
    <t xml:space="preserve">Se Continuara prestando este servicio a través del portal de liquidación de impuestos de vehiculos y a través del boton PSE para que los contribuyentes puedan realizar los pagos desde cualquier lugar del pais, y así evitar la evasion fiscal y fortalecer el recaudo del impuesto de vehiculos y registro y anotación </t>
  </si>
  <si>
    <t>4599025</t>
  </si>
  <si>
    <t>Servicios de información implementados (4599025)</t>
  </si>
  <si>
    <t xml:space="preserve">Implementar la integración con los entes territoriales a fin de tener una información veraz, oportuna y certera para los tramites de liquidación de impuestos departamentales atreves del uso de las tecnologias y fortalecer el recaudo oportuno de las rentas del departamento </t>
  </si>
  <si>
    <t xml:space="preserve">Continuar con la Actividad ya implementada en la vigencia anterior de enlace de las plataformas de recaudo de vehiculos y el software contable TNS </t>
  </si>
  <si>
    <t>Gestionar y presentar propuestas que generen acciones para obtener un mayor recaudo y  fortaler  las rentas del departamento,  las cuales sean pagadas a través de los portales electronicos</t>
  </si>
  <si>
    <t>IMPLEMENTAR ACCIONES QUE PERMITAN LA CONTINUA NOTIFICACIÓN DE ACTOS ADMINISTRATIVOS  MEDIANTE PLATAFORMAS ELECTRONICAS</t>
  </si>
  <si>
    <t xml:space="preserve">DISEÑO E IMPLEMENTACIÓN DE ESTAMPILLAS CON EL SISTEMA INTAGLIO LAS CUALES  PERMITAN ESTABLECER ACCIONES PARA EVITAR LA EVASIÓN DE IMPUESTOS, ADQUIRIENDO UN SISTEMA DE SEÑALIZACIÓN MODERNO Y SOPORTADO CON UN APLATAFORMA DE COMUNICACIONES CON COBERTURA NACIONAL QUE PERMITA SISTEMATIZAR Y CENTRALIZAR LA INFORMACIÓN DE LA ENTIDAD EN LOS PRODUCTOS DE IMPUESTO AL CONSUMO </t>
  </si>
  <si>
    <t>Contratar recurso humano para la asistencia a los municipios en materia normativa tributaria y presupuestal</t>
  </si>
  <si>
    <t xml:space="preserve">Contratar recurso humano para asesorar a los mpios en materia  tecnica,administrativa y financiera en  los municipios </t>
  </si>
  <si>
    <t xml:space="preserve">Crear alianzas estrategicas y participar en mesas de trabajo  con las entidades del Área Mwtropolitana de cuucta,  Gremios del sector empresarial, e instituciones para fortalecer y fomentar el desarrollo empresarial e industrial en la región Nortesantandereana  </t>
  </si>
  <si>
    <t xml:space="preserve">CONSERVACION DE LA BIODIVERSIDAD  Y SUS SERVICIOS ECOSISTEMICOS </t>
  </si>
  <si>
    <t>SERVICIO DE REFORESTACION DE ECOSISTEMAS</t>
  </si>
  <si>
    <t xml:space="preserve">RECUPERACION  Y SOSTENIBIIDAD DE LAS FUNCIONES ECOSISTEMICAS DEL DEPARTAMENTO A TRAVES DE LA REFORESTACION EN ZONAS ESPECIFICAS EN EL NORTE DE SANTANDER </t>
  </si>
  <si>
    <t xml:space="preserve">Identificación de predios o áreas dispuestas para el proceso de reforestación  </t>
  </si>
  <si>
    <t>Base data , relacion de predios identificados de los municipios a intervenir</t>
  </si>
  <si>
    <r>
      <t xml:space="preserve">Gestión con entidades y comunidades para coordinar el proceso de producción, disponibilidad y siembra del material vegetal a utilizar en el proceso de reforestación. </t>
    </r>
    <r>
      <rPr>
        <sz val="11"/>
        <rFont val="Arial"/>
        <family val="2"/>
      </rPr>
      <t>Fortalecimiento de capacidades en las comunidades en la gestión para la conservación de bosques</t>
    </r>
  </si>
  <si>
    <t xml:space="preserve">Actos administrativos,convenios y acuerdos pactados con las entidades y comunidades para el proceso de reforestación.  </t>
  </si>
  <si>
    <t xml:space="preserve">Crear o reactivar (según sea necesario) y verificar la capacidad de producción de los viveros que suministraran en cada municipio el material vegetal de propagación.  </t>
  </si>
  <si>
    <t xml:space="preserve">Relación de víveros activos según capacidad productiva para satisfacer la demanda de material requerido para el proceso de reforestación. </t>
  </si>
  <si>
    <t>Desarrollar el proceso de siembra, georreferenciacion y registro de las áreas reforestadas en cada municipio.</t>
  </si>
  <si>
    <t xml:space="preserve">Registro de hectáreas reforestada por cada municipio. </t>
  </si>
  <si>
    <t>CONSERVACION DE LA BIODIVERSIDAD  Y SUS SERVICIOS ECOSISTEMICOS</t>
  </si>
  <si>
    <t xml:space="preserve">DOCUMENTO DE PLANEACION PARA LA CONSERVACION DE LA BIODIVERSIDAD Y LOS SERVICIOS ECOSISTEMICOS </t>
  </si>
  <si>
    <t>CONSERVACION DE LA BIODIVERSIDAD Y SUS SERVICIOS ECOSISTEMICOS EN EL DEPARTAMENTO NORTE DE SANTANDER</t>
  </si>
  <si>
    <t>Adelantar gestión con las entidades gubernamentales y no gubernamentales, así como con las administraciones municipales, para la implementación del sistema integral de gestión ambiental (en municipios referenciados)</t>
  </si>
  <si>
    <t xml:space="preserve">Actos Administrativos, Actas de reuniones, convenios y acuerdos pactados con las entidades y comunidades para la implementación del Observatorio Ambiental </t>
  </si>
  <si>
    <t xml:space="preserve">Identificacion de criterios para basa data de observatorio. </t>
  </si>
  <si>
    <t>Consolidacion de base de datos con los respectivos items especificos para la creacion del observatorio.</t>
  </si>
  <si>
    <t xml:space="preserve">Ficha tecnica de especificaciones, de conformidad a los criterios relevantes descriptivos según las referencias del observatorio ambiental. </t>
  </si>
  <si>
    <t xml:space="preserve">Creacion de basa data según especificaciones normativas, para implementar en un sistema de informacion según los lineamientos normativos y correpondientes a la funcionalidad de un observatorio. </t>
  </si>
  <si>
    <t xml:space="preserve">Creacion de observatorio ambiental </t>
  </si>
  <si>
    <t>Observatorio ambiental implementado</t>
  </si>
  <si>
    <t xml:space="preserve">SERVICIO  DE APOYO FINANCIERO PARA LA IMPLEMENTACION DE ESQUEMAS DE PAGOS POR SERVICIOS AMBIENTALES </t>
  </si>
  <si>
    <t xml:space="preserve">Caracterizar  entidades, actores para vinculacion y desarrollo de esta iniciativa, teniendo en cuenta la  compensación ambiental segun las acciones que ejerce en el territorio. </t>
  </si>
  <si>
    <t xml:space="preserve">Formulación de  metodologia, que defina las acciones para aplicar los incentivos económicos determinada a partir de  la norma. </t>
  </si>
  <si>
    <t>Relación de proyectos presentados, clasificados y seleccionados para intervención de las cuencas relacionadas.</t>
  </si>
  <si>
    <t xml:space="preserve">Generar alianzas estrategicas con diferentes entidades de orden público y privado, sectores productivos para la identificacion de ecosistemas estrategicos que permitan aplicar incentivos economicos en las comunidades según la jurisdiccion. </t>
  </si>
  <si>
    <t>Revision de proyectos formulados para atender las necesidades en las cuencas Zulia,Pamplonita y Algodonal.</t>
  </si>
  <si>
    <t xml:space="preserve">Definicion de criterios según los lineamientos metodologicos para la aplicación de incentivos economicos beneficiando la proteccion y conservacion de ecosistemas  del departamento. </t>
  </si>
  <si>
    <t xml:space="preserve">Presentacion de las acciones que se derivan en la estruccion de cada proyecto con influencia en las cuencas de los rios Zulia, Pamplonita y Algodonal. </t>
  </si>
  <si>
    <t xml:space="preserve">DOCUMENTO DE POLITICA PARA LA CONSERVACION DE LA BIODIVERSIDAD Y SUS SERVICIOS ECOSISTEMICOS </t>
  </si>
  <si>
    <t xml:space="preserve">Articulación con entidades publico-privadas, sector productivo y otros </t>
  </si>
  <si>
    <t>Clasificación y selección de proyectos agroforestales en zonas de influencia de las cuencas Zulia, Pamplonita y Algodonal</t>
  </si>
  <si>
    <t>Revisión y correcciones de proyectos  agroforestales en zonas de influencia de las cuencas Zulia, Pamplonita y Algodonal</t>
  </si>
  <si>
    <t xml:space="preserve">Desarrollo de acciones para la ejecucion de proyectos agroforestales con incluencia en las cuencas de de los rios Zulia, Pamplonita y Algodonal. </t>
  </si>
  <si>
    <t xml:space="preserve">INFRAESTRUCTURA ECOTURISTICA CONSTRUIDA </t>
  </si>
  <si>
    <t xml:space="preserve"> Identificar las áreas del departamento donde se considere factible la implementación de sistemas de suministro de energía fotovoltaica según los objetivos de la iniciativa. </t>
  </si>
  <si>
    <t xml:space="preserve">Relacion de los municipios y las zonas especificas que cumplan con el requerimiento para subsanar necesidades de reconversion energetica </t>
  </si>
  <si>
    <t xml:space="preserve">Identificar y seleccionar, según los criterios basados en la necesidad de las zonas no interconectadas la cantidad de soluciones fotovoltaicas que se requieran para la modernizacion energetica del departamento. </t>
  </si>
  <si>
    <t>Relacion de zonas seleciconadas para la instalacion de soluciones fotovoltaicas.</t>
  </si>
  <si>
    <t xml:space="preserve">Realizar la gestión necesaria con las administraciones municipales, entidades no gubernamentales u organismos internacionales, que contribuyan a la implementación del mayor número de sistemas fotovoltaicos. </t>
  </si>
  <si>
    <t xml:space="preserve">Actos Administrativos, actas de reunión, convenios, acuerdos entre otros. </t>
  </si>
  <si>
    <t xml:space="preserve">Instalación de sistemas fotovoltaicos como solución a los sitios no interconectados seleccionados previamente. </t>
  </si>
  <si>
    <t xml:space="preserve">Soluciones fotovoltaicas instaladas en las zonas no interconectadas identificadas del departamento </t>
  </si>
  <si>
    <t>SERVICIOS DE RESTAURACION DE ECOSISTEMAS</t>
  </si>
  <si>
    <t>Identificar y caracterizar las áreas que representan un interés estratégico para la protección de medio ambiente en el departamento, según la orientación de CORPONOR</t>
  </si>
  <si>
    <t xml:space="preserve">Relación de predios de interés para la protección de recursos naturales en el departamento. </t>
  </si>
  <si>
    <t xml:space="preserve">Concertación con CORPONOR y alcaldías, la pertinencia, viabilidad y posibilidad de la adquisición de los predios seleccionados </t>
  </si>
  <si>
    <t>Acta de reuniones y conclusiones, así como la selección de los predios que representan mayor interés para la adquisición.</t>
  </si>
  <si>
    <t xml:space="preserve">Relación de predios adquiridos por la gobernación y características de los mismos. </t>
  </si>
  <si>
    <t xml:space="preserve">Identificación de áreas para adquisición de predios para adquisicipon de hectareas en áreas estrátegicas, revision de criterios según lineamientos normativos. </t>
  </si>
  <si>
    <t xml:space="preserve">Actos administrativos. Acuerdos, convenios entre otros documentos normalizados. </t>
  </si>
  <si>
    <t>SERVICIOS DE PROTECCION DE ECOSISTEMAS</t>
  </si>
  <si>
    <t>Identificación de áreas para aislamiento, según la caracterización,  teniendo en cuenta las adquiridas por el departamento, y entre las partes según las directrices de actos administrativos celebrados, con el proposito de conservación y  protección de medio ambiente y que requieren aislamiento en el departamento, según la orientación.</t>
  </si>
  <si>
    <t xml:space="preserve">Concertación con autoridad ambiental,  alcaldías, para viabilidad de criterios que establecen  aislamiento de los predios seleccionados mediante                                                                                                           convenios y acuerdos determinando </t>
  </si>
  <si>
    <t xml:space="preserve">Establecer los convenios y acuerdos para el aislamiento de predios seleccionados </t>
  </si>
  <si>
    <t xml:space="preserve">Actos administrativos., acuerdos, convenios entre otros documentos normalizados. </t>
  </si>
  <si>
    <t xml:space="preserve">Kilometro de aislamiento adquiridos para la conservación y protección de ecosistemas estrategicos del departamento </t>
  </si>
  <si>
    <t>Documento tecnico que fundamenta la metodologia para el  área de aislamiento.</t>
  </si>
  <si>
    <t xml:space="preserve">GESTIÓN INTEGRAL DEL RECURSO HIDRICO </t>
  </si>
  <si>
    <t>OBRAS Y MEDIDAS DE ADECUACION HIDRAULICA</t>
  </si>
  <si>
    <t xml:space="preserve">CONSERVACION Y RESTAURACION DE LOS ECOSISTEMAS RESPONSABLES DE LA REGULACION HIDRICA EN EL DEPARTAMENTO NORTE DE SANTANDER </t>
  </si>
  <si>
    <t>Identificación de perfiles de proyecto priorizados, valorados según criterios de mesa de armonización POMCAS, relacionados a las necesidades requeridas en cada una de las tres cuencas de los ríos Pamplonita, Zulia y Algodonal.</t>
  </si>
  <si>
    <t>Documento con la relación de  los perfiles de proyectos mas destacados para suplir las necesidades de la zona de influencia a las cuencas de los ríos Zulia, Pamplonita y Algodonal. Con los respectivos criterios de factibilidad.</t>
  </si>
  <si>
    <t>Formulación de proyectos priorizados según la identificacion y selección de los perfiles planteados a traves de la herramienta POMCAS para los ríos Zulia, Pamplonita y Algodonal</t>
  </si>
  <si>
    <t xml:space="preserve"> Propuesta  fundamentada en la  identificación de cada perfil para las cuencas de los ríos Zulia Pamplonita y Algodonal.</t>
  </si>
  <si>
    <t>Articulación con autoridad ambiental, sectores productivos y/o actores de valor con influencia en actividades que destaquen la necesidad de compensar la huella hidrica, según la  trazabilidad indicada en  la lesgislación ambiental nacional que se refleje en el territorio.</t>
  </si>
  <si>
    <t>Adjudicación de proyectos priorizados según lo planteado en los POMCAS de los ríos Zulia, Pamplonita y Algodonal</t>
  </si>
  <si>
    <t>Proyectos adjudicados o liquidados según lo planteado en los POMCAS de los ríos Pamplonita, Zulia y Algodonal</t>
  </si>
  <si>
    <t>SERVICIO DE IMPLEMENTACION DE HERRAMIENTAS NACIONALES DE COMUNICACIÓN, DIVULGACION Y CUALIFICACION DE ACTORES</t>
  </si>
  <si>
    <t>Selección y caracterización de  beneficiarios con PSA en las cuencas altas y media - altas de los ríos Zulia, Pamplonita y Algodonal.</t>
  </si>
  <si>
    <t>Listado y caracterización  de beneficiarios de PSA</t>
  </si>
  <si>
    <t>2023-04-31</t>
  </si>
  <si>
    <t xml:space="preserve">Formulación de metodología para la aplicación  de PSA en las cuencas altas y media - altas de los ríos Zulia, Pamplonita y Algodonal. </t>
  </si>
  <si>
    <t>Documento con guía metodologica para aplicar PSA en las zonas de influencia a las cuencas del departamento.</t>
  </si>
  <si>
    <t xml:space="preserve">Articulacion con empresa pública, privada, sector prodcutivo para establecer pagos por servicios ambientales-PSA a los beneficiarios seleccionados según lo dispuesto en esta meta. </t>
  </si>
  <si>
    <t xml:space="preserve">Establecer pagos por servicios ambientales-PSA a los beneficiarios seleccionados según lo dispuesto en esta meta. </t>
  </si>
  <si>
    <t>Comprobante de asignación del PSA a los usuarios relacionados</t>
  </si>
  <si>
    <t>SERVICIO DE ASISTENCIA TECNICA PARA LA PROMOCION DEL USO EFICIENTE Y AHORRO DEL AGUA</t>
  </si>
  <si>
    <t>Identificación de zonas y áreas con características de páramos, factibles para la implementación de proyectos de desarrollo por la aplicación de buenas prácticas agrícolas o  ganaderas según la delimitación del  MADS</t>
  </si>
  <si>
    <t>Relación de zonas u predios que cumplen con las características necesarias para ser beneficiadas por proyectos que implementen BPA Y BPG.</t>
  </si>
  <si>
    <t xml:space="preserve">Realizar la gestión necesaria con entidades y administraciones municipales para la implementación de proyectos productivos en las zonas identificadas, según las condiciones necesarias para ser beneficiarios de estos. </t>
  </si>
  <si>
    <t>Actas de reuniones, convenios y  acuerdos logrados con entidades o particulares para la implementación de proyectos en las áreas seleccionadas.</t>
  </si>
  <si>
    <t xml:space="preserve">Formulación de proyectos y revisión de propuestas con la priorización de zonas que requieran la aplicación de los mismos, en BPA y BPG según la delimitación del MADS. </t>
  </si>
  <si>
    <t xml:space="preserve">Documento técnico con la descripción metodologica de los proyectos y perfiles identificados para la zona de influencia en páramo, fundamentando las BPA y BPG. </t>
  </si>
  <si>
    <t xml:space="preserve">Formular adjudicar y/ó ejecutar los proyectos aprobados en las zonas identificadas según el objetivo de esta meta. </t>
  </si>
  <si>
    <t>Relación de proyectos con factibilidad de cumpliemiento a los criterios especificados en las acciones de la meta.</t>
  </si>
  <si>
    <t xml:space="preserve">FORTALECIMIENTO DEL DESEMPEÑO AMBIENTAL DE LOS SECTORES PRODUCTIVOS </t>
  </si>
  <si>
    <t>SERVICIO DE ASISTENCIA TECNICA PARA LA CONSOLIDACION DE NEGOCIOS VERDES</t>
  </si>
  <si>
    <t xml:space="preserve">FORTALECIMIENTO DEL DESEMPEÑO AMBIENTAL DE LOS SECTORES PRODUCTIVOS PARA UN AMBIENTE MULTISECTORIAL SOSTENIBLE EN EL DEPARTAMENTO </t>
  </si>
  <si>
    <t>Establecer relaciones con entidades u organizaciones para la formulación de propuestas que propendan por el desarrollo de iniciativas productivas o de servicios con enfoque ambiental o sostenible.</t>
  </si>
  <si>
    <t xml:space="preserve"> Actas de reuniones, convenios y  acuerdos logrados con entidades o particulares para la implementación de proyectos que promuevan la creación o desarrollo de negocios verdes.</t>
  </si>
  <si>
    <t xml:space="preserve">Formulación de metodología para revisión y verificación  de proyectos que  consolidan la creación de emprendiemiento y/ó el fortalecimiento de negocios verdes. </t>
  </si>
  <si>
    <t>Proyectos formulados y revisados para incentivar la economía verde en el departamento.</t>
  </si>
  <si>
    <t>Implementación de estgrategias que  promuevan el desarrollo de negocios verdes en el departamento.</t>
  </si>
  <si>
    <t xml:space="preserve">Ejecución o adjudicación de proyectos que promuevan la economía verde en el departamento. </t>
  </si>
  <si>
    <t>FORTALECIMIENTO DEL DESEMPEÑO AMBIENTAL DE LOS SECTORES PRODUCTIVOS</t>
  </si>
  <si>
    <t xml:space="preserve">SERVICIO DE DIVULGACION DE LA INCORPORACION DE CONSIDERACIONES AMBIENTALES EN LA PLANIFICACION SECTORIAL </t>
  </si>
  <si>
    <t xml:space="preserve">Generar espacios de articulación con entidades y empresas del sector turístico para la creación de ejes ambientales sobre los cuales desarrollar iniciativas eco turísticas, de turismo de naturaleza o turismo de experiencia. </t>
  </si>
  <si>
    <t>Actas de reuniones, convenios, acuerdos, logrados con entidades o actores del sector turístico del departamento en función de la creación de un eje ambiental en el sector.</t>
  </si>
  <si>
    <t>Formular o gestionar la creación de proyectos eco turístico, de turismo de naturaleza o turismo de experiencia, para ser implementado en el departamento.</t>
  </si>
  <si>
    <t>Proyectos formulados y revisados que insten por la creación y desarrollo de un eje ambiental para el desarrollo de tursimo sostenible, turismo de naturaleza y similares.</t>
  </si>
  <si>
    <t xml:space="preserve">Ejecución o adjudicación de proyectos que incentiven el ecoturismo, turismo de naturaleza o turismo de experiencia. </t>
  </si>
  <si>
    <t xml:space="preserve">Proyectos ejecutados o en ejecución que promuevan la creación de un eje ambiental para el desarrollo de turismo de naturaleza y similares. </t>
  </si>
  <si>
    <t>SERVICIO DE SEGUIMIENTO Y EVALUACION DE LOS PROGRAMAS DE RECOLECCION DE RESIDUOS POSCONSUMO</t>
  </si>
  <si>
    <t>Formulacion de estrategia para análisis y evaluación de la información recopilada de los diferentes municipios del departamento, cualificando según criterios normativos los impactos generados por la disposición final de los mismos registrados en el PGIRS</t>
  </si>
  <si>
    <t xml:space="preserve">Documento técnico  descriptivo de la ruta de analisis de información con criterios normativos para evaluación de impactos generados por el  manejo de residuos solidos y otros en el departamento. </t>
  </si>
  <si>
    <t>Recopilación de indicadores de operación que permitan apoyar las actividades de disminución y mitigación de impactos generados por los residuos sólidos y demás en el departamento.</t>
  </si>
  <si>
    <t>Marco metodologico para la buena practica de informacion en el departamento.</t>
  </si>
  <si>
    <t xml:space="preserve">        Estrategia para el fortalecimiento y desarrollo de acciones del sector relacionado con el servicio de aseo para la gestión integral de residuos sólidos a través de apoyo técnico  con alcance regional.</t>
  </si>
  <si>
    <t>Documento técnico  con la estrategia diseñada.</t>
  </si>
  <si>
    <t>Estrategia de fortalecimiento de las capacidades en comunidades asentadas en territorio para el manejo de residuos sólidos y demás, según la clasificación en la fuente mediante  normatividad vigente.</t>
  </si>
  <si>
    <t xml:space="preserve">Documento técnico con estategia diseñada sobre la gestgión de residuos solidos con comunidades . </t>
  </si>
  <si>
    <t>SERVICIO DE VIGILANCIA DE LA CALIDAD DEL AIRE</t>
  </si>
  <si>
    <t xml:space="preserve">Establecer contenidos y orientaciones en cuanto a la norma ISO 14001 y similares para la creación de un programa de capacitaciones que  propendan a la incorporación de estas normas en sectores productivos del departamento. </t>
  </si>
  <si>
    <t>Documento técnico con  contenido del programa de capacitaciones en sistemas gestión ISO 140001 para sectores productivos del departamento</t>
  </si>
  <si>
    <t>Establecer una relación de los diferentes sectores productivos  del departamento con capacidad de implementar el sistema de gestión ambiental según la norma 1400.</t>
  </si>
  <si>
    <t>Relación de los sectores productivos identificados en el departamento en condiciones de ser capacitados en sistema de gestión  ISO 14001</t>
  </si>
  <si>
    <t>Desarrollar un programa de capacitaciones  a organizaciones o entidades del sector productivo del departamento en SGA basado en la norma ISO 14001</t>
  </si>
  <si>
    <t xml:space="preserve">Actas y evidencias de las capacitaciones, así como una relación de sectores y entidades capacitadas </t>
  </si>
  <si>
    <t xml:space="preserve">DOCUMENTOS NORMATIVOS PARA EL FORTALECIMIENTO DEL DESEMPEÑO AMBIENTAL DE LOS SECTORES PRODUCTIVOS </t>
  </si>
  <si>
    <t xml:space="preserve">SERVICIOS DE ASISTENCIA TECNICA PARA LA INCORPORACION DE VARIABLES AMBIENTALES EN LA PLANIFICACION SECTORIAL </t>
  </si>
  <si>
    <t>Realizar un diagnóstico, que permita establecer los hogares de este tipo que operan actualmente en el departamento y las condiciones en que se encuentran los mismos</t>
  </si>
  <si>
    <t>Creación del censo de hogares protectores dentro del departamento.</t>
  </si>
  <si>
    <t>Establecer a partir del diagnóstico realizado, una proyección de zonas que puedan ser  beneficiarias de programas similares para la protección de animales en condición de abandono.</t>
  </si>
  <si>
    <t xml:space="preserve">Identificación y delimitación de áreas factibles para implementar programas similares. </t>
  </si>
  <si>
    <t xml:space="preserve">Formulación y revisión de proyecto para la creación de hogares para la protección de animales en condición de abandono. </t>
  </si>
  <si>
    <t xml:space="preserve">Proyecto creado y en proceso de licitación. </t>
  </si>
  <si>
    <t xml:space="preserve">GESTION DEL CAMBIO CLIMATICO PARA UN DESARROLLO BAJO EN CARBONO Y RESILIENTE AL CLIMA </t>
  </si>
  <si>
    <t xml:space="preserve">SERVICIO DE ARTICULACION PARA LA GESTION DEL CAMBIO CLIMATICO DE LA TOMA DE DECISIONES SECTORIALES Y TERRITORIALES </t>
  </si>
  <si>
    <t xml:space="preserve">DESARROLLO DE ACCIONES PARA LA MITIGACION AL CAMBIO CLIMATICO EN EL DEPARTAMENTO DE NORTE DE SANTANDER </t>
  </si>
  <si>
    <t xml:space="preserve">Diseño de programa para incentivar el uso e implementación de sistemas de energías renovables en el departamento. </t>
  </si>
  <si>
    <t xml:space="preserve">Programa diseñado, en el que se establezca las condiciones, características y requisitos para acceder incentivos por parte del sector productivo que generen mayor interés en el uso de las energías renovables.  </t>
  </si>
  <si>
    <t xml:space="preserve">Identificar y focalizar las zonas o áreas sobre las cuales se proyectará la aplicación de este programa. </t>
  </si>
  <si>
    <t xml:space="preserve">Relación de zonas, y caracterización de las mismas para determinar la implementación de este programa. </t>
  </si>
  <si>
    <t>Articular con entidades locales, nacionales e internacionales que tengan como objeto la creación de condiciones favorables para la implementación de sistemas de suministros de energía renovables, a través de incentivos u otras figuras.</t>
  </si>
  <si>
    <t xml:space="preserve">Actas de reuniones, acuerdos y convenios logrados para la implementación de sistemas de energía renovable. </t>
  </si>
  <si>
    <t xml:space="preserve">GESTION DEL CAMBIO CLIMATICO PARA UN DESARROLLO BAJO EN CARBONO Y RESILIENTE AL CLIMA  </t>
  </si>
  <si>
    <t>DOCUMENTOS DE LINEAMIENTOS TECNICOS PARA LA GESTION DEL CAMBIO CLIMATICO Y UN DESARROLLO BAJO EN CARBONO Y RESILIENTE AL CLIMA</t>
  </si>
  <si>
    <t>Identificacion y selección de perfiles contemplados en el PLAN DEPARTAMENTAL DE EXTENSIÓN AGROPECUARIA -PDEA, para la conservación y sostenibilidad de los recuros naturales.</t>
  </si>
  <si>
    <t xml:space="preserve">Documento que relacione la selección de los perfiles identificados en el PDEA </t>
  </si>
  <si>
    <t xml:space="preserve">Articular con entes competentes para identificar los proyectos relacionados a la extensión agropecuaria en el deparamento, con el proposito de fortalecer las actividades que se desarrollan sobre el suelo del departamento. </t>
  </si>
  <si>
    <t>Actas de reuniones, acuerdos y convenios logrados para el fortalecimiento y conservacion de suelo en el departamento</t>
  </si>
  <si>
    <t xml:space="preserve">Estrategia de construccion de  condiciones y necesidades mínimas que permitan dar inicio a la implementación del programa diseñado. </t>
  </si>
  <si>
    <t>Documento tecnico de criterios para la implementación de poryectos con BPA del PDEA.</t>
  </si>
  <si>
    <t>SERVICIO DE APOYO TECNICO PARA LA IMPLEMENTACION DE ACCIONES DE MITIGACION Y ADAPTACION AL CAMBIO CLIMATICO</t>
  </si>
  <si>
    <t xml:space="preserve">Diagnóstico de consumo o demanda de energía eléctrica en las instalaciones de la gobernación, en su edificio central. </t>
  </si>
  <si>
    <t xml:space="preserve">Diagnóstico de consumo o demanda de electricidad de las instalaciones de la gobernación en su edificio central. </t>
  </si>
  <si>
    <t xml:space="preserve">Socialización con dependencias y encargados del manejo del suministro eléctrico de las instalaciones de la gobernación en su edificio central </t>
  </si>
  <si>
    <t xml:space="preserve">Actas de reuniones con dependencias y actores relacionados. </t>
  </si>
  <si>
    <t xml:space="preserve">Diseño de un sistema de suministro aislado de energía eléctrica renovable con capacidad de cubrir la demanda de las instalaciones, así como una propuesta de distribución espacial según las características de la edificación. </t>
  </si>
  <si>
    <t xml:space="preserve">Diseño de sistema fotovoltaico para la gobernación. </t>
  </si>
  <si>
    <t>Unidad fotovoltaica de reconversión energética implementado en una dependencia de la gobernación</t>
  </si>
  <si>
    <t>Unidad foltovoltaica instalada y en funcionamiento</t>
  </si>
  <si>
    <t>DOCUMENTOS DE PLANEACION PARA LA GESTION DEL CAMBIO CLIMATICO Y UN DESARROLLO BAJO EN CARBONO Y RESILENCIA AL CLIMA</t>
  </si>
  <si>
    <t>Establecer según las características del departamento un programa representativo y de impacto en disminución de GEI:</t>
  </si>
  <si>
    <t xml:space="preserve">Establecer las características, objeto y viabilidad del programa. </t>
  </si>
  <si>
    <t>Estructuración del Proyecto respectivo para la implementación del programa de modernización ecológica.</t>
  </si>
  <si>
    <t xml:space="preserve">Proyecto formulado y revisado según las necesidades del programa a implementar </t>
  </si>
  <si>
    <t xml:space="preserve">Implementación de programa  diseñado para la modernización ecológica mediante el uso de energía renovable. </t>
  </si>
  <si>
    <t xml:space="preserve">Evidencias de implementación de programa para la modernización ecológica. </t>
  </si>
  <si>
    <t>SERVICIO DE INFORMACION PARA EL SEGUIMIENTO A LOS COMPROMISOS EN CAMBIO CLIMATICO DE COLOMBIA</t>
  </si>
  <si>
    <t>Generar espacios de discusión y articulación con entidades locales y regionales para la implementación de proyectos encaminados a la adaptación del cambio climático para el departamento.</t>
  </si>
  <si>
    <t>Actas de reuniones con entidades públicas y privadas y actores relacionados.</t>
  </si>
  <si>
    <t>Formular proyectos de carácter departamentales con impactos significativos sobre las causas del cambio climático o la adaptación para contrarrestar el mismo.</t>
  </si>
  <si>
    <t xml:space="preserve"> Relación de proyectos formulados de carácter departamental.</t>
  </si>
  <si>
    <t>Implementar proyectos de carácter departamental con impactos significativos sobre las causas del cambio climático o la adaptación para contrarrestar el mismo.</t>
  </si>
  <si>
    <t xml:space="preserve">Proyectos ejecutados o en ejecución para la adaptación al cambio climático. </t>
  </si>
  <si>
    <t xml:space="preserve">EDUCACIÓN AMBIENTAL  </t>
  </si>
  <si>
    <t>SERVICIOS DE APOYO FINANCIERO PARA LA CALIDAD EN EDUCACION AMBIENTAL EN LA EDUCACION SUPERIOR</t>
  </si>
  <si>
    <t>FORTALECIMIENTO DEL PROGRAMA MAS OPORTUNIDADES PARA LA CULTURA AMBIENTAL EN EL DEPARTAMENTO NORTE DE SANTANDER</t>
  </si>
  <si>
    <t>Establecer mecanismos de articulación y gestión permanente con centros de educación superior para la generación de investigaciones en materia ambiental así como de su difusión en medios acreditados para publicaciones científicas.</t>
  </si>
  <si>
    <t xml:space="preserve">Canal de comunicación y relacionamiento interinstitucional con Instituciones de educación superior </t>
  </si>
  <si>
    <t xml:space="preserve">Relación de grupos y semilleros de investigación, en Instituciones de educación superior con líneas de investigación afines al ambiente, en contacto con la secretaria de ambiente, recursos naturales y sostenibilidad </t>
  </si>
  <si>
    <t xml:space="preserve">Generar a partir de incentivos y relacionamiento permanente un flujo continuo de productos intelectuales enfocados en el área ambiental desde los centros de educación superior. </t>
  </si>
  <si>
    <t xml:space="preserve">Establecer canales de difusión y publicación de investigaciones científicas especialmente para estudios e investigaciones relacionadas al medio ambiente. </t>
  </si>
  <si>
    <t xml:space="preserve">Convenios interinstitucionales para la difusión y publicación de las investigaciones desarrolladas en los Instituciones  de educación superior. </t>
  </si>
  <si>
    <t xml:space="preserve">SERVICIO DE EDUCACION INFORMAL AMBIENTAL </t>
  </si>
  <si>
    <t>Diseñar un programa de formación para los diferentes subregiones del departamento en cuanto a la gestion integral de los recursos hídricos y cambio climático.</t>
  </si>
  <si>
    <t>Programa  de capacitación diseñado</t>
  </si>
  <si>
    <t>Actas y acuerdos con las entidades terrtiroriales y comunidades de los municipios</t>
  </si>
  <si>
    <t>Articulación y reuniones con municipios para abordar temas de gestión del recurso hídrico</t>
  </si>
  <si>
    <t>Actividades de formación en gestión del recurso hídrico y cambio climático.</t>
  </si>
  <si>
    <t>Capacitaciones y talleres.</t>
  </si>
  <si>
    <t xml:space="preserve">SERVICIO DE ASISTENCIA TECNICA PARA LA IMPLEMENTACION DE ESTRATEGIAS EDUCATIVO AMBIENTALES Y DE PARTICIPACION </t>
  </si>
  <si>
    <t>Generar conjuntamente con Secretaria de Educación departamental las condiciones  necesarias para implementar un programa de educación orientado a la protección de flora y fauna silvestre en el departamento.</t>
  </si>
  <si>
    <t>Actas de reunión para la articulación que permita el diseño del programa .</t>
  </si>
  <si>
    <t>Crear espacios de articulación con instituciones educativas del departamento para la implementación de un programa de educación ambiental orientado a la protección de flora y fauna silvestre.</t>
  </si>
  <si>
    <t xml:space="preserve">Actas de reunión de articulación para la implementación del programa </t>
  </si>
  <si>
    <t>Iniciar a ejecutar actividades programadas en estas instituciones.</t>
  </si>
  <si>
    <t>Reaización de  talleres y/o capacitaciones</t>
  </si>
  <si>
    <t xml:space="preserve">ECUACIÓN AMBIENTAL </t>
  </si>
  <si>
    <t xml:space="preserve">DOCUMENTOS DE LINEAMIENTOS TECNICOS PARA EL DESARROLLO DE LA POLITICA AMBIENTAL </t>
  </si>
  <si>
    <t>Generar conjuntamente con Secretaria de Educación departamental las condiciones  necesarias para implementar un programa de educación dirigido a docentes, orientado a gestión del recurso hídrico en el departamento.</t>
  </si>
  <si>
    <t xml:space="preserve">Actas de espacios de articulación para diseño del programa </t>
  </si>
  <si>
    <t>Crear espacios de articulación con instituciones educativas del departamento para la implementación de un programa de educación dirigido a docentes, orientado a gestión del recurso hídrico en el departamento.</t>
  </si>
  <si>
    <t xml:space="preserve">Actas de espacios de articulación para la implementación del programa </t>
  </si>
  <si>
    <t>Iniciar actividades de capacitación programadas con docentes  en el área ambiental.</t>
  </si>
  <si>
    <t xml:space="preserve">SERVICIO DE DIVULGACION PARA LA INFORMACION DE LA POLITICA NACIONAL DE EDUCACION AMBIENTAL Y PARTICIPACION </t>
  </si>
  <si>
    <t xml:space="preserve">Diseñar la propedéutica y contenido del programa de capacitaciones para los diferentes municipios del departamento para el manejo de residuos sólidos. </t>
  </si>
  <si>
    <t xml:space="preserve">Propedéutica y contenido programatico del programa de capacitaciones para el manejo de residuos sólidos. </t>
  </si>
  <si>
    <t>Articulación con el ente territorial  y actores relacionados con el manejo de los residuos sólidos en los municipios seleccionados para dar inicio al programa de capacitación</t>
  </si>
  <si>
    <t xml:space="preserve">Actas, acuerdos y convenios logrados con los entes y actores interesados en la implementación de este programa de capacitación </t>
  </si>
  <si>
    <t>Capacitación a integrantes de estos grupos focalizados.</t>
  </si>
  <si>
    <t>Evidencias de talleres y secciones de capacitaciones desarrolladas en los municipios seleccionados para dar inicio al programa.</t>
  </si>
  <si>
    <t xml:space="preserve">4001
</t>
  </si>
  <si>
    <t xml:space="preserve">Acceso a soluciones de vivienda (4001)
</t>
  </si>
  <si>
    <t>Servicio de asistencia técnica en proyectos de Vivienda (4001002)</t>
  </si>
  <si>
    <t>Apoyo para el fortalecimiento institucional tecnico y logistico de actividades programas y/o proyectos que fortalezcan atiendan y satisfagan a la poblacion vulnerables y que logren un habitat digno en el Departamento Norte de Santander</t>
  </si>
  <si>
    <t>Articular esfuerzos en la gestion de recurso para proyetos de construcion de vivienda rural y urbana.</t>
  </si>
  <si>
    <t>Convenios de proyectos de Vivienda nueva</t>
  </si>
  <si>
    <t xml:space="preserve">Organización admiistrativa y contractual de los diferentes procesos para el desarrollo de acciones institucionales enfocadas en materia de vivienda. </t>
  </si>
  <si>
    <t>Informes de actividades</t>
  </si>
  <si>
    <t>Apoyo técnico, administrativoo en los programas, planes y proyectos direccionados por el Gobierno Nacional</t>
  </si>
  <si>
    <t>Socilaizacion de los Programas y Subsidios direccionados por el Gobierno Nacional para adquision de vivienda nueva, organizar todo el proceso logistico de socilaizacion en los diferentes municipios.</t>
  </si>
  <si>
    <t>Informe de actividades y/oListados de asitencias</t>
  </si>
  <si>
    <t>Atender las solicitudes de los municipos de las madres cabeza de familia, tercerda edad, victimas, Pobreza extrema y Beneficiarios de subsidios.</t>
  </si>
  <si>
    <t>Asistencia Tecnica a los Municipios para Gestionar e implementar de estrategias en busquedad de Recursos para programas de vivienda que contribuyan a disminuir el deficit de vivienda, Con entidades territoriales, nacionales, Cooperacion Internacion y Otros.</t>
  </si>
  <si>
    <t>Informes de actividades de municipios atendidos</t>
  </si>
  <si>
    <t xml:space="preserve">Realizar los respectivos conceptos arquitectónicos dentro de los programas y proyectos que adelante la Secretaría de Hábitat.  </t>
  </si>
  <si>
    <t>Realizar acompañamiento tecnico en la Estructuracion, la elaboracion de Estudios, diseñoS, planos, presupuesto y memoris para el Proceso de Construccion de viviendas nuevas.</t>
  </si>
  <si>
    <t>Recepcionar, seleccionar y revisar proyectos de solicitud de Obras de Urbanismo.</t>
  </si>
  <si>
    <t>Solicitudes recibidas</t>
  </si>
  <si>
    <t xml:space="preserve">Articular esfuerzos en la gestion de proyectos y  recursos con Entidades Territoriales y Nacionales, Cooperacion Internacion y Otros. atraves de la cofinanciacion </t>
  </si>
  <si>
    <t xml:space="preserve">Convenios de proyectos </t>
  </si>
  <si>
    <t>Asistencia tecnica a los Municipios para Focalizar y identificar lotes con el fin de comprar o legalizar predios de prodiedad del departamento para la contruccion de vivienda.</t>
  </si>
  <si>
    <t>Articular esfuerzos en la gestion de Recurso para la adquisicion de lotes.</t>
  </si>
  <si>
    <t>Informes de actividades o convenios</t>
  </si>
  <si>
    <t>Realizar acompañamiento a los municipios para brindar asesoría a la política publicas acordes con el ordenamiento del territorio, con junto con la secretaria de planeación.</t>
  </si>
  <si>
    <t>Articular esfuerzos con los Municipios</t>
  </si>
  <si>
    <t xml:space="preserve">Asistencia Tecnica y acompañamiento a los Municipios en los diferentes procesos  para la articulacion y gestion de recursos con las diferentes entidades municipales, departamentales, nacionales, ONG y otras para Mejoramientos de Vivienda,     </t>
  </si>
  <si>
    <t>Realizar acompañamiento tecnico en la elaboracion de Estudios, diseñoS, planos, presupuesto y memoris para los Proceso de mejoramiento de vivienda en la zona urbana y rural del Departamento</t>
  </si>
  <si>
    <t xml:space="preserve">Obras de Mejoramientos de vivienda, </t>
  </si>
  <si>
    <t>contrato de obra</t>
  </si>
  <si>
    <t xml:space="preserve">Realizar los respectivos conceptos arquitectónicos dentro de los programas y proyectos que adelante la Secretaría de Hábitat. </t>
  </si>
  <si>
    <t>Identificar los Muicipios con la necesidad de Implementar proyectos</t>
  </si>
  <si>
    <t>Atención y visita a la comunidad en solicitudes de mejoramiento de vivienda por diversos desastres naturales o deterioro propio.</t>
  </si>
  <si>
    <t>Informes de actividades/ asistencia</t>
  </si>
  <si>
    <t>Atender las solicitudes de los municipos de los diferentes grupos poblacionales y Beneficiarios de subsidios.</t>
  </si>
  <si>
    <t>Informes de actividades/asistencia</t>
  </si>
  <si>
    <t xml:space="preserve">Articular esfuerzos para  gestionar y / o presentar proyectos de Construccion de Unidades Sanitarias on Entidades Territoriales y Nacionales, Cooperacion Internacion y Otros. atraves de la cofinanciacion </t>
  </si>
  <si>
    <t>Asistencia Tecnica y acompañamiento a los Municipios  para proyectos de Unidades sanitarias.</t>
  </si>
  <si>
    <t>Atender las solicitudes de los municipos de los diferentes grupos poblacionales.</t>
  </si>
  <si>
    <t>Acceso a soluciones de vivienda (4001)</t>
  </si>
  <si>
    <t xml:space="preserve">Articular esfuerzos para  gestionar y / o presentar proyectos de Construccion Cocinas/estufas ecologicas con Entidades Territoriales y Nacionales, Cooperacion Internacion y Otros. atraves de la cofinanciacion </t>
  </si>
  <si>
    <t xml:space="preserve">Asistencia Tecnica y acompañamiento a los Municipios para proyectos de Cocinas/estufas ecologicas </t>
  </si>
  <si>
    <t>Realizar acompañamiento con la Consejeria de Gestion del riesgo, en zonas de alto riesgo en donde la comunidad presenten necesidades con sus viviendades por desastre naturales o deterioro.</t>
  </si>
  <si>
    <t>Asistencia Tecnica a los Municipios para identificar lotes de propiedad de entidades publicas.</t>
  </si>
  <si>
    <t>Verificar la funcionalidad de los lotes de propiedad de entidades publicas, con el objeto de que sean aptos para proyectos de vivienda.</t>
  </si>
  <si>
    <t>Articular con los municipios visitas para inventarios de lotes del departamento actulizar.</t>
  </si>
  <si>
    <t>Apoyo técnico en la verificación de Predios como aptos para la construcción de Vivienda Nueva.</t>
  </si>
  <si>
    <t xml:space="preserve">Socializar con todos los Municipios los requisitos para exencion del impuesto de registro conforme a la ordenanza 010 de 21 de septiembre de 2018 dentro del el proceso de Titulacion. </t>
  </si>
  <si>
    <t>Evidencia de socilaizacion.</t>
  </si>
  <si>
    <t>Atender las solicitudes de Exoneracion de Estampillas de Impuestos de registro de Predios</t>
  </si>
  <si>
    <t xml:space="preserve">Asesorar y realizar los tramites solicitados para la exoneracion de la estampilla impuesto de registro predios para la Titulacion de predios. </t>
  </si>
  <si>
    <t>Realizar el proceso administrativo para la Exoneracion de  Estampillas de Impuestos de registro de Predios</t>
  </si>
  <si>
    <t>Validacion  y registro de beneficirios según el grupo poblacional  en la plataformas de Vicitmas de la violencia a los beneficiarios de la exoneracion de estampilla para el proceso de titulacion de predios .</t>
  </si>
  <si>
    <t>Nº Meta PDDJ7:L46J7:L58J7:LJ7:R62</t>
  </si>
  <si>
    <t>LEVANTAMIENTO DE LA INFORMACION EN CAMPO. La toma de información de campo se deberá realizar con el equipo adecuado GPS para georreferenciar el eje de la vía y de los elementos y estructuras más significativas, una cinta métrica (decámetro y/o udometro) y un vehículo. Informacion que sera consignada en un formato y tabulada en un excel.</t>
  </si>
  <si>
    <t>Km de vias secundarias inventariadas</t>
  </si>
  <si>
    <t>Realizar visitas de inspeccion tecnica para determinar las necesidades y proceder a formalizar los procesos contractuales de acuerdo a la incorporacion de recursos.</t>
  </si>
  <si>
    <t>Continuar con la consolidacion  de la caracterizacion vial de los cooredores incluidos dentro de los proyectos ejecutados.</t>
  </si>
  <si>
    <t>Realizar los estructuracion de proyectos de estudios y diseños encaminados a los circuitos viales Departamentales.  Estudios que serviran como base para la implementacion de las obras.</t>
  </si>
  <si>
    <t>Estudios y diseños en circuitos viales departamnetales.</t>
  </si>
  <si>
    <t xml:space="preserve">Contratacion de empresas con experiencia en el tema de estudios y diseños de circuitos viales. </t>
  </si>
  <si>
    <t>Diagnóstico de la infraestructura vial actual, mostrando el estado de las vías y los proyectos que se encuentran en desarrollo en este momento y los proyectos futuros que se tienen en estudio.</t>
  </si>
  <si>
    <t>Km de vias mejordas y/o paviementadas en placas huellas, pavimentos flexibles o paviemntos rigidos.</t>
  </si>
  <si>
    <t>Contratación de proyectos referentes de obra</t>
  </si>
  <si>
    <t>Contratación de proyectos referentes de interventoria</t>
  </si>
  <si>
    <t>Realizar las actividades requeridas para la realizacion de mantenimientos en los sitios de solicitud de las diferenrtes municipios y necesidades que puedan surgir por diferentes causas naturales.</t>
  </si>
  <si>
    <t>Km de vias municipales con mantenimientos en conformaciones de cunetas y perfilados. (combos viales)</t>
  </si>
  <si>
    <t>Contratación de personal  técnico para realizar la estructuracion de proyectos referidos a mantenimientos preventivos</t>
  </si>
  <si>
    <t xml:space="preserve">Contratación de proyectos referentes de obra en mantenimiento. </t>
  </si>
  <si>
    <t>Contratacion de la interventoria</t>
  </si>
  <si>
    <t>Desarrollar y ejecutar proyectos gestionando recursos como secretria transversal para el mejormaiento y mantenimeinto de vias terciarias.</t>
  </si>
  <si>
    <t xml:space="preserve">Realizar las diferentes procesos requeridos para la construccion o mantenimiento de puentes Y/o puentes hamacas, visitas tecnicas, estudios y diseños, presupuesto y demas. </t>
  </si>
  <si>
    <t>Contratacion de la obra referentes a puentes o puentes hamacas.</t>
  </si>
  <si>
    <t>Contratación de proyectos referentes de interventoria de puentes y puente hamacas</t>
  </si>
  <si>
    <t>Desarrollar y ejecutar proyectos gestionando recursos como secretaria transversal para el mejoramiento y mantenimeinto de caminos ancestrales .</t>
  </si>
  <si>
    <t>Contratación de personal  técnico para realizar el estudios referentes a caminos ancestrales</t>
  </si>
  <si>
    <t xml:space="preserve">Gestionar recursos ante los diferentes entes para desarrollar proyectos de estudios y diseños en mejoramientos vias urbanos. </t>
  </si>
  <si>
    <t xml:space="preserve">Contratación de equipo técnico  para realizar el estudio y diseños de vias urbanas </t>
  </si>
  <si>
    <t>Conratación de la consultoria</t>
  </si>
  <si>
    <t xml:space="preserve">Gestionar y estructurar  proyectos de Pavimentacion de vias urbanas de acuerdo a las solicitudes priorizadas de los municipios. </t>
  </si>
  <si>
    <t>Contratacion de empresas con experiencia en obras de pavimentacion de vias en ccto rigido</t>
  </si>
  <si>
    <t>contratacion de la interventoria</t>
  </si>
  <si>
    <t xml:space="preserve">Desarrollo de estudios y diseños en lo referente a obras complementarias en las vias urbanas </t>
  </si>
  <si>
    <t>Asigancion de personal profesional del equipo de trabajo para realizacion de la supervision</t>
  </si>
  <si>
    <t>Acompañamiento al invias territorial en el proyecto de mantenimiento integral en las vias Cucuta-San Antonio, Cucuta - Patios y anillos oriental y occidental.</t>
  </si>
  <si>
    <t>Se continuara con el  acompañamiento en el desarrollo de la construcción del puente Mariano Ospina Pérez.</t>
  </si>
  <si>
    <t>Gestión para la construcción de circuitos peatonales, ciclorutas, malecones en las red vial del Área metropolitana de Cúcuta</t>
  </si>
  <si>
    <t>Gestión para la construcción y/o adecuación de terminales de transporte aéreo y/o terrestre</t>
  </si>
  <si>
    <t>NESTOR ALBERTO ROJAS CONTRERAS</t>
  </si>
  <si>
    <t>Apoyo para el mejoramiento de la gestión pública en  la secretaria de transito departamental norte de Santander.</t>
  </si>
  <si>
    <t>2021004540043.</t>
  </si>
  <si>
    <t>Contratación de personal profesional y de apoyo a la gestion para el acompanamiento de las actividades</t>
  </si>
  <si>
    <t>servicios y procesos  de Calidad ajustado a las exigencias del MIGP</t>
  </si>
  <si>
    <t>Seguridad de Transporte</t>
  </si>
  <si>
    <t>Servicio de apoyo tecnológico para la seguridad ciudadana en las vías</t>
  </si>
  <si>
    <t xml:space="preserve">Opcion en Plataforma web </t>
  </si>
  <si>
    <t>Estudio de factibilidad</t>
  </si>
  <si>
    <t>Apoyo para la implementación del plan departamental de seguridad vial.</t>
  </si>
  <si>
    <t>2020004540022.</t>
  </si>
  <si>
    <t>Contratacion de  personal  de apoyo a la gestion para el acompanamiento de las actividades</t>
  </si>
  <si>
    <t>Sedes operativas</t>
  </si>
  <si>
    <t>Intervenciones en seguridad vial</t>
  </si>
  <si>
    <t>Documentos de lineamientos técnicos o inform</t>
  </si>
  <si>
    <t>Plan</t>
  </si>
  <si>
    <t>Contratacion de  personal como auxiliar administrativo y de apoyo a la gestion para el acompanamiento de las actividades</t>
  </si>
  <si>
    <t>Contratacion de  personal  y de apoyo a la gestion para el acompanamiento de las actividades</t>
  </si>
  <si>
    <t>indeterminado</t>
  </si>
  <si>
    <t>Señalización</t>
  </si>
  <si>
    <t>programa</t>
  </si>
  <si>
    <t>Adquisicion de equipos e insumos</t>
  </si>
  <si>
    <t>Bienes</t>
  </si>
  <si>
    <t>Acceso de la prestacion a los servicios de agua potable y saneamiento basico</t>
  </si>
  <si>
    <t>Acueductos construidos</t>
  </si>
  <si>
    <t>Acueducto Metropolitano Francisco de Paubla SantanderH11:H22</t>
  </si>
  <si>
    <t>El Subproyecto 1 ya se termino 100 %</t>
  </si>
  <si>
    <t>Acueducto Metropolitano Francisco de Paubla Santander</t>
  </si>
  <si>
    <t xml:space="preserve">Subproyecto 3 esta 99% y subproyecto 4 terminado 100%  </t>
  </si>
  <si>
    <t>Cocertacion esquema de operación</t>
  </si>
  <si>
    <t>Actas</t>
  </si>
  <si>
    <t>Estudios y diseños alcantarillado vereda de Icota Mpio. De Cacota     Estudios y diseños de tramos de alcaltarillado de Municipio de Toledo.  Estudios y Diseños construccion planta del sistema de acueducto de comunidad bari Ikiacarora Mpio. Del Carmen.</t>
  </si>
  <si>
    <t>Ya se cumplio la meta programada para el cuatreño 2020 - 2023</t>
  </si>
  <si>
    <t xml:space="preserve">Acueductos Optimizados  y Alcantarillados Optimizados </t>
  </si>
  <si>
    <t>Optimizacion acueducto de Tibu -i Reformulacion de la planta de Tratamiento aguas residuales Regional en Pamplona,  - Optimizacion acueducto de la vereda la Rampachala, el salto y la Colorada Mpio el El Zulia. Reposicion de redes de Los Patios y Villa Rosario optimizacion acueducto urbano municipio de Cachira. Optimizacion acueducto de Villa Sucre, (Arboledas), optimizacion Acueducto vereda Ulaga de Pamplona.</t>
  </si>
  <si>
    <t>2019004540182,  2020542610030, 2021004540063 20191301010374, 2021004540063, 2021004540177</t>
  </si>
  <si>
    <t xml:space="preserve">Estudios y diseños  de geotecnia,  unidades individuales  Sanitarias rurales Mpios PDET. </t>
  </si>
  <si>
    <t>Alcantarillados construidos</t>
  </si>
  <si>
    <t xml:space="preserve"> Estudios y diseños de colector final de alcantarillado de Sardinata,  Optimizacion sistema de Acueducto Rural Corregimiento de la Gabarra Mpio de Tibu, Optimizacion Acueducto Urbano Mpio de Hacari. optimizacion alcantarillado de hacari. Optimizacion acueducto Mesitas.  Hacari.</t>
  </si>
  <si>
    <t xml:space="preserve">20191301010374, 2019004540140, </t>
  </si>
  <si>
    <t>Estructuracion tecnica financiero, administrativo y presupuestal de la planta de tratamiento de aguas residuales ,  area Metropolitana, Mpio. De Cucuta, Los Patios, Villa de Rosario. Cofinanciacion ptar de bochalema. Y Pamplonita</t>
  </si>
  <si>
    <t>Desarrollo de Estudios y Diseños y/oconstrucción</t>
  </si>
  <si>
    <t>Consecusion de recursos</t>
  </si>
  <si>
    <t>Avance de construccion</t>
  </si>
  <si>
    <t>diseños de estudios estaretigas residuos solidos mpio de mutiscua, Silos, ejecucion proyectos de residus solidos toledo y labateca</t>
  </si>
  <si>
    <t>Proceso Contractual</t>
  </si>
  <si>
    <t>Desarrollo de Estudios y Diseños</t>
  </si>
  <si>
    <t>Actas de Concertación</t>
  </si>
  <si>
    <t>Contratos celebrados</t>
  </si>
  <si>
    <t>Avance del esquema</t>
  </si>
  <si>
    <t>Acueductos Optimizacos</t>
  </si>
  <si>
    <t>Desarrollo del plan de Aseguramiento de la prestacion de los servicios publicos de Acueducto y Alcantarillado y Aseo del Area urbana del  Norte de Santander</t>
  </si>
  <si>
    <t>Concertación Plan de Aseguramiento</t>
  </si>
  <si>
    <t>Contratación</t>
  </si>
  <si>
    <t>Avance implementación plan de aseguramiento</t>
  </si>
  <si>
    <t>Avance implementación</t>
  </si>
  <si>
    <t>Acueductos Optimizados</t>
  </si>
  <si>
    <t>Implementacion de riego de monitoreo</t>
  </si>
  <si>
    <t>Plan de Gestion Social Mpio. PDA.</t>
  </si>
  <si>
    <t>Ya se cumplio la meta sobre la construccion de un Plan Social.</t>
  </si>
  <si>
    <t>Se esta realizando un nuevo Plan Social</t>
  </si>
  <si>
    <t>Plan Ambiental Mpios. PDA. Uso eficiente y ahorro de agua municipios</t>
  </si>
  <si>
    <t>Ya cumplio la meta se esta implementando el plan Ambiental.</t>
  </si>
  <si>
    <t>Se esta Implementado</t>
  </si>
  <si>
    <t>Plan de Gestion del Riesgo.</t>
  </si>
  <si>
    <t>Implementacion</t>
  </si>
  <si>
    <t>Implementación del Plan Ambiental</t>
  </si>
  <si>
    <r>
      <t>CÓDIGO PROGRAMA-</t>
    </r>
    <r>
      <rPr>
        <sz val="8"/>
        <rFont val="Calibri"/>
        <family val="2"/>
      </rPr>
      <t>MANUAL PROGRAMATICO</t>
    </r>
  </si>
  <si>
    <t>Ciencia, tecnología e innovación agropecuaria</t>
  </si>
  <si>
    <t>Servicio de Extensiòn Agropecuaria</t>
  </si>
  <si>
    <t>Asistencia y Acompañamiento Productivo a Productores Agrìcolas, Pecuarios, Forestales y Acuìcolas en el Departamento de Norte de Santander</t>
  </si>
  <si>
    <t>Informes trimestrales de avance PDD 2020-2023</t>
  </si>
  <si>
    <t>0.090</t>
  </si>
  <si>
    <t>Identificaciòn y selecciòn de usuarios</t>
  </si>
  <si>
    <t>N/A</t>
  </si>
  <si>
    <t>Tècnica</t>
  </si>
  <si>
    <t>Usuarios priorizados para atender mediante la prestaciòn del servicio pùblico de Extensiòn Agropecuaria</t>
  </si>
  <si>
    <t>Elaboraciòn de los proyectos de Extensiòn Agropecuaria por municipios</t>
  </si>
  <si>
    <t xml:space="preserve">2.1.1.02 Personal supernumerario y planta temporal </t>
  </si>
  <si>
    <t>Si</t>
  </si>
  <si>
    <t>Guìas operativas formuladas para la prestaciòn del servicio de Extensiòn Agropecuaria en cada municipio</t>
  </si>
  <si>
    <t>Asignaciòn de recursos financieros</t>
  </si>
  <si>
    <t>Financiera</t>
  </si>
  <si>
    <t>Certificado de Disponibilidad Presupuestal expedido</t>
  </si>
  <si>
    <t>Contrataciòn de la EPSEA y prestaciòn del servicio</t>
  </si>
  <si>
    <t>Jurìdica y administrativa</t>
  </si>
  <si>
    <t>Epsea contratada</t>
  </si>
  <si>
    <t>Servicio de apoyo financiero para el acceso al crédito agropecuario y rural</t>
  </si>
  <si>
    <t>Apoyo a la Implementaciòn de Proyectos Productivos y de Desarrollo Agropecuario en el Departamento de Norte de Santander</t>
  </si>
  <si>
    <t>Presentaciòn de requisitos por parte de los interesados ante la entidad bancaria</t>
  </si>
  <si>
    <t>Administativa</t>
  </si>
  <si>
    <t>Documentaciòn radicada</t>
  </si>
  <si>
    <t>Evaluaciòn de la solicitud</t>
  </si>
  <si>
    <t>Administrativa</t>
  </si>
  <si>
    <t>Solicitud crediticia evaluada</t>
  </si>
  <si>
    <t>Aval de la garantìa</t>
  </si>
  <si>
    <t>Certificaciòn de aval entregada</t>
  </si>
  <si>
    <t>Aprobaciòn y desembolso</t>
  </si>
  <si>
    <t>Servicio financiero aprobado y desembolsado</t>
  </si>
  <si>
    <t>Servicios financieros y gestión del riesgo para las actividades agropecuarias y rurales</t>
  </si>
  <si>
    <t>Recolecciòn, clasificaciòn, tabulaciòn y sistematizaciòn de informaciòn a nivel municipal</t>
  </si>
  <si>
    <t>2.1.1 Gstos de personal</t>
  </si>
  <si>
    <t>Oferta productiva agropecuaria vigencia 2022 recolectada, clasificada, tabulada y sistematizada de los diferentes municipios del departamento</t>
  </si>
  <si>
    <t>Validaciòn de informaciòn</t>
  </si>
  <si>
    <t>2.1.1 Gastos de personal</t>
  </si>
  <si>
    <t>Informaciòn recolectada, clasificada, tabulada, sistematizada y validada de la oferta productiva agropecuaria vigencia 2022 de los diferentes municipios del departamento validada</t>
  </si>
  <si>
    <t>Publicaciòn de informaciòn</t>
  </si>
  <si>
    <t>Tècnica y administrativa</t>
  </si>
  <si>
    <t>Informaciòn vigencia 2022 recolectada, clasificada, tabulada y publicada de la oferta productiva agropecuaria de los diferentes municipios del departamento</t>
  </si>
  <si>
    <t>Se posee la informaciòn de la oferta productiva departamental vigencia 2019, 2020 y 2021</t>
  </si>
  <si>
    <t>Infraestructura productiva y comercialización</t>
  </si>
  <si>
    <t>Distritos de adecuación de tierras rehabilitados, complementados y modernizados</t>
  </si>
  <si>
    <t>Identificiòn y elecciòn de distritos de riego a intervenir en rehabilitaciòn</t>
  </si>
  <si>
    <t>Distritos de riego priorizados</t>
  </si>
  <si>
    <t>Visita tècnica y elaboraciòn de presupuesto en rehabilitaciòn de infraestructura</t>
  </si>
  <si>
    <t>Presupuestos eleborados en rehabilitaciòn de distritos</t>
  </si>
  <si>
    <t>Gestiòn y asignaciòn de recursos</t>
  </si>
  <si>
    <t>Certificado de disponibilidad presupuestal expedido</t>
  </si>
  <si>
    <t>Contratciòn y ejecuciòn de obras de rehabilitaciòn</t>
  </si>
  <si>
    <t>2.3.2.01.01.001.03.08 Acueductos y otros conductos  de suministros de agua, excepto gasoductos</t>
  </si>
  <si>
    <t>Jurìdica y tècnica</t>
  </si>
  <si>
    <t>Distritos de adecuaciòn de tierras rehabilitados y complementados</t>
  </si>
  <si>
    <t>Ordenamiento social y uso productivo del territorio rural</t>
  </si>
  <si>
    <t>Servicio de apoyo financiero para la formalización de la propiedad</t>
  </si>
  <si>
    <t>informes trimestrales de avance PDD 2020-2023</t>
  </si>
  <si>
    <t>Recepciòn de solicitudes y documentos</t>
  </si>
  <si>
    <t>Solicitudes y documentos radicados</t>
  </si>
  <si>
    <t xml:space="preserve">Trabajos de campo predio a predio </t>
  </si>
  <si>
    <t>Tècnico</t>
  </si>
  <si>
    <t>Labores de campo en predio realizadas</t>
  </si>
  <si>
    <t>Conformaciòn de expedientes y preparaciòn de documentaciòn</t>
  </si>
  <si>
    <t>Jurìdico y administrativo</t>
  </si>
  <si>
    <t>Expedientes en formalizaciòn tramitados</t>
  </si>
  <si>
    <t>Gestiones ante notarìas y entrega de tìtulos</t>
  </si>
  <si>
    <t>Entrega de tìtulos de predios formalizados</t>
  </si>
  <si>
    <t>Servicio de acompañamiento productivo y empresarial</t>
  </si>
  <si>
    <t>Participaciòn en el Pilar 6 "REACTIVACIÒN ECONÒMICA Y PRODUCCIÒN AGROPECUARIA",  de los proyectos que hacen parte de los PDET dentro de la estrategia Catatumbo Sostenible</t>
  </si>
  <si>
    <t>2.3.2.02.02.009 Servicios para la comunidad Sociales y Personales</t>
  </si>
  <si>
    <t>Tècnica, jurìdica, administrativa y financiera</t>
  </si>
  <si>
    <t>Inciativas productivas de los municipios PDET Catatumbo con acompañamiento institucional</t>
  </si>
  <si>
    <t>Convocatoria a los prestadores de Servicios turisticos para la feria ANATO 2023</t>
  </si>
  <si>
    <t>Listado de asistentes</t>
  </si>
  <si>
    <t>Diligenciamiento de Formatos, formularios de cumplimiento de requisitos</t>
  </si>
  <si>
    <t>Requisitos cumplidos</t>
  </si>
  <si>
    <t>Etapa precontractual y contractual</t>
  </si>
  <si>
    <t>contrato</t>
  </si>
  <si>
    <t>Ejecución</t>
  </si>
  <si>
    <t>Promoción del departamento a Nivel Nacional</t>
  </si>
  <si>
    <t>Defininir tipo de publicación</t>
  </si>
  <si>
    <t>Promoción de la publicación</t>
  </si>
  <si>
    <t>Articulación con la Policia de turismo y demas entidades competentes</t>
  </si>
  <si>
    <t>Definición de Personal que hara parte del Equipo de trabajo y planeación de actividades</t>
  </si>
  <si>
    <t>Ejecución de actividades</t>
  </si>
  <si>
    <t>Definir fechas de realizacion de Comités</t>
  </si>
  <si>
    <t>Definir agenda de temas a tratar</t>
  </si>
  <si>
    <t>Convocatoria y Realización del los comites</t>
  </si>
  <si>
    <t>Coordinar con el MINCIT y los asesores del Gobernador las fechas de realización de los Comités</t>
  </si>
  <si>
    <t>Revisión de inventarioturístico departamental</t>
  </si>
  <si>
    <t>Definir etapa contractual</t>
  </si>
  <si>
    <t>Ejecución contrato</t>
  </si>
  <si>
    <t>Socialización plan de Desarrollo turistico Departamental</t>
  </si>
  <si>
    <t xml:space="preserve">Definir acciones a Realizar en el 2023 </t>
  </si>
  <si>
    <t>Definir recursos necesarios para llevar a cabo plan de acción</t>
  </si>
  <si>
    <t>Ejecución delPlan de acción</t>
  </si>
  <si>
    <t>Evaluación y acciones de mejora</t>
  </si>
  <si>
    <t>05/111/2023</t>
  </si>
  <si>
    <t>Definición de Fechas para efectuar mesas en el 2023</t>
  </si>
  <si>
    <t>Determinar la Agenda de cada mesa</t>
  </si>
  <si>
    <t>Llevar a cabo la convocatoria</t>
  </si>
  <si>
    <t>Ejecutar mesas de turismo</t>
  </si>
  <si>
    <t>Caracterización de artesanos PDET</t>
  </si>
  <si>
    <t>Diagnostico de artesanos municipios PEDT</t>
  </si>
  <si>
    <t>Definición del Personal para el equipo de trabajo</t>
  </si>
  <si>
    <t>Elaboración del Plan de Capacitación de P:S:T 2023</t>
  </si>
  <si>
    <t>Ejecución plan de capacitación 2023</t>
  </si>
  <si>
    <t>Apoyo a Establecimientos en recopilación de requisitos y Enviío a MINCIT de formatos y documentos soportes</t>
  </si>
  <si>
    <t>Ingreso al programa</t>
  </si>
  <si>
    <t>divulgación de convocatorias a colegios CAT</t>
  </si>
  <si>
    <t xml:space="preserve">Identificación de actores institucionales del ecossitema de innovación y emprendimiento. </t>
  </si>
  <si>
    <t>Mapeo de actores.</t>
  </si>
  <si>
    <t xml:space="preserve">Diseño de la estrategia de promoción al fortalecimiento del ecosistema de innovación y emprendimiento virtual. </t>
  </si>
  <si>
    <t>Estrategia diseñada y estructurada.</t>
  </si>
  <si>
    <t xml:space="preserve">Implementación de la estrategia de promoción para el fortalecimiento del ecosistema de innovación y emprendimiento virtual. </t>
  </si>
  <si>
    <t xml:space="preserve">Informe de implementación de estrategia. </t>
  </si>
  <si>
    <t>Identificación de fuentes de financiamiento para emprendimientos.</t>
  </si>
  <si>
    <t>Base de datos de fuentes de financiamiento.</t>
  </si>
  <si>
    <t>Estructuración de estrategias y/o programas de crédito para emprendimientos.</t>
  </si>
  <si>
    <t>Estrategia y/o programa diseñado.</t>
  </si>
  <si>
    <t xml:space="preserve">Implementación de estrategias de financiamiento y acceso a crédito a emprendedores. </t>
  </si>
  <si>
    <t>Identificación de requerimientos para plataforma.</t>
  </si>
  <si>
    <t>Requerimientos técnicos y logísticos plataforma.</t>
  </si>
  <si>
    <t>Mapeo de angeles inversionistas y aceleradoras digitales para articulación a plataforma.</t>
  </si>
  <si>
    <t>Documento de caracterización.</t>
  </si>
  <si>
    <t xml:space="preserve">Diseño e implementación de plataforma para emprendimientos. </t>
  </si>
  <si>
    <t>Plataforma implementada.</t>
  </si>
  <si>
    <t>Identificación de grupos de investigación regionales con actividad investigativa en generación de spin-off.</t>
  </si>
  <si>
    <t>Base de datos</t>
  </si>
  <si>
    <t>Caracterización de empresas spin-off producto de actividades de grupos de investigación regionales.</t>
  </si>
  <si>
    <t>Caracterización</t>
  </si>
  <si>
    <t>Diseño de estrategia de apoyo a programa de Spin-Off e innovación de grupos de investigación regionales.</t>
  </si>
  <si>
    <t>Estrategia diseñada</t>
  </si>
  <si>
    <t>Implementación de estrategia de apoyo a programa de Spinn-off e innovación.</t>
  </si>
  <si>
    <t>Estrategia implementada</t>
  </si>
  <si>
    <t>Reconocimiento de programas de incubación de empresas de base tecnológica.</t>
  </si>
  <si>
    <t>Caracterización de empresas de base tecnológica existentes en la región.</t>
  </si>
  <si>
    <t>Diseño de estrategia de apoyo a empresas de base tecnológica priorizando condiciones de calidad definidas por Minciencias.</t>
  </si>
  <si>
    <t>Implementación de estrategia de apoyo .</t>
  </si>
  <si>
    <t>Ejecución del proyecto BPIN 2018000100077 de acuerdo al documento técnico aprobado "Desarrollo de capacidades en gestión de la innovación empresarial a MIPYMES del Departamento Norte de Santander"</t>
  </si>
  <si>
    <t>Informes mensuales de ejecución de actividad</t>
  </si>
  <si>
    <t>Identificación de actores para estrategia comercial de promoción regional.</t>
  </si>
  <si>
    <t>Mapeo de actores institucionales</t>
  </si>
  <si>
    <t>Diseño de estrategia articulando actores públicos y privados.</t>
  </si>
  <si>
    <t>Documento estrategia diseñada</t>
  </si>
  <si>
    <t xml:space="preserve">Implementación de estrategias comerciales para promoción regional. </t>
  </si>
  <si>
    <t>Informe implementación de estrategia</t>
  </si>
  <si>
    <t xml:space="preserve">Articulación en el diseño de estrategia para promoción de la Corporación zona franca de Cúcuta. </t>
  </si>
  <si>
    <t xml:space="preserve">Acompañamiento en la implementación de la estrategia y campaña de promoción </t>
  </si>
  <si>
    <t>Informe de ejecución</t>
  </si>
  <si>
    <t>Identificación de estrategias en territorio para alianzas logísticas en el marco de la RAP Gran Santander.</t>
  </si>
  <si>
    <t>Documento identificación de estrategia</t>
  </si>
  <si>
    <t>Acompañamiento a implementación de estrategias y alianzas logísticas definidas como objetivo de la RAP Gran Santander.</t>
  </si>
  <si>
    <t>Informe de acompañamiento</t>
  </si>
  <si>
    <t>Identificación de estrategias de cadenas productivas priorizadas para promoción internacional.</t>
  </si>
  <si>
    <t xml:space="preserve">Acompañamiento a implementación de estrategias de cadenas productivas para internacionalización de bienes y servicios. </t>
  </si>
  <si>
    <t>Articulación para el diseño de evento para acceso a mercados internacionales.</t>
  </si>
  <si>
    <t>Mapeo de actores</t>
  </si>
  <si>
    <t>Apoyo en la organización del evento.</t>
  </si>
  <si>
    <t xml:space="preserve">Documento técnico </t>
  </si>
  <si>
    <t xml:space="preserve">Acompañamiento en la implementación del evento. </t>
  </si>
  <si>
    <t>Informe de evento</t>
  </si>
  <si>
    <t xml:space="preserve">Planeación y diseño de evento para promoción de Marca Región en el exterior. </t>
  </si>
  <si>
    <t xml:space="preserve">Documento técnico  </t>
  </si>
  <si>
    <t>Ejecución de evento.</t>
  </si>
  <si>
    <t>Articulación con entidades públicas y/o privadas para la identificación de planes de internacionalización con valor agregado.</t>
  </si>
  <si>
    <t>Apoyo en la priorización de planes  a respaldar y/o crear.</t>
  </si>
  <si>
    <t>Acompañamiento en la implementación de planes de internacionalización creados y/o apoyados.</t>
  </si>
  <si>
    <t>Informe técnico</t>
  </si>
  <si>
    <t>Apoyo en estructuración y presentación de proyecto para distrito de innovación y emprendimiento.</t>
  </si>
  <si>
    <t>Proyecto estructurado</t>
  </si>
  <si>
    <t>Acompañamiento a viabilización de proyecto para distrito de innovación y emprendimiento.</t>
  </si>
  <si>
    <t>ATENCION EN SALUD</t>
  </si>
  <si>
    <t xml:space="preserve">Salud Publica </t>
  </si>
  <si>
    <t>Servicio de promoción de la salud y prevención de riesgos asociados a condiciones no transmisibles</t>
  </si>
  <si>
    <t>Implementación del plan de intervenciones colectivas de Norte de Santander</t>
  </si>
  <si>
    <t>Realizar 5 socializaciones sobre la operatividad de las mesas temáticas del  Consejo Territorial de Salud Ambiental COTSA para tratar asuntos relacionados con el desarrollo del plan de acción del Consejo, de conformidad con los términos del Documento CONPES 3550 de 2008 y la ¨Política Integral de Salud Ambiental-PISA.</t>
  </si>
  <si>
    <t>Conformar y operativizar en cinco ( 5) municipios espacios de gestión intersectorial</t>
  </si>
  <si>
    <t>Acto adminitrativo</t>
  </si>
  <si>
    <t>Desarrollar  en ocho (8) municipios  la Estrategia de viviendas saludables.</t>
  </si>
  <si>
    <t>Desarrollar  en ocho 8 municipios la Estrategia de Escuelas saludables.</t>
  </si>
  <si>
    <t>Implementar en los 39 municipios bajo jurisdicción sanitaria,  estrategias para facilitar que la comunidad participe en la gestión de la salud ambiental a nivel territorial.</t>
  </si>
  <si>
    <t>Fomentar en 9 municipios espacios intersectoriales para  la implementación de la  estrategia de movilidad saludable, segura y sostenible</t>
  </si>
  <si>
    <t>Promover en 9 municipios, la estrategia de Movilidad Saludable, Segura y Sostenible en instituciones educativas,  en su transformación como comunidades seguras</t>
  </si>
  <si>
    <t>Inspección, Vigilancia y Control</t>
  </si>
  <si>
    <t xml:space="preserve">Servicio de Inspección Vigilancia y Control de los factores de riesgo del ambiente que afectan la salud humana </t>
  </si>
  <si>
    <t>Formulación  de la inspección vigilancia y control de los determinantes sociales requeridos para el mejoramiento de la salud publica en   Norte de Santander</t>
  </si>
  <si>
    <t>Realizar trimestralmente  en los 39 municipios socialización de resultados de vigilancia de la calidad de agua a las autoridades municipales, empresas de servicios públicos y organizaciones civiles a través de espacios de gestión intersectorial y comunitaria en los municipios</t>
  </si>
  <si>
    <t>acta de socializacion</t>
  </si>
  <si>
    <t>Consolidar trimestralmente, los indicadores de la vigilancia de la calidad del agua y las infraestructuras sanitarias de suministro de agua potable, de  los 39 municipios.</t>
  </si>
  <si>
    <t>Realizar  trimestralmente el monitoreo Epidemiologico de EDA en el dpto y  socializar mapeo de municipios a riesgo para las intervenciones sanitarias.</t>
  </si>
  <si>
    <t>Desarrollar en 39  municipios,campañas sobre el manejo y uso del agua a nivel intradomicialiario y promover la estrategia del lavado de manos para la prevención de la EDA.</t>
  </si>
  <si>
    <t xml:space="preserve">Realizar mensualmente en los 39 municipios, la  vigilancia de calidad del agua establecidas en la resolución  1575 de 2007 en los 39 municipios categorías 4°, 5° y 6° </t>
  </si>
  <si>
    <t xml:space="preserve">Elaborar en 12 municipios  planes de trabajo correctivos con mapa de riesgo  para reducir riesgo sanitario en las fuentes hidricas </t>
  </si>
  <si>
    <t xml:space="preserve">Documento </t>
  </si>
  <si>
    <t xml:space="preserve">Actualizar en 12 municipios categorías 4°, 5° y 6° el levantamiento de información  para mapas de riesgo de calidad de agua de los acueductos </t>
  </si>
  <si>
    <t>Acta de monitoreo</t>
  </si>
  <si>
    <t>Realizar la evaluación de  12  planes de emergencia en municipios con acueductos críticos en abastecimiento  de agua por efecto del cambio climático</t>
  </si>
  <si>
    <t>campañas realizadas</t>
  </si>
  <si>
    <t>Desarrollar en el 100% de los municipios acciones de información sobre la Tenencia responsable de animales domésticos y de compañía.</t>
  </si>
  <si>
    <t>acta</t>
  </si>
  <si>
    <t>Realizar un (1) seguimiento al municipio de Cúcuta para verificar acciones de Información sobre la Tenencia responsable de animales domésticos y de compañía.</t>
  </si>
  <si>
    <t>acta de seguimiento</t>
  </si>
  <si>
    <t>Realizar 39 jornadas de vacunación antirrábica canina y felina en la zona urbana  y rural de los municipios del departamento, de acuerdo a las orientaciones de la Res. 518 de 2015</t>
  </si>
  <si>
    <t>Realizar un (1) Seguimiento al cumplimiento de las coberturas de vacunación antirrábica canina en la zona urbana  y rural del municipio categoría I (Cúcuta).</t>
  </si>
  <si>
    <t xml:space="preserve">Realizar 9 jornadas de vacunación de sostenimiento y tenencia responsble de mascotas en los municipios fronterizos (El Carmen, Convención, Teorama, Tibú, Puerto Santander, Villa del Rosario, Ragonvalia, Herrán y Toledo) con población migrante que ingrese con mascotas al Departamento. </t>
  </si>
  <si>
    <t>Monitorear las 7 ESES que prestan servicio en los municipios receptores de población migrante en el manejo de agresiones ocasionadas por animales potencialmente transmisores de rabia y otras zoonosis.</t>
  </si>
  <si>
    <t>Realizar el 100% del control de foco de Rabia según ocurrencia, notificación al SIVIGILA y notificación ICA.</t>
  </si>
  <si>
    <t>Desarrollar 12 acciones de monitoreo a las ESES del Departamento, para verificar la adherencia a guías y protocolos de atención de los eventos de interés en salud pública de zoonosis.</t>
  </si>
  <si>
    <t>Realizar 4 Monitoreos a la Observación y evaluación de los animales agresores y potencialmente transmisores de rabia según notificación del SIVIGILA, que desarrollan los técnicos del área de la salud.</t>
  </si>
  <si>
    <t>Participar en mínimo 1 socialización de lineamientos  que brinde el Ministerio  de salud y protección o el Instituto Nacional de Salud  al grupo funcional de zoonosis del Departamento.</t>
  </si>
  <si>
    <t>Elaborar en los  39 municipios censos y  Diagnósticos en salud ambiental.</t>
  </si>
  <si>
    <t xml:space="preserve">diagnosticos </t>
  </si>
  <si>
    <t>Realizar mensualmente  en los 39 municipios categorías 4°, 5° y 6°   la vigilancia  de los eventos de interés en salud  ambiental,según demanda.</t>
  </si>
  <si>
    <t>Actas e reunion</t>
  </si>
  <si>
    <t xml:space="preserve">Socializar trimestralmente diagnósticos de  problemáticas sanitarias en espacios de gestión  intersectorial. </t>
  </si>
  <si>
    <t>Fomentar la implementación en 3 municipios criticos, el  protocolo  para la vigilancia sanitaria y Ambiental de los efectos en salud relacionados con la contaminación del aire</t>
  </si>
  <si>
    <t>Realizar en 3 municipios críticos, el Inventario de fuentes de contaminantes del aire producto de las actividades de IVC</t>
  </si>
  <si>
    <t>Elaborar en   10 municipios, el   plan de acción para la Gestión Integral de Sustancias Químicas.</t>
  </si>
  <si>
    <t>Hacer seguimiento en 10 municipios a los planes de emergencia por sustancias químicas de los establecimientos.</t>
  </si>
  <si>
    <t>Realizar en 10 Municipios levantamiento de información para caracterización de sustancias químicas peligrosas</t>
  </si>
  <si>
    <t xml:space="preserve">Realizar semestralmente en los 39 municipios categorías 4, 5 y 6 acciones de IVC sanitario de la gestión integral de los residuos peligrosos de los generadores </t>
  </si>
  <si>
    <t>Realizar seguimiento trimestral al plan de Gestión Integral de residuos peligrosos institucional PGIRH</t>
  </si>
  <si>
    <t>Realizar trimestralmente en los 39 municipios categorías 4, 5 y 6 acciones de IVC sanitario   en los establecimientos especiales (Alto riesgo).</t>
  </si>
  <si>
    <t>Realizar trimestralmente en los 39 municipios categorías 4, 5 y 6 acciones de IVC sanitario   en establecimientos de interés sanitario de bajo riesgo</t>
  </si>
  <si>
    <t>Realizar en 11 municipios el mapa de riesgos por determinantes sanitarios.</t>
  </si>
  <si>
    <t>Elaborar semestralmente el análisis situacional de la problemática sanitaria a nivel territorial</t>
  </si>
  <si>
    <t>Realizar dos capacitaciones al talento humano responsable de las acciones de IVC sanitario en marco normativo, procesos y procedimientos</t>
  </si>
  <si>
    <t>Socializar con las administraciones municipales la normatividad sanitaria para promover mecanismos de participación para la gestión de la seguridad sanitaria</t>
  </si>
  <si>
    <t>Mantener semestralmente actualizado el censo de los objetos de IVC de interés para salud ambiental en los 39 municipios categorías 4, 5 y 6</t>
  </si>
  <si>
    <t xml:space="preserve">Realizar en los 2 municipios de pasos fronterizos, IVC sanitario en establecimientos de alto riesgo sanitario. </t>
  </si>
  <si>
    <t xml:space="preserve">Realizar inspecciones sanitarias de albergues/hogares de paso y/o zonas de asentamiento de población migrante, </t>
  </si>
  <si>
    <t>Desarrollar acciones de Promoción y Prevención sanitaria en los dos pasos fronterizos, albergues/hogares de paso y/o zonas de asentamiento de población migrante, en el marco de la estrategia de entornos saludables.</t>
  </si>
  <si>
    <t>Realizar la vigilancia epidemiológica, monitoreo de eventos y seguimiento de casos de los eventos de interés en salud pública relacionados con salud ambiental, en población migrante, en los 2 municipios de pasos fronterizos,</t>
  </si>
  <si>
    <t>Gestionar intervenciones para la solución de problemáticas sanitarias en los dos pasos fronterizos y Sitios de concentración de población migrante.</t>
  </si>
  <si>
    <t>Realizar diagnósticos sanitarios en los dos pasos fronterizos y en sitios de concentración de población migrante.</t>
  </si>
  <si>
    <t>Vigilar   el suministro y la calidad del agua en albergues/hogares en los dos pasos fronterizos y/o zonas de asentamiento de población migrante.</t>
  </si>
  <si>
    <t>Vigilar mensualmente la calidad del agua  en los dos pasos fronterizos de Villa del Rosario y de Puerto Santander.</t>
  </si>
  <si>
    <t>Servicio de gestión territorial para atención en salud -pandemias- a población afectada por emergencias o desastres</t>
  </si>
  <si>
    <t>Desarrollo  y promoción de gestión del riesgo que impacten positivamente los determinantes sociales de la salud publica en los municipios de    Norte de Santander</t>
  </si>
  <si>
    <t>Elaborar dos (2) propuestas de estrategia de informacion para el fomento de practicas de autocuidado y estilos de vida saludable en todos los cursos de vida de los 10 municipios priorizados en la concurrencia 2021</t>
  </si>
  <si>
    <t xml:space="preserve">Fomentar practicas de autocuidado, estilos de vida saludable y control de la salud mediante una (1) estrategia de informacion en salud en todos los cursos de vida de la poblacion con riesgo cardiovascular-metabolico e insuficiencia renal cronica en el entorno comunitario, para la  promocion de la salud y gestion del riesgo de las ENT en 6 municipios (Pamplona, Pamplonita, chitaga, Cacota, Silos, Mutiscua) del departamento con mayor prevalencia, que permita verificar resultados en salud. </t>
  </si>
  <si>
    <t>Realizar dos (2) Monitoreos a las acciones contratadas en la adopcion de practicas de autocuidado, estilos de vida saludable y control de la salud para la promocion de la salud y gestion del riesgo de las ENT de los 6 municipios (Pamplona, Pamplonita, chitaga, Cacota, Silos, Mutiscua) priorizados del departamento.</t>
  </si>
  <si>
    <t xml:space="preserve">Realizar una (1) evaluacion de resultados alcanzados en la adopcion de practicas de autocuidado, estilos de vida saludable y control de salud en la poblacion de riesgo de los 6 (Pamplona, Pamplonita, chitaga, Cacota, Silos, Mutiscua) municipios priorizados del departamento. </t>
  </si>
  <si>
    <t xml:space="preserve">Fomentar practicas de autocuidado y estilos de vida saludable mediante una (1) estrategia de informacion en salud en el curso de vida  vejez en el entorno comunitario, para la  promocion de la salud y gestion del riesgo de las ENT y SBVA en 4 municipios (Puerto Santander, Labateca, Sardinata, Durania) del departamento, mediante una estrategia  que genere resultados en salud verficables. </t>
  </si>
  <si>
    <t>Realizar dos (2) Monitoreos a las acciones contratadas en la adopcion de practicas de autocuidado y estilos de vida saludable para la promocion de la salud y deteccion temprana de las ENT y SBVA de los 4 municipios (Puerto Santander, Labateca, Sardinata, Durania) priorizados del departamento.</t>
  </si>
  <si>
    <t>Realizar una (1) evaluacion de resultados alcanzados en la adopcion de practicas de autocuidado y estilos de vida saludable para la promocion de la salud y deteccion temprana de las ENT y SBVA de los 4 (Puerto Santander, Labateca, Sardinata, Durania) municipios priorizados del departamento.</t>
  </si>
  <si>
    <t xml:space="preserve">Realizar una (1) estrategia de informacion sobre la importancia de las practicas de autocuidado para la prevencion de las ENT y SBVA en el marco de la pandemia covid19, incluyendo poblacion migrante, en los municipios del departamento, mediante medios de informacion masivos y digitales para todos los cursos de vida del entorno comunitario. </t>
  </si>
  <si>
    <t xml:space="preserve">Realiza un (1) seguimiento a la estrategia de informacion sobre la importancia de las practicas de autocuidado para la prevencion de las ENT y SBVA en el marco de la pandemia covid19, incluyendo poblacion migrante en los municipios del departamento, mediante medios de informacion masivos y digitales para todos los cursos de vida del entorno comunitario. </t>
  </si>
  <si>
    <t>Realizar cuatro (4) Seguimientos al desarrollo del plan de trabajo de los municipiosde Cucuta, Pamplona, El Zulia, Gramalote y Lourdes para la estrategia CERS</t>
  </si>
  <si>
    <t>Realizar una (1) Evaluacion del cumplimiento del plan de trabajo en la etapa de implementacion de la estrategia CERS de los municipios de Cucuta, Pamplona, El Zulia, Gramalote y Lourdes.</t>
  </si>
  <si>
    <t>Realizar una (1) acompañamiento en el seminario virtual en la estrategia CERS para el componente de modos, condiciones  y estilos de vida saludable en los 40 municipios.</t>
  </si>
  <si>
    <t xml:space="preserve">Realizar dos (2) socializacion y/o alistamiento de la estrategia ciudades, entornos y ruralidades saludables (CERS) a los 35  municipios restantes del departamento </t>
  </si>
  <si>
    <t>Realizar una (1) socializacion a los 40 municipios de las estrategias de modos, condiciones y estilos de vida saludables para el fomento de practicas de autocuidado para la prevencion de las ENT y SBVA.</t>
  </si>
  <si>
    <t>Realizar una (1) socializacion a los 40 municipios de las estrategias de la salud auditiva, visual y comunicativa"somos todos oidos", "amor por el silencio", "audicion segura" y "veo bien aprendio bien"</t>
  </si>
  <si>
    <t>Realizar un (1) seguimiento a los 40 municipios de las estrategias de la salud auditiva, visual y comunicativa"somos todos oidos", "amor por el silencio", "audicion segura" y "veo bien aprendio bien"</t>
  </si>
  <si>
    <t>Realizar una (1) evaluacion a los 40 municipios de las estrategias de la salud auditiva, visual y comunicativa"somos todos oidos", "amor por el silencio", "audicion segura" y "veo bien aprendio bien"</t>
  </si>
  <si>
    <t>Realizar tres (3) monitoreos a las acciones de gestion de la salud publica y PIC  de los 40 municipios.</t>
  </si>
  <si>
    <t xml:space="preserve">Realizar cuarenta (40) evaluaciónes a los municipios del departamento en la ejecución del Plan de Acción en salud 2020 de la Dimension vida saludable y condiciones no transmisibles </t>
  </si>
  <si>
    <t xml:space="preserve">Realizar una (1) asistencia tecnica a los lideres comunitarios de los municipios departamento Norte de Santander en articulacion con el area de participacion social del Instituto Departamental de Salud. </t>
  </si>
  <si>
    <t>Realizar un (1) fortalecimiento al talento humano en practicas de autocuidado al responsable de los Centros DIA-VIDA y Centros de bienestar en los municipios del departamento</t>
  </si>
  <si>
    <t>Realizar un (1) seguimiento a la implementación de las Prácticas de Autocuidado en los Centros DIA/VIDA y Centros de bienestar en los municipios del departamento</t>
  </si>
  <si>
    <t xml:space="preserve">Realizar dos (2) articulaciones con  la dimencion Transversal gestion diferencial de poblaciones vulnerables en el componente de niños, niñas y adolescentes para seguimiento al cancer de menores de 18 años </t>
  </si>
  <si>
    <t>Realizar dos  (2) Acompañamientos en la mesa Técnica de Envejecimiento y vejez Adulto Mayor, liderado por la Secretaría de Desarrollo Social del Departamento.</t>
  </si>
  <si>
    <t>Articular dos (2) mesas de trabajo con Salud ambiental del IDS para realizar seguimiento al cumplimiento de la estrategia ambiente 100% Libres de Humo de Tabaco y sus derivados en  los establecimientos publicos y privados (COTSA)</t>
  </si>
  <si>
    <t>Articular dos (2) mesas de trabajo con la dimension de convivencia social y salud mental en la tematica de cesacion de tabaco, alcohol y jovenes infractores de la ley (SARPA).</t>
  </si>
  <si>
    <t>Realizar una (1) articulacion con el componente de adulto mayor de la dimencion Transversal de poblaciones vulnerables para apoyar las acciones pertinentes al adulto mayor.</t>
  </si>
  <si>
    <t xml:space="preserve">Realizar doce (12) participaciones en el COVE departamental </t>
  </si>
  <si>
    <t>Realizar cuatro (4)  Seguimientos al cumplimiento de la articulacion de acciones en los municipios a fin de garantizar las actividades  de promocion (abogacia, comunicación y  movilización social de las fechas representativas de los eventos de interes en salud publica de las ENT y SBVA.</t>
  </si>
  <si>
    <t>Realizar una (1) asistencia tecnica a 40 municipios en la implementacion de las RIAS para la deteccion temprana, proteccion especifica y educacion en salud de las ENT y SBVA (Enfermedades cardiovascular-metabolicas, Enfermedad renal cronica, Cancer, Enfermedades Huerfanas, Enfermedad pulmonar obstructica cronica, Salud oral, visual y auditiva)</t>
  </si>
  <si>
    <t>Realizar tres (3) acompañamiento al seguimiento en los municipios frente a la implementacion de las RIAS por parte de las IPS-EAPB.</t>
  </si>
  <si>
    <t>Realizar una (1) evaluacion del proceso de seguimiento desarrollado por los 40 municipios para a implementacion de las RIAS.</t>
  </si>
  <si>
    <t>Realizar una (1) asistencia tecnicas a las ESES para la implementacion de las RIAS deteccion temprana, proteccion especifica y educacion en salud de las ENT y SBVA (Enfermedades cardiovascular-metabolicas, Enfermedad renal cronica, Cancer, Enfermedades Huerfanas, Enfermedad pulmonar obstructica cronica, Salud oral, visual y auditiva)</t>
  </si>
  <si>
    <t xml:space="preserve">Realizar tres (3) acompañamiento al seguimiento en los municipios frente a la implementacion de las RIAS para la deteccion temprana, proteccion especifica y educacion en salud de las ENT y SBVA </t>
  </si>
  <si>
    <t xml:space="preserve">Realizar una (1) evaluacion a las ESES del estado de implentacion de las RIAS para la deteccion temprana, proteccion especifica y educacion en salud de las ENT y SBVA </t>
  </si>
  <si>
    <t>Realizar tres (3) Fortalecimientos del talento humano a Profesionales del SSO de las ESES  del departamento.</t>
  </si>
  <si>
    <t>Realizar tres (3) seguimiento a las jornadas "Soy generacion mas sonriente" en las  ESES  del departamento.</t>
  </si>
  <si>
    <t>Realizar cuatro (4) seguimiento al reporte de la matriz COP de las ESES del departamento</t>
  </si>
  <si>
    <t>Realizar una (1) Asistencia tecnica a EAPB en la implementacion de las RIAS para la deteccion temprana, proteccion especifica y educacion en salud de las ENT y SBVA (Enfermedades cardiovascular-metabolicas, Enfermedad renal cronica, Cancer, Enfermedades Huerfanas, Enfermedad pulmonar obstructica cronica, Salud oral, visual y auditiva)</t>
  </si>
  <si>
    <t xml:space="preserve">Realizar tres (3) monitoreo a la implementacion a las EAPB de las RIAS para la deteccion temprana, proteccion especifica y educacion en salud de las ENT y SBVA </t>
  </si>
  <si>
    <t xml:space="preserve">Realizar tres (3) evaluacion a las EAPB del estado de implentacion de las RIAS para la deteccion temprana, proteccion especifica y educacion en salud de las ENT y SBVA </t>
  </si>
  <si>
    <t xml:space="preserve">Realizar dos (2) mesas de trabajo Cancer con el equipo para la Atención integral y oportuna de los casos de Cáncer. </t>
  </si>
  <si>
    <t>Desarrollar  cuatro (4) sesiones del Consejo Departamental de Salud Mental según alcances establecidos en  la Ordenanza 027 Departamental sobre política pública Departamental de salud mental</t>
  </si>
  <si>
    <t>Realizar una(1) evaluacion para determinar el grado de cumplimiento del Plan de acción del Consejo Departamental de salud mental Vigencia 2021</t>
  </si>
  <si>
    <t>Generar un (1)  plan de acción 2022 del Consejo Departamental de Salud Mental, movilizado desde el rol de  secretaria tecnica que ejerce el I.D.S. en esta instancia.</t>
  </si>
  <si>
    <t>Generar un (1)  informe tecnico que determine el avance y el cumplimiento del Plan de acción del Consejo Departamental de salud mental Vigencia 2022</t>
  </si>
  <si>
    <t>Desarrollar un (1) Taller Departamental sobre el paso a paso metodologico de la  política pública Departamental de salud mental que incluya ruta de trabajo para promover la replica del proceso a nivel Municipal</t>
  </si>
  <si>
    <t>Acompañar tecnicamente el desarrollo de  (30) talleres proceso de adopcion y adaptacion de  la política pública departamental de salud mental, gestionando acompañamiento de planeacion institucional y Departamental.</t>
  </si>
  <si>
    <t xml:space="preserve">Diseñar una (1) cartilla técnico-resumen de la experiencia Municipal sobre la adopcion y adapatacion de la  Política Pública departamental de salud mental </t>
  </si>
  <si>
    <t>Concretar con treinta (30) Municipios priorizados la generacion de un documento diagnóstico de nivel Municipal dentro de la ruta metodologica dentro del proceso de adaptación y adopción de la Política Pública de salud mental Departamental</t>
  </si>
  <si>
    <t xml:space="preserve">Aplicar en los cuarenta (40) Municipios mediante un Formato estandarizado para determinar el grado de avance e implementacion de la estrategia Rehabilitacion Basada en Comunidad.
</t>
  </si>
  <si>
    <t>Actualizar un(1)  formato de reconocimiento municipal de la dimensión de convivencia social y salud mental que incluya variables relacionadas con los ejes estratégicos de la política pública departamental de salud mental, migrantes y victimas de conflicto que permita determinar las condiciones de la situación local en salud mental.</t>
  </si>
  <si>
    <t>Aplicar en cuarenta(40) Municipios un formato de reconocimiento municipal de la dimensión de convivencia social y salud mental, que incluya variables relacionadas con la información atención al menor infractor de la ley, víctimas de conflicto y migrantes que permita determinar las condiciones locales frente a la salud mental.</t>
  </si>
  <si>
    <t>Generar doce (12) propuestas de protocolos para eventos Departamentales de salud mental en SIVIGILA (alcoholismo, ansiedad, depresión, consumo de otras sustancias psicoactivas, consumo SPA bazuco, consumo SPA cocaína, consumo SPA heroína, consumo SPA marihuana, , psicosis, síndrome convulsivo/epilepsia, trastorno afectivo bipolar, trastornos alimentarios) con la oficina de Vigilancia en salud publica del IDS</t>
  </si>
  <si>
    <t>Proponer doce (12) fichas epidemiologicas de datos complementarios para los  eventos Departamentales de salud mental ajustada a criterios desde Vigilancia en Salud Publica</t>
  </si>
  <si>
    <t>Generar una (1) circular tecnica con los lineamientos de los eventos departamentales de salud mental, a nivel Municipal, mediante trabajo articulado con la oficina de  Vigilancia en Salud Publica</t>
  </si>
  <si>
    <t xml:space="preserve">Realizar Un(1) informe tecnico consolidado de eventos de salud mental que abarque años de reporte 2021 y 2022, referenciandose del formato establecido para tal fin desde la dimension. </t>
  </si>
  <si>
    <t xml:space="preserve">Desarrollar Cuarenta (40) evaluaciones sobre el cumplimiento de planes de acción de salud mental de los Municipios de la vigencia 2021, según los formatos definidos para tal fin. </t>
  </si>
  <si>
    <t xml:space="preserve">Desarrollar ochenta (80)  informes de monitoreos de los planes de acción de salud mental de los Municipios de la vigencia, según los formatos definidos para tal fin. </t>
  </si>
  <si>
    <t>Generar un(1)  documento guía de plan de medios y conmemoraciones de salud mental para organizar la difusión de lineamientos técnicos y metodológicos para el desarrollo de las Conmemoraciones y Celebraciones de salud mental, con énfasis en los aportes para prevenir de la violencia intrafamiliar.</t>
  </si>
  <si>
    <t>Generar cuatro (4) planes de trabajo de conmemoraciones, detallados asi:  dia de la familia,  día de la felicidad, dia mundial de la prevencion del suicidio y dia de la salud mental, gestionando apoyo de los integrantes del Consejo Departamental de Salud Mental de Norte de Santander.</t>
  </si>
  <si>
    <t>Generar dos (1) infomes tecnicos Departamentales sobre las fechas conmemorativas de la dimensión de Convivencia Social y Salud Mental, con enfasis en prevencion de violencia intrafamiliar,  que abarque presentacion de gestion de nivel Institucional Departamental asi como la relatoria de gestion del nivel Municipal de las vigencias 2021 y 2022</t>
  </si>
  <si>
    <t>Desarrollar tres(3) submesas de salud mental con organizaciones cooperantes en territorio relacionados con la atencion al migrante con el apoyo de la oficina de planeacion Institucional.</t>
  </si>
  <si>
    <t>Generacion de cuatro (4) informes sobre los  llineamientos y los productos diseñados y/o adaptados y/o ajustados por la dimensión de Convivencia Social y Salud Mental  respecto  al evento Covid19, que incluya un capitulo especifico de reporte de abordaje, gestion y resultados frente a la circular 26 de 2020 del MSPS</t>
  </si>
  <si>
    <t xml:space="preserve">Actualizar una (1)  ficha de caracterización en EPS de salud mental, donde se incluya información sobre situación en la atención que incluya variables relacionadas con atención al menor infractor de la ley, víctimas de conflicto y migrantes junto con la proyección de porcentaje de la implementación de la ruta de atención para atención a pacientes con problemas y trastornos asociados al consumo de sustancias psicoactivas, insumo para posterior visita de seguimiento a las EPS priorizadas en la vigencia. </t>
  </si>
  <si>
    <t>Aplicar en ocho (8) EPS la ficha de caracterización de salud mental ( incluye revisión de la atención a migrantes, Atención a menores infractores de la Ley y eventos de salud mental) que detalle los compromisos para que ajusten condiciones para la mejora en la atención Integral en Salud Mental</t>
  </si>
  <si>
    <t>Generar un (1) informe técnico para determinar el grado de cumplimiento  de las EPS contributivas y/o subsidiadas presentes en el territorio, las cuales hayan sido objeto de asistencia tecnica en vigencia 2021, de los compromisos frente a la salud mental.</t>
  </si>
  <si>
    <t>Actualizar  un(1)  formato para realizar asistencia técnica y de seguimiento para  determinar el grado de implementación de la ruta de atención para atención a pacientes con problemas y trastornos asociados al consumo de sustancias psicoactivas en EAPB e instituciones prestadoras de servicios de salud.</t>
  </si>
  <si>
    <t>Desarrollar  ocho (8 )asistencias técnicas distribuidas entre las EAPB presentes en el territorio, con el fin de promover la implementación de la ruta de atención para atención a pacientes con problemas y trastornos asociados al consumo de sustancias psicoactivas, empleando el formato disponible por la dimensión de convivencia social y salud mental para tal fin.</t>
  </si>
  <si>
    <t>Desarrollar ocho (8) visitas de seguimiento a las EAPB que se les realizo asistencia técnica, para verificar la implementación de la ruta de atención para atención a pacientes con problemas y trastornos asociados al consumo de sustancias psicoactivas, empleando el formato disponible por la dimensión de convivencia social y salud mental para tal fin.</t>
  </si>
  <si>
    <t>Ejecutar un (1) Plan de Acción RIAS y Plan de Asistencia Técnica RIAS relacionados con el proceso de implementacion de la Res.3280/2018, o sus formatos equivalentes.</t>
  </si>
  <si>
    <t>Realizar la actualización y difusion  de cinco (5) rutas Departamentales para los eventos de salud mental como  intento de suicidio, violencia intrafamiliar, consumo de sustancias psicoactivas,  acoso escolar y de salud mental , en trabajo colaborativo con Entidades  relacionadas con los eventos desde el Consejo Departamental de Salud Mental y del comite departamental de prevencion y reduccion del consumo de sustancias psicoactivas ( ICBF, SED, ESE HMRS)</t>
  </si>
  <si>
    <t>Consolidar dos (2) Formatos de reporte  ST008 a SUPERSALUD , sobre el informe de inspección, vigilancia y control sobre atención de usuarios afectados por problemas y trastornos asociados al consumo de sustancias psicoactivas. Reportando lo de la Vigencia 2021 y 2022</t>
  </si>
  <si>
    <t>Desarrollar cuatro (4) seguimientos a las IPS con oferta de servicios en salud mental y/o de atención al consumo de SPA registradas en el REPS ( ESE Hospital Mental Rudesindo Soto, Centro Neuropsiquiátrico de Ocaña, ESE Hospital Universitario Erasmo Meoz y ESE Emiro Quintero Cañizares ), sobre la implementación de la ruta de atención a pacientes con problemas y trastornos asociados al consumo de sustancias psicoactivas, que incluya la revisión de la atención a los migrantes y a menores infractores de la Ley si se ha presentado atención a estas poblaciones.</t>
  </si>
  <si>
    <t>Desarrollar cuatro (4) acciones de inspección y vigilancia de los servicios de salud mental en las IPS con oferta de servicios en salud mental y/o de atención al consumo de SPA registradas en el REPS ( ESE HMRS,  IPS San Luis Gonzaga, ESE HUEM y ESE EMIRO CAÑIZARES ), para lograr determinar el grado de implementación de la ruta de atención para atención a pacientes con problemas y trastornos asociados al consumo de sustancias psicoactivas, que incluya la revisión de la atención a los migrantes y atención a menores infractores de la Ley si se han presentado atención a estas poblaciones</t>
  </si>
  <si>
    <t>Realizar dieciséis (16) mesas de trabajo en los Municipios priorizados donde participen las ESE Publicas, EPS, IPS Registradas en el REPS y demás E.A.P.B. presentes en cada territorio local para socializar la ruta de atención integral de consumo de sustancias psicoactivas y la ruta departamental de salud mental  y analizar los eventos de salud mental presentes en cada Municipio, generando compromisos que permitan mejorar las condiciones para la Atención Integral en Salud Mental. Se gestionara apoyo de las secretarias de salud, Dirección Local de Salud y Coordinaciones de Salud Pública según corresponda.</t>
  </si>
  <si>
    <t>Desarrollar  un(1) taller para el desarrollo de capacidades sobre la utilización de los tamizajes que abarque orientaciones sobre el contenido, finalidad y uso de tamizajes AUDITT, ASSIT, SRQ y RQC , instrumentos descritos en la Resolución 3280/2018 como los de primera aplicabilidad en relación a salud mental dirigido a prestadores de servicios de salud y relacionados.</t>
  </si>
  <si>
    <t>Actualizar un(1) formato de seguimiento de APS en IPS para lograr el seguimiento a la implementación de la Atención Primaria en Salud Mental a nivel institucional, que incluya variables relacionadas con la información sobre COVID19,  migrantes y víctimas del conflicto que se hayan presentado en la IPS</t>
  </si>
  <si>
    <t xml:space="preserve">Aplicar a  Cuarenta (40)  prestadores de servicios de salud habilitados de servicios primarios, el formato de seguimiento de APS en IPS para determinar el nivel de la implementación de la Atención Primaria en Salud Mental a nivel institucional, que incluya variables relacionadas con la información sobre COVID19, atencion a  migrantes y víctimas del conflicto. </t>
  </si>
  <si>
    <t>Concretar con quince(15) Municipios priorizados pla inclusion en sus planes locales para la prevención y respuesta integral  de las diferentes formas de violencias, las acciones y/o actividades  para la prevencion y abordaje de violencia intrafamiliar.</t>
  </si>
  <si>
    <t>Participar en Diez (10) COVES Departamentales convocados por Vigilancia en Salud Publica, para presentar en uno de ellos presentando la situación de los eventos de salud mental ( Alcoholismo, Ansiedad, Depresión, Consumo de Sustancias Psicoactivas, Psicosis, Síndrome Convulsivo/Epilepsia, Suicidio, Trastorno Afectivo Bipolar, Trastorno de la Alimentario -Bulimia- Anorexia-, Consumo de Sustancias Psicoactivas Inyectadas, Intento de Suicidio, Intoxicaciones del evento Vigilancia en Salud Pública de las Violencias en lo de violencia intrafamiliar) y en los demas comites lograr reconocer la situación de eventos de interés en salud pública de otras dimensiones como vectores, condiciones transmisibles, ambiente y ámbito laboral, zoonosis, Salud sexual y reproductiva, no transmisibles, nutrición, CRUE y laboratorio salud pública.</t>
  </si>
  <si>
    <t>Participar en tres (3) sesiones del Comité Departamental de Convivencia liderado por la Secretaria de Educacion Departamental y ejecutar los compromisos que deba asumir la dimension de convivencia social y salud mental</t>
  </si>
  <si>
    <t>Generar un (1) informe técnico para determinar el  avance y cumplimiento de las actividades postuladas por la dimensión de convivencia social y salud mental y otras dimensiones que deban aportar a este documento, dentro del plan de acción del Comité Departamental de Convivencia liderado por la Secretaria de Educacion Departamental.</t>
  </si>
  <si>
    <t>Lograr un (1) momento de asistencia técnica con el Ministerio de Salud y Protección social, sobre lineamientos de convivencia social buscando la facilitación de insumos para la adopción territorial.</t>
  </si>
  <si>
    <t>Elaborar un (1) informe técnico comparativo con los reportes desde  SIVIGILA,Medicina legal u otras fuentes oficiales , sobre la situación de  la violencia intrafamiliar en Norte de Santander que abarque relacionamiento de factores de riesgo, protectores y mapeo municipal del evento según condiciones y dinámicas locales. Vigencia 2021, mediante un</t>
  </si>
  <si>
    <t>Socializar en los cuarenta (40)  Municipos, los tres (3) videos orientadores  sobre buen trato y resolucion de conflictos , resultantes de la experiencia de informacion en salud en la vigencia 2021 con ESE NORTE. Logrando su inclusion en pagina web institucional.</t>
  </si>
  <si>
    <t>Diseñar cinco(5)  piezas relacionadas con promoción de la convivencia social y/o violencia intrafamiliar, haciendo enlace con la coordinación de salud pública de un Municipio con mayor reporte de este evento.</t>
  </si>
  <si>
    <t>Generar cinco (5) videos orientadores para el Cuidado de Salud Mental que favorezca la convivencia familiar sana, que tenga en cuenta el curso de vida, entornos y grupos poblacionales de mayor vulnerabilidad, en el marco de la emergencia Covid19</t>
  </si>
  <si>
    <t xml:space="preserve">Rrevisar y validar cuarenta (40) las piezas visuales y audios con mensajes claves a la comunidad en general del Departamento con relacion a COVID19 enfocando acciones para una convivencia sana.
</t>
  </si>
  <si>
    <t xml:space="preserve">Desarrollar una (1) estrategia de  de información en salud que fomente el buen trato y la resolución de conflictospromoviendo  la transformación de los estereotipos, imaginarios y representaciones familiares que afectan los espacios de interacción armónica en las familias mediante acercamientos ajustados en el marco de la emergencia del COVID 19 en cuatro Municipios de Norte de Santander.  </t>
  </si>
  <si>
    <t>Generar ocho (8) boletines informativos en temáticas de promoción y prevención frente a salud mental por la emergencia COVID-19, en grupos de interés como Niños, jóvenes, mujeres, personas consumidoras de sustancias psicoactivas, indígenas, prestadores de servicio salud, comunidad educativa, autoridades estatales, talento salud, padres, personas en situación de discapacidad y adulto mayor.</t>
  </si>
  <si>
    <t>Socializar un (1) documento técnico con los lineamientos sobre la violencia intrafamiliar para ser incluidos en la generación de los planes para la prevención y respuesta integral al impacto individual y colectivo de las diferentes formas de violencia, a través de medios disponibles virtuales y/o presenciales.</t>
  </si>
  <si>
    <t>Realizar un(1) acuerdo de voluntades con una entidad Integrante del Consejo Departamental de para lograr desarrollar una prueba  piloto para validar la metodología de implementación de la estrategia educomunicativa denominada " sumando puntos como pareja" en articulación con el Municipio que resulte  priorizado.</t>
  </si>
  <si>
    <t>Diseñar seis (6) piezas orientadoras, dos sobre perdidas y  manejo de duelo,dos con enfoque de manejo de crisis emocionales  y dos rientadas al fomento de la salud mental positiva en medio dpor COVID19 que involucre orientaciones a sobrevivientes, comunidad, institucionalidad y demás actores del SGSS para difusion Territorial gestionando su inclusion en pagina web.</t>
  </si>
  <si>
    <t>Generar un (1)  informe tecnico sobre prevencion de intento de suicidio, que incluya reporte epidemiologico de SIVIGILA 2021-2022,  circular a Municipios sobre requerimiento de generacion de planes locales  para la prevencion del intento de suicidio y reporte de  respuesta con compromisos.</t>
  </si>
  <si>
    <t>Desarrollar una(1) estrategia de Información en salud buscando promover acciones sobre la importancia del manejo de emociones para aportar en la capacidad de respuesta para la prevención del suicidio, en la población adolescente escolarizada priorizada en tres  Municipios.</t>
  </si>
  <si>
    <t>Participar en tres (3) sesiones del comité departamental del sistema de responsabilidad penal de adolescentes infractores de la Ley. Instancia presidida por la Secretaria de Gobierno y con la secretaria Técnica de ICBF</t>
  </si>
  <si>
    <t>Desarrollar tres (3) reuniones institucionales para lograr la actualización y seguimiento al plan de acción Institucional dentro del Comité Departamental del Sistema Nacional de Coordinación de Responsabilidad Penal para Adolescentes en el marco del Decreto N° 1885 del 21 de septiembre de 2015.</t>
  </si>
  <si>
    <t>Generar un (1) informe técnico de cumplimiento del plan de sistema de responsabilidad penal en adolescentes infractores de la Ley vigencia 2022</t>
  </si>
  <si>
    <t>Generar un(1)  informe tecnico sobre la implementacion de los lineamientos para el programa de sustitución con metadona en el marco de la emergencia Covid-19 y/o estrategias relacionadas con consumo de drogas inyectables que incluya las gestiones y  acompañamiento del Ministerio de Salud y Protección Social y/o Ministerio de Justicia y del Derecho y/o UNODC y los Municipios con reporte de consumo de SPA inyectables y dependencias de IDS relacionadas con este proceso ( atención en salud, prestación de servicios y medicamentos)</t>
  </si>
  <si>
    <t>Desarrollar una(1) estrategia de  dispositivos comunitarios en salud para la promoción de la Salud mental y convivencia, la prevención de consumo de sustancias psicoactivas y los problemas y trastornos mentales en coordinación y con el empoderamiento de la comunidad de siete Municipios de Departamento de Norte de Santander (Sardinata- PDET-, Convención – PDET-, El Carmen- PDET-, Tibu –PDET-, Villa del Rosario, El Zulia y Los Patios).</t>
  </si>
  <si>
    <t>Actualizar y difundir a nivel local un (1) documento técnico con los lineamientos para la generación de los planes de reducción del consumo de sustancias psicoactivas municipales, a través de medios disponibles virtuales y/o presenciales en el marco de la política pública departamental de salud mental, según prioridades dentro del eje estratégico de sustancias psicoactivas al total de los Municipios.</t>
  </si>
  <si>
    <t>Generar un(1) informe de gestion  sobre la situacion actual de los actos administrativos municipales de los comités locales de prevención y reducción del consumo de sustancias psicoactivas, que abarque la emision de circular oficial derequerimientoy respuesta local lograda junto con las recomendaciones.</t>
  </si>
  <si>
    <t>Generar un (1) informe de la existencia de los planes municipales para la reducción del consumo de sustancias psicoactivas de los Municipios de  la vigencia  2021, que detalle la gestion departamental incluyendo la generacion decomunicaciones oficiales al respecto, respuestas locales y emitir unas recomendaciones tecnicas sobre lo presentado y el eje estratégico de prevención y consumo de sustancias psicoactivas descrito en la Política Pública Departamental de Salud Mental.</t>
  </si>
  <si>
    <t>Lograr que quince  (15) Municipios priorizados para que actualicen los planes municipales para la reducción del consumo de sustancias psicoactivas según lineamientos de la política pública Departamental de salud mental, incluyendo la generacion de una circular oficial especificando requerimiento y lineamientos.</t>
  </si>
  <si>
    <t>Desarrollar tres (3) sesiones del Consejo seccional de estupefacientes de Norte de Santander en el marco del Decreto N° 000701 de 22/6/15.</t>
  </si>
  <si>
    <t xml:space="preserve">Realizar asistencia tecnica a  cuatro (4) IPS registradas en el REPS y dentro del SUICAD, para determinar el uso y registro de informacion en el sistema unico de indicadores de prestadores de salud con atencion a consumidores de drogas. Estableciendo compromisos para  ingreso de los datos que se requieren formalizando mediante circular este requerimiento </t>
  </si>
  <si>
    <t>Realizar (4) monitoreos del uso de plataforma SPA -SUICAD de los prestadores registrados( UNO POR INSTITUCION: HMRS, CLINICA STELLA MARIS, ESE EMIRO QUINTERO CAÑIZARES Y NEUROPSIQUIATRICO DE OCAÑA) generando un (1) informe del sistema único de indicadores de SPA-SUICAD- a nivel Departamental  de la Vigencia</t>
  </si>
  <si>
    <t>Desarrollar tres (3) sesiones del comité departamental para la prevención y reducción del consumo de sustancias psicoactivas en el marco del Decreto N° 000397 de 2/3/2016.</t>
  </si>
  <si>
    <t xml:space="preserve">Generar  un (1) informe técnico para determinar el  avance y el cumplimiento del Plan integral Departamental de drogas y del plan Departamental de Reducción del Consumo de Alcohol de la vigencia, en conjunto con la  Secretaria de Gobierno Departamental. </t>
  </si>
  <si>
    <t>Realizar un(1)  taller para el desarrollo de capacidades frente a la prevención del consumo de  sustancias psicoactivas a prestadores habilitados de los Municipios con reportes de consumo de SPA en SIVIGILA.</t>
  </si>
  <si>
    <t>Desarrollar una(1) estrategia de educación y comunicación para la salud. para el fomento de capacidades individuales, familiares y comunitarias que permitan acciones para la prevención del consumo de sustancias Psicoactivas teniendo en cuenta factores de riesgos relacionados con problemas, trastornos y eventos en salud mental, en la población adolescente escolarizada priorizada de cuatro Municipios.</t>
  </si>
  <si>
    <t>Fortalecer el proceso de Consejería en Lactancia Materna y Alimentación del niño pequeño para prevenir la desnutrición en menores de 2 años, en la ESE Hospital Emiro Quintero Cañizares-Ocaña</t>
  </si>
  <si>
    <t>Fortalecer el proceso de Consejería en Lactancia Materna y Alimentación del niño pequeño para prevenir la desnutrición en menores de 2 años, en la ESE Hospital Juan Luis Londoño-El Zulia</t>
  </si>
  <si>
    <t>Fortalecer el proceso de Consejería en Lactancia Materna y Alimentación del niño pequeño para prevenir la desnutrición en menores de 2 años , en la ESE Hospital Regional Centro-Gramalote</t>
  </si>
  <si>
    <t>Fortalecer el proceso de Consejería en  Lactancia Materna y Alimentación del niño pequeño para prevenir la desnutrición en menores de 2 años , en la ESE Hospital Regional Norte-El Tarra</t>
  </si>
  <si>
    <t>Implementar a través del módulo educativo la Consejería en Lactancia Materna, dirigida a madres y cuidadores en las IPS del Departamento.</t>
  </si>
  <si>
    <t xml:space="preserve">Plan de Medios </t>
  </si>
  <si>
    <t>Desarrollar capacidades para la implementación de la Estrategia IAMI Integral en los municipios de: El Zulia, Gramalote, El Tarra, Ocaña, Abrego y La Playa</t>
  </si>
  <si>
    <t>Realizar la Celebración de la Semana Mundial de la Lactancia Materna (1 al 7 de agosto),  en el marco del lema alusivo a la vigencia</t>
  </si>
  <si>
    <t>Realizar  6  seguimientos ( 1 por ips) al desarrollo de  la estrategia IAMI Integral  en  los siguientes municipios  El Zulia, Gramalote, El Tarra, Ocaña, Abrego y La Playa</t>
  </si>
  <si>
    <t>Realizar  6  seguimientos ( 1 por ips) al desarrollo de las salas de lactancia materna en  los siguientes municipios El Zulia, Gramalote, El Tarra, Ocaña, Abrego y La Playa</t>
  </si>
  <si>
    <t xml:space="preserve">Realizar socialización del lineamiento de la Desnutrición Aguda y Ruta de Atención, por subregionales: (Cúcuta y Area Metropolinta); (Centro y Norte); (Suroriental);(Pamplona) 
</t>
  </si>
  <si>
    <t>Realizar seguimiento a 6 EAPB del departamento, con  mayor número de casos de desnutrición aguda, que presentan barreras en cumplimiento al tratamiento.</t>
  </si>
  <si>
    <t xml:space="preserve">Realizar  en 10 municipios con mayor número de casos notificados al SIVIGILA seguimiento  al cumplimiento de la ruta de atención  a la desnutrición aguda
</t>
  </si>
  <si>
    <t>Socializar en 4 talleres  a las (subregionales Ocaña (1), Area metropolitana (1), ESE Norte (1) y ESE Centro y Suroriental (1)) al talento humano las bases técnicas de  nuevas guías alimentarias para madres gestantes y alimentación del menor de 2 años (lactante y niño pequeño).</t>
  </si>
  <si>
    <t xml:space="preserve">Articular con la Secretaría Municipal de Cúcuta, para la socialización del patrón alimentario por grupos de edad y de alimentos, definidos en las guías la alimentación basada en alimentos para niños y niñas de 6 a 24 meses, a las IPS que concentran el mayor número de casos con desnutrición aguda.
</t>
  </si>
  <si>
    <t>Realizar a los 40 municipios seguimiento  a los procesos del sistema de vigilancia nutricional winsisvan por grupos poblaciones menores de 18 años, gestantes y adultos mayores de 18 años</t>
  </si>
  <si>
    <t xml:space="preserve">Realizar  4 Documentos (  3 boletines  y  un (1) diagnóstico anual), mediante la recolección, procesamiento, análisis y elaboración de los documentos de la situación nutricional del departamento </t>
  </si>
  <si>
    <t>Generar información   para la conformación del observatorio de salud pública departamental-Sala Situacional</t>
  </si>
  <si>
    <t>Consolidar a  los municipios del departamento  los reportes de la información de desparasitación antihelmíntica masiva para reporte al Ministerio de Salud y Protección Social</t>
  </si>
  <si>
    <t>Realizar la Celebración del Día Mundial de la Alimentación (16 de octubre)alusivo a la vigencia</t>
  </si>
  <si>
    <t>Realizar a los 40 municipios, mediante la plataforma  SISPRO,  evaluación de la ejecución técnico financiera PAS de la Dimensión Seguridad Alimentaria y Nutricional vigencia 2021</t>
  </si>
  <si>
    <t>Realizar en 40 municipios del Departamento, mediante la plataforma SISPRO,  un seguimiento y monitoreo a la formulación del  PAS de la Dimensión Seguridad Alimentaria y Nutricional 2022.</t>
  </si>
  <si>
    <t>Realizar la socialización de los lineamientos  para la formulación del PAS vigencia 2022 al personal Coordinador de Salud Pública</t>
  </si>
  <si>
    <t>Realizar en 40 municipios del Departamento, mediante la plataforma SISPRO,  dos seguimientos y monitoreo al desarrollo de las acciones colectivas 2022.</t>
  </si>
  <si>
    <t xml:space="preserve">Realizar en los 39 municipios cartegoría 4, 5 y 6, la etapa de comercialización y en servicios de alimentación institucional mensualmente la vigilancia y control de los alimentos y bebidas  </t>
  </si>
  <si>
    <t xml:space="preserve">Vigilar  en 2 municipios de los pasos fronterizos de Villa del Rosario y de Puerto Santander 
 la calidad  de la preparación y  suministro  de los alimentos en   albergues/hogares de paso  y/o zonas de asentamiento de población
migrante  </t>
  </si>
  <si>
    <t>Promover en los 39 municipios espacios  de participación social para la coordinación de acciones encaminadas a atender las problemáticas asociadas a  alimentos</t>
  </si>
  <si>
    <t>Realizar mensualmente  en los 39 municipios categorías 4°, 5° y 6° el seguimiento sanitario a los brotes de enfermedades transmitidas por alimentos,  según demanda.</t>
  </si>
  <si>
    <t>Socializar el informe final de atención de ETA y recomendaciones a las autoridades municipales,  según casos de ETA atendidos.</t>
  </si>
  <si>
    <t>Socializar  y promover  semestralmente en los  39 municipios categorias 4°, 5° y 6° la normatividad sanitaria y  las buenas practicas de higiene y manipulación de alimentos en  los establecimientos de comercio y servicios de alimentación institucional,  para la  prevención de las ETAs</t>
  </si>
  <si>
    <t>Realizar en los 2 municipiosen pasos fronterizos de Villa del Rosario y Puerto Santander  acciones de Promoción y Prevención en preparación y consumo de alimentos  y/o Centros de Atención transitorio al Migrante, albergues/hogares de paso  y/o zonas de asentamiento de población migrante, en el marco de la estrategia de entornos saludables.
.</t>
  </si>
  <si>
    <t xml:space="preserve">1. Evaluar los (40) Planes de Acción en Salud vigenicia 2021 de los Entes Territoriales Municipales. </t>
  </si>
  <si>
    <t>2. Realizar (1) asistencia técnica a los cuarenta municipios en la formulación del plan de acción en salud vigencia 2022 en cumplimiento de las Resoluciones 518 de 2015, 1536 de 2015,.3202 de 2016 y  3280 de 2018.</t>
  </si>
  <si>
    <t xml:space="preserve">3. Realizar (4)  monitoreos  y seguimientos  al cargue en la plataforma SISPRO de los planes de acción de la dimensión sexualidad, derechos sexuales y reproductivos de los  municipios del Departamento de la vigencia 2022.
</t>
  </si>
  <si>
    <t>4. Desarrollar  (6) fortalecimientos de capacidades a los integrantes del programa formativo actores sociales y comunitarios del Departamento Norte de Santander en los temas de Derechos sexuales y Reproductivos, prevención de Infecciones de transmisión Sexual, proyecto de vida, prevención de embarazos en adolescentes, prevención de violencias basadas en género, control prenatal y metodos anticonceptivos.</t>
  </si>
  <si>
    <t>5. Realizar  información en salud hacia la promoción y garantía de los derechos sexuales y reproductivos.</t>
  </si>
  <si>
    <t>1. Realizar seguimiento en los (40) municipios en la ejecución del  Plan de Acción de la mesa intersectorial y comunitaria para la promoción y garantia de los derechos sexuales y reproductivos y equidad de género, con prioridad en los municipios PDET.</t>
  </si>
  <si>
    <t xml:space="preserve">2. Realizar (1) campaña  para difundir la sentencia C-355 del 2006 en el marco del Día internacional de la despenalización del aborto. </t>
  </si>
  <si>
    <t>3. Realizar (2) asistencias técnicas a las EAPB, IPS y organizaciones que prestan servicios de IVE para el fortalecimiento institucional en la atención de casos.</t>
  </si>
  <si>
    <t xml:space="preserve">4. Ejecutar (1) estrategia de educación y comunicación para la salud en mujeres en edad fértil para el acceso a la interrupción voluntaria del embarazo (IVE) como mecanismo para la prevención en salud sexual y reproductiva en los municipios de  Ocaña, El Zulia,Tibú y Villa del Rosario </t>
  </si>
  <si>
    <t>5. Realizar (4) seguimiento al 30% de los casos de la población Colombiana y migrante procedente de Venezuela  por trimestre, para verificar el cumplimiento de la atención integral a víctimas de violencia sexual, Resolución 459 de 2012.</t>
  </si>
  <si>
    <t>6. Realizar una (1) capacitación semestralmente a los funcionarios del Ente Territorial Departamental con el fin de fortalecer los conocimientos para la atención de personas OSIGD, en articulación con la Secretaría Departamental de la Mujer y el Ministerio de Salud y Protección Social.</t>
  </si>
  <si>
    <t>7. Diseñar e implementar (1) ruta de atención en salud a personas Trans Colombianas y migrantes procedentes de Venezuela.</t>
  </si>
  <si>
    <t>1. Brindar (6) asistencias técnicas, una a cada IPS especializada en las fichas de seguimiento clínico de las gestantes con VIH, Hepatitis B y Sífilis y sus hijos expuesto.</t>
  </si>
  <si>
    <t xml:space="preserve">2. Realizar  (6)  monitoreo y seguimiento  uno a cada IPS especializada en las fichas de seguimiento clínico de las gestantes con VIH, Hepatitis B y Sífilis y sus hijos expuesto.
</t>
  </si>
  <si>
    <t xml:space="preserve">3. Brindar (6) asistencias técnicas, una a cada IPS especializada  en la aplicación de la GPC, según normatividad vigente. </t>
  </si>
  <si>
    <t xml:space="preserve">4. Realizar  (6)  monitoreo y seguimiento  uno a cada  IPSs especializadas en la aplicación de la GPC, según normatividad vigente. 
</t>
  </si>
  <si>
    <t>5. Efectuar (2) Desarrollos de capacidades a IPS en el cumplimiento del protocolo de manejo a la atención integral y humanizada frente a la Sífilis Congénita, VIH/Sida y hepatitis B y C.</t>
  </si>
  <si>
    <t>6. Efectuar  (1) asistencias técnicas a los agentes del Sistema de Seguridad Social en Salud relacionadas con promoción, prevención, diágnostico y tratamiento de las hepatitis B y C.</t>
  </si>
  <si>
    <t>7. Realizar (2) seguimiento y monitoreo a las EAPB e IPS en la entrega oportuna de los medicamentos y el seguimiento paraclínico en el marco técnico-normativo vigente para la atención de las personas con VHI, Sífilis y  Hepatitis B y C.</t>
  </si>
  <si>
    <t xml:space="preserve">8. Realizar (1) conmemoración del día internacional de las Hepatitis Virales. </t>
  </si>
  <si>
    <t>9. Realizar (2) seguimientos a los Bancos de sangre y EAPB en la garantía de la canalización efectiva de los donantes identificados con marcadores positivos para ITS, VIH, hepatitis B y C.</t>
  </si>
  <si>
    <t xml:space="preserve">10. Realizar (1) conmemoración del día internacional de la respuesta al VIH.  </t>
  </si>
  <si>
    <t>1. Diseñar (1) plan de acción Departamental en el marco del Mecanismo Articulador, comité Intersectorial para la Prevención de las violencias de género, con énfasis en las violencias sexuales, violencia intrafamiliar y el abordaje integral de las víctimas.</t>
  </si>
  <si>
    <t>2. Realizar (3) seguimientos al plan de acción Departamental en el marco del Mecanismo Articulador, comité Intersectorial para la Prevención de las violencias de género, con énfasis en las violencias sexuales, violencia intrafamiliar y el abordaje integral de las víctimas.</t>
  </si>
  <si>
    <t>3. Realizar (1) asistencia técnica a los 40 municipios para la conformación del Mecanismo articulador en abordaje integral de las violencias basadas en genero con énfasis en violencias sexuales.</t>
  </si>
  <si>
    <t>4. Realizar (1) seguimiento al plan de acción Municipal en el marco del Mecanismo Articulador, comité Intersectorial para la Prevención de las violencias de género, con énfasis en las violencias sexuales, violencia intrafamiliar y el abordaje integral de las víctimas.</t>
  </si>
  <si>
    <t>5. Realizar (2) asistencia técnica a las IPS para la implementación del protocolo de atención integral en salud a las víctimas de violencias sexuales según Resolución 459 de 2012.</t>
  </si>
  <si>
    <t xml:space="preserve">6. Realizar (1) conmemoración del día internacional de la eliminación de las violencias de género.  </t>
  </si>
  <si>
    <t xml:space="preserve">7. Efectuar (16) seguimientos y monitoreos a las IPS para la implementación del protocolo de atención integral en salud a las víctimas de violencias sexuales según Resolución 459 de 2012, en los municipios que reporten el mayor número de casos - evento 875- a través del SIVIGILA. </t>
  </si>
  <si>
    <t xml:space="preserve">8. Efectuar (1) una estrategia de educación y comunicación para la salud dirigida a población de la zona urbana de los municipios de Hacarí, Los Patios, Pamplona, Tibú y Villa del Rosario  de  para la prevención y atención de las violencias basadas en género . </t>
  </si>
  <si>
    <t>Salud Publica</t>
  </si>
  <si>
    <t>1. Realizar (1)  asistencia técnica a 32  municipios,  en la ruta de atención en salud para la prevención de embarazos en adolescentes  Colombianos y migrantes procedentes de Venezuela.</t>
  </si>
  <si>
    <t>2.Desarrollar (1) jornada de conmemoración de la semana andina para la prevención de embarazos en adolescentes en los 40 municipios.</t>
  </si>
  <si>
    <t xml:space="preserve">1. Realizar (5) fortalecimientos de capacidades a docentes de secundaria de las Instituciones Educativas Públicas en temas relacionados con la Educación Integral en Sexualidad.  </t>
  </si>
  <si>
    <t xml:space="preserve">2. Realizar (1) seguimiento a la prestación de servicios de salud sexual y reproductiva a los adolescentes y jóvenes, en los 40 municipios. </t>
  </si>
  <si>
    <t>3. Realizar (1) campaña de promoción de los servicios de salud amigables para adolescentes y jóvenes en articulación con la Secretaria de Educación Departamental.</t>
  </si>
  <si>
    <t>4. Efectuar (1) jornada de desarrollo de capacidades del talento humano (coordinadores de salud pública, IPS y EAPB) de los 39 municipios en atención de salud sexual para los adolescentes colombianos y  migrantes procedentes de Venezuela.</t>
  </si>
  <si>
    <t>1. Realizar (4) asistencias técnicas  una a cada  IPSs y/o EAPB en la Ruta de Atención Integral para la población Materno Perinatal-Resolución 3280 del 2018.</t>
  </si>
  <si>
    <t>2. Realizar (4) monitoreo y seguimiento en la implementación de la Ruta de Atención Integral para la población Materno Perinatal-Resolución 3280 del 2018 a IPS y/o EAPB.</t>
  </si>
  <si>
    <t xml:space="preserve">3. Efectuar (2) asistencias técnicas a coordinadores de salud pública en el seguimiento de la Ruta de Atención Integral Materno Perinatal-Resolución 3280, a las IPS de su municipio. </t>
  </si>
  <si>
    <t xml:space="preserve">4. Realizar (8) seguimiento a los planes de mejoramiento generados en las unidades de analisis de los eventos de Mortalidad Materna y Mortalidad Perinatal.  </t>
  </si>
  <si>
    <t>1.1.1 Realizar asistencias técnicas al personal de salud de EAPB, IPS, entes territoriales, representantes de organizaciones de sociedad civil , agentes comunitarios y otros del sistema general de seguridad social en salud en los municpios priorizados con enfoque etnocultural: Ocaña, Teorama, El Carmen, Convención, Tibú, El Tarra, Chitaga, Toledo y Labateca, con el fin de realizar adopción, adaptación e implementación de la Ruta de Promoción y mantenimiento de la salud y el  cumplimiento de los lineamientos  operativos del programa de tuberculosis, resolución 227 de 2020.</t>
  </si>
  <si>
    <t>1.1.2 Realizar 30 asistencias técnicas al personal de salud de IPSs públicas y privadas de los municipios de alta carga en los lineamientos operativos del programa de tuberculosis resolución 227 de 2020 y ruta de promoción y mantenimiento de la salud.</t>
  </si>
  <si>
    <t>1.1.3 Realizar  alistamiento y adecuar procesos y metodologias para la implementación de la ruta de promoción y mantenimiento de la salud y los algoritmos de diagnostico de tuberculosis mediante reunión de articulación con el responsable a nivel municipal (9), EPS e IPS.</t>
  </si>
  <si>
    <t>1.1.4  Realizar monitoreos al personal de salud de IPS en la adopción, adaptación e implementación de la Ruta de Promoción y mantenimiento de la salud y el  cumplimiento de los lineamientos  operativos del programa de tuberculosis, resolución 227 de 2020 en los 9 municipios priorizados.</t>
  </si>
  <si>
    <t>1.1.5 Realizar monitoreos trimestrales de los medicamentos según los casos de tb y tb farmacorresistente, casos de Tb latente a través del sistema de información.</t>
  </si>
  <si>
    <t xml:space="preserve">1.1.6 Realizar recopilación de la información  de los casos y  actualización de base de datos de los casos en el  sisTB,  en forma trimestral. </t>
  </si>
  <si>
    <t>1.1.7 Realizar trimestralmente monitoreo al personal de salud de los municipios e ips mediante el reporte de informes de casos y actividades y cohortes, evaluando su oportunidad y confiabilidad y remitiendo informes al MSPS.</t>
  </si>
  <si>
    <t>1.1.8 Realizar 1 desarrollo de capacidades a las EAPB  en los lineamientos operativos del programa de tuberculosis, resolución 227 de 2020.</t>
  </si>
  <si>
    <t>1.1.9 Realizar asistencias tecnica a las10 EAPB  en los lineamientos operativos del programa de tuberculosis, resolución 227 de 2020.</t>
  </si>
  <si>
    <t xml:space="preserve">1.1.10 Realizar monitoreos a las 10 EAPB en  la adopción, adaptación e implementación de la Ruta de Promoción y mantenimiento de la salud y el  cumplimiento de los lineamientos  operativos del programa de tuberculosis, resolución 227 de 2020.
</t>
  </si>
  <si>
    <t>1.1.11 Realizar acciones  de producción, organización y difusión de datos e información para orientar, advertir, anunciar o recomendar a los pacientes, sus familias, comunidades, organizaciones y redes, al igual que a los actores del SGSSS y otros sectores  sobre:
- Identificación de signos y síntomas y qué se debe hacer en caso de presentar síntomas.
- Identificación de factores de riesgo de enfermar por TB.
- Importancia del diagnóstico oportuno.
- Duración del tratamiento.
- Prevención de la enfermedad en contactos y convivientes.
- Red de apoyo familiar y comunitario durante el tratamiento de los pacientes.
- Carta de deberes y derechos de los pacientes.
Para ral fin se debe desarrollar las siguientes actividades en el entorno comunitario:
1. Definición de población objeto, mensajes y canales
2. Desarrollo del proceso
3. Evaluación de impacto</t>
  </si>
  <si>
    <t>1.1.12 Realizar acciones  de producción, organización y difusión de datos e información de alfgoritmos diagnosticos según  lineamientos en tuberculosis para el manejo integral de casos de tuberculosis dirigido al personal de salud mediante fichas didacticas plastificadas tipo llavero manual. Carta de deberes y derechos del paciente.
Para ral fin se debe desarrollar las siguientes actividades en el entorno laboral:
1. Definición de población objeto, mensajes y canales
2. Desarrollo del proceso
3. Evaluación de impacto</t>
  </si>
  <si>
    <t xml:space="preserve">1.1.13 Realizar (80) acciones de sensibilización dirigido a lideres comunitarios , albergues, ancianatos en la tematica de Tuberculosis, COVID-19, IRA, lavado de manos (Medidas protectoras, signos y síntomas, diagnóstico y tratamiento oportuno y ruta de atención en  los municipios de cucuta, los patios, el zulia y villa del rosario y las zonas del area de catatumbo </t>
  </si>
  <si>
    <t>1.1.14 Realizar (1)  Desarrollo de capacidades al  talento humano  en lineamientos en tuberculosis y covid 19  dirigido al personal de salud de los operadores que atienden poblacion migrante en Cucuta y Area metropolitana.</t>
  </si>
  <si>
    <t>1.1.15 Efectuar (1) asesoria y asistencias tecnica a los operadores que atienden poblacion migrante  en  el cumplimiento  de la norma técnica hacia la atención integral de tuberculosis.</t>
  </si>
  <si>
    <t>1.1.16 Efectuar (1) monitoreo a los operadores que atienden poblacion migrante   en  el cumplimiento  de la norma técnica hacia la atención integral de tuberculosis.</t>
  </si>
  <si>
    <t>1.1.17 Realizar 80 visitas  domiciliarias a los pacientes reportados como pérdida en el seguimiento sin repuesta favorable y establecer gestión con EAPB el fin de concertar estrategias que mejoren su adherencia.</t>
  </si>
  <si>
    <t>1.1.18 Promover y articular acciones en tuberculosis con Instituciones educativas, creando alianzas intersectoriales y comunitarias hacia la identificación de lideres en la comunidad educativa hacia la busqueda de sintomaticos respiratorios promoviendo la ruta de atención mediante acciones educativas (6)  en 3 instituciones del area rural .</t>
  </si>
  <si>
    <t>1.1.19 Realizar seguimiento a los primeros 11 municipios  que reporten información  en el cumplimiento de las acciones direccionadas hacia la conmemoración del Día Mundial de la Tuberculosis y al informe reportado de acuerdo a los lineamientos socializados.</t>
  </si>
  <si>
    <t>1.1.20 Realizar acompañamiento en la adopción, adaptación, implementación y evaluación  de la ruta de promoción y mantenimiento de la salud a los municipios de alta carga en TB en los 9 municipios priorizados.</t>
  </si>
  <si>
    <t>1.1.21 Acompañamieno  a los muncipios priorizados (9) en  el posecionamiento a nivel intersectorial de la problematica de tuberculosis, apoyado por el perfil epidemiologico y la interación de cada uno de los actores permitiendo el planteamiento de prevención y mitigación de determinantes causantes de la transmisión de la enfermedad  liderado por el responsable a nivel municipal.</t>
  </si>
  <si>
    <t>1.1.22 Realizar  desarrollo de capacidades al responsable de los 40 municipios hacia la formulación de metas, acciones y estrategias del plan de acción en salud.</t>
  </si>
  <si>
    <t>1.1.23  Realizar 40 monitoreos al responsable en los municipios  en el cumplimiento de las metas, acciones y estrategias del plan de acción en salud..</t>
  </si>
  <si>
    <t>1.1.24 Realizar 40 evaluaciones técnicas en la ejecución de metas, acciones y estrategias del plan de acción en salud año 2020 a nivel municipal.</t>
  </si>
  <si>
    <t xml:space="preserve">1.1.25 Realizar 3 asistencias técnicas al personal de salud de los establecimientos carcelarios y penitenciarios en los municipios de Cúcuta, Ocaña y Pamplona, </t>
  </si>
  <si>
    <t>1.1.26 Realizar 3 monitoreos al personal de salud de los establecimientos carcelarios y penitenciarios en los municipios de Cúcuta, Ocaña y Pamplona, en el cumplimiento de las circulares 058/2009 y 007/2015 de acuerdo a competencia y nivel de complejidad.</t>
  </si>
  <si>
    <t xml:space="preserve">1.2.1.Formulación de estrategias  de acciones de concurrencia con la ESE H. Local de Los Patios, ESE H. Jorge Cristo Sahium y ESE H. Juan Luis Londoño en informacion en salud, educacion y comunicación y tamizaje en tuberculosis y covid 19 hacia lideres comunitarios y personas afectadas en tuberculosis (2021) – covid 19 por curso de vida, desde un enfoque de derechos promoviendo el empoderamiento en la ruta de atencion integral en salud y estrategia tratamiento directamente observado (tdo) virtual a través de tecnologías de la información y la comunicación en los municipios de Los Patios, Villa del Rosario y El Zulia.
</t>
  </si>
  <si>
    <t>1.2.1.1 Evaluación de la Estrategia de información en salud en tuberculosis municipios Los Patios, Villa del Rosario y El Zulia..</t>
  </si>
  <si>
    <t>1.2.1.2  Evaluación de la Estrategia de Educación y comunicación en tuberculosis municipios de Los Patios, Villa del Rosario y El Zulia.</t>
  </si>
  <si>
    <t>1.2.1.3 Evaluación de Tamizaje en tuberculosis municipios de Los Patios, Villa del Rosario y de El Zulia.</t>
  </si>
  <si>
    <t xml:space="preserve">1.2.3 Impulsar actividades de movilización social y comunitaria e identificación de sintomaticos respiratorios en zonas de alta vulnerabilidad social, con barreras de acceso geografico, zonas de ruralidad, o ruralidad dispersa canalizando a los servicios de salud para atención verificando la confrimación e inicio de tratamiento, apoyando el seguimiento y administración de tratamiento TDOV, con abordaje diferencial y poblacional en migrantes y comunidades indigenas en los municipios del area del catatumbo priorizados, Cúcuta y Villa del rosario. </t>
  </si>
  <si>
    <t>1.2.4 Mantener  el sistema de acompañamiento y seguimiento de los casos de TB mediantte Call Center para fortalecer la adherencia al tratamiento, PQR, DOTS Virtual y seguimiento de alertas del aplicativo SISTB que permitan tomar medidas correctivas inmediatas en articulación con EPS, IPS garantizando la continuidad en el tratamiento, atención oportuna del paciente y eliminar las pérdidas en el seguimiento 2022-2021.</t>
  </si>
  <si>
    <t>1.2.5 Realizar a (10)  IPS asistencia tecnica en la operatividad del aplicativo SISTB  WEB  a los profesionales de salud de la red pública y privada.</t>
  </si>
  <si>
    <t>1.2.6 Realizar a (10)  IPS monitoreo en la operatividad del aplicativo SISTB  WEB   a los profesionales de salud de la red pública y privada.</t>
  </si>
  <si>
    <t>1.2.7 Establecer y mantener herramienta virtual en forma trimestral de información programática de alta difusión.</t>
  </si>
  <si>
    <t>1.2.8 Realizar 12 cruces  de la información del programa - sivigila -lspd - estadísticas vitales garantizando acciones para la concordancia entre fuentes.</t>
  </si>
  <si>
    <t>1.2.9  Desarrollar proceso de articulación con facultad de salud  de  (4) universidad  para la formulaciòn de investigacion operativa para el programa de tuberculosis departamental-</t>
  </si>
  <si>
    <t>1.2.10 Realizar  6 sesiones  del comité de casos especiales de TB con el apoyo de profesionales en el área de salud pública, pediatría, infectología, medicina interna, neumología, psicología y trabajo social.</t>
  </si>
  <si>
    <t>1.2.11 Realizar 12 desarrollos de capacidades dirigidos a médicos generales, enfermeras y especialistas  en manejo clínico y programático de la tuberculosis TF, TBFR, TBL y TB Infantil fortaleciendo en este último los medios diagnósticos., mediante lineamientos técnicos, operativos y logaritmos de diagnostico en TB.</t>
  </si>
  <si>
    <t xml:space="preserve">1.2.12 Realizar 15 asistencias técnicas al personal de salud de IPS por sabregiones en la operatividad de los tamizajes en salud mental SQR Y SQC e instrumento psicosocial  establecidos ejecutando acciones de articulación de la ruta de atención en salud mental para el abordaje psicosocial oportuno del paciente.
</t>
  </si>
  <si>
    <t>1.2.13 Realizar en 15 IPS monitoreo en los resultados de la operatividad de los tamizajes en salud mental SQR Y SQC e instrumento psicosocial  establecidos ejecutando acciones de articulación de la ruta de atención en salud mental  para el abordaje psicosocial oportuno del paciente.</t>
  </si>
  <si>
    <t xml:space="preserve">1.2.14 Realizar 15 asistencias tecnicas en Control de Infecciones de Tuberculosis a IPS que incluya 6 IPS de manejo integral de VIH y 9 IPS que atienden mas de 10 casos de Tuberculosis en el Departamento.
</t>
  </si>
  <si>
    <t>1.2.15 Realizar monitoreo en Control de Infecciones de Tuberculosis a  ips que incluya  6 IPS de manejo integral de VIH y 9 IPS que atienden mas de 10 casos de Tuberculosis en el Departamento.</t>
  </si>
  <si>
    <t>1.2.16. Articulación de acciones  (40) entre diferentes sectores, actores y pesonal de apoyo del programa.</t>
  </si>
  <si>
    <t>Realizar asistencia técnica a 4 EAPB  del Municipio de Cúcuta y 80 IPS del Departamento, acorde a los Lineamientos Nacionales de la Enfermedad de Hansen.</t>
  </si>
  <si>
    <t>Realizar seguimiento a 60 IPS del Departamento para verificar el  cumplimiento  a los compromisos adquiridos en las visitas iniciales de asesoria y asistencia técnica.</t>
  </si>
  <si>
    <t>Realizar asistencia técnica a 40 Coordinadores de Salud Pública de los Municipios del Departamento en base a la circular 0518 y el Decreto 3280.</t>
  </si>
  <si>
    <t>Realizar  3 Monitoreos a los 40  Municipios del Departamento  a partir de la información suministrada por los Municipios reportado a través de la plataforma SISPRO. ( PTS, COAI 2020. PAS 2020.</t>
  </si>
  <si>
    <t xml:space="preserve">Elaborar 12 revisiones de autorizaciones de medicamentos de Hansen con posterior cruce de información con almacén de medicamentos.
</t>
  </si>
  <si>
    <t>Desarrollar 4 revisiones de las fichas de tratamiento de casos de enfermedad de Hansen para verificar seguimiento de pacientes, convivientes y reacciones.</t>
  </si>
  <si>
    <t xml:space="preserve">Ejecutar 10 verificaciones de casos notificados en el Sivigila e ingresados al programa para tratamiento. </t>
  </si>
  <si>
    <t>Participar en  1  Cove Departamental con el análisis del sistema de información para Enfermedad de Hansen socializando los indicadores del programa.</t>
  </si>
  <si>
    <t>Realizar 2 revisiones de la ejecución  técnica,  administrativa  y  financiera  de  los  recursos económicos asignados mediante el mecanismo de Transferencias Nacionales.</t>
  </si>
  <si>
    <t>Ejecutar 1 proceso de adjudicación de subsidios a pacientes diagnósticados con enfermedad de Hansen.</t>
  </si>
  <si>
    <t>Realizar 2 monitoreos de la discapacidad grado 2 en las personas afectadas por Enfermedad de Hansen.</t>
  </si>
  <si>
    <t>Desarrollar 4 capacitaciónes dirigidas  profesionales del servicio Social Obligatorio con el objetivo de fortalecer el diagnóstico, tratamiento y seguimiento de pacientes con enfermedad de Hansen.</t>
  </si>
  <si>
    <t>Realizar 4 capacitaciones dirigidas a talento humano del departamento con énfasis Epidemiología y diagnóstico diferencial, Métodos diagnósticos, Tratamiento y Prevención de la Discapacidad y Cuadro reaccional.</t>
  </si>
  <si>
    <t>Desarrollar 1 estrategia para eliminar la discriminación con un enfoque de participación y garantía de derechos y desarrollar actividades de información y educación a la comunidad para incrementar los niveles de conocimiento acerca de la enfermedad de Hansen en dos E.S.Es del Departamento.</t>
  </si>
  <si>
    <t xml:space="preserve">Realizar el seguimiento de 150 casos diagnosticados con enfermedad de Hansen  
</t>
  </si>
  <si>
    <t xml:space="preserve">Realizar    seguimiento    de  300  convivientes de pacientes con enfermedad de Hansen.
</t>
  </si>
  <si>
    <t xml:space="preserve">Desarrollar 4 talleres dirigidos grupos de valor  enfocados  en identificar  signos  y  síntomas de enfermedad de Hansen, factores  de  riesgo, Importancia del diagnóstico oportuno y Prevención de la enfermedad en convivientes.
</t>
  </si>
  <si>
    <t>Desarrollar 1 estrategia de difusión de información a los Municipios sobre las recomendaciones para la conmemoración del Día mundial de lucha contra la Enfermedad de Hansen o Lepra 2021 con mensajes claves sobre la importancia  de  la  detección  temprana  con  el  fin  de  prevenir  la discapacidad.</t>
  </si>
  <si>
    <t>Realizar  seguimiento  a 10 casos diagnósticos con enfermedad de Hansen infantil en los años 2008-2020.</t>
  </si>
  <si>
    <t>Desarrollar 10 capacitaciones individuales temáticas  dirigida a pacientes con enfermedad de Hansen infantil utilizando herramientas virtuales.</t>
  </si>
  <si>
    <t xml:space="preserve">Realizar 1 canalización  a los convivientes de pacientes con Hansen infantil para que reciban profilaxis con BCG  según esquema establecido. </t>
  </si>
  <si>
    <t xml:space="preserve">Realizar  seguimiento   de  30  convivientes de personas  afectadas  por  enfermedad  de  Hansen  infantil.
 </t>
  </si>
  <si>
    <t>Realizar 9 programaciones de biológico e insumos críticos a nivel departamental  de acuerdo a las necesidades de los 40 municipios y entregar los biologicos acorde a la solicitud de cada municipio y a la disponibilidad que el MSPS entregue</t>
  </si>
  <si>
    <t>Realizar la gestion para el 100%  del matemiento preventivo y correctivo de los equipos del PAI red de frío del centro de acopio</t>
  </si>
  <si>
    <t>Fortalecimiento del talento humano mensual  (virtual y/o presencial) a los municipios/ IPS/EAPB del Departamento en los lineamientos para la gestión, administración y jornadas del programa ampliado de inmunizaciones y los que emita el MSPS</t>
  </si>
  <si>
    <t>Capacitar y actualizar  al personal de salud responsable de los servicios de vacunación de la red publica y privada del departamento, municipios y EAPB en actualizaciones del sistema PAIWEB.</t>
  </si>
  <si>
    <t>Realizar  visitas de verificacion del cumplimiento de las competencias establecidas en los lineamientos del programa ampliado de inmunizaciones a los entes territoriales municipales, EAPB y ESE del departamento que presenten coberturas por debajo del 95% en los biologicos trazadores</t>
  </si>
  <si>
    <t>Verificar que los municipios en conjunto con sus IPS y EAPB realicen y ejecuten la microplanificación para el programa permanente o campaña que este impulsada por el MSPS con el fin de iniciar, completar y continuar los esquemas de vacunación de manera oportuna.</t>
  </si>
  <si>
    <t xml:space="preserve"> Notificar mensualmente por correo electronico los avances de  la coberturas de vacunación a las entidades territoriales y oficiar semestralmente a los municipios con coberturas por debajo del 95% en alguno de los biologicos</t>
  </si>
  <si>
    <t>Notificar mensualmente por correo electronico los avances de  la coberturas de vacunación por EAPB y notificar a atencion en salud trimestralmente las EAPB con coberturas por debajo del 95% en alguno de los biologicos</t>
  </si>
  <si>
    <t>gestion ante las organizaciones internacionales y nacionales para el fortalecimiento de las acciones del programa ampliado de inmunizaciones en la poblacion migrante</t>
  </si>
  <si>
    <t>Liderar, organizar y dar los lineamientos para la ejecucion de las jornadas y campañas nacionales y departamentales de vacunacion</t>
  </si>
  <si>
    <t>continuar con la ejecucion del plan Nacional de vacunacion contra el COVID-19</t>
  </si>
  <si>
    <t xml:space="preserve">Concurrir  los municipios categorías 4, 5 y 6, con estrategias de Jornadas salud  para la salud para el mejoramiento de las metas del programa. </t>
  </si>
  <si>
    <t xml:space="preserve">Realizar una (1) estartegia de informacion en salud, para difundir me medio masivos de comunicación la promocion de la vacunacion según esquema regular y esquema covid, según lineamiento de MSPS </t>
  </si>
  <si>
    <t>Capacitar y actualizar  al personal de salud responsable de los servicios de vacunación de la red publica y privada del departamento  en actualizaciones del sistema PAIWEB.</t>
  </si>
  <si>
    <t>Realizar verificación y seguimiento al sistema de informacion nominal del PAI a todas las IPS publicas y privadas con puntos de vacunacion habilitadas  de los municipios de categoria 4,5 y 6.</t>
  </si>
  <si>
    <t>Articular con actores claves y estrategicos con el fin de promover y apoyar las acciones de prevención, control, eliminación y erradicación de las enfermeades inmunoprevenibles</t>
  </si>
  <si>
    <t>Gestionar con el sena la certificacion de competencias en el PAI para las auxiliares de enfermeria de las IPS del Departamento y acompañar el proceso</t>
  </si>
  <si>
    <t>Incrementar las acciones de gestión y coordinación, para lograr la atención integral de la población objeto del programa en todo el territorio nacional, la equidad y la disminución de las brechas de acceso con el ICBF y la Secretarias de Educación.</t>
  </si>
  <si>
    <t>Realizar mesas de trabajo en articulación con la oficina de Vigilancia en Salud Publica a fin de revisar la notificación de los eventos inmunoprevenibles.</t>
  </si>
  <si>
    <t>Adaptación, adopción e Implementacion de la EGI de Zoonosis en el Departamento.</t>
  </si>
  <si>
    <t xml:space="preserve">Realizar cuatro (4) reuniones  del Consejo Técnico Departamental de Zoonosis. </t>
  </si>
  <si>
    <t>Realizar el 100% del control de focos  de otras Zoonosis (Leishmaniosis, Leptospirosis, Encefalitis Equinas)  según ocurrencia, notificación al SIVIGILA y notificación ICA.</t>
  </si>
  <si>
    <t>Realizar un (1) seguimiento a la gestión del proyecto de Adecuacion, dotacion y operatividad del Centro de Zoonosis.</t>
  </si>
  <si>
    <t>Continuar con las acciones del convenio  uso del centro de Zoonosis  con la secretaria de salud  municipal de Cúcuta.</t>
  </si>
  <si>
    <t>Realizar un (1) seguimiento al convenio interadministrativo con instituciones educativas que desarrollen actividades de cooperación académica, científica y tecnológica.</t>
  </si>
  <si>
    <t>Realizar dos (2) Seguimiento al aplicativo de sistemas de información en salud ambiental con el fin de construir base de datos de vacunación, esterilización y notificación de enfermedades zoonoticas de interés en salud pública.</t>
  </si>
  <si>
    <t>Gestionar ante el Ministerio de salud insumos críticos para realizar actividades de prevención y control de enfermedades de transmisión zoonotica.</t>
  </si>
  <si>
    <t>Realizar 12 informes epidemiológicos de las ETV en coordinación con el programa de Vigilancia epidemiológica para la toma de decisiones en Salud.</t>
  </si>
  <si>
    <t>boletines epidemiologicos</t>
  </si>
  <si>
    <t>Realizar 2 salas de Análisis de  Riesgo  para el analisis de la Situacion de  Dengue en el Departamento.</t>
  </si>
  <si>
    <t>Actas de salas de analisis de riesgo, listado de asistencia</t>
  </si>
  <si>
    <t>Realizar  al interior de las viviendas en municipios hiperendemicos, endemoepidemicos con persistencia de casos de Dengue,  acciones de control quimico con motomochila, en el entorno hogar, según ocurrencia</t>
  </si>
  <si>
    <t>Formato institucional fumigaciones espaciales (base de datos)</t>
  </si>
  <si>
    <t>Realizar  al interior de las viviendas en municipios hiperendémicos, endemoepidémicos con persistencia de casos de Dengue,  acciones de control quimico con equipo pesado, en los entornos hogar y comunitario; según ocurrencia de casos</t>
  </si>
  <si>
    <t>Realizar en viviendas control larvario (biologico, fisico o eliminacion) en los focos caracterizados de los municipios endemoepdiemicos para Dengue en los entorno hogar y comunitario de los municpios del departamento, según ocurrencia de casos</t>
  </si>
  <si>
    <t>Formato Institucional  A2 y A4  (base de datos)</t>
  </si>
  <si>
    <t>Desarrollar 20 jornadas de informacion sobre la promoción de la Salud  y  la Prevención de la Enfermedad por  Dengue Grave en el entorno comunitario.</t>
  </si>
  <si>
    <t>Actas de actividades</t>
  </si>
  <si>
    <t>Realizar  en 3  emisoras locales  240 emsiones diarias para la Promoción, divulgación y/o difusión de mensajes de  información tres de (3) impactos diarios de 30 segundos de las campañas institucionales para la promoción y prevención para las Enfermedades Transmitidas por Vectores, durante 4 meses en las emisiones diarias (lunes a viernes) del programa en emisora radial por un termino de 4 meses</t>
  </si>
  <si>
    <t>Cd con grabacion de programas radiales.</t>
  </si>
  <si>
    <t>Articular con  municipios endémicos 25 Jornadas de Recolección de Inservibles  como saneamiento del medio en el entorno hogar  con focos caracterizados  para Dengue.</t>
  </si>
  <si>
    <t>Formato Institucional de Recoleccion de inservibles</t>
  </si>
  <si>
    <t>Brindar Informacion en salud  a 36000 habitantes de la comunidad de áreas priorizadas como medida de Promoción y Prevención por casos de  Dengue en los entornos hogar y comunitario.</t>
  </si>
  <si>
    <t>Realizar  visitas  en 3 Centros de Atención Transitorio de migrantes en coordinación con el programa de salud ambiental para verificar las condiciones sanitarias e identificar factores de riesgo de las ETV y control quimico según pertinencia</t>
  </si>
  <si>
    <t>informes de Visitas</t>
  </si>
  <si>
    <t>Implementar en 3 instituciones educativas la estrategia "Escuelas más saludables, escuelas más protegidas" en el entorno educativo</t>
  </si>
  <si>
    <t>Actas de seguimiento a la estrategia, informe final</t>
  </si>
  <si>
    <t>Implementar la  Estrategia educativa  " Tarea en casa" a los niños  de los grados  cuarto y quinto de 2 instituciones educativas en la regional de Ocaña mediante actividades virtuales.</t>
  </si>
  <si>
    <t>Realizar control y saneamiento del medio a  1000  instituciones  publicas o privadas en los municipios (IPS, Instituciones educativas, hogares de ICBF, cementerios, iglesias, montallantas), con el fin de mantener libres de criaderos para  la reproducción del vector Aedes y la transmisión de la enfermedad Dengue  en los entornos institucional, educativo y laboral.</t>
  </si>
  <si>
    <t>Formato Institucional visita de inspeccion a establecimientos especiales</t>
  </si>
  <si>
    <t>Celebrar en 16  municipios la "semana de acción en contra de los mosquitos" en el entorno comunitario y ámbito urbano.</t>
  </si>
  <si>
    <t>informe de celebracion de la semana de accion de los mosquitos</t>
  </si>
  <si>
    <t>Realizar 4 evaluaciones entomológicas   relacionadas con las intervenciones de control en municipios priorizados en los entornos comunitarios y educativos en comunidad urbana, rural o dispersa.</t>
  </si>
  <si>
    <t>informes entomologia</t>
  </si>
  <si>
    <t>Realizar el levantamiento de Indices Aédicos en el entorno hogar de  las cabeceras municipales de municipios endemicos para Dengue</t>
  </si>
  <si>
    <t>Realizar en 40 municipios del departamento  Fortalecimiento de capacidades para el seguimiento a la atención clínica de casos en el entorno institucional. (prioirizadas de acuerdo a persistencia  epidemiologico del evento).</t>
  </si>
  <si>
    <t>Acta de Reunion, listado de asistencia</t>
  </si>
  <si>
    <t>Realizar  en 40 IPS de la Red pública del Departamento  Auditorias de la adherencia a guías y protocolos de manejo clínico de las ETV en el entorno Institucional (Institucion Prestadora de Servicio de Salud).</t>
  </si>
  <si>
    <t>informes de asuditorias y seguimiento de casos</t>
  </si>
  <si>
    <t>Participar en 4 capacitaciones de inducción y reinducción del personal médico y paramédico, que esté próximo a iniciar el servicio social (SSO) en las instituciones prestadoras de servicios de salud del nivel municipal y departamental en el entorno laboral</t>
  </si>
  <si>
    <t>Realizar diagnósticos de Malaria en comunidad rural y dispersa,  mediante  pruebas rápidas o gota gruesa en municipios endémicos de acuerdo a demanda en el entorno comunitario y hogar.</t>
  </si>
  <si>
    <t>Formato Institucional  de toma de muestra</t>
  </si>
  <si>
    <t>Realizar distribución de 4000 toldillos tipo cama y hamaca para la prevención de la malaria en municipios priorizados de acuerdo a caracterización de focos y persistencia epidemiológica en  comunidad rural y dispersa en el entorno hogar</t>
  </si>
  <si>
    <t>Formato Institucional y  entrega de toldillos</t>
  </si>
  <si>
    <t>Realizar una  capacitacion a la red de laboratorios de las  IPS públicas y privadas en el  diagnóstico y manejo clínico de la Malaria  en el entorno institucional.</t>
  </si>
  <si>
    <t>Celebrar en los municipios endémicos de la región del catatumbo y otros municipios de alto riesgo de transmisión el "día mundial de la malaria" enfocando las acciones al entorno comunitario y ámbito urbano</t>
  </si>
  <si>
    <t>Informe Ejecutivo</t>
  </si>
  <si>
    <t>Garantizar al 100% de la red pública del departamento con stock de antimalaricos para el tratamiento oportuno de la malaria de acuerdo al plasmodium.</t>
  </si>
  <si>
    <t>Foramato Institucional de entrega de medicamento</t>
  </si>
  <si>
    <t>Realizar acciones de control integrado de microfocos en áreas rurales y disperso en los entorno hogar y comunitario, según ocurrencia de casos</t>
  </si>
  <si>
    <t>Realizar 2 actividades entomológicas (pruebas de residualidad en pared, Pruebas de residualidad de toldillo, caracterizacion de criaderos, estudios de foco, calibracion de maquinas hudson) relacionadas con las intervenciones de control para malaria en comunidad  rural o dispersa de los entornos comunitarios y educativos de los municipios endemicos</t>
  </si>
  <si>
    <t>Informe entomologia</t>
  </si>
  <si>
    <t>Brindar Informacion en salud  a  3500 habitantes para la sensibilización en medidas de autocuidado y control que  permitan el empoderamiento en la identificación de  factores de riesgo de la  Malaria en el entorno hogar en municipios  endemicos</t>
  </si>
  <si>
    <t>Realizar en los 40 municipios 3 monitores a los planes territoriales en Salud</t>
  </si>
  <si>
    <t>Informes de monitoreo</t>
  </si>
  <si>
    <t>Realizar en los municipios descentralizados 1 evalución  de los planes territoriales en Salud de la vigencia pasada</t>
  </si>
  <si>
    <t>Informes de Evalucion a Municipios</t>
  </si>
  <si>
    <t>Realizar en 5 municipios  monitoreo y seguimiento a la implementación de la  Estrategia EGI ETV.</t>
  </si>
  <si>
    <t>Acta de conformacion de equipo funcional, decreto conformacion de la EGI, Plan de Accion.</t>
  </si>
  <si>
    <t>Realizar 6 reuniones (bimensuales) con el grupo funcional para el análisis y articulación de la EGI Departamental de acuerdo a persistencia epidemiológica de las ETV en el entorno laboral.</t>
  </si>
  <si>
    <t>Actas de Reunion, Listados de asistencia</t>
  </si>
  <si>
    <t>Realizar 11 reuniones de  asistencias técnicas al talento humano de ETV para la formulación de planes de trabajo que desarrolla acciones de salud pública para la promoción, prevención y control de las ETV propiciando la gestión del conocimiento en el entorno laboral.</t>
  </si>
  <si>
    <t>Informe de Reunion Mensual</t>
  </si>
  <si>
    <t>Articular con los municipios endémicos 1 jornada masiva  de promoción y prevención de la Leishmaniasis en el entorno comunitario.</t>
  </si>
  <si>
    <t>Acta de informe de jornadas</t>
  </si>
  <si>
    <t>Realizar Asistencia tecnica a 27  municipios con transmisión activa de Leishmaniasis en manejo clínico, tratamiento, diagnóstico y supervisión de entrega oportuna de medicamentos de Leishmaniasis en el entorno institucional de las regionales Centro,  Occidente y  Suroriental.</t>
  </si>
  <si>
    <t>Brindar Informacion en salud  a 1200 habitantes de la comunidad rural que permitan el empoderamiento y control de los factores de riesgo de Leishmaniasis en los entornos hogar de muncipios endemicos</t>
  </si>
  <si>
    <t>Formato institucional fumigaciones residual (base de datos)</t>
  </si>
  <si>
    <t>Realizar 2 evaluaciones entomologicas relacionadas con las intervenciones de control de  Leishmaniasis en comunidad rural o dispersa en los entornos hogar y comunitario de municipios endemicos.</t>
  </si>
  <si>
    <t>Realizar 3.500 tomas de muestra serológica en menores de 15 años en los entornos comunitario y educativo  para la enfermedad de chagas en los municipios priorizados</t>
  </si>
  <si>
    <t xml:space="preserve">Bases de datos toma de muestras, </t>
  </si>
  <si>
    <t>Realizar 1   capacitación sobre el proyecto de Interrupcion de la transmision de T. cruzi por R. prolixus con los municipios priorizados a las instituciones educativas</t>
  </si>
  <si>
    <t>Actas de reunion,listado de asistencia</t>
  </si>
  <si>
    <t>Realizar 1 capacitación sobre el  proyecto de Interrupcion de la transmision de T. cruzi por R. prolixus a actores sociales en los municipios priorizados para la estrategia de Chagas.</t>
  </si>
  <si>
    <t xml:space="preserve">Realizar 1 capacitación sobre  Diagnóstico y tratamiento de la Enfermedad de Chagas a las IPS de los muncipios postulados para la certificación  con la  activación e implementacion de la ruta integral de atención en Salud de Chagas a Municpios priorizados y certificados
</t>
  </si>
  <si>
    <t>Informe de celebracion</t>
  </si>
  <si>
    <t>Celebrar el día mundial de la Enfermedad de Chagas  por medio de las TIC, mediante medios de comunicación como pagina web, redes sociales atraves de banner y campañas publicitarias.</t>
  </si>
  <si>
    <t>Informe de Celebracion de la Enfermedad</t>
  </si>
  <si>
    <t>Brindar Información en salud  a  1000 padres de familia de la comunidad rural y dispersa sobre la enfermedad de Chagas y la estrategia nacional de interrupción de la transmisión de la  enfermedad  de Chagas en los entornos hogar y comunitario de los municipios priorizados</t>
  </si>
  <si>
    <t>Listados de asistencia</t>
  </si>
  <si>
    <t>Realizar encuestas de caracterización de factores de riesgo  para la Enfermedad de Chagas en las veredas de los 5 municipios priorizados en el plan de Interrupcion de la Enfermedad de Chagas</t>
  </si>
  <si>
    <t>Formato institucional encuesta de tipificacion de viviendas (epicollet).</t>
  </si>
  <si>
    <t>Realizar acciones de control integrado de microfocos en áreas rurales y disperso en los entorno hogar y comunitario, según ocurrencia de casos y presencia del vector</t>
  </si>
  <si>
    <t xml:space="preserve">Formato institucional entrega de toldillos </t>
  </si>
  <si>
    <t>DIMENSiÓN SALUD PUBLICA EN EMERGENCIAS Y DESASTRES</t>
  </si>
  <si>
    <t>1.1.</t>
  </si>
  <si>
    <t>Servicio de atención en salud pública en situadones de emergencias y desastres</t>
  </si>
  <si>
    <t>FORTALECIMIENTO A LA OPERACiÓN DEL CENTRO REGULADOR DE URGENCIAS Y EMERGENCIAS "CRUE" Y CAPACIDADES COMUNITARIAS EN PRIMER RESPONDIENTE MUNICIPIOS PDET DE NORTE DE SANTANDER</t>
  </si>
  <si>
    <t>16 EVALUACIONES DEL 100% DE LOS PLANES HOSPITALARIOS DE EMERGENCIAS DE LAS ESE DEL DEPARTAMENTO</t>
  </si>
  <si>
    <t>Actas de revision de los Planes de retroalimentacion sobre los hallazgos a cada ESE evaluada</t>
  </si>
  <si>
    <t>SEGUIMIENTO MENSUAL AL DISPONIBILIDAD DE HEMODERVADOS EN EL DEPARTAMENTO</t>
  </si>
  <si>
    <t>Informe de disponibilidad de componentes sanguineos del aplicativo SIHEVI</t>
  </si>
  <si>
    <t xml:space="preserve">APOYAR EL SISTEMA DE VIGILANCIA EPIDEMIOLOGICA EN LOS EVENTOS DE URGENCIA, EMERGENCIA O DESASTRE, VIGILANCIA INTENSIFICADA Y RUTINARIA </t>
  </si>
  <si>
    <t>Realizar un seguimiento trimestral de la gestión municipal en la dimensión de Salud y Ambito laboral</t>
  </si>
  <si>
    <t xml:space="preserve">Realizar  9 socialización de  las normas de   afiliación de trabajadores al Sistema General de Riesgos Laborales </t>
  </si>
  <si>
    <t xml:space="preserve">Realizar 9 seguimiento a la  conformación de   instancias de gestion   Intersectorial,  en seguridad y salud en el trabajo de  la población trabajadora formal e  informal. </t>
  </si>
  <si>
    <t>Caracterizar  en 8  municipios  en poblacion  laborales vulnerables  del  sector  informal  de  la  economía,  en sus  condiciones de salud y los  riesgos propios de sus  actividades económicas, que incluya la migración y/o cambio de ocupación como efecto del cambio climático</t>
  </si>
  <si>
    <t>Realizar en 8 municipios el censo ámbitos laborales   con exposición a  factores de riesgos   en el marco de la politica de prevención de cancer ocupacional, que incluya población migrante</t>
  </si>
  <si>
    <t xml:space="preserve">Promover  la implementación a 8 municipios la  estrategia de entornos laborales saludables a través de las asociaciones o agremiaciones de trabajadores informales </t>
  </si>
  <si>
    <t>Promover en 8 municipios e instituciones y gremios economicos  la inclusion de las personas con discapacidad en el sector productivo y   erradicacion del trabajo infantil y la promocion del trabajo de adolescente protegido</t>
  </si>
  <si>
    <t>Desarrollar en 8 municipios,  actividades de promoción y prevención en salud ocupacional con población trabajadora informal, en el marco de la estrategia de Entornos laborales saludables</t>
  </si>
  <si>
    <t>Realizar en 8 municipos, socialización de los lineamientos para prevencion de contagio COVID -19 poblacion formal e informal</t>
  </si>
  <si>
    <t>Realizar en 8 municipios, apoyo a la vigilancia de protocolos población formal e informal.</t>
  </si>
  <si>
    <t xml:space="preserve">Desarrollar  en 8 municipios,  campañas de  promoción para la prevención de riesgos  ocupacionales en población trabajadora </t>
  </si>
  <si>
    <t>Realizar en los 32 municipios, seguimiento en el  reporte de eventos de AT-EL  en cumplimiento del protocolo</t>
  </si>
  <si>
    <t xml:space="preserve">Realizar  en 9 municipios, la  socialización  al personal asistencial de las IPS de  el protocolo de notificación de AT-EL , incluida población migrante y realizar el seguimiento </t>
  </si>
  <si>
    <t>Realizar dos(2) seguimientos a las IPS Publicas de los 39 municipios en la adherencia a GPC,protocolos,guias y lineamientos vigentes para la atencion de la EDA.</t>
  </si>
  <si>
    <t xml:space="preserve">Realizar 2 fortalecimientos al talento humano (cordinadores de salud publica municipal y  ESES) sobre lineamientos tecnicos y normativos de NNA RPMS, en los 39 municipios. </t>
  </si>
  <si>
    <t xml:space="preserve">Realizar 2 seguimientos  a las acciones de protección específica y detección temprana con las EAPB y su Red Prestadora en los cursos de vida de Primera Infancia,Infancia y Adolescencia en articulacon antencion en salud.
</t>
  </si>
  <si>
    <t>Realizar  1 seguimiento trimestral  a las IPS de los municipios priorizados Tibu, Santiago y El zulia para la adherencia a GPC, protocolos, guías y lineamientos vigentes para la atención de la  EDA.</t>
  </si>
  <si>
    <t>Realizar  4 seguimientos  a  los indicadores de morbilidad y mortalidad  de primera infancia, infancia y adolescencia  con los responsables departamentales de  las dimensiones prioritarias SASER,SAMEN-NO TRNASMISIBLES generando un plan de trabajo.</t>
  </si>
  <si>
    <t>Participar en el 100% de las  unidades de analisis de mortalidad por EDA .</t>
  </si>
  <si>
    <t>Realizar 3 seguimientos al 100% de los planes de mejoramiento de las unidades de analisis realizadas a mortalidades por EDA.</t>
  </si>
  <si>
    <t>Realizar 3 monitoreos   al cargue en la plataforma  SISPRO de los planes de acción en salud del componente NNA de los  municipios del Departamento de la vigencia 2021</t>
  </si>
  <si>
    <t>Concertar un (1) plan de accion  con ICBF y DPS  para el desarrollo de ciclos educativos  de acuerdo a la guia operativa comunitaria del programa de prevencion,manejo y controlde IRA-EDA dirigida a padres y cuidadores.</t>
  </si>
  <si>
    <t>Articular  en 1 mesa intersectoriale:  salud ambiental (COTSA), acciones  que  permitan desarrollar estrategias de comunicación sobre la EDA y los  factores riesgo que agudizan la enfermedad.</t>
  </si>
  <si>
    <t>Realizar 2 AsistenciasTecnica  a las IPS  Publicas y IPS Privadas  en    RPMS, Protocolos,Guias y Lineamientos  vigentes   para intensificar las acciones de vigilancia, inspección y control de la IRA.</t>
  </si>
  <si>
    <t>Participar en el 100% de las  unidades de analisis de mortalidad por IRA  .</t>
  </si>
  <si>
    <t xml:space="preserve">Realizar 2 seguimientos  al  reporte de  los  indicadores y análisis del comportamiento epidemiológico del evento (picos respiratorios) en las IPS de la red publica y privada  que cuentan con la estrategias de Sala ERA. </t>
  </si>
  <si>
    <t>Garantizar 3 entregas  de  tratamientos de OSELTAMIVIR  por lo menos a  3  IPS de mediana o alta complejidad en el Departamento de Norte de Santander</t>
  </si>
  <si>
    <t>Realizar 60 seguimiento  a las salas ERA  de la Red Publica  del Departamento y dos privadas de cucuta</t>
  </si>
  <si>
    <t xml:space="preserve">Realizar 4 seguimientos  a  los indicadores de morbilidad y mortalidad  en IRA en los cursos de vida  de primera infancia, infancia y adolescencia a la red publica   
</t>
  </si>
  <si>
    <t>Desarrollar  a través de 1 estrategia (programa de radio, cuñas radiales, etc) acciones de Información para la salud  en los tres mensajes claves del programa de prevención, manejo y control de la IRA  para la comunidad .</t>
  </si>
  <si>
    <t>Realizar 2 seguimientos  a los 40 municipios en el diligenciamiento de la matriz de covid 19 en el marco del programa Nacional de Prevencion, manejo y control de IRA/EDA</t>
  </si>
  <si>
    <t>Realizar  2 socializaciones de  la estrategia AIEPI componente comunitario a los operadores  en articulacion  con el Instituto Colombiano de Bienestar Familiar (ICBF)</t>
  </si>
  <si>
    <t>Realizar 2 socializaciones de la estrategia AIEPI componente comunitario y tres mensajes claves de IRA, a traves de escuelas de padres  en municipios pirorizados con Secretaria de educacion departamental en el marco de TRANSICION ES UNA NOTA</t>
  </si>
  <si>
    <t xml:space="preserve">Participar en los 4 comités de Infancia, adolescencia y los comités de política social para superar las barreras de acceso a la atención en salud en el territorio.  </t>
  </si>
  <si>
    <t>Desarrollar capacidades en 2  sesiones al talento humano en salud de  IPS  y sus EAPB  en la guia operativa comunitaria   ( encuentros pedagicos)  y en la  estrategia  UAIC  que permita la implementacion , funcionamiento ,  procesos de  referencia y contrareferencia e información y educación en salud a padres y cuidadores.</t>
  </si>
  <si>
    <t>Realizar 2 monitoreos a las Unidades de Atencion Integral Comunitaria(UAIC), en puerto Santander,Campo Dos, San Calixto, Hacari y Palmarito zona rural de cucuta,El Zulia.Villa del Rosario.</t>
  </si>
  <si>
    <t>Realizar socializacion de la Resolucion Nª 050 de 2021 en el Capitulo Etnico del PDSP a los municipios con presencia de Poblacion Indigena</t>
  </si>
  <si>
    <t>Realizar  3 acciones de seguimiento y monitoreos a la formulación del Plan de Acción  en Salud (PAS),  a los 8  municipios  que cuentan con  comunidades indígenas  en el Departamento (Chitaga,Toledo, Tibú, El Tarra, Teorama, Convención, El Carmen y Cúcuta).</t>
  </si>
  <si>
    <t xml:space="preserve">Realizar  1 Articulacion con Participacion Social para la conformacion de la veedurias en salud para poblaciones etnicas y enfoque diferencial.
</t>
  </si>
  <si>
    <t>Participar en las 4 Mesas de Enfoque diferencial a fin de responder equitativamente a las solicitudes de  los grupos étnicos.</t>
  </si>
  <si>
    <t>Realizar 2 socialzacion de  las 18 prácticas de AIEPI en la comunidad  Bari y UWA para la  formación de  líderes comunitarios.</t>
  </si>
  <si>
    <t>Convocar a 4 mesas tecnicas de Salud con la Poblacion Indigena UWA y BARI para el desarrollo de acciones del Sistema de Salud de Poblaciones Indigenas de Norte de Santander.</t>
  </si>
  <si>
    <t xml:space="preserve">Realizar 3 articulacion de acciones  con aseguramiento del IDS departamental para el cruece de base de datos de censos  de los indigenas Bari y U´was </t>
  </si>
  <si>
    <t>Realizar 2 articulaciones de acciones para la Promoción de la salud y la prevención de las enfermedades respiratorias y Transmitidas por vectores en la comunidad indígena  Motilón BARI ( Resguardo de Catalaura y Pueblo BARI)</t>
  </si>
  <si>
    <t>Realizar articulacion con los municipios de Tibu,Teorama,El Tarra sobre acciones a la Poblacion Indigena Migrante (YUKPA) presente en sus municipios.</t>
  </si>
  <si>
    <t>Realizar 1 proceso de caracterizacion en el marco de la resolucion 011 en la poblacion indigena motilon Bari presente en los municipios de Tibu,El Tarra, Convencion,El Carmen,Teorama.</t>
  </si>
  <si>
    <t xml:space="preserve">Brindar 2 asesorias y asitencias tecnicas a los 40 municipios en el componente de envejecimiento y vejez. </t>
  </si>
  <si>
    <t xml:space="preserve">Realizar tres (3) monitoreo y seguimiento del cargue del PAS en la  plataforma SISPRO  a los 40 municipios en el componente de Envejecimiento y Vejez </t>
  </si>
  <si>
    <t>Realizar dos (2) articulaciónes  interinstitucionales  con las Dimensiones de salud publica (Cronicas, Samen, Participacion Social) para el seguimiento a la garantia de los derechos al adulto mayor</t>
  </si>
  <si>
    <t xml:space="preserve">Realizar dos  (2)  articulaciónes con la Secretaria de Desarrollo Social para verificar el cumplimiento de la resolucion 055 de 2018, en 10 municipios del departamento </t>
  </si>
  <si>
    <t>Realizar  1 seguimiento a los 40 municipios sobre la actualizacion de la Politica de Envejecimiento y Vejez.</t>
  </si>
  <si>
    <t>Participar en los cuatro (4) Comites Departamentales del Adulto Mayor convocados por la Secretaria de Desarrollo Social, como garantia de los derechos a la Salud del Adulto Mayor.</t>
  </si>
  <si>
    <t>Realizar 1 seguimiento a la vacunacion de los adultos mayores  y cuidadores ubicados en los centros de larga estancia notificados al Ministerio de salud y proteccion social.</t>
  </si>
  <si>
    <t>Desarrollar  a través de 1 estrategia (programa de radio, cuñas radiales, etc) acciones de Información para la salud dirigido a la poblacion adulto mayor.</t>
  </si>
  <si>
    <t>Brindar 1 asesoria y asitencia tecnica a los 40 municipios en el componente de Salud y Genero</t>
  </si>
  <si>
    <t xml:space="preserve">Realizar tres (3) monitoreo y seguimiento del cargue del PAS en la  plataforma SISPRO  a los 40 municipios en el componente de Salud  y Genero. </t>
  </si>
  <si>
    <t xml:space="preserve">Brindar 2 asesorias y asistencia tecnica a los Cuarenta (40) municipios en la Ruta de  Certificacion de Discapacidad en el marco de la  Resolucion 113 de 2020. </t>
  </si>
  <si>
    <t xml:space="preserve">Realizar  1 seguimiento a las IPS contratadas para el proceso de  certificacion de personas con Discapacidad. </t>
  </si>
  <si>
    <t>Realizar dos ( 2) articulacion con el Area de aseguramiento para el cruce de Bases de datos de las Personas con Discapacidad, para la gestion del aseguramiento del SGSSS.</t>
  </si>
  <si>
    <t>Participacipar en los (4) cuatro comites Departamentales de discapacidad convocados por la secretaria de gobierno y alta consejeria de discapacidad.</t>
  </si>
  <si>
    <t>Realizar 2  dos articulaciones para cruce de base de datos de personas con discapacidad, con la Dimension de Vida Saludable y Enfermedades Transmisibles en el componente de Emergentes,Reemergentes y Desatendidas 
( Hansen y TB)</t>
  </si>
  <si>
    <t>Realizar 1 Socializacion de la estrategia Rehabilitacion Basada en la Comunidad, a los 40 municipios del departamento.</t>
  </si>
  <si>
    <t>Realizar tres (3) monitoreo y seguimiento del cargue del PAS en la  plataforma SISPRO  a los 40 municipios en el componente de Discapacidad</t>
  </si>
  <si>
    <t>Realizar dos (2) seguimientos a las EAPB del Departamento en  las acciones realizadas  a la poblacion con discapacidad.</t>
  </si>
  <si>
    <t>Desarrollar  a través de 1 estrategia (programa de radio, cuñas radiales, etc) acciones de Información para la salud dirigido a la poblacion en condicion de discapacidad.</t>
  </si>
  <si>
    <t>Brindar  dos (2) Asistencias Tecnicas a 40 Municipios del departamento   en  la implementacion del Protocolo de atención en salud con enfoque  Psicosical a Vicimas y Poblacion de 9 Sentencias CIDH.</t>
  </si>
  <si>
    <t>Realizar tres (3) articulaciones con el area de Atencion en Salud y Aseguramiento para el cruce de base de datos de las poblaciones Victimas y 9 Sentencias CIDH.</t>
  </si>
  <si>
    <t>Realizar  cuatro(4) articulaciones de la mesa tecnica institucional para la implementacion de los protocolos de vicitimas y Poblacion 9 Sentencias CIDH</t>
  </si>
  <si>
    <t xml:space="preserve">Liderar las  4 Mesas de Salud y Subcomités  de medidas de rehabilitación,   orientado a generar un espacio de articulacion y seguimiento para la identificacion de las diferentes barreras en salud a la poblacion Victima y 9 SentenciasCIDH. </t>
  </si>
  <si>
    <t xml:space="preserve">Realizar tres  (3) monitoreo y seguimiento en el cargue del PAS en la plataforma SISPRO en los municipios priorizados en el componente victimas del conflicto armado. </t>
  </si>
  <si>
    <t>Realizar 2 Seguimientos a la  implementacion del protocolo de atencion a victimas  y poblacion de 9 sentencias , para  las EAPB,ESES e IPS  presentes en el territorio.</t>
  </si>
  <si>
    <t>Realizar 3 seguimientos a los municipios de ( Ocaña,Los Patios y Cucuta) sobre las actividades dirigidas a la poblacion de 9 sentencias CIDH ubicada en dichos municipios.</t>
  </si>
  <si>
    <t>Realizar 4 seguimientos a las EAPB sobre las intervenciones realizadas  a la poblacion ubicada en 9 sentencias CIDH.</t>
  </si>
  <si>
    <t xml:space="preserve">Realizar (2) Seguimientos a la Herramienta de informacion VIVANTO,  en las ESES presentes en el territorio </t>
  </si>
  <si>
    <t>Desarrollar  a través de 1 estrategia (programa de radio, cuñas radiales, etc) acciones de Información para la salud dirigido a la poblacion Victima del Conflicto Armado</t>
  </si>
  <si>
    <t xml:space="preserve">Documentos de Planeación </t>
  </si>
  <si>
    <t>Fortalecimiento de la gestión de la salud publica para la ejecución y mejoramiento en la prestación del servicio en el Departamento de   Norte de Santander</t>
  </si>
  <si>
    <t>Elaborar un Cronograma de Asistencia técnica en salud publica para los municipios</t>
  </si>
  <si>
    <t>Desarrollar  cuatro  asistencias técnicas para elaboración  de los Planes de Accion en Salud vigencia 2023</t>
  </si>
  <si>
    <t>Realizar dos monitoreos y evaluacion de la ejecución del  Plan de Acción en Salud 2022 a los 40 municipios del Departamento</t>
  </si>
  <si>
    <t>Realizar revisión trimestral de los procesos y procedimientos del Grupo de salud Pública acorde a los  proceso normados de gestion de la salud publica</t>
  </si>
  <si>
    <t>Realizar dos asistencias técnicas para el  cargue y verficación del mismo en la plataforma web del PDSP a los municipios</t>
  </si>
  <si>
    <t>Brindar asistencia tecnica trimestral para en la ejecución del Plan Territorial de Salud a los municipios del Departamento</t>
  </si>
  <si>
    <t>Realizar un seguimiento trimestral de las asistencias técnicas realizadas por las dimensiones de salud pública a los municipios</t>
  </si>
  <si>
    <t>Registrar mensualmente la informacion financiera referente a la ejecución de los recursos asignados a las metas de cada una de las dimensiones del PDSP.</t>
  </si>
  <si>
    <t>Consolidar trimestralmente la informacion financiera de la ejecución de los recursos  asignados a las dimensiones de salud Púlica</t>
  </si>
  <si>
    <t>Realizar dos jornadas de asesoria y asistencia tecnica a las dimensiones de salud pública  en el marco del monitoreo y evaluacion del Plan territorial de Salud</t>
  </si>
  <si>
    <t>Desarrollar dos jornadas para fortalecer capacidades en el talento humano de las dimensiones de salud publica en el uso de la plataforma web de gestion del PDSP para el monitoreo de los PTS departamental y municipales.</t>
  </si>
  <si>
    <t>Realizar un seguimiento trimestral  del cargue en el portal web gestion del PDSP del plan de accion en salud 2020 (PAS) de las Dimensiones y/o componentes del Grupo de Salud Publica</t>
  </si>
  <si>
    <t>Generar un informe trimestral del monitoreo del cargue de ejecucion de las actividades del PAS y PTS reportado por los municipios en la plataforma web de gestion PDSP.</t>
  </si>
  <si>
    <t xml:space="preserve">Programar dos jornadas para orientar la elaboración del Plan de Accion en Salud (PAS) de las vigencias 2022 y 2023 por cada dimension y/o componente del Grupo de Salud Publica </t>
  </si>
  <si>
    <t xml:space="preserve">Elaborar el componente operativo anual de inversiones (COAI)  de la vigencia 2022 por cada dimension y/o componente del Grupo de Salud Publica </t>
  </si>
  <si>
    <t xml:space="preserve">Realizar un monitoreo trimestral al cumplimiento de actividades establecidas en los Planes de Accion en salud 2022 por dimension y/o componentes del grupo de salud publica. </t>
  </si>
  <si>
    <t>Realizar una evaluación trimestral de la eficacia operativa de la ejecución de las acciones en dimensiones y/o componentes del PTS</t>
  </si>
  <si>
    <t>Realizar un informe trimestral del estado del cargue de la informacion del Plan territorial de Salud de la vigencia registrado por los municipios en la plataforma web de gestion del Plan decenal de Salud Publica</t>
  </si>
  <si>
    <t>Realizar la evalucion de la gestion institucional de los municipios descentralizados</t>
  </si>
  <si>
    <t>Apoyar el cargue trimestral de información según metodologías, herramientas e instrumentos para la planeación, monitoreo, seguimiento  y evaluación de los planes territoriales de salud Departamental y municipales</t>
  </si>
  <si>
    <t>Generar Informes trimestrales de asignación y ejecución de recursos  SGP  de los municipios del Departamento en cuanto al aseguramiento</t>
  </si>
  <si>
    <t>Realizar informe de monitoreo y/o seguimiento trimestral a la ejecución de los recursos  financieros  de la vigencia  por dimension y/o componente de salud Publica</t>
  </si>
  <si>
    <t>Generar el analisis del indice del desempeño de la gestion integral en salud de las ET para las vigencia 2020- 2021</t>
  </si>
  <si>
    <t>Elaborar informes trimestrales de evaluación de  la eficacia operativa  de las dimensiones y/o componentes de competencia del grupo de salud publica.</t>
  </si>
  <si>
    <t>Elaborar informes trimestrales  de  evaluacion de la eficacia financiera  de los recursos aprobados en el COAI para la vigencia 2022 del PTS por dimension y/o componente del PTS.</t>
  </si>
  <si>
    <t>Realizar monitoreo, seguimiento y evaluacion tecnico financiera  de cada entidad territorial municipal</t>
  </si>
  <si>
    <t xml:space="preserve">Realizar seguimiento trimestral a la red de prestadores para el fortalecimiento de la gestión administrativa y el mejoramiento de la calidad de la atención en salud </t>
  </si>
  <si>
    <t xml:space="preserve">Apoyar mensualmente  los procesos de gestión con las EAPB del Departamento para mejorar la calidad de la atención en salud </t>
  </si>
  <si>
    <t>Promover la participación social en las comunidades y en los diferentes actores que incidan en los deteminantes sociales en salud</t>
  </si>
  <si>
    <t>Registrar en el portal web gestion del PDSP, la informacion de ejecucion trimestral de las actividades por dimensiones y/o componentes del Grupo de Salud Publica</t>
  </si>
  <si>
    <t>Elaborar el plan financiero territorial en salud e informe trimestral de ejecución según FUT</t>
  </si>
  <si>
    <t>Elaborar el documento del Plan de intervenciones colectivas 2022</t>
  </si>
  <si>
    <t>Elaborar anexos tecnico y consolidación de propuesta de los planes de intervenciones colectivas PIC de las dimensiones del PDSP</t>
  </si>
  <si>
    <t xml:space="preserve">Construir la viabilidad técnica de las propuestas PIC formuladas por las dimensiones  </t>
  </si>
  <si>
    <t>Gestionar los procesos de contratación del plan de intervenciones colectivas PIC</t>
  </si>
  <si>
    <t>Realizar un seguimiento mensual del avance de la formulación y contratación de los PIC de los municipios</t>
  </si>
  <si>
    <t xml:space="preserve">Elaborar un informe trimestral de seguimiento y evaluación de los planes de intervenciones colectivas de las dimensiones y/o componentes del PTS </t>
  </si>
  <si>
    <t>Elaborar un informe de evaluacion de los resultados y/o logros en salud alcanzados con las intervenciones, procedimientos y/o actividades definidas en el Plan de Salud Publica de intervenciones colectivas 2022</t>
  </si>
  <si>
    <t>Realizar la evaluación de la ejecución del plan de intervenciones colectivas de los municipos</t>
  </si>
  <si>
    <t>Elaborar informe de evaluacion de los resultados y/o logros en salud alcanzados con las intervenciones, procedimientntos y/o actividades definiddas en el Plan de Salud Publica de intervenciones colectivas 2021</t>
  </si>
  <si>
    <t xml:space="preserve">Supervisar de forma trimestral los soportes y  procesos de contratación y ejecución del PIC de los municipios </t>
  </si>
  <si>
    <t xml:space="preserve">Realizar la evaluación del PIC departamental en su ejecución técnica y financiera </t>
  </si>
  <si>
    <t>Tramitar los procesos de liquidación de convenios y contratos de ejecución de los proyectos PIC por dimensiones del PDSP</t>
  </si>
  <si>
    <t>Realizar (3)  reuniones del Consejo Territorial de Seguridad Social en Salud departamental</t>
  </si>
  <si>
    <t xml:space="preserve">Realizar (2) asistencias técnicas y acompañamiento a las  ESE, EAPB e IPS para que conformen las asociaciones y alianzas de usuarios, incluyendo la poblacion migrante y de acogida y elegir  el representante  de los usuarios para que participe en la elección del representante ante la junta Directiva del IDS </t>
  </si>
  <si>
    <t>Realizar (2) articulaciones con la secretaria de desarrollo social departamental en los comites de Juventud</t>
  </si>
  <si>
    <t xml:space="preserve">Realizar (4) articulaciones con la oficina de SAC para el seguimiento para las PQRSD y encuestas de satisfaccion  </t>
  </si>
  <si>
    <t>Realizar (1) rendición de cuentas en salud sobre la gestión de la vigencia articulando planeación y  Dimensiones de Salud Pública del IDS</t>
  </si>
  <si>
    <t>Realizar (1) asesoría al municipio de Cúcuta para la operativización del Consejo Municipal de Particpación Ciudadana.</t>
  </si>
  <si>
    <t>Realizar (3) monitoreos al cargue a la plataforma SISPRO en los planes de acción en salud para el área de participacón social en los 40 municipios del departamento en la vigencia 2022</t>
  </si>
  <si>
    <t xml:space="preserve">Realizar  (1) asistencia Técnica a los  40  municipios  para la  conformación y operativización  de los mecanismos de participación social incluyendo la población migrante y de acogida </t>
  </si>
  <si>
    <t xml:space="preserve">Realizar  (2) seguimientos  a los  municipios que no han formalizado la conformación y operativización  de los mecanismos de participación social incluyendo la población migrante y de acogida </t>
  </si>
  <si>
    <t>Realizar (1) asistencia técnica a los 40 municipios del departamento para que realicen  el proceso de rendición de cuentas e inviten la poblacion migrante y de acogida.</t>
  </si>
  <si>
    <t>Ajustar y ejecutar el  plan de acción de la PPSS a nivel departamental en concordancia a lo establecido por el Ministerio de Salud y Protección Social.</t>
  </si>
  <si>
    <t xml:space="preserve">Realizar (1) asesoría para la elaboración y adopción de lineamientos establecidos por el MSPS al plan de acción de la PPSS en los 40 municipios, ESE, EAPB e IPS del departamento </t>
  </si>
  <si>
    <t xml:space="preserve">Realizar (1) seguimiento  a  los 40 municipios ESE, EAPB e IPS  del departamento en el desarrrollo del  plan de acción de la PPSS  </t>
  </si>
  <si>
    <t>Realizar (1) asistencia técnica a las ESE´S del departamento para la elección del representante de los usuarios ante la junta directiva de la entidad</t>
  </si>
  <si>
    <t>Consolidar la notificación semanal e inmediata de los EISP de las 40 UNM durante 52 semanas epidemiológicas y enviar los archivos planos al INS a través del portal SIVIGILA incluida la poblacion migrante</t>
  </si>
  <si>
    <t>Verificar durante 52 semanas epidemiológicos los estándares de calidad, veracidad y oportunidad de la notificación  de  EISP al SIVIGILA de las 40 UNM,  UPGD y  UI</t>
  </si>
  <si>
    <t xml:space="preserve">Realizar la retroalimentación semanal (52 semanas) de los eventos de interés en salud pública  notificados  a cada uno de los Municipios, IPS, Dimensiones  y Departamentos </t>
  </si>
  <si>
    <t>Caracterizar y actualizar la red de operadores del SIVIGILA (Sivigila 4.0 web)  en el departamento incluyendo operadores y Cooperantes presentes en el departamento que esten prestando servicios de Salud a la poblacion del departamento y poblacion migrante</t>
  </si>
  <si>
    <t>Realizar 40 asistencias técnicas directas  a los  municipios del departamento con el fin de verificar el correcto funcionamiento del sistema de información y aplicación de los protocolos existentes en el SIVIGILA</t>
  </si>
  <si>
    <t>Realizar tres jornadas de fortalecimiento y actualización al personal responsable de vigilancia en salud pública de las 40 UNM,  UPGD y UI sobre sobre Lineamientos para la prevención,  vigilancia y control en salud pública, vigencia 2019 emitidos por el INS</t>
  </si>
  <si>
    <t>Implementar el Sistema de Alerta Temprana para eventos de interés en salud pública articulado con la Sala de Análisis de Riesgo SAR del departamento</t>
  </si>
  <si>
    <t xml:space="preserve">Conformar y desplegar el Equipo de Respuesta Inmediata ante la ocurrencia de alertas, brotes, epidemias o potenciales ESPII en el departamento </t>
  </si>
  <si>
    <t xml:space="preserve">Realizar seguimiento y consolidacion de las las tres Búsquedas Activas Comunitrias (BAC) </t>
  </si>
  <si>
    <t xml:space="preserve">Realizar seguimiento y consolidacion de las las Búsquedas Activas intitucionales (BAI) </t>
  </si>
  <si>
    <t xml:space="preserve">Realizar seguimiento y consolidacion de los 2 MRCV Monitoreos Rapido de coberturas de vacunacion y EVC y la Encuesta de coberturas de vacunacion </t>
  </si>
  <si>
    <t xml:space="preserve">Realizar 12 seguimientos a la operatividad de los Comités Epidemiológicos Institucionales, Municipales y Comunitarios </t>
  </si>
  <si>
    <t>Realizar 12 Comités de Vigilancia Epidemiológica Departamental incluyendo el análisis mensual del componente migratorio</t>
  </si>
  <si>
    <t>Realizar 12 Comités de Estadísticas Vitales incluyendo el análisis mensual del componente migratorio</t>
  </si>
  <si>
    <t>Realizar 12 Comités de Sanidad Portuaria</t>
  </si>
  <si>
    <t>Realizar seguimiento permanente de los pasos fronterizos para identificar Eventos de Interés en Salud Pública de Interés Internacional EISPII</t>
  </si>
  <si>
    <t xml:space="preserve">Entregar al Instituto Nacional de Salud INS un informe semestral de comportamiento epidemiológico de los eventos y de las actividades desarrolladas con base en los indicadores definido en los protocolos </t>
  </si>
  <si>
    <t>Elaborar boletines (13) o informes trimestrales  (3) para divulgar los resultados de la vigilancia según lineamientos nacionales de VSP</t>
  </si>
  <si>
    <t>Realizar 12 programaciones de unidades de análisis a los casos de mortalidad notificados en el SIVIGILA según lineamientos nacionales y protocolos establecidos</t>
  </si>
  <si>
    <t xml:space="preserve">Realizar por período epidemiológico (13) el análisis de correspondencia entre la notificación de muertes SIVIGILA y la información que ingresa por los certificados de defunción (RUAF) </t>
  </si>
  <si>
    <t>Verificar mensualmente informe de inconsistencias de nacidos vivos y defunciones remitidos por el DANE</t>
  </si>
  <si>
    <t>Documentar los procedimientos que se ejecutan dentro de las competencias del observatorio de salud pública</t>
  </si>
  <si>
    <t>Actualizar mensualmente los indicadores de salud de la situacion fenómeno migratorio.</t>
  </si>
  <si>
    <t>Implementar el sistema integrado de gestión institucional NTC GP 1000:2009 (NTC ISO 9001:2008) en salud pública</t>
  </si>
  <si>
    <t xml:space="preserve">Desarrollar la gestión e implementación de los sistemas de información para el desarrollo del plan territorial de salud pública </t>
  </si>
  <si>
    <t>Apoyar mensualmente a las dimensiones y/o componentes en el cálculo de indicadores de gestion, procesos e impacto del PDSP</t>
  </si>
  <si>
    <t>Construir, en articulación con vigilancia en salud pública boletines mensuales de los eventos de interés en salud pública</t>
  </si>
  <si>
    <t>Realizar la actualizacion del documento de análisis de situación de salud ASIS del Departamento 2021/2022</t>
  </si>
  <si>
    <t>Realizar la asesoria a los municipios de jurisdiccion para la actualizacion de los ASIS 2022</t>
  </si>
  <si>
    <t>Evaluar los análisis de situación de salud ASIS de los 40 municipios del Departamento</t>
  </si>
  <si>
    <t>Elaborar  un informe trimestral de estado de la atencion a la respuesta migratoria del Departamento  vigencia 2022</t>
  </si>
  <si>
    <t>Realizar 1400  visitas de inspeccion vigilancia y control  a  prestadores de servicios de salud, regímenes de excepción,  establecimiento farmacéutico donde se almacenen, comercialicen, distribuyan o dispensen  medicamentos y dispositivos  médicos considerados de alto riesgo.  correponde al 90 %</t>
  </si>
  <si>
    <t>Realizar seguimiento  al 100 % de los procesos sancionatorios.</t>
  </si>
  <si>
    <t xml:space="preserve">Realizar  280 visitas de inspeccion , vigilancia y control a establecimientos autorizados para el uso y comercializacion de los medicamentos  de control  especiales. </t>
  </si>
  <si>
    <t>Realizar visitas de seguimiento a 200   IPS  con servicios farmaceuticos habilitados en el Departamento  en cumplimiento a los programas de farmacovigilancia, tecnovigilancia, reactivovigilancia</t>
  </si>
  <si>
    <t>Revisar el 100% de las alertar publicas por el INVIMA relacionadas con medicamentos y dispositivos médicos</t>
  </si>
  <si>
    <t>Emitir en un 100% los concepto técnico según solitudes de aperturas o traslado por los establecimientos farmacéuticos</t>
  </si>
  <si>
    <t>Emitir el 100% de concepto técnico según solitudes realizadas por establecimientos farmacéuticos   para el manejo de medicamentos de control especial</t>
  </si>
  <si>
    <t>Realizar en un 100% la toma de muestra de medicamentos según las solicitudes realizadas por el INVIMA</t>
  </si>
  <si>
    <t xml:space="preserve">Participar en el 100% de las desnaturalizaciones de medicamentos de control especial requeridas por los establecimientos farmacéuticos 
</t>
  </si>
  <si>
    <t xml:space="preserve">Aplicar el 100 % de las  medida sanitaria de seguridad a establecimientos que infrinjan la ley 9° de 1979 </t>
  </si>
  <si>
    <t>Realizar 300 las visitas de inspeccion vigilancia y control   a  establecimientos  que comercialicen, distribuyan  o dispensen  medicamentos de venta libre y dispositivos  médicos. Bajo riesgo  de 1058</t>
  </si>
  <si>
    <t>Fortalecer a 1600 personas encargadas de la direccion tecnica de los establecimentos donde se almacenen, comercialicen, distribuyan , dispensen medicamentos y dispositivos medicos y demas productos farmaceuticos (66%)</t>
  </si>
  <si>
    <t xml:space="preserve">Realizar 1000  abordajes a la  poblacion en general para la divulgacion de informacion del uso adecuado de los medicamentos  a traves de grupos focales en Instituciones prestadores de servicios de salud. </t>
  </si>
  <si>
    <t>mejoramiento de  funcionamiento de  programa software</t>
  </si>
  <si>
    <t xml:space="preserve">Hacer el análisis  mensual al 100% de las muestras remitidas para el  control de calidad del diagnostico de eventos de interes en salud publica. </t>
  </si>
  <si>
    <t>Realizar en análisis al 100% de las muestras enviadas por emergencia sanitaria Covid-19</t>
  </si>
  <si>
    <t>Realizar en análisis al 100% de las muestras enviadas por cada banco de sangre para control de calidad de HIV, HBs Ag, Core Total, HVC, Chagas, Sífilis, HTLV</t>
  </si>
  <si>
    <t>Hacer la confirmacion de resistencia  y control de calidad a microorganismos de interés en salud pública  al 100% de los aislamientos remitidos por las IPS</t>
  </si>
  <si>
    <t>Realizar cuatro talleres para socializar Lineamientos de vigilancia en salud pública y Estandares de Calidad a los laboratorios de la red departamental</t>
  </si>
  <si>
    <t>Hacer 2 talleres teorico práctico en toma de muestra, coloración, lectura y reporte de malaria, leishmania y chagas  a IPS o Laboratorios clínicos  de la red con capacidad de respuesta</t>
  </si>
  <si>
    <t>Realizar el anàlisis  mensual al 100% de las muestras enviadas por cada puesto centinela ESI-IRAG</t>
  </si>
  <si>
    <t xml:space="preserve">Realizar el analisis  al 100%  de las  muestras de EDA  enviadas por cada IPS </t>
  </si>
  <si>
    <t>Realizar el analisis  al 100%  de las  muestras remitidas por cada IPS  centinela del  SFIH  (Cúcuta UBA La Libertad y UBA Policlínico Atalaya, Villa del Rosario, Puerto Santander, El Zulia, Sardinata)</t>
  </si>
  <si>
    <t>Realizar visitas para verificar el cumplimiento de estandares de calidad a   25  laboratorio de la red Departamental habilitados ( se  realizan para covid)</t>
  </si>
  <si>
    <t>Realizar visitas de asistencia tecnica para fortalecer el diagnóstico de eventos de interés en salud pública a 100  laboratorios de la red</t>
  </si>
  <si>
    <t>Realizar visita de asistencia tecnica a los 4 Bancos de Sangre y 10 Servicios Transfusionales habilitados del Departamento</t>
  </si>
  <si>
    <t>Verificar el cumplimiento y oportunidad  en el reporte mensual al SIHEVI  en el 100% de  los bancos de sangre y servicios transfusionales del Departamento</t>
  </si>
  <si>
    <t>Participar mínimo en el 80% de los  talleres, cursos, capacitaciones, reuniónes  programadas por el Nivel Nacional</t>
  </si>
  <si>
    <t xml:space="preserve">Realizar los anàlisis fisicoquìmicos y microbiològicos al 100% de  las muestras de agua y otras de ambiente recibidas en el laboratorio </t>
  </si>
  <si>
    <t>Hacer  2 talleres teorico práctico a los técnicos de saneamiento ambiental  en toma, embalaje, transporte y rotulo  de muestras de alimentos y superficies implicados en ETA.</t>
  </si>
  <si>
    <t xml:space="preserve">Realizar el analisis de muestras de alimentos, superficies y otras ambientales  al 100% de las ETAS que se presenten en el departamento </t>
  </si>
  <si>
    <t>Realizar visitas para verificar el cumplimiento de estandares de calidad a 4  laboratorios de análisis de aguas y alimentos del Departamento</t>
  </si>
  <si>
    <t>Hacer el proceso de implementacion y verificación bajo la Norma ISO/IEC 15189 de  4 metodologías en el área de atencion a las personas</t>
  </si>
  <si>
    <t>Realizar 4 talleres dirigidos al recurso humano del laboratorio en  auditoria interna bajo la Norma NTC-ISO/IEC 17025: 2017,  y la Norma ISO/IEC 15189 Validación de métodos y mediciones de ensayos, Análisis de tendencias y gráficos de control, Incertidumbre y control de calidad en laboratorios, Calibración y verificación de  equipos, interpretación de resultados</t>
  </si>
  <si>
    <t xml:space="preserve">Realizar la identificación taxonómica al 100% de las larvas y ejemplares colectados  por los técnicos de ETV para el levantamiento de indices aédicos </t>
  </si>
  <si>
    <t xml:space="preserve">Hacer la  identificaciòn taxonomica (demàs vectores) al 100% de los  ejemplares colectados  por los técnicos de ETV  en los 40  municipios  del Departamento  </t>
  </si>
  <si>
    <t>DIMENSiÓN FORTALECIMIENTO DE LA AUTORIDAD SANITARIA PARA LA GESTION DE LA SALUD</t>
  </si>
  <si>
    <t>APOYO AL ASEGURAMIENTO DEL SISTEMA
GENERAL DE SEGURIDAD SOCIAL EN SALUD (SGSSS) Y
PRESTACION DE SERVICIOS DE SALUD A LA POBLACION A CARGO DEL DEPARTAMENTO NORTE DE SANTANDER"</t>
  </si>
  <si>
    <t xml:space="preserve">Realizar 1 seguimiento a los municipios del departamento sobre el acto administrativo que compromete los recursos para garantizar la continuidad y la universalidad del regimen subsidiado. </t>
  </si>
  <si>
    <t>Acto administrativo municipal</t>
  </si>
  <si>
    <t>Realizar 12 acciones (socializaciones, seguimiento y/o apoyo ) a la programacion  anual de novedades BDUA que llevan a cabo los municipios ante el adres</t>
  </si>
  <si>
    <t>Circular, Actas,  correos</t>
  </si>
  <si>
    <t xml:space="preserve">Realizar 4 cruces de la BDUA con el sisben municipal  y sisben consolidado por DNP para determinar la  poblacion no asegurada </t>
  </si>
  <si>
    <t xml:space="preserve">Realizar 12 acciones (Asesoria, asistencia tecnica , inspeccion y vigilancia) a los municipios para la afiliacion de la poblacion no asegurada de acuerdo al decreto 064 de 2020. </t>
  </si>
  <si>
    <t>Realizar 1 gestion para comprometer los recursos de rentas departamentales para el cofinanciamiento del regimen subsidiado a los 40 municipios del departamento.</t>
  </si>
  <si>
    <t>Acto administrativo , CDP , RP</t>
  </si>
  <si>
    <t xml:space="preserve">Realizar 12 viabilidades de pago para el giro efectivo de los recursos departamentales a la administradora del sgsss - adres. </t>
  </si>
  <si>
    <t>Formato de Giro, Comprobantes de Egreso</t>
  </si>
  <si>
    <t>Realizar 2 Auditorias a las EAPB  en los componentes de aseguramiento e informacion de acuerdo a los lineamientos de la circular 0001 de 2020.- GAUDI</t>
  </si>
  <si>
    <t>Lista de chequeo , Actas de visita , Informes</t>
  </si>
  <si>
    <t xml:space="preserve">Realizar 2 procesos de revision de la guia de auditoria y sus soportes, diligenciada por los 40 municipios en los componentes establecidos por la circular 001 de 2020 y entrega de informe de auditoria a la superssalud. </t>
  </si>
  <si>
    <t>Informes, Planes de mejoramiento, Reportes</t>
  </si>
  <si>
    <t>Realizar 4  mesas de conciliacion de cartera y acuerdos de pago entre las empresas responsables de pago y las ips de acuerdo a los lineamientos establecidos en la circular 30 de 2014 de la supersalud.</t>
  </si>
  <si>
    <t>Mesa de conciliacion , Compromisos de depuracion y pago</t>
  </si>
  <si>
    <t>Realizar 4 Reportes  a la SUPERSALUD    del incumplimiento a  los acuerdos de pago en las mesas de depuracion de cartera por parte de las ERP.</t>
  </si>
  <si>
    <t>Informes, Reportes</t>
  </si>
  <si>
    <t xml:space="preserve">Realizar 4 acciones de (monitoreo y seguimiento) al cumplimiento de propuestas contenidas en el ptrrm una vez avalada por el ministerio de salud </t>
  </si>
  <si>
    <t>Asistencia tecnica , asesoria y seguimiento al cumplimiento del PTRRM</t>
  </si>
  <si>
    <t>Realizar 4 informes del seguimiento  y reporte al nivel central del cumplimiento del PTRRM del departamento.</t>
  </si>
  <si>
    <t>Realizar 4 informes de la verificacion de los indicadores de calidad y produccion de las 16 ESES del estado</t>
  </si>
  <si>
    <t xml:space="preserve">Promover 4 reuniones con la secretaria de las TIC de la gobernacion para la fortmulacion, diseño e implementacion de telesalud en las eses del departamento  </t>
  </si>
  <si>
    <t>Acta de Reunión</t>
  </si>
  <si>
    <t xml:space="preserve">FORTALECIMIENTO DE LA AUTORIDAD SANITARIA </t>
  </si>
  <si>
    <t>0300G021</t>
  </si>
  <si>
    <t xml:space="preserve">Fortalecimiento de la supervicion, inspeccion, vigilancia y control del sistema general de seguridad social en salud del departamento Norte de Santander </t>
  </si>
  <si>
    <t>Verificación de los soportes de inscripcion y asignacion de codigo al  prestador que cumple con los requisitos, revision y validacion de novedades de los prestadores.</t>
  </si>
  <si>
    <t>Registro de novedades  solicitadas por   los prestadores.
Planilla de inscripcion y novedades.</t>
  </si>
  <si>
    <t xml:space="preserve">Búsqueda activa de Prestadores no habilitados (directorio telefónico, revistas, página web).   </t>
  </si>
  <si>
    <t>Acta  de visita, registro de prestadores nuevos.</t>
  </si>
  <si>
    <t xml:space="preserve">Realizar las Visitas Previas y  Programadas de acuerdo a lo contemplado en el decreto 780 del 2016 y Resolucion 3100 del 2019, estandarizando los soportes y fuentes de verificacion de los criterios definidos en la Resolucion 3100 del 2019.
</t>
  </si>
  <si>
    <t xml:space="preserve"> Programación anual de visitas,
Informes de visitas realizadas</t>
  </si>
  <si>
    <t xml:space="preserve">Seguimiento, monitoreo y verificación según plan anual de visitas para cada vigencia de las condiciones de tecnologia biomedica </t>
  </si>
  <si>
    <t>Formato de Revision de Tecnologia Biomedica.</t>
  </si>
  <si>
    <t xml:space="preserve">Verificacion en la implementacion del PAMEC según plan anual de visitas programadas para cada vigencia </t>
  </si>
  <si>
    <t>Actas de  Evaluaciones y seguimientos a PAMEC.</t>
  </si>
  <si>
    <t>Verificacion de la  aplicación y seguimiento y reporte de Sistemas de Informacion por parte de las IPS programadas en el plan anual de visitas para cada vigencia.</t>
  </si>
  <si>
    <t>Actas de  Evaluaciones y seguimientos a Sistemas de Informacion.</t>
  </si>
  <si>
    <t xml:space="preserve">Realizar jornadas de (Asistencia 
Tecnica) Capacitación sobre la normatividad vigente a los Prestadores de Servicios de Salud programados para visita durante la Vigencia. </t>
  </si>
  <si>
    <t>Resgistro de asistencias o capacitaciones.</t>
  </si>
  <si>
    <t>Asesorar  y brindar acompañamiento a los prestadores que voluntariamente participen del Modelo de Asistencia Tecnica Sistema Unico de Acreditación. En el marco del Plan Nacional de Mejoramiento de la Calidad en Salud. (PNMCS )</t>
  </si>
  <si>
    <t>Registro de Asesoria en
 Sistema Unico de Acreditación.</t>
  </si>
  <si>
    <t>Asesorar  en la conformacion de Unidades 
Funcionales  de Atención del Cancer 
a todas las Instituciones  prestadoras de servicios de salud interesadas en
 habilitar una UFCA - UACAI
UFCA= Unidad Funcional de Cancer Adultos
UACAI= Unidad de Atención de Cancer  Infantil.</t>
  </si>
  <si>
    <t>Registro de Asesoria en normatividad 
vigente para conformacion 
de Unidades Funcionales de Atención de Cancer. UFCA- UACAI.</t>
  </si>
  <si>
    <t>Asesoria y Asistencia Tecnica  en normatividad  vigente Resolución 3100 de 2019 a prestadores de Servicios de Salud  habilitados para atención de poblacion migrante.</t>
  </si>
  <si>
    <t xml:space="preserve">Registro de Asesoria y/o Asistencia Tecnica en normatividad 
vigente.
</t>
  </si>
  <si>
    <t>0300G0210</t>
  </si>
  <si>
    <t>Recepción  y trámite de quejas y reclamos interpuestas por usuarios afiliados al SGSSS.</t>
  </si>
  <si>
    <t>Registro de recepcion y tramite de quejas.</t>
  </si>
  <si>
    <t>Recepción, revisión de documentación y expedición de licencias de funcionamiento de equipos emisores de radiaciones ionizantes</t>
  </si>
  <si>
    <t>Resgistro de Licencias expedidas</t>
  </si>
  <si>
    <t>Recepciòn , revision de documentación y expedición de licencias de  Seguridad  y Salud en el trabajo.</t>
  </si>
  <si>
    <t>APOYO AL ASEGURAMIENTO DEL SISTEMA GENERAL DE SEGURIDAD SOCIAL EN SALUD (SGSSS) Y PRESTACION DE SERVICIOS DE SALUD A LA POBLACION A CARGO DEL DEPARTAMENTO NORTE DE SANTANDER</t>
  </si>
  <si>
    <t>2021004540178 TERRITORIAL</t>
  </si>
  <si>
    <t>Cubrir el 100% de los Servicios de salud requeridos por la población a cargo del Dpto. con los recursos asignados.</t>
  </si>
  <si>
    <t>Reailzar 7 siete convenios con la red publica    contrato de poblacion iniputables</t>
  </si>
  <si>
    <t>Auditoria y reconocimiento al 100% de la facturación No PBS radicada</t>
  </si>
  <si>
    <t>6810 facturas pagadas NPBS</t>
  </si>
  <si>
    <t>Auditar el 100% de las solicitudes radicadas</t>
  </si>
  <si>
    <t>GESTION DE LAS REFERENCIAS Y CONTRAREFERENCIAS DE LOS PACIENTES PRESENTADOS AL CENTRO REGULADOR DE URGENCIAS Y EMERGENCIAS</t>
  </si>
  <si>
    <t>Bitacora</t>
  </si>
  <si>
    <t>MANTENIMIENTO Y MEJORAMIENTO DE LA RED DE COMUNICACIONES DEL DEPARTAMENTO</t>
  </si>
  <si>
    <t>GESTION DE ALERTAS DE POSIBLES DONANTES DE ORGANOS</t>
  </si>
  <si>
    <t>GESTION DE INCIDENTES E INFRACCIONES A LA MISION MEDICA</t>
  </si>
  <si>
    <t>Servicio de educación informal en tecnologías de la información y las
comunicaciones</t>
  </si>
  <si>
    <t>APOYO Y FORTALECIMIENTO PARA EL ACCESO, USO Y APROPIACIÓN DE LAS TECNOLOGÍAS DE LA INFORMACIÓN Y LAS COMUNICACIONES EN EL DEPARTAMENTO DE NORTE DE SANTANDER</t>
  </si>
  <si>
    <t xml:space="preserve">Gestionar ante las diferentes instituciuones o entidades publicas y/o privadas los convenios interadmnistrativos en uso y apropiacion TIC. </t>
  </si>
  <si>
    <t>Convenio interadministrativo</t>
  </si>
  <si>
    <t>Difundir  y promocionar la oferta ante los 40 enlances TIC o gobierno digital de los programas de formación del mintic y otras organizaciones.</t>
  </si>
  <si>
    <t>Oficios, actas, formatos dirigidos a los mandatarios municipales</t>
  </si>
  <si>
    <t xml:space="preserve">Promover las estrategias de formación con las diferentes secretarias de la gobernacion </t>
  </si>
  <si>
    <t>Actas de reunion, Formato de registro de asistencia</t>
  </si>
  <si>
    <t xml:space="preserve">Gestionar ante las diferetentes entidades formación y capacitación en  apropiación de las TIC a los grupo de interes </t>
  </si>
  <si>
    <t>31-11-2023</t>
  </si>
  <si>
    <t>Gestionar ante el ministerio de tecnologias de la informacion y las comunicaciones el programa o estrategia en TIC Confio +</t>
  </si>
  <si>
    <t>Resumen de estadisticas de acuerdo a la caracterizacion poblacional</t>
  </si>
  <si>
    <t>Implementar  el programa en TIC Confio + en las diferentes instituciones educativas, empresa y entidades de la region nortesantandereana.</t>
  </si>
  <si>
    <t>Listado de instituciones educativas beneficiadas según el programa y sus modalidades.</t>
  </si>
  <si>
    <t>Ejecutar el programa en TIC confio + en las diferentes instituciones educativas, empresa y entidades de la region nortesantandereana.</t>
  </si>
  <si>
    <t>Registros de asistencia aplicados según el enfoque diferencial de las entidades o instituciones beneficiadas.</t>
  </si>
  <si>
    <t>Revisar la infraestructura tecnologica de las aulas con sentido digital - ASD en cada municipio: Los patios.- Pamplona - Tibú</t>
  </si>
  <si>
    <t>Acta de visita del ASD en funcionamiento</t>
  </si>
  <si>
    <t>Visitar las aulas con sentidigo digital con el fin de revisar la infraestrucura fisica, equipos y mobiliario.</t>
  </si>
  <si>
    <t>Acta de visita del ASD en funcionamiento y registro de asistencia de participantes</t>
  </si>
  <si>
    <t>Promover los programas del MInTIc en los diferentes municipio del Departamento</t>
  </si>
  <si>
    <t>Formato de registro de asistencia</t>
  </si>
  <si>
    <t>Desarrollar las capacitaciones en los municipios beneficiados ( Patios - Pamplona y Tibú) y demas municipios</t>
  </si>
  <si>
    <t>Gestionar comvenio interadministrativo con las diferentes entidaddes de la región</t>
  </si>
  <si>
    <t>Modificatorio del convenio</t>
  </si>
  <si>
    <t>Difundir  y promocionar la oferta institucional del  convenio SENA  - ISER, con el fin de dar a conocer las carreras tecnicas y tecnologicas ante los 40 enlances TIC o gobierno digital.</t>
  </si>
  <si>
    <t>Comunicados de prensa - cuña radiales</t>
  </si>
  <si>
    <t>Articular el proceso con los 40 entes municipales.</t>
  </si>
  <si>
    <t>Reportar continuamente el proceso interdisciplinario de las acciones desarrolladas en el marco del convenio: Convenio interadministrativo 0118 del 2 de agosto del 2016.</t>
  </si>
  <si>
    <t>Registros de asistencia</t>
  </si>
  <si>
    <t>Gestionar convenio con las diferentes entidades e instituciones de la región.</t>
  </si>
  <si>
    <t xml:space="preserve">Convenio </t>
  </si>
  <si>
    <t>Establecer alianzas con las diferentes entidades con el fin de dinamizar espacios de formación en Innovacion de practicas pedagogicas.</t>
  </si>
  <si>
    <t>Actas de visita / registro fotografico/ registros de asistencia</t>
  </si>
  <si>
    <t>Aunar esfuerzos con las 40 alcaldias para llevar a cabo procesos formativos en Innovacion de practivas pedagogicas.</t>
  </si>
  <si>
    <t>Realizar proceso formativo con los docentes del area de sistemas, TIC  o de informatica de las diferentes establecimiento educativos del departamento.</t>
  </si>
  <si>
    <t>Número de docentes formados en Innovacion de practicas pedagogicas</t>
  </si>
  <si>
    <t>Articular con la secretaria general  la mesa de tabajo con el equipo coordinador de adopcion de teletrabajo para revisar el estado actual y avances del proceso y elaborar el plan de trabajo 2023 acorde con la nueva normatividad de Teletrabajo, Trabajo en casa y Trabajo remoto</t>
  </si>
  <si>
    <t>Informe de avances y plan de trabajo 2023</t>
  </si>
  <si>
    <t xml:space="preserve">Estructurar los lineamientos, condiciones tecnicas y administrativas correspondiente a los componentes organizacional, juridico y tecnologico que regularan la fase de pilotaje  de teletrabajo en la entidad </t>
  </si>
  <si>
    <t xml:space="preserve">Acto administrativo para realizar la prueba piloto de teletrabajo socializado y publicado </t>
  </si>
  <si>
    <t xml:space="preserve">Seleccionar y conformar el grupo de funcionarios publicos para llevar a cabo la prueba piloto de teletrabajo en la entidad  </t>
  </si>
  <si>
    <t>Fase de pilotaje realizada y monitoreada</t>
  </si>
  <si>
    <t>Consolidar el informe final para la implementacion de una buena practica de Teletrabajo y presentacion a la alta direccion de los resultados finales de la fase de pilotaje</t>
  </si>
  <si>
    <t>Acto administrativo por el cual se adopta una buena practica en teletrabajo atendeindo los resultados finales y recomendaciones de la prueba piloto</t>
  </si>
  <si>
    <t xml:space="preserve">Elaborar el plan de trabajo para la realizar dos (2) eventos de formacion y acompañamiento en teletrabajo, trabajo en casa y trabajo remoto para trabajadores del sector empesarial y productivo en dos (2) municipios de departamento; estos eventos se coordinaran con el MINTIC </t>
  </si>
  <si>
    <t xml:space="preserve">Plan de trabajo y logistica </t>
  </si>
  <si>
    <t xml:space="preserve">Realizar el 1er evento de formacion y sensibilizacion de teletrabajo y trabajo en casa  con el apoyo del Mintic </t>
  </si>
  <si>
    <t xml:space="preserve">Evento realizado, registro fotografico, registo de participantes y nota de prensa </t>
  </si>
  <si>
    <t xml:space="preserve">Realizar el 2do evento de formacion y sensibilizacion de teletrabajo y trabajo en casa  con el apoyo del Mintic </t>
  </si>
  <si>
    <t xml:space="preserve">Vinculacion y participacion del Departamento NdS en la celebracion del Dia Internacional del Teletrabajo el 16 de septiembre de 2023 </t>
  </si>
  <si>
    <t>Evento de vinculacion, nota de prensa</t>
  </si>
  <si>
    <t>Elaborar el Plan de Trabajo para implementar el Prototipo de propiedad de la Gobernación NORTE VERDE POSCONSUMO  a través de una (1) APP para implementar la Política de Manejo, Recolección y entrega para la disposición final de los Residuos Posconsumo en la ciudad de Cúcuta y su  Área Metropolitana , en la primera fase de implementación.</t>
  </si>
  <si>
    <t xml:space="preserve">Plan deTrabajo elaborado y solicitud del concepto jurídico sobre los aspectos legales de propiedad y derechos  de autor del Prototipo NORTE VERDE POSCONSUMO  a nombre de la Gobernación </t>
  </si>
  <si>
    <t>Contratación de personal de apoyo para el programa 6,6,2 Plataformas, Sistemas de Información y aplicaciones para los diferentes sectores priorizados</t>
  </si>
  <si>
    <t>4 profesionales contratados</t>
  </si>
  <si>
    <t xml:space="preserve">Diagnostico de los sectores que van  a ser priorizados para el desarrollo de una plataforma o aplicación </t>
  </si>
  <si>
    <t>Informes de gestion e informes de mesa de trabajo con areas priorizadas</t>
  </si>
  <si>
    <t>Desarrollo de sistema de informacion, plataformas o aplicaciones</t>
  </si>
  <si>
    <t>Sistema de informacion, Plataformas o Aplicaciones entregados</t>
  </si>
  <si>
    <t>Entrega de 2 Video Juegos</t>
  </si>
  <si>
    <t>Informes de seguimiento y control mesuales</t>
  </si>
  <si>
    <t>Fortalecimiento Plataforma VIVECOLEGIO por parte del personal de apoyo contratado</t>
  </si>
  <si>
    <t>Acompañamiento y soporte a la plataforma con el apoyo de los profesionales contratados</t>
  </si>
  <si>
    <t>seguimiento a la implementacion, migraciónde plataforma vivecolegio 3.0 en 50 nuevas instituciones educativas derevidas del proyecto de codigo BPIN 2020000100661</t>
  </si>
  <si>
    <t>convenio y/o contrato</t>
  </si>
  <si>
    <t>Seguimiento y control a las actividades derivadas de la meta por parte del personal de apoyo contratado</t>
  </si>
  <si>
    <t>informes de seguimineto y control mesuales</t>
  </si>
  <si>
    <t>Articular con la Secretaría de Educación departamental para generar circular de socialización a las Instituciones Educativas del departamento con el fin de tener una buena receptividad al momento de las visisitas</t>
  </si>
  <si>
    <t>Oficios, listados de asistencia y registro fotografico</t>
  </si>
  <si>
    <t>Realizar capacitaciones y entrega de usuarios a los distintos actores que hacen parte de la red de apoyo ( Bienestra familiar, fiscalia, policia de infancia y adolescencia, comisarias de familia, secretaría de salud)</t>
  </si>
  <si>
    <t>Cronograma visitas a las Instituciones Educativas para socializar y capacitar al personal designado por el Rector para administrar la plataforma AINSE</t>
  </si>
  <si>
    <t>Brindar soporte tecnologico y acompañamiento durante la implementación</t>
  </si>
  <si>
    <t>Formato matriz de soporte</t>
  </si>
  <si>
    <t>Red de información implementada para el fortalecimiento de la planificación, la investigación y gestión del desarrollo en Ctel</t>
  </si>
  <si>
    <t>Mesas de trabajo, capacitacion e informes de gestion</t>
  </si>
  <si>
    <t>seguimiento Avance de proyecto de nuevas zonas digitales urbanas y rulares</t>
  </si>
  <si>
    <t>Reportes e informes de avance</t>
  </si>
  <si>
    <t>Contratación de personal de apoyo para el seguimiento de avance de la meta 931</t>
  </si>
  <si>
    <t>Informes mensuales</t>
  </si>
  <si>
    <t>seguimiento sitios digitales rurales y urbanos instlados x parte de mitic</t>
  </si>
  <si>
    <t>listado de nuevas zonas digitales y urbanas instaladas</t>
  </si>
  <si>
    <t>articulacion con mintic para seguimiento a la instalacion de la infraestructura tecnologica</t>
  </si>
  <si>
    <t>Reporte de mensual de inatlacio de infraestructura</t>
  </si>
  <si>
    <t>Informes mensuales de seguimineto</t>
  </si>
  <si>
    <t>Consultar trimestralmente los informes de telecomunicaciones Moviles y fijas, que reportan las Empresa Proveedoras de Redes y Servicios de Telecomunicaciones moviles y fijas, que reportan las empresas Proveedoras de Redes y servicios de Telecomunicaciones en la pagina,</t>
  </si>
  <si>
    <t>Informes de los operadores</t>
  </si>
  <si>
    <t>realizar seguimiento a los operadores en la obligacion de publicar la informacion de cobertura movil y fija del Departamento Norte de Santander en sus paginas.</t>
  </si>
  <si>
    <t>Reportes mensuales de operadores</t>
  </si>
  <si>
    <t>seguimiento con mintic para la acreditacion de CRC y asignacion de espectro</t>
  </si>
  <si>
    <t>Actas de reunion y seguimineto</t>
  </si>
  <si>
    <t>Publicar o dar a conocer a los municipios que se han beneficiado por la cobertura TDT.</t>
  </si>
  <si>
    <t>Publicaciones mensuales</t>
  </si>
  <si>
    <t>31/12/203</t>
  </si>
  <si>
    <t>Convenio interadministrativo para beneficiar sedes educativas con herramientas tecnologicas</t>
  </si>
  <si>
    <t>informes de entrega de herramientas tecnologicas</t>
  </si>
  <si>
    <t>Realizar visitas Institucionales, para verificar el buen uso y apropiacion de estas herramientas tecnologicas en el Departamento de Norte de Santander.</t>
  </si>
  <si>
    <t>Contrato construccion nueva aula con sentido digital</t>
  </si>
  <si>
    <t>Entrega de aula con sentido digital</t>
  </si>
  <si>
    <t>Realizar visitas Institucionales, para verificar la continuidad en el servicio de conectividad en estos Sitios Digitales beneficiados  en el Departamento de Norte de Santander.</t>
  </si>
  <si>
    <t>Presentar informes  del personal de apoyo contratado, de seguimiento a los sitios digitales comunitarios con continuidad de conectividad.</t>
  </si>
  <si>
    <t>contrato de conectividad a sitios digitales comunitarios</t>
  </si>
  <si>
    <t>Actas de entrega de servicio de conectividad de internet</t>
  </si>
  <si>
    <t>seguimiento con mintic para seguimiento a la ejecucion del proyecto nacional de nuevas sedes escolares conectadas a internet</t>
  </si>
  <si>
    <t>Informes de instacion de conectividad</t>
  </si>
  <si>
    <t>informes mensuales</t>
  </si>
  <si>
    <t>Realizar visitas Institucionales, para verificar  el servicio de conectividad en las nuevas sedes escolares beneficiados  en el Departamento de Norte de Santander.</t>
  </si>
  <si>
    <t>seguimiento de continuidad de servico de internet</t>
  </si>
  <si>
    <t>articulación y seguimiento con municipios para celebrar convenios que beneficie con conectividad hogares de estrato 1 y 2</t>
  </si>
  <si>
    <t>Realizar tres (3) comité del grupo RAEE  con el fin de elaborar, ejecutar y monitorerar el plan de trabajo 2023 que corresponde al desarrollo de las acciones  para seguir implementando la Politica RAEE en el Departamento, formulada mediante Ordenanza 025 de 2019.</t>
  </si>
  <si>
    <t xml:space="preserve">actas de reunion, plan de trabajo aprobado, informes, registro fotografico y registro de asistencia  </t>
  </si>
  <si>
    <t xml:space="preserve">Desarrollar dos jornadas de capacitacion, recoleccion y entrega de residuos de posconnsumo en el departamento NdS con el apoyo del aliado estrtategico RETORNA </t>
  </si>
  <si>
    <t>Jornadas decapacitacion y recoleccion desarrolladas, regsitro fotografico, personas capacitadas, cantidad y peso de residuos posconsumo recolectados y entregados, informes, registro fotografico, agenda, nota de prensa</t>
  </si>
  <si>
    <t xml:space="preserve">Articular con el grupo de infraetructura tecnologica de TIC las acciones y estrategias para el desarrollo de la App NORTE VERDE POSCONSUMO  </t>
  </si>
  <si>
    <t xml:space="preserve">APP Norte Verde Posconsumo desarrollada y acto de lanzamiento y socializacion  </t>
  </si>
  <si>
    <t xml:space="preserve">Conformar el equipo interdisciplinario responsable de elaborar el Plan de Priorizacion de Tramites, OPAs y CAIF que seran digitalizados y automatizados de conformidad con los plazos, lineamientos y condiciones contemplados en el Decreto 088 de enero de 2022  </t>
  </si>
  <si>
    <t>Elaborar el Plan de Priorizacion de Tramites, OPAs y CAIF correspondiente al primer bloque de tramites, OPAS y CAIF que actualmente se prestan de manera presencial  para ser digitalizados y automatizados en los plazos que establece el Decreto 088 de 2022 y atendiendo las condiciones de priorizacion del Anexo 1 de esta norma.</t>
  </si>
  <si>
    <t>Presentar ante el comité insttucional de gestion y desempeño para su aceptacion y aprobacion el Plan de Priorizacion de Tramites, OPAs y CAIF correspondiente al primer bloque de tramites, OPAS y CAIF (30%)  cyuo plazo para digitalizar y automatizar se encuentra establecido en el Decreto 088 de 2022.</t>
  </si>
  <si>
    <t xml:space="preserve">Conformar el equipo de trabajo para desarrollar la arquitectura empresarial de los tres procesos y/o procedimientos  administrativos seleccionados en 2022 para presentar propuesta a la alta direccion de su optimziacion econ el uso de las tecnologias </t>
  </si>
  <si>
    <t xml:space="preserve">Acta de reunion, plan de trabajo, registro fotografico y listado de asistencia </t>
  </si>
  <si>
    <t>Presentar ante el comité de gestion y desempeño la propuesta de optimizacion del proceso de Gestion Documental con el uso de las tecnologias Big Data y Cluod Computing</t>
  </si>
  <si>
    <t xml:space="preserve">Propuesta de optimizacion del proceso administratvo GESTION DOCUMENTAL </t>
  </si>
  <si>
    <t>Presentar ante el comité de gestion y desempeño las  propuestas de optimizacion de los procedimientos  de COMUNICACIONES INTERNAS y  MEDICION Y ANALISIS DE LA PERCEPCION DEL CIENTE conel uso de las  TIC</t>
  </si>
  <si>
    <t xml:space="preserve">Propuesta de optimizacion de dos (2)  procediientos  administrativos: COMUNICACIONES INTERNAS y  MEDICION Y ANALISIS DE LA PERCEPCION DEL CIENTE </t>
  </si>
  <si>
    <t xml:space="preserve">Implementacion, presentacion y socializacion del REPOSITORIO DE ARQUITECTURA EMPRESARIAL como un modelo de Buena Practica en la entidad </t>
  </si>
  <si>
    <t xml:space="preserve">Repositorio de AE socializado y habilitado en la sede electronica institucional </t>
  </si>
  <si>
    <t xml:space="preserve">Vincular a la gobernacion de NdS en la celebracion del Dia Internacional de los Datos Abiertos a realizarse en el mes de marzo socializando a los actores del ecosistema de datos abiertos la importancia los datos, su uso y  aprovechamiento para la toma de decisiones  </t>
  </si>
  <si>
    <t xml:space="preserve">Jornada institucional alusiva al Dia Internaconal de los Datos Abiertos, Nota de Prensa, Registro Fotografico  </t>
  </si>
  <si>
    <t xml:space="preserve">Construir la Hoja de Ruta de Datos Abiertos Estrategicos Territorial con la asistencia tecnica del Mintc </t>
  </si>
  <si>
    <t xml:space="preserve">Hoja de Ruta de Datos Abiertos Estrategicos Territorial socializada  e implementada </t>
  </si>
  <si>
    <t xml:space="preserve">Actualizar el Plan de Apertura, Uso y Calidad de Datos Abiertos de la Gobernacion y presentar al comité de gestion y desempeño para su aceptacion y aprobacion </t>
  </si>
  <si>
    <t xml:space="preserve">Plan de Apetura, Uso y Calidad de Datos 2023 elaborado, aprobado y publicado en la sede electronica </t>
  </si>
  <si>
    <t>Promover la publicacion de cinco (5) nuevos conjuntos de datos abiertos estrategicos en el portal www.datos.gov.co  y realizar el monitoreo de consultas, visitas y sugerencias por parte del ciudadano para su mejoramiento y calidad.</t>
  </si>
  <si>
    <t>Cinco (5) conjuntos de datos abiertos estrategicos validados por el Mintic y publicados en www.datos.gov.co</t>
  </si>
  <si>
    <t xml:space="preserve">Postular al Sello de Excelencia en la categoria de Gobierno Abierto - Datos Abiertos, dos (2) conjuntos de abiertos a traves del portal www.sellodeexcelencia.gov.co  y socializar este reconocimiento a traves de la sede electronica oficial </t>
  </si>
  <si>
    <t xml:space="preserve">Dos Certificados de Sello de Excelencia otrogados por el Mintic -Categoria Gobierno Abierto - Datos Abiertos- Nota de Prensa -Circular Informativa </t>
  </si>
  <si>
    <t xml:space="preserve">Realizar un Ejercicio de Analitica Descriptiva, Predictiva y Prescriptiva de datos Abiertos de cualquier sector estrategico del Departamento y publicar los resultados en el Tablero de Usos del portal www.datos.gov.co </t>
  </si>
  <si>
    <t xml:space="preserve">Informe de Analitica de Datos Descriptiva, Prescriptiva y Predictiva publicado en www.datos.gov.co </t>
  </si>
  <si>
    <t>01 de julio de 2023</t>
  </si>
  <si>
    <t>30 de noviembre de 2023</t>
  </si>
  <si>
    <t>Conformar el equipo de trabajo bajo el modelo MIPG y elaborar el cronograma de actividades para llevar a cabo ocho (8) ejercicios de participacion ciudadana  para el mejoramiento de la oferta institucional (tramites y servicios)</t>
  </si>
  <si>
    <t xml:space="preserve">Acta de reunion, cronograma de actividades, registro fotografico y registro de asistencia </t>
  </si>
  <si>
    <t xml:space="preserve">Realizar siete (7) ejercicios de participacion ciudadana para el mejoramiento de tramites a digitalizar y automatizar acorde con los lineamientos de la Guia Mintic - Caracterizacion de usuarios y grupos e interes y dar cumplimiento al Decreto 088 de 2022 </t>
  </si>
  <si>
    <t xml:space="preserve">Siete (7) Informes de Participacion Ciudadana para el mejoramiento de la oferta institucional, socialziados y publicados en el menu PARTICIPA de la sede electronica institucional </t>
  </si>
  <si>
    <t xml:space="preserve">Realizar un (1) ejercicio de participacion ciudadana para el evento final  de Rendicion Publica de Cuentas 2020 - 2023 del señor gobernador acorde con los lineamientos de la Guia DNP  - Caracterizacion de ciudadanos y grupos e interes </t>
  </si>
  <si>
    <t xml:space="preserve">Un (1) informe de Partcipacio Ciudadana para el evento de RdC 2020 2023 del señor gobernador </t>
  </si>
  <si>
    <t>Promover y publicar informacion relacionada con el componente de Colaboracion e Innovacion Abierta del Menu PARTICIPA de la sede electronica, acorde con el Anexo 1 de la Resolucion 1519 de 2020</t>
  </si>
  <si>
    <t xml:space="preserve">Jornada de capacitacion institucional para socializar al ciudadano la informacion publicada en el menu PARTICIPA  de la sede electronica oficial </t>
  </si>
  <si>
    <t>Conformar el equipo de trabajo y elaborar el cronograma de actividades 2023</t>
  </si>
  <si>
    <t xml:space="preserve">Equipo de trabajo y cronograma de actividades 2023 elaborado </t>
  </si>
  <si>
    <t xml:space="preserve">Articular con el Mintic el acompañamiento tecnico para el desarrollo de la iniciativa para CTI: PARQUES DE BOLSILLO CON ECONOMIA CIRCULAR acorde con los oineamientos establecidos en los anexos 1, 2 y 3 de la resolucion 1117 de mayo de 2022 y revisar la viabilidad de cofinanciacion del proyecto de la iniciativa con recursos del FUTIC </t>
  </si>
  <si>
    <t xml:space="preserve">Proyecto  elaborado con metodologia MGA y estudio de cofinanciacion del proyecto con recursos del FUTIC </t>
  </si>
  <si>
    <t>En articulacion con el Mintic recibir la socializacion del proyecto de Plataforma Integral Convergente para la Gestión de la Información de las Ciudades y Territorios Inteligentes en Colombia" en el marco del Convenio 603, suscrito entre la AND y MinTIC.</t>
  </si>
  <si>
    <t>Jornada de capacitacion , registro fotografico, registro de particpantes y nota de prensa</t>
  </si>
  <si>
    <t xml:space="preserve">Realizar un taller de cocreacion de iniciativas que impulsen ciudades y teritorios inteligentes en el departamento vinculando a la ciudadania con inclusion social y enfoque diferencial </t>
  </si>
  <si>
    <t>Taller de cocreacion, informe de resultados, regsitro fotografico, nota de prensa, evaluacion del evento</t>
  </si>
  <si>
    <t xml:space="preserve">Conformar el equipo de trabajo y articular con la secretaria general la integracion de las jornadas de capacitacion en transformacion digital  al Plan Institucional de Capacitacion (PIC) 2023 </t>
  </si>
  <si>
    <t>Equipo de trabajo, programacion de capacitaciones en transformacion digital enviado a general para inclusion en el PIC 2023</t>
  </si>
  <si>
    <t>Realizar jornada de capacitacion en servicios ciudadanos digitales (carpeta ciudadana, autenticacion electronica e interoperabilidad)</t>
  </si>
  <si>
    <t>Agenda de la jornada, registro fotografico, registro de asistencia, evaluacion del evento, nota de prensa</t>
  </si>
  <si>
    <t xml:space="preserve">Realizar jornada tecnica de capacitacion al personal de TI para adquirir conocimientos que describen la funcionalidad, la aplicabilidad y los componentes técnicos del nuevo protocolo IPV6 a través de prácticas y procedimientos de configuración </t>
  </si>
  <si>
    <t>Realizar  jornada de sensibilizacion a todos los funcionarios y a la alta dirección sobre el conocimiento de la normatividad vigente y la importancia de implementar IPv6 y su impacto dentro de la infraestructura tecnológica de TI y del negocio de la entidad y como su implementación puede afectar las operaciones normales de cada Entidad.</t>
  </si>
  <si>
    <t>Realizar jornada de capacitacion, socializacion y busqueda de contenidos e informacion conforme a la nueva estructura de la  sede electronica de la entidad acorde con los lineamientos establecidos en los anexos 1 y 2 de la Resolucion 1519 de 2020</t>
  </si>
  <si>
    <t>Equipo de trabajo, acta de  reunion, cronograma de actividades 2023</t>
  </si>
  <si>
    <t xml:space="preserve">Consolidar las arquitecturas empresariales (AS SI - TO BE) realizadas en los  procesos de vinculacion a CCD de los tramites de Impuesto de Vehiculo Automotor y Certificado de Paz y Salvo Automotor articulados con la AND y de optimizacion de los tres procesos administrativos con uso de tic  para conformar el repositorio de arquitectura empresarial como mocdelo institucional de gestion de TI </t>
  </si>
  <si>
    <t xml:space="preserve">Cinco Ambientes de AE desarrollados </t>
  </si>
  <si>
    <t>Equio de trabajo, acta de reunion, cronograma de actividades</t>
  </si>
  <si>
    <t xml:space="preserve">Implementar el marco de Interoperabilidad (MDI) en la entidad, utillizando la matriz de diagnostico, nivel de madurez  y acciones de mejora aprobados en 2022 con el acompañamiento y aisitencia tecnica de la AND y el MINTIC </t>
  </si>
  <si>
    <t xml:space="preserve">MDI implementado </t>
  </si>
  <si>
    <t xml:space="preserve">Articular con la AND y el MINTIC  la terminacion del proceso de Integracion a GOV.CO de los cuatro tramites trabajados en 2022 con la secretaria de hacienda  y promover campañas para su uso a traves de este portal  </t>
  </si>
  <si>
    <t xml:space="preserve">Integracion de cuatro tramites a GOV.CO </t>
  </si>
  <si>
    <t xml:space="preserve">Articular con la AND, el MINTIC y la secretaria general de la entidad  la reiniciacion del  proceso de integracion a GOV.CO de la sede electronica oficial acorde con los anexos 2 y 2.1 de la Resolucion 2893 de 2020 y anexos 1 y 2 de la resolucion 1519 de 2020 </t>
  </si>
  <si>
    <t xml:space="preserve">Integracion de la sede electronica a GOV.CO </t>
  </si>
  <si>
    <t xml:space="preserve">Articular con la AND y el MINTIC  la terminacion del proceso de vinculacion a Carpeta Ciudadana Digital (CCD) de los dos tramites trabajados en 2022 en su fase de produccion y promover entre los usuarios y grupos de interes su consulta en GOV.CO   </t>
  </si>
  <si>
    <t xml:space="preserve">Vinculacion a CCD de dos tramites y jornadas de consulta de los tramites por parte de los usuaros </t>
  </si>
  <si>
    <t>Articular con la AND y el MINTIC  la iniciacion del proceso de vinculacion de nuevos tramites y servicios de la entidad a la Carpeta Ciudadana Digital )CCD) acorde con los lineamientos estabecidos (ambiente de prueba, preproduccion  y produccion)</t>
  </si>
  <si>
    <t xml:space="preserve">Vinculacion a CCD de nuevos tramites  y jornadas de consulta de los tramites por parte de los usuaros </t>
  </si>
  <si>
    <t>Socializar ante el comité de gestion y desempeño  el modelo de SCD implementakdo en la entidad para su aprobacion (Interoperabilidad, CCD y Autencticacion Electronica)</t>
  </si>
  <si>
    <t xml:space="preserve">modelo de SCD implementado y aprobado </t>
  </si>
  <si>
    <t>Equipo de trabajo, acta de reunion, cronograma de actividades</t>
  </si>
  <si>
    <t>Actualizar a 2023 el Diagnostico de SPI para determinar el nivel de madurez de la seguridad de la informacion utilizando el instrumento de evaluacion del MINTIC y la norma técnica colombiana NTC ISO/IEC 27001 (Instructivo de diligenciamiento matriz) y presentacion ante comite de gestion y desempeño para su acceptacion y aprobacion</t>
  </si>
  <si>
    <t xml:space="preserve">Diagnostico y nivel de madurez de SPI 2023 aprobado y publicado en la sede electronica </t>
  </si>
  <si>
    <t xml:space="preserve">Implementar el MSPI (cuatro fases: planificacion, operación, evaluacion de desempeño y acciones de mejora) ciclo de retroalimentacion para realizar nuevo diagnostico de SPI y monitorear el nivel de madurez de seguriad de la informacion </t>
  </si>
  <si>
    <t>Modelo de Seguridad y Privacidad de la Informacion (MSPI) y Sistema de Gestion de SPI (SGSPI) elaborado</t>
  </si>
  <si>
    <t xml:space="preserve">Presentar ante el comité de gestion y desempeño el Modelo de SPI  (MSPI) 2023 con el plan de SPI, politica de SPI, plan de gestion de tratamento de riesgos de SPI, plan de gestion de incidentes y el sistema de gestion de seguridad de la informacion (SGSI) actualziados, para su aprobacion e implementacion </t>
  </si>
  <si>
    <t xml:space="preserve">MSPI y SGSPI aprobados e implementados </t>
  </si>
  <si>
    <t xml:space="preserve">Conformar el equipo de trabajo y elaborar el mapa de ruta y  logistica requerida para las jornadas de sensibilizacion </t>
  </si>
  <si>
    <t>Equipo de trabajo y mapa de ruta y logistica, acta de reunion, registro fotografico y registro de asistenca</t>
  </si>
  <si>
    <t xml:space="preserve">llevar a cabo la 1ra jornada de sensibilizacion y asistencia tecnica en transformacion digital dirigida a 10 alcaldias y cinco entes descentralizados </t>
  </si>
  <si>
    <t>Jornada de capacitacion, regisitro fotografico, registro de participantes, evaluacion del evento y nota de prensa</t>
  </si>
  <si>
    <t xml:space="preserve">llevar a cabo la 2da jornada de sensibilizacion y asistencia tecnica en transformacion digital dirigida a 15 alcaldias </t>
  </si>
  <si>
    <t xml:space="preserve">llevar a cabo la 3ra jornada de sensibilizacion y asistencia tecnica en transformacion digital dirigida a 15 alcaldias </t>
  </si>
  <si>
    <t>Articular con la Camara de Comercio de Cucuta y la secretaria de Desarrollo Economico el desarrollo de un foro en servicios ciudadanos digitales (carpeta ciudadana digital, autenticacion electronica e interoperabilidad) dirigido al sector empresarial de Cucuta y su AM</t>
  </si>
  <si>
    <t>Foro de Transformacion Digital Empresarial, regsitro fotografico, registro de particpantes y Nota de Prensa</t>
  </si>
  <si>
    <t xml:space="preserve"> Participar en el evento CUCUTA DIGITAL VALLEY 2023 con un STAND de GOBIERNO DIGITAL y OFERTA INSTITUCiONAL TIC. Este evento es liderado por NORTIC  y la Camara de Comercio de Cucuta.</t>
  </si>
  <si>
    <t>CUCUTA DIGITAL VALLEY 2023, Registro fotografico, registro de visitantes, Nota de Prensa</t>
  </si>
  <si>
    <t xml:space="preserve">Coordinar con dos becarios en estado de Periodo de Condonacion del credito de formacion la socializacion de sus propuestas en CTeI con impacto positivo en el departamento acorde con el sector estrategico desarrollado en sus estudios </t>
  </si>
  <si>
    <t>Informe de dos propuestas implementadas en la region</t>
  </si>
  <si>
    <t xml:space="preserve">Apoyar en la supervision del convenio 898 de 2015  y en la celebracion de los comités operativos entre Minciencias y el Departamento </t>
  </si>
  <si>
    <t>Informes de supervision, registro de asistencia</t>
  </si>
  <si>
    <t xml:space="preserve">Coordinar con seis jovenes investigadores seleccionados la presentacion y socializacion de sus propuestas de investigacion con impacto en el departamento acorde con el sector estrategico priorizado en su formacion </t>
  </si>
  <si>
    <t>Seis propuestas de investigacion por sectores estrategicos implememtadas en el departamento</t>
  </si>
  <si>
    <t>Ejecución del proyecto: "Aprovechamiento de la biodiversidad con potencial acuícola para el desarrollo de la acuicultura continental en el departamento Norte de Santander"</t>
  </si>
  <si>
    <t>Informes de interventoría</t>
  </si>
  <si>
    <t>Seguimiento al proyecto "Fortalecimiento del proceso productivo y la seguridad alimentaria mediante la transferencia de modelos agroecologicos en el departamento Norte de Santander"</t>
  </si>
  <si>
    <t>Ejecución de contratos de apoyo a la gestión en el seguimiento de proyectos</t>
  </si>
  <si>
    <t>Informes de contratistas</t>
  </si>
  <si>
    <t>Seguimiento al proyecto "“Fortalecimiento del sector ganadero a través de la implementación de técnicas de ensilaje compatibles con la oferta climática del departamento de Norte de Santander”.</t>
  </si>
  <si>
    <t>Informes de supervisión</t>
  </si>
  <si>
    <t>Inclusión social y productiva para la población en situación de vulnerabilidad.</t>
  </si>
  <si>
    <t>FORTALECIMIENTO E IMPLEMENTACIÓN DE ACTIVIDADES PARA LA PRESERVACION Y DESARROLLO  DE LAS COMUNIDADES ETNICAS DEL DEPARTAMENTO DE NORTE DE SANTANDER.</t>
  </si>
  <si>
    <t xml:space="preserve">Elabporación y Consolidación del documento de politica pública </t>
  </si>
  <si>
    <t xml:space="preserve">documento de politica pública para Norte de santander , socializada en los 10 municipios que tienen población indigena </t>
  </si>
  <si>
    <t xml:space="preserve">capcitacion en sistemas propios </t>
  </si>
  <si>
    <t xml:space="preserve">foro indigena </t>
  </si>
  <si>
    <t xml:space="preserve">jovenes indigenas con acceso a la educación </t>
  </si>
  <si>
    <t xml:space="preserve">listados de estudiantes en matriculla cero </t>
  </si>
  <si>
    <t xml:space="preserve">casa hogar de paso </t>
  </si>
  <si>
    <t xml:space="preserve">csa hogar de paso para comunidades indigenas funcionando </t>
  </si>
  <si>
    <t xml:space="preserve">ampliación de los cupos de universidades </t>
  </si>
  <si>
    <t xml:space="preserve">realización de la feria etnica </t>
  </si>
  <si>
    <t xml:space="preserve">feria etnica realizada </t>
  </si>
  <si>
    <t>carcaterización de la comunidad NARP</t>
  </si>
  <si>
    <t xml:space="preserve">caracterización narp realziada </t>
  </si>
  <si>
    <t xml:space="preserve">acompañamiento a las reuniones de la comisión consultiva </t>
  </si>
  <si>
    <t>dos sesiones ordinarias de la comisión consultiva para las comundiades NARP</t>
  </si>
  <si>
    <t xml:space="preserve">asistencias tecnicas a municipios </t>
  </si>
  <si>
    <t>asistencias tecnicas a enlaces de las comuidades NARP</t>
  </si>
  <si>
    <t>identificación, caracterización y formulación de estrategias para su apoyo .</t>
  </si>
  <si>
    <t xml:space="preserve">3 iniciativas fortalecidas </t>
  </si>
  <si>
    <t xml:space="preserve">feria etnica </t>
  </si>
  <si>
    <t>apoyo a la celebración del dia Rom</t>
  </si>
  <si>
    <t xml:space="preserve">celebración del dia rom </t>
  </si>
  <si>
    <t>04-20-2023</t>
  </si>
  <si>
    <t xml:space="preserve">apoyo a las iniciativas productivas </t>
  </si>
  <si>
    <t xml:space="preserve">iniciativas productivas fortalecidas </t>
  </si>
  <si>
    <t>Desarrollo integral de niñas, niños, adolescentes y sus familias.</t>
  </si>
  <si>
    <t xml:space="preserve">Servicios de asistencia técnica en políticas públicas de infancia, adolescencia y juventud </t>
  </si>
  <si>
    <t>FORTALECIMIENTO DE LA PREVENCIÓN ATENCIÓN Y PROTECCIÓN INTEGRAL A LA PRIMERA INFANCIA NIÑEZ ADOLESCENCIA. NORTE DE SANTANDER.</t>
  </si>
  <si>
    <t xml:space="preserve">documento de politica publica de primera infancia , infancia y adolescencia </t>
  </si>
  <si>
    <t xml:space="preserve">nna con atencion e intervencion quirurgica </t>
  </si>
  <si>
    <t xml:space="preserve">nna valorados e intervenidps </t>
  </si>
  <si>
    <t xml:space="preserve">nna con gestión para los medicamentos </t>
  </si>
  <si>
    <t xml:space="preserve">celebración del dia de la niñez </t>
  </si>
  <si>
    <t xml:space="preserve">acompañamiento sicosocial mediante asistencias tecnicas a municipios </t>
  </si>
  <si>
    <t xml:space="preserve">carcaterización de nna vinculados al trabajo infantil </t>
  </si>
  <si>
    <t xml:space="preserve">construcción de la politica publica de primera infancia infanciua y adolescencia </t>
  </si>
  <si>
    <t>Servicio dirigidos a la atención de niños, niñas, adolescentes y jóvenes, con enfoque pedagógico y restaurativo encaminados a la inclusión social.</t>
  </si>
  <si>
    <t>GENERACIÓN DE OPORTUNIDADES Y CAPACIDADES EN LA JUVENTUD PARA QUE INCIDAN EN LOS PROCESOS SOCIALES CULTURALES POLÍTICOS Y ECONÓMICOS EN EL DEPARTAMENTO NORTE DE SANTANDER.</t>
  </si>
  <si>
    <t xml:space="preserve">elaboración de la politica de juventud </t>
  </si>
  <si>
    <t xml:space="preserve">documento de politica publica </t>
  </si>
  <si>
    <t xml:space="preserve">encuntro departamental de juventudes </t>
  </si>
  <si>
    <t xml:space="preserve">infrome de evento de encuentro , listados de asistencia </t>
  </si>
  <si>
    <t xml:space="preserve">celebración semana de la juventud </t>
  </si>
  <si>
    <t>Atención integral de población en situación permanente de desprotección social y/o familiar.</t>
  </si>
  <si>
    <t>Servicio de atención y protección integral al adulto mayor.</t>
  </si>
  <si>
    <t>APOYO PARA EL FORTALECIMIENTO DE LOS CENTROS DE BIENESTAR DEL ADULTO MAYOR CENTROS VIDA DE LA TERCERA EDAD PARA LA ATENCIÓN INTEGRAL ALIMENTARIA AYUDAS TECNICAS Y CREACIÓN DE UNIDADES PRODUCTIVAS EN EL DEPARTAMENTO NORTE DE SANTANDER.</t>
  </si>
  <si>
    <t>Fortalecimiento a la gestión y dirección de la administración pública territorial.</t>
  </si>
  <si>
    <t>Servicio de asistencia técnica.</t>
  </si>
  <si>
    <t>FORTALECIMIENTO DE LA PARTICIPACIÓN COMUNITARIA GARANTIZANDO ESPACIOS DE PARTICIPACIÓN DE LIDERES SOCIALES E IMPLEMENTACIÓN DE ACTIVIDADES LÚDICO RECREATIVAS DE LA SECRETARIA DE DESARROLLO SOCIAL EN EL DEPARTAMENTO NORTE DE SANTANDER.</t>
  </si>
  <si>
    <t>Documentos normativos.</t>
  </si>
  <si>
    <t xml:space="preserve">Servicio de educación informal </t>
  </si>
  <si>
    <t>Gestironar ante la Secretaria General la creacion de la Secretaria para la Gestion del Riegso de Desastres en el Departamento con las con las subsecretarias de Conocimiento del Riesgo, Reducción del Riesgo y Manejo de desastres</t>
  </si>
  <si>
    <t>Documento de sustento tecnico y/o juridico que motive la crecaion de la Secretaria</t>
  </si>
  <si>
    <t>Apoyar las gestiones que desde la Secretaria General se adelantes ante la Honorable Asamblea para la creacion de la Secretaria para la Gestion del Riegso de Desastres en el Departamento con las con las subsecretarias de Conocimiento del Riesgo, Reducción del Riesgo y Manejo de desastres</t>
  </si>
  <si>
    <t>Creacion de la a Secretaria General se adelantes ante la Honorable Asamblea para la creacion de la Secretaria para la Gestion del Riegso de Desastres en el Departamento con las con las subsecretarias de Conocimiento del Riesgo, Reducción del Riesgo y Manejo de desastres</t>
  </si>
  <si>
    <t>Ordenanzar y Decreto para la Creacion de la Secretaria</t>
  </si>
  <si>
    <t>Dotacion con mobiliario de oficina en las instalaciones de la Consejeria departamental para la Gestion del Riesgo.</t>
  </si>
  <si>
    <t>Mobiliario instalado</t>
  </si>
  <si>
    <t>Dotacion con equipos de computacion, oficina y comunicacion en las instalaciones de la Consejeria departamental para la Gestion del Riesgo.</t>
  </si>
  <si>
    <t>Equipos de computacion, comunicación y de oficina.</t>
  </si>
  <si>
    <t>Contartacion de personal</t>
  </si>
  <si>
    <t>Contrato de prestacion de servicios</t>
  </si>
  <si>
    <t>Capacitacion sobre la implementacion de la politica publica de la gestion del riesgo de desastres con integrantes de los Consejos Municipales para la Gestion del riesgo</t>
  </si>
  <si>
    <t>Presentacion o Diapositivas de la capacitacion</t>
  </si>
  <si>
    <t>Dotacion a los Coordinadores Municipales para la Gestion del Riesgo de Desatrses con Chaquetas, gorras y demas vestuario deidentificacion institucionals, asi como de equipos tecnológicos y de comunicación.</t>
  </si>
  <si>
    <t>Chalecos, Gorras y de Vesturaio Institucional, Equipos tecnológicos y de comunicación</t>
  </si>
  <si>
    <t>Encuentro de los Coordinadores Municipales para la Gestion del Riesgo den Departamento</t>
  </si>
  <si>
    <t>Logistica de hospedaje, alimentacion, transporte, materia de apoyo, trabajo y estudio</t>
  </si>
  <si>
    <t>Contratacion de personal</t>
  </si>
  <si>
    <t>Relacion o listado de estudios de riesgo a realizar en el Departamento</t>
  </si>
  <si>
    <t>Elaborar una reacion de necesidades en estudios de riesgo en el Departamento</t>
  </si>
  <si>
    <t>Realizar los estudios de riesgo priorizados</t>
  </si>
  <si>
    <t>Documento del estudios de riesgo realizado</t>
  </si>
  <si>
    <t>Sistematizar el reporte de eventos realizado por parte de los Coordinadores Municipales para la Gestion del Riesgo</t>
  </si>
  <si>
    <t>Base de datos del reporte diario de ventos en el Departamento</t>
  </si>
  <si>
    <t>Realizar los estudios de microzonificacion sismica en los Municpios priorizados</t>
  </si>
  <si>
    <t>Estudios de Microzonificacion Sismica</t>
  </si>
  <si>
    <t>Elaborar el listado de las edificaciones indispensables en el Departamento.</t>
  </si>
  <si>
    <t>listado de las edificaciones indispensables en el Departamento.</t>
  </si>
  <si>
    <t>Investigar sobre cuales edificacions indispensables necesitan estudios estructurales</t>
  </si>
  <si>
    <t>Realizar los estudios estructurales en las edificaciones priorizadas</t>
  </si>
  <si>
    <t>Contrato de Consultoria / estudios estructurales</t>
  </si>
  <si>
    <t>Identificar la tematica que articule la politica publica de la gestion del triegso de desastres y el medio ambiente</t>
  </si>
  <si>
    <t>Tematica de los talleres</t>
  </si>
  <si>
    <t>Realizar los talleres sobre  la politica publica de la gestion del riesgo de desastres y el medio ambiente</t>
  </si>
  <si>
    <t>Diapositivas y/o presnetacion para los talleres y material didactico</t>
  </si>
  <si>
    <t>Realizar capacitaciones en la politica publica de la  gestion del riesgo de desastres</t>
  </si>
  <si>
    <t>Diapositivas y/o presnetacion para las capacitaciones</t>
  </si>
  <si>
    <t>Capacitar a funcionarios de la CDGRD y los CMGRD para la elaboracion de inventario en asentamientos en zonas de alto riesgo</t>
  </si>
  <si>
    <t xml:space="preserve">Diapositivas y/o presentaciones de las capacitaciones, material didactico </t>
  </si>
  <si>
    <t>Realizar articuladamente con las Alcaldias de los Municipios priorizados el  inventario en asentamientos en zonas de alto riesgo esus respectivas jurisdicciones</t>
  </si>
  <si>
    <t>Documento del  inventario en asentamientos en zonas de alto riesgo en los municipios priorizados.</t>
  </si>
  <si>
    <t>Visitas tecnicas a zonas en riesgo referenciadas por los CMGRD.</t>
  </si>
  <si>
    <t>Ficha tecnica de la necesidad identificada</t>
  </si>
  <si>
    <t>Mantener en funcionamineto el SAT existente en el Departamento.</t>
  </si>
  <si>
    <t>SAT operativo</t>
  </si>
  <si>
    <t>Identificar y priorizar municipios o areas para la instalacion de nuevas estaciones de SAT.</t>
  </si>
  <si>
    <t>Nuevas estaciones del SAT instaladas</t>
  </si>
  <si>
    <t>Contratacion de la  operación del SAT</t>
  </si>
  <si>
    <t>Contrato de Operación</t>
  </si>
  <si>
    <t>Adquirir un sistema de informacion geografico o los derechos para la ultilizacion del mismo para el Departamento.</t>
  </si>
  <si>
    <t>Sistema de informacion geografico en funcionamiento</t>
  </si>
  <si>
    <t>Realizar los talleres de gestion del riesgo escolar con la poblacion priorizada.</t>
  </si>
  <si>
    <t>Diapositivas y/o presentacion de los talleres, material didactico</t>
  </si>
  <si>
    <t>31/06/2023</t>
  </si>
  <si>
    <t>Consultoria para la actualizacion del PDGRD y la EDRE</t>
  </si>
  <si>
    <t>Contrato de Consultoria</t>
  </si>
  <si>
    <t>Documento del PDGRD y la EDRE actualizado</t>
  </si>
  <si>
    <t>Consultoria la la formulacion del Plan Departamental para Incendios Forestales</t>
  </si>
  <si>
    <t>Contrato de Consultoria o de prestacion de servicios</t>
  </si>
  <si>
    <t>Documento del Plan Departamental para Incendios Forestales formulado</t>
  </si>
  <si>
    <t xml:space="preserve">Contratacion de personal profesional y de apoyo </t>
  </si>
  <si>
    <t>Profesional contratado, Tecnico o Auxiliar de apoyo contratado</t>
  </si>
  <si>
    <t>Contratacion de Obra</t>
  </si>
  <si>
    <t>Contrato de Obra / Obra terminada</t>
  </si>
  <si>
    <t>Desarrollo de taller o capacitacion</t>
  </si>
  <si>
    <t>Contratacion de personal profesional y de apoyo para el desarrollo de visitas tecnicas, asesoria y revison de proyectos</t>
  </si>
  <si>
    <t>Profesionales contratados, Tecnico o Auxiliar de apoyo contratado</t>
  </si>
  <si>
    <t>Contrato de obra de adecuacion</t>
  </si>
  <si>
    <t>Edificio priorizado con la adecuacion realizada</t>
  </si>
  <si>
    <t>Meta Cumplida y no programada para la vigencia 2023</t>
  </si>
  <si>
    <t>Arrendamiento de areas estrategicas para las comunicación y sus antenas</t>
  </si>
  <si>
    <t>Contrato de arrendamiento</t>
  </si>
  <si>
    <t>Suministro de equipos para las comunicaciones</t>
  </si>
  <si>
    <t>Equipos para las comunicaciones</t>
  </si>
  <si>
    <t>Contrato de personal de apoyo en la logistica del CLH</t>
  </si>
  <si>
    <t>Siministro de AHE alimentos y no alimentos - Materiales para rehabilitacion de vviendas</t>
  </si>
  <si>
    <t>Contrato de suministro - kits de AHE y Materiales para rehabilitacion de viviendas</t>
  </si>
  <si>
    <t>Contratacion de persona porfesional y tecnico y la prestacion de servicio de transporte</t>
  </si>
  <si>
    <t>Contratacion de las obras de rehabilitacion y/o reconstruccion</t>
  </si>
  <si>
    <t>Tranferencia de recursos a entes territoriales</t>
  </si>
  <si>
    <t>Acto Administrativo de transferencia de recursos</t>
  </si>
  <si>
    <t>Contratacion de personal y transporte</t>
  </si>
  <si>
    <t>Apoyo en la evaluacion de daños y analisis de necesidades y la gestion del RUD</t>
  </si>
  <si>
    <t>EDAN y RUD diligenciado</t>
  </si>
  <si>
    <t>Suminitro de AHE alimentos y no alimentos y materiales para rehabilitar vivienda</t>
  </si>
  <si>
    <t>kits de AHE alimentos y no alimentos y materiales para rehabilitar vivienda</t>
  </si>
  <si>
    <t>Entrega de AHE alimentos y no alimentos y materiales para rehabilitar vivienda a la poblacion danmificada</t>
  </si>
  <si>
    <t>Formato de entrega de ayudas</t>
  </si>
  <si>
    <t>Operativizacion del banco de maquinaria amarilla</t>
  </si>
  <si>
    <t>Contrato de Obra / maquinaria amarilla en funcionamiento</t>
  </si>
  <si>
    <t>PLAN DE ACCIÓN 2022</t>
  </si>
  <si>
    <r>
      <rPr>
        <sz val="8"/>
        <color theme="1"/>
        <rFont val="Arial"/>
        <family val="2"/>
      </rPr>
      <t>CÓDIGO PROGRAMA-</t>
    </r>
    <r>
      <rPr>
        <sz val="8"/>
        <color theme="1"/>
        <rFont val="Calibri"/>
        <family val="2"/>
      </rPr>
      <t>MANUAL PROGRAMATICO</t>
    </r>
  </si>
  <si>
    <t xml:space="preserve">Meta Producto 
1er  trimestre 2023
</t>
  </si>
  <si>
    <t xml:space="preserve">Meta Producto 
2do  trimestre 2023
</t>
  </si>
  <si>
    <t xml:space="preserve">Meta Producto 
3er  trimestre 2023
</t>
  </si>
  <si>
    <t xml:space="preserve">Meta Producto 
4to  trimestre 2023
</t>
  </si>
  <si>
    <t>CONSOLIDACION PRODUTIVA DEL SECTOR MINERO</t>
  </si>
  <si>
    <t>SERVICIO DE ASISTENCIA TECNICA PARA LA INNOVACION Y EL DESARROLLO TECNOLOGICO EN LA MINERIA</t>
  </si>
  <si>
    <t>FORTALECIMIENTO DEL SECTOR MINERO DEL DEPARTAMENTO NORTE DE SANTANDER</t>
  </si>
  <si>
    <t>Revisar los titulares mineros que manifestaron en el año 2021 y 2022 el interés de acogerse al programa de formalización</t>
  </si>
  <si>
    <t>Base de datos consolidada</t>
  </si>
  <si>
    <t>Realizar el acompañamiento a las UPM seleccionadas para avanzar en su proceso de formalización</t>
  </si>
  <si>
    <t>Oficios de gestión realizados
Listados de asistencia
Registro fotográfico
Formatos diligenciados</t>
  </si>
  <si>
    <t>Diseñar el plan de capacitación a titulares mineros en BUENAS PRACTICAS OPERATIVAS y SEGURIDAD E HIGIENE MINERA y/o atender las solicitudes por parte de los empresarios mineros</t>
  </si>
  <si>
    <t>Actas de reunión del Grupo Regional de Seguridad Minera
Documento con capacitaciones a realizar</t>
  </si>
  <si>
    <t>Capacitar a titulares mineros en BPO´s y/o seguridad e higiene minera.</t>
  </si>
  <si>
    <t>Listados de asistencia
Registro Fotográfico</t>
  </si>
  <si>
    <t>Definir los requisitos de selección de UPM a ser dotadas y realizar la respectiva selección y/o coordinar con otras entidades o instituciones el apoyo en la dotación</t>
  </si>
  <si>
    <t>Listado de asistencia, formato de entrega y regisro fotografico</t>
  </si>
  <si>
    <t>Realizar la entrega de los elementos de protección personal de seguridad minera a las 50 unidades de producción minera capacitadas.</t>
  </si>
  <si>
    <t>listados de asistencia, y regisro fotografico</t>
  </si>
  <si>
    <t>Capacitar a los trabajadores de las  unidades de producion minera benificiarias de la entrega  de elementos de proteccion personal de seguridad minera para su uso adecuado</t>
  </si>
  <si>
    <t>Organizar y tabular la información de caracterización minera existente en la Secretaría de Gestión Minero y Energética Sostenible.</t>
  </si>
  <si>
    <t>Realizar la caracterización de las unidades de producción minera de carbón, arcilla, gravas y arenas, caliza y roca fosfórica en el Departamento.</t>
  </si>
  <si>
    <t xml:space="preserve">Solicitud de información  a las entidades competentes sobre la presencia de minería informal </t>
  </si>
  <si>
    <t>Oficios de solicitud de información
Documento con la información consolidada</t>
  </si>
  <si>
    <t xml:space="preserve">Coordinar conjuntamente con el Ministerio de Minas y entidades competentes, la campaña para el control y erradicación de la minería informal en el Departamento
</t>
  </si>
  <si>
    <t>Oficios de solicitud de reunión
Listado de asistencia</t>
  </si>
  <si>
    <t xml:space="preserve">Realizar la campaña de control y erradicación de la minería informal en el Departamento
</t>
  </si>
  <si>
    <t>Listado de asistencia
Registro fotográfico</t>
  </si>
  <si>
    <t xml:space="preserve">Coordinar con las Asociaciones Mineras del Departamento las necesidades primarias en cuanto al mejoramiento de vías terciarias para el transporte de los minerales y/o coordinar con las entidades del orden territorial o nacional </t>
  </si>
  <si>
    <t>Listado de asistencia y registro fotográfico</t>
  </si>
  <si>
    <t>Definir la vía terciaria utilizada para la minería a mejorar (dependiendo de los proyectos aprobados para el mejoramiento de vías terciarias en las demás secretarías de la Gobernación o del orden nacional o territorial)</t>
  </si>
  <si>
    <t>Listado de asistencias y actas de reunión</t>
  </si>
  <si>
    <t>Mejorar la via terciaria definida</t>
  </si>
  <si>
    <t>Acta de finalización de obras</t>
  </si>
  <si>
    <t>Definir los participantes en la feria minera</t>
  </si>
  <si>
    <t>Listado de participantes</t>
  </si>
  <si>
    <t>Organizar feria minera</t>
  </si>
  <si>
    <t>Oficios, listados de asistencia</t>
  </si>
  <si>
    <t>Realización de la feria minera para la promoción de la minería en la región</t>
  </si>
  <si>
    <t>Listados de asistencia y registro fotográfico</t>
  </si>
  <si>
    <t xml:space="preserve">Definir la comunidad a beneficiar con el proyecto </t>
  </si>
  <si>
    <t>Acta de compromiso</t>
  </si>
  <si>
    <t>Determinar mediante costos de consumo energetico el modelo de generación de energía alternativa y/o renovable a utilizar (solar, eolica, etc.)</t>
  </si>
  <si>
    <t>Determinar el requerimiento energético a suplir (kw/h)</t>
  </si>
  <si>
    <t>Formulación del proyeto de uso de energías alternativas y/o renovables</t>
  </si>
  <si>
    <t>Estudio a la estructur, planta y escala realizado</t>
  </si>
  <si>
    <t>1 estudio</t>
  </si>
  <si>
    <t>formatos diligenciados</t>
  </si>
  <si>
    <t>SECRETARÌA DE VÍCTIMAS, PAZ Y POSCONFLICTO</t>
  </si>
  <si>
    <t>2.4 Más oportunidades para las víctimas y para la paz</t>
  </si>
  <si>
    <t>2.4.1.  Atención, asistencia  y reparación integral a las víctimas</t>
  </si>
  <si>
    <t xml:space="preserve">2.4.1.1 Fortalecimiento institucional mediante la capacitación y la asistencia técnica permanente -  Intersubsectorial desarrollo social- Atención a las víctimas del conflicto armado interno (PDD 2.4.1) </t>
  </si>
  <si>
    <t>Servicio de divulgación de la oferta institucional</t>
  </si>
  <si>
    <t>APOYO PARA EL FORTALECIMIENTO A LAS ACTIVIDADES QUE REALIZA LA SECRETARIA DE VÍCTIMAS, PAZ Y POSTCONFLICTO PARA LA ASISTENCIA Y ATENCIÓN A LAS VÍCTIMAS DEL CONFLICTO ARMADO INTERNO EN EL DEPARTAMENTO NORTE DE SANTANDER NORTE DE SANTANDER</t>
  </si>
  <si>
    <t>Contratación de Personal"Servicios para la comunidad. Socilales y personales",Tabulación de la Información y entrega de resultados.</t>
  </si>
  <si>
    <t>Contrato y actas de Inicio y demas documentos normativos.</t>
  </si>
  <si>
    <t xml:space="preserve"> Realizacion de las Jornadas de fortalecimieto a funcionarios de las entidades Pública territoriales municipales" Personeros y enlaces de Víctimas , con un encuentro presencial anual y servicio de suministro de bebidas y comidas.</t>
  </si>
  <si>
    <t>Contratos  requerimientos normativos" Cotizaciones de realizacion de eventos" -Acta de participación - Registro de Participantes e informe técnicos</t>
  </si>
  <si>
    <t>I encuentro anual con enlaces de Víctimas y personeros.</t>
  </si>
  <si>
    <t>Articulación institucional con las entidades del SNARIV, para adelantar las jornadas</t>
  </si>
  <si>
    <t>Actas de Gestión institucional y articulación.</t>
  </si>
  <si>
    <t>Viaticos de los funcionarios en Comisión</t>
  </si>
  <si>
    <t>Documentos  requeridos</t>
  </si>
  <si>
    <t xml:space="preserve"> Pago de viaticos  personal contratista " incluido dentro del contrato"</t>
  </si>
  <si>
    <t>Servicio de coordinación y fortalecimiento a las entidades del Sistema Nacional de Atención y Reparación Integral a Víctimas</t>
  </si>
  <si>
    <t>Jornadas de capacitación para dar a conocer la Ruta de Protección a lideres establecida por el Departamento Norte de Santander</t>
  </si>
  <si>
    <t>Realización delos procesos de  caracterización de la población víctima, a traves de la plataforma IGEV, Acompañando a las entidades territoriales municipales que lo solicitan .</t>
  </si>
  <si>
    <t>Actas de Gestión institucional y articulación. El acuerdo de intención firmado por los municipios.</t>
  </si>
  <si>
    <t>2.4.1.2 Garantías de Participación para la Población Víctima- Intersubsectorial desarrollo social- Atención a las víctimas del conflicto armado interno (PDD 2.4.1)</t>
  </si>
  <si>
    <t>Contratación del sitio si es necesario , del servicio de suministro de bebidas y comidas, adquisicion medios y entrega informes técnicos.</t>
  </si>
  <si>
    <t>Si se requiere Alquiler de sitio- Necesario  en estos eventos servicio de comidas y bebidas.</t>
  </si>
  <si>
    <t>Realización de las sesiones del Comité de Justicia transicional del departamento.</t>
  </si>
  <si>
    <t>Actas de participación, registros de participantes e informes tecnicos</t>
  </si>
  <si>
    <t>Servicio de asistencia técnica para la participación de las víctimas- Servicio de asistencia técnica para la participación de las víctimas</t>
  </si>
  <si>
    <t>Licitación publica "operador" Contratación del sitio si es necesario , del servicio de alojamiento- transporte suministro de bebidas y comidas, adquisicion medios y entrega informes técnicos- pago de  viaticos y compensatorios..</t>
  </si>
  <si>
    <t>Realización de las sesiones del  Plenario de la Mesa departamental de participación efectiva de victimas. Norte de santander.</t>
  </si>
  <si>
    <t>Contratación de Personal"Servicios para la comunidad. Sociales y personales",Tabulación de la Información y entrega de resultados.</t>
  </si>
  <si>
    <t>Se realiza a traves del operador de la Mesa de victimas y se ejecuta de acuerdo a las acciones planteadas en el ´plan operativo vigente.</t>
  </si>
  <si>
    <t>Articulación institucional con las entidades del SNARIV, sociedad civil  para adelantar las sesiones del consejo a traves del comité ejecutivo.</t>
  </si>
  <si>
    <t>Realizacion de las sesiones del Consejo Departamental de Paz, reconciliación y Convivencia.</t>
  </si>
  <si>
    <t>Por sesion 2.5 millones de pesos.</t>
  </si>
  <si>
    <t>Articulación institucional con las entidades del SNARIV, sociedad civil.</t>
  </si>
  <si>
    <t>Realizacion de las sesiones de la Mesa de desaparicion forzada.</t>
  </si>
  <si>
    <t>Articulación institucional con las entidades del SNARIV, sociedad civil., organización del evento.</t>
  </si>
  <si>
    <t>100% de fortalecimiento. Recurso asignado por trimestre 1,25 milones de pesos.</t>
  </si>
  <si>
    <t>Realizacion de las sesiones del Subcomité de Asistencia y atención. Tabulación de la información y entrega de informes.</t>
  </si>
  <si>
    <t>Atención, asistencia  y reparación integral a las víctimas- Intersubsectorial Desarrollo Social- Memoria histórica al servicio de la innovación y la productividad (PDD 2.4.3)</t>
  </si>
  <si>
    <t>4101001- 4101031- 2.3.2.02.02.009</t>
  </si>
  <si>
    <t>Museos de Memoria Histórica construidos- Servicios de implementaciónde medidas de satisfacción y acompañamiento a las víctimas del conflicto armado- Servicios para la comunidad sociales y personales</t>
  </si>
  <si>
    <t>APOYO PARA EL FORTALECIMIENTO AL PROGRAMA MEMORIA HISTÓRICA AL SERVICIO DE LA INNOVACIÓN Y LA PRODUCTIVIDAD DE LA SECRETARIA DE VÍCTIMAS, PAZ Y POSTCONFLICTO EN EL DEPARTAMENTO NORTE DE SANTANDER</t>
  </si>
  <si>
    <t>100% de fortalecimiento.Recurso asignado por trimestre 1,25 milones de pesos.</t>
  </si>
  <si>
    <t>Realizacion de las sesiones del Subcomité de Medidas de satisfacción. Tabulación de la información y entrega de informes.</t>
  </si>
  <si>
    <t>Servicio de divulgación de la oferta institucional- Servicio de asistencia técnica para la participación de las víctimas</t>
  </si>
  <si>
    <t>Apoyo para el fortalecimiento a las actividades que desarrolla la Secretaría de Víctimas, Paz y Postconflicto para la asistencia, atención y reparación integral a las víctimas del conflicto armado en Norte de Santander</t>
  </si>
  <si>
    <t>Recurso asignado por trimestre 8,73 milones de pesos.</t>
  </si>
  <si>
    <t xml:space="preserve">Articulación institucional con las entidades del SNARIV, sociedad civil  </t>
  </si>
  <si>
    <t>Realizacion de jornadas de fortalecimiento a las mesas municipales.</t>
  </si>
  <si>
    <t>4101038- 2.3.2.02.02</t>
  </si>
  <si>
    <t>Servicio de asistencia técnica para la participación de las víctimas- Servicio de asistencia técnica para la participación de las víctimas- Aquisición de servicios</t>
  </si>
  <si>
    <t>Contratación de Personal"Servicios para la comunidad. Sociales y personales",Tabulación de la Información y entrega de resultados., para la implementación del plan operativo de la mesa de victimas que se hace a traves del operador</t>
  </si>
  <si>
    <t>El operador se contrata en el Primer trimestre y el desembolso se realiza en la anualidad.</t>
  </si>
  <si>
    <t>Implementacion del plan operativo de la Mesa " Eleccion de la nueva Mesa de victimas del departamento"</t>
  </si>
  <si>
    <t>Atención, asistencia  y reparación integral a las víctimas- Intersubsectorial Desarrollo Social- oportunidades para ser productivos.</t>
  </si>
  <si>
    <t>4101080- 2.3.2.02.02.009</t>
  </si>
  <si>
    <t>Servicio de asistencia técnica para la generación de ingresos- Servicios para la comunidad, sociales y personales</t>
  </si>
  <si>
    <t>APOYO PARA EL FORTALECIMIENTO AL PROGRAMA DE DESARROLLO PRODUCTIVO Y GENERACIÓN DE INGRESOS PARA LAS VÍCTIMAS DEL CONFLICTO ARMADO INTERNO QUE REALIZA LA SECRETARIA DE VÍCTIMAS, PAZ Y POSTCONFLICTO EN EL DEPARTAMENTO NORTE DE SANTANDER</t>
  </si>
  <si>
    <t>Contratación de Personal"Servicios para la comunidad. Sociales y personales",Tabulación de la Información y entrega de resultados., para la formulacion de proyectos en apoyo a asociaciones victimas.</t>
  </si>
  <si>
    <t>Contrato y actas de Inicio y demas documentos normativos. Proyectos formulados, actas de reunion y listados de asistencia.</t>
  </si>
  <si>
    <t>Recurso asignado por trimestre 11,250,000  milones de pesos.</t>
  </si>
  <si>
    <t>Contratación de Personal"Servicios para la comunidad. Sociales y personales",Tabulación de la Información y entrega de resultados, parael acompaamiento a la poblacion retornada y reubicada.</t>
  </si>
  <si>
    <t>Recurso asignado por trimestre 18,750,000  milones de pesos.</t>
  </si>
  <si>
    <t>La gestión de articulación para El cumplimiento en la implementación de medidas con responsabilidad de la Gobernación.</t>
  </si>
  <si>
    <t>Aporte de recursos para la implementacion de medidas en los procesos de retorno y reubicación.</t>
  </si>
  <si>
    <t>Actas de cumplimiento de medidas.</t>
  </si>
  <si>
    <t>Contratación de Personal"Servicios para la comunidad. Sociales y personales",Tabulación de la Información y entrega de resultados, parael acompañamiento a la poblacion Sujeto de reparación colectiva del  departamento.</t>
  </si>
  <si>
    <t>La gestión de articulación para El cumplimiento en la implementación de medidas con responsabilidad de la Gobernación en los planes integrales de reparación colectiva PIRC .</t>
  </si>
  <si>
    <t>Aporte de recursos para la implementacion de medidas en los planes integrales de reparación colectiva PIRC .</t>
  </si>
  <si>
    <t>0</t>
  </si>
  <si>
    <t>Articulación institucional con la Unidad de restitución de tierras - Entidades que hacen parte de la UARIV - La gobernación y los Municipios con sentencias de tierras.</t>
  </si>
  <si>
    <t>Realizacion de jornadas de asistencia técnica a los municipios del Norte de Santander en atención al  tema de tierras y cumplimiento de recomendaciones.</t>
  </si>
  <si>
    <t xml:space="preserve">  Jornadas de articulación para el acompañamiento y atención psicosocial de la población victima en los Municipios del Norte de santander.</t>
  </si>
  <si>
    <t>Contratos  requerimientos normativos"-Acta de participación - Registro de Participantes e informe técnicos</t>
  </si>
  <si>
    <t>Articulación institucional con las entidades del SNARIV, para adelantar las jornadas de atención pisosocial en el Norte de Santander a la población victima.</t>
  </si>
  <si>
    <t>4101023 2.3.2.02.02.009</t>
  </si>
  <si>
    <t>Servicio de orientación y comunicación a las víctimas- Servicios para la comunidad, sociales y personales</t>
  </si>
  <si>
    <t xml:space="preserve">  Jornadas de orientación y atención de la población victima en los Municipios del Norte de santander.</t>
  </si>
  <si>
    <t>Fichas tecnicas personalizadas-Acta de participación - Registro de Participantes e informe técnicos</t>
  </si>
  <si>
    <t>Articulación institucional con la UARIV,  la administracion municipal, mesa de victimas departamental - municipal y asociaciones de victimas, para adelantar las jornadas deorientación y atención juridica en el Norte de Santander a la población victima.</t>
  </si>
  <si>
    <t xml:space="preserve">Actas de Gestión institucional y articulación.- Presentacion  de oferta con los municipios </t>
  </si>
  <si>
    <t>4101025- 2.3.2.02.01.002</t>
  </si>
  <si>
    <t>Servicio de ayuda y atención humanitaria- Servicio de ayuda y atención humanitaria- Productos alimenticios, bebidas y tabaco; textiles, prendas de vestir y productos de cuero</t>
  </si>
  <si>
    <t>Contratación del operador logistico"Servicios para la comunidad. Sociales y personales",Servicio de suministris de comidas y bebidas y servicio de transporte.</t>
  </si>
  <si>
    <t xml:space="preserve">  Entrega de ayuda humanitaria a las entidades territoriales que lo soliciten y cumplan criterios de acuerdo a lo establecido decreto 001143 del 25 de Diciembre del 2016.</t>
  </si>
  <si>
    <t>Solicitud de Ayudas humanitarias inmedias en corresponsabilidad- Acta de entrega de elementos</t>
  </si>
  <si>
    <t>4101027- 2.3.2.02.01.002</t>
  </si>
  <si>
    <t xml:space="preserve">Servicio de asistencia funeraria- </t>
  </si>
  <si>
    <t>Contratación del operador logistico"Servicios para la comunidad. Sociales y personales" Entrega de Ahí y Auxilio funerario,</t>
  </si>
  <si>
    <t xml:space="preserve">  Solicitud y Entrega de auxilio funerario a las entidades territoriales que lo soliciten y cumplan criterios de acuerdo a lo establecido decreto 001143 del 25 de Diciembre del 2016.</t>
  </si>
  <si>
    <t>Solicitud de Ayudas humanitarias inmedias en corresponsabilidad- Acta de entrega de Auxilio funerario</t>
  </si>
  <si>
    <t>2.4.2.1. Educación para la Productividad. 1500 Oportunidades para ser productivos</t>
  </si>
  <si>
    <t xml:space="preserve">  Jornadas de orientación y atención a la población victima  para acceder a la educacion profesional, formación para el trabajo y  ooportunidades de empleo con el SENA- Cajas de compensación y Min trabajo en los Municipios del Norte de santander.</t>
  </si>
  <si>
    <t>Acta de reunión y registro de participantes, solicitudes relacionadas en solicitud al tramite.</t>
  </si>
  <si>
    <t>Articulación con la UARIV, el sector educativo,  SENA- Cajas de compensación y Min trabajo,  para adelantar las jornadas deorientación y atención  en el Norte de Santander  a la Población Víctima como presentación de oferta.</t>
  </si>
  <si>
    <t>Gestionar acciones para la población victimas con el SENA, Fondo de empleo , sector productivo en atención a las solicitudes que relacionen ante este despacho.</t>
  </si>
  <si>
    <t>Cartas de solicitud, y cartas de relacionamiento.</t>
  </si>
  <si>
    <t>Contratación de personal especialista en proyectos con experiencia en formulación y  reconocimiento fuentes de financiación "Metodologia"como "Servicios Sociales y personales para la comunidad. "</t>
  </si>
  <si>
    <t>Inscripcion de proyectos presentados por las asociaciones victimas del Norte de Santander en su efecto Mesas de victimas en el Banco de proyectos de inversión</t>
  </si>
  <si>
    <t>Proyecto inscrito en el Banco de proyectos  Código Bpin</t>
  </si>
  <si>
    <t>29/12/20212</t>
  </si>
  <si>
    <t>Proyectos comunidad-gobierno tramitados para la reconciliación, la convivencia y la paz en el marco del pilar 8o de los programas de desarrollo con enfoque territorial PDET.</t>
  </si>
  <si>
    <t>Proyectos formulados y tramitados</t>
  </si>
  <si>
    <t>Contratación de personal especialista en proyectos "Servicios Sociales y personales para la comunidad. "  con experiencia en formulación y  reconocimiento fuentes de financiación "Metodologia"como "Servicios Sociales y personales para la comunidad. "</t>
  </si>
  <si>
    <t>Jornada de capacitación y actualización a población victimas  en formulacion de proyectos,</t>
  </si>
  <si>
    <t>Actas  y registro de participantes</t>
  </si>
  <si>
    <t>Proyectos formulados  para las asociaciones de víctimas del Departamento Norte de Santander que lo soliciten con el objeto de generacion de ingresos</t>
  </si>
  <si>
    <t>2.4.3.1 Oportunidades para la reconstrucción de la Memoria Histórica- 1500 Memoria histórica al servicio de la innovación y la productividad (PDD 2.4.3)</t>
  </si>
  <si>
    <t>Contratación de personal especialista en proyectos "Servicios Sociales y personales para la comunidad. "  con experiencia en formulación de proyectos.</t>
  </si>
  <si>
    <t>Proyecto no viabilizado. No se han asignado recursos, se complementa con el Proyecto del Centro multiservicios en el Municipio de Tibú con Recursos de IJM</t>
  </si>
  <si>
    <t>Realizacion y estructuración del diseño del Museo de Memoria del Catatumbo.,</t>
  </si>
  <si>
    <t>Elaboración  y estructuracion del proyecto</t>
  </si>
  <si>
    <t>Inscripcion en el Banco de Proyectos.</t>
  </si>
  <si>
    <t>Codigo Bpin</t>
  </si>
  <si>
    <t>Concertacion y articulacion de acciones de memoria historica  en procesos de dignificaciones de las victimas</t>
  </si>
  <si>
    <t>Actas de concertacion, artculacion de acciones. Registros de participantes</t>
  </si>
  <si>
    <t>Realizacion de Eventos de dignificación de la Memoria Histórica de las Víctimas del conflicto armado a través de acciones de memoria</t>
  </si>
  <si>
    <t>Actas y registro de participantes.</t>
  </si>
  <si>
    <t>Concertacion y articulacion de acciones  para orealizar la Mesa de memoria historica.</t>
  </si>
  <si>
    <t>Actas de reunion mercado de …......</t>
  </si>
  <si>
    <t>Realización de sesion de mesa  Memoria Histórica de las Víctimas del conflicto armado a través de acciones de memoria</t>
  </si>
  <si>
    <t>Acta de la Sesion de la Mesa Vicitimas</t>
  </si>
  <si>
    <t>Gestionar el tramite en el tema de libretas damiliar ,</t>
  </si>
  <si>
    <t>Actas de concertacion de acciones. Registro de participantes,</t>
  </si>
  <si>
    <t>Apoyar las campañas de expedición de libretas militares para la pobalción víctima del conflicto armado</t>
  </si>
  <si>
    <t>Actas de entrega de elementos " Libretas militares"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</si>
</sst>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0.00_ ;\-#,##0.00\ "/>
    <numFmt numFmtId="165" formatCode="_-* #,##0_-;\-* #,##0_-;_-* &quot;-&quot;??_-;_-@_-"/>
    <numFmt numFmtId="166" formatCode="#,##0_ ;[Red]\-#,##0\ "/>
    <numFmt numFmtId="167" formatCode="yyyy\-mm\-dd;@"/>
    <numFmt numFmtId="168" formatCode="#,##0.0_ ;[Red]\-#,##0.0\ "/>
    <numFmt numFmtId="169" formatCode="#,##0.00_ ;[Red]\-#,##0.00\ "/>
    <numFmt numFmtId="170" formatCode="0000"/>
    <numFmt numFmtId="171" formatCode="#,##0.0"/>
    <numFmt numFmtId="172" formatCode="#,##0.000"/>
    <numFmt numFmtId="173" formatCode="0;[Red]0"/>
    <numFmt numFmtId="174" formatCode="0.00;[Red]0.00"/>
    <numFmt numFmtId="175" formatCode="0.0%"/>
    <numFmt numFmtId="176" formatCode="_-* #,##0_-;\-* #,##0_-;_-* &quot;-&quot;??_-;_-@"/>
    <numFmt numFmtId="177" formatCode="yyyy\-mm\-dd"/>
  </numFmts>
  <fonts count="76" x14ac:knownFonts="1">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8"/>
      <color theme="1"/>
      <name val="Arial"/>
      <family val="2"/>
    </font>
    <font>
      <sz val="8"/>
      <name val="Arial"/>
      <family val="2"/>
    </font>
    <font>
      <b/>
      <sz val="8"/>
      <name val="Arial"/>
      <family val="2"/>
    </font>
    <font>
      <b/>
      <sz val="8"/>
      <color theme="0"/>
      <name val="Arial"/>
      <family val="2"/>
    </font>
    <font>
      <b/>
      <sz val="8"/>
      <color theme="1"/>
      <name val="Arial"/>
      <family val="2"/>
    </font>
    <font>
      <sz val="10"/>
      <name val="Arial"/>
      <family val="2"/>
    </font>
    <font>
      <sz val="10"/>
      <color rgb="FFFF0000"/>
      <name val="Arial"/>
      <family val="2"/>
    </font>
    <font>
      <sz val="12"/>
      <color theme="1"/>
      <name val="Arial"/>
      <family val="2"/>
    </font>
    <font>
      <sz val="10"/>
      <color theme="1"/>
      <name val="Arial"/>
      <family val="2"/>
    </font>
    <font>
      <sz val="20"/>
      <color theme="1"/>
      <name val="Calibri"/>
      <family val="2"/>
      <scheme val="minor"/>
    </font>
    <font>
      <sz val="16"/>
      <color theme="1"/>
      <name val="Arial"/>
      <family val="2"/>
    </font>
    <font>
      <b/>
      <sz val="16"/>
      <color theme="0"/>
      <name val="Arial"/>
      <family val="2"/>
    </font>
    <font>
      <b/>
      <sz val="16"/>
      <color theme="1"/>
      <name val="Arial"/>
      <family val="2"/>
    </font>
    <font>
      <b/>
      <i/>
      <sz val="16"/>
      <color theme="0"/>
      <name val="Arial"/>
      <family val="2"/>
    </font>
    <font>
      <sz val="16"/>
      <color rgb="FF000000"/>
      <name val="Arial"/>
      <family val="2"/>
    </font>
    <font>
      <sz val="16"/>
      <color theme="0"/>
      <name val="Arial"/>
      <family val="2"/>
    </font>
    <font>
      <sz val="20"/>
      <color theme="1"/>
      <name val="Arial Narrow"/>
      <family val="2"/>
    </font>
    <font>
      <b/>
      <i/>
      <sz val="16"/>
      <color rgb="FFFFFFFF"/>
      <name val="Arial"/>
      <family val="2"/>
    </font>
    <font>
      <b/>
      <i/>
      <sz val="16"/>
      <color theme="1"/>
      <name val="Arial"/>
      <family val="2"/>
    </font>
    <font>
      <sz val="16"/>
      <name val="Arial"/>
      <family val="2"/>
    </font>
    <font>
      <b/>
      <sz val="10"/>
      <color theme="1"/>
      <name val="Arial"/>
      <family val="2"/>
    </font>
    <font>
      <b/>
      <sz val="10"/>
      <color rgb="FFFF0000"/>
      <name val="Arial"/>
      <family val="2"/>
    </font>
    <font>
      <b/>
      <sz val="10"/>
      <name val="Arial"/>
      <family val="2"/>
    </font>
    <font>
      <b/>
      <sz val="11"/>
      <color rgb="FF1C2F33"/>
      <name val="Calibri"/>
      <family val="2"/>
      <scheme val="minor"/>
    </font>
    <font>
      <sz val="10"/>
      <color rgb="FF1C2F33"/>
      <name val="Arial"/>
      <family val="2"/>
    </font>
    <font>
      <b/>
      <sz val="10"/>
      <color theme="0"/>
      <name val="Arial"/>
      <family val="2"/>
    </font>
    <font>
      <b/>
      <sz val="11"/>
      <color theme="0"/>
      <name val="Calibri"/>
      <family val="2"/>
      <scheme val="minor"/>
    </font>
    <font>
      <sz val="11"/>
      <color rgb="FF1C2F33"/>
      <name val="Calibri"/>
      <family val="2"/>
      <scheme val="minor"/>
    </font>
    <font>
      <sz val="9"/>
      <name val="Arial"/>
      <family val="2"/>
    </font>
    <font>
      <i/>
      <sz val="10"/>
      <name val="Arial"/>
      <family val="2"/>
    </font>
    <font>
      <sz val="18"/>
      <color theme="1"/>
      <name val="Calibri"/>
      <family val="2"/>
      <scheme val="minor"/>
    </font>
    <font>
      <sz val="8"/>
      <name val="Calibri"/>
      <family val="2"/>
      <scheme val="minor"/>
    </font>
    <font>
      <b/>
      <sz val="9"/>
      <color rgb="FF000000"/>
      <name val="Arial"/>
      <family val="2"/>
    </font>
    <font>
      <sz val="9"/>
      <color theme="1"/>
      <name val="Arial"/>
      <family val="2"/>
    </font>
    <font>
      <b/>
      <sz val="9"/>
      <name val="Arial"/>
      <family val="2"/>
    </font>
    <font>
      <sz val="9"/>
      <color rgb="FF000000"/>
      <name val="Arial"/>
      <family val="2"/>
    </font>
    <font>
      <sz val="10"/>
      <name val="Arial"/>
      <family val="2"/>
      <charset val="1"/>
    </font>
    <font>
      <sz val="8"/>
      <name val="Arial"/>
      <family val="2"/>
      <charset val="1"/>
    </font>
    <font>
      <sz val="10"/>
      <color rgb="FF002060"/>
      <name val="Arial"/>
      <family val="2"/>
    </font>
    <font>
      <b/>
      <sz val="10"/>
      <color rgb="FF002060"/>
      <name val="Arial"/>
      <family val="2"/>
    </font>
    <font>
      <sz val="9"/>
      <color rgb="FF002060"/>
      <name val="Arial"/>
      <family val="2"/>
    </font>
    <font>
      <sz val="8"/>
      <color rgb="FF002060"/>
      <name val="Arial"/>
      <family val="2"/>
    </font>
    <font>
      <sz val="10"/>
      <color theme="9" tint="-0.249977111117893"/>
      <name val="Arial"/>
      <family val="2"/>
    </font>
    <font>
      <sz val="10"/>
      <color theme="7" tint="-0.249977111117893"/>
      <name val="Arial"/>
      <family val="2"/>
    </font>
    <font>
      <sz val="10"/>
      <color rgb="FF7030A0"/>
      <name val="Arial"/>
      <family val="2"/>
    </font>
    <font>
      <sz val="8"/>
      <color rgb="FF7030A0"/>
      <name val="Arial"/>
      <family val="2"/>
    </font>
    <font>
      <b/>
      <sz val="10"/>
      <color rgb="FF7030A0"/>
      <name val="Arial"/>
      <family val="2"/>
    </font>
    <font>
      <sz val="10"/>
      <color theme="4" tint="-0.249977111117893"/>
      <name val="Arial"/>
      <family val="2"/>
      <charset val="1"/>
    </font>
    <font>
      <b/>
      <sz val="10"/>
      <color theme="5" tint="-0.249977111117893"/>
      <name val="Arial"/>
      <family val="2"/>
    </font>
    <font>
      <sz val="10"/>
      <color theme="5" tint="-0.249977111117893"/>
      <name val="Arial"/>
      <family val="2"/>
    </font>
    <font>
      <sz val="10"/>
      <color theme="8" tint="-0.249977111117893"/>
      <name val="Arial"/>
      <family val="2"/>
    </font>
    <font>
      <sz val="10"/>
      <color theme="8" tint="-0.499984740745262"/>
      <name val="Arial"/>
      <family val="2"/>
    </font>
    <font>
      <sz val="10"/>
      <color theme="5" tint="-0.499984740745262"/>
      <name val="Arial"/>
      <family val="2"/>
    </font>
    <font>
      <sz val="11"/>
      <color theme="1"/>
      <name val="Calibri"/>
      <family val="2"/>
    </font>
    <font>
      <sz val="8"/>
      <color theme="1"/>
      <name val="Calibri"/>
      <family val="2"/>
      <scheme val="minor"/>
    </font>
    <font>
      <sz val="10"/>
      <name val="Verdana"/>
      <family val="2"/>
    </font>
    <font>
      <sz val="8"/>
      <color rgb="FF000000"/>
      <name val="Calibri"/>
      <family val="2"/>
      <scheme val="minor"/>
    </font>
    <font>
      <sz val="8"/>
      <color rgb="FFFF0000"/>
      <name val="Arial"/>
      <family val="2"/>
    </font>
    <font>
      <sz val="11"/>
      <name val="Arial"/>
      <family val="2"/>
    </font>
    <font>
      <b/>
      <sz val="9"/>
      <color indexed="81"/>
      <name val="Tahoma"/>
      <family val="2"/>
    </font>
    <font>
      <sz val="9"/>
      <color indexed="81"/>
      <name val="Tahoma"/>
      <family val="2"/>
    </font>
    <font>
      <sz val="16"/>
      <color rgb="FFFF0000"/>
      <name val="Arial"/>
      <family val="2"/>
    </font>
    <font>
      <sz val="12"/>
      <name val="Arial"/>
      <family val="2"/>
    </font>
    <font>
      <sz val="10"/>
      <name val="Arial Nova Cond Light"/>
      <family val="2"/>
    </font>
    <font>
      <sz val="8"/>
      <name val="Calibri"/>
      <family val="2"/>
    </font>
    <font>
      <sz val="10"/>
      <color theme="1"/>
      <name val="Calibri"/>
      <family val="2"/>
      <scheme val="minor"/>
    </font>
    <font>
      <sz val="10"/>
      <name val="Calibri"/>
      <family val="2"/>
      <scheme val="minor"/>
    </font>
    <font>
      <sz val="10"/>
      <color rgb="FF000000"/>
      <name val="Calibri"/>
      <family val="2"/>
      <scheme val="minor"/>
    </font>
    <font>
      <sz val="11"/>
      <name val="Calibri"/>
      <family val="2"/>
      <scheme val="minor"/>
    </font>
    <font>
      <sz val="11"/>
      <name val="Calibri"/>
      <family val="2"/>
    </font>
    <font>
      <sz val="8"/>
      <color theme="1"/>
      <name val="Calibri"/>
      <family val="2"/>
    </font>
    <font>
      <sz val="9"/>
      <color rgb="FFFF0000"/>
      <name val="Arial"/>
      <family val="2"/>
    </font>
  </fonts>
  <fills count="77">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theme="7" tint="-0.499984740745262"/>
        <bgColor indexed="64"/>
      </patternFill>
    </fill>
    <fill>
      <patternFill patternType="solid">
        <fgColor rgb="FFFFFFFF"/>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rgb="FF00B050"/>
        <bgColor indexed="64"/>
      </patternFill>
    </fill>
    <fill>
      <patternFill patternType="solid">
        <fgColor rgb="FFFFC000"/>
        <bgColor indexed="64"/>
      </patternFill>
    </fill>
    <fill>
      <patternFill patternType="solid">
        <fgColor rgb="FFCC99FF"/>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E0C1FF"/>
        <bgColor indexed="64"/>
      </patternFill>
    </fill>
    <fill>
      <patternFill patternType="solid">
        <fgColor rgb="FFDEEAF6"/>
        <bgColor indexed="64"/>
      </patternFill>
    </fill>
    <fill>
      <patternFill patternType="solid">
        <fgColor rgb="FF6EBACC"/>
        <bgColor indexed="64"/>
      </patternFill>
    </fill>
    <fill>
      <patternFill patternType="solid">
        <fgColor theme="9" tint="-0.249977111117893"/>
        <bgColor indexed="64"/>
      </patternFill>
    </fill>
    <fill>
      <patternFill patternType="solid">
        <fgColor rgb="FF39727F"/>
        <bgColor indexed="64"/>
      </patternFill>
    </fill>
    <fill>
      <patternFill patternType="solid">
        <fgColor theme="7"/>
        <bgColor indexed="64"/>
      </patternFill>
    </fill>
    <fill>
      <patternFill patternType="solid">
        <fgColor rgb="FFD7AFFF"/>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4" tint="-0.249977111117893"/>
        <bgColor indexed="64"/>
      </patternFill>
    </fill>
    <fill>
      <patternFill patternType="solid">
        <fgColor rgb="FFCC66FF"/>
        <bgColor indexed="64"/>
      </patternFill>
    </fill>
    <fill>
      <patternFill patternType="solid">
        <fgColor rgb="FFD6C1FF"/>
        <bgColor indexed="64"/>
      </patternFill>
    </fill>
    <fill>
      <patternFill patternType="solid">
        <fgColor rgb="FFFBE3D5"/>
      </patternFill>
    </fill>
    <fill>
      <patternFill patternType="solid">
        <fgColor rgb="FFB4C5E7"/>
      </patternFill>
    </fill>
    <fill>
      <patternFill patternType="solid">
        <fgColor rgb="FF8EA9DB"/>
      </patternFill>
    </fill>
    <fill>
      <patternFill patternType="solid">
        <fgColor rgb="FFC9C9C9"/>
        <bgColor rgb="FFD0CECE"/>
      </patternFill>
    </fill>
    <fill>
      <patternFill patternType="solid">
        <fgColor rgb="FFDEEBF7"/>
        <bgColor rgb="FFDEEAF6"/>
      </patternFill>
    </fill>
    <fill>
      <patternFill patternType="solid">
        <fgColor rgb="FFDDEBF7"/>
        <bgColor indexed="64"/>
      </patternFill>
    </fill>
    <fill>
      <patternFill patternType="solid">
        <fgColor theme="9"/>
        <bgColor indexed="64"/>
      </patternFill>
    </fill>
    <fill>
      <patternFill patternType="solid">
        <fgColor rgb="FFC9C9C9"/>
        <bgColor rgb="FF000000"/>
      </patternFill>
    </fill>
    <fill>
      <patternFill patternType="solid">
        <fgColor theme="0" tint="-0.249977111117893"/>
        <bgColor rgb="FF000000"/>
      </patternFill>
    </fill>
    <fill>
      <patternFill patternType="solid">
        <fgColor rgb="FFDDEBF7"/>
        <bgColor rgb="FF000000"/>
      </patternFill>
    </fill>
    <fill>
      <patternFill patternType="solid">
        <fgColor theme="0"/>
        <bgColor theme="0"/>
      </patternFill>
    </fill>
    <fill>
      <patternFill patternType="solid">
        <fgColor rgb="FFD6C1FF"/>
        <bgColor rgb="FFD6C1FF"/>
      </patternFill>
    </fill>
    <fill>
      <patternFill patternType="solid">
        <fgColor rgb="FFD7AFFF"/>
        <bgColor rgb="FFD7AFFF"/>
      </patternFill>
    </fill>
    <fill>
      <patternFill patternType="solid">
        <fgColor rgb="FFCC66FF"/>
        <bgColor rgb="FFCC66FF"/>
      </patternFill>
    </fill>
    <fill>
      <patternFill patternType="solid">
        <fgColor rgb="FFB4C6E7"/>
        <bgColor rgb="FFB4C6E7"/>
      </patternFill>
    </fill>
    <fill>
      <patternFill patternType="solid">
        <fgColor rgb="FFC8C8C8"/>
        <bgColor rgb="FFC8C8C8"/>
      </patternFill>
    </fill>
    <fill>
      <patternFill patternType="solid">
        <fgColor rgb="FFC5E0B3"/>
        <bgColor rgb="FFC5E0B3"/>
      </patternFill>
    </fill>
    <fill>
      <patternFill patternType="solid">
        <fgColor rgb="FFFFE598"/>
        <bgColor rgb="FFFFE598"/>
      </patternFill>
    </fill>
    <fill>
      <patternFill patternType="solid">
        <fgColor rgb="FFE0C1FF"/>
        <bgColor rgb="FFE0C1FF"/>
      </patternFill>
    </fill>
    <fill>
      <patternFill patternType="solid">
        <fgColor rgb="FFA5A5A5"/>
        <bgColor rgb="FFA5A5A5"/>
      </patternFill>
    </fill>
    <fill>
      <patternFill patternType="solid">
        <fgColor rgb="FFD0CECE"/>
        <bgColor rgb="FFD0CECE"/>
      </patternFill>
    </fill>
    <fill>
      <patternFill patternType="solid">
        <fgColor rgb="FF00B050"/>
        <bgColor rgb="FF00B050"/>
      </patternFill>
    </fill>
    <fill>
      <patternFill patternType="solid">
        <fgColor rgb="FFFFC000"/>
        <bgColor rgb="FFFFC000"/>
      </patternFill>
    </fill>
    <fill>
      <patternFill patternType="solid">
        <fgColor rgb="FFCC99FF"/>
        <bgColor rgb="FFCC99FF"/>
      </patternFill>
    </fill>
    <fill>
      <patternFill patternType="solid">
        <fgColor rgb="FFF4B083"/>
        <bgColor rgb="FFF4B083"/>
      </patternFill>
    </fill>
    <fill>
      <patternFill patternType="solid">
        <fgColor rgb="FFBFBFBF"/>
        <bgColor rgb="FFBFBFBF"/>
      </patternFill>
    </fill>
    <fill>
      <patternFill patternType="solid">
        <fgColor theme="1"/>
        <bgColor theme="1"/>
      </patternFill>
    </fill>
    <fill>
      <patternFill patternType="solid">
        <fgColor rgb="FFA8D08D"/>
        <bgColor rgb="FFA8D08D"/>
      </patternFill>
    </fill>
    <fill>
      <patternFill patternType="solid">
        <fgColor rgb="FFFFFF00"/>
        <bgColor rgb="FFFFFF00"/>
      </patternFill>
    </fill>
    <fill>
      <patternFill patternType="solid">
        <fgColor rgb="FFBDD6EE"/>
        <bgColor rgb="FFBDD6EE"/>
      </patternFill>
    </fill>
    <fill>
      <patternFill patternType="solid">
        <fgColor rgb="FFFFD965"/>
        <bgColor rgb="FFFFD965"/>
      </patternFill>
    </fill>
    <fill>
      <patternFill patternType="solid">
        <fgColor rgb="FFDEEAF6"/>
        <bgColor rgb="FFDEEAF6"/>
      </patternFill>
    </fill>
    <fill>
      <patternFill patternType="solid">
        <fgColor rgb="FFE2EFD9"/>
        <bgColor rgb="FFE2EFD9"/>
      </patternFill>
    </fill>
    <fill>
      <patternFill patternType="solid">
        <fgColor rgb="FFAEABAB"/>
        <bgColor rgb="FFAEABAB"/>
      </patternFill>
    </fill>
    <fill>
      <patternFill patternType="solid">
        <fgColor rgb="FF9CC2E5"/>
        <bgColor rgb="FF9CC2E5"/>
      </patternFill>
    </fill>
    <fill>
      <patternFill patternType="solid">
        <fgColor rgb="FFD8D8D8"/>
        <bgColor rgb="FFD8D8D8"/>
      </patternFill>
    </fill>
  </fills>
  <borders count="18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ck">
        <color rgb="FFFF0000"/>
      </top>
      <bottom/>
      <diagonal/>
    </border>
    <border>
      <left style="thin">
        <color indexed="64"/>
      </left>
      <right style="thin">
        <color indexed="64"/>
      </right>
      <top style="thick">
        <color rgb="FFFF0000"/>
      </top>
      <bottom style="thin">
        <color auto="1"/>
      </bottom>
      <diagonal/>
    </border>
    <border>
      <left style="thin">
        <color indexed="64"/>
      </left>
      <right style="thin">
        <color indexed="64"/>
      </right>
      <top style="thick">
        <color rgb="FFFF0000"/>
      </top>
      <bottom style="thin">
        <color indexed="64"/>
      </bottom>
      <diagonal/>
    </border>
    <border>
      <left style="thin">
        <color indexed="64"/>
      </left>
      <right style="thin">
        <color indexed="64"/>
      </right>
      <top/>
      <bottom style="thick">
        <color rgb="FFFF0000"/>
      </bottom>
      <diagonal/>
    </border>
    <border>
      <left style="thin">
        <color indexed="64"/>
      </left>
      <right style="thin">
        <color indexed="64"/>
      </right>
      <top style="thin">
        <color auto="1"/>
      </top>
      <bottom style="thick">
        <color rgb="FFFF0000"/>
      </bottom>
      <diagonal/>
    </border>
    <border>
      <left style="thin">
        <color indexed="64"/>
      </left>
      <right style="thin">
        <color indexed="64"/>
      </right>
      <top style="thin">
        <color indexed="64"/>
      </top>
      <bottom style="thick">
        <color rgb="FFFF0000"/>
      </bottom>
      <diagonal/>
    </border>
    <border>
      <left/>
      <right style="thin">
        <color indexed="64"/>
      </right>
      <top style="thick">
        <color rgb="FFFF0000"/>
      </top>
      <bottom/>
      <diagonal/>
    </border>
    <border>
      <left/>
      <right style="thin">
        <color indexed="64"/>
      </right>
      <top/>
      <bottom style="thick">
        <color rgb="FFFF0000"/>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right style="thick">
        <color rgb="FFFF0000"/>
      </right>
      <top style="thick">
        <color rgb="FFFF0000"/>
      </top>
      <bottom/>
      <diagonal/>
    </border>
    <border>
      <left/>
      <right style="thick">
        <color rgb="FFFF0000"/>
      </right>
      <top/>
      <bottom/>
      <diagonal/>
    </border>
    <border>
      <left/>
      <right style="thick">
        <color rgb="FFFF0000"/>
      </right>
      <top/>
      <bottom style="thick">
        <color rgb="FFFF0000"/>
      </bottom>
      <diagonal/>
    </border>
    <border>
      <left/>
      <right/>
      <top style="thick">
        <color rgb="FFFF0000"/>
      </top>
      <bottom style="thin">
        <color indexed="64"/>
      </bottom>
      <diagonal/>
    </border>
    <border>
      <left/>
      <right/>
      <top style="thin">
        <color indexed="64"/>
      </top>
      <bottom style="thick">
        <color rgb="FFFF0000"/>
      </bottom>
      <diagonal/>
    </border>
    <border>
      <left style="thin">
        <color indexed="64"/>
      </left>
      <right/>
      <top style="thick">
        <color rgb="FFFF0000"/>
      </top>
      <bottom style="thin">
        <color indexed="64"/>
      </bottom>
      <diagonal/>
    </border>
    <border>
      <left style="thin">
        <color indexed="64"/>
      </left>
      <right/>
      <top style="thin">
        <color indexed="64"/>
      </top>
      <bottom style="thick">
        <color rgb="FFFF0000"/>
      </bottom>
      <diagonal/>
    </border>
    <border>
      <left/>
      <right style="thick">
        <color rgb="FFFF0000"/>
      </right>
      <top style="thick">
        <color rgb="FFFF0000"/>
      </top>
      <bottom style="thin">
        <color indexed="64"/>
      </bottom>
      <diagonal/>
    </border>
    <border>
      <left/>
      <right style="thick">
        <color rgb="FFFF0000"/>
      </right>
      <top style="thin">
        <color indexed="64"/>
      </top>
      <bottom style="thin">
        <color indexed="64"/>
      </bottom>
      <diagonal/>
    </border>
    <border>
      <left/>
      <right style="thick">
        <color rgb="FFFF0000"/>
      </right>
      <top style="thin">
        <color indexed="64"/>
      </top>
      <bottom style="thick">
        <color rgb="FFFF0000"/>
      </bottom>
      <diagonal/>
    </border>
    <border>
      <left/>
      <right style="thin">
        <color indexed="64"/>
      </right>
      <top style="medium">
        <color indexed="64"/>
      </top>
      <bottom style="medium">
        <color indexed="64"/>
      </bottom>
      <diagonal/>
    </border>
    <border>
      <left style="thick">
        <color rgb="FFFF0000"/>
      </left>
      <right style="thin">
        <color indexed="64"/>
      </right>
      <top/>
      <bottom/>
      <diagonal/>
    </border>
    <border>
      <left style="thick">
        <color rgb="FFFF0000"/>
      </left>
      <right style="thin">
        <color indexed="64"/>
      </right>
      <top style="thin">
        <color indexed="64"/>
      </top>
      <bottom/>
      <diagonal/>
    </border>
    <border>
      <left style="thick">
        <color rgb="FFFF0000"/>
      </left>
      <right style="thin">
        <color indexed="64"/>
      </right>
      <top/>
      <bottom style="thin">
        <color indexed="64"/>
      </bottom>
      <diagonal/>
    </border>
    <border>
      <left style="thick">
        <color rgb="FFFF0000"/>
      </left>
      <right/>
      <top/>
      <bottom/>
      <diagonal/>
    </border>
    <border>
      <left style="thick">
        <color rgb="FFFF0000"/>
      </left>
      <right style="thick">
        <color rgb="FFFF0000"/>
      </right>
      <top style="thick">
        <color rgb="FFFF0000"/>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n">
        <color rgb="FFECECEC"/>
      </left>
      <right style="thin">
        <color rgb="FFECECEC"/>
      </right>
      <top style="thin">
        <color rgb="FFECECEC"/>
      </top>
      <bottom style="thin">
        <color rgb="FFECECEC"/>
      </bottom>
      <diagonal/>
    </border>
    <border>
      <left style="thin">
        <color theme="0"/>
      </left>
      <right style="thin">
        <color theme="0"/>
      </right>
      <top style="thin">
        <color theme="0"/>
      </top>
      <bottom style="thin">
        <color theme="0"/>
      </bottom>
      <diagonal/>
    </border>
    <border>
      <left style="thick">
        <color rgb="FFFF0000"/>
      </left>
      <right style="thin">
        <color indexed="64"/>
      </right>
      <top style="thick">
        <color rgb="FFFF0000"/>
      </top>
      <bottom/>
      <diagonal/>
    </border>
    <border>
      <left style="thick">
        <color rgb="FFFF0000"/>
      </left>
      <right style="thin">
        <color indexed="64"/>
      </right>
      <top/>
      <bottom style="thick">
        <color rgb="FFFF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0000"/>
      </left>
      <right style="thin">
        <color auto="1"/>
      </right>
      <top style="thick">
        <color rgb="FFFF0000"/>
      </top>
      <bottom style="thick">
        <color rgb="FFFF0000"/>
      </bottom>
      <diagonal/>
    </border>
    <border>
      <left style="thin">
        <color auto="1"/>
      </left>
      <right style="thin">
        <color auto="1"/>
      </right>
      <top style="thick">
        <color rgb="FFFF0000"/>
      </top>
      <bottom style="thick">
        <color rgb="FFFF0000"/>
      </bottom>
      <diagonal/>
    </border>
    <border>
      <left/>
      <right style="thin">
        <color rgb="FFFF0000"/>
      </right>
      <top style="thick">
        <color rgb="FFFF0000"/>
      </top>
      <bottom/>
      <diagonal/>
    </border>
    <border>
      <left/>
      <right style="thin">
        <color rgb="FFFF0000"/>
      </right>
      <top/>
      <bottom/>
      <diagonal/>
    </border>
    <border>
      <left/>
      <right style="thin">
        <color rgb="FFFF0000"/>
      </right>
      <top/>
      <bottom style="thick">
        <color rgb="FFFF0000"/>
      </bottom>
      <diagonal/>
    </border>
    <border>
      <left/>
      <right/>
      <top style="thick">
        <color rgb="FFFF0000"/>
      </top>
      <bottom/>
      <diagonal/>
    </border>
    <border>
      <left style="thin">
        <color indexed="64"/>
      </left>
      <right style="thick">
        <color rgb="FFFF0000"/>
      </right>
      <top style="thick">
        <color rgb="FFFF0000"/>
      </top>
      <bottom style="thin">
        <color indexed="64"/>
      </bottom>
      <diagonal/>
    </border>
    <border>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thin">
        <color indexed="64"/>
      </left>
      <right style="thick">
        <color rgb="FFFF0000"/>
      </right>
      <top style="thin">
        <color auto="1"/>
      </top>
      <bottom style="thin">
        <color auto="1"/>
      </bottom>
      <diagonal/>
    </border>
    <border>
      <left style="thin">
        <color indexed="64"/>
      </left>
      <right style="medium">
        <color rgb="FFFF0000"/>
      </right>
      <top style="thin">
        <color auto="1"/>
      </top>
      <bottom style="thin">
        <color auto="1"/>
      </bottom>
      <diagonal/>
    </border>
    <border>
      <left style="thin">
        <color indexed="64"/>
      </left>
      <right style="thick">
        <color rgb="FFFF0000"/>
      </right>
      <top style="thin">
        <color indexed="64"/>
      </top>
      <bottom style="thick">
        <color rgb="FFFF0000"/>
      </bottom>
      <diagonal/>
    </border>
    <border>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right style="thin">
        <color indexed="64"/>
      </right>
      <top style="thin">
        <color indexed="64"/>
      </top>
      <bottom style="thick">
        <color rgb="FFFF0000"/>
      </bottom>
      <diagonal/>
    </border>
    <border>
      <left/>
      <right style="thick">
        <color rgb="FFFF0000"/>
      </right>
      <top/>
      <bottom style="thin">
        <color indexed="64"/>
      </bottom>
      <diagonal/>
    </border>
    <border>
      <left style="thin">
        <color theme="1"/>
      </left>
      <right style="thin">
        <color theme="1"/>
      </right>
      <top style="thick">
        <color rgb="FFFF0000"/>
      </top>
      <bottom style="thin">
        <color theme="1"/>
      </bottom>
      <diagonal/>
    </border>
    <border>
      <left/>
      <right style="thin">
        <color indexed="64"/>
      </right>
      <top style="thick">
        <color rgb="FFFF0000"/>
      </top>
      <bottom style="thin">
        <color indexed="64"/>
      </bottom>
      <diagonal/>
    </border>
    <border>
      <left style="thin">
        <color theme="1"/>
      </left>
      <right style="thin">
        <color theme="1"/>
      </right>
      <top style="thin">
        <color theme="1"/>
      </top>
      <bottom style="thin">
        <color theme="1"/>
      </bottom>
      <diagonal/>
    </border>
    <border>
      <left/>
      <right style="thick">
        <color rgb="FFFF0000"/>
      </right>
      <top style="thin">
        <color indexed="64"/>
      </top>
      <bottom/>
      <diagonal/>
    </border>
    <border>
      <left style="thin">
        <color indexed="64"/>
      </left>
      <right style="thin">
        <color theme="1"/>
      </right>
      <top style="thick">
        <color rgb="FFFF0000"/>
      </top>
      <bottom/>
      <diagonal/>
    </border>
    <border>
      <left style="thin">
        <color indexed="64"/>
      </left>
      <right style="thin">
        <color theme="1"/>
      </right>
      <top/>
      <bottom/>
      <diagonal/>
    </border>
    <border>
      <left style="thin">
        <color theme="1"/>
      </left>
      <right style="thin">
        <color theme="1"/>
      </right>
      <top/>
      <bottom/>
      <diagonal/>
    </border>
    <border>
      <left style="thin">
        <color indexed="64"/>
      </left>
      <right style="thin">
        <color theme="1"/>
      </right>
      <top/>
      <bottom style="thick">
        <color rgb="FFFF0000"/>
      </bottom>
      <diagonal/>
    </border>
    <border>
      <left style="thin">
        <color theme="1"/>
      </left>
      <right style="thin">
        <color theme="1"/>
      </right>
      <top style="thin">
        <color theme="1"/>
      </top>
      <bottom style="thick">
        <color rgb="FFFF0000"/>
      </bottom>
      <diagonal/>
    </border>
    <border>
      <left style="thin">
        <color theme="1"/>
      </left>
      <right style="thin">
        <color indexed="64"/>
      </right>
      <top style="thick">
        <color rgb="FFFF0000"/>
      </top>
      <bottom/>
      <diagonal/>
    </border>
    <border>
      <left style="thin">
        <color theme="1"/>
      </left>
      <right style="thin">
        <color indexed="64"/>
      </right>
      <top/>
      <bottom/>
      <diagonal/>
    </border>
    <border>
      <left style="thin">
        <color theme="1"/>
      </left>
      <right style="thin">
        <color indexed="64"/>
      </right>
      <top/>
      <bottom style="thick">
        <color rgb="FFFF0000"/>
      </bottom>
      <diagonal/>
    </border>
    <border>
      <left style="thin">
        <color indexed="64"/>
      </left>
      <right/>
      <top/>
      <bottom style="thick">
        <color rgb="FFFF0000"/>
      </bottom>
      <diagonal/>
    </border>
    <border>
      <left style="thin">
        <color indexed="64"/>
      </left>
      <right style="thin">
        <color indexed="64"/>
      </right>
      <top/>
      <bottom style="thin">
        <color rgb="FFFF0000"/>
      </bottom>
      <diagonal/>
    </border>
    <border>
      <left style="thin">
        <color indexed="64"/>
      </left>
      <right/>
      <top/>
      <bottom style="thin">
        <color rgb="FFFF0000"/>
      </bottom>
      <diagonal/>
    </border>
    <border>
      <left style="thin">
        <color indexed="64"/>
      </left>
      <right style="thin">
        <color theme="1"/>
      </right>
      <top style="thick">
        <color rgb="FFFF0000"/>
      </top>
      <bottom style="thin">
        <color indexed="64"/>
      </bottom>
      <diagonal/>
    </border>
    <border>
      <left style="thin">
        <color theme="1"/>
      </left>
      <right style="thin">
        <color theme="1"/>
      </right>
      <top style="thick">
        <color rgb="FFFF0000"/>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theme="1"/>
      </right>
      <top style="thin">
        <color indexed="64"/>
      </top>
      <bottom style="thick">
        <color rgb="FFFF0000"/>
      </bottom>
      <diagonal/>
    </border>
    <border>
      <left style="thin">
        <color theme="1"/>
      </left>
      <right style="thin">
        <color theme="1"/>
      </right>
      <top style="thin">
        <color indexed="64"/>
      </top>
      <bottom style="thick">
        <color rgb="FFFF0000"/>
      </bottom>
      <diagonal/>
    </border>
    <border>
      <left style="thick">
        <color rgb="FFFF0000"/>
      </left>
      <right/>
      <top style="thick">
        <color rgb="FFFF0000"/>
      </top>
      <bottom/>
      <diagonal/>
    </border>
    <border>
      <left style="medium">
        <color rgb="FFFF0000"/>
      </left>
      <right style="thin">
        <color indexed="64"/>
      </right>
      <top style="medium">
        <color rgb="FFFF0000"/>
      </top>
      <bottom/>
      <diagonal/>
    </border>
    <border>
      <left style="thin">
        <color indexed="64"/>
      </left>
      <right style="thin">
        <color indexed="64"/>
      </right>
      <top style="medium">
        <color rgb="FFFF0000"/>
      </top>
      <bottom/>
      <diagonal/>
    </border>
    <border>
      <left style="thin">
        <color indexed="64"/>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thin">
        <color indexed="64"/>
      </right>
      <top/>
      <bottom/>
      <diagonal/>
    </border>
    <border>
      <left/>
      <right style="medium">
        <color rgb="FFFF0000"/>
      </right>
      <top style="thin">
        <color indexed="64"/>
      </top>
      <bottom style="thin">
        <color indexed="64"/>
      </bottom>
      <diagonal/>
    </border>
    <border>
      <left style="medium">
        <color rgb="FFFF0000"/>
      </left>
      <right style="thin">
        <color indexed="64"/>
      </right>
      <top/>
      <bottom style="medium">
        <color rgb="FFFF0000"/>
      </bottom>
      <diagonal/>
    </border>
    <border>
      <left style="thin">
        <color indexed="64"/>
      </left>
      <right style="thin">
        <color indexed="64"/>
      </right>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medium">
        <color rgb="FFFF0000"/>
      </right>
      <top style="thin">
        <color indexed="64"/>
      </top>
      <bottom style="medium">
        <color rgb="FFFF0000"/>
      </bottom>
      <diagonal/>
    </border>
    <border>
      <left style="thin">
        <color indexed="64"/>
      </left>
      <right style="thick">
        <color rgb="FFFF0000"/>
      </right>
      <top/>
      <bottom style="thin">
        <color indexed="64"/>
      </bottom>
      <diagonal/>
    </border>
    <border>
      <left style="thin">
        <color theme="1"/>
      </left>
      <right style="thin">
        <color indexed="64"/>
      </right>
      <top style="thin">
        <color indexed="64"/>
      </top>
      <bottom style="thick">
        <color rgb="FFFF0000"/>
      </bottom>
      <diagonal/>
    </border>
    <border>
      <left style="thin">
        <color indexed="64"/>
      </left>
      <right/>
      <top style="thick">
        <color rgb="FFFF0000"/>
      </top>
      <bottom/>
      <diagonal/>
    </border>
    <border>
      <left style="thick">
        <color rgb="FF002060"/>
      </left>
      <right style="thin">
        <color indexed="64"/>
      </right>
      <top style="thick">
        <color rgb="FFFF0000"/>
      </top>
      <bottom/>
      <diagonal/>
    </border>
    <border>
      <left style="thick">
        <color rgb="FF002060"/>
      </left>
      <right style="thin">
        <color indexed="64"/>
      </right>
      <top/>
      <bottom/>
      <diagonal/>
    </border>
    <border>
      <left style="thick">
        <color rgb="FF002060"/>
      </left>
      <right style="thin">
        <color indexed="64"/>
      </right>
      <top/>
      <bottom style="thick">
        <color rgb="FFFF0000"/>
      </bottom>
      <diagonal/>
    </border>
    <border>
      <left style="thin">
        <color indexed="64"/>
      </left>
      <right style="thick">
        <color rgb="FF002060"/>
      </right>
      <top style="thick">
        <color rgb="FFFF0000"/>
      </top>
      <bottom/>
      <diagonal/>
    </border>
    <border>
      <left style="thin">
        <color indexed="64"/>
      </left>
      <right style="thick">
        <color rgb="FF002060"/>
      </right>
      <top/>
      <bottom/>
      <diagonal/>
    </border>
    <border>
      <left style="thin">
        <color indexed="64"/>
      </left>
      <right style="thick">
        <color rgb="FF002060"/>
      </right>
      <top/>
      <bottom style="thick">
        <color rgb="FFFF0000"/>
      </bottom>
      <diagonal/>
    </border>
    <border>
      <left style="thin">
        <color indexed="64"/>
      </left>
      <right style="thin">
        <color rgb="FF002060"/>
      </right>
      <top style="thick">
        <color rgb="FFFF0000"/>
      </top>
      <bottom/>
      <diagonal/>
    </border>
    <border>
      <left style="thin">
        <color indexed="64"/>
      </left>
      <right style="thin">
        <color rgb="FF002060"/>
      </right>
      <top/>
      <bottom/>
      <diagonal/>
    </border>
    <border>
      <left style="thin">
        <color indexed="64"/>
      </left>
      <right style="thin">
        <color rgb="FF002060"/>
      </right>
      <top/>
      <bottom style="thick">
        <color rgb="FFFF0000"/>
      </bottom>
      <diagonal/>
    </border>
    <border>
      <left style="thin">
        <color theme="1"/>
      </left>
      <right style="thin">
        <color theme="1"/>
      </right>
      <top style="thick">
        <color rgb="FFFF0000"/>
      </top>
      <bottom/>
      <diagonal/>
    </border>
    <border>
      <left/>
      <right style="thin">
        <color theme="1"/>
      </right>
      <top style="thick">
        <color rgb="FFFF0000"/>
      </top>
      <bottom/>
      <diagonal/>
    </border>
    <border>
      <left style="thin">
        <color theme="1"/>
      </left>
      <right style="thin">
        <color theme="1"/>
      </right>
      <top style="thin">
        <color theme="1"/>
      </top>
      <bottom/>
      <diagonal/>
    </border>
    <border>
      <left/>
      <right style="thin">
        <color theme="1"/>
      </right>
      <top style="thin">
        <color theme="1"/>
      </top>
      <bottom style="thin">
        <color indexed="64"/>
      </bottom>
      <diagonal/>
    </border>
    <border>
      <left/>
      <right style="thin">
        <color theme="1"/>
      </right>
      <top style="thin">
        <color theme="1"/>
      </top>
      <bottom style="thin">
        <color theme="1"/>
      </bottom>
      <diagonal/>
    </border>
    <border>
      <left/>
      <right/>
      <top style="thin">
        <color theme="1"/>
      </top>
      <bottom style="thin">
        <color theme="1"/>
      </bottom>
      <diagonal/>
    </border>
    <border>
      <left/>
      <right style="thin">
        <color theme="1"/>
      </right>
      <top style="thin">
        <color indexed="64"/>
      </top>
      <bottom style="thin">
        <color indexed="64"/>
      </bottom>
      <diagonal/>
    </border>
    <border>
      <left style="thin">
        <color theme="1"/>
      </left>
      <right style="thin">
        <color theme="1"/>
      </right>
      <top/>
      <bottom style="thin">
        <color theme="1"/>
      </bottom>
      <diagonal/>
    </border>
    <border>
      <left/>
      <right style="thin">
        <color theme="1"/>
      </right>
      <top style="thin">
        <color indexed="64"/>
      </top>
      <bottom style="thin">
        <color theme="1"/>
      </bottom>
      <diagonal/>
    </border>
    <border>
      <left style="thin">
        <color rgb="FF002060"/>
      </left>
      <right style="thin">
        <color rgb="FF002060"/>
      </right>
      <top style="thin">
        <color rgb="FF002060"/>
      </top>
      <bottom/>
      <diagonal/>
    </border>
    <border>
      <left style="thin">
        <color rgb="FF002060"/>
      </left>
      <right style="thin">
        <color indexed="64"/>
      </right>
      <top style="thick">
        <color rgb="FFFF0000"/>
      </top>
      <bottom/>
      <diagonal/>
    </border>
    <border>
      <left style="thin">
        <color rgb="FF002060"/>
      </left>
      <right style="thin">
        <color rgb="FF002060"/>
      </right>
      <top/>
      <bottom/>
      <diagonal/>
    </border>
    <border>
      <left style="thin">
        <color rgb="FF002060"/>
      </left>
      <right style="thin">
        <color indexed="64"/>
      </right>
      <top/>
      <bottom/>
      <diagonal/>
    </border>
    <border>
      <left style="thin">
        <color rgb="FF002060"/>
      </left>
      <right style="thin">
        <color rgb="FF002060"/>
      </right>
      <top/>
      <bottom style="thin">
        <color rgb="FF002060"/>
      </bottom>
      <diagonal/>
    </border>
    <border>
      <left style="thin">
        <color rgb="FF002060"/>
      </left>
      <right style="thin">
        <color indexed="64"/>
      </right>
      <top/>
      <bottom style="thick">
        <color rgb="FFFF0000"/>
      </bottom>
      <diagonal/>
    </border>
    <border>
      <left style="thin">
        <color indexed="64"/>
      </left>
      <right style="thin">
        <color indexed="64"/>
      </right>
      <top style="thin">
        <color indexed="64"/>
      </top>
      <bottom style="thin">
        <color rgb="FFFF0000"/>
      </bottom>
      <diagonal/>
    </border>
    <border>
      <left style="medium">
        <color rgb="FF000000"/>
      </left>
      <right style="medium">
        <color rgb="FF000000"/>
      </right>
      <top style="thick">
        <color rgb="FFFF0000"/>
      </top>
      <bottom/>
      <diagonal/>
    </border>
    <border>
      <left style="thin">
        <color indexed="64"/>
      </left>
      <right style="thin">
        <color indexed="64"/>
      </right>
      <top style="thin">
        <color rgb="FFFF0000"/>
      </top>
      <bottom style="thin">
        <color auto="1"/>
      </bottom>
      <diagonal/>
    </border>
    <border>
      <left/>
      <right style="medium">
        <color indexed="64"/>
      </right>
      <top style="thick">
        <color rgb="FFFF0000"/>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rgb="FFFF0000"/>
      </bottom>
      <diagonal/>
    </border>
    <border>
      <left/>
      <right/>
      <top style="thin">
        <color indexed="64"/>
      </top>
      <bottom style="double">
        <color indexed="64"/>
      </bottom>
      <diagonal/>
    </border>
    <border>
      <left style="thick">
        <color rgb="FFFF0000"/>
      </left>
      <right style="thick">
        <color rgb="FFFF0000"/>
      </right>
      <top/>
      <bottom style="thin">
        <color indexed="64"/>
      </bottom>
      <diagonal/>
    </border>
    <border>
      <left style="thin">
        <color indexed="64"/>
      </left>
      <right style="thin">
        <color indexed="64"/>
      </right>
      <top style="double">
        <color rgb="FFFF0000"/>
      </top>
      <bottom style="thin">
        <color auto="1"/>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ck">
        <color rgb="FFFF0000"/>
      </top>
      <bottom/>
      <diagonal/>
    </border>
    <border>
      <left style="thin">
        <color rgb="FF000000"/>
      </left>
      <right style="thin">
        <color rgb="FF000000"/>
      </right>
      <top style="thick">
        <color rgb="FFFF0000"/>
      </top>
      <bottom style="thin">
        <color rgb="FF000000"/>
      </bottom>
      <diagonal/>
    </border>
    <border>
      <left style="thin">
        <color rgb="FF000000"/>
      </left>
      <right/>
      <top style="thick">
        <color rgb="FFFF0000"/>
      </top>
      <bottom style="thin">
        <color rgb="FF000000"/>
      </bottom>
      <diagonal/>
    </border>
    <border>
      <left/>
      <right/>
      <top style="thick">
        <color rgb="FFFF0000"/>
      </top>
      <bottom style="thin">
        <color rgb="FF000000"/>
      </bottom>
      <diagonal/>
    </border>
    <border>
      <left/>
      <right style="thick">
        <color rgb="FFFF0000"/>
      </right>
      <top style="thick">
        <color rgb="FFFF0000"/>
      </top>
      <bottom style="thin">
        <color rgb="FF000000"/>
      </bottom>
      <diagonal/>
    </border>
    <border>
      <left style="thin">
        <color rgb="FF000000"/>
      </left>
      <right style="thin">
        <color rgb="FF000000"/>
      </right>
      <top/>
      <bottom style="thick">
        <color rgb="FFFF0000"/>
      </bottom>
      <diagonal/>
    </border>
    <border>
      <left/>
      <right style="thick">
        <color rgb="FFFF0000"/>
      </right>
      <top style="thin">
        <color rgb="FF000000"/>
      </top>
      <bottom style="thin">
        <color rgb="FF000000"/>
      </bottom>
      <diagonal/>
    </border>
    <border>
      <left style="thin">
        <color rgb="FF000000"/>
      </left>
      <right style="thin">
        <color rgb="FF000000"/>
      </right>
      <top style="thin">
        <color rgb="FF000000"/>
      </top>
      <bottom style="thick">
        <color rgb="FFFF0000"/>
      </bottom>
      <diagonal/>
    </border>
    <border>
      <left style="thin">
        <color rgb="FF000000"/>
      </left>
      <right/>
      <top style="thin">
        <color rgb="FF000000"/>
      </top>
      <bottom style="thick">
        <color rgb="FFFF0000"/>
      </bottom>
      <diagonal/>
    </border>
    <border>
      <left/>
      <right/>
      <top style="thin">
        <color rgb="FF000000"/>
      </top>
      <bottom style="thick">
        <color rgb="FFFF0000"/>
      </bottom>
      <diagonal/>
    </border>
    <border>
      <left/>
      <right style="thick">
        <color rgb="FFFF0000"/>
      </right>
      <top style="thin">
        <color rgb="FF000000"/>
      </top>
      <bottom style="thick">
        <color rgb="FFFF0000"/>
      </bottom>
      <diagonal/>
    </border>
  </borders>
  <cellStyleXfs count="11">
    <xf numFmtId="0" fontId="0" fillId="0" borderId="0"/>
    <xf numFmtId="43" fontId="3" fillId="0" borderId="0" applyFont="0" applyFill="0" applyBorder="0" applyAlignment="0" applyProtection="0"/>
    <xf numFmtId="9" fontId="3" fillId="0" borderId="0" applyFont="0" applyFill="0" applyBorder="0" applyAlignment="0" applyProtection="0"/>
    <xf numFmtId="0" fontId="9" fillId="0" borderId="0"/>
    <xf numFmtId="0" fontId="9" fillId="0" borderId="0"/>
    <xf numFmtId="0" fontId="27" fillId="31" borderId="52" applyAlignment="0">
      <alignment horizontal="center" vertical="center" wrapText="1"/>
    </xf>
    <xf numFmtId="0" fontId="30" fillId="33" borderId="53" applyFont="0">
      <alignment horizontal="center" vertical="center" wrapText="1"/>
    </xf>
    <xf numFmtId="0" fontId="31" fillId="0" borderId="20" applyAlignment="0">
      <alignment horizontal="justify" vertical="center" wrapText="1"/>
    </xf>
    <xf numFmtId="41" fontId="3" fillId="0" borderId="0" applyFont="0" applyFill="0" applyBorder="0" applyAlignment="0" applyProtection="0"/>
    <xf numFmtId="43" fontId="3" fillId="0" borderId="0" applyFont="0" applyFill="0" applyBorder="0" applyAlignment="0" applyProtection="0"/>
    <xf numFmtId="0" fontId="3" fillId="0" borderId="0"/>
  </cellStyleXfs>
  <cellXfs count="2073">
    <xf numFmtId="0" fontId="0" fillId="0" borderId="0" xfId="0"/>
    <xf numFmtId="0" fontId="4" fillId="0" borderId="0" xfId="0" applyFont="1" applyAlignment="1">
      <alignment vertical="center"/>
    </xf>
    <xf numFmtId="0" fontId="4" fillId="0" borderId="0" xfId="0" applyFont="1" applyAlignment="1">
      <alignment vertical="center" wrapText="1"/>
    </xf>
    <xf numFmtId="0" fontId="5" fillId="0" borderId="0" xfId="0" applyFont="1" applyAlignment="1">
      <alignment horizontal="left" vertical="center"/>
    </xf>
    <xf numFmtId="0" fontId="5" fillId="0" borderId="0" xfId="0" applyFont="1" applyAlignment="1">
      <alignment vertical="center" wrapText="1"/>
    </xf>
    <xf numFmtId="3" fontId="5" fillId="2" borderId="1" xfId="0" applyNumberFormat="1" applyFont="1" applyFill="1" applyBorder="1" applyAlignment="1">
      <alignment horizontal="center" vertical="center"/>
    </xf>
    <xf numFmtId="0" fontId="13" fillId="0" borderId="0" xfId="0" applyFont="1" applyAlignment="1">
      <alignment vertical="center"/>
    </xf>
    <xf numFmtId="0" fontId="13" fillId="0" borderId="0" xfId="0" applyFont="1"/>
    <xf numFmtId="49" fontId="14" fillId="0" borderId="0" xfId="0" applyNumberFormat="1" applyFont="1" applyAlignment="1">
      <alignment vertical="center"/>
    </xf>
    <xf numFmtId="0" fontId="14" fillId="0" borderId="0" xfId="0" applyFont="1"/>
    <xf numFmtId="0" fontId="14" fillId="0" borderId="0" xfId="0" applyFont="1" applyAlignment="1">
      <alignment horizontal="center" vertical="center"/>
    </xf>
    <xf numFmtId="0" fontId="14" fillId="0" borderId="0" xfId="0" applyFont="1" applyAlignment="1">
      <alignment horizontal="center"/>
    </xf>
    <xf numFmtId="49" fontId="14" fillId="15" borderId="0" xfId="0" applyNumberFormat="1" applyFont="1" applyFill="1" applyAlignment="1">
      <alignment vertical="center"/>
    </xf>
    <xf numFmtId="49" fontId="14" fillId="18" borderId="0" xfId="0" applyNumberFormat="1" applyFont="1" applyFill="1" applyAlignment="1">
      <alignment vertical="center"/>
    </xf>
    <xf numFmtId="49" fontId="14" fillId="5" borderId="0" xfId="0" applyNumberFormat="1" applyFont="1" applyFill="1" applyAlignment="1">
      <alignment vertical="center"/>
    </xf>
    <xf numFmtId="49" fontId="14" fillId="14" borderId="0" xfId="0" applyNumberFormat="1" applyFont="1" applyFill="1" applyAlignment="1">
      <alignment vertical="center"/>
    </xf>
    <xf numFmtId="49" fontId="14" fillId="21" borderId="0" xfId="0" applyNumberFormat="1" applyFont="1" applyFill="1" applyAlignment="1">
      <alignment vertical="center"/>
    </xf>
    <xf numFmtId="0" fontId="14" fillId="22" borderId="0" xfId="0" applyFont="1" applyFill="1" applyAlignment="1">
      <alignment horizontal="center" vertical="center"/>
    </xf>
    <xf numFmtId="49" fontId="14" fillId="23" borderId="0" xfId="0" applyNumberFormat="1" applyFont="1" applyFill="1" applyAlignment="1">
      <alignment vertical="center"/>
    </xf>
    <xf numFmtId="0" fontId="14" fillId="0" borderId="0" xfId="0" applyFont="1" applyAlignment="1">
      <alignment vertical="center"/>
    </xf>
    <xf numFmtId="49" fontId="14" fillId="22" borderId="0" xfId="0" applyNumberFormat="1" applyFont="1" applyFill="1" applyAlignment="1">
      <alignment vertical="center"/>
    </xf>
    <xf numFmtId="49" fontId="5" fillId="0" borderId="0" xfId="0" applyNumberFormat="1" applyFont="1" applyAlignment="1">
      <alignment vertical="center"/>
    </xf>
    <xf numFmtId="165" fontId="6" fillId="0" borderId="0" xfId="1" applyNumberFormat="1" applyFont="1" applyAlignment="1">
      <alignment horizontal="center" vertical="center"/>
    </xf>
    <xf numFmtId="165" fontId="5" fillId="0" borderId="0" xfId="1" applyNumberFormat="1" applyFont="1" applyAlignment="1">
      <alignment horizontal="center" vertical="center"/>
    </xf>
    <xf numFmtId="0" fontId="5" fillId="0" borderId="0" xfId="0" applyFont="1" applyAlignment="1">
      <alignment horizontal="center" vertical="center"/>
    </xf>
    <xf numFmtId="3" fontId="5" fillId="0" borderId="0" xfId="0" applyNumberFormat="1" applyFont="1" applyAlignment="1">
      <alignment vertical="center"/>
    </xf>
    <xf numFmtId="164" fontId="5" fillId="0" borderId="0" xfId="1" applyNumberFormat="1" applyFont="1" applyAlignment="1">
      <alignment vertical="center"/>
    </xf>
    <xf numFmtId="167" fontId="5" fillId="0" borderId="0" xfId="2" applyNumberFormat="1" applyFont="1" applyAlignment="1">
      <alignment horizontal="center" vertical="center"/>
    </xf>
    <xf numFmtId="167" fontId="6" fillId="0" borderId="1" xfId="2" applyNumberFormat="1" applyFont="1" applyFill="1" applyBorder="1" applyAlignment="1">
      <alignment horizontal="center" vertical="center"/>
    </xf>
    <xf numFmtId="167" fontId="8" fillId="0" borderId="1" xfId="2" applyNumberFormat="1" applyFont="1" applyBorder="1" applyAlignment="1">
      <alignment horizontal="center" vertical="center"/>
    </xf>
    <xf numFmtId="167" fontId="5" fillId="11" borderId="23" xfId="2" applyNumberFormat="1" applyFont="1" applyFill="1" applyBorder="1" applyAlignment="1" applyProtection="1">
      <alignment horizontal="center" vertical="center"/>
      <protection locked="0"/>
    </xf>
    <xf numFmtId="167" fontId="5" fillId="11" borderId="21" xfId="2" applyNumberFormat="1" applyFont="1" applyFill="1" applyBorder="1" applyAlignment="1" applyProtection="1">
      <alignment horizontal="center" vertical="center"/>
      <protection locked="0"/>
    </xf>
    <xf numFmtId="167" fontId="5" fillId="11" borderId="26" xfId="2" applyNumberFormat="1" applyFont="1" applyFill="1" applyBorder="1" applyAlignment="1" applyProtection="1">
      <alignment horizontal="center" vertical="center"/>
      <protection locked="0"/>
    </xf>
    <xf numFmtId="49" fontId="5" fillId="0" borderId="0" xfId="0" applyNumberFormat="1" applyFont="1" applyAlignment="1">
      <alignment vertical="center" wrapText="1"/>
    </xf>
    <xf numFmtId="49" fontId="9" fillId="0" borderId="0" xfId="0" applyNumberFormat="1" applyFont="1" applyAlignment="1">
      <alignment vertical="center"/>
    </xf>
    <xf numFmtId="3" fontId="9" fillId="11" borderId="24" xfId="0" applyNumberFormat="1" applyFont="1" applyFill="1" applyBorder="1" applyAlignment="1" applyProtection="1">
      <alignment vertical="center"/>
      <protection locked="0"/>
    </xf>
    <xf numFmtId="3" fontId="9" fillId="11" borderId="1" xfId="0" applyNumberFormat="1" applyFont="1" applyFill="1" applyBorder="1" applyAlignment="1" applyProtection="1">
      <alignment vertical="center"/>
      <protection locked="0"/>
    </xf>
    <xf numFmtId="3" fontId="9" fillId="11" borderId="27" xfId="0" applyNumberFormat="1" applyFont="1" applyFill="1" applyBorder="1" applyAlignment="1" applyProtection="1">
      <alignment vertical="center"/>
      <protection locked="0"/>
    </xf>
    <xf numFmtId="0" fontId="5" fillId="11" borderId="23" xfId="0" applyFont="1" applyFill="1" applyBorder="1" applyAlignment="1" applyProtection="1">
      <alignment vertical="center" wrapText="1"/>
      <protection locked="0"/>
    </xf>
    <xf numFmtId="0" fontId="5" fillId="11" borderId="21" xfId="0" applyFont="1" applyFill="1" applyBorder="1" applyAlignment="1" applyProtection="1">
      <alignment vertical="center" wrapText="1"/>
      <protection locked="0"/>
    </xf>
    <xf numFmtId="0" fontId="5" fillId="11" borderId="26" xfId="0" applyFont="1" applyFill="1" applyBorder="1" applyAlignment="1" applyProtection="1">
      <alignment vertical="center" wrapText="1"/>
      <protection locked="0"/>
    </xf>
    <xf numFmtId="3" fontId="9" fillId="9" borderId="24" xfId="2" applyNumberFormat="1" applyFont="1" applyFill="1" applyBorder="1" applyAlignment="1">
      <alignment horizontal="center" vertical="center"/>
    </xf>
    <xf numFmtId="3" fontId="9" fillId="9" borderId="1" xfId="2" applyNumberFormat="1" applyFont="1" applyFill="1" applyBorder="1" applyAlignment="1">
      <alignment horizontal="center" vertical="center"/>
    </xf>
    <xf numFmtId="3" fontId="9" fillId="9" borderId="27" xfId="2" applyNumberFormat="1" applyFont="1" applyFill="1" applyBorder="1" applyAlignment="1">
      <alignment horizontal="center" vertical="center"/>
    </xf>
    <xf numFmtId="3" fontId="9" fillId="3" borderId="24" xfId="0" applyNumberFormat="1" applyFont="1" applyFill="1" applyBorder="1" applyAlignment="1">
      <alignment vertical="center" wrapText="1"/>
    </xf>
    <xf numFmtId="3" fontId="9" fillId="3" borderId="1" xfId="0" applyNumberFormat="1" applyFont="1" applyFill="1" applyBorder="1" applyAlignment="1">
      <alignment vertical="center" wrapText="1"/>
    </xf>
    <xf numFmtId="3" fontId="9" fillId="3" borderId="27" xfId="0" applyNumberFormat="1" applyFont="1" applyFill="1" applyBorder="1" applyAlignment="1">
      <alignment vertical="center" wrapText="1"/>
    </xf>
    <xf numFmtId="3" fontId="9" fillId="11" borderId="24" xfId="0" applyNumberFormat="1" applyFont="1" applyFill="1" applyBorder="1" applyAlignment="1" applyProtection="1">
      <alignment vertical="center" wrapText="1"/>
      <protection locked="0"/>
    </xf>
    <xf numFmtId="3" fontId="9" fillId="11" borderId="1" xfId="0" applyNumberFormat="1" applyFont="1" applyFill="1" applyBorder="1" applyAlignment="1" applyProtection="1">
      <alignment vertical="center" wrapText="1"/>
      <protection locked="0"/>
    </xf>
    <xf numFmtId="3" fontId="9" fillId="11" borderId="27" xfId="0" applyNumberFormat="1" applyFont="1" applyFill="1" applyBorder="1" applyAlignment="1" applyProtection="1">
      <alignment vertical="center" wrapText="1"/>
      <protection locked="0"/>
    </xf>
    <xf numFmtId="3" fontId="9" fillId="3" borderId="23" xfId="0" applyNumberFormat="1" applyFont="1" applyFill="1" applyBorder="1" applyAlignment="1">
      <alignment vertical="center" wrapText="1"/>
    </xf>
    <xf numFmtId="3" fontId="9" fillId="3" borderId="21" xfId="0" applyNumberFormat="1" applyFont="1" applyFill="1" applyBorder="1" applyAlignment="1">
      <alignment vertical="center" wrapText="1"/>
    </xf>
    <xf numFmtId="3" fontId="9" fillId="3" borderId="26" xfId="0" applyNumberFormat="1" applyFont="1" applyFill="1" applyBorder="1" applyAlignment="1">
      <alignment vertical="center" wrapText="1"/>
    </xf>
    <xf numFmtId="0" fontId="5" fillId="13" borderId="0" xfId="0" applyFont="1" applyFill="1" applyAlignment="1">
      <alignment horizontal="left" vertical="center"/>
    </xf>
    <xf numFmtId="3" fontId="9" fillId="29" borderId="24" xfId="2" applyNumberFormat="1" applyFont="1" applyFill="1" applyBorder="1" applyAlignment="1">
      <alignment horizontal="center" vertical="center"/>
    </xf>
    <xf numFmtId="3" fontId="9" fillId="29" borderId="1" xfId="2" applyNumberFormat="1" applyFont="1" applyFill="1" applyBorder="1" applyAlignment="1">
      <alignment horizontal="center" vertical="center"/>
    </xf>
    <xf numFmtId="3" fontId="9" fillId="29" borderId="27" xfId="2" applyNumberFormat="1" applyFont="1" applyFill="1" applyBorder="1" applyAlignment="1">
      <alignment horizontal="center" vertical="center"/>
    </xf>
    <xf numFmtId="164" fontId="4" fillId="0" borderId="0" xfId="1" applyNumberFormat="1" applyFont="1" applyAlignment="1">
      <alignment vertical="center"/>
    </xf>
    <xf numFmtId="0" fontId="12" fillId="0" borderId="0" xfId="0" applyFont="1" applyAlignment="1">
      <alignment vertical="center"/>
    </xf>
    <xf numFmtId="0" fontId="4" fillId="13" borderId="0" xfId="0" applyFont="1" applyFill="1" applyAlignment="1">
      <alignment vertical="center"/>
    </xf>
    <xf numFmtId="167" fontId="4" fillId="0" borderId="0" xfId="2" applyNumberFormat="1" applyFont="1" applyAlignment="1">
      <alignment vertical="center"/>
    </xf>
    <xf numFmtId="0" fontId="14" fillId="2" borderId="0" xfId="0" applyFont="1" applyFill="1" applyAlignment="1">
      <alignment horizontal="center" vertical="center"/>
    </xf>
    <xf numFmtId="0" fontId="14" fillId="2" borderId="0" xfId="0" applyFont="1" applyFill="1" applyAlignment="1">
      <alignment horizontal="right" vertical="center"/>
    </xf>
    <xf numFmtId="0" fontId="13" fillId="2" borderId="0" xfId="0" applyFont="1" applyFill="1"/>
    <xf numFmtId="0" fontId="14" fillId="6" borderId="0" xfId="0" applyFont="1" applyFill="1" applyAlignment="1">
      <alignment horizontal="center" vertical="center"/>
    </xf>
    <xf numFmtId="0" fontId="13" fillId="6" borderId="0" xfId="0" applyFont="1" applyFill="1" applyAlignment="1">
      <alignment horizontal="right"/>
    </xf>
    <xf numFmtId="0" fontId="13" fillId="6" borderId="0" xfId="0" applyFont="1" applyFill="1"/>
    <xf numFmtId="0" fontId="14" fillId="18" borderId="0" xfId="0" applyFont="1" applyFill="1" applyAlignment="1">
      <alignment horizontal="center" vertical="center"/>
    </xf>
    <xf numFmtId="0" fontId="14" fillId="18" borderId="0" xfId="0" applyFont="1" applyFill="1" applyAlignment="1">
      <alignment horizontal="right" vertical="center"/>
    </xf>
    <xf numFmtId="0" fontId="13" fillId="18" borderId="0" xfId="0" applyFont="1" applyFill="1"/>
    <xf numFmtId="0" fontId="13" fillId="18" borderId="0" xfId="0" applyFont="1" applyFill="1" applyAlignment="1">
      <alignment horizontal="right"/>
    </xf>
    <xf numFmtId="0" fontId="14" fillId="15" borderId="0" xfId="0" applyFont="1" applyFill="1" applyAlignment="1">
      <alignment horizontal="center" vertical="center"/>
    </xf>
    <xf numFmtId="0" fontId="14" fillId="15" borderId="0" xfId="0" applyFont="1" applyFill="1" applyAlignment="1">
      <alignment horizontal="right" vertical="center"/>
    </xf>
    <xf numFmtId="0" fontId="13" fillId="15" borderId="0" xfId="0" applyFont="1" applyFill="1"/>
    <xf numFmtId="0" fontId="13" fillId="15" borderId="0" xfId="0" applyFont="1" applyFill="1" applyAlignment="1">
      <alignment horizontal="right"/>
    </xf>
    <xf numFmtId="0" fontId="13" fillId="15" borderId="0" xfId="0" applyFont="1" applyFill="1" applyAlignment="1">
      <alignment horizontal="right" vertical="center"/>
    </xf>
    <xf numFmtId="0" fontId="14" fillId="0" borderId="21" xfId="0" applyFont="1" applyBorder="1" applyAlignment="1">
      <alignment horizontal="center" vertical="center" wrapText="1"/>
    </xf>
    <xf numFmtId="0" fontId="14" fillId="0" borderId="0" xfId="0" applyFont="1" applyAlignment="1">
      <alignment horizontal="right" vertical="center"/>
    </xf>
    <xf numFmtId="0" fontId="13" fillId="0" borderId="0" xfId="0" applyFont="1" applyAlignment="1">
      <alignment horizontal="right"/>
    </xf>
    <xf numFmtId="0" fontId="13" fillId="0" borderId="0" xfId="0" applyFont="1" applyAlignment="1">
      <alignment horizontal="right" vertical="center"/>
    </xf>
    <xf numFmtId="0" fontId="14" fillId="30" borderId="21" xfId="0" applyFont="1" applyFill="1" applyBorder="1" applyAlignment="1">
      <alignment horizontal="center" vertical="center" wrapText="1"/>
    </xf>
    <xf numFmtId="0" fontId="13" fillId="18" borderId="0" xfId="0" applyFont="1" applyFill="1" applyAlignment="1">
      <alignment horizontal="right" vertical="center"/>
    </xf>
    <xf numFmtId="0" fontId="14" fillId="8" borderId="0" xfId="0" applyFont="1" applyFill="1" applyAlignment="1">
      <alignment horizontal="center" vertical="center"/>
    </xf>
    <xf numFmtId="0" fontId="14" fillId="8" borderId="0" xfId="0" applyFont="1" applyFill="1" applyAlignment="1">
      <alignment horizontal="right" vertical="center"/>
    </xf>
    <xf numFmtId="0" fontId="13" fillId="8" borderId="0" xfId="0" applyFont="1" applyFill="1"/>
    <xf numFmtId="0" fontId="13" fillId="8" borderId="0" xfId="0" applyFont="1" applyFill="1" applyAlignment="1">
      <alignment horizontal="right"/>
    </xf>
    <xf numFmtId="0" fontId="18" fillId="0" borderId="21" xfId="0" applyFont="1" applyBorder="1" applyAlignment="1">
      <alignment horizontal="center" vertical="center" wrapText="1"/>
    </xf>
    <xf numFmtId="0" fontId="14" fillId="5" borderId="21" xfId="0" applyFont="1" applyFill="1" applyBorder="1" applyAlignment="1">
      <alignment horizontal="center" vertical="center" wrapText="1"/>
    </xf>
    <xf numFmtId="0" fontId="13" fillId="6" borderId="0" xfId="0" applyFont="1" applyFill="1" applyAlignment="1">
      <alignment horizontal="right" vertical="center"/>
    </xf>
    <xf numFmtId="0" fontId="14" fillId="5" borderId="21" xfId="0" applyFont="1" applyFill="1" applyBorder="1" applyAlignment="1">
      <alignment horizontal="justify" vertical="center" wrapText="1"/>
    </xf>
    <xf numFmtId="0" fontId="18" fillId="5" borderId="21" xfId="0" applyFont="1" applyFill="1" applyBorder="1" applyAlignment="1">
      <alignment horizontal="justify" vertical="center" wrapText="1"/>
    </xf>
    <xf numFmtId="9" fontId="14" fillId="5" borderId="21" xfId="0" applyNumberFormat="1" applyFont="1" applyFill="1" applyBorder="1" applyAlignment="1">
      <alignment horizontal="center" vertical="center" wrapText="1"/>
    </xf>
    <xf numFmtId="0" fontId="14" fillId="5" borderId="0" xfId="0" applyFont="1" applyFill="1" applyAlignment="1">
      <alignment horizontal="center" vertical="center"/>
    </xf>
    <xf numFmtId="0" fontId="14" fillId="5" borderId="0" xfId="0" applyFont="1" applyFill="1" applyAlignment="1">
      <alignment horizontal="right" vertical="center"/>
    </xf>
    <xf numFmtId="0" fontId="13" fillId="5" borderId="0" xfId="0" applyFont="1" applyFill="1"/>
    <xf numFmtId="0" fontId="14" fillId="22" borderId="0" xfId="0" applyFont="1" applyFill="1" applyAlignment="1">
      <alignment horizontal="right" vertical="center"/>
    </xf>
    <xf numFmtId="166" fontId="2" fillId="0" borderId="0" xfId="0" applyNumberFormat="1" applyFont="1" applyAlignment="1">
      <alignment horizontal="left" vertical="center"/>
    </xf>
    <xf numFmtId="166" fontId="12" fillId="0" borderId="0" xfId="0" applyNumberFormat="1" applyFont="1" applyAlignment="1">
      <alignment horizontal="left" vertical="center"/>
    </xf>
    <xf numFmtId="166" fontId="12" fillId="0" borderId="0" xfId="0" applyNumberFormat="1" applyFont="1" applyAlignment="1">
      <alignment horizontal="right" vertical="center"/>
    </xf>
    <xf numFmtId="166" fontId="28" fillId="5" borderId="21" xfId="5" applyNumberFormat="1" applyFont="1" applyFill="1" applyBorder="1" applyAlignment="1">
      <alignment horizontal="center" vertical="center" wrapText="1"/>
    </xf>
    <xf numFmtId="166" fontId="29" fillId="32" borderId="17" xfId="0" applyNumberFormat="1" applyFont="1" applyFill="1" applyBorder="1" applyAlignment="1">
      <alignment horizontal="center" vertical="center"/>
    </xf>
    <xf numFmtId="166" fontId="29" fillId="32" borderId="8" xfId="0" applyNumberFormat="1" applyFont="1" applyFill="1" applyBorder="1" applyAlignment="1">
      <alignment horizontal="center" vertical="center"/>
    </xf>
    <xf numFmtId="166" fontId="29" fillId="32" borderId="21" xfId="5" applyNumberFormat="1" applyFont="1" applyFill="1" applyBorder="1" applyAlignment="1">
      <alignment horizontal="right" vertical="center" wrapText="1"/>
    </xf>
    <xf numFmtId="10" fontId="2" fillId="0" borderId="0" xfId="0" applyNumberFormat="1" applyFont="1" applyAlignment="1">
      <alignment horizontal="left" vertical="center"/>
    </xf>
    <xf numFmtId="166" fontId="12" fillId="15" borderId="21" xfId="0" applyNumberFormat="1" applyFont="1" applyFill="1" applyBorder="1" applyAlignment="1">
      <alignment horizontal="left" vertical="center"/>
    </xf>
    <xf numFmtId="166" fontId="26" fillId="15" borderId="21" xfId="6" applyNumberFormat="1" applyFont="1" applyFill="1" applyBorder="1" applyAlignment="1">
      <alignment horizontal="left" vertical="center" wrapText="1"/>
    </xf>
    <xf numFmtId="166" fontId="26" fillId="15" borderId="21" xfId="5" applyNumberFormat="1" applyFont="1" applyFill="1" applyBorder="1" applyAlignment="1">
      <alignment horizontal="right" vertical="center" wrapText="1"/>
    </xf>
    <xf numFmtId="166" fontId="12" fillId="14" borderId="21" xfId="0" applyNumberFormat="1" applyFont="1" applyFill="1" applyBorder="1" applyAlignment="1">
      <alignment horizontal="left" vertical="center"/>
    </xf>
    <xf numFmtId="166" fontId="9" fillId="14" borderId="21" xfId="6" applyNumberFormat="1" applyFont="1" applyFill="1" applyBorder="1" applyAlignment="1">
      <alignment horizontal="left" vertical="center" wrapText="1"/>
    </xf>
    <xf numFmtId="166" fontId="26" fillId="14" borderId="21" xfId="5" applyNumberFormat="1" applyFont="1" applyFill="1" applyBorder="1" applyAlignment="1">
      <alignment horizontal="right" vertical="center" wrapText="1"/>
    </xf>
    <xf numFmtId="166" fontId="29" fillId="6" borderId="21" xfId="0" applyNumberFormat="1" applyFont="1" applyFill="1" applyBorder="1" applyAlignment="1">
      <alignment horizontal="left" vertical="center"/>
    </xf>
    <xf numFmtId="166" fontId="29" fillId="6" borderId="21" xfId="6" applyNumberFormat="1" applyFont="1" applyFill="1" applyBorder="1" applyAlignment="1">
      <alignment horizontal="left" vertical="center" wrapText="1"/>
    </xf>
    <xf numFmtId="166" fontId="29" fillId="6" borderId="21" xfId="5" applyNumberFormat="1" applyFont="1" applyFill="1" applyBorder="1" applyAlignment="1">
      <alignment horizontal="right" vertical="center" wrapText="1"/>
    </xf>
    <xf numFmtId="166" fontId="9" fillId="15" borderId="21" xfId="6" applyNumberFormat="1" applyFont="1" applyFill="1" applyBorder="1" applyAlignment="1">
      <alignment horizontal="left" vertical="center" wrapText="1"/>
    </xf>
    <xf numFmtId="166" fontId="9" fillId="14" borderId="21" xfId="6" applyNumberFormat="1" applyFont="1" applyFill="1" applyBorder="1" applyAlignment="1">
      <alignment horizontal="right" vertical="center" wrapText="1"/>
    </xf>
    <xf numFmtId="166" fontId="12" fillId="18" borderId="21" xfId="0" applyNumberFormat="1" applyFont="1" applyFill="1" applyBorder="1" applyAlignment="1">
      <alignment horizontal="left" vertical="center"/>
    </xf>
    <xf numFmtId="166" fontId="9" fillId="18" borderId="21" xfId="0" applyNumberFormat="1" applyFont="1" applyFill="1" applyBorder="1" applyAlignment="1">
      <alignment horizontal="left" vertical="center" wrapText="1"/>
    </xf>
    <xf numFmtId="166" fontId="9" fillId="18" borderId="21" xfId="0" applyNumberFormat="1" applyFont="1" applyFill="1" applyBorder="1" applyAlignment="1">
      <alignment horizontal="right" vertical="center" wrapText="1"/>
    </xf>
    <xf numFmtId="166" fontId="9" fillId="15" borderId="21" xfId="0" applyNumberFormat="1" applyFont="1" applyFill="1" applyBorder="1" applyAlignment="1">
      <alignment horizontal="left" vertical="center" wrapText="1"/>
    </xf>
    <xf numFmtId="166" fontId="9" fillId="15" borderId="21" xfId="0" applyNumberFormat="1" applyFont="1" applyFill="1" applyBorder="1" applyAlignment="1">
      <alignment horizontal="right" vertical="center" wrapText="1"/>
    </xf>
    <xf numFmtId="169" fontId="2" fillId="0" borderId="0" xfId="0" applyNumberFormat="1" applyFont="1" applyAlignment="1">
      <alignment horizontal="left" vertical="center"/>
    </xf>
    <xf numFmtId="166" fontId="26" fillId="15" borderId="21" xfId="6" applyNumberFormat="1" applyFont="1" applyFill="1" applyBorder="1" applyAlignment="1">
      <alignment horizontal="right" vertical="center" wrapText="1"/>
    </xf>
    <xf numFmtId="166" fontId="26" fillId="14" borderId="21" xfId="6" applyNumberFormat="1" applyFont="1" applyFill="1" applyBorder="1" applyAlignment="1">
      <alignment horizontal="right" vertical="center" wrapText="1"/>
    </xf>
    <xf numFmtId="166" fontId="9" fillId="15" borderId="21" xfId="5" applyNumberFormat="1" applyFont="1" applyFill="1" applyBorder="1" applyAlignment="1">
      <alignment horizontal="right" vertical="center" wrapText="1"/>
    </xf>
    <xf numFmtId="168" fontId="29" fillId="6" borderId="21" xfId="5" applyNumberFormat="1" applyFont="1" applyFill="1" applyBorder="1" applyAlignment="1">
      <alignment horizontal="right" vertical="center" wrapText="1"/>
    </xf>
    <xf numFmtId="166" fontId="28" fillId="15" borderId="21" xfId="7" applyNumberFormat="1" applyFont="1" applyFill="1" applyBorder="1" applyAlignment="1">
      <alignment horizontal="left" vertical="center" wrapText="1"/>
    </xf>
    <xf numFmtId="166" fontId="28" fillId="15" borderId="21" xfId="7" applyNumberFormat="1" applyFont="1" applyFill="1" applyBorder="1" applyAlignment="1">
      <alignment horizontal="right" vertical="center" wrapText="1"/>
    </xf>
    <xf numFmtId="169" fontId="9" fillId="34" borderId="21" xfId="0" applyNumberFormat="1" applyFont="1" applyFill="1" applyBorder="1" applyAlignment="1">
      <alignment horizontal="right" vertical="center" wrapText="1"/>
    </xf>
    <xf numFmtId="169" fontId="28" fillId="34" borderId="21" xfId="7" applyNumberFormat="1" applyFont="1" applyFill="1" applyBorder="1" applyAlignment="1">
      <alignment horizontal="right" vertical="center" wrapText="1"/>
    </xf>
    <xf numFmtId="166" fontId="9" fillId="15" borderId="21" xfId="7" applyNumberFormat="1" applyFont="1" applyFill="1" applyBorder="1" applyAlignment="1">
      <alignment horizontal="left" vertical="center" wrapText="1"/>
    </xf>
    <xf numFmtId="166" fontId="12" fillId="2" borderId="21" xfId="0" applyNumberFormat="1" applyFont="1" applyFill="1" applyBorder="1" applyAlignment="1">
      <alignment horizontal="left" vertical="center"/>
    </xf>
    <xf numFmtId="166" fontId="9" fillId="2" borderId="21" xfId="6" applyNumberFormat="1" applyFont="1" applyFill="1" applyBorder="1" applyAlignment="1">
      <alignment horizontal="left" vertical="center" wrapText="1"/>
    </xf>
    <xf numFmtId="166" fontId="26" fillId="2" borderId="21" xfId="6" applyNumberFormat="1" applyFont="1" applyFill="1" applyBorder="1" applyAlignment="1">
      <alignment horizontal="right" vertical="center" wrapText="1"/>
    </xf>
    <xf numFmtId="166" fontId="26" fillId="2" borderId="21" xfId="5" applyNumberFormat="1" applyFont="1" applyFill="1" applyBorder="1" applyAlignment="1">
      <alignment horizontal="right" vertical="center" wrapText="1"/>
    </xf>
    <xf numFmtId="166" fontId="9" fillId="2" borderId="21" xfId="6" applyNumberFormat="1" applyFont="1" applyFill="1" applyBorder="1" applyAlignment="1">
      <alignment horizontal="right" vertical="center" wrapText="1"/>
    </xf>
    <xf numFmtId="166" fontId="9" fillId="14" borderId="12" xfId="6" applyNumberFormat="1" applyFont="1" applyFill="1" applyBorder="1" applyAlignment="1">
      <alignment horizontal="right" vertical="center" wrapText="1"/>
    </xf>
    <xf numFmtId="166" fontId="12" fillId="15" borderId="5" xfId="0" applyNumberFormat="1" applyFont="1" applyFill="1" applyBorder="1" applyAlignment="1">
      <alignment horizontal="left" vertical="center"/>
    </xf>
    <xf numFmtId="0" fontId="12" fillId="15" borderId="21" xfId="0" applyFont="1" applyFill="1" applyBorder="1" applyAlignment="1">
      <alignment vertical="center" wrapText="1"/>
    </xf>
    <xf numFmtId="166" fontId="9" fillId="15" borderId="7" xfId="0" applyNumberFormat="1" applyFont="1" applyFill="1" applyBorder="1" applyAlignment="1">
      <alignment horizontal="right" vertical="center" wrapText="1"/>
    </xf>
    <xf numFmtId="166" fontId="26" fillId="6" borderId="21" xfId="5" applyNumberFormat="1" applyFont="1" applyFill="1" applyBorder="1" applyAlignment="1">
      <alignment horizontal="right" vertical="center" wrapText="1"/>
    </xf>
    <xf numFmtId="166" fontId="12" fillId="10" borderId="21" xfId="0" applyNumberFormat="1" applyFont="1" applyFill="1" applyBorder="1" applyAlignment="1">
      <alignment horizontal="left" vertical="center"/>
    </xf>
    <xf numFmtId="166" fontId="28" fillId="8" borderId="21" xfId="7" applyNumberFormat="1" applyFont="1" applyFill="1" applyBorder="1" applyAlignment="1">
      <alignment horizontal="left" vertical="center" wrapText="1"/>
    </xf>
    <xf numFmtId="166" fontId="9" fillId="8" borderId="21" xfId="0" applyNumberFormat="1" applyFont="1" applyFill="1" applyBorder="1" applyAlignment="1">
      <alignment horizontal="right" vertical="center" wrapText="1"/>
    </xf>
    <xf numFmtId="166" fontId="12" fillId="0" borderId="21" xfId="0" applyNumberFormat="1" applyFont="1" applyBorder="1" applyAlignment="1">
      <alignment horizontal="left" vertical="center"/>
    </xf>
    <xf numFmtId="166" fontId="28" fillId="0" borderId="21" xfId="7" applyNumberFormat="1" applyFont="1" applyBorder="1" applyAlignment="1">
      <alignment horizontal="left" vertical="center" wrapText="1"/>
    </xf>
    <xf numFmtId="166" fontId="9" fillId="0" borderId="21" xfId="0" applyNumberFormat="1" applyFont="1" applyBorder="1" applyAlignment="1">
      <alignment horizontal="right" vertical="center" wrapText="1"/>
    </xf>
    <xf numFmtId="166" fontId="28" fillId="0" borderId="21" xfId="7" applyNumberFormat="1" applyFont="1" applyBorder="1" applyAlignment="1">
      <alignment horizontal="right" vertical="center" wrapText="1"/>
    </xf>
    <xf numFmtId="0" fontId="18" fillId="5" borderId="21" xfId="0" applyFont="1" applyFill="1" applyBorder="1" applyAlignment="1">
      <alignment vertical="center" wrapText="1"/>
    </xf>
    <xf numFmtId="0" fontId="34" fillId="0" borderId="0" xfId="0" applyFont="1"/>
    <xf numFmtId="0" fontId="34" fillId="0" borderId="0" xfId="0" applyFont="1" applyAlignment="1">
      <alignment horizontal="center" vertical="center"/>
    </xf>
    <xf numFmtId="0" fontId="15" fillId="16" borderId="21" xfId="0" applyFont="1" applyFill="1" applyBorder="1" applyAlignment="1">
      <alignment vertical="center"/>
    </xf>
    <xf numFmtId="0" fontId="15" fillId="16" borderId="21" xfId="0" applyFont="1" applyFill="1" applyBorder="1" applyAlignment="1">
      <alignment horizontal="center" vertical="center"/>
    </xf>
    <xf numFmtId="0" fontId="14" fillId="16" borderId="21" xfId="0" applyFont="1" applyFill="1" applyBorder="1" applyAlignment="1">
      <alignment horizontal="center" vertical="center"/>
    </xf>
    <xf numFmtId="0" fontId="14" fillId="16" borderId="21" xfId="0" applyFont="1" applyFill="1" applyBorder="1" applyAlignment="1">
      <alignment vertical="center"/>
    </xf>
    <xf numFmtId="0" fontId="15" fillId="17" borderId="21" xfId="0" applyFont="1" applyFill="1" applyBorder="1" applyAlignment="1">
      <alignment vertical="center"/>
    </xf>
    <xf numFmtId="0" fontId="15" fillId="17" borderId="21" xfId="0" applyFont="1" applyFill="1" applyBorder="1" applyAlignment="1">
      <alignment horizontal="center" vertical="center"/>
    </xf>
    <xf numFmtId="0" fontId="16" fillId="17" borderId="21" xfId="0" applyFont="1" applyFill="1" applyBorder="1" applyAlignment="1">
      <alignment horizontal="center" vertical="center"/>
    </xf>
    <xf numFmtId="0" fontId="16" fillId="17" borderId="21" xfId="0" applyFont="1" applyFill="1" applyBorder="1" applyAlignment="1">
      <alignment vertical="center"/>
    </xf>
    <xf numFmtId="0" fontId="17" fillId="19" borderId="21" xfId="0" applyFont="1" applyFill="1" applyBorder="1" applyAlignment="1">
      <alignment horizontal="left" vertical="center"/>
    </xf>
    <xf numFmtId="0" fontId="17" fillId="19" borderId="21" xfId="0" applyFont="1" applyFill="1" applyBorder="1" applyAlignment="1">
      <alignment horizontal="center" vertical="center"/>
    </xf>
    <xf numFmtId="0" fontId="14" fillId="18" borderId="21" xfId="0" applyFont="1" applyFill="1" applyBorder="1" applyAlignment="1">
      <alignment horizontal="center" vertical="center" wrapText="1"/>
    </xf>
    <xf numFmtId="0" fontId="14" fillId="11" borderId="21" xfId="0" applyFont="1" applyFill="1" applyBorder="1" applyAlignment="1">
      <alignment horizontal="center" vertical="center" wrapText="1"/>
    </xf>
    <xf numFmtId="0" fontId="14" fillId="18" borderId="21" xfId="0" applyFont="1" applyFill="1" applyBorder="1" applyAlignment="1">
      <alignment horizontal="justify" vertical="center" wrapText="1"/>
    </xf>
    <xf numFmtId="0" fontId="14" fillId="0" borderId="21" xfId="0" applyFont="1" applyBorder="1" applyAlignment="1">
      <alignment horizontal="justify" vertical="center" wrapText="1"/>
    </xf>
    <xf numFmtId="3" fontId="14" fillId="0" borderId="21" xfId="0" applyNumberFormat="1" applyFont="1" applyBorder="1" applyAlignment="1">
      <alignment horizontal="center" vertical="center" wrapText="1"/>
    </xf>
    <xf numFmtId="3" fontId="14" fillId="5" borderId="21" xfId="0" applyNumberFormat="1" applyFont="1" applyFill="1" applyBorder="1" applyAlignment="1">
      <alignment horizontal="center" vertical="center" wrapText="1"/>
    </xf>
    <xf numFmtId="3" fontId="14" fillId="18" borderId="21" xfId="0" applyNumberFormat="1" applyFont="1" applyFill="1" applyBorder="1" applyAlignment="1">
      <alignment horizontal="center" vertical="center" wrapText="1"/>
    </xf>
    <xf numFmtId="0" fontId="14" fillId="18" borderId="21" xfId="0" applyFont="1" applyFill="1" applyBorder="1" applyAlignment="1">
      <alignment vertical="center" wrapText="1"/>
    </xf>
    <xf numFmtId="0" fontId="14" fillId="5" borderId="21" xfId="0" applyFont="1" applyFill="1" applyBorder="1" applyAlignment="1">
      <alignment vertical="center" wrapText="1"/>
    </xf>
    <xf numFmtId="0" fontId="14" fillId="0" borderId="21" xfId="0" applyFont="1" applyBorder="1" applyAlignment="1">
      <alignment vertical="center" wrapText="1"/>
    </xf>
    <xf numFmtId="9" fontId="14" fillId="0" borderId="21" xfId="0" applyNumberFormat="1" applyFont="1" applyBorder="1" applyAlignment="1">
      <alignment horizontal="center" vertical="center" wrapText="1"/>
    </xf>
    <xf numFmtId="0" fontId="13" fillId="2" borderId="0" xfId="0" applyFont="1" applyFill="1" applyAlignment="1">
      <alignment vertical="center"/>
    </xf>
    <xf numFmtId="9" fontId="14" fillId="18" borderId="21" xfId="0" applyNumberFormat="1" applyFont="1" applyFill="1" applyBorder="1" applyAlignment="1">
      <alignment horizontal="center" vertical="center" wrapText="1"/>
    </xf>
    <xf numFmtId="0" fontId="15" fillId="17" borderId="21" xfId="0" applyFont="1" applyFill="1" applyBorder="1" applyAlignment="1">
      <alignment horizontal="justify" vertical="center"/>
    </xf>
    <xf numFmtId="0" fontId="18" fillId="5" borderId="21" xfId="0" applyFont="1" applyFill="1" applyBorder="1" applyAlignment="1">
      <alignment horizontal="center" vertical="center" wrapText="1"/>
    </xf>
    <xf numFmtId="0" fontId="18" fillId="18" borderId="21" xfId="0" applyFont="1" applyFill="1" applyBorder="1" applyAlignment="1">
      <alignment horizontal="center" vertical="center" wrapText="1"/>
    </xf>
    <xf numFmtId="0" fontId="18" fillId="0" borderId="21" xfId="0" applyFont="1" applyBorder="1" applyAlignment="1">
      <alignment vertical="center" wrapText="1"/>
    </xf>
    <xf numFmtId="0" fontId="18" fillId="18" borderId="21" xfId="0" applyFont="1" applyFill="1" applyBorder="1" applyAlignment="1">
      <alignment vertical="center" wrapText="1"/>
    </xf>
    <xf numFmtId="0" fontId="18" fillId="0" borderId="21" xfId="0" applyFont="1" applyBorder="1" applyAlignment="1">
      <alignment horizontal="justify" vertical="center" wrapText="1"/>
    </xf>
    <xf numFmtId="0" fontId="19" fillId="16" borderId="21" xfId="0" applyFont="1" applyFill="1" applyBorder="1" applyAlignment="1">
      <alignment horizontal="center" vertical="center"/>
    </xf>
    <xf numFmtId="0" fontId="19" fillId="16" borderId="21" xfId="0" applyFont="1" applyFill="1" applyBorder="1" applyAlignment="1">
      <alignment vertical="center"/>
    </xf>
    <xf numFmtId="0" fontId="20" fillId="5" borderId="21" xfId="0" applyFont="1" applyFill="1" applyBorder="1" applyAlignment="1">
      <alignment horizontal="center" vertical="center" wrapText="1"/>
    </xf>
    <xf numFmtId="0" fontId="20" fillId="5" borderId="21" xfId="0" applyFont="1" applyFill="1" applyBorder="1" applyAlignment="1">
      <alignment horizontal="justify" vertical="center" wrapText="1"/>
    </xf>
    <xf numFmtId="0" fontId="18" fillId="18" borderId="21" xfId="0" applyFont="1" applyFill="1" applyBorder="1" applyAlignment="1">
      <alignment horizontal="justify" vertical="center" wrapText="1"/>
    </xf>
    <xf numFmtId="9" fontId="14" fillId="20" borderId="21" xfId="0" applyNumberFormat="1" applyFont="1" applyFill="1" applyBorder="1" applyAlignment="1">
      <alignment horizontal="center" vertical="center" wrapText="1"/>
    </xf>
    <xf numFmtId="0" fontId="14" fillId="20" borderId="21" xfId="0" applyFont="1" applyFill="1" applyBorder="1" applyAlignment="1">
      <alignment vertical="center" wrapText="1"/>
    </xf>
    <xf numFmtId="0" fontId="14" fillId="20" borderId="21" xfId="0" applyFont="1" applyFill="1" applyBorder="1" applyAlignment="1">
      <alignment horizontal="center" vertical="center" wrapText="1"/>
    </xf>
    <xf numFmtId="9" fontId="14" fillId="5" borderId="21" xfId="0" applyNumberFormat="1" applyFont="1" applyFill="1" applyBorder="1" applyAlignment="1">
      <alignment horizontal="center" vertical="center"/>
    </xf>
    <xf numFmtId="0" fontId="14" fillId="5" borderId="21" xfId="0" applyFont="1" applyFill="1" applyBorder="1" applyAlignment="1">
      <alignment horizontal="center" vertical="center"/>
    </xf>
    <xf numFmtId="0" fontId="14" fillId="0" borderId="21" xfId="0" applyFont="1" applyBorder="1" applyAlignment="1">
      <alignment horizontal="center" vertical="center"/>
    </xf>
    <xf numFmtId="9" fontId="14" fillId="0" borderId="21" xfId="0" applyNumberFormat="1" applyFont="1" applyBorder="1" applyAlignment="1">
      <alignment horizontal="center" vertical="center"/>
    </xf>
    <xf numFmtId="0" fontId="15" fillId="16" borderId="21" xfId="0" applyFont="1" applyFill="1" applyBorder="1" applyAlignment="1">
      <alignment vertical="center" wrapText="1"/>
    </xf>
    <xf numFmtId="0" fontId="15" fillId="16" borderId="21" xfId="0" applyFont="1" applyFill="1" applyBorder="1" applyAlignment="1">
      <alignment horizontal="center" vertical="center" wrapText="1"/>
    </xf>
    <xf numFmtId="0" fontId="14" fillId="16" borderId="21" xfId="0" applyFont="1" applyFill="1" applyBorder="1" applyAlignment="1">
      <alignment horizontal="center" vertical="center" wrapText="1"/>
    </xf>
    <xf numFmtId="0" fontId="14" fillId="16" borderId="21" xfId="0" applyFont="1" applyFill="1" applyBorder="1" applyAlignment="1">
      <alignment horizontal="justify" vertical="center" wrapText="1"/>
    </xf>
    <xf numFmtId="0" fontId="14" fillId="8" borderId="21" xfId="0" applyFont="1" applyFill="1" applyBorder="1" applyAlignment="1">
      <alignment horizontal="center" vertical="center" wrapText="1"/>
    </xf>
    <xf numFmtId="0" fontId="14" fillId="8" borderId="21" xfId="0" applyFont="1" applyFill="1" applyBorder="1" applyAlignment="1">
      <alignment vertical="center" wrapText="1"/>
    </xf>
    <xf numFmtId="0" fontId="14" fillId="30" borderId="21" xfId="0" applyFont="1" applyFill="1" applyBorder="1" applyAlignment="1">
      <alignment horizontal="center" vertical="center"/>
    </xf>
    <xf numFmtId="0" fontId="14" fillId="18" borderId="21" xfId="0" applyFont="1" applyFill="1" applyBorder="1" applyAlignment="1">
      <alignment horizontal="center" vertical="center"/>
    </xf>
    <xf numFmtId="0" fontId="14" fillId="18" borderId="21" xfId="0" applyFont="1" applyFill="1" applyBorder="1" applyAlignment="1">
      <alignment horizontal="justify" vertical="center"/>
    </xf>
    <xf numFmtId="0" fontId="14" fillId="0" borderId="21" xfId="0" applyFont="1" applyBorder="1" applyAlignment="1">
      <alignment horizontal="justify" vertical="center"/>
    </xf>
    <xf numFmtId="9" fontId="14" fillId="18" borderId="21" xfId="0" applyNumberFormat="1" applyFont="1" applyFill="1" applyBorder="1" applyAlignment="1">
      <alignment horizontal="center" vertical="center"/>
    </xf>
    <xf numFmtId="0" fontId="21" fillId="19" borderId="21" xfId="0" applyFont="1" applyFill="1" applyBorder="1" applyAlignment="1">
      <alignment vertical="center"/>
    </xf>
    <xf numFmtId="0" fontId="21" fillId="19" borderId="21" xfId="0" applyFont="1" applyFill="1" applyBorder="1" applyAlignment="1">
      <alignment horizontal="center" vertical="center"/>
    </xf>
    <xf numFmtId="0" fontId="22" fillId="19" borderId="21" xfId="0" applyFont="1" applyFill="1" applyBorder="1" applyAlignment="1">
      <alignment horizontal="center" vertical="center" wrapText="1"/>
    </xf>
    <xf numFmtId="0" fontId="14" fillId="18" borderId="0" xfId="0" applyFont="1" applyFill="1" applyAlignment="1">
      <alignment vertical="center"/>
    </xf>
    <xf numFmtId="0" fontId="14" fillId="18" borderId="21" xfId="0" applyFont="1" applyFill="1" applyBorder="1" applyAlignment="1">
      <alignment horizontal="left" vertical="center" wrapText="1"/>
    </xf>
    <xf numFmtId="0" fontId="14" fillId="0" borderId="21" xfId="0" applyFont="1" applyBorder="1" applyAlignment="1">
      <alignment horizontal="left" vertical="center" wrapText="1"/>
    </xf>
    <xf numFmtId="0" fontId="23" fillId="18" borderId="21" xfId="0" applyFont="1" applyFill="1" applyBorder="1" applyAlignment="1">
      <alignment vertical="center" wrapText="1"/>
    </xf>
    <xf numFmtId="0" fontId="18" fillId="30" borderId="21" xfId="0" applyFont="1" applyFill="1" applyBorder="1" applyAlignment="1">
      <alignment horizontal="center" vertical="center" wrapText="1"/>
    </xf>
    <xf numFmtId="0" fontId="18" fillId="18" borderId="21" xfId="0" applyFont="1" applyFill="1" applyBorder="1" applyAlignment="1">
      <alignment horizontal="center" vertical="center"/>
    </xf>
    <xf numFmtId="166" fontId="15" fillId="6" borderId="21" xfId="0" applyNumberFormat="1" applyFont="1" applyFill="1" applyBorder="1" applyAlignment="1">
      <alignment horizontal="left" vertical="center"/>
    </xf>
    <xf numFmtId="166" fontId="15" fillId="6" borderId="21" xfId="6" applyNumberFormat="1" applyFont="1" applyFill="1" applyBorder="1" applyAlignment="1">
      <alignment horizontal="left" vertical="center" wrapText="1"/>
    </xf>
    <xf numFmtId="166" fontId="14" fillId="18" borderId="21" xfId="0" applyNumberFormat="1" applyFont="1" applyFill="1" applyBorder="1" applyAlignment="1">
      <alignment horizontal="left" vertical="center"/>
    </xf>
    <xf numFmtId="166" fontId="23" fillId="18" borderId="21" xfId="0" applyNumberFormat="1" applyFont="1" applyFill="1" applyBorder="1" applyAlignment="1">
      <alignment horizontal="left" vertical="center" wrapText="1"/>
    </xf>
    <xf numFmtId="166" fontId="14" fillId="15" borderId="21" xfId="0" applyNumberFormat="1" applyFont="1" applyFill="1" applyBorder="1" applyAlignment="1">
      <alignment horizontal="left" vertical="center"/>
    </xf>
    <xf numFmtId="166" fontId="23" fillId="15" borderId="21" xfId="0" applyNumberFormat="1" applyFont="1" applyFill="1" applyBorder="1" applyAlignment="1">
      <alignment horizontal="left" vertical="center" wrapText="1"/>
    </xf>
    <xf numFmtId="166" fontId="23" fillId="15" borderId="21" xfId="6" applyNumberFormat="1" applyFont="1" applyFill="1" applyBorder="1" applyAlignment="1">
      <alignment horizontal="left" vertical="center" wrapText="1"/>
    </xf>
    <xf numFmtId="166" fontId="14" fillId="14" borderId="21" xfId="0" applyNumberFormat="1" applyFont="1" applyFill="1" applyBorder="1" applyAlignment="1">
      <alignment horizontal="left" vertical="center"/>
    </xf>
    <xf numFmtId="166" fontId="23" fillId="14" borderId="21" xfId="6" applyNumberFormat="1" applyFont="1" applyFill="1" applyBorder="1" applyAlignment="1">
      <alignment horizontal="right" vertical="center" wrapText="1"/>
    </xf>
    <xf numFmtId="0" fontId="24" fillId="18" borderId="5" xfId="0" applyFont="1" applyFill="1" applyBorder="1" applyAlignment="1">
      <alignment vertical="center"/>
    </xf>
    <xf numFmtId="0" fontId="24" fillId="18" borderId="6" xfId="0" applyFont="1" applyFill="1" applyBorder="1" applyAlignment="1">
      <alignment vertical="center"/>
    </xf>
    <xf numFmtId="0" fontId="24" fillId="18" borderId="7" xfId="0" applyFont="1" applyFill="1" applyBorder="1" applyAlignment="1">
      <alignment vertical="center"/>
    </xf>
    <xf numFmtId="0" fontId="24" fillId="10" borderId="5" xfId="0" applyFont="1" applyFill="1" applyBorder="1" applyAlignment="1">
      <alignment vertical="center"/>
    </xf>
    <xf numFmtId="0" fontId="24" fillId="10" borderId="6" xfId="0" applyFont="1" applyFill="1" applyBorder="1" applyAlignment="1">
      <alignment vertical="center"/>
    </xf>
    <xf numFmtId="0" fontId="24" fillId="10" borderId="7" xfId="0" applyFont="1" applyFill="1" applyBorder="1" applyAlignment="1">
      <alignment vertical="center"/>
    </xf>
    <xf numFmtId="0" fontId="12" fillId="0" borderId="2" xfId="0" applyFont="1" applyBorder="1" applyAlignment="1">
      <alignment vertical="center"/>
    </xf>
    <xf numFmtId="0" fontId="12" fillId="0" borderId="4" xfId="0" applyFont="1" applyBorder="1" applyAlignment="1">
      <alignment vertical="center"/>
    </xf>
    <xf numFmtId="0" fontId="12" fillId="0" borderId="8" xfId="0" applyFont="1" applyBorder="1" applyAlignment="1">
      <alignment vertical="center"/>
    </xf>
    <xf numFmtId="0" fontId="24" fillId="14" borderId="6" xfId="0" applyFont="1" applyFill="1" applyBorder="1" applyAlignment="1">
      <alignment horizontal="center" vertical="center"/>
    </xf>
    <xf numFmtId="0" fontId="24" fillId="14" borderId="7" xfId="0" applyFont="1" applyFill="1" applyBorder="1" applyAlignment="1">
      <alignment horizontal="center" vertical="center"/>
    </xf>
    <xf numFmtId="0" fontId="5" fillId="11" borderId="24" xfId="0" applyFont="1" applyFill="1" applyBorder="1" applyAlignment="1" applyProtection="1">
      <alignment vertical="center" wrapText="1"/>
      <protection locked="0"/>
    </xf>
    <xf numFmtId="0" fontId="5" fillId="11" borderId="27" xfId="0" applyFont="1" applyFill="1" applyBorder="1" applyAlignment="1" applyProtection="1">
      <alignment vertical="center" wrapText="1"/>
      <protection locked="0"/>
    </xf>
    <xf numFmtId="0" fontId="0" fillId="0" borderId="0" xfId="0" applyAlignment="1">
      <alignment horizontal="center" vertical="center" wrapText="1"/>
    </xf>
    <xf numFmtId="0" fontId="0" fillId="0" borderId="21" xfId="0" applyBorder="1" applyAlignment="1">
      <alignment horizontal="center" vertical="center" wrapText="1"/>
    </xf>
    <xf numFmtId="0" fontId="5" fillId="36" borderId="24" xfId="0" applyFont="1" applyFill="1" applyBorder="1" applyAlignment="1" applyProtection="1">
      <alignment vertical="center" wrapText="1"/>
      <protection locked="0"/>
    </xf>
    <xf numFmtId="0" fontId="5" fillId="36" borderId="21" xfId="0" applyFont="1" applyFill="1" applyBorder="1" applyAlignment="1" applyProtection="1">
      <alignment vertical="center" wrapText="1"/>
      <protection locked="0"/>
    </xf>
    <xf numFmtId="0" fontId="5" fillId="36" borderId="27" xfId="0" applyFont="1" applyFill="1" applyBorder="1" applyAlignment="1" applyProtection="1">
      <alignment vertical="center" wrapText="1"/>
      <protection locked="0"/>
    </xf>
    <xf numFmtId="0" fontId="0" fillId="0" borderId="0" xfId="0" applyAlignment="1">
      <alignment vertical="center" wrapText="1"/>
    </xf>
    <xf numFmtId="0" fontId="0" fillId="0" borderId="21" xfId="0" applyBorder="1" applyAlignment="1">
      <alignment horizontal="left" vertical="center" wrapText="1"/>
    </xf>
    <xf numFmtId="0" fontId="0" fillId="36" borderId="21" xfId="0" applyFill="1" applyBorder="1" applyAlignment="1">
      <alignment horizontal="center" vertical="center" wrapText="1"/>
    </xf>
    <xf numFmtId="0" fontId="24" fillId="14" borderId="5" xfId="0" applyFont="1" applyFill="1" applyBorder="1" applyAlignment="1">
      <alignment vertical="center"/>
    </xf>
    <xf numFmtId="0" fontId="24" fillId="14" borderId="6" xfId="0" applyFont="1" applyFill="1" applyBorder="1" applyAlignment="1">
      <alignment vertical="center"/>
    </xf>
    <xf numFmtId="0" fontId="24" fillId="14" borderId="7" xfId="0" applyFont="1" applyFill="1" applyBorder="1" applyAlignment="1">
      <alignment vertical="center"/>
    </xf>
    <xf numFmtId="0" fontId="24" fillId="13" borderId="6" xfId="0" applyFont="1" applyFill="1" applyBorder="1" applyAlignment="1">
      <alignment vertical="center"/>
    </xf>
    <xf numFmtId="0" fontId="24" fillId="13" borderId="7" xfId="0" applyFont="1" applyFill="1" applyBorder="1" applyAlignment="1">
      <alignment vertical="center"/>
    </xf>
    <xf numFmtId="0" fontId="24" fillId="14" borderId="5" xfId="0" applyFont="1" applyFill="1" applyBorder="1" applyAlignment="1">
      <alignment horizontal="left" vertical="center"/>
    </xf>
    <xf numFmtId="0" fontId="24" fillId="13" borderId="6" xfId="0" applyFont="1" applyFill="1" applyBorder="1" applyAlignment="1">
      <alignment horizontal="left" vertical="center"/>
    </xf>
    <xf numFmtId="0" fontId="24" fillId="10" borderId="5" xfId="0" applyFont="1" applyFill="1" applyBorder="1" applyAlignment="1">
      <alignment horizontal="left" vertical="center"/>
    </xf>
    <xf numFmtId="0" fontId="24" fillId="18" borderId="5" xfId="0" applyFont="1" applyFill="1" applyBorder="1" applyAlignment="1">
      <alignment horizontal="left"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21" xfId="0" applyFont="1" applyBorder="1" applyAlignment="1">
      <alignment vertical="center"/>
    </xf>
    <xf numFmtId="0" fontId="12" fillId="0" borderId="5" xfId="0" applyFont="1" applyBorder="1" applyAlignment="1">
      <alignment vertical="center"/>
    </xf>
    <xf numFmtId="0" fontId="12" fillId="0" borderId="6" xfId="0" applyFont="1" applyBorder="1" applyAlignment="1">
      <alignment vertical="center"/>
    </xf>
    <xf numFmtId="0" fontId="12" fillId="0" borderId="41" xfId="0" applyFont="1" applyBorder="1" applyAlignment="1">
      <alignment vertical="center"/>
    </xf>
    <xf numFmtId="167" fontId="5" fillId="11" borderId="24" xfId="2" applyNumberFormat="1" applyFont="1" applyFill="1" applyBorder="1" applyAlignment="1" applyProtection="1">
      <alignment horizontal="center" vertical="center"/>
      <protection locked="0"/>
    </xf>
    <xf numFmtId="3" fontId="9" fillId="11" borderId="21" xfId="0" applyNumberFormat="1" applyFont="1" applyFill="1" applyBorder="1" applyAlignment="1" applyProtection="1">
      <alignment vertical="center" wrapText="1"/>
      <protection locked="0"/>
    </xf>
    <xf numFmtId="167" fontId="5" fillId="11" borderId="22" xfId="2" applyNumberFormat="1" applyFont="1" applyFill="1" applyBorder="1" applyAlignment="1" applyProtection="1">
      <alignment horizontal="center" vertical="center"/>
      <protection locked="0"/>
    </xf>
    <xf numFmtId="167" fontId="5" fillId="11" borderId="13" xfId="2" applyNumberFormat="1" applyFont="1" applyFill="1" applyBorder="1" applyAlignment="1" applyProtection="1">
      <alignment horizontal="center" vertical="center"/>
      <protection locked="0"/>
    </xf>
    <xf numFmtId="167" fontId="5" fillId="11" borderId="27" xfId="2" applyNumberFormat="1" applyFont="1" applyFill="1" applyBorder="1" applyAlignment="1" applyProtection="1">
      <alignment horizontal="center" vertical="center"/>
      <protection locked="0"/>
    </xf>
    <xf numFmtId="0" fontId="5" fillId="11" borderId="13" xfId="0" applyFont="1" applyFill="1" applyBorder="1" applyAlignment="1" applyProtection="1">
      <alignment vertical="center" wrapText="1"/>
      <protection locked="0"/>
    </xf>
    <xf numFmtId="0" fontId="5" fillId="36" borderId="12" xfId="0" applyFont="1" applyFill="1" applyBorder="1" applyAlignment="1" applyProtection="1">
      <alignment vertical="center" wrapText="1"/>
      <protection locked="0"/>
    </xf>
    <xf numFmtId="1" fontId="5" fillId="0" borderId="0" xfId="0" applyNumberFormat="1" applyFont="1" applyAlignment="1">
      <alignment horizontal="center" vertical="center"/>
    </xf>
    <xf numFmtId="1" fontId="5" fillId="0" borderId="0" xfId="0" applyNumberFormat="1" applyFont="1" applyAlignment="1">
      <alignment horizontal="center" vertical="center" wrapText="1"/>
    </xf>
    <xf numFmtId="1" fontId="5" fillId="13" borderId="0" xfId="0" applyNumberFormat="1" applyFont="1" applyFill="1" applyAlignment="1">
      <alignment horizontal="center" vertical="center"/>
    </xf>
    <xf numFmtId="1" fontId="5" fillId="0" borderId="0" xfId="1" applyNumberFormat="1" applyFont="1" applyAlignment="1">
      <alignment horizontal="center" vertical="center"/>
    </xf>
    <xf numFmtId="2" fontId="5" fillId="0" borderId="0" xfId="0" applyNumberFormat="1" applyFont="1" applyAlignment="1">
      <alignment horizontal="center" vertical="center"/>
    </xf>
    <xf numFmtId="1" fontId="4" fillId="0" borderId="0" xfId="0" applyNumberFormat="1" applyFont="1" applyAlignment="1">
      <alignment horizontal="center" vertical="center"/>
    </xf>
    <xf numFmtId="0" fontId="14" fillId="10" borderId="0" xfId="0" applyFont="1" applyFill="1" applyAlignment="1">
      <alignment horizontal="center" vertical="center"/>
    </xf>
    <xf numFmtId="1" fontId="5" fillId="0" borderId="0" xfId="1" applyNumberFormat="1" applyFont="1" applyFill="1" applyAlignment="1">
      <alignment horizontal="center" vertical="center"/>
    </xf>
    <xf numFmtId="0" fontId="37" fillId="0" borderId="56" xfId="0" applyFont="1" applyBorder="1" applyAlignment="1">
      <alignment horizontal="left" vertical="center" wrapText="1"/>
    </xf>
    <xf numFmtId="0" fontId="38" fillId="41" borderId="56" xfId="0" applyFont="1" applyFill="1" applyBorder="1" applyAlignment="1">
      <alignment horizontal="left" vertical="center" wrapText="1"/>
    </xf>
    <xf numFmtId="0" fontId="38" fillId="0" borderId="56" xfId="0" applyFont="1" applyBorder="1" applyAlignment="1">
      <alignment horizontal="left" vertical="center" wrapText="1"/>
    </xf>
    <xf numFmtId="0" fontId="32" fillId="0" borderId="56" xfId="0" applyFont="1" applyBorder="1" applyAlignment="1">
      <alignment horizontal="left" vertical="center" wrapText="1"/>
    </xf>
    <xf numFmtId="3" fontId="39" fillId="0" borderId="56" xfId="0" applyNumberFormat="1" applyFont="1" applyBorder="1" applyAlignment="1">
      <alignment horizontal="right" vertical="center" shrinkToFit="1"/>
    </xf>
    <xf numFmtId="3" fontId="39" fillId="0" borderId="56" xfId="0" applyNumberFormat="1" applyFont="1" applyBorder="1" applyAlignment="1">
      <alignment horizontal="right" vertical="center" wrapText="1" shrinkToFit="1"/>
    </xf>
    <xf numFmtId="0" fontId="32" fillId="0" borderId="56" xfId="0" applyFont="1" applyBorder="1" applyAlignment="1">
      <alignment horizontal="center" vertical="center" wrapText="1"/>
    </xf>
    <xf numFmtId="0" fontId="38" fillId="42" borderId="56" xfId="0" applyFont="1" applyFill="1" applyBorder="1" applyAlignment="1">
      <alignment horizontal="left" vertical="center" wrapText="1"/>
    </xf>
    <xf numFmtId="0" fontId="37" fillId="0" borderId="0" xfId="0" applyFont="1" applyAlignment="1">
      <alignment horizontal="center" vertical="center" wrapText="1"/>
    </xf>
    <xf numFmtId="0" fontId="37" fillId="0" borderId="56" xfId="0" applyFont="1" applyBorder="1" applyAlignment="1">
      <alignment horizontal="center" vertical="center" wrapText="1"/>
    </xf>
    <xf numFmtId="0" fontId="37" fillId="0" borderId="0" xfId="0" applyFont="1" applyAlignment="1">
      <alignment horizontal="left" vertical="center" wrapText="1"/>
    </xf>
    <xf numFmtId="0" fontId="37" fillId="0" borderId="0" xfId="0" applyFont="1" applyAlignment="1">
      <alignment horizontal="right" vertical="center" wrapText="1"/>
    </xf>
    <xf numFmtId="0" fontId="37" fillId="0" borderId="56" xfId="0" applyFont="1" applyBorder="1" applyAlignment="1">
      <alignment horizontal="right" vertical="center" wrapText="1"/>
    </xf>
    <xf numFmtId="1" fontId="36" fillId="41" borderId="56" xfId="0" applyNumberFormat="1" applyFont="1" applyFill="1" applyBorder="1" applyAlignment="1">
      <alignment horizontal="left" vertical="center" shrinkToFit="1"/>
    </xf>
    <xf numFmtId="1" fontId="39" fillId="0" borderId="56" xfId="0" applyNumberFormat="1" applyFont="1" applyBorder="1" applyAlignment="1">
      <alignment horizontal="left" vertical="center" shrinkToFit="1"/>
    </xf>
    <xf numFmtId="1" fontId="36" fillId="0" borderId="56" xfId="0" applyNumberFormat="1" applyFont="1" applyBorder="1" applyAlignment="1">
      <alignment horizontal="left" vertical="center" shrinkToFit="1"/>
    </xf>
    <xf numFmtId="170" fontId="36" fillId="0" borderId="56" xfId="0" applyNumberFormat="1" applyFont="1" applyBorder="1" applyAlignment="1">
      <alignment horizontal="left" vertical="center" shrinkToFit="1"/>
    </xf>
    <xf numFmtId="1" fontId="36" fillId="42" borderId="56" xfId="0" applyNumberFormat="1" applyFont="1" applyFill="1" applyBorder="1" applyAlignment="1">
      <alignment horizontal="left" vertical="center" shrinkToFit="1"/>
    </xf>
    <xf numFmtId="1" fontId="39" fillId="0" borderId="56" xfId="0" applyNumberFormat="1" applyFont="1" applyBorder="1" applyAlignment="1">
      <alignment horizontal="right" vertical="center" shrinkToFit="1"/>
    </xf>
    <xf numFmtId="4" fontId="39" fillId="0" borderId="56" xfId="0" applyNumberFormat="1" applyFont="1" applyBorder="1" applyAlignment="1">
      <alignment horizontal="right" vertical="center" shrinkToFit="1"/>
    </xf>
    <xf numFmtId="1" fontId="36" fillId="43" borderId="56" xfId="0" applyNumberFormat="1" applyFont="1" applyFill="1" applyBorder="1" applyAlignment="1">
      <alignment horizontal="left" vertical="center" shrinkToFit="1"/>
    </xf>
    <xf numFmtId="0" fontId="38" fillId="43" borderId="56" xfId="0" applyFont="1" applyFill="1" applyBorder="1" applyAlignment="1">
      <alignment horizontal="left" vertical="center" wrapText="1"/>
    </xf>
    <xf numFmtId="0" fontId="38" fillId="18" borderId="56" xfId="0" applyFont="1" applyFill="1" applyBorder="1" applyAlignment="1">
      <alignment horizontal="left" vertical="center" wrapText="1"/>
    </xf>
    <xf numFmtId="0" fontId="38" fillId="18" borderId="56" xfId="0" applyFont="1" applyFill="1" applyBorder="1" applyAlignment="1">
      <alignment horizontal="center" vertical="center" wrapText="1"/>
    </xf>
    <xf numFmtId="0" fontId="38" fillId="18" borderId="57" xfId="0" applyFont="1" applyFill="1" applyBorder="1" applyAlignment="1">
      <alignment horizontal="right" vertical="center" wrapText="1"/>
    </xf>
    <xf numFmtId="0" fontId="37" fillId="18" borderId="56" xfId="0" applyFont="1" applyFill="1" applyBorder="1" applyAlignment="1">
      <alignment horizontal="left" vertical="center" wrapText="1"/>
    </xf>
    <xf numFmtId="0" fontId="37" fillId="18" borderId="56" xfId="0" applyFont="1" applyFill="1" applyBorder="1" applyAlignment="1">
      <alignment horizontal="center" vertical="center" wrapText="1"/>
    </xf>
    <xf numFmtId="0" fontId="37" fillId="18" borderId="56" xfId="0" applyFont="1" applyFill="1" applyBorder="1" applyAlignment="1">
      <alignment horizontal="right" vertical="center" wrapText="1"/>
    </xf>
    <xf numFmtId="0" fontId="41" fillId="45" borderId="24" xfId="0" applyFont="1" applyFill="1" applyBorder="1" applyAlignment="1" applyProtection="1">
      <alignment vertical="center" wrapText="1"/>
      <protection locked="0"/>
    </xf>
    <xf numFmtId="167" fontId="41" fillId="45" borderId="24" xfId="2" applyNumberFormat="1" applyFont="1" applyFill="1" applyBorder="1" applyAlignment="1" applyProtection="1">
      <alignment horizontal="center" vertical="center"/>
      <protection locked="0"/>
    </xf>
    <xf numFmtId="0" fontId="41" fillId="45" borderId="21" xfId="0" applyFont="1" applyFill="1" applyBorder="1" applyAlignment="1" applyProtection="1">
      <alignment vertical="center" wrapText="1"/>
      <protection locked="0"/>
    </xf>
    <xf numFmtId="167" fontId="41" fillId="45" borderId="21" xfId="2" applyNumberFormat="1" applyFont="1" applyFill="1" applyBorder="1" applyAlignment="1" applyProtection="1">
      <alignment horizontal="center" vertical="center"/>
      <protection locked="0"/>
    </xf>
    <xf numFmtId="0" fontId="41" fillId="45" borderId="27" xfId="0" applyFont="1" applyFill="1" applyBorder="1" applyAlignment="1" applyProtection="1">
      <alignment vertical="center" wrapText="1"/>
      <protection locked="0"/>
    </xf>
    <xf numFmtId="167" fontId="41" fillId="45" borderId="27" xfId="2" applyNumberFormat="1" applyFont="1" applyFill="1" applyBorder="1" applyAlignment="1" applyProtection="1">
      <alignment horizontal="center" vertical="center"/>
      <protection locked="0"/>
    </xf>
    <xf numFmtId="171" fontId="9" fillId="3" borderId="24" xfId="0" applyNumberFormat="1" applyFont="1" applyFill="1" applyBorder="1" applyAlignment="1">
      <alignment vertical="center" wrapText="1"/>
    </xf>
    <xf numFmtId="171" fontId="9" fillId="11" borderId="24" xfId="0" applyNumberFormat="1" applyFont="1" applyFill="1" applyBorder="1" applyAlignment="1" applyProtection="1">
      <alignment vertical="center" wrapText="1"/>
      <protection locked="0"/>
    </xf>
    <xf numFmtId="171" fontId="9" fillId="3" borderId="21" xfId="0" applyNumberFormat="1" applyFont="1" applyFill="1" applyBorder="1" applyAlignment="1">
      <alignment vertical="center" wrapText="1"/>
    </xf>
    <xf numFmtId="171" fontId="9" fillId="3" borderId="27" xfId="0" applyNumberFormat="1" applyFont="1" applyFill="1" applyBorder="1" applyAlignment="1">
      <alignment vertical="center" wrapText="1"/>
    </xf>
    <xf numFmtId="4" fontId="9" fillId="3" borderId="24" xfId="0" applyNumberFormat="1" applyFont="1" applyFill="1" applyBorder="1" applyAlignment="1">
      <alignment vertical="center" wrapText="1"/>
    </xf>
    <xf numFmtId="4" fontId="9" fillId="11" borderId="24" xfId="0" applyNumberFormat="1" applyFont="1" applyFill="1" applyBorder="1" applyAlignment="1" applyProtection="1">
      <alignment vertical="center" wrapText="1"/>
      <protection locked="0"/>
    </xf>
    <xf numFmtId="4" fontId="9" fillId="3" borderId="21" xfId="0" applyNumberFormat="1" applyFont="1" applyFill="1" applyBorder="1" applyAlignment="1">
      <alignment vertical="center" wrapText="1"/>
    </xf>
    <xf numFmtId="4" fontId="9" fillId="11" borderId="21" xfId="0" applyNumberFormat="1" applyFont="1" applyFill="1" applyBorder="1" applyAlignment="1" applyProtection="1">
      <alignment vertical="center" wrapText="1"/>
      <protection locked="0"/>
    </xf>
    <xf numFmtId="4" fontId="9" fillId="3" borderId="27" xfId="0" applyNumberFormat="1" applyFont="1" applyFill="1" applyBorder="1" applyAlignment="1">
      <alignment vertical="center" wrapText="1"/>
    </xf>
    <xf numFmtId="4" fontId="9" fillId="11" borderId="27" xfId="0" applyNumberFormat="1" applyFont="1" applyFill="1" applyBorder="1" applyAlignment="1" applyProtection="1">
      <alignment vertical="center" wrapText="1"/>
      <protection locked="0"/>
    </xf>
    <xf numFmtId="4" fontId="10" fillId="3" borderId="24" xfId="0" applyNumberFormat="1" applyFont="1" applyFill="1" applyBorder="1" applyAlignment="1">
      <alignment vertical="center" wrapText="1"/>
    </xf>
    <xf numFmtId="4" fontId="10" fillId="3" borderId="21" xfId="0" applyNumberFormat="1" applyFont="1" applyFill="1" applyBorder="1" applyAlignment="1">
      <alignment vertical="center" wrapText="1"/>
    </xf>
    <xf numFmtId="0" fontId="44" fillId="11" borderId="24" xfId="0" applyFont="1" applyFill="1" applyBorder="1" applyAlignment="1" applyProtection="1">
      <alignment vertical="center" wrapText="1"/>
      <protection locked="0"/>
    </xf>
    <xf numFmtId="0" fontId="45" fillId="36" borderId="24" xfId="0" applyFont="1" applyFill="1" applyBorder="1" applyAlignment="1" applyProtection="1">
      <alignment vertical="center" wrapText="1"/>
      <protection locked="0"/>
    </xf>
    <xf numFmtId="0" fontId="45" fillId="11" borderId="24" xfId="0" applyFont="1" applyFill="1" applyBorder="1" applyAlignment="1" applyProtection="1">
      <alignment vertical="center" wrapText="1"/>
      <protection locked="0"/>
    </xf>
    <xf numFmtId="167" fontId="45" fillId="11" borderId="21" xfId="2" applyNumberFormat="1" applyFont="1" applyFill="1" applyBorder="1" applyAlignment="1" applyProtection="1">
      <alignment horizontal="center" vertical="center"/>
      <protection locked="0"/>
    </xf>
    <xf numFmtId="3" fontId="42" fillId="3" borderId="24" xfId="0" applyNumberFormat="1" applyFont="1" applyFill="1" applyBorder="1" applyAlignment="1">
      <alignment vertical="center" wrapText="1"/>
    </xf>
    <xf numFmtId="3" fontId="42" fillId="11" borderId="24" xfId="0" applyNumberFormat="1" applyFont="1" applyFill="1" applyBorder="1" applyAlignment="1" applyProtection="1">
      <alignment vertical="center" wrapText="1"/>
      <protection locked="0"/>
    </xf>
    <xf numFmtId="0" fontId="44" fillId="11" borderId="21" xfId="0" applyFont="1" applyFill="1" applyBorder="1" applyAlignment="1" applyProtection="1">
      <alignment vertical="center" wrapText="1"/>
      <protection locked="0"/>
    </xf>
    <xf numFmtId="0" fontId="45" fillId="36" borderId="21" xfId="0" applyFont="1" applyFill="1" applyBorder="1" applyAlignment="1" applyProtection="1">
      <alignment vertical="center" wrapText="1"/>
      <protection locked="0"/>
    </xf>
    <xf numFmtId="0" fontId="45" fillId="11" borderId="21" xfId="0" applyFont="1" applyFill="1" applyBorder="1" applyAlignment="1" applyProtection="1">
      <alignment vertical="center" wrapText="1"/>
      <protection locked="0"/>
    </xf>
    <xf numFmtId="3" fontId="42" fillId="3" borderId="21" xfId="0" applyNumberFormat="1" applyFont="1" applyFill="1" applyBorder="1" applyAlignment="1">
      <alignment vertical="center" wrapText="1"/>
    </xf>
    <xf numFmtId="3" fontId="42" fillId="11" borderId="21" xfId="0" applyNumberFormat="1" applyFont="1" applyFill="1" applyBorder="1" applyAlignment="1" applyProtection="1">
      <alignment vertical="center" wrapText="1"/>
      <protection locked="0"/>
    </xf>
    <xf numFmtId="0" fontId="45" fillId="36" borderId="27" xfId="0" applyFont="1" applyFill="1" applyBorder="1" applyAlignment="1" applyProtection="1">
      <alignment vertical="center" wrapText="1"/>
      <protection locked="0"/>
    </xf>
    <xf numFmtId="3" fontId="42" fillId="3" borderId="27" xfId="0" applyNumberFormat="1" applyFont="1" applyFill="1" applyBorder="1" applyAlignment="1">
      <alignment vertical="center" wrapText="1"/>
    </xf>
    <xf numFmtId="3" fontId="42" fillId="11" borderId="27" xfId="0" applyNumberFormat="1" applyFont="1" applyFill="1" applyBorder="1" applyAlignment="1" applyProtection="1">
      <alignment vertical="center" wrapText="1"/>
      <protection locked="0"/>
    </xf>
    <xf numFmtId="0" fontId="44" fillId="11" borderId="22" xfId="0" applyFont="1" applyFill="1" applyBorder="1" applyAlignment="1" applyProtection="1">
      <alignment vertical="center" wrapText="1"/>
      <protection locked="0"/>
    </xf>
    <xf numFmtId="167" fontId="45" fillId="11" borderId="13" xfId="2" applyNumberFormat="1" applyFont="1" applyFill="1" applyBorder="1" applyAlignment="1" applyProtection="1">
      <alignment horizontal="center" vertical="center"/>
      <protection locked="0"/>
    </xf>
    <xf numFmtId="0" fontId="44" fillId="11" borderId="27" xfId="0" applyFont="1" applyFill="1" applyBorder="1" applyAlignment="1" applyProtection="1">
      <alignment vertical="center" wrapText="1"/>
      <protection locked="0"/>
    </xf>
    <xf numFmtId="0" fontId="45" fillId="11" borderId="27" xfId="0" applyFont="1" applyFill="1" applyBorder="1" applyAlignment="1" applyProtection="1">
      <alignment vertical="center" wrapText="1"/>
      <protection locked="0"/>
    </xf>
    <xf numFmtId="167" fontId="45" fillId="11" borderId="27" xfId="2" applyNumberFormat="1" applyFont="1" applyFill="1" applyBorder="1" applyAlignment="1" applyProtection="1">
      <alignment horizontal="center" vertical="center"/>
      <protection locked="0"/>
    </xf>
    <xf numFmtId="3" fontId="9" fillId="11" borderId="21" xfId="0" applyNumberFormat="1" applyFont="1" applyFill="1" applyBorder="1" applyAlignment="1" applyProtection="1">
      <alignment vertical="center"/>
      <protection locked="0"/>
    </xf>
    <xf numFmtId="0" fontId="5" fillId="11" borderId="22" xfId="0" applyFont="1" applyFill="1" applyBorder="1" applyAlignment="1" applyProtection="1">
      <alignment vertical="center" wrapText="1"/>
      <protection locked="0"/>
    </xf>
    <xf numFmtId="0" fontId="48" fillId="11" borderId="24" xfId="0" applyFont="1" applyFill="1" applyBorder="1" applyAlignment="1" applyProtection="1">
      <alignment vertical="center" wrapText="1"/>
      <protection locked="0"/>
    </xf>
    <xf numFmtId="0" fontId="48" fillId="11" borderId="21" xfId="0" applyFont="1" applyFill="1" applyBorder="1" applyAlignment="1" applyProtection="1">
      <alignment vertical="center" wrapText="1"/>
      <protection locked="0"/>
    </xf>
    <xf numFmtId="0" fontId="48" fillId="11" borderId="27" xfId="0" applyFont="1" applyFill="1" applyBorder="1" applyAlignment="1" applyProtection="1">
      <alignment vertical="center" wrapText="1"/>
      <protection locked="0"/>
    </xf>
    <xf numFmtId="0" fontId="49" fillId="36" borderId="24" xfId="0" applyFont="1" applyFill="1" applyBorder="1" applyAlignment="1" applyProtection="1">
      <alignment vertical="center" wrapText="1"/>
      <protection locked="0"/>
    </xf>
    <xf numFmtId="3" fontId="48" fillId="3" borderId="24" xfId="0" applyNumberFormat="1" applyFont="1" applyFill="1" applyBorder="1" applyAlignment="1">
      <alignment vertical="center" wrapText="1"/>
    </xf>
    <xf numFmtId="3" fontId="48" fillId="11" borderId="24" xfId="0" applyNumberFormat="1" applyFont="1" applyFill="1" applyBorder="1" applyAlignment="1" applyProtection="1">
      <alignment vertical="center" wrapText="1"/>
      <protection locked="0"/>
    </xf>
    <xf numFmtId="0" fontId="49" fillId="36" borderId="21" xfId="0" applyFont="1" applyFill="1" applyBorder="1" applyAlignment="1" applyProtection="1">
      <alignment vertical="center" wrapText="1"/>
      <protection locked="0"/>
    </xf>
    <xf numFmtId="3" fontId="48" fillId="3" borderId="21" xfId="0" applyNumberFormat="1" applyFont="1" applyFill="1" applyBorder="1" applyAlignment="1">
      <alignment vertical="center" wrapText="1"/>
    </xf>
    <xf numFmtId="3" fontId="48" fillId="11" borderId="21" xfId="0" applyNumberFormat="1" applyFont="1" applyFill="1" applyBorder="1" applyAlignment="1" applyProtection="1">
      <alignment vertical="center" wrapText="1"/>
      <protection locked="0"/>
    </xf>
    <xf numFmtId="0" fontId="49" fillId="36" borderId="27" xfId="0" applyFont="1" applyFill="1" applyBorder="1" applyAlignment="1" applyProtection="1">
      <alignment vertical="center" wrapText="1"/>
      <protection locked="0"/>
    </xf>
    <xf numFmtId="0" fontId="49" fillId="11" borderId="27" xfId="0" applyFont="1" applyFill="1" applyBorder="1" applyAlignment="1" applyProtection="1">
      <alignment vertical="center" wrapText="1"/>
      <protection locked="0"/>
    </xf>
    <xf numFmtId="167" fontId="49" fillId="11" borderId="27" xfId="2" applyNumberFormat="1" applyFont="1" applyFill="1" applyBorder="1" applyAlignment="1" applyProtection="1">
      <alignment horizontal="center" vertical="center"/>
      <protection locked="0"/>
    </xf>
    <xf numFmtId="3" fontId="48" fillId="3" borderId="27" xfId="0" applyNumberFormat="1" applyFont="1" applyFill="1" applyBorder="1" applyAlignment="1">
      <alignment vertical="center" wrapText="1"/>
    </xf>
    <xf numFmtId="3" fontId="48" fillId="11" borderId="27" xfId="0" applyNumberFormat="1" applyFont="1" applyFill="1" applyBorder="1" applyAlignment="1" applyProtection="1">
      <alignment vertical="center" wrapText="1"/>
      <protection locked="0"/>
    </xf>
    <xf numFmtId="171" fontId="9" fillId="11" borderId="24" xfId="0" applyNumberFormat="1" applyFont="1" applyFill="1" applyBorder="1" applyAlignment="1" applyProtection="1">
      <alignment vertical="center"/>
      <protection locked="0"/>
    </xf>
    <xf numFmtId="3" fontId="45" fillId="11" borderId="27" xfId="0" applyNumberFormat="1" applyFont="1" applyFill="1" applyBorder="1" applyAlignment="1" applyProtection="1">
      <alignment vertical="center" wrapText="1"/>
      <protection locked="0"/>
    </xf>
    <xf numFmtId="0" fontId="9" fillId="11" borderId="24" xfId="0" applyFont="1" applyFill="1" applyBorder="1" applyAlignment="1" applyProtection="1">
      <alignment vertical="center" wrapText="1"/>
      <protection locked="0"/>
    </xf>
    <xf numFmtId="0" fontId="9" fillId="11" borderId="21" xfId="0" applyFont="1" applyFill="1" applyBorder="1" applyAlignment="1" applyProtection="1">
      <alignment vertical="center" wrapText="1"/>
      <protection locked="0"/>
    </xf>
    <xf numFmtId="0" fontId="9" fillId="11" borderId="27" xfId="0" applyFont="1" applyFill="1" applyBorder="1" applyAlignment="1" applyProtection="1">
      <alignment vertical="center" wrapText="1"/>
      <protection locked="0"/>
    </xf>
    <xf numFmtId="0" fontId="9" fillId="13" borderId="22" xfId="0" applyFont="1" applyFill="1" applyBorder="1" applyAlignment="1">
      <alignment horizontal="center" vertical="center" wrapText="1"/>
    </xf>
    <xf numFmtId="3" fontId="25" fillId="15" borderId="22" xfId="2" applyNumberFormat="1" applyFont="1" applyFill="1" applyBorder="1" applyAlignment="1">
      <alignment horizontal="center" vertical="center"/>
    </xf>
    <xf numFmtId="3" fontId="25" fillId="29" borderId="22" xfId="2" applyNumberFormat="1" applyFont="1" applyFill="1" applyBorder="1" applyAlignment="1">
      <alignment horizontal="center" vertical="center"/>
    </xf>
    <xf numFmtId="3" fontId="25" fillId="9" borderId="22" xfId="2" applyNumberFormat="1" applyFont="1" applyFill="1" applyBorder="1" applyAlignment="1">
      <alignment horizontal="center" vertical="center"/>
    </xf>
    <xf numFmtId="3" fontId="25" fillId="5" borderId="22" xfId="2" applyNumberFormat="1" applyFont="1" applyFill="1" applyBorder="1" applyAlignment="1" applyProtection="1">
      <alignment horizontal="center" vertical="center"/>
    </xf>
    <xf numFmtId="0" fontId="9" fillId="0" borderId="30" xfId="0" applyFont="1" applyBorder="1" applyAlignment="1">
      <alignment vertical="center" wrapText="1"/>
    </xf>
    <xf numFmtId="0" fontId="9" fillId="7" borderId="30" xfId="0" applyFont="1" applyFill="1" applyBorder="1" applyAlignment="1">
      <alignment vertical="center" wrapText="1"/>
    </xf>
    <xf numFmtId="3" fontId="10" fillId="12" borderId="22" xfId="2" applyNumberFormat="1" applyFont="1" applyFill="1" applyBorder="1" applyAlignment="1">
      <alignment horizontal="center" vertical="center"/>
    </xf>
    <xf numFmtId="3" fontId="9" fillId="0" borderId="22" xfId="2" applyNumberFormat="1" applyFont="1" applyFill="1" applyBorder="1" applyAlignment="1">
      <alignment horizontal="center" vertical="center"/>
    </xf>
    <xf numFmtId="0" fontId="9" fillId="5" borderId="22" xfId="0" applyFont="1" applyFill="1" applyBorder="1" applyAlignment="1" applyProtection="1">
      <alignment horizontal="center" vertical="center"/>
      <protection locked="0"/>
    </xf>
    <xf numFmtId="0" fontId="9" fillId="15" borderId="22" xfId="0" applyFont="1" applyFill="1" applyBorder="1" applyAlignment="1" applyProtection="1">
      <alignment horizontal="center" vertical="center"/>
      <protection locked="0"/>
    </xf>
    <xf numFmtId="0" fontId="9" fillId="11" borderId="22" xfId="0" applyFont="1" applyFill="1" applyBorder="1" applyAlignment="1">
      <alignment vertical="center" wrapText="1"/>
    </xf>
    <xf numFmtId="0" fontId="9" fillId="29" borderId="22" xfId="0" applyFont="1" applyFill="1" applyBorder="1" applyAlignment="1" applyProtection="1">
      <alignment horizontal="center" vertical="center"/>
      <protection locked="0"/>
    </xf>
    <xf numFmtId="0" fontId="9" fillId="23" borderId="22" xfId="0" applyFont="1" applyFill="1" applyBorder="1" applyAlignment="1" applyProtection="1">
      <alignment horizontal="center" vertical="center"/>
      <protection locked="0"/>
    </xf>
    <xf numFmtId="3" fontId="25" fillId="13" borderId="22" xfId="2" applyNumberFormat="1" applyFont="1" applyFill="1" applyBorder="1" applyAlignment="1" applyProtection="1">
      <alignment horizontal="center" vertical="center"/>
    </xf>
    <xf numFmtId="0" fontId="9" fillId="21" borderId="54" xfId="0" applyFont="1" applyFill="1" applyBorder="1" applyAlignment="1">
      <alignment vertical="center" wrapText="1"/>
    </xf>
    <xf numFmtId="0" fontId="9" fillId="21" borderId="44" xfId="0" applyFont="1" applyFill="1" applyBorder="1" applyAlignment="1">
      <alignment vertical="center" wrapText="1"/>
    </xf>
    <xf numFmtId="0" fontId="9" fillId="21" borderId="55" xfId="0" applyFont="1" applyFill="1" applyBorder="1" applyAlignment="1">
      <alignment vertical="center" wrapText="1"/>
    </xf>
    <xf numFmtId="0" fontId="9" fillId="21" borderId="22" xfId="0" applyFont="1" applyFill="1" applyBorder="1" applyAlignment="1">
      <alignment vertical="center" wrapText="1"/>
    </xf>
    <xf numFmtId="9" fontId="10" fillId="12" borderId="22" xfId="2" applyFont="1" applyFill="1" applyBorder="1" applyAlignment="1">
      <alignment horizontal="center" vertical="center"/>
    </xf>
    <xf numFmtId="9" fontId="9" fillId="0" borderId="22" xfId="2" applyFont="1" applyFill="1" applyBorder="1" applyAlignment="1">
      <alignment horizontal="center" vertical="center"/>
    </xf>
    <xf numFmtId="9" fontId="9" fillId="5" borderId="22" xfId="0" applyNumberFormat="1" applyFont="1" applyFill="1" applyBorder="1" applyAlignment="1" applyProtection="1">
      <alignment horizontal="center" vertical="center"/>
      <protection locked="0"/>
    </xf>
    <xf numFmtId="9" fontId="9" fillId="15" borderId="22" xfId="0" applyNumberFormat="1" applyFont="1" applyFill="1" applyBorder="1" applyAlignment="1" applyProtection="1">
      <alignment horizontal="center" vertical="center"/>
      <protection locked="0"/>
    </xf>
    <xf numFmtId="9" fontId="9" fillId="29" borderId="22" xfId="0" applyNumberFormat="1" applyFont="1" applyFill="1" applyBorder="1" applyAlignment="1" applyProtection="1">
      <alignment horizontal="center" vertical="center"/>
      <protection locked="0"/>
    </xf>
    <xf numFmtId="9" fontId="9" fillId="23" borderId="22" xfId="0" applyNumberFormat="1" applyFont="1" applyFill="1" applyBorder="1" applyAlignment="1" applyProtection="1">
      <alignment horizontal="center" vertical="center"/>
      <protection locked="0"/>
    </xf>
    <xf numFmtId="0" fontId="24" fillId="2" borderId="6" xfId="0" applyFont="1" applyFill="1" applyBorder="1" applyAlignment="1">
      <alignment vertical="center"/>
    </xf>
    <xf numFmtId="0" fontId="24" fillId="2" borderId="7" xfId="0" applyFont="1" applyFill="1" applyBorder="1" applyAlignment="1">
      <alignment vertical="center"/>
    </xf>
    <xf numFmtId="0" fontId="24" fillId="15" borderId="5" xfId="0" applyFont="1" applyFill="1" applyBorder="1" applyAlignment="1">
      <alignment vertical="center"/>
    </xf>
    <xf numFmtId="0" fontId="24" fillId="25" borderId="5" xfId="0" applyFont="1" applyFill="1" applyBorder="1" applyAlignment="1">
      <alignment vertical="center"/>
    </xf>
    <xf numFmtId="0" fontId="24" fillId="25" borderId="6" xfId="0" applyFont="1" applyFill="1" applyBorder="1" applyAlignment="1">
      <alignment vertical="center"/>
    </xf>
    <xf numFmtId="0" fontId="24" fillId="25" borderId="7" xfId="0" applyFont="1" applyFill="1" applyBorder="1" applyAlignment="1">
      <alignment vertical="center"/>
    </xf>
    <xf numFmtId="0" fontId="24" fillId="15" borderId="6" xfId="0" applyFont="1" applyFill="1" applyBorder="1" applyAlignment="1">
      <alignment horizontal="center" vertical="center"/>
    </xf>
    <xf numFmtId="0" fontId="24" fillId="15" borderId="7" xfId="0" applyFont="1" applyFill="1" applyBorder="1" applyAlignment="1">
      <alignment horizontal="center" vertical="center"/>
    </xf>
    <xf numFmtId="167" fontId="6" fillId="0" borderId="21" xfId="2" applyNumberFormat="1" applyFont="1" applyFill="1" applyBorder="1" applyAlignment="1">
      <alignment horizontal="center" vertical="center"/>
    </xf>
    <xf numFmtId="167" fontId="8" fillId="0" borderId="21" xfId="2" applyNumberFormat="1" applyFont="1" applyBorder="1" applyAlignment="1">
      <alignment horizontal="center" vertical="center"/>
    </xf>
    <xf numFmtId="3" fontId="5" fillId="2" borderId="21" xfId="0" applyNumberFormat="1" applyFont="1" applyFill="1" applyBorder="1" applyAlignment="1">
      <alignment horizontal="center" vertical="center"/>
    </xf>
    <xf numFmtId="0" fontId="5" fillId="36" borderId="13" xfId="0" applyFont="1" applyFill="1" applyBorder="1" applyAlignment="1" applyProtection="1">
      <alignment vertical="center" wrapText="1"/>
      <protection locked="0"/>
    </xf>
    <xf numFmtId="0" fontId="5" fillId="0" borderId="21" xfId="0" applyFont="1" applyBorder="1" applyAlignment="1">
      <alignment vertical="center" wrapText="1"/>
    </xf>
    <xf numFmtId="167" fontId="5" fillId="0" borderId="21" xfId="2" applyNumberFormat="1" applyFont="1" applyBorder="1" applyAlignment="1">
      <alignment horizontal="center" vertical="center"/>
    </xf>
    <xf numFmtId="0" fontId="5" fillId="0" borderId="21" xfId="0" applyFont="1" applyBorder="1" applyAlignment="1">
      <alignment horizontal="left" vertical="center"/>
    </xf>
    <xf numFmtId="165" fontId="6" fillId="0" borderId="21" xfId="1" applyNumberFormat="1" applyFont="1" applyBorder="1" applyAlignment="1">
      <alignment horizontal="center" vertical="center"/>
    </xf>
    <xf numFmtId="3" fontId="5" fillId="0" borderId="21" xfId="0" applyNumberFormat="1" applyFont="1" applyBorder="1" applyAlignment="1">
      <alignment vertical="center"/>
    </xf>
    <xf numFmtId="164" fontId="5" fillId="0" borderId="21" xfId="1" applyNumberFormat="1" applyFont="1" applyBorder="1" applyAlignment="1">
      <alignment vertical="center"/>
    </xf>
    <xf numFmtId="164" fontId="4" fillId="0" borderId="21" xfId="1" applyNumberFormat="1" applyFont="1" applyBorder="1" applyAlignment="1">
      <alignment vertical="center"/>
    </xf>
    <xf numFmtId="0" fontId="5" fillId="11" borderId="21" xfId="0" applyFont="1" applyFill="1" applyBorder="1" applyAlignment="1" applyProtection="1">
      <alignment vertical="top" wrapText="1"/>
      <protection locked="0"/>
    </xf>
    <xf numFmtId="0" fontId="5" fillId="11" borderId="66" xfId="0" applyFont="1" applyFill="1" applyBorder="1" applyAlignment="1" applyProtection="1">
      <alignment vertical="center" wrapText="1"/>
      <protection locked="0"/>
    </xf>
    <xf numFmtId="0" fontId="5" fillId="36" borderId="67" xfId="0" applyFont="1" applyFill="1" applyBorder="1" applyAlignment="1" applyProtection="1">
      <alignment vertical="center" wrapText="1"/>
      <protection locked="0"/>
    </xf>
    <xf numFmtId="0" fontId="5" fillId="36" borderId="68" xfId="0" applyFont="1" applyFill="1" applyBorder="1" applyAlignment="1" applyProtection="1">
      <alignment vertical="center" wrapText="1"/>
      <protection locked="0"/>
    </xf>
    <xf numFmtId="0" fontId="5" fillId="11" borderId="68" xfId="0" applyFont="1" applyFill="1" applyBorder="1" applyAlignment="1" applyProtection="1">
      <alignment vertical="center" wrapText="1"/>
      <protection locked="0"/>
    </xf>
    <xf numFmtId="167" fontId="5" fillId="11" borderId="68" xfId="2" applyNumberFormat="1" applyFont="1" applyFill="1" applyBorder="1" applyAlignment="1" applyProtection="1">
      <alignment horizontal="center" vertical="center"/>
      <protection locked="0"/>
    </xf>
    <xf numFmtId="167" fontId="5" fillId="11" borderId="69" xfId="2" applyNumberFormat="1" applyFont="1" applyFill="1" applyBorder="1" applyAlignment="1" applyProtection="1">
      <alignment horizontal="center" vertical="center"/>
      <protection locked="0"/>
    </xf>
    <xf numFmtId="0" fontId="5" fillId="11" borderId="70" xfId="0" applyFont="1" applyFill="1" applyBorder="1" applyAlignment="1" applyProtection="1">
      <alignment vertical="center" wrapText="1"/>
      <protection locked="0"/>
    </xf>
    <xf numFmtId="0" fontId="5" fillId="36" borderId="7" xfId="0" applyFont="1" applyFill="1" applyBorder="1" applyAlignment="1" applyProtection="1">
      <alignment vertical="center" wrapText="1"/>
      <protection locked="0"/>
    </xf>
    <xf numFmtId="167" fontId="5" fillId="11" borderId="71" xfId="2" applyNumberFormat="1" applyFont="1" applyFill="1" applyBorder="1" applyAlignment="1" applyProtection="1">
      <alignment horizontal="center" vertical="center"/>
      <protection locked="0"/>
    </xf>
    <xf numFmtId="0" fontId="5" fillId="11" borderId="72" xfId="0" applyFont="1" applyFill="1" applyBorder="1" applyAlignment="1" applyProtection="1">
      <alignment vertical="center" wrapText="1"/>
      <protection locked="0"/>
    </xf>
    <xf numFmtId="0" fontId="5" fillId="36" borderId="73" xfId="0" applyFont="1" applyFill="1" applyBorder="1" applyAlignment="1" applyProtection="1">
      <alignment vertical="center" wrapText="1"/>
      <protection locked="0"/>
    </xf>
    <xf numFmtId="0" fontId="5" fillId="36" borderId="74" xfId="0" applyFont="1" applyFill="1" applyBorder="1" applyAlignment="1" applyProtection="1">
      <alignment vertical="center" wrapText="1"/>
      <protection locked="0"/>
    </xf>
    <xf numFmtId="0" fontId="5" fillId="11" borderId="74" xfId="0" applyFont="1" applyFill="1" applyBorder="1" applyAlignment="1" applyProtection="1">
      <alignment vertical="center" wrapText="1"/>
      <protection locked="0"/>
    </xf>
    <xf numFmtId="167" fontId="5" fillId="11" borderId="74" xfId="2" applyNumberFormat="1" applyFont="1" applyFill="1" applyBorder="1" applyAlignment="1" applyProtection="1">
      <alignment horizontal="center" vertical="center"/>
      <protection locked="0"/>
    </xf>
    <xf numFmtId="167" fontId="5" fillId="11" borderId="75" xfId="2" applyNumberFormat="1" applyFont="1" applyFill="1" applyBorder="1" applyAlignment="1" applyProtection="1">
      <alignment horizontal="center" vertical="center"/>
      <protection locked="0"/>
    </xf>
    <xf numFmtId="0" fontId="5" fillId="11" borderId="17" xfId="0" applyFont="1" applyFill="1" applyBorder="1" applyAlignment="1" applyProtection="1">
      <alignment vertical="center" wrapText="1"/>
      <protection locked="0"/>
    </xf>
    <xf numFmtId="0" fontId="5" fillId="36" borderId="76" xfId="0" applyFont="1" applyFill="1" applyBorder="1" applyAlignment="1" applyProtection="1">
      <alignment vertical="center" wrapText="1"/>
      <protection locked="0"/>
    </xf>
    <xf numFmtId="0" fontId="5" fillId="36" borderId="8" xfId="0" applyFont="1" applyFill="1" applyBorder="1" applyAlignment="1" applyProtection="1">
      <alignment vertical="center" wrapText="1"/>
      <protection locked="0"/>
    </xf>
    <xf numFmtId="0" fontId="5" fillId="11" borderId="5" xfId="0" applyFont="1" applyFill="1" applyBorder="1" applyAlignment="1" applyProtection="1">
      <alignment vertical="center" wrapText="1"/>
      <protection locked="0"/>
    </xf>
    <xf numFmtId="0" fontId="5" fillId="36" borderId="77" xfId="0" applyFont="1" applyFill="1" applyBorder="1" applyAlignment="1" applyProtection="1">
      <alignment vertical="center" wrapText="1"/>
      <protection locked="0"/>
    </xf>
    <xf numFmtId="0" fontId="5" fillId="11" borderId="39" xfId="0" applyFont="1" applyFill="1" applyBorder="1" applyAlignment="1" applyProtection="1">
      <alignment vertical="center" wrapText="1"/>
      <protection locked="0"/>
    </xf>
    <xf numFmtId="0" fontId="5" fillId="36" borderId="78" xfId="0" applyFont="1" applyFill="1" applyBorder="1" applyAlignment="1" applyProtection="1">
      <alignment vertical="center" wrapText="1"/>
      <protection locked="0"/>
    </xf>
    <xf numFmtId="0" fontId="5" fillId="36" borderId="79" xfId="0" applyFont="1" applyFill="1" applyBorder="1" applyAlignment="1" applyProtection="1">
      <alignment vertical="center" wrapText="1"/>
      <protection locked="0"/>
    </xf>
    <xf numFmtId="3" fontId="9" fillId="29" borderId="21" xfId="2" applyNumberFormat="1" applyFont="1" applyFill="1" applyBorder="1" applyAlignment="1">
      <alignment horizontal="center" vertical="center"/>
    </xf>
    <xf numFmtId="3" fontId="9" fillId="9" borderId="21" xfId="2" applyNumberFormat="1" applyFont="1" applyFill="1" applyBorder="1" applyAlignment="1">
      <alignment horizontal="center" vertical="center"/>
    </xf>
    <xf numFmtId="3" fontId="9" fillId="3" borderId="13" xfId="0" applyNumberFormat="1" applyFont="1" applyFill="1" applyBorder="1" applyAlignment="1">
      <alignment vertical="center" wrapText="1"/>
    </xf>
    <xf numFmtId="3" fontId="9" fillId="11" borderId="13" xfId="0" applyNumberFormat="1" applyFont="1" applyFill="1" applyBorder="1" applyAlignment="1" applyProtection="1">
      <alignment vertical="center" wrapText="1"/>
      <protection locked="0"/>
    </xf>
    <xf numFmtId="0" fontId="12" fillId="0" borderId="17" xfId="0" applyFont="1" applyBorder="1" applyAlignment="1">
      <alignment vertical="center"/>
    </xf>
    <xf numFmtId="0" fontId="12" fillId="0" borderId="9" xfId="0" applyFont="1" applyBorder="1" applyAlignment="1">
      <alignment vertical="center"/>
    </xf>
    <xf numFmtId="0" fontId="12" fillId="0" borderId="80" xfId="0" applyFont="1" applyBorder="1" applyAlignment="1">
      <alignment vertical="center"/>
    </xf>
    <xf numFmtId="166" fontId="9" fillId="11" borderId="21" xfId="0" applyNumberFormat="1" applyFont="1" applyFill="1" applyBorder="1" applyAlignment="1" applyProtection="1">
      <alignment vertical="center"/>
      <protection locked="0"/>
    </xf>
    <xf numFmtId="0" fontId="5" fillId="11" borderId="81" xfId="0" applyFont="1" applyFill="1" applyBorder="1" applyAlignment="1" applyProtection="1">
      <alignment vertical="center" wrapText="1"/>
      <protection locked="0"/>
    </xf>
    <xf numFmtId="0" fontId="5" fillId="36" borderId="82" xfId="0" applyFont="1" applyFill="1" applyBorder="1" applyAlignment="1" applyProtection="1">
      <alignment vertical="center" wrapText="1"/>
      <protection locked="0"/>
    </xf>
    <xf numFmtId="0" fontId="35" fillId="11" borderId="21" xfId="0" applyFont="1" applyFill="1" applyBorder="1" applyAlignment="1">
      <alignment horizontal="left" vertical="top" wrapText="1"/>
    </xf>
    <xf numFmtId="0" fontId="5" fillId="11" borderId="83" xfId="0" applyFont="1" applyFill="1" applyBorder="1" applyAlignment="1" applyProtection="1">
      <alignment vertical="center" wrapText="1"/>
      <protection locked="0"/>
    </xf>
    <xf numFmtId="0" fontId="58" fillId="11" borderId="2" xfId="0" applyFont="1" applyFill="1" applyBorder="1" applyAlignment="1">
      <alignment horizontal="left" vertical="center" wrapText="1"/>
    </xf>
    <xf numFmtId="0" fontId="5" fillId="36" borderId="22" xfId="0" applyFont="1" applyFill="1" applyBorder="1" applyAlignment="1" applyProtection="1">
      <alignment vertical="center" wrapText="1"/>
      <protection locked="0"/>
    </xf>
    <xf numFmtId="0" fontId="58" fillId="11" borderId="21" xfId="0" applyFont="1" applyFill="1" applyBorder="1" applyAlignment="1">
      <alignment horizontal="left" vertical="center" wrapText="1"/>
    </xf>
    <xf numFmtId="167" fontId="5" fillId="11" borderId="12" xfId="2" applyNumberFormat="1" applyFont="1" applyFill="1" applyBorder="1" applyAlignment="1" applyProtection="1">
      <alignment horizontal="center" vertical="center"/>
      <protection locked="0"/>
    </xf>
    <xf numFmtId="3" fontId="9" fillId="3" borderId="12" xfId="0" applyNumberFormat="1" applyFont="1" applyFill="1" applyBorder="1" applyAlignment="1">
      <alignment vertical="center" wrapText="1"/>
    </xf>
    <xf numFmtId="3" fontId="9" fillId="11" borderId="12" xfId="0" applyNumberFormat="1" applyFont="1" applyFill="1" applyBorder="1" applyAlignment="1" applyProtection="1">
      <alignment vertical="center" wrapText="1"/>
      <protection locked="0"/>
    </xf>
    <xf numFmtId="0" fontId="12" fillId="0" borderId="16" xfId="0" applyFont="1" applyBorder="1" applyAlignment="1">
      <alignment vertical="center"/>
    </xf>
    <xf numFmtId="0" fontId="12" fillId="0" borderId="18" xfId="0" applyFont="1" applyBorder="1" applyAlignment="1">
      <alignment vertical="center"/>
    </xf>
    <xf numFmtId="0" fontId="12" fillId="0" borderId="84" xfId="0" applyFont="1" applyBorder="1" applyAlignment="1">
      <alignment vertical="center"/>
    </xf>
    <xf numFmtId="0" fontId="58" fillId="11" borderId="27" xfId="0" applyFont="1" applyFill="1" applyBorder="1" applyAlignment="1">
      <alignment horizontal="left" vertical="center" wrapText="1"/>
    </xf>
    <xf numFmtId="0" fontId="35" fillId="11" borderId="13" xfId="0" applyFont="1" applyFill="1" applyBorder="1" applyAlignment="1">
      <alignment horizontal="left" vertical="top" wrapText="1"/>
    </xf>
    <xf numFmtId="0" fontId="5" fillId="11" borderId="12" xfId="0" applyFont="1" applyFill="1" applyBorder="1" applyAlignment="1" applyProtection="1">
      <alignment vertical="center" wrapText="1"/>
      <protection locked="0"/>
    </xf>
    <xf numFmtId="0" fontId="35" fillId="11" borderId="27" xfId="0" applyFont="1" applyFill="1" applyBorder="1" applyAlignment="1">
      <alignment horizontal="left" vertical="top" wrapText="1"/>
    </xf>
    <xf numFmtId="0" fontId="5" fillId="11" borderId="87" xfId="0" applyFont="1" applyFill="1" applyBorder="1" applyAlignment="1" applyProtection="1">
      <alignment vertical="center" wrapText="1"/>
      <protection locked="0"/>
    </xf>
    <xf numFmtId="0" fontId="5" fillId="11" borderId="89" xfId="0" applyFont="1" applyFill="1" applyBorder="1" applyAlignment="1" applyProtection="1">
      <alignment vertical="center" wrapText="1"/>
      <protection locked="0"/>
    </xf>
    <xf numFmtId="0" fontId="59" fillId="11" borderId="21" xfId="0" applyFont="1" applyFill="1" applyBorder="1" applyAlignment="1" applyProtection="1">
      <alignment horizontal="left" vertical="center" wrapText="1"/>
      <protection locked="0"/>
    </xf>
    <xf numFmtId="0" fontId="5" fillId="36" borderId="38" xfId="0" applyFont="1" applyFill="1" applyBorder="1" applyAlignment="1" applyProtection="1">
      <alignment vertical="center" wrapText="1"/>
      <protection locked="0"/>
    </xf>
    <xf numFmtId="167" fontId="5" fillId="11" borderId="82" xfId="2" applyNumberFormat="1" applyFont="1" applyFill="1" applyBorder="1" applyAlignment="1" applyProtection="1">
      <alignment horizontal="center" vertical="center"/>
      <protection locked="0"/>
    </xf>
    <xf numFmtId="0" fontId="5" fillId="36" borderId="5" xfId="0" applyFont="1" applyFill="1" applyBorder="1" applyAlignment="1" applyProtection="1">
      <alignment vertical="center" wrapText="1"/>
      <protection locked="0"/>
    </xf>
    <xf numFmtId="167" fontId="5" fillId="11" borderId="7" xfId="2" applyNumberFormat="1" applyFont="1" applyFill="1" applyBorder="1" applyAlignment="1" applyProtection="1">
      <alignment horizontal="center" vertical="center"/>
      <protection locked="0"/>
    </xf>
    <xf numFmtId="0" fontId="59" fillId="11" borderId="12" xfId="0" applyFont="1" applyFill="1" applyBorder="1" applyAlignment="1" applyProtection="1">
      <alignment horizontal="left" vertical="center" wrapText="1"/>
      <protection locked="0"/>
    </xf>
    <xf numFmtId="0" fontId="5" fillId="36" borderId="39" xfId="0" applyFont="1" applyFill="1" applyBorder="1" applyAlignment="1" applyProtection="1">
      <alignment vertical="center" wrapText="1"/>
      <protection locked="0"/>
    </xf>
    <xf numFmtId="167" fontId="5" fillId="11" borderId="79" xfId="2" applyNumberFormat="1" applyFont="1" applyFill="1" applyBorder="1" applyAlignment="1" applyProtection="1">
      <alignment horizontal="center" vertical="center"/>
      <protection locked="0"/>
    </xf>
    <xf numFmtId="0" fontId="59" fillId="11" borderId="24" xfId="0" applyFont="1" applyFill="1" applyBorder="1" applyAlignment="1" applyProtection="1">
      <alignment horizontal="left" vertical="center" wrapText="1"/>
      <protection locked="0"/>
    </xf>
    <xf numFmtId="0" fontId="59" fillId="11" borderId="13" xfId="0" applyFont="1" applyFill="1" applyBorder="1" applyAlignment="1" applyProtection="1">
      <alignment horizontal="left" vertical="center" wrapText="1"/>
      <protection locked="0"/>
    </xf>
    <xf numFmtId="0" fontId="59" fillId="11" borderId="27" xfId="0" applyFont="1" applyFill="1" applyBorder="1" applyAlignment="1" applyProtection="1">
      <alignment horizontal="left" vertical="center" wrapText="1"/>
      <protection locked="0"/>
    </xf>
    <xf numFmtId="0" fontId="58" fillId="11" borderId="21" xfId="0" applyFont="1" applyFill="1" applyBorder="1" applyAlignment="1">
      <alignment vertical="center" wrapText="1"/>
    </xf>
    <xf numFmtId="0" fontId="58" fillId="11" borderId="21" xfId="0" applyFont="1" applyFill="1" applyBorder="1" applyAlignment="1">
      <alignment vertical="center"/>
    </xf>
    <xf numFmtId="14" fontId="58" fillId="11" borderId="21" xfId="0" applyNumberFormat="1" applyFont="1" applyFill="1" applyBorder="1" applyAlignment="1">
      <alignment horizontal="center" vertical="center"/>
    </xf>
    <xf numFmtId="14" fontId="35" fillId="11" borderId="21" xfId="0" applyNumberFormat="1" applyFont="1" applyFill="1" applyBorder="1" applyAlignment="1">
      <alignment horizontal="center" vertical="center" wrapText="1"/>
    </xf>
    <xf numFmtId="0" fontId="60" fillId="11" borderId="21" xfId="0" applyFont="1" applyFill="1" applyBorder="1" applyAlignment="1">
      <alignment vertical="center" wrapText="1"/>
    </xf>
    <xf numFmtId="0" fontId="35" fillId="11" borderId="21" xfId="0" applyFont="1" applyFill="1" applyBorder="1" applyAlignment="1">
      <alignment vertical="center" wrapText="1"/>
    </xf>
    <xf numFmtId="14" fontId="5" fillId="11" borderId="7" xfId="0" applyNumberFormat="1" applyFont="1" applyFill="1" applyBorder="1" applyAlignment="1">
      <alignment horizontal="center" vertical="center" wrapText="1"/>
    </xf>
    <xf numFmtId="3" fontId="9" fillId="3" borderId="22" xfId="0" applyNumberFormat="1" applyFont="1" applyFill="1" applyBorder="1" applyAlignment="1">
      <alignment vertical="center" wrapText="1"/>
    </xf>
    <xf numFmtId="3" fontId="9" fillId="3" borderId="14" xfId="0" applyNumberFormat="1" applyFont="1" applyFill="1" applyBorder="1" applyAlignment="1">
      <alignment vertical="center" wrapText="1"/>
    </xf>
    <xf numFmtId="0" fontId="5" fillId="11" borderId="96" xfId="0" applyFont="1" applyFill="1" applyBorder="1" applyAlignment="1" applyProtection="1">
      <alignment vertical="center" wrapText="1"/>
      <protection locked="0"/>
    </xf>
    <xf numFmtId="0" fontId="5" fillId="36" borderId="97" xfId="0" applyFont="1" applyFill="1" applyBorder="1" applyAlignment="1" applyProtection="1">
      <alignment vertical="center" wrapText="1"/>
      <protection locked="0"/>
    </xf>
    <xf numFmtId="14" fontId="35" fillId="11" borderId="24" xfId="0" applyNumberFormat="1" applyFont="1" applyFill="1" applyBorder="1" applyAlignment="1">
      <alignment horizontal="left" vertical="center" wrapText="1"/>
    </xf>
    <xf numFmtId="167" fontId="5" fillId="11" borderId="66" xfId="2" applyNumberFormat="1" applyFont="1" applyFill="1" applyBorder="1" applyAlignment="1" applyProtection="1">
      <alignment horizontal="center" vertical="center"/>
      <protection locked="0"/>
    </xf>
    <xf numFmtId="0" fontId="5" fillId="11" borderId="98" xfId="0" applyFont="1" applyFill="1" applyBorder="1" applyAlignment="1" applyProtection="1">
      <alignment vertical="center" wrapText="1"/>
      <protection locked="0"/>
    </xf>
    <xf numFmtId="0" fontId="5" fillId="36" borderId="99" xfId="0" applyFont="1" applyFill="1" applyBorder="1" applyAlignment="1" applyProtection="1">
      <alignment vertical="center" wrapText="1"/>
      <protection locked="0"/>
    </xf>
    <xf numFmtId="14" fontId="35" fillId="11" borderId="21" xfId="0" applyNumberFormat="1" applyFont="1" applyFill="1" applyBorder="1" applyAlignment="1">
      <alignment horizontal="left" vertical="center" wrapText="1"/>
    </xf>
    <xf numFmtId="167" fontId="5" fillId="11" borderId="70" xfId="2" applyNumberFormat="1" applyFont="1" applyFill="1" applyBorder="1" applyAlignment="1" applyProtection="1">
      <alignment horizontal="center" vertical="center"/>
      <protection locked="0"/>
    </xf>
    <xf numFmtId="0" fontId="35" fillId="11" borderId="98" xfId="0" applyFont="1" applyFill="1" applyBorder="1" applyAlignment="1">
      <alignment horizontal="left" vertical="center" wrapText="1"/>
    </xf>
    <xf numFmtId="0" fontId="35" fillId="11" borderId="21" xfId="0" applyFont="1" applyFill="1" applyBorder="1" applyAlignment="1">
      <alignment horizontal="left" vertical="center" wrapText="1"/>
    </xf>
    <xf numFmtId="0" fontId="35" fillId="11" borderId="100" xfId="0" applyFont="1" applyFill="1" applyBorder="1" applyAlignment="1">
      <alignment horizontal="left" vertical="center" wrapText="1"/>
    </xf>
    <xf numFmtId="0" fontId="5" fillId="36" borderId="101" xfId="0" applyFont="1" applyFill="1" applyBorder="1" applyAlignment="1" applyProtection="1">
      <alignment vertical="center" wrapText="1"/>
      <protection locked="0"/>
    </xf>
    <xf numFmtId="0" fontId="35" fillId="11" borderId="27" xfId="0" applyFont="1" applyFill="1" applyBorder="1" applyAlignment="1">
      <alignment horizontal="left" vertical="center" wrapText="1"/>
    </xf>
    <xf numFmtId="167" fontId="5" fillId="11" borderId="72" xfId="2" applyNumberFormat="1" applyFont="1" applyFill="1" applyBorder="1" applyAlignment="1" applyProtection="1">
      <alignment horizontal="center" vertical="center"/>
      <protection locked="0"/>
    </xf>
    <xf numFmtId="0" fontId="35" fillId="11" borderId="96" xfId="0" applyFont="1" applyFill="1" applyBorder="1" applyAlignment="1">
      <alignment horizontal="left" vertical="center" wrapText="1"/>
    </xf>
    <xf numFmtId="0" fontId="35" fillId="11" borderId="24" xfId="0" applyFont="1" applyFill="1" applyBorder="1" applyAlignment="1">
      <alignment horizontal="left" vertical="center" wrapText="1"/>
    </xf>
    <xf numFmtId="14" fontId="35" fillId="11" borderId="24" xfId="0" applyNumberFormat="1" applyFont="1" applyFill="1" applyBorder="1" applyAlignment="1">
      <alignment horizontal="center" vertical="center" wrapText="1"/>
    </xf>
    <xf numFmtId="14" fontId="35" fillId="11" borderId="13" xfId="0" applyNumberFormat="1" applyFont="1" applyFill="1" applyBorder="1" applyAlignment="1">
      <alignment horizontal="center" vertical="center" wrapText="1"/>
    </xf>
    <xf numFmtId="0" fontId="35" fillId="11" borderId="98" xfId="0" applyFont="1" applyFill="1" applyBorder="1" applyAlignment="1">
      <alignment horizontal="left" vertical="top" wrapText="1"/>
    </xf>
    <xf numFmtId="14" fontId="35" fillId="11" borderId="27" xfId="0" applyNumberFormat="1" applyFont="1" applyFill="1" applyBorder="1" applyAlignment="1">
      <alignment horizontal="center" vertical="center" wrapText="1"/>
    </xf>
    <xf numFmtId="0" fontId="35" fillId="11" borderId="13" xfId="0" applyFont="1" applyFill="1" applyBorder="1" applyAlignment="1">
      <alignment horizontal="left" vertical="center" wrapText="1"/>
    </xf>
    <xf numFmtId="0" fontId="5" fillId="11" borderId="100" xfId="0" applyFont="1" applyFill="1" applyBorder="1" applyAlignment="1" applyProtection="1">
      <alignment vertical="center" wrapText="1"/>
      <protection locked="0"/>
    </xf>
    <xf numFmtId="0" fontId="5" fillId="11" borderId="21" xfId="0" applyFont="1" applyFill="1" applyBorder="1" applyAlignment="1">
      <alignment horizontal="left" vertical="center" wrapText="1"/>
    </xf>
    <xf numFmtId="3" fontId="9" fillId="11" borderId="68" xfId="0" applyNumberFormat="1" applyFont="1" applyFill="1" applyBorder="1" applyAlignment="1" applyProtection="1">
      <alignment vertical="center" wrapText="1"/>
      <protection locked="0"/>
    </xf>
    <xf numFmtId="3" fontId="9" fillId="3" borderId="68" xfId="0" applyNumberFormat="1" applyFont="1" applyFill="1" applyBorder="1" applyAlignment="1">
      <alignment vertical="center" wrapText="1"/>
    </xf>
    <xf numFmtId="0" fontId="12" fillId="0" borderId="109" xfId="0" applyFont="1" applyBorder="1" applyAlignment="1">
      <alignment vertical="center"/>
    </xf>
    <xf numFmtId="3" fontId="9" fillId="3" borderId="74" xfId="0" applyNumberFormat="1" applyFont="1" applyFill="1" applyBorder="1" applyAlignment="1">
      <alignment vertical="center" wrapText="1"/>
    </xf>
    <xf numFmtId="3" fontId="9" fillId="11" borderId="74" xfId="0" applyNumberFormat="1" applyFont="1" applyFill="1" applyBorder="1" applyAlignment="1" applyProtection="1">
      <alignment vertical="center" wrapText="1"/>
      <protection locked="0"/>
    </xf>
    <xf numFmtId="0" fontId="9" fillId="11" borderId="68" xfId="0" applyFont="1" applyFill="1" applyBorder="1" applyAlignment="1" applyProtection="1">
      <alignment horizontal="left" vertical="center" wrapText="1"/>
      <protection locked="0"/>
    </xf>
    <xf numFmtId="0" fontId="9" fillId="11" borderId="21" xfId="0" applyFont="1" applyFill="1" applyBorder="1" applyAlignment="1" applyProtection="1">
      <alignment horizontal="left" vertical="center" wrapText="1"/>
      <protection locked="0"/>
    </xf>
    <xf numFmtId="0" fontId="9" fillId="11" borderId="74" xfId="0" applyFont="1" applyFill="1" applyBorder="1" applyAlignment="1" applyProtection="1">
      <alignment horizontal="left" vertical="center" wrapText="1"/>
      <protection locked="0"/>
    </xf>
    <xf numFmtId="0" fontId="9" fillId="11" borderId="13" xfId="0" applyFont="1" applyFill="1" applyBorder="1" applyAlignment="1" applyProtection="1">
      <alignment horizontal="left" vertical="center" wrapText="1"/>
      <protection locked="0"/>
    </xf>
    <xf numFmtId="0" fontId="9" fillId="11" borderId="21" xfId="0" applyFont="1" applyFill="1" applyBorder="1" applyAlignment="1">
      <alignment horizontal="left" vertical="center" wrapText="1"/>
    </xf>
    <xf numFmtId="0" fontId="9" fillId="11" borderId="24" xfId="0" applyFont="1" applyFill="1" applyBorder="1" applyAlignment="1" applyProtection="1">
      <alignment horizontal="left" vertical="center" wrapText="1"/>
      <protection locked="0"/>
    </xf>
    <xf numFmtId="0" fontId="9" fillId="11" borderId="27" xfId="0" applyFont="1" applyFill="1" applyBorder="1" applyAlignment="1" applyProtection="1">
      <alignment horizontal="left" vertical="center" wrapText="1"/>
      <protection locked="0"/>
    </xf>
    <xf numFmtId="14" fontId="9" fillId="11" borderId="21" xfId="0" applyNumberFormat="1" applyFont="1" applyFill="1" applyBorder="1" applyAlignment="1" applyProtection="1">
      <alignment horizontal="left" vertical="center" wrapText="1"/>
      <protection locked="0"/>
    </xf>
    <xf numFmtId="3" fontId="9" fillId="11" borderId="66" xfId="0" applyNumberFormat="1" applyFont="1" applyFill="1" applyBorder="1" applyAlignment="1" applyProtection="1">
      <alignment vertical="center" wrapText="1"/>
      <protection locked="0"/>
    </xf>
    <xf numFmtId="3" fontId="9" fillId="11" borderId="115" xfId="0" applyNumberFormat="1" applyFont="1" applyFill="1" applyBorder="1" applyAlignment="1" applyProtection="1">
      <alignment vertical="center" wrapText="1"/>
      <protection locked="0"/>
    </xf>
    <xf numFmtId="0" fontId="5" fillId="36" borderId="116" xfId="0" applyFont="1" applyFill="1" applyBorder="1" applyAlignment="1" applyProtection="1">
      <alignment vertical="center" wrapText="1"/>
      <protection locked="0"/>
    </xf>
    <xf numFmtId="3" fontId="9" fillId="11" borderId="72" xfId="0" applyNumberFormat="1" applyFont="1" applyFill="1" applyBorder="1" applyAlignment="1" applyProtection="1">
      <alignment vertical="center" wrapText="1"/>
      <protection locked="0"/>
    </xf>
    <xf numFmtId="0" fontId="9" fillId="11" borderId="14" xfId="0" applyFont="1" applyFill="1" applyBorder="1" applyAlignment="1" applyProtection="1">
      <alignment horizontal="left" vertical="center" wrapText="1"/>
      <protection locked="0"/>
    </xf>
    <xf numFmtId="0" fontId="5" fillId="36" borderId="14" xfId="0" applyFont="1" applyFill="1" applyBorder="1" applyAlignment="1" applyProtection="1">
      <alignment vertical="center" wrapText="1"/>
      <protection locked="0"/>
    </xf>
    <xf numFmtId="167" fontId="5" fillId="11" borderId="14" xfId="2" applyNumberFormat="1" applyFont="1" applyFill="1" applyBorder="1" applyAlignment="1" applyProtection="1">
      <alignment horizontal="center" vertical="center"/>
      <protection locked="0"/>
    </xf>
    <xf numFmtId="0" fontId="9" fillId="11" borderId="25" xfId="0" applyFont="1" applyFill="1" applyBorder="1" applyAlignment="1" applyProtection="1">
      <alignment horizontal="left" vertical="center" wrapText="1"/>
      <protection locked="0"/>
    </xf>
    <xf numFmtId="167" fontId="5" fillId="11" borderId="25" xfId="2" applyNumberFormat="1" applyFont="1" applyFill="1" applyBorder="1" applyAlignment="1" applyProtection="1">
      <alignment horizontal="center" vertical="center"/>
      <protection locked="0"/>
    </xf>
    <xf numFmtId="0" fontId="4" fillId="11" borderId="127" xfId="0" applyFont="1" applyFill="1" applyBorder="1" applyAlignment="1" applyProtection="1">
      <alignment vertical="center" wrapText="1"/>
      <protection locked="0"/>
    </xf>
    <xf numFmtId="0" fontId="4" fillId="36" borderId="128" xfId="0" applyFont="1" applyFill="1" applyBorder="1" applyAlignment="1" applyProtection="1">
      <alignment vertical="center" wrapText="1"/>
      <protection locked="0"/>
    </xf>
    <xf numFmtId="0" fontId="4" fillId="36" borderId="65" xfId="0" applyFont="1" applyFill="1" applyBorder="1" applyAlignment="1" applyProtection="1">
      <alignment vertical="center" wrapText="1"/>
      <protection locked="0"/>
    </xf>
    <xf numFmtId="0" fontId="4" fillId="36" borderId="129" xfId="0" applyFont="1" applyFill="1" applyBorder="1" applyAlignment="1" applyProtection="1">
      <alignment vertical="center" wrapText="1"/>
      <protection locked="0"/>
    </xf>
    <xf numFmtId="0" fontId="5" fillId="11" borderId="130" xfId="0" applyFont="1" applyFill="1" applyBorder="1" applyAlignment="1" applyProtection="1">
      <alignment vertical="center" wrapText="1"/>
      <protection locked="0"/>
    </xf>
    <xf numFmtId="0" fontId="4" fillId="11" borderId="83" xfId="0" applyFont="1" applyFill="1" applyBorder="1" applyAlignment="1" applyProtection="1">
      <alignment vertical="center" wrapText="1"/>
      <protection locked="0"/>
    </xf>
    <xf numFmtId="0" fontId="4" fillId="36" borderId="131" xfId="0" applyFont="1" applyFill="1" applyBorder="1" applyAlignment="1" applyProtection="1">
      <alignment vertical="center" wrapText="1"/>
      <protection locked="0"/>
    </xf>
    <xf numFmtId="0" fontId="4" fillId="36" borderId="132" xfId="0" applyFont="1" applyFill="1" applyBorder="1" applyAlignment="1" applyProtection="1">
      <alignment vertical="center" wrapText="1"/>
      <protection locked="0"/>
    </xf>
    <xf numFmtId="0" fontId="4" fillId="36" borderId="83" xfId="0" applyFont="1" applyFill="1" applyBorder="1" applyAlignment="1" applyProtection="1">
      <alignment vertical="center" wrapText="1"/>
      <protection locked="0"/>
    </xf>
    <xf numFmtId="0" fontId="5" fillId="11" borderId="133" xfId="0" applyFont="1" applyFill="1" applyBorder="1" applyAlignment="1" applyProtection="1">
      <alignment vertical="center" wrapText="1"/>
      <protection locked="0"/>
    </xf>
    <xf numFmtId="0" fontId="4" fillId="11" borderId="87" xfId="0" applyFont="1" applyFill="1" applyBorder="1" applyAlignment="1" applyProtection="1">
      <alignment vertical="center" wrapText="1"/>
      <protection locked="0"/>
    </xf>
    <xf numFmtId="0" fontId="4" fillId="36" borderId="134" xfId="0" applyFont="1" applyFill="1" applyBorder="1" applyAlignment="1" applyProtection="1">
      <alignment vertical="center" wrapText="1"/>
      <protection locked="0"/>
    </xf>
    <xf numFmtId="0" fontId="5" fillId="11" borderId="135" xfId="0" applyFont="1" applyFill="1" applyBorder="1" applyAlignment="1" applyProtection="1">
      <alignment vertical="center" wrapText="1"/>
      <protection locked="0"/>
    </xf>
    <xf numFmtId="0" fontId="4" fillId="11" borderId="129" xfId="0" applyFont="1" applyFill="1" applyBorder="1" applyAlignment="1" applyProtection="1">
      <alignment vertical="center" wrapText="1"/>
      <protection locked="0"/>
    </xf>
    <xf numFmtId="0" fontId="4" fillId="36" borderId="89" xfId="0" applyFont="1" applyFill="1" applyBorder="1" applyAlignment="1" applyProtection="1">
      <alignment vertical="center" wrapText="1"/>
      <protection locked="0"/>
    </xf>
    <xf numFmtId="0" fontId="5" fillId="11" borderId="29" xfId="0" applyFont="1" applyFill="1" applyBorder="1" applyAlignment="1" applyProtection="1">
      <alignment vertical="center" wrapText="1"/>
      <protection locked="0"/>
    </xf>
    <xf numFmtId="0" fontId="5" fillId="36" borderId="4" xfId="0" applyFont="1" applyFill="1" applyBorder="1" applyAlignment="1" applyProtection="1">
      <alignment vertical="center" wrapText="1"/>
      <protection locked="0"/>
    </xf>
    <xf numFmtId="0" fontId="5" fillId="11" borderId="82" xfId="0" applyFont="1" applyFill="1" applyBorder="1" applyAlignment="1" applyProtection="1">
      <alignment vertical="center" wrapText="1"/>
      <protection locked="0"/>
    </xf>
    <xf numFmtId="0" fontId="5" fillId="11" borderId="7" xfId="0" applyFont="1" applyFill="1" applyBorder="1" applyAlignment="1" applyProtection="1">
      <alignment vertical="center" wrapText="1"/>
      <protection locked="0"/>
    </xf>
    <xf numFmtId="0" fontId="5" fillId="36" borderId="25" xfId="0" applyFont="1" applyFill="1" applyBorder="1" applyAlignment="1" applyProtection="1">
      <alignment vertical="center" wrapText="1"/>
      <protection locked="0"/>
    </xf>
    <xf numFmtId="1" fontId="9" fillId="21" borderId="22" xfId="0" applyNumberFormat="1" applyFont="1" applyFill="1" applyBorder="1" applyAlignment="1">
      <alignment vertical="center" wrapText="1"/>
    </xf>
    <xf numFmtId="167" fontId="9" fillId="11" borderId="22" xfId="2" applyNumberFormat="1" applyFont="1" applyFill="1" applyBorder="1" applyAlignment="1" applyProtection="1">
      <alignment horizontal="center" vertical="center"/>
      <protection locked="0"/>
    </xf>
    <xf numFmtId="167" fontId="9" fillId="11" borderId="21" xfId="2" applyNumberFormat="1" applyFont="1" applyFill="1" applyBorder="1" applyAlignment="1" applyProtection="1">
      <alignment horizontal="center" vertical="center"/>
      <protection locked="0"/>
    </xf>
    <xf numFmtId="167" fontId="9" fillId="0" borderId="0" xfId="2" applyNumberFormat="1" applyFont="1" applyAlignment="1">
      <alignment horizontal="center" vertical="center"/>
    </xf>
    <xf numFmtId="0" fontId="5" fillId="11" borderId="25" xfId="0" applyFont="1" applyFill="1" applyBorder="1" applyAlignment="1" applyProtection="1">
      <alignment vertical="center" wrapText="1"/>
      <protection locked="0"/>
    </xf>
    <xf numFmtId="0" fontId="32" fillId="11" borderId="8" xfId="0" applyFont="1" applyFill="1" applyBorder="1" applyAlignment="1">
      <alignment horizontal="left" vertical="center" wrapText="1"/>
    </xf>
    <xf numFmtId="0" fontId="32" fillId="11" borderId="7" xfId="0" applyFont="1" applyFill="1" applyBorder="1" applyAlignment="1">
      <alignment horizontal="left" vertical="center" wrapText="1"/>
    </xf>
    <xf numFmtId="0" fontId="5" fillId="11" borderId="14" xfId="0" applyFont="1" applyFill="1" applyBorder="1" applyAlignment="1" applyProtection="1">
      <alignment vertical="center" wrapText="1"/>
      <protection locked="0"/>
    </xf>
    <xf numFmtId="0" fontId="5" fillId="11" borderId="142" xfId="0" applyFont="1" applyFill="1" applyBorder="1" applyAlignment="1" applyProtection="1">
      <alignment vertical="center" wrapText="1"/>
      <protection locked="0"/>
    </xf>
    <xf numFmtId="0" fontId="5" fillId="11" borderId="8" xfId="0" applyFont="1" applyFill="1" applyBorder="1" applyAlignment="1">
      <alignment horizontal="left" vertical="center" wrapText="1"/>
    </xf>
    <xf numFmtId="0" fontId="5" fillId="11" borderId="7" xfId="0" applyFont="1" applyFill="1" applyBorder="1" applyAlignment="1">
      <alignment horizontal="left" vertical="center" wrapText="1"/>
    </xf>
    <xf numFmtId="0" fontId="5" fillId="11" borderId="12" xfId="0" applyFont="1" applyFill="1" applyBorder="1" applyAlignment="1">
      <alignment horizontal="left" vertical="center" wrapText="1"/>
    </xf>
    <xf numFmtId="0" fontId="5" fillId="11" borderId="74" xfId="0" applyFont="1" applyFill="1" applyBorder="1" applyAlignment="1">
      <alignment horizontal="left" vertical="center" wrapText="1"/>
    </xf>
    <xf numFmtId="172" fontId="9" fillId="3" borderId="24" xfId="0" applyNumberFormat="1" applyFont="1" applyFill="1" applyBorder="1" applyAlignment="1">
      <alignment vertical="center" wrapText="1"/>
    </xf>
    <xf numFmtId="172" fontId="9" fillId="3" borderId="27" xfId="0" applyNumberFormat="1" applyFont="1" applyFill="1" applyBorder="1" applyAlignment="1">
      <alignment vertical="center" wrapText="1"/>
    </xf>
    <xf numFmtId="172" fontId="9" fillId="3" borderId="21" xfId="0" applyNumberFormat="1" applyFont="1" applyFill="1" applyBorder="1" applyAlignment="1">
      <alignment vertical="center" wrapText="1"/>
    </xf>
    <xf numFmtId="0" fontId="5" fillId="11" borderId="24" xfId="0" applyFont="1" applyFill="1" applyBorder="1" applyAlignment="1" applyProtection="1">
      <alignment horizontal="left" vertical="center" wrapText="1"/>
      <protection locked="0"/>
    </xf>
    <xf numFmtId="0" fontId="5" fillId="11" borderId="27" xfId="0" applyFont="1" applyFill="1" applyBorder="1" applyAlignment="1" applyProtection="1">
      <alignment horizontal="left" vertical="center" wrapText="1"/>
      <protection locked="0"/>
    </xf>
    <xf numFmtId="0" fontId="5" fillId="11" borderId="21" xfId="0" applyFont="1" applyFill="1" applyBorder="1" applyAlignment="1" applyProtection="1">
      <alignment horizontal="left" vertical="center" wrapText="1"/>
      <protection locked="0"/>
    </xf>
    <xf numFmtId="0" fontId="24" fillId="2" borderId="5" xfId="0" applyFont="1" applyFill="1" applyBorder="1" applyAlignment="1">
      <alignment horizontal="left" vertical="center"/>
    </xf>
    <xf numFmtId="1" fontId="5" fillId="0" borderId="0" xfId="9" applyNumberFormat="1" applyFont="1" applyAlignment="1">
      <alignment horizontal="center" vertical="center"/>
    </xf>
    <xf numFmtId="3" fontId="9" fillId="11" borderId="24" xfId="0" applyNumberFormat="1" applyFont="1" applyFill="1" applyBorder="1" applyAlignment="1">
      <alignment vertical="center" wrapText="1"/>
    </xf>
    <xf numFmtId="0" fontId="9" fillId="11" borderId="22" xfId="0" applyFont="1" applyFill="1" applyBorder="1" applyAlignment="1" applyProtection="1">
      <alignment vertical="center" wrapText="1"/>
      <protection locked="0"/>
    </xf>
    <xf numFmtId="0" fontId="9" fillId="11" borderId="13" xfId="0" applyFont="1" applyFill="1" applyBorder="1" applyAlignment="1" applyProtection="1">
      <alignment vertical="center" wrapText="1"/>
      <protection locked="0"/>
    </xf>
    <xf numFmtId="0" fontId="9" fillId="11" borderId="25" xfId="0" applyFont="1" applyFill="1" applyBorder="1" applyAlignment="1" applyProtection="1">
      <alignment vertical="center" wrapText="1"/>
      <protection locked="0"/>
    </xf>
    <xf numFmtId="0" fontId="12" fillId="11" borderId="21" xfId="0" applyFont="1" applyFill="1" applyBorder="1" applyAlignment="1">
      <alignment horizontal="justify" vertical="top" wrapText="1"/>
    </xf>
    <xf numFmtId="0" fontId="12" fillId="11" borderId="21" xfId="0" applyFont="1" applyFill="1" applyBorder="1" applyAlignment="1">
      <alignment vertical="top" wrapText="1"/>
    </xf>
    <xf numFmtId="171" fontId="9" fillId="11" borderId="21" xfId="0" applyNumberFormat="1" applyFont="1" applyFill="1" applyBorder="1" applyAlignment="1" applyProtection="1">
      <alignment vertical="center" wrapText="1"/>
      <protection locked="0"/>
    </xf>
    <xf numFmtId="0" fontId="6" fillId="11" borderId="21" xfId="0" applyFont="1" applyFill="1" applyBorder="1" applyAlignment="1" applyProtection="1">
      <alignment vertical="center" wrapText="1"/>
      <protection locked="0"/>
    </xf>
    <xf numFmtId="0" fontId="6" fillId="36" borderId="21" xfId="0" applyFont="1" applyFill="1" applyBorder="1" applyAlignment="1" applyProtection="1">
      <alignment vertical="center" wrapText="1"/>
      <protection locked="0"/>
    </xf>
    <xf numFmtId="167" fontId="6" fillId="11" borderId="21" xfId="2" applyNumberFormat="1" applyFont="1" applyFill="1" applyBorder="1" applyAlignment="1" applyProtection="1">
      <alignment horizontal="center" vertical="center"/>
      <protection locked="0"/>
    </xf>
    <xf numFmtId="167" fontId="6" fillId="11" borderId="24" xfId="2" applyNumberFormat="1" applyFont="1" applyFill="1" applyBorder="1" applyAlignment="1" applyProtection="1">
      <alignment horizontal="center" vertical="center"/>
      <protection locked="0"/>
    </xf>
    <xf numFmtId="0" fontId="4" fillId="30" borderId="143" xfId="0" applyFont="1" applyFill="1" applyBorder="1" applyAlignment="1">
      <alignment vertical="center" wrapText="1"/>
    </xf>
    <xf numFmtId="0" fontId="4" fillId="30" borderId="21" xfId="0" applyFont="1" applyFill="1" applyBorder="1" applyAlignment="1">
      <alignment vertical="center" wrapText="1"/>
    </xf>
    <xf numFmtId="0" fontId="6" fillId="11" borderId="27" xfId="0" applyFont="1" applyFill="1" applyBorder="1" applyAlignment="1" applyProtection="1">
      <alignment vertical="center" wrapText="1"/>
      <protection locked="0"/>
    </xf>
    <xf numFmtId="0" fontId="6" fillId="11" borderId="25" xfId="0" applyFont="1" applyFill="1" applyBorder="1" applyAlignment="1" applyProtection="1">
      <alignment vertical="center" wrapText="1"/>
      <protection locked="0"/>
    </xf>
    <xf numFmtId="0" fontId="61" fillId="11" borderId="24" xfId="0" applyFont="1" applyFill="1" applyBorder="1" applyAlignment="1" applyProtection="1">
      <alignment vertical="center" wrapText="1"/>
      <protection locked="0"/>
    </xf>
    <xf numFmtId="0" fontId="61" fillId="36" borderId="24" xfId="0" applyFont="1" applyFill="1" applyBorder="1" applyAlignment="1" applyProtection="1">
      <alignment vertical="center" wrapText="1"/>
      <protection locked="0"/>
    </xf>
    <xf numFmtId="0" fontId="1" fillId="12" borderId="144" xfId="0" applyFont="1" applyFill="1" applyBorder="1" applyAlignment="1">
      <alignment horizontal="center" vertical="center" wrapText="1"/>
    </xf>
    <xf numFmtId="0" fontId="5" fillId="36" borderId="24" xfId="0" applyFont="1" applyFill="1" applyBorder="1" applyAlignment="1" applyProtection="1">
      <alignment horizontal="center" vertical="center" wrapText="1"/>
      <protection locked="0"/>
    </xf>
    <xf numFmtId="167" fontId="5" fillId="2" borderId="24" xfId="2" applyNumberFormat="1" applyFont="1" applyFill="1" applyBorder="1" applyAlignment="1" applyProtection="1">
      <alignment horizontal="center" vertical="center"/>
      <protection locked="0"/>
    </xf>
    <xf numFmtId="0" fontId="1" fillId="12" borderId="21" xfId="0" applyFont="1" applyFill="1" applyBorder="1" applyAlignment="1">
      <alignment horizontal="center" vertical="center" wrapText="1"/>
    </xf>
    <xf numFmtId="0" fontId="5" fillId="36" borderId="21" xfId="0" applyFont="1" applyFill="1" applyBorder="1" applyAlignment="1" applyProtection="1">
      <alignment horizontal="center" vertical="center" wrapText="1"/>
      <protection locked="0"/>
    </xf>
    <xf numFmtId="167" fontId="5" fillId="2" borderId="21" xfId="2" applyNumberFormat="1" applyFont="1" applyFill="1" applyBorder="1" applyAlignment="1" applyProtection="1">
      <alignment horizontal="center" vertical="center"/>
      <protection locked="0"/>
    </xf>
    <xf numFmtId="0" fontId="5" fillId="36" borderId="27" xfId="0" applyFont="1" applyFill="1" applyBorder="1" applyAlignment="1" applyProtection="1">
      <alignment horizontal="center" vertical="center" wrapText="1"/>
      <protection locked="0"/>
    </xf>
    <xf numFmtId="167" fontId="5" fillId="2" borderId="27" xfId="2" applyNumberFormat="1" applyFont="1" applyFill="1" applyBorder="1" applyAlignment="1" applyProtection="1">
      <alignment horizontal="center" vertical="center"/>
      <protection locked="0"/>
    </xf>
    <xf numFmtId="0" fontId="1" fillId="0" borderId="21" xfId="0" applyFont="1" applyBorder="1" applyAlignment="1">
      <alignment vertical="center" wrapText="1"/>
    </xf>
    <xf numFmtId="0" fontId="62" fillId="11" borderId="21" xfId="0" applyFont="1" applyFill="1" applyBorder="1" applyAlignment="1" applyProtection="1">
      <alignment vertical="center" wrapText="1"/>
      <protection locked="0"/>
    </xf>
    <xf numFmtId="0" fontId="62" fillId="11" borderId="27" xfId="0" applyFont="1" applyFill="1" applyBorder="1" applyAlignment="1" applyProtection="1">
      <alignment vertical="center" wrapText="1"/>
      <protection locked="0"/>
    </xf>
    <xf numFmtId="0" fontId="1" fillId="12" borderId="21" xfId="0" applyFont="1" applyFill="1" applyBorder="1" applyAlignment="1">
      <alignment vertical="center" wrapText="1"/>
    </xf>
    <xf numFmtId="0" fontId="1" fillId="0" borderId="21" xfId="0" applyFont="1" applyBorder="1" applyAlignment="1">
      <alignment horizontal="center" vertical="center" wrapText="1"/>
    </xf>
    <xf numFmtId="0" fontId="62" fillId="13" borderId="27" xfId="0" applyFont="1" applyFill="1" applyBorder="1" applyAlignment="1" applyProtection="1">
      <alignment vertical="center" wrapText="1"/>
      <protection locked="0"/>
    </xf>
    <xf numFmtId="0" fontId="1" fillId="13" borderId="21" xfId="0" applyFont="1" applyFill="1" applyBorder="1" applyAlignment="1">
      <alignment vertical="center" wrapText="1"/>
    </xf>
    <xf numFmtId="0" fontId="1" fillId="13" borderId="21" xfId="0" applyFont="1" applyFill="1" applyBorder="1" applyAlignment="1">
      <alignment horizontal="center" vertical="center" wrapText="1"/>
    </xf>
    <xf numFmtId="0" fontId="4" fillId="46" borderId="145" xfId="0" applyFont="1" applyFill="1" applyBorder="1" applyAlignment="1">
      <alignment vertical="center" wrapText="1"/>
    </xf>
    <xf numFmtId="3" fontId="9" fillId="3" borderId="12" xfId="0" applyNumberFormat="1" applyFont="1" applyFill="1" applyBorder="1" applyAlignment="1">
      <alignment horizontal="center" vertical="center" wrapText="1"/>
    </xf>
    <xf numFmtId="3" fontId="9" fillId="3" borderId="13" xfId="0" applyNumberFormat="1" applyFont="1" applyFill="1" applyBorder="1" applyAlignment="1">
      <alignment horizontal="center" vertical="center" wrapText="1"/>
    </xf>
    <xf numFmtId="3" fontId="9" fillId="3" borderId="24" xfId="0" applyNumberFormat="1" applyFont="1" applyFill="1" applyBorder="1" applyAlignment="1">
      <alignment horizontal="center" vertical="center" wrapText="1"/>
    </xf>
    <xf numFmtId="3" fontId="9" fillId="11" borderId="24" xfId="0" applyNumberFormat="1" applyFont="1" applyFill="1" applyBorder="1" applyAlignment="1" applyProtection="1">
      <alignment horizontal="center" vertical="center" wrapText="1"/>
      <protection locked="0"/>
    </xf>
    <xf numFmtId="3" fontId="9" fillId="3" borderId="27" xfId="0" applyNumberFormat="1" applyFont="1" applyFill="1" applyBorder="1" applyAlignment="1">
      <alignment horizontal="center" vertical="center" wrapText="1"/>
    </xf>
    <xf numFmtId="3" fontId="9" fillId="11" borderId="27" xfId="0" applyNumberFormat="1" applyFont="1" applyFill="1" applyBorder="1" applyAlignment="1" applyProtection="1">
      <alignment horizontal="center" vertical="center" wrapText="1"/>
      <protection locked="0"/>
    </xf>
    <xf numFmtId="0" fontId="4" fillId="46" borderId="148" xfId="0" applyFont="1" applyFill="1" applyBorder="1" applyAlignment="1">
      <alignment vertical="center" wrapText="1"/>
    </xf>
    <xf numFmtId="0" fontId="1" fillId="12" borderId="12" xfId="0" applyFont="1" applyFill="1" applyBorder="1" applyAlignment="1">
      <alignment horizontal="center" vertical="center" wrapText="1"/>
    </xf>
    <xf numFmtId="0" fontId="1" fillId="12" borderId="149" xfId="0" applyFont="1" applyFill="1" applyBorder="1" applyAlignment="1">
      <alignment horizontal="center" vertical="center" wrapText="1"/>
    </xf>
    <xf numFmtId="0" fontId="1" fillId="0" borderId="12" xfId="0" applyFont="1" applyBorder="1" applyAlignment="1">
      <alignment horizontal="center" vertical="center" wrapText="1"/>
    </xf>
    <xf numFmtId="0" fontId="1" fillId="0" borderId="142" xfId="0" applyFont="1" applyBorder="1" applyAlignment="1">
      <alignment vertical="center" wrapText="1"/>
    </xf>
    <xf numFmtId="0" fontId="1" fillId="12" borderId="15" xfId="0" applyFont="1" applyFill="1" applyBorder="1" applyAlignment="1">
      <alignment vertical="center" wrapText="1"/>
    </xf>
    <xf numFmtId="0" fontId="1" fillId="0" borderId="15" xfId="0" applyFont="1" applyBorder="1" applyAlignment="1">
      <alignment vertical="center" wrapText="1"/>
    </xf>
    <xf numFmtId="0" fontId="1" fillId="0" borderId="12" xfId="0" applyFont="1" applyBorder="1" applyAlignment="1">
      <alignment vertical="center" wrapText="1"/>
    </xf>
    <xf numFmtId="0" fontId="1" fillId="0" borderId="13" xfId="0" applyFont="1" applyBorder="1" applyAlignment="1">
      <alignment vertical="center" wrapText="1"/>
    </xf>
    <xf numFmtId="0" fontId="1" fillId="12" borderId="12" xfId="0" applyFont="1" applyFill="1" applyBorder="1" applyAlignment="1">
      <alignment vertical="center" wrapText="1"/>
    </xf>
    <xf numFmtId="171" fontId="12" fillId="3" borderId="24" xfId="0" applyNumberFormat="1" applyFont="1" applyFill="1" applyBorder="1" applyAlignment="1">
      <alignment vertical="center" wrapText="1"/>
    </xf>
    <xf numFmtId="3" fontId="12" fillId="3" borderId="24" xfId="0" applyNumberFormat="1" applyFont="1" applyFill="1" applyBorder="1" applyAlignment="1">
      <alignment vertical="center" wrapText="1"/>
    </xf>
    <xf numFmtId="171" fontId="12" fillId="11" borderId="24" xfId="0" applyNumberFormat="1" applyFont="1" applyFill="1" applyBorder="1" applyAlignment="1" applyProtection="1">
      <alignment vertical="center" wrapText="1"/>
      <protection locked="0"/>
    </xf>
    <xf numFmtId="3" fontId="12" fillId="11" borderId="24" xfId="0" applyNumberFormat="1" applyFont="1" applyFill="1" applyBorder="1" applyAlignment="1" applyProtection="1">
      <alignment vertical="center" wrapText="1"/>
      <protection locked="0"/>
    </xf>
    <xf numFmtId="3" fontId="12" fillId="3" borderId="21" xfId="0" applyNumberFormat="1" applyFont="1" applyFill="1" applyBorder="1" applyAlignment="1">
      <alignment vertical="center" wrapText="1"/>
    </xf>
    <xf numFmtId="3" fontId="12" fillId="11" borderId="21" xfId="0" applyNumberFormat="1" applyFont="1" applyFill="1" applyBorder="1" applyAlignment="1" applyProtection="1">
      <alignment vertical="center" wrapText="1"/>
      <protection locked="0"/>
    </xf>
    <xf numFmtId="3" fontId="12" fillId="3" borderId="27" xfId="0" applyNumberFormat="1" applyFont="1" applyFill="1" applyBorder="1" applyAlignment="1">
      <alignment vertical="center" wrapText="1"/>
    </xf>
    <xf numFmtId="3" fontId="12" fillId="11" borderId="27" xfId="0" applyNumberFormat="1" applyFont="1" applyFill="1" applyBorder="1" applyAlignment="1" applyProtection="1">
      <alignment vertical="center" wrapText="1"/>
      <protection locked="0"/>
    </xf>
    <xf numFmtId="171" fontId="9" fillId="11" borderId="27" xfId="0" applyNumberFormat="1" applyFont="1" applyFill="1" applyBorder="1" applyAlignment="1" applyProtection="1">
      <alignment vertical="center" wrapText="1"/>
      <protection locked="0"/>
    </xf>
    <xf numFmtId="3" fontId="65" fillId="0" borderId="0" xfId="0" applyNumberFormat="1" applyFont="1" applyAlignment="1">
      <alignment vertical="center"/>
    </xf>
    <xf numFmtId="0" fontId="66" fillId="11" borderId="24" xfId="0" applyFont="1" applyFill="1" applyBorder="1" applyAlignment="1" applyProtection="1">
      <alignment vertical="center" wrapText="1"/>
      <protection locked="0"/>
    </xf>
    <xf numFmtId="167" fontId="66" fillId="11" borderId="24" xfId="2" applyNumberFormat="1" applyFont="1" applyFill="1" applyBorder="1" applyAlignment="1" applyProtection="1">
      <alignment horizontal="center" vertical="center"/>
      <protection locked="0"/>
    </xf>
    <xf numFmtId="167" fontId="66" fillId="11" borderId="21" xfId="2" applyNumberFormat="1" applyFont="1" applyFill="1" applyBorder="1" applyAlignment="1" applyProtection="1">
      <alignment horizontal="center" vertical="center"/>
      <protection locked="0"/>
    </xf>
    <xf numFmtId="167" fontId="66" fillId="11" borderId="27" xfId="2" applyNumberFormat="1" applyFont="1" applyFill="1" applyBorder="1" applyAlignment="1" applyProtection="1">
      <alignment horizontal="center" vertical="center"/>
      <protection locked="0"/>
    </xf>
    <xf numFmtId="0" fontId="62" fillId="11" borderId="24" xfId="0" applyFont="1" applyFill="1" applyBorder="1" applyAlignment="1" applyProtection="1">
      <alignment vertical="center" wrapText="1"/>
      <protection locked="0"/>
    </xf>
    <xf numFmtId="167" fontId="9" fillId="11" borderId="24" xfId="2" applyNumberFormat="1" applyFont="1" applyFill="1" applyBorder="1" applyAlignment="1" applyProtection="1">
      <alignment horizontal="center" vertical="center"/>
      <protection locked="0"/>
    </xf>
    <xf numFmtId="167" fontId="32" fillId="11" borderId="24" xfId="2" applyNumberFormat="1" applyFont="1" applyFill="1" applyBorder="1" applyAlignment="1" applyProtection="1">
      <alignment horizontal="center" vertical="center"/>
      <protection locked="0"/>
    </xf>
    <xf numFmtId="167" fontId="62" fillId="11" borderId="21" xfId="2" applyNumberFormat="1" applyFont="1" applyFill="1" applyBorder="1" applyAlignment="1" applyProtection="1">
      <alignment horizontal="center" vertical="center"/>
      <protection locked="0"/>
    </xf>
    <xf numFmtId="167" fontId="62" fillId="11" borderId="27" xfId="2" applyNumberFormat="1" applyFont="1" applyFill="1" applyBorder="1" applyAlignment="1" applyProtection="1">
      <alignment horizontal="center" vertical="center"/>
      <protection locked="0"/>
    </xf>
    <xf numFmtId="167" fontId="62" fillId="11" borderId="24" xfId="2" applyNumberFormat="1" applyFont="1" applyFill="1" applyBorder="1" applyAlignment="1" applyProtection="1">
      <alignment horizontal="center" vertical="center"/>
      <protection locked="0"/>
    </xf>
    <xf numFmtId="0" fontId="67" fillId="49" borderId="12" xfId="0" applyFont="1" applyFill="1" applyBorder="1" applyAlignment="1">
      <alignment horizontal="center" vertical="center" wrapText="1"/>
    </xf>
    <xf numFmtId="0" fontId="67" fillId="49" borderId="14" xfId="0" applyFont="1" applyFill="1" applyBorder="1" applyAlignment="1">
      <alignment horizontal="center" vertical="center" wrapText="1"/>
    </xf>
    <xf numFmtId="0" fontId="67" fillId="49" borderId="13" xfId="0" applyFont="1" applyFill="1" applyBorder="1" applyAlignment="1">
      <alignment horizontal="center" vertical="center" wrapText="1"/>
    </xf>
    <xf numFmtId="0" fontId="66" fillId="50" borderId="24" xfId="0" applyFont="1" applyFill="1" applyBorder="1" applyAlignment="1" applyProtection="1">
      <alignment vertical="center" wrapText="1"/>
      <protection locked="0"/>
    </xf>
    <xf numFmtId="0" fontId="66" fillId="50" borderId="21" xfId="0" applyFont="1" applyFill="1" applyBorder="1" applyAlignment="1" applyProtection="1">
      <alignment vertical="center" wrapText="1"/>
      <protection locked="0"/>
    </xf>
    <xf numFmtId="0" fontId="66" fillId="11" borderId="13" xfId="0" applyFont="1" applyFill="1" applyBorder="1" applyAlignment="1" applyProtection="1">
      <alignment vertical="center" wrapText="1"/>
      <protection locked="0"/>
    </xf>
    <xf numFmtId="0" fontId="66" fillId="11" borderId="21" xfId="0" applyFont="1" applyFill="1" applyBorder="1" applyAlignment="1" applyProtection="1">
      <alignment vertical="center" wrapText="1"/>
      <protection locked="0"/>
    </xf>
    <xf numFmtId="0" fontId="66" fillId="50" borderId="25" xfId="0" applyFont="1" applyFill="1" applyBorder="1" applyAlignment="1" applyProtection="1">
      <alignment vertical="center" wrapText="1"/>
      <protection locked="0"/>
    </xf>
    <xf numFmtId="0" fontId="66" fillId="50" borderId="27" xfId="0" applyFont="1" applyFill="1" applyBorder="1" applyAlignment="1" applyProtection="1">
      <alignment vertical="center" wrapText="1"/>
      <protection locked="0"/>
    </xf>
    <xf numFmtId="0" fontId="66" fillId="11" borderId="27" xfId="0" applyFont="1" applyFill="1" applyBorder="1" applyAlignment="1" applyProtection="1">
      <alignment vertical="center" wrapText="1"/>
      <protection locked="0"/>
    </xf>
    <xf numFmtId="0" fontId="5" fillId="11" borderId="38" xfId="0" applyFont="1" applyFill="1" applyBorder="1" applyAlignment="1" applyProtection="1">
      <alignment vertical="center" wrapText="1"/>
      <protection locked="0"/>
    </xf>
    <xf numFmtId="2" fontId="4" fillId="0" borderId="0" xfId="0" applyNumberFormat="1" applyFont="1" applyAlignment="1">
      <alignment vertical="center" wrapText="1"/>
    </xf>
    <xf numFmtId="0" fontId="5" fillId="0" borderId="150" xfId="0" applyFont="1" applyBorder="1" applyAlignment="1">
      <alignment vertical="center" wrapText="1"/>
    </xf>
    <xf numFmtId="3" fontId="5" fillId="0" borderId="151" xfId="0" applyNumberFormat="1" applyFont="1" applyBorder="1" applyAlignment="1">
      <alignment vertical="center"/>
    </xf>
    <xf numFmtId="0" fontId="5" fillId="11" borderId="24" xfId="0" applyFont="1" applyFill="1" applyBorder="1" applyAlignment="1" applyProtection="1">
      <alignment vertical="top" wrapText="1"/>
      <protection locked="0"/>
    </xf>
    <xf numFmtId="0" fontId="5" fillId="36" borderId="24" xfId="0" applyFont="1" applyFill="1" applyBorder="1" applyAlignment="1" applyProtection="1">
      <alignment vertical="top" wrapText="1"/>
      <protection locked="0"/>
    </xf>
    <xf numFmtId="0" fontId="5" fillId="11" borderId="13" xfId="0" applyFont="1" applyFill="1" applyBorder="1" applyAlignment="1" applyProtection="1">
      <alignment vertical="top" wrapText="1"/>
      <protection locked="0"/>
    </xf>
    <xf numFmtId="0" fontId="5" fillId="36" borderId="13" xfId="0" applyFont="1" applyFill="1" applyBorder="1" applyAlignment="1" applyProtection="1">
      <alignment vertical="top" wrapText="1"/>
      <protection locked="0"/>
    </xf>
    <xf numFmtId="3" fontId="9" fillId="11" borderId="13" xfId="0" applyNumberFormat="1" applyFont="1" applyFill="1" applyBorder="1" applyAlignment="1" applyProtection="1">
      <alignment vertical="center"/>
      <protection locked="0"/>
    </xf>
    <xf numFmtId="3" fontId="9" fillId="29" borderId="13" xfId="2" applyNumberFormat="1" applyFont="1" applyFill="1" applyBorder="1" applyAlignment="1">
      <alignment horizontal="center" vertical="center"/>
    </xf>
    <xf numFmtId="3" fontId="9" fillId="9" borderId="13" xfId="2" applyNumberFormat="1" applyFont="1" applyFill="1" applyBorder="1" applyAlignment="1">
      <alignment horizontal="center" vertical="center"/>
    </xf>
    <xf numFmtId="0" fontId="4" fillId="0" borderId="0" xfId="0" applyFont="1" applyAlignment="1">
      <alignment vertical="top" wrapText="1"/>
    </xf>
    <xf numFmtId="0" fontId="5" fillId="36" borderId="22" xfId="0" applyFont="1" applyFill="1" applyBorder="1" applyAlignment="1" applyProtection="1">
      <alignment vertical="top" wrapText="1"/>
      <protection locked="0"/>
    </xf>
    <xf numFmtId="0" fontId="5" fillId="36" borderId="21" xfId="0" applyFont="1" applyFill="1" applyBorder="1" applyAlignment="1" applyProtection="1">
      <alignment vertical="top" wrapText="1"/>
      <protection locked="0"/>
    </xf>
    <xf numFmtId="0" fontId="5" fillId="11" borderId="27" xfId="0" applyFont="1" applyFill="1" applyBorder="1" applyAlignment="1" applyProtection="1">
      <alignment vertical="top" wrapText="1"/>
      <protection locked="0"/>
    </xf>
    <xf numFmtId="0" fontId="5" fillId="36" borderId="27" xfId="0" applyFont="1" applyFill="1" applyBorder="1" applyAlignment="1" applyProtection="1">
      <alignment vertical="top" wrapText="1"/>
      <protection locked="0"/>
    </xf>
    <xf numFmtId="0" fontId="9" fillId="11" borderId="24" xfId="0" applyFont="1" applyFill="1" applyBorder="1" applyAlignment="1" applyProtection="1">
      <alignment horizontal="center" vertical="center" wrapText="1"/>
      <protection locked="0"/>
    </xf>
    <xf numFmtId="0" fontId="9" fillId="11" borderId="21" xfId="0" applyFont="1" applyFill="1" applyBorder="1" applyAlignment="1">
      <alignment vertical="center" wrapText="1"/>
    </xf>
    <xf numFmtId="0" fontId="9" fillId="11" borderId="21" xfId="0" applyFont="1" applyFill="1" applyBorder="1" applyAlignment="1">
      <alignment wrapText="1"/>
    </xf>
    <xf numFmtId="0" fontId="9" fillId="11" borderId="21" xfId="0" applyFont="1" applyFill="1" applyBorder="1" applyAlignment="1" applyProtection="1">
      <alignment horizontal="center" vertical="center" wrapText="1"/>
      <protection locked="0"/>
    </xf>
    <xf numFmtId="0" fontId="69" fillId="11" borderId="76" xfId="0" applyFont="1" applyFill="1" applyBorder="1" applyAlignment="1">
      <alignment horizontal="center" vertical="center" wrapText="1"/>
    </xf>
    <xf numFmtId="0" fontId="70" fillId="11" borderId="24" xfId="0" applyFont="1" applyFill="1" applyBorder="1" applyAlignment="1" applyProtection="1">
      <alignment horizontal="center" vertical="center" wrapText="1"/>
      <protection locked="0"/>
    </xf>
    <xf numFmtId="3" fontId="9" fillId="3" borderId="153" xfId="0" applyNumberFormat="1" applyFont="1" applyFill="1" applyBorder="1" applyAlignment="1">
      <alignment vertical="center" wrapText="1"/>
    </xf>
    <xf numFmtId="0" fontId="71" fillId="11" borderId="77" xfId="0" applyFont="1" applyFill="1" applyBorder="1" applyAlignment="1">
      <alignment horizontal="center" vertical="center" wrapText="1"/>
    </xf>
    <xf numFmtId="0" fontId="70" fillId="11" borderId="13" xfId="0" applyFont="1" applyFill="1" applyBorder="1" applyAlignment="1" applyProtection="1">
      <alignment horizontal="center" vertical="center" wrapText="1"/>
      <protection locked="0"/>
    </xf>
    <xf numFmtId="0" fontId="69" fillId="11" borderId="77" xfId="0" applyFont="1" applyFill="1" applyBorder="1" applyAlignment="1">
      <alignment horizontal="center" vertical="center" wrapText="1"/>
    </xf>
    <xf numFmtId="0" fontId="5" fillId="36" borderId="6" xfId="0" applyFont="1" applyFill="1" applyBorder="1" applyAlignment="1" applyProtection="1">
      <alignment vertical="center" wrapText="1"/>
      <protection locked="0"/>
    </xf>
    <xf numFmtId="0" fontId="70" fillId="11" borderId="21" xfId="0" applyFont="1" applyFill="1" applyBorder="1" applyAlignment="1" applyProtection="1">
      <alignment horizontal="center" vertical="center" wrapText="1"/>
      <protection locked="0"/>
    </xf>
    <xf numFmtId="0" fontId="69" fillId="11" borderId="78" xfId="0" applyFont="1" applyFill="1" applyBorder="1" applyAlignment="1">
      <alignment horizontal="center" vertical="center" wrapText="1"/>
    </xf>
    <xf numFmtId="0" fontId="5" fillId="36" borderId="154" xfId="0" applyFont="1" applyFill="1" applyBorder="1" applyAlignment="1" applyProtection="1">
      <alignment vertical="center" wrapText="1"/>
      <protection locked="0"/>
    </xf>
    <xf numFmtId="0" fontId="70" fillId="11" borderId="27" xfId="0" applyFont="1" applyFill="1" applyBorder="1" applyAlignment="1" applyProtection="1">
      <alignment horizontal="center" vertical="center" wrapText="1"/>
      <protection locked="0"/>
    </xf>
    <xf numFmtId="0" fontId="69" fillId="11" borderId="13" xfId="0" applyFont="1" applyFill="1" applyBorder="1" applyAlignment="1">
      <alignment horizontal="center" vertical="center" wrapText="1"/>
    </xf>
    <xf numFmtId="0" fontId="69" fillId="11" borderId="21" xfId="0" applyFont="1" applyFill="1" applyBorder="1" applyAlignment="1">
      <alignment horizontal="center" vertical="center" wrapText="1"/>
    </xf>
    <xf numFmtId="0" fontId="72" fillId="13" borderId="21" xfId="10" applyFont="1" applyFill="1" applyBorder="1" applyAlignment="1">
      <alignment horizontal="center" vertical="center" wrapText="1"/>
    </xf>
    <xf numFmtId="0" fontId="70" fillId="13" borderId="21" xfId="0" applyFont="1" applyFill="1" applyBorder="1" applyAlignment="1">
      <alignment horizontal="center" vertical="center" wrapText="1"/>
    </xf>
    <xf numFmtId="0" fontId="3" fillId="13" borderId="21" xfId="10" applyFill="1" applyBorder="1" applyAlignment="1">
      <alignment horizontal="center" vertical="center" wrapText="1"/>
    </xf>
    <xf numFmtId="0" fontId="3" fillId="13" borderId="21" xfId="0" applyFont="1" applyFill="1" applyBorder="1" applyAlignment="1">
      <alignment horizontal="center" vertical="center" wrapText="1"/>
    </xf>
    <xf numFmtId="0" fontId="72" fillId="13" borderId="21" xfId="0" applyFont="1" applyFill="1" applyBorder="1" applyAlignment="1">
      <alignment horizontal="center" vertical="center" wrapText="1"/>
    </xf>
    <xf numFmtId="0" fontId="62" fillId="11" borderId="22" xfId="0" applyFont="1" applyFill="1" applyBorder="1" applyAlignment="1" applyProtection="1">
      <alignment vertical="center" wrapText="1"/>
      <protection locked="0"/>
    </xf>
    <xf numFmtId="0" fontId="5" fillId="11" borderId="24" xfId="0" applyFont="1" applyFill="1" applyBorder="1" applyAlignment="1" applyProtection="1">
      <alignment horizontal="center" vertical="center" wrapText="1"/>
      <protection locked="0"/>
    </xf>
    <xf numFmtId="0" fontId="9" fillId="8" borderId="21" xfId="0" applyFont="1" applyFill="1" applyBorder="1" applyAlignment="1" applyProtection="1">
      <alignment vertical="center" wrapText="1"/>
      <protection locked="0"/>
    </xf>
    <xf numFmtId="0" fontId="62" fillId="8" borderId="24" xfId="0" applyFont="1" applyFill="1" applyBorder="1" applyAlignment="1" applyProtection="1">
      <alignment horizontal="center" vertical="center" wrapText="1"/>
      <protection locked="0"/>
    </xf>
    <xf numFmtId="0" fontId="62" fillId="8" borderId="21" xfId="0" applyFont="1" applyFill="1" applyBorder="1" applyAlignment="1" applyProtection="1">
      <alignment vertical="center" wrapText="1"/>
      <protection locked="0"/>
    </xf>
    <xf numFmtId="0" fontId="62" fillId="8" borderId="13" xfId="0" applyFont="1" applyFill="1" applyBorder="1" applyAlignment="1" applyProtection="1">
      <alignment horizontal="center" vertical="center" wrapText="1"/>
      <protection locked="0"/>
    </xf>
    <xf numFmtId="0" fontId="62" fillId="8" borderId="21" xfId="0" applyFont="1" applyFill="1" applyBorder="1" applyAlignment="1" applyProtection="1">
      <alignment horizontal="center" vertical="center" wrapText="1"/>
      <protection locked="0"/>
    </xf>
    <xf numFmtId="0" fontId="9" fillId="11" borderId="27" xfId="0" applyFont="1" applyFill="1" applyBorder="1" applyAlignment="1" applyProtection="1">
      <alignment horizontal="center" vertical="center" wrapText="1"/>
      <protection locked="0"/>
    </xf>
    <xf numFmtId="4" fontId="9" fillId="11" borderId="24" xfId="0" applyNumberFormat="1" applyFont="1" applyFill="1" applyBorder="1" applyAlignment="1" applyProtection="1">
      <alignment vertical="center"/>
      <protection locked="0"/>
    </xf>
    <xf numFmtId="0" fontId="32" fillId="36" borderId="21" xfId="0" applyFont="1" applyFill="1" applyBorder="1" applyAlignment="1" applyProtection="1">
      <alignment vertical="center" wrapText="1"/>
      <protection locked="0"/>
    </xf>
    <xf numFmtId="4" fontId="9" fillId="11" borderId="21" xfId="0" applyNumberFormat="1" applyFont="1" applyFill="1" applyBorder="1" applyAlignment="1" applyProtection="1">
      <alignment vertical="center"/>
      <protection locked="0"/>
    </xf>
    <xf numFmtId="171" fontId="9" fillId="11" borderId="21" xfId="0" applyNumberFormat="1" applyFont="1" applyFill="1" applyBorder="1" applyAlignment="1" applyProtection="1">
      <alignment vertical="center"/>
      <protection locked="0"/>
    </xf>
    <xf numFmtId="0" fontId="9" fillId="11" borderId="155" xfId="0" applyFont="1" applyFill="1" applyBorder="1" applyAlignment="1" applyProtection="1">
      <alignment vertical="center" wrapText="1"/>
      <protection locked="0"/>
    </xf>
    <xf numFmtId="0" fontId="32" fillId="36" borderId="27" xfId="0" applyFont="1" applyFill="1" applyBorder="1" applyAlignment="1" applyProtection="1">
      <alignment vertical="center" wrapText="1"/>
      <protection locked="0"/>
    </xf>
    <xf numFmtId="4" fontId="9" fillId="11" borderId="27" xfId="0" applyNumberFormat="1" applyFont="1" applyFill="1" applyBorder="1" applyAlignment="1" applyProtection="1">
      <alignment vertical="center"/>
      <protection locked="0"/>
    </xf>
    <xf numFmtId="171" fontId="9" fillId="11" borderId="27" xfId="0" applyNumberFormat="1" applyFont="1" applyFill="1" applyBorder="1" applyAlignment="1" applyProtection="1">
      <alignment vertical="center"/>
      <protection locked="0"/>
    </xf>
    <xf numFmtId="0" fontId="32" fillId="11" borderId="27" xfId="0" applyFont="1" applyFill="1" applyBorder="1" applyAlignment="1" applyProtection="1">
      <alignment vertical="center" wrapText="1"/>
      <protection locked="0"/>
    </xf>
    <xf numFmtId="0" fontId="9" fillId="11" borderId="156" xfId="0" applyFont="1" applyFill="1" applyBorder="1" applyAlignment="1" applyProtection="1">
      <alignment vertical="center" wrapText="1"/>
      <protection locked="0"/>
    </xf>
    <xf numFmtId="0" fontId="9" fillId="11" borderId="15" xfId="0" applyFont="1" applyFill="1" applyBorder="1" applyAlignment="1" applyProtection="1">
      <alignment vertical="center" wrapText="1"/>
      <protection locked="0"/>
    </xf>
    <xf numFmtId="0" fontId="9" fillId="36" borderId="21" xfId="0" applyFont="1" applyFill="1" applyBorder="1" applyAlignment="1" applyProtection="1">
      <alignment vertical="center" wrapText="1"/>
      <protection locked="0"/>
    </xf>
    <xf numFmtId="0" fontId="9" fillId="11" borderId="149" xfId="0" applyFont="1" applyFill="1" applyBorder="1" applyAlignment="1" applyProtection="1">
      <alignment vertical="center" wrapText="1"/>
      <protection locked="0"/>
    </xf>
    <xf numFmtId="0" fontId="32" fillId="11" borderId="24" xfId="0" applyFont="1" applyFill="1" applyBorder="1" applyAlignment="1" applyProtection="1">
      <alignment vertical="center" wrapText="1"/>
      <protection locked="0"/>
    </xf>
    <xf numFmtId="0" fontId="32" fillId="36" borderId="24" xfId="0" applyFont="1" applyFill="1" applyBorder="1" applyAlignment="1" applyProtection="1">
      <alignment vertical="center" wrapText="1"/>
      <protection locked="0"/>
    </xf>
    <xf numFmtId="0" fontId="32" fillId="11" borderId="21" xfId="0" applyFont="1" applyFill="1" applyBorder="1" applyAlignment="1" applyProtection="1">
      <alignment vertical="center" wrapText="1"/>
      <protection locked="0"/>
    </xf>
    <xf numFmtId="167" fontId="32" fillId="11" borderId="21" xfId="2" applyNumberFormat="1" applyFont="1" applyFill="1" applyBorder="1" applyAlignment="1" applyProtection="1">
      <alignment horizontal="center" vertical="center"/>
      <protection locked="0"/>
    </xf>
    <xf numFmtId="167" fontId="32" fillId="11" borderId="27" xfId="2" applyNumberFormat="1" applyFont="1" applyFill="1" applyBorder="1" applyAlignment="1" applyProtection="1">
      <alignment horizontal="center" vertical="center"/>
      <protection locked="0"/>
    </xf>
    <xf numFmtId="172" fontId="9" fillId="11" borderId="24" xfId="0" applyNumberFormat="1" applyFont="1" applyFill="1" applyBorder="1" applyAlignment="1" applyProtection="1">
      <alignment vertical="center" wrapText="1"/>
      <protection locked="0"/>
    </xf>
    <xf numFmtId="172" fontId="9" fillId="11" borderId="21" xfId="0" applyNumberFormat="1" applyFont="1" applyFill="1" applyBorder="1" applyAlignment="1" applyProtection="1">
      <alignment vertical="center" wrapText="1"/>
      <protection locked="0"/>
    </xf>
    <xf numFmtId="172" fontId="9" fillId="11" borderId="27" xfId="0" applyNumberFormat="1" applyFont="1" applyFill="1" applyBorder="1" applyAlignment="1" applyProtection="1">
      <alignment vertical="center" wrapText="1"/>
      <protection locked="0"/>
    </xf>
    <xf numFmtId="4" fontId="9" fillId="3" borderId="12" xfId="0" applyNumberFormat="1" applyFont="1" applyFill="1" applyBorder="1" applyAlignment="1">
      <alignment vertical="center" wrapText="1"/>
    </xf>
    <xf numFmtId="4" fontId="9" fillId="11" borderId="12" xfId="0" applyNumberFormat="1" applyFont="1" applyFill="1" applyBorder="1" applyAlignment="1" applyProtection="1">
      <alignment vertical="center" wrapText="1"/>
      <protection locked="0"/>
    </xf>
    <xf numFmtId="4" fontId="9" fillId="3" borderId="13" xfId="0" applyNumberFormat="1" applyFont="1" applyFill="1" applyBorder="1" applyAlignment="1">
      <alignment vertical="center" wrapText="1"/>
    </xf>
    <xf numFmtId="4" fontId="9" fillId="11" borderId="13" xfId="0" applyNumberFormat="1" applyFont="1" applyFill="1" applyBorder="1" applyAlignment="1" applyProtection="1">
      <alignment vertical="center" wrapText="1"/>
      <protection locked="0"/>
    </xf>
    <xf numFmtId="171" fontId="9" fillId="3" borderId="13" xfId="0" applyNumberFormat="1" applyFont="1" applyFill="1" applyBorder="1" applyAlignment="1">
      <alignment vertical="center" wrapText="1"/>
    </xf>
    <xf numFmtId="171" fontId="9" fillId="11" borderId="13" xfId="0" applyNumberFormat="1" applyFont="1" applyFill="1" applyBorder="1" applyAlignment="1" applyProtection="1">
      <alignment vertical="center" wrapText="1"/>
      <protection locked="0"/>
    </xf>
    <xf numFmtId="167" fontId="5" fillId="11" borderId="21" xfId="2" applyNumberFormat="1" applyFont="1" applyFill="1" applyBorder="1" applyAlignment="1" applyProtection="1">
      <alignment vertical="center"/>
      <protection locked="0"/>
    </xf>
    <xf numFmtId="0" fontId="5" fillId="11" borderId="21" xfId="0" applyFont="1" applyFill="1" applyBorder="1" applyAlignment="1" applyProtection="1">
      <alignment horizontal="center" vertical="center" wrapText="1"/>
      <protection locked="0"/>
    </xf>
    <xf numFmtId="0" fontId="62" fillId="11" borderId="13" xfId="0" applyFont="1" applyFill="1" applyBorder="1" applyAlignment="1" applyProtection="1">
      <alignment vertical="center" wrapText="1"/>
      <protection locked="0"/>
    </xf>
    <xf numFmtId="49" fontId="4" fillId="0" borderId="0" xfId="0" applyNumberFormat="1" applyFont="1" applyAlignment="1">
      <alignment vertical="center"/>
    </xf>
    <xf numFmtId="49" fontId="4" fillId="0" borderId="0" xfId="0" applyNumberFormat="1" applyFont="1" applyAlignment="1">
      <alignment vertical="center" wrapText="1"/>
    </xf>
    <xf numFmtId="0" fontId="4" fillId="51" borderId="0" xfId="0" applyFont="1" applyFill="1" applyAlignment="1">
      <alignment horizontal="left" vertical="center"/>
    </xf>
    <xf numFmtId="0" fontId="4" fillId="0" borderId="0" xfId="0" applyFont="1" applyAlignment="1">
      <alignment horizontal="left" vertical="center"/>
    </xf>
    <xf numFmtId="176" fontId="4" fillId="0" borderId="0" xfId="0" applyNumberFormat="1" applyFont="1" applyAlignment="1">
      <alignment horizontal="center" vertical="center"/>
    </xf>
    <xf numFmtId="0" fontId="4" fillId="0" borderId="0" xfId="0" applyFont="1" applyAlignment="1">
      <alignment horizontal="center" vertical="center"/>
    </xf>
    <xf numFmtId="177" fontId="4" fillId="0" borderId="0" xfId="0" applyNumberFormat="1" applyFont="1" applyAlignment="1">
      <alignment horizontal="center" vertical="center"/>
    </xf>
    <xf numFmtId="176" fontId="8" fillId="0" borderId="0" xfId="0" applyNumberFormat="1" applyFont="1" applyAlignment="1">
      <alignment horizontal="center" vertical="center"/>
    </xf>
    <xf numFmtId="3" fontId="4" fillId="0" borderId="0" xfId="0" applyNumberFormat="1" applyFont="1" applyAlignment="1">
      <alignment vertical="center"/>
    </xf>
    <xf numFmtId="164" fontId="4" fillId="0" borderId="0" xfId="0" applyNumberFormat="1" applyFont="1" applyAlignment="1">
      <alignment vertical="center"/>
    </xf>
    <xf numFmtId="49" fontId="12" fillId="0" borderId="0" xfId="0" applyNumberFormat="1" applyFont="1" applyAlignment="1">
      <alignment vertical="center"/>
    </xf>
    <xf numFmtId="0" fontId="12" fillId="0" borderId="159" xfId="0" applyFont="1" applyBorder="1" applyAlignment="1">
      <alignment vertical="center"/>
    </xf>
    <xf numFmtId="0" fontId="4" fillId="0" borderId="56" xfId="0" applyFont="1" applyBorder="1" applyAlignment="1">
      <alignment vertical="center"/>
    </xf>
    <xf numFmtId="0" fontId="12" fillId="0" borderId="161" xfId="0" applyFont="1" applyBorder="1" applyAlignment="1">
      <alignment vertical="center"/>
    </xf>
    <xf numFmtId="0" fontId="12" fillId="0" borderId="164" xfId="0" applyFont="1" applyBorder="1" applyAlignment="1">
      <alignment vertical="center"/>
    </xf>
    <xf numFmtId="0" fontId="4" fillId="51" borderId="0" xfId="0" applyFont="1" applyFill="1" applyAlignment="1">
      <alignment vertical="center"/>
    </xf>
    <xf numFmtId="177" fontId="4" fillId="0" borderId="0" xfId="0" applyNumberFormat="1" applyFont="1" applyAlignment="1">
      <alignment vertical="center"/>
    </xf>
    <xf numFmtId="177" fontId="8" fillId="0" borderId="56" xfId="0" applyNumberFormat="1" applyFont="1" applyBorder="1" applyAlignment="1">
      <alignment horizontal="center" vertical="center"/>
    </xf>
    <xf numFmtId="3" fontId="4" fillId="69" borderId="56" xfId="0" applyNumberFormat="1" applyFont="1" applyFill="1" applyBorder="1" applyAlignment="1">
      <alignment horizontal="center" vertical="center"/>
    </xf>
    <xf numFmtId="0" fontId="1" fillId="72" borderId="56" xfId="0" applyFont="1" applyFill="1" applyBorder="1" applyAlignment="1">
      <alignment vertical="center" wrapText="1"/>
    </xf>
    <xf numFmtId="0" fontId="1" fillId="61" borderId="56" xfId="0" applyFont="1" applyFill="1" applyBorder="1" applyAlignment="1">
      <alignment vertical="center" wrapText="1"/>
    </xf>
    <xf numFmtId="177" fontId="4" fillId="72" borderId="174" xfId="0" applyNumberFormat="1" applyFont="1" applyFill="1" applyBorder="1" applyAlignment="1">
      <alignment horizontal="center" vertical="center"/>
    </xf>
    <xf numFmtId="3" fontId="12" fillId="75" borderId="174" xfId="0" applyNumberFormat="1" applyFont="1" applyFill="1" applyBorder="1" applyAlignment="1">
      <alignment vertical="center" wrapText="1"/>
    </xf>
    <xf numFmtId="3" fontId="12" fillId="72" borderId="174" xfId="0" applyNumberFormat="1" applyFont="1" applyFill="1" applyBorder="1" applyAlignment="1">
      <alignment vertical="center" wrapText="1"/>
    </xf>
    <xf numFmtId="177" fontId="4" fillId="72" borderId="56" xfId="0" applyNumberFormat="1" applyFont="1" applyFill="1" applyBorder="1" applyAlignment="1">
      <alignment horizontal="center" vertical="center"/>
    </xf>
    <xf numFmtId="3" fontId="12" fillId="75" borderId="56" xfId="0" applyNumberFormat="1" applyFont="1" applyFill="1" applyBorder="1" applyAlignment="1">
      <alignment vertical="center" wrapText="1"/>
    </xf>
    <xf numFmtId="3" fontId="12" fillId="72" borderId="56" xfId="0" applyNumberFormat="1" applyFont="1" applyFill="1" applyBorder="1" applyAlignment="1">
      <alignment vertical="center" wrapText="1"/>
    </xf>
    <xf numFmtId="0" fontId="1" fillId="72" borderId="56" xfId="0" applyFont="1" applyFill="1" applyBorder="1" applyAlignment="1">
      <alignment wrapText="1"/>
    </xf>
    <xf numFmtId="3" fontId="9" fillId="75" borderId="174" xfId="0" applyNumberFormat="1" applyFont="1" applyFill="1" applyBorder="1" applyAlignment="1">
      <alignment vertical="center" wrapText="1"/>
    </xf>
    <xf numFmtId="3" fontId="9" fillId="75" borderId="56" xfId="0" applyNumberFormat="1" applyFont="1" applyFill="1" applyBorder="1" applyAlignment="1">
      <alignment vertical="center" wrapText="1"/>
    </xf>
    <xf numFmtId="0" fontId="1" fillId="72" borderId="56" xfId="0" applyFont="1" applyFill="1" applyBorder="1" applyAlignment="1">
      <alignment horizontal="left" vertical="center" wrapText="1"/>
    </xf>
    <xf numFmtId="0" fontId="0" fillId="61" borderId="56" xfId="0" applyFill="1" applyBorder="1" applyAlignment="1">
      <alignment vertical="center" wrapText="1"/>
    </xf>
    <xf numFmtId="0" fontId="0" fillId="72" borderId="56" xfId="0" applyFill="1" applyBorder="1" applyAlignment="1">
      <alignment vertical="center" wrapText="1"/>
    </xf>
    <xf numFmtId="177" fontId="4" fillId="72" borderId="180" xfId="0" applyNumberFormat="1" applyFont="1" applyFill="1" applyBorder="1" applyAlignment="1">
      <alignment horizontal="center" vertical="center"/>
    </xf>
    <xf numFmtId="3" fontId="12" fillId="75" borderId="180" xfId="0" applyNumberFormat="1" applyFont="1" applyFill="1" applyBorder="1" applyAlignment="1">
      <alignment vertical="center" wrapText="1"/>
    </xf>
    <xf numFmtId="3" fontId="12" fillId="72" borderId="180" xfId="0" applyNumberFormat="1" applyFont="1" applyFill="1" applyBorder="1" applyAlignment="1">
      <alignment vertical="center" wrapText="1"/>
    </xf>
    <xf numFmtId="0" fontId="18" fillId="0" borderId="12" xfId="0" applyFont="1" applyBorder="1" applyAlignment="1">
      <alignment vertical="center" wrapText="1"/>
    </xf>
    <xf numFmtId="0" fontId="18" fillId="0" borderId="14" xfId="0" applyFont="1" applyBorder="1" applyAlignment="1">
      <alignment vertical="center" wrapText="1"/>
    </xf>
    <xf numFmtId="0" fontId="18" fillId="0" borderId="13" xfId="0" applyFont="1" applyBorder="1" applyAlignment="1">
      <alignment vertical="center" wrapText="1"/>
    </xf>
    <xf numFmtId="0" fontId="18" fillId="18" borderId="12" xfId="0" applyFont="1" applyFill="1" applyBorder="1" applyAlignment="1">
      <alignment vertical="center" wrapText="1"/>
    </xf>
    <xf numFmtId="0" fontId="18" fillId="18" borderId="13" xfId="0" applyFont="1" applyFill="1" applyBorder="1" applyAlignment="1">
      <alignment vertical="center" wrapText="1"/>
    </xf>
    <xf numFmtId="0" fontId="18" fillId="5" borderId="12" xfId="0" applyFont="1" applyFill="1" applyBorder="1" applyAlignment="1">
      <alignment vertical="center" wrapText="1"/>
    </xf>
    <xf numFmtId="0" fontId="18" fillId="5" borderId="14" xfId="0" applyFont="1" applyFill="1" applyBorder="1" applyAlignment="1">
      <alignment vertical="center" wrapText="1"/>
    </xf>
    <xf numFmtId="0" fontId="18" fillId="5" borderId="13" xfId="0" applyFont="1" applyFill="1" applyBorder="1" applyAlignment="1">
      <alignment vertical="center" wrapText="1"/>
    </xf>
    <xf numFmtId="0" fontId="18" fillId="18" borderId="14" xfId="0" applyFont="1" applyFill="1" applyBorder="1" applyAlignment="1">
      <alignment vertical="center" wrapText="1"/>
    </xf>
    <xf numFmtId="0" fontId="14" fillId="0" borderId="12" xfId="0" applyFont="1" applyBorder="1" applyAlignment="1">
      <alignment vertical="center" wrapText="1"/>
    </xf>
    <xf numFmtId="0" fontId="14" fillId="0" borderId="14" xfId="0" applyFont="1" applyBorder="1" applyAlignment="1">
      <alignment vertical="center" wrapText="1"/>
    </xf>
    <xf numFmtId="0" fontId="14" fillId="0" borderId="13" xfId="0" applyFont="1" applyBorder="1" applyAlignment="1">
      <alignment vertical="center" wrapText="1"/>
    </xf>
    <xf numFmtId="0" fontId="14" fillId="18" borderId="12" xfId="0" applyFont="1" applyFill="1" applyBorder="1" applyAlignment="1">
      <alignment vertical="center" wrapText="1"/>
    </xf>
    <xf numFmtId="0" fontId="14" fillId="18" borderId="14" xfId="0" applyFont="1" applyFill="1" applyBorder="1" applyAlignment="1">
      <alignment vertical="center" wrapText="1"/>
    </xf>
    <xf numFmtId="0" fontId="14" fillId="18" borderId="13" xfId="0" applyFont="1" applyFill="1" applyBorder="1" applyAlignment="1">
      <alignment vertical="center" wrapText="1"/>
    </xf>
    <xf numFmtId="0" fontId="14" fillId="5" borderId="12" xfId="0" applyFont="1" applyFill="1" applyBorder="1" applyAlignment="1">
      <alignment vertical="center" wrapText="1"/>
    </xf>
    <xf numFmtId="0" fontId="14" fillId="5" borderId="14" xfId="0" applyFont="1" applyFill="1" applyBorder="1" applyAlignment="1">
      <alignment vertical="center" wrapText="1"/>
    </xf>
    <xf numFmtId="0" fontId="14" fillId="5" borderId="13" xfId="0" applyFont="1" applyFill="1" applyBorder="1" applyAlignment="1">
      <alignment vertical="center" wrapText="1"/>
    </xf>
    <xf numFmtId="0" fontId="14" fillId="0" borderId="12" xfId="0" applyFont="1" applyBorder="1" applyAlignment="1">
      <alignment horizontal="justify" vertical="center" wrapText="1"/>
    </xf>
    <xf numFmtId="0" fontId="14" fillId="0" borderId="14" xfId="0" applyFont="1" applyBorder="1" applyAlignment="1">
      <alignment horizontal="justify" vertical="center" wrapText="1"/>
    </xf>
    <xf numFmtId="0" fontId="14" fillId="0" borderId="13" xfId="0" applyFont="1" applyBorder="1" applyAlignment="1">
      <alignment horizontal="justify" vertical="center" wrapText="1"/>
    </xf>
    <xf numFmtId="0" fontId="14" fillId="18" borderId="12" xfId="0" applyFont="1" applyFill="1" applyBorder="1" applyAlignment="1">
      <alignment horizontal="justify" vertical="center" wrapText="1"/>
    </xf>
    <xf numFmtId="0" fontId="14" fillId="18" borderId="14" xfId="0" applyFont="1" applyFill="1" applyBorder="1" applyAlignment="1">
      <alignment horizontal="justify" vertical="center" wrapText="1"/>
    </xf>
    <xf numFmtId="0" fontId="14" fillId="18" borderId="13" xfId="0" applyFont="1" applyFill="1" applyBorder="1" applyAlignment="1">
      <alignment horizontal="justify" vertical="center" wrapText="1"/>
    </xf>
    <xf numFmtId="0" fontId="14" fillId="5" borderId="12" xfId="0" applyFont="1" applyFill="1" applyBorder="1" applyAlignment="1">
      <alignment horizontal="justify" vertical="center" wrapText="1"/>
    </xf>
    <xf numFmtId="0" fontId="14" fillId="5" borderId="13" xfId="0" applyFont="1" applyFill="1" applyBorder="1" applyAlignment="1">
      <alignment horizontal="justify" vertical="center" wrapText="1"/>
    </xf>
    <xf numFmtId="0" fontId="14" fillId="18" borderId="12" xfId="0" applyFont="1" applyFill="1" applyBorder="1" applyAlignment="1">
      <alignment horizontal="left" vertical="center" wrapText="1"/>
    </xf>
    <xf numFmtId="0" fontId="14" fillId="18" borderId="13" xfId="0" applyFont="1" applyFill="1" applyBorder="1" applyAlignment="1">
      <alignment horizontal="left" vertical="center" wrapText="1"/>
    </xf>
    <xf numFmtId="0" fontId="14" fillId="8" borderId="12" xfId="0" applyFont="1" applyFill="1" applyBorder="1" applyAlignment="1">
      <alignment vertical="center" wrapText="1"/>
    </xf>
    <xf numFmtId="0" fontId="14" fillId="8" borderId="14" xfId="0" applyFont="1" applyFill="1" applyBorder="1" applyAlignment="1">
      <alignment vertical="center" wrapText="1"/>
    </xf>
    <xf numFmtId="0" fontId="14" fillId="8" borderId="13" xfId="0" applyFont="1" applyFill="1" applyBorder="1" applyAlignment="1">
      <alignment vertical="center" wrapText="1"/>
    </xf>
    <xf numFmtId="0" fontId="14" fillId="5" borderId="14" xfId="0" applyFont="1" applyFill="1" applyBorder="1" applyAlignment="1">
      <alignment horizontal="justify" vertical="center" wrapText="1"/>
    </xf>
    <xf numFmtId="0" fontId="14" fillId="20" borderId="12" xfId="0" applyFont="1" applyFill="1" applyBorder="1" applyAlignment="1">
      <alignment vertical="center" wrapText="1"/>
    </xf>
    <xf numFmtId="0" fontId="14" fillId="20" borderId="13" xfId="0" applyFont="1" applyFill="1" applyBorder="1" applyAlignment="1">
      <alignment vertical="center" wrapText="1"/>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8" fillId="18" borderId="12" xfId="0" applyFont="1" applyFill="1" applyBorder="1" applyAlignment="1">
      <alignment horizontal="justify" vertical="center" wrapText="1"/>
    </xf>
    <xf numFmtId="0" fontId="18" fillId="18" borderId="14" xfId="0" applyFont="1" applyFill="1" applyBorder="1" applyAlignment="1">
      <alignment horizontal="justify" vertical="center" wrapText="1"/>
    </xf>
    <xf numFmtId="0" fontId="18" fillId="18" borderId="13" xfId="0" applyFont="1" applyFill="1" applyBorder="1" applyAlignment="1">
      <alignment horizontal="justify" vertical="center" wrapText="1"/>
    </xf>
    <xf numFmtId="0" fontId="14" fillId="0" borderId="14" xfId="0" applyFont="1" applyBorder="1" applyAlignment="1">
      <alignment horizontal="left" vertical="center" wrapText="1"/>
    </xf>
    <xf numFmtId="0" fontId="14" fillId="5" borderId="12" xfId="0" applyFont="1" applyFill="1" applyBorder="1" applyAlignment="1">
      <alignment horizontal="left" vertical="center" wrapText="1"/>
    </xf>
    <xf numFmtId="0" fontId="14" fillId="5" borderId="14" xfId="0" applyFont="1" applyFill="1" applyBorder="1" applyAlignment="1">
      <alignment horizontal="left" vertical="center" wrapText="1"/>
    </xf>
    <xf numFmtId="0" fontId="14" fillId="5" borderId="13" xfId="0" applyFont="1" applyFill="1" applyBorder="1" applyAlignment="1">
      <alignment horizontal="left" vertical="center" wrapText="1"/>
    </xf>
    <xf numFmtId="0" fontId="14" fillId="18" borderId="14" xfId="0" applyFont="1" applyFill="1" applyBorder="1" applyAlignment="1">
      <alignment horizontal="left" vertical="center" wrapText="1"/>
    </xf>
    <xf numFmtId="0" fontId="14" fillId="0" borderId="21" xfId="0" applyFont="1" applyBorder="1" applyAlignment="1">
      <alignment vertical="center" wrapText="1"/>
    </xf>
    <xf numFmtId="166" fontId="12" fillId="5" borderId="16" xfId="0" applyNumberFormat="1" applyFont="1" applyFill="1" applyBorder="1" applyAlignment="1">
      <alignment horizontal="center" vertical="center"/>
    </xf>
    <xf numFmtId="166" fontId="12" fillId="5" borderId="2" xfId="0" applyNumberFormat="1" applyFont="1" applyFill="1" applyBorder="1" applyAlignment="1">
      <alignment horizontal="center" vertical="center"/>
    </xf>
    <xf numFmtId="166" fontId="12" fillId="5" borderId="17" xfId="0" applyNumberFormat="1" applyFont="1" applyFill="1" applyBorder="1" applyAlignment="1">
      <alignment horizontal="center" vertical="center"/>
    </xf>
    <xf numFmtId="166" fontId="12" fillId="5" borderId="8" xfId="0" applyNumberFormat="1" applyFont="1" applyFill="1" applyBorder="1" applyAlignment="1">
      <alignment horizontal="center" vertical="center"/>
    </xf>
    <xf numFmtId="168" fontId="28" fillId="5" borderId="5" xfId="5" applyNumberFormat="1" applyFont="1" applyFill="1" applyBorder="1" applyAlignment="1">
      <alignment horizontal="center" vertical="center" wrapText="1"/>
    </xf>
    <xf numFmtId="168" fontId="28" fillId="5" borderId="6" xfId="5" applyNumberFormat="1" applyFont="1" applyFill="1" applyBorder="1" applyAlignment="1">
      <alignment horizontal="center" vertical="center" wrapText="1"/>
    </xf>
    <xf numFmtId="168" fontId="28" fillId="5" borderId="7" xfId="5" applyNumberFormat="1" applyFont="1" applyFill="1" applyBorder="1" applyAlignment="1">
      <alignment horizontal="center" vertical="center" wrapText="1"/>
    </xf>
    <xf numFmtId="0" fontId="38" fillId="41" borderId="57" xfId="0" applyFont="1" applyFill="1" applyBorder="1" applyAlignment="1">
      <alignment horizontal="left" vertical="center" wrapText="1"/>
    </xf>
    <xf numFmtId="0" fontId="38" fillId="41" borderId="58" xfId="0" applyFont="1" applyFill="1" applyBorder="1" applyAlignment="1">
      <alignment horizontal="left" vertical="center" wrapText="1"/>
    </xf>
    <xf numFmtId="0" fontId="38" fillId="41" borderId="59" xfId="0" applyFont="1" applyFill="1" applyBorder="1" applyAlignment="1">
      <alignment horizontal="left" vertical="center" wrapText="1"/>
    </xf>
    <xf numFmtId="0" fontId="37" fillId="41" borderId="58" xfId="0" applyFont="1" applyFill="1" applyBorder="1" applyAlignment="1">
      <alignment horizontal="left" vertical="center" wrapText="1"/>
    </xf>
    <xf numFmtId="0" fontId="37" fillId="41" borderId="59" xfId="0" applyFont="1" applyFill="1" applyBorder="1" applyAlignment="1">
      <alignment horizontal="left" vertical="center" wrapText="1"/>
    </xf>
    <xf numFmtId="0" fontId="37" fillId="41" borderId="57" xfId="0" applyFont="1" applyFill="1" applyBorder="1" applyAlignment="1">
      <alignment horizontal="left" vertical="center" wrapText="1"/>
    </xf>
    <xf numFmtId="0" fontId="38" fillId="0" borderId="0" xfId="0" applyFont="1" applyAlignment="1">
      <alignment horizontal="center" vertical="center" wrapText="1"/>
    </xf>
    <xf numFmtId="3" fontId="25" fillId="29" borderId="22" xfId="2" applyNumberFormat="1" applyFont="1" applyFill="1" applyBorder="1" applyAlignment="1">
      <alignment horizontal="center" vertical="center"/>
    </xf>
    <xf numFmtId="3" fontId="25" fillId="29" borderId="14" xfId="2" applyNumberFormat="1" applyFont="1" applyFill="1" applyBorder="1" applyAlignment="1">
      <alignment horizontal="center" vertical="center"/>
    </xf>
    <xf numFmtId="3" fontId="25" fillId="29" borderId="25" xfId="2" applyNumberFormat="1" applyFont="1" applyFill="1" applyBorder="1" applyAlignment="1">
      <alignment horizontal="center" vertical="center"/>
    </xf>
    <xf numFmtId="0" fontId="9" fillId="13" borderId="22" xfId="0" applyFont="1" applyFill="1" applyBorder="1" applyAlignment="1">
      <alignment horizontal="center" vertical="center" wrapText="1"/>
    </xf>
    <xf numFmtId="0" fontId="9" fillId="13" borderId="14" xfId="0" applyFont="1" applyFill="1" applyBorder="1" applyAlignment="1">
      <alignment horizontal="center" vertical="center" wrapText="1"/>
    </xf>
    <xf numFmtId="0" fontId="9" fillId="13" borderId="25" xfId="0" applyFont="1" applyFill="1" applyBorder="1" applyAlignment="1">
      <alignment horizontal="center" vertical="center" wrapText="1"/>
    </xf>
    <xf numFmtId="3" fontId="25" fillId="9" borderId="22" xfId="2" applyNumberFormat="1" applyFont="1" applyFill="1" applyBorder="1" applyAlignment="1">
      <alignment horizontal="center" vertical="center"/>
    </xf>
    <xf numFmtId="3" fontId="25" fillId="9" borderId="14" xfId="2" applyNumberFormat="1" applyFont="1" applyFill="1" applyBorder="1" applyAlignment="1">
      <alignment horizontal="center" vertical="center"/>
    </xf>
    <xf numFmtId="3" fontId="25" fillId="9" borderId="25" xfId="2" applyNumberFormat="1" applyFont="1" applyFill="1" applyBorder="1" applyAlignment="1">
      <alignment horizontal="center" vertical="center"/>
    </xf>
    <xf numFmtId="0" fontId="12" fillId="0" borderId="38" xfId="0" applyFont="1" applyBorder="1" applyAlignment="1">
      <alignment vertical="center"/>
    </xf>
    <xf numFmtId="0" fontId="12" fillId="0" borderId="36" xfId="0" applyFont="1" applyBorder="1" applyAlignment="1">
      <alignment vertical="center"/>
    </xf>
    <xf numFmtId="0" fontId="12" fillId="0" borderId="40" xfId="0" applyFont="1" applyBorder="1" applyAlignment="1">
      <alignment vertical="center"/>
    </xf>
    <xf numFmtId="0" fontId="12" fillId="0" borderId="5" xfId="0" applyFont="1" applyBorder="1" applyAlignment="1">
      <alignment vertical="center"/>
    </xf>
    <xf numFmtId="0" fontId="12" fillId="0" borderId="6" xfId="0" applyFont="1" applyBorder="1" applyAlignment="1">
      <alignment vertical="center"/>
    </xf>
    <xf numFmtId="0" fontId="12" fillId="0" borderId="41" xfId="0" applyFont="1" applyBorder="1" applyAlignment="1">
      <alignment vertical="center"/>
    </xf>
    <xf numFmtId="0" fontId="12" fillId="0" borderId="39" xfId="0" applyFont="1" applyBorder="1" applyAlignment="1">
      <alignment vertical="center"/>
    </xf>
    <xf numFmtId="0" fontId="12" fillId="0" borderId="37" xfId="0" applyFont="1" applyBorder="1" applyAlignment="1">
      <alignment vertical="center"/>
    </xf>
    <xf numFmtId="0" fontId="12" fillId="0" borderId="42" xfId="0" applyFont="1" applyBorder="1" applyAlignment="1">
      <alignment vertical="center"/>
    </xf>
    <xf numFmtId="3" fontId="25" fillId="13" borderId="22" xfId="2" applyNumberFormat="1" applyFont="1" applyFill="1" applyBorder="1" applyAlignment="1" applyProtection="1">
      <alignment horizontal="center" vertical="center"/>
    </xf>
    <xf numFmtId="3" fontId="25" fillId="13" borderId="14" xfId="2" applyNumberFormat="1" applyFont="1" applyFill="1" applyBorder="1" applyAlignment="1" applyProtection="1">
      <alignment horizontal="center" vertical="center"/>
    </xf>
    <xf numFmtId="3" fontId="25" fillId="13" borderId="25" xfId="2" applyNumberFormat="1" applyFont="1" applyFill="1" applyBorder="1" applyAlignment="1" applyProtection="1">
      <alignment horizontal="center" vertical="center"/>
    </xf>
    <xf numFmtId="3" fontId="25" fillId="5" borderId="22" xfId="2" applyNumberFormat="1" applyFont="1" applyFill="1" applyBorder="1" applyAlignment="1" applyProtection="1">
      <alignment horizontal="center" vertical="center"/>
    </xf>
    <xf numFmtId="3" fontId="25" fillId="5" borderId="14" xfId="2" applyNumberFormat="1" applyFont="1" applyFill="1" applyBorder="1" applyAlignment="1" applyProtection="1">
      <alignment horizontal="center" vertical="center"/>
    </xf>
    <xf numFmtId="3" fontId="25" fillId="5" borderId="25" xfId="2" applyNumberFormat="1" applyFont="1" applyFill="1" applyBorder="1" applyAlignment="1" applyProtection="1">
      <alignment horizontal="center" vertical="center"/>
    </xf>
    <xf numFmtId="3" fontId="25" fillId="15" borderId="22" xfId="2" applyNumberFormat="1" applyFont="1" applyFill="1" applyBorder="1" applyAlignment="1">
      <alignment horizontal="center" vertical="center"/>
    </xf>
    <xf numFmtId="3" fontId="25" fillId="15" borderId="14" xfId="2" applyNumberFormat="1" applyFont="1" applyFill="1" applyBorder="1" applyAlignment="1">
      <alignment horizontal="center" vertical="center"/>
    </xf>
    <xf numFmtId="3" fontId="25" fillId="15" borderId="25" xfId="2" applyNumberFormat="1" applyFont="1" applyFill="1" applyBorder="1" applyAlignment="1">
      <alignment horizontal="center" vertical="center"/>
    </xf>
    <xf numFmtId="0" fontId="9" fillId="5" borderId="22" xfId="0" applyFont="1" applyFill="1" applyBorder="1" applyAlignment="1" applyProtection="1">
      <alignment horizontal="center" vertical="center"/>
      <protection locked="0"/>
    </xf>
    <xf numFmtId="0" fontId="9" fillId="5" borderId="14" xfId="0" applyFont="1" applyFill="1" applyBorder="1" applyAlignment="1" applyProtection="1">
      <alignment horizontal="center" vertical="center"/>
      <protection locked="0"/>
    </xf>
    <xf numFmtId="0" fontId="9" fillId="5" borderId="25" xfId="0" applyFont="1" applyFill="1" applyBorder="1" applyAlignment="1" applyProtection="1">
      <alignment horizontal="center" vertical="center"/>
      <protection locked="0"/>
    </xf>
    <xf numFmtId="0" fontId="9" fillId="15" borderId="22" xfId="0" applyFont="1" applyFill="1" applyBorder="1" applyAlignment="1" applyProtection="1">
      <alignment horizontal="center" vertical="center"/>
      <protection locked="0"/>
    </xf>
    <xf numFmtId="0" fontId="9" fillId="15" borderId="14" xfId="0" applyFont="1" applyFill="1" applyBorder="1" applyAlignment="1" applyProtection="1">
      <alignment horizontal="center" vertical="center"/>
      <protection locked="0"/>
    </xf>
    <xf numFmtId="0" fontId="9" fillId="15" borderId="25" xfId="0" applyFont="1" applyFill="1" applyBorder="1" applyAlignment="1" applyProtection="1">
      <alignment horizontal="center" vertical="center"/>
      <protection locked="0"/>
    </xf>
    <xf numFmtId="0" fontId="9" fillId="29" borderId="117" xfId="0" applyFont="1" applyFill="1" applyBorder="1" applyAlignment="1" applyProtection="1">
      <alignment horizontal="center" vertical="center"/>
      <protection locked="0"/>
    </xf>
    <xf numFmtId="0" fontId="9" fillId="29" borderId="3" xfId="0" applyFont="1" applyFill="1" applyBorder="1" applyAlignment="1" applyProtection="1">
      <alignment horizontal="center" vertical="center"/>
      <protection locked="0"/>
    </xf>
    <xf numFmtId="0" fontId="9" fillId="29" borderId="93" xfId="0" applyFont="1" applyFill="1" applyBorder="1" applyAlignment="1" applyProtection="1">
      <alignment horizontal="center" vertical="center"/>
      <protection locked="0"/>
    </xf>
    <xf numFmtId="0" fontId="9" fillId="23" borderId="136" xfId="0" applyFont="1" applyFill="1" applyBorder="1" applyAlignment="1" applyProtection="1">
      <alignment horizontal="center" vertical="center"/>
      <protection locked="0"/>
    </xf>
    <xf numFmtId="0" fontId="9" fillId="23" borderId="138" xfId="0" applyFont="1" applyFill="1" applyBorder="1" applyAlignment="1" applyProtection="1">
      <alignment horizontal="center" vertical="center"/>
      <protection locked="0"/>
    </xf>
    <xf numFmtId="0" fontId="9" fillId="23" borderId="140" xfId="0" applyFont="1" applyFill="1" applyBorder="1" applyAlignment="1" applyProtection="1">
      <alignment horizontal="center" vertical="center"/>
      <protection locked="0"/>
    </xf>
    <xf numFmtId="0" fontId="9" fillId="13" borderId="137" xfId="0" applyFont="1" applyFill="1" applyBorder="1" applyAlignment="1">
      <alignment horizontal="center" vertical="center" wrapText="1"/>
    </xf>
    <xf numFmtId="0" fontId="9" fillId="13" borderId="139" xfId="0" applyFont="1" applyFill="1" applyBorder="1" applyAlignment="1">
      <alignment horizontal="center" vertical="center" wrapText="1"/>
    </xf>
    <xf numFmtId="0" fontId="9" fillId="13" borderId="141" xfId="0" applyFont="1" applyFill="1" applyBorder="1" applyAlignment="1">
      <alignment horizontal="center" vertical="center" wrapText="1"/>
    </xf>
    <xf numFmtId="0" fontId="9" fillId="21" borderId="22" xfId="0" applyFont="1" applyFill="1" applyBorder="1" applyAlignment="1">
      <alignment vertical="center" wrapText="1"/>
    </xf>
    <xf numFmtId="0" fontId="9" fillId="21" borderId="14" xfId="0" applyFont="1" applyFill="1" applyBorder="1" applyAlignment="1">
      <alignment vertical="center" wrapText="1"/>
    </xf>
    <xf numFmtId="0" fontId="9" fillId="21" borderId="25" xfId="0" applyFont="1" applyFill="1" applyBorder="1" applyAlignment="1">
      <alignment vertical="center" wrapText="1"/>
    </xf>
    <xf numFmtId="0" fontId="9" fillId="11" borderId="22" xfId="0" applyFont="1" applyFill="1" applyBorder="1" applyAlignment="1">
      <alignment vertical="center" wrapText="1"/>
    </xf>
    <xf numFmtId="0" fontId="9" fillId="11" borderId="14" xfId="0" applyFont="1" applyFill="1" applyBorder="1" applyAlignment="1">
      <alignment vertical="center" wrapText="1"/>
    </xf>
    <xf numFmtId="0" fontId="9" fillId="11" borderId="25" xfId="0" applyFont="1" applyFill="1" applyBorder="1" applyAlignment="1">
      <alignment vertical="center" wrapText="1"/>
    </xf>
    <xf numFmtId="3" fontId="10" fillId="12" borderId="22" xfId="2" applyNumberFormat="1" applyFont="1" applyFill="1" applyBorder="1" applyAlignment="1">
      <alignment horizontal="center" vertical="center"/>
    </xf>
    <xf numFmtId="3" fontId="10" fillId="12" borderId="14" xfId="2" applyNumberFormat="1" applyFont="1" applyFill="1" applyBorder="1" applyAlignment="1">
      <alignment horizontal="center" vertical="center"/>
    </xf>
    <xf numFmtId="3" fontId="10" fillId="12" borderId="25" xfId="2" applyNumberFormat="1" applyFont="1" applyFill="1" applyBorder="1" applyAlignment="1">
      <alignment horizontal="center" vertical="center"/>
    </xf>
    <xf numFmtId="3" fontId="9" fillId="0" borderId="22" xfId="2" applyNumberFormat="1" applyFont="1" applyFill="1" applyBorder="1" applyAlignment="1">
      <alignment horizontal="center" vertical="center"/>
    </xf>
    <xf numFmtId="3" fontId="9" fillId="0" borderId="14" xfId="2" applyNumberFormat="1" applyFont="1" applyFill="1" applyBorder="1" applyAlignment="1">
      <alignment horizontal="center" vertical="center"/>
    </xf>
    <xf numFmtId="3" fontId="9" fillId="0" borderId="25" xfId="2" applyNumberFormat="1" applyFont="1" applyFill="1" applyBorder="1" applyAlignment="1">
      <alignment horizontal="center" vertical="center"/>
    </xf>
    <xf numFmtId="0" fontId="9" fillId="29" borderId="22" xfId="0" applyFont="1" applyFill="1" applyBorder="1" applyAlignment="1" applyProtection="1">
      <alignment horizontal="center" vertical="center"/>
      <protection locked="0"/>
    </xf>
    <xf numFmtId="0" fontId="9" fillId="29" borderId="14" xfId="0" applyFont="1" applyFill="1" applyBorder="1" applyAlignment="1" applyProtection="1">
      <alignment horizontal="center" vertical="center"/>
      <protection locked="0"/>
    </xf>
    <xf numFmtId="0" fontId="9" fillId="29" borderId="25" xfId="0" applyFont="1" applyFill="1" applyBorder="1" applyAlignment="1" applyProtection="1">
      <alignment horizontal="center" vertical="center"/>
      <protection locked="0"/>
    </xf>
    <xf numFmtId="0" fontId="9" fillId="23" borderId="22" xfId="0" applyFont="1" applyFill="1" applyBorder="1" applyAlignment="1" applyProtection="1">
      <alignment horizontal="center" vertical="center"/>
      <protection locked="0"/>
    </xf>
    <xf numFmtId="0" fontId="9" fillId="23" borderId="14" xfId="0" applyFont="1" applyFill="1" applyBorder="1" applyAlignment="1" applyProtection="1">
      <alignment horizontal="center" vertical="center"/>
      <protection locked="0"/>
    </xf>
    <xf numFmtId="0" fontId="9" fillId="0" borderId="30" xfId="0" applyFont="1" applyBorder="1" applyAlignment="1">
      <alignment vertical="center" wrapText="1"/>
    </xf>
    <xf numFmtId="0" fontId="9" fillId="0" borderId="31" xfId="0" applyFont="1" applyBorder="1" applyAlignment="1">
      <alignment vertical="center" wrapText="1"/>
    </xf>
    <xf numFmtId="0" fontId="9" fillId="0" borderId="32" xfId="0" applyFont="1" applyBorder="1" applyAlignment="1">
      <alignment vertical="center" wrapText="1"/>
    </xf>
    <xf numFmtId="0" fontId="9" fillId="21" borderId="54" xfId="0" applyFont="1" applyFill="1" applyBorder="1" applyAlignment="1">
      <alignment vertical="center" wrapText="1"/>
    </xf>
    <xf numFmtId="0" fontId="9" fillId="21" borderId="44" xfId="0" applyFont="1" applyFill="1" applyBorder="1" applyAlignment="1">
      <alignment vertical="center" wrapText="1"/>
    </xf>
    <xf numFmtId="0" fontId="9" fillId="21" borderId="55" xfId="0" applyFont="1" applyFill="1" applyBorder="1" applyAlignment="1">
      <alignment vertical="center" wrapText="1"/>
    </xf>
    <xf numFmtId="0" fontId="9" fillId="23" borderId="25" xfId="0" applyFont="1" applyFill="1" applyBorder="1" applyAlignment="1" applyProtection="1">
      <alignment horizontal="center" vertical="center"/>
      <protection locked="0"/>
    </xf>
    <xf numFmtId="0" fontId="5" fillId="11" borderId="12" xfId="0" applyFont="1" applyFill="1" applyBorder="1" applyAlignment="1" applyProtection="1">
      <alignment horizontal="center" vertical="center" wrapText="1"/>
      <protection locked="0"/>
    </xf>
    <xf numFmtId="0" fontId="5" fillId="11" borderId="14" xfId="0" applyFont="1" applyFill="1" applyBorder="1" applyAlignment="1" applyProtection="1">
      <alignment horizontal="center" vertical="center" wrapText="1"/>
      <protection locked="0"/>
    </xf>
    <xf numFmtId="0" fontId="5" fillId="11" borderId="13" xfId="0" applyFont="1" applyFill="1" applyBorder="1" applyAlignment="1" applyProtection="1">
      <alignment horizontal="center" vertical="center" wrapText="1"/>
      <protection locked="0"/>
    </xf>
    <xf numFmtId="0" fontId="5" fillId="11" borderId="22" xfId="0" applyFont="1" applyFill="1" applyBorder="1" applyAlignment="1" applyProtection="1">
      <alignment horizontal="center" vertical="center" wrapText="1"/>
      <protection locked="0"/>
    </xf>
    <xf numFmtId="0" fontId="9" fillId="13" borderId="117"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9" fillId="13" borderId="93" xfId="0" applyFont="1" applyFill="1" applyBorder="1" applyAlignment="1">
      <alignment horizontal="center" vertical="center" wrapText="1"/>
    </xf>
    <xf numFmtId="0" fontId="9" fillId="13" borderId="85" xfId="0" applyFont="1" applyFill="1" applyBorder="1" applyAlignment="1">
      <alignment horizontal="center" vertical="center" wrapText="1"/>
    </xf>
    <xf numFmtId="0" fontId="9" fillId="13" borderId="86" xfId="0" applyFont="1" applyFill="1" applyBorder="1" applyAlignment="1">
      <alignment horizontal="center" vertical="center" wrapText="1"/>
    </xf>
    <xf numFmtId="0" fontId="9" fillId="13" borderId="88" xfId="0" applyFont="1" applyFill="1" applyBorder="1" applyAlignment="1">
      <alignment horizontal="center" vertical="center" wrapText="1"/>
    </xf>
    <xf numFmtId="49" fontId="9" fillId="7" borderId="30" xfId="0" applyNumberFormat="1" applyFont="1" applyFill="1" applyBorder="1" applyAlignment="1">
      <alignment vertical="center" wrapText="1"/>
    </xf>
    <xf numFmtId="49" fontId="9" fillId="7" borderId="31" xfId="0" applyNumberFormat="1" applyFont="1" applyFill="1" applyBorder="1" applyAlignment="1">
      <alignment vertical="center" wrapText="1"/>
    </xf>
    <xf numFmtId="49" fontId="9" fillId="7" borderId="32" xfId="0" applyNumberFormat="1" applyFont="1" applyFill="1" applyBorder="1" applyAlignment="1">
      <alignment vertical="center" wrapText="1"/>
    </xf>
    <xf numFmtId="0" fontId="9" fillId="23" borderId="124" xfId="0" applyFont="1" applyFill="1" applyBorder="1" applyAlignment="1" applyProtection="1">
      <alignment horizontal="center" vertical="center"/>
      <protection locked="0"/>
    </xf>
    <xf numFmtId="0" fontId="9" fillId="23" borderId="125" xfId="0" applyFont="1" applyFill="1" applyBorder="1" applyAlignment="1" applyProtection="1">
      <alignment horizontal="center" vertical="center"/>
      <protection locked="0"/>
    </xf>
    <xf numFmtId="0" fontId="9" fillId="23" borderId="126" xfId="0" applyFont="1" applyFill="1" applyBorder="1" applyAlignment="1" applyProtection="1">
      <alignment horizontal="center" vertical="center"/>
      <protection locked="0"/>
    </xf>
    <xf numFmtId="0" fontId="9" fillId="13" borderId="28" xfId="0" applyFont="1" applyFill="1" applyBorder="1" applyAlignment="1">
      <alignment horizontal="center" vertical="center" wrapText="1"/>
    </xf>
    <xf numFmtId="0" fontId="9" fillId="13" borderId="4" xfId="0" applyFont="1" applyFill="1" applyBorder="1" applyAlignment="1">
      <alignment horizontal="center" vertical="center" wrapText="1"/>
    </xf>
    <xf numFmtId="0" fontId="9" fillId="13" borderId="29" xfId="0" applyFont="1" applyFill="1" applyBorder="1" applyAlignment="1">
      <alignment horizontal="center" vertical="center" wrapText="1"/>
    </xf>
    <xf numFmtId="0" fontId="9" fillId="0" borderId="33" xfId="0" applyFont="1" applyBorder="1" applyAlignment="1">
      <alignment vertical="center" wrapText="1"/>
    </xf>
    <xf numFmtId="0" fontId="9" fillId="0" borderId="34" xfId="0" applyFont="1" applyBorder="1" applyAlignment="1">
      <alignment vertical="center" wrapText="1"/>
    </xf>
    <xf numFmtId="0" fontId="9" fillId="0" borderId="35" xfId="0" applyFont="1" applyBorder="1" applyAlignment="1">
      <alignment vertical="center" wrapText="1"/>
    </xf>
    <xf numFmtId="0" fontId="9" fillId="23" borderId="117" xfId="0" applyFont="1" applyFill="1" applyBorder="1" applyAlignment="1" applyProtection="1">
      <alignment horizontal="center" vertical="center"/>
      <protection locked="0"/>
    </xf>
    <xf numFmtId="0" fontId="9" fillId="23" borderId="3" xfId="0" applyFont="1" applyFill="1" applyBorder="1" applyAlignment="1" applyProtection="1">
      <alignment horizontal="center" vertical="center"/>
      <protection locked="0"/>
    </xf>
    <xf numFmtId="0" fontId="9" fillId="23" borderId="93" xfId="0" applyFont="1" applyFill="1" applyBorder="1" applyAlignment="1" applyProtection="1">
      <alignment horizontal="center" vertical="center"/>
      <protection locked="0"/>
    </xf>
    <xf numFmtId="0" fontId="9" fillId="13" borderId="118" xfId="0" applyFont="1" applyFill="1" applyBorder="1" applyAlignment="1">
      <alignment horizontal="center" vertical="center" wrapText="1"/>
    </xf>
    <xf numFmtId="0" fontId="9" fillId="13" borderId="119" xfId="0" applyFont="1" applyFill="1" applyBorder="1" applyAlignment="1">
      <alignment horizontal="center" vertical="center" wrapText="1"/>
    </xf>
    <xf numFmtId="0" fontId="9" fillId="13" borderId="120" xfId="0" applyFont="1" applyFill="1" applyBorder="1" applyAlignment="1">
      <alignment horizontal="center" vertical="center" wrapText="1"/>
    </xf>
    <xf numFmtId="0" fontId="9" fillId="23" borderId="121" xfId="0" applyFont="1" applyFill="1" applyBorder="1" applyAlignment="1" applyProtection="1">
      <alignment horizontal="center" vertical="center"/>
      <protection locked="0"/>
    </xf>
    <xf numFmtId="0" fontId="9" fillId="23" borderId="122" xfId="0" applyFont="1" applyFill="1" applyBorder="1" applyAlignment="1" applyProtection="1">
      <alignment horizontal="center" vertical="center"/>
      <protection locked="0"/>
    </xf>
    <xf numFmtId="0" fontId="9" fillId="23" borderId="123" xfId="0" applyFont="1" applyFill="1" applyBorder="1" applyAlignment="1" applyProtection="1">
      <alignment horizontal="center" vertical="center"/>
      <protection locked="0"/>
    </xf>
    <xf numFmtId="0" fontId="9" fillId="7" borderId="30" xfId="0" applyFont="1" applyFill="1" applyBorder="1" applyAlignment="1">
      <alignment vertical="center" wrapText="1"/>
    </xf>
    <xf numFmtId="0" fontId="9" fillId="7" borderId="31" xfId="0" applyFont="1" applyFill="1" applyBorder="1" applyAlignment="1">
      <alignment vertical="center" wrapText="1"/>
    </xf>
    <xf numFmtId="0" fontId="9" fillId="7" borderId="32" xfId="0" applyFont="1" applyFill="1" applyBorder="1" applyAlignment="1">
      <alignment vertical="center" wrapText="1"/>
    </xf>
    <xf numFmtId="0" fontId="12" fillId="0" borderId="17" xfId="0" applyFont="1" applyBorder="1" applyAlignment="1">
      <alignment vertical="center"/>
    </xf>
    <xf numFmtId="0" fontId="12" fillId="0" borderId="9" xfId="0" applyFont="1" applyBorder="1" applyAlignment="1">
      <alignment vertical="center"/>
    </xf>
    <xf numFmtId="0" fontId="12" fillId="0" borderId="80" xfId="0" applyFont="1" applyBorder="1" applyAlignment="1">
      <alignment vertical="center"/>
    </xf>
    <xf numFmtId="0" fontId="9" fillId="0" borderId="45" xfId="0" applyFont="1" applyBorder="1" applyAlignment="1">
      <alignment vertical="center" wrapText="1"/>
    </xf>
    <xf numFmtId="0" fontId="9" fillId="0" borderId="44" xfId="0" applyFont="1" applyBorder="1" applyAlignment="1">
      <alignment vertical="center" wrapText="1"/>
    </xf>
    <xf numFmtId="0" fontId="9" fillId="0" borderId="46" xfId="0" applyFont="1" applyBorder="1" applyAlignment="1">
      <alignment vertical="center" wrapText="1"/>
    </xf>
    <xf numFmtId="0" fontId="9" fillId="13" borderId="13" xfId="0" applyFont="1" applyFill="1" applyBorder="1" applyAlignment="1">
      <alignment horizontal="center" vertical="center" wrapText="1"/>
    </xf>
    <xf numFmtId="0" fontId="9" fillId="13" borderId="21" xfId="0" applyFont="1" applyFill="1" applyBorder="1" applyAlignment="1">
      <alignment horizontal="center" vertical="center" wrapText="1"/>
    </xf>
    <xf numFmtId="3" fontId="25" fillId="13" borderId="13" xfId="2" applyNumberFormat="1" applyFont="1" applyFill="1" applyBorder="1" applyAlignment="1" applyProtection="1">
      <alignment horizontal="center" vertical="center"/>
    </xf>
    <xf numFmtId="3" fontId="25" fillId="13" borderId="21" xfId="2" applyNumberFormat="1" applyFont="1" applyFill="1" applyBorder="1" applyAlignment="1" applyProtection="1">
      <alignment horizontal="center" vertical="center"/>
    </xf>
    <xf numFmtId="0" fontId="9" fillId="21" borderId="44" xfId="0" applyFont="1" applyFill="1" applyBorder="1" applyAlignment="1">
      <alignment horizontal="center" vertical="center" wrapText="1"/>
    </xf>
    <xf numFmtId="0" fontId="9" fillId="21" borderId="14" xfId="0" applyFont="1" applyFill="1" applyBorder="1" applyAlignment="1">
      <alignment horizontal="center" vertical="center" wrapText="1"/>
    </xf>
    <xf numFmtId="0" fontId="9" fillId="21" borderId="104" xfId="0" applyFont="1" applyFill="1" applyBorder="1" applyAlignment="1">
      <alignment vertical="center" wrapText="1"/>
    </xf>
    <xf numFmtId="0" fontId="9" fillId="21" borderId="111" xfId="0" applyFont="1" applyFill="1" applyBorder="1" applyAlignment="1">
      <alignment vertical="center" wrapText="1"/>
    </xf>
    <xf numFmtId="3" fontId="25" fillId="29" borderId="104" xfId="2" applyNumberFormat="1" applyFont="1" applyFill="1" applyBorder="1" applyAlignment="1">
      <alignment horizontal="center" vertical="center"/>
    </xf>
    <xf numFmtId="3" fontId="25" fillId="29" borderId="111" xfId="2" applyNumberFormat="1" applyFont="1" applyFill="1" applyBorder="1" applyAlignment="1">
      <alignment horizontal="center" vertical="center"/>
    </xf>
    <xf numFmtId="0" fontId="9" fillId="13" borderId="104" xfId="0" applyFont="1" applyFill="1" applyBorder="1" applyAlignment="1">
      <alignment horizontal="center" vertical="center" wrapText="1"/>
    </xf>
    <xf numFmtId="0" fontId="9" fillId="13" borderId="111" xfId="0" applyFont="1" applyFill="1" applyBorder="1" applyAlignment="1">
      <alignment horizontal="center" vertical="center" wrapText="1"/>
    </xf>
    <xf numFmtId="3" fontId="25" fillId="9" borderId="104" xfId="2" applyNumberFormat="1" applyFont="1" applyFill="1" applyBorder="1" applyAlignment="1">
      <alignment horizontal="center" vertical="center"/>
    </xf>
    <xf numFmtId="3" fontId="25" fillId="9" borderId="111" xfId="2" applyNumberFormat="1" applyFont="1" applyFill="1" applyBorder="1" applyAlignment="1">
      <alignment horizontal="center" vertical="center"/>
    </xf>
    <xf numFmtId="0" fontId="12" fillId="0" borderId="105" xfId="0" applyFont="1" applyBorder="1" applyAlignment="1">
      <alignment vertical="center"/>
    </xf>
    <xf numFmtId="0" fontId="12" fillId="0" borderId="106" xfId="0" applyFont="1" applyBorder="1" applyAlignment="1">
      <alignment vertical="center"/>
    </xf>
    <xf numFmtId="0" fontId="12" fillId="0" borderId="107" xfId="0" applyFont="1" applyBorder="1" applyAlignment="1">
      <alignment vertical="center"/>
    </xf>
    <xf numFmtId="0" fontId="12" fillId="0" borderId="109" xfId="0" applyFont="1" applyBorder="1" applyAlignment="1">
      <alignment vertical="center"/>
    </xf>
    <xf numFmtId="0" fontId="12" fillId="0" borderId="112" xfId="0" applyFont="1" applyBorder="1" applyAlignment="1">
      <alignment vertical="center"/>
    </xf>
    <xf numFmtId="0" fontId="12" fillId="0" borderId="113" xfId="0" applyFont="1" applyBorder="1" applyAlignment="1">
      <alignment vertical="center"/>
    </xf>
    <xf numFmtId="0" fontId="12" fillId="0" borderId="114" xfId="0" applyFont="1" applyBorder="1" applyAlignment="1">
      <alignment vertical="center"/>
    </xf>
    <xf numFmtId="3" fontId="25" fillId="13" borderId="104" xfId="2" applyNumberFormat="1" applyFont="1" applyFill="1" applyBorder="1" applyAlignment="1" applyProtection="1">
      <alignment horizontal="center" vertical="center"/>
    </xf>
    <xf numFmtId="3" fontId="25" fillId="13" borderId="111" xfId="2" applyNumberFormat="1" applyFont="1" applyFill="1" applyBorder="1" applyAlignment="1" applyProtection="1">
      <alignment horizontal="center" vertical="center"/>
    </xf>
    <xf numFmtId="3" fontId="25" fillId="5" borderId="104" xfId="2" applyNumberFormat="1" applyFont="1" applyFill="1" applyBorder="1" applyAlignment="1" applyProtection="1">
      <alignment horizontal="center" vertical="center"/>
    </xf>
    <xf numFmtId="3" fontId="25" fillId="5" borderId="111" xfId="2" applyNumberFormat="1" applyFont="1" applyFill="1" applyBorder="1" applyAlignment="1" applyProtection="1">
      <alignment horizontal="center" vertical="center"/>
    </xf>
    <xf numFmtId="3" fontId="25" fillId="15" borderId="104" xfId="2" applyNumberFormat="1" applyFont="1" applyFill="1" applyBorder="1" applyAlignment="1">
      <alignment horizontal="center" vertical="center"/>
    </xf>
    <xf numFmtId="3" fontId="25" fillId="15" borderId="111" xfId="2" applyNumberFormat="1" applyFont="1" applyFill="1" applyBorder="1" applyAlignment="1">
      <alignment horizontal="center" vertical="center"/>
    </xf>
    <xf numFmtId="0" fontId="9" fillId="5" borderId="104" xfId="0" applyFont="1" applyFill="1" applyBorder="1" applyAlignment="1" applyProtection="1">
      <alignment horizontal="center" vertical="center"/>
      <protection locked="0"/>
    </xf>
    <xf numFmtId="0" fontId="9" fillId="5" borderId="111" xfId="0" applyFont="1" applyFill="1" applyBorder="1" applyAlignment="1" applyProtection="1">
      <alignment horizontal="center" vertical="center"/>
      <protection locked="0"/>
    </xf>
    <xf numFmtId="0" fontId="9" fillId="15" borderId="104" xfId="0" applyFont="1" applyFill="1" applyBorder="1" applyAlignment="1" applyProtection="1">
      <alignment horizontal="center" vertical="center"/>
      <protection locked="0"/>
    </xf>
    <xf numFmtId="0" fontId="9" fillId="15" borderId="111" xfId="0" applyFont="1" applyFill="1" applyBorder="1" applyAlignment="1" applyProtection="1">
      <alignment horizontal="center" vertical="center"/>
      <protection locked="0"/>
    </xf>
    <xf numFmtId="0" fontId="9" fillId="29" borderId="104" xfId="0" applyFont="1" applyFill="1" applyBorder="1" applyAlignment="1" applyProtection="1">
      <alignment horizontal="center" vertical="center"/>
      <protection locked="0"/>
    </xf>
    <xf numFmtId="0" fontId="9" fillId="29" borderId="111" xfId="0" applyFont="1" applyFill="1" applyBorder="1" applyAlignment="1" applyProtection="1">
      <alignment horizontal="center" vertical="center"/>
      <protection locked="0"/>
    </xf>
    <xf numFmtId="0" fontId="9" fillId="23" borderId="104" xfId="0" applyFont="1" applyFill="1" applyBorder="1" applyAlignment="1" applyProtection="1">
      <alignment horizontal="center" vertical="center"/>
      <protection locked="0"/>
    </xf>
    <xf numFmtId="0" fontId="9" fillId="23" borderId="111" xfId="0" applyFont="1" applyFill="1" applyBorder="1" applyAlignment="1" applyProtection="1">
      <alignment horizontal="center" vertical="center"/>
      <protection locked="0"/>
    </xf>
    <xf numFmtId="0" fontId="9" fillId="11" borderId="104" xfId="0" applyFont="1" applyFill="1" applyBorder="1" applyAlignment="1">
      <alignment vertical="center" wrapText="1"/>
    </xf>
    <xf numFmtId="0" fontId="9" fillId="11" borderId="111" xfId="0" applyFont="1" applyFill="1" applyBorder="1" applyAlignment="1">
      <alignment vertical="center" wrapText="1"/>
    </xf>
    <xf numFmtId="3" fontId="10" fillId="12" borderId="104" xfId="2" applyNumberFormat="1" applyFont="1" applyFill="1" applyBorder="1" applyAlignment="1">
      <alignment horizontal="center" vertical="center"/>
    </xf>
    <xf numFmtId="3" fontId="10" fillId="12" borderId="111" xfId="2" applyNumberFormat="1" applyFont="1" applyFill="1" applyBorder="1" applyAlignment="1">
      <alignment horizontal="center" vertical="center"/>
    </xf>
    <xf numFmtId="3" fontId="9" fillId="0" borderId="104" xfId="2" applyNumberFormat="1" applyFont="1" applyFill="1" applyBorder="1" applyAlignment="1">
      <alignment horizontal="center" vertical="center"/>
    </xf>
    <xf numFmtId="3" fontId="9" fillId="0" borderId="111" xfId="2" applyNumberFormat="1" applyFont="1" applyFill="1" applyBorder="1" applyAlignment="1">
      <alignment horizontal="center" vertical="center"/>
    </xf>
    <xf numFmtId="0" fontId="9" fillId="0" borderId="102" xfId="0" applyFont="1" applyBorder="1" applyAlignment="1">
      <alignment vertical="center" wrapText="1"/>
    </xf>
    <xf numFmtId="0" fontId="9" fillId="0" borderId="47" xfId="0" applyFont="1" applyBorder="1" applyAlignment="1">
      <alignment vertical="center" wrapText="1"/>
    </xf>
    <xf numFmtId="0" fontId="9" fillId="21" borderId="103" xfId="0" applyFont="1" applyFill="1" applyBorder="1" applyAlignment="1">
      <alignment vertical="center" wrapText="1"/>
    </xf>
    <xf numFmtId="0" fontId="9" fillId="21" borderId="108" xfId="0" applyFont="1" applyFill="1" applyBorder="1" applyAlignment="1">
      <alignment vertical="center" wrapText="1"/>
    </xf>
    <xf numFmtId="0" fontId="9" fillId="21" borderId="110" xfId="0" applyFont="1" applyFill="1" applyBorder="1" applyAlignment="1">
      <alignment vertical="center" wrapText="1"/>
    </xf>
    <xf numFmtId="0" fontId="9" fillId="21" borderId="103" xfId="0" applyFont="1" applyFill="1" applyBorder="1" applyAlignment="1">
      <alignment horizontal="center" vertical="center" wrapText="1"/>
    </xf>
    <xf numFmtId="0" fontId="9" fillId="21" borderId="108" xfId="0" applyFont="1" applyFill="1" applyBorder="1" applyAlignment="1">
      <alignment horizontal="center" vertical="center" wrapText="1"/>
    </xf>
    <xf numFmtId="0" fontId="9" fillId="21" borderId="110" xfId="0" applyFont="1" applyFill="1" applyBorder="1" applyAlignment="1">
      <alignment horizontal="center" vertical="center" wrapText="1"/>
    </xf>
    <xf numFmtId="0" fontId="9" fillId="21" borderId="104" xfId="0" applyFont="1" applyFill="1" applyBorder="1" applyAlignment="1">
      <alignment horizontal="center" vertical="center" wrapText="1"/>
    </xf>
    <xf numFmtId="0" fontId="9" fillId="21" borderId="111" xfId="0" applyFont="1" applyFill="1" applyBorder="1" applyAlignment="1">
      <alignment horizontal="center" vertical="center" wrapText="1"/>
    </xf>
    <xf numFmtId="0" fontId="12" fillId="0" borderId="16" xfId="0" applyFont="1" applyBorder="1" applyAlignment="1">
      <alignment vertical="center"/>
    </xf>
    <xf numFmtId="0" fontId="12" fillId="0" borderId="18" xfId="0" applyFont="1" applyBorder="1" applyAlignment="1">
      <alignment vertical="center"/>
    </xf>
    <xf numFmtId="0" fontId="12" fillId="0" borderId="84" xfId="0" applyFont="1" applyBorder="1" applyAlignment="1">
      <alignment vertical="center"/>
    </xf>
    <xf numFmtId="0" fontId="9" fillId="11" borderId="3" xfId="0" applyFont="1" applyFill="1" applyBorder="1" applyAlignment="1">
      <alignment vertical="center" wrapText="1"/>
    </xf>
    <xf numFmtId="0" fontId="9" fillId="11" borderId="93" xfId="0" applyFont="1" applyFill="1" applyBorder="1" applyAlignment="1">
      <alignment vertical="center" wrapText="1"/>
    </xf>
    <xf numFmtId="3" fontId="10" fillId="12" borderId="94" xfId="2" applyNumberFormat="1" applyFont="1" applyFill="1" applyBorder="1" applyAlignment="1">
      <alignment horizontal="center" vertical="center"/>
    </xf>
    <xf numFmtId="3" fontId="9" fillId="0" borderId="3" xfId="2" applyNumberFormat="1" applyFont="1" applyFill="1" applyBorder="1" applyAlignment="1">
      <alignment horizontal="center" vertical="center"/>
    </xf>
    <xf numFmtId="3" fontId="9" fillId="0" borderId="95" xfId="2" applyNumberFormat="1" applyFont="1" applyFill="1" applyBorder="1" applyAlignment="1">
      <alignment horizontal="center" vertical="center"/>
    </xf>
    <xf numFmtId="0" fontId="9" fillId="5" borderId="90" xfId="0" applyFont="1" applyFill="1" applyBorder="1" applyAlignment="1" applyProtection="1">
      <alignment horizontal="center" vertical="center"/>
      <protection locked="0"/>
    </xf>
    <xf numFmtId="0" fontId="9" fillId="5" borderId="91" xfId="0" applyFont="1" applyFill="1" applyBorder="1" applyAlignment="1" applyProtection="1">
      <alignment horizontal="center" vertical="center"/>
      <protection locked="0"/>
    </xf>
    <xf numFmtId="0" fontId="9" fillId="5" borderId="92" xfId="0" applyFont="1" applyFill="1" applyBorder="1" applyAlignment="1" applyProtection="1">
      <alignment horizontal="center" vertical="center"/>
      <protection locked="0"/>
    </xf>
    <xf numFmtId="3" fontId="26" fillId="24" borderId="4" xfId="2" applyNumberFormat="1" applyFont="1" applyFill="1" applyBorder="1" applyAlignment="1">
      <alignment horizontal="center" vertical="center"/>
    </xf>
    <xf numFmtId="3" fontId="26" fillId="24" borderId="29" xfId="2" applyNumberFormat="1" applyFont="1" applyFill="1" applyBorder="1" applyAlignment="1">
      <alignment horizontal="center" vertical="center"/>
    </xf>
    <xf numFmtId="3" fontId="9" fillId="0" borderId="86" xfId="2" applyNumberFormat="1" applyFont="1" applyFill="1" applyBorder="1" applyAlignment="1">
      <alignment horizontal="center" vertical="center"/>
    </xf>
    <xf numFmtId="3" fontId="9" fillId="0" borderId="88" xfId="2" applyNumberFormat="1" applyFont="1" applyFill="1" applyBorder="1" applyAlignment="1">
      <alignment horizontal="center" vertical="center"/>
    </xf>
    <xf numFmtId="49" fontId="9" fillId="7" borderId="30" xfId="0" applyNumberFormat="1" applyFont="1" applyFill="1" applyBorder="1" applyAlignment="1">
      <alignment horizontal="left" vertical="center" wrapText="1"/>
    </xf>
    <xf numFmtId="49" fontId="9" fillId="7" borderId="31" xfId="0" applyNumberFormat="1" applyFont="1" applyFill="1" applyBorder="1" applyAlignment="1">
      <alignment horizontal="left" vertical="center" wrapText="1"/>
    </xf>
    <xf numFmtId="49" fontId="9" fillId="7" borderId="32" xfId="0" applyNumberFormat="1" applyFont="1" applyFill="1" applyBorder="1" applyAlignment="1">
      <alignment horizontal="left" vertical="center" wrapText="1"/>
    </xf>
    <xf numFmtId="0" fontId="9" fillId="0" borderId="33" xfId="0" applyFont="1" applyBorder="1" applyAlignment="1">
      <alignment horizontal="left" vertical="center" wrapText="1"/>
    </xf>
    <xf numFmtId="0" fontId="9" fillId="0" borderId="34" xfId="0" applyFont="1" applyBorder="1" applyAlignment="1">
      <alignment horizontal="left" vertical="center" wrapText="1"/>
    </xf>
    <xf numFmtId="0" fontId="9" fillId="0" borderId="35" xfId="0" applyFont="1" applyBorder="1" applyAlignment="1">
      <alignment horizontal="left" vertical="center" wrapText="1"/>
    </xf>
    <xf numFmtId="3" fontId="9" fillId="9" borderId="22" xfId="2" applyNumberFormat="1" applyFont="1" applyFill="1" applyBorder="1" applyAlignment="1">
      <alignment horizontal="center" vertical="center"/>
    </xf>
    <xf numFmtId="3" fontId="9" fillId="9" borderId="14" xfId="2" applyNumberFormat="1" applyFont="1" applyFill="1" applyBorder="1" applyAlignment="1">
      <alignment horizontal="center" vertical="center"/>
    </xf>
    <xf numFmtId="3" fontId="9" fillId="9" borderId="25" xfId="2" applyNumberFormat="1" applyFont="1" applyFill="1" applyBorder="1" applyAlignment="1">
      <alignment horizontal="center" vertical="center"/>
    </xf>
    <xf numFmtId="3" fontId="9" fillId="5" borderId="22" xfId="2" applyNumberFormat="1" applyFont="1" applyFill="1" applyBorder="1" applyAlignment="1" applyProtection="1">
      <alignment horizontal="center" vertical="center"/>
    </xf>
    <xf numFmtId="3" fontId="9" fillId="5" borderId="14" xfId="2" applyNumberFormat="1" applyFont="1" applyFill="1" applyBorder="1" applyAlignment="1" applyProtection="1">
      <alignment horizontal="center" vertical="center"/>
    </xf>
    <xf numFmtId="3" fontId="9" fillId="5" borderId="25" xfId="2" applyNumberFormat="1" applyFont="1" applyFill="1" applyBorder="1" applyAlignment="1" applyProtection="1">
      <alignment horizontal="center" vertical="center"/>
    </xf>
    <xf numFmtId="3" fontId="9" fillId="15" borderId="22" xfId="2" applyNumberFormat="1" applyFont="1" applyFill="1" applyBorder="1" applyAlignment="1">
      <alignment horizontal="center" vertical="center"/>
    </xf>
    <xf numFmtId="3" fontId="9" fillId="15" borderId="14" xfId="2" applyNumberFormat="1" applyFont="1" applyFill="1" applyBorder="1" applyAlignment="1">
      <alignment horizontal="center" vertical="center"/>
    </xf>
    <xf numFmtId="3" fontId="9" fillId="15" borderId="25" xfId="2" applyNumberFormat="1" applyFont="1" applyFill="1" applyBorder="1" applyAlignment="1">
      <alignment horizontal="center" vertical="center"/>
    </xf>
    <xf numFmtId="3" fontId="9" fillId="29" borderId="22" xfId="2" applyNumberFormat="1" applyFont="1" applyFill="1" applyBorder="1" applyAlignment="1">
      <alignment horizontal="center" vertical="center"/>
    </xf>
    <xf numFmtId="3" fontId="9" fillId="29" borderId="14" xfId="2" applyNumberFormat="1" applyFont="1" applyFill="1" applyBorder="1" applyAlignment="1">
      <alignment horizontal="center" vertical="center"/>
    </xf>
    <xf numFmtId="3" fontId="9" fillId="29" borderId="25" xfId="2" applyNumberFormat="1" applyFont="1" applyFill="1" applyBorder="1" applyAlignment="1">
      <alignment horizontal="center" vertical="center"/>
    </xf>
    <xf numFmtId="3" fontId="9" fillId="3" borderId="22" xfId="0" applyNumberFormat="1" applyFont="1" applyFill="1" applyBorder="1" applyAlignment="1">
      <alignment horizontal="center" vertical="center" wrapText="1"/>
    </xf>
    <xf numFmtId="3" fontId="9" fillId="3" borderId="14" xfId="0" applyNumberFormat="1" applyFont="1" applyFill="1" applyBorder="1" applyAlignment="1">
      <alignment horizontal="center" vertical="center" wrapText="1"/>
    </xf>
    <xf numFmtId="3" fontId="9" fillId="3" borderId="25" xfId="0" applyNumberFormat="1" applyFont="1" applyFill="1" applyBorder="1" applyAlignment="1">
      <alignment horizontal="center" vertical="center" wrapText="1"/>
    </xf>
    <xf numFmtId="3" fontId="9" fillId="11" borderId="22" xfId="0" applyNumberFormat="1" applyFont="1" applyFill="1" applyBorder="1" applyAlignment="1" applyProtection="1">
      <alignment horizontal="center" vertical="center"/>
      <protection locked="0"/>
    </xf>
    <xf numFmtId="3" fontId="9" fillId="11" borderId="14" xfId="0" applyNumberFormat="1" applyFont="1" applyFill="1" applyBorder="1" applyAlignment="1" applyProtection="1">
      <alignment horizontal="center" vertical="center"/>
      <protection locked="0"/>
    </xf>
    <xf numFmtId="3" fontId="9" fillId="11" borderId="25" xfId="0" applyNumberFormat="1" applyFont="1" applyFill="1" applyBorder="1" applyAlignment="1" applyProtection="1">
      <alignment horizontal="center" vertical="center"/>
      <protection locked="0"/>
    </xf>
    <xf numFmtId="0" fontId="9" fillId="0" borderId="22"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5" xfId="0" applyFont="1" applyBorder="1" applyAlignment="1">
      <alignment horizontal="center"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33" fillId="7" borderId="30" xfId="0" applyFont="1" applyFill="1" applyBorder="1" applyAlignment="1">
      <alignment vertical="center" wrapText="1"/>
    </xf>
    <xf numFmtId="0" fontId="33" fillId="7" borderId="31" xfId="0" applyFont="1" applyFill="1" applyBorder="1" applyAlignment="1">
      <alignment vertical="center" wrapText="1"/>
    </xf>
    <xf numFmtId="0" fontId="33" fillId="7" borderId="47" xfId="0" applyFont="1" applyFill="1" applyBorder="1" applyAlignment="1">
      <alignment vertical="center" wrapText="1"/>
    </xf>
    <xf numFmtId="0" fontId="33" fillId="7" borderId="32" xfId="0" applyFont="1" applyFill="1" applyBorder="1" applyAlignment="1">
      <alignment vertical="center" wrapText="1"/>
    </xf>
    <xf numFmtId="0" fontId="12" fillId="0" borderId="65" xfId="0" applyFont="1" applyBorder="1" applyAlignment="1">
      <alignment vertical="center" wrapText="1"/>
    </xf>
    <xf numFmtId="0" fontId="12" fillId="0" borderId="0" xfId="0" applyFont="1" applyAlignment="1">
      <alignment vertical="center" wrapText="1"/>
    </xf>
    <xf numFmtId="0" fontId="12" fillId="0" borderId="34" xfId="0" applyFont="1" applyBorder="1" applyAlignment="1">
      <alignment vertical="center" wrapText="1"/>
    </xf>
    <xf numFmtId="0" fontId="5" fillId="29" borderId="12" xfId="0" applyFont="1" applyFill="1" applyBorder="1" applyAlignment="1">
      <alignment horizontal="center" vertical="center" wrapText="1"/>
    </xf>
    <xf numFmtId="0" fontId="0" fillId="29" borderId="14" xfId="0" applyFill="1" applyBorder="1" applyAlignment="1">
      <alignment horizontal="center" vertical="center" wrapText="1"/>
    </xf>
    <xf numFmtId="0" fontId="0" fillId="29" borderId="13" xfId="0" applyFill="1" applyBorder="1" applyAlignment="1">
      <alignment horizontal="center" vertical="center" wrapText="1"/>
    </xf>
    <xf numFmtId="0" fontId="5" fillId="28" borderId="12" xfId="0" applyFont="1" applyFill="1" applyBorder="1" applyAlignment="1">
      <alignment horizontal="center" vertical="center" wrapText="1"/>
    </xf>
    <xf numFmtId="0" fontId="0" fillId="28" borderId="14" xfId="0" applyFill="1" applyBorder="1" applyAlignment="1">
      <alignment horizontal="center" vertical="center" wrapText="1"/>
    </xf>
    <xf numFmtId="0" fontId="0" fillId="28" borderId="13" xfId="0" applyFill="1" applyBorder="1" applyAlignment="1">
      <alignment horizontal="center" vertical="center" wrapText="1"/>
    </xf>
    <xf numFmtId="0" fontId="5" fillId="0" borderId="12" xfId="0" applyFont="1" applyBorder="1" applyAlignment="1">
      <alignment horizontal="center" vertical="center"/>
    </xf>
    <xf numFmtId="0" fontId="0" fillId="0" borderId="14" xfId="0" applyBorder="1" applyAlignment="1">
      <alignment horizontal="center" vertical="center"/>
    </xf>
    <xf numFmtId="0" fontId="0" fillId="0" borderId="13" xfId="0" applyBorder="1" applyAlignment="1">
      <alignment horizontal="center" vertical="center"/>
    </xf>
    <xf numFmtId="0" fontId="4" fillId="13" borderId="12" xfId="0" applyFont="1" applyFill="1" applyBorder="1" applyAlignment="1">
      <alignment vertical="center" wrapText="1"/>
    </xf>
    <xf numFmtId="0" fontId="0" fillId="13" borderId="14" xfId="0" applyFill="1" applyBorder="1" applyAlignment="1">
      <alignment vertical="center" wrapText="1"/>
    </xf>
    <xf numFmtId="0" fontId="0" fillId="13" borderId="13" xfId="0" applyFill="1" applyBorder="1" applyAlignment="1">
      <alignment vertical="center" wrapText="1"/>
    </xf>
    <xf numFmtId="0" fontId="4" fillId="11" borderId="21" xfId="0" applyFont="1" applyFill="1" applyBorder="1" applyAlignment="1">
      <alignment horizontal="center" vertical="center" wrapText="1"/>
    </xf>
    <xf numFmtId="165" fontId="5" fillId="24" borderId="12" xfId="1" applyNumberFormat="1" applyFont="1" applyFill="1" applyBorder="1" applyAlignment="1">
      <alignment horizontal="center" vertical="center" wrapText="1"/>
    </xf>
    <xf numFmtId="0" fontId="0" fillId="24" borderId="14" xfId="0" applyFill="1" applyBorder="1" applyAlignment="1">
      <alignment horizontal="center" vertical="center" wrapText="1"/>
    </xf>
    <xf numFmtId="0" fontId="0" fillId="24" borderId="13" xfId="0" applyFill="1" applyBorder="1" applyAlignment="1">
      <alignment horizontal="center" vertical="center" wrapText="1"/>
    </xf>
    <xf numFmtId="165" fontId="5" fillId="0" borderId="12" xfId="1" applyNumberFormat="1" applyFont="1" applyBorder="1" applyAlignment="1">
      <alignment horizontal="center" vertical="center" wrapText="1"/>
    </xf>
    <xf numFmtId="0" fontId="0" fillId="0" borderId="14" xfId="0" applyBorder="1" applyAlignment="1">
      <alignment horizontal="center" vertical="center" wrapText="1"/>
    </xf>
    <xf numFmtId="0" fontId="0" fillId="0" borderId="13" xfId="0" applyBorder="1" applyAlignment="1">
      <alignment horizontal="center" vertical="center" wrapText="1"/>
    </xf>
    <xf numFmtId="0" fontId="5" fillId="5" borderId="12" xfId="0" applyFont="1" applyFill="1" applyBorder="1" applyAlignment="1">
      <alignment horizontal="center" vertical="center" wrapText="1"/>
    </xf>
    <xf numFmtId="0" fontId="0" fillId="5" borderId="14" xfId="0" applyFill="1" applyBorder="1" applyAlignment="1">
      <alignment horizontal="center" vertical="center" wrapText="1"/>
    </xf>
    <xf numFmtId="0" fontId="0" fillId="5" borderId="13" xfId="0" applyFill="1" applyBorder="1" applyAlignment="1">
      <alignment horizontal="center" vertical="center" wrapText="1"/>
    </xf>
    <xf numFmtId="0" fontId="5" fillId="15" borderId="12" xfId="0" applyFont="1" applyFill="1" applyBorder="1" applyAlignment="1">
      <alignment horizontal="center" vertical="center" wrapText="1"/>
    </xf>
    <xf numFmtId="0" fontId="0" fillId="15" borderId="14" xfId="0" applyFill="1" applyBorder="1" applyAlignment="1">
      <alignment horizontal="center" vertical="center" wrapText="1"/>
    </xf>
    <xf numFmtId="0" fontId="0" fillId="15" borderId="13" xfId="0" applyFill="1" applyBorder="1" applyAlignment="1">
      <alignment horizontal="center" vertical="center" wrapText="1"/>
    </xf>
    <xf numFmtId="3" fontId="5" fillId="8" borderId="15" xfId="0" applyNumberFormat="1" applyFont="1" applyFill="1" applyBorder="1" applyAlignment="1">
      <alignment horizontal="center" vertical="center" wrapText="1"/>
    </xf>
    <xf numFmtId="3" fontId="5" fillId="8" borderId="13" xfId="0" applyNumberFormat="1" applyFont="1" applyFill="1" applyBorder="1" applyAlignment="1">
      <alignment horizontal="center" vertical="center" wrapText="1"/>
    </xf>
    <xf numFmtId="3" fontId="5" fillId="6" borderId="19" xfId="0" applyNumberFormat="1" applyFont="1" applyFill="1" applyBorder="1" applyAlignment="1">
      <alignment horizontal="center" vertical="center"/>
    </xf>
    <xf numFmtId="3" fontId="5" fillId="6" borderId="17" xfId="0" applyNumberFormat="1" applyFont="1" applyFill="1" applyBorder="1" applyAlignment="1">
      <alignment horizontal="center" vertical="center"/>
    </xf>
    <xf numFmtId="0" fontId="4" fillId="7" borderId="12" xfId="0" applyFont="1" applyFill="1" applyBorder="1" applyAlignment="1">
      <alignment vertical="center" wrapText="1"/>
    </xf>
    <xf numFmtId="0" fontId="0" fillId="7" borderId="14" xfId="0" applyFill="1" applyBorder="1" applyAlignment="1">
      <alignment vertical="center" wrapText="1"/>
    </xf>
    <xf numFmtId="0" fontId="0" fillId="7" borderId="13" xfId="0" applyFill="1" applyBorder="1" applyAlignment="1">
      <alignment vertical="center" wrapText="1"/>
    </xf>
    <xf numFmtId="0" fontId="4" fillId="21" borderId="12" xfId="0" applyFont="1" applyFill="1" applyBorder="1" applyAlignment="1">
      <alignment vertical="center" wrapText="1"/>
    </xf>
    <xf numFmtId="0" fontId="0" fillId="21" borderId="14" xfId="0" applyFill="1" applyBorder="1" applyAlignment="1">
      <alignment vertical="center" wrapText="1"/>
    </xf>
    <xf numFmtId="0" fontId="0" fillId="21" borderId="13" xfId="0" applyFill="1" applyBorder="1" applyAlignment="1">
      <alignment vertical="center" wrapText="1"/>
    </xf>
    <xf numFmtId="3" fontId="5" fillId="6" borderId="4" xfId="0" applyNumberFormat="1" applyFont="1" applyFill="1" applyBorder="1" applyAlignment="1">
      <alignment horizontal="center" vertical="center" wrapText="1"/>
    </xf>
    <xf numFmtId="3" fontId="5" fillId="6" borderId="8" xfId="0" applyNumberFormat="1" applyFont="1" applyFill="1" applyBorder="1" applyAlignment="1">
      <alignment horizontal="center" vertical="center" wrapText="1"/>
    </xf>
    <xf numFmtId="3" fontId="5" fillId="2" borderId="13" xfId="0" applyNumberFormat="1" applyFont="1" applyFill="1" applyBorder="1" applyAlignment="1">
      <alignment horizontal="center" vertical="center"/>
    </xf>
    <xf numFmtId="3" fontId="5" fillId="8" borderId="14" xfId="0" applyNumberFormat="1" applyFont="1" applyFill="1" applyBorder="1" applyAlignment="1">
      <alignment horizontal="center" vertical="center" wrapText="1"/>
    </xf>
    <xf numFmtId="3" fontId="5" fillId="6" borderId="14" xfId="0" applyNumberFormat="1" applyFont="1" applyFill="1" applyBorder="1" applyAlignment="1">
      <alignment horizontal="center" vertical="center"/>
    </xf>
    <xf numFmtId="3" fontId="5" fillId="6" borderId="13" xfId="0" applyNumberFormat="1" applyFont="1" applyFill="1" applyBorder="1" applyAlignment="1">
      <alignment horizontal="center" vertical="center"/>
    </xf>
    <xf numFmtId="3" fontId="5" fillId="6" borderId="14" xfId="0" applyNumberFormat="1" applyFont="1" applyFill="1" applyBorder="1" applyAlignment="1">
      <alignment horizontal="center" vertical="center" wrapText="1"/>
    </xf>
    <xf numFmtId="3" fontId="5" fillId="6" borderId="13" xfId="0" applyNumberFormat="1" applyFont="1" applyFill="1" applyBorder="1" applyAlignment="1">
      <alignment horizontal="center" vertical="center" wrapText="1"/>
    </xf>
    <xf numFmtId="0" fontId="4" fillId="0" borderId="21" xfId="0" applyFont="1" applyBorder="1" applyAlignment="1">
      <alignment horizontal="center" vertical="center" wrapText="1"/>
    </xf>
    <xf numFmtId="49" fontId="5" fillId="27" borderId="3" xfId="0" applyNumberFormat="1" applyFont="1" applyFill="1" applyBorder="1" applyAlignment="1">
      <alignment horizontal="center" vertical="center" wrapText="1"/>
    </xf>
    <xf numFmtId="49" fontId="5" fillId="27" borderId="17" xfId="0" applyNumberFormat="1" applyFont="1" applyFill="1" applyBorder="1" applyAlignment="1">
      <alignment horizontal="center" vertical="center" wrapText="1"/>
    </xf>
    <xf numFmtId="164" fontId="7" fillId="4" borderId="10" xfId="1" applyNumberFormat="1" applyFont="1" applyFill="1" applyBorder="1" applyAlignment="1">
      <alignment horizontal="center" vertical="center"/>
    </xf>
    <xf numFmtId="164" fontId="7" fillId="4" borderId="11" xfId="1" applyNumberFormat="1" applyFont="1" applyFill="1" applyBorder="1" applyAlignment="1">
      <alignment horizontal="center" vertical="center"/>
    </xf>
    <xf numFmtId="164" fontId="7" fillId="4" borderId="43" xfId="1" applyNumberFormat="1" applyFont="1" applyFill="1" applyBorder="1" applyAlignment="1">
      <alignment horizontal="center" vertical="center"/>
    </xf>
    <xf numFmtId="0" fontId="11" fillId="0" borderId="16" xfId="0" applyFont="1" applyBorder="1" applyAlignment="1">
      <alignment horizontal="center" vertical="center"/>
    </xf>
    <xf numFmtId="0" fontId="11" fillId="0" borderId="18"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0" xfId="0" applyFont="1" applyAlignment="1">
      <alignment horizontal="center" vertical="center"/>
    </xf>
    <xf numFmtId="0" fontId="11" fillId="0" borderId="4" xfId="0" applyFont="1" applyBorder="1" applyAlignment="1">
      <alignment horizontal="center" vertical="center"/>
    </xf>
    <xf numFmtId="0" fontId="11" fillId="0" borderId="17" xfId="0" applyFont="1" applyBorder="1" applyAlignment="1">
      <alignment horizontal="center" vertical="center"/>
    </xf>
    <xf numFmtId="0" fontId="11" fillId="0" borderId="9" xfId="0" applyFont="1" applyBorder="1" applyAlignment="1">
      <alignment horizontal="center" vertical="center"/>
    </xf>
    <xf numFmtId="0" fontId="11" fillId="0" borderId="8" xfId="0" applyFont="1" applyBorder="1" applyAlignment="1">
      <alignment horizontal="center" vertical="center"/>
    </xf>
    <xf numFmtId="49" fontId="5" fillId="25" borderId="12" xfId="0" applyNumberFormat="1" applyFont="1" applyFill="1" applyBorder="1" applyAlignment="1">
      <alignment horizontal="center" vertical="center" wrapText="1"/>
    </xf>
    <xf numFmtId="49" fontId="5" fillId="25" borderId="14" xfId="0" applyNumberFormat="1" applyFont="1" applyFill="1" applyBorder="1" applyAlignment="1">
      <alignment horizontal="center" vertical="center" wrapText="1"/>
    </xf>
    <xf numFmtId="49" fontId="5" fillId="25" borderId="13" xfId="0" applyNumberFormat="1" applyFont="1" applyFill="1" applyBorder="1" applyAlignment="1">
      <alignment horizontal="center" vertical="center" wrapText="1"/>
    </xf>
    <xf numFmtId="164" fontId="6" fillId="25" borderId="5" xfId="1" applyNumberFormat="1" applyFont="1" applyFill="1" applyBorder="1" applyAlignment="1">
      <alignment horizontal="center" vertical="center"/>
    </xf>
    <xf numFmtId="164" fontId="6" fillId="25" borderId="6" xfId="1" applyNumberFormat="1" applyFont="1" applyFill="1" applyBorder="1" applyAlignment="1">
      <alignment horizontal="center" vertical="center"/>
    </xf>
    <xf numFmtId="164" fontId="6" fillId="25" borderId="7" xfId="1" applyNumberFormat="1" applyFont="1" applyFill="1" applyBorder="1" applyAlignment="1">
      <alignment horizontal="center" vertical="center"/>
    </xf>
    <xf numFmtId="49" fontId="5" fillId="26" borderId="12" xfId="0" applyNumberFormat="1" applyFont="1" applyFill="1" applyBorder="1" applyAlignment="1">
      <alignment horizontal="center" vertical="center" wrapText="1"/>
    </xf>
    <xf numFmtId="49" fontId="5" fillId="26" borderId="14" xfId="0" applyNumberFormat="1" applyFont="1" applyFill="1" applyBorder="1" applyAlignment="1">
      <alignment horizontal="center" vertical="center" wrapText="1"/>
    </xf>
    <xf numFmtId="49" fontId="5" fillId="26" borderId="13" xfId="0" applyNumberFormat="1" applyFont="1" applyFill="1" applyBorder="1" applyAlignment="1">
      <alignment horizontal="center" vertical="center" wrapText="1"/>
    </xf>
    <xf numFmtId="164" fontId="6" fillId="22" borderId="5" xfId="1" applyNumberFormat="1" applyFont="1" applyFill="1" applyBorder="1" applyAlignment="1">
      <alignment horizontal="center" vertical="center"/>
    </xf>
    <xf numFmtId="164" fontId="6" fillId="22" borderId="6" xfId="1" applyNumberFormat="1" applyFont="1" applyFill="1" applyBorder="1" applyAlignment="1">
      <alignment horizontal="center" vertical="center"/>
    </xf>
    <xf numFmtId="164" fontId="6" fillId="22" borderId="7" xfId="1" applyNumberFormat="1" applyFont="1" applyFill="1" applyBorder="1" applyAlignment="1">
      <alignment horizontal="center" vertical="center"/>
    </xf>
    <xf numFmtId="49" fontId="5" fillId="13" borderId="12" xfId="0" applyNumberFormat="1" applyFont="1" applyFill="1" applyBorder="1" applyAlignment="1">
      <alignment horizontal="center" vertical="center" wrapText="1"/>
    </xf>
    <xf numFmtId="49" fontId="5" fillId="13" borderId="14" xfId="0" applyNumberFormat="1" applyFont="1" applyFill="1" applyBorder="1" applyAlignment="1">
      <alignment horizontal="center" vertical="center" wrapText="1"/>
    </xf>
    <xf numFmtId="49" fontId="5" fillId="13" borderId="13" xfId="0" applyNumberFormat="1" applyFont="1" applyFill="1" applyBorder="1" applyAlignment="1">
      <alignment horizontal="center" vertical="center" wrapText="1"/>
    </xf>
    <xf numFmtId="3" fontId="6" fillId="0" borderId="5" xfId="0" applyNumberFormat="1" applyFont="1" applyBorder="1" applyAlignment="1">
      <alignment horizontal="center" vertical="center"/>
    </xf>
    <xf numFmtId="3" fontId="6" fillId="0" borderId="6" xfId="0" applyNumberFormat="1" applyFont="1" applyBorder="1" applyAlignment="1">
      <alignment horizontal="center" vertical="center"/>
    </xf>
    <xf numFmtId="3" fontId="6" fillId="0" borderId="7" xfId="0" applyNumberFormat="1" applyFont="1" applyBorder="1" applyAlignment="1">
      <alignment horizontal="center" vertical="center"/>
    </xf>
    <xf numFmtId="0" fontId="4" fillId="0" borderId="7" xfId="0" applyFont="1" applyBorder="1" applyAlignment="1">
      <alignment horizontal="center" vertical="center" wrapText="1"/>
    </xf>
    <xf numFmtId="49" fontId="5" fillId="24" borderId="12" xfId="0" applyNumberFormat="1" applyFont="1" applyFill="1" applyBorder="1" applyAlignment="1">
      <alignment horizontal="center" vertical="center" wrapText="1"/>
    </xf>
    <xf numFmtId="49" fontId="5" fillId="24" borderId="14" xfId="0" applyNumberFormat="1" applyFont="1" applyFill="1" applyBorder="1" applyAlignment="1">
      <alignment horizontal="center" vertical="center" wrapText="1"/>
    </xf>
    <xf numFmtId="49" fontId="5" fillId="24" borderId="13" xfId="0" applyNumberFormat="1" applyFont="1" applyFill="1" applyBorder="1" applyAlignment="1">
      <alignment horizontal="center" vertical="center" wrapText="1"/>
    </xf>
    <xf numFmtId="164" fontId="6" fillId="24" borderId="5" xfId="1" applyNumberFormat="1" applyFont="1" applyFill="1" applyBorder="1" applyAlignment="1">
      <alignment horizontal="center" vertical="center"/>
    </xf>
    <xf numFmtId="164" fontId="6" fillId="24" borderId="6" xfId="1" applyNumberFormat="1" applyFont="1" applyFill="1" applyBorder="1" applyAlignment="1">
      <alignment horizontal="center" vertical="center"/>
    </xf>
    <xf numFmtId="164" fontId="6" fillId="24" borderId="7" xfId="1" applyNumberFormat="1" applyFont="1" applyFill="1" applyBorder="1" applyAlignment="1">
      <alignment horizontal="center" vertical="center"/>
    </xf>
    <xf numFmtId="0" fontId="4" fillId="36" borderId="21" xfId="0"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3" xfId="0" applyFont="1" applyBorder="1" applyAlignment="1">
      <alignment horizontal="center" vertical="center" wrapText="1"/>
    </xf>
    <xf numFmtId="167" fontId="6" fillId="0" borderId="5" xfId="2" applyNumberFormat="1" applyFont="1" applyFill="1" applyBorder="1" applyAlignment="1">
      <alignment horizontal="center" vertical="center"/>
    </xf>
    <xf numFmtId="167" fontId="6" fillId="0" borderId="7" xfId="2" applyNumberFormat="1" applyFont="1" applyFill="1" applyBorder="1" applyAlignment="1">
      <alignment horizontal="center" vertical="center"/>
    </xf>
    <xf numFmtId="49" fontId="5" fillId="5" borderId="12" xfId="0" applyNumberFormat="1" applyFont="1" applyFill="1" applyBorder="1" applyAlignment="1">
      <alignment horizontal="center" vertical="center" wrapText="1"/>
    </xf>
    <xf numFmtId="49" fontId="5" fillId="5" borderId="14" xfId="0" applyNumberFormat="1" applyFont="1" applyFill="1" applyBorder="1" applyAlignment="1">
      <alignment horizontal="center" vertical="center" wrapText="1"/>
    </xf>
    <xf numFmtId="49" fontId="5" fillId="5" borderId="13" xfId="0" applyNumberFormat="1" applyFont="1" applyFill="1" applyBorder="1" applyAlignment="1">
      <alignment horizontal="center" vertical="center" wrapText="1"/>
    </xf>
    <xf numFmtId="49" fontId="5" fillId="15" borderId="12" xfId="0" applyNumberFormat="1" applyFont="1" applyFill="1" applyBorder="1" applyAlignment="1">
      <alignment horizontal="center" vertical="center" wrapText="1"/>
    </xf>
    <xf numFmtId="49" fontId="5" fillId="15" borderId="14" xfId="0" applyNumberFormat="1" applyFont="1" applyFill="1" applyBorder="1" applyAlignment="1">
      <alignment horizontal="center" vertical="center" wrapText="1"/>
    </xf>
    <xf numFmtId="49" fontId="5" fillId="15" borderId="13" xfId="0" applyNumberFormat="1" applyFont="1" applyFill="1" applyBorder="1" applyAlignment="1">
      <alignment horizontal="center" vertical="center" wrapText="1"/>
    </xf>
    <xf numFmtId="49" fontId="5" fillId="29" borderId="12" xfId="0" applyNumberFormat="1" applyFont="1" applyFill="1" applyBorder="1" applyAlignment="1">
      <alignment horizontal="center" vertical="center" wrapText="1"/>
    </xf>
    <xf numFmtId="49" fontId="5" fillId="29" borderId="14" xfId="0" applyNumberFormat="1" applyFont="1" applyFill="1" applyBorder="1" applyAlignment="1">
      <alignment horizontal="center" vertical="center" wrapText="1"/>
    </xf>
    <xf numFmtId="49" fontId="5" fillId="29" borderId="13" xfId="0" applyNumberFormat="1" applyFont="1" applyFill="1" applyBorder="1" applyAlignment="1">
      <alignment horizontal="center" vertical="center" wrapText="1"/>
    </xf>
    <xf numFmtId="49" fontId="5" fillId="28" borderId="12" xfId="0" applyNumberFormat="1" applyFont="1" applyFill="1" applyBorder="1" applyAlignment="1">
      <alignment horizontal="center" vertical="center" wrapText="1"/>
    </xf>
    <xf numFmtId="49" fontId="5" fillId="28" borderId="14" xfId="0" applyNumberFormat="1" applyFont="1" applyFill="1" applyBorder="1" applyAlignment="1">
      <alignment horizontal="center" vertical="center" wrapText="1"/>
    </xf>
    <xf numFmtId="49" fontId="5" fillId="28" borderId="13" xfId="0" applyNumberFormat="1" applyFont="1" applyFill="1" applyBorder="1" applyAlignment="1">
      <alignment horizontal="center" vertical="center" wrapText="1"/>
    </xf>
    <xf numFmtId="0" fontId="4" fillId="13" borderId="21" xfId="0" applyFont="1" applyFill="1" applyBorder="1" applyAlignment="1">
      <alignment horizontal="center" vertical="center" wrapText="1"/>
    </xf>
    <xf numFmtId="0" fontId="4" fillId="21" borderId="12" xfId="0" applyFont="1" applyFill="1" applyBorder="1" applyAlignment="1">
      <alignment horizontal="center" vertical="center" wrapText="1"/>
    </xf>
    <xf numFmtId="0" fontId="4" fillId="21" borderId="14" xfId="0" applyFont="1" applyFill="1" applyBorder="1" applyAlignment="1">
      <alignment horizontal="center" vertical="center" wrapText="1"/>
    </xf>
    <xf numFmtId="0" fontId="4" fillId="21" borderId="13" xfId="0" applyFont="1" applyFill="1" applyBorder="1" applyAlignment="1">
      <alignment horizontal="center" vertical="center" wrapText="1"/>
    </xf>
    <xf numFmtId="0" fontId="4" fillId="0" borderId="21" xfId="0" applyFont="1" applyBorder="1" applyAlignment="1">
      <alignment horizontal="center" vertical="center"/>
    </xf>
    <xf numFmtId="165" fontId="5" fillId="0" borderId="14" xfId="1" applyNumberFormat="1" applyFont="1" applyBorder="1" applyAlignment="1">
      <alignment horizontal="center" vertical="center" wrapText="1"/>
    </xf>
    <xf numFmtId="165" fontId="5" fillId="0" borderId="13" xfId="1" applyNumberFormat="1" applyFont="1" applyBorder="1" applyAlignment="1">
      <alignment horizontal="center" vertical="center" wrapText="1"/>
    </xf>
    <xf numFmtId="0" fontId="4" fillId="0" borderId="21" xfId="0" applyFont="1" applyBorder="1" applyAlignment="1">
      <alignment vertical="center"/>
    </xf>
    <xf numFmtId="0" fontId="24" fillId="18" borderId="21" xfId="0" applyFont="1" applyFill="1" applyBorder="1" applyAlignment="1">
      <alignment vertical="center"/>
    </xf>
    <xf numFmtId="0" fontId="4" fillId="21" borderId="21" xfId="0" applyFont="1" applyFill="1" applyBorder="1" applyAlignment="1">
      <alignment horizontal="center" vertical="center" wrapText="1"/>
    </xf>
    <xf numFmtId="0" fontId="24" fillId="10" borderId="21" xfId="0" applyFont="1" applyFill="1" applyBorder="1" applyAlignment="1">
      <alignment vertical="center"/>
    </xf>
    <xf numFmtId="0" fontId="16" fillId="0" borderId="3" xfId="0" applyFont="1" applyBorder="1" applyAlignment="1">
      <alignment horizontal="center" vertical="center"/>
    </xf>
    <xf numFmtId="0" fontId="16" fillId="0" borderId="0" xfId="0" applyFont="1" applyAlignment="1">
      <alignment horizontal="center" vertical="center"/>
    </xf>
    <xf numFmtId="0" fontId="16" fillId="0" borderId="4" xfId="0" applyFont="1" applyBorder="1" applyAlignment="1">
      <alignment horizontal="center" vertical="center"/>
    </xf>
    <xf numFmtId="0" fontId="16" fillId="0" borderId="17" xfId="0" applyFont="1" applyBorder="1" applyAlignment="1">
      <alignment horizontal="center" vertical="center"/>
    </xf>
    <xf numFmtId="0" fontId="16" fillId="0" borderId="9" xfId="0" applyFont="1" applyBorder="1" applyAlignment="1">
      <alignment horizontal="center" vertical="center"/>
    </xf>
    <xf numFmtId="0" fontId="16" fillId="0" borderId="8" xfId="0" applyFont="1" applyBorder="1" applyAlignment="1">
      <alignment horizontal="center" vertical="center"/>
    </xf>
    <xf numFmtId="0" fontId="24" fillId="18" borderId="5" xfId="0" applyFont="1" applyFill="1" applyBorder="1" applyAlignment="1">
      <alignment vertical="center"/>
    </xf>
    <xf numFmtId="0" fontId="24" fillId="18" borderId="6" xfId="0" applyFont="1" applyFill="1" applyBorder="1" applyAlignment="1">
      <alignment vertical="center"/>
    </xf>
    <xf numFmtId="0" fontId="24" fillId="18" borderId="7" xfId="0" applyFont="1" applyFill="1" applyBorder="1" applyAlignment="1">
      <alignment vertical="center"/>
    </xf>
    <xf numFmtId="0" fontId="24" fillId="18" borderId="5" xfId="0" applyFont="1" applyFill="1" applyBorder="1" applyAlignment="1">
      <alignment horizontal="left" vertical="center"/>
    </xf>
    <xf numFmtId="0" fontId="24" fillId="18" borderId="6" xfId="0" applyFont="1" applyFill="1" applyBorder="1" applyAlignment="1">
      <alignment horizontal="left" vertical="center"/>
    </xf>
    <xf numFmtId="0" fontId="24" fillId="18" borderId="7" xfId="0" applyFont="1" applyFill="1" applyBorder="1" applyAlignment="1">
      <alignment horizontal="left" vertical="center"/>
    </xf>
    <xf numFmtId="0" fontId="24" fillId="13" borderId="21" xfId="0" applyFont="1" applyFill="1" applyBorder="1" applyAlignment="1">
      <alignment vertical="center"/>
    </xf>
    <xf numFmtId="0" fontId="24" fillId="10" borderId="5" xfId="0" applyFont="1" applyFill="1" applyBorder="1" applyAlignment="1">
      <alignment vertical="center"/>
    </xf>
    <xf numFmtId="0" fontId="24" fillId="10" borderId="6" xfId="0" applyFont="1" applyFill="1" applyBorder="1" applyAlignment="1">
      <alignment vertical="center"/>
    </xf>
    <xf numFmtId="0" fontId="24" fillId="10" borderId="7" xfId="0" applyFont="1" applyFill="1" applyBorder="1" applyAlignment="1">
      <alignment vertical="center"/>
    </xf>
    <xf numFmtId="0" fontId="24" fillId="10" borderId="5" xfId="0" applyFont="1" applyFill="1" applyBorder="1" applyAlignment="1">
      <alignment horizontal="left" vertical="center"/>
    </xf>
    <xf numFmtId="0" fontId="24" fillId="10" borderId="6" xfId="0" applyFont="1" applyFill="1" applyBorder="1" applyAlignment="1">
      <alignment horizontal="left" vertical="center"/>
    </xf>
    <xf numFmtId="0" fontId="24" fillId="10" borderId="7" xfId="0" applyFont="1" applyFill="1" applyBorder="1" applyAlignment="1">
      <alignment horizontal="left" vertical="center"/>
    </xf>
    <xf numFmtId="0" fontId="24" fillId="0" borderId="3" xfId="0" applyFont="1" applyBorder="1" applyAlignment="1">
      <alignment horizontal="center" vertical="center"/>
    </xf>
    <xf numFmtId="0" fontId="24" fillId="0" borderId="0" xfId="0" applyFont="1" applyAlignment="1">
      <alignment horizontal="center" vertical="center"/>
    </xf>
    <xf numFmtId="0" fontId="24" fillId="0" borderId="4" xfId="0" applyFont="1" applyBorder="1" applyAlignment="1">
      <alignment horizontal="center" vertical="center"/>
    </xf>
    <xf numFmtId="0" fontId="24" fillId="0" borderId="16" xfId="0" applyFont="1" applyBorder="1" applyAlignment="1">
      <alignment horizontal="center" vertical="center"/>
    </xf>
    <xf numFmtId="0" fontId="24" fillId="0" borderId="18" xfId="0" applyFont="1" applyBorder="1" applyAlignment="1">
      <alignment horizontal="center" vertical="center"/>
    </xf>
    <xf numFmtId="0" fontId="24" fillId="0" borderId="2" xfId="0" applyFont="1" applyBorder="1" applyAlignment="1">
      <alignment horizontal="center" vertical="center"/>
    </xf>
    <xf numFmtId="0" fontId="24" fillId="14" borderId="21" xfId="0" applyFont="1" applyFill="1" applyBorder="1" applyAlignment="1">
      <alignment horizontal="center" vertical="center"/>
    </xf>
    <xf numFmtId="0" fontId="24" fillId="13" borderId="5" xfId="0" applyFont="1" applyFill="1" applyBorder="1" applyAlignment="1">
      <alignment horizontal="left" vertical="center"/>
    </xf>
    <xf numFmtId="0" fontId="24" fillId="13" borderId="6" xfId="0" applyFont="1" applyFill="1" applyBorder="1" applyAlignment="1">
      <alignment horizontal="left" vertical="center"/>
    </xf>
    <xf numFmtId="0" fontId="24" fillId="13" borderId="7" xfId="0" applyFont="1" applyFill="1" applyBorder="1" applyAlignment="1">
      <alignment horizontal="left" vertical="center"/>
    </xf>
    <xf numFmtId="0" fontId="12" fillId="0" borderId="7" xfId="0" applyFont="1" applyBorder="1" applyAlignment="1">
      <alignment vertical="center"/>
    </xf>
    <xf numFmtId="0" fontId="12" fillId="0" borderId="16" xfId="0" applyFont="1" applyBorder="1" applyAlignment="1">
      <alignment vertical="center" wrapText="1"/>
    </xf>
    <xf numFmtId="0" fontId="12" fillId="0" borderId="3" xfId="0" applyFont="1" applyBorder="1" applyAlignment="1">
      <alignment vertical="center" wrapText="1"/>
    </xf>
    <xf numFmtId="0" fontId="12" fillId="0" borderId="17" xfId="0" applyFont="1" applyBorder="1" applyAlignment="1">
      <alignment vertical="center" wrapText="1"/>
    </xf>
    <xf numFmtId="0" fontId="24" fillId="14" borderId="5" xfId="0" applyFont="1" applyFill="1" applyBorder="1" applyAlignment="1">
      <alignment vertical="center"/>
    </xf>
    <xf numFmtId="0" fontId="24" fillId="14" borderId="6" xfId="0" applyFont="1" applyFill="1" applyBorder="1" applyAlignment="1">
      <alignment vertical="center"/>
    </xf>
    <xf numFmtId="0" fontId="24" fillId="14" borderId="7" xfId="0" applyFont="1" applyFill="1" applyBorder="1" applyAlignment="1">
      <alignment vertical="center"/>
    </xf>
    <xf numFmtId="0" fontId="24" fillId="14" borderId="5" xfId="0" applyFont="1" applyFill="1" applyBorder="1" applyAlignment="1">
      <alignment horizontal="left" vertical="center"/>
    </xf>
    <xf numFmtId="0" fontId="24" fillId="14" borderId="6" xfId="0" applyFont="1" applyFill="1" applyBorder="1" applyAlignment="1">
      <alignment horizontal="left" vertical="center"/>
    </xf>
    <xf numFmtId="0" fontId="24" fillId="14" borderId="7" xfId="0" applyFont="1" applyFill="1" applyBorder="1" applyAlignment="1">
      <alignment horizontal="left" vertical="center"/>
    </xf>
    <xf numFmtId="9" fontId="9" fillId="15" borderId="22" xfId="0" applyNumberFormat="1" applyFont="1" applyFill="1" applyBorder="1" applyAlignment="1" applyProtection="1">
      <alignment horizontal="center" vertical="center"/>
      <protection locked="0"/>
    </xf>
    <xf numFmtId="9" fontId="9" fillId="15" borderId="14" xfId="0" applyNumberFormat="1" applyFont="1" applyFill="1" applyBorder="1" applyAlignment="1" applyProtection="1">
      <alignment horizontal="center" vertical="center"/>
      <protection locked="0"/>
    </xf>
    <xf numFmtId="9" fontId="9" fillId="15" borderId="25" xfId="0" applyNumberFormat="1" applyFont="1" applyFill="1" applyBorder="1" applyAlignment="1" applyProtection="1">
      <alignment horizontal="center" vertical="center"/>
      <protection locked="0"/>
    </xf>
    <xf numFmtId="9" fontId="9" fillId="29" borderId="22" xfId="0" applyNumberFormat="1" applyFont="1" applyFill="1" applyBorder="1" applyAlignment="1" applyProtection="1">
      <alignment horizontal="center" vertical="center"/>
      <protection locked="0"/>
    </xf>
    <xf numFmtId="9" fontId="9" fillId="29" borderId="14" xfId="0" applyNumberFormat="1" applyFont="1" applyFill="1" applyBorder="1" applyAlignment="1" applyProtection="1">
      <alignment horizontal="center" vertical="center"/>
      <protection locked="0"/>
    </xf>
    <xf numFmtId="9" fontId="9" fillId="29" borderId="25" xfId="0" applyNumberFormat="1" applyFont="1" applyFill="1" applyBorder="1" applyAlignment="1" applyProtection="1">
      <alignment horizontal="center" vertical="center"/>
      <protection locked="0"/>
    </xf>
    <xf numFmtId="9" fontId="9" fillId="23" borderId="22" xfId="0" applyNumberFormat="1" applyFont="1" applyFill="1" applyBorder="1" applyAlignment="1" applyProtection="1">
      <alignment horizontal="center" vertical="center"/>
      <protection locked="0"/>
    </xf>
    <xf numFmtId="9" fontId="9" fillId="23" borderId="14" xfId="0" applyNumberFormat="1" applyFont="1" applyFill="1" applyBorder="1" applyAlignment="1" applyProtection="1">
      <alignment horizontal="center" vertical="center"/>
      <protection locked="0"/>
    </xf>
    <xf numFmtId="9" fontId="9" fillId="23" borderId="25" xfId="0" applyNumberFormat="1" applyFont="1" applyFill="1" applyBorder="1" applyAlignment="1" applyProtection="1">
      <alignment horizontal="center" vertical="center"/>
      <protection locked="0"/>
    </xf>
    <xf numFmtId="1" fontId="9" fillId="21" borderId="22" xfId="0" applyNumberFormat="1" applyFont="1" applyFill="1" applyBorder="1" applyAlignment="1">
      <alignment vertical="center" wrapText="1"/>
    </xf>
    <xf numFmtId="1" fontId="9" fillId="21" borderId="14" xfId="0" applyNumberFormat="1" applyFont="1" applyFill="1" applyBorder="1" applyAlignment="1">
      <alignment vertical="center" wrapText="1"/>
    </xf>
    <xf numFmtId="1" fontId="9" fillId="21" borderId="25" xfId="0" applyNumberFormat="1" applyFont="1" applyFill="1" applyBorder="1" applyAlignment="1">
      <alignment vertical="center" wrapText="1"/>
    </xf>
    <xf numFmtId="9" fontId="10" fillId="12" borderId="22" xfId="2" applyFont="1" applyFill="1" applyBorder="1" applyAlignment="1">
      <alignment horizontal="center" vertical="center"/>
    </xf>
    <xf numFmtId="9" fontId="10" fillId="12" borderId="14" xfId="2" applyFont="1" applyFill="1" applyBorder="1" applyAlignment="1">
      <alignment horizontal="center" vertical="center"/>
    </xf>
    <xf numFmtId="9" fontId="10" fillId="12" borderId="25" xfId="2" applyFont="1" applyFill="1" applyBorder="1" applyAlignment="1">
      <alignment horizontal="center" vertical="center"/>
    </xf>
    <xf numFmtId="9" fontId="9" fillId="0" borderId="22" xfId="2" applyFont="1" applyFill="1" applyBorder="1" applyAlignment="1">
      <alignment horizontal="center" vertical="center"/>
    </xf>
    <xf numFmtId="9" fontId="9" fillId="0" borderId="14" xfId="2" applyFont="1" applyFill="1" applyBorder="1" applyAlignment="1">
      <alignment horizontal="center" vertical="center"/>
    </xf>
    <xf numFmtId="9" fontId="9" fillId="0" borderId="25" xfId="2" applyFont="1" applyFill="1" applyBorder="1" applyAlignment="1">
      <alignment horizontal="center" vertical="center"/>
    </xf>
    <xf numFmtId="9" fontId="9" fillId="5" borderId="22" xfId="0" applyNumberFormat="1" applyFont="1" applyFill="1" applyBorder="1" applyAlignment="1" applyProtection="1">
      <alignment horizontal="center" vertical="center"/>
      <protection locked="0"/>
    </xf>
    <xf numFmtId="9" fontId="9" fillId="5" borderId="14" xfId="0" applyNumberFormat="1" applyFont="1" applyFill="1" applyBorder="1" applyAlignment="1" applyProtection="1">
      <alignment horizontal="center" vertical="center"/>
      <protection locked="0"/>
    </xf>
    <xf numFmtId="9" fontId="9" fillId="5" borderId="25" xfId="0" applyNumberFormat="1" applyFont="1" applyFill="1" applyBorder="1" applyAlignment="1" applyProtection="1">
      <alignment horizontal="center" vertical="center"/>
      <protection locked="0"/>
    </xf>
    <xf numFmtId="3" fontId="25" fillId="9" borderId="22" xfId="2" applyNumberFormat="1" applyFont="1" applyFill="1" applyBorder="1" applyAlignment="1">
      <alignment horizontal="center" vertical="center" wrapText="1"/>
    </xf>
    <xf numFmtId="3" fontId="25" fillId="9" borderId="14" xfId="2" applyNumberFormat="1" applyFont="1" applyFill="1" applyBorder="1" applyAlignment="1">
      <alignment horizontal="center" vertical="center" wrapText="1"/>
    </xf>
    <xf numFmtId="3" fontId="25" fillId="9" borderId="25" xfId="2" applyNumberFormat="1" applyFont="1" applyFill="1" applyBorder="1" applyAlignment="1">
      <alignment horizontal="center" vertical="center" wrapText="1"/>
    </xf>
    <xf numFmtId="3" fontId="25" fillId="5" borderId="22" xfId="2" applyNumberFormat="1" applyFont="1" applyFill="1" applyBorder="1" applyAlignment="1" applyProtection="1">
      <alignment horizontal="center" vertical="center" wrapText="1"/>
    </xf>
    <xf numFmtId="3" fontId="25" fillId="5" borderId="14" xfId="2" applyNumberFormat="1" applyFont="1" applyFill="1" applyBorder="1" applyAlignment="1" applyProtection="1">
      <alignment horizontal="center" vertical="center" wrapText="1"/>
    </xf>
    <xf numFmtId="3" fontId="25" fillId="5" borderId="25" xfId="2" applyNumberFormat="1" applyFont="1" applyFill="1" applyBorder="1" applyAlignment="1" applyProtection="1">
      <alignment horizontal="center" vertical="center" wrapText="1"/>
    </xf>
    <xf numFmtId="3" fontId="25" fillId="15" borderId="22" xfId="2" applyNumberFormat="1" applyFont="1" applyFill="1" applyBorder="1" applyAlignment="1">
      <alignment horizontal="center" vertical="center" wrapText="1"/>
    </xf>
    <xf numFmtId="3" fontId="25" fillId="15" borderId="14" xfId="2" applyNumberFormat="1" applyFont="1" applyFill="1" applyBorder="1" applyAlignment="1">
      <alignment horizontal="center" vertical="center" wrapText="1"/>
    </xf>
    <xf numFmtId="3" fontId="25" fillId="15" borderId="25" xfId="2" applyNumberFormat="1" applyFont="1" applyFill="1" applyBorder="1" applyAlignment="1">
      <alignment horizontal="center" vertical="center" wrapText="1"/>
    </xf>
    <xf numFmtId="3" fontId="25" fillId="29" borderId="22" xfId="2" applyNumberFormat="1" applyFont="1" applyFill="1" applyBorder="1" applyAlignment="1">
      <alignment horizontal="center" vertical="center" wrapText="1"/>
    </xf>
    <xf numFmtId="3" fontId="25" fillId="29" borderId="14" xfId="2" applyNumberFormat="1" applyFont="1" applyFill="1" applyBorder="1" applyAlignment="1">
      <alignment horizontal="center" vertical="center" wrapText="1"/>
    </xf>
    <xf numFmtId="3" fontId="25" fillId="29" borderId="25" xfId="2" applyNumberFormat="1" applyFont="1" applyFill="1" applyBorder="1" applyAlignment="1">
      <alignment horizontal="center" vertical="center" wrapText="1"/>
    </xf>
    <xf numFmtId="9" fontId="9" fillId="29" borderId="22" xfId="0" applyNumberFormat="1" applyFont="1" applyFill="1" applyBorder="1" applyAlignment="1" applyProtection="1">
      <alignment horizontal="center" vertical="center" wrapText="1"/>
      <protection locked="0"/>
    </xf>
    <xf numFmtId="9" fontId="9" fillId="29" borderId="14" xfId="0" applyNumberFormat="1" applyFont="1" applyFill="1" applyBorder="1" applyAlignment="1" applyProtection="1">
      <alignment horizontal="center" vertical="center" wrapText="1"/>
      <protection locked="0"/>
    </xf>
    <xf numFmtId="9" fontId="9" fillId="29" borderId="25" xfId="0" applyNumberFormat="1" applyFont="1" applyFill="1" applyBorder="1" applyAlignment="1" applyProtection="1">
      <alignment horizontal="center" vertical="center" wrapText="1"/>
      <protection locked="0"/>
    </xf>
    <xf numFmtId="9" fontId="9" fillId="23" borderId="22" xfId="0" applyNumberFormat="1" applyFont="1" applyFill="1" applyBorder="1" applyAlignment="1" applyProtection="1">
      <alignment horizontal="center" vertical="center" wrapText="1"/>
      <protection locked="0"/>
    </xf>
    <xf numFmtId="9" fontId="9" fillId="23" borderId="14" xfId="0" applyNumberFormat="1" applyFont="1" applyFill="1" applyBorder="1" applyAlignment="1" applyProtection="1">
      <alignment horizontal="center" vertical="center" wrapText="1"/>
      <protection locked="0"/>
    </xf>
    <xf numFmtId="9" fontId="9" fillId="23" borderId="25" xfId="0" applyNumberFormat="1" applyFont="1" applyFill="1" applyBorder="1" applyAlignment="1" applyProtection="1">
      <alignment horizontal="center" vertical="center" wrapText="1"/>
      <protection locked="0"/>
    </xf>
    <xf numFmtId="3" fontId="25" fillId="13" borderId="22" xfId="2" applyNumberFormat="1" applyFont="1" applyFill="1" applyBorder="1" applyAlignment="1" applyProtection="1">
      <alignment horizontal="center" vertical="center" wrapText="1"/>
    </xf>
    <xf numFmtId="3" fontId="25" fillId="13" borderId="14" xfId="2" applyNumberFormat="1" applyFont="1" applyFill="1" applyBorder="1" applyAlignment="1" applyProtection="1">
      <alignment horizontal="center" vertical="center" wrapText="1"/>
    </xf>
    <xf numFmtId="3" fontId="25" fillId="13" borderId="25" xfId="2" applyNumberFormat="1" applyFont="1" applyFill="1" applyBorder="1" applyAlignment="1" applyProtection="1">
      <alignment horizontal="center" vertical="center" wrapText="1"/>
    </xf>
    <xf numFmtId="9" fontId="10" fillId="12" borderId="22" xfId="2" applyFont="1" applyFill="1" applyBorder="1" applyAlignment="1">
      <alignment horizontal="center" vertical="center" wrapText="1"/>
    </xf>
    <xf numFmtId="9" fontId="10" fillId="12" borderId="14" xfId="2" applyFont="1" applyFill="1" applyBorder="1" applyAlignment="1">
      <alignment horizontal="center" vertical="center" wrapText="1"/>
    </xf>
    <xf numFmtId="9" fontId="10" fillId="12" borderId="25" xfId="2" applyFont="1" applyFill="1" applyBorder="1" applyAlignment="1">
      <alignment horizontal="center" vertical="center" wrapText="1"/>
    </xf>
    <xf numFmtId="9" fontId="9" fillId="5" borderId="22" xfId="0" applyNumberFormat="1" applyFont="1" applyFill="1" applyBorder="1" applyAlignment="1" applyProtection="1">
      <alignment horizontal="center" vertical="center" wrapText="1"/>
      <protection locked="0"/>
    </xf>
    <xf numFmtId="9" fontId="9" fillId="5" borderId="14" xfId="0" applyNumberFormat="1" applyFont="1" applyFill="1" applyBorder="1" applyAlignment="1" applyProtection="1">
      <alignment horizontal="center" vertical="center" wrapText="1"/>
      <protection locked="0"/>
    </xf>
    <xf numFmtId="9" fontId="9" fillId="5" borderId="25" xfId="0" applyNumberFormat="1" applyFont="1" applyFill="1" applyBorder="1" applyAlignment="1" applyProtection="1">
      <alignment horizontal="center" vertical="center" wrapText="1"/>
      <protection locked="0"/>
    </xf>
    <xf numFmtId="9" fontId="9" fillId="15" borderId="22" xfId="0" applyNumberFormat="1" applyFont="1" applyFill="1" applyBorder="1" applyAlignment="1" applyProtection="1">
      <alignment horizontal="center" vertical="center" wrapText="1"/>
      <protection locked="0"/>
    </xf>
    <xf numFmtId="9" fontId="9" fillId="15" borderId="14" xfId="0" applyNumberFormat="1" applyFont="1" applyFill="1" applyBorder="1" applyAlignment="1" applyProtection="1">
      <alignment horizontal="center" vertical="center" wrapText="1"/>
      <protection locked="0"/>
    </xf>
    <xf numFmtId="9" fontId="9" fillId="15" borderId="25" xfId="0" applyNumberFormat="1" applyFont="1" applyFill="1" applyBorder="1" applyAlignment="1" applyProtection="1">
      <alignment horizontal="center" vertical="center" wrapText="1"/>
      <protection locked="0"/>
    </xf>
    <xf numFmtId="0" fontId="9" fillId="0" borderId="30" xfId="0" applyFont="1" applyBorder="1" applyAlignment="1">
      <alignment horizontal="left" vertical="center" wrapText="1"/>
    </xf>
    <xf numFmtId="0" fontId="9" fillId="0" borderId="31" xfId="0" applyFont="1" applyBorder="1" applyAlignment="1">
      <alignment horizontal="left" vertical="center" wrapText="1"/>
    </xf>
    <xf numFmtId="0" fontId="9" fillId="0" borderId="32" xfId="0" applyFont="1" applyBorder="1" applyAlignment="1">
      <alignment horizontal="left" vertical="center" wrapText="1"/>
    </xf>
    <xf numFmtId="0" fontId="9" fillId="7" borderId="49" xfId="0" applyFont="1" applyFill="1" applyBorder="1" applyAlignment="1">
      <alignment vertical="center" wrapText="1"/>
    </xf>
    <xf numFmtId="0" fontId="9" fillId="7" borderId="152" xfId="0" applyFont="1" applyFill="1" applyBorder="1" applyAlignment="1">
      <alignment vertical="center" wrapText="1"/>
    </xf>
    <xf numFmtId="0" fontId="9" fillId="7" borderId="50" xfId="0" applyFont="1" applyFill="1" applyBorder="1" applyAlignment="1">
      <alignment vertical="center" wrapText="1"/>
    </xf>
    <xf numFmtId="0" fontId="9" fillId="0" borderId="48" xfId="0" applyFont="1" applyBorder="1" applyAlignment="1">
      <alignment vertical="center" wrapText="1"/>
    </xf>
    <xf numFmtId="3" fontId="26" fillId="12" borderId="22" xfId="2" applyNumberFormat="1" applyFont="1" applyFill="1" applyBorder="1" applyAlignment="1">
      <alignment horizontal="center" vertical="center"/>
    </xf>
    <xf numFmtId="3" fontId="26" fillId="12" borderId="14" xfId="2" applyNumberFormat="1" applyFont="1" applyFill="1" applyBorder="1" applyAlignment="1">
      <alignment horizontal="center" vertical="center"/>
    </xf>
    <xf numFmtId="3" fontId="26" fillId="12" borderId="25" xfId="2" applyNumberFormat="1" applyFont="1" applyFill="1" applyBorder="1" applyAlignment="1">
      <alignment horizontal="center" vertical="center"/>
    </xf>
    <xf numFmtId="0" fontId="12" fillId="0" borderId="30" xfId="0" applyFont="1"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wrapText="1"/>
    </xf>
    <xf numFmtId="0" fontId="4" fillId="0" borderId="1" xfId="0" applyFont="1" applyBorder="1" applyAlignment="1">
      <alignment horizontal="center" vertical="center" wrapText="1"/>
    </xf>
    <xf numFmtId="0" fontId="4" fillId="36" borderId="1" xfId="0" applyFont="1" applyFill="1" applyBorder="1" applyAlignment="1">
      <alignment horizontal="center" vertical="center" wrapText="1"/>
    </xf>
    <xf numFmtId="0" fontId="4" fillId="0" borderId="1" xfId="0" applyFont="1" applyBorder="1" applyAlignment="1">
      <alignment vertical="center"/>
    </xf>
    <xf numFmtId="0" fontId="24" fillId="18" borderId="1" xfId="0" applyFont="1" applyFill="1" applyBorder="1" applyAlignment="1">
      <alignment vertical="center"/>
    </xf>
    <xf numFmtId="0" fontId="24" fillId="10" borderId="1" xfId="0" applyFont="1" applyFill="1" applyBorder="1" applyAlignment="1">
      <alignment vertical="center"/>
    </xf>
    <xf numFmtId="0" fontId="4" fillId="13" borderId="1" xfId="0" applyFont="1" applyFill="1" applyBorder="1" applyAlignment="1">
      <alignment horizontal="center" vertical="center" wrapText="1"/>
    </xf>
    <xf numFmtId="0" fontId="4" fillId="0" borderId="1" xfId="0" applyFont="1" applyBorder="1" applyAlignment="1">
      <alignment horizontal="center" vertical="center"/>
    </xf>
    <xf numFmtId="0" fontId="24" fillId="13" borderId="1" xfId="0" applyFont="1" applyFill="1" applyBorder="1" applyAlignment="1">
      <alignment vertical="center"/>
    </xf>
    <xf numFmtId="0" fontId="24" fillId="14" borderId="1" xfId="0" applyFont="1" applyFill="1" applyBorder="1" applyAlignment="1">
      <alignment horizontal="center" vertical="center"/>
    </xf>
    <xf numFmtId="0" fontId="4" fillId="21" borderId="1" xfId="0" applyFont="1" applyFill="1" applyBorder="1" applyAlignment="1">
      <alignment horizontal="center" vertical="center" wrapText="1"/>
    </xf>
    <xf numFmtId="3" fontId="26" fillId="9" borderId="22" xfId="2" applyNumberFormat="1" applyFont="1" applyFill="1" applyBorder="1" applyAlignment="1">
      <alignment horizontal="center" vertical="center"/>
    </xf>
    <xf numFmtId="3" fontId="26" fillId="9" borderId="14" xfId="2" applyNumberFormat="1" applyFont="1" applyFill="1" applyBorder="1" applyAlignment="1">
      <alignment horizontal="center" vertical="center"/>
    </xf>
    <xf numFmtId="3" fontId="26" fillId="9" borderId="25" xfId="2" applyNumberFormat="1" applyFont="1" applyFill="1" applyBorder="1" applyAlignment="1">
      <alignment horizontal="center" vertical="center"/>
    </xf>
    <xf numFmtId="3" fontId="26" fillId="5" borderId="22" xfId="2" applyNumberFormat="1" applyFont="1" applyFill="1" applyBorder="1" applyAlignment="1" applyProtection="1">
      <alignment horizontal="center" vertical="center"/>
    </xf>
    <xf numFmtId="3" fontId="26" fillId="5" borderId="14" xfId="2" applyNumberFormat="1" applyFont="1" applyFill="1" applyBorder="1" applyAlignment="1" applyProtection="1">
      <alignment horizontal="center" vertical="center"/>
    </xf>
    <xf numFmtId="3" fontId="26" fillId="5" borderId="25" xfId="2" applyNumberFormat="1" applyFont="1" applyFill="1" applyBorder="1" applyAlignment="1" applyProtection="1">
      <alignment horizontal="center" vertical="center"/>
    </xf>
    <xf numFmtId="3" fontId="26" fillId="15" borderId="22" xfId="2" applyNumberFormat="1" applyFont="1" applyFill="1" applyBorder="1" applyAlignment="1">
      <alignment horizontal="center" vertical="center"/>
    </xf>
    <xf numFmtId="3" fontId="26" fillId="15" borderId="14" xfId="2" applyNumberFormat="1" applyFont="1" applyFill="1" applyBorder="1" applyAlignment="1">
      <alignment horizontal="center" vertical="center"/>
    </xf>
    <xf numFmtId="3" fontId="26" fillId="15" borderId="25" xfId="2" applyNumberFormat="1" applyFont="1" applyFill="1" applyBorder="1" applyAlignment="1">
      <alignment horizontal="center" vertical="center"/>
    </xf>
    <xf numFmtId="3" fontId="26" fillId="29" borderId="22" xfId="2" applyNumberFormat="1" applyFont="1" applyFill="1" applyBorder="1" applyAlignment="1">
      <alignment horizontal="center" vertical="center"/>
    </xf>
    <xf numFmtId="3" fontId="26" fillId="29" borderId="14" xfId="2" applyNumberFormat="1" applyFont="1" applyFill="1" applyBorder="1" applyAlignment="1">
      <alignment horizontal="center" vertical="center"/>
    </xf>
    <xf numFmtId="3" fontId="26" fillId="29" borderId="25" xfId="2" applyNumberFormat="1" applyFont="1" applyFill="1" applyBorder="1" applyAlignment="1">
      <alignment horizontal="center" vertical="center"/>
    </xf>
    <xf numFmtId="0" fontId="9" fillId="0" borderId="49" xfId="0" applyFont="1" applyBorder="1" applyAlignment="1">
      <alignment vertical="center" wrapText="1"/>
    </xf>
    <xf numFmtId="0" fontId="9" fillId="0" borderId="50" xfId="0" applyFont="1" applyBorder="1" applyAlignment="1">
      <alignment vertical="center" wrapText="1"/>
    </xf>
    <xf numFmtId="0" fontId="9" fillId="0" borderId="51" xfId="0" applyFont="1" applyBorder="1" applyAlignment="1">
      <alignment vertical="center" wrapText="1"/>
    </xf>
    <xf numFmtId="0" fontId="9" fillId="21" borderId="54" xfId="0" applyFont="1" applyFill="1" applyBorder="1" applyAlignment="1">
      <alignment horizontal="center" vertical="center" wrapText="1"/>
    </xf>
    <xf numFmtId="0" fontId="9" fillId="21" borderId="55" xfId="0" applyFont="1" applyFill="1" applyBorder="1" applyAlignment="1">
      <alignment horizontal="center" vertical="center" wrapText="1"/>
    </xf>
    <xf numFmtId="0" fontId="9" fillId="21" borderId="22" xfId="0" applyFont="1" applyFill="1" applyBorder="1" applyAlignment="1">
      <alignment horizontal="center" vertical="center" wrapText="1"/>
    </xf>
    <xf numFmtId="0" fontId="9" fillId="21" borderId="25" xfId="0" applyFont="1" applyFill="1" applyBorder="1" applyAlignment="1">
      <alignment horizontal="center" vertical="center" wrapText="1"/>
    </xf>
    <xf numFmtId="0" fontId="24" fillId="2" borderId="21" xfId="0" applyFont="1" applyFill="1" applyBorder="1" applyAlignment="1">
      <alignment vertical="center"/>
    </xf>
    <xf numFmtId="0" fontId="24" fillId="2" borderId="5" xfId="0" applyFont="1" applyFill="1" applyBorder="1" applyAlignment="1">
      <alignment vertical="center"/>
    </xf>
    <xf numFmtId="0" fontId="24" fillId="2" borderId="6" xfId="0" applyFont="1" applyFill="1" applyBorder="1" applyAlignment="1">
      <alignment vertical="center"/>
    </xf>
    <xf numFmtId="0" fontId="24" fillId="2" borderId="7" xfId="0" applyFont="1" applyFill="1" applyBorder="1" applyAlignment="1">
      <alignment vertical="center"/>
    </xf>
    <xf numFmtId="0" fontId="5" fillId="21" borderId="22" xfId="0" applyFont="1" applyFill="1" applyBorder="1" applyAlignment="1">
      <alignment vertical="center" wrapText="1"/>
    </xf>
    <xf numFmtId="0" fontId="5" fillId="21" borderId="14" xfId="0" applyFont="1" applyFill="1" applyBorder="1" applyAlignment="1">
      <alignment vertical="center" wrapText="1"/>
    </xf>
    <xf numFmtId="0" fontId="5" fillId="21" borderId="25" xfId="0" applyFont="1" applyFill="1" applyBorder="1" applyAlignment="1">
      <alignment vertical="center" wrapText="1"/>
    </xf>
    <xf numFmtId="0" fontId="5" fillId="11" borderId="12" xfId="0" applyFont="1" applyFill="1" applyBorder="1" applyAlignment="1">
      <alignment vertical="center" wrapText="1"/>
    </xf>
    <xf numFmtId="0" fontId="5" fillId="11" borderId="25" xfId="0" applyFont="1" applyFill="1" applyBorder="1" applyAlignment="1">
      <alignment vertical="center" wrapText="1"/>
    </xf>
    <xf numFmtId="0" fontId="5" fillId="11" borderId="22" xfId="0" applyFont="1" applyFill="1" applyBorder="1" applyAlignment="1">
      <alignment vertical="center" wrapText="1"/>
    </xf>
    <xf numFmtId="0" fontId="5" fillId="11" borderId="13" xfId="0" applyFont="1" applyFill="1" applyBorder="1" applyAlignment="1">
      <alignment vertical="center" wrapText="1"/>
    </xf>
    <xf numFmtId="0" fontId="5" fillId="11" borderId="12" xfId="0" applyFont="1" applyFill="1" applyBorder="1" applyAlignment="1" applyProtection="1">
      <alignment vertical="center" wrapText="1"/>
      <protection locked="0"/>
    </xf>
    <xf numFmtId="0" fontId="5" fillId="11" borderId="14" xfId="0" applyFont="1" applyFill="1" applyBorder="1" applyAlignment="1" applyProtection="1">
      <alignment vertical="center" wrapText="1"/>
      <protection locked="0"/>
    </xf>
    <xf numFmtId="0" fontId="5" fillId="11" borderId="22" xfId="0" applyFont="1" applyFill="1" applyBorder="1" applyAlignment="1" applyProtection="1">
      <alignment vertical="center" wrapText="1"/>
      <protection locked="0"/>
    </xf>
    <xf numFmtId="0" fontId="5" fillId="11" borderId="13" xfId="0" applyFont="1" applyFill="1" applyBorder="1" applyAlignment="1" applyProtection="1">
      <alignment vertical="center" wrapText="1"/>
      <protection locked="0"/>
    </xf>
    <xf numFmtId="0" fontId="5" fillId="11" borderId="25" xfId="0" applyFont="1" applyFill="1" applyBorder="1" applyAlignment="1" applyProtection="1">
      <alignment vertical="center" wrapText="1"/>
      <protection locked="0"/>
    </xf>
    <xf numFmtId="0" fontId="24" fillId="13" borderId="21" xfId="0" applyFont="1" applyFill="1" applyBorder="1" applyAlignment="1">
      <alignment horizontal="center" vertical="center"/>
    </xf>
    <xf numFmtId="165" fontId="5" fillId="0" borderId="12" xfId="9" applyNumberFormat="1" applyFont="1" applyBorder="1" applyAlignment="1">
      <alignment horizontal="center" vertical="center" wrapText="1"/>
    </xf>
    <xf numFmtId="165" fontId="5" fillId="0" borderId="14" xfId="9" applyNumberFormat="1" applyFont="1" applyBorder="1" applyAlignment="1">
      <alignment horizontal="center" vertical="center" wrapText="1"/>
    </xf>
    <xf numFmtId="165" fontId="5" fillId="0" borderId="13" xfId="9" applyNumberFormat="1" applyFont="1" applyBorder="1" applyAlignment="1">
      <alignment horizontal="center" vertical="center" wrapText="1"/>
    </xf>
    <xf numFmtId="164" fontId="6" fillId="24" borderId="5" xfId="9" applyNumberFormat="1" applyFont="1" applyFill="1" applyBorder="1" applyAlignment="1">
      <alignment horizontal="center" vertical="center"/>
    </xf>
    <xf numFmtId="164" fontId="6" fillId="24" borderId="6" xfId="9" applyNumberFormat="1" applyFont="1" applyFill="1" applyBorder="1" applyAlignment="1">
      <alignment horizontal="center" vertical="center"/>
    </xf>
    <xf numFmtId="164" fontId="6" fillId="24" borderId="7" xfId="9" applyNumberFormat="1" applyFont="1" applyFill="1" applyBorder="1" applyAlignment="1">
      <alignment horizontal="center" vertical="center"/>
    </xf>
    <xf numFmtId="164" fontId="6" fillId="25" borderId="5" xfId="9" applyNumberFormat="1" applyFont="1" applyFill="1" applyBorder="1" applyAlignment="1">
      <alignment horizontal="center" vertical="center"/>
    </xf>
    <xf numFmtId="164" fontId="6" fillId="25" borderId="6" xfId="9" applyNumberFormat="1" applyFont="1" applyFill="1" applyBorder="1" applyAlignment="1">
      <alignment horizontal="center" vertical="center"/>
    </xf>
    <xf numFmtId="164" fontId="6" fillId="25" borderId="7" xfId="9" applyNumberFormat="1" applyFont="1" applyFill="1" applyBorder="1" applyAlignment="1">
      <alignment horizontal="center" vertical="center"/>
    </xf>
    <xf numFmtId="164" fontId="6" fillId="22" borderId="5" xfId="9" applyNumberFormat="1" applyFont="1" applyFill="1" applyBorder="1" applyAlignment="1">
      <alignment horizontal="center" vertical="center"/>
    </xf>
    <xf numFmtId="164" fontId="6" fillId="22" borderId="6" xfId="9" applyNumberFormat="1" applyFont="1" applyFill="1" applyBorder="1" applyAlignment="1">
      <alignment horizontal="center" vertical="center"/>
    </xf>
    <xf numFmtId="164" fontId="6" fillId="22" borderId="7" xfId="9" applyNumberFormat="1" applyFont="1" applyFill="1" applyBorder="1" applyAlignment="1">
      <alignment horizontal="center" vertical="center"/>
    </xf>
    <xf numFmtId="164" fontId="7" fillId="4" borderId="10" xfId="9" applyNumberFormat="1" applyFont="1" applyFill="1" applyBorder="1" applyAlignment="1">
      <alignment horizontal="center" vertical="center"/>
    </xf>
    <xf numFmtId="164" fontId="7" fillId="4" borderId="11" xfId="9" applyNumberFormat="1" applyFont="1" applyFill="1" applyBorder="1" applyAlignment="1">
      <alignment horizontal="center" vertical="center"/>
    </xf>
    <xf numFmtId="164" fontId="7" fillId="4" borderId="43" xfId="9" applyNumberFormat="1" applyFont="1" applyFill="1" applyBorder="1" applyAlignment="1">
      <alignment horizontal="center" vertical="center"/>
    </xf>
    <xf numFmtId="174" fontId="9" fillId="5" borderId="22" xfId="0" applyNumberFormat="1" applyFont="1" applyFill="1" applyBorder="1" applyAlignment="1" applyProtection="1">
      <alignment horizontal="center" vertical="center"/>
      <protection locked="0"/>
    </xf>
    <xf numFmtId="174" fontId="9" fillId="5" borderId="14" xfId="0" applyNumberFormat="1" applyFont="1" applyFill="1" applyBorder="1" applyAlignment="1" applyProtection="1">
      <alignment horizontal="center" vertical="center"/>
      <protection locked="0"/>
    </xf>
    <xf numFmtId="174" fontId="9" fillId="5" borderId="25" xfId="0" applyNumberFormat="1" applyFont="1" applyFill="1" applyBorder="1" applyAlignment="1" applyProtection="1">
      <alignment horizontal="center" vertical="center"/>
      <protection locked="0"/>
    </xf>
    <xf numFmtId="174" fontId="9" fillId="15" borderId="22" xfId="0" applyNumberFormat="1" applyFont="1" applyFill="1" applyBorder="1" applyAlignment="1" applyProtection="1">
      <alignment horizontal="center" vertical="center"/>
      <protection locked="0"/>
    </xf>
    <xf numFmtId="174" fontId="9" fillId="15" borderId="14" xfId="0" applyNumberFormat="1" applyFont="1" applyFill="1" applyBorder="1" applyAlignment="1" applyProtection="1">
      <alignment horizontal="center" vertical="center"/>
      <protection locked="0"/>
    </xf>
    <xf numFmtId="174" fontId="9" fillId="15" borderId="25" xfId="0" applyNumberFormat="1" applyFont="1" applyFill="1" applyBorder="1" applyAlignment="1" applyProtection="1">
      <alignment horizontal="center" vertical="center"/>
      <protection locked="0"/>
    </xf>
    <xf numFmtId="174" fontId="9" fillId="29" borderId="22" xfId="0" applyNumberFormat="1" applyFont="1" applyFill="1" applyBorder="1" applyAlignment="1" applyProtection="1">
      <alignment horizontal="center" vertical="center"/>
      <protection locked="0"/>
    </xf>
    <xf numFmtId="174" fontId="9" fillId="29" borderId="14" xfId="0" applyNumberFormat="1" applyFont="1" applyFill="1" applyBorder="1" applyAlignment="1" applyProtection="1">
      <alignment horizontal="center" vertical="center"/>
      <protection locked="0"/>
    </xf>
    <xf numFmtId="174" fontId="9" fillId="29" borderId="25" xfId="0" applyNumberFormat="1" applyFont="1" applyFill="1" applyBorder="1" applyAlignment="1" applyProtection="1">
      <alignment horizontal="center" vertical="center"/>
      <protection locked="0"/>
    </xf>
    <xf numFmtId="174" fontId="9" fillId="23" borderId="22" xfId="0" applyNumberFormat="1" applyFont="1" applyFill="1" applyBorder="1" applyAlignment="1" applyProtection="1">
      <alignment horizontal="center" vertical="center"/>
      <protection locked="0"/>
    </xf>
    <xf numFmtId="174" fontId="9" fillId="23" borderId="14" xfId="0" applyNumberFormat="1" applyFont="1" applyFill="1" applyBorder="1" applyAlignment="1" applyProtection="1">
      <alignment horizontal="center" vertical="center"/>
      <protection locked="0"/>
    </xf>
    <xf numFmtId="174" fontId="9" fillId="23" borderId="25" xfId="0" applyNumberFormat="1" applyFont="1" applyFill="1" applyBorder="1" applyAlignment="1" applyProtection="1">
      <alignment horizontal="center" vertical="center"/>
      <protection locked="0"/>
    </xf>
    <xf numFmtId="3" fontId="9" fillId="15" borderId="22" xfId="0" applyNumberFormat="1" applyFont="1" applyFill="1" applyBorder="1" applyAlignment="1" applyProtection="1">
      <alignment horizontal="center" vertical="center"/>
      <protection locked="0"/>
    </xf>
    <xf numFmtId="3" fontId="9" fillId="15" borderId="14" xfId="0" applyNumberFormat="1" applyFont="1" applyFill="1" applyBorder="1" applyAlignment="1" applyProtection="1">
      <alignment horizontal="center" vertical="center"/>
      <protection locked="0"/>
    </xf>
    <xf numFmtId="3" fontId="9" fillId="15" borderId="25" xfId="0" applyNumberFormat="1" applyFont="1" applyFill="1" applyBorder="1" applyAlignment="1" applyProtection="1">
      <alignment horizontal="center" vertical="center"/>
      <protection locked="0"/>
    </xf>
    <xf numFmtId="3" fontId="9" fillId="29" borderId="22" xfId="0" applyNumberFormat="1" applyFont="1" applyFill="1" applyBorder="1" applyAlignment="1" applyProtection="1">
      <alignment horizontal="center" vertical="center"/>
      <protection locked="0"/>
    </xf>
    <xf numFmtId="3" fontId="9" fillId="29" borderId="14" xfId="0" applyNumberFormat="1" applyFont="1" applyFill="1" applyBorder="1" applyAlignment="1" applyProtection="1">
      <alignment horizontal="center" vertical="center"/>
      <protection locked="0"/>
    </xf>
    <xf numFmtId="3" fontId="9" fillId="29" borderId="25" xfId="0" applyNumberFormat="1" applyFont="1" applyFill="1" applyBorder="1" applyAlignment="1" applyProtection="1">
      <alignment horizontal="center" vertical="center"/>
      <protection locked="0"/>
    </xf>
    <xf numFmtId="3" fontId="9" fillId="23" borderId="22" xfId="0" applyNumberFormat="1" applyFont="1" applyFill="1" applyBorder="1" applyAlignment="1" applyProtection="1">
      <alignment horizontal="center" vertical="center"/>
      <protection locked="0"/>
    </xf>
    <xf numFmtId="3" fontId="9" fillId="23" borderId="14" xfId="0" applyNumberFormat="1" applyFont="1" applyFill="1" applyBorder="1" applyAlignment="1" applyProtection="1">
      <alignment horizontal="center" vertical="center"/>
      <protection locked="0"/>
    </xf>
    <xf numFmtId="3" fontId="9" fillId="23" borderId="25" xfId="0" applyNumberFormat="1" applyFont="1" applyFill="1" applyBorder="1" applyAlignment="1" applyProtection="1">
      <alignment horizontal="center" vertical="center"/>
      <protection locked="0"/>
    </xf>
    <xf numFmtId="173" fontId="9" fillId="29" borderId="22" xfId="0" applyNumberFormat="1" applyFont="1" applyFill="1" applyBorder="1" applyAlignment="1" applyProtection="1">
      <alignment horizontal="center" vertical="center"/>
      <protection locked="0"/>
    </xf>
    <xf numFmtId="173" fontId="9" fillId="29" borderId="14" xfId="0" applyNumberFormat="1" applyFont="1" applyFill="1" applyBorder="1" applyAlignment="1" applyProtection="1">
      <alignment horizontal="center" vertical="center"/>
      <protection locked="0"/>
    </xf>
    <xf numFmtId="173" fontId="9" fillId="29" borderId="25" xfId="0" applyNumberFormat="1" applyFont="1" applyFill="1" applyBorder="1" applyAlignment="1" applyProtection="1">
      <alignment horizontal="center" vertical="center"/>
      <protection locked="0"/>
    </xf>
    <xf numFmtId="173" fontId="9" fillId="23" borderId="22" xfId="0" applyNumberFormat="1" applyFont="1" applyFill="1" applyBorder="1" applyAlignment="1" applyProtection="1">
      <alignment horizontal="center" vertical="center"/>
      <protection locked="0"/>
    </xf>
    <xf numFmtId="173" fontId="9" fillId="23" borderId="14" xfId="0" applyNumberFormat="1" applyFont="1" applyFill="1" applyBorder="1" applyAlignment="1" applyProtection="1">
      <alignment horizontal="center" vertical="center"/>
      <protection locked="0"/>
    </xf>
    <xf numFmtId="173" fontId="9" fillId="23" borderId="25" xfId="0" applyNumberFormat="1" applyFont="1" applyFill="1" applyBorder="1" applyAlignment="1" applyProtection="1">
      <alignment horizontal="center" vertical="center"/>
      <protection locked="0"/>
    </xf>
    <xf numFmtId="1" fontId="9" fillId="0" borderId="22" xfId="2" applyNumberFormat="1" applyFont="1" applyFill="1" applyBorder="1" applyAlignment="1">
      <alignment horizontal="center" vertical="center"/>
    </xf>
    <xf numFmtId="1" fontId="9" fillId="0" borderId="14" xfId="2" applyNumberFormat="1" applyFont="1" applyFill="1" applyBorder="1" applyAlignment="1">
      <alignment horizontal="center" vertical="center"/>
    </xf>
    <xf numFmtId="1" fontId="9" fillId="0" borderId="25" xfId="2" applyNumberFormat="1" applyFont="1" applyFill="1" applyBorder="1" applyAlignment="1">
      <alignment horizontal="center" vertical="center"/>
    </xf>
    <xf numFmtId="173" fontId="9" fillId="5" borderId="22" xfId="0" applyNumberFormat="1" applyFont="1" applyFill="1" applyBorder="1" applyAlignment="1" applyProtection="1">
      <alignment horizontal="center" vertical="center"/>
      <protection locked="0"/>
    </xf>
    <xf numFmtId="173" fontId="9" fillId="5" borderId="14" xfId="0" applyNumberFormat="1" applyFont="1" applyFill="1" applyBorder="1" applyAlignment="1" applyProtection="1">
      <alignment horizontal="center" vertical="center"/>
      <protection locked="0"/>
    </xf>
    <xf numFmtId="173" fontId="9" fillId="5" borderId="25" xfId="0" applyNumberFormat="1" applyFont="1" applyFill="1" applyBorder="1" applyAlignment="1" applyProtection="1">
      <alignment horizontal="center" vertical="center"/>
      <protection locked="0"/>
    </xf>
    <xf numFmtId="173" fontId="9" fillId="15" borderId="22" xfId="0" applyNumberFormat="1" applyFont="1" applyFill="1" applyBorder="1" applyAlignment="1" applyProtection="1">
      <alignment horizontal="center" vertical="center"/>
      <protection locked="0"/>
    </xf>
    <xf numFmtId="173" fontId="9" fillId="15" borderId="14" xfId="0" applyNumberFormat="1" applyFont="1" applyFill="1" applyBorder="1" applyAlignment="1" applyProtection="1">
      <alignment horizontal="center" vertical="center"/>
      <protection locked="0"/>
    </xf>
    <xf numFmtId="173" fontId="9" fillId="15" borderId="25" xfId="0" applyNumberFormat="1" applyFont="1" applyFill="1" applyBorder="1" applyAlignment="1" applyProtection="1">
      <alignment horizontal="center" vertical="center"/>
      <protection locked="0"/>
    </xf>
    <xf numFmtId="173" fontId="10" fillId="12" borderId="22" xfId="2" applyNumberFormat="1" applyFont="1" applyFill="1" applyBorder="1" applyAlignment="1">
      <alignment horizontal="center" vertical="center"/>
    </xf>
    <xf numFmtId="173" fontId="10" fillId="12" borderId="14" xfId="2" applyNumberFormat="1" applyFont="1" applyFill="1" applyBorder="1" applyAlignment="1">
      <alignment horizontal="center" vertical="center"/>
    </xf>
    <xf numFmtId="173" fontId="10" fillId="12" borderId="25" xfId="2" applyNumberFormat="1" applyFont="1" applyFill="1" applyBorder="1" applyAlignment="1">
      <alignment horizontal="center" vertical="center"/>
    </xf>
    <xf numFmtId="173" fontId="9" fillId="0" borderId="22" xfId="2" applyNumberFormat="1" applyFont="1" applyFill="1" applyBorder="1" applyAlignment="1">
      <alignment horizontal="center" vertical="center"/>
    </xf>
    <xf numFmtId="173" fontId="9" fillId="0" borderId="14" xfId="2" applyNumberFormat="1" applyFont="1" applyFill="1" applyBorder="1" applyAlignment="1">
      <alignment horizontal="center" vertical="center"/>
    </xf>
    <xf numFmtId="173" fontId="9" fillId="0" borderId="25" xfId="2" applyNumberFormat="1" applyFont="1" applyFill="1" applyBorder="1" applyAlignment="1">
      <alignment horizontal="center" vertical="center"/>
    </xf>
    <xf numFmtId="3" fontId="9" fillId="5" borderId="22" xfId="0" applyNumberFormat="1" applyFont="1" applyFill="1" applyBorder="1" applyAlignment="1" applyProtection="1">
      <alignment horizontal="center" vertical="center"/>
      <protection locked="0"/>
    </xf>
    <xf numFmtId="3" fontId="9" fillId="5" borderId="14" xfId="0" applyNumberFormat="1" applyFont="1" applyFill="1" applyBorder="1" applyAlignment="1" applyProtection="1">
      <alignment horizontal="center" vertical="center"/>
      <protection locked="0"/>
    </xf>
    <xf numFmtId="3" fontId="9" fillId="5" borderId="25" xfId="0" applyNumberFormat="1" applyFont="1" applyFill="1" applyBorder="1" applyAlignment="1" applyProtection="1">
      <alignment horizontal="center" vertical="center"/>
      <protection locked="0"/>
    </xf>
    <xf numFmtId="49" fontId="9" fillId="21" borderId="22" xfId="0" applyNumberFormat="1" applyFont="1" applyFill="1" applyBorder="1" applyAlignment="1">
      <alignment vertical="center" wrapText="1"/>
    </xf>
    <xf numFmtId="49" fontId="9" fillId="21" borderId="14" xfId="0" applyNumberFormat="1" applyFont="1" applyFill="1" applyBorder="1" applyAlignment="1">
      <alignment vertical="center" wrapText="1"/>
    </xf>
    <xf numFmtId="49" fontId="9" fillId="21" borderId="25" xfId="0" applyNumberFormat="1" applyFont="1" applyFill="1" applyBorder="1" applyAlignment="1">
      <alignment vertical="center" wrapText="1"/>
    </xf>
    <xf numFmtId="0" fontId="12" fillId="11" borderId="12" xfId="0" applyFont="1" applyFill="1" applyBorder="1" applyAlignment="1">
      <alignment horizontal="center" vertical="top" wrapText="1"/>
    </xf>
    <xf numFmtId="0" fontId="12" fillId="11" borderId="25" xfId="0" applyFont="1" applyFill="1" applyBorder="1" applyAlignment="1">
      <alignment horizontal="center" vertical="top" wrapText="1"/>
    </xf>
    <xf numFmtId="0" fontId="12" fillId="11" borderId="13" xfId="0" applyFont="1" applyFill="1" applyBorder="1" applyAlignment="1">
      <alignment horizontal="center" vertical="top" wrapText="1"/>
    </xf>
    <xf numFmtId="0" fontId="24" fillId="25" borderId="21" xfId="0" applyFont="1" applyFill="1" applyBorder="1" applyAlignment="1">
      <alignment vertical="center"/>
    </xf>
    <xf numFmtId="0" fontId="24" fillId="25" borderId="5" xfId="0" applyFont="1" applyFill="1" applyBorder="1" applyAlignment="1">
      <alignment vertical="center"/>
    </xf>
    <xf numFmtId="0" fontId="24" fillId="25" borderId="6" xfId="0" applyFont="1" applyFill="1" applyBorder="1" applyAlignment="1">
      <alignment vertical="center"/>
    </xf>
    <xf numFmtId="0" fontId="24" fillId="25" borderId="7" xfId="0" applyFont="1" applyFill="1" applyBorder="1" applyAlignment="1">
      <alignment vertical="center"/>
    </xf>
    <xf numFmtId="0" fontId="24" fillId="25" borderId="5" xfId="0" applyFont="1" applyFill="1" applyBorder="1" applyAlignment="1">
      <alignment horizontal="left" vertical="center"/>
    </xf>
    <xf numFmtId="0" fontId="24" fillId="25" borderId="6" xfId="0" applyFont="1" applyFill="1" applyBorder="1" applyAlignment="1">
      <alignment horizontal="left" vertical="center"/>
    </xf>
    <xf numFmtId="0" fontId="24" fillId="25" borderId="7" xfId="0" applyFont="1" applyFill="1" applyBorder="1" applyAlignment="1">
      <alignment horizontal="left" vertical="center"/>
    </xf>
    <xf numFmtId="0" fontId="24" fillId="15" borderId="21" xfId="0" applyFont="1" applyFill="1" applyBorder="1" applyAlignment="1">
      <alignment horizontal="center" vertical="center"/>
    </xf>
    <xf numFmtId="0" fontId="24" fillId="13" borderId="5" xfId="0" applyFont="1" applyFill="1" applyBorder="1" applyAlignment="1">
      <alignment vertical="center"/>
    </xf>
    <xf numFmtId="0" fontId="24" fillId="13" borderId="6" xfId="0" applyFont="1" applyFill="1" applyBorder="1" applyAlignment="1">
      <alignment vertical="center"/>
    </xf>
    <xf numFmtId="0" fontId="24" fillId="13" borderId="7" xfId="0" applyFont="1" applyFill="1" applyBorder="1" applyAlignment="1">
      <alignment vertical="center"/>
    </xf>
    <xf numFmtId="0" fontId="24" fillId="15" borderId="5" xfId="0" applyFont="1" applyFill="1" applyBorder="1" applyAlignment="1">
      <alignment horizontal="center" vertical="center"/>
    </xf>
    <xf numFmtId="0" fontId="24" fillId="15" borderId="6" xfId="0" applyFont="1" applyFill="1" applyBorder="1" applyAlignment="1">
      <alignment horizontal="center" vertical="center"/>
    </xf>
    <xf numFmtId="0" fontId="24" fillId="15" borderId="7" xfId="0" applyFont="1" applyFill="1" applyBorder="1" applyAlignment="1">
      <alignment horizontal="center" vertical="center"/>
    </xf>
    <xf numFmtId="0" fontId="24" fillId="15" borderId="5" xfId="0" applyFont="1" applyFill="1" applyBorder="1" applyAlignment="1">
      <alignment horizontal="left" vertical="center"/>
    </xf>
    <xf numFmtId="0" fontId="24" fillId="15" borderId="6" xfId="0" applyFont="1" applyFill="1" applyBorder="1" applyAlignment="1">
      <alignment horizontal="left" vertical="center"/>
    </xf>
    <xf numFmtId="0" fontId="24" fillId="15" borderId="7" xfId="0" applyFont="1" applyFill="1" applyBorder="1" applyAlignment="1">
      <alignment horizontal="left" vertical="center"/>
    </xf>
    <xf numFmtId="0" fontId="9" fillId="10" borderId="22" xfId="0" applyFont="1" applyFill="1" applyBorder="1" applyAlignment="1">
      <alignment horizontal="center" vertical="center" wrapText="1"/>
    </xf>
    <xf numFmtId="0" fontId="9" fillId="10" borderId="14" xfId="0" applyFont="1" applyFill="1" applyBorder="1" applyAlignment="1">
      <alignment horizontal="center" vertical="center" wrapText="1"/>
    </xf>
    <xf numFmtId="0" fontId="9" fillId="10" borderId="25" xfId="0" applyFont="1" applyFill="1" applyBorder="1" applyAlignment="1">
      <alignment horizontal="center" vertical="center" wrapText="1"/>
    </xf>
    <xf numFmtId="0" fontId="9" fillId="11" borderId="22" xfId="0" applyFont="1" applyFill="1" applyBorder="1" applyAlignment="1" applyProtection="1">
      <alignment vertical="center" wrapText="1"/>
      <protection locked="0"/>
    </xf>
    <xf numFmtId="0" fontId="9" fillId="11" borderId="13" xfId="0" applyFont="1" applyFill="1" applyBorder="1" applyAlignment="1" applyProtection="1">
      <alignment vertical="center" wrapText="1"/>
      <protection locked="0"/>
    </xf>
    <xf numFmtId="0" fontId="9" fillId="11" borderId="22" xfId="0" applyFont="1" applyFill="1" applyBorder="1" applyAlignment="1" applyProtection="1">
      <alignment horizontal="center" vertical="center" wrapText="1"/>
      <protection locked="0"/>
    </xf>
    <xf numFmtId="0" fontId="9" fillId="11" borderId="13" xfId="0" applyFont="1" applyFill="1" applyBorder="1" applyAlignment="1" applyProtection="1">
      <alignment horizontal="center" vertical="center" wrapText="1"/>
      <protection locked="0"/>
    </xf>
    <xf numFmtId="0" fontId="24" fillId="15" borderId="5" xfId="0" applyFont="1" applyFill="1" applyBorder="1" applyAlignment="1">
      <alignment vertical="center"/>
    </xf>
    <xf numFmtId="0" fontId="24" fillId="15" borderId="6" xfId="0" applyFont="1" applyFill="1" applyBorder="1" applyAlignment="1">
      <alignment vertical="center"/>
    </xf>
    <xf numFmtId="0" fontId="24" fillId="15" borderId="7" xfId="0" applyFont="1" applyFill="1" applyBorder="1" applyAlignment="1">
      <alignment vertical="center"/>
    </xf>
    <xf numFmtId="0" fontId="24" fillId="37" borderId="21" xfId="0" applyFont="1" applyFill="1" applyBorder="1" applyAlignment="1">
      <alignment horizontal="center" vertical="center"/>
    </xf>
    <xf numFmtId="0" fontId="24" fillId="37" borderId="5" xfId="0" applyFont="1" applyFill="1" applyBorder="1" applyAlignment="1">
      <alignment horizontal="center" vertical="center"/>
    </xf>
    <xf numFmtId="0" fontId="24" fillId="37" borderId="6" xfId="0" applyFont="1" applyFill="1" applyBorder="1" applyAlignment="1">
      <alignment horizontal="center" vertical="center"/>
    </xf>
    <xf numFmtId="0" fontId="24" fillId="37" borderId="7" xfId="0" applyFont="1" applyFill="1" applyBorder="1" applyAlignment="1">
      <alignment horizontal="center" vertical="center"/>
    </xf>
    <xf numFmtId="0" fontId="24" fillId="37" borderId="5" xfId="0" applyFont="1" applyFill="1" applyBorder="1" applyAlignment="1">
      <alignment vertical="center"/>
    </xf>
    <xf numFmtId="0" fontId="24" fillId="37" borderId="6" xfId="0" applyFont="1" applyFill="1" applyBorder="1" applyAlignment="1">
      <alignment vertical="center"/>
    </xf>
    <xf numFmtId="0" fontId="24" fillId="37" borderId="7" xfId="0" applyFont="1" applyFill="1" applyBorder="1" applyAlignment="1">
      <alignment vertical="center"/>
    </xf>
    <xf numFmtId="0" fontId="24" fillId="37" borderId="5" xfId="0" applyFont="1" applyFill="1" applyBorder="1" applyAlignment="1">
      <alignment horizontal="left" vertical="center"/>
    </xf>
    <xf numFmtId="0" fontId="24" fillId="37" borderId="6" xfId="0" applyFont="1" applyFill="1" applyBorder="1" applyAlignment="1">
      <alignment horizontal="left" vertical="center"/>
    </xf>
    <xf numFmtId="0" fontId="24" fillId="37" borderId="7" xfId="0" applyFont="1" applyFill="1" applyBorder="1" applyAlignment="1">
      <alignment horizontal="left" vertical="center"/>
    </xf>
    <xf numFmtId="0" fontId="56" fillId="21" borderId="54" xfId="0" applyFont="1" applyFill="1" applyBorder="1" applyAlignment="1">
      <alignment vertical="center" wrapText="1"/>
    </xf>
    <xf numFmtId="0" fontId="56" fillId="21" borderId="44" xfId="0" applyFont="1" applyFill="1" applyBorder="1" applyAlignment="1">
      <alignment vertical="center" wrapText="1"/>
    </xf>
    <xf numFmtId="0" fontId="56" fillId="21" borderId="55" xfId="0" applyFont="1" applyFill="1" applyBorder="1" applyAlignment="1">
      <alignment vertical="center" wrapText="1"/>
    </xf>
    <xf numFmtId="0" fontId="56" fillId="21" borderId="22" xfId="0" applyFont="1" applyFill="1" applyBorder="1" applyAlignment="1">
      <alignment vertical="center" wrapText="1"/>
    </xf>
    <xf numFmtId="0" fontId="56" fillId="21" borderId="14" xfId="0" applyFont="1" applyFill="1" applyBorder="1" applyAlignment="1">
      <alignment vertical="center" wrapText="1"/>
    </xf>
    <xf numFmtId="0" fontId="56" fillId="21" borderId="25" xfId="0" applyFont="1" applyFill="1" applyBorder="1" applyAlignment="1">
      <alignment vertical="center" wrapText="1"/>
    </xf>
    <xf numFmtId="1" fontId="56" fillId="21" borderId="22" xfId="0" applyNumberFormat="1" applyFont="1" applyFill="1" applyBorder="1" applyAlignment="1">
      <alignment vertical="center" wrapText="1"/>
    </xf>
    <xf numFmtId="1" fontId="56" fillId="21" borderId="14" xfId="0" applyNumberFormat="1" applyFont="1" applyFill="1" applyBorder="1" applyAlignment="1">
      <alignment vertical="center" wrapText="1"/>
    </xf>
    <xf numFmtId="1" fontId="56" fillId="21" borderId="25" xfId="0" applyNumberFormat="1" applyFont="1" applyFill="1" applyBorder="1" applyAlignment="1">
      <alignment vertical="center" wrapText="1"/>
    </xf>
    <xf numFmtId="0" fontId="55" fillId="21" borderId="22" xfId="0" applyFont="1" applyFill="1" applyBorder="1" applyAlignment="1">
      <alignment vertical="center" wrapText="1"/>
    </xf>
    <xf numFmtId="0" fontId="55" fillId="21" borderId="14" xfId="0" applyFont="1" applyFill="1" applyBorder="1" applyAlignment="1">
      <alignment vertical="center" wrapText="1"/>
    </xf>
    <xf numFmtId="0" fontId="55" fillId="21" borderId="25" xfId="0" applyFont="1" applyFill="1" applyBorder="1" applyAlignment="1">
      <alignment vertical="center" wrapText="1"/>
    </xf>
    <xf numFmtId="1" fontId="55" fillId="21" borderId="22" xfId="0" applyNumberFormat="1" applyFont="1" applyFill="1" applyBorder="1" applyAlignment="1">
      <alignment vertical="center" wrapText="1"/>
    </xf>
    <xf numFmtId="1" fontId="55" fillId="21" borderId="14" xfId="0" applyNumberFormat="1" applyFont="1" applyFill="1" applyBorder="1" applyAlignment="1">
      <alignment vertical="center" wrapText="1"/>
    </xf>
    <xf numFmtId="1" fontId="55" fillId="21" borderId="25" xfId="0" applyNumberFormat="1" applyFont="1" applyFill="1" applyBorder="1" applyAlignment="1">
      <alignment vertical="center" wrapText="1"/>
    </xf>
    <xf numFmtId="0" fontId="55" fillId="21" borderId="54" xfId="0" applyFont="1" applyFill="1" applyBorder="1" applyAlignment="1">
      <alignment vertical="center" wrapText="1"/>
    </xf>
    <xf numFmtId="0" fontId="55" fillId="21" borderId="44" xfId="0" applyFont="1" applyFill="1" applyBorder="1" applyAlignment="1">
      <alignment vertical="center" wrapText="1"/>
    </xf>
    <xf numFmtId="0" fontId="55" fillId="21" borderId="55" xfId="0" applyFont="1" applyFill="1" applyBorder="1" applyAlignment="1">
      <alignment vertical="center" wrapText="1"/>
    </xf>
    <xf numFmtId="0" fontId="55" fillId="21" borderId="21" xfId="0" applyFont="1" applyFill="1" applyBorder="1" applyAlignment="1">
      <alignment horizontal="center" vertical="center" wrapText="1"/>
    </xf>
    <xf numFmtId="0" fontId="51" fillId="44" borderId="60" xfId="0" applyFont="1" applyFill="1" applyBorder="1" applyAlignment="1">
      <alignment horizontal="left" vertical="center" wrapText="1"/>
    </xf>
    <xf numFmtId="0" fontId="51" fillId="44" borderId="61" xfId="0" applyFont="1" applyFill="1" applyBorder="1" applyAlignment="1">
      <alignment horizontal="left" vertical="center" wrapText="1"/>
    </xf>
    <xf numFmtId="0" fontId="51" fillId="44" borderId="61" xfId="0" applyFont="1" applyFill="1" applyBorder="1" applyAlignment="1">
      <alignment horizontal="center" vertical="center" wrapText="1"/>
    </xf>
    <xf numFmtId="1" fontId="51" fillId="44" borderId="61" xfId="0" quotePrefix="1" applyNumberFormat="1" applyFont="1" applyFill="1" applyBorder="1" applyAlignment="1">
      <alignment horizontal="center" vertical="center" wrapText="1"/>
    </xf>
    <xf numFmtId="1" fontId="51" fillId="44" borderId="61" xfId="0" applyNumberFormat="1" applyFont="1" applyFill="1" applyBorder="1" applyAlignment="1">
      <alignment horizontal="center" vertical="center" wrapText="1"/>
    </xf>
    <xf numFmtId="0" fontId="40" fillId="44" borderId="60" xfId="0" applyFont="1" applyFill="1" applyBorder="1" applyAlignment="1">
      <alignment horizontal="center" vertical="center" wrapText="1"/>
    </xf>
    <xf numFmtId="0" fontId="40" fillId="44" borderId="61" xfId="0" applyFont="1" applyFill="1" applyBorder="1" applyAlignment="1">
      <alignment horizontal="center" vertical="center" wrapText="1"/>
    </xf>
    <xf numFmtId="0" fontId="40" fillId="44" borderId="61" xfId="0" quotePrefix="1" applyFont="1" applyFill="1" applyBorder="1" applyAlignment="1">
      <alignment horizontal="center" vertical="center" wrapText="1"/>
    </xf>
    <xf numFmtId="0" fontId="47" fillId="21" borderId="54" xfId="0" applyFont="1" applyFill="1" applyBorder="1" applyAlignment="1">
      <alignment horizontal="left" vertical="center" wrapText="1"/>
    </xf>
    <xf numFmtId="0" fontId="47" fillId="21" borderId="44" xfId="0" applyFont="1" applyFill="1" applyBorder="1" applyAlignment="1">
      <alignment horizontal="left" vertical="center" wrapText="1"/>
    </xf>
    <xf numFmtId="0" fontId="47" fillId="21" borderId="55" xfId="0" applyFont="1" applyFill="1" applyBorder="1" applyAlignment="1">
      <alignment horizontal="left" vertical="center" wrapText="1"/>
    </xf>
    <xf numFmtId="0" fontId="47" fillId="21" borderId="22" xfId="0" applyFont="1" applyFill="1" applyBorder="1" applyAlignment="1">
      <alignment horizontal="left" vertical="center" wrapText="1"/>
    </xf>
    <xf numFmtId="0" fontId="47" fillId="21" borderId="14" xfId="0" applyFont="1" applyFill="1" applyBorder="1" applyAlignment="1">
      <alignment horizontal="left" vertical="center" wrapText="1"/>
    </xf>
    <xf numFmtId="0" fontId="47" fillId="21" borderId="25" xfId="0" applyFont="1" applyFill="1" applyBorder="1" applyAlignment="1">
      <alignment horizontal="left" vertical="center" wrapText="1"/>
    </xf>
    <xf numFmtId="1" fontId="47" fillId="21" borderId="22" xfId="0" applyNumberFormat="1" applyFont="1" applyFill="1" applyBorder="1" applyAlignment="1">
      <alignment horizontal="left" vertical="center" wrapText="1"/>
    </xf>
    <xf numFmtId="1" fontId="47" fillId="21" borderId="14" xfId="0" applyNumberFormat="1" applyFont="1" applyFill="1" applyBorder="1" applyAlignment="1">
      <alignment horizontal="left" vertical="center" wrapText="1"/>
    </xf>
    <xf numFmtId="1" fontId="47" fillId="21" borderId="25" xfId="0" applyNumberFormat="1" applyFont="1" applyFill="1" applyBorder="1" applyAlignment="1">
      <alignment horizontal="left" vertical="center" wrapText="1"/>
    </xf>
    <xf numFmtId="0" fontId="46" fillId="21" borderId="22" xfId="0" applyFont="1" applyFill="1" applyBorder="1" applyAlignment="1">
      <alignment vertical="center" wrapText="1"/>
    </xf>
    <xf numFmtId="0" fontId="46" fillId="21" borderId="14" xfId="0" applyFont="1" applyFill="1" applyBorder="1" applyAlignment="1">
      <alignment vertical="center" wrapText="1"/>
    </xf>
    <xf numFmtId="0" fontId="46" fillId="21" borderId="25" xfId="0" applyFont="1" applyFill="1" applyBorder="1" applyAlignment="1">
      <alignment vertical="center" wrapText="1"/>
    </xf>
    <xf numFmtId="1" fontId="46" fillId="21" borderId="22" xfId="0" applyNumberFormat="1" applyFont="1" applyFill="1" applyBorder="1" applyAlignment="1">
      <alignment vertical="center" wrapText="1"/>
    </xf>
    <xf numFmtId="1" fontId="46" fillId="21" borderId="14" xfId="0" applyNumberFormat="1" applyFont="1" applyFill="1" applyBorder="1" applyAlignment="1">
      <alignment vertical="center" wrapText="1"/>
    </xf>
    <xf numFmtId="1" fontId="46" fillId="21" borderId="25" xfId="0" applyNumberFormat="1" applyFont="1" applyFill="1" applyBorder="1" applyAlignment="1">
      <alignment vertical="center" wrapText="1"/>
    </xf>
    <xf numFmtId="0" fontId="46" fillId="21" borderId="54" xfId="0" applyFont="1" applyFill="1" applyBorder="1" applyAlignment="1">
      <alignment vertical="center" wrapText="1"/>
    </xf>
    <xf numFmtId="0" fontId="46" fillId="21" borderId="44" xfId="0" applyFont="1" applyFill="1" applyBorder="1" applyAlignment="1">
      <alignment vertical="center" wrapText="1"/>
    </xf>
    <xf numFmtId="0" fontId="46" fillId="21" borderId="55" xfId="0" applyFont="1" applyFill="1" applyBorder="1" applyAlignment="1">
      <alignment vertical="center" wrapText="1"/>
    </xf>
    <xf numFmtId="0" fontId="10" fillId="21" borderId="30" xfId="0" applyFont="1" applyFill="1" applyBorder="1" applyAlignment="1">
      <alignment horizontal="left" vertical="center" wrapText="1"/>
    </xf>
    <xf numFmtId="0" fontId="10" fillId="21" borderId="31" xfId="0" applyFont="1" applyFill="1" applyBorder="1" applyAlignment="1">
      <alignment horizontal="left" vertical="center" wrapText="1"/>
    </xf>
    <xf numFmtId="0" fontId="10" fillId="21" borderId="32" xfId="0" applyFont="1" applyFill="1" applyBorder="1" applyAlignment="1">
      <alignment horizontal="left" vertical="center" wrapText="1"/>
    </xf>
    <xf numFmtId="0" fontId="10" fillId="21" borderId="28" xfId="0" applyFont="1" applyFill="1" applyBorder="1" applyAlignment="1">
      <alignment horizontal="left" vertical="center" wrapText="1"/>
    </xf>
    <xf numFmtId="0" fontId="10" fillId="21" borderId="4" xfId="0" applyFont="1" applyFill="1" applyBorder="1" applyAlignment="1">
      <alignment horizontal="left" vertical="center" wrapText="1"/>
    </xf>
    <xf numFmtId="0" fontId="10" fillId="21" borderId="29" xfId="0" applyFont="1" applyFill="1" applyBorder="1" applyAlignment="1">
      <alignment horizontal="left" vertical="center" wrapText="1"/>
    </xf>
    <xf numFmtId="0" fontId="10" fillId="21" borderId="22" xfId="0" applyFont="1" applyFill="1" applyBorder="1" applyAlignment="1">
      <alignment horizontal="left" vertical="center" wrapText="1"/>
    </xf>
    <xf numFmtId="0" fontId="10" fillId="21" borderId="14" xfId="0" applyFont="1" applyFill="1" applyBorder="1" applyAlignment="1">
      <alignment horizontal="left" vertical="center" wrapText="1"/>
    </xf>
    <xf numFmtId="0" fontId="10" fillId="21" borderId="25" xfId="0" applyFont="1" applyFill="1" applyBorder="1" applyAlignment="1">
      <alignment horizontal="left" vertical="center" wrapText="1"/>
    </xf>
    <xf numFmtId="1" fontId="10" fillId="21" borderId="22" xfId="0" applyNumberFormat="1" applyFont="1" applyFill="1" applyBorder="1" applyAlignment="1">
      <alignment horizontal="left" vertical="center" wrapText="1"/>
    </xf>
    <xf numFmtId="1" fontId="10" fillId="21" borderId="14" xfId="0" applyNumberFormat="1" applyFont="1" applyFill="1" applyBorder="1" applyAlignment="1">
      <alignment horizontal="left" vertical="center" wrapText="1"/>
    </xf>
    <xf numFmtId="1" fontId="10" fillId="21" borderId="25" xfId="0" applyNumberFormat="1" applyFont="1" applyFill="1" applyBorder="1" applyAlignment="1">
      <alignment horizontal="left" vertical="center" wrapText="1"/>
    </xf>
    <xf numFmtId="4" fontId="43" fillId="9" borderId="22" xfId="2" applyNumberFormat="1" applyFont="1" applyFill="1" applyBorder="1" applyAlignment="1">
      <alignment horizontal="center" vertical="center"/>
    </xf>
    <xf numFmtId="4" fontId="43" fillId="9" borderId="14" xfId="2" applyNumberFormat="1" applyFont="1" applyFill="1" applyBorder="1" applyAlignment="1">
      <alignment horizontal="center" vertical="center"/>
    </xf>
    <xf numFmtId="4" fontId="43" fillId="9" borderId="25" xfId="2" applyNumberFormat="1" applyFont="1" applyFill="1" applyBorder="1" applyAlignment="1">
      <alignment horizontal="center" vertical="center"/>
    </xf>
    <xf numFmtId="0" fontId="42" fillId="0" borderId="38" xfId="0" applyFont="1" applyBorder="1" applyAlignment="1">
      <alignment vertical="center"/>
    </xf>
    <xf numFmtId="0" fontId="42" fillId="0" borderId="36" xfId="0" applyFont="1" applyBorder="1" applyAlignment="1">
      <alignment vertical="center"/>
    </xf>
    <xf numFmtId="0" fontId="42" fillId="0" borderId="40" xfId="0" applyFont="1" applyBorder="1" applyAlignment="1">
      <alignment vertical="center"/>
    </xf>
    <xf numFmtId="0" fontId="42" fillId="0" borderId="5" xfId="0" applyFont="1" applyBorder="1" applyAlignment="1">
      <alignment vertical="center"/>
    </xf>
    <xf numFmtId="0" fontId="42" fillId="0" borderId="6" xfId="0" applyFont="1" applyBorder="1" applyAlignment="1">
      <alignment vertical="center"/>
    </xf>
    <xf numFmtId="0" fontId="42" fillId="0" borderId="41" xfId="0" applyFont="1" applyBorder="1" applyAlignment="1">
      <alignment vertical="center"/>
    </xf>
    <xf numFmtId="0" fontId="42" fillId="0" borderId="39" xfId="0" applyFont="1" applyBorder="1" applyAlignment="1">
      <alignment vertical="center"/>
    </xf>
    <xf numFmtId="0" fontId="42" fillId="0" borderId="37" xfId="0" applyFont="1" applyBorder="1" applyAlignment="1">
      <alignment vertical="center"/>
    </xf>
    <xf numFmtId="0" fontId="42" fillId="0" borderId="42" xfId="0" applyFont="1" applyBorder="1" applyAlignment="1">
      <alignment vertical="center"/>
    </xf>
    <xf numFmtId="0" fontId="10" fillId="21" borderId="62" xfId="0" applyFont="1" applyFill="1" applyBorder="1" applyAlignment="1">
      <alignment horizontal="left" vertical="center" wrapText="1"/>
    </xf>
    <xf numFmtId="0" fontId="10" fillId="21" borderId="63" xfId="0" applyFont="1" applyFill="1" applyBorder="1" applyAlignment="1">
      <alignment horizontal="left" vertical="center" wrapText="1"/>
    </xf>
    <xf numFmtId="0" fontId="10" fillId="21" borderId="64" xfId="0" applyFont="1" applyFill="1" applyBorder="1" applyAlignment="1">
      <alignment horizontal="left" vertical="center" wrapText="1"/>
    </xf>
    <xf numFmtId="0" fontId="10" fillId="21" borderId="22" xfId="0" applyFont="1" applyFill="1" applyBorder="1" applyAlignment="1">
      <alignment horizontal="center" vertical="center" wrapText="1"/>
    </xf>
    <xf numFmtId="0" fontId="10" fillId="21" borderId="14" xfId="0" applyFont="1" applyFill="1" applyBorder="1" applyAlignment="1">
      <alignment horizontal="center" vertical="center" wrapText="1"/>
    </xf>
    <xf numFmtId="0" fontId="10" fillId="21" borderId="25" xfId="0" applyFont="1" applyFill="1" applyBorder="1" applyAlignment="1">
      <alignment horizontal="center" vertical="center" wrapText="1"/>
    </xf>
    <xf numFmtId="3" fontId="43" fillId="5" borderId="22" xfId="2" applyNumberFormat="1" applyFont="1" applyFill="1" applyBorder="1" applyAlignment="1" applyProtection="1">
      <alignment horizontal="center" vertical="center"/>
    </xf>
    <xf numFmtId="3" fontId="43" fillId="5" borderId="14" xfId="2" applyNumberFormat="1" applyFont="1" applyFill="1" applyBorder="1" applyAlignment="1" applyProtection="1">
      <alignment horizontal="center" vertical="center"/>
    </xf>
    <xf numFmtId="3" fontId="43" fillId="5" borderId="25" xfId="2" applyNumberFormat="1" applyFont="1" applyFill="1" applyBorder="1" applyAlignment="1" applyProtection="1">
      <alignment horizontal="center" vertical="center"/>
    </xf>
    <xf numFmtId="0" fontId="42" fillId="13" borderId="22" xfId="0" applyFont="1" applyFill="1" applyBorder="1" applyAlignment="1">
      <alignment horizontal="center" vertical="center" wrapText="1"/>
    </xf>
    <xf numFmtId="0" fontId="42" fillId="13" borderId="14" xfId="0" applyFont="1" applyFill="1" applyBorder="1" applyAlignment="1">
      <alignment horizontal="center" vertical="center" wrapText="1"/>
    </xf>
    <xf numFmtId="0" fontId="42" fillId="13" borderId="25" xfId="0" applyFont="1" applyFill="1" applyBorder="1" applyAlignment="1">
      <alignment horizontal="center" vertical="center" wrapText="1"/>
    </xf>
    <xf numFmtId="3" fontId="43" fillId="15" borderId="22" xfId="2" applyNumberFormat="1" applyFont="1" applyFill="1" applyBorder="1" applyAlignment="1">
      <alignment horizontal="center" vertical="center"/>
    </xf>
    <xf numFmtId="3" fontId="43" fillId="15" borderId="14" xfId="2" applyNumberFormat="1" applyFont="1" applyFill="1" applyBorder="1" applyAlignment="1">
      <alignment horizontal="center" vertical="center"/>
    </xf>
    <xf numFmtId="3" fontId="43" fillId="15" borderId="25" xfId="2" applyNumberFormat="1" applyFont="1" applyFill="1" applyBorder="1" applyAlignment="1">
      <alignment horizontal="center" vertical="center"/>
    </xf>
    <xf numFmtId="4" fontId="43" fillId="29" borderId="22" xfId="2" applyNumberFormat="1" applyFont="1" applyFill="1" applyBorder="1" applyAlignment="1">
      <alignment horizontal="center" vertical="center"/>
    </xf>
    <xf numFmtId="4" fontId="43" fillId="29" borderId="14" xfId="2" applyNumberFormat="1" applyFont="1" applyFill="1" applyBorder="1" applyAlignment="1">
      <alignment horizontal="center" vertical="center"/>
    </xf>
    <xf numFmtId="4" fontId="43" fillId="29" borderId="25" xfId="2" applyNumberFormat="1" applyFont="1" applyFill="1" applyBorder="1" applyAlignment="1">
      <alignment horizontal="center" vertical="center"/>
    </xf>
    <xf numFmtId="0" fontId="42" fillId="29" borderId="22" xfId="0" applyFont="1" applyFill="1" applyBorder="1" applyAlignment="1" applyProtection="1">
      <alignment horizontal="center" vertical="center"/>
      <protection locked="0"/>
    </xf>
    <xf numFmtId="0" fontId="42" fillId="29" borderId="14" xfId="0" applyFont="1" applyFill="1" applyBorder="1" applyAlignment="1" applyProtection="1">
      <alignment horizontal="center" vertical="center"/>
      <protection locked="0"/>
    </xf>
    <xf numFmtId="0" fontId="42" fillId="29" borderId="25" xfId="0" applyFont="1" applyFill="1" applyBorder="1" applyAlignment="1" applyProtection="1">
      <alignment horizontal="center" vertical="center"/>
      <protection locked="0"/>
    </xf>
    <xf numFmtId="0" fontId="42" fillId="23" borderId="22" xfId="0" applyFont="1" applyFill="1" applyBorder="1" applyAlignment="1" applyProtection="1">
      <alignment horizontal="center" vertical="center"/>
      <protection locked="0"/>
    </xf>
    <xf numFmtId="0" fontId="42" fillId="23" borderId="14" xfId="0" applyFont="1" applyFill="1" applyBorder="1" applyAlignment="1" applyProtection="1">
      <alignment horizontal="center" vertical="center"/>
      <protection locked="0"/>
    </xf>
    <xf numFmtId="0" fontId="42" fillId="23" borderId="25" xfId="0" applyFont="1" applyFill="1" applyBorder="1" applyAlignment="1" applyProtection="1">
      <alignment horizontal="center" vertical="center"/>
      <protection locked="0"/>
    </xf>
    <xf numFmtId="0" fontId="43" fillId="13" borderId="22" xfId="0" applyFont="1" applyFill="1" applyBorder="1" applyAlignment="1">
      <alignment horizontal="center" vertical="center" wrapText="1"/>
    </xf>
    <xf numFmtId="0" fontId="43" fillId="13" borderId="14" xfId="0" applyFont="1" applyFill="1" applyBorder="1" applyAlignment="1">
      <alignment horizontal="center" vertical="center" wrapText="1"/>
    </xf>
    <xf numFmtId="0" fontId="43" fillId="13" borderId="25" xfId="0" applyFont="1" applyFill="1" applyBorder="1" applyAlignment="1">
      <alignment horizontal="center" vertical="center" wrapText="1"/>
    </xf>
    <xf numFmtId="0" fontId="43" fillId="13" borderId="22" xfId="2" applyNumberFormat="1" applyFont="1" applyFill="1" applyBorder="1" applyAlignment="1" applyProtection="1">
      <alignment horizontal="center" vertical="center"/>
    </xf>
    <xf numFmtId="0" fontId="43" fillId="13" borderId="14" xfId="2" applyNumberFormat="1" applyFont="1" applyFill="1" applyBorder="1" applyAlignment="1" applyProtection="1">
      <alignment horizontal="center" vertical="center"/>
    </xf>
    <xf numFmtId="0" fontId="43" fillId="13" borderId="25" xfId="2" applyNumberFormat="1" applyFont="1" applyFill="1" applyBorder="1" applyAlignment="1" applyProtection="1">
      <alignment horizontal="center" vertical="center"/>
    </xf>
    <xf numFmtId="3" fontId="42" fillId="12" borderId="22" xfId="2" applyNumberFormat="1" applyFont="1" applyFill="1" applyBorder="1" applyAlignment="1">
      <alignment horizontal="center" vertical="center"/>
    </xf>
    <xf numFmtId="3" fontId="42" fillId="12" borderId="14" xfId="2" applyNumberFormat="1" applyFont="1" applyFill="1" applyBorder="1" applyAlignment="1">
      <alignment horizontal="center" vertical="center"/>
    </xf>
    <xf numFmtId="3" fontId="42" fillId="12" borderId="25" xfId="2" applyNumberFormat="1" applyFont="1" applyFill="1" applyBorder="1" applyAlignment="1">
      <alignment horizontal="center" vertical="center"/>
    </xf>
    <xf numFmtId="3" fontId="42" fillId="0" borderId="22" xfId="2" applyNumberFormat="1" applyFont="1" applyFill="1" applyBorder="1" applyAlignment="1">
      <alignment horizontal="center" vertical="center"/>
    </xf>
    <xf numFmtId="3" fontId="42" fillId="0" borderId="14" xfId="2" applyNumberFormat="1" applyFont="1" applyFill="1" applyBorder="1" applyAlignment="1">
      <alignment horizontal="center" vertical="center"/>
    </xf>
    <xf numFmtId="3" fontId="42" fillId="0" borderId="25" xfId="2" applyNumberFormat="1" applyFont="1" applyFill="1" applyBorder="1" applyAlignment="1">
      <alignment horizontal="center" vertical="center"/>
    </xf>
    <xf numFmtId="0" fontId="42" fillId="5" borderId="22" xfId="0" applyFont="1" applyFill="1" applyBorder="1" applyAlignment="1" applyProtection="1">
      <alignment horizontal="center" vertical="center"/>
      <protection locked="0"/>
    </xf>
    <xf numFmtId="0" fontId="42" fillId="5" borderId="14" xfId="0" applyFont="1" applyFill="1" applyBorder="1" applyAlignment="1" applyProtection="1">
      <alignment horizontal="center" vertical="center"/>
      <protection locked="0"/>
    </xf>
    <xf numFmtId="0" fontId="42" fillId="5" borderId="25" xfId="0" applyFont="1" applyFill="1" applyBorder="1" applyAlignment="1" applyProtection="1">
      <alignment horizontal="center" vertical="center"/>
      <protection locked="0"/>
    </xf>
    <xf numFmtId="0" fontId="42" fillId="15" borderId="22" xfId="0" applyFont="1" applyFill="1" applyBorder="1" applyAlignment="1" applyProtection="1">
      <alignment horizontal="center" vertical="center"/>
      <protection locked="0"/>
    </xf>
    <xf numFmtId="0" fontId="42" fillId="15" borderId="14" xfId="0" applyFont="1" applyFill="1" applyBorder="1" applyAlignment="1" applyProtection="1">
      <alignment horizontal="center" vertical="center"/>
      <protection locked="0"/>
    </xf>
    <xf numFmtId="0" fontId="42" fillId="15" borderId="25" xfId="0" applyFont="1" applyFill="1" applyBorder="1" applyAlignment="1" applyProtection="1">
      <alignment horizontal="center" vertical="center"/>
      <protection locked="0"/>
    </xf>
    <xf numFmtId="0" fontId="54" fillId="21" borderId="30" xfId="0" applyFont="1" applyFill="1" applyBorder="1" applyAlignment="1">
      <alignment horizontal="left" vertical="center" wrapText="1"/>
    </xf>
    <xf numFmtId="0" fontId="54" fillId="21" borderId="31" xfId="0" applyFont="1" applyFill="1" applyBorder="1" applyAlignment="1">
      <alignment horizontal="left" vertical="center" wrapText="1"/>
    </xf>
    <xf numFmtId="0" fontId="54" fillId="21" borderId="32" xfId="0" applyFont="1" applyFill="1" applyBorder="1" applyAlignment="1">
      <alignment horizontal="left" vertical="center" wrapText="1"/>
    </xf>
    <xf numFmtId="0" fontId="54" fillId="21" borderId="28" xfId="0" applyFont="1" applyFill="1" applyBorder="1" applyAlignment="1">
      <alignment horizontal="left" vertical="center" wrapText="1"/>
    </xf>
    <xf numFmtId="0" fontId="54" fillId="21" borderId="4" xfId="0" applyFont="1" applyFill="1" applyBorder="1" applyAlignment="1">
      <alignment horizontal="left" vertical="center" wrapText="1"/>
    </xf>
    <xf numFmtId="0" fontId="54" fillId="21" borderId="29" xfId="0" applyFont="1" applyFill="1" applyBorder="1" applyAlignment="1">
      <alignment horizontal="left" vertical="center" wrapText="1"/>
    </xf>
    <xf numFmtId="0" fontId="54" fillId="21" borderId="22" xfId="0" applyFont="1" applyFill="1" applyBorder="1" applyAlignment="1">
      <alignment horizontal="left" vertical="center" wrapText="1"/>
    </xf>
    <xf numFmtId="0" fontId="54" fillId="21" borderId="14" xfId="0" applyFont="1" applyFill="1" applyBorder="1" applyAlignment="1">
      <alignment horizontal="left" vertical="center" wrapText="1"/>
    </xf>
    <xf numFmtId="0" fontId="54" fillId="21" borderId="25" xfId="0" applyFont="1" applyFill="1" applyBorder="1" applyAlignment="1">
      <alignment horizontal="left" vertical="center" wrapText="1"/>
    </xf>
    <xf numFmtId="1" fontId="54" fillId="21" borderId="22" xfId="8" applyNumberFormat="1" applyFont="1" applyFill="1" applyBorder="1" applyAlignment="1">
      <alignment horizontal="left" vertical="center" wrapText="1"/>
    </xf>
    <xf numFmtId="1" fontId="54" fillId="21" borderId="14" xfId="8" applyNumberFormat="1" applyFont="1" applyFill="1" applyBorder="1" applyAlignment="1">
      <alignment horizontal="left" vertical="center" wrapText="1"/>
    </xf>
    <xf numFmtId="1" fontId="54" fillId="21" borderId="25" xfId="8" applyNumberFormat="1" applyFont="1" applyFill="1" applyBorder="1" applyAlignment="1">
      <alignment horizontal="left" vertical="center" wrapText="1"/>
    </xf>
    <xf numFmtId="172" fontId="43" fillId="5" borderId="22" xfId="2" applyNumberFormat="1" applyFont="1" applyFill="1" applyBorder="1" applyAlignment="1" applyProtection="1">
      <alignment horizontal="center" vertical="center"/>
    </xf>
    <xf numFmtId="172" fontId="43" fillId="5" borderId="14" xfId="2" applyNumberFormat="1" applyFont="1" applyFill="1" applyBorder="1" applyAlignment="1" applyProtection="1">
      <alignment horizontal="center" vertical="center"/>
    </xf>
    <xf numFmtId="172" fontId="43" fillId="5" borderId="25" xfId="2" applyNumberFormat="1" applyFont="1" applyFill="1" applyBorder="1" applyAlignment="1" applyProtection="1">
      <alignment horizontal="center" vertical="center"/>
    </xf>
    <xf numFmtId="4" fontId="43" fillId="15" borderId="22" xfId="2" applyNumberFormat="1" applyFont="1" applyFill="1" applyBorder="1" applyAlignment="1">
      <alignment horizontal="center" vertical="center"/>
    </xf>
    <xf numFmtId="4" fontId="43" fillId="15" borderId="14" xfId="2" applyNumberFormat="1" applyFont="1" applyFill="1" applyBorder="1" applyAlignment="1">
      <alignment horizontal="center" vertical="center"/>
    </xf>
    <xf numFmtId="4" fontId="43" fillId="15" borderId="25" xfId="2" applyNumberFormat="1" applyFont="1" applyFill="1" applyBorder="1" applyAlignment="1">
      <alignment horizontal="center" vertical="center"/>
    </xf>
    <xf numFmtId="9" fontId="43" fillId="13" borderId="22" xfId="2" applyFont="1" applyFill="1" applyBorder="1" applyAlignment="1" applyProtection="1">
      <alignment horizontal="center" vertical="center"/>
    </xf>
    <xf numFmtId="9" fontId="43" fillId="13" borderId="14" xfId="2" applyFont="1" applyFill="1" applyBorder="1" applyAlignment="1" applyProtection="1">
      <alignment horizontal="center" vertical="center"/>
    </xf>
    <xf numFmtId="9" fontId="43" fillId="13" borderId="25" xfId="2" applyFont="1" applyFill="1" applyBorder="1" applyAlignment="1" applyProtection="1">
      <alignment horizontal="center" vertical="center"/>
    </xf>
    <xf numFmtId="0" fontId="54" fillId="21" borderId="54" xfId="0" applyFont="1" applyFill="1" applyBorder="1" applyAlignment="1">
      <alignment horizontal="left" vertical="center" wrapText="1"/>
    </xf>
    <xf numFmtId="0" fontId="54" fillId="21" borderId="44" xfId="0" applyFont="1" applyFill="1" applyBorder="1" applyAlignment="1">
      <alignment horizontal="left" vertical="center" wrapText="1"/>
    </xf>
    <xf numFmtId="0" fontId="54" fillId="21" borderId="55" xfId="0" applyFont="1" applyFill="1" applyBorder="1" applyAlignment="1">
      <alignment horizontal="left" vertical="center" wrapText="1"/>
    </xf>
    <xf numFmtId="0" fontId="54" fillId="21" borderId="13" xfId="0" applyFont="1" applyFill="1" applyBorder="1" applyAlignment="1">
      <alignment horizontal="left" vertical="center" wrapText="1"/>
    </xf>
    <xf numFmtId="4" fontId="43" fillId="5" borderId="22" xfId="2" applyNumberFormat="1" applyFont="1" applyFill="1" applyBorder="1" applyAlignment="1" applyProtection="1">
      <alignment horizontal="center" vertical="center"/>
    </xf>
    <xf numFmtId="4" fontId="43" fillId="5" borderId="14" xfId="2" applyNumberFormat="1" applyFont="1" applyFill="1" applyBorder="1" applyAlignment="1" applyProtection="1">
      <alignment horizontal="center" vertical="center"/>
    </xf>
    <xf numFmtId="4" fontId="43" fillId="5" borderId="25" xfId="2" applyNumberFormat="1" applyFont="1" applyFill="1" applyBorder="1" applyAlignment="1" applyProtection="1">
      <alignment horizontal="center" vertical="center"/>
    </xf>
    <xf numFmtId="9" fontId="43" fillId="29" borderId="22" xfId="2" applyFont="1" applyFill="1" applyBorder="1" applyAlignment="1">
      <alignment horizontal="center" vertical="center"/>
    </xf>
    <xf numFmtId="9" fontId="43" fillId="29" borderId="14" xfId="2" applyFont="1" applyFill="1" applyBorder="1" applyAlignment="1">
      <alignment horizontal="center" vertical="center"/>
    </xf>
    <xf numFmtId="9" fontId="43" fillId="29" borderId="25" xfId="2" applyFont="1" applyFill="1" applyBorder="1" applyAlignment="1">
      <alignment horizontal="center" vertical="center"/>
    </xf>
    <xf numFmtId="9" fontId="43" fillId="9" borderId="22" xfId="2" applyFont="1" applyFill="1" applyBorder="1" applyAlignment="1">
      <alignment horizontal="center" vertical="center"/>
    </xf>
    <xf numFmtId="9" fontId="43" fillId="9" borderId="14" xfId="2" applyFont="1" applyFill="1" applyBorder="1" applyAlignment="1">
      <alignment horizontal="center" vertical="center"/>
    </xf>
    <xf numFmtId="9" fontId="43" fillId="9" borderId="25" xfId="2" applyFont="1" applyFill="1" applyBorder="1" applyAlignment="1">
      <alignment horizontal="center" vertical="center"/>
    </xf>
    <xf numFmtId="9" fontId="43" fillId="5" borderId="22" xfId="2" applyFont="1" applyFill="1" applyBorder="1" applyAlignment="1" applyProtection="1">
      <alignment horizontal="center" vertical="center"/>
    </xf>
    <xf numFmtId="9" fontId="43" fillId="5" borderId="14" xfId="2" applyFont="1" applyFill="1" applyBorder="1" applyAlignment="1" applyProtection="1">
      <alignment horizontal="center" vertical="center"/>
    </xf>
    <xf numFmtId="9" fontId="43" fillId="5" borderId="25" xfId="2" applyFont="1" applyFill="1" applyBorder="1" applyAlignment="1" applyProtection="1">
      <alignment horizontal="center" vertical="center"/>
    </xf>
    <xf numFmtId="9" fontId="43" fillId="15" borderId="22" xfId="2" applyFont="1" applyFill="1" applyBorder="1" applyAlignment="1">
      <alignment horizontal="center" vertical="center"/>
    </xf>
    <xf numFmtId="9" fontId="43" fillId="15" borderId="14" xfId="2" applyFont="1" applyFill="1" applyBorder="1" applyAlignment="1">
      <alignment horizontal="center" vertical="center"/>
    </xf>
    <xf numFmtId="9" fontId="43" fillId="15" borderId="25" xfId="2" applyFont="1" applyFill="1" applyBorder="1" applyAlignment="1">
      <alignment horizontal="center" vertical="center"/>
    </xf>
    <xf numFmtId="9" fontId="42" fillId="5" borderId="22" xfId="0" applyNumberFormat="1" applyFont="1" applyFill="1" applyBorder="1" applyAlignment="1" applyProtection="1">
      <alignment horizontal="center" vertical="center"/>
      <protection locked="0"/>
    </xf>
    <xf numFmtId="9" fontId="42" fillId="5" borderId="14" xfId="0" applyNumberFormat="1" applyFont="1" applyFill="1" applyBorder="1" applyAlignment="1" applyProtection="1">
      <alignment horizontal="center" vertical="center"/>
      <protection locked="0"/>
    </xf>
    <xf numFmtId="9" fontId="42" fillId="5" borderId="25" xfId="0" applyNumberFormat="1" applyFont="1" applyFill="1" applyBorder="1" applyAlignment="1" applyProtection="1">
      <alignment horizontal="center" vertical="center"/>
      <protection locked="0"/>
    </xf>
    <xf numFmtId="9" fontId="42" fillId="15" borderId="22" xfId="0" applyNumberFormat="1" applyFont="1" applyFill="1" applyBorder="1" applyAlignment="1" applyProtection="1">
      <alignment horizontal="center" vertical="center"/>
      <protection locked="0"/>
    </xf>
    <xf numFmtId="9" fontId="42" fillId="15" borderId="14" xfId="0" applyNumberFormat="1" applyFont="1" applyFill="1" applyBorder="1" applyAlignment="1" applyProtection="1">
      <alignment horizontal="center" vertical="center"/>
      <protection locked="0"/>
    </xf>
    <xf numFmtId="9" fontId="42" fillId="15" borderId="25" xfId="0" applyNumberFormat="1" applyFont="1" applyFill="1" applyBorder="1" applyAlignment="1" applyProtection="1">
      <alignment horizontal="center" vertical="center"/>
      <protection locked="0"/>
    </xf>
    <xf numFmtId="9" fontId="42" fillId="29" borderId="22" xfId="0" applyNumberFormat="1" applyFont="1" applyFill="1" applyBorder="1" applyAlignment="1" applyProtection="1">
      <alignment horizontal="center" vertical="center"/>
      <protection locked="0"/>
    </xf>
    <xf numFmtId="9" fontId="42" fillId="29" borderId="14" xfId="0" applyNumberFormat="1" applyFont="1" applyFill="1" applyBorder="1" applyAlignment="1" applyProtection="1">
      <alignment horizontal="center" vertical="center"/>
      <protection locked="0"/>
    </xf>
    <xf numFmtId="9" fontId="42" fillId="29" borderId="25" xfId="0" applyNumberFormat="1" applyFont="1" applyFill="1" applyBorder="1" applyAlignment="1" applyProtection="1">
      <alignment horizontal="center" vertical="center"/>
      <protection locked="0"/>
    </xf>
    <xf numFmtId="9" fontId="42" fillId="23" borderId="22" xfId="0" applyNumberFormat="1" applyFont="1" applyFill="1" applyBorder="1" applyAlignment="1" applyProtection="1">
      <alignment horizontal="center" vertical="center"/>
      <protection locked="0"/>
    </xf>
    <xf numFmtId="9" fontId="42" fillId="23" borderId="14" xfId="0" applyNumberFormat="1" applyFont="1" applyFill="1" applyBorder="1" applyAlignment="1" applyProtection="1">
      <alignment horizontal="center" vertical="center"/>
      <protection locked="0"/>
    </xf>
    <xf numFmtId="9" fontId="42" fillId="23" borderId="25" xfId="0" applyNumberFormat="1" applyFont="1" applyFill="1" applyBorder="1" applyAlignment="1" applyProtection="1">
      <alignment horizontal="center" vertical="center"/>
      <protection locked="0"/>
    </xf>
    <xf numFmtId="0" fontId="42" fillId="13" borderId="28" xfId="0" applyFont="1" applyFill="1" applyBorder="1" applyAlignment="1">
      <alignment horizontal="center" vertical="center" wrapText="1"/>
    </xf>
    <xf numFmtId="0" fontId="42" fillId="13" borderId="4" xfId="0" applyFont="1" applyFill="1" applyBorder="1" applyAlignment="1">
      <alignment horizontal="center" vertical="center" wrapText="1"/>
    </xf>
    <xf numFmtId="0" fontId="42" fillId="13" borderId="29" xfId="0" applyFont="1" applyFill="1" applyBorder="1" applyAlignment="1">
      <alignment horizontal="center" vertical="center" wrapText="1"/>
    </xf>
    <xf numFmtId="9" fontId="42" fillId="12" borderId="22" xfId="2" applyFont="1" applyFill="1" applyBorder="1" applyAlignment="1">
      <alignment horizontal="center" vertical="center"/>
    </xf>
    <xf numFmtId="9" fontId="42" fillId="12" borderId="14" xfId="2" applyFont="1" applyFill="1" applyBorder="1" applyAlignment="1">
      <alignment horizontal="center" vertical="center"/>
    </xf>
    <xf numFmtId="9" fontId="42" fillId="12" borderId="25" xfId="2" applyFont="1" applyFill="1" applyBorder="1" applyAlignment="1">
      <alignment horizontal="center" vertical="center"/>
    </xf>
    <xf numFmtId="9" fontId="42" fillId="0" borderId="22" xfId="2" applyFont="1" applyFill="1" applyBorder="1" applyAlignment="1">
      <alignment horizontal="center" vertical="center"/>
    </xf>
    <xf numFmtId="9" fontId="42" fillId="0" borderId="14" xfId="2" applyFont="1" applyFill="1" applyBorder="1" applyAlignment="1">
      <alignment horizontal="center" vertical="center"/>
    </xf>
    <xf numFmtId="9" fontId="42" fillId="0" borderId="25" xfId="2" applyFont="1" applyFill="1" applyBorder="1" applyAlignment="1">
      <alignment horizontal="center" vertical="center"/>
    </xf>
    <xf numFmtId="0" fontId="48" fillId="13" borderId="22" xfId="0" applyFont="1" applyFill="1" applyBorder="1" applyAlignment="1">
      <alignment horizontal="center" vertical="center" wrapText="1"/>
    </xf>
    <xf numFmtId="0" fontId="48" fillId="13" borderId="14" xfId="0" applyFont="1" applyFill="1" applyBorder="1" applyAlignment="1">
      <alignment horizontal="center" vertical="center" wrapText="1"/>
    </xf>
    <xf numFmtId="0" fontId="48" fillId="13" borderId="25" xfId="0" applyFont="1" applyFill="1" applyBorder="1" applyAlignment="1">
      <alignment horizontal="center" vertical="center" wrapText="1"/>
    </xf>
    <xf numFmtId="3" fontId="50" fillId="9" borderId="22" xfId="2" applyNumberFormat="1" applyFont="1" applyFill="1" applyBorder="1" applyAlignment="1">
      <alignment horizontal="center" vertical="center"/>
    </xf>
    <xf numFmtId="3" fontId="50" fillId="9" borderId="14" xfId="2" applyNumberFormat="1" applyFont="1" applyFill="1" applyBorder="1" applyAlignment="1">
      <alignment horizontal="center" vertical="center"/>
    </xf>
    <xf numFmtId="3" fontId="50" fillId="9" borderId="25" xfId="2" applyNumberFormat="1" applyFont="1" applyFill="1" applyBorder="1" applyAlignment="1">
      <alignment horizontal="center" vertical="center"/>
    </xf>
    <xf numFmtId="0" fontId="48" fillId="0" borderId="38" xfId="0" applyFont="1" applyBorder="1" applyAlignment="1">
      <alignment vertical="center"/>
    </xf>
    <xf numFmtId="0" fontId="48" fillId="0" borderId="36" xfId="0" applyFont="1" applyBorder="1" applyAlignment="1">
      <alignment vertical="center"/>
    </xf>
    <xf numFmtId="0" fontId="48" fillId="0" borderId="40" xfId="0" applyFont="1" applyBorder="1" applyAlignment="1">
      <alignment vertical="center"/>
    </xf>
    <xf numFmtId="0" fontId="48" fillId="0" borderId="5" xfId="0" applyFont="1" applyBorder="1" applyAlignment="1">
      <alignment vertical="center"/>
    </xf>
    <xf numFmtId="0" fontId="48" fillId="0" borderId="6" xfId="0" applyFont="1" applyBorder="1" applyAlignment="1">
      <alignment vertical="center"/>
    </xf>
    <xf numFmtId="0" fontId="48" fillId="0" borderId="41" xfId="0" applyFont="1" applyBorder="1" applyAlignment="1">
      <alignment vertical="center"/>
    </xf>
    <xf numFmtId="0" fontId="48" fillId="0" borderId="39" xfId="0" applyFont="1" applyBorder="1" applyAlignment="1">
      <alignment vertical="center"/>
    </xf>
    <xf numFmtId="0" fontId="48" fillId="0" borderId="37" xfId="0" applyFont="1" applyBorder="1" applyAlignment="1">
      <alignment vertical="center"/>
    </xf>
    <xf numFmtId="0" fontId="48" fillId="0" borderId="42" xfId="0" applyFont="1" applyBorder="1" applyAlignment="1">
      <alignment vertical="center"/>
    </xf>
    <xf numFmtId="3" fontId="50" fillId="5" borderId="22" xfId="2" applyNumberFormat="1" applyFont="1" applyFill="1" applyBorder="1" applyAlignment="1" applyProtection="1">
      <alignment horizontal="center" vertical="center"/>
    </xf>
    <xf numFmtId="3" fontId="50" fillId="5" borderId="14" xfId="2" applyNumberFormat="1" applyFont="1" applyFill="1" applyBorder="1" applyAlignment="1" applyProtection="1">
      <alignment horizontal="center" vertical="center"/>
    </xf>
    <xf numFmtId="3" fontId="50" fillId="5" borderId="25" xfId="2" applyNumberFormat="1" applyFont="1" applyFill="1" applyBorder="1" applyAlignment="1" applyProtection="1">
      <alignment horizontal="center" vertical="center"/>
    </xf>
    <xf numFmtId="3" fontId="50" fillId="15" borderId="22" xfId="2" applyNumberFormat="1" applyFont="1" applyFill="1" applyBorder="1" applyAlignment="1">
      <alignment horizontal="center" vertical="center"/>
    </xf>
    <xf numFmtId="3" fontId="50" fillId="15" borderId="14" xfId="2" applyNumberFormat="1" applyFont="1" applyFill="1" applyBorder="1" applyAlignment="1">
      <alignment horizontal="center" vertical="center"/>
    </xf>
    <xf numFmtId="3" fontId="50" fillId="15" borderId="25" xfId="2" applyNumberFormat="1" applyFont="1" applyFill="1" applyBorder="1" applyAlignment="1">
      <alignment horizontal="center" vertical="center"/>
    </xf>
    <xf numFmtId="3" fontId="50" fillId="29" borderId="22" xfId="2" applyNumberFormat="1" applyFont="1" applyFill="1" applyBorder="1" applyAlignment="1">
      <alignment horizontal="center" vertical="center"/>
    </xf>
    <xf numFmtId="3" fontId="50" fillId="29" borderId="14" xfId="2" applyNumberFormat="1" applyFont="1" applyFill="1" applyBorder="1" applyAlignment="1">
      <alignment horizontal="center" vertical="center"/>
    </xf>
    <xf numFmtId="3" fontId="50" fillId="29" borderId="25" xfId="2" applyNumberFormat="1" applyFont="1" applyFill="1" applyBorder="1" applyAlignment="1">
      <alignment horizontal="center" vertical="center"/>
    </xf>
    <xf numFmtId="0" fontId="48" fillId="15" borderId="22" xfId="0" applyFont="1" applyFill="1" applyBorder="1" applyAlignment="1" applyProtection="1">
      <alignment horizontal="center" vertical="center"/>
      <protection locked="0"/>
    </xf>
    <xf numFmtId="0" fontId="48" fillId="15" borderId="14" xfId="0" applyFont="1" applyFill="1" applyBorder="1" applyAlignment="1" applyProtection="1">
      <alignment horizontal="center" vertical="center"/>
      <protection locked="0"/>
    </xf>
    <xf numFmtId="0" fontId="48" fillId="15" borderId="25" xfId="0" applyFont="1" applyFill="1" applyBorder="1" applyAlignment="1" applyProtection="1">
      <alignment horizontal="center" vertical="center"/>
      <protection locked="0"/>
    </xf>
    <xf numFmtId="0" fontId="48" fillId="29" borderId="22" xfId="0" applyFont="1" applyFill="1" applyBorder="1" applyAlignment="1" applyProtection="1">
      <alignment horizontal="center" vertical="center"/>
      <protection locked="0"/>
    </xf>
    <xf numFmtId="0" fontId="48" fillId="29" borderId="14" xfId="0" applyFont="1" applyFill="1" applyBorder="1" applyAlignment="1" applyProtection="1">
      <alignment horizontal="center" vertical="center"/>
      <protection locked="0"/>
    </xf>
    <xf numFmtId="0" fontId="48" fillId="29" borderId="25" xfId="0" applyFont="1" applyFill="1" applyBorder="1" applyAlignment="1" applyProtection="1">
      <alignment horizontal="center" vertical="center"/>
      <protection locked="0"/>
    </xf>
    <xf numFmtId="0" fontId="48" fillId="23" borderId="22" xfId="0" applyFont="1" applyFill="1" applyBorder="1" applyAlignment="1" applyProtection="1">
      <alignment horizontal="center" vertical="center"/>
      <protection locked="0"/>
    </xf>
    <xf numFmtId="0" fontId="48" fillId="23" borderId="14" xfId="0" applyFont="1" applyFill="1" applyBorder="1" applyAlignment="1" applyProtection="1">
      <alignment horizontal="center" vertical="center"/>
      <protection locked="0"/>
    </xf>
    <xf numFmtId="0" fontId="48" fillId="23" borderId="25" xfId="0" applyFont="1" applyFill="1" applyBorder="1" applyAlignment="1" applyProtection="1">
      <alignment horizontal="center" vertical="center"/>
      <protection locked="0"/>
    </xf>
    <xf numFmtId="3" fontId="50" fillId="13" borderId="22" xfId="2" applyNumberFormat="1" applyFont="1" applyFill="1" applyBorder="1" applyAlignment="1" applyProtection="1">
      <alignment horizontal="center" vertical="center"/>
    </xf>
    <xf numFmtId="3" fontId="50" fillId="13" borderId="14" xfId="2" applyNumberFormat="1" applyFont="1" applyFill="1" applyBorder="1" applyAlignment="1" applyProtection="1">
      <alignment horizontal="center" vertical="center"/>
    </xf>
    <xf numFmtId="3" fontId="50" fillId="13" borderId="25" xfId="2" applyNumberFormat="1" applyFont="1" applyFill="1" applyBorder="1" applyAlignment="1" applyProtection="1">
      <alignment horizontal="center" vertical="center"/>
    </xf>
    <xf numFmtId="1" fontId="48" fillId="21" borderId="22" xfId="0" applyNumberFormat="1" applyFont="1" applyFill="1" applyBorder="1" applyAlignment="1">
      <alignment horizontal="left" vertical="center" wrapText="1"/>
    </xf>
    <xf numFmtId="1" fontId="48" fillId="21" borderId="14" xfId="0" applyNumberFormat="1" applyFont="1" applyFill="1" applyBorder="1" applyAlignment="1">
      <alignment horizontal="left" vertical="center" wrapText="1"/>
    </xf>
    <xf numFmtId="1" fontId="48" fillId="21" borderId="25" xfId="0" applyNumberFormat="1" applyFont="1" applyFill="1" applyBorder="1" applyAlignment="1">
      <alignment horizontal="left" vertical="center" wrapText="1"/>
    </xf>
    <xf numFmtId="0" fontId="48" fillId="13" borderId="28" xfId="0" applyFont="1" applyFill="1" applyBorder="1" applyAlignment="1">
      <alignment horizontal="center" vertical="center" wrapText="1"/>
    </xf>
    <xf numFmtId="0" fontId="48" fillId="13" borderId="4" xfId="0" applyFont="1" applyFill="1" applyBorder="1" applyAlignment="1">
      <alignment horizontal="center" vertical="center" wrapText="1"/>
    </xf>
    <xf numFmtId="0" fontId="48" fillId="13" borderId="29" xfId="0" applyFont="1" applyFill="1" applyBorder="1" applyAlignment="1">
      <alignment horizontal="center" vertical="center" wrapText="1"/>
    </xf>
    <xf numFmtId="0" fontId="48" fillId="11" borderId="22" xfId="0" applyFont="1" applyFill="1" applyBorder="1" applyAlignment="1">
      <alignment vertical="center" wrapText="1"/>
    </xf>
    <xf numFmtId="0" fontId="48" fillId="11" borderId="14" xfId="0" applyFont="1" applyFill="1" applyBorder="1" applyAlignment="1">
      <alignment vertical="center" wrapText="1"/>
    </xf>
    <xf numFmtId="0" fontId="48" fillId="11" borderId="25" xfId="0" applyFont="1" applyFill="1" applyBorder="1" applyAlignment="1">
      <alignment vertical="center" wrapText="1"/>
    </xf>
    <xf numFmtId="3" fontId="48" fillId="12" borderId="22" xfId="2" applyNumberFormat="1" applyFont="1" applyFill="1" applyBorder="1" applyAlignment="1">
      <alignment horizontal="center" vertical="center"/>
    </xf>
    <xf numFmtId="3" fontId="48" fillId="12" borderId="14" xfId="2" applyNumberFormat="1" applyFont="1" applyFill="1" applyBorder="1" applyAlignment="1">
      <alignment horizontal="center" vertical="center"/>
    </xf>
    <xf numFmtId="3" fontId="48" fillId="12" borderId="25" xfId="2" applyNumberFormat="1" applyFont="1" applyFill="1" applyBorder="1" applyAlignment="1">
      <alignment horizontal="center" vertical="center"/>
    </xf>
    <xf numFmtId="3" fontId="48" fillId="0" borderId="22" xfId="2" applyNumberFormat="1" applyFont="1" applyFill="1" applyBorder="1" applyAlignment="1">
      <alignment horizontal="center" vertical="center"/>
    </xf>
    <xf numFmtId="3" fontId="48" fillId="0" borderId="14" xfId="2" applyNumberFormat="1" applyFont="1" applyFill="1" applyBorder="1" applyAlignment="1">
      <alignment horizontal="center" vertical="center"/>
    </xf>
    <xf numFmtId="3" fontId="48" fillId="0" borderId="25" xfId="2" applyNumberFormat="1" applyFont="1" applyFill="1" applyBorder="1" applyAlignment="1">
      <alignment horizontal="center" vertical="center"/>
    </xf>
    <xf numFmtId="0" fontId="48" fillId="5" borderId="22" xfId="0" applyFont="1" applyFill="1" applyBorder="1" applyAlignment="1" applyProtection="1">
      <alignment horizontal="center" vertical="center"/>
      <protection locked="0"/>
    </xf>
    <xf numFmtId="0" fontId="48" fillId="5" borderId="14" xfId="0" applyFont="1" applyFill="1" applyBorder="1" applyAlignment="1" applyProtection="1">
      <alignment horizontal="center" vertical="center"/>
      <protection locked="0"/>
    </xf>
    <xf numFmtId="0" fontId="48" fillId="5" borderId="25" xfId="0" applyFont="1" applyFill="1" applyBorder="1" applyAlignment="1" applyProtection="1">
      <alignment horizontal="center" vertical="center"/>
      <protection locked="0"/>
    </xf>
    <xf numFmtId="0" fontId="48" fillId="21" borderId="54" xfId="0" applyFont="1" applyFill="1" applyBorder="1" applyAlignment="1">
      <alignment horizontal="left" vertical="center" wrapText="1"/>
    </xf>
    <xf numFmtId="0" fontId="48" fillId="21" borderId="44" xfId="0" applyFont="1" applyFill="1" applyBorder="1" applyAlignment="1">
      <alignment horizontal="left" vertical="center" wrapText="1"/>
    </xf>
    <xf numFmtId="0" fontId="48" fillId="21" borderId="55" xfId="0" applyFont="1" applyFill="1" applyBorder="1" applyAlignment="1">
      <alignment horizontal="left" vertical="center" wrapText="1"/>
    </xf>
    <xf numFmtId="0" fontId="48" fillId="21" borderId="22" xfId="0" applyFont="1" applyFill="1" applyBorder="1" applyAlignment="1">
      <alignment horizontal="left" vertical="center" wrapText="1"/>
    </xf>
    <xf numFmtId="0" fontId="48" fillId="21" borderId="14" xfId="0" applyFont="1" applyFill="1" applyBorder="1" applyAlignment="1">
      <alignment horizontal="left" vertical="center" wrapText="1"/>
    </xf>
    <xf numFmtId="0" fontId="48" fillId="21" borderId="25" xfId="0" applyFont="1" applyFill="1" applyBorder="1" applyAlignment="1">
      <alignment horizontal="left" vertical="center" wrapText="1"/>
    </xf>
    <xf numFmtId="9" fontId="48" fillId="29" borderId="22" xfId="0" applyNumberFormat="1" applyFont="1" applyFill="1" applyBorder="1" applyAlignment="1" applyProtection="1">
      <alignment horizontal="center" vertical="center"/>
      <protection locked="0"/>
    </xf>
    <xf numFmtId="9" fontId="48" fillId="29" borderId="14" xfId="0" applyNumberFormat="1" applyFont="1" applyFill="1" applyBorder="1" applyAlignment="1" applyProtection="1">
      <alignment horizontal="center" vertical="center"/>
      <protection locked="0"/>
    </xf>
    <xf numFmtId="9" fontId="48" fillId="29" borderId="25" xfId="0" applyNumberFormat="1" applyFont="1" applyFill="1" applyBorder="1" applyAlignment="1" applyProtection="1">
      <alignment horizontal="center" vertical="center"/>
      <protection locked="0"/>
    </xf>
    <xf numFmtId="9" fontId="48" fillId="23" borderId="22" xfId="0" applyNumberFormat="1" applyFont="1" applyFill="1" applyBorder="1" applyAlignment="1" applyProtection="1">
      <alignment horizontal="center" vertical="center"/>
      <protection locked="0"/>
    </xf>
    <xf numFmtId="9" fontId="48" fillId="23" borderId="14" xfId="0" applyNumberFormat="1" applyFont="1" applyFill="1" applyBorder="1" applyAlignment="1" applyProtection="1">
      <alignment horizontal="center" vertical="center"/>
      <protection locked="0"/>
    </xf>
    <xf numFmtId="9" fontId="48" fillId="23" borderId="25" xfId="0" applyNumberFormat="1" applyFont="1" applyFill="1" applyBorder="1" applyAlignment="1" applyProtection="1">
      <alignment horizontal="center" vertical="center"/>
      <protection locked="0"/>
    </xf>
    <xf numFmtId="9" fontId="48" fillId="12" borderId="22" xfId="2" applyFont="1" applyFill="1" applyBorder="1" applyAlignment="1">
      <alignment horizontal="center" vertical="center"/>
    </xf>
    <xf numFmtId="9" fontId="48" fillId="12" borderId="14" xfId="2" applyFont="1" applyFill="1" applyBorder="1" applyAlignment="1">
      <alignment horizontal="center" vertical="center"/>
    </xf>
    <xf numFmtId="9" fontId="48" fillId="12" borderId="25" xfId="2" applyFont="1" applyFill="1" applyBorder="1" applyAlignment="1">
      <alignment horizontal="center" vertical="center"/>
    </xf>
    <xf numFmtId="9" fontId="48" fillId="0" borderId="22" xfId="2" applyFont="1" applyFill="1" applyBorder="1" applyAlignment="1">
      <alignment horizontal="center" vertical="center"/>
    </xf>
    <xf numFmtId="9" fontId="48" fillId="0" borderId="14" xfId="2" applyFont="1" applyFill="1" applyBorder="1" applyAlignment="1">
      <alignment horizontal="center" vertical="center"/>
    </xf>
    <xf numFmtId="9" fontId="48" fillId="0" borderId="25" xfId="2" applyFont="1" applyFill="1" applyBorder="1" applyAlignment="1">
      <alignment horizontal="center" vertical="center"/>
    </xf>
    <xf numFmtId="9" fontId="48" fillId="5" borderId="22" xfId="0" applyNumberFormat="1" applyFont="1" applyFill="1" applyBorder="1" applyAlignment="1" applyProtection="1">
      <alignment horizontal="center" vertical="center"/>
      <protection locked="0"/>
    </xf>
    <xf numFmtId="9" fontId="48" fillId="5" borderId="14" xfId="0" applyNumberFormat="1" applyFont="1" applyFill="1" applyBorder="1" applyAlignment="1" applyProtection="1">
      <alignment horizontal="center" vertical="center"/>
      <protection locked="0"/>
    </xf>
    <xf numFmtId="9" fontId="48" fillId="5" borderId="25" xfId="0" applyNumberFormat="1" applyFont="1" applyFill="1" applyBorder="1" applyAlignment="1" applyProtection="1">
      <alignment horizontal="center" vertical="center"/>
      <protection locked="0"/>
    </xf>
    <xf numFmtId="9" fontId="48" fillId="15" borderId="22" xfId="0" applyNumberFormat="1" applyFont="1" applyFill="1" applyBorder="1" applyAlignment="1" applyProtection="1">
      <alignment horizontal="center" vertical="center"/>
      <protection locked="0"/>
    </xf>
    <xf numFmtId="9" fontId="48" fillId="15" borderId="14" xfId="0" applyNumberFormat="1" applyFont="1" applyFill="1" applyBorder="1" applyAlignment="1" applyProtection="1">
      <alignment horizontal="center" vertical="center"/>
      <protection locked="0"/>
    </xf>
    <xf numFmtId="9" fontId="48" fillId="15" borderId="25" xfId="0" applyNumberFormat="1" applyFont="1" applyFill="1" applyBorder="1" applyAlignment="1" applyProtection="1">
      <alignment horizontal="center" vertical="center"/>
      <protection locked="0"/>
    </xf>
    <xf numFmtId="0" fontId="10" fillId="21" borderId="22" xfId="0" applyFont="1" applyFill="1" applyBorder="1" applyAlignment="1">
      <alignment vertical="center" wrapText="1"/>
    </xf>
    <xf numFmtId="0" fontId="10" fillId="21" borderId="14" xfId="0" applyFont="1" applyFill="1" applyBorder="1" applyAlignment="1">
      <alignment vertical="center" wrapText="1"/>
    </xf>
    <xf numFmtId="0" fontId="10" fillId="21" borderId="25" xfId="0" applyFont="1" applyFill="1" applyBorder="1" applyAlignment="1">
      <alignment vertical="center" wrapText="1"/>
    </xf>
    <xf numFmtId="1" fontId="10" fillId="21" borderId="22" xfId="0" applyNumberFormat="1" applyFont="1" applyFill="1" applyBorder="1" applyAlignment="1">
      <alignment vertical="center" wrapText="1"/>
    </xf>
    <xf numFmtId="1" fontId="10" fillId="21" borderId="14" xfId="0" applyNumberFormat="1" applyFont="1" applyFill="1" applyBorder="1" applyAlignment="1">
      <alignment vertical="center" wrapText="1"/>
    </xf>
    <xf numFmtId="1" fontId="10" fillId="21" borderId="25" xfId="0" applyNumberFormat="1" applyFont="1" applyFill="1" applyBorder="1" applyAlignment="1">
      <alignment vertical="center" wrapText="1"/>
    </xf>
    <xf numFmtId="0" fontId="10" fillId="21" borderId="54" xfId="0" applyFont="1" applyFill="1" applyBorder="1" applyAlignment="1">
      <alignment horizontal="left" vertical="center" wrapText="1"/>
    </xf>
    <xf numFmtId="0" fontId="10" fillId="21" borderId="44" xfId="0" applyFont="1" applyFill="1" applyBorder="1" applyAlignment="1">
      <alignment horizontal="left" vertical="center" wrapText="1"/>
    </xf>
    <xf numFmtId="0" fontId="10" fillId="21" borderId="55" xfId="0" applyFont="1" applyFill="1" applyBorder="1" applyAlignment="1">
      <alignment horizontal="left" vertical="center" wrapText="1"/>
    </xf>
    <xf numFmtId="0" fontId="10" fillId="21" borderId="54" xfId="0" applyFont="1" applyFill="1" applyBorder="1" applyAlignment="1">
      <alignment vertical="center" wrapText="1"/>
    </xf>
    <xf numFmtId="0" fontId="10" fillId="21" borderId="44" xfId="0" applyFont="1" applyFill="1" applyBorder="1" applyAlignment="1">
      <alignment vertical="center" wrapText="1"/>
    </xf>
    <xf numFmtId="0" fontId="10" fillId="21" borderId="55" xfId="0" applyFont="1" applyFill="1" applyBorder="1" applyAlignment="1">
      <alignment vertical="center" wrapText="1"/>
    </xf>
    <xf numFmtId="1" fontId="53" fillId="21" borderId="22" xfId="0" applyNumberFormat="1" applyFont="1" applyFill="1" applyBorder="1" applyAlignment="1">
      <alignment vertical="center" wrapText="1"/>
    </xf>
    <xf numFmtId="1" fontId="53" fillId="21" borderId="14" xfId="0" applyNumberFormat="1" applyFont="1" applyFill="1" applyBorder="1" applyAlignment="1">
      <alignment vertical="center" wrapText="1"/>
    </xf>
    <xf numFmtId="1" fontId="53" fillId="21" borderId="25" xfId="0" applyNumberFormat="1" applyFont="1" applyFill="1" applyBorder="1" applyAlignment="1">
      <alignment vertical="center" wrapText="1"/>
    </xf>
    <xf numFmtId="0" fontId="52" fillId="21" borderId="54" xfId="0" applyFont="1" applyFill="1" applyBorder="1" applyAlignment="1">
      <alignment horizontal="left" vertical="center" wrapText="1"/>
    </xf>
    <xf numFmtId="0" fontId="52" fillId="21" borderId="44" xfId="0" applyFont="1" applyFill="1" applyBorder="1" applyAlignment="1">
      <alignment horizontal="left" vertical="center" wrapText="1"/>
    </xf>
    <xf numFmtId="0" fontId="52" fillId="21" borderId="55" xfId="0" applyFont="1" applyFill="1" applyBorder="1" applyAlignment="1">
      <alignment horizontal="left" vertical="center" wrapText="1"/>
    </xf>
    <xf numFmtId="0" fontId="52" fillId="21" borderId="54" xfId="0" applyFont="1" applyFill="1" applyBorder="1" applyAlignment="1">
      <alignment vertical="center" wrapText="1"/>
    </xf>
    <xf numFmtId="0" fontId="52" fillId="21" borderId="44" xfId="0" applyFont="1" applyFill="1" applyBorder="1" applyAlignment="1">
      <alignment vertical="center" wrapText="1"/>
    </xf>
    <xf numFmtId="0" fontId="52" fillId="21" borderId="55" xfId="0" applyFont="1" applyFill="1" applyBorder="1" applyAlignment="1">
      <alignment vertical="center" wrapText="1"/>
    </xf>
    <xf numFmtId="0" fontId="52" fillId="21" borderId="22" xfId="0" applyFont="1" applyFill="1" applyBorder="1" applyAlignment="1">
      <alignment horizontal="left" vertical="center" wrapText="1"/>
    </xf>
    <xf numFmtId="0" fontId="52" fillId="21" borderId="14" xfId="0" applyFont="1" applyFill="1" applyBorder="1" applyAlignment="1">
      <alignment horizontal="left" vertical="center" wrapText="1"/>
    </xf>
    <xf numFmtId="0" fontId="52" fillId="21" borderId="25" xfId="0" applyFont="1" applyFill="1" applyBorder="1" applyAlignment="1">
      <alignment horizontal="left" vertical="center" wrapText="1"/>
    </xf>
    <xf numFmtId="0" fontId="52" fillId="21" borderId="22" xfId="0" applyFont="1" applyFill="1" applyBorder="1" applyAlignment="1">
      <alignment vertical="center" wrapText="1"/>
    </xf>
    <xf numFmtId="0" fontId="52" fillId="21" borderId="14" xfId="0" applyFont="1" applyFill="1" applyBorder="1" applyAlignment="1">
      <alignment vertical="center" wrapText="1"/>
    </xf>
    <xf numFmtId="0" fontId="52" fillId="21" borderId="25" xfId="0" applyFont="1" applyFill="1" applyBorder="1" applyAlignment="1">
      <alignment vertical="center" wrapText="1"/>
    </xf>
    <xf numFmtId="2" fontId="25" fillId="13" borderId="22" xfId="2" applyNumberFormat="1" applyFont="1" applyFill="1" applyBorder="1" applyAlignment="1" applyProtection="1">
      <alignment horizontal="center" vertical="center"/>
    </xf>
    <xf numFmtId="2" fontId="25" fillId="13" borderId="14" xfId="2" applyNumberFormat="1" applyFont="1" applyFill="1" applyBorder="1" applyAlignment="1" applyProtection="1">
      <alignment horizontal="center" vertical="center"/>
    </xf>
    <xf numFmtId="2" fontId="25" fillId="13" borderId="25" xfId="2" applyNumberFormat="1" applyFont="1" applyFill="1" applyBorder="1" applyAlignment="1" applyProtection="1">
      <alignment horizontal="center" vertical="center"/>
    </xf>
    <xf numFmtId="1" fontId="25" fillId="13" borderId="22" xfId="2" applyNumberFormat="1" applyFont="1" applyFill="1" applyBorder="1" applyAlignment="1" applyProtection="1">
      <alignment horizontal="center" vertical="center"/>
    </xf>
    <xf numFmtId="1" fontId="25" fillId="13" borderId="14" xfId="2" applyNumberFormat="1" applyFont="1" applyFill="1" applyBorder="1" applyAlignment="1" applyProtection="1">
      <alignment horizontal="center" vertical="center"/>
    </xf>
    <xf numFmtId="1" fontId="25" fillId="13" borderId="25" xfId="2" applyNumberFormat="1" applyFont="1" applyFill="1" applyBorder="1" applyAlignment="1" applyProtection="1">
      <alignment horizontal="center" vertical="center"/>
    </xf>
    <xf numFmtId="9" fontId="25" fillId="13" borderId="22" xfId="2" applyFont="1" applyFill="1" applyBorder="1" applyAlignment="1" applyProtection="1">
      <alignment horizontal="center" vertical="center"/>
    </xf>
    <xf numFmtId="9" fontId="25" fillId="13" borderId="14" xfId="2" applyFont="1" applyFill="1" applyBorder="1" applyAlignment="1" applyProtection="1">
      <alignment horizontal="center" vertical="center"/>
    </xf>
    <xf numFmtId="9" fontId="25" fillId="13" borderId="25" xfId="2" applyFont="1" applyFill="1" applyBorder="1" applyAlignment="1" applyProtection="1">
      <alignment horizontal="center" vertical="center"/>
    </xf>
    <xf numFmtId="2" fontId="10" fillId="29" borderId="22" xfId="0" applyNumberFormat="1" applyFont="1" applyFill="1" applyBorder="1" applyAlignment="1" applyProtection="1">
      <alignment horizontal="center" vertical="center"/>
      <protection locked="0"/>
    </xf>
    <xf numFmtId="2" fontId="10" fillId="29" borderId="14" xfId="0" applyNumberFormat="1" applyFont="1" applyFill="1" applyBorder="1" applyAlignment="1" applyProtection="1">
      <alignment horizontal="center" vertical="center"/>
      <protection locked="0"/>
    </xf>
    <xf numFmtId="2" fontId="10" fillId="29" borderId="25" xfId="0" applyNumberFormat="1" applyFont="1" applyFill="1" applyBorder="1" applyAlignment="1" applyProtection="1">
      <alignment horizontal="center" vertical="center"/>
      <protection locked="0"/>
    </xf>
    <xf numFmtId="2" fontId="10" fillId="23" borderId="22" xfId="0" applyNumberFormat="1" applyFont="1" applyFill="1" applyBorder="1" applyAlignment="1" applyProtection="1">
      <alignment horizontal="center" vertical="center"/>
      <protection locked="0"/>
    </xf>
    <xf numFmtId="2" fontId="10" fillId="23" borderId="14" xfId="0" applyNumberFormat="1" applyFont="1" applyFill="1" applyBorder="1" applyAlignment="1" applyProtection="1">
      <alignment horizontal="center" vertical="center"/>
      <protection locked="0"/>
    </xf>
    <xf numFmtId="2" fontId="10" fillId="23" borderId="25" xfId="0" applyNumberFormat="1" applyFont="1" applyFill="1" applyBorder="1" applyAlignment="1" applyProtection="1">
      <alignment horizontal="center" vertical="center"/>
      <protection locked="0"/>
    </xf>
    <xf numFmtId="0" fontId="10" fillId="13" borderId="22" xfId="0" applyFont="1" applyFill="1" applyBorder="1" applyAlignment="1">
      <alignment horizontal="center" vertical="center" wrapText="1"/>
    </xf>
    <xf numFmtId="0" fontId="10" fillId="13" borderId="14" xfId="0" applyFont="1" applyFill="1" applyBorder="1" applyAlignment="1">
      <alignment horizontal="center" vertical="center" wrapText="1"/>
    </xf>
    <xf numFmtId="0" fontId="10" fillId="13" borderId="25" xfId="0" applyFont="1" applyFill="1" applyBorder="1" applyAlignment="1">
      <alignment horizontal="center" vertical="center" wrapText="1"/>
    </xf>
    <xf numFmtId="0" fontId="10" fillId="11" borderId="22" xfId="0" applyFont="1" applyFill="1" applyBorder="1" applyAlignment="1">
      <alignment vertical="center" wrapText="1"/>
    </xf>
    <xf numFmtId="0" fontId="10" fillId="11" borderId="14" xfId="0" applyFont="1" applyFill="1" applyBorder="1" applyAlignment="1">
      <alignment vertical="center" wrapText="1"/>
    </xf>
    <xf numFmtId="0" fontId="10" fillId="11" borderId="25" xfId="0" applyFont="1" applyFill="1" applyBorder="1" applyAlignment="1">
      <alignment vertical="center" wrapText="1"/>
    </xf>
    <xf numFmtId="9" fontId="10" fillId="0" borderId="22" xfId="2" applyFont="1" applyFill="1" applyBorder="1" applyAlignment="1">
      <alignment horizontal="center" vertical="center"/>
    </xf>
    <xf numFmtId="9" fontId="10" fillId="0" borderId="14" xfId="2" applyFont="1" applyFill="1" applyBorder="1" applyAlignment="1">
      <alignment horizontal="center" vertical="center"/>
    </xf>
    <xf numFmtId="9" fontId="10" fillId="0" borderId="25" xfId="2" applyFont="1" applyFill="1" applyBorder="1" applyAlignment="1">
      <alignment horizontal="center" vertical="center"/>
    </xf>
    <xf numFmtId="2" fontId="10" fillId="5" borderId="22" xfId="0" applyNumberFormat="1" applyFont="1" applyFill="1" applyBorder="1" applyAlignment="1" applyProtection="1">
      <alignment horizontal="center" vertical="center"/>
      <protection locked="0"/>
    </xf>
    <xf numFmtId="2" fontId="10" fillId="5" borderId="14" xfId="0" applyNumberFormat="1" applyFont="1" applyFill="1" applyBorder="1" applyAlignment="1" applyProtection="1">
      <alignment horizontal="center" vertical="center"/>
      <protection locked="0"/>
    </xf>
    <xf numFmtId="2" fontId="10" fillId="5" borderId="25" xfId="0" applyNumberFormat="1" applyFont="1" applyFill="1" applyBorder="1" applyAlignment="1" applyProtection="1">
      <alignment horizontal="center" vertical="center"/>
      <protection locked="0"/>
    </xf>
    <xf numFmtId="2" fontId="10" fillId="15" borderId="22" xfId="0" applyNumberFormat="1" applyFont="1" applyFill="1" applyBorder="1" applyAlignment="1" applyProtection="1">
      <alignment horizontal="center" vertical="center"/>
      <protection locked="0"/>
    </xf>
    <xf numFmtId="2" fontId="10" fillId="15" borderId="14" xfId="0" applyNumberFormat="1" applyFont="1" applyFill="1" applyBorder="1" applyAlignment="1" applyProtection="1">
      <alignment horizontal="center" vertical="center"/>
      <protection locked="0"/>
    </xf>
    <xf numFmtId="2" fontId="10" fillId="15" borderId="25" xfId="0" applyNumberFormat="1" applyFont="1" applyFill="1" applyBorder="1" applyAlignment="1" applyProtection="1">
      <alignment horizontal="center" vertical="center"/>
      <protection locked="0"/>
    </xf>
    <xf numFmtId="3" fontId="9" fillId="3" borderId="12" xfId="0" applyNumberFormat="1" applyFont="1" applyFill="1" applyBorder="1" applyAlignment="1">
      <alignment horizontal="center" vertical="center" wrapText="1"/>
    </xf>
    <xf numFmtId="3" fontId="9" fillId="3" borderId="13" xfId="0" applyNumberFormat="1" applyFont="1" applyFill="1" applyBorder="1" applyAlignment="1">
      <alignment horizontal="center" vertical="center" wrapText="1"/>
    </xf>
    <xf numFmtId="3" fontId="9" fillId="11" borderId="12" xfId="0" applyNumberFormat="1" applyFont="1" applyFill="1" applyBorder="1" applyAlignment="1" applyProtection="1">
      <alignment horizontal="center" vertical="center" wrapText="1"/>
      <protection locked="0"/>
    </xf>
    <xf numFmtId="3" fontId="9" fillId="11" borderId="13" xfId="0" applyNumberFormat="1" applyFont="1" applyFill="1" applyBorder="1" applyAlignment="1" applyProtection="1">
      <alignment horizontal="center" vertical="center" wrapText="1"/>
      <protection locked="0"/>
    </xf>
    <xf numFmtId="0" fontId="1" fillId="12" borderId="12" xfId="0" applyFont="1" applyFill="1" applyBorder="1" applyAlignment="1">
      <alignment horizontal="center" vertical="center" wrapText="1"/>
    </xf>
    <xf numFmtId="0" fontId="1" fillId="12" borderId="13" xfId="0" applyFont="1" applyFill="1" applyBorder="1" applyAlignment="1">
      <alignment horizontal="center" vertical="center" wrapText="1"/>
    </xf>
    <xf numFmtId="0" fontId="4" fillId="46" borderId="19" xfId="0" applyFont="1" applyFill="1" applyBorder="1" applyAlignment="1">
      <alignment horizontal="center" vertical="center" wrapText="1"/>
    </xf>
    <xf numFmtId="0" fontId="4" fillId="46" borderId="17" xfId="0" applyFont="1" applyFill="1" applyBorder="1" applyAlignment="1">
      <alignment horizontal="center" vertical="center" wrapText="1"/>
    </xf>
    <xf numFmtId="1" fontId="9" fillId="21" borderId="22" xfId="0" applyNumberFormat="1" applyFont="1" applyFill="1" applyBorder="1" applyAlignment="1">
      <alignment horizontal="center" vertical="center" wrapText="1"/>
    </xf>
    <xf numFmtId="1" fontId="9" fillId="21" borderId="14" xfId="0" applyNumberFormat="1" applyFont="1" applyFill="1" applyBorder="1" applyAlignment="1">
      <alignment horizontal="center" vertical="center" wrapText="1"/>
    </xf>
    <xf numFmtId="1" fontId="9" fillId="21" borderId="25" xfId="0" applyNumberFormat="1" applyFont="1" applyFill="1" applyBorder="1" applyAlignment="1">
      <alignment horizontal="center" vertical="center" wrapText="1"/>
    </xf>
    <xf numFmtId="0" fontId="5" fillId="11" borderId="15" xfId="0" applyFont="1" applyFill="1" applyBorder="1" applyAlignment="1" applyProtection="1">
      <alignment horizontal="center" vertical="center" wrapText="1"/>
      <protection locked="0"/>
    </xf>
    <xf numFmtId="0" fontId="26" fillId="21" borderId="22" xfId="0" applyFont="1" applyFill="1" applyBorder="1" applyAlignment="1">
      <alignment horizontal="center" vertical="center" wrapText="1"/>
    </xf>
    <xf numFmtId="0" fontId="26" fillId="21" borderId="14" xfId="0" applyFont="1" applyFill="1" applyBorder="1" applyAlignment="1">
      <alignment horizontal="center" vertical="center" wrapText="1"/>
    </xf>
    <xf numFmtId="0" fontId="26" fillId="21" borderId="25" xfId="0" applyFont="1" applyFill="1" applyBorder="1" applyAlignment="1">
      <alignment horizontal="center" vertical="center" wrapText="1"/>
    </xf>
    <xf numFmtId="0" fontId="1" fillId="0" borderId="14" xfId="0" applyFont="1" applyBorder="1" applyAlignment="1">
      <alignment horizontal="center" vertical="center" wrapText="1"/>
    </xf>
    <xf numFmtId="0" fontId="4" fillId="46" borderId="146" xfId="0" applyFont="1" applyFill="1" applyBorder="1" applyAlignment="1">
      <alignment horizontal="center" vertical="center" wrapText="1"/>
    </xf>
    <xf numFmtId="0" fontId="4" fillId="46" borderId="147" xfId="0" applyFont="1" applyFill="1" applyBorder="1" applyAlignment="1">
      <alignment horizontal="center" vertical="center" wrapText="1"/>
    </xf>
    <xf numFmtId="0" fontId="1" fillId="12" borderId="15" xfId="0" applyFont="1" applyFill="1" applyBorder="1" applyAlignment="1">
      <alignment horizontal="center" vertical="center" wrapText="1"/>
    </xf>
    <xf numFmtId="0" fontId="1" fillId="12" borderId="14" xfId="0" applyFont="1" applyFill="1" applyBorder="1" applyAlignment="1">
      <alignment horizontal="center" vertical="center" wrapText="1"/>
    </xf>
    <xf numFmtId="0" fontId="24" fillId="32" borderId="21" xfId="0" applyFont="1" applyFill="1" applyBorder="1" applyAlignment="1">
      <alignment vertical="center"/>
    </xf>
    <xf numFmtId="0" fontId="24" fillId="32" borderId="5" xfId="0" applyFont="1" applyFill="1" applyBorder="1" applyAlignment="1">
      <alignment vertical="center"/>
    </xf>
    <xf numFmtId="0" fontId="24" fillId="32" borderId="6" xfId="0" applyFont="1" applyFill="1" applyBorder="1" applyAlignment="1">
      <alignment vertical="center"/>
    </xf>
    <xf numFmtId="0" fontId="24" fillId="32" borderId="7" xfId="0" applyFont="1" applyFill="1" applyBorder="1" applyAlignment="1">
      <alignment vertical="center"/>
    </xf>
    <xf numFmtId="0" fontId="24" fillId="32" borderId="5" xfId="0" applyFont="1" applyFill="1" applyBorder="1" applyAlignment="1">
      <alignment horizontal="left" vertical="center"/>
    </xf>
    <xf numFmtId="0" fontId="24" fillId="32" borderId="6" xfId="0" applyFont="1" applyFill="1" applyBorder="1" applyAlignment="1">
      <alignment horizontal="left" vertical="center"/>
    </xf>
    <xf numFmtId="0" fontId="24" fillId="32" borderId="7"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4" fillId="5" borderId="7" xfId="0" applyFont="1" applyFill="1" applyBorder="1" applyAlignment="1">
      <alignment horizontal="left" vertical="center"/>
    </xf>
    <xf numFmtId="0" fontId="24" fillId="5" borderId="21" xfId="0" applyFont="1" applyFill="1" applyBorder="1" applyAlignment="1">
      <alignment horizontal="left" vertical="center"/>
    </xf>
    <xf numFmtId="0" fontId="24" fillId="5" borderId="5" xfId="0" applyFont="1" applyFill="1" applyBorder="1" applyAlignment="1">
      <alignment vertical="center"/>
    </xf>
    <xf numFmtId="0" fontId="24" fillId="5" borderId="6" xfId="0" applyFont="1" applyFill="1" applyBorder="1" applyAlignment="1">
      <alignment vertical="center"/>
    </xf>
    <xf numFmtId="0" fontId="24" fillId="5" borderId="7" xfId="0" applyFont="1" applyFill="1" applyBorder="1" applyAlignment="1">
      <alignment vertical="center"/>
    </xf>
    <xf numFmtId="0" fontId="9" fillId="2" borderId="22"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25" xfId="0" applyFont="1" applyFill="1" applyBorder="1" applyAlignment="1">
      <alignment horizontal="center" vertical="center" wrapText="1"/>
    </xf>
    <xf numFmtId="3" fontId="9" fillId="11" borderId="22" xfId="0" applyNumberFormat="1" applyFont="1" applyFill="1" applyBorder="1" applyAlignment="1" applyProtection="1">
      <alignment horizontal="center" vertical="center" wrapText="1"/>
      <protection locked="0"/>
    </xf>
    <xf numFmtId="0" fontId="1" fillId="0" borderId="21" xfId="0" applyFont="1" applyBorder="1" applyAlignment="1">
      <alignment horizontal="center" vertical="center" wrapText="1"/>
    </xf>
    <xf numFmtId="0" fontId="1" fillId="12" borderId="21" xfId="0" applyFont="1" applyFill="1" applyBorder="1" applyAlignment="1">
      <alignment horizontal="center" vertical="center" wrapText="1"/>
    </xf>
    <xf numFmtId="0" fontId="9" fillId="2" borderId="30" xfId="0" applyFont="1" applyFill="1" applyBorder="1" applyAlignment="1">
      <alignment vertical="center" wrapText="1"/>
    </xf>
    <xf numFmtId="0" fontId="9" fillId="2" borderId="31" xfId="0" applyFont="1" applyFill="1" applyBorder="1" applyAlignment="1">
      <alignment vertical="center" wrapText="1"/>
    </xf>
    <xf numFmtId="0" fontId="9" fillId="2" borderId="32" xfId="0" applyFont="1" applyFill="1" applyBorder="1" applyAlignment="1">
      <alignment vertical="center" wrapText="1"/>
    </xf>
    <xf numFmtId="167" fontId="5" fillId="11" borderId="22" xfId="2" applyNumberFormat="1" applyFont="1" applyFill="1" applyBorder="1" applyAlignment="1" applyProtection="1">
      <alignment horizontal="center" vertical="center"/>
      <protection locked="0"/>
    </xf>
    <xf numFmtId="167" fontId="5" fillId="11" borderId="13" xfId="2" applyNumberFormat="1" applyFont="1" applyFill="1" applyBorder="1" applyAlignment="1" applyProtection="1">
      <alignment horizontal="center" vertical="center"/>
      <protection locked="0"/>
    </xf>
    <xf numFmtId="0" fontId="9" fillId="23" borderId="22" xfId="0" quotePrefix="1" applyFont="1" applyFill="1" applyBorder="1" applyAlignment="1" applyProtection="1">
      <alignment horizontal="center" vertical="center"/>
      <protection locked="0"/>
    </xf>
    <xf numFmtId="0" fontId="5" fillId="11" borderId="22" xfId="0" applyFont="1" applyFill="1" applyBorder="1" applyAlignment="1" applyProtection="1">
      <alignment horizontal="left" vertical="center" wrapText="1"/>
      <protection locked="0"/>
    </xf>
    <xf numFmtId="0" fontId="5" fillId="11" borderId="13" xfId="0" applyFont="1" applyFill="1" applyBorder="1" applyAlignment="1" applyProtection="1">
      <alignment horizontal="left" vertical="center" wrapText="1"/>
      <protection locked="0"/>
    </xf>
    <xf numFmtId="3" fontId="9" fillId="11" borderId="14" xfId="0" applyNumberFormat="1" applyFont="1" applyFill="1" applyBorder="1" applyAlignment="1" applyProtection="1">
      <alignment horizontal="center" vertical="center" wrapText="1"/>
      <protection locked="0"/>
    </xf>
    <xf numFmtId="1" fontId="5" fillId="21" borderId="22" xfId="0" applyNumberFormat="1" applyFont="1" applyFill="1" applyBorder="1" applyAlignment="1">
      <alignment vertical="center" wrapText="1"/>
    </xf>
    <xf numFmtId="1" fontId="5" fillId="21" borderId="14" xfId="0" applyNumberFormat="1" applyFont="1" applyFill="1" applyBorder="1" applyAlignment="1">
      <alignment vertical="center" wrapText="1"/>
    </xf>
    <xf numFmtId="3" fontId="12" fillId="12" borderId="22" xfId="2" applyNumberFormat="1" applyFont="1" applyFill="1" applyBorder="1" applyAlignment="1">
      <alignment horizontal="center" vertical="center"/>
    </xf>
    <xf numFmtId="3" fontId="12" fillId="12" borderId="14" xfId="2" applyNumberFormat="1" applyFont="1" applyFill="1" applyBorder="1" applyAlignment="1">
      <alignment horizontal="center" vertical="center"/>
    </xf>
    <xf numFmtId="0" fontId="5" fillId="21" borderId="54" xfId="0" applyFont="1" applyFill="1" applyBorder="1" applyAlignment="1">
      <alignment vertical="center" wrapText="1"/>
    </xf>
    <xf numFmtId="0" fontId="5" fillId="21" borderId="44" xfId="0" applyFont="1" applyFill="1" applyBorder="1" applyAlignment="1">
      <alignment vertical="center" wrapText="1"/>
    </xf>
    <xf numFmtId="3" fontId="9" fillId="11" borderId="25" xfId="0" applyNumberFormat="1" applyFont="1" applyFill="1" applyBorder="1" applyAlignment="1" applyProtection="1">
      <alignment horizontal="center" vertical="center" wrapText="1"/>
      <protection locked="0"/>
    </xf>
    <xf numFmtId="1" fontId="5" fillId="21" borderId="25" xfId="0" applyNumberFormat="1" applyFont="1" applyFill="1" applyBorder="1" applyAlignment="1">
      <alignment vertical="center" wrapText="1"/>
    </xf>
    <xf numFmtId="0" fontId="5" fillId="21" borderId="55" xfId="0" applyFont="1" applyFill="1" applyBorder="1" applyAlignment="1">
      <alignment vertical="center" wrapText="1"/>
    </xf>
    <xf numFmtId="171" fontId="10" fillId="12" borderId="22" xfId="2" applyNumberFormat="1" applyFont="1" applyFill="1" applyBorder="1" applyAlignment="1">
      <alignment horizontal="center" vertical="center"/>
    </xf>
    <xf numFmtId="171" fontId="10" fillId="12" borderId="14" xfId="2" applyNumberFormat="1" applyFont="1" applyFill="1" applyBorder="1" applyAlignment="1">
      <alignment horizontal="center" vertical="center"/>
    </xf>
    <xf numFmtId="171" fontId="10" fillId="12" borderId="25" xfId="2" applyNumberFormat="1" applyFont="1" applyFill="1" applyBorder="1" applyAlignment="1">
      <alignment horizontal="center" vertical="center"/>
    </xf>
    <xf numFmtId="171" fontId="9" fillId="0" borderId="22" xfId="2" applyNumberFormat="1" applyFont="1" applyFill="1" applyBorder="1" applyAlignment="1">
      <alignment horizontal="center" vertical="center"/>
    </xf>
    <xf numFmtId="171" fontId="9" fillId="0" borderId="14" xfId="2" applyNumberFormat="1" applyFont="1" applyFill="1" applyBorder="1" applyAlignment="1">
      <alignment horizontal="center" vertical="center"/>
    </xf>
    <xf numFmtId="171" fontId="9" fillId="0" borderId="25" xfId="2" applyNumberFormat="1" applyFont="1" applyFill="1" applyBorder="1" applyAlignment="1">
      <alignment horizontal="center" vertical="center"/>
    </xf>
    <xf numFmtId="0" fontId="24" fillId="38" borderId="21" xfId="0" applyFont="1" applyFill="1" applyBorder="1" applyAlignment="1">
      <alignment vertical="center"/>
    </xf>
    <xf numFmtId="0" fontId="24" fillId="38" borderId="5" xfId="0" applyFont="1" applyFill="1" applyBorder="1" applyAlignment="1">
      <alignment vertical="center"/>
    </xf>
    <xf numFmtId="0" fontId="24" fillId="38" borderId="6" xfId="0" applyFont="1" applyFill="1" applyBorder="1" applyAlignment="1">
      <alignment vertical="center"/>
    </xf>
    <xf numFmtId="0" fontId="24" fillId="38" borderId="7" xfId="0" applyFont="1" applyFill="1" applyBorder="1" applyAlignment="1">
      <alignment vertical="center"/>
    </xf>
    <xf numFmtId="0" fontId="24" fillId="38" borderId="5" xfId="0" applyFont="1" applyFill="1" applyBorder="1" applyAlignment="1">
      <alignment horizontal="left" vertical="center"/>
    </xf>
    <xf numFmtId="0" fontId="24" fillId="38" borderId="6" xfId="0" applyFont="1" applyFill="1" applyBorder="1" applyAlignment="1">
      <alignment horizontal="left" vertical="center"/>
    </xf>
    <xf numFmtId="0" fontId="24" fillId="38" borderId="7" xfId="0" applyFont="1" applyFill="1" applyBorder="1" applyAlignment="1">
      <alignment horizontal="left" vertical="center"/>
    </xf>
    <xf numFmtId="0" fontId="24" fillId="8" borderId="5" xfId="0" applyFont="1" applyFill="1" applyBorder="1" applyAlignment="1">
      <alignment horizontal="left" vertical="center"/>
    </xf>
    <xf numFmtId="0" fontId="24" fillId="8" borderId="6" xfId="0" applyFont="1" applyFill="1" applyBorder="1" applyAlignment="1">
      <alignment horizontal="left" vertical="center"/>
    </xf>
    <xf numFmtId="0" fontId="24" fillId="8" borderId="7" xfId="0" applyFont="1" applyFill="1" applyBorder="1" applyAlignment="1">
      <alignment horizontal="left" vertical="center"/>
    </xf>
    <xf numFmtId="0" fontId="24" fillId="8" borderId="21" xfId="0" applyFont="1" applyFill="1" applyBorder="1" applyAlignment="1">
      <alignment horizontal="left" vertical="center"/>
    </xf>
    <xf numFmtId="0" fontId="24" fillId="8" borderId="5" xfId="0" applyFont="1" applyFill="1" applyBorder="1" applyAlignment="1">
      <alignment vertical="center"/>
    </xf>
    <xf numFmtId="0" fontId="24" fillId="8" borderId="6" xfId="0" applyFont="1" applyFill="1" applyBorder="1" applyAlignment="1">
      <alignment vertical="center"/>
    </xf>
    <xf numFmtId="0" fontId="24" fillId="8" borderId="7" xfId="0" applyFont="1" applyFill="1" applyBorder="1" applyAlignment="1">
      <alignment vertical="center"/>
    </xf>
    <xf numFmtId="4" fontId="12" fillId="47" borderId="22" xfId="2" applyNumberFormat="1" applyFont="1" applyFill="1" applyBorder="1" applyAlignment="1">
      <alignment horizontal="center" vertical="center"/>
    </xf>
    <xf numFmtId="4" fontId="12" fillId="47" borderId="14" xfId="2" applyNumberFormat="1" applyFont="1" applyFill="1" applyBorder="1" applyAlignment="1">
      <alignment horizontal="center" vertical="center"/>
    </xf>
    <xf numFmtId="4" fontId="12" fillId="47" borderId="25" xfId="2" applyNumberFormat="1" applyFont="1" applyFill="1" applyBorder="1" applyAlignment="1">
      <alignment horizontal="center" vertical="center"/>
    </xf>
    <xf numFmtId="172" fontId="10" fillId="12" borderId="22" xfId="2" applyNumberFormat="1" applyFont="1" applyFill="1" applyBorder="1" applyAlignment="1">
      <alignment horizontal="center" vertical="center"/>
    </xf>
    <xf numFmtId="172" fontId="10" fillId="12" borderId="14" xfId="2" applyNumberFormat="1" applyFont="1" applyFill="1" applyBorder="1" applyAlignment="1">
      <alignment horizontal="center" vertical="center"/>
    </xf>
    <xf numFmtId="172" fontId="10" fillId="12" borderId="25" xfId="2" applyNumberFormat="1" applyFont="1" applyFill="1" applyBorder="1" applyAlignment="1">
      <alignment horizontal="center" vertical="center"/>
    </xf>
    <xf numFmtId="171" fontId="25" fillId="9" borderId="22" xfId="2" applyNumberFormat="1" applyFont="1" applyFill="1" applyBorder="1" applyAlignment="1">
      <alignment horizontal="center" vertical="center"/>
    </xf>
    <xf numFmtId="171" fontId="25" fillId="9" borderId="14" xfId="2" applyNumberFormat="1" applyFont="1" applyFill="1" applyBorder="1" applyAlignment="1">
      <alignment horizontal="center" vertical="center"/>
    </xf>
    <xf numFmtId="171" fontId="25" fillId="9" borderId="25" xfId="2" applyNumberFormat="1" applyFont="1" applyFill="1" applyBorder="1" applyAlignment="1">
      <alignment horizontal="center" vertical="center"/>
    </xf>
    <xf numFmtId="4" fontId="10" fillId="12" borderId="22" xfId="2" applyNumberFormat="1" applyFont="1" applyFill="1" applyBorder="1" applyAlignment="1">
      <alignment horizontal="center" vertical="center"/>
    </xf>
    <xf numFmtId="4" fontId="10" fillId="12" borderId="14" xfId="2" applyNumberFormat="1" applyFont="1" applyFill="1" applyBorder="1" applyAlignment="1">
      <alignment horizontal="center" vertical="center"/>
    </xf>
    <xf numFmtId="4" fontId="10" fillId="12" borderId="25" xfId="2" applyNumberFormat="1" applyFont="1" applyFill="1" applyBorder="1" applyAlignment="1">
      <alignment horizontal="center" vertical="center"/>
    </xf>
    <xf numFmtId="3" fontId="24" fillId="9" borderId="22" xfId="2" applyNumberFormat="1" applyFont="1" applyFill="1" applyBorder="1" applyAlignment="1">
      <alignment horizontal="center" vertical="center"/>
    </xf>
    <xf numFmtId="3" fontId="24" fillId="9" borderId="14" xfId="2" applyNumberFormat="1" applyFont="1" applyFill="1" applyBorder="1" applyAlignment="1">
      <alignment horizontal="center" vertical="center"/>
    </xf>
    <xf numFmtId="3" fontId="24" fillId="9" borderId="25" xfId="2" applyNumberFormat="1" applyFont="1" applyFill="1" applyBorder="1" applyAlignment="1">
      <alignment horizontal="center" vertical="center"/>
    </xf>
    <xf numFmtId="3" fontId="24" fillId="5" borderId="22" xfId="2" applyNumberFormat="1" applyFont="1" applyFill="1" applyBorder="1" applyAlignment="1" applyProtection="1">
      <alignment horizontal="center" vertical="center"/>
    </xf>
    <xf numFmtId="3" fontId="24" fillId="5" borderId="14" xfId="2" applyNumberFormat="1" applyFont="1" applyFill="1" applyBorder="1" applyAlignment="1" applyProtection="1">
      <alignment horizontal="center" vertical="center"/>
    </xf>
    <xf numFmtId="3" fontId="24" fillId="5" borderId="25" xfId="2" applyNumberFormat="1" applyFont="1" applyFill="1" applyBorder="1" applyAlignment="1" applyProtection="1">
      <alignment horizontal="center" vertical="center"/>
    </xf>
    <xf numFmtId="0" fontId="12" fillId="13" borderId="22" xfId="0" applyFont="1" applyFill="1" applyBorder="1" applyAlignment="1">
      <alignment horizontal="center" vertical="center" wrapText="1"/>
    </xf>
    <xf numFmtId="0" fontId="12" fillId="13" borderId="14" xfId="0" applyFont="1" applyFill="1" applyBorder="1" applyAlignment="1">
      <alignment horizontal="center" vertical="center" wrapText="1"/>
    </xf>
    <xf numFmtId="0" fontId="12" fillId="13" borderId="25" xfId="0" applyFont="1" applyFill="1" applyBorder="1" applyAlignment="1">
      <alignment horizontal="center" vertical="center" wrapText="1"/>
    </xf>
    <xf numFmtId="3" fontId="24" fillId="15" borderId="22" xfId="2" applyNumberFormat="1" applyFont="1" applyFill="1" applyBorder="1" applyAlignment="1">
      <alignment horizontal="center" vertical="center"/>
    </xf>
    <xf numFmtId="3" fontId="24" fillId="15" borderId="14" xfId="2" applyNumberFormat="1" applyFont="1" applyFill="1" applyBorder="1" applyAlignment="1">
      <alignment horizontal="center" vertical="center"/>
    </xf>
    <xf numFmtId="3" fontId="24" fillId="15" borderId="25" xfId="2" applyNumberFormat="1" applyFont="1" applyFill="1" applyBorder="1" applyAlignment="1">
      <alignment horizontal="center" vertical="center"/>
    </xf>
    <xf numFmtId="3" fontId="24" fillId="29" borderId="22" xfId="2" applyNumberFormat="1" applyFont="1" applyFill="1" applyBorder="1" applyAlignment="1">
      <alignment horizontal="center" vertical="center"/>
    </xf>
    <xf numFmtId="3" fontId="24" fillId="29" borderId="14" xfId="2" applyNumberFormat="1" applyFont="1" applyFill="1" applyBorder="1" applyAlignment="1">
      <alignment horizontal="center" vertical="center"/>
    </xf>
    <xf numFmtId="3" fontId="24" fillId="29" borderId="25" xfId="2" applyNumberFormat="1" applyFont="1" applyFill="1" applyBorder="1" applyAlignment="1">
      <alignment horizontal="center" vertical="center"/>
    </xf>
    <xf numFmtId="3" fontId="24" fillId="13" borderId="22" xfId="2" applyNumberFormat="1" applyFont="1" applyFill="1" applyBorder="1" applyAlignment="1" applyProtection="1">
      <alignment horizontal="center" vertical="center"/>
    </xf>
    <xf numFmtId="3" fontId="24" fillId="13" borderId="14" xfId="2" applyNumberFormat="1" applyFont="1" applyFill="1" applyBorder="1" applyAlignment="1" applyProtection="1">
      <alignment horizontal="center" vertical="center"/>
    </xf>
    <xf numFmtId="3" fontId="24" fillId="13" borderId="25" xfId="2" applyNumberFormat="1" applyFont="1" applyFill="1" applyBorder="1" applyAlignment="1" applyProtection="1">
      <alignment horizontal="center" vertical="center"/>
    </xf>
    <xf numFmtId="3" fontId="12" fillId="47" borderId="22" xfId="2" applyNumberFormat="1" applyFont="1" applyFill="1" applyBorder="1" applyAlignment="1">
      <alignment horizontal="center" vertical="center"/>
    </xf>
    <xf numFmtId="3" fontId="12" fillId="47" borderId="14" xfId="2" applyNumberFormat="1" applyFont="1" applyFill="1" applyBorder="1" applyAlignment="1">
      <alignment horizontal="center" vertical="center"/>
    </xf>
    <xf numFmtId="3" fontId="12" fillId="47" borderId="25" xfId="2" applyNumberFormat="1" applyFont="1" applyFill="1" applyBorder="1" applyAlignment="1">
      <alignment horizontal="center" vertical="center"/>
    </xf>
    <xf numFmtId="0" fontId="24" fillId="0" borderId="5" xfId="0" applyFont="1" applyBorder="1" applyAlignment="1">
      <alignment vertical="center"/>
    </xf>
    <xf numFmtId="0" fontId="24" fillId="0" borderId="6" xfId="0" applyFont="1" applyBorder="1" applyAlignment="1">
      <alignment vertical="center"/>
    </xf>
    <xf numFmtId="0" fontId="24" fillId="0" borderId="7" xfId="0" applyFont="1" applyBorder="1" applyAlignment="1">
      <alignment vertical="center"/>
    </xf>
    <xf numFmtId="0" fontId="9" fillId="48" borderId="22" xfId="0" applyFont="1" applyFill="1" applyBorder="1" applyAlignment="1">
      <alignment vertical="center" wrapText="1"/>
    </xf>
    <xf numFmtId="0" fontId="9" fillId="48" borderId="14" xfId="0" applyFont="1" applyFill="1" applyBorder="1" applyAlignment="1">
      <alignment vertical="center" wrapText="1"/>
    </xf>
    <xf numFmtId="0" fontId="9" fillId="48" borderId="25" xfId="0" applyFont="1" applyFill="1" applyBorder="1" applyAlignment="1">
      <alignment vertical="center" wrapText="1"/>
    </xf>
    <xf numFmtId="0" fontId="32" fillId="0" borderId="30" xfId="0" applyFont="1" applyBorder="1" applyAlignment="1">
      <alignment vertical="center" wrapText="1"/>
    </xf>
    <xf numFmtId="0" fontId="32" fillId="0" borderId="31" xfId="0" applyFont="1" applyBorder="1" applyAlignment="1">
      <alignment vertical="center" wrapText="1"/>
    </xf>
    <xf numFmtId="0" fontId="32" fillId="0" borderId="32" xfId="0" applyFont="1" applyBorder="1" applyAlignment="1">
      <alignment vertical="center" wrapText="1"/>
    </xf>
    <xf numFmtId="0" fontId="9" fillId="21" borderId="117" xfId="0" applyFont="1" applyFill="1" applyBorder="1" applyAlignment="1">
      <alignment vertical="center" wrapText="1"/>
    </xf>
    <xf numFmtId="0" fontId="9" fillId="21" borderId="3" xfId="0" applyFont="1" applyFill="1" applyBorder="1" applyAlignment="1">
      <alignment vertical="center" wrapText="1"/>
    </xf>
    <xf numFmtId="0" fontId="9" fillId="21" borderId="93" xfId="0" applyFont="1" applyFill="1" applyBorder="1" applyAlignment="1">
      <alignment vertical="center" wrapText="1"/>
    </xf>
    <xf numFmtId="0" fontId="9" fillId="21" borderId="28" xfId="0" applyFont="1" applyFill="1" applyBorder="1" applyAlignment="1">
      <alignment vertical="center" wrapText="1"/>
    </xf>
    <xf numFmtId="0" fontId="9" fillId="21" borderId="4" xfId="0" applyFont="1" applyFill="1" applyBorder="1" applyAlignment="1">
      <alignment vertical="center" wrapText="1"/>
    </xf>
    <xf numFmtId="0" fontId="9" fillId="21" borderId="29" xfId="0" applyFont="1" applyFill="1" applyBorder="1" applyAlignment="1">
      <alignment vertical="center" wrapText="1"/>
    </xf>
    <xf numFmtId="0" fontId="24" fillId="39" borderId="21" xfId="0" applyFont="1" applyFill="1" applyBorder="1" applyAlignment="1">
      <alignment vertical="center"/>
    </xf>
    <xf numFmtId="0" fontId="24" fillId="39" borderId="5" xfId="0" applyFont="1" applyFill="1" applyBorder="1" applyAlignment="1">
      <alignment vertical="center"/>
    </xf>
    <xf numFmtId="0" fontId="24" fillId="39" borderId="6" xfId="0" applyFont="1" applyFill="1" applyBorder="1" applyAlignment="1">
      <alignment vertical="center"/>
    </xf>
    <xf numFmtId="0" fontId="24" fillId="39" borderId="7" xfId="0" applyFont="1" applyFill="1" applyBorder="1" applyAlignment="1">
      <alignment vertical="center"/>
    </xf>
    <xf numFmtId="0" fontId="24" fillId="39" borderId="5" xfId="0" applyFont="1" applyFill="1" applyBorder="1" applyAlignment="1">
      <alignment horizontal="left" vertical="center"/>
    </xf>
    <xf numFmtId="0" fontId="24" fillId="39" borderId="6" xfId="0" applyFont="1" applyFill="1" applyBorder="1" applyAlignment="1">
      <alignment horizontal="left" vertical="center"/>
    </xf>
    <xf numFmtId="0" fontId="24" fillId="39" borderId="7" xfId="0" applyFont="1" applyFill="1" applyBorder="1" applyAlignment="1">
      <alignment horizontal="left" vertical="center"/>
    </xf>
    <xf numFmtId="0" fontId="24" fillId="35" borderId="5" xfId="0" applyFont="1" applyFill="1" applyBorder="1" applyAlignment="1">
      <alignment horizontal="left" vertical="center"/>
    </xf>
    <xf numFmtId="0" fontId="24" fillId="35" borderId="6" xfId="0" applyFont="1" applyFill="1" applyBorder="1" applyAlignment="1">
      <alignment horizontal="left" vertical="center"/>
    </xf>
    <xf numFmtId="0" fontId="24" fillId="35" borderId="7" xfId="0" applyFont="1" applyFill="1" applyBorder="1" applyAlignment="1">
      <alignment horizontal="left" vertical="center"/>
    </xf>
    <xf numFmtId="0" fontId="24" fillId="40" borderId="5" xfId="0" applyFont="1" applyFill="1" applyBorder="1" applyAlignment="1">
      <alignment horizontal="left" vertical="center"/>
    </xf>
    <xf numFmtId="0" fontId="24" fillId="40" borderId="6" xfId="0" applyFont="1" applyFill="1" applyBorder="1" applyAlignment="1">
      <alignment horizontal="left" vertical="center"/>
    </xf>
    <xf numFmtId="0" fontId="24" fillId="40" borderId="7" xfId="0" applyFont="1" applyFill="1" applyBorder="1" applyAlignment="1">
      <alignment horizontal="left" vertical="center"/>
    </xf>
    <xf numFmtId="0" fontId="24" fillId="40" borderId="21" xfId="0" applyFont="1" applyFill="1" applyBorder="1" applyAlignment="1">
      <alignment horizontal="left" vertical="center"/>
    </xf>
    <xf numFmtId="0" fontId="24" fillId="40" borderId="5" xfId="0" applyFont="1" applyFill="1" applyBorder="1" applyAlignment="1">
      <alignment vertical="center"/>
    </xf>
    <xf numFmtId="0" fontId="24" fillId="40" borderId="6" xfId="0" applyFont="1" applyFill="1" applyBorder="1" applyAlignment="1">
      <alignment vertical="center"/>
    </xf>
    <xf numFmtId="0" fontId="24" fillId="40" borderId="7" xfId="0" applyFont="1" applyFill="1" applyBorder="1" applyAlignment="1">
      <alignment vertical="center"/>
    </xf>
    <xf numFmtId="0" fontId="9" fillId="13" borderId="22" xfId="0" applyFont="1" applyFill="1" applyBorder="1" applyAlignment="1">
      <alignment vertical="center" wrapText="1"/>
    </xf>
    <xf numFmtId="0" fontId="9" fillId="13" borderId="14" xfId="0" applyFont="1" applyFill="1" applyBorder="1" applyAlignment="1">
      <alignment vertical="center" wrapText="1"/>
    </xf>
    <xf numFmtId="0" fontId="9" fillId="13" borderId="25" xfId="0" applyFont="1" applyFill="1" applyBorder="1" applyAlignment="1">
      <alignment vertical="center" wrapText="1"/>
    </xf>
    <xf numFmtId="1" fontId="10" fillId="12" borderId="22" xfId="2" applyNumberFormat="1" applyFont="1" applyFill="1" applyBorder="1" applyAlignment="1">
      <alignment horizontal="center" vertical="center"/>
    </xf>
    <xf numFmtId="1" fontId="10" fillId="12" borderId="14" xfId="2" applyNumberFormat="1" applyFont="1" applyFill="1" applyBorder="1" applyAlignment="1">
      <alignment horizontal="center" vertical="center"/>
    </xf>
    <xf numFmtId="1" fontId="10" fillId="12" borderId="25" xfId="2" applyNumberFormat="1" applyFont="1" applyFill="1" applyBorder="1" applyAlignment="1">
      <alignment horizontal="center" vertical="center"/>
    </xf>
    <xf numFmtId="1" fontId="9" fillId="15" borderId="22" xfId="2" applyNumberFormat="1" applyFont="1" applyFill="1" applyBorder="1" applyAlignment="1" applyProtection="1">
      <alignment horizontal="center" vertical="center"/>
      <protection locked="0"/>
    </xf>
    <xf numFmtId="1" fontId="9" fillId="15" borderId="14" xfId="2" applyNumberFormat="1" applyFont="1" applyFill="1" applyBorder="1" applyAlignment="1" applyProtection="1">
      <alignment horizontal="center" vertical="center"/>
      <protection locked="0"/>
    </xf>
    <xf numFmtId="1" fontId="9" fillId="15" borderId="25" xfId="2" applyNumberFormat="1" applyFont="1" applyFill="1" applyBorder="1" applyAlignment="1" applyProtection="1">
      <alignment horizontal="center" vertical="center"/>
      <protection locked="0"/>
    </xf>
    <xf numFmtId="9" fontId="9" fillId="23" borderId="22" xfId="2" applyFont="1" applyFill="1" applyBorder="1" applyAlignment="1" applyProtection="1">
      <alignment horizontal="center" vertical="center"/>
      <protection locked="0"/>
    </xf>
    <xf numFmtId="9" fontId="9" fillId="23" borderId="14" xfId="2" applyFont="1" applyFill="1" applyBorder="1" applyAlignment="1" applyProtection="1">
      <alignment horizontal="center" vertical="center"/>
      <protection locked="0"/>
    </xf>
    <xf numFmtId="9" fontId="9" fillId="23" borderId="25" xfId="2" applyFont="1" applyFill="1" applyBorder="1" applyAlignment="1" applyProtection="1">
      <alignment horizontal="center" vertical="center"/>
      <protection locked="0"/>
    </xf>
    <xf numFmtId="0" fontId="9" fillId="25" borderId="22" xfId="0" applyFont="1" applyFill="1" applyBorder="1" applyAlignment="1">
      <alignment vertical="center" wrapText="1"/>
    </xf>
    <xf numFmtId="0" fontId="9" fillId="25" borderId="14" xfId="0" applyFont="1" applyFill="1" applyBorder="1" applyAlignment="1">
      <alignment vertical="center" wrapText="1"/>
    </xf>
    <xf numFmtId="0" fontId="9" fillId="25" borderId="25" xfId="0" applyFont="1" applyFill="1" applyBorder="1" applyAlignment="1">
      <alignment vertical="center" wrapText="1"/>
    </xf>
    <xf numFmtId="0" fontId="24" fillId="29" borderId="5" xfId="0" applyFont="1" applyFill="1" applyBorder="1" applyAlignment="1">
      <alignment horizontal="left" vertical="center"/>
    </xf>
    <xf numFmtId="0" fontId="24" fillId="29" borderId="6" xfId="0" applyFont="1" applyFill="1" applyBorder="1" applyAlignment="1">
      <alignment horizontal="left" vertical="center"/>
    </xf>
    <xf numFmtId="0" fontId="24" fillId="29" borderId="7" xfId="0" applyFont="1" applyFill="1" applyBorder="1" applyAlignment="1">
      <alignment horizontal="left" vertical="center"/>
    </xf>
    <xf numFmtId="0" fontId="9" fillId="7" borderId="30" xfId="0" applyFont="1" applyFill="1" applyBorder="1" applyAlignment="1">
      <alignment horizontal="left" vertical="center" wrapText="1"/>
    </xf>
    <xf numFmtId="0" fontId="9" fillId="7" borderId="31" xfId="0" applyFont="1" applyFill="1" applyBorder="1" applyAlignment="1">
      <alignment horizontal="left" vertical="center" wrapText="1"/>
    </xf>
    <xf numFmtId="0" fontId="9" fillId="7" borderId="32" xfId="0" applyFont="1" applyFill="1" applyBorder="1" applyAlignment="1">
      <alignment horizontal="left" vertical="center" wrapText="1"/>
    </xf>
    <xf numFmtId="0" fontId="9" fillId="7" borderId="48" xfId="0" applyFont="1" applyFill="1" applyBorder="1" applyAlignment="1">
      <alignment vertical="center" wrapText="1"/>
    </xf>
    <xf numFmtId="0" fontId="12" fillId="51" borderId="173" xfId="0" applyFont="1" applyFill="1" applyBorder="1" applyAlignment="1">
      <alignment horizontal="center" vertical="center" wrapText="1"/>
    </xf>
    <xf numFmtId="0" fontId="73" fillId="0" borderId="169" xfId="0" applyFont="1" applyBorder="1"/>
    <xf numFmtId="0" fontId="73" fillId="0" borderId="178" xfId="0" applyFont="1" applyBorder="1"/>
    <xf numFmtId="3" fontId="25" fillId="76" borderId="173" xfId="0" applyNumberFormat="1" applyFont="1" applyFill="1" applyBorder="1" applyAlignment="1">
      <alignment horizontal="center" vertical="center"/>
    </xf>
    <xf numFmtId="0" fontId="12" fillId="0" borderId="175" xfId="0" applyFont="1" applyBorder="1" applyAlignment="1">
      <alignment vertical="center"/>
    </xf>
    <xf numFmtId="0" fontId="73" fillId="0" borderId="176" xfId="0" applyFont="1" applyBorder="1"/>
    <xf numFmtId="0" fontId="73" fillId="0" borderId="177" xfId="0" applyFont="1" applyBorder="1"/>
    <xf numFmtId="0" fontId="12" fillId="0" borderId="57" xfId="0" applyFont="1" applyBorder="1" applyAlignment="1">
      <alignment vertical="center"/>
    </xf>
    <xf numFmtId="0" fontId="73" fillId="0" borderId="58" xfId="0" applyFont="1" applyBorder="1"/>
    <xf numFmtId="0" fontId="73" fillId="0" borderId="179" xfId="0" applyFont="1" applyBorder="1"/>
    <xf numFmtId="0" fontId="12" fillId="0" borderId="181" xfId="0" applyFont="1" applyBorder="1" applyAlignment="1">
      <alignment vertical="center"/>
    </xf>
    <xf numFmtId="0" fontId="73" fillId="0" borderId="182" xfId="0" applyFont="1" applyBorder="1"/>
    <xf numFmtId="0" fontId="73" fillId="0" borderId="183" xfId="0" applyFont="1" applyBorder="1"/>
    <xf numFmtId="3" fontId="25" fillId="57" borderId="173" xfId="0" applyNumberFormat="1" applyFont="1" applyFill="1" applyBorder="1" applyAlignment="1">
      <alignment horizontal="center" vertical="center"/>
    </xf>
    <xf numFmtId="3" fontId="25" fillId="58" borderId="173" xfId="0" applyNumberFormat="1" applyFont="1" applyFill="1" applyBorder="1" applyAlignment="1">
      <alignment horizontal="center" vertical="center"/>
    </xf>
    <xf numFmtId="3" fontId="25" fillId="59" borderId="173" xfId="0" applyNumberFormat="1" applyFont="1" applyFill="1" applyBorder="1" applyAlignment="1">
      <alignment horizontal="center" vertical="center"/>
    </xf>
    <xf numFmtId="0" fontId="12" fillId="58" borderId="173" xfId="0" applyFont="1" applyFill="1" applyBorder="1" applyAlignment="1">
      <alignment horizontal="center" vertical="center"/>
    </xf>
    <xf numFmtId="0" fontId="12" fillId="59" borderId="173" xfId="0" applyFont="1" applyFill="1" applyBorder="1" applyAlignment="1">
      <alignment horizontal="center" vertical="center"/>
    </xf>
    <xf numFmtId="0" fontId="12" fillId="74" borderId="173" xfId="0" applyFont="1" applyFill="1" applyBorder="1" applyAlignment="1">
      <alignment horizontal="center" vertical="center"/>
    </xf>
    <xf numFmtId="3" fontId="25" fillId="51" borderId="173" xfId="0" applyNumberFormat="1" applyFont="1" applyFill="1" applyBorder="1" applyAlignment="1">
      <alignment horizontal="center" vertical="center"/>
    </xf>
    <xf numFmtId="1" fontId="12" fillId="56" borderId="173" xfId="0" applyNumberFormat="1" applyFont="1" applyFill="1" applyBorder="1" applyAlignment="1">
      <alignment vertical="center" wrapText="1"/>
    </xf>
    <xf numFmtId="0" fontId="12" fillId="72" borderId="173" xfId="0" applyFont="1" applyFill="1" applyBorder="1" applyAlignment="1">
      <alignment vertical="center" wrapText="1"/>
    </xf>
    <xf numFmtId="3" fontId="10" fillId="73" borderId="173" xfId="0" applyNumberFormat="1" applyFont="1" applyFill="1" applyBorder="1" applyAlignment="1">
      <alignment horizontal="center" vertical="center"/>
    </xf>
    <xf numFmtId="3" fontId="12" fillId="0" borderId="173" xfId="0" applyNumberFormat="1" applyFont="1" applyBorder="1" applyAlignment="1">
      <alignment horizontal="center" vertical="center"/>
    </xf>
    <xf numFmtId="0" fontId="12" fillId="57" borderId="173" xfId="0" applyFont="1" applyFill="1" applyBorder="1" applyAlignment="1">
      <alignment horizontal="center" vertical="center"/>
    </xf>
    <xf numFmtId="0" fontId="73" fillId="0" borderId="31" xfId="0" applyFont="1" applyBorder="1"/>
    <xf numFmtId="0" fontId="73" fillId="0" borderId="32" xfId="0" applyFont="1" applyBorder="1"/>
    <xf numFmtId="0" fontId="37" fillId="56" borderId="165" xfId="0" applyFont="1" applyFill="1" applyBorder="1" applyAlignment="1">
      <alignment vertical="center" wrapText="1"/>
    </xf>
    <xf numFmtId="0" fontId="73" fillId="0" borderId="172" xfId="0" applyFont="1" applyBorder="1"/>
    <xf numFmtId="0" fontId="75" fillId="56" borderId="165" xfId="0" applyFont="1" applyFill="1" applyBorder="1" applyAlignment="1">
      <alignment vertical="center" wrapText="1"/>
    </xf>
    <xf numFmtId="9" fontId="25" fillId="76" borderId="173" xfId="2" applyFont="1" applyFill="1" applyBorder="1" applyAlignment="1">
      <alignment horizontal="center" vertical="center"/>
    </xf>
    <xf numFmtId="9" fontId="73" fillId="0" borderId="169" xfId="2" applyFont="1" applyBorder="1"/>
    <xf numFmtId="9" fontId="73" fillId="0" borderId="178" xfId="2" applyFont="1" applyBorder="1"/>
    <xf numFmtId="9" fontId="12" fillId="58" borderId="173" xfId="0" applyNumberFormat="1" applyFont="1" applyFill="1" applyBorder="1" applyAlignment="1">
      <alignment horizontal="center" vertical="center"/>
    </xf>
    <xf numFmtId="9" fontId="12" fillId="59" borderId="173" xfId="0" applyNumberFormat="1" applyFont="1" applyFill="1" applyBorder="1" applyAlignment="1">
      <alignment horizontal="center" vertical="center"/>
    </xf>
    <xf numFmtId="9" fontId="12" fillId="74" borderId="173" xfId="0" applyNumberFormat="1" applyFont="1" applyFill="1" applyBorder="1" applyAlignment="1">
      <alignment horizontal="center" vertical="center"/>
    </xf>
    <xf numFmtId="9" fontId="25" fillId="51" borderId="173" xfId="2" applyFont="1" applyFill="1" applyBorder="1" applyAlignment="1">
      <alignment horizontal="center" vertical="center"/>
    </xf>
    <xf numFmtId="9" fontId="10" fillId="73" borderId="173" xfId="2" applyFont="1" applyFill="1" applyBorder="1" applyAlignment="1">
      <alignment horizontal="center" vertical="center"/>
    </xf>
    <xf numFmtId="9" fontId="12" fillId="0" borderId="173" xfId="0" applyNumberFormat="1" applyFont="1" applyBorder="1" applyAlignment="1">
      <alignment horizontal="center" vertical="center"/>
    </xf>
    <xf numFmtId="9" fontId="12" fillId="57" borderId="173" xfId="0" applyNumberFormat="1" applyFont="1" applyFill="1" applyBorder="1" applyAlignment="1">
      <alignment horizontal="center" vertical="center"/>
    </xf>
    <xf numFmtId="0" fontId="12" fillId="0" borderId="30" xfId="0" applyFont="1" applyBorder="1" applyAlignment="1">
      <alignment horizontal="left" vertical="center" wrapText="1"/>
    </xf>
    <xf numFmtId="0" fontId="12" fillId="71" borderId="30" xfId="0" applyFont="1" applyFill="1" applyBorder="1" applyAlignment="1">
      <alignment horizontal="left" vertical="center" wrapText="1"/>
    </xf>
    <xf numFmtId="3" fontId="4" fillId="70" borderId="170" xfId="0" applyNumberFormat="1" applyFont="1" applyFill="1" applyBorder="1" applyAlignment="1">
      <alignment horizontal="center" vertical="center" wrapText="1"/>
    </xf>
    <xf numFmtId="3" fontId="4" fillId="68" borderId="171" xfId="0" applyNumberFormat="1" applyFont="1" applyFill="1" applyBorder="1" applyAlignment="1">
      <alignment horizontal="center" vertical="center"/>
    </xf>
    <xf numFmtId="0" fontId="73" fillId="0" borderId="162" xfId="0" applyFont="1" applyBorder="1"/>
    <xf numFmtId="0" fontId="12" fillId="71" borderId="30" xfId="0" applyFont="1" applyFill="1" applyBorder="1" applyAlignment="1">
      <alignment vertical="center" wrapText="1"/>
    </xf>
    <xf numFmtId="3" fontId="4" fillId="68" borderId="161" xfId="0" applyNumberFormat="1" applyFont="1" applyFill="1" applyBorder="1" applyAlignment="1">
      <alignment horizontal="center" vertical="center" wrapText="1"/>
    </xf>
    <xf numFmtId="0" fontId="73" fillId="0" borderId="164" xfId="0" applyFont="1" applyBorder="1"/>
    <xf numFmtId="3" fontId="4" fillId="69" borderId="162" xfId="0" applyNumberFormat="1" applyFont="1" applyFill="1" applyBorder="1" applyAlignment="1">
      <alignment horizontal="center" vertical="center"/>
    </xf>
    <xf numFmtId="0" fontId="73" fillId="0" borderId="163" xfId="0" applyFont="1" applyBorder="1"/>
    <xf numFmtId="3" fontId="4" fillId="70" borderId="169" xfId="0" applyNumberFormat="1" applyFont="1" applyFill="1" applyBorder="1" applyAlignment="1">
      <alignment horizontal="center" vertical="center" wrapText="1"/>
    </xf>
    <xf numFmtId="3" fontId="4" fillId="68" borderId="169" xfId="0" applyNumberFormat="1" applyFont="1" applyFill="1" applyBorder="1" applyAlignment="1">
      <alignment horizontal="center" vertical="center"/>
    </xf>
    <xf numFmtId="3" fontId="4" fillId="68" borderId="169" xfId="0" applyNumberFormat="1" applyFont="1" applyFill="1" applyBorder="1" applyAlignment="1">
      <alignment horizontal="center" vertical="center" wrapText="1"/>
    </xf>
    <xf numFmtId="0" fontId="4" fillId="0" borderId="165" xfId="0" applyFont="1" applyBorder="1" applyAlignment="1">
      <alignment horizontal="center" vertical="center" wrapText="1"/>
    </xf>
    <xf numFmtId="49" fontId="4" fillId="66" borderId="160" xfId="0" applyNumberFormat="1" applyFont="1" applyFill="1" applyBorder="1" applyAlignment="1">
      <alignment horizontal="center" vertical="center" wrapText="1"/>
    </xf>
    <xf numFmtId="0" fontId="73" fillId="0" borderId="160" xfId="0" applyFont="1" applyBorder="1"/>
    <xf numFmtId="164" fontId="7" fillId="67" borderId="166" xfId="0" applyNumberFormat="1" applyFont="1" applyFill="1" applyBorder="1" applyAlignment="1">
      <alignment horizontal="center" vertical="center"/>
    </xf>
    <xf numFmtId="0" fontId="73" fillId="0" borderId="167" xfId="0" applyFont="1" applyBorder="1"/>
    <xf numFmtId="0" fontId="73" fillId="0" borderId="168" xfId="0" applyFont="1" applyBorder="1"/>
    <xf numFmtId="0" fontId="11" fillId="0" borderId="157" xfId="0" applyFont="1" applyBorder="1" applyAlignment="1">
      <alignment horizontal="center" vertical="center"/>
    </xf>
    <xf numFmtId="0" fontId="73" fillId="0" borderId="158" xfId="0" applyFont="1" applyBorder="1"/>
    <xf numFmtId="0" fontId="73" fillId="0" borderId="159" xfId="0" applyFont="1" applyBorder="1"/>
    <xf numFmtId="0" fontId="0" fillId="0" borderId="0" xfId="0"/>
    <xf numFmtId="0" fontId="73" fillId="0" borderId="161" xfId="0" applyFont="1" applyBorder="1"/>
    <xf numFmtId="49" fontId="4" fillId="63" borderId="165" xfId="0" applyNumberFormat="1" applyFont="1" applyFill="1" applyBorder="1" applyAlignment="1">
      <alignment horizontal="center" vertical="center" wrapText="1"/>
    </xf>
    <xf numFmtId="164" fontId="8" fillId="63" borderId="57" xfId="0" applyNumberFormat="1" applyFont="1" applyFill="1" applyBorder="1" applyAlignment="1">
      <alignment horizontal="center" vertical="center"/>
    </xf>
    <xf numFmtId="0" fontId="73" fillId="0" borderId="59" xfId="0" applyFont="1" applyBorder="1"/>
    <xf numFmtId="49" fontId="4" fillId="64" borderId="165" xfId="0" applyNumberFormat="1" applyFont="1" applyFill="1" applyBorder="1" applyAlignment="1">
      <alignment horizontal="center" vertical="center" wrapText="1"/>
    </xf>
    <xf numFmtId="164" fontId="8" fillId="65" borderId="57" xfId="0" applyNumberFormat="1" applyFont="1" applyFill="1" applyBorder="1" applyAlignment="1">
      <alignment horizontal="center" vertical="center"/>
    </xf>
    <xf numFmtId="49" fontId="4" fillId="51" borderId="165" xfId="0" applyNumberFormat="1" applyFont="1" applyFill="1" applyBorder="1" applyAlignment="1">
      <alignment horizontal="center" vertical="center" wrapText="1"/>
    </xf>
    <xf numFmtId="3" fontId="8" fillId="0" borderId="57" xfId="0" applyNumberFormat="1" applyFont="1" applyBorder="1" applyAlignment="1">
      <alignment horizontal="center" vertical="center"/>
    </xf>
    <xf numFmtId="0" fontId="4" fillId="0" borderId="159" xfId="0" applyFont="1" applyBorder="1" applyAlignment="1">
      <alignment horizontal="center" vertical="center" wrapText="1"/>
    </xf>
    <xf numFmtId="49" fontId="4" fillId="62" borderId="165" xfId="0" applyNumberFormat="1" applyFont="1" applyFill="1" applyBorder="1" applyAlignment="1">
      <alignment horizontal="center" vertical="center" wrapText="1"/>
    </xf>
    <xf numFmtId="164" fontId="8" fillId="62" borderId="57" xfId="0" applyNumberFormat="1" applyFont="1" applyFill="1" applyBorder="1" applyAlignment="1">
      <alignment horizontal="center" vertical="center"/>
    </xf>
    <xf numFmtId="0" fontId="4" fillId="61" borderId="165" xfId="0" applyFont="1" applyFill="1" applyBorder="1" applyAlignment="1">
      <alignment horizontal="center" vertical="center" wrapText="1"/>
    </xf>
    <xf numFmtId="0" fontId="8" fillId="0" borderId="165" xfId="0" applyFont="1" applyBorder="1" applyAlignment="1">
      <alignment horizontal="center" vertical="center" wrapText="1"/>
    </xf>
    <xf numFmtId="177" fontId="8" fillId="0" borderId="57" xfId="0" applyNumberFormat="1" applyFont="1" applyBorder="1" applyAlignment="1">
      <alignment horizontal="center" vertical="center"/>
    </xf>
    <xf numFmtId="49" fontId="4" fillId="57" borderId="165" xfId="0" applyNumberFormat="1" applyFont="1" applyFill="1" applyBorder="1" applyAlignment="1">
      <alignment horizontal="center" vertical="center" wrapText="1"/>
    </xf>
    <xf numFmtId="49" fontId="4" fillId="58" borderId="165" xfId="0" applyNumberFormat="1" applyFont="1" applyFill="1" applyBorder="1" applyAlignment="1">
      <alignment horizontal="center" vertical="center" wrapText="1"/>
    </xf>
    <xf numFmtId="49" fontId="4" fillId="59" borderId="165" xfId="0" applyNumberFormat="1" applyFont="1" applyFill="1" applyBorder="1" applyAlignment="1">
      <alignment horizontal="center" vertical="center" wrapText="1"/>
    </xf>
    <xf numFmtId="49" fontId="4" fillId="60" borderId="165" xfId="0" applyNumberFormat="1" applyFont="1" applyFill="1" applyBorder="1" applyAlignment="1">
      <alignment horizontal="center" vertical="center" wrapText="1"/>
    </xf>
    <xf numFmtId="0" fontId="4" fillId="51" borderId="165" xfId="0" applyFont="1" applyFill="1" applyBorder="1" applyAlignment="1">
      <alignment horizontal="center" vertical="center" wrapText="1"/>
    </xf>
    <xf numFmtId="0" fontId="4" fillId="56" borderId="165" xfId="0" applyFont="1" applyFill="1" applyBorder="1" applyAlignment="1">
      <alignment horizontal="center" vertical="center" wrapText="1"/>
    </xf>
    <xf numFmtId="0" fontId="4" fillId="0" borderId="165" xfId="0" applyFont="1" applyBorder="1" applyAlignment="1">
      <alignment horizontal="center" vertical="center"/>
    </xf>
    <xf numFmtId="176" fontId="4" fillId="0" borderId="165" xfId="0" applyNumberFormat="1" applyFont="1" applyBorder="1" applyAlignment="1">
      <alignment horizontal="center" vertical="center" wrapText="1"/>
    </xf>
    <xf numFmtId="0" fontId="4" fillId="0" borderId="57" xfId="0" applyFont="1" applyBorder="1" applyAlignment="1">
      <alignment vertical="center"/>
    </xf>
    <xf numFmtId="0" fontId="24" fillId="55" borderId="57" xfId="0" applyFont="1" applyFill="1" applyBorder="1" applyAlignment="1">
      <alignment vertical="center"/>
    </xf>
    <xf numFmtId="0" fontId="24" fillId="54" borderId="57" xfId="0" applyFont="1" applyFill="1" applyBorder="1" applyAlignment="1">
      <alignment vertical="center"/>
    </xf>
    <xf numFmtId="0" fontId="16" fillId="0" borderId="160" xfId="0" applyFont="1" applyBorder="1" applyAlignment="1">
      <alignment horizontal="center" vertical="center"/>
    </xf>
    <xf numFmtId="0" fontId="4" fillId="0" borderId="57" xfId="0" applyFont="1" applyBorder="1" applyAlignment="1">
      <alignment vertical="center" wrapText="1"/>
    </xf>
    <xf numFmtId="0" fontId="24" fillId="55" borderId="57" xfId="0" applyFont="1" applyFill="1" applyBorder="1" applyAlignment="1">
      <alignment horizontal="left" vertical="center"/>
    </xf>
    <xf numFmtId="0" fontId="24" fillId="51" borderId="57" xfId="0" applyFont="1" applyFill="1" applyBorder="1" applyAlignment="1">
      <alignment vertical="center"/>
    </xf>
    <xf numFmtId="0" fontId="24" fillId="54" borderId="57" xfId="0" applyFont="1" applyFill="1" applyBorder="1" applyAlignment="1">
      <alignment horizontal="left" vertical="center"/>
    </xf>
    <xf numFmtId="0" fontId="24" fillId="0" borderId="160" xfId="0" applyFont="1" applyBorder="1" applyAlignment="1">
      <alignment horizontal="center" vertical="center"/>
    </xf>
    <xf numFmtId="0" fontId="24" fillId="0" borderId="157" xfId="0" applyFont="1" applyBorder="1" applyAlignment="1">
      <alignment horizontal="center" vertical="center"/>
    </xf>
    <xf numFmtId="0" fontId="24" fillId="53" borderId="57" xfId="0" applyFont="1" applyFill="1" applyBorder="1" applyAlignment="1">
      <alignment horizontal="left" vertical="center"/>
    </xf>
    <xf numFmtId="0" fontId="24" fillId="51" borderId="57" xfId="0" applyFont="1" applyFill="1" applyBorder="1" applyAlignment="1">
      <alignment horizontal="left" vertical="center"/>
    </xf>
    <xf numFmtId="0" fontId="24" fillId="52" borderId="57" xfId="0" applyFont="1" applyFill="1" applyBorder="1" applyAlignment="1">
      <alignment horizontal="left" vertical="center"/>
    </xf>
    <xf numFmtId="0" fontId="12" fillId="0" borderId="157" xfId="0" applyFont="1" applyBorder="1" applyAlignment="1">
      <alignment vertical="center" wrapText="1"/>
    </xf>
    <xf numFmtId="0" fontId="24" fillId="0" borderId="158" xfId="0" applyFont="1" applyBorder="1" applyAlignment="1">
      <alignment horizontal="center" vertical="center"/>
    </xf>
    <xf numFmtId="0" fontId="24" fillId="52" borderId="57" xfId="0" applyFont="1" applyFill="1" applyBorder="1" applyAlignment="1">
      <alignment vertical="center"/>
    </xf>
    <xf numFmtId="9" fontId="9" fillId="29" borderId="22" xfId="2" applyFont="1" applyFill="1" applyBorder="1" applyAlignment="1" applyProtection="1">
      <alignment horizontal="center" vertical="center"/>
      <protection locked="0"/>
    </xf>
    <xf numFmtId="9" fontId="9" fillId="29" borderId="14" xfId="2" applyFont="1" applyFill="1" applyBorder="1" applyAlignment="1" applyProtection="1">
      <alignment horizontal="center" vertical="center"/>
      <protection locked="0"/>
    </xf>
    <xf numFmtId="9" fontId="9" fillId="29" borderId="25" xfId="2" applyFont="1" applyFill="1" applyBorder="1" applyAlignment="1" applyProtection="1">
      <alignment horizontal="center" vertical="center"/>
      <protection locked="0"/>
    </xf>
    <xf numFmtId="9" fontId="9" fillId="15" borderId="22" xfId="2" applyFont="1" applyFill="1" applyBorder="1" applyAlignment="1" applyProtection="1">
      <alignment horizontal="center" vertical="center"/>
      <protection locked="0"/>
    </xf>
    <xf numFmtId="9" fontId="9" fillId="15" borderId="14" xfId="2" applyFont="1" applyFill="1" applyBorder="1" applyAlignment="1" applyProtection="1">
      <alignment horizontal="center" vertical="center"/>
      <protection locked="0"/>
    </xf>
    <xf numFmtId="9" fontId="9" fillId="15" borderId="25" xfId="2" applyFont="1" applyFill="1" applyBorder="1" applyAlignment="1" applyProtection="1">
      <alignment horizontal="center" vertical="center"/>
      <protection locked="0"/>
    </xf>
    <xf numFmtId="175" fontId="9" fillId="29" borderId="22" xfId="0" applyNumberFormat="1" applyFont="1" applyFill="1" applyBorder="1" applyAlignment="1" applyProtection="1">
      <alignment horizontal="center" vertical="center"/>
      <protection locked="0"/>
    </xf>
    <xf numFmtId="175" fontId="9" fillId="29" borderId="14" xfId="0" applyNumberFormat="1" applyFont="1" applyFill="1" applyBorder="1" applyAlignment="1" applyProtection="1">
      <alignment horizontal="center" vertical="center"/>
      <protection locked="0"/>
    </xf>
    <xf numFmtId="175" fontId="9" fillId="29" borderId="25" xfId="0" applyNumberFormat="1" applyFont="1" applyFill="1" applyBorder="1" applyAlignment="1" applyProtection="1">
      <alignment horizontal="center" vertical="center"/>
      <protection locked="0"/>
    </xf>
    <xf numFmtId="175" fontId="9" fillId="23" borderId="22" xfId="0" applyNumberFormat="1" applyFont="1" applyFill="1" applyBorder="1" applyAlignment="1" applyProtection="1">
      <alignment horizontal="center" vertical="center"/>
      <protection locked="0"/>
    </xf>
    <xf numFmtId="175" fontId="9" fillId="23" borderId="14" xfId="0" applyNumberFormat="1" applyFont="1" applyFill="1" applyBorder="1" applyAlignment="1" applyProtection="1">
      <alignment horizontal="center" vertical="center"/>
      <protection locked="0"/>
    </xf>
    <xf numFmtId="175" fontId="9" fillId="23" borderId="25" xfId="0" applyNumberFormat="1" applyFont="1" applyFill="1" applyBorder="1" applyAlignment="1" applyProtection="1">
      <alignment horizontal="center" vertical="center"/>
      <protection locked="0"/>
    </xf>
    <xf numFmtId="2" fontId="9" fillId="5" borderId="22" xfId="0" applyNumberFormat="1" applyFont="1" applyFill="1" applyBorder="1" applyAlignment="1" applyProtection="1">
      <alignment horizontal="center" vertical="center"/>
      <protection locked="0"/>
    </xf>
    <xf numFmtId="2" fontId="9" fillId="5" borderId="14" xfId="0" applyNumberFormat="1" applyFont="1" applyFill="1" applyBorder="1" applyAlignment="1" applyProtection="1">
      <alignment horizontal="center" vertical="center"/>
      <protection locked="0"/>
    </xf>
    <xf numFmtId="2" fontId="9" fillId="5" borderId="25" xfId="0" applyNumberFormat="1" applyFont="1" applyFill="1" applyBorder="1" applyAlignment="1" applyProtection="1">
      <alignment horizontal="center" vertical="center"/>
      <protection locked="0"/>
    </xf>
    <xf numFmtId="2" fontId="9" fillId="15" borderId="22" xfId="0" applyNumberFormat="1" applyFont="1" applyFill="1" applyBorder="1" applyAlignment="1" applyProtection="1">
      <alignment horizontal="center" vertical="center"/>
      <protection locked="0"/>
    </xf>
    <xf numFmtId="2" fontId="9" fillId="15" borderId="14" xfId="0" applyNumberFormat="1" applyFont="1" applyFill="1" applyBorder="1" applyAlignment="1" applyProtection="1">
      <alignment horizontal="center" vertical="center"/>
      <protection locked="0"/>
    </xf>
    <xf numFmtId="2" fontId="9" fillId="15" borderId="25" xfId="0" applyNumberFormat="1" applyFont="1" applyFill="1" applyBorder="1" applyAlignment="1" applyProtection="1">
      <alignment horizontal="center" vertical="center"/>
      <protection locked="0"/>
    </xf>
    <xf numFmtId="2" fontId="9" fillId="29" borderId="22" xfId="0" applyNumberFormat="1" applyFont="1" applyFill="1" applyBorder="1" applyAlignment="1" applyProtection="1">
      <alignment horizontal="center" vertical="center"/>
      <protection locked="0"/>
    </xf>
    <xf numFmtId="2" fontId="9" fillId="29" borderId="14" xfId="0" applyNumberFormat="1" applyFont="1" applyFill="1" applyBorder="1" applyAlignment="1" applyProtection="1">
      <alignment horizontal="center" vertical="center"/>
      <protection locked="0"/>
    </xf>
    <xf numFmtId="2" fontId="9" fillId="29" borderId="25" xfId="0" applyNumberFormat="1" applyFont="1" applyFill="1" applyBorder="1" applyAlignment="1" applyProtection="1">
      <alignment horizontal="center" vertical="center"/>
      <protection locked="0"/>
    </xf>
    <xf numFmtId="2" fontId="9" fillId="23" borderId="22" xfId="0" applyNumberFormat="1" applyFont="1" applyFill="1" applyBorder="1" applyAlignment="1" applyProtection="1">
      <alignment horizontal="center" vertical="center"/>
      <protection locked="0"/>
    </xf>
    <xf numFmtId="2" fontId="9" fillId="23" borderId="14" xfId="0" applyNumberFormat="1" applyFont="1" applyFill="1" applyBorder="1" applyAlignment="1" applyProtection="1">
      <alignment horizontal="center" vertical="center"/>
      <protection locked="0"/>
    </xf>
    <xf numFmtId="2" fontId="9" fillId="23" borderId="25" xfId="0" applyNumberFormat="1" applyFont="1" applyFill="1" applyBorder="1" applyAlignment="1" applyProtection="1">
      <alignment horizontal="center" vertical="center"/>
      <protection locked="0"/>
    </xf>
    <xf numFmtId="2" fontId="10" fillId="12" borderId="22" xfId="2" applyNumberFormat="1" applyFont="1" applyFill="1" applyBorder="1" applyAlignment="1">
      <alignment horizontal="center" vertical="center"/>
    </xf>
    <xf numFmtId="2" fontId="10" fillId="12" borderId="14" xfId="2" applyNumberFormat="1" applyFont="1" applyFill="1" applyBorder="1" applyAlignment="1">
      <alignment horizontal="center" vertical="center"/>
    </xf>
    <xf numFmtId="2" fontId="10" fillId="12" borderId="25" xfId="2" applyNumberFormat="1" applyFont="1" applyFill="1" applyBorder="1" applyAlignment="1">
      <alignment horizontal="center" vertical="center"/>
    </xf>
    <xf numFmtId="4" fontId="25" fillId="29" borderId="22" xfId="2" applyNumberFormat="1" applyFont="1" applyFill="1" applyBorder="1" applyAlignment="1">
      <alignment horizontal="center" vertical="center"/>
    </xf>
    <xf numFmtId="4" fontId="25" fillId="29" borderId="14" xfId="2" applyNumberFormat="1" applyFont="1" applyFill="1" applyBorder="1" applyAlignment="1">
      <alignment horizontal="center" vertical="center"/>
    </xf>
    <xf numFmtId="4" fontId="25" fillId="29" borderId="25" xfId="2" applyNumberFormat="1" applyFont="1" applyFill="1" applyBorder="1" applyAlignment="1">
      <alignment horizontal="center" vertical="center"/>
    </xf>
    <xf numFmtId="4" fontId="25" fillId="9" borderId="22" xfId="2" applyNumberFormat="1" applyFont="1" applyFill="1" applyBorder="1" applyAlignment="1">
      <alignment horizontal="center" vertical="center"/>
    </xf>
    <xf numFmtId="4" fontId="25" fillId="9" borderId="14" xfId="2" applyNumberFormat="1" applyFont="1" applyFill="1" applyBorder="1" applyAlignment="1">
      <alignment horizontal="center" vertical="center"/>
    </xf>
    <xf numFmtId="4" fontId="25" fillId="9" borderId="25" xfId="2" applyNumberFormat="1" applyFont="1" applyFill="1" applyBorder="1" applyAlignment="1">
      <alignment horizontal="center" vertical="center"/>
    </xf>
    <xf numFmtId="4" fontId="25" fillId="5" borderId="22" xfId="2" applyNumberFormat="1" applyFont="1" applyFill="1" applyBorder="1" applyAlignment="1" applyProtection="1">
      <alignment horizontal="center" vertical="center"/>
    </xf>
    <xf numFmtId="4" fontId="25" fillId="5" borderId="14" xfId="2" applyNumberFormat="1" applyFont="1" applyFill="1" applyBorder="1" applyAlignment="1" applyProtection="1">
      <alignment horizontal="center" vertical="center"/>
    </xf>
    <xf numFmtId="4" fontId="25" fillId="5" borderId="25" xfId="2" applyNumberFormat="1" applyFont="1" applyFill="1" applyBorder="1" applyAlignment="1" applyProtection="1">
      <alignment horizontal="center" vertical="center"/>
    </xf>
    <xf numFmtId="4" fontId="25" fillId="15" borderId="22" xfId="2" applyNumberFormat="1" applyFont="1" applyFill="1" applyBorder="1" applyAlignment="1">
      <alignment horizontal="center" vertical="center"/>
    </xf>
    <xf numFmtId="4" fontId="25" fillId="15" borderId="14" xfId="2" applyNumberFormat="1" applyFont="1" applyFill="1" applyBorder="1" applyAlignment="1">
      <alignment horizontal="center" vertical="center"/>
    </xf>
    <xf numFmtId="4" fontId="25" fillId="15" borderId="25" xfId="2" applyNumberFormat="1" applyFont="1" applyFill="1" applyBorder="1" applyAlignment="1">
      <alignment horizontal="center" vertical="center"/>
    </xf>
    <xf numFmtId="2" fontId="9" fillId="5" borderId="22" xfId="2" applyNumberFormat="1" applyFont="1" applyFill="1" applyBorder="1" applyAlignment="1" applyProtection="1">
      <alignment horizontal="center" vertical="center"/>
      <protection locked="0"/>
    </xf>
    <xf numFmtId="2" fontId="9" fillId="5" borderId="14" xfId="2" applyNumberFormat="1" applyFont="1" applyFill="1" applyBorder="1" applyAlignment="1" applyProtection="1">
      <alignment horizontal="center" vertical="center"/>
      <protection locked="0"/>
    </xf>
    <xf numFmtId="2" fontId="9" fillId="5" borderId="25" xfId="2" applyNumberFormat="1" applyFont="1" applyFill="1" applyBorder="1" applyAlignment="1" applyProtection="1">
      <alignment horizontal="center" vertical="center"/>
      <protection locked="0"/>
    </xf>
    <xf numFmtId="2" fontId="9" fillId="15" borderId="22" xfId="2" applyNumberFormat="1" applyFont="1" applyFill="1" applyBorder="1" applyAlignment="1" applyProtection="1">
      <alignment horizontal="center" vertical="center"/>
      <protection locked="0"/>
    </xf>
    <xf numFmtId="2" fontId="9" fillId="15" borderId="14" xfId="2" applyNumberFormat="1" applyFont="1" applyFill="1" applyBorder="1" applyAlignment="1" applyProtection="1">
      <alignment horizontal="center" vertical="center"/>
      <protection locked="0"/>
    </xf>
    <xf numFmtId="2" fontId="9" fillId="15" borderId="25" xfId="2" applyNumberFormat="1" applyFont="1" applyFill="1" applyBorder="1" applyAlignment="1" applyProtection="1">
      <alignment horizontal="center" vertical="center"/>
      <protection locked="0"/>
    </xf>
    <xf numFmtId="2" fontId="9" fillId="29" borderId="22" xfId="2" applyNumberFormat="1" applyFont="1" applyFill="1" applyBorder="1" applyAlignment="1" applyProtection="1">
      <alignment horizontal="center" vertical="center"/>
      <protection locked="0"/>
    </xf>
    <xf numFmtId="2" fontId="9" fillId="29" borderId="14" xfId="2" applyNumberFormat="1" applyFont="1" applyFill="1" applyBorder="1" applyAlignment="1" applyProtection="1">
      <alignment horizontal="center" vertical="center"/>
      <protection locked="0"/>
    </xf>
    <xf numFmtId="2" fontId="9" fillId="29" borderId="25" xfId="2" applyNumberFormat="1" applyFont="1" applyFill="1" applyBorder="1" applyAlignment="1" applyProtection="1">
      <alignment horizontal="center" vertical="center"/>
      <protection locked="0"/>
    </xf>
    <xf numFmtId="2" fontId="9" fillId="23" borderId="22" xfId="2" applyNumberFormat="1" applyFont="1" applyFill="1" applyBorder="1" applyAlignment="1" applyProtection="1">
      <alignment horizontal="center" vertical="center"/>
      <protection locked="0"/>
    </xf>
    <xf numFmtId="2" fontId="9" fillId="23" borderId="14" xfId="2" applyNumberFormat="1" applyFont="1" applyFill="1" applyBorder="1" applyAlignment="1" applyProtection="1">
      <alignment horizontal="center" vertical="center"/>
      <protection locked="0"/>
    </xf>
    <xf numFmtId="2" fontId="9" fillId="23" borderId="25" xfId="2" applyNumberFormat="1" applyFont="1" applyFill="1" applyBorder="1" applyAlignment="1" applyProtection="1">
      <alignment horizontal="center" vertical="center"/>
      <protection locked="0"/>
    </xf>
    <xf numFmtId="175" fontId="9" fillId="5" borderId="22" xfId="2" applyNumberFormat="1" applyFont="1" applyFill="1" applyBorder="1" applyAlignment="1" applyProtection="1">
      <alignment horizontal="center" vertical="center"/>
      <protection locked="0"/>
    </xf>
    <xf numFmtId="175" fontId="9" fillId="5" borderId="14" xfId="2" applyNumberFormat="1" applyFont="1" applyFill="1" applyBorder="1" applyAlignment="1" applyProtection="1">
      <alignment horizontal="center" vertical="center"/>
      <protection locked="0"/>
    </xf>
    <xf numFmtId="175" fontId="9" fillId="5" borderId="25" xfId="2" applyNumberFormat="1" applyFont="1" applyFill="1" applyBorder="1" applyAlignment="1" applyProtection="1">
      <alignment horizontal="center" vertical="center"/>
      <protection locked="0"/>
    </xf>
    <xf numFmtId="0" fontId="9" fillId="9" borderId="22" xfId="0" applyFont="1" applyFill="1" applyBorder="1" applyAlignment="1">
      <alignment horizontal="center" vertical="center" wrapText="1"/>
    </xf>
    <xf numFmtId="0" fontId="9" fillId="9" borderId="14" xfId="0" applyFont="1" applyFill="1" applyBorder="1" applyAlignment="1">
      <alignment horizontal="center" vertical="center" wrapText="1"/>
    </xf>
    <xf numFmtId="0" fontId="9" fillId="9" borderId="25" xfId="0" applyFont="1" applyFill="1" applyBorder="1" applyAlignment="1">
      <alignment horizontal="center" vertical="center" wrapText="1"/>
    </xf>
    <xf numFmtId="9" fontId="9" fillId="5" borderId="22" xfId="2" applyFont="1" applyFill="1" applyBorder="1" applyAlignment="1" applyProtection="1">
      <alignment horizontal="center" vertical="center"/>
    </xf>
    <xf numFmtId="9" fontId="9" fillId="15" borderId="22" xfId="2" applyFont="1" applyFill="1" applyBorder="1" applyAlignment="1">
      <alignment horizontal="center" vertical="center"/>
    </xf>
    <xf numFmtId="9" fontId="9" fillId="29" borderId="22" xfId="2" applyFont="1" applyFill="1" applyBorder="1" applyAlignment="1">
      <alignment horizontal="center" vertical="center"/>
    </xf>
    <xf numFmtId="9" fontId="9" fillId="9" borderId="22" xfId="2" applyFont="1" applyFill="1" applyBorder="1" applyAlignment="1">
      <alignment horizontal="center" vertical="center"/>
    </xf>
    <xf numFmtId="9" fontId="9" fillId="5" borderId="14" xfId="2" applyFont="1" applyFill="1" applyBorder="1" applyAlignment="1" applyProtection="1">
      <alignment horizontal="center" vertical="center"/>
    </xf>
    <xf numFmtId="9" fontId="9" fillId="15" borderId="14" xfId="2" applyFont="1" applyFill="1" applyBorder="1" applyAlignment="1">
      <alignment horizontal="center" vertical="center"/>
    </xf>
    <xf numFmtId="9" fontId="9" fillId="29" borderId="14" xfId="2" applyFont="1" applyFill="1" applyBorder="1" applyAlignment="1">
      <alignment horizontal="center" vertical="center"/>
    </xf>
    <xf numFmtId="9" fontId="9" fillId="9" borderId="14" xfId="2" applyFont="1" applyFill="1" applyBorder="1" applyAlignment="1">
      <alignment horizontal="center" vertical="center"/>
    </xf>
    <xf numFmtId="9" fontId="9" fillId="5" borderId="25" xfId="2" applyFont="1" applyFill="1" applyBorder="1" applyAlignment="1" applyProtection="1">
      <alignment horizontal="center" vertical="center"/>
    </xf>
    <xf numFmtId="9" fontId="9" fillId="15" borderId="25" xfId="2" applyFont="1" applyFill="1" applyBorder="1" applyAlignment="1">
      <alignment horizontal="center" vertical="center"/>
    </xf>
    <xf numFmtId="9" fontId="9" fillId="29" borderId="25" xfId="2" applyFont="1" applyFill="1" applyBorder="1" applyAlignment="1">
      <alignment horizontal="center" vertical="center"/>
    </xf>
    <xf numFmtId="9" fontId="9" fillId="9" borderId="25" xfId="2" applyFont="1" applyFill="1" applyBorder="1" applyAlignment="1">
      <alignment horizontal="center" vertical="center"/>
    </xf>
    <xf numFmtId="173" fontId="9" fillId="21" borderId="22" xfId="0" applyNumberFormat="1" applyFont="1" applyFill="1" applyBorder="1" applyAlignment="1">
      <alignment vertical="center" wrapText="1"/>
    </xf>
    <xf numFmtId="173" fontId="9" fillId="21" borderId="14" xfId="0" applyNumberFormat="1" applyFont="1" applyFill="1" applyBorder="1" applyAlignment="1">
      <alignment vertical="center" wrapText="1"/>
    </xf>
    <xf numFmtId="173" fontId="9" fillId="21" borderId="25" xfId="0" applyNumberFormat="1" applyFont="1" applyFill="1" applyBorder="1" applyAlignment="1">
      <alignment vertical="center" wrapText="1"/>
    </xf>
    <xf numFmtId="0" fontId="12" fillId="0" borderId="38" xfId="0" applyFont="1" applyBorder="1" applyAlignment="1">
      <alignment vertical="center" wrapText="1"/>
    </xf>
    <xf numFmtId="0" fontId="12" fillId="0" borderId="36" xfId="0" applyFont="1" applyBorder="1" applyAlignment="1">
      <alignment vertical="center" wrapText="1"/>
    </xf>
    <xf numFmtId="0" fontId="12" fillId="0" borderId="40" xfId="0" applyFont="1" applyBorder="1" applyAlignment="1">
      <alignment vertical="center" wrapText="1"/>
    </xf>
    <xf numFmtId="9" fontId="25" fillId="5" borderId="22" xfId="2" applyFont="1" applyFill="1" applyBorder="1" applyAlignment="1" applyProtection="1">
      <alignment horizontal="center" vertical="center"/>
    </xf>
    <xf numFmtId="9" fontId="25" fillId="15" borderId="22" xfId="2" applyFont="1" applyFill="1" applyBorder="1" applyAlignment="1">
      <alignment horizontal="center" vertical="center"/>
    </xf>
    <xf numFmtId="9" fontId="25" fillId="29" borderId="22" xfId="2" applyFont="1" applyFill="1" applyBorder="1" applyAlignment="1">
      <alignment horizontal="center" vertical="center"/>
    </xf>
    <xf numFmtId="9" fontId="25" fillId="9" borderId="22" xfId="2" applyFont="1" applyFill="1" applyBorder="1" applyAlignment="1">
      <alignment horizontal="center" vertical="center"/>
    </xf>
    <xf numFmtId="9" fontId="25" fillId="5" borderId="14" xfId="2" applyFont="1" applyFill="1" applyBorder="1" applyAlignment="1" applyProtection="1">
      <alignment horizontal="center" vertical="center"/>
    </xf>
    <xf numFmtId="9" fontId="25" fillId="15" borderId="14" xfId="2" applyFont="1" applyFill="1" applyBorder="1" applyAlignment="1">
      <alignment horizontal="center" vertical="center"/>
    </xf>
    <xf numFmtId="9" fontId="25" fillId="29" borderId="14" xfId="2" applyFont="1" applyFill="1" applyBorder="1" applyAlignment="1">
      <alignment horizontal="center" vertical="center"/>
    </xf>
    <xf numFmtId="9" fontId="25" fillId="9" borderId="14" xfId="2" applyFont="1" applyFill="1" applyBorder="1" applyAlignment="1">
      <alignment horizontal="center" vertical="center"/>
    </xf>
    <xf numFmtId="9" fontId="25" fillId="5" borderId="25" xfId="2" applyFont="1" applyFill="1" applyBorder="1" applyAlignment="1" applyProtection="1">
      <alignment horizontal="center" vertical="center"/>
    </xf>
    <xf numFmtId="9" fontId="25" fillId="15" borderId="25" xfId="2" applyFont="1" applyFill="1" applyBorder="1" applyAlignment="1">
      <alignment horizontal="center" vertical="center"/>
    </xf>
    <xf numFmtId="9" fontId="25" fillId="29" borderId="25" xfId="2" applyFont="1" applyFill="1" applyBorder="1" applyAlignment="1">
      <alignment horizontal="center" vertical="center"/>
    </xf>
    <xf numFmtId="9" fontId="25" fillId="9" borderId="25" xfId="2" applyFont="1" applyFill="1" applyBorder="1" applyAlignment="1">
      <alignment horizontal="center" vertical="center"/>
    </xf>
    <xf numFmtId="3" fontId="9" fillId="24" borderId="22" xfId="2" applyNumberFormat="1" applyFont="1" applyFill="1" applyBorder="1" applyAlignment="1">
      <alignment horizontal="center" vertical="center"/>
    </xf>
    <xf numFmtId="49" fontId="25" fillId="5" borderId="22" xfId="2" applyNumberFormat="1" applyFont="1" applyFill="1" applyBorder="1" applyAlignment="1" applyProtection="1">
      <alignment horizontal="center" vertical="center"/>
    </xf>
    <xf numFmtId="3" fontId="9" fillId="24" borderId="14" xfId="2" applyNumberFormat="1" applyFont="1" applyFill="1" applyBorder="1" applyAlignment="1">
      <alignment horizontal="center" vertical="center"/>
    </xf>
    <xf numFmtId="49" fontId="25" fillId="5" borderId="14" xfId="2" applyNumberFormat="1" applyFont="1" applyFill="1" applyBorder="1" applyAlignment="1" applyProtection="1">
      <alignment horizontal="center" vertical="center"/>
    </xf>
    <xf numFmtId="3" fontId="9" fillId="24" borderId="25" xfId="2" applyNumberFormat="1" applyFont="1" applyFill="1" applyBorder="1" applyAlignment="1">
      <alignment horizontal="center" vertical="center"/>
    </xf>
    <xf numFmtId="49" fontId="25" fillId="5" borderId="25" xfId="2" applyNumberFormat="1" applyFont="1" applyFill="1" applyBorder="1" applyAlignment="1" applyProtection="1">
      <alignment horizontal="center" vertical="center"/>
    </xf>
    <xf numFmtId="0" fontId="9" fillId="9" borderId="22" xfId="0" applyFont="1" applyFill="1" applyBorder="1" applyAlignment="1">
      <alignment vertical="center" wrapText="1"/>
    </xf>
    <xf numFmtId="0" fontId="9" fillId="9" borderId="14" xfId="0" applyFont="1" applyFill="1" applyBorder="1" applyAlignment="1">
      <alignment vertical="center" wrapText="1"/>
    </xf>
    <xf numFmtId="0" fontId="9" fillId="9" borderId="25" xfId="0" applyFont="1" applyFill="1" applyBorder="1" applyAlignment="1">
      <alignment vertical="center" wrapText="1"/>
    </xf>
    <xf numFmtId="9" fontId="9" fillId="24" borderId="22" xfId="2" applyFont="1" applyFill="1" applyBorder="1" applyAlignment="1">
      <alignment horizontal="center" vertical="center"/>
    </xf>
    <xf numFmtId="9" fontId="9" fillId="24" borderId="14" xfId="2" applyFont="1" applyFill="1" applyBorder="1" applyAlignment="1">
      <alignment horizontal="center" vertical="center"/>
    </xf>
    <xf numFmtId="9" fontId="9" fillId="24" borderId="25" xfId="2" applyFont="1" applyFill="1" applyBorder="1" applyAlignment="1">
      <alignment horizontal="center" vertical="center"/>
    </xf>
    <xf numFmtId="1" fontId="25" fillId="5" borderId="22" xfId="2" applyNumberFormat="1" applyFont="1" applyFill="1" applyBorder="1" applyAlignment="1" applyProtection="1">
      <alignment horizontal="center" vertical="center"/>
    </xf>
    <xf numFmtId="1" fontId="25" fillId="15" borderId="22" xfId="2" applyNumberFormat="1" applyFont="1" applyFill="1" applyBorder="1" applyAlignment="1">
      <alignment horizontal="center" vertical="center"/>
    </xf>
    <xf numFmtId="1" fontId="25" fillId="29" borderId="22" xfId="2" applyNumberFormat="1" applyFont="1" applyFill="1" applyBorder="1" applyAlignment="1">
      <alignment horizontal="center" vertical="center"/>
    </xf>
    <xf numFmtId="49" fontId="25" fillId="9" borderId="22" xfId="2" applyNumberFormat="1" applyFont="1" applyFill="1" applyBorder="1" applyAlignment="1">
      <alignment horizontal="center" vertical="center"/>
    </xf>
    <xf numFmtId="1" fontId="25" fillId="5" borderId="14" xfId="2" applyNumberFormat="1" applyFont="1" applyFill="1" applyBorder="1" applyAlignment="1" applyProtection="1">
      <alignment horizontal="center" vertical="center"/>
    </xf>
    <xf numFmtId="1" fontId="25" fillId="15" borderId="14" xfId="2" applyNumberFormat="1" applyFont="1" applyFill="1" applyBorder="1" applyAlignment="1">
      <alignment horizontal="center" vertical="center"/>
    </xf>
    <xf numFmtId="1" fontId="25" fillId="29" borderId="14" xfId="2" applyNumberFormat="1" applyFont="1" applyFill="1" applyBorder="1" applyAlignment="1">
      <alignment horizontal="center" vertical="center"/>
    </xf>
    <xf numFmtId="49" fontId="25" fillId="9" borderId="14" xfId="2" applyNumberFormat="1" applyFont="1" applyFill="1" applyBorder="1" applyAlignment="1">
      <alignment horizontal="center" vertical="center"/>
    </xf>
    <xf numFmtId="1" fontId="25" fillId="5" borderId="25" xfId="2" applyNumberFormat="1" applyFont="1" applyFill="1" applyBorder="1" applyAlignment="1" applyProtection="1">
      <alignment horizontal="center" vertical="center"/>
    </xf>
    <xf numFmtId="1" fontId="25" fillId="15" borderId="25" xfId="2" applyNumberFormat="1" applyFont="1" applyFill="1" applyBorder="1" applyAlignment="1">
      <alignment horizontal="center" vertical="center"/>
    </xf>
    <xf numFmtId="1" fontId="25" fillId="29" borderId="25" xfId="2" applyNumberFormat="1" applyFont="1" applyFill="1" applyBorder="1" applyAlignment="1">
      <alignment horizontal="center" vertical="center"/>
    </xf>
    <xf numFmtId="49" fontId="25" fillId="9" borderId="25" xfId="2" applyNumberFormat="1" applyFont="1" applyFill="1" applyBorder="1" applyAlignment="1">
      <alignment horizontal="center" vertical="center"/>
    </xf>
    <xf numFmtId="0" fontId="12" fillId="11" borderId="0" xfId="0" applyFont="1" applyFill="1" applyAlignment="1">
      <alignment vertical="center"/>
    </xf>
  </cellXfs>
  <cellStyles count="11">
    <cellStyle name="KPT06_contrast" xfId="6" xr:uid="{00000000-0005-0000-0000-000000000000}"/>
    <cellStyle name="KPT06_fill" xfId="7" xr:uid="{00000000-0005-0000-0000-000001000000}"/>
    <cellStyle name="KPT06_Main" xfId="5" xr:uid="{00000000-0005-0000-0000-000002000000}"/>
    <cellStyle name="Millares" xfId="1" builtinId="3"/>
    <cellStyle name="Millares [0]" xfId="8" builtinId="6"/>
    <cellStyle name="Millares 2" xfId="9" xr:uid="{78630FFC-3CBC-4A80-89E7-AD74E28A0371}"/>
    <cellStyle name="Normal" xfId="0" builtinId="0"/>
    <cellStyle name="Normal 2" xfId="3" xr:uid="{00000000-0005-0000-0000-000005000000}"/>
    <cellStyle name="Normal 2 2" xfId="4" xr:uid="{00000000-0005-0000-0000-000006000000}"/>
    <cellStyle name="Normal 2 3" xfId="10" xr:uid="{59B95224-8BEC-4FAE-959F-6775FE556FFC}"/>
    <cellStyle name="Porcentaje" xfId="2" builtinId="5"/>
  </cellStyles>
  <dxfs count="439">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color theme="1"/>
      </font>
      <fill>
        <patternFill patternType="solid">
          <fgColor rgb="FF00B050"/>
          <bgColor rgb="FF00B050"/>
        </patternFill>
      </fill>
    </dxf>
    <dxf>
      <font>
        <b/>
        <color theme="1"/>
      </font>
      <fill>
        <patternFill patternType="solid">
          <fgColor rgb="FF00B050"/>
          <bgColor rgb="FF00B050"/>
        </patternFill>
      </fill>
    </dxf>
    <dxf>
      <font>
        <b/>
        <color theme="1"/>
      </font>
      <fill>
        <patternFill patternType="solid">
          <fgColor rgb="FF00B050"/>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s>
  <tableStyles count="0" defaultTableStyle="TableStyleMedium2" defaultPivotStyle="PivotStyleLight16"/>
  <colors>
    <mruColors>
      <color rgb="FF9966FF"/>
      <color rgb="FFCC99FF"/>
      <color rgb="FFE0C1FF"/>
      <color rgb="FFCC66FF"/>
      <color rgb="FFD7AFFF"/>
      <color rgb="FFD6C1FF"/>
      <color rgb="FFFFFF99"/>
      <color rgb="FFFFFF66"/>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externalLink" Target="externalLinks/externalLink29.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2" name="Imagen 1">
          <a:extLst>
            <a:ext uri="{FF2B5EF4-FFF2-40B4-BE49-F238E27FC236}">
              <a16:creationId xmlns:a16="http://schemas.microsoft.com/office/drawing/2014/main" id="{ED59AE0C-38F3-4F8B-8DA6-EC534204653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85667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 name="Imagen 2">
          <a:extLst>
            <a:ext uri="{FF2B5EF4-FFF2-40B4-BE49-F238E27FC236}">
              <a16:creationId xmlns:a16="http://schemas.microsoft.com/office/drawing/2014/main" id="{11DE5386-D014-446E-A393-20E39EDB7C6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4" name="Imagen 3">
          <a:extLst>
            <a:ext uri="{FF2B5EF4-FFF2-40B4-BE49-F238E27FC236}">
              <a16:creationId xmlns:a16="http://schemas.microsoft.com/office/drawing/2014/main" id="{87AB23BC-3DA0-4231-B67E-1D2955B492A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91335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5" name="Imagen 4">
          <a:extLst>
            <a:ext uri="{FF2B5EF4-FFF2-40B4-BE49-F238E27FC236}">
              <a16:creationId xmlns:a16="http://schemas.microsoft.com/office/drawing/2014/main" id="{68E3F4EB-3AB3-4C16-86E3-93CD699F2F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59008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6" name="Imagen 5">
          <a:extLst>
            <a:ext uri="{FF2B5EF4-FFF2-40B4-BE49-F238E27FC236}">
              <a16:creationId xmlns:a16="http://schemas.microsoft.com/office/drawing/2014/main" id="{166F6330-65DB-49A3-A4A2-28B07A991A6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61832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7" name="Imagen 6">
          <a:extLst>
            <a:ext uri="{FF2B5EF4-FFF2-40B4-BE49-F238E27FC236}">
              <a16:creationId xmlns:a16="http://schemas.microsoft.com/office/drawing/2014/main" id="{37D9DB97-28D8-48B0-842F-E4AC73EF257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8" name="Imagen 7">
          <a:extLst>
            <a:ext uri="{FF2B5EF4-FFF2-40B4-BE49-F238E27FC236}">
              <a16:creationId xmlns:a16="http://schemas.microsoft.com/office/drawing/2014/main" id="{E985EF9D-E769-4778-8C18-7149A8538AB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62888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9" name="Imagen 8">
          <a:extLst>
            <a:ext uri="{FF2B5EF4-FFF2-40B4-BE49-F238E27FC236}">
              <a16:creationId xmlns:a16="http://schemas.microsoft.com/office/drawing/2014/main" id="{86E5D49A-EEE2-4C0D-AF86-0E68B48764B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116221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0" name="Imagen 9">
          <a:extLst>
            <a:ext uri="{FF2B5EF4-FFF2-40B4-BE49-F238E27FC236}">
              <a16:creationId xmlns:a16="http://schemas.microsoft.com/office/drawing/2014/main" id="{E769D0F2-847D-49C9-B7D8-02D423D6703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143654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1" name="Imagen 10">
          <a:extLst>
            <a:ext uri="{FF2B5EF4-FFF2-40B4-BE49-F238E27FC236}">
              <a16:creationId xmlns:a16="http://schemas.microsoft.com/office/drawing/2014/main" id="{7D355954-4C70-4798-A2C4-E28545B7CBC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71466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2" name="Imagen 11">
          <a:extLst>
            <a:ext uri="{FF2B5EF4-FFF2-40B4-BE49-F238E27FC236}">
              <a16:creationId xmlns:a16="http://schemas.microsoft.com/office/drawing/2014/main" id="{ECEB46CD-8CBE-46B6-909F-7100E2C9986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241797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3" name="Imagen 12">
          <a:extLst>
            <a:ext uri="{FF2B5EF4-FFF2-40B4-BE49-F238E27FC236}">
              <a16:creationId xmlns:a16="http://schemas.microsoft.com/office/drawing/2014/main" id="{90AAB077-4CE4-48FE-BBC9-7CB2F1BB150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765328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4" name="Imagen 13">
          <a:extLst>
            <a:ext uri="{FF2B5EF4-FFF2-40B4-BE49-F238E27FC236}">
              <a16:creationId xmlns:a16="http://schemas.microsoft.com/office/drawing/2014/main" id="{7B089246-D805-4836-AC6C-29404E45F82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4457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5" name="Imagen 14">
          <a:extLst>
            <a:ext uri="{FF2B5EF4-FFF2-40B4-BE49-F238E27FC236}">
              <a16:creationId xmlns:a16="http://schemas.microsoft.com/office/drawing/2014/main" id="{B61E35C8-FBC5-44D4-A7F7-E3B4BCDCD14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5892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6" name="Imagen 15">
          <a:extLst>
            <a:ext uri="{FF2B5EF4-FFF2-40B4-BE49-F238E27FC236}">
              <a16:creationId xmlns:a16="http://schemas.microsoft.com/office/drawing/2014/main" id="{A2D20EFC-3127-4B26-AA58-E1812704711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640165" y="229235"/>
          <a:ext cx="720000" cy="72000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52</xdr:col>
      <xdr:colOff>761991</xdr:colOff>
      <xdr:row>124</xdr:row>
      <xdr:rowOff>41032</xdr:rowOff>
    </xdr:from>
    <xdr:ext cx="720000" cy="720000"/>
    <xdr:pic>
      <xdr:nvPicPr>
        <xdr:cNvPr id="2" name="Imagen 1">
          <a:extLst>
            <a:ext uri="{FF2B5EF4-FFF2-40B4-BE49-F238E27FC236}">
              <a16:creationId xmlns:a16="http://schemas.microsoft.com/office/drawing/2014/main" id="{360051F9-EA75-45CB-B12F-AEA7C2DDC82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2638951" y="56002312"/>
          <a:ext cx="720000" cy="720000"/>
        </a:xfrm>
        <a:prstGeom prst="rect">
          <a:avLst/>
        </a:prstGeom>
      </xdr:spPr>
    </xdr:pic>
    <xdr:clientData/>
  </xdr:oneCellAnchor>
  <xdr:oneCellAnchor>
    <xdr:from>
      <xdr:col>8</xdr:col>
      <xdr:colOff>177165</xdr:colOff>
      <xdr:row>1</xdr:row>
      <xdr:rowOff>36195</xdr:rowOff>
    </xdr:from>
    <xdr:ext cx="720000" cy="720000"/>
    <xdr:pic>
      <xdr:nvPicPr>
        <xdr:cNvPr id="3" name="Imagen 2">
          <a:extLst>
            <a:ext uri="{FF2B5EF4-FFF2-40B4-BE49-F238E27FC236}">
              <a16:creationId xmlns:a16="http://schemas.microsoft.com/office/drawing/2014/main" id="{1A981C73-C4AE-4B07-BBAD-5BC85789FF4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86277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4" name="Imagen 3">
          <a:extLst>
            <a:ext uri="{FF2B5EF4-FFF2-40B4-BE49-F238E27FC236}">
              <a16:creationId xmlns:a16="http://schemas.microsoft.com/office/drawing/2014/main" id="{F2BD2122-8EEC-4717-9F7F-9833D7A01A2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5" name="Imagen 4">
          <a:extLst>
            <a:ext uri="{FF2B5EF4-FFF2-40B4-BE49-F238E27FC236}">
              <a16:creationId xmlns:a16="http://schemas.microsoft.com/office/drawing/2014/main" id="{4F744A14-D138-47E2-B094-DBABA4309CC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111909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6" name="Imagen 5">
          <a:extLst>
            <a:ext uri="{FF2B5EF4-FFF2-40B4-BE49-F238E27FC236}">
              <a16:creationId xmlns:a16="http://schemas.microsoft.com/office/drawing/2014/main" id="{5D9A172F-5EAE-4A69-994C-0C67C3A6F29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610655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7" name="Imagen 6">
          <a:extLst>
            <a:ext uri="{FF2B5EF4-FFF2-40B4-BE49-F238E27FC236}">
              <a16:creationId xmlns:a16="http://schemas.microsoft.com/office/drawing/2014/main" id="{B0A0D4C1-6E99-4BCC-A7D6-34E708DB9F2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638894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8" name="Imagen 7">
          <a:extLst>
            <a:ext uri="{FF2B5EF4-FFF2-40B4-BE49-F238E27FC236}">
              <a16:creationId xmlns:a16="http://schemas.microsoft.com/office/drawing/2014/main" id="{A83EACBB-8873-44A1-98B5-D2D0FE67A9A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9" name="Imagen 8">
          <a:extLst>
            <a:ext uri="{FF2B5EF4-FFF2-40B4-BE49-F238E27FC236}">
              <a16:creationId xmlns:a16="http://schemas.microsoft.com/office/drawing/2014/main" id="{F7551AE8-0689-4633-A5A7-FA44A5B9523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83462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10" name="Imagen 9">
          <a:extLst>
            <a:ext uri="{FF2B5EF4-FFF2-40B4-BE49-F238E27FC236}">
              <a16:creationId xmlns:a16="http://schemas.microsoft.com/office/drawing/2014/main" id="{3C27E077-24D7-4E84-B19E-0AC2E53B600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139081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11" name="Imagen 10">
          <a:extLst>
            <a:ext uri="{FF2B5EF4-FFF2-40B4-BE49-F238E27FC236}">
              <a16:creationId xmlns:a16="http://schemas.microsoft.com/office/drawing/2014/main" id="{5A3951CA-B2FF-4CF4-A3C5-34AAC337724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166514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12" name="Imagen 11">
          <a:extLst>
            <a:ext uri="{FF2B5EF4-FFF2-40B4-BE49-F238E27FC236}">
              <a16:creationId xmlns:a16="http://schemas.microsoft.com/office/drawing/2014/main" id="{BD5F226A-BB40-4BB1-A999-0AC8812E986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73447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13" name="Imagen 12">
          <a:extLst>
            <a:ext uri="{FF2B5EF4-FFF2-40B4-BE49-F238E27FC236}">
              <a16:creationId xmlns:a16="http://schemas.microsoft.com/office/drawing/2014/main" id="{F1A5E3D5-EA2E-4443-BFAC-4F46B5A7AAF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263895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14" name="Imagen 13">
          <a:extLst>
            <a:ext uri="{FF2B5EF4-FFF2-40B4-BE49-F238E27FC236}">
              <a16:creationId xmlns:a16="http://schemas.microsoft.com/office/drawing/2014/main" id="{EFD7356B-4D2E-48EC-B347-029574E5468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788950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15" name="Imagen 14">
          <a:extLst>
            <a:ext uri="{FF2B5EF4-FFF2-40B4-BE49-F238E27FC236}">
              <a16:creationId xmlns:a16="http://schemas.microsoft.com/office/drawing/2014/main" id="{6448FF12-4461-4CFC-AFBC-11F73C3B638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57528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16" name="Imagen 15">
          <a:extLst>
            <a:ext uri="{FF2B5EF4-FFF2-40B4-BE49-F238E27FC236}">
              <a16:creationId xmlns:a16="http://schemas.microsoft.com/office/drawing/2014/main" id="{0E434464-5C6F-4C80-8F49-8A97B260784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71879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7" name="Imagen 16">
          <a:extLst>
            <a:ext uri="{FF2B5EF4-FFF2-40B4-BE49-F238E27FC236}">
              <a16:creationId xmlns:a16="http://schemas.microsoft.com/office/drawing/2014/main" id="{D6957787-44BB-4D58-ACBD-68D4D2E486A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777325" y="221615"/>
          <a:ext cx="720000" cy="720000"/>
        </a:xfrm>
        <a:prstGeom prst="rect">
          <a:avLst/>
        </a:prstGeom>
      </xdr:spPr>
    </xdr:pic>
    <xdr:clientData/>
  </xdr:oneCellAnchor>
  <xdr:oneCellAnchor>
    <xdr:from>
      <xdr:col>8</xdr:col>
      <xdr:colOff>177165</xdr:colOff>
      <xdr:row>47</xdr:row>
      <xdr:rowOff>36195</xdr:rowOff>
    </xdr:from>
    <xdr:ext cx="720000" cy="720000"/>
    <xdr:pic>
      <xdr:nvPicPr>
        <xdr:cNvPr id="18" name="Imagen 17">
          <a:extLst>
            <a:ext uri="{FF2B5EF4-FFF2-40B4-BE49-F238E27FC236}">
              <a16:creationId xmlns:a16="http://schemas.microsoft.com/office/drawing/2014/main" id="{FE0CBF7A-1BAF-4FCA-8A69-3AE12BF1281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8627745" y="20320635"/>
          <a:ext cx="720000" cy="720000"/>
        </a:xfrm>
        <a:prstGeom prst="rect">
          <a:avLst/>
        </a:prstGeom>
      </xdr:spPr>
    </xdr:pic>
    <xdr:clientData/>
  </xdr:oneCellAnchor>
  <xdr:oneCellAnchor>
    <xdr:from>
      <xdr:col>1</xdr:col>
      <xdr:colOff>323850</xdr:colOff>
      <xdr:row>47</xdr:row>
      <xdr:rowOff>36195</xdr:rowOff>
    </xdr:from>
    <xdr:ext cx="540000" cy="720000"/>
    <xdr:pic>
      <xdr:nvPicPr>
        <xdr:cNvPr id="19" name="Imagen 18">
          <a:extLst>
            <a:ext uri="{FF2B5EF4-FFF2-40B4-BE49-F238E27FC236}">
              <a16:creationId xmlns:a16="http://schemas.microsoft.com/office/drawing/2014/main" id="{17855A74-0064-4B9D-9045-AF1E3ED2381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0320635"/>
          <a:ext cx="540000" cy="720000"/>
        </a:xfrm>
        <a:prstGeom prst="rect">
          <a:avLst/>
        </a:prstGeom>
      </xdr:spPr>
    </xdr:pic>
    <xdr:clientData/>
  </xdr:oneCellAnchor>
  <xdr:oneCellAnchor>
    <xdr:from>
      <xdr:col>27</xdr:col>
      <xdr:colOff>326679</xdr:colOff>
      <xdr:row>47</xdr:row>
      <xdr:rowOff>35229</xdr:rowOff>
    </xdr:from>
    <xdr:ext cx="540000" cy="720000"/>
    <xdr:pic>
      <xdr:nvPicPr>
        <xdr:cNvPr id="20" name="Imagen 19">
          <a:extLst>
            <a:ext uri="{FF2B5EF4-FFF2-40B4-BE49-F238E27FC236}">
              <a16:creationId xmlns:a16="http://schemas.microsoft.com/office/drawing/2014/main" id="{A53D5096-EFD4-44B8-AB76-CB172CD377E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1119099" y="20319669"/>
          <a:ext cx="540000" cy="720000"/>
        </a:xfrm>
        <a:prstGeom prst="rect">
          <a:avLst/>
        </a:prstGeom>
      </xdr:spPr>
    </xdr:pic>
    <xdr:clientData/>
  </xdr:oneCellAnchor>
  <xdr:oneCellAnchor>
    <xdr:from>
      <xdr:col>45</xdr:col>
      <xdr:colOff>43659</xdr:colOff>
      <xdr:row>47</xdr:row>
      <xdr:rowOff>40743</xdr:rowOff>
    </xdr:from>
    <xdr:ext cx="108000" cy="720000"/>
    <xdr:pic>
      <xdr:nvPicPr>
        <xdr:cNvPr id="21" name="Imagen 20">
          <a:extLst>
            <a:ext uri="{FF2B5EF4-FFF2-40B4-BE49-F238E27FC236}">
              <a16:creationId xmlns:a16="http://schemas.microsoft.com/office/drawing/2014/main" id="{A3C55809-36D2-4A96-81F0-F25CBC5171F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6106559" y="20325183"/>
          <a:ext cx="108000" cy="720000"/>
        </a:xfrm>
        <a:prstGeom prst="rect">
          <a:avLst/>
        </a:prstGeom>
      </xdr:spPr>
    </xdr:pic>
    <xdr:clientData/>
  </xdr:oneCellAnchor>
  <xdr:oneCellAnchor>
    <xdr:from>
      <xdr:col>45</xdr:col>
      <xdr:colOff>326040</xdr:colOff>
      <xdr:row>47</xdr:row>
      <xdr:rowOff>37375</xdr:rowOff>
    </xdr:from>
    <xdr:ext cx="540000" cy="720000"/>
    <xdr:pic>
      <xdr:nvPicPr>
        <xdr:cNvPr id="22" name="Imagen 21">
          <a:extLst>
            <a:ext uri="{FF2B5EF4-FFF2-40B4-BE49-F238E27FC236}">
              <a16:creationId xmlns:a16="http://schemas.microsoft.com/office/drawing/2014/main" id="{3781253C-C5EB-40F0-8056-48BE63E1FEE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6388940" y="20321815"/>
          <a:ext cx="540000" cy="720000"/>
        </a:xfrm>
        <a:prstGeom prst="rect">
          <a:avLst/>
        </a:prstGeom>
      </xdr:spPr>
    </xdr:pic>
    <xdr:clientData/>
  </xdr:oneCellAnchor>
  <xdr:oneCellAnchor>
    <xdr:from>
      <xdr:col>1</xdr:col>
      <xdr:colOff>44548</xdr:colOff>
      <xdr:row>47</xdr:row>
      <xdr:rowOff>37514</xdr:rowOff>
    </xdr:from>
    <xdr:ext cx="108000" cy="720000"/>
    <xdr:pic>
      <xdr:nvPicPr>
        <xdr:cNvPr id="23" name="Imagen 22">
          <a:extLst>
            <a:ext uri="{FF2B5EF4-FFF2-40B4-BE49-F238E27FC236}">
              <a16:creationId xmlns:a16="http://schemas.microsoft.com/office/drawing/2014/main" id="{670EA417-150B-420B-BACA-74AD9742D1E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0321954"/>
          <a:ext cx="108000" cy="720000"/>
        </a:xfrm>
        <a:prstGeom prst="rect">
          <a:avLst/>
        </a:prstGeom>
      </xdr:spPr>
    </xdr:pic>
    <xdr:clientData/>
  </xdr:oneCellAnchor>
  <xdr:oneCellAnchor>
    <xdr:from>
      <xdr:col>27</xdr:col>
      <xdr:colOff>42204</xdr:colOff>
      <xdr:row>47</xdr:row>
      <xdr:rowOff>35170</xdr:rowOff>
    </xdr:from>
    <xdr:ext cx="108000" cy="720000"/>
    <xdr:pic>
      <xdr:nvPicPr>
        <xdr:cNvPr id="24" name="Imagen 23">
          <a:extLst>
            <a:ext uri="{FF2B5EF4-FFF2-40B4-BE49-F238E27FC236}">
              <a16:creationId xmlns:a16="http://schemas.microsoft.com/office/drawing/2014/main" id="{28EA7185-2A6E-427E-A80D-DCDBCCD2663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834624" y="20319610"/>
          <a:ext cx="108000" cy="720000"/>
        </a:xfrm>
        <a:prstGeom prst="rect">
          <a:avLst/>
        </a:prstGeom>
      </xdr:spPr>
    </xdr:pic>
    <xdr:clientData/>
  </xdr:oneCellAnchor>
  <xdr:oneCellAnchor>
    <xdr:from>
      <xdr:col>63</xdr:col>
      <xdr:colOff>42198</xdr:colOff>
      <xdr:row>47</xdr:row>
      <xdr:rowOff>35172</xdr:rowOff>
    </xdr:from>
    <xdr:ext cx="108000" cy="720000"/>
    <xdr:pic>
      <xdr:nvPicPr>
        <xdr:cNvPr id="25" name="Imagen 24">
          <a:extLst>
            <a:ext uri="{FF2B5EF4-FFF2-40B4-BE49-F238E27FC236}">
              <a16:creationId xmlns:a16="http://schemas.microsoft.com/office/drawing/2014/main" id="{21BE117E-9577-4501-83DB-8EE826B4CEC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1390818" y="20319612"/>
          <a:ext cx="108000" cy="720000"/>
        </a:xfrm>
        <a:prstGeom prst="rect">
          <a:avLst/>
        </a:prstGeom>
      </xdr:spPr>
    </xdr:pic>
    <xdr:clientData/>
  </xdr:oneCellAnchor>
  <xdr:oneCellAnchor>
    <xdr:from>
      <xdr:col>63</xdr:col>
      <xdr:colOff>316528</xdr:colOff>
      <xdr:row>47</xdr:row>
      <xdr:rowOff>37513</xdr:rowOff>
    </xdr:from>
    <xdr:ext cx="540000" cy="720000"/>
    <xdr:pic>
      <xdr:nvPicPr>
        <xdr:cNvPr id="26" name="Imagen 25">
          <a:extLst>
            <a:ext uri="{FF2B5EF4-FFF2-40B4-BE49-F238E27FC236}">
              <a16:creationId xmlns:a16="http://schemas.microsoft.com/office/drawing/2014/main" id="{44F78064-3FF4-4D18-B1EC-2B6957DB240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1665148" y="20321953"/>
          <a:ext cx="540000" cy="720000"/>
        </a:xfrm>
        <a:prstGeom prst="rect">
          <a:avLst/>
        </a:prstGeom>
      </xdr:spPr>
    </xdr:pic>
    <xdr:clientData/>
  </xdr:oneCellAnchor>
  <xdr:oneCellAnchor>
    <xdr:from>
      <xdr:col>34</xdr:col>
      <xdr:colOff>753525</xdr:colOff>
      <xdr:row>47</xdr:row>
      <xdr:rowOff>47409</xdr:rowOff>
    </xdr:from>
    <xdr:ext cx="720000" cy="720000"/>
    <xdr:pic>
      <xdr:nvPicPr>
        <xdr:cNvPr id="27" name="Imagen 26">
          <a:extLst>
            <a:ext uri="{FF2B5EF4-FFF2-40B4-BE49-F238E27FC236}">
              <a16:creationId xmlns:a16="http://schemas.microsoft.com/office/drawing/2014/main" id="{3A772732-2CCC-4809-BF0F-97A23924556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7344765" y="20331849"/>
          <a:ext cx="720000" cy="720000"/>
        </a:xfrm>
        <a:prstGeom prst="rect">
          <a:avLst/>
        </a:prstGeom>
      </xdr:spPr>
    </xdr:pic>
    <xdr:clientData/>
  </xdr:oneCellAnchor>
  <xdr:oneCellAnchor>
    <xdr:from>
      <xdr:col>52</xdr:col>
      <xdr:colOff>761991</xdr:colOff>
      <xdr:row>47</xdr:row>
      <xdr:rowOff>41032</xdr:rowOff>
    </xdr:from>
    <xdr:ext cx="720000" cy="720000"/>
    <xdr:pic>
      <xdr:nvPicPr>
        <xdr:cNvPr id="28" name="Imagen 27">
          <a:extLst>
            <a:ext uri="{FF2B5EF4-FFF2-40B4-BE49-F238E27FC236}">
              <a16:creationId xmlns:a16="http://schemas.microsoft.com/office/drawing/2014/main" id="{B8768FDC-954D-426E-8260-1CE63980C98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2638951" y="20325472"/>
          <a:ext cx="720000" cy="720000"/>
        </a:xfrm>
        <a:prstGeom prst="rect">
          <a:avLst/>
        </a:prstGeom>
      </xdr:spPr>
    </xdr:pic>
    <xdr:clientData/>
  </xdr:oneCellAnchor>
  <xdr:oneCellAnchor>
    <xdr:from>
      <xdr:col>70</xdr:col>
      <xdr:colOff>726826</xdr:colOff>
      <xdr:row>47</xdr:row>
      <xdr:rowOff>41040</xdr:rowOff>
    </xdr:from>
    <xdr:ext cx="720000" cy="720000"/>
    <xdr:pic>
      <xdr:nvPicPr>
        <xdr:cNvPr id="29" name="Imagen 28">
          <a:extLst>
            <a:ext uri="{FF2B5EF4-FFF2-40B4-BE49-F238E27FC236}">
              <a16:creationId xmlns:a16="http://schemas.microsoft.com/office/drawing/2014/main" id="{97A6D8C5-A736-4240-986F-F6EB3D3D046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7889506" y="20325480"/>
          <a:ext cx="720000" cy="720000"/>
        </a:xfrm>
        <a:prstGeom prst="rect">
          <a:avLst/>
        </a:prstGeom>
      </xdr:spPr>
    </xdr:pic>
    <xdr:clientData/>
  </xdr:oneCellAnchor>
  <xdr:oneCellAnchor>
    <xdr:from>
      <xdr:col>17</xdr:col>
      <xdr:colOff>60960</xdr:colOff>
      <xdr:row>47</xdr:row>
      <xdr:rowOff>43180</xdr:rowOff>
    </xdr:from>
    <xdr:ext cx="108000" cy="720000"/>
    <xdr:pic>
      <xdr:nvPicPr>
        <xdr:cNvPr id="30" name="Imagen 29">
          <a:extLst>
            <a:ext uri="{FF2B5EF4-FFF2-40B4-BE49-F238E27FC236}">
              <a16:creationId xmlns:a16="http://schemas.microsoft.com/office/drawing/2014/main" id="{3C9C3EB4-402E-403E-8BDD-A491CC49131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575280" y="20327620"/>
          <a:ext cx="108000" cy="720000"/>
        </a:xfrm>
        <a:prstGeom prst="rect">
          <a:avLst/>
        </a:prstGeom>
      </xdr:spPr>
    </xdr:pic>
    <xdr:clientData/>
  </xdr:oneCellAnchor>
  <xdr:oneCellAnchor>
    <xdr:from>
      <xdr:col>17</xdr:col>
      <xdr:colOff>204470</xdr:colOff>
      <xdr:row>47</xdr:row>
      <xdr:rowOff>51435</xdr:rowOff>
    </xdr:from>
    <xdr:ext cx="540000" cy="720000"/>
    <xdr:pic>
      <xdr:nvPicPr>
        <xdr:cNvPr id="31" name="Imagen 30">
          <a:extLst>
            <a:ext uri="{FF2B5EF4-FFF2-40B4-BE49-F238E27FC236}">
              <a16:creationId xmlns:a16="http://schemas.microsoft.com/office/drawing/2014/main" id="{FE6AE442-74F9-4B95-86D1-5F088512707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718790" y="20335875"/>
          <a:ext cx="540000" cy="720000"/>
        </a:xfrm>
        <a:prstGeom prst="rect">
          <a:avLst/>
        </a:prstGeom>
      </xdr:spPr>
    </xdr:pic>
    <xdr:clientData/>
  </xdr:oneCellAnchor>
  <xdr:oneCellAnchor>
    <xdr:from>
      <xdr:col>18</xdr:col>
      <xdr:colOff>5798185</xdr:colOff>
      <xdr:row>47</xdr:row>
      <xdr:rowOff>23495</xdr:rowOff>
    </xdr:from>
    <xdr:ext cx="720000" cy="720000"/>
    <xdr:pic>
      <xdr:nvPicPr>
        <xdr:cNvPr id="32" name="Imagen 31">
          <a:extLst>
            <a:ext uri="{FF2B5EF4-FFF2-40B4-BE49-F238E27FC236}">
              <a16:creationId xmlns:a16="http://schemas.microsoft.com/office/drawing/2014/main" id="{C7176BA9-080C-4FF2-9CAB-A7D74383831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777325" y="20307935"/>
          <a:ext cx="720000" cy="720000"/>
        </a:xfrm>
        <a:prstGeom prst="rect">
          <a:avLst/>
        </a:prstGeom>
      </xdr:spPr>
    </xdr:pic>
    <xdr:clientData/>
  </xdr:oneCellAnchor>
  <xdr:oneCellAnchor>
    <xdr:from>
      <xdr:col>8</xdr:col>
      <xdr:colOff>177165</xdr:colOff>
      <xdr:row>124</xdr:row>
      <xdr:rowOff>36195</xdr:rowOff>
    </xdr:from>
    <xdr:ext cx="720000" cy="720000"/>
    <xdr:pic>
      <xdr:nvPicPr>
        <xdr:cNvPr id="33" name="Imagen 32">
          <a:extLst>
            <a:ext uri="{FF2B5EF4-FFF2-40B4-BE49-F238E27FC236}">
              <a16:creationId xmlns:a16="http://schemas.microsoft.com/office/drawing/2014/main" id="{89F949FE-58E0-4D3F-8E2B-DFDD9D9129D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8627745" y="55997475"/>
          <a:ext cx="720000" cy="720000"/>
        </a:xfrm>
        <a:prstGeom prst="rect">
          <a:avLst/>
        </a:prstGeom>
      </xdr:spPr>
    </xdr:pic>
    <xdr:clientData/>
  </xdr:oneCellAnchor>
  <xdr:oneCellAnchor>
    <xdr:from>
      <xdr:col>1</xdr:col>
      <xdr:colOff>323850</xdr:colOff>
      <xdr:row>124</xdr:row>
      <xdr:rowOff>36195</xdr:rowOff>
    </xdr:from>
    <xdr:ext cx="540000" cy="720000"/>
    <xdr:pic>
      <xdr:nvPicPr>
        <xdr:cNvPr id="34" name="Imagen 33">
          <a:extLst>
            <a:ext uri="{FF2B5EF4-FFF2-40B4-BE49-F238E27FC236}">
              <a16:creationId xmlns:a16="http://schemas.microsoft.com/office/drawing/2014/main" id="{2D42C892-AEF2-47D7-B9E5-08CD8416703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55997475"/>
          <a:ext cx="540000" cy="720000"/>
        </a:xfrm>
        <a:prstGeom prst="rect">
          <a:avLst/>
        </a:prstGeom>
      </xdr:spPr>
    </xdr:pic>
    <xdr:clientData/>
  </xdr:oneCellAnchor>
  <xdr:oneCellAnchor>
    <xdr:from>
      <xdr:col>27</xdr:col>
      <xdr:colOff>326679</xdr:colOff>
      <xdr:row>124</xdr:row>
      <xdr:rowOff>35229</xdr:rowOff>
    </xdr:from>
    <xdr:ext cx="540000" cy="720000"/>
    <xdr:pic>
      <xdr:nvPicPr>
        <xdr:cNvPr id="35" name="Imagen 34">
          <a:extLst>
            <a:ext uri="{FF2B5EF4-FFF2-40B4-BE49-F238E27FC236}">
              <a16:creationId xmlns:a16="http://schemas.microsoft.com/office/drawing/2014/main" id="{FABC7586-B09A-429D-A896-EA8F4D9D055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1119099" y="55996509"/>
          <a:ext cx="540000" cy="720000"/>
        </a:xfrm>
        <a:prstGeom prst="rect">
          <a:avLst/>
        </a:prstGeom>
      </xdr:spPr>
    </xdr:pic>
    <xdr:clientData/>
  </xdr:oneCellAnchor>
  <xdr:oneCellAnchor>
    <xdr:from>
      <xdr:col>45</xdr:col>
      <xdr:colOff>43659</xdr:colOff>
      <xdr:row>124</xdr:row>
      <xdr:rowOff>40743</xdr:rowOff>
    </xdr:from>
    <xdr:ext cx="108000" cy="720000"/>
    <xdr:pic>
      <xdr:nvPicPr>
        <xdr:cNvPr id="36" name="Imagen 35">
          <a:extLst>
            <a:ext uri="{FF2B5EF4-FFF2-40B4-BE49-F238E27FC236}">
              <a16:creationId xmlns:a16="http://schemas.microsoft.com/office/drawing/2014/main" id="{1EE50311-4940-4144-92C2-AD9A5B0BAD0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6106559" y="56002023"/>
          <a:ext cx="108000" cy="720000"/>
        </a:xfrm>
        <a:prstGeom prst="rect">
          <a:avLst/>
        </a:prstGeom>
      </xdr:spPr>
    </xdr:pic>
    <xdr:clientData/>
  </xdr:oneCellAnchor>
  <xdr:oneCellAnchor>
    <xdr:from>
      <xdr:col>45</xdr:col>
      <xdr:colOff>326040</xdr:colOff>
      <xdr:row>124</xdr:row>
      <xdr:rowOff>37375</xdr:rowOff>
    </xdr:from>
    <xdr:ext cx="540000" cy="720000"/>
    <xdr:pic>
      <xdr:nvPicPr>
        <xdr:cNvPr id="37" name="Imagen 36">
          <a:extLst>
            <a:ext uri="{FF2B5EF4-FFF2-40B4-BE49-F238E27FC236}">
              <a16:creationId xmlns:a16="http://schemas.microsoft.com/office/drawing/2014/main" id="{B5E388D9-60FF-4C17-BB49-3A0AD7AFB2D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6388940" y="55998655"/>
          <a:ext cx="540000" cy="720000"/>
        </a:xfrm>
        <a:prstGeom prst="rect">
          <a:avLst/>
        </a:prstGeom>
      </xdr:spPr>
    </xdr:pic>
    <xdr:clientData/>
  </xdr:oneCellAnchor>
  <xdr:oneCellAnchor>
    <xdr:from>
      <xdr:col>1</xdr:col>
      <xdr:colOff>44548</xdr:colOff>
      <xdr:row>124</xdr:row>
      <xdr:rowOff>37514</xdr:rowOff>
    </xdr:from>
    <xdr:ext cx="108000" cy="720000"/>
    <xdr:pic>
      <xdr:nvPicPr>
        <xdr:cNvPr id="38" name="Imagen 37">
          <a:extLst>
            <a:ext uri="{FF2B5EF4-FFF2-40B4-BE49-F238E27FC236}">
              <a16:creationId xmlns:a16="http://schemas.microsoft.com/office/drawing/2014/main" id="{F2E86891-5621-45C8-9333-E28F0FEBD0E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55998794"/>
          <a:ext cx="108000" cy="720000"/>
        </a:xfrm>
        <a:prstGeom prst="rect">
          <a:avLst/>
        </a:prstGeom>
      </xdr:spPr>
    </xdr:pic>
    <xdr:clientData/>
  </xdr:oneCellAnchor>
  <xdr:oneCellAnchor>
    <xdr:from>
      <xdr:col>27</xdr:col>
      <xdr:colOff>42204</xdr:colOff>
      <xdr:row>124</xdr:row>
      <xdr:rowOff>35170</xdr:rowOff>
    </xdr:from>
    <xdr:ext cx="108000" cy="720000"/>
    <xdr:pic>
      <xdr:nvPicPr>
        <xdr:cNvPr id="39" name="Imagen 38">
          <a:extLst>
            <a:ext uri="{FF2B5EF4-FFF2-40B4-BE49-F238E27FC236}">
              <a16:creationId xmlns:a16="http://schemas.microsoft.com/office/drawing/2014/main" id="{D7A60672-3D72-4CFB-A80C-2697143B4E5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834624" y="55996450"/>
          <a:ext cx="108000" cy="720000"/>
        </a:xfrm>
        <a:prstGeom prst="rect">
          <a:avLst/>
        </a:prstGeom>
      </xdr:spPr>
    </xdr:pic>
    <xdr:clientData/>
  </xdr:oneCellAnchor>
  <xdr:oneCellAnchor>
    <xdr:from>
      <xdr:col>63</xdr:col>
      <xdr:colOff>42198</xdr:colOff>
      <xdr:row>124</xdr:row>
      <xdr:rowOff>35172</xdr:rowOff>
    </xdr:from>
    <xdr:ext cx="108000" cy="720000"/>
    <xdr:pic>
      <xdr:nvPicPr>
        <xdr:cNvPr id="40" name="Imagen 39">
          <a:extLst>
            <a:ext uri="{FF2B5EF4-FFF2-40B4-BE49-F238E27FC236}">
              <a16:creationId xmlns:a16="http://schemas.microsoft.com/office/drawing/2014/main" id="{21B85589-BFD6-417A-AE66-03F0756BFBC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1390818" y="55996452"/>
          <a:ext cx="108000" cy="720000"/>
        </a:xfrm>
        <a:prstGeom prst="rect">
          <a:avLst/>
        </a:prstGeom>
      </xdr:spPr>
    </xdr:pic>
    <xdr:clientData/>
  </xdr:oneCellAnchor>
  <xdr:oneCellAnchor>
    <xdr:from>
      <xdr:col>63</xdr:col>
      <xdr:colOff>316528</xdr:colOff>
      <xdr:row>124</xdr:row>
      <xdr:rowOff>37513</xdr:rowOff>
    </xdr:from>
    <xdr:ext cx="540000" cy="720000"/>
    <xdr:pic>
      <xdr:nvPicPr>
        <xdr:cNvPr id="41" name="Imagen 40">
          <a:extLst>
            <a:ext uri="{FF2B5EF4-FFF2-40B4-BE49-F238E27FC236}">
              <a16:creationId xmlns:a16="http://schemas.microsoft.com/office/drawing/2014/main" id="{E3E553AB-6F67-41DA-A828-97E997E6CD9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1665148" y="55998793"/>
          <a:ext cx="540000" cy="720000"/>
        </a:xfrm>
        <a:prstGeom prst="rect">
          <a:avLst/>
        </a:prstGeom>
      </xdr:spPr>
    </xdr:pic>
    <xdr:clientData/>
  </xdr:oneCellAnchor>
  <xdr:oneCellAnchor>
    <xdr:from>
      <xdr:col>34</xdr:col>
      <xdr:colOff>753525</xdr:colOff>
      <xdr:row>124</xdr:row>
      <xdr:rowOff>47409</xdr:rowOff>
    </xdr:from>
    <xdr:ext cx="720000" cy="720000"/>
    <xdr:pic>
      <xdr:nvPicPr>
        <xdr:cNvPr id="42" name="Imagen 41">
          <a:extLst>
            <a:ext uri="{FF2B5EF4-FFF2-40B4-BE49-F238E27FC236}">
              <a16:creationId xmlns:a16="http://schemas.microsoft.com/office/drawing/2014/main" id="{75D7EF8F-51D9-471D-8D96-08FC80E0391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7344765" y="56008689"/>
          <a:ext cx="720000" cy="720000"/>
        </a:xfrm>
        <a:prstGeom prst="rect">
          <a:avLst/>
        </a:prstGeom>
      </xdr:spPr>
    </xdr:pic>
    <xdr:clientData/>
  </xdr:oneCellAnchor>
  <xdr:oneCellAnchor>
    <xdr:from>
      <xdr:col>52</xdr:col>
      <xdr:colOff>761991</xdr:colOff>
      <xdr:row>124</xdr:row>
      <xdr:rowOff>41032</xdr:rowOff>
    </xdr:from>
    <xdr:ext cx="720000" cy="720000"/>
    <xdr:pic>
      <xdr:nvPicPr>
        <xdr:cNvPr id="43" name="Imagen 42">
          <a:extLst>
            <a:ext uri="{FF2B5EF4-FFF2-40B4-BE49-F238E27FC236}">
              <a16:creationId xmlns:a16="http://schemas.microsoft.com/office/drawing/2014/main" id="{789BC315-00D3-4DCA-89A8-2D89B3FEE3F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2638951" y="56002312"/>
          <a:ext cx="720000" cy="720000"/>
        </a:xfrm>
        <a:prstGeom prst="rect">
          <a:avLst/>
        </a:prstGeom>
      </xdr:spPr>
    </xdr:pic>
    <xdr:clientData/>
  </xdr:oneCellAnchor>
  <xdr:oneCellAnchor>
    <xdr:from>
      <xdr:col>70</xdr:col>
      <xdr:colOff>726826</xdr:colOff>
      <xdr:row>124</xdr:row>
      <xdr:rowOff>41040</xdr:rowOff>
    </xdr:from>
    <xdr:ext cx="720000" cy="720000"/>
    <xdr:pic>
      <xdr:nvPicPr>
        <xdr:cNvPr id="44" name="Imagen 43">
          <a:extLst>
            <a:ext uri="{FF2B5EF4-FFF2-40B4-BE49-F238E27FC236}">
              <a16:creationId xmlns:a16="http://schemas.microsoft.com/office/drawing/2014/main" id="{E664A106-016F-4280-AC63-C4292C025CD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7889506" y="56002320"/>
          <a:ext cx="720000" cy="720000"/>
        </a:xfrm>
        <a:prstGeom prst="rect">
          <a:avLst/>
        </a:prstGeom>
      </xdr:spPr>
    </xdr:pic>
    <xdr:clientData/>
  </xdr:oneCellAnchor>
  <xdr:oneCellAnchor>
    <xdr:from>
      <xdr:col>17</xdr:col>
      <xdr:colOff>60960</xdr:colOff>
      <xdr:row>124</xdr:row>
      <xdr:rowOff>43180</xdr:rowOff>
    </xdr:from>
    <xdr:ext cx="108000" cy="720000"/>
    <xdr:pic>
      <xdr:nvPicPr>
        <xdr:cNvPr id="45" name="Imagen 44">
          <a:extLst>
            <a:ext uri="{FF2B5EF4-FFF2-40B4-BE49-F238E27FC236}">
              <a16:creationId xmlns:a16="http://schemas.microsoft.com/office/drawing/2014/main" id="{68E5E686-9C4A-425F-9376-030AEBB5BD8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575280" y="56004460"/>
          <a:ext cx="108000" cy="720000"/>
        </a:xfrm>
        <a:prstGeom prst="rect">
          <a:avLst/>
        </a:prstGeom>
      </xdr:spPr>
    </xdr:pic>
    <xdr:clientData/>
  </xdr:oneCellAnchor>
  <xdr:oneCellAnchor>
    <xdr:from>
      <xdr:col>17</xdr:col>
      <xdr:colOff>204470</xdr:colOff>
      <xdr:row>124</xdr:row>
      <xdr:rowOff>51435</xdr:rowOff>
    </xdr:from>
    <xdr:ext cx="540000" cy="720000"/>
    <xdr:pic>
      <xdr:nvPicPr>
        <xdr:cNvPr id="46" name="Imagen 45">
          <a:extLst>
            <a:ext uri="{FF2B5EF4-FFF2-40B4-BE49-F238E27FC236}">
              <a16:creationId xmlns:a16="http://schemas.microsoft.com/office/drawing/2014/main" id="{A3470BD3-1A3C-4411-BC21-7BDD22072CA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718790" y="56012715"/>
          <a:ext cx="540000" cy="720000"/>
        </a:xfrm>
        <a:prstGeom prst="rect">
          <a:avLst/>
        </a:prstGeom>
      </xdr:spPr>
    </xdr:pic>
    <xdr:clientData/>
  </xdr:oneCellAnchor>
  <xdr:oneCellAnchor>
    <xdr:from>
      <xdr:col>18</xdr:col>
      <xdr:colOff>5798185</xdr:colOff>
      <xdr:row>124</xdr:row>
      <xdr:rowOff>23495</xdr:rowOff>
    </xdr:from>
    <xdr:ext cx="720000" cy="720000"/>
    <xdr:pic>
      <xdr:nvPicPr>
        <xdr:cNvPr id="47" name="Imagen 46">
          <a:extLst>
            <a:ext uri="{FF2B5EF4-FFF2-40B4-BE49-F238E27FC236}">
              <a16:creationId xmlns:a16="http://schemas.microsoft.com/office/drawing/2014/main" id="{85963DF9-CF25-4891-9520-371A70EC088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777325" y="55984775"/>
          <a:ext cx="720000" cy="720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2" name="Imagen 1">
          <a:extLst>
            <a:ext uri="{FF2B5EF4-FFF2-40B4-BE49-F238E27FC236}">
              <a16:creationId xmlns:a16="http://schemas.microsoft.com/office/drawing/2014/main" id="{845B4137-33AC-40DC-BA87-C790E11E862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85667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 name="Imagen 2">
          <a:extLst>
            <a:ext uri="{FF2B5EF4-FFF2-40B4-BE49-F238E27FC236}">
              <a16:creationId xmlns:a16="http://schemas.microsoft.com/office/drawing/2014/main" id="{B660EFDE-F777-4BA3-A975-DB0A6DEA0CC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4" name="Imagen 3">
          <a:extLst>
            <a:ext uri="{FF2B5EF4-FFF2-40B4-BE49-F238E27FC236}">
              <a16:creationId xmlns:a16="http://schemas.microsoft.com/office/drawing/2014/main" id="{F373AF0D-BAD3-4FB9-9B04-901E308E07B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91335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5" name="Imagen 4">
          <a:extLst>
            <a:ext uri="{FF2B5EF4-FFF2-40B4-BE49-F238E27FC236}">
              <a16:creationId xmlns:a16="http://schemas.microsoft.com/office/drawing/2014/main" id="{F5C71969-CC9B-4F27-B25D-5B86BDCFD62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59008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6" name="Imagen 5">
          <a:extLst>
            <a:ext uri="{FF2B5EF4-FFF2-40B4-BE49-F238E27FC236}">
              <a16:creationId xmlns:a16="http://schemas.microsoft.com/office/drawing/2014/main" id="{9539CE68-57FF-4523-9706-EE68716E1F6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61832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7" name="Imagen 6">
          <a:extLst>
            <a:ext uri="{FF2B5EF4-FFF2-40B4-BE49-F238E27FC236}">
              <a16:creationId xmlns:a16="http://schemas.microsoft.com/office/drawing/2014/main" id="{7C35C56E-3978-4FAC-9767-207A2A0B814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8" name="Imagen 7">
          <a:extLst>
            <a:ext uri="{FF2B5EF4-FFF2-40B4-BE49-F238E27FC236}">
              <a16:creationId xmlns:a16="http://schemas.microsoft.com/office/drawing/2014/main" id="{21C7B46E-CDA3-4E71-96DC-1CAED8E92AF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62888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9" name="Imagen 8">
          <a:extLst>
            <a:ext uri="{FF2B5EF4-FFF2-40B4-BE49-F238E27FC236}">
              <a16:creationId xmlns:a16="http://schemas.microsoft.com/office/drawing/2014/main" id="{66D0DF88-D141-4C45-9F75-F770EF200E1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11698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0" name="Imagen 9">
          <a:extLst>
            <a:ext uri="{FF2B5EF4-FFF2-40B4-BE49-F238E27FC236}">
              <a16:creationId xmlns:a16="http://schemas.microsoft.com/office/drawing/2014/main" id="{3BACE898-FAB4-4D32-AE67-7D5B61A112D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14441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1" name="Imagen 10">
          <a:extLst>
            <a:ext uri="{FF2B5EF4-FFF2-40B4-BE49-F238E27FC236}">
              <a16:creationId xmlns:a16="http://schemas.microsoft.com/office/drawing/2014/main" id="{1D2E9CF3-DF3D-4741-980B-3F56A760430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71466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2" name="Imagen 11">
          <a:extLst>
            <a:ext uri="{FF2B5EF4-FFF2-40B4-BE49-F238E27FC236}">
              <a16:creationId xmlns:a16="http://schemas.microsoft.com/office/drawing/2014/main" id="{2DA19441-BC81-458E-92B0-C6790AA0302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242559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3" name="Imagen 12">
          <a:extLst>
            <a:ext uri="{FF2B5EF4-FFF2-40B4-BE49-F238E27FC236}">
              <a16:creationId xmlns:a16="http://schemas.microsoft.com/office/drawing/2014/main" id="{52A09243-A91E-4EBB-A5B7-5938B6FD8D0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766090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4" name="Imagen 13">
          <a:extLst>
            <a:ext uri="{FF2B5EF4-FFF2-40B4-BE49-F238E27FC236}">
              <a16:creationId xmlns:a16="http://schemas.microsoft.com/office/drawing/2014/main" id="{0C08A050-C6B6-4D54-8093-30006A30BC2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4457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5" name="Imagen 14">
          <a:extLst>
            <a:ext uri="{FF2B5EF4-FFF2-40B4-BE49-F238E27FC236}">
              <a16:creationId xmlns:a16="http://schemas.microsoft.com/office/drawing/2014/main" id="{FDEF6012-0F2A-430A-A4B4-94D6D5FF1E2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5892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6" name="Imagen 15">
          <a:extLst>
            <a:ext uri="{FF2B5EF4-FFF2-40B4-BE49-F238E27FC236}">
              <a16:creationId xmlns:a16="http://schemas.microsoft.com/office/drawing/2014/main" id="{56E33D1E-B452-4459-8367-9B461BB72EC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640165" y="229235"/>
          <a:ext cx="720000" cy="720000"/>
        </a:xfrm>
        <a:prstGeom prst="rect">
          <a:avLst/>
        </a:prstGeom>
      </xdr:spPr>
    </xdr:pic>
    <xdr:clientData/>
  </xdr:oneCellAnchor>
  <xdr:oneCellAnchor>
    <xdr:from>
      <xdr:col>8</xdr:col>
      <xdr:colOff>177165</xdr:colOff>
      <xdr:row>67</xdr:row>
      <xdr:rowOff>36195</xdr:rowOff>
    </xdr:from>
    <xdr:ext cx="720000" cy="720000"/>
    <xdr:pic>
      <xdr:nvPicPr>
        <xdr:cNvPr id="17" name="Imagen 16">
          <a:extLst>
            <a:ext uri="{FF2B5EF4-FFF2-40B4-BE49-F238E27FC236}">
              <a16:creationId xmlns:a16="http://schemas.microsoft.com/office/drawing/2014/main" id="{27761105-480F-40D7-9E65-C893A77CDCD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8566785" y="30889575"/>
          <a:ext cx="720000" cy="720000"/>
        </a:xfrm>
        <a:prstGeom prst="rect">
          <a:avLst/>
        </a:prstGeom>
      </xdr:spPr>
    </xdr:pic>
    <xdr:clientData/>
  </xdr:oneCellAnchor>
  <xdr:oneCellAnchor>
    <xdr:from>
      <xdr:col>1</xdr:col>
      <xdr:colOff>323850</xdr:colOff>
      <xdr:row>67</xdr:row>
      <xdr:rowOff>36195</xdr:rowOff>
    </xdr:from>
    <xdr:ext cx="540000" cy="720000"/>
    <xdr:pic>
      <xdr:nvPicPr>
        <xdr:cNvPr id="18" name="Imagen 17">
          <a:extLst>
            <a:ext uri="{FF2B5EF4-FFF2-40B4-BE49-F238E27FC236}">
              <a16:creationId xmlns:a16="http://schemas.microsoft.com/office/drawing/2014/main" id="{4C98EC59-E61D-4A0A-8203-4984921B54D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30889575"/>
          <a:ext cx="540000" cy="720000"/>
        </a:xfrm>
        <a:prstGeom prst="rect">
          <a:avLst/>
        </a:prstGeom>
      </xdr:spPr>
    </xdr:pic>
    <xdr:clientData/>
  </xdr:oneCellAnchor>
  <xdr:oneCellAnchor>
    <xdr:from>
      <xdr:col>27</xdr:col>
      <xdr:colOff>326679</xdr:colOff>
      <xdr:row>67</xdr:row>
      <xdr:rowOff>35229</xdr:rowOff>
    </xdr:from>
    <xdr:ext cx="540000" cy="720000"/>
    <xdr:pic>
      <xdr:nvPicPr>
        <xdr:cNvPr id="19" name="Imagen 18">
          <a:extLst>
            <a:ext uri="{FF2B5EF4-FFF2-40B4-BE49-F238E27FC236}">
              <a16:creationId xmlns:a16="http://schemas.microsoft.com/office/drawing/2014/main" id="{0BFB667A-4BD7-463C-9CB9-1BD804F65CF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913359" y="30888609"/>
          <a:ext cx="540000" cy="720000"/>
        </a:xfrm>
        <a:prstGeom prst="rect">
          <a:avLst/>
        </a:prstGeom>
      </xdr:spPr>
    </xdr:pic>
    <xdr:clientData/>
  </xdr:oneCellAnchor>
  <xdr:oneCellAnchor>
    <xdr:from>
      <xdr:col>45</xdr:col>
      <xdr:colOff>43659</xdr:colOff>
      <xdr:row>67</xdr:row>
      <xdr:rowOff>40743</xdr:rowOff>
    </xdr:from>
    <xdr:ext cx="108000" cy="720000"/>
    <xdr:pic>
      <xdr:nvPicPr>
        <xdr:cNvPr id="20" name="Imagen 19">
          <a:extLst>
            <a:ext uri="{FF2B5EF4-FFF2-40B4-BE49-F238E27FC236}">
              <a16:creationId xmlns:a16="http://schemas.microsoft.com/office/drawing/2014/main" id="{84ADAD0C-2820-4F31-83DC-6C97CBB0D87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5900819" y="30894123"/>
          <a:ext cx="108000" cy="720000"/>
        </a:xfrm>
        <a:prstGeom prst="rect">
          <a:avLst/>
        </a:prstGeom>
      </xdr:spPr>
    </xdr:pic>
    <xdr:clientData/>
  </xdr:oneCellAnchor>
  <xdr:oneCellAnchor>
    <xdr:from>
      <xdr:col>45</xdr:col>
      <xdr:colOff>326040</xdr:colOff>
      <xdr:row>67</xdr:row>
      <xdr:rowOff>37375</xdr:rowOff>
    </xdr:from>
    <xdr:ext cx="540000" cy="720000"/>
    <xdr:pic>
      <xdr:nvPicPr>
        <xdr:cNvPr id="21" name="Imagen 20">
          <a:extLst>
            <a:ext uri="{FF2B5EF4-FFF2-40B4-BE49-F238E27FC236}">
              <a16:creationId xmlns:a16="http://schemas.microsoft.com/office/drawing/2014/main" id="{88D548FE-03EE-4F3B-8EEA-0A3A34357E1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6183200" y="30890755"/>
          <a:ext cx="540000" cy="720000"/>
        </a:xfrm>
        <a:prstGeom prst="rect">
          <a:avLst/>
        </a:prstGeom>
      </xdr:spPr>
    </xdr:pic>
    <xdr:clientData/>
  </xdr:oneCellAnchor>
  <xdr:oneCellAnchor>
    <xdr:from>
      <xdr:col>1</xdr:col>
      <xdr:colOff>44548</xdr:colOff>
      <xdr:row>67</xdr:row>
      <xdr:rowOff>37514</xdr:rowOff>
    </xdr:from>
    <xdr:ext cx="108000" cy="720000"/>
    <xdr:pic>
      <xdr:nvPicPr>
        <xdr:cNvPr id="22" name="Imagen 21">
          <a:extLst>
            <a:ext uri="{FF2B5EF4-FFF2-40B4-BE49-F238E27FC236}">
              <a16:creationId xmlns:a16="http://schemas.microsoft.com/office/drawing/2014/main" id="{C3B86DEC-BE08-4004-8DBA-288D41DB7FD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30890894"/>
          <a:ext cx="108000" cy="720000"/>
        </a:xfrm>
        <a:prstGeom prst="rect">
          <a:avLst/>
        </a:prstGeom>
      </xdr:spPr>
    </xdr:pic>
    <xdr:clientData/>
  </xdr:oneCellAnchor>
  <xdr:oneCellAnchor>
    <xdr:from>
      <xdr:col>27</xdr:col>
      <xdr:colOff>42204</xdr:colOff>
      <xdr:row>67</xdr:row>
      <xdr:rowOff>35170</xdr:rowOff>
    </xdr:from>
    <xdr:ext cx="108000" cy="720000"/>
    <xdr:pic>
      <xdr:nvPicPr>
        <xdr:cNvPr id="23" name="Imagen 22">
          <a:extLst>
            <a:ext uri="{FF2B5EF4-FFF2-40B4-BE49-F238E27FC236}">
              <a16:creationId xmlns:a16="http://schemas.microsoft.com/office/drawing/2014/main" id="{AD53EC44-C96A-43EB-99C4-7028F4474BF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628884" y="30888550"/>
          <a:ext cx="108000" cy="720000"/>
        </a:xfrm>
        <a:prstGeom prst="rect">
          <a:avLst/>
        </a:prstGeom>
      </xdr:spPr>
    </xdr:pic>
    <xdr:clientData/>
  </xdr:oneCellAnchor>
  <xdr:oneCellAnchor>
    <xdr:from>
      <xdr:col>63</xdr:col>
      <xdr:colOff>42198</xdr:colOff>
      <xdr:row>67</xdr:row>
      <xdr:rowOff>35172</xdr:rowOff>
    </xdr:from>
    <xdr:ext cx="108000" cy="720000"/>
    <xdr:pic>
      <xdr:nvPicPr>
        <xdr:cNvPr id="24" name="Imagen 23">
          <a:extLst>
            <a:ext uri="{FF2B5EF4-FFF2-40B4-BE49-F238E27FC236}">
              <a16:creationId xmlns:a16="http://schemas.microsoft.com/office/drawing/2014/main" id="{98B90BD6-2EBA-4B9D-B15C-1C478A9EB7F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1169838" y="30888552"/>
          <a:ext cx="108000" cy="720000"/>
        </a:xfrm>
        <a:prstGeom prst="rect">
          <a:avLst/>
        </a:prstGeom>
      </xdr:spPr>
    </xdr:pic>
    <xdr:clientData/>
  </xdr:oneCellAnchor>
  <xdr:oneCellAnchor>
    <xdr:from>
      <xdr:col>63</xdr:col>
      <xdr:colOff>316528</xdr:colOff>
      <xdr:row>67</xdr:row>
      <xdr:rowOff>37513</xdr:rowOff>
    </xdr:from>
    <xdr:ext cx="540000" cy="720000"/>
    <xdr:pic>
      <xdr:nvPicPr>
        <xdr:cNvPr id="25" name="Imagen 24">
          <a:extLst>
            <a:ext uri="{FF2B5EF4-FFF2-40B4-BE49-F238E27FC236}">
              <a16:creationId xmlns:a16="http://schemas.microsoft.com/office/drawing/2014/main" id="{EF00ECC8-EAD5-4897-B42C-2F0BEA52BF3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1444168" y="30890893"/>
          <a:ext cx="540000" cy="720000"/>
        </a:xfrm>
        <a:prstGeom prst="rect">
          <a:avLst/>
        </a:prstGeom>
      </xdr:spPr>
    </xdr:pic>
    <xdr:clientData/>
  </xdr:oneCellAnchor>
  <xdr:oneCellAnchor>
    <xdr:from>
      <xdr:col>34</xdr:col>
      <xdr:colOff>753525</xdr:colOff>
      <xdr:row>67</xdr:row>
      <xdr:rowOff>47409</xdr:rowOff>
    </xdr:from>
    <xdr:ext cx="720000" cy="720000"/>
    <xdr:pic>
      <xdr:nvPicPr>
        <xdr:cNvPr id="26" name="Imagen 25">
          <a:extLst>
            <a:ext uri="{FF2B5EF4-FFF2-40B4-BE49-F238E27FC236}">
              <a16:creationId xmlns:a16="http://schemas.microsoft.com/office/drawing/2014/main" id="{863D2D01-C618-4965-9676-EDBC6526EE6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7146645" y="30900789"/>
          <a:ext cx="720000" cy="720000"/>
        </a:xfrm>
        <a:prstGeom prst="rect">
          <a:avLst/>
        </a:prstGeom>
      </xdr:spPr>
    </xdr:pic>
    <xdr:clientData/>
  </xdr:oneCellAnchor>
  <xdr:oneCellAnchor>
    <xdr:from>
      <xdr:col>52</xdr:col>
      <xdr:colOff>761991</xdr:colOff>
      <xdr:row>67</xdr:row>
      <xdr:rowOff>41032</xdr:rowOff>
    </xdr:from>
    <xdr:ext cx="720000" cy="720000"/>
    <xdr:pic>
      <xdr:nvPicPr>
        <xdr:cNvPr id="27" name="Imagen 26">
          <a:extLst>
            <a:ext uri="{FF2B5EF4-FFF2-40B4-BE49-F238E27FC236}">
              <a16:creationId xmlns:a16="http://schemas.microsoft.com/office/drawing/2014/main" id="{B6895B33-01A4-46B9-82D9-5D3EACFCD04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2425591" y="30894412"/>
          <a:ext cx="720000" cy="720000"/>
        </a:xfrm>
        <a:prstGeom prst="rect">
          <a:avLst/>
        </a:prstGeom>
      </xdr:spPr>
    </xdr:pic>
    <xdr:clientData/>
  </xdr:oneCellAnchor>
  <xdr:oneCellAnchor>
    <xdr:from>
      <xdr:col>70</xdr:col>
      <xdr:colOff>726826</xdr:colOff>
      <xdr:row>67</xdr:row>
      <xdr:rowOff>41040</xdr:rowOff>
    </xdr:from>
    <xdr:ext cx="720000" cy="720000"/>
    <xdr:pic>
      <xdr:nvPicPr>
        <xdr:cNvPr id="28" name="Imagen 27">
          <a:extLst>
            <a:ext uri="{FF2B5EF4-FFF2-40B4-BE49-F238E27FC236}">
              <a16:creationId xmlns:a16="http://schemas.microsoft.com/office/drawing/2014/main" id="{C9136EFB-42A9-4112-8AA3-B0E3CF170D3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7660906" y="30894420"/>
          <a:ext cx="720000" cy="720000"/>
        </a:xfrm>
        <a:prstGeom prst="rect">
          <a:avLst/>
        </a:prstGeom>
      </xdr:spPr>
    </xdr:pic>
    <xdr:clientData/>
  </xdr:oneCellAnchor>
  <xdr:oneCellAnchor>
    <xdr:from>
      <xdr:col>17</xdr:col>
      <xdr:colOff>60960</xdr:colOff>
      <xdr:row>67</xdr:row>
      <xdr:rowOff>43180</xdr:rowOff>
    </xdr:from>
    <xdr:ext cx="108000" cy="720000"/>
    <xdr:pic>
      <xdr:nvPicPr>
        <xdr:cNvPr id="29" name="Imagen 28">
          <a:extLst>
            <a:ext uri="{FF2B5EF4-FFF2-40B4-BE49-F238E27FC236}">
              <a16:creationId xmlns:a16="http://schemas.microsoft.com/office/drawing/2014/main" id="{BACF002A-B12B-4315-857F-527CC291B2C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445740" y="30896560"/>
          <a:ext cx="108000" cy="720000"/>
        </a:xfrm>
        <a:prstGeom prst="rect">
          <a:avLst/>
        </a:prstGeom>
      </xdr:spPr>
    </xdr:pic>
    <xdr:clientData/>
  </xdr:oneCellAnchor>
  <xdr:oneCellAnchor>
    <xdr:from>
      <xdr:col>17</xdr:col>
      <xdr:colOff>204470</xdr:colOff>
      <xdr:row>67</xdr:row>
      <xdr:rowOff>51435</xdr:rowOff>
    </xdr:from>
    <xdr:ext cx="540000" cy="720000"/>
    <xdr:pic>
      <xdr:nvPicPr>
        <xdr:cNvPr id="30" name="Imagen 29">
          <a:extLst>
            <a:ext uri="{FF2B5EF4-FFF2-40B4-BE49-F238E27FC236}">
              <a16:creationId xmlns:a16="http://schemas.microsoft.com/office/drawing/2014/main" id="{C3C3616F-0688-4217-B88A-09F0D3374FD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589250" y="30904815"/>
          <a:ext cx="540000" cy="720000"/>
        </a:xfrm>
        <a:prstGeom prst="rect">
          <a:avLst/>
        </a:prstGeom>
      </xdr:spPr>
    </xdr:pic>
    <xdr:clientData/>
  </xdr:oneCellAnchor>
  <xdr:oneCellAnchor>
    <xdr:from>
      <xdr:col>18</xdr:col>
      <xdr:colOff>5798185</xdr:colOff>
      <xdr:row>67</xdr:row>
      <xdr:rowOff>23495</xdr:rowOff>
    </xdr:from>
    <xdr:ext cx="720000" cy="720000"/>
    <xdr:pic>
      <xdr:nvPicPr>
        <xdr:cNvPr id="31" name="Imagen 30">
          <a:extLst>
            <a:ext uri="{FF2B5EF4-FFF2-40B4-BE49-F238E27FC236}">
              <a16:creationId xmlns:a16="http://schemas.microsoft.com/office/drawing/2014/main" id="{71C9CC05-F595-4F42-8E15-E1D73871AEA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640165" y="30876875"/>
          <a:ext cx="720000" cy="7200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2" name="Imagen 1">
          <a:extLst>
            <a:ext uri="{FF2B5EF4-FFF2-40B4-BE49-F238E27FC236}">
              <a16:creationId xmlns:a16="http://schemas.microsoft.com/office/drawing/2014/main" id="{9DBB01E2-7864-441B-A9E6-C7FEDF391D5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85667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 name="Imagen 2">
          <a:extLst>
            <a:ext uri="{FF2B5EF4-FFF2-40B4-BE49-F238E27FC236}">
              <a16:creationId xmlns:a16="http://schemas.microsoft.com/office/drawing/2014/main" id="{A74E8A6E-22D8-47F0-BE42-8BE8B4A66C5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4" name="Imagen 3">
          <a:extLst>
            <a:ext uri="{FF2B5EF4-FFF2-40B4-BE49-F238E27FC236}">
              <a16:creationId xmlns:a16="http://schemas.microsoft.com/office/drawing/2014/main" id="{18A3C79D-63A2-41AB-9C12-394CDA797DA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2693571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5" name="Imagen 4">
          <a:extLst>
            <a:ext uri="{FF2B5EF4-FFF2-40B4-BE49-F238E27FC236}">
              <a16:creationId xmlns:a16="http://schemas.microsoft.com/office/drawing/2014/main" id="{94E4CEE6-2396-48C3-A476-0EF5E93969C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192317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6" name="Imagen 5">
          <a:extLst>
            <a:ext uri="{FF2B5EF4-FFF2-40B4-BE49-F238E27FC236}">
              <a16:creationId xmlns:a16="http://schemas.microsoft.com/office/drawing/2014/main" id="{7C4F5BBC-647E-48BC-A835-AE08B31950C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220556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7" name="Imagen 6">
          <a:extLst>
            <a:ext uri="{FF2B5EF4-FFF2-40B4-BE49-F238E27FC236}">
              <a16:creationId xmlns:a16="http://schemas.microsoft.com/office/drawing/2014/main" id="{C1DBDBC7-42C7-46B4-BE14-70ABB037A95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8" name="Imagen 7">
          <a:extLst>
            <a:ext uri="{FF2B5EF4-FFF2-40B4-BE49-F238E27FC236}">
              <a16:creationId xmlns:a16="http://schemas.microsoft.com/office/drawing/2014/main" id="{9B32699C-800C-49F4-B82A-E3EBF7ACC1A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665124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9" name="Imagen 8">
          <a:extLst>
            <a:ext uri="{FF2B5EF4-FFF2-40B4-BE49-F238E27FC236}">
              <a16:creationId xmlns:a16="http://schemas.microsoft.com/office/drawing/2014/main" id="{997E06A6-8317-4FFD-A3A3-C86513A38A2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719219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0" name="Imagen 9">
          <a:extLst>
            <a:ext uri="{FF2B5EF4-FFF2-40B4-BE49-F238E27FC236}">
              <a16:creationId xmlns:a16="http://schemas.microsoft.com/office/drawing/2014/main" id="{CEDB2DFF-AEEA-43CE-80C7-A5981D1F90D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746652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1" name="Imagen 10">
          <a:extLst>
            <a:ext uri="{FF2B5EF4-FFF2-40B4-BE49-F238E27FC236}">
              <a16:creationId xmlns:a16="http://schemas.microsoft.com/office/drawing/2014/main" id="{4190CB3A-7A73-43C1-8825-57FFD4D2911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316900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2" name="Imagen 11">
          <a:extLst>
            <a:ext uri="{FF2B5EF4-FFF2-40B4-BE49-F238E27FC236}">
              <a16:creationId xmlns:a16="http://schemas.microsoft.com/office/drawing/2014/main" id="{C7443069-3401-42E3-B37A-86E3F3EFFC5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4844795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3" name="Imagen 12">
          <a:extLst>
            <a:ext uri="{FF2B5EF4-FFF2-40B4-BE49-F238E27FC236}">
              <a16:creationId xmlns:a16="http://schemas.microsoft.com/office/drawing/2014/main" id="{6DB77705-10CB-4C4B-BA32-5F543547226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368326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4" name="Imagen 13">
          <a:extLst>
            <a:ext uri="{FF2B5EF4-FFF2-40B4-BE49-F238E27FC236}">
              <a16:creationId xmlns:a16="http://schemas.microsoft.com/office/drawing/2014/main" id="{BA049FDE-AC27-4E73-BAF2-1B38E577A16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146810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5" name="Imagen 14">
          <a:extLst>
            <a:ext uri="{FF2B5EF4-FFF2-40B4-BE49-F238E27FC236}">
              <a16:creationId xmlns:a16="http://schemas.microsoft.com/office/drawing/2014/main" id="{62AD16FF-F60D-4C29-93B0-2825DEB1C72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161161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6" name="Imagen 15">
          <a:extLst>
            <a:ext uri="{FF2B5EF4-FFF2-40B4-BE49-F238E27FC236}">
              <a16:creationId xmlns:a16="http://schemas.microsoft.com/office/drawing/2014/main" id="{4035E8D1-9994-4D50-8A2C-4FB32698402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17662525" y="229235"/>
          <a:ext cx="720000" cy="7200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2" name="Imagen 1">
          <a:extLst>
            <a:ext uri="{FF2B5EF4-FFF2-40B4-BE49-F238E27FC236}">
              <a16:creationId xmlns:a16="http://schemas.microsoft.com/office/drawing/2014/main" id="{7E091984-8332-4956-8806-A6246E23CC0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85667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 name="Imagen 2">
          <a:extLst>
            <a:ext uri="{FF2B5EF4-FFF2-40B4-BE49-F238E27FC236}">
              <a16:creationId xmlns:a16="http://schemas.microsoft.com/office/drawing/2014/main" id="{CE81F462-C4A9-489D-BE72-CED91B07019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4" name="Imagen 3">
          <a:extLst>
            <a:ext uri="{FF2B5EF4-FFF2-40B4-BE49-F238E27FC236}">
              <a16:creationId xmlns:a16="http://schemas.microsoft.com/office/drawing/2014/main" id="{5B430892-F622-4A78-B1B7-ECBED1A760E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91335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5" name="Imagen 4">
          <a:extLst>
            <a:ext uri="{FF2B5EF4-FFF2-40B4-BE49-F238E27FC236}">
              <a16:creationId xmlns:a16="http://schemas.microsoft.com/office/drawing/2014/main" id="{D51902E6-6B66-4A13-95B8-05F98C8E5FB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59008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6" name="Imagen 5">
          <a:extLst>
            <a:ext uri="{FF2B5EF4-FFF2-40B4-BE49-F238E27FC236}">
              <a16:creationId xmlns:a16="http://schemas.microsoft.com/office/drawing/2014/main" id="{06C866FA-9D8B-4F20-94FC-858E3015990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61832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7" name="Imagen 6">
          <a:extLst>
            <a:ext uri="{FF2B5EF4-FFF2-40B4-BE49-F238E27FC236}">
              <a16:creationId xmlns:a16="http://schemas.microsoft.com/office/drawing/2014/main" id="{97537481-C70E-4EE2-9A99-73936F959A0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8" name="Imagen 7">
          <a:extLst>
            <a:ext uri="{FF2B5EF4-FFF2-40B4-BE49-F238E27FC236}">
              <a16:creationId xmlns:a16="http://schemas.microsoft.com/office/drawing/2014/main" id="{3899C38A-E28C-46C8-9804-9C27474D17E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62888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9" name="Imagen 8">
          <a:extLst>
            <a:ext uri="{FF2B5EF4-FFF2-40B4-BE49-F238E27FC236}">
              <a16:creationId xmlns:a16="http://schemas.microsoft.com/office/drawing/2014/main" id="{F7E48533-51D5-4CF4-94C1-49A1080CC75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11698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0" name="Imagen 9">
          <a:extLst>
            <a:ext uri="{FF2B5EF4-FFF2-40B4-BE49-F238E27FC236}">
              <a16:creationId xmlns:a16="http://schemas.microsoft.com/office/drawing/2014/main" id="{CB3A2EE1-D12A-4828-8457-69609AF9B03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14441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1" name="Imagen 10">
          <a:extLst>
            <a:ext uri="{FF2B5EF4-FFF2-40B4-BE49-F238E27FC236}">
              <a16:creationId xmlns:a16="http://schemas.microsoft.com/office/drawing/2014/main" id="{CB4617C6-E68A-45D3-B2DF-E558A825058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71466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2" name="Imagen 11">
          <a:extLst>
            <a:ext uri="{FF2B5EF4-FFF2-40B4-BE49-F238E27FC236}">
              <a16:creationId xmlns:a16="http://schemas.microsoft.com/office/drawing/2014/main" id="{936E8D62-15AE-4932-9EBA-79CBC6C92AB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242559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3" name="Imagen 12">
          <a:extLst>
            <a:ext uri="{FF2B5EF4-FFF2-40B4-BE49-F238E27FC236}">
              <a16:creationId xmlns:a16="http://schemas.microsoft.com/office/drawing/2014/main" id="{47E835AD-FC89-49CA-A0E1-A4FFF321651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766090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4" name="Imagen 13">
          <a:extLst>
            <a:ext uri="{FF2B5EF4-FFF2-40B4-BE49-F238E27FC236}">
              <a16:creationId xmlns:a16="http://schemas.microsoft.com/office/drawing/2014/main" id="{00A471EE-67DF-48DB-AA16-3D7E4CA40C9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4457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5" name="Imagen 14">
          <a:extLst>
            <a:ext uri="{FF2B5EF4-FFF2-40B4-BE49-F238E27FC236}">
              <a16:creationId xmlns:a16="http://schemas.microsoft.com/office/drawing/2014/main" id="{565A22F8-C089-4341-A219-0E4787DF5CB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5892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6" name="Imagen 15">
          <a:extLst>
            <a:ext uri="{FF2B5EF4-FFF2-40B4-BE49-F238E27FC236}">
              <a16:creationId xmlns:a16="http://schemas.microsoft.com/office/drawing/2014/main" id="{FC452639-8CB1-41AD-83D4-9AAD342E390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640165" y="229235"/>
          <a:ext cx="720000" cy="720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2" name="Imagen 1">
          <a:extLst>
            <a:ext uri="{FF2B5EF4-FFF2-40B4-BE49-F238E27FC236}">
              <a16:creationId xmlns:a16="http://schemas.microsoft.com/office/drawing/2014/main" id="{856E8E84-9BBD-476A-952C-34CAB960A48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3" name="Imagen 2">
          <a:extLst>
            <a:ext uri="{FF2B5EF4-FFF2-40B4-BE49-F238E27FC236}">
              <a16:creationId xmlns:a16="http://schemas.microsoft.com/office/drawing/2014/main" id="{4394948D-65DB-4A28-A611-74F700F1D35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4" name="Imagen 3">
          <a:extLst>
            <a:ext uri="{FF2B5EF4-FFF2-40B4-BE49-F238E27FC236}">
              <a16:creationId xmlns:a16="http://schemas.microsoft.com/office/drawing/2014/main" id="{57509D47-CCBA-43CA-8890-5DE634C8A0B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5" name="Imagen 4">
          <a:extLst>
            <a:ext uri="{FF2B5EF4-FFF2-40B4-BE49-F238E27FC236}">
              <a16:creationId xmlns:a16="http://schemas.microsoft.com/office/drawing/2014/main" id="{B9440F95-8ABB-4445-A20E-3E7864F35EA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91335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6" name="Imagen 5">
          <a:extLst>
            <a:ext uri="{FF2B5EF4-FFF2-40B4-BE49-F238E27FC236}">
              <a16:creationId xmlns:a16="http://schemas.microsoft.com/office/drawing/2014/main" id="{B6716FC0-4949-47E2-A29A-46B02B77E2F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7" name="Imagen 6">
          <a:extLst>
            <a:ext uri="{FF2B5EF4-FFF2-40B4-BE49-F238E27FC236}">
              <a16:creationId xmlns:a16="http://schemas.microsoft.com/office/drawing/2014/main" id="{5AEC94F4-A0F7-4538-A43E-53FEBB266F3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1832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8" name="Imagen 7">
          <a:extLst>
            <a:ext uri="{FF2B5EF4-FFF2-40B4-BE49-F238E27FC236}">
              <a16:creationId xmlns:a16="http://schemas.microsoft.com/office/drawing/2014/main" id="{3DC99950-3B01-448C-BD1A-497904AFB5B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9" name="Imagen 8">
          <a:extLst>
            <a:ext uri="{FF2B5EF4-FFF2-40B4-BE49-F238E27FC236}">
              <a16:creationId xmlns:a16="http://schemas.microsoft.com/office/drawing/2014/main" id="{9C84DA2D-1B12-4B7E-A7CA-68CCB9AB5D0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62888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10" name="Imagen 9">
          <a:extLst>
            <a:ext uri="{FF2B5EF4-FFF2-40B4-BE49-F238E27FC236}">
              <a16:creationId xmlns:a16="http://schemas.microsoft.com/office/drawing/2014/main" id="{06A18C43-B97E-4E80-89EA-647FEAA69E5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1698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1" name="Imagen 10">
          <a:extLst>
            <a:ext uri="{FF2B5EF4-FFF2-40B4-BE49-F238E27FC236}">
              <a16:creationId xmlns:a16="http://schemas.microsoft.com/office/drawing/2014/main" id="{05FA7A92-97DD-4EF2-B7A9-4EC16155B54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4441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2" name="Imagen 11">
          <a:extLst>
            <a:ext uri="{FF2B5EF4-FFF2-40B4-BE49-F238E27FC236}">
              <a16:creationId xmlns:a16="http://schemas.microsoft.com/office/drawing/2014/main" id="{9E6C7A14-C9C2-43C9-BB1D-63D48A3616C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1466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3" name="Imagen 12">
          <a:extLst>
            <a:ext uri="{FF2B5EF4-FFF2-40B4-BE49-F238E27FC236}">
              <a16:creationId xmlns:a16="http://schemas.microsoft.com/office/drawing/2014/main" id="{FCB01156-A0D2-4CF4-A388-1883D4C164C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42559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4" name="Imagen 13">
          <a:extLst>
            <a:ext uri="{FF2B5EF4-FFF2-40B4-BE49-F238E27FC236}">
              <a16:creationId xmlns:a16="http://schemas.microsoft.com/office/drawing/2014/main" id="{5F898D27-8CB7-4262-A8FD-6F0114947C1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66090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5" name="Imagen 14">
          <a:extLst>
            <a:ext uri="{FF2B5EF4-FFF2-40B4-BE49-F238E27FC236}">
              <a16:creationId xmlns:a16="http://schemas.microsoft.com/office/drawing/2014/main" id="{EC1878D6-806C-43D6-AD86-7488785964B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6" name="Imagen 15">
          <a:extLst>
            <a:ext uri="{FF2B5EF4-FFF2-40B4-BE49-F238E27FC236}">
              <a16:creationId xmlns:a16="http://schemas.microsoft.com/office/drawing/2014/main" id="{F18C0969-EEE7-4EA1-A487-F9B1FCF1DA6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7" name="Imagen 16">
          <a:extLst>
            <a:ext uri="{FF2B5EF4-FFF2-40B4-BE49-F238E27FC236}">
              <a16:creationId xmlns:a16="http://schemas.microsoft.com/office/drawing/2014/main" id="{99079FA4-433C-4793-A3CD-E95DC5E83D7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640165" y="229235"/>
          <a:ext cx="720000" cy="720000"/>
        </a:xfrm>
        <a:prstGeom prst="rect">
          <a:avLst/>
        </a:prstGeom>
      </xdr:spPr>
    </xdr:pic>
    <xdr:clientData/>
  </xdr:oneCellAnchor>
  <xdr:oneCellAnchor>
    <xdr:from>
      <xdr:col>45</xdr:col>
      <xdr:colOff>43659</xdr:colOff>
      <xdr:row>39</xdr:row>
      <xdr:rowOff>40743</xdr:rowOff>
    </xdr:from>
    <xdr:ext cx="108000" cy="720000"/>
    <xdr:pic>
      <xdr:nvPicPr>
        <xdr:cNvPr id="18" name="Imagen 17">
          <a:extLst>
            <a:ext uri="{FF2B5EF4-FFF2-40B4-BE49-F238E27FC236}">
              <a16:creationId xmlns:a16="http://schemas.microsoft.com/office/drawing/2014/main" id="{FEA04501-FF57-442E-939E-3D6A5B04A7C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16743783"/>
          <a:ext cx="108000" cy="720000"/>
        </a:xfrm>
        <a:prstGeom prst="rect">
          <a:avLst/>
        </a:prstGeom>
      </xdr:spPr>
    </xdr:pic>
    <xdr:clientData/>
  </xdr:oneCellAnchor>
  <xdr:oneCellAnchor>
    <xdr:from>
      <xdr:col>8</xdr:col>
      <xdr:colOff>177165</xdr:colOff>
      <xdr:row>39</xdr:row>
      <xdr:rowOff>36195</xdr:rowOff>
    </xdr:from>
    <xdr:ext cx="720000" cy="720000"/>
    <xdr:pic>
      <xdr:nvPicPr>
        <xdr:cNvPr id="19" name="Imagen 18">
          <a:extLst>
            <a:ext uri="{FF2B5EF4-FFF2-40B4-BE49-F238E27FC236}">
              <a16:creationId xmlns:a16="http://schemas.microsoft.com/office/drawing/2014/main" id="{3BDB91EA-549D-45AC-B00E-9F366007430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16739235"/>
          <a:ext cx="720000" cy="720000"/>
        </a:xfrm>
        <a:prstGeom prst="rect">
          <a:avLst/>
        </a:prstGeom>
      </xdr:spPr>
    </xdr:pic>
    <xdr:clientData/>
  </xdr:oneCellAnchor>
  <xdr:oneCellAnchor>
    <xdr:from>
      <xdr:col>1</xdr:col>
      <xdr:colOff>323850</xdr:colOff>
      <xdr:row>39</xdr:row>
      <xdr:rowOff>36195</xdr:rowOff>
    </xdr:from>
    <xdr:ext cx="540000" cy="720000"/>
    <xdr:pic>
      <xdr:nvPicPr>
        <xdr:cNvPr id="20" name="Imagen 19">
          <a:extLst>
            <a:ext uri="{FF2B5EF4-FFF2-40B4-BE49-F238E27FC236}">
              <a16:creationId xmlns:a16="http://schemas.microsoft.com/office/drawing/2014/main" id="{02E1AB0D-69DF-40A9-B803-64A1EBB37E8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16739235"/>
          <a:ext cx="540000" cy="720000"/>
        </a:xfrm>
        <a:prstGeom prst="rect">
          <a:avLst/>
        </a:prstGeom>
      </xdr:spPr>
    </xdr:pic>
    <xdr:clientData/>
  </xdr:oneCellAnchor>
  <xdr:oneCellAnchor>
    <xdr:from>
      <xdr:col>27</xdr:col>
      <xdr:colOff>326679</xdr:colOff>
      <xdr:row>39</xdr:row>
      <xdr:rowOff>35229</xdr:rowOff>
    </xdr:from>
    <xdr:ext cx="540000" cy="720000"/>
    <xdr:pic>
      <xdr:nvPicPr>
        <xdr:cNvPr id="21" name="Imagen 20">
          <a:extLst>
            <a:ext uri="{FF2B5EF4-FFF2-40B4-BE49-F238E27FC236}">
              <a16:creationId xmlns:a16="http://schemas.microsoft.com/office/drawing/2014/main" id="{23A6068E-C5EF-435A-9D8F-A4A6835143B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913359" y="16738269"/>
          <a:ext cx="540000" cy="720000"/>
        </a:xfrm>
        <a:prstGeom prst="rect">
          <a:avLst/>
        </a:prstGeom>
      </xdr:spPr>
    </xdr:pic>
    <xdr:clientData/>
  </xdr:oneCellAnchor>
  <xdr:oneCellAnchor>
    <xdr:from>
      <xdr:col>45</xdr:col>
      <xdr:colOff>43659</xdr:colOff>
      <xdr:row>39</xdr:row>
      <xdr:rowOff>40743</xdr:rowOff>
    </xdr:from>
    <xdr:ext cx="108000" cy="720000"/>
    <xdr:pic>
      <xdr:nvPicPr>
        <xdr:cNvPr id="22" name="Imagen 21">
          <a:extLst>
            <a:ext uri="{FF2B5EF4-FFF2-40B4-BE49-F238E27FC236}">
              <a16:creationId xmlns:a16="http://schemas.microsoft.com/office/drawing/2014/main" id="{4F339EE0-201B-4E6F-B0AA-351EE29C04E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16743783"/>
          <a:ext cx="108000" cy="720000"/>
        </a:xfrm>
        <a:prstGeom prst="rect">
          <a:avLst/>
        </a:prstGeom>
      </xdr:spPr>
    </xdr:pic>
    <xdr:clientData/>
  </xdr:oneCellAnchor>
  <xdr:oneCellAnchor>
    <xdr:from>
      <xdr:col>45</xdr:col>
      <xdr:colOff>326040</xdr:colOff>
      <xdr:row>39</xdr:row>
      <xdr:rowOff>37375</xdr:rowOff>
    </xdr:from>
    <xdr:ext cx="540000" cy="720000"/>
    <xdr:pic>
      <xdr:nvPicPr>
        <xdr:cNvPr id="23" name="Imagen 22">
          <a:extLst>
            <a:ext uri="{FF2B5EF4-FFF2-40B4-BE49-F238E27FC236}">
              <a16:creationId xmlns:a16="http://schemas.microsoft.com/office/drawing/2014/main" id="{CA566223-5235-4649-868B-FAF6E1B142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183200" y="16740415"/>
          <a:ext cx="540000" cy="720000"/>
        </a:xfrm>
        <a:prstGeom prst="rect">
          <a:avLst/>
        </a:prstGeom>
      </xdr:spPr>
    </xdr:pic>
    <xdr:clientData/>
  </xdr:oneCellAnchor>
  <xdr:oneCellAnchor>
    <xdr:from>
      <xdr:col>1</xdr:col>
      <xdr:colOff>44548</xdr:colOff>
      <xdr:row>39</xdr:row>
      <xdr:rowOff>37514</xdr:rowOff>
    </xdr:from>
    <xdr:ext cx="108000" cy="720000"/>
    <xdr:pic>
      <xdr:nvPicPr>
        <xdr:cNvPr id="24" name="Imagen 23">
          <a:extLst>
            <a:ext uri="{FF2B5EF4-FFF2-40B4-BE49-F238E27FC236}">
              <a16:creationId xmlns:a16="http://schemas.microsoft.com/office/drawing/2014/main" id="{D190666E-8660-4434-91B6-1C88EBF0626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16740554"/>
          <a:ext cx="108000" cy="720000"/>
        </a:xfrm>
        <a:prstGeom prst="rect">
          <a:avLst/>
        </a:prstGeom>
      </xdr:spPr>
    </xdr:pic>
    <xdr:clientData/>
  </xdr:oneCellAnchor>
  <xdr:oneCellAnchor>
    <xdr:from>
      <xdr:col>27</xdr:col>
      <xdr:colOff>42204</xdr:colOff>
      <xdr:row>39</xdr:row>
      <xdr:rowOff>35170</xdr:rowOff>
    </xdr:from>
    <xdr:ext cx="108000" cy="720000"/>
    <xdr:pic>
      <xdr:nvPicPr>
        <xdr:cNvPr id="25" name="Imagen 24">
          <a:extLst>
            <a:ext uri="{FF2B5EF4-FFF2-40B4-BE49-F238E27FC236}">
              <a16:creationId xmlns:a16="http://schemas.microsoft.com/office/drawing/2014/main" id="{1C4BF3DA-4CC1-46B3-B9F7-BF42EAC0D5E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628884" y="16738210"/>
          <a:ext cx="108000" cy="720000"/>
        </a:xfrm>
        <a:prstGeom prst="rect">
          <a:avLst/>
        </a:prstGeom>
      </xdr:spPr>
    </xdr:pic>
    <xdr:clientData/>
  </xdr:oneCellAnchor>
  <xdr:oneCellAnchor>
    <xdr:from>
      <xdr:col>63</xdr:col>
      <xdr:colOff>42198</xdr:colOff>
      <xdr:row>39</xdr:row>
      <xdr:rowOff>35172</xdr:rowOff>
    </xdr:from>
    <xdr:ext cx="108000" cy="720000"/>
    <xdr:pic>
      <xdr:nvPicPr>
        <xdr:cNvPr id="26" name="Imagen 25">
          <a:extLst>
            <a:ext uri="{FF2B5EF4-FFF2-40B4-BE49-F238E27FC236}">
              <a16:creationId xmlns:a16="http://schemas.microsoft.com/office/drawing/2014/main" id="{28F22076-1FEC-4958-A913-F88C4AED39C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169838" y="16738212"/>
          <a:ext cx="108000" cy="720000"/>
        </a:xfrm>
        <a:prstGeom prst="rect">
          <a:avLst/>
        </a:prstGeom>
      </xdr:spPr>
    </xdr:pic>
    <xdr:clientData/>
  </xdr:oneCellAnchor>
  <xdr:oneCellAnchor>
    <xdr:from>
      <xdr:col>63</xdr:col>
      <xdr:colOff>316528</xdr:colOff>
      <xdr:row>39</xdr:row>
      <xdr:rowOff>37513</xdr:rowOff>
    </xdr:from>
    <xdr:ext cx="540000" cy="720000"/>
    <xdr:pic>
      <xdr:nvPicPr>
        <xdr:cNvPr id="27" name="Imagen 26">
          <a:extLst>
            <a:ext uri="{FF2B5EF4-FFF2-40B4-BE49-F238E27FC236}">
              <a16:creationId xmlns:a16="http://schemas.microsoft.com/office/drawing/2014/main" id="{C1334D74-1457-4499-AC2C-AAEDD94F2B3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444168" y="16740553"/>
          <a:ext cx="540000" cy="720000"/>
        </a:xfrm>
        <a:prstGeom prst="rect">
          <a:avLst/>
        </a:prstGeom>
      </xdr:spPr>
    </xdr:pic>
    <xdr:clientData/>
  </xdr:oneCellAnchor>
  <xdr:oneCellAnchor>
    <xdr:from>
      <xdr:col>34</xdr:col>
      <xdr:colOff>753525</xdr:colOff>
      <xdr:row>39</xdr:row>
      <xdr:rowOff>47409</xdr:rowOff>
    </xdr:from>
    <xdr:ext cx="720000" cy="720000"/>
    <xdr:pic>
      <xdr:nvPicPr>
        <xdr:cNvPr id="28" name="Imagen 27">
          <a:extLst>
            <a:ext uri="{FF2B5EF4-FFF2-40B4-BE49-F238E27FC236}">
              <a16:creationId xmlns:a16="http://schemas.microsoft.com/office/drawing/2014/main" id="{5B1E8B35-04C2-45CF-A005-AE47DBD9D6B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146645" y="16750449"/>
          <a:ext cx="720000" cy="720000"/>
        </a:xfrm>
        <a:prstGeom prst="rect">
          <a:avLst/>
        </a:prstGeom>
      </xdr:spPr>
    </xdr:pic>
    <xdr:clientData/>
  </xdr:oneCellAnchor>
  <xdr:oneCellAnchor>
    <xdr:from>
      <xdr:col>52</xdr:col>
      <xdr:colOff>761991</xdr:colOff>
      <xdr:row>39</xdr:row>
      <xdr:rowOff>41032</xdr:rowOff>
    </xdr:from>
    <xdr:ext cx="720000" cy="720000"/>
    <xdr:pic>
      <xdr:nvPicPr>
        <xdr:cNvPr id="29" name="Imagen 28">
          <a:extLst>
            <a:ext uri="{FF2B5EF4-FFF2-40B4-BE49-F238E27FC236}">
              <a16:creationId xmlns:a16="http://schemas.microsoft.com/office/drawing/2014/main" id="{3767A5AF-5C02-49BF-809B-4D799311756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425591" y="16744072"/>
          <a:ext cx="720000" cy="720000"/>
        </a:xfrm>
        <a:prstGeom prst="rect">
          <a:avLst/>
        </a:prstGeom>
      </xdr:spPr>
    </xdr:pic>
    <xdr:clientData/>
  </xdr:oneCellAnchor>
  <xdr:oneCellAnchor>
    <xdr:from>
      <xdr:col>70</xdr:col>
      <xdr:colOff>726826</xdr:colOff>
      <xdr:row>39</xdr:row>
      <xdr:rowOff>41040</xdr:rowOff>
    </xdr:from>
    <xdr:ext cx="720000" cy="720000"/>
    <xdr:pic>
      <xdr:nvPicPr>
        <xdr:cNvPr id="30" name="Imagen 29">
          <a:extLst>
            <a:ext uri="{FF2B5EF4-FFF2-40B4-BE49-F238E27FC236}">
              <a16:creationId xmlns:a16="http://schemas.microsoft.com/office/drawing/2014/main" id="{B8054859-A9A3-4238-9F62-FB267559FE3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660906" y="16744080"/>
          <a:ext cx="720000" cy="720000"/>
        </a:xfrm>
        <a:prstGeom prst="rect">
          <a:avLst/>
        </a:prstGeom>
      </xdr:spPr>
    </xdr:pic>
    <xdr:clientData/>
  </xdr:oneCellAnchor>
  <xdr:oneCellAnchor>
    <xdr:from>
      <xdr:col>17</xdr:col>
      <xdr:colOff>60960</xdr:colOff>
      <xdr:row>39</xdr:row>
      <xdr:rowOff>43180</xdr:rowOff>
    </xdr:from>
    <xdr:ext cx="108000" cy="720000"/>
    <xdr:pic>
      <xdr:nvPicPr>
        <xdr:cNvPr id="31" name="Imagen 30">
          <a:extLst>
            <a:ext uri="{FF2B5EF4-FFF2-40B4-BE49-F238E27FC236}">
              <a16:creationId xmlns:a16="http://schemas.microsoft.com/office/drawing/2014/main" id="{FB32169E-F8F8-4CC9-805A-91A7712B685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16746220"/>
          <a:ext cx="108000" cy="720000"/>
        </a:xfrm>
        <a:prstGeom prst="rect">
          <a:avLst/>
        </a:prstGeom>
      </xdr:spPr>
    </xdr:pic>
    <xdr:clientData/>
  </xdr:oneCellAnchor>
  <xdr:oneCellAnchor>
    <xdr:from>
      <xdr:col>17</xdr:col>
      <xdr:colOff>204470</xdr:colOff>
      <xdr:row>39</xdr:row>
      <xdr:rowOff>51435</xdr:rowOff>
    </xdr:from>
    <xdr:ext cx="540000" cy="720000"/>
    <xdr:pic>
      <xdr:nvPicPr>
        <xdr:cNvPr id="32" name="Imagen 31">
          <a:extLst>
            <a:ext uri="{FF2B5EF4-FFF2-40B4-BE49-F238E27FC236}">
              <a16:creationId xmlns:a16="http://schemas.microsoft.com/office/drawing/2014/main" id="{A11FD1AA-5C30-4F76-9935-61ACFA5DF68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16754475"/>
          <a:ext cx="540000" cy="720000"/>
        </a:xfrm>
        <a:prstGeom prst="rect">
          <a:avLst/>
        </a:prstGeom>
      </xdr:spPr>
    </xdr:pic>
    <xdr:clientData/>
  </xdr:oneCellAnchor>
  <xdr:oneCellAnchor>
    <xdr:from>
      <xdr:col>18</xdr:col>
      <xdr:colOff>5798185</xdr:colOff>
      <xdr:row>39</xdr:row>
      <xdr:rowOff>23495</xdr:rowOff>
    </xdr:from>
    <xdr:ext cx="720000" cy="720000"/>
    <xdr:pic>
      <xdr:nvPicPr>
        <xdr:cNvPr id="33" name="Imagen 32">
          <a:extLst>
            <a:ext uri="{FF2B5EF4-FFF2-40B4-BE49-F238E27FC236}">
              <a16:creationId xmlns:a16="http://schemas.microsoft.com/office/drawing/2014/main" id="{9D58EDAB-1089-4DC1-81AE-3783BFE45AF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640165" y="16726535"/>
          <a:ext cx="720000" cy="720000"/>
        </a:xfrm>
        <a:prstGeom prst="rect">
          <a:avLst/>
        </a:prstGeom>
      </xdr:spPr>
    </xdr:pic>
    <xdr:clientData/>
  </xdr:oneCellAnchor>
  <xdr:oneCellAnchor>
    <xdr:from>
      <xdr:col>45</xdr:col>
      <xdr:colOff>43659</xdr:colOff>
      <xdr:row>61</xdr:row>
      <xdr:rowOff>40743</xdr:rowOff>
    </xdr:from>
    <xdr:ext cx="108000" cy="720000"/>
    <xdr:pic>
      <xdr:nvPicPr>
        <xdr:cNvPr id="34" name="Imagen 33">
          <a:extLst>
            <a:ext uri="{FF2B5EF4-FFF2-40B4-BE49-F238E27FC236}">
              <a16:creationId xmlns:a16="http://schemas.microsoft.com/office/drawing/2014/main" id="{4FD23553-A717-4D7E-964A-D3139DE20C3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24927663"/>
          <a:ext cx="108000" cy="720000"/>
        </a:xfrm>
        <a:prstGeom prst="rect">
          <a:avLst/>
        </a:prstGeom>
      </xdr:spPr>
    </xdr:pic>
    <xdr:clientData/>
  </xdr:oneCellAnchor>
  <xdr:oneCellAnchor>
    <xdr:from>
      <xdr:col>8</xdr:col>
      <xdr:colOff>177165</xdr:colOff>
      <xdr:row>61</xdr:row>
      <xdr:rowOff>36195</xdr:rowOff>
    </xdr:from>
    <xdr:ext cx="720000" cy="720000"/>
    <xdr:pic>
      <xdr:nvPicPr>
        <xdr:cNvPr id="35" name="Imagen 34">
          <a:extLst>
            <a:ext uri="{FF2B5EF4-FFF2-40B4-BE49-F238E27FC236}">
              <a16:creationId xmlns:a16="http://schemas.microsoft.com/office/drawing/2014/main" id="{8782A2AC-00ED-4B75-9E9B-18C08F757A9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24923115"/>
          <a:ext cx="720000" cy="720000"/>
        </a:xfrm>
        <a:prstGeom prst="rect">
          <a:avLst/>
        </a:prstGeom>
      </xdr:spPr>
    </xdr:pic>
    <xdr:clientData/>
  </xdr:oneCellAnchor>
  <xdr:oneCellAnchor>
    <xdr:from>
      <xdr:col>1</xdr:col>
      <xdr:colOff>323850</xdr:colOff>
      <xdr:row>61</xdr:row>
      <xdr:rowOff>36195</xdr:rowOff>
    </xdr:from>
    <xdr:ext cx="540000" cy="720000"/>
    <xdr:pic>
      <xdr:nvPicPr>
        <xdr:cNvPr id="36" name="Imagen 35">
          <a:extLst>
            <a:ext uri="{FF2B5EF4-FFF2-40B4-BE49-F238E27FC236}">
              <a16:creationId xmlns:a16="http://schemas.microsoft.com/office/drawing/2014/main" id="{D3E3F31E-3BD6-4628-AD4D-6197CEA4B59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923115"/>
          <a:ext cx="540000" cy="720000"/>
        </a:xfrm>
        <a:prstGeom prst="rect">
          <a:avLst/>
        </a:prstGeom>
      </xdr:spPr>
    </xdr:pic>
    <xdr:clientData/>
  </xdr:oneCellAnchor>
  <xdr:oneCellAnchor>
    <xdr:from>
      <xdr:col>27</xdr:col>
      <xdr:colOff>326679</xdr:colOff>
      <xdr:row>61</xdr:row>
      <xdr:rowOff>35229</xdr:rowOff>
    </xdr:from>
    <xdr:ext cx="540000" cy="720000"/>
    <xdr:pic>
      <xdr:nvPicPr>
        <xdr:cNvPr id="37" name="Imagen 36">
          <a:extLst>
            <a:ext uri="{FF2B5EF4-FFF2-40B4-BE49-F238E27FC236}">
              <a16:creationId xmlns:a16="http://schemas.microsoft.com/office/drawing/2014/main" id="{05DA2F25-DB6A-4D64-AAE5-DC548B8386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913359" y="24922149"/>
          <a:ext cx="540000" cy="720000"/>
        </a:xfrm>
        <a:prstGeom prst="rect">
          <a:avLst/>
        </a:prstGeom>
      </xdr:spPr>
    </xdr:pic>
    <xdr:clientData/>
  </xdr:oneCellAnchor>
  <xdr:oneCellAnchor>
    <xdr:from>
      <xdr:col>45</xdr:col>
      <xdr:colOff>43659</xdr:colOff>
      <xdr:row>61</xdr:row>
      <xdr:rowOff>40743</xdr:rowOff>
    </xdr:from>
    <xdr:ext cx="108000" cy="720000"/>
    <xdr:pic>
      <xdr:nvPicPr>
        <xdr:cNvPr id="38" name="Imagen 37">
          <a:extLst>
            <a:ext uri="{FF2B5EF4-FFF2-40B4-BE49-F238E27FC236}">
              <a16:creationId xmlns:a16="http://schemas.microsoft.com/office/drawing/2014/main" id="{959D3F27-C3CE-4A06-9854-D83EDA1AC1C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24927663"/>
          <a:ext cx="108000" cy="720000"/>
        </a:xfrm>
        <a:prstGeom prst="rect">
          <a:avLst/>
        </a:prstGeom>
      </xdr:spPr>
    </xdr:pic>
    <xdr:clientData/>
  </xdr:oneCellAnchor>
  <xdr:oneCellAnchor>
    <xdr:from>
      <xdr:col>45</xdr:col>
      <xdr:colOff>326040</xdr:colOff>
      <xdr:row>61</xdr:row>
      <xdr:rowOff>37375</xdr:rowOff>
    </xdr:from>
    <xdr:ext cx="540000" cy="720000"/>
    <xdr:pic>
      <xdr:nvPicPr>
        <xdr:cNvPr id="39" name="Imagen 38">
          <a:extLst>
            <a:ext uri="{FF2B5EF4-FFF2-40B4-BE49-F238E27FC236}">
              <a16:creationId xmlns:a16="http://schemas.microsoft.com/office/drawing/2014/main" id="{629F0F65-C6FF-4337-83C8-0863643AECA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183200" y="24924295"/>
          <a:ext cx="540000" cy="720000"/>
        </a:xfrm>
        <a:prstGeom prst="rect">
          <a:avLst/>
        </a:prstGeom>
      </xdr:spPr>
    </xdr:pic>
    <xdr:clientData/>
  </xdr:oneCellAnchor>
  <xdr:oneCellAnchor>
    <xdr:from>
      <xdr:col>1</xdr:col>
      <xdr:colOff>44548</xdr:colOff>
      <xdr:row>61</xdr:row>
      <xdr:rowOff>37514</xdr:rowOff>
    </xdr:from>
    <xdr:ext cx="108000" cy="720000"/>
    <xdr:pic>
      <xdr:nvPicPr>
        <xdr:cNvPr id="40" name="Imagen 39">
          <a:extLst>
            <a:ext uri="{FF2B5EF4-FFF2-40B4-BE49-F238E27FC236}">
              <a16:creationId xmlns:a16="http://schemas.microsoft.com/office/drawing/2014/main" id="{1B09ADE3-5F3B-4972-9D73-FFD4C2A4CA0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924434"/>
          <a:ext cx="108000" cy="720000"/>
        </a:xfrm>
        <a:prstGeom prst="rect">
          <a:avLst/>
        </a:prstGeom>
      </xdr:spPr>
    </xdr:pic>
    <xdr:clientData/>
  </xdr:oneCellAnchor>
  <xdr:oneCellAnchor>
    <xdr:from>
      <xdr:col>27</xdr:col>
      <xdr:colOff>42204</xdr:colOff>
      <xdr:row>61</xdr:row>
      <xdr:rowOff>35170</xdr:rowOff>
    </xdr:from>
    <xdr:ext cx="108000" cy="720000"/>
    <xdr:pic>
      <xdr:nvPicPr>
        <xdr:cNvPr id="41" name="Imagen 40">
          <a:extLst>
            <a:ext uri="{FF2B5EF4-FFF2-40B4-BE49-F238E27FC236}">
              <a16:creationId xmlns:a16="http://schemas.microsoft.com/office/drawing/2014/main" id="{D8532CDC-6869-4F5D-9986-4C4D68CCB18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628884" y="24922090"/>
          <a:ext cx="108000" cy="720000"/>
        </a:xfrm>
        <a:prstGeom prst="rect">
          <a:avLst/>
        </a:prstGeom>
      </xdr:spPr>
    </xdr:pic>
    <xdr:clientData/>
  </xdr:oneCellAnchor>
  <xdr:oneCellAnchor>
    <xdr:from>
      <xdr:col>63</xdr:col>
      <xdr:colOff>42198</xdr:colOff>
      <xdr:row>61</xdr:row>
      <xdr:rowOff>35172</xdr:rowOff>
    </xdr:from>
    <xdr:ext cx="108000" cy="720000"/>
    <xdr:pic>
      <xdr:nvPicPr>
        <xdr:cNvPr id="42" name="Imagen 41">
          <a:extLst>
            <a:ext uri="{FF2B5EF4-FFF2-40B4-BE49-F238E27FC236}">
              <a16:creationId xmlns:a16="http://schemas.microsoft.com/office/drawing/2014/main" id="{A0B256DC-D8E7-4197-AB07-9DB73928C31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169838" y="24922092"/>
          <a:ext cx="108000" cy="720000"/>
        </a:xfrm>
        <a:prstGeom prst="rect">
          <a:avLst/>
        </a:prstGeom>
      </xdr:spPr>
    </xdr:pic>
    <xdr:clientData/>
  </xdr:oneCellAnchor>
  <xdr:oneCellAnchor>
    <xdr:from>
      <xdr:col>63</xdr:col>
      <xdr:colOff>316528</xdr:colOff>
      <xdr:row>61</xdr:row>
      <xdr:rowOff>37513</xdr:rowOff>
    </xdr:from>
    <xdr:ext cx="540000" cy="720000"/>
    <xdr:pic>
      <xdr:nvPicPr>
        <xdr:cNvPr id="43" name="Imagen 42">
          <a:extLst>
            <a:ext uri="{FF2B5EF4-FFF2-40B4-BE49-F238E27FC236}">
              <a16:creationId xmlns:a16="http://schemas.microsoft.com/office/drawing/2014/main" id="{4DAD7F35-0B16-4262-9B29-3B14A3F3A1A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444168" y="24924433"/>
          <a:ext cx="540000" cy="720000"/>
        </a:xfrm>
        <a:prstGeom prst="rect">
          <a:avLst/>
        </a:prstGeom>
      </xdr:spPr>
    </xdr:pic>
    <xdr:clientData/>
  </xdr:oneCellAnchor>
  <xdr:oneCellAnchor>
    <xdr:from>
      <xdr:col>34</xdr:col>
      <xdr:colOff>753525</xdr:colOff>
      <xdr:row>61</xdr:row>
      <xdr:rowOff>47409</xdr:rowOff>
    </xdr:from>
    <xdr:ext cx="720000" cy="720000"/>
    <xdr:pic>
      <xdr:nvPicPr>
        <xdr:cNvPr id="44" name="Imagen 43">
          <a:extLst>
            <a:ext uri="{FF2B5EF4-FFF2-40B4-BE49-F238E27FC236}">
              <a16:creationId xmlns:a16="http://schemas.microsoft.com/office/drawing/2014/main" id="{A959980E-B33F-4A25-A99E-AE8467C91F0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146645" y="24934329"/>
          <a:ext cx="720000" cy="720000"/>
        </a:xfrm>
        <a:prstGeom prst="rect">
          <a:avLst/>
        </a:prstGeom>
      </xdr:spPr>
    </xdr:pic>
    <xdr:clientData/>
  </xdr:oneCellAnchor>
  <xdr:oneCellAnchor>
    <xdr:from>
      <xdr:col>52</xdr:col>
      <xdr:colOff>761991</xdr:colOff>
      <xdr:row>61</xdr:row>
      <xdr:rowOff>41032</xdr:rowOff>
    </xdr:from>
    <xdr:ext cx="720000" cy="720000"/>
    <xdr:pic>
      <xdr:nvPicPr>
        <xdr:cNvPr id="45" name="Imagen 44">
          <a:extLst>
            <a:ext uri="{FF2B5EF4-FFF2-40B4-BE49-F238E27FC236}">
              <a16:creationId xmlns:a16="http://schemas.microsoft.com/office/drawing/2014/main" id="{A15202EC-3044-4237-8615-D059EF56870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425591" y="24927952"/>
          <a:ext cx="720000" cy="720000"/>
        </a:xfrm>
        <a:prstGeom prst="rect">
          <a:avLst/>
        </a:prstGeom>
      </xdr:spPr>
    </xdr:pic>
    <xdr:clientData/>
  </xdr:oneCellAnchor>
  <xdr:oneCellAnchor>
    <xdr:from>
      <xdr:col>70</xdr:col>
      <xdr:colOff>726826</xdr:colOff>
      <xdr:row>61</xdr:row>
      <xdr:rowOff>41040</xdr:rowOff>
    </xdr:from>
    <xdr:ext cx="720000" cy="720000"/>
    <xdr:pic>
      <xdr:nvPicPr>
        <xdr:cNvPr id="46" name="Imagen 45">
          <a:extLst>
            <a:ext uri="{FF2B5EF4-FFF2-40B4-BE49-F238E27FC236}">
              <a16:creationId xmlns:a16="http://schemas.microsoft.com/office/drawing/2014/main" id="{D801F2D6-6C22-44F8-B8AD-C8A2180552B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660906" y="24927960"/>
          <a:ext cx="720000" cy="720000"/>
        </a:xfrm>
        <a:prstGeom prst="rect">
          <a:avLst/>
        </a:prstGeom>
      </xdr:spPr>
    </xdr:pic>
    <xdr:clientData/>
  </xdr:oneCellAnchor>
  <xdr:oneCellAnchor>
    <xdr:from>
      <xdr:col>17</xdr:col>
      <xdr:colOff>60960</xdr:colOff>
      <xdr:row>61</xdr:row>
      <xdr:rowOff>43180</xdr:rowOff>
    </xdr:from>
    <xdr:ext cx="108000" cy="720000"/>
    <xdr:pic>
      <xdr:nvPicPr>
        <xdr:cNvPr id="47" name="Imagen 46">
          <a:extLst>
            <a:ext uri="{FF2B5EF4-FFF2-40B4-BE49-F238E27FC236}">
              <a16:creationId xmlns:a16="http://schemas.microsoft.com/office/drawing/2014/main" id="{54742F8C-4953-4C86-9A6F-4DCB85AF133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24930100"/>
          <a:ext cx="108000" cy="720000"/>
        </a:xfrm>
        <a:prstGeom prst="rect">
          <a:avLst/>
        </a:prstGeom>
      </xdr:spPr>
    </xdr:pic>
    <xdr:clientData/>
  </xdr:oneCellAnchor>
  <xdr:oneCellAnchor>
    <xdr:from>
      <xdr:col>17</xdr:col>
      <xdr:colOff>204470</xdr:colOff>
      <xdr:row>61</xdr:row>
      <xdr:rowOff>51435</xdr:rowOff>
    </xdr:from>
    <xdr:ext cx="540000" cy="720000"/>
    <xdr:pic>
      <xdr:nvPicPr>
        <xdr:cNvPr id="48" name="Imagen 47">
          <a:extLst>
            <a:ext uri="{FF2B5EF4-FFF2-40B4-BE49-F238E27FC236}">
              <a16:creationId xmlns:a16="http://schemas.microsoft.com/office/drawing/2014/main" id="{EE861F68-F84F-460F-A4A3-512063E4663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24938355"/>
          <a:ext cx="540000" cy="720000"/>
        </a:xfrm>
        <a:prstGeom prst="rect">
          <a:avLst/>
        </a:prstGeom>
      </xdr:spPr>
    </xdr:pic>
    <xdr:clientData/>
  </xdr:oneCellAnchor>
  <xdr:oneCellAnchor>
    <xdr:from>
      <xdr:col>18</xdr:col>
      <xdr:colOff>5798185</xdr:colOff>
      <xdr:row>61</xdr:row>
      <xdr:rowOff>23495</xdr:rowOff>
    </xdr:from>
    <xdr:ext cx="720000" cy="720000"/>
    <xdr:pic>
      <xdr:nvPicPr>
        <xdr:cNvPr id="49" name="Imagen 48">
          <a:extLst>
            <a:ext uri="{FF2B5EF4-FFF2-40B4-BE49-F238E27FC236}">
              <a16:creationId xmlns:a16="http://schemas.microsoft.com/office/drawing/2014/main" id="{43CDD0A4-1F13-43E8-8630-F2B843A8273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640165" y="24910415"/>
          <a:ext cx="720000" cy="720000"/>
        </a:xfrm>
        <a:prstGeom prst="rect">
          <a:avLst/>
        </a:prstGeom>
      </xdr:spPr>
    </xdr:pic>
    <xdr:clientData/>
  </xdr:oneCellAnchor>
  <xdr:oneCellAnchor>
    <xdr:from>
      <xdr:col>45</xdr:col>
      <xdr:colOff>43659</xdr:colOff>
      <xdr:row>95</xdr:row>
      <xdr:rowOff>40743</xdr:rowOff>
    </xdr:from>
    <xdr:ext cx="108000" cy="720000"/>
    <xdr:pic>
      <xdr:nvPicPr>
        <xdr:cNvPr id="50" name="Imagen 49">
          <a:extLst>
            <a:ext uri="{FF2B5EF4-FFF2-40B4-BE49-F238E27FC236}">
              <a16:creationId xmlns:a16="http://schemas.microsoft.com/office/drawing/2014/main" id="{CF01B334-DA6E-44FC-94B4-D11ED81E254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39238023"/>
          <a:ext cx="108000" cy="720000"/>
        </a:xfrm>
        <a:prstGeom prst="rect">
          <a:avLst/>
        </a:prstGeom>
      </xdr:spPr>
    </xdr:pic>
    <xdr:clientData/>
  </xdr:oneCellAnchor>
  <xdr:oneCellAnchor>
    <xdr:from>
      <xdr:col>8</xdr:col>
      <xdr:colOff>177165</xdr:colOff>
      <xdr:row>95</xdr:row>
      <xdr:rowOff>36195</xdr:rowOff>
    </xdr:from>
    <xdr:ext cx="720000" cy="720000"/>
    <xdr:pic>
      <xdr:nvPicPr>
        <xdr:cNvPr id="51" name="Imagen 50">
          <a:extLst>
            <a:ext uri="{FF2B5EF4-FFF2-40B4-BE49-F238E27FC236}">
              <a16:creationId xmlns:a16="http://schemas.microsoft.com/office/drawing/2014/main" id="{7F91D695-6284-4004-8D3F-0FE492ECF5C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39233475"/>
          <a:ext cx="720000" cy="720000"/>
        </a:xfrm>
        <a:prstGeom prst="rect">
          <a:avLst/>
        </a:prstGeom>
      </xdr:spPr>
    </xdr:pic>
    <xdr:clientData/>
  </xdr:oneCellAnchor>
  <xdr:oneCellAnchor>
    <xdr:from>
      <xdr:col>1</xdr:col>
      <xdr:colOff>323850</xdr:colOff>
      <xdr:row>95</xdr:row>
      <xdr:rowOff>36195</xdr:rowOff>
    </xdr:from>
    <xdr:ext cx="540000" cy="720000"/>
    <xdr:pic>
      <xdr:nvPicPr>
        <xdr:cNvPr id="52" name="Imagen 51">
          <a:extLst>
            <a:ext uri="{FF2B5EF4-FFF2-40B4-BE49-F238E27FC236}">
              <a16:creationId xmlns:a16="http://schemas.microsoft.com/office/drawing/2014/main" id="{1F46DACA-5A0A-4528-9A3D-2BC4BB70F04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39233475"/>
          <a:ext cx="540000" cy="720000"/>
        </a:xfrm>
        <a:prstGeom prst="rect">
          <a:avLst/>
        </a:prstGeom>
      </xdr:spPr>
    </xdr:pic>
    <xdr:clientData/>
  </xdr:oneCellAnchor>
  <xdr:oneCellAnchor>
    <xdr:from>
      <xdr:col>27</xdr:col>
      <xdr:colOff>326679</xdr:colOff>
      <xdr:row>95</xdr:row>
      <xdr:rowOff>35229</xdr:rowOff>
    </xdr:from>
    <xdr:ext cx="540000" cy="720000"/>
    <xdr:pic>
      <xdr:nvPicPr>
        <xdr:cNvPr id="53" name="Imagen 52">
          <a:extLst>
            <a:ext uri="{FF2B5EF4-FFF2-40B4-BE49-F238E27FC236}">
              <a16:creationId xmlns:a16="http://schemas.microsoft.com/office/drawing/2014/main" id="{908AC0B9-7968-4B34-B193-4A07802CBB5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913359" y="39232509"/>
          <a:ext cx="540000" cy="720000"/>
        </a:xfrm>
        <a:prstGeom prst="rect">
          <a:avLst/>
        </a:prstGeom>
      </xdr:spPr>
    </xdr:pic>
    <xdr:clientData/>
  </xdr:oneCellAnchor>
  <xdr:oneCellAnchor>
    <xdr:from>
      <xdr:col>45</xdr:col>
      <xdr:colOff>43659</xdr:colOff>
      <xdr:row>95</xdr:row>
      <xdr:rowOff>40743</xdr:rowOff>
    </xdr:from>
    <xdr:ext cx="108000" cy="720000"/>
    <xdr:pic>
      <xdr:nvPicPr>
        <xdr:cNvPr id="54" name="Imagen 53">
          <a:extLst>
            <a:ext uri="{FF2B5EF4-FFF2-40B4-BE49-F238E27FC236}">
              <a16:creationId xmlns:a16="http://schemas.microsoft.com/office/drawing/2014/main" id="{DE1F50DD-5C1A-4B02-9D74-CB027E424F5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39238023"/>
          <a:ext cx="108000" cy="720000"/>
        </a:xfrm>
        <a:prstGeom prst="rect">
          <a:avLst/>
        </a:prstGeom>
      </xdr:spPr>
    </xdr:pic>
    <xdr:clientData/>
  </xdr:oneCellAnchor>
  <xdr:oneCellAnchor>
    <xdr:from>
      <xdr:col>45</xdr:col>
      <xdr:colOff>326040</xdr:colOff>
      <xdr:row>95</xdr:row>
      <xdr:rowOff>37375</xdr:rowOff>
    </xdr:from>
    <xdr:ext cx="540000" cy="720000"/>
    <xdr:pic>
      <xdr:nvPicPr>
        <xdr:cNvPr id="55" name="Imagen 54">
          <a:extLst>
            <a:ext uri="{FF2B5EF4-FFF2-40B4-BE49-F238E27FC236}">
              <a16:creationId xmlns:a16="http://schemas.microsoft.com/office/drawing/2014/main" id="{3A281E55-B4DD-4937-B78C-E5B66ECC441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183200" y="39234655"/>
          <a:ext cx="540000" cy="720000"/>
        </a:xfrm>
        <a:prstGeom prst="rect">
          <a:avLst/>
        </a:prstGeom>
      </xdr:spPr>
    </xdr:pic>
    <xdr:clientData/>
  </xdr:oneCellAnchor>
  <xdr:oneCellAnchor>
    <xdr:from>
      <xdr:col>1</xdr:col>
      <xdr:colOff>44548</xdr:colOff>
      <xdr:row>95</xdr:row>
      <xdr:rowOff>37514</xdr:rowOff>
    </xdr:from>
    <xdr:ext cx="108000" cy="720000"/>
    <xdr:pic>
      <xdr:nvPicPr>
        <xdr:cNvPr id="56" name="Imagen 55">
          <a:extLst>
            <a:ext uri="{FF2B5EF4-FFF2-40B4-BE49-F238E27FC236}">
              <a16:creationId xmlns:a16="http://schemas.microsoft.com/office/drawing/2014/main" id="{1E67734C-D272-407F-ABEA-94F4909B6E9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39234794"/>
          <a:ext cx="108000" cy="720000"/>
        </a:xfrm>
        <a:prstGeom prst="rect">
          <a:avLst/>
        </a:prstGeom>
      </xdr:spPr>
    </xdr:pic>
    <xdr:clientData/>
  </xdr:oneCellAnchor>
  <xdr:oneCellAnchor>
    <xdr:from>
      <xdr:col>27</xdr:col>
      <xdr:colOff>42204</xdr:colOff>
      <xdr:row>95</xdr:row>
      <xdr:rowOff>35170</xdr:rowOff>
    </xdr:from>
    <xdr:ext cx="108000" cy="720000"/>
    <xdr:pic>
      <xdr:nvPicPr>
        <xdr:cNvPr id="57" name="Imagen 56">
          <a:extLst>
            <a:ext uri="{FF2B5EF4-FFF2-40B4-BE49-F238E27FC236}">
              <a16:creationId xmlns:a16="http://schemas.microsoft.com/office/drawing/2014/main" id="{3C7057B2-75A1-4E4B-A6A8-4B94E84E43B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628884" y="39232450"/>
          <a:ext cx="108000" cy="720000"/>
        </a:xfrm>
        <a:prstGeom prst="rect">
          <a:avLst/>
        </a:prstGeom>
      </xdr:spPr>
    </xdr:pic>
    <xdr:clientData/>
  </xdr:oneCellAnchor>
  <xdr:oneCellAnchor>
    <xdr:from>
      <xdr:col>63</xdr:col>
      <xdr:colOff>42198</xdr:colOff>
      <xdr:row>95</xdr:row>
      <xdr:rowOff>35172</xdr:rowOff>
    </xdr:from>
    <xdr:ext cx="108000" cy="720000"/>
    <xdr:pic>
      <xdr:nvPicPr>
        <xdr:cNvPr id="58" name="Imagen 57">
          <a:extLst>
            <a:ext uri="{FF2B5EF4-FFF2-40B4-BE49-F238E27FC236}">
              <a16:creationId xmlns:a16="http://schemas.microsoft.com/office/drawing/2014/main" id="{EB2D9931-9055-476A-B817-BA461E327A3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169838" y="39232452"/>
          <a:ext cx="108000" cy="720000"/>
        </a:xfrm>
        <a:prstGeom prst="rect">
          <a:avLst/>
        </a:prstGeom>
      </xdr:spPr>
    </xdr:pic>
    <xdr:clientData/>
  </xdr:oneCellAnchor>
  <xdr:oneCellAnchor>
    <xdr:from>
      <xdr:col>63</xdr:col>
      <xdr:colOff>316528</xdr:colOff>
      <xdr:row>95</xdr:row>
      <xdr:rowOff>37513</xdr:rowOff>
    </xdr:from>
    <xdr:ext cx="540000" cy="720000"/>
    <xdr:pic>
      <xdr:nvPicPr>
        <xdr:cNvPr id="59" name="Imagen 58">
          <a:extLst>
            <a:ext uri="{FF2B5EF4-FFF2-40B4-BE49-F238E27FC236}">
              <a16:creationId xmlns:a16="http://schemas.microsoft.com/office/drawing/2014/main" id="{6CBF06F8-5B6C-4EAF-ADD7-B5D1EBC4A8B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444168" y="39234793"/>
          <a:ext cx="540000" cy="720000"/>
        </a:xfrm>
        <a:prstGeom prst="rect">
          <a:avLst/>
        </a:prstGeom>
      </xdr:spPr>
    </xdr:pic>
    <xdr:clientData/>
  </xdr:oneCellAnchor>
  <xdr:oneCellAnchor>
    <xdr:from>
      <xdr:col>34</xdr:col>
      <xdr:colOff>753525</xdr:colOff>
      <xdr:row>95</xdr:row>
      <xdr:rowOff>47409</xdr:rowOff>
    </xdr:from>
    <xdr:ext cx="720000" cy="720000"/>
    <xdr:pic>
      <xdr:nvPicPr>
        <xdr:cNvPr id="60" name="Imagen 59">
          <a:extLst>
            <a:ext uri="{FF2B5EF4-FFF2-40B4-BE49-F238E27FC236}">
              <a16:creationId xmlns:a16="http://schemas.microsoft.com/office/drawing/2014/main" id="{8D7D7B42-922D-455D-B416-B7CD242EAF2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146645" y="39244689"/>
          <a:ext cx="720000" cy="720000"/>
        </a:xfrm>
        <a:prstGeom prst="rect">
          <a:avLst/>
        </a:prstGeom>
      </xdr:spPr>
    </xdr:pic>
    <xdr:clientData/>
  </xdr:oneCellAnchor>
  <xdr:oneCellAnchor>
    <xdr:from>
      <xdr:col>52</xdr:col>
      <xdr:colOff>761991</xdr:colOff>
      <xdr:row>95</xdr:row>
      <xdr:rowOff>41032</xdr:rowOff>
    </xdr:from>
    <xdr:ext cx="720000" cy="720000"/>
    <xdr:pic>
      <xdr:nvPicPr>
        <xdr:cNvPr id="61" name="Imagen 60">
          <a:extLst>
            <a:ext uri="{FF2B5EF4-FFF2-40B4-BE49-F238E27FC236}">
              <a16:creationId xmlns:a16="http://schemas.microsoft.com/office/drawing/2014/main" id="{38259442-D7EC-452C-81C8-9F81E9D4F5B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425591" y="39238312"/>
          <a:ext cx="720000" cy="720000"/>
        </a:xfrm>
        <a:prstGeom prst="rect">
          <a:avLst/>
        </a:prstGeom>
      </xdr:spPr>
    </xdr:pic>
    <xdr:clientData/>
  </xdr:oneCellAnchor>
  <xdr:oneCellAnchor>
    <xdr:from>
      <xdr:col>70</xdr:col>
      <xdr:colOff>726826</xdr:colOff>
      <xdr:row>95</xdr:row>
      <xdr:rowOff>41040</xdr:rowOff>
    </xdr:from>
    <xdr:ext cx="720000" cy="720000"/>
    <xdr:pic>
      <xdr:nvPicPr>
        <xdr:cNvPr id="62" name="Imagen 61">
          <a:extLst>
            <a:ext uri="{FF2B5EF4-FFF2-40B4-BE49-F238E27FC236}">
              <a16:creationId xmlns:a16="http://schemas.microsoft.com/office/drawing/2014/main" id="{15B89400-7238-4A88-8C0C-9E9043FDFC8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660906" y="39238320"/>
          <a:ext cx="720000" cy="720000"/>
        </a:xfrm>
        <a:prstGeom prst="rect">
          <a:avLst/>
        </a:prstGeom>
      </xdr:spPr>
    </xdr:pic>
    <xdr:clientData/>
  </xdr:oneCellAnchor>
  <xdr:oneCellAnchor>
    <xdr:from>
      <xdr:col>17</xdr:col>
      <xdr:colOff>60960</xdr:colOff>
      <xdr:row>95</xdr:row>
      <xdr:rowOff>43180</xdr:rowOff>
    </xdr:from>
    <xdr:ext cx="108000" cy="720000"/>
    <xdr:pic>
      <xdr:nvPicPr>
        <xdr:cNvPr id="63" name="Imagen 62">
          <a:extLst>
            <a:ext uri="{FF2B5EF4-FFF2-40B4-BE49-F238E27FC236}">
              <a16:creationId xmlns:a16="http://schemas.microsoft.com/office/drawing/2014/main" id="{B310204D-349B-4EC6-8DCC-128388071A5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39240460"/>
          <a:ext cx="108000" cy="720000"/>
        </a:xfrm>
        <a:prstGeom prst="rect">
          <a:avLst/>
        </a:prstGeom>
      </xdr:spPr>
    </xdr:pic>
    <xdr:clientData/>
  </xdr:oneCellAnchor>
  <xdr:oneCellAnchor>
    <xdr:from>
      <xdr:col>17</xdr:col>
      <xdr:colOff>204470</xdr:colOff>
      <xdr:row>95</xdr:row>
      <xdr:rowOff>51435</xdr:rowOff>
    </xdr:from>
    <xdr:ext cx="540000" cy="720000"/>
    <xdr:pic>
      <xdr:nvPicPr>
        <xdr:cNvPr id="64" name="Imagen 63">
          <a:extLst>
            <a:ext uri="{FF2B5EF4-FFF2-40B4-BE49-F238E27FC236}">
              <a16:creationId xmlns:a16="http://schemas.microsoft.com/office/drawing/2014/main" id="{B4982C3D-CD2A-435F-9C6F-3E83D23A4E9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39248715"/>
          <a:ext cx="540000" cy="720000"/>
        </a:xfrm>
        <a:prstGeom prst="rect">
          <a:avLst/>
        </a:prstGeom>
      </xdr:spPr>
    </xdr:pic>
    <xdr:clientData/>
  </xdr:oneCellAnchor>
  <xdr:oneCellAnchor>
    <xdr:from>
      <xdr:col>18</xdr:col>
      <xdr:colOff>5798185</xdr:colOff>
      <xdr:row>95</xdr:row>
      <xdr:rowOff>23495</xdr:rowOff>
    </xdr:from>
    <xdr:ext cx="720000" cy="720000"/>
    <xdr:pic>
      <xdr:nvPicPr>
        <xdr:cNvPr id="65" name="Imagen 64">
          <a:extLst>
            <a:ext uri="{FF2B5EF4-FFF2-40B4-BE49-F238E27FC236}">
              <a16:creationId xmlns:a16="http://schemas.microsoft.com/office/drawing/2014/main" id="{65255209-7510-420D-987B-83E2ED8C90E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640165" y="39220775"/>
          <a:ext cx="720000" cy="720000"/>
        </a:xfrm>
        <a:prstGeom prst="rect">
          <a:avLst/>
        </a:prstGeom>
      </xdr:spPr>
    </xdr:pic>
    <xdr:clientData/>
  </xdr:oneCellAnchor>
  <xdr:oneCellAnchor>
    <xdr:from>
      <xdr:col>45</xdr:col>
      <xdr:colOff>43659</xdr:colOff>
      <xdr:row>125</xdr:row>
      <xdr:rowOff>40743</xdr:rowOff>
    </xdr:from>
    <xdr:ext cx="108000" cy="720000"/>
    <xdr:pic>
      <xdr:nvPicPr>
        <xdr:cNvPr id="66" name="Imagen 65">
          <a:extLst>
            <a:ext uri="{FF2B5EF4-FFF2-40B4-BE49-F238E27FC236}">
              <a16:creationId xmlns:a16="http://schemas.microsoft.com/office/drawing/2014/main" id="{6136409E-3F2B-4918-9A8F-FB9601BF621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51681483"/>
          <a:ext cx="108000" cy="720000"/>
        </a:xfrm>
        <a:prstGeom prst="rect">
          <a:avLst/>
        </a:prstGeom>
      </xdr:spPr>
    </xdr:pic>
    <xdr:clientData/>
  </xdr:oneCellAnchor>
  <xdr:oneCellAnchor>
    <xdr:from>
      <xdr:col>8</xdr:col>
      <xdr:colOff>177165</xdr:colOff>
      <xdr:row>125</xdr:row>
      <xdr:rowOff>36195</xdr:rowOff>
    </xdr:from>
    <xdr:ext cx="720000" cy="720000"/>
    <xdr:pic>
      <xdr:nvPicPr>
        <xdr:cNvPr id="67" name="Imagen 66">
          <a:extLst>
            <a:ext uri="{FF2B5EF4-FFF2-40B4-BE49-F238E27FC236}">
              <a16:creationId xmlns:a16="http://schemas.microsoft.com/office/drawing/2014/main" id="{AAE8F178-0040-4CF1-94EB-09E56E20516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51676935"/>
          <a:ext cx="720000" cy="720000"/>
        </a:xfrm>
        <a:prstGeom prst="rect">
          <a:avLst/>
        </a:prstGeom>
      </xdr:spPr>
    </xdr:pic>
    <xdr:clientData/>
  </xdr:oneCellAnchor>
  <xdr:oneCellAnchor>
    <xdr:from>
      <xdr:col>1</xdr:col>
      <xdr:colOff>323850</xdr:colOff>
      <xdr:row>125</xdr:row>
      <xdr:rowOff>36195</xdr:rowOff>
    </xdr:from>
    <xdr:ext cx="540000" cy="720000"/>
    <xdr:pic>
      <xdr:nvPicPr>
        <xdr:cNvPr id="68" name="Imagen 67">
          <a:extLst>
            <a:ext uri="{FF2B5EF4-FFF2-40B4-BE49-F238E27FC236}">
              <a16:creationId xmlns:a16="http://schemas.microsoft.com/office/drawing/2014/main" id="{78C856E3-0DBF-4E62-B58F-96D1B6464A1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51676935"/>
          <a:ext cx="540000" cy="720000"/>
        </a:xfrm>
        <a:prstGeom prst="rect">
          <a:avLst/>
        </a:prstGeom>
      </xdr:spPr>
    </xdr:pic>
    <xdr:clientData/>
  </xdr:oneCellAnchor>
  <xdr:oneCellAnchor>
    <xdr:from>
      <xdr:col>27</xdr:col>
      <xdr:colOff>326679</xdr:colOff>
      <xdr:row>125</xdr:row>
      <xdr:rowOff>35229</xdr:rowOff>
    </xdr:from>
    <xdr:ext cx="540000" cy="720000"/>
    <xdr:pic>
      <xdr:nvPicPr>
        <xdr:cNvPr id="69" name="Imagen 68">
          <a:extLst>
            <a:ext uri="{FF2B5EF4-FFF2-40B4-BE49-F238E27FC236}">
              <a16:creationId xmlns:a16="http://schemas.microsoft.com/office/drawing/2014/main" id="{91B57879-0024-4768-97C0-1B1D7C4B72F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913359" y="51675969"/>
          <a:ext cx="540000" cy="720000"/>
        </a:xfrm>
        <a:prstGeom prst="rect">
          <a:avLst/>
        </a:prstGeom>
      </xdr:spPr>
    </xdr:pic>
    <xdr:clientData/>
  </xdr:oneCellAnchor>
  <xdr:oneCellAnchor>
    <xdr:from>
      <xdr:col>45</xdr:col>
      <xdr:colOff>43659</xdr:colOff>
      <xdr:row>125</xdr:row>
      <xdr:rowOff>40743</xdr:rowOff>
    </xdr:from>
    <xdr:ext cx="108000" cy="720000"/>
    <xdr:pic>
      <xdr:nvPicPr>
        <xdr:cNvPr id="70" name="Imagen 69">
          <a:extLst>
            <a:ext uri="{FF2B5EF4-FFF2-40B4-BE49-F238E27FC236}">
              <a16:creationId xmlns:a16="http://schemas.microsoft.com/office/drawing/2014/main" id="{149F1628-EE42-4442-A3F5-5A1736CE53C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51681483"/>
          <a:ext cx="108000" cy="720000"/>
        </a:xfrm>
        <a:prstGeom prst="rect">
          <a:avLst/>
        </a:prstGeom>
      </xdr:spPr>
    </xdr:pic>
    <xdr:clientData/>
  </xdr:oneCellAnchor>
  <xdr:oneCellAnchor>
    <xdr:from>
      <xdr:col>45</xdr:col>
      <xdr:colOff>326040</xdr:colOff>
      <xdr:row>125</xdr:row>
      <xdr:rowOff>37375</xdr:rowOff>
    </xdr:from>
    <xdr:ext cx="540000" cy="720000"/>
    <xdr:pic>
      <xdr:nvPicPr>
        <xdr:cNvPr id="71" name="Imagen 70">
          <a:extLst>
            <a:ext uri="{FF2B5EF4-FFF2-40B4-BE49-F238E27FC236}">
              <a16:creationId xmlns:a16="http://schemas.microsoft.com/office/drawing/2014/main" id="{7F37E717-8FFA-4F7A-B0BB-04C30B49554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183200" y="51678115"/>
          <a:ext cx="540000" cy="720000"/>
        </a:xfrm>
        <a:prstGeom prst="rect">
          <a:avLst/>
        </a:prstGeom>
      </xdr:spPr>
    </xdr:pic>
    <xdr:clientData/>
  </xdr:oneCellAnchor>
  <xdr:oneCellAnchor>
    <xdr:from>
      <xdr:col>1</xdr:col>
      <xdr:colOff>44548</xdr:colOff>
      <xdr:row>125</xdr:row>
      <xdr:rowOff>37514</xdr:rowOff>
    </xdr:from>
    <xdr:ext cx="108000" cy="720000"/>
    <xdr:pic>
      <xdr:nvPicPr>
        <xdr:cNvPr id="72" name="Imagen 71">
          <a:extLst>
            <a:ext uri="{FF2B5EF4-FFF2-40B4-BE49-F238E27FC236}">
              <a16:creationId xmlns:a16="http://schemas.microsoft.com/office/drawing/2014/main" id="{919E491F-4730-4743-ADC5-92B44E62434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51678254"/>
          <a:ext cx="108000" cy="720000"/>
        </a:xfrm>
        <a:prstGeom prst="rect">
          <a:avLst/>
        </a:prstGeom>
      </xdr:spPr>
    </xdr:pic>
    <xdr:clientData/>
  </xdr:oneCellAnchor>
  <xdr:oneCellAnchor>
    <xdr:from>
      <xdr:col>27</xdr:col>
      <xdr:colOff>42204</xdr:colOff>
      <xdr:row>125</xdr:row>
      <xdr:rowOff>35170</xdr:rowOff>
    </xdr:from>
    <xdr:ext cx="108000" cy="720000"/>
    <xdr:pic>
      <xdr:nvPicPr>
        <xdr:cNvPr id="73" name="Imagen 72">
          <a:extLst>
            <a:ext uri="{FF2B5EF4-FFF2-40B4-BE49-F238E27FC236}">
              <a16:creationId xmlns:a16="http://schemas.microsoft.com/office/drawing/2014/main" id="{F5427AD1-E64E-4DE4-9BB2-04BDB7C31CC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628884" y="51675910"/>
          <a:ext cx="108000" cy="720000"/>
        </a:xfrm>
        <a:prstGeom prst="rect">
          <a:avLst/>
        </a:prstGeom>
      </xdr:spPr>
    </xdr:pic>
    <xdr:clientData/>
  </xdr:oneCellAnchor>
  <xdr:oneCellAnchor>
    <xdr:from>
      <xdr:col>63</xdr:col>
      <xdr:colOff>42198</xdr:colOff>
      <xdr:row>125</xdr:row>
      <xdr:rowOff>35172</xdr:rowOff>
    </xdr:from>
    <xdr:ext cx="108000" cy="720000"/>
    <xdr:pic>
      <xdr:nvPicPr>
        <xdr:cNvPr id="74" name="Imagen 73">
          <a:extLst>
            <a:ext uri="{FF2B5EF4-FFF2-40B4-BE49-F238E27FC236}">
              <a16:creationId xmlns:a16="http://schemas.microsoft.com/office/drawing/2014/main" id="{7E99F0C9-33B1-4D1A-9615-68A1EBCDD65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169838" y="51675912"/>
          <a:ext cx="108000" cy="720000"/>
        </a:xfrm>
        <a:prstGeom prst="rect">
          <a:avLst/>
        </a:prstGeom>
      </xdr:spPr>
    </xdr:pic>
    <xdr:clientData/>
  </xdr:oneCellAnchor>
  <xdr:oneCellAnchor>
    <xdr:from>
      <xdr:col>63</xdr:col>
      <xdr:colOff>316528</xdr:colOff>
      <xdr:row>125</xdr:row>
      <xdr:rowOff>37513</xdr:rowOff>
    </xdr:from>
    <xdr:ext cx="540000" cy="720000"/>
    <xdr:pic>
      <xdr:nvPicPr>
        <xdr:cNvPr id="75" name="Imagen 74">
          <a:extLst>
            <a:ext uri="{FF2B5EF4-FFF2-40B4-BE49-F238E27FC236}">
              <a16:creationId xmlns:a16="http://schemas.microsoft.com/office/drawing/2014/main" id="{E6B19462-B063-4636-B386-9FCAF688F73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444168" y="51678253"/>
          <a:ext cx="540000" cy="720000"/>
        </a:xfrm>
        <a:prstGeom prst="rect">
          <a:avLst/>
        </a:prstGeom>
      </xdr:spPr>
    </xdr:pic>
    <xdr:clientData/>
  </xdr:oneCellAnchor>
  <xdr:oneCellAnchor>
    <xdr:from>
      <xdr:col>34</xdr:col>
      <xdr:colOff>753525</xdr:colOff>
      <xdr:row>125</xdr:row>
      <xdr:rowOff>47409</xdr:rowOff>
    </xdr:from>
    <xdr:ext cx="720000" cy="720000"/>
    <xdr:pic>
      <xdr:nvPicPr>
        <xdr:cNvPr id="76" name="Imagen 75">
          <a:extLst>
            <a:ext uri="{FF2B5EF4-FFF2-40B4-BE49-F238E27FC236}">
              <a16:creationId xmlns:a16="http://schemas.microsoft.com/office/drawing/2014/main" id="{529E948A-70B1-4D7B-963F-CF5F3E9A0FA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146645" y="51688149"/>
          <a:ext cx="720000" cy="720000"/>
        </a:xfrm>
        <a:prstGeom prst="rect">
          <a:avLst/>
        </a:prstGeom>
      </xdr:spPr>
    </xdr:pic>
    <xdr:clientData/>
  </xdr:oneCellAnchor>
  <xdr:oneCellAnchor>
    <xdr:from>
      <xdr:col>52</xdr:col>
      <xdr:colOff>761991</xdr:colOff>
      <xdr:row>125</xdr:row>
      <xdr:rowOff>41032</xdr:rowOff>
    </xdr:from>
    <xdr:ext cx="720000" cy="720000"/>
    <xdr:pic>
      <xdr:nvPicPr>
        <xdr:cNvPr id="77" name="Imagen 76">
          <a:extLst>
            <a:ext uri="{FF2B5EF4-FFF2-40B4-BE49-F238E27FC236}">
              <a16:creationId xmlns:a16="http://schemas.microsoft.com/office/drawing/2014/main" id="{75F4F7DC-D3A7-4850-ADD8-25C4B836BE7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425591" y="51681772"/>
          <a:ext cx="720000" cy="720000"/>
        </a:xfrm>
        <a:prstGeom prst="rect">
          <a:avLst/>
        </a:prstGeom>
      </xdr:spPr>
    </xdr:pic>
    <xdr:clientData/>
  </xdr:oneCellAnchor>
  <xdr:oneCellAnchor>
    <xdr:from>
      <xdr:col>70</xdr:col>
      <xdr:colOff>726826</xdr:colOff>
      <xdr:row>125</xdr:row>
      <xdr:rowOff>41040</xdr:rowOff>
    </xdr:from>
    <xdr:ext cx="720000" cy="720000"/>
    <xdr:pic>
      <xdr:nvPicPr>
        <xdr:cNvPr id="78" name="Imagen 77">
          <a:extLst>
            <a:ext uri="{FF2B5EF4-FFF2-40B4-BE49-F238E27FC236}">
              <a16:creationId xmlns:a16="http://schemas.microsoft.com/office/drawing/2014/main" id="{BE7EFDC7-3DF1-4AEF-861F-68B626E4063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660906" y="51681780"/>
          <a:ext cx="720000" cy="720000"/>
        </a:xfrm>
        <a:prstGeom prst="rect">
          <a:avLst/>
        </a:prstGeom>
      </xdr:spPr>
    </xdr:pic>
    <xdr:clientData/>
  </xdr:oneCellAnchor>
  <xdr:oneCellAnchor>
    <xdr:from>
      <xdr:col>17</xdr:col>
      <xdr:colOff>60960</xdr:colOff>
      <xdr:row>125</xdr:row>
      <xdr:rowOff>43180</xdr:rowOff>
    </xdr:from>
    <xdr:ext cx="108000" cy="720000"/>
    <xdr:pic>
      <xdr:nvPicPr>
        <xdr:cNvPr id="79" name="Imagen 78">
          <a:extLst>
            <a:ext uri="{FF2B5EF4-FFF2-40B4-BE49-F238E27FC236}">
              <a16:creationId xmlns:a16="http://schemas.microsoft.com/office/drawing/2014/main" id="{9B56F147-2B17-4EA9-9A43-6A767AB2DA5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51683920"/>
          <a:ext cx="108000" cy="720000"/>
        </a:xfrm>
        <a:prstGeom prst="rect">
          <a:avLst/>
        </a:prstGeom>
      </xdr:spPr>
    </xdr:pic>
    <xdr:clientData/>
  </xdr:oneCellAnchor>
  <xdr:oneCellAnchor>
    <xdr:from>
      <xdr:col>17</xdr:col>
      <xdr:colOff>204470</xdr:colOff>
      <xdr:row>125</xdr:row>
      <xdr:rowOff>51435</xdr:rowOff>
    </xdr:from>
    <xdr:ext cx="540000" cy="720000"/>
    <xdr:pic>
      <xdr:nvPicPr>
        <xdr:cNvPr id="80" name="Imagen 79">
          <a:extLst>
            <a:ext uri="{FF2B5EF4-FFF2-40B4-BE49-F238E27FC236}">
              <a16:creationId xmlns:a16="http://schemas.microsoft.com/office/drawing/2014/main" id="{8DD24C16-8B27-4C5D-B022-A923560A9F5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51692175"/>
          <a:ext cx="540000" cy="720000"/>
        </a:xfrm>
        <a:prstGeom prst="rect">
          <a:avLst/>
        </a:prstGeom>
      </xdr:spPr>
    </xdr:pic>
    <xdr:clientData/>
  </xdr:oneCellAnchor>
  <xdr:oneCellAnchor>
    <xdr:from>
      <xdr:col>18</xdr:col>
      <xdr:colOff>5798185</xdr:colOff>
      <xdr:row>125</xdr:row>
      <xdr:rowOff>23495</xdr:rowOff>
    </xdr:from>
    <xdr:ext cx="720000" cy="720000"/>
    <xdr:pic>
      <xdr:nvPicPr>
        <xdr:cNvPr id="81" name="Imagen 80">
          <a:extLst>
            <a:ext uri="{FF2B5EF4-FFF2-40B4-BE49-F238E27FC236}">
              <a16:creationId xmlns:a16="http://schemas.microsoft.com/office/drawing/2014/main" id="{A1E0D6FB-C28B-4501-A062-BC1C5175E32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640165" y="51664235"/>
          <a:ext cx="720000" cy="720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2" name="Imagen 1">
          <a:extLst>
            <a:ext uri="{FF2B5EF4-FFF2-40B4-BE49-F238E27FC236}">
              <a16:creationId xmlns:a16="http://schemas.microsoft.com/office/drawing/2014/main" id="{C36C857D-E750-4183-BB14-5CE3B3DD984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3" name="Imagen 2">
          <a:extLst>
            <a:ext uri="{FF2B5EF4-FFF2-40B4-BE49-F238E27FC236}">
              <a16:creationId xmlns:a16="http://schemas.microsoft.com/office/drawing/2014/main" id="{E9F876BF-1E2D-4E70-9918-00143DA8C8E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4" name="Imagen 3">
          <a:extLst>
            <a:ext uri="{FF2B5EF4-FFF2-40B4-BE49-F238E27FC236}">
              <a16:creationId xmlns:a16="http://schemas.microsoft.com/office/drawing/2014/main" id="{B6F23E58-4FCA-4653-A1E5-0C0118EE717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5" name="Imagen 4">
          <a:extLst>
            <a:ext uri="{FF2B5EF4-FFF2-40B4-BE49-F238E27FC236}">
              <a16:creationId xmlns:a16="http://schemas.microsoft.com/office/drawing/2014/main" id="{F7BAC1B7-30E8-461D-9DD8-25526F154FF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91335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6" name="Imagen 5">
          <a:extLst>
            <a:ext uri="{FF2B5EF4-FFF2-40B4-BE49-F238E27FC236}">
              <a16:creationId xmlns:a16="http://schemas.microsoft.com/office/drawing/2014/main" id="{6CC737A5-6DD6-48CF-BF8A-03FA13AF993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7" name="Imagen 6">
          <a:extLst>
            <a:ext uri="{FF2B5EF4-FFF2-40B4-BE49-F238E27FC236}">
              <a16:creationId xmlns:a16="http://schemas.microsoft.com/office/drawing/2014/main" id="{31E9C421-1977-4CB5-AFE3-62EA3FF0929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1832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8" name="Imagen 7">
          <a:extLst>
            <a:ext uri="{FF2B5EF4-FFF2-40B4-BE49-F238E27FC236}">
              <a16:creationId xmlns:a16="http://schemas.microsoft.com/office/drawing/2014/main" id="{9B82A85C-305C-4C00-AD2F-BFA9497FA6D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9" name="Imagen 8">
          <a:extLst>
            <a:ext uri="{FF2B5EF4-FFF2-40B4-BE49-F238E27FC236}">
              <a16:creationId xmlns:a16="http://schemas.microsoft.com/office/drawing/2014/main" id="{709E9D8F-8033-4423-B5EC-234EC0DA8A6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62888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10" name="Imagen 9">
          <a:extLst>
            <a:ext uri="{FF2B5EF4-FFF2-40B4-BE49-F238E27FC236}">
              <a16:creationId xmlns:a16="http://schemas.microsoft.com/office/drawing/2014/main" id="{69713345-D7E8-40C4-9CFD-7221F739A01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1698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1" name="Imagen 10">
          <a:extLst>
            <a:ext uri="{FF2B5EF4-FFF2-40B4-BE49-F238E27FC236}">
              <a16:creationId xmlns:a16="http://schemas.microsoft.com/office/drawing/2014/main" id="{1039ACE2-8866-4D4A-8A2A-B247FD4C4AA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4441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2" name="Imagen 11">
          <a:extLst>
            <a:ext uri="{FF2B5EF4-FFF2-40B4-BE49-F238E27FC236}">
              <a16:creationId xmlns:a16="http://schemas.microsoft.com/office/drawing/2014/main" id="{7F71157D-F794-4317-86DF-2AE409FDED1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1466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3" name="Imagen 12">
          <a:extLst>
            <a:ext uri="{FF2B5EF4-FFF2-40B4-BE49-F238E27FC236}">
              <a16:creationId xmlns:a16="http://schemas.microsoft.com/office/drawing/2014/main" id="{FAE89745-CD57-4BFC-85F3-59F5F398B36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42559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4" name="Imagen 13">
          <a:extLst>
            <a:ext uri="{FF2B5EF4-FFF2-40B4-BE49-F238E27FC236}">
              <a16:creationId xmlns:a16="http://schemas.microsoft.com/office/drawing/2014/main" id="{D8B0ABBE-7556-47F3-BE58-550F48CA909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66090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5" name="Imagen 14">
          <a:extLst>
            <a:ext uri="{FF2B5EF4-FFF2-40B4-BE49-F238E27FC236}">
              <a16:creationId xmlns:a16="http://schemas.microsoft.com/office/drawing/2014/main" id="{81C3DB01-0E45-442E-8F23-96F3FCC3889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6" name="Imagen 15">
          <a:extLst>
            <a:ext uri="{FF2B5EF4-FFF2-40B4-BE49-F238E27FC236}">
              <a16:creationId xmlns:a16="http://schemas.microsoft.com/office/drawing/2014/main" id="{9DF5A71E-D93A-43E5-A1FB-73D594BA1E1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7" name="Imagen 16">
          <a:extLst>
            <a:ext uri="{FF2B5EF4-FFF2-40B4-BE49-F238E27FC236}">
              <a16:creationId xmlns:a16="http://schemas.microsoft.com/office/drawing/2014/main" id="{67D1C368-3EBF-402C-AFA4-EA7F5293C70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640165" y="229235"/>
          <a:ext cx="720000" cy="720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2" name="Imagen 1">
          <a:extLst>
            <a:ext uri="{FF2B5EF4-FFF2-40B4-BE49-F238E27FC236}">
              <a16:creationId xmlns:a16="http://schemas.microsoft.com/office/drawing/2014/main" id="{1AF2DE4E-10AF-4BD1-8F70-FEA0BAB6D2B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3" name="Imagen 2">
          <a:extLst>
            <a:ext uri="{FF2B5EF4-FFF2-40B4-BE49-F238E27FC236}">
              <a16:creationId xmlns:a16="http://schemas.microsoft.com/office/drawing/2014/main" id="{777FD600-3D04-4992-A8B3-8F53089BBC3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4" name="Imagen 3">
          <a:extLst>
            <a:ext uri="{FF2B5EF4-FFF2-40B4-BE49-F238E27FC236}">
              <a16:creationId xmlns:a16="http://schemas.microsoft.com/office/drawing/2014/main" id="{B8F9B1CE-6B39-4B8A-8F68-928907237FD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5" name="Imagen 4">
          <a:extLst>
            <a:ext uri="{FF2B5EF4-FFF2-40B4-BE49-F238E27FC236}">
              <a16:creationId xmlns:a16="http://schemas.microsoft.com/office/drawing/2014/main" id="{FB1E256C-88C5-43BA-82E3-37FB6B2426C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91335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6" name="Imagen 5">
          <a:extLst>
            <a:ext uri="{FF2B5EF4-FFF2-40B4-BE49-F238E27FC236}">
              <a16:creationId xmlns:a16="http://schemas.microsoft.com/office/drawing/2014/main" id="{F32F72BF-1536-4039-8167-05D4270715D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7" name="Imagen 6">
          <a:extLst>
            <a:ext uri="{FF2B5EF4-FFF2-40B4-BE49-F238E27FC236}">
              <a16:creationId xmlns:a16="http://schemas.microsoft.com/office/drawing/2014/main" id="{767603B9-7180-4EC2-8A72-2730D51726C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1832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8" name="Imagen 7">
          <a:extLst>
            <a:ext uri="{FF2B5EF4-FFF2-40B4-BE49-F238E27FC236}">
              <a16:creationId xmlns:a16="http://schemas.microsoft.com/office/drawing/2014/main" id="{8FC2923D-6CA7-43EB-864B-8EDB6BF5DFF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9" name="Imagen 8">
          <a:extLst>
            <a:ext uri="{FF2B5EF4-FFF2-40B4-BE49-F238E27FC236}">
              <a16:creationId xmlns:a16="http://schemas.microsoft.com/office/drawing/2014/main" id="{22269DF8-119C-4DAC-926F-C9A33295AD8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62888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10" name="Imagen 9">
          <a:extLst>
            <a:ext uri="{FF2B5EF4-FFF2-40B4-BE49-F238E27FC236}">
              <a16:creationId xmlns:a16="http://schemas.microsoft.com/office/drawing/2014/main" id="{F809762A-C1EE-42D9-9821-DFFC2FA5CC7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1698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1" name="Imagen 10">
          <a:extLst>
            <a:ext uri="{FF2B5EF4-FFF2-40B4-BE49-F238E27FC236}">
              <a16:creationId xmlns:a16="http://schemas.microsoft.com/office/drawing/2014/main" id="{BE22E7C2-12B3-4CBB-9AEA-A587BDDA0A6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4441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2" name="Imagen 11">
          <a:extLst>
            <a:ext uri="{FF2B5EF4-FFF2-40B4-BE49-F238E27FC236}">
              <a16:creationId xmlns:a16="http://schemas.microsoft.com/office/drawing/2014/main" id="{E7593DB9-3406-4450-8A94-42A77E3D5CA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1466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3" name="Imagen 12">
          <a:extLst>
            <a:ext uri="{FF2B5EF4-FFF2-40B4-BE49-F238E27FC236}">
              <a16:creationId xmlns:a16="http://schemas.microsoft.com/office/drawing/2014/main" id="{D88195DB-F9AC-4D26-83E7-6E757FB6C2F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42559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4" name="Imagen 13">
          <a:extLst>
            <a:ext uri="{FF2B5EF4-FFF2-40B4-BE49-F238E27FC236}">
              <a16:creationId xmlns:a16="http://schemas.microsoft.com/office/drawing/2014/main" id="{C8AE781B-D563-4026-9A3E-9FAD57AF1B2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66090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5" name="Imagen 14">
          <a:extLst>
            <a:ext uri="{FF2B5EF4-FFF2-40B4-BE49-F238E27FC236}">
              <a16:creationId xmlns:a16="http://schemas.microsoft.com/office/drawing/2014/main" id="{B1C4BB27-81E0-4823-98E4-DDFBF265A92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6" name="Imagen 15">
          <a:extLst>
            <a:ext uri="{FF2B5EF4-FFF2-40B4-BE49-F238E27FC236}">
              <a16:creationId xmlns:a16="http://schemas.microsoft.com/office/drawing/2014/main" id="{BB714988-0A82-46AE-AE2D-F916108D63E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7" name="Imagen 16">
          <a:extLst>
            <a:ext uri="{FF2B5EF4-FFF2-40B4-BE49-F238E27FC236}">
              <a16:creationId xmlns:a16="http://schemas.microsoft.com/office/drawing/2014/main" id="{15EE8E90-A7D3-4EC5-B6E3-F3CF7BBA6D8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640165" y="229235"/>
          <a:ext cx="720000" cy="720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2" name="Imagen 1">
          <a:extLst>
            <a:ext uri="{FF2B5EF4-FFF2-40B4-BE49-F238E27FC236}">
              <a16:creationId xmlns:a16="http://schemas.microsoft.com/office/drawing/2014/main" id="{B8E4E38C-6D69-4CE9-AB5E-D2BEAC03BA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80175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3" name="Imagen 2">
          <a:extLst>
            <a:ext uri="{FF2B5EF4-FFF2-40B4-BE49-F238E27FC236}">
              <a16:creationId xmlns:a16="http://schemas.microsoft.com/office/drawing/2014/main" id="{A9A4FDB4-02A4-4FAB-82EC-3A450A275B2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4" name="Imagen 3">
          <a:extLst>
            <a:ext uri="{FF2B5EF4-FFF2-40B4-BE49-F238E27FC236}">
              <a16:creationId xmlns:a16="http://schemas.microsoft.com/office/drawing/2014/main" id="{D032193D-30B6-4BC9-B442-F250872AEA5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5" name="Imagen 4">
          <a:extLst>
            <a:ext uri="{FF2B5EF4-FFF2-40B4-BE49-F238E27FC236}">
              <a16:creationId xmlns:a16="http://schemas.microsoft.com/office/drawing/2014/main" id="{93A3E5EB-F2DE-4CDE-BEAB-F4E267A518A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81429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6" name="Imagen 5">
          <a:extLst>
            <a:ext uri="{FF2B5EF4-FFF2-40B4-BE49-F238E27FC236}">
              <a16:creationId xmlns:a16="http://schemas.microsoft.com/office/drawing/2014/main" id="{ED683B2A-8C40-4B30-9AD3-8A4D4F5B9D7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80175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7" name="Imagen 6">
          <a:extLst>
            <a:ext uri="{FF2B5EF4-FFF2-40B4-BE49-F238E27FC236}">
              <a16:creationId xmlns:a16="http://schemas.microsoft.com/office/drawing/2014/main" id="{4C066571-35A9-49ED-ACE0-F73FB98A469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08414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8" name="Imagen 7">
          <a:extLst>
            <a:ext uri="{FF2B5EF4-FFF2-40B4-BE49-F238E27FC236}">
              <a16:creationId xmlns:a16="http://schemas.microsoft.com/office/drawing/2014/main" id="{06B68380-DBEF-4B35-AE79-F64F4046021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9" name="Imagen 8">
          <a:extLst>
            <a:ext uri="{FF2B5EF4-FFF2-40B4-BE49-F238E27FC236}">
              <a16:creationId xmlns:a16="http://schemas.microsoft.com/office/drawing/2014/main" id="{EABCE5BB-E28E-40A1-A4F1-7B4CA4C0DB4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52982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10" name="Imagen 9">
          <a:extLst>
            <a:ext uri="{FF2B5EF4-FFF2-40B4-BE49-F238E27FC236}">
              <a16:creationId xmlns:a16="http://schemas.microsoft.com/office/drawing/2014/main" id="{F8126FE7-CC5E-4A27-9EA7-93582A409C1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07077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1" name="Imagen 10">
          <a:extLst>
            <a:ext uri="{FF2B5EF4-FFF2-40B4-BE49-F238E27FC236}">
              <a16:creationId xmlns:a16="http://schemas.microsoft.com/office/drawing/2014/main" id="{EFEB63DE-2F77-48BD-898F-B60E2863F27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34510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2" name="Imagen 11">
          <a:extLst>
            <a:ext uri="{FF2B5EF4-FFF2-40B4-BE49-F238E27FC236}">
              <a16:creationId xmlns:a16="http://schemas.microsoft.com/office/drawing/2014/main" id="{0E9E6839-5971-4ADA-A278-2BB55BAC253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04758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3" name="Imagen 12">
          <a:extLst>
            <a:ext uri="{FF2B5EF4-FFF2-40B4-BE49-F238E27FC236}">
              <a16:creationId xmlns:a16="http://schemas.microsoft.com/office/drawing/2014/main" id="{C7498765-2D97-44C5-B085-876E2E60985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32653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4" name="Imagen 13">
          <a:extLst>
            <a:ext uri="{FF2B5EF4-FFF2-40B4-BE49-F238E27FC236}">
              <a16:creationId xmlns:a16="http://schemas.microsoft.com/office/drawing/2014/main" id="{BC9D7E84-783E-46F0-B728-D2FB7524623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56184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5" name="Imagen 14">
          <a:extLst>
            <a:ext uri="{FF2B5EF4-FFF2-40B4-BE49-F238E27FC236}">
              <a16:creationId xmlns:a16="http://schemas.microsoft.com/office/drawing/2014/main" id="{3DB967B6-8E1F-4724-B090-0E5E943185C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6" name="Imagen 15">
          <a:extLst>
            <a:ext uri="{FF2B5EF4-FFF2-40B4-BE49-F238E27FC236}">
              <a16:creationId xmlns:a16="http://schemas.microsoft.com/office/drawing/2014/main" id="{BA3478D8-22C8-45FC-9D73-779196522F6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7" name="Imagen 16">
          <a:extLst>
            <a:ext uri="{FF2B5EF4-FFF2-40B4-BE49-F238E27FC236}">
              <a16:creationId xmlns:a16="http://schemas.microsoft.com/office/drawing/2014/main" id="{2412B551-8053-4751-878F-3DC222B3C97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426805" y="229235"/>
          <a:ext cx="720000" cy="7200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2" name="Imagen 1">
          <a:extLst>
            <a:ext uri="{FF2B5EF4-FFF2-40B4-BE49-F238E27FC236}">
              <a16:creationId xmlns:a16="http://schemas.microsoft.com/office/drawing/2014/main" id="{A16F328B-8ECB-4837-8B15-EAA2DDD6D85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12179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3" name="Imagen 2">
          <a:extLst>
            <a:ext uri="{FF2B5EF4-FFF2-40B4-BE49-F238E27FC236}">
              <a16:creationId xmlns:a16="http://schemas.microsoft.com/office/drawing/2014/main" id="{C7EC6779-8A06-46B8-AA7F-F5BED05B444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6277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4" name="Imagen 3">
          <a:extLst>
            <a:ext uri="{FF2B5EF4-FFF2-40B4-BE49-F238E27FC236}">
              <a16:creationId xmlns:a16="http://schemas.microsoft.com/office/drawing/2014/main" id="{29C82847-AC07-4E6F-BD9E-682028E140B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5" name="Imagen 4">
          <a:extLst>
            <a:ext uri="{FF2B5EF4-FFF2-40B4-BE49-F238E27FC236}">
              <a16:creationId xmlns:a16="http://schemas.microsoft.com/office/drawing/2014/main" id="{552CD468-34A3-489B-82A8-E23561D56F8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111909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6" name="Imagen 5">
          <a:extLst>
            <a:ext uri="{FF2B5EF4-FFF2-40B4-BE49-F238E27FC236}">
              <a16:creationId xmlns:a16="http://schemas.microsoft.com/office/drawing/2014/main" id="{C114F481-B4B5-4CE6-83C2-C287F36CDEE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12179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7" name="Imagen 6">
          <a:extLst>
            <a:ext uri="{FF2B5EF4-FFF2-40B4-BE49-F238E27FC236}">
              <a16:creationId xmlns:a16="http://schemas.microsoft.com/office/drawing/2014/main" id="{77F716AD-89B8-4719-B2B5-775BCE7E5CC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40418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8" name="Imagen 7">
          <a:extLst>
            <a:ext uri="{FF2B5EF4-FFF2-40B4-BE49-F238E27FC236}">
              <a16:creationId xmlns:a16="http://schemas.microsoft.com/office/drawing/2014/main" id="{640ED693-D3CD-497F-BD1E-FE7AEB73114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9" name="Imagen 8">
          <a:extLst>
            <a:ext uri="{FF2B5EF4-FFF2-40B4-BE49-F238E27FC236}">
              <a16:creationId xmlns:a16="http://schemas.microsoft.com/office/drawing/2014/main" id="{D580FF3C-D595-4D2B-BC61-3A5AEE8E565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83462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10" name="Imagen 9">
          <a:extLst>
            <a:ext uri="{FF2B5EF4-FFF2-40B4-BE49-F238E27FC236}">
              <a16:creationId xmlns:a16="http://schemas.microsoft.com/office/drawing/2014/main" id="{591D6B46-4514-4F68-B637-9251B6ED529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40605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11" name="Imagen 10">
          <a:extLst>
            <a:ext uri="{FF2B5EF4-FFF2-40B4-BE49-F238E27FC236}">
              <a16:creationId xmlns:a16="http://schemas.microsoft.com/office/drawing/2014/main" id="{3A515D5C-0A94-49AD-BB36-267B6C80751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68038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12" name="Imagen 11">
          <a:extLst>
            <a:ext uri="{FF2B5EF4-FFF2-40B4-BE49-F238E27FC236}">
              <a16:creationId xmlns:a16="http://schemas.microsoft.com/office/drawing/2014/main" id="{DFAF135A-BBE7-4E91-A6F9-17A0C854DC4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36000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13" name="Imagen 12">
          <a:extLst>
            <a:ext uri="{FF2B5EF4-FFF2-40B4-BE49-F238E27FC236}">
              <a16:creationId xmlns:a16="http://schemas.microsoft.com/office/drawing/2014/main" id="{43C50C91-5729-4B04-8C06-C9900F4FECF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6541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14" name="Imagen 13">
          <a:extLst>
            <a:ext uri="{FF2B5EF4-FFF2-40B4-BE49-F238E27FC236}">
              <a16:creationId xmlns:a16="http://schemas.microsoft.com/office/drawing/2014/main" id="{819BBA92-12DB-4BE5-9CE8-3735D7B096E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90474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15" name="Imagen 14">
          <a:extLst>
            <a:ext uri="{FF2B5EF4-FFF2-40B4-BE49-F238E27FC236}">
              <a16:creationId xmlns:a16="http://schemas.microsoft.com/office/drawing/2014/main" id="{3E5EEB84-0259-45C3-B10C-57EE89792B2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57528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16" name="Imagen 15">
          <a:extLst>
            <a:ext uri="{FF2B5EF4-FFF2-40B4-BE49-F238E27FC236}">
              <a16:creationId xmlns:a16="http://schemas.microsoft.com/office/drawing/2014/main" id="{A2DE1F15-74C4-43A4-8604-25895114CB5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71879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7" name="Imagen 16">
          <a:extLst>
            <a:ext uri="{FF2B5EF4-FFF2-40B4-BE49-F238E27FC236}">
              <a16:creationId xmlns:a16="http://schemas.microsoft.com/office/drawing/2014/main" id="{B97ECB78-58D6-45AE-962C-FF44F106B4A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777325" y="221615"/>
          <a:ext cx="720000" cy="720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2" name="Imagen 1">
          <a:extLst>
            <a:ext uri="{FF2B5EF4-FFF2-40B4-BE49-F238E27FC236}">
              <a16:creationId xmlns:a16="http://schemas.microsoft.com/office/drawing/2014/main" id="{2B75808A-802C-4E5D-8313-6F53C021A3F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700571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3" name="Imagen 2">
          <a:extLst>
            <a:ext uri="{FF2B5EF4-FFF2-40B4-BE49-F238E27FC236}">
              <a16:creationId xmlns:a16="http://schemas.microsoft.com/office/drawing/2014/main" id="{EDC28B30-28C1-4A26-89C1-558BDFD0FAC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88682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4" name="Imagen 3">
          <a:extLst>
            <a:ext uri="{FF2B5EF4-FFF2-40B4-BE49-F238E27FC236}">
              <a16:creationId xmlns:a16="http://schemas.microsoft.com/office/drawing/2014/main" id="{DBD3E253-953B-4C82-BCD3-B2828A46C77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5" name="Imagen 4">
          <a:extLst>
            <a:ext uri="{FF2B5EF4-FFF2-40B4-BE49-F238E27FC236}">
              <a16:creationId xmlns:a16="http://schemas.microsoft.com/office/drawing/2014/main" id="{638E92B1-B370-4516-8A47-7C6A4F59535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201825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6" name="Imagen 5">
          <a:extLst>
            <a:ext uri="{FF2B5EF4-FFF2-40B4-BE49-F238E27FC236}">
              <a16:creationId xmlns:a16="http://schemas.microsoft.com/office/drawing/2014/main" id="{B8BDD2E4-F740-43C6-9337-C55098A2964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70057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7" name="Imagen 6">
          <a:extLst>
            <a:ext uri="{FF2B5EF4-FFF2-40B4-BE49-F238E27FC236}">
              <a16:creationId xmlns:a16="http://schemas.microsoft.com/office/drawing/2014/main" id="{649AF96A-47A8-470C-9F68-A46B8955DCE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72881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8" name="Imagen 7">
          <a:extLst>
            <a:ext uri="{FF2B5EF4-FFF2-40B4-BE49-F238E27FC236}">
              <a16:creationId xmlns:a16="http://schemas.microsoft.com/office/drawing/2014/main" id="{93B3A99E-5924-459F-9710-F928AC6602D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9" name="Imagen 8">
          <a:extLst>
            <a:ext uri="{FF2B5EF4-FFF2-40B4-BE49-F238E27FC236}">
              <a16:creationId xmlns:a16="http://schemas.microsoft.com/office/drawing/2014/main" id="{7A18255A-43CD-4194-AFDC-D049313C507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173378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10" name="Imagen 9">
          <a:extLst>
            <a:ext uri="{FF2B5EF4-FFF2-40B4-BE49-F238E27FC236}">
              <a16:creationId xmlns:a16="http://schemas.microsoft.com/office/drawing/2014/main" id="{E354CA11-BA75-439D-A312-EF7B63BE088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22747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1" name="Imagen 10">
          <a:extLst>
            <a:ext uri="{FF2B5EF4-FFF2-40B4-BE49-F238E27FC236}">
              <a16:creationId xmlns:a16="http://schemas.microsoft.com/office/drawing/2014/main" id="{33FE06F1-97C3-4D0D-8D8F-828725743EB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25490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2" name="Imagen 11">
          <a:extLst>
            <a:ext uri="{FF2B5EF4-FFF2-40B4-BE49-F238E27FC236}">
              <a16:creationId xmlns:a16="http://schemas.microsoft.com/office/drawing/2014/main" id="{DCA0A3E2-2400-421A-B6B8-57B4E314915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82515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3" name="Imagen 12">
          <a:extLst>
            <a:ext uri="{FF2B5EF4-FFF2-40B4-BE49-F238E27FC236}">
              <a16:creationId xmlns:a16="http://schemas.microsoft.com/office/drawing/2014/main" id="{EAF340E9-60FA-4F37-B640-100C4DE903D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353049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4" name="Imagen 13">
          <a:extLst>
            <a:ext uri="{FF2B5EF4-FFF2-40B4-BE49-F238E27FC236}">
              <a16:creationId xmlns:a16="http://schemas.microsoft.com/office/drawing/2014/main" id="{D487934C-4474-442B-86AE-3BF526F1A4B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876580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5" name="Imagen 14">
          <a:extLst>
            <a:ext uri="{FF2B5EF4-FFF2-40B4-BE49-F238E27FC236}">
              <a16:creationId xmlns:a16="http://schemas.microsoft.com/office/drawing/2014/main" id="{D1F38A44-6D79-4CD3-BDED-2555A1C70A1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623822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6" name="Imagen 15">
          <a:extLst>
            <a:ext uri="{FF2B5EF4-FFF2-40B4-BE49-F238E27FC236}">
              <a16:creationId xmlns:a16="http://schemas.microsoft.com/office/drawing/2014/main" id="{928B50D6-69B2-477B-A195-B5F29ACA695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638173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7" name="Imagen 16">
          <a:extLst>
            <a:ext uri="{FF2B5EF4-FFF2-40B4-BE49-F238E27FC236}">
              <a16:creationId xmlns:a16="http://schemas.microsoft.com/office/drawing/2014/main" id="{6CC49EC1-8AEF-4834-8873-43AFC477664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2432645" y="229235"/>
          <a:ext cx="720000" cy="720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2" name="Imagen 1">
          <a:extLst>
            <a:ext uri="{FF2B5EF4-FFF2-40B4-BE49-F238E27FC236}">
              <a16:creationId xmlns:a16="http://schemas.microsoft.com/office/drawing/2014/main" id="{51F3C650-9B34-420A-86A9-8391BBB159C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85667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 name="Imagen 2">
          <a:extLst>
            <a:ext uri="{FF2B5EF4-FFF2-40B4-BE49-F238E27FC236}">
              <a16:creationId xmlns:a16="http://schemas.microsoft.com/office/drawing/2014/main" id="{FDC41D3B-0A24-4532-A916-FE3AE1B6A25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4" name="Imagen 3">
          <a:extLst>
            <a:ext uri="{FF2B5EF4-FFF2-40B4-BE49-F238E27FC236}">
              <a16:creationId xmlns:a16="http://schemas.microsoft.com/office/drawing/2014/main" id="{AB377F83-DA84-4ADB-AB99-B04E894195A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105051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5" name="Imagen 4">
          <a:extLst>
            <a:ext uri="{FF2B5EF4-FFF2-40B4-BE49-F238E27FC236}">
              <a16:creationId xmlns:a16="http://schemas.microsoft.com/office/drawing/2014/main" id="{85603F29-EFC6-4029-AE96-BAD5158EF22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647993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6" name="Imagen 5">
          <a:extLst>
            <a:ext uri="{FF2B5EF4-FFF2-40B4-BE49-F238E27FC236}">
              <a16:creationId xmlns:a16="http://schemas.microsoft.com/office/drawing/2014/main" id="{5F9B5600-5E32-4540-B316-E4305664596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676232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7" name="Imagen 6">
          <a:extLst>
            <a:ext uri="{FF2B5EF4-FFF2-40B4-BE49-F238E27FC236}">
              <a16:creationId xmlns:a16="http://schemas.microsoft.com/office/drawing/2014/main" id="{96D746EA-C7AE-4C0B-B12C-CF397009E54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8" name="Imagen 7">
          <a:extLst>
            <a:ext uri="{FF2B5EF4-FFF2-40B4-BE49-F238E27FC236}">
              <a16:creationId xmlns:a16="http://schemas.microsoft.com/office/drawing/2014/main" id="{513E8F4C-5E54-4240-8850-E19FEE8F86A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76604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9" name="Imagen 8">
          <a:extLst>
            <a:ext uri="{FF2B5EF4-FFF2-40B4-BE49-F238E27FC236}">
              <a16:creationId xmlns:a16="http://schemas.microsoft.com/office/drawing/2014/main" id="{E8EA8DC5-00AB-47EB-8D4F-462EA489240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198517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0" name="Imagen 9">
          <a:extLst>
            <a:ext uri="{FF2B5EF4-FFF2-40B4-BE49-F238E27FC236}">
              <a16:creationId xmlns:a16="http://schemas.microsoft.com/office/drawing/2014/main" id="{AB12353D-49EE-4CE8-A696-87360FE838B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225950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1" name="Imagen 10">
          <a:extLst>
            <a:ext uri="{FF2B5EF4-FFF2-40B4-BE49-F238E27FC236}">
              <a16:creationId xmlns:a16="http://schemas.microsoft.com/office/drawing/2014/main" id="{63603650-C529-49E3-BD37-D73E59BF045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757336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2" name="Imagen 11">
          <a:extLst>
            <a:ext uri="{FF2B5EF4-FFF2-40B4-BE49-F238E27FC236}">
              <a16:creationId xmlns:a16="http://schemas.microsoft.com/office/drawing/2014/main" id="{E02E3DDD-EFC3-45E6-8CF9-9896C604F56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317235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3" name="Imagen 12">
          <a:extLst>
            <a:ext uri="{FF2B5EF4-FFF2-40B4-BE49-F238E27FC236}">
              <a16:creationId xmlns:a16="http://schemas.microsoft.com/office/drawing/2014/main" id="{E4C61C73-B5A5-4E24-A50A-82D8175109B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854482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4" name="Imagen 13">
          <a:extLst>
            <a:ext uri="{FF2B5EF4-FFF2-40B4-BE49-F238E27FC236}">
              <a16:creationId xmlns:a16="http://schemas.microsoft.com/office/drawing/2014/main" id="{9A85D234-363A-4687-9466-E3F5885794E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58290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5" name="Imagen 14">
          <a:extLst>
            <a:ext uri="{FF2B5EF4-FFF2-40B4-BE49-F238E27FC236}">
              <a16:creationId xmlns:a16="http://schemas.microsoft.com/office/drawing/2014/main" id="{8DE693AB-3791-4C6E-BD23-3C782D2996A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72641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6" name="Imagen 15">
          <a:extLst>
            <a:ext uri="{FF2B5EF4-FFF2-40B4-BE49-F238E27FC236}">
              <a16:creationId xmlns:a16="http://schemas.microsoft.com/office/drawing/2014/main" id="{81AE72B7-4DDF-4FAD-B791-BE02FBFACB3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777325" y="229235"/>
          <a:ext cx="720000" cy="72000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45</xdr:col>
      <xdr:colOff>45720</xdr:colOff>
      <xdr:row>1</xdr:row>
      <xdr:rowOff>38100</xdr:rowOff>
    </xdr:from>
    <xdr:to>
      <xdr:col>45</xdr:col>
      <xdr:colOff>160020</xdr:colOff>
      <xdr:row>5</xdr:row>
      <xdr:rowOff>45720</xdr:rowOff>
    </xdr:to>
    <xdr:pic>
      <xdr:nvPicPr>
        <xdr:cNvPr id="2" name="Imagen 13">
          <a:extLst>
            <a:ext uri="{FF2B5EF4-FFF2-40B4-BE49-F238E27FC236}">
              <a16:creationId xmlns:a16="http://schemas.microsoft.com/office/drawing/2014/main" id="{CC49DFAF-9B25-4326-B312-C1EB63EFD78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29459" t="1772" r="67551" b="2"/>
        <a:stretch>
          <a:fillRect/>
        </a:stretch>
      </xdr:blipFill>
      <xdr:spPr bwMode="auto">
        <a:xfrm>
          <a:off x="45079920" y="243840"/>
          <a:ext cx="11430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182880</xdr:colOff>
      <xdr:row>1</xdr:row>
      <xdr:rowOff>38100</xdr:rowOff>
    </xdr:from>
    <xdr:to>
      <xdr:col>9</xdr:col>
      <xdr:colOff>121920</xdr:colOff>
      <xdr:row>5</xdr:row>
      <xdr:rowOff>38100</xdr:rowOff>
    </xdr:to>
    <xdr:pic>
      <xdr:nvPicPr>
        <xdr:cNvPr id="3" name="Imagen 14">
          <a:extLst>
            <a:ext uri="{FF2B5EF4-FFF2-40B4-BE49-F238E27FC236}">
              <a16:creationId xmlns:a16="http://schemas.microsoft.com/office/drawing/2014/main" id="{08411B35-7171-4148-A573-F4A0453DB52E}"/>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l="4176" t="7452" r="4518" b="7387"/>
        <a:stretch>
          <a:fillRect/>
        </a:stretch>
      </xdr:blipFill>
      <xdr:spPr bwMode="auto">
        <a:xfrm>
          <a:off x="8572500" y="243840"/>
          <a:ext cx="7315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335280</xdr:colOff>
      <xdr:row>1</xdr:row>
      <xdr:rowOff>38100</xdr:rowOff>
    </xdr:from>
    <xdr:to>
      <xdr:col>2</xdr:col>
      <xdr:colOff>99060</xdr:colOff>
      <xdr:row>5</xdr:row>
      <xdr:rowOff>38100</xdr:rowOff>
    </xdr:to>
    <xdr:pic>
      <xdr:nvPicPr>
        <xdr:cNvPr id="4" name="Imagen 15">
          <a:extLst>
            <a:ext uri="{FF2B5EF4-FFF2-40B4-BE49-F238E27FC236}">
              <a16:creationId xmlns:a16="http://schemas.microsoft.com/office/drawing/2014/main" id="{43EE55EB-5467-4151-865F-BCCDCB65EB6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l="-339" t="1549" r="73412" b="-694"/>
        <a:stretch>
          <a:fillRect/>
        </a:stretch>
      </xdr:blipFill>
      <xdr:spPr bwMode="auto">
        <a:xfrm>
          <a:off x="518160" y="243840"/>
          <a:ext cx="5562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335280</xdr:colOff>
      <xdr:row>1</xdr:row>
      <xdr:rowOff>38100</xdr:rowOff>
    </xdr:from>
    <xdr:to>
      <xdr:col>28</xdr:col>
      <xdr:colOff>99060</xdr:colOff>
      <xdr:row>5</xdr:row>
      <xdr:rowOff>38100</xdr:rowOff>
    </xdr:to>
    <xdr:pic>
      <xdr:nvPicPr>
        <xdr:cNvPr id="5" name="Imagen 16">
          <a:extLst>
            <a:ext uri="{FF2B5EF4-FFF2-40B4-BE49-F238E27FC236}">
              <a16:creationId xmlns:a16="http://schemas.microsoft.com/office/drawing/2014/main" id="{6AFA46EB-19AB-4770-BF4A-860FEAF959B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l="-339" t="1549" r="73412" b="-694"/>
        <a:stretch>
          <a:fillRect/>
        </a:stretch>
      </xdr:blipFill>
      <xdr:spPr bwMode="auto">
        <a:xfrm>
          <a:off x="30571440" y="243840"/>
          <a:ext cx="5562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45</xdr:col>
      <xdr:colOff>45720</xdr:colOff>
      <xdr:row>1</xdr:row>
      <xdr:rowOff>38100</xdr:rowOff>
    </xdr:from>
    <xdr:to>
      <xdr:col>45</xdr:col>
      <xdr:colOff>160020</xdr:colOff>
      <xdr:row>5</xdr:row>
      <xdr:rowOff>45720</xdr:rowOff>
    </xdr:to>
    <xdr:pic>
      <xdr:nvPicPr>
        <xdr:cNvPr id="6" name="Imagen 17">
          <a:extLst>
            <a:ext uri="{FF2B5EF4-FFF2-40B4-BE49-F238E27FC236}">
              <a16:creationId xmlns:a16="http://schemas.microsoft.com/office/drawing/2014/main" id="{2058E7C5-1BBB-463D-96F5-956E2C755E5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29459" t="1772" r="67551" b="2"/>
        <a:stretch>
          <a:fillRect/>
        </a:stretch>
      </xdr:blipFill>
      <xdr:spPr bwMode="auto">
        <a:xfrm>
          <a:off x="45079920" y="243840"/>
          <a:ext cx="11430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45</xdr:col>
      <xdr:colOff>335280</xdr:colOff>
      <xdr:row>1</xdr:row>
      <xdr:rowOff>38100</xdr:rowOff>
    </xdr:from>
    <xdr:to>
      <xdr:col>46</xdr:col>
      <xdr:colOff>99060</xdr:colOff>
      <xdr:row>5</xdr:row>
      <xdr:rowOff>45720</xdr:rowOff>
    </xdr:to>
    <xdr:pic>
      <xdr:nvPicPr>
        <xdr:cNvPr id="7" name="Imagen 18">
          <a:extLst>
            <a:ext uri="{FF2B5EF4-FFF2-40B4-BE49-F238E27FC236}">
              <a16:creationId xmlns:a16="http://schemas.microsoft.com/office/drawing/2014/main" id="{94CE0508-CF3E-48F5-8F44-84D205A2BC9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l="-339" t="1549" r="73412" b="-694"/>
        <a:stretch>
          <a:fillRect/>
        </a:stretch>
      </xdr:blipFill>
      <xdr:spPr bwMode="auto">
        <a:xfrm>
          <a:off x="45369480" y="243840"/>
          <a:ext cx="5562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xdr:row>
      <xdr:rowOff>38100</xdr:rowOff>
    </xdr:from>
    <xdr:to>
      <xdr:col>1</xdr:col>
      <xdr:colOff>160020</xdr:colOff>
      <xdr:row>5</xdr:row>
      <xdr:rowOff>45720</xdr:rowOff>
    </xdr:to>
    <xdr:pic>
      <xdr:nvPicPr>
        <xdr:cNvPr id="8" name="Imagen 19">
          <a:extLst>
            <a:ext uri="{FF2B5EF4-FFF2-40B4-BE49-F238E27FC236}">
              <a16:creationId xmlns:a16="http://schemas.microsoft.com/office/drawing/2014/main" id="{E97A5D15-B73A-4485-8726-7091CC408F1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29459" t="1772" r="67551" b="2"/>
        <a:stretch>
          <a:fillRect/>
        </a:stretch>
      </xdr:blipFill>
      <xdr:spPr bwMode="auto">
        <a:xfrm>
          <a:off x="228600" y="243840"/>
          <a:ext cx="11430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38100</xdr:colOff>
      <xdr:row>1</xdr:row>
      <xdr:rowOff>38100</xdr:rowOff>
    </xdr:from>
    <xdr:to>
      <xdr:col>27</xdr:col>
      <xdr:colOff>160020</xdr:colOff>
      <xdr:row>5</xdr:row>
      <xdr:rowOff>38100</xdr:rowOff>
    </xdr:to>
    <xdr:pic>
      <xdr:nvPicPr>
        <xdr:cNvPr id="9" name="Imagen 20">
          <a:extLst>
            <a:ext uri="{FF2B5EF4-FFF2-40B4-BE49-F238E27FC236}">
              <a16:creationId xmlns:a16="http://schemas.microsoft.com/office/drawing/2014/main" id="{BE20769D-C0D3-4CA6-BBCB-D35C902A821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29459" t="1772" r="67551" b="2"/>
        <a:stretch>
          <a:fillRect/>
        </a:stretch>
      </xdr:blipFill>
      <xdr:spPr bwMode="auto">
        <a:xfrm>
          <a:off x="30274260" y="243840"/>
          <a:ext cx="1219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63</xdr:col>
      <xdr:colOff>38100</xdr:colOff>
      <xdr:row>1</xdr:row>
      <xdr:rowOff>38100</xdr:rowOff>
    </xdr:from>
    <xdr:to>
      <xdr:col>63</xdr:col>
      <xdr:colOff>160020</xdr:colOff>
      <xdr:row>5</xdr:row>
      <xdr:rowOff>38100</xdr:rowOff>
    </xdr:to>
    <xdr:pic>
      <xdr:nvPicPr>
        <xdr:cNvPr id="10" name="Imagen 21">
          <a:extLst>
            <a:ext uri="{FF2B5EF4-FFF2-40B4-BE49-F238E27FC236}">
              <a16:creationId xmlns:a16="http://schemas.microsoft.com/office/drawing/2014/main" id="{048DB262-D517-420F-98C8-96447657D52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29459" t="1772" r="67551" b="2"/>
        <a:stretch>
          <a:fillRect/>
        </a:stretch>
      </xdr:blipFill>
      <xdr:spPr bwMode="auto">
        <a:xfrm>
          <a:off x="59870340" y="243840"/>
          <a:ext cx="1219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63</xdr:col>
      <xdr:colOff>320040</xdr:colOff>
      <xdr:row>1</xdr:row>
      <xdr:rowOff>38100</xdr:rowOff>
    </xdr:from>
    <xdr:to>
      <xdr:col>64</xdr:col>
      <xdr:colOff>83820</xdr:colOff>
      <xdr:row>5</xdr:row>
      <xdr:rowOff>45720</xdr:rowOff>
    </xdr:to>
    <xdr:pic>
      <xdr:nvPicPr>
        <xdr:cNvPr id="11" name="Imagen 22">
          <a:extLst>
            <a:ext uri="{FF2B5EF4-FFF2-40B4-BE49-F238E27FC236}">
              <a16:creationId xmlns:a16="http://schemas.microsoft.com/office/drawing/2014/main" id="{1B9B4AF5-158E-471A-B530-3849AF54D08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l="-339" t="1549" r="73412" b="-694"/>
        <a:stretch>
          <a:fillRect/>
        </a:stretch>
      </xdr:blipFill>
      <xdr:spPr bwMode="auto">
        <a:xfrm>
          <a:off x="60152280" y="243840"/>
          <a:ext cx="5562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769620</xdr:colOff>
      <xdr:row>1</xdr:row>
      <xdr:rowOff>45720</xdr:rowOff>
    </xdr:from>
    <xdr:to>
      <xdr:col>35</xdr:col>
      <xdr:colOff>716280</xdr:colOff>
      <xdr:row>5</xdr:row>
      <xdr:rowOff>60960</xdr:rowOff>
    </xdr:to>
    <xdr:pic>
      <xdr:nvPicPr>
        <xdr:cNvPr id="12" name="Imagen 23">
          <a:extLst>
            <a:ext uri="{FF2B5EF4-FFF2-40B4-BE49-F238E27FC236}">
              <a16:creationId xmlns:a16="http://schemas.microsoft.com/office/drawing/2014/main" id="{EE9E7445-1224-4463-B682-8CA59DB8FD6B}"/>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l="4176" t="7452" r="4518" b="7387"/>
        <a:stretch>
          <a:fillRect/>
        </a:stretch>
      </xdr:blipFill>
      <xdr:spPr bwMode="auto">
        <a:xfrm>
          <a:off x="36667440" y="25146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52</xdr:col>
      <xdr:colOff>777240</xdr:colOff>
      <xdr:row>1</xdr:row>
      <xdr:rowOff>38100</xdr:rowOff>
    </xdr:from>
    <xdr:to>
      <xdr:col>53</xdr:col>
      <xdr:colOff>731520</xdr:colOff>
      <xdr:row>5</xdr:row>
      <xdr:rowOff>45720</xdr:rowOff>
    </xdr:to>
    <xdr:pic>
      <xdr:nvPicPr>
        <xdr:cNvPr id="13" name="Imagen 24">
          <a:extLst>
            <a:ext uri="{FF2B5EF4-FFF2-40B4-BE49-F238E27FC236}">
              <a16:creationId xmlns:a16="http://schemas.microsoft.com/office/drawing/2014/main" id="{61755002-ABB5-4EB0-8EDE-025E1D14B57D}"/>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l="4176" t="7452" r="4518" b="7387"/>
        <a:stretch>
          <a:fillRect/>
        </a:stretch>
      </xdr:blipFill>
      <xdr:spPr bwMode="auto">
        <a:xfrm>
          <a:off x="51473100" y="24384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739140</xdr:colOff>
      <xdr:row>1</xdr:row>
      <xdr:rowOff>38100</xdr:rowOff>
    </xdr:from>
    <xdr:to>
      <xdr:col>71</xdr:col>
      <xdr:colOff>693420</xdr:colOff>
      <xdr:row>5</xdr:row>
      <xdr:rowOff>45720</xdr:rowOff>
    </xdr:to>
    <xdr:pic>
      <xdr:nvPicPr>
        <xdr:cNvPr id="14" name="Imagen 25">
          <a:extLst>
            <a:ext uri="{FF2B5EF4-FFF2-40B4-BE49-F238E27FC236}">
              <a16:creationId xmlns:a16="http://schemas.microsoft.com/office/drawing/2014/main" id="{699B2E2C-C19D-458E-BD2D-2A98C7114AF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l="4176" t="7452" r="4518" b="7387"/>
        <a:stretch>
          <a:fillRect/>
        </a:stretch>
      </xdr:blipFill>
      <xdr:spPr bwMode="auto">
        <a:xfrm>
          <a:off x="66233040" y="24384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60960</xdr:colOff>
      <xdr:row>1</xdr:row>
      <xdr:rowOff>45720</xdr:rowOff>
    </xdr:from>
    <xdr:to>
      <xdr:col>17</xdr:col>
      <xdr:colOff>175260</xdr:colOff>
      <xdr:row>5</xdr:row>
      <xdr:rowOff>45720</xdr:rowOff>
    </xdr:to>
    <xdr:pic>
      <xdr:nvPicPr>
        <xdr:cNvPr id="15" name="Imagen 26">
          <a:extLst>
            <a:ext uri="{FF2B5EF4-FFF2-40B4-BE49-F238E27FC236}">
              <a16:creationId xmlns:a16="http://schemas.microsoft.com/office/drawing/2014/main" id="{307A57FE-8D9B-405E-9804-5A276FF62A4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29459" t="1772" r="67551" b="2"/>
        <a:stretch>
          <a:fillRect/>
        </a:stretch>
      </xdr:blipFill>
      <xdr:spPr bwMode="auto">
        <a:xfrm>
          <a:off x="15445740" y="251460"/>
          <a:ext cx="1143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205740</xdr:colOff>
      <xdr:row>1</xdr:row>
      <xdr:rowOff>45720</xdr:rowOff>
    </xdr:from>
    <xdr:to>
      <xdr:col>17</xdr:col>
      <xdr:colOff>762000</xdr:colOff>
      <xdr:row>5</xdr:row>
      <xdr:rowOff>60960</xdr:rowOff>
    </xdr:to>
    <xdr:pic>
      <xdr:nvPicPr>
        <xdr:cNvPr id="16" name="Imagen 27">
          <a:extLst>
            <a:ext uri="{FF2B5EF4-FFF2-40B4-BE49-F238E27FC236}">
              <a16:creationId xmlns:a16="http://schemas.microsoft.com/office/drawing/2014/main" id="{3CA652E7-7F7B-4355-BB88-943EDA99469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l="-339" t="1549" r="73412" b="-694"/>
        <a:stretch>
          <a:fillRect/>
        </a:stretch>
      </xdr:blipFill>
      <xdr:spPr bwMode="auto">
        <a:xfrm>
          <a:off x="15590520" y="251460"/>
          <a:ext cx="5562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5966460</xdr:colOff>
      <xdr:row>1</xdr:row>
      <xdr:rowOff>22860</xdr:rowOff>
    </xdr:from>
    <xdr:to>
      <xdr:col>19</xdr:col>
      <xdr:colOff>731520</xdr:colOff>
      <xdr:row>5</xdr:row>
      <xdr:rowOff>30480</xdr:rowOff>
    </xdr:to>
    <xdr:pic>
      <xdr:nvPicPr>
        <xdr:cNvPr id="17" name="Imagen 28">
          <a:extLst>
            <a:ext uri="{FF2B5EF4-FFF2-40B4-BE49-F238E27FC236}">
              <a16:creationId xmlns:a16="http://schemas.microsoft.com/office/drawing/2014/main" id="{8F0F8CC5-A61D-4203-A3A0-FDE368D3A379}"/>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l="4176" t="7452" r="4518" b="7387"/>
        <a:stretch>
          <a:fillRect/>
        </a:stretch>
      </xdr:blipFill>
      <xdr:spPr bwMode="auto">
        <a:xfrm>
          <a:off x="21800820" y="228600"/>
          <a:ext cx="73152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2" name="Imagen 1">
          <a:extLst>
            <a:ext uri="{FF2B5EF4-FFF2-40B4-BE49-F238E27FC236}">
              <a16:creationId xmlns:a16="http://schemas.microsoft.com/office/drawing/2014/main" id="{7C9DAF92-61D1-431F-92CC-4DB28089FC5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369863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3" name="Imagen 2">
          <a:extLst>
            <a:ext uri="{FF2B5EF4-FFF2-40B4-BE49-F238E27FC236}">
              <a16:creationId xmlns:a16="http://schemas.microsoft.com/office/drawing/2014/main" id="{ACDE68AB-4D3D-43A3-8280-0DC5BCE3BA4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4" name="Imagen 3">
          <a:extLst>
            <a:ext uri="{FF2B5EF4-FFF2-40B4-BE49-F238E27FC236}">
              <a16:creationId xmlns:a16="http://schemas.microsoft.com/office/drawing/2014/main" id="{36CD84A7-F7A1-4B73-A40F-CBFF841065E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5" name="Imagen 4">
          <a:extLst>
            <a:ext uri="{FF2B5EF4-FFF2-40B4-BE49-F238E27FC236}">
              <a16:creationId xmlns:a16="http://schemas.microsoft.com/office/drawing/2014/main" id="{F4FFFDF6-31E3-4CBE-8224-26604764DFD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2871117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6" name="Imagen 5">
          <a:extLst>
            <a:ext uri="{FF2B5EF4-FFF2-40B4-BE49-F238E27FC236}">
              <a16:creationId xmlns:a16="http://schemas.microsoft.com/office/drawing/2014/main" id="{396C5D3E-6384-4B4D-828A-DFA0A9B6D03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369863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7" name="Imagen 6">
          <a:extLst>
            <a:ext uri="{FF2B5EF4-FFF2-40B4-BE49-F238E27FC236}">
              <a16:creationId xmlns:a16="http://schemas.microsoft.com/office/drawing/2014/main" id="{C110EA09-150B-43EF-9D29-A6B4C9E7C1E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398102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8" name="Imagen 7">
          <a:extLst>
            <a:ext uri="{FF2B5EF4-FFF2-40B4-BE49-F238E27FC236}">
              <a16:creationId xmlns:a16="http://schemas.microsoft.com/office/drawing/2014/main" id="{152FDDCB-C48B-4576-8F58-CE23BBC3708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9" name="Imagen 8">
          <a:extLst>
            <a:ext uri="{FF2B5EF4-FFF2-40B4-BE49-F238E27FC236}">
              <a16:creationId xmlns:a16="http://schemas.microsoft.com/office/drawing/2014/main" id="{533E09E7-B0A2-4AC0-86AF-BE0F1C6AB7D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842670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10" name="Imagen 9">
          <a:extLst>
            <a:ext uri="{FF2B5EF4-FFF2-40B4-BE49-F238E27FC236}">
              <a16:creationId xmlns:a16="http://schemas.microsoft.com/office/drawing/2014/main" id="{95EF69C6-4639-4665-8BD3-7C6B52680B4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896765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1" name="Imagen 10">
          <a:extLst>
            <a:ext uri="{FF2B5EF4-FFF2-40B4-BE49-F238E27FC236}">
              <a16:creationId xmlns:a16="http://schemas.microsoft.com/office/drawing/2014/main" id="{BE788AFF-D5F2-473A-ADE4-380C482DF10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924198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2" name="Imagen 11">
          <a:extLst>
            <a:ext uri="{FF2B5EF4-FFF2-40B4-BE49-F238E27FC236}">
              <a16:creationId xmlns:a16="http://schemas.microsoft.com/office/drawing/2014/main" id="{7E43BD0A-3ECB-408F-8E7A-ECA8837EC58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494446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3" name="Imagen 12">
          <a:extLst>
            <a:ext uri="{FF2B5EF4-FFF2-40B4-BE49-F238E27FC236}">
              <a16:creationId xmlns:a16="http://schemas.microsoft.com/office/drawing/2014/main" id="{2CD09CD2-6CE8-433E-9440-660236E4063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022341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4" name="Imagen 13">
          <a:extLst>
            <a:ext uri="{FF2B5EF4-FFF2-40B4-BE49-F238E27FC236}">
              <a16:creationId xmlns:a16="http://schemas.microsoft.com/office/drawing/2014/main" id="{0CA19794-98A0-4220-991F-C77B67F0D1D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545872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5" name="Imagen 14">
          <a:extLst>
            <a:ext uri="{FF2B5EF4-FFF2-40B4-BE49-F238E27FC236}">
              <a16:creationId xmlns:a16="http://schemas.microsoft.com/office/drawing/2014/main" id="{2E3D2150-96A2-4A1B-BC0B-E84DE21CAAF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076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6" name="Imagen 15">
          <a:extLst>
            <a:ext uri="{FF2B5EF4-FFF2-40B4-BE49-F238E27FC236}">
              <a16:creationId xmlns:a16="http://schemas.microsoft.com/office/drawing/2014/main" id="{CE1D42D5-5298-4C7D-B96E-CD65CF8B731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511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7" name="Imagen 16">
          <a:extLst>
            <a:ext uri="{FF2B5EF4-FFF2-40B4-BE49-F238E27FC236}">
              <a16:creationId xmlns:a16="http://schemas.microsoft.com/office/drawing/2014/main" id="{CF962050-47D6-459D-82CD-52D7B08C0EA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0199985" y="229235"/>
          <a:ext cx="720000" cy="72000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2" name="Imagen 1">
          <a:extLst>
            <a:ext uri="{FF2B5EF4-FFF2-40B4-BE49-F238E27FC236}">
              <a16:creationId xmlns:a16="http://schemas.microsoft.com/office/drawing/2014/main" id="{40413F3C-143D-4A11-B242-B03202F09CC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3" name="Imagen 2">
          <a:extLst>
            <a:ext uri="{FF2B5EF4-FFF2-40B4-BE49-F238E27FC236}">
              <a16:creationId xmlns:a16="http://schemas.microsoft.com/office/drawing/2014/main" id="{5ED4F2E5-6DAA-45B1-9B13-2E8602918CF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4" name="Imagen 3">
          <a:extLst>
            <a:ext uri="{FF2B5EF4-FFF2-40B4-BE49-F238E27FC236}">
              <a16:creationId xmlns:a16="http://schemas.microsoft.com/office/drawing/2014/main" id="{55FD0F07-0CB4-460A-9B8C-FA174B59005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5" name="Imagen 4">
          <a:extLst>
            <a:ext uri="{FF2B5EF4-FFF2-40B4-BE49-F238E27FC236}">
              <a16:creationId xmlns:a16="http://schemas.microsoft.com/office/drawing/2014/main" id="{FC23C858-585B-4E86-8727-C0D031F1F3A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91335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6" name="Imagen 5">
          <a:extLst>
            <a:ext uri="{FF2B5EF4-FFF2-40B4-BE49-F238E27FC236}">
              <a16:creationId xmlns:a16="http://schemas.microsoft.com/office/drawing/2014/main" id="{E7849609-56FD-4E6F-81E7-33FED040058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7" name="Imagen 6">
          <a:extLst>
            <a:ext uri="{FF2B5EF4-FFF2-40B4-BE49-F238E27FC236}">
              <a16:creationId xmlns:a16="http://schemas.microsoft.com/office/drawing/2014/main" id="{0AC169ED-69BA-4E08-A6AB-F7216780D0A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1832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8" name="Imagen 7">
          <a:extLst>
            <a:ext uri="{FF2B5EF4-FFF2-40B4-BE49-F238E27FC236}">
              <a16:creationId xmlns:a16="http://schemas.microsoft.com/office/drawing/2014/main" id="{FFA0C22B-3B7F-4288-9D51-2AD4949BF5E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9" name="Imagen 8">
          <a:extLst>
            <a:ext uri="{FF2B5EF4-FFF2-40B4-BE49-F238E27FC236}">
              <a16:creationId xmlns:a16="http://schemas.microsoft.com/office/drawing/2014/main" id="{B07363AA-451A-4B7D-BE89-7ACC3B62D46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62888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10" name="Imagen 9">
          <a:extLst>
            <a:ext uri="{FF2B5EF4-FFF2-40B4-BE49-F238E27FC236}">
              <a16:creationId xmlns:a16="http://schemas.microsoft.com/office/drawing/2014/main" id="{95731AF3-09A2-448E-A6D4-646E4257208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1698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1" name="Imagen 10">
          <a:extLst>
            <a:ext uri="{FF2B5EF4-FFF2-40B4-BE49-F238E27FC236}">
              <a16:creationId xmlns:a16="http://schemas.microsoft.com/office/drawing/2014/main" id="{05802AF0-710B-4732-8ADB-F7AA1152039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4441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2" name="Imagen 11">
          <a:extLst>
            <a:ext uri="{FF2B5EF4-FFF2-40B4-BE49-F238E27FC236}">
              <a16:creationId xmlns:a16="http://schemas.microsoft.com/office/drawing/2014/main" id="{06510F58-4817-441D-B0B6-0CACC0777BF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1466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3" name="Imagen 12">
          <a:extLst>
            <a:ext uri="{FF2B5EF4-FFF2-40B4-BE49-F238E27FC236}">
              <a16:creationId xmlns:a16="http://schemas.microsoft.com/office/drawing/2014/main" id="{802DA689-065F-4F41-87F5-0AF6EFA4397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42559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4" name="Imagen 13">
          <a:extLst>
            <a:ext uri="{FF2B5EF4-FFF2-40B4-BE49-F238E27FC236}">
              <a16:creationId xmlns:a16="http://schemas.microsoft.com/office/drawing/2014/main" id="{EC95E9F6-4963-4710-A546-1EE215DFF1D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66090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5" name="Imagen 14">
          <a:extLst>
            <a:ext uri="{FF2B5EF4-FFF2-40B4-BE49-F238E27FC236}">
              <a16:creationId xmlns:a16="http://schemas.microsoft.com/office/drawing/2014/main" id="{70DD1EBD-6787-4BDF-A90B-3D7B66CE912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6" name="Imagen 15">
          <a:extLst>
            <a:ext uri="{FF2B5EF4-FFF2-40B4-BE49-F238E27FC236}">
              <a16:creationId xmlns:a16="http://schemas.microsoft.com/office/drawing/2014/main" id="{862C4EF4-6A8B-4A41-9166-E00898BD750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7" name="Imagen 16">
          <a:extLst>
            <a:ext uri="{FF2B5EF4-FFF2-40B4-BE49-F238E27FC236}">
              <a16:creationId xmlns:a16="http://schemas.microsoft.com/office/drawing/2014/main" id="{C465D2EF-2000-4CFE-9BA3-C8140817787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640165" y="229235"/>
          <a:ext cx="720000" cy="720000"/>
        </a:xfrm>
        <a:prstGeom prst="rect">
          <a:avLst/>
        </a:prstGeom>
      </xdr:spPr>
    </xdr:pic>
    <xdr:clientData/>
  </xdr:oneCellAnchor>
  <xdr:oneCellAnchor>
    <xdr:from>
      <xdr:col>45</xdr:col>
      <xdr:colOff>43659</xdr:colOff>
      <xdr:row>60</xdr:row>
      <xdr:rowOff>40743</xdr:rowOff>
    </xdr:from>
    <xdr:ext cx="108000" cy="720000"/>
    <xdr:pic>
      <xdr:nvPicPr>
        <xdr:cNvPr id="18" name="Imagen 17">
          <a:extLst>
            <a:ext uri="{FF2B5EF4-FFF2-40B4-BE49-F238E27FC236}">
              <a16:creationId xmlns:a16="http://schemas.microsoft.com/office/drawing/2014/main" id="{2006D35D-1F6D-40E7-92F5-F0703D9F98E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27320343"/>
          <a:ext cx="108000" cy="720000"/>
        </a:xfrm>
        <a:prstGeom prst="rect">
          <a:avLst/>
        </a:prstGeom>
      </xdr:spPr>
    </xdr:pic>
    <xdr:clientData/>
  </xdr:oneCellAnchor>
  <xdr:oneCellAnchor>
    <xdr:from>
      <xdr:col>8</xdr:col>
      <xdr:colOff>177165</xdr:colOff>
      <xdr:row>60</xdr:row>
      <xdr:rowOff>36195</xdr:rowOff>
    </xdr:from>
    <xdr:ext cx="720000" cy="720000"/>
    <xdr:pic>
      <xdr:nvPicPr>
        <xdr:cNvPr id="19" name="Imagen 18">
          <a:extLst>
            <a:ext uri="{FF2B5EF4-FFF2-40B4-BE49-F238E27FC236}">
              <a16:creationId xmlns:a16="http://schemas.microsoft.com/office/drawing/2014/main" id="{AD6085E6-0763-4651-B1C9-AE570E07BE7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27315795"/>
          <a:ext cx="720000" cy="720000"/>
        </a:xfrm>
        <a:prstGeom prst="rect">
          <a:avLst/>
        </a:prstGeom>
      </xdr:spPr>
    </xdr:pic>
    <xdr:clientData/>
  </xdr:oneCellAnchor>
  <xdr:oneCellAnchor>
    <xdr:from>
      <xdr:col>1</xdr:col>
      <xdr:colOff>323850</xdr:colOff>
      <xdr:row>60</xdr:row>
      <xdr:rowOff>36195</xdr:rowOff>
    </xdr:from>
    <xdr:ext cx="540000" cy="720000"/>
    <xdr:pic>
      <xdr:nvPicPr>
        <xdr:cNvPr id="20" name="Imagen 19">
          <a:extLst>
            <a:ext uri="{FF2B5EF4-FFF2-40B4-BE49-F238E27FC236}">
              <a16:creationId xmlns:a16="http://schemas.microsoft.com/office/drawing/2014/main" id="{9725921E-9A20-48ED-8EAF-4B327DA48FF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7315795"/>
          <a:ext cx="540000" cy="720000"/>
        </a:xfrm>
        <a:prstGeom prst="rect">
          <a:avLst/>
        </a:prstGeom>
      </xdr:spPr>
    </xdr:pic>
    <xdr:clientData/>
  </xdr:oneCellAnchor>
  <xdr:oneCellAnchor>
    <xdr:from>
      <xdr:col>27</xdr:col>
      <xdr:colOff>326679</xdr:colOff>
      <xdr:row>60</xdr:row>
      <xdr:rowOff>35229</xdr:rowOff>
    </xdr:from>
    <xdr:ext cx="540000" cy="720000"/>
    <xdr:pic>
      <xdr:nvPicPr>
        <xdr:cNvPr id="21" name="Imagen 20">
          <a:extLst>
            <a:ext uri="{FF2B5EF4-FFF2-40B4-BE49-F238E27FC236}">
              <a16:creationId xmlns:a16="http://schemas.microsoft.com/office/drawing/2014/main" id="{D4ECD1AB-51B2-41D2-BFBF-8B8E37E41B0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913359" y="27314829"/>
          <a:ext cx="540000" cy="720000"/>
        </a:xfrm>
        <a:prstGeom prst="rect">
          <a:avLst/>
        </a:prstGeom>
      </xdr:spPr>
    </xdr:pic>
    <xdr:clientData/>
  </xdr:oneCellAnchor>
  <xdr:oneCellAnchor>
    <xdr:from>
      <xdr:col>45</xdr:col>
      <xdr:colOff>43659</xdr:colOff>
      <xdr:row>60</xdr:row>
      <xdr:rowOff>40743</xdr:rowOff>
    </xdr:from>
    <xdr:ext cx="108000" cy="720000"/>
    <xdr:pic>
      <xdr:nvPicPr>
        <xdr:cNvPr id="22" name="Imagen 21">
          <a:extLst>
            <a:ext uri="{FF2B5EF4-FFF2-40B4-BE49-F238E27FC236}">
              <a16:creationId xmlns:a16="http://schemas.microsoft.com/office/drawing/2014/main" id="{94B1A3C8-E12A-40A3-BC6A-B2E77DD5DAA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27320343"/>
          <a:ext cx="108000" cy="720000"/>
        </a:xfrm>
        <a:prstGeom prst="rect">
          <a:avLst/>
        </a:prstGeom>
      </xdr:spPr>
    </xdr:pic>
    <xdr:clientData/>
  </xdr:oneCellAnchor>
  <xdr:oneCellAnchor>
    <xdr:from>
      <xdr:col>45</xdr:col>
      <xdr:colOff>326040</xdr:colOff>
      <xdr:row>60</xdr:row>
      <xdr:rowOff>37375</xdr:rowOff>
    </xdr:from>
    <xdr:ext cx="540000" cy="720000"/>
    <xdr:pic>
      <xdr:nvPicPr>
        <xdr:cNvPr id="23" name="Imagen 22">
          <a:extLst>
            <a:ext uri="{FF2B5EF4-FFF2-40B4-BE49-F238E27FC236}">
              <a16:creationId xmlns:a16="http://schemas.microsoft.com/office/drawing/2014/main" id="{F6003538-C10C-4DF1-B54D-11D8E1A55FA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183200" y="27316975"/>
          <a:ext cx="540000" cy="720000"/>
        </a:xfrm>
        <a:prstGeom prst="rect">
          <a:avLst/>
        </a:prstGeom>
      </xdr:spPr>
    </xdr:pic>
    <xdr:clientData/>
  </xdr:oneCellAnchor>
  <xdr:oneCellAnchor>
    <xdr:from>
      <xdr:col>1</xdr:col>
      <xdr:colOff>44548</xdr:colOff>
      <xdr:row>60</xdr:row>
      <xdr:rowOff>37514</xdr:rowOff>
    </xdr:from>
    <xdr:ext cx="108000" cy="720000"/>
    <xdr:pic>
      <xdr:nvPicPr>
        <xdr:cNvPr id="24" name="Imagen 23">
          <a:extLst>
            <a:ext uri="{FF2B5EF4-FFF2-40B4-BE49-F238E27FC236}">
              <a16:creationId xmlns:a16="http://schemas.microsoft.com/office/drawing/2014/main" id="{B0007BDC-A8B1-46F6-8041-5B59197DC86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7317114"/>
          <a:ext cx="108000" cy="720000"/>
        </a:xfrm>
        <a:prstGeom prst="rect">
          <a:avLst/>
        </a:prstGeom>
      </xdr:spPr>
    </xdr:pic>
    <xdr:clientData/>
  </xdr:oneCellAnchor>
  <xdr:oneCellAnchor>
    <xdr:from>
      <xdr:col>27</xdr:col>
      <xdr:colOff>42204</xdr:colOff>
      <xdr:row>60</xdr:row>
      <xdr:rowOff>35170</xdr:rowOff>
    </xdr:from>
    <xdr:ext cx="108000" cy="720000"/>
    <xdr:pic>
      <xdr:nvPicPr>
        <xdr:cNvPr id="25" name="Imagen 24">
          <a:extLst>
            <a:ext uri="{FF2B5EF4-FFF2-40B4-BE49-F238E27FC236}">
              <a16:creationId xmlns:a16="http://schemas.microsoft.com/office/drawing/2014/main" id="{6E0E34FC-30E4-4698-A066-1B8888C10BA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628884" y="27314770"/>
          <a:ext cx="108000" cy="720000"/>
        </a:xfrm>
        <a:prstGeom prst="rect">
          <a:avLst/>
        </a:prstGeom>
      </xdr:spPr>
    </xdr:pic>
    <xdr:clientData/>
  </xdr:oneCellAnchor>
  <xdr:oneCellAnchor>
    <xdr:from>
      <xdr:col>63</xdr:col>
      <xdr:colOff>42198</xdr:colOff>
      <xdr:row>60</xdr:row>
      <xdr:rowOff>35172</xdr:rowOff>
    </xdr:from>
    <xdr:ext cx="108000" cy="720000"/>
    <xdr:pic>
      <xdr:nvPicPr>
        <xdr:cNvPr id="26" name="Imagen 25">
          <a:extLst>
            <a:ext uri="{FF2B5EF4-FFF2-40B4-BE49-F238E27FC236}">
              <a16:creationId xmlns:a16="http://schemas.microsoft.com/office/drawing/2014/main" id="{8B7F475D-740A-4295-B6D5-B35DF3EE337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169838" y="27314772"/>
          <a:ext cx="108000" cy="720000"/>
        </a:xfrm>
        <a:prstGeom prst="rect">
          <a:avLst/>
        </a:prstGeom>
      </xdr:spPr>
    </xdr:pic>
    <xdr:clientData/>
  </xdr:oneCellAnchor>
  <xdr:oneCellAnchor>
    <xdr:from>
      <xdr:col>63</xdr:col>
      <xdr:colOff>316528</xdr:colOff>
      <xdr:row>60</xdr:row>
      <xdr:rowOff>37513</xdr:rowOff>
    </xdr:from>
    <xdr:ext cx="540000" cy="720000"/>
    <xdr:pic>
      <xdr:nvPicPr>
        <xdr:cNvPr id="27" name="Imagen 26">
          <a:extLst>
            <a:ext uri="{FF2B5EF4-FFF2-40B4-BE49-F238E27FC236}">
              <a16:creationId xmlns:a16="http://schemas.microsoft.com/office/drawing/2014/main" id="{0BB85790-54EA-4D3D-BE36-DE8344008A4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444168" y="27317113"/>
          <a:ext cx="540000" cy="720000"/>
        </a:xfrm>
        <a:prstGeom prst="rect">
          <a:avLst/>
        </a:prstGeom>
      </xdr:spPr>
    </xdr:pic>
    <xdr:clientData/>
  </xdr:oneCellAnchor>
  <xdr:oneCellAnchor>
    <xdr:from>
      <xdr:col>34</xdr:col>
      <xdr:colOff>753525</xdr:colOff>
      <xdr:row>60</xdr:row>
      <xdr:rowOff>47409</xdr:rowOff>
    </xdr:from>
    <xdr:ext cx="720000" cy="720000"/>
    <xdr:pic>
      <xdr:nvPicPr>
        <xdr:cNvPr id="28" name="Imagen 27">
          <a:extLst>
            <a:ext uri="{FF2B5EF4-FFF2-40B4-BE49-F238E27FC236}">
              <a16:creationId xmlns:a16="http://schemas.microsoft.com/office/drawing/2014/main" id="{5B28D242-899B-4724-9022-E6C5E62B96B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146645" y="27327009"/>
          <a:ext cx="720000" cy="720000"/>
        </a:xfrm>
        <a:prstGeom prst="rect">
          <a:avLst/>
        </a:prstGeom>
      </xdr:spPr>
    </xdr:pic>
    <xdr:clientData/>
  </xdr:oneCellAnchor>
  <xdr:oneCellAnchor>
    <xdr:from>
      <xdr:col>52</xdr:col>
      <xdr:colOff>761991</xdr:colOff>
      <xdr:row>60</xdr:row>
      <xdr:rowOff>41032</xdr:rowOff>
    </xdr:from>
    <xdr:ext cx="720000" cy="720000"/>
    <xdr:pic>
      <xdr:nvPicPr>
        <xdr:cNvPr id="29" name="Imagen 28">
          <a:extLst>
            <a:ext uri="{FF2B5EF4-FFF2-40B4-BE49-F238E27FC236}">
              <a16:creationId xmlns:a16="http://schemas.microsoft.com/office/drawing/2014/main" id="{907445C5-51C4-4AD0-9439-5731760C6BA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425591" y="27320632"/>
          <a:ext cx="720000" cy="720000"/>
        </a:xfrm>
        <a:prstGeom prst="rect">
          <a:avLst/>
        </a:prstGeom>
      </xdr:spPr>
    </xdr:pic>
    <xdr:clientData/>
  </xdr:oneCellAnchor>
  <xdr:oneCellAnchor>
    <xdr:from>
      <xdr:col>70</xdr:col>
      <xdr:colOff>726826</xdr:colOff>
      <xdr:row>60</xdr:row>
      <xdr:rowOff>41040</xdr:rowOff>
    </xdr:from>
    <xdr:ext cx="720000" cy="720000"/>
    <xdr:pic>
      <xdr:nvPicPr>
        <xdr:cNvPr id="30" name="Imagen 29">
          <a:extLst>
            <a:ext uri="{FF2B5EF4-FFF2-40B4-BE49-F238E27FC236}">
              <a16:creationId xmlns:a16="http://schemas.microsoft.com/office/drawing/2014/main" id="{5FFF9842-592A-4A8C-B76B-63543BA01D8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660906" y="27320640"/>
          <a:ext cx="720000" cy="720000"/>
        </a:xfrm>
        <a:prstGeom prst="rect">
          <a:avLst/>
        </a:prstGeom>
      </xdr:spPr>
    </xdr:pic>
    <xdr:clientData/>
  </xdr:oneCellAnchor>
  <xdr:oneCellAnchor>
    <xdr:from>
      <xdr:col>17</xdr:col>
      <xdr:colOff>60960</xdr:colOff>
      <xdr:row>60</xdr:row>
      <xdr:rowOff>43180</xdr:rowOff>
    </xdr:from>
    <xdr:ext cx="108000" cy="720000"/>
    <xdr:pic>
      <xdr:nvPicPr>
        <xdr:cNvPr id="31" name="Imagen 30">
          <a:extLst>
            <a:ext uri="{FF2B5EF4-FFF2-40B4-BE49-F238E27FC236}">
              <a16:creationId xmlns:a16="http://schemas.microsoft.com/office/drawing/2014/main" id="{64E44257-124A-4715-B28E-D342B568FB6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27322780"/>
          <a:ext cx="108000" cy="720000"/>
        </a:xfrm>
        <a:prstGeom prst="rect">
          <a:avLst/>
        </a:prstGeom>
      </xdr:spPr>
    </xdr:pic>
    <xdr:clientData/>
  </xdr:oneCellAnchor>
  <xdr:oneCellAnchor>
    <xdr:from>
      <xdr:col>17</xdr:col>
      <xdr:colOff>204470</xdr:colOff>
      <xdr:row>60</xdr:row>
      <xdr:rowOff>51435</xdr:rowOff>
    </xdr:from>
    <xdr:ext cx="540000" cy="720000"/>
    <xdr:pic>
      <xdr:nvPicPr>
        <xdr:cNvPr id="32" name="Imagen 31">
          <a:extLst>
            <a:ext uri="{FF2B5EF4-FFF2-40B4-BE49-F238E27FC236}">
              <a16:creationId xmlns:a16="http://schemas.microsoft.com/office/drawing/2014/main" id="{0EDC57CA-97FF-41F4-8BF3-27FAB0BB442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27331035"/>
          <a:ext cx="540000" cy="720000"/>
        </a:xfrm>
        <a:prstGeom prst="rect">
          <a:avLst/>
        </a:prstGeom>
      </xdr:spPr>
    </xdr:pic>
    <xdr:clientData/>
  </xdr:oneCellAnchor>
  <xdr:oneCellAnchor>
    <xdr:from>
      <xdr:col>18</xdr:col>
      <xdr:colOff>5798185</xdr:colOff>
      <xdr:row>60</xdr:row>
      <xdr:rowOff>23495</xdr:rowOff>
    </xdr:from>
    <xdr:ext cx="720000" cy="720000"/>
    <xdr:pic>
      <xdr:nvPicPr>
        <xdr:cNvPr id="33" name="Imagen 32">
          <a:extLst>
            <a:ext uri="{FF2B5EF4-FFF2-40B4-BE49-F238E27FC236}">
              <a16:creationId xmlns:a16="http://schemas.microsoft.com/office/drawing/2014/main" id="{C2FCC2E7-F567-490C-A4F9-0F7AAF529CA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640165" y="27303095"/>
          <a:ext cx="720000" cy="720000"/>
        </a:xfrm>
        <a:prstGeom prst="rect">
          <a:avLst/>
        </a:prstGeom>
      </xdr:spPr>
    </xdr:pic>
    <xdr:clientData/>
  </xdr:oneCellAnchor>
  <xdr:oneCellAnchor>
    <xdr:from>
      <xdr:col>45</xdr:col>
      <xdr:colOff>43659</xdr:colOff>
      <xdr:row>106</xdr:row>
      <xdr:rowOff>0</xdr:rowOff>
    </xdr:from>
    <xdr:ext cx="108000" cy="720000"/>
    <xdr:pic>
      <xdr:nvPicPr>
        <xdr:cNvPr id="34" name="Imagen 33">
          <a:extLst>
            <a:ext uri="{FF2B5EF4-FFF2-40B4-BE49-F238E27FC236}">
              <a16:creationId xmlns:a16="http://schemas.microsoft.com/office/drawing/2014/main" id="{3B01A854-0F07-4B92-BC78-7B9E70806B5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48661320"/>
          <a:ext cx="108000" cy="720000"/>
        </a:xfrm>
        <a:prstGeom prst="rect">
          <a:avLst/>
        </a:prstGeom>
      </xdr:spPr>
    </xdr:pic>
    <xdr:clientData/>
  </xdr:oneCellAnchor>
  <xdr:oneCellAnchor>
    <xdr:from>
      <xdr:col>45</xdr:col>
      <xdr:colOff>43659</xdr:colOff>
      <xdr:row>106</xdr:row>
      <xdr:rowOff>0</xdr:rowOff>
    </xdr:from>
    <xdr:ext cx="108000" cy="720000"/>
    <xdr:pic>
      <xdr:nvPicPr>
        <xdr:cNvPr id="35" name="Imagen 34">
          <a:extLst>
            <a:ext uri="{FF2B5EF4-FFF2-40B4-BE49-F238E27FC236}">
              <a16:creationId xmlns:a16="http://schemas.microsoft.com/office/drawing/2014/main" id="{B7CA9942-BA88-4E40-8E0C-862CAF2EC96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48661320"/>
          <a:ext cx="108000" cy="720000"/>
        </a:xfrm>
        <a:prstGeom prst="rect">
          <a:avLst/>
        </a:prstGeom>
      </xdr:spPr>
    </xdr:pic>
    <xdr:clientData/>
  </xdr:oneCellAnchor>
  <xdr:oneCellAnchor>
    <xdr:from>
      <xdr:col>27</xdr:col>
      <xdr:colOff>42204</xdr:colOff>
      <xdr:row>106</xdr:row>
      <xdr:rowOff>0</xdr:rowOff>
    </xdr:from>
    <xdr:ext cx="108000" cy="720000"/>
    <xdr:pic>
      <xdr:nvPicPr>
        <xdr:cNvPr id="36" name="Imagen 35">
          <a:extLst>
            <a:ext uri="{FF2B5EF4-FFF2-40B4-BE49-F238E27FC236}">
              <a16:creationId xmlns:a16="http://schemas.microsoft.com/office/drawing/2014/main" id="{7BE6F4D4-5D11-4C48-984E-C352AEAEF8A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628884" y="48661320"/>
          <a:ext cx="108000" cy="720000"/>
        </a:xfrm>
        <a:prstGeom prst="rect">
          <a:avLst/>
        </a:prstGeom>
      </xdr:spPr>
    </xdr:pic>
    <xdr:clientData/>
  </xdr:oneCellAnchor>
  <xdr:oneCellAnchor>
    <xdr:from>
      <xdr:col>63</xdr:col>
      <xdr:colOff>42198</xdr:colOff>
      <xdr:row>106</xdr:row>
      <xdr:rowOff>0</xdr:rowOff>
    </xdr:from>
    <xdr:ext cx="108000" cy="720000"/>
    <xdr:pic>
      <xdr:nvPicPr>
        <xdr:cNvPr id="37" name="Imagen 36">
          <a:extLst>
            <a:ext uri="{FF2B5EF4-FFF2-40B4-BE49-F238E27FC236}">
              <a16:creationId xmlns:a16="http://schemas.microsoft.com/office/drawing/2014/main" id="{A17A8802-5656-4CC7-8209-A91EB6DA42F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169838" y="48661320"/>
          <a:ext cx="108000" cy="720000"/>
        </a:xfrm>
        <a:prstGeom prst="rect">
          <a:avLst/>
        </a:prstGeom>
      </xdr:spPr>
    </xdr:pic>
    <xdr:clientData/>
  </xdr:oneCellAnchor>
  <xdr:oneCellAnchor>
    <xdr:from>
      <xdr:col>45</xdr:col>
      <xdr:colOff>43659</xdr:colOff>
      <xdr:row>107</xdr:row>
      <xdr:rowOff>40743</xdr:rowOff>
    </xdr:from>
    <xdr:ext cx="108000" cy="720000"/>
    <xdr:pic>
      <xdr:nvPicPr>
        <xdr:cNvPr id="38" name="Imagen 37">
          <a:extLst>
            <a:ext uri="{FF2B5EF4-FFF2-40B4-BE49-F238E27FC236}">
              <a16:creationId xmlns:a16="http://schemas.microsoft.com/office/drawing/2014/main" id="{4EDE11C4-414D-41AC-B6B8-86070459D55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48907803"/>
          <a:ext cx="108000" cy="720000"/>
        </a:xfrm>
        <a:prstGeom prst="rect">
          <a:avLst/>
        </a:prstGeom>
      </xdr:spPr>
    </xdr:pic>
    <xdr:clientData/>
  </xdr:oneCellAnchor>
  <xdr:oneCellAnchor>
    <xdr:from>
      <xdr:col>8</xdr:col>
      <xdr:colOff>177165</xdr:colOff>
      <xdr:row>107</xdr:row>
      <xdr:rowOff>36195</xdr:rowOff>
    </xdr:from>
    <xdr:ext cx="720000" cy="720000"/>
    <xdr:pic>
      <xdr:nvPicPr>
        <xdr:cNvPr id="39" name="Imagen 38">
          <a:extLst>
            <a:ext uri="{FF2B5EF4-FFF2-40B4-BE49-F238E27FC236}">
              <a16:creationId xmlns:a16="http://schemas.microsoft.com/office/drawing/2014/main" id="{3CCEB37C-BEA7-463A-8EC3-F5049CB4E75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48903255"/>
          <a:ext cx="720000" cy="720000"/>
        </a:xfrm>
        <a:prstGeom prst="rect">
          <a:avLst/>
        </a:prstGeom>
      </xdr:spPr>
    </xdr:pic>
    <xdr:clientData/>
  </xdr:oneCellAnchor>
  <xdr:oneCellAnchor>
    <xdr:from>
      <xdr:col>1</xdr:col>
      <xdr:colOff>323850</xdr:colOff>
      <xdr:row>107</xdr:row>
      <xdr:rowOff>36195</xdr:rowOff>
    </xdr:from>
    <xdr:ext cx="540000" cy="720000"/>
    <xdr:pic>
      <xdr:nvPicPr>
        <xdr:cNvPr id="40" name="Imagen 39">
          <a:extLst>
            <a:ext uri="{FF2B5EF4-FFF2-40B4-BE49-F238E27FC236}">
              <a16:creationId xmlns:a16="http://schemas.microsoft.com/office/drawing/2014/main" id="{5280D48C-84F7-4D2F-95DB-7B2BB3E2495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48903255"/>
          <a:ext cx="540000" cy="720000"/>
        </a:xfrm>
        <a:prstGeom prst="rect">
          <a:avLst/>
        </a:prstGeom>
      </xdr:spPr>
    </xdr:pic>
    <xdr:clientData/>
  </xdr:oneCellAnchor>
  <xdr:oneCellAnchor>
    <xdr:from>
      <xdr:col>27</xdr:col>
      <xdr:colOff>326679</xdr:colOff>
      <xdr:row>107</xdr:row>
      <xdr:rowOff>35229</xdr:rowOff>
    </xdr:from>
    <xdr:ext cx="540000" cy="720000"/>
    <xdr:pic>
      <xdr:nvPicPr>
        <xdr:cNvPr id="41" name="Imagen 40">
          <a:extLst>
            <a:ext uri="{FF2B5EF4-FFF2-40B4-BE49-F238E27FC236}">
              <a16:creationId xmlns:a16="http://schemas.microsoft.com/office/drawing/2014/main" id="{AD1768F3-A815-4011-9D4C-744F3821A54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913359" y="48902289"/>
          <a:ext cx="540000" cy="720000"/>
        </a:xfrm>
        <a:prstGeom prst="rect">
          <a:avLst/>
        </a:prstGeom>
      </xdr:spPr>
    </xdr:pic>
    <xdr:clientData/>
  </xdr:oneCellAnchor>
  <xdr:oneCellAnchor>
    <xdr:from>
      <xdr:col>45</xdr:col>
      <xdr:colOff>43659</xdr:colOff>
      <xdr:row>107</xdr:row>
      <xdr:rowOff>40743</xdr:rowOff>
    </xdr:from>
    <xdr:ext cx="108000" cy="720000"/>
    <xdr:pic>
      <xdr:nvPicPr>
        <xdr:cNvPr id="42" name="Imagen 41">
          <a:extLst>
            <a:ext uri="{FF2B5EF4-FFF2-40B4-BE49-F238E27FC236}">
              <a16:creationId xmlns:a16="http://schemas.microsoft.com/office/drawing/2014/main" id="{6B2C0CF8-CE4F-42F7-9759-52548E4084F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48907803"/>
          <a:ext cx="108000" cy="720000"/>
        </a:xfrm>
        <a:prstGeom prst="rect">
          <a:avLst/>
        </a:prstGeom>
      </xdr:spPr>
    </xdr:pic>
    <xdr:clientData/>
  </xdr:oneCellAnchor>
  <xdr:oneCellAnchor>
    <xdr:from>
      <xdr:col>45</xdr:col>
      <xdr:colOff>326040</xdr:colOff>
      <xdr:row>107</xdr:row>
      <xdr:rowOff>37375</xdr:rowOff>
    </xdr:from>
    <xdr:ext cx="540000" cy="720000"/>
    <xdr:pic>
      <xdr:nvPicPr>
        <xdr:cNvPr id="43" name="Imagen 42">
          <a:extLst>
            <a:ext uri="{FF2B5EF4-FFF2-40B4-BE49-F238E27FC236}">
              <a16:creationId xmlns:a16="http://schemas.microsoft.com/office/drawing/2014/main" id="{21C20996-CE45-4B8C-98C0-4F668E9DD90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183200" y="48904435"/>
          <a:ext cx="540000" cy="720000"/>
        </a:xfrm>
        <a:prstGeom prst="rect">
          <a:avLst/>
        </a:prstGeom>
      </xdr:spPr>
    </xdr:pic>
    <xdr:clientData/>
  </xdr:oneCellAnchor>
  <xdr:oneCellAnchor>
    <xdr:from>
      <xdr:col>1</xdr:col>
      <xdr:colOff>44548</xdr:colOff>
      <xdr:row>107</xdr:row>
      <xdr:rowOff>37514</xdr:rowOff>
    </xdr:from>
    <xdr:ext cx="108000" cy="720000"/>
    <xdr:pic>
      <xdr:nvPicPr>
        <xdr:cNvPr id="44" name="Imagen 43">
          <a:extLst>
            <a:ext uri="{FF2B5EF4-FFF2-40B4-BE49-F238E27FC236}">
              <a16:creationId xmlns:a16="http://schemas.microsoft.com/office/drawing/2014/main" id="{9C250744-843B-4027-A37C-EDA31A11F3A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48904574"/>
          <a:ext cx="108000" cy="720000"/>
        </a:xfrm>
        <a:prstGeom prst="rect">
          <a:avLst/>
        </a:prstGeom>
      </xdr:spPr>
    </xdr:pic>
    <xdr:clientData/>
  </xdr:oneCellAnchor>
  <xdr:oneCellAnchor>
    <xdr:from>
      <xdr:col>27</xdr:col>
      <xdr:colOff>42204</xdr:colOff>
      <xdr:row>107</xdr:row>
      <xdr:rowOff>35170</xdr:rowOff>
    </xdr:from>
    <xdr:ext cx="108000" cy="720000"/>
    <xdr:pic>
      <xdr:nvPicPr>
        <xdr:cNvPr id="45" name="Imagen 44">
          <a:extLst>
            <a:ext uri="{FF2B5EF4-FFF2-40B4-BE49-F238E27FC236}">
              <a16:creationId xmlns:a16="http://schemas.microsoft.com/office/drawing/2014/main" id="{64DB71BC-B373-42FF-9671-B451C3CB6D5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628884" y="48902230"/>
          <a:ext cx="108000" cy="720000"/>
        </a:xfrm>
        <a:prstGeom prst="rect">
          <a:avLst/>
        </a:prstGeom>
      </xdr:spPr>
    </xdr:pic>
    <xdr:clientData/>
  </xdr:oneCellAnchor>
  <xdr:oneCellAnchor>
    <xdr:from>
      <xdr:col>63</xdr:col>
      <xdr:colOff>42198</xdr:colOff>
      <xdr:row>107</xdr:row>
      <xdr:rowOff>35172</xdr:rowOff>
    </xdr:from>
    <xdr:ext cx="108000" cy="720000"/>
    <xdr:pic>
      <xdr:nvPicPr>
        <xdr:cNvPr id="46" name="Imagen 45">
          <a:extLst>
            <a:ext uri="{FF2B5EF4-FFF2-40B4-BE49-F238E27FC236}">
              <a16:creationId xmlns:a16="http://schemas.microsoft.com/office/drawing/2014/main" id="{73CB8BC1-6D05-4127-963D-80100112CFC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169838" y="48902232"/>
          <a:ext cx="108000" cy="720000"/>
        </a:xfrm>
        <a:prstGeom prst="rect">
          <a:avLst/>
        </a:prstGeom>
      </xdr:spPr>
    </xdr:pic>
    <xdr:clientData/>
  </xdr:oneCellAnchor>
  <xdr:oneCellAnchor>
    <xdr:from>
      <xdr:col>63</xdr:col>
      <xdr:colOff>316528</xdr:colOff>
      <xdr:row>107</xdr:row>
      <xdr:rowOff>37513</xdr:rowOff>
    </xdr:from>
    <xdr:ext cx="540000" cy="720000"/>
    <xdr:pic>
      <xdr:nvPicPr>
        <xdr:cNvPr id="47" name="Imagen 46">
          <a:extLst>
            <a:ext uri="{FF2B5EF4-FFF2-40B4-BE49-F238E27FC236}">
              <a16:creationId xmlns:a16="http://schemas.microsoft.com/office/drawing/2014/main" id="{67D6C719-8074-49BE-8E43-E650786C4CF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444168" y="48904573"/>
          <a:ext cx="540000" cy="720000"/>
        </a:xfrm>
        <a:prstGeom prst="rect">
          <a:avLst/>
        </a:prstGeom>
      </xdr:spPr>
    </xdr:pic>
    <xdr:clientData/>
  </xdr:oneCellAnchor>
  <xdr:oneCellAnchor>
    <xdr:from>
      <xdr:col>34</xdr:col>
      <xdr:colOff>753525</xdr:colOff>
      <xdr:row>107</xdr:row>
      <xdr:rowOff>47409</xdr:rowOff>
    </xdr:from>
    <xdr:ext cx="720000" cy="720000"/>
    <xdr:pic>
      <xdr:nvPicPr>
        <xdr:cNvPr id="48" name="Imagen 47">
          <a:extLst>
            <a:ext uri="{FF2B5EF4-FFF2-40B4-BE49-F238E27FC236}">
              <a16:creationId xmlns:a16="http://schemas.microsoft.com/office/drawing/2014/main" id="{F7A462E4-A059-4089-A181-792C5D54549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146645" y="48914469"/>
          <a:ext cx="720000" cy="720000"/>
        </a:xfrm>
        <a:prstGeom prst="rect">
          <a:avLst/>
        </a:prstGeom>
      </xdr:spPr>
    </xdr:pic>
    <xdr:clientData/>
  </xdr:oneCellAnchor>
  <xdr:oneCellAnchor>
    <xdr:from>
      <xdr:col>52</xdr:col>
      <xdr:colOff>761991</xdr:colOff>
      <xdr:row>107</xdr:row>
      <xdr:rowOff>41032</xdr:rowOff>
    </xdr:from>
    <xdr:ext cx="720000" cy="720000"/>
    <xdr:pic>
      <xdr:nvPicPr>
        <xdr:cNvPr id="49" name="Imagen 48">
          <a:extLst>
            <a:ext uri="{FF2B5EF4-FFF2-40B4-BE49-F238E27FC236}">
              <a16:creationId xmlns:a16="http://schemas.microsoft.com/office/drawing/2014/main" id="{149F115B-FF1A-43FC-AFD0-5820BB8DFEF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425591" y="48908092"/>
          <a:ext cx="720000" cy="720000"/>
        </a:xfrm>
        <a:prstGeom prst="rect">
          <a:avLst/>
        </a:prstGeom>
      </xdr:spPr>
    </xdr:pic>
    <xdr:clientData/>
  </xdr:oneCellAnchor>
  <xdr:oneCellAnchor>
    <xdr:from>
      <xdr:col>70</xdr:col>
      <xdr:colOff>726826</xdr:colOff>
      <xdr:row>107</xdr:row>
      <xdr:rowOff>41040</xdr:rowOff>
    </xdr:from>
    <xdr:ext cx="720000" cy="720000"/>
    <xdr:pic>
      <xdr:nvPicPr>
        <xdr:cNvPr id="50" name="Imagen 49">
          <a:extLst>
            <a:ext uri="{FF2B5EF4-FFF2-40B4-BE49-F238E27FC236}">
              <a16:creationId xmlns:a16="http://schemas.microsoft.com/office/drawing/2014/main" id="{68E4C771-F43C-43A2-AE8C-F30027F6692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660906" y="48908100"/>
          <a:ext cx="720000" cy="720000"/>
        </a:xfrm>
        <a:prstGeom prst="rect">
          <a:avLst/>
        </a:prstGeom>
      </xdr:spPr>
    </xdr:pic>
    <xdr:clientData/>
  </xdr:oneCellAnchor>
  <xdr:oneCellAnchor>
    <xdr:from>
      <xdr:col>17</xdr:col>
      <xdr:colOff>60960</xdr:colOff>
      <xdr:row>107</xdr:row>
      <xdr:rowOff>43180</xdr:rowOff>
    </xdr:from>
    <xdr:ext cx="108000" cy="720000"/>
    <xdr:pic>
      <xdr:nvPicPr>
        <xdr:cNvPr id="51" name="Imagen 50">
          <a:extLst>
            <a:ext uri="{FF2B5EF4-FFF2-40B4-BE49-F238E27FC236}">
              <a16:creationId xmlns:a16="http://schemas.microsoft.com/office/drawing/2014/main" id="{BDC7340A-037A-496A-A1D0-25DD334C9A4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48910240"/>
          <a:ext cx="108000" cy="720000"/>
        </a:xfrm>
        <a:prstGeom prst="rect">
          <a:avLst/>
        </a:prstGeom>
      </xdr:spPr>
    </xdr:pic>
    <xdr:clientData/>
  </xdr:oneCellAnchor>
  <xdr:oneCellAnchor>
    <xdr:from>
      <xdr:col>17</xdr:col>
      <xdr:colOff>204470</xdr:colOff>
      <xdr:row>107</xdr:row>
      <xdr:rowOff>51435</xdr:rowOff>
    </xdr:from>
    <xdr:ext cx="540000" cy="720000"/>
    <xdr:pic>
      <xdr:nvPicPr>
        <xdr:cNvPr id="52" name="Imagen 51">
          <a:extLst>
            <a:ext uri="{FF2B5EF4-FFF2-40B4-BE49-F238E27FC236}">
              <a16:creationId xmlns:a16="http://schemas.microsoft.com/office/drawing/2014/main" id="{7604CEAC-3582-43FD-A68E-244D5EC5F87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48918495"/>
          <a:ext cx="540000" cy="720000"/>
        </a:xfrm>
        <a:prstGeom prst="rect">
          <a:avLst/>
        </a:prstGeom>
      </xdr:spPr>
    </xdr:pic>
    <xdr:clientData/>
  </xdr:oneCellAnchor>
  <xdr:oneCellAnchor>
    <xdr:from>
      <xdr:col>18</xdr:col>
      <xdr:colOff>5798185</xdr:colOff>
      <xdr:row>107</xdr:row>
      <xdr:rowOff>23495</xdr:rowOff>
    </xdr:from>
    <xdr:ext cx="720000" cy="720000"/>
    <xdr:pic>
      <xdr:nvPicPr>
        <xdr:cNvPr id="53" name="Imagen 52">
          <a:extLst>
            <a:ext uri="{FF2B5EF4-FFF2-40B4-BE49-F238E27FC236}">
              <a16:creationId xmlns:a16="http://schemas.microsoft.com/office/drawing/2014/main" id="{0CA91A11-8129-4661-8A05-B0950B76CEF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640165" y="48890555"/>
          <a:ext cx="720000" cy="720000"/>
        </a:xfrm>
        <a:prstGeom prst="rect">
          <a:avLst/>
        </a:prstGeom>
      </xdr:spPr>
    </xdr:pic>
    <xdr:clientData/>
  </xdr:oneCellAnchor>
  <xdr:oneCellAnchor>
    <xdr:from>
      <xdr:col>45</xdr:col>
      <xdr:colOff>43659</xdr:colOff>
      <xdr:row>165</xdr:row>
      <xdr:rowOff>40743</xdr:rowOff>
    </xdr:from>
    <xdr:ext cx="108000" cy="720000"/>
    <xdr:pic>
      <xdr:nvPicPr>
        <xdr:cNvPr id="54" name="Imagen 53">
          <a:extLst>
            <a:ext uri="{FF2B5EF4-FFF2-40B4-BE49-F238E27FC236}">
              <a16:creationId xmlns:a16="http://schemas.microsoft.com/office/drawing/2014/main" id="{CBA6B19E-8C66-4919-ADFB-BE949E5425D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75471123"/>
          <a:ext cx="108000" cy="720000"/>
        </a:xfrm>
        <a:prstGeom prst="rect">
          <a:avLst/>
        </a:prstGeom>
      </xdr:spPr>
    </xdr:pic>
    <xdr:clientData/>
  </xdr:oneCellAnchor>
  <xdr:oneCellAnchor>
    <xdr:from>
      <xdr:col>8</xdr:col>
      <xdr:colOff>177165</xdr:colOff>
      <xdr:row>165</xdr:row>
      <xdr:rowOff>36195</xdr:rowOff>
    </xdr:from>
    <xdr:ext cx="720000" cy="720000"/>
    <xdr:pic>
      <xdr:nvPicPr>
        <xdr:cNvPr id="55" name="Imagen 54">
          <a:extLst>
            <a:ext uri="{FF2B5EF4-FFF2-40B4-BE49-F238E27FC236}">
              <a16:creationId xmlns:a16="http://schemas.microsoft.com/office/drawing/2014/main" id="{B8DB50F8-7F02-4D20-9786-C5DA892E323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75466575"/>
          <a:ext cx="720000" cy="720000"/>
        </a:xfrm>
        <a:prstGeom prst="rect">
          <a:avLst/>
        </a:prstGeom>
      </xdr:spPr>
    </xdr:pic>
    <xdr:clientData/>
  </xdr:oneCellAnchor>
  <xdr:oneCellAnchor>
    <xdr:from>
      <xdr:col>1</xdr:col>
      <xdr:colOff>323850</xdr:colOff>
      <xdr:row>165</xdr:row>
      <xdr:rowOff>36195</xdr:rowOff>
    </xdr:from>
    <xdr:ext cx="540000" cy="720000"/>
    <xdr:pic>
      <xdr:nvPicPr>
        <xdr:cNvPr id="56" name="Imagen 55">
          <a:extLst>
            <a:ext uri="{FF2B5EF4-FFF2-40B4-BE49-F238E27FC236}">
              <a16:creationId xmlns:a16="http://schemas.microsoft.com/office/drawing/2014/main" id="{D0D072D1-9B26-403C-B5B6-57DC78188EA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75466575"/>
          <a:ext cx="540000" cy="720000"/>
        </a:xfrm>
        <a:prstGeom prst="rect">
          <a:avLst/>
        </a:prstGeom>
      </xdr:spPr>
    </xdr:pic>
    <xdr:clientData/>
  </xdr:oneCellAnchor>
  <xdr:oneCellAnchor>
    <xdr:from>
      <xdr:col>27</xdr:col>
      <xdr:colOff>326679</xdr:colOff>
      <xdr:row>165</xdr:row>
      <xdr:rowOff>35229</xdr:rowOff>
    </xdr:from>
    <xdr:ext cx="540000" cy="720000"/>
    <xdr:pic>
      <xdr:nvPicPr>
        <xdr:cNvPr id="57" name="Imagen 56">
          <a:extLst>
            <a:ext uri="{FF2B5EF4-FFF2-40B4-BE49-F238E27FC236}">
              <a16:creationId xmlns:a16="http://schemas.microsoft.com/office/drawing/2014/main" id="{2209FF36-F0FD-416A-8848-51B1CEEB55F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913359" y="75465609"/>
          <a:ext cx="540000" cy="720000"/>
        </a:xfrm>
        <a:prstGeom prst="rect">
          <a:avLst/>
        </a:prstGeom>
      </xdr:spPr>
    </xdr:pic>
    <xdr:clientData/>
  </xdr:oneCellAnchor>
  <xdr:oneCellAnchor>
    <xdr:from>
      <xdr:col>45</xdr:col>
      <xdr:colOff>43659</xdr:colOff>
      <xdr:row>165</xdr:row>
      <xdr:rowOff>40743</xdr:rowOff>
    </xdr:from>
    <xdr:ext cx="108000" cy="720000"/>
    <xdr:pic>
      <xdr:nvPicPr>
        <xdr:cNvPr id="58" name="Imagen 57">
          <a:extLst>
            <a:ext uri="{FF2B5EF4-FFF2-40B4-BE49-F238E27FC236}">
              <a16:creationId xmlns:a16="http://schemas.microsoft.com/office/drawing/2014/main" id="{8E5B5DD7-C1C6-45B8-9F2D-81089A80E14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75471123"/>
          <a:ext cx="108000" cy="720000"/>
        </a:xfrm>
        <a:prstGeom prst="rect">
          <a:avLst/>
        </a:prstGeom>
      </xdr:spPr>
    </xdr:pic>
    <xdr:clientData/>
  </xdr:oneCellAnchor>
  <xdr:oneCellAnchor>
    <xdr:from>
      <xdr:col>45</xdr:col>
      <xdr:colOff>326040</xdr:colOff>
      <xdr:row>165</xdr:row>
      <xdr:rowOff>37375</xdr:rowOff>
    </xdr:from>
    <xdr:ext cx="540000" cy="720000"/>
    <xdr:pic>
      <xdr:nvPicPr>
        <xdr:cNvPr id="59" name="Imagen 58">
          <a:extLst>
            <a:ext uri="{FF2B5EF4-FFF2-40B4-BE49-F238E27FC236}">
              <a16:creationId xmlns:a16="http://schemas.microsoft.com/office/drawing/2014/main" id="{F76B38D9-44C0-4276-AEC6-4B1EB439B3F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183200" y="75467755"/>
          <a:ext cx="540000" cy="720000"/>
        </a:xfrm>
        <a:prstGeom prst="rect">
          <a:avLst/>
        </a:prstGeom>
      </xdr:spPr>
    </xdr:pic>
    <xdr:clientData/>
  </xdr:oneCellAnchor>
  <xdr:oneCellAnchor>
    <xdr:from>
      <xdr:col>1</xdr:col>
      <xdr:colOff>44548</xdr:colOff>
      <xdr:row>165</xdr:row>
      <xdr:rowOff>37514</xdr:rowOff>
    </xdr:from>
    <xdr:ext cx="108000" cy="720000"/>
    <xdr:pic>
      <xdr:nvPicPr>
        <xdr:cNvPr id="60" name="Imagen 59">
          <a:extLst>
            <a:ext uri="{FF2B5EF4-FFF2-40B4-BE49-F238E27FC236}">
              <a16:creationId xmlns:a16="http://schemas.microsoft.com/office/drawing/2014/main" id="{53F622E9-CB45-4EA4-A525-FA96CFD4E72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75467894"/>
          <a:ext cx="108000" cy="720000"/>
        </a:xfrm>
        <a:prstGeom prst="rect">
          <a:avLst/>
        </a:prstGeom>
      </xdr:spPr>
    </xdr:pic>
    <xdr:clientData/>
  </xdr:oneCellAnchor>
  <xdr:oneCellAnchor>
    <xdr:from>
      <xdr:col>27</xdr:col>
      <xdr:colOff>42204</xdr:colOff>
      <xdr:row>165</xdr:row>
      <xdr:rowOff>35170</xdr:rowOff>
    </xdr:from>
    <xdr:ext cx="108000" cy="720000"/>
    <xdr:pic>
      <xdr:nvPicPr>
        <xdr:cNvPr id="61" name="Imagen 60">
          <a:extLst>
            <a:ext uri="{FF2B5EF4-FFF2-40B4-BE49-F238E27FC236}">
              <a16:creationId xmlns:a16="http://schemas.microsoft.com/office/drawing/2014/main" id="{7F33E148-1AB1-437B-AED7-9A6EAEF3CBF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628884" y="75465550"/>
          <a:ext cx="108000" cy="720000"/>
        </a:xfrm>
        <a:prstGeom prst="rect">
          <a:avLst/>
        </a:prstGeom>
      </xdr:spPr>
    </xdr:pic>
    <xdr:clientData/>
  </xdr:oneCellAnchor>
  <xdr:oneCellAnchor>
    <xdr:from>
      <xdr:col>63</xdr:col>
      <xdr:colOff>42198</xdr:colOff>
      <xdr:row>165</xdr:row>
      <xdr:rowOff>35172</xdr:rowOff>
    </xdr:from>
    <xdr:ext cx="108000" cy="720000"/>
    <xdr:pic>
      <xdr:nvPicPr>
        <xdr:cNvPr id="62" name="Imagen 61">
          <a:extLst>
            <a:ext uri="{FF2B5EF4-FFF2-40B4-BE49-F238E27FC236}">
              <a16:creationId xmlns:a16="http://schemas.microsoft.com/office/drawing/2014/main" id="{80DEDDD8-3182-4B02-91C0-69B501C46F6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169838" y="75465552"/>
          <a:ext cx="108000" cy="720000"/>
        </a:xfrm>
        <a:prstGeom prst="rect">
          <a:avLst/>
        </a:prstGeom>
      </xdr:spPr>
    </xdr:pic>
    <xdr:clientData/>
  </xdr:oneCellAnchor>
  <xdr:oneCellAnchor>
    <xdr:from>
      <xdr:col>63</xdr:col>
      <xdr:colOff>316528</xdr:colOff>
      <xdr:row>165</xdr:row>
      <xdr:rowOff>37513</xdr:rowOff>
    </xdr:from>
    <xdr:ext cx="540000" cy="720000"/>
    <xdr:pic>
      <xdr:nvPicPr>
        <xdr:cNvPr id="63" name="Imagen 62">
          <a:extLst>
            <a:ext uri="{FF2B5EF4-FFF2-40B4-BE49-F238E27FC236}">
              <a16:creationId xmlns:a16="http://schemas.microsoft.com/office/drawing/2014/main" id="{3DCA11E9-116F-42AC-B6AB-4D6A7E62F5D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444168" y="75467893"/>
          <a:ext cx="540000" cy="720000"/>
        </a:xfrm>
        <a:prstGeom prst="rect">
          <a:avLst/>
        </a:prstGeom>
      </xdr:spPr>
    </xdr:pic>
    <xdr:clientData/>
  </xdr:oneCellAnchor>
  <xdr:oneCellAnchor>
    <xdr:from>
      <xdr:col>34</xdr:col>
      <xdr:colOff>753525</xdr:colOff>
      <xdr:row>165</xdr:row>
      <xdr:rowOff>47409</xdr:rowOff>
    </xdr:from>
    <xdr:ext cx="720000" cy="720000"/>
    <xdr:pic>
      <xdr:nvPicPr>
        <xdr:cNvPr id="64" name="Imagen 63">
          <a:extLst>
            <a:ext uri="{FF2B5EF4-FFF2-40B4-BE49-F238E27FC236}">
              <a16:creationId xmlns:a16="http://schemas.microsoft.com/office/drawing/2014/main" id="{D00922D8-79B1-4E5E-84CA-0A38B8A9AE2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146645" y="75477789"/>
          <a:ext cx="720000" cy="720000"/>
        </a:xfrm>
        <a:prstGeom prst="rect">
          <a:avLst/>
        </a:prstGeom>
      </xdr:spPr>
    </xdr:pic>
    <xdr:clientData/>
  </xdr:oneCellAnchor>
  <xdr:oneCellAnchor>
    <xdr:from>
      <xdr:col>52</xdr:col>
      <xdr:colOff>761991</xdr:colOff>
      <xdr:row>165</xdr:row>
      <xdr:rowOff>41032</xdr:rowOff>
    </xdr:from>
    <xdr:ext cx="720000" cy="720000"/>
    <xdr:pic>
      <xdr:nvPicPr>
        <xdr:cNvPr id="65" name="Imagen 64">
          <a:extLst>
            <a:ext uri="{FF2B5EF4-FFF2-40B4-BE49-F238E27FC236}">
              <a16:creationId xmlns:a16="http://schemas.microsoft.com/office/drawing/2014/main" id="{8157E820-4515-4642-997A-06BA3117A6A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425591" y="75471412"/>
          <a:ext cx="720000" cy="720000"/>
        </a:xfrm>
        <a:prstGeom prst="rect">
          <a:avLst/>
        </a:prstGeom>
      </xdr:spPr>
    </xdr:pic>
    <xdr:clientData/>
  </xdr:oneCellAnchor>
  <xdr:oneCellAnchor>
    <xdr:from>
      <xdr:col>70</xdr:col>
      <xdr:colOff>726826</xdr:colOff>
      <xdr:row>165</xdr:row>
      <xdr:rowOff>41040</xdr:rowOff>
    </xdr:from>
    <xdr:ext cx="720000" cy="720000"/>
    <xdr:pic>
      <xdr:nvPicPr>
        <xdr:cNvPr id="66" name="Imagen 65">
          <a:extLst>
            <a:ext uri="{FF2B5EF4-FFF2-40B4-BE49-F238E27FC236}">
              <a16:creationId xmlns:a16="http://schemas.microsoft.com/office/drawing/2014/main" id="{37EED1E6-89B8-4B63-A6A1-87D2253CF26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660906" y="75471420"/>
          <a:ext cx="720000" cy="720000"/>
        </a:xfrm>
        <a:prstGeom prst="rect">
          <a:avLst/>
        </a:prstGeom>
      </xdr:spPr>
    </xdr:pic>
    <xdr:clientData/>
  </xdr:oneCellAnchor>
  <xdr:oneCellAnchor>
    <xdr:from>
      <xdr:col>17</xdr:col>
      <xdr:colOff>60960</xdr:colOff>
      <xdr:row>165</xdr:row>
      <xdr:rowOff>43180</xdr:rowOff>
    </xdr:from>
    <xdr:ext cx="108000" cy="720000"/>
    <xdr:pic>
      <xdr:nvPicPr>
        <xdr:cNvPr id="67" name="Imagen 66">
          <a:extLst>
            <a:ext uri="{FF2B5EF4-FFF2-40B4-BE49-F238E27FC236}">
              <a16:creationId xmlns:a16="http://schemas.microsoft.com/office/drawing/2014/main" id="{7B74241F-7A31-4BBE-8650-87A96C45D07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75473560"/>
          <a:ext cx="108000" cy="720000"/>
        </a:xfrm>
        <a:prstGeom prst="rect">
          <a:avLst/>
        </a:prstGeom>
      </xdr:spPr>
    </xdr:pic>
    <xdr:clientData/>
  </xdr:oneCellAnchor>
  <xdr:oneCellAnchor>
    <xdr:from>
      <xdr:col>17</xdr:col>
      <xdr:colOff>204470</xdr:colOff>
      <xdr:row>165</xdr:row>
      <xdr:rowOff>51435</xdr:rowOff>
    </xdr:from>
    <xdr:ext cx="540000" cy="720000"/>
    <xdr:pic>
      <xdr:nvPicPr>
        <xdr:cNvPr id="68" name="Imagen 67">
          <a:extLst>
            <a:ext uri="{FF2B5EF4-FFF2-40B4-BE49-F238E27FC236}">
              <a16:creationId xmlns:a16="http://schemas.microsoft.com/office/drawing/2014/main" id="{9F6721EC-09ED-449F-80E9-833FF7537B2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75481815"/>
          <a:ext cx="540000" cy="720000"/>
        </a:xfrm>
        <a:prstGeom prst="rect">
          <a:avLst/>
        </a:prstGeom>
      </xdr:spPr>
    </xdr:pic>
    <xdr:clientData/>
  </xdr:oneCellAnchor>
  <xdr:oneCellAnchor>
    <xdr:from>
      <xdr:col>18</xdr:col>
      <xdr:colOff>5798185</xdr:colOff>
      <xdr:row>165</xdr:row>
      <xdr:rowOff>23495</xdr:rowOff>
    </xdr:from>
    <xdr:ext cx="720000" cy="720000"/>
    <xdr:pic>
      <xdr:nvPicPr>
        <xdr:cNvPr id="69" name="Imagen 68">
          <a:extLst>
            <a:ext uri="{FF2B5EF4-FFF2-40B4-BE49-F238E27FC236}">
              <a16:creationId xmlns:a16="http://schemas.microsoft.com/office/drawing/2014/main" id="{7E6B93EF-632B-4F65-8E73-1E6EF2D58DF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640165" y="75453875"/>
          <a:ext cx="720000" cy="720000"/>
        </a:xfrm>
        <a:prstGeom prst="rect">
          <a:avLst/>
        </a:prstGeom>
      </xdr:spPr>
    </xdr:pic>
    <xdr:clientData/>
  </xdr:oneCellAnchor>
  <xdr:oneCellAnchor>
    <xdr:from>
      <xdr:col>45</xdr:col>
      <xdr:colOff>43659</xdr:colOff>
      <xdr:row>241</xdr:row>
      <xdr:rowOff>0</xdr:rowOff>
    </xdr:from>
    <xdr:ext cx="108000" cy="720000"/>
    <xdr:pic>
      <xdr:nvPicPr>
        <xdr:cNvPr id="70" name="Imagen 69">
          <a:extLst>
            <a:ext uri="{FF2B5EF4-FFF2-40B4-BE49-F238E27FC236}">
              <a16:creationId xmlns:a16="http://schemas.microsoft.com/office/drawing/2014/main" id="{500E9393-AA6B-40E7-886A-D92BEEDF3B8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111488220"/>
          <a:ext cx="108000" cy="720000"/>
        </a:xfrm>
        <a:prstGeom prst="rect">
          <a:avLst/>
        </a:prstGeom>
      </xdr:spPr>
    </xdr:pic>
    <xdr:clientData/>
  </xdr:oneCellAnchor>
  <xdr:oneCellAnchor>
    <xdr:from>
      <xdr:col>8</xdr:col>
      <xdr:colOff>177165</xdr:colOff>
      <xdr:row>241</xdr:row>
      <xdr:rowOff>0</xdr:rowOff>
    </xdr:from>
    <xdr:ext cx="720000" cy="720000"/>
    <xdr:pic>
      <xdr:nvPicPr>
        <xdr:cNvPr id="71" name="Imagen 70">
          <a:extLst>
            <a:ext uri="{FF2B5EF4-FFF2-40B4-BE49-F238E27FC236}">
              <a16:creationId xmlns:a16="http://schemas.microsoft.com/office/drawing/2014/main" id="{F8E602B0-309A-437C-9106-C4148E5FBB8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111488220"/>
          <a:ext cx="720000" cy="720000"/>
        </a:xfrm>
        <a:prstGeom prst="rect">
          <a:avLst/>
        </a:prstGeom>
      </xdr:spPr>
    </xdr:pic>
    <xdr:clientData/>
  </xdr:oneCellAnchor>
  <xdr:oneCellAnchor>
    <xdr:from>
      <xdr:col>1</xdr:col>
      <xdr:colOff>323850</xdr:colOff>
      <xdr:row>241</xdr:row>
      <xdr:rowOff>0</xdr:rowOff>
    </xdr:from>
    <xdr:ext cx="540000" cy="720000"/>
    <xdr:pic>
      <xdr:nvPicPr>
        <xdr:cNvPr id="72" name="Imagen 71">
          <a:extLst>
            <a:ext uri="{FF2B5EF4-FFF2-40B4-BE49-F238E27FC236}">
              <a16:creationId xmlns:a16="http://schemas.microsoft.com/office/drawing/2014/main" id="{B4DD88A0-E3F1-4A0A-AA1F-43CA10AF863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111488220"/>
          <a:ext cx="540000" cy="720000"/>
        </a:xfrm>
        <a:prstGeom prst="rect">
          <a:avLst/>
        </a:prstGeom>
      </xdr:spPr>
    </xdr:pic>
    <xdr:clientData/>
  </xdr:oneCellAnchor>
  <xdr:oneCellAnchor>
    <xdr:from>
      <xdr:col>27</xdr:col>
      <xdr:colOff>326679</xdr:colOff>
      <xdr:row>241</xdr:row>
      <xdr:rowOff>0</xdr:rowOff>
    </xdr:from>
    <xdr:ext cx="540000" cy="720000"/>
    <xdr:pic>
      <xdr:nvPicPr>
        <xdr:cNvPr id="73" name="Imagen 72">
          <a:extLst>
            <a:ext uri="{FF2B5EF4-FFF2-40B4-BE49-F238E27FC236}">
              <a16:creationId xmlns:a16="http://schemas.microsoft.com/office/drawing/2014/main" id="{372AF7EB-029C-4FA9-9B7A-566D7CE9472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913359" y="111488220"/>
          <a:ext cx="540000" cy="720000"/>
        </a:xfrm>
        <a:prstGeom prst="rect">
          <a:avLst/>
        </a:prstGeom>
      </xdr:spPr>
    </xdr:pic>
    <xdr:clientData/>
  </xdr:oneCellAnchor>
  <xdr:oneCellAnchor>
    <xdr:from>
      <xdr:col>45</xdr:col>
      <xdr:colOff>43659</xdr:colOff>
      <xdr:row>241</xdr:row>
      <xdr:rowOff>0</xdr:rowOff>
    </xdr:from>
    <xdr:ext cx="108000" cy="720000"/>
    <xdr:pic>
      <xdr:nvPicPr>
        <xdr:cNvPr id="74" name="Imagen 73">
          <a:extLst>
            <a:ext uri="{FF2B5EF4-FFF2-40B4-BE49-F238E27FC236}">
              <a16:creationId xmlns:a16="http://schemas.microsoft.com/office/drawing/2014/main" id="{DC55FCCA-7FEE-4139-953E-156293B3016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111488220"/>
          <a:ext cx="108000" cy="720000"/>
        </a:xfrm>
        <a:prstGeom prst="rect">
          <a:avLst/>
        </a:prstGeom>
      </xdr:spPr>
    </xdr:pic>
    <xdr:clientData/>
  </xdr:oneCellAnchor>
  <xdr:oneCellAnchor>
    <xdr:from>
      <xdr:col>45</xdr:col>
      <xdr:colOff>326040</xdr:colOff>
      <xdr:row>241</xdr:row>
      <xdr:rowOff>0</xdr:rowOff>
    </xdr:from>
    <xdr:ext cx="540000" cy="720000"/>
    <xdr:pic>
      <xdr:nvPicPr>
        <xdr:cNvPr id="75" name="Imagen 74">
          <a:extLst>
            <a:ext uri="{FF2B5EF4-FFF2-40B4-BE49-F238E27FC236}">
              <a16:creationId xmlns:a16="http://schemas.microsoft.com/office/drawing/2014/main" id="{D1D06C61-F46B-467B-9B65-B98F59AD869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183200" y="111488220"/>
          <a:ext cx="540000" cy="720000"/>
        </a:xfrm>
        <a:prstGeom prst="rect">
          <a:avLst/>
        </a:prstGeom>
      </xdr:spPr>
    </xdr:pic>
    <xdr:clientData/>
  </xdr:oneCellAnchor>
  <xdr:oneCellAnchor>
    <xdr:from>
      <xdr:col>1</xdr:col>
      <xdr:colOff>44548</xdr:colOff>
      <xdr:row>241</xdr:row>
      <xdr:rowOff>0</xdr:rowOff>
    </xdr:from>
    <xdr:ext cx="108000" cy="720000"/>
    <xdr:pic>
      <xdr:nvPicPr>
        <xdr:cNvPr id="76" name="Imagen 75">
          <a:extLst>
            <a:ext uri="{FF2B5EF4-FFF2-40B4-BE49-F238E27FC236}">
              <a16:creationId xmlns:a16="http://schemas.microsoft.com/office/drawing/2014/main" id="{C37A95EB-8916-400A-9EFC-3A7C99A1611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111488220"/>
          <a:ext cx="108000" cy="720000"/>
        </a:xfrm>
        <a:prstGeom prst="rect">
          <a:avLst/>
        </a:prstGeom>
      </xdr:spPr>
    </xdr:pic>
    <xdr:clientData/>
  </xdr:oneCellAnchor>
  <xdr:oneCellAnchor>
    <xdr:from>
      <xdr:col>27</xdr:col>
      <xdr:colOff>42204</xdr:colOff>
      <xdr:row>241</xdr:row>
      <xdr:rowOff>0</xdr:rowOff>
    </xdr:from>
    <xdr:ext cx="108000" cy="720000"/>
    <xdr:pic>
      <xdr:nvPicPr>
        <xdr:cNvPr id="77" name="Imagen 76">
          <a:extLst>
            <a:ext uri="{FF2B5EF4-FFF2-40B4-BE49-F238E27FC236}">
              <a16:creationId xmlns:a16="http://schemas.microsoft.com/office/drawing/2014/main" id="{9AEA1C73-BF9B-4E83-8691-AA6610437EE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628884" y="111488220"/>
          <a:ext cx="108000" cy="720000"/>
        </a:xfrm>
        <a:prstGeom prst="rect">
          <a:avLst/>
        </a:prstGeom>
      </xdr:spPr>
    </xdr:pic>
    <xdr:clientData/>
  </xdr:oneCellAnchor>
  <xdr:oneCellAnchor>
    <xdr:from>
      <xdr:col>63</xdr:col>
      <xdr:colOff>42198</xdr:colOff>
      <xdr:row>241</xdr:row>
      <xdr:rowOff>0</xdr:rowOff>
    </xdr:from>
    <xdr:ext cx="108000" cy="720000"/>
    <xdr:pic>
      <xdr:nvPicPr>
        <xdr:cNvPr id="78" name="Imagen 77">
          <a:extLst>
            <a:ext uri="{FF2B5EF4-FFF2-40B4-BE49-F238E27FC236}">
              <a16:creationId xmlns:a16="http://schemas.microsoft.com/office/drawing/2014/main" id="{D2E6EAF9-7773-4789-8E5F-98176980EA5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169838" y="111488220"/>
          <a:ext cx="108000" cy="720000"/>
        </a:xfrm>
        <a:prstGeom prst="rect">
          <a:avLst/>
        </a:prstGeom>
      </xdr:spPr>
    </xdr:pic>
    <xdr:clientData/>
  </xdr:oneCellAnchor>
  <xdr:oneCellAnchor>
    <xdr:from>
      <xdr:col>63</xdr:col>
      <xdr:colOff>316528</xdr:colOff>
      <xdr:row>241</xdr:row>
      <xdr:rowOff>0</xdr:rowOff>
    </xdr:from>
    <xdr:ext cx="540000" cy="720000"/>
    <xdr:pic>
      <xdr:nvPicPr>
        <xdr:cNvPr id="79" name="Imagen 78">
          <a:extLst>
            <a:ext uri="{FF2B5EF4-FFF2-40B4-BE49-F238E27FC236}">
              <a16:creationId xmlns:a16="http://schemas.microsoft.com/office/drawing/2014/main" id="{605F34E8-8899-4904-9835-950D6643878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444168" y="111488220"/>
          <a:ext cx="540000" cy="720000"/>
        </a:xfrm>
        <a:prstGeom prst="rect">
          <a:avLst/>
        </a:prstGeom>
      </xdr:spPr>
    </xdr:pic>
    <xdr:clientData/>
  </xdr:oneCellAnchor>
  <xdr:oneCellAnchor>
    <xdr:from>
      <xdr:col>34</xdr:col>
      <xdr:colOff>753525</xdr:colOff>
      <xdr:row>241</xdr:row>
      <xdr:rowOff>0</xdr:rowOff>
    </xdr:from>
    <xdr:ext cx="720000" cy="720000"/>
    <xdr:pic>
      <xdr:nvPicPr>
        <xdr:cNvPr id="80" name="Imagen 79">
          <a:extLst>
            <a:ext uri="{FF2B5EF4-FFF2-40B4-BE49-F238E27FC236}">
              <a16:creationId xmlns:a16="http://schemas.microsoft.com/office/drawing/2014/main" id="{E970697F-0129-4E95-8BA3-7A0D52BFB2C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146645" y="111488220"/>
          <a:ext cx="720000" cy="720000"/>
        </a:xfrm>
        <a:prstGeom prst="rect">
          <a:avLst/>
        </a:prstGeom>
      </xdr:spPr>
    </xdr:pic>
    <xdr:clientData/>
  </xdr:oneCellAnchor>
  <xdr:oneCellAnchor>
    <xdr:from>
      <xdr:col>52</xdr:col>
      <xdr:colOff>761991</xdr:colOff>
      <xdr:row>241</xdr:row>
      <xdr:rowOff>0</xdr:rowOff>
    </xdr:from>
    <xdr:ext cx="720000" cy="720000"/>
    <xdr:pic>
      <xdr:nvPicPr>
        <xdr:cNvPr id="81" name="Imagen 80">
          <a:extLst>
            <a:ext uri="{FF2B5EF4-FFF2-40B4-BE49-F238E27FC236}">
              <a16:creationId xmlns:a16="http://schemas.microsoft.com/office/drawing/2014/main" id="{6886BE5D-6449-4566-A86B-31EB614434A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425591" y="111488220"/>
          <a:ext cx="720000" cy="720000"/>
        </a:xfrm>
        <a:prstGeom prst="rect">
          <a:avLst/>
        </a:prstGeom>
      </xdr:spPr>
    </xdr:pic>
    <xdr:clientData/>
  </xdr:oneCellAnchor>
  <xdr:oneCellAnchor>
    <xdr:from>
      <xdr:col>70</xdr:col>
      <xdr:colOff>726826</xdr:colOff>
      <xdr:row>241</xdr:row>
      <xdr:rowOff>0</xdr:rowOff>
    </xdr:from>
    <xdr:ext cx="720000" cy="720000"/>
    <xdr:pic>
      <xdr:nvPicPr>
        <xdr:cNvPr id="82" name="Imagen 81">
          <a:extLst>
            <a:ext uri="{FF2B5EF4-FFF2-40B4-BE49-F238E27FC236}">
              <a16:creationId xmlns:a16="http://schemas.microsoft.com/office/drawing/2014/main" id="{0C1B1931-E9A6-4B2C-92D5-791AA3194F4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660906" y="111488220"/>
          <a:ext cx="720000" cy="720000"/>
        </a:xfrm>
        <a:prstGeom prst="rect">
          <a:avLst/>
        </a:prstGeom>
      </xdr:spPr>
    </xdr:pic>
    <xdr:clientData/>
  </xdr:oneCellAnchor>
  <xdr:oneCellAnchor>
    <xdr:from>
      <xdr:col>17</xdr:col>
      <xdr:colOff>60960</xdr:colOff>
      <xdr:row>241</xdr:row>
      <xdr:rowOff>0</xdr:rowOff>
    </xdr:from>
    <xdr:ext cx="108000" cy="720000"/>
    <xdr:pic>
      <xdr:nvPicPr>
        <xdr:cNvPr id="83" name="Imagen 82">
          <a:extLst>
            <a:ext uri="{FF2B5EF4-FFF2-40B4-BE49-F238E27FC236}">
              <a16:creationId xmlns:a16="http://schemas.microsoft.com/office/drawing/2014/main" id="{EA29B5F0-2994-43C8-AF08-2CFC6C7C9A4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111488220"/>
          <a:ext cx="108000" cy="720000"/>
        </a:xfrm>
        <a:prstGeom prst="rect">
          <a:avLst/>
        </a:prstGeom>
      </xdr:spPr>
    </xdr:pic>
    <xdr:clientData/>
  </xdr:oneCellAnchor>
  <xdr:oneCellAnchor>
    <xdr:from>
      <xdr:col>17</xdr:col>
      <xdr:colOff>204470</xdr:colOff>
      <xdr:row>241</xdr:row>
      <xdr:rowOff>0</xdr:rowOff>
    </xdr:from>
    <xdr:ext cx="540000" cy="720000"/>
    <xdr:pic>
      <xdr:nvPicPr>
        <xdr:cNvPr id="84" name="Imagen 83">
          <a:extLst>
            <a:ext uri="{FF2B5EF4-FFF2-40B4-BE49-F238E27FC236}">
              <a16:creationId xmlns:a16="http://schemas.microsoft.com/office/drawing/2014/main" id="{E654CB96-411E-4B35-A8EC-DD4CE651625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111488220"/>
          <a:ext cx="540000" cy="720000"/>
        </a:xfrm>
        <a:prstGeom prst="rect">
          <a:avLst/>
        </a:prstGeom>
      </xdr:spPr>
    </xdr:pic>
    <xdr:clientData/>
  </xdr:oneCellAnchor>
  <xdr:oneCellAnchor>
    <xdr:from>
      <xdr:col>18</xdr:col>
      <xdr:colOff>5798185</xdr:colOff>
      <xdr:row>241</xdr:row>
      <xdr:rowOff>0</xdr:rowOff>
    </xdr:from>
    <xdr:ext cx="720000" cy="720000"/>
    <xdr:pic>
      <xdr:nvPicPr>
        <xdr:cNvPr id="85" name="Imagen 84">
          <a:extLst>
            <a:ext uri="{FF2B5EF4-FFF2-40B4-BE49-F238E27FC236}">
              <a16:creationId xmlns:a16="http://schemas.microsoft.com/office/drawing/2014/main" id="{9E3F3093-0C03-459E-AB5D-2DD30ABBCE9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640165" y="111488220"/>
          <a:ext cx="720000" cy="720000"/>
        </a:xfrm>
        <a:prstGeom prst="rect">
          <a:avLst/>
        </a:prstGeom>
      </xdr:spPr>
    </xdr:pic>
    <xdr:clientData/>
  </xdr:oneCellAnchor>
  <xdr:oneCellAnchor>
    <xdr:from>
      <xdr:col>45</xdr:col>
      <xdr:colOff>43659</xdr:colOff>
      <xdr:row>241</xdr:row>
      <xdr:rowOff>0</xdr:rowOff>
    </xdr:from>
    <xdr:ext cx="108000" cy="720000"/>
    <xdr:pic>
      <xdr:nvPicPr>
        <xdr:cNvPr id="86" name="Imagen 85">
          <a:extLst>
            <a:ext uri="{FF2B5EF4-FFF2-40B4-BE49-F238E27FC236}">
              <a16:creationId xmlns:a16="http://schemas.microsoft.com/office/drawing/2014/main" id="{235F1E97-B166-4380-8991-3B253C88C46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111488220"/>
          <a:ext cx="108000" cy="720000"/>
        </a:xfrm>
        <a:prstGeom prst="rect">
          <a:avLst/>
        </a:prstGeom>
      </xdr:spPr>
    </xdr:pic>
    <xdr:clientData/>
  </xdr:oneCellAnchor>
  <xdr:oneCellAnchor>
    <xdr:from>
      <xdr:col>8</xdr:col>
      <xdr:colOff>177165</xdr:colOff>
      <xdr:row>241</xdr:row>
      <xdr:rowOff>0</xdr:rowOff>
    </xdr:from>
    <xdr:ext cx="720000" cy="720000"/>
    <xdr:pic>
      <xdr:nvPicPr>
        <xdr:cNvPr id="87" name="Imagen 86">
          <a:extLst>
            <a:ext uri="{FF2B5EF4-FFF2-40B4-BE49-F238E27FC236}">
              <a16:creationId xmlns:a16="http://schemas.microsoft.com/office/drawing/2014/main" id="{8C88E492-2BFB-42B2-B9BA-74349934981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111488220"/>
          <a:ext cx="720000" cy="720000"/>
        </a:xfrm>
        <a:prstGeom prst="rect">
          <a:avLst/>
        </a:prstGeom>
      </xdr:spPr>
    </xdr:pic>
    <xdr:clientData/>
  </xdr:oneCellAnchor>
  <xdr:oneCellAnchor>
    <xdr:from>
      <xdr:col>1</xdr:col>
      <xdr:colOff>323850</xdr:colOff>
      <xdr:row>241</xdr:row>
      <xdr:rowOff>0</xdr:rowOff>
    </xdr:from>
    <xdr:ext cx="540000" cy="720000"/>
    <xdr:pic>
      <xdr:nvPicPr>
        <xdr:cNvPr id="88" name="Imagen 87">
          <a:extLst>
            <a:ext uri="{FF2B5EF4-FFF2-40B4-BE49-F238E27FC236}">
              <a16:creationId xmlns:a16="http://schemas.microsoft.com/office/drawing/2014/main" id="{31CC1314-03E6-4280-982C-F3B37950C37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111488220"/>
          <a:ext cx="540000" cy="720000"/>
        </a:xfrm>
        <a:prstGeom prst="rect">
          <a:avLst/>
        </a:prstGeom>
      </xdr:spPr>
    </xdr:pic>
    <xdr:clientData/>
  </xdr:oneCellAnchor>
  <xdr:oneCellAnchor>
    <xdr:from>
      <xdr:col>27</xdr:col>
      <xdr:colOff>326679</xdr:colOff>
      <xdr:row>241</xdr:row>
      <xdr:rowOff>0</xdr:rowOff>
    </xdr:from>
    <xdr:ext cx="540000" cy="720000"/>
    <xdr:pic>
      <xdr:nvPicPr>
        <xdr:cNvPr id="89" name="Imagen 88">
          <a:extLst>
            <a:ext uri="{FF2B5EF4-FFF2-40B4-BE49-F238E27FC236}">
              <a16:creationId xmlns:a16="http://schemas.microsoft.com/office/drawing/2014/main" id="{149D549E-D807-4851-990E-E7C56059F6F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913359" y="111488220"/>
          <a:ext cx="540000" cy="720000"/>
        </a:xfrm>
        <a:prstGeom prst="rect">
          <a:avLst/>
        </a:prstGeom>
      </xdr:spPr>
    </xdr:pic>
    <xdr:clientData/>
  </xdr:oneCellAnchor>
  <xdr:oneCellAnchor>
    <xdr:from>
      <xdr:col>45</xdr:col>
      <xdr:colOff>43659</xdr:colOff>
      <xdr:row>241</xdr:row>
      <xdr:rowOff>0</xdr:rowOff>
    </xdr:from>
    <xdr:ext cx="108000" cy="720000"/>
    <xdr:pic>
      <xdr:nvPicPr>
        <xdr:cNvPr id="90" name="Imagen 89">
          <a:extLst>
            <a:ext uri="{FF2B5EF4-FFF2-40B4-BE49-F238E27FC236}">
              <a16:creationId xmlns:a16="http://schemas.microsoft.com/office/drawing/2014/main" id="{98E1B661-C5AE-4C1C-A099-91A82910394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111488220"/>
          <a:ext cx="108000" cy="720000"/>
        </a:xfrm>
        <a:prstGeom prst="rect">
          <a:avLst/>
        </a:prstGeom>
      </xdr:spPr>
    </xdr:pic>
    <xdr:clientData/>
  </xdr:oneCellAnchor>
  <xdr:oneCellAnchor>
    <xdr:from>
      <xdr:col>45</xdr:col>
      <xdr:colOff>326040</xdr:colOff>
      <xdr:row>241</xdr:row>
      <xdr:rowOff>0</xdr:rowOff>
    </xdr:from>
    <xdr:ext cx="540000" cy="720000"/>
    <xdr:pic>
      <xdr:nvPicPr>
        <xdr:cNvPr id="91" name="Imagen 90">
          <a:extLst>
            <a:ext uri="{FF2B5EF4-FFF2-40B4-BE49-F238E27FC236}">
              <a16:creationId xmlns:a16="http://schemas.microsoft.com/office/drawing/2014/main" id="{5EF33547-C8CE-40D2-AC3C-DDD648ED6F7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183200" y="111488220"/>
          <a:ext cx="540000" cy="720000"/>
        </a:xfrm>
        <a:prstGeom prst="rect">
          <a:avLst/>
        </a:prstGeom>
      </xdr:spPr>
    </xdr:pic>
    <xdr:clientData/>
  </xdr:oneCellAnchor>
  <xdr:oneCellAnchor>
    <xdr:from>
      <xdr:col>1</xdr:col>
      <xdr:colOff>44548</xdr:colOff>
      <xdr:row>241</xdr:row>
      <xdr:rowOff>0</xdr:rowOff>
    </xdr:from>
    <xdr:ext cx="108000" cy="720000"/>
    <xdr:pic>
      <xdr:nvPicPr>
        <xdr:cNvPr id="92" name="Imagen 91">
          <a:extLst>
            <a:ext uri="{FF2B5EF4-FFF2-40B4-BE49-F238E27FC236}">
              <a16:creationId xmlns:a16="http://schemas.microsoft.com/office/drawing/2014/main" id="{7C448CC2-9908-4973-9998-5398F7507A9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111488220"/>
          <a:ext cx="108000" cy="720000"/>
        </a:xfrm>
        <a:prstGeom prst="rect">
          <a:avLst/>
        </a:prstGeom>
      </xdr:spPr>
    </xdr:pic>
    <xdr:clientData/>
  </xdr:oneCellAnchor>
  <xdr:oneCellAnchor>
    <xdr:from>
      <xdr:col>27</xdr:col>
      <xdr:colOff>42204</xdr:colOff>
      <xdr:row>241</xdr:row>
      <xdr:rowOff>0</xdr:rowOff>
    </xdr:from>
    <xdr:ext cx="108000" cy="720000"/>
    <xdr:pic>
      <xdr:nvPicPr>
        <xdr:cNvPr id="93" name="Imagen 92">
          <a:extLst>
            <a:ext uri="{FF2B5EF4-FFF2-40B4-BE49-F238E27FC236}">
              <a16:creationId xmlns:a16="http://schemas.microsoft.com/office/drawing/2014/main" id="{1D9DF6EC-27AE-423D-BE0E-887A0B19A96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628884" y="111488220"/>
          <a:ext cx="108000" cy="720000"/>
        </a:xfrm>
        <a:prstGeom prst="rect">
          <a:avLst/>
        </a:prstGeom>
      </xdr:spPr>
    </xdr:pic>
    <xdr:clientData/>
  </xdr:oneCellAnchor>
  <xdr:oneCellAnchor>
    <xdr:from>
      <xdr:col>63</xdr:col>
      <xdr:colOff>42198</xdr:colOff>
      <xdr:row>241</xdr:row>
      <xdr:rowOff>0</xdr:rowOff>
    </xdr:from>
    <xdr:ext cx="108000" cy="720000"/>
    <xdr:pic>
      <xdr:nvPicPr>
        <xdr:cNvPr id="94" name="Imagen 93">
          <a:extLst>
            <a:ext uri="{FF2B5EF4-FFF2-40B4-BE49-F238E27FC236}">
              <a16:creationId xmlns:a16="http://schemas.microsoft.com/office/drawing/2014/main" id="{8ECF06DF-0C35-41D1-BA47-05889A3F5D0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169838" y="111488220"/>
          <a:ext cx="108000" cy="720000"/>
        </a:xfrm>
        <a:prstGeom prst="rect">
          <a:avLst/>
        </a:prstGeom>
      </xdr:spPr>
    </xdr:pic>
    <xdr:clientData/>
  </xdr:oneCellAnchor>
  <xdr:oneCellAnchor>
    <xdr:from>
      <xdr:col>63</xdr:col>
      <xdr:colOff>316528</xdr:colOff>
      <xdr:row>241</xdr:row>
      <xdr:rowOff>0</xdr:rowOff>
    </xdr:from>
    <xdr:ext cx="540000" cy="720000"/>
    <xdr:pic>
      <xdr:nvPicPr>
        <xdr:cNvPr id="95" name="Imagen 94">
          <a:extLst>
            <a:ext uri="{FF2B5EF4-FFF2-40B4-BE49-F238E27FC236}">
              <a16:creationId xmlns:a16="http://schemas.microsoft.com/office/drawing/2014/main" id="{1B450377-DAA4-49B7-BB0C-D233FDDC0A3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444168" y="111488220"/>
          <a:ext cx="540000" cy="720000"/>
        </a:xfrm>
        <a:prstGeom prst="rect">
          <a:avLst/>
        </a:prstGeom>
      </xdr:spPr>
    </xdr:pic>
    <xdr:clientData/>
  </xdr:oneCellAnchor>
  <xdr:oneCellAnchor>
    <xdr:from>
      <xdr:col>34</xdr:col>
      <xdr:colOff>753525</xdr:colOff>
      <xdr:row>241</xdr:row>
      <xdr:rowOff>0</xdr:rowOff>
    </xdr:from>
    <xdr:ext cx="720000" cy="720000"/>
    <xdr:pic>
      <xdr:nvPicPr>
        <xdr:cNvPr id="96" name="Imagen 95">
          <a:extLst>
            <a:ext uri="{FF2B5EF4-FFF2-40B4-BE49-F238E27FC236}">
              <a16:creationId xmlns:a16="http://schemas.microsoft.com/office/drawing/2014/main" id="{4E41D51C-F440-4011-A215-5B8A01EC28B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146645" y="111488220"/>
          <a:ext cx="720000" cy="720000"/>
        </a:xfrm>
        <a:prstGeom prst="rect">
          <a:avLst/>
        </a:prstGeom>
      </xdr:spPr>
    </xdr:pic>
    <xdr:clientData/>
  </xdr:oneCellAnchor>
  <xdr:oneCellAnchor>
    <xdr:from>
      <xdr:col>52</xdr:col>
      <xdr:colOff>761991</xdr:colOff>
      <xdr:row>241</xdr:row>
      <xdr:rowOff>0</xdr:rowOff>
    </xdr:from>
    <xdr:ext cx="720000" cy="720000"/>
    <xdr:pic>
      <xdr:nvPicPr>
        <xdr:cNvPr id="97" name="Imagen 96">
          <a:extLst>
            <a:ext uri="{FF2B5EF4-FFF2-40B4-BE49-F238E27FC236}">
              <a16:creationId xmlns:a16="http://schemas.microsoft.com/office/drawing/2014/main" id="{2A22F8B5-F18F-4CEB-A82A-FF492F8C376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425591" y="111488220"/>
          <a:ext cx="720000" cy="720000"/>
        </a:xfrm>
        <a:prstGeom prst="rect">
          <a:avLst/>
        </a:prstGeom>
      </xdr:spPr>
    </xdr:pic>
    <xdr:clientData/>
  </xdr:oneCellAnchor>
  <xdr:oneCellAnchor>
    <xdr:from>
      <xdr:col>70</xdr:col>
      <xdr:colOff>726826</xdr:colOff>
      <xdr:row>241</xdr:row>
      <xdr:rowOff>0</xdr:rowOff>
    </xdr:from>
    <xdr:ext cx="720000" cy="720000"/>
    <xdr:pic>
      <xdr:nvPicPr>
        <xdr:cNvPr id="98" name="Imagen 97">
          <a:extLst>
            <a:ext uri="{FF2B5EF4-FFF2-40B4-BE49-F238E27FC236}">
              <a16:creationId xmlns:a16="http://schemas.microsoft.com/office/drawing/2014/main" id="{B982E60B-EC09-4893-83E6-37D1601F1D1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660906" y="111488220"/>
          <a:ext cx="720000" cy="720000"/>
        </a:xfrm>
        <a:prstGeom prst="rect">
          <a:avLst/>
        </a:prstGeom>
      </xdr:spPr>
    </xdr:pic>
    <xdr:clientData/>
  </xdr:oneCellAnchor>
  <xdr:oneCellAnchor>
    <xdr:from>
      <xdr:col>17</xdr:col>
      <xdr:colOff>60960</xdr:colOff>
      <xdr:row>241</xdr:row>
      <xdr:rowOff>0</xdr:rowOff>
    </xdr:from>
    <xdr:ext cx="108000" cy="720000"/>
    <xdr:pic>
      <xdr:nvPicPr>
        <xdr:cNvPr id="99" name="Imagen 98">
          <a:extLst>
            <a:ext uri="{FF2B5EF4-FFF2-40B4-BE49-F238E27FC236}">
              <a16:creationId xmlns:a16="http://schemas.microsoft.com/office/drawing/2014/main" id="{2AD2FB82-9C26-4215-BA80-4383C82A221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111488220"/>
          <a:ext cx="108000" cy="720000"/>
        </a:xfrm>
        <a:prstGeom prst="rect">
          <a:avLst/>
        </a:prstGeom>
      </xdr:spPr>
    </xdr:pic>
    <xdr:clientData/>
  </xdr:oneCellAnchor>
  <xdr:oneCellAnchor>
    <xdr:from>
      <xdr:col>17</xdr:col>
      <xdr:colOff>204470</xdr:colOff>
      <xdr:row>241</xdr:row>
      <xdr:rowOff>0</xdr:rowOff>
    </xdr:from>
    <xdr:ext cx="540000" cy="720000"/>
    <xdr:pic>
      <xdr:nvPicPr>
        <xdr:cNvPr id="100" name="Imagen 99">
          <a:extLst>
            <a:ext uri="{FF2B5EF4-FFF2-40B4-BE49-F238E27FC236}">
              <a16:creationId xmlns:a16="http://schemas.microsoft.com/office/drawing/2014/main" id="{207A3799-E65A-4DFC-831E-D1BE4738A1C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111488220"/>
          <a:ext cx="540000" cy="720000"/>
        </a:xfrm>
        <a:prstGeom prst="rect">
          <a:avLst/>
        </a:prstGeom>
      </xdr:spPr>
    </xdr:pic>
    <xdr:clientData/>
  </xdr:oneCellAnchor>
  <xdr:oneCellAnchor>
    <xdr:from>
      <xdr:col>18</xdr:col>
      <xdr:colOff>5798185</xdr:colOff>
      <xdr:row>241</xdr:row>
      <xdr:rowOff>0</xdr:rowOff>
    </xdr:from>
    <xdr:ext cx="720000" cy="720000"/>
    <xdr:pic>
      <xdr:nvPicPr>
        <xdr:cNvPr id="101" name="Imagen 100">
          <a:extLst>
            <a:ext uri="{FF2B5EF4-FFF2-40B4-BE49-F238E27FC236}">
              <a16:creationId xmlns:a16="http://schemas.microsoft.com/office/drawing/2014/main" id="{BD94D05B-E622-412A-9351-083E1DD57B3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640165" y="111488220"/>
          <a:ext cx="720000" cy="72000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27</xdr:col>
      <xdr:colOff>38100</xdr:colOff>
      <xdr:row>0</xdr:row>
      <xdr:rowOff>0</xdr:rowOff>
    </xdr:from>
    <xdr:ext cx="104775" cy="714375"/>
    <xdr:pic>
      <xdr:nvPicPr>
        <xdr:cNvPr id="2" name="image2.png">
          <a:extLst>
            <a:ext uri="{FF2B5EF4-FFF2-40B4-BE49-F238E27FC236}">
              <a16:creationId xmlns:a16="http://schemas.microsoft.com/office/drawing/2014/main" id="{1C4435F6-F7F8-4940-8B6B-0F62E8C5FD23}"/>
            </a:ext>
          </a:extLst>
        </xdr:cNvPr>
        <xdr:cNvPicPr preferRelativeResize="0"/>
      </xdr:nvPicPr>
      <xdr:blipFill>
        <a:blip xmlns:r="http://schemas.openxmlformats.org/officeDocument/2006/relationships" r:embed="rId1" cstate="print"/>
        <a:stretch>
          <a:fillRect/>
        </a:stretch>
      </xdr:blipFill>
      <xdr:spPr>
        <a:xfrm>
          <a:off x="17823180" y="0"/>
          <a:ext cx="104775" cy="714375"/>
        </a:xfrm>
        <a:prstGeom prst="rect">
          <a:avLst/>
        </a:prstGeom>
        <a:noFill/>
      </xdr:spPr>
    </xdr:pic>
    <xdr:clientData fLocksWithSheet="0"/>
  </xdr:oneCellAnchor>
  <xdr:oneCellAnchor>
    <xdr:from>
      <xdr:col>27</xdr:col>
      <xdr:colOff>38100</xdr:colOff>
      <xdr:row>0</xdr:row>
      <xdr:rowOff>0</xdr:rowOff>
    </xdr:from>
    <xdr:ext cx="104775" cy="714375"/>
    <xdr:pic>
      <xdr:nvPicPr>
        <xdr:cNvPr id="3" name="image2.png">
          <a:extLst>
            <a:ext uri="{FF2B5EF4-FFF2-40B4-BE49-F238E27FC236}">
              <a16:creationId xmlns:a16="http://schemas.microsoft.com/office/drawing/2014/main" id="{FA1D69C9-86C0-46A5-B89A-B46C3E8B9F44}"/>
            </a:ext>
          </a:extLst>
        </xdr:cNvPr>
        <xdr:cNvPicPr preferRelativeResize="0"/>
      </xdr:nvPicPr>
      <xdr:blipFill>
        <a:blip xmlns:r="http://schemas.openxmlformats.org/officeDocument/2006/relationships" r:embed="rId1" cstate="print"/>
        <a:stretch>
          <a:fillRect/>
        </a:stretch>
      </xdr:blipFill>
      <xdr:spPr>
        <a:xfrm>
          <a:off x="17823180" y="0"/>
          <a:ext cx="104775" cy="714375"/>
        </a:xfrm>
        <a:prstGeom prst="rect">
          <a:avLst/>
        </a:prstGeom>
        <a:noFill/>
      </xdr:spPr>
    </xdr:pic>
    <xdr:clientData fLocksWithSheet="0"/>
  </xdr:oneCellAnchor>
  <xdr:oneCellAnchor>
    <xdr:from>
      <xdr:col>45</xdr:col>
      <xdr:colOff>38100</xdr:colOff>
      <xdr:row>1</xdr:row>
      <xdr:rowOff>38100</xdr:rowOff>
    </xdr:from>
    <xdr:ext cx="104775" cy="714375"/>
    <xdr:pic>
      <xdr:nvPicPr>
        <xdr:cNvPr id="4" name="image2.png">
          <a:extLst>
            <a:ext uri="{FF2B5EF4-FFF2-40B4-BE49-F238E27FC236}">
              <a16:creationId xmlns:a16="http://schemas.microsoft.com/office/drawing/2014/main" id="{E62CD0DB-6FFD-421E-B95A-1C476E7367DF}"/>
            </a:ext>
          </a:extLst>
        </xdr:cNvPr>
        <xdr:cNvPicPr preferRelativeResize="0"/>
      </xdr:nvPicPr>
      <xdr:blipFill>
        <a:blip xmlns:r="http://schemas.openxmlformats.org/officeDocument/2006/relationships" r:embed="rId1" cstate="print"/>
        <a:stretch>
          <a:fillRect/>
        </a:stretch>
      </xdr:blipFill>
      <xdr:spPr>
        <a:xfrm>
          <a:off x="27980640" y="236220"/>
          <a:ext cx="104775" cy="714375"/>
        </a:xfrm>
        <a:prstGeom prst="rect">
          <a:avLst/>
        </a:prstGeom>
        <a:noFill/>
      </xdr:spPr>
    </xdr:pic>
    <xdr:clientData fLocksWithSheet="0"/>
  </xdr:oneCellAnchor>
  <xdr:oneCellAnchor>
    <xdr:from>
      <xdr:col>8</xdr:col>
      <xdr:colOff>171450</xdr:colOff>
      <xdr:row>1</xdr:row>
      <xdr:rowOff>28575</xdr:rowOff>
    </xdr:from>
    <xdr:ext cx="714375" cy="714375"/>
    <xdr:pic>
      <xdr:nvPicPr>
        <xdr:cNvPr id="5" name="image1.png">
          <a:extLst>
            <a:ext uri="{FF2B5EF4-FFF2-40B4-BE49-F238E27FC236}">
              <a16:creationId xmlns:a16="http://schemas.microsoft.com/office/drawing/2014/main" id="{45338030-6AD5-4A47-933A-D408B4B3FA10}"/>
            </a:ext>
          </a:extLst>
        </xdr:cNvPr>
        <xdr:cNvPicPr preferRelativeResize="0"/>
      </xdr:nvPicPr>
      <xdr:blipFill>
        <a:blip xmlns:r="http://schemas.openxmlformats.org/officeDocument/2006/relationships" r:embed="rId2" cstate="print"/>
        <a:stretch>
          <a:fillRect/>
        </a:stretch>
      </xdr:blipFill>
      <xdr:spPr>
        <a:xfrm>
          <a:off x="7875270" y="226695"/>
          <a:ext cx="714375" cy="714375"/>
        </a:xfrm>
        <a:prstGeom prst="rect">
          <a:avLst/>
        </a:prstGeom>
        <a:noFill/>
      </xdr:spPr>
    </xdr:pic>
    <xdr:clientData fLocksWithSheet="0"/>
  </xdr:oneCellAnchor>
  <xdr:oneCellAnchor>
    <xdr:from>
      <xdr:col>1</xdr:col>
      <xdr:colOff>323850</xdr:colOff>
      <xdr:row>1</xdr:row>
      <xdr:rowOff>28575</xdr:rowOff>
    </xdr:from>
    <xdr:ext cx="533400" cy="714375"/>
    <xdr:pic>
      <xdr:nvPicPr>
        <xdr:cNvPr id="6" name="image3.png">
          <a:extLst>
            <a:ext uri="{FF2B5EF4-FFF2-40B4-BE49-F238E27FC236}">
              <a16:creationId xmlns:a16="http://schemas.microsoft.com/office/drawing/2014/main" id="{D6E98966-EA41-4EB0-A3EB-B86DD1913C7C}"/>
            </a:ext>
          </a:extLst>
        </xdr:cNvPr>
        <xdr:cNvPicPr preferRelativeResize="0"/>
      </xdr:nvPicPr>
      <xdr:blipFill>
        <a:blip xmlns:r="http://schemas.openxmlformats.org/officeDocument/2006/relationships" r:embed="rId3" cstate="print"/>
        <a:stretch>
          <a:fillRect/>
        </a:stretch>
      </xdr:blipFill>
      <xdr:spPr>
        <a:xfrm>
          <a:off x="506730" y="226695"/>
          <a:ext cx="533400" cy="714375"/>
        </a:xfrm>
        <a:prstGeom prst="rect">
          <a:avLst/>
        </a:prstGeom>
        <a:noFill/>
      </xdr:spPr>
    </xdr:pic>
    <xdr:clientData fLocksWithSheet="0"/>
  </xdr:oneCellAnchor>
  <xdr:oneCellAnchor>
    <xdr:from>
      <xdr:col>27</xdr:col>
      <xdr:colOff>323850</xdr:colOff>
      <xdr:row>1</xdr:row>
      <xdr:rowOff>28575</xdr:rowOff>
    </xdr:from>
    <xdr:ext cx="533400" cy="714375"/>
    <xdr:pic>
      <xdr:nvPicPr>
        <xdr:cNvPr id="7" name="image3.png">
          <a:extLst>
            <a:ext uri="{FF2B5EF4-FFF2-40B4-BE49-F238E27FC236}">
              <a16:creationId xmlns:a16="http://schemas.microsoft.com/office/drawing/2014/main" id="{C53EAB30-8B56-45D8-9C0C-8B99032884FF}"/>
            </a:ext>
          </a:extLst>
        </xdr:cNvPr>
        <xdr:cNvPicPr preferRelativeResize="0"/>
      </xdr:nvPicPr>
      <xdr:blipFill>
        <a:blip xmlns:r="http://schemas.openxmlformats.org/officeDocument/2006/relationships" r:embed="rId3" cstate="print"/>
        <a:stretch>
          <a:fillRect/>
        </a:stretch>
      </xdr:blipFill>
      <xdr:spPr>
        <a:xfrm>
          <a:off x="18108930" y="226695"/>
          <a:ext cx="533400" cy="714375"/>
        </a:xfrm>
        <a:prstGeom prst="rect">
          <a:avLst/>
        </a:prstGeom>
        <a:noFill/>
      </xdr:spPr>
    </xdr:pic>
    <xdr:clientData fLocksWithSheet="0"/>
  </xdr:oneCellAnchor>
  <xdr:oneCellAnchor>
    <xdr:from>
      <xdr:col>45</xdr:col>
      <xdr:colOff>38100</xdr:colOff>
      <xdr:row>1</xdr:row>
      <xdr:rowOff>38100</xdr:rowOff>
    </xdr:from>
    <xdr:ext cx="104775" cy="714375"/>
    <xdr:pic>
      <xdr:nvPicPr>
        <xdr:cNvPr id="8" name="image2.png">
          <a:extLst>
            <a:ext uri="{FF2B5EF4-FFF2-40B4-BE49-F238E27FC236}">
              <a16:creationId xmlns:a16="http://schemas.microsoft.com/office/drawing/2014/main" id="{BA443C03-0CE6-483C-A18E-DE5D1D08807A}"/>
            </a:ext>
          </a:extLst>
        </xdr:cNvPr>
        <xdr:cNvPicPr preferRelativeResize="0"/>
      </xdr:nvPicPr>
      <xdr:blipFill>
        <a:blip xmlns:r="http://schemas.openxmlformats.org/officeDocument/2006/relationships" r:embed="rId1" cstate="print"/>
        <a:stretch>
          <a:fillRect/>
        </a:stretch>
      </xdr:blipFill>
      <xdr:spPr>
        <a:xfrm>
          <a:off x="27980640" y="236220"/>
          <a:ext cx="104775" cy="714375"/>
        </a:xfrm>
        <a:prstGeom prst="rect">
          <a:avLst/>
        </a:prstGeom>
        <a:noFill/>
      </xdr:spPr>
    </xdr:pic>
    <xdr:clientData fLocksWithSheet="0"/>
  </xdr:oneCellAnchor>
  <xdr:oneCellAnchor>
    <xdr:from>
      <xdr:col>45</xdr:col>
      <xdr:colOff>323850</xdr:colOff>
      <xdr:row>1</xdr:row>
      <xdr:rowOff>28575</xdr:rowOff>
    </xdr:from>
    <xdr:ext cx="533400" cy="714375"/>
    <xdr:pic>
      <xdr:nvPicPr>
        <xdr:cNvPr id="9" name="image3.png">
          <a:extLst>
            <a:ext uri="{FF2B5EF4-FFF2-40B4-BE49-F238E27FC236}">
              <a16:creationId xmlns:a16="http://schemas.microsoft.com/office/drawing/2014/main" id="{F099F8AE-BE50-41F4-99D9-0484B2A2ACE3}"/>
            </a:ext>
          </a:extLst>
        </xdr:cNvPr>
        <xdr:cNvPicPr preferRelativeResize="0"/>
      </xdr:nvPicPr>
      <xdr:blipFill>
        <a:blip xmlns:r="http://schemas.openxmlformats.org/officeDocument/2006/relationships" r:embed="rId3" cstate="print"/>
        <a:stretch>
          <a:fillRect/>
        </a:stretch>
      </xdr:blipFill>
      <xdr:spPr>
        <a:xfrm>
          <a:off x="27980640" y="226695"/>
          <a:ext cx="533400" cy="714375"/>
        </a:xfrm>
        <a:prstGeom prst="rect">
          <a:avLst/>
        </a:prstGeom>
        <a:noFill/>
      </xdr:spPr>
    </xdr:pic>
    <xdr:clientData fLocksWithSheet="0"/>
  </xdr:oneCellAnchor>
  <xdr:oneCellAnchor>
    <xdr:from>
      <xdr:col>1</xdr:col>
      <xdr:colOff>38100</xdr:colOff>
      <xdr:row>1</xdr:row>
      <xdr:rowOff>28575</xdr:rowOff>
    </xdr:from>
    <xdr:ext cx="104775" cy="714375"/>
    <xdr:pic>
      <xdr:nvPicPr>
        <xdr:cNvPr id="10" name="image2.png">
          <a:extLst>
            <a:ext uri="{FF2B5EF4-FFF2-40B4-BE49-F238E27FC236}">
              <a16:creationId xmlns:a16="http://schemas.microsoft.com/office/drawing/2014/main" id="{D20D02B6-3989-4802-ACFC-B8470A014B4C}"/>
            </a:ext>
          </a:extLst>
        </xdr:cNvPr>
        <xdr:cNvPicPr preferRelativeResize="0"/>
      </xdr:nvPicPr>
      <xdr:blipFill>
        <a:blip xmlns:r="http://schemas.openxmlformats.org/officeDocument/2006/relationships" r:embed="rId1" cstate="print"/>
        <a:stretch>
          <a:fillRect/>
        </a:stretch>
      </xdr:blipFill>
      <xdr:spPr>
        <a:xfrm>
          <a:off x="220980" y="226695"/>
          <a:ext cx="104775" cy="714375"/>
        </a:xfrm>
        <a:prstGeom prst="rect">
          <a:avLst/>
        </a:prstGeom>
        <a:noFill/>
      </xdr:spPr>
    </xdr:pic>
    <xdr:clientData fLocksWithSheet="0"/>
  </xdr:oneCellAnchor>
  <xdr:oneCellAnchor>
    <xdr:from>
      <xdr:col>27</xdr:col>
      <xdr:colOff>38100</xdr:colOff>
      <xdr:row>1</xdr:row>
      <xdr:rowOff>28575</xdr:rowOff>
    </xdr:from>
    <xdr:ext cx="104775" cy="714375"/>
    <xdr:pic>
      <xdr:nvPicPr>
        <xdr:cNvPr id="11" name="image2.png">
          <a:extLst>
            <a:ext uri="{FF2B5EF4-FFF2-40B4-BE49-F238E27FC236}">
              <a16:creationId xmlns:a16="http://schemas.microsoft.com/office/drawing/2014/main" id="{DE5AACED-7DF9-43A3-AB43-783AA8CED4AE}"/>
            </a:ext>
          </a:extLst>
        </xdr:cNvPr>
        <xdr:cNvPicPr preferRelativeResize="0"/>
      </xdr:nvPicPr>
      <xdr:blipFill>
        <a:blip xmlns:r="http://schemas.openxmlformats.org/officeDocument/2006/relationships" r:embed="rId1" cstate="print"/>
        <a:stretch>
          <a:fillRect/>
        </a:stretch>
      </xdr:blipFill>
      <xdr:spPr>
        <a:xfrm>
          <a:off x="17823180" y="226695"/>
          <a:ext cx="104775" cy="714375"/>
        </a:xfrm>
        <a:prstGeom prst="rect">
          <a:avLst/>
        </a:prstGeom>
        <a:noFill/>
      </xdr:spPr>
    </xdr:pic>
    <xdr:clientData fLocksWithSheet="0"/>
  </xdr:oneCellAnchor>
  <xdr:oneCellAnchor>
    <xdr:from>
      <xdr:col>63</xdr:col>
      <xdr:colOff>38100</xdr:colOff>
      <xdr:row>1</xdr:row>
      <xdr:rowOff>28575</xdr:rowOff>
    </xdr:from>
    <xdr:ext cx="104775" cy="714375"/>
    <xdr:pic>
      <xdr:nvPicPr>
        <xdr:cNvPr id="12" name="image2.png">
          <a:extLst>
            <a:ext uri="{FF2B5EF4-FFF2-40B4-BE49-F238E27FC236}">
              <a16:creationId xmlns:a16="http://schemas.microsoft.com/office/drawing/2014/main" id="{5AB47E29-8578-4223-86FB-D524C99F4552}"/>
            </a:ext>
          </a:extLst>
        </xdr:cNvPr>
        <xdr:cNvPicPr preferRelativeResize="0"/>
      </xdr:nvPicPr>
      <xdr:blipFill>
        <a:blip xmlns:r="http://schemas.openxmlformats.org/officeDocument/2006/relationships" r:embed="rId1" cstate="print"/>
        <a:stretch>
          <a:fillRect/>
        </a:stretch>
      </xdr:blipFill>
      <xdr:spPr>
        <a:xfrm>
          <a:off x="33642300" y="226695"/>
          <a:ext cx="104775" cy="714375"/>
        </a:xfrm>
        <a:prstGeom prst="rect">
          <a:avLst/>
        </a:prstGeom>
        <a:noFill/>
      </xdr:spPr>
    </xdr:pic>
    <xdr:clientData fLocksWithSheet="0"/>
  </xdr:oneCellAnchor>
  <xdr:oneCellAnchor>
    <xdr:from>
      <xdr:col>63</xdr:col>
      <xdr:colOff>314325</xdr:colOff>
      <xdr:row>1</xdr:row>
      <xdr:rowOff>28575</xdr:rowOff>
    </xdr:from>
    <xdr:ext cx="533400" cy="714375"/>
    <xdr:pic>
      <xdr:nvPicPr>
        <xdr:cNvPr id="13" name="image3.png">
          <a:extLst>
            <a:ext uri="{FF2B5EF4-FFF2-40B4-BE49-F238E27FC236}">
              <a16:creationId xmlns:a16="http://schemas.microsoft.com/office/drawing/2014/main" id="{275CA2B5-1608-4C34-9C50-5C0CCD03CD72}"/>
            </a:ext>
          </a:extLst>
        </xdr:cNvPr>
        <xdr:cNvPicPr preferRelativeResize="0"/>
      </xdr:nvPicPr>
      <xdr:blipFill>
        <a:blip xmlns:r="http://schemas.openxmlformats.org/officeDocument/2006/relationships" r:embed="rId3" cstate="print"/>
        <a:stretch>
          <a:fillRect/>
        </a:stretch>
      </xdr:blipFill>
      <xdr:spPr>
        <a:xfrm>
          <a:off x="33642300" y="226695"/>
          <a:ext cx="533400" cy="714375"/>
        </a:xfrm>
        <a:prstGeom prst="rect">
          <a:avLst/>
        </a:prstGeom>
        <a:noFill/>
      </xdr:spPr>
    </xdr:pic>
    <xdr:clientData fLocksWithSheet="0"/>
  </xdr:oneCellAnchor>
  <xdr:oneCellAnchor>
    <xdr:from>
      <xdr:col>34</xdr:col>
      <xdr:colOff>752475</xdr:colOff>
      <xdr:row>1</xdr:row>
      <xdr:rowOff>38100</xdr:rowOff>
    </xdr:from>
    <xdr:ext cx="714375" cy="714375"/>
    <xdr:pic>
      <xdr:nvPicPr>
        <xdr:cNvPr id="14" name="image1.png">
          <a:extLst>
            <a:ext uri="{FF2B5EF4-FFF2-40B4-BE49-F238E27FC236}">
              <a16:creationId xmlns:a16="http://schemas.microsoft.com/office/drawing/2014/main" id="{D931438B-F428-4172-AE7F-B3804B09DE57}"/>
            </a:ext>
          </a:extLst>
        </xdr:cNvPr>
        <xdr:cNvPicPr preferRelativeResize="0"/>
      </xdr:nvPicPr>
      <xdr:blipFill>
        <a:blip xmlns:r="http://schemas.openxmlformats.org/officeDocument/2006/relationships" r:embed="rId2" cstate="print"/>
        <a:stretch>
          <a:fillRect/>
        </a:stretch>
      </xdr:blipFill>
      <xdr:spPr>
        <a:xfrm>
          <a:off x="23940135" y="236220"/>
          <a:ext cx="714375" cy="714375"/>
        </a:xfrm>
        <a:prstGeom prst="rect">
          <a:avLst/>
        </a:prstGeom>
        <a:noFill/>
      </xdr:spPr>
    </xdr:pic>
    <xdr:clientData fLocksWithSheet="0"/>
  </xdr:oneCellAnchor>
  <xdr:oneCellAnchor>
    <xdr:from>
      <xdr:col>52</xdr:col>
      <xdr:colOff>752475</xdr:colOff>
      <xdr:row>1</xdr:row>
      <xdr:rowOff>38100</xdr:rowOff>
    </xdr:from>
    <xdr:ext cx="714375" cy="714375"/>
    <xdr:pic>
      <xdr:nvPicPr>
        <xdr:cNvPr id="15" name="image1.png">
          <a:extLst>
            <a:ext uri="{FF2B5EF4-FFF2-40B4-BE49-F238E27FC236}">
              <a16:creationId xmlns:a16="http://schemas.microsoft.com/office/drawing/2014/main" id="{857823B0-602C-4EE4-88EC-3FEFBDDAFB24}"/>
            </a:ext>
          </a:extLst>
        </xdr:cNvPr>
        <xdr:cNvPicPr preferRelativeResize="0"/>
      </xdr:nvPicPr>
      <xdr:blipFill>
        <a:blip xmlns:r="http://schemas.openxmlformats.org/officeDocument/2006/relationships" r:embed="rId2" cstate="print"/>
        <a:stretch>
          <a:fillRect/>
        </a:stretch>
      </xdr:blipFill>
      <xdr:spPr>
        <a:xfrm>
          <a:off x="30586680" y="236220"/>
          <a:ext cx="714375" cy="714375"/>
        </a:xfrm>
        <a:prstGeom prst="rect">
          <a:avLst/>
        </a:prstGeom>
        <a:noFill/>
      </xdr:spPr>
    </xdr:pic>
    <xdr:clientData fLocksWithSheet="0"/>
  </xdr:oneCellAnchor>
  <xdr:oneCellAnchor>
    <xdr:from>
      <xdr:col>70</xdr:col>
      <xdr:colOff>723900</xdr:colOff>
      <xdr:row>1</xdr:row>
      <xdr:rowOff>38100</xdr:rowOff>
    </xdr:from>
    <xdr:ext cx="714375" cy="714375"/>
    <xdr:pic>
      <xdr:nvPicPr>
        <xdr:cNvPr id="16" name="image1.png">
          <a:extLst>
            <a:ext uri="{FF2B5EF4-FFF2-40B4-BE49-F238E27FC236}">
              <a16:creationId xmlns:a16="http://schemas.microsoft.com/office/drawing/2014/main" id="{DFEC2FEB-8257-4F62-8A75-9EDEE5191BBC}"/>
            </a:ext>
          </a:extLst>
        </xdr:cNvPr>
        <xdr:cNvPicPr preferRelativeResize="0"/>
      </xdr:nvPicPr>
      <xdr:blipFill>
        <a:blip xmlns:r="http://schemas.openxmlformats.org/officeDocument/2006/relationships" r:embed="rId2" cstate="print"/>
        <a:stretch>
          <a:fillRect/>
        </a:stretch>
      </xdr:blipFill>
      <xdr:spPr>
        <a:xfrm>
          <a:off x="36248340" y="236220"/>
          <a:ext cx="714375" cy="714375"/>
        </a:xfrm>
        <a:prstGeom prst="rect">
          <a:avLst/>
        </a:prstGeom>
        <a:noFill/>
      </xdr:spPr>
    </xdr:pic>
    <xdr:clientData fLocksWithSheet="0"/>
  </xdr:oneCellAnchor>
  <xdr:oneCellAnchor>
    <xdr:from>
      <xdr:col>17</xdr:col>
      <xdr:colOff>57150</xdr:colOff>
      <xdr:row>1</xdr:row>
      <xdr:rowOff>38100</xdr:rowOff>
    </xdr:from>
    <xdr:ext cx="104775" cy="714375"/>
    <xdr:pic>
      <xdr:nvPicPr>
        <xdr:cNvPr id="17" name="image2.png">
          <a:extLst>
            <a:ext uri="{FF2B5EF4-FFF2-40B4-BE49-F238E27FC236}">
              <a16:creationId xmlns:a16="http://schemas.microsoft.com/office/drawing/2014/main" id="{C16BB51D-815D-47E0-B981-ABA7A2210E85}"/>
            </a:ext>
          </a:extLst>
        </xdr:cNvPr>
        <xdr:cNvPicPr preferRelativeResize="0"/>
      </xdr:nvPicPr>
      <xdr:blipFill>
        <a:blip xmlns:r="http://schemas.openxmlformats.org/officeDocument/2006/relationships" r:embed="rId1" cstate="print"/>
        <a:stretch>
          <a:fillRect/>
        </a:stretch>
      </xdr:blipFill>
      <xdr:spPr>
        <a:xfrm>
          <a:off x="14965680" y="236220"/>
          <a:ext cx="104775" cy="714375"/>
        </a:xfrm>
        <a:prstGeom prst="rect">
          <a:avLst/>
        </a:prstGeom>
        <a:noFill/>
      </xdr:spPr>
    </xdr:pic>
    <xdr:clientData fLocksWithSheet="0"/>
  </xdr:oneCellAnchor>
  <xdr:oneCellAnchor>
    <xdr:from>
      <xdr:col>17</xdr:col>
      <xdr:colOff>200025</xdr:colOff>
      <xdr:row>1</xdr:row>
      <xdr:rowOff>47625</xdr:rowOff>
    </xdr:from>
    <xdr:ext cx="533400" cy="714375"/>
    <xdr:pic>
      <xdr:nvPicPr>
        <xdr:cNvPr id="18" name="image3.png">
          <a:extLst>
            <a:ext uri="{FF2B5EF4-FFF2-40B4-BE49-F238E27FC236}">
              <a16:creationId xmlns:a16="http://schemas.microsoft.com/office/drawing/2014/main" id="{8CED339B-8833-4E2C-9E86-9B3577199D98}"/>
            </a:ext>
          </a:extLst>
        </xdr:cNvPr>
        <xdr:cNvPicPr preferRelativeResize="0"/>
      </xdr:nvPicPr>
      <xdr:blipFill>
        <a:blip xmlns:r="http://schemas.openxmlformats.org/officeDocument/2006/relationships" r:embed="rId3" cstate="print"/>
        <a:stretch>
          <a:fillRect/>
        </a:stretch>
      </xdr:blipFill>
      <xdr:spPr>
        <a:xfrm>
          <a:off x="14965680" y="245745"/>
          <a:ext cx="533400" cy="714375"/>
        </a:xfrm>
        <a:prstGeom prst="rect">
          <a:avLst/>
        </a:prstGeom>
        <a:noFill/>
      </xdr:spPr>
    </xdr:pic>
    <xdr:clientData fLocksWithSheet="0"/>
  </xdr:oneCellAnchor>
  <xdr:oneCellAnchor>
    <xdr:from>
      <xdr:col>18</xdr:col>
      <xdr:colOff>5791200</xdr:colOff>
      <xdr:row>1</xdr:row>
      <xdr:rowOff>19050</xdr:rowOff>
    </xdr:from>
    <xdr:ext cx="714375" cy="714375"/>
    <xdr:pic>
      <xdr:nvPicPr>
        <xdr:cNvPr id="19" name="image1.png">
          <a:extLst>
            <a:ext uri="{FF2B5EF4-FFF2-40B4-BE49-F238E27FC236}">
              <a16:creationId xmlns:a16="http://schemas.microsoft.com/office/drawing/2014/main" id="{F7FFCEB0-47F4-4152-B601-8EED5757882A}"/>
            </a:ext>
          </a:extLst>
        </xdr:cNvPr>
        <xdr:cNvPicPr preferRelativeResize="0"/>
      </xdr:nvPicPr>
      <xdr:blipFill>
        <a:blip xmlns:r="http://schemas.openxmlformats.org/officeDocument/2006/relationships" r:embed="rId2" cstate="print"/>
        <a:stretch>
          <a:fillRect/>
        </a:stretch>
      </xdr:blipFill>
      <xdr:spPr>
        <a:xfrm>
          <a:off x="17785080" y="217170"/>
          <a:ext cx="714375" cy="714375"/>
        </a:xfrm>
        <a:prstGeom prst="rect">
          <a:avLst/>
        </a:prstGeom>
        <a:noFill/>
      </xdr:spPr>
    </xdr:pic>
    <xdr:clientData fLocksWithSheet="0"/>
  </xdr:oneCellAnchor>
  <xdr:oneCellAnchor>
    <xdr:from>
      <xdr:col>45</xdr:col>
      <xdr:colOff>38100</xdr:colOff>
      <xdr:row>46</xdr:row>
      <xdr:rowOff>0</xdr:rowOff>
    </xdr:from>
    <xdr:ext cx="104775" cy="714375"/>
    <xdr:pic>
      <xdr:nvPicPr>
        <xdr:cNvPr id="20" name="image2.png">
          <a:extLst>
            <a:ext uri="{FF2B5EF4-FFF2-40B4-BE49-F238E27FC236}">
              <a16:creationId xmlns:a16="http://schemas.microsoft.com/office/drawing/2014/main" id="{EB6D5D32-7906-4BA5-B0AB-AECB7084A3E4}"/>
            </a:ext>
          </a:extLst>
        </xdr:cNvPr>
        <xdr:cNvPicPr preferRelativeResize="0"/>
      </xdr:nvPicPr>
      <xdr:blipFill>
        <a:blip xmlns:r="http://schemas.openxmlformats.org/officeDocument/2006/relationships" r:embed="rId1" cstate="print"/>
        <a:stretch>
          <a:fillRect/>
        </a:stretch>
      </xdr:blipFill>
      <xdr:spPr>
        <a:xfrm>
          <a:off x="27980640" y="24185880"/>
          <a:ext cx="104775" cy="714375"/>
        </a:xfrm>
        <a:prstGeom prst="rect">
          <a:avLst/>
        </a:prstGeom>
        <a:noFill/>
      </xdr:spPr>
    </xdr:pic>
    <xdr:clientData fLocksWithSheet="0"/>
  </xdr:oneCellAnchor>
  <xdr:oneCellAnchor>
    <xdr:from>
      <xdr:col>27</xdr:col>
      <xdr:colOff>323850</xdr:colOff>
      <xdr:row>46</xdr:row>
      <xdr:rowOff>0</xdr:rowOff>
    </xdr:from>
    <xdr:ext cx="533400" cy="714375"/>
    <xdr:pic>
      <xdr:nvPicPr>
        <xdr:cNvPr id="21" name="image3.png">
          <a:extLst>
            <a:ext uri="{FF2B5EF4-FFF2-40B4-BE49-F238E27FC236}">
              <a16:creationId xmlns:a16="http://schemas.microsoft.com/office/drawing/2014/main" id="{2D4F88B4-654A-48B0-987B-8E0415687A85}"/>
            </a:ext>
          </a:extLst>
        </xdr:cNvPr>
        <xdr:cNvPicPr preferRelativeResize="0"/>
      </xdr:nvPicPr>
      <xdr:blipFill>
        <a:blip xmlns:r="http://schemas.openxmlformats.org/officeDocument/2006/relationships" r:embed="rId3" cstate="print"/>
        <a:stretch>
          <a:fillRect/>
        </a:stretch>
      </xdr:blipFill>
      <xdr:spPr>
        <a:xfrm>
          <a:off x="18108930" y="24185880"/>
          <a:ext cx="533400" cy="714375"/>
        </a:xfrm>
        <a:prstGeom prst="rect">
          <a:avLst/>
        </a:prstGeom>
        <a:noFill/>
      </xdr:spPr>
    </xdr:pic>
    <xdr:clientData fLocksWithSheet="0"/>
  </xdr:oneCellAnchor>
  <xdr:oneCellAnchor>
    <xdr:from>
      <xdr:col>45</xdr:col>
      <xdr:colOff>38100</xdr:colOff>
      <xdr:row>46</xdr:row>
      <xdr:rowOff>0</xdr:rowOff>
    </xdr:from>
    <xdr:ext cx="104775" cy="714375"/>
    <xdr:pic>
      <xdr:nvPicPr>
        <xdr:cNvPr id="22" name="image2.png">
          <a:extLst>
            <a:ext uri="{FF2B5EF4-FFF2-40B4-BE49-F238E27FC236}">
              <a16:creationId xmlns:a16="http://schemas.microsoft.com/office/drawing/2014/main" id="{94A0648E-87BB-40C0-BB0B-AC714A13EF44}"/>
            </a:ext>
          </a:extLst>
        </xdr:cNvPr>
        <xdr:cNvPicPr preferRelativeResize="0"/>
      </xdr:nvPicPr>
      <xdr:blipFill>
        <a:blip xmlns:r="http://schemas.openxmlformats.org/officeDocument/2006/relationships" r:embed="rId1" cstate="print"/>
        <a:stretch>
          <a:fillRect/>
        </a:stretch>
      </xdr:blipFill>
      <xdr:spPr>
        <a:xfrm>
          <a:off x="27980640" y="24185880"/>
          <a:ext cx="104775" cy="714375"/>
        </a:xfrm>
        <a:prstGeom prst="rect">
          <a:avLst/>
        </a:prstGeom>
        <a:noFill/>
      </xdr:spPr>
    </xdr:pic>
    <xdr:clientData fLocksWithSheet="0"/>
  </xdr:oneCellAnchor>
  <xdr:oneCellAnchor>
    <xdr:from>
      <xdr:col>45</xdr:col>
      <xdr:colOff>323850</xdr:colOff>
      <xdr:row>46</xdr:row>
      <xdr:rowOff>0</xdr:rowOff>
    </xdr:from>
    <xdr:ext cx="533400" cy="714375"/>
    <xdr:pic>
      <xdr:nvPicPr>
        <xdr:cNvPr id="23" name="image3.png">
          <a:extLst>
            <a:ext uri="{FF2B5EF4-FFF2-40B4-BE49-F238E27FC236}">
              <a16:creationId xmlns:a16="http://schemas.microsoft.com/office/drawing/2014/main" id="{E3CFAA4E-5377-4B3B-9269-A0E5F0029E4A}"/>
            </a:ext>
          </a:extLst>
        </xdr:cNvPr>
        <xdr:cNvPicPr preferRelativeResize="0"/>
      </xdr:nvPicPr>
      <xdr:blipFill>
        <a:blip xmlns:r="http://schemas.openxmlformats.org/officeDocument/2006/relationships" r:embed="rId3" cstate="print"/>
        <a:stretch>
          <a:fillRect/>
        </a:stretch>
      </xdr:blipFill>
      <xdr:spPr>
        <a:xfrm>
          <a:off x="27980640" y="24185880"/>
          <a:ext cx="533400" cy="714375"/>
        </a:xfrm>
        <a:prstGeom prst="rect">
          <a:avLst/>
        </a:prstGeom>
        <a:noFill/>
      </xdr:spPr>
    </xdr:pic>
    <xdr:clientData fLocksWithSheet="0"/>
  </xdr:oneCellAnchor>
  <xdr:oneCellAnchor>
    <xdr:from>
      <xdr:col>27</xdr:col>
      <xdr:colOff>38100</xdr:colOff>
      <xdr:row>46</xdr:row>
      <xdr:rowOff>0</xdr:rowOff>
    </xdr:from>
    <xdr:ext cx="104775" cy="714375"/>
    <xdr:pic>
      <xdr:nvPicPr>
        <xdr:cNvPr id="24" name="image2.png">
          <a:extLst>
            <a:ext uri="{FF2B5EF4-FFF2-40B4-BE49-F238E27FC236}">
              <a16:creationId xmlns:a16="http://schemas.microsoft.com/office/drawing/2014/main" id="{8EBE9898-39C4-4866-A2EE-06C91D3F63CE}"/>
            </a:ext>
          </a:extLst>
        </xdr:cNvPr>
        <xdr:cNvPicPr preferRelativeResize="0"/>
      </xdr:nvPicPr>
      <xdr:blipFill>
        <a:blip xmlns:r="http://schemas.openxmlformats.org/officeDocument/2006/relationships" r:embed="rId1" cstate="print"/>
        <a:stretch>
          <a:fillRect/>
        </a:stretch>
      </xdr:blipFill>
      <xdr:spPr>
        <a:xfrm>
          <a:off x="17823180" y="24185880"/>
          <a:ext cx="104775" cy="714375"/>
        </a:xfrm>
        <a:prstGeom prst="rect">
          <a:avLst/>
        </a:prstGeom>
        <a:noFill/>
      </xdr:spPr>
    </xdr:pic>
    <xdr:clientData fLocksWithSheet="0"/>
  </xdr:oneCellAnchor>
  <xdr:oneCellAnchor>
    <xdr:from>
      <xdr:col>63</xdr:col>
      <xdr:colOff>38100</xdr:colOff>
      <xdr:row>46</xdr:row>
      <xdr:rowOff>0</xdr:rowOff>
    </xdr:from>
    <xdr:ext cx="104775" cy="714375"/>
    <xdr:pic>
      <xdr:nvPicPr>
        <xdr:cNvPr id="25" name="image2.png">
          <a:extLst>
            <a:ext uri="{FF2B5EF4-FFF2-40B4-BE49-F238E27FC236}">
              <a16:creationId xmlns:a16="http://schemas.microsoft.com/office/drawing/2014/main" id="{C019E01A-CC46-4BB0-83B9-FC566A589563}"/>
            </a:ext>
          </a:extLst>
        </xdr:cNvPr>
        <xdr:cNvPicPr preferRelativeResize="0"/>
      </xdr:nvPicPr>
      <xdr:blipFill>
        <a:blip xmlns:r="http://schemas.openxmlformats.org/officeDocument/2006/relationships" r:embed="rId1" cstate="print"/>
        <a:stretch>
          <a:fillRect/>
        </a:stretch>
      </xdr:blipFill>
      <xdr:spPr>
        <a:xfrm>
          <a:off x="33642300" y="24185880"/>
          <a:ext cx="104775" cy="714375"/>
        </a:xfrm>
        <a:prstGeom prst="rect">
          <a:avLst/>
        </a:prstGeom>
        <a:noFill/>
      </xdr:spPr>
    </xdr:pic>
    <xdr:clientData fLocksWithSheet="0"/>
  </xdr:oneCellAnchor>
  <xdr:oneCellAnchor>
    <xdr:from>
      <xdr:col>63</xdr:col>
      <xdr:colOff>314325</xdr:colOff>
      <xdr:row>46</xdr:row>
      <xdr:rowOff>0</xdr:rowOff>
    </xdr:from>
    <xdr:ext cx="533400" cy="714375"/>
    <xdr:pic>
      <xdr:nvPicPr>
        <xdr:cNvPr id="26" name="image3.png">
          <a:extLst>
            <a:ext uri="{FF2B5EF4-FFF2-40B4-BE49-F238E27FC236}">
              <a16:creationId xmlns:a16="http://schemas.microsoft.com/office/drawing/2014/main" id="{8DDA17D6-0B79-4778-9951-D5A7DF2211F1}"/>
            </a:ext>
          </a:extLst>
        </xdr:cNvPr>
        <xdr:cNvPicPr preferRelativeResize="0"/>
      </xdr:nvPicPr>
      <xdr:blipFill>
        <a:blip xmlns:r="http://schemas.openxmlformats.org/officeDocument/2006/relationships" r:embed="rId3" cstate="print"/>
        <a:stretch>
          <a:fillRect/>
        </a:stretch>
      </xdr:blipFill>
      <xdr:spPr>
        <a:xfrm>
          <a:off x="33642300" y="24185880"/>
          <a:ext cx="533400" cy="714375"/>
        </a:xfrm>
        <a:prstGeom prst="rect">
          <a:avLst/>
        </a:prstGeom>
        <a:noFill/>
      </xdr:spPr>
    </xdr:pic>
    <xdr:clientData fLocksWithSheet="0"/>
  </xdr:oneCellAnchor>
  <xdr:oneCellAnchor>
    <xdr:from>
      <xdr:col>34</xdr:col>
      <xdr:colOff>752475</xdr:colOff>
      <xdr:row>46</xdr:row>
      <xdr:rowOff>0</xdr:rowOff>
    </xdr:from>
    <xdr:ext cx="714375" cy="714375"/>
    <xdr:pic>
      <xdr:nvPicPr>
        <xdr:cNvPr id="27" name="image1.png">
          <a:extLst>
            <a:ext uri="{FF2B5EF4-FFF2-40B4-BE49-F238E27FC236}">
              <a16:creationId xmlns:a16="http://schemas.microsoft.com/office/drawing/2014/main" id="{A5735141-DE9B-4541-91C5-56CF96A89019}"/>
            </a:ext>
          </a:extLst>
        </xdr:cNvPr>
        <xdr:cNvPicPr preferRelativeResize="0"/>
      </xdr:nvPicPr>
      <xdr:blipFill>
        <a:blip xmlns:r="http://schemas.openxmlformats.org/officeDocument/2006/relationships" r:embed="rId2" cstate="print"/>
        <a:stretch>
          <a:fillRect/>
        </a:stretch>
      </xdr:blipFill>
      <xdr:spPr>
        <a:xfrm>
          <a:off x="23940135" y="24185880"/>
          <a:ext cx="714375" cy="714375"/>
        </a:xfrm>
        <a:prstGeom prst="rect">
          <a:avLst/>
        </a:prstGeom>
        <a:noFill/>
      </xdr:spPr>
    </xdr:pic>
    <xdr:clientData fLocksWithSheet="0"/>
  </xdr:oneCellAnchor>
  <xdr:oneCellAnchor>
    <xdr:from>
      <xdr:col>52</xdr:col>
      <xdr:colOff>752475</xdr:colOff>
      <xdr:row>46</xdr:row>
      <xdr:rowOff>0</xdr:rowOff>
    </xdr:from>
    <xdr:ext cx="714375" cy="714375"/>
    <xdr:pic>
      <xdr:nvPicPr>
        <xdr:cNvPr id="28" name="image1.png">
          <a:extLst>
            <a:ext uri="{FF2B5EF4-FFF2-40B4-BE49-F238E27FC236}">
              <a16:creationId xmlns:a16="http://schemas.microsoft.com/office/drawing/2014/main" id="{2978B961-9844-480F-AA45-E716015C9CE4}"/>
            </a:ext>
          </a:extLst>
        </xdr:cNvPr>
        <xdr:cNvPicPr preferRelativeResize="0"/>
      </xdr:nvPicPr>
      <xdr:blipFill>
        <a:blip xmlns:r="http://schemas.openxmlformats.org/officeDocument/2006/relationships" r:embed="rId2" cstate="print"/>
        <a:stretch>
          <a:fillRect/>
        </a:stretch>
      </xdr:blipFill>
      <xdr:spPr>
        <a:xfrm>
          <a:off x="30586680" y="24185880"/>
          <a:ext cx="714375" cy="714375"/>
        </a:xfrm>
        <a:prstGeom prst="rect">
          <a:avLst/>
        </a:prstGeom>
        <a:noFill/>
      </xdr:spPr>
    </xdr:pic>
    <xdr:clientData fLocksWithSheet="0"/>
  </xdr:oneCellAnchor>
  <xdr:oneCellAnchor>
    <xdr:from>
      <xdr:col>70</xdr:col>
      <xdr:colOff>723900</xdr:colOff>
      <xdr:row>46</xdr:row>
      <xdr:rowOff>0</xdr:rowOff>
    </xdr:from>
    <xdr:ext cx="714375" cy="714375"/>
    <xdr:pic>
      <xdr:nvPicPr>
        <xdr:cNvPr id="29" name="image1.png">
          <a:extLst>
            <a:ext uri="{FF2B5EF4-FFF2-40B4-BE49-F238E27FC236}">
              <a16:creationId xmlns:a16="http://schemas.microsoft.com/office/drawing/2014/main" id="{B2FF093F-03EE-446A-BB5A-1AE76D2FAD1D}"/>
            </a:ext>
          </a:extLst>
        </xdr:cNvPr>
        <xdr:cNvPicPr preferRelativeResize="0"/>
      </xdr:nvPicPr>
      <xdr:blipFill>
        <a:blip xmlns:r="http://schemas.openxmlformats.org/officeDocument/2006/relationships" r:embed="rId2" cstate="print"/>
        <a:stretch>
          <a:fillRect/>
        </a:stretch>
      </xdr:blipFill>
      <xdr:spPr>
        <a:xfrm>
          <a:off x="36248340" y="24185880"/>
          <a:ext cx="714375" cy="714375"/>
        </a:xfrm>
        <a:prstGeom prst="rect">
          <a:avLst/>
        </a:prstGeom>
        <a:noFill/>
      </xdr:spPr>
    </xdr:pic>
    <xdr:clientData fLocksWithSheet="0"/>
  </xdr:oneCellAnchor>
  <xdr:oneCellAnchor>
    <xdr:from>
      <xdr:col>45</xdr:col>
      <xdr:colOff>38100</xdr:colOff>
      <xdr:row>46</xdr:row>
      <xdr:rowOff>0</xdr:rowOff>
    </xdr:from>
    <xdr:ext cx="104775" cy="714375"/>
    <xdr:pic>
      <xdr:nvPicPr>
        <xdr:cNvPr id="30" name="image2.png">
          <a:extLst>
            <a:ext uri="{FF2B5EF4-FFF2-40B4-BE49-F238E27FC236}">
              <a16:creationId xmlns:a16="http://schemas.microsoft.com/office/drawing/2014/main" id="{F9537595-64D3-4CAD-9F71-396AC4D7BF23}"/>
            </a:ext>
          </a:extLst>
        </xdr:cNvPr>
        <xdr:cNvPicPr preferRelativeResize="0"/>
      </xdr:nvPicPr>
      <xdr:blipFill>
        <a:blip xmlns:r="http://schemas.openxmlformats.org/officeDocument/2006/relationships" r:embed="rId1" cstate="print"/>
        <a:stretch>
          <a:fillRect/>
        </a:stretch>
      </xdr:blipFill>
      <xdr:spPr>
        <a:xfrm>
          <a:off x="27980640" y="24185880"/>
          <a:ext cx="104775" cy="714375"/>
        </a:xfrm>
        <a:prstGeom prst="rect">
          <a:avLst/>
        </a:prstGeom>
        <a:noFill/>
      </xdr:spPr>
    </xdr:pic>
    <xdr:clientData fLocksWithSheet="0"/>
  </xdr:oneCellAnchor>
  <xdr:oneCellAnchor>
    <xdr:from>
      <xdr:col>27</xdr:col>
      <xdr:colOff>323850</xdr:colOff>
      <xdr:row>46</xdr:row>
      <xdr:rowOff>0</xdr:rowOff>
    </xdr:from>
    <xdr:ext cx="533400" cy="714375"/>
    <xdr:pic>
      <xdr:nvPicPr>
        <xdr:cNvPr id="31" name="image3.png">
          <a:extLst>
            <a:ext uri="{FF2B5EF4-FFF2-40B4-BE49-F238E27FC236}">
              <a16:creationId xmlns:a16="http://schemas.microsoft.com/office/drawing/2014/main" id="{B0BA0CA8-CF95-482F-95D0-5508D5FE0283}"/>
            </a:ext>
          </a:extLst>
        </xdr:cNvPr>
        <xdr:cNvPicPr preferRelativeResize="0"/>
      </xdr:nvPicPr>
      <xdr:blipFill>
        <a:blip xmlns:r="http://schemas.openxmlformats.org/officeDocument/2006/relationships" r:embed="rId3" cstate="print"/>
        <a:stretch>
          <a:fillRect/>
        </a:stretch>
      </xdr:blipFill>
      <xdr:spPr>
        <a:xfrm>
          <a:off x="18108930" y="24185880"/>
          <a:ext cx="533400" cy="714375"/>
        </a:xfrm>
        <a:prstGeom prst="rect">
          <a:avLst/>
        </a:prstGeom>
        <a:noFill/>
      </xdr:spPr>
    </xdr:pic>
    <xdr:clientData fLocksWithSheet="0"/>
  </xdr:oneCellAnchor>
  <xdr:oneCellAnchor>
    <xdr:from>
      <xdr:col>45</xdr:col>
      <xdr:colOff>38100</xdr:colOff>
      <xdr:row>46</xdr:row>
      <xdr:rowOff>0</xdr:rowOff>
    </xdr:from>
    <xdr:ext cx="104775" cy="714375"/>
    <xdr:pic>
      <xdr:nvPicPr>
        <xdr:cNvPr id="32" name="image2.png">
          <a:extLst>
            <a:ext uri="{FF2B5EF4-FFF2-40B4-BE49-F238E27FC236}">
              <a16:creationId xmlns:a16="http://schemas.microsoft.com/office/drawing/2014/main" id="{6BC41A5D-8FD6-4287-BF8C-FCDBC98304B7}"/>
            </a:ext>
          </a:extLst>
        </xdr:cNvPr>
        <xdr:cNvPicPr preferRelativeResize="0"/>
      </xdr:nvPicPr>
      <xdr:blipFill>
        <a:blip xmlns:r="http://schemas.openxmlformats.org/officeDocument/2006/relationships" r:embed="rId1" cstate="print"/>
        <a:stretch>
          <a:fillRect/>
        </a:stretch>
      </xdr:blipFill>
      <xdr:spPr>
        <a:xfrm>
          <a:off x="27980640" y="24185880"/>
          <a:ext cx="104775" cy="714375"/>
        </a:xfrm>
        <a:prstGeom prst="rect">
          <a:avLst/>
        </a:prstGeom>
        <a:noFill/>
      </xdr:spPr>
    </xdr:pic>
    <xdr:clientData fLocksWithSheet="0"/>
  </xdr:oneCellAnchor>
  <xdr:oneCellAnchor>
    <xdr:from>
      <xdr:col>45</xdr:col>
      <xdr:colOff>323850</xdr:colOff>
      <xdr:row>46</xdr:row>
      <xdr:rowOff>0</xdr:rowOff>
    </xdr:from>
    <xdr:ext cx="533400" cy="714375"/>
    <xdr:pic>
      <xdr:nvPicPr>
        <xdr:cNvPr id="33" name="image3.png">
          <a:extLst>
            <a:ext uri="{FF2B5EF4-FFF2-40B4-BE49-F238E27FC236}">
              <a16:creationId xmlns:a16="http://schemas.microsoft.com/office/drawing/2014/main" id="{F73431B0-2BF8-4FC1-B1C5-84F7C704BB49}"/>
            </a:ext>
          </a:extLst>
        </xdr:cNvPr>
        <xdr:cNvPicPr preferRelativeResize="0"/>
      </xdr:nvPicPr>
      <xdr:blipFill>
        <a:blip xmlns:r="http://schemas.openxmlformats.org/officeDocument/2006/relationships" r:embed="rId3" cstate="print"/>
        <a:stretch>
          <a:fillRect/>
        </a:stretch>
      </xdr:blipFill>
      <xdr:spPr>
        <a:xfrm>
          <a:off x="27980640" y="24185880"/>
          <a:ext cx="533400" cy="714375"/>
        </a:xfrm>
        <a:prstGeom prst="rect">
          <a:avLst/>
        </a:prstGeom>
        <a:noFill/>
      </xdr:spPr>
    </xdr:pic>
    <xdr:clientData fLocksWithSheet="0"/>
  </xdr:oneCellAnchor>
  <xdr:oneCellAnchor>
    <xdr:from>
      <xdr:col>27</xdr:col>
      <xdr:colOff>38100</xdr:colOff>
      <xdr:row>46</xdr:row>
      <xdr:rowOff>0</xdr:rowOff>
    </xdr:from>
    <xdr:ext cx="104775" cy="714375"/>
    <xdr:pic>
      <xdr:nvPicPr>
        <xdr:cNvPr id="34" name="image2.png">
          <a:extLst>
            <a:ext uri="{FF2B5EF4-FFF2-40B4-BE49-F238E27FC236}">
              <a16:creationId xmlns:a16="http://schemas.microsoft.com/office/drawing/2014/main" id="{D2DBAD9E-3115-4CFF-8AF9-887C372304B1}"/>
            </a:ext>
          </a:extLst>
        </xdr:cNvPr>
        <xdr:cNvPicPr preferRelativeResize="0"/>
      </xdr:nvPicPr>
      <xdr:blipFill>
        <a:blip xmlns:r="http://schemas.openxmlformats.org/officeDocument/2006/relationships" r:embed="rId1" cstate="print"/>
        <a:stretch>
          <a:fillRect/>
        </a:stretch>
      </xdr:blipFill>
      <xdr:spPr>
        <a:xfrm>
          <a:off x="17823180" y="24185880"/>
          <a:ext cx="104775" cy="714375"/>
        </a:xfrm>
        <a:prstGeom prst="rect">
          <a:avLst/>
        </a:prstGeom>
        <a:noFill/>
      </xdr:spPr>
    </xdr:pic>
    <xdr:clientData fLocksWithSheet="0"/>
  </xdr:oneCellAnchor>
  <xdr:oneCellAnchor>
    <xdr:from>
      <xdr:col>63</xdr:col>
      <xdr:colOff>38100</xdr:colOff>
      <xdr:row>46</xdr:row>
      <xdr:rowOff>0</xdr:rowOff>
    </xdr:from>
    <xdr:ext cx="104775" cy="714375"/>
    <xdr:pic>
      <xdr:nvPicPr>
        <xdr:cNvPr id="35" name="image2.png">
          <a:extLst>
            <a:ext uri="{FF2B5EF4-FFF2-40B4-BE49-F238E27FC236}">
              <a16:creationId xmlns:a16="http://schemas.microsoft.com/office/drawing/2014/main" id="{72110145-F159-449D-BCEA-3898D3FE071E}"/>
            </a:ext>
          </a:extLst>
        </xdr:cNvPr>
        <xdr:cNvPicPr preferRelativeResize="0"/>
      </xdr:nvPicPr>
      <xdr:blipFill>
        <a:blip xmlns:r="http://schemas.openxmlformats.org/officeDocument/2006/relationships" r:embed="rId1" cstate="print"/>
        <a:stretch>
          <a:fillRect/>
        </a:stretch>
      </xdr:blipFill>
      <xdr:spPr>
        <a:xfrm>
          <a:off x="33642300" y="24185880"/>
          <a:ext cx="104775" cy="714375"/>
        </a:xfrm>
        <a:prstGeom prst="rect">
          <a:avLst/>
        </a:prstGeom>
        <a:noFill/>
      </xdr:spPr>
    </xdr:pic>
    <xdr:clientData fLocksWithSheet="0"/>
  </xdr:oneCellAnchor>
  <xdr:oneCellAnchor>
    <xdr:from>
      <xdr:col>63</xdr:col>
      <xdr:colOff>314325</xdr:colOff>
      <xdr:row>46</xdr:row>
      <xdr:rowOff>0</xdr:rowOff>
    </xdr:from>
    <xdr:ext cx="533400" cy="714375"/>
    <xdr:pic>
      <xdr:nvPicPr>
        <xdr:cNvPr id="36" name="image3.png">
          <a:extLst>
            <a:ext uri="{FF2B5EF4-FFF2-40B4-BE49-F238E27FC236}">
              <a16:creationId xmlns:a16="http://schemas.microsoft.com/office/drawing/2014/main" id="{F483CFC1-94A1-49EB-9B69-8CB2447AD30C}"/>
            </a:ext>
          </a:extLst>
        </xdr:cNvPr>
        <xdr:cNvPicPr preferRelativeResize="0"/>
      </xdr:nvPicPr>
      <xdr:blipFill>
        <a:blip xmlns:r="http://schemas.openxmlformats.org/officeDocument/2006/relationships" r:embed="rId3" cstate="print"/>
        <a:stretch>
          <a:fillRect/>
        </a:stretch>
      </xdr:blipFill>
      <xdr:spPr>
        <a:xfrm>
          <a:off x="33642300" y="24185880"/>
          <a:ext cx="533400" cy="714375"/>
        </a:xfrm>
        <a:prstGeom prst="rect">
          <a:avLst/>
        </a:prstGeom>
        <a:noFill/>
      </xdr:spPr>
    </xdr:pic>
    <xdr:clientData fLocksWithSheet="0"/>
  </xdr:oneCellAnchor>
  <xdr:oneCellAnchor>
    <xdr:from>
      <xdr:col>34</xdr:col>
      <xdr:colOff>752475</xdr:colOff>
      <xdr:row>46</xdr:row>
      <xdr:rowOff>0</xdr:rowOff>
    </xdr:from>
    <xdr:ext cx="714375" cy="714375"/>
    <xdr:pic>
      <xdr:nvPicPr>
        <xdr:cNvPr id="37" name="image1.png">
          <a:extLst>
            <a:ext uri="{FF2B5EF4-FFF2-40B4-BE49-F238E27FC236}">
              <a16:creationId xmlns:a16="http://schemas.microsoft.com/office/drawing/2014/main" id="{598D6BA8-966C-47BD-BD9A-18D73FF8227B}"/>
            </a:ext>
          </a:extLst>
        </xdr:cNvPr>
        <xdr:cNvPicPr preferRelativeResize="0"/>
      </xdr:nvPicPr>
      <xdr:blipFill>
        <a:blip xmlns:r="http://schemas.openxmlformats.org/officeDocument/2006/relationships" r:embed="rId2" cstate="print"/>
        <a:stretch>
          <a:fillRect/>
        </a:stretch>
      </xdr:blipFill>
      <xdr:spPr>
        <a:xfrm>
          <a:off x="23940135" y="24185880"/>
          <a:ext cx="714375" cy="714375"/>
        </a:xfrm>
        <a:prstGeom prst="rect">
          <a:avLst/>
        </a:prstGeom>
        <a:noFill/>
      </xdr:spPr>
    </xdr:pic>
    <xdr:clientData fLocksWithSheet="0"/>
  </xdr:oneCellAnchor>
  <xdr:oneCellAnchor>
    <xdr:from>
      <xdr:col>52</xdr:col>
      <xdr:colOff>752475</xdr:colOff>
      <xdr:row>46</xdr:row>
      <xdr:rowOff>0</xdr:rowOff>
    </xdr:from>
    <xdr:ext cx="714375" cy="714375"/>
    <xdr:pic>
      <xdr:nvPicPr>
        <xdr:cNvPr id="38" name="image1.png">
          <a:extLst>
            <a:ext uri="{FF2B5EF4-FFF2-40B4-BE49-F238E27FC236}">
              <a16:creationId xmlns:a16="http://schemas.microsoft.com/office/drawing/2014/main" id="{B86B3E82-9930-4C8B-9D31-50B8E30BAE18}"/>
            </a:ext>
          </a:extLst>
        </xdr:cNvPr>
        <xdr:cNvPicPr preferRelativeResize="0"/>
      </xdr:nvPicPr>
      <xdr:blipFill>
        <a:blip xmlns:r="http://schemas.openxmlformats.org/officeDocument/2006/relationships" r:embed="rId2" cstate="print"/>
        <a:stretch>
          <a:fillRect/>
        </a:stretch>
      </xdr:blipFill>
      <xdr:spPr>
        <a:xfrm>
          <a:off x="30586680" y="24185880"/>
          <a:ext cx="714375" cy="714375"/>
        </a:xfrm>
        <a:prstGeom prst="rect">
          <a:avLst/>
        </a:prstGeom>
        <a:noFill/>
      </xdr:spPr>
    </xdr:pic>
    <xdr:clientData fLocksWithSheet="0"/>
  </xdr:oneCellAnchor>
  <xdr:oneCellAnchor>
    <xdr:from>
      <xdr:col>70</xdr:col>
      <xdr:colOff>723900</xdr:colOff>
      <xdr:row>46</xdr:row>
      <xdr:rowOff>0</xdr:rowOff>
    </xdr:from>
    <xdr:ext cx="714375" cy="714375"/>
    <xdr:pic>
      <xdr:nvPicPr>
        <xdr:cNvPr id="39" name="image1.png">
          <a:extLst>
            <a:ext uri="{FF2B5EF4-FFF2-40B4-BE49-F238E27FC236}">
              <a16:creationId xmlns:a16="http://schemas.microsoft.com/office/drawing/2014/main" id="{2D3BACB6-E801-4213-8275-3DA243430987}"/>
            </a:ext>
          </a:extLst>
        </xdr:cNvPr>
        <xdr:cNvPicPr preferRelativeResize="0"/>
      </xdr:nvPicPr>
      <xdr:blipFill>
        <a:blip xmlns:r="http://schemas.openxmlformats.org/officeDocument/2006/relationships" r:embed="rId2" cstate="print"/>
        <a:stretch>
          <a:fillRect/>
        </a:stretch>
      </xdr:blipFill>
      <xdr:spPr>
        <a:xfrm>
          <a:off x="36248340" y="24185880"/>
          <a:ext cx="714375" cy="714375"/>
        </a:xfrm>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2" name="Imagen 1">
          <a:extLst>
            <a:ext uri="{FF2B5EF4-FFF2-40B4-BE49-F238E27FC236}">
              <a16:creationId xmlns:a16="http://schemas.microsoft.com/office/drawing/2014/main" id="{5AD2B5A5-565E-4996-88D2-2136988E9A7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28181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3" name="Imagen 2">
          <a:extLst>
            <a:ext uri="{FF2B5EF4-FFF2-40B4-BE49-F238E27FC236}">
              <a16:creationId xmlns:a16="http://schemas.microsoft.com/office/drawing/2014/main" id="{A1046723-714E-4D9B-811E-BF8CE7E4043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4" name="Imagen 3">
          <a:extLst>
            <a:ext uri="{FF2B5EF4-FFF2-40B4-BE49-F238E27FC236}">
              <a16:creationId xmlns:a16="http://schemas.microsoft.com/office/drawing/2014/main" id="{56FA3B3D-52A0-4BA3-B47F-D7A921FD0FF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5" name="Imagen 4">
          <a:extLst>
            <a:ext uri="{FF2B5EF4-FFF2-40B4-BE49-F238E27FC236}">
              <a16:creationId xmlns:a16="http://schemas.microsoft.com/office/drawing/2014/main" id="{53097B31-A04C-4E75-AAFF-2E72C950F27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130197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6" name="Imagen 5">
          <a:extLst>
            <a:ext uri="{FF2B5EF4-FFF2-40B4-BE49-F238E27FC236}">
              <a16:creationId xmlns:a16="http://schemas.microsoft.com/office/drawing/2014/main" id="{080E40AD-08C0-4B10-A4E0-06AD0EDC5E3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2818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7" name="Imagen 6">
          <a:extLst>
            <a:ext uri="{FF2B5EF4-FFF2-40B4-BE49-F238E27FC236}">
              <a16:creationId xmlns:a16="http://schemas.microsoft.com/office/drawing/2014/main" id="{AEC7B2A8-71A8-499C-AAEE-3D07B14790D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5642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8" name="Imagen 7">
          <a:extLst>
            <a:ext uri="{FF2B5EF4-FFF2-40B4-BE49-F238E27FC236}">
              <a16:creationId xmlns:a16="http://schemas.microsoft.com/office/drawing/2014/main" id="{19889BBF-806C-4830-BD14-544F74C5149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9" name="Imagen 8">
          <a:extLst>
            <a:ext uri="{FF2B5EF4-FFF2-40B4-BE49-F238E27FC236}">
              <a16:creationId xmlns:a16="http://schemas.microsoft.com/office/drawing/2014/main" id="{15C3325D-A572-4D1E-8298-8296AE4792D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101750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10" name="Imagen 9">
          <a:extLst>
            <a:ext uri="{FF2B5EF4-FFF2-40B4-BE49-F238E27FC236}">
              <a16:creationId xmlns:a16="http://schemas.microsoft.com/office/drawing/2014/main" id="{21265A20-95CD-4212-B4F6-284FA0E4858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5508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1" name="Imagen 10">
          <a:extLst>
            <a:ext uri="{FF2B5EF4-FFF2-40B4-BE49-F238E27FC236}">
              <a16:creationId xmlns:a16="http://schemas.microsoft.com/office/drawing/2014/main" id="{A72A8BD9-8B32-487A-A663-4F364E209D0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8251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2" name="Imagen 11">
          <a:extLst>
            <a:ext uri="{FF2B5EF4-FFF2-40B4-BE49-F238E27FC236}">
              <a16:creationId xmlns:a16="http://schemas.microsoft.com/office/drawing/2014/main" id="{950D2A7D-7E54-4570-B0FE-F9FF0620CC8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5276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3" name="Imagen 12">
          <a:extLst>
            <a:ext uri="{FF2B5EF4-FFF2-40B4-BE49-F238E27FC236}">
              <a16:creationId xmlns:a16="http://schemas.microsoft.com/office/drawing/2014/main" id="{BD3255A1-0A54-4E53-9B02-CCC21174BF1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80659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4" name="Imagen 13">
          <a:extLst>
            <a:ext uri="{FF2B5EF4-FFF2-40B4-BE49-F238E27FC236}">
              <a16:creationId xmlns:a16="http://schemas.microsoft.com/office/drawing/2014/main" id="{2409F84A-9D79-4066-8726-602F50860B4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804190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5" name="Imagen 14">
          <a:extLst>
            <a:ext uri="{FF2B5EF4-FFF2-40B4-BE49-F238E27FC236}">
              <a16:creationId xmlns:a16="http://schemas.microsoft.com/office/drawing/2014/main" id="{5ED8DAEC-BE36-4EDF-AEAE-D6F04140AF2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6" name="Imagen 15">
          <a:extLst>
            <a:ext uri="{FF2B5EF4-FFF2-40B4-BE49-F238E27FC236}">
              <a16:creationId xmlns:a16="http://schemas.microsoft.com/office/drawing/2014/main" id="{BDFC0041-93EB-406D-9E55-5FBF1A13C60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7" name="Imagen 16">
          <a:extLst>
            <a:ext uri="{FF2B5EF4-FFF2-40B4-BE49-F238E27FC236}">
              <a16:creationId xmlns:a16="http://schemas.microsoft.com/office/drawing/2014/main" id="{FFC1718D-25C4-4B30-AEDC-A7C2356C82B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640165" y="229235"/>
          <a:ext cx="720000" cy="720000"/>
        </a:xfrm>
        <a:prstGeom prst="rect">
          <a:avLst/>
        </a:prstGeom>
      </xdr:spPr>
    </xdr:pic>
    <xdr:clientData/>
  </xdr:oneCellAnchor>
  <xdr:oneCellAnchor>
    <xdr:from>
      <xdr:col>45</xdr:col>
      <xdr:colOff>43659</xdr:colOff>
      <xdr:row>153</xdr:row>
      <xdr:rowOff>40743</xdr:rowOff>
    </xdr:from>
    <xdr:ext cx="108000" cy="720000"/>
    <xdr:pic>
      <xdr:nvPicPr>
        <xdr:cNvPr id="18" name="Imagen 17">
          <a:extLst>
            <a:ext uri="{FF2B5EF4-FFF2-40B4-BE49-F238E27FC236}">
              <a16:creationId xmlns:a16="http://schemas.microsoft.com/office/drawing/2014/main" id="{2F353982-7BB3-4A5E-A904-10F09351959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281819" y="74792943"/>
          <a:ext cx="108000" cy="720000"/>
        </a:xfrm>
        <a:prstGeom prst="rect">
          <a:avLst/>
        </a:prstGeom>
      </xdr:spPr>
    </xdr:pic>
    <xdr:clientData/>
  </xdr:oneCellAnchor>
  <xdr:oneCellAnchor>
    <xdr:from>
      <xdr:col>8</xdr:col>
      <xdr:colOff>177165</xdr:colOff>
      <xdr:row>153</xdr:row>
      <xdr:rowOff>36195</xdr:rowOff>
    </xdr:from>
    <xdr:ext cx="720000" cy="720000"/>
    <xdr:pic>
      <xdr:nvPicPr>
        <xdr:cNvPr id="19" name="Imagen 18">
          <a:extLst>
            <a:ext uri="{FF2B5EF4-FFF2-40B4-BE49-F238E27FC236}">
              <a16:creationId xmlns:a16="http://schemas.microsoft.com/office/drawing/2014/main" id="{B1D8F33A-CCCB-42D7-9F35-98A70903AE7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74788395"/>
          <a:ext cx="720000" cy="720000"/>
        </a:xfrm>
        <a:prstGeom prst="rect">
          <a:avLst/>
        </a:prstGeom>
      </xdr:spPr>
    </xdr:pic>
    <xdr:clientData/>
  </xdr:oneCellAnchor>
  <xdr:oneCellAnchor>
    <xdr:from>
      <xdr:col>1</xdr:col>
      <xdr:colOff>323850</xdr:colOff>
      <xdr:row>153</xdr:row>
      <xdr:rowOff>36195</xdr:rowOff>
    </xdr:from>
    <xdr:ext cx="540000" cy="720000"/>
    <xdr:pic>
      <xdr:nvPicPr>
        <xdr:cNvPr id="20" name="Imagen 19">
          <a:extLst>
            <a:ext uri="{FF2B5EF4-FFF2-40B4-BE49-F238E27FC236}">
              <a16:creationId xmlns:a16="http://schemas.microsoft.com/office/drawing/2014/main" id="{F57A70F7-871C-4CE4-B091-3C40CF0513D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74788395"/>
          <a:ext cx="540000" cy="720000"/>
        </a:xfrm>
        <a:prstGeom prst="rect">
          <a:avLst/>
        </a:prstGeom>
      </xdr:spPr>
    </xdr:pic>
    <xdr:clientData/>
  </xdr:oneCellAnchor>
  <xdr:oneCellAnchor>
    <xdr:from>
      <xdr:col>27</xdr:col>
      <xdr:colOff>326679</xdr:colOff>
      <xdr:row>153</xdr:row>
      <xdr:rowOff>35229</xdr:rowOff>
    </xdr:from>
    <xdr:ext cx="540000" cy="720000"/>
    <xdr:pic>
      <xdr:nvPicPr>
        <xdr:cNvPr id="21" name="Imagen 20">
          <a:extLst>
            <a:ext uri="{FF2B5EF4-FFF2-40B4-BE49-F238E27FC236}">
              <a16:creationId xmlns:a16="http://schemas.microsoft.com/office/drawing/2014/main" id="{BD75B897-09E6-4E3F-A012-371E93CBE34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1301979" y="74787429"/>
          <a:ext cx="540000" cy="720000"/>
        </a:xfrm>
        <a:prstGeom prst="rect">
          <a:avLst/>
        </a:prstGeom>
      </xdr:spPr>
    </xdr:pic>
    <xdr:clientData/>
  </xdr:oneCellAnchor>
  <xdr:oneCellAnchor>
    <xdr:from>
      <xdr:col>45</xdr:col>
      <xdr:colOff>43659</xdr:colOff>
      <xdr:row>153</xdr:row>
      <xdr:rowOff>40743</xdr:rowOff>
    </xdr:from>
    <xdr:ext cx="108000" cy="720000"/>
    <xdr:pic>
      <xdr:nvPicPr>
        <xdr:cNvPr id="22" name="Imagen 21">
          <a:extLst>
            <a:ext uri="{FF2B5EF4-FFF2-40B4-BE49-F238E27FC236}">
              <a16:creationId xmlns:a16="http://schemas.microsoft.com/office/drawing/2014/main" id="{23E7E06D-483C-4144-A2D5-732B22DB633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281819" y="74792943"/>
          <a:ext cx="108000" cy="720000"/>
        </a:xfrm>
        <a:prstGeom prst="rect">
          <a:avLst/>
        </a:prstGeom>
      </xdr:spPr>
    </xdr:pic>
    <xdr:clientData/>
  </xdr:oneCellAnchor>
  <xdr:oneCellAnchor>
    <xdr:from>
      <xdr:col>45</xdr:col>
      <xdr:colOff>326040</xdr:colOff>
      <xdr:row>153</xdr:row>
      <xdr:rowOff>37375</xdr:rowOff>
    </xdr:from>
    <xdr:ext cx="540000" cy="720000"/>
    <xdr:pic>
      <xdr:nvPicPr>
        <xdr:cNvPr id="23" name="Imagen 22">
          <a:extLst>
            <a:ext uri="{FF2B5EF4-FFF2-40B4-BE49-F238E27FC236}">
              <a16:creationId xmlns:a16="http://schemas.microsoft.com/office/drawing/2014/main" id="{7D5F67AC-D924-4E03-BEAC-49E878C18AF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564200" y="74789575"/>
          <a:ext cx="540000" cy="720000"/>
        </a:xfrm>
        <a:prstGeom prst="rect">
          <a:avLst/>
        </a:prstGeom>
      </xdr:spPr>
    </xdr:pic>
    <xdr:clientData/>
  </xdr:oneCellAnchor>
  <xdr:oneCellAnchor>
    <xdr:from>
      <xdr:col>1</xdr:col>
      <xdr:colOff>44548</xdr:colOff>
      <xdr:row>153</xdr:row>
      <xdr:rowOff>37514</xdr:rowOff>
    </xdr:from>
    <xdr:ext cx="108000" cy="720000"/>
    <xdr:pic>
      <xdr:nvPicPr>
        <xdr:cNvPr id="24" name="Imagen 23">
          <a:extLst>
            <a:ext uri="{FF2B5EF4-FFF2-40B4-BE49-F238E27FC236}">
              <a16:creationId xmlns:a16="http://schemas.microsoft.com/office/drawing/2014/main" id="{2C3D3D59-7D11-4A45-BA35-0E5195D9D50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74789714"/>
          <a:ext cx="108000" cy="720000"/>
        </a:xfrm>
        <a:prstGeom prst="rect">
          <a:avLst/>
        </a:prstGeom>
      </xdr:spPr>
    </xdr:pic>
    <xdr:clientData/>
  </xdr:oneCellAnchor>
  <xdr:oneCellAnchor>
    <xdr:from>
      <xdr:col>27</xdr:col>
      <xdr:colOff>42204</xdr:colOff>
      <xdr:row>153</xdr:row>
      <xdr:rowOff>35170</xdr:rowOff>
    </xdr:from>
    <xdr:ext cx="108000" cy="720000"/>
    <xdr:pic>
      <xdr:nvPicPr>
        <xdr:cNvPr id="25" name="Imagen 24">
          <a:extLst>
            <a:ext uri="{FF2B5EF4-FFF2-40B4-BE49-F238E27FC236}">
              <a16:creationId xmlns:a16="http://schemas.microsoft.com/office/drawing/2014/main" id="{4A5BF5D7-98CF-4AE2-BB3B-133AED3F2EF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1017504" y="74787370"/>
          <a:ext cx="108000" cy="720000"/>
        </a:xfrm>
        <a:prstGeom prst="rect">
          <a:avLst/>
        </a:prstGeom>
      </xdr:spPr>
    </xdr:pic>
    <xdr:clientData/>
  </xdr:oneCellAnchor>
  <xdr:oneCellAnchor>
    <xdr:from>
      <xdr:col>63</xdr:col>
      <xdr:colOff>42198</xdr:colOff>
      <xdr:row>153</xdr:row>
      <xdr:rowOff>35172</xdr:rowOff>
    </xdr:from>
    <xdr:ext cx="108000" cy="720000"/>
    <xdr:pic>
      <xdr:nvPicPr>
        <xdr:cNvPr id="26" name="Imagen 25">
          <a:extLst>
            <a:ext uri="{FF2B5EF4-FFF2-40B4-BE49-F238E27FC236}">
              <a16:creationId xmlns:a16="http://schemas.microsoft.com/office/drawing/2014/main" id="{F8B2128A-7338-4066-BBC6-1432D419D5E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550838" y="74787372"/>
          <a:ext cx="108000" cy="720000"/>
        </a:xfrm>
        <a:prstGeom prst="rect">
          <a:avLst/>
        </a:prstGeom>
      </xdr:spPr>
    </xdr:pic>
    <xdr:clientData/>
  </xdr:oneCellAnchor>
  <xdr:oneCellAnchor>
    <xdr:from>
      <xdr:col>63</xdr:col>
      <xdr:colOff>316528</xdr:colOff>
      <xdr:row>153</xdr:row>
      <xdr:rowOff>37513</xdr:rowOff>
    </xdr:from>
    <xdr:ext cx="540000" cy="720000"/>
    <xdr:pic>
      <xdr:nvPicPr>
        <xdr:cNvPr id="27" name="Imagen 26">
          <a:extLst>
            <a:ext uri="{FF2B5EF4-FFF2-40B4-BE49-F238E27FC236}">
              <a16:creationId xmlns:a16="http://schemas.microsoft.com/office/drawing/2014/main" id="{76538250-B42E-48D4-80E9-04D1B1A711C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825168" y="74789713"/>
          <a:ext cx="540000" cy="720000"/>
        </a:xfrm>
        <a:prstGeom prst="rect">
          <a:avLst/>
        </a:prstGeom>
      </xdr:spPr>
    </xdr:pic>
    <xdr:clientData/>
  </xdr:oneCellAnchor>
  <xdr:oneCellAnchor>
    <xdr:from>
      <xdr:col>34</xdr:col>
      <xdr:colOff>753525</xdr:colOff>
      <xdr:row>153</xdr:row>
      <xdr:rowOff>47409</xdr:rowOff>
    </xdr:from>
    <xdr:ext cx="720000" cy="720000"/>
    <xdr:pic>
      <xdr:nvPicPr>
        <xdr:cNvPr id="28" name="Imagen 27">
          <a:extLst>
            <a:ext uri="{FF2B5EF4-FFF2-40B4-BE49-F238E27FC236}">
              <a16:creationId xmlns:a16="http://schemas.microsoft.com/office/drawing/2014/main" id="{3AF974BE-500E-4EEB-9DBE-F662CD007DE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527645" y="74799609"/>
          <a:ext cx="720000" cy="720000"/>
        </a:xfrm>
        <a:prstGeom prst="rect">
          <a:avLst/>
        </a:prstGeom>
      </xdr:spPr>
    </xdr:pic>
    <xdr:clientData/>
  </xdr:oneCellAnchor>
  <xdr:oneCellAnchor>
    <xdr:from>
      <xdr:col>52</xdr:col>
      <xdr:colOff>761991</xdr:colOff>
      <xdr:row>153</xdr:row>
      <xdr:rowOff>41032</xdr:rowOff>
    </xdr:from>
    <xdr:ext cx="720000" cy="720000"/>
    <xdr:pic>
      <xdr:nvPicPr>
        <xdr:cNvPr id="29" name="Imagen 28">
          <a:extLst>
            <a:ext uri="{FF2B5EF4-FFF2-40B4-BE49-F238E27FC236}">
              <a16:creationId xmlns:a16="http://schemas.microsoft.com/office/drawing/2014/main" id="{73B16ABA-899B-4BD7-9A1E-05462604CF3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806591" y="74793232"/>
          <a:ext cx="720000" cy="720000"/>
        </a:xfrm>
        <a:prstGeom prst="rect">
          <a:avLst/>
        </a:prstGeom>
      </xdr:spPr>
    </xdr:pic>
    <xdr:clientData/>
  </xdr:oneCellAnchor>
  <xdr:oneCellAnchor>
    <xdr:from>
      <xdr:col>70</xdr:col>
      <xdr:colOff>726826</xdr:colOff>
      <xdr:row>153</xdr:row>
      <xdr:rowOff>41040</xdr:rowOff>
    </xdr:from>
    <xdr:ext cx="720000" cy="720000"/>
    <xdr:pic>
      <xdr:nvPicPr>
        <xdr:cNvPr id="30" name="Imagen 29">
          <a:extLst>
            <a:ext uri="{FF2B5EF4-FFF2-40B4-BE49-F238E27FC236}">
              <a16:creationId xmlns:a16="http://schemas.microsoft.com/office/drawing/2014/main" id="{FDB67EEA-74DB-4A8D-B26A-1083EA31E5A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8041906" y="74793240"/>
          <a:ext cx="720000" cy="720000"/>
        </a:xfrm>
        <a:prstGeom prst="rect">
          <a:avLst/>
        </a:prstGeom>
      </xdr:spPr>
    </xdr:pic>
    <xdr:clientData/>
  </xdr:oneCellAnchor>
  <xdr:oneCellAnchor>
    <xdr:from>
      <xdr:col>17</xdr:col>
      <xdr:colOff>60960</xdr:colOff>
      <xdr:row>153</xdr:row>
      <xdr:rowOff>43180</xdr:rowOff>
    </xdr:from>
    <xdr:ext cx="108000" cy="720000"/>
    <xdr:pic>
      <xdr:nvPicPr>
        <xdr:cNvPr id="31" name="Imagen 30">
          <a:extLst>
            <a:ext uri="{FF2B5EF4-FFF2-40B4-BE49-F238E27FC236}">
              <a16:creationId xmlns:a16="http://schemas.microsoft.com/office/drawing/2014/main" id="{AED16F72-8912-493C-81A9-1EDEC7C00FF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74795380"/>
          <a:ext cx="108000" cy="720000"/>
        </a:xfrm>
        <a:prstGeom prst="rect">
          <a:avLst/>
        </a:prstGeom>
      </xdr:spPr>
    </xdr:pic>
    <xdr:clientData/>
  </xdr:oneCellAnchor>
  <xdr:oneCellAnchor>
    <xdr:from>
      <xdr:col>17</xdr:col>
      <xdr:colOff>204470</xdr:colOff>
      <xdr:row>153</xdr:row>
      <xdr:rowOff>51435</xdr:rowOff>
    </xdr:from>
    <xdr:ext cx="540000" cy="720000"/>
    <xdr:pic>
      <xdr:nvPicPr>
        <xdr:cNvPr id="32" name="Imagen 31">
          <a:extLst>
            <a:ext uri="{FF2B5EF4-FFF2-40B4-BE49-F238E27FC236}">
              <a16:creationId xmlns:a16="http://schemas.microsoft.com/office/drawing/2014/main" id="{934BC195-1BA2-4DE6-B2C7-5238B884A47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74803635"/>
          <a:ext cx="540000" cy="720000"/>
        </a:xfrm>
        <a:prstGeom prst="rect">
          <a:avLst/>
        </a:prstGeom>
      </xdr:spPr>
    </xdr:pic>
    <xdr:clientData/>
  </xdr:oneCellAnchor>
  <xdr:oneCellAnchor>
    <xdr:from>
      <xdr:col>18</xdr:col>
      <xdr:colOff>5798185</xdr:colOff>
      <xdr:row>153</xdr:row>
      <xdr:rowOff>23495</xdr:rowOff>
    </xdr:from>
    <xdr:ext cx="720000" cy="720000"/>
    <xdr:pic>
      <xdr:nvPicPr>
        <xdr:cNvPr id="33" name="Imagen 32">
          <a:extLst>
            <a:ext uri="{FF2B5EF4-FFF2-40B4-BE49-F238E27FC236}">
              <a16:creationId xmlns:a16="http://schemas.microsoft.com/office/drawing/2014/main" id="{503B278B-B043-4D05-94EF-40AD7D2C550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640165" y="74775695"/>
          <a:ext cx="720000" cy="720000"/>
        </a:xfrm>
        <a:prstGeom prst="rect">
          <a:avLst/>
        </a:prstGeom>
      </xdr:spPr>
    </xdr:pic>
    <xdr:clientData/>
  </xdr:oneCellAnchor>
  <xdr:oneCellAnchor>
    <xdr:from>
      <xdr:col>45</xdr:col>
      <xdr:colOff>43659</xdr:colOff>
      <xdr:row>153</xdr:row>
      <xdr:rowOff>40743</xdr:rowOff>
    </xdr:from>
    <xdr:ext cx="108000" cy="720000"/>
    <xdr:pic>
      <xdr:nvPicPr>
        <xdr:cNvPr id="34" name="Imagen 33">
          <a:extLst>
            <a:ext uri="{FF2B5EF4-FFF2-40B4-BE49-F238E27FC236}">
              <a16:creationId xmlns:a16="http://schemas.microsoft.com/office/drawing/2014/main" id="{DC490BDD-143A-4B0C-8FB6-586F43BA84D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281819" y="74792943"/>
          <a:ext cx="108000" cy="720000"/>
        </a:xfrm>
        <a:prstGeom prst="rect">
          <a:avLst/>
        </a:prstGeom>
      </xdr:spPr>
    </xdr:pic>
    <xdr:clientData/>
  </xdr:oneCellAnchor>
  <xdr:oneCellAnchor>
    <xdr:from>
      <xdr:col>8</xdr:col>
      <xdr:colOff>177165</xdr:colOff>
      <xdr:row>153</xdr:row>
      <xdr:rowOff>36195</xdr:rowOff>
    </xdr:from>
    <xdr:ext cx="720000" cy="720000"/>
    <xdr:pic>
      <xdr:nvPicPr>
        <xdr:cNvPr id="35" name="Imagen 34">
          <a:extLst>
            <a:ext uri="{FF2B5EF4-FFF2-40B4-BE49-F238E27FC236}">
              <a16:creationId xmlns:a16="http://schemas.microsoft.com/office/drawing/2014/main" id="{0E8ECFD4-D15E-495A-A832-4D3366A46EB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66785" y="74788395"/>
          <a:ext cx="720000" cy="720000"/>
        </a:xfrm>
        <a:prstGeom prst="rect">
          <a:avLst/>
        </a:prstGeom>
      </xdr:spPr>
    </xdr:pic>
    <xdr:clientData/>
  </xdr:oneCellAnchor>
  <xdr:oneCellAnchor>
    <xdr:from>
      <xdr:col>1</xdr:col>
      <xdr:colOff>323850</xdr:colOff>
      <xdr:row>153</xdr:row>
      <xdr:rowOff>36195</xdr:rowOff>
    </xdr:from>
    <xdr:ext cx="540000" cy="720000"/>
    <xdr:pic>
      <xdr:nvPicPr>
        <xdr:cNvPr id="36" name="Imagen 35">
          <a:extLst>
            <a:ext uri="{FF2B5EF4-FFF2-40B4-BE49-F238E27FC236}">
              <a16:creationId xmlns:a16="http://schemas.microsoft.com/office/drawing/2014/main" id="{3D583521-5654-4E4B-987A-72F570FE282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74788395"/>
          <a:ext cx="540000" cy="720000"/>
        </a:xfrm>
        <a:prstGeom prst="rect">
          <a:avLst/>
        </a:prstGeom>
      </xdr:spPr>
    </xdr:pic>
    <xdr:clientData/>
  </xdr:oneCellAnchor>
  <xdr:oneCellAnchor>
    <xdr:from>
      <xdr:col>27</xdr:col>
      <xdr:colOff>326679</xdr:colOff>
      <xdr:row>153</xdr:row>
      <xdr:rowOff>35229</xdr:rowOff>
    </xdr:from>
    <xdr:ext cx="540000" cy="720000"/>
    <xdr:pic>
      <xdr:nvPicPr>
        <xdr:cNvPr id="37" name="Imagen 36">
          <a:extLst>
            <a:ext uri="{FF2B5EF4-FFF2-40B4-BE49-F238E27FC236}">
              <a16:creationId xmlns:a16="http://schemas.microsoft.com/office/drawing/2014/main" id="{4A1CCA7E-C2E3-4858-B93D-A1C4EC443FA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1301979" y="74787429"/>
          <a:ext cx="540000" cy="720000"/>
        </a:xfrm>
        <a:prstGeom prst="rect">
          <a:avLst/>
        </a:prstGeom>
      </xdr:spPr>
    </xdr:pic>
    <xdr:clientData/>
  </xdr:oneCellAnchor>
  <xdr:oneCellAnchor>
    <xdr:from>
      <xdr:col>45</xdr:col>
      <xdr:colOff>43659</xdr:colOff>
      <xdr:row>153</xdr:row>
      <xdr:rowOff>40743</xdr:rowOff>
    </xdr:from>
    <xdr:ext cx="108000" cy="720000"/>
    <xdr:pic>
      <xdr:nvPicPr>
        <xdr:cNvPr id="38" name="Imagen 37">
          <a:extLst>
            <a:ext uri="{FF2B5EF4-FFF2-40B4-BE49-F238E27FC236}">
              <a16:creationId xmlns:a16="http://schemas.microsoft.com/office/drawing/2014/main" id="{A95B0370-9204-438B-8EAB-5785978AEC8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281819" y="74792943"/>
          <a:ext cx="108000" cy="720000"/>
        </a:xfrm>
        <a:prstGeom prst="rect">
          <a:avLst/>
        </a:prstGeom>
      </xdr:spPr>
    </xdr:pic>
    <xdr:clientData/>
  </xdr:oneCellAnchor>
  <xdr:oneCellAnchor>
    <xdr:from>
      <xdr:col>45</xdr:col>
      <xdr:colOff>326040</xdr:colOff>
      <xdr:row>153</xdr:row>
      <xdr:rowOff>37375</xdr:rowOff>
    </xdr:from>
    <xdr:ext cx="540000" cy="720000"/>
    <xdr:pic>
      <xdr:nvPicPr>
        <xdr:cNvPr id="39" name="Imagen 38">
          <a:extLst>
            <a:ext uri="{FF2B5EF4-FFF2-40B4-BE49-F238E27FC236}">
              <a16:creationId xmlns:a16="http://schemas.microsoft.com/office/drawing/2014/main" id="{0DB434DA-671D-4B7F-8B31-13C981616BC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564200" y="74789575"/>
          <a:ext cx="540000" cy="720000"/>
        </a:xfrm>
        <a:prstGeom prst="rect">
          <a:avLst/>
        </a:prstGeom>
      </xdr:spPr>
    </xdr:pic>
    <xdr:clientData/>
  </xdr:oneCellAnchor>
  <xdr:oneCellAnchor>
    <xdr:from>
      <xdr:col>1</xdr:col>
      <xdr:colOff>44548</xdr:colOff>
      <xdr:row>153</xdr:row>
      <xdr:rowOff>37514</xdr:rowOff>
    </xdr:from>
    <xdr:ext cx="108000" cy="720000"/>
    <xdr:pic>
      <xdr:nvPicPr>
        <xdr:cNvPr id="40" name="Imagen 39">
          <a:extLst>
            <a:ext uri="{FF2B5EF4-FFF2-40B4-BE49-F238E27FC236}">
              <a16:creationId xmlns:a16="http://schemas.microsoft.com/office/drawing/2014/main" id="{7A3B61DD-A63D-42DB-A132-4653220E2D3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74789714"/>
          <a:ext cx="108000" cy="720000"/>
        </a:xfrm>
        <a:prstGeom prst="rect">
          <a:avLst/>
        </a:prstGeom>
      </xdr:spPr>
    </xdr:pic>
    <xdr:clientData/>
  </xdr:oneCellAnchor>
  <xdr:oneCellAnchor>
    <xdr:from>
      <xdr:col>27</xdr:col>
      <xdr:colOff>42204</xdr:colOff>
      <xdr:row>153</xdr:row>
      <xdr:rowOff>35170</xdr:rowOff>
    </xdr:from>
    <xdr:ext cx="108000" cy="720000"/>
    <xdr:pic>
      <xdr:nvPicPr>
        <xdr:cNvPr id="41" name="Imagen 40">
          <a:extLst>
            <a:ext uri="{FF2B5EF4-FFF2-40B4-BE49-F238E27FC236}">
              <a16:creationId xmlns:a16="http://schemas.microsoft.com/office/drawing/2014/main" id="{29AB8D21-0D2E-40B5-ACEE-8523993ECB0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1017504" y="74787370"/>
          <a:ext cx="108000" cy="720000"/>
        </a:xfrm>
        <a:prstGeom prst="rect">
          <a:avLst/>
        </a:prstGeom>
      </xdr:spPr>
    </xdr:pic>
    <xdr:clientData/>
  </xdr:oneCellAnchor>
  <xdr:oneCellAnchor>
    <xdr:from>
      <xdr:col>63</xdr:col>
      <xdr:colOff>42198</xdr:colOff>
      <xdr:row>153</xdr:row>
      <xdr:rowOff>35172</xdr:rowOff>
    </xdr:from>
    <xdr:ext cx="108000" cy="720000"/>
    <xdr:pic>
      <xdr:nvPicPr>
        <xdr:cNvPr id="42" name="Imagen 41">
          <a:extLst>
            <a:ext uri="{FF2B5EF4-FFF2-40B4-BE49-F238E27FC236}">
              <a16:creationId xmlns:a16="http://schemas.microsoft.com/office/drawing/2014/main" id="{0A52CFBD-1B99-42B7-AFF3-BF8A68C4A24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550838" y="74787372"/>
          <a:ext cx="108000" cy="720000"/>
        </a:xfrm>
        <a:prstGeom prst="rect">
          <a:avLst/>
        </a:prstGeom>
      </xdr:spPr>
    </xdr:pic>
    <xdr:clientData/>
  </xdr:oneCellAnchor>
  <xdr:oneCellAnchor>
    <xdr:from>
      <xdr:col>63</xdr:col>
      <xdr:colOff>316528</xdr:colOff>
      <xdr:row>153</xdr:row>
      <xdr:rowOff>37513</xdr:rowOff>
    </xdr:from>
    <xdr:ext cx="540000" cy="720000"/>
    <xdr:pic>
      <xdr:nvPicPr>
        <xdr:cNvPr id="43" name="Imagen 42">
          <a:extLst>
            <a:ext uri="{FF2B5EF4-FFF2-40B4-BE49-F238E27FC236}">
              <a16:creationId xmlns:a16="http://schemas.microsoft.com/office/drawing/2014/main" id="{DBD6554B-A308-46CA-AB62-48B8D81809F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825168" y="74789713"/>
          <a:ext cx="540000" cy="720000"/>
        </a:xfrm>
        <a:prstGeom prst="rect">
          <a:avLst/>
        </a:prstGeom>
      </xdr:spPr>
    </xdr:pic>
    <xdr:clientData/>
  </xdr:oneCellAnchor>
  <xdr:oneCellAnchor>
    <xdr:from>
      <xdr:col>34</xdr:col>
      <xdr:colOff>753525</xdr:colOff>
      <xdr:row>153</xdr:row>
      <xdr:rowOff>47409</xdr:rowOff>
    </xdr:from>
    <xdr:ext cx="720000" cy="720000"/>
    <xdr:pic>
      <xdr:nvPicPr>
        <xdr:cNvPr id="44" name="Imagen 43">
          <a:extLst>
            <a:ext uri="{FF2B5EF4-FFF2-40B4-BE49-F238E27FC236}">
              <a16:creationId xmlns:a16="http://schemas.microsoft.com/office/drawing/2014/main" id="{F7F812ED-C14A-433E-B77E-83E8465473D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527645" y="74799609"/>
          <a:ext cx="720000" cy="720000"/>
        </a:xfrm>
        <a:prstGeom prst="rect">
          <a:avLst/>
        </a:prstGeom>
      </xdr:spPr>
    </xdr:pic>
    <xdr:clientData/>
  </xdr:oneCellAnchor>
  <xdr:oneCellAnchor>
    <xdr:from>
      <xdr:col>52</xdr:col>
      <xdr:colOff>761991</xdr:colOff>
      <xdr:row>153</xdr:row>
      <xdr:rowOff>41032</xdr:rowOff>
    </xdr:from>
    <xdr:ext cx="720000" cy="720000"/>
    <xdr:pic>
      <xdr:nvPicPr>
        <xdr:cNvPr id="45" name="Imagen 44">
          <a:extLst>
            <a:ext uri="{FF2B5EF4-FFF2-40B4-BE49-F238E27FC236}">
              <a16:creationId xmlns:a16="http://schemas.microsoft.com/office/drawing/2014/main" id="{7C243CD5-525C-4C63-9F0C-54401854308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806591" y="74793232"/>
          <a:ext cx="720000" cy="720000"/>
        </a:xfrm>
        <a:prstGeom prst="rect">
          <a:avLst/>
        </a:prstGeom>
      </xdr:spPr>
    </xdr:pic>
    <xdr:clientData/>
  </xdr:oneCellAnchor>
  <xdr:oneCellAnchor>
    <xdr:from>
      <xdr:col>70</xdr:col>
      <xdr:colOff>726826</xdr:colOff>
      <xdr:row>153</xdr:row>
      <xdr:rowOff>41040</xdr:rowOff>
    </xdr:from>
    <xdr:ext cx="720000" cy="720000"/>
    <xdr:pic>
      <xdr:nvPicPr>
        <xdr:cNvPr id="46" name="Imagen 45">
          <a:extLst>
            <a:ext uri="{FF2B5EF4-FFF2-40B4-BE49-F238E27FC236}">
              <a16:creationId xmlns:a16="http://schemas.microsoft.com/office/drawing/2014/main" id="{0946ADA4-E3BC-4FDD-ADF5-2151ADBF59D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8041906" y="74793240"/>
          <a:ext cx="720000" cy="720000"/>
        </a:xfrm>
        <a:prstGeom prst="rect">
          <a:avLst/>
        </a:prstGeom>
      </xdr:spPr>
    </xdr:pic>
    <xdr:clientData/>
  </xdr:oneCellAnchor>
  <xdr:oneCellAnchor>
    <xdr:from>
      <xdr:col>17</xdr:col>
      <xdr:colOff>60960</xdr:colOff>
      <xdr:row>153</xdr:row>
      <xdr:rowOff>43180</xdr:rowOff>
    </xdr:from>
    <xdr:ext cx="108000" cy="720000"/>
    <xdr:pic>
      <xdr:nvPicPr>
        <xdr:cNvPr id="47" name="Imagen 46">
          <a:extLst>
            <a:ext uri="{FF2B5EF4-FFF2-40B4-BE49-F238E27FC236}">
              <a16:creationId xmlns:a16="http://schemas.microsoft.com/office/drawing/2014/main" id="{1D4554D5-044E-4704-9D22-D8539E3F945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74795380"/>
          <a:ext cx="108000" cy="720000"/>
        </a:xfrm>
        <a:prstGeom prst="rect">
          <a:avLst/>
        </a:prstGeom>
      </xdr:spPr>
    </xdr:pic>
    <xdr:clientData/>
  </xdr:oneCellAnchor>
  <xdr:oneCellAnchor>
    <xdr:from>
      <xdr:col>17</xdr:col>
      <xdr:colOff>204470</xdr:colOff>
      <xdr:row>153</xdr:row>
      <xdr:rowOff>51435</xdr:rowOff>
    </xdr:from>
    <xdr:ext cx="540000" cy="720000"/>
    <xdr:pic>
      <xdr:nvPicPr>
        <xdr:cNvPr id="48" name="Imagen 47">
          <a:extLst>
            <a:ext uri="{FF2B5EF4-FFF2-40B4-BE49-F238E27FC236}">
              <a16:creationId xmlns:a16="http://schemas.microsoft.com/office/drawing/2014/main" id="{3DB388DF-A2F1-4087-B23A-CDB180686AD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589250" y="74803635"/>
          <a:ext cx="540000" cy="720000"/>
        </a:xfrm>
        <a:prstGeom prst="rect">
          <a:avLst/>
        </a:prstGeom>
      </xdr:spPr>
    </xdr:pic>
    <xdr:clientData/>
  </xdr:oneCellAnchor>
  <xdr:oneCellAnchor>
    <xdr:from>
      <xdr:col>18</xdr:col>
      <xdr:colOff>5798185</xdr:colOff>
      <xdr:row>153</xdr:row>
      <xdr:rowOff>23495</xdr:rowOff>
    </xdr:from>
    <xdr:ext cx="720000" cy="720000"/>
    <xdr:pic>
      <xdr:nvPicPr>
        <xdr:cNvPr id="49" name="Imagen 48">
          <a:extLst>
            <a:ext uri="{FF2B5EF4-FFF2-40B4-BE49-F238E27FC236}">
              <a16:creationId xmlns:a16="http://schemas.microsoft.com/office/drawing/2014/main" id="{EE628F38-EC52-4331-B87B-5937620CAE3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640165" y="74775695"/>
          <a:ext cx="720000" cy="7200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14" name="Imagen 13">
          <a:extLst>
            <a:ext uri="{FF2B5EF4-FFF2-40B4-BE49-F238E27FC236}">
              <a16:creationId xmlns:a16="http://schemas.microsoft.com/office/drawing/2014/main" id="{00000000-0008-0000-04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4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4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4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4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4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400-00001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1" name="Imagen 20">
          <a:extLst>
            <a:ext uri="{FF2B5EF4-FFF2-40B4-BE49-F238E27FC236}">
              <a16:creationId xmlns:a16="http://schemas.microsoft.com/office/drawing/2014/main" id="{00000000-0008-0000-0400-00001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2" name="Imagen 21">
          <a:extLst>
            <a:ext uri="{FF2B5EF4-FFF2-40B4-BE49-F238E27FC236}">
              <a16:creationId xmlns:a16="http://schemas.microsoft.com/office/drawing/2014/main" id="{00000000-0008-0000-0400-00001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3" name="Imagen 22">
          <a:extLst>
            <a:ext uri="{FF2B5EF4-FFF2-40B4-BE49-F238E27FC236}">
              <a16:creationId xmlns:a16="http://schemas.microsoft.com/office/drawing/2014/main" id="{00000000-0008-0000-0400-00001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4" name="Imagen 23">
          <a:extLst>
            <a:ext uri="{FF2B5EF4-FFF2-40B4-BE49-F238E27FC236}">
              <a16:creationId xmlns:a16="http://schemas.microsoft.com/office/drawing/2014/main" id="{00000000-0008-0000-0400-00001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5" name="Imagen 24">
          <a:extLst>
            <a:ext uri="{FF2B5EF4-FFF2-40B4-BE49-F238E27FC236}">
              <a16:creationId xmlns:a16="http://schemas.microsoft.com/office/drawing/2014/main" id="{00000000-0008-0000-04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400-00001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400-00001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8" name="Imagen 27">
          <a:extLst>
            <a:ext uri="{FF2B5EF4-FFF2-40B4-BE49-F238E27FC236}">
              <a16:creationId xmlns:a16="http://schemas.microsoft.com/office/drawing/2014/main" id="{00000000-0008-0000-0400-00001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2" name="Imagen 1">
          <a:extLst>
            <a:ext uri="{FF2B5EF4-FFF2-40B4-BE49-F238E27FC236}">
              <a16:creationId xmlns:a16="http://schemas.microsoft.com/office/drawing/2014/main" id="{0A19F7BC-576D-4900-92EE-9F35B8F07AF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85667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 name="Imagen 2">
          <a:extLst>
            <a:ext uri="{FF2B5EF4-FFF2-40B4-BE49-F238E27FC236}">
              <a16:creationId xmlns:a16="http://schemas.microsoft.com/office/drawing/2014/main" id="{F827E85E-2FA6-4F6B-87C7-24A8FBE94B8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4" name="Imagen 3">
          <a:extLst>
            <a:ext uri="{FF2B5EF4-FFF2-40B4-BE49-F238E27FC236}">
              <a16:creationId xmlns:a16="http://schemas.microsoft.com/office/drawing/2014/main" id="{1D5B47BC-5533-4E31-AE4E-22BBC0ECB5F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301647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5" name="Imagen 4">
          <a:extLst>
            <a:ext uri="{FF2B5EF4-FFF2-40B4-BE49-F238E27FC236}">
              <a16:creationId xmlns:a16="http://schemas.microsoft.com/office/drawing/2014/main" id="{48ED8D2E-0AE0-48D5-8FBB-B03F39BD7C7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800393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6" name="Imagen 5">
          <a:extLst>
            <a:ext uri="{FF2B5EF4-FFF2-40B4-BE49-F238E27FC236}">
              <a16:creationId xmlns:a16="http://schemas.microsoft.com/office/drawing/2014/main" id="{25CC78B2-8B8C-403D-9FE1-EED91705F0A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828632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7" name="Imagen 6">
          <a:extLst>
            <a:ext uri="{FF2B5EF4-FFF2-40B4-BE49-F238E27FC236}">
              <a16:creationId xmlns:a16="http://schemas.microsoft.com/office/drawing/2014/main" id="{040F47A3-55FF-4782-877C-0938D12F760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8" name="Imagen 7">
          <a:extLst>
            <a:ext uri="{FF2B5EF4-FFF2-40B4-BE49-F238E27FC236}">
              <a16:creationId xmlns:a16="http://schemas.microsoft.com/office/drawing/2014/main" id="{50B2D0BE-FB76-422E-A740-B739AB22B86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273200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9" name="Imagen 8">
          <a:extLst>
            <a:ext uri="{FF2B5EF4-FFF2-40B4-BE49-F238E27FC236}">
              <a16:creationId xmlns:a16="http://schemas.microsoft.com/office/drawing/2014/main" id="{DF2D5C98-4D57-4DFE-9C96-464F938F345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327295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0" name="Imagen 9">
          <a:extLst>
            <a:ext uri="{FF2B5EF4-FFF2-40B4-BE49-F238E27FC236}">
              <a16:creationId xmlns:a16="http://schemas.microsoft.com/office/drawing/2014/main" id="{40783DAA-A9FA-4C9F-9D06-60C36AF93BA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354728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1" name="Imagen 10">
          <a:extLst>
            <a:ext uri="{FF2B5EF4-FFF2-40B4-BE49-F238E27FC236}">
              <a16:creationId xmlns:a16="http://schemas.microsoft.com/office/drawing/2014/main" id="{26A63B45-E6E4-494F-982B-532A6B65113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924976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2" name="Imagen 11">
          <a:extLst>
            <a:ext uri="{FF2B5EF4-FFF2-40B4-BE49-F238E27FC236}">
              <a16:creationId xmlns:a16="http://schemas.microsoft.com/office/drawing/2014/main" id="{09E1A55C-10FE-4CB6-B194-8E6E71A37A1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452871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3" name="Imagen 12">
          <a:extLst>
            <a:ext uri="{FF2B5EF4-FFF2-40B4-BE49-F238E27FC236}">
              <a16:creationId xmlns:a16="http://schemas.microsoft.com/office/drawing/2014/main" id="{0EBCFEAE-0E3A-49C5-81EC-36C9252C2F8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976402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4" name="Imagen 13">
          <a:extLst>
            <a:ext uri="{FF2B5EF4-FFF2-40B4-BE49-F238E27FC236}">
              <a16:creationId xmlns:a16="http://schemas.microsoft.com/office/drawing/2014/main" id="{D601E99E-954B-494A-A3FE-B93CA3D2F6D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77340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5" name="Imagen 14">
          <a:extLst>
            <a:ext uri="{FF2B5EF4-FFF2-40B4-BE49-F238E27FC236}">
              <a16:creationId xmlns:a16="http://schemas.microsoft.com/office/drawing/2014/main" id="{E1C7A5BE-8B4B-47A5-B3B9-0B416159235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91691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6" name="Imagen 15">
          <a:extLst>
            <a:ext uri="{FF2B5EF4-FFF2-40B4-BE49-F238E27FC236}">
              <a16:creationId xmlns:a16="http://schemas.microsoft.com/office/drawing/2014/main" id="{550879E1-3A05-43C2-A97E-A1F814C6228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967825" y="229235"/>
          <a:ext cx="720000" cy="720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27</xdr:col>
      <xdr:colOff>326679</xdr:colOff>
      <xdr:row>309</xdr:row>
      <xdr:rowOff>35229</xdr:rowOff>
    </xdr:from>
    <xdr:ext cx="540000" cy="720000"/>
    <xdr:pic>
      <xdr:nvPicPr>
        <xdr:cNvPr id="2" name="Imagen 1">
          <a:extLst>
            <a:ext uri="{FF2B5EF4-FFF2-40B4-BE49-F238E27FC236}">
              <a16:creationId xmlns:a16="http://schemas.microsoft.com/office/drawing/2014/main" id="{2F6B906F-E3B2-44D7-AEDF-AABE3EEF2AD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3580359" y="145295289"/>
          <a:ext cx="540000" cy="720000"/>
        </a:xfrm>
        <a:prstGeom prst="rect">
          <a:avLst/>
        </a:prstGeom>
      </xdr:spPr>
    </xdr:pic>
    <xdr:clientData/>
  </xdr:oneCellAnchor>
  <xdr:oneCellAnchor>
    <xdr:from>
      <xdr:col>45</xdr:col>
      <xdr:colOff>43659</xdr:colOff>
      <xdr:row>309</xdr:row>
      <xdr:rowOff>40743</xdr:rowOff>
    </xdr:from>
    <xdr:ext cx="108000" cy="720000"/>
    <xdr:pic>
      <xdr:nvPicPr>
        <xdr:cNvPr id="3" name="Imagen 2">
          <a:extLst>
            <a:ext uri="{FF2B5EF4-FFF2-40B4-BE49-F238E27FC236}">
              <a16:creationId xmlns:a16="http://schemas.microsoft.com/office/drawing/2014/main" id="{AEB0CA3E-765D-4DF4-9FC6-6907AE5C7A9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8567819" y="145300803"/>
          <a:ext cx="108000" cy="720000"/>
        </a:xfrm>
        <a:prstGeom prst="rect">
          <a:avLst/>
        </a:prstGeom>
      </xdr:spPr>
    </xdr:pic>
    <xdr:clientData/>
  </xdr:oneCellAnchor>
  <xdr:oneCellAnchor>
    <xdr:from>
      <xdr:col>45</xdr:col>
      <xdr:colOff>326040</xdr:colOff>
      <xdr:row>309</xdr:row>
      <xdr:rowOff>37375</xdr:rowOff>
    </xdr:from>
    <xdr:ext cx="540000" cy="720000"/>
    <xdr:pic>
      <xdr:nvPicPr>
        <xdr:cNvPr id="4" name="Imagen 3">
          <a:extLst>
            <a:ext uri="{FF2B5EF4-FFF2-40B4-BE49-F238E27FC236}">
              <a16:creationId xmlns:a16="http://schemas.microsoft.com/office/drawing/2014/main" id="{D66FE6D5-7796-4679-863F-92F2FFB9F30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8850200" y="145297435"/>
          <a:ext cx="540000" cy="720000"/>
        </a:xfrm>
        <a:prstGeom prst="rect">
          <a:avLst/>
        </a:prstGeom>
      </xdr:spPr>
    </xdr:pic>
    <xdr:clientData/>
  </xdr:oneCellAnchor>
  <xdr:oneCellAnchor>
    <xdr:from>
      <xdr:col>27</xdr:col>
      <xdr:colOff>42204</xdr:colOff>
      <xdr:row>309</xdr:row>
      <xdr:rowOff>35170</xdr:rowOff>
    </xdr:from>
    <xdr:ext cx="108000" cy="720000"/>
    <xdr:pic>
      <xdr:nvPicPr>
        <xdr:cNvPr id="5" name="Imagen 4">
          <a:extLst>
            <a:ext uri="{FF2B5EF4-FFF2-40B4-BE49-F238E27FC236}">
              <a16:creationId xmlns:a16="http://schemas.microsoft.com/office/drawing/2014/main" id="{5663A2BB-B1D3-4FA6-94CB-6B66740A7C4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3295884" y="145295230"/>
          <a:ext cx="108000" cy="720000"/>
        </a:xfrm>
        <a:prstGeom prst="rect">
          <a:avLst/>
        </a:prstGeom>
      </xdr:spPr>
    </xdr:pic>
    <xdr:clientData/>
  </xdr:oneCellAnchor>
  <xdr:oneCellAnchor>
    <xdr:from>
      <xdr:col>63</xdr:col>
      <xdr:colOff>42198</xdr:colOff>
      <xdr:row>309</xdr:row>
      <xdr:rowOff>35172</xdr:rowOff>
    </xdr:from>
    <xdr:ext cx="108000" cy="720000"/>
    <xdr:pic>
      <xdr:nvPicPr>
        <xdr:cNvPr id="6" name="Imagen 5">
          <a:extLst>
            <a:ext uri="{FF2B5EF4-FFF2-40B4-BE49-F238E27FC236}">
              <a16:creationId xmlns:a16="http://schemas.microsoft.com/office/drawing/2014/main" id="{C6AC4D7D-9129-4B2B-B894-0F4378CE271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63836838" y="145295232"/>
          <a:ext cx="108000" cy="720000"/>
        </a:xfrm>
        <a:prstGeom prst="rect">
          <a:avLst/>
        </a:prstGeom>
      </xdr:spPr>
    </xdr:pic>
    <xdr:clientData/>
  </xdr:oneCellAnchor>
  <xdr:oneCellAnchor>
    <xdr:from>
      <xdr:col>63</xdr:col>
      <xdr:colOff>316528</xdr:colOff>
      <xdr:row>309</xdr:row>
      <xdr:rowOff>37513</xdr:rowOff>
    </xdr:from>
    <xdr:ext cx="540000" cy="720000"/>
    <xdr:pic>
      <xdr:nvPicPr>
        <xdr:cNvPr id="7" name="Imagen 6">
          <a:extLst>
            <a:ext uri="{FF2B5EF4-FFF2-40B4-BE49-F238E27FC236}">
              <a16:creationId xmlns:a16="http://schemas.microsoft.com/office/drawing/2014/main" id="{AF121CE6-A1BF-4F44-84E7-D52A494ACCB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4111168" y="145297573"/>
          <a:ext cx="540000" cy="720000"/>
        </a:xfrm>
        <a:prstGeom prst="rect">
          <a:avLst/>
        </a:prstGeom>
      </xdr:spPr>
    </xdr:pic>
    <xdr:clientData/>
  </xdr:oneCellAnchor>
  <xdr:oneCellAnchor>
    <xdr:from>
      <xdr:col>34</xdr:col>
      <xdr:colOff>753525</xdr:colOff>
      <xdr:row>309</xdr:row>
      <xdr:rowOff>47409</xdr:rowOff>
    </xdr:from>
    <xdr:ext cx="720000" cy="720000"/>
    <xdr:pic>
      <xdr:nvPicPr>
        <xdr:cNvPr id="8" name="Imagen 7">
          <a:extLst>
            <a:ext uri="{FF2B5EF4-FFF2-40B4-BE49-F238E27FC236}">
              <a16:creationId xmlns:a16="http://schemas.microsoft.com/office/drawing/2014/main" id="{1D63397D-D672-47D1-B447-2C4FEAE1D87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9813645" y="145307469"/>
          <a:ext cx="720000" cy="720000"/>
        </a:xfrm>
        <a:prstGeom prst="rect">
          <a:avLst/>
        </a:prstGeom>
      </xdr:spPr>
    </xdr:pic>
    <xdr:clientData/>
  </xdr:oneCellAnchor>
  <xdr:oneCellAnchor>
    <xdr:from>
      <xdr:col>52</xdr:col>
      <xdr:colOff>761991</xdr:colOff>
      <xdr:row>309</xdr:row>
      <xdr:rowOff>41032</xdr:rowOff>
    </xdr:from>
    <xdr:ext cx="720000" cy="720000"/>
    <xdr:pic>
      <xdr:nvPicPr>
        <xdr:cNvPr id="9" name="Imagen 8">
          <a:extLst>
            <a:ext uri="{FF2B5EF4-FFF2-40B4-BE49-F238E27FC236}">
              <a16:creationId xmlns:a16="http://schemas.microsoft.com/office/drawing/2014/main" id="{2B9A2A1E-C949-4439-97E8-D2C135A68F9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5092591" y="145301092"/>
          <a:ext cx="720000" cy="720000"/>
        </a:xfrm>
        <a:prstGeom prst="rect">
          <a:avLst/>
        </a:prstGeom>
      </xdr:spPr>
    </xdr:pic>
    <xdr:clientData/>
  </xdr:oneCellAnchor>
  <xdr:oneCellAnchor>
    <xdr:from>
      <xdr:col>70</xdr:col>
      <xdr:colOff>726826</xdr:colOff>
      <xdr:row>309</xdr:row>
      <xdr:rowOff>41040</xdr:rowOff>
    </xdr:from>
    <xdr:ext cx="720000" cy="720000"/>
    <xdr:pic>
      <xdr:nvPicPr>
        <xdr:cNvPr id="10" name="Imagen 9">
          <a:extLst>
            <a:ext uri="{FF2B5EF4-FFF2-40B4-BE49-F238E27FC236}">
              <a16:creationId xmlns:a16="http://schemas.microsoft.com/office/drawing/2014/main" id="{B22236EC-7D5A-4A7C-9932-E9027861B1F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0327906" y="145301100"/>
          <a:ext cx="720000" cy="720000"/>
        </a:xfrm>
        <a:prstGeom prst="rect">
          <a:avLst/>
        </a:prstGeom>
      </xdr:spPr>
    </xdr:pic>
    <xdr:clientData/>
  </xdr:oneCellAnchor>
  <xdr:oneCellAnchor>
    <xdr:from>
      <xdr:col>8</xdr:col>
      <xdr:colOff>177165</xdr:colOff>
      <xdr:row>1</xdr:row>
      <xdr:rowOff>36195</xdr:rowOff>
    </xdr:from>
    <xdr:ext cx="720000" cy="720000"/>
    <xdr:pic>
      <xdr:nvPicPr>
        <xdr:cNvPr id="11" name="Imagen 10">
          <a:extLst>
            <a:ext uri="{FF2B5EF4-FFF2-40B4-BE49-F238E27FC236}">
              <a16:creationId xmlns:a16="http://schemas.microsoft.com/office/drawing/2014/main" id="{9AC00169-02E0-4D78-AD46-930F782E75E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85667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12" name="Imagen 11">
          <a:extLst>
            <a:ext uri="{FF2B5EF4-FFF2-40B4-BE49-F238E27FC236}">
              <a16:creationId xmlns:a16="http://schemas.microsoft.com/office/drawing/2014/main" id="{54F82432-75A1-49E8-B5FC-AF27191701E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13" name="Imagen 12">
          <a:extLst>
            <a:ext uri="{FF2B5EF4-FFF2-40B4-BE49-F238E27FC236}">
              <a16:creationId xmlns:a16="http://schemas.microsoft.com/office/drawing/2014/main" id="{E68E97F5-B8A8-498E-AACF-BA5145087C4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358035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FDB6FF43-3D51-4982-BE38-15B3DDE0967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85678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15" name="Imagen 14">
          <a:extLst>
            <a:ext uri="{FF2B5EF4-FFF2-40B4-BE49-F238E27FC236}">
              <a16:creationId xmlns:a16="http://schemas.microsoft.com/office/drawing/2014/main" id="{0B979360-63E5-4CA0-B751-AE6DEA549C7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88502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16" name="Imagen 15">
          <a:extLst>
            <a:ext uri="{FF2B5EF4-FFF2-40B4-BE49-F238E27FC236}">
              <a16:creationId xmlns:a16="http://schemas.microsoft.com/office/drawing/2014/main" id="{E78AEB8D-64DE-4571-9B28-287DDFA7B94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17" name="Imagen 16">
          <a:extLst>
            <a:ext uri="{FF2B5EF4-FFF2-40B4-BE49-F238E27FC236}">
              <a16:creationId xmlns:a16="http://schemas.microsoft.com/office/drawing/2014/main" id="{5231B821-0B6D-49A4-A93B-1E49EE9DFEB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329588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18" name="Imagen 17">
          <a:extLst>
            <a:ext uri="{FF2B5EF4-FFF2-40B4-BE49-F238E27FC236}">
              <a16:creationId xmlns:a16="http://schemas.microsoft.com/office/drawing/2014/main" id="{EFE1D576-5B33-4A0C-BF9D-06901B5D3E0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638368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9" name="Imagen 18">
          <a:extLst>
            <a:ext uri="{FF2B5EF4-FFF2-40B4-BE49-F238E27FC236}">
              <a16:creationId xmlns:a16="http://schemas.microsoft.com/office/drawing/2014/main" id="{D0937193-209C-4C45-BDC1-C2189E46050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41111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20" name="Imagen 19">
          <a:extLst>
            <a:ext uri="{FF2B5EF4-FFF2-40B4-BE49-F238E27FC236}">
              <a16:creationId xmlns:a16="http://schemas.microsoft.com/office/drawing/2014/main" id="{A8F8DE82-CADA-4753-8C10-23B8305A5CD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98136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21" name="Imagen 20">
          <a:extLst>
            <a:ext uri="{FF2B5EF4-FFF2-40B4-BE49-F238E27FC236}">
              <a16:creationId xmlns:a16="http://schemas.microsoft.com/office/drawing/2014/main" id="{39D417D9-FA7C-48A6-BC11-DE1410560B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509259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22" name="Imagen 21">
          <a:extLst>
            <a:ext uri="{FF2B5EF4-FFF2-40B4-BE49-F238E27FC236}">
              <a16:creationId xmlns:a16="http://schemas.microsoft.com/office/drawing/2014/main" id="{B1F662D9-7DD3-4811-B50A-8F8B07B018E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032790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23" name="Imagen 22">
          <a:extLst>
            <a:ext uri="{FF2B5EF4-FFF2-40B4-BE49-F238E27FC236}">
              <a16:creationId xmlns:a16="http://schemas.microsoft.com/office/drawing/2014/main" id="{AEAD51ED-DFF3-43D1-BFD2-334FA4847D5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81127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24" name="Imagen 23">
          <a:extLst>
            <a:ext uri="{FF2B5EF4-FFF2-40B4-BE49-F238E27FC236}">
              <a16:creationId xmlns:a16="http://schemas.microsoft.com/office/drawing/2014/main" id="{38F02A2D-68DF-43A8-9032-39A443114F8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82562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5" name="Imagen 24">
          <a:extLst>
            <a:ext uri="{FF2B5EF4-FFF2-40B4-BE49-F238E27FC236}">
              <a16:creationId xmlns:a16="http://schemas.microsoft.com/office/drawing/2014/main" id="{75E6AA6A-0C31-436C-851C-C44EEB50EF9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4307165" y="229235"/>
          <a:ext cx="720000" cy="720000"/>
        </a:xfrm>
        <a:prstGeom prst="rect">
          <a:avLst/>
        </a:prstGeom>
      </xdr:spPr>
    </xdr:pic>
    <xdr:clientData/>
  </xdr:oneCellAnchor>
  <xdr:oneCellAnchor>
    <xdr:from>
      <xdr:col>8</xdr:col>
      <xdr:colOff>177165</xdr:colOff>
      <xdr:row>67</xdr:row>
      <xdr:rowOff>36195</xdr:rowOff>
    </xdr:from>
    <xdr:ext cx="720000" cy="720000"/>
    <xdr:pic>
      <xdr:nvPicPr>
        <xdr:cNvPr id="26" name="Imagen 25">
          <a:extLst>
            <a:ext uri="{FF2B5EF4-FFF2-40B4-BE49-F238E27FC236}">
              <a16:creationId xmlns:a16="http://schemas.microsoft.com/office/drawing/2014/main" id="{60393D06-2AAD-4A8A-82A0-35044A3F68B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8566785" y="30889575"/>
          <a:ext cx="720000" cy="720000"/>
        </a:xfrm>
        <a:prstGeom prst="rect">
          <a:avLst/>
        </a:prstGeom>
      </xdr:spPr>
    </xdr:pic>
    <xdr:clientData/>
  </xdr:oneCellAnchor>
  <xdr:oneCellAnchor>
    <xdr:from>
      <xdr:col>1</xdr:col>
      <xdr:colOff>323850</xdr:colOff>
      <xdr:row>67</xdr:row>
      <xdr:rowOff>36195</xdr:rowOff>
    </xdr:from>
    <xdr:ext cx="540000" cy="720000"/>
    <xdr:pic>
      <xdr:nvPicPr>
        <xdr:cNvPr id="27" name="Imagen 26">
          <a:extLst>
            <a:ext uri="{FF2B5EF4-FFF2-40B4-BE49-F238E27FC236}">
              <a16:creationId xmlns:a16="http://schemas.microsoft.com/office/drawing/2014/main" id="{9D892907-2A13-408B-B3B7-985B320B2D3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06730" y="30889575"/>
          <a:ext cx="540000" cy="720000"/>
        </a:xfrm>
        <a:prstGeom prst="rect">
          <a:avLst/>
        </a:prstGeom>
      </xdr:spPr>
    </xdr:pic>
    <xdr:clientData/>
  </xdr:oneCellAnchor>
  <xdr:oneCellAnchor>
    <xdr:from>
      <xdr:col>27</xdr:col>
      <xdr:colOff>326679</xdr:colOff>
      <xdr:row>67</xdr:row>
      <xdr:rowOff>35229</xdr:rowOff>
    </xdr:from>
    <xdr:ext cx="540000" cy="720000"/>
    <xdr:pic>
      <xdr:nvPicPr>
        <xdr:cNvPr id="28" name="Imagen 27">
          <a:extLst>
            <a:ext uri="{FF2B5EF4-FFF2-40B4-BE49-F238E27FC236}">
              <a16:creationId xmlns:a16="http://schemas.microsoft.com/office/drawing/2014/main" id="{44332204-4D0E-4690-B4FB-E5FE5F61A22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3580359" y="30888609"/>
          <a:ext cx="540000" cy="720000"/>
        </a:xfrm>
        <a:prstGeom prst="rect">
          <a:avLst/>
        </a:prstGeom>
      </xdr:spPr>
    </xdr:pic>
    <xdr:clientData/>
  </xdr:oneCellAnchor>
  <xdr:oneCellAnchor>
    <xdr:from>
      <xdr:col>45</xdr:col>
      <xdr:colOff>43659</xdr:colOff>
      <xdr:row>67</xdr:row>
      <xdr:rowOff>40743</xdr:rowOff>
    </xdr:from>
    <xdr:ext cx="108000" cy="720000"/>
    <xdr:pic>
      <xdr:nvPicPr>
        <xdr:cNvPr id="29" name="Imagen 28">
          <a:extLst>
            <a:ext uri="{FF2B5EF4-FFF2-40B4-BE49-F238E27FC236}">
              <a16:creationId xmlns:a16="http://schemas.microsoft.com/office/drawing/2014/main" id="{A6D62C85-C50E-45B4-89C9-E56C3F56F46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8567819" y="30894123"/>
          <a:ext cx="108000" cy="720000"/>
        </a:xfrm>
        <a:prstGeom prst="rect">
          <a:avLst/>
        </a:prstGeom>
      </xdr:spPr>
    </xdr:pic>
    <xdr:clientData/>
  </xdr:oneCellAnchor>
  <xdr:oneCellAnchor>
    <xdr:from>
      <xdr:col>45</xdr:col>
      <xdr:colOff>326040</xdr:colOff>
      <xdr:row>67</xdr:row>
      <xdr:rowOff>37375</xdr:rowOff>
    </xdr:from>
    <xdr:ext cx="540000" cy="720000"/>
    <xdr:pic>
      <xdr:nvPicPr>
        <xdr:cNvPr id="30" name="Imagen 29">
          <a:extLst>
            <a:ext uri="{FF2B5EF4-FFF2-40B4-BE49-F238E27FC236}">
              <a16:creationId xmlns:a16="http://schemas.microsoft.com/office/drawing/2014/main" id="{A9ACC596-376F-435A-BAEC-BA6FC57FB1F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8850200" y="30890755"/>
          <a:ext cx="540000" cy="720000"/>
        </a:xfrm>
        <a:prstGeom prst="rect">
          <a:avLst/>
        </a:prstGeom>
      </xdr:spPr>
    </xdr:pic>
    <xdr:clientData/>
  </xdr:oneCellAnchor>
  <xdr:oneCellAnchor>
    <xdr:from>
      <xdr:col>1</xdr:col>
      <xdr:colOff>44548</xdr:colOff>
      <xdr:row>67</xdr:row>
      <xdr:rowOff>37514</xdr:rowOff>
    </xdr:from>
    <xdr:ext cx="108000" cy="720000"/>
    <xdr:pic>
      <xdr:nvPicPr>
        <xdr:cNvPr id="31" name="Imagen 30">
          <a:extLst>
            <a:ext uri="{FF2B5EF4-FFF2-40B4-BE49-F238E27FC236}">
              <a16:creationId xmlns:a16="http://schemas.microsoft.com/office/drawing/2014/main" id="{750A4407-FFA6-4843-927D-31B6B6A20D0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27428" y="30890894"/>
          <a:ext cx="108000" cy="720000"/>
        </a:xfrm>
        <a:prstGeom prst="rect">
          <a:avLst/>
        </a:prstGeom>
      </xdr:spPr>
    </xdr:pic>
    <xdr:clientData/>
  </xdr:oneCellAnchor>
  <xdr:oneCellAnchor>
    <xdr:from>
      <xdr:col>27</xdr:col>
      <xdr:colOff>42204</xdr:colOff>
      <xdr:row>67</xdr:row>
      <xdr:rowOff>35170</xdr:rowOff>
    </xdr:from>
    <xdr:ext cx="108000" cy="720000"/>
    <xdr:pic>
      <xdr:nvPicPr>
        <xdr:cNvPr id="32" name="Imagen 31">
          <a:extLst>
            <a:ext uri="{FF2B5EF4-FFF2-40B4-BE49-F238E27FC236}">
              <a16:creationId xmlns:a16="http://schemas.microsoft.com/office/drawing/2014/main" id="{EEE48F5E-4897-4AFB-960B-CFA1930A142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3295884" y="30888550"/>
          <a:ext cx="108000" cy="720000"/>
        </a:xfrm>
        <a:prstGeom prst="rect">
          <a:avLst/>
        </a:prstGeom>
      </xdr:spPr>
    </xdr:pic>
    <xdr:clientData/>
  </xdr:oneCellAnchor>
  <xdr:oneCellAnchor>
    <xdr:from>
      <xdr:col>63</xdr:col>
      <xdr:colOff>42198</xdr:colOff>
      <xdr:row>67</xdr:row>
      <xdr:rowOff>35172</xdr:rowOff>
    </xdr:from>
    <xdr:ext cx="108000" cy="720000"/>
    <xdr:pic>
      <xdr:nvPicPr>
        <xdr:cNvPr id="33" name="Imagen 32">
          <a:extLst>
            <a:ext uri="{FF2B5EF4-FFF2-40B4-BE49-F238E27FC236}">
              <a16:creationId xmlns:a16="http://schemas.microsoft.com/office/drawing/2014/main" id="{85E6918E-33F2-4DDA-B952-D5B99EEFDAE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63836838" y="30888552"/>
          <a:ext cx="108000" cy="720000"/>
        </a:xfrm>
        <a:prstGeom prst="rect">
          <a:avLst/>
        </a:prstGeom>
      </xdr:spPr>
    </xdr:pic>
    <xdr:clientData/>
  </xdr:oneCellAnchor>
  <xdr:oneCellAnchor>
    <xdr:from>
      <xdr:col>63</xdr:col>
      <xdr:colOff>316528</xdr:colOff>
      <xdr:row>67</xdr:row>
      <xdr:rowOff>37513</xdr:rowOff>
    </xdr:from>
    <xdr:ext cx="540000" cy="720000"/>
    <xdr:pic>
      <xdr:nvPicPr>
        <xdr:cNvPr id="34" name="Imagen 33">
          <a:extLst>
            <a:ext uri="{FF2B5EF4-FFF2-40B4-BE49-F238E27FC236}">
              <a16:creationId xmlns:a16="http://schemas.microsoft.com/office/drawing/2014/main" id="{4C81BCB0-D8F2-4C82-9658-5283A74E15F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4111168" y="30890893"/>
          <a:ext cx="540000" cy="720000"/>
        </a:xfrm>
        <a:prstGeom prst="rect">
          <a:avLst/>
        </a:prstGeom>
      </xdr:spPr>
    </xdr:pic>
    <xdr:clientData/>
  </xdr:oneCellAnchor>
  <xdr:oneCellAnchor>
    <xdr:from>
      <xdr:col>34</xdr:col>
      <xdr:colOff>753525</xdr:colOff>
      <xdr:row>67</xdr:row>
      <xdr:rowOff>47409</xdr:rowOff>
    </xdr:from>
    <xdr:ext cx="720000" cy="720000"/>
    <xdr:pic>
      <xdr:nvPicPr>
        <xdr:cNvPr id="35" name="Imagen 34">
          <a:extLst>
            <a:ext uri="{FF2B5EF4-FFF2-40B4-BE49-F238E27FC236}">
              <a16:creationId xmlns:a16="http://schemas.microsoft.com/office/drawing/2014/main" id="{48472957-53D0-465B-A835-CB32CABE44E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9813645" y="30900789"/>
          <a:ext cx="720000" cy="720000"/>
        </a:xfrm>
        <a:prstGeom prst="rect">
          <a:avLst/>
        </a:prstGeom>
      </xdr:spPr>
    </xdr:pic>
    <xdr:clientData/>
  </xdr:oneCellAnchor>
  <xdr:oneCellAnchor>
    <xdr:from>
      <xdr:col>52</xdr:col>
      <xdr:colOff>761991</xdr:colOff>
      <xdr:row>67</xdr:row>
      <xdr:rowOff>41032</xdr:rowOff>
    </xdr:from>
    <xdr:ext cx="720000" cy="720000"/>
    <xdr:pic>
      <xdr:nvPicPr>
        <xdr:cNvPr id="36" name="Imagen 35">
          <a:extLst>
            <a:ext uri="{FF2B5EF4-FFF2-40B4-BE49-F238E27FC236}">
              <a16:creationId xmlns:a16="http://schemas.microsoft.com/office/drawing/2014/main" id="{CB8F6064-04FD-4030-BC3D-370E56C9A03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5092591" y="30894412"/>
          <a:ext cx="720000" cy="720000"/>
        </a:xfrm>
        <a:prstGeom prst="rect">
          <a:avLst/>
        </a:prstGeom>
      </xdr:spPr>
    </xdr:pic>
    <xdr:clientData/>
  </xdr:oneCellAnchor>
  <xdr:oneCellAnchor>
    <xdr:from>
      <xdr:col>70</xdr:col>
      <xdr:colOff>726826</xdr:colOff>
      <xdr:row>67</xdr:row>
      <xdr:rowOff>41040</xdr:rowOff>
    </xdr:from>
    <xdr:ext cx="720000" cy="720000"/>
    <xdr:pic>
      <xdr:nvPicPr>
        <xdr:cNvPr id="37" name="Imagen 36">
          <a:extLst>
            <a:ext uri="{FF2B5EF4-FFF2-40B4-BE49-F238E27FC236}">
              <a16:creationId xmlns:a16="http://schemas.microsoft.com/office/drawing/2014/main" id="{88D0CA9E-EC9B-4D96-A469-6315B46E9D8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0327906" y="30894420"/>
          <a:ext cx="720000" cy="720000"/>
        </a:xfrm>
        <a:prstGeom prst="rect">
          <a:avLst/>
        </a:prstGeom>
      </xdr:spPr>
    </xdr:pic>
    <xdr:clientData/>
  </xdr:oneCellAnchor>
  <xdr:oneCellAnchor>
    <xdr:from>
      <xdr:col>17</xdr:col>
      <xdr:colOff>60960</xdr:colOff>
      <xdr:row>67</xdr:row>
      <xdr:rowOff>43180</xdr:rowOff>
    </xdr:from>
    <xdr:ext cx="108000" cy="720000"/>
    <xdr:pic>
      <xdr:nvPicPr>
        <xdr:cNvPr id="38" name="Imagen 37">
          <a:extLst>
            <a:ext uri="{FF2B5EF4-FFF2-40B4-BE49-F238E27FC236}">
              <a16:creationId xmlns:a16="http://schemas.microsoft.com/office/drawing/2014/main" id="{1ECFBA5F-3832-43E7-ABB3-52576F813E9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8112740" y="30896560"/>
          <a:ext cx="108000" cy="720000"/>
        </a:xfrm>
        <a:prstGeom prst="rect">
          <a:avLst/>
        </a:prstGeom>
      </xdr:spPr>
    </xdr:pic>
    <xdr:clientData/>
  </xdr:oneCellAnchor>
  <xdr:oneCellAnchor>
    <xdr:from>
      <xdr:col>17</xdr:col>
      <xdr:colOff>204470</xdr:colOff>
      <xdr:row>67</xdr:row>
      <xdr:rowOff>51435</xdr:rowOff>
    </xdr:from>
    <xdr:ext cx="540000" cy="720000"/>
    <xdr:pic>
      <xdr:nvPicPr>
        <xdr:cNvPr id="39" name="Imagen 38">
          <a:extLst>
            <a:ext uri="{FF2B5EF4-FFF2-40B4-BE49-F238E27FC236}">
              <a16:creationId xmlns:a16="http://schemas.microsoft.com/office/drawing/2014/main" id="{D796B8D1-7FF7-4AC0-9FC7-47FA7646F88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8256250" y="30904815"/>
          <a:ext cx="540000" cy="720000"/>
        </a:xfrm>
        <a:prstGeom prst="rect">
          <a:avLst/>
        </a:prstGeom>
      </xdr:spPr>
    </xdr:pic>
    <xdr:clientData/>
  </xdr:oneCellAnchor>
  <xdr:oneCellAnchor>
    <xdr:from>
      <xdr:col>18</xdr:col>
      <xdr:colOff>5798185</xdr:colOff>
      <xdr:row>67</xdr:row>
      <xdr:rowOff>23495</xdr:rowOff>
    </xdr:from>
    <xdr:ext cx="720000" cy="720000"/>
    <xdr:pic>
      <xdr:nvPicPr>
        <xdr:cNvPr id="40" name="Imagen 39">
          <a:extLst>
            <a:ext uri="{FF2B5EF4-FFF2-40B4-BE49-F238E27FC236}">
              <a16:creationId xmlns:a16="http://schemas.microsoft.com/office/drawing/2014/main" id="{DAE53F93-BD8F-4924-8362-92BD9FCA75C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4307165" y="30876875"/>
          <a:ext cx="720000" cy="720000"/>
        </a:xfrm>
        <a:prstGeom prst="rect">
          <a:avLst/>
        </a:prstGeom>
      </xdr:spPr>
    </xdr:pic>
    <xdr:clientData/>
  </xdr:oneCellAnchor>
  <xdr:oneCellAnchor>
    <xdr:from>
      <xdr:col>8</xdr:col>
      <xdr:colOff>177165</xdr:colOff>
      <xdr:row>161</xdr:row>
      <xdr:rowOff>36195</xdr:rowOff>
    </xdr:from>
    <xdr:ext cx="720000" cy="720000"/>
    <xdr:pic>
      <xdr:nvPicPr>
        <xdr:cNvPr id="41" name="Imagen 40">
          <a:extLst>
            <a:ext uri="{FF2B5EF4-FFF2-40B4-BE49-F238E27FC236}">
              <a16:creationId xmlns:a16="http://schemas.microsoft.com/office/drawing/2014/main" id="{E280D9CB-B11E-4705-8E5C-E0AF5043497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8566785" y="75832335"/>
          <a:ext cx="720000" cy="720000"/>
        </a:xfrm>
        <a:prstGeom prst="rect">
          <a:avLst/>
        </a:prstGeom>
      </xdr:spPr>
    </xdr:pic>
    <xdr:clientData/>
  </xdr:oneCellAnchor>
  <xdr:oneCellAnchor>
    <xdr:from>
      <xdr:col>1</xdr:col>
      <xdr:colOff>323850</xdr:colOff>
      <xdr:row>161</xdr:row>
      <xdr:rowOff>36195</xdr:rowOff>
    </xdr:from>
    <xdr:ext cx="540000" cy="720000"/>
    <xdr:pic>
      <xdr:nvPicPr>
        <xdr:cNvPr id="42" name="Imagen 41">
          <a:extLst>
            <a:ext uri="{FF2B5EF4-FFF2-40B4-BE49-F238E27FC236}">
              <a16:creationId xmlns:a16="http://schemas.microsoft.com/office/drawing/2014/main" id="{C33671D1-55E3-40D3-A4C6-4242F4F89D8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06730" y="75832335"/>
          <a:ext cx="540000" cy="720000"/>
        </a:xfrm>
        <a:prstGeom prst="rect">
          <a:avLst/>
        </a:prstGeom>
      </xdr:spPr>
    </xdr:pic>
    <xdr:clientData/>
  </xdr:oneCellAnchor>
  <xdr:oneCellAnchor>
    <xdr:from>
      <xdr:col>27</xdr:col>
      <xdr:colOff>326679</xdr:colOff>
      <xdr:row>161</xdr:row>
      <xdr:rowOff>35229</xdr:rowOff>
    </xdr:from>
    <xdr:ext cx="540000" cy="720000"/>
    <xdr:pic>
      <xdr:nvPicPr>
        <xdr:cNvPr id="43" name="Imagen 42">
          <a:extLst>
            <a:ext uri="{FF2B5EF4-FFF2-40B4-BE49-F238E27FC236}">
              <a16:creationId xmlns:a16="http://schemas.microsoft.com/office/drawing/2014/main" id="{817A2811-ED48-44E5-9E6F-6AAFB65E609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3580359" y="75831369"/>
          <a:ext cx="540000" cy="720000"/>
        </a:xfrm>
        <a:prstGeom prst="rect">
          <a:avLst/>
        </a:prstGeom>
      </xdr:spPr>
    </xdr:pic>
    <xdr:clientData/>
  </xdr:oneCellAnchor>
  <xdr:oneCellAnchor>
    <xdr:from>
      <xdr:col>45</xdr:col>
      <xdr:colOff>43659</xdr:colOff>
      <xdr:row>161</xdr:row>
      <xdr:rowOff>40743</xdr:rowOff>
    </xdr:from>
    <xdr:ext cx="108000" cy="720000"/>
    <xdr:pic>
      <xdr:nvPicPr>
        <xdr:cNvPr id="44" name="Imagen 43">
          <a:extLst>
            <a:ext uri="{FF2B5EF4-FFF2-40B4-BE49-F238E27FC236}">
              <a16:creationId xmlns:a16="http://schemas.microsoft.com/office/drawing/2014/main" id="{082D3CDC-B3C0-4116-843B-34D19C010A0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8567819" y="75836883"/>
          <a:ext cx="108000" cy="720000"/>
        </a:xfrm>
        <a:prstGeom prst="rect">
          <a:avLst/>
        </a:prstGeom>
      </xdr:spPr>
    </xdr:pic>
    <xdr:clientData/>
  </xdr:oneCellAnchor>
  <xdr:oneCellAnchor>
    <xdr:from>
      <xdr:col>45</xdr:col>
      <xdr:colOff>326040</xdr:colOff>
      <xdr:row>161</xdr:row>
      <xdr:rowOff>37375</xdr:rowOff>
    </xdr:from>
    <xdr:ext cx="540000" cy="720000"/>
    <xdr:pic>
      <xdr:nvPicPr>
        <xdr:cNvPr id="45" name="Imagen 44">
          <a:extLst>
            <a:ext uri="{FF2B5EF4-FFF2-40B4-BE49-F238E27FC236}">
              <a16:creationId xmlns:a16="http://schemas.microsoft.com/office/drawing/2014/main" id="{39301B5D-4856-4408-BC8C-7B3C3FD63CB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8850200" y="75833515"/>
          <a:ext cx="540000" cy="720000"/>
        </a:xfrm>
        <a:prstGeom prst="rect">
          <a:avLst/>
        </a:prstGeom>
      </xdr:spPr>
    </xdr:pic>
    <xdr:clientData/>
  </xdr:oneCellAnchor>
  <xdr:oneCellAnchor>
    <xdr:from>
      <xdr:col>1</xdr:col>
      <xdr:colOff>44548</xdr:colOff>
      <xdr:row>161</xdr:row>
      <xdr:rowOff>37514</xdr:rowOff>
    </xdr:from>
    <xdr:ext cx="108000" cy="720000"/>
    <xdr:pic>
      <xdr:nvPicPr>
        <xdr:cNvPr id="46" name="Imagen 45">
          <a:extLst>
            <a:ext uri="{FF2B5EF4-FFF2-40B4-BE49-F238E27FC236}">
              <a16:creationId xmlns:a16="http://schemas.microsoft.com/office/drawing/2014/main" id="{6E7A31C0-EDC3-486B-8A49-22C4FD3D1EB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27428" y="75833654"/>
          <a:ext cx="108000" cy="720000"/>
        </a:xfrm>
        <a:prstGeom prst="rect">
          <a:avLst/>
        </a:prstGeom>
      </xdr:spPr>
    </xdr:pic>
    <xdr:clientData/>
  </xdr:oneCellAnchor>
  <xdr:oneCellAnchor>
    <xdr:from>
      <xdr:col>27</xdr:col>
      <xdr:colOff>42204</xdr:colOff>
      <xdr:row>161</xdr:row>
      <xdr:rowOff>35170</xdr:rowOff>
    </xdr:from>
    <xdr:ext cx="108000" cy="720000"/>
    <xdr:pic>
      <xdr:nvPicPr>
        <xdr:cNvPr id="47" name="Imagen 46">
          <a:extLst>
            <a:ext uri="{FF2B5EF4-FFF2-40B4-BE49-F238E27FC236}">
              <a16:creationId xmlns:a16="http://schemas.microsoft.com/office/drawing/2014/main" id="{F9B94932-E80A-44BC-86AB-07DDCEF72C6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3295884" y="75831310"/>
          <a:ext cx="108000" cy="720000"/>
        </a:xfrm>
        <a:prstGeom prst="rect">
          <a:avLst/>
        </a:prstGeom>
      </xdr:spPr>
    </xdr:pic>
    <xdr:clientData/>
  </xdr:oneCellAnchor>
  <xdr:oneCellAnchor>
    <xdr:from>
      <xdr:col>63</xdr:col>
      <xdr:colOff>42198</xdr:colOff>
      <xdr:row>161</xdr:row>
      <xdr:rowOff>35172</xdr:rowOff>
    </xdr:from>
    <xdr:ext cx="108000" cy="720000"/>
    <xdr:pic>
      <xdr:nvPicPr>
        <xdr:cNvPr id="48" name="Imagen 47">
          <a:extLst>
            <a:ext uri="{FF2B5EF4-FFF2-40B4-BE49-F238E27FC236}">
              <a16:creationId xmlns:a16="http://schemas.microsoft.com/office/drawing/2014/main" id="{0D212DCC-D85B-42A1-BE96-1849A1FDD37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63836838" y="75831312"/>
          <a:ext cx="108000" cy="720000"/>
        </a:xfrm>
        <a:prstGeom prst="rect">
          <a:avLst/>
        </a:prstGeom>
      </xdr:spPr>
    </xdr:pic>
    <xdr:clientData/>
  </xdr:oneCellAnchor>
  <xdr:oneCellAnchor>
    <xdr:from>
      <xdr:col>63</xdr:col>
      <xdr:colOff>316528</xdr:colOff>
      <xdr:row>161</xdr:row>
      <xdr:rowOff>37513</xdr:rowOff>
    </xdr:from>
    <xdr:ext cx="540000" cy="720000"/>
    <xdr:pic>
      <xdr:nvPicPr>
        <xdr:cNvPr id="49" name="Imagen 48">
          <a:extLst>
            <a:ext uri="{FF2B5EF4-FFF2-40B4-BE49-F238E27FC236}">
              <a16:creationId xmlns:a16="http://schemas.microsoft.com/office/drawing/2014/main" id="{68A8021E-4B17-4297-A4E9-975C035CDA5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4111168" y="75833653"/>
          <a:ext cx="540000" cy="720000"/>
        </a:xfrm>
        <a:prstGeom prst="rect">
          <a:avLst/>
        </a:prstGeom>
      </xdr:spPr>
    </xdr:pic>
    <xdr:clientData/>
  </xdr:oneCellAnchor>
  <xdr:oneCellAnchor>
    <xdr:from>
      <xdr:col>34</xdr:col>
      <xdr:colOff>753525</xdr:colOff>
      <xdr:row>161</xdr:row>
      <xdr:rowOff>47409</xdr:rowOff>
    </xdr:from>
    <xdr:ext cx="720000" cy="720000"/>
    <xdr:pic>
      <xdr:nvPicPr>
        <xdr:cNvPr id="50" name="Imagen 49">
          <a:extLst>
            <a:ext uri="{FF2B5EF4-FFF2-40B4-BE49-F238E27FC236}">
              <a16:creationId xmlns:a16="http://schemas.microsoft.com/office/drawing/2014/main" id="{8186F2A3-F155-45B2-9411-A63F4357AAC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9813645" y="75843549"/>
          <a:ext cx="720000" cy="720000"/>
        </a:xfrm>
        <a:prstGeom prst="rect">
          <a:avLst/>
        </a:prstGeom>
      </xdr:spPr>
    </xdr:pic>
    <xdr:clientData/>
  </xdr:oneCellAnchor>
  <xdr:oneCellAnchor>
    <xdr:from>
      <xdr:col>52</xdr:col>
      <xdr:colOff>761991</xdr:colOff>
      <xdr:row>161</xdr:row>
      <xdr:rowOff>41032</xdr:rowOff>
    </xdr:from>
    <xdr:ext cx="720000" cy="720000"/>
    <xdr:pic>
      <xdr:nvPicPr>
        <xdr:cNvPr id="51" name="Imagen 50">
          <a:extLst>
            <a:ext uri="{FF2B5EF4-FFF2-40B4-BE49-F238E27FC236}">
              <a16:creationId xmlns:a16="http://schemas.microsoft.com/office/drawing/2014/main" id="{5C405C7A-C7BF-4825-A849-EA1B0725F12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5092591" y="75837172"/>
          <a:ext cx="720000" cy="720000"/>
        </a:xfrm>
        <a:prstGeom prst="rect">
          <a:avLst/>
        </a:prstGeom>
      </xdr:spPr>
    </xdr:pic>
    <xdr:clientData/>
  </xdr:oneCellAnchor>
  <xdr:oneCellAnchor>
    <xdr:from>
      <xdr:col>70</xdr:col>
      <xdr:colOff>726826</xdr:colOff>
      <xdr:row>161</xdr:row>
      <xdr:rowOff>41040</xdr:rowOff>
    </xdr:from>
    <xdr:ext cx="720000" cy="720000"/>
    <xdr:pic>
      <xdr:nvPicPr>
        <xdr:cNvPr id="52" name="Imagen 51">
          <a:extLst>
            <a:ext uri="{FF2B5EF4-FFF2-40B4-BE49-F238E27FC236}">
              <a16:creationId xmlns:a16="http://schemas.microsoft.com/office/drawing/2014/main" id="{F703FCD4-B69B-4DC4-A87D-470757BD2FE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0327906" y="75837180"/>
          <a:ext cx="720000" cy="720000"/>
        </a:xfrm>
        <a:prstGeom prst="rect">
          <a:avLst/>
        </a:prstGeom>
      </xdr:spPr>
    </xdr:pic>
    <xdr:clientData/>
  </xdr:oneCellAnchor>
  <xdr:oneCellAnchor>
    <xdr:from>
      <xdr:col>17</xdr:col>
      <xdr:colOff>60960</xdr:colOff>
      <xdr:row>161</xdr:row>
      <xdr:rowOff>43180</xdr:rowOff>
    </xdr:from>
    <xdr:ext cx="108000" cy="720000"/>
    <xdr:pic>
      <xdr:nvPicPr>
        <xdr:cNvPr id="53" name="Imagen 52">
          <a:extLst>
            <a:ext uri="{FF2B5EF4-FFF2-40B4-BE49-F238E27FC236}">
              <a16:creationId xmlns:a16="http://schemas.microsoft.com/office/drawing/2014/main" id="{304645B1-DD62-4409-85A7-81019DF8C53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8112740" y="75839320"/>
          <a:ext cx="108000" cy="720000"/>
        </a:xfrm>
        <a:prstGeom prst="rect">
          <a:avLst/>
        </a:prstGeom>
      </xdr:spPr>
    </xdr:pic>
    <xdr:clientData/>
  </xdr:oneCellAnchor>
  <xdr:oneCellAnchor>
    <xdr:from>
      <xdr:col>17</xdr:col>
      <xdr:colOff>204470</xdr:colOff>
      <xdr:row>161</xdr:row>
      <xdr:rowOff>51435</xdr:rowOff>
    </xdr:from>
    <xdr:ext cx="540000" cy="720000"/>
    <xdr:pic>
      <xdr:nvPicPr>
        <xdr:cNvPr id="54" name="Imagen 53">
          <a:extLst>
            <a:ext uri="{FF2B5EF4-FFF2-40B4-BE49-F238E27FC236}">
              <a16:creationId xmlns:a16="http://schemas.microsoft.com/office/drawing/2014/main" id="{EE75DE82-D789-4C4E-92E9-E9BF75C0608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8256250" y="75847575"/>
          <a:ext cx="540000" cy="720000"/>
        </a:xfrm>
        <a:prstGeom prst="rect">
          <a:avLst/>
        </a:prstGeom>
      </xdr:spPr>
    </xdr:pic>
    <xdr:clientData/>
  </xdr:oneCellAnchor>
  <xdr:oneCellAnchor>
    <xdr:from>
      <xdr:col>18</xdr:col>
      <xdr:colOff>5798185</xdr:colOff>
      <xdr:row>161</xdr:row>
      <xdr:rowOff>23495</xdr:rowOff>
    </xdr:from>
    <xdr:ext cx="720000" cy="720000"/>
    <xdr:pic>
      <xdr:nvPicPr>
        <xdr:cNvPr id="55" name="Imagen 54">
          <a:extLst>
            <a:ext uri="{FF2B5EF4-FFF2-40B4-BE49-F238E27FC236}">
              <a16:creationId xmlns:a16="http://schemas.microsoft.com/office/drawing/2014/main" id="{31091933-0827-4682-9209-1108199109E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4307165" y="75819635"/>
          <a:ext cx="720000" cy="720000"/>
        </a:xfrm>
        <a:prstGeom prst="rect">
          <a:avLst/>
        </a:prstGeom>
      </xdr:spPr>
    </xdr:pic>
    <xdr:clientData/>
  </xdr:oneCellAnchor>
  <xdr:oneCellAnchor>
    <xdr:from>
      <xdr:col>8</xdr:col>
      <xdr:colOff>177165</xdr:colOff>
      <xdr:row>231</xdr:row>
      <xdr:rowOff>36195</xdr:rowOff>
    </xdr:from>
    <xdr:ext cx="720000" cy="720000"/>
    <xdr:pic>
      <xdr:nvPicPr>
        <xdr:cNvPr id="56" name="Imagen 55">
          <a:extLst>
            <a:ext uri="{FF2B5EF4-FFF2-40B4-BE49-F238E27FC236}">
              <a16:creationId xmlns:a16="http://schemas.microsoft.com/office/drawing/2014/main" id="{E1692A1F-073A-4624-9E40-F1373485A5B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8566785" y="108522135"/>
          <a:ext cx="720000" cy="720000"/>
        </a:xfrm>
        <a:prstGeom prst="rect">
          <a:avLst/>
        </a:prstGeom>
      </xdr:spPr>
    </xdr:pic>
    <xdr:clientData/>
  </xdr:oneCellAnchor>
  <xdr:oneCellAnchor>
    <xdr:from>
      <xdr:col>1</xdr:col>
      <xdr:colOff>323850</xdr:colOff>
      <xdr:row>231</xdr:row>
      <xdr:rowOff>36195</xdr:rowOff>
    </xdr:from>
    <xdr:ext cx="540000" cy="720000"/>
    <xdr:pic>
      <xdr:nvPicPr>
        <xdr:cNvPr id="57" name="Imagen 56">
          <a:extLst>
            <a:ext uri="{FF2B5EF4-FFF2-40B4-BE49-F238E27FC236}">
              <a16:creationId xmlns:a16="http://schemas.microsoft.com/office/drawing/2014/main" id="{6E5E4941-9A94-4A44-B8D4-43603FCB186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06730" y="108522135"/>
          <a:ext cx="540000" cy="720000"/>
        </a:xfrm>
        <a:prstGeom prst="rect">
          <a:avLst/>
        </a:prstGeom>
      </xdr:spPr>
    </xdr:pic>
    <xdr:clientData/>
  </xdr:oneCellAnchor>
  <xdr:oneCellAnchor>
    <xdr:from>
      <xdr:col>27</xdr:col>
      <xdr:colOff>326679</xdr:colOff>
      <xdr:row>231</xdr:row>
      <xdr:rowOff>35229</xdr:rowOff>
    </xdr:from>
    <xdr:ext cx="540000" cy="720000"/>
    <xdr:pic>
      <xdr:nvPicPr>
        <xdr:cNvPr id="58" name="Imagen 57">
          <a:extLst>
            <a:ext uri="{FF2B5EF4-FFF2-40B4-BE49-F238E27FC236}">
              <a16:creationId xmlns:a16="http://schemas.microsoft.com/office/drawing/2014/main" id="{0E46A9E6-91FD-4286-9B3D-235F101400D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3580359" y="108521169"/>
          <a:ext cx="540000" cy="720000"/>
        </a:xfrm>
        <a:prstGeom prst="rect">
          <a:avLst/>
        </a:prstGeom>
      </xdr:spPr>
    </xdr:pic>
    <xdr:clientData/>
  </xdr:oneCellAnchor>
  <xdr:oneCellAnchor>
    <xdr:from>
      <xdr:col>45</xdr:col>
      <xdr:colOff>43659</xdr:colOff>
      <xdr:row>231</xdr:row>
      <xdr:rowOff>40743</xdr:rowOff>
    </xdr:from>
    <xdr:ext cx="108000" cy="720000"/>
    <xdr:pic>
      <xdr:nvPicPr>
        <xdr:cNvPr id="59" name="Imagen 58">
          <a:extLst>
            <a:ext uri="{FF2B5EF4-FFF2-40B4-BE49-F238E27FC236}">
              <a16:creationId xmlns:a16="http://schemas.microsoft.com/office/drawing/2014/main" id="{FF519227-D89F-4FB9-8418-FFA9D63C944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8567819" y="108526683"/>
          <a:ext cx="108000" cy="720000"/>
        </a:xfrm>
        <a:prstGeom prst="rect">
          <a:avLst/>
        </a:prstGeom>
      </xdr:spPr>
    </xdr:pic>
    <xdr:clientData/>
  </xdr:oneCellAnchor>
  <xdr:oneCellAnchor>
    <xdr:from>
      <xdr:col>45</xdr:col>
      <xdr:colOff>326040</xdr:colOff>
      <xdr:row>231</xdr:row>
      <xdr:rowOff>37375</xdr:rowOff>
    </xdr:from>
    <xdr:ext cx="540000" cy="720000"/>
    <xdr:pic>
      <xdr:nvPicPr>
        <xdr:cNvPr id="60" name="Imagen 59">
          <a:extLst>
            <a:ext uri="{FF2B5EF4-FFF2-40B4-BE49-F238E27FC236}">
              <a16:creationId xmlns:a16="http://schemas.microsoft.com/office/drawing/2014/main" id="{0C69547E-2836-4AA2-B9D0-19A47CE07C3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8850200" y="108523315"/>
          <a:ext cx="540000" cy="720000"/>
        </a:xfrm>
        <a:prstGeom prst="rect">
          <a:avLst/>
        </a:prstGeom>
      </xdr:spPr>
    </xdr:pic>
    <xdr:clientData/>
  </xdr:oneCellAnchor>
  <xdr:oneCellAnchor>
    <xdr:from>
      <xdr:col>1</xdr:col>
      <xdr:colOff>44548</xdr:colOff>
      <xdr:row>231</xdr:row>
      <xdr:rowOff>37514</xdr:rowOff>
    </xdr:from>
    <xdr:ext cx="108000" cy="720000"/>
    <xdr:pic>
      <xdr:nvPicPr>
        <xdr:cNvPr id="61" name="Imagen 60">
          <a:extLst>
            <a:ext uri="{FF2B5EF4-FFF2-40B4-BE49-F238E27FC236}">
              <a16:creationId xmlns:a16="http://schemas.microsoft.com/office/drawing/2014/main" id="{16073AD6-D3C4-49D2-A91E-AA25F3639B5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27428" y="108523454"/>
          <a:ext cx="108000" cy="720000"/>
        </a:xfrm>
        <a:prstGeom prst="rect">
          <a:avLst/>
        </a:prstGeom>
      </xdr:spPr>
    </xdr:pic>
    <xdr:clientData/>
  </xdr:oneCellAnchor>
  <xdr:oneCellAnchor>
    <xdr:from>
      <xdr:col>27</xdr:col>
      <xdr:colOff>42204</xdr:colOff>
      <xdr:row>231</xdr:row>
      <xdr:rowOff>35170</xdr:rowOff>
    </xdr:from>
    <xdr:ext cx="108000" cy="720000"/>
    <xdr:pic>
      <xdr:nvPicPr>
        <xdr:cNvPr id="62" name="Imagen 61">
          <a:extLst>
            <a:ext uri="{FF2B5EF4-FFF2-40B4-BE49-F238E27FC236}">
              <a16:creationId xmlns:a16="http://schemas.microsoft.com/office/drawing/2014/main" id="{7B0FF15F-59F2-47E1-9887-5D8D1F947C2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3295884" y="108521110"/>
          <a:ext cx="108000" cy="720000"/>
        </a:xfrm>
        <a:prstGeom prst="rect">
          <a:avLst/>
        </a:prstGeom>
      </xdr:spPr>
    </xdr:pic>
    <xdr:clientData/>
  </xdr:oneCellAnchor>
  <xdr:oneCellAnchor>
    <xdr:from>
      <xdr:col>63</xdr:col>
      <xdr:colOff>42198</xdr:colOff>
      <xdr:row>231</xdr:row>
      <xdr:rowOff>35172</xdr:rowOff>
    </xdr:from>
    <xdr:ext cx="108000" cy="720000"/>
    <xdr:pic>
      <xdr:nvPicPr>
        <xdr:cNvPr id="63" name="Imagen 62">
          <a:extLst>
            <a:ext uri="{FF2B5EF4-FFF2-40B4-BE49-F238E27FC236}">
              <a16:creationId xmlns:a16="http://schemas.microsoft.com/office/drawing/2014/main" id="{8EDEFA29-9947-490B-96E8-A2E6D309BBB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63836838" y="108521112"/>
          <a:ext cx="108000" cy="720000"/>
        </a:xfrm>
        <a:prstGeom prst="rect">
          <a:avLst/>
        </a:prstGeom>
      </xdr:spPr>
    </xdr:pic>
    <xdr:clientData/>
  </xdr:oneCellAnchor>
  <xdr:oneCellAnchor>
    <xdr:from>
      <xdr:col>63</xdr:col>
      <xdr:colOff>316528</xdr:colOff>
      <xdr:row>231</xdr:row>
      <xdr:rowOff>37513</xdr:rowOff>
    </xdr:from>
    <xdr:ext cx="540000" cy="720000"/>
    <xdr:pic>
      <xdr:nvPicPr>
        <xdr:cNvPr id="64" name="Imagen 63">
          <a:extLst>
            <a:ext uri="{FF2B5EF4-FFF2-40B4-BE49-F238E27FC236}">
              <a16:creationId xmlns:a16="http://schemas.microsoft.com/office/drawing/2014/main" id="{9A09C99C-27C0-4801-8D2C-C89D98BDAA0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4111168" y="108523453"/>
          <a:ext cx="540000" cy="720000"/>
        </a:xfrm>
        <a:prstGeom prst="rect">
          <a:avLst/>
        </a:prstGeom>
      </xdr:spPr>
    </xdr:pic>
    <xdr:clientData/>
  </xdr:oneCellAnchor>
  <xdr:oneCellAnchor>
    <xdr:from>
      <xdr:col>34</xdr:col>
      <xdr:colOff>753525</xdr:colOff>
      <xdr:row>231</xdr:row>
      <xdr:rowOff>47409</xdr:rowOff>
    </xdr:from>
    <xdr:ext cx="720000" cy="720000"/>
    <xdr:pic>
      <xdr:nvPicPr>
        <xdr:cNvPr id="65" name="Imagen 64">
          <a:extLst>
            <a:ext uri="{FF2B5EF4-FFF2-40B4-BE49-F238E27FC236}">
              <a16:creationId xmlns:a16="http://schemas.microsoft.com/office/drawing/2014/main" id="{D7204D39-D2E8-4FCA-9A31-2147823C269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9813645" y="108533349"/>
          <a:ext cx="720000" cy="720000"/>
        </a:xfrm>
        <a:prstGeom prst="rect">
          <a:avLst/>
        </a:prstGeom>
      </xdr:spPr>
    </xdr:pic>
    <xdr:clientData/>
  </xdr:oneCellAnchor>
  <xdr:oneCellAnchor>
    <xdr:from>
      <xdr:col>52</xdr:col>
      <xdr:colOff>761991</xdr:colOff>
      <xdr:row>231</xdr:row>
      <xdr:rowOff>41032</xdr:rowOff>
    </xdr:from>
    <xdr:ext cx="720000" cy="720000"/>
    <xdr:pic>
      <xdr:nvPicPr>
        <xdr:cNvPr id="66" name="Imagen 65">
          <a:extLst>
            <a:ext uri="{FF2B5EF4-FFF2-40B4-BE49-F238E27FC236}">
              <a16:creationId xmlns:a16="http://schemas.microsoft.com/office/drawing/2014/main" id="{702A847D-C17B-478E-AED4-BB71046B0F5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5092591" y="108526972"/>
          <a:ext cx="720000" cy="720000"/>
        </a:xfrm>
        <a:prstGeom prst="rect">
          <a:avLst/>
        </a:prstGeom>
      </xdr:spPr>
    </xdr:pic>
    <xdr:clientData/>
  </xdr:oneCellAnchor>
  <xdr:oneCellAnchor>
    <xdr:from>
      <xdr:col>70</xdr:col>
      <xdr:colOff>726826</xdr:colOff>
      <xdr:row>231</xdr:row>
      <xdr:rowOff>41040</xdr:rowOff>
    </xdr:from>
    <xdr:ext cx="720000" cy="720000"/>
    <xdr:pic>
      <xdr:nvPicPr>
        <xdr:cNvPr id="67" name="Imagen 66">
          <a:extLst>
            <a:ext uri="{FF2B5EF4-FFF2-40B4-BE49-F238E27FC236}">
              <a16:creationId xmlns:a16="http://schemas.microsoft.com/office/drawing/2014/main" id="{7926F512-D4F8-4DB8-9D9C-EBEDACE0745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0327906" y="108526980"/>
          <a:ext cx="720000" cy="720000"/>
        </a:xfrm>
        <a:prstGeom prst="rect">
          <a:avLst/>
        </a:prstGeom>
      </xdr:spPr>
    </xdr:pic>
    <xdr:clientData/>
  </xdr:oneCellAnchor>
  <xdr:oneCellAnchor>
    <xdr:from>
      <xdr:col>17</xdr:col>
      <xdr:colOff>60960</xdr:colOff>
      <xdr:row>231</xdr:row>
      <xdr:rowOff>43180</xdr:rowOff>
    </xdr:from>
    <xdr:ext cx="108000" cy="720000"/>
    <xdr:pic>
      <xdr:nvPicPr>
        <xdr:cNvPr id="68" name="Imagen 67">
          <a:extLst>
            <a:ext uri="{FF2B5EF4-FFF2-40B4-BE49-F238E27FC236}">
              <a16:creationId xmlns:a16="http://schemas.microsoft.com/office/drawing/2014/main" id="{63D2EFDA-A95F-45F0-A81F-71FF7154E7C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8112740" y="108529120"/>
          <a:ext cx="108000" cy="720000"/>
        </a:xfrm>
        <a:prstGeom prst="rect">
          <a:avLst/>
        </a:prstGeom>
      </xdr:spPr>
    </xdr:pic>
    <xdr:clientData/>
  </xdr:oneCellAnchor>
  <xdr:oneCellAnchor>
    <xdr:from>
      <xdr:col>17</xdr:col>
      <xdr:colOff>204470</xdr:colOff>
      <xdr:row>231</xdr:row>
      <xdr:rowOff>51435</xdr:rowOff>
    </xdr:from>
    <xdr:ext cx="540000" cy="720000"/>
    <xdr:pic>
      <xdr:nvPicPr>
        <xdr:cNvPr id="69" name="Imagen 68">
          <a:extLst>
            <a:ext uri="{FF2B5EF4-FFF2-40B4-BE49-F238E27FC236}">
              <a16:creationId xmlns:a16="http://schemas.microsoft.com/office/drawing/2014/main" id="{06F46CCA-9CD6-4E40-BBC0-376015AB02A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8256250" y="108537375"/>
          <a:ext cx="540000" cy="720000"/>
        </a:xfrm>
        <a:prstGeom prst="rect">
          <a:avLst/>
        </a:prstGeom>
      </xdr:spPr>
    </xdr:pic>
    <xdr:clientData/>
  </xdr:oneCellAnchor>
  <xdr:oneCellAnchor>
    <xdr:from>
      <xdr:col>18</xdr:col>
      <xdr:colOff>5798185</xdr:colOff>
      <xdr:row>231</xdr:row>
      <xdr:rowOff>23495</xdr:rowOff>
    </xdr:from>
    <xdr:ext cx="720000" cy="720000"/>
    <xdr:pic>
      <xdr:nvPicPr>
        <xdr:cNvPr id="70" name="Imagen 69">
          <a:extLst>
            <a:ext uri="{FF2B5EF4-FFF2-40B4-BE49-F238E27FC236}">
              <a16:creationId xmlns:a16="http://schemas.microsoft.com/office/drawing/2014/main" id="{E70FDA6D-64C4-43C1-AD4F-A819BE9886F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4307165" y="108509435"/>
          <a:ext cx="720000" cy="720000"/>
        </a:xfrm>
        <a:prstGeom prst="rect">
          <a:avLst/>
        </a:prstGeom>
      </xdr:spPr>
    </xdr:pic>
    <xdr:clientData/>
  </xdr:oneCellAnchor>
  <xdr:oneCellAnchor>
    <xdr:from>
      <xdr:col>8</xdr:col>
      <xdr:colOff>177165</xdr:colOff>
      <xdr:row>309</xdr:row>
      <xdr:rowOff>36195</xdr:rowOff>
    </xdr:from>
    <xdr:ext cx="720000" cy="720000"/>
    <xdr:pic>
      <xdr:nvPicPr>
        <xdr:cNvPr id="71" name="Imagen 70">
          <a:extLst>
            <a:ext uri="{FF2B5EF4-FFF2-40B4-BE49-F238E27FC236}">
              <a16:creationId xmlns:a16="http://schemas.microsoft.com/office/drawing/2014/main" id="{A6DE769D-C274-4DC9-A76F-CD6502FDC1B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8566785" y="145296255"/>
          <a:ext cx="720000" cy="720000"/>
        </a:xfrm>
        <a:prstGeom prst="rect">
          <a:avLst/>
        </a:prstGeom>
      </xdr:spPr>
    </xdr:pic>
    <xdr:clientData/>
  </xdr:oneCellAnchor>
  <xdr:oneCellAnchor>
    <xdr:from>
      <xdr:col>1</xdr:col>
      <xdr:colOff>323850</xdr:colOff>
      <xdr:row>309</xdr:row>
      <xdr:rowOff>36195</xdr:rowOff>
    </xdr:from>
    <xdr:ext cx="540000" cy="720000"/>
    <xdr:pic>
      <xdr:nvPicPr>
        <xdr:cNvPr id="72" name="Imagen 71">
          <a:extLst>
            <a:ext uri="{FF2B5EF4-FFF2-40B4-BE49-F238E27FC236}">
              <a16:creationId xmlns:a16="http://schemas.microsoft.com/office/drawing/2014/main" id="{720D0123-7BA9-4290-B83B-161668B6D9E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06730" y="145296255"/>
          <a:ext cx="540000" cy="720000"/>
        </a:xfrm>
        <a:prstGeom prst="rect">
          <a:avLst/>
        </a:prstGeom>
      </xdr:spPr>
    </xdr:pic>
    <xdr:clientData/>
  </xdr:oneCellAnchor>
  <xdr:oneCellAnchor>
    <xdr:from>
      <xdr:col>27</xdr:col>
      <xdr:colOff>326679</xdr:colOff>
      <xdr:row>309</xdr:row>
      <xdr:rowOff>35229</xdr:rowOff>
    </xdr:from>
    <xdr:ext cx="540000" cy="720000"/>
    <xdr:pic>
      <xdr:nvPicPr>
        <xdr:cNvPr id="73" name="Imagen 72">
          <a:extLst>
            <a:ext uri="{FF2B5EF4-FFF2-40B4-BE49-F238E27FC236}">
              <a16:creationId xmlns:a16="http://schemas.microsoft.com/office/drawing/2014/main" id="{1258C39F-6B1D-4EF5-AB49-FB7D0D1F825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3580359" y="145295289"/>
          <a:ext cx="540000" cy="720000"/>
        </a:xfrm>
        <a:prstGeom prst="rect">
          <a:avLst/>
        </a:prstGeom>
      </xdr:spPr>
    </xdr:pic>
    <xdr:clientData/>
  </xdr:oneCellAnchor>
  <xdr:oneCellAnchor>
    <xdr:from>
      <xdr:col>45</xdr:col>
      <xdr:colOff>43659</xdr:colOff>
      <xdr:row>309</xdr:row>
      <xdr:rowOff>40743</xdr:rowOff>
    </xdr:from>
    <xdr:ext cx="108000" cy="720000"/>
    <xdr:pic>
      <xdr:nvPicPr>
        <xdr:cNvPr id="74" name="Imagen 73">
          <a:extLst>
            <a:ext uri="{FF2B5EF4-FFF2-40B4-BE49-F238E27FC236}">
              <a16:creationId xmlns:a16="http://schemas.microsoft.com/office/drawing/2014/main" id="{7ED2163B-AA52-467A-8B08-3C5DCD0ECEF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8567819" y="145300803"/>
          <a:ext cx="108000" cy="720000"/>
        </a:xfrm>
        <a:prstGeom prst="rect">
          <a:avLst/>
        </a:prstGeom>
      </xdr:spPr>
    </xdr:pic>
    <xdr:clientData/>
  </xdr:oneCellAnchor>
  <xdr:oneCellAnchor>
    <xdr:from>
      <xdr:col>45</xdr:col>
      <xdr:colOff>326040</xdr:colOff>
      <xdr:row>309</xdr:row>
      <xdr:rowOff>37375</xdr:rowOff>
    </xdr:from>
    <xdr:ext cx="540000" cy="720000"/>
    <xdr:pic>
      <xdr:nvPicPr>
        <xdr:cNvPr id="75" name="Imagen 74">
          <a:extLst>
            <a:ext uri="{FF2B5EF4-FFF2-40B4-BE49-F238E27FC236}">
              <a16:creationId xmlns:a16="http://schemas.microsoft.com/office/drawing/2014/main" id="{EEA47672-0054-4BC8-A93D-8E81B473BA4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8850200" y="145297435"/>
          <a:ext cx="540000" cy="720000"/>
        </a:xfrm>
        <a:prstGeom prst="rect">
          <a:avLst/>
        </a:prstGeom>
      </xdr:spPr>
    </xdr:pic>
    <xdr:clientData/>
  </xdr:oneCellAnchor>
  <xdr:oneCellAnchor>
    <xdr:from>
      <xdr:col>1</xdr:col>
      <xdr:colOff>44548</xdr:colOff>
      <xdr:row>309</xdr:row>
      <xdr:rowOff>37514</xdr:rowOff>
    </xdr:from>
    <xdr:ext cx="108000" cy="720000"/>
    <xdr:pic>
      <xdr:nvPicPr>
        <xdr:cNvPr id="76" name="Imagen 75">
          <a:extLst>
            <a:ext uri="{FF2B5EF4-FFF2-40B4-BE49-F238E27FC236}">
              <a16:creationId xmlns:a16="http://schemas.microsoft.com/office/drawing/2014/main" id="{3D103ED3-2350-45AA-AA89-2D48DF62DE1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27428" y="145297574"/>
          <a:ext cx="108000" cy="720000"/>
        </a:xfrm>
        <a:prstGeom prst="rect">
          <a:avLst/>
        </a:prstGeom>
      </xdr:spPr>
    </xdr:pic>
    <xdr:clientData/>
  </xdr:oneCellAnchor>
  <xdr:oneCellAnchor>
    <xdr:from>
      <xdr:col>27</xdr:col>
      <xdr:colOff>42204</xdr:colOff>
      <xdr:row>309</xdr:row>
      <xdr:rowOff>35170</xdr:rowOff>
    </xdr:from>
    <xdr:ext cx="108000" cy="720000"/>
    <xdr:pic>
      <xdr:nvPicPr>
        <xdr:cNvPr id="77" name="Imagen 76">
          <a:extLst>
            <a:ext uri="{FF2B5EF4-FFF2-40B4-BE49-F238E27FC236}">
              <a16:creationId xmlns:a16="http://schemas.microsoft.com/office/drawing/2014/main" id="{7D740274-4731-42EF-9465-9F148728FAA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3295884" y="145295230"/>
          <a:ext cx="108000" cy="720000"/>
        </a:xfrm>
        <a:prstGeom prst="rect">
          <a:avLst/>
        </a:prstGeom>
      </xdr:spPr>
    </xdr:pic>
    <xdr:clientData/>
  </xdr:oneCellAnchor>
  <xdr:oneCellAnchor>
    <xdr:from>
      <xdr:col>63</xdr:col>
      <xdr:colOff>42198</xdr:colOff>
      <xdr:row>309</xdr:row>
      <xdr:rowOff>35172</xdr:rowOff>
    </xdr:from>
    <xdr:ext cx="108000" cy="720000"/>
    <xdr:pic>
      <xdr:nvPicPr>
        <xdr:cNvPr id="78" name="Imagen 77">
          <a:extLst>
            <a:ext uri="{FF2B5EF4-FFF2-40B4-BE49-F238E27FC236}">
              <a16:creationId xmlns:a16="http://schemas.microsoft.com/office/drawing/2014/main" id="{5C02AFDE-CA86-4C52-973D-6AD486C3D13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63836838" y="145295232"/>
          <a:ext cx="108000" cy="720000"/>
        </a:xfrm>
        <a:prstGeom prst="rect">
          <a:avLst/>
        </a:prstGeom>
      </xdr:spPr>
    </xdr:pic>
    <xdr:clientData/>
  </xdr:oneCellAnchor>
  <xdr:oneCellAnchor>
    <xdr:from>
      <xdr:col>63</xdr:col>
      <xdr:colOff>316528</xdr:colOff>
      <xdr:row>309</xdr:row>
      <xdr:rowOff>37513</xdr:rowOff>
    </xdr:from>
    <xdr:ext cx="540000" cy="720000"/>
    <xdr:pic>
      <xdr:nvPicPr>
        <xdr:cNvPr id="79" name="Imagen 78">
          <a:extLst>
            <a:ext uri="{FF2B5EF4-FFF2-40B4-BE49-F238E27FC236}">
              <a16:creationId xmlns:a16="http://schemas.microsoft.com/office/drawing/2014/main" id="{70EB5366-5535-4385-B38C-F33544E0E97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4111168" y="145297573"/>
          <a:ext cx="540000" cy="720000"/>
        </a:xfrm>
        <a:prstGeom prst="rect">
          <a:avLst/>
        </a:prstGeom>
      </xdr:spPr>
    </xdr:pic>
    <xdr:clientData/>
  </xdr:oneCellAnchor>
  <xdr:oneCellAnchor>
    <xdr:from>
      <xdr:col>34</xdr:col>
      <xdr:colOff>753525</xdr:colOff>
      <xdr:row>309</xdr:row>
      <xdr:rowOff>47409</xdr:rowOff>
    </xdr:from>
    <xdr:ext cx="720000" cy="720000"/>
    <xdr:pic>
      <xdr:nvPicPr>
        <xdr:cNvPr id="80" name="Imagen 79">
          <a:extLst>
            <a:ext uri="{FF2B5EF4-FFF2-40B4-BE49-F238E27FC236}">
              <a16:creationId xmlns:a16="http://schemas.microsoft.com/office/drawing/2014/main" id="{6BE77516-99A0-48D5-86F1-7CCFD8F69DA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9813645" y="145307469"/>
          <a:ext cx="720000" cy="720000"/>
        </a:xfrm>
        <a:prstGeom prst="rect">
          <a:avLst/>
        </a:prstGeom>
      </xdr:spPr>
    </xdr:pic>
    <xdr:clientData/>
  </xdr:oneCellAnchor>
  <xdr:oneCellAnchor>
    <xdr:from>
      <xdr:col>52</xdr:col>
      <xdr:colOff>761991</xdr:colOff>
      <xdr:row>309</xdr:row>
      <xdr:rowOff>41032</xdr:rowOff>
    </xdr:from>
    <xdr:ext cx="720000" cy="720000"/>
    <xdr:pic>
      <xdr:nvPicPr>
        <xdr:cNvPr id="81" name="Imagen 80">
          <a:extLst>
            <a:ext uri="{FF2B5EF4-FFF2-40B4-BE49-F238E27FC236}">
              <a16:creationId xmlns:a16="http://schemas.microsoft.com/office/drawing/2014/main" id="{BE324582-A30F-43B9-A9B8-57FD024A907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5092591" y="145301092"/>
          <a:ext cx="720000" cy="720000"/>
        </a:xfrm>
        <a:prstGeom prst="rect">
          <a:avLst/>
        </a:prstGeom>
      </xdr:spPr>
    </xdr:pic>
    <xdr:clientData/>
  </xdr:oneCellAnchor>
  <xdr:oneCellAnchor>
    <xdr:from>
      <xdr:col>70</xdr:col>
      <xdr:colOff>726826</xdr:colOff>
      <xdr:row>309</xdr:row>
      <xdr:rowOff>41040</xdr:rowOff>
    </xdr:from>
    <xdr:ext cx="720000" cy="720000"/>
    <xdr:pic>
      <xdr:nvPicPr>
        <xdr:cNvPr id="82" name="Imagen 81">
          <a:extLst>
            <a:ext uri="{FF2B5EF4-FFF2-40B4-BE49-F238E27FC236}">
              <a16:creationId xmlns:a16="http://schemas.microsoft.com/office/drawing/2014/main" id="{8C1B90A3-1E42-4781-B709-F447BA65B06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0327906" y="145301100"/>
          <a:ext cx="720000" cy="720000"/>
        </a:xfrm>
        <a:prstGeom prst="rect">
          <a:avLst/>
        </a:prstGeom>
      </xdr:spPr>
    </xdr:pic>
    <xdr:clientData/>
  </xdr:oneCellAnchor>
  <xdr:oneCellAnchor>
    <xdr:from>
      <xdr:col>17</xdr:col>
      <xdr:colOff>60960</xdr:colOff>
      <xdr:row>309</xdr:row>
      <xdr:rowOff>43180</xdr:rowOff>
    </xdr:from>
    <xdr:ext cx="108000" cy="720000"/>
    <xdr:pic>
      <xdr:nvPicPr>
        <xdr:cNvPr id="83" name="Imagen 82">
          <a:extLst>
            <a:ext uri="{FF2B5EF4-FFF2-40B4-BE49-F238E27FC236}">
              <a16:creationId xmlns:a16="http://schemas.microsoft.com/office/drawing/2014/main" id="{E406D7E9-F741-4B5A-A314-7D295C96751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8112740" y="145303240"/>
          <a:ext cx="108000" cy="720000"/>
        </a:xfrm>
        <a:prstGeom prst="rect">
          <a:avLst/>
        </a:prstGeom>
      </xdr:spPr>
    </xdr:pic>
    <xdr:clientData/>
  </xdr:oneCellAnchor>
  <xdr:oneCellAnchor>
    <xdr:from>
      <xdr:col>17</xdr:col>
      <xdr:colOff>204470</xdr:colOff>
      <xdr:row>309</xdr:row>
      <xdr:rowOff>51435</xdr:rowOff>
    </xdr:from>
    <xdr:ext cx="540000" cy="720000"/>
    <xdr:pic>
      <xdr:nvPicPr>
        <xdr:cNvPr id="84" name="Imagen 83">
          <a:extLst>
            <a:ext uri="{FF2B5EF4-FFF2-40B4-BE49-F238E27FC236}">
              <a16:creationId xmlns:a16="http://schemas.microsoft.com/office/drawing/2014/main" id="{951E1F7C-8023-40F0-AB5F-778E277CF5E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8256250" y="145311495"/>
          <a:ext cx="540000" cy="720000"/>
        </a:xfrm>
        <a:prstGeom prst="rect">
          <a:avLst/>
        </a:prstGeom>
      </xdr:spPr>
    </xdr:pic>
    <xdr:clientData/>
  </xdr:oneCellAnchor>
  <xdr:oneCellAnchor>
    <xdr:from>
      <xdr:col>18</xdr:col>
      <xdr:colOff>5798185</xdr:colOff>
      <xdr:row>309</xdr:row>
      <xdr:rowOff>23495</xdr:rowOff>
    </xdr:from>
    <xdr:ext cx="720000" cy="720000"/>
    <xdr:pic>
      <xdr:nvPicPr>
        <xdr:cNvPr id="85" name="Imagen 84">
          <a:extLst>
            <a:ext uri="{FF2B5EF4-FFF2-40B4-BE49-F238E27FC236}">
              <a16:creationId xmlns:a16="http://schemas.microsoft.com/office/drawing/2014/main" id="{A2F441C7-475C-482D-B5B6-09F1A2F3373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4307165" y="145283555"/>
          <a:ext cx="720000" cy="7200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2" name="Imagen 1">
          <a:extLst>
            <a:ext uri="{FF2B5EF4-FFF2-40B4-BE49-F238E27FC236}">
              <a16:creationId xmlns:a16="http://schemas.microsoft.com/office/drawing/2014/main" id="{A40D3756-11BA-4077-88F4-8D8D1B6FBAC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3" name="Imagen 2">
          <a:extLst>
            <a:ext uri="{FF2B5EF4-FFF2-40B4-BE49-F238E27FC236}">
              <a16:creationId xmlns:a16="http://schemas.microsoft.com/office/drawing/2014/main" id="{4BD5F87A-7CD0-4A54-9D8E-2EB118640E8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6183200" y="243115"/>
          <a:ext cx="540000" cy="720000"/>
        </a:xfrm>
        <a:prstGeom prst="rect">
          <a:avLst/>
        </a:prstGeom>
      </xdr:spPr>
    </xdr:pic>
    <xdr:clientData/>
  </xdr:oneCellAnchor>
  <xdr:oneCellAnchor>
    <xdr:from>
      <xdr:col>8</xdr:col>
      <xdr:colOff>177165</xdr:colOff>
      <xdr:row>1</xdr:row>
      <xdr:rowOff>36195</xdr:rowOff>
    </xdr:from>
    <xdr:ext cx="720000" cy="720000"/>
    <xdr:pic>
      <xdr:nvPicPr>
        <xdr:cNvPr id="4" name="Imagen 3">
          <a:extLst>
            <a:ext uri="{FF2B5EF4-FFF2-40B4-BE49-F238E27FC236}">
              <a16:creationId xmlns:a16="http://schemas.microsoft.com/office/drawing/2014/main" id="{6E555559-6ED6-44FA-8EE4-0E624C214A1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85667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5" name="Imagen 4">
          <a:extLst>
            <a:ext uri="{FF2B5EF4-FFF2-40B4-BE49-F238E27FC236}">
              <a16:creationId xmlns:a16="http://schemas.microsoft.com/office/drawing/2014/main" id="{38130B13-EBF3-4802-B553-6FEB4DFC867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6" name="Imagen 5">
          <a:extLst>
            <a:ext uri="{FF2B5EF4-FFF2-40B4-BE49-F238E27FC236}">
              <a16:creationId xmlns:a16="http://schemas.microsoft.com/office/drawing/2014/main" id="{1C3B91D4-FD6B-4170-A397-353AAA22C15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91335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7" name="Imagen 6">
          <a:extLst>
            <a:ext uri="{FF2B5EF4-FFF2-40B4-BE49-F238E27FC236}">
              <a16:creationId xmlns:a16="http://schemas.microsoft.com/office/drawing/2014/main" id="{9764B6C8-AD9A-4708-8E43-1030043A926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9008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8" name="Imagen 7">
          <a:extLst>
            <a:ext uri="{FF2B5EF4-FFF2-40B4-BE49-F238E27FC236}">
              <a16:creationId xmlns:a16="http://schemas.microsoft.com/office/drawing/2014/main" id="{215B9D9B-51F0-401E-A4DE-35C9CE2C8A6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61832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9" name="Imagen 8">
          <a:extLst>
            <a:ext uri="{FF2B5EF4-FFF2-40B4-BE49-F238E27FC236}">
              <a16:creationId xmlns:a16="http://schemas.microsoft.com/office/drawing/2014/main" id="{ADF2C390-774B-4A27-95EB-3558AEA630C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10" name="Imagen 9">
          <a:extLst>
            <a:ext uri="{FF2B5EF4-FFF2-40B4-BE49-F238E27FC236}">
              <a16:creationId xmlns:a16="http://schemas.microsoft.com/office/drawing/2014/main" id="{FFB91E60-86DE-4DA1-A504-44E68EDE9FD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62888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11" name="Imagen 10">
          <a:extLst>
            <a:ext uri="{FF2B5EF4-FFF2-40B4-BE49-F238E27FC236}">
              <a16:creationId xmlns:a16="http://schemas.microsoft.com/office/drawing/2014/main" id="{4A3216F3-4942-48B3-ACD3-3AEB6E1DBF2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11698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2" name="Imagen 11">
          <a:extLst>
            <a:ext uri="{FF2B5EF4-FFF2-40B4-BE49-F238E27FC236}">
              <a16:creationId xmlns:a16="http://schemas.microsoft.com/office/drawing/2014/main" id="{0DACDE9B-718F-4874-B149-F2651E9151F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14441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3" name="Imagen 12">
          <a:extLst>
            <a:ext uri="{FF2B5EF4-FFF2-40B4-BE49-F238E27FC236}">
              <a16:creationId xmlns:a16="http://schemas.microsoft.com/office/drawing/2014/main" id="{1C8273E6-FC8D-4890-888F-400B4188E05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71466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4" name="Imagen 13">
          <a:extLst>
            <a:ext uri="{FF2B5EF4-FFF2-40B4-BE49-F238E27FC236}">
              <a16:creationId xmlns:a16="http://schemas.microsoft.com/office/drawing/2014/main" id="{816ECB85-2196-48E3-9F85-3DFC88F0B3D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242559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5" name="Imagen 14">
          <a:extLst>
            <a:ext uri="{FF2B5EF4-FFF2-40B4-BE49-F238E27FC236}">
              <a16:creationId xmlns:a16="http://schemas.microsoft.com/office/drawing/2014/main" id="{96A839B4-6FC0-44C0-B167-DD81B7F4055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766090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6" name="Imagen 15">
          <a:extLst>
            <a:ext uri="{FF2B5EF4-FFF2-40B4-BE49-F238E27FC236}">
              <a16:creationId xmlns:a16="http://schemas.microsoft.com/office/drawing/2014/main" id="{D52DEA47-9151-4E20-A188-DA07B12CBDA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4457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7" name="Imagen 16">
          <a:extLst>
            <a:ext uri="{FF2B5EF4-FFF2-40B4-BE49-F238E27FC236}">
              <a16:creationId xmlns:a16="http://schemas.microsoft.com/office/drawing/2014/main" id="{8A9B6B2F-049B-4408-9AD6-4FC1500A358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5892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8" name="Imagen 17">
          <a:extLst>
            <a:ext uri="{FF2B5EF4-FFF2-40B4-BE49-F238E27FC236}">
              <a16:creationId xmlns:a16="http://schemas.microsoft.com/office/drawing/2014/main" id="{06BDDD99-FDA8-4D1B-83BC-2F254881F31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640165" y="229235"/>
          <a:ext cx="720000" cy="7200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2" name="Imagen 1">
          <a:extLst>
            <a:ext uri="{FF2B5EF4-FFF2-40B4-BE49-F238E27FC236}">
              <a16:creationId xmlns:a16="http://schemas.microsoft.com/office/drawing/2014/main" id="{78336870-CD58-4964-B857-E24B6347FDB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874966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 name="Imagen 2">
          <a:extLst>
            <a:ext uri="{FF2B5EF4-FFF2-40B4-BE49-F238E27FC236}">
              <a16:creationId xmlns:a16="http://schemas.microsoft.com/office/drawing/2014/main" id="{73AA51E0-6E1E-4C67-AA4D-EEEAE1157A3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4" name="Imagen 3">
          <a:extLst>
            <a:ext uri="{FF2B5EF4-FFF2-40B4-BE49-F238E27FC236}">
              <a16:creationId xmlns:a16="http://schemas.microsoft.com/office/drawing/2014/main" id="{A16D352F-189D-44DE-A479-BD510AE5331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118005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5" name="Imagen 4">
          <a:extLst>
            <a:ext uri="{FF2B5EF4-FFF2-40B4-BE49-F238E27FC236}">
              <a16:creationId xmlns:a16="http://schemas.microsoft.com/office/drawing/2014/main" id="{DE43EB1E-293E-491C-AC53-C87DB565E3D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61675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6" name="Imagen 5">
          <a:extLst>
            <a:ext uri="{FF2B5EF4-FFF2-40B4-BE49-F238E27FC236}">
              <a16:creationId xmlns:a16="http://schemas.microsoft.com/office/drawing/2014/main" id="{F05BFA50-E6A5-42B8-BD32-1E35A11C103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64499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7" name="Imagen 6">
          <a:extLst>
            <a:ext uri="{FF2B5EF4-FFF2-40B4-BE49-F238E27FC236}">
              <a16:creationId xmlns:a16="http://schemas.microsoft.com/office/drawing/2014/main" id="{1E38E3D3-4225-4A08-970B-A0C3B8FE7DF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8" name="Imagen 7">
          <a:extLst>
            <a:ext uri="{FF2B5EF4-FFF2-40B4-BE49-F238E27FC236}">
              <a16:creationId xmlns:a16="http://schemas.microsoft.com/office/drawing/2014/main" id="{F1D254CF-BF68-49BC-B77D-9F3558B6E98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89558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9" name="Imagen 8">
          <a:extLst>
            <a:ext uri="{FF2B5EF4-FFF2-40B4-BE49-F238E27FC236}">
              <a16:creationId xmlns:a16="http://schemas.microsoft.com/office/drawing/2014/main" id="{AB9D4F19-48D6-433C-86B1-FE5A5AA2AD3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14365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0" name="Imagen 9">
          <a:extLst>
            <a:ext uri="{FF2B5EF4-FFF2-40B4-BE49-F238E27FC236}">
              <a16:creationId xmlns:a16="http://schemas.microsoft.com/office/drawing/2014/main" id="{93D24556-896D-4761-A5DD-26731FD2EFE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17108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1" name="Imagen 10">
          <a:extLst>
            <a:ext uri="{FF2B5EF4-FFF2-40B4-BE49-F238E27FC236}">
              <a16:creationId xmlns:a16="http://schemas.microsoft.com/office/drawing/2014/main" id="{545DB540-81A7-4698-9321-5C8B9E9C1E3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74133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2" name="Imagen 11">
          <a:extLst>
            <a:ext uri="{FF2B5EF4-FFF2-40B4-BE49-F238E27FC236}">
              <a16:creationId xmlns:a16="http://schemas.microsoft.com/office/drawing/2014/main" id="{F07323F4-6B6E-4A87-BC91-D3E240671E3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269229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3" name="Imagen 12">
          <a:extLst>
            <a:ext uri="{FF2B5EF4-FFF2-40B4-BE49-F238E27FC236}">
              <a16:creationId xmlns:a16="http://schemas.microsoft.com/office/drawing/2014/main" id="{BABB0A21-4781-459B-8C33-BDBCCB929AC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792760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4" name="Imagen 13">
          <a:extLst>
            <a:ext uri="{FF2B5EF4-FFF2-40B4-BE49-F238E27FC236}">
              <a16:creationId xmlns:a16="http://schemas.microsoft.com/office/drawing/2014/main" id="{A25BBA1D-34BB-441A-9B86-69611332A3E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7124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5" name="Imagen 14">
          <a:extLst>
            <a:ext uri="{FF2B5EF4-FFF2-40B4-BE49-F238E27FC236}">
              <a16:creationId xmlns:a16="http://schemas.microsoft.com/office/drawing/2014/main" id="{F5CE6200-8AF7-46C8-A6CD-56493928C23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855950" y="257175"/>
          <a:ext cx="540000" cy="720000"/>
        </a:xfrm>
        <a:prstGeom prst="rect">
          <a:avLst/>
        </a:prstGeom>
      </xdr:spPr>
    </xdr:pic>
    <xdr:clientData/>
  </xdr:oneCellAnchor>
  <xdr:oneCellAnchor>
    <xdr:from>
      <xdr:col>18</xdr:col>
      <xdr:colOff>5662115</xdr:colOff>
      <xdr:row>1</xdr:row>
      <xdr:rowOff>23495</xdr:rowOff>
    </xdr:from>
    <xdr:ext cx="720000" cy="720000"/>
    <xdr:pic>
      <xdr:nvPicPr>
        <xdr:cNvPr id="16" name="Imagen 15">
          <a:extLst>
            <a:ext uri="{FF2B5EF4-FFF2-40B4-BE49-F238E27FC236}">
              <a16:creationId xmlns:a16="http://schemas.microsoft.com/office/drawing/2014/main" id="{AEFC1981-E3AC-4120-B661-CE1222DEBA4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770795" y="229235"/>
          <a:ext cx="720000" cy="7200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2" name="Imagen 1">
          <a:extLst>
            <a:ext uri="{FF2B5EF4-FFF2-40B4-BE49-F238E27FC236}">
              <a16:creationId xmlns:a16="http://schemas.microsoft.com/office/drawing/2014/main" id="{96EDEF01-C3AB-4C22-BDD5-D008604777D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85667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 name="Imagen 2">
          <a:extLst>
            <a:ext uri="{FF2B5EF4-FFF2-40B4-BE49-F238E27FC236}">
              <a16:creationId xmlns:a16="http://schemas.microsoft.com/office/drawing/2014/main" id="{7A5BCF34-4A7B-4968-82C0-2E815DBC03B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4" name="Imagen 3">
          <a:extLst>
            <a:ext uri="{FF2B5EF4-FFF2-40B4-BE49-F238E27FC236}">
              <a16:creationId xmlns:a16="http://schemas.microsoft.com/office/drawing/2014/main" id="{AA392BAF-F8A1-4F34-8833-42FF3623081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57045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5" name="Imagen 4">
          <a:extLst>
            <a:ext uri="{FF2B5EF4-FFF2-40B4-BE49-F238E27FC236}">
              <a16:creationId xmlns:a16="http://schemas.microsoft.com/office/drawing/2014/main" id="{C606DC1C-808B-434C-9268-4F3D1074A65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55579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6" name="Imagen 5">
          <a:extLst>
            <a:ext uri="{FF2B5EF4-FFF2-40B4-BE49-F238E27FC236}">
              <a16:creationId xmlns:a16="http://schemas.microsoft.com/office/drawing/2014/main" id="{DCC375F1-96BC-4ADF-BB23-474DE0AAB00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8403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7" name="Imagen 6">
          <a:extLst>
            <a:ext uri="{FF2B5EF4-FFF2-40B4-BE49-F238E27FC236}">
              <a16:creationId xmlns:a16="http://schemas.microsoft.com/office/drawing/2014/main" id="{9315EAB9-30A2-490E-A02E-3E1D7F9DB2A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8" name="Imagen 7">
          <a:extLst>
            <a:ext uri="{FF2B5EF4-FFF2-40B4-BE49-F238E27FC236}">
              <a16:creationId xmlns:a16="http://schemas.microsoft.com/office/drawing/2014/main" id="{53D00B0E-6C42-4A7F-AC80-B87CA1FE0C7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28598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9" name="Imagen 8">
          <a:extLst>
            <a:ext uri="{FF2B5EF4-FFF2-40B4-BE49-F238E27FC236}">
              <a16:creationId xmlns:a16="http://schemas.microsoft.com/office/drawing/2014/main" id="{CB85F301-6E79-481D-AB03-AF4D937BC7E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08269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0" name="Imagen 9">
          <a:extLst>
            <a:ext uri="{FF2B5EF4-FFF2-40B4-BE49-F238E27FC236}">
              <a16:creationId xmlns:a16="http://schemas.microsoft.com/office/drawing/2014/main" id="{2A7168BD-2139-4A34-AC0E-7030FFC947E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11012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1" name="Imagen 10">
          <a:extLst>
            <a:ext uri="{FF2B5EF4-FFF2-40B4-BE49-F238E27FC236}">
              <a16:creationId xmlns:a16="http://schemas.microsoft.com/office/drawing/2014/main" id="{70D21382-1BB1-40F3-85F7-2F36ED8942F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8037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2" name="Imagen 11">
          <a:extLst>
            <a:ext uri="{FF2B5EF4-FFF2-40B4-BE49-F238E27FC236}">
              <a16:creationId xmlns:a16="http://schemas.microsoft.com/office/drawing/2014/main" id="{5462B40B-0000-4D56-873C-BE696A5DB57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208269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3" name="Imagen 12">
          <a:extLst>
            <a:ext uri="{FF2B5EF4-FFF2-40B4-BE49-F238E27FC236}">
              <a16:creationId xmlns:a16="http://schemas.microsoft.com/office/drawing/2014/main" id="{54E12988-D883-4385-8DE4-1F8CB11CCB6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731800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4" name="Imagen 13">
          <a:extLst>
            <a:ext uri="{FF2B5EF4-FFF2-40B4-BE49-F238E27FC236}">
              <a16:creationId xmlns:a16="http://schemas.microsoft.com/office/drawing/2014/main" id="{13ABD45E-6491-448B-B3AD-E83DD57CD24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4457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5" name="Imagen 14">
          <a:extLst>
            <a:ext uri="{FF2B5EF4-FFF2-40B4-BE49-F238E27FC236}">
              <a16:creationId xmlns:a16="http://schemas.microsoft.com/office/drawing/2014/main" id="{0E5F44BF-04DC-447E-819B-7EF90D15A02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589250" y="257175"/>
          <a:ext cx="540000" cy="720000"/>
        </a:xfrm>
        <a:prstGeom prst="rect">
          <a:avLst/>
        </a:prstGeom>
      </xdr:spPr>
    </xdr:pic>
    <xdr:clientData/>
  </xdr:oneCellAnchor>
  <xdr:oneCellAnchor>
    <xdr:from>
      <xdr:col>31</xdr:col>
      <xdr:colOff>254000</xdr:colOff>
      <xdr:row>0</xdr:row>
      <xdr:rowOff>55245</xdr:rowOff>
    </xdr:from>
    <xdr:ext cx="720000" cy="720000"/>
    <xdr:pic>
      <xdr:nvPicPr>
        <xdr:cNvPr id="16" name="Imagen 15">
          <a:extLst>
            <a:ext uri="{FF2B5EF4-FFF2-40B4-BE49-F238E27FC236}">
              <a16:creationId xmlns:a16="http://schemas.microsoft.com/office/drawing/2014/main" id="{0083F269-73ED-4AA4-A2D3-B77F476F897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3561020" y="55245"/>
          <a:ext cx="720000" cy="720000"/>
        </a:xfrm>
        <a:prstGeom prst="rect">
          <a:avLst/>
        </a:prstGeom>
      </xdr:spPr>
    </xdr:pic>
    <xdr:clientData/>
  </xdr:oneCellAnchor>
  <xdr:oneCellAnchor>
    <xdr:from>
      <xdr:col>8</xdr:col>
      <xdr:colOff>177165</xdr:colOff>
      <xdr:row>195</xdr:row>
      <xdr:rowOff>36195</xdr:rowOff>
    </xdr:from>
    <xdr:ext cx="720000" cy="720000"/>
    <xdr:pic>
      <xdr:nvPicPr>
        <xdr:cNvPr id="17" name="Imagen 16">
          <a:extLst>
            <a:ext uri="{FF2B5EF4-FFF2-40B4-BE49-F238E27FC236}">
              <a16:creationId xmlns:a16="http://schemas.microsoft.com/office/drawing/2014/main" id="{60103BAF-3FD6-4999-9C3A-A9725AD1112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8566785" y="96238695"/>
          <a:ext cx="720000" cy="720000"/>
        </a:xfrm>
        <a:prstGeom prst="rect">
          <a:avLst/>
        </a:prstGeom>
      </xdr:spPr>
    </xdr:pic>
    <xdr:clientData/>
  </xdr:oneCellAnchor>
  <xdr:oneCellAnchor>
    <xdr:from>
      <xdr:col>1</xdr:col>
      <xdr:colOff>323850</xdr:colOff>
      <xdr:row>195</xdr:row>
      <xdr:rowOff>36195</xdr:rowOff>
    </xdr:from>
    <xdr:ext cx="540000" cy="720000"/>
    <xdr:pic>
      <xdr:nvPicPr>
        <xdr:cNvPr id="18" name="Imagen 17">
          <a:extLst>
            <a:ext uri="{FF2B5EF4-FFF2-40B4-BE49-F238E27FC236}">
              <a16:creationId xmlns:a16="http://schemas.microsoft.com/office/drawing/2014/main" id="{8BFEF815-A8EE-45FC-AF7B-1A309A1724E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96238695"/>
          <a:ext cx="540000" cy="720000"/>
        </a:xfrm>
        <a:prstGeom prst="rect">
          <a:avLst/>
        </a:prstGeom>
      </xdr:spPr>
    </xdr:pic>
    <xdr:clientData/>
  </xdr:oneCellAnchor>
  <xdr:oneCellAnchor>
    <xdr:from>
      <xdr:col>27</xdr:col>
      <xdr:colOff>326679</xdr:colOff>
      <xdr:row>195</xdr:row>
      <xdr:rowOff>35229</xdr:rowOff>
    </xdr:from>
    <xdr:ext cx="540000" cy="720000"/>
    <xdr:pic>
      <xdr:nvPicPr>
        <xdr:cNvPr id="19" name="Imagen 18">
          <a:extLst>
            <a:ext uri="{FF2B5EF4-FFF2-40B4-BE49-F238E27FC236}">
              <a16:creationId xmlns:a16="http://schemas.microsoft.com/office/drawing/2014/main" id="{D41C1CCB-1970-4EE2-884F-B4934A1A244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570459" y="96237729"/>
          <a:ext cx="540000" cy="720000"/>
        </a:xfrm>
        <a:prstGeom prst="rect">
          <a:avLst/>
        </a:prstGeom>
      </xdr:spPr>
    </xdr:pic>
    <xdr:clientData/>
  </xdr:oneCellAnchor>
  <xdr:oneCellAnchor>
    <xdr:from>
      <xdr:col>45</xdr:col>
      <xdr:colOff>43659</xdr:colOff>
      <xdr:row>195</xdr:row>
      <xdr:rowOff>40743</xdr:rowOff>
    </xdr:from>
    <xdr:ext cx="108000" cy="720000"/>
    <xdr:pic>
      <xdr:nvPicPr>
        <xdr:cNvPr id="20" name="Imagen 19">
          <a:extLst>
            <a:ext uri="{FF2B5EF4-FFF2-40B4-BE49-F238E27FC236}">
              <a16:creationId xmlns:a16="http://schemas.microsoft.com/office/drawing/2014/main" id="{7CF0A9E6-1F1E-4C65-9FBC-FEA1CA955D0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5557919" y="96243243"/>
          <a:ext cx="108000" cy="720000"/>
        </a:xfrm>
        <a:prstGeom prst="rect">
          <a:avLst/>
        </a:prstGeom>
      </xdr:spPr>
    </xdr:pic>
    <xdr:clientData/>
  </xdr:oneCellAnchor>
  <xdr:oneCellAnchor>
    <xdr:from>
      <xdr:col>45</xdr:col>
      <xdr:colOff>326040</xdr:colOff>
      <xdr:row>195</xdr:row>
      <xdr:rowOff>37375</xdr:rowOff>
    </xdr:from>
    <xdr:ext cx="540000" cy="720000"/>
    <xdr:pic>
      <xdr:nvPicPr>
        <xdr:cNvPr id="21" name="Imagen 20">
          <a:extLst>
            <a:ext uri="{FF2B5EF4-FFF2-40B4-BE49-F238E27FC236}">
              <a16:creationId xmlns:a16="http://schemas.microsoft.com/office/drawing/2014/main" id="{3114830E-CF53-4BD2-BC32-7063F276B37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840300" y="96239875"/>
          <a:ext cx="540000" cy="720000"/>
        </a:xfrm>
        <a:prstGeom prst="rect">
          <a:avLst/>
        </a:prstGeom>
      </xdr:spPr>
    </xdr:pic>
    <xdr:clientData/>
  </xdr:oneCellAnchor>
  <xdr:oneCellAnchor>
    <xdr:from>
      <xdr:col>1</xdr:col>
      <xdr:colOff>44548</xdr:colOff>
      <xdr:row>195</xdr:row>
      <xdr:rowOff>37514</xdr:rowOff>
    </xdr:from>
    <xdr:ext cx="108000" cy="720000"/>
    <xdr:pic>
      <xdr:nvPicPr>
        <xdr:cNvPr id="22" name="Imagen 21">
          <a:extLst>
            <a:ext uri="{FF2B5EF4-FFF2-40B4-BE49-F238E27FC236}">
              <a16:creationId xmlns:a16="http://schemas.microsoft.com/office/drawing/2014/main" id="{5E8001AC-8249-47F7-814D-EC6B48ADFB7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96240014"/>
          <a:ext cx="108000" cy="720000"/>
        </a:xfrm>
        <a:prstGeom prst="rect">
          <a:avLst/>
        </a:prstGeom>
      </xdr:spPr>
    </xdr:pic>
    <xdr:clientData/>
  </xdr:oneCellAnchor>
  <xdr:oneCellAnchor>
    <xdr:from>
      <xdr:col>27</xdr:col>
      <xdr:colOff>42204</xdr:colOff>
      <xdr:row>195</xdr:row>
      <xdr:rowOff>35170</xdr:rowOff>
    </xdr:from>
    <xdr:ext cx="108000" cy="720000"/>
    <xdr:pic>
      <xdr:nvPicPr>
        <xdr:cNvPr id="23" name="Imagen 22">
          <a:extLst>
            <a:ext uri="{FF2B5EF4-FFF2-40B4-BE49-F238E27FC236}">
              <a16:creationId xmlns:a16="http://schemas.microsoft.com/office/drawing/2014/main" id="{7CDEBA74-92B4-4646-956D-6A63B8102FE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285984" y="96237670"/>
          <a:ext cx="108000" cy="720000"/>
        </a:xfrm>
        <a:prstGeom prst="rect">
          <a:avLst/>
        </a:prstGeom>
      </xdr:spPr>
    </xdr:pic>
    <xdr:clientData/>
  </xdr:oneCellAnchor>
  <xdr:oneCellAnchor>
    <xdr:from>
      <xdr:col>63</xdr:col>
      <xdr:colOff>42198</xdr:colOff>
      <xdr:row>195</xdr:row>
      <xdr:rowOff>35172</xdr:rowOff>
    </xdr:from>
    <xdr:ext cx="108000" cy="720000"/>
    <xdr:pic>
      <xdr:nvPicPr>
        <xdr:cNvPr id="24" name="Imagen 23">
          <a:extLst>
            <a:ext uri="{FF2B5EF4-FFF2-40B4-BE49-F238E27FC236}">
              <a16:creationId xmlns:a16="http://schemas.microsoft.com/office/drawing/2014/main" id="{20A9241E-CB6A-4AC8-A1DE-EAFC84C631A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0826938" y="96237672"/>
          <a:ext cx="108000" cy="720000"/>
        </a:xfrm>
        <a:prstGeom prst="rect">
          <a:avLst/>
        </a:prstGeom>
      </xdr:spPr>
    </xdr:pic>
    <xdr:clientData/>
  </xdr:oneCellAnchor>
  <xdr:oneCellAnchor>
    <xdr:from>
      <xdr:col>63</xdr:col>
      <xdr:colOff>316528</xdr:colOff>
      <xdr:row>195</xdr:row>
      <xdr:rowOff>37513</xdr:rowOff>
    </xdr:from>
    <xdr:ext cx="540000" cy="720000"/>
    <xdr:pic>
      <xdr:nvPicPr>
        <xdr:cNvPr id="25" name="Imagen 24">
          <a:extLst>
            <a:ext uri="{FF2B5EF4-FFF2-40B4-BE49-F238E27FC236}">
              <a16:creationId xmlns:a16="http://schemas.microsoft.com/office/drawing/2014/main" id="{66BD9B5C-84D4-41FC-8EEA-5977E43BCBB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1101268" y="96240013"/>
          <a:ext cx="540000" cy="720000"/>
        </a:xfrm>
        <a:prstGeom prst="rect">
          <a:avLst/>
        </a:prstGeom>
      </xdr:spPr>
    </xdr:pic>
    <xdr:clientData/>
  </xdr:oneCellAnchor>
  <xdr:oneCellAnchor>
    <xdr:from>
      <xdr:col>34</xdr:col>
      <xdr:colOff>753525</xdr:colOff>
      <xdr:row>195</xdr:row>
      <xdr:rowOff>47409</xdr:rowOff>
    </xdr:from>
    <xdr:ext cx="720000" cy="720000"/>
    <xdr:pic>
      <xdr:nvPicPr>
        <xdr:cNvPr id="26" name="Imagen 25">
          <a:extLst>
            <a:ext uri="{FF2B5EF4-FFF2-40B4-BE49-F238E27FC236}">
              <a16:creationId xmlns:a16="http://schemas.microsoft.com/office/drawing/2014/main" id="{2B377FB2-BFA8-4347-B0BD-A4885FD10BE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803745" y="96249909"/>
          <a:ext cx="720000" cy="720000"/>
        </a:xfrm>
        <a:prstGeom prst="rect">
          <a:avLst/>
        </a:prstGeom>
      </xdr:spPr>
    </xdr:pic>
    <xdr:clientData/>
  </xdr:oneCellAnchor>
  <xdr:oneCellAnchor>
    <xdr:from>
      <xdr:col>52</xdr:col>
      <xdr:colOff>761991</xdr:colOff>
      <xdr:row>195</xdr:row>
      <xdr:rowOff>41032</xdr:rowOff>
    </xdr:from>
    <xdr:ext cx="720000" cy="720000"/>
    <xdr:pic>
      <xdr:nvPicPr>
        <xdr:cNvPr id="27" name="Imagen 26">
          <a:extLst>
            <a:ext uri="{FF2B5EF4-FFF2-40B4-BE49-F238E27FC236}">
              <a16:creationId xmlns:a16="http://schemas.microsoft.com/office/drawing/2014/main" id="{A4210035-48E1-4EC6-A2B2-E6FFDC408F4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2082691" y="96243532"/>
          <a:ext cx="720000" cy="720000"/>
        </a:xfrm>
        <a:prstGeom prst="rect">
          <a:avLst/>
        </a:prstGeom>
      </xdr:spPr>
    </xdr:pic>
    <xdr:clientData/>
  </xdr:oneCellAnchor>
  <xdr:oneCellAnchor>
    <xdr:from>
      <xdr:col>70</xdr:col>
      <xdr:colOff>726826</xdr:colOff>
      <xdr:row>195</xdr:row>
      <xdr:rowOff>41040</xdr:rowOff>
    </xdr:from>
    <xdr:ext cx="720000" cy="720000"/>
    <xdr:pic>
      <xdr:nvPicPr>
        <xdr:cNvPr id="28" name="Imagen 27">
          <a:extLst>
            <a:ext uri="{FF2B5EF4-FFF2-40B4-BE49-F238E27FC236}">
              <a16:creationId xmlns:a16="http://schemas.microsoft.com/office/drawing/2014/main" id="{2C4AB348-74C6-459A-AAAF-284552311D4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7318006" y="96243540"/>
          <a:ext cx="720000" cy="720000"/>
        </a:xfrm>
        <a:prstGeom prst="rect">
          <a:avLst/>
        </a:prstGeom>
      </xdr:spPr>
    </xdr:pic>
    <xdr:clientData/>
  </xdr:oneCellAnchor>
  <xdr:oneCellAnchor>
    <xdr:from>
      <xdr:col>17</xdr:col>
      <xdr:colOff>60960</xdr:colOff>
      <xdr:row>195</xdr:row>
      <xdr:rowOff>43180</xdr:rowOff>
    </xdr:from>
    <xdr:ext cx="108000" cy="720000"/>
    <xdr:pic>
      <xdr:nvPicPr>
        <xdr:cNvPr id="29" name="Imagen 28">
          <a:extLst>
            <a:ext uri="{FF2B5EF4-FFF2-40B4-BE49-F238E27FC236}">
              <a16:creationId xmlns:a16="http://schemas.microsoft.com/office/drawing/2014/main" id="{B1444AC0-B130-4469-8E36-B9E1E1D92C9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445740" y="96245680"/>
          <a:ext cx="108000" cy="720000"/>
        </a:xfrm>
        <a:prstGeom prst="rect">
          <a:avLst/>
        </a:prstGeom>
      </xdr:spPr>
    </xdr:pic>
    <xdr:clientData/>
  </xdr:oneCellAnchor>
  <xdr:oneCellAnchor>
    <xdr:from>
      <xdr:col>17</xdr:col>
      <xdr:colOff>204470</xdr:colOff>
      <xdr:row>195</xdr:row>
      <xdr:rowOff>51435</xdr:rowOff>
    </xdr:from>
    <xdr:ext cx="540000" cy="720000"/>
    <xdr:pic>
      <xdr:nvPicPr>
        <xdr:cNvPr id="30" name="Imagen 29">
          <a:extLst>
            <a:ext uri="{FF2B5EF4-FFF2-40B4-BE49-F238E27FC236}">
              <a16:creationId xmlns:a16="http://schemas.microsoft.com/office/drawing/2014/main" id="{92FF6746-46CA-4528-AF26-73171C693D2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589250" y="96253935"/>
          <a:ext cx="540000" cy="720000"/>
        </a:xfrm>
        <a:prstGeom prst="rect">
          <a:avLst/>
        </a:prstGeom>
      </xdr:spPr>
    </xdr:pic>
    <xdr:clientData/>
  </xdr:oneCellAnchor>
  <xdr:oneCellAnchor>
    <xdr:from>
      <xdr:col>18</xdr:col>
      <xdr:colOff>5798185</xdr:colOff>
      <xdr:row>195</xdr:row>
      <xdr:rowOff>23495</xdr:rowOff>
    </xdr:from>
    <xdr:ext cx="720000" cy="720000"/>
    <xdr:pic>
      <xdr:nvPicPr>
        <xdr:cNvPr id="31" name="Imagen 30">
          <a:extLst>
            <a:ext uri="{FF2B5EF4-FFF2-40B4-BE49-F238E27FC236}">
              <a16:creationId xmlns:a16="http://schemas.microsoft.com/office/drawing/2014/main" id="{48ABD91E-FA34-4D9A-A172-D7F7E4B805D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640165" y="96225995"/>
          <a:ext cx="720000" cy="720000"/>
        </a:xfrm>
        <a:prstGeom prst="rect">
          <a:avLst/>
        </a:prstGeom>
      </xdr:spPr>
    </xdr:pic>
    <xdr:clientData/>
  </xdr:oneCellAnchor>
  <xdr:oneCellAnchor>
    <xdr:from>
      <xdr:col>8</xdr:col>
      <xdr:colOff>177165</xdr:colOff>
      <xdr:row>349</xdr:row>
      <xdr:rowOff>36195</xdr:rowOff>
    </xdr:from>
    <xdr:ext cx="720000" cy="720000"/>
    <xdr:pic>
      <xdr:nvPicPr>
        <xdr:cNvPr id="32" name="Imagen 31">
          <a:extLst>
            <a:ext uri="{FF2B5EF4-FFF2-40B4-BE49-F238E27FC236}">
              <a16:creationId xmlns:a16="http://schemas.microsoft.com/office/drawing/2014/main" id="{A85F517B-AD0B-4034-A3A7-4DAC819B37D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8566785" y="171813855"/>
          <a:ext cx="720000" cy="720000"/>
        </a:xfrm>
        <a:prstGeom prst="rect">
          <a:avLst/>
        </a:prstGeom>
      </xdr:spPr>
    </xdr:pic>
    <xdr:clientData/>
  </xdr:oneCellAnchor>
  <xdr:oneCellAnchor>
    <xdr:from>
      <xdr:col>1</xdr:col>
      <xdr:colOff>323850</xdr:colOff>
      <xdr:row>349</xdr:row>
      <xdr:rowOff>36195</xdr:rowOff>
    </xdr:from>
    <xdr:ext cx="540000" cy="720000"/>
    <xdr:pic>
      <xdr:nvPicPr>
        <xdr:cNvPr id="33" name="Imagen 32">
          <a:extLst>
            <a:ext uri="{FF2B5EF4-FFF2-40B4-BE49-F238E27FC236}">
              <a16:creationId xmlns:a16="http://schemas.microsoft.com/office/drawing/2014/main" id="{48501EDA-6027-4E4B-9B35-A15F558944D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171813855"/>
          <a:ext cx="540000" cy="720000"/>
        </a:xfrm>
        <a:prstGeom prst="rect">
          <a:avLst/>
        </a:prstGeom>
      </xdr:spPr>
    </xdr:pic>
    <xdr:clientData/>
  </xdr:oneCellAnchor>
  <xdr:oneCellAnchor>
    <xdr:from>
      <xdr:col>27</xdr:col>
      <xdr:colOff>326679</xdr:colOff>
      <xdr:row>349</xdr:row>
      <xdr:rowOff>35229</xdr:rowOff>
    </xdr:from>
    <xdr:ext cx="540000" cy="720000"/>
    <xdr:pic>
      <xdr:nvPicPr>
        <xdr:cNvPr id="34" name="Imagen 33">
          <a:extLst>
            <a:ext uri="{FF2B5EF4-FFF2-40B4-BE49-F238E27FC236}">
              <a16:creationId xmlns:a16="http://schemas.microsoft.com/office/drawing/2014/main" id="{BABA93D9-0CDA-44A8-9C16-45D5A89B730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570459" y="171812889"/>
          <a:ext cx="540000" cy="720000"/>
        </a:xfrm>
        <a:prstGeom prst="rect">
          <a:avLst/>
        </a:prstGeom>
      </xdr:spPr>
    </xdr:pic>
    <xdr:clientData/>
  </xdr:oneCellAnchor>
  <xdr:oneCellAnchor>
    <xdr:from>
      <xdr:col>45</xdr:col>
      <xdr:colOff>43659</xdr:colOff>
      <xdr:row>349</xdr:row>
      <xdr:rowOff>40743</xdr:rowOff>
    </xdr:from>
    <xdr:ext cx="108000" cy="720000"/>
    <xdr:pic>
      <xdr:nvPicPr>
        <xdr:cNvPr id="35" name="Imagen 34">
          <a:extLst>
            <a:ext uri="{FF2B5EF4-FFF2-40B4-BE49-F238E27FC236}">
              <a16:creationId xmlns:a16="http://schemas.microsoft.com/office/drawing/2014/main" id="{6738BA7B-B527-4E10-A1C8-63817D161C2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5557919" y="171818403"/>
          <a:ext cx="108000" cy="720000"/>
        </a:xfrm>
        <a:prstGeom prst="rect">
          <a:avLst/>
        </a:prstGeom>
      </xdr:spPr>
    </xdr:pic>
    <xdr:clientData/>
  </xdr:oneCellAnchor>
  <xdr:oneCellAnchor>
    <xdr:from>
      <xdr:col>45</xdr:col>
      <xdr:colOff>326040</xdr:colOff>
      <xdr:row>349</xdr:row>
      <xdr:rowOff>37375</xdr:rowOff>
    </xdr:from>
    <xdr:ext cx="540000" cy="720000"/>
    <xdr:pic>
      <xdr:nvPicPr>
        <xdr:cNvPr id="36" name="Imagen 35">
          <a:extLst>
            <a:ext uri="{FF2B5EF4-FFF2-40B4-BE49-F238E27FC236}">
              <a16:creationId xmlns:a16="http://schemas.microsoft.com/office/drawing/2014/main" id="{F17603FC-07E8-4275-AE5D-E2569A16464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840300" y="171815035"/>
          <a:ext cx="540000" cy="720000"/>
        </a:xfrm>
        <a:prstGeom prst="rect">
          <a:avLst/>
        </a:prstGeom>
      </xdr:spPr>
    </xdr:pic>
    <xdr:clientData/>
  </xdr:oneCellAnchor>
  <xdr:oneCellAnchor>
    <xdr:from>
      <xdr:col>1</xdr:col>
      <xdr:colOff>44548</xdr:colOff>
      <xdr:row>349</xdr:row>
      <xdr:rowOff>37514</xdr:rowOff>
    </xdr:from>
    <xdr:ext cx="108000" cy="720000"/>
    <xdr:pic>
      <xdr:nvPicPr>
        <xdr:cNvPr id="37" name="Imagen 36">
          <a:extLst>
            <a:ext uri="{FF2B5EF4-FFF2-40B4-BE49-F238E27FC236}">
              <a16:creationId xmlns:a16="http://schemas.microsoft.com/office/drawing/2014/main" id="{7C4FFED7-7D6E-40B5-8CFD-4F77A4326B2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171815174"/>
          <a:ext cx="108000" cy="720000"/>
        </a:xfrm>
        <a:prstGeom prst="rect">
          <a:avLst/>
        </a:prstGeom>
      </xdr:spPr>
    </xdr:pic>
    <xdr:clientData/>
  </xdr:oneCellAnchor>
  <xdr:oneCellAnchor>
    <xdr:from>
      <xdr:col>27</xdr:col>
      <xdr:colOff>42204</xdr:colOff>
      <xdr:row>349</xdr:row>
      <xdr:rowOff>35170</xdr:rowOff>
    </xdr:from>
    <xdr:ext cx="108000" cy="720000"/>
    <xdr:pic>
      <xdr:nvPicPr>
        <xdr:cNvPr id="38" name="Imagen 37">
          <a:extLst>
            <a:ext uri="{FF2B5EF4-FFF2-40B4-BE49-F238E27FC236}">
              <a16:creationId xmlns:a16="http://schemas.microsoft.com/office/drawing/2014/main" id="{0A177195-3422-47F5-B57E-359429864AF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285984" y="171812830"/>
          <a:ext cx="108000" cy="720000"/>
        </a:xfrm>
        <a:prstGeom prst="rect">
          <a:avLst/>
        </a:prstGeom>
      </xdr:spPr>
    </xdr:pic>
    <xdr:clientData/>
  </xdr:oneCellAnchor>
  <xdr:oneCellAnchor>
    <xdr:from>
      <xdr:col>63</xdr:col>
      <xdr:colOff>42198</xdr:colOff>
      <xdr:row>349</xdr:row>
      <xdr:rowOff>35172</xdr:rowOff>
    </xdr:from>
    <xdr:ext cx="108000" cy="720000"/>
    <xdr:pic>
      <xdr:nvPicPr>
        <xdr:cNvPr id="39" name="Imagen 38">
          <a:extLst>
            <a:ext uri="{FF2B5EF4-FFF2-40B4-BE49-F238E27FC236}">
              <a16:creationId xmlns:a16="http://schemas.microsoft.com/office/drawing/2014/main" id="{687947FC-462A-467B-850C-8013A59B397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0826938" y="171812832"/>
          <a:ext cx="108000" cy="720000"/>
        </a:xfrm>
        <a:prstGeom prst="rect">
          <a:avLst/>
        </a:prstGeom>
      </xdr:spPr>
    </xdr:pic>
    <xdr:clientData/>
  </xdr:oneCellAnchor>
  <xdr:oneCellAnchor>
    <xdr:from>
      <xdr:col>63</xdr:col>
      <xdr:colOff>316528</xdr:colOff>
      <xdr:row>349</xdr:row>
      <xdr:rowOff>37513</xdr:rowOff>
    </xdr:from>
    <xdr:ext cx="540000" cy="720000"/>
    <xdr:pic>
      <xdr:nvPicPr>
        <xdr:cNvPr id="40" name="Imagen 39">
          <a:extLst>
            <a:ext uri="{FF2B5EF4-FFF2-40B4-BE49-F238E27FC236}">
              <a16:creationId xmlns:a16="http://schemas.microsoft.com/office/drawing/2014/main" id="{8BE5881C-E892-4450-8EBE-AA8D9BBE730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1101268" y="171815173"/>
          <a:ext cx="540000" cy="720000"/>
        </a:xfrm>
        <a:prstGeom prst="rect">
          <a:avLst/>
        </a:prstGeom>
      </xdr:spPr>
    </xdr:pic>
    <xdr:clientData/>
  </xdr:oneCellAnchor>
  <xdr:oneCellAnchor>
    <xdr:from>
      <xdr:col>34</xdr:col>
      <xdr:colOff>753525</xdr:colOff>
      <xdr:row>349</xdr:row>
      <xdr:rowOff>47409</xdr:rowOff>
    </xdr:from>
    <xdr:ext cx="720000" cy="720000"/>
    <xdr:pic>
      <xdr:nvPicPr>
        <xdr:cNvPr id="41" name="Imagen 40">
          <a:extLst>
            <a:ext uri="{FF2B5EF4-FFF2-40B4-BE49-F238E27FC236}">
              <a16:creationId xmlns:a16="http://schemas.microsoft.com/office/drawing/2014/main" id="{E8B64772-B307-483B-B3CE-64F569673D7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803745" y="171825069"/>
          <a:ext cx="720000" cy="720000"/>
        </a:xfrm>
        <a:prstGeom prst="rect">
          <a:avLst/>
        </a:prstGeom>
      </xdr:spPr>
    </xdr:pic>
    <xdr:clientData/>
  </xdr:oneCellAnchor>
  <xdr:oneCellAnchor>
    <xdr:from>
      <xdr:col>52</xdr:col>
      <xdr:colOff>761991</xdr:colOff>
      <xdr:row>349</xdr:row>
      <xdr:rowOff>41032</xdr:rowOff>
    </xdr:from>
    <xdr:ext cx="720000" cy="720000"/>
    <xdr:pic>
      <xdr:nvPicPr>
        <xdr:cNvPr id="42" name="Imagen 41">
          <a:extLst>
            <a:ext uri="{FF2B5EF4-FFF2-40B4-BE49-F238E27FC236}">
              <a16:creationId xmlns:a16="http://schemas.microsoft.com/office/drawing/2014/main" id="{89E2D5AC-CBDA-4F75-9859-1124C292583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2082691" y="171818692"/>
          <a:ext cx="720000" cy="720000"/>
        </a:xfrm>
        <a:prstGeom prst="rect">
          <a:avLst/>
        </a:prstGeom>
      </xdr:spPr>
    </xdr:pic>
    <xdr:clientData/>
  </xdr:oneCellAnchor>
  <xdr:oneCellAnchor>
    <xdr:from>
      <xdr:col>70</xdr:col>
      <xdr:colOff>726826</xdr:colOff>
      <xdr:row>349</xdr:row>
      <xdr:rowOff>41040</xdr:rowOff>
    </xdr:from>
    <xdr:ext cx="720000" cy="720000"/>
    <xdr:pic>
      <xdr:nvPicPr>
        <xdr:cNvPr id="43" name="Imagen 42">
          <a:extLst>
            <a:ext uri="{FF2B5EF4-FFF2-40B4-BE49-F238E27FC236}">
              <a16:creationId xmlns:a16="http://schemas.microsoft.com/office/drawing/2014/main" id="{2F9E6A3C-01C7-4F2C-8689-438A70498D1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7318006" y="171818700"/>
          <a:ext cx="720000" cy="720000"/>
        </a:xfrm>
        <a:prstGeom prst="rect">
          <a:avLst/>
        </a:prstGeom>
      </xdr:spPr>
    </xdr:pic>
    <xdr:clientData/>
  </xdr:oneCellAnchor>
  <xdr:oneCellAnchor>
    <xdr:from>
      <xdr:col>17</xdr:col>
      <xdr:colOff>60960</xdr:colOff>
      <xdr:row>349</xdr:row>
      <xdr:rowOff>43180</xdr:rowOff>
    </xdr:from>
    <xdr:ext cx="108000" cy="720000"/>
    <xdr:pic>
      <xdr:nvPicPr>
        <xdr:cNvPr id="44" name="Imagen 43">
          <a:extLst>
            <a:ext uri="{FF2B5EF4-FFF2-40B4-BE49-F238E27FC236}">
              <a16:creationId xmlns:a16="http://schemas.microsoft.com/office/drawing/2014/main" id="{199013CA-C4D6-42D8-BB3A-3C0F1665320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445740" y="171820840"/>
          <a:ext cx="108000" cy="720000"/>
        </a:xfrm>
        <a:prstGeom prst="rect">
          <a:avLst/>
        </a:prstGeom>
      </xdr:spPr>
    </xdr:pic>
    <xdr:clientData/>
  </xdr:oneCellAnchor>
  <xdr:oneCellAnchor>
    <xdr:from>
      <xdr:col>17</xdr:col>
      <xdr:colOff>204470</xdr:colOff>
      <xdr:row>349</xdr:row>
      <xdr:rowOff>51435</xdr:rowOff>
    </xdr:from>
    <xdr:ext cx="540000" cy="720000"/>
    <xdr:pic>
      <xdr:nvPicPr>
        <xdr:cNvPr id="45" name="Imagen 44">
          <a:extLst>
            <a:ext uri="{FF2B5EF4-FFF2-40B4-BE49-F238E27FC236}">
              <a16:creationId xmlns:a16="http://schemas.microsoft.com/office/drawing/2014/main" id="{E40F25AB-367F-48A8-B456-67860E18435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589250" y="171829095"/>
          <a:ext cx="540000" cy="720000"/>
        </a:xfrm>
        <a:prstGeom prst="rect">
          <a:avLst/>
        </a:prstGeom>
      </xdr:spPr>
    </xdr:pic>
    <xdr:clientData/>
  </xdr:oneCellAnchor>
  <xdr:oneCellAnchor>
    <xdr:from>
      <xdr:col>18</xdr:col>
      <xdr:colOff>5798185</xdr:colOff>
      <xdr:row>349</xdr:row>
      <xdr:rowOff>23495</xdr:rowOff>
    </xdr:from>
    <xdr:ext cx="720000" cy="720000"/>
    <xdr:pic>
      <xdr:nvPicPr>
        <xdr:cNvPr id="46" name="Imagen 45">
          <a:extLst>
            <a:ext uri="{FF2B5EF4-FFF2-40B4-BE49-F238E27FC236}">
              <a16:creationId xmlns:a16="http://schemas.microsoft.com/office/drawing/2014/main" id="{D0A475AC-4D29-4662-A385-26975BAA040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640165" y="171801155"/>
          <a:ext cx="720000" cy="720000"/>
        </a:xfrm>
        <a:prstGeom prst="rect">
          <a:avLst/>
        </a:prstGeom>
      </xdr:spPr>
    </xdr:pic>
    <xdr:clientData/>
  </xdr:oneCellAnchor>
  <xdr:oneCellAnchor>
    <xdr:from>
      <xdr:col>17</xdr:col>
      <xdr:colOff>204470</xdr:colOff>
      <xdr:row>1</xdr:row>
      <xdr:rowOff>51435</xdr:rowOff>
    </xdr:from>
    <xdr:ext cx="540000" cy="720000"/>
    <xdr:pic>
      <xdr:nvPicPr>
        <xdr:cNvPr id="47" name="Imagen 46">
          <a:extLst>
            <a:ext uri="{FF2B5EF4-FFF2-40B4-BE49-F238E27FC236}">
              <a16:creationId xmlns:a16="http://schemas.microsoft.com/office/drawing/2014/main" id="{6B994F98-BE98-460D-831C-0783151E344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5892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48" name="Imagen 47">
          <a:extLst>
            <a:ext uri="{FF2B5EF4-FFF2-40B4-BE49-F238E27FC236}">
              <a16:creationId xmlns:a16="http://schemas.microsoft.com/office/drawing/2014/main" id="{B6C09CD6-4E15-4360-8B2B-6F0D33E2A1E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640165" y="229235"/>
          <a:ext cx="720000" cy="720000"/>
        </a:xfrm>
        <a:prstGeom prst="rect">
          <a:avLst/>
        </a:prstGeom>
      </xdr:spPr>
    </xdr:pic>
    <xdr:clientData/>
  </xdr:oneCellAnchor>
  <xdr:oneCellAnchor>
    <xdr:from>
      <xdr:col>17</xdr:col>
      <xdr:colOff>204470</xdr:colOff>
      <xdr:row>195</xdr:row>
      <xdr:rowOff>51435</xdr:rowOff>
    </xdr:from>
    <xdr:ext cx="540000" cy="720000"/>
    <xdr:pic>
      <xdr:nvPicPr>
        <xdr:cNvPr id="49" name="Imagen 48">
          <a:extLst>
            <a:ext uri="{FF2B5EF4-FFF2-40B4-BE49-F238E27FC236}">
              <a16:creationId xmlns:a16="http://schemas.microsoft.com/office/drawing/2014/main" id="{B94D0240-20A1-4AA9-8639-D5523148D66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589250" y="96253935"/>
          <a:ext cx="540000" cy="720000"/>
        </a:xfrm>
        <a:prstGeom prst="rect">
          <a:avLst/>
        </a:prstGeom>
      </xdr:spPr>
    </xdr:pic>
    <xdr:clientData/>
  </xdr:oneCellAnchor>
  <xdr:oneCellAnchor>
    <xdr:from>
      <xdr:col>18</xdr:col>
      <xdr:colOff>5798185</xdr:colOff>
      <xdr:row>195</xdr:row>
      <xdr:rowOff>23495</xdr:rowOff>
    </xdr:from>
    <xdr:ext cx="720000" cy="720000"/>
    <xdr:pic>
      <xdr:nvPicPr>
        <xdr:cNvPr id="50" name="Imagen 49">
          <a:extLst>
            <a:ext uri="{FF2B5EF4-FFF2-40B4-BE49-F238E27FC236}">
              <a16:creationId xmlns:a16="http://schemas.microsoft.com/office/drawing/2014/main" id="{349D7BFB-12C7-4469-8EA4-3FF1EF39469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640165" y="96225995"/>
          <a:ext cx="720000" cy="720000"/>
        </a:xfrm>
        <a:prstGeom prst="rect">
          <a:avLst/>
        </a:prstGeom>
      </xdr:spPr>
    </xdr:pic>
    <xdr:clientData/>
  </xdr:oneCellAnchor>
  <xdr:oneCellAnchor>
    <xdr:from>
      <xdr:col>17</xdr:col>
      <xdr:colOff>204470</xdr:colOff>
      <xdr:row>349</xdr:row>
      <xdr:rowOff>51435</xdr:rowOff>
    </xdr:from>
    <xdr:ext cx="540000" cy="720000"/>
    <xdr:pic>
      <xdr:nvPicPr>
        <xdr:cNvPr id="51" name="Imagen 50">
          <a:extLst>
            <a:ext uri="{FF2B5EF4-FFF2-40B4-BE49-F238E27FC236}">
              <a16:creationId xmlns:a16="http://schemas.microsoft.com/office/drawing/2014/main" id="{062FFE01-F391-4272-BC19-82C1DAB4717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589250" y="171829095"/>
          <a:ext cx="540000" cy="720000"/>
        </a:xfrm>
        <a:prstGeom prst="rect">
          <a:avLst/>
        </a:prstGeom>
      </xdr:spPr>
    </xdr:pic>
    <xdr:clientData/>
  </xdr:oneCellAnchor>
  <xdr:oneCellAnchor>
    <xdr:from>
      <xdr:col>18</xdr:col>
      <xdr:colOff>5798185</xdr:colOff>
      <xdr:row>349</xdr:row>
      <xdr:rowOff>23495</xdr:rowOff>
    </xdr:from>
    <xdr:ext cx="720000" cy="720000"/>
    <xdr:pic>
      <xdr:nvPicPr>
        <xdr:cNvPr id="52" name="Imagen 51">
          <a:extLst>
            <a:ext uri="{FF2B5EF4-FFF2-40B4-BE49-F238E27FC236}">
              <a16:creationId xmlns:a16="http://schemas.microsoft.com/office/drawing/2014/main" id="{6BB70835-C634-48B3-AAB9-D66BA36D647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640165" y="171801155"/>
          <a:ext cx="720000" cy="7200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2" name="Imagen 1">
          <a:extLst>
            <a:ext uri="{FF2B5EF4-FFF2-40B4-BE49-F238E27FC236}">
              <a16:creationId xmlns:a16="http://schemas.microsoft.com/office/drawing/2014/main" id="{9D9D0B05-E846-4D16-9582-E9874D2DA9D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900874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 name="Imagen 2">
          <a:extLst>
            <a:ext uri="{FF2B5EF4-FFF2-40B4-BE49-F238E27FC236}">
              <a16:creationId xmlns:a16="http://schemas.microsoft.com/office/drawing/2014/main" id="{E1740A02-35DC-4469-954A-F33961DAADB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4" name="Imagen 3">
          <a:extLst>
            <a:ext uri="{FF2B5EF4-FFF2-40B4-BE49-F238E27FC236}">
              <a16:creationId xmlns:a16="http://schemas.microsoft.com/office/drawing/2014/main" id="{8932BC69-0C51-4206-BA89-CA9959F3C5C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127149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5" name="Imagen 4">
          <a:extLst>
            <a:ext uri="{FF2B5EF4-FFF2-40B4-BE49-F238E27FC236}">
              <a16:creationId xmlns:a16="http://schemas.microsoft.com/office/drawing/2014/main" id="{50A29573-46F5-49CF-AB75-B644E5F3CED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57865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6" name="Imagen 5">
          <a:extLst>
            <a:ext uri="{FF2B5EF4-FFF2-40B4-BE49-F238E27FC236}">
              <a16:creationId xmlns:a16="http://schemas.microsoft.com/office/drawing/2014/main" id="{BE022E91-FA92-475B-8148-03355ABD7F3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60689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7" name="Imagen 6">
          <a:extLst>
            <a:ext uri="{FF2B5EF4-FFF2-40B4-BE49-F238E27FC236}">
              <a16:creationId xmlns:a16="http://schemas.microsoft.com/office/drawing/2014/main" id="{0BFED317-CAA3-420F-BCCD-AB0F0337EAB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8" name="Imagen 7">
          <a:extLst>
            <a:ext uri="{FF2B5EF4-FFF2-40B4-BE49-F238E27FC236}">
              <a16:creationId xmlns:a16="http://schemas.microsoft.com/office/drawing/2014/main" id="{0A96D925-97F1-411E-B7EF-9E1BF9AD0BC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98702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9" name="Imagen 8">
          <a:extLst>
            <a:ext uri="{FF2B5EF4-FFF2-40B4-BE49-F238E27FC236}">
              <a16:creationId xmlns:a16="http://schemas.microsoft.com/office/drawing/2014/main" id="{5B6AF544-2C7B-45B7-A5E8-CF46E6DDBFC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058309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0" name="Imagen 9">
          <a:extLst>
            <a:ext uri="{FF2B5EF4-FFF2-40B4-BE49-F238E27FC236}">
              <a16:creationId xmlns:a16="http://schemas.microsoft.com/office/drawing/2014/main" id="{99347E84-F8C5-46F8-B934-2CB28D44FCE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85742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1" name="Imagen 10">
          <a:extLst>
            <a:ext uri="{FF2B5EF4-FFF2-40B4-BE49-F238E27FC236}">
              <a16:creationId xmlns:a16="http://schemas.microsoft.com/office/drawing/2014/main" id="{A7E57D86-43D2-446E-BC35-B55D6E496C1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736000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2" name="Imagen 11">
          <a:extLst>
            <a:ext uri="{FF2B5EF4-FFF2-40B4-BE49-F238E27FC236}">
              <a16:creationId xmlns:a16="http://schemas.microsoft.com/office/drawing/2014/main" id="{7A08B071-8AE0-4386-AAAF-3F39C3AA98F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216651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3" name="Imagen 12">
          <a:extLst>
            <a:ext uri="{FF2B5EF4-FFF2-40B4-BE49-F238E27FC236}">
              <a16:creationId xmlns:a16="http://schemas.microsoft.com/office/drawing/2014/main" id="{C2D07A8E-09D9-4AEE-8B81-74789ADE3FC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92938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4" name="Imagen 13">
          <a:extLst>
            <a:ext uri="{FF2B5EF4-FFF2-40B4-BE49-F238E27FC236}">
              <a16:creationId xmlns:a16="http://schemas.microsoft.com/office/drawing/2014/main" id="{CDC2CB0F-F9AA-4054-A013-79508A54C2C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615440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5" name="Imagen 14">
          <a:extLst>
            <a:ext uri="{FF2B5EF4-FFF2-40B4-BE49-F238E27FC236}">
              <a16:creationId xmlns:a16="http://schemas.microsoft.com/office/drawing/2014/main" id="{00C0A5C8-D9D7-49FC-B72C-DBADEB6AC55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629791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6" name="Imagen 15">
          <a:extLst>
            <a:ext uri="{FF2B5EF4-FFF2-40B4-BE49-F238E27FC236}">
              <a16:creationId xmlns:a16="http://schemas.microsoft.com/office/drawing/2014/main" id="{4EEA4575-D7E2-47B3-A88C-D4062E4DF3F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2341205" y="229235"/>
          <a:ext cx="720000" cy="7200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OS\Downloads\INDICATIVO%20PDD%20NDS%202020-2023%20(formato%202020-07-27).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LAN%20DE%20ACCI&#211;N%20NdS%202023%2011%20planeaci&#243;n%20todos(2023-01-06).xlsx" TargetMode="External"/><Relationship Id="rId1" Type="http://schemas.openxmlformats.org/officeDocument/2006/relationships/externalLinkPath" Target="PLAN%20DE%20ACCI&#211;N%20NdS%202023%2011%20planeaci&#243;n%20todos(2023-01-06).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reliminares%20P.A.%202023\PLAN%20DE%20ACCI&#211;N%20NdS%202023%2011%20planeaci&#243;n%20jorge%20(2023-01-30).xlsx" TargetMode="External"/><Relationship Id="rId1" Type="http://schemas.openxmlformats.org/officeDocument/2006/relationships/externalLinkPath" Target="Preliminares%20P.A.%202023/PLAN%20DE%20ACCI&#211;N%20NdS%202023%2011%20planeaci&#243;n%20jorge%20(2023-01-30).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reliminares%20P.A.%202023\PLANES%20DE%20ACCI&#211;N%20NdS%202023_11_Planeacion_Sisben.xlsx" TargetMode="External"/><Relationship Id="rId1" Type="http://schemas.openxmlformats.org/officeDocument/2006/relationships/externalLinkPath" Target="Preliminares%20P.A.%202023/PLANES%20DE%20ACCI&#211;N%20NdS%202023_11_Planeacion_Sisben.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reliminares%20P.A.%202023\PLAN%20DE%20ACCI&#211;N%20NdS%202023%2011%20planeaci&#243;n%20AyS%20(2023-01-27).xlsx" TargetMode="External"/><Relationship Id="rId1" Type="http://schemas.openxmlformats.org/officeDocument/2006/relationships/externalLinkPath" Target="Preliminares%20P.A.%202023/PLAN%20DE%20ACCI&#211;N%20NdS%202023%2011%20planeaci&#243;n%20AyS%20(2023-01-27).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reliminares%20P.A.%202023\PLAN%20DE%20ACCI&#211;N%20NdS%202023%2011%20planeaci&#243;n%20yeni%20(2023-01-30).xlsx" TargetMode="External"/><Relationship Id="rId1" Type="http://schemas.openxmlformats.org/officeDocument/2006/relationships/externalLinkPath" Target="Preliminares%20P.A.%202023/PLAN%20DE%20ACCI&#211;N%20NdS%202023%2011%20planeaci&#243;n%20yeni%20(2023-01-30).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LAN%20DE%20ACCI&#211;N%20NdS%202023%2012%20fronteras%20(2023-01-27)%20.xlsx" TargetMode="External"/><Relationship Id="rId1" Type="http://schemas.openxmlformats.org/officeDocument/2006/relationships/externalLinkPath" Target="PLAN%20DE%20ACCI&#211;N%20NdS%202023%2012%20fronteras%20(2023-01-27)%20.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D:\DATOS\Downloads\PLANES%20DE%20ACCI&#211;N%20NdS%202023%20FORMATOS%20(2023-01-31).xlsx" TargetMode="External"/><Relationship Id="rId1" Type="http://schemas.openxmlformats.org/officeDocument/2006/relationships/externalLinkPath" Target="/DATOS/Downloads/PLANES%20DE%20ACCI&#211;N%20NdS%202023%20FORMATOS%20(2023-01-31).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LAN%20DE%20ACCI&#211;N%20NdS%202023%2014%20hacienda%20(2023-01-17).xlsx" TargetMode="External"/><Relationship Id="rId1" Type="http://schemas.openxmlformats.org/officeDocument/2006/relationships/externalLinkPath" Target="PLAN%20DE%20ACCI&#211;N%20NdS%202023%2014%20hacienda%20(2023-01-17).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LAN%20DE%20ACCI&#211;N%20NdS%202023%2015%20ambiente.xlsx" TargetMode="External"/><Relationship Id="rId1" Type="http://schemas.openxmlformats.org/officeDocument/2006/relationships/externalLinkPath" Target="PLAN%20DE%20ACCI&#211;N%20NdS%202023%2015%20ambiente.xlsx"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D:\DATOS\Downloads\PLAN%20DE%20ACCI&#211;N%20NdS%202023%20-16%20-CDGRD-2023-01-31.xlsx" TargetMode="External"/><Relationship Id="rId1" Type="http://schemas.openxmlformats.org/officeDocument/2006/relationships/externalLinkPath" Target="/DATOS/Downloads/PLAN%20DE%20ACCI&#211;N%20NdS%202023%20-16%20-CDGRD-2023-01-3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LAN%20DE%20ACCI&#211;N%20NdS%202023%2001%20educaci&#243;n%20(2023-01-31).xlsx" TargetMode="External"/><Relationship Id="rId1" Type="http://schemas.openxmlformats.org/officeDocument/2006/relationships/externalLinkPath" Target="PLAN%20DE%20ACCI&#211;N%20NdS%202023%2001%20educaci&#243;n%20(2023-01-31).xlsx"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LAN%20DE%20ACCI&#211;N%20NdS%202023%2017%20h&#225;bitat%20(2023-01-31).xlsx" TargetMode="External"/><Relationship Id="rId1" Type="http://schemas.openxmlformats.org/officeDocument/2006/relationships/externalLinkPath" Target="PLAN%20DE%20ACCI&#211;N%20NdS%202023%2017%20h&#225;bitat%20(2023-01-31).xlsx"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LAN%20DE%20ACCI&#211;N%20NdS%202023%2018%20v&#237;as%20(2023-01-27).xlsx" TargetMode="External"/><Relationship Id="rId1" Type="http://schemas.openxmlformats.org/officeDocument/2006/relationships/externalLinkPath" Target="PLAN%20DE%20ACCI&#211;N%20NdS%202023%2018%20v&#237;as%20(2023-01-27).xlsx"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LAN%20DE%20ACCI&#211;N%20NdS%202023%2019%20tr&#225;nsito%20(2023-01-30).xlsx" TargetMode="External"/><Relationship Id="rId1" Type="http://schemas.openxmlformats.org/officeDocument/2006/relationships/externalLinkPath" Target="PLAN%20DE%20ACCI&#211;N%20NdS%202023%2019%20tr&#225;nsito%20(2023-01-30).xlsx"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LAN%20DE%20ACCI&#211;N%20NdS%202023%2020%20aguas%20(2023-01-27).xlsx" TargetMode="External"/><Relationship Id="rId1" Type="http://schemas.openxmlformats.org/officeDocument/2006/relationships/externalLinkPath" Target="PLAN%20DE%20ACCI&#211;N%20NdS%202023%2020%20aguas%20(2023-01-27).xlsx"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LAN%20DE%20ACCI&#211;N%20NdS%202023%2021%20agricultura%20(2023-01-30).xls" TargetMode="External"/><Relationship Id="rId1" Type="http://schemas.openxmlformats.org/officeDocument/2006/relationships/externalLinkPath" Target="PLAN%20DE%20ACCI&#211;N%20NdS%202023%2021%20agricultura%20(2023-01-30).xls"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LAN%20DE%20ACCI&#211;N%20NdS%202023%2022%20turismo%20(2023-01-31).xlsx" TargetMode="External"/><Relationship Id="rId1" Type="http://schemas.openxmlformats.org/officeDocument/2006/relationships/externalLinkPath" Target="PLAN%20DE%20ACCI&#211;N%20NdS%202023%2022%20turismo%20(2023-01-31).xlsx"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LAN%20DE%20ACCI&#211;N%20NdS%202023%2023%20dllo%20econ&#243;mico%20(2023-01-30).xlsx" TargetMode="External"/><Relationship Id="rId1" Type="http://schemas.openxmlformats.org/officeDocument/2006/relationships/externalLinkPath" Target="PLAN%20DE%20ACCI&#211;N%20NdS%202023%2023%20dllo%20econ&#243;mico%20(2023-01-30).xlsx"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D:\DATOS\Downloads\Plan%20de%20Accion%202023.xlsx" TargetMode="External"/><Relationship Id="rId1" Type="http://schemas.openxmlformats.org/officeDocument/2006/relationships/externalLinkPath" Target="/DATOS/Downloads/Plan%20de%20Accion%202023.xlsx"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file:///D:\DATOS\Downloads\PLANES%20DE%20ACCI&#211;N%20NdS%202023%20FORMATOS%20(2023-01-31)SECTIC%20.xlsx" TargetMode="External"/><Relationship Id="rId1" Type="http://schemas.openxmlformats.org/officeDocument/2006/relationships/externalLinkPath" Target="/DATOS/Downloads/PLANES%20DE%20ACCI&#211;N%20NdS%202023%20FORMATOS%20(2023-01-31)SECTIC%20.xlsx"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LAN%20DE%20ACCI&#211;N%20NDS%202023%2010%20VICTIMAS%20-%20ACTUALIZADO%2010-02-2023%20OK.xlsx" TargetMode="External"/><Relationship Id="rId1" Type="http://schemas.openxmlformats.org/officeDocument/2006/relationships/externalLinkPath" Target="PLAN%20DE%20ACCI&#211;N%20NDS%202023%2010%20VICTIMAS%20-%20ACTUALIZADO%2010-02-2023%20OK.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DATOS\Downloads\PLANES%20DE%20ACCI&#211;N%20NdS%202023%20FORMATOS%20CONSOLIDADO%20SECTOR%20SALUD.xlsx" TargetMode="External"/><Relationship Id="rId1" Type="http://schemas.openxmlformats.org/officeDocument/2006/relationships/externalLinkPath" Target="/DATOS/Downloads/PLANES%20DE%20ACCI&#211;N%20NdS%202023%20FORMATOS%20CONSOLIDADO%20SECTOR%20SALUD.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DATOS\Downloads\PLANES%20DE%20ACCI&#211;N%20NdS%202023%2004%20CULTURA%20(2023-01-31)%20(1).xlsx" TargetMode="External"/><Relationship Id="rId1" Type="http://schemas.openxmlformats.org/officeDocument/2006/relationships/externalLinkPath" Target="/DATOS/Downloads/PLANES%20DE%20ACCI&#211;N%20NdS%202023%2004%20CULTURA%20(2023-01-31)%20(1).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DATOS\Downloads\PLANES%20DE%20ACCI&#211;N%20NdS%202023%20FORMATOS%20(2023-01-06)%20(FER).xlsx" TargetMode="External"/><Relationship Id="rId1" Type="http://schemas.openxmlformats.org/officeDocument/2006/relationships/externalLinkPath" Target="/DATOS/Downloads/PLANES%20DE%20ACCI&#211;N%20NdS%202023%20FORMATOS%20(2023-01-06)%20(FER).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LAN%20DE%20ACCI&#211;N%20NdS%202023%2006%20discapacidad%20(2023-01-30).xlsx" TargetMode="External"/><Relationship Id="rId1" Type="http://schemas.openxmlformats.org/officeDocument/2006/relationships/externalLinkPath" Target="PLAN%20DE%20ACCI&#211;N%20NdS%202023%2006%20discapacidad%20(2023-01-30).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LAN%20DE%20ACCI&#211;N%20NdS%202023%2008%20mujer%20(2023-01-30).xlsx" TargetMode="External"/><Relationship Id="rId1" Type="http://schemas.openxmlformats.org/officeDocument/2006/relationships/externalLinkPath" Target="PLAN%20DE%20ACCI&#211;N%20NdS%202023%2008%20mujer%20(2023-01-30).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D:\cerv20181022ienovoD\GOBNdS%202020-2023%20SSG\GESTION%202023\Planes%20de%20Acci&#243;n%202023\PLAN%20DE%20ACCI&#211;N%20NdS%202023%2009%20gobierno%20(2023-01-30).xlsx" TargetMode="External"/><Relationship Id="rId1" Type="http://schemas.openxmlformats.org/officeDocument/2006/relationships/externalLinkPath" Target="PLAN%20DE%20ACCI&#211;N%20NdS%202023%2009%20gobierno%20(2023-01-30).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D:\DATOS\Downloads\PLANES%20DE%20ACCI&#211;N%20NdS%202023%20FORMATOS%20(2023-01-06)Planeaci&#243;n%20Nancy.xlsx" TargetMode="External"/><Relationship Id="rId1" Type="http://schemas.openxmlformats.org/officeDocument/2006/relationships/externalLinkPath" Target="/DATOS/Downloads/PLANES%20DE%20ACCI&#211;N%20NdS%202023%20FORMATOS%20(2023-01-06)Planeaci&#243;n%20Nanc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b"/>
      <sheetName val="DSoc"/>
      <sheetName val="Metas"/>
      <sheetName val="Inversión"/>
      <sheetName val="Edu"/>
      <sheetName val="IDS"/>
      <sheetName val="IND"/>
      <sheetName val="Cul"/>
      <sheetName val="PcD"/>
      <sheetName val="Muj"/>
      <sheetName val="Víc"/>
      <sheetName val="Plan"/>
      <sheetName val="Fron"/>
      <sheetName val="Gen"/>
      <sheetName val="Hac"/>
      <sheetName val="M.A."/>
      <sheetName val="CDGR"/>
      <sheetName val="Háb"/>
      <sheetName val="Vías"/>
      <sheetName val="Tran"/>
      <sheetName val="APSB"/>
      <sheetName val="Agr"/>
      <sheetName val="Tur"/>
      <sheetName val="DEco"/>
      <sheetName val="TIC"/>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650">
          <cell r="K650" t="str">
            <v>Visión 2050 concertada y formulada</v>
          </cell>
        </row>
        <row r="651">
          <cell r="K651" t="str">
            <v xml:space="preserve">Estudio para la conformación de la RAP </v>
          </cell>
        </row>
        <row r="652">
          <cell r="K652" t="str">
            <v>Revisión del modelo de subregionalización</v>
          </cell>
        </row>
        <row r="755">
          <cell r="K755" t="str">
            <v>Estudios de análisis territorial de Norte de Santander realizados y publicados.</v>
          </cell>
        </row>
        <row r="757">
          <cell r="K757" t="str">
            <v>Unidad de estructuración de proyectos operando</v>
          </cell>
        </row>
        <row r="758">
          <cell r="K758" t="str">
            <v>Implementación del Sistema de Identificación y clasificación de los beneficiarios de las acciones de la administración departamental</v>
          </cell>
        </row>
        <row r="759">
          <cell r="K759" t="str">
            <v>Diseño e implementación de un sistema de medición del impacto de la gestión gubernamental</v>
          </cell>
        </row>
        <row r="760">
          <cell r="K760" t="str">
            <v>Evaluaciones de avance y cumplimiento del Plan de Desarrollo (1 trimestral con publicación en WEB)</v>
          </cell>
        </row>
        <row r="761">
          <cell r="K761" t="str">
            <v>Rendiciones públicas de Cuentas</v>
          </cell>
        </row>
        <row r="762">
          <cell r="K762" t="str">
            <v>Apoyo a la gestión de los Consejos Territoriales de Planeación - CTP</v>
          </cell>
        </row>
        <row r="790">
          <cell r="K790" t="str">
            <v>Alianzas estratégicas operando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749">
          <cell r="K749" t="str">
            <v xml:space="preserve">Avance en la estructuración del Sistema de Información Geográfica </v>
          </cell>
        </row>
        <row r="750">
          <cell r="K750" t="str">
            <v>Avance en la Construcción de la IDE (Infraestructura de Datos Espaciales) de la Gobernación</v>
          </cell>
        </row>
        <row r="751">
          <cell r="K751" t="str">
            <v>Acuerdos de Intercambio de Información geográfica con las entidades Nacionales, Departamentales, Municipales elaborados</v>
          </cell>
        </row>
        <row r="752">
          <cell r="K752" t="str">
            <v>Convenios Interinstitucionales para la construcción, estructuración y fortalecimiento de la IDE Norte de Santander elaborados</v>
          </cell>
        </row>
        <row r="753">
          <cell r="K753" t="str">
            <v>Personas capacitadas en Sistemas de Información Geográfica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759">
          <cell r="K759" t="str">
            <v>Diseño e implementación de un sistema de medición del impacto de la gestión gubernamental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 val="Hoja1"/>
    </sheetNames>
    <sheetDataSet>
      <sheetData sheetId="0">
        <row r="781">
          <cell r="K781" t="str">
            <v xml:space="preserve">Evaluaciones de Viabilidad Fiscal y Financiera </v>
          </cell>
        </row>
        <row r="782">
          <cell r="K782" t="str">
            <v xml:space="preserve">Evaluaciones del Desempeño Integral Municipal </v>
          </cell>
        </row>
        <row r="783">
          <cell r="K783" t="str">
            <v>Municipios con Asistencia Técnica en los instrumentos de Planeación administrativa y financiera</v>
          </cell>
        </row>
        <row r="784">
          <cell r="K784" t="str">
            <v>Encuentros subregionales de asistencia técnica, apoyo y revisión de los reportes financieros y plataformas diseñadas por DNP.</v>
          </cell>
        </row>
        <row r="785">
          <cell r="K785" t="str">
            <v xml:space="preserve">Eventos a Comunidades Indígenas para el uso eficiente de las transferencias SGPRI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789">
          <cell r="K789" t="str">
            <v>Asociaciones de municipios constituidas y operando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660">
          <cell r="K660" t="str">
            <v xml:space="preserve">Estrategia de promoción internacional para inversión en la región </v>
          </cell>
        </row>
        <row r="661">
          <cell r="K661" t="str">
            <v xml:space="preserve">Directorio empresarial e institucional con base e interés en la región </v>
          </cell>
        </row>
        <row r="662">
          <cell r="K662" t="str">
            <v xml:space="preserve">Diagnóstico del empresariado internacional y de la Cooperación Internacional presente en la región </v>
          </cell>
        </row>
        <row r="663">
          <cell r="K663" t="str">
            <v>Plan de acción para la promoción internacional de la inversión en la región</v>
          </cell>
        </row>
        <row r="664">
          <cell r="K664" t="str">
            <v>Plan regional e interactivo de la cooperación con componentes geográficos, sectoriales y poblacionales para el desarrollo y la paz.</v>
          </cell>
        </row>
        <row r="665">
          <cell r="K665" t="str">
            <v>Planes pilotos de desarrollo integral y sustitución de cultivos ilícitos en zonas estratégicas rurales de Norte de Santander</v>
          </cell>
        </row>
        <row r="667">
          <cell r="K667" t="str">
            <v>Caracterizaciones del fenómeno migratorio</v>
          </cell>
        </row>
        <row r="668">
          <cell r="K668" t="str">
            <v>Iniciativas focalizadas en necesidades de los migrantes teniendo en cuenta la oferta institucional y las capacidades de la población migrante.</v>
          </cell>
        </row>
        <row r="670">
          <cell r="K670" t="str">
            <v xml:space="preserve">Programa de capacitación a población migrante y retornada </v>
          </cell>
        </row>
        <row r="671">
          <cell r="K671" t="str">
            <v xml:space="preserve">Capacitación en gestión de proyectos </v>
          </cell>
        </row>
        <row r="672">
          <cell r="K672" t="str">
            <v xml:space="preserve">Plan de capacitación en esquemas de fortalecimiento organizacional </v>
          </cell>
        </row>
        <row r="673">
          <cell r="K673" t="str">
            <v>Capacitación en marco constitucional colombiano</v>
          </cell>
        </row>
        <row r="674">
          <cell r="K674" t="str">
            <v xml:space="preserve">Capacitación para el diseño y gestión de proyectos </v>
          </cell>
        </row>
        <row r="675">
          <cell r="K675" t="str">
            <v>Proyectos de cooperación internacional gestionados por la Secretaría de Fronteras y Cooperación internacional</v>
          </cell>
        </row>
        <row r="678">
          <cell r="K678" t="str">
            <v xml:space="preserve">Diagnóstico de infraestructuras sociales en zonas limítrofes </v>
          </cell>
        </row>
        <row r="679">
          <cell r="K679" t="str">
            <v xml:space="preserve">Plan de mejoramiento de infraestructuras sociales en zonas limítrofes </v>
          </cell>
        </row>
        <row r="680">
          <cell r="K680" t="str">
            <v xml:space="preserve">Diagnóstico análisis del marco jurídico fronterizo </v>
          </cell>
        </row>
        <row r="681">
          <cell r="K681" t="str">
            <v>Propuesta para el fortalecimiento técnico, institucional y de financiamiento (Fondo Fronterizo)</v>
          </cell>
        </row>
        <row r="682">
          <cell r="K682" t="str">
            <v>Mapeo de las comunidades transfronterizas y sus formas de relacionamiento</v>
          </cell>
        </row>
        <row r="683">
          <cell r="K683" t="str">
            <v xml:space="preserve">Análisis de la seguridad en los entornos poblados fronterizos </v>
          </cell>
        </row>
        <row r="685">
          <cell r="K685" t="str">
            <v xml:space="preserve">Centro de atención a migrante </v>
          </cell>
        </row>
        <row r="686">
          <cell r="K686" t="str">
            <v xml:space="preserve">Estrategia de registro de retornados </v>
          </cell>
        </row>
        <row r="687">
          <cell r="K687" t="str">
            <v xml:space="preserve">Plan de alianza regional para procesos de interiorización de migrantes </v>
          </cell>
        </row>
        <row r="688">
          <cell r="K688" t="str">
            <v>Estrategia socioeconómica para migrantes y retornados</v>
          </cell>
        </row>
        <row r="690">
          <cell r="K690" t="str">
            <v>Propuesta de apoyo tecnológico y normativo al sistema integrado de control fronterizo</v>
          </cell>
        </row>
        <row r="691">
          <cell r="K691" t="str">
            <v xml:space="preserve">Propuesta de apoyo a Plan integrado de pasos fronterizos </v>
          </cell>
        </row>
        <row r="692">
          <cell r="K692" t="str">
            <v xml:space="preserve">Plan de acciones urbanísticas de impacto fronterizo </v>
          </cell>
        </row>
        <row r="693">
          <cell r="K693" t="str">
            <v xml:space="preserve">Propuesta de apoyo a plan metropolitano binacional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696">
          <cell r="K696" t="str">
            <v>Vinculación de personal joven de 18 a 28 años</v>
          </cell>
        </row>
        <row r="697">
          <cell r="K697" t="str">
            <v xml:space="preserve">Vinculación de personal en condición de discapacidad </v>
          </cell>
        </row>
        <row r="698">
          <cell r="K698" t="str">
            <v xml:space="preserve">Exámenes periódicos anual de salud ocupacional </v>
          </cell>
        </row>
        <row r="699">
          <cell r="K699" t="str">
            <v>Realizar el reporte oportuno de las vacantes para concurso cuando la comisión lo solicite</v>
          </cell>
        </row>
        <row r="700">
          <cell r="K700" t="str">
            <v>Participación de los funcionarios en capacitaciones y actividades de bienestar social</v>
          </cell>
        </row>
        <row r="701">
          <cell r="K701" t="str">
            <v>Implementar el teletrabajo a los funcionarios que cumplan los requisitos</v>
          </cell>
        </row>
        <row r="702">
          <cell r="K702" t="str">
            <v xml:space="preserve">Funcionarios con conocimiento del comité de convivencia laboral </v>
          </cell>
        </row>
        <row r="703">
          <cell r="K703" t="str">
            <v>Implementar la prevención y monitoreo del riesgo psicosocial de los funcionarios</v>
          </cell>
        </row>
        <row r="704">
          <cell r="K704" t="str">
            <v>Realizar la supervisión a los funcionarios identificados con riesgo de salud y nutricional</v>
          </cell>
        </row>
        <row r="705">
          <cell r="K705" t="str">
            <v>Reuniones de los comités que conforman el Sistema de Gestión de Seguridad y Salud en el trabajo</v>
          </cell>
        </row>
        <row r="706">
          <cell r="K706" t="str">
            <v>Funcionario de apoyo para la ejecución del código de integridad</v>
          </cell>
        </row>
        <row r="707">
          <cell r="K707" t="str">
            <v>Estudio orgánico de la entidad para estructura, planta y escala salarial para actualizar el manual de funciones</v>
          </cell>
        </row>
        <row r="708">
          <cell r="K708" t="str">
            <v>Manual de funciones actualizado</v>
          </cell>
        </row>
        <row r="709">
          <cell r="K709" t="str">
            <v xml:space="preserve">Software TNS para bienes inmuebles, equipos y bienes de consumo implementado </v>
          </cell>
        </row>
        <row r="710">
          <cell r="K710" t="str">
            <v>Modernización de la bodega principal, circuito cerrado, sistema de alarmas y mejora de infraestructura física.</v>
          </cell>
        </row>
        <row r="711">
          <cell r="K711" t="str">
            <v>Mejora del sistema de seguridad y de infraestructura de la plaza de feria- (bodegas alternas de almacén)</v>
          </cell>
        </row>
        <row r="712">
          <cell r="K712" t="str">
            <v>Dependencias con procesos y procedimientos actualizados</v>
          </cell>
        </row>
        <row r="713">
          <cell r="K713" t="str">
            <v xml:space="preserve">Programa de mantenimiento de infraestructura implementado. </v>
          </cell>
        </row>
        <row r="714">
          <cell r="K714" t="str">
            <v>Manual de contratación actualizado</v>
          </cell>
        </row>
        <row r="715">
          <cell r="K715" t="str">
            <v>Cumplimiento del eje transversal del Plan Anticorrupción</v>
          </cell>
        </row>
        <row r="716">
          <cell r="K716" t="str">
            <v>Canal Nuevo implementado para la difusión de la Gaceta</v>
          </cell>
        </row>
        <row r="717">
          <cell r="K717" t="str">
            <v>Implementado el SECOP II</v>
          </cell>
        </row>
        <row r="718">
          <cell r="K718" t="str">
            <v xml:space="preserve">Tramite de asignación de citas de pasaporte por medio electrónico implementado. </v>
          </cell>
        </row>
        <row r="719">
          <cell r="K719" t="str">
            <v>Capacitación del Sistema de Información De Entidades Públicas (SIEP DOCUMENTAL)</v>
          </cell>
        </row>
        <row r="720">
          <cell r="K720" t="str">
            <v>Encuesta de satisfacción enviada a usuarios en tiempo real</v>
          </cell>
        </row>
        <row r="721">
          <cell r="K721" t="str">
            <v xml:space="preserve">Enlace de asignación de cita en pasaporte por medio digital. </v>
          </cell>
        </row>
        <row r="722">
          <cell r="K722" t="str">
            <v>Tabla de Valoración Documental aplicada para realizar depuración de los archivos en custodia en Archivo Central que hayan cumplido su tiempo de permanencia.</v>
          </cell>
        </row>
        <row r="723">
          <cell r="K723" t="str">
            <v>Archivo General del Departamento proyectado y ejecutado</v>
          </cell>
        </row>
        <row r="724">
          <cell r="K724" t="str">
            <v>Capacitación del Sistema de información de entidades públicas (SIEP DOCUMENTAL)</v>
          </cell>
        </row>
        <row r="725">
          <cell r="K725" t="str">
            <v>Capacitaciones a los funcionarios en la normatividad vigente para aplicar en sus archivos de Gestión. (1 anual)</v>
          </cell>
        </row>
        <row r="726">
          <cell r="K726" t="str">
            <v>Instrumentos archivísticos implementados en el archivo central y de gestión</v>
          </cell>
        </row>
        <row r="727">
          <cell r="K727" t="str">
            <v xml:space="preserve">Proceso implementado para retener el conocimiento de los funcionarios a pensionarse o retirarse. </v>
          </cell>
        </row>
        <row r="728">
          <cell r="K728" t="str">
            <v xml:space="preserve">Actualización de la base de datos de los pensionados y pre pensionados </v>
          </cell>
        </row>
        <row r="729">
          <cell r="K729" t="str">
            <v>Escuela de gestión pública y participación ciudadana proyectado y ejecutado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Hoja1"/>
      <sheetName val="l"/>
    </sheetNames>
    <sheetDataSet>
      <sheetData sheetId="0">
        <row r="764">
          <cell r="K764" t="str">
            <v>Reorganización de la estructura institucional de la Administración Tributaria de la Secretaría de Hacienda Departamental</v>
          </cell>
        </row>
        <row r="765">
          <cell r="K765" t="str">
            <v>Plan de Fiscalización adoptado para materializar la potencialidad del riesgo según el sector de incumplimiento.</v>
          </cell>
        </row>
        <row r="766">
          <cell r="K766" t="str">
            <v>Adecuación y Mejoramiento de las instalaciones de la Secretaría de Hacienda</v>
          </cell>
        </row>
        <row r="767">
          <cell r="K767" t="str">
            <v>Campañas publicitarias de Anti evasión y operativos contra la defraudación de las rentas Departamentales</v>
          </cell>
        </row>
        <row r="768">
          <cell r="K768" t="str">
            <v>Adopción y publicación del calendario tributario de tributos de período</v>
          </cell>
        </row>
        <row r="769">
          <cell r="K769" t="str">
            <v>Inscripción y actualización del Registro de Contribuyentes a través de medios electrónicos</v>
          </cell>
        </row>
        <row r="770">
          <cell r="K770" t="str">
            <v>Implementación del Portal para la Presentación electrónica de la Declaración y Pago del Impuesto de Vehículos desde cualquier lugar del país</v>
          </cell>
        </row>
        <row r="771">
          <cell r="K771" t="str">
            <v>Integración del Software TNS de los entes territoriales y entidades del estado del orden municipal, departamental o nacional, con el sistema de información de trámite de liquidación de impuestos departamentales</v>
          </cell>
        </row>
        <row r="772">
          <cell r="K772" t="str">
            <v>Integración el Software TNS con el sistema de información de trámite de liquidación del Impuesto de Registro y el Impuesto de Vehículos</v>
          </cell>
        </row>
        <row r="773">
          <cell r="K773" t="str">
            <v>Implementación de los Decretos y/o Resoluciones para Decretar los Grandes Contribuyentes de impuestos departamentales por la Secretaría de Hacienda y el control a través de los portales electrónicos</v>
          </cell>
        </row>
        <row r="774">
          <cell r="K774" t="str">
            <v>Notificación electrónica de las actuaciones de la administración tributaria, incluyendo las de cobro coactivo y providencias que decidan recursos</v>
          </cell>
        </row>
        <row r="775">
          <cell r="K775" t="str">
            <v>Codificación, registro, trazabilidad y manejo de la información correspondiente a las actividades de producción, importación, exportación, distribución, tornaguías, bodegaje, consumo, declaración, pago, señalización y movilización, productos que generan Impuestos al Consumo.</v>
          </cell>
        </row>
        <row r="776">
          <cell r="K776" t="str">
            <v>Municipios asistidos para el fortalecimiento normativo tributario y presupuestal a través de la elaboración y/o actualización de sus estatutos, manuales, reglamentos y políticas</v>
          </cell>
        </row>
        <row r="777">
          <cell r="K777" t="str">
            <v>Municipios apoyados financiera, técnica y administrativamente para que asuman su gestión catastral y para la prestación del servicio público catastral en su jurisdicción</v>
          </cell>
        </row>
        <row r="778">
          <cell r="K778" t="str">
            <v>Alcaldías del Área Metropolitana apoyadas para facilitar hacer negocios y crear empresa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F2">
            <v>670</v>
          </cell>
          <cell r="G2">
            <v>145</v>
          </cell>
          <cell r="H2">
            <v>36.25</v>
          </cell>
        </row>
        <row r="3">
          <cell r="F3">
            <v>671</v>
          </cell>
          <cell r="G3">
            <v>145</v>
          </cell>
          <cell r="H3">
            <v>36.25</v>
          </cell>
        </row>
        <row r="4">
          <cell r="F4">
            <v>672</v>
          </cell>
          <cell r="G4">
            <v>0</v>
          </cell>
          <cell r="H4">
            <v>0</v>
          </cell>
        </row>
        <row r="5">
          <cell r="F5">
            <v>673</v>
          </cell>
          <cell r="G5">
            <v>310</v>
          </cell>
          <cell r="H5">
            <v>77.5</v>
          </cell>
        </row>
        <row r="6">
          <cell r="F6">
            <v>674</v>
          </cell>
          <cell r="G6">
            <v>145</v>
          </cell>
          <cell r="H6">
            <v>36.25</v>
          </cell>
        </row>
        <row r="7">
          <cell r="F7">
            <v>675</v>
          </cell>
          <cell r="G7">
            <v>1100</v>
          </cell>
          <cell r="H7">
            <v>275</v>
          </cell>
        </row>
        <row r="8">
          <cell r="F8">
            <v>676</v>
          </cell>
          <cell r="G8">
            <v>4200</v>
          </cell>
          <cell r="H8">
            <v>1050</v>
          </cell>
        </row>
        <row r="9">
          <cell r="F9">
            <v>677</v>
          </cell>
          <cell r="G9">
            <v>125</v>
          </cell>
          <cell r="H9">
            <v>31.25</v>
          </cell>
        </row>
        <row r="10">
          <cell r="F10">
            <v>678</v>
          </cell>
          <cell r="G10">
            <v>125</v>
          </cell>
          <cell r="H10">
            <v>31.25</v>
          </cell>
        </row>
        <row r="11">
          <cell r="F11">
            <v>679</v>
          </cell>
          <cell r="G11">
            <v>145</v>
          </cell>
          <cell r="H11">
            <v>36.25</v>
          </cell>
        </row>
        <row r="12">
          <cell r="F12">
            <v>680</v>
          </cell>
          <cell r="G12">
            <v>145</v>
          </cell>
          <cell r="H12">
            <v>36.25</v>
          </cell>
        </row>
        <row r="13">
          <cell r="F13">
            <v>681</v>
          </cell>
          <cell r="G13">
            <v>145</v>
          </cell>
          <cell r="H13">
            <v>36.25</v>
          </cell>
        </row>
        <row r="14">
          <cell r="F14">
            <v>682</v>
          </cell>
          <cell r="G14">
            <v>190</v>
          </cell>
          <cell r="H14">
            <v>47.5</v>
          </cell>
        </row>
        <row r="15">
          <cell r="F15">
            <v>683</v>
          </cell>
          <cell r="G15">
            <v>190</v>
          </cell>
          <cell r="H15">
            <v>47.5</v>
          </cell>
        </row>
        <row r="16">
          <cell r="F16">
            <v>684</v>
          </cell>
          <cell r="G16">
            <v>190</v>
          </cell>
          <cell r="H16">
            <v>47.5</v>
          </cell>
        </row>
      </sheetData>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794">
          <cell r="K794" t="str">
            <v>Árboles sembrados. (Equivalente a 400 Ha)</v>
          </cell>
        </row>
        <row r="795">
          <cell r="K795" t="str">
            <v>Sistema Integral de Gestión para el Observatorio Ambiental implementado (municipios de convención, Teorama, San Calixto, El Tarra, Tibú y Sardinata).</v>
          </cell>
        </row>
        <row r="796">
          <cell r="K796" t="str">
            <v>Instrumentos financieros creados para la conservación de ecosistemas bosques y biodiversidad.</v>
          </cell>
        </row>
        <row r="797">
          <cell r="K797" t="str">
            <v>Proyectos agroforestales desarrollados en zonas de influencia de las cuencas Zulia, Pamplonita y Algodonal.</v>
          </cell>
        </row>
        <row r="798">
          <cell r="K798" t="str">
            <v>Soluciones fotovoltaicas ejecutadas en zonas no interconectadas – ZNI del Departamento.</v>
          </cell>
        </row>
        <row r="799">
          <cell r="K799" t="str">
            <v>Hectáreas adquiridas para la conservación del recurso hídrico, y protección de páramos y parques naturales en el Departamento.</v>
          </cell>
        </row>
        <row r="800">
          <cell r="K800" t="str">
            <v>Kilómetros de aislamiento como estrategia de mantenimiento de las áreas de importancia estratégica del Departamento.</v>
          </cell>
        </row>
        <row r="803">
          <cell r="K803" t="str">
            <v>Proyectos ejecutados de los priorizados de los POMCAS de los ríos Pamplonita, Zulia y Algodonal.</v>
          </cell>
        </row>
        <row r="804">
          <cell r="K804" t="str">
            <v>Beneficiarios atendidos con pagos por servicios ambientales - PSA por cada una de las cuencas media y media-alta de los ríos Zulia, Pamplonita y Algodonal, y páramos del Departamento.</v>
          </cell>
        </row>
        <row r="805">
          <cell r="K805" t="str">
            <v>Proyectos productivos alternativos desarrollados en las comunidades paramunas que apliquen las BPA - BPG de acuerdo a la delimitación y/o zonificación del MADS</v>
          </cell>
        </row>
        <row r="808">
          <cell r="K808" t="str">
            <v>Proyectos de crecimiento, desarrollo sostenible y negocios verdes ejecutados, priorizados en las subregiones del Departamento.</v>
          </cell>
        </row>
        <row r="809">
          <cell r="K809" t="str">
            <v>Ejes viales ambientales creados en las subregiones del Departamento que contribuyan con el desarrollo eco y agroturístico, del Departamento.</v>
          </cell>
        </row>
        <row r="810">
          <cell r="K810" t="str">
            <v>Estrategias desarrolladas para reducir y minimizar el impacto ambiental de los residuos sólidos y otros generados en el Departamento.</v>
          </cell>
        </row>
        <row r="811">
          <cell r="K811" t="str">
            <v>Modelo tecnológico diseñado como herramienta de información y difusión de las condiciones del aire como medida preventiva a la afluencia de personas en determinados espacios del territorio de Cúcuta y su área metropolitana.</v>
          </cell>
        </row>
        <row r="812">
          <cell r="K812" t="str">
            <v>Capacitaciones desarrolladas para orientar y apoyar la implementación de la norma ISO 14001 en 5 sectores productivos representativos del Departamento.</v>
          </cell>
        </row>
        <row r="813">
          <cell r="K813" t="str">
            <v xml:space="preserve">Hogares operando en el Departamento para la protección de animales en abandono. </v>
          </cell>
        </row>
        <row r="816">
          <cell r="K816" t="str">
            <v>Programa de incentivos implementado por el uso de energías alternativas y/o renovables (Eólica, Hídrica, Solar u otras) en el Departamento.</v>
          </cell>
        </row>
        <row r="817">
          <cell r="K817" t="str">
            <v>Programa desarrollado sobre el uso, conservación y sostenibilidad de los recursos naturales, articulado al Plan departamental de extensión agropecuaria.</v>
          </cell>
        </row>
        <row r="818">
          <cell r="K818" t="str">
            <v>Proyecto implementado para la reconversión energética en dependencias de la Gobernación.</v>
          </cell>
        </row>
        <row r="819">
          <cell r="K819" t="str">
            <v>Programa implementado en el Departamento para la modernización ecológica y disminución de GEI mediante el uso de fuentes de energías renovables no convencionales.</v>
          </cell>
        </row>
        <row r="820">
          <cell r="K820" t="str">
            <v>Proyectos ejecutados de los perfiles identificados dentro de las medidas de mitigación y adaptación al cambio climático consignadas en el PICCDNS.</v>
          </cell>
        </row>
        <row r="823">
          <cell r="K823" t="str">
            <v>Programa implementado de articulación de instituciones de educación superior regional, para la difusión y divulgación de investigaciones y otros asuntos ambientales relacionados con el desarrollo socioambiental del Departamento.</v>
          </cell>
        </row>
        <row r="824">
          <cell r="K824" t="str">
            <v>Programa desarrollado en las distintas subregiones del Departamento para la formación en la gestión integral del recurso hídrico y variabilidad y cambio climático.</v>
          </cell>
        </row>
        <row r="825">
          <cell r="K825" t="str">
            <v xml:space="preserve">Programa desarrollado en las instituciones educativas del Departamento, para el reconocimiento, cuidado, protección y conservación de flora y fauna silvestre, </v>
          </cell>
        </row>
        <row r="826">
          <cell r="K826" t="str">
            <v>Programa de capacitación implementado en las instituciones educativas del Departamento, dirigido a docentes responsables de las áreas ambientales, para el fortalecimiento del conocimiento sobre la gestión integral del recurso hídrico -GIRH y cambio climático.</v>
          </cell>
        </row>
        <row r="827">
          <cell r="K827" t="str">
            <v>Programa de capacitación implementado para el fortalecimiento de capacidades sobre recolección, manejo, aprovechamiento y disposición de los residuos sólidos y otros, dirigido a los municipios del Departamento.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GRD"/>
      <sheetName val="l"/>
    </sheetNames>
    <sheetDataSet>
      <sheetData sheetId="0">
        <row r="830">
          <cell r="K830" t="str">
            <v>Creación de la Secretaria para la Gestión del Riesgo de Desastres en el Departamento con las subsecretarias de Conocimiento del Riesgo, Reducción del Riesgo y Manejo de desastres</v>
          </cell>
        </row>
        <row r="831">
          <cell r="K831" t="str">
            <v>Dotación del CEGRID Fronterizo</v>
          </cell>
        </row>
        <row r="832">
          <cell r="K832" t="str">
            <v>Capacitaciones a Comités Municipales para la Gestión del Riesgo de desastres</v>
          </cell>
        </row>
        <row r="833">
          <cell r="K833" t="str">
            <v>Coordinadores Municipales para la Gestión del Riesgo de desastres dotados</v>
          </cell>
        </row>
        <row r="834">
          <cell r="K834" t="str">
            <v>Encuentros Departamental de Coordinadores Municipales para la Gestión del Riesgo de desastres</v>
          </cell>
        </row>
        <row r="836">
          <cell r="K836" t="str">
            <v>Estudios de Riesgo a través de consultorías o convenios con Universidades.</v>
          </cell>
        </row>
        <row r="837">
          <cell r="K837" t="str">
            <v>Histórico de eventos del Departamento realizado</v>
          </cell>
        </row>
        <row r="838">
          <cell r="K838" t="str">
            <v>Estudios de microzonificación sísmica</v>
          </cell>
        </row>
        <row r="839">
          <cell r="K839" t="str">
            <v>Estudios estructurales y/o de vulnerabilidad sísmica a edificaciones indispensables</v>
          </cell>
        </row>
        <row r="840">
          <cell r="K840" t="str">
            <v>Talleres sobre la gestión del riesgo de desastres y/o medio ambiente para población en general.</v>
          </cell>
        </row>
        <row r="841">
          <cell r="K841" t="str">
            <v>Mujeres capacitadas en Gestión del Riesgo de Desastres.</v>
          </cell>
        </row>
        <row r="842">
          <cell r="K842" t="str">
            <v>Inventarios municipales de asentamientos en zonas de alto riesgo</v>
          </cell>
        </row>
        <row r="843">
          <cell r="K843" t="str">
            <v>Necesidades identificadas en estudios de riesgo y obras de mitigación</v>
          </cell>
        </row>
        <row r="844">
          <cell r="K844" t="str">
            <v>Cobertura del Departamento con Sistema de Alertas Tempranas</v>
          </cell>
        </row>
        <row r="845">
          <cell r="K845" t="str">
            <v xml:space="preserve">Sistema de información geográfico para la gestión del riesgo de desastres. </v>
          </cell>
        </row>
        <row r="847">
          <cell r="K847" t="str">
            <v>Talleres sobre gestión del riesgo escolar</v>
          </cell>
        </row>
        <row r="848">
          <cell r="K848" t="str">
            <v>Actualización del Plan Departamental para la Gestión del Riesgo de Desastres y la Estrategia Departamental de Respuesta a Emergencias.</v>
          </cell>
        </row>
        <row r="849">
          <cell r="K849" t="str">
            <v xml:space="preserve">Formular un Plan Departamental para Incendios Forestales. </v>
          </cell>
        </row>
        <row r="850">
          <cell r="K850" t="str">
            <v>Obras o actividades de adaptación al cambio climático, resiliencia y/o desarrollo sostenible.</v>
          </cell>
        </row>
        <row r="851">
          <cell r="K851" t="str">
            <v>Obras de reducción del riesgo</v>
          </cell>
        </row>
        <row r="852">
          <cell r="K852" t="str">
            <v>Adecuación sismoresistente a edificaciones indispensables</v>
          </cell>
        </row>
        <row r="854">
          <cell r="K854" t="str">
            <v>Fortalecimiento y/o dotación a los equipos de socorro</v>
          </cell>
        </row>
        <row r="855">
          <cell r="K855" t="str">
            <v>Talleres sobre preparación para la emergencia y creación de comités comunitarios de respuesta.</v>
          </cell>
        </row>
        <row r="856">
          <cell r="K856" t="str">
            <v>Simulacros de evacuación</v>
          </cell>
        </row>
        <row r="857">
          <cell r="K857" t="str">
            <v>Red de comunicación en el Departamento fortalecida</v>
          </cell>
        </row>
        <row r="858">
          <cell r="K858" t="str">
            <v>Dotación del Centro Logístico Humanitario</v>
          </cell>
        </row>
        <row r="859">
          <cell r="K859" t="str">
            <v>Construcción y Dotación del Centro Logístico Humanitario para el Catatumbo.</v>
          </cell>
        </row>
        <row r="860">
          <cell r="K860" t="str">
            <v>Obras de rehabilitación y reconstrucción</v>
          </cell>
        </row>
        <row r="861">
          <cell r="K861" t="str">
            <v>Damnificados apoyados por eventos naturales o antrópicos no intencionales</v>
          </cell>
        </row>
        <row r="862">
          <cell r="K862" t="str">
            <v>Operatividad del Banco de Maquinaria</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5">
          <cell r="K5" t="str">
            <v>% de los niños y niñas que transitan de la oferta del ICBF y el DPS ingresan al grado de Transición</v>
          </cell>
        </row>
        <row r="6">
          <cell r="K6" t="str">
            <v>Estrategia conjunta de transiciones integrales implementada en el marco de la MIAFF</v>
          </cell>
        </row>
        <row r="7">
          <cell r="K7" t="str">
            <v>% de establecimientos educativos realizando escuelas de padres con temáticas de primera infancia</v>
          </cell>
        </row>
        <row r="8">
          <cell r="K8" t="str">
            <v>% de niños y niñas de 0 a 5 años con seguimiento en educación a través del Sistema de Seguimiento al Desarrollo Integral a la Primera Infancia SSDIPI</v>
          </cell>
        </row>
        <row r="9">
          <cell r="K9" t="str">
            <v>% de los prestadores de servicios de primera infancia privados registrados en el Sistema de Información para la Primera Infancia SIPI</v>
          </cell>
        </row>
        <row r="10">
          <cell r="K10" t="str">
            <v>% de establecimientos educativos Oficiales con acciones de vigilancia y control en el grado Transición</v>
          </cell>
        </row>
        <row r="11">
          <cell r="K11" t="str">
            <v>% de Establecimientos educativos No Oficiales con acciones de vigilancia y control en el grado Transición</v>
          </cell>
        </row>
        <row r="12">
          <cell r="K12" t="str">
            <v>% de agentes educativos y docentes de transición con procesos de actualización en temáticas de atención integral a la primera infancia (Incluye profesionalización y posgrados)</v>
          </cell>
        </row>
        <row r="13">
          <cell r="K13" t="str">
            <v>% de establecimientos educativos con procesos de fortalecimiento y acompañamiento pedagógico</v>
          </cell>
        </row>
        <row r="14">
          <cell r="K14" t="str">
            <v>% de establecimientos educativos de los municipios PDET con procesos de fortalecimiento y acompañamiento pedagógico (incluye dotación)</v>
          </cell>
        </row>
        <row r="15">
          <cell r="K15" t="str">
            <v>% establecimientos educativos con procesos de acompañamiento para la valoración del desarrollo en la primera infancia</v>
          </cell>
        </row>
        <row r="16">
          <cell r="K16" t="str">
            <v>% Sistema de medición de la calidad en el educación inicial implementado</v>
          </cell>
        </row>
        <row r="18">
          <cell r="K18" t="str">
            <v>Plan departamental de infraestructura educativa del Departamento formulado y en implementación</v>
          </cell>
        </row>
        <row r="19">
          <cell r="K19" t="str">
            <v>Megacolegios construidos</v>
          </cell>
        </row>
        <row r="20">
          <cell r="K20" t="str">
            <v>Sedes educativas con espacios mejorados (aulas de clase, baterías sanitarias, aulas especializadas, laboratorios, cerramientos, restaurantes, y escenarios deportivos, soluciones tecnológicas de potabilización de agua)</v>
          </cell>
        </row>
        <row r="21">
          <cell r="K21" t="str">
            <v>Sedes educativas de los municipios PDET con espacios mejorados (aulas de clase, baterías sanitarias, aulas especializadas, laboratorios, cerramientos, restaurantes, y escenarios deportivos, soluciones tecnológicas de potabilización de agua)</v>
          </cell>
        </row>
        <row r="22">
          <cell r="K22" t="str">
            <v>Establecimientos educativos dotados con materiales e instrumentos de enseñanza y aprendizaje (mobiliario, tableros, menaje de restaurante escolar, material didáctico, pedagógico, lúdico, etc.)</v>
          </cell>
        </row>
        <row r="23">
          <cell r="K23" t="str">
            <v>Establecimientos educativos de los municipios PDET dotados con materiales e instrumentos de enseñanza y aprendizaje (mobiliario, tableros, menaje de restaurante escolar, material didáctico, pedagógico, lúdico, etc.)</v>
          </cell>
        </row>
        <row r="24">
          <cell r="K24" t="str">
            <v>Estudiantes beneficiados con transporte escolar convencional y no convencional (como canoas, mulas, bicicletas, etc.) con apoyo departamental</v>
          </cell>
        </row>
        <row r="25">
          <cell r="K25" t="str">
            <v>Estudiantes por año beneficiados con el programa de Alimentación Escolar</v>
          </cell>
        </row>
        <row r="26">
          <cell r="K26" t="str">
            <v>Estudiantes por año beneficiados en internado escolar</v>
          </cell>
        </row>
        <row r="27">
          <cell r="K27" t="str">
            <v>Estudiantes por año beneficiados en los Hogares Juveniles Campesinos</v>
          </cell>
        </row>
        <row r="28">
          <cell r="K28" t="str">
            <v>Estrategia de matrícula implementada (Primera Infancia)</v>
          </cell>
        </row>
        <row r="29">
          <cell r="K29" t="str">
            <v>Estrategia de búsqueda activa de niños y niñas por fuera del sistema escolar implementada</v>
          </cell>
        </row>
        <row r="30">
          <cell r="K30" t="str">
            <v>Campaña de bienvenida a las familias implementada (Primera Infancia)</v>
          </cell>
        </row>
        <row r="31">
          <cell r="K31" t="str">
            <v>Niños, niñas, adolescentes y jóvenes víctimas, desplazados, desmovilizados, etc. atendidos</v>
          </cell>
        </row>
        <row r="32">
          <cell r="K32" t="str">
            <v>Niños, niñas, adolescentes y jóvenes con discapacidad y talentos excepcionales beneficiados anualmente con programas de educación inclusiva</v>
          </cell>
        </row>
        <row r="33">
          <cell r="K33" t="str">
            <v>Jóvenes y adultos atendidos anualmente por modelos educativos flexibles</v>
          </cell>
        </row>
        <row r="34">
          <cell r="K34" t="str">
            <v>Niños, niñas y jóvenes de grupos étnicos atendidos cada año en modelos de educación tradicional y modelos flexibles pertinentes.</v>
          </cell>
        </row>
        <row r="35">
          <cell r="K35" t="str">
            <v>% de adolescentes y jóvenes que se encuentran privados de la libertad, atendidos en el marco del Sistema de Responsabilidad Penal para Adolescentes en los niveles de educación básica primaria y secundaria.</v>
          </cell>
        </row>
        <row r="36">
          <cell r="K36" t="str">
            <v>% de niños, niñas, adolescentes y jóvenes migrantes atendidos</v>
          </cell>
        </row>
        <row r="38">
          <cell r="K38" t="str">
            <v>Escuelas normales superiores fortalecidas para incidir en la formación inicial de los docentes</v>
          </cell>
        </row>
        <row r="39">
          <cell r="K39" t="str">
            <v>Foros de experiencias significativas. (1) Anual</v>
          </cell>
        </row>
        <row r="40">
          <cell r="K40" t="str">
            <v>Docentes formados en procesos de emprendimiento e innovación</v>
          </cell>
        </row>
        <row r="41">
          <cell r="K41" t="str">
            <v>Docentes formados en competencias básicas y fortalecimiento de capacidades para mejores prácticas de aula, trabajo con poblaciones en condición de vulnerabilidad y educación en emergencia</v>
          </cell>
        </row>
        <row r="42">
          <cell r="K42" t="str">
            <v>Docentes apoyados con Becas para formación posgradual</v>
          </cell>
        </row>
        <row r="43">
          <cell r="K43" t="str">
            <v>% de establecimientos educativos con PEI y PEC fortalecidos</v>
          </cell>
        </row>
        <row r="44">
          <cell r="K44" t="str">
            <v>% de establecimientos educativos implementando normas técnicas curriculares actualizadas</v>
          </cell>
        </row>
        <row r="45">
          <cell r="K45" t="str">
            <v>% municipios no certificados con establecimientos educativos que desarrollan procesos de investigación escolar</v>
          </cell>
        </row>
        <row r="46">
          <cell r="K46" t="str">
            <v>Establecimientos educativos con servicio de conectividad</v>
          </cell>
        </row>
        <row r="47">
          <cell r="K47" t="str">
            <v>Redes de maestros o comunidades de aprendizaje para el intercambio pedagógico implementadas (Centro de actualización del saber escolar)</v>
          </cell>
        </row>
        <row r="48">
          <cell r="K48" t="str">
            <v>Establecimientos educativos implementando el Plan Nacional de Lectura y Escritura</v>
          </cell>
        </row>
        <row r="49">
          <cell r="K49" t="str">
            <v xml:space="preserve">Establecimientos educativos implementando Programa departamental de bilingüismo </v>
          </cell>
        </row>
        <row r="50">
          <cell r="K50" t="str">
            <v>Establecimientos educativos acompañados en los programas de "Todos a Aprender", y "Supérate con el Saber"</v>
          </cell>
        </row>
        <row r="51">
          <cell r="K51" t="str">
            <v>% de establecimientos educativos acompañados para mejorar los resultados de las pruebas Saber</v>
          </cell>
        </row>
        <row r="52">
          <cell r="K52" t="str">
            <v>% de establecimientos educativos implementando pautas, pruebas de suficiencia y nivelación de niños, niñas y adolescentes migrantes</v>
          </cell>
        </row>
        <row r="53">
          <cell r="K53" t="str">
            <v>% de los comités de convivencia escolar fortalecidos</v>
          </cell>
        </row>
        <row r="54">
          <cell r="K54" t="str">
            <v>% de establecimientos educativos orientados en el Sistema de Información Unificado de Convivencia Escolar-SIUCE</v>
          </cell>
        </row>
        <row r="55">
          <cell r="K55" t="str">
            <v>% de establecimientos educativos implementando los proyectos pedagógicos transversales (Con énfasis en el cuidado del agua, el cambio climático y la reforestación)</v>
          </cell>
        </row>
        <row r="56">
          <cell r="K56" t="str">
            <v>% de establecimientos educativos apoyando iniciativas de participación de niñas, niños y adolescentes (encuentros de personeros y contralores estudiantiles)</v>
          </cell>
        </row>
        <row r="57">
          <cell r="K57" t="str">
            <v>% de los establecimientos educativos con escuelas de padres fortalecidas mediante el acompañamiento de la Secretaría de Educación</v>
          </cell>
        </row>
        <row r="58">
          <cell r="K58" t="str">
            <v>% de establecimientos educativos con directivos docentes formados en Gestión escolar y liderazgo educativo</v>
          </cell>
        </row>
        <row r="59">
          <cell r="K59" t="str">
            <v>% de los consejos directivos de los establecimientos educativos fortalecidos</v>
          </cell>
        </row>
        <row r="60">
          <cell r="K60" t="str">
            <v>Establecimientos educativos implementando el sistema de seguimiento a egresados</v>
          </cell>
        </row>
        <row r="61">
          <cell r="K61" t="str">
            <v>Programa de jornada única implementado</v>
          </cell>
        </row>
        <row r="62">
          <cell r="K62" t="str">
            <v>Establecimientos educativos acompañados en el fortalecimiento de los modelos educativos pertinentes a la educación rural</v>
          </cell>
        </row>
        <row r="63">
          <cell r="K63" t="str">
            <v>Establecimientos educativos implementando proyectos Pedagógicos productivos (tales como las huertas escolares)</v>
          </cell>
        </row>
        <row r="64">
          <cell r="K64" t="str">
            <v>Establecimientos educativos implementando Ciclos propedéuticos y orientación socio ocupacional.</v>
          </cell>
        </row>
        <row r="65">
          <cell r="K65" t="str">
            <v>Estrategia de orientación socioemocional y sociocupacional implementada</v>
          </cell>
        </row>
        <row r="66">
          <cell r="K66" t="str">
            <v>Establecimientos educativos implementando la estrategia Universidad en el aula para el fortalecimiento de la oferta de la educación media técnica a bachilleres</v>
          </cell>
        </row>
        <row r="67">
          <cell r="K67" t="str">
            <v>Establecimientos educativos apoyados con procesos fortalecimiento de la media y tránsito a la educación terciaria</v>
          </cell>
        </row>
        <row r="69">
          <cell r="K69" t="str">
            <v>Estudiantes beneficiados con becas y/o subsidios universitarios para carreras técnicas, tecnológicas y profesionales para los estratos uno, dos y tres (1, 2 y 3)</v>
          </cell>
        </row>
        <row r="70">
          <cell r="K70" t="str">
            <v>Estrategia de facilidad de acceso (para los estudiantes nortesantandereanos) a las instituciones de educación superior oficiales de la región implementada</v>
          </cell>
        </row>
        <row r="71">
          <cell r="K71" t="str">
            <v>Estrategia de Universidad del Catatumbo implementada</v>
          </cell>
        </row>
        <row r="72">
          <cell r="K72" t="str">
            <v>Ciudadela universitaria de Atalaya creada</v>
          </cell>
        </row>
        <row r="73">
          <cell r="K73" t="str">
            <v>Municipios con nuevas sedes universitarias implementadas</v>
          </cell>
        </row>
        <row r="74">
          <cell r="K74" t="str">
            <v>Estrategia de acompañamiento en la gestión de la creación de instituciones de educación superior para las comunidades étnicas</v>
          </cell>
        </row>
        <row r="75">
          <cell r="K75" t="str">
            <v>Municipios beneficiados con oferta de formación técnica y tecnológica en articulación con el Servicio Nacional de Aprendizaje (SENA), e Instituciones de Educación Superior</v>
          </cell>
        </row>
        <row r="76">
          <cell r="K76" t="str">
            <v>Municipios desarrollando programas de asistencia y formación técnica y tecnológica en articulación con el Instituto Superior de Educación Rural (ISER)</v>
          </cell>
        </row>
        <row r="77">
          <cell r="K77" t="str">
            <v>Procesos de investigación científica en Instituciones de Educación Superior</v>
          </cell>
        </row>
        <row r="78">
          <cell r="K78" t="str">
            <v>Procesos de investigación científica en la ruralidad en articulación con las instituciones técnicas y tecnológicas</v>
          </cell>
        </row>
        <row r="79">
          <cell r="K79" t="str">
            <v>% de instituciones de educación superior acompañadas por el Departamento para optar a acreditación de calidad</v>
          </cell>
        </row>
        <row r="81">
          <cell r="K81" t="str">
            <v>% de funcionarios comprometidos con el uso y apropiación de los Sistemas de Información</v>
          </cell>
        </row>
        <row r="82">
          <cell r="K82" t="str">
            <v>% del hardware obsoleto renovado</v>
          </cell>
        </row>
        <row r="83">
          <cell r="K83" t="str">
            <v>Red eléctrica y de datos optimizada</v>
          </cell>
        </row>
        <row r="84">
          <cell r="K84" t="str">
            <v>Sistema de gestión de archivo de expedientes laborales digitalizado y adecuado</v>
          </cell>
        </row>
        <row r="85">
          <cell r="K85" t="str">
            <v>Procesos certificados en calidad sostenidos con seguimiento de auditoría satisfactoria</v>
          </cell>
        </row>
        <row r="86">
          <cell r="K86" t="str">
            <v>% de establecimientos educativos oficiales con procesos de acompañamiento en gestión y control normativo</v>
          </cell>
        </row>
        <row r="87">
          <cell r="K87" t="str">
            <v>Proceso de pago de nómina Docente, Directiva Docente y Administrativa optimizado</v>
          </cell>
        </row>
        <row r="88">
          <cell r="K88" t="str">
            <v>% Instituciones Educativas privadas existentes en el Departamento con procesos de control normativo realizado</v>
          </cell>
        </row>
        <row r="89">
          <cell r="K89" t="str">
            <v>% Instituciones educativas de ETDH con cumplimiento de las condiciones de calidad de los programas registrados y de sus indicadores</v>
          </cell>
        </row>
        <row r="90">
          <cell r="K90" t="str">
            <v>% de la nómina docente y Directiva Docente beneficiados con los procesos de Bienestar (recreación, cultura y deporte; atención psicosocial; asistencia técnica, comunicaciones)</v>
          </cell>
        </row>
        <row r="91">
          <cell r="K91" t="str">
            <v>% de la nómina administrativa beneficiada con los procesos de Bienestar (recreación, cultura y deporte; atención psicosocial; asistencia técnica, comunicaciones)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865">
          <cell r="K865" t="str">
            <v>Viviendas construidas en zonas urbanas y/o rurales del Departamento con apoyo del Departamento.</v>
          </cell>
        </row>
        <row r="866">
          <cell r="K866" t="str">
            <v>Obras de urbanismo construidas o mejoradas para proyectos de vivienda en zonas urbana y rural con apoyo del Departamento</v>
          </cell>
        </row>
        <row r="867">
          <cell r="K867" t="str">
            <v>Predios adquiridos para el desarrollo de proyectos de vivienda</v>
          </cell>
        </row>
        <row r="868">
          <cell r="K868" t="str">
            <v>Municipios con implementación de Políticas públicas acordes con el ordenamiento del territorio</v>
          </cell>
        </row>
        <row r="870">
          <cell r="K870" t="str">
            <v>Mejoramientos de vivienda en la zona urbana y/o rural realizados</v>
          </cell>
        </row>
        <row r="871">
          <cell r="K871" t="str">
            <v xml:space="preserve">Unidades Sanitarias construidas </v>
          </cell>
        </row>
        <row r="872">
          <cell r="K872" t="str">
            <v>Cocinas/estufas ecológicas construidas</v>
          </cell>
        </row>
        <row r="873">
          <cell r="K873" t="str">
            <v>Banco de Materiales conformado para tener una Vivienda Digna..</v>
          </cell>
        </row>
        <row r="875">
          <cell r="K875" t="str">
            <v>Municipios con asistencia técnica para la identificación de Bienes de Propiedad de Entidades Públicas</v>
          </cell>
        </row>
        <row r="876">
          <cell r="K876" t="str">
            <v>Predios verificados como aptos para la construcción de Vivienda Nueva.</v>
          </cell>
        </row>
        <row r="877">
          <cell r="K877" t="str">
            <v>Predios fiscales, urbanos y rurales con acompañamiento interinstitucional para su titulación.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881">
          <cell r="K881" t="str">
            <v>Inventario Vial Departamental Actualizado</v>
          </cell>
        </row>
        <row r="882">
          <cell r="K882" t="str">
            <v>Estudios y Diseños para el mejoramiento de los circuitos viales Departamentales</v>
          </cell>
        </row>
        <row r="883">
          <cell r="K883" t="str">
            <v>km de vías Mejoradas y pavimentadas</v>
          </cell>
        </row>
        <row r="884">
          <cell r="K884" t="str">
            <v>km de la red vial con mantenimiento preventivo</v>
          </cell>
        </row>
        <row r="886">
          <cell r="K886" t="str">
            <v>km de la red Vial de Tercer Orden del Departamento con mejoramiento y mantenimiento (incluye combos viales)</v>
          </cell>
        </row>
        <row r="887">
          <cell r="K887" t="str">
            <v>Puentes y/o Puentes Hamacas construidos y/o mejorados</v>
          </cell>
        </row>
        <row r="888">
          <cell r="K888" t="str">
            <v xml:space="preserve">Diseño, construcción, mejoramiento y/o mantenimiento de los caminos ancestrales de las comunidades indígenas </v>
          </cell>
        </row>
        <row r="890">
          <cell r="K890" t="str">
            <v xml:space="preserve">Estudios y Diseños para el Mejoramiento de Vías Urbanas </v>
          </cell>
        </row>
        <row r="891">
          <cell r="K891" t="str">
            <v>Kilómetro de vía urbana pavimentada</v>
          </cell>
        </row>
        <row r="892">
          <cell r="K892" t="str">
            <v>Estudios y Diseños de pavimentación y construcción de obras complementarias de Vías Urbanas del Departamento realizados</v>
          </cell>
        </row>
        <row r="894">
          <cell r="K894" t="str">
            <v>Porcentaje de avance en la gestión para Estudios, Diseños y construcción de variantes de la red vial de primer orden</v>
          </cell>
        </row>
        <row r="895">
          <cell r="K895" t="str">
            <v>Porcentaje de avance de gestión para el mantenimiento y mejoramiento de la red vial a cargo de la nación</v>
          </cell>
        </row>
        <row r="896">
          <cell r="K896" t="str">
            <v>Porcentaje de avance en gestión para la construcción de puentes vehiculares y peatonales</v>
          </cell>
        </row>
        <row r="897">
          <cell r="K897" t="str">
            <v>Porcentaje de avance en gestión para la construcción de circuitos peatonales, ciclorutas, malecones en las red vial del Área metropolitana de Cúcuta</v>
          </cell>
        </row>
        <row r="898">
          <cell r="K898" t="str">
            <v>Porcentaje de avance en gestión para la construcción y/o adecuación de terminales de transporte aéreo y/o terrestre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901">
          <cell r="K901" t="str">
            <v>Sistema de Gestión de Calidad ajustado a las exigencias del MIGP</v>
          </cell>
        </row>
        <row r="902">
          <cell r="K902" t="str">
            <v>Plataforma web para trámites diseñada y en funcionamiento</v>
          </cell>
        </row>
        <row r="903">
          <cell r="K903" t="str">
            <v>Estudio de factibilidad para la instalación de mecanismos de foto detección para salvar vidas</v>
          </cell>
        </row>
        <row r="904">
          <cell r="K904" t="str">
            <v>Secretarías y entidades del orden departamental adelantarán intervenciones en pro de la movilidad y seguridad vial de manera conjunta y articulada con la STD</v>
          </cell>
        </row>
        <row r="905">
          <cell r="K905" t="str">
            <v>Adelantar intervenciones en pro de la movilidad y seguridad vial de manera conjunta y articulada con los siguientes actores: CRC, CIA, CEA, CDA y ONGs vinculadas al sector del tránsito y/o el transporte</v>
          </cell>
        </row>
        <row r="906">
          <cell r="K906" t="str">
            <v>Sedes operativas creadas en municipios focalizados con mayor índice de accidentalidad y dificultades en la movilidad, que no cuenten con organismo de tránsito</v>
          </cell>
        </row>
        <row r="907">
          <cell r="K907" t="str">
            <v>Campañas para la legalización, normalización de requisitos y exigencias de tránsito en alianza con otros actores viales</v>
          </cell>
        </row>
        <row r="908">
          <cell r="K908" t="str">
            <v>Planes Locales de Seguridad Vial han sido auditados y vigilados</v>
          </cell>
        </row>
        <row r="909">
          <cell r="K909" t="str">
            <v>Municipios contarán con un Plan Local Seguridad Vial</v>
          </cell>
        </row>
        <row r="910">
          <cell r="K910" t="str">
            <v>Pliegos contendrán como requisito para concursar contar con el Plan Estratégico de Seguridad Vial</v>
          </cell>
        </row>
        <row r="911">
          <cell r="K911" t="str">
            <v xml:space="preserve">Empresas cuentan con un Plan Estratégico de Seguridad Vial </v>
          </cell>
        </row>
        <row r="912">
          <cell r="K912" t="str">
            <v>Instituciones Educativas cuentan con Plan de Movilidad Escolar</v>
          </cell>
        </row>
        <row r="913">
          <cell r="K913" t="str">
            <v>Establecimientos de comercio que se dedican al expendio de licores, bares, discotecas y afines cuentan con un Plan Estratégico de Responsabilidad en el Consumo de Alcohol</v>
          </cell>
        </row>
        <row r="914">
          <cell r="K914" t="str">
            <v>Decreto modificando el Comité Departamental de Seguridad Vial</v>
          </cell>
        </row>
        <row r="915">
          <cell r="K915" t="str">
            <v>Plan Estratégico de Tecnologías de la Información y las Comunicaciones formulado</v>
          </cell>
        </row>
        <row r="916">
          <cell r="K916" t="str">
            <v>Red de empresas promotoras de la seguridad vial constituida y en funcionamiento</v>
          </cell>
        </row>
        <row r="917">
          <cell r="K917" t="str">
            <v>Observatorio Departamental de Seguridad Vial y Movilidad creado y en funcionamiento</v>
          </cell>
        </row>
        <row r="918">
          <cell r="K918" t="str">
            <v>Mesa Departamental de Políticas Públicas de Motociclistas creado y en funcionamiento</v>
          </cell>
        </row>
        <row r="919">
          <cell r="K919" t="str">
            <v>Plan Departamental de Seguridad Vial y Movilidad de Motociclistas formulado y en implementación</v>
          </cell>
        </row>
        <row r="920">
          <cell r="K920" t="str">
            <v>Optimización de los servicios y procesos administrativos de la Secretaría (Recursos humanos y tecnológicos)</v>
          </cell>
        </row>
        <row r="921">
          <cell r="G921" t="str">
            <v>5.2.1.2. Usuarios más seguros mediante el conocimiento</v>
          </cell>
          <cell r="K921" t="str">
            <v>Instituciones educativas adoptan en sus PEI de manera trasversal la movilidad y seguridad vial para salvar vidas</v>
          </cell>
        </row>
        <row r="922">
          <cell r="K922" t="str">
            <v>Docentes de las instituciones educativas públicas y privadas del Departamento cuentan con una capacitación pertinente y adecuada en cultura, seguridad vial y movilidad</v>
          </cell>
        </row>
        <row r="923">
          <cell r="K923" t="str">
            <v>Proyectos de investigación en etapa inicial, asociados a los problemas de movilidad y seguridad vial liderados por universidades de la región</v>
          </cell>
        </row>
        <row r="924">
          <cell r="K924" t="str">
            <v>Programa dirigido a conductores para prevenir el consumo de alcohol antes y durante la conducción</v>
          </cell>
        </row>
        <row r="925">
          <cell r="K925" t="str">
            <v xml:space="preserve">Programa de capacitación dirigido a los conductores de vehículos de pasajeros, transporte escolar y de carga, que hacen parte de las empresas que operan en el Departamento, para fortalecer sus competencias laborales </v>
          </cell>
        </row>
        <row r="926">
          <cell r="K926" t="str">
            <v>Proyecto transversal en seguridad vial, movilidad y conducción, formulado e implementado en las IES de la región</v>
          </cell>
        </row>
        <row r="927">
          <cell r="K927" t="str">
            <v>Programa de auditoría dirigido a las empresas de la región, para la revisión y exigencia del cumplimiento del PESV, conforme a los requisitos exigidos y plasmados en la normatividad legal vigente</v>
          </cell>
        </row>
        <row r="928">
          <cell r="K928" t="str">
            <v xml:space="preserve">Motociclistas del Departamento cuentan con una capacitación pertinente y adecuada en cultura, seguridad vial y movilidad </v>
          </cell>
        </row>
        <row r="929">
          <cell r="K929" t="str">
            <v>Comité consultivo de infraestructura vial, creado y en funcionamiento</v>
          </cell>
        </row>
        <row r="930">
          <cell r="K930" t="str">
            <v>Mapa de siniestralidad departamental</v>
          </cell>
        </row>
        <row r="931">
          <cell r="K931" t="str">
            <v>Instalación y mantenimiento de señales en las vías de segundo y tercer nivel del Departamento con señalización</v>
          </cell>
        </row>
        <row r="932">
          <cell r="K932" t="str">
            <v>Plan de medios alternativos de transporte para los municipios del Departamento</v>
          </cell>
        </row>
        <row r="933">
          <cell r="K933" t="str">
            <v>Programa de acondicionamiento de puntos críticos dentro de la infraestructura vial en los municipios con alta densidad poblacional, que afectan significativamente la movilidad de las personas en situación de discapacidad</v>
          </cell>
        </row>
        <row r="934">
          <cell r="K934" t="str">
            <v>Gestión ante el gobierno Nacional del mejoramiento de la infraestructura de aeropuertos, líneas férreas y terminal de transportes en el Departamento</v>
          </cell>
        </row>
        <row r="935">
          <cell r="K935" t="str">
            <v>Gestión del proceso de transferencia de mercancías de transporte terrestre a férreo</v>
          </cell>
        </row>
        <row r="936">
          <cell r="K936" t="str">
            <v>Gestión de los estudios y diseños para el puerto fluvial de Norte de Santander sobre el río magdalena</v>
          </cell>
        </row>
        <row r="937">
          <cell r="K937" t="str">
            <v>Gestión de los estudios para la construcción de la línea férrea que conecte el Departamento con la red férrea nacional</v>
          </cell>
        </row>
        <row r="938">
          <cell r="K938" t="str">
            <v>Gestión de los estudios y diseños para tráfico pesado en los cascos urbanos de los municipios</v>
          </cell>
        </row>
        <row r="939">
          <cell r="K939" t="str">
            <v xml:space="preserve">Programa operativo dirigido a los vehículos automotores que circulan por las vías del Departamento con el fin de verificar el cumplimiento de las condiciones técnico-mecánicas </v>
          </cell>
        </row>
        <row r="940">
          <cell r="K940" t="str">
            <v xml:space="preserve">Empresas de transporte urbano colectivo han sido auditadas con respecto al cumplimiento de los estándares de calidad exigidos, en el marco del Plan Estratégico de Seguridad Vial </v>
          </cell>
        </row>
        <row r="941">
          <cell r="K941" t="str">
            <v>Censo de los vehículos automotores del Departamento que ya cumplieron su vida útil con el fin de promover su ingreso al proceso de desintegración vehicular</v>
          </cell>
        </row>
        <row r="942">
          <cell r="K942" t="str">
            <v>Programa para la promoción del uso adecuado de los elementos de protección personal en bici usuarios y motociclistas formulado y en implementación</v>
          </cell>
        </row>
        <row r="943">
          <cell r="K943" t="str">
            <v xml:space="preserve">Plan para la supervisión y control a las entidades y los mecanismos que garantizan las condiciones adecuadas de vehículos motorizados </v>
          </cell>
        </row>
        <row r="944">
          <cell r="K944" t="str">
            <v>Centro de referencia para la atención de víctimas en hechos de tránsito, creado y en funcionamiento</v>
          </cell>
        </row>
        <row r="945">
          <cell r="K945" t="str">
            <v>Línea telefónica única para la atención de hechos de tránsito, en funcionamiento</v>
          </cell>
        </row>
        <row r="946">
          <cell r="K946" t="str">
            <v>Equipos e insumos adquiridos para rescate vehicular y atención pre hospitalaria, para los organismos de rescate que actualmente apoyan la atención de víctimas de hechos de tránsito</v>
          </cell>
        </row>
        <row r="947">
          <cell r="K947" t="str">
            <v>Registro mensual de victimas de siniestros viales en el Departamento</v>
          </cell>
        </row>
        <row r="948">
          <cell r="K948" t="str">
            <v xml:space="preserve">Personal asociado al sector de la salud ha recibido la capacitación en primer respondiente </v>
          </cell>
        </row>
        <row r="949">
          <cell r="K949" t="str">
            <v xml:space="preserve">Personal conductores de vehículos de transporte público, intermunicipal y de carga han recibido la capacitación en primeros auxilios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952">
          <cell r="K952" t="str">
            <v>% de las obras del Subproyecto 1 terminadas (Captación, desarenador, cuarto de bombeo y conducción Termotasajero - Pórtico)</v>
          </cell>
        </row>
        <row r="953">
          <cell r="K953" t="str">
            <v>% de las obras de los Subproyectos 3 y 4 terminadas (Planta de tratamiento el Pórtico y conducción y almacenamiento de Villa del Rosario y Los Patios).</v>
          </cell>
        </row>
        <row r="954">
          <cell r="K954" t="str">
            <v>Esquema Regional de Operación de la infraestructura del Proyecto del Acueducto Metropolitano de Cúcuta, Villa del Rosario y Los Patios implementado.</v>
          </cell>
        </row>
        <row r="955">
          <cell r="K955" t="str">
            <v xml:space="preserve">Diseños de sistemas de acueducto y alcantarillado urbano y rural </v>
          </cell>
        </row>
        <row r="956">
          <cell r="K956" t="str">
            <v>Acueductos y alcantarillados urbano y rural optimizados</v>
          </cell>
        </row>
        <row r="957">
          <cell r="K957" t="str">
            <v>Estudios y Diseños y/o construcción de proyectos de soluciones individuales rurales, PDET</v>
          </cell>
        </row>
        <row r="958">
          <cell r="K958" t="str">
            <v>Estudios y/o Construcción de proyectos de optimización de acueductos y/o alcantarillados urbanos y/o rurales en municipios PDET</v>
          </cell>
        </row>
        <row r="959">
          <cell r="K959" t="str">
            <v>Sistemas de Tratamiento de Aguas Residuales apoyados en su diseños y/o construcción</v>
          </cell>
        </row>
        <row r="961">
          <cell r="K961" t="str">
            <v>Estrategias de esquemas asociativos subregionales para la recolección y aprovechamiento de residuos sólidos impulsados</v>
          </cell>
        </row>
        <row r="962">
          <cell r="K962" t="str">
            <v>Municipios con Acompañamiento en la implementación de estrategias de fortalecimiento, aseguramiento de la prestación y/o transformación de los prestadores de los servicios de Agua Potable y Saneamiento Básico urbanos y/o rurales</v>
          </cell>
        </row>
        <row r="963">
          <cell r="K963" t="str">
            <v>Municipios con asistencia en la Implementación de las estrategias de monitoreo, seguimiento y control y/o en el cumplimiento normativo del sector de APSB.</v>
          </cell>
        </row>
        <row r="964">
          <cell r="K964" t="str">
            <v>Plan de Gestión social del Sector de APSB implementado.</v>
          </cell>
        </row>
        <row r="965">
          <cell r="K965" t="str">
            <v>Plan Ambiental del Sector de APSB implementado.</v>
          </cell>
        </row>
        <row r="966">
          <cell r="K966" t="str">
            <v>Plan de Gestión del Riesgo del Sector de APSB implementado.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970">
          <cell r="K970" t="str">
            <v>Proyectos de investigación gestionados y/o apoyados, de impacto en los sectores agropecuario y agroindustrial</v>
          </cell>
        </row>
        <row r="971">
          <cell r="K971" t="str">
            <v>Plan Departamental de Extensión Agropecuaria PDEA, formulado, aprobado e implementado</v>
          </cell>
        </row>
        <row r="973">
          <cell r="K973" t="str">
            <v>Fondo complementario de garantías del sector agropecuario y rural capitalizado</v>
          </cell>
        </row>
        <row r="975">
          <cell r="K975" t="str">
            <v>Proyectos productivos agrícolas y/o pecuarios presentados a través de Convocatorias</v>
          </cell>
        </row>
        <row r="976">
          <cell r="K976" t="str">
            <v>Proyectos productivos gestionados y fortalecidos a través de recursos del Sistema General de Regalías</v>
          </cell>
        </row>
        <row r="977">
          <cell r="K977" t="str">
            <v>Proyectos productivos con enfoque territorial gestionados y/o apoyados</v>
          </cell>
        </row>
        <row r="978">
          <cell r="K978" t="str">
            <v>Proyectos productivos agropecuarios o agroindustriales gestionados y/o apoyados</v>
          </cell>
        </row>
        <row r="979">
          <cell r="K979" t="str">
            <v>Proyectos productivos con jóvenes rurales gestionados y/o apoyados</v>
          </cell>
        </row>
        <row r="980">
          <cell r="K980" t="str">
            <v>Proyectos productivos con mujeres rurales gestionados y/o apoyados</v>
          </cell>
        </row>
        <row r="981">
          <cell r="K981" t="str">
            <v>Proyectos productivos con población víctima gestionados y/o apoyados</v>
          </cell>
        </row>
        <row r="982">
          <cell r="K982" t="str">
            <v>Hectáreas de café sembradas y/o mejoradas</v>
          </cell>
        </row>
        <row r="983">
          <cell r="K983" t="str">
            <v>Hectáreas de cacao sembradas y/o mejoradas</v>
          </cell>
        </row>
        <row r="984">
          <cell r="K984" t="str">
            <v>Proyectos gestionados y/o apoyados para mejorar la producción de arroz</v>
          </cell>
        </row>
        <row r="985">
          <cell r="K985" t="str">
            <v>Eventos y/o ferias de agro negocios apoyadas</v>
          </cell>
        </row>
        <row r="986">
          <cell r="K986" t="str">
            <v>Evaluaciones agropecuarias municipales EVA realizadas</v>
          </cell>
        </row>
        <row r="987">
          <cell r="K987" t="str">
            <v>Plan de Seguridad Alimentaria y Nutricional Formulado</v>
          </cell>
        </row>
        <row r="989">
          <cell r="K989" t="str">
            <v>Proyectos de infraestructura productiva gestionados y/o apoyados para fortalecer las cadenas de valor</v>
          </cell>
        </row>
        <row r="990">
          <cell r="K990" t="str">
            <v>Distritos de riego construidos y/o rehabilitados</v>
          </cell>
        </row>
        <row r="992">
          <cell r="K992" t="str">
            <v>Predios rurales gestionados y/o apoyados en el proceso de titulación</v>
          </cell>
        </row>
        <row r="993">
          <cell r="K993" t="str">
            <v>Sistema catastral gestionado y/o implementado</v>
          </cell>
        </row>
        <row r="995">
          <cell r="K995" t="str">
            <v>Acciones de articulación interinstitucional realizadas</v>
          </cell>
        </row>
        <row r="997">
          <cell r="K997" t="str">
            <v>Sistema apoyado para la producción de productos inocuos</v>
          </cell>
        </row>
        <row r="999">
          <cell r="K999" t="str">
            <v>Talleres para sensibilizar y fortalecer las capacidades del sector forestal</v>
          </cell>
        </row>
        <row r="1000">
          <cell r="K1000" t="str">
            <v>Municipios con establecimiento de especies forestales</v>
          </cell>
        </row>
        <row r="1002">
          <cell r="K1002" t="str">
            <v>Acompañamiento a las iniciativas de reactivación económica y agropecuaria identificadas dentro del programa PDET en los municipios priorizados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1006">
          <cell r="K1006" t="str">
            <v>Eventos previos a la celebración del Bicentenario</v>
          </cell>
        </row>
        <row r="1007">
          <cell r="K1007" t="str">
            <v>Eventos previos a la conmemoración de los 450 de Ocaña en conjunto con entidades regionales</v>
          </cell>
        </row>
        <row r="1008">
          <cell r="K1008" t="str">
            <v>Participaciones en eventos de impacto turístico (Misiones Comerciales a destinos regionales, ruedas de negocio, ferias nacionales)</v>
          </cell>
        </row>
        <row r="1009">
          <cell r="K1009" t="str">
            <v>Destinos Turísticos promocionados</v>
          </cell>
        </row>
        <row r="1010">
          <cell r="K1010" t="str">
            <v>Publicaciones sobre turismo cultural (historia, folklore, costumbres, gastronomía, música, literatura, religión, etc.)</v>
          </cell>
        </row>
        <row r="1011">
          <cell r="K1011" t="str">
            <v>Campañas de prevención de ESCNNA (una por año)</v>
          </cell>
        </row>
        <row r="1013">
          <cell r="K1013" t="str">
            <v>Consejo Consultivo de Turismo reactivado</v>
          </cell>
        </row>
        <row r="1014">
          <cell r="K1014" t="str">
            <v>Consejo de Seguridad Departamental Turístico reactivado</v>
          </cell>
        </row>
        <row r="1015">
          <cell r="K1015" t="str">
            <v>Plan de Desarrollo Turístico Actualizado</v>
          </cell>
        </row>
        <row r="1016">
          <cell r="K1016" t="str">
            <v>Plan de Acción Corredor Turístico Nororiental Diseñado</v>
          </cell>
        </row>
        <row r="1017">
          <cell r="K1017" t="str">
            <v>Mesa de turismo reestructurada</v>
          </cell>
        </row>
        <row r="1018">
          <cell r="K1018" t="str">
            <v>Software oferta-demanda sitios turísticos implementado</v>
          </cell>
        </row>
        <row r="1020">
          <cell r="K1020" t="str">
            <v>Promoción divulgación de la construcción del Centro de Convenciones</v>
          </cell>
        </row>
        <row r="1021">
          <cell r="K1021" t="str">
            <v>Proyectos de infraestructura turística apoyados</v>
          </cell>
        </row>
        <row r="1023">
          <cell r="K1023" t="str">
            <v>Talleres de formación dirigidos a actores de la cadena turística</v>
          </cell>
        </row>
        <row r="1024">
          <cell r="K1024" t="str">
            <v>Implementación Programa Colegios amigos del Turismo (emprendimientos en turismo naranja)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1027">
          <cell r="K1027" t="str">
            <v>Programa de asesoramiento y acompañamiento a emprendedores en las etapas de ideación, pre-incubación, incubación y aceleración creado</v>
          </cell>
        </row>
        <row r="1028">
          <cell r="K1028" t="str">
            <v>Iniciativas de emprendimientos creativos y culturales (Economía Naranja) promocionadas</v>
          </cell>
        </row>
        <row r="1029">
          <cell r="K1029" t="str">
            <v>Ruta del Emprendimiento e innovación creada</v>
          </cell>
        </row>
        <row r="1030">
          <cell r="K1030" t="str">
            <v>Sistema de información de emprendimiento del Departamento creado</v>
          </cell>
        </row>
        <row r="1031">
          <cell r="K1031" t="str">
            <v>Estrategias para promocionar el fortalecimiento de los Ecosistema de Innovación y Emprendimiento virtual</v>
          </cell>
        </row>
        <row r="1033">
          <cell r="K1033" t="str">
            <v>Créditos para fortalecimiento y aceleración de emprendimientos</v>
          </cell>
        </row>
        <row r="1034">
          <cell r="K1034" t="str">
            <v>Emprendimientos apoyados financiera y/o comercialmente</v>
          </cell>
        </row>
        <row r="1035">
          <cell r="K1035" t="str">
            <v xml:space="preserve">Ferias y eventos de emprendimiento apoyados </v>
          </cell>
        </row>
        <row r="1036">
          <cell r="K1036" t="str">
            <v xml:space="preserve">Evento creado para la promoción y generación de Emprendimientos en el Departamento </v>
          </cell>
        </row>
        <row r="1037">
          <cell r="K1037" t="str">
            <v xml:space="preserve">Iniciativas de formaciones, congresos y eventos virtuales de emprendedores </v>
          </cell>
        </row>
        <row r="1038">
          <cell r="K1038" t="str">
            <v>Escuela de Liderazgo de Innovadores y Emprendedores de Norte de Santander apoyada.</v>
          </cell>
        </row>
        <row r="1039">
          <cell r="K1039" t="str">
            <v>Parque tecnológico diseñado que apoye la industria de la región</v>
          </cell>
        </row>
        <row r="1040">
          <cell r="K1040" t="str">
            <v>Plataformas de construcción de futuros emprendimientos para la búsqueda de Ángeles Inversionistas y/o Aceleradoras Digitales apoyadas</v>
          </cell>
        </row>
        <row r="1043">
          <cell r="K1043" t="str">
            <v>Política pública de innovación para  Norte de Santander elaborada e implementada</v>
          </cell>
        </row>
        <row r="1044">
          <cell r="K1044" t="str">
            <v>Iniciativas apoyadas que permitan generar capacidades de innovación de los empresarios de Norte de Santander</v>
          </cell>
        </row>
        <row r="1045">
          <cell r="K1045" t="str">
            <v>Creación del Banco de Proyectos de CTeI</v>
          </cell>
        </row>
        <row r="1046">
          <cell r="K1046" t="str">
            <v>Apoyo al programa de Spin-Off e innovación</v>
          </cell>
        </row>
        <row r="1047">
          <cell r="K1047" t="str">
            <v>Implementar un nuevo modelo de competitividad “Diamante de la Competitividad”.</v>
          </cell>
        </row>
        <row r="1049">
          <cell r="K1049" t="str">
            <v>Centro de Innovación y Productividad apoyado</v>
          </cell>
        </row>
        <row r="1050">
          <cell r="K1050" t="str">
            <v>Programa de incubación de empresas de base tecnológica apoyado en su operación</v>
          </cell>
        </row>
        <row r="1051">
          <cell r="K1051" t="str">
            <v>Estrategia para la promoción de la propiedad intelectual y la generación de patentes apoyada</v>
          </cell>
        </row>
        <row r="1052">
          <cell r="K1052" t="str">
            <v>Iniciativa de transferencia de conocimiento y tecnología de la academia a la base industrial apoyada</v>
          </cell>
        </row>
        <row r="1058">
          <cell r="K1058" t="str">
            <v>Proyecto con componente de innovación para MIPYMES</v>
          </cell>
        </row>
        <row r="1114">
          <cell r="K1114" t="str">
            <v>Programa de asesoramiento y acompañamiento a mipymes creado para diversificación de su producto</v>
          </cell>
        </row>
        <row r="1115">
          <cell r="K1115" t="str">
            <v>Estrategia para incentivar la promoción de la transferencia de conocimiento empresarial</v>
          </cell>
        </row>
        <row r="1116">
          <cell r="K1116" t="str">
            <v>Proyectos de iniciativas clúster del sector empresarial de Norte de Santander apoyados</v>
          </cell>
        </row>
        <row r="1117">
          <cell r="K1117" t="str">
            <v>Estrategias a nivel departamental de promoción de la Industria y consumo local implementadas.</v>
          </cell>
        </row>
        <row r="1118">
          <cell r="K1118" t="str">
            <v>Microempresarios capacitados en innovación, asociatividad, gestión administrativa, comercial, financiera y/o tecnológica, priorizando en población vulnerable</v>
          </cell>
        </row>
        <row r="1119">
          <cell r="K1119" t="str">
            <v>Iniciativas de formalización empresarial y/o laboral apoyadas</v>
          </cell>
        </row>
        <row r="1121">
          <cell r="K1121" t="str">
            <v>Fondo complementario de Garantías para el sector empresarial creado</v>
          </cell>
        </row>
        <row r="1122">
          <cell r="K1122" t="str">
            <v xml:space="preserve">Mipymes con acceso a líneas de apalancamiento financiero </v>
          </cell>
        </row>
        <row r="1123">
          <cell r="K1123" t="str">
            <v>Evento como vitrina internacional para el impulso y promoción de los sectores productivos realizado</v>
          </cell>
        </row>
        <row r="1124">
          <cell r="K1124" t="str">
            <v>Eventos y/o ferias regionales y nacionales de los principales sectores productivos del Departamento promocionados</v>
          </cell>
        </row>
        <row r="1125">
          <cell r="K1125" t="str">
            <v>Estrategia apoyada para el fortalecimiento y promoción de la Agencia de Inversión de Norte de Santander</v>
          </cell>
        </row>
        <row r="1126">
          <cell r="K1126" t="str">
            <v xml:space="preserve">Campañas para la promoción de las Zonas Económicas y Sociales Especiales ZESE </v>
          </cell>
        </row>
        <row r="1129">
          <cell r="K1129" t="str">
            <v>Iniciativas apoyadas para el desarrollo y transferencia de modelos tecnológicos de producción industrial, en los sectores estratégicos del Departamento.</v>
          </cell>
        </row>
        <row r="1130">
          <cell r="K1130" t="str">
            <v>Estrategias comerciales promocionadas a partir de una marca región y sello territorial.</v>
          </cell>
        </row>
        <row r="1131">
          <cell r="K1131" t="str">
            <v>Estrategia diseñada para el Fortalecimiento de la capacidad instalada de la zona franca como eje del desarrollo industrial en Norte de Santander.</v>
          </cell>
        </row>
        <row r="1132">
          <cell r="K1132" t="str">
            <v>Campañas de promoción y material publicitario, para promover la zona franca</v>
          </cell>
        </row>
        <row r="1133">
          <cell r="K1133" t="str">
            <v>Actualización del Régimen Franco</v>
          </cell>
        </row>
        <row r="1134">
          <cell r="K1134" t="str">
            <v>Iniciativas de transformación apoyadas y/o financiadas para el aumento de la productividad en los sectores priorizados del Departamento por la comisión regional de competitividad</v>
          </cell>
        </row>
        <row r="1135">
          <cell r="K1135" t="str">
            <v>Proyecto apoyado que genere valor agregado y diferenciación en un sector productivo de Norte de Santander</v>
          </cell>
        </row>
        <row r="1137">
          <cell r="K1137" t="str">
            <v>Estrategia implementada para la generación de las condiciones que faciliten la exportación de productos y servicios no tradicionales mediante los sectores público - privados y académicos.</v>
          </cell>
        </row>
        <row r="1138">
          <cell r="K1138" t="str">
            <v>Estrategias que permitan el proceso de internacionalización de los sectores productivos apoyadas</v>
          </cell>
        </row>
        <row r="1139">
          <cell r="K1139" t="str">
            <v>Acompañamiento a estrategias de alianzas logísticas que se desarrollen en el Departamento</v>
          </cell>
        </row>
        <row r="1140">
          <cell r="K1140" t="str">
            <v>Aunar esfuerzos que permitan el fortalecimiento de Promotoras de Inversión</v>
          </cell>
        </row>
        <row r="1141">
          <cell r="K1141" t="str">
            <v>Estrategias comerciales promocionadas para generar una cultura exportadora en los sectores productivos del Departamento</v>
          </cell>
        </row>
        <row r="1142">
          <cell r="K1142" t="str">
            <v>Ferias y/o misiones y/o ruedas comerciales organizadas para el acceso a mercados internacionales.</v>
          </cell>
        </row>
        <row r="1143">
          <cell r="K1143" t="str">
            <v>Evento o estrategia de promoción de la Marca Región en el exterior apoyado</v>
          </cell>
        </row>
        <row r="1144">
          <cell r="K1144" t="str">
            <v xml:space="preserve">Hoja de Ruta para la internacionalización implementada y apoyada </v>
          </cell>
        </row>
        <row r="1145">
          <cell r="K1145" t="str">
            <v>Planes de internacionalización para los sectores productivos con valor agregado apoyados y/o creados</v>
          </cell>
        </row>
        <row r="1146">
          <cell r="K1146" t="str">
            <v xml:space="preserve">Distrito de la Innovación y el Emprendimiento fundado (articulación del sector privado y público) </v>
          </cell>
        </row>
        <row r="1148">
          <cell r="K1148" t="str">
            <v>Promover la consolidación de la política de empleo en el marco de trabajo digno y decente a nivel público y privado</v>
          </cell>
        </row>
        <row r="1149">
          <cell r="K1149" t="str">
            <v>Impulsar la consolidación de información sobre empleabilidad y productividad</v>
          </cell>
        </row>
        <row r="1150">
          <cell r="K1150" t="str">
            <v xml:space="preserve">Apoyar la implementación del programa de Beneficios Económicos Periódicos BEPS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1061">
          <cell r="K1061" t="str">
            <v>Unidades de producción minera de carbón y arcilla acompañadas, para que lleguen a los grados 2 y 3 de formalización de la actividad (minería formal y minería formal avanzada)</v>
          </cell>
        </row>
        <row r="1062">
          <cell r="K1062" t="str">
            <v>Capacitaciones a títulos mineros en buenas prácticas operativas, seguridad y autocuidado para el desarrollo de las labores en el trabajo.</v>
          </cell>
        </row>
        <row r="1063">
          <cell r="K1063" t="str">
            <v xml:space="preserve">Unidades de producción minera dotadas de elementos de protección personal de seguridad minera </v>
          </cell>
        </row>
        <row r="1064">
          <cell r="K1064" t="str">
            <v>Unidades productivas mineras de carbón, arcilla, gravas y arenas, caliza y roca fosfórica en el Departamento caracterizadas</v>
          </cell>
        </row>
        <row r="1065">
          <cell r="K1065" t="str">
            <v>Campañas realizadas para el control y erradicación de la minería informal en el Departamento</v>
          </cell>
        </row>
        <row r="1066">
          <cell r="K1066" t="str">
            <v>Vías terciarias utilizadas para la minería en la región mejoradas.</v>
          </cell>
        </row>
        <row r="1068">
          <cell r="K1068" t="str">
            <v>Eventos promocionales de la minería de la región realizados</v>
          </cell>
        </row>
        <row r="1069">
          <cell r="K1069" t="str">
            <v xml:space="preserve">Reactivación de la alianza Empresa-Universidad-Estado con la estructuración de proyectos y/o iniciativas que implementen nuevas tecnologías. </v>
          </cell>
        </row>
        <row r="1070">
          <cell r="K1070" t="str">
            <v>Programa de transformación de la vocación del sector minero energético diseñado</v>
          </cell>
        </row>
        <row r="1071">
          <cell r="K1071" t="str">
            <v>Incremento de la cobertura del servicio de gas domiciliario del Departamento (6 municipios)</v>
          </cell>
        </row>
        <row r="1072">
          <cell r="K1072" t="str">
            <v>Proyectos diseñados, formulados y/o ejecutados con utilización de energías alternativas y/o renovables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1057">
          <cell r="K1057" t="str">
            <v>Proyectos con componente TIC para la investigación en el Agro</v>
          </cell>
        </row>
        <row r="1075">
          <cell r="K1075" t="str">
            <v xml:space="preserve">Personas empoderadas y capacitadas en Ciudadanía Digital </v>
          </cell>
        </row>
        <row r="1076">
          <cell r="K1076" t="str">
            <v xml:space="preserve">Ciudadanos formados en uso seguro y responsable de las TIC </v>
          </cell>
        </row>
        <row r="1077">
          <cell r="K1077" t="str">
            <v>Personas con discapacidad visual y/o auditiva formados en Uso y Apropiación TIC</v>
          </cell>
        </row>
        <row r="1078">
          <cell r="K1078" t="str">
            <v>Ciudadanos formados técnica y/o tecnológicamente en competencias y habilidades digitales</v>
          </cell>
        </row>
        <row r="1079">
          <cell r="K1079" t="str">
            <v>Docentes capacitados en innovación de prácticas pedagógicas</v>
          </cell>
        </row>
        <row r="1080">
          <cell r="K1080" t="str">
            <v>Modelo de teletrabajo para la Gobernación de Norte de Santander adoptado.</v>
          </cell>
        </row>
        <row r="1081">
          <cell r="K1081" t="str">
            <v>Personas y trabajadores del sector empresarial con sensibilización, formación y acompañamiento en teletrabajo.</v>
          </cell>
        </row>
        <row r="1083">
          <cell r="K1083" t="str">
            <v>Nuevas plataformas, Sistemas de información y/o aplicaciones para los diferentes sectores</v>
          </cell>
        </row>
        <row r="1084">
          <cell r="K1084" t="str">
            <v>Nuevos video juegos educativos</v>
          </cell>
        </row>
        <row r="1085">
          <cell r="K1085" t="str">
            <v>Nuevas Instituciones educativas con implementación de la plataforma VIVECOLEGIO</v>
          </cell>
        </row>
        <row r="1086">
          <cell r="K1086" t="str">
            <v xml:space="preserve">Nuevas Instituciones educativas con implementación de la plataforma de Asistencia Integral para la promoción y prevención de la salud escolar </v>
          </cell>
        </row>
        <row r="1087">
          <cell r="K1087" t="str">
            <v>Red de información implementada para el fortalecimiento de la planificación, la investigación y gestión del desarrollo en CTel</v>
          </cell>
        </row>
        <row r="1089">
          <cell r="K1089" t="str">
            <v>Nuevas zonas digitales urbanos y rurales</v>
          </cell>
        </row>
        <row r="1090">
          <cell r="K1090" t="str">
            <v>Nuevos sitios digitales comunitarios urbanos y rurales</v>
          </cell>
        </row>
        <row r="1091">
          <cell r="K1091" t="str">
            <v>Diseño de estrategia para la ampliación de cobertura de telefonía móvil</v>
          </cell>
        </row>
        <row r="1092">
          <cell r="K1092" t="str">
            <v>Diseño de estrategia para beneficiar mayor poblaciones con cobertura TDT</v>
          </cell>
        </row>
        <row r="1093">
          <cell r="K1093" t="str">
            <v>Dotaciones de Herramientas tecnológicas para estudiantes en IE</v>
          </cell>
        </row>
        <row r="1094">
          <cell r="K1094" t="str">
            <v xml:space="preserve">Sitios digitales comunitarios con sostenibilidad y continuidad de conectividad </v>
          </cell>
        </row>
        <row r="1095">
          <cell r="K1095" t="str">
            <v xml:space="preserve">Nuevas sedes escolares con conectividad </v>
          </cell>
        </row>
        <row r="1096">
          <cell r="K1096" t="str">
            <v>Instituciones Educativas con continuidad de conectividad</v>
          </cell>
        </row>
        <row r="1097">
          <cell r="K1097" t="str">
            <v>Nuevos hogares de estrato 1 y 2 con conexión a internet</v>
          </cell>
        </row>
        <row r="1098">
          <cell r="K1098" t="str">
            <v>Implementación de la Política de recolección de residuos de aparatos eléctricos y electrónicos (RAEE) en IE, Entidades públicas y territoriales</v>
          </cell>
        </row>
        <row r="1100">
          <cell r="K1100" t="str">
            <v xml:space="preserve">Trámites, servicios u OPAs totalmente en línea </v>
          </cell>
        </row>
        <row r="1101">
          <cell r="K1101" t="str">
            <v xml:space="preserve">Procesos administrativos optimizados con el uso de TIC </v>
          </cell>
        </row>
        <row r="1102">
          <cell r="K1102" t="str">
            <v xml:space="preserve">Conjuntos de Datos Abiertos de la entidad consultados y aprovechados por el ciudadano para toma de decisiones </v>
          </cell>
        </row>
        <row r="1103">
          <cell r="K1103" t="str">
            <v xml:space="preserve">Ejercicios de Participación Ciudadana realizados con el uso de TIC </v>
          </cell>
        </row>
        <row r="1104">
          <cell r="K1104" t="str">
            <v>Modelo de Territorio y Ciudad Inteligente implementado</v>
          </cell>
        </row>
        <row r="1105">
          <cell r="K1105" t="str">
            <v xml:space="preserve">Servidores Públicos sensibilizados en la Política de Gobierno Digital </v>
          </cell>
        </row>
        <row r="1106">
          <cell r="K1106" t="str">
            <v xml:space="preserve">Plan de Arquitectura Empresarial implementado </v>
          </cell>
        </row>
        <row r="1107">
          <cell r="K1107" t="str">
            <v>Plan de Servicios Ciudadanos Digitales elaborado</v>
          </cell>
        </row>
        <row r="1108">
          <cell r="K1108" t="str">
            <v>Modelo de Política de Seguridad implementado</v>
          </cell>
        </row>
        <row r="1109">
          <cell r="K1109" t="str">
            <v xml:space="preserve">Alcaldías y entes descentralizados asistidos y monitoreados en Gobierno Digital </v>
          </cell>
        </row>
        <row r="1110">
          <cell r="K1110" t="str">
            <v xml:space="preserve">Foros con el sector productivo para sensibilizar las empresas del sector privado en transformación digital empresarial </v>
          </cell>
        </row>
        <row r="1111">
          <cell r="K1111" t="str">
            <v xml:space="preserve">Eventos públicos de TIC para promover el desarrollo del talento humano para la transformación digital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ersión"/>
      <sheetName val="Vic"/>
      <sheetName val="l"/>
    </sheetNames>
    <sheetDataSet>
      <sheetData sheetId="0">
        <row r="616">
          <cell r="K616" t="str">
            <v>Jornadas de Capacitación y actualización a Funcionarios Públicos “Enlaces de Víctimas- personeros”, en los municipios de Norte de Santander, en Ley 1448 del 2011, protocolos de participación, cultura de Paz y otros temas a fines.</v>
          </cell>
        </row>
        <row r="617">
          <cell r="K617" t="str">
            <v>Jornadas de asistencia técnica a los municipios en el conocimiento de las rutas de protección de líderes sociales, en medidas de autocuidado y protección.</v>
          </cell>
        </row>
        <row r="618">
          <cell r="K618" t="str">
            <v>Atención a Solicitudes de apoyo en acompañamiento a procesos de caracterización, presentadas por los municipios de Norte de Santander, en acompañamiento de la UARIV</v>
          </cell>
        </row>
        <row r="619">
          <cell r="K619" t="str">
            <v>Sesiones realizadas del CTJT Comité Territorial de Justicia Transicional.</v>
          </cell>
        </row>
        <row r="620">
          <cell r="K620" t="str">
            <v>Sesiones realizadas de la Mesa Departamental de participación efectiva de Víctimas.</v>
          </cell>
        </row>
        <row r="621">
          <cell r="K621" t="str">
            <v>Sesiones Realizadas del Consejo Departamental de Paz, Reconciliación y Convivencia.</v>
          </cell>
        </row>
        <row r="622">
          <cell r="K622" t="str">
            <v>Sesiones desarrolladas la Mesa de Desaparición Forzada.</v>
          </cell>
        </row>
        <row r="623">
          <cell r="K623" t="str">
            <v>Fortalecimiento al subcomité de atención y asistencia</v>
          </cell>
        </row>
        <row r="624">
          <cell r="K624" t="str">
            <v>Fortalecimiento al subcomité de medidas de satisfacción.</v>
          </cell>
        </row>
        <row r="625">
          <cell r="K625" t="str">
            <v>Jornadas de Fortalecimiento Mesas Municipales de Víctimas del departamento Norte de Santander</v>
          </cell>
        </row>
        <row r="626">
          <cell r="K626" t="str">
            <v>Planes Operativo de la Mesa Departamental de Víctimas del Conflicto Armado financiados por el Departamento.</v>
          </cell>
        </row>
        <row r="627">
          <cell r="K627" t="str">
            <v>Apoyo para la elaboración de los proyectos, de acuerdo a las propuestas presentados por la Población Víctima.</v>
          </cell>
        </row>
        <row r="628">
          <cell r="K628" t="str">
            <v>Acompañamiento y atención a los Planes de Retorno y Reubicación en Norte de Santander en articulación con el SNARIV.</v>
          </cell>
        </row>
        <row r="629">
          <cell r="K629" t="str">
            <v>Acompañamiento y atención a los Sujetos de Reparación Colectiva en cumplimiento de medidas establecidas en Norte de Santander en articulación con el SNARIV.</v>
          </cell>
        </row>
        <row r="630">
          <cell r="K630" t="str">
            <v>Jornadas de asistencia técnica en los municipios de Norte de Santander para la Inclusión de la Política de Restitución de Tierras y Derechos territoriales dentro de la política pública municipal de atención integral a víctimas, realizadas en atención a las recomendaciones establecidas en las comunidades con procesos de Restitución.</v>
          </cell>
        </row>
        <row r="631">
          <cell r="K631" t="str">
            <v>Jornadas de Atención Psicosocial a la Población Víctima realizados en los municipios de Norte de Santander</v>
          </cell>
        </row>
        <row r="632">
          <cell r="K632" t="str">
            <v>Jornadas de orientación jurídica a la Población Víctima realizados en los municipios de Norte de Santander</v>
          </cell>
        </row>
        <row r="633">
          <cell r="K633" t="str">
            <v>Solicitudes de Ayuda Humanitaria inmediata, por desplazamiento forzado u otro hecho victimizante presentadas por las entidades municipales priorizadas de acuerdo al Decreto 1143 del 25 de julio del 2016.</v>
          </cell>
        </row>
        <row r="634">
          <cell r="K634" t="str">
            <v>Apoyo en la entrega de auxilio funerario frente a solicitudes de subsidiariedad presentadas por las entidades territoriales municipales.</v>
          </cell>
        </row>
        <row r="636">
          <cell r="K636" t="str">
            <v>Atención a las solicitudes para el acceso a la educación profesional y de formación para el trabajo de personas Víctimas con procesos de articulación institucional en concertación con el fondo de empleo del Sena, Cajas de Compensación y el ministerio del trabajo.</v>
          </cell>
        </row>
        <row r="637">
          <cell r="K637" t="str">
            <v>Proyectos inscritos en el Banco de Proyectos de Inversión, de los proyectos presentados por organizaciones de víctimas.</v>
          </cell>
        </row>
        <row r="638">
          <cell r="K638" t="str">
            <v>Proyectos comunidad- gobierno tramitados para la reconciliación, la convivencia y la paz en el marco del pilar 8° de los programas de desarrollo con enfoque territorial PDET.</v>
          </cell>
        </row>
        <row r="639">
          <cell r="K639" t="str">
            <v>Proyectos de generación de ingresos formulados para las asociaciones de víctimas del departamento Norte de Santander que lo soliciten.</v>
          </cell>
        </row>
        <row r="641">
          <cell r="K641" t="str">
            <v>“CATATUMBO: MUSEO DE MEMORIA Y LABORATORIO MULTIMEDIA”, diseñado y operando, con articulación de Procesos de dignificación de Memoria desde el Centro de Inspiración para la Paz del Departamento.</v>
          </cell>
        </row>
        <row r="642">
          <cell r="K642" t="str">
            <v>Eventos de dignificación de la Memoria Histórica de las Víctimas del conflicto armado a través de acciones de memoria dinamizadas desde CIP</v>
          </cell>
        </row>
        <row r="643">
          <cell r="K643" t="str">
            <v>Fortalecimiento a la mesa de memoria histórica del Departamento</v>
          </cell>
        </row>
        <row r="644">
          <cell r="K644" t="str">
            <v>Fortalecimiento en la articulación para garantizar con las Entidades Territoriales, la UARIV y los Distritos Militares las jornadas de entrega de libreta militar, como Medida de Satisfacción</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94">
          <cell r="K94" t="str">
            <v>Municipios con espacios de gestión intersectorial para la salud ambiental incluidos los Municipios PDET</v>
          </cell>
        </row>
        <row r="95">
          <cell r="K95" t="str">
            <v>Municipios con vigilancia de la calidad del agua para consumo humano</v>
          </cell>
        </row>
        <row r="96">
          <cell r="K96" t="str">
            <v>Municipios desarrollando estrategias de control para la prevención de la rabia transmitida por felinos y caninos.</v>
          </cell>
        </row>
        <row r="97">
          <cell r="K97" t="str">
            <v>Municipios en categorías 4° a 6° se realiza la vigilancia sanitaria de los factores de riesgo en salud ambiental</v>
          </cell>
        </row>
        <row r="98">
          <cell r="K98" t="str">
            <v>Municipios en categorías 4° a 6° con establecimientos de alto y bajo riesgo de interés sanitario vigilados, según censo territorial</v>
          </cell>
        </row>
        <row r="100">
          <cell r="K100" t="str">
            <v xml:space="preserve">Municipios con seguimiento a la implementación en el sector público y privado de una estrategia integral departamental de estilos de vida saludable para la disminución de factores de riesgo para las enfermedades crónicas no transmisibles ECNT y la salud bucal visual y auditiva SBVA, con énfasis en efectos colaterales por covid 19 </v>
          </cell>
        </row>
        <row r="101">
          <cell r="K101" t="str">
            <v>Empresas Sociales del Estado ESE con adherencia a las Rutas Integrales de Atención para las enfermedades crónicas no transmisibles ECNT y la salud bucal visual y auditiva SBVA, con prioridad en los municipios poder</v>
          </cell>
        </row>
        <row r="103">
          <cell r="K103" t="str">
            <v>Municipios adoptan y adaptan la política departamental de salud mental, con énfasis en la atención a los efectos colaterales del COVID-19 incluidos los municipios PDET</v>
          </cell>
        </row>
        <row r="104">
          <cell r="K104" t="str">
            <v>Contención tasa de incidencia de violencia intrafamiliar en 150 por 100,000 habitantes</v>
          </cell>
        </row>
        <row r="105">
          <cell r="K105" t="str">
            <v>Contención en 15 x 10.000 habitantes la Tasa de consumo de sustancias psicoactivas SPA ilícitas por atención en servicios de salud en personas de 12 a 65 años</v>
          </cell>
        </row>
        <row r="107">
          <cell r="K107" t="str">
            <v>Reducción de la mortalidad infantil evitable por desnutrición (de 9.4 a 4.7) con énfasis en la atención a los efectos colaterales del COVID-19</v>
          </cell>
        </row>
        <row r="108">
          <cell r="K108" t="str">
            <v>Contención de la prevalencia de desnutrición aguda en niños y niñas menores de 5 años en 0,4</v>
          </cell>
        </row>
        <row r="109">
          <cell r="K109" t="str">
            <v>de notificación Inmediata de SIVIGILA con Identificación del Agente etiológico en brotes de enfermedades transmitidas por alimentos (ETA).</v>
          </cell>
        </row>
        <row r="111">
          <cell r="K111" t="str">
            <v>Municipios con desarrollo de programas para garantizar los derechos sexuales y los derechos reproductivos con prioridad en los Municipios PDET.</v>
          </cell>
        </row>
        <row r="112">
          <cell r="K112" t="str">
            <v>Contenida la Razón de Mortalidad Materna en 40,1 por 100.000 NV</v>
          </cell>
        </row>
        <row r="113">
          <cell r="K113" t="str">
            <v>Municipios con vigilancia a la ruta de atención integral de violencias con énfasis en la atención a los efectos colaterales del COVID-19 incluidos los municipios PDET.</v>
          </cell>
        </row>
        <row r="114">
          <cell r="K114" t="str">
            <v>Disminuida la tasa de fecundidad especifica en niñas de 10 a 14 años, a menos de 1 nacimientos por cada 1000 niñas</v>
          </cell>
        </row>
        <row r="115">
          <cell r="K115" t="str">
            <v xml:space="preserve">Disminuida la tasa de fecundidad especifica de 68 a 44 por 1000 en adolescentes de 15 a 19 años,. </v>
          </cell>
        </row>
        <row r="116">
          <cell r="K116" t="str">
            <v>Contenida la Tasa de Mortalidad Perinatal en 12,9 x 1000 NV</v>
          </cell>
        </row>
        <row r="118">
          <cell r="K118" t="str">
            <v>Contención de la tasa de mortalidad por tuberculosis.</v>
          </cell>
        </row>
        <row r="119">
          <cell r="K119" t="str">
            <v>Mantenida la prevalencia en menos de 1 caso por 10.000 habitantes para cumplir los criterios de eliminación de la Enfermedad de Hansen..</v>
          </cell>
        </row>
        <row r="120">
          <cell r="K120" t="str">
            <v>Mantenida la discapacidad severa por enfermedad de Hansen (Lepra) entre los casos nuevos hasta llegar a una tasa de 5,3 por 1.000.000 de habitantes con discapacidad grado 2</v>
          </cell>
        </row>
        <row r="121">
          <cell r="K121" t="str">
            <v>El Departamento mantiene la cobertura en los biológicos trazadores del programa ampliado de inmunizaciones.</v>
          </cell>
        </row>
        <row r="122">
          <cell r="K122" t="str">
            <v>Municipios Desarrollando EGI -Estrategia de Gestión Integrada para la Promoción de la salud, prevención, vigilancia y control de las zoonosis.</v>
          </cell>
        </row>
        <row r="123">
          <cell r="K123" t="str">
            <v>Disminuida la tasa de letalidad por dengue grave a 10 casos por 100.000 habitantes en el Departamento</v>
          </cell>
        </row>
        <row r="124">
          <cell r="K124" t="str">
            <v>Mantenida la tasa de mortalidad por Malaria en cero muertes *100,000 Habitantes</v>
          </cell>
        </row>
        <row r="125">
          <cell r="K125" t="str">
            <v>Municipios categoría 4 a 6, se desarrollan acciones de Gestión, promoción y vigilancia de las ETV</v>
          </cell>
        </row>
        <row r="126">
          <cell r="K126" t="str">
            <v>Municipios endémicos (Chagas) con interrupción de la transmisión de T. Cruzi por Rhodnius prolixus vector domiciliado</v>
          </cell>
        </row>
        <row r="128">
          <cell r="K128" t="str">
            <v>Las ESEs del Departamento mantendrán los procesos de planificación permitiendo fortalecer la capacidad de respuesta y el impacto en la salud por emergencias y desastres, con énfasis en la atención a los efectos colaterales del COVID-19 incluidos los municipios PDET</v>
          </cell>
        </row>
        <row r="129">
          <cell r="K129" t="str">
            <v>Los municipios realizan el seguimiento de los eventos de interés en salud publica en el marco del reglamento sanitario internacional 2005, con énfasis en la atención a los efectos colaterales del COVID-19 incluidos los Municipios PDET</v>
          </cell>
        </row>
        <row r="131">
          <cell r="K131" t="str">
            <v>Municipios con acciones de promoción de la salud y prevención de riesgos laborales en la población del sector informal de la economía, con énfasis en la atención a los efectos colaterales del COVID-19 incluidos los municipios PDET.</v>
          </cell>
        </row>
        <row r="132">
          <cell r="K132" t="str">
            <v>Municipios con seguimiento de los accidentes laborales reportados en población trabajadora informal</v>
          </cell>
        </row>
        <row r="134">
          <cell r="K134" t="str">
            <v>Contención de la mortalidad por EDA en menores de 5 años (tasa por 100.000), con énfasis del COVID-19.</v>
          </cell>
        </row>
        <row r="135">
          <cell r="K135" t="str">
            <v>Contención de la mortalidad por IRA en menores de 5 años (tasa por 100.000 ), con énfasis del COVID-19.</v>
          </cell>
        </row>
        <row r="136">
          <cell r="K136" t="str">
            <v>Promoción de la implementación y adecuación del sistema de salud propio e intercultural (SISPI) para la comunidades étnicas (BARÍ-U´WA) incluyendo los municipios PDET.</v>
          </cell>
        </row>
        <row r="137">
          <cell r="K137" t="str">
            <v>Municipios asesorados y asistidos técnicamente en el proceso de implementación, seguimiento de las políticas públicas de envejecimiento y vejez y de apoyo y fortalecimiento a las familias, con énfasis en la atención a los efectos colaterales del COVID-19 incluidos los municipios PDET.</v>
          </cell>
        </row>
        <row r="138">
          <cell r="K138" t="str">
            <v>Municipios asesorados y asistidos técnicamente en la adecuación del modelo nacional atención integral al enfoque de género, orientado a la reducción de las inequidades de género en salud con participación social y articulación intersectorial, con énfasis en la atención a los efectos colaterales del COVID-19 incluidos los Municipios PDET.</v>
          </cell>
        </row>
        <row r="139">
          <cell r="K139" t="str">
            <v>Municipios y EPS asesorados y asistidos técnicamente en la implementación de la certificación de Discapacidad y seguimiento a la ampliación de la cobertura del Registro para la Localización y Caracterización de las Personas con Discapacidad - RLCPD.</v>
          </cell>
        </row>
        <row r="140">
          <cell r="K140" t="str">
            <v>Municipios del Departamento cuentan con la capacidad técnica y operativa para ejecutar y monitorear el programa de atención psicosocial y salud integral para población víctima del conflicto armado PAPSIVI y las EAPB cuentan con el modelo de atención integral en salud para población víctima del conflicto armado con énfasis en Municipios PDET.</v>
          </cell>
        </row>
        <row r="142">
          <cell r="K142" t="str">
            <v>Municipios con monitoreo y seguimiento de los planes territoriales de salud.</v>
          </cell>
        </row>
        <row r="143">
          <cell r="K143" t="str">
            <v>Incremento del índice de desempeño de la gestión del plan territorial de salud.</v>
          </cell>
        </row>
        <row r="144">
          <cell r="K144" t="str">
            <v>Municipios implementan la política de participación social en salud, incluyendo los Municipios PDET</v>
          </cell>
        </row>
        <row r="145">
          <cell r="K145" t="str">
            <v>Municipios con el sistema de vigilancia SIVIGILA actualizado y operando.</v>
          </cell>
        </row>
        <row r="146">
          <cell r="K146" t="str">
            <v>El Departamento cuenta con el observatorio de salud pública del Departamento, con énfasis en COVID-19</v>
          </cell>
        </row>
        <row r="147">
          <cell r="K147" t="str">
            <v xml:space="preserve">Municipios con vigilancia de establecimientos y servicios farmacéuticos. </v>
          </cell>
        </row>
        <row r="148">
          <cell r="K148" t="str">
            <v>El Departamento basa su modelo de atención en salud en el Modelo de Acción Integral Territorial - MAITE en las ocho (8) líneas de acción: Salud Pública, Aseguramiento, Prestación de Servicios, Talento Humano, Financiamiento, Enfoque diferencial, Articulación intersectorial y Gobernanza con enfoque en el Modelo Integral de salud Rural en los municipios PDET</v>
          </cell>
        </row>
        <row r="149">
          <cell r="K149" t="str">
            <v>Cumplimiento al programa territorial de rediseño, reorganización y modernización (infraestructura y dotación) de la red pública del Departamento incluidos en el Plan Bienal de Salud Pública</v>
          </cell>
        </row>
        <row r="150">
          <cell r="K150" t="str">
            <v>Verificación de los prestadores de servicios de salud habilitados en el REPS según el plan anual de visitas y seguimiento, monitoreo y evaluación a los planes de contingencia de las IPS</v>
          </cell>
        </row>
        <row r="151">
          <cell r="K151" t="str">
            <v>Seguimiento y monitoreo de los prestadores de servicios de salud con quejas interpuestas por los usuarios del SGSSS</v>
          </cell>
        </row>
        <row r="152">
          <cell r="K152" t="str">
            <v>Seguimiento y monitoreo al 100% de los prestadores de servicios de salud habilitados en el REPS con servicios de seguridad y salud en el trabajo y radiología e imágenes diagnósticas.</v>
          </cell>
        </row>
        <row r="153">
          <cell r="K153" t="str">
            <v>Del seguimiento y auditoria a las cuentas presentadas por la prestación de los servicios de salud de la red pública y privada, con cargo al Departamento, tanto de la Ley de punto final como la de la población MIGRANTE</v>
          </cell>
        </row>
        <row r="154">
          <cell r="K154" t="str">
            <v>Gestión de las referencias y contrareferencias presentadas por la red prestadora incluyendo la población migrante, retornada y refugiada-MRR, y municipios PDET.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190">
          <cell r="K190" t="str">
            <v>Consejos municipales de cultura asesorados</v>
          </cell>
        </row>
        <row r="191">
          <cell r="K191" t="str">
            <v xml:space="preserve">municipios con acompañamiento técnico a los actores de los sistemas municipales de cultura </v>
          </cell>
        </row>
        <row r="192">
          <cell r="K192" t="str">
            <v>Entidades culturales participando activamente en redes culturales casas de cultura, bibliotecas, museos y escuelas de formación anualmente</v>
          </cell>
        </row>
        <row r="193">
          <cell r="K193" t="str">
            <v>Implementación, seguimiento y evaluación del Plan Decenal de Cultura y de las Artes (Anualmente)</v>
          </cell>
        </row>
        <row r="194">
          <cell r="K194" t="str">
            <v xml:space="preserve">Módulos del sistema de información cultural (agentes, entidades, eventos, formación y gestión) activos y en funcionamiento </v>
          </cell>
        </row>
        <row r="195">
          <cell r="K195" t="str">
            <v>Registros de información de agentes, entidades y eventos validados en SIDIC</v>
          </cell>
        </row>
        <row r="196">
          <cell r="K196" t="str">
            <v>Usuarios activos por año en el sistema de información cultural departamental</v>
          </cell>
        </row>
        <row r="197">
          <cell r="K197" t="str">
            <v>Adecuaciones para el fortalecimiento y actualización de la Infraestructura técnica y tecnológica del nodo central del subsistema de información dotada y mantenida (1 por año)</v>
          </cell>
        </row>
        <row r="198">
          <cell r="K198" t="str">
            <v>Edificio Torre del Reloj - Secretaría de cultura del Departamento- dotada, servida tecnológicamente y con mantenimiento técnico en todos sus espacios. (1 por año)</v>
          </cell>
        </row>
        <row r="199">
          <cell r="K199" t="str">
            <v>Infraestructuras culturales con mantenimiento, adecuación, dotación y equipamiento para los servicios culturales en el Departamento en municipios de Norte de Santander (10 por año)</v>
          </cell>
        </row>
        <row r="200">
          <cell r="K200" t="str">
            <v>Casas de cultura apoyadas en su mantenimiento, adecuación y/o dotación, para la prestación de servicios culturales en los municipios, (5 por año)</v>
          </cell>
        </row>
        <row r="201">
          <cell r="K201" t="str">
            <v>Asignación de los recursos del programa de beneficios de la seguridad social a creadores y gestores culturales según lo establezca la reglamentación de la estampilla Procultura</v>
          </cell>
        </row>
        <row r="203">
          <cell r="K203" t="str">
            <v>Proyectos de investigación, creación, formación y producción de productos y/o proyectos artísticos y/o culturales (1 por año)</v>
          </cell>
        </row>
        <row r="204">
          <cell r="K204" t="str">
            <v>Estímulos a la creación en las áreas artísticas (10 por año)</v>
          </cell>
        </row>
        <row r="205">
          <cell r="K205" t="str">
            <v>Estímulos a la creación y formación cultural, dirigidos a la población con discapacidad (2 por año)</v>
          </cell>
        </row>
        <row r="206">
          <cell r="K206" t="str">
            <v>Estímulos para la creación de artesanías propias del Departamento convocados y asignados en el cuatrienio (3 por año)</v>
          </cell>
        </row>
        <row r="207">
          <cell r="K207" t="str">
            <v>Encuentros departamentales en las áreas artísticas y cinematografía (5 por año)</v>
          </cell>
        </row>
        <row r="208">
          <cell r="K208" t="str">
            <v>municipios apoyados en sus expresiones culturales tradicionales.</v>
          </cell>
        </row>
        <row r="209">
          <cell r="K209" t="str">
            <v>Convocatorias nacionales del concurso Eduardo Cote Lamus, apoyados en el cuatrienio (1 por año)</v>
          </cell>
        </row>
        <row r="210">
          <cell r="K210" t="str">
            <v>Convocatorias nacionales del concurso Jorge Gaitán Durán, apoyados en el cuatrienio (1 por año)</v>
          </cell>
        </row>
        <row r="211">
          <cell r="K211" t="str">
            <v>Apoyos en impresión y reproducción de libros de procesos de creación, formación e investigación (5 por año)</v>
          </cell>
        </row>
        <row r="212">
          <cell r="K212" t="str">
            <v>Festivales de expresión artística y cultural con extensión nacional e internacional apoyados anualmente (Títeres, narración oral, teatro, circo y danzas) (5 por año)</v>
          </cell>
        </row>
        <row r="213">
          <cell r="K213" t="str">
            <v>Eventos de muestras artísticas y culturales para población en situación con discapacidad y talentos especiales. (2 por año)</v>
          </cell>
        </row>
        <row r="214">
          <cell r="K214" t="str">
            <v>Eventos de formación de público y de promoción artística apoyados en el espacios culturales de los municipios (20 por año)</v>
          </cell>
        </row>
        <row r="215">
          <cell r="K215" t="str">
            <v>Circuitos culturales en Norte de Santander apoyados (1 por año)</v>
          </cell>
        </row>
        <row r="216">
          <cell r="K216" t="str">
            <v>Representaciones de procesos de formación de Norte de Santander apoyadas y participando en encuentros nacionales e internacionales de cultura y las artes (1 por año)</v>
          </cell>
        </row>
        <row r="217">
          <cell r="K217" t="str">
            <v>Artistas o productos de creación artística de Norte de Santander apoyados para la participación en encuentros regionales, nacionales e internacionales de cultura y las artes, representando a Norte de Santander (1 por año)</v>
          </cell>
        </row>
        <row r="218">
          <cell r="K218" t="str">
            <v>Contenidos culturales que generen impacto en el sector cultura de Norte de Santander publicados. (3 por año)</v>
          </cell>
        </row>
        <row r="219">
          <cell r="K219" t="str">
            <v>Revistas editadas, con información cultural realizadas (1 por año)</v>
          </cell>
        </row>
        <row r="220">
          <cell r="K220" t="str">
            <v>Publicaciones digitales con la Programación cultural del Departamento. (12 por año)</v>
          </cell>
        </row>
        <row r="221">
          <cell r="K221" t="str">
            <v>Apoyos a la producción, reproducción y difusión de contenidos digitales en arte y cultura anualmente. (4 por año)</v>
          </cell>
        </row>
        <row r="222">
          <cell r="K222" t="str">
            <v>Proyectos de investigación, creación, formación y producción de productos y/o proyectos artísticos y/o culturales. (1 por año)</v>
          </cell>
        </row>
        <row r="224">
          <cell r="K224" t="str">
            <v>municipios asesorados y acompañados y cuentan con procesos estables de formación anualmente</v>
          </cell>
        </row>
        <row r="225">
          <cell r="K225" t="str">
            <v>Red departamental de experiencias de formación artística y cultural implementada y operando anualmente</v>
          </cell>
        </row>
        <row r="226">
          <cell r="K226" t="str">
            <v>Formadores de las áreas artísticas capacitados en Formación técnica para la formación artística y cultural. por año</v>
          </cell>
        </row>
        <row r="227">
          <cell r="K227" t="str">
            <v>Gestores capacitados para la gestión de las escuelas de formación cultural por año</v>
          </cell>
        </row>
        <row r="228">
          <cell r="K228" t="str">
            <v>Creadores capacitados en procesos de creación artística (300 por año)</v>
          </cell>
        </row>
        <row r="229">
          <cell r="K229" t="str">
            <v>Encuentros de coordinación, seguimiento y evaluación del subsistema de formación artística (2 por año)</v>
          </cell>
        </row>
        <row r="230">
          <cell r="K230" t="str">
            <v>Alianzas desarrolladas con los municipios para fortalecer las escuelas de formación artística (40 por año)</v>
          </cell>
        </row>
        <row r="231">
          <cell r="K231" t="str">
            <v>municipios dotados con elementos básicos para los procesos de formación y la expresión cultural y artística, cada año</v>
          </cell>
        </row>
        <row r="232">
          <cell r="K232" t="str">
            <v>Procesos de formación a formadores (1 por año)</v>
          </cell>
        </row>
        <row r="233">
          <cell r="K233" t="str">
            <v>Etnias apoyadas en los procesos de formación artística y cultural (1 por año)</v>
          </cell>
        </row>
        <row r="234">
          <cell r="K234" t="str">
            <v>Apoyos al laboratorio de investigación, creación y producción en las diferentes áreas artísticas y del saber (1 por año)</v>
          </cell>
        </row>
        <row r="235">
          <cell r="K235" t="str">
            <v>Eventos de promoción y difusión de la investigación, creación y producción en las diferentes áreas artísticas (2 por año)</v>
          </cell>
        </row>
        <row r="236">
          <cell r="K236" t="str">
            <v>Apoyos para la conformación de semilleros en cultura y las artes en Norte de Santander. (1 por año)</v>
          </cell>
        </row>
        <row r="237">
          <cell r="K237" t="str">
            <v>Apoyos a procesos de formación en formulación, evaluación y dirección de proyectos culturales (2 por año)</v>
          </cell>
        </row>
        <row r="239">
          <cell r="K239" t="str">
            <v>Actualizaciones e implementación del plan departamental de Lectura y bibliotecas anualmente (1 por año)</v>
          </cell>
        </row>
        <row r="240">
          <cell r="K240" t="str">
            <v>Municipios con planes municipales de lectura implementados por año</v>
          </cell>
        </row>
        <row r="241">
          <cell r="K241" t="str">
            <v>Municipios organizados y participando en la red departamental de bibliotecas. por año</v>
          </cell>
        </row>
        <row r="242">
          <cell r="K242" t="str">
            <v>Encuentros departamentales de bibliotecas públicas. (2 por año)</v>
          </cell>
        </row>
        <row r="243">
          <cell r="K243" t="str">
            <v>Procesos de formación anuales para bibliotecarios (1 por año)</v>
          </cell>
        </row>
        <row r="244">
          <cell r="K244" t="str">
            <v>Fortalecimiento de una (1) biblioteca rural, en su adecuación y dotación</v>
          </cell>
        </row>
        <row r="245">
          <cell r="K245" t="str">
            <v>Municipios con promoción y animación de lectura en niños y niñas de cero a 5iempre apoyados por año</v>
          </cell>
        </row>
        <row r="246">
          <cell r="K246" t="str">
            <v>Municipios con promoción y animación de la lectura en niños y niñas de la infancia apoyados por año</v>
          </cell>
        </row>
        <row r="247">
          <cell r="K247" t="str">
            <v>Programas de promoción y animación de la lectura desarrollados con población juvenil apoyados por año</v>
          </cell>
        </row>
        <row r="248">
          <cell r="K248" t="str">
            <v>Municipios con promoción y animación de la lectura desarrollados con personas mayores apoyados por año</v>
          </cell>
        </row>
        <row r="249">
          <cell r="K249" t="str">
            <v>Municipios con Bibliotecas publicas estacionarias para la promoción de lectura, instaladas en espacios abiertos y dotadas con bibliografía y equipos tecnológicos actualizados (10 por año)</v>
          </cell>
        </row>
        <row r="250">
          <cell r="K250" t="str">
            <v>Proyectos apoyados en acciones de acceso y participación a la cultura a niños y niñas de cero a 5iempre, (5 por año)</v>
          </cell>
        </row>
        <row r="251">
          <cell r="K251" t="str">
            <v>Proyectos apoyados en acciones de acceso y participación a la cultura a jóvenes y adolescentes (5 por año)</v>
          </cell>
        </row>
        <row r="252">
          <cell r="K252" t="str">
            <v>Proyectos apoyados en acciones de acceso y participación a la cultura a niños y jóvenes especiales y con discapacidad (5 por año)</v>
          </cell>
        </row>
        <row r="253">
          <cell r="K253" t="str">
            <v>Proyectos apoyados en acciones de acceso y participación a la cultura, de las personas mayores del Departamento. (5 por año)</v>
          </cell>
        </row>
        <row r="254">
          <cell r="K254" t="str">
            <v>Proyectos apoyados en acciones de acceso y participación a la cultura a personas víctimas de la violencia (5 por año)</v>
          </cell>
        </row>
        <row r="255">
          <cell r="K255" t="str">
            <v>Proyectos apoyados en acciones de acceso y participación a la cultura a las madres cabeza de hogar (5 por año)</v>
          </cell>
        </row>
        <row r="256">
          <cell r="K256" t="str">
            <v>Talleres de formación cultural, con acceso y participación a la comunidad en condición de vulnerabilidad desarrollados en municipios de Norte de Santander (20 por año)</v>
          </cell>
        </row>
        <row r="258">
          <cell r="K258" t="str">
            <v>Grupos de vigías del patrimonio en los municipios conformados, dotados y consolidados (10 por año)</v>
          </cell>
        </row>
        <row r="259">
          <cell r="K259" t="str">
            <v>Municipios con talleres de formación dirigidos a los vigías del patrimonio (10 por año)</v>
          </cell>
        </row>
        <row r="260">
          <cell r="K260" t="str">
            <v>Apoyos a la construcción y reproducción de iniciativas de difusión del patrimonio cultural en los municipios, (10 por año)</v>
          </cell>
        </row>
        <row r="261">
          <cell r="K261" t="str">
            <v>Bienes de interés cultural nacional, departamental y municipal en Norte de Santander identificados y con registro técnico. (12 por año)</v>
          </cell>
        </row>
        <row r="262">
          <cell r="K262" t="str">
            <v>Municipios con la identificación del patrimonio cultural inmaterial (5 por año)</v>
          </cell>
        </row>
        <row r="264">
          <cell r="K264" t="str">
            <v xml:space="preserve">Proyectos de recuperación, conservación e intervención de bienes de interés cultural que requieran ser apoyados </v>
          </cell>
        </row>
        <row r="265">
          <cell r="K265" t="str">
            <v>Apoyos a la producción de muestras museográficas y museológicas en los museos del Departamento (2 por año)</v>
          </cell>
        </row>
        <row r="266">
          <cell r="K266" t="str">
            <v>Mantenimientos anual del edifico Torre del reloj como bien de interés cultural nacional (1 por año)</v>
          </cell>
        </row>
        <row r="267">
          <cell r="K267" t="str">
            <v>Apoyos a expresiones de patrimonio vivo de los nortesantandereanos (tales como bicentenario (2023), Semana Santa en Pamplona, Desfile de los Genitores en Ocaña, Feria de Cúcuta, celebración de los 450 años del municipio de Ocaña, celebración del natalicio del artista Eduardo Ramírez Villamizar, conmemoración del tratado de la paz de la Guerra de los mil días en 1902 en el municipio de chinacate, entre otros) (5 por año)</v>
          </cell>
        </row>
        <row r="268">
          <cell r="K268" t="str">
            <v>Documentos promocionales publicado del patrimonio cultural del departamento Norte de Santander. (1 por año)</v>
          </cell>
        </row>
        <row r="269">
          <cell r="K269" t="str">
            <v>Apoyos a la publicación de una (1) cartilla - material pedagógico en lenguas indígenas de Norte de Santander (1 por año)</v>
          </cell>
        </row>
        <row r="270">
          <cell r="K270" t="str">
            <v>Acompañamientos en la construcción de un (1) plan de Salvaguarda del patrimonio cultural inmaterial en Norte de Santander, anualmente (1 por año)</v>
          </cell>
        </row>
        <row r="271">
          <cell r="K271" t="str">
            <v>Acompañamientos técnico a los 4 planes especiales de manejo y protección de los BIC (1 por año)</v>
          </cell>
        </row>
        <row r="273">
          <cell r="K273" t="str">
            <v>Actividades de sensibilización y formación en emprendimiento cultural realizadas (40 por año)</v>
          </cell>
        </row>
        <row r="274">
          <cell r="K274" t="str">
            <v>Curso de formación en formulación y gestión de proyectos de emprendimiento cultural por año de (80 - 140) horas apoyados. (1 por año)</v>
          </cell>
        </row>
        <row r="275">
          <cell r="K275" t="str">
            <v>Proyectos de emprendimiento cultural asesorados y acompañados en su formulación y gestión (24 por año)</v>
          </cell>
        </row>
        <row r="276">
          <cell r="K276" t="str">
            <v>Fomentos y promoción de la participación de productos proyectos de innovación y/o emprendimiento apoyados para su participación en ruedas de negocio, mercados culturales, ferias, entre otros. (2 por año)</v>
          </cell>
        </row>
        <row r="277">
          <cell r="K277" t="str">
            <v>Talleres de producción musical, márketin digital y plataformas musicales, destinado a músicos del Departamento participantes del Proyecto LASO (2 por año)</v>
          </cell>
        </row>
        <row r="278">
          <cell r="K278" t="str">
            <v>Producciones musicales por año, con reproducción de 3.000 copias (1 por año)</v>
          </cell>
        </row>
        <row r="279">
          <cell r="K279" t="str">
            <v>Talleres de Distribución digital de la música anualmente (1 por año)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282">
          <cell r="K282" t="str">
            <v>Municipios con presencia de población étnica con socialización de la Política Pública Indígena aprobada por Ordenanza</v>
          </cell>
        </row>
        <row r="283">
          <cell r="K283" t="str">
            <v>Funcionarios públicos capacitados en atención a pueblos indígenas sobre sistemas propios.</v>
          </cell>
        </row>
        <row r="284">
          <cell r="K284" t="str">
            <v xml:space="preserve">Jóvenes estudiantes de las comunidades indígenas con atención integral. </v>
          </cell>
        </row>
        <row r="285">
          <cell r="K285" t="str">
            <v>Personas de las comunidades indígenas beneficiadas con el servicio de hogar de paso</v>
          </cell>
        </row>
        <row r="286">
          <cell r="K286" t="str">
            <v xml:space="preserve">Jóvenes indígenas con becas de educación superior </v>
          </cell>
        </row>
        <row r="287">
          <cell r="K287" t="str">
            <v>Ferias de exposición de productos elaborados por Indígenas.</v>
          </cell>
        </row>
        <row r="289">
          <cell r="K289" t="str">
            <v xml:space="preserve">Caracterización de la población afrocolombiana en el Departamento. </v>
          </cell>
        </row>
        <row r="290">
          <cell r="K290" t="str">
            <v>Acompañamiento a la elección de la Comisión Consultiva Afrodescendiente</v>
          </cell>
        </row>
        <row r="291">
          <cell r="K291" t="str">
            <v>Capacitaciones para la elección de los consejos comunitarios y organizaciones de comunidades Afrodescendientes</v>
          </cell>
        </row>
        <row r="292">
          <cell r="K292" t="str">
            <v>Iniciativas productivas acompañadas en su formulación y puesta en marcha</v>
          </cell>
        </row>
        <row r="293">
          <cell r="K293" t="str">
            <v>Ferias de exposición de productos elaborados por la comunidad afrocolombiana.</v>
          </cell>
        </row>
        <row r="295">
          <cell r="K295" t="str">
            <v xml:space="preserve">Celebraciones del día de la etnia Rom o gitanos apoyadas y visibilización de la Kumpania Cúcuta- Norte de Santander </v>
          </cell>
        </row>
        <row r="296">
          <cell r="K296" t="str">
            <v>Iniciativas productivas de productos elaborados por gitanos con acompañamiento para su formulación y puesta en marcha</v>
          </cell>
        </row>
        <row r="297">
          <cell r="K297" t="str">
            <v>Ferias de exposición de productos elaborados por Gitanos y muestra gastronómica realizadas.</v>
          </cell>
        </row>
        <row r="300">
          <cell r="K300" t="str">
            <v xml:space="preserve">Diseño, elaboración, formulación e implementación de un programa de atención integral a la Primera Infancia </v>
          </cell>
        </row>
        <row r="301">
          <cell r="K301" t="str">
            <v xml:space="preserve">Niños, niñas y adolescentes valorados, para atención e intervención quirúrgica. </v>
          </cell>
        </row>
        <row r="302">
          <cell r="K302" t="str">
            <v xml:space="preserve">Atención y gestión de medicamentos para NNA operados quirúrgicamente, que sean de niveles 1 y 2 del SISBEN </v>
          </cell>
        </row>
        <row r="303">
          <cell r="K303" t="str">
            <v>Acompañamiento técnico para la celebración del DÍA DE LA NIÑEZ.</v>
          </cell>
        </row>
        <row r="304">
          <cell r="K304" t="str">
            <v xml:space="preserve">Acompañamiento psicosocial para el fortalecimiento familiar, promover la garantía, protección, felicidad y desarrollo integral de los niños y niñas </v>
          </cell>
        </row>
        <row r="306">
          <cell r="K306" t="str">
            <v>Caracterización de los Niños, Niñas y Adolescentes vinculados al trabajo infantil.</v>
          </cell>
        </row>
        <row r="307">
          <cell r="K307" t="str">
            <v>Eventos comunitarios y participativos para sensibilizar a empresarios, familias y comunidad en general de la no vinculación de en trabajo infantil</v>
          </cell>
        </row>
        <row r="308">
          <cell r="K308" t="str">
            <v>Niños, niñas y adolescentes beneficiados con una estrategia interinstitucional e interdisciplinaria para la atención integral de los NNA, vinculados al trabajo infantil y/o en situación de calle</v>
          </cell>
        </row>
        <row r="309">
          <cell r="K309" t="str">
            <v xml:space="preserve">Municipios apoyados con Promoción y Participación de los NNA en los Consejos de Política Social. </v>
          </cell>
        </row>
        <row r="310">
          <cell r="K310" t="str">
            <v>Mesas de infancia, adolescencia y fortalecimiento familiar MIAF realizadas con la participación prioritaria de NNA</v>
          </cell>
        </row>
        <row r="312">
          <cell r="K312" t="str">
            <v>Política Publica Departamental de primera infancia nueva o actualizada; aprobada por Ordenanza.</v>
          </cell>
        </row>
        <row r="313">
          <cell r="K313" t="str">
            <v>Política Publica Departamental de infancia y adolescencia nueva o actualizada aprobada por Ordenanza.</v>
          </cell>
        </row>
        <row r="314">
          <cell r="K314" t="str">
            <v xml:space="preserve">Encuentros departamentales de comisarios de familia con temáticas de formación y actualización de vulneración de derechos especialmente en NNA realizados </v>
          </cell>
        </row>
        <row r="315">
          <cell r="K315" t="str">
            <v>Municipios con acompañamiento para promover y socializar las 2 estrategias de prevención de trata de NNA (ESCNNA) y el buen uso de las redes sociales</v>
          </cell>
        </row>
        <row r="316">
          <cell r="K316" t="str">
            <v>Niños, niñas y adolescentes participando en la estrategia MAS OPORTUNIDADES PARA JUGAR, orientada al buen trato, respeto y protección para la prevención de violencia intrafamiliar, abuso sexual y violencias sociales.</v>
          </cell>
        </row>
        <row r="317">
          <cell r="K317" t="str">
            <v>Numero de NNA acompañados en su proceso de inscripción de Registro Civil.</v>
          </cell>
        </row>
        <row r="318">
          <cell r="K318" t="str">
            <v>Numero de NNA acompañados en su proceso de inscripción de Tarjeta de Identidad.</v>
          </cell>
        </row>
        <row r="319">
          <cell r="K319" t="str">
            <v xml:space="preserve">Municipios acompañados para la promoción y socialización de las 2 estrategias de prevención de embarazo en adolescentes. </v>
          </cell>
        </row>
        <row r="320">
          <cell r="K320" t="str">
            <v xml:space="preserve">Campañas para la prevención del consumo de sustancias psicoactivas en NNA. </v>
          </cell>
        </row>
        <row r="321">
          <cell r="K321" t="str">
            <v xml:space="preserve">Municipios acompañados para la promoción y socialización de la estrategia sobre educación sexual responsable para los NNA a través del apoyo y fortalecimiento familiar </v>
          </cell>
        </row>
        <row r="322">
          <cell r="K322" t="str">
            <v>Municipios acompañados para la formación en emprendimiento a adolescentes.</v>
          </cell>
        </row>
        <row r="325">
          <cell r="K325" t="str">
            <v>Municipios con asistencia técnica para la socialización de la Ley 1622 y 1885 que promueven la conformación de los consejos municipales de juventud SJM.</v>
          </cell>
        </row>
        <row r="326">
          <cell r="K326" t="str">
            <v>Municipios con asistencia técnica, acompañamiento y fortalecimiento para la conformación por resolución de las Plataformas de Juventud mediante la socialización de la Ley 1622 y la Ley estatutaria 1885.</v>
          </cell>
        </row>
        <row r="327">
          <cell r="K327" t="str">
            <v>Política Publica Departamental de juventud nueva o actualizada aprobada por Ordenanza.</v>
          </cell>
        </row>
        <row r="328">
          <cell r="K328" t="str">
            <v>Plan decenal de Juventud diseñado, socializado e implementado en los 40 municipios del Departamento.</v>
          </cell>
        </row>
        <row r="329">
          <cell r="K329" t="str">
            <v xml:space="preserve">Encuentros Departamentales de Enlaces y/o Coordinadores de Juventud </v>
          </cell>
        </row>
        <row r="330">
          <cell r="K330" t="str">
            <v xml:space="preserve">Celebración de la semana de la juventud. </v>
          </cell>
        </row>
        <row r="331">
          <cell r="K331" t="str">
            <v xml:space="preserve">Becas de educación superior gestionadas para los jóvenes pertenecientes a los enlaces o coordinadores de juventud. </v>
          </cell>
        </row>
        <row r="333">
          <cell r="K333" t="str">
            <v xml:space="preserve">Municipios acompañados con actividades en competencias lúdico – recreativas </v>
          </cell>
        </row>
        <row r="334">
          <cell r="K334" t="str">
            <v>Municipios acompañados para la formación en emprendimiento, creación de empresa juvenil y/o fortalecimiento a la empresa familiar.</v>
          </cell>
        </row>
        <row r="335">
          <cell r="K335" t="str">
            <v>Municipios acompañados para la formación en manualidades, bisutería, artesanía y decoración</v>
          </cell>
        </row>
        <row r="336">
          <cell r="K336" t="str">
            <v>Jóvenes capacitados en educación ambiental y cambio climático.</v>
          </cell>
        </row>
        <row r="338">
          <cell r="K338" t="str">
            <v>Municipios acompañados para promocionar y acompañar una estrategia de difusión de la Ley 1780 o PROJOVEN, que promueve el empleo y el emprendimiento juvenil.</v>
          </cell>
        </row>
        <row r="339">
          <cell r="K339" t="str">
            <v>Municipios acompañados para la gestión de un fondo de emprendimiento Juvenil.</v>
          </cell>
        </row>
        <row r="340">
          <cell r="K340" t="str">
            <v>Iniciativas emprendimiento juvenil identificadas</v>
          </cell>
        </row>
        <row r="341">
          <cell r="K341" t="str">
            <v xml:space="preserve">Iniciativas productivas juveniles identificadas que contribuya al fortalecimiento de la paz en municipios PDET. </v>
          </cell>
        </row>
        <row r="344">
          <cell r="K344" t="str">
            <v>Municipios con socialización de la política pública de envejecimiento y vejez.</v>
          </cell>
        </row>
        <row r="345">
          <cell r="K345" t="str">
            <v>Mesa técnica interinstitucional implementada para el seguimiento de la política pública de envejecimiento y vejez.</v>
          </cell>
        </row>
        <row r="346">
          <cell r="K346" t="str">
            <v xml:space="preserve">Centros vida/día de atención a los adultos mayores con mejoramiento locativo </v>
          </cell>
        </row>
        <row r="347">
          <cell r="K347" t="str">
            <v>Centros Vida/día que prestan servicios a los adultos mayores con seguimiento y vigilancia</v>
          </cell>
        </row>
        <row r="348">
          <cell r="K348" t="str">
            <v xml:space="preserve">Adultos mayores beneficiados con auxilio exequial. </v>
          </cell>
        </row>
        <row r="349">
          <cell r="K349" t="str">
            <v>Adultos mayores con orientación psicosocial para reducir o mitigar enfermedades mentales post Covid-19 y propias de la vejez.</v>
          </cell>
        </row>
        <row r="350">
          <cell r="K350" t="str">
            <v xml:space="preserve">Adultos mayores con asistencia jurídica para proteger sus derechos. </v>
          </cell>
        </row>
        <row r="351">
          <cell r="K351" t="str">
            <v>Encuentros intergeneracionales realizados con actividades lúdicas recreativas y culturales en cada municipio</v>
          </cell>
        </row>
        <row r="352">
          <cell r="K352" t="str">
            <v>Municipios con promoción de hábitos y estilo de vida saludable para adultos mayores que permitan la actividad física para la prevención de enfermedades.</v>
          </cell>
        </row>
        <row r="353">
          <cell r="K353" t="str">
            <v xml:space="preserve">Adultos mayores beneficiados con el programa de KIT nutricionales. </v>
          </cell>
        </row>
        <row r="354">
          <cell r="K354" t="str">
            <v>Adultos mayores beneficiarios de apoyo integral con ayudas técnicas (bastones, sillas de ruedas, caminadores, muletas, etc.)</v>
          </cell>
        </row>
        <row r="355">
          <cell r="K355" t="str">
            <v xml:space="preserve">Elementos de rehabilitación visual suministrados a los adultos mayores priorizados </v>
          </cell>
        </row>
        <row r="356">
          <cell r="K356" t="str">
            <v xml:space="preserve">Elementos de rehabilitación oral suministrados a los adultos mayores priorizados </v>
          </cell>
        </row>
        <row r="357">
          <cell r="K357" t="str">
            <v>Municipios con acompañamiento en la celebración del día del adulto mayor en el marco de la elección del COLOMBIANO DE ORO DEPARTAMENTAL</v>
          </cell>
        </row>
        <row r="359">
          <cell r="K359" t="str">
            <v xml:space="preserve">Adultos Mayores capacitados en promoción del trabajo asociativo, aprovechamiento del tiempo libre y desarrollo de la vocación productiva. </v>
          </cell>
        </row>
        <row r="360">
          <cell r="K360" t="str">
            <v>Municipios acompañados en la promoción de asociaciones con formación en emprendimiento productivo a adultos mayores.</v>
          </cell>
        </row>
        <row r="361">
          <cell r="K361" t="str">
            <v>Feria con exposición de productos elaborados por adultos mayores</v>
          </cell>
        </row>
        <row r="731">
          <cell r="K731" t="str">
            <v>Municipios con asistencia técnica para promover la participación y organización de dignatarios de primero y segundo grado de acción comunal.</v>
          </cell>
        </row>
        <row r="732">
          <cell r="K732" t="str">
            <v xml:space="preserve">Municipios con socialización de la política pública comunal aprobada por Ordenanza No. 0013 del 10 de octubre de 2019. </v>
          </cell>
        </row>
        <row r="733">
          <cell r="K733" t="str">
            <v>Juntas de acción comunal (JAC) con actualización de estatutos</v>
          </cell>
        </row>
        <row r="734">
          <cell r="K734" t="str">
            <v>Dignatarios capacitados (100 por cada subregión), sobre el desarrollo de la comunidad, control social y participación ciudadana mediante la socialización de la Ley 743.</v>
          </cell>
        </row>
        <row r="735">
          <cell r="K735" t="str">
            <v xml:space="preserve">Asambleas Generales y/o extraordinarias de la federación comunal apoyadas </v>
          </cell>
        </row>
        <row r="736">
          <cell r="K736" t="str">
            <v>Municipios con participación de lideres sociales en congresos Nacionales de: (ideologías, mujer comunal, derechos humanos y de paz).</v>
          </cell>
        </row>
        <row r="737">
          <cell r="K737" t="str">
            <v>Dignatarios de Juntas de Acción Comunal JAC capacitados en formulación y evaluación de proyectos comunitarios.</v>
          </cell>
        </row>
        <row r="738">
          <cell r="K738" t="str">
            <v>Líderes de la acción comunal en el programa “Formador de Formadores”</v>
          </cell>
        </row>
        <row r="739">
          <cell r="K739" t="str">
            <v>Encuentros lúdicos recreativos y culturales realizados.</v>
          </cell>
        </row>
        <row r="740">
          <cell r="K740" t="str">
            <v>Evento de Juegos Comunales Departamentales realizado.</v>
          </cell>
        </row>
        <row r="741">
          <cell r="K741" t="str">
            <v xml:space="preserve">Planes de desarrollo comunales y comunitarios con acompañamiento técnico </v>
          </cell>
        </row>
        <row r="742">
          <cell r="K742" t="str">
            <v>Líderes comunales capacitados en temas de organización comunal y liderazgo.</v>
          </cell>
        </row>
        <row r="743">
          <cell r="K743" t="str">
            <v>Celebraciones del día de la acción comunal realizadas</v>
          </cell>
        </row>
        <row r="744">
          <cell r="K744" t="str">
            <v>Capacitaciones en autocuidado y protección para líderes comunales</v>
          </cell>
        </row>
        <row r="745">
          <cell r="K745" t="str">
            <v>Apoyo a la implementación del plan integral de reparación colectiva a sobrevivientes del conflicto armado que hacen parte de Fedecomunal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PcD"/>
      <sheetName val="CRh"/>
      <sheetName val="l"/>
    </sheetNames>
    <sheetDataSet>
      <sheetData sheetId="0">
        <row r="364">
          <cell r="K364" t="str">
            <v>Proyectos ejecutados, en danza, música, teatro, artes plásticas</v>
          </cell>
        </row>
        <row r="365">
          <cell r="K365" t="str">
            <v>Beneficiarios PcD de proyectos artísticos</v>
          </cell>
        </row>
        <row r="366">
          <cell r="K366" t="str">
            <v>Municipios atendidos con inclusión de las PcD</v>
          </cell>
        </row>
        <row r="367">
          <cell r="K367" t="str">
            <v>Muestras artísticas o encuentros interculturales</v>
          </cell>
        </row>
        <row r="368">
          <cell r="K368" t="str">
            <v xml:space="preserve">Municipios con articulación para adecuación de espacios de rehabilitación básica y RBC. </v>
          </cell>
        </row>
        <row r="369">
          <cell r="K369" t="str">
            <v>Dotaciones de implementos terapéuticos básicos para ejecución de programas de rehabilitación</v>
          </cell>
        </row>
        <row r="370">
          <cell r="K370" t="str">
            <v>Municipios dotados para beneficiar PcD</v>
          </cell>
        </row>
        <row r="371">
          <cell r="K371" t="str">
            <v>Personas en condición de Discapacidad beneficiados con dotación</v>
          </cell>
        </row>
        <row r="372">
          <cell r="K372" t="str">
            <v>Atención integral anual a PcD mayores de 18 años sin red de apoyo familiar o vincular</v>
          </cell>
        </row>
        <row r="373">
          <cell r="K373" t="str">
            <v>Proyectos realizados en deportes para PcD según el tipo de Discapacidad</v>
          </cell>
        </row>
        <row r="374">
          <cell r="K374" t="str">
            <v>Municipios atendidos en programas de deportes, beneficiando PcD</v>
          </cell>
        </row>
        <row r="375">
          <cell r="K375" t="str">
            <v>Personas en condición de Discapacidad atendidas en programas de deportes</v>
          </cell>
        </row>
        <row r="376">
          <cell r="K376" t="str">
            <v xml:space="preserve">Municipios con inclusión de las PcD en las instituciones educativas </v>
          </cell>
        </row>
        <row r="377">
          <cell r="K377" t="str">
            <v>Municipios con docentes y administrativos capacitados en los programas de adaptación curricular y manejo de PcD</v>
          </cell>
        </row>
        <row r="379">
          <cell r="K379" t="str">
            <v>Iniciativas productivas o Microempresas apoyadas para la creación de empleos para las PcD</v>
          </cell>
        </row>
        <row r="380">
          <cell r="K380" t="str">
            <v>Muestras o exposiciones de la producción de PcD</v>
          </cell>
        </row>
        <row r="381">
          <cell r="K381" t="str">
            <v>Encuentros con empresarios del Departamento para socializar beneficios tributarios por la vinculación laboral de PcD</v>
          </cell>
        </row>
        <row r="382">
          <cell r="K382" t="str">
            <v>PcD vinculadas laboralmente</v>
          </cell>
        </row>
        <row r="383">
          <cell r="K383" t="str">
            <v>Capacitaciones dirigidas a PcD</v>
          </cell>
        </row>
        <row r="384">
          <cell r="K384" t="str">
            <v>PcD vinculadas laboralmente</v>
          </cell>
        </row>
        <row r="386">
          <cell r="K386" t="str">
            <v>CMD Funcionando adecuadamente y reportando información al CDD</v>
          </cell>
        </row>
        <row r="387">
          <cell r="K387" t="str">
            <v>Capacitaciones a funcionarios de las alcaldías en la normatividad y actualización de la misma.</v>
          </cell>
        </row>
        <row r="388">
          <cell r="K388" t="str">
            <v>Reuniones por año del Comité Departamental de Discapacidad</v>
          </cell>
        </row>
        <row r="389">
          <cell r="K389" t="str">
            <v>Talleres de capacitación en áreas como cultura, deporte y emprendimiento,</v>
          </cell>
        </row>
        <row r="390">
          <cell r="K390" t="str">
            <v>Talleres de padres sobre sensibilización y cuidados en casa</v>
          </cell>
        </row>
        <row r="391">
          <cell r="K391" t="str">
            <v>Jornadas de registro de PcD en los diferentes municipios del Departamento</v>
          </cell>
        </row>
        <row r="392">
          <cell r="K392" t="str">
            <v>Jornadas de acompañamiento jurídico para la protección de derechos</v>
          </cell>
        </row>
        <row r="393">
          <cell r="K393" t="str">
            <v xml:space="preserve">Atención y acompañamiento jurídico en procesos contra EPS </v>
          </cell>
        </row>
      </sheetData>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402">
          <cell r="K402" t="str">
            <v xml:space="preserve">Municipios acompañados para la creación de la secretaría de la mujer </v>
          </cell>
        </row>
        <row r="403">
          <cell r="K403" t="str">
            <v>Plan de acción de la mujer territorializado</v>
          </cell>
        </row>
        <row r="404">
          <cell r="K404" t="str">
            <v>Comités municipales de equidad de la mujer y diversidad de género creados</v>
          </cell>
        </row>
        <row r="405">
          <cell r="K405" t="str">
            <v>Comité departamental de la mujer creado (con participación de las 6 subregiones)</v>
          </cell>
        </row>
        <row r="406">
          <cell r="K406" t="str">
            <v>Jornadas de capacitación a nivel regional desarrolladas para formación de vida política y democrática de las mujeres y diversidad de género</v>
          </cell>
        </row>
        <row r="407">
          <cell r="K407" t="str">
            <v>Celebraciones en conmemoración del día de la mujer</v>
          </cell>
        </row>
        <row r="408">
          <cell r="K408" t="str">
            <v>Celebraciones en conmemoración del día no a la violencia contra la mujer</v>
          </cell>
        </row>
        <row r="410">
          <cell r="K410" t="str">
            <v>Talleres a asociaciones de mujeres para la prevención de la violencia intrafamiliar</v>
          </cell>
        </row>
        <row r="411">
          <cell r="K411" t="str">
            <v>Talleres a asociaciones de mujeres de educación en equidad de género</v>
          </cell>
        </row>
        <row r="412">
          <cell r="K412" t="str">
            <v>Talleres para la divulgación, protección y prevención de los derechos sexuales a la mujer</v>
          </cell>
        </row>
        <row r="413">
          <cell r="K413" t="str">
            <v>Talleres de capacitación en derechos sexuales y reproductivos de las mujeres en situación de desplazamiento</v>
          </cell>
        </row>
        <row r="414">
          <cell r="K414" t="str">
            <v>Docentes capacitados</v>
          </cell>
        </row>
        <row r="415">
          <cell r="K415" t="str">
            <v>Mujeres capacitadas sobre sus derechos</v>
          </cell>
        </row>
        <row r="416">
          <cell r="K416" t="str">
            <v>Mujeres del sector rural capacitadas sobre sus derechos</v>
          </cell>
        </row>
        <row r="417">
          <cell r="K417" t="str">
            <v>Mujeres víctimas del conflicto armado capacitadas sobre sus derechos</v>
          </cell>
        </row>
        <row r="418">
          <cell r="K418" t="str">
            <v>Campañas publicitarias realizadas difundiendo los derechos de las mujeres</v>
          </cell>
        </row>
        <row r="419">
          <cell r="K419" t="str">
            <v>Ejemplares de la cartilla de los derechos de las mujeres editados</v>
          </cell>
        </row>
        <row r="420">
          <cell r="K420" t="str">
            <v>Estrategia de fortalecimiento de las rutas de protección de mujeres implementada</v>
          </cell>
        </row>
        <row r="421">
          <cell r="K421" t="str">
            <v>Asesorías jurídicas realizadas a las mujeres del Departamento</v>
          </cell>
        </row>
        <row r="422">
          <cell r="K422" t="str">
            <v>Observatorio de la mujer creado y puesto en marcha</v>
          </cell>
        </row>
        <row r="424">
          <cell r="K424" t="str">
            <v>Organizaciones de mujeres apoyadas</v>
          </cell>
        </row>
        <row r="425">
          <cell r="K425" t="str">
            <v>Mujeres apoyadas con proyectos productivos</v>
          </cell>
        </row>
        <row r="426">
          <cell r="K426" t="str">
            <v>Mujeres rurales apoyadas con proyectos productivos</v>
          </cell>
        </row>
        <row r="427">
          <cell r="K427" t="str">
            <v>Mujeres capacitadas en diferentes temas para ejecutar proyectos productivos</v>
          </cell>
        </row>
        <row r="428">
          <cell r="K428" t="str">
            <v>Mujeres rurales capacitadas en diferentes temas para ejecutar proyectos productivos</v>
          </cell>
        </row>
        <row r="429">
          <cell r="K429" t="str">
            <v>Mujeres víctimas capacitadas en diferentes temas para ejecutar proyectos productivos</v>
          </cell>
        </row>
        <row r="430">
          <cell r="K430" t="str">
            <v>Proyecto de desarrollo agroindustrial y/o centros de acopio a las mujeres y diversidad de género en el Departamento</v>
          </cell>
        </row>
        <row r="431">
          <cell r="K431" t="str">
            <v>Asociaciones apoyadas con proyectos productivos de mujeres rurales en las diferentes subregiones.</v>
          </cell>
        </row>
        <row r="432">
          <cell r="K432" t="str">
            <v xml:space="preserve">Asociaciones apoyadas con proyectos productivos de mujeres víctimas del conflicto armado en las diferentes subregiones </v>
          </cell>
        </row>
        <row r="433">
          <cell r="K433" t="str">
            <v>Mujeres y personas con diversidad de género asesoradas para acceder a créditos blandos para financiar sus proyectos</v>
          </cell>
        </row>
        <row r="434">
          <cell r="K434" t="str">
            <v>Talleres de cooperativismo y economía solidaria realizados</v>
          </cell>
        </row>
        <row r="435">
          <cell r="K435" t="str">
            <v>Entregas de incentivos a la productividad urbanas y rurales</v>
          </cell>
        </row>
        <row r="436">
          <cell r="K436" t="str">
            <v>Ferias departamentales de mujeres emprendedoras apoyadas</v>
          </cell>
        </row>
        <row r="437">
          <cell r="K437" t="str">
            <v>Proyectos productivos apoyados para la participación en ferias nacionales o internacionales</v>
          </cell>
        </row>
        <row r="438">
          <cell r="K438" t="str">
            <v>Organizaciones de mujeres consolidadas y apoyadas para la comercialización de sus productos</v>
          </cell>
        </row>
        <row r="440">
          <cell r="K440" t="str">
            <v>Casas de mujer emprendedoras diseñadas y en funcionamiento</v>
          </cell>
        </row>
        <row r="441">
          <cell r="K441" t="str">
            <v>Líderes mujeres voluntarias con acompañamiento</v>
          </cell>
        </row>
        <row r="442">
          <cell r="K442" t="str">
            <v>Capacitaciones y certificación de mujeres líderes conciliadoras en equidad</v>
          </cell>
        </row>
        <row r="443">
          <cell r="K443" t="str">
            <v>Madres de niñez y juventud discapacitadas apoyadas</v>
          </cell>
        </row>
        <row r="444">
          <cell r="K444" t="str">
            <v>Base de datos de las asociaciones y sus asociadas actualizada</v>
          </cell>
        </row>
        <row r="445">
          <cell r="K445" t="str">
            <v>Asociaciones dotadas de implementos (sillas, mesas, equipos y uniformes)</v>
          </cell>
        </row>
        <row r="446">
          <cell r="K446" t="str">
            <v>Diplomado de mujeres conciliadoras realizado</v>
          </cell>
        </row>
        <row r="447">
          <cell r="K447" t="str">
            <v>Mujeres con cursos de nivelación para terminar la primaria y bachillerato</v>
          </cell>
        </row>
        <row r="448">
          <cell r="K448" t="str">
            <v>Mujeres valoradas en temas de salud visual</v>
          </cell>
        </row>
        <row r="449">
          <cell r="K449" t="str">
            <v>Mujeres con suministro de elementos de rehabilitación visual</v>
          </cell>
        </row>
        <row r="450">
          <cell r="K450" t="str">
            <v>Mujeres atendidas con rehabilitación oral</v>
          </cell>
        </row>
        <row r="451">
          <cell r="K451" t="str">
            <v xml:space="preserve">Cirugías de cataratas realizadas en mujeres en condición de vulnerabilidad y pobreza extrema. </v>
          </cell>
        </row>
        <row r="452">
          <cell r="K452" t="str">
            <v>Mujeres vacunadas contra el papiloma humano</v>
          </cell>
        </row>
        <row r="453">
          <cell r="K453" t="str">
            <v>Mujeres capacitadas en responsabilidad de prevención y protección del embarazo en adolescentes</v>
          </cell>
        </row>
        <row r="454">
          <cell r="K454" t="str">
            <v xml:space="preserve">Mujeres en programa de planificación familiar </v>
          </cell>
        </row>
        <row r="455">
          <cell r="K455" t="str">
            <v>Talleres a docentes, líderes comunitarios, fiscales, comisarios, inspectores de policía e instituciones de salud en prevención del abuso sexual (1 anual)</v>
          </cell>
        </row>
        <row r="456">
          <cell r="K456" t="str">
            <v>Mujeres capacitadas en alimentación sana y nutritiva y apoyadas con kit nutricional con orientación en temas de seguridad alimentaria y nutricional</v>
          </cell>
        </row>
        <row r="457">
          <cell r="K457" t="str">
            <v>Mujeres en condición de discapacidad con valoración y tratamiento fisioterapéutico, suministro de ayuda técnica de equipos para su rehabilitación</v>
          </cell>
        </row>
        <row r="458">
          <cell r="K458" t="str">
            <v>Diagnósticos de citologías para mujeres en estado de vulnerabilidad que padezcan o tengan amenaza de cáncer de cuello uterino</v>
          </cell>
        </row>
        <row r="459">
          <cell r="K459" t="str">
            <v>Encuentros regionales de mujeres en jornadas lúdicas-deportivas, para promover recreación sana y desarrollo de aptitudes culturales</v>
          </cell>
        </row>
        <row r="460">
          <cell r="K460" t="str">
            <v xml:space="preserve">Realización de encuentros y juegos deportivos de la mujer y el deporte para motivar la participación de la mujer en la práctica de los deportes, la actividad física y la recreación. </v>
          </cell>
        </row>
        <row r="461">
          <cell r="K461" t="str">
            <v>Apoyo a procesos de emprendimiento desde la cultura y las artes a población de mujeres y diversidad de género</v>
          </cell>
        </row>
        <row r="462">
          <cell r="K462" t="str">
            <v>Capacitaciones a rectores y coordinadores de los colegios departamentales en trata de personas</v>
          </cell>
        </row>
        <row r="463">
          <cell r="K463" t="str">
            <v>Capacitaciones dirigidas a niñas, jóvenes de los colegios, docentes y escuelas de padres universidades y comunidad general en la prevención de la trata de personas</v>
          </cell>
        </row>
        <row r="464">
          <cell r="K464" t="str">
            <v>Capacitaciones dirigidas asociaciones de mujeres en la prevención de la trata de personas</v>
          </cell>
        </row>
        <row r="465">
          <cell r="K465" t="str">
            <v>Municipios acompañados en actividades lúdico-pedagógicas en cómo prevenir el abuso, denunciar y buscar apoyo y atención especial a la niña y adolescente, jóvenes y adultas campesinas</v>
          </cell>
        </row>
        <row r="466">
          <cell r="K466" t="str">
            <v>Campañas en prevención del consumo de sustancias psicoactivas y atención integral a las niñas, jóvenes y adultos</v>
          </cell>
        </row>
        <row r="467">
          <cell r="K467" t="str">
            <v>Programa de salud integral desarrollado</v>
          </cell>
        </row>
        <row r="468">
          <cell r="K468" t="str">
            <v>Programa de proyectos productivos desarrollado</v>
          </cell>
        </row>
        <row r="469">
          <cell r="K469" t="str">
            <v>Programa de actividades en la práctica de los deportes, la actividad física y la recreación desarrollado</v>
          </cell>
        </row>
        <row r="471">
          <cell r="K471" t="str">
            <v>Comité departamental de OSIGD - LGBTI creado (con participación de las 6 subregiones)</v>
          </cell>
        </row>
        <row r="472">
          <cell r="K472" t="str">
            <v>Plan de acción de la población OSIGD - LGBTI territorializado</v>
          </cell>
        </row>
        <row r="473">
          <cell r="K473" t="str">
            <v>Diplomado de docentes en educación incluyente</v>
          </cell>
        </row>
        <row r="474">
          <cell r="K474" t="str">
            <v>municipios con capacitación a los colegios de la sede central en educación incluyente a los estudiantes</v>
          </cell>
        </row>
        <row r="475">
          <cell r="K475" t="str">
            <v>Jornadas y capacitación de prevención de enfermedades de transmisión sexual y otras enfermedades generales y acompañamiento psicosocial a las poblaciones con Orientación Sexual e identidad de Género diversa en la prevención y promoción de enfermedades y exposiciones a éstas</v>
          </cell>
        </row>
        <row r="476">
          <cell r="K476" t="str">
            <v>Apoyo a la conmemoración de días como el día la no homofobia, Orgullo OSIGD - LGBTI, Día de la visibilización trans, Día de la lucha en la reducción del VIH</v>
          </cell>
        </row>
        <row r="477">
          <cell r="K477" t="str">
            <v>Encuentros regionales de población OSIGD - LGBTI en jornadas lúdicas-deportivas, para promover recreación sana y desarrollo de aptitudes culturales</v>
          </cell>
        </row>
        <row r="478">
          <cell r="K478" t="str">
            <v>Base de datos de las organizaciones y sus asociados (as)</v>
          </cell>
        </row>
        <row r="479">
          <cell r="K479" t="str">
            <v>Realizar acompañamiento a toda la población que ha sido víctima de la violencia aplicando un enfoque diferencial en el cual se tenga en cuenta a la población OSIGD - LGBTI.</v>
          </cell>
        </row>
        <row r="480">
          <cell r="K480" t="str">
            <v>Implementación de medidas que garanticen el respeto hacia las personas OSIGD -LGBTI.</v>
          </cell>
        </row>
        <row r="481">
          <cell r="K481" t="str">
            <v>Capacitaciones y sensibilizaciones a la policía para que actúe de forma adecuada frente a situaciones que puedan presentarse con las personas OSIGD -LGBTI</v>
          </cell>
        </row>
        <row r="482">
          <cell r="K482" t="str">
            <v>Campañas de sensibilización hacia temáticas OSIGD -LGBTI. a la población en general</v>
          </cell>
        </row>
        <row r="483">
          <cell r="K483" t="str">
            <v>Talleres para el empoderamiento de las personas OSIGD -LGBTI.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487">
          <cell r="K487" t="str">
            <v>Política Departamental de paz, legalidad, convivencia y diálogo social diseñada y formulada</v>
          </cell>
        </row>
        <row r="488">
          <cell r="K488" t="str">
            <v>Fortalecimiento al Consejo Departamental de Paz, Reconciliación y Convivencia.</v>
          </cell>
        </row>
        <row r="489">
          <cell r="K489" t="str">
            <v>Procesos de articulación para el cumplimiento del Plan de Acción para la Transformación Regional PATR Catatumbo.</v>
          </cell>
        </row>
        <row r="490">
          <cell r="K490" t="str">
            <v>Procesos de acompañamiento y seguimiento en la implementación del Acuerdo de Paz.</v>
          </cell>
        </row>
        <row r="491">
          <cell r="K491" t="str">
            <v>Procesos de apoyo y seguimiento a la Política Publica de Reincorporación y Normalización de la ARN.</v>
          </cell>
        </row>
        <row r="492">
          <cell r="K492" t="str">
            <v>Diplomados diseñados y ejecutados para el fortalecimiento de las capacidades para el dialogo social y transformación de los conflictos en la institucionalidad.</v>
          </cell>
        </row>
        <row r="493">
          <cell r="K493" t="str">
            <v>Estrategias impulsadas que permitan generar una cultura de paz y convivencia para la reducción de conflictividades sociales a nivel departamental.</v>
          </cell>
        </row>
        <row r="494">
          <cell r="K494" t="str">
            <v>Espacios de dialogo social promovidos y/o acompañados que susciten la paz, la convivencia y la cultura de la legalidad a nivel departamental.</v>
          </cell>
        </row>
        <row r="495">
          <cell r="K495" t="str">
            <v>Jornadas de sensibilización para transformar la cultura de la ilegalidad y propender por conductas con apego a la Ley.</v>
          </cell>
        </row>
        <row r="496">
          <cell r="K496" t="str">
            <v>Fortalecimiento del Consejo Seccional de Estupefacientes de Norte de Santander y el comité de control de oferta.</v>
          </cell>
        </row>
        <row r="497">
          <cell r="K497" t="str">
            <v>Apoyo y seguimiento a la Política Integral para Enfrentar el Problema de las Drogas: Ruta Futuro.</v>
          </cell>
        </row>
        <row r="499">
          <cell r="K499" t="str">
            <v>Jornadas deportivas, culturales y jurídicas impulsadas que permitan fortalecer la convivencia en los centros penitenciarios y carcelarios del Departamento.</v>
          </cell>
        </row>
        <row r="500">
          <cell r="K500" t="str">
            <v>Programas de rehabilitación carcelaria e integral que proteja los derechos y garantice las condiciones de vida digna a las personas privadas de la libertad</v>
          </cell>
        </row>
        <row r="501">
          <cell r="K501" t="str">
            <v>Programas gestionados y/o implementados de resocialización adecuados para la reinserción laboral y social.</v>
          </cell>
        </row>
        <row r="502">
          <cell r="K502" t="str">
            <v>Apoyo la ejecución del Plan Nacional de Política Criminal en el Departamento.</v>
          </cell>
        </row>
        <row r="503">
          <cell r="K503" t="str">
            <v>Sistema de información institucional fortalecido y/o creado como base para el diseño de programas y/o estrategias orientadas a garantizar los derechos de los internos.</v>
          </cell>
        </row>
        <row r="504">
          <cell r="K504" t="str">
            <v>Gestión ante las Administraciones Municipales para el desarrollo de procedimientos administrativos que permitan reducir el hacinamiento y mejorar las condiciones de habitabilidad de los internos de los centros penitenciarios del Departamento.</v>
          </cell>
        </row>
        <row r="505">
          <cell r="K505" t="str">
            <v>Alianzas estratégicas fomentadas para el mejoramiento y diseño de los productos elaborados por las personas privadas de la libertad.</v>
          </cell>
        </row>
        <row r="506">
          <cell r="K506" t="str">
            <v>Gestión para la adquisición de un (1) lote para la construcción del centro de atención especializada CAE para los menores infractores.</v>
          </cell>
        </row>
        <row r="507">
          <cell r="K507" t="str">
            <v>Proyectos diseñados y ejecutados con enfoque productivo, cultural o deportivo dirigido a los menores infractores y su inserción a la vida social.</v>
          </cell>
        </row>
        <row r="508">
          <cell r="K508" t="str">
            <v>Estrategia de reconocimiento y aprovechamiento de las capacidades de los jóvenes con el fin de disminuir factores de riesgo para la violencia y el delito, y fortalecer factores de protección para mejorar su calidad de vida</v>
          </cell>
        </row>
        <row r="509">
          <cell r="K509" t="str">
            <v>Jornadas deportivas, culturales y jurídicas impulsadas que permitan fortalecer la convivencia en el CAE</v>
          </cell>
        </row>
        <row r="510">
          <cell r="K510" t="str">
            <v>Programas de rehabilitación integral que proteja los derechos y garantice las condiciones de vida digna de los menores infractores</v>
          </cell>
        </row>
        <row r="512">
          <cell r="K512" t="str">
            <v>Política Pública Departamental de Derechos Humanos diseñada y formulada.</v>
          </cell>
        </row>
        <row r="513">
          <cell r="K513" t="str">
            <v>Implementación de la Política Pública Departamental de Derechos Humanos.</v>
          </cell>
        </row>
        <row r="514">
          <cell r="K514" t="str">
            <v>Fortalecimiento y operativización del Comité de Derechos Humanos del Departamento.</v>
          </cell>
        </row>
        <row r="515">
          <cell r="K515" t="str">
            <v>Acompañamiento para la creación, activación y/o fortalecimiento de las instancias locales de Derechos Humanos DDHH.</v>
          </cell>
        </row>
        <row r="516">
          <cell r="K516" t="str">
            <v>Fortalecimiento el Subcomité Departamental de Prevención, Protección y Garantía de No Repetición.</v>
          </cell>
        </row>
        <row r="517">
          <cell r="K517" t="str">
            <v>Plan integral de prevención y de contingencia a nivel departamental diseñado e implementado.</v>
          </cell>
        </row>
        <row r="518">
          <cell r="K518" t="str">
            <v>Iniciativas de fortalecimiento de planes, programas y proyectos en materia de DDHH a nivel departamental.</v>
          </cell>
        </row>
        <row r="519">
          <cell r="K519" t="str">
            <v>Estrategias de comunicación, sensibilización y educación diseñadas y ejecutadas para el reconocimiento de los derechos humanos para la visibilización de la diversidad sexual.</v>
          </cell>
        </row>
        <row r="520">
          <cell r="K520" t="str">
            <v>Jornadas de Promoción y formación en Derechos Humanos DDHH y Derecho Internacional Humanitario DIH.</v>
          </cell>
        </row>
        <row r="521">
          <cell r="K521" t="str">
            <v>Jornadas de Promoción y formación en mecanismos alternativos de resolución pacífica de conflictos.</v>
          </cell>
        </row>
        <row r="522">
          <cell r="K522" t="str">
            <v>Jornadas de sensibilización a la comunidad para promocionar el respeto a la vida y el goce efectivo de sus derechos.</v>
          </cell>
        </row>
        <row r="523">
          <cell r="K523" t="str">
            <v>Jornadas de promoción al respeto y la garantía de los derechos sociales, culturales, civiles y políticos de los Afro descendientes, indígenas, población reincorporada y Rrom en el departamento de Norte de Santander.</v>
          </cell>
        </row>
        <row r="524">
          <cell r="K524" t="str">
            <v>Talleres de formación orientados a la fuerza pública y demás instituciones del Estado, para promover la Humanización en la atención y respuesta institucional desde un enfoque de derechos.</v>
          </cell>
        </row>
        <row r="525">
          <cell r="K525" t="str">
            <v>Política Pública de Libertad Religiosa y de Cultos del Departamento Norte de Santander diseñada y formulada</v>
          </cell>
        </row>
        <row r="526">
          <cell r="K526" t="str">
            <v>Municipios con Asistencia Técnica para la Creación de los Comités Municipales de Libertad Religiosa y de Cultos</v>
          </cell>
        </row>
        <row r="527">
          <cell r="K527" t="str">
            <v>Campañas que promuevan la no Violencia y la no discriminación religiosa y de Cultos en el Departamento</v>
          </cell>
        </row>
        <row r="529">
          <cell r="K529" t="str">
            <v>Estrategias comunicacionales para el reconocimiento, protección, defensa y garantía de los Derechos Humanos (DDHH) y la resolución pacífica de conflictos.</v>
          </cell>
        </row>
        <row r="530">
          <cell r="K530" t="str">
            <v>Implementación de la Ruta Individual Departamental de prevención y protección a líderes defensores de derechos humanos.</v>
          </cell>
        </row>
        <row r="531">
          <cell r="K531" t="str">
            <v>Ruta Colectiva Departamental para la prevención y protección a organizaciones defensoras de Derechos Humanos creada e implementada.</v>
          </cell>
        </row>
        <row r="532">
          <cell r="K532" t="str">
            <v>Fortalecimiento y operativización de la Mesa Territorial de Garantías a líderes sociales, comunales y defensores de derechos humanos del Departamento.</v>
          </cell>
        </row>
        <row r="533">
          <cell r="K533" t="str">
            <v>Articular la respuesta institucional para el diseño e implementación de medidas de prevención y protección integrales para comunidades en situación de riesgo.</v>
          </cell>
        </row>
        <row r="534">
          <cell r="K534" t="str">
            <v>Eventos de reconocimiento del rol de líderes y lideresas en la construcción del tejido social de las comunidades.</v>
          </cell>
        </row>
        <row r="535">
          <cell r="K535" t="str">
            <v>Acuerdos firmados con Cooperación internacional y/o empresa privada que ayuden a la promoción y garantía de los DDHH a nivel departamental.</v>
          </cell>
        </row>
        <row r="538">
          <cell r="K538" t="str">
            <v>Plan Integral de Seguridad y Convivencia Ciudadana -PISCC- del Departamento diseñado y formulado.</v>
          </cell>
        </row>
        <row r="539">
          <cell r="K539" t="str">
            <v>Estrategias de comunicación elaboradas a nivel interinstitucional que fomente la capacidad de denuncia a nivel Departamento.</v>
          </cell>
        </row>
        <row r="540">
          <cell r="K540" t="str">
            <v>Participación cívica “Red de cooperantes” creadas en los municipios del Departamento.</v>
          </cell>
        </row>
        <row r="541">
          <cell r="K541" t="str">
            <v>Nuevos frentes de seguridad creados para el fortaleciendo del liderazgo comunal y la acción colectiva en los municipios del Departamento.</v>
          </cell>
        </row>
        <row r="542">
          <cell r="K542" t="str">
            <v>Acompañamiento a las Administraciones Municipales en la formulación de los PISCC.</v>
          </cell>
        </row>
        <row r="543">
          <cell r="K543" t="str">
            <v>Espacios de diálogo con las comunidades a través de los consejos comunitarios de seguridad y convivencia ciudadana a nivel departamental.</v>
          </cell>
        </row>
        <row r="544">
          <cell r="K544" t="str">
            <v>Pactos por la seguridad, la paz y la vida firmados a nivel subregional para establecer compromisos que fomenten la sana convivencia</v>
          </cell>
        </row>
        <row r="545">
          <cell r="K545" t="str">
            <v>Estrategias implementadas para el mejoramiento de la seguridad en los cuarenta (40) municipios del Departamento.</v>
          </cell>
        </row>
        <row r="546">
          <cell r="K546" t="str">
            <v>Líderes formados para promover el respeto por la vida, integridad, libertad y seguridad.</v>
          </cell>
        </row>
        <row r="547">
          <cell r="K547" t="str">
            <v>Jornadas de trabajo orientadas a establecer las situaciones problemáticas de la comunidad.</v>
          </cell>
        </row>
        <row r="548">
          <cell r="K548" t="str">
            <v>Acciones orientadas a gestionar el apoyo Institucional para la solución de las situaciones problemáticas de la comunidad.</v>
          </cell>
        </row>
        <row r="549">
          <cell r="K549" t="str">
            <v>Estrategias formuladas e implementadas de manera integral para prevenir, controlar y combatir el micro tráfico en el Departamento.</v>
          </cell>
        </row>
        <row r="550">
          <cell r="K550" t="str">
            <v>Estrategias de comunicaciones formuladas y ejecutadas que permitan la concientización y sensibilización desde la educación para los delitos ambientales o contra la fauna y flora.</v>
          </cell>
        </row>
        <row r="551">
          <cell r="K551" t="str">
            <v xml:space="preserve">Talleres de educación para concientizar a conductores de vehículos, motocicletas y bicicletas sobre la importancia de acatar y respetar las normas de tránsito. </v>
          </cell>
        </row>
        <row r="552">
          <cell r="K552" t="str">
            <v xml:space="preserve">Jornadas pedagógicas en las vías departamentales y municipales a fin de evitar la ocurrencia de accidentes de tránsito. </v>
          </cell>
        </row>
        <row r="554">
          <cell r="K554" t="str">
            <v>Implementado el Plan Integral de Seguridad y Convivencia PISCC el Departamento.</v>
          </cell>
        </row>
        <row r="555">
          <cell r="K555" t="str">
            <v xml:space="preserve">Proyectos de construcción, dotación o tributarios para fortalecer la capacidad operativa de la fuerza pública, organismos de seguridad y de investigación. </v>
          </cell>
        </row>
        <row r="556">
          <cell r="K556" t="str">
            <v>Fortalecimiento de los Fondos de Seguridad y Convivencia, a través de mecanismos financieros Contemplados en el Decreto 399 de 2011, previa autorización de la Asamblea Departamental</v>
          </cell>
        </row>
        <row r="557">
          <cell r="K557" t="str">
            <v xml:space="preserve">Proyectos cofinanciados a través del FONSECON para el fortalecimiento de la Fuerza Pública, Organismos de Investigación y de Seguridad </v>
          </cell>
        </row>
        <row r="558">
          <cell r="K558" t="str">
            <v>Proyectos de cofinanciación a nivel subregional para la compra de cámaras de seguridad y alarmas comunitarias que fortalezca el accionar de los frentes de seguridad y contrarrestar las Zonas de miedo de los municipios.</v>
          </cell>
        </row>
        <row r="560">
          <cell r="K560" t="str">
            <v xml:space="preserve">Proceso de formación en democracia, Gobernabilidad y participación, dirigido especialmente a la población juvenil. </v>
          </cell>
        </row>
        <row r="561">
          <cell r="K561" t="str">
            <v xml:space="preserve">Red departamental de líderes para el fomento de la Democracia y la Gobernabilidad. </v>
          </cell>
        </row>
        <row r="562">
          <cell r="K562" t="str">
            <v>Jornadas de sensibilización para la promoción del Reconocimiento, inclusión y respeto por la diversidad de género.</v>
          </cell>
        </row>
        <row r="563">
          <cell r="K563" t="str">
            <v>Acompañamiento a las plataformas juveniles municipales</v>
          </cell>
        </row>
        <row r="564">
          <cell r="K564" t="str">
            <v>Jornadas de promoción y formación en mecanismos alternativos de resolución pacífica de conflictos en los cuarenta (40) municipios del Departamento.</v>
          </cell>
        </row>
        <row r="565">
          <cell r="K565" t="str">
            <v>Jornadas de acompañamiento a los municipios para la formación de conciliadores en equidad de las JAC del Departamento.</v>
          </cell>
        </row>
        <row r="566">
          <cell r="K566" t="str">
            <v>Acompañamiento en los procesos de participación ciudadana en los comicios electorales que se lleven a cabo a nivel departamental.</v>
          </cell>
        </row>
        <row r="568">
          <cell r="K568" t="str">
            <v>Espacios de dialogo, debates y/o foros generados sobre la seguridad, la convivencia ciudadana, la paz y posconflicto, derechos humanos, derecho internacional humanitario y/o la cultura de legalidad a nivel departamental.</v>
          </cell>
        </row>
        <row r="569">
          <cell r="K569" t="str">
            <v>Boletines publicados der manera digital emitidos de resultados y análisis de la observación del delito y violación de DDHH.</v>
          </cell>
        </row>
        <row r="570">
          <cell r="K570" t="str">
            <v>Boletines impresos de resultados y análisis de la observación del delito.</v>
          </cell>
        </row>
        <row r="571">
          <cell r="K571" t="str">
            <v>Informes emitidos por el Nodo de Norte de Santander de la Red Nacional de Observatorios de Derechos Humanos y Derechos Internacional Humanitario impresos y publicados.</v>
          </cell>
        </row>
        <row r="572">
          <cell r="K572" t="str">
            <v>Acompañamiento a los Consejos Municipales y Departamental de Paz en el análisis de las conflictividades sociales en las poblaciones y sectores priorizados.</v>
          </cell>
        </row>
        <row r="573">
          <cell r="K573" t="str">
            <v>Procesos de fortalecimiento a los espacios de dialogo en la sistematización de información para facilitar la toma de decisiones y el diseño de programas y estrategias orientadas a preservar la seguridad, el orden público y la garantía a los DDHH en la región.</v>
          </cell>
        </row>
        <row r="574">
          <cell r="K574" t="str">
            <v>Proyectos diseñados para el fortalecimiento tecnológico del observatorio de orden público, social y político del Departamento.</v>
          </cell>
        </row>
        <row r="575">
          <cell r="K575" t="str">
            <v>Proyecto para el fortalecimiento de la red nacional de Observatorios de Derechos Humanos y Derechos Internacional Humanitario.</v>
          </cell>
        </row>
        <row r="576">
          <cell r="K576" t="str">
            <v>Página web del observatorio de orden público, social y político del Departamento diseñada y puesta en funcionamiento</v>
          </cell>
        </row>
        <row r="579">
          <cell r="K579" t="str">
            <v>Campaña comunicacional creada para la difusión de canales y rutas departamentales de atención, asistencia, protección y prevención de hechos victimizantes.</v>
          </cell>
        </row>
        <row r="580">
          <cell r="K580" t="str">
            <v>Estrategia diseñada e implementada que permita articular acciones entre las secretarías, entidades descentralizadas y empresas privadas con miras a la prevención de la violencia en sus distintas modalidades y la promoción del goce efectivo de sus derechos.</v>
          </cell>
        </row>
        <row r="581">
          <cell r="K581" t="str">
            <v>Brindar acompañamiento técnico para la implementación de la Alianza Nacional contra Violencias hacia Niñas, Niños y Adolescentes en coordinación con la Secretaría de Desarrollo Social y el ICBF.</v>
          </cell>
        </row>
        <row r="582">
          <cell r="K582" t="str">
            <v>Estrategias de acompañamiento a los espacios que promuevan a nivel departamental la asistencia, protección y prevención a fin de contrarrestar la violencia en sus distintas modalidades.</v>
          </cell>
        </row>
        <row r="583">
          <cell r="K583" t="str">
            <v xml:space="preserve">Acciones impulsadas de articulación interinstitucional para promover el adecuado aprovechamiento del tiempo libre de NNAJ del Departamento. </v>
          </cell>
        </row>
        <row r="584">
          <cell r="K584" t="str">
            <v>Estrategia de protección integral generada para prevenir, sancionar y erradicar la violencia contra las mujeres en todos los ámbitos que desarrollen sus relaciones interpersonales</v>
          </cell>
        </row>
        <row r="585">
          <cell r="K585" t="str">
            <v>Niños, niñas y adolescentes fortalecidos en capacidades de autoprotección frente a las diferentes formas de violencia.</v>
          </cell>
        </row>
        <row r="586">
          <cell r="K586" t="str">
            <v>Talleres de sensibilización y/o educación de la ruta de atención y protocolos de protección para prevenir la violencia intrafamiliar.</v>
          </cell>
        </row>
        <row r="587">
          <cell r="K587" t="str">
            <v>Talleres de sensibilización y/o educación de la ruta de atención y protocolos de protección para prevenir la violencia escolar.</v>
          </cell>
        </row>
        <row r="588">
          <cell r="K588" t="str">
            <v>Talleres de sensibilización y/o educación de la ruta de atención y protocolos de protección para prevenir la violencia y/o el abuso sexual.</v>
          </cell>
        </row>
        <row r="589">
          <cell r="K589" t="str">
            <v>Talleres de educación sobre el respeto a la vida y prevenir el suicidio o violencia auto infligida.</v>
          </cell>
        </row>
        <row r="590">
          <cell r="K590" t="str">
            <v>Talleres de sensibilización y/o educación de la ruta de atención y protocolos de protección para prevenir la violencia basada en género.</v>
          </cell>
        </row>
        <row r="591">
          <cell r="K591" t="str">
            <v>Talleres de sensibilización y/o educación de la ruta de atención y protocolos de protección para prevenir la violencia contra los NNAJ.</v>
          </cell>
        </row>
        <row r="592">
          <cell r="K592" t="str">
            <v xml:space="preserve">Talleres de sensibilización para evitar que los NNAJ consuman SPA y la ingesta de licores. </v>
          </cell>
        </row>
        <row r="594">
          <cell r="K594" t="str">
            <v>Jornadas de acompañamiento a los municipios para la implementación de la política pública sobre el reclutamiento forzado y la utilización de NNAJ por los grupos armados ilegales.</v>
          </cell>
        </row>
        <row r="595">
          <cell r="K595" t="str">
            <v>Talleres para la prevención del reclutamiento, uso, utilización y explotación sexual de NNAJ por los GAOS, GAOR, BACRIM.</v>
          </cell>
        </row>
        <row r="596">
          <cell r="K596" t="str">
            <v>Fortalecimiento al Comité Departamental para la Prevención del Reclutamiento, Utilización y Violencia Sexual contra NNA por parte de los grupos armados al margen de la Ley y grupos delictivos organizados en Norte de Santander</v>
          </cell>
        </row>
        <row r="597">
          <cell r="K597" t="str">
            <v>Jornadas de acompañamiento a las Administraciones Municipales en la conformación y/o activación del Equipo de Acción Inmediata (EAI) para la operatización de la Ruta de Prevención y Protección.</v>
          </cell>
        </row>
        <row r="598">
          <cell r="K598" t="str">
            <v>Jornadas de acompañamiento a las Administraciones Municipales para el diseño de la Ruta para la prevención y protección del Reclutamiento y Utilización de niños, niñas y adolescentes por grupos armados organizados al margen de la Ley o por grupos delictivos organizados en los municipios del Departamento.</v>
          </cell>
        </row>
        <row r="599">
          <cell r="K599" t="str">
            <v>Estrategia integral diseñada entre el ICBF, Secretaría de Educación, Desarrollo Social y Administraciones Municipales que permita la prevención del Reclutamiento, Uso y Utilización de NNAJ por parte de los GAO y GAOR a implementar en los municipios con alertas tempranas.</v>
          </cell>
        </row>
        <row r="601">
          <cell r="K601" t="str">
            <v xml:space="preserve">Fortalecimiento al Comité Interinstitucional de lucha contra la trata de personas en el departamento de Norte de Santander </v>
          </cell>
        </row>
        <row r="602">
          <cell r="K602" t="str">
            <v>Acompañamiento a los municipios para la creación y/o activación de los comités municipales de lucha contra la trata de personas</v>
          </cell>
        </row>
        <row r="603">
          <cell r="K603" t="str">
            <v>Red de comunicaciones diseñada e implementada a nivel departamental que permita la visibilización del delito de trata de personas y promover su denuncia.</v>
          </cell>
        </row>
        <row r="604">
          <cell r="K604" t="str">
            <v xml:space="preserve">Ruta diseñada e implementada de asistencia, prevención y protección de victimas de trata de personas y los distintos protocolos de protección a nivel municipal. </v>
          </cell>
        </row>
        <row r="605">
          <cell r="K605" t="str">
            <v xml:space="preserve">Talleres de formación a funcionarios públicos sobre el marco jurídico y las modalidades de trata de personas en el Departamento. </v>
          </cell>
        </row>
        <row r="606">
          <cell r="K606" t="str">
            <v>Talleres de prevención para evitar ser víctima de trata de personas y sus distintas modalidades.</v>
          </cell>
        </row>
        <row r="608">
          <cell r="K608" t="str">
            <v>Fortalecimiento y operativización del Comité Departamental para la Acción Integral Contra Minas Antipersonal - AICMA</v>
          </cell>
        </row>
        <row r="609">
          <cell r="K609" t="str">
            <v>Procesos de articulación para la realización de los talleres de Educación en el riesgo de minas ERM en el ámbito educativo y emergencias con los operadores existentes en el Departamento.</v>
          </cell>
        </row>
        <row r="610">
          <cell r="K610" t="str">
            <v>Acompañamiento a los municipios con mayor riesgo de presencia en minas anti personales en la elaboración de los planes de acción de MAP.</v>
          </cell>
        </row>
        <row r="611">
          <cell r="K611" t="str">
            <v>Proceso de diseño, actualización y/u orientación en la implementación de la Ruta de asistencia, prevención y protección de victimas de minas antipersonal y los distintos protocolos de protección a nivel municipal.</v>
          </cell>
        </row>
        <row r="612">
          <cell r="K612" t="str">
            <v>Gestión ante el Gobierno Nacional - Descontamina Colombia para la certificación de municipios libres de presencia de MAP, MUSE y AT</v>
          </cell>
        </row>
        <row r="613">
          <cell r="K613" t="str">
            <v>Gestión ante la fuerza pública y el Gobierno Nacional para el desarrollo de procesos de desminados militar y descontaminación por presencia de MAP, MUSE y AEI en sectores priorizados a través del comité.</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s"/>
      <sheetName val="Inv"/>
      <sheetName val="Ppto23"/>
      <sheetName val="Edu"/>
      <sheetName val="IDS"/>
      <sheetName val="IND"/>
      <sheetName val="Cul"/>
      <sheetName val="DSoc"/>
      <sheetName val="PcD"/>
      <sheetName val="CRh"/>
      <sheetName val="Muj"/>
      <sheetName val="Gob"/>
      <sheetName val="Vic"/>
      <sheetName val="Plan"/>
      <sheetName val="Fron"/>
      <sheetName val="Gen"/>
      <sheetName val="Hac"/>
      <sheetName val="M.A."/>
      <sheetName val="GRD"/>
      <sheetName val="Háb"/>
      <sheetName val="Vías"/>
      <sheetName val="Tran"/>
      <sheetName val="APSB"/>
      <sheetName val="Agr"/>
      <sheetName val="Tur"/>
      <sheetName val="DEco"/>
      <sheetName val="Min"/>
      <sheetName val="TIC"/>
      <sheetName val="l"/>
    </sheetNames>
    <sheetDataSet>
      <sheetData sheetId="0">
        <row r="648">
          <cell r="K648" t="str">
            <v>Plan de Ordenamiento Territorial Departamental Formulado</v>
          </cell>
        </row>
        <row r="649">
          <cell r="K649" t="str">
            <v>Estudios de Vocación y Restricción del Suelo</v>
          </cell>
        </row>
        <row r="654">
          <cell r="K654" t="str">
            <v>Planes de Ordenamiento Territorial (POT, PBOT, EOT) con revisión general.</v>
          </cell>
        </row>
        <row r="655">
          <cell r="K655" t="str">
            <v xml:space="preserve">Comisiones Municipales de Ordenamiento Territorial funcionando </v>
          </cell>
        </row>
        <row r="656">
          <cell r="K656" t="str">
            <v>Municipios con catastro rural actualizado</v>
          </cell>
        </row>
        <row r="657">
          <cell r="K657" t="str">
            <v>Municipios con catastro urbano actualizado</v>
          </cell>
        </row>
        <row r="754">
          <cell r="K754" t="str">
            <v>Plan estadístico departamental implementado y publicado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4.9989318521683403E-2"/>
  </sheetPr>
  <dimension ref="A1:AD1202"/>
  <sheetViews>
    <sheetView topLeftCell="A1053" zoomScale="55" zoomScaleNormal="55" workbookViewId="0">
      <selection activeCell="K1058" sqref="K1058"/>
    </sheetView>
  </sheetViews>
  <sheetFormatPr baseColWidth="10" defaultColWidth="12.44140625" defaultRowHeight="25.8" x14ac:dyDescent="0.5"/>
  <cols>
    <col min="1" max="1" width="1.88671875" style="6" customWidth="1"/>
    <col min="2" max="2" width="7.33203125" style="148" hidden="1" customWidth="1"/>
    <col min="3" max="3" width="5.109375" style="8" hidden="1" customWidth="1"/>
    <col min="4" max="4" width="7.109375" style="8" hidden="1" customWidth="1"/>
    <col min="5" max="5" width="10.33203125" style="8" hidden="1" customWidth="1"/>
    <col min="6" max="6" width="13.5546875" style="8" hidden="1" customWidth="1"/>
    <col min="7" max="7" width="96.109375" style="9" customWidth="1"/>
    <col min="8" max="8" width="13.6640625" style="10" customWidth="1"/>
    <col min="9" max="9" width="15.6640625" style="10" customWidth="1"/>
    <col min="10" max="10" width="15.6640625" style="11" customWidth="1"/>
    <col min="11" max="11" width="200" style="9" customWidth="1"/>
    <col min="12" max="12" width="25.5546875" style="10" customWidth="1"/>
    <col min="13" max="13" width="7.6640625" style="10" customWidth="1"/>
    <col min="14" max="14" width="10.33203125" style="10" customWidth="1"/>
    <col min="15" max="15" width="9.44140625" style="10" customWidth="1"/>
    <col min="16" max="16" width="13.44140625" style="10" customWidth="1"/>
    <col min="17" max="17" width="8.6640625" style="77" customWidth="1"/>
    <col min="18" max="18" width="17.6640625" style="7" customWidth="1"/>
    <col min="19" max="19" width="10.5546875" style="78" customWidth="1"/>
    <col min="20" max="20" width="21.33203125" style="7" customWidth="1"/>
    <col min="21" max="21" width="12.44140625" style="78"/>
    <col min="22" max="22" width="20.44140625" style="7" customWidth="1"/>
    <col min="23" max="23" width="12.44140625" style="79"/>
    <col min="24" max="24" width="18.5546875" style="7" customWidth="1"/>
    <col min="25" max="28" width="11.5546875" style="7" customWidth="1"/>
    <col min="29" max="30" width="12.33203125" customWidth="1"/>
    <col min="31" max="16384" width="12.44140625" style="7"/>
  </cols>
  <sheetData>
    <row r="1" spans="2:24" ht="45" customHeight="1" x14ac:dyDescent="0.5">
      <c r="M1" s="61">
        <v>6</v>
      </c>
      <c r="N1" s="61" t="s">
        <v>1676</v>
      </c>
      <c r="O1" s="61">
        <f>SUM(O2:O1150)</f>
        <v>37</v>
      </c>
      <c r="P1" s="61" t="s">
        <v>1677</v>
      </c>
      <c r="Q1" s="62">
        <f>SUM(Q2:Q1150)/2</f>
        <v>122</v>
      </c>
      <c r="R1" s="63" t="s">
        <v>1678</v>
      </c>
      <c r="S1" s="62">
        <f>SUM(S2:S1150)/3</f>
        <v>321</v>
      </c>
      <c r="T1" s="63" t="s">
        <v>1679</v>
      </c>
      <c r="U1" s="62">
        <f>SUM(U2:U1150)/2</f>
        <v>291</v>
      </c>
      <c r="V1" s="63" t="s">
        <v>1680</v>
      </c>
      <c r="W1" s="62">
        <f>SUM(W2:W1150)/4</f>
        <v>984</v>
      </c>
      <c r="X1" s="63" t="s">
        <v>1681</v>
      </c>
    </row>
    <row r="2" spans="2:24" ht="45" customHeight="1" x14ac:dyDescent="0.5">
      <c r="B2" s="149">
        <v>1</v>
      </c>
      <c r="G2" s="150" t="s">
        <v>20</v>
      </c>
      <c r="H2" s="151"/>
      <c r="I2" s="152"/>
      <c r="J2" s="152"/>
      <c r="K2" s="153"/>
      <c r="M2" s="64"/>
      <c r="N2" s="64"/>
      <c r="O2" s="64">
        <v>10</v>
      </c>
      <c r="P2" s="64" t="s">
        <v>1677</v>
      </c>
      <c r="Q2" s="65">
        <f>SUM(Q3:Q483)</f>
        <v>45</v>
      </c>
      <c r="R2" s="66" t="s">
        <v>1678</v>
      </c>
      <c r="S2" s="65">
        <f>SUM(S3:S483)/2</f>
        <v>143</v>
      </c>
      <c r="T2" s="66" t="s">
        <v>1679</v>
      </c>
      <c r="U2" s="65">
        <f>SUM(U3:U483)</f>
        <v>107</v>
      </c>
      <c r="V2" s="66" t="s">
        <v>1680</v>
      </c>
      <c r="W2" s="65">
        <f>SUM(W3:W483)/3</f>
        <v>426</v>
      </c>
      <c r="X2" s="66" t="s">
        <v>1681</v>
      </c>
    </row>
    <row r="3" spans="2:24" ht="45" customHeight="1" x14ac:dyDescent="0.5">
      <c r="B3" s="149">
        <v>2</v>
      </c>
      <c r="G3" s="154" t="s">
        <v>2867</v>
      </c>
      <c r="H3" s="155"/>
      <c r="I3" s="156"/>
      <c r="J3" s="157"/>
      <c r="K3" s="157"/>
      <c r="M3" s="67"/>
      <c r="N3" s="67"/>
      <c r="O3" s="67"/>
      <c r="P3" s="67"/>
      <c r="Q3" s="68">
        <v>5</v>
      </c>
      <c r="R3" s="69" t="s">
        <v>1678</v>
      </c>
      <c r="S3" s="70">
        <f>SUM(S4:S91)</f>
        <v>23</v>
      </c>
      <c r="T3" s="69" t="s">
        <v>1679</v>
      </c>
      <c r="U3" s="70">
        <v>21</v>
      </c>
      <c r="V3" s="69" t="s">
        <v>1680</v>
      </c>
      <c r="W3" s="70">
        <f>SUM(W4:W91)/2</f>
        <v>83</v>
      </c>
      <c r="X3" s="69" t="s">
        <v>1681</v>
      </c>
    </row>
    <row r="4" spans="2:24" ht="45" customHeight="1" x14ac:dyDescent="0.5">
      <c r="B4" s="149">
        <v>3</v>
      </c>
      <c r="G4" s="158" t="s">
        <v>2868</v>
      </c>
      <c r="H4" s="159"/>
      <c r="I4" s="159"/>
      <c r="J4" s="158"/>
      <c r="K4" s="158"/>
      <c r="M4" s="71"/>
      <c r="N4" s="71"/>
      <c r="O4" s="71"/>
      <c r="P4" s="71"/>
      <c r="Q4" s="72"/>
      <c r="R4" s="73"/>
      <c r="S4" s="74">
        <v>4</v>
      </c>
      <c r="T4" s="73" t="s">
        <v>1679</v>
      </c>
      <c r="U4" s="74"/>
      <c r="V4" s="73"/>
      <c r="W4" s="75">
        <f>SUM(W5:W16)</f>
        <v>12</v>
      </c>
      <c r="X4" s="73" t="s">
        <v>1681</v>
      </c>
    </row>
    <row r="5" spans="2:24" ht="45" customHeight="1" x14ac:dyDescent="0.5">
      <c r="B5" s="149">
        <v>4</v>
      </c>
      <c r="C5" s="8">
        <v>1</v>
      </c>
      <c r="D5" s="12">
        <v>1.1000000000000001</v>
      </c>
      <c r="E5" s="13" t="s">
        <v>23</v>
      </c>
      <c r="F5" s="13" t="s">
        <v>24</v>
      </c>
      <c r="G5" s="762" t="s">
        <v>2869</v>
      </c>
      <c r="H5" s="160">
        <v>1</v>
      </c>
      <c r="I5" s="161" t="s">
        <v>1682</v>
      </c>
      <c r="J5" s="160">
        <v>100</v>
      </c>
      <c r="K5" s="162" t="s">
        <v>2870</v>
      </c>
      <c r="L5" s="10" t="s">
        <v>26</v>
      </c>
      <c r="W5" s="79">
        <v>1</v>
      </c>
    </row>
    <row r="6" spans="2:24" ht="45" customHeight="1" x14ac:dyDescent="0.5">
      <c r="B6" s="149">
        <v>5</v>
      </c>
      <c r="C6" s="8">
        <v>1</v>
      </c>
      <c r="D6" s="12">
        <v>1.1000000000000001</v>
      </c>
      <c r="E6" s="13" t="s">
        <v>23</v>
      </c>
      <c r="F6" s="13" t="s">
        <v>24</v>
      </c>
      <c r="G6" s="763"/>
      <c r="H6" s="160">
        <f>+H5+1</f>
        <v>2</v>
      </c>
      <c r="I6" s="161" t="s">
        <v>1683</v>
      </c>
      <c r="J6" s="160">
        <v>1</v>
      </c>
      <c r="K6" s="162" t="s">
        <v>27</v>
      </c>
      <c r="L6" s="10" t="s">
        <v>26</v>
      </c>
      <c r="W6" s="79">
        <v>1</v>
      </c>
    </row>
    <row r="7" spans="2:24" ht="45" customHeight="1" x14ac:dyDescent="0.5">
      <c r="B7" s="149">
        <v>6</v>
      </c>
      <c r="C7" s="8">
        <v>1</v>
      </c>
      <c r="D7" s="12">
        <v>1.1000000000000001</v>
      </c>
      <c r="E7" s="13" t="s">
        <v>23</v>
      </c>
      <c r="F7" s="13" t="s">
        <v>24</v>
      </c>
      <c r="G7" s="764"/>
      <c r="H7" s="160">
        <f t="shared" ref="H7:H16" si="0">+H6+1</f>
        <v>3</v>
      </c>
      <c r="I7" s="161" t="s">
        <v>1684</v>
      </c>
      <c r="J7" s="160">
        <v>80</v>
      </c>
      <c r="K7" s="162" t="s">
        <v>28</v>
      </c>
      <c r="L7" s="10" t="s">
        <v>26</v>
      </c>
      <c r="W7" s="79">
        <v>1</v>
      </c>
    </row>
    <row r="8" spans="2:24" ht="45" customHeight="1" x14ac:dyDescent="0.5">
      <c r="B8" s="149">
        <v>7</v>
      </c>
      <c r="C8" s="8">
        <v>1</v>
      </c>
      <c r="D8" s="12">
        <v>1.1000000000000001</v>
      </c>
      <c r="E8" s="13" t="s">
        <v>23</v>
      </c>
      <c r="F8" s="8" t="s">
        <v>29</v>
      </c>
      <c r="G8" s="759" t="s">
        <v>2871</v>
      </c>
      <c r="H8" s="76">
        <f t="shared" si="0"/>
        <v>4</v>
      </c>
      <c r="I8" s="161" t="s">
        <v>1685</v>
      </c>
      <c r="J8" s="76">
        <v>100</v>
      </c>
      <c r="K8" s="163" t="s">
        <v>2872</v>
      </c>
      <c r="L8" s="10" t="s">
        <v>26</v>
      </c>
      <c r="W8" s="79">
        <v>1</v>
      </c>
    </row>
    <row r="9" spans="2:24" ht="45" customHeight="1" x14ac:dyDescent="0.5">
      <c r="B9" s="149">
        <v>8</v>
      </c>
      <c r="C9" s="8">
        <v>1</v>
      </c>
      <c r="D9" s="12">
        <v>1.1000000000000001</v>
      </c>
      <c r="E9" s="13" t="s">
        <v>23</v>
      </c>
      <c r="F9" s="8" t="s">
        <v>29</v>
      </c>
      <c r="G9" s="761"/>
      <c r="H9" s="76">
        <f t="shared" si="0"/>
        <v>5</v>
      </c>
      <c r="I9" s="161" t="s">
        <v>1686</v>
      </c>
      <c r="J9" s="76">
        <v>100</v>
      </c>
      <c r="K9" s="163" t="s">
        <v>31</v>
      </c>
      <c r="L9" s="10" t="s">
        <v>26</v>
      </c>
      <c r="W9" s="79">
        <v>1</v>
      </c>
    </row>
    <row r="10" spans="2:24" ht="45" customHeight="1" x14ac:dyDescent="0.5">
      <c r="B10" s="149">
        <v>9</v>
      </c>
      <c r="C10" s="8">
        <v>1</v>
      </c>
      <c r="D10" s="12">
        <v>1.1000000000000001</v>
      </c>
      <c r="E10" s="13" t="s">
        <v>23</v>
      </c>
      <c r="F10" s="13" t="s">
        <v>32</v>
      </c>
      <c r="G10" s="762" t="s">
        <v>2873</v>
      </c>
      <c r="H10" s="160">
        <f t="shared" si="0"/>
        <v>6</v>
      </c>
      <c r="I10" s="161" t="s">
        <v>1687</v>
      </c>
      <c r="J10" s="160">
        <v>100</v>
      </c>
      <c r="K10" s="162" t="s">
        <v>2874</v>
      </c>
      <c r="L10" s="10" t="s">
        <v>26</v>
      </c>
      <c r="W10" s="79">
        <v>1</v>
      </c>
    </row>
    <row r="11" spans="2:24" ht="45" customHeight="1" x14ac:dyDescent="0.5">
      <c r="B11" s="149">
        <v>10</v>
      </c>
      <c r="C11" s="8">
        <v>1</v>
      </c>
      <c r="D11" s="12">
        <v>1.1000000000000001</v>
      </c>
      <c r="E11" s="13" t="s">
        <v>23</v>
      </c>
      <c r="F11" s="13" t="s">
        <v>32</v>
      </c>
      <c r="G11" s="764"/>
      <c r="H11" s="160">
        <f t="shared" si="0"/>
        <v>7</v>
      </c>
      <c r="I11" s="161" t="s">
        <v>1688</v>
      </c>
      <c r="J11" s="160">
        <v>100</v>
      </c>
      <c r="K11" s="162" t="s">
        <v>2875</v>
      </c>
      <c r="L11" s="10" t="s">
        <v>26</v>
      </c>
      <c r="W11" s="79">
        <v>1</v>
      </c>
    </row>
    <row r="12" spans="2:24" ht="45" customHeight="1" x14ac:dyDescent="0.5">
      <c r="B12" s="149">
        <v>11</v>
      </c>
      <c r="C12" s="8">
        <v>1</v>
      </c>
      <c r="D12" s="12">
        <v>1.1000000000000001</v>
      </c>
      <c r="E12" s="13" t="s">
        <v>23</v>
      </c>
      <c r="F12" s="8" t="s">
        <v>34</v>
      </c>
      <c r="G12" s="759" t="s">
        <v>2876</v>
      </c>
      <c r="H12" s="76">
        <f t="shared" si="0"/>
        <v>8</v>
      </c>
      <c r="I12" s="161" t="s">
        <v>1689</v>
      </c>
      <c r="J12" s="76">
        <v>100</v>
      </c>
      <c r="K12" s="163" t="s">
        <v>2877</v>
      </c>
      <c r="L12" s="10" t="s">
        <v>26</v>
      </c>
      <c r="W12" s="79">
        <v>1</v>
      </c>
    </row>
    <row r="13" spans="2:24" ht="45" customHeight="1" x14ac:dyDescent="0.5">
      <c r="B13" s="149">
        <v>12</v>
      </c>
      <c r="C13" s="8">
        <v>1</v>
      </c>
      <c r="D13" s="12">
        <v>1.1000000000000001</v>
      </c>
      <c r="E13" s="13" t="s">
        <v>23</v>
      </c>
      <c r="F13" s="8" t="s">
        <v>34</v>
      </c>
      <c r="G13" s="760"/>
      <c r="H13" s="76">
        <f t="shared" si="0"/>
        <v>9</v>
      </c>
      <c r="I13" s="161" t="s">
        <v>1690</v>
      </c>
      <c r="J13" s="76">
        <v>50</v>
      </c>
      <c r="K13" s="163" t="s">
        <v>2878</v>
      </c>
      <c r="L13" s="10" t="s">
        <v>26</v>
      </c>
      <c r="W13" s="79">
        <v>1</v>
      </c>
    </row>
    <row r="14" spans="2:24" ht="45" customHeight="1" x14ac:dyDescent="0.5">
      <c r="B14" s="149">
        <v>13</v>
      </c>
      <c r="C14" s="8">
        <v>1</v>
      </c>
      <c r="D14" s="12">
        <v>1.1000000000000001</v>
      </c>
      <c r="E14" s="13" t="s">
        <v>23</v>
      </c>
      <c r="F14" s="8" t="s">
        <v>34</v>
      </c>
      <c r="G14" s="760"/>
      <c r="H14" s="76">
        <f t="shared" si="0"/>
        <v>10</v>
      </c>
      <c r="I14" s="161" t="s">
        <v>1691</v>
      </c>
      <c r="J14" s="76">
        <v>100</v>
      </c>
      <c r="K14" s="163" t="s">
        <v>36</v>
      </c>
      <c r="L14" s="10" t="s">
        <v>26</v>
      </c>
      <c r="W14" s="79">
        <v>1</v>
      </c>
    </row>
    <row r="15" spans="2:24" ht="45" customHeight="1" x14ac:dyDescent="0.5">
      <c r="B15" s="149">
        <v>14</v>
      </c>
      <c r="C15" s="8">
        <v>1</v>
      </c>
      <c r="D15" s="12">
        <v>1.1000000000000001</v>
      </c>
      <c r="E15" s="13" t="s">
        <v>23</v>
      </c>
      <c r="F15" s="8" t="s">
        <v>34</v>
      </c>
      <c r="G15" s="760"/>
      <c r="H15" s="76">
        <f t="shared" si="0"/>
        <v>11</v>
      </c>
      <c r="I15" s="161" t="s">
        <v>1692</v>
      </c>
      <c r="J15" s="76">
        <v>50</v>
      </c>
      <c r="K15" s="163" t="s">
        <v>2879</v>
      </c>
      <c r="L15" s="10" t="s">
        <v>26</v>
      </c>
      <c r="W15" s="79">
        <v>1</v>
      </c>
    </row>
    <row r="16" spans="2:24" ht="45" customHeight="1" x14ac:dyDescent="0.5">
      <c r="B16" s="149">
        <v>15</v>
      </c>
      <c r="C16" s="8">
        <v>1</v>
      </c>
      <c r="D16" s="12">
        <v>1.1000000000000001</v>
      </c>
      <c r="E16" s="13" t="s">
        <v>23</v>
      </c>
      <c r="F16" s="8" t="s">
        <v>34</v>
      </c>
      <c r="G16" s="761"/>
      <c r="H16" s="76">
        <f t="shared" si="0"/>
        <v>12</v>
      </c>
      <c r="I16" s="161" t="s">
        <v>1693</v>
      </c>
      <c r="J16" s="76">
        <v>100</v>
      </c>
      <c r="K16" s="163" t="s">
        <v>37</v>
      </c>
      <c r="L16" s="10" t="s">
        <v>26</v>
      </c>
      <c r="W16" s="79">
        <v>1</v>
      </c>
    </row>
    <row r="17" spans="2:24" ht="45" customHeight="1" x14ac:dyDescent="0.5">
      <c r="B17" s="149">
        <v>16</v>
      </c>
      <c r="G17" s="158" t="s">
        <v>2880</v>
      </c>
      <c r="H17" s="159"/>
      <c r="I17" s="159"/>
      <c r="J17" s="158"/>
      <c r="K17" s="158"/>
      <c r="M17" s="71"/>
      <c r="N17" s="71"/>
      <c r="O17" s="71"/>
      <c r="P17" s="71"/>
      <c r="Q17" s="72"/>
      <c r="R17" s="73"/>
      <c r="S17" s="74">
        <v>4</v>
      </c>
      <c r="T17" s="73" t="s">
        <v>1679</v>
      </c>
      <c r="U17" s="74"/>
      <c r="V17" s="73"/>
      <c r="W17" s="75">
        <f>SUM(W18:W36)</f>
        <v>19</v>
      </c>
      <c r="X17" s="73" t="s">
        <v>1681</v>
      </c>
    </row>
    <row r="18" spans="2:24" ht="45" customHeight="1" x14ac:dyDescent="0.5">
      <c r="B18" s="149">
        <v>17</v>
      </c>
      <c r="C18" s="8">
        <v>1</v>
      </c>
      <c r="D18" s="12">
        <v>1.1000000000000001</v>
      </c>
      <c r="E18" s="14" t="s">
        <v>39</v>
      </c>
      <c r="F18" s="14" t="s">
        <v>40</v>
      </c>
      <c r="G18" s="765" t="s">
        <v>2881</v>
      </c>
      <c r="H18" s="87">
        <f>+H16+1</f>
        <v>13</v>
      </c>
      <c r="I18" s="161" t="s">
        <v>1694</v>
      </c>
      <c r="J18" s="87">
        <v>1</v>
      </c>
      <c r="K18" s="89" t="s">
        <v>42</v>
      </c>
      <c r="L18" s="10" t="s">
        <v>26</v>
      </c>
      <c r="W18" s="79">
        <v>1</v>
      </c>
    </row>
    <row r="19" spans="2:24" ht="45" customHeight="1" x14ac:dyDescent="0.5">
      <c r="B19" s="149">
        <v>18</v>
      </c>
      <c r="C19" s="8">
        <v>1</v>
      </c>
      <c r="D19" s="12">
        <v>1.1000000000000001</v>
      </c>
      <c r="E19" s="14" t="s">
        <v>39</v>
      </c>
      <c r="F19" s="14" t="s">
        <v>40</v>
      </c>
      <c r="G19" s="766"/>
      <c r="H19" s="87">
        <f t="shared" ref="H19:H36" si="1">+H18+1</f>
        <v>14</v>
      </c>
      <c r="I19" s="161" t="s">
        <v>1695</v>
      </c>
      <c r="J19" s="87">
        <v>5</v>
      </c>
      <c r="K19" s="89" t="s">
        <v>43</v>
      </c>
      <c r="L19" s="10" t="s">
        <v>26</v>
      </c>
      <c r="W19" s="79">
        <v>1</v>
      </c>
    </row>
    <row r="20" spans="2:24" ht="45" customHeight="1" x14ac:dyDescent="0.5">
      <c r="B20" s="149">
        <v>19</v>
      </c>
      <c r="C20" s="8">
        <v>1</v>
      </c>
      <c r="D20" s="12">
        <v>1.1000000000000001</v>
      </c>
      <c r="E20" s="14" t="s">
        <v>39</v>
      </c>
      <c r="F20" s="14" t="s">
        <v>40</v>
      </c>
      <c r="G20" s="766"/>
      <c r="H20" s="87">
        <f t="shared" si="1"/>
        <v>15</v>
      </c>
      <c r="I20" s="161" t="s">
        <v>1696</v>
      </c>
      <c r="J20" s="87">
        <v>150</v>
      </c>
      <c r="K20" s="89" t="s">
        <v>2882</v>
      </c>
      <c r="L20" s="10" t="s">
        <v>26</v>
      </c>
      <c r="W20" s="79">
        <v>1</v>
      </c>
    </row>
    <row r="21" spans="2:24" ht="45" customHeight="1" x14ac:dyDescent="0.5">
      <c r="B21" s="149">
        <v>20</v>
      </c>
      <c r="C21" s="8">
        <v>1</v>
      </c>
      <c r="D21" s="12">
        <v>1.1000000000000001</v>
      </c>
      <c r="E21" s="14" t="s">
        <v>39</v>
      </c>
      <c r="F21" s="14" t="s">
        <v>40</v>
      </c>
      <c r="G21" s="766"/>
      <c r="H21" s="87">
        <f t="shared" si="1"/>
        <v>16</v>
      </c>
      <c r="I21" s="161" t="s">
        <v>1697</v>
      </c>
      <c r="J21" s="87">
        <v>100</v>
      </c>
      <c r="K21" s="89" t="s">
        <v>2883</v>
      </c>
      <c r="L21" s="10" t="s">
        <v>26</v>
      </c>
      <c r="W21" s="79">
        <v>1</v>
      </c>
    </row>
    <row r="22" spans="2:24" ht="45" customHeight="1" x14ac:dyDescent="0.5">
      <c r="B22" s="149">
        <v>21</v>
      </c>
      <c r="C22" s="8">
        <v>1</v>
      </c>
      <c r="D22" s="12">
        <v>1.1000000000000001</v>
      </c>
      <c r="E22" s="14" t="s">
        <v>39</v>
      </c>
      <c r="F22" s="14" t="s">
        <v>40</v>
      </c>
      <c r="G22" s="766"/>
      <c r="H22" s="87">
        <f t="shared" si="1"/>
        <v>17</v>
      </c>
      <c r="I22" s="161" t="s">
        <v>1698</v>
      </c>
      <c r="J22" s="87">
        <v>135</v>
      </c>
      <c r="K22" s="89" t="s">
        <v>44</v>
      </c>
      <c r="L22" s="10" t="s">
        <v>26</v>
      </c>
      <c r="W22" s="79">
        <v>1</v>
      </c>
    </row>
    <row r="23" spans="2:24" ht="45" customHeight="1" x14ac:dyDescent="0.5">
      <c r="B23" s="149">
        <v>22</v>
      </c>
      <c r="C23" s="8">
        <v>1</v>
      </c>
      <c r="D23" s="12">
        <v>1.1000000000000001</v>
      </c>
      <c r="E23" s="14" t="s">
        <v>39</v>
      </c>
      <c r="F23" s="14" t="s">
        <v>40</v>
      </c>
      <c r="G23" s="767"/>
      <c r="H23" s="87">
        <f t="shared" si="1"/>
        <v>18</v>
      </c>
      <c r="I23" s="161" t="s">
        <v>1699</v>
      </c>
      <c r="J23" s="87">
        <v>76</v>
      </c>
      <c r="K23" s="89" t="s">
        <v>45</v>
      </c>
      <c r="L23" s="10" t="s">
        <v>26</v>
      </c>
      <c r="W23" s="79">
        <v>1</v>
      </c>
    </row>
    <row r="24" spans="2:24" ht="45" customHeight="1" x14ac:dyDescent="0.5">
      <c r="B24" s="149">
        <v>23</v>
      </c>
      <c r="C24" s="8">
        <v>1</v>
      </c>
      <c r="D24" s="12">
        <v>1.1000000000000001</v>
      </c>
      <c r="E24" s="14" t="s">
        <v>39</v>
      </c>
      <c r="F24" s="8" t="s">
        <v>46</v>
      </c>
      <c r="G24" s="759" t="s">
        <v>2884</v>
      </c>
      <c r="H24" s="76">
        <f t="shared" si="1"/>
        <v>19</v>
      </c>
      <c r="I24" s="161" t="s">
        <v>1700</v>
      </c>
      <c r="J24" s="164">
        <v>10000</v>
      </c>
      <c r="K24" s="163" t="s">
        <v>2885</v>
      </c>
      <c r="L24" s="10" t="s">
        <v>26</v>
      </c>
      <c r="W24" s="79">
        <v>1</v>
      </c>
    </row>
    <row r="25" spans="2:24" ht="45" customHeight="1" x14ac:dyDescent="0.5">
      <c r="B25" s="149">
        <v>24</v>
      </c>
      <c r="C25" s="8">
        <v>1</v>
      </c>
      <c r="D25" s="12">
        <v>1.1000000000000001</v>
      </c>
      <c r="E25" s="14" t="s">
        <v>39</v>
      </c>
      <c r="F25" s="8" t="s">
        <v>46</v>
      </c>
      <c r="G25" s="760"/>
      <c r="H25" s="76">
        <f t="shared" si="1"/>
        <v>20</v>
      </c>
      <c r="I25" s="161" t="s">
        <v>1701</v>
      </c>
      <c r="J25" s="164">
        <v>116000</v>
      </c>
      <c r="K25" s="163" t="s">
        <v>2886</v>
      </c>
      <c r="L25" s="10" t="s">
        <v>26</v>
      </c>
      <c r="W25" s="79">
        <v>1</v>
      </c>
    </row>
    <row r="26" spans="2:24" ht="45" customHeight="1" x14ac:dyDescent="0.5">
      <c r="B26" s="149">
        <v>25</v>
      </c>
      <c r="C26" s="8">
        <v>1</v>
      </c>
      <c r="D26" s="12">
        <v>1.1000000000000001</v>
      </c>
      <c r="E26" s="14" t="s">
        <v>39</v>
      </c>
      <c r="F26" s="8" t="s">
        <v>46</v>
      </c>
      <c r="G26" s="760"/>
      <c r="H26" s="76">
        <f t="shared" si="1"/>
        <v>21</v>
      </c>
      <c r="I26" s="161" t="s">
        <v>1702</v>
      </c>
      <c r="J26" s="164">
        <v>120</v>
      </c>
      <c r="K26" s="163" t="s">
        <v>48</v>
      </c>
      <c r="L26" s="10" t="s">
        <v>26</v>
      </c>
      <c r="W26" s="79">
        <v>1</v>
      </c>
    </row>
    <row r="27" spans="2:24" ht="45" customHeight="1" x14ac:dyDescent="0.5">
      <c r="B27" s="149">
        <v>26</v>
      </c>
      <c r="C27" s="8">
        <v>1</v>
      </c>
      <c r="D27" s="12">
        <v>1.1000000000000001</v>
      </c>
      <c r="E27" s="14" t="s">
        <v>39</v>
      </c>
      <c r="F27" s="8" t="s">
        <v>46</v>
      </c>
      <c r="G27" s="761"/>
      <c r="H27" s="76">
        <f t="shared" si="1"/>
        <v>22</v>
      </c>
      <c r="I27" s="161" t="s">
        <v>1703</v>
      </c>
      <c r="J27" s="164">
        <v>1300</v>
      </c>
      <c r="K27" s="163" t="s">
        <v>49</v>
      </c>
      <c r="L27" s="10" t="s">
        <v>26</v>
      </c>
      <c r="W27" s="79">
        <v>1</v>
      </c>
    </row>
    <row r="28" spans="2:24" ht="45" customHeight="1" x14ac:dyDescent="0.5">
      <c r="B28" s="149">
        <v>27</v>
      </c>
      <c r="C28" s="8">
        <v>1</v>
      </c>
      <c r="D28" s="12">
        <v>1.1000000000000001</v>
      </c>
      <c r="E28" s="14" t="s">
        <v>39</v>
      </c>
      <c r="F28" s="14" t="s">
        <v>50</v>
      </c>
      <c r="G28" s="765" t="s">
        <v>2887</v>
      </c>
      <c r="H28" s="87">
        <f t="shared" si="1"/>
        <v>23</v>
      </c>
      <c r="I28" s="161" t="s">
        <v>1704</v>
      </c>
      <c r="J28" s="165">
        <v>1</v>
      </c>
      <c r="K28" s="89" t="s">
        <v>52</v>
      </c>
      <c r="L28" s="10" t="s">
        <v>26</v>
      </c>
      <c r="W28" s="79">
        <v>1</v>
      </c>
    </row>
    <row r="29" spans="2:24" ht="45" customHeight="1" x14ac:dyDescent="0.5">
      <c r="B29" s="149">
        <v>28</v>
      </c>
      <c r="C29" s="8">
        <v>1</v>
      </c>
      <c r="D29" s="12">
        <v>1.1000000000000001</v>
      </c>
      <c r="E29" s="14" t="s">
        <v>39</v>
      </c>
      <c r="F29" s="14" t="s">
        <v>50</v>
      </c>
      <c r="G29" s="766"/>
      <c r="H29" s="87">
        <f t="shared" si="1"/>
        <v>24</v>
      </c>
      <c r="I29" s="161" t="s">
        <v>1705</v>
      </c>
      <c r="J29" s="165">
        <v>1</v>
      </c>
      <c r="K29" s="89" t="s">
        <v>53</v>
      </c>
      <c r="L29" s="10" t="s">
        <v>26</v>
      </c>
      <c r="W29" s="79">
        <v>1</v>
      </c>
    </row>
    <row r="30" spans="2:24" ht="45" customHeight="1" x14ac:dyDescent="0.5">
      <c r="B30" s="149">
        <v>29</v>
      </c>
      <c r="C30" s="8">
        <v>1</v>
      </c>
      <c r="D30" s="12">
        <v>1.1000000000000001</v>
      </c>
      <c r="E30" s="14" t="s">
        <v>39</v>
      </c>
      <c r="F30" s="14" t="s">
        <v>50</v>
      </c>
      <c r="G30" s="767"/>
      <c r="H30" s="87">
        <f t="shared" si="1"/>
        <v>25</v>
      </c>
      <c r="I30" s="161" t="s">
        <v>1706</v>
      </c>
      <c r="J30" s="165">
        <v>1</v>
      </c>
      <c r="K30" s="89" t="s">
        <v>54</v>
      </c>
      <c r="L30" s="10" t="s">
        <v>26</v>
      </c>
      <c r="W30" s="79">
        <v>1</v>
      </c>
    </row>
    <row r="31" spans="2:24" ht="45" customHeight="1" x14ac:dyDescent="0.5">
      <c r="B31" s="149">
        <v>30</v>
      </c>
      <c r="C31" s="8">
        <v>1</v>
      </c>
      <c r="D31" s="12">
        <v>1.1000000000000001</v>
      </c>
      <c r="E31" s="14" t="s">
        <v>39</v>
      </c>
      <c r="F31" s="8" t="s">
        <v>55</v>
      </c>
      <c r="G31" s="759" t="s">
        <v>2888</v>
      </c>
      <c r="H31" s="76">
        <f t="shared" si="1"/>
        <v>26</v>
      </c>
      <c r="I31" s="80" t="s">
        <v>1707</v>
      </c>
      <c r="J31" s="164">
        <v>6500</v>
      </c>
      <c r="K31" s="163" t="s">
        <v>57</v>
      </c>
      <c r="L31" s="10" t="s">
        <v>26</v>
      </c>
      <c r="W31" s="79">
        <v>1</v>
      </c>
    </row>
    <row r="32" spans="2:24" ht="45" customHeight="1" x14ac:dyDescent="0.5">
      <c r="B32" s="149">
        <v>31</v>
      </c>
      <c r="C32" s="8">
        <v>1</v>
      </c>
      <c r="D32" s="12">
        <v>1.1000000000000001</v>
      </c>
      <c r="E32" s="14" t="s">
        <v>39</v>
      </c>
      <c r="F32" s="8" t="s">
        <v>55</v>
      </c>
      <c r="G32" s="760"/>
      <c r="H32" s="76">
        <f t="shared" si="1"/>
        <v>27</v>
      </c>
      <c r="I32" s="80" t="s">
        <v>1708</v>
      </c>
      <c r="J32" s="164">
        <v>1900</v>
      </c>
      <c r="K32" s="163" t="s">
        <v>58</v>
      </c>
      <c r="L32" s="10" t="s">
        <v>26</v>
      </c>
      <c r="W32" s="79">
        <v>1</v>
      </c>
    </row>
    <row r="33" spans="2:24" ht="45" customHeight="1" x14ac:dyDescent="0.5">
      <c r="B33" s="149">
        <v>32</v>
      </c>
      <c r="C33" s="8">
        <v>1</v>
      </c>
      <c r="D33" s="12">
        <v>1.1000000000000001</v>
      </c>
      <c r="E33" s="14" t="s">
        <v>39</v>
      </c>
      <c r="F33" s="8" t="s">
        <v>55</v>
      </c>
      <c r="G33" s="760"/>
      <c r="H33" s="76">
        <f t="shared" si="1"/>
        <v>28</v>
      </c>
      <c r="I33" s="80" t="s">
        <v>1709</v>
      </c>
      <c r="J33" s="164">
        <v>6500</v>
      </c>
      <c r="K33" s="163" t="s">
        <v>59</v>
      </c>
      <c r="L33" s="10" t="s">
        <v>26</v>
      </c>
      <c r="W33" s="79">
        <v>1</v>
      </c>
    </row>
    <row r="34" spans="2:24" ht="45" customHeight="1" x14ac:dyDescent="0.5">
      <c r="B34" s="149">
        <v>33</v>
      </c>
      <c r="C34" s="8">
        <v>1</v>
      </c>
      <c r="D34" s="12">
        <v>1.1000000000000001</v>
      </c>
      <c r="E34" s="14" t="s">
        <v>39</v>
      </c>
      <c r="F34" s="8" t="s">
        <v>55</v>
      </c>
      <c r="G34" s="760"/>
      <c r="H34" s="76">
        <f t="shared" si="1"/>
        <v>29</v>
      </c>
      <c r="I34" s="80" t="s">
        <v>1710</v>
      </c>
      <c r="J34" s="164">
        <v>800</v>
      </c>
      <c r="K34" s="163" t="s">
        <v>60</v>
      </c>
      <c r="L34" s="10" t="s">
        <v>26</v>
      </c>
      <c r="W34" s="79">
        <v>1</v>
      </c>
    </row>
    <row r="35" spans="2:24" ht="45" customHeight="1" x14ac:dyDescent="0.5">
      <c r="B35" s="149">
        <v>34</v>
      </c>
      <c r="C35" s="8">
        <v>1</v>
      </c>
      <c r="D35" s="12">
        <v>1.1000000000000001</v>
      </c>
      <c r="E35" s="14" t="s">
        <v>39</v>
      </c>
      <c r="F35" s="8" t="s">
        <v>55</v>
      </c>
      <c r="G35" s="760"/>
      <c r="H35" s="76">
        <f t="shared" si="1"/>
        <v>30</v>
      </c>
      <c r="I35" s="80" t="s">
        <v>1711</v>
      </c>
      <c r="J35" s="164">
        <v>100</v>
      </c>
      <c r="K35" s="163" t="s">
        <v>61</v>
      </c>
      <c r="L35" s="10" t="s">
        <v>26</v>
      </c>
      <c r="W35" s="79">
        <v>1</v>
      </c>
    </row>
    <row r="36" spans="2:24" ht="45" customHeight="1" x14ac:dyDescent="0.5">
      <c r="B36" s="149">
        <v>35</v>
      </c>
      <c r="C36" s="8">
        <v>1</v>
      </c>
      <c r="D36" s="12">
        <v>1.1000000000000001</v>
      </c>
      <c r="E36" s="14" t="s">
        <v>39</v>
      </c>
      <c r="F36" s="8" t="s">
        <v>55</v>
      </c>
      <c r="G36" s="761"/>
      <c r="H36" s="76">
        <f t="shared" si="1"/>
        <v>31</v>
      </c>
      <c r="I36" s="80" t="s">
        <v>1712</v>
      </c>
      <c r="J36" s="164">
        <v>100</v>
      </c>
      <c r="K36" s="163" t="s">
        <v>62</v>
      </c>
      <c r="L36" s="10" t="s">
        <v>26</v>
      </c>
      <c r="W36" s="79">
        <v>1</v>
      </c>
    </row>
    <row r="37" spans="2:24" ht="45" customHeight="1" x14ac:dyDescent="0.5">
      <c r="B37" s="149">
        <v>36</v>
      </c>
      <c r="G37" s="158" t="s">
        <v>2889</v>
      </c>
      <c r="H37" s="159"/>
      <c r="I37" s="159"/>
      <c r="J37" s="158"/>
      <c r="K37" s="158"/>
      <c r="M37" s="71"/>
      <c r="N37" s="71"/>
      <c r="O37" s="71"/>
      <c r="P37" s="71"/>
      <c r="Q37" s="72"/>
      <c r="R37" s="73"/>
      <c r="S37" s="74">
        <v>9</v>
      </c>
      <c r="T37" s="73" t="s">
        <v>1679</v>
      </c>
      <c r="U37" s="74"/>
      <c r="V37" s="73"/>
      <c r="W37" s="75">
        <f>SUM(W38:W67)</f>
        <v>30</v>
      </c>
      <c r="X37" s="73" t="s">
        <v>1681</v>
      </c>
    </row>
    <row r="38" spans="2:24" ht="45" customHeight="1" x14ac:dyDescent="0.5">
      <c r="B38" s="149">
        <v>37</v>
      </c>
      <c r="C38" s="8">
        <v>1</v>
      </c>
      <c r="D38" s="12">
        <v>1.1000000000000001</v>
      </c>
      <c r="E38" s="13" t="s">
        <v>64</v>
      </c>
      <c r="F38" s="13" t="s">
        <v>65</v>
      </c>
      <c r="G38" s="762" t="s">
        <v>2890</v>
      </c>
      <c r="H38" s="160">
        <f>+H36+1</f>
        <v>32</v>
      </c>
      <c r="I38" s="80" t="s">
        <v>1713</v>
      </c>
      <c r="J38" s="166">
        <v>3</v>
      </c>
      <c r="K38" s="162" t="s">
        <v>66</v>
      </c>
      <c r="L38" s="10" t="s">
        <v>26</v>
      </c>
      <c r="W38" s="79">
        <v>1</v>
      </c>
    </row>
    <row r="39" spans="2:24" ht="45" customHeight="1" x14ac:dyDescent="0.5">
      <c r="B39" s="149">
        <v>38</v>
      </c>
      <c r="C39" s="8">
        <v>1</v>
      </c>
      <c r="D39" s="12">
        <v>1.1000000000000001</v>
      </c>
      <c r="E39" s="13" t="s">
        <v>64</v>
      </c>
      <c r="F39" s="13" t="s">
        <v>65</v>
      </c>
      <c r="G39" s="763"/>
      <c r="H39" s="160">
        <f t="shared" ref="H39:H67" si="2">+H38+1</f>
        <v>33</v>
      </c>
      <c r="I39" s="80" t="s">
        <v>1714</v>
      </c>
      <c r="J39" s="166">
        <v>4</v>
      </c>
      <c r="K39" s="162" t="s">
        <v>2891</v>
      </c>
      <c r="L39" s="10" t="s">
        <v>26</v>
      </c>
      <c r="W39" s="79">
        <v>1</v>
      </c>
    </row>
    <row r="40" spans="2:24" ht="45" customHeight="1" x14ac:dyDescent="0.5">
      <c r="B40" s="149">
        <v>39</v>
      </c>
      <c r="C40" s="8">
        <v>1</v>
      </c>
      <c r="D40" s="12">
        <v>1.1000000000000001</v>
      </c>
      <c r="E40" s="13" t="s">
        <v>64</v>
      </c>
      <c r="F40" s="13" t="s">
        <v>65</v>
      </c>
      <c r="G40" s="763"/>
      <c r="H40" s="160">
        <f t="shared" si="2"/>
        <v>34</v>
      </c>
      <c r="I40" s="80" t="s">
        <v>1715</v>
      </c>
      <c r="J40" s="166">
        <v>500</v>
      </c>
      <c r="K40" s="162" t="s">
        <v>67</v>
      </c>
      <c r="L40" s="10" t="s">
        <v>26</v>
      </c>
      <c r="W40" s="79">
        <v>1</v>
      </c>
    </row>
    <row r="41" spans="2:24" ht="45" customHeight="1" x14ac:dyDescent="0.5">
      <c r="B41" s="149">
        <v>40</v>
      </c>
      <c r="C41" s="8">
        <v>1</v>
      </c>
      <c r="D41" s="12">
        <v>1.1000000000000001</v>
      </c>
      <c r="E41" s="13" t="s">
        <v>64</v>
      </c>
      <c r="F41" s="13" t="s">
        <v>65</v>
      </c>
      <c r="G41" s="763"/>
      <c r="H41" s="160">
        <f t="shared" si="2"/>
        <v>35</v>
      </c>
      <c r="I41" s="80" t="s">
        <v>1716</v>
      </c>
      <c r="J41" s="166">
        <v>3000</v>
      </c>
      <c r="K41" s="162" t="s">
        <v>2892</v>
      </c>
      <c r="L41" s="10" t="s">
        <v>26</v>
      </c>
      <c r="W41" s="79">
        <v>1</v>
      </c>
    </row>
    <row r="42" spans="2:24" ht="45" customHeight="1" x14ac:dyDescent="0.5">
      <c r="B42" s="149">
        <v>41</v>
      </c>
      <c r="C42" s="8">
        <v>1</v>
      </c>
      <c r="D42" s="12">
        <v>1.1000000000000001</v>
      </c>
      <c r="E42" s="13" t="s">
        <v>64</v>
      </c>
      <c r="F42" s="13" t="s">
        <v>65</v>
      </c>
      <c r="G42" s="764"/>
      <c r="H42" s="160">
        <f t="shared" si="2"/>
        <v>36</v>
      </c>
      <c r="I42" s="80" t="s">
        <v>1717</v>
      </c>
      <c r="J42" s="166">
        <v>70</v>
      </c>
      <c r="K42" s="162" t="s">
        <v>68</v>
      </c>
      <c r="L42" s="10" t="s">
        <v>26</v>
      </c>
      <c r="W42" s="79">
        <v>1</v>
      </c>
    </row>
    <row r="43" spans="2:24" ht="45" customHeight="1" x14ac:dyDescent="0.5">
      <c r="B43" s="149">
        <v>42</v>
      </c>
      <c r="C43" s="8">
        <v>1</v>
      </c>
      <c r="D43" s="12">
        <v>1.1000000000000001</v>
      </c>
      <c r="E43" s="13" t="s">
        <v>64</v>
      </c>
      <c r="F43" s="8" t="s">
        <v>69</v>
      </c>
      <c r="G43" s="759" t="s">
        <v>2893</v>
      </c>
      <c r="H43" s="76">
        <f t="shared" si="2"/>
        <v>37</v>
      </c>
      <c r="I43" s="80" t="s">
        <v>1718</v>
      </c>
      <c r="J43" s="164">
        <v>100</v>
      </c>
      <c r="K43" s="163" t="s">
        <v>71</v>
      </c>
      <c r="L43" s="10" t="s">
        <v>26</v>
      </c>
      <c r="W43" s="79">
        <v>1</v>
      </c>
    </row>
    <row r="44" spans="2:24" ht="45" customHeight="1" x14ac:dyDescent="0.5">
      <c r="B44" s="149">
        <v>43</v>
      </c>
      <c r="C44" s="8">
        <v>1</v>
      </c>
      <c r="D44" s="12">
        <v>1.1000000000000001</v>
      </c>
      <c r="E44" s="13" t="s">
        <v>64</v>
      </c>
      <c r="F44" s="8" t="s">
        <v>69</v>
      </c>
      <c r="G44" s="761"/>
      <c r="H44" s="76">
        <f t="shared" si="2"/>
        <v>38</v>
      </c>
      <c r="I44" s="80" t="s">
        <v>1719</v>
      </c>
      <c r="J44" s="164">
        <v>100</v>
      </c>
      <c r="K44" s="163" t="s">
        <v>72</v>
      </c>
      <c r="L44" s="10" t="s">
        <v>26</v>
      </c>
      <c r="W44" s="79">
        <v>1</v>
      </c>
    </row>
    <row r="45" spans="2:24" ht="45" customHeight="1" x14ac:dyDescent="0.5">
      <c r="B45" s="149">
        <v>44</v>
      </c>
      <c r="C45" s="8">
        <v>1</v>
      </c>
      <c r="D45" s="12">
        <v>1.1000000000000001</v>
      </c>
      <c r="E45" s="13" t="s">
        <v>64</v>
      </c>
      <c r="F45" s="13" t="s">
        <v>73</v>
      </c>
      <c r="G45" s="762" t="s">
        <v>2894</v>
      </c>
      <c r="H45" s="160">
        <f t="shared" si="2"/>
        <v>39</v>
      </c>
      <c r="I45" s="80" t="s">
        <v>1720</v>
      </c>
      <c r="J45" s="166">
        <v>100</v>
      </c>
      <c r="K45" s="162" t="s">
        <v>75</v>
      </c>
      <c r="L45" s="10" t="s">
        <v>26</v>
      </c>
      <c r="W45" s="79">
        <v>1</v>
      </c>
    </row>
    <row r="46" spans="2:24" ht="45" customHeight="1" x14ac:dyDescent="0.5">
      <c r="B46" s="149">
        <v>45</v>
      </c>
      <c r="C46" s="8">
        <v>1</v>
      </c>
      <c r="D46" s="12">
        <v>1.1000000000000001</v>
      </c>
      <c r="E46" s="13" t="s">
        <v>64</v>
      </c>
      <c r="F46" s="13" t="s">
        <v>73</v>
      </c>
      <c r="G46" s="763"/>
      <c r="H46" s="160">
        <f t="shared" si="2"/>
        <v>40</v>
      </c>
      <c r="I46" s="80" t="s">
        <v>1721</v>
      </c>
      <c r="J46" s="166">
        <v>150</v>
      </c>
      <c r="K46" s="162" t="s">
        <v>76</v>
      </c>
      <c r="L46" s="10" t="s">
        <v>26</v>
      </c>
      <c r="W46" s="79">
        <v>1</v>
      </c>
    </row>
    <row r="47" spans="2:24" ht="45" customHeight="1" x14ac:dyDescent="0.5">
      <c r="B47" s="149">
        <v>46</v>
      </c>
      <c r="C47" s="8">
        <v>1</v>
      </c>
      <c r="D47" s="12">
        <v>1.1000000000000001</v>
      </c>
      <c r="E47" s="13" t="s">
        <v>64</v>
      </c>
      <c r="F47" s="13" t="s">
        <v>73</v>
      </c>
      <c r="G47" s="763"/>
      <c r="H47" s="160">
        <f t="shared" si="2"/>
        <v>41</v>
      </c>
      <c r="I47" s="80" t="s">
        <v>1722</v>
      </c>
      <c r="J47" s="166">
        <v>3</v>
      </c>
      <c r="K47" s="162" t="s">
        <v>77</v>
      </c>
      <c r="L47" s="10" t="s">
        <v>26</v>
      </c>
      <c r="W47" s="79">
        <v>1</v>
      </c>
    </row>
    <row r="48" spans="2:24" ht="45" customHeight="1" x14ac:dyDescent="0.5">
      <c r="B48" s="149">
        <v>47</v>
      </c>
      <c r="C48" s="8">
        <v>1</v>
      </c>
      <c r="D48" s="12">
        <v>1.1000000000000001</v>
      </c>
      <c r="E48" s="13" t="s">
        <v>64</v>
      </c>
      <c r="F48" s="13" t="s">
        <v>73</v>
      </c>
      <c r="G48" s="763"/>
      <c r="H48" s="160">
        <f t="shared" si="2"/>
        <v>42</v>
      </c>
      <c r="I48" s="80" t="s">
        <v>1723</v>
      </c>
      <c r="J48" s="166">
        <v>150</v>
      </c>
      <c r="K48" s="162" t="s">
        <v>78</v>
      </c>
      <c r="L48" s="10" t="s">
        <v>26</v>
      </c>
      <c r="W48" s="79">
        <v>1</v>
      </c>
    </row>
    <row r="49" spans="2:23" ht="45" customHeight="1" x14ac:dyDescent="0.5">
      <c r="B49" s="149">
        <v>48</v>
      </c>
      <c r="C49" s="8">
        <v>1</v>
      </c>
      <c r="D49" s="12">
        <v>1.1000000000000001</v>
      </c>
      <c r="E49" s="13" t="s">
        <v>64</v>
      </c>
      <c r="F49" s="13" t="s">
        <v>73</v>
      </c>
      <c r="G49" s="764"/>
      <c r="H49" s="160">
        <f t="shared" si="2"/>
        <v>43</v>
      </c>
      <c r="I49" s="80" t="s">
        <v>1724</v>
      </c>
      <c r="J49" s="166">
        <v>102</v>
      </c>
      <c r="K49" s="162" t="s">
        <v>79</v>
      </c>
      <c r="L49" s="10" t="s">
        <v>26</v>
      </c>
      <c r="W49" s="79">
        <v>1</v>
      </c>
    </row>
    <row r="50" spans="2:23" ht="45" customHeight="1" x14ac:dyDescent="0.5">
      <c r="B50" s="149">
        <v>49</v>
      </c>
      <c r="C50" s="8">
        <v>1</v>
      </c>
      <c r="D50" s="12">
        <v>1.1000000000000001</v>
      </c>
      <c r="E50" s="13" t="s">
        <v>64</v>
      </c>
      <c r="F50" s="8" t="s">
        <v>80</v>
      </c>
      <c r="G50" s="759" t="s">
        <v>2895</v>
      </c>
      <c r="H50" s="76">
        <f t="shared" si="2"/>
        <v>44</v>
      </c>
      <c r="I50" s="80" t="s">
        <v>1725</v>
      </c>
      <c r="J50" s="164">
        <v>150</v>
      </c>
      <c r="K50" s="163" t="s">
        <v>82</v>
      </c>
      <c r="L50" s="10" t="s">
        <v>26</v>
      </c>
      <c r="W50" s="79">
        <v>1</v>
      </c>
    </row>
    <row r="51" spans="2:23" ht="45" customHeight="1" x14ac:dyDescent="0.5">
      <c r="B51" s="149">
        <v>50</v>
      </c>
      <c r="C51" s="8">
        <v>1</v>
      </c>
      <c r="D51" s="12">
        <v>1.1000000000000001</v>
      </c>
      <c r="E51" s="13" t="s">
        <v>64</v>
      </c>
      <c r="F51" s="8" t="s">
        <v>80</v>
      </c>
      <c r="G51" s="760"/>
      <c r="H51" s="76">
        <f t="shared" si="2"/>
        <v>45</v>
      </c>
      <c r="I51" s="80" t="s">
        <v>1726</v>
      </c>
      <c r="J51" s="164">
        <v>100</v>
      </c>
      <c r="K51" s="163" t="s">
        <v>83</v>
      </c>
      <c r="L51" s="10" t="s">
        <v>26</v>
      </c>
      <c r="W51" s="79">
        <v>1</v>
      </c>
    </row>
    <row r="52" spans="2:23" ht="45" customHeight="1" x14ac:dyDescent="0.5">
      <c r="B52" s="149">
        <v>51</v>
      </c>
      <c r="C52" s="8">
        <v>1</v>
      </c>
      <c r="D52" s="12">
        <v>1.1000000000000001</v>
      </c>
      <c r="E52" s="13" t="s">
        <v>64</v>
      </c>
      <c r="F52" s="8" t="s">
        <v>80</v>
      </c>
      <c r="G52" s="761"/>
      <c r="H52" s="76">
        <f t="shared" si="2"/>
        <v>46</v>
      </c>
      <c r="I52" s="80" t="s">
        <v>1727</v>
      </c>
      <c r="J52" s="164">
        <v>100</v>
      </c>
      <c r="K52" s="163" t="s">
        <v>84</v>
      </c>
      <c r="L52" s="10" t="s">
        <v>26</v>
      </c>
      <c r="W52" s="79">
        <v>1</v>
      </c>
    </row>
    <row r="53" spans="2:23" ht="45" customHeight="1" x14ac:dyDescent="0.5">
      <c r="B53" s="149">
        <v>52</v>
      </c>
      <c r="C53" s="8">
        <v>1</v>
      </c>
      <c r="D53" s="12">
        <v>1.1000000000000001</v>
      </c>
      <c r="E53" s="13" t="s">
        <v>64</v>
      </c>
      <c r="F53" s="13" t="s">
        <v>85</v>
      </c>
      <c r="G53" s="762" t="s">
        <v>2896</v>
      </c>
      <c r="H53" s="160">
        <f t="shared" si="2"/>
        <v>47</v>
      </c>
      <c r="I53" s="80" t="s">
        <v>1728</v>
      </c>
      <c r="J53" s="166">
        <v>100</v>
      </c>
      <c r="K53" s="162" t="s">
        <v>87</v>
      </c>
      <c r="L53" s="10" t="s">
        <v>26</v>
      </c>
      <c r="W53" s="79">
        <v>1</v>
      </c>
    </row>
    <row r="54" spans="2:23" ht="45" customHeight="1" x14ac:dyDescent="0.5">
      <c r="B54" s="149">
        <v>53</v>
      </c>
      <c r="C54" s="8">
        <v>1</v>
      </c>
      <c r="D54" s="12">
        <v>1.1000000000000001</v>
      </c>
      <c r="E54" s="13" t="s">
        <v>64</v>
      </c>
      <c r="F54" s="13" t="s">
        <v>85</v>
      </c>
      <c r="G54" s="763"/>
      <c r="H54" s="160">
        <f t="shared" si="2"/>
        <v>48</v>
      </c>
      <c r="I54" s="80" t="s">
        <v>1729</v>
      </c>
      <c r="J54" s="166">
        <v>100</v>
      </c>
      <c r="K54" s="162" t="s">
        <v>88</v>
      </c>
      <c r="L54" s="10" t="s">
        <v>26</v>
      </c>
      <c r="W54" s="79">
        <v>1</v>
      </c>
    </row>
    <row r="55" spans="2:23" ht="45" customHeight="1" x14ac:dyDescent="0.5">
      <c r="B55" s="149">
        <v>54</v>
      </c>
      <c r="C55" s="8">
        <v>1</v>
      </c>
      <c r="D55" s="12">
        <v>1.1000000000000001</v>
      </c>
      <c r="E55" s="13" t="s">
        <v>64</v>
      </c>
      <c r="F55" s="13" t="s">
        <v>85</v>
      </c>
      <c r="G55" s="763"/>
      <c r="H55" s="160">
        <f t="shared" si="2"/>
        <v>49</v>
      </c>
      <c r="I55" s="80" t="s">
        <v>1730</v>
      </c>
      <c r="J55" s="166">
        <v>100</v>
      </c>
      <c r="K55" s="162" t="s">
        <v>2897</v>
      </c>
      <c r="L55" s="10" t="s">
        <v>26</v>
      </c>
      <c r="W55" s="79">
        <v>1</v>
      </c>
    </row>
    <row r="56" spans="2:23" ht="45" customHeight="1" x14ac:dyDescent="0.5">
      <c r="B56" s="149">
        <v>55</v>
      </c>
      <c r="C56" s="8">
        <v>1</v>
      </c>
      <c r="D56" s="12">
        <v>1.1000000000000001</v>
      </c>
      <c r="E56" s="13" t="s">
        <v>64</v>
      </c>
      <c r="F56" s="13" t="s">
        <v>85</v>
      </c>
      <c r="G56" s="763"/>
      <c r="H56" s="160">
        <f t="shared" si="2"/>
        <v>50</v>
      </c>
      <c r="I56" s="80" t="s">
        <v>1731</v>
      </c>
      <c r="J56" s="166">
        <v>90</v>
      </c>
      <c r="K56" s="162" t="s">
        <v>89</v>
      </c>
      <c r="L56" s="10" t="s">
        <v>26</v>
      </c>
      <c r="W56" s="79">
        <v>1</v>
      </c>
    </row>
    <row r="57" spans="2:23" ht="45" customHeight="1" x14ac:dyDescent="0.5">
      <c r="B57" s="149">
        <v>56</v>
      </c>
      <c r="C57" s="8">
        <v>1</v>
      </c>
      <c r="D57" s="12">
        <v>1.1000000000000001</v>
      </c>
      <c r="E57" s="13" t="s">
        <v>64</v>
      </c>
      <c r="F57" s="13" t="s">
        <v>85</v>
      </c>
      <c r="G57" s="764"/>
      <c r="H57" s="160">
        <f t="shared" si="2"/>
        <v>51</v>
      </c>
      <c r="I57" s="80" t="s">
        <v>1732</v>
      </c>
      <c r="J57" s="166">
        <v>50</v>
      </c>
      <c r="K57" s="162" t="s">
        <v>90</v>
      </c>
      <c r="L57" s="10" t="s">
        <v>26</v>
      </c>
      <c r="W57" s="79">
        <v>1</v>
      </c>
    </row>
    <row r="58" spans="2:23" ht="45" customHeight="1" x14ac:dyDescent="0.5">
      <c r="B58" s="149">
        <v>57</v>
      </c>
      <c r="C58" s="8">
        <v>1</v>
      </c>
      <c r="D58" s="12">
        <v>1.1000000000000001</v>
      </c>
      <c r="E58" s="13" t="s">
        <v>64</v>
      </c>
      <c r="F58" s="8" t="s">
        <v>91</v>
      </c>
      <c r="G58" s="759" t="s">
        <v>2898</v>
      </c>
      <c r="H58" s="76">
        <f t="shared" si="2"/>
        <v>52</v>
      </c>
      <c r="I58" s="80" t="s">
        <v>1733</v>
      </c>
      <c r="J58" s="164">
        <v>100</v>
      </c>
      <c r="K58" s="163" t="s">
        <v>93</v>
      </c>
      <c r="L58" s="10" t="s">
        <v>26</v>
      </c>
      <c r="W58" s="79">
        <v>1</v>
      </c>
    </row>
    <row r="59" spans="2:23" ht="45" customHeight="1" x14ac:dyDescent="0.5">
      <c r="B59" s="149">
        <v>58</v>
      </c>
      <c r="C59" s="8">
        <v>1</v>
      </c>
      <c r="D59" s="12">
        <v>1.1000000000000001</v>
      </c>
      <c r="E59" s="13" t="s">
        <v>64</v>
      </c>
      <c r="F59" s="8" t="s">
        <v>91</v>
      </c>
      <c r="G59" s="760"/>
      <c r="H59" s="76">
        <f t="shared" si="2"/>
        <v>53</v>
      </c>
      <c r="I59" s="80" t="s">
        <v>1734</v>
      </c>
      <c r="J59" s="164">
        <v>100</v>
      </c>
      <c r="K59" s="163" t="s">
        <v>94</v>
      </c>
      <c r="L59" s="10" t="s">
        <v>26</v>
      </c>
      <c r="W59" s="79">
        <v>1</v>
      </c>
    </row>
    <row r="60" spans="2:23" ht="45" customHeight="1" x14ac:dyDescent="0.5">
      <c r="B60" s="149">
        <v>59</v>
      </c>
      <c r="C60" s="8">
        <v>1</v>
      </c>
      <c r="D60" s="12">
        <v>1.1000000000000001</v>
      </c>
      <c r="E60" s="13" t="s">
        <v>64</v>
      </c>
      <c r="F60" s="8" t="s">
        <v>91</v>
      </c>
      <c r="G60" s="761"/>
      <c r="H60" s="76">
        <f t="shared" si="2"/>
        <v>54</v>
      </c>
      <c r="I60" s="80" t="s">
        <v>1735</v>
      </c>
      <c r="J60" s="164">
        <v>117</v>
      </c>
      <c r="K60" s="163" t="s">
        <v>95</v>
      </c>
      <c r="L60" s="10" t="s">
        <v>26</v>
      </c>
      <c r="W60" s="79">
        <v>1</v>
      </c>
    </row>
    <row r="61" spans="2:23" ht="45" customHeight="1" x14ac:dyDescent="0.5">
      <c r="B61" s="149">
        <v>60</v>
      </c>
      <c r="C61" s="8">
        <v>1</v>
      </c>
      <c r="D61" s="12">
        <v>1.1000000000000001</v>
      </c>
      <c r="E61" s="13" t="s">
        <v>64</v>
      </c>
      <c r="F61" s="13" t="s">
        <v>96</v>
      </c>
      <c r="G61" s="167" t="s">
        <v>2899</v>
      </c>
      <c r="H61" s="160">
        <f t="shared" si="2"/>
        <v>55</v>
      </c>
      <c r="I61" s="80" t="s">
        <v>1736</v>
      </c>
      <c r="J61" s="166">
        <v>1</v>
      </c>
      <c r="K61" s="162" t="s">
        <v>98</v>
      </c>
      <c r="L61" s="10" t="s">
        <v>26</v>
      </c>
      <c r="W61" s="79">
        <v>1</v>
      </c>
    </row>
    <row r="62" spans="2:23" ht="45" customHeight="1" x14ac:dyDescent="0.5">
      <c r="B62" s="149">
        <v>61</v>
      </c>
      <c r="C62" s="8">
        <v>1</v>
      </c>
      <c r="D62" s="12">
        <v>1.1000000000000001</v>
      </c>
      <c r="E62" s="13" t="s">
        <v>64</v>
      </c>
      <c r="F62" s="8" t="s">
        <v>99</v>
      </c>
      <c r="G62" s="759" t="s">
        <v>2900</v>
      </c>
      <c r="H62" s="76">
        <f t="shared" si="2"/>
        <v>56</v>
      </c>
      <c r="I62" s="80" t="s">
        <v>1737</v>
      </c>
      <c r="J62" s="164">
        <v>100</v>
      </c>
      <c r="K62" s="163" t="s">
        <v>2901</v>
      </c>
      <c r="L62" s="10" t="s">
        <v>26</v>
      </c>
      <c r="W62" s="79">
        <v>1</v>
      </c>
    </row>
    <row r="63" spans="2:23" ht="45" customHeight="1" x14ac:dyDescent="0.5">
      <c r="B63" s="149">
        <v>62</v>
      </c>
      <c r="C63" s="8">
        <v>1</v>
      </c>
      <c r="D63" s="12">
        <v>1.1000000000000001</v>
      </c>
      <c r="E63" s="13" t="s">
        <v>64</v>
      </c>
      <c r="F63" s="8" t="s">
        <v>99</v>
      </c>
      <c r="G63" s="761"/>
      <c r="H63" s="76">
        <f t="shared" si="2"/>
        <v>57</v>
      </c>
      <c r="I63" s="80" t="s">
        <v>1738</v>
      </c>
      <c r="J63" s="164">
        <v>100</v>
      </c>
      <c r="K63" s="163" t="s">
        <v>101</v>
      </c>
      <c r="L63" s="10" t="s">
        <v>26</v>
      </c>
      <c r="W63" s="79">
        <v>1</v>
      </c>
    </row>
    <row r="64" spans="2:23" ht="45" customHeight="1" x14ac:dyDescent="0.5">
      <c r="B64" s="149">
        <v>63</v>
      </c>
      <c r="C64" s="8">
        <v>1</v>
      </c>
      <c r="D64" s="12">
        <v>1.1000000000000001</v>
      </c>
      <c r="E64" s="13" t="s">
        <v>64</v>
      </c>
      <c r="F64" s="13" t="s">
        <v>102</v>
      </c>
      <c r="G64" s="762" t="s">
        <v>2902</v>
      </c>
      <c r="H64" s="160">
        <f t="shared" si="2"/>
        <v>58</v>
      </c>
      <c r="I64" s="80" t="s">
        <v>1739</v>
      </c>
      <c r="J64" s="166">
        <v>20</v>
      </c>
      <c r="K64" s="162" t="s">
        <v>104</v>
      </c>
      <c r="L64" s="10" t="s">
        <v>26</v>
      </c>
      <c r="W64" s="79">
        <v>1</v>
      </c>
    </row>
    <row r="65" spans="2:24" ht="45" customHeight="1" x14ac:dyDescent="0.5">
      <c r="B65" s="149">
        <v>64</v>
      </c>
      <c r="C65" s="8">
        <v>1</v>
      </c>
      <c r="D65" s="12">
        <v>1.1000000000000001</v>
      </c>
      <c r="E65" s="13" t="s">
        <v>64</v>
      </c>
      <c r="F65" s="13" t="s">
        <v>102</v>
      </c>
      <c r="G65" s="763"/>
      <c r="H65" s="160">
        <f t="shared" si="2"/>
        <v>59</v>
      </c>
      <c r="I65" s="80" t="s">
        <v>1740</v>
      </c>
      <c r="J65" s="166">
        <v>1</v>
      </c>
      <c r="K65" s="162" t="s">
        <v>105</v>
      </c>
      <c r="L65" s="10" t="s">
        <v>26</v>
      </c>
      <c r="W65" s="79">
        <v>1</v>
      </c>
    </row>
    <row r="66" spans="2:24" ht="45" customHeight="1" x14ac:dyDescent="0.5">
      <c r="B66" s="149">
        <v>65</v>
      </c>
      <c r="C66" s="8">
        <v>1</v>
      </c>
      <c r="D66" s="12">
        <v>1.1000000000000001</v>
      </c>
      <c r="E66" s="13" t="s">
        <v>64</v>
      </c>
      <c r="F66" s="13" t="s">
        <v>102</v>
      </c>
      <c r="G66" s="763"/>
      <c r="H66" s="160">
        <f t="shared" si="2"/>
        <v>60</v>
      </c>
      <c r="I66" s="80" t="s">
        <v>1741</v>
      </c>
      <c r="J66" s="166">
        <v>20</v>
      </c>
      <c r="K66" s="162" t="s">
        <v>106</v>
      </c>
      <c r="L66" s="10" t="s">
        <v>26</v>
      </c>
      <c r="W66" s="79">
        <v>1</v>
      </c>
    </row>
    <row r="67" spans="2:24" ht="45" customHeight="1" x14ac:dyDescent="0.5">
      <c r="B67" s="149">
        <v>66</v>
      </c>
      <c r="C67" s="8">
        <v>1</v>
      </c>
      <c r="D67" s="12">
        <v>1.1000000000000001</v>
      </c>
      <c r="E67" s="13" t="s">
        <v>64</v>
      </c>
      <c r="F67" s="13" t="s">
        <v>102</v>
      </c>
      <c r="G67" s="764"/>
      <c r="H67" s="160">
        <f t="shared" si="2"/>
        <v>61</v>
      </c>
      <c r="I67" s="80" t="s">
        <v>1742</v>
      </c>
      <c r="J67" s="166">
        <v>100</v>
      </c>
      <c r="K67" s="162" t="s">
        <v>107</v>
      </c>
      <c r="L67" s="10" t="s">
        <v>26</v>
      </c>
      <c r="W67" s="79">
        <v>1</v>
      </c>
    </row>
    <row r="68" spans="2:24" ht="45" customHeight="1" x14ac:dyDescent="0.5">
      <c r="B68" s="149">
        <v>67</v>
      </c>
      <c r="G68" s="158" t="s">
        <v>2903</v>
      </c>
      <c r="H68" s="159"/>
      <c r="I68" s="159"/>
      <c r="J68" s="158"/>
      <c r="K68" s="158"/>
      <c r="M68" s="71"/>
      <c r="N68" s="71"/>
      <c r="O68" s="71"/>
      <c r="P68" s="71"/>
      <c r="Q68" s="72"/>
      <c r="R68" s="73"/>
      <c r="S68" s="74">
        <v>3</v>
      </c>
      <c r="T68" s="73" t="s">
        <v>1679</v>
      </c>
      <c r="U68" s="74"/>
      <c r="V68" s="73"/>
      <c r="W68" s="75">
        <f>SUM(W69:W79)</f>
        <v>11</v>
      </c>
      <c r="X68" s="73" t="s">
        <v>1681</v>
      </c>
    </row>
    <row r="69" spans="2:24" ht="45" customHeight="1" x14ac:dyDescent="0.5">
      <c r="B69" s="149">
        <v>68</v>
      </c>
      <c r="C69" s="8">
        <v>1</v>
      </c>
      <c r="D69" s="12">
        <v>1.1000000000000001</v>
      </c>
      <c r="E69" s="14" t="s">
        <v>109</v>
      </c>
      <c r="F69" s="14" t="s">
        <v>110</v>
      </c>
      <c r="G69" s="765" t="s">
        <v>2904</v>
      </c>
      <c r="H69" s="87">
        <f>+H67+1</f>
        <v>62</v>
      </c>
      <c r="I69" s="80" t="s">
        <v>1743</v>
      </c>
      <c r="J69" s="165">
        <v>10000</v>
      </c>
      <c r="K69" s="89" t="s">
        <v>2905</v>
      </c>
      <c r="L69" s="10" t="s">
        <v>26</v>
      </c>
      <c r="W69" s="79">
        <v>1</v>
      </c>
    </row>
    <row r="70" spans="2:24" ht="45" customHeight="1" x14ac:dyDescent="0.5">
      <c r="B70" s="149">
        <v>69</v>
      </c>
      <c r="C70" s="8">
        <v>1</v>
      </c>
      <c r="D70" s="12">
        <v>1.1000000000000001</v>
      </c>
      <c r="E70" s="14" t="s">
        <v>109</v>
      </c>
      <c r="F70" s="14" t="s">
        <v>110</v>
      </c>
      <c r="G70" s="766"/>
      <c r="H70" s="87">
        <f t="shared" ref="H70:H79" si="3">+H69+1</f>
        <v>63</v>
      </c>
      <c r="I70" s="80" t="s">
        <v>1744</v>
      </c>
      <c r="J70" s="165">
        <v>1</v>
      </c>
      <c r="K70" s="89" t="s">
        <v>112</v>
      </c>
      <c r="L70" s="10" t="s">
        <v>26</v>
      </c>
      <c r="W70" s="79">
        <v>1</v>
      </c>
    </row>
    <row r="71" spans="2:24" ht="45" customHeight="1" x14ac:dyDescent="0.5">
      <c r="B71" s="149">
        <v>70</v>
      </c>
      <c r="C71" s="8">
        <v>1</v>
      </c>
      <c r="D71" s="12">
        <v>1.1000000000000001</v>
      </c>
      <c r="E71" s="14" t="s">
        <v>109</v>
      </c>
      <c r="F71" s="14" t="s">
        <v>110</v>
      </c>
      <c r="G71" s="766"/>
      <c r="H71" s="87">
        <f t="shared" si="3"/>
        <v>64</v>
      </c>
      <c r="I71" s="80" t="s">
        <v>1745</v>
      </c>
      <c r="J71" s="165">
        <v>1</v>
      </c>
      <c r="K71" s="89" t="s">
        <v>113</v>
      </c>
      <c r="L71" s="10" t="s">
        <v>26</v>
      </c>
      <c r="W71" s="79">
        <v>1</v>
      </c>
    </row>
    <row r="72" spans="2:24" ht="45" customHeight="1" x14ac:dyDescent="0.5">
      <c r="B72" s="149">
        <v>71</v>
      </c>
      <c r="C72" s="8">
        <v>1</v>
      </c>
      <c r="D72" s="12">
        <v>1.1000000000000001</v>
      </c>
      <c r="E72" s="14" t="s">
        <v>109</v>
      </c>
      <c r="F72" s="14" t="s">
        <v>110</v>
      </c>
      <c r="G72" s="766"/>
      <c r="H72" s="87">
        <f t="shared" si="3"/>
        <v>65</v>
      </c>
      <c r="I72" s="80" t="s">
        <v>1746</v>
      </c>
      <c r="J72" s="165">
        <v>1</v>
      </c>
      <c r="K72" s="89" t="s">
        <v>114</v>
      </c>
      <c r="L72" s="10" t="s">
        <v>26</v>
      </c>
      <c r="W72" s="79">
        <v>1</v>
      </c>
    </row>
    <row r="73" spans="2:24" ht="45" customHeight="1" x14ac:dyDescent="0.5">
      <c r="B73" s="149">
        <v>72</v>
      </c>
      <c r="C73" s="8">
        <v>1</v>
      </c>
      <c r="D73" s="12">
        <v>1.1000000000000001</v>
      </c>
      <c r="E73" s="14" t="s">
        <v>109</v>
      </c>
      <c r="F73" s="14" t="s">
        <v>110</v>
      </c>
      <c r="G73" s="766"/>
      <c r="H73" s="87">
        <f t="shared" si="3"/>
        <v>66</v>
      </c>
      <c r="I73" s="80" t="s">
        <v>1747</v>
      </c>
      <c r="J73" s="165">
        <v>5</v>
      </c>
      <c r="K73" s="89" t="s">
        <v>115</v>
      </c>
      <c r="L73" s="10" t="s">
        <v>26</v>
      </c>
      <c r="W73" s="79">
        <v>1</v>
      </c>
    </row>
    <row r="74" spans="2:24" ht="45" customHeight="1" x14ac:dyDescent="0.5">
      <c r="B74" s="149">
        <v>73</v>
      </c>
      <c r="C74" s="8">
        <v>1</v>
      </c>
      <c r="D74" s="12">
        <v>1.1000000000000001</v>
      </c>
      <c r="E74" s="14" t="s">
        <v>109</v>
      </c>
      <c r="F74" s="14" t="s">
        <v>110</v>
      </c>
      <c r="G74" s="767"/>
      <c r="H74" s="87">
        <f t="shared" si="3"/>
        <v>67</v>
      </c>
      <c r="I74" s="80" t="s">
        <v>1748</v>
      </c>
      <c r="J74" s="165">
        <v>1</v>
      </c>
      <c r="K74" s="89" t="s">
        <v>116</v>
      </c>
      <c r="L74" s="10" t="s">
        <v>26</v>
      </c>
      <c r="W74" s="79">
        <v>1</v>
      </c>
    </row>
    <row r="75" spans="2:24" ht="45" customHeight="1" x14ac:dyDescent="0.5">
      <c r="B75" s="149">
        <v>74</v>
      </c>
      <c r="C75" s="8">
        <v>1</v>
      </c>
      <c r="D75" s="12">
        <v>1.1000000000000001</v>
      </c>
      <c r="E75" s="14" t="s">
        <v>109</v>
      </c>
      <c r="F75" s="8" t="s">
        <v>117</v>
      </c>
      <c r="G75" s="759" t="s">
        <v>2906</v>
      </c>
      <c r="H75" s="76">
        <f t="shared" si="3"/>
        <v>68</v>
      </c>
      <c r="I75" s="80" t="s">
        <v>1749</v>
      </c>
      <c r="J75" s="164">
        <v>20</v>
      </c>
      <c r="K75" s="163" t="s">
        <v>119</v>
      </c>
      <c r="L75" s="10" t="s">
        <v>26</v>
      </c>
      <c r="W75" s="79">
        <v>1</v>
      </c>
    </row>
    <row r="76" spans="2:24" ht="45" customHeight="1" x14ac:dyDescent="0.5">
      <c r="B76" s="149">
        <v>75</v>
      </c>
      <c r="C76" s="8">
        <v>1</v>
      </c>
      <c r="D76" s="12">
        <v>1.1000000000000001</v>
      </c>
      <c r="E76" s="14" t="s">
        <v>109</v>
      </c>
      <c r="F76" s="8" t="s">
        <v>117</v>
      </c>
      <c r="G76" s="761"/>
      <c r="H76" s="76">
        <f t="shared" si="3"/>
        <v>69</v>
      </c>
      <c r="I76" s="80" t="s">
        <v>1750</v>
      </c>
      <c r="J76" s="164">
        <v>10</v>
      </c>
      <c r="K76" s="163" t="s">
        <v>2907</v>
      </c>
      <c r="L76" s="10" t="s">
        <v>26</v>
      </c>
      <c r="W76" s="79">
        <v>1</v>
      </c>
    </row>
    <row r="77" spans="2:24" ht="45" customHeight="1" x14ac:dyDescent="0.5">
      <c r="B77" s="149">
        <v>76</v>
      </c>
      <c r="C77" s="8">
        <v>1</v>
      </c>
      <c r="D77" s="12">
        <v>1.1000000000000001</v>
      </c>
      <c r="E77" s="14" t="s">
        <v>109</v>
      </c>
      <c r="F77" s="14" t="s">
        <v>120</v>
      </c>
      <c r="G77" s="765" t="s">
        <v>2908</v>
      </c>
      <c r="H77" s="87">
        <f t="shared" si="3"/>
        <v>70</v>
      </c>
      <c r="I77" s="80" t="s">
        <v>1751</v>
      </c>
      <c r="J77" s="165">
        <v>15</v>
      </c>
      <c r="K77" s="89" t="s">
        <v>122</v>
      </c>
      <c r="L77" s="10" t="s">
        <v>26</v>
      </c>
      <c r="W77" s="79">
        <v>1</v>
      </c>
    </row>
    <row r="78" spans="2:24" ht="45" customHeight="1" x14ac:dyDescent="0.5">
      <c r="B78" s="149">
        <v>77</v>
      </c>
      <c r="C78" s="8">
        <v>1</v>
      </c>
      <c r="D78" s="12">
        <v>1.1000000000000001</v>
      </c>
      <c r="E78" s="14" t="s">
        <v>109</v>
      </c>
      <c r="F78" s="14" t="s">
        <v>120</v>
      </c>
      <c r="G78" s="766"/>
      <c r="H78" s="87">
        <f t="shared" si="3"/>
        <v>71</v>
      </c>
      <c r="I78" s="80" t="s">
        <v>1752</v>
      </c>
      <c r="J78" s="165">
        <v>20</v>
      </c>
      <c r="K78" s="89" t="s">
        <v>123</v>
      </c>
      <c r="L78" s="10" t="s">
        <v>26</v>
      </c>
      <c r="W78" s="79">
        <v>1</v>
      </c>
    </row>
    <row r="79" spans="2:24" ht="45" customHeight="1" x14ac:dyDescent="0.5">
      <c r="B79" s="149">
        <v>78</v>
      </c>
      <c r="C79" s="8">
        <v>1</v>
      </c>
      <c r="D79" s="12">
        <v>1.1000000000000001</v>
      </c>
      <c r="E79" s="14" t="s">
        <v>109</v>
      </c>
      <c r="F79" s="14" t="s">
        <v>120</v>
      </c>
      <c r="G79" s="767"/>
      <c r="H79" s="87">
        <f t="shared" si="3"/>
        <v>72</v>
      </c>
      <c r="I79" s="80" t="s">
        <v>1753</v>
      </c>
      <c r="J79" s="165">
        <v>100</v>
      </c>
      <c r="K79" s="89" t="s">
        <v>2909</v>
      </c>
      <c r="L79" s="10" t="s">
        <v>26</v>
      </c>
      <c r="W79" s="79">
        <v>1</v>
      </c>
    </row>
    <row r="80" spans="2:24" ht="45" customHeight="1" x14ac:dyDescent="0.5">
      <c r="B80" s="149">
        <v>79</v>
      </c>
      <c r="G80" s="158" t="s">
        <v>2910</v>
      </c>
      <c r="H80" s="159"/>
      <c r="I80" s="159"/>
      <c r="J80" s="158"/>
      <c r="K80" s="158"/>
      <c r="M80" s="71"/>
      <c r="N80" s="71"/>
      <c r="O80" s="71"/>
      <c r="P80" s="71"/>
      <c r="Q80" s="72"/>
      <c r="R80" s="73"/>
      <c r="S80" s="74">
        <v>3</v>
      </c>
      <c r="T80" s="73" t="s">
        <v>1679</v>
      </c>
      <c r="U80" s="74"/>
      <c r="V80" s="73"/>
      <c r="W80" s="75">
        <f>SUM(W81:W91)</f>
        <v>11</v>
      </c>
      <c r="X80" s="73" t="s">
        <v>1681</v>
      </c>
    </row>
    <row r="81" spans="2:24" ht="45" customHeight="1" x14ac:dyDescent="0.5">
      <c r="B81" s="149">
        <v>80</v>
      </c>
      <c r="C81" s="8">
        <v>1</v>
      </c>
      <c r="D81" s="12">
        <v>1.1000000000000001</v>
      </c>
      <c r="E81" s="13" t="s">
        <v>125</v>
      </c>
      <c r="F81" s="13" t="s">
        <v>126</v>
      </c>
      <c r="G81" s="762" t="s">
        <v>2911</v>
      </c>
      <c r="H81" s="160">
        <f>+H79+1</f>
        <v>73</v>
      </c>
      <c r="I81" s="80" t="s">
        <v>1754</v>
      </c>
      <c r="J81" s="160">
        <v>100</v>
      </c>
      <c r="K81" s="162" t="s">
        <v>128</v>
      </c>
      <c r="L81" s="10" t="s">
        <v>26</v>
      </c>
      <c r="W81" s="79">
        <v>1</v>
      </c>
    </row>
    <row r="82" spans="2:24" ht="45" customHeight="1" x14ac:dyDescent="0.5">
      <c r="B82" s="149">
        <v>81</v>
      </c>
      <c r="C82" s="8">
        <v>1</v>
      </c>
      <c r="D82" s="12">
        <v>1.1000000000000001</v>
      </c>
      <c r="E82" s="13" t="s">
        <v>125</v>
      </c>
      <c r="F82" s="13" t="s">
        <v>126</v>
      </c>
      <c r="G82" s="763"/>
      <c r="H82" s="160">
        <f t="shared" ref="H82:H91" si="4">+H81+1</f>
        <v>74</v>
      </c>
      <c r="I82" s="80" t="s">
        <v>1755</v>
      </c>
      <c r="J82" s="160">
        <v>100</v>
      </c>
      <c r="K82" s="162" t="s">
        <v>129</v>
      </c>
      <c r="L82" s="10" t="s">
        <v>26</v>
      </c>
      <c r="W82" s="79">
        <v>1</v>
      </c>
    </row>
    <row r="83" spans="2:24" ht="45" customHeight="1" x14ac:dyDescent="0.5">
      <c r="B83" s="149">
        <v>82</v>
      </c>
      <c r="C83" s="8">
        <v>1</v>
      </c>
      <c r="D83" s="12">
        <v>1.1000000000000001</v>
      </c>
      <c r="E83" s="13" t="s">
        <v>125</v>
      </c>
      <c r="F83" s="13" t="s">
        <v>126</v>
      </c>
      <c r="G83" s="763"/>
      <c r="H83" s="160">
        <f t="shared" si="4"/>
        <v>75</v>
      </c>
      <c r="I83" s="80" t="s">
        <v>1756</v>
      </c>
      <c r="J83" s="160">
        <v>1</v>
      </c>
      <c r="K83" s="162" t="s">
        <v>130</v>
      </c>
      <c r="L83" s="10" t="s">
        <v>26</v>
      </c>
      <c r="W83" s="79">
        <v>1</v>
      </c>
    </row>
    <row r="84" spans="2:24" ht="45" customHeight="1" x14ac:dyDescent="0.5">
      <c r="B84" s="149">
        <v>83</v>
      </c>
      <c r="C84" s="8">
        <v>1</v>
      </c>
      <c r="D84" s="12">
        <v>1.1000000000000001</v>
      </c>
      <c r="E84" s="13" t="s">
        <v>125</v>
      </c>
      <c r="F84" s="13" t="s">
        <v>126</v>
      </c>
      <c r="G84" s="763"/>
      <c r="H84" s="160">
        <f t="shared" si="4"/>
        <v>76</v>
      </c>
      <c r="I84" s="80" t="s">
        <v>1757</v>
      </c>
      <c r="J84" s="160">
        <v>1</v>
      </c>
      <c r="K84" s="162" t="s">
        <v>131</v>
      </c>
      <c r="L84" s="10" t="s">
        <v>26</v>
      </c>
      <c r="W84" s="79">
        <v>1</v>
      </c>
    </row>
    <row r="85" spans="2:24" ht="45" customHeight="1" x14ac:dyDescent="0.5">
      <c r="B85" s="149">
        <v>84</v>
      </c>
      <c r="C85" s="8">
        <v>1</v>
      </c>
      <c r="D85" s="12">
        <v>1.1000000000000001</v>
      </c>
      <c r="E85" s="13" t="s">
        <v>125</v>
      </c>
      <c r="F85" s="13" t="s">
        <v>126</v>
      </c>
      <c r="G85" s="764"/>
      <c r="H85" s="160">
        <f t="shared" si="4"/>
        <v>77</v>
      </c>
      <c r="I85" s="80" t="s">
        <v>1758</v>
      </c>
      <c r="J85" s="160">
        <v>4</v>
      </c>
      <c r="K85" s="162" t="s">
        <v>132</v>
      </c>
      <c r="L85" s="10" t="s">
        <v>26</v>
      </c>
      <c r="W85" s="79">
        <v>1</v>
      </c>
    </row>
    <row r="86" spans="2:24" ht="45" customHeight="1" x14ac:dyDescent="0.5">
      <c r="B86" s="149">
        <v>85</v>
      </c>
      <c r="C86" s="8">
        <v>1</v>
      </c>
      <c r="D86" s="12">
        <v>1.1000000000000001</v>
      </c>
      <c r="E86" s="13" t="s">
        <v>125</v>
      </c>
      <c r="F86" s="8" t="s">
        <v>133</v>
      </c>
      <c r="G86" s="759" t="s">
        <v>2912</v>
      </c>
      <c r="H86" s="76">
        <f t="shared" si="4"/>
        <v>78</v>
      </c>
      <c r="I86" s="80" t="s">
        <v>1759</v>
      </c>
      <c r="J86" s="76">
        <v>100</v>
      </c>
      <c r="K86" s="163" t="s">
        <v>135</v>
      </c>
      <c r="L86" s="10" t="s">
        <v>26</v>
      </c>
      <c r="W86" s="79">
        <v>1</v>
      </c>
    </row>
    <row r="87" spans="2:24" ht="45" customHeight="1" x14ac:dyDescent="0.5">
      <c r="B87" s="149">
        <v>86</v>
      </c>
      <c r="C87" s="8">
        <v>1</v>
      </c>
      <c r="D87" s="12">
        <v>1.1000000000000001</v>
      </c>
      <c r="E87" s="13" t="s">
        <v>125</v>
      </c>
      <c r="F87" s="8" t="s">
        <v>133</v>
      </c>
      <c r="G87" s="760"/>
      <c r="H87" s="76">
        <f t="shared" si="4"/>
        <v>79</v>
      </c>
      <c r="I87" s="80" t="s">
        <v>1760</v>
      </c>
      <c r="J87" s="76">
        <v>1</v>
      </c>
      <c r="K87" s="163" t="s">
        <v>136</v>
      </c>
      <c r="L87" s="10" t="s">
        <v>26</v>
      </c>
      <c r="W87" s="79">
        <v>1</v>
      </c>
    </row>
    <row r="88" spans="2:24" ht="45" customHeight="1" x14ac:dyDescent="0.5">
      <c r="B88" s="149">
        <v>87</v>
      </c>
      <c r="C88" s="8">
        <v>1</v>
      </c>
      <c r="D88" s="12">
        <v>1.1000000000000001</v>
      </c>
      <c r="E88" s="13" t="s">
        <v>125</v>
      </c>
      <c r="F88" s="8" t="s">
        <v>133</v>
      </c>
      <c r="G88" s="760"/>
      <c r="H88" s="76">
        <f t="shared" si="4"/>
        <v>80</v>
      </c>
      <c r="I88" s="80" t="s">
        <v>1761</v>
      </c>
      <c r="J88" s="76">
        <v>100</v>
      </c>
      <c r="K88" s="163" t="s">
        <v>2913</v>
      </c>
      <c r="L88" s="10" t="s">
        <v>26</v>
      </c>
      <c r="W88" s="79">
        <v>1</v>
      </c>
    </row>
    <row r="89" spans="2:24" ht="45" customHeight="1" x14ac:dyDescent="0.5">
      <c r="B89" s="149">
        <v>88</v>
      </c>
      <c r="C89" s="8">
        <v>1</v>
      </c>
      <c r="D89" s="12">
        <v>1.1000000000000001</v>
      </c>
      <c r="E89" s="13" t="s">
        <v>125</v>
      </c>
      <c r="F89" s="8" t="s">
        <v>133</v>
      </c>
      <c r="G89" s="761"/>
      <c r="H89" s="76">
        <f t="shared" si="4"/>
        <v>81</v>
      </c>
      <c r="I89" s="80" t="s">
        <v>1762</v>
      </c>
      <c r="J89" s="76">
        <v>100</v>
      </c>
      <c r="K89" s="163" t="s">
        <v>137</v>
      </c>
      <c r="L89" s="10" t="s">
        <v>26</v>
      </c>
      <c r="W89" s="79">
        <v>1</v>
      </c>
    </row>
    <row r="90" spans="2:24" ht="45" customHeight="1" x14ac:dyDescent="0.5">
      <c r="B90" s="149">
        <v>89</v>
      </c>
      <c r="C90" s="8">
        <v>1</v>
      </c>
      <c r="D90" s="12">
        <v>1.1000000000000001</v>
      </c>
      <c r="E90" s="13" t="s">
        <v>125</v>
      </c>
      <c r="F90" s="13" t="s">
        <v>138</v>
      </c>
      <c r="G90" s="762" t="s">
        <v>2914</v>
      </c>
      <c r="H90" s="160">
        <f t="shared" si="4"/>
        <v>82</v>
      </c>
      <c r="I90" s="80" t="s">
        <v>1763</v>
      </c>
      <c r="J90" s="160">
        <v>100</v>
      </c>
      <c r="K90" s="162" t="s">
        <v>140</v>
      </c>
      <c r="L90" s="10" t="s">
        <v>26</v>
      </c>
      <c r="W90" s="79">
        <v>1</v>
      </c>
    </row>
    <row r="91" spans="2:24" ht="45" customHeight="1" x14ac:dyDescent="0.5">
      <c r="B91" s="149">
        <v>90</v>
      </c>
      <c r="C91" s="8">
        <v>1</v>
      </c>
      <c r="D91" s="12">
        <v>1.1000000000000001</v>
      </c>
      <c r="E91" s="13" t="s">
        <v>125</v>
      </c>
      <c r="F91" s="13" t="s">
        <v>138</v>
      </c>
      <c r="G91" s="764"/>
      <c r="H91" s="160">
        <f t="shared" si="4"/>
        <v>83</v>
      </c>
      <c r="I91" s="80" t="s">
        <v>1764</v>
      </c>
      <c r="J91" s="160">
        <v>100</v>
      </c>
      <c r="K91" s="162" t="s">
        <v>141</v>
      </c>
      <c r="L91" s="10" t="s">
        <v>26</v>
      </c>
      <c r="W91" s="79">
        <v>1</v>
      </c>
    </row>
    <row r="92" spans="2:24" ht="45" customHeight="1" x14ac:dyDescent="0.5">
      <c r="B92" s="149">
        <v>91</v>
      </c>
      <c r="G92" s="154" t="s">
        <v>2915</v>
      </c>
      <c r="H92" s="155"/>
      <c r="I92" s="155"/>
      <c r="J92" s="154"/>
      <c r="K92" s="154"/>
      <c r="M92" s="67"/>
      <c r="N92" s="67"/>
      <c r="O92" s="67"/>
      <c r="P92" s="67"/>
      <c r="Q92" s="68">
        <v>10</v>
      </c>
      <c r="R92" s="69" t="s">
        <v>1678</v>
      </c>
      <c r="S92" s="70">
        <f>SUM(S93:S154)</f>
        <v>23</v>
      </c>
      <c r="T92" s="69" t="s">
        <v>1679</v>
      </c>
      <c r="U92" s="70">
        <v>30</v>
      </c>
      <c r="V92" s="69" t="s">
        <v>1680</v>
      </c>
      <c r="W92" s="70">
        <f>SUM(W93:W154)/2</f>
        <v>52</v>
      </c>
      <c r="X92" s="69" t="s">
        <v>1681</v>
      </c>
    </row>
    <row r="93" spans="2:24" ht="45" customHeight="1" x14ac:dyDescent="0.5">
      <c r="B93" s="149">
        <v>92</v>
      </c>
      <c r="G93" s="158" t="s">
        <v>2916</v>
      </c>
      <c r="H93" s="159"/>
      <c r="I93" s="159"/>
      <c r="J93" s="158"/>
      <c r="K93" s="158"/>
      <c r="M93" s="71"/>
      <c r="N93" s="71"/>
      <c r="O93" s="71"/>
      <c r="P93" s="71"/>
      <c r="Q93" s="72"/>
      <c r="R93" s="73"/>
      <c r="S93" s="74">
        <v>2</v>
      </c>
      <c r="T93" s="73" t="s">
        <v>1679</v>
      </c>
      <c r="U93" s="74"/>
      <c r="V93" s="73"/>
      <c r="W93" s="75">
        <f>SUM(W94:W98)</f>
        <v>5</v>
      </c>
      <c r="X93" s="73" t="s">
        <v>1681</v>
      </c>
    </row>
    <row r="94" spans="2:24" ht="45" customHeight="1" x14ac:dyDescent="0.5">
      <c r="B94" s="149">
        <v>93</v>
      </c>
      <c r="C94" s="8">
        <v>1</v>
      </c>
      <c r="D94" s="15">
        <v>1.2</v>
      </c>
      <c r="E94" s="13" t="s">
        <v>143</v>
      </c>
      <c r="F94" s="13" t="s">
        <v>144</v>
      </c>
      <c r="G94" s="762" t="s">
        <v>2917</v>
      </c>
      <c r="H94" s="160">
        <f>+H91+1</f>
        <v>84</v>
      </c>
      <c r="I94" s="80" t="s">
        <v>1765</v>
      </c>
      <c r="J94" s="160">
        <v>32</v>
      </c>
      <c r="K94" s="162" t="s">
        <v>2918</v>
      </c>
      <c r="L94" s="10" t="s">
        <v>146</v>
      </c>
      <c r="W94" s="79">
        <v>1</v>
      </c>
    </row>
    <row r="95" spans="2:24" ht="45" customHeight="1" x14ac:dyDescent="0.5">
      <c r="B95" s="149">
        <v>94</v>
      </c>
      <c r="C95" s="8">
        <v>1</v>
      </c>
      <c r="D95" s="15">
        <v>1.2</v>
      </c>
      <c r="E95" s="13" t="s">
        <v>143</v>
      </c>
      <c r="F95" s="13" t="s">
        <v>144</v>
      </c>
      <c r="G95" s="763"/>
      <c r="H95" s="160">
        <f>+H94+1</f>
        <v>85</v>
      </c>
      <c r="I95" s="80" t="s">
        <v>1766</v>
      </c>
      <c r="J95" s="160">
        <v>40</v>
      </c>
      <c r="K95" s="162" t="s">
        <v>147</v>
      </c>
      <c r="L95" s="10" t="s">
        <v>146</v>
      </c>
      <c r="W95" s="79">
        <v>1</v>
      </c>
    </row>
    <row r="96" spans="2:24" ht="45" customHeight="1" x14ac:dyDescent="0.5">
      <c r="B96" s="149">
        <v>95</v>
      </c>
      <c r="C96" s="8">
        <v>1</v>
      </c>
      <c r="D96" s="15">
        <v>1.2</v>
      </c>
      <c r="E96" s="13" t="s">
        <v>143</v>
      </c>
      <c r="F96" s="13" t="s">
        <v>144</v>
      </c>
      <c r="G96" s="764"/>
      <c r="H96" s="160">
        <f>+H95+1</f>
        <v>86</v>
      </c>
      <c r="I96" s="80" t="s">
        <v>1767</v>
      </c>
      <c r="J96" s="160">
        <v>40</v>
      </c>
      <c r="K96" s="162" t="s">
        <v>148</v>
      </c>
      <c r="L96" s="10" t="s">
        <v>146</v>
      </c>
      <c r="W96" s="79">
        <v>1</v>
      </c>
    </row>
    <row r="97" spans="1:24" ht="45" customHeight="1" x14ac:dyDescent="0.5">
      <c r="B97" s="149">
        <v>96</v>
      </c>
      <c r="C97" s="8">
        <v>1</v>
      </c>
      <c r="D97" s="15">
        <v>1.2</v>
      </c>
      <c r="E97" s="13" t="s">
        <v>143</v>
      </c>
      <c r="F97" s="8" t="s">
        <v>149</v>
      </c>
      <c r="G97" s="759" t="s">
        <v>2919</v>
      </c>
      <c r="H97" s="76">
        <f>+H96+1</f>
        <v>87</v>
      </c>
      <c r="I97" s="80" t="s">
        <v>1768</v>
      </c>
      <c r="J97" s="76">
        <v>39</v>
      </c>
      <c r="K97" s="163" t="s">
        <v>2920</v>
      </c>
      <c r="L97" s="10" t="s">
        <v>146</v>
      </c>
      <c r="W97" s="79">
        <v>1</v>
      </c>
    </row>
    <row r="98" spans="1:24" ht="45" customHeight="1" x14ac:dyDescent="0.5">
      <c r="B98" s="149">
        <v>97</v>
      </c>
      <c r="C98" s="8">
        <v>1</v>
      </c>
      <c r="D98" s="15">
        <v>1.2</v>
      </c>
      <c r="E98" s="13" t="s">
        <v>143</v>
      </c>
      <c r="F98" s="8" t="s">
        <v>149</v>
      </c>
      <c r="G98" s="761"/>
      <c r="H98" s="76">
        <f>+H97+1</f>
        <v>88</v>
      </c>
      <c r="I98" s="80" t="s">
        <v>1769</v>
      </c>
      <c r="J98" s="76">
        <v>39</v>
      </c>
      <c r="K98" s="163" t="s">
        <v>2921</v>
      </c>
      <c r="L98" s="10" t="s">
        <v>146</v>
      </c>
      <c r="W98" s="79">
        <v>1</v>
      </c>
    </row>
    <row r="99" spans="1:24" ht="45" customHeight="1" x14ac:dyDescent="0.5">
      <c r="B99" s="149">
        <v>98</v>
      </c>
      <c r="G99" s="158" t="s">
        <v>2922</v>
      </c>
      <c r="H99" s="159"/>
      <c r="I99" s="159"/>
      <c r="J99" s="158"/>
      <c r="K99" s="158"/>
      <c r="M99" s="71"/>
      <c r="N99" s="71"/>
      <c r="O99" s="71"/>
      <c r="P99" s="71"/>
      <c r="Q99" s="72"/>
      <c r="R99" s="73"/>
      <c r="S99" s="74">
        <v>2</v>
      </c>
      <c r="T99" s="73" t="s">
        <v>1679</v>
      </c>
      <c r="U99" s="74"/>
      <c r="V99" s="73"/>
      <c r="W99" s="75">
        <f>SUM(W100:W101)</f>
        <v>2</v>
      </c>
      <c r="X99" s="73" t="s">
        <v>1681</v>
      </c>
    </row>
    <row r="100" spans="1:24" ht="64.95" customHeight="1" x14ac:dyDescent="0.5">
      <c r="B100" s="149">
        <v>99</v>
      </c>
      <c r="C100" s="8">
        <v>1</v>
      </c>
      <c r="D100" s="15">
        <v>1.2</v>
      </c>
      <c r="E100" s="14" t="s">
        <v>151</v>
      </c>
      <c r="F100" s="14" t="s">
        <v>152</v>
      </c>
      <c r="G100" s="168" t="s">
        <v>2923</v>
      </c>
      <c r="H100" s="87">
        <f>+H98+1</f>
        <v>89</v>
      </c>
      <c r="I100" s="80" t="s">
        <v>1770</v>
      </c>
      <c r="J100" s="87">
        <v>40</v>
      </c>
      <c r="K100" s="89" t="s">
        <v>2924</v>
      </c>
      <c r="L100" s="10" t="s">
        <v>146</v>
      </c>
      <c r="W100" s="79">
        <v>1</v>
      </c>
    </row>
    <row r="101" spans="1:24" ht="45" customHeight="1" x14ac:dyDescent="0.5">
      <c r="B101" s="149">
        <v>100</v>
      </c>
      <c r="C101" s="8">
        <v>1</v>
      </c>
      <c r="D101" s="15">
        <v>1.2</v>
      </c>
      <c r="E101" s="14" t="s">
        <v>151</v>
      </c>
      <c r="F101" s="8" t="s">
        <v>154</v>
      </c>
      <c r="G101" s="169" t="s">
        <v>2925</v>
      </c>
      <c r="H101" s="76">
        <f>+H100+1</f>
        <v>90</v>
      </c>
      <c r="I101" s="80" t="s">
        <v>1771</v>
      </c>
      <c r="J101" s="76">
        <v>10</v>
      </c>
      <c r="K101" s="163" t="s">
        <v>2926</v>
      </c>
      <c r="L101" s="10" t="s">
        <v>146</v>
      </c>
      <c r="W101" s="79">
        <v>1</v>
      </c>
    </row>
    <row r="102" spans="1:24" ht="45" customHeight="1" x14ac:dyDescent="0.5">
      <c r="B102" s="149">
        <v>101</v>
      </c>
      <c r="G102" s="158" t="s">
        <v>2927</v>
      </c>
      <c r="H102" s="159"/>
      <c r="I102" s="159"/>
      <c r="J102" s="158"/>
      <c r="K102" s="158"/>
      <c r="M102" s="71"/>
      <c r="N102" s="71"/>
      <c r="O102" s="71"/>
      <c r="P102" s="71"/>
      <c r="Q102" s="72"/>
      <c r="R102" s="73"/>
      <c r="S102" s="74">
        <v>2</v>
      </c>
      <c r="T102" s="73" t="s">
        <v>1679</v>
      </c>
      <c r="U102" s="74"/>
      <c r="V102" s="73"/>
      <c r="W102" s="75">
        <f>SUM(W103:W105)</f>
        <v>3</v>
      </c>
      <c r="X102" s="73" t="s">
        <v>1681</v>
      </c>
    </row>
    <row r="103" spans="1:24" ht="45" customHeight="1" x14ac:dyDescent="0.5">
      <c r="B103" s="149">
        <v>102</v>
      </c>
      <c r="C103" s="8">
        <v>1</v>
      </c>
      <c r="D103" s="15">
        <v>1.2</v>
      </c>
      <c r="E103" s="13" t="s">
        <v>157</v>
      </c>
      <c r="F103" s="13" t="s">
        <v>158</v>
      </c>
      <c r="G103" s="167" t="s">
        <v>2928</v>
      </c>
      <c r="H103" s="160">
        <f>+H101+1</f>
        <v>91</v>
      </c>
      <c r="I103" s="80" t="s">
        <v>1772</v>
      </c>
      <c r="J103" s="160">
        <v>30</v>
      </c>
      <c r="K103" s="162" t="s">
        <v>2929</v>
      </c>
      <c r="L103" s="10" t="s">
        <v>146</v>
      </c>
      <c r="W103" s="79">
        <v>1</v>
      </c>
    </row>
    <row r="104" spans="1:24" ht="45" customHeight="1" x14ac:dyDescent="0.5">
      <c r="B104" s="149">
        <v>103</v>
      </c>
      <c r="C104" s="8">
        <v>1</v>
      </c>
      <c r="D104" s="15">
        <v>1.2</v>
      </c>
      <c r="E104" s="13" t="s">
        <v>157</v>
      </c>
      <c r="F104" s="8" t="s">
        <v>160</v>
      </c>
      <c r="G104" s="759" t="s">
        <v>2930</v>
      </c>
      <c r="H104" s="76">
        <f>+H103+1</f>
        <v>92</v>
      </c>
      <c r="I104" s="80" t="s">
        <v>1773</v>
      </c>
      <c r="J104" s="170">
        <v>1</v>
      </c>
      <c r="K104" s="163" t="s">
        <v>162</v>
      </c>
      <c r="L104" s="10" t="s">
        <v>146</v>
      </c>
      <c r="W104" s="79">
        <v>1</v>
      </c>
    </row>
    <row r="105" spans="1:24" ht="45" customHeight="1" x14ac:dyDescent="0.5">
      <c r="B105" s="149">
        <v>104</v>
      </c>
      <c r="C105" s="8">
        <v>1</v>
      </c>
      <c r="D105" s="15">
        <v>1.2</v>
      </c>
      <c r="E105" s="13" t="s">
        <v>157</v>
      </c>
      <c r="F105" s="8" t="s">
        <v>160</v>
      </c>
      <c r="G105" s="761"/>
      <c r="H105" s="76">
        <f>+H104+1</f>
        <v>93</v>
      </c>
      <c r="I105" s="80" t="s">
        <v>1774</v>
      </c>
      <c r="J105" s="170">
        <v>1</v>
      </c>
      <c r="K105" s="163" t="s">
        <v>2931</v>
      </c>
      <c r="L105" s="10" t="s">
        <v>146</v>
      </c>
      <c r="W105" s="79">
        <v>1</v>
      </c>
    </row>
    <row r="106" spans="1:24" ht="45" customHeight="1" x14ac:dyDescent="0.5">
      <c r="B106" s="149">
        <v>105</v>
      </c>
      <c r="G106" s="158" t="s">
        <v>2932</v>
      </c>
      <c r="H106" s="159"/>
      <c r="I106" s="159"/>
      <c r="J106" s="158"/>
      <c r="K106" s="158"/>
      <c r="M106" s="71"/>
      <c r="N106" s="71"/>
      <c r="O106" s="71"/>
      <c r="P106" s="71"/>
      <c r="Q106" s="72"/>
      <c r="R106" s="73"/>
      <c r="S106" s="74">
        <v>2</v>
      </c>
      <c r="T106" s="73" t="s">
        <v>1679</v>
      </c>
      <c r="U106" s="74"/>
      <c r="V106" s="73"/>
      <c r="W106" s="75">
        <f>SUM(W107:W109)</f>
        <v>3</v>
      </c>
      <c r="X106" s="73" t="s">
        <v>1681</v>
      </c>
    </row>
    <row r="107" spans="1:24" ht="45" customHeight="1" x14ac:dyDescent="0.5">
      <c r="B107" s="149">
        <v>106</v>
      </c>
      <c r="C107" s="8">
        <v>1</v>
      </c>
      <c r="D107" s="15">
        <v>1.2</v>
      </c>
      <c r="E107" s="14" t="s">
        <v>164</v>
      </c>
      <c r="F107" s="14" t="s">
        <v>165</v>
      </c>
      <c r="G107" s="765" t="s">
        <v>2933</v>
      </c>
      <c r="H107" s="87">
        <f>+H105+1</f>
        <v>94</v>
      </c>
      <c r="I107" s="80" t="s">
        <v>1775</v>
      </c>
      <c r="J107" s="91">
        <v>0.2</v>
      </c>
      <c r="K107" s="89" t="s">
        <v>2934</v>
      </c>
      <c r="L107" s="10" t="s">
        <v>146</v>
      </c>
      <c r="W107" s="79">
        <v>1</v>
      </c>
    </row>
    <row r="108" spans="1:24" ht="45" customHeight="1" x14ac:dyDescent="0.5">
      <c r="B108" s="149">
        <v>107</v>
      </c>
      <c r="C108" s="8">
        <v>1</v>
      </c>
      <c r="D108" s="15">
        <v>1.2</v>
      </c>
      <c r="E108" s="14" t="s">
        <v>164</v>
      </c>
      <c r="F108" s="14" t="s">
        <v>165</v>
      </c>
      <c r="G108" s="767"/>
      <c r="H108" s="87">
        <f>+H107+1</f>
        <v>95</v>
      </c>
      <c r="I108" s="80" t="s">
        <v>1776</v>
      </c>
      <c r="J108" s="87" t="s">
        <v>167</v>
      </c>
      <c r="K108" s="89" t="s">
        <v>168</v>
      </c>
      <c r="L108" s="10" t="s">
        <v>146</v>
      </c>
      <c r="W108" s="79">
        <v>1</v>
      </c>
    </row>
    <row r="109" spans="1:24" ht="45" customHeight="1" x14ac:dyDescent="0.5">
      <c r="B109" s="149">
        <v>110</v>
      </c>
      <c r="C109" s="8">
        <v>1</v>
      </c>
      <c r="D109" s="15">
        <v>1.2</v>
      </c>
      <c r="E109" s="14" t="s">
        <v>164</v>
      </c>
      <c r="F109" s="8" t="s">
        <v>169</v>
      </c>
      <c r="G109" s="169" t="s">
        <v>2935</v>
      </c>
      <c r="H109" s="76">
        <f>+H108+1</f>
        <v>96</v>
      </c>
      <c r="I109" s="80" t="s">
        <v>1777</v>
      </c>
      <c r="J109" s="170">
        <v>0.75</v>
      </c>
      <c r="K109" s="163" t="s">
        <v>2936</v>
      </c>
      <c r="L109" s="10" t="s">
        <v>146</v>
      </c>
      <c r="W109" s="79">
        <v>1</v>
      </c>
    </row>
    <row r="110" spans="1:24" ht="45" customHeight="1" x14ac:dyDescent="0.5">
      <c r="B110" s="149">
        <v>111</v>
      </c>
      <c r="G110" s="158" t="s">
        <v>2937</v>
      </c>
      <c r="H110" s="159"/>
      <c r="I110" s="159"/>
      <c r="J110" s="158"/>
      <c r="K110" s="158"/>
      <c r="M110" s="71"/>
      <c r="N110" s="71"/>
      <c r="O110" s="71"/>
      <c r="P110" s="71"/>
      <c r="Q110" s="72"/>
      <c r="R110" s="73"/>
      <c r="S110" s="74">
        <v>2</v>
      </c>
      <c r="T110" s="73" t="s">
        <v>1679</v>
      </c>
      <c r="U110" s="74"/>
      <c r="V110" s="73"/>
      <c r="W110" s="75">
        <f>SUM(W111:W116)</f>
        <v>6</v>
      </c>
      <c r="X110" s="73" t="s">
        <v>1681</v>
      </c>
    </row>
    <row r="111" spans="1:24" ht="45" customHeight="1" x14ac:dyDescent="0.5">
      <c r="B111" s="149">
        <v>112</v>
      </c>
      <c r="C111" s="8">
        <v>1</v>
      </c>
      <c r="D111" s="15">
        <v>1.2</v>
      </c>
      <c r="E111" s="13" t="s">
        <v>172</v>
      </c>
      <c r="F111" s="13" t="s">
        <v>173</v>
      </c>
      <c r="G111" s="762" t="s">
        <v>2938</v>
      </c>
      <c r="H111" s="160">
        <f>+H109+1</f>
        <v>97</v>
      </c>
      <c r="I111" s="80" t="s">
        <v>1778</v>
      </c>
      <c r="J111" s="160">
        <v>40</v>
      </c>
      <c r="K111" s="162" t="s">
        <v>2939</v>
      </c>
      <c r="L111" s="10" t="s">
        <v>146</v>
      </c>
      <c r="W111" s="79">
        <v>1</v>
      </c>
    </row>
    <row r="112" spans="1:24" ht="45" customHeight="1" x14ac:dyDescent="0.5">
      <c r="A112" s="171"/>
      <c r="B112" s="149"/>
      <c r="C112" s="8">
        <v>1</v>
      </c>
      <c r="D112" s="15">
        <v>1.2</v>
      </c>
      <c r="E112" s="13" t="s">
        <v>172</v>
      </c>
      <c r="F112" s="13" t="s">
        <v>173</v>
      </c>
      <c r="G112" s="764"/>
      <c r="H112" s="160">
        <f>+H111+1</f>
        <v>98</v>
      </c>
      <c r="I112" s="80" t="s">
        <v>1779</v>
      </c>
      <c r="J112" s="172">
        <v>1</v>
      </c>
      <c r="K112" s="162" t="s">
        <v>175</v>
      </c>
      <c r="L112" s="10" t="s">
        <v>146</v>
      </c>
      <c r="W112" s="79">
        <v>1</v>
      </c>
    </row>
    <row r="113" spans="1:24" ht="45" customHeight="1" x14ac:dyDescent="0.5">
      <c r="B113" s="149">
        <v>113</v>
      </c>
      <c r="C113" s="8">
        <v>1</v>
      </c>
      <c r="D113" s="15">
        <v>1.2</v>
      </c>
      <c r="E113" s="13" t="s">
        <v>172</v>
      </c>
      <c r="F113" s="8" t="s">
        <v>176</v>
      </c>
      <c r="G113" s="759" t="s">
        <v>2940</v>
      </c>
      <c r="H113" s="76">
        <f>+H112+1</f>
        <v>99</v>
      </c>
      <c r="I113" s="80" t="s">
        <v>1780</v>
      </c>
      <c r="J113" s="76">
        <v>40</v>
      </c>
      <c r="K113" s="163" t="s">
        <v>2941</v>
      </c>
      <c r="L113" s="10" t="s">
        <v>146</v>
      </c>
      <c r="W113" s="79">
        <v>1</v>
      </c>
    </row>
    <row r="114" spans="1:24" ht="45" customHeight="1" x14ac:dyDescent="0.5">
      <c r="A114" s="171"/>
      <c r="B114" s="149"/>
      <c r="C114" s="8">
        <v>1</v>
      </c>
      <c r="D114" s="15">
        <v>1.2</v>
      </c>
      <c r="E114" s="13" t="s">
        <v>172</v>
      </c>
      <c r="F114" s="8" t="s">
        <v>176</v>
      </c>
      <c r="G114" s="760"/>
      <c r="H114" s="76">
        <f>+H113+1</f>
        <v>100</v>
      </c>
      <c r="I114" s="80" t="s">
        <v>1781</v>
      </c>
      <c r="J114" s="76">
        <v>1E-3</v>
      </c>
      <c r="K114" s="163" t="s">
        <v>2942</v>
      </c>
      <c r="L114" s="10" t="s">
        <v>146</v>
      </c>
      <c r="W114" s="79">
        <v>1</v>
      </c>
    </row>
    <row r="115" spans="1:24" ht="45" customHeight="1" x14ac:dyDescent="0.5">
      <c r="A115" s="171"/>
      <c r="B115" s="149"/>
      <c r="C115" s="8">
        <v>1</v>
      </c>
      <c r="D115" s="15">
        <v>1.2</v>
      </c>
      <c r="E115" s="13" t="s">
        <v>172</v>
      </c>
      <c r="F115" s="8" t="s">
        <v>176</v>
      </c>
      <c r="G115" s="760"/>
      <c r="H115" s="76">
        <f>+H114+1</f>
        <v>101</v>
      </c>
      <c r="I115" s="80" t="s">
        <v>1782</v>
      </c>
      <c r="J115" s="76">
        <v>4.3999999999999997E-2</v>
      </c>
      <c r="K115" s="163" t="s">
        <v>2943</v>
      </c>
      <c r="L115" s="10" t="s">
        <v>146</v>
      </c>
      <c r="W115" s="79">
        <v>1</v>
      </c>
    </row>
    <row r="116" spans="1:24" ht="45" customHeight="1" x14ac:dyDescent="0.5">
      <c r="B116" s="149">
        <v>114</v>
      </c>
      <c r="C116" s="8">
        <v>1</v>
      </c>
      <c r="D116" s="15">
        <v>1.2</v>
      </c>
      <c r="E116" s="13" t="s">
        <v>172</v>
      </c>
      <c r="F116" s="8" t="s">
        <v>176</v>
      </c>
      <c r="G116" s="761"/>
      <c r="H116" s="76">
        <f>+H115+1</f>
        <v>102</v>
      </c>
      <c r="I116" s="80" t="s">
        <v>1783</v>
      </c>
      <c r="J116" s="76">
        <v>1.2899999999999999E-3</v>
      </c>
      <c r="K116" s="163" t="s">
        <v>2944</v>
      </c>
      <c r="L116" s="10" t="s">
        <v>146</v>
      </c>
      <c r="W116" s="79">
        <v>1</v>
      </c>
    </row>
    <row r="117" spans="1:24" ht="45" customHeight="1" x14ac:dyDescent="0.5">
      <c r="B117" s="149">
        <v>115</v>
      </c>
      <c r="G117" s="158" t="s">
        <v>2945</v>
      </c>
      <c r="H117" s="159"/>
      <c r="I117" s="159"/>
      <c r="J117" s="158"/>
      <c r="K117" s="158"/>
      <c r="M117" s="71"/>
      <c r="N117" s="71"/>
      <c r="O117" s="71"/>
      <c r="P117" s="71"/>
      <c r="Q117" s="72"/>
      <c r="R117" s="73"/>
      <c r="S117" s="74">
        <v>2</v>
      </c>
      <c r="T117" s="73" t="s">
        <v>1679</v>
      </c>
      <c r="U117" s="74"/>
      <c r="V117" s="73"/>
      <c r="W117" s="75">
        <f>SUM(W118:W126)</f>
        <v>9</v>
      </c>
      <c r="X117" s="73" t="s">
        <v>1681</v>
      </c>
    </row>
    <row r="118" spans="1:24" ht="45" customHeight="1" x14ac:dyDescent="0.5">
      <c r="B118" s="149">
        <v>116</v>
      </c>
      <c r="C118" s="8">
        <v>1</v>
      </c>
      <c r="D118" s="15">
        <v>1.2</v>
      </c>
      <c r="E118" s="14" t="s">
        <v>179</v>
      </c>
      <c r="F118" s="14" t="s">
        <v>180</v>
      </c>
      <c r="G118" s="765" t="s">
        <v>2946</v>
      </c>
      <c r="H118" s="87">
        <f>+H116+1</f>
        <v>103</v>
      </c>
      <c r="I118" s="80" t="s">
        <v>2947</v>
      </c>
      <c r="J118" s="87">
        <v>3.2</v>
      </c>
      <c r="K118" s="89" t="s">
        <v>2948</v>
      </c>
      <c r="L118" s="10" t="s">
        <v>146</v>
      </c>
      <c r="W118" s="79">
        <v>1</v>
      </c>
    </row>
    <row r="119" spans="1:24" ht="45" customHeight="1" x14ac:dyDescent="0.5">
      <c r="B119" s="149">
        <v>117</v>
      </c>
      <c r="C119" s="8">
        <v>1</v>
      </c>
      <c r="D119" s="15">
        <v>1.2</v>
      </c>
      <c r="E119" s="14" t="s">
        <v>179</v>
      </c>
      <c r="F119" s="14" t="s">
        <v>180</v>
      </c>
      <c r="G119" s="766"/>
      <c r="H119" s="87">
        <f t="shared" ref="H119:H126" si="5">+H118+1</f>
        <v>104</v>
      </c>
      <c r="I119" s="80" t="s">
        <v>2949</v>
      </c>
      <c r="J119" s="87">
        <v>1E-4</v>
      </c>
      <c r="K119" s="89" t="s">
        <v>2950</v>
      </c>
      <c r="L119" s="10" t="s">
        <v>146</v>
      </c>
      <c r="W119" s="79">
        <v>1</v>
      </c>
    </row>
    <row r="120" spans="1:24" ht="45" customHeight="1" x14ac:dyDescent="0.5">
      <c r="A120" s="171"/>
      <c r="B120" s="149"/>
      <c r="C120" s="8">
        <v>1</v>
      </c>
      <c r="D120" s="15">
        <v>1.2</v>
      </c>
      <c r="E120" s="14" t="s">
        <v>179</v>
      </c>
      <c r="F120" s="14" t="s">
        <v>180</v>
      </c>
      <c r="G120" s="766"/>
      <c r="H120" s="87">
        <f t="shared" si="5"/>
        <v>105</v>
      </c>
      <c r="I120" s="80" t="s">
        <v>2951</v>
      </c>
      <c r="J120" s="87">
        <v>5.3E-3</v>
      </c>
      <c r="K120" s="89" t="s">
        <v>182</v>
      </c>
      <c r="L120" s="10" t="s">
        <v>146</v>
      </c>
      <c r="W120" s="79">
        <v>1</v>
      </c>
    </row>
    <row r="121" spans="1:24" ht="45" customHeight="1" x14ac:dyDescent="0.5">
      <c r="B121" s="149">
        <v>118</v>
      </c>
      <c r="C121" s="8">
        <v>1</v>
      </c>
      <c r="D121" s="15">
        <v>1.2</v>
      </c>
      <c r="E121" s="14" t="s">
        <v>179</v>
      </c>
      <c r="F121" s="14" t="s">
        <v>180</v>
      </c>
      <c r="G121" s="767"/>
      <c r="H121" s="87">
        <f t="shared" si="5"/>
        <v>106</v>
      </c>
      <c r="I121" s="80" t="s">
        <v>2952</v>
      </c>
      <c r="J121" s="91">
        <v>0.95</v>
      </c>
      <c r="K121" s="89" t="s">
        <v>183</v>
      </c>
      <c r="L121" s="10" t="s">
        <v>146</v>
      </c>
      <c r="W121" s="79">
        <v>1</v>
      </c>
    </row>
    <row r="122" spans="1:24" ht="45" customHeight="1" x14ac:dyDescent="0.5">
      <c r="B122" s="149">
        <v>119</v>
      </c>
      <c r="C122" s="8">
        <v>1</v>
      </c>
      <c r="D122" s="15">
        <v>1.2</v>
      </c>
      <c r="E122" s="14" t="s">
        <v>179</v>
      </c>
      <c r="F122" s="8" t="s">
        <v>184</v>
      </c>
      <c r="G122" s="759" t="s">
        <v>2953</v>
      </c>
      <c r="H122" s="76">
        <f t="shared" si="5"/>
        <v>107</v>
      </c>
      <c r="I122" s="80" t="s">
        <v>2954</v>
      </c>
      <c r="J122" s="76">
        <v>20</v>
      </c>
      <c r="K122" s="163" t="s">
        <v>2955</v>
      </c>
      <c r="L122" s="10" t="s">
        <v>146</v>
      </c>
      <c r="W122" s="79">
        <v>1</v>
      </c>
    </row>
    <row r="123" spans="1:24" ht="45" customHeight="1" x14ac:dyDescent="0.5">
      <c r="B123" s="149">
        <v>120</v>
      </c>
      <c r="C123" s="8">
        <v>1</v>
      </c>
      <c r="D123" s="15">
        <v>1.2</v>
      </c>
      <c r="E123" s="14" t="s">
        <v>179</v>
      </c>
      <c r="F123" s="8" t="s">
        <v>184</v>
      </c>
      <c r="G123" s="760"/>
      <c r="H123" s="76">
        <f t="shared" si="5"/>
        <v>108</v>
      </c>
      <c r="I123" s="80" t="s">
        <v>2956</v>
      </c>
      <c r="J123" s="76">
        <v>1E-3</v>
      </c>
      <c r="K123" s="163" t="s">
        <v>2957</v>
      </c>
      <c r="L123" s="10" t="s">
        <v>146</v>
      </c>
      <c r="W123" s="79">
        <v>1</v>
      </c>
    </row>
    <row r="124" spans="1:24" ht="45" customHeight="1" x14ac:dyDescent="0.5">
      <c r="B124" s="149"/>
      <c r="C124" s="8">
        <v>1</v>
      </c>
      <c r="D124" s="15">
        <v>1.2</v>
      </c>
      <c r="E124" s="14" t="s">
        <v>179</v>
      </c>
      <c r="F124" s="8" t="s">
        <v>184</v>
      </c>
      <c r="G124" s="760"/>
      <c r="H124" s="76">
        <f t="shared" si="5"/>
        <v>109</v>
      </c>
      <c r="I124" s="80" t="s">
        <v>2958</v>
      </c>
      <c r="J124" s="76">
        <v>0</v>
      </c>
      <c r="K124" s="163" t="s">
        <v>2959</v>
      </c>
      <c r="L124" s="10" t="s">
        <v>146</v>
      </c>
      <c r="W124" s="79">
        <v>1</v>
      </c>
    </row>
    <row r="125" spans="1:24" ht="45" customHeight="1" x14ac:dyDescent="0.5">
      <c r="B125" s="149"/>
      <c r="C125" s="8">
        <v>1</v>
      </c>
      <c r="D125" s="15">
        <v>1.2</v>
      </c>
      <c r="E125" s="14" t="s">
        <v>179</v>
      </c>
      <c r="F125" s="8" t="s">
        <v>184</v>
      </c>
      <c r="G125" s="760"/>
      <c r="H125" s="76">
        <f t="shared" si="5"/>
        <v>110</v>
      </c>
      <c r="I125" s="80" t="s">
        <v>2960</v>
      </c>
      <c r="J125" s="76">
        <v>39</v>
      </c>
      <c r="K125" s="163" t="s">
        <v>2961</v>
      </c>
      <c r="L125" s="10" t="s">
        <v>146</v>
      </c>
      <c r="W125" s="79">
        <v>1</v>
      </c>
    </row>
    <row r="126" spans="1:24" ht="45" customHeight="1" x14ac:dyDescent="0.5">
      <c r="B126" s="149"/>
      <c r="C126" s="8">
        <v>1</v>
      </c>
      <c r="D126" s="15">
        <v>1.2</v>
      </c>
      <c r="E126" s="14" t="s">
        <v>179</v>
      </c>
      <c r="F126" s="8" t="s">
        <v>184</v>
      </c>
      <c r="G126" s="761"/>
      <c r="H126" s="76">
        <f t="shared" si="5"/>
        <v>111</v>
      </c>
      <c r="I126" s="80" t="s">
        <v>2962</v>
      </c>
      <c r="J126" s="76">
        <v>5</v>
      </c>
      <c r="K126" s="163" t="s">
        <v>186</v>
      </c>
      <c r="L126" s="10" t="s">
        <v>146</v>
      </c>
      <c r="W126" s="79">
        <v>1</v>
      </c>
    </row>
    <row r="127" spans="1:24" ht="45" customHeight="1" x14ac:dyDescent="0.5">
      <c r="B127" s="149">
        <v>122</v>
      </c>
      <c r="G127" s="158" t="s">
        <v>2963</v>
      </c>
      <c r="H127" s="159"/>
      <c r="I127" s="159"/>
      <c r="J127" s="158"/>
      <c r="K127" s="158"/>
      <c r="M127" s="71"/>
      <c r="N127" s="71"/>
      <c r="O127" s="71"/>
      <c r="P127" s="71"/>
      <c r="Q127" s="72"/>
      <c r="R127" s="73"/>
      <c r="S127" s="74">
        <v>2</v>
      </c>
      <c r="T127" s="73" t="s">
        <v>1679</v>
      </c>
      <c r="U127" s="74"/>
      <c r="V127" s="73"/>
      <c r="W127" s="75">
        <f>SUM(W128:W129)</f>
        <v>2</v>
      </c>
      <c r="X127" s="73" t="s">
        <v>1681</v>
      </c>
    </row>
    <row r="128" spans="1:24" ht="45" customHeight="1" x14ac:dyDescent="0.5">
      <c r="B128" s="149">
        <v>123</v>
      </c>
      <c r="C128" s="8">
        <v>1</v>
      </c>
      <c r="D128" s="15">
        <v>1.2</v>
      </c>
      <c r="E128" s="13" t="s">
        <v>188</v>
      </c>
      <c r="F128" s="13" t="s">
        <v>189</v>
      </c>
      <c r="G128" s="167" t="s">
        <v>2964</v>
      </c>
      <c r="H128" s="160">
        <f>+H126+1</f>
        <v>112</v>
      </c>
      <c r="I128" s="80" t="s">
        <v>1784</v>
      </c>
      <c r="J128" s="160">
        <v>16</v>
      </c>
      <c r="K128" s="162" t="s">
        <v>2965</v>
      </c>
      <c r="L128" s="10" t="s">
        <v>146</v>
      </c>
      <c r="W128" s="79">
        <v>1</v>
      </c>
    </row>
    <row r="129" spans="2:24" ht="45" customHeight="1" x14ac:dyDescent="0.5">
      <c r="B129" s="149">
        <v>124</v>
      </c>
      <c r="C129" s="8">
        <v>1</v>
      </c>
      <c r="D129" s="15">
        <v>1.2</v>
      </c>
      <c r="E129" s="13" t="s">
        <v>188</v>
      </c>
      <c r="F129" s="8" t="s">
        <v>191</v>
      </c>
      <c r="G129" s="169" t="s">
        <v>2966</v>
      </c>
      <c r="H129" s="76">
        <f>+H128+1</f>
        <v>113</v>
      </c>
      <c r="I129" s="80" t="s">
        <v>1785</v>
      </c>
      <c r="J129" s="76">
        <v>40</v>
      </c>
      <c r="K129" s="163" t="s">
        <v>2967</v>
      </c>
      <c r="L129" s="10" t="s">
        <v>146</v>
      </c>
      <c r="W129" s="79">
        <v>1</v>
      </c>
    </row>
    <row r="130" spans="2:24" ht="45" customHeight="1" x14ac:dyDescent="0.5">
      <c r="B130" s="149">
        <v>125</v>
      </c>
      <c r="G130" s="158" t="s">
        <v>2968</v>
      </c>
      <c r="H130" s="159"/>
      <c r="I130" s="159"/>
      <c r="J130" s="158"/>
      <c r="K130" s="158"/>
      <c r="M130" s="71"/>
      <c r="N130" s="71"/>
      <c r="O130" s="71"/>
      <c r="P130" s="71"/>
      <c r="Q130" s="72"/>
      <c r="R130" s="73"/>
      <c r="S130" s="74">
        <v>2</v>
      </c>
      <c r="T130" s="73" t="s">
        <v>1679</v>
      </c>
      <c r="U130" s="74"/>
      <c r="V130" s="73"/>
      <c r="W130" s="75">
        <f>SUM(W131:W132)</f>
        <v>2</v>
      </c>
      <c r="X130" s="73" t="s">
        <v>1681</v>
      </c>
    </row>
    <row r="131" spans="2:24" ht="45" customHeight="1" x14ac:dyDescent="0.5">
      <c r="B131" s="149">
        <v>126</v>
      </c>
      <c r="C131" s="8">
        <v>1</v>
      </c>
      <c r="D131" s="15">
        <v>1.2</v>
      </c>
      <c r="E131" s="14" t="s">
        <v>194</v>
      </c>
      <c r="F131" s="14" t="s">
        <v>195</v>
      </c>
      <c r="G131" s="168" t="s">
        <v>2969</v>
      </c>
      <c r="H131" s="87">
        <f>+H129+1</f>
        <v>114</v>
      </c>
      <c r="I131" s="80" t="s">
        <v>1786</v>
      </c>
      <c r="J131" s="87">
        <v>32</v>
      </c>
      <c r="K131" s="89" t="s">
        <v>2970</v>
      </c>
      <c r="L131" s="10" t="s">
        <v>146</v>
      </c>
      <c r="W131" s="79">
        <v>1</v>
      </c>
    </row>
    <row r="132" spans="2:24" ht="45" customHeight="1" x14ac:dyDescent="0.5">
      <c r="B132" s="149">
        <v>127</v>
      </c>
      <c r="C132" s="8">
        <v>1</v>
      </c>
      <c r="D132" s="15">
        <v>1.2</v>
      </c>
      <c r="E132" s="14" t="s">
        <v>194</v>
      </c>
      <c r="F132" s="8" t="s">
        <v>197</v>
      </c>
      <c r="G132" s="169" t="s">
        <v>2971</v>
      </c>
      <c r="H132" s="76">
        <f>+H131+1</f>
        <v>115</v>
      </c>
      <c r="I132" s="80" t="s">
        <v>1787</v>
      </c>
      <c r="J132" s="76">
        <v>32</v>
      </c>
      <c r="K132" s="163" t="s">
        <v>2972</v>
      </c>
      <c r="L132" s="10" t="s">
        <v>146</v>
      </c>
      <c r="W132" s="79">
        <v>1</v>
      </c>
    </row>
    <row r="133" spans="2:24" ht="45" customHeight="1" x14ac:dyDescent="0.5">
      <c r="B133" s="149">
        <v>128</v>
      </c>
      <c r="G133" s="158" t="s">
        <v>2973</v>
      </c>
      <c r="H133" s="159"/>
      <c r="I133" s="159"/>
      <c r="J133" s="158"/>
      <c r="K133" s="158"/>
      <c r="M133" s="71"/>
      <c r="N133" s="71"/>
      <c r="O133" s="71"/>
      <c r="P133" s="71"/>
      <c r="Q133" s="72"/>
      <c r="R133" s="73"/>
      <c r="S133" s="74">
        <v>6</v>
      </c>
      <c r="T133" s="73" t="s">
        <v>1679</v>
      </c>
      <c r="U133" s="74"/>
      <c r="V133" s="73"/>
      <c r="W133" s="75">
        <f>SUM(W134:W140)</f>
        <v>7</v>
      </c>
      <c r="X133" s="73" t="s">
        <v>1681</v>
      </c>
    </row>
    <row r="134" spans="2:24" ht="45" customHeight="1" x14ac:dyDescent="0.5">
      <c r="B134" s="149">
        <v>129</v>
      </c>
      <c r="C134" s="8">
        <v>1</v>
      </c>
      <c r="D134" s="15">
        <v>1.2</v>
      </c>
      <c r="E134" s="13" t="s">
        <v>200</v>
      </c>
      <c r="F134" s="13" t="s">
        <v>201</v>
      </c>
      <c r="G134" s="762" t="s">
        <v>2974</v>
      </c>
      <c r="H134" s="160">
        <f>+H132+1</f>
        <v>116</v>
      </c>
      <c r="I134" s="80" t="s">
        <v>1788</v>
      </c>
      <c r="J134" s="160">
        <v>5.5</v>
      </c>
      <c r="K134" s="162" t="s">
        <v>2975</v>
      </c>
      <c r="L134" s="10" t="s">
        <v>146</v>
      </c>
      <c r="W134" s="79">
        <v>1</v>
      </c>
    </row>
    <row r="135" spans="2:24" ht="45" customHeight="1" x14ac:dyDescent="0.5">
      <c r="B135" s="149">
        <v>130</v>
      </c>
      <c r="C135" s="8">
        <v>1</v>
      </c>
      <c r="D135" s="15">
        <v>1.2</v>
      </c>
      <c r="E135" s="13" t="s">
        <v>200</v>
      </c>
      <c r="F135" s="13" t="s">
        <v>201</v>
      </c>
      <c r="G135" s="764"/>
      <c r="H135" s="160">
        <f t="shared" ref="H135:H140" si="6">+H134+1</f>
        <v>117</v>
      </c>
      <c r="I135" s="80" t="s">
        <v>1789</v>
      </c>
      <c r="J135" s="160">
        <v>5.5</v>
      </c>
      <c r="K135" s="162" t="s">
        <v>2976</v>
      </c>
      <c r="L135" s="10" t="s">
        <v>146</v>
      </c>
      <c r="W135" s="79">
        <v>1</v>
      </c>
    </row>
    <row r="136" spans="2:24" ht="45" customHeight="1" x14ac:dyDescent="0.5">
      <c r="B136" s="149">
        <v>131</v>
      </c>
      <c r="C136" s="8">
        <v>1</v>
      </c>
      <c r="D136" s="15">
        <v>1.2</v>
      </c>
      <c r="E136" s="13" t="s">
        <v>200</v>
      </c>
      <c r="F136" s="8" t="s">
        <v>203</v>
      </c>
      <c r="G136" s="169" t="s">
        <v>2977</v>
      </c>
      <c r="H136" s="76">
        <f t="shared" si="6"/>
        <v>118</v>
      </c>
      <c r="I136" s="80" t="s">
        <v>1790</v>
      </c>
      <c r="J136" s="76">
        <v>2</v>
      </c>
      <c r="K136" s="163" t="s">
        <v>2978</v>
      </c>
      <c r="L136" s="10" t="s">
        <v>146</v>
      </c>
      <c r="W136" s="79">
        <v>1</v>
      </c>
    </row>
    <row r="137" spans="2:24" ht="64.95" customHeight="1" x14ac:dyDescent="0.5">
      <c r="B137" s="149">
        <v>132</v>
      </c>
      <c r="C137" s="8">
        <v>1</v>
      </c>
      <c r="D137" s="15">
        <v>1.2</v>
      </c>
      <c r="E137" s="13" t="s">
        <v>200</v>
      </c>
      <c r="F137" s="13" t="s">
        <v>205</v>
      </c>
      <c r="G137" s="167" t="s">
        <v>2979</v>
      </c>
      <c r="H137" s="160">
        <f t="shared" si="6"/>
        <v>119</v>
      </c>
      <c r="I137" s="80" t="s">
        <v>1791</v>
      </c>
      <c r="J137" s="172">
        <v>0.95</v>
      </c>
      <c r="K137" s="162" t="s">
        <v>2980</v>
      </c>
      <c r="L137" s="10" t="s">
        <v>146</v>
      </c>
      <c r="W137" s="79">
        <v>1</v>
      </c>
    </row>
    <row r="138" spans="2:24" ht="64.95" customHeight="1" x14ac:dyDescent="0.5">
      <c r="B138" s="149">
        <v>133</v>
      </c>
      <c r="C138" s="8">
        <v>1</v>
      </c>
      <c r="D138" s="15">
        <v>1.2</v>
      </c>
      <c r="E138" s="13" t="s">
        <v>200</v>
      </c>
      <c r="F138" s="8" t="s">
        <v>207</v>
      </c>
      <c r="G138" s="169" t="s">
        <v>2981</v>
      </c>
      <c r="H138" s="76">
        <f t="shared" si="6"/>
        <v>120</v>
      </c>
      <c r="I138" s="80" t="s">
        <v>1792</v>
      </c>
      <c r="J138" s="170">
        <v>0.95</v>
      </c>
      <c r="K138" s="163" t="s">
        <v>2982</v>
      </c>
      <c r="L138" s="10" t="s">
        <v>146</v>
      </c>
      <c r="W138" s="79">
        <v>1</v>
      </c>
    </row>
    <row r="139" spans="2:24" ht="45" customHeight="1" x14ac:dyDescent="0.5">
      <c r="B139" s="149">
        <v>134</v>
      </c>
      <c r="C139" s="8">
        <v>1</v>
      </c>
      <c r="D139" s="15">
        <v>1.2</v>
      </c>
      <c r="E139" s="13" t="s">
        <v>200</v>
      </c>
      <c r="F139" s="13" t="s">
        <v>209</v>
      </c>
      <c r="G139" s="167" t="s">
        <v>2983</v>
      </c>
      <c r="H139" s="160">
        <f t="shared" si="6"/>
        <v>121</v>
      </c>
      <c r="I139" s="80" t="s">
        <v>1793</v>
      </c>
      <c r="J139" s="172">
        <v>0.8</v>
      </c>
      <c r="K139" s="162" t="s">
        <v>2984</v>
      </c>
      <c r="L139" s="10" t="s">
        <v>146</v>
      </c>
      <c r="W139" s="79">
        <v>1</v>
      </c>
    </row>
    <row r="140" spans="2:24" ht="64.95" customHeight="1" x14ac:dyDescent="0.5">
      <c r="B140" s="149">
        <v>135</v>
      </c>
      <c r="C140" s="8">
        <v>1</v>
      </c>
      <c r="D140" s="15">
        <v>1.2</v>
      </c>
      <c r="E140" s="13" t="s">
        <v>200</v>
      </c>
      <c r="F140" s="8" t="s">
        <v>211</v>
      </c>
      <c r="G140" s="169" t="s">
        <v>2985</v>
      </c>
      <c r="H140" s="76">
        <f t="shared" si="6"/>
        <v>122</v>
      </c>
      <c r="I140" s="80" t="s">
        <v>1794</v>
      </c>
      <c r="J140" s="170">
        <v>0.75</v>
      </c>
      <c r="K140" s="163" t="s">
        <v>2986</v>
      </c>
      <c r="L140" s="10" t="s">
        <v>146</v>
      </c>
      <c r="W140" s="79">
        <v>1</v>
      </c>
    </row>
    <row r="141" spans="2:24" ht="45" customHeight="1" x14ac:dyDescent="0.5">
      <c r="B141" s="149">
        <v>136</v>
      </c>
      <c r="G141" s="158" t="s">
        <v>2987</v>
      </c>
      <c r="H141" s="159"/>
      <c r="I141" s="159"/>
      <c r="J141" s="158"/>
      <c r="K141" s="158"/>
      <c r="M141" s="71"/>
      <c r="N141" s="71"/>
      <c r="O141" s="71"/>
      <c r="P141" s="71"/>
      <c r="Q141" s="72"/>
      <c r="R141" s="73"/>
      <c r="S141" s="74">
        <v>1</v>
      </c>
      <c r="T141" s="73" t="s">
        <v>1679</v>
      </c>
      <c r="U141" s="74"/>
      <c r="V141" s="73"/>
      <c r="W141" s="75">
        <f>SUM(W142:W154)</f>
        <v>13</v>
      </c>
      <c r="X141" s="73" t="s">
        <v>1681</v>
      </c>
    </row>
    <row r="142" spans="2:24" ht="45" customHeight="1" x14ac:dyDescent="0.5">
      <c r="B142" s="149">
        <v>137</v>
      </c>
      <c r="C142" s="8">
        <v>1</v>
      </c>
      <c r="D142" s="15">
        <v>1.2</v>
      </c>
      <c r="E142" s="14" t="s">
        <v>214</v>
      </c>
      <c r="F142" s="14" t="s">
        <v>215</v>
      </c>
      <c r="G142" s="765" t="s">
        <v>2988</v>
      </c>
      <c r="H142" s="87">
        <f>+H140+1</f>
        <v>123</v>
      </c>
      <c r="I142" s="80" t="s">
        <v>1795</v>
      </c>
      <c r="J142" s="87">
        <v>40</v>
      </c>
      <c r="K142" s="89" t="s">
        <v>217</v>
      </c>
      <c r="L142" s="10" t="s">
        <v>146</v>
      </c>
      <c r="W142" s="79">
        <v>1</v>
      </c>
    </row>
    <row r="143" spans="2:24" ht="45" customHeight="1" x14ac:dyDescent="0.5">
      <c r="B143" s="149">
        <v>139</v>
      </c>
      <c r="C143" s="8">
        <v>1</v>
      </c>
      <c r="D143" s="15">
        <v>1.2</v>
      </c>
      <c r="E143" s="14" t="s">
        <v>214</v>
      </c>
      <c r="F143" s="14" t="s">
        <v>215</v>
      </c>
      <c r="G143" s="766"/>
      <c r="H143" s="87">
        <f t="shared" ref="H143:H154" si="7">+H142+1</f>
        <v>124</v>
      </c>
      <c r="I143" s="80" t="s">
        <v>1796</v>
      </c>
      <c r="J143" s="91">
        <v>0.1</v>
      </c>
      <c r="K143" s="89" t="s">
        <v>218</v>
      </c>
      <c r="L143" s="10" t="s">
        <v>146</v>
      </c>
      <c r="W143" s="79">
        <v>1</v>
      </c>
    </row>
    <row r="144" spans="2:24" ht="45" customHeight="1" x14ac:dyDescent="0.5">
      <c r="B144" s="149">
        <v>140</v>
      </c>
      <c r="C144" s="8">
        <v>1</v>
      </c>
      <c r="D144" s="15">
        <v>1.2</v>
      </c>
      <c r="E144" s="14" t="s">
        <v>214</v>
      </c>
      <c r="F144" s="14" t="s">
        <v>215</v>
      </c>
      <c r="G144" s="766"/>
      <c r="H144" s="87">
        <f t="shared" si="7"/>
        <v>125</v>
      </c>
      <c r="I144" s="80" t="s">
        <v>1797</v>
      </c>
      <c r="J144" s="87">
        <v>40</v>
      </c>
      <c r="K144" s="89" t="s">
        <v>2989</v>
      </c>
      <c r="L144" s="10" t="s">
        <v>146</v>
      </c>
      <c r="W144" s="79">
        <v>1</v>
      </c>
    </row>
    <row r="145" spans="2:24" ht="45" customHeight="1" x14ac:dyDescent="0.5">
      <c r="B145" s="149">
        <v>141</v>
      </c>
      <c r="C145" s="8">
        <v>1</v>
      </c>
      <c r="D145" s="15">
        <v>1.2</v>
      </c>
      <c r="E145" s="14" t="s">
        <v>214</v>
      </c>
      <c r="F145" s="14" t="s">
        <v>215</v>
      </c>
      <c r="G145" s="766"/>
      <c r="H145" s="87">
        <f t="shared" si="7"/>
        <v>126</v>
      </c>
      <c r="I145" s="80" t="s">
        <v>1798</v>
      </c>
      <c r="J145" s="87">
        <v>40</v>
      </c>
      <c r="K145" s="89" t="s">
        <v>219</v>
      </c>
      <c r="L145" s="10" t="s">
        <v>146</v>
      </c>
      <c r="W145" s="79">
        <v>1</v>
      </c>
    </row>
    <row r="146" spans="2:24" ht="45" customHeight="1" x14ac:dyDescent="0.5">
      <c r="B146" s="149">
        <v>142</v>
      </c>
      <c r="C146" s="8">
        <v>1</v>
      </c>
      <c r="D146" s="15">
        <v>1.2</v>
      </c>
      <c r="E146" s="14" t="s">
        <v>214</v>
      </c>
      <c r="F146" s="14" t="s">
        <v>215</v>
      </c>
      <c r="G146" s="766"/>
      <c r="H146" s="87">
        <f t="shared" si="7"/>
        <v>127</v>
      </c>
      <c r="I146" s="80" t="s">
        <v>1799</v>
      </c>
      <c r="J146" s="87">
        <v>1</v>
      </c>
      <c r="K146" s="89" t="s">
        <v>2990</v>
      </c>
      <c r="L146" s="10" t="s">
        <v>146</v>
      </c>
      <c r="W146" s="79">
        <v>1</v>
      </c>
    </row>
    <row r="147" spans="2:24" ht="45" customHeight="1" x14ac:dyDescent="0.5">
      <c r="B147" s="149">
        <v>143</v>
      </c>
      <c r="C147" s="8">
        <v>1</v>
      </c>
      <c r="D147" s="15">
        <v>1.2</v>
      </c>
      <c r="E147" s="14" t="s">
        <v>214</v>
      </c>
      <c r="F147" s="14" t="s">
        <v>215</v>
      </c>
      <c r="G147" s="766"/>
      <c r="H147" s="87">
        <f t="shared" si="7"/>
        <v>128</v>
      </c>
      <c r="I147" s="80" t="s">
        <v>1800</v>
      </c>
      <c r="J147" s="87">
        <v>40</v>
      </c>
      <c r="K147" s="89" t="s">
        <v>2991</v>
      </c>
      <c r="L147" s="10" t="s">
        <v>146</v>
      </c>
      <c r="W147" s="79">
        <v>1</v>
      </c>
    </row>
    <row r="148" spans="2:24" ht="64.95" customHeight="1" x14ac:dyDescent="0.5">
      <c r="B148" s="149">
        <v>144</v>
      </c>
      <c r="C148" s="8">
        <v>1</v>
      </c>
      <c r="D148" s="15">
        <v>1.2</v>
      </c>
      <c r="E148" s="14" t="s">
        <v>214</v>
      </c>
      <c r="F148" s="14" t="s">
        <v>215</v>
      </c>
      <c r="G148" s="766"/>
      <c r="H148" s="87">
        <f t="shared" si="7"/>
        <v>129</v>
      </c>
      <c r="I148" s="80" t="s">
        <v>1801</v>
      </c>
      <c r="J148" s="91">
        <v>0.98</v>
      </c>
      <c r="K148" s="89" t="s">
        <v>2992</v>
      </c>
      <c r="L148" s="10" t="s">
        <v>146</v>
      </c>
      <c r="W148" s="79">
        <v>1</v>
      </c>
    </row>
    <row r="149" spans="2:24" ht="45" customHeight="1" x14ac:dyDescent="0.5">
      <c r="B149" s="149">
        <v>145</v>
      </c>
      <c r="C149" s="8">
        <v>1</v>
      </c>
      <c r="D149" s="15">
        <v>1.2</v>
      </c>
      <c r="E149" s="14" t="s">
        <v>214</v>
      </c>
      <c r="F149" s="14" t="s">
        <v>215</v>
      </c>
      <c r="G149" s="766"/>
      <c r="H149" s="87">
        <f t="shared" si="7"/>
        <v>130</v>
      </c>
      <c r="I149" s="80" t="s">
        <v>1802</v>
      </c>
      <c r="J149" s="91">
        <v>1</v>
      </c>
      <c r="K149" s="89" t="s">
        <v>2993</v>
      </c>
      <c r="L149" s="10" t="s">
        <v>146</v>
      </c>
      <c r="W149" s="79">
        <v>1</v>
      </c>
    </row>
    <row r="150" spans="2:24" ht="45" customHeight="1" x14ac:dyDescent="0.5">
      <c r="B150" s="149">
        <v>146</v>
      </c>
      <c r="C150" s="8">
        <v>1</v>
      </c>
      <c r="D150" s="15">
        <v>1.2</v>
      </c>
      <c r="E150" s="14" t="s">
        <v>214</v>
      </c>
      <c r="F150" s="14" t="s">
        <v>215</v>
      </c>
      <c r="G150" s="766"/>
      <c r="H150" s="87">
        <f t="shared" si="7"/>
        <v>131</v>
      </c>
      <c r="I150" s="80" t="s">
        <v>1803</v>
      </c>
      <c r="J150" s="91">
        <v>0.8</v>
      </c>
      <c r="K150" s="89" t="s">
        <v>2994</v>
      </c>
      <c r="L150" s="10" t="s">
        <v>146</v>
      </c>
      <c r="W150" s="79">
        <v>1</v>
      </c>
    </row>
    <row r="151" spans="2:24" ht="45" customHeight="1" x14ac:dyDescent="0.5">
      <c r="B151" s="149">
        <v>147</v>
      </c>
      <c r="C151" s="8">
        <v>1</v>
      </c>
      <c r="D151" s="15">
        <v>1.2</v>
      </c>
      <c r="E151" s="14" t="s">
        <v>214</v>
      </c>
      <c r="F151" s="14" t="s">
        <v>215</v>
      </c>
      <c r="G151" s="766"/>
      <c r="H151" s="87">
        <f t="shared" si="7"/>
        <v>132</v>
      </c>
      <c r="I151" s="80" t="s">
        <v>1804</v>
      </c>
      <c r="J151" s="91">
        <v>1</v>
      </c>
      <c r="K151" s="89" t="s">
        <v>2995</v>
      </c>
      <c r="L151" s="10" t="s">
        <v>146</v>
      </c>
      <c r="W151" s="79">
        <v>1</v>
      </c>
    </row>
    <row r="152" spans="2:24" ht="45" customHeight="1" x14ac:dyDescent="0.5">
      <c r="B152" s="149">
        <v>148</v>
      </c>
      <c r="C152" s="8">
        <v>1</v>
      </c>
      <c r="D152" s="15">
        <v>1.2</v>
      </c>
      <c r="E152" s="14" t="s">
        <v>214</v>
      </c>
      <c r="F152" s="14" t="s">
        <v>215</v>
      </c>
      <c r="G152" s="766"/>
      <c r="H152" s="87">
        <f t="shared" si="7"/>
        <v>133</v>
      </c>
      <c r="I152" s="80" t="s">
        <v>1805</v>
      </c>
      <c r="J152" s="91">
        <v>1</v>
      </c>
      <c r="K152" s="89" t="s">
        <v>2996</v>
      </c>
      <c r="L152" s="10" t="s">
        <v>146</v>
      </c>
      <c r="W152" s="79">
        <v>1</v>
      </c>
    </row>
    <row r="153" spans="2:24" ht="45" customHeight="1" x14ac:dyDescent="0.5">
      <c r="B153" s="149">
        <v>149</v>
      </c>
      <c r="C153" s="8">
        <v>1</v>
      </c>
      <c r="D153" s="15">
        <v>1.2</v>
      </c>
      <c r="E153" s="14" t="s">
        <v>214</v>
      </c>
      <c r="F153" s="14" t="s">
        <v>215</v>
      </c>
      <c r="G153" s="766"/>
      <c r="H153" s="87">
        <f t="shared" si="7"/>
        <v>134</v>
      </c>
      <c r="I153" s="80" t="s">
        <v>1806</v>
      </c>
      <c r="J153" s="91">
        <v>1</v>
      </c>
      <c r="K153" s="89" t="s">
        <v>2997</v>
      </c>
      <c r="L153" s="10" t="s">
        <v>146</v>
      </c>
      <c r="W153" s="79">
        <v>1</v>
      </c>
    </row>
    <row r="154" spans="2:24" ht="45" customHeight="1" x14ac:dyDescent="0.5">
      <c r="B154" s="149">
        <v>150</v>
      </c>
      <c r="C154" s="8">
        <v>1</v>
      </c>
      <c r="D154" s="15">
        <v>1.2</v>
      </c>
      <c r="E154" s="14" t="s">
        <v>214</v>
      </c>
      <c r="F154" s="14" t="s">
        <v>215</v>
      </c>
      <c r="G154" s="767"/>
      <c r="H154" s="87">
        <f t="shared" si="7"/>
        <v>135</v>
      </c>
      <c r="I154" s="80" t="s">
        <v>1807</v>
      </c>
      <c r="J154" s="91">
        <v>1</v>
      </c>
      <c r="K154" s="89" t="s">
        <v>2998</v>
      </c>
      <c r="L154" s="10" t="s">
        <v>146</v>
      </c>
      <c r="W154" s="79">
        <v>1</v>
      </c>
    </row>
    <row r="155" spans="2:24" ht="45" customHeight="1" x14ac:dyDescent="0.5">
      <c r="B155" s="149">
        <v>158</v>
      </c>
      <c r="G155" s="154" t="s">
        <v>2999</v>
      </c>
      <c r="H155" s="155"/>
      <c r="I155" s="155"/>
      <c r="J155" s="154"/>
      <c r="K155" s="154"/>
      <c r="M155" s="67"/>
      <c r="N155" s="67"/>
      <c r="O155" s="67"/>
      <c r="P155" s="67"/>
      <c r="Q155" s="68">
        <v>4</v>
      </c>
      <c r="R155" s="69" t="s">
        <v>1678</v>
      </c>
      <c r="S155" s="70">
        <f>SUM(S156:S187)</f>
        <v>9</v>
      </c>
      <c r="T155" s="69" t="s">
        <v>1679</v>
      </c>
      <c r="U155" s="70">
        <v>25</v>
      </c>
      <c r="V155" s="69" t="s">
        <v>1680</v>
      </c>
      <c r="W155" s="70">
        <f>SUM(W156:W187)/2</f>
        <v>28</v>
      </c>
      <c r="X155" s="69" t="s">
        <v>1681</v>
      </c>
    </row>
    <row r="156" spans="2:24" ht="45" customHeight="1" x14ac:dyDescent="0.5">
      <c r="B156" s="149">
        <v>159</v>
      </c>
      <c r="G156" s="158" t="s">
        <v>3000</v>
      </c>
      <c r="H156" s="159"/>
      <c r="I156" s="159"/>
      <c r="J156" s="158"/>
      <c r="K156" s="158"/>
      <c r="M156" s="71"/>
      <c r="N156" s="71"/>
      <c r="O156" s="71"/>
      <c r="P156" s="71"/>
      <c r="Q156" s="72"/>
      <c r="R156" s="73"/>
      <c r="S156" s="74">
        <v>2</v>
      </c>
      <c r="T156" s="73" t="s">
        <v>1679</v>
      </c>
      <c r="U156" s="74"/>
      <c r="V156" s="73"/>
      <c r="W156" s="75">
        <f>SUM(W157:W160)</f>
        <v>4</v>
      </c>
      <c r="X156" s="73" t="s">
        <v>1681</v>
      </c>
    </row>
    <row r="157" spans="2:24" ht="45" customHeight="1" x14ac:dyDescent="0.5">
      <c r="B157" s="149">
        <v>160</v>
      </c>
      <c r="C157" s="8">
        <v>1</v>
      </c>
      <c r="D157" s="12">
        <v>1.3</v>
      </c>
      <c r="E157" s="13" t="s">
        <v>222</v>
      </c>
      <c r="F157" s="13" t="s">
        <v>223</v>
      </c>
      <c r="G157" s="762" t="s">
        <v>3001</v>
      </c>
      <c r="H157" s="160">
        <f>+H154+1</f>
        <v>136</v>
      </c>
      <c r="I157" s="80" t="s">
        <v>1808</v>
      </c>
      <c r="J157" s="160">
        <v>40</v>
      </c>
      <c r="K157" s="162" t="s">
        <v>225</v>
      </c>
      <c r="L157" s="10" t="s">
        <v>226</v>
      </c>
      <c r="W157" s="79">
        <v>1</v>
      </c>
    </row>
    <row r="158" spans="2:24" ht="45" customHeight="1" x14ac:dyDescent="0.5">
      <c r="B158" s="149">
        <v>161</v>
      </c>
      <c r="C158" s="8">
        <v>1</v>
      </c>
      <c r="D158" s="12">
        <v>1.3</v>
      </c>
      <c r="E158" s="13" t="s">
        <v>222</v>
      </c>
      <c r="F158" s="13" t="s">
        <v>223</v>
      </c>
      <c r="G158" s="763"/>
      <c r="H158" s="160">
        <f>+H157+1</f>
        <v>137</v>
      </c>
      <c r="I158" s="80" t="s">
        <v>1809</v>
      </c>
      <c r="J158" s="160">
        <v>40</v>
      </c>
      <c r="K158" s="162" t="s">
        <v>3002</v>
      </c>
      <c r="L158" s="10" t="s">
        <v>226</v>
      </c>
      <c r="W158" s="79">
        <v>1</v>
      </c>
    </row>
    <row r="159" spans="2:24" ht="45" customHeight="1" x14ac:dyDescent="0.5">
      <c r="B159" s="149">
        <v>162</v>
      </c>
      <c r="C159" s="8">
        <v>1</v>
      </c>
      <c r="D159" s="12">
        <v>1.3</v>
      </c>
      <c r="E159" s="13" t="s">
        <v>222</v>
      </c>
      <c r="F159" s="13" t="s">
        <v>223</v>
      </c>
      <c r="G159" s="764"/>
      <c r="H159" s="160">
        <f>+H158+1</f>
        <v>138</v>
      </c>
      <c r="I159" s="80" t="s">
        <v>1810</v>
      </c>
      <c r="J159" s="160">
        <v>1</v>
      </c>
      <c r="K159" s="162" t="s">
        <v>227</v>
      </c>
      <c r="L159" s="10" t="s">
        <v>226</v>
      </c>
      <c r="W159" s="79">
        <v>1</v>
      </c>
    </row>
    <row r="160" spans="2:24" ht="45" customHeight="1" x14ac:dyDescent="0.5">
      <c r="B160" s="149">
        <v>163</v>
      </c>
      <c r="C160" s="8">
        <v>1</v>
      </c>
      <c r="D160" s="12">
        <v>1.3</v>
      </c>
      <c r="E160" s="13" t="s">
        <v>222</v>
      </c>
      <c r="F160" s="8" t="s">
        <v>228</v>
      </c>
      <c r="G160" s="169" t="s">
        <v>3003</v>
      </c>
      <c r="H160" s="76">
        <f>+H159+1</f>
        <v>139</v>
      </c>
      <c r="I160" s="80" t="s">
        <v>1811</v>
      </c>
      <c r="J160" s="76">
        <v>40</v>
      </c>
      <c r="K160" s="163" t="s">
        <v>3004</v>
      </c>
      <c r="L160" s="10" t="s">
        <v>226</v>
      </c>
      <c r="W160" s="79">
        <v>1</v>
      </c>
    </row>
    <row r="161" spans="2:24" ht="45" customHeight="1" x14ac:dyDescent="0.5">
      <c r="B161" s="149">
        <v>164</v>
      </c>
      <c r="G161" s="158" t="s">
        <v>3005</v>
      </c>
      <c r="H161" s="159"/>
      <c r="I161" s="159"/>
      <c r="J161" s="158"/>
      <c r="K161" s="158"/>
      <c r="M161" s="71"/>
      <c r="N161" s="71"/>
      <c r="O161" s="71"/>
      <c r="P161" s="71"/>
      <c r="Q161" s="72"/>
      <c r="R161" s="73"/>
      <c r="S161" s="74">
        <v>4</v>
      </c>
      <c r="T161" s="73" t="s">
        <v>1679</v>
      </c>
      <c r="U161" s="74"/>
      <c r="V161" s="73"/>
      <c r="W161" s="75">
        <f>SUM(W162:W169)</f>
        <v>8</v>
      </c>
      <c r="X161" s="73" t="s">
        <v>1681</v>
      </c>
    </row>
    <row r="162" spans="2:24" ht="45" customHeight="1" x14ac:dyDescent="0.5">
      <c r="B162" s="149">
        <v>165</v>
      </c>
      <c r="C162" s="8">
        <v>1</v>
      </c>
      <c r="D162" s="12">
        <v>1.3</v>
      </c>
      <c r="E162" s="14" t="s">
        <v>231</v>
      </c>
      <c r="F162" s="14" t="s">
        <v>232</v>
      </c>
      <c r="G162" s="168" t="s">
        <v>3006</v>
      </c>
      <c r="H162" s="87">
        <f>+H160+1</f>
        <v>140</v>
      </c>
      <c r="I162" s="80" t="s">
        <v>1812</v>
      </c>
      <c r="J162" s="87">
        <v>4</v>
      </c>
      <c r="K162" s="89" t="s">
        <v>234</v>
      </c>
      <c r="L162" s="10" t="s">
        <v>226</v>
      </c>
      <c r="W162" s="79">
        <v>1</v>
      </c>
    </row>
    <row r="163" spans="2:24" ht="45" customHeight="1" x14ac:dyDescent="0.5">
      <c r="B163" s="149">
        <v>166</v>
      </c>
      <c r="C163" s="8">
        <v>1</v>
      </c>
      <c r="D163" s="12">
        <v>1.3</v>
      </c>
      <c r="E163" s="14" t="s">
        <v>231</v>
      </c>
      <c r="F163" s="8" t="s">
        <v>235</v>
      </c>
      <c r="G163" s="759" t="s">
        <v>3007</v>
      </c>
      <c r="H163" s="76">
        <f t="shared" ref="H163:H169" si="8">+H162+1</f>
        <v>141</v>
      </c>
      <c r="I163" s="80" t="s">
        <v>1813</v>
      </c>
      <c r="J163" s="170">
        <v>1</v>
      </c>
      <c r="K163" s="163" t="s">
        <v>3008</v>
      </c>
      <c r="L163" s="10" t="s">
        <v>226</v>
      </c>
      <c r="W163" s="79">
        <v>1</v>
      </c>
    </row>
    <row r="164" spans="2:24" ht="45" customHeight="1" x14ac:dyDescent="0.5">
      <c r="B164" s="149">
        <v>167</v>
      </c>
      <c r="C164" s="8">
        <v>1</v>
      </c>
      <c r="D164" s="12">
        <v>1.3</v>
      </c>
      <c r="E164" s="14" t="s">
        <v>231</v>
      </c>
      <c r="F164" s="8" t="s">
        <v>235</v>
      </c>
      <c r="G164" s="761"/>
      <c r="H164" s="76">
        <f t="shared" si="8"/>
        <v>142</v>
      </c>
      <c r="I164" s="80" t="s">
        <v>1814</v>
      </c>
      <c r="J164" s="76">
        <v>300</v>
      </c>
      <c r="K164" s="163" t="s">
        <v>237</v>
      </c>
      <c r="L164" s="10" t="s">
        <v>226</v>
      </c>
      <c r="W164" s="79">
        <v>1</v>
      </c>
    </row>
    <row r="165" spans="2:24" ht="45" customHeight="1" x14ac:dyDescent="0.5">
      <c r="B165" s="149">
        <v>168</v>
      </c>
      <c r="C165" s="8">
        <v>1</v>
      </c>
      <c r="D165" s="12">
        <v>1.3</v>
      </c>
      <c r="E165" s="14" t="s">
        <v>231</v>
      </c>
      <c r="F165" s="14" t="s">
        <v>238</v>
      </c>
      <c r="G165" s="765" t="s">
        <v>3009</v>
      </c>
      <c r="H165" s="87">
        <f t="shared" si="8"/>
        <v>143</v>
      </c>
      <c r="I165" s="80" t="s">
        <v>1815</v>
      </c>
      <c r="J165" s="87">
        <v>55</v>
      </c>
      <c r="K165" s="89" t="s">
        <v>240</v>
      </c>
      <c r="L165" s="10" t="s">
        <v>226</v>
      </c>
      <c r="W165" s="79">
        <v>1</v>
      </c>
    </row>
    <row r="166" spans="2:24" ht="45" customHeight="1" x14ac:dyDescent="0.5">
      <c r="B166" s="149">
        <v>169</v>
      </c>
      <c r="C166" s="8">
        <v>1</v>
      </c>
      <c r="D166" s="12">
        <v>1.3</v>
      </c>
      <c r="E166" s="14" t="s">
        <v>231</v>
      </c>
      <c r="F166" s="14" t="s">
        <v>238</v>
      </c>
      <c r="G166" s="766"/>
      <c r="H166" s="87">
        <f t="shared" si="8"/>
        <v>144</v>
      </c>
      <c r="I166" s="80" t="s">
        <v>1816</v>
      </c>
      <c r="J166" s="87">
        <v>29</v>
      </c>
      <c r="K166" s="89" t="s">
        <v>241</v>
      </c>
      <c r="L166" s="10" t="s">
        <v>226</v>
      </c>
      <c r="W166" s="79">
        <v>1</v>
      </c>
    </row>
    <row r="167" spans="2:24" ht="45" customHeight="1" x14ac:dyDescent="0.5">
      <c r="B167" s="149">
        <v>170</v>
      </c>
      <c r="C167" s="8">
        <v>1</v>
      </c>
      <c r="D167" s="12">
        <v>1.3</v>
      </c>
      <c r="E167" s="14" t="s">
        <v>231</v>
      </c>
      <c r="F167" s="14" t="s">
        <v>238</v>
      </c>
      <c r="G167" s="766"/>
      <c r="H167" s="87">
        <f t="shared" si="8"/>
        <v>145</v>
      </c>
      <c r="I167" s="80" t="s">
        <v>1817</v>
      </c>
      <c r="J167" s="87">
        <v>5</v>
      </c>
      <c r="K167" s="89" t="s">
        <v>242</v>
      </c>
      <c r="L167" s="10" t="s">
        <v>226</v>
      </c>
      <c r="W167" s="79">
        <v>1</v>
      </c>
    </row>
    <row r="168" spans="2:24" ht="45" customHeight="1" x14ac:dyDescent="0.5">
      <c r="B168" s="149">
        <v>171</v>
      </c>
      <c r="C168" s="8">
        <v>1</v>
      </c>
      <c r="D168" s="12">
        <v>1.3</v>
      </c>
      <c r="E168" s="14" t="s">
        <v>231</v>
      </c>
      <c r="F168" s="14" t="s">
        <v>238</v>
      </c>
      <c r="G168" s="767"/>
      <c r="H168" s="87">
        <f t="shared" si="8"/>
        <v>146</v>
      </c>
      <c r="I168" s="80" t="s">
        <v>1818</v>
      </c>
      <c r="J168" s="87">
        <v>1</v>
      </c>
      <c r="K168" s="89" t="s">
        <v>243</v>
      </c>
      <c r="L168" s="10" t="s">
        <v>226</v>
      </c>
      <c r="W168" s="79">
        <v>1</v>
      </c>
    </row>
    <row r="169" spans="2:24" ht="45" customHeight="1" x14ac:dyDescent="0.5">
      <c r="B169" s="149">
        <v>172</v>
      </c>
      <c r="C169" s="8">
        <v>1</v>
      </c>
      <c r="D169" s="12">
        <v>1.3</v>
      </c>
      <c r="E169" s="14" t="s">
        <v>231</v>
      </c>
      <c r="F169" s="8" t="s">
        <v>244</v>
      </c>
      <c r="G169" s="169" t="s">
        <v>3010</v>
      </c>
      <c r="H169" s="76">
        <f t="shared" si="8"/>
        <v>147</v>
      </c>
      <c r="I169" s="80" t="s">
        <v>1819</v>
      </c>
      <c r="J169" s="76">
        <v>134</v>
      </c>
      <c r="K169" s="163" t="s">
        <v>246</v>
      </c>
      <c r="L169" s="10" t="s">
        <v>226</v>
      </c>
      <c r="W169" s="79">
        <v>1</v>
      </c>
    </row>
    <row r="170" spans="2:24" ht="45" customHeight="1" x14ac:dyDescent="0.5">
      <c r="B170" s="149">
        <v>173</v>
      </c>
      <c r="G170" s="158" t="s">
        <v>3011</v>
      </c>
      <c r="H170" s="159"/>
      <c r="I170" s="159"/>
      <c r="J170" s="158"/>
      <c r="K170" s="158"/>
      <c r="M170" s="71"/>
      <c r="N170" s="71"/>
      <c r="O170" s="71"/>
      <c r="P170" s="71"/>
      <c r="Q170" s="72"/>
      <c r="R170" s="73"/>
      <c r="S170" s="74">
        <v>2</v>
      </c>
      <c r="T170" s="73" t="s">
        <v>1679</v>
      </c>
      <c r="U170" s="74"/>
      <c r="V170" s="73"/>
      <c r="W170" s="75">
        <f>SUM(W171:W178)</f>
        <v>8</v>
      </c>
      <c r="X170" s="73" t="s">
        <v>1681</v>
      </c>
    </row>
    <row r="171" spans="2:24" ht="45" customHeight="1" x14ac:dyDescent="0.5">
      <c r="B171" s="149">
        <v>174</v>
      </c>
      <c r="C171" s="8">
        <v>1</v>
      </c>
      <c r="D171" s="12">
        <v>1.3</v>
      </c>
      <c r="E171" s="13" t="s">
        <v>248</v>
      </c>
      <c r="F171" s="13" t="s">
        <v>249</v>
      </c>
      <c r="G171" s="762" t="s">
        <v>3012</v>
      </c>
      <c r="H171" s="160">
        <f>+H169+1</f>
        <v>148</v>
      </c>
      <c r="I171" s="80" t="s">
        <v>1820</v>
      </c>
      <c r="J171" s="160">
        <v>1</v>
      </c>
      <c r="K171" s="162" t="s">
        <v>250</v>
      </c>
      <c r="L171" s="10" t="s">
        <v>226</v>
      </c>
      <c r="W171" s="79">
        <v>1</v>
      </c>
    </row>
    <row r="172" spans="2:24" ht="45" customHeight="1" x14ac:dyDescent="0.5">
      <c r="B172" s="149">
        <v>175</v>
      </c>
      <c r="C172" s="8">
        <v>1</v>
      </c>
      <c r="D172" s="12">
        <v>1.3</v>
      </c>
      <c r="E172" s="13" t="s">
        <v>248</v>
      </c>
      <c r="F172" s="13" t="s">
        <v>249</v>
      </c>
      <c r="G172" s="763"/>
      <c r="H172" s="160">
        <f t="shared" ref="H172:H178" si="9">+H171+1</f>
        <v>149</v>
      </c>
      <c r="I172" s="80" t="s">
        <v>1821</v>
      </c>
      <c r="J172" s="160">
        <v>1</v>
      </c>
      <c r="K172" s="162" t="s">
        <v>251</v>
      </c>
      <c r="L172" s="10" t="s">
        <v>226</v>
      </c>
      <c r="W172" s="79">
        <v>1</v>
      </c>
    </row>
    <row r="173" spans="2:24" ht="45" customHeight="1" x14ac:dyDescent="0.5">
      <c r="B173" s="149">
        <v>176</v>
      </c>
      <c r="C173" s="8">
        <v>1</v>
      </c>
      <c r="D173" s="12">
        <v>1.3</v>
      </c>
      <c r="E173" s="13" t="s">
        <v>248</v>
      </c>
      <c r="F173" s="13" t="s">
        <v>249</v>
      </c>
      <c r="G173" s="763"/>
      <c r="H173" s="160">
        <f t="shared" si="9"/>
        <v>150</v>
      </c>
      <c r="I173" s="80" t="s">
        <v>1822</v>
      </c>
      <c r="J173" s="160">
        <v>1</v>
      </c>
      <c r="K173" s="162" t="s">
        <v>252</v>
      </c>
      <c r="L173" s="10" t="s">
        <v>226</v>
      </c>
      <c r="W173" s="79">
        <v>1</v>
      </c>
    </row>
    <row r="174" spans="2:24" ht="45" customHeight="1" x14ac:dyDescent="0.5">
      <c r="B174" s="149">
        <v>177</v>
      </c>
      <c r="C174" s="8">
        <v>1</v>
      </c>
      <c r="D174" s="12">
        <v>1.3</v>
      </c>
      <c r="E174" s="13" t="s">
        <v>248</v>
      </c>
      <c r="F174" s="13" t="s">
        <v>249</v>
      </c>
      <c r="G174" s="763"/>
      <c r="H174" s="160">
        <f t="shared" si="9"/>
        <v>151</v>
      </c>
      <c r="I174" s="80" t="s">
        <v>1823</v>
      </c>
      <c r="J174" s="160">
        <v>1</v>
      </c>
      <c r="K174" s="162" t="s">
        <v>253</v>
      </c>
      <c r="L174" s="10" t="s">
        <v>226</v>
      </c>
      <c r="W174" s="79">
        <v>1</v>
      </c>
    </row>
    <row r="175" spans="2:24" ht="45" customHeight="1" x14ac:dyDescent="0.5">
      <c r="B175" s="149">
        <v>178</v>
      </c>
      <c r="C175" s="8">
        <v>1</v>
      </c>
      <c r="D175" s="12">
        <v>1.3</v>
      </c>
      <c r="E175" s="13" t="s">
        <v>248</v>
      </c>
      <c r="F175" s="13" t="s">
        <v>249</v>
      </c>
      <c r="G175" s="763"/>
      <c r="H175" s="160">
        <f t="shared" si="9"/>
        <v>152</v>
      </c>
      <c r="I175" s="80" t="s">
        <v>1824</v>
      </c>
      <c r="J175" s="160">
        <v>39</v>
      </c>
      <c r="K175" s="162" t="s">
        <v>3013</v>
      </c>
      <c r="L175" s="10" t="s">
        <v>226</v>
      </c>
      <c r="W175" s="79">
        <v>1</v>
      </c>
    </row>
    <row r="176" spans="2:24" ht="64.95" customHeight="1" x14ac:dyDescent="0.5">
      <c r="B176" s="149">
        <v>179</v>
      </c>
      <c r="C176" s="8">
        <v>1</v>
      </c>
      <c r="D176" s="12">
        <v>1.3</v>
      </c>
      <c r="E176" s="13" t="s">
        <v>248</v>
      </c>
      <c r="F176" s="13" t="s">
        <v>249</v>
      </c>
      <c r="G176" s="763"/>
      <c r="H176" s="160">
        <f t="shared" si="9"/>
        <v>153</v>
      </c>
      <c r="I176" s="80" t="s">
        <v>1825</v>
      </c>
      <c r="J176" s="160">
        <v>39</v>
      </c>
      <c r="K176" s="162" t="s">
        <v>3014</v>
      </c>
      <c r="L176" s="10" t="s">
        <v>226</v>
      </c>
      <c r="W176" s="79">
        <v>1</v>
      </c>
    </row>
    <row r="177" spans="1:24" ht="45" customHeight="1" x14ac:dyDescent="0.5">
      <c r="B177" s="149">
        <v>180</v>
      </c>
      <c r="C177" s="8">
        <v>1</v>
      </c>
      <c r="D177" s="12">
        <v>1.3</v>
      </c>
      <c r="E177" s="13" t="s">
        <v>248</v>
      </c>
      <c r="F177" s="13" t="s">
        <v>249</v>
      </c>
      <c r="G177" s="764"/>
      <c r="H177" s="160">
        <f t="shared" si="9"/>
        <v>154</v>
      </c>
      <c r="I177" s="80" t="s">
        <v>1826</v>
      </c>
      <c r="J177" s="160">
        <v>39</v>
      </c>
      <c r="K177" s="162" t="s">
        <v>3015</v>
      </c>
      <c r="L177" s="10" t="s">
        <v>226</v>
      </c>
      <c r="W177" s="79">
        <v>1</v>
      </c>
    </row>
    <row r="178" spans="1:24" ht="45" customHeight="1" x14ac:dyDescent="0.5">
      <c r="B178" s="149">
        <v>181</v>
      </c>
      <c r="C178" s="8">
        <v>1</v>
      </c>
      <c r="D178" s="12">
        <v>1.3</v>
      </c>
      <c r="E178" s="13" t="s">
        <v>248</v>
      </c>
      <c r="F178" s="8" t="s">
        <v>254</v>
      </c>
      <c r="G178" s="169" t="s">
        <v>3016</v>
      </c>
      <c r="H178" s="76">
        <f t="shared" si="9"/>
        <v>155</v>
      </c>
      <c r="I178" s="80" t="s">
        <v>1827</v>
      </c>
      <c r="J178" s="76">
        <v>2</v>
      </c>
      <c r="K178" s="163" t="s">
        <v>256</v>
      </c>
      <c r="L178" s="10" t="s">
        <v>226</v>
      </c>
      <c r="W178" s="79">
        <v>1</v>
      </c>
    </row>
    <row r="179" spans="1:24" ht="45" customHeight="1" x14ac:dyDescent="0.5">
      <c r="B179" s="149">
        <v>182</v>
      </c>
      <c r="G179" s="158" t="s">
        <v>3017</v>
      </c>
      <c r="H179" s="159"/>
      <c r="I179" s="159"/>
      <c r="J179" s="158"/>
      <c r="K179" s="158"/>
      <c r="M179" s="71"/>
      <c r="N179" s="71"/>
      <c r="O179" s="71"/>
      <c r="P179" s="71"/>
      <c r="Q179" s="72"/>
      <c r="R179" s="73"/>
      <c r="S179" s="74">
        <v>1</v>
      </c>
      <c r="T179" s="73" t="s">
        <v>1679</v>
      </c>
      <c r="U179" s="74"/>
      <c r="V179" s="73"/>
      <c r="W179" s="75">
        <f>SUM(W180:W187)</f>
        <v>8</v>
      </c>
      <c r="X179" s="73" t="s">
        <v>1681</v>
      </c>
    </row>
    <row r="180" spans="1:24" ht="45" customHeight="1" x14ac:dyDescent="0.5">
      <c r="B180" s="149">
        <v>183</v>
      </c>
      <c r="C180" s="8">
        <v>1</v>
      </c>
      <c r="D180" s="12">
        <v>1.3</v>
      </c>
      <c r="E180" s="14" t="s">
        <v>258</v>
      </c>
      <c r="F180" s="14" t="s">
        <v>259</v>
      </c>
      <c r="G180" s="765" t="s">
        <v>3018</v>
      </c>
      <c r="H180" s="87">
        <f>+H178+1</f>
        <v>156</v>
      </c>
      <c r="I180" s="80" t="s">
        <v>1828</v>
      </c>
      <c r="J180" s="91">
        <v>1</v>
      </c>
      <c r="K180" s="168" t="s">
        <v>261</v>
      </c>
      <c r="L180" s="10" t="s">
        <v>226</v>
      </c>
      <c r="W180" s="79">
        <v>1</v>
      </c>
    </row>
    <row r="181" spans="1:24" ht="45" customHeight="1" x14ac:dyDescent="0.5">
      <c r="B181" s="149">
        <v>184</v>
      </c>
      <c r="C181" s="8">
        <v>1</v>
      </c>
      <c r="D181" s="12">
        <v>1.3</v>
      </c>
      <c r="E181" s="14" t="s">
        <v>258</v>
      </c>
      <c r="F181" s="14" t="s">
        <v>259</v>
      </c>
      <c r="G181" s="766"/>
      <c r="H181" s="87">
        <f t="shared" ref="H181:H187" si="10">+H180+1</f>
        <v>157</v>
      </c>
      <c r="I181" s="80" t="s">
        <v>1829</v>
      </c>
      <c r="J181" s="91">
        <v>1</v>
      </c>
      <c r="K181" s="168" t="s">
        <v>262</v>
      </c>
      <c r="L181" s="10" t="s">
        <v>226</v>
      </c>
      <c r="W181" s="79">
        <v>1</v>
      </c>
    </row>
    <row r="182" spans="1:24" ht="45" customHeight="1" x14ac:dyDescent="0.5">
      <c r="B182" s="149">
        <v>185</v>
      </c>
      <c r="C182" s="8">
        <v>1</v>
      </c>
      <c r="D182" s="12">
        <v>1.3</v>
      </c>
      <c r="E182" s="14" t="s">
        <v>258</v>
      </c>
      <c r="F182" s="14" t="s">
        <v>259</v>
      </c>
      <c r="G182" s="766"/>
      <c r="H182" s="87">
        <f t="shared" si="10"/>
        <v>158</v>
      </c>
      <c r="I182" s="80" t="s">
        <v>1830</v>
      </c>
      <c r="J182" s="91">
        <v>1</v>
      </c>
      <c r="K182" s="168" t="s">
        <v>3019</v>
      </c>
      <c r="L182" s="10" t="s">
        <v>226</v>
      </c>
      <c r="W182" s="79">
        <v>1</v>
      </c>
    </row>
    <row r="183" spans="1:24" ht="45" customHeight="1" x14ac:dyDescent="0.5">
      <c r="B183" s="149">
        <v>186</v>
      </c>
      <c r="C183" s="8">
        <v>1</v>
      </c>
      <c r="D183" s="12">
        <v>1.3</v>
      </c>
      <c r="E183" s="14" t="s">
        <v>258</v>
      </c>
      <c r="F183" s="14" t="s">
        <v>259</v>
      </c>
      <c r="G183" s="766"/>
      <c r="H183" s="87">
        <f t="shared" si="10"/>
        <v>159</v>
      </c>
      <c r="I183" s="80" t="s">
        <v>1831</v>
      </c>
      <c r="J183" s="91">
        <v>1</v>
      </c>
      <c r="K183" s="168" t="s">
        <v>263</v>
      </c>
      <c r="L183" s="10" t="s">
        <v>226</v>
      </c>
      <c r="W183" s="79">
        <v>1</v>
      </c>
    </row>
    <row r="184" spans="1:24" ht="45" customHeight="1" x14ac:dyDescent="0.5">
      <c r="B184" s="149">
        <v>187</v>
      </c>
      <c r="C184" s="8">
        <v>1</v>
      </c>
      <c r="D184" s="12">
        <v>1.3</v>
      </c>
      <c r="E184" s="14" t="s">
        <v>258</v>
      </c>
      <c r="F184" s="14" t="s">
        <v>259</v>
      </c>
      <c r="G184" s="766"/>
      <c r="H184" s="87">
        <f t="shared" si="10"/>
        <v>160</v>
      </c>
      <c r="I184" s="80" t="s">
        <v>1832</v>
      </c>
      <c r="J184" s="91">
        <v>1</v>
      </c>
      <c r="K184" s="168" t="s">
        <v>264</v>
      </c>
      <c r="L184" s="10" t="s">
        <v>226</v>
      </c>
      <c r="W184" s="79">
        <v>1</v>
      </c>
    </row>
    <row r="185" spans="1:24" ht="45" customHeight="1" x14ac:dyDescent="0.5">
      <c r="B185" s="149">
        <v>188</v>
      </c>
      <c r="C185" s="8">
        <v>1</v>
      </c>
      <c r="D185" s="12">
        <v>1.3</v>
      </c>
      <c r="E185" s="14" t="s">
        <v>258</v>
      </c>
      <c r="F185" s="14" t="s">
        <v>259</v>
      </c>
      <c r="G185" s="766"/>
      <c r="H185" s="87">
        <f t="shared" si="10"/>
        <v>161</v>
      </c>
      <c r="I185" s="80" t="s">
        <v>1833</v>
      </c>
      <c r="J185" s="91">
        <v>1</v>
      </c>
      <c r="K185" s="168" t="s">
        <v>3020</v>
      </c>
      <c r="L185" s="10" t="s">
        <v>226</v>
      </c>
      <c r="W185" s="79">
        <v>1</v>
      </c>
    </row>
    <row r="186" spans="1:24" ht="45" customHeight="1" x14ac:dyDescent="0.5">
      <c r="B186" s="149">
        <v>189</v>
      </c>
      <c r="C186" s="8">
        <v>1</v>
      </c>
      <c r="D186" s="12">
        <v>1.3</v>
      </c>
      <c r="E186" s="14" t="s">
        <v>258</v>
      </c>
      <c r="F186" s="14" t="s">
        <v>259</v>
      </c>
      <c r="G186" s="766"/>
      <c r="H186" s="87">
        <f t="shared" si="10"/>
        <v>162</v>
      </c>
      <c r="I186" s="80" t="s">
        <v>1834</v>
      </c>
      <c r="J186" s="87">
        <v>80</v>
      </c>
      <c r="K186" s="168" t="s">
        <v>3021</v>
      </c>
      <c r="L186" s="10" t="s">
        <v>226</v>
      </c>
      <c r="W186" s="79">
        <v>1</v>
      </c>
    </row>
    <row r="187" spans="1:24" ht="45" customHeight="1" x14ac:dyDescent="0.5">
      <c r="B187" s="149">
        <v>190</v>
      </c>
      <c r="C187" s="8">
        <v>1</v>
      </c>
      <c r="D187" s="12">
        <v>1.3</v>
      </c>
      <c r="E187" s="14" t="s">
        <v>258</v>
      </c>
      <c r="F187" s="14" t="s">
        <v>259</v>
      </c>
      <c r="G187" s="767"/>
      <c r="H187" s="87">
        <f t="shared" si="10"/>
        <v>163</v>
      </c>
      <c r="I187" s="80" t="s">
        <v>1835</v>
      </c>
      <c r="J187" s="87">
        <v>80</v>
      </c>
      <c r="K187" s="168" t="s">
        <v>3022</v>
      </c>
      <c r="L187" s="10" t="s">
        <v>226</v>
      </c>
      <c r="W187" s="79">
        <v>1</v>
      </c>
    </row>
    <row r="188" spans="1:24" ht="45" customHeight="1" x14ac:dyDescent="0.5">
      <c r="B188" s="149">
        <v>191</v>
      </c>
      <c r="G188" s="154" t="s">
        <v>3023</v>
      </c>
      <c r="H188" s="155"/>
      <c r="I188" s="155"/>
      <c r="J188" s="155"/>
      <c r="K188" s="173"/>
      <c r="M188" s="67"/>
      <c r="N188" s="67"/>
      <c r="O188" s="67"/>
      <c r="P188" s="67"/>
      <c r="Q188" s="68">
        <v>6</v>
      </c>
      <c r="R188" s="69" t="s">
        <v>1678</v>
      </c>
      <c r="S188" s="70">
        <f>SUM(S189:S279)</f>
        <v>17</v>
      </c>
      <c r="T188" s="69" t="s">
        <v>1679</v>
      </c>
      <c r="U188" s="70">
        <v>8</v>
      </c>
      <c r="V188" s="69" t="s">
        <v>1680</v>
      </c>
      <c r="W188" s="70">
        <f>SUM(W189:W279)/2</f>
        <v>85</v>
      </c>
      <c r="X188" s="69" t="s">
        <v>1681</v>
      </c>
    </row>
    <row r="189" spans="1:24" ht="45" customHeight="1" x14ac:dyDescent="0.5">
      <c r="B189" s="149">
        <v>192</v>
      </c>
      <c r="G189" s="158" t="s">
        <v>3024</v>
      </c>
      <c r="H189" s="159"/>
      <c r="I189" s="159"/>
      <c r="J189" s="158"/>
      <c r="K189" s="158"/>
      <c r="M189" s="71"/>
      <c r="N189" s="71"/>
      <c r="O189" s="71"/>
      <c r="P189" s="71"/>
      <c r="Q189" s="72"/>
      <c r="R189" s="73"/>
      <c r="S189" s="74">
        <v>3</v>
      </c>
      <c r="T189" s="73" t="s">
        <v>1679</v>
      </c>
      <c r="U189" s="74"/>
      <c r="V189" s="73"/>
      <c r="W189" s="75">
        <f>SUM(W190:W201)</f>
        <v>12</v>
      </c>
      <c r="X189" s="73" t="s">
        <v>1681</v>
      </c>
    </row>
    <row r="190" spans="1:24" ht="45" customHeight="1" x14ac:dyDescent="0.5">
      <c r="B190" s="149">
        <v>193</v>
      </c>
      <c r="C190" s="8">
        <v>1</v>
      </c>
      <c r="D190" s="15">
        <v>1.4</v>
      </c>
      <c r="E190" s="13" t="s">
        <v>267</v>
      </c>
      <c r="F190" s="13" t="s">
        <v>268</v>
      </c>
      <c r="G190" s="762" t="s">
        <v>3025</v>
      </c>
      <c r="H190" s="160">
        <f>+H187+1</f>
        <v>164</v>
      </c>
      <c r="I190" s="80" t="s">
        <v>3026</v>
      </c>
      <c r="J190" s="166">
        <v>40</v>
      </c>
      <c r="K190" s="162" t="s">
        <v>269</v>
      </c>
      <c r="L190" s="10" t="s">
        <v>270</v>
      </c>
      <c r="W190" s="79">
        <v>1</v>
      </c>
    </row>
    <row r="191" spans="1:24" ht="45" customHeight="1" x14ac:dyDescent="0.5">
      <c r="B191" s="149">
        <v>194</v>
      </c>
      <c r="C191" s="8">
        <v>1</v>
      </c>
      <c r="D191" s="15">
        <v>1.4</v>
      </c>
      <c r="E191" s="13" t="s">
        <v>267</v>
      </c>
      <c r="F191" s="13" t="s">
        <v>268</v>
      </c>
      <c r="G191" s="763"/>
      <c r="H191" s="160">
        <f t="shared" ref="H191:H201" si="11">+H190+1</f>
        <v>165</v>
      </c>
      <c r="I191" s="80" t="s">
        <v>3027</v>
      </c>
      <c r="J191" s="166">
        <v>40</v>
      </c>
      <c r="K191" s="162" t="s">
        <v>3028</v>
      </c>
      <c r="L191" s="10" t="s">
        <v>270</v>
      </c>
      <c r="W191" s="79">
        <v>1</v>
      </c>
    </row>
    <row r="192" spans="1:24" ht="45" customHeight="1" x14ac:dyDescent="0.5">
      <c r="A192" s="171"/>
      <c r="B192" s="149"/>
      <c r="C192" s="8">
        <v>1</v>
      </c>
      <c r="D192" s="15">
        <v>1.4</v>
      </c>
      <c r="E192" s="13" t="s">
        <v>267</v>
      </c>
      <c r="F192" s="13" t="s">
        <v>268</v>
      </c>
      <c r="G192" s="763"/>
      <c r="H192" s="160">
        <f t="shared" si="11"/>
        <v>166</v>
      </c>
      <c r="I192" s="80" t="s">
        <v>3029</v>
      </c>
      <c r="J192" s="166">
        <v>4</v>
      </c>
      <c r="K192" s="162" t="s">
        <v>3030</v>
      </c>
      <c r="L192" s="10" t="s">
        <v>270</v>
      </c>
      <c r="W192" s="79">
        <v>1</v>
      </c>
    </row>
    <row r="193" spans="2:24" ht="45" customHeight="1" x14ac:dyDescent="0.5">
      <c r="B193" s="149">
        <v>195</v>
      </c>
      <c r="C193" s="8">
        <v>1</v>
      </c>
      <c r="D193" s="15">
        <v>1.4</v>
      </c>
      <c r="E193" s="13" t="s">
        <v>267</v>
      </c>
      <c r="F193" s="13" t="s">
        <v>268</v>
      </c>
      <c r="G193" s="764"/>
      <c r="H193" s="160">
        <f t="shared" si="11"/>
        <v>167</v>
      </c>
      <c r="I193" s="80" t="s">
        <v>3031</v>
      </c>
      <c r="J193" s="166">
        <v>4</v>
      </c>
      <c r="K193" s="162" t="s">
        <v>271</v>
      </c>
      <c r="L193" s="10" t="s">
        <v>270</v>
      </c>
      <c r="W193" s="79">
        <v>1</v>
      </c>
    </row>
    <row r="194" spans="2:24" ht="45" customHeight="1" x14ac:dyDescent="0.5">
      <c r="B194" s="149">
        <v>196</v>
      </c>
      <c r="C194" s="8">
        <v>1</v>
      </c>
      <c r="D194" s="15">
        <v>1.4</v>
      </c>
      <c r="E194" s="13" t="s">
        <v>267</v>
      </c>
      <c r="F194" s="8" t="s">
        <v>272</v>
      </c>
      <c r="G194" s="759" t="s">
        <v>3032</v>
      </c>
      <c r="H194" s="76">
        <f t="shared" si="11"/>
        <v>168</v>
      </c>
      <c r="I194" s="80" t="s">
        <v>3033</v>
      </c>
      <c r="J194" s="164">
        <v>5</v>
      </c>
      <c r="K194" s="163" t="s">
        <v>3034</v>
      </c>
      <c r="L194" s="10" t="s">
        <v>270</v>
      </c>
      <c r="W194" s="79">
        <v>1</v>
      </c>
    </row>
    <row r="195" spans="2:24" ht="45" customHeight="1" x14ac:dyDescent="0.5">
      <c r="B195" s="149">
        <v>197</v>
      </c>
      <c r="C195" s="8">
        <v>1</v>
      </c>
      <c r="D195" s="15">
        <v>1.4</v>
      </c>
      <c r="E195" s="13" t="s">
        <v>267</v>
      </c>
      <c r="F195" s="8" t="s">
        <v>272</v>
      </c>
      <c r="G195" s="760"/>
      <c r="H195" s="76">
        <f t="shared" si="11"/>
        <v>169</v>
      </c>
      <c r="I195" s="80" t="s">
        <v>3035</v>
      </c>
      <c r="J195" s="164">
        <v>3200</v>
      </c>
      <c r="K195" s="163" t="s">
        <v>274</v>
      </c>
      <c r="L195" s="10" t="s">
        <v>270</v>
      </c>
      <c r="W195" s="79">
        <v>1</v>
      </c>
    </row>
    <row r="196" spans="2:24" ht="45" customHeight="1" x14ac:dyDescent="0.5">
      <c r="B196" s="149">
        <v>198</v>
      </c>
      <c r="C196" s="8">
        <v>1</v>
      </c>
      <c r="D196" s="15">
        <v>1.4</v>
      </c>
      <c r="E196" s="13" t="s">
        <v>267</v>
      </c>
      <c r="F196" s="8" t="s">
        <v>272</v>
      </c>
      <c r="G196" s="760"/>
      <c r="H196" s="76">
        <f t="shared" si="11"/>
        <v>170</v>
      </c>
      <c r="I196" s="80" t="s">
        <v>3036</v>
      </c>
      <c r="J196" s="164">
        <v>800</v>
      </c>
      <c r="K196" s="163" t="s">
        <v>275</v>
      </c>
      <c r="L196" s="10" t="s">
        <v>270</v>
      </c>
      <c r="W196" s="79">
        <v>1</v>
      </c>
    </row>
    <row r="197" spans="2:24" ht="45" customHeight="1" x14ac:dyDescent="0.5">
      <c r="B197" s="149">
        <v>199</v>
      </c>
      <c r="C197" s="8">
        <v>1</v>
      </c>
      <c r="D197" s="15">
        <v>1.4</v>
      </c>
      <c r="E197" s="13" t="s">
        <v>267</v>
      </c>
      <c r="F197" s="8" t="s">
        <v>272</v>
      </c>
      <c r="G197" s="761"/>
      <c r="H197" s="76">
        <f t="shared" si="11"/>
        <v>171</v>
      </c>
      <c r="I197" s="80" t="s">
        <v>3037</v>
      </c>
      <c r="J197" s="164">
        <v>4</v>
      </c>
      <c r="K197" s="163" t="s">
        <v>276</v>
      </c>
      <c r="L197" s="10" t="s">
        <v>270</v>
      </c>
      <c r="W197" s="79">
        <v>1</v>
      </c>
    </row>
    <row r="198" spans="2:24" ht="64.95" customHeight="1" x14ac:dyDescent="0.5">
      <c r="B198" s="149">
        <v>200</v>
      </c>
      <c r="C198" s="8">
        <v>1</v>
      </c>
      <c r="D198" s="15">
        <v>1.4</v>
      </c>
      <c r="E198" s="13" t="s">
        <v>267</v>
      </c>
      <c r="F198" s="13" t="s">
        <v>277</v>
      </c>
      <c r="G198" s="762" t="s">
        <v>3038</v>
      </c>
      <c r="H198" s="160">
        <f t="shared" si="11"/>
        <v>172</v>
      </c>
      <c r="I198" s="80" t="s">
        <v>3039</v>
      </c>
      <c r="J198" s="166">
        <v>4</v>
      </c>
      <c r="K198" s="162" t="s">
        <v>3040</v>
      </c>
      <c r="L198" s="10" t="s">
        <v>270</v>
      </c>
      <c r="W198" s="79">
        <v>1</v>
      </c>
    </row>
    <row r="199" spans="2:24" ht="64.95" customHeight="1" x14ac:dyDescent="0.5">
      <c r="B199" s="149">
        <v>201</v>
      </c>
      <c r="C199" s="8">
        <v>1</v>
      </c>
      <c r="D199" s="15">
        <v>1.4</v>
      </c>
      <c r="E199" s="13" t="s">
        <v>267</v>
      </c>
      <c r="F199" s="13" t="s">
        <v>277</v>
      </c>
      <c r="G199" s="763"/>
      <c r="H199" s="160">
        <f t="shared" si="11"/>
        <v>173</v>
      </c>
      <c r="I199" s="80" t="s">
        <v>3041</v>
      </c>
      <c r="J199" s="166">
        <v>40</v>
      </c>
      <c r="K199" s="162" t="s">
        <v>3042</v>
      </c>
      <c r="L199" s="10" t="s">
        <v>270</v>
      </c>
      <c r="W199" s="79">
        <v>1</v>
      </c>
    </row>
    <row r="200" spans="2:24" ht="64.95" customHeight="1" x14ac:dyDescent="0.5">
      <c r="B200" s="149">
        <v>202</v>
      </c>
      <c r="C200" s="8">
        <v>1</v>
      </c>
      <c r="D200" s="15">
        <v>1.4</v>
      </c>
      <c r="E200" s="13" t="s">
        <v>267</v>
      </c>
      <c r="F200" s="13" t="s">
        <v>277</v>
      </c>
      <c r="G200" s="763"/>
      <c r="H200" s="160">
        <f t="shared" si="11"/>
        <v>174</v>
      </c>
      <c r="I200" s="80" t="s">
        <v>3043</v>
      </c>
      <c r="J200" s="166">
        <v>20</v>
      </c>
      <c r="K200" s="162" t="s">
        <v>3044</v>
      </c>
      <c r="L200" s="10" t="s">
        <v>270</v>
      </c>
      <c r="W200" s="79">
        <v>1</v>
      </c>
    </row>
    <row r="201" spans="2:24" ht="64.95" customHeight="1" x14ac:dyDescent="0.5">
      <c r="B201" s="149">
        <v>203</v>
      </c>
      <c r="C201" s="8">
        <v>1</v>
      </c>
      <c r="D201" s="15">
        <v>1.4</v>
      </c>
      <c r="E201" s="13" t="s">
        <v>267</v>
      </c>
      <c r="F201" s="13" t="s">
        <v>277</v>
      </c>
      <c r="G201" s="764"/>
      <c r="H201" s="160">
        <f t="shared" si="11"/>
        <v>175</v>
      </c>
      <c r="I201" s="80" t="s">
        <v>3045</v>
      </c>
      <c r="J201" s="172">
        <v>1</v>
      </c>
      <c r="K201" s="162" t="s">
        <v>279</v>
      </c>
      <c r="L201" s="10" t="s">
        <v>270</v>
      </c>
      <c r="W201" s="79">
        <v>1</v>
      </c>
    </row>
    <row r="202" spans="2:24" ht="45" customHeight="1" x14ac:dyDescent="0.5">
      <c r="B202" s="149">
        <v>204</v>
      </c>
      <c r="G202" s="158" t="s">
        <v>3046</v>
      </c>
      <c r="H202" s="159"/>
      <c r="I202" s="159"/>
      <c r="J202" s="158"/>
      <c r="K202" s="158"/>
      <c r="M202" s="71"/>
      <c r="N202" s="71"/>
      <c r="O202" s="71"/>
      <c r="P202" s="71"/>
      <c r="Q202" s="72"/>
      <c r="R202" s="73"/>
      <c r="S202" s="74">
        <v>4</v>
      </c>
      <c r="T202" s="73" t="s">
        <v>1679</v>
      </c>
      <c r="U202" s="74"/>
      <c r="V202" s="73"/>
      <c r="W202" s="75">
        <f>SUM(W203:W222)</f>
        <v>20</v>
      </c>
      <c r="X202" s="73" t="s">
        <v>1681</v>
      </c>
    </row>
    <row r="203" spans="2:24" ht="45" customHeight="1" x14ac:dyDescent="0.5">
      <c r="B203" s="149">
        <v>205</v>
      </c>
      <c r="C203" s="8">
        <v>1</v>
      </c>
      <c r="D203" s="15">
        <v>1.4</v>
      </c>
      <c r="E203" s="14" t="s">
        <v>280</v>
      </c>
      <c r="F203" s="14" t="s">
        <v>281</v>
      </c>
      <c r="G203" s="765" t="s">
        <v>3047</v>
      </c>
      <c r="H203" s="87">
        <f>+H201+1</f>
        <v>176</v>
      </c>
      <c r="I203" s="80" t="s">
        <v>3048</v>
      </c>
      <c r="J203" s="87">
        <v>4</v>
      </c>
      <c r="K203" s="89" t="s">
        <v>282</v>
      </c>
      <c r="L203" s="10" t="s">
        <v>270</v>
      </c>
      <c r="W203" s="79">
        <v>1</v>
      </c>
    </row>
    <row r="204" spans="2:24" ht="45" customHeight="1" x14ac:dyDescent="0.5">
      <c r="B204" s="149">
        <v>206</v>
      </c>
      <c r="C204" s="8">
        <v>1</v>
      </c>
      <c r="D204" s="15">
        <v>1.4</v>
      </c>
      <c r="E204" s="14" t="s">
        <v>280</v>
      </c>
      <c r="F204" s="14" t="s">
        <v>281</v>
      </c>
      <c r="G204" s="766"/>
      <c r="H204" s="87">
        <f t="shared" ref="H204:H222" si="12">+H203+1</f>
        <v>177</v>
      </c>
      <c r="I204" s="80" t="s">
        <v>3049</v>
      </c>
      <c r="J204" s="87">
        <v>40</v>
      </c>
      <c r="K204" s="89" t="s">
        <v>3050</v>
      </c>
      <c r="L204" s="10" t="s">
        <v>270</v>
      </c>
      <c r="W204" s="79">
        <v>1</v>
      </c>
    </row>
    <row r="205" spans="2:24" ht="45" customHeight="1" x14ac:dyDescent="0.5">
      <c r="B205" s="149">
        <v>207</v>
      </c>
      <c r="C205" s="8">
        <v>1</v>
      </c>
      <c r="D205" s="15">
        <v>1.4</v>
      </c>
      <c r="E205" s="14" t="s">
        <v>280</v>
      </c>
      <c r="F205" s="14" t="s">
        <v>281</v>
      </c>
      <c r="G205" s="766"/>
      <c r="H205" s="87">
        <f t="shared" si="12"/>
        <v>178</v>
      </c>
      <c r="I205" s="80" t="s">
        <v>3051</v>
      </c>
      <c r="J205" s="87">
        <v>8</v>
      </c>
      <c r="K205" s="89" t="s">
        <v>283</v>
      </c>
      <c r="L205" s="10" t="s">
        <v>270</v>
      </c>
      <c r="W205" s="79">
        <v>1</v>
      </c>
    </row>
    <row r="206" spans="2:24" ht="45" customHeight="1" x14ac:dyDescent="0.5">
      <c r="B206" s="149">
        <v>208</v>
      </c>
      <c r="C206" s="8">
        <v>1</v>
      </c>
      <c r="D206" s="15">
        <v>1.4</v>
      </c>
      <c r="E206" s="14" t="s">
        <v>280</v>
      </c>
      <c r="F206" s="14" t="s">
        <v>281</v>
      </c>
      <c r="G206" s="767"/>
      <c r="H206" s="87">
        <f t="shared" si="12"/>
        <v>179</v>
      </c>
      <c r="I206" s="80" t="s">
        <v>3052</v>
      </c>
      <c r="J206" s="87">
        <v>12</v>
      </c>
      <c r="K206" s="89" t="s">
        <v>3053</v>
      </c>
      <c r="L206" s="10" t="s">
        <v>270</v>
      </c>
      <c r="W206" s="79">
        <v>1</v>
      </c>
    </row>
    <row r="207" spans="2:24" ht="45" customHeight="1" x14ac:dyDescent="0.5">
      <c r="B207" s="149">
        <v>209</v>
      </c>
      <c r="C207" s="8">
        <v>1</v>
      </c>
      <c r="D207" s="15">
        <v>1.4</v>
      </c>
      <c r="E207" s="14" t="s">
        <v>280</v>
      </c>
      <c r="F207" s="8" t="s">
        <v>284</v>
      </c>
      <c r="G207" s="759" t="s">
        <v>3054</v>
      </c>
      <c r="H207" s="76">
        <f t="shared" si="12"/>
        <v>180</v>
      </c>
      <c r="I207" s="80" t="s">
        <v>3055</v>
      </c>
      <c r="J207" s="76">
        <v>20</v>
      </c>
      <c r="K207" s="163" t="s">
        <v>3056</v>
      </c>
      <c r="L207" s="10" t="s">
        <v>270</v>
      </c>
      <c r="W207" s="79">
        <v>1</v>
      </c>
    </row>
    <row r="208" spans="2:24" ht="45" customHeight="1" x14ac:dyDescent="0.5">
      <c r="B208" s="149">
        <v>210</v>
      </c>
      <c r="C208" s="8">
        <v>1</v>
      </c>
      <c r="D208" s="15">
        <v>1.4</v>
      </c>
      <c r="E208" s="14" t="s">
        <v>280</v>
      </c>
      <c r="F208" s="8" t="s">
        <v>284</v>
      </c>
      <c r="G208" s="760"/>
      <c r="H208" s="76">
        <f t="shared" si="12"/>
        <v>181</v>
      </c>
      <c r="I208" s="80" t="s">
        <v>3057</v>
      </c>
      <c r="J208" s="76">
        <v>40</v>
      </c>
      <c r="K208" s="163" t="s">
        <v>3058</v>
      </c>
      <c r="L208" s="10" t="s">
        <v>270</v>
      </c>
      <c r="W208" s="79">
        <v>1</v>
      </c>
    </row>
    <row r="209" spans="2:24" ht="45" customHeight="1" x14ac:dyDescent="0.5">
      <c r="B209" s="149">
        <v>211</v>
      </c>
      <c r="C209" s="8">
        <v>1</v>
      </c>
      <c r="D209" s="15">
        <v>1.4</v>
      </c>
      <c r="E209" s="14" t="s">
        <v>280</v>
      </c>
      <c r="F209" s="8" t="s">
        <v>284</v>
      </c>
      <c r="G209" s="760"/>
      <c r="H209" s="76">
        <f t="shared" si="12"/>
        <v>182</v>
      </c>
      <c r="I209" s="80" t="s">
        <v>3059</v>
      </c>
      <c r="J209" s="76">
        <v>4</v>
      </c>
      <c r="K209" s="163" t="s">
        <v>3060</v>
      </c>
      <c r="L209" s="10" t="s">
        <v>270</v>
      </c>
      <c r="W209" s="79">
        <v>1</v>
      </c>
    </row>
    <row r="210" spans="2:24" ht="45" customHeight="1" x14ac:dyDescent="0.5">
      <c r="B210" s="149">
        <v>212</v>
      </c>
      <c r="C210" s="8">
        <v>1</v>
      </c>
      <c r="D210" s="15">
        <v>1.4</v>
      </c>
      <c r="E210" s="14" t="s">
        <v>280</v>
      </c>
      <c r="F210" s="8" t="s">
        <v>284</v>
      </c>
      <c r="G210" s="760"/>
      <c r="H210" s="76">
        <f t="shared" si="12"/>
        <v>183</v>
      </c>
      <c r="I210" s="80" t="s">
        <v>3061</v>
      </c>
      <c r="J210" s="76">
        <v>4</v>
      </c>
      <c r="K210" s="163" t="s">
        <v>3062</v>
      </c>
      <c r="L210" s="10" t="s">
        <v>270</v>
      </c>
      <c r="W210" s="79">
        <v>1</v>
      </c>
    </row>
    <row r="211" spans="2:24" ht="45" customHeight="1" x14ac:dyDescent="0.5">
      <c r="B211" s="149">
        <v>213</v>
      </c>
      <c r="C211" s="8">
        <v>1</v>
      </c>
      <c r="D211" s="15">
        <v>1.4</v>
      </c>
      <c r="E211" s="14" t="s">
        <v>280</v>
      </c>
      <c r="F211" s="8" t="s">
        <v>284</v>
      </c>
      <c r="G211" s="760"/>
      <c r="H211" s="76">
        <f t="shared" si="12"/>
        <v>184</v>
      </c>
      <c r="I211" s="80" t="s">
        <v>3063</v>
      </c>
      <c r="J211" s="76">
        <v>20</v>
      </c>
      <c r="K211" s="163" t="s">
        <v>3064</v>
      </c>
      <c r="L211" s="10" t="s">
        <v>270</v>
      </c>
      <c r="W211" s="79">
        <v>1</v>
      </c>
    </row>
    <row r="212" spans="2:24" ht="45" customHeight="1" x14ac:dyDescent="0.5">
      <c r="B212" s="149">
        <v>214</v>
      </c>
      <c r="C212" s="8">
        <v>1</v>
      </c>
      <c r="D212" s="15">
        <v>1.4</v>
      </c>
      <c r="E212" s="14" t="s">
        <v>280</v>
      </c>
      <c r="F212" s="8" t="s">
        <v>284</v>
      </c>
      <c r="G212" s="760"/>
      <c r="H212" s="76">
        <f t="shared" si="12"/>
        <v>185</v>
      </c>
      <c r="I212" s="80" t="s">
        <v>3065</v>
      </c>
      <c r="J212" s="76">
        <v>20</v>
      </c>
      <c r="K212" s="163" t="s">
        <v>3066</v>
      </c>
      <c r="L212" s="10" t="s">
        <v>270</v>
      </c>
      <c r="W212" s="79">
        <v>1</v>
      </c>
    </row>
    <row r="213" spans="2:24" ht="45" customHeight="1" x14ac:dyDescent="0.5">
      <c r="B213" s="149">
        <v>215</v>
      </c>
      <c r="C213" s="8">
        <v>1</v>
      </c>
      <c r="D213" s="15">
        <v>1.4</v>
      </c>
      <c r="E213" s="14" t="s">
        <v>280</v>
      </c>
      <c r="F213" s="8" t="s">
        <v>284</v>
      </c>
      <c r="G213" s="760"/>
      <c r="H213" s="76">
        <f t="shared" si="12"/>
        <v>186</v>
      </c>
      <c r="I213" s="80" t="s">
        <v>3067</v>
      </c>
      <c r="J213" s="76">
        <v>8</v>
      </c>
      <c r="K213" s="163" t="s">
        <v>286</v>
      </c>
      <c r="L213" s="10" t="s">
        <v>270</v>
      </c>
      <c r="W213" s="79">
        <v>1</v>
      </c>
    </row>
    <row r="214" spans="2:24" ht="45" customHeight="1" x14ac:dyDescent="0.5">
      <c r="B214" s="149">
        <v>216</v>
      </c>
      <c r="C214" s="8">
        <v>1</v>
      </c>
      <c r="D214" s="15">
        <v>1.4</v>
      </c>
      <c r="E214" s="14" t="s">
        <v>280</v>
      </c>
      <c r="F214" s="8" t="s">
        <v>284</v>
      </c>
      <c r="G214" s="761"/>
      <c r="H214" s="76">
        <f t="shared" si="12"/>
        <v>187</v>
      </c>
      <c r="I214" s="80" t="s">
        <v>3068</v>
      </c>
      <c r="J214" s="76">
        <v>80</v>
      </c>
      <c r="K214" s="163" t="s">
        <v>3069</v>
      </c>
      <c r="L214" s="10" t="s">
        <v>270</v>
      </c>
      <c r="W214" s="79">
        <v>1</v>
      </c>
    </row>
    <row r="215" spans="2:24" ht="45" customHeight="1" x14ac:dyDescent="0.5">
      <c r="B215" s="149">
        <v>217</v>
      </c>
      <c r="C215" s="8">
        <v>1</v>
      </c>
      <c r="D215" s="15">
        <v>1.4</v>
      </c>
      <c r="E215" s="14" t="s">
        <v>280</v>
      </c>
      <c r="F215" s="14" t="s">
        <v>287</v>
      </c>
      <c r="G215" s="765" t="s">
        <v>3070</v>
      </c>
      <c r="H215" s="87">
        <f t="shared" si="12"/>
        <v>188</v>
      </c>
      <c r="I215" s="80" t="s">
        <v>3071</v>
      </c>
      <c r="J215" s="87">
        <v>4</v>
      </c>
      <c r="K215" s="89" t="s">
        <v>289</v>
      </c>
      <c r="L215" s="10" t="s">
        <v>270</v>
      </c>
      <c r="W215" s="79">
        <v>1</v>
      </c>
    </row>
    <row r="216" spans="2:24" ht="45" customHeight="1" x14ac:dyDescent="0.5">
      <c r="B216" s="149">
        <v>218</v>
      </c>
      <c r="C216" s="8">
        <v>1</v>
      </c>
      <c r="D216" s="15">
        <v>1.4</v>
      </c>
      <c r="E216" s="14" t="s">
        <v>280</v>
      </c>
      <c r="F216" s="14" t="s">
        <v>287</v>
      </c>
      <c r="G216" s="766"/>
      <c r="H216" s="87">
        <f t="shared" si="12"/>
        <v>189</v>
      </c>
      <c r="I216" s="80" t="s">
        <v>3072</v>
      </c>
      <c r="J216" s="87">
        <v>4</v>
      </c>
      <c r="K216" s="89" t="s">
        <v>290</v>
      </c>
      <c r="L216" s="10" t="s">
        <v>270</v>
      </c>
      <c r="W216" s="79">
        <v>1</v>
      </c>
    </row>
    <row r="217" spans="2:24" ht="45" customHeight="1" x14ac:dyDescent="0.5">
      <c r="B217" s="149">
        <v>219</v>
      </c>
      <c r="C217" s="8">
        <v>1</v>
      </c>
      <c r="D217" s="15">
        <v>1.4</v>
      </c>
      <c r="E217" s="14" t="s">
        <v>280</v>
      </c>
      <c r="F217" s="14" t="s">
        <v>287</v>
      </c>
      <c r="G217" s="766"/>
      <c r="H217" s="87">
        <f t="shared" si="12"/>
        <v>190</v>
      </c>
      <c r="I217" s="80" t="s">
        <v>3073</v>
      </c>
      <c r="J217" s="87">
        <v>16</v>
      </c>
      <c r="K217" s="89" t="s">
        <v>3074</v>
      </c>
      <c r="L217" s="10" t="s">
        <v>270</v>
      </c>
      <c r="W217" s="79">
        <v>1</v>
      </c>
    </row>
    <row r="218" spans="2:24" ht="45" customHeight="1" x14ac:dyDescent="0.5">
      <c r="B218" s="149">
        <v>220</v>
      </c>
      <c r="C218" s="8">
        <v>1</v>
      </c>
      <c r="D218" s="15">
        <v>1.4</v>
      </c>
      <c r="E218" s="14" t="s">
        <v>280</v>
      </c>
      <c r="F218" s="14" t="s">
        <v>287</v>
      </c>
      <c r="G218" s="767"/>
      <c r="H218" s="87">
        <f t="shared" si="12"/>
        <v>191</v>
      </c>
      <c r="I218" s="80" t="s">
        <v>3075</v>
      </c>
      <c r="J218" s="87">
        <v>12</v>
      </c>
      <c r="K218" s="89" t="s">
        <v>291</v>
      </c>
      <c r="L218" s="10" t="s">
        <v>270</v>
      </c>
      <c r="W218" s="79">
        <v>1</v>
      </c>
    </row>
    <row r="219" spans="2:24" ht="45" customHeight="1" x14ac:dyDescent="0.5">
      <c r="B219" s="149">
        <v>221</v>
      </c>
      <c r="C219" s="8">
        <v>1</v>
      </c>
      <c r="D219" s="15">
        <v>1.4</v>
      </c>
      <c r="E219" s="14" t="s">
        <v>280</v>
      </c>
      <c r="F219" s="8" t="s">
        <v>292</v>
      </c>
      <c r="G219" s="759" t="s">
        <v>3076</v>
      </c>
      <c r="H219" s="76">
        <f t="shared" si="12"/>
        <v>192</v>
      </c>
      <c r="I219" s="80" t="s">
        <v>3077</v>
      </c>
      <c r="J219" s="76">
        <v>4</v>
      </c>
      <c r="K219" s="163" t="s">
        <v>294</v>
      </c>
      <c r="L219" s="10" t="s">
        <v>270</v>
      </c>
      <c r="W219" s="79">
        <v>1</v>
      </c>
    </row>
    <row r="220" spans="2:24" ht="45" customHeight="1" x14ac:dyDescent="0.5">
      <c r="B220" s="149">
        <v>222</v>
      </c>
      <c r="C220" s="8">
        <v>1</v>
      </c>
      <c r="D220" s="15">
        <v>1.4</v>
      </c>
      <c r="E220" s="14" t="s">
        <v>280</v>
      </c>
      <c r="F220" s="8" t="s">
        <v>292</v>
      </c>
      <c r="G220" s="760"/>
      <c r="H220" s="76">
        <f t="shared" si="12"/>
        <v>193</v>
      </c>
      <c r="I220" s="80" t="s">
        <v>3078</v>
      </c>
      <c r="J220" s="76">
        <v>48</v>
      </c>
      <c r="K220" s="163" t="s">
        <v>3079</v>
      </c>
      <c r="L220" s="10" t="s">
        <v>270</v>
      </c>
      <c r="W220" s="79">
        <v>1</v>
      </c>
    </row>
    <row r="221" spans="2:24" ht="45" customHeight="1" x14ac:dyDescent="0.5">
      <c r="B221" s="149">
        <v>223</v>
      </c>
      <c r="C221" s="8">
        <v>1</v>
      </c>
      <c r="D221" s="15">
        <v>1.4</v>
      </c>
      <c r="E221" s="14" t="s">
        <v>280</v>
      </c>
      <c r="F221" s="8" t="s">
        <v>292</v>
      </c>
      <c r="G221" s="760"/>
      <c r="H221" s="76">
        <f t="shared" si="12"/>
        <v>194</v>
      </c>
      <c r="I221" s="80" t="s">
        <v>3080</v>
      </c>
      <c r="J221" s="76">
        <v>16</v>
      </c>
      <c r="K221" s="163" t="s">
        <v>295</v>
      </c>
      <c r="L221" s="10" t="s">
        <v>270</v>
      </c>
      <c r="W221" s="79">
        <v>1</v>
      </c>
    </row>
    <row r="222" spans="2:24" ht="45" customHeight="1" x14ac:dyDescent="0.5">
      <c r="B222" s="149">
        <v>224</v>
      </c>
      <c r="C222" s="8">
        <v>1</v>
      </c>
      <c r="D222" s="15">
        <v>1.4</v>
      </c>
      <c r="E222" s="14" t="s">
        <v>280</v>
      </c>
      <c r="F222" s="8" t="s">
        <v>292</v>
      </c>
      <c r="G222" s="761"/>
      <c r="H222" s="76">
        <f t="shared" si="12"/>
        <v>195</v>
      </c>
      <c r="I222" s="80" t="s">
        <v>3081</v>
      </c>
      <c r="J222" s="76">
        <v>4</v>
      </c>
      <c r="K222" s="163" t="s">
        <v>296</v>
      </c>
      <c r="L222" s="10" t="s">
        <v>270</v>
      </c>
      <c r="W222" s="79">
        <v>1</v>
      </c>
    </row>
    <row r="223" spans="2:24" ht="45" customHeight="1" x14ac:dyDescent="0.5">
      <c r="B223" s="149">
        <v>225</v>
      </c>
      <c r="G223" s="158" t="s">
        <v>3082</v>
      </c>
      <c r="H223" s="159"/>
      <c r="I223" s="159"/>
      <c r="J223" s="158"/>
      <c r="K223" s="158"/>
      <c r="M223" s="71"/>
      <c r="N223" s="71"/>
      <c r="O223" s="71"/>
      <c r="P223" s="71"/>
      <c r="Q223" s="72"/>
      <c r="R223" s="73"/>
      <c r="S223" s="74">
        <v>2</v>
      </c>
      <c r="T223" s="73" t="s">
        <v>1679</v>
      </c>
      <c r="U223" s="74"/>
      <c r="V223" s="73"/>
      <c r="W223" s="75">
        <f>SUM(W224:W237)</f>
        <v>14</v>
      </c>
      <c r="X223" s="73" t="s">
        <v>1681</v>
      </c>
    </row>
    <row r="224" spans="2:24" ht="45" customHeight="1" x14ac:dyDescent="0.5">
      <c r="B224" s="149">
        <v>226</v>
      </c>
      <c r="C224" s="8">
        <v>1</v>
      </c>
      <c r="D224" s="15">
        <v>1.4</v>
      </c>
      <c r="E224" s="13" t="s">
        <v>298</v>
      </c>
      <c r="F224" s="13" t="s">
        <v>299</v>
      </c>
      <c r="G224" s="762" t="s">
        <v>3083</v>
      </c>
      <c r="H224" s="160">
        <f>+H222+1</f>
        <v>196</v>
      </c>
      <c r="I224" s="80" t="s">
        <v>3084</v>
      </c>
      <c r="J224" s="166">
        <v>30</v>
      </c>
      <c r="K224" s="162" t="s">
        <v>3085</v>
      </c>
      <c r="L224" s="10" t="s">
        <v>270</v>
      </c>
      <c r="W224" s="79">
        <v>1</v>
      </c>
    </row>
    <row r="225" spans="2:24" ht="45" customHeight="1" x14ac:dyDescent="0.5">
      <c r="B225" s="149">
        <v>227</v>
      </c>
      <c r="C225" s="8">
        <v>1</v>
      </c>
      <c r="D225" s="15">
        <v>1.4</v>
      </c>
      <c r="E225" s="13" t="s">
        <v>298</v>
      </c>
      <c r="F225" s="13" t="s">
        <v>299</v>
      </c>
      <c r="G225" s="763"/>
      <c r="H225" s="160">
        <f t="shared" ref="H225:H237" si="13">+H224+1</f>
        <v>197</v>
      </c>
      <c r="I225" s="80" t="s">
        <v>3086</v>
      </c>
      <c r="J225" s="166">
        <v>1</v>
      </c>
      <c r="K225" s="162" t="s">
        <v>301</v>
      </c>
      <c r="L225" s="10" t="s">
        <v>270</v>
      </c>
      <c r="W225" s="79">
        <v>1</v>
      </c>
    </row>
    <row r="226" spans="2:24" ht="45" customHeight="1" x14ac:dyDescent="0.5">
      <c r="B226" s="149">
        <v>228</v>
      </c>
      <c r="C226" s="8">
        <v>1</v>
      </c>
      <c r="D226" s="15">
        <v>1.4</v>
      </c>
      <c r="E226" s="13" t="s">
        <v>298</v>
      </c>
      <c r="F226" s="13" t="s">
        <v>299</v>
      </c>
      <c r="G226" s="763"/>
      <c r="H226" s="160">
        <f t="shared" si="13"/>
        <v>198</v>
      </c>
      <c r="I226" s="80" t="s">
        <v>3087</v>
      </c>
      <c r="J226" s="166">
        <v>80</v>
      </c>
      <c r="K226" s="162" t="s">
        <v>3088</v>
      </c>
      <c r="L226" s="10" t="s">
        <v>270</v>
      </c>
      <c r="W226" s="79">
        <v>1</v>
      </c>
    </row>
    <row r="227" spans="2:24" ht="45" customHeight="1" x14ac:dyDescent="0.5">
      <c r="B227" s="149">
        <v>229</v>
      </c>
      <c r="C227" s="8">
        <v>1</v>
      </c>
      <c r="D227" s="15">
        <v>1.4</v>
      </c>
      <c r="E227" s="13" t="s">
        <v>298</v>
      </c>
      <c r="F227" s="13" t="s">
        <v>299</v>
      </c>
      <c r="G227" s="763"/>
      <c r="H227" s="160">
        <f t="shared" si="13"/>
        <v>199</v>
      </c>
      <c r="I227" s="80" t="s">
        <v>3089</v>
      </c>
      <c r="J227" s="166">
        <v>80</v>
      </c>
      <c r="K227" s="162" t="s">
        <v>3090</v>
      </c>
      <c r="L227" s="10" t="s">
        <v>270</v>
      </c>
      <c r="W227" s="79">
        <v>1</v>
      </c>
    </row>
    <row r="228" spans="2:24" ht="45" customHeight="1" x14ac:dyDescent="0.5">
      <c r="B228" s="149">
        <v>230</v>
      </c>
      <c r="C228" s="8">
        <v>1</v>
      </c>
      <c r="D228" s="15">
        <v>1.4</v>
      </c>
      <c r="E228" s="13" t="s">
        <v>298</v>
      </c>
      <c r="F228" s="13" t="s">
        <v>299</v>
      </c>
      <c r="G228" s="763"/>
      <c r="H228" s="160">
        <f t="shared" si="13"/>
        <v>200</v>
      </c>
      <c r="I228" s="80" t="s">
        <v>3091</v>
      </c>
      <c r="J228" s="166">
        <v>1200</v>
      </c>
      <c r="K228" s="162" t="s">
        <v>3092</v>
      </c>
      <c r="L228" s="10" t="s">
        <v>270</v>
      </c>
      <c r="W228" s="79">
        <v>1</v>
      </c>
    </row>
    <row r="229" spans="2:24" ht="45" customHeight="1" x14ac:dyDescent="0.5">
      <c r="B229" s="149">
        <v>231</v>
      </c>
      <c r="C229" s="8">
        <v>1</v>
      </c>
      <c r="D229" s="15">
        <v>1.4</v>
      </c>
      <c r="E229" s="13" t="s">
        <v>298</v>
      </c>
      <c r="F229" s="13" t="s">
        <v>299</v>
      </c>
      <c r="G229" s="763"/>
      <c r="H229" s="160">
        <f t="shared" si="13"/>
        <v>201</v>
      </c>
      <c r="I229" s="80" t="s">
        <v>3093</v>
      </c>
      <c r="J229" s="166">
        <v>8</v>
      </c>
      <c r="K229" s="162" t="s">
        <v>3094</v>
      </c>
      <c r="L229" s="10" t="s">
        <v>270</v>
      </c>
      <c r="W229" s="79">
        <v>1</v>
      </c>
    </row>
    <row r="230" spans="2:24" ht="45" customHeight="1" x14ac:dyDescent="0.5">
      <c r="B230" s="149">
        <v>232</v>
      </c>
      <c r="C230" s="8">
        <v>1</v>
      </c>
      <c r="D230" s="15">
        <v>1.4</v>
      </c>
      <c r="E230" s="13" t="s">
        <v>298</v>
      </c>
      <c r="F230" s="13" t="s">
        <v>299</v>
      </c>
      <c r="G230" s="763"/>
      <c r="H230" s="160">
        <f t="shared" si="13"/>
        <v>202</v>
      </c>
      <c r="I230" s="80" t="s">
        <v>3095</v>
      </c>
      <c r="J230" s="166">
        <v>160</v>
      </c>
      <c r="K230" s="162" t="s">
        <v>3096</v>
      </c>
      <c r="L230" s="10" t="s">
        <v>270</v>
      </c>
      <c r="W230" s="79">
        <v>1</v>
      </c>
    </row>
    <row r="231" spans="2:24" ht="45" customHeight="1" x14ac:dyDescent="0.5">
      <c r="B231" s="149">
        <v>233</v>
      </c>
      <c r="C231" s="8">
        <v>1</v>
      </c>
      <c r="D231" s="15">
        <v>1.4</v>
      </c>
      <c r="E231" s="13" t="s">
        <v>298</v>
      </c>
      <c r="F231" s="13" t="s">
        <v>299</v>
      </c>
      <c r="G231" s="763"/>
      <c r="H231" s="160">
        <f t="shared" si="13"/>
        <v>203</v>
      </c>
      <c r="I231" s="80" t="s">
        <v>3097</v>
      </c>
      <c r="J231" s="166">
        <v>40</v>
      </c>
      <c r="K231" s="162" t="s">
        <v>3098</v>
      </c>
      <c r="L231" s="10" t="s">
        <v>270</v>
      </c>
      <c r="W231" s="79">
        <v>1</v>
      </c>
    </row>
    <row r="232" spans="2:24" ht="45" customHeight="1" x14ac:dyDescent="0.5">
      <c r="B232" s="149">
        <v>234</v>
      </c>
      <c r="C232" s="8">
        <v>1</v>
      </c>
      <c r="D232" s="15">
        <v>1.4</v>
      </c>
      <c r="E232" s="13" t="s">
        <v>298</v>
      </c>
      <c r="F232" s="13" t="s">
        <v>299</v>
      </c>
      <c r="G232" s="763"/>
      <c r="H232" s="160">
        <f t="shared" si="13"/>
        <v>204</v>
      </c>
      <c r="I232" s="80" t="s">
        <v>3099</v>
      </c>
      <c r="J232" s="166">
        <v>4</v>
      </c>
      <c r="K232" s="162" t="s">
        <v>3100</v>
      </c>
      <c r="L232" s="10" t="s">
        <v>270</v>
      </c>
      <c r="W232" s="79">
        <v>1</v>
      </c>
    </row>
    <row r="233" spans="2:24" ht="45" customHeight="1" x14ac:dyDescent="0.5">
      <c r="B233" s="149">
        <v>235</v>
      </c>
      <c r="C233" s="8">
        <v>1</v>
      </c>
      <c r="D233" s="15">
        <v>1.4</v>
      </c>
      <c r="E233" s="13" t="s">
        <v>298</v>
      </c>
      <c r="F233" s="13" t="s">
        <v>299</v>
      </c>
      <c r="G233" s="764"/>
      <c r="H233" s="160">
        <f t="shared" si="13"/>
        <v>205</v>
      </c>
      <c r="I233" s="80" t="s">
        <v>3101</v>
      </c>
      <c r="J233" s="166">
        <v>4</v>
      </c>
      <c r="K233" s="162" t="s">
        <v>3102</v>
      </c>
      <c r="L233" s="10" t="s">
        <v>270</v>
      </c>
      <c r="W233" s="79">
        <v>1</v>
      </c>
    </row>
    <row r="234" spans="2:24" ht="45" customHeight="1" x14ac:dyDescent="0.5">
      <c r="B234" s="149">
        <v>236</v>
      </c>
      <c r="C234" s="8">
        <v>1</v>
      </c>
      <c r="D234" s="15">
        <v>1.4</v>
      </c>
      <c r="E234" s="13" t="s">
        <v>298</v>
      </c>
      <c r="F234" s="8" t="s">
        <v>302</v>
      </c>
      <c r="G234" s="759" t="s">
        <v>3103</v>
      </c>
      <c r="H234" s="76">
        <f t="shared" si="13"/>
        <v>206</v>
      </c>
      <c r="I234" s="80" t="s">
        <v>3104</v>
      </c>
      <c r="J234" s="164">
        <v>4</v>
      </c>
      <c r="K234" s="163" t="s">
        <v>3105</v>
      </c>
      <c r="L234" s="10" t="s">
        <v>270</v>
      </c>
      <c r="W234" s="79">
        <v>1</v>
      </c>
    </row>
    <row r="235" spans="2:24" ht="45" customHeight="1" x14ac:dyDescent="0.5">
      <c r="B235" s="149">
        <v>237</v>
      </c>
      <c r="C235" s="8">
        <v>1</v>
      </c>
      <c r="D235" s="15">
        <v>1.4</v>
      </c>
      <c r="E235" s="13" t="s">
        <v>298</v>
      </c>
      <c r="F235" s="8" t="s">
        <v>302</v>
      </c>
      <c r="G235" s="760"/>
      <c r="H235" s="76">
        <f t="shared" si="13"/>
        <v>207</v>
      </c>
      <c r="I235" s="80" t="s">
        <v>3106</v>
      </c>
      <c r="J235" s="164">
        <v>8</v>
      </c>
      <c r="K235" s="163" t="s">
        <v>3107</v>
      </c>
      <c r="L235" s="10" t="s">
        <v>270</v>
      </c>
      <c r="W235" s="79">
        <v>1</v>
      </c>
    </row>
    <row r="236" spans="2:24" ht="45" customHeight="1" x14ac:dyDescent="0.5">
      <c r="B236" s="149">
        <v>238</v>
      </c>
      <c r="C236" s="8">
        <v>1</v>
      </c>
      <c r="D236" s="15">
        <v>1.4</v>
      </c>
      <c r="E236" s="13" t="s">
        <v>298</v>
      </c>
      <c r="F236" s="8" t="s">
        <v>302</v>
      </c>
      <c r="G236" s="760"/>
      <c r="H236" s="76">
        <f t="shared" si="13"/>
        <v>208</v>
      </c>
      <c r="I236" s="80" t="s">
        <v>3108</v>
      </c>
      <c r="J236" s="164">
        <v>4</v>
      </c>
      <c r="K236" s="163" t="s">
        <v>3109</v>
      </c>
      <c r="L236" s="10" t="s">
        <v>270</v>
      </c>
      <c r="W236" s="79">
        <v>1</v>
      </c>
    </row>
    <row r="237" spans="2:24" ht="45" customHeight="1" x14ac:dyDescent="0.5">
      <c r="B237" s="149">
        <v>239</v>
      </c>
      <c r="C237" s="8">
        <v>1</v>
      </c>
      <c r="D237" s="15">
        <v>1.4</v>
      </c>
      <c r="E237" s="13" t="s">
        <v>298</v>
      </c>
      <c r="F237" s="8" t="s">
        <v>302</v>
      </c>
      <c r="G237" s="761"/>
      <c r="H237" s="76">
        <f t="shared" si="13"/>
        <v>209</v>
      </c>
      <c r="I237" s="80" t="s">
        <v>3110</v>
      </c>
      <c r="J237" s="164">
        <v>8</v>
      </c>
      <c r="K237" s="163" t="s">
        <v>3111</v>
      </c>
      <c r="L237" s="10" t="s">
        <v>270</v>
      </c>
      <c r="W237" s="79">
        <v>1</v>
      </c>
    </row>
    <row r="238" spans="2:24" ht="45" customHeight="1" x14ac:dyDescent="0.5">
      <c r="B238" s="149">
        <v>240</v>
      </c>
      <c r="G238" s="158" t="s">
        <v>3112</v>
      </c>
      <c r="H238" s="159"/>
      <c r="I238" s="159"/>
      <c r="J238" s="158"/>
      <c r="K238" s="158"/>
      <c r="M238" s="71"/>
      <c r="N238" s="71"/>
      <c r="O238" s="71"/>
      <c r="P238" s="71"/>
      <c r="Q238" s="72"/>
      <c r="R238" s="73"/>
      <c r="S238" s="74">
        <v>2</v>
      </c>
      <c r="T238" s="73" t="s">
        <v>1679</v>
      </c>
      <c r="U238" s="74"/>
      <c r="V238" s="73"/>
      <c r="W238" s="75">
        <f>SUM(W239:W256)</f>
        <v>18</v>
      </c>
      <c r="X238" s="73" t="s">
        <v>1681</v>
      </c>
    </row>
    <row r="239" spans="2:24" ht="45" customHeight="1" x14ac:dyDescent="0.5">
      <c r="B239" s="149">
        <v>241</v>
      </c>
      <c r="C239" s="8">
        <v>1</v>
      </c>
      <c r="D239" s="15">
        <v>1.4</v>
      </c>
      <c r="E239" s="14" t="s">
        <v>304</v>
      </c>
      <c r="F239" s="14" t="s">
        <v>305</v>
      </c>
      <c r="G239" s="765" t="s">
        <v>3113</v>
      </c>
      <c r="H239" s="87">
        <f>+H237+1</f>
        <v>210</v>
      </c>
      <c r="I239" s="80" t="s">
        <v>3114</v>
      </c>
      <c r="J239" s="87">
        <v>4</v>
      </c>
      <c r="K239" s="89" t="s">
        <v>3115</v>
      </c>
      <c r="L239" s="10" t="s">
        <v>270</v>
      </c>
      <c r="W239" s="79">
        <v>1</v>
      </c>
    </row>
    <row r="240" spans="2:24" ht="45" customHeight="1" x14ac:dyDescent="0.5">
      <c r="B240" s="149">
        <v>242</v>
      </c>
      <c r="C240" s="8">
        <v>1</v>
      </c>
      <c r="D240" s="15">
        <v>1.4</v>
      </c>
      <c r="E240" s="14" t="s">
        <v>304</v>
      </c>
      <c r="F240" s="14" t="s">
        <v>305</v>
      </c>
      <c r="G240" s="766"/>
      <c r="H240" s="87">
        <f t="shared" ref="H240:H256" si="14">+H239+1</f>
        <v>211</v>
      </c>
      <c r="I240" s="80" t="s">
        <v>3116</v>
      </c>
      <c r="J240" s="87">
        <v>40</v>
      </c>
      <c r="K240" s="89" t="s">
        <v>306</v>
      </c>
      <c r="L240" s="10" t="s">
        <v>270</v>
      </c>
      <c r="W240" s="79">
        <v>1</v>
      </c>
    </row>
    <row r="241" spans="2:23" ht="45" customHeight="1" x14ac:dyDescent="0.5">
      <c r="B241" s="149">
        <v>243</v>
      </c>
      <c r="C241" s="8">
        <v>1</v>
      </c>
      <c r="D241" s="15">
        <v>1.4</v>
      </c>
      <c r="E241" s="14" t="s">
        <v>304</v>
      </c>
      <c r="F241" s="14" t="s">
        <v>305</v>
      </c>
      <c r="G241" s="766"/>
      <c r="H241" s="87">
        <f t="shared" si="14"/>
        <v>212</v>
      </c>
      <c r="I241" s="80" t="s">
        <v>3117</v>
      </c>
      <c r="J241" s="87">
        <v>40</v>
      </c>
      <c r="K241" s="89" t="s">
        <v>3118</v>
      </c>
      <c r="L241" s="10" t="s">
        <v>270</v>
      </c>
      <c r="W241" s="79">
        <v>1</v>
      </c>
    </row>
    <row r="242" spans="2:23" ht="45" customHeight="1" x14ac:dyDescent="0.5">
      <c r="B242" s="149">
        <v>244</v>
      </c>
      <c r="C242" s="8">
        <v>1</v>
      </c>
      <c r="D242" s="15">
        <v>1.4</v>
      </c>
      <c r="E242" s="14" t="s">
        <v>304</v>
      </c>
      <c r="F242" s="14" t="s">
        <v>305</v>
      </c>
      <c r="G242" s="766"/>
      <c r="H242" s="87">
        <f t="shared" si="14"/>
        <v>213</v>
      </c>
      <c r="I242" s="80" t="s">
        <v>3119</v>
      </c>
      <c r="J242" s="87">
        <v>8</v>
      </c>
      <c r="K242" s="89" t="s">
        <v>3120</v>
      </c>
      <c r="L242" s="10" t="s">
        <v>270</v>
      </c>
      <c r="W242" s="79">
        <v>1</v>
      </c>
    </row>
    <row r="243" spans="2:23" ht="45" customHeight="1" x14ac:dyDescent="0.5">
      <c r="B243" s="149">
        <v>245</v>
      </c>
      <c r="C243" s="8">
        <v>1</v>
      </c>
      <c r="D243" s="15">
        <v>1.4</v>
      </c>
      <c r="E243" s="14" t="s">
        <v>304</v>
      </c>
      <c r="F243" s="14" t="s">
        <v>305</v>
      </c>
      <c r="G243" s="766"/>
      <c r="H243" s="87">
        <f t="shared" si="14"/>
        <v>214</v>
      </c>
      <c r="I243" s="80" t="s">
        <v>3121</v>
      </c>
      <c r="J243" s="87">
        <v>4</v>
      </c>
      <c r="K243" s="89" t="s">
        <v>3122</v>
      </c>
      <c r="L243" s="10" t="s">
        <v>270</v>
      </c>
      <c r="W243" s="79">
        <v>1</v>
      </c>
    </row>
    <row r="244" spans="2:23" ht="45" customHeight="1" x14ac:dyDescent="0.5">
      <c r="B244" s="149">
        <v>246</v>
      </c>
      <c r="C244" s="8">
        <v>1</v>
      </c>
      <c r="D244" s="15">
        <v>1.4</v>
      </c>
      <c r="E244" s="14" t="s">
        <v>304</v>
      </c>
      <c r="F244" s="14" t="s">
        <v>305</v>
      </c>
      <c r="G244" s="766"/>
      <c r="H244" s="87">
        <f t="shared" si="14"/>
        <v>215</v>
      </c>
      <c r="I244" s="80" t="s">
        <v>3123</v>
      </c>
      <c r="J244" s="87">
        <v>1</v>
      </c>
      <c r="K244" s="89" t="s">
        <v>3124</v>
      </c>
      <c r="L244" s="10" t="s">
        <v>270</v>
      </c>
      <c r="W244" s="79">
        <v>1</v>
      </c>
    </row>
    <row r="245" spans="2:23" ht="45" customHeight="1" x14ac:dyDescent="0.5">
      <c r="B245" s="149">
        <v>247</v>
      </c>
      <c r="C245" s="8">
        <v>1</v>
      </c>
      <c r="D245" s="15">
        <v>1.4</v>
      </c>
      <c r="E245" s="14" t="s">
        <v>304</v>
      </c>
      <c r="F245" s="14" t="s">
        <v>305</v>
      </c>
      <c r="G245" s="766"/>
      <c r="H245" s="87">
        <f t="shared" si="14"/>
        <v>216</v>
      </c>
      <c r="I245" s="80" t="s">
        <v>3125</v>
      </c>
      <c r="J245" s="87">
        <v>20</v>
      </c>
      <c r="K245" s="89" t="s">
        <v>3126</v>
      </c>
      <c r="L245" s="10" t="s">
        <v>270</v>
      </c>
      <c r="W245" s="79">
        <v>1</v>
      </c>
    </row>
    <row r="246" spans="2:23" ht="45" customHeight="1" x14ac:dyDescent="0.5">
      <c r="B246" s="149">
        <v>248</v>
      </c>
      <c r="C246" s="8">
        <v>1</v>
      </c>
      <c r="D246" s="15">
        <v>1.4</v>
      </c>
      <c r="E246" s="14" t="s">
        <v>304</v>
      </c>
      <c r="F246" s="14" t="s">
        <v>305</v>
      </c>
      <c r="G246" s="766"/>
      <c r="H246" s="87">
        <f t="shared" si="14"/>
        <v>217</v>
      </c>
      <c r="I246" s="80" t="s">
        <v>3127</v>
      </c>
      <c r="J246" s="87">
        <v>20</v>
      </c>
      <c r="K246" s="89" t="s">
        <v>307</v>
      </c>
      <c r="L246" s="10" t="s">
        <v>270</v>
      </c>
      <c r="W246" s="79">
        <v>1</v>
      </c>
    </row>
    <row r="247" spans="2:23" ht="45" customHeight="1" x14ac:dyDescent="0.5">
      <c r="B247" s="149">
        <v>249</v>
      </c>
      <c r="C247" s="8">
        <v>1</v>
      </c>
      <c r="D247" s="15">
        <v>1.4</v>
      </c>
      <c r="E247" s="14" t="s">
        <v>304</v>
      </c>
      <c r="F247" s="14" t="s">
        <v>305</v>
      </c>
      <c r="G247" s="766"/>
      <c r="H247" s="87">
        <f t="shared" si="14"/>
        <v>218</v>
      </c>
      <c r="I247" s="80" t="s">
        <v>3128</v>
      </c>
      <c r="J247" s="87">
        <v>20</v>
      </c>
      <c r="K247" s="89" t="s">
        <v>308</v>
      </c>
      <c r="L247" s="10" t="s">
        <v>270</v>
      </c>
      <c r="W247" s="79">
        <v>1</v>
      </c>
    </row>
    <row r="248" spans="2:23" ht="45" customHeight="1" x14ac:dyDescent="0.5">
      <c r="B248" s="149">
        <v>250</v>
      </c>
      <c r="C248" s="8">
        <v>1</v>
      </c>
      <c r="D248" s="15">
        <v>1.4</v>
      </c>
      <c r="E248" s="14" t="s">
        <v>304</v>
      </c>
      <c r="F248" s="14" t="s">
        <v>305</v>
      </c>
      <c r="G248" s="766"/>
      <c r="H248" s="87">
        <f t="shared" si="14"/>
        <v>219</v>
      </c>
      <c r="I248" s="80" t="s">
        <v>3129</v>
      </c>
      <c r="J248" s="87">
        <v>20</v>
      </c>
      <c r="K248" s="89" t="s">
        <v>309</v>
      </c>
      <c r="L248" s="10" t="s">
        <v>270</v>
      </c>
      <c r="W248" s="79">
        <v>1</v>
      </c>
    </row>
    <row r="249" spans="2:23" ht="45" customHeight="1" x14ac:dyDescent="0.5">
      <c r="B249" s="149">
        <v>251</v>
      </c>
      <c r="C249" s="8">
        <v>1</v>
      </c>
      <c r="D249" s="15">
        <v>1.4</v>
      </c>
      <c r="E249" s="14" t="s">
        <v>304</v>
      </c>
      <c r="F249" s="14" t="s">
        <v>305</v>
      </c>
      <c r="G249" s="767"/>
      <c r="H249" s="87">
        <f t="shared" si="14"/>
        <v>220</v>
      </c>
      <c r="I249" s="80" t="s">
        <v>3130</v>
      </c>
      <c r="J249" s="87">
        <v>40</v>
      </c>
      <c r="K249" s="89" t="s">
        <v>3131</v>
      </c>
      <c r="L249" s="10" t="s">
        <v>270</v>
      </c>
      <c r="W249" s="79">
        <v>1</v>
      </c>
    </row>
    <row r="250" spans="2:23" ht="79.95" customHeight="1" x14ac:dyDescent="0.5">
      <c r="B250" s="149">
        <v>252</v>
      </c>
      <c r="C250" s="8">
        <v>1</v>
      </c>
      <c r="D250" s="15">
        <v>1.4</v>
      </c>
      <c r="E250" s="14" t="s">
        <v>304</v>
      </c>
      <c r="F250" s="8" t="s">
        <v>310</v>
      </c>
      <c r="G250" s="759" t="s">
        <v>3132</v>
      </c>
      <c r="H250" s="76">
        <f t="shared" si="14"/>
        <v>221</v>
      </c>
      <c r="I250" s="80" t="s">
        <v>3133</v>
      </c>
      <c r="J250" s="76">
        <v>20</v>
      </c>
      <c r="K250" s="163" t="s">
        <v>3134</v>
      </c>
      <c r="L250" s="10" t="s">
        <v>270</v>
      </c>
      <c r="W250" s="79">
        <v>1</v>
      </c>
    </row>
    <row r="251" spans="2:23" ht="79.95" customHeight="1" x14ac:dyDescent="0.5">
      <c r="B251" s="149">
        <v>253</v>
      </c>
      <c r="C251" s="8">
        <v>1</v>
      </c>
      <c r="D251" s="15">
        <v>1.4</v>
      </c>
      <c r="E251" s="14" t="s">
        <v>304</v>
      </c>
      <c r="F251" s="8" t="s">
        <v>310</v>
      </c>
      <c r="G251" s="760"/>
      <c r="H251" s="76">
        <f t="shared" si="14"/>
        <v>222</v>
      </c>
      <c r="I251" s="80" t="s">
        <v>3135</v>
      </c>
      <c r="J251" s="76">
        <v>20</v>
      </c>
      <c r="K251" s="163" t="s">
        <v>3136</v>
      </c>
      <c r="L251" s="10" t="s">
        <v>270</v>
      </c>
      <c r="W251" s="79">
        <v>1</v>
      </c>
    </row>
    <row r="252" spans="2:23" ht="79.95" customHeight="1" x14ac:dyDescent="0.5">
      <c r="B252" s="149">
        <v>254</v>
      </c>
      <c r="C252" s="8">
        <v>1</v>
      </c>
      <c r="D252" s="15">
        <v>1.4</v>
      </c>
      <c r="E252" s="14" t="s">
        <v>304</v>
      </c>
      <c r="F252" s="8" t="s">
        <v>310</v>
      </c>
      <c r="G252" s="760"/>
      <c r="H252" s="76">
        <f t="shared" si="14"/>
        <v>223</v>
      </c>
      <c r="I252" s="80" t="s">
        <v>3137</v>
      </c>
      <c r="J252" s="76">
        <v>20</v>
      </c>
      <c r="K252" s="163" t="s">
        <v>3138</v>
      </c>
      <c r="L252" s="10" t="s">
        <v>270</v>
      </c>
      <c r="W252" s="79">
        <v>1</v>
      </c>
    </row>
    <row r="253" spans="2:23" ht="79.95" customHeight="1" x14ac:dyDescent="0.5">
      <c r="B253" s="149">
        <v>255</v>
      </c>
      <c r="C253" s="8">
        <v>1</v>
      </c>
      <c r="D253" s="15">
        <v>1.4</v>
      </c>
      <c r="E253" s="14" t="s">
        <v>304</v>
      </c>
      <c r="F253" s="8" t="s">
        <v>310</v>
      </c>
      <c r="G253" s="760"/>
      <c r="H253" s="76">
        <f t="shared" si="14"/>
        <v>224</v>
      </c>
      <c r="I253" s="80" t="s">
        <v>3139</v>
      </c>
      <c r="J253" s="76">
        <v>20</v>
      </c>
      <c r="K253" s="163" t="s">
        <v>3140</v>
      </c>
      <c r="L253" s="10" t="s">
        <v>270</v>
      </c>
      <c r="W253" s="79">
        <v>1</v>
      </c>
    </row>
    <row r="254" spans="2:23" ht="79.95" customHeight="1" x14ac:dyDescent="0.5">
      <c r="B254" s="149">
        <v>256</v>
      </c>
      <c r="C254" s="8">
        <v>1</v>
      </c>
      <c r="D254" s="15">
        <v>1.4</v>
      </c>
      <c r="E254" s="14" t="s">
        <v>304</v>
      </c>
      <c r="F254" s="8" t="s">
        <v>310</v>
      </c>
      <c r="G254" s="760"/>
      <c r="H254" s="76">
        <f t="shared" si="14"/>
        <v>225</v>
      </c>
      <c r="I254" s="80" t="s">
        <v>3141</v>
      </c>
      <c r="J254" s="76">
        <v>20</v>
      </c>
      <c r="K254" s="163" t="s">
        <v>3142</v>
      </c>
      <c r="L254" s="10" t="s">
        <v>270</v>
      </c>
      <c r="W254" s="79">
        <v>1</v>
      </c>
    </row>
    <row r="255" spans="2:23" ht="79.95" customHeight="1" x14ac:dyDescent="0.5">
      <c r="B255" s="149">
        <v>257</v>
      </c>
      <c r="C255" s="8">
        <v>1</v>
      </c>
      <c r="D255" s="15">
        <v>1.4</v>
      </c>
      <c r="E255" s="14" t="s">
        <v>304</v>
      </c>
      <c r="F255" s="8" t="s">
        <v>310</v>
      </c>
      <c r="G255" s="760"/>
      <c r="H255" s="76">
        <f t="shared" si="14"/>
        <v>226</v>
      </c>
      <c r="I255" s="80" t="s">
        <v>3143</v>
      </c>
      <c r="J255" s="76">
        <v>20</v>
      </c>
      <c r="K255" s="163" t="s">
        <v>3144</v>
      </c>
      <c r="L255" s="10" t="s">
        <v>270</v>
      </c>
      <c r="W255" s="79">
        <v>1</v>
      </c>
    </row>
    <row r="256" spans="2:23" ht="79.95" customHeight="1" x14ac:dyDescent="0.5">
      <c r="B256" s="149">
        <v>258</v>
      </c>
      <c r="C256" s="8">
        <v>1</v>
      </c>
      <c r="D256" s="15">
        <v>1.4</v>
      </c>
      <c r="E256" s="14" t="s">
        <v>304</v>
      </c>
      <c r="F256" s="8" t="s">
        <v>310</v>
      </c>
      <c r="G256" s="761"/>
      <c r="H256" s="76">
        <f t="shared" si="14"/>
        <v>227</v>
      </c>
      <c r="I256" s="80" t="s">
        <v>3145</v>
      </c>
      <c r="J256" s="76">
        <v>80</v>
      </c>
      <c r="K256" s="163" t="s">
        <v>3146</v>
      </c>
      <c r="L256" s="10" t="s">
        <v>270</v>
      </c>
      <c r="W256" s="79">
        <v>1</v>
      </c>
    </row>
    <row r="257" spans="2:24" ht="45" customHeight="1" x14ac:dyDescent="0.5">
      <c r="B257" s="149">
        <v>259</v>
      </c>
      <c r="G257" s="158" t="s">
        <v>3147</v>
      </c>
      <c r="H257" s="159"/>
      <c r="I257" s="159"/>
      <c r="J257" s="158"/>
      <c r="K257" s="158"/>
      <c r="M257" s="71"/>
      <c r="N257" s="71"/>
      <c r="O257" s="71"/>
      <c r="P257" s="71"/>
      <c r="Q257" s="72"/>
      <c r="R257" s="73"/>
      <c r="S257" s="74">
        <v>4</v>
      </c>
      <c r="T257" s="73" t="s">
        <v>1679</v>
      </c>
      <c r="U257" s="74"/>
      <c r="V257" s="73"/>
      <c r="W257" s="75">
        <f>SUM(W258:W271)</f>
        <v>14</v>
      </c>
      <c r="X257" s="73" t="s">
        <v>1681</v>
      </c>
    </row>
    <row r="258" spans="2:24" ht="45" customHeight="1" x14ac:dyDescent="0.5">
      <c r="B258" s="149">
        <v>260</v>
      </c>
      <c r="C258" s="8">
        <v>1</v>
      </c>
      <c r="D258" s="15">
        <v>1.4</v>
      </c>
      <c r="E258" s="13" t="s">
        <v>312</v>
      </c>
      <c r="F258" s="13" t="s">
        <v>313</v>
      </c>
      <c r="G258" s="762" t="s">
        <v>3148</v>
      </c>
      <c r="H258" s="160">
        <f>+H256+1</f>
        <v>228</v>
      </c>
      <c r="I258" s="80" t="s">
        <v>3149</v>
      </c>
      <c r="J258" s="160">
        <v>40</v>
      </c>
      <c r="K258" s="162" t="s">
        <v>3150</v>
      </c>
      <c r="L258" s="10" t="s">
        <v>270</v>
      </c>
      <c r="W258" s="79">
        <v>1</v>
      </c>
    </row>
    <row r="259" spans="2:24" ht="45" customHeight="1" x14ac:dyDescent="0.5">
      <c r="B259" s="149">
        <v>261</v>
      </c>
      <c r="C259" s="8">
        <v>1</v>
      </c>
      <c r="D259" s="15">
        <v>1.4</v>
      </c>
      <c r="E259" s="13" t="s">
        <v>312</v>
      </c>
      <c r="F259" s="13" t="s">
        <v>313</v>
      </c>
      <c r="G259" s="763"/>
      <c r="H259" s="160">
        <f t="shared" ref="H259:H271" si="15">+H258+1</f>
        <v>229</v>
      </c>
      <c r="I259" s="80" t="s">
        <v>3151</v>
      </c>
      <c r="J259" s="160">
        <v>40</v>
      </c>
      <c r="K259" s="162" t="s">
        <v>3152</v>
      </c>
      <c r="L259" s="10" t="s">
        <v>270</v>
      </c>
      <c r="W259" s="79">
        <v>1</v>
      </c>
    </row>
    <row r="260" spans="2:24" ht="45" customHeight="1" x14ac:dyDescent="0.5">
      <c r="B260" s="149">
        <v>262</v>
      </c>
      <c r="C260" s="8">
        <v>1</v>
      </c>
      <c r="D260" s="15">
        <v>1.4</v>
      </c>
      <c r="E260" s="13" t="s">
        <v>312</v>
      </c>
      <c r="F260" s="13" t="s">
        <v>313</v>
      </c>
      <c r="G260" s="764"/>
      <c r="H260" s="160">
        <f t="shared" si="15"/>
        <v>230</v>
      </c>
      <c r="I260" s="80" t="s">
        <v>3153</v>
      </c>
      <c r="J260" s="160">
        <v>40</v>
      </c>
      <c r="K260" s="162" t="s">
        <v>3154</v>
      </c>
      <c r="L260" s="10" t="s">
        <v>270</v>
      </c>
      <c r="W260" s="79">
        <v>1</v>
      </c>
    </row>
    <row r="261" spans="2:24" ht="45" customHeight="1" x14ac:dyDescent="0.5">
      <c r="B261" s="149">
        <v>263</v>
      </c>
      <c r="C261" s="8">
        <v>1</v>
      </c>
      <c r="D261" s="15">
        <v>1.4</v>
      </c>
      <c r="E261" s="13" t="s">
        <v>312</v>
      </c>
      <c r="F261" s="8" t="s">
        <v>314</v>
      </c>
      <c r="G261" s="759" t="s">
        <v>3155</v>
      </c>
      <c r="H261" s="76">
        <f t="shared" si="15"/>
        <v>231</v>
      </c>
      <c r="I261" s="80" t="s">
        <v>3156</v>
      </c>
      <c r="J261" s="76">
        <v>48</v>
      </c>
      <c r="K261" s="163" t="s">
        <v>3157</v>
      </c>
      <c r="L261" s="10" t="s">
        <v>270</v>
      </c>
      <c r="W261" s="79">
        <v>1</v>
      </c>
    </row>
    <row r="262" spans="2:24" ht="45" customHeight="1" x14ac:dyDescent="0.5">
      <c r="B262" s="149">
        <v>264</v>
      </c>
      <c r="C262" s="8">
        <v>1</v>
      </c>
      <c r="D262" s="15">
        <v>1.4</v>
      </c>
      <c r="E262" s="13" t="s">
        <v>312</v>
      </c>
      <c r="F262" s="8" t="s">
        <v>314</v>
      </c>
      <c r="G262" s="760"/>
      <c r="H262" s="76">
        <f t="shared" si="15"/>
        <v>232</v>
      </c>
      <c r="I262" s="80" t="s">
        <v>3158</v>
      </c>
      <c r="J262" s="76">
        <v>20</v>
      </c>
      <c r="K262" s="163" t="s">
        <v>3159</v>
      </c>
      <c r="L262" s="10" t="s">
        <v>270</v>
      </c>
      <c r="W262" s="79">
        <v>1</v>
      </c>
    </row>
    <row r="263" spans="2:24" ht="45" customHeight="1" x14ac:dyDescent="0.5">
      <c r="B263" s="149">
        <v>265</v>
      </c>
      <c r="C263" s="8">
        <v>1</v>
      </c>
      <c r="D263" s="15">
        <v>1.4</v>
      </c>
      <c r="E263" s="13" t="s">
        <v>312</v>
      </c>
      <c r="F263" s="8" t="s">
        <v>314</v>
      </c>
      <c r="G263" s="760"/>
      <c r="H263" s="76">
        <f t="shared" si="15"/>
        <v>233</v>
      </c>
      <c r="I263" s="80" t="s">
        <v>3160</v>
      </c>
      <c r="J263" s="76">
        <v>4</v>
      </c>
      <c r="K263" s="163" t="s">
        <v>3161</v>
      </c>
      <c r="L263" s="10" t="s">
        <v>270</v>
      </c>
      <c r="W263" s="79">
        <v>1</v>
      </c>
    </row>
    <row r="264" spans="2:24" ht="45" customHeight="1" x14ac:dyDescent="0.5">
      <c r="B264" s="149">
        <v>266</v>
      </c>
      <c r="C264" s="8">
        <v>1</v>
      </c>
      <c r="D264" s="15">
        <v>1.4</v>
      </c>
      <c r="E264" s="13" t="s">
        <v>312</v>
      </c>
      <c r="F264" s="8" t="s">
        <v>314</v>
      </c>
      <c r="G264" s="760"/>
      <c r="H264" s="76">
        <f t="shared" si="15"/>
        <v>234</v>
      </c>
      <c r="I264" s="80" t="s">
        <v>3162</v>
      </c>
      <c r="J264" s="76">
        <v>24</v>
      </c>
      <c r="K264" s="163" t="s">
        <v>3163</v>
      </c>
      <c r="L264" s="10" t="s">
        <v>270</v>
      </c>
      <c r="W264" s="79">
        <v>1</v>
      </c>
    </row>
    <row r="265" spans="2:24" ht="45" customHeight="1" x14ac:dyDescent="0.5">
      <c r="B265" s="149">
        <v>267</v>
      </c>
      <c r="C265" s="8">
        <v>1</v>
      </c>
      <c r="D265" s="15">
        <v>1.4</v>
      </c>
      <c r="E265" s="13" t="s">
        <v>312</v>
      </c>
      <c r="F265" s="8" t="s">
        <v>314</v>
      </c>
      <c r="G265" s="760"/>
      <c r="H265" s="76">
        <f t="shared" si="15"/>
        <v>235</v>
      </c>
      <c r="I265" s="80" t="s">
        <v>3164</v>
      </c>
      <c r="J265" s="76">
        <v>8</v>
      </c>
      <c r="K265" s="163" t="s">
        <v>3165</v>
      </c>
      <c r="L265" s="10" t="s">
        <v>270</v>
      </c>
      <c r="W265" s="79">
        <v>1</v>
      </c>
    </row>
    <row r="266" spans="2:24" ht="45" customHeight="1" x14ac:dyDescent="0.5">
      <c r="B266" s="149">
        <v>268</v>
      </c>
      <c r="C266" s="8">
        <v>1</v>
      </c>
      <c r="D266" s="15">
        <v>1.4</v>
      </c>
      <c r="E266" s="13" t="s">
        <v>312</v>
      </c>
      <c r="F266" s="8" t="s">
        <v>314</v>
      </c>
      <c r="G266" s="760"/>
      <c r="H266" s="76">
        <f t="shared" si="15"/>
        <v>236</v>
      </c>
      <c r="I266" s="80" t="s">
        <v>3166</v>
      </c>
      <c r="J266" s="76">
        <v>4</v>
      </c>
      <c r="K266" s="163" t="s">
        <v>317</v>
      </c>
      <c r="L266" s="10" t="s">
        <v>270</v>
      </c>
      <c r="W266" s="79">
        <v>1</v>
      </c>
    </row>
    <row r="267" spans="2:24" ht="64.95" customHeight="1" x14ac:dyDescent="0.5">
      <c r="B267" s="149">
        <v>269</v>
      </c>
      <c r="C267" s="8">
        <v>1</v>
      </c>
      <c r="D267" s="15">
        <v>1.4</v>
      </c>
      <c r="E267" s="13" t="s">
        <v>312</v>
      </c>
      <c r="F267" s="8" t="s">
        <v>314</v>
      </c>
      <c r="G267" s="760"/>
      <c r="H267" s="76">
        <f t="shared" si="15"/>
        <v>237</v>
      </c>
      <c r="I267" s="80" t="s">
        <v>3167</v>
      </c>
      <c r="J267" s="76">
        <v>20</v>
      </c>
      <c r="K267" s="163" t="s">
        <v>3848</v>
      </c>
      <c r="L267" s="10" t="s">
        <v>270</v>
      </c>
      <c r="W267" s="79">
        <v>1</v>
      </c>
    </row>
    <row r="268" spans="2:24" ht="45" customHeight="1" x14ac:dyDescent="0.5">
      <c r="B268" s="149">
        <v>270</v>
      </c>
      <c r="C268" s="8">
        <v>1</v>
      </c>
      <c r="D268" s="15">
        <v>1.4</v>
      </c>
      <c r="E268" s="13" t="s">
        <v>312</v>
      </c>
      <c r="F268" s="8" t="s">
        <v>314</v>
      </c>
      <c r="G268" s="761"/>
      <c r="H268" s="76">
        <f t="shared" si="15"/>
        <v>238</v>
      </c>
      <c r="I268" s="80" t="s">
        <v>3168</v>
      </c>
      <c r="J268" s="76">
        <v>4</v>
      </c>
      <c r="K268" s="163" t="s">
        <v>3169</v>
      </c>
      <c r="L268" s="10" t="s">
        <v>270</v>
      </c>
      <c r="W268" s="79">
        <v>1</v>
      </c>
    </row>
    <row r="269" spans="2:24" ht="45" customHeight="1" x14ac:dyDescent="0.5">
      <c r="B269" s="149">
        <v>271</v>
      </c>
      <c r="C269" s="8">
        <v>1</v>
      </c>
      <c r="D269" s="15">
        <v>1.4</v>
      </c>
      <c r="E269" s="13" t="s">
        <v>312</v>
      </c>
      <c r="F269" s="13" t="s">
        <v>318</v>
      </c>
      <c r="G269" s="762" t="s">
        <v>3170</v>
      </c>
      <c r="H269" s="160">
        <f t="shared" si="15"/>
        <v>239</v>
      </c>
      <c r="I269" s="80" t="s">
        <v>3171</v>
      </c>
      <c r="J269" s="160">
        <v>4</v>
      </c>
      <c r="K269" s="162" t="s">
        <v>3172</v>
      </c>
      <c r="L269" s="10" t="s">
        <v>270</v>
      </c>
      <c r="W269" s="79">
        <v>1</v>
      </c>
    </row>
    <row r="270" spans="2:24" ht="45" customHeight="1" x14ac:dyDescent="0.5">
      <c r="B270" s="149">
        <v>272</v>
      </c>
      <c r="C270" s="8">
        <v>1</v>
      </c>
      <c r="D270" s="15">
        <v>1.4</v>
      </c>
      <c r="E270" s="13" t="s">
        <v>312</v>
      </c>
      <c r="F270" s="13" t="s">
        <v>318</v>
      </c>
      <c r="G270" s="764"/>
      <c r="H270" s="160">
        <f t="shared" si="15"/>
        <v>240</v>
      </c>
      <c r="I270" s="80" t="s">
        <v>3173</v>
      </c>
      <c r="J270" s="160">
        <v>4</v>
      </c>
      <c r="K270" s="162" t="s">
        <v>3174</v>
      </c>
      <c r="L270" s="10" t="s">
        <v>270</v>
      </c>
      <c r="W270" s="79">
        <v>1</v>
      </c>
    </row>
    <row r="271" spans="2:24" ht="45" customHeight="1" x14ac:dyDescent="0.5">
      <c r="B271" s="149">
        <v>273</v>
      </c>
      <c r="C271" s="8">
        <v>1</v>
      </c>
      <c r="D271" s="15">
        <v>1.4</v>
      </c>
      <c r="E271" s="13" t="s">
        <v>312</v>
      </c>
      <c r="F271" s="8" t="s">
        <v>319</v>
      </c>
      <c r="G271" s="169" t="s">
        <v>3175</v>
      </c>
      <c r="H271" s="76">
        <f t="shared" si="15"/>
        <v>241</v>
      </c>
      <c r="I271" s="80" t="s">
        <v>3176</v>
      </c>
      <c r="J271" s="76">
        <v>4</v>
      </c>
      <c r="K271" s="163" t="s">
        <v>3177</v>
      </c>
      <c r="L271" s="10" t="s">
        <v>270</v>
      </c>
      <c r="W271" s="79">
        <v>1</v>
      </c>
    </row>
    <row r="272" spans="2:24" ht="45" customHeight="1" x14ac:dyDescent="0.5">
      <c r="B272" s="149">
        <v>274</v>
      </c>
      <c r="G272" s="158" t="s">
        <v>3178</v>
      </c>
      <c r="H272" s="159"/>
      <c r="I272" s="159"/>
      <c r="J272" s="158"/>
      <c r="K272" s="158"/>
      <c r="M272" s="71"/>
      <c r="N272" s="71"/>
      <c r="O272" s="71"/>
      <c r="P272" s="71"/>
      <c r="Q272" s="72"/>
      <c r="R272" s="73"/>
      <c r="S272" s="74">
        <v>2</v>
      </c>
      <c r="T272" s="73" t="s">
        <v>1679</v>
      </c>
      <c r="U272" s="74"/>
      <c r="V272" s="73"/>
      <c r="W272" s="75">
        <f>SUM(W273:W279)</f>
        <v>7</v>
      </c>
      <c r="X272" s="73" t="s">
        <v>1681</v>
      </c>
    </row>
    <row r="273" spans="1:24" ht="45" customHeight="1" x14ac:dyDescent="0.5">
      <c r="B273" s="149">
        <v>275</v>
      </c>
      <c r="C273" s="8">
        <v>1</v>
      </c>
      <c r="D273" s="15">
        <v>1.4</v>
      </c>
      <c r="E273" s="14" t="s">
        <v>321</v>
      </c>
      <c r="F273" s="14" t="s">
        <v>322</v>
      </c>
      <c r="G273" s="765" t="s">
        <v>3179</v>
      </c>
      <c r="H273" s="87">
        <f>+H271+1</f>
        <v>242</v>
      </c>
      <c r="I273" s="80" t="s">
        <v>3180</v>
      </c>
      <c r="J273" s="87">
        <v>160</v>
      </c>
      <c r="K273" s="89" t="s">
        <v>3181</v>
      </c>
      <c r="L273" s="10" t="s">
        <v>270</v>
      </c>
      <c r="W273" s="79">
        <v>1</v>
      </c>
    </row>
    <row r="274" spans="1:24" ht="45" customHeight="1" x14ac:dyDescent="0.5">
      <c r="B274" s="149">
        <v>276</v>
      </c>
      <c r="C274" s="8">
        <v>1</v>
      </c>
      <c r="D274" s="15">
        <v>1.4</v>
      </c>
      <c r="E274" s="14" t="s">
        <v>321</v>
      </c>
      <c r="F274" s="14" t="s">
        <v>322</v>
      </c>
      <c r="G274" s="766"/>
      <c r="H274" s="87">
        <f t="shared" ref="H274:H279" si="16">+H273+1</f>
        <v>243</v>
      </c>
      <c r="I274" s="80" t="s">
        <v>3182</v>
      </c>
      <c r="J274" s="87">
        <v>4</v>
      </c>
      <c r="K274" s="89" t="s">
        <v>3183</v>
      </c>
      <c r="L274" s="10" t="s">
        <v>270</v>
      </c>
      <c r="W274" s="79">
        <v>1</v>
      </c>
    </row>
    <row r="275" spans="1:24" ht="45" customHeight="1" x14ac:dyDescent="0.5">
      <c r="B275" s="149">
        <v>277</v>
      </c>
      <c r="C275" s="8">
        <v>1</v>
      </c>
      <c r="D275" s="15">
        <v>1.4</v>
      </c>
      <c r="E275" s="14" t="s">
        <v>321</v>
      </c>
      <c r="F275" s="14" t="s">
        <v>322</v>
      </c>
      <c r="G275" s="766"/>
      <c r="H275" s="87">
        <f t="shared" si="16"/>
        <v>244</v>
      </c>
      <c r="I275" s="80" t="s">
        <v>3184</v>
      </c>
      <c r="J275" s="87">
        <v>96</v>
      </c>
      <c r="K275" s="89" t="s">
        <v>3185</v>
      </c>
      <c r="L275" s="10" t="s">
        <v>270</v>
      </c>
      <c r="W275" s="79">
        <v>1</v>
      </c>
    </row>
    <row r="276" spans="1:24" ht="45" customHeight="1" x14ac:dyDescent="0.5">
      <c r="B276" s="149">
        <v>278</v>
      </c>
      <c r="C276" s="8">
        <v>1</v>
      </c>
      <c r="D276" s="15">
        <v>1.4</v>
      </c>
      <c r="E276" s="14" t="s">
        <v>321</v>
      </c>
      <c r="F276" s="14" t="s">
        <v>322</v>
      </c>
      <c r="G276" s="767"/>
      <c r="H276" s="87">
        <f t="shared" si="16"/>
        <v>245</v>
      </c>
      <c r="I276" s="80" t="s">
        <v>3186</v>
      </c>
      <c r="J276" s="87">
        <v>8</v>
      </c>
      <c r="K276" s="89" t="s">
        <v>3187</v>
      </c>
      <c r="L276" s="10" t="s">
        <v>270</v>
      </c>
      <c r="W276" s="79">
        <v>1</v>
      </c>
    </row>
    <row r="277" spans="1:24" ht="45" customHeight="1" x14ac:dyDescent="0.5">
      <c r="B277" s="149">
        <v>279</v>
      </c>
      <c r="C277" s="8">
        <v>1</v>
      </c>
      <c r="D277" s="15">
        <v>1.4</v>
      </c>
      <c r="E277" s="14" t="s">
        <v>321</v>
      </c>
      <c r="F277" s="8" t="s">
        <v>324</v>
      </c>
      <c r="G277" s="759" t="s">
        <v>3188</v>
      </c>
      <c r="H277" s="76">
        <f t="shared" si="16"/>
        <v>246</v>
      </c>
      <c r="I277" s="80" t="s">
        <v>3189</v>
      </c>
      <c r="J277" s="76">
        <v>8</v>
      </c>
      <c r="K277" s="163" t="s">
        <v>3190</v>
      </c>
      <c r="L277" s="10" t="s">
        <v>270</v>
      </c>
      <c r="W277" s="79">
        <v>1</v>
      </c>
    </row>
    <row r="278" spans="1:24" ht="45" customHeight="1" x14ac:dyDescent="0.5">
      <c r="B278" s="149">
        <v>280</v>
      </c>
      <c r="C278" s="8">
        <v>1</v>
      </c>
      <c r="D278" s="15">
        <v>1.4</v>
      </c>
      <c r="E278" s="14" t="s">
        <v>321</v>
      </c>
      <c r="F278" s="8" t="s">
        <v>324</v>
      </c>
      <c r="G278" s="760"/>
      <c r="H278" s="76">
        <f t="shared" si="16"/>
        <v>247</v>
      </c>
      <c r="I278" s="80" t="s">
        <v>3191</v>
      </c>
      <c r="J278" s="76">
        <v>4</v>
      </c>
      <c r="K278" s="163" t="s">
        <v>3192</v>
      </c>
      <c r="L278" s="10" t="s">
        <v>270</v>
      </c>
      <c r="W278" s="79">
        <v>1</v>
      </c>
    </row>
    <row r="279" spans="1:24" ht="45" customHeight="1" x14ac:dyDescent="0.5">
      <c r="B279" s="149">
        <v>281</v>
      </c>
      <c r="C279" s="8">
        <v>1</v>
      </c>
      <c r="D279" s="15">
        <v>1.4</v>
      </c>
      <c r="E279" s="14" t="s">
        <v>321</v>
      </c>
      <c r="F279" s="8" t="s">
        <v>324</v>
      </c>
      <c r="G279" s="761"/>
      <c r="H279" s="76">
        <f t="shared" si="16"/>
        <v>248</v>
      </c>
      <c r="I279" s="80" t="s">
        <v>3193</v>
      </c>
      <c r="J279" s="76">
        <v>4</v>
      </c>
      <c r="K279" s="163" t="s">
        <v>3194</v>
      </c>
      <c r="L279" s="10" t="s">
        <v>270</v>
      </c>
      <c r="W279" s="79">
        <v>1</v>
      </c>
    </row>
    <row r="280" spans="1:24" ht="45" customHeight="1" x14ac:dyDescent="0.5">
      <c r="B280" s="149">
        <v>282</v>
      </c>
      <c r="G280" s="154" t="s">
        <v>3195</v>
      </c>
      <c r="H280" s="155"/>
      <c r="I280" s="155"/>
      <c r="J280" s="155"/>
      <c r="K280" s="173"/>
      <c r="M280" s="67"/>
      <c r="N280" s="67"/>
      <c r="O280" s="67"/>
      <c r="P280" s="67"/>
      <c r="Q280" s="68">
        <v>3</v>
      </c>
      <c r="R280" s="69" t="s">
        <v>1678</v>
      </c>
      <c r="S280" s="70">
        <f>SUM(S281:S297)</f>
        <v>8</v>
      </c>
      <c r="T280" s="69" t="s">
        <v>1679</v>
      </c>
      <c r="U280" s="70">
        <v>3</v>
      </c>
      <c r="V280" s="69" t="s">
        <v>1680</v>
      </c>
      <c r="W280" s="70">
        <f>SUM(W281:W297)/2</f>
        <v>14</v>
      </c>
      <c r="X280" s="69" t="s">
        <v>1681</v>
      </c>
    </row>
    <row r="281" spans="1:24" ht="45" customHeight="1" x14ac:dyDescent="0.5">
      <c r="B281" s="149">
        <v>283</v>
      </c>
      <c r="G281" s="158" t="s">
        <v>3196</v>
      </c>
      <c r="H281" s="159"/>
      <c r="I281" s="159"/>
      <c r="J281" s="158"/>
      <c r="K281" s="158"/>
      <c r="M281" s="71"/>
      <c r="N281" s="71"/>
      <c r="O281" s="71"/>
      <c r="P281" s="71"/>
      <c r="Q281" s="72"/>
      <c r="R281" s="73"/>
      <c r="S281" s="74">
        <v>4</v>
      </c>
      <c r="T281" s="73" t="s">
        <v>1679</v>
      </c>
      <c r="U281" s="74"/>
      <c r="V281" s="73"/>
      <c r="W281" s="75">
        <f>SUM(W282:W287)</f>
        <v>6</v>
      </c>
      <c r="X281" s="73" t="s">
        <v>1681</v>
      </c>
    </row>
    <row r="282" spans="1:24" ht="45" customHeight="1" x14ac:dyDescent="0.5">
      <c r="B282" s="149">
        <v>284</v>
      </c>
      <c r="C282" s="8">
        <v>1</v>
      </c>
      <c r="D282" s="12">
        <v>1.5</v>
      </c>
      <c r="E282" s="13" t="s">
        <v>327</v>
      </c>
      <c r="F282" s="13" t="s">
        <v>328</v>
      </c>
      <c r="G282" s="762" t="s">
        <v>3197</v>
      </c>
      <c r="H282" s="160">
        <f>+H279+1</f>
        <v>249</v>
      </c>
      <c r="I282" s="80" t="s">
        <v>1836</v>
      </c>
      <c r="J282" s="160">
        <v>10</v>
      </c>
      <c r="K282" s="162" t="s">
        <v>3198</v>
      </c>
      <c r="L282" s="10" t="s">
        <v>330</v>
      </c>
      <c r="W282" s="79">
        <v>1</v>
      </c>
    </row>
    <row r="283" spans="1:24" ht="45" customHeight="1" x14ac:dyDescent="0.5">
      <c r="A283" s="171"/>
      <c r="B283" s="149"/>
      <c r="C283" s="8">
        <v>1</v>
      </c>
      <c r="D283" s="12">
        <v>1.5</v>
      </c>
      <c r="E283" s="13" t="s">
        <v>327</v>
      </c>
      <c r="F283" s="13" t="s">
        <v>328</v>
      </c>
      <c r="G283" s="763"/>
      <c r="H283" s="160">
        <f>+H282+1</f>
        <v>250</v>
      </c>
      <c r="I283" s="80" t="s">
        <v>1837</v>
      </c>
      <c r="J283" s="160">
        <v>19</v>
      </c>
      <c r="K283" s="162" t="s">
        <v>331</v>
      </c>
      <c r="L283" s="10" t="s">
        <v>330</v>
      </c>
      <c r="W283" s="79">
        <v>1</v>
      </c>
    </row>
    <row r="284" spans="1:24" ht="45" customHeight="1" x14ac:dyDescent="0.5">
      <c r="B284" s="149">
        <v>285</v>
      </c>
      <c r="C284" s="8">
        <v>1</v>
      </c>
      <c r="D284" s="12">
        <v>1.5</v>
      </c>
      <c r="E284" s="13" t="s">
        <v>327</v>
      </c>
      <c r="F284" s="13" t="s">
        <v>328</v>
      </c>
      <c r="G284" s="764"/>
      <c r="H284" s="160">
        <f>+H283+1</f>
        <v>251</v>
      </c>
      <c r="I284" s="80" t="s">
        <v>1838</v>
      </c>
      <c r="J284" s="160">
        <v>80</v>
      </c>
      <c r="K284" s="162" t="s">
        <v>332</v>
      </c>
      <c r="L284" s="10" t="s">
        <v>330</v>
      </c>
      <c r="W284" s="79">
        <v>1</v>
      </c>
    </row>
    <row r="285" spans="1:24" ht="45" customHeight="1" x14ac:dyDescent="0.5">
      <c r="B285" s="149">
        <v>286</v>
      </c>
      <c r="C285" s="8">
        <v>1</v>
      </c>
      <c r="D285" s="12">
        <v>1.5</v>
      </c>
      <c r="E285" s="13" t="s">
        <v>327</v>
      </c>
      <c r="F285" s="8" t="s">
        <v>333</v>
      </c>
      <c r="G285" s="169" t="s">
        <v>3199</v>
      </c>
      <c r="H285" s="76">
        <f>+H284+1</f>
        <v>252</v>
      </c>
      <c r="I285" s="80" t="s">
        <v>1839</v>
      </c>
      <c r="J285" s="76">
        <v>300</v>
      </c>
      <c r="K285" s="163" t="s">
        <v>335</v>
      </c>
      <c r="L285" s="10" t="s">
        <v>330</v>
      </c>
      <c r="W285" s="79">
        <v>1</v>
      </c>
    </row>
    <row r="286" spans="1:24" ht="45" customHeight="1" x14ac:dyDescent="0.5">
      <c r="B286" s="149">
        <v>287</v>
      </c>
      <c r="C286" s="8">
        <v>1</v>
      </c>
      <c r="D286" s="12">
        <v>1.5</v>
      </c>
      <c r="E286" s="13" t="s">
        <v>327</v>
      </c>
      <c r="F286" s="13" t="s">
        <v>336</v>
      </c>
      <c r="G286" s="167" t="s">
        <v>3200</v>
      </c>
      <c r="H286" s="160">
        <f>+H285+1</f>
        <v>253</v>
      </c>
      <c r="I286" s="80" t="s">
        <v>1840</v>
      </c>
      <c r="J286" s="160">
        <v>30</v>
      </c>
      <c r="K286" s="162" t="s">
        <v>338</v>
      </c>
      <c r="L286" s="10" t="s">
        <v>330</v>
      </c>
      <c r="W286" s="79">
        <v>1</v>
      </c>
    </row>
    <row r="287" spans="1:24" ht="45" customHeight="1" x14ac:dyDescent="0.5">
      <c r="B287" s="149">
        <v>288</v>
      </c>
      <c r="C287" s="8">
        <v>1</v>
      </c>
      <c r="D287" s="12">
        <v>1.5</v>
      </c>
      <c r="E287" s="13" t="s">
        <v>327</v>
      </c>
      <c r="F287" s="8" t="s">
        <v>339</v>
      </c>
      <c r="G287" s="169" t="s">
        <v>3201</v>
      </c>
      <c r="H287" s="76">
        <f>+H286+1</f>
        <v>254</v>
      </c>
      <c r="I287" s="80" t="s">
        <v>1841</v>
      </c>
      <c r="J287" s="76">
        <v>2</v>
      </c>
      <c r="K287" s="163" t="s">
        <v>3202</v>
      </c>
      <c r="L287" s="10" t="s">
        <v>330</v>
      </c>
      <c r="W287" s="79">
        <v>1</v>
      </c>
    </row>
    <row r="288" spans="1:24" ht="45" customHeight="1" x14ac:dyDescent="0.5">
      <c r="B288" s="149">
        <v>289</v>
      </c>
      <c r="G288" s="158" t="s">
        <v>3203</v>
      </c>
      <c r="H288" s="159"/>
      <c r="I288" s="159"/>
      <c r="J288" s="158"/>
      <c r="K288" s="158"/>
      <c r="M288" s="71"/>
      <c r="N288" s="71"/>
      <c r="O288" s="71"/>
      <c r="P288" s="71"/>
      <c r="Q288" s="72"/>
      <c r="R288" s="73"/>
      <c r="S288" s="74">
        <v>2</v>
      </c>
      <c r="T288" s="73" t="s">
        <v>1679</v>
      </c>
      <c r="U288" s="74"/>
      <c r="V288" s="73"/>
      <c r="W288" s="75">
        <f>SUM(W289:W293)</f>
        <v>5</v>
      </c>
      <c r="X288" s="73" t="s">
        <v>1681</v>
      </c>
    </row>
    <row r="289" spans="2:24" ht="45" customHeight="1" x14ac:dyDescent="0.5">
      <c r="B289" s="149">
        <v>290</v>
      </c>
      <c r="C289" s="8">
        <v>1</v>
      </c>
      <c r="D289" s="12">
        <v>1.5</v>
      </c>
      <c r="E289" s="14" t="s">
        <v>342</v>
      </c>
      <c r="F289" s="14" t="s">
        <v>343</v>
      </c>
      <c r="G289" s="765" t="s">
        <v>3204</v>
      </c>
      <c r="H289" s="87">
        <f>+H287+1</f>
        <v>255</v>
      </c>
      <c r="I289" s="80" t="s">
        <v>1842</v>
      </c>
      <c r="J289" s="87">
        <v>1</v>
      </c>
      <c r="K289" s="89" t="s">
        <v>3205</v>
      </c>
      <c r="L289" s="10" t="s">
        <v>330</v>
      </c>
      <c r="W289" s="79">
        <v>1</v>
      </c>
    </row>
    <row r="290" spans="2:24" ht="45" customHeight="1" x14ac:dyDescent="0.5">
      <c r="B290" s="149">
        <v>291</v>
      </c>
      <c r="C290" s="8">
        <v>1</v>
      </c>
      <c r="D290" s="12">
        <v>1.5</v>
      </c>
      <c r="E290" s="14" t="s">
        <v>342</v>
      </c>
      <c r="F290" s="14" t="s">
        <v>343</v>
      </c>
      <c r="G290" s="766"/>
      <c r="H290" s="87">
        <f>+H289+1</f>
        <v>256</v>
      </c>
      <c r="I290" s="80" t="s">
        <v>1843</v>
      </c>
      <c r="J290" s="87">
        <v>1</v>
      </c>
      <c r="K290" s="89" t="s">
        <v>345</v>
      </c>
      <c r="L290" s="10" t="s">
        <v>330</v>
      </c>
      <c r="W290" s="79">
        <v>1</v>
      </c>
    </row>
    <row r="291" spans="2:24" ht="45" customHeight="1" x14ac:dyDescent="0.5">
      <c r="B291" s="149">
        <v>292</v>
      </c>
      <c r="C291" s="8">
        <v>1</v>
      </c>
      <c r="D291" s="12">
        <v>1.5</v>
      </c>
      <c r="E291" s="14" t="s">
        <v>342</v>
      </c>
      <c r="F291" s="14" t="s">
        <v>343</v>
      </c>
      <c r="G291" s="767"/>
      <c r="H291" s="87">
        <f>+H290+1</f>
        <v>257</v>
      </c>
      <c r="I291" s="80" t="s">
        <v>1844</v>
      </c>
      <c r="J291" s="87">
        <v>8</v>
      </c>
      <c r="K291" s="89" t="s">
        <v>346</v>
      </c>
      <c r="L291" s="10" t="s">
        <v>330</v>
      </c>
      <c r="W291" s="79">
        <v>1</v>
      </c>
    </row>
    <row r="292" spans="2:24" ht="45" customHeight="1" x14ac:dyDescent="0.5">
      <c r="B292" s="149">
        <v>293</v>
      </c>
      <c r="C292" s="8">
        <v>1</v>
      </c>
      <c r="D292" s="12">
        <v>1.5</v>
      </c>
      <c r="E292" s="14" t="s">
        <v>342</v>
      </c>
      <c r="F292" s="8" t="s">
        <v>347</v>
      </c>
      <c r="G292" s="794" t="s">
        <v>3206</v>
      </c>
      <c r="H292" s="76">
        <f>+H291+1</f>
        <v>258</v>
      </c>
      <c r="I292" s="80" t="s">
        <v>1845</v>
      </c>
      <c r="J292" s="76">
        <v>3</v>
      </c>
      <c r="K292" s="163" t="s">
        <v>349</v>
      </c>
      <c r="L292" s="10" t="s">
        <v>330</v>
      </c>
      <c r="W292" s="79">
        <v>1</v>
      </c>
    </row>
    <row r="293" spans="2:24" ht="45" customHeight="1" x14ac:dyDescent="0.5">
      <c r="B293" s="149">
        <v>294</v>
      </c>
      <c r="C293" s="8">
        <v>1</v>
      </c>
      <c r="D293" s="12">
        <v>1.5</v>
      </c>
      <c r="E293" s="14" t="s">
        <v>342</v>
      </c>
      <c r="F293" s="8" t="s">
        <v>347</v>
      </c>
      <c r="G293" s="794"/>
      <c r="H293" s="76">
        <f>+H292+1</f>
        <v>259</v>
      </c>
      <c r="I293" s="80" t="s">
        <v>1846</v>
      </c>
      <c r="J293" s="76">
        <v>2</v>
      </c>
      <c r="K293" s="163" t="s">
        <v>350</v>
      </c>
      <c r="L293" s="10" t="s">
        <v>330</v>
      </c>
      <c r="W293" s="79">
        <v>1</v>
      </c>
    </row>
    <row r="294" spans="2:24" ht="45" customHeight="1" x14ac:dyDescent="0.5">
      <c r="B294" s="149">
        <v>295</v>
      </c>
      <c r="G294" s="158" t="s">
        <v>3207</v>
      </c>
      <c r="H294" s="159"/>
      <c r="I294" s="159"/>
      <c r="J294" s="158"/>
      <c r="K294" s="158"/>
      <c r="M294" s="71"/>
      <c r="N294" s="71"/>
      <c r="O294" s="71"/>
      <c r="P294" s="71"/>
      <c r="Q294" s="72"/>
      <c r="R294" s="73"/>
      <c r="S294" s="74">
        <v>2</v>
      </c>
      <c r="T294" s="73" t="s">
        <v>1679</v>
      </c>
      <c r="U294" s="74"/>
      <c r="V294" s="73"/>
      <c r="W294" s="75">
        <f>SUM(W295:W297)</f>
        <v>3</v>
      </c>
      <c r="X294" s="73" t="s">
        <v>1681</v>
      </c>
    </row>
    <row r="295" spans="2:24" ht="45" customHeight="1" x14ac:dyDescent="0.5">
      <c r="B295" s="149">
        <v>296</v>
      </c>
      <c r="C295" s="8">
        <v>1</v>
      </c>
      <c r="D295" s="12">
        <v>1.5</v>
      </c>
      <c r="E295" s="13" t="s">
        <v>352</v>
      </c>
      <c r="F295" s="13" t="s">
        <v>353</v>
      </c>
      <c r="G295" s="167" t="s">
        <v>3208</v>
      </c>
      <c r="H295" s="160">
        <f>+H293+1</f>
        <v>260</v>
      </c>
      <c r="I295" s="80" t="s">
        <v>1847</v>
      </c>
      <c r="J295" s="160">
        <v>2</v>
      </c>
      <c r="K295" s="162" t="s">
        <v>3209</v>
      </c>
      <c r="L295" s="10" t="s">
        <v>330</v>
      </c>
      <c r="W295" s="79">
        <v>1</v>
      </c>
    </row>
    <row r="296" spans="2:24" ht="45" customHeight="1" x14ac:dyDescent="0.5">
      <c r="B296" s="149">
        <v>297</v>
      </c>
      <c r="C296" s="8">
        <v>1</v>
      </c>
      <c r="D296" s="12">
        <v>1.5</v>
      </c>
      <c r="E296" s="13" t="s">
        <v>352</v>
      </c>
      <c r="F296" s="8" t="s">
        <v>355</v>
      </c>
      <c r="G296" s="759" t="s">
        <v>3210</v>
      </c>
      <c r="H296" s="76">
        <f>+H295+1</f>
        <v>261</v>
      </c>
      <c r="I296" s="80" t="s">
        <v>1848</v>
      </c>
      <c r="J296" s="76">
        <v>3</v>
      </c>
      <c r="K296" s="163" t="s">
        <v>357</v>
      </c>
      <c r="L296" s="10" t="s">
        <v>330</v>
      </c>
      <c r="W296" s="79">
        <v>1</v>
      </c>
    </row>
    <row r="297" spans="2:24" ht="45" customHeight="1" x14ac:dyDescent="0.5">
      <c r="B297" s="149">
        <v>298</v>
      </c>
      <c r="C297" s="8">
        <v>1</v>
      </c>
      <c r="D297" s="12">
        <v>1.5</v>
      </c>
      <c r="E297" s="13" t="s">
        <v>352</v>
      </c>
      <c r="F297" s="8" t="s">
        <v>355</v>
      </c>
      <c r="G297" s="761"/>
      <c r="H297" s="76">
        <f>+H296+1</f>
        <v>262</v>
      </c>
      <c r="I297" s="80" t="s">
        <v>1849</v>
      </c>
      <c r="J297" s="76">
        <v>2</v>
      </c>
      <c r="K297" s="163" t="s">
        <v>358</v>
      </c>
      <c r="L297" s="10" t="s">
        <v>330</v>
      </c>
      <c r="W297" s="79">
        <v>1</v>
      </c>
    </row>
    <row r="298" spans="2:24" ht="45" customHeight="1" x14ac:dyDescent="0.5">
      <c r="B298" s="149">
        <v>299</v>
      </c>
      <c r="G298" s="154" t="s">
        <v>3211</v>
      </c>
      <c r="H298" s="155"/>
      <c r="I298" s="155"/>
      <c r="J298" s="155"/>
      <c r="K298" s="173"/>
      <c r="M298" s="67"/>
      <c r="N298" s="67"/>
      <c r="O298" s="67"/>
      <c r="P298" s="67"/>
      <c r="Q298" s="68">
        <v>3</v>
      </c>
      <c r="R298" s="69" t="s">
        <v>1678</v>
      </c>
      <c r="S298" s="70">
        <f>SUM(S299:S322)</f>
        <v>9</v>
      </c>
      <c r="T298" s="69" t="s">
        <v>1679</v>
      </c>
      <c r="U298" s="70">
        <v>4</v>
      </c>
      <c r="V298" s="69" t="s">
        <v>1680</v>
      </c>
      <c r="W298" s="70">
        <f>SUM(W299:W322)/2</f>
        <v>21</v>
      </c>
      <c r="X298" s="69" t="s">
        <v>1681</v>
      </c>
    </row>
    <row r="299" spans="2:24" ht="45" customHeight="1" x14ac:dyDescent="0.5">
      <c r="B299" s="149">
        <v>300</v>
      </c>
      <c r="G299" s="158" t="s">
        <v>3212</v>
      </c>
      <c r="H299" s="159"/>
      <c r="I299" s="159"/>
      <c r="J299" s="158"/>
      <c r="K299" s="158"/>
      <c r="M299" s="71"/>
      <c r="N299" s="71"/>
      <c r="O299" s="71"/>
      <c r="P299" s="71"/>
      <c r="Q299" s="72"/>
      <c r="R299" s="73"/>
      <c r="S299" s="74">
        <v>3</v>
      </c>
      <c r="T299" s="73" t="s">
        <v>1679</v>
      </c>
      <c r="U299" s="74"/>
      <c r="V299" s="73"/>
      <c r="W299" s="75">
        <f>SUM(W300:W304)</f>
        <v>5</v>
      </c>
      <c r="X299" s="73" t="s">
        <v>1681</v>
      </c>
    </row>
    <row r="300" spans="2:24" ht="45" customHeight="1" x14ac:dyDescent="0.5">
      <c r="B300" s="149">
        <v>301</v>
      </c>
      <c r="C300" s="8">
        <v>1</v>
      </c>
      <c r="D300" s="15">
        <v>1.6</v>
      </c>
      <c r="E300" s="13" t="s">
        <v>361</v>
      </c>
      <c r="F300" s="13" t="s">
        <v>362</v>
      </c>
      <c r="G300" s="167" t="s">
        <v>3213</v>
      </c>
      <c r="H300" s="160">
        <v>263</v>
      </c>
      <c r="I300" s="80" t="s">
        <v>1850</v>
      </c>
      <c r="J300" s="166">
        <v>1</v>
      </c>
      <c r="K300" s="162" t="s">
        <v>364</v>
      </c>
      <c r="L300" s="10" t="s">
        <v>330</v>
      </c>
      <c r="W300" s="79">
        <v>1</v>
      </c>
    </row>
    <row r="301" spans="2:24" ht="45" customHeight="1" x14ac:dyDescent="0.5">
      <c r="B301" s="149">
        <v>302</v>
      </c>
      <c r="C301" s="8">
        <v>1</v>
      </c>
      <c r="D301" s="15">
        <v>1.6</v>
      </c>
      <c r="E301" s="13" t="s">
        <v>361</v>
      </c>
      <c r="F301" s="8" t="s">
        <v>365</v>
      </c>
      <c r="G301" s="759" t="s">
        <v>3214</v>
      </c>
      <c r="H301" s="76">
        <v>264</v>
      </c>
      <c r="I301" s="80" t="s">
        <v>1851</v>
      </c>
      <c r="J301" s="164">
        <v>1000</v>
      </c>
      <c r="K301" s="163" t="s">
        <v>367</v>
      </c>
      <c r="L301" s="10" t="s">
        <v>330</v>
      </c>
      <c r="W301" s="79">
        <v>1</v>
      </c>
    </row>
    <row r="302" spans="2:24" ht="45" customHeight="1" x14ac:dyDescent="0.5">
      <c r="B302" s="149">
        <v>303</v>
      </c>
      <c r="C302" s="8">
        <v>1</v>
      </c>
      <c r="D302" s="15">
        <v>1.6</v>
      </c>
      <c r="E302" s="13" t="s">
        <v>361</v>
      </c>
      <c r="F302" s="8" t="s">
        <v>365</v>
      </c>
      <c r="G302" s="761"/>
      <c r="H302" s="76">
        <v>265</v>
      </c>
      <c r="I302" s="80" t="s">
        <v>1852</v>
      </c>
      <c r="J302" s="164">
        <v>300</v>
      </c>
      <c r="K302" s="163" t="s">
        <v>3215</v>
      </c>
      <c r="L302" s="10" t="s">
        <v>330</v>
      </c>
      <c r="W302" s="79">
        <v>1</v>
      </c>
    </row>
    <row r="303" spans="2:24" ht="45" customHeight="1" x14ac:dyDescent="0.5">
      <c r="B303" s="149">
        <v>304</v>
      </c>
      <c r="C303" s="8">
        <v>1</v>
      </c>
      <c r="D303" s="15">
        <v>1.6</v>
      </c>
      <c r="E303" s="13" t="s">
        <v>361</v>
      </c>
      <c r="F303" s="13" t="s">
        <v>368</v>
      </c>
      <c r="G303" s="762" t="s">
        <v>3216</v>
      </c>
      <c r="H303" s="160">
        <v>266</v>
      </c>
      <c r="I303" s="80" t="s">
        <v>1853</v>
      </c>
      <c r="J303" s="166">
        <v>40</v>
      </c>
      <c r="K303" s="162" t="s">
        <v>3217</v>
      </c>
      <c r="L303" s="10" t="s">
        <v>330</v>
      </c>
      <c r="W303" s="79">
        <v>1</v>
      </c>
    </row>
    <row r="304" spans="2:24" ht="45" customHeight="1" x14ac:dyDescent="0.5">
      <c r="B304" s="149">
        <v>305</v>
      </c>
      <c r="C304" s="8">
        <v>1</v>
      </c>
      <c r="D304" s="15">
        <v>1.6</v>
      </c>
      <c r="E304" s="13" t="s">
        <v>361</v>
      </c>
      <c r="F304" s="13" t="s">
        <v>368</v>
      </c>
      <c r="G304" s="764"/>
      <c r="H304" s="160">
        <v>267</v>
      </c>
      <c r="I304" s="80" t="s">
        <v>1854</v>
      </c>
      <c r="J304" s="166">
        <v>4</v>
      </c>
      <c r="K304" s="162" t="s">
        <v>370</v>
      </c>
      <c r="L304" s="10" t="s">
        <v>330</v>
      </c>
      <c r="W304" s="79">
        <v>1</v>
      </c>
    </row>
    <row r="305" spans="1:24" ht="45" customHeight="1" x14ac:dyDescent="0.5">
      <c r="B305" s="149">
        <v>306</v>
      </c>
      <c r="G305" s="158" t="s">
        <v>3218</v>
      </c>
      <c r="H305" s="159"/>
      <c r="I305" s="159"/>
      <c r="J305" s="158"/>
      <c r="K305" s="158"/>
      <c r="M305" s="71"/>
      <c r="N305" s="71"/>
      <c r="O305" s="71"/>
      <c r="P305" s="71"/>
      <c r="Q305" s="72"/>
      <c r="R305" s="73"/>
      <c r="S305" s="74">
        <v>3</v>
      </c>
      <c r="T305" s="73" t="s">
        <v>1679</v>
      </c>
      <c r="U305" s="74"/>
      <c r="V305" s="73"/>
      <c r="W305" s="75">
        <f>SUM(W306:W310)</f>
        <v>5</v>
      </c>
      <c r="X305" s="73" t="s">
        <v>1681</v>
      </c>
    </row>
    <row r="306" spans="1:24" ht="45" customHeight="1" x14ac:dyDescent="0.5">
      <c r="B306" s="149">
        <v>307</v>
      </c>
      <c r="C306" s="8">
        <v>1</v>
      </c>
      <c r="D306" s="15">
        <v>1.6</v>
      </c>
      <c r="E306" s="14" t="s">
        <v>372</v>
      </c>
      <c r="F306" s="14" t="s">
        <v>373</v>
      </c>
      <c r="G306" s="168" t="s">
        <v>3219</v>
      </c>
      <c r="H306" s="87">
        <v>268</v>
      </c>
      <c r="I306" s="80" t="s">
        <v>1855</v>
      </c>
      <c r="J306" s="87">
        <v>1</v>
      </c>
      <c r="K306" s="89" t="s">
        <v>3220</v>
      </c>
      <c r="L306" s="10" t="s">
        <v>330</v>
      </c>
      <c r="W306" s="79">
        <v>1</v>
      </c>
    </row>
    <row r="307" spans="1:24" ht="45" customHeight="1" x14ac:dyDescent="0.5">
      <c r="B307" s="149">
        <v>308</v>
      </c>
      <c r="C307" s="8">
        <v>1</v>
      </c>
      <c r="D307" s="15">
        <v>1.6</v>
      </c>
      <c r="E307" s="14" t="s">
        <v>372</v>
      </c>
      <c r="F307" s="8" t="s">
        <v>375</v>
      </c>
      <c r="G307" s="759" t="s">
        <v>3221</v>
      </c>
      <c r="H307" s="76">
        <v>269</v>
      </c>
      <c r="I307" s="80" t="s">
        <v>1856</v>
      </c>
      <c r="J307" s="76">
        <v>4</v>
      </c>
      <c r="K307" s="163" t="s">
        <v>377</v>
      </c>
      <c r="L307" s="10" t="s">
        <v>330</v>
      </c>
      <c r="W307" s="79">
        <v>1</v>
      </c>
    </row>
    <row r="308" spans="1:24" ht="45" customHeight="1" x14ac:dyDescent="0.5">
      <c r="B308" s="149">
        <v>309</v>
      </c>
      <c r="C308" s="8">
        <v>1</v>
      </c>
      <c r="D308" s="15">
        <v>1.6</v>
      </c>
      <c r="E308" s="14" t="s">
        <v>372</v>
      </c>
      <c r="F308" s="8" t="s">
        <v>375</v>
      </c>
      <c r="G308" s="761"/>
      <c r="H308" s="76">
        <v>270</v>
      </c>
      <c r="I308" s="80" t="s">
        <v>1857</v>
      </c>
      <c r="J308" s="76">
        <v>400</v>
      </c>
      <c r="K308" s="163" t="s">
        <v>3222</v>
      </c>
      <c r="L308" s="10" t="s">
        <v>330</v>
      </c>
      <c r="W308" s="79">
        <v>1</v>
      </c>
    </row>
    <row r="309" spans="1:24" ht="45" customHeight="1" x14ac:dyDescent="0.5">
      <c r="B309" s="149">
        <v>311</v>
      </c>
      <c r="C309" s="8">
        <v>1</v>
      </c>
      <c r="D309" s="15">
        <v>1.6</v>
      </c>
      <c r="E309" s="14" t="s">
        <v>372</v>
      </c>
      <c r="F309" s="14" t="s">
        <v>378</v>
      </c>
      <c r="G309" s="765" t="s">
        <v>3223</v>
      </c>
      <c r="H309" s="87">
        <v>271</v>
      </c>
      <c r="I309" s="80" t="s">
        <v>1858</v>
      </c>
      <c r="J309" s="87">
        <v>40</v>
      </c>
      <c r="K309" s="89" t="s">
        <v>3224</v>
      </c>
      <c r="L309" s="10" t="s">
        <v>330</v>
      </c>
      <c r="W309" s="79">
        <v>1</v>
      </c>
    </row>
    <row r="310" spans="1:24" ht="45" customHeight="1" x14ac:dyDescent="0.5">
      <c r="B310" s="149">
        <v>312</v>
      </c>
      <c r="C310" s="8">
        <v>1</v>
      </c>
      <c r="D310" s="15">
        <v>1.6</v>
      </c>
      <c r="E310" s="14" t="s">
        <v>372</v>
      </c>
      <c r="F310" s="14" t="s">
        <v>378</v>
      </c>
      <c r="G310" s="767"/>
      <c r="H310" s="87">
        <v>272</v>
      </c>
      <c r="I310" s="80" t="s">
        <v>1859</v>
      </c>
      <c r="J310" s="87">
        <v>3</v>
      </c>
      <c r="K310" s="89" t="s">
        <v>380</v>
      </c>
      <c r="L310" s="10" t="s">
        <v>330</v>
      </c>
      <c r="W310" s="79">
        <v>1</v>
      </c>
    </row>
    <row r="311" spans="1:24" ht="45" customHeight="1" x14ac:dyDescent="0.5">
      <c r="B311" s="149">
        <v>313</v>
      </c>
      <c r="G311" s="158" t="s">
        <v>3225</v>
      </c>
      <c r="H311" s="159"/>
      <c r="I311" s="159"/>
      <c r="J311" s="158"/>
      <c r="K311" s="158"/>
      <c r="M311" s="71"/>
      <c r="N311" s="71"/>
      <c r="O311" s="71"/>
      <c r="P311" s="71"/>
      <c r="Q311" s="72"/>
      <c r="R311" s="73"/>
      <c r="S311" s="74">
        <v>3</v>
      </c>
      <c r="T311" s="73" t="s">
        <v>1679</v>
      </c>
      <c r="U311" s="74"/>
      <c r="V311" s="73"/>
      <c r="W311" s="75">
        <f>SUM(W312:W322)</f>
        <v>11</v>
      </c>
      <c r="X311" s="73" t="s">
        <v>1681</v>
      </c>
    </row>
    <row r="312" spans="1:24" ht="64.95" customHeight="1" x14ac:dyDescent="0.5">
      <c r="B312" s="149">
        <v>314</v>
      </c>
      <c r="C312" s="8">
        <v>1</v>
      </c>
      <c r="D312" s="15">
        <v>1.6</v>
      </c>
      <c r="E312" s="13" t="s">
        <v>382</v>
      </c>
      <c r="F312" s="13" t="s">
        <v>383</v>
      </c>
      <c r="G312" s="762" t="s">
        <v>3226</v>
      </c>
      <c r="H312" s="160">
        <v>273</v>
      </c>
      <c r="I312" s="80" t="s">
        <v>1860</v>
      </c>
      <c r="J312" s="160">
        <v>1</v>
      </c>
      <c r="K312" s="162" t="s">
        <v>3227</v>
      </c>
      <c r="L312" s="10" t="s">
        <v>330</v>
      </c>
      <c r="W312" s="79">
        <v>1</v>
      </c>
    </row>
    <row r="313" spans="1:24" ht="64.95" customHeight="1" x14ac:dyDescent="0.5">
      <c r="B313" s="149">
        <v>315</v>
      </c>
      <c r="C313" s="8">
        <v>1</v>
      </c>
      <c r="D313" s="15">
        <v>1.6</v>
      </c>
      <c r="E313" s="13" t="s">
        <v>382</v>
      </c>
      <c r="F313" s="13" t="s">
        <v>383</v>
      </c>
      <c r="G313" s="763"/>
      <c r="H313" s="160">
        <v>274</v>
      </c>
      <c r="I313" s="80" t="s">
        <v>1861</v>
      </c>
      <c r="J313" s="160">
        <v>1</v>
      </c>
      <c r="K313" s="162" t="s">
        <v>3228</v>
      </c>
      <c r="L313" s="10" t="s">
        <v>330</v>
      </c>
      <c r="W313" s="79">
        <v>1</v>
      </c>
    </row>
    <row r="314" spans="1:24" ht="64.95" customHeight="1" x14ac:dyDescent="0.5">
      <c r="B314" s="149">
        <v>316</v>
      </c>
      <c r="C314" s="8">
        <v>1</v>
      </c>
      <c r="D314" s="15">
        <v>1.6</v>
      </c>
      <c r="E314" s="13" t="s">
        <v>382</v>
      </c>
      <c r="F314" s="13" t="s">
        <v>383</v>
      </c>
      <c r="G314" s="764"/>
      <c r="H314" s="160">
        <v>275</v>
      </c>
      <c r="I314" s="80" t="s">
        <v>1862</v>
      </c>
      <c r="J314" s="160">
        <v>3</v>
      </c>
      <c r="K314" s="162" t="s">
        <v>385</v>
      </c>
      <c r="L314" s="10" t="s">
        <v>330</v>
      </c>
      <c r="W314" s="79">
        <v>1</v>
      </c>
    </row>
    <row r="315" spans="1:24" ht="45" customHeight="1" x14ac:dyDescent="0.5">
      <c r="B315" s="149">
        <v>317</v>
      </c>
      <c r="C315" s="8">
        <v>1</v>
      </c>
      <c r="D315" s="15">
        <v>1.6</v>
      </c>
      <c r="E315" s="13" t="s">
        <v>382</v>
      </c>
      <c r="F315" s="8" t="s">
        <v>386</v>
      </c>
      <c r="G315" s="759" t="s">
        <v>3229</v>
      </c>
      <c r="H315" s="76">
        <v>276</v>
      </c>
      <c r="I315" s="80" t="s">
        <v>1863</v>
      </c>
      <c r="J315" s="76">
        <v>40</v>
      </c>
      <c r="K315" s="163" t="s">
        <v>388</v>
      </c>
      <c r="L315" s="10" t="s">
        <v>330</v>
      </c>
      <c r="W315" s="79">
        <v>1</v>
      </c>
    </row>
    <row r="316" spans="1:24" ht="45" customHeight="1" x14ac:dyDescent="0.5">
      <c r="B316" s="149">
        <v>319</v>
      </c>
      <c r="C316" s="8">
        <v>1</v>
      </c>
      <c r="D316" s="15">
        <v>1.6</v>
      </c>
      <c r="E316" s="13" t="s">
        <v>382</v>
      </c>
      <c r="F316" s="8" t="s">
        <v>386</v>
      </c>
      <c r="G316" s="760"/>
      <c r="H316" s="76">
        <v>277</v>
      </c>
      <c r="I316" s="80" t="s">
        <v>1864</v>
      </c>
      <c r="J316" s="76">
        <v>15000</v>
      </c>
      <c r="K316" s="163" t="s">
        <v>3230</v>
      </c>
      <c r="L316" s="10" t="s">
        <v>330</v>
      </c>
      <c r="W316" s="79">
        <v>1</v>
      </c>
    </row>
    <row r="317" spans="1:24" ht="45" customHeight="1" x14ac:dyDescent="0.5">
      <c r="A317" s="171"/>
      <c r="B317" s="149"/>
      <c r="C317" s="8">
        <v>1</v>
      </c>
      <c r="D317" s="15">
        <v>1.6</v>
      </c>
      <c r="E317" s="13" t="s">
        <v>382</v>
      </c>
      <c r="F317" s="8" t="s">
        <v>386</v>
      </c>
      <c r="G317" s="760"/>
      <c r="H317" s="76">
        <v>278</v>
      </c>
      <c r="I317" s="80" t="s">
        <v>1865</v>
      </c>
      <c r="J317" s="76">
        <v>400</v>
      </c>
      <c r="K317" s="163" t="s">
        <v>3231</v>
      </c>
      <c r="L317" s="10" t="s">
        <v>330</v>
      </c>
      <c r="W317" s="79">
        <v>1</v>
      </c>
    </row>
    <row r="318" spans="1:24" ht="45" customHeight="1" x14ac:dyDescent="0.5">
      <c r="A318" s="171"/>
      <c r="B318" s="149"/>
      <c r="C318" s="8">
        <v>1</v>
      </c>
      <c r="D318" s="15">
        <v>1.6</v>
      </c>
      <c r="E318" s="13" t="s">
        <v>382</v>
      </c>
      <c r="F318" s="8" t="s">
        <v>386</v>
      </c>
      <c r="G318" s="760"/>
      <c r="H318" s="76">
        <v>279</v>
      </c>
      <c r="I318" s="80" t="s">
        <v>1866</v>
      </c>
      <c r="J318" s="76">
        <v>200</v>
      </c>
      <c r="K318" s="163" t="s">
        <v>389</v>
      </c>
      <c r="L318" s="10" t="s">
        <v>330</v>
      </c>
      <c r="W318" s="79">
        <v>1</v>
      </c>
    </row>
    <row r="319" spans="1:24" ht="45" customHeight="1" x14ac:dyDescent="0.5">
      <c r="B319" s="149">
        <v>320</v>
      </c>
      <c r="C319" s="8">
        <v>1</v>
      </c>
      <c r="D319" s="15">
        <v>1.6</v>
      </c>
      <c r="E319" s="13" t="s">
        <v>382</v>
      </c>
      <c r="F319" s="8" t="s">
        <v>386</v>
      </c>
      <c r="G319" s="760"/>
      <c r="H319" s="76">
        <v>280</v>
      </c>
      <c r="I319" s="80" t="s">
        <v>1867</v>
      </c>
      <c r="J319" s="76">
        <v>40</v>
      </c>
      <c r="K319" s="163" t="s">
        <v>390</v>
      </c>
      <c r="L319" s="10" t="s">
        <v>330</v>
      </c>
      <c r="W319" s="79">
        <v>1</v>
      </c>
    </row>
    <row r="320" spans="1:24" ht="45" customHeight="1" x14ac:dyDescent="0.5">
      <c r="B320" s="149">
        <v>321</v>
      </c>
      <c r="C320" s="8">
        <v>1</v>
      </c>
      <c r="D320" s="15">
        <v>1.6</v>
      </c>
      <c r="E320" s="13" t="s">
        <v>382</v>
      </c>
      <c r="F320" s="8" t="s">
        <v>386</v>
      </c>
      <c r="G320" s="760"/>
      <c r="H320" s="76">
        <v>281</v>
      </c>
      <c r="I320" s="80" t="s">
        <v>1868</v>
      </c>
      <c r="J320" s="76">
        <v>3</v>
      </c>
      <c r="K320" s="163" t="s">
        <v>391</v>
      </c>
      <c r="L320" s="10" t="s">
        <v>330</v>
      </c>
      <c r="W320" s="79">
        <v>1</v>
      </c>
    </row>
    <row r="321" spans="1:24" ht="45" customHeight="1" x14ac:dyDescent="0.5">
      <c r="B321" s="149">
        <v>323</v>
      </c>
      <c r="C321" s="8">
        <v>1</v>
      </c>
      <c r="D321" s="15">
        <v>1.6</v>
      </c>
      <c r="E321" s="13" t="s">
        <v>382</v>
      </c>
      <c r="F321" s="8" t="s">
        <v>386</v>
      </c>
      <c r="G321" s="761"/>
      <c r="H321" s="76">
        <v>282</v>
      </c>
      <c r="I321" s="80" t="s">
        <v>1869</v>
      </c>
      <c r="J321" s="76">
        <v>40</v>
      </c>
      <c r="K321" s="163" t="s">
        <v>3232</v>
      </c>
      <c r="L321" s="10" t="s">
        <v>330</v>
      </c>
      <c r="W321" s="79">
        <v>1</v>
      </c>
    </row>
    <row r="322" spans="1:24" ht="45" customHeight="1" x14ac:dyDescent="0.5">
      <c r="B322" s="149">
        <v>324</v>
      </c>
      <c r="C322" s="8">
        <v>1</v>
      </c>
      <c r="D322" s="15">
        <v>1.6</v>
      </c>
      <c r="E322" s="13" t="s">
        <v>382</v>
      </c>
      <c r="F322" s="13" t="s">
        <v>392</v>
      </c>
      <c r="G322" s="167" t="s">
        <v>3233</v>
      </c>
      <c r="H322" s="160">
        <v>283</v>
      </c>
      <c r="I322" s="80" t="s">
        <v>1870</v>
      </c>
      <c r="J322" s="160">
        <v>40</v>
      </c>
      <c r="K322" s="162" t="s">
        <v>394</v>
      </c>
      <c r="L322" s="10" t="s">
        <v>330</v>
      </c>
      <c r="W322" s="79">
        <v>1</v>
      </c>
    </row>
    <row r="323" spans="1:24" ht="45" customHeight="1" x14ac:dyDescent="0.5">
      <c r="B323" s="149">
        <v>325</v>
      </c>
      <c r="G323" s="154" t="s">
        <v>2604</v>
      </c>
      <c r="H323" s="155"/>
      <c r="I323" s="155"/>
      <c r="J323" s="155"/>
      <c r="K323" s="173"/>
      <c r="M323" s="67"/>
      <c r="N323" s="67"/>
      <c r="O323" s="67"/>
      <c r="P323" s="67"/>
      <c r="Q323" s="68">
        <v>3</v>
      </c>
      <c r="R323" s="69" t="s">
        <v>1678</v>
      </c>
      <c r="S323" s="70">
        <f>SUM(S324:S341)</f>
        <v>5</v>
      </c>
      <c r="T323" s="69" t="s">
        <v>1679</v>
      </c>
      <c r="U323" s="70">
        <v>1</v>
      </c>
      <c r="V323" s="69" t="s">
        <v>1680</v>
      </c>
      <c r="W323" s="70">
        <f>SUM(W324:W341)/2</f>
        <v>15</v>
      </c>
      <c r="X323" s="69" t="s">
        <v>1681</v>
      </c>
    </row>
    <row r="324" spans="1:24" ht="45" customHeight="1" x14ac:dyDescent="0.5">
      <c r="B324" s="149">
        <v>326</v>
      </c>
      <c r="G324" s="158" t="s">
        <v>3234</v>
      </c>
      <c r="H324" s="159"/>
      <c r="I324" s="159"/>
      <c r="J324" s="158"/>
      <c r="K324" s="158"/>
      <c r="M324" s="71"/>
      <c r="N324" s="71"/>
      <c r="O324" s="71"/>
      <c r="P324" s="71"/>
      <c r="Q324" s="72"/>
      <c r="R324" s="73"/>
      <c r="S324" s="74">
        <v>2</v>
      </c>
      <c r="T324" s="73" t="s">
        <v>1679</v>
      </c>
      <c r="U324" s="74"/>
      <c r="V324" s="73"/>
      <c r="W324" s="75">
        <f>SUM(W325:W331)</f>
        <v>7</v>
      </c>
      <c r="X324" s="73" t="s">
        <v>1681</v>
      </c>
    </row>
    <row r="325" spans="1:24" ht="45" customHeight="1" x14ac:dyDescent="0.5">
      <c r="B325" s="149">
        <v>327</v>
      </c>
      <c r="C325" s="8">
        <v>1</v>
      </c>
      <c r="D325" s="12">
        <v>1.7</v>
      </c>
      <c r="E325" s="13" t="s">
        <v>397</v>
      </c>
      <c r="F325" s="13" t="s">
        <v>398</v>
      </c>
      <c r="G325" s="762" t="s">
        <v>3235</v>
      </c>
      <c r="H325" s="160">
        <v>284</v>
      </c>
      <c r="I325" s="80" t="s">
        <v>1871</v>
      </c>
      <c r="J325" s="160">
        <v>40</v>
      </c>
      <c r="K325" s="162" t="s">
        <v>3236</v>
      </c>
      <c r="L325" s="10" t="s">
        <v>330</v>
      </c>
      <c r="W325" s="79">
        <v>1</v>
      </c>
    </row>
    <row r="326" spans="1:24" ht="45" customHeight="1" x14ac:dyDescent="0.5">
      <c r="B326" s="149">
        <v>328</v>
      </c>
      <c r="C326" s="8">
        <v>1</v>
      </c>
      <c r="D326" s="12">
        <v>1.7</v>
      </c>
      <c r="E326" s="13" t="s">
        <v>397</v>
      </c>
      <c r="F326" s="13" t="s">
        <v>398</v>
      </c>
      <c r="G326" s="763"/>
      <c r="H326" s="160">
        <v>285</v>
      </c>
      <c r="I326" s="80" t="s">
        <v>1872</v>
      </c>
      <c r="J326" s="160">
        <v>40</v>
      </c>
      <c r="K326" s="162" t="s">
        <v>3237</v>
      </c>
      <c r="L326" s="10" t="s">
        <v>330</v>
      </c>
      <c r="W326" s="79">
        <v>1</v>
      </c>
    </row>
    <row r="327" spans="1:24" ht="45" customHeight="1" x14ac:dyDescent="0.5">
      <c r="B327" s="149">
        <v>329</v>
      </c>
      <c r="C327" s="8">
        <v>1</v>
      </c>
      <c r="D327" s="12">
        <v>1.7</v>
      </c>
      <c r="E327" s="13" t="s">
        <v>397</v>
      </c>
      <c r="F327" s="13" t="s">
        <v>398</v>
      </c>
      <c r="G327" s="763"/>
      <c r="H327" s="160">
        <v>286</v>
      </c>
      <c r="I327" s="80" t="s">
        <v>1873</v>
      </c>
      <c r="J327" s="160">
        <v>1</v>
      </c>
      <c r="K327" s="162" t="s">
        <v>3238</v>
      </c>
      <c r="L327" s="10" t="s">
        <v>330</v>
      </c>
      <c r="W327" s="79">
        <v>1</v>
      </c>
    </row>
    <row r="328" spans="1:24" ht="45" customHeight="1" x14ac:dyDescent="0.5">
      <c r="B328" s="149">
        <v>330</v>
      </c>
      <c r="C328" s="8">
        <v>1</v>
      </c>
      <c r="D328" s="12">
        <v>1.7</v>
      </c>
      <c r="E328" s="13" t="s">
        <v>397</v>
      </c>
      <c r="F328" s="13" t="s">
        <v>398</v>
      </c>
      <c r="G328" s="763"/>
      <c r="H328" s="160">
        <v>287</v>
      </c>
      <c r="I328" s="80" t="s">
        <v>1874</v>
      </c>
      <c r="J328" s="160">
        <v>1</v>
      </c>
      <c r="K328" s="162" t="s">
        <v>400</v>
      </c>
      <c r="L328" s="10" t="s">
        <v>330</v>
      </c>
      <c r="W328" s="79">
        <v>1</v>
      </c>
    </row>
    <row r="329" spans="1:24" ht="45" customHeight="1" x14ac:dyDescent="0.5">
      <c r="A329" s="171"/>
      <c r="B329" s="149"/>
      <c r="C329" s="8">
        <v>1</v>
      </c>
      <c r="D329" s="12">
        <v>1.7</v>
      </c>
      <c r="E329" s="13" t="s">
        <v>397</v>
      </c>
      <c r="F329" s="13" t="s">
        <v>398</v>
      </c>
      <c r="G329" s="763"/>
      <c r="H329" s="160">
        <v>288</v>
      </c>
      <c r="I329" s="80" t="s">
        <v>1875</v>
      </c>
      <c r="J329" s="160">
        <v>3</v>
      </c>
      <c r="K329" s="162" t="s">
        <v>401</v>
      </c>
      <c r="L329" s="10" t="s">
        <v>330</v>
      </c>
      <c r="W329" s="79">
        <v>1</v>
      </c>
    </row>
    <row r="330" spans="1:24" ht="45" customHeight="1" x14ac:dyDescent="0.5">
      <c r="B330" s="149">
        <v>331</v>
      </c>
      <c r="C330" s="8">
        <v>1</v>
      </c>
      <c r="D330" s="12">
        <v>1.7</v>
      </c>
      <c r="E330" s="13" t="s">
        <v>397</v>
      </c>
      <c r="F330" s="13" t="s">
        <v>398</v>
      </c>
      <c r="G330" s="764"/>
      <c r="H330" s="160">
        <v>289</v>
      </c>
      <c r="I330" s="80" t="s">
        <v>1876</v>
      </c>
      <c r="J330" s="160">
        <v>3</v>
      </c>
      <c r="K330" s="162" t="s">
        <v>402</v>
      </c>
      <c r="L330" s="10" t="s">
        <v>330</v>
      </c>
      <c r="W330" s="79">
        <v>1</v>
      </c>
    </row>
    <row r="331" spans="1:24" ht="45" customHeight="1" x14ac:dyDescent="0.5">
      <c r="B331" s="149">
        <v>332</v>
      </c>
      <c r="C331" s="8">
        <v>1</v>
      </c>
      <c r="D331" s="12">
        <v>1.7</v>
      </c>
      <c r="E331" s="13" t="s">
        <v>397</v>
      </c>
      <c r="F331" s="8" t="s">
        <v>403</v>
      </c>
      <c r="G331" s="169" t="s">
        <v>3239</v>
      </c>
      <c r="H331" s="76">
        <v>290</v>
      </c>
      <c r="I331" s="80" t="s">
        <v>1877</v>
      </c>
      <c r="J331" s="76">
        <v>40</v>
      </c>
      <c r="K331" s="163" t="s">
        <v>405</v>
      </c>
      <c r="L331" s="10" t="s">
        <v>330</v>
      </c>
      <c r="W331" s="79">
        <v>1</v>
      </c>
    </row>
    <row r="332" spans="1:24" ht="45" customHeight="1" x14ac:dyDescent="0.5">
      <c r="B332" s="149">
        <v>334</v>
      </c>
      <c r="G332" s="158" t="s">
        <v>3240</v>
      </c>
      <c r="H332" s="159"/>
      <c r="I332" s="159"/>
      <c r="J332" s="158"/>
      <c r="K332" s="158"/>
      <c r="M332" s="71"/>
      <c r="N332" s="71"/>
      <c r="O332" s="71"/>
      <c r="P332" s="71"/>
      <c r="Q332" s="72"/>
      <c r="R332" s="73"/>
      <c r="S332" s="74">
        <v>1</v>
      </c>
      <c r="T332" s="73" t="s">
        <v>1679</v>
      </c>
      <c r="U332" s="74"/>
      <c r="V332" s="73"/>
      <c r="W332" s="75">
        <f>SUM(W333:W336)</f>
        <v>4</v>
      </c>
      <c r="X332" s="73" t="s">
        <v>1681</v>
      </c>
    </row>
    <row r="333" spans="1:24" ht="45" customHeight="1" x14ac:dyDescent="0.5">
      <c r="B333" s="149">
        <v>335</v>
      </c>
      <c r="C333" s="8">
        <v>1</v>
      </c>
      <c r="D333" s="12">
        <v>1.7</v>
      </c>
      <c r="E333" s="14" t="s">
        <v>407</v>
      </c>
      <c r="F333" s="14" t="s">
        <v>408</v>
      </c>
      <c r="G333" s="765" t="s">
        <v>3241</v>
      </c>
      <c r="H333" s="87">
        <v>291</v>
      </c>
      <c r="I333" s="80" t="s">
        <v>1878</v>
      </c>
      <c r="J333" s="87">
        <v>40</v>
      </c>
      <c r="K333" s="89" t="s">
        <v>3242</v>
      </c>
      <c r="L333" s="10" t="s">
        <v>330</v>
      </c>
      <c r="W333" s="79">
        <v>1</v>
      </c>
    </row>
    <row r="334" spans="1:24" ht="45" customHeight="1" x14ac:dyDescent="0.5">
      <c r="B334" s="149">
        <v>336</v>
      </c>
      <c r="C334" s="8">
        <v>1</v>
      </c>
      <c r="D334" s="12">
        <v>1.7</v>
      </c>
      <c r="E334" s="14" t="s">
        <v>407</v>
      </c>
      <c r="F334" s="14" t="s">
        <v>408</v>
      </c>
      <c r="G334" s="766"/>
      <c r="H334" s="87">
        <v>292</v>
      </c>
      <c r="I334" s="80" t="s">
        <v>1879</v>
      </c>
      <c r="J334" s="87">
        <v>40</v>
      </c>
      <c r="K334" s="89" t="s">
        <v>3243</v>
      </c>
      <c r="L334" s="10" t="s">
        <v>330</v>
      </c>
      <c r="W334" s="79">
        <v>1</v>
      </c>
    </row>
    <row r="335" spans="1:24" ht="45" customHeight="1" x14ac:dyDescent="0.5">
      <c r="A335" s="171"/>
      <c r="B335" s="149"/>
      <c r="C335" s="8">
        <v>1</v>
      </c>
      <c r="D335" s="12">
        <v>1.7</v>
      </c>
      <c r="E335" s="14" t="s">
        <v>407</v>
      </c>
      <c r="F335" s="14" t="s">
        <v>408</v>
      </c>
      <c r="G335" s="766"/>
      <c r="H335" s="87">
        <v>293</v>
      </c>
      <c r="I335" s="80" t="s">
        <v>1880</v>
      </c>
      <c r="J335" s="87">
        <v>40</v>
      </c>
      <c r="K335" s="89" t="s">
        <v>410</v>
      </c>
      <c r="L335" s="10" t="s">
        <v>330</v>
      </c>
      <c r="W335" s="79">
        <v>1</v>
      </c>
    </row>
    <row r="336" spans="1:24" ht="45" customHeight="1" x14ac:dyDescent="0.5">
      <c r="B336" s="149">
        <v>337</v>
      </c>
      <c r="C336" s="8">
        <v>1</v>
      </c>
      <c r="D336" s="12">
        <v>1.7</v>
      </c>
      <c r="E336" s="14" t="s">
        <v>407</v>
      </c>
      <c r="F336" s="14" t="s">
        <v>408</v>
      </c>
      <c r="G336" s="767"/>
      <c r="H336" s="87">
        <v>294</v>
      </c>
      <c r="I336" s="80" t="s">
        <v>1881</v>
      </c>
      <c r="J336" s="87">
        <v>500</v>
      </c>
      <c r="K336" s="89" t="s">
        <v>411</v>
      </c>
      <c r="L336" s="10" t="s">
        <v>330</v>
      </c>
      <c r="W336" s="79">
        <v>1</v>
      </c>
    </row>
    <row r="337" spans="1:24" ht="45" customHeight="1" x14ac:dyDescent="0.5">
      <c r="B337" s="149">
        <v>338</v>
      </c>
      <c r="G337" s="158" t="s">
        <v>3244</v>
      </c>
      <c r="H337" s="159"/>
      <c r="I337" s="159"/>
      <c r="J337" s="158"/>
      <c r="K337" s="158"/>
      <c r="M337" s="71"/>
      <c r="N337" s="71"/>
      <c r="O337" s="71"/>
      <c r="P337" s="71"/>
      <c r="Q337" s="72"/>
      <c r="R337" s="73"/>
      <c r="S337" s="74">
        <v>2</v>
      </c>
      <c r="T337" s="73" t="s">
        <v>1679</v>
      </c>
      <c r="U337" s="74"/>
      <c r="V337" s="73"/>
      <c r="W337" s="75">
        <f>SUM(W338:W341)</f>
        <v>4</v>
      </c>
      <c r="X337" s="73" t="s">
        <v>1681</v>
      </c>
    </row>
    <row r="338" spans="1:24" ht="45" customHeight="1" x14ac:dyDescent="0.5">
      <c r="B338" s="149">
        <v>339</v>
      </c>
      <c r="C338" s="8">
        <v>1</v>
      </c>
      <c r="D338" s="12">
        <v>1.7</v>
      </c>
      <c r="E338" s="13" t="s">
        <v>413</v>
      </c>
      <c r="F338" s="13" t="s">
        <v>414</v>
      </c>
      <c r="G338" s="762" t="s">
        <v>3245</v>
      </c>
      <c r="H338" s="160">
        <v>295</v>
      </c>
      <c r="I338" s="80" t="s">
        <v>1882</v>
      </c>
      <c r="J338" s="160">
        <v>40</v>
      </c>
      <c r="K338" s="162" t="s">
        <v>416</v>
      </c>
      <c r="L338" s="10" t="s">
        <v>330</v>
      </c>
      <c r="W338" s="79">
        <v>1</v>
      </c>
    </row>
    <row r="339" spans="1:24" ht="45" customHeight="1" x14ac:dyDescent="0.5">
      <c r="B339" s="149">
        <v>340</v>
      </c>
      <c r="C339" s="8">
        <v>1</v>
      </c>
      <c r="D339" s="12">
        <v>1.7</v>
      </c>
      <c r="E339" s="13" t="s">
        <v>413</v>
      </c>
      <c r="F339" s="13" t="s">
        <v>414</v>
      </c>
      <c r="G339" s="763"/>
      <c r="H339" s="160">
        <v>296</v>
      </c>
      <c r="I339" s="80" t="s">
        <v>1883</v>
      </c>
      <c r="J339" s="160">
        <v>40</v>
      </c>
      <c r="K339" s="162" t="s">
        <v>417</v>
      </c>
      <c r="L339" s="10" t="s">
        <v>330</v>
      </c>
      <c r="W339" s="79">
        <v>1</v>
      </c>
    </row>
    <row r="340" spans="1:24" ht="45" customHeight="1" x14ac:dyDescent="0.5">
      <c r="B340" s="149">
        <v>341</v>
      </c>
      <c r="C340" s="8">
        <v>1</v>
      </c>
      <c r="D340" s="12">
        <v>1.7</v>
      </c>
      <c r="E340" s="13" t="s">
        <v>413</v>
      </c>
      <c r="F340" s="13" t="s">
        <v>414</v>
      </c>
      <c r="G340" s="764"/>
      <c r="H340" s="160">
        <v>297</v>
      </c>
      <c r="I340" s="80" t="s">
        <v>1884</v>
      </c>
      <c r="J340" s="160">
        <v>400</v>
      </c>
      <c r="K340" s="162" t="s">
        <v>418</v>
      </c>
      <c r="L340" s="10" t="s">
        <v>330</v>
      </c>
      <c r="W340" s="79">
        <v>1</v>
      </c>
    </row>
    <row r="341" spans="1:24" ht="45" customHeight="1" x14ac:dyDescent="0.5">
      <c r="B341" s="149">
        <v>342</v>
      </c>
      <c r="C341" s="8">
        <v>1</v>
      </c>
      <c r="D341" s="12">
        <v>1.7</v>
      </c>
      <c r="E341" s="13" t="s">
        <v>413</v>
      </c>
      <c r="F341" s="8" t="s">
        <v>419</v>
      </c>
      <c r="G341" s="169" t="s">
        <v>3246</v>
      </c>
      <c r="H341" s="76">
        <v>298</v>
      </c>
      <c r="I341" s="80" t="s">
        <v>1885</v>
      </c>
      <c r="J341" s="76">
        <v>10</v>
      </c>
      <c r="K341" s="163" t="s">
        <v>3247</v>
      </c>
      <c r="L341" s="10" t="s">
        <v>330</v>
      </c>
      <c r="W341" s="79">
        <v>1</v>
      </c>
    </row>
    <row r="342" spans="1:24" ht="45" customHeight="1" x14ac:dyDescent="0.5">
      <c r="B342" s="149">
        <v>343</v>
      </c>
      <c r="G342" s="154" t="s">
        <v>3248</v>
      </c>
      <c r="H342" s="155"/>
      <c r="I342" s="155"/>
      <c r="J342" s="155"/>
      <c r="K342" s="173"/>
      <c r="M342" s="67"/>
      <c r="N342" s="67"/>
      <c r="O342" s="67"/>
      <c r="P342" s="67"/>
      <c r="Q342" s="68">
        <v>2</v>
      </c>
      <c r="R342" s="69" t="s">
        <v>1678</v>
      </c>
      <c r="S342" s="81">
        <f>SUM(S343:S361)</f>
        <v>6</v>
      </c>
      <c r="T342" s="69" t="s">
        <v>1679</v>
      </c>
      <c r="U342" s="70">
        <v>2</v>
      </c>
      <c r="V342" s="69" t="s">
        <v>1680</v>
      </c>
      <c r="W342" s="81">
        <f>SUM(W343:W361)/2</f>
        <v>17</v>
      </c>
      <c r="X342" s="69" t="s">
        <v>1681</v>
      </c>
    </row>
    <row r="343" spans="1:24" ht="45" customHeight="1" x14ac:dyDescent="0.5">
      <c r="B343" s="149">
        <v>344</v>
      </c>
      <c r="G343" s="158" t="s">
        <v>3249</v>
      </c>
      <c r="H343" s="159"/>
      <c r="I343" s="159"/>
      <c r="J343" s="158"/>
      <c r="K343" s="158"/>
      <c r="M343" s="71"/>
      <c r="N343" s="71"/>
      <c r="O343" s="71"/>
      <c r="P343" s="71"/>
      <c r="Q343" s="72"/>
      <c r="R343" s="73"/>
      <c r="S343" s="74">
        <v>5</v>
      </c>
      <c r="T343" s="73" t="s">
        <v>1679</v>
      </c>
      <c r="U343" s="74"/>
      <c r="V343" s="73"/>
      <c r="W343" s="75">
        <f>SUM(W344:W357)</f>
        <v>14</v>
      </c>
      <c r="X343" s="73" t="s">
        <v>1681</v>
      </c>
    </row>
    <row r="344" spans="1:24" ht="45" customHeight="1" x14ac:dyDescent="0.5">
      <c r="B344" s="149">
        <v>345</v>
      </c>
      <c r="C344" s="8">
        <v>1</v>
      </c>
      <c r="D344" s="15">
        <v>1.8</v>
      </c>
      <c r="E344" s="13" t="s">
        <v>422</v>
      </c>
      <c r="F344" s="13" t="s">
        <v>423</v>
      </c>
      <c r="G344" s="762" t="s">
        <v>3250</v>
      </c>
      <c r="H344" s="160">
        <v>299</v>
      </c>
      <c r="I344" s="80" t="s">
        <v>1886</v>
      </c>
      <c r="J344" s="166">
        <v>40</v>
      </c>
      <c r="K344" s="167" t="s">
        <v>425</v>
      </c>
      <c r="L344" s="10" t="s">
        <v>330</v>
      </c>
      <c r="W344" s="79">
        <v>1</v>
      </c>
    </row>
    <row r="345" spans="1:24" ht="45" customHeight="1" x14ac:dyDescent="0.5">
      <c r="B345" s="149">
        <v>346</v>
      </c>
      <c r="C345" s="8">
        <v>1</v>
      </c>
      <c r="D345" s="15">
        <v>1.8</v>
      </c>
      <c r="E345" s="13" t="s">
        <v>422</v>
      </c>
      <c r="F345" s="13" t="s">
        <v>423</v>
      </c>
      <c r="G345" s="764"/>
      <c r="H345" s="160">
        <v>300</v>
      </c>
      <c r="I345" s="80" t="s">
        <v>1887</v>
      </c>
      <c r="J345" s="166">
        <v>1</v>
      </c>
      <c r="K345" s="167" t="s">
        <v>426</v>
      </c>
      <c r="L345" s="10" t="s">
        <v>330</v>
      </c>
      <c r="W345" s="79">
        <v>1</v>
      </c>
    </row>
    <row r="346" spans="1:24" ht="45" customHeight="1" x14ac:dyDescent="0.5">
      <c r="B346" s="149">
        <v>347</v>
      </c>
      <c r="C346" s="8">
        <v>1</v>
      </c>
      <c r="D346" s="15">
        <v>1.8</v>
      </c>
      <c r="E346" s="13" t="s">
        <v>422</v>
      </c>
      <c r="F346" s="8" t="s">
        <v>427</v>
      </c>
      <c r="G346" s="759" t="s">
        <v>3251</v>
      </c>
      <c r="H346" s="76">
        <v>301</v>
      </c>
      <c r="I346" s="80" t="s">
        <v>1888</v>
      </c>
      <c r="J346" s="164">
        <v>10</v>
      </c>
      <c r="K346" s="169" t="s">
        <v>429</v>
      </c>
      <c r="L346" s="10" t="s">
        <v>330</v>
      </c>
      <c r="W346" s="79">
        <v>1</v>
      </c>
    </row>
    <row r="347" spans="1:24" ht="45" customHeight="1" x14ac:dyDescent="0.5">
      <c r="A347" s="171"/>
      <c r="B347" s="149"/>
      <c r="C347" s="8">
        <v>1</v>
      </c>
      <c r="D347" s="15">
        <v>1.8</v>
      </c>
      <c r="E347" s="13" t="s">
        <v>422</v>
      </c>
      <c r="F347" s="8" t="s">
        <v>427</v>
      </c>
      <c r="G347" s="760"/>
      <c r="H347" s="76">
        <v>302</v>
      </c>
      <c r="I347" s="80" t="s">
        <v>1889</v>
      </c>
      <c r="J347" s="164">
        <v>50</v>
      </c>
      <c r="K347" s="169" t="s">
        <v>430</v>
      </c>
      <c r="L347" s="10" t="s">
        <v>330</v>
      </c>
      <c r="W347" s="79">
        <v>1</v>
      </c>
    </row>
    <row r="348" spans="1:24" ht="45" customHeight="1" x14ac:dyDescent="0.5">
      <c r="B348" s="149">
        <v>348</v>
      </c>
      <c r="C348" s="8">
        <v>1</v>
      </c>
      <c r="D348" s="15">
        <v>1.8</v>
      </c>
      <c r="E348" s="13" t="s">
        <v>422</v>
      </c>
      <c r="F348" s="8" t="s">
        <v>427</v>
      </c>
      <c r="G348" s="761"/>
      <c r="H348" s="76">
        <v>303</v>
      </c>
      <c r="I348" s="80" t="s">
        <v>1890</v>
      </c>
      <c r="J348" s="164">
        <v>80</v>
      </c>
      <c r="K348" s="169" t="s">
        <v>3252</v>
      </c>
      <c r="L348" s="10" t="s">
        <v>330</v>
      </c>
      <c r="W348" s="79">
        <v>1</v>
      </c>
    </row>
    <row r="349" spans="1:24" ht="45" customHeight="1" x14ac:dyDescent="0.5">
      <c r="B349" s="149">
        <v>349</v>
      </c>
      <c r="C349" s="8">
        <v>1</v>
      </c>
      <c r="D349" s="15">
        <v>1.8</v>
      </c>
      <c r="E349" s="13" t="s">
        <v>422</v>
      </c>
      <c r="F349" s="13" t="s">
        <v>431</v>
      </c>
      <c r="G349" s="762" t="s">
        <v>3253</v>
      </c>
      <c r="H349" s="160">
        <v>304</v>
      </c>
      <c r="I349" s="80" t="s">
        <v>1891</v>
      </c>
      <c r="J349" s="166">
        <v>10000</v>
      </c>
      <c r="K349" s="167" t="s">
        <v>433</v>
      </c>
      <c r="L349" s="10" t="s">
        <v>330</v>
      </c>
      <c r="W349" s="79">
        <v>1</v>
      </c>
    </row>
    <row r="350" spans="1:24" ht="45" customHeight="1" x14ac:dyDescent="0.5">
      <c r="B350" s="149">
        <v>350</v>
      </c>
      <c r="C350" s="8">
        <v>1</v>
      </c>
      <c r="D350" s="15">
        <v>1.8</v>
      </c>
      <c r="E350" s="13" t="s">
        <v>422</v>
      </c>
      <c r="F350" s="13" t="s">
        <v>431</v>
      </c>
      <c r="G350" s="763"/>
      <c r="H350" s="160">
        <v>305</v>
      </c>
      <c r="I350" s="80" t="s">
        <v>1892</v>
      </c>
      <c r="J350" s="166">
        <v>600</v>
      </c>
      <c r="K350" s="167" t="s">
        <v>434</v>
      </c>
      <c r="L350" s="10" t="s">
        <v>330</v>
      </c>
      <c r="W350" s="79">
        <v>1</v>
      </c>
    </row>
    <row r="351" spans="1:24" ht="45" customHeight="1" x14ac:dyDescent="0.5">
      <c r="B351" s="149">
        <v>351</v>
      </c>
      <c r="C351" s="8">
        <v>1</v>
      </c>
      <c r="D351" s="15">
        <v>1.8</v>
      </c>
      <c r="E351" s="13" t="s">
        <v>422</v>
      </c>
      <c r="F351" s="13" t="s">
        <v>431</v>
      </c>
      <c r="G351" s="764"/>
      <c r="H351" s="160">
        <v>306</v>
      </c>
      <c r="I351" s="80" t="s">
        <v>1893</v>
      </c>
      <c r="J351" s="166">
        <v>3</v>
      </c>
      <c r="K351" s="167" t="s">
        <v>435</v>
      </c>
      <c r="L351" s="10" t="s">
        <v>330</v>
      </c>
      <c r="W351" s="79">
        <v>1</v>
      </c>
    </row>
    <row r="352" spans="1:24" ht="45" customHeight="1" x14ac:dyDescent="0.5">
      <c r="B352" s="149">
        <v>352</v>
      </c>
      <c r="C352" s="8">
        <v>1</v>
      </c>
      <c r="D352" s="15">
        <v>1.8</v>
      </c>
      <c r="E352" s="13" t="s">
        <v>422</v>
      </c>
      <c r="F352" s="8" t="s">
        <v>436</v>
      </c>
      <c r="G352" s="759" t="s">
        <v>3254</v>
      </c>
      <c r="H352" s="76">
        <v>307</v>
      </c>
      <c r="I352" s="80" t="s">
        <v>1894</v>
      </c>
      <c r="J352" s="164">
        <v>40</v>
      </c>
      <c r="K352" s="169" t="s">
        <v>438</v>
      </c>
      <c r="L352" s="10" t="s">
        <v>330</v>
      </c>
      <c r="W352" s="79">
        <v>1</v>
      </c>
    </row>
    <row r="353" spans="2:24" ht="45" customHeight="1" x14ac:dyDescent="0.5">
      <c r="B353" s="149">
        <v>353</v>
      </c>
      <c r="C353" s="8">
        <v>1</v>
      </c>
      <c r="D353" s="15">
        <v>1.8</v>
      </c>
      <c r="E353" s="13" t="s">
        <v>422</v>
      </c>
      <c r="F353" s="8" t="s">
        <v>436</v>
      </c>
      <c r="G353" s="760"/>
      <c r="H353" s="76">
        <v>308</v>
      </c>
      <c r="I353" s="80" t="s">
        <v>1895</v>
      </c>
      <c r="J353" s="164">
        <v>40000</v>
      </c>
      <c r="K353" s="169" t="s">
        <v>439</v>
      </c>
      <c r="L353" s="10" t="s">
        <v>330</v>
      </c>
      <c r="W353" s="79">
        <v>1</v>
      </c>
    </row>
    <row r="354" spans="2:24" ht="45" customHeight="1" x14ac:dyDescent="0.5">
      <c r="B354" s="149">
        <v>354</v>
      </c>
      <c r="C354" s="8">
        <v>1</v>
      </c>
      <c r="D354" s="15">
        <v>1.8</v>
      </c>
      <c r="E354" s="13" t="s">
        <v>422</v>
      </c>
      <c r="F354" s="8" t="s">
        <v>436</v>
      </c>
      <c r="G354" s="760"/>
      <c r="H354" s="76">
        <v>309</v>
      </c>
      <c r="I354" s="80" t="s">
        <v>1896</v>
      </c>
      <c r="J354" s="164">
        <v>2000</v>
      </c>
      <c r="K354" s="169" t="s">
        <v>3255</v>
      </c>
      <c r="L354" s="10" t="s">
        <v>330</v>
      </c>
      <c r="W354" s="79">
        <v>1</v>
      </c>
    </row>
    <row r="355" spans="2:24" ht="45" customHeight="1" x14ac:dyDescent="0.5">
      <c r="B355" s="149">
        <v>355</v>
      </c>
      <c r="C355" s="8">
        <v>1</v>
      </c>
      <c r="D355" s="15">
        <v>1.8</v>
      </c>
      <c r="E355" s="13" t="s">
        <v>422</v>
      </c>
      <c r="F355" s="8" t="s">
        <v>436</v>
      </c>
      <c r="G355" s="760"/>
      <c r="H355" s="76">
        <v>310</v>
      </c>
      <c r="I355" s="80" t="s">
        <v>1897</v>
      </c>
      <c r="J355" s="164">
        <v>5000</v>
      </c>
      <c r="K355" s="169" t="s">
        <v>440</v>
      </c>
      <c r="L355" s="10" t="s">
        <v>330</v>
      </c>
      <c r="W355" s="79">
        <v>1</v>
      </c>
    </row>
    <row r="356" spans="2:24" ht="45" customHeight="1" x14ac:dyDescent="0.5">
      <c r="B356" s="149">
        <v>356</v>
      </c>
      <c r="C356" s="8">
        <v>1</v>
      </c>
      <c r="D356" s="15">
        <v>1.8</v>
      </c>
      <c r="E356" s="13" t="s">
        <v>422</v>
      </c>
      <c r="F356" s="8" t="s">
        <v>436</v>
      </c>
      <c r="G356" s="761"/>
      <c r="H356" s="76">
        <v>311</v>
      </c>
      <c r="I356" s="80" t="s">
        <v>1898</v>
      </c>
      <c r="J356" s="164">
        <v>5000</v>
      </c>
      <c r="K356" s="169" t="s">
        <v>441</v>
      </c>
      <c r="L356" s="10" t="s">
        <v>330</v>
      </c>
      <c r="W356" s="79">
        <v>1</v>
      </c>
    </row>
    <row r="357" spans="2:24" ht="45" customHeight="1" x14ac:dyDescent="0.5">
      <c r="B357" s="149">
        <v>357</v>
      </c>
      <c r="C357" s="8">
        <v>1</v>
      </c>
      <c r="D357" s="15">
        <v>1.8</v>
      </c>
      <c r="E357" s="13" t="s">
        <v>422</v>
      </c>
      <c r="F357" s="13" t="s">
        <v>442</v>
      </c>
      <c r="G357" s="167" t="s">
        <v>3256</v>
      </c>
      <c r="H357" s="160">
        <v>312</v>
      </c>
      <c r="I357" s="80" t="s">
        <v>1899</v>
      </c>
      <c r="J357" s="166">
        <v>40</v>
      </c>
      <c r="K357" s="167" t="s">
        <v>3257</v>
      </c>
      <c r="L357" s="10" t="s">
        <v>330</v>
      </c>
      <c r="W357" s="79">
        <v>1</v>
      </c>
    </row>
    <row r="358" spans="2:24" ht="45" customHeight="1" x14ac:dyDescent="0.5">
      <c r="B358" s="149">
        <v>358</v>
      </c>
      <c r="G358" s="158" t="s">
        <v>3258</v>
      </c>
      <c r="H358" s="159"/>
      <c r="I358" s="159"/>
      <c r="J358" s="158"/>
      <c r="K358" s="158"/>
      <c r="M358" s="71"/>
      <c r="N358" s="71"/>
      <c r="O358" s="71"/>
      <c r="P358" s="71"/>
      <c r="Q358" s="72"/>
      <c r="R358" s="73"/>
      <c r="S358" s="74">
        <v>1</v>
      </c>
      <c r="T358" s="73" t="s">
        <v>1679</v>
      </c>
      <c r="U358" s="74"/>
      <c r="V358" s="73"/>
      <c r="W358" s="75">
        <f>SUM(W359:W361)</f>
        <v>3</v>
      </c>
      <c r="X358" s="73" t="s">
        <v>1681</v>
      </c>
    </row>
    <row r="359" spans="2:24" ht="45" customHeight="1" x14ac:dyDescent="0.5">
      <c r="B359" s="149">
        <v>359</v>
      </c>
      <c r="C359" s="8">
        <v>1</v>
      </c>
      <c r="D359" s="15">
        <v>1.8</v>
      </c>
      <c r="E359" s="14" t="s">
        <v>445</v>
      </c>
      <c r="F359" s="14" t="s">
        <v>446</v>
      </c>
      <c r="G359" s="765" t="s">
        <v>3259</v>
      </c>
      <c r="H359" s="87">
        <v>313</v>
      </c>
      <c r="I359" s="80" t="s">
        <v>1900</v>
      </c>
      <c r="J359" s="165">
        <v>2000</v>
      </c>
      <c r="K359" s="168" t="s">
        <v>448</v>
      </c>
      <c r="L359" s="10" t="s">
        <v>330</v>
      </c>
      <c r="W359" s="79">
        <v>1</v>
      </c>
    </row>
    <row r="360" spans="2:24" ht="45" customHeight="1" x14ac:dyDescent="0.5">
      <c r="B360" s="149">
        <v>360</v>
      </c>
      <c r="C360" s="8">
        <v>1</v>
      </c>
      <c r="D360" s="15">
        <v>1.8</v>
      </c>
      <c r="E360" s="14" t="s">
        <v>445</v>
      </c>
      <c r="F360" s="14" t="s">
        <v>446</v>
      </c>
      <c r="G360" s="766"/>
      <c r="H360" s="87">
        <v>314</v>
      </c>
      <c r="I360" s="80" t="s">
        <v>1901</v>
      </c>
      <c r="J360" s="165">
        <v>40</v>
      </c>
      <c r="K360" s="168" t="s">
        <v>449</v>
      </c>
      <c r="L360" s="10" t="s">
        <v>330</v>
      </c>
      <c r="W360" s="79">
        <v>1</v>
      </c>
    </row>
    <row r="361" spans="2:24" ht="45" customHeight="1" x14ac:dyDescent="0.5">
      <c r="B361" s="149">
        <v>361</v>
      </c>
      <c r="C361" s="8">
        <v>1</v>
      </c>
      <c r="D361" s="15">
        <v>1.8</v>
      </c>
      <c r="E361" s="14" t="s">
        <v>445</v>
      </c>
      <c r="F361" s="14" t="s">
        <v>446</v>
      </c>
      <c r="G361" s="767"/>
      <c r="H361" s="87">
        <v>315</v>
      </c>
      <c r="I361" s="80" t="s">
        <v>1902</v>
      </c>
      <c r="J361" s="165">
        <v>3</v>
      </c>
      <c r="K361" s="168" t="s">
        <v>3260</v>
      </c>
      <c r="L361" s="10" t="s">
        <v>330</v>
      </c>
      <c r="W361" s="79">
        <v>1</v>
      </c>
    </row>
    <row r="362" spans="2:24" ht="45" customHeight="1" x14ac:dyDescent="0.5">
      <c r="B362" s="149">
        <v>362</v>
      </c>
      <c r="G362" s="154" t="s">
        <v>3261</v>
      </c>
      <c r="H362" s="155"/>
      <c r="I362" s="155"/>
      <c r="J362" s="155"/>
      <c r="K362" s="173"/>
      <c r="M362" s="82"/>
      <c r="N362" s="82"/>
      <c r="O362" s="82"/>
      <c r="P362" s="82"/>
      <c r="Q362" s="83">
        <v>4</v>
      </c>
      <c r="R362" s="84" t="s">
        <v>1678</v>
      </c>
      <c r="S362" s="85">
        <f>SUM(S363:S399)</f>
        <v>13</v>
      </c>
      <c r="T362" s="84" t="s">
        <v>1679</v>
      </c>
      <c r="U362" s="85">
        <v>4</v>
      </c>
      <c r="V362" s="84" t="s">
        <v>1680</v>
      </c>
      <c r="W362" s="85">
        <f>SUM(W363:W399)/2</f>
        <v>33</v>
      </c>
      <c r="X362" s="84" t="s">
        <v>1681</v>
      </c>
    </row>
    <row r="363" spans="2:24" ht="45" customHeight="1" x14ac:dyDescent="0.5">
      <c r="B363" s="149">
        <v>363</v>
      </c>
      <c r="G363" s="158" t="s">
        <v>3262</v>
      </c>
      <c r="H363" s="159"/>
      <c r="I363" s="159"/>
      <c r="J363" s="158"/>
      <c r="K363" s="158"/>
      <c r="M363" s="71"/>
      <c r="N363" s="71"/>
      <c r="O363" s="71"/>
      <c r="P363" s="71"/>
      <c r="Q363" s="72"/>
      <c r="R363" s="73"/>
      <c r="S363" s="74">
        <v>4</v>
      </c>
      <c r="T363" s="73" t="s">
        <v>1679</v>
      </c>
      <c r="U363" s="74"/>
      <c r="V363" s="73"/>
      <c r="W363" s="75">
        <f>SUM(W364:W377)</f>
        <v>14</v>
      </c>
      <c r="X363" s="73" t="s">
        <v>1681</v>
      </c>
    </row>
    <row r="364" spans="2:24" ht="45" customHeight="1" x14ac:dyDescent="0.5">
      <c r="B364" s="149">
        <v>364</v>
      </c>
      <c r="C364" s="8">
        <v>1</v>
      </c>
      <c r="D364" s="12">
        <v>1.9</v>
      </c>
      <c r="E364" s="13" t="s">
        <v>452</v>
      </c>
      <c r="F364" s="13" t="s">
        <v>453</v>
      </c>
      <c r="G364" s="762" t="s">
        <v>3263</v>
      </c>
      <c r="H364" s="160">
        <v>316</v>
      </c>
      <c r="I364" s="80" t="s">
        <v>1903</v>
      </c>
      <c r="J364" s="166">
        <v>8</v>
      </c>
      <c r="K364" s="167" t="s">
        <v>3264</v>
      </c>
      <c r="L364" s="10" t="s">
        <v>454</v>
      </c>
      <c r="W364" s="79">
        <v>1</v>
      </c>
    </row>
    <row r="365" spans="2:24" ht="45" customHeight="1" x14ac:dyDescent="0.5">
      <c r="B365" s="149">
        <v>365</v>
      </c>
      <c r="C365" s="8">
        <v>1</v>
      </c>
      <c r="D365" s="12">
        <v>1.9</v>
      </c>
      <c r="E365" s="13" t="s">
        <v>452</v>
      </c>
      <c r="F365" s="13" t="s">
        <v>453</v>
      </c>
      <c r="G365" s="763"/>
      <c r="H365" s="160">
        <v>317</v>
      </c>
      <c r="I365" s="80" t="s">
        <v>1904</v>
      </c>
      <c r="J365" s="166">
        <v>3000</v>
      </c>
      <c r="K365" s="167" t="s">
        <v>455</v>
      </c>
      <c r="L365" s="10" t="s">
        <v>454</v>
      </c>
      <c r="W365" s="79">
        <v>1</v>
      </c>
    </row>
    <row r="366" spans="2:24" ht="45" customHeight="1" x14ac:dyDescent="0.5">
      <c r="B366" s="149">
        <v>366</v>
      </c>
      <c r="C366" s="8">
        <v>1</v>
      </c>
      <c r="D366" s="12">
        <v>1.9</v>
      </c>
      <c r="E366" s="13" t="s">
        <v>452</v>
      </c>
      <c r="F366" s="13" t="s">
        <v>453</v>
      </c>
      <c r="G366" s="763"/>
      <c r="H366" s="160">
        <v>318</v>
      </c>
      <c r="I366" s="80" t="s">
        <v>1905</v>
      </c>
      <c r="J366" s="166">
        <v>40</v>
      </c>
      <c r="K366" s="167" t="s">
        <v>3265</v>
      </c>
      <c r="L366" s="10" t="s">
        <v>454</v>
      </c>
      <c r="W366" s="79">
        <v>1</v>
      </c>
    </row>
    <row r="367" spans="2:24" ht="45" customHeight="1" x14ac:dyDescent="0.5">
      <c r="B367" s="149">
        <v>367</v>
      </c>
      <c r="C367" s="8">
        <v>1</v>
      </c>
      <c r="D367" s="12">
        <v>1.9</v>
      </c>
      <c r="E367" s="13" t="s">
        <v>452</v>
      </c>
      <c r="F367" s="13" t="s">
        <v>453</v>
      </c>
      <c r="G367" s="764"/>
      <c r="H367" s="160">
        <v>319</v>
      </c>
      <c r="I367" s="80" t="s">
        <v>1906</v>
      </c>
      <c r="J367" s="166">
        <v>20</v>
      </c>
      <c r="K367" s="167" t="s">
        <v>3266</v>
      </c>
      <c r="L367" s="10" t="s">
        <v>454</v>
      </c>
      <c r="W367" s="79">
        <v>1</v>
      </c>
    </row>
    <row r="368" spans="2:24" ht="45" customHeight="1" x14ac:dyDescent="0.5">
      <c r="B368" s="149">
        <v>368</v>
      </c>
      <c r="C368" s="8">
        <v>1</v>
      </c>
      <c r="D368" s="12">
        <v>1.9</v>
      </c>
      <c r="E368" s="13" t="s">
        <v>452</v>
      </c>
      <c r="F368" s="8" t="s">
        <v>456</v>
      </c>
      <c r="G368" s="750" t="s">
        <v>3267</v>
      </c>
      <c r="H368" s="76">
        <v>320</v>
      </c>
      <c r="I368" s="80" t="s">
        <v>1907</v>
      </c>
      <c r="J368" s="164">
        <v>40</v>
      </c>
      <c r="K368" s="169" t="s">
        <v>3268</v>
      </c>
      <c r="L368" s="10" t="s">
        <v>454</v>
      </c>
      <c r="W368" s="79">
        <v>1</v>
      </c>
    </row>
    <row r="369" spans="1:24" ht="45" customHeight="1" x14ac:dyDescent="0.5">
      <c r="B369" s="149">
        <v>369</v>
      </c>
      <c r="C369" s="8">
        <v>1</v>
      </c>
      <c r="D369" s="12">
        <v>1.9</v>
      </c>
      <c r="E369" s="13" t="s">
        <v>452</v>
      </c>
      <c r="F369" s="8" t="s">
        <v>456</v>
      </c>
      <c r="G369" s="751"/>
      <c r="H369" s="76">
        <v>321</v>
      </c>
      <c r="I369" s="80" t="s">
        <v>1908</v>
      </c>
      <c r="J369" s="164">
        <v>40</v>
      </c>
      <c r="K369" s="169" t="s">
        <v>3269</v>
      </c>
      <c r="L369" s="10" t="s">
        <v>454</v>
      </c>
      <c r="W369" s="79">
        <v>1</v>
      </c>
    </row>
    <row r="370" spans="1:24" ht="45" customHeight="1" x14ac:dyDescent="0.5">
      <c r="B370" s="149">
        <v>370</v>
      </c>
      <c r="C370" s="8">
        <v>1</v>
      </c>
      <c r="D370" s="12">
        <v>1.9</v>
      </c>
      <c r="E370" s="13" t="s">
        <v>452</v>
      </c>
      <c r="F370" s="8" t="s">
        <v>456</v>
      </c>
      <c r="G370" s="751"/>
      <c r="H370" s="76">
        <v>322</v>
      </c>
      <c r="I370" s="80" t="s">
        <v>1909</v>
      </c>
      <c r="J370" s="164">
        <v>40</v>
      </c>
      <c r="K370" s="169" t="s">
        <v>458</v>
      </c>
      <c r="L370" s="10" t="s">
        <v>454</v>
      </c>
      <c r="W370" s="79">
        <v>1</v>
      </c>
    </row>
    <row r="371" spans="1:24" ht="45" customHeight="1" x14ac:dyDescent="0.5">
      <c r="A371" s="171"/>
      <c r="B371" s="149"/>
      <c r="C371" s="8">
        <v>1</v>
      </c>
      <c r="D371" s="12">
        <v>1.9</v>
      </c>
      <c r="E371" s="13" t="s">
        <v>452</v>
      </c>
      <c r="F371" s="8" t="s">
        <v>456</v>
      </c>
      <c r="G371" s="751"/>
      <c r="H371" s="76">
        <v>323</v>
      </c>
      <c r="I371" s="80" t="s">
        <v>1910</v>
      </c>
      <c r="J371" s="164">
        <v>3500</v>
      </c>
      <c r="K371" s="169" t="s">
        <v>459</v>
      </c>
      <c r="L371" s="10" t="s">
        <v>454</v>
      </c>
      <c r="W371" s="79">
        <v>1</v>
      </c>
    </row>
    <row r="372" spans="1:24" ht="45" customHeight="1" x14ac:dyDescent="0.5">
      <c r="B372" s="149">
        <v>371</v>
      </c>
      <c r="C372" s="8">
        <v>1</v>
      </c>
      <c r="D372" s="12">
        <v>1.9</v>
      </c>
      <c r="E372" s="13" t="s">
        <v>452</v>
      </c>
      <c r="F372" s="8" t="s">
        <v>456</v>
      </c>
      <c r="G372" s="752"/>
      <c r="H372" s="76">
        <v>324</v>
      </c>
      <c r="I372" s="80" t="s">
        <v>1911</v>
      </c>
      <c r="J372" s="164">
        <v>12</v>
      </c>
      <c r="K372" s="169" t="s">
        <v>460</v>
      </c>
      <c r="L372" s="10" t="s">
        <v>454</v>
      </c>
      <c r="W372" s="79">
        <v>1</v>
      </c>
    </row>
    <row r="373" spans="1:24" ht="45" customHeight="1" x14ac:dyDescent="0.5">
      <c r="B373" s="149">
        <v>372</v>
      </c>
      <c r="C373" s="8">
        <v>1</v>
      </c>
      <c r="D373" s="12">
        <v>1.9</v>
      </c>
      <c r="E373" s="13" t="s">
        <v>452</v>
      </c>
      <c r="F373" s="13" t="s">
        <v>461</v>
      </c>
      <c r="G373" s="753" t="s">
        <v>3270</v>
      </c>
      <c r="H373" s="160">
        <v>325</v>
      </c>
      <c r="I373" s="80" t="s">
        <v>1912</v>
      </c>
      <c r="J373" s="166">
        <v>4</v>
      </c>
      <c r="K373" s="167" t="s">
        <v>463</v>
      </c>
      <c r="L373" s="10" t="s">
        <v>454</v>
      </c>
      <c r="W373" s="79">
        <v>1</v>
      </c>
    </row>
    <row r="374" spans="1:24" ht="45" customHeight="1" x14ac:dyDescent="0.5">
      <c r="B374" s="149">
        <v>373</v>
      </c>
      <c r="C374" s="8">
        <v>1</v>
      </c>
      <c r="D374" s="12">
        <v>1.9</v>
      </c>
      <c r="E374" s="13" t="s">
        <v>452</v>
      </c>
      <c r="F374" s="13" t="s">
        <v>461</v>
      </c>
      <c r="G374" s="758"/>
      <c r="H374" s="160">
        <v>326</v>
      </c>
      <c r="I374" s="80" t="s">
        <v>1913</v>
      </c>
      <c r="J374" s="166">
        <v>40</v>
      </c>
      <c r="K374" s="167" t="s">
        <v>464</v>
      </c>
      <c r="L374" s="10" t="s">
        <v>454</v>
      </c>
      <c r="W374" s="79">
        <v>1</v>
      </c>
    </row>
    <row r="375" spans="1:24" ht="45" customHeight="1" x14ac:dyDescent="0.5">
      <c r="B375" s="149">
        <v>374</v>
      </c>
      <c r="C375" s="8">
        <v>1</v>
      </c>
      <c r="D375" s="12">
        <v>1.9</v>
      </c>
      <c r="E375" s="13" t="s">
        <v>452</v>
      </c>
      <c r="F375" s="13" t="s">
        <v>461</v>
      </c>
      <c r="G375" s="754"/>
      <c r="H375" s="160">
        <v>327</v>
      </c>
      <c r="I375" s="80" t="s">
        <v>1914</v>
      </c>
      <c r="J375" s="166">
        <v>1500</v>
      </c>
      <c r="K375" s="167" t="s">
        <v>465</v>
      </c>
      <c r="L375" s="10" t="s">
        <v>454</v>
      </c>
      <c r="W375" s="79">
        <v>1</v>
      </c>
    </row>
    <row r="376" spans="1:24" ht="45" customHeight="1" x14ac:dyDescent="0.5">
      <c r="B376" s="149">
        <v>375</v>
      </c>
      <c r="C376" s="8">
        <v>1</v>
      </c>
      <c r="D376" s="12">
        <v>1.9</v>
      </c>
      <c r="E376" s="13" t="s">
        <v>452</v>
      </c>
      <c r="F376" s="8" t="s">
        <v>466</v>
      </c>
      <c r="G376" s="759" t="s">
        <v>3271</v>
      </c>
      <c r="H376" s="76">
        <v>328</v>
      </c>
      <c r="I376" s="80" t="s">
        <v>1915</v>
      </c>
      <c r="J376" s="164">
        <v>39</v>
      </c>
      <c r="K376" s="169" t="s">
        <v>468</v>
      </c>
      <c r="L376" s="10" t="s">
        <v>454</v>
      </c>
      <c r="W376" s="79">
        <v>1</v>
      </c>
    </row>
    <row r="377" spans="1:24" ht="45" customHeight="1" x14ac:dyDescent="0.5">
      <c r="B377" s="149">
        <v>376</v>
      </c>
      <c r="C377" s="8">
        <v>1</v>
      </c>
      <c r="D377" s="12">
        <v>1.9</v>
      </c>
      <c r="E377" s="13" t="s">
        <v>452</v>
      </c>
      <c r="F377" s="8" t="s">
        <v>466</v>
      </c>
      <c r="G377" s="761"/>
      <c r="H377" s="76">
        <v>329</v>
      </c>
      <c r="I377" s="80" t="s">
        <v>1916</v>
      </c>
      <c r="J377" s="164">
        <v>40</v>
      </c>
      <c r="K377" s="169" t="s">
        <v>469</v>
      </c>
      <c r="L377" s="10" t="s">
        <v>454</v>
      </c>
      <c r="W377" s="79">
        <v>1</v>
      </c>
    </row>
    <row r="378" spans="1:24" ht="45" customHeight="1" x14ac:dyDescent="0.5">
      <c r="B378" s="149">
        <v>377</v>
      </c>
      <c r="G378" s="158" t="s">
        <v>3272</v>
      </c>
      <c r="H378" s="159"/>
      <c r="I378" s="159"/>
      <c r="J378" s="158"/>
      <c r="K378" s="158"/>
      <c r="M378" s="71"/>
      <c r="N378" s="71"/>
      <c r="O378" s="71"/>
      <c r="P378" s="71"/>
      <c r="Q378" s="72"/>
      <c r="R378" s="73"/>
      <c r="S378" s="74">
        <v>3</v>
      </c>
      <c r="T378" s="73" t="s">
        <v>1679</v>
      </c>
      <c r="U378" s="74"/>
      <c r="V378" s="73"/>
      <c r="W378" s="75">
        <f>SUM(W379:W384)</f>
        <v>6</v>
      </c>
      <c r="X378" s="73" t="s">
        <v>1681</v>
      </c>
    </row>
    <row r="379" spans="1:24" ht="45" customHeight="1" x14ac:dyDescent="0.5">
      <c r="B379" s="149">
        <v>378</v>
      </c>
      <c r="C379" s="8">
        <v>1</v>
      </c>
      <c r="D379" s="12">
        <v>1.9</v>
      </c>
      <c r="E379" s="14" t="s">
        <v>471</v>
      </c>
      <c r="F379" s="14" t="s">
        <v>472</v>
      </c>
      <c r="G379" s="755" t="s">
        <v>3273</v>
      </c>
      <c r="H379" s="174">
        <v>330</v>
      </c>
      <c r="I379" s="80" t="s">
        <v>1917</v>
      </c>
      <c r="J379" s="87">
        <v>16</v>
      </c>
      <c r="K379" s="168" t="s">
        <v>3274</v>
      </c>
      <c r="L379" s="10" t="s">
        <v>454</v>
      </c>
      <c r="W379" s="79">
        <v>1</v>
      </c>
    </row>
    <row r="380" spans="1:24" ht="45" customHeight="1" x14ac:dyDescent="0.5">
      <c r="B380" s="149">
        <v>379</v>
      </c>
      <c r="C380" s="8">
        <v>1</v>
      </c>
      <c r="D380" s="12">
        <v>1.9</v>
      </c>
      <c r="E380" s="14" t="s">
        <v>471</v>
      </c>
      <c r="F380" s="14" t="s">
        <v>472</v>
      </c>
      <c r="G380" s="757"/>
      <c r="H380" s="174">
        <v>331</v>
      </c>
      <c r="I380" s="80" t="s">
        <v>1918</v>
      </c>
      <c r="J380" s="87">
        <v>4</v>
      </c>
      <c r="K380" s="168" t="s">
        <v>474</v>
      </c>
      <c r="L380" s="10" t="s">
        <v>454</v>
      </c>
      <c r="W380" s="79">
        <v>1</v>
      </c>
    </row>
    <row r="381" spans="1:24" ht="45" customHeight="1" x14ac:dyDescent="0.5">
      <c r="B381" s="149">
        <v>380</v>
      </c>
      <c r="C381" s="8">
        <v>1</v>
      </c>
      <c r="D381" s="12">
        <v>1.9</v>
      </c>
      <c r="E381" s="14" t="s">
        <v>471</v>
      </c>
      <c r="F381" s="8" t="s">
        <v>475</v>
      </c>
      <c r="G381" s="750" t="s">
        <v>3275</v>
      </c>
      <c r="H381" s="86">
        <v>332</v>
      </c>
      <c r="I381" s="80" t="s">
        <v>1919</v>
      </c>
      <c r="J381" s="76">
        <v>4</v>
      </c>
      <c r="K381" s="169" t="s">
        <v>3276</v>
      </c>
      <c r="L381" s="10" t="s">
        <v>454</v>
      </c>
      <c r="W381" s="79">
        <v>1</v>
      </c>
    </row>
    <row r="382" spans="1:24" ht="45" customHeight="1" x14ac:dyDescent="0.5">
      <c r="B382" s="149">
        <v>381</v>
      </c>
      <c r="C382" s="8">
        <v>1</v>
      </c>
      <c r="D382" s="12">
        <v>1.9</v>
      </c>
      <c r="E382" s="14" t="s">
        <v>471</v>
      </c>
      <c r="F382" s="8" t="s">
        <v>475</v>
      </c>
      <c r="G382" s="752"/>
      <c r="H382" s="86">
        <v>333</v>
      </c>
      <c r="I382" s="80" t="s">
        <v>1920</v>
      </c>
      <c r="J382" s="76">
        <v>80</v>
      </c>
      <c r="K382" s="169" t="s">
        <v>477</v>
      </c>
      <c r="L382" s="10" t="s">
        <v>454</v>
      </c>
      <c r="W382" s="79">
        <v>1</v>
      </c>
    </row>
    <row r="383" spans="1:24" ht="45" customHeight="1" x14ac:dyDescent="0.5">
      <c r="B383" s="149">
        <v>382</v>
      </c>
      <c r="C383" s="8">
        <v>1</v>
      </c>
      <c r="D383" s="12">
        <v>1.9</v>
      </c>
      <c r="E383" s="14" t="s">
        <v>471</v>
      </c>
      <c r="F383" s="14" t="s">
        <v>478</v>
      </c>
      <c r="G383" s="765" t="s">
        <v>3277</v>
      </c>
      <c r="H383" s="174">
        <v>334</v>
      </c>
      <c r="I383" s="80" t="s">
        <v>1921</v>
      </c>
      <c r="J383" s="87">
        <v>4</v>
      </c>
      <c r="K383" s="168" t="s">
        <v>480</v>
      </c>
      <c r="L383" s="10" t="s">
        <v>454</v>
      </c>
      <c r="W383" s="79">
        <v>1</v>
      </c>
    </row>
    <row r="384" spans="1:24" ht="45" customHeight="1" x14ac:dyDescent="0.5">
      <c r="B384" s="149">
        <v>383</v>
      </c>
      <c r="C384" s="8">
        <v>1</v>
      </c>
      <c r="D384" s="12">
        <v>1.9</v>
      </c>
      <c r="E384" s="14" t="s">
        <v>471</v>
      </c>
      <c r="F384" s="14" t="s">
        <v>478</v>
      </c>
      <c r="G384" s="767"/>
      <c r="H384" s="174">
        <v>335</v>
      </c>
      <c r="I384" s="80" t="s">
        <v>1922</v>
      </c>
      <c r="J384" s="87">
        <v>15</v>
      </c>
      <c r="K384" s="168" t="s">
        <v>477</v>
      </c>
      <c r="L384" s="10" t="s">
        <v>454</v>
      </c>
      <c r="W384" s="79">
        <v>1</v>
      </c>
    </row>
    <row r="385" spans="1:24" ht="45" customHeight="1" x14ac:dyDescent="0.5">
      <c r="B385" s="149">
        <v>384</v>
      </c>
      <c r="G385" s="158" t="s">
        <v>3278</v>
      </c>
      <c r="H385" s="159"/>
      <c r="I385" s="159"/>
      <c r="J385" s="158"/>
      <c r="K385" s="158"/>
      <c r="M385" s="71"/>
      <c r="N385" s="71"/>
      <c r="O385" s="71"/>
      <c r="P385" s="71"/>
      <c r="Q385" s="72"/>
      <c r="R385" s="73"/>
      <c r="S385" s="74">
        <v>3</v>
      </c>
      <c r="T385" s="73" t="s">
        <v>1679</v>
      </c>
      <c r="U385" s="74"/>
      <c r="V385" s="73"/>
      <c r="W385" s="75">
        <f>SUM(W386:W393)</f>
        <v>8</v>
      </c>
      <c r="X385" s="73" t="s">
        <v>1681</v>
      </c>
    </row>
    <row r="386" spans="1:24" ht="45" customHeight="1" x14ac:dyDescent="0.5">
      <c r="B386" s="149">
        <v>385</v>
      </c>
      <c r="C386" s="8">
        <v>1</v>
      </c>
      <c r="D386" s="12">
        <v>1.9</v>
      </c>
      <c r="E386" s="13" t="s">
        <v>482</v>
      </c>
      <c r="F386" s="13" t="s">
        <v>483</v>
      </c>
      <c r="G386" s="753" t="s">
        <v>3279</v>
      </c>
      <c r="H386" s="175">
        <v>336</v>
      </c>
      <c r="I386" s="80" t="s">
        <v>1923</v>
      </c>
      <c r="J386" s="160">
        <v>40</v>
      </c>
      <c r="K386" s="167" t="s">
        <v>485</v>
      </c>
      <c r="L386" s="10" t="s">
        <v>454</v>
      </c>
      <c r="W386" s="79">
        <v>1</v>
      </c>
    </row>
    <row r="387" spans="1:24" ht="45" customHeight="1" x14ac:dyDescent="0.5">
      <c r="B387" s="149">
        <v>386</v>
      </c>
      <c r="C387" s="8">
        <v>1</v>
      </c>
      <c r="D387" s="12">
        <v>1.9</v>
      </c>
      <c r="E387" s="13" t="s">
        <v>482</v>
      </c>
      <c r="F387" s="13" t="s">
        <v>483</v>
      </c>
      <c r="G387" s="758"/>
      <c r="H387" s="175">
        <v>337</v>
      </c>
      <c r="I387" s="80" t="s">
        <v>1924</v>
      </c>
      <c r="J387" s="160">
        <v>4</v>
      </c>
      <c r="K387" s="167" t="s">
        <v>3280</v>
      </c>
      <c r="L387" s="10" t="s">
        <v>454</v>
      </c>
      <c r="W387" s="79">
        <v>1</v>
      </c>
    </row>
    <row r="388" spans="1:24" ht="45" customHeight="1" x14ac:dyDescent="0.5">
      <c r="B388" s="149">
        <v>387</v>
      </c>
      <c r="C388" s="8">
        <v>1</v>
      </c>
      <c r="D388" s="12">
        <v>1.9</v>
      </c>
      <c r="E388" s="13" t="s">
        <v>482</v>
      </c>
      <c r="F388" s="13" t="s">
        <v>483</v>
      </c>
      <c r="G388" s="754"/>
      <c r="H388" s="175">
        <v>338</v>
      </c>
      <c r="I388" s="80" t="s">
        <v>1925</v>
      </c>
      <c r="J388" s="160">
        <v>4</v>
      </c>
      <c r="K388" s="167" t="s">
        <v>486</v>
      </c>
      <c r="L388" s="10" t="s">
        <v>454</v>
      </c>
      <c r="W388" s="79">
        <v>1</v>
      </c>
    </row>
    <row r="389" spans="1:24" ht="45" customHeight="1" x14ac:dyDescent="0.5">
      <c r="B389" s="149">
        <v>388</v>
      </c>
      <c r="C389" s="8">
        <v>1</v>
      </c>
      <c r="D389" s="12">
        <v>1.9</v>
      </c>
      <c r="E389" s="13" t="s">
        <v>482</v>
      </c>
      <c r="F389" s="8" t="s">
        <v>487</v>
      </c>
      <c r="G389" s="750" t="s">
        <v>3281</v>
      </c>
      <c r="H389" s="86">
        <v>339</v>
      </c>
      <c r="I389" s="80" t="s">
        <v>1926</v>
      </c>
      <c r="J389" s="76">
        <v>8</v>
      </c>
      <c r="K389" s="169" t="s">
        <v>3282</v>
      </c>
      <c r="L389" s="10" t="s">
        <v>454</v>
      </c>
      <c r="W389" s="79">
        <v>1</v>
      </c>
    </row>
    <row r="390" spans="1:24" ht="45" customHeight="1" x14ac:dyDescent="0.5">
      <c r="B390" s="149">
        <v>389</v>
      </c>
      <c r="C390" s="8">
        <v>1</v>
      </c>
      <c r="D390" s="12">
        <v>1.9</v>
      </c>
      <c r="E390" s="13" t="s">
        <v>482</v>
      </c>
      <c r="F390" s="8" t="s">
        <v>487</v>
      </c>
      <c r="G390" s="752"/>
      <c r="H390" s="86">
        <v>340</v>
      </c>
      <c r="I390" s="80" t="s">
        <v>1927</v>
      </c>
      <c r="J390" s="76">
        <v>8</v>
      </c>
      <c r="K390" s="176" t="s">
        <v>3283</v>
      </c>
      <c r="L390" s="10" t="s">
        <v>454</v>
      </c>
      <c r="W390" s="79">
        <v>1</v>
      </c>
    </row>
    <row r="391" spans="1:24" ht="45" customHeight="1" x14ac:dyDescent="0.5">
      <c r="B391" s="149">
        <v>390</v>
      </c>
      <c r="C391" s="8">
        <v>1</v>
      </c>
      <c r="D391" s="12">
        <v>1.9</v>
      </c>
      <c r="E391" s="13" t="s">
        <v>482</v>
      </c>
      <c r="F391" s="13" t="s">
        <v>489</v>
      </c>
      <c r="G391" s="762" t="s">
        <v>3284</v>
      </c>
      <c r="H391" s="175">
        <v>341</v>
      </c>
      <c r="I391" s="80" t="s">
        <v>1928</v>
      </c>
      <c r="J391" s="160">
        <v>40</v>
      </c>
      <c r="K391" s="177" t="s">
        <v>3285</v>
      </c>
      <c r="L391" s="10" t="s">
        <v>454</v>
      </c>
      <c r="W391" s="79">
        <v>1</v>
      </c>
    </row>
    <row r="392" spans="1:24" ht="45" customHeight="1" x14ac:dyDescent="0.5">
      <c r="B392" s="149">
        <v>391</v>
      </c>
      <c r="C392" s="8">
        <v>1</v>
      </c>
      <c r="D392" s="12">
        <v>1.9</v>
      </c>
      <c r="E392" s="13" t="s">
        <v>482</v>
      </c>
      <c r="F392" s="13" t="s">
        <v>489</v>
      </c>
      <c r="G392" s="763"/>
      <c r="H392" s="175">
        <v>342</v>
      </c>
      <c r="I392" s="80" t="s">
        <v>1929</v>
      </c>
      <c r="J392" s="160">
        <v>40</v>
      </c>
      <c r="K392" s="177" t="s">
        <v>3286</v>
      </c>
      <c r="L392" s="10" t="s">
        <v>454</v>
      </c>
      <c r="W392" s="79">
        <v>1</v>
      </c>
    </row>
    <row r="393" spans="1:24" ht="45" customHeight="1" x14ac:dyDescent="0.5">
      <c r="B393" s="149">
        <v>392</v>
      </c>
      <c r="C393" s="8">
        <v>1</v>
      </c>
      <c r="D393" s="12">
        <v>1.9</v>
      </c>
      <c r="E393" s="13" t="s">
        <v>482</v>
      </c>
      <c r="F393" s="13" t="s">
        <v>489</v>
      </c>
      <c r="G393" s="764"/>
      <c r="H393" s="175">
        <v>343</v>
      </c>
      <c r="I393" s="80" t="s">
        <v>1930</v>
      </c>
      <c r="J393" s="172">
        <v>1</v>
      </c>
      <c r="K393" s="167" t="s">
        <v>3287</v>
      </c>
      <c r="L393" s="10" t="s">
        <v>454</v>
      </c>
      <c r="W393" s="79">
        <v>1</v>
      </c>
    </row>
    <row r="394" spans="1:24" ht="45" customHeight="1" x14ac:dyDescent="0.5">
      <c r="B394" s="149"/>
      <c r="G394" s="158" t="s">
        <v>3288</v>
      </c>
      <c r="H394" s="159"/>
      <c r="I394" s="159"/>
      <c r="J394" s="158"/>
      <c r="K394" s="158"/>
      <c r="M394" s="71"/>
      <c r="N394" s="71"/>
      <c r="O394" s="71"/>
      <c r="P394" s="71"/>
      <c r="Q394" s="72"/>
      <c r="R394" s="73"/>
      <c r="S394" s="74">
        <v>3</v>
      </c>
      <c r="T394" s="73" t="s">
        <v>1679</v>
      </c>
      <c r="U394" s="74"/>
      <c r="V394" s="73"/>
      <c r="W394" s="75">
        <f>SUM(W395:W399)</f>
        <v>5</v>
      </c>
      <c r="X394" s="73" t="s">
        <v>1681</v>
      </c>
    </row>
    <row r="395" spans="1:24" ht="45" customHeight="1" x14ac:dyDescent="0.5">
      <c r="A395" s="171"/>
      <c r="B395" s="149"/>
      <c r="C395" s="8" t="s">
        <v>3289</v>
      </c>
      <c r="D395" s="12">
        <v>1.9</v>
      </c>
      <c r="E395" s="14" t="s">
        <v>492</v>
      </c>
      <c r="F395" s="14" t="s">
        <v>493</v>
      </c>
      <c r="G395" s="168" t="s">
        <v>3290</v>
      </c>
      <c r="H395" s="174">
        <v>344</v>
      </c>
      <c r="I395" s="80" t="s">
        <v>1931</v>
      </c>
      <c r="J395" s="87">
        <v>1</v>
      </c>
      <c r="K395" s="168" t="s">
        <v>494</v>
      </c>
      <c r="L395" s="10" t="s">
        <v>495</v>
      </c>
      <c r="W395" s="79">
        <v>1</v>
      </c>
    </row>
    <row r="396" spans="1:24" ht="45" customHeight="1" x14ac:dyDescent="0.5">
      <c r="B396" s="149"/>
      <c r="C396" s="8">
        <v>1</v>
      </c>
      <c r="D396" s="12">
        <v>1.9</v>
      </c>
      <c r="E396" s="14" t="s">
        <v>492</v>
      </c>
      <c r="F396" s="8" t="s">
        <v>496</v>
      </c>
      <c r="G396" s="759" t="s">
        <v>3291</v>
      </c>
      <c r="H396" s="86">
        <v>345</v>
      </c>
      <c r="I396" s="80" t="s">
        <v>1932</v>
      </c>
      <c r="J396" s="76">
        <v>40</v>
      </c>
      <c r="K396" s="169" t="s">
        <v>498</v>
      </c>
      <c r="L396" s="10" t="s">
        <v>495</v>
      </c>
      <c r="W396" s="79">
        <v>1</v>
      </c>
    </row>
    <row r="397" spans="1:24" ht="45" customHeight="1" x14ac:dyDescent="0.5">
      <c r="B397" s="149"/>
      <c r="C397" s="8">
        <v>1</v>
      </c>
      <c r="D397" s="12">
        <v>1.9</v>
      </c>
      <c r="E397" s="14" t="s">
        <v>492</v>
      </c>
      <c r="F397" s="8" t="s">
        <v>496</v>
      </c>
      <c r="G397" s="760"/>
      <c r="H397" s="86">
        <v>346</v>
      </c>
      <c r="I397" s="80" t="s">
        <v>1933</v>
      </c>
      <c r="J397" s="76">
        <v>576</v>
      </c>
      <c r="K397" s="169" t="s">
        <v>3292</v>
      </c>
      <c r="L397" s="10" t="s">
        <v>495</v>
      </c>
      <c r="W397" s="79">
        <v>1</v>
      </c>
    </row>
    <row r="398" spans="1:24" ht="45" customHeight="1" x14ac:dyDescent="0.5">
      <c r="B398" s="149"/>
      <c r="C398" s="8">
        <v>1</v>
      </c>
      <c r="D398" s="12">
        <v>1.9</v>
      </c>
      <c r="E398" s="14" t="s">
        <v>492</v>
      </c>
      <c r="F398" s="8" t="s">
        <v>496</v>
      </c>
      <c r="G398" s="761"/>
      <c r="H398" s="86">
        <v>347</v>
      </c>
      <c r="I398" s="80" t="s">
        <v>1934</v>
      </c>
      <c r="J398" s="76">
        <v>60</v>
      </c>
      <c r="K398" s="169" t="s">
        <v>3293</v>
      </c>
      <c r="L398" s="10" t="s">
        <v>495</v>
      </c>
      <c r="W398" s="79">
        <v>1</v>
      </c>
    </row>
    <row r="399" spans="1:24" ht="64.95" customHeight="1" x14ac:dyDescent="0.5">
      <c r="B399" s="149"/>
      <c r="C399" s="8">
        <v>1</v>
      </c>
      <c r="D399" s="12">
        <v>1.9</v>
      </c>
      <c r="E399" s="14" t="s">
        <v>492</v>
      </c>
      <c r="F399" s="14" t="s">
        <v>499</v>
      </c>
      <c r="G399" s="168" t="s">
        <v>3294</v>
      </c>
      <c r="H399" s="174">
        <v>348</v>
      </c>
      <c r="I399" s="80" t="s">
        <v>1935</v>
      </c>
      <c r="J399" s="91">
        <v>0.5</v>
      </c>
      <c r="K399" s="168" t="s">
        <v>501</v>
      </c>
      <c r="L399" s="10" t="s">
        <v>495</v>
      </c>
      <c r="W399" s="79">
        <v>1</v>
      </c>
    </row>
    <row r="400" spans="1:24" ht="45" customHeight="1" x14ac:dyDescent="0.5">
      <c r="B400" s="149">
        <v>393</v>
      </c>
      <c r="G400" s="154" t="s">
        <v>3295</v>
      </c>
      <c r="H400" s="155"/>
      <c r="I400" s="155"/>
      <c r="J400" s="155"/>
      <c r="K400" s="173"/>
      <c r="M400" s="67"/>
      <c r="N400" s="67"/>
      <c r="O400" s="67"/>
      <c r="P400" s="67"/>
      <c r="Q400" s="68">
        <v>5</v>
      </c>
      <c r="R400" s="69" t="s">
        <v>1678</v>
      </c>
      <c r="S400" s="81">
        <f>SUM(S401:S483)</f>
        <v>30</v>
      </c>
      <c r="T400" s="69" t="s">
        <v>1679</v>
      </c>
      <c r="U400" s="70">
        <v>9</v>
      </c>
      <c r="V400" s="69" t="s">
        <v>1680</v>
      </c>
      <c r="W400" s="81">
        <f>SUM(W401:W483)/2</f>
        <v>78</v>
      </c>
      <c r="X400" s="69" t="s">
        <v>1681</v>
      </c>
    </row>
    <row r="401" spans="2:24" ht="45" customHeight="1" x14ac:dyDescent="0.5">
      <c r="B401" s="149">
        <v>394</v>
      </c>
      <c r="G401" s="158" t="s">
        <v>3296</v>
      </c>
      <c r="H401" s="159"/>
      <c r="I401" s="159"/>
      <c r="J401" s="158"/>
      <c r="K401" s="158"/>
      <c r="M401" s="71"/>
      <c r="N401" s="71"/>
      <c r="O401" s="71"/>
      <c r="P401" s="71"/>
      <c r="Q401" s="72"/>
      <c r="R401" s="73"/>
      <c r="S401" s="74">
        <v>2</v>
      </c>
      <c r="T401" s="73" t="s">
        <v>1679</v>
      </c>
      <c r="U401" s="74"/>
      <c r="V401" s="73"/>
      <c r="W401" s="75">
        <f>SUM(W402:W408)</f>
        <v>7</v>
      </c>
      <c r="X401" s="73" t="s">
        <v>1681</v>
      </c>
    </row>
    <row r="402" spans="2:24" ht="45" customHeight="1" x14ac:dyDescent="0.5">
      <c r="B402" s="149">
        <v>395</v>
      </c>
      <c r="C402" s="8">
        <v>1</v>
      </c>
      <c r="D402" s="15" t="s">
        <v>504</v>
      </c>
      <c r="E402" s="13" t="s">
        <v>505</v>
      </c>
      <c r="F402" s="13" t="s">
        <v>506</v>
      </c>
      <c r="G402" s="762" t="s">
        <v>3297</v>
      </c>
      <c r="H402" s="160">
        <v>349</v>
      </c>
      <c r="I402" s="80" t="s">
        <v>1936</v>
      </c>
      <c r="J402" s="160">
        <v>40</v>
      </c>
      <c r="K402" s="167" t="s">
        <v>508</v>
      </c>
      <c r="L402" s="10" t="s">
        <v>509</v>
      </c>
      <c r="W402" s="79">
        <v>1</v>
      </c>
    </row>
    <row r="403" spans="2:24" ht="45" customHeight="1" x14ac:dyDescent="0.5">
      <c r="B403" s="149">
        <v>396</v>
      </c>
      <c r="C403" s="8">
        <v>1</v>
      </c>
      <c r="D403" s="15" t="s">
        <v>504</v>
      </c>
      <c r="E403" s="13" t="s">
        <v>505</v>
      </c>
      <c r="F403" s="13" t="s">
        <v>506</v>
      </c>
      <c r="G403" s="763"/>
      <c r="H403" s="160">
        <v>350</v>
      </c>
      <c r="I403" s="80" t="s">
        <v>1937</v>
      </c>
      <c r="J403" s="160">
        <v>1</v>
      </c>
      <c r="K403" s="167" t="s">
        <v>510</v>
      </c>
      <c r="L403" s="10" t="s">
        <v>509</v>
      </c>
      <c r="W403" s="79">
        <v>1</v>
      </c>
    </row>
    <row r="404" spans="2:24" ht="45" customHeight="1" x14ac:dyDescent="0.5">
      <c r="B404" s="149">
        <v>397</v>
      </c>
      <c r="C404" s="8">
        <v>1</v>
      </c>
      <c r="D404" s="15" t="s">
        <v>504</v>
      </c>
      <c r="E404" s="13" t="s">
        <v>505</v>
      </c>
      <c r="F404" s="13" t="s">
        <v>506</v>
      </c>
      <c r="G404" s="763"/>
      <c r="H404" s="160">
        <v>351</v>
      </c>
      <c r="I404" s="80" t="s">
        <v>1938</v>
      </c>
      <c r="J404" s="160">
        <v>40</v>
      </c>
      <c r="K404" s="167" t="s">
        <v>511</v>
      </c>
      <c r="L404" s="10" t="s">
        <v>509</v>
      </c>
      <c r="W404" s="79">
        <v>1</v>
      </c>
    </row>
    <row r="405" spans="2:24" ht="45" customHeight="1" x14ac:dyDescent="0.5">
      <c r="B405" s="149">
        <v>398</v>
      </c>
      <c r="C405" s="8">
        <v>1</v>
      </c>
      <c r="D405" s="15" t="s">
        <v>504</v>
      </c>
      <c r="E405" s="13" t="s">
        <v>505</v>
      </c>
      <c r="F405" s="13" t="s">
        <v>506</v>
      </c>
      <c r="G405" s="763"/>
      <c r="H405" s="160">
        <v>352</v>
      </c>
      <c r="I405" s="80" t="s">
        <v>1939</v>
      </c>
      <c r="J405" s="160">
        <v>1</v>
      </c>
      <c r="K405" s="167" t="s">
        <v>512</v>
      </c>
      <c r="L405" s="10" t="s">
        <v>509</v>
      </c>
      <c r="W405" s="79">
        <v>1</v>
      </c>
    </row>
    <row r="406" spans="2:24" ht="45" customHeight="1" x14ac:dyDescent="0.5">
      <c r="B406" s="149">
        <v>399</v>
      </c>
      <c r="C406" s="8">
        <v>1</v>
      </c>
      <c r="D406" s="15" t="s">
        <v>504</v>
      </c>
      <c r="E406" s="13" t="s">
        <v>505</v>
      </c>
      <c r="F406" s="13" t="s">
        <v>506</v>
      </c>
      <c r="G406" s="764"/>
      <c r="H406" s="160">
        <v>353</v>
      </c>
      <c r="I406" s="80" t="s">
        <v>1940</v>
      </c>
      <c r="J406" s="160">
        <v>40</v>
      </c>
      <c r="K406" s="167" t="s">
        <v>513</v>
      </c>
      <c r="L406" s="10" t="s">
        <v>509</v>
      </c>
      <c r="W406" s="79">
        <v>1</v>
      </c>
    </row>
    <row r="407" spans="2:24" ht="45" customHeight="1" x14ac:dyDescent="0.5">
      <c r="B407" s="149">
        <v>400</v>
      </c>
      <c r="C407" s="8">
        <v>1</v>
      </c>
      <c r="D407" s="15" t="s">
        <v>504</v>
      </c>
      <c r="E407" s="13" t="s">
        <v>505</v>
      </c>
      <c r="F407" s="8" t="s">
        <v>514</v>
      </c>
      <c r="G407" s="759" t="s">
        <v>3298</v>
      </c>
      <c r="H407" s="76">
        <v>354</v>
      </c>
      <c r="I407" s="80" t="s">
        <v>1941</v>
      </c>
      <c r="J407" s="76">
        <v>20</v>
      </c>
      <c r="K407" s="169" t="s">
        <v>516</v>
      </c>
      <c r="L407" s="10" t="s">
        <v>509</v>
      </c>
      <c r="W407" s="79">
        <v>1</v>
      </c>
    </row>
    <row r="408" spans="2:24" ht="45" customHeight="1" x14ac:dyDescent="0.5">
      <c r="B408" s="149">
        <v>401</v>
      </c>
      <c r="C408" s="8">
        <v>1</v>
      </c>
      <c r="D408" s="15" t="s">
        <v>504</v>
      </c>
      <c r="E408" s="13" t="s">
        <v>505</v>
      </c>
      <c r="F408" s="8" t="s">
        <v>514</v>
      </c>
      <c r="G408" s="761"/>
      <c r="H408" s="76">
        <v>355</v>
      </c>
      <c r="I408" s="80" t="s">
        <v>1942</v>
      </c>
      <c r="J408" s="76">
        <v>40</v>
      </c>
      <c r="K408" s="169" t="s">
        <v>517</v>
      </c>
      <c r="L408" s="10" t="s">
        <v>509</v>
      </c>
      <c r="W408" s="79">
        <v>1</v>
      </c>
    </row>
    <row r="409" spans="2:24" ht="45" customHeight="1" x14ac:dyDescent="0.5">
      <c r="B409" s="149">
        <v>402</v>
      </c>
      <c r="G409" s="158" t="s">
        <v>3299</v>
      </c>
      <c r="H409" s="159"/>
      <c r="I409" s="159"/>
      <c r="J409" s="158"/>
      <c r="K409" s="158"/>
      <c r="M409" s="71"/>
      <c r="N409" s="71"/>
      <c r="O409" s="71"/>
      <c r="P409" s="71"/>
      <c r="Q409" s="72"/>
      <c r="R409" s="73"/>
      <c r="S409" s="74">
        <v>6</v>
      </c>
      <c r="T409" s="73" t="s">
        <v>1679</v>
      </c>
      <c r="U409" s="74"/>
      <c r="V409" s="73"/>
      <c r="W409" s="75">
        <f>SUM(W410:W422)</f>
        <v>13</v>
      </c>
      <c r="X409" s="73" t="s">
        <v>1681</v>
      </c>
    </row>
    <row r="410" spans="2:24" ht="45" customHeight="1" x14ac:dyDescent="0.5">
      <c r="B410" s="149">
        <v>403</v>
      </c>
      <c r="C410" s="8">
        <v>1</v>
      </c>
      <c r="D410" s="15" t="s">
        <v>504</v>
      </c>
      <c r="E410" s="14" t="s">
        <v>519</v>
      </c>
      <c r="F410" s="14" t="s">
        <v>520</v>
      </c>
      <c r="G410" s="168" t="s">
        <v>3300</v>
      </c>
      <c r="H410" s="87">
        <v>356</v>
      </c>
      <c r="I410" s="80" t="s">
        <v>1943</v>
      </c>
      <c r="J410" s="165">
        <v>80</v>
      </c>
      <c r="K410" s="168" t="s">
        <v>522</v>
      </c>
      <c r="L410" s="10" t="s">
        <v>509</v>
      </c>
      <c r="W410" s="79">
        <v>1</v>
      </c>
    </row>
    <row r="411" spans="2:24" ht="45" customHeight="1" x14ac:dyDescent="0.5">
      <c r="B411" s="149">
        <v>404</v>
      </c>
      <c r="C411" s="8">
        <v>1</v>
      </c>
      <c r="D411" s="15" t="s">
        <v>504</v>
      </c>
      <c r="E411" s="14" t="s">
        <v>519</v>
      </c>
      <c r="F411" s="8" t="s">
        <v>523</v>
      </c>
      <c r="G411" s="169" t="s">
        <v>3301</v>
      </c>
      <c r="H411" s="76">
        <v>357</v>
      </c>
      <c r="I411" s="80" t="s">
        <v>1944</v>
      </c>
      <c r="J411" s="164">
        <v>80</v>
      </c>
      <c r="K411" s="169" t="s">
        <v>525</v>
      </c>
      <c r="L411" s="10" t="s">
        <v>509</v>
      </c>
      <c r="W411" s="79">
        <v>1</v>
      </c>
    </row>
    <row r="412" spans="2:24" ht="45" customHeight="1" x14ac:dyDescent="0.5">
      <c r="B412" s="149">
        <v>405</v>
      </c>
      <c r="C412" s="8">
        <v>1</v>
      </c>
      <c r="D412" s="15" t="s">
        <v>504</v>
      </c>
      <c r="E412" s="14" t="s">
        <v>519</v>
      </c>
      <c r="F412" s="14" t="s">
        <v>526</v>
      </c>
      <c r="G412" s="765" t="s">
        <v>3302</v>
      </c>
      <c r="H412" s="87">
        <v>358</v>
      </c>
      <c r="I412" s="80" t="s">
        <v>1945</v>
      </c>
      <c r="J412" s="165">
        <v>80</v>
      </c>
      <c r="K412" s="168" t="s">
        <v>528</v>
      </c>
      <c r="L412" s="10" t="s">
        <v>509</v>
      </c>
      <c r="W412" s="79">
        <v>1</v>
      </c>
    </row>
    <row r="413" spans="2:24" ht="45" customHeight="1" x14ac:dyDescent="0.5">
      <c r="B413" s="149">
        <v>406</v>
      </c>
      <c r="C413" s="8">
        <v>1</v>
      </c>
      <c r="D413" s="15" t="s">
        <v>504</v>
      </c>
      <c r="E413" s="14" t="s">
        <v>519</v>
      </c>
      <c r="F413" s="14" t="s">
        <v>526</v>
      </c>
      <c r="G413" s="767"/>
      <c r="H413" s="87">
        <v>359</v>
      </c>
      <c r="I413" s="80" t="s">
        <v>1946</v>
      </c>
      <c r="J413" s="165">
        <v>80</v>
      </c>
      <c r="K413" s="168" t="s">
        <v>529</v>
      </c>
      <c r="L413" s="10" t="s">
        <v>509</v>
      </c>
      <c r="W413" s="79">
        <v>1</v>
      </c>
    </row>
    <row r="414" spans="2:24" ht="45" customHeight="1" x14ac:dyDescent="0.5">
      <c r="B414" s="149">
        <v>407</v>
      </c>
      <c r="C414" s="8">
        <v>1</v>
      </c>
      <c r="D414" s="15" t="s">
        <v>504</v>
      </c>
      <c r="E414" s="14" t="s">
        <v>519</v>
      </c>
      <c r="F414" s="8" t="s">
        <v>530</v>
      </c>
      <c r="G414" s="169" t="s">
        <v>3303</v>
      </c>
      <c r="H414" s="76">
        <v>360</v>
      </c>
      <c r="I414" s="80" t="s">
        <v>1947</v>
      </c>
      <c r="J414" s="164">
        <v>5600</v>
      </c>
      <c r="K414" s="169" t="s">
        <v>532</v>
      </c>
      <c r="L414" s="10" t="s">
        <v>509</v>
      </c>
      <c r="W414" s="79">
        <v>1</v>
      </c>
    </row>
    <row r="415" spans="2:24" ht="45" customHeight="1" x14ac:dyDescent="0.5">
      <c r="B415" s="149">
        <v>408</v>
      </c>
      <c r="C415" s="8">
        <v>1</v>
      </c>
      <c r="D415" s="15" t="s">
        <v>504</v>
      </c>
      <c r="E415" s="14" t="s">
        <v>519</v>
      </c>
      <c r="F415" s="14" t="s">
        <v>533</v>
      </c>
      <c r="G415" s="765" t="s">
        <v>3304</v>
      </c>
      <c r="H415" s="87">
        <v>361</v>
      </c>
      <c r="I415" s="80" t="s">
        <v>1948</v>
      </c>
      <c r="J415" s="165">
        <v>9000</v>
      </c>
      <c r="K415" s="168" t="s">
        <v>535</v>
      </c>
      <c r="L415" s="10" t="s">
        <v>509</v>
      </c>
      <c r="W415" s="79">
        <v>1</v>
      </c>
    </row>
    <row r="416" spans="2:24" ht="45" customHeight="1" x14ac:dyDescent="0.5">
      <c r="B416" s="149">
        <v>409</v>
      </c>
      <c r="C416" s="8">
        <v>1</v>
      </c>
      <c r="D416" s="15" t="s">
        <v>504</v>
      </c>
      <c r="E416" s="14" t="s">
        <v>519</v>
      </c>
      <c r="F416" s="14" t="s">
        <v>533</v>
      </c>
      <c r="G416" s="766"/>
      <c r="H416" s="87">
        <v>362</v>
      </c>
      <c r="I416" s="80" t="s">
        <v>1949</v>
      </c>
      <c r="J416" s="165">
        <v>1000</v>
      </c>
      <c r="K416" s="168" t="s">
        <v>536</v>
      </c>
      <c r="L416" s="10" t="s">
        <v>509</v>
      </c>
      <c r="W416" s="79">
        <v>1</v>
      </c>
    </row>
    <row r="417" spans="2:24" ht="45" customHeight="1" x14ac:dyDescent="0.5">
      <c r="B417" s="149">
        <v>410</v>
      </c>
      <c r="C417" s="8">
        <v>1</v>
      </c>
      <c r="D417" s="15" t="s">
        <v>504</v>
      </c>
      <c r="E417" s="14" t="s">
        <v>519</v>
      </c>
      <c r="F417" s="14" t="s">
        <v>533</v>
      </c>
      <c r="G417" s="766"/>
      <c r="H417" s="87">
        <v>363</v>
      </c>
      <c r="I417" s="80" t="s">
        <v>1950</v>
      </c>
      <c r="J417" s="165">
        <v>500</v>
      </c>
      <c r="K417" s="168" t="s">
        <v>537</v>
      </c>
      <c r="L417" s="10" t="s">
        <v>509</v>
      </c>
      <c r="W417" s="79">
        <v>1</v>
      </c>
    </row>
    <row r="418" spans="2:24" ht="45" customHeight="1" x14ac:dyDescent="0.5">
      <c r="B418" s="149">
        <v>411</v>
      </c>
      <c r="C418" s="8">
        <v>1</v>
      </c>
      <c r="D418" s="15" t="s">
        <v>504</v>
      </c>
      <c r="E418" s="14" t="s">
        <v>519</v>
      </c>
      <c r="F418" s="14" t="s">
        <v>533</v>
      </c>
      <c r="G418" s="766"/>
      <c r="H418" s="87">
        <v>364</v>
      </c>
      <c r="I418" s="80" t="s">
        <v>1951</v>
      </c>
      <c r="J418" s="165">
        <v>8</v>
      </c>
      <c r="K418" s="168" t="s">
        <v>538</v>
      </c>
      <c r="L418" s="10" t="s">
        <v>509</v>
      </c>
      <c r="W418" s="79">
        <v>1</v>
      </c>
    </row>
    <row r="419" spans="2:24" ht="45" customHeight="1" x14ac:dyDescent="0.5">
      <c r="B419" s="149">
        <v>412</v>
      </c>
      <c r="C419" s="8">
        <v>1</v>
      </c>
      <c r="D419" s="15" t="s">
        <v>504</v>
      </c>
      <c r="E419" s="14" t="s">
        <v>519</v>
      </c>
      <c r="F419" s="14" t="s">
        <v>533</v>
      </c>
      <c r="G419" s="766"/>
      <c r="H419" s="87">
        <v>365</v>
      </c>
      <c r="I419" s="80" t="s">
        <v>1952</v>
      </c>
      <c r="J419" s="165">
        <v>10000</v>
      </c>
      <c r="K419" s="168" t="s">
        <v>539</v>
      </c>
      <c r="L419" s="10" t="s">
        <v>509</v>
      </c>
      <c r="W419" s="79">
        <v>1</v>
      </c>
    </row>
    <row r="420" spans="2:24" ht="45" customHeight="1" x14ac:dyDescent="0.5">
      <c r="B420" s="149">
        <v>413</v>
      </c>
      <c r="C420" s="8">
        <v>1</v>
      </c>
      <c r="D420" s="15" t="s">
        <v>504</v>
      </c>
      <c r="E420" s="14" t="s">
        <v>519</v>
      </c>
      <c r="F420" s="14" t="s">
        <v>533</v>
      </c>
      <c r="G420" s="766"/>
      <c r="H420" s="87">
        <v>366</v>
      </c>
      <c r="I420" s="80" t="s">
        <v>1953</v>
      </c>
      <c r="J420" s="165">
        <v>1</v>
      </c>
      <c r="K420" s="168" t="s">
        <v>540</v>
      </c>
      <c r="L420" s="10" t="s">
        <v>509</v>
      </c>
      <c r="W420" s="79">
        <v>1</v>
      </c>
    </row>
    <row r="421" spans="2:24" ht="45" customHeight="1" x14ac:dyDescent="0.5">
      <c r="B421" s="149">
        <v>414</v>
      </c>
      <c r="C421" s="8">
        <v>1</v>
      </c>
      <c r="D421" s="15" t="s">
        <v>504</v>
      </c>
      <c r="E421" s="14" t="s">
        <v>519</v>
      </c>
      <c r="F421" s="14" t="s">
        <v>533</v>
      </c>
      <c r="G421" s="767"/>
      <c r="H421" s="87">
        <v>367</v>
      </c>
      <c r="I421" s="80" t="s">
        <v>1954</v>
      </c>
      <c r="J421" s="165">
        <v>3600</v>
      </c>
      <c r="K421" s="168" t="s">
        <v>3305</v>
      </c>
      <c r="L421" s="10" t="s">
        <v>509</v>
      </c>
      <c r="W421" s="79">
        <v>1</v>
      </c>
    </row>
    <row r="422" spans="2:24" ht="45" customHeight="1" x14ac:dyDescent="0.5">
      <c r="B422" s="149">
        <v>415</v>
      </c>
      <c r="C422" s="8">
        <v>1</v>
      </c>
      <c r="D422" s="15" t="s">
        <v>504</v>
      </c>
      <c r="E422" s="14" t="s">
        <v>519</v>
      </c>
      <c r="F422" s="8" t="s">
        <v>541</v>
      </c>
      <c r="G422" s="169" t="s">
        <v>3306</v>
      </c>
      <c r="H422" s="76">
        <v>368</v>
      </c>
      <c r="I422" s="80" t="s">
        <v>1955</v>
      </c>
      <c r="J422" s="164">
        <v>1</v>
      </c>
      <c r="K422" s="169" t="s">
        <v>543</v>
      </c>
      <c r="L422" s="10" t="s">
        <v>509</v>
      </c>
      <c r="W422" s="79">
        <v>1</v>
      </c>
    </row>
    <row r="423" spans="2:24" ht="45" customHeight="1" x14ac:dyDescent="0.5">
      <c r="B423" s="149">
        <v>416</v>
      </c>
      <c r="G423" s="158" t="s">
        <v>3307</v>
      </c>
      <c r="H423" s="159"/>
      <c r="I423" s="159"/>
      <c r="J423" s="158"/>
      <c r="K423" s="158"/>
      <c r="M423" s="71"/>
      <c r="N423" s="71"/>
      <c r="O423" s="71"/>
      <c r="P423" s="71"/>
      <c r="Q423" s="72"/>
      <c r="R423" s="73"/>
      <c r="S423" s="74">
        <v>6</v>
      </c>
      <c r="T423" s="73" t="s">
        <v>1679</v>
      </c>
      <c r="U423" s="74"/>
      <c r="V423" s="73"/>
      <c r="W423" s="75">
        <f>SUM(W424:W438)</f>
        <v>15</v>
      </c>
      <c r="X423" s="73" t="s">
        <v>1681</v>
      </c>
    </row>
    <row r="424" spans="2:24" ht="45" customHeight="1" x14ac:dyDescent="0.5">
      <c r="B424" s="149">
        <v>417</v>
      </c>
      <c r="C424" s="8">
        <v>1</v>
      </c>
      <c r="D424" s="15" t="s">
        <v>504</v>
      </c>
      <c r="E424" s="13" t="s">
        <v>545</v>
      </c>
      <c r="F424" s="13" t="s">
        <v>546</v>
      </c>
      <c r="G424" s="167" t="s">
        <v>3308</v>
      </c>
      <c r="H424" s="160">
        <v>369</v>
      </c>
      <c r="I424" s="80" t="s">
        <v>1956</v>
      </c>
      <c r="J424" s="166">
        <v>50</v>
      </c>
      <c r="K424" s="167" t="s">
        <v>548</v>
      </c>
      <c r="L424" s="10" t="s">
        <v>509</v>
      </c>
      <c r="W424" s="79">
        <v>1</v>
      </c>
    </row>
    <row r="425" spans="2:24" ht="45" customHeight="1" x14ac:dyDescent="0.5">
      <c r="B425" s="149">
        <v>418</v>
      </c>
      <c r="C425" s="8">
        <v>1</v>
      </c>
      <c r="D425" s="15" t="s">
        <v>504</v>
      </c>
      <c r="E425" s="13" t="s">
        <v>545</v>
      </c>
      <c r="F425" s="8" t="s">
        <v>549</v>
      </c>
      <c r="G425" s="759" t="s">
        <v>3309</v>
      </c>
      <c r="H425" s="76">
        <v>370</v>
      </c>
      <c r="I425" s="80" t="s">
        <v>1957</v>
      </c>
      <c r="J425" s="164">
        <v>240</v>
      </c>
      <c r="K425" s="169" t="s">
        <v>551</v>
      </c>
      <c r="L425" s="10" t="s">
        <v>509</v>
      </c>
      <c r="W425" s="79">
        <v>1</v>
      </c>
    </row>
    <row r="426" spans="2:24" ht="45" customHeight="1" x14ac:dyDescent="0.5">
      <c r="B426" s="149">
        <v>419</v>
      </c>
      <c r="C426" s="8">
        <v>1</v>
      </c>
      <c r="D426" s="15" t="s">
        <v>504</v>
      </c>
      <c r="E426" s="13" t="s">
        <v>545</v>
      </c>
      <c r="F426" s="8" t="s">
        <v>549</v>
      </c>
      <c r="G426" s="760"/>
      <c r="H426" s="76">
        <v>371</v>
      </c>
      <c r="I426" s="80" t="s">
        <v>1958</v>
      </c>
      <c r="J426" s="164">
        <v>60</v>
      </c>
      <c r="K426" s="169" t="s">
        <v>552</v>
      </c>
      <c r="L426" s="10" t="s">
        <v>509</v>
      </c>
      <c r="W426" s="79">
        <v>1</v>
      </c>
    </row>
    <row r="427" spans="2:24" ht="45" customHeight="1" x14ac:dyDescent="0.5">
      <c r="B427" s="149">
        <v>420</v>
      </c>
      <c r="C427" s="8">
        <v>1</v>
      </c>
      <c r="D427" s="15" t="s">
        <v>504</v>
      </c>
      <c r="E427" s="13" t="s">
        <v>545</v>
      </c>
      <c r="F427" s="8" t="s">
        <v>549</v>
      </c>
      <c r="G427" s="760"/>
      <c r="H427" s="76">
        <v>372</v>
      </c>
      <c r="I427" s="80" t="s">
        <v>1959</v>
      </c>
      <c r="J427" s="164">
        <v>10000</v>
      </c>
      <c r="K427" s="169" t="s">
        <v>553</v>
      </c>
      <c r="L427" s="10" t="s">
        <v>509</v>
      </c>
      <c r="W427" s="79">
        <v>1</v>
      </c>
    </row>
    <row r="428" spans="2:24" ht="45" customHeight="1" x14ac:dyDescent="0.5">
      <c r="B428" s="149">
        <v>421</v>
      </c>
      <c r="C428" s="8">
        <v>1</v>
      </c>
      <c r="D428" s="15" t="s">
        <v>504</v>
      </c>
      <c r="E428" s="13" t="s">
        <v>545</v>
      </c>
      <c r="F428" s="8" t="s">
        <v>549</v>
      </c>
      <c r="G428" s="760"/>
      <c r="H428" s="76">
        <v>373</v>
      </c>
      <c r="I428" s="80" t="s">
        <v>1960</v>
      </c>
      <c r="J428" s="164">
        <v>2000</v>
      </c>
      <c r="K428" s="169" t="s">
        <v>554</v>
      </c>
      <c r="L428" s="10" t="s">
        <v>509</v>
      </c>
      <c r="W428" s="79">
        <v>1</v>
      </c>
    </row>
    <row r="429" spans="2:24" ht="45" customHeight="1" x14ac:dyDescent="0.5">
      <c r="B429" s="149">
        <v>422</v>
      </c>
      <c r="C429" s="8">
        <v>1</v>
      </c>
      <c r="D429" s="15" t="s">
        <v>504</v>
      </c>
      <c r="E429" s="13" t="s">
        <v>545</v>
      </c>
      <c r="F429" s="8" t="s">
        <v>549</v>
      </c>
      <c r="G429" s="760"/>
      <c r="H429" s="76">
        <v>374</v>
      </c>
      <c r="I429" s="80" t="s">
        <v>1961</v>
      </c>
      <c r="J429" s="164">
        <v>1000</v>
      </c>
      <c r="K429" s="169" t="s">
        <v>555</v>
      </c>
      <c r="L429" s="10" t="s">
        <v>509</v>
      </c>
      <c r="W429" s="79">
        <v>1</v>
      </c>
    </row>
    <row r="430" spans="2:24" ht="45" customHeight="1" x14ac:dyDescent="0.5">
      <c r="B430" s="149">
        <v>423</v>
      </c>
      <c r="C430" s="8">
        <v>1</v>
      </c>
      <c r="D430" s="15" t="s">
        <v>504</v>
      </c>
      <c r="E430" s="13" t="s">
        <v>545</v>
      </c>
      <c r="F430" s="8" t="s">
        <v>549</v>
      </c>
      <c r="G430" s="760"/>
      <c r="H430" s="76">
        <v>375</v>
      </c>
      <c r="I430" s="80" t="s">
        <v>1962</v>
      </c>
      <c r="J430" s="164">
        <v>3</v>
      </c>
      <c r="K430" s="169" t="s">
        <v>3310</v>
      </c>
      <c r="L430" s="10" t="s">
        <v>509</v>
      </c>
      <c r="W430" s="79">
        <v>1</v>
      </c>
    </row>
    <row r="431" spans="2:24" ht="45" customHeight="1" x14ac:dyDescent="0.5">
      <c r="B431" s="149">
        <v>424</v>
      </c>
      <c r="C431" s="8">
        <v>1</v>
      </c>
      <c r="D431" s="15" t="s">
        <v>504</v>
      </c>
      <c r="E431" s="13" t="s">
        <v>545</v>
      </c>
      <c r="F431" s="8" t="s">
        <v>549</v>
      </c>
      <c r="G431" s="760"/>
      <c r="H431" s="76">
        <v>376</v>
      </c>
      <c r="I431" s="80" t="s">
        <v>1963</v>
      </c>
      <c r="J431" s="164">
        <v>50</v>
      </c>
      <c r="K431" s="169" t="s">
        <v>556</v>
      </c>
      <c r="L431" s="10" t="s">
        <v>509</v>
      </c>
      <c r="W431" s="79">
        <v>1</v>
      </c>
    </row>
    <row r="432" spans="2:24" ht="45" customHeight="1" x14ac:dyDescent="0.5">
      <c r="B432" s="149">
        <v>425</v>
      </c>
      <c r="C432" s="8">
        <v>1</v>
      </c>
      <c r="D432" s="15" t="s">
        <v>504</v>
      </c>
      <c r="E432" s="13" t="s">
        <v>545</v>
      </c>
      <c r="F432" s="8" t="s">
        <v>549</v>
      </c>
      <c r="G432" s="761"/>
      <c r="H432" s="76">
        <v>377</v>
      </c>
      <c r="I432" s="80" t="s">
        <v>1964</v>
      </c>
      <c r="J432" s="164">
        <v>10</v>
      </c>
      <c r="K432" s="169" t="s">
        <v>557</v>
      </c>
      <c r="L432" s="10" t="s">
        <v>509</v>
      </c>
      <c r="W432" s="79">
        <v>1</v>
      </c>
    </row>
    <row r="433" spans="2:24" ht="45" customHeight="1" x14ac:dyDescent="0.5">
      <c r="B433" s="149">
        <v>426</v>
      </c>
      <c r="C433" s="8">
        <v>1</v>
      </c>
      <c r="D433" s="15" t="s">
        <v>504</v>
      </c>
      <c r="E433" s="13" t="s">
        <v>545</v>
      </c>
      <c r="F433" s="13" t="s">
        <v>558</v>
      </c>
      <c r="G433" s="167" t="s">
        <v>3311</v>
      </c>
      <c r="H433" s="160">
        <v>378</v>
      </c>
      <c r="I433" s="80" t="s">
        <v>1965</v>
      </c>
      <c r="J433" s="166">
        <v>2500</v>
      </c>
      <c r="K433" s="167" t="s">
        <v>560</v>
      </c>
      <c r="L433" s="10" t="s">
        <v>509</v>
      </c>
      <c r="W433" s="79">
        <v>1</v>
      </c>
    </row>
    <row r="434" spans="2:24" ht="45" customHeight="1" x14ac:dyDescent="0.5">
      <c r="B434" s="149">
        <v>427</v>
      </c>
      <c r="C434" s="8">
        <v>1</v>
      </c>
      <c r="D434" s="15" t="s">
        <v>504</v>
      </c>
      <c r="E434" s="13" t="s">
        <v>545</v>
      </c>
      <c r="F434" s="8" t="s">
        <v>561</v>
      </c>
      <c r="G434" s="169" t="s">
        <v>3312</v>
      </c>
      <c r="H434" s="76">
        <v>379</v>
      </c>
      <c r="I434" s="80" t="s">
        <v>1966</v>
      </c>
      <c r="J434" s="164">
        <v>70</v>
      </c>
      <c r="K434" s="169" t="s">
        <v>563</v>
      </c>
      <c r="L434" s="10" t="s">
        <v>509</v>
      </c>
      <c r="W434" s="79">
        <v>1</v>
      </c>
    </row>
    <row r="435" spans="2:24" ht="45" customHeight="1" x14ac:dyDescent="0.5">
      <c r="B435" s="149">
        <v>428</v>
      </c>
      <c r="C435" s="8">
        <v>1</v>
      </c>
      <c r="D435" s="15" t="s">
        <v>504</v>
      </c>
      <c r="E435" s="13" t="s">
        <v>545</v>
      </c>
      <c r="F435" s="13" t="s">
        <v>564</v>
      </c>
      <c r="G435" s="167" t="s">
        <v>3313</v>
      </c>
      <c r="H435" s="160">
        <v>380</v>
      </c>
      <c r="I435" s="80" t="s">
        <v>1967</v>
      </c>
      <c r="J435" s="166">
        <v>50</v>
      </c>
      <c r="K435" s="167" t="s">
        <v>565</v>
      </c>
      <c r="L435" s="10" t="s">
        <v>509</v>
      </c>
      <c r="W435" s="79">
        <v>1</v>
      </c>
    </row>
    <row r="436" spans="2:24" ht="45" customHeight="1" x14ac:dyDescent="0.5">
      <c r="B436" s="149">
        <v>429</v>
      </c>
      <c r="C436" s="8">
        <v>1</v>
      </c>
      <c r="D436" s="15" t="s">
        <v>504</v>
      </c>
      <c r="E436" s="13" t="s">
        <v>545</v>
      </c>
      <c r="F436" s="8" t="s">
        <v>566</v>
      </c>
      <c r="G436" s="759" t="s">
        <v>3314</v>
      </c>
      <c r="H436" s="76">
        <v>381</v>
      </c>
      <c r="I436" s="80" t="s">
        <v>1968</v>
      </c>
      <c r="J436" s="164">
        <v>4</v>
      </c>
      <c r="K436" s="169" t="s">
        <v>567</v>
      </c>
      <c r="L436" s="10" t="s">
        <v>509</v>
      </c>
      <c r="W436" s="79">
        <v>1</v>
      </c>
    </row>
    <row r="437" spans="2:24" ht="45" customHeight="1" x14ac:dyDescent="0.5">
      <c r="B437" s="149">
        <v>430</v>
      </c>
      <c r="C437" s="8">
        <v>1</v>
      </c>
      <c r="D437" s="15" t="s">
        <v>504</v>
      </c>
      <c r="E437" s="13" t="s">
        <v>545</v>
      </c>
      <c r="F437" s="8" t="s">
        <v>566</v>
      </c>
      <c r="G437" s="760"/>
      <c r="H437" s="76">
        <v>382</v>
      </c>
      <c r="I437" s="80" t="s">
        <v>1969</v>
      </c>
      <c r="J437" s="164">
        <v>12</v>
      </c>
      <c r="K437" s="169" t="s">
        <v>568</v>
      </c>
      <c r="L437" s="10" t="s">
        <v>509</v>
      </c>
      <c r="W437" s="79">
        <v>1</v>
      </c>
    </row>
    <row r="438" spans="2:24" ht="45" customHeight="1" x14ac:dyDescent="0.5">
      <c r="B438" s="149">
        <v>431</v>
      </c>
      <c r="C438" s="8">
        <v>1</v>
      </c>
      <c r="D438" s="15" t="s">
        <v>504</v>
      </c>
      <c r="E438" s="13" t="s">
        <v>545</v>
      </c>
      <c r="F438" s="8" t="s">
        <v>566</v>
      </c>
      <c r="G438" s="761"/>
      <c r="H438" s="76">
        <v>383</v>
      </c>
      <c r="I438" s="80" t="s">
        <v>1970</v>
      </c>
      <c r="J438" s="164">
        <v>40</v>
      </c>
      <c r="K438" s="169" t="s">
        <v>569</v>
      </c>
      <c r="L438" s="10" t="s">
        <v>509</v>
      </c>
      <c r="W438" s="79">
        <v>1</v>
      </c>
    </row>
    <row r="439" spans="2:24" ht="45" customHeight="1" x14ac:dyDescent="0.5">
      <c r="B439" s="149">
        <v>432</v>
      </c>
      <c r="G439" s="158" t="s">
        <v>3315</v>
      </c>
      <c r="H439" s="159"/>
      <c r="I439" s="159"/>
      <c r="J439" s="158"/>
      <c r="K439" s="158"/>
      <c r="M439" s="71"/>
      <c r="N439" s="71"/>
      <c r="O439" s="71"/>
      <c r="P439" s="71"/>
      <c r="Q439" s="72"/>
      <c r="R439" s="73"/>
      <c r="S439" s="74">
        <v>10</v>
      </c>
      <c r="T439" s="73" t="s">
        <v>1679</v>
      </c>
      <c r="U439" s="74"/>
      <c r="V439" s="73"/>
      <c r="W439" s="75">
        <f>SUM(W440:W469)</f>
        <v>30</v>
      </c>
      <c r="X439" s="73" t="s">
        <v>1681</v>
      </c>
    </row>
    <row r="440" spans="2:24" ht="45" customHeight="1" x14ac:dyDescent="0.5">
      <c r="B440" s="149">
        <v>433</v>
      </c>
      <c r="C440" s="8">
        <v>1</v>
      </c>
      <c r="D440" s="15" t="s">
        <v>504</v>
      </c>
      <c r="E440" s="14" t="s">
        <v>571</v>
      </c>
      <c r="F440" s="14" t="s">
        <v>572</v>
      </c>
      <c r="G440" s="168" t="s">
        <v>573</v>
      </c>
      <c r="H440" s="87">
        <v>384</v>
      </c>
      <c r="I440" s="80" t="s">
        <v>1971</v>
      </c>
      <c r="J440" s="165">
        <v>6</v>
      </c>
      <c r="K440" s="168" t="s">
        <v>574</v>
      </c>
      <c r="L440" s="10" t="s">
        <v>509</v>
      </c>
      <c r="W440" s="79">
        <v>1</v>
      </c>
    </row>
    <row r="441" spans="2:24" ht="45" customHeight="1" x14ac:dyDescent="0.5">
      <c r="B441" s="149">
        <v>434</v>
      </c>
      <c r="C441" s="8">
        <v>1</v>
      </c>
      <c r="D441" s="15" t="s">
        <v>504</v>
      </c>
      <c r="E441" s="14" t="s">
        <v>571</v>
      </c>
      <c r="F441" s="8" t="s">
        <v>575</v>
      </c>
      <c r="G441" s="759" t="s">
        <v>3316</v>
      </c>
      <c r="H441" s="76">
        <v>385</v>
      </c>
      <c r="I441" s="80" t="s">
        <v>1972</v>
      </c>
      <c r="J441" s="164">
        <v>500</v>
      </c>
      <c r="K441" s="169" t="s">
        <v>577</v>
      </c>
      <c r="L441" s="10" t="s">
        <v>509</v>
      </c>
      <c r="W441" s="79">
        <v>1</v>
      </c>
    </row>
    <row r="442" spans="2:24" ht="45" customHeight="1" x14ac:dyDescent="0.5">
      <c r="B442" s="149">
        <v>435</v>
      </c>
      <c r="C442" s="8">
        <v>1</v>
      </c>
      <c r="D442" s="15" t="s">
        <v>504</v>
      </c>
      <c r="E442" s="14" t="s">
        <v>571</v>
      </c>
      <c r="F442" s="8" t="s">
        <v>575</v>
      </c>
      <c r="G442" s="761"/>
      <c r="H442" s="76">
        <v>386</v>
      </c>
      <c r="I442" s="80" t="s">
        <v>1973</v>
      </c>
      <c r="J442" s="164">
        <v>8</v>
      </c>
      <c r="K442" s="169" t="s">
        <v>578</v>
      </c>
      <c r="L442" s="10" t="s">
        <v>509</v>
      </c>
      <c r="W442" s="79">
        <v>1</v>
      </c>
    </row>
    <row r="443" spans="2:24" ht="45" customHeight="1" x14ac:dyDescent="0.5">
      <c r="B443" s="149">
        <v>436</v>
      </c>
      <c r="C443" s="8">
        <v>1</v>
      </c>
      <c r="D443" s="15" t="s">
        <v>504</v>
      </c>
      <c r="E443" s="14" t="s">
        <v>571</v>
      </c>
      <c r="F443" s="14" t="s">
        <v>579</v>
      </c>
      <c r="G443" s="168" t="s">
        <v>3317</v>
      </c>
      <c r="H443" s="87">
        <v>387</v>
      </c>
      <c r="I443" s="80" t="s">
        <v>1974</v>
      </c>
      <c r="J443" s="165">
        <v>50</v>
      </c>
      <c r="K443" s="168" t="s">
        <v>581</v>
      </c>
      <c r="L443" s="10" t="s">
        <v>509</v>
      </c>
      <c r="W443" s="79">
        <v>1</v>
      </c>
    </row>
    <row r="444" spans="2:24" ht="45" customHeight="1" x14ac:dyDescent="0.5">
      <c r="B444" s="149">
        <v>437</v>
      </c>
      <c r="C444" s="8">
        <v>1</v>
      </c>
      <c r="D444" s="15" t="s">
        <v>504</v>
      </c>
      <c r="E444" s="14" t="s">
        <v>571</v>
      </c>
      <c r="F444" s="8" t="s">
        <v>582</v>
      </c>
      <c r="G444" s="759" t="s">
        <v>3318</v>
      </c>
      <c r="H444" s="76">
        <v>388</v>
      </c>
      <c r="I444" s="80" t="s">
        <v>1975</v>
      </c>
      <c r="J444" s="164">
        <v>1</v>
      </c>
      <c r="K444" s="169" t="s">
        <v>584</v>
      </c>
      <c r="L444" s="10" t="s">
        <v>509</v>
      </c>
      <c r="W444" s="79">
        <v>1</v>
      </c>
    </row>
    <row r="445" spans="2:24" ht="45" customHeight="1" x14ac:dyDescent="0.5">
      <c r="B445" s="149">
        <v>438</v>
      </c>
      <c r="C445" s="8">
        <v>1</v>
      </c>
      <c r="D445" s="15" t="s">
        <v>504</v>
      </c>
      <c r="E445" s="14" t="s">
        <v>571</v>
      </c>
      <c r="F445" s="8" t="s">
        <v>582</v>
      </c>
      <c r="G445" s="761"/>
      <c r="H445" s="76">
        <v>389</v>
      </c>
      <c r="I445" s="80" t="s">
        <v>1976</v>
      </c>
      <c r="J445" s="164">
        <v>1000</v>
      </c>
      <c r="K445" s="169" t="s">
        <v>585</v>
      </c>
      <c r="L445" s="10" t="s">
        <v>509</v>
      </c>
      <c r="W445" s="79">
        <v>1</v>
      </c>
    </row>
    <row r="446" spans="2:24" ht="45" customHeight="1" x14ac:dyDescent="0.5">
      <c r="B446" s="149">
        <v>439</v>
      </c>
      <c r="C446" s="8">
        <v>1</v>
      </c>
      <c r="D446" s="15" t="s">
        <v>504</v>
      </c>
      <c r="E446" s="14" t="s">
        <v>571</v>
      </c>
      <c r="F446" s="14" t="s">
        <v>586</v>
      </c>
      <c r="G446" s="765" t="s">
        <v>3319</v>
      </c>
      <c r="H446" s="87">
        <v>390</v>
      </c>
      <c r="I446" s="80" t="s">
        <v>1977</v>
      </c>
      <c r="J446" s="165">
        <v>1</v>
      </c>
      <c r="K446" s="168" t="s">
        <v>588</v>
      </c>
      <c r="L446" s="10" t="s">
        <v>509</v>
      </c>
      <c r="W446" s="79">
        <v>1</v>
      </c>
    </row>
    <row r="447" spans="2:24" ht="45" customHeight="1" x14ac:dyDescent="0.5">
      <c r="B447" s="149">
        <v>440</v>
      </c>
      <c r="C447" s="8">
        <v>1</v>
      </c>
      <c r="D447" s="15" t="s">
        <v>504</v>
      </c>
      <c r="E447" s="14" t="s">
        <v>571</v>
      </c>
      <c r="F447" s="14" t="s">
        <v>586</v>
      </c>
      <c r="G447" s="767"/>
      <c r="H447" s="87">
        <v>391</v>
      </c>
      <c r="I447" s="80" t="s">
        <v>1978</v>
      </c>
      <c r="J447" s="165">
        <v>800</v>
      </c>
      <c r="K447" s="168" t="s">
        <v>589</v>
      </c>
      <c r="L447" s="10" t="s">
        <v>509</v>
      </c>
      <c r="W447" s="79">
        <v>1</v>
      </c>
    </row>
    <row r="448" spans="2:24" ht="45" customHeight="1" x14ac:dyDescent="0.5">
      <c r="B448" s="149">
        <v>441</v>
      </c>
      <c r="C448" s="8">
        <v>1</v>
      </c>
      <c r="D448" s="15" t="s">
        <v>504</v>
      </c>
      <c r="E448" s="14" t="s">
        <v>571</v>
      </c>
      <c r="F448" s="8" t="s">
        <v>590</v>
      </c>
      <c r="G448" s="759" t="s">
        <v>3320</v>
      </c>
      <c r="H448" s="76">
        <v>392</v>
      </c>
      <c r="I448" s="80" t="s">
        <v>1979</v>
      </c>
      <c r="J448" s="164">
        <v>10000</v>
      </c>
      <c r="K448" s="169" t="s">
        <v>592</v>
      </c>
      <c r="L448" s="10" t="s">
        <v>509</v>
      </c>
      <c r="W448" s="79">
        <v>1</v>
      </c>
    </row>
    <row r="449" spans="2:23" ht="45" customHeight="1" x14ac:dyDescent="0.5">
      <c r="B449" s="149">
        <v>442</v>
      </c>
      <c r="C449" s="8">
        <v>1</v>
      </c>
      <c r="D449" s="15" t="s">
        <v>504</v>
      </c>
      <c r="E449" s="14" t="s">
        <v>571</v>
      </c>
      <c r="F449" s="8" t="s">
        <v>590</v>
      </c>
      <c r="G449" s="760"/>
      <c r="H449" s="76">
        <v>393</v>
      </c>
      <c r="I449" s="80" t="s">
        <v>1980</v>
      </c>
      <c r="J449" s="164">
        <v>5000</v>
      </c>
      <c r="K449" s="169" t="s">
        <v>593</v>
      </c>
      <c r="L449" s="10" t="s">
        <v>509</v>
      </c>
      <c r="W449" s="79">
        <v>1</v>
      </c>
    </row>
    <row r="450" spans="2:23" ht="45" customHeight="1" x14ac:dyDescent="0.5">
      <c r="B450" s="149">
        <v>443</v>
      </c>
      <c r="C450" s="8">
        <v>1</v>
      </c>
      <c r="D450" s="15" t="s">
        <v>504</v>
      </c>
      <c r="E450" s="14" t="s">
        <v>571</v>
      </c>
      <c r="F450" s="8" t="s">
        <v>590</v>
      </c>
      <c r="G450" s="760"/>
      <c r="H450" s="76">
        <v>394</v>
      </c>
      <c r="I450" s="80" t="s">
        <v>1981</v>
      </c>
      <c r="J450" s="164">
        <v>1000</v>
      </c>
      <c r="K450" s="169" t="s">
        <v>3321</v>
      </c>
      <c r="L450" s="10" t="s">
        <v>509</v>
      </c>
      <c r="W450" s="79">
        <v>1</v>
      </c>
    </row>
    <row r="451" spans="2:23" ht="45" customHeight="1" x14ac:dyDescent="0.5">
      <c r="B451" s="149">
        <v>444</v>
      </c>
      <c r="C451" s="8">
        <v>1</v>
      </c>
      <c r="D451" s="15" t="s">
        <v>504</v>
      </c>
      <c r="E451" s="14" t="s">
        <v>571</v>
      </c>
      <c r="F451" s="8" t="s">
        <v>590</v>
      </c>
      <c r="G451" s="760"/>
      <c r="H451" s="76">
        <v>395</v>
      </c>
      <c r="I451" s="80" t="s">
        <v>1982</v>
      </c>
      <c r="J451" s="164">
        <v>200</v>
      </c>
      <c r="K451" s="169" t="s">
        <v>594</v>
      </c>
      <c r="L451" s="10" t="s">
        <v>509</v>
      </c>
      <c r="W451" s="79">
        <v>1</v>
      </c>
    </row>
    <row r="452" spans="2:23" ht="45" customHeight="1" x14ac:dyDescent="0.5">
      <c r="B452" s="149">
        <v>445</v>
      </c>
      <c r="C452" s="8">
        <v>1</v>
      </c>
      <c r="D452" s="15" t="s">
        <v>504</v>
      </c>
      <c r="E452" s="14" t="s">
        <v>571</v>
      </c>
      <c r="F452" s="8" t="s">
        <v>590</v>
      </c>
      <c r="G452" s="760"/>
      <c r="H452" s="76">
        <v>396</v>
      </c>
      <c r="I452" s="80" t="s">
        <v>1983</v>
      </c>
      <c r="J452" s="164">
        <v>500</v>
      </c>
      <c r="K452" s="169" t="s">
        <v>595</v>
      </c>
      <c r="L452" s="10" t="s">
        <v>509</v>
      </c>
      <c r="W452" s="79">
        <v>1</v>
      </c>
    </row>
    <row r="453" spans="2:23" ht="45" customHeight="1" x14ac:dyDescent="0.5">
      <c r="B453" s="149">
        <v>446</v>
      </c>
      <c r="C453" s="8">
        <v>1</v>
      </c>
      <c r="D453" s="15" t="s">
        <v>504</v>
      </c>
      <c r="E453" s="14" t="s">
        <v>571</v>
      </c>
      <c r="F453" s="8" t="s">
        <v>590</v>
      </c>
      <c r="G453" s="760"/>
      <c r="H453" s="76">
        <v>397</v>
      </c>
      <c r="I453" s="80" t="s">
        <v>1984</v>
      </c>
      <c r="J453" s="164">
        <v>4000</v>
      </c>
      <c r="K453" s="169" t="s">
        <v>596</v>
      </c>
      <c r="L453" s="10" t="s">
        <v>509</v>
      </c>
      <c r="W453" s="79">
        <v>1</v>
      </c>
    </row>
    <row r="454" spans="2:23" ht="45" customHeight="1" x14ac:dyDescent="0.5">
      <c r="B454" s="149">
        <v>447</v>
      </c>
      <c r="C454" s="8">
        <v>1</v>
      </c>
      <c r="D454" s="15" t="s">
        <v>504</v>
      </c>
      <c r="E454" s="14" t="s">
        <v>571</v>
      </c>
      <c r="F454" s="8" t="s">
        <v>590</v>
      </c>
      <c r="G454" s="760"/>
      <c r="H454" s="76">
        <v>398</v>
      </c>
      <c r="I454" s="80" t="s">
        <v>1985</v>
      </c>
      <c r="J454" s="164">
        <v>300</v>
      </c>
      <c r="K454" s="169" t="s">
        <v>597</v>
      </c>
      <c r="L454" s="10" t="s">
        <v>509</v>
      </c>
      <c r="W454" s="79">
        <v>1</v>
      </c>
    </row>
    <row r="455" spans="2:23" ht="45" customHeight="1" x14ac:dyDescent="0.5">
      <c r="B455" s="149">
        <v>448</v>
      </c>
      <c r="C455" s="8">
        <v>1</v>
      </c>
      <c r="D455" s="15" t="s">
        <v>504</v>
      </c>
      <c r="E455" s="14" t="s">
        <v>571</v>
      </c>
      <c r="F455" s="8" t="s">
        <v>590</v>
      </c>
      <c r="G455" s="760"/>
      <c r="H455" s="76">
        <v>399</v>
      </c>
      <c r="I455" s="80" t="s">
        <v>1986</v>
      </c>
      <c r="J455" s="164">
        <v>4</v>
      </c>
      <c r="K455" s="169" t="s">
        <v>3322</v>
      </c>
      <c r="L455" s="10" t="s">
        <v>509</v>
      </c>
      <c r="W455" s="79">
        <v>1</v>
      </c>
    </row>
    <row r="456" spans="2:23" ht="45" customHeight="1" x14ac:dyDescent="0.5">
      <c r="B456" s="149">
        <v>449</v>
      </c>
      <c r="C456" s="8">
        <v>1</v>
      </c>
      <c r="D456" s="15" t="s">
        <v>504</v>
      </c>
      <c r="E456" s="14" t="s">
        <v>571</v>
      </c>
      <c r="F456" s="8" t="s">
        <v>590</v>
      </c>
      <c r="G456" s="760"/>
      <c r="H456" s="76">
        <v>400</v>
      </c>
      <c r="I456" s="80" t="s">
        <v>1987</v>
      </c>
      <c r="J456" s="164">
        <v>30000</v>
      </c>
      <c r="K456" s="169" t="s">
        <v>598</v>
      </c>
      <c r="L456" s="10" t="s">
        <v>509</v>
      </c>
      <c r="W456" s="79">
        <v>1</v>
      </c>
    </row>
    <row r="457" spans="2:23" ht="45" customHeight="1" x14ac:dyDescent="0.5">
      <c r="B457" s="149">
        <v>451</v>
      </c>
      <c r="C457" s="8">
        <v>1</v>
      </c>
      <c r="D457" s="15" t="s">
        <v>504</v>
      </c>
      <c r="E457" s="14" t="s">
        <v>571</v>
      </c>
      <c r="F457" s="8" t="s">
        <v>590</v>
      </c>
      <c r="G457" s="760"/>
      <c r="H457" s="76">
        <v>401</v>
      </c>
      <c r="I457" s="80" t="s">
        <v>1988</v>
      </c>
      <c r="J457" s="164">
        <v>200</v>
      </c>
      <c r="K457" s="169" t="s">
        <v>599</v>
      </c>
      <c r="L457" s="10" t="s">
        <v>509</v>
      </c>
      <c r="W457" s="79">
        <v>1</v>
      </c>
    </row>
    <row r="458" spans="2:23" ht="45" customHeight="1" x14ac:dyDescent="0.5">
      <c r="B458" s="149">
        <v>452</v>
      </c>
      <c r="C458" s="8">
        <v>1</v>
      </c>
      <c r="D458" s="15" t="s">
        <v>504</v>
      </c>
      <c r="E458" s="14" t="s">
        <v>571</v>
      </c>
      <c r="F458" s="8" t="s">
        <v>590</v>
      </c>
      <c r="G458" s="761"/>
      <c r="H458" s="76">
        <v>402</v>
      </c>
      <c r="I458" s="80" t="s">
        <v>1989</v>
      </c>
      <c r="J458" s="164">
        <v>4000</v>
      </c>
      <c r="K458" s="169" t="s">
        <v>600</v>
      </c>
      <c r="L458" s="10" t="s">
        <v>509</v>
      </c>
      <c r="W458" s="79">
        <v>1</v>
      </c>
    </row>
    <row r="459" spans="2:23" ht="45" customHeight="1" x14ac:dyDescent="0.5">
      <c r="B459" s="149">
        <v>453</v>
      </c>
      <c r="C459" s="8">
        <v>1</v>
      </c>
      <c r="D459" s="15" t="s">
        <v>504</v>
      </c>
      <c r="E459" s="14" t="s">
        <v>571</v>
      </c>
      <c r="F459" s="14" t="s">
        <v>601</v>
      </c>
      <c r="G459" s="765" t="s">
        <v>3323</v>
      </c>
      <c r="H459" s="87">
        <v>403</v>
      </c>
      <c r="I459" s="80" t="s">
        <v>1990</v>
      </c>
      <c r="J459" s="165">
        <v>6</v>
      </c>
      <c r="K459" s="168" t="s">
        <v>603</v>
      </c>
      <c r="L459" s="10" t="s">
        <v>509</v>
      </c>
      <c r="W459" s="79">
        <v>1</v>
      </c>
    </row>
    <row r="460" spans="2:23" ht="45" customHeight="1" x14ac:dyDescent="0.5">
      <c r="B460" s="149">
        <v>454</v>
      </c>
      <c r="C460" s="8">
        <v>1</v>
      </c>
      <c r="D460" s="15" t="s">
        <v>504</v>
      </c>
      <c r="E460" s="14" t="s">
        <v>571</v>
      </c>
      <c r="F460" s="14" t="s">
        <v>601</v>
      </c>
      <c r="G460" s="766"/>
      <c r="H460" s="87">
        <v>404</v>
      </c>
      <c r="I460" s="80" t="s">
        <v>1991</v>
      </c>
      <c r="J460" s="165">
        <v>3</v>
      </c>
      <c r="K460" s="168" t="s">
        <v>3324</v>
      </c>
      <c r="L460" s="10" t="s">
        <v>509</v>
      </c>
      <c r="W460" s="79">
        <v>1</v>
      </c>
    </row>
    <row r="461" spans="2:23" ht="45" customHeight="1" x14ac:dyDescent="0.5">
      <c r="B461" s="149">
        <v>455</v>
      </c>
      <c r="C461" s="8">
        <v>1</v>
      </c>
      <c r="D461" s="15" t="s">
        <v>504</v>
      </c>
      <c r="E461" s="14" t="s">
        <v>571</v>
      </c>
      <c r="F461" s="14" t="s">
        <v>601</v>
      </c>
      <c r="G461" s="767"/>
      <c r="H461" s="87">
        <v>405</v>
      </c>
      <c r="I461" s="80" t="s">
        <v>1992</v>
      </c>
      <c r="J461" s="165">
        <v>4</v>
      </c>
      <c r="K461" s="168" t="s">
        <v>3325</v>
      </c>
      <c r="L461" s="10" t="s">
        <v>509</v>
      </c>
      <c r="W461" s="79">
        <v>1</v>
      </c>
    </row>
    <row r="462" spans="2:23" ht="45" customHeight="1" x14ac:dyDescent="0.5">
      <c r="B462" s="149">
        <v>456</v>
      </c>
      <c r="C462" s="8">
        <v>1</v>
      </c>
      <c r="D462" s="15" t="s">
        <v>504</v>
      </c>
      <c r="E462" s="14" t="s">
        <v>571</v>
      </c>
      <c r="F462" s="8" t="s">
        <v>604</v>
      </c>
      <c r="G462" s="759" t="s">
        <v>3326</v>
      </c>
      <c r="H462" s="76">
        <v>406</v>
      </c>
      <c r="I462" s="80" t="s">
        <v>1993</v>
      </c>
      <c r="J462" s="164">
        <v>40</v>
      </c>
      <c r="K462" s="178" t="s">
        <v>3327</v>
      </c>
      <c r="L462" s="10" t="s">
        <v>509</v>
      </c>
      <c r="W462" s="79">
        <v>1</v>
      </c>
    </row>
    <row r="463" spans="2:23" ht="45" customHeight="1" x14ac:dyDescent="0.5">
      <c r="B463" s="149">
        <v>457</v>
      </c>
      <c r="C463" s="8">
        <v>1</v>
      </c>
      <c r="D463" s="15" t="s">
        <v>504</v>
      </c>
      <c r="E463" s="14" t="s">
        <v>571</v>
      </c>
      <c r="F463" s="8" t="s">
        <v>604</v>
      </c>
      <c r="G463" s="760"/>
      <c r="H463" s="76">
        <v>407</v>
      </c>
      <c r="I463" s="80" t="s">
        <v>1994</v>
      </c>
      <c r="J463" s="164">
        <v>100</v>
      </c>
      <c r="K463" s="178" t="s">
        <v>606</v>
      </c>
      <c r="L463" s="10" t="s">
        <v>509</v>
      </c>
      <c r="W463" s="79">
        <v>1</v>
      </c>
    </row>
    <row r="464" spans="2:23" ht="45" customHeight="1" x14ac:dyDescent="0.5">
      <c r="B464" s="149">
        <v>458</v>
      </c>
      <c r="C464" s="8">
        <v>1</v>
      </c>
      <c r="D464" s="15" t="s">
        <v>504</v>
      </c>
      <c r="E464" s="14" t="s">
        <v>571</v>
      </c>
      <c r="F464" s="8" t="s">
        <v>604</v>
      </c>
      <c r="G464" s="761"/>
      <c r="H464" s="76">
        <v>408</v>
      </c>
      <c r="I464" s="80" t="s">
        <v>1995</v>
      </c>
      <c r="J464" s="164">
        <v>40</v>
      </c>
      <c r="K464" s="178" t="s">
        <v>3328</v>
      </c>
      <c r="L464" s="10" t="s">
        <v>509</v>
      </c>
      <c r="W464" s="79">
        <v>1</v>
      </c>
    </row>
    <row r="465" spans="1:24" ht="45" customHeight="1" x14ac:dyDescent="0.5">
      <c r="B465" s="149">
        <v>459</v>
      </c>
      <c r="C465" s="8">
        <v>1</v>
      </c>
      <c r="D465" s="15" t="s">
        <v>504</v>
      </c>
      <c r="E465" s="14" t="s">
        <v>571</v>
      </c>
      <c r="F465" s="14" t="s">
        <v>607</v>
      </c>
      <c r="G465" s="765" t="s">
        <v>3329</v>
      </c>
      <c r="H465" s="87">
        <v>409</v>
      </c>
      <c r="I465" s="80" t="s">
        <v>1996</v>
      </c>
      <c r="J465" s="165">
        <v>40</v>
      </c>
      <c r="K465" s="147" t="s">
        <v>3330</v>
      </c>
      <c r="L465" s="10" t="s">
        <v>509</v>
      </c>
      <c r="W465" s="79">
        <v>1</v>
      </c>
    </row>
    <row r="466" spans="1:24" ht="45" customHeight="1" x14ac:dyDescent="0.5">
      <c r="B466" s="149">
        <v>460</v>
      </c>
      <c r="C466" s="8">
        <v>1</v>
      </c>
      <c r="D466" s="15" t="s">
        <v>504</v>
      </c>
      <c r="E466" s="14" t="s">
        <v>571</v>
      </c>
      <c r="F466" s="14" t="s">
        <v>607</v>
      </c>
      <c r="G466" s="767"/>
      <c r="H466" s="87">
        <v>410</v>
      </c>
      <c r="I466" s="80" t="s">
        <v>1997</v>
      </c>
      <c r="J466" s="165">
        <v>4</v>
      </c>
      <c r="K466" s="168" t="s">
        <v>609</v>
      </c>
      <c r="L466" s="10" t="s">
        <v>509</v>
      </c>
      <c r="W466" s="79">
        <v>1</v>
      </c>
    </row>
    <row r="467" spans="1:24" ht="45" customHeight="1" x14ac:dyDescent="0.5">
      <c r="B467" s="149">
        <v>461</v>
      </c>
      <c r="C467" s="8">
        <v>1</v>
      </c>
      <c r="D467" s="15" t="s">
        <v>504</v>
      </c>
      <c r="E467" s="14" t="s">
        <v>571</v>
      </c>
      <c r="F467" s="8" t="s">
        <v>610</v>
      </c>
      <c r="G467" s="750" t="s">
        <v>3331</v>
      </c>
      <c r="H467" s="76">
        <v>411</v>
      </c>
      <c r="I467" s="80" t="s">
        <v>1998</v>
      </c>
      <c r="J467" s="164">
        <v>1</v>
      </c>
      <c r="K467" s="176" t="s">
        <v>611</v>
      </c>
      <c r="L467" s="10" t="s">
        <v>509</v>
      </c>
      <c r="W467" s="79">
        <v>1</v>
      </c>
    </row>
    <row r="468" spans="1:24" ht="45" customHeight="1" x14ac:dyDescent="0.5">
      <c r="B468" s="149">
        <v>462</v>
      </c>
      <c r="C468" s="8">
        <v>1</v>
      </c>
      <c r="D468" s="15" t="s">
        <v>504</v>
      </c>
      <c r="E468" s="14" t="s">
        <v>571</v>
      </c>
      <c r="F468" s="8" t="s">
        <v>610</v>
      </c>
      <c r="G468" s="751"/>
      <c r="H468" s="76">
        <v>412</v>
      </c>
      <c r="I468" s="80" t="s">
        <v>1999</v>
      </c>
      <c r="J468" s="164">
        <v>1</v>
      </c>
      <c r="K468" s="176" t="s">
        <v>612</v>
      </c>
      <c r="L468" s="10" t="s">
        <v>509</v>
      </c>
      <c r="W468" s="79">
        <v>1</v>
      </c>
    </row>
    <row r="469" spans="1:24" ht="45" customHeight="1" x14ac:dyDescent="0.5">
      <c r="B469" s="149">
        <v>463</v>
      </c>
      <c r="C469" s="8">
        <v>1</v>
      </c>
      <c r="D469" s="15" t="s">
        <v>504</v>
      </c>
      <c r="E469" s="14" t="s">
        <v>571</v>
      </c>
      <c r="F469" s="8" t="s">
        <v>610</v>
      </c>
      <c r="G469" s="752"/>
      <c r="H469" s="76">
        <v>413</v>
      </c>
      <c r="I469" s="80" t="s">
        <v>2000</v>
      </c>
      <c r="J469" s="164">
        <v>1</v>
      </c>
      <c r="K469" s="176" t="s">
        <v>3332</v>
      </c>
      <c r="L469" s="10" t="s">
        <v>509</v>
      </c>
      <c r="W469" s="79">
        <v>1</v>
      </c>
    </row>
    <row r="470" spans="1:24" ht="45" customHeight="1" x14ac:dyDescent="0.5">
      <c r="B470" s="149"/>
      <c r="G470" s="158" t="s">
        <v>3333</v>
      </c>
      <c r="H470" s="159"/>
      <c r="I470" s="159"/>
      <c r="J470" s="158"/>
      <c r="K470" s="158"/>
      <c r="M470" s="71"/>
      <c r="N470" s="71"/>
      <c r="O470" s="71"/>
      <c r="P470" s="71"/>
      <c r="Q470" s="72"/>
      <c r="R470" s="73"/>
      <c r="S470" s="74">
        <v>6</v>
      </c>
      <c r="T470" s="73" t="s">
        <v>1679</v>
      </c>
      <c r="U470" s="74"/>
      <c r="V470" s="73"/>
      <c r="W470" s="75">
        <f>SUM(W471:W483)</f>
        <v>13</v>
      </c>
      <c r="X470" s="73" t="s">
        <v>1681</v>
      </c>
    </row>
    <row r="471" spans="1:24" ht="45" customHeight="1" x14ac:dyDescent="0.5">
      <c r="A471" s="171"/>
      <c r="B471" s="149"/>
      <c r="C471" s="8">
        <v>1</v>
      </c>
      <c r="D471" s="15" t="s">
        <v>504</v>
      </c>
      <c r="E471" s="13" t="s">
        <v>614</v>
      </c>
      <c r="F471" s="13" t="s">
        <v>615</v>
      </c>
      <c r="G471" s="753" t="s">
        <v>3334</v>
      </c>
      <c r="H471" s="160">
        <f>+H469+1</f>
        <v>414</v>
      </c>
      <c r="I471" s="80" t="s">
        <v>2001</v>
      </c>
      <c r="J471" s="160">
        <v>1</v>
      </c>
      <c r="K471" s="177" t="s">
        <v>617</v>
      </c>
      <c r="L471" s="10" t="s">
        <v>509</v>
      </c>
      <c r="W471" s="79">
        <v>1</v>
      </c>
    </row>
    <row r="472" spans="1:24" ht="45" customHeight="1" x14ac:dyDescent="0.5">
      <c r="A472" s="171"/>
      <c r="B472" s="149"/>
      <c r="C472" s="8">
        <v>1</v>
      </c>
      <c r="D472" s="15" t="s">
        <v>504</v>
      </c>
      <c r="E472" s="13" t="s">
        <v>614</v>
      </c>
      <c r="F472" s="13" t="s">
        <v>615</v>
      </c>
      <c r="G472" s="754"/>
      <c r="H472" s="160">
        <f>+H471+1</f>
        <v>415</v>
      </c>
      <c r="I472" s="80" t="s">
        <v>2002</v>
      </c>
      <c r="J472" s="160">
        <v>1</v>
      </c>
      <c r="K472" s="177" t="s">
        <v>618</v>
      </c>
      <c r="L472" s="10" t="s">
        <v>509</v>
      </c>
      <c r="W472" s="79">
        <v>1</v>
      </c>
    </row>
    <row r="473" spans="1:24" ht="45" customHeight="1" x14ac:dyDescent="0.5">
      <c r="A473" s="171"/>
      <c r="B473" s="149"/>
      <c r="C473" s="8">
        <v>1</v>
      </c>
      <c r="D473" s="15" t="s">
        <v>504</v>
      </c>
      <c r="E473" s="13" t="s">
        <v>614</v>
      </c>
      <c r="F473" s="8" t="s">
        <v>619</v>
      </c>
      <c r="G473" s="750" t="s">
        <v>3335</v>
      </c>
      <c r="H473" s="76">
        <f t="shared" ref="H473:H483" si="17">+H472+1</f>
        <v>416</v>
      </c>
      <c r="I473" s="80" t="s">
        <v>2003</v>
      </c>
      <c r="J473" s="76">
        <v>1</v>
      </c>
      <c r="K473" s="176" t="s">
        <v>621</v>
      </c>
      <c r="L473" s="10" t="s">
        <v>509</v>
      </c>
      <c r="W473" s="79">
        <v>1</v>
      </c>
    </row>
    <row r="474" spans="1:24" ht="45" customHeight="1" x14ac:dyDescent="0.5">
      <c r="A474" s="171"/>
      <c r="B474" s="149"/>
      <c r="C474" s="8">
        <v>1</v>
      </c>
      <c r="D474" s="15" t="s">
        <v>504</v>
      </c>
      <c r="E474" s="13" t="s">
        <v>614</v>
      </c>
      <c r="F474" s="8" t="s">
        <v>619</v>
      </c>
      <c r="G474" s="752"/>
      <c r="H474" s="76">
        <f t="shared" si="17"/>
        <v>417</v>
      </c>
      <c r="I474" s="80" t="s">
        <v>2004</v>
      </c>
      <c r="J474" s="76">
        <v>40</v>
      </c>
      <c r="K474" s="176" t="s">
        <v>3336</v>
      </c>
      <c r="L474" s="10" t="s">
        <v>509</v>
      </c>
      <c r="W474" s="79">
        <v>1</v>
      </c>
    </row>
    <row r="475" spans="1:24" ht="45" customHeight="1" x14ac:dyDescent="0.5">
      <c r="A475" s="171"/>
      <c r="B475" s="149"/>
      <c r="C475" s="8">
        <v>1</v>
      </c>
      <c r="D475" s="15" t="s">
        <v>504</v>
      </c>
      <c r="E475" s="13" t="s">
        <v>614</v>
      </c>
      <c r="F475" s="13" t="s">
        <v>622</v>
      </c>
      <c r="G475" s="177" t="s">
        <v>3337</v>
      </c>
      <c r="H475" s="160">
        <f t="shared" si="17"/>
        <v>418</v>
      </c>
      <c r="I475" s="80" t="s">
        <v>2005</v>
      </c>
      <c r="J475" s="160">
        <v>4</v>
      </c>
      <c r="K475" s="177" t="s">
        <v>624</v>
      </c>
      <c r="L475" s="10" t="s">
        <v>509</v>
      </c>
      <c r="W475" s="79">
        <v>1</v>
      </c>
    </row>
    <row r="476" spans="1:24" ht="45" customHeight="1" x14ac:dyDescent="0.5">
      <c r="A476" s="171"/>
      <c r="B476" s="149"/>
      <c r="C476" s="8">
        <v>1</v>
      </c>
      <c r="D476" s="15" t="s">
        <v>504</v>
      </c>
      <c r="E476" s="13" t="s">
        <v>614</v>
      </c>
      <c r="F476" s="8" t="s">
        <v>625</v>
      </c>
      <c r="G476" s="750" t="s">
        <v>3338</v>
      </c>
      <c r="H476" s="76">
        <f t="shared" si="17"/>
        <v>419</v>
      </c>
      <c r="I476" s="80" t="s">
        <v>2006</v>
      </c>
      <c r="J476" s="76">
        <v>4</v>
      </c>
      <c r="K476" s="176" t="s">
        <v>627</v>
      </c>
      <c r="L476" s="10" t="s">
        <v>509</v>
      </c>
      <c r="W476" s="79">
        <v>1</v>
      </c>
    </row>
    <row r="477" spans="1:24" ht="45" customHeight="1" x14ac:dyDescent="0.5">
      <c r="A477" s="171"/>
      <c r="B477" s="149"/>
      <c r="C477" s="8">
        <v>1</v>
      </c>
      <c r="D477" s="15" t="s">
        <v>504</v>
      </c>
      <c r="E477" s="13" t="s">
        <v>614</v>
      </c>
      <c r="F477" s="8" t="s">
        <v>625</v>
      </c>
      <c r="G477" s="752"/>
      <c r="H477" s="76">
        <f t="shared" si="17"/>
        <v>420</v>
      </c>
      <c r="I477" s="80" t="s">
        <v>2007</v>
      </c>
      <c r="J477" s="76">
        <v>4</v>
      </c>
      <c r="K477" s="176" t="s">
        <v>628</v>
      </c>
      <c r="L477" s="10" t="s">
        <v>509</v>
      </c>
      <c r="W477" s="79">
        <v>1</v>
      </c>
    </row>
    <row r="478" spans="1:24" ht="45" customHeight="1" x14ac:dyDescent="0.5">
      <c r="A478" s="171"/>
      <c r="B478" s="149"/>
      <c r="C478" s="8">
        <v>1</v>
      </c>
      <c r="D478" s="15" t="s">
        <v>504</v>
      </c>
      <c r="E478" s="13" t="s">
        <v>614</v>
      </c>
      <c r="F478" s="13" t="s">
        <v>629</v>
      </c>
      <c r="G478" s="177" t="s">
        <v>3339</v>
      </c>
      <c r="H478" s="160">
        <f t="shared" si="17"/>
        <v>421</v>
      </c>
      <c r="I478" s="80" t="s">
        <v>2008</v>
      </c>
      <c r="J478" s="160">
        <v>1</v>
      </c>
      <c r="K478" s="177" t="s">
        <v>631</v>
      </c>
      <c r="L478" s="10" t="s">
        <v>509</v>
      </c>
      <c r="W478" s="79">
        <v>1</v>
      </c>
    </row>
    <row r="479" spans="1:24" ht="45" customHeight="1" x14ac:dyDescent="0.5">
      <c r="A479" s="171"/>
      <c r="B479" s="149"/>
      <c r="C479" s="8">
        <v>1</v>
      </c>
      <c r="D479" s="15" t="s">
        <v>504</v>
      </c>
      <c r="E479" s="13" t="s">
        <v>614</v>
      </c>
      <c r="F479" s="8" t="s">
        <v>632</v>
      </c>
      <c r="G479" s="750" t="s">
        <v>3340</v>
      </c>
      <c r="H479" s="76">
        <f t="shared" si="17"/>
        <v>422</v>
      </c>
      <c r="I479" s="80" t="s">
        <v>2009</v>
      </c>
      <c r="J479" s="76">
        <v>1</v>
      </c>
      <c r="K479" s="176" t="s">
        <v>634</v>
      </c>
      <c r="L479" s="10" t="s">
        <v>509</v>
      </c>
      <c r="W479" s="79">
        <v>1</v>
      </c>
    </row>
    <row r="480" spans="1:24" ht="45" customHeight="1" x14ac:dyDescent="0.5">
      <c r="A480" s="171"/>
      <c r="B480" s="149"/>
      <c r="C480" s="8">
        <v>1</v>
      </c>
      <c r="D480" s="15" t="s">
        <v>504</v>
      </c>
      <c r="E480" s="13" t="s">
        <v>614</v>
      </c>
      <c r="F480" s="8" t="s">
        <v>632</v>
      </c>
      <c r="G480" s="751"/>
      <c r="H480" s="76">
        <f t="shared" si="17"/>
        <v>423</v>
      </c>
      <c r="I480" s="80" t="s">
        <v>2010</v>
      </c>
      <c r="J480" s="76">
        <v>1</v>
      </c>
      <c r="K480" s="176" t="s">
        <v>635</v>
      </c>
      <c r="L480" s="10" t="s">
        <v>509</v>
      </c>
      <c r="W480" s="79">
        <v>1</v>
      </c>
    </row>
    <row r="481" spans="1:24" ht="45" customHeight="1" x14ac:dyDescent="0.5">
      <c r="A481" s="171"/>
      <c r="B481" s="149"/>
      <c r="C481" s="8">
        <v>1</v>
      </c>
      <c r="D481" s="15" t="s">
        <v>504</v>
      </c>
      <c r="E481" s="13" t="s">
        <v>614</v>
      </c>
      <c r="F481" s="8" t="s">
        <v>632</v>
      </c>
      <c r="G481" s="751"/>
      <c r="H481" s="76">
        <f t="shared" si="17"/>
        <v>424</v>
      </c>
      <c r="I481" s="80" t="s">
        <v>2011</v>
      </c>
      <c r="J481" s="76">
        <v>10</v>
      </c>
      <c r="K481" s="176" t="s">
        <v>636</v>
      </c>
      <c r="L481" s="10" t="s">
        <v>509</v>
      </c>
      <c r="W481" s="79">
        <v>1</v>
      </c>
    </row>
    <row r="482" spans="1:24" ht="45" customHeight="1" x14ac:dyDescent="0.5">
      <c r="A482" s="171"/>
      <c r="B482" s="149"/>
      <c r="C482" s="8">
        <v>1</v>
      </c>
      <c r="D482" s="15" t="s">
        <v>504</v>
      </c>
      <c r="E482" s="13" t="s">
        <v>614</v>
      </c>
      <c r="F482" s="8" t="s">
        <v>632</v>
      </c>
      <c r="G482" s="751"/>
      <c r="H482" s="76">
        <f t="shared" si="17"/>
        <v>425</v>
      </c>
      <c r="I482" s="80" t="s">
        <v>2012</v>
      </c>
      <c r="J482" s="76">
        <v>4</v>
      </c>
      <c r="K482" s="176" t="s">
        <v>637</v>
      </c>
      <c r="L482" s="10" t="s">
        <v>509</v>
      </c>
      <c r="W482" s="79">
        <v>1</v>
      </c>
    </row>
    <row r="483" spans="1:24" ht="45" customHeight="1" x14ac:dyDescent="0.5">
      <c r="A483" s="171"/>
      <c r="B483" s="149"/>
      <c r="C483" s="8">
        <v>1</v>
      </c>
      <c r="D483" s="15" t="s">
        <v>504</v>
      </c>
      <c r="E483" s="13" t="s">
        <v>614</v>
      </c>
      <c r="F483" s="8" t="s">
        <v>632</v>
      </c>
      <c r="G483" s="752"/>
      <c r="H483" s="76">
        <f t="shared" si="17"/>
        <v>426</v>
      </c>
      <c r="I483" s="80" t="s">
        <v>2013</v>
      </c>
      <c r="J483" s="76">
        <v>10</v>
      </c>
      <c r="K483" s="176" t="s">
        <v>638</v>
      </c>
      <c r="L483" s="10" t="s">
        <v>509</v>
      </c>
      <c r="W483" s="79">
        <v>1</v>
      </c>
    </row>
    <row r="484" spans="1:24" ht="45" customHeight="1" x14ac:dyDescent="0.5">
      <c r="B484" s="149">
        <v>464</v>
      </c>
      <c r="G484" s="150" t="s">
        <v>3341</v>
      </c>
      <c r="H484" s="151"/>
      <c r="I484" s="179"/>
      <c r="J484" s="180"/>
      <c r="K484" s="180"/>
      <c r="M484" s="64"/>
      <c r="N484" s="64"/>
      <c r="O484" s="64">
        <v>4</v>
      </c>
      <c r="P484" s="64" t="s">
        <v>2014</v>
      </c>
      <c r="Q484" s="88">
        <f>SUM(Q485:Q644)</f>
        <v>15</v>
      </c>
      <c r="R484" s="66" t="s">
        <v>1678</v>
      </c>
      <c r="S484" s="88">
        <f>SUM(S485:S644)/2</f>
        <v>34</v>
      </c>
      <c r="T484" s="66" t="s">
        <v>1679</v>
      </c>
      <c r="U484" s="88">
        <f>SUM(U485:U644)</f>
        <v>22</v>
      </c>
      <c r="V484" s="66" t="s">
        <v>1680</v>
      </c>
      <c r="W484" s="88">
        <f>SUM(W485:W644)/3</f>
        <v>141</v>
      </c>
      <c r="X484" s="66" t="s">
        <v>1681</v>
      </c>
    </row>
    <row r="485" spans="1:24" ht="45" customHeight="1" x14ac:dyDescent="0.5">
      <c r="B485" s="149">
        <v>465</v>
      </c>
      <c r="G485" s="154" t="s">
        <v>3342</v>
      </c>
      <c r="H485" s="155"/>
      <c r="I485" s="155"/>
      <c r="J485" s="155"/>
      <c r="K485" s="173"/>
      <c r="M485" s="82"/>
      <c r="N485" s="82"/>
      <c r="O485" s="82"/>
      <c r="P485" s="82"/>
      <c r="Q485" s="83">
        <v>4</v>
      </c>
      <c r="R485" s="84" t="s">
        <v>1678</v>
      </c>
      <c r="S485" s="85">
        <f>SUM(S486:S535)</f>
        <v>11</v>
      </c>
      <c r="T485" s="84" t="s">
        <v>1679</v>
      </c>
      <c r="U485" s="85">
        <v>4</v>
      </c>
      <c r="V485" s="84" t="s">
        <v>1680</v>
      </c>
      <c r="W485" s="85">
        <f>SUM(W486:W535)/2</f>
        <v>46</v>
      </c>
      <c r="X485" s="84" t="s">
        <v>1681</v>
      </c>
    </row>
    <row r="486" spans="1:24" ht="45" customHeight="1" x14ac:dyDescent="0.5">
      <c r="B486" s="149">
        <v>466</v>
      </c>
      <c r="G486" s="158" t="s">
        <v>3343</v>
      </c>
      <c r="H486" s="159"/>
      <c r="I486" s="159"/>
      <c r="J486" s="158"/>
      <c r="K486" s="158"/>
      <c r="M486" s="71"/>
      <c r="N486" s="71"/>
      <c r="O486" s="71"/>
      <c r="P486" s="71"/>
      <c r="Q486" s="72"/>
      <c r="R486" s="73"/>
      <c r="S486" s="74">
        <v>3</v>
      </c>
      <c r="T486" s="73" t="s">
        <v>1679</v>
      </c>
      <c r="U486" s="74"/>
      <c r="V486" s="73"/>
      <c r="W486" s="75">
        <f>SUM(W487:W497)</f>
        <v>11</v>
      </c>
      <c r="X486" s="73" t="s">
        <v>1681</v>
      </c>
    </row>
    <row r="487" spans="1:24" ht="45" customHeight="1" x14ac:dyDescent="0.5">
      <c r="A487" s="6">
        <v>1</v>
      </c>
      <c r="B487" s="149">
        <v>467</v>
      </c>
      <c r="C487" s="16">
        <v>2</v>
      </c>
      <c r="D487" s="12">
        <v>2.1</v>
      </c>
      <c r="E487" s="13" t="s">
        <v>641</v>
      </c>
      <c r="F487" s="13" t="s">
        <v>642</v>
      </c>
      <c r="G487" s="776" t="s">
        <v>3344</v>
      </c>
      <c r="H487" s="160">
        <f>+H483+1</f>
        <v>427</v>
      </c>
      <c r="I487" s="80" t="s">
        <v>3345</v>
      </c>
      <c r="J487" s="160">
        <v>1</v>
      </c>
      <c r="K487" s="162" t="s">
        <v>644</v>
      </c>
      <c r="L487" s="10" t="s">
        <v>645</v>
      </c>
      <c r="W487" s="79">
        <v>1</v>
      </c>
    </row>
    <row r="488" spans="1:24" ht="45" customHeight="1" x14ac:dyDescent="0.5">
      <c r="A488" s="6">
        <v>2</v>
      </c>
      <c r="B488" s="149">
        <v>468</v>
      </c>
      <c r="C488" s="16">
        <v>2</v>
      </c>
      <c r="D488" s="12">
        <v>2.1</v>
      </c>
      <c r="E488" s="13" t="s">
        <v>641</v>
      </c>
      <c r="F488" s="13" t="s">
        <v>642</v>
      </c>
      <c r="G488" s="793"/>
      <c r="H488" s="160">
        <f>+H487+1</f>
        <v>428</v>
      </c>
      <c r="I488" s="80" t="s">
        <v>3346</v>
      </c>
      <c r="J488" s="172">
        <v>1</v>
      </c>
      <c r="K488" s="162" t="s">
        <v>646</v>
      </c>
      <c r="L488" s="10" t="s">
        <v>645</v>
      </c>
      <c r="W488" s="79">
        <v>1</v>
      </c>
    </row>
    <row r="489" spans="1:24" ht="45" customHeight="1" x14ac:dyDescent="0.5">
      <c r="A489" s="6">
        <v>3</v>
      </c>
      <c r="B489" s="149">
        <v>469</v>
      </c>
      <c r="C489" s="16">
        <v>2</v>
      </c>
      <c r="D489" s="12">
        <v>2.1</v>
      </c>
      <c r="E489" s="13" t="s">
        <v>641</v>
      </c>
      <c r="F489" s="13" t="s">
        <v>642</v>
      </c>
      <c r="G489" s="793"/>
      <c r="H489" s="160">
        <f t="shared" ref="H489:H497" si="18">+H488+1</f>
        <v>429</v>
      </c>
      <c r="I489" s="80" t="s">
        <v>3347</v>
      </c>
      <c r="J489" s="160">
        <v>4</v>
      </c>
      <c r="K489" s="162" t="s">
        <v>647</v>
      </c>
      <c r="L489" s="10" t="s">
        <v>645</v>
      </c>
      <c r="W489" s="79">
        <v>1</v>
      </c>
    </row>
    <row r="490" spans="1:24" ht="45" customHeight="1" x14ac:dyDescent="0.5">
      <c r="A490" s="6">
        <v>4</v>
      </c>
      <c r="B490" s="149">
        <v>470</v>
      </c>
      <c r="C490" s="16">
        <v>2</v>
      </c>
      <c r="D490" s="12">
        <v>2.1</v>
      </c>
      <c r="E490" s="13" t="s">
        <v>641</v>
      </c>
      <c r="F490" s="13" t="s">
        <v>642</v>
      </c>
      <c r="G490" s="793"/>
      <c r="H490" s="160">
        <f t="shared" si="18"/>
        <v>430</v>
      </c>
      <c r="I490" s="80" t="s">
        <v>3348</v>
      </c>
      <c r="J490" s="160">
        <v>4</v>
      </c>
      <c r="K490" s="162" t="s">
        <v>648</v>
      </c>
      <c r="L490" s="10" t="s">
        <v>645</v>
      </c>
      <c r="W490" s="79">
        <v>1</v>
      </c>
    </row>
    <row r="491" spans="1:24" ht="45" customHeight="1" x14ac:dyDescent="0.5">
      <c r="A491" s="6">
        <v>5</v>
      </c>
      <c r="B491" s="149">
        <v>471</v>
      </c>
      <c r="C491" s="16">
        <v>2</v>
      </c>
      <c r="D491" s="12">
        <v>2.1</v>
      </c>
      <c r="E491" s="13" t="s">
        <v>641</v>
      </c>
      <c r="F491" s="13" t="s">
        <v>642</v>
      </c>
      <c r="G491" s="777"/>
      <c r="H491" s="160">
        <f t="shared" si="18"/>
        <v>431</v>
      </c>
      <c r="I491" s="80" t="s">
        <v>3349</v>
      </c>
      <c r="J491" s="160">
        <v>4</v>
      </c>
      <c r="K491" s="162" t="s">
        <v>649</v>
      </c>
      <c r="L491" s="10" t="s">
        <v>645</v>
      </c>
      <c r="W491" s="79">
        <v>1</v>
      </c>
    </row>
    <row r="492" spans="1:24" ht="45" customHeight="1" x14ac:dyDescent="0.5">
      <c r="A492" s="6">
        <v>6</v>
      </c>
      <c r="B492" s="149">
        <v>472</v>
      </c>
      <c r="C492" s="16">
        <v>2</v>
      </c>
      <c r="D492" s="12">
        <v>2.1</v>
      </c>
      <c r="E492" s="13" t="s">
        <v>641</v>
      </c>
      <c r="F492" s="8" t="s">
        <v>650</v>
      </c>
      <c r="G492" s="784" t="s">
        <v>3350</v>
      </c>
      <c r="H492" s="76">
        <f t="shared" si="18"/>
        <v>432</v>
      </c>
      <c r="I492" s="80" t="s">
        <v>3351</v>
      </c>
      <c r="J492" s="76">
        <v>2</v>
      </c>
      <c r="K492" s="163" t="s">
        <v>652</v>
      </c>
      <c r="L492" s="10" t="s">
        <v>645</v>
      </c>
      <c r="W492" s="79">
        <v>1</v>
      </c>
    </row>
    <row r="493" spans="1:24" ht="45" customHeight="1" x14ac:dyDescent="0.5">
      <c r="A493" s="6">
        <v>7</v>
      </c>
      <c r="B493" s="149">
        <v>473</v>
      </c>
      <c r="C493" s="16">
        <v>2</v>
      </c>
      <c r="D493" s="12">
        <v>2.1</v>
      </c>
      <c r="E493" s="13" t="s">
        <v>641</v>
      </c>
      <c r="F493" s="8" t="s">
        <v>650</v>
      </c>
      <c r="G493" s="789"/>
      <c r="H493" s="76">
        <f t="shared" si="18"/>
        <v>433</v>
      </c>
      <c r="I493" s="80" t="s">
        <v>3352</v>
      </c>
      <c r="J493" s="76">
        <v>16</v>
      </c>
      <c r="K493" s="163" t="s">
        <v>653</v>
      </c>
      <c r="L493" s="10" t="s">
        <v>645</v>
      </c>
      <c r="W493" s="79">
        <v>1</v>
      </c>
    </row>
    <row r="494" spans="1:24" ht="45" customHeight="1" x14ac:dyDescent="0.5">
      <c r="A494" s="6">
        <v>8</v>
      </c>
      <c r="B494" s="149">
        <v>474</v>
      </c>
      <c r="C494" s="16">
        <v>2</v>
      </c>
      <c r="D494" s="12">
        <v>2.1</v>
      </c>
      <c r="E494" s="13" t="s">
        <v>641</v>
      </c>
      <c r="F494" s="8" t="s">
        <v>650</v>
      </c>
      <c r="G494" s="785"/>
      <c r="H494" s="76">
        <f t="shared" si="18"/>
        <v>434</v>
      </c>
      <c r="I494" s="80" t="s">
        <v>3353</v>
      </c>
      <c r="J494" s="76">
        <v>4</v>
      </c>
      <c r="K494" s="163" t="s">
        <v>654</v>
      </c>
      <c r="L494" s="10" t="s">
        <v>645</v>
      </c>
      <c r="W494" s="79">
        <v>1</v>
      </c>
    </row>
    <row r="495" spans="1:24" ht="45" customHeight="1" x14ac:dyDescent="0.5">
      <c r="A495" s="6">
        <v>9</v>
      </c>
      <c r="B495" s="149">
        <v>475</v>
      </c>
      <c r="C495" s="16">
        <v>2</v>
      </c>
      <c r="D495" s="12">
        <v>2.1</v>
      </c>
      <c r="E495" s="13" t="s">
        <v>641</v>
      </c>
      <c r="F495" s="13" t="s">
        <v>655</v>
      </c>
      <c r="G495" s="776" t="s">
        <v>3354</v>
      </c>
      <c r="H495" s="160">
        <f t="shared" si="18"/>
        <v>435</v>
      </c>
      <c r="I495" s="80" t="s">
        <v>3355</v>
      </c>
      <c r="J495" s="160">
        <v>500</v>
      </c>
      <c r="K495" s="162" t="s">
        <v>3356</v>
      </c>
      <c r="L495" s="10" t="s">
        <v>645</v>
      </c>
      <c r="W495" s="79">
        <v>1</v>
      </c>
    </row>
    <row r="496" spans="1:24" ht="45" customHeight="1" x14ac:dyDescent="0.5">
      <c r="A496" s="6">
        <v>10</v>
      </c>
      <c r="B496" s="149">
        <v>476</v>
      </c>
      <c r="C496" s="16">
        <v>2</v>
      </c>
      <c r="D496" s="12">
        <v>2.1</v>
      </c>
      <c r="E496" s="13" t="s">
        <v>641</v>
      </c>
      <c r="F496" s="13" t="s">
        <v>655</v>
      </c>
      <c r="G496" s="793"/>
      <c r="H496" s="160">
        <f t="shared" si="18"/>
        <v>436</v>
      </c>
      <c r="I496" s="80" t="s">
        <v>3357</v>
      </c>
      <c r="J496" s="172">
        <v>1</v>
      </c>
      <c r="K496" s="162" t="s">
        <v>657</v>
      </c>
      <c r="L496" s="10" t="s">
        <v>645</v>
      </c>
      <c r="W496" s="79">
        <v>1</v>
      </c>
    </row>
    <row r="497" spans="1:24" ht="45" customHeight="1" x14ac:dyDescent="0.5">
      <c r="A497" s="6">
        <v>11</v>
      </c>
      <c r="B497" s="149">
        <v>477</v>
      </c>
      <c r="C497" s="16">
        <v>2</v>
      </c>
      <c r="D497" s="12">
        <v>2.1</v>
      </c>
      <c r="E497" s="13" t="s">
        <v>641</v>
      </c>
      <c r="F497" s="13" t="s">
        <v>655</v>
      </c>
      <c r="G497" s="777"/>
      <c r="H497" s="160">
        <f t="shared" si="18"/>
        <v>437</v>
      </c>
      <c r="I497" s="80" t="s">
        <v>3358</v>
      </c>
      <c r="J497" s="172">
        <v>1</v>
      </c>
      <c r="K497" s="162" t="s">
        <v>658</v>
      </c>
      <c r="L497" s="10" t="s">
        <v>645</v>
      </c>
      <c r="W497" s="79">
        <v>1</v>
      </c>
    </row>
    <row r="498" spans="1:24" ht="45" customHeight="1" x14ac:dyDescent="0.5">
      <c r="B498" s="149">
        <v>478</v>
      </c>
      <c r="G498" s="158" t="s">
        <v>3359</v>
      </c>
      <c r="H498" s="159"/>
      <c r="I498" s="159"/>
      <c r="J498" s="158"/>
      <c r="K498" s="158"/>
      <c r="M498" s="71"/>
      <c r="N498" s="71"/>
      <c r="O498" s="71"/>
      <c r="P498" s="71"/>
      <c r="Q498" s="72"/>
      <c r="R498" s="73"/>
      <c r="S498" s="74">
        <v>3</v>
      </c>
      <c r="T498" s="73" t="s">
        <v>1679</v>
      </c>
      <c r="U498" s="74"/>
      <c r="V498" s="73"/>
      <c r="W498" s="75">
        <f>SUM(W499:W510)</f>
        <v>12</v>
      </c>
      <c r="X498" s="73" t="s">
        <v>1681</v>
      </c>
    </row>
    <row r="499" spans="1:24" ht="45" customHeight="1" x14ac:dyDescent="0.5">
      <c r="A499" s="6">
        <v>12</v>
      </c>
      <c r="B499" s="149">
        <v>479</v>
      </c>
      <c r="C499" s="16">
        <v>2</v>
      </c>
      <c r="D499" s="12">
        <v>2.1</v>
      </c>
      <c r="E499" s="14" t="s">
        <v>660</v>
      </c>
      <c r="F499" s="14" t="s">
        <v>661</v>
      </c>
      <c r="G499" s="790" t="s">
        <v>3360</v>
      </c>
      <c r="H499" s="87">
        <f>+H497+1</f>
        <v>438</v>
      </c>
      <c r="I499" s="80" t="s">
        <v>3361</v>
      </c>
      <c r="J499" s="87">
        <v>30</v>
      </c>
      <c r="K499" s="89" t="s">
        <v>663</v>
      </c>
      <c r="L499" s="10" t="s">
        <v>645</v>
      </c>
      <c r="W499" s="79">
        <v>1</v>
      </c>
    </row>
    <row r="500" spans="1:24" ht="45" customHeight="1" x14ac:dyDescent="0.5">
      <c r="A500" s="6">
        <v>13</v>
      </c>
      <c r="B500" s="149">
        <v>480</v>
      </c>
      <c r="C500" s="16">
        <v>2</v>
      </c>
      <c r="D500" s="12">
        <v>2.1</v>
      </c>
      <c r="E500" s="14" t="s">
        <v>660</v>
      </c>
      <c r="F500" s="14" t="s">
        <v>661</v>
      </c>
      <c r="G500" s="791"/>
      <c r="H500" s="87">
        <f>+H499+1</f>
        <v>439</v>
      </c>
      <c r="I500" s="80" t="s">
        <v>3362</v>
      </c>
      <c r="J500" s="87">
        <v>4</v>
      </c>
      <c r="K500" s="89" t="s">
        <v>664</v>
      </c>
      <c r="L500" s="10" t="s">
        <v>645</v>
      </c>
      <c r="W500" s="79">
        <v>1</v>
      </c>
    </row>
    <row r="501" spans="1:24" ht="45" customHeight="1" x14ac:dyDescent="0.5">
      <c r="A501" s="6">
        <v>14</v>
      </c>
      <c r="B501" s="149">
        <v>481</v>
      </c>
      <c r="C501" s="16">
        <v>2</v>
      </c>
      <c r="D501" s="12">
        <v>2.1</v>
      </c>
      <c r="E501" s="14" t="s">
        <v>660</v>
      </c>
      <c r="F501" s="14" t="s">
        <v>661</v>
      </c>
      <c r="G501" s="792"/>
      <c r="H501" s="87">
        <f t="shared" ref="H501:H510" si="19">+H500+1</f>
        <v>440</v>
      </c>
      <c r="I501" s="80" t="s">
        <v>3363</v>
      </c>
      <c r="J501" s="87">
        <v>9</v>
      </c>
      <c r="K501" s="89" t="s">
        <v>665</v>
      </c>
      <c r="L501" s="10" t="s">
        <v>645</v>
      </c>
      <c r="W501" s="79">
        <v>1</v>
      </c>
    </row>
    <row r="502" spans="1:24" ht="45" customHeight="1" x14ac:dyDescent="0.5">
      <c r="A502" s="6">
        <v>15</v>
      </c>
      <c r="B502" s="149">
        <v>482</v>
      </c>
      <c r="C502" s="16">
        <v>2</v>
      </c>
      <c r="D502" s="12">
        <v>2.1</v>
      </c>
      <c r="E502" s="14" t="s">
        <v>660</v>
      </c>
      <c r="F502" s="8" t="s">
        <v>666</v>
      </c>
      <c r="G502" s="784" t="s">
        <v>3364</v>
      </c>
      <c r="H502" s="76">
        <f t="shared" si="19"/>
        <v>441</v>
      </c>
      <c r="I502" s="80" t="s">
        <v>3365</v>
      </c>
      <c r="J502" s="170">
        <v>1</v>
      </c>
      <c r="K502" s="163" t="s">
        <v>668</v>
      </c>
      <c r="L502" s="10" t="s">
        <v>645</v>
      </c>
      <c r="W502" s="79">
        <v>1</v>
      </c>
    </row>
    <row r="503" spans="1:24" ht="45" customHeight="1" x14ac:dyDescent="0.5">
      <c r="A503" s="6">
        <v>16</v>
      </c>
      <c r="B503" s="149">
        <v>483</v>
      </c>
      <c r="C503" s="16">
        <v>2</v>
      </c>
      <c r="D503" s="12">
        <v>2.1</v>
      </c>
      <c r="E503" s="14" t="s">
        <v>660</v>
      </c>
      <c r="F503" s="8" t="s">
        <v>666</v>
      </c>
      <c r="G503" s="789"/>
      <c r="H503" s="76">
        <f t="shared" si="19"/>
        <v>442</v>
      </c>
      <c r="I503" s="80" t="s">
        <v>3366</v>
      </c>
      <c r="J503" s="76">
        <v>1</v>
      </c>
      <c r="K503" s="163" t="s">
        <v>669</v>
      </c>
      <c r="L503" s="10" t="s">
        <v>645</v>
      </c>
      <c r="W503" s="79">
        <v>1</v>
      </c>
    </row>
    <row r="504" spans="1:24" ht="45" customHeight="1" x14ac:dyDescent="0.5">
      <c r="A504" s="6">
        <v>17</v>
      </c>
      <c r="B504" s="149">
        <v>484</v>
      </c>
      <c r="C504" s="16">
        <v>2</v>
      </c>
      <c r="D504" s="12">
        <v>2.1</v>
      </c>
      <c r="E504" s="14" t="s">
        <v>660</v>
      </c>
      <c r="F504" s="8" t="s">
        <v>666</v>
      </c>
      <c r="G504" s="789"/>
      <c r="H504" s="76">
        <f t="shared" si="19"/>
        <v>443</v>
      </c>
      <c r="I504" s="80" t="s">
        <v>3367</v>
      </c>
      <c r="J504" s="170">
        <v>1</v>
      </c>
      <c r="K504" s="163" t="s">
        <v>670</v>
      </c>
      <c r="L504" s="10" t="s">
        <v>645</v>
      </c>
      <c r="W504" s="79">
        <v>1</v>
      </c>
    </row>
    <row r="505" spans="1:24" ht="45" customHeight="1" x14ac:dyDescent="0.5">
      <c r="A505" s="6">
        <v>18</v>
      </c>
      <c r="B505" s="149">
        <v>485</v>
      </c>
      <c r="C505" s="16">
        <v>2</v>
      </c>
      <c r="D505" s="12">
        <v>2.1</v>
      </c>
      <c r="E505" s="14" t="s">
        <v>660</v>
      </c>
      <c r="F505" s="8" t="s">
        <v>666</v>
      </c>
      <c r="G505" s="789"/>
      <c r="H505" s="76">
        <f t="shared" si="19"/>
        <v>444</v>
      </c>
      <c r="I505" s="80" t="s">
        <v>3368</v>
      </c>
      <c r="J505" s="76">
        <v>4</v>
      </c>
      <c r="K505" s="163" t="s">
        <v>671</v>
      </c>
      <c r="L505" s="10" t="s">
        <v>645</v>
      </c>
      <c r="W505" s="79">
        <v>1</v>
      </c>
    </row>
    <row r="506" spans="1:24" ht="45" customHeight="1" x14ac:dyDescent="0.5">
      <c r="A506" s="6">
        <v>19</v>
      </c>
      <c r="B506" s="149">
        <v>486</v>
      </c>
      <c r="C506" s="16">
        <v>2</v>
      </c>
      <c r="D506" s="12">
        <v>2.1</v>
      </c>
      <c r="E506" s="14" t="s">
        <v>660</v>
      </c>
      <c r="F506" s="8" t="s">
        <v>666</v>
      </c>
      <c r="G506" s="785"/>
      <c r="H506" s="76">
        <f t="shared" si="19"/>
        <v>445</v>
      </c>
      <c r="I506" s="80" t="s">
        <v>3369</v>
      </c>
      <c r="J506" s="170">
        <v>1</v>
      </c>
      <c r="K506" s="163" t="s">
        <v>672</v>
      </c>
      <c r="L506" s="10" t="s">
        <v>645</v>
      </c>
      <c r="W506" s="79">
        <v>1</v>
      </c>
    </row>
    <row r="507" spans="1:24" ht="45" customHeight="1" x14ac:dyDescent="0.5">
      <c r="A507" s="6">
        <v>20</v>
      </c>
      <c r="B507" s="149">
        <v>487</v>
      </c>
      <c r="C507" s="16">
        <v>2</v>
      </c>
      <c r="D507" s="12">
        <v>2.1</v>
      </c>
      <c r="E507" s="14" t="s">
        <v>660</v>
      </c>
      <c r="F507" s="14" t="s">
        <v>673</v>
      </c>
      <c r="G507" s="790" t="s">
        <v>3370</v>
      </c>
      <c r="H507" s="87">
        <f t="shared" si="19"/>
        <v>446</v>
      </c>
      <c r="I507" s="80" t="s">
        <v>3371</v>
      </c>
      <c r="J507" s="87">
        <v>4</v>
      </c>
      <c r="K507" s="89" t="s">
        <v>675</v>
      </c>
      <c r="L507" s="10" t="s">
        <v>645</v>
      </c>
      <c r="W507" s="79">
        <v>1</v>
      </c>
    </row>
    <row r="508" spans="1:24" ht="45" customHeight="1" x14ac:dyDescent="0.5">
      <c r="A508" s="6">
        <v>21</v>
      </c>
      <c r="B508" s="149">
        <v>488</v>
      </c>
      <c r="C508" s="16">
        <v>2</v>
      </c>
      <c r="D508" s="12">
        <v>2.1</v>
      </c>
      <c r="E508" s="14" t="s">
        <v>660</v>
      </c>
      <c r="F508" s="14" t="s">
        <v>673</v>
      </c>
      <c r="G508" s="791"/>
      <c r="H508" s="87">
        <f t="shared" si="19"/>
        <v>447</v>
      </c>
      <c r="I508" s="80" t="s">
        <v>3372</v>
      </c>
      <c r="J508" s="87">
        <v>1</v>
      </c>
      <c r="K508" s="89" t="s">
        <v>676</v>
      </c>
      <c r="L508" s="10" t="s">
        <v>645</v>
      </c>
      <c r="W508" s="79">
        <v>1</v>
      </c>
    </row>
    <row r="509" spans="1:24" ht="45" customHeight="1" x14ac:dyDescent="0.5">
      <c r="A509" s="6">
        <v>22</v>
      </c>
      <c r="B509" s="149">
        <v>489</v>
      </c>
      <c r="C509" s="16">
        <v>2</v>
      </c>
      <c r="D509" s="12">
        <v>2.1</v>
      </c>
      <c r="E509" s="14" t="s">
        <v>660</v>
      </c>
      <c r="F509" s="14" t="s">
        <v>673</v>
      </c>
      <c r="G509" s="791"/>
      <c r="H509" s="87">
        <f t="shared" si="19"/>
        <v>448</v>
      </c>
      <c r="I509" s="80" t="s">
        <v>3373</v>
      </c>
      <c r="J509" s="87">
        <v>20</v>
      </c>
      <c r="K509" s="89" t="s">
        <v>677</v>
      </c>
      <c r="L509" s="10" t="s">
        <v>645</v>
      </c>
      <c r="W509" s="79">
        <v>1</v>
      </c>
    </row>
    <row r="510" spans="1:24" ht="45" customHeight="1" x14ac:dyDescent="0.5">
      <c r="A510" s="6">
        <v>23</v>
      </c>
      <c r="B510" s="149">
        <v>490</v>
      </c>
      <c r="C510" s="16">
        <v>2</v>
      </c>
      <c r="D510" s="12">
        <v>2.1</v>
      </c>
      <c r="E510" s="14" t="s">
        <v>660</v>
      </c>
      <c r="F510" s="14" t="s">
        <v>673</v>
      </c>
      <c r="G510" s="792"/>
      <c r="H510" s="87">
        <f t="shared" si="19"/>
        <v>449</v>
      </c>
      <c r="I510" s="80" t="s">
        <v>3374</v>
      </c>
      <c r="J510" s="87">
        <v>4</v>
      </c>
      <c r="K510" s="89" t="s">
        <v>678</v>
      </c>
      <c r="L510" s="10" t="s">
        <v>645</v>
      </c>
      <c r="W510" s="79">
        <v>1</v>
      </c>
    </row>
    <row r="511" spans="1:24" ht="45" customHeight="1" x14ac:dyDescent="0.5">
      <c r="B511" s="149">
        <v>491</v>
      </c>
      <c r="G511" s="158" t="s">
        <v>3375</v>
      </c>
      <c r="H511" s="159"/>
      <c r="I511" s="159"/>
      <c r="J511" s="158"/>
      <c r="K511" s="158"/>
      <c r="M511" s="71"/>
      <c r="N511" s="71"/>
      <c r="O511" s="71"/>
      <c r="P511" s="71"/>
      <c r="Q511" s="72"/>
      <c r="R511" s="73"/>
      <c r="S511" s="74">
        <v>3</v>
      </c>
      <c r="T511" s="73" t="s">
        <v>1679</v>
      </c>
      <c r="U511" s="74"/>
      <c r="V511" s="73"/>
      <c r="W511" s="75">
        <f>SUM(W512:W527)</f>
        <v>16</v>
      </c>
      <c r="X511" s="73" t="s">
        <v>1681</v>
      </c>
    </row>
    <row r="512" spans="1:24" ht="45" customHeight="1" x14ac:dyDescent="0.5">
      <c r="A512" s="6">
        <v>24</v>
      </c>
      <c r="B512" s="149">
        <v>492</v>
      </c>
      <c r="C512" s="16">
        <v>2</v>
      </c>
      <c r="D512" s="12">
        <v>2.1</v>
      </c>
      <c r="E512" s="13" t="s">
        <v>680</v>
      </c>
      <c r="F512" s="13" t="s">
        <v>681</v>
      </c>
      <c r="G512" s="776" t="s">
        <v>3376</v>
      </c>
      <c r="H512" s="160">
        <f>+H510+1</f>
        <v>450</v>
      </c>
      <c r="I512" s="80" t="s">
        <v>3377</v>
      </c>
      <c r="J512" s="160">
        <v>1</v>
      </c>
      <c r="K512" s="162" t="s">
        <v>683</v>
      </c>
      <c r="L512" s="10" t="s">
        <v>645</v>
      </c>
      <c r="W512" s="79">
        <v>1</v>
      </c>
    </row>
    <row r="513" spans="1:24" ht="45" customHeight="1" x14ac:dyDescent="0.5">
      <c r="A513" s="6">
        <v>25</v>
      </c>
      <c r="B513" s="149">
        <v>493</v>
      </c>
      <c r="C513" s="16">
        <v>2</v>
      </c>
      <c r="D513" s="12">
        <v>2.1</v>
      </c>
      <c r="E513" s="13" t="s">
        <v>680</v>
      </c>
      <c r="F513" s="13" t="s">
        <v>681</v>
      </c>
      <c r="G513" s="793"/>
      <c r="H513" s="160">
        <f>+H512+1</f>
        <v>451</v>
      </c>
      <c r="I513" s="80" t="s">
        <v>3378</v>
      </c>
      <c r="J513" s="172">
        <v>1</v>
      </c>
      <c r="K513" s="162" t="s">
        <v>684</v>
      </c>
      <c r="L513" s="10" t="s">
        <v>645</v>
      </c>
      <c r="W513" s="79">
        <v>1</v>
      </c>
    </row>
    <row r="514" spans="1:24" ht="45" customHeight="1" x14ac:dyDescent="0.5">
      <c r="A514" s="6">
        <v>26</v>
      </c>
      <c r="B514" s="149">
        <v>494</v>
      </c>
      <c r="C514" s="16">
        <v>2</v>
      </c>
      <c r="D514" s="12">
        <v>2.1</v>
      </c>
      <c r="E514" s="13" t="s">
        <v>680</v>
      </c>
      <c r="F514" s="13" t="s">
        <v>681</v>
      </c>
      <c r="G514" s="793"/>
      <c r="H514" s="160">
        <f t="shared" ref="H514:H527" si="20">+H513+1</f>
        <v>452</v>
      </c>
      <c r="I514" s="80" t="s">
        <v>3379</v>
      </c>
      <c r="J514" s="172">
        <v>1</v>
      </c>
      <c r="K514" s="162" t="s">
        <v>685</v>
      </c>
      <c r="L514" s="10" t="s">
        <v>645</v>
      </c>
      <c r="W514" s="79">
        <v>1</v>
      </c>
    </row>
    <row r="515" spans="1:24" ht="45" customHeight="1" x14ac:dyDescent="0.5">
      <c r="A515" s="6">
        <v>27</v>
      </c>
      <c r="B515" s="149">
        <v>495</v>
      </c>
      <c r="C515" s="16">
        <v>2</v>
      </c>
      <c r="D515" s="12">
        <v>2.1</v>
      </c>
      <c r="E515" s="13" t="s">
        <v>680</v>
      </c>
      <c r="F515" s="13" t="s">
        <v>681</v>
      </c>
      <c r="G515" s="793"/>
      <c r="H515" s="160">
        <f t="shared" si="20"/>
        <v>453</v>
      </c>
      <c r="I515" s="80" t="s">
        <v>3380</v>
      </c>
      <c r="J515" s="172">
        <v>1</v>
      </c>
      <c r="K515" s="162" t="s">
        <v>686</v>
      </c>
      <c r="L515" s="10" t="s">
        <v>645</v>
      </c>
      <c r="W515" s="79">
        <v>1</v>
      </c>
    </row>
    <row r="516" spans="1:24" ht="45" customHeight="1" x14ac:dyDescent="0.5">
      <c r="A516" s="6">
        <v>28</v>
      </c>
      <c r="B516" s="149">
        <v>496</v>
      </c>
      <c r="C516" s="16">
        <v>2</v>
      </c>
      <c r="D516" s="12">
        <v>2.1</v>
      </c>
      <c r="E516" s="13" t="s">
        <v>680</v>
      </c>
      <c r="F516" s="13" t="s">
        <v>681</v>
      </c>
      <c r="G516" s="793"/>
      <c r="H516" s="160">
        <f t="shared" si="20"/>
        <v>454</v>
      </c>
      <c r="I516" s="80" t="s">
        <v>3381</v>
      </c>
      <c r="J516" s="172">
        <v>1</v>
      </c>
      <c r="K516" s="162" t="s">
        <v>687</v>
      </c>
      <c r="L516" s="10" t="s">
        <v>645</v>
      </c>
      <c r="W516" s="79">
        <v>1</v>
      </c>
    </row>
    <row r="517" spans="1:24" ht="45" customHeight="1" x14ac:dyDescent="0.5">
      <c r="A517" s="6">
        <v>29</v>
      </c>
      <c r="B517" s="149">
        <v>497</v>
      </c>
      <c r="C517" s="16">
        <v>2</v>
      </c>
      <c r="D517" s="12">
        <v>2.1</v>
      </c>
      <c r="E517" s="13" t="s">
        <v>680</v>
      </c>
      <c r="F517" s="13" t="s">
        <v>681</v>
      </c>
      <c r="G517" s="793"/>
      <c r="H517" s="160">
        <f t="shared" si="20"/>
        <v>455</v>
      </c>
      <c r="I517" s="80" t="s">
        <v>3382</v>
      </c>
      <c r="J517" s="160">
        <v>1</v>
      </c>
      <c r="K517" s="162" t="s">
        <v>688</v>
      </c>
      <c r="L517" s="10" t="s">
        <v>645</v>
      </c>
      <c r="W517" s="79">
        <v>1</v>
      </c>
    </row>
    <row r="518" spans="1:24" ht="45" customHeight="1" x14ac:dyDescent="0.5">
      <c r="A518" s="6">
        <v>30</v>
      </c>
      <c r="B518" s="149">
        <v>498</v>
      </c>
      <c r="C518" s="16">
        <v>2</v>
      </c>
      <c r="D518" s="12">
        <v>2.1</v>
      </c>
      <c r="E518" s="13" t="s">
        <v>680</v>
      </c>
      <c r="F518" s="13" t="s">
        <v>681</v>
      </c>
      <c r="G518" s="793"/>
      <c r="H518" s="160">
        <f t="shared" si="20"/>
        <v>456</v>
      </c>
      <c r="I518" s="80" t="s">
        <v>3383</v>
      </c>
      <c r="J518" s="160">
        <v>4</v>
      </c>
      <c r="K518" s="162" t="s">
        <v>689</v>
      </c>
      <c r="L518" s="10" t="s">
        <v>645</v>
      </c>
      <c r="W518" s="79">
        <v>1</v>
      </c>
    </row>
    <row r="519" spans="1:24" ht="45" customHeight="1" x14ac:dyDescent="0.5">
      <c r="A519" s="6">
        <v>31</v>
      </c>
      <c r="B519" s="149">
        <v>499</v>
      </c>
      <c r="C519" s="16">
        <v>2</v>
      </c>
      <c r="D519" s="12">
        <v>2.1</v>
      </c>
      <c r="E519" s="13" t="s">
        <v>680</v>
      </c>
      <c r="F519" s="13" t="s">
        <v>681</v>
      </c>
      <c r="G519" s="777"/>
      <c r="H519" s="160">
        <f t="shared" si="20"/>
        <v>457</v>
      </c>
      <c r="I519" s="80" t="s">
        <v>3384</v>
      </c>
      <c r="J519" s="160">
        <v>4</v>
      </c>
      <c r="K519" s="162" t="s">
        <v>690</v>
      </c>
      <c r="L519" s="10" t="s">
        <v>645</v>
      </c>
      <c r="W519" s="79">
        <v>1</v>
      </c>
    </row>
    <row r="520" spans="1:24" ht="45" customHeight="1" x14ac:dyDescent="0.5">
      <c r="A520" s="6">
        <v>32</v>
      </c>
      <c r="B520" s="149">
        <v>500</v>
      </c>
      <c r="C520" s="16">
        <v>2</v>
      </c>
      <c r="D520" s="12">
        <v>2.1</v>
      </c>
      <c r="E520" s="13" t="s">
        <v>680</v>
      </c>
      <c r="F520" s="8" t="s">
        <v>691</v>
      </c>
      <c r="G520" s="784" t="s">
        <v>3385</v>
      </c>
      <c r="H520" s="76">
        <f t="shared" si="20"/>
        <v>458</v>
      </c>
      <c r="I520" s="80" t="s">
        <v>3386</v>
      </c>
      <c r="J520" s="76">
        <v>350</v>
      </c>
      <c r="K520" s="163" t="s">
        <v>693</v>
      </c>
      <c r="L520" s="10" t="s">
        <v>645</v>
      </c>
      <c r="W520" s="79">
        <v>1</v>
      </c>
    </row>
    <row r="521" spans="1:24" ht="45" customHeight="1" x14ac:dyDescent="0.5">
      <c r="A521" s="6">
        <v>33</v>
      </c>
      <c r="B521" s="149">
        <v>501</v>
      </c>
      <c r="C521" s="16">
        <v>2</v>
      </c>
      <c r="D521" s="12">
        <v>2.1</v>
      </c>
      <c r="E521" s="13" t="s">
        <v>680</v>
      </c>
      <c r="F521" s="8" t="s">
        <v>691</v>
      </c>
      <c r="G521" s="789"/>
      <c r="H521" s="76">
        <f t="shared" si="20"/>
        <v>459</v>
      </c>
      <c r="I521" s="80" t="s">
        <v>3387</v>
      </c>
      <c r="J521" s="76">
        <v>350</v>
      </c>
      <c r="K521" s="163" t="s">
        <v>694</v>
      </c>
      <c r="L521" s="10" t="s">
        <v>645</v>
      </c>
      <c r="W521" s="79">
        <v>1</v>
      </c>
    </row>
    <row r="522" spans="1:24" ht="45" customHeight="1" x14ac:dyDescent="0.5">
      <c r="A522" s="6">
        <v>34</v>
      </c>
      <c r="B522" s="149">
        <v>502</v>
      </c>
      <c r="C522" s="16">
        <v>2</v>
      </c>
      <c r="D522" s="12">
        <v>2.1</v>
      </c>
      <c r="E522" s="13" t="s">
        <v>680</v>
      </c>
      <c r="F522" s="8" t="s">
        <v>691</v>
      </c>
      <c r="G522" s="789"/>
      <c r="H522" s="76">
        <f t="shared" si="20"/>
        <v>460</v>
      </c>
      <c r="I522" s="80" t="s">
        <v>3388</v>
      </c>
      <c r="J522" s="76">
        <v>350</v>
      </c>
      <c r="K522" s="163" t="s">
        <v>695</v>
      </c>
      <c r="L522" s="10" t="s">
        <v>645</v>
      </c>
      <c r="W522" s="79">
        <v>1</v>
      </c>
    </row>
    <row r="523" spans="1:24" ht="45" customHeight="1" x14ac:dyDescent="0.5">
      <c r="A523" s="6">
        <v>35</v>
      </c>
      <c r="B523" s="149">
        <v>503</v>
      </c>
      <c r="C523" s="16">
        <v>2</v>
      </c>
      <c r="D523" s="12">
        <v>2.1</v>
      </c>
      <c r="E523" s="13" t="s">
        <v>680</v>
      </c>
      <c r="F523" s="8" t="s">
        <v>691</v>
      </c>
      <c r="G523" s="789"/>
      <c r="H523" s="76">
        <f t="shared" si="20"/>
        <v>461</v>
      </c>
      <c r="I523" s="80" t="s">
        <v>3389</v>
      </c>
      <c r="J523" s="76">
        <v>10</v>
      </c>
      <c r="K523" s="163" t="s">
        <v>3390</v>
      </c>
      <c r="L523" s="10" t="s">
        <v>645</v>
      </c>
      <c r="W523" s="79">
        <v>1</v>
      </c>
    </row>
    <row r="524" spans="1:24" ht="45" customHeight="1" x14ac:dyDescent="0.5">
      <c r="A524" s="6">
        <v>36</v>
      </c>
      <c r="B524" s="149">
        <v>504</v>
      </c>
      <c r="C524" s="16">
        <v>2</v>
      </c>
      <c r="D524" s="12">
        <v>2.1</v>
      </c>
      <c r="E524" s="13" t="s">
        <v>680</v>
      </c>
      <c r="F524" s="8" t="s">
        <v>691</v>
      </c>
      <c r="G524" s="785"/>
      <c r="H524" s="76">
        <f t="shared" si="20"/>
        <v>462</v>
      </c>
      <c r="I524" s="80" t="s">
        <v>3391</v>
      </c>
      <c r="J524" s="76">
        <v>350</v>
      </c>
      <c r="K524" s="163" t="s">
        <v>696</v>
      </c>
      <c r="L524" s="10" t="s">
        <v>645</v>
      </c>
      <c r="W524" s="79">
        <v>1</v>
      </c>
    </row>
    <row r="525" spans="1:24" ht="45" customHeight="1" x14ac:dyDescent="0.5">
      <c r="B525" s="149"/>
      <c r="C525" s="16">
        <v>2</v>
      </c>
      <c r="D525" s="12">
        <v>2.1</v>
      </c>
      <c r="E525" s="13" t="s">
        <v>680</v>
      </c>
      <c r="F525" s="13" t="s">
        <v>697</v>
      </c>
      <c r="G525" s="776" t="s">
        <v>3392</v>
      </c>
      <c r="H525" s="160">
        <f t="shared" si="20"/>
        <v>463</v>
      </c>
      <c r="I525" s="80" t="s">
        <v>3393</v>
      </c>
      <c r="J525" s="160">
        <v>1</v>
      </c>
      <c r="K525" s="162" t="s">
        <v>699</v>
      </c>
      <c r="L525" s="10" t="s">
        <v>645</v>
      </c>
      <c r="W525" s="79">
        <v>1</v>
      </c>
    </row>
    <row r="526" spans="1:24" ht="45" customHeight="1" x14ac:dyDescent="0.5">
      <c r="B526" s="149"/>
      <c r="C526" s="16">
        <v>2</v>
      </c>
      <c r="D526" s="12">
        <v>2.1</v>
      </c>
      <c r="E526" s="13" t="s">
        <v>680</v>
      </c>
      <c r="F526" s="13" t="s">
        <v>697</v>
      </c>
      <c r="G526" s="793"/>
      <c r="H526" s="160">
        <f t="shared" si="20"/>
        <v>464</v>
      </c>
      <c r="I526" s="80" t="s">
        <v>3394</v>
      </c>
      <c r="J526" s="160">
        <v>40</v>
      </c>
      <c r="K526" s="162" t="s">
        <v>700</v>
      </c>
      <c r="L526" s="10" t="s">
        <v>645</v>
      </c>
      <c r="W526" s="79">
        <v>1</v>
      </c>
    </row>
    <row r="527" spans="1:24" ht="45" customHeight="1" x14ac:dyDescent="0.5">
      <c r="B527" s="149"/>
      <c r="C527" s="16">
        <v>2</v>
      </c>
      <c r="D527" s="12">
        <v>2.1</v>
      </c>
      <c r="E527" s="13" t="s">
        <v>680</v>
      </c>
      <c r="F527" s="13" t="s">
        <v>697</v>
      </c>
      <c r="G527" s="777"/>
      <c r="H527" s="160">
        <f t="shared" si="20"/>
        <v>465</v>
      </c>
      <c r="I527" s="80" t="s">
        <v>3395</v>
      </c>
      <c r="J527" s="160">
        <v>4</v>
      </c>
      <c r="K527" s="162" t="s">
        <v>701</v>
      </c>
      <c r="L527" s="10" t="s">
        <v>645</v>
      </c>
      <c r="W527" s="79">
        <v>1</v>
      </c>
    </row>
    <row r="528" spans="1:24" ht="45" customHeight="1" x14ac:dyDescent="0.5">
      <c r="B528" s="149">
        <v>505</v>
      </c>
      <c r="G528" s="158" t="s">
        <v>3396</v>
      </c>
      <c r="H528" s="159"/>
      <c r="I528" s="159"/>
      <c r="J528" s="158"/>
      <c r="K528" s="158"/>
      <c r="M528" s="71"/>
      <c r="N528" s="71"/>
      <c r="O528" s="71"/>
      <c r="P528" s="71"/>
      <c r="Q528" s="72"/>
      <c r="R528" s="73"/>
      <c r="S528" s="74">
        <v>2</v>
      </c>
      <c r="T528" s="73" t="s">
        <v>1679</v>
      </c>
      <c r="U528" s="74"/>
      <c r="V528" s="73"/>
      <c r="W528" s="75">
        <f>SUM(W529:W535)</f>
        <v>7</v>
      </c>
      <c r="X528" s="73" t="s">
        <v>1681</v>
      </c>
    </row>
    <row r="529" spans="1:24" ht="45" customHeight="1" x14ac:dyDescent="0.5">
      <c r="A529" s="6">
        <v>37</v>
      </c>
      <c r="B529" s="149">
        <v>506</v>
      </c>
      <c r="C529" s="16">
        <v>2</v>
      </c>
      <c r="D529" s="12">
        <v>2.1</v>
      </c>
      <c r="E529" s="14" t="s">
        <v>703</v>
      </c>
      <c r="F529" s="14" t="s">
        <v>704</v>
      </c>
      <c r="G529" s="790" t="s">
        <v>3397</v>
      </c>
      <c r="H529" s="87">
        <f>+H527+1</f>
        <v>466</v>
      </c>
      <c r="I529" s="80" t="s">
        <v>3398</v>
      </c>
      <c r="J529" s="87">
        <v>3</v>
      </c>
      <c r="K529" s="89" t="s">
        <v>706</v>
      </c>
      <c r="L529" s="10" t="s">
        <v>645</v>
      </c>
      <c r="W529" s="79">
        <v>1</v>
      </c>
    </row>
    <row r="530" spans="1:24" ht="45" customHeight="1" x14ac:dyDescent="0.5">
      <c r="A530" s="6">
        <v>38</v>
      </c>
      <c r="B530" s="149">
        <v>507</v>
      </c>
      <c r="C530" s="16">
        <v>2</v>
      </c>
      <c r="D530" s="12">
        <v>2.1</v>
      </c>
      <c r="E530" s="14" t="s">
        <v>703</v>
      </c>
      <c r="F530" s="14" t="s">
        <v>704</v>
      </c>
      <c r="G530" s="791"/>
      <c r="H530" s="87">
        <f t="shared" ref="H530:H535" si="21">+H529+1</f>
        <v>467</v>
      </c>
      <c r="I530" s="80" t="s">
        <v>3399</v>
      </c>
      <c r="J530" s="91">
        <v>1</v>
      </c>
      <c r="K530" s="89" t="s">
        <v>707</v>
      </c>
      <c r="L530" s="10" t="s">
        <v>645</v>
      </c>
      <c r="W530" s="79">
        <v>1</v>
      </c>
    </row>
    <row r="531" spans="1:24" ht="45" customHeight="1" x14ac:dyDescent="0.5">
      <c r="A531" s="6">
        <v>39</v>
      </c>
      <c r="B531" s="149">
        <v>508</v>
      </c>
      <c r="C531" s="16">
        <v>2</v>
      </c>
      <c r="D531" s="12">
        <v>2.1</v>
      </c>
      <c r="E531" s="14" t="s">
        <v>703</v>
      </c>
      <c r="F531" s="14" t="s">
        <v>704</v>
      </c>
      <c r="G531" s="791"/>
      <c r="H531" s="87">
        <f t="shared" si="21"/>
        <v>468</v>
      </c>
      <c r="I531" s="80" t="s">
        <v>3400</v>
      </c>
      <c r="J531" s="87">
        <v>1</v>
      </c>
      <c r="K531" s="89" t="s">
        <v>708</v>
      </c>
      <c r="L531" s="10" t="s">
        <v>645</v>
      </c>
      <c r="W531" s="79">
        <v>1</v>
      </c>
    </row>
    <row r="532" spans="1:24" ht="45" customHeight="1" x14ac:dyDescent="0.5">
      <c r="A532" s="6">
        <v>40</v>
      </c>
      <c r="B532" s="149">
        <v>509</v>
      </c>
      <c r="C532" s="16">
        <v>2</v>
      </c>
      <c r="D532" s="12">
        <v>2.1</v>
      </c>
      <c r="E532" s="14" t="s">
        <v>703</v>
      </c>
      <c r="F532" s="14" t="s">
        <v>704</v>
      </c>
      <c r="G532" s="792"/>
      <c r="H532" s="87">
        <f t="shared" si="21"/>
        <v>469</v>
      </c>
      <c r="I532" s="80" t="s">
        <v>3401</v>
      </c>
      <c r="J532" s="91">
        <v>1</v>
      </c>
      <c r="K532" s="89" t="s">
        <v>709</v>
      </c>
      <c r="L532" s="10" t="s">
        <v>645</v>
      </c>
      <c r="W532" s="79">
        <v>1</v>
      </c>
    </row>
    <row r="533" spans="1:24" ht="45" customHeight="1" x14ac:dyDescent="0.5">
      <c r="A533" s="6">
        <v>41</v>
      </c>
      <c r="B533" s="149">
        <v>510</v>
      </c>
      <c r="C533" s="16">
        <v>2</v>
      </c>
      <c r="D533" s="12">
        <v>2.1</v>
      </c>
      <c r="E533" s="14" t="s">
        <v>703</v>
      </c>
      <c r="F533" s="8" t="s">
        <v>710</v>
      </c>
      <c r="G533" s="784" t="s">
        <v>3402</v>
      </c>
      <c r="H533" s="76">
        <f t="shared" si="21"/>
        <v>470</v>
      </c>
      <c r="I533" s="80" t="s">
        <v>3403</v>
      </c>
      <c r="J533" s="170">
        <v>1</v>
      </c>
      <c r="K533" s="163" t="s">
        <v>712</v>
      </c>
      <c r="L533" s="10" t="s">
        <v>645</v>
      </c>
      <c r="W533" s="79">
        <v>1</v>
      </c>
    </row>
    <row r="534" spans="1:24" ht="45" customHeight="1" x14ac:dyDescent="0.5">
      <c r="A534" s="6">
        <v>42</v>
      </c>
      <c r="B534" s="149">
        <v>511</v>
      </c>
      <c r="C534" s="16">
        <v>2</v>
      </c>
      <c r="D534" s="12">
        <v>2.1</v>
      </c>
      <c r="E534" s="14" t="s">
        <v>703</v>
      </c>
      <c r="F534" s="8" t="s">
        <v>710</v>
      </c>
      <c r="G534" s="789"/>
      <c r="H534" s="76">
        <f t="shared" si="21"/>
        <v>471</v>
      </c>
      <c r="I534" s="80" t="s">
        <v>3404</v>
      </c>
      <c r="J534" s="76">
        <v>4</v>
      </c>
      <c r="K534" s="163" t="s">
        <v>713</v>
      </c>
      <c r="L534" s="10" t="s">
        <v>645</v>
      </c>
      <c r="W534" s="79">
        <v>1</v>
      </c>
    </row>
    <row r="535" spans="1:24" ht="45" customHeight="1" x14ac:dyDescent="0.5">
      <c r="A535" s="6">
        <v>43</v>
      </c>
      <c r="B535" s="149">
        <v>512</v>
      </c>
      <c r="C535" s="16">
        <v>2</v>
      </c>
      <c r="D535" s="12">
        <v>2.1</v>
      </c>
      <c r="E535" s="14" t="s">
        <v>703</v>
      </c>
      <c r="F535" s="8" t="s">
        <v>710</v>
      </c>
      <c r="G535" s="785"/>
      <c r="H535" s="76">
        <f t="shared" si="21"/>
        <v>472</v>
      </c>
      <c r="I535" s="80" t="s">
        <v>3405</v>
      </c>
      <c r="J535" s="76">
        <v>2</v>
      </c>
      <c r="K535" s="163" t="s">
        <v>714</v>
      </c>
      <c r="L535" s="10" t="s">
        <v>645</v>
      </c>
      <c r="W535" s="79">
        <v>1</v>
      </c>
    </row>
    <row r="536" spans="1:24" ht="45" customHeight="1" x14ac:dyDescent="0.5">
      <c r="B536" s="149">
        <v>513</v>
      </c>
      <c r="G536" s="154" t="s">
        <v>3406</v>
      </c>
      <c r="H536" s="155"/>
      <c r="I536" s="155"/>
      <c r="J536" s="155"/>
      <c r="K536" s="173"/>
      <c r="M536" s="67"/>
      <c r="N536" s="67"/>
      <c r="O536" s="67"/>
      <c r="P536" s="67"/>
      <c r="Q536" s="68">
        <v>4</v>
      </c>
      <c r="R536" s="69" t="s">
        <v>1678</v>
      </c>
      <c r="S536" s="81">
        <f>SUM(S537:S576)</f>
        <v>8</v>
      </c>
      <c r="T536" s="69" t="s">
        <v>1679</v>
      </c>
      <c r="U536" s="70">
        <v>5</v>
      </c>
      <c r="V536" s="69" t="s">
        <v>1680</v>
      </c>
      <c r="W536" s="81">
        <f>SUM(W537:W576)/2</f>
        <v>36</v>
      </c>
      <c r="X536" s="69" t="s">
        <v>1681</v>
      </c>
    </row>
    <row r="537" spans="1:24" ht="45" customHeight="1" x14ac:dyDescent="0.5">
      <c r="B537" s="149">
        <v>514</v>
      </c>
      <c r="G537" s="158" t="s">
        <v>3407</v>
      </c>
      <c r="H537" s="159"/>
      <c r="I537" s="159"/>
      <c r="J537" s="158"/>
      <c r="K537" s="158"/>
      <c r="M537" s="71"/>
      <c r="N537" s="71"/>
      <c r="O537" s="71"/>
      <c r="P537" s="71"/>
      <c r="Q537" s="72"/>
      <c r="R537" s="73"/>
      <c r="S537" s="74">
        <v>3</v>
      </c>
      <c r="T537" s="73" t="s">
        <v>1679</v>
      </c>
      <c r="U537" s="74"/>
      <c r="V537" s="73"/>
      <c r="W537" s="75">
        <f>SUM(W538:W552)</f>
        <v>15</v>
      </c>
      <c r="X537" s="73" t="s">
        <v>1681</v>
      </c>
    </row>
    <row r="538" spans="1:24" ht="45" customHeight="1" x14ac:dyDescent="0.5">
      <c r="A538" s="6">
        <v>44</v>
      </c>
      <c r="B538" s="149">
        <v>515</v>
      </c>
      <c r="C538" s="16">
        <v>2</v>
      </c>
      <c r="D538" s="15">
        <v>2.2000000000000002</v>
      </c>
      <c r="E538" s="13" t="s">
        <v>717</v>
      </c>
      <c r="F538" s="13" t="s">
        <v>718</v>
      </c>
      <c r="G538" s="776" t="s">
        <v>3408</v>
      </c>
      <c r="H538" s="160">
        <f>+H535+1</f>
        <v>473</v>
      </c>
      <c r="I538" s="80" t="s">
        <v>2015</v>
      </c>
      <c r="J538" s="160">
        <v>1</v>
      </c>
      <c r="K538" s="162" t="s">
        <v>3409</v>
      </c>
      <c r="L538" s="10" t="s">
        <v>645</v>
      </c>
      <c r="W538" s="79">
        <v>1</v>
      </c>
    </row>
    <row r="539" spans="1:24" ht="45" customHeight="1" x14ac:dyDescent="0.5">
      <c r="A539" s="6">
        <v>45</v>
      </c>
      <c r="B539" s="149">
        <v>516</v>
      </c>
      <c r="C539" s="16">
        <v>2</v>
      </c>
      <c r="D539" s="15">
        <v>2.2000000000000002</v>
      </c>
      <c r="E539" s="13" t="s">
        <v>717</v>
      </c>
      <c r="F539" s="13" t="s">
        <v>718</v>
      </c>
      <c r="G539" s="793"/>
      <c r="H539" s="160">
        <f>+H538+1</f>
        <v>474</v>
      </c>
      <c r="I539" s="80" t="s">
        <v>2016</v>
      </c>
      <c r="J539" s="160">
        <v>4</v>
      </c>
      <c r="K539" s="162" t="s">
        <v>3410</v>
      </c>
      <c r="L539" s="10" t="s">
        <v>645</v>
      </c>
      <c r="W539" s="79">
        <v>1</v>
      </c>
    </row>
    <row r="540" spans="1:24" ht="45" customHeight="1" x14ac:dyDescent="0.5">
      <c r="A540" s="6">
        <v>46</v>
      </c>
      <c r="B540" s="149">
        <v>517</v>
      </c>
      <c r="C540" s="16">
        <v>2</v>
      </c>
      <c r="D540" s="15">
        <v>2.2000000000000002</v>
      </c>
      <c r="E540" s="13" t="s">
        <v>717</v>
      </c>
      <c r="F540" s="13" t="s">
        <v>718</v>
      </c>
      <c r="G540" s="793"/>
      <c r="H540" s="160">
        <f t="shared" ref="H540:H552" si="22">+H539+1</f>
        <v>475</v>
      </c>
      <c r="I540" s="80" t="s">
        <v>2017</v>
      </c>
      <c r="J540" s="160">
        <v>40</v>
      </c>
      <c r="K540" s="162" t="s">
        <v>720</v>
      </c>
      <c r="L540" s="10" t="s">
        <v>645</v>
      </c>
      <c r="W540" s="79">
        <v>1</v>
      </c>
    </row>
    <row r="541" spans="1:24" ht="45" customHeight="1" x14ac:dyDescent="0.5">
      <c r="A541" s="6">
        <v>47</v>
      </c>
      <c r="B541" s="149">
        <v>518</v>
      </c>
      <c r="C541" s="16">
        <v>2</v>
      </c>
      <c r="D541" s="15">
        <v>2.2000000000000002</v>
      </c>
      <c r="E541" s="13" t="s">
        <v>717</v>
      </c>
      <c r="F541" s="13" t="s">
        <v>718</v>
      </c>
      <c r="G541" s="793"/>
      <c r="H541" s="160">
        <f t="shared" si="22"/>
        <v>476</v>
      </c>
      <c r="I541" s="80" t="s">
        <v>2018</v>
      </c>
      <c r="J541" s="160">
        <v>400</v>
      </c>
      <c r="K541" s="162" t="s">
        <v>3411</v>
      </c>
      <c r="L541" s="10" t="s">
        <v>645</v>
      </c>
      <c r="W541" s="79">
        <v>1</v>
      </c>
    </row>
    <row r="542" spans="1:24" ht="45" customHeight="1" x14ac:dyDescent="0.5">
      <c r="A542" s="6">
        <v>48</v>
      </c>
      <c r="B542" s="149">
        <v>519</v>
      </c>
      <c r="C542" s="16">
        <v>2</v>
      </c>
      <c r="D542" s="15">
        <v>2.2000000000000002</v>
      </c>
      <c r="E542" s="13" t="s">
        <v>717</v>
      </c>
      <c r="F542" s="13" t="s">
        <v>718</v>
      </c>
      <c r="G542" s="793"/>
      <c r="H542" s="160">
        <f t="shared" si="22"/>
        <v>477</v>
      </c>
      <c r="I542" s="80" t="s">
        <v>2019</v>
      </c>
      <c r="J542" s="172">
        <v>1</v>
      </c>
      <c r="K542" s="162" t="s">
        <v>721</v>
      </c>
      <c r="L542" s="10" t="s">
        <v>645</v>
      </c>
      <c r="W542" s="79">
        <v>1</v>
      </c>
    </row>
    <row r="543" spans="1:24" ht="45" customHeight="1" x14ac:dyDescent="0.5">
      <c r="A543" s="6">
        <v>49</v>
      </c>
      <c r="B543" s="149">
        <v>520</v>
      </c>
      <c r="C543" s="16">
        <v>2</v>
      </c>
      <c r="D543" s="15">
        <v>2.2000000000000002</v>
      </c>
      <c r="E543" s="13" t="s">
        <v>717</v>
      </c>
      <c r="F543" s="13" t="s">
        <v>718</v>
      </c>
      <c r="G543" s="793"/>
      <c r="H543" s="160">
        <f t="shared" si="22"/>
        <v>478</v>
      </c>
      <c r="I543" s="80" t="s">
        <v>2020</v>
      </c>
      <c r="J543" s="160">
        <v>200</v>
      </c>
      <c r="K543" s="162" t="s">
        <v>722</v>
      </c>
      <c r="L543" s="10" t="s">
        <v>645</v>
      </c>
      <c r="W543" s="79">
        <v>1</v>
      </c>
    </row>
    <row r="544" spans="1:24" ht="45" customHeight="1" x14ac:dyDescent="0.5">
      <c r="A544" s="6">
        <v>50</v>
      </c>
      <c r="B544" s="149">
        <v>521</v>
      </c>
      <c r="C544" s="16">
        <v>2</v>
      </c>
      <c r="D544" s="15">
        <v>2.2000000000000002</v>
      </c>
      <c r="E544" s="13" t="s">
        <v>717</v>
      </c>
      <c r="F544" s="13" t="s">
        <v>718</v>
      </c>
      <c r="G544" s="793"/>
      <c r="H544" s="160">
        <f t="shared" si="22"/>
        <v>479</v>
      </c>
      <c r="I544" s="80" t="s">
        <v>2021</v>
      </c>
      <c r="J544" s="160">
        <v>6</v>
      </c>
      <c r="K544" s="162" t="s">
        <v>723</v>
      </c>
      <c r="L544" s="10" t="s">
        <v>645</v>
      </c>
      <c r="W544" s="79">
        <v>1</v>
      </c>
    </row>
    <row r="545" spans="1:24" ht="45" customHeight="1" x14ac:dyDescent="0.5">
      <c r="A545" s="6">
        <v>51</v>
      </c>
      <c r="B545" s="149">
        <v>522</v>
      </c>
      <c r="C545" s="16">
        <v>2</v>
      </c>
      <c r="D545" s="15">
        <v>2.2000000000000002</v>
      </c>
      <c r="E545" s="13" t="s">
        <v>717</v>
      </c>
      <c r="F545" s="13" t="s">
        <v>718</v>
      </c>
      <c r="G545" s="777"/>
      <c r="H545" s="160">
        <f t="shared" si="22"/>
        <v>480</v>
      </c>
      <c r="I545" s="80" t="s">
        <v>2022</v>
      </c>
      <c r="J545" s="160">
        <v>3</v>
      </c>
      <c r="K545" s="162" t="s">
        <v>724</v>
      </c>
      <c r="L545" s="10" t="s">
        <v>645</v>
      </c>
      <c r="W545" s="79">
        <v>1</v>
      </c>
    </row>
    <row r="546" spans="1:24" ht="45" customHeight="1" x14ac:dyDescent="0.5">
      <c r="A546" s="6">
        <v>52</v>
      </c>
      <c r="B546" s="149">
        <v>523</v>
      </c>
      <c r="C546" s="16">
        <v>2</v>
      </c>
      <c r="D546" s="15">
        <v>2.2000000000000002</v>
      </c>
      <c r="E546" s="13" t="s">
        <v>717</v>
      </c>
      <c r="F546" s="8" t="s">
        <v>725</v>
      </c>
      <c r="G546" s="784" t="s">
        <v>3412</v>
      </c>
      <c r="H546" s="76">
        <f t="shared" si="22"/>
        <v>481</v>
      </c>
      <c r="I546" s="80" t="s">
        <v>2023</v>
      </c>
      <c r="J546" s="76">
        <v>500</v>
      </c>
      <c r="K546" s="163" t="s">
        <v>727</v>
      </c>
      <c r="L546" s="10" t="s">
        <v>645</v>
      </c>
      <c r="W546" s="79">
        <v>1</v>
      </c>
    </row>
    <row r="547" spans="1:24" ht="45" customHeight="1" x14ac:dyDescent="0.5">
      <c r="A547" s="6">
        <v>53</v>
      </c>
      <c r="B547" s="149">
        <v>524</v>
      </c>
      <c r="C547" s="16">
        <v>2</v>
      </c>
      <c r="D547" s="15">
        <v>2.2000000000000002</v>
      </c>
      <c r="E547" s="13" t="s">
        <v>717</v>
      </c>
      <c r="F547" s="8" t="s">
        <v>725</v>
      </c>
      <c r="G547" s="789"/>
      <c r="H547" s="76">
        <f t="shared" si="22"/>
        <v>482</v>
      </c>
      <c r="I547" s="80" t="s">
        <v>2024</v>
      </c>
      <c r="J547" s="76">
        <v>350</v>
      </c>
      <c r="K547" s="163" t="s">
        <v>728</v>
      </c>
      <c r="L547" s="10" t="s">
        <v>645</v>
      </c>
      <c r="W547" s="79">
        <v>1</v>
      </c>
    </row>
    <row r="548" spans="1:24" ht="45" customHeight="1" x14ac:dyDescent="0.5">
      <c r="A548" s="6">
        <v>54</v>
      </c>
      <c r="B548" s="149">
        <v>525</v>
      </c>
      <c r="C548" s="16">
        <v>2</v>
      </c>
      <c r="D548" s="15">
        <v>2.2000000000000002</v>
      </c>
      <c r="E548" s="13" t="s">
        <v>717</v>
      </c>
      <c r="F548" s="8" t="s">
        <v>725</v>
      </c>
      <c r="G548" s="789"/>
      <c r="H548" s="76">
        <f t="shared" si="22"/>
        <v>483</v>
      </c>
      <c r="I548" s="80" t="s">
        <v>2025</v>
      </c>
      <c r="J548" s="76">
        <v>350</v>
      </c>
      <c r="K548" s="163" t="s">
        <v>729</v>
      </c>
      <c r="L548" s="10" t="s">
        <v>645</v>
      </c>
      <c r="W548" s="79">
        <v>1</v>
      </c>
    </row>
    <row r="549" spans="1:24" ht="45" customHeight="1" x14ac:dyDescent="0.5">
      <c r="A549" s="6">
        <v>55</v>
      </c>
      <c r="B549" s="149">
        <v>526</v>
      </c>
      <c r="C549" s="16">
        <v>2</v>
      </c>
      <c r="D549" s="15">
        <v>2.2000000000000002</v>
      </c>
      <c r="E549" s="13" t="s">
        <v>717</v>
      </c>
      <c r="F549" s="8" t="s">
        <v>725</v>
      </c>
      <c r="G549" s="789"/>
      <c r="H549" s="76">
        <f t="shared" si="22"/>
        <v>484</v>
      </c>
      <c r="I549" s="80" t="s">
        <v>2026</v>
      </c>
      <c r="J549" s="76">
        <v>4</v>
      </c>
      <c r="K549" s="163" t="s">
        <v>3413</v>
      </c>
      <c r="L549" s="10" t="s">
        <v>645</v>
      </c>
      <c r="W549" s="79">
        <v>1</v>
      </c>
    </row>
    <row r="550" spans="1:24" ht="45" customHeight="1" x14ac:dyDescent="0.5">
      <c r="A550" s="6">
        <v>56</v>
      </c>
      <c r="B550" s="149">
        <v>527</v>
      </c>
      <c r="C550" s="16">
        <v>2</v>
      </c>
      <c r="D550" s="15">
        <v>2.2000000000000002</v>
      </c>
      <c r="E550" s="13" t="s">
        <v>717</v>
      </c>
      <c r="F550" s="8" t="s">
        <v>725</v>
      </c>
      <c r="G550" s="785"/>
      <c r="H550" s="76">
        <f t="shared" si="22"/>
        <v>485</v>
      </c>
      <c r="I550" s="80" t="s">
        <v>2027</v>
      </c>
      <c r="J550" s="76">
        <v>4</v>
      </c>
      <c r="K550" s="163" t="s">
        <v>730</v>
      </c>
      <c r="L550" s="10" t="s">
        <v>645</v>
      </c>
      <c r="W550" s="79">
        <v>1</v>
      </c>
    </row>
    <row r="551" spans="1:24" ht="45" customHeight="1" x14ac:dyDescent="0.5">
      <c r="A551" s="6">
        <v>57</v>
      </c>
      <c r="B551" s="149">
        <v>528</v>
      </c>
      <c r="C551" s="16">
        <v>2</v>
      </c>
      <c r="D551" s="15">
        <v>2.2000000000000002</v>
      </c>
      <c r="E551" s="13" t="s">
        <v>717</v>
      </c>
      <c r="F551" s="13" t="s">
        <v>731</v>
      </c>
      <c r="G551" s="776" t="s">
        <v>3414</v>
      </c>
      <c r="H551" s="160">
        <f t="shared" si="22"/>
        <v>486</v>
      </c>
      <c r="I551" s="80" t="s">
        <v>2028</v>
      </c>
      <c r="J551" s="160">
        <v>350</v>
      </c>
      <c r="K551" s="162" t="s">
        <v>733</v>
      </c>
      <c r="L551" s="10" t="s">
        <v>645</v>
      </c>
      <c r="W551" s="79">
        <v>1</v>
      </c>
    </row>
    <row r="552" spans="1:24" ht="45" customHeight="1" x14ac:dyDescent="0.5">
      <c r="A552" s="6">
        <v>58</v>
      </c>
      <c r="B552" s="149">
        <v>529</v>
      </c>
      <c r="C552" s="16">
        <v>2</v>
      </c>
      <c r="D552" s="15">
        <v>2.2000000000000002</v>
      </c>
      <c r="E552" s="13" t="s">
        <v>717</v>
      </c>
      <c r="F552" s="13" t="s">
        <v>731</v>
      </c>
      <c r="G552" s="777"/>
      <c r="H552" s="160">
        <f t="shared" si="22"/>
        <v>487</v>
      </c>
      <c r="I552" s="80" t="s">
        <v>2029</v>
      </c>
      <c r="J552" s="160">
        <v>350</v>
      </c>
      <c r="K552" s="162" t="s">
        <v>3415</v>
      </c>
      <c r="L552" s="10" t="s">
        <v>645</v>
      </c>
      <c r="W552" s="79">
        <v>1</v>
      </c>
    </row>
    <row r="553" spans="1:24" ht="45" customHeight="1" x14ac:dyDescent="0.5">
      <c r="B553" s="149">
        <v>530</v>
      </c>
      <c r="G553" s="158" t="s">
        <v>3416</v>
      </c>
      <c r="H553" s="159"/>
      <c r="I553" s="159"/>
      <c r="J553" s="158"/>
      <c r="K553" s="158"/>
      <c r="M553" s="71"/>
      <c r="N553" s="71"/>
      <c r="O553" s="71"/>
      <c r="P553" s="71"/>
      <c r="Q553" s="72"/>
      <c r="R553" s="73"/>
      <c r="S553" s="74">
        <v>1</v>
      </c>
      <c r="T553" s="73" t="s">
        <v>1679</v>
      </c>
      <c r="U553" s="74"/>
      <c r="V553" s="73"/>
      <c r="W553" s="75">
        <f>SUM(W554:W558)</f>
        <v>5</v>
      </c>
      <c r="X553" s="73" t="s">
        <v>1681</v>
      </c>
    </row>
    <row r="554" spans="1:24" ht="45" customHeight="1" x14ac:dyDescent="0.5">
      <c r="A554" s="6">
        <v>59</v>
      </c>
      <c r="B554" s="149">
        <v>531</v>
      </c>
      <c r="C554" s="16">
        <v>2</v>
      </c>
      <c r="D554" s="15">
        <v>2.2000000000000002</v>
      </c>
      <c r="E554" s="14" t="s">
        <v>735</v>
      </c>
      <c r="F554" s="14" t="s">
        <v>736</v>
      </c>
      <c r="G554" s="790" t="s">
        <v>3417</v>
      </c>
      <c r="H554" s="87">
        <f>+H552+1</f>
        <v>488</v>
      </c>
      <c r="I554" s="80" t="s">
        <v>2030</v>
      </c>
      <c r="J554" s="91">
        <v>1</v>
      </c>
      <c r="K554" s="89" t="s">
        <v>738</v>
      </c>
      <c r="L554" s="10" t="s">
        <v>645</v>
      </c>
      <c r="W554" s="79">
        <v>1</v>
      </c>
    </row>
    <row r="555" spans="1:24" ht="45" customHeight="1" x14ac:dyDescent="0.5">
      <c r="A555" s="6">
        <v>60</v>
      </c>
      <c r="B555" s="149">
        <v>532</v>
      </c>
      <c r="C555" s="16">
        <v>2</v>
      </c>
      <c r="D555" s="15">
        <v>2.2000000000000002</v>
      </c>
      <c r="E555" s="14" t="s">
        <v>735</v>
      </c>
      <c r="F555" s="14" t="s">
        <v>736</v>
      </c>
      <c r="G555" s="791"/>
      <c r="H555" s="87">
        <f>+H554+1</f>
        <v>489</v>
      </c>
      <c r="I555" s="80" t="s">
        <v>2031</v>
      </c>
      <c r="J555" s="87">
        <v>8</v>
      </c>
      <c r="K555" s="89" t="s">
        <v>739</v>
      </c>
      <c r="L555" s="10" t="s">
        <v>645</v>
      </c>
      <c r="W555" s="79">
        <v>1</v>
      </c>
    </row>
    <row r="556" spans="1:24" ht="45" customHeight="1" x14ac:dyDescent="0.5">
      <c r="A556" s="171"/>
      <c r="B556" s="149"/>
      <c r="C556" s="16">
        <v>2</v>
      </c>
      <c r="D556" s="15">
        <v>2.2000000000000002</v>
      </c>
      <c r="E556" s="14" t="s">
        <v>735</v>
      </c>
      <c r="F556" s="14" t="s">
        <v>736</v>
      </c>
      <c r="G556" s="791"/>
      <c r="H556" s="87">
        <f>+H555+1</f>
        <v>490</v>
      </c>
      <c r="I556" s="80" t="s">
        <v>2032</v>
      </c>
      <c r="J556" s="181">
        <v>1</v>
      </c>
      <c r="K556" s="182" t="s">
        <v>740</v>
      </c>
      <c r="L556" s="10" t="s">
        <v>645</v>
      </c>
      <c r="W556" s="79">
        <v>1</v>
      </c>
    </row>
    <row r="557" spans="1:24" ht="45" customHeight="1" x14ac:dyDescent="0.5">
      <c r="A557" s="6">
        <v>61</v>
      </c>
      <c r="B557" s="149">
        <v>533</v>
      </c>
      <c r="C557" s="16">
        <v>2</v>
      </c>
      <c r="D557" s="15">
        <v>2.2000000000000002</v>
      </c>
      <c r="E557" s="14" t="s">
        <v>735</v>
      </c>
      <c r="F557" s="14" t="s">
        <v>736</v>
      </c>
      <c r="G557" s="791"/>
      <c r="H557" s="87">
        <f>+H556+1</f>
        <v>491</v>
      </c>
      <c r="I557" s="80" t="s">
        <v>2033</v>
      </c>
      <c r="J557" s="87">
        <v>3</v>
      </c>
      <c r="K557" s="89" t="s">
        <v>741</v>
      </c>
      <c r="L557" s="10" t="s">
        <v>645</v>
      </c>
      <c r="W557" s="79">
        <v>1</v>
      </c>
    </row>
    <row r="558" spans="1:24" ht="45" customHeight="1" x14ac:dyDescent="0.5">
      <c r="A558" s="6">
        <v>62</v>
      </c>
      <c r="B558" s="149">
        <v>534</v>
      </c>
      <c r="C558" s="16">
        <v>2</v>
      </c>
      <c r="D558" s="15">
        <v>2.2000000000000002</v>
      </c>
      <c r="E558" s="14" t="s">
        <v>735</v>
      </c>
      <c r="F558" s="14" t="s">
        <v>736</v>
      </c>
      <c r="G558" s="792"/>
      <c r="H558" s="87">
        <f>+H557+1</f>
        <v>492</v>
      </c>
      <c r="I558" s="80" t="s">
        <v>2034</v>
      </c>
      <c r="J558" s="87">
        <v>6</v>
      </c>
      <c r="K558" s="89" t="s">
        <v>742</v>
      </c>
      <c r="L558" s="10" t="s">
        <v>645</v>
      </c>
      <c r="W558" s="79">
        <v>1</v>
      </c>
    </row>
    <row r="559" spans="1:24" ht="45" customHeight="1" x14ac:dyDescent="0.5">
      <c r="B559" s="149">
        <v>535</v>
      </c>
      <c r="G559" s="158" t="s">
        <v>3418</v>
      </c>
      <c r="H559" s="159"/>
      <c r="I559" s="159"/>
      <c r="J559" s="158"/>
      <c r="K559" s="158"/>
      <c r="M559" s="71"/>
      <c r="N559" s="71"/>
      <c r="O559" s="71"/>
      <c r="P559" s="71"/>
      <c r="Q559" s="72"/>
      <c r="R559" s="73"/>
      <c r="S559" s="74">
        <v>2</v>
      </c>
      <c r="T559" s="73" t="s">
        <v>1679</v>
      </c>
      <c r="U559" s="74"/>
      <c r="V559" s="73"/>
      <c r="W559" s="75">
        <f>SUM(W560:W566)</f>
        <v>7</v>
      </c>
      <c r="X559" s="73" t="s">
        <v>1681</v>
      </c>
    </row>
    <row r="560" spans="1:24" ht="45" customHeight="1" x14ac:dyDescent="0.5">
      <c r="A560" s="6">
        <v>63</v>
      </c>
      <c r="B560" s="149">
        <v>536</v>
      </c>
      <c r="C560" s="16">
        <v>2</v>
      </c>
      <c r="D560" s="15">
        <v>2.2000000000000002</v>
      </c>
      <c r="E560" s="13" t="s">
        <v>744</v>
      </c>
      <c r="F560" s="13" t="s">
        <v>745</v>
      </c>
      <c r="G560" s="776" t="s">
        <v>3419</v>
      </c>
      <c r="H560" s="160">
        <f>+H558+1</f>
        <v>493</v>
      </c>
      <c r="I560" s="80" t="s">
        <v>2035</v>
      </c>
      <c r="J560" s="160">
        <v>1</v>
      </c>
      <c r="K560" s="162" t="s">
        <v>3420</v>
      </c>
      <c r="L560" s="10" t="s">
        <v>645</v>
      </c>
      <c r="W560" s="79">
        <v>1</v>
      </c>
    </row>
    <row r="561" spans="1:24" ht="45" customHeight="1" x14ac:dyDescent="0.5">
      <c r="A561" s="6">
        <v>64</v>
      </c>
      <c r="B561" s="149">
        <v>537</v>
      </c>
      <c r="C561" s="16">
        <v>2</v>
      </c>
      <c r="D561" s="15">
        <v>2.2000000000000002</v>
      </c>
      <c r="E561" s="13" t="s">
        <v>744</v>
      </c>
      <c r="F561" s="13" t="s">
        <v>745</v>
      </c>
      <c r="G561" s="793"/>
      <c r="H561" s="160">
        <f t="shared" ref="H561:H566" si="23">+H560+1</f>
        <v>494</v>
      </c>
      <c r="I561" s="80" t="s">
        <v>2036</v>
      </c>
      <c r="J561" s="160">
        <v>1</v>
      </c>
      <c r="K561" s="162" t="s">
        <v>3421</v>
      </c>
      <c r="L561" s="10" t="s">
        <v>645</v>
      </c>
      <c r="W561" s="79">
        <v>1</v>
      </c>
    </row>
    <row r="562" spans="1:24" ht="45" customHeight="1" x14ac:dyDescent="0.5">
      <c r="A562" s="6">
        <v>65</v>
      </c>
      <c r="B562" s="149">
        <v>538</v>
      </c>
      <c r="C562" s="16">
        <v>2</v>
      </c>
      <c r="D562" s="15">
        <v>2.2000000000000002</v>
      </c>
      <c r="E562" s="13" t="s">
        <v>744</v>
      </c>
      <c r="F562" s="13" t="s">
        <v>745</v>
      </c>
      <c r="G562" s="793"/>
      <c r="H562" s="160">
        <f t="shared" si="23"/>
        <v>495</v>
      </c>
      <c r="I562" s="80" t="s">
        <v>2037</v>
      </c>
      <c r="J562" s="160">
        <v>350</v>
      </c>
      <c r="K562" s="162" t="s">
        <v>747</v>
      </c>
      <c r="L562" s="10" t="s">
        <v>645</v>
      </c>
      <c r="W562" s="79">
        <v>1</v>
      </c>
    </row>
    <row r="563" spans="1:24" ht="45" customHeight="1" x14ac:dyDescent="0.5">
      <c r="A563" s="6">
        <v>66</v>
      </c>
      <c r="B563" s="149">
        <v>539</v>
      </c>
      <c r="C563" s="16">
        <v>2</v>
      </c>
      <c r="D563" s="15">
        <v>2.2000000000000002</v>
      </c>
      <c r="E563" s="13" t="s">
        <v>744</v>
      </c>
      <c r="F563" s="13" t="s">
        <v>745</v>
      </c>
      <c r="G563" s="777"/>
      <c r="H563" s="160">
        <f t="shared" si="23"/>
        <v>496</v>
      </c>
      <c r="I563" s="80" t="s">
        <v>2038</v>
      </c>
      <c r="J563" s="172">
        <v>1</v>
      </c>
      <c r="K563" s="162" t="s">
        <v>748</v>
      </c>
      <c r="L563" s="10" t="s">
        <v>645</v>
      </c>
      <c r="W563" s="79">
        <v>1</v>
      </c>
    </row>
    <row r="564" spans="1:24" ht="45" customHeight="1" x14ac:dyDescent="0.5">
      <c r="A564" s="6">
        <v>67</v>
      </c>
      <c r="B564" s="149">
        <v>540</v>
      </c>
      <c r="C564" s="16">
        <v>2</v>
      </c>
      <c r="D564" s="15">
        <v>2.2000000000000002</v>
      </c>
      <c r="E564" s="13" t="s">
        <v>744</v>
      </c>
      <c r="F564" s="8" t="s">
        <v>749</v>
      </c>
      <c r="G564" s="784" t="s">
        <v>3422</v>
      </c>
      <c r="H564" s="76">
        <f t="shared" si="23"/>
        <v>497</v>
      </c>
      <c r="I564" s="80" t="s">
        <v>2039</v>
      </c>
      <c r="J564" s="76">
        <v>350</v>
      </c>
      <c r="K564" s="163" t="s">
        <v>751</v>
      </c>
      <c r="L564" s="10" t="s">
        <v>645</v>
      </c>
      <c r="W564" s="79">
        <v>1</v>
      </c>
    </row>
    <row r="565" spans="1:24" ht="45" customHeight="1" x14ac:dyDescent="0.5">
      <c r="A565" s="6">
        <v>68</v>
      </c>
      <c r="B565" s="149">
        <v>541</v>
      </c>
      <c r="C565" s="16">
        <v>2</v>
      </c>
      <c r="D565" s="15">
        <v>2.2000000000000002</v>
      </c>
      <c r="E565" s="13" t="s">
        <v>744</v>
      </c>
      <c r="F565" s="8" t="s">
        <v>749</v>
      </c>
      <c r="G565" s="789"/>
      <c r="H565" s="76">
        <f t="shared" si="23"/>
        <v>498</v>
      </c>
      <c r="I565" s="80" t="s">
        <v>2040</v>
      </c>
      <c r="J565" s="76">
        <v>40</v>
      </c>
      <c r="K565" s="163" t="s">
        <v>752</v>
      </c>
      <c r="L565" s="10" t="s">
        <v>645</v>
      </c>
      <c r="W565" s="79">
        <v>1</v>
      </c>
    </row>
    <row r="566" spans="1:24" ht="45" customHeight="1" x14ac:dyDescent="0.5">
      <c r="A566" s="6">
        <v>69</v>
      </c>
      <c r="B566" s="149">
        <v>542</v>
      </c>
      <c r="C566" s="16">
        <v>2</v>
      </c>
      <c r="D566" s="15">
        <v>2.2000000000000002</v>
      </c>
      <c r="E566" s="13" t="s">
        <v>744</v>
      </c>
      <c r="F566" s="8" t="s">
        <v>749</v>
      </c>
      <c r="G566" s="785"/>
      <c r="H566" s="76">
        <f t="shared" si="23"/>
        <v>499</v>
      </c>
      <c r="I566" s="80" t="s">
        <v>2041</v>
      </c>
      <c r="J566" s="170">
        <v>1</v>
      </c>
      <c r="K566" s="163" t="s">
        <v>753</v>
      </c>
      <c r="L566" s="10" t="s">
        <v>645</v>
      </c>
      <c r="W566" s="79">
        <v>1</v>
      </c>
    </row>
    <row r="567" spans="1:24" ht="45" customHeight="1" x14ac:dyDescent="0.5">
      <c r="B567" s="149">
        <v>543</v>
      </c>
      <c r="G567" s="158" t="s">
        <v>3423</v>
      </c>
      <c r="H567" s="159"/>
      <c r="I567" s="159"/>
      <c r="J567" s="158"/>
      <c r="K567" s="158"/>
      <c r="M567" s="71"/>
      <c r="N567" s="71"/>
      <c r="O567" s="71"/>
      <c r="P567" s="71"/>
      <c r="Q567" s="72"/>
      <c r="R567" s="73"/>
      <c r="S567" s="74">
        <v>2</v>
      </c>
      <c r="T567" s="73" t="s">
        <v>1679</v>
      </c>
      <c r="U567" s="74"/>
      <c r="V567" s="73"/>
      <c r="W567" s="75">
        <f>SUM(W568:W576)</f>
        <v>9</v>
      </c>
      <c r="X567" s="73" t="s">
        <v>1681</v>
      </c>
    </row>
    <row r="568" spans="1:24" ht="45" customHeight="1" x14ac:dyDescent="0.5">
      <c r="A568" s="6">
        <v>70</v>
      </c>
      <c r="B568" s="149">
        <v>544</v>
      </c>
      <c r="C568" s="16">
        <v>2</v>
      </c>
      <c r="D568" s="15">
        <v>2.2000000000000002</v>
      </c>
      <c r="E568" s="14" t="s">
        <v>755</v>
      </c>
      <c r="F568" s="14" t="s">
        <v>756</v>
      </c>
      <c r="G568" s="790" t="s">
        <v>3424</v>
      </c>
      <c r="H568" s="76">
        <f>+H566+1</f>
        <v>500</v>
      </c>
      <c r="I568" s="80" t="s">
        <v>2042</v>
      </c>
      <c r="J568" s="87">
        <v>8</v>
      </c>
      <c r="K568" s="89" t="s">
        <v>758</v>
      </c>
      <c r="L568" s="10" t="s">
        <v>645</v>
      </c>
      <c r="W568" s="79">
        <v>1</v>
      </c>
    </row>
    <row r="569" spans="1:24" ht="45" customHeight="1" x14ac:dyDescent="0.5">
      <c r="A569" s="6">
        <v>71</v>
      </c>
      <c r="B569" s="149">
        <v>545</v>
      </c>
      <c r="C569" s="16">
        <v>2</v>
      </c>
      <c r="D569" s="15">
        <v>2.2000000000000002</v>
      </c>
      <c r="E569" s="14" t="s">
        <v>755</v>
      </c>
      <c r="F569" s="14" t="s">
        <v>756</v>
      </c>
      <c r="G569" s="791"/>
      <c r="H569" s="76">
        <f>+H568+1</f>
        <v>501</v>
      </c>
      <c r="I569" s="80" t="s">
        <v>2043</v>
      </c>
      <c r="J569" s="87">
        <v>12</v>
      </c>
      <c r="K569" s="89" t="s">
        <v>759</v>
      </c>
      <c r="L569" s="10" t="s">
        <v>645</v>
      </c>
      <c r="W569" s="79">
        <v>1</v>
      </c>
    </row>
    <row r="570" spans="1:24" ht="45" customHeight="1" x14ac:dyDescent="0.5">
      <c r="A570" s="6">
        <v>72</v>
      </c>
      <c r="B570" s="149">
        <v>546</v>
      </c>
      <c r="C570" s="16">
        <v>2</v>
      </c>
      <c r="D570" s="15">
        <v>2.2000000000000002</v>
      </c>
      <c r="E570" s="14" t="s">
        <v>755</v>
      </c>
      <c r="F570" s="14" t="s">
        <v>756</v>
      </c>
      <c r="G570" s="791"/>
      <c r="H570" s="76">
        <f t="shared" ref="H570:H576" si="24">+H569+1</f>
        <v>502</v>
      </c>
      <c r="I570" s="80" t="s">
        <v>2044</v>
      </c>
      <c r="J570" s="87">
        <v>4</v>
      </c>
      <c r="K570" s="89" t="s">
        <v>760</v>
      </c>
      <c r="L570" s="10" t="s">
        <v>645</v>
      </c>
      <c r="W570" s="79">
        <v>1</v>
      </c>
    </row>
    <row r="571" spans="1:24" ht="45" customHeight="1" x14ac:dyDescent="0.5">
      <c r="A571" s="6">
        <v>73</v>
      </c>
      <c r="B571" s="149">
        <v>547</v>
      </c>
      <c r="C571" s="16">
        <v>2</v>
      </c>
      <c r="D571" s="15">
        <v>2.2000000000000002</v>
      </c>
      <c r="E571" s="14" t="s">
        <v>755</v>
      </c>
      <c r="F571" s="14" t="s">
        <v>756</v>
      </c>
      <c r="G571" s="791"/>
      <c r="H571" s="76">
        <f t="shared" si="24"/>
        <v>503</v>
      </c>
      <c r="I571" s="80" t="s">
        <v>2045</v>
      </c>
      <c r="J571" s="87">
        <v>4</v>
      </c>
      <c r="K571" s="89" t="s">
        <v>761</v>
      </c>
      <c r="L571" s="10" t="s">
        <v>645</v>
      </c>
      <c r="W571" s="79">
        <v>1</v>
      </c>
    </row>
    <row r="572" spans="1:24" ht="45" customHeight="1" x14ac:dyDescent="0.5">
      <c r="A572" s="6">
        <v>74</v>
      </c>
      <c r="B572" s="149">
        <v>548</v>
      </c>
      <c r="C572" s="16">
        <v>2</v>
      </c>
      <c r="D572" s="15">
        <v>2.2000000000000002</v>
      </c>
      <c r="E572" s="14" t="s">
        <v>755</v>
      </c>
      <c r="F572" s="14" t="s">
        <v>756</v>
      </c>
      <c r="G572" s="791"/>
      <c r="H572" s="76">
        <f t="shared" si="24"/>
        <v>504</v>
      </c>
      <c r="I572" s="80" t="s">
        <v>2046</v>
      </c>
      <c r="J572" s="91">
        <v>1</v>
      </c>
      <c r="K572" s="89" t="s">
        <v>762</v>
      </c>
      <c r="L572" s="10" t="s">
        <v>645</v>
      </c>
      <c r="W572" s="79">
        <v>1</v>
      </c>
    </row>
    <row r="573" spans="1:24" ht="45" customHeight="1" x14ac:dyDescent="0.5">
      <c r="A573" s="6">
        <v>75</v>
      </c>
      <c r="B573" s="149">
        <v>549</v>
      </c>
      <c r="C573" s="16">
        <v>2</v>
      </c>
      <c r="D573" s="15">
        <v>2.2000000000000002</v>
      </c>
      <c r="E573" s="14" t="s">
        <v>755</v>
      </c>
      <c r="F573" s="14" t="s">
        <v>756</v>
      </c>
      <c r="G573" s="792"/>
      <c r="H573" s="76">
        <f t="shared" si="24"/>
        <v>505</v>
      </c>
      <c r="I573" s="80" t="s">
        <v>2047</v>
      </c>
      <c r="J573" s="87">
        <v>4</v>
      </c>
      <c r="K573" s="89" t="s">
        <v>763</v>
      </c>
      <c r="L573" s="10" t="s">
        <v>645</v>
      </c>
      <c r="W573" s="79">
        <v>1</v>
      </c>
    </row>
    <row r="574" spans="1:24" ht="45" customHeight="1" x14ac:dyDescent="0.5">
      <c r="A574" s="6">
        <v>76</v>
      </c>
      <c r="B574" s="149">
        <v>550</v>
      </c>
      <c r="C574" s="16">
        <v>2</v>
      </c>
      <c r="D574" s="15">
        <v>2.2000000000000002</v>
      </c>
      <c r="E574" s="14" t="s">
        <v>755</v>
      </c>
      <c r="F574" s="8" t="s">
        <v>764</v>
      </c>
      <c r="G574" s="784" t="s">
        <v>3425</v>
      </c>
      <c r="H574" s="76">
        <f t="shared" si="24"/>
        <v>506</v>
      </c>
      <c r="I574" s="80" t="s">
        <v>2048</v>
      </c>
      <c r="J574" s="76">
        <v>2</v>
      </c>
      <c r="K574" s="163" t="s">
        <v>766</v>
      </c>
      <c r="L574" s="10" t="s">
        <v>645</v>
      </c>
      <c r="W574" s="79">
        <v>1</v>
      </c>
    </row>
    <row r="575" spans="1:24" ht="45" customHeight="1" x14ac:dyDescent="0.5">
      <c r="A575" s="6">
        <v>77</v>
      </c>
      <c r="B575" s="149">
        <v>551</v>
      </c>
      <c r="C575" s="16">
        <v>2</v>
      </c>
      <c r="D575" s="15">
        <v>2.2000000000000002</v>
      </c>
      <c r="E575" s="14" t="s">
        <v>755</v>
      </c>
      <c r="F575" s="8" t="s">
        <v>764</v>
      </c>
      <c r="G575" s="789"/>
      <c r="H575" s="76">
        <f t="shared" si="24"/>
        <v>507</v>
      </c>
      <c r="I575" s="80" t="s">
        <v>2049</v>
      </c>
      <c r="J575" s="76">
        <v>1</v>
      </c>
      <c r="K575" s="163" t="s">
        <v>767</v>
      </c>
      <c r="L575" s="10" t="s">
        <v>645</v>
      </c>
      <c r="W575" s="79">
        <v>1</v>
      </c>
    </row>
    <row r="576" spans="1:24" ht="45" customHeight="1" x14ac:dyDescent="0.5">
      <c r="A576" s="6">
        <v>78</v>
      </c>
      <c r="B576" s="149">
        <v>552</v>
      </c>
      <c r="C576" s="16">
        <v>2</v>
      </c>
      <c r="D576" s="15">
        <v>2.2000000000000002</v>
      </c>
      <c r="E576" s="14" t="s">
        <v>755</v>
      </c>
      <c r="F576" s="8" t="s">
        <v>764</v>
      </c>
      <c r="G576" s="785"/>
      <c r="H576" s="76">
        <f t="shared" si="24"/>
        <v>508</v>
      </c>
      <c r="I576" s="80" t="s">
        <v>2050</v>
      </c>
      <c r="J576" s="76">
        <v>1</v>
      </c>
      <c r="K576" s="163" t="s">
        <v>3426</v>
      </c>
      <c r="L576" s="10" t="s">
        <v>645</v>
      </c>
      <c r="W576" s="79">
        <v>1</v>
      </c>
    </row>
    <row r="577" spans="1:26" ht="45" customHeight="1" x14ac:dyDescent="0.5">
      <c r="B577" s="149">
        <v>553</v>
      </c>
      <c r="G577" s="154" t="s">
        <v>3427</v>
      </c>
      <c r="H577" s="155"/>
      <c r="I577" s="155"/>
      <c r="J577" s="155"/>
      <c r="K577" s="173"/>
      <c r="M577" s="67"/>
      <c r="N577" s="67"/>
      <c r="O577" s="67"/>
      <c r="P577" s="67"/>
      <c r="Q577" s="68">
        <v>4</v>
      </c>
      <c r="R577" s="69" t="s">
        <v>1678</v>
      </c>
      <c r="S577" s="70">
        <f>SUM(S578:S613)</f>
        <v>8</v>
      </c>
      <c r="T577" s="69" t="s">
        <v>1679</v>
      </c>
      <c r="U577" s="70">
        <v>4</v>
      </c>
      <c r="V577" s="69" t="s">
        <v>1680</v>
      </c>
      <c r="W577" s="81">
        <f>SUM(W578:W613)/2</f>
        <v>32</v>
      </c>
      <c r="X577" s="69" t="s">
        <v>1681</v>
      </c>
      <c r="Z577" s="7">
        <f>SUM(W579:W613)</f>
        <v>50</v>
      </c>
    </row>
    <row r="578" spans="1:26" ht="45" customHeight="1" x14ac:dyDescent="0.5">
      <c r="B578" s="149">
        <v>554</v>
      </c>
      <c r="G578" s="158" t="s">
        <v>3428</v>
      </c>
      <c r="H578" s="159"/>
      <c r="I578" s="159"/>
      <c r="J578" s="158"/>
      <c r="K578" s="158"/>
      <c r="M578" s="71"/>
      <c r="N578" s="71"/>
      <c r="O578" s="71"/>
      <c r="P578" s="71"/>
      <c r="Q578" s="72"/>
      <c r="R578" s="73"/>
      <c r="S578" s="74">
        <v>2</v>
      </c>
      <c r="T578" s="73" t="s">
        <v>1679</v>
      </c>
      <c r="U578" s="74"/>
      <c r="V578" s="73"/>
      <c r="W578" s="75">
        <f>SUM(W579:W592)</f>
        <v>14</v>
      </c>
      <c r="X578" s="73" t="s">
        <v>1681</v>
      </c>
    </row>
    <row r="579" spans="1:26" ht="45" customHeight="1" x14ac:dyDescent="0.5">
      <c r="A579" s="6">
        <v>79</v>
      </c>
      <c r="B579" s="149">
        <v>555</v>
      </c>
      <c r="C579" s="16">
        <v>2</v>
      </c>
      <c r="D579" s="12">
        <v>2.2999999999999998</v>
      </c>
      <c r="E579" s="13" t="s">
        <v>770</v>
      </c>
      <c r="F579" s="13" t="s">
        <v>771</v>
      </c>
      <c r="G579" s="776" t="s">
        <v>3429</v>
      </c>
      <c r="H579" s="160">
        <f>+H576+1</f>
        <v>509</v>
      </c>
      <c r="I579" s="80" t="s">
        <v>2051</v>
      </c>
      <c r="J579" s="160">
        <v>1</v>
      </c>
      <c r="K579" s="162" t="s">
        <v>773</v>
      </c>
      <c r="L579" s="10" t="s">
        <v>645</v>
      </c>
      <c r="W579" s="79">
        <v>1</v>
      </c>
    </row>
    <row r="580" spans="1:26" ht="45" customHeight="1" x14ac:dyDescent="0.5">
      <c r="A580" s="6">
        <v>80</v>
      </c>
      <c r="B580" s="149">
        <v>556</v>
      </c>
      <c r="C580" s="16">
        <v>2</v>
      </c>
      <c r="D580" s="12">
        <v>2.2999999999999998</v>
      </c>
      <c r="E580" s="13" t="s">
        <v>770</v>
      </c>
      <c r="F580" s="13" t="s">
        <v>771</v>
      </c>
      <c r="G580" s="793"/>
      <c r="H580" s="160">
        <f>+H579+1</f>
        <v>510</v>
      </c>
      <c r="I580" s="80" t="s">
        <v>2052</v>
      </c>
      <c r="J580" s="160">
        <v>1</v>
      </c>
      <c r="K580" s="162" t="s">
        <v>3430</v>
      </c>
      <c r="L580" s="10" t="s">
        <v>645</v>
      </c>
      <c r="W580" s="79">
        <v>1</v>
      </c>
    </row>
    <row r="581" spans="1:26" ht="45" customHeight="1" x14ac:dyDescent="0.5">
      <c r="A581" s="6">
        <v>81</v>
      </c>
      <c r="B581" s="149">
        <v>557</v>
      </c>
      <c r="C581" s="16">
        <v>2</v>
      </c>
      <c r="D581" s="12">
        <v>2.2999999999999998</v>
      </c>
      <c r="E581" s="13" t="s">
        <v>770</v>
      </c>
      <c r="F581" s="13" t="s">
        <v>771</v>
      </c>
      <c r="G581" s="793"/>
      <c r="H581" s="160">
        <f t="shared" ref="H581:H592" si="25">+H580+1</f>
        <v>511</v>
      </c>
      <c r="I581" s="80" t="s">
        <v>2053</v>
      </c>
      <c r="J581" s="172">
        <v>1</v>
      </c>
      <c r="K581" s="162" t="s">
        <v>3431</v>
      </c>
      <c r="L581" s="10" t="s">
        <v>645</v>
      </c>
      <c r="W581" s="79">
        <v>1</v>
      </c>
    </row>
    <row r="582" spans="1:26" ht="45" customHeight="1" x14ac:dyDescent="0.5">
      <c r="A582" s="6">
        <v>82</v>
      </c>
      <c r="B582" s="149">
        <v>558</v>
      </c>
      <c r="C582" s="16">
        <v>2</v>
      </c>
      <c r="D582" s="12">
        <v>2.2999999999999998</v>
      </c>
      <c r="E582" s="13" t="s">
        <v>770</v>
      </c>
      <c r="F582" s="13" t="s">
        <v>771</v>
      </c>
      <c r="G582" s="793"/>
      <c r="H582" s="160">
        <f t="shared" si="25"/>
        <v>512</v>
      </c>
      <c r="I582" s="80" t="s">
        <v>2054</v>
      </c>
      <c r="J582" s="160">
        <v>4</v>
      </c>
      <c r="K582" s="162" t="s">
        <v>774</v>
      </c>
      <c r="L582" s="10" t="s">
        <v>645</v>
      </c>
      <c r="W582" s="79">
        <v>1</v>
      </c>
    </row>
    <row r="583" spans="1:26" ht="45" customHeight="1" x14ac:dyDescent="0.5">
      <c r="A583" s="6">
        <v>83</v>
      </c>
      <c r="B583" s="149">
        <v>559</v>
      </c>
      <c r="C583" s="16">
        <v>2</v>
      </c>
      <c r="D583" s="12">
        <v>2.2999999999999998</v>
      </c>
      <c r="E583" s="13" t="s">
        <v>770</v>
      </c>
      <c r="F583" s="13" t="s">
        <v>771</v>
      </c>
      <c r="G583" s="793"/>
      <c r="H583" s="160">
        <f t="shared" si="25"/>
        <v>513</v>
      </c>
      <c r="I583" s="80" t="s">
        <v>2055</v>
      </c>
      <c r="J583" s="160">
        <v>100</v>
      </c>
      <c r="K583" s="162" t="s">
        <v>3432</v>
      </c>
      <c r="L583" s="10" t="s">
        <v>645</v>
      </c>
      <c r="W583" s="79">
        <v>1</v>
      </c>
    </row>
    <row r="584" spans="1:26" ht="45" customHeight="1" x14ac:dyDescent="0.5">
      <c r="A584" s="6">
        <v>84</v>
      </c>
      <c r="B584" s="149">
        <v>560</v>
      </c>
      <c r="C584" s="16">
        <v>2</v>
      </c>
      <c r="D584" s="12">
        <v>2.2999999999999998</v>
      </c>
      <c r="E584" s="13" t="s">
        <v>770</v>
      </c>
      <c r="F584" s="13" t="s">
        <v>771</v>
      </c>
      <c r="G584" s="777"/>
      <c r="H584" s="160">
        <f t="shared" si="25"/>
        <v>514</v>
      </c>
      <c r="I584" s="80" t="s">
        <v>2056</v>
      </c>
      <c r="J584" s="160">
        <v>1</v>
      </c>
      <c r="K584" s="162" t="s">
        <v>3433</v>
      </c>
      <c r="L584" s="10" t="s">
        <v>645</v>
      </c>
      <c r="W584" s="79">
        <v>1</v>
      </c>
    </row>
    <row r="585" spans="1:26" ht="45" customHeight="1" x14ac:dyDescent="0.5">
      <c r="A585" s="6">
        <v>85</v>
      </c>
      <c r="B585" s="149">
        <v>561</v>
      </c>
      <c r="C585" s="16">
        <v>2</v>
      </c>
      <c r="D585" s="12">
        <v>2.2999999999999998</v>
      </c>
      <c r="E585" s="13" t="s">
        <v>770</v>
      </c>
      <c r="F585" s="8" t="s">
        <v>775</v>
      </c>
      <c r="G585" s="784" t="s">
        <v>3434</v>
      </c>
      <c r="H585" s="76">
        <f t="shared" si="25"/>
        <v>515</v>
      </c>
      <c r="I585" s="80" t="s">
        <v>2057</v>
      </c>
      <c r="J585" s="164">
        <v>10000</v>
      </c>
      <c r="K585" s="163" t="s">
        <v>777</v>
      </c>
      <c r="L585" s="10" t="s">
        <v>645</v>
      </c>
      <c r="W585" s="79">
        <v>1</v>
      </c>
    </row>
    <row r="586" spans="1:26" ht="45" customHeight="1" x14ac:dyDescent="0.5">
      <c r="A586" s="6">
        <v>86</v>
      </c>
      <c r="B586" s="149">
        <v>562</v>
      </c>
      <c r="C586" s="16">
        <v>2</v>
      </c>
      <c r="D586" s="12">
        <v>2.2999999999999998</v>
      </c>
      <c r="E586" s="13" t="s">
        <v>770</v>
      </c>
      <c r="F586" s="8" t="s">
        <v>775</v>
      </c>
      <c r="G586" s="789"/>
      <c r="H586" s="76">
        <f t="shared" si="25"/>
        <v>516</v>
      </c>
      <c r="I586" s="80" t="s">
        <v>2058</v>
      </c>
      <c r="J586" s="164">
        <v>350</v>
      </c>
      <c r="K586" s="163" t="s">
        <v>778</v>
      </c>
      <c r="L586" s="10" t="s">
        <v>645</v>
      </c>
      <c r="W586" s="79">
        <v>1</v>
      </c>
    </row>
    <row r="587" spans="1:26" ht="45" customHeight="1" x14ac:dyDescent="0.5">
      <c r="A587" s="6">
        <v>87</v>
      </c>
      <c r="B587" s="149">
        <v>563</v>
      </c>
      <c r="C587" s="16">
        <v>2</v>
      </c>
      <c r="D587" s="12">
        <v>2.2999999999999998</v>
      </c>
      <c r="E587" s="13" t="s">
        <v>770</v>
      </c>
      <c r="F587" s="8" t="s">
        <v>775</v>
      </c>
      <c r="G587" s="789"/>
      <c r="H587" s="76">
        <f t="shared" si="25"/>
        <v>517</v>
      </c>
      <c r="I587" s="80" t="s">
        <v>2059</v>
      </c>
      <c r="J587" s="164">
        <v>350</v>
      </c>
      <c r="K587" s="163" t="s">
        <v>779</v>
      </c>
      <c r="L587" s="10" t="s">
        <v>645</v>
      </c>
      <c r="W587" s="79">
        <v>1</v>
      </c>
    </row>
    <row r="588" spans="1:26" ht="45" customHeight="1" x14ac:dyDescent="0.5">
      <c r="A588" s="6">
        <v>88</v>
      </c>
      <c r="B588" s="149">
        <v>564</v>
      </c>
      <c r="C588" s="16">
        <v>2</v>
      </c>
      <c r="D588" s="12">
        <v>2.2999999999999998</v>
      </c>
      <c r="E588" s="13" t="s">
        <v>770</v>
      </c>
      <c r="F588" s="8" t="s">
        <v>775</v>
      </c>
      <c r="G588" s="789"/>
      <c r="H588" s="76">
        <f t="shared" si="25"/>
        <v>518</v>
      </c>
      <c r="I588" s="80" t="s">
        <v>2060</v>
      </c>
      <c r="J588" s="164">
        <v>350</v>
      </c>
      <c r="K588" s="163" t="s">
        <v>780</v>
      </c>
      <c r="L588" s="10" t="s">
        <v>645</v>
      </c>
      <c r="W588" s="79">
        <v>1</v>
      </c>
    </row>
    <row r="589" spans="1:26" ht="45" customHeight="1" x14ac:dyDescent="0.5">
      <c r="A589" s="6">
        <v>89</v>
      </c>
      <c r="B589" s="149">
        <v>565</v>
      </c>
      <c r="C589" s="16">
        <v>2</v>
      </c>
      <c r="D589" s="12">
        <v>2.2999999999999998</v>
      </c>
      <c r="E589" s="13" t="s">
        <v>770</v>
      </c>
      <c r="F589" s="8" t="s">
        <v>775</v>
      </c>
      <c r="G589" s="789"/>
      <c r="H589" s="76">
        <f t="shared" si="25"/>
        <v>519</v>
      </c>
      <c r="I589" s="80" t="s">
        <v>2061</v>
      </c>
      <c r="J589" s="164">
        <v>350</v>
      </c>
      <c r="K589" s="163" t="s">
        <v>781</v>
      </c>
      <c r="L589" s="10" t="s">
        <v>645</v>
      </c>
      <c r="W589" s="79">
        <v>1</v>
      </c>
    </row>
    <row r="590" spans="1:26" ht="45" customHeight="1" x14ac:dyDescent="0.5">
      <c r="A590" s="6">
        <v>90</v>
      </c>
      <c r="B590" s="149">
        <v>566</v>
      </c>
      <c r="C590" s="16">
        <v>2</v>
      </c>
      <c r="D590" s="12">
        <v>2.2999999999999998</v>
      </c>
      <c r="E590" s="13" t="s">
        <v>770</v>
      </c>
      <c r="F590" s="8" t="s">
        <v>775</v>
      </c>
      <c r="G590" s="789"/>
      <c r="H590" s="76">
        <f t="shared" si="25"/>
        <v>520</v>
      </c>
      <c r="I590" s="80" t="s">
        <v>2062</v>
      </c>
      <c r="J590" s="164">
        <v>350</v>
      </c>
      <c r="K590" s="163" t="s">
        <v>782</v>
      </c>
      <c r="L590" s="10" t="s">
        <v>645</v>
      </c>
      <c r="W590" s="79">
        <v>1</v>
      </c>
    </row>
    <row r="591" spans="1:26" ht="45" customHeight="1" x14ac:dyDescent="0.5">
      <c r="A591" s="6">
        <v>91</v>
      </c>
      <c r="B591" s="149">
        <v>567</v>
      </c>
      <c r="C591" s="16">
        <v>2</v>
      </c>
      <c r="D591" s="12">
        <v>2.2999999999999998</v>
      </c>
      <c r="E591" s="13" t="s">
        <v>770</v>
      </c>
      <c r="F591" s="8" t="s">
        <v>775</v>
      </c>
      <c r="G591" s="789"/>
      <c r="H591" s="76">
        <f t="shared" si="25"/>
        <v>521</v>
      </c>
      <c r="I591" s="80" t="s">
        <v>2063</v>
      </c>
      <c r="J591" s="164">
        <v>350</v>
      </c>
      <c r="K591" s="163" t="s">
        <v>783</v>
      </c>
      <c r="L591" s="10" t="s">
        <v>645</v>
      </c>
      <c r="W591" s="79">
        <v>1</v>
      </c>
    </row>
    <row r="592" spans="1:26" ht="45" customHeight="1" x14ac:dyDescent="0.5">
      <c r="A592" s="6">
        <v>92</v>
      </c>
      <c r="B592" s="149">
        <v>568</v>
      </c>
      <c r="C592" s="16">
        <v>2</v>
      </c>
      <c r="D592" s="12">
        <v>2.2999999999999998</v>
      </c>
      <c r="E592" s="13" t="s">
        <v>770</v>
      </c>
      <c r="F592" s="8" t="s">
        <v>775</v>
      </c>
      <c r="G592" s="785"/>
      <c r="H592" s="76">
        <f t="shared" si="25"/>
        <v>522</v>
      </c>
      <c r="I592" s="80" t="s">
        <v>2064</v>
      </c>
      <c r="J592" s="164">
        <v>350</v>
      </c>
      <c r="K592" s="163" t="s">
        <v>784</v>
      </c>
      <c r="L592" s="10" t="s">
        <v>645</v>
      </c>
      <c r="W592" s="79">
        <v>1</v>
      </c>
    </row>
    <row r="593" spans="1:24" ht="45" customHeight="1" x14ac:dyDescent="0.5">
      <c r="B593" s="149">
        <v>569</v>
      </c>
      <c r="G593" s="158" t="s">
        <v>3435</v>
      </c>
      <c r="H593" s="159"/>
      <c r="I593" s="159"/>
      <c r="J593" s="158"/>
      <c r="K593" s="158"/>
      <c r="M593" s="71"/>
      <c r="N593" s="71"/>
      <c r="O593" s="71"/>
      <c r="P593" s="71"/>
      <c r="Q593" s="72"/>
      <c r="R593" s="73"/>
      <c r="S593" s="74">
        <v>2</v>
      </c>
      <c r="T593" s="73" t="s">
        <v>1679</v>
      </c>
      <c r="U593" s="74"/>
      <c r="V593" s="73"/>
      <c r="W593" s="75">
        <f>SUM(W594:W599)</f>
        <v>6</v>
      </c>
      <c r="X593" s="73" t="s">
        <v>1681</v>
      </c>
    </row>
    <row r="594" spans="1:24" ht="45" customHeight="1" x14ac:dyDescent="0.5">
      <c r="A594" s="6">
        <v>93</v>
      </c>
      <c r="B594" s="149">
        <v>570</v>
      </c>
      <c r="C594" s="16">
        <v>2</v>
      </c>
      <c r="D594" s="12">
        <v>2.2999999999999998</v>
      </c>
      <c r="E594" s="14" t="s">
        <v>786</v>
      </c>
      <c r="F594" s="14" t="s">
        <v>787</v>
      </c>
      <c r="G594" s="790" t="s">
        <v>3436</v>
      </c>
      <c r="H594" s="87">
        <f>+H592+1</f>
        <v>523</v>
      </c>
      <c r="I594" s="80" t="s">
        <v>2065</v>
      </c>
      <c r="J594" s="87">
        <v>40</v>
      </c>
      <c r="K594" s="89" t="s">
        <v>789</v>
      </c>
      <c r="L594" s="10" t="s">
        <v>645</v>
      </c>
      <c r="W594" s="79">
        <v>1</v>
      </c>
    </row>
    <row r="595" spans="1:24" ht="45" customHeight="1" x14ac:dyDescent="0.5">
      <c r="A595" s="6">
        <v>94</v>
      </c>
      <c r="B595" s="149">
        <v>571</v>
      </c>
      <c r="C595" s="16">
        <v>2</v>
      </c>
      <c r="D595" s="12">
        <v>2.2999999999999998</v>
      </c>
      <c r="E595" s="14" t="s">
        <v>786</v>
      </c>
      <c r="F595" s="14" t="s">
        <v>787</v>
      </c>
      <c r="G595" s="791"/>
      <c r="H595" s="87">
        <f>+H594+1</f>
        <v>524</v>
      </c>
      <c r="I595" s="80" t="s">
        <v>2066</v>
      </c>
      <c r="J595" s="87">
        <v>350</v>
      </c>
      <c r="K595" s="89" t="s">
        <v>790</v>
      </c>
      <c r="L595" s="10" t="s">
        <v>645</v>
      </c>
      <c r="W595" s="79">
        <v>1</v>
      </c>
    </row>
    <row r="596" spans="1:24" ht="45" customHeight="1" x14ac:dyDescent="0.5">
      <c r="A596" s="6">
        <v>95</v>
      </c>
      <c r="B596" s="149">
        <v>572</v>
      </c>
      <c r="C596" s="16">
        <v>2</v>
      </c>
      <c r="D596" s="12">
        <v>2.2999999999999998</v>
      </c>
      <c r="E596" s="14" t="s">
        <v>786</v>
      </c>
      <c r="F596" s="14" t="s">
        <v>787</v>
      </c>
      <c r="G596" s="792"/>
      <c r="H596" s="87">
        <f>+H595+1</f>
        <v>525</v>
      </c>
      <c r="I596" s="80" t="s">
        <v>2067</v>
      </c>
      <c r="J596" s="91">
        <v>1</v>
      </c>
      <c r="K596" s="89" t="s">
        <v>3437</v>
      </c>
      <c r="L596" s="10" t="s">
        <v>645</v>
      </c>
      <c r="W596" s="79">
        <v>1</v>
      </c>
    </row>
    <row r="597" spans="1:24" ht="45" customHeight="1" x14ac:dyDescent="0.5">
      <c r="A597" s="6">
        <v>96</v>
      </c>
      <c r="B597" s="149">
        <v>573</v>
      </c>
      <c r="C597" s="16">
        <v>2</v>
      </c>
      <c r="D597" s="12">
        <v>2.2999999999999998</v>
      </c>
      <c r="E597" s="14" t="s">
        <v>786</v>
      </c>
      <c r="F597" s="8" t="s">
        <v>791</v>
      </c>
      <c r="G597" s="784" t="s">
        <v>3438</v>
      </c>
      <c r="H597" s="76">
        <f>+H596+1</f>
        <v>526</v>
      </c>
      <c r="I597" s="80" t="s">
        <v>2068</v>
      </c>
      <c r="J597" s="76">
        <v>40</v>
      </c>
      <c r="K597" s="163" t="s">
        <v>793</v>
      </c>
      <c r="L597" s="10" t="s">
        <v>645</v>
      </c>
      <c r="W597" s="79">
        <v>1</v>
      </c>
    </row>
    <row r="598" spans="1:24" ht="64.95" customHeight="1" x14ac:dyDescent="0.5">
      <c r="A598" s="6">
        <v>97</v>
      </c>
      <c r="B598" s="149">
        <v>574</v>
      </c>
      <c r="C598" s="16">
        <v>2</v>
      </c>
      <c r="D598" s="12">
        <v>2.2999999999999998</v>
      </c>
      <c r="E598" s="14" t="s">
        <v>786</v>
      </c>
      <c r="F598" s="8" t="s">
        <v>791</v>
      </c>
      <c r="G598" s="789"/>
      <c r="H598" s="76">
        <f>+H597+1</f>
        <v>527</v>
      </c>
      <c r="I598" s="80" t="s">
        <v>2069</v>
      </c>
      <c r="J598" s="76">
        <v>40</v>
      </c>
      <c r="K598" s="163" t="s">
        <v>3439</v>
      </c>
      <c r="L598" s="10" t="s">
        <v>645</v>
      </c>
      <c r="W598" s="79">
        <v>1</v>
      </c>
    </row>
    <row r="599" spans="1:24" ht="45" customHeight="1" x14ac:dyDescent="0.5">
      <c r="A599" s="6">
        <v>98</v>
      </c>
      <c r="B599" s="149">
        <v>575</v>
      </c>
      <c r="C599" s="16">
        <v>2</v>
      </c>
      <c r="D599" s="12">
        <v>2.2999999999999998</v>
      </c>
      <c r="E599" s="14" t="s">
        <v>786</v>
      </c>
      <c r="F599" s="8" t="s">
        <v>791</v>
      </c>
      <c r="G599" s="785"/>
      <c r="H599" s="76">
        <f>+H598+1</f>
        <v>528</v>
      </c>
      <c r="I599" s="80" t="s">
        <v>2070</v>
      </c>
      <c r="J599" s="76">
        <v>1</v>
      </c>
      <c r="K599" s="163" t="s">
        <v>3440</v>
      </c>
      <c r="L599" s="10" t="s">
        <v>645</v>
      </c>
      <c r="W599" s="79">
        <v>1</v>
      </c>
    </row>
    <row r="600" spans="1:24" ht="45" customHeight="1" x14ac:dyDescent="0.5">
      <c r="B600" s="149">
        <v>576</v>
      </c>
      <c r="G600" s="158" t="s">
        <v>3441</v>
      </c>
      <c r="H600" s="159"/>
      <c r="I600" s="159"/>
      <c r="J600" s="158"/>
      <c r="K600" s="158"/>
      <c r="M600" s="71"/>
      <c r="N600" s="71"/>
      <c r="O600" s="71"/>
      <c r="P600" s="71"/>
      <c r="Q600" s="72"/>
      <c r="R600" s="73"/>
      <c r="S600" s="74">
        <v>2</v>
      </c>
      <c r="T600" s="73" t="s">
        <v>1679</v>
      </c>
      <c r="U600" s="74"/>
      <c r="V600" s="73"/>
      <c r="W600" s="75">
        <f>SUM(W601:W606)</f>
        <v>6</v>
      </c>
      <c r="X600" s="73" t="s">
        <v>1681</v>
      </c>
    </row>
    <row r="601" spans="1:24" ht="45" customHeight="1" x14ac:dyDescent="0.5">
      <c r="A601" s="6">
        <v>99</v>
      </c>
      <c r="B601" s="149">
        <v>577</v>
      </c>
      <c r="C601" s="16">
        <v>2</v>
      </c>
      <c r="D601" s="12">
        <v>2.2999999999999998</v>
      </c>
      <c r="E601" s="13" t="s">
        <v>795</v>
      </c>
      <c r="F601" s="13" t="s">
        <v>796</v>
      </c>
      <c r="G601" s="776" t="s">
        <v>3442</v>
      </c>
      <c r="H601" s="160">
        <f>+H599+1</f>
        <v>529</v>
      </c>
      <c r="I601" s="80" t="s">
        <v>2071</v>
      </c>
      <c r="J601" s="172">
        <v>1</v>
      </c>
      <c r="K601" s="162" t="s">
        <v>3443</v>
      </c>
      <c r="L601" s="10" t="s">
        <v>645</v>
      </c>
      <c r="W601" s="79">
        <v>1</v>
      </c>
    </row>
    <row r="602" spans="1:24" ht="45" customHeight="1" x14ac:dyDescent="0.5">
      <c r="A602" s="6">
        <v>100</v>
      </c>
      <c r="B602" s="149">
        <v>578</v>
      </c>
      <c r="C602" s="16">
        <v>2</v>
      </c>
      <c r="D602" s="12">
        <v>2.2999999999999998</v>
      </c>
      <c r="E602" s="13" t="s">
        <v>795</v>
      </c>
      <c r="F602" s="13" t="s">
        <v>796</v>
      </c>
      <c r="G602" s="793"/>
      <c r="H602" s="160">
        <f>+H601+1</f>
        <v>530</v>
      </c>
      <c r="I602" s="80" t="s">
        <v>2072</v>
      </c>
      <c r="J602" s="172">
        <v>1</v>
      </c>
      <c r="K602" s="162" t="s">
        <v>798</v>
      </c>
      <c r="L602" s="10" t="s">
        <v>645</v>
      </c>
      <c r="W602" s="79">
        <v>1</v>
      </c>
    </row>
    <row r="603" spans="1:24" ht="45" customHeight="1" x14ac:dyDescent="0.5">
      <c r="A603" s="6">
        <v>101</v>
      </c>
      <c r="B603" s="149">
        <v>579</v>
      </c>
      <c r="C603" s="16">
        <v>2</v>
      </c>
      <c r="D603" s="12">
        <v>2.2999999999999998</v>
      </c>
      <c r="E603" s="13" t="s">
        <v>795</v>
      </c>
      <c r="F603" s="13" t="s">
        <v>796</v>
      </c>
      <c r="G603" s="777"/>
      <c r="H603" s="160">
        <f>+H602+1</f>
        <v>531</v>
      </c>
      <c r="I603" s="80" t="s">
        <v>2073</v>
      </c>
      <c r="J603" s="160">
        <v>1</v>
      </c>
      <c r="K603" s="162" t="s">
        <v>799</v>
      </c>
      <c r="L603" s="10" t="s">
        <v>645</v>
      </c>
      <c r="W603" s="79">
        <v>1</v>
      </c>
    </row>
    <row r="604" spans="1:24" ht="45" customHeight="1" x14ac:dyDescent="0.5">
      <c r="A604" s="6">
        <v>102</v>
      </c>
      <c r="B604" s="149">
        <v>580</v>
      </c>
      <c r="C604" s="16">
        <v>2</v>
      </c>
      <c r="D604" s="12">
        <v>2.2999999999999998</v>
      </c>
      <c r="E604" s="13" t="s">
        <v>795</v>
      </c>
      <c r="F604" s="8" t="s">
        <v>800</v>
      </c>
      <c r="G604" s="784" t="s">
        <v>3444</v>
      </c>
      <c r="H604" s="76">
        <f>+H603+1</f>
        <v>532</v>
      </c>
      <c r="I604" s="80" t="s">
        <v>2074</v>
      </c>
      <c r="J604" s="76">
        <v>1</v>
      </c>
      <c r="K604" s="163" t="s">
        <v>802</v>
      </c>
      <c r="L604" s="10" t="s">
        <v>645</v>
      </c>
      <c r="W604" s="79">
        <v>1</v>
      </c>
    </row>
    <row r="605" spans="1:24" ht="45" customHeight="1" x14ac:dyDescent="0.5">
      <c r="A605" s="6">
        <v>103</v>
      </c>
      <c r="B605" s="149">
        <v>581</v>
      </c>
      <c r="C605" s="16">
        <v>2</v>
      </c>
      <c r="D605" s="12">
        <v>2.2999999999999998</v>
      </c>
      <c r="E605" s="13" t="s">
        <v>795</v>
      </c>
      <c r="F605" s="8" t="s">
        <v>800</v>
      </c>
      <c r="G605" s="789"/>
      <c r="H605" s="76">
        <f>+H604+1</f>
        <v>533</v>
      </c>
      <c r="I605" s="80" t="s">
        <v>2075</v>
      </c>
      <c r="J605" s="76">
        <v>40</v>
      </c>
      <c r="K605" s="163" t="s">
        <v>3445</v>
      </c>
      <c r="L605" s="10" t="s">
        <v>645</v>
      </c>
      <c r="W605" s="79">
        <v>1</v>
      </c>
    </row>
    <row r="606" spans="1:24" ht="45" customHeight="1" x14ac:dyDescent="0.5">
      <c r="A606" s="6">
        <v>104</v>
      </c>
      <c r="B606" s="149">
        <v>582</v>
      </c>
      <c r="C606" s="16">
        <v>2</v>
      </c>
      <c r="D606" s="12">
        <v>2.2999999999999998</v>
      </c>
      <c r="E606" s="13" t="s">
        <v>795</v>
      </c>
      <c r="F606" s="8" t="s">
        <v>800</v>
      </c>
      <c r="G606" s="785"/>
      <c r="H606" s="76">
        <f>+H605+1</f>
        <v>534</v>
      </c>
      <c r="I606" s="80" t="s">
        <v>2076</v>
      </c>
      <c r="J606" s="76">
        <v>350</v>
      </c>
      <c r="K606" s="163" t="s">
        <v>803</v>
      </c>
      <c r="L606" s="10" t="s">
        <v>645</v>
      </c>
      <c r="W606" s="79">
        <v>1</v>
      </c>
    </row>
    <row r="607" spans="1:24" ht="45" customHeight="1" x14ac:dyDescent="0.5">
      <c r="B607" s="149">
        <v>583</v>
      </c>
      <c r="G607" s="158" t="s">
        <v>3446</v>
      </c>
      <c r="H607" s="159"/>
      <c r="I607" s="159"/>
      <c r="J607" s="158"/>
      <c r="K607" s="158"/>
      <c r="M607" s="71"/>
      <c r="N607" s="71"/>
      <c r="O607" s="71"/>
      <c r="P607" s="71"/>
      <c r="Q607" s="72"/>
      <c r="R607" s="73"/>
      <c r="S607" s="74">
        <v>2</v>
      </c>
      <c r="T607" s="73" t="s">
        <v>1679</v>
      </c>
      <c r="U607" s="74"/>
      <c r="V607" s="73"/>
      <c r="W607" s="75">
        <f>SUM(W608:W613)</f>
        <v>6</v>
      </c>
      <c r="X607" s="73" t="s">
        <v>1681</v>
      </c>
    </row>
    <row r="608" spans="1:24" ht="45" customHeight="1" x14ac:dyDescent="0.5">
      <c r="A608" s="6">
        <v>105</v>
      </c>
      <c r="B608" s="149">
        <v>584</v>
      </c>
      <c r="C608" s="16">
        <v>2</v>
      </c>
      <c r="D608" s="12">
        <v>2.2999999999999998</v>
      </c>
      <c r="E608" s="14" t="s">
        <v>805</v>
      </c>
      <c r="F608" s="14" t="s">
        <v>806</v>
      </c>
      <c r="G608" s="790" t="s">
        <v>3447</v>
      </c>
      <c r="H608" s="87">
        <f>+H606+1</f>
        <v>535</v>
      </c>
      <c r="I608" s="80" t="s">
        <v>2077</v>
      </c>
      <c r="J608" s="91">
        <v>1</v>
      </c>
      <c r="K608" s="89" t="s">
        <v>808</v>
      </c>
      <c r="L608" s="10" t="s">
        <v>645</v>
      </c>
      <c r="W608" s="79">
        <v>1</v>
      </c>
    </row>
    <row r="609" spans="1:24" ht="45" customHeight="1" x14ac:dyDescent="0.5">
      <c r="A609" s="6">
        <v>106</v>
      </c>
      <c r="B609" s="149">
        <v>585</v>
      </c>
      <c r="C609" s="16">
        <v>2</v>
      </c>
      <c r="D609" s="12">
        <v>2.2999999999999998</v>
      </c>
      <c r="E609" s="14" t="s">
        <v>805</v>
      </c>
      <c r="F609" s="14" t="s">
        <v>806</v>
      </c>
      <c r="G609" s="791"/>
      <c r="H609" s="87">
        <f>+H608+1</f>
        <v>536</v>
      </c>
      <c r="I609" s="80" t="s">
        <v>2078</v>
      </c>
      <c r="J609" s="87">
        <v>4</v>
      </c>
      <c r="K609" s="89" t="s">
        <v>3448</v>
      </c>
      <c r="L609" s="10" t="s">
        <v>645</v>
      </c>
      <c r="W609" s="79">
        <v>1</v>
      </c>
    </row>
    <row r="610" spans="1:24" ht="45" customHeight="1" x14ac:dyDescent="0.5">
      <c r="A610" s="6">
        <v>107</v>
      </c>
      <c r="B610" s="149">
        <v>586</v>
      </c>
      <c r="C610" s="16">
        <v>2</v>
      </c>
      <c r="D610" s="12">
        <v>2.2999999999999998</v>
      </c>
      <c r="E610" s="14" t="s">
        <v>805</v>
      </c>
      <c r="F610" s="14" t="s">
        <v>806</v>
      </c>
      <c r="G610" s="791"/>
      <c r="H610" s="87">
        <f>+H609+1</f>
        <v>537</v>
      </c>
      <c r="I610" s="80" t="s">
        <v>2079</v>
      </c>
      <c r="J610" s="91">
        <v>1</v>
      </c>
      <c r="K610" s="89" t="s">
        <v>809</v>
      </c>
      <c r="L610" s="10" t="s">
        <v>645</v>
      </c>
      <c r="W610" s="79">
        <v>1</v>
      </c>
    </row>
    <row r="611" spans="1:24" ht="45" customHeight="1" x14ac:dyDescent="0.5">
      <c r="A611" s="6">
        <v>108</v>
      </c>
      <c r="B611" s="149">
        <v>587</v>
      </c>
      <c r="C611" s="16">
        <v>2</v>
      </c>
      <c r="D611" s="12">
        <v>2.2999999999999998</v>
      </c>
      <c r="E611" s="14" t="s">
        <v>805</v>
      </c>
      <c r="F611" s="14" t="s">
        <v>806</v>
      </c>
      <c r="G611" s="792"/>
      <c r="H611" s="87">
        <f>+H610+1</f>
        <v>538</v>
      </c>
      <c r="I611" s="80" t="s">
        <v>2080</v>
      </c>
      <c r="J611" s="87">
        <v>1</v>
      </c>
      <c r="K611" s="89" t="s">
        <v>810</v>
      </c>
      <c r="L611" s="10" t="s">
        <v>645</v>
      </c>
      <c r="W611" s="79">
        <v>1</v>
      </c>
    </row>
    <row r="612" spans="1:24" ht="45" customHeight="1" x14ac:dyDescent="0.5">
      <c r="A612" s="6">
        <v>109</v>
      </c>
      <c r="B612" s="149">
        <v>588</v>
      </c>
      <c r="C612" s="16">
        <v>2</v>
      </c>
      <c r="D612" s="12">
        <v>2.2999999999999998</v>
      </c>
      <c r="E612" s="14" t="s">
        <v>805</v>
      </c>
      <c r="F612" s="8" t="s">
        <v>811</v>
      </c>
      <c r="G612" s="784" t="s">
        <v>3449</v>
      </c>
      <c r="H612" s="76">
        <f>+H611+1</f>
        <v>539</v>
      </c>
      <c r="I612" s="80" t="s">
        <v>2081</v>
      </c>
      <c r="J612" s="170">
        <v>1</v>
      </c>
      <c r="K612" s="163" t="s">
        <v>813</v>
      </c>
      <c r="L612" s="10" t="s">
        <v>645</v>
      </c>
      <c r="W612" s="79">
        <v>1</v>
      </c>
    </row>
    <row r="613" spans="1:24" ht="45" customHeight="1" x14ac:dyDescent="0.5">
      <c r="A613" s="6">
        <v>110</v>
      </c>
      <c r="B613" s="149">
        <v>589</v>
      </c>
      <c r="C613" s="16">
        <v>2</v>
      </c>
      <c r="D613" s="12">
        <v>2.2999999999999998</v>
      </c>
      <c r="E613" s="14" t="s">
        <v>805</v>
      </c>
      <c r="F613" s="8" t="s">
        <v>811</v>
      </c>
      <c r="G613" s="785"/>
      <c r="H613" s="76">
        <f>+H612+1</f>
        <v>540</v>
      </c>
      <c r="I613" s="80" t="s">
        <v>2082</v>
      </c>
      <c r="J613" s="170">
        <v>1</v>
      </c>
      <c r="K613" s="163" t="s">
        <v>814</v>
      </c>
      <c r="L613" s="10" t="s">
        <v>645</v>
      </c>
      <c r="W613" s="79">
        <v>1</v>
      </c>
    </row>
    <row r="614" spans="1:24" ht="45" customHeight="1" x14ac:dyDescent="0.5">
      <c r="B614" s="149">
        <v>590</v>
      </c>
      <c r="G614" s="154" t="s">
        <v>3450</v>
      </c>
      <c r="H614" s="155"/>
      <c r="I614" s="155"/>
      <c r="J614" s="155"/>
      <c r="K614" s="173"/>
      <c r="M614" s="67"/>
      <c r="N614" s="67"/>
      <c r="O614" s="67"/>
      <c r="P614" s="67"/>
      <c r="Q614" s="68">
        <v>3</v>
      </c>
      <c r="R614" s="69" t="s">
        <v>1678</v>
      </c>
      <c r="S614" s="70">
        <f>SUM(S615:S644)</f>
        <v>7</v>
      </c>
      <c r="T614" s="69" t="s">
        <v>1679</v>
      </c>
      <c r="U614" s="70">
        <v>9</v>
      </c>
      <c r="V614" s="69" t="s">
        <v>1680</v>
      </c>
      <c r="W614" s="81">
        <f>SUM(W615:W644)/2</f>
        <v>27</v>
      </c>
      <c r="X614" s="69" t="s">
        <v>1681</v>
      </c>
    </row>
    <row r="615" spans="1:24" ht="45" customHeight="1" x14ac:dyDescent="0.5">
      <c r="B615" s="149">
        <v>591</v>
      </c>
      <c r="G615" s="158" t="s">
        <v>815</v>
      </c>
      <c r="H615" s="159"/>
      <c r="I615" s="159"/>
      <c r="J615" s="158"/>
      <c r="K615" s="158"/>
      <c r="M615" s="71"/>
      <c r="N615" s="71"/>
      <c r="O615" s="71"/>
      <c r="P615" s="71"/>
      <c r="Q615" s="72"/>
      <c r="R615" s="73"/>
      <c r="S615" s="74">
        <v>4</v>
      </c>
      <c r="T615" s="73" t="s">
        <v>1679</v>
      </c>
      <c r="U615" s="74"/>
      <c r="V615" s="73"/>
      <c r="W615" s="75">
        <f>SUM(W616:W634)</f>
        <v>19</v>
      </c>
      <c r="X615" s="73" t="s">
        <v>1681</v>
      </c>
    </row>
    <row r="616" spans="1:24" ht="45" customHeight="1" x14ac:dyDescent="0.5">
      <c r="B616" s="149">
        <v>593</v>
      </c>
      <c r="C616" s="16">
        <v>2</v>
      </c>
      <c r="D616" s="15">
        <v>2.4</v>
      </c>
      <c r="E616" s="13" t="s">
        <v>816</v>
      </c>
      <c r="F616" s="13" t="s">
        <v>817</v>
      </c>
      <c r="G616" s="786" t="s">
        <v>3451</v>
      </c>
      <c r="H616" s="175">
        <f>+H613+1</f>
        <v>541</v>
      </c>
      <c r="I616" s="80" t="s">
        <v>2083</v>
      </c>
      <c r="J616" s="160">
        <v>40</v>
      </c>
      <c r="K616" s="162" t="s">
        <v>3452</v>
      </c>
      <c r="L616" s="10" t="s">
        <v>818</v>
      </c>
      <c r="W616" s="79">
        <v>1</v>
      </c>
    </row>
    <row r="617" spans="1:24" ht="45" customHeight="1" x14ac:dyDescent="0.5">
      <c r="B617" s="149">
        <v>594</v>
      </c>
      <c r="C617" s="16">
        <v>2</v>
      </c>
      <c r="D617" s="15">
        <v>2.4</v>
      </c>
      <c r="E617" s="13" t="s">
        <v>816</v>
      </c>
      <c r="F617" s="13" t="s">
        <v>817</v>
      </c>
      <c r="G617" s="787"/>
      <c r="H617" s="175">
        <f>+H616+1</f>
        <v>542</v>
      </c>
      <c r="I617" s="80" t="s">
        <v>2084</v>
      </c>
      <c r="J617" s="160">
        <v>40</v>
      </c>
      <c r="K617" s="162" t="s">
        <v>3453</v>
      </c>
      <c r="L617" s="10" t="s">
        <v>818</v>
      </c>
      <c r="W617" s="79">
        <v>1</v>
      </c>
    </row>
    <row r="618" spans="1:24" ht="45" customHeight="1" x14ac:dyDescent="0.5">
      <c r="B618" s="149">
        <v>595</v>
      </c>
      <c r="C618" s="16">
        <v>2</v>
      </c>
      <c r="D618" s="15">
        <v>2.4</v>
      </c>
      <c r="E618" s="13" t="s">
        <v>816</v>
      </c>
      <c r="F618" s="13" t="s">
        <v>817</v>
      </c>
      <c r="G618" s="788"/>
      <c r="H618" s="175">
        <f t="shared" ref="H618:H634" si="26">+H617+1</f>
        <v>543</v>
      </c>
      <c r="I618" s="80" t="s">
        <v>2085</v>
      </c>
      <c r="J618" s="172">
        <v>1</v>
      </c>
      <c r="K618" s="162" t="s">
        <v>819</v>
      </c>
      <c r="L618" s="10" t="s">
        <v>818</v>
      </c>
      <c r="W618" s="79">
        <v>1</v>
      </c>
    </row>
    <row r="619" spans="1:24" ht="45" customHeight="1" x14ac:dyDescent="0.5">
      <c r="B619" s="149">
        <v>596</v>
      </c>
      <c r="C619" s="16">
        <v>2</v>
      </c>
      <c r="D619" s="15">
        <v>2.4</v>
      </c>
      <c r="E619" s="13" t="s">
        <v>816</v>
      </c>
      <c r="F619" s="8" t="s">
        <v>820</v>
      </c>
      <c r="G619" s="768" t="s">
        <v>3454</v>
      </c>
      <c r="H619" s="86">
        <f t="shared" si="26"/>
        <v>544</v>
      </c>
      <c r="I619" s="80" t="s">
        <v>2086</v>
      </c>
      <c r="J619" s="76">
        <v>16</v>
      </c>
      <c r="K619" s="163" t="s">
        <v>821</v>
      </c>
      <c r="L619" s="10" t="s">
        <v>818</v>
      </c>
      <c r="W619" s="79">
        <v>1</v>
      </c>
    </row>
    <row r="620" spans="1:24" ht="45" customHeight="1" x14ac:dyDescent="0.5">
      <c r="B620" s="149">
        <v>597</v>
      </c>
      <c r="C620" s="16">
        <v>2</v>
      </c>
      <c r="D620" s="15">
        <v>2.4</v>
      </c>
      <c r="E620" s="13" t="s">
        <v>816</v>
      </c>
      <c r="F620" s="8" t="s">
        <v>820</v>
      </c>
      <c r="G620" s="769"/>
      <c r="H620" s="86">
        <f t="shared" si="26"/>
        <v>545</v>
      </c>
      <c r="I620" s="80" t="s">
        <v>2087</v>
      </c>
      <c r="J620" s="76">
        <v>16</v>
      </c>
      <c r="K620" s="163" t="s">
        <v>822</v>
      </c>
      <c r="L620" s="10" t="s">
        <v>818</v>
      </c>
      <c r="W620" s="79">
        <v>1</v>
      </c>
    </row>
    <row r="621" spans="1:24" ht="45" customHeight="1" x14ac:dyDescent="0.5">
      <c r="B621" s="149">
        <v>598</v>
      </c>
      <c r="C621" s="16">
        <v>2</v>
      </c>
      <c r="D621" s="15">
        <v>2.4</v>
      </c>
      <c r="E621" s="13" t="s">
        <v>816</v>
      </c>
      <c r="F621" s="8" t="s">
        <v>820</v>
      </c>
      <c r="G621" s="769"/>
      <c r="H621" s="86">
        <f t="shared" si="26"/>
        <v>546</v>
      </c>
      <c r="I621" s="80" t="s">
        <v>2088</v>
      </c>
      <c r="J621" s="76">
        <v>16</v>
      </c>
      <c r="K621" s="163" t="s">
        <v>823</v>
      </c>
      <c r="L621" s="10" t="s">
        <v>818</v>
      </c>
      <c r="W621" s="79">
        <v>1</v>
      </c>
    </row>
    <row r="622" spans="1:24" ht="45" customHeight="1" x14ac:dyDescent="0.5">
      <c r="B622" s="149">
        <v>599</v>
      </c>
      <c r="C622" s="16">
        <v>2</v>
      </c>
      <c r="D622" s="15">
        <v>2.4</v>
      </c>
      <c r="E622" s="13" t="s">
        <v>816</v>
      </c>
      <c r="F622" s="8" t="s">
        <v>820</v>
      </c>
      <c r="G622" s="769"/>
      <c r="H622" s="86">
        <f t="shared" si="26"/>
        <v>547</v>
      </c>
      <c r="I622" s="80" t="s">
        <v>2089</v>
      </c>
      <c r="J622" s="76">
        <v>16</v>
      </c>
      <c r="K622" s="163" t="s">
        <v>824</v>
      </c>
      <c r="L622" s="10" t="s">
        <v>818</v>
      </c>
      <c r="W622" s="79">
        <v>1</v>
      </c>
    </row>
    <row r="623" spans="1:24" ht="45" customHeight="1" x14ac:dyDescent="0.5">
      <c r="B623" s="149"/>
      <c r="C623" s="16">
        <v>2</v>
      </c>
      <c r="D623" s="15">
        <v>2.4</v>
      </c>
      <c r="E623" s="13" t="s">
        <v>816</v>
      </c>
      <c r="F623" s="8" t="s">
        <v>820</v>
      </c>
      <c r="G623" s="769"/>
      <c r="H623" s="86">
        <f t="shared" si="26"/>
        <v>548</v>
      </c>
      <c r="I623" s="80" t="s">
        <v>2090</v>
      </c>
      <c r="J623" s="170">
        <v>1</v>
      </c>
      <c r="K623" s="163" t="s">
        <v>825</v>
      </c>
      <c r="L623" s="10" t="s">
        <v>818</v>
      </c>
      <c r="W623" s="79">
        <v>1</v>
      </c>
    </row>
    <row r="624" spans="1:24" ht="45" customHeight="1" x14ac:dyDescent="0.5">
      <c r="B624" s="149"/>
      <c r="C624" s="16">
        <v>2</v>
      </c>
      <c r="D624" s="15">
        <v>2.4</v>
      </c>
      <c r="E624" s="13" t="s">
        <v>816</v>
      </c>
      <c r="F624" s="8" t="s">
        <v>820</v>
      </c>
      <c r="G624" s="769"/>
      <c r="H624" s="86">
        <f t="shared" si="26"/>
        <v>549</v>
      </c>
      <c r="I624" s="80" t="s">
        <v>2091</v>
      </c>
      <c r="J624" s="170">
        <v>1</v>
      </c>
      <c r="K624" s="163" t="s">
        <v>826</v>
      </c>
      <c r="L624" s="10" t="s">
        <v>818</v>
      </c>
      <c r="W624" s="79">
        <v>1</v>
      </c>
    </row>
    <row r="625" spans="1:24" ht="45" customHeight="1" x14ac:dyDescent="0.5">
      <c r="B625" s="149"/>
      <c r="C625" s="16">
        <v>2</v>
      </c>
      <c r="D625" s="15">
        <v>2.4</v>
      </c>
      <c r="E625" s="13" t="s">
        <v>816</v>
      </c>
      <c r="F625" s="8" t="s">
        <v>820</v>
      </c>
      <c r="G625" s="769"/>
      <c r="H625" s="86">
        <f t="shared" si="26"/>
        <v>550</v>
      </c>
      <c r="I625" s="80" t="s">
        <v>2092</v>
      </c>
      <c r="J625" s="76">
        <v>41</v>
      </c>
      <c r="K625" s="163" t="s">
        <v>827</v>
      </c>
      <c r="L625" s="10" t="s">
        <v>818</v>
      </c>
      <c r="W625" s="79">
        <v>1</v>
      </c>
    </row>
    <row r="626" spans="1:24" ht="45" customHeight="1" x14ac:dyDescent="0.5">
      <c r="B626" s="149"/>
      <c r="C626" s="16">
        <v>2</v>
      </c>
      <c r="D626" s="15">
        <v>2.4</v>
      </c>
      <c r="E626" s="13" t="s">
        <v>816</v>
      </c>
      <c r="F626" s="8" t="s">
        <v>820</v>
      </c>
      <c r="G626" s="770"/>
      <c r="H626" s="86">
        <f t="shared" si="26"/>
        <v>551</v>
      </c>
      <c r="I626" s="80" t="s">
        <v>2093</v>
      </c>
      <c r="J626" s="76">
        <v>4</v>
      </c>
      <c r="K626" s="163" t="s">
        <v>828</v>
      </c>
      <c r="L626" s="10" t="s">
        <v>818</v>
      </c>
      <c r="W626" s="79">
        <v>1</v>
      </c>
    </row>
    <row r="627" spans="1:24" ht="45" customHeight="1" x14ac:dyDescent="0.5">
      <c r="B627" s="149">
        <v>600</v>
      </c>
      <c r="C627" s="16">
        <v>2</v>
      </c>
      <c r="D627" s="15">
        <v>2.4</v>
      </c>
      <c r="E627" s="13" t="s">
        <v>816</v>
      </c>
      <c r="F627" s="13" t="s">
        <v>829</v>
      </c>
      <c r="G627" s="771" t="s">
        <v>830</v>
      </c>
      <c r="H627" s="175">
        <f t="shared" si="26"/>
        <v>552</v>
      </c>
      <c r="I627" s="80" t="s">
        <v>2094</v>
      </c>
      <c r="J627" s="172">
        <v>1</v>
      </c>
      <c r="K627" s="162" t="s">
        <v>3455</v>
      </c>
      <c r="L627" s="10" t="s">
        <v>818</v>
      </c>
      <c r="W627" s="79">
        <v>1</v>
      </c>
    </row>
    <row r="628" spans="1:24" ht="45" customHeight="1" x14ac:dyDescent="0.5">
      <c r="B628" s="149">
        <v>601</v>
      </c>
      <c r="C628" s="16">
        <v>2</v>
      </c>
      <c r="D628" s="15">
        <v>2.4</v>
      </c>
      <c r="E628" s="13" t="s">
        <v>816</v>
      </c>
      <c r="F628" s="13" t="s">
        <v>829</v>
      </c>
      <c r="G628" s="772"/>
      <c r="H628" s="175">
        <f t="shared" si="26"/>
        <v>553</v>
      </c>
      <c r="I628" s="80" t="s">
        <v>2095</v>
      </c>
      <c r="J628" s="172">
        <v>1</v>
      </c>
      <c r="K628" s="162" t="s">
        <v>3456</v>
      </c>
      <c r="L628" s="10" t="s">
        <v>818</v>
      </c>
      <c r="W628" s="79">
        <v>1</v>
      </c>
    </row>
    <row r="629" spans="1:24" ht="45" customHeight="1" x14ac:dyDescent="0.5">
      <c r="B629" s="149">
        <v>602</v>
      </c>
      <c r="C629" s="16">
        <v>2</v>
      </c>
      <c r="D629" s="15">
        <v>2.4</v>
      </c>
      <c r="E629" s="13" t="s">
        <v>816</v>
      </c>
      <c r="F629" s="13" t="s">
        <v>829</v>
      </c>
      <c r="G629" s="772"/>
      <c r="H629" s="175">
        <f t="shared" si="26"/>
        <v>554</v>
      </c>
      <c r="I629" s="80" t="s">
        <v>2096</v>
      </c>
      <c r="J629" s="172">
        <v>1</v>
      </c>
      <c r="K629" s="162" t="s">
        <v>3457</v>
      </c>
      <c r="L629" s="10" t="s">
        <v>818</v>
      </c>
      <c r="W629" s="79">
        <v>1</v>
      </c>
    </row>
    <row r="630" spans="1:24" ht="64.95" customHeight="1" x14ac:dyDescent="0.5">
      <c r="B630" s="149"/>
      <c r="C630" s="16">
        <v>2</v>
      </c>
      <c r="D630" s="15">
        <v>2.4</v>
      </c>
      <c r="E630" s="13" t="s">
        <v>816</v>
      </c>
      <c r="F630" s="13" t="s">
        <v>829</v>
      </c>
      <c r="G630" s="772"/>
      <c r="H630" s="175">
        <f t="shared" si="26"/>
        <v>555</v>
      </c>
      <c r="I630" s="80" t="s">
        <v>2097</v>
      </c>
      <c r="J630" s="160">
        <v>40</v>
      </c>
      <c r="K630" s="162" t="s">
        <v>3458</v>
      </c>
      <c r="L630" s="10" t="s">
        <v>818</v>
      </c>
      <c r="W630" s="79">
        <v>1</v>
      </c>
    </row>
    <row r="631" spans="1:24" ht="45" customHeight="1" x14ac:dyDescent="0.5">
      <c r="A631" s="171"/>
      <c r="B631" s="149"/>
      <c r="C631" s="16">
        <v>2</v>
      </c>
      <c r="D631" s="15">
        <v>2.4</v>
      </c>
      <c r="E631" s="13" t="s">
        <v>816</v>
      </c>
      <c r="F631" s="13" t="s">
        <v>829</v>
      </c>
      <c r="G631" s="772"/>
      <c r="H631" s="175">
        <f t="shared" si="26"/>
        <v>556</v>
      </c>
      <c r="I631" s="80" t="s">
        <v>2098</v>
      </c>
      <c r="J631" s="160">
        <v>60</v>
      </c>
      <c r="K631" s="162" t="s">
        <v>3459</v>
      </c>
      <c r="L631" s="10" t="s">
        <v>818</v>
      </c>
      <c r="W631" s="79">
        <v>1</v>
      </c>
    </row>
    <row r="632" spans="1:24" ht="45" customHeight="1" x14ac:dyDescent="0.5">
      <c r="B632" s="149">
        <v>603</v>
      </c>
      <c r="C632" s="16">
        <v>2</v>
      </c>
      <c r="D632" s="15">
        <v>2.4</v>
      </c>
      <c r="E632" s="13" t="s">
        <v>816</v>
      </c>
      <c r="F632" s="13" t="s">
        <v>829</v>
      </c>
      <c r="G632" s="773"/>
      <c r="H632" s="175">
        <f t="shared" si="26"/>
        <v>557</v>
      </c>
      <c r="I632" s="80" t="s">
        <v>2099</v>
      </c>
      <c r="J632" s="160">
        <v>60</v>
      </c>
      <c r="K632" s="162" t="s">
        <v>3460</v>
      </c>
      <c r="L632" s="10" t="s">
        <v>818</v>
      </c>
      <c r="W632" s="79">
        <v>1</v>
      </c>
    </row>
    <row r="633" spans="1:24" ht="45" customHeight="1" x14ac:dyDescent="0.5">
      <c r="B633" s="149">
        <v>604</v>
      </c>
      <c r="C633" s="16">
        <v>2</v>
      </c>
      <c r="D633" s="15">
        <v>2.4</v>
      </c>
      <c r="E633" s="13" t="s">
        <v>816</v>
      </c>
      <c r="F633" s="8" t="s">
        <v>831</v>
      </c>
      <c r="G633" s="768" t="s">
        <v>832</v>
      </c>
      <c r="H633" s="86">
        <f t="shared" si="26"/>
        <v>558</v>
      </c>
      <c r="I633" s="80" t="s">
        <v>2100</v>
      </c>
      <c r="J633" s="170">
        <v>1</v>
      </c>
      <c r="K633" s="163" t="s">
        <v>3461</v>
      </c>
      <c r="L633" s="10" t="s">
        <v>818</v>
      </c>
      <c r="W633" s="79">
        <v>1</v>
      </c>
    </row>
    <row r="634" spans="1:24" ht="45" customHeight="1" x14ac:dyDescent="0.5">
      <c r="B634" s="149">
        <v>605</v>
      </c>
      <c r="C634" s="16">
        <v>2</v>
      </c>
      <c r="D634" s="15">
        <v>2.4</v>
      </c>
      <c r="E634" s="13" t="s">
        <v>816</v>
      </c>
      <c r="F634" s="8" t="s">
        <v>831</v>
      </c>
      <c r="G634" s="770"/>
      <c r="H634" s="86">
        <f t="shared" si="26"/>
        <v>559</v>
      </c>
      <c r="I634" s="80" t="s">
        <v>2101</v>
      </c>
      <c r="J634" s="170">
        <v>1</v>
      </c>
      <c r="K634" s="163" t="s">
        <v>833</v>
      </c>
      <c r="L634" s="10" t="s">
        <v>818</v>
      </c>
      <c r="W634" s="79">
        <v>1</v>
      </c>
    </row>
    <row r="635" spans="1:24" ht="45" customHeight="1" x14ac:dyDescent="0.5">
      <c r="B635" s="149">
        <v>606</v>
      </c>
      <c r="G635" s="158" t="s">
        <v>834</v>
      </c>
      <c r="H635" s="159"/>
      <c r="I635" s="159"/>
      <c r="J635" s="158"/>
      <c r="K635" s="158"/>
      <c r="M635" s="71"/>
      <c r="N635" s="71"/>
      <c r="O635" s="71"/>
      <c r="P635" s="71"/>
      <c r="Q635" s="72"/>
      <c r="R635" s="73"/>
      <c r="S635" s="74">
        <v>2</v>
      </c>
      <c r="T635" s="73" t="s">
        <v>1679</v>
      </c>
      <c r="U635" s="74"/>
      <c r="V635" s="73"/>
      <c r="W635" s="75">
        <f>SUM(W636:W639)</f>
        <v>4</v>
      </c>
      <c r="X635" s="73" t="s">
        <v>1681</v>
      </c>
    </row>
    <row r="636" spans="1:24" ht="45" customHeight="1" x14ac:dyDescent="0.5">
      <c r="B636" s="149">
        <v>607</v>
      </c>
      <c r="C636" s="16">
        <v>2</v>
      </c>
      <c r="D636" s="15">
        <v>2.4</v>
      </c>
      <c r="E636" s="14" t="s">
        <v>835</v>
      </c>
      <c r="F636" s="14" t="s">
        <v>836</v>
      </c>
      <c r="G636" s="89" t="s">
        <v>837</v>
      </c>
      <c r="H636" s="87">
        <f>+H634+1</f>
        <v>560</v>
      </c>
      <c r="I636" s="80" t="s">
        <v>2102</v>
      </c>
      <c r="J636" s="91">
        <v>1</v>
      </c>
      <c r="K636" s="89" t="s">
        <v>3462</v>
      </c>
      <c r="L636" s="10" t="s">
        <v>818</v>
      </c>
      <c r="W636" s="79">
        <v>1</v>
      </c>
    </row>
    <row r="637" spans="1:24" ht="45" customHeight="1" x14ac:dyDescent="0.5">
      <c r="B637" s="149">
        <v>608</v>
      </c>
      <c r="C637" s="16">
        <v>2</v>
      </c>
      <c r="D637" s="15">
        <v>2.4</v>
      </c>
      <c r="E637" s="14" t="s">
        <v>835</v>
      </c>
      <c r="F637" s="8" t="s">
        <v>838</v>
      </c>
      <c r="G637" s="768" t="s">
        <v>839</v>
      </c>
      <c r="H637" s="76">
        <f>+H636+1</f>
        <v>561</v>
      </c>
      <c r="I637" s="80" t="s">
        <v>2103</v>
      </c>
      <c r="J637" s="170">
        <v>1</v>
      </c>
      <c r="K637" s="163" t="s">
        <v>840</v>
      </c>
      <c r="L637" s="10" t="s">
        <v>818</v>
      </c>
      <c r="W637" s="79">
        <v>1</v>
      </c>
    </row>
    <row r="638" spans="1:24" ht="45" customHeight="1" x14ac:dyDescent="0.5">
      <c r="B638" s="149">
        <v>609</v>
      </c>
      <c r="C638" s="16">
        <v>2</v>
      </c>
      <c r="D638" s="15">
        <v>2.4</v>
      </c>
      <c r="E638" s="14" t="s">
        <v>835</v>
      </c>
      <c r="F638" s="8" t="s">
        <v>838</v>
      </c>
      <c r="G638" s="769"/>
      <c r="H638" s="76">
        <f>+H637+1</f>
        <v>562</v>
      </c>
      <c r="I638" s="80" t="s">
        <v>2104</v>
      </c>
      <c r="J638" s="170">
        <v>1</v>
      </c>
      <c r="K638" s="178" t="s">
        <v>3463</v>
      </c>
      <c r="L638" s="10" t="s">
        <v>818</v>
      </c>
      <c r="W638" s="79">
        <v>1</v>
      </c>
    </row>
    <row r="639" spans="1:24" ht="45" customHeight="1" x14ac:dyDescent="0.5">
      <c r="B639" s="149">
        <v>610</v>
      </c>
      <c r="C639" s="16">
        <v>2</v>
      </c>
      <c r="D639" s="15">
        <v>2.4</v>
      </c>
      <c r="E639" s="14" t="s">
        <v>835</v>
      </c>
      <c r="F639" s="8" t="s">
        <v>838</v>
      </c>
      <c r="G639" s="770"/>
      <c r="H639" s="76">
        <f>+H638+1</f>
        <v>563</v>
      </c>
      <c r="I639" s="80" t="s">
        <v>2105</v>
      </c>
      <c r="J639" s="170">
        <v>1</v>
      </c>
      <c r="K639" s="178" t="s">
        <v>3464</v>
      </c>
      <c r="L639" s="10" t="s">
        <v>818</v>
      </c>
      <c r="W639" s="79">
        <v>1</v>
      </c>
    </row>
    <row r="640" spans="1:24" ht="45" customHeight="1" x14ac:dyDescent="0.5">
      <c r="B640" s="149">
        <v>611</v>
      </c>
      <c r="G640" s="158" t="s">
        <v>841</v>
      </c>
      <c r="H640" s="159"/>
      <c r="I640" s="159"/>
      <c r="J640" s="158"/>
      <c r="K640" s="158"/>
      <c r="M640" s="71"/>
      <c r="N640" s="71"/>
      <c r="O640" s="71"/>
      <c r="P640" s="71"/>
      <c r="Q640" s="72"/>
      <c r="R640" s="73"/>
      <c r="S640" s="74">
        <v>1</v>
      </c>
      <c r="T640" s="73" t="s">
        <v>1679</v>
      </c>
      <c r="U640" s="74"/>
      <c r="V640" s="73"/>
      <c r="W640" s="75">
        <f>SUM(W641:W644)</f>
        <v>4</v>
      </c>
      <c r="X640" s="73" t="s">
        <v>1681</v>
      </c>
    </row>
    <row r="641" spans="2:24" ht="45" customHeight="1" x14ac:dyDescent="0.5">
      <c r="B641" s="149">
        <v>612</v>
      </c>
      <c r="C641" s="16">
        <v>2</v>
      </c>
      <c r="D641" s="15">
        <v>2.4</v>
      </c>
      <c r="E641" s="13" t="s">
        <v>842</v>
      </c>
      <c r="F641" s="13" t="s">
        <v>843</v>
      </c>
      <c r="G641" s="771" t="s">
        <v>3465</v>
      </c>
      <c r="H641" s="160">
        <f>+H639+1</f>
        <v>564</v>
      </c>
      <c r="I641" s="80" t="s">
        <v>2106</v>
      </c>
      <c r="J641" s="160">
        <v>1</v>
      </c>
      <c r="K641" s="183" t="s">
        <v>3466</v>
      </c>
      <c r="L641" s="10" t="s">
        <v>818</v>
      </c>
      <c r="W641" s="79">
        <v>1</v>
      </c>
    </row>
    <row r="642" spans="2:24" ht="45" customHeight="1" x14ac:dyDescent="0.5">
      <c r="B642" s="149"/>
      <c r="C642" s="16">
        <v>2</v>
      </c>
      <c r="D642" s="15">
        <v>2.4</v>
      </c>
      <c r="E642" s="13" t="s">
        <v>842</v>
      </c>
      <c r="F642" s="13" t="s">
        <v>843</v>
      </c>
      <c r="G642" s="772"/>
      <c r="H642" s="160">
        <f>+H641+1</f>
        <v>565</v>
      </c>
      <c r="I642" s="80" t="s">
        <v>2107</v>
      </c>
      <c r="J642" s="160">
        <v>20</v>
      </c>
      <c r="K642" s="183" t="s">
        <v>844</v>
      </c>
      <c r="L642" s="10" t="s">
        <v>818</v>
      </c>
      <c r="W642" s="79">
        <v>1</v>
      </c>
    </row>
    <row r="643" spans="2:24" ht="45" customHeight="1" x14ac:dyDescent="0.5">
      <c r="B643" s="149"/>
      <c r="C643" s="16">
        <v>2</v>
      </c>
      <c r="D643" s="15">
        <v>2.4</v>
      </c>
      <c r="E643" s="13" t="s">
        <v>842</v>
      </c>
      <c r="F643" s="13" t="s">
        <v>843</v>
      </c>
      <c r="G643" s="772"/>
      <c r="H643" s="160">
        <f>+H642+1</f>
        <v>566</v>
      </c>
      <c r="I643" s="80" t="s">
        <v>2108</v>
      </c>
      <c r="J643" s="172">
        <v>1</v>
      </c>
      <c r="K643" s="183" t="s">
        <v>845</v>
      </c>
      <c r="L643" s="10" t="s">
        <v>818</v>
      </c>
      <c r="W643" s="79">
        <v>1</v>
      </c>
    </row>
    <row r="644" spans="2:24" ht="45" customHeight="1" x14ac:dyDescent="0.5">
      <c r="B644" s="149"/>
      <c r="C644" s="16">
        <v>2</v>
      </c>
      <c r="D644" s="15">
        <v>2.4</v>
      </c>
      <c r="E644" s="13" t="s">
        <v>842</v>
      </c>
      <c r="F644" s="13" t="s">
        <v>843</v>
      </c>
      <c r="G644" s="773"/>
      <c r="H644" s="160">
        <f>+H643+1</f>
        <v>567</v>
      </c>
      <c r="I644" s="80" t="s">
        <v>2109</v>
      </c>
      <c r="J644" s="172">
        <v>1</v>
      </c>
      <c r="K644" s="183" t="s">
        <v>846</v>
      </c>
      <c r="L644" s="10" t="s">
        <v>818</v>
      </c>
      <c r="W644" s="79">
        <v>1</v>
      </c>
    </row>
    <row r="645" spans="2:24" ht="45" customHeight="1" x14ac:dyDescent="0.5">
      <c r="B645" s="149">
        <v>613</v>
      </c>
      <c r="G645" s="150" t="s">
        <v>847</v>
      </c>
      <c r="H645" s="151"/>
      <c r="I645" s="179"/>
      <c r="J645" s="180"/>
      <c r="K645" s="180"/>
      <c r="M645" s="92"/>
      <c r="N645" s="92"/>
      <c r="O645" s="92">
        <v>5</v>
      </c>
      <c r="P645" s="92" t="s">
        <v>1677</v>
      </c>
      <c r="Q645" s="93">
        <f>SUM(Q646:Q790)</f>
        <v>14</v>
      </c>
      <c r="R645" s="94" t="s">
        <v>1678</v>
      </c>
      <c r="S645" s="93">
        <f>SUM(S646:S790)/2</f>
        <v>43</v>
      </c>
      <c r="T645" s="94" t="s">
        <v>1679</v>
      </c>
      <c r="U645" s="93">
        <f>SUM(U646:U790)</f>
        <v>62</v>
      </c>
      <c r="V645" s="94" t="s">
        <v>1680</v>
      </c>
      <c r="W645" s="93">
        <f>SUM(W646:W790)/3</f>
        <v>126</v>
      </c>
      <c r="X645" s="94" t="s">
        <v>1681</v>
      </c>
    </row>
    <row r="646" spans="2:24" ht="45" customHeight="1" x14ac:dyDescent="0.5">
      <c r="B646" s="149">
        <v>614</v>
      </c>
      <c r="G646" s="154" t="s">
        <v>3467</v>
      </c>
      <c r="H646" s="155"/>
      <c r="I646" s="155"/>
      <c r="J646" s="155"/>
      <c r="K646" s="173"/>
      <c r="M646" s="67"/>
      <c r="N646" s="67"/>
      <c r="O646" s="67"/>
      <c r="P646" s="67"/>
      <c r="Q646" s="68">
        <v>2</v>
      </c>
      <c r="R646" s="69" t="s">
        <v>1678</v>
      </c>
      <c r="S646" s="70">
        <f>SUM(S647:S657)</f>
        <v>4</v>
      </c>
      <c r="T646" s="69" t="s">
        <v>1679</v>
      </c>
      <c r="U646" s="70">
        <v>4</v>
      </c>
      <c r="V646" s="69" t="s">
        <v>1680</v>
      </c>
      <c r="W646" s="70">
        <f>SUM(W647:W657)/2</f>
        <v>9</v>
      </c>
      <c r="X646" s="69" t="s">
        <v>1681</v>
      </c>
    </row>
    <row r="647" spans="2:24" ht="45" customHeight="1" x14ac:dyDescent="0.5">
      <c r="B647" s="149">
        <v>615</v>
      </c>
      <c r="G647" s="158" t="s">
        <v>3468</v>
      </c>
      <c r="H647" s="159"/>
      <c r="I647" s="159"/>
      <c r="J647" s="158"/>
      <c r="K647" s="158"/>
      <c r="M647" s="71"/>
      <c r="N647" s="71"/>
      <c r="O647" s="71"/>
      <c r="P647" s="71"/>
      <c r="Q647" s="72"/>
      <c r="R647" s="73"/>
      <c r="S647" s="74">
        <v>2</v>
      </c>
      <c r="T647" s="73" t="s">
        <v>1679</v>
      </c>
      <c r="U647" s="74"/>
      <c r="V647" s="73"/>
      <c r="W647" s="75">
        <f>SUM(W648:W652)</f>
        <v>5</v>
      </c>
      <c r="X647" s="73" t="s">
        <v>1681</v>
      </c>
    </row>
    <row r="648" spans="2:24" ht="45" customHeight="1" x14ac:dyDescent="0.5">
      <c r="B648" s="149">
        <v>616</v>
      </c>
      <c r="C648" s="8">
        <v>3</v>
      </c>
      <c r="D648" s="12">
        <v>3.1</v>
      </c>
      <c r="E648" s="13" t="s">
        <v>850</v>
      </c>
      <c r="F648" s="13" t="s">
        <v>851</v>
      </c>
      <c r="G648" s="762" t="s">
        <v>3469</v>
      </c>
      <c r="H648" s="160">
        <f>+H644+1</f>
        <v>568</v>
      </c>
      <c r="I648" s="80" t="s">
        <v>2110</v>
      </c>
      <c r="J648" s="160">
        <v>1</v>
      </c>
      <c r="K648" s="167" t="s">
        <v>853</v>
      </c>
      <c r="L648" s="10" t="s">
        <v>854</v>
      </c>
      <c r="W648" s="79">
        <v>1</v>
      </c>
    </row>
    <row r="649" spans="2:24" ht="45" customHeight="1" x14ac:dyDescent="0.5">
      <c r="B649" s="149">
        <v>617</v>
      </c>
      <c r="C649" s="8">
        <v>3</v>
      </c>
      <c r="D649" s="12">
        <v>3.1</v>
      </c>
      <c r="E649" s="13" t="s">
        <v>850</v>
      </c>
      <c r="F649" s="13" t="s">
        <v>851</v>
      </c>
      <c r="G649" s="763"/>
      <c r="H649" s="160">
        <f>+H648+1</f>
        <v>569</v>
      </c>
      <c r="I649" s="80" t="s">
        <v>2111</v>
      </c>
      <c r="J649" s="160">
        <v>2</v>
      </c>
      <c r="K649" s="167" t="s">
        <v>855</v>
      </c>
      <c r="L649" s="10" t="s">
        <v>854</v>
      </c>
      <c r="W649" s="79">
        <v>1</v>
      </c>
    </row>
    <row r="650" spans="2:24" ht="45" customHeight="1" x14ac:dyDescent="0.5">
      <c r="B650" s="149">
        <v>618</v>
      </c>
      <c r="C650" s="8">
        <v>3</v>
      </c>
      <c r="D650" s="12">
        <v>3.1</v>
      </c>
      <c r="E650" s="13" t="s">
        <v>850</v>
      </c>
      <c r="F650" s="13" t="s">
        <v>851</v>
      </c>
      <c r="G650" s="764"/>
      <c r="H650" s="160">
        <f>+H649+1</f>
        <v>570</v>
      </c>
      <c r="I650" s="80" t="s">
        <v>2112</v>
      </c>
      <c r="J650" s="160">
        <v>1</v>
      </c>
      <c r="K650" s="167" t="s">
        <v>856</v>
      </c>
      <c r="L650" s="10" t="s">
        <v>854</v>
      </c>
      <c r="W650" s="79">
        <v>1</v>
      </c>
    </row>
    <row r="651" spans="2:24" ht="45" customHeight="1" x14ac:dyDescent="0.5">
      <c r="B651" s="149">
        <v>619</v>
      </c>
      <c r="C651" s="8">
        <v>3</v>
      </c>
      <c r="D651" s="12">
        <v>3.1</v>
      </c>
      <c r="E651" s="13" t="s">
        <v>850</v>
      </c>
      <c r="F651" s="8" t="s">
        <v>857</v>
      </c>
      <c r="G651" s="759" t="s">
        <v>3470</v>
      </c>
      <c r="H651" s="76">
        <f>+H650+1</f>
        <v>571</v>
      </c>
      <c r="I651" s="80" t="s">
        <v>2113</v>
      </c>
      <c r="J651" s="76">
        <v>1</v>
      </c>
      <c r="K651" s="169" t="s">
        <v>859</v>
      </c>
      <c r="L651" s="10" t="s">
        <v>854</v>
      </c>
      <c r="W651" s="79">
        <v>1</v>
      </c>
    </row>
    <row r="652" spans="2:24" ht="45" customHeight="1" x14ac:dyDescent="0.5">
      <c r="B652" s="149">
        <v>620</v>
      </c>
      <c r="C652" s="8">
        <v>3</v>
      </c>
      <c r="D652" s="12">
        <v>3.1</v>
      </c>
      <c r="E652" s="13" t="s">
        <v>850</v>
      </c>
      <c r="F652" s="8" t="s">
        <v>857</v>
      </c>
      <c r="G652" s="761"/>
      <c r="H652" s="76">
        <f>+H651+1</f>
        <v>572</v>
      </c>
      <c r="I652" s="80" t="s">
        <v>2114</v>
      </c>
      <c r="J652" s="170">
        <v>1</v>
      </c>
      <c r="K652" s="169" t="s">
        <v>860</v>
      </c>
      <c r="L652" s="10" t="s">
        <v>854</v>
      </c>
      <c r="W652" s="79">
        <v>1</v>
      </c>
    </row>
    <row r="653" spans="2:24" ht="45" customHeight="1" x14ac:dyDescent="0.5">
      <c r="B653" s="149">
        <v>621</v>
      </c>
      <c r="G653" s="158" t="s">
        <v>3471</v>
      </c>
      <c r="H653" s="159"/>
      <c r="I653" s="159"/>
      <c r="J653" s="158"/>
      <c r="K653" s="158"/>
      <c r="M653" s="71"/>
      <c r="N653" s="71"/>
      <c r="O653" s="71"/>
      <c r="P653" s="71"/>
      <c r="Q653" s="72"/>
      <c r="R653" s="73"/>
      <c r="S653" s="74">
        <v>2</v>
      </c>
      <c r="T653" s="73" t="s">
        <v>1679</v>
      </c>
      <c r="U653" s="74"/>
      <c r="V653" s="73"/>
      <c r="W653" s="75">
        <f>SUM(W654:W657)</f>
        <v>4</v>
      </c>
      <c r="X653" s="73" t="s">
        <v>1681</v>
      </c>
    </row>
    <row r="654" spans="2:24" ht="45" customHeight="1" x14ac:dyDescent="0.5">
      <c r="B654" s="149">
        <v>622</v>
      </c>
      <c r="C654" s="8">
        <v>3</v>
      </c>
      <c r="D654" s="12">
        <v>3.1</v>
      </c>
      <c r="E654" s="14" t="s">
        <v>862</v>
      </c>
      <c r="F654" s="14" t="s">
        <v>863</v>
      </c>
      <c r="G654" s="765" t="s">
        <v>3472</v>
      </c>
      <c r="H654" s="87">
        <f>+H652+1</f>
        <v>573</v>
      </c>
      <c r="I654" s="80" t="s">
        <v>2115</v>
      </c>
      <c r="J654" s="91">
        <v>1</v>
      </c>
      <c r="K654" s="168" t="s">
        <v>865</v>
      </c>
      <c r="L654" s="10" t="s">
        <v>854</v>
      </c>
      <c r="W654" s="79">
        <v>1</v>
      </c>
    </row>
    <row r="655" spans="2:24" ht="45" customHeight="1" x14ac:dyDescent="0.5">
      <c r="B655" s="149">
        <v>623</v>
      </c>
      <c r="C655" s="8">
        <v>3</v>
      </c>
      <c r="D655" s="12">
        <v>3.1</v>
      </c>
      <c r="E655" s="14" t="s">
        <v>862</v>
      </c>
      <c r="F655" s="14" t="s">
        <v>863</v>
      </c>
      <c r="G655" s="767"/>
      <c r="H655" s="87">
        <f>+H654+1</f>
        <v>574</v>
      </c>
      <c r="I655" s="80" t="s">
        <v>2116</v>
      </c>
      <c r="J655" s="91">
        <v>1</v>
      </c>
      <c r="K655" s="168" t="s">
        <v>866</v>
      </c>
      <c r="L655" s="10" t="s">
        <v>854</v>
      </c>
      <c r="W655" s="79">
        <v>1</v>
      </c>
    </row>
    <row r="656" spans="2:24" ht="45" customHeight="1" x14ac:dyDescent="0.5">
      <c r="B656" s="149">
        <v>624</v>
      </c>
      <c r="C656" s="8">
        <v>3</v>
      </c>
      <c r="D656" s="12">
        <v>3.1</v>
      </c>
      <c r="E656" s="14" t="s">
        <v>862</v>
      </c>
      <c r="F656" s="8" t="s">
        <v>867</v>
      </c>
      <c r="G656" s="759" t="s">
        <v>3473</v>
      </c>
      <c r="H656" s="76">
        <f>+H655+1</f>
        <v>575</v>
      </c>
      <c r="I656" s="80" t="s">
        <v>2117</v>
      </c>
      <c r="J656" s="76">
        <v>20</v>
      </c>
      <c r="K656" s="169" t="s">
        <v>869</v>
      </c>
      <c r="L656" s="10" t="s">
        <v>854</v>
      </c>
      <c r="W656" s="79">
        <v>1</v>
      </c>
    </row>
    <row r="657" spans="1:24" ht="45" customHeight="1" x14ac:dyDescent="0.5">
      <c r="B657" s="149">
        <v>625</v>
      </c>
      <c r="C657" s="8">
        <v>3</v>
      </c>
      <c r="D657" s="12">
        <v>3.1</v>
      </c>
      <c r="E657" s="14" t="s">
        <v>862</v>
      </c>
      <c r="F657" s="8" t="s">
        <v>867</v>
      </c>
      <c r="G657" s="761"/>
      <c r="H657" s="76">
        <f>+H656+1</f>
        <v>576</v>
      </c>
      <c r="I657" s="80" t="s">
        <v>2118</v>
      </c>
      <c r="J657" s="76">
        <v>20</v>
      </c>
      <c r="K657" s="169" t="s">
        <v>870</v>
      </c>
      <c r="L657" s="10" t="s">
        <v>854</v>
      </c>
      <c r="W657" s="79">
        <v>1</v>
      </c>
    </row>
    <row r="658" spans="1:24" ht="45" customHeight="1" x14ac:dyDescent="0.5">
      <c r="B658" s="149">
        <v>626</v>
      </c>
      <c r="G658" s="154" t="s">
        <v>3474</v>
      </c>
      <c r="H658" s="155"/>
      <c r="I658" s="155"/>
      <c r="J658" s="155"/>
      <c r="K658" s="173"/>
      <c r="M658" s="67"/>
      <c r="N658" s="67"/>
      <c r="O658" s="67"/>
      <c r="P658" s="67"/>
      <c r="Q658" s="68">
        <v>3</v>
      </c>
      <c r="R658" s="69" t="s">
        <v>1678</v>
      </c>
      <c r="S658" s="70">
        <f>SUM(S659:S675)</f>
        <v>8</v>
      </c>
      <c r="T658" s="69" t="s">
        <v>1679</v>
      </c>
      <c r="U658" s="70">
        <v>4</v>
      </c>
      <c r="V658" s="69" t="s">
        <v>1680</v>
      </c>
      <c r="W658" s="70">
        <f>SUM(W659:W675)/2</f>
        <v>14</v>
      </c>
      <c r="X658" s="69" t="s">
        <v>1681</v>
      </c>
    </row>
    <row r="659" spans="1:24" ht="45" customHeight="1" x14ac:dyDescent="0.5">
      <c r="B659" s="149">
        <v>627</v>
      </c>
      <c r="G659" s="158" t="s">
        <v>3475</v>
      </c>
      <c r="H659" s="159"/>
      <c r="I659" s="159"/>
      <c r="J659" s="158"/>
      <c r="K659" s="158"/>
      <c r="M659" s="71"/>
      <c r="N659" s="71"/>
      <c r="O659" s="71"/>
      <c r="P659" s="71"/>
      <c r="Q659" s="72"/>
      <c r="R659" s="73"/>
      <c r="S659" s="74">
        <v>3</v>
      </c>
      <c r="T659" s="73" t="s">
        <v>1679</v>
      </c>
      <c r="U659" s="74"/>
      <c r="V659" s="73"/>
      <c r="W659" s="75">
        <f>SUM(W660:W665)</f>
        <v>6</v>
      </c>
      <c r="X659" s="73" t="s">
        <v>1681</v>
      </c>
    </row>
    <row r="660" spans="1:24" ht="45" customHeight="1" x14ac:dyDescent="0.5">
      <c r="B660" s="149">
        <v>628</v>
      </c>
      <c r="C660" s="8">
        <v>3</v>
      </c>
      <c r="D660" s="15">
        <v>3.2</v>
      </c>
      <c r="E660" s="13" t="s">
        <v>873</v>
      </c>
      <c r="F660" s="13" t="s">
        <v>874</v>
      </c>
      <c r="G660" s="762" t="s">
        <v>3476</v>
      </c>
      <c r="H660" s="160">
        <f>+H657+1</f>
        <v>577</v>
      </c>
      <c r="I660" s="80" t="s">
        <v>2119</v>
      </c>
      <c r="J660" s="160">
        <v>1</v>
      </c>
      <c r="K660" s="167" t="s">
        <v>876</v>
      </c>
      <c r="L660" s="10" t="s">
        <v>877</v>
      </c>
      <c r="W660" s="79">
        <v>1</v>
      </c>
    </row>
    <row r="661" spans="1:24" ht="45" customHeight="1" x14ac:dyDescent="0.5">
      <c r="B661" s="149">
        <v>629</v>
      </c>
      <c r="C661" s="8">
        <v>3</v>
      </c>
      <c r="D661" s="15">
        <v>3.2</v>
      </c>
      <c r="E661" s="13" t="s">
        <v>873</v>
      </c>
      <c r="F661" s="13" t="s">
        <v>874</v>
      </c>
      <c r="G661" s="764"/>
      <c r="H661" s="160">
        <f>+H660+1</f>
        <v>578</v>
      </c>
      <c r="I661" s="80" t="s">
        <v>2120</v>
      </c>
      <c r="J661" s="160">
        <v>1</v>
      </c>
      <c r="K661" s="167" t="s">
        <v>878</v>
      </c>
      <c r="L661" s="10" t="s">
        <v>877</v>
      </c>
      <c r="W661" s="79">
        <v>1</v>
      </c>
    </row>
    <row r="662" spans="1:24" ht="45" customHeight="1" x14ac:dyDescent="0.5">
      <c r="B662" s="149">
        <v>630</v>
      </c>
      <c r="C662" s="8">
        <v>3</v>
      </c>
      <c r="D662" s="15">
        <v>3.2</v>
      </c>
      <c r="E662" s="13" t="s">
        <v>873</v>
      </c>
      <c r="F662" s="8" t="s">
        <v>879</v>
      </c>
      <c r="G662" s="759" t="s">
        <v>3477</v>
      </c>
      <c r="H662" s="76">
        <f>+H661+1</f>
        <v>579</v>
      </c>
      <c r="I662" s="80" t="s">
        <v>2121</v>
      </c>
      <c r="J662" s="76">
        <v>1</v>
      </c>
      <c r="K662" s="169" t="s">
        <v>3478</v>
      </c>
      <c r="L662" s="10" t="s">
        <v>877</v>
      </c>
      <c r="W662" s="79">
        <v>1</v>
      </c>
    </row>
    <row r="663" spans="1:24" ht="45" customHeight="1" x14ac:dyDescent="0.5">
      <c r="A663" s="6">
        <v>4</v>
      </c>
      <c r="B663" s="149">
        <v>631</v>
      </c>
      <c r="C663" s="8">
        <v>3</v>
      </c>
      <c r="D663" s="15">
        <v>3.2</v>
      </c>
      <c r="E663" s="13" t="s">
        <v>873</v>
      </c>
      <c r="F663" s="8" t="s">
        <v>879</v>
      </c>
      <c r="G663" s="761"/>
      <c r="H663" s="76">
        <f>+H662+1</f>
        <v>580</v>
      </c>
      <c r="I663" s="80" t="s">
        <v>2122</v>
      </c>
      <c r="J663" s="76">
        <v>1</v>
      </c>
      <c r="K663" s="169" t="s">
        <v>881</v>
      </c>
      <c r="L663" s="10" t="s">
        <v>877</v>
      </c>
      <c r="W663" s="79">
        <v>1</v>
      </c>
    </row>
    <row r="664" spans="1:24" ht="45" customHeight="1" x14ac:dyDescent="0.5">
      <c r="B664" s="149"/>
      <c r="C664" s="8">
        <v>3</v>
      </c>
      <c r="D664" s="15">
        <v>3.2</v>
      </c>
      <c r="E664" s="13" t="s">
        <v>873</v>
      </c>
      <c r="F664" s="13" t="s">
        <v>882</v>
      </c>
      <c r="G664" s="762" t="s">
        <v>3479</v>
      </c>
      <c r="H664" s="160">
        <f>+H663+1</f>
        <v>581</v>
      </c>
      <c r="I664" s="80" t="s">
        <v>2123</v>
      </c>
      <c r="J664" s="160">
        <v>1</v>
      </c>
      <c r="K664" s="167" t="s">
        <v>883</v>
      </c>
      <c r="L664" s="10" t="s">
        <v>877</v>
      </c>
      <c r="W664" s="79">
        <v>1</v>
      </c>
    </row>
    <row r="665" spans="1:24" ht="45" customHeight="1" x14ac:dyDescent="0.5">
      <c r="B665" s="149"/>
      <c r="C665" s="8">
        <v>3</v>
      </c>
      <c r="D665" s="15">
        <v>3.2</v>
      </c>
      <c r="E665" s="13" t="s">
        <v>873</v>
      </c>
      <c r="F665" s="13" t="s">
        <v>882</v>
      </c>
      <c r="G665" s="764"/>
      <c r="H665" s="160">
        <f>+H664+1</f>
        <v>582</v>
      </c>
      <c r="I665" s="80" t="s">
        <v>2124</v>
      </c>
      <c r="J665" s="160">
        <v>2</v>
      </c>
      <c r="K665" s="167" t="s">
        <v>3480</v>
      </c>
      <c r="L665" s="10" t="s">
        <v>877</v>
      </c>
      <c r="W665" s="79">
        <v>1</v>
      </c>
    </row>
    <row r="666" spans="1:24" ht="45" customHeight="1" x14ac:dyDescent="0.5">
      <c r="B666" s="149">
        <v>632</v>
      </c>
      <c r="G666" s="158" t="s">
        <v>3481</v>
      </c>
      <c r="H666" s="159"/>
      <c r="I666" s="159"/>
      <c r="J666" s="158"/>
      <c r="K666" s="158"/>
      <c r="M666" s="71"/>
      <c r="N666" s="71"/>
      <c r="O666" s="71"/>
      <c r="P666" s="71"/>
      <c r="Q666" s="72"/>
      <c r="R666" s="73"/>
      <c r="S666" s="74">
        <v>2</v>
      </c>
      <c r="T666" s="73" t="s">
        <v>1679</v>
      </c>
      <c r="U666" s="74"/>
      <c r="V666" s="73"/>
      <c r="W666" s="75">
        <f>SUM(W667:W668)</f>
        <v>2</v>
      </c>
      <c r="X666" s="73" t="s">
        <v>1681</v>
      </c>
    </row>
    <row r="667" spans="1:24" ht="45" customHeight="1" x14ac:dyDescent="0.5">
      <c r="A667" s="6">
        <v>5</v>
      </c>
      <c r="B667" s="149">
        <v>633</v>
      </c>
      <c r="C667" s="8">
        <v>3</v>
      </c>
      <c r="D667" s="15">
        <v>3.2</v>
      </c>
      <c r="E667" s="14" t="s">
        <v>885</v>
      </c>
      <c r="F667" s="14" t="s">
        <v>886</v>
      </c>
      <c r="G667" s="168" t="s">
        <v>3482</v>
      </c>
      <c r="H667" s="87">
        <f>+H665+1</f>
        <v>583</v>
      </c>
      <c r="I667" s="80" t="s">
        <v>2125</v>
      </c>
      <c r="J667" s="87">
        <v>4</v>
      </c>
      <c r="K667" s="168" t="s">
        <v>888</v>
      </c>
      <c r="L667" s="10" t="s">
        <v>877</v>
      </c>
      <c r="W667" s="79">
        <v>1</v>
      </c>
    </row>
    <row r="668" spans="1:24" ht="45" customHeight="1" x14ac:dyDescent="0.5">
      <c r="A668" s="6">
        <v>6</v>
      </c>
      <c r="B668" s="149">
        <v>634</v>
      </c>
      <c r="C668" s="8">
        <v>3</v>
      </c>
      <c r="D668" s="15">
        <v>3.2</v>
      </c>
      <c r="E668" s="14" t="s">
        <v>885</v>
      </c>
      <c r="F668" s="8" t="s">
        <v>889</v>
      </c>
      <c r="G668" s="169" t="s">
        <v>3483</v>
      </c>
      <c r="H668" s="76">
        <f>+H667+1</f>
        <v>584</v>
      </c>
      <c r="I668" s="80" t="s">
        <v>2126</v>
      </c>
      <c r="J668" s="76">
        <v>4</v>
      </c>
      <c r="K668" s="169" t="s">
        <v>891</v>
      </c>
      <c r="L668" s="10" t="s">
        <v>877</v>
      </c>
      <c r="W668" s="79">
        <v>1</v>
      </c>
    </row>
    <row r="669" spans="1:24" ht="45" customHeight="1" x14ac:dyDescent="0.5">
      <c r="B669" s="149">
        <v>635</v>
      </c>
      <c r="G669" s="158" t="s">
        <v>3484</v>
      </c>
      <c r="H669" s="159"/>
      <c r="I669" s="159"/>
      <c r="J669" s="158"/>
      <c r="K669" s="158"/>
      <c r="M669" s="71"/>
      <c r="N669" s="71"/>
      <c r="O669" s="71"/>
      <c r="P669" s="71"/>
      <c r="Q669" s="72"/>
      <c r="R669" s="73"/>
      <c r="S669" s="74">
        <v>3</v>
      </c>
      <c r="T669" s="73" t="s">
        <v>1679</v>
      </c>
      <c r="U669" s="74"/>
      <c r="V669" s="73"/>
      <c r="W669" s="75">
        <f>SUM(W670:W675)</f>
        <v>6</v>
      </c>
      <c r="X669" s="73" t="s">
        <v>1681</v>
      </c>
    </row>
    <row r="670" spans="1:24" ht="45" customHeight="1" x14ac:dyDescent="0.5">
      <c r="A670" s="6">
        <v>7</v>
      </c>
      <c r="B670" s="149">
        <v>636</v>
      </c>
      <c r="C670" s="8">
        <v>3</v>
      </c>
      <c r="D670" s="15">
        <v>3.2</v>
      </c>
      <c r="E670" s="13" t="s">
        <v>893</v>
      </c>
      <c r="F670" s="13" t="s">
        <v>894</v>
      </c>
      <c r="G670" s="762" t="s">
        <v>3485</v>
      </c>
      <c r="H670" s="160">
        <f>+H668+1</f>
        <v>585</v>
      </c>
      <c r="I670" s="80" t="s">
        <v>2127</v>
      </c>
      <c r="J670" s="160">
        <v>1</v>
      </c>
      <c r="K670" s="167" t="s">
        <v>896</v>
      </c>
      <c r="L670" s="10" t="s">
        <v>877</v>
      </c>
      <c r="W670" s="79">
        <v>1</v>
      </c>
    </row>
    <row r="671" spans="1:24" ht="45" customHeight="1" x14ac:dyDescent="0.5">
      <c r="A671" s="6">
        <v>8</v>
      </c>
      <c r="B671" s="149">
        <v>637</v>
      </c>
      <c r="C671" s="8">
        <v>3</v>
      </c>
      <c r="D671" s="15">
        <v>3.2</v>
      </c>
      <c r="E671" s="13" t="s">
        <v>893</v>
      </c>
      <c r="F671" s="13" t="s">
        <v>894</v>
      </c>
      <c r="G671" s="764"/>
      <c r="H671" s="160">
        <f>+H670+1</f>
        <v>586</v>
      </c>
      <c r="I671" s="80" t="s">
        <v>2128</v>
      </c>
      <c r="J671" s="160">
        <v>1</v>
      </c>
      <c r="K671" s="167" t="s">
        <v>897</v>
      </c>
      <c r="L671" s="10" t="s">
        <v>877</v>
      </c>
      <c r="W671" s="79">
        <v>1</v>
      </c>
    </row>
    <row r="672" spans="1:24" ht="45" customHeight="1" x14ac:dyDescent="0.5">
      <c r="A672" s="6">
        <v>9</v>
      </c>
      <c r="B672" s="149">
        <v>638</v>
      </c>
      <c r="C672" s="8">
        <v>3</v>
      </c>
      <c r="D672" s="15">
        <v>3.2</v>
      </c>
      <c r="E672" s="13" t="s">
        <v>893</v>
      </c>
      <c r="F672" s="8" t="s">
        <v>898</v>
      </c>
      <c r="G672" s="759" t="s">
        <v>3486</v>
      </c>
      <c r="H672" s="76">
        <f>+H671+1</f>
        <v>587</v>
      </c>
      <c r="I672" s="80" t="s">
        <v>2129</v>
      </c>
      <c r="J672" s="76">
        <v>1</v>
      </c>
      <c r="K672" s="169" t="s">
        <v>3487</v>
      </c>
      <c r="L672" s="10" t="s">
        <v>877</v>
      </c>
      <c r="W672" s="79">
        <v>1</v>
      </c>
    </row>
    <row r="673" spans="1:24" ht="45" customHeight="1" x14ac:dyDescent="0.5">
      <c r="A673" s="6">
        <v>10</v>
      </c>
      <c r="B673" s="149">
        <v>639</v>
      </c>
      <c r="C673" s="8">
        <v>3</v>
      </c>
      <c r="D673" s="15">
        <v>3.2</v>
      </c>
      <c r="E673" s="13" t="s">
        <v>893</v>
      </c>
      <c r="F673" s="8" t="s">
        <v>898</v>
      </c>
      <c r="G673" s="761"/>
      <c r="H673" s="76">
        <f>+H672+1</f>
        <v>588</v>
      </c>
      <c r="I673" s="80" t="s">
        <v>2130</v>
      </c>
      <c r="J673" s="76">
        <v>1</v>
      </c>
      <c r="K673" s="169" t="s">
        <v>900</v>
      </c>
      <c r="L673" s="10" t="s">
        <v>877</v>
      </c>
      <c r="W673" s="79">
        <v>1</v>
      </c>
    </row>
    <row r="674" spans="1:24" ht="45" customHeight="1" x14ac:dyDescent="0.5">
      <c r="A674" s="6">
        <v>11</v>
      </c>
      <c r="B674" s="149"/>
      <c r="C674" s="8">
        <v>3</v>
      </c>
      <c r="D674" s="15">
        <v>3.2</v>
      </c>
      <c r="E674" s="13" t="s">
        <v>893</v>
      </c>
      <c r="F674" s="13" t="s">
        <v>901</v>
      </c>
      <c r="G674" s="762" t="s">
        <v>3488</v>
      </c>
      <c r="H674" s="160">
        <f>+H673+1</f>
        <v>589</v>
      </c>
      <c r="I674" s="80" t="s">
        <v>2131</v>
      </c>
      <c r="J674" s="160">
        <v>1</v>
      </c>
      <c r="K674" s="167" t="s">
        <v>903</v>
      </c>
      <c r="L674" s="10" t="s">
        <v>877</v>
      </c>
      <c r="W674" s="79">
        <v>1</v>
      </c>
    </row>
    <row r="675" spans="1:24" ht="45" customHeight="1" x14ac:dyDescent="0.5">
      <c r="A675" s="6">
        <v>12</v>
      </c>
      <c r="B675" s="149"/>
      <c r="C675" s="8">
        <v>3</v>
      </c>
      <c r="D675" s="15">
        <v>3.2</v>
      </c>
      <c r="E675" s="13" t="s">
        <v>893</v>
      </c>
      <c r="F675" s="13" t="s">
        <v>901</v>
      </c>
      <c r="G675" s="764"/>
      <c r="H675" s="160">
        <f>+H674+1</f>
        <v>590</v>
      </c>
      <c r="I675" s="80" t="s">
        <v>2132</v>
      </c>
      <c r="J675" s="160">
        <v>20</v>
      </c>
      <c r="K675" s="167" t="s">
        <v>3489</v>
      </c>
      <c r="L675" s="10" t="s">
        <v>877</v>
      </c>
      <c r="W675" s="79">
        <v>1</v>
      </c>
    </row>
    <row r="676" spans="1:24" ht="45" customHeight="1" x14ac:dyDescent="0.5">
      <c r="B676" s="149">
        <v>640</v>
      </c>
      <c r="G676" s="154" t="s">
        <v>3490</v>
      </c>
      <c r="H676" s="155"/>
      <c r="I676" s="155"/>
      <c r="J676" s="155"/>
      <c r="K676" s="173"/>
      <c r="M676" s="67"/>
      <c r="N676" s="67"/>
      <c r="O676" s="67"/>
      <c r="P676" s="67"/>
      <c r="Q676" s="68">
        <v>3</v>
      </c>
      <c r="R676" s="69" t="s">
        <v>1678</v>
      </c>
      <c r="S676" s="70">
        <f>SUM(S677:S693)</f>
        <v>6</v>
      </c>
      <c r="T676" s="69" t="s">
        <v>1679</v>
      </c>
      <c r="U676" s="70">
        <v>6</v>
      </c>
      <c r="V676" s="69" t="s">
        <v>1680</v>
      </c>
      <c r="W676" s="70">
        <f>SUM(W677:W693)/2</f>
        <v>14</v>
      </c>
      <c r="X676" s="69" t="s">
        <v>1681</v>
      </c>
    </row>
    <row r="677" spans="1:24" ht="45" customHeight="1" x14ac:dyDescent="0.5">
      <c r="B677" s="149">
        <v>641</v>
      </c>
      <c r="G677" s="158" t="s">
        <v>3491</v>
      </c>
      <c r="H677" s="159"/>
      <c r="I677" s="159"/>
      <c r="J677" s="158"/>
      <c r="K677" s="158"/>
      <c r="M677" s="71"/>
      <c r="N677" s="71"/>
      <c r="O677" s="71"/>
      <c r="P677" s="71"/>
      <c r="Q677" s="72"/>
      <c r="R677" s="73"/>
      <c r="S677" s="74">
        <v>2</v>
      </c>
      <c r="T677" s="73" t="s">
        <v>1679</v>
      </c>
      <c r="U677" s="74"/>
      <c r="V677" s="73"/>
      <c r="W677" s="75">
        <f>SUM(W678:W683)</f>
        <v>6</v>
      </c>
      <c r="X677" s="73" t="s">
        <v>1681</v>
      </c>
    </row>
    <row r="678" spans="1:24" ht="45" customHeight="1" x14ac:dyDescent="0.5">
      <c r="A678" s="6">
        <v>13</v>
      </c>
      <c r="B678" s="148">
        <v>13</v>
      </c>
      <c r="C678" s="7">
        <v>13</v>
      </c>
      <c r="D678" s="12">
        <v>3.3</v>
      </c>
      <c r="E678" s="13" t="s">
        <v>909</v>
      </c>
      <c r="F678" s="13" t="s">
        <v>910</v>
      </c>
      <c r="G678" s="771" t="s">
        <v>3492</v>
      </c>
      <c r="H678" s="160">
        <f>+H675+1</f>
        <v>591</v>
      </c>
      <c r="I678" s="80" t="s">
        <v>2133</v>
      </c>
      <c r="J678" s="160">
        <v>1</v>
      </c>
      <c r="K678" s="162" t="s">
        <v>907</v>
      </c>
      <c r="L678" s="10" t="s">
        <v>877</v>
      </c>
      <c r="W678" s="79">
        <v>1</v>
      </c>
    </row>
    <row r="679" spans="1:24" ht="45" customHeight="1" x14ac:dyDescent="0.5">
      <c r="A679" s="6">
        <v>14</v>
      </c>
      <c r="B679" s="148">
        <v>14</v>
      </c>
      <c r="C679" s="7">
        <v>14</v>
      </c>
      <c r="D679" s="12">
        <v>3.3</v>
      </c>
      <c r="E679" s="13" t="s">
        <v>909</v>
      </c>
      <c r="F679" s="13" t="s">
        <v>910</v>
      </c>
      <c r="G679" s="772"/>
      <c r="H679" s="160">
        <f>+H678+1</f>
        <v>592</v>
      </c>
      <c r="I679" s="80" t="s">
        <v>2134</v>
      </c>
      <c r="J679" s="160">
        <v>1</v>
      </c>
      <c r="K679" s="162" t="s">
        <v>908</v>
      </c>
      <c r="L679" s="10" t="s">
        <v>877</v>
      </c>
      <c r="W679" s="79">
        <v>1</v>
      </c>
    </row>
    <row r="680" spans="1:24" ht="45" customHeight="1" x14ac:dyDescent="0.5">
      <c r="B680" s="149"/>
      <c r="D680" s="12">
        <v>3.3</v>
      </c>
      <c r="E680" s="13" t="s">
        <v>909</v>
      </c>
      <c r="F680" s="13" t="s">
        <v>910</v>
      </c>
      <c r="G680" s="772"/>
      <c r="H680" s="160">
        <f>+H679+1</f>
        <v>593</v>
      </c>
      <c r="I680" s="80" t="s">
        <v>2135</v>
      </c>
      <c r="J680" s="160">
        <v>1</v>
      </c>
      <c r="K680" s="162" t="s">
        <v>911</v>
      </c>
      <c r="L680" s="10" t="s">
        <v>877</v>
      </c>
      <c r="W680" s="79">
        <v>1</v>
      </c>
    </row>
    <row r="681" spans="1:24" ht="45" customHeight="1" x14ac:dyDescent="0.5">
      <c r="B681" s="149"/>
      <c r="D681" s="12">
        <v>3.3</v>
      </c>
      <c r="E681" s="13" t="s">
        <v>909</v>
      </c>
      <c r="F681" s="13" t="s">
        <v>910</v>
      </c>
      <c r="G681" s="773"/>
      <c r="H681" s="160">
        <f>+H680+1</f>
        <v>594</v>
      </c>
      <c r="I681" s="80" t="s">
        <v>2136</v>
      </c>
      <c r="J681" s="160">
        <v>1</v>
      </c>
      <c r="K681" s="162" t="s">
        <v>912</v>
      </c>
      <c r="L681" s="10" t="s">
        <v>877</v>
      </c>
      <c r="W681" s="79">
        <v>1</v>
      </c>
    </row>
    <row r="682" spans="1:24" ht="45" customHeight="1" x14ac:dyDescent="0.5">
      <c r="A682" s="6">
        <v>15</v>
      </c>
      <c r="B682" s="149">
        <v>644</v>
      </c>
      <c r="C682" s="8">
        <v>3</v>
      </c>
      <c r="D682" s="12">
        <v>3.3</v>
      </c>
      <c r="E682" s="13" t="s">
        <v>909</v>
      </c>
      <c r="F682" s="8" t="s">
        <v>913</v>
      </c>
      <c r="G682" s="768" t="s">
        <v>3493</v>
      </c>
      <c r="H682" s="76">
        <f>+H681+1</f>
        <v>595</v>
      </c>
      <c r="I682" s="80" t="s">
        <v>2137</v>
      </c>
      <c r="J682" s="76">
        <v>1</v>
      </c>
      <c r="K682" s="163" t="s">
        <v>915</v>
      </c>
      <c r="L682" s="10" t="s">
        <v>877</v>
      </c>
      <c r="W682" s="79">
        <v>1</v>
      </c>
    </row>
    <row r="683" spans="1:24" ht="45" customHeight="1" x14ac:dyDescent="0.5">
      <c r="A683" s="6">
        <v>16</v>
      </c>
      <c r="B683" s="149">
        <v>645</v>
      </c>
      <c r="C683" s="8">
        <v>3</v>
      </c>
      <c r="D683" s="12">
        <v>3.3</v>
      </c>
      <c r="E683" s="13" t="s">
        <v>909</v>
      </c>
      <c r="F683" s="8" t="s">
        <v>913</v>
      </c>
      <c r="G683" s="770"/>
      <c r="H683" s="76">
        <f>+H682+1</f>
        <v>596</v>
      </c>
      <c r="I683" s="80" t="s">
        <v>2138</v>
      </c>
      <c r="J683" s="76">
        <v>1</v>
      </c>
      <c r="K683" s="163" t="s">
        <v>916</v>
      </c>
      <c r="L683" s="10" t="s">
        <v>877</v>
      </c>
      <c r="W683" s="79">
        <v>1</v>
      </c>
    </row>
    <row r="684" spans="1:24" ht="45" customHeight="1" x14ac:dyDescent="0.5">
      <c r="B684" s="149">
        <v>646</v>
      </c>
      <c r="G684" s="158" t="s">
        <v>3494</v>
      </c>
      <c r="H684" s="159"/>
      <c r="I684" s="159"/>
      <c r="J684" s="158"/>
      <c r="K684" s="158"/>
      <c r="M684" s="71"/>
      <c r="N684" s="71"/>
      <c r="O684" s="71"/>
      <c r="P684" s="71"/>
      <c r="Q684" s="72"/>
      <c r="R684" s="73"/>
      <c r="S684" s="74">
        <v>2</v>
      </c>
      <c r="T684" s="73" t="s">
        <v>1679</v>
      </c>
      <c r="U684" s="74"/>
      <c r="V684" s="73"/>
      <c r="W684" s="75">
        <f>SUM(W685:W688)</f>
        <v>4</v>
      </c>
      <c r="X684" s="73" t="s">
        <v>1681</v>
      </c>
    </row>
    <row r="685" spans="1:24" ht="45" customHeight="1" x14ac:dyDescent="0.5">
      <c r="A685" s="6">
        <v>17</v>
      </c>
      <c r="B685" s="149">
        <v>647</v>
      </c>
      <c r="C685" s="8">
        <v>3</v>
      </c>
      <c r="D685" s="12">
        <v>3.3</v>
      </c>
      <c r="E685" s="14" t="s">
        <v>918</v>
      </c>
      <c r="F685" s="14" t="s">
        <v>919</v>
      </c>
      <c r="G685" s="774" t="s">
        <v>3495</v>
      </c>
      <c r="H685" s="87">
        <f>+H683+1</f>
        <v>597</v>
      </c>
      <c r="I685" s="80" t="s">
        <v>2139</v>
      </c>
      <c r="J685" s="87">
        <v>1</v>
      </c>
      <c r="K685" s="89" t="s">
        <v>921</v>
      </c>
      <c r="L685" s="10" t="s">
        <v>877</v>
      </c>
      <c r="W685" s="79">
        <v>1</v>
      </c>
    </row>
    <row r="686" spans="1:24" ht="45" customHeight="1" x14ac:dyDescent="0.5">
      <c r="A686" s="6">
        <v>18</v>
      </c>
      <c r="B686" s="149">
        <v>648</v>
      </c>
      <c r="C686" s="8">
        <v>3</v>
      </c>
      <c r="D686" s="12">
        <v>3.3</v>
      </c>
      <c r="E686" s="14" t="s">
        <v>918</v>
      </c>
      <c r="F686" s="14" t="s">
        <v>919</v>
      </c>
      <c r="G686" s="775"/>
      <c r="H686" s="87">
        <f>+H685+1</f>
        <v>598</v>
      </c>
      <c r="I686" s="80" t="s">
        <v>2140</v>
      </c>
      <c r="J686" s="87">
        <v>1</v>
      </c>
      <c r="K686" s="89" t="s">
        <v>922</v>
      </c>
      <c r="L686" s="10" t="s">
        <v>877</v>
      </c>
      <c r="W686" s="79">
        <v>1</v>
      </c>
    </row>
    <row r="687" spans="1:24" ht="45" customHeight="1" x14ac:dyDescent="0.5">
      <c r="A687" s="6">
        <v>19</v>
      </c>
      <c r="B687" s="149">
        <v>649</v>
      </c>
      <c r="C687" s="8">
        <v>3</v>
      </c>
      <c r="D687" s="12">
        <v>3.3</v>
      </c>
      <c r="E687" s="14" t="s">
        <v>918</v>
      </c>
      <c r="F687" s="8" t="s">
        <v>923</v>
      </c>
      <c r="G687" s="768" t="s">
        <v>3496</v>
      </c>
      <c r="H687" s="76">
        <f>+H686+1</f>
        <v>599</v>
      </c>
      <c r="I687" s="80" t="s">
        <v>2141</v>
      </c>
      <c r="J687" s="76">
        <v>1</v>
      </c>
      <c r="K687" s="163" t="s">
        <v>925</v>
      </c>
      <c r="L687" s="10" t="s">
        <v>877</v>
      </c>
      <c r="W687" s="79">
        <v>1</v>
      </c>
    </row>
    <row r="688" spans="1:24" ht="45" customHeight="1" x14ac:dyDescent="0.5">
      <c r="A688" s="6">
        <v>20</v>
      </c>
      <c r="B688" s="149">
        <v>650</v>
      </c>
      <c r="C688" s="8">
        <v>3</v>
      </c>
      <c r="D688" s="12">
        <v>3.3</v>
      </c>
      <c r="E688" s="14" t="s">
        <v>918</v>
      </c>
      <c r="F688" s="8" t="s">
        <v>923</v>
      </c>
      <c r="G688" s="770"/>
      <c r="H688" s="76">
        <f>+H687+1</f>
        <v>600</v>
      </c>
      <c r="I688" s="80" t="s">
        <v>2142</v>
      </c>
      <c r="J688" s="76">
        <v>1</v>
      </c>
      <c r="K688" s="163" t="s">
        <v>926</v>
      </c>
      <c r="L688" s="10" t="s">
        <v>877</v>
      </c>
      <c r="W688" s="79">
        <v>1</v>
      </c>
    </row>
    <row r="689" spans="1:28" ht="45" customHeight="1" x14ac:dyDescent="0.5">
      <c r="B689" s="149">
        <v>651</v>
      </c>
      <c r="G689" s="158" t="s">
        <v>3497</v>
      </c>
      <c r="H689" s="159"/>
      <c r="I689" s="159"/>
      <c r="J689" s="158"/>
      <c r="K689" s="158"/>
      <c r="M689" s="71"/>
      <c r="N689" s="71"/>
      <c r="O689" s="71"/>
      <c r="P689" s="71"/>
      <c r="Q689" s="72"/>
      <c r="R689" s="73"/>
      <c r="S689" s="74">
        <v>2</v>
      </c>
      <c r="T689" s="73" t="s">
        <v>1679</v>
      </c>
      <c r="U689" s="74"/>
      <c r="V689" s="73"/>
      <c r="W689" s="75">
        <f>SUM(W690:W693)</f>
        <v>4</v>
      </c>
      <c r="X689" s="73" t="s">
        <v>1681</v>
      </c>
    </row>
    <row r="690" spans="1:28" ht="45" customHeight="1" x14ac:dyDescent="0.5">
      <c r="A690" s="6">
        <v>21</v>
      </c>
      <c r="B690" s="149">
        <v>652</v>
      </c>
      <c r="C690" s="8">
        <v>3</v>
      </c>
      <c r="D690" s="12">
        <v>3.3</v>
      </c>
      <c r="E690" s="13" t="s">
        <v>928</v>
      </c>
      <c r="F690" s="13" t="s">
        <v>929</v>
      </c>
      <c r="G690" s="771" t="s">
        <v>930</v>
      </c>
      <c r="H690" s="160">
        <f>+H688+1</f>
        <v>601</v>
      </c>
      <c r="I690" s="80" t="s">
        <v>2143</v>
      </c>
      <c r="J690" s="160">
        <v>1</v>
      </c>
      <c r="K690" s="162" t="s">
        <v>931</v>
      </c>
      <c r="L690" s="10" t="s">
        <v>877</v>
      </c>
      <c r="W690" s="79">
        <v>1</v>
      </c>
    </row>
    <row r="691" spans="1:28" ht="45" customHeight="1" x14ac:dyDescent="0.5">
      <c r="A691" s="6">
        <v>22</v>
      </c>
      <c r="B691" s="149">
        <v>653</v>
      </c>
      <c r="C691" s="8">
        <v>3</v>
      </c>
      <c r="D691" s="12">
        <v>3.3</v>
      </c>
      <c r="E691" s="13" t="s">
        <v>928</v>
      </c>
      <c r="F691" s="13" t="s">
        <v>929</v>
      </c>
      <c r="G691" s="773"/>
      <c r="H691" s="160">
        <f>+H690+1</f>
        <v>602</v>
      </c>
      <c r="I691" s="80" t="s">
        <v>2144</v>
      </c>
      <c r="J691" s="160">
        <v>1</v>
      </c>
      <c r="K691" s="162" t="s">
        <v>932</v>
      </c>
      <c r="L691" s="10" t="s">
        <v>877</v>
      </c>
      <c r="W691" s="79">
        <v>1</v>
      </c>
    </row>
    <row r="692" spans="1:28" ht="45" customHeight="1" x14ac:dyDescent="0.5">
      <c r="A692" s="6">
        <v>23</v>
      </c>
      <c r="B692" s="149">
        <v>654</v>
      </c>
      <c r="C692" s="8">
        <v>3</v>
      </c>
      <c r="D692" s="12">
        <v>3.3</v>
      </c>
      <c r="E692" s="13" t="s">
        <v>928</v>
      </c>
      <c r="F692" s="8" t="s">
        <v>933</v>
      </c>
      <c r="G692" s="768" t="s">
        <v>3498</v>
      </c>
      <c r="H692" s="76">
        <f>+H691+1</f>
        <v>603</v>
      </c>
      <c r="I692" s="80" t="s">
        <v>2145</v>
      </c>
      <c r="J692" s="76">
        <v>1</v>
      </c>
      <c r="K692" s="163" t="s">
        <v>935</v>
      </c>
      <c r="L692" s="10" t="s">
        <v>877</v>
      </c>
      <c r="W692" s="79">
        <v>1</v>
      </c>
    </row>
    <row r="693" spans="1:28" ht="45" customHeight="1" x14ac:dyDescent="0.5">
      <c r="A693" s="6">
        <v>24</v>
      </c>
      <c r="B693" s="149">
        <v>655</v>
      </c>
      <c r="C693" s="8">
        <v>3</v>
      </c>
      <c r="D693" s="12">
        <v>3.3</v>
      </c>
      <c r="E693" s="13" t="s">
        <v>928</v>
      </c>
      <c r="F693" s="8" t="s">
        <v>933</v>
      </c>
      <c r="G693" s="770"/>
      <c r="H693" s="76">
        <f>+H692+1</f>
        <v>604</v>
      </c>
      <c r="I693" s="80" t="s">
        <v>2146</v>
      </c>
      <c r="J693" s="76">
        <v>1</v>
      </c>
      <c r="K693" s="163" t="s">
        <v>936</v>
      </c>
      <c r="L693" s="10" t="s">
        <v>877</v>
      </c>
      <c r="W693" s="79">
        <v>1</v>
      </c>
    </row>
    <row r="694" spans="1:28" ht="45" customHeight="1" x14ac:dyDescent="0.5">
      <c r="B694" s="149">
        <v>656</v>
      </c>
      <c r="G694" s="154" t="s">
        <v>3499</v>
      </c>
      <c r="H694" s="155"/>
      <c r="I694" s="155"/>
      <c r="J694" s="155"/>
      <c r="K694" s="173"/>
      <c r="M694" s="67"/>
      <c r="N694" s="67"/>
      <c r="O694" s="67"/>
      <c r="P694" s="67"/>
      <c r="Q694" s="68">
        <v>4</v>
      </c>
      <c r="R694" s="69" t="s">
        <v>1678</v>
      </c>
      <c r="S694" s="70">
        <f>SUM(S695:S778)</f>
        <v>22</v>
      </c>
      <c r="T694" s="69" t="s">
        <v>1679</v>
      </c>
      <c r="U694" s="70">
        <v>42</v>
      </c>
      <c r="V694" s="69" t="s">
        <v>1680</v>
      </c>
      <c r="W694" s="70">
        <f>SUM(W695:W778)/2</f>
        <v>80</v>
      </c>
      <c r="X694" s="69" t="s">
        <v>1681</v>
      </c>
      <c r="Y694" s="7">
        <v>30</v>
      </c>
      <c r="Z694" s="7">
        <v>16</v>
      </c>
      <c r="AA694" s="7">
        <v>15</v>
      </c>
      <c r="AB694" s="7">
        <v>15</v>
      </c>
    </row>
    <row r="695" spans="1:28" ht="45" customHeight="1" x14ac:dyDescent="0.5">
      <c r="B695" s="149">
        <v>657</v>
      </c>
      <c r="G695" s="158" t="s">
        <v>3500</v>
      </c>
      <c r="H695" s="159"/>
      <c r="I695" s="159"/>
      <c r="J695" s="158"/>
      <c r="K695" s="158"/>
      <c r="M695" s="71"/>
      <c r="N695" s="71"/>
      <c r="O695" s="71"/>
      <c r="P695" s="71"/>
      <c r="Q695" s="72"/>
      <c r="R695" s="73"/>
      <c r="S695" s="74">
        <v>9</v>
      </c>
      <c r="T695" s="73" t="s">
        <v>1679</v>
      </c>
      <c r="U695" s="74"/>
      <c r="V695" s="73"/>
      <c r="W695" s="75">
        <f>SUM(W696:W729)</f>
        <v>34</v>
      </c>
      <c r="X695" s="73" t="s">
        <v>1681</v>
      </c>
    </row>
    <row r="696" spans="1:28" ht="45" customHeight="1" x14ac:dyDescent="0.5">
      <c r="B696" s="149">
        <v>658</v>
      </c>
      <c r="C696" s="8">
        <v>3</v>
      </c>
      <c r="D696" s="15" t="s">
        <v>939</v>
      </c>
      <c r="E696" s="13" t="s">
        <v>940</v>
      </c>
      <c r="F696" s="13" t="s">
        <v>941</v>
      </c>
      <c r="G696" s="762" t="s">
        <v>3501</v>
      </c>
      <c r="H696" s="160">
        <f>+H693+1</f>
        <v>605</v>
      </c>
      <c r="I696" s="161" t="s">
        <v>2147</v>
      </c>
      <c r="J696" s="160">
        <v>33</v>
      </c>
      <c r="K696" s="167" t="s">
        <v>943</v>
      </c>
      <c r="L696" s="10" t="s">
        <v>944</v>
      </c>
      <c r="W696" s="79">
        <v>1</v>
      </c>
    </row>
    <row r="697" spans="1:28" ht="45" customHeight="1" x14ac:dyDescent="0.5">
      <c r="B697" s="149">
        <v>659</v>
      </c>
      <c r="C697" s="8">
        <v>3</v>
      </c>
      <c r="D697" s="15" t="s">
        <v>939</v>
      </c>
      <c r="E697" s="13" t="s">
        <v>940</v>
      </c>
      <c r="F697" s="13" t="s">
        <v>941</v>
      </c>
      <c r="G697" s="763"/>
      <c r="H697" s="160">
        <f t="shared" ref="H697:H729" si="27">+H696+1</f>
        <v>606</v>
      </c>
      <c r="I697" s="161" t="s">
        <v>2148</v>
      </c>
      <c r="J697" s="160">
        <v>9</v>
      </c>
      <c r="K697" s="167" t="s">
        <v>945</v>
      </c>
      <c r="L697" s="10" t="s">
        <v>944</v>
      </c>
      <c r="W697" s="79">
        <v>1</v>
      </c>
    </row>
    <row r="698" spans="1:28" ht="45" customHeight="1" x14ac:dyDescent="0.5">
      <c r="B698" s="149">
        <v>660</v>
      </c>
      <c r="C698" s="8">
        <v>3</v>
      </c>
      <c r="D698" s="15" t="s">
        <v>939</v>
      </c>
      <c r="E698" s="13" t="s">
        <v>940</v>
      </c>
      <c r="F698" s="13" t="s">
        <v>941</v>
      </c>
      <c r="G698" s="763"/>
      <c r="H698" s="160">
        <f t="shared" si="27"/>
        <v>607</v>
      </c>
      <c r="I698" s="161" t="s">
        <v>2149</v>
      </c>
      <c r="J698" s="160">
        <v>362</v>
      </c>
      <c r="K698" s="167" t="s">
        <v>946</v>
      </c>
      <c r="L698" s="10" t="s">
        <v>944</v>
      </c>
      <c r="W698" s="79">
        <v>1</v>
      </c>
    </row>
    <row r="699" spans="1:28" ht="45" customHeight="1" x14ac:dyDescent="0.5">
      <c r="B699" s="149">
        <v>661</v>
      </c>
      <c r="C699" s="8">
        <v>3</v>
      </c>
      <c r="D699" s="15" t="s">
        <v>939</v>
      </c>
      <c r="E699" s="13" t="s">
        <v>940</v>
      </c>
      <c r="F699" s="13" t="s">
        <v>941</v>
      </c>
      <c r="G699" s="763"/>
      <c r="H699" s="160">
        <f t="shared" si="27"/>
        <v>608</v>
      </c>
      <c r="I699" s="161" t="s">
        <v>2150</v>
      </c>
      <c r="J699" s="172">
        <v>1</v>
      </c>
      <c r="K699" s="177" t="s">
        <v>947</v>
      </c>
      <c r="L699" s="10" t="s">
        <v>944</v>
      </c>
      <c r="W699" s="79">
        <v>1</v>
      </c>
    </row>
    <row r="700" spans="1:28" ht="45" customHeight="1" x14ac:dyDescent="0.5">
      <c r="B700" s="149">
        <v>662</v>
      </c>
      <c r="C700" s="8">
        <v>3</v>
      </c>
      <c r="D700" s="15" t="s">
        <v>939</v>
      </c>
      <c r="E700" s="13" t="s">
        <v>940</v>
      </c>
      <c r="F700" s="13" t="s">
        <v>941</v>
      </c>
      <c r="G700" s="763"/>
      <c r="H700" s="160">
        <f t="shared" si="27"/>
        <v>609</v>
      </c>
      <c r="I700" s="161" t="s">
        <v>2151</v>
      </c>
      <c r="J700" s="172">
        <v>0.7</v>
      </c>
      <c r="K700" s="183" t="s">
        <v>948</v>
      </c>
      <c r="L700" s="10" t="s">
        <v>944</v>
      </c>
      <c r="W700" s="79">
        <v>1</v>
      </c>
    </row>
    <row r="701" spans="1:28" ht="45" customHeight="1" x14ac:dyDescent="0.5">
      <c r="B701" s="149">
        <v>663</v>
      </c>
      <c r="C701" s="8">
        <v>3</v>
      </c>
      <c r="D701" s="15" t="s">
        <v>939</v>
      </c>
      <c r="E701" s="13" t="s">
        <v>940</v>
      </c>
      <c r="F701" s="13" t="s">
        <v>941</v>
      </c>
      <c r="G701" s="763"/>
      <c r="H701" s="160">
        <f t="shared" si="27"/>
        <v>610</v>
      </c>
      <c r="I701" s="161" t="s">
        <v>2152</v>
      </c>
      <c r="J701" s="172">
        <v>1</v>
      </c>
      <c r="K701" s="162" t="s">
        <v>949</v>
      </c>
      <c r="L701" s="10" t="s">
        <v>944</v>
      </c>
      <c r="W701" s="79">
        <v>1</v>
      </c>
    </row>
    <row r="702" spans="1:28" ht="45" customHeight="1" x14ac:dyDescent="0.5">
      <c r="B702" s="149">
        <v>664</v>
      </c>
      <c r="C702" s="8">
        <v>3</v>
      </c>
      <c r="D702" s="15" t="s">
        <v>939</v>
      </c>
      <c r="E702" s="13" t="s">
        <v>940</v>
      </c>
      <c r="F702" s="13" t="s">
        <v>941</v>
      </c>
      <c r="G702" s="763"/>
      <c r="H702" s="160">
        <f t="shared" si="27"/>
        <v>611</v>
      </c>
      <c r="I702" s="161" t="s">
        <v>2153</v>
      </c>
      <c r="J702" s="166">
        <v>1008</v>
      </c>
      <c r="K702" s="162" t="s">
        <v>950</v>
      </c>
      <c r="L702" s="10" t="s">
        <v>944</v>
      </c>
      <c r="W702" s="79">
        <v>1</v>
      </c>
    </row>
    <row r="703" spans="1:28" ht="45" customHeight="1" x14ac:dyDescent="0.5">
      <c r="B703" s="149">
        <v>665</v>
      </c>
      <c r="C703" s="8">
        <v>3</v>
      </c>
      <c r="D703" s="15" t="s">
        <v>939</v>
      </c>
      <c r="E703" s="13" t="s">
        <v>940</v>
      </c>
      <c r="F703" s="13" t="s">
        <v>941</v>
      </c>
      <c r="G703" s="763"/>
      <c r="H703" s="160">
        <f t="shared" si="27"/>
        <v>612</v>
      </c>
      <c r="I703" s="161" t="s">
        <v>2154</v>
      </c>
      <c r="J703" s="166">
        <v>1008</v>
      </c>
      <c r="K703" s="162" t="s">
        <v>951</v>
      </c>
      <c r="L703" s="10" t="s">
        <v>944</v>
      </c>
      <c r="W703" s="79">
        <v>1</v>
      </c>
    </row>
    <row r="704" spans="1:28" ht="45" customHeight="1" x14ac:dyDescent="0.5">
      <c r="B704" s="149">
        <v>666</v>
      </c>
      <c r="C704" s="8">
        <v>3</v>
      </c>
      <c r="D704" s="15" t="s">
        <v>939</v>
      </c>
      <c r="E704" s="13" t="s">
        <v>940</v>
      </c>
      <c r="F704" s="13" t="s">
        <v>941</v>
      </c>
      <c r="G704" s="763"/>
      <c r="H704" s="160">
        <f t="shared" si="27"/>
        <v>613</v>
      </c>
      <c r="I704" s="161" t="s">
        <v>2155</v>
      </c>
      <c r="J704" s="166">
        <v>60</v>
      </c>
      <c r="K704" s="162" t="s">
        <v>952</v>
      </c>
      <c r="L704" s="10" t="s">
        <v>944</v>
      </c>
      <c r="W704" s="79">
        <v>1</v>
      </c>
    </row>
    <row r="705" spans="1:23" ht="45" customHeight="1" x14ac:dyDescent="0.5">
      <c r="B705" s="149">
        <v>667</v>
      </c>
      <c r="C705" s="8">
        <v>3</v>
      </c>
      <c r="D705" s="15" t="s">
        <v>939</v>
      </c>
      <c r="E705" s="13" t="s">
        <v>940</v>
      </c>
      <c r="F705" s="13" t="s">
        <v>941</v>
      </c>
      <c r="G705" s="764"/>
      <c r="H705" s="160">
        <f t="shared" si="27"/>
        <v>614</v>
      </c>
      <c r="I705" s="161" t="s">
        <v>2156</v>
      </c>
      <c r="J705" s="166">
        <v>64</v>
      </c>
      <c r="K705" s="162" t="s">
        <v>953</v>
      </c>
      <c r="L705" s="10" t="s">
        <v>944</v>
      </c>
      <c r="W705" s="79">
        <v>1</v>
      </c>
    </row>
    <row r="706" spans="1:23" ht="45" customHeight="1" x14ac:dyDescent="0.5">
      <c r="B706" s="149">
        <v>668</v>
      </c>
      <c r="C706" s="8">
        <v>3</v>
      </c>
      <c r="D706" s="15" t="s">
        <v>939</v>
      </c>
      <c r="E706" s="13" t="s">
        <v>940</v>
      </c>
      <c r="F706" s="8" t="s">
        <v>954</v>
      </c>
      <c r="G706" s="169" t="s">
        <v>3502</v>
      </c>
      <c r="H706" s="76">
        <f t="shared" si="27"/>
        <v>615</v>
      </c>
      <c r="I706" s="161" t="s">
        <v>2157</v>
      </c>
      <c r="J706" s="164">
        <v>1</v>
      </c>
      <c r="K706" s="169" t="s">
        <v>956</v>
      </c>
      <c r="L706" s="10" t="s">
        <v>944</v>
      </c>
      <c r="W706" s="79">
        <v>1</v>
      </c>
    </row>
    <row r="707" spans="1:23" ht="45" customHeight="1" x14ac:dyDescent="0.5">
      <c r="B707" s="149">
        <v>669</v>
      </c>
      <c r="C707" s="8">
        <v>3</v>
      </c>
      <c r="D707" s="15" t="s">
        <v>939</v>
      </c>
      <c r="E707" s="13" t="s">
        <v>940</v>
      </c>
      <c r="F707" s="13" t="s">
        <v>957</v>
      </c>
      <c r="G707" s="762" t="s">
        <v>3503</v>
      </c>
      <c r="H707" s="160">
        <f t="shared" si="27"/>
        <v>616</v>
      </c>
      <c r="I707" s="161" t="s">
        <v>2158</v>
      </c>
      <c r="J707" s="166">
        <v>1</v>
      </c>
      <c r="K707" s="167" t="s">
        <v>959</v>
      </c>
      <c r="L707" s="10" t="s">
        <v>944</v>
      </c>
      <c r="W707" s="79">
        <v>1</v>
      </c>
    </row>
    <row r="708" spans="1:23" ht="45" customHeight="1" x14ac:dyDescent="0.5">
      <c r="B708" s="149">
        <v>670</v>
      </c>
      <c r="C708" s="8">
        <v>3</v>
      </c>
      <c r="D708" s="15" t="s">
        <v>939</v>
      </c>
      <c r="E708" s="13" t="s">
        <v>940</v>
      </c>
      <c r="F708" s="13" t="s">
        <v>957</v>
      </c>
      <c r="G708" s="763"/>
      <c r="H708" s="160">
        <f t="shared" si="27"/>
        <v>617</v>
      </c>
      <c r="I708" s="161" t="s">
        <v>2159</v>
      </c>
      <c r="J708" s="166">
        <v>1</v>
      </c>
      <c r="K708" s="167" t="s">
        <v>960</v>
      </c>
      <c r="L708" s="10" t="s">
        <v>944</v>
      </c>
      <c r="W708" s="79">
        <v>1</v>
      </c>
    </row>
    <row r="709" spans="1:23" ht="45" customHeight="1" x14ac:dyDescent="0.5">
      <c r="B709" s="149">
        <v>671</v>
      </c>
      <c r="C709" s="8">
        <v>3</v>
      </c>
      <c r="D709" s="15" t="s">
        <v>939</v>
      </c>
      <c r="E709" s="13" t="s">
        <v>940</v>
      </c>
      <c r="F709" s="13" t="s">
        <v>957</v>
      </c>
      <c r="G709" s="763"/>
      <c r="H709" s="160">
        <f t="shared" si="27"/>
        <v>618</v>
      </c>
      <c r="I709" s="161" t="s">
        <v>2160</v>
      </c>
      <c r="J709" s="166">
        <v>1</v>
      </c>
      <c r="K709" s="167" t="s">
        <v>3504</v>
      </c>
      <c r="L709" s="10" t="s">
        <v>944</v>
      </c>
      <c r="W709" s="79">
        <v>1</v>
      </c>
    </row>
    <row r="710" spans="1:23" ht="45" customHeight="1" x14ac:dyDescent="0.5">
      <c r="B710" s="149">
        <v>672</v>
      </c>
      <c r="C710" s="8">
        <v>3</v>
      </c>
      <c r="D710" s="15" t="s">
        <v>939</v>
      </c>
      <c r="E710" s="13" t="s">
        <v>940</v>
      </c>
      <c r="F710" s="13" t="s">
        <v>957</v>
      </c>
      <c r="G710" s="763"/>
      <c r="H710" s="160">
        <f t="shared" si="27"/>
        <v>619</v>
      </c>
      <c r="I710" s="161" t="s">
        <v>2161</v>
      </c>
      <c r="J710" s="172">
        <v>1</v>
      </c>
      <c r="K710" s="167" t="s">
        <v>961</v>
      </c>
      <c r="L710" s="10" t="s">
        <v>944</v>
      </c>
      <c r="W710" s="79">
        <v>1</v>
      </c>
    </row>
    <row r="711" spans="1:23" ht="45" customHeight="1" x14ac:dyDescent="0.5">
      <c r="B711" s="149">
        <v>673</v>
      </c>
      <c r="C711" s="8">
        <v>3</v>
      </c>
      <c r="D711" s="15" t="s">
        <v>939</v>
      </c>
      <c r="E711" s="13" t="s">
        <v>940</v>
      </c>
      <c r="F711" s="13" t="s">
        <v>957</v>
      </c>
      <c r="G711" s="763"/>
      <c r="H711" s="160">
        <f t="shared" si="27"/>
        <v>620</v>
      </c>
      <c r="I711" s="161" t="s">
        <v>2162</v>
      </c>
      <c r="J711" s="172">
        <v>1</v>
      </c>
      <c r="K711" s="167" t="s">
        <v>962</v>
      </c>
      <c r="L711" s="10" t="s">
        <v>944</v>
      </c>
      <c r="W711" s="79">
        <v>1</v>
      </c>
    </row>
    <row r="712" spans="1:23" ht="45" customHeight="1" x14ac:dyDescent="0.5">
      <c r="B712" s="149">
        <v>674</v>
      </c>
      <c r="C712" s="8">
        <v>3</v>
      </c>
      <c r="D712" s="15" t="s">
        <v>939</v>
      </c>
      <c r="E712" s="13" t="s">
        <v>940</v>
      </c>
      <c r="F712" s="13" t="s">
        <v>957</v>
      </c>
      <c r="G712" s="763"/>
      <c r="H712" s="160">
        <f t="shared" si="27"/>
        <v>621</v>
      </c>
      <c r="I712" s="161" t="s">
        <v>2163</v>
      </c>
      <c r="J712" s="160">
        <v>9</v>
      </c>
      <c r="K712" s="167" t="s">
        <v>3505</v>
      </c>
      <c r="L712" s="10" t="s">
        <v>944</v>
      </c>
      <c r="W712" s="79">
        <v>1</v>
      </c>
    </row>
    <row r="713" spans="1:23" ht="45" customHeight="1" x14ac:dyDescent="0.5">
      <c r="A713" s="171"/>
      <c r="B713" s="149"/>
      <c r="C713" s="8">
        <v>3</v>
      </c>
      <c r="D713" s="15" t="s">
        <v>939</v>
      </c>
      <c r="E713" s="13" t="s">
        <v>940</v>
      </c>
      <c r="F713" s="13" t="s">
        <v>957</v>
      </c>
      <c r="G713" s="764"/>
      <c r="H713" s="160">
        <f t="shared" si="27"/>
        <v>622</v>
      </c>
      <c r="I713" s="161" t="s">
        <v>2164</v>
      </c>
      <c r="J713" s="160">
        <v>1</v>
      </c>
      <c r="K713" s="167" t="s">
        <v>963</v>
      </c>
      <c r="L713" s="10" t="s">
        <v>944</v>
      </c>
      <c r="W713" s="79">
        <v>1</v>
      </c>
    </row>
    <row r="714" spans="1:23" ht="45" customHeight="1" x14ac:dyDescent="0.5">
      <c r="B714" s="149">
        <v>675</v>
      </c>
      <c r="C714" s="8">
        <v>3</v>
      </c>
      <c r="D714" s="15" t="s">
        <v>939</v>
      </c>
      <c r="E714" s="13" t="s">
        <v>940</v>
      </c>
      <c r="F714" s="8" t="s">
        <v>964</v>
      </c>
      <c r="G714" s="759" t="s">
        <v>3506</v>
      </c>
      <c r="H714" s="76">
        <f t="shared" si="27"/>
        <v>623</v>
      </c>
      <c r="I714" s="161" t="s">
        <v>2165</v>
      </c>
      <c r="J714" s="76">
        <v>1</v>
      </c>
      <c r="K714" s="169" t="s">
        <v>966</v>
      </c>
      <c r="L714" s="10" t="s">
        <v>944</v>
      </c>
      <c r="W714" s="79">
        <v>1</v>
      </c>
    </row>
    <row r="715" spans="1:23" ht="45" customHeight="1" x14ac:dyDescent="0.5">
      <c r="B715" s="149"/>
      <c r="C715" s="8">
        <v>3</v>
      </c>
      <c r="D715" s="15" t="s">
        <v>939</v>
      </c>
      <c r="E715" s="13" t="s">
        <v>940</v>
      </c>
      <c r="F715" s="8" t="s">
        <v>964</v>
      </c>
      <c r="G715" s="760"/>
      <c r="H715" s="76">
        <f t="shared" si="27"/>
        <v>624</v>
      </c>
      <c r="I715" s="161" t="s">
        <v>2166</v>
      </c>
      <c r="J715" s="170">
        <v>1</v>
      </c>
      <c r="K715" s="169" t="s">
        <v>967</v>
      </c>
      <c r="L715" s="10" t="s">
        <v>944</v>
      </c>
      <c r="W715" s="79">
        <v>1</v>
      </c>
    </row>
    <row r="716" spans="1:23" ht="45" customHeight="1" x14ac:dyDescent="0.5">
      <c r="B716" s="149"/>
      <c r="C716" s="8">
        <v>3</v>
      </c>
      <c r="D716" s="15" t="s">
        <v>939</v>
      </c>
      <c r="E716" s="13" t="s">
        <v>940</v>
      </c>
      <c r="F716" s="8" t="s">
        <v>964</v>
      </c>
      <c r="G716" s="760"/>
      <c r="H716" s="76">
        <f t="shared" si="27"/>
        <v>625</v>
      </c>
      <c r="I716" s="161" t="s">
        <v>2167</v>
      </c>
      <c r="J716" s="76">
        <v>1</v>
      </c>
      <c r="K716" s="169" t="s">
        <v>968</v>
      </c>
      <c r="L716" s="10" t="s">
        <v>944</v>
      </c>
      <c r="W716" s="79">
        <v>1</v>
      </c>
    </row>
    <row r="717" spans="1:23" ht="45" customHeight="1" x14ac:dyDescent="0.5">
      <c r="B717" s="149"/>
      <c r="C717" s="8">
        <v>3</v>
      </c>
      <c r="D717" s="15" t="s">
        <v>939</v>
      </c>
      <c r="E717" s="13" t="s">
        <v>940</v>
      </c>
      <c r="F717" s="8" t="s">
        <v>964</v>
      </c>
      <c r="G717" s="761"/>
      <c r="H717" s="76">
        <f t="shared" si="27"/>
        <v>626</v>
      </c>
      <c r="I717" s="161" t="s">
        <v>2168</v>
      </c>
      <c r="J717" s="170">
        <v>1</v>
      </c>
      <c r="K717" s="169" t="s">
        <v>969</v>
      </c>
      <c r="L717" s="10" t="s">
        <v>944</v>
      </c>
      <c r="W717" s="79">
        <v>1</v>
      </c>
    </row>
    <row r="718" spans="1:23" ht="45" customHeight="1" x14ac:dyDescent="0.5">
      <c r="B718" s="149">
        <v>676</v>
      </c>
      <c r="C718" s="8">
        <v>3</v>
      </c>
      <c r="D718" s="15" t="s">
        <v>939</v>
      </c>
      <c r="E718" s="13" t="s">
        <v>940</v>
      </c>
      <c r="F718" s="13" t="s">
        <v>970</v>
      </c>
      <c r="G718" s="762" t="s">
        <v>3507</v>
      </c>
      <c r="H718" s="160">
        <f t="shared" si="27"/>
        <v>627</v>
      </c>
      <c r="I718" s="161" t="s">
        <v>2169</v>
      </c>
      <c r="J718" s="160">
        <v>1</v>
      </c>
      <c r="K718" s="167" t="s">
        <v>3508</v>
      </c>
      <c r="L718" s="10" t="s">
        <v>944</v>
      </c>
      <c r="W718" s="79">
        <v>1</v>
      </c>
    </row>
    <row r="719" spans="1:23" ht="45" customHeight="1" x14ac:dyDescent="0.5">
      <c r="B719" s="149">
        <v>677</v>
      </c>
      <c r="C719" s="8">
        <v>3</v>
      </c>
      <c r="D719" s="15" t="s">
        <v>939</v>
      </c>
      <c r="E719" s="13" t="s">
        <v>940</v>
      </c>
      <c r="F719" s="13" t="s">
        <v>970</v>
      </c>
      <c r="G719" s="764"/>
      <c r="H719" s="160">
        <f t="shared" si="27"/>
        <v>628</v>
      </c>
      <c r="I719" s="161" t="s">
        <v>2170</v>
      </c>
      <c r="J719" s="160">
        <v>1</v>
      </c>
      <c r="K719" s="167" t="s">
        <v>972</v>
      </c>
      <c r="L719" s="10" t="s">
        <v>944</v>
      </c>
      <c r="W719" s="79">
        <v>1</v>
      </c>
    </row>
    <row r="720" spans="1:23" ht="45" customHeight="1" x14ac:dyDescent="0.5">
      <c r="B720" s="149">
        <v>678</v>
      </c>
      <c r="C720" s="8">
        <v>3</v>
      </c>
      <c r="D720" s="15" t="s">
        <v>939</v>
      </c>
      <c r="E720" s="13" t="s">
        <v>940</v>
      </c>
      <c r="F720" s="8" t="s">
        <v>973</v>
      </c>
      <c r="G720" s="782" t="s">
        <v>3509</v>
      </c>
      <c r="H720" s="76">
        <f t="shared" si="27"/>
        <v>629</v>
      </c>
      <c r="I720" s="161" t="s">
        <v>2171</v>
      </c>
      <c r="J720" s="184">
        <v>1</v>
      </c>
      <c r="K720" s="185" t="s">
        <v>975</v>
      </c>
      <c r="L720" s="10" t="s">
        <v>944</v>
      </c>
      <c r="W720" s="79">
        <v>1</v>
      </c>
    </row>
    <row r="721" spans="1:24" ht="45" customHeight="1" x14ac:dyDescent="0.5">
      <c r="B721" s="149">
        <v>679</v>
      </c>
      <c r="C721" s="8">
        <v>3</v>
      </c>
      <c r="D721" s="15" t="s">
        <v>939</v>
      </c>
      <c r="E721" s="13" t="s">
        <v>940</v>
      </c>
      <c r="F721" s="8" t="s">
        <v>973</v>
      </c>
      <c r="G721" s="783"/>
      <c r="H721" s="76">
        <f t="shared" si="27"/>
        <v>630</v>
      </c>
      <c r="I721" s="161" t="s">
        <v>2172</v>
      </c>
      <c r="J721" s="186">
        <v>1</v>
      </c>
      <c r="K721" s="185" t="s">
        <v>976</v>
      </c>
      <c r="L721" s="10" t="s">
        <v>944</v>
      </c>
      <c r="W721" s="79">
        <v>1</v>
      </c>
    </row>
    <row r="722" spans="1:24" ht="45" customHeight="1" x14ac:dyDescent="0.5">
      <c r="B722" s="149">
        <v>680</v>
      </c>
      <c r="C722" s="8">
        <v>3</v>
      </c>
      <c r="D722" s="15" t="s">
        <v>939</v>
      </c>
      <c r="E722" s="13" t="s">
        <v>940</v>
      </c>
      <c r="F722" s="13" t="s">
        <v>977</v>
      </c>
      <c r="G722" s="762" t="s">
        <v>3510</v>
      </c>
      <c r="H722" s="160">
        <f t="shared" si="27"/>
        <v>631</v>
      </c>
      <c r="I722" s="161" t="s">
        <v>2173</v>
      </c>
      <c r="J722" s="172">
        <v>1</v>
      </c>
      <c r="K722" s="167" t="s">
        <v>979</v>
      </c>
      <c r="L722" s="10" t="s">
        <v>944</v>
      </c>
      <c r="W722" s="79">
        <v>1</v>
      </c>
    </row>
    <row r="723" spans="1:24" ht="45" customHeight="1" x14ac:dyDescent="0.5">
      <c r="B723" s="149">
        <v>681</v>
      </c>
      <c r="C723" s="8">
        <v>3</v>
      </c>
      <c r="D723" s="15" t="s">
        <v>939</v>
      </c>
      <c r="E723" s="13" t="s">
        <v>940</v>
      </c>
      <c r="F723" s="13" t="s">
        <v>977</v>
      </c>
      <c r="G723" s="763"/>
      <c r="H723" s="160">
        <f t="shared" si="27"/>
        <v>632</v>
      </c>
      <c r="I723" s="161" t="s">
        <v>2174</v>
      </c>
      <c r="J723" s="160">
        <v>1</v>
      </c>
      <c r="K723" s="167" t="s">
        <v>980</v>
      </c>
      <c r="L723" s="10" t="s">
        <v>944</v>
      </c>
      <c r="W723" s="79">
        <v>1</v>
      </c>
    </row>
    <row r="724" spans="1:24" ht="45" customHeight="1" x14ac:dyDescent="0.5">
      <c r="B724" s="149">
        <v>682</v>
      </c>
      <c r="C724" s="8">
        <v>3</v>
      </c>
      <c r="D724" s="15" t="s">
        <v>939</v>
      </c>
      <c r="E724" s="13" t="s">
        <v>940</v>
      </c>
      <c r="F724" s="13" t="s">
        <v>977</v>
      </c>
      <c r="G724" s="763"/>
      <c r="H724" s="160">
        <f t="shared" si="27"/>
        <v>633</v>
      </c>
      <c r="I724" s="161" t="s">
        <v>2175</v>
      </c>
      <c r="J724" s="160">
        <v>1</v>
      </c>
      <c r="K724" s="167" t="s">
        <v>981</v>
      </c>
      <c r="L724" s="10" t="s">
        <v>944</v>
      </c>
      <c r="W724" s="79">
        <v>1</v>
      </c>
    </row>
    <row r="725" spans="1:24" ht="45" customHeight="1" x14ac:dyDescent="0.5">
      <c r="B725" s="149">
        <v>683</v>
      </c>
      <c r="C725" s="8">
        <v>3</v>
      </c>
      <c r="D725" s="15" t="s">
        <v>939</v>
      </c>
      <c r="E725" s="13" t="s">
        <v>940</v>
      </c>
      <c r="F725" s="13" t="s">
        <v>977</v>
      </c>
      <c r="G725" s="763"/>
      <c r="H725" s="160">
        <f t="shared" si="27"/>
        <v>634</v>
      </c>
      <c r="I725" s="161" t="s">
        <v>2176</v>
      </c>
      <c r="J725" s="160">
        <v>4</v>
      </c>
      <c r="K725" s="167" t="s">
        <v>982</v>
      </c>
      <c r="L725" s="10" t="s">
        <v>944</v>
      </c>
      <c r="W725" s="79">
        <v>1</v>
      </c>
    </row>
    <row r="726" spans="1:24" ht="45" customHeight="1" x14ac:dyDescent="0.5">
      <c r="B726" s="149">
        <v>684</v>
      </c>
      <c r="C726" s="8">
        <v>3</v>
      </c>
      <c r="D726" s="15" t="s">
        <v>939</v>
      </c>
      <c r="E726" s="13" t="s">
        <v>940</v>
      </c>
      <c r="F726" s="13" t="s">
        <v>977</v>
      </c>
      <c r="G726" s="764"/>
      <c r="H726" s="160">
        <f t="shared" si="27"/>
        <v>635</v>
      </c>
      <c r="I726" s="161" t="s">
        <v>2177</v>
      </c>
      <c r="J726" s="160">
        <v>10</v>
      </c>
      <c r="K726" s="167" t="s">
        <v>983</v>
      </c>
      <c r="L726" s="10" t="s">
        <v>944</v>
      </c>
      <c r="W726" s="79">
        <v>1</v>
      </c>
    </row>
    <row r="727" spans="1:24" ht="45" customHeight="1" x14ac:dyDescent="0.5">
      <c r="B727" s="149">
        <v>685</v>
      </c>
      <c r="C727" s="8">
        <v>3</v>
      </c>
      <c r="D727" s="15" t="s">
        <v>939</v>
      </c>
      <c r="E727" s="13" t="s">
        <v>940</v>
      </c>
      <c r="F727" s="8" t="s">
        <v>984</v>
      </c>
      <c r="G727" s="782" t="s">
        <v>3511</v>
      </c>
      <c r="H727" s="76">
        <f t="shared" si="27"/>
        <v>636</v>
      </c>
      <c r="I727" s="161" t="s">
        <v>2178</v>
      </c>
      <c r="J727" s="170">
        <v>1</v>
      </c>
      <c r="K727" s="176" t="s">
        <v>986</v>
      </c>
      <c r="L727" s="10" t="s">
        <v>944</v>
      </c>
      <c r="W727" s="79">
        <v>1</v>
      </c>
    </row>
    <row r="728" spans="1:24" ht="45" customHeight="1" x14ac:dyDescent="0.5">
      <c r="B728" s="149">
        <v>686</v>
      </c>
      <c r="C728" s="8">
        <v>3</v>
      </c>
      <c r="D728" s="15" t="s">
        <v>939</v>
      </c>
      <c r="E728" s="13" t="s">
        <v>940</v>
      </c>
      <c r="F728" s="8" t="s">
        <v>984</v>
      </c>
      <c r="G728" s="783"/>
      <c r="H728" s="76">
        <f t="shared" si="27"/>
        <v>637</v>
      </c>
      <c r="I728" s="161" t="s">
        <v>2179</v>
      </c>
      <c r="J728" s="76">
        <v>1</v>
      </c>
      <c r="K728" s="178" t="s">
        <v>987</v>
      </c>
      <c r="L728" s="10" t="s">
        <v>944</v>
      </c>
      <c r="W728" s="79">
        <v>1</v>
      </c>
    </row>
    <row r="729" spans="1:24" ht="45" customHeight="1" x14ac:dyDescent="0.5">
      <c r="B729" s="149"/>
      <c r="C729" s="8">
        <v>3</v>
      </c>
      <c r="D729" s="15" t="s">
        <v>939</v>
      </c>
      <c r="E729" s="13" t="s">
        <v>940</v>
      </c>
      <c r="F729" s="13" t="s">
        <v>988</v>
      </c>
      <c r="G729" s="167" t="s">
        <v>3512</v>
      </c>
      <c r="H729" s="160">
        <f t="shared" si="27"/>
        <v>638</v>
      </c>
      <c r="I729" s="161" t="s">
        <v>2180</v>
      </c>
      <c r="J729" s="160">
        <v>1</v>
      </c>
      <c r="K729" s="183" t="s">
        <v>990</v>
      </c>
      <c r="L729" s="10" t="s">
        <v>944</v>
      </c>
      <c r="W729" s="79">
        <v>1</v>
      </c>
    </row>
    <row r="730" spans="1:24" ht="45" customHeight="1" x14ac:dyDescent="0.5">
      <c r="B730" s="149">
        <v>687</v>
      </c>
      <c r="G730" s="158" t="s">
        <v>3513</v>
      </c>
      <c r="H730" s="159"/>
      <c r="I730" s="159"/>
      <c r="J730" s="158"/>
      <c r="K730" s="158"/>
      <c r="M730" s="71"/>
      <c r="N730" s="71"/>
      <c r="O730" s="71"/>
      <c r="P730" s="71"/>
      <c r="Q730" s="72"/>
      <c r="R730" s="73"/>
      <c r="S730" s="74">
        <v>3</v>
      </c>
      <c r="T730" s="73" t="s">
        <v>1679</v>
      </c>
      <c r="U730" s="74"/>
      <c r="V730" s="73"/>
      <c r="W730" s="75">
        <f>SUM(W731:W745)</f>
        <v>15</v>
      </c>
      <c r="X730" s="73" t="s">
        <v>1681</v>
      </c>
    </row>
    <row r="731" spans="1:24" ht="45" customHeight="1" x14ac:dyDescent="0.5">
      <c r="B731" s="149">
        <v>688</v>
      </c>
      <c r="C731" s="8">
        <v>3</v>
      </c>
      <c r="D731" s="15" t="s">
        <v>939</v>
      </c>
      <c r="E731" s="14" t="s">
        <v>992</v>
      </c>
      <c r="F731" s="14" t="s">
        <v>993</v>
      </c>
      <c r="G731" s="774" t="s">
        <v>3514</v>
      </c>
      <c r="H731" s="87">
        <f>+H729+1</f>
        <v>639</v>
      </c>
      <c r="I731" s="161" t="s">
        <v>2181</v>
      </c>
      <c r="J731" s="87">
        <v>39</v>
      </c>
      <c r="K731" s="89" t="s">
        <v>995</v>
      </c>
      <c r="L731" s="17" t="s">
        <v>330</v>
      </c>
      <c r="M731" s="17"/>
      <c r="N731" s="17"/>
      <c r="O731" s="17"/>
      <c r="P731" s="17"/>
      <c r="Q731" s="95"/>
      <c r="W731" s="79">
        <v>1</v>
      </c>
    </row>
    <row r="732" spans="1:24" ht="45" customHeight="1" x14ac:dyDescent="0.5">
      <c r="A732" s="6" t="s">
        <v>996</v>
      </c>
      <c r="B732" s="149">
        <v>689</v>
      </c>
      <c r="C732" s="8">
        <v>3</v>
      </c>
      <c r="D732" s="15" t="s">
        <v>939</v>
      </c>
      <c r="E732" s="14" t="s">
        <v>992</v>
      </c>
      <c r="F732" s="14" t="s">
        <v>993</v>
      </c>
      <c r="G732" s="781"/>
      <c r="H732" s="87">
        <f t="shared" ref="H732:H745" si="28">+H731+1</f>
        <v>640</v>
      </c>
      <c r="I732" s="161" t="s">
        <v>2182</v>
      </c>
      <c r="J732" s="87">
        <v>39</v>
      </c>
      <c r="K732" s="89" t="s">
        <v>997</v>
      </c>
      <c r="L732" s="17" t="s">
        <v>330</v>
      </c>
      <c r="M732" s="17"/>
      <c r="N732" s="17"/>
      <c r="O732" s="17"/>
      <c r="P732" s="17"/>
      <c r="Q732" s="95"/>
      <c r="W732" s="79">
        <v>1</v>
      </c>
    </row>
    <row r="733" spans="1:24" ht="45" customHeight="1" x14ac:dyDescent="0.5">
      <c r="A733" s="6">
        <v>3</v>
      </c>
      <c r="B733" s="149">
        <v>690</v>
      </c>
      <c r="C733" s="8">
        <v>3</v>
      </c>
      <c r="D733" s="15" t="s">
        <v>939</v>
      </c>
      <c r="E733" s="14" t="s">
        <v>992</v>
      </c>
      <c r="F733" s="14" t="s">
        <v>993</v>
      </c>
      <c r="G733" s="781"/>
      <c r="H733" s="87">
        <f t="shared" si="28"/>
        <v>641</v>
      </c>
      <c r="I733" s="161" t="s">
        <v>2183</v>
      </c>
      <c r="J733" s="87">
        <v>50</v>
      </c>
      <c r="K733" s="89" t="s">
        <v>998</v>
      </c>
      <c r="L733" s="17" t="s">
        <v>330</v>
      </c>
      <c r="M733" s="17"/>
      <c r="N733" s="17"/>
      <c r="O733" s="17"/>
      <c r="P733" s="17"/>
      <c r="Q733" s="95"/>
      <c r="W733" s="79">
        <v>1</v>
      </c>
    </row>
    <row r="734" spans="1:24" ht="45" customHeight="1" x14ac:dyDescent="0.5">
      <c r="A734" s="6">
        <v>4</v>
      </c>
      <c r="B734" s="149">
        <v>691</v>
      </c>
      <c r="C734" s="8">
        <v>3</v>
      </c>
      <c r="D734" s="15" t="s">
        <v>939</v>
      </c>
      <c r="E734" s="14" t="s">
        <v>992</v>
      </c>
      <c r="F734" s="14" t="s">
        <v>993</v>
      </c>
      <c r="G734" s="781"/>
      <c r="H734" s="87">
        <f t="shared" si="28"/>
        <v>642</v>
      </c>
      <c r="I734" s="161" t="s">
        <v>2184</v>
      </c>
      <c r="J734" s="87">
        <v>600</v>
      </c>
      <c r="K734" s="89" t="s">
        <v>3515</v>
      </c>
      <c r="L734" s="17" t="s">
        <v>330</v>
      </c>
      <c r="M734" s="17"/>
      <c r="N734" s="17"/>
      <c r="O734" s="17"/>
      <c r="P734" s="17"/>
      <c r="Q734" s="95"/>
      <c r="W734" s="79">
        <v>1</v>
      </c>
    </row>
    <row r="735" spans="1:24" ht="45" customHeight="1" x14ac:dyDescent="0.5">
      <c r="A735" s="6">
        <v>5</v>
      </c>
      <c r="B735" s="149">
        <v>692</v>
      </c>
      <c r="C735" s="8">
        <v>3</v>
      </c>
      <c r="D735" s="15" t="s">
        <v>939</v>
      </c>
      <c r="E735" s="14" t="s">
        <v>992</v>
      </c>
      <c r="F735" s="14" t="s">
        <v>993</v>
      </c>
      <c r="G735" s="781"/>
      <c r="H735" s="87">
        <f t="shared" si="28"/>
        <v>643</v>
      </c>
      <c r="I735" s="161" t="s">
        <v>2185</v>
      </c>
      <c r="J735" s="87">
        <v>3</v>
      </c>
      <c r="K735" s="89" t="s">
        <v>999</v>
      </c>
      <c r="L735" s="17" t="s">
        <v>330</v>
      </c>
      <c r="M735" s="17"/>
      <c r="N735" s="17"/>
      <c r="O735" s="17"/>
      <c r="P735" s="17"/>
      <c r="Q735" s="95"/>
      <c r="W735" s="79">
        <v>1</v>
      </c>
    </row>
    <row r="736" spans="1:24" ht="45" customHeight="1" x14ac:dyDescent="0.5">
      <c r="A736" s="6">
        <v>6</v>
      </c>
      <c r="B736" s="149">
        <v>693</v>
      </c>
      <c r="C736" s="8">
        <v>3</v>
      </c>
      <c r="D736" s="15" t="s">
        <v>939</v>
      </c>
      <c r="E736" s="14" t="s">
        <v>992</v>
      </c>
      <c r="F736" s="14" t="s">
        <v>993</v>
      </c>
      <c r="G736" s="781"/>
      <c r="H736" s="87">
        <f t="shared" si="28"/>
        <v>644</v>
      </c>
      <c r="I736" s="161" t="s">
        <v>2186</v>
      </c>
      <c r="J736" s="87">
        <v>9</v>
      </c>
      <c r="K736" s="89" t="s">
        <v>1000</v>
      </c>
      <c r="L736" s="17" t="s">
        <v>330</v>
      </c>
      <c r="M736" s="17"/>
      <c r="N736" s="17"/>
      <c r="O736" s="17"/>
      <c r="P736" s="17"/>
      <c r="Q736" s="95"/>
      <c r="W736" s="79">
        <v>1</v>
      </c>
    </row>
    <row r="737" spans="1:24" ht="45" customHeight="1" x14ac:dyDescent="0.5">
      <c r="A737" s="6">
        <v>7</v>
      </c>
      <c r="B737" s="149">
        <v>694</v>
      </c>
      <c r="C737" s="8">
        <v>3</v>
      </c>
      <c r="D737" s="15" t="s">
        <v>939</v>
      </c>
      <c r="E737" s="14" t="s">
        <v>992</v>
      </c>
      <c r="F737" s="14" t="s">
        <v>993</v>
      </c>
      <c r="G737" s="781"/>
      <c r="H737" s="87">
        <f t="shared" si="28"/>
        <v>645</v>
      </c>
      <c r="I737" s="161" t="s">
        <v>2187</v>
      </c>
      <c r="J737" s="87">
        <v>100</v>
      </c>
      <c r="K737" s="89" t="s">
        <v>3516</v>
      </c>
      <c r="L737" s="17" t="s">
        <v>330</v>
      </c>
      <c r="M737" s="17"/>
      <c r="N737" s="17"/>
      <c r="O737" s="17"/>
      <c r="P737" s="17"/>
      <c r="Q737" s="95"/>
      <c r="W737" s="79">
        <v>1</v>
      </c>
    </row>
    <row r="738" spans="1:24" ht="45" customHeight="1" x14ac:dyDescent="0.5">
      <c r="A738" s="6">
        <v>8</v>
      </c>
      <c r="B738" s="149">
        <v>695</v>
      </c>
      <c r="C738" s="8">
        <v>3</v>
      </c>
      <c r="D738" s="15" t="s">
        <v>939</v>
      </c>
      <c r="E738" s="14" t="s">
        <v>992</v>
      </c>
      <c r="F738" s="14" t="s">
        <v>993</v>
      </c>
      <c r="G738" s="775"/>
      <c r="H738" s="87">
        <f t="shared" si="28"/>
        <v>646</v>
      </c>
      <c r="I738" s="161" t="s">
        <v>2188</v>
      </c>
      <c r="J738" s="87">
        <v>180</v>
      </c>
      <c r="K738" s="89" t="s">
        <v>3517</v>
      </c>
      <c r="L738" s="17" t="s">
        <v>330</v>
      </c>
      <c r="M738" s="17"/>
      <c r="N738" s="17"/>
      <c r="O738" s="17"/>
      <c r="P738" s="17"/>
      <c r="Q738" s="95"/>
      <c r="W738" s="79">
        <v>1</v>
      </c>
    </row>
    <row r="739" spans="1:24" ht="64.95" customHeight="1" x14ac:dyDescent="0.5">
      <c r="A739" s="6">
        <v>9</v>
      </c>
      <c r="B739" s="149">
        <v>696</v>
      </c>
      <c r="C739" s="8">
        <v>3</v>
      </c>
      <c r="D739" s="15" t="s">
        <v>939</v>
      </c>
      <c r="E739" s="14" t="s">
        <v>992</v>
      </c>
      <c r="F739" s="8" t="s">
        <v>1001</v>
      </c>
      <c r="G739" s="768" t="s">
        <v>3518</v>
      </c>
      <c r="H739" s="76">
        <f t="shared" si="28"/>
        <v>647</v>
      </c>
      <c r="I739" s="161" t="s">
        <v>2189</v>
      </c>
      <c r="J739" s="76">
        <v>60</v>
      </c>
      <c r="K739" s="163" t="s">
        <v>1003</v>
      </c>
      <c r="L739" s="17" t="s">
        <v>330</v>
      </c>
      <c r="M739" s="17"/>
      <c r="N739" s="17"/>
      <c r="O739" s="17"/>
      <c r="P739" s="17"/>
      <c r="Q739" s="95"/>
      <c r="W739" s="79">
        <v>1</v>
      </c>
    </row>
    <row r="740" spans="1:24" ht="64.95" customHeight="1" x14ac:dyDescent="0.5">
      <c r="A740" s="6">
        <v>10</v>
      </c>
      <c r="B740" s="149">
        <v>697</v>
      </c>
      <c r="C740" s="8">
        <v>3</v>
      </c>
      <c r="D740" s="15" t="s">
        <v>939</v>
      </c>
      <c r="E740" s="14" t="s">
        <v>992</v>
      </c>
      <c r="F740" s="8" t="s">
        <v>1001</v>
      </c>
      <c r="G740" s="769"/>
      <c r="H740" s="76">
        <f t="shared" si="28"/>
        <v>648</v>
      </c>
      <c r="I740" s="161" t="s">
        <v>2190</v>
      </c>
      <c r="J740" s="76">
        <v>1</v>
      </c>
      <c r="K740" s="163" t="s">
        <v>1004</v>
      </c>
      <c r="L740" s="17" t="s">
        <v>330</v>
      </c>
      <c r="M740" s="17"/>
      <c r="N740" s="17"/>
      <c r="O740" s="17"/>
      <c r="P740" s="17"/>
      <c r="Q740" s="95"/>
      <c r="W740" s="79">
        <v>1</v>
      </c>
    </row>
    <row r="741" spans="1:24" ht="64.95" customHeight="1" x14ac:dyDescent="0.5">
      <c r="A741" s="6">
        <v>11</v>
      </c>
      <c r="B741" s="149">
        <v>698</v>
      </c>
      <c r="C741" s="8">
        <v>3</v>
      </c>
      <c r="D741" s="15" t="s">
        <v>939</v>
      </c>
      <c r="E741" s="14" t="s">
        <v>992</v>
      </c>
      <c r="F741" s="8" t="s">
        <v>1001</v>
      </c>
      <c r="G741" s="769"/>
      <c r="H741" s="76">
        <f t="shared" si="28"/>
        <v>649</v>
      </c>
      <c r="I741" s="161" t="s">
        <v>2191</v>
      </c>
      <c r="J741" s="76">
        <v>20</v>
      </c>
      <c r="K741" s="163" t="s">
        <v>3519</v>
      </c>
      <c r="L741" s="17" t="s">
        <v>330</v>
      </c>
      <c r="M741" s="17"/>
      <c r="N741" s="17"/>
      <c r="O741" s="17"/>
      <c r="P741" s="17"/>
      <c r="Q741" s="95"/>
      <c r="W741" s="79">
        <v>1</v>
      </c>
    </row>
    <row r="742" spans="1:24" ht="64.95" customHeight="1" x14ac:dyDescent="0.5">
      <c r="A742" s="6">
        <v>12</v>
      </c>
      <c r="B742" s="149">
        <v>699</v>
      </c>
      <c r="C742" s="8">
        <v>3</v>
      </c>
      <c r="D742" s="15" t="s">
        <v>939</v>
      </c>
      <c r="E742" s="14" t="s">
        <v>992</v>
      </c>
      <c r="F742" s="8" t="s">
        <v>1001</v>
      </c>
      <c r="G742" s="769"/>
      <c r="H742" s="76">
        <f t="shared" si="28"/>
        <v>650</v>
      </c>
      <c r="I742" s="161" t="s">
        <v>2192</v>
      </c>
      <c r="J742" s="76">
        <v>1000</v>
      </c>
      <c r="K742" s="163" t="s">
        <v>1005</v>
      </c>
      <c r="L742" s="17" t="s">
        <v>330</v>
      </c>
      <c r="M742" s="17"/>
      <c r="N742" s="17"/>
      <c r="O742" s="17"/>
      <c r="P742" s="17"/>
      <c r="Q742" s="95"/>
      <c r="W742" s="79">
        <v>1</v>
      </c>
    </row>
    <row r="743" spans="1:24" ht="64.95" customHeight="1" x14ac:dyDescent="0.5">
      <c r="A743" s="6">
        <v>13</v>
      </c>
      <c r="B743" s="149">
        <v>700</v>
      </c>
      <c r="C743" s="8">
        <v>3</v>
      </c>
      <c r="D743" s="15" t="s">
        <v>939</v>
      </c>
      <c r="E743" s="14" t="s">
        <v>992</v>
      </c>
      <c r="F743" s="8" t="s">
        <v>1001</v>
      </c>
      <c r="G743" s="770"/>
      <c r="H743" s="76">
        <f t="shared" si="28"/>
        <v>651</v>
      </c>
      <c r="I743" s="161" t="s">
        <v>2193</v>
      </c>
      <c r="J743" s="76">
        <v>3</v>
      </c>
      <c r="K743" s="163" t="s">
        <v>1006</v>
      </c>
      <c r="L743" s="17" t="s">
        <v>330</v>
      </c>
      <c r="M743" s="17"/>
      <c r="N743" s="17"/>
      <c r="O743" s="17"/>
      <c r="P743" s="17"/>
      <c r="Q743" s="95"/>
      <c r="W743" s="79">
        <v>1</v>
      </c>
    </row>
    <row r="744" spans="1:24" ht="45" customHeight="1" x14ac:dyDescent="0.5">
      <c r="A744" s="6">
        <v>14</v>
      </c>
      <c r="B744" s="149">
        <v>701</v>
      </c>
      <c r="C744" s="8">
        <v>3</v>
      </c>
      <c r="D744" s="15" t="s">
        <v>939</v>
      </c>
      <c r="E744" s="14" t="s">
        <v>992</v>
      </c>
      <c r="F744" s="14" t="s">
        <v>1007</v>
      </c>
      <c r="G744" s="774" t="s">
        <v>3520</v>
      </c>
      <c r="H744" s="87">
        <f t="shared" si="28"/>
        <v>652</v>
      </c>
      <c r="I744" s="161" t="s">
        <v>2194</v>
      </c>
      <c r="J744" s="87">
        <v>12</v>
      </c>
      <c r="K744" s="89" t="s">
        <v>1009</v>
      </c>
      <c r="L744" s="17" t="s">
        <v>330</v>
      </c>
      <c r="M744" s="17"/>
      <c r="N744" s="17"/>
      <c r="O744" s="17"/>
      <c r="P744" s="17"/>
      <c r="Q744" s="95"/>
      <c r="W744" s="79">
        <v>1</v>
      </c>
    </row>
    <row r="745" spans="1:24" ht="45" customHeight="1" x14ac:dyDescent="0.5">
      <c r="A745" s="6">
        <v>15</v>
      </c>
      <c r="B745" s="149">
        <v>703</v>
      </c>
      <c r="C745" s="8">
        <v>3</v>
      </c>
      <c r="D745" s="15" t="s">
        <v>939</v>
      </c>
      <c r="E745" s="14" t="s">
        <v>992</v>
      </c>
      <c r="F745" s="14" t="s">
        <v>1007</v>
      </c>
      <c r="G745" s="775"/>
      <c r="H745" s="87">
        <f t="shared" si="28"/>
        <v>653</v>
      </c>
      <c r="I745" s="161" t="s">
        <v>2195</v>
      </c>
      <c r="J745" s="91">
        <v>1</v>
      </c>
      <c r="K745" s="89" t="s">
        <v>3521</v>
      </c>
      <c r="L745" s="17" t="s">
        <v>330</v>
      </c>
      <c r="M745" s="17"/>
      <c r="N745" s="17"/>
      <c r="O745" s="17"/>
      <c r="P745" s="17"/>
      <c r="Q745" s="95"/>
      <c r="W745" s="79">
        <v>1</v>
      </c>
    </row>
    <row r="746" spans="1:24" ht="45" customHeight="1" x14ac:dyDescent="0.5">
      <c r="B746" s="149">
        <v>704</v>
      </c>
      <c r="C746" s="7"/>
      <c r="D746" s="7"/>
      <c r="G746" s="158" t="s">
        <v>3522</v>
      </c>
      <c r="H746" s="159"/>
      <c r="I746" s="159"/>
      <c r="J746" s="158"/>
      <c r="K746" s="158"/>
      <c r="M746" s="71"/>
      <c r="N746" s="71"/>
      <c r="O746" s="71"/>
      <c r="P746" s="71"/>
      <c r="Q746" s="72"/>
      <c r="R746" s="73"/>
      <c r="S746" s="74">
        <v>7</v>
      </c>
      <c r="T746" s="73" t="s">
        <v>1679</v>
      </c>
      <c r="U746" s="74"/>
      <c r="V746" s="73"/>
      <c r="W746" s="75">
        <f>SUM(W747:W762)</f>
        <v>16</v>
      </c>
      <c r="X746" s="73" t="s">
        <v>1681</v>
      </c>
    </row>
    <row r="747" spans="1:24" ht="45" customHeight="1" x14ac:dyDescent="0.5">
      <c r="B747" s="149">
        <v>705</v>
      </c>
      <c r="C747" s="8">
        <v>3</v>
      </c>
      <c r="D747" s="15" t="s">
        <v>939</v>
      </c>
      <c r="E747" s="13" t="s">
        <v>1011</v>
      </c>
      <c r="F747" s="13" t="s">
        <v>1012</v>
      </c>
      <c r="G747" s="762" t="s">
        <v>3523</v>
      </c>
      <c r="H747" s="160">
        <f>+H745+1</f>
        <v>654</v>
      </c>
      <c r="I747" s="161" t="s">
        <v>2196</v>
      </c>
      <c r="J747" s="172">
        <v>1</v>
      </c>
      <c r="K747" s="167" t="s">
        <v>1014</v>
      </c>
      <c r="L747" s="10" t="s">
        <v>854</v>
      </c>
      <c r="W747" s="79">
        <v>1</v>
      </c>
    </row>
    <row r="748" spans="1:24" ht="45" customHeight="1" x14ac:dyDescent="0.5">
      <c r="B748" s="149">
        <v>706</v>
      </c>
      <c r="C748" s="8">
        <v>3</v>
      </c>
      <c r="D748" s="15" t="s">
        <v>939</v>
      </c>
      <c r="E748" s="13" t="s">
        <v>1011</v>
      </c>
      <c r="F748" s="13" t="s">
        <v>1012</v>
      </c>
      <c r="G748" s="764"/>
      <c r="H748" s="160">
        <f t="shared" ref="H748:H762" si="29">+H747+1</f>
        <v>655</v>
      </c>
      <c r="I748" s="161" t="s">
        <v>2197</v>
      </c>
      <c r="J748" s="160">
        <v>8</v>
      </c>
      <c r="K748" s="167" t="s">
        <v>1015</v>
      </c>
      <c r="L748" s="10" t="s">
        <v>854</v>
      </c>
      <c r="W748" s="79">
        <v>1</v>
      </c>
    </row>
    <row r="749" spans="1:24" ht="45" customHeight="1" x14ac:dyDescent="0.5">
      <c r="B749" s="149">
        <v>707</v>
      </c>
      <c r="C749" s="8">
        <v>3</v>
      </c>
      <c r="D749" s="15" t="s">
        <v>939</v>
      </c>
      <c r="E749" s="13" t="s">
        <v>1011</v>
      </c>
      <c r="F749" s="8" t="s">
        <v>1016</v>
      </c>
      <c r="G749" s="759" t="s">
        <v>3524</v>
      </c>
      <c r="H749" s="76">
        <f t="shared" si="29"/>
        <v>656</v>
      </c>
      <c r="I749" s="161" t="s">
        <v>2198</v>
      </c>
      <c r="J749" s="170">
        <v>0.8</v>
      </c>
      <c r="K749" s="169" t="s">
        <v>1018</v>
      </c>
      <c r="L749" s="10" t="s">
        <v>854</v>
      </c>
      <c r="W749" s="79">
        <v>1</v>
      </c>
    </row>
    <row r="750" spans="1:24" ht="45" customHeight="1" x14ac:dyDescent="0.5">
      <c r="B750" s="149">
        <v>708</v>
      </c>
      <c r="C750" s="8">
        <v>3</v>
      </c>
      <c r="D750" s="15" t="s">
        <v>939</v>
      </c>
      <c r="E750" s="13" t="s">
        <v>1011</v>
      </c>
      <c r="F750" s="8" t="s">
        <v>1016</v>
      </c>
      <c r="G750" s="760"/>
      <c r="H750" s="76">
        <f t="shared" si="29"/>
        <v>657</v>
      </c>
      <c r="I750" s="161" t="s">
        <v>2199</v>
      </c>
      <c r="J750" s="170">
        <v>0.2</v>
      </c>
      <c r="K750" s="169" t="s">
        <v>3525</v>
      </c>
      <c r="L750" s="10" t="s">
        <v>854</v>
      </c>
      <c r="W750" s="79">
        <v>1</v>
      </c>
    </row>
    <row r="751" spans="1:24" ht="45" customHeight="1" x14ac:dyDescent="0.5">
      <c r="B751" s="149">
        <v>709</v>
      </c>
      <c r="C751" s="8">
        <v>3</v>
      </c>
      <c r="D751" s="15" t="s">
        <v>939</v>
      </c>
      <c r="E751" s="13" t="s">
        <v>1011</v>
      </c>
      <c r="F751" s="8" t="s">
        <v>1016</v>
      </c>
      <c r="G751" s="760"/>
      <c r="H751" s="76">
        <f t="shared" si="29"/>
        <v>658</v>
      </c>
      <c r="I751" s="161" t="s">
        <v>2200</v>
      </c>
      <c r="J751" s="76">
        <v>4</v>
      </c>
      <c r="K751" s="169" t="s">
        <v>1019</v>
      </c>
      <c r="L751" s="10" t="s">
        <v>854</v>
      </c>
      <c r="W751" s="79">
        <v>1</v>
      </c>
    </row>
    <row r="752" spans="1:24" ht="45" customHeight="1" x14ac:dyDescent="0.5">
      <c r="B752" s="149">
        <v>710</v>
      </c>
      <c r="C752" s="8">
        <v>3</v>
      </c>
      <c r="D752" s="15" t="s">
        <v>939</v>
      </c>
      <c r="E752" s="13" t="s">
        <v>1011</v>
      </c>
      <c r="F752" s="8" t="s">
        <v>1016</v>
      </c>
      <c r="G752" s="760"/>
      <c r="H752" s="76">
        <f t="shared" si="29"/>
        <v>659</v>
      </c>
      <c r="I752" s="161" t="s">
        <v>2201</v>
      </c>
      <c r="J752" s="76">
        <v>4</v>
      </c>
      <c r="K752" s="169" t="s">
        <v>1020</v>
      </c>
      <c r="L752" s="10" t="s">
        <v>854</v>
      </c>
      <c r="W752" s="79">
        <v>1</v>
      </c>
    </row>
    <row r="753" spans="1:24" ht="45" customHeight="1" x14ac:dyDescent="0.5">
      <c r="B753" s="149">
        <v>711</v>
      </c>
      <c r="C753" s="8">
        <v>3</v>
      </c>
      <c r="D753" s="15" t="s">
        <v>939</v>
      </c>
      <c r="E753" s="13" t="s">
        <v>1011</v>
      </c>
      <c r="F753" s="8" t="s">
        <v>1016</v>
      </c>
      <c r="G753" s="761"/>
      <c r="H753" s="76">
        <f t="shared" si="29"/>
        <v>660</v>
      </c>
      <c r="I753" s="161" t="s">
        <v>2202</v>
      </c>
      <c r="J753" s="76">
        <v>190</v>
      </c>
      <c r="K753" s="169" t="s">
        <v>1021</v>
      </c>
      <c r="L753" s="10" t="s">
        <v>854</v>
      </c>
      <c r="W753" s="79">
        <v>1</v>
      </c>
    </row>
    <row r="754" spans="1:24" ht="45" customHeight="1" x14ac:dyDescent="0.5">
      <c r="B754" s="149">
        <v>712</v>
      </c>
      <c r="C754" s="8">
        <v>3</v>
      </c>
      <c r="D754" s="15" t="s">
        <v>939</v>
      </c>
      <c r="E754" s="13" t="s">
        <v>1011</v>
      </c>
      <c r="F754" s="13" t="s">
        <v>1022</v>
      </c>
      <c r="G754" s="762" t="s">
        <v>3526</v>
      </c>
      <c r="H754" s="160">
        <f t="shared" si="29"/>
        <v>661</v>
      </c>
      <c r="I754" s="161" t="s">
        <v>2203</v>
      </c>
      <c r="J754" s="160">
        <v>1</v>
      </c>
      <c r="K754" s="167" t="s">
        <v>1024</v>
      </c>
      <c r="L754" s="10" t="s">
        <v>854</v>
      </c>
      <c r="W754" s="79">
        <v>1</v>
      </c>
    </row>
    <row r="755" spans="1:24" ht="45" customHeight="1" x14ac:dyDescent="0.5">
      <c r="B755" s="149">
        <v>713</v>
      </c>
      <c r="C755" s="8">
        <v>3</v>
      </c>
      <c r="D755" s="15" t="s">
        <v>939</v>
      </c>
      <c r="E755" s="13" t="s">
        <v>1011</v>
      </c>
      <c r="F755" s="13" t="s">
        <v>1022</v>
      </c>
      <c r="G755" s="764"/>
      <c r="H755" s="160">
        <f t="shared" si="29"/>
        <v>662</v>
      </c>
      <c r="I755" s="161" t="s">
        <v>2204</v>
      </c>
      <c r="J755" s="160">
        <v>2</v>
      </c>
      <c r="K755" s="167" t="s">
        <v>1025</v>
      </c>
      <c r="L755" s="10" t="s">
        <v>854</v>
      </c>
      <c r="W755" s="79">
        <v>1</v>
      </c>
    </row>
    <row r="756" spans="1:24" ht="45" customHeight="1" x14ac:dyDescent="0.5">
      <c r="B756" s="149">
        <v>714</v>
      </c>
      <c r="C756" s="8">
        <v>3</v>
      </c>
      <c r="D756" s="15" t="s">
        <v>939</v>
      </c>
      <c r="E756" s="13" t="s">
        <v>1011</v>
      </c>
      <c r="F756" s="8" t="s">
        <v>1026</v>
      </c>
      <c r="G756" s="169" t="s">
        <v>3527</v>
      </c>
      <c r="H756" s="76">
        <f t="shared" si="29"/>
        <v>663</v>
      </c>
      <c r="I756" s="161" t="s">
        <v>2205</v>
      </c>
      <c r="J756" s="76">
        <v>40</v>
      </c>
      <c r="K756" s="169" t="s">
        <v>3528</v>
      </c>
      <c r="L756" s="10" t="s">
        <v>854</v>
      </c>
      <c r="W756" s="79">
        <v>1</v>
      </c>
    </row>
    <row r="757" spans="1:24" ht="45" customHeight="1" x14ac:dyDescent="0.5">
      <c r="B757" s="149">
        <v>715</v>
      </c>
      <c r="C757" s="8">
        <v>3</v>
      </c>
      <c r="D757" s="15" t="s">
        <v>939</v>
      </c>
      <c r="E757" s="13" t="s">
        <v>1011</v>
      </c>
      <c r="F757" s="13" t="s">
        <v>1028</v>
      </c>
      <c r="G757" s="167" t="s">
        <v>3529</v>
      </c>
      <c r="H757" s="160">
        <f t="shared" si="29"/>
        <v>664</v>
      </c>
      <c r="I757" s="161" t="s">
        <v>2206</v>
      </c>
      <c r="J757" s="160">
        <v>1</v>
      </c>
      <c r="K757" s="167" t="s">
        <v>1030</v>
      </c>
      <c r="L757" s="10" t="s">
        <v>854</v>
      </c>
      <c r="W757" s="79">
        <v>1</v>
      </c>
    </row>
    <row r="758" spans="1:24" ht="45" customHeight="1" x14ac:dyDescent="0.5">
      <c r="B758" s="149">
        <v>716</v>
      </c>
      <c r="C758" s="8">
        <v>3</v>
      </c>
      <c r="D758" s="15" t="s">
        <v>939</v>
      </c>
      <c r="E758" s="13" t="s">
        <v>1011</v>
      </c>
      <c r="F758" s="8" t="s">
        <v>1031</v>
      </c>
      <c r="G758" s="759" t="s">
        <v>3530</v>
      </c>
      <c r="H758" s="76">
        <f t="shared" si="29"/>
        <v>665</v>
      </c>
      <c r="I758" s="161" t="s">
        <v>2207</v>
      </c>
      <c r="J758" s="170">
        <v>1</v>
      </c>
      <c r="K758" s="169" t="s">
        <v>1033</v>
      </c>
      <c r="L758" s="10" t="s">
        <v>854</v>
      </c>
      <c r="W758" s="79">
        <v>1</v>
      </c>
    </row>
    <row r="759" spans="1:24" ht="45" customHeight="1" x14ac:dyDescent="0.5">
      <c r="B759" s="149">
        <v>717</v>
      </c>
      <c r="C759" s="8">
        <v>3</v>
      </c>
      <c r="D759" s="15" t="s">
        <v>939</v>
      </c>
      <c r="E759" s="13" t="s">
        <v>1011</v>
      </c>
      <c r="F759" s="8" t="s">
        <v>1031</v>
      </c>
      <c r="G759" s="761"/>
      <c r="H759" s="76">
        <f t="shared" si="29"/>
        <v>666</v>
      </c>
      <c r="I759" s="161" t="s">
        <v>2208</v>
      </c>
      <c r="J759" s="170">
        <v>1</v>
      </c>
      <c r="K759" s="169" t="s">
        <v>1034</v>
      </c>
      <c r="L759" s="10" t="s">
        <v>854</v>
      </c>
      <c r="W759" s="79">
        <v>1</v>
      </c>
    </row>
    <row r="760" spans="1:24" ht="45" customHeight="1" x14ac:dyDescent="0.5">
      <c r="B760" s="149">
        <v>718</v>
      </c>
      <c r="C760" s="8">
        <v>3</v>
      </c>
      <c r="D760" s="15" t="s">
        <v>939</v>
      </c>
      <c r="E760" s="13" t="s">
        <v>1011</v>
      </c>
      <c r="F760" s="13" t="s">
        <v>1035</v>
      </c>
      <c r="G760" s="762" t="s">
        <v>3531</v>
      </c>
      <c r="H760" s="160">
        <f t="shared" si="29"/>
        <v>667</v>
      </c>
      <c r="I760" s="161" t="s">
        <v>2209</v>
      </c>
      <c r="J760" s="160">
        <v>15</v>
      </c>
      <c r="K760" s="167" t="s">
        <v>1037</v>
      </c>
      <c r="L760" s="10" t="s">
        <v>854</v>
      </c>
      <c r="W760" s="79">
        <v>1</v>
      </c>
    </row>
    <row r="761" spans="1:24" ht="45" customHeight="1" x14ac:dyDescent="0.5">
      <c r="B761" s="149">
        <v>719</v>
      </c>
      <c r="C761" s="8">
        <v>3</v>
      </c>
      <c r="D761" s="15" t="s">
        <v>939</v>
      </c>
      <c r="E761" s="13" t="s">
        <v>1011</v>
      </c>
      <c r="F761" s="13" t="s">
        <v>1035</v>
      </c>
      <c r="G761" s="763"/>
      <c r="H761" s="160">
        <f t="shared" si="29"/>
        <v>668</v>
      </c>
      <c r="I761" s="161" t="s">
        <v>2210</v>
      </c>
      <c r="J761" s="160">
        <v>4</v>
      </c>
      <c r="K761" s="167" t="s">
        <v>1038</v>
      </c>
      <c r="L761" s="10" t="s">
        <v>854</v>
      </c>
      <c r="W761" s="79">
        <v>1</v>
      </c>
    </row>
    <row r="762" spans="1:24" ht="45" customHeight="1" x14ac:dyDescent="0.5">
      <c r="A762" s="171"/>
      <c r="B762" s="149"/>
      <c r="C762" s="8">
        <v>3</v>
      </c>
      <c r="D762" s="15" t="s">
        <v>939</v>
      </c>
      <c r="E762" s="13" t="s">
        <v>1011</v>
      </c>
      <c r="F762" s="13" t="s">
        <v>1035</v>
      </c>
      <c r="G762" s="764"/>
      <c r="H762" s="160">
        <f t="shared" si="29"/>
        <v>669</v>
      </c>
      <c r="I762" s="161" t="s">
        <v>2211</v>
      </c>
      <c r="J762" s="160">
        <v>1</v>
      </c>
      <c r="K762" s="167" t="s">
        <v>1039</v>
      </c>
      <c r="L762" s="10" t="s">
        <v>854</v>
      </c>
      <c r="W762" s="79">
        <v>1</v>
      </c>
    </row>
    <row r="763" spans="1:24" ht="45" customHeight="1" x14ac:dyDescent="0.5">
      <c r="B763" s="149">
        <v>720</v>
      </c>
      <c r="G763" s="158" t="s">
        <v>3532</v>
      </c>
      <c r="H763" s="159"/>
      <c r="I763" s="159"/>
      <c r="J763" s="158"/>
      <c r="K763" s="158"/>
      <c r="M763" s="71"/>
      <c r="N763" s="71"/>
      <c r="O763" s="71"/>
      <c r="P763" s="71"/>
      <c r="Q763" s="72"/>
      <c r="R763" s="73"/>
      <c r="S763" s="74">
        <v>3</v>
      </c>
      <c r="T763" s="73" t="s">
        <v>1679</v>
      </c>
      <c r="U763" s="74"/>
      <c r="V763" s="73"/>
      <c r="W763" s="75">
        <f>SUM(W764:W778)</f>
        <v>15</v>
      </c>
      <c r="X763" s="73" t="s">
        <v>1681</v>
      </c>
    </row>
    <row r="764" spans="1:24" ht="45" customHeight="1" x14ac:dyDescent="0.5">
      <c r="B764" s="149">
        <v>721</v>
      </c>
      <c r="C764" s="8">
        <v>3</v>
      </c>
      <c r="D764" s="15" t="s">
        <v>939</v>
      </c>
      <c r="E764" s="14" t="s">
        <v>1041</v>
      </c>
      <c r="F764" s="14" t="s">
        <v>1042</v>
      </c>
      <c r="G764" s="765" t="s">
        <v>3533</v>
      </c>
      <c r="H764" s="87">
        <f>+H762+1</f>
        <v>670</v>
      </c>
      <c r="I764" s="161" t="s">
        <v>2212</v>
      </c>
      <c r="J764" s="187">
        <v>1</v>
      </c>
      <c r="K764" s="89" t="s">
        <v>1044</v>
      </c>
      <c r="L764" s="10" t="s">
        <v>1045</v>
      </c>
      <c r="W764" s="79">
        <v>1</v>
      </c>
    </row>
    <row r="765" spans="1:24" ht="45" customHeight="1" x14ac:dyDescent="0.5">
      <c r="B765" s="149">
        <v>722</v>
      </c>
      <c r="C765" s="8">
        <v>3</v>
      </c>
      <c r="D765" s="15" t="s">
        <v>939</v>
      </c>
      <c r="E765" s="14" t="s">
        <v>1041</v>
      </c>
      <c r="F765" s="14" t="s">
        <v>1042</v>
      </c>
      <c r="G765" s="766"/>
      <c r="H765" s="87">
        <f t="shared" ref="H765:H778" si="30">+H764+1</f>
        <v>671</v>
      </c>
      <c r="I765" s="161" t="s">
        <v>2213</v>
      </c>
      <c r="J765" s="188">
        <v>1</v>
      </c>
      <c r="K765" s="90" t="s">
        <v>1046</v>
      </c>
      <c r="L765" s="10" t="s">
        <v>1045</v>
      </c>
      <c r="W765" s="79">
        <v>1</v>
      </c>
    </row>
    <row r="766" spans="1:24" ht="45" customHeight="1" x14ac:dyDescent="0.5">
      <c r="B766" s="149">
        <v>723</v>
      </c>
      <c r="C766" s="8">
        <v>3</v>
      </c>
      <c r="D766" s="15" t="s">
        <v>939</v>
      </c>
      <c r="E766" s="14" t="s">
        <v>1041</v>
      </c>
      <c r="F766" s="14" t="s">
        <v>1042</v>
      </c>
      <c r="G766" s="766"/>
      <c r="H766" s="87">
        <f t="shared" si="30"/>
        <v>672</v>
      </c>
      <c r="I766" s="161" t="s">
        <v>2214</v>
      </c>
      <c r="J766" s="187">
        <v>1</v>
      </c>
      <c r="K766" s="89" t="s">
        <v>1047</v>
      </c>
      <c r="L766" s="10" t="s">
        <v>1045</v>
      </c>
      <c r="W766" s="79">
        <v>1</v>
      </c>
    </row>
    <row r="767" spans="1:24" ht="45" customHeight="1" x14ac:dyDescent="0.5">
      <c r="B767" s="149">
        <v>724</v>
      </c>
      <c r="C767" s="8">
        <v>3</v>
      </c>
      <c r="D767" s="15" t="s">
        <v>939</v>
      </c>
      <c r="E767" s="14" t="s">
        <v>1041</v>
      </c>
      <c r="F767" s="14" t="s">
        <v>1042</v>
      </c>
      <c r="G767" s="767"/>
      <c r="H767" s="87">
        <f t="shared" si="30"/>
        <v>673</v>
      </c>
      <c r="I767" s="161" t="s">
        <v>2215</v>
      </c>
      <c r="J767" s="188">
        <v>40</v>
      </c>
      <c r="K767" s="89" t="s">
        <v>1048</v>
      </c>
      <c r="L767" s="10" t="s">
        <v>1045</v>
      </c>
      <c r="W767" s="79">
        <v>1</v>
      </c>
    </row>
    <row r="768" spans="1:24" ht="45" customHeight="1" x14ac:dyDescent="0.5">
      <c r="B768" s="149">
        <v>725</v>
      </c>
      <c r="C768" s="8">
        <v>3</v>
      </c>
      <c r="D768" s="15" t="s">
        <v>939</v>
      </c>
      <c r="E768" s="14" t="s">
        <v>1041</v>
      </c>
      <c r="F768" s="8" t="s">
        <v>1049</v>
      </c>
      <c r="G768" s="759" t="s">
        <v>3534</v>
      </c>
      <c r="H768" s="76">
        <f t="shared" si="30"/>
        <v>674</v>
      </c>
      <c r="I768" s="161" t="s">
        <v>2216</v>
      </c>
      <c r="J768" s="189">
        <v>1</v>
      </c>
      <c r="K768" s="178" t="s">
        <v>1051</v>
      </c>
      <c r="L768" s="10" t="s">
        <v>1045</v>
      </c>
      <c r="W768" s="79">
        <v>1</v>
      </c>
    </row>
    <row r="769" spans="2:24" ht="45" customHeight="1" x14ac:dyDescent="0.5">
      <c r="B769" s="149">
        <v>726</v>
      </c>
      <c r="C769" s="8">
        <v>3</v>
      </c>
      <c r="D769" s="15" t="s">
        <v>939</v>
      </c>
      <c r="E769" s="14" t="s">
        <v>1041</v>
      </c>
      <c r="F769" s="8" t="s">
        <v>1049</v>
      </c>
      <c r="G769" s="760"/>
      <c r="H769" s="76">
        <f t="shared" si="30"/>
        <v>675</v>
      </c>
      <c r="I769" s="161" t="s">
        <v>2217</v>
      </c>
      <c r="J769" s="189">
        <v>1</v>
      </c>
      <c r="K769" s="178" t="s">
        <v>1052</v>
      </c>
      <c r="L769" s="10" t="s">
        <v>1045</v>
      </c>
      <c r="W769" s="79">
        <v>1</v>
      </c>
    </row>
    <row r="770" spans="2:24" ht="45" customHeight="1" x14ac:dyDescent="0.5">
      <c r="B770" s="149">
        <v>727</v>
      </c>
      <c r="C770" s="8">
        <v>3</v>
      </c>
      <c r="D770" s="15" t="s">
        <v>939</v>
      </c>
      <c r="E770" s="14" t="s">
        <v>1041</v>
      </c>
      <c r="F770" s="8" t="s">
        <v>1049</v>
      </c>
      <c r="G770" s="760"/>
      <c r="H770" s="76">
        <f t="shared" si="30"/>
        <v>676</v>
      </c>
      <c r="I770" s="161" t="s">
        <v>2218</v>
      </c>
      <c r="J770" s="189">
        <v>1</v>
      </c>
      <c r="K770" s="178" t="s">
        <v>1053</v>
      </c>
      <c r="L770" s="10" t="s">
        <v>1045</v>
      </c>
      <c r="W770" s="79">
        <v>1</v>
      </c>
    </row>
    <row r="771" spans="2:24" ht="45" customHeight="1" x14ac:dyDescent="0.5">
      <c r="B771" s="149">
        <v>728</v>
      </c>
      <c r="C771" s="8">
        <v>3</v>
      </c>
      <c r="D771" s="15" t="s">
        <v>939</v>
      </c>
      <c r="E771" s="14" t="s">
        <v>1041</v>
      </c>
      <c r="F771" s="8" t="s">
        <v>1049</v>
      </c>
      <c r="G771" s="760"/>
      <c r="H771" s="76">
        <f t="shared" si="30"/>
        <v>677</v>
      </c>
      <c r="I771" s="161" t="s">
        <v>2219</v>
      </c>
      <c r="J771" s="190">
        <v>1</v>
      </c>
      <c r="K771" s="178" t="s">
        <v>1054</v>
      </c>
      <c r="L771" s="10" t="s">
        <v>1045</v>
      </c>
      <c r="W771" s="79">
        <v>1</v>
      </c>
    </row>
    <row r="772" spans="2:24" ht="45" customHeight="1" x14ac:dyDescent="0.5">
      <c r="B772" s="149">
        <v>729</v>
      </c>
      <c r="C772" s="8">
        <v>3</v>
      </c>
      <c r="D772" s="15" t="s">
        <v>939</v>
      </c>
      <c r="E772" s="14" t="s">
        <v>1041</v>
      </c>
      <c r="F772" s="8" t="s">
        <v>1049</v>
      </c>
      <c r="G772" s="760"/>
      <c r="H772" s="76">
        <f t="shared" si="30"/>
        <v>678</v>
      </c>
      <c r="I772" s="161" t="s">
        <v>2220</v>
      </c>
      <c r="J772" s="190">
        <v>1</v>
      </c>
      <c r="K772" s="178" t="s">
        <v>1055</v>
      </c>
      <c r="L772" s="10" t="s">
        <v>1045</v>
      </c>
      <c r="W772" s="79">
        <v>1</v>
      </c>
    </row>
    <row r="773" spans="2:24" ht="45" customHeight="1" x14ac:dyDescent="0.5">
      <c r="B773" s="149">
        <v>730</v>
      </c>
      <c r="C773" s="8">
        <v>3</v>
      </c>
      <c r="D773" s="15" t="s">
        <v>939</v>
      </c>
      <c r="E773" s="14" t="s">
        <v>1041</v>
      </c>
      <c r="F773" s="8" t="s">
        <v>1049</v>
      </c>
      <c r="G773" s="760"/>
      <c r="H773" s="76">
        <f t="shared" si="30"/>
        <v>679</v>
      </c>
      <c r="I773" s="161" t="s">
        <v>2221</v>
      </c>
      <c r="J773" s="189">
        <v>1</v>
      </c>
      <c r="K773" s="178" t="s">
        <v>1056</v>
      </c>
      <c r="L773" s="10" t="s">
        <v>1045</v>
      </c>
      <c r="W773" s="79">
        <v>1</v>
      </c>
    </row>
    <row r="774" spans="2:24" ht="45" customHeight="1" x14ac:dyDescent="0.5">
      <c r="B774" s="149">
        <v>731</v>
      </c>
      <c r="C774" s="8">
        <v>3</v>
      </c>
      <c r="D774" s="15" t="s">
        <v>939</v>
      </c>
      <c r="E774" s="14" t="s">
        <v>1041</v>
      </c>
      <c r="F774" s="8" t="s">
        <v>1049</v>
      </c>
      <c r="G774" s="760"/>
      <c r="H774" s="76">
        <f t="shared" si="30"/>
        <v>680</v>
      </c>
      <c r="I774" s="161" t="s">
        <v>2222</v>
      </c>
      <c r="J774" s="190">
        <v>1</v>
      </c>
      <c r="K774" s="178" t="s">
        <v>1057</v>
      </c>
      <c r="L774" s="10" t="s">
        <v>1045</v>
      </c>
      <c r="W774" s="79">
        <v>1</v>
      </c>
    </row>
    <row r="775" spans="2:24" ht="45" customHeight="1" x14ac:dyDescent="0.5">
      <c r="B775" s="149">
        <v>732</v>
      </c>
      <c r="C775" s="8">
        <v>3</v>
      </c>
      <c r="D775" s="15" t="s">
        <v>939</v>
      </c>
      <c r="E775" s="14" t="s">
        <v>1041</v>
      </c>
      <c r="F775" s="8" t="s">
        <v>1049</v>
      </c>
      <c r="G775" s="761"/>
      <c r="H775" s="76">
        <f t="shared" si="30"/>
        <v>681</v>
      </c>
      <c r="I775" s="161" t="s">
        <v>2223</v>
      </c>
      <c r="J775" s="190">
        <v>1</v>
      </c>
      <c r="K775" s="178" t="s">
        <v>1058</v>
      </c>
      <c r="L775" s="10" t="s">
        <v>1045</v>
      </c>
      <c r="W775" s="79">
        <v>1</v>
      </c>
    </row>
    <row r="776" spans="2:24" ht="45" customHeight="1" x14ac:dyDescent="0.5">
      <c r="B776" s="149">
        <v>733</v>
      </c>
      <c r="C776" s="8">
        <v>3</v>
      </c>
      <c r="D776" s="15" t="s">
        <v>939</v>
      </c>
      <c r="E776" s="14" t="s">
        <v>1041</v>
      </c>
      <c r="F776" s="14" t="s">
        <v>1059</v>
      </c>
      <c r="G776" s="765" t="s">
        <v>3535</v>
      </c>
      <c r="H776" s="87">
        <f t="shared" si="30"/>
        <v>682</v>
      </c>
      <c r="I776" s="161" t="s">
        <v>2224</v>
      </c>
      <c r="J776" s="188">
        <v>40</v>
      </c>
      <c r="K776" s="89" t="s">
        <v>3536</v>
      </c>
      <c r="L776" s="10" t="s">
        <v>1045</v>
      </c>
      <c r="W776" s="79">
        <v>1</v>
      </c>
    </row>
    <row r="777" spans="2:24" ht="45" customHeight="1" x14ac:dyDescent="0.5">
      <c r="B777" s="149">
        <v>734</v>
      </c>
      <c r="C777" s="8">
        <v>3</v>
      </c>
      <c r="D777" s="15" t="s">
        <v>939</v>
      </c>
      <c r="E777" s="14" t="s">
        <v>1041</v>
      </c>
      <c r="F777" s="14" t="s">
        <v>1059</v>
      </c>
      <c r="G777" s="766"/>
      <c r="H777" s="87">
        <f t="shared" si="30"/>
        <v>683</v>
      </c>
      <c r="I777" s="161" t="s">
        <v>2225</v>
      </c>
      <c r="J777" s="188">
        <v>40</v>
      </c>
      <c r="K777" s="89" t="s">
        <v>1061</v>
      </c>
      <c r="L777" s="10" t="s">
        <v>1045</v>
      </c>
      <c r="W777" s="79">
        <v>1</v>
      </c>
    </row>
    <row r="778" spans="2:24" ht="45" customHeight="1" x14ac:dyDescent="0.5">
      <c r="B778" s="149">
        <v>735</v>
      </c>
      <c r="C778" s="8">
        <v>3</v>
      </c>
      <c r="D778" s="15" t="s">
        <v>939</v>
      </c>
      <c r="E778" s="14" t="s">
        <v>1041</v>
      </c>
      <c r="F778" s="14" t="s">
        <v>1059</v>
      </c>
      <c r="G778" s="767"/>
      <c r="H778" s="87">
        <f t="shared" si="30"/>
        <v>684</v>
      </c>
      <c r="I778" s="161" t="s">
        <v>2226</v>
      </c>
      <c r="J778" s="188">
        <v>6</v>
      </c>
      <c r="K778" s="90" t="s">
        <v>3537</v>
      </c>
      <c r="L778" s="10" t="s">
        <v>1045</v>
      </c>
      <c r="W778" s="79">
        <v>1</v>
      </c>
    </row>
    <row r="779" spans="2:24" ht="45" customHeight="1" x14ac:dyDescent="0.5">
      <c r="B779" s="149">
        <v>736</v>
      </c>
      <c r="G779" s="154" t="s">
        <v>3538</v>
      </c>
      <c r="H779" s="155"/>
      <c r="I779" s="155"/>
      <c r="J779" s="155"/>
      <c r="K779" s="173"/>
      <c r="M779" s="67"/>
      <c r="N779" s="67"/>
      <c r="O779" s="67"/>
      <c r="P779" s="67"/>
      <c r="Q779" s="68">
        <v>2</v>
      </c>
      <c r="R779" s="69" t="s">
        <v>1678</v>
      </c>
      <c r="S779" s="70">
        <f>SUM(S780:S790)</f>
        <v>3</v>
      </c>
      <c r="T779" s="69" t="s">
        <v>1679</v>
      </c>
      <c r="U779" s="70">
        <v>6</v>
      </c>
      <c r="V779" s="69" t="s">
        <v>1680</v>
      </c>
      <c r="W779" s="81">
        <f>SUM(W780:W790)/2</f>
        <v>9</v>
      </c>
      <c r="X779" s="69" t="s">
        <v>1681</v>
      </c>
    </row>
    <row r="780" spans="2:24" ht="45" customHeight="1" x14ac:dyDescent="0.5">
      <c r="B780" s="149">
        <v>737</v>
      </c>
      <c r="G780" s="158" t="s">
        <v>3539</v>
      </c>
      <c r="H780" s="159"/>
      <c r="I780" s="159"/>
      <c r="J780" s="158"/>
      <c r="K780" s="158"/>
      <c r="M780" s="71"/>
      <c r="N780" s="71"/>
      <c r="O780" s="71"/>
      <c r="P780" s="71"/>
      <c r="Q780" s="72"/>
      <c r="R780" s="73"/>
      <c r="S780" s="74">
        <v>2</v>
      </c>
      <c r="T780" s="73" t="s">
        <v>1679</v>
      </c>
      <c r="U780" s="74"/>
      <c r="V780" s="73"/>
      <c r="W780" s="75">
        <f>SUM(W781:W787)</f>
        <v>7</v>
      </c>
      <c r="X780" s="73" t="s">
        <v>1681</v>
      </c>
    </row>
    <row r="781" spans="2:24" ht="45" customHeight="1" x14ac:dyDescent="0.5">
      <c r="B781" s="149">
        <v>738</v>
      </c>
      <c r="C781" s="8">
        <v>3</v>
      </c>
      <c r="D781" s="12" t="s">
        <v>1063</v>
      </c>
      <c r="E781" s="13" t="s">
        <v>1064</v>
      </c>
      <c r="F781" s="13" t="s">
        <v>1065</v>
      </c>
      <c r="G781" s="762" t="s">
        <v>3540</v>
      </c>
      <c r="H781" s="160">
        <f>+H778+1</f>
        <v>685</v>
      </c>
      <c r="I781" s="161" t="s">
        <v>2227</v>
      </c>
      <c r="J781" s="160">
        <v>4</v>
      </c>
      <c r="K781" s="167" t="s">
        <v>1067</v>
      </c>
      <c r="L781" s="10" t="s">
        <v>854</v>
      </c>
      <c r="W781" s="79">
        <v>1</v>
      </c>
    </row>
    <row r="782" spans="2:24" ht="45" customHeight="1" x14ac:dyDescent="0.5">
      <c r="B782" s="149">
        <v>739</v>
      </c>
      <c r="C782" s="8">
        <v>3</v>
      </c>
      <c r="D782" s="12" t="s">
        <v>1063</v>
      </c>
      <c r="E782" s="13" t="s">
        <v>1064</v>
      </c>
      <c r="F782" s="13" t="s">
        <v>1065</v>
      </c>
      <c r="G782" s="763"/>
      <c r="H782" s="160">
        <f t="shared" ref="H782:H787" si="31">+H781+1</f>
        <v>686</v>
      </c>
      <c r="I782" s="161" t="s">
        <v>2228</v>
      </c>
      <c r="J782" s="160">
        <v>4</v>
      </c>
      <c r="K782" s="167" t="s">
        <v>3541</v>
      </c>
      <c r="L782" s="10" t="s">
        <v>854</v>
      </c>
      <c r="W782" s="79">
        <v>1</v>
      </c>
    </row>
    <row r="783" spans="2:24" ht="45" customHeight="1" x14ac:dyDescent="0.5">
      <c r="B783" s="149">
        <v>740</v>
      </c>
      <c r="C783" s="8">
        <v>3</v>
      </c>
      <c r="D783" s="12" t="s">
        <v>1063</v>
      </c>
      <c r="E783" s="13" t="s">
        <v>1064</v>
      </c>
      <c r="F783" s="13" t="s">
        <v>1065</v>
      </c>
      <c r="G783" s="763"/>
      <c r="H783" s="160">
        <f t="shared" si="31"/>
        <v>687</v>
      </c>
      <c r="I783" s="161" t="s">
        <v>2229</v>
      </c>
      <c r="J783" s="160">
        <v>40</v>
      </c>
      <c r="K783" s="177" t="s">
        <v>1068</v>
      </c>
      <c r="L783" s="10" t="s">
        <v>854</v>
      </c>
      <c r="W783" s="79">
        <v>1</v>
      </c>
    </row>
    <row r="784" spans="2:24" ht="45" customHeight="1" x14ac:dyDescent="0.5">
      <c r="B784" s="149">
        <v>741</v>
      </c>
      <c r="C784" s="8">
        <v>3</v>
      </c>
      <c r="D784" s="12" t="s">
        <v>1063</v>
      </c>
      <c r="E784" s="13" t="s">
        <v>1064</v>
      </c>
      <c r="F784" s="13" t="s">
        <v>1065</v>
      </c>
      <c r="G784" s="763"/>
      <c r="H784" s="160">
        <f t="shared" si="31"/>
        <v>688</v>
      </c>
      <c r="I784" s="161" t="s">
        <v>2230</v>
      </c>
      <c r="J784" s="160">
        <v>14</v>
      </c>
      <c r="K784" s="167" t="s">
        <v>3542</v>
      </c>
      <c r="L784" s="10" t="s">
        <v>854</v>
      </c>
      <c r="W784" s="79">
        <v>1</v>
      </c>
    </row>
    <row r="785" spans="1:24" ht="45" customHeight="1" x14ac:dyDescent="0.5">
      <c r="B785" s="149">
        <v>742</v>
      </c>
      <c r="C785" s="8">
        <v>3</v>
      </c>
      <c r="D785" s="12" t="s">
        <v>1063</v>
      </c>
      <c r="E785" s="13" t="s">
        <v>1064</v>
      </c>
      <c r="F785" s="13" t="s">
        <v>1065</v>
      </c>
      <c r="G785" s="764"/>
      <c r="H785" s="160">
        <f t="shared" si="31"/>
        <v>689</v>
      </c>
      <c r="I785" s="161" t="s">
        <v>2231</v>
      </c>
      <c r="J785" s="160">
        <v>8</v>
      </c>
      <c r="K785" s="167" t="s">
        <v>1069</v>
      </c>
      <c r="L785" s="10" t="s">
        <v>854</v>
      </c>
      <c r="W785" s="79">
        <v>1</v>
      </c>
    </row>
    <row r="786" spans="1:24" ht="45" customHeight="1" x14ac:dyDescent="0.5">
      <c r="B786" s="149">
        <v>743</v>
      </c>
      <c r="C786" s="8">
        <v>3</v>
      </c>
      <c r="D786" s="12" t="s">
        <v>1063</v>
      </c>
      <c r="E786" s="13" t="s">
        <v>1064</v>
      </c>
      <c r="F786" s="8" t="s">
        <v>1070</v>
      </c>
      <c r="G786" s="750" t="s">
        <v>3543</v>
      </c>
      <c r="H786" s="76">
        <f t="shared" si="31"/>
        <v>690</v>
      </c>
      <c r="I786" s="161" t="s">
        <v>2232</v>
      </c>
      <c r="J786" s="76">
        <v>40</v>
      </c>
      <c r="K786" s="176" t="s">
        <v>1072</v>
      </c>
      <c r="L786" s="10" t="s">
        <v>854</v>
      </c>
      <c r="W786" s="79">
        <v>1</v>
      </c>
    </row>
    <row r="787" spans="1:24" ht="45" customHeight="1" x14ac:dyDescent="0.5">
      <c r="B787" s="149">
        <v>744</v>
      </c>
      <c r="C787" s="8">
        <v>3</v>
      </c>
      <c r="D787" s="12" t="s">
        <v>1063</v>
      </c>
      <c r="E787" s="13" t="s">
        <v>1064</v>
      </c>
      <c r="F787" s="8" t="s">
        <v>1070</v>
      </c>
      <c r="G787" s="752"/>
      <c r="H787" s="76">
        <f t="shared" si="31"/>
        <v>691</v>
      </c>
      <c r="I787" s="161" t="s">
        <v>2233</v>
      </c>
      <c r="J787" s="76">
        <v>40</v>
      </c>
      <c r="K787" s="176" t="s">
        <v>1073</v>
      </c>
      <c r="L787" s="10" t="s">
        <v>854</v>
      </c>
      <c r="W787" s="79">
        <v>1</v>
      </c>
    </row>
    <row r="788" spans="1:24" ht="45" customHeight="1" x14ac:dyDescent="0.5">
      <c r="B788" s="149">
        <v>745</v>
      </c>
      <c r="G788" s="158" t="s">
        <v>3544</v>
      </c>
      <c r="H788" s="159"/>
      <c r="I788" s="159"/>
      <c r="J788" s="158"/>
      <c r="K788" s="158"/>
      <c r="M788" s="71"/>
      <c r="N788" s="71"/>
      <c r="O788" s="71"/>
      <c r="P788" s="71"/>
      <c r="Q788" s="72"/>
      <c r="R788" s="73"/>
      <c r="S788" s="74">
        <v>1</v>
      </c>
      <c r="T788" s="73" t="s">
        <v>1679</v>
      </c>
      <c r="U788" s="74"/>
      <c r="V788" s="73"/>
      <c r="W788" s="75">
        <f>SUM(W789:W790)</f>
        <v>2</v>
      </c>
      <c r="X788" s="73" t="s">
        <v>1681</v>
      </c>
    </row>
    <row r="789" spans="1:24" ht="45" customHeight="1" x14ac:dyDescent="0.5">
      <c r="B789" s="149">
        <v>746</v>
      </c>
      <c r="C789" s="8">
        <v>3</v>
      </c>
      <c r="D789" s="12" t="s">
        <v>1063</v>
      </c>
      <c r="E789" s="14" t="s">
        <v>1075</v>
      </c>
      <c r="F789" s="14" t="s">
        <v>1076</v>
      </c>
      <c r="G789" s="765" t="s">
        <v>3545</v>
      </c>
      <c r="H789" s="87">
        <f>+H787+1</f>
        <v>692</v>
      </c>
      <c r="I789" s="80" t="s">
        <v>2234</v>
      </c>
      <c r="J789" s="87">
        <v>2</v>
      </c>
      <c r="K789" s="168" t="s">
        <v>1078</v>
      </c>
      <c r="L789" s="10" t="s">
        <v>854</v>
      </c>
      <c r="W789" s="79">
        <v>1</v>
      </c>
    </row>
    <row r="790" spans="1:24" ht="45" customHeight="1" x14ac:dyDescent="0.5">
      <c r="B790" s="149">
        <v>747</v>
      </c>
      <c r="C790" s="8">
        <v>3</v>
      </c>
      <c r="D790" s="12" t="s">
        <v>1063</v>
      </c>
      <c r="E790" s="14" t="s">
        <v>1075</v>
      </c>
      <c r="F790" s="14" t="s">
        <v>1076</v>
      </c>
      <c r="G790" s="767"/>
      <c r="H790" s="87">
        <f>+H789+1</f>
        <v>693</v>
      </c>
      <c r="I790" s="80" t="s">
        <v>2235</v>
      </c>
      <c r="J790" s="87">
        <v>2</v>
      </c>
      <c r="K790" s="168" t="s">
        <v>1079</v>
      </c>
      <c r="L790" s="10" t="s">
        <v>854</v>
      </c>
      <c r="W790" s="79">
        <v>1</v>
      </c>
    </row>
    <row r="791" spans="1:24" ht="45" customHeight="1" x14ac:dyDescent="0.5">
      <c r="B791" s="149">
        <v>748</v>
      </c>
      <c r="G791" s="191" t="s">
        <v>1080</v>
      </c>
      <c r="H791" s="192"/>
      <c r="I791" s="193"/>
      <c r="J791" s="193"/>
      <c r="K791" s="194"/>
      <c r="M791" s="92"/>
      <c r="N791" s="92"/>
      <c r="O791" s="92">
        <v>7</v>
      </c>
      <c r="P791" s="92" t="s">
        <v>1677</v>
      </c>
      <c r="Q791" s="93">
        <f>SUM(Q792:Q877)</f>
        <v>12</v>
      </c>
      <c r="R791" s="94" t="s">
        <v>1678</v>
      </c>
      <c r="S791" s="93">
        <f>SUM(S792:S877)/2</f>
        <v>23</v>
      </c>
      <c r="T791" s="94" t="s">
        <v>1679</v>
      </c>
      <c r="U791" s="93">
        <f>SUM(U792:U877)</f>
        <v>27</v>
      </c>
      <c r="V791" s="94" t="s">
        <v>1680</v>
      </c>
      <c r="W791" s="93">
        <f>SUM(W792:W877)/3</f>
        <v>67</v>
      </c>
      <c r="X791" s="94" t="s">
        <v>1681</v>
      </c>
    </row>
    <row r="792" spans="1:24" ht="45" customHeight="1" x14ac:dyDescent="0.5">
      <c r="B792" s="149">
        <v>749</v>
      </c>
      <c r="G792" s="154" t="s">
        <v>3546</v>
      </c>
      <c r="H792" s="155"/>
      <c r="I792" s="155"/>
      <c r="J792" s="155"/>
      <c r="K792" s="173"/>
      <c r="M792" s="67"/>
      <c r="N792" s="67"/>
      <c r="O792" s="67"/>
      <c r="P792" s="67"/>
      <c r="Q792" s="68">
        <v>1</v>
      </c>
      <c r="R792" s="69" t="s">
        <v>1678</v>
      </c>
      <c r="S792" s="70">
        <f>SUM(S793:S800)</f>
        <v>1</v>
      </c>
      <c r="T792" s="69" t="s">
        <v>1679</v>
      </c>
      <c r="U792" s="70">
        <v>5</v>
      </c>
      <c r="V792" s="69" t="s">
        <v>1680</v>
      </c>
      <c r="W792" s="81">
        <f>SUM(W793:W800)/2</f>
        <v>7</v>
      </c>
      <c r="X792" s="69" t="s">
        <v>1681</v>
      </c>
    </row>
    <row r="793" spans="1:24" ht="45" customHeight="1" x14ac:dyDescent="0.5">
      <c r="B793" s="149">
        <v>750</v>
      </c>
      <c r="G793" s="158" t="s">
        <v>3547</v>
      </c>
      <c r="H793" s="159"/>
      <c r="I793" s="159"/>
      <c r="J793" s="158"/>
      <c r="K793" s="158"/>
      <c r="M793" s="71"/>
      <c r="N793" s="71"/>
      <c r="O793" s="71"/>
      <c r="P793" s="71"/>
      <c r="Q793" s="72"/>
      <c r="R793" s="73"/>
      <c r="S793" s="74">
        <v>1</v>
      </c>
      <c r="T793" s="73" t="s">
        <v>1679</v>
      </c>
      <c r="U793" s="74"/>
      <c r="V793" s="73"/>
      <c r="W793" s="75">
        <f>SUM(W794:W800)</f>
        <v>7</v>
      </c>
      <c r="X793" s="73" t="s">
        <v>1681</v>
      </c>
    </row>
    <row r="794" spans="1:24" ht="45" customHeight="1" x14ac:dyDescent="0.5">
      <c r="A794" s="6">
        <v>1</v>
      </c>
      <c r="B794" s="149">
        <v>751</v>
      </c>
      <c r="C794" s="18" t="s">
        <v>491</v>
      </c>
      <c r="D794" s="12" t="s">
        <v>1083</v>
      </c>
      <c r="E794" s="13" t="s">
        <v>1084</v>
      </c>
      <c r="F794" s="13" t="s">
        <v>1085</v>
      </c>
      <c r="G794" s="762" t="s">
        <v>3548</v>
      </c>
      <c r="H794" s="160">
        <f>+H790+1</f>
        <v>694</v>
      </c>
      <c r="I794" s="80" t="s">
        <v>2236</v>
      </c>
      <c r="J794" s="166">
        <v>1000000</v>
      </c>
      <c r="K794" s="162" t="s">
        <v>1087</v>
      </c>
      <c r="L794" s="10" t="s">
        <v>1088</v>
      </c>
      <c r="W794" s="79">
        <v>1</v>
      </c>
    </row>
    <row r="795" spans="1:24" ht="45" customHeight="1" x14ac:dyDescent="0.5">
      <c r="A795" s="6">
        <v>2</v>
      </c>
      <c r="B795" s="149">
        <v>752</v>
      </c>
      <c r="C795" s="18" t="s">
        <v>491</v>
      </c>
      <c r="D795" s="12" t="s">
        <v>1083</v>
      </c>
      <c r="E795" s="13" t="s">
        <v>1084</v>
      </c>
      <c r="F795" s="13" t="s">
        <v>1085</v>
      </c>
      <c r="G795" s="763"/>
      <c r="H795" s="160">
        <f t="shared" ref="H795:H800" si="32">+H794+1</f>
        <v>695</v>
      </c>
      <c r="I795" s="80" t="s">
        <v>2237</v>
      </c>
      <c r="J795" s="166">
        <v>1</v>
      </c>
      <c r="K795" s="162" t="s">
        <v>3549</v>
      </c>
      <c r="L795" s="10" t="s">
        <v>1088</v>
      </c>
      <c r="W795" s="79">
        <v>1</v>
      </c>
    </row>
    <row r="796" spans="1:24" ht="45" customHeight="1" x14ac:dyDescent="0.5">
      <c r="A796" s="6">
        <v>3</v>
      </c>
      <c r="B796" s="149">
        <v>753</v>
      </c>
      <c r="C796" s="18" t="s">
        <v>491</v>
      </c>
      <c r="D796" s="12" t="s">
        <v>1083</v>
      </c>
      <c r="E796" s="13" t="s">
        <v>1084</v>
      </c>
      <c r="F796" s="13" t="s">
        <v>1085</v>
      </c>
      <c r="G796" s="763"/>
      <c r="H796" s="160">
        <f t="shared" si="32"/>
        <v>696</v>
      </c>
      <c r="I796" s="80" t="s">
        <v>2238</v>
      </c>
      <c r="J796" s="166">
        <v>3</v>
      </c>
      <c r="K796" s="162" t="s">
        <v>1089</v>
      </c>
      <c r="L796" s="10" t="s">
        <v>1088</v>
      </c>
      <c r="W796" s="79">
        <v>1</v>
      </c>
    </row>
    <row r="797" spans="1:24" ht="45" customHeight="1" x14ac:dyDescent="0.5">
      <c r="A797" s="6">
        <v>4</v>
      </c>
      <c r="B797" s="149">
        <v>754</v>
      </c>
      <c r="C797" s="18" t="s">
        <v>491</v>
      </c>
      <c r="D797" s="12" t="s">
        <v>1083</v>
      </c>
      <c r="E797" s="13" t="s">
        <v>1084</v>
      </c>
      <c r="F797" s="13" t="s">
        <v>1085</v>
      </c>
      <c r="G797" s="763"/>
      <c r="H797" s="160">
        <f t="shared" si="32"/>
        <v>697</v>
      </c>
      <c r="I797" s="80" t="s">
        <v>2239</v>
      </c>
      <c r="J797" s="166">
        <v>6</v>
      </c>
      <c r="K797" s="162" t="s">
        <v>1090</v>
      </c>
      <c r="L797" s="10" t="s">
        <v>1088</v>
      </c>
      <c r="W797" s="79">
        <v>1</v>
      </c>
    </row>
    <row r="798" spans="1:24" ht="45" customHeight="1" x14ac:dyDescent="0.5">
      <c r="A798" s="6">
        <v>5</v>
      </c>
      <c r="B798" s="149">
        <v>755</v>
      </c>
      <c r="C798" s="18" t="s">
        <v>491</v>
      </c>
      <c r="D798" s="12" t="s">
        <v>1083</v>
      </c>
      <c r="E798" s="13" t="s">
        <v>1084</v>
      </c>
      <c r="F798" s="13" t="s">
        <v>1085</v>
      </c>
      <c r="G798" s="763"/>
      <c r="H798" s="160">
        <f t="shared" si="32"/>
        <v>698</v>
      </c>
      <c r="I798" s="80" t="s">
        <v>2240</v>
      </c>
      <c r="J798" s="166">
        <v>50</v>
      </c>
      <c r="K798" s="162" t="s">
        <v>1091</v>
      </c>
      <c r="L798" s="10" t="s">
        <v>1088</v>
      </c>
      <c r="W798" s="79">
        <v>1</v>
      </c>
    </row>
    <row r="799" spans="1:24" ht="45" customHeight="1" x14ac:dyDescent="0.5">
      <c r="A799" s="6">
        <v>6</v>
      </c>
      <c r="B799" s="149"/>
      <c r="C799" s="18" t="s">
        <v>491</v>
      </c>
      <c r="D799" s="12" t="s">
        <v>1083</v>
      </c>
      <c r="E799" s="13" t="s">
        <v>1084</v>
      </c>
      <c r="F799" s="13" t="s">
        <v>1085</v>
      </c>
      <c r="G799" s="763"/>
      <c r="H799" s="160">
        <f t="shared" si="32"/>
        <v>699</v>
      </c>
      <c r="I799" s="80" t="s">
        <v>2241</v>
      </c>
      <c r="J799" s="166">
        <v>1200</v>
      </c>
      <c r="K799" s="162" t="s">
        <v>3550</v>
      </c>
      <c r="L799" s="10" t="s">
        <v>1088</v>
      </c>
      <c r="W799" s="79">
        <v>1</v>
      </c>
    </row>
    <row r="800" spans="1:24" ht="45" customHeight="1" x14ac:dyDescent="0.5">
      <c r="B800" s="149">
        <v>756</v>
      </c>
      <c r="C800" s="18" t="s">
        <v>491</v>
      </c>
      <c r="D800" s="12" t="s">
        <v>1083</v>
      </c>
      <c r="E800" s="13" t="s">
        <v>1084</v>
      </c>
      <c r="F800" s="13" t="s">
        <v>1085</v>
      </c>
      <c r="G800" s="764"/>
      <c r="H800" s="160">
        <f t="shared" si="32"/>
        <v>700</v>
      </c>
      <c r="I800" s="80" t="s">
        <v>2242</v>
      </c>
      <c r="J800" s="166">
        <v>60</v>
      </c>
      <c r="K800" s="162" t="s">
        <v>1092</v>
      </c>
      <c r="L800" s="10" t="s">
        <v>1088</v>
      </c>
      <c r="W800" s="79">
        <v>1</v>
      </c>
    </row>
    <row r="801" spans="1:24" ht="45" customHeight="1" x14ac:dyDescent="0.5">
      <c r="B801" s="149">
        <v>757</v>
      </c>
      <c r="G801" s="154" t="s">
        <v>3551</v>
      </c>
      <c r="H801" s="155"/>
      <c r="I801" s="155"/>
      <c r="J801" s="155"/>
      <c r="K801" s="173"/>
      <c r="M801" s="67"/>
      <c r="N801" s="67"/>
      <c r="O801" s="67"/>
      <c r="P801" s="67"/>
      <c r="Q801" s="68">
        <v>1</v>
      </c>
      <c r="R801" s="69" t="s">
        <v>1678</v>
      </c>
      <c r="S801" s="70">
        <f>SUM(S802:S805)</f>
        <v>1</v>
      </c>
      <c r="T801" s="69" t="s">
        <v>1679</v>
      </c>
      <c r="U801" s="70">
        <v>2</v>
      </c>
      <c r="V801" s="69" t="s">
        <v>1680</v>
      </c>
      <c r="W801" s="81">
        <f>SUM(W802:W805)/2</f>
        <v>3</v>
      </c>
      <c r="X801" s="69" t="s">
        <v>1681</v>
      </c>
    </row>
    <row r="802" spans="1:24" ht="45" customHeight="1" x14ac:dyDescent="0.5">
      <c r="B802" s="149">
        <v>758</v>
      </c>
      <c r="G802" s="158" t="s">
        <v>3552</v>
      </c>
      <c r="H802" s="159"/>
      <c r="I802" s="159"/>
      <c r="J802" s="158"/>
      <c r="K802" s="158"/>
      <c r="M802" s="71"/>
      <c r="N802" s="71"/>
      <c r="O802" s="71"/>
      <c r="P802" s="71"/>
      <c r="Q802" s="72"/>
      <c r="R802" s="73"/>
      <c r="S802" s="74">
        <v>1</v>
      </c>
      <c r="T802" s="73" t="s">
        <v>1679</v>
      </c>
      <c r="U802" s="74"/>
      <c r="V802" s="73"/>
      <c r="W802" s="75">
        <f>SUM(W803:W805)</f>
        <v>3</v>
      </c>
      <c r="X802" s="73" t="s">
        <v>1681</v>
      </c>
    </row>
    <row r="803" spans="1:24" ht="45" customHeight="1" x14ac:dyDescent="0.5">
      <c r="A803" s="6">
        <v>7</v>
      </c>
      <c r="B803" s="149">
        <v>759</v>
      </c>
      <c r="C803" s="18" t="s">
        <v>491</v>
      </c>
      <c r="D803" s="15" t="s">
        <v>1095</v>
      </c>
      <c r="E803" s="13" t="s">
        <v>1096</v>
      </c>
      <c r="F803" s="13" t="s">
        <v>1097</v>
      </c>
      <c r="G803" s="762" t="s">
        <v>3553</v>
      </c>
      <c r="H803" s="160">
        <f>+H800+1</f>
        <v>701</v>
      </c>
      <c r="I803" s="80" t="s">
        <v>2243</v>
      </c>
      <c r="J803" s="160">
        <v>30</v>
      </c>
      <c r="K803" s="162" t="s">
        <v>1099</v>
      </c>
      <c r="L803" s="10" t="s">
        <v>1088</v>
      </c>
      <c r="W803" s="79">
        <v>1</v>
      </c>
    </row>
    <row r="804" spans="1:24" ht="45" customHeight="1" x14ac:dyDescent="0.5">
      <c r="A804" s="6">
        <v>8</v>
      </c>
      <c r="B804" s="149">
        <v>760</v>
      </c>
      <c r="C804" s="18" t="s">
        <v>491</v>
      </c>
      <c r="D804" s="15" t="s">
        <v>1095</v>
      </c>
      <c r="E804" s="13" t="s">
        <v>1096</v>
      </c>
      <c r="F804" s="13" t="s">
        <v>1097</v>
      </c>
      <c r="G804" s="763"/>
      <c r="H804" s="160">
        <f>+H803+1</f>
        <v>702</v>
      </c>
      <c r="I804" s="80" t="s">
        <v>2244</v>
      </c>
      <c r="J804" s="160">
        <v>25</v>
      </c>
      <c r="K804" s="162" t="s">
        <v>3554</v>
      </c>
      <c r="L804" s="10" t="s">
        <v>1088</v>
      </c>
      <c r="W804" s="79">
        <v>1</v>
      </c>
    </row>
    <row r="805" spans="1:24" ht="45" customHeight="1" x14ac:dyDescent="0.5">
      <c r="A805" s="6">
        <v>9</v>
      </c>
      <c r="B805" s="149">
        <v>761</v>
      </c>
      <c r="C805" s="18" t="s">
        <v>491</v>
      </c>
      <c r="D805" s="15" t="s">
        <v>1095</v>
      </c>
      <c r="E805" s="13" t="s">
        <v>1096</v>
      </c>
      <c r="F805" s="13" t="s">
        <v>1097</v>
      </c>
      <c r="G805" s="764"/>
      <c r="H805" s="160">
        <f>+H804+1</f>
        <v>703</v>
      </c>
      <c r="I805" s="80" t="s">
        <v>2245</v>
      </c>
      <c r="J805" s="160">
        <v>20</v>
      </c>
      <c r="K805" s="162" t="s">
        <v>3555</v>
      </c>
      <c r="L805" s="10" t="s">
        <v>1088</v>
      </c>
      <c r="W805" s="79">
        <v>1</v>
      </c>
    </row>
    <row r="806" spans="1:24" ht="45" customHeight="1" x14ac:dyDescent="0.5">
      <c r="B806" s="149">
        <v>762</v>
      </c>
      <c r="G806" s="154" t="s">
        <v>3556</v>
      </c>
      <c r="H806" s="155"/>
      <c r="I806" s="155"/>
      <c r="J806" s="155"/>
      <c r="K806" s="173"/>
      <c r="M806" s="67"/>
      <c r="N806" s="67"/>
      <c r="O806" s="67"/>
      <c r="P806" s="67"/>
      <c r="Q806" s="68">
        <v>1</v>
      </c>
      <c r="R806" s="69" t="s">
        <v>1678</v>
      </c>
      <c r="S806" s="70">
        <f>SUM(S807:S813)</f>
        <v>2</v>
      </c>
      <c r="T806" s="69" t="s">
        <v>1679</v>
      </c>
      <c r="U806" s="70">
        <v>5</v>
      </c>
      <c r="V806" s="69" t="s">
        <v>1680</v>
      </c>
      <c r="W806" s="81">
        <f>SUM(W807:W813)/2</f>
        <v>6</v>
      </c>
      <c r="X806" s="69" t="s">
        <v>1681</v>
      </c>
    </row>
    <row r="807" spans="1:24" ht="45" customHeight="1" x14ac:dyDescent="0.5">
      <c r="B807" s="149">
        <v>763</v>
      </c>
      <c r="G807" s="158" t="s">
        <v>3557</v>
      </c>
      <c r="H807" s="159"/>
      <c r="I807" s="159"/>
      <c r="J807" s="158"/>
      <c r="K807" s="158"/>
      <c r="M807" s="71"/>
      <c r="N807" s="71"/>
      <c r="O807" s="71"/>
      <c r="P807" s="71"/>
      <c r="Q807" s="72"/>
      <c r="R807" s="73"/>
      <c r="S807" s="74">
        <v>2</v>
      </c>
      <c r="T807" s="73" t="s">
        <v>1679</v>
      </c>
      <c r="U807" s="74"/>
      <c r="V807" s="73"/>
      <c r="W807" s="75">
        <f>SUM(W808:W813)</f>
        <v>6</v>
      </c>
      <c r="X807" s="73" t="s">
        <v>1681</v>
      </c>
    </row>
    <row r="808" spans="1:24" ht="45" customHeight="1" x14ac:dyDescent="0.5">
      <c r="A808" s="6">
        <v>10</v>
      </c>
      <c r="B808" s="149">
        <v>764</v>
      </c>
      <c r="C808" s="18" t="s">
        <v>491</v>
      </c>
      <c r="D808" s="12" t="s">
        <v>1102</v>
      </c>
      <c r="E808" s="13" t="s">
        <v>1103</v>
      </c>
      <c r="F808" s="13" t="s">
        <v>1104</v>
      </c>
      <c r="G808" s="762" t="s">
        <v>3558</v>
      </c>
      <c r="H808" s="160">
        <f>+H805+1</f>
        <v>704</v>
      </c>
      <c r="I808" s="80" t="s">
        <v>2246</v>
      </c>
      <c r="J808" s="160">
        <v>30</v>
      </c>
      <c r="K808" s="162" t="s">
        <v>3559</v>
      </c>
      <c r="L808" s="10" t="s">
        <v>1088</v>
      </c>
      <c r="W808" s="79">
        <v>1</v>
      </c>
    </row>
    <row r="809" spans="1:24" ht="45" customHeight="1" x14ac:dyDescent="0.5">
      <c r="A809" s="6">
        <v>11</v>
      </c>
      <c r="B809" s="149">
        <v>765</v>
      </c>
      <c r="C809" s="18" t="s">
        <v>491</v>
      </c>
      <c r="D809" s="12" t="s">
        <v>1102</v>
      </c>
      <c r="E809" s="13" t="s">
        <v>1103</v>
      </c>
      <c r="F809" s="13" t="s">
        <v>1104</v>
      </c>
      <c r="G809" s="763"/>
      <c r="H809" s="160">
        <f>+H808+1</f>
        <v>705</v>
      </c>
      <c r="I809" s="80" t="s">
        <v>2247</v>
      </c>
      <c r="J809" s="160">
        <v>18</v>
      </c>
      <c r="K809" s="162" t="s">
        <v>3560</v>
      </c>
      <c r="L809" s="10" t="s">
        <v>1088</v>
      </c>
      <c r="W809" s="79">
        <v>1</v>
      </c>
    </row>
    <row r="810" spans="1:24" ht="45" customHeight="1" x14ac:dyDescent="0.5">
      <c r="A810" s="6">
        <v>12</v>
      </c>
      <c r="B810" s="149">
        <v>766</v>
      </c>
      <c r="C810" s="18" t="s">
        <v>491</v>
      </c>
      <c r="D810" s="12" t="s">
        <v>1102</v>
      </c>
      <c r="E810" s="13" t="s">
        <v>1103</v>
      </c>
      <c r="F810" s="13" t="s">
        <v>1104</v>
      </c>
      <c r="G810" s="763"/>
      <c r="H810" s="160">
        <f>+H809+1</f>
        <v>706</v>
      </c>
      <c r="I810" s="80" t="s">
        <v>2248</v>
      </c>
      <c r="J810" s="160">
        <v>5</v>
      </c>
      <c r="K810" s="162" t="s">
        <v>3561</v>
      </c>
      <c r="L810" s="10" t="s">
        <v>1088</v>
      </c>
      <c r="W810" s="79">
        <v>1</v>
      </c>
    </row>
    <row r="811" spans="1:24" ht="45" customHeight="1" x14ac:dyDescent="0.5">
      <c r="A811" s="6">
        <v>13</v>
      </c>
      <c r="B811" s="149">
        <v>767</v>
      </c>
      <c r="C811" s="18" t="s">
        <v>491</v>
      </c>
      <c r="D811" s="12" t="s">
        <v>1102</v>
      </c>
      <c r="E811" s="13" t="s">
        <v>1103</v>
      </c>
      <c r="F811" s="13" t="s">
        <v>1104</v>
      </c>
      <c r="G811" s="763"/>
      <c r="H811" s="160">
        <f>+H810+1</f>
        <v>707</v>
      </c>
      <c r="I811" s="80" t="s">
        <v>2249</v>
      </c>
      <c r="J811" s="160">
        <v>1</v>
      </c>
      <c r="K811" s="162" t="s">
        <v>3562</v>
      </c>
      <c r="L811" s="10" t="s">
        <v>1088</v>
      </c>
      <c r="W811" s="79">
        <v>1</v>
      </c>
    </row>
    <row r="812" spans="1:24" ht="45" customHeight="1" x14ac:dyDescent="0.5">
      <c r="A812" s="6">
        <v>14</v>
      </c>
      <c r="B812" s="149">
        <v>768</v>
      </c>
      <c r="C812" s="18" t="s">
        <v>491</v>
      </c>
      <c r="D812" s="12" t="s">
        <v>1102</v>
      </c>
      <c r="E812" s="13" t="s">
        <v>1103</v>
      </c>
      <c r="F812" s="13" t="s">
        <v>1104</v>
      </c>
      <c r="G812" s="764"/>
      <c r="H812" s="160">
        <f>+H811+1</f>
        <v>708</v>
      </c>
      <c r="I812" s="80" t="s">
        <v>2250</v>
      </c>
      <c r="J812" s="160">
        <v>20</v>
      </c>
      <c r="K812" s="162" t="s">
        <v>3563</v>
      </c>
      <c r="L812" s="10" t="s">
        <v>1088</v>
      </c>
      <c r="W812" s="79">
        <v>1</v>
      </c>
    </row>
    <row r="813" spans="1:24" ht="45" customHeight="1" x14ac:dyDescent="0.5">
      <c r="A813" s="6">
        <v>15</v>
      </c>
      <c r="B813" s="149">
        <v>769</v>
      </c>
      <c r="C813" s="18" t="s">
        <v>491</v>
      </c>
      <c r="D813" s="12" t="s">
        <v>1102</v>
      </c>
      <c r="E813" s="13" t="s">
        <v>1103</v>
      </c>
      <c r="F813" s="8" t="s">
        <v>1106</v>
      </c>
      <c r="G813" s="169" t="s">
        <v>3564</v>
      </c>
      <c r="H813" s="76">
        <f>+H812+1</f>
        <v>709</v>
      </c>
      <c r="I813" s="80" t="s">
        <v>2251</v>
      </c>
      <c r="J813" s="76">
        <v>3</v>
      </c>
      <c r="K813" s="163" t="s">
        <v>3565</v>
      </c>
      <c r="L813" s="10" t="s">
        <v>1088</v>
      </c>
      <c r="W813" s="79">
        <v>1</v>
      </c>
    </row>
    <row r="814" spans="1:24" ht="45" customHeight="1" x14ac:dyDescent="0.5">
      <c r="B814" s="149">
        <v>770</v>
      </c>
      <c r="G814" s="154" t="s">
        <v>3566</v>
      </c>
      <c r="H814" s="155"/>
      <c r="I814" s="155"/>
      <c r="J814" s="155"/>
      <c r="K814" s="173"/>
      <c r="M814" s="67"/>
      <c r="N814" s="67"/>
      <c r="O814" s="67"/>
      <c r="P814" s="67"/>
      <c r="Q814" s="68">
        <v>1</v>
      </c>
      <c r="R814" s="69" t="s">
        <v>1678</v>
      </c>
      <c r="S814" s="70">
        <f>SUM(S815:S820)</f>
        <v>1</v>
      </c>
      <c r="T814" s="69" t="s">
        <v>1679</v>
      </c>
      <c r="U814" s="70">
        <v>4</v>
      </c>
      <c r="V814" s="69" t="s">
        <v>1680</v>
      </c>
      <c r="W814" s="70">
        <f>SUM(W815:W820)/2</f>
        <v>5</v>
      </c>
      <c r="X814" s="69" t="s">
        <v>1681</v>
      </c>
    </row>
    <row r="815" spans="1:24" ht="45" customHeight="1" x14ac:dyDescent="0.5">
      <c r="B815" s="149">
        <v>771</v>
      </c>
      <c r="G815" s="158" t="s">
        <v>3567</v>
      </c>
      <c r="H815" s="159"/>
      <c r="I815" s="159"/>
      <c r="J815" s="158"/>
      <c r="K815" s="158"/>
      <c r="M815" s="71"/>
      <c r="N815" s="71"/>
      <c r="O815" s="71"/>
      <c r="P815" s="71"/>
      <c r="Q815" s="72"/>
      <c r="R815" s="73"/>
      <c r="S815" s="74">
        <v>1</v>
      </c>
      <c r="T815" s="73" t="s">
        <v>1679</v>
      </c>
      <c r="U815" s="74"/>
      <c r="V815" s="73"/>
      <c r="W815" s="75">
        <f>SUM(W816:W820)</f>
        <v>5</v>
      </c>
      <c r="X815" s="73" t="s">
        <v>1681</v>
      </c>
    </row>
    <row r="816" spans="1:24" ht="45" customHeight="1" x14ac:dyDescent="0.5">
      <c r="A816" s="6">
        <v>16</v>
      </c>
      <c r="B816" s="149">
        <v>772</v>
      </c>
      <c r="C816" s="18" t="s">
        <v>491</v>
      </c>
      <c r="D816" s="15" t="s">
        <v>1110</v>
      </c>
      <c r="E816" s="13" t="s">
        <v>1111</v>
      </c>
      <c r="F816" s="13" t="s">
        <v>1112</v>
      </c>
      <c r="G816" s="762" t="s">
        <v>3568</v>
      </c>
      <c r="H816" s="160">
        <f>+H813+1</f>
        <v>710</v>
      </c>
      <c r="I816" s="80" t="s">
        <v>2252</v>
      </c>
      <c r="J816" s="160">
        <v>1</v>
      </c>
      <c r="K816" s="162" t="s">
        <v>3569</v>
      </c>
      <c r="L816" s="10" t="s">
        <v>1088</v>
      </c>
      <c r="W816" s="79">
        <v>1</v>
      </c>
    </row>
    <row r="817" spans="1:24" ht="45" customHeight="1" x14ac:dyDescent="0.5">
      <c r="A817" s="6">
        <v>17</v>
      </c>
      <c r="B817" s="149">
        <v>773</v>
      </c>
      <c r="C817" s="18" t="s">
        <v>491</v>
      </c>
      <c r="D817" s="15" t="s">
        <v>1110</v>
      </c>
      <c r="E817" s="13" t="s">
        <v>1111</v>
      </c>
      <c r="F817" s="13" t="s">
        <v>1112</v>
      </c>
      <c r="G817" s="763"/>
      <c r="H817" s="160">
        <f>+H816+1</f>
        <v>711</v>
      </c>
      <c r="I817" s="80" t="s">
        <v>2253</v>
      </c>
      <c r="J817" s="160">
        <v>1</v>
      </c>
      <c r="K817" s="162" t="s">
        <v>1114</v>
      </c>
      <c r="L817" s="10" t="s">
        <v>1088</v>
      </c>
      <c r="W817" s="79">
        <v>1</v>
      </c>
    </row>
    <row r="818" spans="1:24" ht="45" customHeight="1" x14ac:dyDescent="0.5">
      <c r="A818" s="6">
        <v>18</v>
      </c>
      <c r="B818" s="149">
        <v>774</v>
      </c>
      <c r="C818" s="18" t="s">
        <v>491</v>
      </c>
      <c r="D818" s="15" t="s">
        <v>1110</v>
      </c>
      <c r="E818" s="13" t="s">
        <v>1111</v>
      </c>
      <c r="F818" s="13" t="s">
        <v>1112</v>
      </c>
      <c r="G818" s="763"/>
      <c r="H818" s="160">
        <f>+H817+1</f>
        <v>712</v>
      </c>
      <c r="I818" s="80" t="s">
        <v>2254</v>
      </c>
      <c r="J818" s="160">
        <v>1</v>
      </c>
      <c r="K818" s="162" t="s">
        <v>3570</v>
      </c>
      <c r="L818" s="10" t="s">
        <v>1088</v>
      </c>
      <c r="W818" s="79">
        <v>1</v>
      </c>
    </row>
    <row r="819" spans="1:24" ht="45" customHeight="1" x14ac:dyDescent="0.5">
      <c r="A819" s="6">
        <v>19</v>
      </c>
      <c r="B819" s="149">
        <v>775</v>
      </c>
      <c r="C819" s="18" t="s">
        <v>491</v>
      </c>
      <c r="D819" s="15" t="s">
        <v>1110</v>
      </c>
      <c r="E819" s="13" t="s">
        <v>1111</v>
      </c>
      <c r="F819" s="13" t="s">
        <v>1112</v>
      </c>
      <c r="G819" s="763"/>
      <c r="H819" s="160">
        <f>+H818+1</f>
        <v>713</v>
      </c>
      <c r="I819" s="80" t="s">
        <v>2255</v>
      </c>
      <c r="J819" s="160">
        <v>1</v>
      </c>
      <c r="K819" s="162" t="s">
        <v>3571</v>
      </c>
      <c r="L819" s="10" t="s">
        <v>1088</v>
      </c>
      <c r="W819" s="79">
        <v>1</v>
      </c>
    </row>
    <row r="820" spans="1:24" ht="45" customHeight="1" x14ac:dyDescent="0.5">
      <c r="A820" s="6">
        <v>20</v>
      </c>
      <c r="B820" s="149">
        <v>776</v>
      </c>
      <c r="C820" s="18" t="s">
        <v>491</v>
      </c>
      <c r="D820" s="15" t="s">
        <v>1110</v>
      </c>
      <c r="E820" s="13" t="s">
        <v>1111</v>
      </c>
      <c r="F820" s="13" t="s">
        <v>1112</v>
      </c>
      <c r="G820" s="764"/>
      <c r="H820" s="160">
        <f>+H819+1</f>
        <v>714</v>
      </c>
      <c r="I820" s="80" t="s">
        <v>2256</v>
      </c>
      <c r="J820" s="160">
        <v>20</v>
      </c>
      <c r="K820" s="162" t="s">
        <v>1115</v>
      </c>
      <c r="L820" s="10" t="s">
        <v>1088</v>
      </c>
      <c r="W820" s="79">
        <v>1</v>
      </c>
    </row>
    <row r="821" spans="1:24" ht="45" customHeight="1" x14ac:dyDescent="0.5">
      <c r="B821" s="149">
        <v>777</v>
      </c>
      <c r="G821" s="154" t="s">
        <v>3572</v>
      </c>
      <c r="H821" s="155"/>
      <c r="I821" s="155"/>
      <c r="J821" s="155"/>
      <c r="K821" s="173"/>
      <c r="M821" s="67"/>
      <c r="N821" s="67"/>
      <c r="O821" s="67"/>
      <c r="P821" s="67"/>
      <c r="Q821" s="68">
        <v>1</v>
      </c>
      <c r="R821" s="69" t="s">
        <v>1678</v>
      </c>
      <c r="S821" s="70">
        <f>SUM(S822:S827)</f>
        <v>1</v>
      </c>
      <c r="T821" s="69" t="s">
        <v>1679</v>
      </c>
      <c r="U821" s="70">
        <v>1</v>
      </c>
      <c r="V821" s="69" t="s">
        <v>1680</v>
      </c>
      <c r="W821" s="81">
        <f>SUM(W822:W827)/2</f>
        <v>5</v>
      </c>
      <c r="X821" s="69" t="s">
        <v>1681</v>
      </c>
    </row>
    <row r="822" spans="1:24" ht="45" customHeight="1" x14ac:dyDescent="0.5">
      <c r="B822" s="149">
        <v>778</v>
      </c>
      <c r="G822" s="158" t="s">
        <v>3573</v>
      </c>
      <c r="H822" s="159"/>
      <c r="I822" s="159"/>
      <c r="J822" s="158"/>
      <c r="K822" s="158"/>
      <c r="M822" s="71"/>
      <c r="N822" s="71"/>
      <c r="O822" s="71"/>
      <c r="P822" s="71"/>
      <c r="Q822" s="72"/>
      <c r="R822" s="73"/>
      <c r="S822" s="74">
        <v>1</v>
      </c>
      <c r="T822" s="73" t="s">
        <v>1679</v>
      </c>
      <c r="U822" s="74"/>
      <c r="V822" s="73"/>
      <c r="W822" s="75">
        <f>SUM(W823:W827)</f>
        <v>5</v>
      </c>
      <c r="X822" s="73" t="s">
        <v>1681</v>
      </c>
    </row>
    <row r="823" spans="1:24" ht="45" customHeight="1" x14ac:dyDescent="0.5">
      <c r="A823" s="6">
        <v>21</v>
      </c>
      <c r="B823" s="149">
        <v>779</v>
      </c>
      <c r="C823" s="18" t="s">
        <v>491</v>
      </c>
      <c r="D823" s="12" t="s">
        <v>19</v>
      </c>
      <c r="E823" s="13" t="s">
        <v>1117</v>
      </c>
      <c r="F823" s="13" t="s">
        <v>1118</v>
      </c>
      <c r="G823" s="762" t="s">
        <v>3574</v>
      </c>
      <c r="H823" s="160">
        <f>+H820+1</f>
        <v>715</v>
      </c>
      <c r="I823" s="80" t="s">
        <v>2257</v>
      </c>
      <c r="J823" s="160">
        <v>1</v>
      </c>
      <c r="K823" s="162" t="s">
        <v>3575</v>
      </c>
      <c r="L823" s="10" t="s">
        <v>1088</v>
      </c>
      <c r="W823" s="79">
        <v>1</v>
      </c>
    </row>
    <row r="824" spans="1:24" ht="45" customHeight="1" x14ac:dyDescent="0.5">
      <c r="A824" s="6">
        <v>22</v>
      </c>
      <c r="B824" s="149">
        <v>780</v>
      </c>
      <c r="C824" s="18" t="s">
        <v>491</v>
      </c>
      <c r="D824" s="12" t="s">
        <v>19</v>
      </c>
      <c r="E824" s="13" t="s">
        <v>1117</v>
      </c>
      <c r="F824" s="13" t="s">
        <v>1118</v>
      </c>
      <c r="G824" s="763"/>
      <c r="H824" s="160">
        <f>+H823+1</f>
        <v>716</v>
      </c>
      <c r="I824" s="80" t="s">
        <v>2258</v>
      </c>
      <c r="J824" s="160">
        <v>1</v>
      </c>
      <c r="K824" s="162" t="s">
        <v>3576</v>
      </c>
      <c r="L824" s="10" t="s">
        <v>1088</v>
      </c>
      <c r="W824" s="79">
        <v>1</v>
      </c>
    </row>
    <row r="825" spans="1:24" ht="45" customHeight="1" x14ac:dyDescent="0.5">
      <c r="A825" s="6">
        <v>23</v>
      </c>
      <c r="B825" s="149">
        <v>781</v>
      </c>
      <c r="C825" s="18" t="s">
        <v>491</v>
      </c>
      <c r="D825" s="12" t="s">
        <v>19</v>
      </c>
      <c r="E825" s="13" t="s">
        <v>1117</v>
      </c>
      <c r="F825" s="13" t="s">
        <v>1118</v>
      </c>
      <c r="G825" s="763"/>
      <c r="H825" s="160">
        <f>+H824+1</f>
        <v>717</v>
      </c>
      <c r="I825" s="80" t="s">
        <v>2259</v>
      </c>
      <c r="J825" s="160">
        <v>1</v>
      </c>
      <c r="K825" s="162" t="s">
        <v>3577</v>
      </c>
      <c r="L825" s="10" t="s">
        <v>1088</v>
      </c>
      <c r="W825" s="79">
        <v>1</v>
      </c>
    </row>
    <row r="826" spans="1:24" ht="45" customHeight="1" x14ac:dyDescent="0.5">
      <c r="A826" s="6">
        <v>24</v>
      </c>
      <c r="B826" s="149">
        <v>782</v>
      </c>
      <c r="C826" s="18" t="s">
        <v>491</v>
      </c>
      <c r="D826" s="12" t="s">
        <v>19</v>
      </c>
      <c r="E826" s="13" t="s">
        <v>1117</v>
      </c>
      <c r="F826" s="13" t="s">
        <v>1118</v>
      </c>
      <c r="G826" s="763"/>
      <c r="H826" s="160">
        <f>+H825+1</f>
        <v>718</v>
      </c>
      <c r="I826" s="80" t="s">
        <v>2260</v>
      </c>
      <c r="J826" s="160">
        <v>1</v>
      </c>
      <c r="K826" s="162" t="s">
        <v>3578</v>
      </c>
      <c r="L826" s="10" t="s">
        <v>1088</v>
      </c>
      <c r="W826" s="79">
        <v>1</v>
      </c>
    </row>
    <row r="827" spans="1:24" ht="45" customHeight="1" x14ac:dyDescent="0.5">
      <c r="A827" s="6">
        <v>25</v>
      </c>
      <c r="B827" s="149">
        <v>783</v>
      </c>
      <c r="C827" s="18" t="s">
        <v>491</v>
      </c>
      <c r="D827" s="12" t="s">
        <v>19</v>
      </c>
      <c r="E827" s="13" t="s">
        <v>1117</v>
      </c>
      <c r="F827" s="13" t="s">
        <v>1118</v>
      </c>
      <c r="G827" s="764"/>
      <c r="H827" s="160">
        <f>+H826+1</f>
        <v>719</v>
      </c>
      <c r="I827" s="80" t="s">
        <v>2261</v>
      </c>
      <c r="J827" s="160">
        <v>1</v>
      </c>
      <c r="K827" s="162" t="s">
        <v>3579</v>
      </c>
      <c r="L827" s="10" t="s">
        <v>1088</v>
      </c>
      <c r="W827" s="79">
        <v>1</v>
      </c>
    </row>
    <row r="828" spans="1:24" ht="45" customHeight="1" x14ac:dyDescent="0.5">
      <c r="B828" s="149">
        <v>784</v>
      </c>
      <c r="G828" s="154" t="s">
        <v>3580</v>
      </c>
      <c r="H828" s="155"/>
      <c r="I828" s="155"/>
      <c r="J828" s="155"/>
      <c r="K828" s="173"/>
      <c r="M828" s="67"/>
      <c r="N828" s="67"/>
      <c r="O828" s="67"/>
      <c r="P828" s="67"/>
      <c r="Q828" s="68">
        <v>4</v>
      </c>
      <c r="R828" s="69" t="s">
        <v>1678</v>
      </c>
      <c r="S828" s="70">
        <f>SUM(S829:S862)</f>
        <v>12</v>
      </c>
      <c r="T828" s="69" t="s">
        <v>1679</v>
      </c>
      <c r="U828" s="70">
        <v>6</v>
      </c>
      <c r="V828" s="69" t="s">
        <v>1680</v>
      </c>
      <c r="W828" s="70">
        <f>SUM(W829:W862)/2</f>
        <v>30</v>
      </c>
      <c r="X828" s="69" t="s">
        <v>1681</v>
      </c>
    </row>
    <row r="829" spans="1:24" ht="45" customHeight="1" x14ac:dyDescent="0.5">
      <c r="B829" s="149">
        <v>785</v>
      </c>
      <c r="G829" s="158" t="s">
        <v>3581</v>
      </c>
      <c r="H829" s="159"/>
      <c r="I829" s="159"/>
      <c r="J829" s="158"/>
      <c r="K829" s="158"/>
      <c r="M829" s="71"/>
      <c r="N829" s="71"/>
      <c r="O829" s="71"/>
      <c r="P829" s="71"/>
      <c r="Q829" s="72"/>
      <c r="R829" s="73"/>
      <c r="S829" s="74">
        <v>2</v>
      </c>
      <c r="T829" s="73" t="s">
        <v>1679</v>
      </c>
      <c r="U829" s="74"/>
      <c r="V829" s="73"/>
      <c r="W829" s="75">
        <f>SUM(W830:W834)</f>
        <v>5</v>
      </c>
      <c r="X829" s="73" t="s">
        <v>1681</v>
      </c>
    </row>
    <row r="830" spans="1:24" ht="45" customHeight="1" x14ac:dyDescent="0.5">
      <c r="B830" s="149">
        <v>786</v>
      </c>
      <c r="C830" s="18" t="s">
        <v>491</v>
      </c>
      <c r="D830" s="15" t="s">
        <v>1122</v>
      </c>
      <c r="E830" s="13" t="s">
        <v>1123</v>
      </c>
      <c r="F830" s="13" t="s">
        <v>1124</v>
      </c>
      <c r="G830" s="762" t="s">
        <v>3582</v>
      </c>
      <c r="H830" s="160">
        <f>+H827+1</f>
        <v>720</v>
      </c>
      <c r="I830" s="80" t="s">
        <v>2262</v>
      </c>
      <c r="J830" s="160">
        <v>1</v>
      </c>
      <c r="K830" s="167" t="s">
        <v>3583</v>
      </c>
      <c r="L830" s="10" t="s">
        <v>1126</v>
      </c>
      <c r="W830" s="79">
        <v>1</v>
      </c>
    </row>
    <row r="831" spans="1:24" ht="45" customHeight="1" x14ac:dyDescent="0.5">
      <c r="B831" s="149">
        <v>787</v>
      </c>
      <c r="C831" s="18" t="s">
        <v>491</v>
      </c>
      <c r="D831" s="15" t="s">
        <v>1122</v>
      </c>
      <c r="E831" s="13" t="s">
        <v>1123</v>
      </c>
      <c r="F831" s="13" t="s">
        <v>1124</v>
      </c>
      <c r="G831" s="764"/>
      <c r="H831" s="160">
        <f>+H830+1</f>
        <v>721</v>
      </c>
      <c r="I831" s="80" t="s">
        <v>2263</v>
      </c>
      <c r="J831" s="160">
        <v>2</v>
      </c>
      <c r="K831" s="167" t="s">
        <v>1127</v>
      </c>
      <c r="L831" s="10" t="s">
        <v>1126</v>
      </c>
      <c r="W831" s="79">
        <v>1</v>
      </c>
    </row>
    <row r="832" spans="1:24" ht="45" customHeight="1" x14ac:dyDescent="0.5">
      <c r="B832" s="149">
        <v>788</v>
      </c>
      <c r="C832" s="18" t="s">
        <v>491</v>
      </c>
      <c r="D832" s="15" t="s">
        <v>1122</v>
      </c>
      <c r="E832" s="13" t="s">
        <v>1123</v>
      </c>
      <c r="F832" s="8" t="s">
        <v>1128</v>
      </c>
      <c r="G832" s="759" t="s">
        <v>3584</v>
      </c>
      <c r="H832" s="76">
        <f>+H831+1</f>
        <v>722</v>
      </c>
      <c r="I832" s="80" t="s">
        <v>2264</v>
      </c>
      <c r="J832" s="76">
        <v>40</v>
      </c>
      <c r="K832" s="169" t="s">
        <v>1130</v>
      </c>
      <c r="L832" s="10" t="s">
        <v>1126</v>
      </c>
      <c r="W832" s="79">
        <v>1</v>
      </c>
    </row>
    <row r="833" spans="2:24" ht="45" customHeight="1" x14ac:dyDescent="0.5">
      <c r="B833" s="149">
        <v>789</v>
      </c>
      <c r="C833" s="18" t="s">
        <v>491</v>
      </c>
      <c r="D833" s="15" t="s">
        <v>1122</v>
      </c>
      <c r="E833" s="13" t="s">
        <v>1123</v>
      </c>
      <c r="F833" s="8" t="s">
        <v>1128</v>
      </c>
      <c r="G833" s="760"/>
      <c r="H833" s="76">
        <f>+H832+1</f>
        <v>723</v>
      </c>
      <c r="I833" s="80" t="s">
        <v>2265</v>
      </c>
      <c r="J833" s="76">
        <v>40</v>
      </c>
      <c r="K833" s="169" t="s">
        <v>1131</v>
      </c>
      <c r="L833" s="10" t="s">
        <v>1126</v>
      </c>
      <c r="W833" s="79">
        <v>1</v>
      </c>
    </row>
    <row r="834" spans="2:24" ht="45" customHeight="1" x14ac:dyDescent="0.5">
      <c r="B834" s="149">
        <v>790</v>
      </c>
      <c r="C834" s="18" t="s">
        <v>491</v>
      </c>
      <c r="D834" s="15" t="s">
        <v>1122</v>
      </c>
      <c r="E834" s="13" t="s">
        <v>1123</v>
      </c>
      <c r="F834" s="8" t="s">
        <v>1128</v>
      </c>
      <c r="G834" s="761"/>
      <c r="H834" s="76">
        <f>+H833+1</f>
        <v>724</v>
      </c>
      <c r="I834" s="80" t="s">
        <v>2266</v>
      </c>
      <c r="J834" s="76">
        <v>4</v>
      </c>
      <c r="K834" s="169" t="s">
        <v>1132</v>
      </c>
      <c r="L834" s="10" t="s">
        <v>1126</v>
      </c>
      <c r="W834" s="79">
        <v>1</v>
      </c>
    </row>
    <row r="835" spans="2:24" ht="45" customHeight="1" x14ac:dyDescent="0.5">
      <c r="B835" s="149">
        <v>791</v>
      </c>
      <c r="G835" s="158" t="s">
        <v>3585</v>
      </c>
      <c r="H835" s="159"/>
      <c r="I835" s="159"/>
      <c r="J835" s="158"/>
      <c r="K835" s="158"/>
      <c r="M835" s="71"/>
      <c r="N835" s="71"/>
      <c r="O835" s="71"/>
      <c r="P835" s="71"/>
      <c r="Q835" s="72"/>
      <c r="R835" s="73"/>
      <c r="S835" s="74">
        <v>3</v>
      </c>
      <c r="T835" s="73" t="s">
        <v>1679</v>
      </c>
      <c r="U835" s="74"/>
      <c r="V835" s="73"/>
      <c r="W835" s="75">
        <f>SUM(W836:W845)</f>
        <v>10</v>
      </c>
      <c r="X835" s="73" t="s">
        <v>1681</v>
      </c>
    </row>
    <row r="836" spans="2:24" ht="45" customHeight="1" x14ac:dyDescent="0.5">
      <c r="B836" s="149">
        <v>792</v>
      </c>
      <c r="C836" s="18" t="s">
        <v>491</v>
      </c>
      <c r="D836" s="15" t="s">
        <v>1122</v>
      </c>
      <c r="E836" s="14" t="s">
        <v>1134</v>
      </c>
      <c r="F836" s="14" t="s">
        <v>1135</v>
      </c>
      <c r="G836" s="765" t="s">
        <v>3586</v>
      </c>
      <c r="H836" s="87">
        <f>+H834+1</f>
        <v>725</v>
      </c>
      <c r="I836" s="80" t="s">
        <v>2267</v>
      </c>
      <c r="J836" s="87">
        <v>4</v>
      </c>
      <c r="K836" s="168" t="s">
        <v>1137</v>
      </c>
      <c r="L836" s="10" t="s">
        <v>1126</v>
      </c>
      <c r="W836" s="79">
        <v>1</v>
      </c>
    </row>
    <row r="837" spans="2:24" ht="45" customHeight="1" x14ac:dyDescent="0.5">
      <c r="B837" s="149">
        <v>793</v>
      </c>
      <c r="C837" s="18" t="s">
        <v>491</v>
      </c>
      <c r="D837" s="15" t="s">
        <v>1122</v>
      </c>
      <c r="E837" s="14" t="s">
        <v>1134</v>
      </c>
      <c r="F837" s="14" t="s">
        <v>1135</v>
      </c>
      <c r="G837" s="766"/>
      <c r="H837" s="87">
        <f t="shared" ref="H837:H845" si="33">+H836+1</f>
        <v>726</v>
      </c>
      <c r="I837" s="80" t="s">
        <v>2268</v>
      </c>
      <c r="J837" s="87">
        <v>1</v>
      </c>
      <c r="K837" s="168" t="s">
        <v>1138</v>
      </c>
      <c r="L837" s="10" t="s">
        <v>1126</v>
      </c>
      <c r="W837" s="79">
        <v>1</v>
      </c>
    </row>
    <row r="838" spans="2:24" ht="45" customHeight="1" x14ac:dyDescent="0.5">
      <c r="B838" s="149">
        <v>794</v>
      </c>
      <c r="C838" s="18" t="s">
        <v>491</v>
      </c>
      <c r="D838" s="15" t="s">
        <v>1122</v>
      </c>
      <c r="E838" s="14" t="s">
        <v>1134</v>
      </c>
      <c r="F838" s="14" t="s">
        <v>1135</v>
      </c>
      <c r="G838" s="766"/>
      <c r="H838" s="87">
        <f t="shared" si="33"/>
        <v>727</v>
      </c>
      <c r="I838" s="80" t="s">
        <v>2269</v>
      </c>
      <c r="J838" s="87">
        <v>2</v>
      </c>
      <c r="K838" s="168" t="s">
        <v>1139</v>
      </c>
      <c r="L838" s="10" t="s">
        <v>1126</v>
      </c>
      <c r="W838" s="79">
        <v>1</v>
      </c>
    </row>
    <row r="839" spans="2:24" ht="45" customHeight="1" x14ac:dyDescent="0.5">
      <c r="B839" s="149">
        <v>795</v>
      </c>
      <c r="C839" s="18" t="s">
        <v>491</v>
      </c>
      <c r="D839" s="15" t="s">
        <v>1122</v>
      </c>
      <c r="E839" s="14" t="s">
        <v>1134</v>
      </c>
      <c r="F839" s="14" t="s">
        <v>1135</v>
      </c>
      <c r="G839" s="767"/>
      <c r="H839" s="87">
        <f t="shared" si="33"/>
        <v>728</v>
      </c>
      <c r="I839" s="80" t="s">
        <v>2270</v>
      </c>
      <c r="J839" s="87">
        <v>2</v>
      </c>
      <c r="K839" s="168" t="s">
        <v>1140</v>
      </c>
      <c r="L839" s="10" t="s">
        <v>1126</v>
      </c>
      <c r="W839" s="79">
        <v>1</v>
      </c>
    </row>
    <row r="840" spans="2:24" ht="45" customHeight="1" x14ac:dyDescent="0.5">
      <c r="B840" s="149">
        <v>796</v>
      </c>
      <c r="C840" s="18" t="s">
        <v>491</v>
      </c>
      <c r="D840" s="15" t="s">
        <v>1122</v>
      </c>
      <c r="E840" s="14" t="s">
        <v>1134</v>
      </c>
      <c r="F840" s="8" t="s">
        <v>1141</v>
      </c>
      <c r="G840" s="759" t="s">
        <v>3587</v>
      </c>
      <c r="H840" s="76">
        <f t="shared" si="33"/>
        <v>729</v>
      </c>
      <c r="I840" s="80" t="s">
        <v>2271</v>
      </c>
      <c r="J840" s="76">
        <v>12</v>
      </c>
      <c r="K840" s="169" t="s">
        <v>1143</v>
      </c>
      <c r="L840" s="10" t="s">
        <v>1126</v>
      </c>
      <c r="W840" s="79">
        <v>1</v>
      </c>
    </row>
    <row r="841" spans="2:24" ht="45" customHeight="1" x14ac:dyDescent="0.5">
      <c r="B841" s="149">
        <v>797</v>
      </c>
      <c r="C841" s="18" t="s">
        <v>491</v>
      </c>
      <c r="D841" s="15" t="s">
        <v>1122</v>
      </c>
      <c r="E841" s="14" t="s">
        <v>1134</v>
      </c>
      <c r="F841" s="8" t="s">
        <v>1141</v>
      </c>
      <c r="G841" s="761"/>
      <c r="H841" s="76">
        <f t="shared" si="33"/>
        <v>730</v>
      </c>
      <c r="I841" s="80" t="s">
        <v>2272</v>
      </c>
      <c r="J841" s="76">
        <v>200</v>
      </c>
      <c r="K841" s="169" t="s">
        <v>1144</v>
      </c>
      <c r="L841" s="10" t="s">
        <v>1126</v>
      </c>
      <c r="W841" s="79">
        <v>1</v>
      </c>
    </row>
    <row r="842" spans="2:24" ht="45" customHeight="1" x14ac:dyDescent="0.5">
      <c r="B842" s="149">
        <v>798</v>
      </c>
      <c r="C842" s="18" t="s">
        <v>491</v>
      </c>
      <c r="D842" s="15" t="s">
        <v>1122</v>
      </c>
      <c r="E842" s="14" t="s">
        <v>1134</v>
      </c>
      <c r="F842" s="14" t="s">
        <v>1145</v>
      </c>
      <c r="G842" s="765" t="s">
        <v>3588</v>
      </c>
      <c r="H842" s="87">
        <f t="shared" si="33"/>
        <v>731</v>
      </c>
      <c r="I842" s="80" t="s">
        <v>2273</v>
      </c>
      <c r="J842" s="87">
        <v>3</v>
      </c>
      <c r="K842" s="168" t="s">
        <v>1147</v>
      </c>
      <c r="L842" s="10" t="s">
        <v>1126</v>
      </c>
      <c r="W842" s="79">
        <v>1</v>
      </c>
    </row>
    <row r="843" spans="2:24" ht="45" customHeight="1" x14ac:dyDescent="0.5">
      <c r="B843" s="149">
        <v>799</v>
      </c>
      <c r="C843" s="18" t="s">
        <v>491</v>
      </c>
      <c r="D843" s="15" t="s">
        <v>1122</v>
      </c>
      <c r="E843" s="14" t="s">
        <v>1134</v>
      </c>
      <c r="F843" s="14" t="s">
        <v>1145</v>
      </c>
      <c r="G843" s="766"/>
      <c r="H843" s="87">
        <f t="shared" si="33"/>
        <v>732</v>
      </c>
      <c r="I843" s="80" t="s">
        <v>2274</v>
      </c>
      <c r="J843" s="87">
        <v>40</v>
      </c>
      <c r="K843" s="168" t="s">
        <v>1148</v>
      </c>
      <c r="L843" s="10" t="s">
        <v>1126</v>
      </c>
      <c r="W843" s="79">
        <v>1</v>
      </c>
    </row>
    <row r="844" spans="2:24" ht="45" customHeight="1" x14ac:dyDescent="0.5">
      <c r="B844" s="149">
        <v>800</v>
      </c>
      <c r="C844" s="18" t="s">
        <v>491</v>
      </c>
      <c r="D844" s="15" t="s">
        <v>1122</v>
      </c>
      <c r="E844" s="14" t="s">
        <v>1134</v>
      </c>
      <c r="F844" s="14" t="s">
        <v>1145</v>
      </c>
      <c r="G844" s="766"/>
      <c r="H844" s="87">
        <f t="shared" si="33"/>
        <v>733</v>
      </c>
      <c r="I844" s="80" t="s">
        <v>2275</v>
      </c>
      <c r="J844" s="91">
        <v>0.5</v>
      </c>
      <c r="K844" s="168" t="s">
        <v>1149</v>
      </c>
      <c r="L844" s="10" t="s">
        <v>1126</v>
      </c>
      <c r="W844" s="79">
        <v>1</v>
      </c>
    </row>
    <row r="845" spans="2:24" ht="45" customHeight="1" x14ac:dyDescent="0.5">
      <c r="B845" s="149">
        <v>801</v>
      </c>
      <c r="C845" s="18" t="s">
        <v>491</v>
      </c>
      <c r="D845" s="15" t="s">
        <v>1122</v>
      </c>
      <c r="E845" s="14" t="s">
        <v>1134</v>
      </c>
      <c r="F845" s="14" t="s">
        <v>1145</v>
      </c>
      <c r="G845" s="767"/>
      <c r="H845" s="87">
        <f t="shared" si="33"/>
        <v>734</v>
      </c>
      <c r="I845" s="80" t="s">
        <v>2276</v>
      </c>
      <c r="J845" s="87">
        <v>1</v>
      </c>
      <c r="K845" s="168" t="s">
        <v>3589</v>
      </c>
      <c r="L845" s="10" t="s">
        <v>1126</v>
      </c>
      <c r="W845" s="79">
        <v>1</v>
      </c>
    </row>
    <row r="846" spans="2:24" ht="45" customHeight="1" x14ac:dyDescent="0.5">
      <c r="B846" s="149">
        <v>802</v>
      </c>
      <c r="G846" s="158" t="s">
        <v>3590</v>
      </c>
      <c r="H846" s="159"/>
      <c r="I846" s="159"/>
      <c r="J846" s="158"/>
      <c r="K846" s="158"/>
      <c r="M846" s="71"/>
      <c r="N846" s="71"/>
      <c r="O846" s="71"/>
      <c r="P846" s="71"/>
      <c r="Q846" s="72"/>
      <c r="R846" s="73"/>
      <c r="S846" s="74">
        <v>3</v>
      </c>
      <c r="T846" s="73" t="s">
        <v>1679</v>
      </c>
      <c r="U846" s="74"/>
      <c r="V846" s="73"/>
      <c r="W846" s="75">
        <f>SUM(W847:W852)</f>
        <v>6</v>
      </c>
      <c r="X846" s="73" t="s">
        <v>1681</v>
      </c>
    </row>
    <row r="847" spans="2:24" ht="45" customHeight="1" x14ac:dyDescent="0.5">
      <c r="B847" s="149">
        <v>803</v>
      </c>
      <c r="C847" s="18" t="s">
        <v>491</v>
      </c>
      <c r="D847" s="15" t="s">
        <v>1122</v>
      </c>
      <c r="E847" s="13" t="s">
        <v>1151</v>
      </c>
      <c r="F847" s="13" t="s">
        <v>1152</v>
      </c>
      <c r="G847" s="762" t="s">
        <v>3591</v>
      </c>
      <c r="H847" s="160">
        <f>+H845+1</f>
        <v>735</v>
      </c>
      <c r="I847" s="80" t="s">
        <v>2277</v>
      </c>
      <c r="J847" s="160">
        <v>4</v>
      </c>
      <c r="K847" s="167" t="s">
        <v>1154</v>
      </c>
      <c r="L847" s="10" t="s">
        <v>1126</v>
      </c>
      <c r="W847" s="79">
        <v>1</v>
      </c>
    </row>
    <row r="848" spans="2:24" ht="45" customHeight="1" x14ac:dyDescent="0.5">
      <c r="B848" s="149">
        <v>806</v>
      </c>
      <c r="C848" s="18" t="s">
        <v>491</v>
      </c>
      <c r="D848" s="15" t="s">
        <v>1122</v>
      </c>
      <c r="E848" s="13" t="s">
        <v>1151</v>
      </c>
      <c r="F848" s="13" t="s">
        <v>1152</v>
      </c>
      <c r="G848" s="763"/>
      <c r="H848" s="160">
        <f>+H847+1</f>
        <v>736</v>
      </c>
      <c r="I848" s="80" t="s">
        <v>2278</v>
      </c>
      <c r="J848" s="160">
        <v>1</v>
      </c>
      <c r="K848" s="167" t="s">
        <v>1155</v>
      </c>
      <c r="L848" s="10" t="s">
        <v>1126</v>
      </c>
      <c r="W848" s="79">
        <v>1</v>
      </c>
    </row>
    <row r="849" spans="2:24" ht="45" customHeight="1" x14ac:dyDescent="0.5">
      <c r="B849" s="149"/>
      <c r="C849" s="18" t="s">
        <v>491</v>
      </c>
      <c r="D849" s="15" t="s">
        <v>1122</v>
      </c>
      <c r="E849" s="13" t="s">
        <v>1151</v>
      </c>
      <c r="F849" s="13" t="s">
        <v>1152</v>
      </c>
      <c r="G849" s="764"/>
      <c r="H849" s="160">
        <f>+H848+1</f>
        <v>737</v>
      </c>
      <c r="I849" s="80" t="s">
        <v>2279</v>
      </c>
      <c r="J849" s="160">
        <v>1</v>
      </c>
      <c r="K849" s="167" t="s">
        <v>1156</v>
      </c>
      <c r="L849" s="10" t="s">
        <v>1126</v>
      </c>
      <c r="W849" s="79">
        <v>1</v>
      </c>
    </row>
    <row r="850" spans="2:24" ht="45" customHeight="1" x14ac:dyDescent="0.5">
      <c r="B850" s="149">
        <v>807</v>
      </c>
      <c r="C850" s="18" t="s">
        <v>491</v>
      </c>
      <c r="D850" s="15" t="s">
        <v>1122</v>
      </c>
      <c r="E850" s="13" t="s">
        <v>1151</v>
      </c>
      <c r="F850" s="8" t="s">
        <v>1157</v>
      </c>
      <c r="G850" s="169" t="s">
        <v>3592</v>
      </c>
      <c r="H850" s="76">
        <f>+H849+1</f>
        <v>738</v>
      </c>
      <c r="I850" s="80" t="s">
        <v>2280</v>
      </c>
      <c r="J850" s="76">
        <v>3</v>
      </c>
      <c r="K850" s="169" t="s">
        <v>1159</v>
      </c>
      <c r="L850" s="10" t="s">
        <v>1126</v>
      </c>
      <c r="W850" s="79">
        <v>1</v>
      </c>
    </row>
    <row r="851" spans="2:24" ht="45" customHeight="1" x14ac:dyDescent="0.5">
      <c r="B851" s="149">
        <v>808</v>
      </c>
      <c r="C851" s="18" t="s">
        <v>491</v>
      </c>
      <c r="D851" s="15" t="s">
        <v>1122</v>
      </c>
      <c r="E851" s="13" t="s">
        <v>1151</v>
      </c>
      <c r="F851" s="13" t="s">
        <v>1160</v>
      </c>
      <c r="G851" s="762" t="s">
        <v>3593</v>
      </c>
      <c r="H851" s="160">
        <f>+H850+1</f>
        <v>739</v>
      </c>
      <c r="I851" s="80" t="s">
        <v>2281</v>
      </c>
      <c r="J851" s="160">
        <v>6</v>
      </c>
      <c r="K851" s="167" t="s">
        <v>1162</v>
      </c>
      <c r="L851" s="10" t="s">
        <v>1126</v>
      </c>
      <c r="W851" s="79">
        <v>1</v>
      </c>
    </row>
    <row r="852" spans="2:24" ht="45" customHeight="1" x14ac:dyDescent="0.5">
      <c r="B852" s="149">
        <v>809</v>
      </c>
      <c r="C852" s="18" t="s">
        <v>491</v>
      </c>
      <c r="D852" s="15" t="s">
        <v>1122</v>
      </c>
      <c r="E852" s="13" t="s">
        <v>1151</v>
      </c>
      <c r="F852" s="13" t="s">
        <v>1160</v>
      </c>
      <c r="G852" s="764"/>
      <c r="H852" s="160">
        <f>+H851+1</f>
        <v>740</v>
      </c>
      <c r="I852" s="80" t="s">
        <v>2282</v>
      </c>
      <c r="J852" s="160">
        <v>1</v>
      </c>
      <c r="K852" s="167" t="s">
        <v>1163</v>
      </c>
      <c r="L852" s="10" t="s">
        <v>1126</v>
      </c>
      <c r="W852" s="79">
        <v>1</v>
      </c>
    </row>
    <row r="853" spans="2:24" ht="45" customHeight="1" x14ac:dyDescent="0.5">
      <c r="B853" s="149">
        <v>810</v>
      </c>
      <c r="G853" s="158" t="s">
        <v>3594</v>
      </c>
      <c r="H853" s="159"/>
      <c r="I853" s="159"/>
      <c r="J853" s="158"/>
      <c r="K853" s="158"/>
      <c r="M853" s="71"/>
      <c r="N853" s="71"/>
      <c r="O853" s="71"/>
      <c r="P853" s="71"/>
      <c r="Q853" s="72"/>
      <c r="R853" s="73"/>
      <c r="S853" s="74">
        <v>4</v>
      </c>
      <c r="T853" s="73" t="s">
        <v>1679</v>
      </c>
      <c r="U853" s="74"/>
      <c r="V853" s="73"/>
      <c r="W853" s="75">
        <f>SUM(W854:W862)</f>
        <v>9</v>
      </c>
      <c r="X853" s="73" t="s">
        <v>1681</v>
      </c>
    </row>
    <row r="854" spans="2:24" ht="45" customHeight="1" x14ac:dyDescent="0.5">
      <c r="B854" s="149">
        <v>811</v>
      </c>
      <c r="C854" s="18" t="s">
        <v>491</v>
      </c>
      <c r="D854" s="15" t="s">
        <v>1122</v>
      </c>
      <c r="E854" s="14" t="s">
        <v>1165</v>
      </c>
      <c r="F854" s="14" t="s">
        <v>1166</v>
      </c>
      <c r="G854" s="765" t="s">
        <v>3595</v>
      </c>
      <c r="H854" s="87">
        <f>+H852+1</f>
        <v>741</v>
      </c>
      <c r="I854" s="80" t="s">
        <v>2283</v>
      </c>
      <c r="J854" s="87">
        <v>3</v>
      </c>
      <c r="K854" s="168" t="s">
        <v>1168</v>
      </c>
      <c r="L854" s="10" t="s">
        <v>1126</v>
      </c>
      <c r="W854" s="79">
        <v>1</v>
      </c>
    </row>
    <row r="855" spans="2:24" ht="45" customHeight="1" x14ac:dyDescent="0.5">
      <c r="B855" s="149">
        <v>812</v>
      </c>
      <c r="C855" s="18" t="s">
        <v>491</v>
      </c>
      <c r="D855" s="15" t="s">
        <v>1122</v>
      </c>
      <c r="E855" s="14" t="s">
        <v>1165</v>
      </c>
      <c r="F855" s="14" t="s">
        <v>1166</v>
      </c>
      <c r="G855" s="766"/>
      <c r="H855" s="87">
        <f t="shared" ref="H855:H862" si="34">+H854+1</f>
        <v>742</v>
      </c>
      <c r="I855" s="80" t="s">
        <v>2284</v>
      </c>
      <c r="J855" s="87">
        <v>6</v>
      </c>
      <c r="K855" s="168" t="s">
        <v>1169</v>
      </c>
      <c r="L855" s="10" t="s">
        <v>1126</v>
      </c>
      <c r="W855" s="79">
        <v>1</v>
      </c>
    </row>
    <row r="856" spans="2:24" ht="45" customHeight="1" x14ac:dyDescent="0.5">
      <c r="B856" s="149">
        <v>813</v>
      </c>
      <c r="C856" s="18" t="s">
        <v>491</v>
      </c>
      <c r="D856" s="15" t="s">
        <v>1122</v>
      </c>
      <c r="E856" s="14" t="s">
        <v>1165</v>
      </c>
      <c r="F856" s="14" t="s">
        <v>1166</v>
      </c>
      <c r="G856" s="767"/>
      <c r="H856" s="87">
        <f t="shared" si="34"/>
        <v>743</v>
      </c>
      <c r="I856" s="80" t="s">
        <v>2285</v>
      </c>
      <c r="J856" s="87">
        <v>2</v>
      </c>
      <c r="K856" s="168" t="s">
        <v>1170</v>
      </c>
      <c r="L856" s="10" t="s">
        <v>1126</v>
      </c>
      <c r="W856" s="79">
        <v>1</v>
      </c>
    </row>
    <row r="857" spans="2:24" ht="45" customHeight="1" x14ac:dyDescent="0.5">
      <c r="B857" s="149">
        <v>814</v>
      </c>
      <c r="C857" s="18" t="s">
        <v>491</v>
      </c>
      <c r="D857" s="15" t="s">
        <v>1122</v>
      </c>
      <c r="E857" s="14" t="s">
        <v>1165</v>
      </c>
      <c r="F857" s="8" t="s">
        <v>1171</v>
      </c>
      <c r="G857" s="759" t="s">
        <v>3596</v>
      </c>
      <c r="H857" s="76">
        <f t="shared" si="34"/>
        <v>744</v>
      </c>
      <c r="I857" s="80" t="s">
        <v>2286</v>
      </c>
      <c r="J857" s="76">
        <v>1</v>
      </c>
      <c r="K857" s="169" t="s">
        <v>1173</v>
      </c>
      <c r="L857" s="10" t="s">
        <v>1126</v>
      </c>
      <c r="W857" s="79">
        <v>1</v>
      </c>
    </row>
    <row r="858" spans="2:24" ht="45" customHeight="1" x14ac:dyDescent="0.5">
      <c r="B858" s="149">
        <v>815</v>
      </c>
      <c r="C858" s="18" t="s">
        <v>491</v>
      </c>
      <c r="D858" s="15" t="s">
        <v>1122</v>
      </c>
      <c r="E858" s="14" t="s">
        <v>1165</v>
      </c>
      <c r="F858" s="8" t="s">
        <v>1171</v>
      </c>
      <c r="G858" s="760"/>
      <c r="H858" s="76">
        <f t="shared" si="34"/>
        <v>745</v>
      </c>
      <c r="I858" s="80" t="s">
        <v>2287</v>
      </c>
      <c r="J858" s="76">
        <v>2</v>
      </c>
      <c r="K858" s="169" t="s">
        <v>1174</v>
      </c>
      <c r="L858" s="10" t="s">
        <v>1126</v>
      </c>
      <c r="W858" s="79">
        <v>1</v>
      </c>
    </row>
    <row r="859" spans="2:24" ht="45" customHeight="1" x14ac:dyDescent="0.5">
      <c r="B859" s="149">
        <v>816</v>
      </c>
      <c r="C859" s="18" t="s">
        <v>491</v>
      </c>
      <c r="D859" s="15" t="s">
        <v>1122</v>
      </c>
      <c r="E859" s="14" t="s">
        <v>1165</v>
      </c>
      <c r="F859" s="8" t="s">
        <v>1171</v>
      </c>
      <c r="G859" s="761"/>
      <c r="H859" s="76">
        <f t="shared" si="34"/>
        <v>746</v>
      </c>
      <c r="I859" s="80" t="s">
        <v>2288</v>
      </c>
      <c r="J859" s="76">
        <v>1</v>
      </c>
      <c r="K859" s="169" t="s">
        <v>1175</v>
      </c>
      <c r="L859" s="10" t="s">
        <v>1126</v>
      </c>
      <c r="W859" s="79">
        <v>1</v>
      </c>
    </row>
    <row r="860" spans="2:24" ht="45" customHeight="1" x14ac:dyDescent="0.5">
      <c r="B860" s="149">
        <v>817</v>
      </c>
      <c r="C860" s="18" t="s">
        <v>491</v>
      </c>
      <c r="D860" s="15" t="s">
        <v>1122</v>
      </c>
      <c r="E860" s="14" t="s">
        <v>1165</v>
      </c>
      <c r="F860" s="14" t="s">
        <v>1176</v>
      </c>
      <c r="G860" s="765" t="s">
        <v>3597</v>
      </c>
      <c r="H860" s="87">
        <f t="shared" si="34"/>
        <v>747</v>
      </c>
      <c r="I860" s="80" t="s">
        <v>2289</v>
      </c>
      <c r="J860" s="87">
        <v>4</v>
      </c>
      <c r="K860" s="168" t="s">
        <v>1178</v>
      </c>
      <c r="L860" s="10" t="s">
        <v>1126</v>
      </c>
      <c r="W860" s="79">
        <v>1</v>
      </c>
    </row>
    <row r="861" spans="2:24" ht="45" customHeight="1" x14ac:dyDescent="0.5">
      <c r="B861" s="149">
        <v>818</v>
      </c>
      <c r="C861" s="18" t="s">
        <v>491</v>
      </c>
      <c r="D861" s="15" t="s">
        <v>1122</v>
      </c>
      <c r="E861" s="14" t="s">
        <v>1165</v>
      </c>
      <c r="F861" s="14" t="s">
        <v>1176</v>
      </c>
      <c r="G861" s="767"/>
      <c r="H861" s="87">
        <f t="shared" si="34"/>
        <v>748</v>
      </c>
      <c r="I861" s="80" t="s">
        <v>2290</v>
      </c>
      <c r="J861" s="91">
        <v>0.3</v>
      </c>
      <c r="K861" s="168" t="s">
        <v>1179</v>
      </c>
      <c r="L861" s="10" t="s">
        <v>1126</v>
      </c>
      <c r="W861" s="79">
        <v>1</v>
      </c>
    </row>
    <row r="862" spans="2:24" ht="45" customHeight="1" x14ac:dyDescent="0.5">
      <c r="B862" s="149">
        <v>819</v>
      </c>
      <c r="C862" s="18" t="s">
        <v>491</v>
      </c>
      <c r="D862" s="15" t="s">
        <v>1122</v>
      </c>
      <c r="E862" s="14" t="s">
        <v>1165</v>
      </c>
      <c r="F862" s="8" t="s">
        <v>1180</v>
      </c>
      <c r="G862" s="169" t="s">
        <v>3598</v>
      </c>
      <c r="H862" s="76">
        <f t="shared" si="34"/>
        <v>749</v>
      </c>
      <c r="I862" s="80" t="s">
        <v>2291</v>
      </c>
      <c r="J862" s="76">
        <v>2</v>
      </c>
      <c r="K862" s="169" t="s">
        <v>1182</v>
      </c>
      <c r="L862" s="10" t="s">
        <v>1126</v>
      </c>
      <c r="W862" s="79">
        <v>1</v>
      </c>
    </row>
    <row r="863" spans="2:24" ht="45" customHeight="1" x14ac:dyDescent="0.5">
      <c r="B863" s="149">
        <v>820</v>
      </c>
      <c r="G863" s="154" t="s">
        <v>3599</v>
      </c>
      <c r="H863" s="155"/>
      <c r="I863" s="155"/>
      <c r="J863" s="155"/>
      <c r="K863" s="173"/>
      <c r="M863" s="67"/>
      <c r="N863" s="67"/>
      <c r="O863" s="67"/>
      <c r="P863" s="67"/>
      <c r="Q863" s="68">
        <v>3</v>
      </c>
      <c r="R863" s="69" t="s">
        <v>1678</v>
      </c>
      <c r="S863" s="70">
        <f>SUM(S864:S877)</f>
        <v>5</v>
      </c>
      <c r="T863" s="69" t="s">
        <v>1679</v>
      </c>
      <c r="U863" s="70">
        <v>4</v>
      </c>
      <c r="V863" s="69" t="s">
        <v>1680</v>
      </c>
      <c r="W863" s="81">
        <f>SUM(W864:W877)/2</f>
        <v>11</v>
      </c>
      <c r="X863" s="69" t="s">
        <v>1681</v>
      </c>
    </row>
    <row r="864" spans="2:24" ht="45" customHeight="1" x14ac:dyDescent="0.5">
      <c r="B864" s="149">
        <v>821</v>
      </c>
      <c r="G864" s="158" t="s">
        <v>3600</v>
      </c>
      <c r="H864" s="159"/>
      <c r="I864" s="159"/>
      <c r="J864" s="158"/>
      <c r="K864" s="158"/>
      <c r="M864" s="71"/>
      <c r="N864" s="71"/>
      <c r="O864" s="71"/>
      <c r="P864" s="71"/>
      <c r="Q864" s="72"/>
      <c r="R864" s="73"/>
      <c r="S864" s="74">
        <v>2</v>
      </c>
      <c r="T864" s="73" t="s">
        <v>1679</v>
      </c>
      <c r="U864" s="74"/>
      <c r="V864" s="73"/>
      <c r="W864" s="75">
        <f>SUM(W865:W868)</f>
        <v>4</v>
      </c>
      <c r="X864" s="73" t="s">
        <v>1681</v>
      </c>
    </row>
    <row r="865" spans="2:24" ht="45" customHeight="1" x14ac:dyDescent="0.5">
      <c r="B865" s="149">
        <v>822</v>
      </c>
      <c r="C865" s="18" t="s">
        <v>491</v>
      </c>
      <c r="D865" s="12" t="s">
        <v>1185</v>
      </c>
      <c r="E865" s="13" t="s">
        <v>1186</v>
      </c>
      <c r="F865" s="13" t="s">
        <v>1187</v>
      </c>
      <c r="G865" s="762" t="s">
        <v>3601</v>
      </c>
      <c r="H865" s="160">
        <f>+H862+1</f>
        <v>750</v>
      </c>
      <c r="I865" s="80" t="s">
        <v>2292</v>
      </c>
      <c r="J865" s="160">
        <v>200</v>
      </c>
      <c r="K865" s="167" t="s">
        <v>3602</v>
      </c>
      <c r="L865" s="10" t="s">
        <v>1189</v>
      </c>
      <c r="W865" s="79">
        <v>1</v>
      </c>
    </row>
    <row r="866" spans="2:24" ht="45" customHeight="1" x14ac:dyDescent="0.5">
      <c r="B866" s="149">
        <v>823</v>
      </c>
      <c r="C866" s="18" t="s">
        <v>491</v>
      </c>
      <c r="D866" s="12" t="s">
        <v>1185</v>
      </c>
      <c r="E866" s="13" t="s">
        <v>1186</v>
      </c>
      <c r="F866" s="13" t="s">
        <v>1187</v>
      </c>
      <c r="G866" s="763"/>
      <c r="H866" s="160">
        <f>+H865+1</f>
        <v>751</v>
      </c>
      <c r="I866" s="80" t="s">
        <v>2293</v>
      </c>
      <c r="J866" s="160">
        <v>5</v>
      </c>
      <c r="K866" s="167" t="s">
        <v>1190</v>
      </c>
      <c r="L866" s="10" t="s">
        <v>1189</v>
      </c>
      <c r="W866" s="79">
        <v>1</v>
      </c>
    </row>
    <row r="867" spans="2:24" ht="45" customHeight="1" x14ac:dyDescent="0.5">
      <c r="B867" s="149">
        <v>824</v>
      </c>
      <c r="C867" s="18" t="s">
        <v>491</v>
      </c>
      <c r="D867" s="12" t="s">
        <v>1185</v>
      </c>
      <c r="E867" s="13" t="s">
        <v>1186</v>
      </c>
      <c r="F867" s="13" t="s">
        <v>1187</v>
      </c>
      <c r="G867" s="764"/>
      <c r="H867" s="160">
        <f>+H866+1</f>
        <v>752</v>
      </c>
      <c r="I867" s="80" t="s">
        <v>2294</v>
      </c>
      <c r="J867" s="160">
        <v>2</v>
      </c>
      <c r="K867" s="167" t="s">
        <v>1191</v>
      </c>
      <c r="L867" s="10" t="s">
        <v>1189</v>
      </c>
      <c r="W867" s="79">
        <v>1</v>
      </c>
    </row>
    <row r="868" spans="2:24" ht="45" customHeight="1" x14ac:dyDescent="0.5">
      <c r="B868" s="149">
        <v>825</v>
      </c>
      <c r="C868" s="18" t="s">
        <v>491</v>
      </c>
      <c r="D868" s="12" t="s">
        <v>1185</v>
      </c>
      <c r="E868" s="13" t="s">
        <v>1186</v>
      </c>
      <c r="F868" s="8" t="s">
        <v>1192</v>
      </c>
      <c r="G868" s="169" t="s">
        <v>1193</v>
      </c>
      <c r="H868" s="76">
        <f>+H867+1</f>
        <v>753</v>
      </c>
      <c r="I868" s="80" t="s">
        <v>2295</v>
      </c>
      <c r="J868" s="76">
        <v>5</v>
      </c>
      <c r="K868" s="176" t="s">
        <v>1194</v>
      </c>
      <c r="L868" s="10" t="s">
        <v>1189</v>
      </c>
      <c r="W868" s="79">
        <v>1</v>
      </c>
    </row>
    <row r="869" spans="2:24" ht="45" customHeight="1" x14ac:dyDescent="0.5">
      <c r="B869" s="149">
        <v>826</v>
      </c>
      <c r="G869" s="158" t="s">
        <v>3603</v>
      </c>
      <c r="H869" s="159"/>
      <c r="I869" s="159"/>
      <c r="J869" s="158"/>
      <c r="K869" s="158"/>
      <c r="M869" s="71"/>
      <c r="N869" s="71"/>
      <c r="O869" s="71"/>
      <c r="P869" s="71"/>
      <c r="Q869" s="72"/>
      <c r="R869" s="73"/>
      <c r="S869" s="74">
        <v>1</v>
      </c>
      <c r="T869" s="73" t="s">
        <v>1679</v>
      </c>
      <c r="U869" s="74"/>
      <c r="V869" s="73"/>
      <c r="W869" s="75">
        <f>SUM(W870:W873)</f>
        <v>4</v>
      </c>
      <c r="X869" s="73" t="s">
        <v>1681</v>
      </c>
    </row>
    <row r="870" spans="2:24" ht="45" customHeight="1" x14ac:dyDescent="0.5">
      <c r="B870" s="149">
        <v>827</v>
      </c>
      <c r="C870" s="18" t="s">
        <v>491</v>
      </c>
      <c r="D870" s="12" t="s">
        <v>1185</v>
      </c>
      <c r="E870" s="14" t="s">
        <v>1196</v>
      </c>
      <c r="F870" s="14" t="s">
        <v>1197</v>
      </c>
      <c r="G870" s="765" t="s">
        <v>3604</v>
      </c>
      <c r="H870" s="87">
        <f>+H868+1</f>
        <v>754</v>
      </c>
      <c r="I870" s="80" t="s">
        <v>2296</v>
      </c>
      <c r="J870" s="87">
        <v>200</v>
      </c>
      <c r="K870" s="168" t="s">
        <v>1199</v>
      </c>
      <c r="L870" s="10" t="s">
        <v>1189</v>
      </c>
      <c r="W870" s="79">
        <v>1</v>
      </c>
    </row>
    <row r="871" spans="2:24" ht="45" customHeight="1" x14ac:dyDescent="0.5">
      <c r="B871" s="149">
        <v>828</v>
      </c>
      <c r="C871" s="18" t="s">
        <v>491</v>
      </c>
      <c r="D871" s="12" t="s">
        <v>1185</v>
      </c>
      <c r="E871" s="14" t="s">
        <v>1196</v>
      </c>
      <c r="F871" s="14" t="s">
        <v>1197</v>
      </c>
      <c r="G871" s="766"/>
      <c r="H871" s="87">
        <f>+H870+1</f>
        <v>755</v>
      </c>
      <c r="I871" s="80" t="s">
        <v>2297</v>
      </c>
      <c r="J871" s="87">
        <v>500</v>
      </c>
      <c r="K871" s="168" t="s">
        <v>1200</v>
      </c>
      <c r="L871" s="10" t="s">
        <v>1189</v>
      </c>
      <c r="W871" s="79">
        <v>1</v>
      </c>
    </row>
    <row r="872" spans="2:24" ht="45" customHeight="1" x14ac:dyDescent="0.5">
      <c r="B872" s="149">
        <v>829</v>
      </c>
      <c r="C872" s="18" t="s">
        <v>491</v>
      </c>
      <c r="D872" s="12" t="s">
        <v>1185</v>
      </c>
      <c r="E872" s="14" t="s">
        <v>1196</v>
      </c>
      <c r="F872" s="14" t="s">
        <v>1197</v>
      </c>
      <c r="G872" s="766"/>
      <c r="H872" s="87">
        <f>+H871+1</f>
        <v>756</v>
      </c>
      <c r="I872" s="80" t="s">
        <v>2298</v>
      </c>
      <c r="J872" s="87">
        <v>200</v>
      </c>
      <c r="K872" s="168" t="s">
        <v>1201</v>
      </c>
      <c r="L872" s="10" t="s">
        <v>1189</v>
      </c>
      <c r="W872" s="79">
        <v>1</v>
      </c>
    </row>
    <row r="873" spans="2:24" ht="45" customHeight="1" x14ac:dyDescent="0.5">
      <c r="B873" s="149">
        <v>830</v>
      </c>
      <c r="C873" s="18" t="s">
        <v>491</v>
      </c>
      <c r="D873" s="12" t="s">
        <v>1185</v>
      </c>
      <c r="E873" s="14" t="s">
        <v>1196</v>
      </c>
      <c r="F873" s="14" t="s">
        <v>1197</v>
      </c>
      <c r="G873" s="767"/>
      <c r="H873" s="87">
        <f>+H872+1</f>
        <v>757</v>
      </c>
      <c r="I873" s="80" t="s">
        <v>2299</v>
      </c>
      <c r="J873" s="87">
        <v>1</v>
      </c>
      <c r="K873" s="168" t="s">
        <v>1202</v>
      </c>
      <c r="L873" s="10" t="s">
        <v>1189</v>
      </c>
      <c r="W873" s="79">
        <v>1</v>
      </c>
    </row>
    <row r="874" spans="2:24" ht="45" customHeight="1" x14ac:dyDescent="0.5">
      <c r="B874" s="149">
        <v>831</v>
      </c>
      <c r="G874" s="158" t="s">
        <v>3605</v>
      </c>
      <c r="H874" s="159"/>
      <c r="I874" s="159"/>
      <c r="J874" s="158"/>
      <c r="K874" s="158"/>
      <c r="M874" s="71"/>
      <c r="N874" s="71"/>
      <c r="O874" s="71"/>
      <c r="P874" s="71"/>
      <c r="Q874" s="72"/>
      <c r="R874" s="73"/>
      <c r="S874" s="74">
        <v>2</v>
      </c>
      <c r="T874" s="73" t="s">
        <v>1679</v>
      </c>
      <c r="U874" s="74"/>
      <c r="V874" s="73"/>
      <c r="W874" s="75">
        <f>SUM(W875:W877)</f>
        <v>3</v>
      </c>
      <c r="X874" s="73" t="s">
        <v>1681</v>
      </c>
    </row>
    <row r="875" spans="2:24" ht="45" customHeight="1" x14ac:dyDescent="0.5">
      <c r="B875" s="149">
        <v>832</v>
      </c>
      <c r="C875" s="18" t="s">
        <v>491</v>
      </c>
      <c r="D875" s="12" t="s">
        <v>1185</v>
      </c>
      <c r="E875" s="13" t="s">
        <v>1204</v>
      </c>
      <c r="F875" s="13" t="s">
        <v>1205</v>
      </c>
      <c r="G875" s="762" t="s">
        <v>3606</v>
      </c>
      <c r="H875" s="160">
        <f>+H873+1</f>
        <v>758</v>
      </c>
      <c r="I875" s="80" t="s">
        <v>2300</v>
      </c>
      <c r="J875" s="160">
        <v>40</v>
      </c>
      <c r="K875" s="167" t="s">
        <v>1207</v>
      </c>
      <c r="L875" s="10" t="s">
        <v>1189</v>
      </c>
      <c r="W875" s="79">
        <v>1</v>
      </c>
    </row>
    <row r="876" spans="2:24" ht="45" customHeight="1" x14ac:dyDescent="0.5">
      <c r="B876" s="149">
        <v>833</v>
      </c>
      <c r="C876" s="18" t="s">
        <v>491</v>
      </c>
      <c r="D876" s="12" t="s">
        <v>1185</v>
      </c>
      <c r="E876" s="13" t="s">
        <v>1204</v>
      </c>
      <c r="F876" s="13" t="s">
        <v>1205</v>
      </c>
      <c r="G876" s="764"/>
      <c r="H876" s="160">
        <f>+H875+1</f>
        <v>759</v>
      </c>
      <c r="I876" s="80" t="s">
        <v>2301</v>
      </c>
      <c r="J876" s="160">
        <v>5</v>
      </c>
      <c r="K876" s="167" t="s">
        <v>1208</v>
      </c>
      <c r="L876" s="10" t="s">
        <v>1189</v>
      </c>
      <c r="W876" s="79">
        <v>1</v>
      </c>
    </row>
    <row r="877" spans="2:24" ht="45" customHeight="1" x14ac:dyDescent="0.5">
      <c r="B877" s="149">
        <v>834</v>
      </c>
      <c r="C877" s="18" t="s">
        <v>491</v>
      </c>
      <c r="D877" s="12" t="s">
        <v>1185</v>
      </c>
      <c r="E877" s="13" t="s">
        <v>1204</v>
      </c>
      <c r="F877" s="8" t="s">
        <v>1209</v>
      </c>
      <c r="G877" s="169" t="s">
        <v>3607</v>
      </c>
      <c r="H877" s="76">
        <f>+H876+1</f>
        <v>760</v>
      </c>
      <c r="I877" s="80" t="s">
        <v>2302</v>
      </c>
      <c r="J877" s="76">
        <v>600</v>
      </c>
      <c r="K877" s="169" t="s">
        <v>1211</v>
      </c>
      <c r="L877" s="10" t="s">
        <v>1189</v>
      </c>
      <c r="W877" s="79">
        <v>1</v>
      </c>
    </row>
    <row r="878" spans="2:24" ht="45" customHeight="1" x14ac:dyDescent="0.5">
      <c r="B878" s="149">
        <v>835</v>
      </c>
      <c r="G878" s="191" t="s">
        <v>1212</v>
      </c>
      <c r="H878" s="192"/>
      <c r="I878" s="193"/>
      <c r="J878" s="193"/>
      <c r="K878" s="194"/>
      <c r="M878" s="92"/>
      <c r="N878" s="92"/>
      <c r="O878" s="92">
        <v>3</v>
      </c>
      <c r="P878" s="92" t="s">
        <v>1677</v>
      </c>
      <c r="Q878" s="93">
        <f>SUM(Q879:Q966)</f>
        <v>7</v>
      </c>
      <c r="R878" s="94" t="s">
        <v>1678</v>
      </c>
      <c r="S878" s="93">
        <f>SUM(S879:S966)/2</f>
        <v>18</v>
      </c>
      <c r="T878" s="94" t="s">
        <v>1679</v>
      </c>
      <c r="U878" s="93">
        <f>SUM(U879:U966)</f>
        <v>22</v>
      </c>
      <c r="V878" s="94" t="s">
        <v>1680</v>
      </c>
      <c r="W878" s="93">
        <f>SUM(W879:W966)/3</f>
        <v>78</v>
      </c>
      <c r="X878" s="94" t="s">
        <v>1681</v>
      </c>
    </row>
    <row r="879" spans="2:24" ht="45" customHeight="1" x14ac:dyDescent="0.5">
      <c r="B879" s="149">
        <v>836</v>
      </c>
      <c r="G879" s="154" t="s">
        <v>3608</v>
      </c>
      <c r="H879" s="155"/>
      <c r="I879" s="155"/>
      <c r="J879" s="155"/>
      <c r="K879" s="173"/>
      <c r="M879" s="67"/>
      <c r="N879" s="67"/>
      <c r="O879" s="67"/>
      <c r="P879" s="67"/>
      <c r="Q879" s="68">
        <v>4</v>
      </c>
      <c r="R879" s="69" t="s">
        <v>1678</v>
      </c>
      <c r="S879" s="70">
        <f>SUM(S880:S898)</f>
        <v>7</v>
      </c>
      <c r="T879" s="69" t="s">
        <v>1679</v>
      </c>
      <c r="U879" s="70">
        <v>3</v>
      </c>
      <c r="V879" s="69" t="s">
        <v>1680</v>
      </c>
      <c r="W879" s="70">
        <f>SUM(W880:W898)/2</f>
        <v>15</v>
      </c>
      <c r="X879" s="69" t="s">
        <v>1681</v>
      </c>
    </row>
    <row r="880" spans="2:24" ht="45" customHeight="1" x14ac:dyDescent="0.5">
      <c r="B880" s="149">
        <v>837</v>
      </c>
      <c r="G880" s="158" t="s">
        <v>3609</v>
      </c>
      <c r="H880" s="159"/>
      <c r="I880" s="159"/>
      <c r="J880" s="158"/>
      <c r="K880" s="158"/>
      <c r="M880" s="71"/>
      <c r="N880" s="71"/>
      <c r="O880" s="71"/>
      <c r="P880" s="71"/>
      <c r="Q880" s="72"/>
      <c r="R880" s="73"/>
      <c r="S880" s="74">
        <v>2</v>
      </c>
      <c r="T880" s="73" t="s">
        <v>1679</v>
      </c>
      <c r="U880" s="74"/>
      <c r="V880" s="73"/>
      <c r="W880" s="75">
        <f>SUM(W881:W884)</f>
        <v>4</v>
      </c>
      <c r="X880" s="73" t="s">
        <v>1681</v>
      </c>
    </row>
    <row r="881" spans="2:24" ht="45" customHeight="1" x14ac:dyDescent="0.5">
      <c r="B881" s="149">
        <v>838</v>
      </c>
      <c r="C881" s="8" t="s">
        <v>1215</v>
      </c>
      <c r="D881" s="12" t="s">
        <v>1216</v>
      </c>
      <c r="E881" s="13" t="s">
        <v>1217</v>
      </c>
      <c r="F881" s="13" t="s">
        <v>1218</v>
      </c>
      <c r="G881" s="167" t="s">
        <v>3610</v>
      </c>
      <c r="H881" s="160">
        <f>+H877+1</f>
        <v>761</v>
      </c>
      <c r="I881" s="80" t="s">
        <v>2303</v>
      </c>
      <c r="J881" s="172">
        <v>0.3</v>
      </c>
      <c r="K881" s="167" t="s">
        <v>1220</v>
      </c>
      <c r="L881" s="10" t="s">
        <v>1221</v>
      </c>
      <c r="W881" s="79">
        <v>1</v>
      </c>
    </row>
    <row r="882" spans="2:24" ht="45" customHeight="1" x14ac:dyDescent="0.5">
      <c r="B882" s="149">
        <v>839</v>
      </c>
      <c r="C882" s="8" t="s">
        <v>1215</v>
      </c>
      <c r="D882" s="12" t="s">
        <v>1216</v>
      </c>
      <c r="E882" s="13" t="s">
        <v>1217</v>
      </c>
      <c r="F882" s="8" t="s">
        <v>1222</v>
      </c>
      <c r="G882" s="759" t="s">
        <v>3611</v>
      </c>
      <c r="H882" s="76">
        <f>+H881+1</f>
        <v>762</v>
      </c>
      <c r="I882" s="80" t="s">
        <v>2304</v>
      </c>
      <c r="J882" s="76">
        <v>5</v>
      </c>
      <c r="K882" s="169" t="s">
        <v>1224</v>
      </c>
      <c r="L882" s="10" t="s">
        <v>1221</v>
      </c>
      <c r="W882" s="79">
        <v>1</v>
      </c>
    </row>
    <row r="883" spans="2:24" ht="45" customHeight="1" x14ac:dyDescent="0.5">
      <c r="B883" s="149">
        <v>840</v>
      </c>
      <c r="C883" s="8" t="s">
        <v>1215</v>
      </c>
      <c r="D883" s="12" t="s">
        <v>1216</v>
      </c>
      <c r="E883" s="13" t="s">
        <v>1217</v>
      </c>
      <c r="F883" s="8" t="s">
        <v>1222</v>
      </c>
      <c r="G883" s="760"/>
      <c r="H883" s="76">
        <f>+H882+1</f>
        <v>763</v>
      </c>
      <c r="I883" s="80" t="s">
        <v>2305</v>
      </c>
      <c r="J883" s="76">
        <v>90</v>
      </c>
      <c r="K883" s="169" t="s">
        <v>1225</v>
      </c>
      <c r="L883" s="10" t="s">
        <v>1221</v>
      </c>
      <c r="W883" s="79">
        <v>1</v>
      </c>
    </row>
    <row r="884" spans="2:24" ht="45" customHeight="1" x14ac:dyDescent="0.5">
      <c r="B884" s="149">
        <v>841</v>
      </c>
      <c r="C884" s="8" t="s">
        <v>1215</v>
      </c>
      <c r="D884" s="12" t="s">
        <v>1216</v>
      </c>
      <c r="E884" s="13" t="s">
        <v>1217</v>
      </c>
      <c r="F884" s="8" t="s">
        <v>1222</v>
      </c>
      <c r="G884" s="761"/>
      <c r="H884" s="76">
        <f>+H883+1</f>
        <v>764</v>
      </c>
      <c r="I884" s="80" t="s">
        <v>2306</v>
      </c>
      <c r="J884" s="76">
        <v>850</v>
      </c>
      <c r="K884" s="169" t="s">
        <v>3612</v>
      </c>
      <c r="L884" s="10" t="s">
        <v>1221</v>
      </c>
      <c r="W884" s="79">
        <v>1</v>
      </c>
    </row>
    <row r="885" spans="2:24" ht="45" customHeight="1" x14ac:dyDescent="0.5">
      <c r="B885" s="149">
        <v>842</v>
      </c>
      <c r="G885" s="158" t="s">
        <v>3613</v>
      </c>
      <c r="H885" s="159"/>
      <c r="I885" s="159"/>
      <c r="J885" s="158"/>
      <c r="K885" s="158"/>
      <c r="M885" s="71"/>
      <c r="N885" s="71"/>
      <c r="O885" s="71"/>
      <c r="P885" s="71"/>
      <c r="Q885" s="72"/>
      <c r="R885" s="73"/>
      <c r="S885" s="74">
        <v>1</v>
      </c>
      <c r="T885" s="73" t="s">
        <v>1679</v>
      </c>
      <c r="U885" s="74"/>
      <c r="V885" s="73"/>
      <c r="W885" s="75">
        <f>SUM(W886:W888)</f>
        <v>3</v>
      </c>
      <c r="X885" s="73" t="s">
        <v>1681</v>
      </c>
    </row>
    <row r="886" spans="2:24" ht="45" customHeight="1" x14ac:dyDescent="0.5">
      <c r="B886" s="149">
        <v>843</v>
      </c>
      <c r="C886" s="8" t="s">
        <v>1215</v>
      </c>
      <c r="D886" s="12" t="s">
        <v>1216</v>
      </c>
      <c r="E886" s="14" t="s">
        <v>1227</v>
      </c>
      <c r="F886" s="14" t="s">
        <v>1228</v>
      </c>
      <c r="G886" s="765" t="s">
        <v>3614</v>
      </c>
      <c r="H886" s="87">
        <f>+H884+1</f>
        <v>765</v>
      </c>
      <c r="I886" s="80" t="s">
        <v>2307</v>
      </c>
      <c r="J886" s="87">
        <v>200</v>
      </c>
      <c r="K886" s="168" t="s">
        <v>1230</v>
      </c>
      <c r="L886" s="10" t="s">
        <v>1221</v>
      </c>
      <c r="W886" s="79">
        <v>1</v>
      </c>
    </row>
    <row r="887" spans="2:24" ht="45" customHeight="1" x14ac:dyDescent="0.5">
      <c r="B887" s="149">
        <v>844</v>
      </c>
      <c r="C887" s="8" t="s">
        <v>1215</v>
      </c>
      <c r="D887" s="12" t="s">
        <v>1216</v>
      </c>
      <c r="E887" s="14" t="s">
        <v>1227</v>
      </c>
      <c r="F887" s="14" t="s">
        <v>1228</v>
      </c>
      <c r="G887" s="766"/>
      <c r="H887" s="87">
        <f>+H886+1</f>
        <v>766</v>
      </c>
      <c r="I887" s="80" t="s">
        <v>2308</v>
      </c>
      <c r="J887" s="87">
        <v>14</v>
      </c>
      <c r="K887" s="168" t="s">
        <v>1231</v>
      </c>
      <c r="L887" s="10" t="s">
        <v>1221</v>
      </c>
      <c r="W887" s="79">
        <v>1</v>
      </c>
    </row>
    <row r="888" spans="2:24" ht="45" customHeight="1" x14ac:dyDescent="0.5">
      <c r="B888" s="149">
        <v>845</v>
      </c>
      <c r="C888" s="8" t="s">
        <v>1215</v>
      </c>
      <c r="D888" s="12" t="s">
        <v>1216</v>
      </c>
      <c r="E888" s="14" t="s">
        <v>1227</v>
      </c>
      <c r="F888" s="14" t="s">
        <v>1228</v>
      </c>
      <c r="G888" s="767"/>
      <c r="H888" s="87">
        <f>+H887+1</f>
        <v>767</v>
      </c>
      <c r="I888" s="80" t="s">
        <v>2309</v>
      </c>
      <c r="J888" s="87">
        <v>2</v>
      </c>
      <c r="K888" s="168" t="s">
        <v>1232</v>
      </c>
      <c r="L888" s="10" t="s">
        <v>1221</v>
      </c>
      <c r="W888" s="79">
        <v>1</v>
      </c>
    </row>
    <row r="889" spans="2:24" ht="45" customHeight="1" x14ac:dyDescent="0.5">
      <c r="B889" s="149">
        <v>846</v>
      </c>
      <c r="G889" s="158" t="s">
        <v>3615</v>
      </c>
      <c r="H889" s="159"/>
      <c r="I889" s="159"/>
      <c r="J889" s="158"/>
      <c r="K889" s="158"/>
      <c r="M889" s="71"/>
      <c r="N889" s="71"/>
      <c r="O889" s="71"/>
      <c r="P889" s="71"/>
      <c r="Q889" s="72"/>
      <c r="R889" s="73"/>
      <c r="S889" s="74">
        <v>1</v>
      </c>
      <c r="T889" s="73" t="s">
        <v>1679</v>
      </c>
      <c r="U889" s="74"/>
      <c r="V889" s="73"/>
      <c r="W889" s="75">
        <f>SUM(W890:W892)</f>
        <v>3</v>
      </c>
      <c r="X889" s="73" t="s">
        <v>1681</v>
      </c>
    </row>
    <row r="890" spans="2:24" ht="45" customHeight="1" x14ac:dyDescent="0.5">
      <c r="B890" s="149">
        <v>847</v>
      </c>
      <c r="C890" s="8" t="s">
        <v>1215</v>
      </c>
      <c r="D890" s="12" t="s">
        <v>1216</v>
      </c>
      <c r="E890" s="13" t="s">
        <v>1234</v>
      </c>
      <c r="F890" s="13" t="s">
        <v>1235</v>
      </c>
      <c r="G890" s="778" t="s">
        <v>3616</v>
      </c>
      <c r="H890" s="195">
        <f>+H888+1</f>
        <v>768</v>
      </c>
      <c r="I890" s="80" t="s">
        <v>2310</v>
      </c>
      <c r="J890" s="195">
        <v>5</v>
      </c>
      <c r="K890" s="196" t="s">
        <v>3617</v>
      </c>
      <c r="L890" s="10" t="s">
        <v>1221</v>
      </c>
      <c r="W890" s="79">
        <v>1</v>
      </c>
    </row>
    <row r="891" spans="2:24" ht="45" customHeight="1" x14ac:dyDescent="0.5">
      <c r="B891" s="149">
        <v>848</v>
      </c>
      <c r="C891" s="8" t="s">
        <v>1215</v>
      </c>
      <c r="D891" s="12" t="s">
        <v>1216</v>
      </c>
      <c r="E891" s="13" t="s">
        <v>1234</v>
      </c>
      <c r="F891" s="13" t="s">
        <v>1235</v>
      </c>
      <c r="G891" s="779"/>
      <c r="H891" s="195">
        <f>+H890+1</f>
        <v>769</v>
      </c>
      <c r="I891" s="80" t="s">
        <v>2311</v>
      </c>
      <c r="J891" s="195">
        <v>1</v>
      </c>
      <c r="K891" s="196" t="s">
        <v>1237</v>
      </c>
      <c r="L891" s="10" t="s">
        <v>1221</v>
      </c>
      <c r="W891" s="79">
        <v>1</v>
      </c>
    </row>
    <row r="892" spans="2:24" ht="45" customHeight="1" x14ac:dyDescent="0.5">
      <c r="B892" s="149">
        <v>849</v>
      </c>
      <c r="C892" s="8" t="s">
        <v>1215</v>
      </c>
      <c r="D892" s="12" t="s">
        <v>1216</v>
      </c>
      <c r="E892" s="13" t="s">
        <v>1234</v>
      </c>
      <c r="F892" s="13" t="s">
        <v>1235</v>
      </c>
      <c r="G892" s="780"/>
      <c r="H892" s="195">
        <f>+H891+1</f>
        <v>770</v>
      </c>
      <c r="I892" s="80" t="s">
        <v>2312</v>
      </c>
      <c r="J892" s="195">
        <v>2</v>
      </c>
      <c r="K892" s="196" t="s">
        <v>1238</v>
      </c>
      <c r="L892" s="10" t="s">
        <v>1221</v>
      </c>
      <c r="W892" s="79">
        <v>1</v>
      </c>
    </row>
    <row r="893" spans="2:24" ht="45" customHeight="1" x14ac:dyDescent="0.5">
      <c r="B893" s="149">
        <v>850</v>
      </c>
      <c r="G893" s="158" t="s">
        <v>3618</v>
      </c>
      <c r="H893" s="159"/>
      <c r="I893" s="159"/>
      <c r="J893" s="158"/>
      <c r="K893" s="158"/>
      <c r="M893" s="71"/>
      <c r="N893" s="71"/>
      <c r="O893" s="71"/>
      <c r="P893" s="71"/>
      <c r="Q893" s="72"/>
      <c r="R893" s="73"/>
      <c r="S893" s="74">
        <v>3</v>
      </c>
      <c r="T893" s="73" t="s">
        <v>1679</v>
      </c>
      <c r="U893" s="74"/>
      <c r="V893" s="73"/>
      <c r="W893" s="75">
        <f>SUM(W894:W898)</f>
        <v>5</v>
      </c>
      <c r="X893" s="73" t="s">
        <v>1681</v>
      </c>
    </row>
    <row r="894" spans="2:24" ht="45" customHeight="1" x14ac:dyDescent="0.5">
      <c r="B894" s="149">
        <v>851</v>
      </c>
      <c r="C894" s="8" t="s">
        <v>1215</v>
      </c>
      <c r="D894" s="12" t="s">
        <v>1216</v>
      </c>
      <c r="E894" s="14" t="s">
        <v>1240</v>
      </c>
      <c r="F894" s="14" t="s">
        <v>1241</v>
      </c>
      <c r="G894" s="765" t="s">
        <v>3619</v>
      </c>
      <c r="H894" s="87">
        <f>+H892+1</f>
        <v>771</v>
      </c>
      <c r="I894" s="80" t="s">
        <v>2313</v>
      </c>
      <c r="J894" s="91">
        <v>1</v>
      </c>
      <c r="K894" s="168" t="s">
        <v>1243</v>
      </c>
      <c r="L894" s="10" t="s">
        <v>1221</v>
      </c>
      <c r="W894" s="79">
        <v>1</v>
      </c>
    </row>
    <row r="895" spans="2:24" ht="45" customHeight="1" x14ac:dyDescent="0.5">
      <c r="B895" s="149">
        <v>852</v>
      </c>
      <c r="C895" s="8" t="s">
        <v>1215</v>
      </c>
      <c r="D895" s="12" t="s">
        <v>1216</v>
      </c>
      <c r="E895" s="14" t="s">
        <v>1240</v>
      </c>
      <c r="F895" s="14" t="s">
        <v>1241</v>
      </c>
      <c r="G895" s="767"/>
      <c r="H895" s="87">
        <f>+H894+1</f>
        <v>772</v>
      </c>
      <c r="I895" s="80" t="s">
        <v>2314</v>
      </c>
      <c r="J895" s="91">
        <v>1</v>
      </c>
      <c r="K895" s="168" t="s">
        <v>1244</v>
      </c>
      <c r="L895" s="10" t="s">
        <v>1221</v>
      </c>
      <c r="W895" s="79">
        <v>1</v>
      </c>
    </row>
    <row r="896" spans="2:24" ht="45" customHeight="1" x14ac:dyDescent="0.5">
      <c r="B896" s="149">
        <v>853</v>
      </c>
      <c r="C896" s="8" t="s">
        <v>1215</v>
      </c>
      <c r="D896" s="12" t="s">
        <v>1216</v>
      </c>
      <c r="E896" s="14" t="s">
        <v>1240</v>
      </c>
      <c r="F896" s="8" t="s">
        <v>1245</v>
      </c>
      <c r="G896" s="759" t="s">
        <v>3620</v>
      </c>
      <c r="H896" s="76">
        <f>+H895+1</f>
        <v>773</v>
      </c>
      <c r="I896" s="80" t="s">
        <v>2315</v>
      </c>
      <c r="J896" s="170">
        <v>1</v>
      </c>
      <c r="K896" s="169" t="s">
        <v>1247</v>
      </c>
      <c r="L896" s="10" t="s">
        <v>1221</v>
      </c>
      <c r="W896" s="79">
        <v>1</v>
      </c>
    </row>
    <row r="897" spans="1:24" ht="45" customHeight="1" x14ac:dyDescent="0.5">
      <c r="B897" s="149">
        <v>854</v>
      </c>
      <c r="C897" s="8" t="s">
        <v>1215</v>
      </c>
      <c r="D897" s="12" t="s">
        <v>1216</v>
      </c>
      <c r="E897" s="14" t="s">
        <v>1240</v>
      </c>
      <c r="F897" s="8" t="s">
        <v>1245</v>
      </c>
      <c r="G897" s="761"/>
      <c r="H897" s="76">
        <f>+H896+1</f>
        <v>774</v>
      </c>
      <c r="I897" s="80" t="s">
        <v>2316</v>
      </c>
      <c r="J897" s="170">
        <v>1</v>
      </c>
      <c r="K897" s="169" t="s">
        <v>1248</v>
      </c>
      <c r="L897" s="10" t="s">
        <v>1221</v>
      </c>
      <c r="W897" s="79">
        <v>1</v>
      </c>
    </row>
    <row r="898" spans="1:24" ht="45" customHeight="1" x14ac:dyDescent="0.5">
      <c r="B898" s="149">
        <v>855</v>
      </c>
      <c r="C898" s="8" t="s">
        <v>1215</v>
      </c>
      <c r="D898" s="12" t="s">
        <v>1216</v>
      </c>
      <c r="E898" s="14" t="s">
        <v>1240</v>
      </c>
      <c r="F898" s="14" t="s">
        <v>1249</v>
      </c>
      <c r="G898" s="168" t="s">
        <v>3621</v>
      </c>
      <c r="H898" s="87">
        <f>+H897+1</f>
        <v>775</v>
      </c>
      <c r="I898" s="80" t="s">
        <v>2317</v>
      </c>
      <c r="J898" s="91">
        <v>1</v>
      </c>
      <c r="K898" s="168" t="s">
        <v>18</v>
      </c>
      <c r="L898" s="10" t="s">
        <v>1221</v>
      </c>
      <c r="W898" s="79">
        <v>1</v>
      </c>
    </row>
    <row r="899" spans="1:24" ht="45" customHeight="1" x14ac:dyDescent="0.5">
      <c r="B899" s="149">
        <v>856</v>
      </c>
      <c r="G899" s="154" t="s">
        <v>3622</v>
      </c>
      <c r="H899" s="155"/>
      <c r="I899" s="155"/>
      <c r="J899" s="155"/>
      <c r="K899" s="173"/>
      <c r="M899" s="67"/>
      <c r="N899" s="67"/>
      <c r="O899" s="67"/>
      <c r="P899" s="67"/>
      <c r="Q899" s="68">
        <v>1</v>
      </c>
      <c r="R899" s="69" t="s">
        <v>1678</v>
      </c>
      <c r="S899" s="70">
        <f>SUM(S900:S949)</f>
        <v>5</v>
      </c>
      <c r="T899" s="69" t="s">
        <v>1679</v>
      </c>
      <c r="U899" s="70">
        <v>14</v>
      </c>
      <c r="V899" s="69" t="s">
        <v>1680</v>
      </c>
      <c r="W899" s="81">
        <f>SUM(W900:W949)/2</f>
        <v>49</v>
      </c>
      <c r="X899" s="69" t="s">
        <v>1681</v>
      </c>
    </row>
    <row r="900" spans="1:24" ht="45" customHeight="1" x14ac:dyDescent="0.5">
      <c r="B900" s="149">
        <v>857</v>
      </c>
      <c r="G900" s="158" t="s">
        <v>3623</v>
      </c>
      <c r="H900" s="159"/>
      <c r="I900" s="159"/>
      <c r="J900" s="158"/>
      <c r="K900" s="158"/>
      <c r="M900" s="71"/>
      <c r="N900" s="71"/>
      <c r="O900" s="71"/>
      <c r="P900" s="71"/>
      <c r="Q900" s="72"/>
      <c r="R900" s="73"/>
      <c r="S900" s="74">
        <v>5</v>
      </c>
      <c r="T900" s="73" t="s">
        <v>1679</v>
      </c>
      <c r="U900" s="74"/>
      <c r="V900" s="73"/>
      <c r="W900" s="75">
        <f>SUM(W901:W949)</f>
        <v>49</v>
      </c>
      <c r="X900" s="73" t="s">
        <v>1681</v>
      </c>
    </row>
    <row r="901" spans="1:24" ht="45" customHeight="1" x14ac:dyDescent="0.5">
      <c r="A901" s="6">
        <v>1</v>
      </c>
      <c r="B901" s="149">
        <v>858</v>
      </c>
      <c r="C901" s="8" t="s">
        <v>1215</v>
      </c>
      <c r="D901" s="15" t="s">
        <v>1252</v>
      </c>
      <c r="E901" s="13" t="s">
        <v>1253</v>
      </c>
      <c r="F901" s="13" t="s">
        <v>1254</v>
      </c>
      <c r="G901" s="762" t="s">
        <v>3624</v>
      </c>
      <c r="H901" s="160">
        <f>+H898+1</f>
        <v>776</v>
      </c>
      <c r="I901" s="197" t="s">
        <v>3625</v>
      </c>
      <c r="J901" s="198">
        <v>1</v>
      </c>
      <c r="K901" s="199" t="s">
        <v>1256</v>
      </c>
      <c r="L901" s="10" t="s">
        <v>1257</v>
      </c>
      <c r="W901" s="79">
        <v>1</v>
      </c>
    </row>
    <row r="902" spans="1:24" ht="45" customHeight="1" x14ac:dyDescent="0.5">
      <c r="A902" s="6">
        <v>2</v>
      </c>
      <c r="B902" s="149">
        <v>859</v>
      </c>
      <c r="C902" s="8" t="s">
        <v>1215</v>
      </c>
      <c r="D902" s="15" t="s">
        <v>1252</v>
      </c>
      <c r="E902" s="13" t="s">
        <v>1253</v>
      </c>
      <c r="F902" s="13" t="s">
        <v>1254</v>
      </c>
      <c r="G902" s="763"/>
      <c r="H902" s="160">
        <f t="shared" ref="H902:H949" si="35">+H901+1</f>
        <v>777</v>
      </c>
      <c r="I902" s="197" t="s">
        <v>3626</v>
      </c>
      <c r="J902" s="198">
        <v>1</v>
      </c>
      <c r="K902" s="162" t="s">
        <v>1258</v>
      </c>
      <c r="L902" s="10" t="s">
        <v>1257</v>
      </c>
      <c r="W902" s="79">
        <v>1</v>
      </c>
    </row>
    <row r="903" spans="1:24" ht="45" customHeight="1" x14ac:dyDescent="0.5">
      <c r="A903" s="6">
        <v>3</v>
      </c>
      <c r="B903" s="149">
        <v>860</v>
      </c>
      <c r="C903" s="8" t="s">
        <v>1215</v>
      </c>
      <c r="D903" s="15" t="s">
        <v>1252</v>
      </c>
      <c r="E903" s="13" t="s">
        <v>1253</v>
      </c>
      <c r="F903" s="13" t="s">
        <v>1254</v>
      </c>
      <c r="G903" s="763"/>
      <c r="H903" s="160">
        <f t="shared" si="35"/>
        <v>778</v>
      </c>
      <c r="I903" s="197" t="s">
        <v>3627</v>
      </c>
      <c r="J903" s="198">
        <v>1</v>
      </c>
      <c r="K903" s="162" t="s">
        <v>1259</v>
      </c>
      <c r="L903" s="10" t="s">
        <v>1257</v>
      </c>
      <c r="W903" s="79">
        <v>1</v>
      </c>
    </row>
    <row r="904" spans="1:24" ht="45" customHeight="1" x14ac:dyDescent="0.5">
      <c r="A904" s="6">
        <v>4</v>
      </c>
      <c r="B904" s="149">
        <v>861</v>
      </c>
      <c r="C904" s="8" t="s">
        <v>1215</v>
      </c>
      <c r="D904" s="15" t="s">
        <v>1252</v>
      </c>
      <c r="E904" s="13" t="s">
        <v>1253</v>
      </c>
      <c r="F904" s="13" t="s">
        <v>1254</v>
      </c>
      <c r="G904" s="763"/>
      <c r="H904" s="160">
        <f t="shared" si="35"/>
        <v>779</v>
      </c>
      <c r="I904" s="197" t="s">
        <v>3628</v>
      </c>
      <c r="J904" s="198">
        <v>10</v>
      </c>
      <c r="K904" s="162" t="s">
        <v>1260</v>
      </c>
      <c r="L904" s="10" t="s">
        <v>1257</v>
      </c>
      <c r="W904" s="79">
        <v>1</v>
      </c>
    </row>
    <row r="905" spans="1:24" ht="45" customHeight="1" x14ac:dyDescent="0.5">
      <c r="A905" s="6">
        <v>5</v>
      </c>
      <c r="B905" s="149">
        <v>862</v>
      </c>
      <c r="C905" s="8" t="s">
        <v>1215</v>
      </c>
      <c r="D905" s="15" t="s">
        <v>1252</v>
      </c>
      <c r="E905" s="13" t="s">
        <v>1253</v>
      </c>
      <c r="F905" s="13" t="s">
        <v>1254</v>
      </c>
      <c r="G905" s="763"/>
      <c r="H905" s="160">
        <f t="shared" si="35"/>
        <v>780</v>
      </c>
      <c r="I905" s="197" t="s">
        <v>3629</v>
      </c>
      <c r="J905" s="198">
        <v>3</v>
      </c>
      <c r="K905" s="162" t="s">
        <v>3630</v>
      </c>
      <c r="L905" s="10" t="s">
        <v>1257</v>
      </c>
      <c r="W905" s="79">
        <v>1</v>
      </c>
    </row>
    <row r="906" spans="1:24" ht="45" customHeight="1" x14ac:dyDescent="0.5">
      <c r="A906" s="6">
        <v>6</v>
      </c>
      <c r="B906" s="149">
        <v>863</v>
      </c>
      <c r="C906" s="8" t="s">
        <v>1215</v>
      </c>
      <c r="D906" s="15" t="s">
        <v>1252</v>
      </c>
      <c r="E906" s="13" t="s">
        <v>1253</v>
      </c>
      <c r="F906" s="13" t="s">
        <v>1254</v>
      </c>
      <c r="G906" s="763"/>
      <c r="H906" s="160">
        <f t="shared" si="35"/>
        <v>781</v>
      </c>
      <c r="I906" s="197" t="s">
        <v>3631</v>
      </c>
      <c r="J906" s="198">
        <v>3</v>
      </c>
      <c r="K906" s="162" t="s">
        <v>1261</v>
      </c>
      <c r="L906" s="10" t="s">
        <v>1257</v>
      </c>
      <c r="W906" s="79">
        <v>1</v>
      </c>
    </row>
    <row r="907" spans="1:24" ht="45" customHeight="1" x14ac:dyDescent="0.5">
      <c r="A907" s="6">
        <v>7</v>
      </c>
      <c r="B907" s="149">
        <v>864</v>
      </c>
      <c r="C907" s="8" t="s">
        <v>1215</v>
      </c>
      <c r="D907" s="15" t="s">
        <v>1252</v>
      </c>
      <c r="E907" s="13" t="s">
        <v>1253</v>
      </c>
      <c r="F907" s="13" t="s">
        <v>1254</v>
      </c>
      <c r="G907" s="763"/>
      <c r="H907" s="160">
        <f t="shared" si="35"/>
        <v>782</v>
      </c>
      <c r="I907" s="197" t="s">
        <v>3632</v>
      </c>
      <c r="J907" s="198">
        <v>3</v>
      </c>
      <c r="K907" s="162" t="s">
        <v>1262</v>
      </c>
      <c r="L907" s="10" t="s">
        <v>1257</v>
      </c>
      <c r="W907" s="79">
        <v>1</v>
      </c>
    </row>
    <row r="908" spans="1:24" ht="45" customHeight="1" x14ac:dyDescent="0.5">
      <c r="A908" s="6">
        <v>8</v>
      </c>
      <c r="B908" s="149">
        <v>865</v>
      </c>
      <c r="C908" s="8" t="s">
        <v>1215</v>
      </c>
      <c r="D908" s="15" t="s">
        <v>1252</v>
      </c>
      <c r="E908" s="13" t="s">
        <v>1253</v>
      </c>
      <c r="F908" s="13" t="s">
        <v>1254</v>
      </c>
      <c r="G908" s="763"/>
      <c r="H908" s="160">
        <f t="shared" si="35"/>
        <v>783</v>
      </c>
      <c r="I908" s="197" t="s">
        <v>3633</v>
      </c>
      <c r="J908" s="198">
        <v>12</v>
      </c>
      <c r="K908" s="199" t="s">
        <v>1263</v>
      </c>
      <c r="L908" s="10" t="s">
        <v>1257</v>
      </c>
      <c r="W908" s="79">
        <v>1</v>
      </c>
    </row>
    <row r="909" spans="1:24" ht="45" customHeight="1" x14ac:dyDescent="0.5">
      <c r="A909" s="6">
        <v>9</v>
      </c>
      <c r="B909" s="149">
        <v>866</v>
      </c>
      <c r="C909" s="8" t="s">
        <v>1215</v>
      </c>
      <c r="D909" s="15" t="s">
        <v>1252</v>
      </c>
      <c r="E909" s="13" t="s">
        <v>1253</v>
      </c>
      <c r="F909" s="13" t="s">
        <v>1254</v>
      </c>
      <c r="G909" s="763"/>
      <c r="H909" s="160">
        <f t="shared" si="35"/>
        <v>784</v>
      </c>
      <c r="I909" s="197" t="s">
        <v>3634</v>
      </c>
      <c r="J909" s="198">
        <v>12</v>
      </c>
      <c r="K909" s="199" t="s">
        <v>1264</v>
      </c>
      <c r="L909" s="10" t="s">
        <v>1257</v>
      </c>
      <c r="W909" s="79">
        <v>1</v>
      </c>
    </row>
    <row r="910" spans="1:24" ht="45" customHeight="1" x14ac:dyDescent="0.5">
      <c r="A910" s="6">
        <v>10</v>
      </c>
      <c r="B910" s="149">
        <v>867</v>
      </c>
      <c r="C910" s="8" t="s">
        <v>1215</v>
      </c>
      <c r="D910" s="15" t="s">
        <v>1252</v>
      </c>
      <c r="E910" s="13" t="s">
        <v>1253</v>
      </c>
      <c r="F910" s="13" t="s">
        <v>1254</v>
      </c>
      <c r="G910" s="763"/>
      <c r="H910" s="160">
        <f t="shared" si="35"/>
        <v>785</v>
      </c>
      <c r="I910" s="197" t="s">
        <v>3635</v>
      </c>
      <c r="J910" s="198">
        <v>20</v>
      </c>
      <c r="K910" s="162" t="s">
        <v>1265</v>
      </c>
      <c r="L910" s="10" t="s">
        <v>1257</v>
      </c>
      <c r="W910" s="79">
        <v>1</v>
      </c>
    </row>
    <row r="911" spans="1:24" ht="45" customHeight="1" x14ac:dyDescent="0.5">
      <c r="A911" s="6">
        <v>11</v>
      </c>
      <c r="B911" s="149">
        <v>868</v>
      </c>
      <c r="C911" s="8" t="s">
        <v>1215</v>
      </c>
      <c r="D911" s="15" t="s">
        <v>1252</v>
      </c>
      <c r="E911" s="13" t="s">
        <v>1253</v>
      </c>
      <c r="F911" s="13" t="s">
        <v>1254</v>
      </c>
      <c r="G911" s="763"/>
      <c r="H911" s="160">
        <f t="shared" si="35"/>
        <v>786</v>
      </c>
      <c r="I911" s="197" t="s">
        <v>3636</v>
      </c>
      <c r="J911" s="198">
        <v>100</v>
      </c>
      <c r="K911" s="199" t="s">
        <v>1266</v>
      </c>
      <c r="L911" s="10" t="s">
        <v>1257</v>
      </c>
      <c r="W911" s="79">
        <v>1</v>
      </c>
    </row>
    <row r="912" spans="1:24" ht="45" customHeight="1" x14ac:dyDescent="0.5">
      <c r="A912" s="6">
        <v>12</v>
      </c>
      <c r="B912" s="149">
        <v>869</v>
      </c>
      <c r="C912" s="8" t="s">
        <v>1215</v>
      </c>
      <c r="D912" s="15" t="s">
        <v>1252</v>
      </c>
      <c r="E912" s="13" t="s">
        <v>1253</v>
      </c>
      <c r="F912" s="13" t="s">
        <v>1254</v>
      </c>
      <c r="G912" s="763"/>
      <c r="H912" s="160">
        <f t="shared" si="35"/>
        <v>787</v>
      </c>
      <c r="I912" s="197" t="s">
        <v>3637</v>
      </c>
      <c r="J912" s="198">
        <v>20</v>
      </c>
      <c r="K912" s="199" t="s">
        <v>1267</v>
      </c>
      <c r="L912" s="10" t="s">
        <v>1257</v>
      </c>
      <c r="W912" s="79">
        <v>1</v>
      </c>
    </row>
    <row r="913" spans="1:23" ht="45" customHeight="1" x14ac:dyDescent="0.5">
      <c r="A913" s="6">
        <v>13</v>
      </c>
      <c r="B913" s="149">
        <v>870</v>
      </c>
      <c r="C913" s="8" t="s">
        <v>1215</v>
      </c>
      <c r="D913" s="15" t="s">
        <v>1252</v>
      </c>
      <c r="E913" s="13" t="s">
        <v>1253</v>
      </c>
      <c r="F913" s="13" t="s">
        <v>1254</v>
      </c>
      <c r="G913" s="763"/>
      <c r="H913" s="160">
        <f t="shared" si="35"/>
        <v>788</v>
      </c>
      <c r="I913" s="197" t="s">
        <v>3638</v>
      </c>
      <c r="J913" s="198">
        <v>20</v>
      </c>
      <c r="K913" s="162" t="s">
        <v>1268</v>
      </c>
      <c r="L913" s="10" t="s">
        <v>1257</v>
      </c>
      <c r="W913" s="79">
        <v>1</v>
      </c>
    </row>
    <row r="914" spans="1:23" ht="45" customHeight="1" x14ac:dyDescent="0.5">
      <c r="A914" s="6">
        <v>14</v>
      </c>
      <c r="B914" s="149">
        <v>871</v>
      </c>
      <c r="C914" s="8" t="s">
        <v>1215</v>
      </c>
      <c r="D914" s="15" t="s">
        <v>1252</v>
      </c>
      <c r="E914" s="13" t="s">
        <v>1253</v>
      </c>
      <c r="F914" s="13" t="s">
        <v>1254</v>
      </c>
      <c r="G914" s="763"/>
      <c r="H914" s="160">
        <f t="shared" si="35"/>
        <v>789</v>
      </c>
      <c r="I914" s="197" t="s">
        <v>3639</v>
      </c>
      <c r="J914" s="198">
        <v>1</v>
      </c>
      <c r="K914" s="199" t="s">
        <v>1269</v>
      </c>
      <c r="L914" s="10" t="s">
        <v>1257</v>
      </c>
      <c r="W914" s="79">
        <v>1</v>
      </c>
    </row>
    <row r="915" spans="1:23" ht="45" customHeight="1" x14ac:dyDescent="0.5">
      <c r="A915" s="6">
        <v>15</v>
      </c>
      <c r="B915" s="149">
        <v>872</v>
      </c>
      <c r="C915" s="8" t="s">
        <v>1215</v>
      </c>
      <c r="D915" s="15" t="s">
        <v>1252</v>
      </c>
      <c r="E915" s="13" t="s">
        <v>1253</v>
      </c>
      <c r="F915" s="13" t="s">
        <v>1254</v>
      </c>
      <c r="G915" s="763"/>
      <c r="H915" s="160">
        <f t="shared" si="35"/>
        <v>790</v>
      </c>
      <c r="I915" s="197" t="s">
        <v>3640</v>
      </c>
      <c r="J915" s="198">
        <v>1</v>
      </c>
      <c r="K915" s="199" t="s">
        <v>1270</v>
      </c>
      <c r="L915" s="10" t="s">
        <v>1257</v>
      </c>
      <c r="W915" s="79">
        <v>1</v>
      </c>
    </row>
    <row r="916" spans="1:23" ht="45" customHeight="1" x14ac:dyDescent="0.5">
      <c r="A916" s="6">
        <v>16</v>
      </c>
      <c r="B916" s="149">
        <v>873</v>
      </c>
      <c r="C916" s="8" t="s">
        <v>1215</v>
      </c>
      <c r="D916" s="15" t="s">
        <v>1252</v>
      </c>
      <c r="E916" s="13" t="s">
        <v>1253</v>
      </c>
      <c r="F916" s="13" t="s">
        <v>1254</v>
      </c>
      <c r="G916" s="763"/>
      <c r="H916" s="160">
        <f t="shared" si="35"/>
        <v>791</v>
      </c>
      <c r="I916" s="197" t="s">
        <v>3641</v>
      </c>
      <c r="J916" s="198">
        <v>1</v>
      </c>
      <c r="K916" s="162" t="s">
        <v>1271</v>
      </c>
      <c r="L916" s="10" t="s">
        <v>1257</v>
      </c>
      <c r="W916" s="79">
        <v>1</v>
      </c>
    </row>
    <row r="917" spans="1:23" ht="45" customHeight="1" x14ac:dyDescent="0.5">
      <c r="A917" s="6">
        <v>17</v>
      </c>
      <c r="B917" s="149">
        <v>874</v>
      </c>
      <c r="C917" s="8" t="s">
        <v>1215</v>
      </c>
      <c r="D917" s="15" t="s">
        <v>1252</v>
      </c>
      <c r="E917" s="13" t="s">
        <v>1253</v>
      </c>
      <c r="F917" s="13" t="s">
        <v>1254</v>
      </c>
      <c r="G917" s="763"/>
      <c r="H917" s="160">
        <f t="shared" si="35"/>
        <v>792</v>
      </c>
      <c r="I917" s="197" t="s">
        <v>3642</v>
      </c>
      <c r="J917" s="198">
        <v>1</v>
      </c>
      <c r="K917" s="162" t="s">
        <v>1272</v>
      </c>
      <c r="L917" s="10" t="s">
        <v>1257</v>
      </c>
      <c r="W917" s="79">
        <v>1</v>
      </c>
    </row>
    <row r="918" spans="1:23" ht="45" customHeight="1" x14ac:dyDescent="0.5">
      <c r="A918" s="6">
        <v>18</v>
      </c>
      <c r="B918" s="149">
        <v>875</v>
      </c>
      <c r="C918" s="8" t="s">
        <v>1215</v>
      </c>
      <c r="D918" s="15" t="s">
        <v>1252</v>
      </c>
      <c r="E918" s="13" t="s">
        <v>1253</v>
      </c>
      <c r="F918" s="13" t="s">
        <v>1254</v>
      </c>
      <c r="G918" s="763"/>
      <c r="H918" s="160">
        <f t="shared" si="35"/>
        <v>793</v>
      </c>
      <c r="I918" s="197" t="s">
        <v>3643</v>
      </c>
      <c r="J918" s="198">
        <v>1</v>
      </c>
      <c r="K918" s="162" t="s">
        <v>1273</v>
      </c>
      <c r="L918" s="10" t="s">
        <v>1257</v>
      </c>
      <c r="W918" s="79">
        <v>1</v>
      </c>
    </row>
    <row r="919" spans="1:23" ht="45" customHeight="1" x14ac:dyDescent="0.5">
      <c r="A919" s="6">
        <v>19</v>
      </c>
      <c r="B919" s="149">
        <v>876</v>
      </c>
      <c r="C919" s="8" t="s">
        <v>1215</v>
      </c>
      <c r="D919" s="15" t="s">
        <v>1252</v>
      </c>
      <c r="E919" s="13" t="s">
        <v>1253</v>
      </c>
      <c r="F919" s="13" t="s">
        <v>1254</v>
      </c>
      <c r="G919" s="763"/>
      <c r="H919" s="160">
        <f t="shared" si="35"/>
        <v>794</v>
      </c>
      <c r="I919" s="197" t="s">
        <v>3644</v>
      </c>
      <c r="J919" s="198">
        <v>1</v>
      </c>
      <c r="K919" s="162" t="s">
        <v>1274</v>
      </c>
      <c r="L919" s="10" t="s">
        <v>1257</v>
      </c>
      <c r="W919" s="79">
        <v>1</v>
      </c>
    </row>
    <row r="920" spans="1:23" ht="45" customHeight="1" x14ac:dyDescent="0.5">
      <c r="B920" s="149"/>
      <c r="C920" s="8" t="s">
        <v>1215</v>
      </c>
      <c r="D920" s="15" t="s">
        <v>1252</v>
      </c>
      <c r="E920" s="13" t="s">
        <v>1253</v>
      </c>
      <c r="F920" s="13" t="s">
        <v>1254</v>
      </c>
      <c r="G920" s="764"/>
      <c r="H920" s="160">
        <f t="shared" si="35"/>
        <v>795</v>
      </c>
      <c r="I920" s="197" t="s">
        <v>3645</v>
      </c>
      <c r="J920" s="198">
        <v>1</v>
      </c>
      <c r="K920" s="162" t="s">
        <v>1275</v>
      </c>
      <c r="L920" s="10" t="s">
        <v>1257</v>
      </c>
      <c r="W920" s="79">
        <v>1</v>
      </c>
    </row>
    <row r="921" spans="1:23" ht="45" customHeight="1" x14ac:dyDescent="0.5">
      <c r="A921" s="6">
        <v>20</v>
      </c>
      <c r="B921" s="149">
        <v>877</v>
      </c>
      <c r="C921" s="8" t="s">
        <v>1215</v>
      </c>
      <c r="D921" s="15" t="s">
        <v>1252</v>
      </c>
      <c r="E921" s="13" t="s">
        <v>1253</v>
      </c>
      <c r="F921" s="8" t="s">
        <v>1276</v>
      </c>
      <c r="G921" s="759" t="s">
        <v>3646</v>
      </c>
      <c r="H921" s="76">
        <f t="shared" si="35"/>
        <v>796</v>
      </c>
      <c r="I921" s="197" t="s">
        <v>3647</v>
      </c>
      <c r="J921" s="189">
        <v>34</v>
      </c>
      <c r="K921" s="163" t="s">
        <v>1277</v>
      </c>
      <c r="L921" s="10" t="s">
        <v>1257</v>
      </c>
      <c r="W921" s="79">
        <v>1</v>
      </c>
    </row>
    <row r="922" spans="1:23" ht="45" customHeight="1" x14ac:dyDescent="0.5">
      <c r="A922" s="6">
        <v>21</v>
      </c>
      <c r="B922" s="149">
        <v>878</v>
      </c>
      <c r="C922" s="8" t="s">
        <v>1215</v>
      </c>
      <c r="D922" s="15" t="s">
        <v>1252</v>
      </c>
      <c r="E922" s="13" t="s">
        <v>1253</v>
      </c>
      <c r="F922" s="8" t="s">
        <v>1276</v>
      </c>
      <c r="G922" s="760"/>
      <c r="H922" s="76">
        <f t="shared" si="35"/>
        <v>797</v>
      </c>
      <c r="I922" s="197" t="s">
        <v>3648</v>
      </c>
      <c r="J922" s="189">
        <v>400</v>
      </c>
      <c r="K922" s="163" t="s">
        <v>3649</v>
      </c>
      <c r="L922" s="10" t="s">
        <v>1257</v>
      </c>
      <c r="W922" s="79">
        <v>1</v>
      </c>
    </row>
    <row r="923" spans="1:23" ht="45" customHeight="1" x14ac:dyDescent="0.5">
      <c r="A923" s="6">
        <v>22</v>
      </c>
      <c r="B923" s="149">
        <v>879</v>
      </c>
      <c r="C923" s="8" t="s">
        <v>1215</v>
      </c>
      <c r="D923" s="15" t="s">
        <v>1252</v>
      </c>
      <c r="E923" s="13" t="s">
        <v>1253</v>
      </c>
      <c r="F923" s="8" t="s">
        <v>1276</v>
      </c>
      <c r="G923" s="760"/>
      <c r="H923" s="76">
        <f t="shared" si="35"/>
        <v>798</v>
      </c>
      <c r="I923" s="197" t="s">
        <v>3650</v>
      </c>
      <c r="J923" s="189">
        <v>3</v>
      </c>
      <c r="K923" s="200" t="s">
        <v>1278</v>
      </c>
      <c r="L923" s="10" t="s">
        <v>1257</v>
      </c>
      <c r="W923" s="79">
        <v>1</v>
      </c>
    </row>
    <row r="924" spans="1:23" ht="45" customHeight="1" x14ac:dyDescent="0.5">
      <c r="A924" s="6">
        <v>23</v>
      </c>
      <c r="B924" s="149">
        <v>880</v>
      </c>
      <c r="C924" s="8" t="s">
        <v>1215</v>
      </c>
      <c r="D924" s="15" t="s">
        <v>1252</v>
      </c>
      <c r="E924" s="13" t="s">
        <v>1253</v>
      </c>
      <c r="F924" s="8" t="s">
        <v>1276</v>
      </c>
      <c r="G924" s="760"/>
      <c r="H924" s="76">
        <f t="shared" si="35"/>
        <v>799</v>
      </c>
      <c r="I924" s="197" t="s">
        <v>3651</v>
      </c>
      <c r="J924" s="189">
        <v>1</v>
      </c>
      <c r="K924" s="163" t="s">
        <v>1279</v>
      </c>
      <c r="L924" s="10" t="s">
        <v>1257</v>
      </c>
      <c r="W924" s="79">
        <v>1</v>
      </c>
    </row>
    <row r="925" spans="1:23" ht="45" customHeight="1" x14ac:dyDescent="0.5">
      <c r="A925" s="6">
        <v>24</v>
      </c>
      <c r="B925" s="149">
        <v>881</v>
      </c>
      <c r="C925" s="8" t="s">
        <v>1215</v>
      </c>
      <c r="D925" s="15" t="s">
        <v>1252</v>
      </c>
      <c r="E925" s="13" t="s">
        <v>1253</v>
      </c>
      <c r="F925" s="8" t="s">
        <v>1276</v>
      </c>
      <c r="G925" s="760"/>
      <c r="H925" s="76">
        <f t="shared" si="35"/>
        <v>800</v>
      </c>
      <c r="I925" s="197" t="s">
        <v>3652</v>
      </c>
      <c r="J925" s="189">
        <v>1</v>
      </c>
      <c r="K925" s="163" t="s">
        <v>3653</v>
      </c>
      <c r="L925" s="10" t="s">
        <v>1257</v>
      </c>
      <c r="W925" s="79">
        <v>1</v>
      </c>
    </row>
    <row r="926" spans="1:23" ht="45" customHeight="1" x14ac:dyDescent="0.5">
      <c r="A926" s="6">
        <v>25</v>
      </c>
      <c r="B926" s="149">
        <v>882</v>
      </c>
      <c r="C926" s="8" t="s">
        <v>1215</v>
      </c>
      <c r="D926" s="15" t="s">
        <v>1252</v>
      </c>
      <c r="E926" s="13" t="s">
        <v>1253</v>
      </c>
      <c r="F926" s="8" t="s">
        <v>1276</v>
      </c>
      <c r="G926" s="760"/>
      <c r="H926" s="76">
        <f t="shared" si="35"/>
        <v>801</v>
      </c>
      <c r="I926" s="197" t="s">
        <v>3654</v>
      </c>
      <c r="J926" s="189">
        <v>1</v>
      </c>
      <c r="K926" s="163" t="s">
        <v>1280</v>
      </c>
      <c r="L926" s="10" t="s">
        <v>1257</v>
      </c>
      <c r="W926" s="79">
        <v>1</v>
      </c>
    </row>
    <row r="927" spans="1:23" ht="45" customHeight="1" x14ac:dyDescent="0.5">
      <c r="A927" s="6">
        <v>26</v>
      </c>
      <c r="B927" s="149">
        <v>883</v>
      </c>
      <c r="C927" s="8" t="s">
        <v>1215</v>
      </c>
      <c r="D927" s="15" t="s">
        <v>1252</v>
      </c>
      <c r="E927" s="13" t="s">
        <v>1253</v>
      </c>
      <c r="F927" s="8" t="s">
        <v>1276</v>
      </c>
      <c r="G927" s="760"/>
      <c r="H927" s="76">
        <f t="shared" si="35"/>
        <v>802</v>
      </c>
      <c r="I927" s="197" t="s">
        <v>3655</v>
      </c>
      <c r="J927" s="189">
        <v>1</v>
      </c>
      <c r="K927" s="163" t="s">
        <v>1281</v>
      </c>
      <c r="L927" s="10" t="s">
        <v>1257</v>
      </c>
      <c r="W927" s="79">
        <v>1</v>
      </c>
    </row>
    <row r="928" spans="1:23" ht="45" customHeight="1" x14ac:dyDescent="0.5">
      <c r="A928" s="6">
        <v>27</v>
      </c>
      <c r="B928" s="149">
        <v>884</v>
      </c>
      <c r="C928" s="8" t="s">
        <v>1215</v>
      </c>
      <c r="D928" s="15" t="s">
        <v>1252</v>
      </c>
      <c r="E928" s="13" t="s">
        <v>1253</v>
      </c>
      <c r="F928" s="8" t="s">
        <v>1276</v>
      </c>
      <c r="G928" s="761"/>
      <c r="H928" s="76">
        <f t="shared" si="35"/>
        <v>803</v>
      </c>
      <c r="I928" s="197" t="s">
        <v>3656</v>
      </c>
      <c r="J928" s="189">
        <v>800</v>
      </c>
      <c r="K928" s="163" t="s">
        <v>3657</v>
      </c>
      <c r="L928" s="10" t="s">
        <v>1257</v>
      </c>
      <c r="W928" s="79">
        <v>1</v>
      </c>
    </row>
    <row r="929" spans="1:23" ht="45" customHeight="1" x14ac:dyDescent="0.5">
      <c r="A929" s="6">
        <v>28</v>
      </c>
      <c r="B929" s="149">
        <v>885</v>
      </c>
      <c r="C929" s="8" t="s">
        <v>1215</v>
      </c>
      <c r="D929" s="15" t="s">
        <v>1252</v>
      </c>
      <c r="E929" s="13" t="s">
        <v>1253</v>
      </c>
      <c r="F929" s="13" t="s">
        <v>1282</v>
      </c>
      <c r="G929" s="762" t="s">
        <v>3658</v>
      </c>
      <c r="H929" s="160">
        <f t="shared" si="35"/>
        <v>804</v>
      </c>
      <c r="I929" s="197" t="s">
        <v>3659</v>
      </c>
      <c r="J929" s="198">
        <v>1</v>
      </c>
      <c r="K929" s="199" t="s">
        <v>1284</v>
      </c>
      <c r="L929" s="10" t="s">
        <v>1257</v>
      </c>
      <c r="W929" s="79">
        <v>1</v>
      </c>
    </row>
    <row r="930" spans="1:23" ht="45" customHeight="1" x14ac:dyDescent="0.5">
      <c r="A930" s="6">
        <v>29</v>
      </c>
      <c r="B930" s="149">
        <v>886</v>
      </c>
      <c r="C930" s="8" t="s">
        <v>1215</v>
      </c>
      <c r="D930" s="15" t="s">
        <v>1252</v>
      </c>
      <c r="E930" s="13" t="s">
        <v>1253</v>
      </c>
      <c r="F930" s="13" t="s">
        <v>1282</v>
      </c>
      <c r="G930" s="763"/>
      <c r="H930" s="160">
        <f t="shared" si="35"/>
        <v>805</v>
      </c>
      <c r="I930" s="197" t="s">
        <v>3660</v>
      </c>
      <c r="J930" s="198">
        <v>1</v>
      </c>
      <c r="K930" s="162" t="s">
        <v>1285</v>
      </c>
      <c r="L930" s="10" t="s">
        <v>1257</v>
      </c>
      <c r="W930" s="79">
        <v>1</v>
      </c>
    </row>
    <row r="931" spans="1:23" ht="45" customHeight="1" x14ac:dyDescent="0.5">
      <c r="A931" s="6">
        <v>30</v>
      </c>
      <c r="B931" s="149">
        <v>887</v>
      </c>
      <c r="C931" s="8" t="s">
        <v>1215</v>
      </c>
      <c r="D931" s="15" t="s">
        <v>1252</v>
      </c>
      <c r="E931" s="13" t="s">
        <v>1253</v>
      </c>
      <c r="F931" s="13" t="s">
        <v>1282</v>
      </c>
      <c r="G931" s="763"/>
      <c r="H931" s="160">
        <f t="shared" si="35"/>
        <v>806</v>
      </c>
      <c r="I931" s="197" t="s">
        <v>3661</v>
      </c>
      <c r="J931" s="198">
        <v>200</v>
      </c>
      <c r="K931" s="162" t="s">
        <v>3662</v>
      </c>
      <c r="L931" s="10" t="s">
        <v>1257</v>
      </c>
      <c r="W931" s="79">
        <v>1</v>
      </c>
    </row>
    <row r="932" spans="1:23" ht="45" customHeight="1" x14ac:dyDescent="0.5">
      <c r="A932" s="6">
        <v>31</v>
      </c>
      <c r="B932" s="149">
        <v>888</v>
      </c>
      <c r="C932" s="8" t="s">
        <v>1215</v>
      </c>
      <c r="D932" s="15" t="s">
        <v>1252</v>
      </c>
      <c r="E932" s="13" t="s">
        <v>1253</v>
      </c>
      <c r="F932" s="13" t="s">
        <v>1282</v>
      </c>
      <c r="G932" s="763"/>
      <c r="H932" s="160">
        <f t="shared" si="35"/>
        <v>807</v>
      </c>
      <c r="I932" s="197" t="s">
        <v>3663</v>
      </c>
      <c r="J932" s="198">
        <v>1</v>
      </c>
      <c r="K932" s="162" t="s">
        <v>1286</v>
      </c>
      <c r="L932" s="10" t="s">
        <v>1257</v>
      </c>
      <c r="W932" s="79">
        <v>1</v>
      </c>
    </row>
    <row r="933" spans="1:23" ht="45" customHeight="1" x14ac:dyDescent="0.5">
      <c r="A933" s="6">
        <v>32</v>
      </c>
      <c r="B933" s="149">
        <v>889</v>
      </c>
      <c r="C933" s="8" t="s">
        <v>1215</v>
      </c>
      <c r="D933" s="15" t="s">
        <v>1252</v>
      </c>
      <c r="E933" s="13" t="s">
        <v>1253</v>
      </c>
      <c r="F933" s="13" t="s">
        <v>1282</v>
      </c>
      <c r="G933" s="763"/>
      <c r="H933" s="160">
        <f t="shared" si="35"/>
        <v>808</v>
      </c>
      <c r="I933" s="197" t="s">
        <v>3664</v>
      </c>
      <c r="J933" s="198">
        <v>1</v>
      </c>
      <c r="K933" s="162" t="s">
        <v>1287</v>
      </c>
      <c r="L933" s="10" t="s">
        <v>1257</v>
      </c>
      <c r="W933" s="79">
        <v>1</v>
      </c>
    </row>
    <row r="934" spans="1:23" ht="45" customHeight="1" x14ac:dyDescent="0.5">
      <c r="A934" s="6">
        <v>33</v>
      </c>
      <c r="B934" s="149">
        <v>890</v>
      </c>
      <c r="C934" s="8" t="s">
        <v>1215</v>
      </c>
      <c r="D934" s="15" t="s">
        <v>1252</v>
      </c>
      <c r="E934" s="13" t="s">
        <v>1253</v>
      </c>
      <c r="F934" s="13" t="s">
        <v>1282</v>
      </c>
      <c r="G934" s="763"/>
      <c r="H934" s="160">
        <f t="shared" si="35"/>
        <v>809</v>
      </c>
      <c r="I934" s="197" t="s">
        <v>3665</v>
      </c>
      <c r="J934" s="198">
        <v>1</v>
      </c>
      <c r="K934" s="162" t="s">
        <v>3666</v>
      </c>
      <c r="L934" s="10" t="s">
        <v>1257</v>
      </c>
      <c r="W934" s="79">
        <v>1</v>
      </c>
    </row>
    <row r="935" spans="1:23" ht="45" customHeight="1" x14ac:dyDescent="0.5">
      <c r="A935" s="6">
        <v>34</v>
      </c>
      <c r="B935" s="149">
        <v>891</v>
      </c>
      <c r="C935" s="8" t="s">
        <v>1215</v>
      </c>
      <c r="D935" s="15" t="s">
        <v>1252</v>
      </c>
      <c r="E935" s="13" t="s">
        <v>1253</v>
      </c>
      <c r="F935" s="13" t="s">
        <v>1282</v>
      </c>
      <c r="G935" s="763"/>
      <c r="H935" s="160">
        <f t="shared" si="35"/>
        <v>810</v>
      </c>
      <c r="I935" s="197" t="s">
        <v>3667</v>
      </c>
      <c r="J935" s="198">
        <v>1</v>
      </c>
      <c r="K935" s="162" t="s">
        <v>1288</v>
      </c>
      <c r="L935" s="10" t="s">
        <v>1257</v>
      </c>
      <c r="W935" s="79">
        <v>1</v>
      </c>
    </row>
    <row r="936" spans="1:23" ht="45" customHeight="1" x14ac:dyDescent="0.5">
      <c r="A936" s="6">
        <v>35</v>
      </c>
      <c r="B936" s="149">
        <v>892</v>
      </c>
      <c r="C936" s="8" t="s">
        <v>1215</v>
      </c>
      <c r="D936" s="15" t="s">
        <v>1252</v>
      </c>
      <c r="E936" s="13" t="s">
        <v>1253</v>
      </c>
      <c r="F936" s="13" t="s">
        <v>1282</v>
      </c>
      <c r="G936" s="763"/>
      <c r="H936" s="160">
        <f t="shared" si="35"/>
        <v>811</v>
      </c>
      <c r="I936" s="197" t="s">
        <v>3668</v>
      </c>
      <c r="J936" s="198">
        <v>1</v>
      </c>
      <c r="K936" s="162" t="s">
        <v>1289</v>
      </c>
      <c r="L936" s="10" t="s">
        <v>1257</v>
      </c>
      <c r="W936" s="79">
        <v>1</v>
      </c>
    </row>
    <row r="937" spans="1:23" ht="45" customHeight="1" x14ac:dyDescent="0.5">
      <c r="A937" s="6">
        <v>36</v>
      </c>
      <c r="B937" s="149">
        <v>893</v>
      </c>
      <c r="C937" s="8" t="s">
        <v>1215</v>
      </c>
      <c r="D937" s="15" t="s">
        <v>1252</v>
      </c>
      <c r="E937" s="13" t="s">
        <v>1253</v>
      </c>
      <c r="F937" s="13" t="s">
        <v>1282</v>
      </c>
      <c r="G937" s="763"/>
      <c r="H937" s="160">
        <f t="shared" si="35"/>
        <v>812</v>
      </c>
      <c r="I937" s="197" t="s">
        <v>3669</v>
      </c>
      <c r="J937" s="198">
        <v>1</v>
      </c>
      <c r="K937" s="162" t="s">
        <v>3670</v>
      </c>
      <c r="L937" s="10" t="s">
        <v>1257</v>
      </c>
      <c r="W937" s="79">
        <v>1</v>
      </c>
    </row>
    <row r="938" spans="1:23" ht="45" customHeight="1" x14ac:dyDescent="0.5">
      <c r="A938" s="6">
        <v>37</v>
      </c>
      <c r="B938" s="149">
        <v>894</v>
      </c>
      <c r="C938" s="8" t="s">
        <v>1215</v>
      </c>
      <c r="D938" s="15" t="s">
        <v>1252</v>
      </c>
      <c r="E938" s="13" t="s">
        <v>1253</v>
      </c>
      <c r="F938" s="13" t="s">
        <v>1282</v>
      </c>
      <c r="G938" s="764"/>
      <c r="H938" s="160">
        <f t="shared" si="35"/>
        <v>813</v>
      </c>
      <c r="I938" s="197" t="s">
        <v>3671</v>
      </c>
      <c r="J938" s="198">
        <v>1</v>
      </c>
      <c r="K938" s="162" t="s">
        <v>3672</v>
      </c>
      <c r="L938" s="10" t="s">
        <v>1257</v>
      </c>
      <c r="W938" s="79">
        <v>1</v>
      </c>
    </row>
    <row r="939" spans="1:23" ht="45" customHeight="1" x14ac:dyDescent="0.5">
      <c r="A939" s="6">
        <v>38</v>
      </c>
      <c r="B939" s="149">
        <v>895</v>
      </c>
      <c r="C939" s="8" t="s">
        <v>1215</v>
      </c>
      <c r="D939" s="15" t="s">
        <v>1252</v>
      </c>
      <c r="E939" s="13" t="s">
        <v>1253</v>
      </c>
      <c r="F939" s="8" t="s">
        <v>1290</v>
      </c>
      <c r="G939" s="759" t="s">
        <v>3673</v>
      </c>
      <c r="H939" s="76">
        <f t="shared" si="35"/>
        <v>814</v>
      </c>
      <c r="I939" s="197" t="s">
        <v>3674</v>
      </c>
      <c r="J939" s="189">
        <v>1</v>
      </c>
      <c r="K939" s="163" t="s">
        <v>3675</v>
      </c>
      <c r="L939" s="10" t="s">
        <v>1257</v>
      </c>
      <c r="W939" s="79">
        <v>1</v>
      </c>
    </row>
    <row r="940" spans="1:23" ht="45" customHeight="1" x14ac:dyDescent="0.5">
      <c r="A940" s="6">
        <v>39</v>
      </c>
      <c r="B940" s="149">
        <v>896</v>
      </c>
      <c r="C940" s="8" t="s">
        <v>1215</v>
      </c>
      <c r="D940" s="15" t="s">
        <v>1252</v>
      </c>
      <c r="E940" s="13" t="s">
        <v>1253</v>
      </c>
      <c r="F940" s="8" t="s">
        <v>1290</v>
      </c>
      <c r="G940" s="760"/>
      <c r="H940" s="76">
        <f t="shared" si="35"/>
        <v>815</v>
      </c>
      <c r="I940" s="197" t="s">
        <v>3676</v>
      </c>
      <c r="J940" s="189">
        <v>50</v>
      </c>
      <c r="K940" s="163" t="s">
        <v>1292</v>
      </c>
      <c r="L940" s="10" t="s">
        <v>1257</v>
      </c>
      <c r="W940" s="79">
        <v>1</v>
      </c>
    </row>
    <row r="941" spans="1:23" ht="45" customHeight="1" x14ac:dyDescent="0.5">
      <c r="A941" s="6">
        <v>40</v>
      </c>
      <c r="B941" s="149">
        <v>897</v>
      </c>
      <c r="C941" s="8" t="s">
        <v>1215</v>
      </c>
      <c r="D941" s="15" t="s">
        <v>1252</v>
      </c>
      <c r="E941" s="13" t="s">
        <v>1253</v>
      </c>
      <c r="F941" s="8" t="s">
        <v>1290</v>
      </c>
      <c r="G941" s="760"/>
      <c r="H941" s="76">
        <f t="shared" si="35"/>
        <v>816</v>
      </c>
      <c r="I941" s="197" t="s">
        <v>3677</v>
      </c>
      <c r="J941" s="189">
        <v>1</v>
      </c>
      <c r="K941" s="163" t="s">
        <v>3678</v>
      </c>
      <c r="L941" s="10" t="s">
        <v>1257</v>
      </c>
      <c r="W941" s="79">
        <v>1</v>
      </c>
    </row>
    <row r="942" spans="1:23" ht="45" customHeight="1" x14ac:dyDescent="0.5">
      <c r="A942" s="6">
        <v>41</v>
      </c>
      <c r="B942" s="149">
        <v>898</v>
      </c>
      <c r="C942" s="8" t="s">
        <v>1215</v>
      </c>
      <c r="D942" s="15" t="s">
        <v>1252</v>
      </c>
      <c r="E942" s="13" t="s">
        <v>1253</v>
      </c>
      <c r="F942" s="8" t="s">
        <v>1290</v>
      </c>
      <c r="G942" s="760"/>
      <c r="H942" s="76">
        <f t="shared" si="35"/>
        <v>817</v>
      </c>
      <c r="I942" s="197" t="s">
        <v>3679</v>
      </c>
      <c r="J942" s="189">
        <v>1</v>
      </c>
      <c r="K942" s="163" t="s">
        <v>1293</v>
      </c>
      <c r="L942" s="10" t="s">
        <v>1257</v>
      </c>
      <c r="W942" s="79">
        <v>1</v>
      </c>
    </row>
    <row r="943" spans="1:23" ht="45" customHeight="1" x14ac:dyDescent="0.5">
      <c r="A943" s="6">
        <v>42</v>
      </c>
      <c r="B943" s="149">
        <v>899</v>
      </c>
      <c r="C943" s="8" t="s">
        <v>1215</v>
      </c>
      <c r="D943" s="15" t="s">
        <v>1252</v>
      </c>
      <c r="E943" s="13" t="s">
        <v>1253</v>
      </c>
      <c r="F943" s="8" t="s">
        <v>1290</v>
      </c>
      <c r="G943" s="761"/>
      <c r="H943" s="76">
        <f t="shared" si="35"/>
        <v>818</v>
      </c>
      <c r="I943" s="197" t="s">
        <v>3680</v>
      </c>
      <c r="J943" s="189">
        <v>1</v>
      </c>
      <c r="K943" s="163" t="s">
        <v>1294</v>
      </c>
      <c r="L943" s="10" t="s">
        <v>1257</v>
      </c>
      <c r="W943" s="79">
        <v>1</v>
      </c>
    </row>
    <row r="944" spans="1:23" ht="45" customHeight="1" x14ac:dyDescent="0.5">
      <c r="A944" s="6">
        <v>43</v>
      </c>
      <c r="B944" s="149">
        <v>900</v>
      </c>
      <c r="C944" s="8" t="s">
        <v>1215</v>
      </c>
      <c r="D944" s="15" t="s">
        <v>1252</v>
      </c>
      <c r="E944" s="13" t="s">
        <v>1253</v>
      </c>
      <c r="F944" s="13" t="s">
        <v>1295</v>
      </c>
      <c r="G944" s="762" t="s">
        <v>1296</v>
      </c>
      <c r="H944" s="160">
        <f t="shared" si="35"/>
        <v>819</v>
      </c>
      <c r="I944" s="197" t="s">
        <v>3681</v>
      </c>
      <c r="J944" s="198">
        <v>1</v>
      </c>
      <c r="K944" s="162" t="s">
        <v>1297</v>
      </c>
      <c r="L944" s="10" t="s">
        <v>1257</v>
      </c>
      <c r="W944" s="79">
        <v>1</v>
      </c>
    </row>
    <row r="945" spans="1:24" ht="45" customHeight="1" x14ac:dyDescent="0.5">
      <c r="A945" s="6">
        <v>44</v>
      </c>
      <c r="B945" s="149">
        <v>901</v>
      </c>
      <c r="C945" s="8" t="s">
        <v>1215</v>
      </c>
      <c r="D945" s="15" t="s">
        <v>1252</v>
      </c>
      <c r="E945" s="13" t="s">
        <v>1253</v>
      </c>
      <c r="F945" s="13" t="s">
        <v>1295</v>
      </c>
      <c r="G945" s="763"/>
      <c r="H945" s="160">
        <f t="shared" si="35"/>
        <v>820</v>
      </c>
      <c r="I945" s="197" t="s">
        <v>3682</v>
      </c>
      <c r="J945" s="198">
        <v>1</v>
      </c>
      <c r="K945" s="162" t="s">
        <v>1298</v>
      </c>
      <c r="L945" s="10" t="s">
        <v>1257</v>
      </c>
      <c r="W945" s="79">
        <v>1</v>
      </c>
    </row>
    <row r="946" spans="1:24" ht="45" customHeight="1" x14ac:dyDescent="0.5">
      <c r="A946" s="6">
        <v>45</v>
      </c>
      <c r="B946" s="149">
        <v>902</v>
      </c>
      <c r="C946" s="8" t="s">
        <v>1215</v>
      </c>
      <c r="D946" s="15" t="s">
        <v>1252</v>
      </c>
      <c r="E946" s="13" t="s">
        <v>1253</v>
      </c>
      <c r="F946" s="13" t="s">
        <v>1295</v>
      </c>
      <c r="G946" s="763"/>
      <c r="H946" s="160">
        <f t="shared" si="35"/>
        <v>821</v>
      </c>
      <c r="I946" s="197" t="s">
        <v>3683</v>
      </c>
      <c r="J946" s="198">
        <v>20</v>
      </c>
      <c r="K946" s="162" t="s">
        <v>1299</v>
      </c>
      <c r="L946" s="10" t="s">
        <v>1257</v>
      </c>
      <c r="W946" s="79">
        <v>1</v>
      </c>
    </row>
    <row r="947" spans="1:24" ht="45" customHeight="1" x14ac:dyDescent="0.5">
      <c r="A947" s="6">
        <v>46</v>
      </c>
      <c r="B947" s="149">
        <v>903</v>
      </c>
      <c r="C947" s="8" t="s">
        <v>1215</v>
      </c>
      <c r="D947" s="15" t="s">
        <v>1252</v>
      </c>
      <c r="E947" s="13" t="s">
        <v>1253</v>
      </c>
      <c r="F947" s="13" t="s">
        <v>1295</v>
      </c>
      <c r="G947" s="763"/>
      <c r="H947" s="160">
        <f t="shared" si="35"/>
        <v>822</v>
      </c>
      <c r="I947" s="197" t="s">
        <v>3684</v>
      </c>
      <c r="J947" s="201">
        <v>1</v>
      </c>
      <c r="K947" s="162" t="s">
        <v>3685</v>
      </c>
      <c r="L947" s="10" t="s">
        <v>1257</v>
      </c>
      <c r="W947" s="79">
        <v>1</v>
      </c>
    </row>
    <row r="948" spans="1:24" ht="45" customHeight="1" x14ac:dyDescent="0.5">
      <c r="A948" s="6">
        <v>47</v>
      </c>
      <c r="B948" s="149">
        <v>904</v>
      </c>
      <c r="C948" s="8" t="s">
        <v>1215</v>
      </c>
      <c r="D948" s="15" t="s">
        <v>1252</v>
      </c>
      <c r="E948" s="13" t="s">
        <v>1253</v>
      </c>
      <c r="F948" s="13" t="s">
        <v>1295</v>
      </c>
      <c r="G948" s="763"/>
      <c r="H948" s="160">
        <f t="shared" si="35"/>
        <v>823</v>
      </c>
      <c r="I948" s="197" t="s">
        <v>3686</v>
      </c>
      <c r="J948" s="198">
        <v>200</v>
      </c>
      <c r="K948" s="162" t="s">
        <v>1300</v>
      </c>
      <c r="L948" s="10" t="s">
        <v>1257</v>
      </c>
      <c r="W948" s="79">
        <v>1</v>
      </c>
    </row>
    <row r="949" spans="1:24" ht="45" customHeight="1" x14ac:dyDescent="0.5">
      <c r="A949" s="6">
        <v>48</v>
      </c>
      <c r="B949" s="149">
        <v>905</v>
      </c>
      <c r="C949" s="8" t="s">
        <v>1215</v>
      </c>
      <c r="D949" s="15" t="s">
        <v>1252</v>
      </c>
      <c r="E949" s="13" t="s">
        <v>1253</v>
      </c>
      <c r="F949" s="13" t="s">
        <v>1295</v>
      </c>
      <c r="G949" s="764"/>
      <c r="H949" s="160">
        <f t="shared" si="35"/>
        <v>824</v>
      </c>
      <c r="I949" s="197" t="s">
        <v>3687</v>
      </c>
      <c r="J949" s="198">
        <v>100</v>
      </c>
      <c r="K949" s="162" t="s">
        <v>1301</v>
      </c>
      <c r="L949" s="10" t="s">
        <v>1257</v>
      </c>
      <c r="W949" s="79">
        <v>1</v>
      </c>
    </row>
    <row r="950" spans="1:24" ht="45" customHeight="1" x14ac:dyDescent="0.5">
      <c r="B950" s="149">
        <v>906</v>
      </c>
      <c r="G950" s="154" t="s">
        <v>3688</v>
      </c>
      <c r="H950" s="155"/>
      <c r="I950" s="155"/>
      <c r="J950" s="155"/>
      <c r="K950" s="173"/>
      <c r="M950" s="67"/>
      <c r="N950" s="67"/>
      <c r="O950" s="67"/>
      <c r="P950" s="67"/>
      <c r="Q950" s="68">
        <v>2</v>
      </c>
      <c r="R950" s="69" t="s">
        <v>1678</v>
      </c>
      <c r="S950" s="70">
        <f>SUM(S951:S966)</f>
        <v>6</v>
      </c>
      <c r="T950" s="69" t="s">
        <v>1679</v>
      </c>
      <c r="U950" s="70">
        <v>5</v>
      </c>
      <c r="V950" s="69" t="s">
        <v>1680</v>
      </c>
      <c r="W950" s="81">
        <f>SUM(W951:W966)/2</f>
        <v>14</v>
      </c>
      <c r="X950" s="69" t="s">
        <v>1681</v>
      </c>
    </row>
    <row r="951" spans="1:24" ht="45" customHeight="1" x14ac:dyDescent="0.5">
      <c r="B951" s="149">
        <v>907</v>
      </c>
      <c r="C951" s="8" t="s">
        <v>1215</v>
      </c>
      <c r="D951" s="12" t="s">
        <v>1303</v>
      </c>
      <c r="E951" s="13" t="s">
        <v>1304</v>
      </c>
      <c r="F951" s="13" t="s">
        <v>1305</v>
      </c>
      <c r="G951" s="158" t="s">
        <v>3689</v>
      </c>
      <c r="H951" s="159"/>
      <c r="I951" s="159"/>
      <c r="J951" s="158"/>
      <c r="K951" s="158"/>
      <c r="M951" s="71"/>
      <c r="N951" s="71"/>
      <c r="O951" s="71"/>
      <c r="P951" s="71"/>
      <c r="Q951" s="72"/>
      <c r="R951" s="73"/>
      <c r="S951" s="74">
        <v>3</v>
      </c>
      <c r="T951" s="73" t="s">
        <v>1679</v>
      </c>
      <c r="U951" s="74"/>
      <c r="V951" s="73"/>
      <c r="W951" s="75">
        <f>SUM(W952:W959)</f>
        <v>8</v>
      </c>
      <c r="X951" s="73" t="s">
        <v>1681</v>
      </c>
    </row>
    <row r="952" spans="1:24" ht="45" customHeight="1" x14ac:dyDescent="0.5">
      <c r="B952" s="149">
        <v>908</v>
      </c>
      <c r="C952" s="8" t="s">
        <v>1215</v>
      </c>
      <c r="D952" s="12" t="s">
        <v>1303</v>
      </c>
      <c r="E952" s="13" t="s">
        <v>1304</v>
      </c>
      <c r="F952" s="13" t="s">
        <v>1305</v>
      </c>
      <c r="G952" s="762" t="s">
        <v>3690</v>
      </c>
      <c r="H952" s="160">
        <f>+H949+1</f>
        <v>825</v>
      </c>
      <c r="I952" s="80" t="s">
        <v>2318</v>
      </c>
      <c r="J952" s="160">
        <v>100</v>
      </c>
      <c r="K952" s="167" t="s">
        <v>3691</v>
      </c>
      <c r="L952" s="10" t="s">
        <v>1308</v>
      </c>
      <c r="W952" s="79">
        <v>1</v>
      </c>
    </row>
    <row r="953" spans="1:24" ht="45" customHeight="1" x14ac:dyDescent="0.5">
      <c r="B953" s="149">
        <v>909</v>
      </c>
      <c r="C953" s="8" t="s">
        <v>1215</v>
      </c>
      <c r="D953" s="12" t="s">
        <v>1303</v>
      </c>
      <c r="E953" s="13" t="s">
        <v>1304</v>
      </c>
      <c r="F953" s="13" t="s">
        <v>1305</v>
      </c>
      <c r="G953" s="763"/>
      <c r="H953" s="160">
        <f t="shared" ref="H953:H959" si="36">+H952+1</f>
        <v>826</v>
      </c>
      <c r="I953" s="80" t="s">
        <v>2319</v>
      </c>
      <c r="J953" s="160">
        <v>100</v>
      </c>
      <c r="K953" s="167" t="s">
        <v>3692</v>
      </c>
      <c r="L953" s="10" t="s">
        <v>1308</v>
      </c>
      <c r="W953" s="79">
        <v>1</v>
      </c>
    </row>
    <row r="954" spans="1:24" ht="45" customHeight="1" x14ac:dyDescent="0.5">
      <c r="B954" s="149">
        <v>910</v>
      </c>
      <c r="C954" s="8" t="s">
        <v>1215</v>
      </c>
      <c r="D954" s="12" t="s">
        <v>1303</v>
      </c>
      <c r="E954" s="13" t="s">
        <v>1304</v>
      </c>
      <c r="F954" s="13" t="s">
        <v>1305</v>
      </c>
      <c r="G954" s="764"/>
      <c r="H954" s="160">
        <f t="shared" si="36"/>
        <v>827</v>
      </c>
      <c r="I954" s="80" t="s">
        <v>2320</v>
      </c>
      <c r="J954" s="160">
        <v>1</v>
      </c>
      <c r="K954" s="167" t="s">
        <v>1309</v>
      </c>
      <c r="L954" s="10" t="s">
        <v>1308</v>
      </c>
      <c r="W954" s="79">
        <v>1</v>
      </c>
    </row>
    <row r="955" spans="1:24" ht="45" customHeight="1" x14ac:dyDescent="0.5">
      <c r="B955" s="149">
        <v>911</v>
      </c>
      <c r="C955" s="8" t="s">
        <v>1215</v>
      </c>
      <c r="D955" s="12" t="s">
        <v>1303</v>
      </c>
      <c r="E955" s="13" t="s">
        <v>1304</v>
      </c>
      <c r="F955" s="8" t="s">
        <v>1310</v>
      </c>
      <c r="G955" s="759" t="s">
        <v>3693</v>
      </c>
      <c r="H955" s="76">
        <f t="shared" si="36"/>
        <v>828</v>
      </c>
      <c r="I955" s="80" t="s">
        <v>2321</v>
      </c>
      <c r="J955" s="76">
        <v>3</v>
      </c>
      <c r="K955" s="169" t="s">
        <v>3694</v>
      </c>
      <c r="L955" s="10" t="s">
        <v>1308</v>
      </c>
      <c r="W955" s="79">
        <v>1</v>
      </c>
    </row>
    <row r="956" spans="1:24" ht="45" customHeight="1" x14ac:dyDescent="0.5">
      <c r="B956" s="149">
        <v>912</v>
      </c>
      <c r="C956" s="8" t="s">
        <v>1215</v>
      </c>
      <c r="D956" s="12" t="s">
        <v>1303</v>
      </c>
      <c r="E956" s="13" t="s">
        <v>1304</v>
      </c>
      <c r="F956" s="8" t="s">
        <v>1310</v>
      </c>
      <c r="G956" s="760"/>
      <c r="H956" s="76">
        <f t="shared" si="36"/>
        <v>829</v>
      </c>
      <c r="I956" s="80" t="s">
        <v>2322</v>
      </c>
      <c r="J956" s="76">
        <v>11</v>
      </c>
      <c r="K956" s="169" t="s">
        <v>1312</v>
      </c>
      <c r="L956" s="10" t="s">
        <v>1308</v>
      </c>
      <c r="W956" s="79">
        <v>1</v>
      </c>
    </row>
    <row r="957" spans="1:24" ht="45" customHeight="1" x14ac:dyDescent="0.5">
      <c r="B957" s="149">
        <v>913</v>
      </c>
      <c r="C957" s="8" t="s">
        <v>1215</v>
      </c>
      <c r="D957" s="12" t="s">
        <v>1303</v>
      </c>
      <c r="E957" s="13" t="s">
        <v>1304</v>
      </c>
      <c r="F957" s="8" t="s">
        <v>1310</v>
      </c>
      <c r="G957" s="760"/>
      <c r="H957" s="76">
        <f t="shared" si="36"/>
        <v>830</v>
      </c>
      <c r="I957" s="80" t="s">
        <v>2323</v>
      </c>
      <c r="J957" s="76">
        <v>5</v>
      </c>
      <c r="K957" s="169" t="s">
        <v>1313</v>
      </c>
      <c r="L957" s="10" t="s">
        <v>1308</v>
      </c>
      <c r="W957" s="79">
        <v>1</v>
      </c>
    </row>
    <row r="958" spans="1:24" ht="45" customHeight="1" x14ac:dyDescent="0.5">
      <c r="B958" s="149">
        <v>914</v>
      </c>
      <c r="C958" s="8" t="s">
        <v>1215</v>
      </c>
      <c r="D958" s="12" t="s">
        <v>1303</v>
      </c>
      <c r="E958" s="13" t="s">
        <v>1304</v>
      </c>
      <c r="F958" s="8" t="s">
        <v>1310</v>
      </c>
      <c r="G958" s="761"/>
      <c r="H958" s="76">
        <f t="shared" si="36"/>
        <v>831</v>
      </c>
      <c r="I958" s="80" t="s">
        <v>2324</v>
      </c>
      <c r="J958" s="76">
        <v>5</v>
      </c>
      <c r="K958" s="169" t="s">
        <v>3695</v>
      </c>
      <c r="L958" s="10" t="s">
        <v>1308</v>
      </c>
      <c r="W958" s="79">
        <v>1</v>
      </c>
    </row>
    <row r="959" spans="1:24" ht="45" customHeight="1" x14ac:dyDescent="0.5">
      <c r="B959" s="149">
        <v>915</v>
      </c>
      <c r="C959" s="8" t="s">
        <v>1215</v>
      </c>
      <c r="D959" s="12" t="s">
        <v>1303</v>
      </c>
      <c r="E959" s="13" t="s">
        <v>1304</v>
      </c>
      <c r="F959" s="13" t="s">
        <v>1314</v>
      </c>
      <c r="G959" s="167" t="s">
        <v>3696</v>
      </c>
      <c r="H959" s="160">
        <f t="shared" si="36"/>
        <v>832</v>
      </c>
      <c r="I959" s="80" t="s">
        <v>2325</v>
      </c>
      <c r="J959" s="160">
        <v>2</v>
      </c>
      <c r="K959" s="167" t="s">
        <v>3697</v>
      </c>
      <c r="L959" s="10" t="s">
        <v>1308</v>
      </c>
      <c r="W959" s="79">
        <v>1</v>
      </c>
    </row>
    <row r="960" spans="1:24" ht="45" customHeight="1" x14ac:dyDescent="0.5">
      <c r="B960" s="149">
        <v>916</v>
      </c>
      <c r="G960" s="158" t="s">
        <v>3698</v>
      </c>
      <c r="H960" s="159"/>
      <c r="I960" s="159"/>
      <c r="J960" s="158"/>
      <c r="K960" s="158"/>
      <c r="M960" s="71"/>
      <c r="N960" s="71"/>
      <c r="O960" s="71"/>
      <c r="P960" s="71"/>
      <c r="Q960" s="72"/>
      <c r="R960" s="73"/>
      <c r="S960" s="74">
        <v>3</v>
      </c>
      <c r="T960" s="73" t="s">
        <v>1679</v>
      </c>
      <c r="U960" s="74"/>
      <c r="V960" s="73"/>
      <c r="W960" s="75">
        <f>SUM(W961:W966)</f>
        <v>6</v>
      </c>
      <c r="X960" s="73" t="s">
        <v>1681</v>
      </c>
    </row>
    <row r="961" spans="2:24" ht="45" customHeight="1" x14ac:dyDescent="0.5">
      <c r="B961" s="149">
        <v>917</v>
      </c>
      <c r="C961" s="8" t="s">
        <v>1215</v>
      </c>
      <c r="D961" s="12" t="s">
        <v>1303</v>
      </c>
      <c r="E961" s="14" t="s">
        <v>1317</v>
      </c>
      <c r="F961" s="14" t="s">
        <v>1318</v>
      </c>
      <c r="G961" s="168" t="s">
        <v>3699</v>
      </c>
      <c r="H961" s="87">
        <f>+H959+1</f>
        <v>833</v>
      </c>
      <c r="I961" s="80" t="s">
        <v>2326</v>
      </c>
      <c r="J961" s="87">
        <v>4</v>
      </c>
      <c r="K961" s="168" t="s">
        <v>1320</v>
      </c>
      <c r="L961" s="10" t="s">
        <v>1308</v>
      </c>
      <c r="W961" s="79">
        <v>1</v>
      </c>
    </row>
    <row r="962" spans="2:24" ht="45" customHeight="1" x14ac:dyDescent="0.5">
      <c r="B962" s="149">
        <v>918</v>
      </c>
      <c r="C962" s="8" t="s">
        <v>1215</v>
      </c>
      <c r="D962" s="12" t="s">
        <v>1303</v>
      </c>
      <c r="E962" s="14" t="s">
        <v>1317</v>
      </c>
      <c r="F962" s="8" t="s">
        <v>1321</v>
      </c>
      <c r="G962" s="759" t="s">
        <v>3700</v>
      </c>
      <c r="H962" s="76">
        <f>+H961+1</f>
        <v>834</v>
      </c>
      <c r="I962" s="80" t="s">
        <v>2327</v>
      </c>
      <c r="J962" s="76">
        <v>25</v>
      </c>
      <c r="K962" s="169" t="s">
        <v>1323</v>
      </c>
      <c r="L962" s="10" t="s">
        <v>1308</v>
      </c>
      <c r="W962" s="79">
        <v>1</v>
      </c>
    </row>
    <row r="963" spans="2:24" ht="45" customHeight="1" x14ac:dyDescent="0.5">
      <c r="B963" s="149">
        <v>919</v>
      </c>
      <c r="C963" s="8" t="s">
        <v>1215</v>
      </c>
      <c r="D963" s="12" t="s">
        <v>1303</v>
      </c>
      <c r="E963" s="14" t="s">
        <v>1317</v>
      </c>
      <c r="F963" s="8" t="s">
        <v>1321</v>
      </c>
      <c r="G963" s="761"/>
      <c r="H963" s="76">
        <f>+H962+1</f>
        <v>835</v>
      </c>
      <c r="I963" s="80" t="s">
        <v>2328</v>
      </c>
      <c r="J963" s="76">
        <v>25</v>
      </c>
      <c r="K963" s="169" t="s">
        <v>3701</v>
      </c>
      <c r="L963" s="10" t="s">
        <v>1308</v>
      </c>
      <c r="W963" s="79">
        <v>1</v>
      </c>
    </row>
    <row r="964" spans="2:24" ht="45" customHeight="1" x14ac:dyDescent="0.5">
      <c r="B964" s="149">
        <v>920</v>
      </c>
      <c r="C964" s="8" t="s">
        <v>1215</v>
      </c>
      <c r="D964" s="12" t="s">
        <v>1303</v>
      </c>
      <c r="E964" s="14" t="s">
        <v>1317</v>
      </c>
      <c r="F964" s="14" t="s">
        <v>1324</v>
      </c>
      <c r="G964" s="765" t="s">
        <v>3702</v>
      </c>
      <c r="H964" s="87">
        <f>+H963+1</f>
        <v>836</v>
      </c>
      <c r="I964" s="80" t="s">
        <v>2329</v>
      </c>
      <c r="J964" s="87">
        <v>1</v>
      </c>
      <c r="K964" s="168" t="s">
        <v>1326</v>
      </c>
      <c r="L964" s="10" t="s">
        <v>1308</v>
      </c>
      <c r="W964" s="79">
        <v>1</v>
      </c>
    </row>
    <row r="965" spans="2:24" ht="45" customHeight="1" x14ac:dyDescent="0.5">
      <c r="B965" s="149">
        <v>921</v>
      </c>
      <c r="C965" s="8" t="s">
        <v>1215</v>
      </c>
      <c r="D965" s="12" t="s">
        <v>1303</v>
      </c>
      <c r="E965" s="14" t="s">
        <v>1317</v>
      </c>
      <c r="F965" s="14" t="s">
        <v>1324</v>
      </c>
      <c r="G965" s="766"/>
      <c r="H965" s="87">
        <f>+H964+1</f>
        <v>837</v>
      </c>
      <c r="I965" s="80" t="s">
        <v>2330</v>
      </c>
      <c r="J965" s="87">
        <v>1</v>
      </c>
      <c r="K965" s="168" t="s">
        <v>1327</v>
      </c>
      <c r="L965" s="10" t="s">
        <v>1308</v>
      </c>
      <c r="W965" s="79">
        <v>1</v>
      </c>
    </row>
    <row r="966" spans="2:24" ht="45" customHeight="1" x14ac:dyDescent="0.5">
      <c r="B966" s="149">
        <v>922</v>
      </c>
      <c r="C966" s="8" t="s">
        <v>1215</v>
      </c>
      <c r="D966" s="12" t="s">
        <v>1303</v>
      </c>
      <c r="E966" s="14" t="s">
        <v>1317</v>
      </c>
      <c r="F966" s="14" t="s">
        <v>1324</v>
      </c>
      <c r="G966" s="767"/>
      <c r="H966" s="87">
        <f>+H965+1</f>
        <v>838</v>
      </c>
      <c r="I966" s="80" t="s">
        <v>2331</v>
      </c>
      <c r="J966" s="87">
        <v>1</v>
      </c>
      <c r="K966" s="168" t="s">
        <v>1328</v>
      </c>
      <c r="L966" s="10" t="s">
        <v>1308</v>
      </c>
      <c r="W966" s="79">
        <v>1</v>
      </c>
    </row>
    <row r="967" spans="2:24" ht="45" customHeight="1" x14ac:dyDescent="0.5">
      <c r="B967" s="149">
        <v>923</v>
      </c>
      <c r="G967" s="191" t="s">
        <v>1329</v>
      </c>
      <c r="H967" s="192"/>
      <c r="I967" s="193"/>
      <c r="J967" s="193"/>
      <c r="K967" s="194"/>
      <c r="M967" s="92"/>
      <c r="N967" s="92"/>
      <c r="O967" s="92">
        <v>8</v>
      </c>
      <c r="P967" s="92" t="s">
        <v>1677</v>
      </c>
      <c r="Q967" s="93">
        <f>SUM(Q968:Q1150)</f>
        <v>29</v>
      </c>
      <c r="R967" s="94" t="s">
        <v>1678</v>
      </c>
      <c r="S967" s="93">
        <f>SUM(S968:S1150)/2</f>
        <v>60</v>
      </c>
      <c r="T967" s="94" t="s">
        <v>1679</v>
      </c>
      <c r="U967" s="93">
        <f>SUM(U968:U1150)</f>
        <v>51</v>
      </c>
      <c r="V967" s="94" t="s">
        <v>1680</v>
      </c>
      <c r="W967" s="93">
        <f>SUM(W968:W1150)/3</f>
        <v>146</v>
      </c>
      <c r="X967" s="94" t="s">
        <v>1681</v>
      </c>
    </row>
    <row r="968" spans="2:24" ht="45" customHeight="1" x14ac:dyDescent="0.5">
      <c r="B968" s="149">
        <v>924</v>
      </c>
      <c r="G968" s="154" t="s">
        <v>3703</v>
      </c>
      <c r="H968" s="155"/>
      <c r="I968" s="155"/>
      <c r="J968" s="155"/>
      <c r="K968" s="173"/>
      <c r="M968" s="67"/>
      <c r="N968" s="67"/>
      <c r="O968" s="67"/>
      <c r="P968" s="67"/>
      <c r="Q968" s="68">
        <v>9</v>
      </c>
      <c r="R968" s="69" t="s">
        <v>1678</v>
      </c>
      <c r="S968" s="70">
        <f>SUM(S969:S1002)</f>
        <v>15</v>
      </c>
      <c r="T968" s="69" t="s">
        <v>1679</v>
      </c>
      <c r="U968" s="70">
        <v>6</v>
      </c>
      <c r="V968" s="69" t="s">
        <v>1680</v>
      </c>
      <c r="W968" s="70">
        <f>SUM(W969:W1002)/2</f>
        <v>25</v>
      </c>
      <c r="X968" s="69" t="s">
        <v>1681</v>
      </c>
    </row>
    <row r="969" spans="2:24" ht="45" customHeight="1" x14ac:dyDescent="0.5">
      <c r="B969" s="149">
        <v>925</v>
      </c>
      <c r="F969" s="19"/>
      <c r="G969" s="202" t="s">
        <v>3704</v>
      </c>
      <c r="H969" s="203"/>
      <c r="I969" s="204"/>
      <c r="J969" s="204"/>
      <c r="K969" s="204"/>
      <c r="M969" s="71"/>
      <c r="N969" s="71"/>
      <c r="O969" s="71"/>
      <c r="P969" s="71"/>
      <c r="Q969" s="72"/>
      <c r="R969" s="73"/>
      <c r="S969" s="74">
        <v>2</v>
      </c>
      <c r="T969" s="73" t="s">
        <v>1679</v>
      </c>
      <c r="U969" s="74"/>
      <c r="V969" s="73"/>
      <c r="W969" s="75">
        <f>SUM(W970:W971)</f>
        <v>2</v>
      </c>
      <c r="X969" s="73" t="s">
        <v>1681</v>
      </c>
    </row>
    <row r="970" spans="2:24" ht="45" customHeight="1" x14ac:dyDescent="0.5">
      <c r="B970" s="149">
        <v>926</v>
      </c>
      <c r="C970" s="18" t="s">
        <v>1332</v>
      </c>
      <c r="D970" s="12" t="s">
        <v>1333</v>
      </c>
      <c r="E970" s="13" t="s">
        <v>1334</v>
      </c>
      <c r="F970" s="205" t="s">
        <v>1335</v>
      </c>
      <c r="G970" s="206" t="s">
        <v>3705</v>
      </c>
      <c r="H970" s="160">
        <f>+H966+1</f>
        <v>839</v>
      </c>
      <c r="I970" s="80" t="s">
        <v>2332</v>
      </c>
      <c r="J970" s="160">
        <v>2</v>
      </c>
      <c r="K970" s="162" t="s">
        <v>1337</v>
      </c>
      <c r="L970" s="10" t="s">
        <v>1338</v>
      </c>
      <c r="W970" s="79">
        <v>1</v>
      </c>
    </row>
    <row r="971" spans="2:24" ht="45" customHeight="1" x14ac:dyDescent="0.5">
      <c r="B971" s="149">
        <v>927</v>
      </c>
      <c r="C971" s="18" t="s">
        <v>1332</v>
      </c>
      <c r="D971" s="12" t="s">
        <v>1333</v>
      </c>
      <c r="E971" s="13" t="s">
        <v>1334</v>
      </c>
      <c r="F971" s="19" t="s">
        <v>1339</v>
      </c>
      <c r="G971" s="207" t="s">
        <v>3706</v>
      </c>
      <c r="H971" s="76">
        <f>+H970+1</f>
        <v>840</v>
      </c>
      <c r="I971" s="80" t="s">
        <v>2333</v>
      </c>
      <c r="J971" s="76">
        <v>1</v>
      </c>
      <c r="K971" s="163" t="s">
        <v>1341</v>
      </c>
      <c r="L971" s="10" t="s">
        <v>1338</v>
      </c>
      <c r="W971" s="79">
        <v>1</v>
      </c>
    </row>
    <row r="972" spans="2:24" ht="45" customHeight="1" x14ac:dyDescent="0.5">
      <c r="B972" s="149">
        <v>928</v>
      </c>
      <c r="F972" s="19"/>
      <c r="G972" s="202" t="s">
        <v>3707</v>
      </c>
      <c r="H972" s="203"/>
      <c r="I972" s="204"/>
      <c r="J972" s="204"/>
      <c r="K972" s="204"/>
      <c r="M972" s="71"/>
      <c r="N972" s="71"/>
      <c r="O972" s="71"/>
      <c r="P972" s="71"/>
      <c r="Q972" s="72"/>
      <c r="R972" s="73"/>
      <c r="S972" s="74">
        <v>1</v>
      </c>
      <c r="T972" s="73" t="s">
        <v>1679</v>
      </c>
      <c r="U972" s="74"/>
      <c r="V972" s="73"/>
      <c r="W972" s="75">
        <f>SUM(W973)</f>
        <v>1</v>
      </c>
      <c r="X972" s="73" t="s">
        <v>1681</v>
      </c>
    </row>
    <row r="973" spans="2:24" ht="45" customHeight="1" x14ac:dyDescent="0.5">
      <c r="B973" s="149">
        <v>929</v>
      </c>
      <c r="C973" s="18" t="s">
        <v>1332</v>
      </c>
      <c r="D973" s="12" t="s">
        <v>1333</v>
      </c>
      <c r="E973" s="14" t="s">
        <v>1343</v>
      </c>
      <c r="F973" s="14" t="s">
        <v>1344</v>
      </c>
      <c r="G973" s="168" t="s">
        <v>3708</v>
      </c>
      <c r="H973" s="87">
        <f>+H971+1</f>
        <v>841</v>
      </c>
      <c r="I973" s="80" t="s">
        <v>2334</v>
      </c>
      <c r="J973" s="87">
        <v>1</v>
      </c>
      <c r="K973" s="89" t="s">
        <v>1346</v>
      </c>
      <c r="L973" s="10" t="s">
        <v>1338</v>
      </c>
      <c r="W973" s="79">
        <v>1</v>
      </c>
    </row>
    <row r="974" spans="2:24" ht="45" customHeight="1" x14ac:dyDescent="0.5">
      <c r="B974" s="149">
        <v>930</v>
      </c>
      <c r="F974" s="19"/>
      <c r="G974" s="202" t="s">
        <v>3709</v>
      </c>
      <c r="H974" s="203"/>
      <c r="I974" s="204"/>
      <c r="J974" s="204"/>
      <c r="K974" s="204"/>
      <c r="M974" s="71"/>
      <c r="N974" s="71"/>
      <c r="O974" s="71"/>
      <c r="P974" s="71"/>
      <c r="Q974" s="72"/>
      <c r="R974" s="73"/>
      <c r="S974" s="74">
        <v>6</v>
      </c>
      <c r="T974" s="73" t="s">
        <v>1679</v>
      </c>
      <c r="U974" s="74"/>
      <c r="V974" s="73"/>
      <c r="W974" s="75">
        <f>SUM(W975:W987)</f>
        <v>13</v>
      </c>
      <c r="X974" s="73" t="s">
        <v>1681</v>
      </c>
    </row>
    <row r="975" spans="2:24" ht="45" customHeight="1" x14ac:dyDescent="0.5">
      <c r="B975" s="149">
        <v>931</v>
      </c>
      <c r="C975" s="18" t="s">
        <v>1332</v>
      </c>
      <c r="D975" s="12" t="s">
        <v>1333</v>
      </c>
      <c r="E975" s="13" t="s">
        <v>1348</v>
      </c>
      <c r="F975" s="13" t="s">
        <v>1349</v>
      </c>
      <c r="G975" s="771" t="s">
        <v>3710</v>
      </c>
      <c r="H975" s="160">
        <f>+H973+1</f>
        <v>842</v>
      </c>
      <c r="I975" s="80" t="s">
        <v>2335</v>
      </c>
      <c r="J975" s="160">
        <v>10</v>
      </c>
      <c r="K975" s="162" t="s">
        <v>1351</v>
      </c>
      <c r="L975" s="10" t="s">
        <v>1338</v>
      </c>
      <c r="W975" s="79">
        <v>1</v>
      </c>
    </row>
    <row r="976" spans="2:24" ht="45" customHeight="1" x14ac:dyDescent="0.5">
      <c r="B976" s="149">
        <v>932</v>
      </c>
      <c r="C976" s="18" t="s">
        <v>1332</v>
      </c>
      <c r="D976" s="12" t="s">
        <v>1333</v>
      </c>
      <c r="E976" s="13" t="s">
        <v>1348</v>
      </c>
      <c r="F976" s="13" t="s">
        <v>1349</v>
      </c>
      <c r="G976" s="772"/>
      <c r="H976" s="160">
        <f t="shared" ref="H976:H987" si="37">+H975+1</f>
        <v>843</v>
      </c>
      <c r="I976" s="80" t="s">
        <v>2336</v>
      </c>
      <c r="J976" s="160">
        <v>5</v>
      </c>
      <c r="K976" s="162" t="s">
        <v>3711</v>
      </c>
      <c r="L976" s="10" t="s">
        <v>1338</v>
      </c>
      <c r="W976" s="79">
        <v>1</v>
      </c>
    </row>
    <row r="977" spans="1:24" ht="45" customHeight="1" x14ac:dyDescent="0.5">
      <c r="B977" s="149">
        <v>933</v>
      </c>
      <c r="C977" s="18" t="s">
        <v>1332</v>
      </c>
      <c r="D977" s="12" t="s">
        <v>1333</v>
      </c>
      <c r="E977" s="13" t="s">
        <v>1348</v>
      </c>
      <c r="F977" s="13" t="s">
        <v>1349</v>
      </c>
      <c r="G977" s="772"/>
      <c r="H977" s="160">
        <f t="shared" si="37"/>
        <v>844</v>
      </c>
      <c r="I977" s="80" t="s">
        <v>2337</v>
      </c>
      <c r="J977" s="160">
        <v>4</v>
      </c>
      <c r="K977" s="162" t="s">
        <v>1352</v>
      </c>
      <c r="L977" s="10" t="s">
        <v>1338</v>
      </c>
      <c r="W977" s="79">
        <v>1</v>
      </c>
    </row>
    <row r="978" spans="1:24" ht="45" customHeight="1" x14ac:dyDescent="0.5">
      <c r="B978" s="149">
        <v>934</v>
      </c>
      <c r="C978" s="18" t="s">
        <v>1332</v>
      </c>
      <c r="D978" s="12" t="s">
        <v>1333</v>
      </c>
      <c r="E978" s="13" t="s">
        <v>1348</v>
      </c>
      <c r="F978" s="13" t="s">
        <v>1349</v>
      </c>
      <c r="G978" s="773"/>
      <c r="H978" s="160">
        <f t="shared" si="37"/>
        <v>845</v>
      </c>
      <c r="I978" s="80" t="s">
        <v>2338</v>
      </c>
      <c r="J978" s="160">
        <v>8</v>
      </c>
      <c r="K978" s="162" t="s">
        <v>1353</v>
      </c>
      <c r="L978" s="10" t="s">
        <v>1338</v>
      </c>
      <c r="W978" s="79">
        <v>1</v>
      </c>
    </row>
    <row r="979" spans="1:24" ht="45" customHeight="1" x14ac:dyDescent="0.5">
      <c r="B979" s="149">
        <v>935</v>
      </c>
      <c r="C979" s="18" t="s">
        <v>1332</v>
      </c>
      <c r="D979" s="12" t="s">
        <v>1333</v>
      </c>
      <c r="E979" s="13" t="s">
        <v>1348</v>
      </c>
      <c r="F979" s="19" t="s">
        <v>1354</v>
      </c>
      <c r="G979" s="768" t="s">
        <v>3712</v>
      </c>
      <c r="H979" s="76">
        <f t="shared" si="37"/>
        <v>846</v>
      </c>
      <c r="I979" s="80" t="s">
        <v>2339</v>
      </c>
      <c r="J979" s="164">
        <v>6</v>
      </c>
      <c r="K979" s="163" t="s">
        <v>1356</v>
      </c>
      <c r="L979" s="10" t="s">
        <v>1338</v>
      </c>
      <c r="W979" s="79">
        <v>1</v>
      </c>
    </row>
    <row r="980" spans="1:24" ht="45" customHeight="1" x14ac:dyDescent="0.5">
      <c r="B980" s="149">
        <v>936</v>
      </c>
      <c r="C980" s="18" t="s">
        <v>1332</v>
      </c>
      <c r="D980" s="12" t="s">
        <v>1333</v>
      </c>
      <c r="E980" s="13" t="s">
        <v>1348</v>
      </c>
      <c r="F980" s="19" t="s">
        <v>1354</v>
      </c>
      <c r="G980" s="769"/>
      <c r="H980" s="76">
        <f t="shared" si="37"/>
        <v>847</v>
      </c>
      <c r="I980" s="80" t="s">
        <v>2340</v>
      </c>
      <c r="J980" s="164">
        <v>6</v>
      </c>
      <c r="K980" s="163" t="s">
        <v>1357</v>
      </c>
      <c r="L980" s="10" t="s">
        <v>1338</v>
      </c>
      <c r="W980" s="79">
        <v>1</v>
      </c>
    </row>
    <row r="981" spans="1:24" ht="45" customHeight="1" x14ac:dyDescent="0.5">
      <c r="B981" s="149">
        <v>937</v>
      </c>
      <c r="C981" s="18" t="s">
        <v>1332</v>
      </c>
      <c r="D981" s="12" t="s">
        <v>1333</v>
      </c>
      <c r="E981" s="13" t="s">
        <v>1348</v>
      </c>
      <c r="F981" s="19" t="s">
        <v>1354</v>
      </c>
      <c r="G981" s="770"/>
      <c r="H981" s="76">
        <f t="shared" si="37"/>
        <v>848</v>
      </c>
      <c r="I981" s="80" t="s">
        <v>2341</v>
      </c>
      <c r="J981" s="164">
        <v>2</v>
      </c>
      <c r="K981" s="163" t="s">
        <v>1358</v>
      </c>
      <c r="L981" s="10" t="s">
        <v>1338</v>
      </c>
      <c r="W981" s="79">
        <v>1</v>
      </c>
    </row>
    <row r="982" spans="1:24" ht="45" customHeight="1" x14ac:dyDescent="0.5">
      <c r="B982" s="149">
        <v>938</v>
      </c>
      <c r="C982" s="18" t="s">
        <v>1332</v>
      </c>
      <c r="D982" s="12" t="s">
        <v>1333</v>
      </c>
      <c r="E982" s="13" t="s">
        <v>1348</v>
      </c>
      <c r="F982" s="13" t="s">
        <v>1359</v>
      </c>
      <c r="G982" s="771" t="s">
        <v>3713</v>
      </c>
      <c r="H982" s="160">
        <f t="shared" si="37"/>
        <v>849</v>
      </c>
      <c r="I982" s="80" t="s">
        <v>2342</v>
      </c>
      <c r="J982" s="166">
        <v>1500</v>
      </c>
      <c r="K982" s="167" t="s">
        <v>1361</v>
      </c>
      <c r="L982" s="10" t="s">
        <v>1338</v>
      </c>
      <c r="W982" s="79">
        <v>1</v>
      </c>
    </row>
    <row r="983" spans="1:24" ht="45" customHeight="1" x14ac:dyDescent="0.5">
      <c r="B983" s="149">
        <v>939</v>
      </c>
      <c r="C983" s="18" t="s">
        <v>1332</v>
      </c>
      <c r="D983" s="12" t="s">
        <v>1333</v>
      </c>
      <c r="E983" s="13" t="s">
        <v>1348</v>
      </c>
      <c r="F983" s="13" t="s">
        <v>1359</v>
      </c>
      <c r="G983" s="772"/>
      <c r="H983" s="160">
        <f t="shared" si="37"/>
        <v>850</v>
      </c>
      <c r="I983" s="80" t="s">
        <v>2343</v>
      </c>
      <c r="J983" s="166">
        <v>1200</v>
      </c>
      <c r="K983" s="162" t="s">
        <v>3714</v>
      </c>
      <c r="L983" s="10" t="s">
        <v>1338</v>
      </c>
      <c r="W983" s="79">
        <v>1</v>
      </c>
    </row>
    <row r="984" spans="1:24" ht="45" customHeight="1" x14ac:dyDescent="0.5">
      <c r="B984" s="149">
        <v>940</v>
      </c>
      <c r="C984" s="18" t="s">
        <v>1332</v>
      </c>
      <c r="D984" s="12" t="s">
        <v>1333</v>
      </c>
      <c r="E984" s="13" t="s">
        <v>1348</v>
      </c>
      <c r="F984" s="13" t="s">
        <v>1359</v>
      </c>
      <c r="G984" s="773"/>
      <c r="H984" s="160">
        <f t="shared" si="37"/>
        <v>851</v>
      </c>
      <c r="I984" s="80" t="s">
        <v>2344</v>
      </c>
      <c r="J984" s="166">
        <v>1</v>
      </c>
      <c r="K984" s="162" t="s">
        <v>1362</v>
      </c>
      <c r="L984" s="10" t="s">
        <v>1338</v>
      </c>
      <c r="W984" s="79">
        <v>1</v>
      </c>
    </row>
    <row r="985" spans="1:24" ht="45" customHeight="1" x14ac:dyDescent="0.5">
      <c r="B985" s="149">
        <v>941</v>
      </c>
      <c r="C985" s="18" t="s">
        <v>1332</v>
      </c>
      <c r="D985" s="12" t="s">
        <v>1333</v>
      </c>
      <c r="E985" s="13" t="s">
        <v>1348</v>
      </c>
      <c r="F985" s="19" t="s">
        <v>1363</v>
      </c>
      <c r="G985" s="169" t="s">
        <v>3715</v>
      </c>
      <c r="H985" s="76">
        <f t="shared" si="37"/>
        <v>852</v>
      </c>
      <c r="I985" s="80" t="s">
        <v>2345</v>
      </c>
      <c r="J985" s="164">
        <v>8</v>
      </c>
      <c r="K985" s="163" t="s">
        <v>1365</v>
      </c>
      <c r="L985" s="10" t="s">
        <v>1338</v>
      </c>
      <c r="W985" s="79">
        <v>1</v>
      </c>
    </row>
    <row r="986" spans="1:24" ht="45" customHeight="1" x14ac:dyDescent="0.5">
      <c r="B986" s="149"/>
      <c r="C986" s="18" t="s">
        <v>1332</v>
      </c>
      <c r="D986" s="12" t="s">
        <v>1333</v>
      </c>
      <c r="E986" s="13" t="s">
        <v>1348</v>
      </c>
      <c r="F986" s="13" t="s">
        <v>1366</v>
      </c>
      <c r="G986" s="167" t="s">
        <v>3716</v>
      </c>
      <c r="H986" s="160">
        <f t="shared" si="37"/>
        <v>853</v>
      </c>
      <c r="I986" s="80" t="s">
        <v>2346</v>
      </c>
      <c r="J986" s="166">
        <v>4</v>
      </c>
      <c r="K986" s="162" t="s">
        <v>1368</v>
      </c>
      <c r="L986" s="10" t="s">
        <v>1338</v>
      </c>
      <c r="W986" s="79">
        <v>1</v>
      </c>
    </row>
    <row r="987" spans="1:24" ht="45" customHeight="1" x14ac:dyDescent="0.5">
      <c r="B987" s="149"/>
      <c r="C987" s="18" t="s">
        <v>1332</v>
      </c>
      <c r="D987" s="12" t="s">
        <v>1333</v>
      </c>
      <c r="E987" s="13" t="s">
        <v>1348</v>
      </c>
      <c r="F987" s="19" t="s">
        <v>1369</v>
      </c>
      <c r="G987" s="169" t="s">
        <v>3717</v>
      </c>
      <c r="H987" s="76">
        <f t="shared" si="37"/>
        <v>854</v>
      </c>
      <c r="I987" s="80" t="s">
        <v>2347</v>
      </c>
      <c r="J987" s="164">
        <v>1</v>
      </c>
      <c r="K987" s="163" t="s">
        <v>1371</v>
      </c>
      <c r="L987" s="10" t="s">
        <v>1338</v>
      </c>
      <c r="W987" s="79">
        <v>1</v>
      </c>
    </row>
    <row r="988" spans="1:24" ht="45" customHeight="1" x14ac:dyDescent="0.5">
      <c r="B988" s="149">
        <v>942</v>
      </c>
      <c r="F988" s="19"/>
      <c r="G988" s="202" t="s">
        <v>3718</v>
      </c>
      <c r="H988" s="203"/>
      <c r="I988" s="204"/>
      <c r="J988" s="204"/>
      <c r="K988" s="204"/>
      <c r="M988" s="71"/>
      <c r="N988" s="71"/>
      <c r="O988" s="71"/>
      <c r="P988" s="71"/>
      <c r="Q988" s="72"/>
      <c r="R988" s="73"/>
      <c r="S988" s="74">
        <v>1</v>
      </c>
      <c r="T988" s="73" t="s">
        <v>1679</v>
      </c>
      <c r="U988" s="74"/>
      <c r="V988" s="73"/>
      <c r="W988" s="75">
        <f>SUM(W989:W990)</f>
        <v>2</v>
      </c>
      <c r="X988" s="73" t="s">
        <v>1681</v>
      </c>
    </row>
    <row r="989" spans="1:24" ht="45" customHeight="1" x14ac:dyDescent="0.5">
      <c r="B989" s="149">
        <v>943</v>
      </c>
      <c r="C989" s="18" t="s">
        <v>1332</v>
      </c>
      <c r="D989" s="12" t="s">
        <v>1333</v>
      </c>
      <c r="E989" s="14" t="s">
        <v>1373</v>
      </c>
      <c r="F989" s="14" t="s">
        <v>1374</v>
      </c>
      <c r="G989" s="774" t="s">
        <v>3719</v>
      </c>
      <c r="H989" s="87">
        <f>+H987+1</f>
        <v>855</v>
      </c>
      <c r="I989" s="80" t="s">
        <v>2348</v>
      </c>
      <c r="J989" s="87">
        <v>8</v>
      </c>
      <c r="K989" s="89" t="s">
        <v>1376</v>
      </c>
      <c r="L989" s="10" t="s">
        <v>1338</v>
      </c>
      <c r="W989" s="79">
        <v>1</v>
      </c>
    </row>
    <row r="990" spans="1:24" ht="45" customHeight="1" x14ac:dyDescent="0.5">
      <c r="A990" s="171"/>
      <c r="B990" s="149"/>
      <c r="C990" s="18" t="s">
        <v>1332</v>
      </c>
      <c r="D990" s="12" t="s">
        <v>1333</v>
      </c>
      <c r="E990" s="14" t="s">
        <v>1373</v>
      </c>
      <c r="F990" s="14" t="s">
        <v>1374</v>
      </c>
      <c r="G990" s="775"/>
      <c r="H990" s="87">
        <f>+H989+1</f>
        <v>856</v>
      </c>
      <c r="I990" s="80" t="s">
        <v>2349</v>
      </c>
      <c r="J990" s="87">
        <v>8</v>
      </c>
      <c r="K990" s="89" t="s">
        <v>1377</v>
      </c>
      <c r="L990" s="10" t="s">
        <v>1338</v>
      </c>
      <c r="W990" s="79">
        <v>1</v>
      </c>
    </row>
    <row r="991" spans="1:24" ht="45" customHeight="1" x14ac:dyDescent="0.5">
      <c r="B991" s="149">
        <v>944</v>
      </c>
      <c r="F991" s="19"/>
      <c r="G991" s="202" t="s">
        <v>3720</v>
      </c>
      <c r="H991" s="203"/>
      <c r="I991" s="204"/>
      <c r="J991" s="204"/>
      <c r="K991" s="204"/>
      <c r="M991" s="71"/>
      <c r="N991" s="71"/>
      <c r="O991" s="71"/>
      <c r="P991" s="71"/>
      <c r="Q991" s="72"/>
      <c r="R991" s="73"/>
      <c r="S991" s="74">
        <v>1</v>
      </c>
      <c r="T991" s="73" t="s">
        <v>1679</v>
      </c>
      <c r="U991" s="74"/>
      <c r="V991" s="73"/>
      <c r="W991" s="75">
        <f>SUM(W992:W993)</f>
        <v>2</v>
      </c>
      <c r="X991" s="73" t="s">
        <v>1681</v>
      </c>
    </row>
    <row r="992" spans="1:24" ht="45" customHeight="1" x14ac:dyDescent="0.5">
      <c r="B992" s="149">
        <v>945</v>
      </c>
      <c r="C992" s="18" t="s">
        <v>1332</v>
      </c>
      <c r="D992" s="12" t="s">
        <v>1333</v>
      </c>
      <c r="E992" s="13" t="s">
        <v>1379</v>
      </c>
      <c r="F992" s="13" t="s">
        <v>1380</v>
      </c>
      <c r="G992" s="776" t="s">
        <v>3721</v>
      </c>
      <c r="H992" s="160">
        <f>+H990+1</f>
        <v>857</v>
      </c>
      <c r="I992" s="80" t="s">
        <v>2350</v>
      </c>
      <c r="J992" s="160">
        <v>400</v>
      </c>
      <c r="K992" s="162" t="s">
        <v>1382</v>
      </c>
      <c r="L992" s="10" t="s">
        <v>1338</v>
      </c>
      <c r="W992" s="79">
        <v>1</v>
      </c>
    </row>
    <row r="993" spans="2:24" ht="45" customHeight="1" x14ac:dyDescent="0.5">
      <c r="B993" s="149">
        <v>946</v>
      </c>
      <c r="C993" s="18" t="s">
        <v>1332</v>
      </c>
      <c r="D993" s="12" t="s">
        <v>1333</v>
      </c>
      <c r="E993" s="13" t="s">
        <v>1379</v>
      </c>
      <c r="F993" s="13" t="s">
        <v>1380</v>
      </c>
      <c r="G993" s="777"/>
      <c r="H993" s="160">
        <f>+H992+1</f>
        <v>858</v>
      </c>
      <c r="I993" s="80" t="s">
        <v>2351</v>
      </c>
      <c r="J993" s="160">
        <v>1</v>
      </c>
      <c r="K993" s="162" t="s">
        <v>1383</v>
      </c>
      <c r="L993" s="10" t="s">
        <v>1338</v>
      </c>
      <c r="W993" s="79">
        <v>1</v>
      </c>
    </row>
    <row r="994" spans="2:24" ht="45" customHeight="1" x14ac:dyDescent="0.5">
      <c r="B994" s="149">
        <v>947</v>
      </c>
      <c r="F994" s="19"/>
      <c r="G994" s="202" t="s">
        <v>3722</v>
      </c>
      <c r="H994" s="203"/>
      <c r="I994" s="204"/>
      <c r="J994" s="204"/>
      <c r="K994" s="204"/>
      <c r="M994" s="71"/>
      <c r="N994" s="71"/>
      <c r="O994" s="71"/>
      <c r="P994" s="71"/>
      <c r="Q994" s="72"/>
      <c r="R994" s="73"/>
      <c r="S994" s="74">
        <v>1</v>
      </c>
      <c r="T994" s="73" t="s">
        <v>1679</v>
      </c>
      <c r="U994" s="74"/>
      <c r="V994" s="73"/>
      <c r="W994" s="75">
        <f>SUM(W995)</f>
        <v>1</v>
      </c>
      <c r="X994" s="73" t="s">
        <v>1681</v>
      </c>
    </row>
    <row r="995" spans="2:24" ht="45" customHeight="1" x14ac:dyDescent="0.5">
      <c r="B995" s="149">
        <v>948</v>
      </c>
      <c r="C995" s="18" t="s">
        <v>1332</v>
      </c>
      <c r="D995" s="12" t="s">
        <v>1333</v>
      </c>
      <c r="E995" s="14" t="s">
        <v>1385</v>
      </c>
      <c r="F995" s="14" t="s">
        <v>1386</v>
      </c>
      <c r="G995" s="89" t="s">
        <v>3723</v>
      </c>
      <c r="H995" s="87">
        <f>+H993+1</f>
        <v>859</v>
      </c>
      <c r="I995" s="80" t="s">
        <v>2352</v>
      </c>
      <c r="J995" s="87">
        <v>14</v>
      </c>
      <c r="K995" s="89" t="s">
        <v>1388</v>
      </c>
      <c r="L995" s="10" t="s">
        <v>1338</v>
      </c>
      <c r="W995" s="79">
        <v>1</v>
      </c>
    </row>
    <row r="996" spans="2:24" ht="45" customHeight="1" x14ac:dyDescent="0.5">
      <c r="B996" s="149">
        <v>949</v>
      </c>
      <c r="F996" s="19"/>
      <c r="G996" s="202" t="s">
        <v>3724</v>
      </c>
      <c r="H996" s="203"/>
      <c r="I996" s="204"/>
      <c r="J996" s="204"/>
      <c r="K996" s="204"/>
      <c r="M996" s="71"/>
      <c r="N996" s="71"/>
      <c r="O996" s="71"/>
      <c r="P996" s="71"/>
      <c r="Q996" s="72"/>
      <c r="R996" s="73"/>
      <c r="S996" s="74">
        <v>1</v>
      </c>
      <c r="T996" s="73" t="s">
        <v>1679</v>
      </c>
      <c r="U996" s="74"/>
      <c r="V996" s="73"/>
      <c r="W996" s="75">
        <f>SUM(W997)</f>
        <v>1</v>
      </c>
      <c r="X996" s="73" t="s">
        <v>1681</v>
      </c>
    </row>
    <row r="997" spans="2:24" ht="45" customHeight="1" x14ac:dyDescent="0.5">
      <c r="B997" s="149">
        <v>950</v>
      </c>
      <c r="C997" s="18" t="s">
        <v>1332</v>
      </c>
      <c r="D997" s="12" t="s">
        <v>1333</v>
      </c>
      <c r="E997" s="13" t="s">
        <v>1390</v>
      </c>
      <c r="F997" s="13" t="s">
        <v>1391</v>
      </c>
      <c r="G997" s="162" t="s">
        <v>3725</v>
      </c>
      <c r="H997" s="160">
        <f>+H995+1</f>
        <v>860</v>
      </c>
      <c r="I997" s="80" t="s">
        <v>2353</v>
      </c>
      <c r="J997" s="160">
        <v>1</v>
      </c>
      <c r="K997" s="167" t="s">
        <v>1393</v>
      </c>
      <c r="L997" s="10" t="s">
        <v>1338</v>
      </c>
      <c r="W997" s="79">
        <v>1</v>
      </c>
    </row>
    <row r="998" spans="2:24" ht="45" customHeight="1" x14ac:dyDescent="0.5">
      <c r="B998" s="149">
        <v>951</v>
      </c>
      <c r="F998" s="19"/>
      <c r="G998" s="202" t="s">
        <v>3726</v>
      </c>
      <c r="H998" s="203"/>
      <c r="I998" s="204"/>
      <c r="J998" s="204"/>
      <c r="K998" s="204"/>
      <c r="M998" s="71"/>
      <c r="N998" s="71"/>
      <c r="O998" s="71"/>
      <c r="P998" s="71"/>
      <c r="Q998" s="72"/>
      <c r="R998" s="73"/>
      <c r="S998" s="74">
        <v>1</v>
      </c>
      <c r="T998" s="73" t="s">
        <v>1679</v>
      </c>
      <c r="U998" s="74"/>
      <c r="V998" s="73"/>
      <c r="W998" s="75">
        <f>SUM(W999:W1000)</f>
        <v>2</v>
      </c>
      <c r="X998" s="73" t="s">
        <v>1681</v>
      </c>
    </row>
    <row r="999" spans="2:24" ht="45" customHeight="1" x14ac:dyDescent="0.5">
      <c r="B999" s="149">
        <v>952</v>
      </c>
      <c r="C999" s="18" t="s">
        <v>1332</v>
      </c>
      <c r="D999" s="12" t="s">
        <v>1333</v>
      </c>
      <c r="E999" s="14" t="s">
        <v>1395</v>
      </c>
      <c r="F999" s="14" t="s">
        <v>1396</v>
      </c>
      <c r="G999" s="765" t="s">
        <v>1397</v>
      </c>
      <c r="H999" s="87">
        <f>+H997+1</f>
        <v>861</v>
      </c>
      <c r="I999" s="80" t="s">
        <v>2354</v>
      </c>
      <c r="J999" s="87">
        <v>10</v>
      </c>
      <c r="K999" s="89" t="s">
        <v>1398</v>
      </c>
      <c r="L999" s="10" t="s">
        <v>1338</v>
      </c>
      <c r="W999" s="79">
        <v>1</v>
      </c>
    </row>
    <row r="1000" spans="2:24" ht="45" customHeight="1" x14ac:dyDescent="0.5">
      <c r="B1000" s="149">
        <v>953</v>
      </c>
      <c r="C1000" s="18" t="s">
        <v>1332</v>
      </c>
      <c r="D1000" s="12" t="s">
        <v>1333</v>
      </c>
      <c r="E1000" s="14" t="s">
        <v>1395</v>
      </c>
      <c r="F1000" s="14" t="s">
        <v>1396</v>
      </c>
      <c r="G1000" s="767"/>
      <c r="H1000" s="87">
        <f>+H999+1</f>
        <v>862</v>
      </c>
      <c r="I1000" s="80" t="s">
        <v>2355</v>
      </c>
      <c r="J1000" s="87">
        <v>10</v>
      </c>
      <c r="K1000" s="89" t="s">
        <v>1399</v>
      </c>
      <c r="L1000" s="10" t="s">
        <v>1338</v>
      </c>
      <c r="W1000" s="79">
        <v>1</v>
      </c>
    </row>
    <row r="1001" spans="2:24" ht="45" customHeight="1" x14ac:dyDescent="0.5">
      <c r="B1001" s="149">
        <v>954</v>
      </c>
      <c r="F1001" s="19"/>
      <c r="G1001" s="202" t="s">
        <v>3727</v>
      </c>
      <c r="H1001" s="203"/>
      <c r="I1001" s="204"/>
      <c r="J1001" s="204"/>
      <c r="K1001" s="204"/>
      <c r="M1001" s="71"/>
      <c r="N1001" s="71"/>
      <c r="O1001" s="71"/>
      <c r="P1001" s="71"/>
      <c r="Q1001" s="72"/>
      <c r="R1001" s="73"/>
      <c r="S1001" s="74">
        <v>1</v>
      </c>
      <c r="T1001" s="73" t="s">
        <v>1679</v>
      </c>
      <c r="U1001" s="74"/>
      <c r="V1001" s="73"/>
      <c r="W1001" s="75">
        <f>SUM(W1002)</f>
        <v>1</v>
      </c>
      <c r="X1001" s="73" t="s">
        <v>1681</v>
      </c>
    </row>
    <row r="1002" spans="2:24" ht="45" customHeight="1" x14ac:dyDescent="0.5">
      <c r="B1002" s="149">
        <v>955</v>
      </c>
      <c r="C1002" s="18" t="s">
        <v>1332</v>
      </c>
      <c r="D1002" s="12" t="s">
        <v>1333</v>
      </c>
      <c r="E1002" s="13" t="s">
        <v>1401</v>
      </c>
      <c r="F1002" s="13" t="s">
        <v>1402</v>
      </c>
      <c r="G1002" s="162" t="s">
        <v>3728</v>
      </c>
      <c r="H1002" s="160">
        <f>+H1000+1</f>
        <v>863</v>
      </c>
      <c r="I1002" s="80" t="s">
        <v>2356</v>
      </c>
      <c r="J1002" s="160">
        <v>1</v>
      </c>
      <c r="K1002" s="162" t="s">
        <v>3729</v>
      </c>
      <c r="L1002" s="10" t="s">
        <v>1338</v>
      </c>
      <c r="W1002" s="79">
        <v>1</v>
      </c>
    </row>
    <row r="1003" spans="2:24" ht="45" customHeight="1" x14ac:dyDescent="0.5">
      <c r="B1003" s="149">
        <v>956</v>
      </c>
      <c r="G1003" s="154" t="s">
        <v>3730</v>
      </c>
      <c r="H1003" s="155"/>
      <c r="I1003" s="155"/>
      <c r="J1003" s="155"/>
      <c r="K1003" s="173"/>
      <c r="M1003" s="67"/>
      <c r="N1003" s="67"/>
      <c r="O1003" s="67"/>
      <c r="P1003" s="67"/>
      <c r="Q1003" s="68">
        <v>3</v>
      </c>
      <c r="R1003" s="69" t="s">
        <v>1678</v>
      </c>
      <c r="S1003" s="70">
        <f>SUM(S1004:S1024)</f>
        <v>5</v>
      </c>
      <c r="T1003" s="69" t="s">
        <v>1679</v>
      </c>
      <c r="U1003" s="70">
        <v>10</v>
      </c>
      <c r="V1003" s="69" t="s">
        <v>1680</v>
      </c>
      <c r="W1003" s="70">
        <f>SUM(W1004:W1024)/2</f>
        <v>18</v>
      </c>
      <c r="X1003" s="69" t="s">
        <v>1681</v>
      </c>
    </row>
    <row r="1004" spans="2:24" ht="45" customHeight="1" x14ac:dyDescent="0.5">
      <c r="B1004" s="149">
        <v>957</v>
      </c>
      <c r="G1004" s="202" t="s">
        <v>3731</v>
      </c>
      <c r="H1004" s="203"/>
      <c r="I1004" s="204"/>
      <c r="J1004" s="204"/>
      <c r="K1004" s="204"/>
      <c r="M1004" s="71"/>
      <c r="N1004" s="71"/>
      <c r="O1004" s="71"/>
      <c r="P1004" s="71"/>
      <c r="Q1004" s="72"/>
      <c r="R1004" s="73"/>
      <c r="S1004" s="74">
        <v>2</v>
      </c>
      <c r="T1004" s="73" t="s">
        <v>1679</v>
      </c>
      <c r="U1004" s="74"/>
      <c r="V1004" s="73"/>
      <c r="W1004" s="75">
        <f>SUM(W1005:W1011)</f>
        <v>7</v>
      </c>
      <c r="X1004" s="73" t="s">
        <v>1681</v>
      </c>
    </row>
    <row r="1005" spans="2:24" ht="45" customHeight="1" x14ac:dyDescent="0.5">
      <c r="B1005" s="149">
        <v>958</v>
      </c>
      <c r="C1005" s="18" t="s">
        <v>1332</v>
      </c>
      <c r="D1005" s="20" t="s">
        <v>1406</v>
      </c>
      <c r="E1005" s="13" t="s">
        <v>1407</v>
      </c>
      <c r="F1005" s="13" t="s">
        <v>1408</v>
      </c>
      <c r="G1005" s="771" t="s">
        <v>3732</v>
      </c>
      <c r="H1005" s="160">
        <f>+H1002+1</f>
        <v>864</v>
      </c>
      <c r="I1005" s="80" t="s">
        <v>2357</v>
      </c>
      <c r="J1005" s="160">
        <v>1</v>
      </c>
      <c r="K1005" s="167" t="s">
        <v>1409</v>
      </c>
      <c r="L1005" s="10" t="s">
        <v>1410</v>
      </c>
      <c r="W1005" s="79">
        <v>1</v>
      </c>
    </row>
    <row r="1006" spans="2:24" ht="45" customHeight="1" x14ac:dyDescent="0.5">
      <c r="B1006" s="149">
        <v>959</v>
      </c>
      <c r="C1006" s="18" t="s">
        <v>1332</v>
      </c>
      <c r="D1006" s="20" t="s">
        <v>1406</v>
      </c>
      <c r="E1006" s="13" t="s">
        <v>1407</v>
      </c>
      <c r="F1006" s="13" t="s">
        <v>1408</v>
      </c>
      <c r="G1006" s="772"/>
      <c r="H1006" s="160">
        <f t="shared" ref="H1006:H1011" si="38">+H1005+1</f>
        <v>865</v>
      </c>
      <c r="I1006" s="80" t="s">
        <v>2358</v>
      </c>
      <c r="J1006" s="160">
        <v>3</v>
      </c>
      <c r="K1006" s="167" t="s">
        <v>1411</v>
      </c>
      <c r="L1006" s="10" t="s">
        <v>1410</v>
      </c>
      <c r="W1006" s="79">
        <v>1</v>
      </c>
    </row>
    <row r="1007" spans="2:24" ht="45" customHeight="1" x14ac:dyDescent="0.5">
      <c r="B1007" s="149">
        <v>960</v>
      </c>
      <c r="C1007" s="18" t="s">
        <v>1332</v>
      </c>
      <c r="D1007" s="20" t="s">
        <v>1406</v>
      </c>
      <c r="E1007" s="13" t="s">
        <v>1407</v>
      </c>
      <c r="F1007" s="13" t="s">
        <v>1408</v>
      </c>
      <c r="G1007" s="772"/>
      <c r="H1007" s="160">
        <f t="shared" si="38"/>
        <v>866</v>
      </c>
      <c r="I1007" s="80" t="s">
        <v>2359</v>
      </c>
      <c r="J1007" s="160">
        <v>2</v>
      </c>
      <c r="K1007" s="167" t="s">
        <v>1412</v>
      </c>
      <c r="L1007" s="10" t="s">
        <v>1410</v>
      </c>
      <c r="W1007" s="79">
        <v>1</v>
      </c>
    </row>
    <row r="1008" spans="2:24" ht="45" customHeight="1" x14ac:dyDescent="0.5">
      <c r="B1008" s="149">
        <v>961</v>
      </c>
      <c r="C1008" s="18" t="s">
        <v>1332</v>
      </c>
      <c r="D1008" s="20" t="s">
        <v>1406</v>
      </c>
      <c r="E1008" s="13" t="s">
        <v>1407</v>
      </c>
      <c r="F1008" s="13" t="s">
        <v>1408</v>
      </c>
      <c r="G1008" s="772"/>
      <c r="H1008" s="160">
        <f t="shared" si="38"/>
        <v>867</v>
      </c>
      <c r="I1008" s="80" t="s">
        <v>2360</v>
      </c>
      <c r="J1008" s="160">
        <v>2</v>
      </c>
      <c r="K1008" s="167" t="s">
        <v>1413</v>
      </c>
      <c r="L1008" s="10" t="s">
        <v>1410</v>
      </c>
      <c r="W1008" s="79">
        <v>1</v>
      </c>
    </row>
    <row r="1009" spans="2:24" ht="45" customHeight="1" x14ac:dyDescent="0.5">
      <c r="B1009" s="149">
        <v>962</v>
      </c>
      <c r="C1009" s="18" t="s">
        <v>1332</v>
      </c>
      <c r="D1009" s="20" t="s">
        <v>1406</v>
      </c>
      <c r="E1009" s="13" t="s">
        <v>1407</v>
      </c>
      <c r="F1009" s="13" t="s">
        <v>1408</v>
      </c>
      <c r="G1009" s="772"/>
      <c r="H1009" s="160">
        <f t="shared" si="38"/>
        <v>868</v>
      </c>
      <c r="I1009" s="80" t="s">
        <v>2361</v>
      </c>
      <c r="J1009" s="160">
        <v>2</v>
      </c>
      <c r="K1009" s="167" t="s">
        <v>1414</v>
      </c>
      <c r="L1009" s="10" t="s">
        <v>1410</v>
      </c>
      <c r="W1009" s="79">
        <v>1</v>
      </c>
    </row>
    <row r="1010" spans="2:24" ht="45" customHeight="1" x14ac:dyDescent="0.5">
      <c r="B1010" s="149">
        <v>963</v>
      </c>
      <c r="C1010" s="18" t="s">
        <v>1332</v>
      </c>
      <c r="D1010" s="20" t="s">
        <v>1406</v>
      </c>
      <c r="E1010" s="13" t="s">
        <v>1407</v>
      </c>
      <c r="F1010" s="13" t="s">
        <v>1408</v>
      </c>
      <c r="G1010" s="773"/>
      <c r="H1010" s="160">
        <f t="shared" si="38"/>
        <v>869</v>
      </c>
      <c r="I1010" s="80" t="s">
        <v>2362</v>
      </c>
      <c r="J1010" s="160">
        <v>2</v>
      </c>
      <c r="K1010" s="167" t="s">
        <v>3733</v>
      </c>
      <c r="L1010" s="10" t="s">
        <v>1410</v>
      </c>
      <c r="W1010" s="79">
        <v>1</v>
      </c>
    </row>
    <row r="1011" spans="2:24" ht="45" customHeight="1" x14ac:dyDescent="0.5">
      <c r="B1011" s="149">
        <v>964</v>
      </c>
      <c r="C1011" s="18" t="s">
        <v>1332</v>
      </c>
      <c r="D1011" s="20" t="s">
        <v>1406</v>
      </c>
      <c r="E1011" s="13" t="s">
        <v>1407</v>
      </c>
      <c r="F1011" s="8" t="s">
        <v>1415</v>
      </c>
      <c r="G1011" s="169" t="s">
        <v>3734</v>
      </c>
      <c r="H1011" s="76">
        <f t="shared" si="38"/>
        <v>870</v>
      </c>
      <c r="I1011" s="80" t="s">
        <v>2363</v>
      </c>
      <c r="J1011" s="76">
        <v>4</v>
      </c>
      <c r="K1011" s="169" t="s">
        <v>1417</v>
      </c>
      <c r="L1011" s="10" t="s">
        <v>1410</v>
      </c>
      <c r="W1011" s="79">
        <v>1</v>
      </c>
    </row>
    <row r="1012" spans="2:24" ht="45" customHeight="1" x14ac:dyDescent="0.5">
      <c r="B1012" s="149">
        <v>965</v>
      </c>
      <c r="G1012" s="202" t="s">
        <v>3735</v>
      </c>
      <c r="H1012" s="203"/>
      <c r="I1012" s="204"/>
      <c r="J1012" s="204"/>
      <c r="K1012" s="204"/>
      <c r="M1012" s="71"/>
      <c r="N1012" s="71"/>
      <c r="O1012" s="71"/>
      <c r="P1012" s="71"/>
      <c r="Q1012" s="72"/>
      <c r="R1012" s="73"/>
      <c r="S1012" s="74">
        <v>1</v>
      </c>
      <c r="T1012" s="73" t="s">
        <v>1679</v>
      </c>
      <c r="U1012" s="74"/>
      <c r="V1012" s="73"/>
      <c r="W1012" s="75">
        <f>SUM(W1013:W1018)</f>
        <v>6</v>
      </c>
      <c r="X1012" s="73" t="s">
        <v>1681</v>
      </c>
    </row>
    <row r="1013" spans="2:24" ht="45" customHeight="1" x14ac:dyDescent="0.5">
      <c r="B1013" s="149">
        <v>966</v>
      </c>
      <c r="C1013" s="18" t="s">
        <v>1332</v>
      </c>
      <c r="D1013" s="20" t="s">
        <v>1406</v>
      </c>
      <c r="E1013" s="14" t="s">
        <v>1419</v>
      </c>
      <c r="F1013" s="14" t="s">
        <v>1420</v>
      </c>
      <c r="G1013" s="765" t="s">
        <v>3736</v>
      </c>
      <c r="H1013" s="87">
        <f>+H1011+1</f>
        <v>871</v>
      </c>
      <c r="I1013" s="80" t="s">
        <v>2364</v>
      </c>
      <c r="J1013" s="76">
        <v>1</v>
      </c>
      <c r="K1013" s="169" t="s">
        <v>1422</v>
      </c>
      <c r="L1013" s="10" t="s">
        <v>1410</v>
      </c>
      <c r="W1013" s="79">
        <v>1</v>
      </c>
    </row>
    <row r="1014" spans="2:24" ht="45" customHeight="1" x14ac:dyDescent="0.5">
      <c r="B1014" s="149">
        <v>967</v>
      </c>
      <c r="C1014" s="18" t="s">
        <v>1332</v>
      </c>
      <c r="D1014" s="20" t="s">
        <v>1406</v>
      </c>
      <c r="E1014" s="14" t="s">
        <v>1419</v>
      </c>
      <c r="F1014" s="14" t="s">
        <v>1420</v>
      </c>
      <c r="G1014" s="766"/>
      <c r="H1014" s="87">
        <f>+H1013+1</f>
        <v>872</v>
      </c>
      <c r="I1014" s="80" t="s">
        <v>2365</v>
      </c>
      <c r="J1014" s="76">
        <v>1</v>
      </c>
      <c r="K1014" s="169" t="s">
        <v>1423</v>
      </c>
      <c r="L1014" s="10" t="s">
        <v>1410</v>
      </c>
      <c r="W1014" s="79">
        <v>1</v>
      </c>
    </row>
    <row r="1015" spans="2:24" ht="45" customHeight="1" x14ac:dyDescent="0.5">
      <c r="B1015" s="149">
        <v>968</v>
      </c>
      <c r="C1015" s="18" t="s">
        <v>1332</v>
      </c>
      <c r="D1015" s="20" t="s">
        <v>1406</v>
      </c>
      <c r="E1015" s="14" t="s">
        <v>1419</v>
      </c>
      <c r="F1015" s="14" t="s">
        <v>1420</v>
      </c>
      <c r="G1015" s="766"/>
      <c r="H1015" s="87">
        <f>+H1014+1</f>
        <v>873</v>
      </c>
      <c r="I1015" s="80" t="s">
        <v>2366</v>
      </c>
      <c r="J1015" s="76">
        <v>1</v>
      </c>
      <c r="K1015" s="169" t="s">
        <v>1424</v>
      </c>
      <c r="L1015" s="10" t="s">
        <v>1410</v>
      </c>
      <c r="W1015" s="79">
        <v>1</v>
      </c>
    </row>
    <row r="1016" spans="2:24" ht="45" customHeight="1" x14ac:dyDescent="0.5">
      <c r="B1016" s="149">
        <v>969</v>
      </c>
      <c r="C1016" s="18" t="s">
        <v>1332</v>
      </c>
      <c r="D1016" s="20" t="s">
        <v>1406</v>
      </c>
      <c r="E1016" s="14" t="s">
        <v>1419</v>
      </c>
      <c r="F1016" s="14" t="s">
        <v>1420</v>
      </c>
      <c r="G1016" s="766"/>
      <c r="H1016" s="87">
        <f>+H1015+1</f>
        <v>874</v>
      </c>
      <c r="I1016" s="80" t="s">
        <v>2367</v>
      </c>
      <c r="J1016" s="76">
        <v>1</v>
      </c>
      <c r="K1016" s="169" t="s">
        <v>1425</v>
      </c>
      <c r="L1016" s="10" t="s">
        <v>1410</v>
      </c>
      <c r="W1016" s="79">
        <v>1</v>
      </c>
    </row>
    <row r="1017" spans="2:24" ht="45" customHeight="1" x14ac:dyDescent="0.5">
      <c r="B1017" s="149">
        <v>970</v>
      </c>
      <c r="C1017" s="18" t="s">
        <v>1332</v>
      </c>
      <c r="D1017" s="20" t="s">
        <v>1406</v>
      </c>
      <c r="E1017" s="14" t="s">
        <v>1419</v>
      </c>
      <c r="F1017" s="14" t="s">
        <v>1420</v>
      </c>
      <c r="G1017" s="766"/>
      <c r="H1017" s="87">
        <f>+H1016+1</f>
        <v>875</v>
      </c>
      <c r="I1017" s="80" t="s">
        <v>2368</v>
      </c>
      <c r="J1017" s="76">
        <v>1</v>
      </c>
      <c r="K1017" s="169" t="s">
        <v>1426</v>
      </c>
      <c r="L1017" s="10" t="s">
        <v>1410</v>
      </c>
      <c r="W1017" s="79">
        <v>1</v>
      </c>
    </row>
    <row r="1018" spans="2:24" ht="45" customHeight="1" x14ac:dyDescent="0.5">
      <c r="B1018" s="149">
        <v>971</v>
      </c>
      <c r="C1018" s="18" t="s">
        <v>1332</v>
      </c>
      <c r="D1018" s="20" t="s">
        <v>1406</v>
      </c>
      <c r="E1018" s="14" t="s">
        <v>1419</v>
      </c>
      <c r="F1018" s="14" t="s">
        <v>1420</v>
      </c>
      <c r="G1018" s="767"/>
      <c r="H1018" s="87">
        <f>+H1017+1</f>
        <v>876</v>
      </c>
      <c r="I1018" s="80" t="s">
        <v>2369</v>
      </c>
      <c r="J1018" s="76">
        <v>1</v>
      </c>
      <c r="K1018" s="169" t="s">
        <v>1427</v>
      </c>
      <c r="L1018" s="10" t="s">
        <v>1410</v>
      </c>
      <c r="W1018" s="79">
        <v>1</v>
      </c>
    </row>
    <row r="1019" spans="2:24" ht="45" customHeight="1" x14ac:dyDescent="0.5">
      <c r="B1019" s="149">
        <v>972</v>
      </c>
      <c r="G1019" s="202" t="s">
        <v>3737</v>
      </c>
      <c r="H1019" s="203"/>
      <c r="I1019" s="204"/>
      <c r="J1019" s="204"/>
      <c r="K1019" s="204"/>
      <c r="M1019" s="71"/>
      <c r="N1019" s="71"/>
      <c r="O1019" s="71"/>
      <c r="P1019" s="71"/>
      <c r="Q1019" s="72"/>
      <c r="R1019" s="73"/>
      <c r="S1019" s="74">
        <v>2</v>
      </c>
      <c r="T1019" s="73" t="s">
        <v>1679</v>
      </c>
      <c r="U1019" s="74"/>
      <c r="V1019" s="73"/>
      <c r="W1019" s="75">
        <f>SUM(W1020:W1024)</f>
        <v>5</v>
      </c>
      <c r="X1019" s="73" t="s">
        <v>1681</v>
      </c>
    </row>
    <row r="1020" spans="2:24" ht="45" customHeight="1" x14ac:dyDescent="0.5">
      <c r="B1020" s="149">
        <v>973</v>
      </c>
      <c r="C1020" s="18" t="s">
        <v>1332</v>
      </c>
      <c r="D1020" s="20" t="s">
        <v>1406</v>
      </c>
      <c r="E1020" s="13" t="s">
        <v>1429</v>
      </c>
      <c r="F1020" s="13" t="s">
        <v>1430</v>
      </c>
      <c r="G1020" s="762" t="s">
        <v>3738</v>
      </c>
      <c r="H1020" s="160">
        <f>+H1018+1</f>
        <v>877</v>
      </c>
      <c r="I1020" s="80" t="s">
        <v>2370</v>
      </c>
      <c r="J1020" s="160">
        <v>1</v>
      </c>
      <c r="K1020" s="167" t="s">
        <v>1432</v>
      </c>
      <c r="L1020" s="10" t="s">
        <v>1410</v>
      </c>
      <c r="W1020" s="79">
        <v>1</v>
      </c>
    </row>
    <row r="1021" spans="2:24" ht="45" customHeight="1" x14ac:dyDescent="0.5">
      <c r="B1021" s="149">
        <v>974</v>
      </c>
      <c r="C1021" s="18" t="s">
        <v>1332</v>
      </c>
      <c r="D1021" s="20" t="s">
        <v>1406</v>
      </c>
      <c r="E1021" s="13" t="s">
        <v>1429</v>
      </c>
      <c r="F1021" s="13" t="s">
        <v>1430</v>
      </c>
      <c r="G1021" s="764"/>
      <c r="H1021" s="160">
        <f>+H1020+1</f>
        <v>878</v>
      </c>
      <c r="I1021" s="80" t="s">
        <v>2371</v>
      </c>
      <c r="J1021" s="160">
        <v>2</v>
      </c>
      <c r="K1021" s="167" t="s">
        <v>1433</v>
      </c>
      <c r="L1021" s="10" t="s">
        <v>1410</v>
      </c>
      <c r="W1021" s="79">
        <v>1</v>
      </c>
    </row>
    <row r="1022" spans="2:24" ht="45" customHeight="1" x14ac:dyDescent="0.5">
      <c r="B1022" s="149">
        <v>975</v>
      </c>
      <c r="C1022" s="18" t="s">
        <v>1332</v>
      </c>
      <c r="D1022" s="20" t="s">
        <v>1406</v>
      </c>
      <c r="E1022" s="13" t="s">
        <v>1429</v>
      </c>
      <c r="F1022" s="8" t="s">
        <v>1434</v>
      </c>
      <c r="G1022" s="768" t="s">
        <v>3739</v>
      </c>
      <c r="H1022" s="76">
        <f>+H1021+1</f>
        <v>879</v>
      </c>
      <c r="I1022" s="80" t="s">
        <v>2372</v>
      </c>
      <c r="J1022" s="76">
        <v>8</v>
      </c>
      <c r="K1022" s="169" t="s">
        <v>3740</v>
      </c>
      <c r="L1022" s="10" t="s">
        <v>1410</v>
      </c>
      <c r="W1022" s="79">
        <v>1</v>
      </c>
    </row>
    <row r="1023" spans="2:24" ht="45" customHeight="1" x14ac:dyDescent="0.5">
      <c r="B1023" s="149">
        <v>976</v>
      </c>
      <c r="C1023" s="18" t="s">
        <v>1332</v>
      </c>
      <c r="D1023" s="20" t="s">
        <v>1406</v>
      </c>
      <c r="E1023" s="13" t="s">
        <v>1429</v>
      </c>
      <c r="F1023" s="8" t="s">
        <v>1434</v>
      </c>
      <c r="G1023" s="769"/>
      <c r="H1023" s="76">
        <f>+H1022+1</f>
        <v>880</v>
      </c>
      <c r="I1023" s="80" t="s">
        <v>2373</v>
      </c>
      <c r="J1023" s="76">
        <v>15</v>
      </c>
      <c r="K1023" s="169" t="s">
        <v>1435</v>
      </c>
      <c r="L1023" s="10" t="s">
        <v>1410</v>
      </c>
      <c r="W1023" s="79">
        <v>1</v>
      </c>
    </row>
    <row r="1024" spans="2:24" ht="45" customHeight="1" x14ac:dyDescent="0.5">
      <c r="B1024" s="149">
        <v>977</v>
      </c>
      <c r="C1024" s="18" t="s">
        <v>1332</v>
      </c>
      <c r="D1024" s="20" t="s">
        <v>1406</v>
      </c>
      <c r="E1024" s="13" t="s">
        <v>1429</v>
      </c>
      <c r="F1024" s="8" t="s">
        <v>1434</v>
      </c>
      <c r="G1024" s="770"/>
      <c r="H1024" s="76">
        <f>+H1023+1</f>
        <v>881</v>
      </c>
      <c r="I1024" s="80" t="s">
        <v>2374</v>
      </c>
      <c r="J1024" s="170">
        <v>1</v>
      </c>
      <c r="K1024" s="169" t="s">
        <v>1436</v>
      </c>
      <c r="L1024" s="10" t="s">
        <v>1410</v>
      </c>
      <c r="W1024" s="79">
        <v>1</v>
      </c>
    </row>
    <row r="1025" spans="1:24" ht="45" customHeight="1" x14ac:dyDescent="0.5">
      <c r="B1025" s="149">
        <v>978</v>
      </c>
      <c r="G1025" s="154" t="s">
        <v>3741</v>
      </c>
      <c r="H1025" s="155"/>
      <c r="I1025" s="155"/>
      <c r="J1025" s="155"/>
      <c r="K1025" s="173"/>
      <c r="M1025" s="67"/>
      <c r="N1025" s="67"/>
      <c r="O1025" s="67"/>
      <c r="P1025" s="67"/>
      <c r="Q1025" s="68">
        <v>2</v>
      </c>
      <c r="R1025" s="69" t="s">
        <v>1678</v>
      </c>
      <c r="S1025" s="70">
        <f>SUM(S1026:S1040)</f>
        <v>5</v>
      </c>
      <c r="T1025" s="69" t="s">
        <v>1679</v>
      </c>
      <c r="U1025" s="70">
        <v>3</v>
      </c>
      <c r="V1025" s="69" t="s">
        <v>1680</v>
      </c>
      <c r="W1025" s="70">
        <f>SUM(W1026:W1040)/2</f>
        <v>13</v>
      </c>
      <c r="X1025" s="69" t="s">
        <v>1681</v>
      </c>
    </row>
    <row r="1026" spans="1:24" ht="45" customHeight="1" x14ac:dyDescent="0.5">
      <c r="B1026" s="149">
        <v>979</v>
      </c>
      <c r="G1026" s="202" t="s">
        <v>3742</v>
      </c>
      <c r="H1026" s="203"/>
      <c r="I1026" s="204"/>
      <c r="J1026" s="204"/>
      <c r="K1026" s="204"/>
      <c r="M1026" s="71"/>
      <c r="N1026" s="71"/>
      <c r="O1026" s="71"/>
      <c r="P1026" s="71"/>
      <c r="Q1026" s="72"/>
      <c r="R1026" s="73"/>
      <c r="S1026" s="74">
        <v>2</v>
      </c>
      <c r="T1026" s="73" t="s">
        <v>1679</v>
      </c>
      <c r="U1026" s="74"/>
      <c r="V1026" s="73"/>
      <c r="W1026" s="75">
        <f>SUM(W1027:W1031)</f>
        <v>5</v>
      </c>
      <c r="X1026" s="73" t="s">
        <v>1681</v>
      </c>
    </row>
    <row r="1027" spans="1:24" ht="45" customHeight="1" x14ac:dyDescent="0.5">
      <c r="A1027" s="6">
        <v>1</v>
      </c>
      <c r="B1027" s="149">
        <v>980</v>
      </c>
      <c r="C1027" s="18" t="s">
        <v>1332</v>
      </c>
      <c r="D1027" s="12" t="s">
        <v>1439</v>
      </c>
      <c r="E1027" s="13" t="s">
        <v>1440</v>
      </c>
      <c r="F1027" s="13" t="s">
        <v>1441</v>
      </c>
      <c r="G1027" s="762" t="s">
        <v>3743</v>
      </c>
      <c r="H1027" s="160">
        <f>+H1024+1</f>
        <v>882</v>
      </c>
      <c r="I1027" s="161" t="s">
        <v>2375</v>
      </c>
      <c r="J1027" s="160">
        <v>1</v>
      </c>
      <c r="K1027" s="167" t="s">
        <v>1443</v>
      </c>
      <c r="L1027" s="10" t="s">
        <v>1444</v>
      </c>
      <c r="W1027" s="79">
        <v>1</v>
      </c>
    </row>
    <row r="1028" spans="1:24" ht="45" customHeight="1" x14ac:dyDescent="0.5">
      <c r="A1028" s="6">
        <v>2</v>
      </c>
      <c r="B1028" s="149">
        <v>981</v>
      </c>
      <c r="C1028" s="18" t="s">
        <v>1332</v>
      </c>
      <c r="D1028" s="12" t="s">
        <v>1439</v>
      </c>
      <c r="E1028" s="13" t="s">
        <v>1440</v>
      </c>
      <c r="F1028" s="13" t="s">
        <v>1441</v>
      </c>
      <c r="G1028" s="764"/>
      <c r="H1028" s="160">
        <f>+H1027+1</f>
        <v>883</v>
      </c>
      <c r="I1028" s="161" t="s">
        <v>2376</v>
      </c>
      <c r="J1028" s="160">
        <v>40</v>
      </c>
      <c r="K1028" s="167" t="s">
        <v>1445</v>
      </c>
      <c r="L1028" s="10" t="s">
        <v>1444</v>
      </c>
      <c r="W1028" s="79">
        <v>1</v>
      </c>
    </row>
    <row r="1029" spans="1:24" ht="45" customHeight="1" x14ac:dyDescent="0.5">
      <c r="A1029" s="6">
        <v>3</v>
      </c>
      <c r="B1029" s="149">
        <v>982</v>
      </c>
      <c r="C1029" s="18" t="s">
        <v>1332</v>
      </c>
      <c r="D1029" s="12" t="s">
        <v>1439</v>
      </c>
      <c r="E1029" s="13" t="s">
        <v>1440</v>
      </c>
      <c r="F1029" s="8" t="s">
        <v>1446</v>
      </c>
      <c r="G1029" s="759" t="s">
        <v>3744</v>
      </c>
      <c r="H1029" s="76">
        <f>+H1028+1</f>
        <v>884</v>
      </c>
      <c r="I1029" s="161" t="s">
        <v>2377</v>
      </c>
      <c r="J1029" s="76">
        <v>1</v>
      </c>
      <c r="K1029" s="169" t="s">
        <v>1448</v>
      </c>
      <c r="L1029" s="10" t="s">
        <v>1444</v>
      </c>
      <c r="W1029" s="79">
        <v>1</v>
      </c>
    </row>
    <row r="1030" spans="1:24" ht="45" customHeight="1" x14ac:dyDescent="0.5">
      <c r="A1030" s="6">
        <v>4</v>
      </c>
      <c r="B1030" s="149">
        <v>983</v>
      </c>
      <c r="C1030" s="18" t="s">
        <v>1332</v>
      </c>
      <c r="D1030" s="12" t="s">
        <v>1439</v>
      </c>
      <c r="E1030" s="13" t="s">
        <v>1440</v>
      </c>
      <c r="F1030" s="8" t="s">
        <v>1446</v>
      </c>
      <c r="G1030" s="760"/>
      <c r="H1030" s="76">
        <f>+H1029+1</f>
        <v>885</v>
      </c>
      <c r="I1030" s="161" t="s">
        <v>2378</v>
      </c>
      <c r="J1030" s="76">
        <v>1</v>
      </c>
      <c r="K1030" s="169" t="s">
        <v>3745</v>
      </c>
      <c r="L1030" s="10" t="s">
        <v>1444</v>
      </c>
      <c r="W1030" s="79">
        <v>1</v>
      </c>
    </row>
    <row r="1031" spans="1:24" ht="45" customHeight="1" x14ac:dyDescent="0.5">
      <c r="A1031" s="6">
        <v>5</v>
      </c>
      <c r="B1031" s="149">
        <v>984</v>
      </c>
      <c r="C1031" s="18" t="s">
        <v>1332</v>
      </c>
      <c r="D1031" s="12" t="s">
        <v>1439</v>
      </c>
      <c r="E1031" s="13" t="s">
        <v>1440</v>
      </c>
      <c r="F1031" s="8" t="s">
        <v>1446</v>
      </c>
      <c r="G1031" s="761"/>
      <c r="H1031" s="76">
        <f>+H1030+1</f>
        <v>886</v>
      </c>
      <c r="I1031" s="161" t="s">
        <v>2379</v>
      </c>
      <c r="J1031" s="76">
        <v>4</v>
      </c>
      <c r="K1031" s="169" t="s">
        <v>1449</v>
      </c>
      <c r="L1031" s="10" t="s">
        <v>1444</v>
      </c>
      <c r="W1031" s="79">
        <v>1</v>
      </c>
    </row>
    <row r="1032" spans="1:24" ht="45" customHeight="1" x14ac:dyDescent="0.5">
      <c r="B1032" s="149">
        <v>985</v>
      </c>
      <c r="G1032" s="202" t="s">
        <v>3746</v>
      </c>
      <c r="H1032" s="203"/>
      <c r="I1032" s="204"/>
      <c r="J1032" s="204"/>
      <c r="K1032" s="204"/>
      <c r="M1032" s="71"/>
      <c r="N1032" s="71"/>
      <c r="O1032" s="71"/>
      <c r="P1032" s="71"/>
      <c r="Q1032" s="72"/>
      <c r="R1032" s="73"/>
      <c r="S1032" s="74">
        <v>3</v>
      </c>
      <c r="T1032" s="73" t="s">
        <v>1679</v>
      </c>
      <c r="U1032" s="74"/>
      <c r="V1032" s="73"/>
      <c r="W1032" s="75">
        <f>SUM(W1033:W1040)</f>
        <v>8</v>
      </c>
      <c r="X1032" s="73" t="s">
        <v>1681</v>
      </c>
    </row>
    <row r="1033" spans="1:24" ht="45" customHeight="1" x14ac:dyDescent="0.5">
      <c r="A1033" s="6">
        <v>6</v>
      </c>
      <c r="B1033" s="149">
        <v>986</v>
      </c>
      <c r="C1033" s="18" t="s">
        <v>1332</v>
      </c>
      <c r="D1033" s="12" t="s">
        <v>1439</v>
      </c>
      <c r="E1033" s="14" t="s">
        <v>1451</v>
      </c>
      <c r="F1033" s="14" t="s">
        <v>1452</v>
      </c>
      <c r="G1033" s="765" t="s">
        <v>3747</v>
      </c>
      <c r="H1033" s="87">
        <f>+H1031+1</f>
        <v>887</v>
      </c>
      <c r="I1033" s="161" t="s">
        <v>2380</v>
      </c>
      <c r="J1033" s="165">
        <v>2500</v>
      </c>
      <c r="K1033" s="168" t="s">
        <v>1454</v>
      </c>
      <c r="L1033" s="10" t="s">
        <v>1444</v>
      </c>
      <c r="W1033" s="79">
        <v>1</v>
      </c>
    </row>
    <row r="1034" spans="1:24" ht="45" customHeight="1" x14ac:dyDescent="0.5">
      <c r="A1034" s="6">
        <v>7</v>
      </c>
      <c r="B1034" s="149">
        <v>987</v>
      </c>
      <c r="C1034" s="18" t="s">
        <v>1332</v>
      </c>
      <c r="D1034" s="12" t="s">
        <v>1439</v>
      </c>
      <c r="E1034" s="14" t="s">
        <v>1451</v>
      </c>
      <c r="F1034" s="14" t="s">
        <v>1452</v>
      </c>
      <c r="G1034" s="767"/>
      <c r="H1034" s="87">
        <f t="shared" ref="H1034:H1040" si="39">+H1033+1</f>
        <v>888</v>
      </c>
      <c r="I1034" s="161" t="s">
        <v>2381</v>
      </c>
      <c r="J1034" s="165">
        <v>2500</v>
      </c>
      <c r="K1034" s="168" t="s">
        <v>1455</v>
      </c>
      <c r="L1034" s="10" t="s">
        <v>1444</v>
      </c>
      <c r="W1034" s="79">
        <v>1</v>
      </c>
    </row>
    <row r="1035" spans="1:24" ht="45" customHeight="1" x14ac:dyDescent="0.5">
      <c r="A1035" s="6">
        <v>8</v>
      </c>
      <c r="B1035" s="149">
        <v>988</v>
      </c>
      <c r="C1035" s="18" t="s">
        <v>1332</v>
      </c>
      <c r="D1035" s="12" t="s">
        <v>1439</v>
      </c>
      <c r="E1035" s="14" t="s">
        <v>1451</v>
      </c>
      <c r="F1035" s="8" t="s">
        <v>1456</v>
      </c>
      <c r="G1035" s="759" t="s">
        <v>3748</v>
      </c>
      <c r="H1035" s="76">
        <f t="shared" si="39"/>
        <v>889</v>
      </c>
      <c r="I1035" s="161" t="s">
        <v>2382</v>
      </c>
      <c r="J1035" s="164">
        <v>2</v>
      </c>
      <c r="K1035" s="163" t="s">
        <v>1458</v>
      </c>
      <c r="L1035" s="10" t="s">
        <v>1444</v>
      </c>
      <c r="W1035" s="79">
        <v>1</v>
      </c>
    </row>
    <row r="1036" spans="1:24" ht="45" customHeight="1" x14ac:dyDescent="0.5">
      <c r="A1036" s="6">
        <v>9</v>
      </c>
      <c r="B1036" s="149">
        <v>989</v>
      </c>
      <c r="C1036" s="18" t="s">
        <v>1332</v>
      </c>
      <c r="D1036" s="12" t="s">
        <v>1439</v>
      </c>
      <c r="E1036" s="14" t="s">
        <v>1451</v>
      </c>
      <c r="F1036" s="8" t="s">
        <v>1456</v>
      </c>
      <c r="G1036" s="760"/>
      <c r="H1036" s="76">
        <f t="shared" si="39"/>
        <v>890</v>
      </c>
      <c r="I1036" s="161" t="s">
        <v>2383</v>
      </c>
      <c r="J1036" s="164">
        <v>1</v>
      </c>
      <c r="K1036" s="163" t="s">
        <v>1459</v>
      </c>
      <c r="L1036" s="10" t="s">
        <v>1444</v>
      </c>
      <c r="W1036" s="79">
        <v>1</v>
      </c>
    </row>
    <row r="1037" spans="1:24" ht="45" customHeight="1" x14ac:dyDescent="0.5">
      <c r="A1037" s="6">
        <v>10</v>
      </c>
      <c r="B1037" s="149">
        <v>990</v>
      </c>
      <c r="C1037" s="18" t="s">
        <v>1332</v>
      </c>
      <c r="D1037" s="12" t="s">
        <v>1439</v>
      </c>
      <c r="E1037" s="14" t="s">
        <v>1451</v>
      </c>
      <c r="F1037" s="8" t="s">
        <v>1456</v>
      </c>
      <c r="G1037" s="761"/>
      <c r="H1037" s="76">
        <f t="shared" si="39"/>
        <v>891</v>
      </c>
      <c r="I1037" s="161" t="s">
        <v>2384</v>
      </c>
      <c r="J1037" s="164">
        <v>4</v>
      </c>
      <c r="K1037" s="163" t="s">
        <v>1460</v>
      </c>
      <c r="L1037" s="10" t="s">
        <v>1444</v>
      </c>
      <c r="W1037" s="79">
        <v>1</v>
      </c>
    </row>
    <row r="1038" spans="1:24" ht="45" customHeight="1" x14ac:dyDescent="0.5">
      <c r="A1038" s="6">
        <v>11</v>
      </c>
      <c r="B1038" s="149">
        <v>991</v>
      </c>
      <c r="C1038" s="18" t="s">
        <v>1332</v>
      </c>
      <c r="D1038" s="12" t="s">
        <v>1439</v>
      </c>
      <c r="E1038" s="14" t="s">
        <v>1451</v>
      </c>
      <c r="F1038" s="14" t="s">
        <v>1461</v>
      </c>
      <c r="G1038" s="765" t="s">
        <v>3749</v>
      </c>
      <c r="H1038" s="87">
        <f t="shared" si="39"/>
        <v>892</v>
      </c>
      <c r="I1038" s="161" t="s">
        <v>2385</v>
      </c>
      <c r="J1038" s="165">
        <v>1</v>
      </c>
      <c r="K1038" s="89" t="s">
        <v>1463</v>
      </c>
      <c r="L1038" s="10" t="s">
        <v>1444</v>
      </c>
      <c r="W1038" s="79">
        <v>1</v>
      </c>
    </row>
    <row r="1039" spans="1:24" ht="45" customHeight="1" x14ac:dyDescent="0.5">
      <c r="A1039" s="6">
        <v>12</v>
      </c>
      <c r="B1039" s="149">
        <v>992</v>
      </c>
      <c r="C1039" s="18" t="s">
        <v>1332</v>
      </c>
      <c r="D1039" s="12" t="s">
        <v>1439</v>
      </c>
      <c r="E1039" s="14" t="s">
        <v>1451</v>
      </c>
      <c r="F1039" s="14" t="s">
        <v>1461</v>
      </c>
      <c r="G1039" s="766"/>
      <c r="H1039" s="87">
        <f t="shared" si="39"/>
        <v>893</v>
      </c>
      <c r="I1039" s="161" t="s">
        <v>2386</v>
      </c>
      <c r="J1039" s="165">
        <v>1</v>
      </c>
      <c r="K1039" s="89" t="s">
        <v>1464</v>
      </c>
      <c r="L1039" s="10" t="s">
        <v>1444</v>
      </c>
      <c r="W1039" s="79">
        <v>1</v>
      </c>
    </row>
    <row r="1040" spans="1:24" ht="45" customHeight="1" x14ac:dyDescent="0.5">
      <c r="A1040" s="6">
        <v>13</v>
      </c>
      <c r="B1040" s="149">
        <v>993</v>
      </c>
      <c r="C1040" s="18" t="s">
        <v>1332</v>
      </c>
      <c r="D1040" s="12" t="s">
        <v>1439</v>
      </c>
      <c r="E1040" s="14" t="s">
        <v>1451</v>
      </c>
      <c r="F1040" s="14" t="s">
        <v>1461</v>
      </c>
      <c r="G1040" s="767"/>
      <c r="H1040" s="87">
        <f t="shared" si="39"/>
        <v>894</v>
      </c>
      <c r="I1040" s="161" t="s">
        <v>2387</v>
      </c>
      <c r="J1040" s="165">
        <v>2</v>
      </c>
      <c r="K1040" s="89" t="s">
        <v>1465</v>
      </c>
      <c r="L1040" s="10" t="s">
        <v>1444</v>
      </c>
      <c r="W1040" s="79">
        <v>1</v>
      </c>
    </row>
    <row r="1041" spans="1:24" ht="45" customHeight="1" x14ac:dyDescent="0.5">
      <c r="B1041" s="149">
        <v>994</v>
      </c>
      <c r="G1041" s="154" t="s">
        <v>3750</v>
      </c>
      <c r="H1041" s="155"/>
      <c r="I1041" s="155"/>
      <c r="J1041" s="155"/>
      <c r="K1041" s="173"/>
      <c r="M1041" s="67"/>
      <c r="N1041" s="67"/>
      <c r="O1041" s="67"/>
      <c r="P1041" s="67"/>
      <c r="Q1041" s="68">
        <v>4</v>
      </c>
      <c r="R1041" s="69" t="s">
        <v>1678</v>
      </c>
      <c r="S1041" s="70">
        <f>SUM(S1042:S1058)</f>
        <v>6</v>
      </c>
      <c r="T1041" s="69" t="s">
        <v>1679</v>
      </c>
      <c r="U1041" s="70">
        <v>3</v>
      </c>
      <c r="V1041" s="69" t="s">
        <v>1680</v>
      </c>
      <c r="W1041" s="81">
        <f>SUM(W1042:W1058)/2</f>
        <v>13</v>
      </c>
      <c r="X1041" s="69" t="s">
        <v>1681</v>
      </c>
    </row>
    <row r="1042" spans="1:24" ht="45" customHeight="1" x14ac:dyDescent="0.5">
      <c r="B1042" s="149">
        <v>995</v>
      </c>
      <c r="G1042" s="202" t="s">
        <v>3751</v>
      </c>
      <c r="H1042" s="203"/>
      <c r="I1042" s="204"/>
      <c r="J1042" s="204"/>
      <c r="K1042" s="204"/>
      <c r="M1042" s="71"/>
      <c r="N1042" s="71"/>
      <c r="O1042" s="71"/>
      <c r="P1042" s="71"/>
      <c r="Q1042" s="72"/>
      <c r="R1042" s="73"/>
      <c r="S1042" s="74">
        <v>2</v>
      </c>
      <c r="T1042" s="73" t="s">
        <v>1679</v>
      </c>
      <c r="U1042" s="74"/>
      <c r="V1042" s="73"/>
      <c r="W1042" s="75">
        <f>SUM(W1043:W1047)</f>
        <v>5</v>
      </c>
      <c r="X1042" s="73" t="s">
        <v>1681</v>
      </c>
    </row>
    <row r="1043" spans="1:24" ht="45" customHeight="1" x14ac:dyDescent="0.5">
      <c r="A1043" s="6">
        <v>14</v>
      </c>
      <c r="B1043" s="149">
        <v>996</v>
      </c>
      <c r="C1043" s="18" t="s">
        <v>1332</v>
      </c>
      <c r="D1043" s="15" t="s">
        <v>1468</v>
      </c>
      <c r="E1043" s="13" t="s">
        <v>1469</v>
      </c>
      <c r="F1043" s="13" t="s">
        <v>1470</v>
      </c>
      <c r="G1043" s="762" t="s">
        <v>3752</v>
      </c>
      <c r="H1043" s="160">
        <f>+H1040+1</f>
        <v>895</v>
      </c>
      <c r="I1043" s="161" t="s">
        <v>2388</v>
      </c>
      <c r="J1043" s="160">
        <v>1</v>
      </c>
      <c r="K1043" s="167" t="s">
        <v>3753</v>
      </c>
      <c r="L1043" s="10" t="s">
        <v>1444</v>
      </c>
      <c r="W1043" s="79">
        <v>1</v>
      </c>
    </row>
    <row r="1044" spans="1:24" ht="45" customHeight="1" x14ac:dyDescent="0.5">
      <c r="A1044" s="6">
        <v>15</v>
      </c>
      <c r="B1044" s="149">
        <v>997</v>
      </c>
      <c r="C1044" s="18" t="s">
        <v>1332</v>
      </c>
      <c r="D1044" s="15" t="s">
        <v>1468</v>
      </c>
      <c r="E1044" s="13" t="s">
        <v>1469</v>
      </c>
      <c r="F1044" s="13" t="s">
        <v>1470</v>
      </c>
      <c r="G1044" s="764"/>
      <c r="H1044" s="160">
        <f>+H1043+1</f>
        <v>896</v>
      </c>
      <c r="I1044" s="161" t="s">
        <v>2389</v>
      </c>
      <c r="J1044" s="160">
        <v>4</v>
      </c>
      <c r="K1044" s="167" t="s">
        <v>1472</v>
      </c>
      <c r="L1044" s="10" t="s">
        <v>1444</v>
      </c>
      <c r="W1044" s="79">
        <v>1</v>
      </c>
    </row>
    <row r="1045" spans="1:24" ht="45" customHeight="1" x14ac:dyDescent="0.5">
      <c r="A1045" s="6">
        <v>16</v>
      </c>
      <c r="B1045" s="149">
        <v>998</v>
      </c>
      <c r="C1045" s="18" t="s">
        <v>1332</v>
      </c>
      <c r="D1045" s="15" t="s">
        <v>1468</v>
      </c>
      <c r="E1045" s="13" t="s">
        <v>1469</v>
      </c>
      <c r="F1045" s="8" t="s">
        <v>1473</v>
      </c>
      <c r="G1045" s="759" t="s">
        <v>3754</v>
      </c>
      <c r="H1045" s="76">
        <f>+H1044+1</f>
        <v>897</v>
      </c>
      <c r="I1045" s="161" t="s">
        <v>2390</v>
      </c>
      <c r="J1045" s="76">
        <v>1</v>
      </c>
      <c r="K1045" s="169" t="s">
        <v>1475</v>
      </c>
      <c r="L1045" s="10" t="s">
        <v>1444</v>
      </c>
      <c r="W1045" s="79">
        <v>1</v>
      </c>
    </row>
    <row r="1046" spans="1:24" ht="45" customHeight="1" x14ac:dyDescent="0.5">
      <c r="A1046" s="6">
        <v>17</v>
      </c>
      <c r="B1046" s="149">
        <v>999</v>
      </c>
      <c r="C1046" s="18" t="s">
        <v>1332</v>
      </c>
      <c r="D1046" s="15" t="s">
        <v>1468</v>
      </c>
      <c r="E1046" s="13" t="s">
        <v>1469</v>
      </c>
      <c r="F1046" s="8" t="s">
        <v>1473</v>
      </c>
      <c r="G1046" s="760"/>
      <c r="H1046" s="76">
        <f>+H1045+1</f>
        <v>898</v>
      </c>
      <c r="I1046" s="161" t="s">
        <v>2391</v>
      </c>
      <c r="J1046" s="76">
        <v>1</v>
      </c>
      <c r="K1046" s="169" t="s">
        <v>1476</v>
      </c>
      <c r="L1046" s="10" t="s">
        <v>1444</v>
      </c>
      <c r="W1046" s="79">
        <v>1</v>
      </c>
    </row>
    <row r="1047" spans="1:24" ht="45" customHeight="1" x14ac:dyDescent="0.5">
      <c r="A1047" s="6">
        <v>18</v>
      </c>
      <c r="B1047" s="149">
        <v>1000</v>
      </c>
      <c r="C1047" s="18" t="s">
        <v>1332</v>
      </c>
      <c r="D1047" s="15" t="s">
        <v>1468</v>
      </c>
      <c r="E1047" s="13" t="s">
        <v>1469</v>
      </c>
      <c r="F1047" s="8" t="s">
        <v>1473</v>
      </c>
      <c r="G1047" s="761"/>
      <c r="H1047" s="76">
        <f>+H1046+1</f>
        <v>899</v>
      </c>
      <c r="I1047" s="161" t="s">
        <v>2392</v>
      </c>
      <c r="J1047" s="76">
        <v>1</v>
      </c>
      <c r="K1047" s="169" t="s">
        <v>1477</v>
      </c>
      <c r="L1047" s="10" t="s">
        <v>1444</v>
      </c>
      <c r="W1047" s="79">
        <v>1</v>
      </c>
    </row>
    <row r="1048" spans="1:24" ht="45" customHeight="1" x14ac:dyDescent="0.5">
      <c r="B1048" s="149">
        <v>1001</v>
      </c>
      <c r="G1048" s="202" t="s">
        <v>3755</v>
      </c>
      <c r="H1048" s="203"/>
      <c r="I1048" s="204"/>
      <c r="J1048" s="204"/>
      <c r="K1048" s="204"/>
      <c r="M1048" s="71"/>
      <c r="N1048" s="71"/>
      <c r="O1048" s="71"/>
      <c r="P1048" s="71"/>
      <c r="Q1048" s="72"/>
      <c r="R1048" s="73"/>
      <c r="S1048" s="74">
        <v>2</v>
      </c>
      <c r="T1048" s="73" t="s">
        <v>1679</v>
      </c>
      <c r="U1048" s="74"/>
      <c r="V1048" s="73"/>
      <c r="W1048" s="75">
        <f>SUM(W1049:W1052)</f>
        <v>4</v>
      </c>
      <c r="X1048" s="73" t="s">
        <v>1681</v>
      </c>
    </row>
    <row r="1049" spans="1:24" ht="45" customHeight="1" x14ac:dyDescent="0.5">
      <c r="A1049" s="6">
        <v>19</v>
      </c>
      <c r="B1049" s="149">
        <v>1002</v>
      </c>
      <c r="C1049" s="18" t="s">
        <v>1332</v>
      </c>
      <c r="D1049" s="15" t="s">
        <v>1468</v>
      </c>
      <c r="E1049" s="14" t="s">
        <v>1479</v>
      </c>
      <c r="F1049" s="14" t="s">
        <v>1480</v>
      </c>
      <c r="G1049" s="765" t="s">
        <v>3756</v>
      </c>
      <c r="H1049" s="87">
        <f>+H1047+1</f>
        <v>900</v>
      </c>
      <c r="I1049" s="161" t="s">
        <v>2393</v>
      </c>
      <c r="J1049" s="87">
        <v>1</v>
      </c>
      <c r="K1049" s="168" t="s">
        <v>1482</v>
      </c>
      <c r="L1049" s="10" t="s">
        <v>1444</v>
      </c>
      <c r="W1049" s="79">
        <v>1</v>
      </c>
    </row>
    <row r="1050" spans="1:24" ht="45" customHeight="1" x14ac:dyDescent="0.5">
      <c r="A1050" s="6">
        <v>20</v>
      </c>
      <c r="B1050" s="149">
        <v>1003</v>
      </c>
      <c r="C1050" s="18" t="s">
        <v>1332</v>
      </c>
      <c r="D1050" s="15" t="s">
        <v>1468</v>
      </c>
      <c r="E1050" s="14" t="s">
        <v>1479</v>
      </c>
      <c r="F1050" s="14" t="s">
        <v>1480</v>
      </c>
      <c r="G1050" s="767"/>
      <c r="H1050" s="87">
        <f>+H1049+1</f>
        <v>901</v>
      </c>
      <c r="I1050" s="161" t="s">
        <v>2394</v>
      </c>
      <c r="J1050" s="87">
        <v>1</v>
      </c>
      <c r="K1050" s="168" t="s">
        <v>1483</v>
      </c>
      <c r="L1050" s="10" t="s">
        <v>1444</v>
      </c>
      <c r="W1050" s="79">
        <v>1</v>
      </c>
    </row>
    <row r="1051" spans="1:24" ht="45" customHeight="1" x14ac:dyDescent="0.5">
      <c r="A1051" s="6">
        <v>21</v>
      </c>
      <c r="B1051" s="149">
        <v>1004</v>
      </c>
      <c r="C1051" s="18" t="s">
        <v>1332</v>
      </c>
      <c r="D1051" s="15" t="s">
        <v>1468</v>
      </c>
      <c r="E1051" s="14" t="s">
        <v>1479</v>
      </c>
      <c r="F1051" s="8" t="s">
        <v>1484</v>
      </c>
      <c r="G1051" s="759" t="s">
        <v>3757</v>
      </c>
      <c r="H1051" s="76">
        <f>+H1050+1</f>
        <v>902</v>
      </c>
      <c r="I1051" s="161" t="s">
        <v>2395</v>
      </c>
      <c r="J1051" s="76">
        <v>1</v>
      </c>
      <c r="K1051" s="169" t="s">
        <v>1486</v>
      </c>
      <c r="L1051" s="10" t="s">
        <v>1444</v>
      </c>
      <c r="W1051" s="79">
        <v>1</v>
      </c>
    </row>
    <row r="1052" spans="1:24" ht="45" customHeight="1" x14ac:dyDescent="0.5">
      <c r="A1052" s="6">
        <v>22</v>
      </c>
      <c r="B1052" s="149">
        <v>1005</v>
      </c>
      <c r="C1052" s="18" t="s">
        <v>1332</v>
      </c>
      <c r="D1052" s="15" t="s">
        <v>1468</v>
      </c>
      <c r="E1052" s="14" t="s">
        <v>1479</v>
      </c>
      <c r="F1052" s="8" t="s">
        <v>1484</v>
      </c>
      <c r="G1052" s="761"/>
      <c r="H1052" s="76">
        <f>+H1051+1</f>
        <v>903</v>
      </c>
      <c r="I1052" s="161" t="s">
        <v>2396</v>
      </c>
      <c r="J1052" s="76">
        <v>1</v>
      </c>
      <c r="K1052" s="169" t="s">
        <v>1487</v>
      </c>
      <c r="L1052" s="10" t="s">
        <v>1444</v>
      </c>
      <c r="W1052" s="79">
        <v>1</v>
      </c>
    </row>
    <row r="1053" spans="1:24" ht="45" customHeight="1" x14ac:dyDescent="0.5">
      <c r="B1053" s="149">
        <v>1006</v>
      </c>
      <c r="G1053" s="202" t="s">
        <v>3758</v>
      </c>
      <c r="H1053" s="203"/>
      <c r="I1053" s="204"/>
      <c r="J1053" s="204"/>
      <c r="K1053" s="204"/>
      <c r="M1053" s="71"/>
      <c r="N1053" s="71"/>
      <c r="O1053" s="71"/>
      <c r="P1053" s="71"/>
      <c r="Q1053" s="72"/>
      <c r="R1053" s="73"/>
      <c r="S1053" s="74">
        <v>1</v>
      </c>
      <c r="T1053" s="73" t="s">
        <v>1679</v>
      </c>
      <c r="U1053" s="74"/>
      <c r="V1053" s="73"/>
      <c r="W1053" s="75">
        <f>SUM(W1054:W1055)</f>
        <v>2</v>
      </c>
      <c r="X1053" s="73" t="s">
        <v>1681</v>
      </c>
    </row>
    <row r="1054" spans="1:24" ht="45" customHeight="1" x14ac:dyDescent="0.5">
      <c r="A1054" s="6">
        <v>23</v>
      </c>
      <c r="B1054" s="149">
        <v>1007</v>
      </c>
      <c r="C1054" s="18" t="s">
        <v>1332</v>
      </c>
      <c r="D1054" s="15" t="s">
        <v>1468</v>
      </c>
      <c r="E1054" s="13" t="s">
        <v>1489</v>
      </c>
      <c r="F1054" s="13" t="s">
        <v>1490</v>
      </c>
      <c r="G1054" s="762" t="s">
        <v>3759</v>
      </c>
      <c r="H1054" s="160">
        <f>+H1052+1</f>
        <v>904</v>
      </c>
      <c r="I1054" s="161" t="s">
        <v>2397</v>
      </c>
      <c r="J1054" s="160">
        <v>10</v>
      </c>
      <c r="K1054" s="167" t="s">
        <v>3760</v>
      </c>
      <c r="L1054" s="10" t="s">
        <v>1492</v>
      </c>
      <c r="W1054" s="79">
        <v>1</v>
      </c>
    </row>
    <row r="1055" spans="1:24" ht="45" customHeight="1" x14ac:dyDescent="0.5">
      <c r="A1055" s="6">
        <v>24</v>
      </c>
      <c r="B1055" s="149">
        <v>1008</v>
      </c>
      <c r="C1055" s="18" t="s">
        <v>1332</v>
      </c>
      <c r="D1055" s="15" t="s">
        <v>1468</v>
      </c>
      <c r="E1055" s="13" t="s">
        <v>1489</v>
      </c>
      <c r="F1055" s="13" t="s">
        <v>1490</v>
      </c>
      <c r="G1055" s="764"/>
      <c r="H1055" s="160">
        <f>+H1054+1</f>
        <v>905</v>
      </c>
      <c r="I1055" s="161" t="s">
        <v>2398</v>
      </c>
      <c r="J1055" s="160">
        <v>10</v>
      </c>
      <c r="K1055" s="167" t="s">
        <v>3761</v>
      </c>
      <c r="L1055" s="10" t="s">
        <v>1492</v>
      </c>
      <c r="W1055" s="79">
        <v>1</v>
      </c>
    </row>
    <row r="1056" spans="1:24" ht="45" customHeight="1" x14ac:dyDescent="0.5">
      <c r="B1056" s="149">
        <v>1009</v>
      </c>
      <c r="G1056" s="202" t="s">
        <v>3762</v>
      </c>
      <c r="H1056" s="203"/>
      <c r="I1056" s="204"/>
      <c r="J1056" s="204"/>
      <c r="K1056" s="204"/>
      <c r="M1056" s="71"/>
      <c r="N1056" s="71"/>
      <c r="O1056" s="71"/>
      <c r="P1056" s="71"/>
      <c r="Q1056" s="72"/>
      <c r="R1056" s="73"/>
      <c r="S1056" s="74">
        <v>1</v>
      </c>
      <c r="T1056" s="73" t="s">
        <v>1679</v>
      </c>
      <c r="U1056" s="74"/>
      <c r="V1056" s="73"/>
      <c r="W1056" s="75">
        <f>SUM(W1057:W1058)</f>
        <v>2</v>
      </c>
      <c r="X1056" s="73" t="s">
        <v>1681</v>
      </c>
    </row>
    <row r="1057" spans="1:24" ht="45" customHeight="1" x14ac:dyDescent="0.5">
      <c r="A1057" s="6">
        <v>25</v>
      </c>
      <c r="B1057" s="149">
        <v>1010</v>
      </c>
      <c r="C1057" s="18" t="s">
        <v>1332</v>
      </c>
      <c r="D1057" s="15" t="s">
        <v>1468</v>
      </c>
      <c r="E1057" s="14" t="s">
        <v>1494</v>
      </c>
      <c r="F1057" s="14" t="s">
        <v>1495</v>
      </c>
      <c r="G1057" s="765" t="s">
        <v>3763</v>
      </c>
      <c r="H1057" s="87">
        <f>+H1055+1</f>
        <v>906</v>
      </c>
      <c r="I1057" s="161" t="s">
        <v>2399</v>
      </c>
      <c r="J1057" s="87">
        <v>5</v>
      </c>
      <c r="K1057" s="168" t="s">
        <v>1497</v>
      </c>
      <c r="L1057" s="10" t="s">
        <v>1492</v>
      </c>
      <c r="W1057" s="79">
        <v>1</v>
      </c>
    </row>
    <row r="1058" spans="1:24" ht="45" customHeight="1" x14ac:dyDescent="0.5">
      <c r="A1058" s="6">
        <v>26</v>
      </c>
      <c r="B1058" s="149">
        <v>1011</v>
      </c>
      <c r="C1058" s="18" t="s">
        <v>1332</v>
      </c>
      <c r="D1058" s="15" t="s">
        <v>1468</v>
      </c>
      <c r="E1058" s="14" t="s">
        <v>1494</v>
      </c>
      <c r="F1058" s="14" t="s">
        <v>1495</v>
      </c>
      <c r="G1058" s="767"/>
      <c r="H1058" s="87">
        <f>+H1057+1</f>
        <v>907</v>
      </c>
      <c r="I1058" s="161" t="s">
        <v>2400</v>
      </c>
      <c r="J1058" s="87">
        <v>2</v>
      </c>
      <c r="K1058" s="168" t="s">
        <v>1498</v>
      </c>
      <c r="L1058" s="269" t="s">
        <v>1444</v>
      </c>
      <c r="W1058" s="79">
        <v>1</v>
      </c>
    </row>
    <row r="1059" spans="1:24" ht="45" customHeight="1" x14ac:dyDescent="0.5">
      <c r="B1059" s="149">
        <v>1012</v>
      </c>
      <c r="G1059" s="154" t="s">
        <v>3764</v>
      </c>
      <c r="H1059" s="155"/>
      <c r="I1059" s="155"/>
      <c r="J1059" s="155"/>
      <c r="K1059" s="173"/>
      <c r="M1059" s="67"/>
      <c r="N1059" s="67"/>
      <c r="O1059" s="67"/>
      <c r="P1059" s="67"/>
      <c r="Q1059" s="68">
        <v>2</v>
      </c>
      <c r="R1059" s="69" t="s">
        <v>1678</v>
      </c>
      <c r="S1059" s="70">
        <f>SUM(S1060:S1072)</f>
        <v>5</v>
      </c>
      <c r="T1059" s="69" t="s">
        <v>1679</v>
      </c>
      <c r="U1059" s="70">
        <v>4</v>
      </c>
      <c r="V1059" s="69" t="s">
        <v>1680</v>
      </c>
      <c r="W1059" s="70">
        <f>SUM(W1060:W1072)/2</f>
        <v>11</v>
      </c>
      <c r="X1059" s="69" t="s">
        <v>1681</v>
      </c>
    </row>
    <row r="1060" spans="1:24" ht="45" customHeight="1" x14ac:dyDescent="0.5">
      <c r="B1060" s="149">
        <v>1013</v>
      </c>
      <c r="G1060" s="202" t="s">
        <v>3765</v>
      </c>
      <c r="H1060" s="203"/>
      <c r="I1060" s="204"/>
      <c r="J1060" s="204"/>
      <c r="K1060" s="204"/>
      <c r="M1060" s="71"/>
      <c r="N1060" s="71"/>
      <c r="O1060" s="71"/>
      <c r="P1060" s="71"/>
      <c r="Q1060" s="72"/>
      <c r="R1060" s="73"/>
      <c r="S1060" s="74">
        <v>2</v>
      </c>
      <c r="T1060" s="73" t="s">
        <v>1679</v>
      </c>
      <c r="U1060" s="74"/>
      <c r="V1060" s="73"/>
      <c r="W1060" s="75">
        <f>SUM(W1061:W1066)</f>
        <v>6</v>
      </c>
      <c r="X1060" s="73" t="s">
        <v>1681</v>
      </c>
    </row>
    <row r="1061" spans="1:24" ht="45" customHeight="1" x14ac:dyDescent="0.5">
      <c r="A1061" s="6">
        <v>27</v>
      </c>
      <c r="B1061" s="149">
        <v>1014</v>
      </c>
      <c r="C1061" s="18" t="s">
        <v>1332</v>
      </c>
      <c r="D1061" s="12" t="s">
        <v>1501</v>
      </c>
      <c r="E1061" s="13" t="s">
        <v>1502</v>
      </c>
      <c r="F1061" s="13" t="s">
        <v>1503</v>
      </c>
      <c r="G1061" s="167" t="s">
        <v>3766</v>
      </c>
      <c r="H1061" s="160">
        <f>+H1058+1</f>
        <v>908</v>
      </c>
      <c r="I1061" s="161" t="s">
        <v>2401</v>
      </c>
      <c r="J1061" s="160">
        <v>20</v>
      </c>
      <c r="K1061" s="167" t="s">
        <v>1505</v>
      </c>
      <c r="L1061" s="10" t="s">
        <v>1444</v>
      </c>
      <c r="W1061" s="79">
        <v>1</v>
      </c>
    </row>
    <row r="1062" spans="1:24" ht="45" customHeight="1" x14ac:dyDescent="0.5">
      <c r="A1062" s="6">
        <v>28</v>
      </c>
      <c r="B1062" s="149">
        <v>1015</v>
      </c>
      <c r="C1062" s="18" t="s">
        <v>1332</v>
      </c>
      <c r="D1062" s="12" t="s">
        <v>1501</v>
      </c>
      <c r="E1062" s="13" t="s">
        <v>1502</v>
      </c>
      <c r="F1062" s="8" t="s">
        <v>1506</v>
      </c>
      <c r="G1062" s="759" t="s">
        <v>3767</v>
      </c>
      <c r="H1062" s="76">
        <f>+H1061+1</f>
        <v>909</v>
      </c>
      <c r="I1062" s="161" t="s">
        <v>2402</v>
      </c>
      <c r="J1062" s="76">
        <v>20</v>
      </c>
      <c r="K1062" s="169" t="s">
        <v>1508</v>
      </c>
      <c r="L1062" s="10" t="s">
        <v>1444</v>
      </c>
      <c r="W1062" s="79">
        <v>1</v>
      </c>
    </row>
    <row r="1063" spans="1:24" ht="45" customHeight="1" x14ac:dyDescent="0.5">
      <c r="A1063" s="6">
        <v>29</v>
      </c>
      <c r="B1063" s="149">
        <v>1016</v>
      </c>
      <c r="C1063" s="18" t="s">
        <v>1332</v>
      </c>
      <c r="D1063" s="12" t="s">
        <v>1501</v>
      </c>
      <c r="E1063" s="13" t="s">
        <v>1502</v>
      </c>
      <c r="F1063" s="8" t="s">
        <v>1506</v>
      </c>
      <c r="G1063" s="760"/>
      <c r="H1063" s="76">
        <f>+H1062+1</f>
        <v>910</v>
      </c>
      <c r="I1063" s="161" t="s">
        <v>2403</v>
      </c>
      <c r="J1063" s="76">
        <v>50</v>
      </c>
      <c r="K1063" s="169" t="s">
        <v>1509</v>
      </c>
      <c r="L1063" s="10" t="s">
        <v>1444</v>
      </c>
      <c r="W1063" s="79">
        <v>1</v>
      </c>
    </row>
    <row r="1064" spans="1:24" ht="45" customHeight="1" x14ac:dyDescent="0.5">
      <c r="A1064" s="6">
        <v>30</v>
      </c>
      <c r="B1064" s="149">
        <v>1017</v>
      </c>
      <c r="C1064" s="18" t="s">
        <v>1332</v>
      </c>
      <c r="D1064" s="12" t="s">
        <v>1501</v>
      </c>
      <c r="E1064" s="13" t="s">
        <v>1502</v>
      </c>
      <c r="F1064" s="8" t="s">
        <v>1506</v>
      </c>
      <c r="G1064" s="760"/>
      <c r="H1064" s="76">
        <f>+H1063+1</f>
        <v>911</v>
      </c>
      <c r="I1064" s="161" t="s">
        <v>2404</v>
      </c>
      <c r="J1064" s="76">
        <v>200</v>
      </c>
      <c r="K1064" s="169" t="s">
        <v>1510</v>
      </c>
      <c r="L1064" s="10" t="s">
        <v>1444</v>
      </c>
      <c r="W1064" s="79">
        <v>1</v>
      </c>
    </row>
    <row r="1065" spans="1:24" ht="45" customHeight="1" x14ac:dyDescent="0.5">
      <c r="A1065" s="6">
        <v>31</v>
      </c>
      <c r="B1065" s="149">
        <v>1018</v>
      </c>
      <c r="C1065" s="18" t="s">
        <v>1332</v>
      </c>
      <c r="D1065" s="12" t="s">
        <v>1501</v>
      </c>
      <c r="E1065" s="13" t="s">
        <v>1502</v>
      </c>
      <c r="F1065" s="8" t="s">
        <v>1506</v>
      </c>
      <c r="G1065" s="760"/>
      <c r="H1065" s="76">
        <f>+H1064+1</f>
        <v>912</v>
      </c>
      <c r="I1065" s="161" t="s">
        <v>2405</v>
      </c>
      <c r="J1065" s="76">
        <v>2</v>
      </c>
      <c r="K1065" s="169" t="s">
        <v>1511</v>
      </c>
      <c r="L1065" s="10" t="s">
        <v>1444</v>
      </c>
      <c r="W1065" s="79">
        <v>1</v>
      </c>
    </row>
    <row r="1066" spans="1:24" ht="45" customHeight="1" x14ac:dyDescent="0.5">
      <c r="A1066" s="6">
        <v>32</v>
      </c>
      <c r="B1066" s="149">
        <v>1019</v>
      </c>
      <c r="C1066" s="18" t="s">
        <v>1332</v>
      </c>
      <c r="D1066" s="12" t="s">
        <v>1501</v>
      </c>
      <c r="E1066" s="13" t="s">
        <v>1502</v>
      </c>
      <c r="F1066" s="8" t="s">
        <v>1506</v>
      </c>
      <c r="G1066" s="761"/>
      <c r="H1066" s="76">
        <f>+H1065+1</f>
        <v>913</v>
      </c>
      <c r="I1066" s="161" t="s">
        <v>2406</v>
      </c>
      <c r="J1066" s="76">
        <v>3</v>
      </c>
      <c r="K1066" s="169" t="s">
        <v>1512</v>
      </c>
      <c r="L1066" s="10" t="s">
        <v>1444</v>
      </c>
      <c r="W1066" s="79">
        <v>1</v>
      </c>
    </row>
    <row r="1067" spans="1:24" ht="45" customHeight="1" x14ac:dyDescent="0.5">
      <c r="B1067" s="149">
        <v>1020</v>
      </c>
      <c r="G1067" s="202" t="s">
        <v>3768</v>
      </c>
      <c r="H1067" s="203"/>
      <c r="I1067" s="204"/>
      <c r="J1067" s="204"/>
      <c r="K1067" s="204"/>
      <c r="M1067" s="71"/>
      <c r="N1067" s="71"/>
      <c r="O1067" s="71"/>
      <c r="P1067" s="71"/>
      <c r="Q1067" s="72"/>
      <c r="R1067" s="73"/>
      <c r="S1067" s="74">
        <v>3</v>
      </c>
      <c r="T1067" s="73" t="s">
        <v>1679</v>
      </c>
      <c r="U1067" s="74"/>
      <c r="V1067" s="73"/>
      <c r="W1067" s="75">
        <f>SUM(W1068:W1072)</f>
        <v>5</v>
      </c>
      <c r="X1067" s="73" t="s">
        <v>1681</v>
      </c>
    </row>
    <row r="1068" spans="1:24" ht="45" customHeight="1" x14ac:dyDescent="0.5">
      <c r="A1068" s="6">
        <v>33</v>
      </c>
      <c r="B1068" s="149">
        <v>1021</v>
      </c>
      <c r="C1068" s="18" t="s">
        <v>1332</v>
      </c>
      <c r="D1068" s="12" t="s">
        <v>1501</v>
      </c>
      <c r="E1068" s="14" t="s">
        <v>1514</v>
      </c>
      <c r="F1068" s="14" t="s">
        <v>1515</v>
      </c>
      <c r="G1068" s="765" t="s">
        <v>3769</v>
      </c>
      <c r="H1068" s="87">
        <f>+H1066+1</f>
        <v>914</v>
      </c>
      <c r="I1068" s="161" t="s">
        <v>2407</v>
      </c>
      <c r="J1068" s="87">
        <v>3</v>
      </c>
      <c r="K1068" s="168" t="s">
        <v>1517</v>
      </c>
      <c r="L1068" s="10" t="s">
        <v>1444</v>
      </c>
      <c r="W1068" s="79">
        <v>1</v>
      </c>
    </row>
    <row r="1069" spans="1:24" ht="45" customHeight="1" x14ac:dyDescent="0.5">
      <c r="A1069" s="6">
        <v>34</v>
      </c>
      <c r="B1069" s="149">
        <v>1022</v>
      </c>
      <c r="C1069" s="18" t="s">
        <v>1332</v>
      </c>
      <c r="D1069" s="12" t="s">
        <v>1501</v>
      </c>
      <c r="E1069" s="14" t="s">
        <v>1514</v>
      </c>
      <c r="F1069" s="14" t="s">
        <v>1515</v>
      </c>
      <c r="G1069" s="766"/>
      <c r="H1069" s="87">
        <f>+H1068+1</f>
        <v>915</v>
      </c>
      <c r="I1069" s="161" t="s">
        <v>2408</v>
      </c>
      <c r="J1069" s="87">
        <v>1</v>
      </c>
      <c r="K1069" s="168" t="s">
        <v>1518</v>
      </c>
      <c r="L1069" s="10" t="s">
        <v>1444</v>
      </c>
      <c r="W1069" s="79">
        <v>1</v>
      </c>
    </row>
    <row r="1070" spans="1:24" ht="45" customHeight="1" x14ac:dyDescent="0.5">
      <c r="A1070" s="6">
        <v>35</v>
      </c>
      <c r="B1070" s="149">
        <v>1023</v>
      </c>
      <c r="C1070" s="18" t="s">
        <v>1332</v>
      </c>
      <c r="D1070" s="12" t="s">
        <v>1501</v>
      </c>
      <c r="E1070" s="14" t="s">
        <v>1514</v>
      </c>
      <c r="F1070" s="14" t="s">
        <v>1515</v>
      </c>
      <c r="G1070" s="767"/>
      <c r="H1070" s="87">
        <f>+H1069+1</f>
        <v>916</v>
      </c>
      <c r="I1070" s="161" t="s">
        <v>2409</v>
      </c>
      <c r="J1070" s="87">
        <v>1</v>
      </c>
      <c r="K1070" s="168" t="s">
        <v>1519</v>
      </c>
      <c r="L1070" s="10" t="s">
        <v>1444</v>
      </c>
      <c r="W1070" s="79">
        <v>1</v>
      </c>
    </row>
    <row r="1071" spans="1:24" ht="45" customHeight="1" x14ac:dyDescent="0.5">
      <c r="A1071" s="6">
        <v>36</v>
      </c>
      <c r="B1071" s="149">
        <v>1024</v>
      </c>
      <c r="C1071" s="18" t="s">
        <v>1332</v>
      </c>
      <c r="D1071" s="12" t="s">
        <v>1501</v>
      </c>
      <c r="E1071" s="14" t="s">
        <v>1514</v>
      </c>
      <c r="F1071" s="8" t="s">
        <v>1520</v>
      </c>
      <c r="G1071" s="169" t="s">
        <v>3770</v>
      </c>
      <c r="H1071" s="76">
        <f>+H1070+1</f>
        <v>917</v>
      </c>
      <c r="I1071" s="161" t="s">
        <v>2410</v>
      </c>
      <c r="J1071" s="170">
        <v>0.2</v>
      </c>
      <c r="K1071" s="169" t="s">
        <v>3771</v>
      </c>
      <c r="L1071" s="10" t="s">
        <v>1444</v>
      </c>
      <c r="W1071" s="79">
        <v>1</v>
      </c>
    </row>
    <row r="1072" spans="1:24" ht="45" customHeight="1" x14ac:dyDescent="0.5">
      <c r="A1072" s="6">
        <v>37</v>
      </c>
      <c r="B1072" s="149">
        <v>1025</v>
      </c>
      <c r="C1072" s="18" t="s">
        <v>1332</v>
      </c>
      <c r="D1072" s="12" t="s">
        <v>1501</v>
      </c>
      <c r="E1072" s="14" t="s">
        <v>1514</v>
      </c>
      <c r="F1072" s="14" t="s">
        <v>1522</v>
      </c>
      <c r="G1072" s="168" t="s">
        <v>3772</v>
      </c>
      <c r="H1072" s="87">
        <f>+H1071+1</f>
        <v>918</v>
      </c>
      <c r="I1072" s="161" t="s">
        <v>2411</v>
      </c>
      <c r="J1072" s="87">
        <v>4</v>
      </c>
      <c r="K1072" s="168" t="s">
        <v>1524</v>
      </c>
      <c r="L1072" s="10" t="s">
        <v>1444</v>
      </c>
      <c r="W1072" s="79">
        <v>1</v>
      </c>
    </row>
    <row r="1073" spans="2:24" ht="45" customHeight="1" x14ac:dyDescent="0.5">
      <c r="B1073" s="149">
        <v>1026</v>
      </c>
      <c r="G1073" s="154" t="s">
        <v>3773</v>
      </c>
      <c r="H1073" s="155"/>
      <c r="I1073" s="155"/>
      <c r="J1073" s="155"/>
      <c r="K1073" s="173"/>
      <c r="M1073" s="67"/>
      <c r="N1073" s="67"/>
      <c r="O1073" s="67"/>
      <c r="P1073" s="67"/>
      <c r="Q1073" s="68">
        <v>4</v>
      </c>
      <c r="R1073" s="69" t="s">
        <v>1678</v>
      </c>
      <c r="S1073" s="70">
        <f>SUM(S1074:S1111)</f>
        <v>11</v>
      </c>
      <c r="T1073" s="69" t="s">
        <v>1679</v>
      </c>
      <c r="U1073" s="70">
        <v>16</v>
      </c>
      <c r="V1073" s="69" t="s">
        <v>1680</v>
      </c>
      <c r="W1073" s="70">
        <f>SUM(W1074:W1111)/2</f>
        <v>34</v>
      </c>
      <c r="X1073" s="69" t="s">
        <v>1681</v>
      </c>
    </row>
    <row r="1074" spans="2:24" ht="45" customHeight="1" x14ac:dyDescent="0.5">
      <c r="B1074" s="149">
        <v>1027</v>
      </c>
      <c r="G1074" s="202" t="s">
        <v>3774</v>
      </c>
      <c r="H1074" s="203"/>
      <c r="I1074" s="204"/>
      <c r="J1074" s="204"/>
      <c r="K1074" s="204"/>
      <c r="M1074" s="71"/>
      <c r="N1074" s="71"/>
      <c r="O1074" s="71"/>
      <c r="P1074" s="71"/>
      <c r="Q1074" s="72"/>
      <c r="R1074" s="73"/>
      <c r="S1074" s="74">
        <v>4</v>
      </c>
      <c r="T1074" s="73" t="s">
        <v>1679</v>
      </c>
      <c r="U1074" s="74"/>
      <c r="V1074" s="73"/>
      <c r="W1074" s="75">
        <f>SUM(W1075:W1081)</f>
        <v>7</v>
      </c>
      <c r="X1074" s="73" t="s">
        <v>1681</v>
      </c>
    </row>
    <row r="1075" spans="2:24" ht="45" customHeight="1" x14ac:dyDescent="0.5">
      <c r="B1075" s="149">
        <v>1028</v>
      </c>
      <c r="C1075" s="18" t="s">
        <v>1332</v>
      </c>
      <c r="D1075" s="15" t="s">
        <v>1527</v>
      </c>
      <c r="E1075" s="13" t="s">
        <v>1528</v>
      </c>
      <c r="F1075" s="13" t="s">
        <v>1529</v>
      </c>
      <c r="G1075" s="762" t="s">
        <v>1530</v>
      </c>
      <c r="H1075" s="160">
        <f>+H1072+1</f>
        <v>919</v>
      </c>
      <c r="I1075" s="80" t="s">
        <v>2412</v>
      </c>
      <c r="J1075" s="166">
        <v>150000</v>
      </c>
      <c r="K1075" s="167" t="s">
        <v>1531</v>
      </c>
      <c r="L1075" s="10" t="s">
        <v>1492</v>
      </c>
      <c r="W1075" s="79">
        <v>1</v>
      </c>
    </row>
    <row r="1076" spans="2:24" ht="45" customHeight="1" x14ac:dyDescent="0.5">
      <c r="B1076" s="149">
        <v>1029</v>
      </c>
      <c r="C1076" s="18" t="s">
        <v>1332</v>
      </c>
      <c r="D1076" s="15" t="s">
        <v>1527</v>
      </c>
      <c r="E1076" s="13" t="s">
        <v>1528</v>
      </c>
      <c r="F1076" s="13" t="s">
        <v>1529</v>
      </c>
      <c r="G1076" s="763"/>
      <c r="H1076" s="160">
        <f t="shared" ref="H1076:H1081" si="40">+H1075+1</f>
        <v>920</v>
      </c>
      <c r="I1076" s="80" t="s">
        <v>2413</v>
      </c>
      <c r="J1076" s="166">
        <v>50000</v>
      </c>
      <c r="K1076" s="208" t="s">
        <v>1532</v>
      </c>
      <c r="L1076" s="10" t="s">
        <v>1492</v>
      </c>
      <c r="W1076" s="79">
        <v>1</v>
      </c>
    </row>
    <row r="1077" spans="2:24" ht="45" customHeight="1" x14ac:dyDescent="0.5">
      <c r="B1077" s="149">
        <v>1030</v>
      </c>
      <c r="C1077" s="18" t="s">
        <v>1332</v>
      </c>
      <c r="D1077" s="15" t="s">
        <v>1527</v>
      </c>
      <c r="E1077" s="13" t="s">
        <v>1528</v>
      </c>
      <c r="F1077" s="13" t="s">
        <v>1529</v>
      </c>
      <c r="G1077" s="764"/>
      <c r="H1077" s="160">
        <f t="shared" si="40"/>
        <v>921</v>
      </c>
      <c r="I1077" s="80" t="s">
        <v>2414</v>
      </c>
      <c r="J1077" s="166">
        <v>200</v>
      </c>
      <c r="K1077" s="167" t="s">
        <v>1533</v>
      </c>
      <c r="L1077" s="10" t="s">
        <v>1492</v>
      </c>
      <c r="W1077" s="79">
        <v>1</v>
      </c>
    </row>
    <row r="1078" spans="2:24" ht="45" customHeight="1" x14ac:dyDescent="0.5">
      <c r="B1078" s="149">
        <v>1031</v>
      </c>
      <c r="C1078" s="18" t="s">
        <v>1332</v>
      </c>
      <c r="D1078" s="15" t="s">
        <v>1527</v>
      </c>
      <c r="E1078" s="13" t="s">
        <v>1528</v>
      </c>
      <c r="F1078" s="8" t="s">
        <v>1534</v>
      </c>
      <c r="G1078" s="169" t="s">
        <v>1535</v>
      </c>
      <c r="H1078" s="76">
        <f t="shared" si="40"/>
        <v>922</v>
      </c>
      <c r="I1078" s="80" t="s">
        <v>2415</v>
      </c>
      <c r="J1078" s="164">
        <v>1000</v>
      </c>
      <c r="K1078" s="169" t="s">
        <v>1536</v>
      </c>
      <c r="L1078" s="10" t="s">
        <v>1492</v>
      </c>
      <c r="W1078" s="79">
        <v>1</v>
      </c>
    </row>
    <row r="1079" spans="2:24" ht="45" customHeight="1" x14ac:dyDescent="0.5">
      <c r="B1079" s="149">
        <v>1032</v>
      </c>
      <c r="C1079" s="18" t="s">
        <v>1332</v>
      </c>
      <c r="D1079" s="15" t="s">
        <v>1527</v>
      </c>
      <c r="E1079" s="13" t="s">
        <v>1528</v>
      </c>
      <c r="F1079" s="13" t="s">
        <v>1537</v>
      </c>
      <c r="G1079" s="167" t="s">
        <v>1538</v>
      </c>
      <c r="H1079" s="160">
        <f t="shared" si="40"/>
        <v>923</v>
      </c>
      <c r="I1079" s="80" t="s">
        <v>2416</v>
      </c>
      <c r="J1079" s="166">
        <v>2000</v>
      </c>
      <c r="K1079" s="167" t="s">
        <v>1539</v>
      </c>
      <c r="L1079" s="10" t="s">
        <v>1492</v>
      </c>
      <c r="W1079" s="79">
        <v>1</v>
      </c>
    </row>
    <row r="1080" spans="2:24" ht="45" customHeight="1" x14ac:dyDescent="0.5">
      <c r="B1080" s="149">
        <v>1033</v>
      </c>
      <c r="C1080" s="18" t="s">
        <v>1332</v>
      </c>
      <c r="D1080" s="15" t="s">
        <v>1527</v>
      </c>
      <c r="E1080" s="13" t="s">
        <v>1528</v>
      </c>
      <c r="F1080" s="8" t="s">
        <v>1540</v>
      </c>
      <c r="G1080" s="759" t="s">
        <v>1541</v>
      </c>
      <c r="H1080" s="76">
        <f t="shared" si="40"/>
        <v>924</v>
      </c>
      <c r="I1080" s="80" t="s">
        <v>2417</v>
      </c>
      <c r="J1080" s="164">
        <v>1</v>
      </c>
      <c r="K1080" s="169" t="s">
        <v>1542</v>
      </c>
      <c r="L1080" s="10" t="s">
        <v>1492</v>
      </c>
      <c r="W1080" s="79">
        <v>1</v>
      </c>
    </row>
    <row r="1081" spans="2:24" ht="45" customHeight="1" x14ac:dyDescent="0.5">
      <c r="B1081" s="149">
        <v>1034</v>
      </c>
      <c r="C1081" s="18" t="s">
        <v>1332</v>
      </c>
      <c r="D1081" s="15" t="s">
        <v>1527</v>
      </c>
      <c r="E1081" s="13" t="s">
        <v>1528</v>
      </c>
      <c r="F1081" s="8" t="s">
        <v>1540</v>
      </c>
      <c r="G1081" s="761"/>
      <c r="H1081" s="76">
        <f t="shared" si="40"/>
        <v>925</v>
      </c>
      <c r="I1081" s="80" t="s">
        <v>2418</v>
      </c>
      <c r="J1081" s="164">
        <v>200</v>
      </c>
      <c r="K1081" s="169" t="s">
        <v>1543</v>
      </c>
      <c r="L1081" s="10" t="s">
        <v>1492</v>
      </c>
      <c r="W1081" s="79">
        <v>1</v>
      </c>
    </row>
    <row r="1082" spans="2:24" ht="45" customHeight="1" x14ac:dyDescent="0.5">
      <c r="B1082" s="149">
        <v>1035</v>
      </c>
      <c r="G1082" s="202" t="s">
        <v>3775</v>
      </c>
      <c r="H1082" s="203"/>
      <c r="I1082" s="204"/>
      <c r="J1082" s="204"/>
      <c r="K1082" s="204"/>
      <c r="M1082" s="71"/>
      <c r="N1082" s="71"/>
      <c r="O1082" s="71"/>
      <c r="P1082" s="71"/>
      <c r="Q1082" s="72"/>
      <c r="R1082" s="73"/>
      <c r="S1082" s="74">
        <v>2</v>
      </c>
      <c r="T1082" s="73" t="s">
        <v>1679</v>
      </c>
      <c r="U1082" s="74"/>
      <c r="V1082" s="73"/>
      <c r="W1082" s="75">
        <f>SUM(W1083:W1087)</f>
        <v>5</v>
      </c>
      <c r="X1082" s="73" t="s">
        <v>1681</v>
      </c>
    </row>
    <row r="1083" spans="2:24" ht="45" customHeight="1" x14ac:dyDescent="0.5">
      <c r="B1083" s="149">
        <v>1036</v>
      </c>
      <c r="C1083" s="18" t="s">
        <v>1332</v>
      </c>
      <c r="D1083" s="15" t="s">
        <v>1527</v>
      </c>
      <c r="E1083" s="14" t="s">
        <v>1545</v>
      </c>
      <c r="F1083" s="14" t="s">
        <v>1546</v>
      </c>
      <c r="G1083" s="765" t="s">
        <v>1547</v>
      </c>
      <c r="H1083" s="87">
        <f>+H1081+1</f>
        <v>926</v>
      </c>
      <c r="I1083" s="80" t="s">
        <v>2419</v>
      </c>
      <c r="J1083" s="87">
        <v>10</v>
      </c>
      <c r="K1083" s="168" t="s">
        <v>1548</v>
      </c>
      <c r="L1083" s="10" t="s">
        <v>1492</v>
      </c>
      <c r="W1083" s="79">
        <v>1</v>
      </c>
    </row>
    <row r="1084" spans="2:24" ht="45" customHeight="1" x14ac:dyDescent="0.5">
      <c r="B1084" s="149">
        <v>1037</v>
      </c>
      <c r="C1084" s="18" t="s">
        <v>1332</v>
      </c>
      <c r="D1084" s="15" t="s">
        <v>1527</v>
      </c>
      <c r="E1084" s="14" t="s">
        <v>1545</v>
      </c>
      <c r="F1084" s="14" t="s">
        <v>1546</v>
      </c>
      <c r="G1084" s="767"/>
      <c r="H1084" s="87">
        <f>+H1083+1</f>
        <v>927</v>
      </c>
      <c r="I1084" s="80" t="s">
        <v>2420</v>
      </c>
      <c r="J1084" s="87">
        <v>3</v>
      </c>
      <c r="K1084" s="168" t="s">
        <v>1549</v>
      </c>
      <c r="L1084" s="10" t="s">
        <v>1492</v>
      </c>
      <c r="W1084" s="79">
        <v>1</v>
      </c>
    </row>
    <row r="1085" spans="2:24" ht="45" customHeight="1" x14ac:dyDescent="0.5">
      <c r="B1085" s="149">
        <v>1038</v>
      </c>
      <c r="C1085" s="18" t="s">
        <v>1332</v>
      </c>
      <c r="D1085" s="15" t="s">
        <v>1527</v>
      </c>
      <c r="E1085" s="14" t="s">
        <v>1545</v>
      </c>
      <c r="F1085" s="8" t="s">
        <v>1550</v>
      </c>
      <c r="G1085" s="759" t="s">
        <v>1551</v>
      </c>
      <c r="H1085" s="76">
        <f>+H1084+1</f>
        <v>928</v>
      </c>
      <c r="I1085" s="80" t="s">
        <v>2421</v>
      </c>
      <c r="J1085" s="76">
        <v>50</v>
      </c>
      <c r="K1085" s="169" t="s">
        <v>1552</v>
      </c>
      <c r="L1085" s="10" t="s">
        <v>1492</v>
      </c>
      <c r="W1085" s="79">
        <v>1</v>
      </c>
    </row>
    <row r="1086" spans="2:24" ht="45" customHeight="1" x14ac:dyDescent="0.5">
      <c r="B1086" s="149">
        <v>1039</v>
      </c>
      <c r="C1086" s="18" t="s">
        <v>1332</v>
      </c>
      <c r="D1086" s="15" t="s">
        <v>1527</v>
      </c>
      <c r="E1086" s="14" t="s">
        <v>1545</v>
      </c>
      <c r="F1086" s="8" t="s">
        <v>1550</v>
      </c>
      <c r="G1086" s="760"/>
      <c r="H1086" s="76">
        <f>+H1085+1</f>
        <v>929</v>
      </c>
      <c r="I1086" s="80" t="s">
        <v>2422</v>
      </c>
      <c r="J1086" s="76">
        <v>200</v>
      </c>
      <c r="K1086" s="169" t="s">
        <v>1553</v>
      </c>
      <c r="L1086" s="10" t="s">
        <v>1492</v>
      </c>
      <c r="W1086" s="79">
        <v>1</v>
      </c>
    </row>
    <row r="1087" spans="2:24" ht="45" customHeight="1" x14ac:dyDescent="0.5">
      <c r="B1087" s="149">
        <v>1040</v>
      </c>
      <c r="C1087" s="18" t="s">
        <v>1332</v>
      </c>
      <c r="D1087" s="15" t="s">
        <v>1527</v>
      </c>
      <c r="E1087" s="14" t="s">
        <v>1545</v>
      </c>
      <c r="F1087" s="8" t="s">
        <v>1550</v>
      </c>
      <c r="G1087" s="761"/>
      <c r="H1087" s="76">
        <f>+H1086+1</f>
        <v>930</v>
      </c>
      <c r="I1087" s="80" t="s">
        <v>2423</v>
      </c>
      <c r="J1087" s="76">
        <v>1</v>
      </c>
      <c r="K1087" s="169" t="s">
        <v>1554</v>
      </c>
      <c r="L1087" s="10" t="s">
        <v>1492</v>
      </c>
      <c r="W1087" s="79">
        <v>1</v>
      </c>
    </row>
    <row r="1088" spans="2:24" ht="45" customHeight="1" x14ac:dyDescent="0.5">
      <c r="B1088" s="149">
        <v>1041</v>
      </c>
      <c r="G1088" s="202" t="s">
        <v>3776</v>
      </c>
      <c r="H1088" s="203"/>
      <c r="I1088" s="204"/>
      <c r="J1088" s="204"/>
      <c r="K1088" s="204"/>
      <c r="M1088" s="71"/>
      <c r="N1088" s="71"/>
      <c r="O1088" s="71"/>
      <c r="P1088" s="71"/>
      <c r="Q1088" s="72"/>
      <c r="R1088" s="73"/>
      <c r="S1088" s="74">
        <v>3</v>
      </c>
      <c r="T1088" s="73" t="s">
        <v>1679</v>
      </c>
      <c r="U1088" s="74"/>
      <c r="V1088" s="73"/>
      <c r="W1088" s="75">
        <f>SUM(W1089:W1098)</f>
        <v>10</v>
      </c>
      <c r="X1088" s="73" t="s">
        <v>1681</v>
      </c>
    </row>
    <row r="1089" spans="2:24" ht="45" customHeight="1" x14ac:dyDescent="0.5">
      <c r="B1089" s="149">
        <v>1042</v>
      </c>
      <c r="C1089" s="18" t="s">
        <v>1332</v>
      </c>
      <c r="D1089" s="15" t="s">
        <v>1527</v>
      </c>
      <c r="E1089" s="13" t="s">
        <v>1556</v>
      </c>
      <c r="F1089" s="13" t="s">
        <v>1557</v>
      </c>
      <c r="G1089" s="762" t="s">
        <v>1558</v>
      </c>
      <c r="H1089" s="160">
        <f>+H1087+1</f>
        <v>931</v>
      </c>
      <c r="I1089" s="80" t="s">
        <v>2424</v>
      </c>
      <c r="J1089" s="166">
        <v>100</v>
      </c>
      <c r="K1089" s="167" t="s">
        <v>1559</v>
      </c>
      <c r="L1089" s="10" t="s">
        <v>1492</v>
      </c>
      <c r="W1089" s="79">
        <v>1</v>
      </c>
    </row>
    <row r="1090" spans="2:24" ht="45" customHeight="1" x14ac:dyDescent="0.5">
      <c r="B1090" s="149">
        <v>1043</v>
      </c>
      <c r="C1090" s="18" t="s">
        <v>1332</v>
      </c>
      <c r="D1090" s="15" t="s">
        <v>1527</v>
      </c>
      <c r="E1090" s="13" t="s">
        <v>1556</v>
      </c>
      <c r="F1090" s="13" t="s">
        <v>1557</v>
      </c>
      <c r="G1090" s="763"/>
      <c r="H1090" s="160">
        <f t="shared" ref="H1090:H1098" si="41">+H1089+1</f>
        <v>932</v>
      </c>
      <c r="I1090" s="80" t="s">
        <v>2425</v>
      </c>
      <c r="J1090" s="166">
        <v>50</v>
      </c>
      <c r="K1090" s="167" t="s">
        <v>1560</v>
      </c>
      <c r="L1090" s="10" t="s">
        <v>1492</v>
      </c>
      <c r="W1090" s="79">
        <v>1</v>
      </c>
    </row>
    <row r="1091" spans="2:24" ht="45" customHeight="1" x14ac:dyDescent="0.5">
      <c r="B1091" s="149">
        <v>1044</v>
      </c>
      <c r="C1091" s="18" t="s">
        <v>1332</v>
      </c>
      <c r="D1091" s="15" t="s">
        <v>1527</v>
      </c>
      <c r="E1091" s="13" t="s">
        <v>1556</v>
      </c>
      <c r="F1091" s="13" t="s">
        <v>1557</v>
      </c>
      <c r="G1091" s="763"/>
      <c r="H1091" s="160">
        <f t="shared" si="41"/>
        <v>933</v>
      </c>
      <c r="I1091" s="80" t="s">
        <v>2426</v>
      </c>
      <c r="J1091" s="166">
        <v>1</v>
      </c>
      <c r="K1091" s="167" t="s">
        <v>1561</v>
      </c>
      <c r="L1091" s="10" t="s">
        <v>1492</v>
      </c>
      <c r="W1091" s="79">
        <v>1</v>
      </c>
    </row>
    <row r="1092" spans="2:24" ht="45" customHeight="1" x14ac:dyDescent="0.5">
      <c r="B1092" s="149">
        <v>1045</v>
      </c>
      <c r="C1092" s="18" t="s">
        <v>1332</v>
      </c>
      <c r="D1092" s="15" t="s">
        <v>1527</v>
      </c>
      <c r="E1092" s="13" t="s">
        <v>1556</v>
      </c>
      <c r="F1092" s="13" t="s">
        <v>1557</v>
      </c>
      <c r="G1092" s="763"/>
      <c r="H1092" s="160">
        <f t="shared" si="41"/>
        <v>934</v>
      </c>
      <c r="I1092" s="80" t="s">
        <v>2427</v>
      </c>
      <c r="J1092" s="166">
        <v>1</v>
      </c>
      <c r="K1092" s="167" t="s">
        <v>1562</v>
      </c>
      <c r="L1092" s="10" t="s">
        <v>1492</v>
      </c>
      <c r="W1092" s="79">
        <v>1</v>
      </c>
    </row>
    <row r="1093" spans="2:24" ht="45" customHeight="1" x14ac:dyDescent="0.5">
      <c r="B1093" s="149">
        <v>1046</v>
      </c>
      <c r="C1093" s="18" t="s">
        <v>1332</v>
      </c>
      <c r="D1093" s="15" t="s">
        <v>1527</v>
      </c>
      <c r="E1093" s="13" t="s">
        <v>1556</v>
      </c>
      <c r="F1093" s="13" t="s">
        <v>1557</v>
      </c>
      <c r="G1093" s="764"/>
      <c r="H1093" s="160">
        <f t="shared" si="41"/>
        <v>935</v>
      </c>
      <c r="I1093" s="80" t="s">
        <v>2428</v>
      </c>
      <c r="J1093" s="166">
        <v>10000</v>
      </c>
      <c r="K1093" s="167" t="s">
        <v>1563</v>
      </c>
      <c r="L1093" s="10" t="s">
        <v>1492</v>
      </c>
      <c r="W1093" s="79">
        <v>1</v>
      </c>
    </row>
    <row r="1094" spans="2:24" ht="45" customHeight="1" x14ac:dyDescent="0.5">
      <c r="B1094" s="149">
        <v>1047</v>
      </c>
      <c r="C1094" s="18" t="s">
        <v>1332</v>
      </c>
      <c r="D1094" s="15" t="s">
        <v>1527</v>
      </c>
      <c r="E1094" s="13" t="s">
        <v>1556</v>
      </c>
      <c r="F1094" s="8" t="s">
        <v>1564</v>
      </c>
      <c r="G1094" s="759" t="s">
        <v>1565</v>
      </c>
      <c r="H1094" s="76">
        <f t="shared" si="41"/>
        <v>936</v>
      </c>
      <c r="I1094" s="80" t="s">
        <v>2429</v>
      </c>
      <c r="J1094" s="164">
        <v>180</v>
      </c>
      <c r="K1094" s="169" t="s">
        <v>1566</v>
      </c>
      <c r="L1094" s="10" t="s">
        <v>1492</v>
      </c>
      <c r="W1094" s="79">
        <v>1</v>
      </c>
    </row>
    <row r="1095" spans="2:24" ht="45" customHeight="1" x14ac:dyDescent="0.5">
      <c r="B1095" s="149">
        <v>1048</v>
      </c>
      <c r="C1095" s="18" t="s">
        <v>1332</v>
      </c>
      <c r="D1095" s="15" t="s">
        <v>1527</v>
      </c>
      <c r="E1095" s="13" t="s">
        <v>1556</v>
      </c>
      <c r="F1095" s="8" t="s">
        <v>1564</v>
      </c>
      <c r="G1095" s="760"/>
      <c r="H1095" s="76">
        <f t="shared" si="41"/>
        <v>937</v>
      </c>
      <c r="I1095" s="80" t="s">
        <v>2430</v>
      </c>
      <c r="J1095" s="164">
        <v>280</v>
      </c>
      <c r="K1095" s="169" t="s">
        <v>1567</v>
      </c>
      <c r="L1095" s="10" t="s">
        <v>1492</v>
      </c>
      <c r="W1095" s="79">
        <v>1</v>
      </c>
    </row>
    <row r="1096" spans="2:24" ht="45" customHeight="1" x14ac:dyDescent="0.5">
      <c r="B1096" s="149">
        <v>1049</v>
      </c>
      <c r="C1096" s="18" t="s">
        <v>1332</v>
      </c>
      <c r="D1096" s="15" t="s">
        <v>1527</v>
      </c>
      <c r="E1096" s="13" t="s">
        <v>1556</v>
      </c>
      <c r="F1096" s="8" t="s">
        <v>1564</v>
      </c>
      <c r="G1096" s="760"/>
      <c r="H1096" s="76">
        <f t="shared" si="41"/>
        <v>938</v>
      </c>
      <c r="I1096" s="80" t="s">
        <v>2431</v>
      </c>
      <c r="J1096" s="164">
        <v>50</v>
      </c>
      <c r="K1096" s="169" t="s">
        <v>1568</v>
      </c>
      <c r="L1096" s="10" t="s">
        <v>1492</v>
      </c>
      <c r="W1096" s="79">
        <v>1</v>
      </c>
    </row>
    <row r="1097" spans="2:24" ht="45" customHeight="1" x14ac:dyDescent="0.5">
      <c r="B1097" s="149">
        <v>1050</v>
      </c>
      <c r="C1097" s="18" t="s">
        <v>1332</v>
      </c>
      <c r="D1097" s="15" t="s">
        <v>1527</v>
      </c>
      <c r="E1097" s="13" t="s">
        <v>1556</v>
      </c>
      <c r="F1097" s="8" t="s">
        <v>1564</v>
      </c>
      <c r="G1097" s="761"/>
      <c r="H1097" s="76">
        <f t="shared" si="41"/>
        <v>939</v>
      </c>
      <c r="I1097" s="80" t="s">
        <v>2432</v>
      </c>
      <c r="J1097" s="164">
        <v>5450</v>
      </c>
      <c r="K1097" s="169" t="s">
        <v>1569</v>
      </c>
      <c r="L1097" s="10" t="s">
        <v>1492</v>
      </c>
      <c r="W1097" s="79">
        <v>1</v>
      </c>
    </row>
    <row r="1098" spans="2:24" ht="45" customHeight="1" x14ac:dyDescent="0.5">
      <c r="B1098" s="149">
        <v>1051</v>
      </c>
      <c r="C1098" s="18" t="s">
        <v>1332</v>
      </c>
      <c r="D1098" s="15" t="s">
        <v>1527</v>
      </c>
      <c r="E1098" s="13" t="s">
        <v>1556</v>
      </c>
      <c r="F1098" s="13" t="s">
        <v>1570</v>
      </c>
      <c r="G1098" s="167" t="s">
        <v>1571</v>
      </c>
      <c r="H1098" s="160">
        <f t="shared" si="41"/>
        <v>940</v>
      </c>
      <c r="I1098" s="80" t="s">
        <v>2433</v>
      </c>
      <c r="J1098" s="172">
        <v>1</v>
      </c>
      <c r="K1098" s="167" t="s">
        <v>1572</v>
      </c>
      <c r="L1098" s="10" t="s">
        <v>1492</v>
      </c>
      <c r="W1098" s="79">
        <v>1</v>
      </c>
    </row>
    <row r="1099" spans="2:24" ht="45" customHeight="1" x14ac:dyDescent="0.5">
      <c r="B1099" s="149">
        <v>1052</v>
      </c>
      <c r="G1099" s="202" t="s">
        <v>3777</v>
      </c>
      <c r="H1099" s="203"/>
      <c r="I1099" s="204"/>
      <c r="J1099" s="204"/>
      <c r="K1099" s="204"/>
      <c r="M1099" s="71"/>
      <c r="N1099" s="71"/>
      <c r="O1099" s="71"/>
      <c r="P1099" s="71"/>
      <c r="Q1099" s="72"/>
      <c r="R1099" s="73"/>
      <c r="S1099" s="74">
        <v>2</v>
      </c>
      <c r="T1099" s="73" t="s">
        <v>1679</v>
      </c>
      <c r="U1099" s="74"/>
      <c r="V1099" s="73"/>
      <c r="W1099" s="75">
        <f>SUM(W1100:W1111)</f>
        <v>12</v>
      </c>
      <c r="X1099" s="73" t="s">
        <v>1681</v>
      </c>
    </row>
    <row r="1100" spans="2:24" ht="45" customHeight="1" x14ac:dyDescent="0.5">
      <c r="B1100" s="149">
        <v>1053</v>
      </c>
      <c r="C1100" s="18" t="s">
        <v>1332</v>
      </c>
      <c r="D1100" s="15" t="s">
        <v>1527</v>
      </c>
      <c r="E1100" s="14" t="s">
        <v>1574</v>
      </c>
      <c r="F1100" s="14" t="s">
        <v>1575</v>
      </c>
      <c r="G1100" s="765" t="s">
        <v>3778</v>
      </c>
      <c r="H1100" s="87">
        <f>+H1098+1</f>
        <v>941</v>
      </c>
      <c r="I1100" s="80" t="s">
        <v>2434</v>
      </c>
      <c r="J1100" s="87">
        <v>3</v>
      </c>
      <c r="K1100" s="168" t="s">
        <v>1577</v>
      </c>
      <c r="L1100" s="10" t="s">
        <v>1492</v>
      </c>
      <c r="W1100" s="79">
        <v>1</v>
      </c>
    </row>
    <row r="1101" spans="2:24" ht="45" customHeight="1" x14ac:dyDescent="0.5">
      <c r="B1101" s="149">
        <v>1054</v>
      </c>
      <c r="C1101" s="18" t="s">
        <v>1332</v>
      </c>
      <c r="D1101" s="15" t="s">
        <v>1527</v>
      </c>
      <c r="E1101" s="14" t="s">
        <v>1574</v>
      </c>
      <c r="F1101" s="14" t="s">
        <v>1575</v>
      </c>
      <c r="G1101" s="766"/>
      <c r="H1101" s="87">
        <f t="shared" ref="H1101:H1111" si="42">+H1100+1</f>
        <v>942</v>
      </c>
      <c r="I1101" s="80" t="s">
        <v>2435</v>
      </c>
      <c r="J1101" s="87">
        <v>3</v>
      </c>
      <c r="K1101" s="168" t="s">
        <v>1578</v>
      </c>
      <c r="L1101" s="10" t="s">
        <v>1492</v>
      </c>
      <c r="W1101" s="79">
        <v>1</v>
      </c>
    </row>
    <row r="1102" spans="2:24" ht="45" customHeight="1" x14ac:dyDescent="0.5">
      <c r="B1102" s="149">
        <v>1055</v>
      </c>
      <c r="C1102" s="18" t="s">
        <v>1332</v>
      </c>
      <c r="D1102" s="15" t="s">
        <v>1527</v>
      </c>
      <c r="E1102" s="14" t="s">
        <v>1574</v>
      </c>
      <c r="F1102" s="14" t="s">
        <v>1575</v>
      </c>
      <c r="G1102" s="766"/>
      <c r="H1102" s="87">
        <f t="shared" si="42"/>
        <v>943</v>
      </c>
      <c r="I1102" s="80" t="s">
        <v>2436</v>
      </c>
      <c r="J1102" s="87">
        <v>10</v>
      </c>
      <c r="K1102" s="168" t="s">
        <v>3779</v>
      </c>
      <c r="L1102" s="10" t="s">
        <v>1492</v>
      </c>
      <c r="W1102" s="79">
        <v>1</v>
      </c>
    </row>
    <row r="1103" spans="2:24" ht="45" customHeight="1" x14ac:dyDescent="0.5">
      <c r="B1103" s="149">
        <v>1056</v>
      </c>
      <c r="C1103" s="18" t="s">
        <v>1332</v>
      </c>
      <c r="D1103" s="15" t="s">
        <v>1527</v>
      </c>
      <c r="E1103" s="14" t="s">
        <v>1574</v>
      </c>
      <c r="F1103" s="14" t="s">
        <v>1575</v>
      </c>
      <c r="G1103" s="766"/>
      <c r="H1103" s="87">
        <f t="shared" si="42"/>
        <v>944</v>
      </c>
      <c r="I1103" s="80" t="s">
        <v>2437</v>
      </c>
      <c r="J1103" s="87">
        <v>40</v>
      </c>
      <c r="K1103" s="168" t="s">
        <v>1579</v>
      </c>
      <c r="L1103" s="10" t="s">
        <v>1492</v>
      </c>
      <c r="W1103" s="79">
        <v>1</v>
      </c>
    </row>
    <row r="1104" spans="2:24" ht="45" customHeight="1" x14ac:dyDescent="0.5">
      <c r="B1104" s="149">
        <v>1057</v>
      </c>
      <c r="C1104" s="18" t="s">
        <v>1332</v>
      </c>
      <c r="D1104" s="15" t="s">
        <v>1527</v>
      </c>
      <c r="E1104" s="14" t="s">
        <v>1574</v>
      </c>
      <c r="F1104" s="14" t="s">
        <v>1575</v>
      </c>
      <c r="G1104" s="766"/>
      <c r="H1104" s="87">
        <f t="shared" si="42"/>
        <v>945</v>
      </c>
      <c r="I1104" s="80" t="s">
        <v>2438</v>
      </c>
      <c r="J1104" s="87">
        <v>1</v>
      </c>
      <c r="K1104" s="168" t="s">
        <v>1580</v>
      </c>
      <c r="L1104" s="10" t="s">
        <v>1492</v>
      </c>
      <c r="W1104" s="79">
        <v>1</v>
      </c>
    </row>
    <row r="1105" spans="1:24" ht="45" customHeight="1" x14ac:dyDescent="0.5">
      <c r="B1105" s="149">
        <v>1058</v>
      </c>
      <c r="C1105" s="18" t="s">
        <v>1332</v>
      </c>
      <c r="D1105" s="15" t="s">
        <v>1527</v>
      </c>
      <c r="E1105" s="14" t="s">
        <v>1574</v>
      </c>
      <c r="F1105" s="14" t="s">
        <v>1575</v>
      </c>
      <c r="G1105" s="766"/>
      <c r="H1105" s="87">
        <f t="shared" si="42"/>
        <v>946</v>
      </c>
      <c r="I1105" s="80" t="s">
        <v>2439</v>
      </c>
      <c r="J1105" s="87">
        <v>400</v>
      </c>
      <c r="K1105" s="168" t="s">
        <v>1581</v>
      </c>
      <c r="L1105" s="10" t="s">
        <v>1492</v>
      </c>
      <c r="W1105" s="79">
        <v>1</v>
      </c>
    </row>
    <row r="1106" spans="1:24" ht="45" customHeight="1" x14ac:dyDescent="0.5">
      <c r="B1106" s="149">
        <v>1059</v>
      </c>
      <c r="C1106" s="18" t="s">
        <v>1332</v>
      </c>
      <c r="D1106" s="15" t="s">
        <v>1527</v>
      </c>
      <c r="E1106" s="14" t="s">
        <v>1574</v>
      </c>
      <c r="F1106" s="14" t="s">
        <v>1575</v>
      </c>
      <c r="G1106" s="766"/>
      <c r="H1106" s="87">
        <f t="shared" si="42"/>
        <v>947</v>
      </c>
      <c r="I1106" s="80" t="s">
        <v>2440</v>
      </c>
      <c r="J1106" s="87">
        <v>1</v>
      </c>
      <c r="K1106" s="168" t="s">
        <v>1582</v>
      </c>
      <c r="L1106" s="10" t="s">
        <v>1492</v>
      </c>
      <c r="W1106" s="79">
        <v>1</v>
      </c>
    </row>
    <row r="1107" spans="1:24" ht="45" customHeight="1" x14ac:dyDescent="0.5">
      <c r="B1107" s="149">
        <v>1060</v>
      </c>
      <c r="C1107" s="18" t="s">
        <v>1332</v>
      </c>
      <c r="D1107" s="15" t="s">
        <v>1527</v>
      </c>
      <c r="E1107" s="14" t="s">
        <v>1574</v>
      </c>
      <c r="F1107" s="14" t="s">
        <v>1575</v>
      </c>
      <c r="G1107" s="766"/>
      <c r="H1107" s="87">
        <f t="shared" si="42"/>
        <v>948</v>
      </c>
      <c r="I1107" s="80" t="s">
        <v>2441</v>
      </c>
      <c r="J1107" s="87">
        <v>1</v>
      </c>
      <c r="K1107" s="168" t="s">
        <v>1583</v>
      </c>
      <c r="L1107" s="10" t="s">
        <v>1492</v>
      </c>
      <c r="W1107" s="79">
        <v>1</v>
      </c>
    </row>
    <row r="1108" spans="1:24" ht="45" customHeight="1" x14ac:dyDescent="0.5">
      <c r="B1108" s="149">
        <v>1061</v>
      </c>
      <c r="C1108" s="18" t="s">
        <v>1332</v>
      </c>
      <c r="D1108" s="15" t="s">
        <v>1527</v>
      </c>
      <c r="E1108" s="14" t="s">
        <v>1574</v>
      </c>
      <c r="F1108" s="14" t="s">
        <v>1575</v>
      </c>
      <c r="G1108" s="767"/>
      <c r="H1108" s="87">
        <f t="shared" si="42"/>
        <v>949</v>
      </c>
      <c r="I1108" s="80" t="s">
        <v>2442</v>
      </c>
      <c r="J1108" s="87">
        <v>1</v>
      </c>
      <c r="K1108" s="168" t="s">
        <v>1584</v>
      </c>
      <c r="L1108" s="10" t="s">
        <v>1492</v>
      </c>
      <c r="W1108" s="79">
        <v>1</v>
      </c>
    </row>
    <row r="1109" spans="1:24" ht="45" customHeight="1" x14ac:dyDescent="0.5">
      <c r="B1109" s="149">
        <v>1062</v>
      </c>
      <c r="C1109" s="18" t="s">
        <v>1332</v>
      </c>
      <c r="D1109" s="15" t="s">
        <v>1527</v>
      </c>
      <c r="E1109" s="14" t="s">
        <v>1574</v>
      </c>
      <c r="F1109" s="8" t="s">
        <v>1585</v>
      </c>
      <c r="G1109" s="759" t="s">
        <v>3780</v>
      </c>
      <c r="H1109" s="76">
        <f t="shared" si="42"/>
        <v>950</v>
      </c>
      <c r="I1109" s="80" t="s">
        <v>2443</v>
      </c>
      <c r="J1109" s="76">
        <v>45</v>
      </c>
      <c r="K1109" s="169" t="s">
        <v>3781</v>
      </c>
      <c r="L1109" s="10" t="s">
        <v>1492</v>
      </c>
      <c r="W1109" s="79">
        <v>1</v>
      </c>
    </row>
    <row r="1110" spans="1:24" ht="45" customHeight="1" x14ac:dyDescent="0.5">
      <c r="B1110" s="149">
        <v>1063</v>
      </c>
      <c r="C1110" s="18" t="s">
        <v>1332</v>
      </c>
      <c r="D1110" s="15" t="s">
        <v>1527</v>
      </c>
      <c r="E1110" s="14" t="s">
        <v>1574</v>
      </c>
      <c r="F1110" s="8" t="s">
        <v>1585</v>
      </c>
      <c r="G1110" s="760"/>
      <c r="H1110" s="76">
        <f t="shared" si="42"/>
        <v>951</v>
      </c>
      <c r="I1110" s="80" t="s">
        <v>2444</v>
      </c>
      <c r="J1110" s="76">
        <v>4</v>
      </c>
      <c r="K1110" s="169" t="s">
        <v>3782</v>
      </c>
      <c r="L1110" s="10" t="s">
        <v>1492</v>
      </c>
      <c r="W1110" s="79">
        <v>1</v>
      </c>
    </row>
    <row r="1111" spans="1:24" ht="45" customHeight="1" x14ac:dyDescent="0.5">
      <c r="B1111" s="149">
        <v>1064</v>
      </c>
      <c r="C1111" s="18" t="s">
        <v>1332</v>
      </c>
      <c r="D1111" s="15" t="s">
        <v>1527</v>
      </c>
      <c r="E1111" s="14" t="s">
        <v>1574</v>
      </c>
      <c r="F1111" s="8" t="s">
        <v>1585</v>
      </c>
      <c r="G1111" s="761"/>
      <c r="H1111" s="76">
        <f t="shared" si="42"/>
        <v>952</v>
      </c>
      <c r="I1111" s="80" t="s">
        <v>2445</v>
      </c>
      <c r="J1111" s="76">
        <v>2</v>
      </c>
      <c r="K1111" s="169" t="s">
        <v>3783</v>
      </c>
      <c r="L1111" s="10" t="s">
        <v>1492</v>
      </c>
      <c r="W1111" s="79">
        <v>1</v>
      </c>
    </row>
    <row r="1112" spans="1:24" ht="45" customHeight="1" x14ac:dyDescent="0.5">
      <c r="B1112" s="149">
        <v>1065</v>
      </c>
      <c r="G1112" s="154" t="s">
        <v>3784</v>
      </c>
      <c r="H1112" s="155"/>
      <c r="I1112" s="155"/>
      <c r="J1112" s="155"/>
      <c r="K1112" s="173"/>
      <c r="M1112" s="67"/>
      <c r="N1112" s="67"/>
      <c r="O1112" s="67"/>
      <c r="P1112" s="67"/>
      <c r="Q1112" s="68">
        <v>2</v>
      </c>
      <c r="R1112" s="69" t="s">
        <v>1678</v>
      </c>
      <c r="S1112" s="70">
        <f>SUM(S1113:S1126)</f>
        <v>6</v>
      </c>
      <c r="T1112" s="69" t="s">
        <v>1679</v>
      </c>
      <c r="U1112" s="70">
        <v>5</v>
      </c>
      <c r="V1112" s="69" t="s">
        <v>1680</v>
      </c>
      <c r="W1112" s="70">
        <f>SUM(W1113:W1126)/2</f>
        <v>12</v>
      </c>
      <c r="X1112" s="69" t="s">
        <v>1681</v>
      </c>
    </row>
    <row r="1113" spans="1:24" ht="45" customHeight="1" x14ac:dyDescent="0.5">
      <c r="B1113" s="149">
        <v>1066</v>
      </c>
      <c r="G1113" s="202" t="s">
        <v>3785</v>
      </c>
      <c r="H1113" s="203"/>
      <c r="I1113" s="204"/>
      <c r="J1113" s="204"/>
      <c r="K1113" s="204"/>
      <c r="M1113" s="71"/>
      <c r="N1113" s="71"/>
      <c r="O1113" s="71"/>
      <c r="P1113" s="71"/>
      <c r="Q1113" s="72"/>
      <c r="R1113" s="73"/>
      <c r="S1113" s="74">
        <v>3</v>
      </c>
      <c r="T1113" s="73" t="s">
        <v>1679</v>
      </c>
      <c r="U1113" s="74"/>
      <c r="V1113" s="73"/>
      <c r="W1113" s="75">
        <f>SUM(W1114:W1119)</f>
        <v>6</v>
      </c>
      <c r="X1113" s="73" t="s">
        <v>1681</v>
      </c>
    </row>
    <row r="1114" spans="1:24" ht="45" customHeight="1" x14ac:dyDescent="0.5">
      <c r="B1114" s="149">
        <v>1067</v>
      </c>
      <c r="C1114" s="18" t="s">
        <v>1332</v>
      </c>
      <c r="D1114" s="12" t="s">
        <v>1589</v>
      </c>
      <c r="E1114" s="13" t="s">
        <v>1590</v>
      </c>
      <c r="F1114" s="13" t="s">
        <v>1591</v>
      </c>
      <c r="G1114" s="753" t="s">
        <v>3786</v>
      </c>
      <c r="H1114" s="175">
        <f>+H1111+1</f>
        <v>953</v>
      </c>
      <c r="I1114" s="209" t="s">
        <v>2446</v>
      </c>
      <c r="J1114" s="175">
        <v>1</v>
      </c>
      <c r="K1114" s="177" t="s">
        <v>1593</v>
      </c>
      <c r="L1114" s="10" t="s">
        <v>1444</v>
      </c>
      <c r="W1114" s="79">
        <v>1</v>
      </c>
    </row>
    <row r="1115" spans="1:24" ht="45" customHeight="1" x14ac:dyDescent="0.5">
      <c r="A1115" s="6">
        <v>35</v>
      </c>
      <c r="B1115" s="149">
        <v>1068</v>
      </c>
      <c r="C1115" s="18" t="s">
        <v>1332</v>
      </c>
      <c r="D1115" s="12" t="s">
        <v>1589</v>
      </c>
      <c r="E1115" s="13" t="s">
        <v>1590</v>
      </c>
      <c r="F1115" s="13" t="s">
        <v>1591</v>
      </c>
      <c r="G1115" s="754"/>
      <c r="H1115" s="160">
        <f>+H1114+1</f>
        <v>954</v>
      </c>
      <c r="I1115" s="209" t="s">
        <v>2447</v>
      </c>
      <c r="J1115" s="175">
        <v>1</v>
      </c>
      <c r="K1115" s="177" t="s">
        <v>1594</v>
      </c>
      <c r="L1115" s="10" t="s">
        <v>1444</v>
      </c>
      <c r="W1115" s="79">
        <v>1</v>
      </c>
    </row>
    <row r="1116" spans="1:24" ht="45" customHeight="1" x14ac:dyDescent="0.5">
      <c r="A1116" s="6">
        <v>36</v>
      </c>
      <c r="B1116" s="149">
        <v>1069</v>
      </c>
      <c r="C1116" s="18" t="s">
        <v>1332</v>
      </c>
      <c r="D1116" s="12" t="s">
        <v>1589</v>
      </c>
      <c r="E1116" s="13" t="s">
        <v>1590</v>
      </c>
      <c r="F1116" s="8" t="s">
        <v>1595</v>
      </c>
      <c r="G1116" s="750" t="s">
        <v>3787</v>
      </c>
      <c r="H1116" s="76">
        <f>+H1115+1</f>
        <v>955</v>
      </c>
      <c r="I1116" s="209" t="s">
        <v>2448</v>
      </c>
      <c r="J1116" s="86">
        <v>2</v>
      </c>
      <c r="K1116" s="176" t="s">
        <v>1597</v>
      </c>
      <c r="L1116" s="10" t="s">
        <v>1444</v>
      </c>
      <c r="W1116" s="79">
        <v>1</v>
      </c>
    </row>
    <row r="1117" spans="1:24" ht="45" customHeight="1" x14ac:dyDescent="0.5">
      <c r="A1117" s="6">
        <v>37</v>
      </c>
      <c r="B1117" s="149">
        <v>1070</v>
      </c>
      <c r="C1117" s="18" t="s">
        <v>1332</v>
      </c>
      <c r="D1117" s="12" t="s">
        <v>1589</v>
      </c>
      <c r="E1117" s="13" t="s">
        <v>1590</v>
      </c>
      <c r="F1117" s="8" t="s">
        <v>1595</v>
      </c>
      <c r="G1117" s="752"/>
      <c r="H1117" s="76">
        <f>+H1116+1</f>
        <v>956</v>
      </c>
      <c r="I1117" s="209" t="s">
        <v>2449</v>
      </c>
      <c r="J1117" s="86">
        <v>2</v>
      </c>
      <c r="K1117" s="176" t="s">
        <v>1598</v>
      </c>
      <c r="L1117" s="10" t="s">
        <v>1444</v>
      </c>
      <c r="W1117" s="79">
        <v>1</v>
      </c>
    </row>
    <row r="1118" spans="1:24" ht="45" customHeight="1" x14ac:dyDescent="0.5">
      <c r="A1118" s="6">
        <v>38</v>
      </c>
      <c r="B1118" s="149">
        <v>1071</v>
      </c>
      <c r="C1118" s="18" t="s">
        <v>1332</v>
      </c>
      <c r="D1118" s="12" t="s">
        <v>1589</v>
      </c>
      <c r="E1118" s="13" t="s">
        <v>1590</v>
      </c>
      <c r="F1118" s="13" t="s">
        <v>1599</v>
      </c>
      <c r="G1118" s="753" t="s">
        <v>3788</v>
      </c>
      <c r="H1118" s="160">
        <f>+H1117+1</f>
        <v>957</v>
      </c>
      <c r="I1118" s="209" t="s">
        <v>2450</v>
      </c>
      <c r="J1118" s="175">
        <v>200</v>
      </c>
      <c r="K1118" s="177" t="s">
        <v>1601</v>
      </c>
      <c r="L1118" s="10" t="s">
        <v>1444</v>
      </c>
      <c r="W1118" s="79">
        <v>1</v>
      </c>
    </row>
    <row r="1119" spans="1:24" ht="45" customHeight="1" x14ac:dyDescent="0.5">
      <c r="A1119" s="6">
        <v>39</v>
      </c>
      <c r="B1119" s="149">
        <v>1072</v>
      </c>
      <c r="C1119" s="18" t="s">
        <v>1332</v>
      </c>
      <c r="D1119" s="12" t="s">
        <v>1589</v>
      </c>
      <c r="E1119" s="13" t="s">
        <v>1590</v>
      </c>
      <c r="F1119" s="13" t="s">
        <v>1599</v>
      </c>
      <c r="G1119" s="754"/>
      <c r="H1119" s="160">
        <f>+H1118+1</f>
        <v>958</v>
      </c>
      <c r="I1119" s="209" t="s">
        <v>2451</v>
      </c>
      <c r="J1119" s="175">
        <v>2</v>
      </c>
      <c r="K1119" s="177" t="s">
        <v>1602</v>
      </c>
      <c r="L1119" s="10" t="s">
        <v>1444</v>
      </c>
      <c r="W1119" s="79">
        <v>1</v>
      </c>
    </row>
    <row r="1120" spans="1:24" ht="45" customHeight="1" x14ac:dyDescent="0.5">
      <c r="B1120" s="149">
        <v>1073</v>
      </c>
      <c r="G1120" s="202" t="s">
        <v>3789</v>
      </c>
      <c r="H1120" s="203"/>
      <c r="I1120" s="204"/>
      <c r="J1120" s="204"/>
      <c r="K1120" s="204"/>
      <c r="M1120" s="71"/>
      <c r="N1120" s="71"/>
      <c r="O1120" s="71"/>
      <c r="P1120" s="71"/>
      <c r="Q1120" s="72"/>
      <c r="R1120" s="73"/>
      <c r="S1120" s="74">
        <v>3</v>
      </c>
      <c r="T1120" s="73" t="s">
        <v>1679</v>
      </c>
      <c r="U1120" s="74"/>
      <c r="V1120" s="73"/>
      <c r="W1120" s="75">
        <f>SUM(W1121:W1126)</f>
        <v>6</v>
      </c>
      <c r="X1120" s="73" t="s">
        <v>1681</v>
      </c>
    </row>
    <row r="1121" spans="1:24" ht="45" customHeight="1" x14ac:dyDescent="0.5">
      <c r="A1121" s="6">
        <v>40</v>
      </c>
      <c r="B1121" s="149">
        <v>1074</v>
      </c>
      <c r="C1121" s="18" t="s">
        <v>1332</v>
      </c>
      <c r="D1121" s="12" t="s">
        <v>1589</v>
      </c>
      <c r="E1121" s="14" t="s">
        <v>1604</v>
      </c>
      <c r="F1121" s="14" t="s">
        <v>1605</v>
      </c>
      <c r="G1121" s="755" t="s">
        <v>3790</v>
      </c>
      <c r="H1121" s="174">
        <f>+H1119+1</f>
        <v>959</v>
      </c>
      <c r="I1121" s="209" t="s">
        <v>2452</v>
      </c>
      <c r="J1121" s="174">
        <v>1</v>
      </c>
      <c r="K1121" s="147" t="s">
        <v>1607</v>
      </c>
      <c r="L1121" s="10" t="s">
        <v>1444</v>
      </c>
      <c r="W1121" s="79">
        <v>1</v>
      </c>
    </row>
    <row r="1122" spans="1:24" ht="45" customHeight="1" x14ac:dyDescent="0.5">
      <c r="A1122" s="6">
        <v>41</v>
      </c>
      <c r="B1122" s="149">
        <v>1075</v>
      </c>
      <c r="C1122" s="18" t="s">
        <v>1332</v>
      </c>
      <c r="D1122" s="12" t="s">
        <v>1589</v>
      </c>
      <c r="E1122" s="14" t="s">
        <v>1604</v>
      </c>
      <c r="F1122" s="14" t="s">
        <v>1605</v>
      </c>
      <c r="G1122" s="757"/>
      <c r="H1122" s="87">
        <f>+H1121+1</f>
        <v>960</v>
      </c>
      <c r="I1122" s="209" t="s">
        <v>2453</v>
      </c>
      <c r="J1122" s="174">
        <v>200</v>
      </c>
      <c r="K1122" s="147" t="s">
        <v>1608</v>
      </c>
      <c r="L1122" s="10" t="s">
        <v>1444</v>
      </c>
      <c r="W1122" s="79">
        <v>1</v>
      </c>
    </row>
    <row r="1123" spans="1:24" ht="45" customHeight="1" x14ac:dyDescent="0.5">
      <c r="A1123" s="6">
        <v>42</v>
      </c>
      <c r="B1123" s="149">
        <v>1076</v>
      </c>
      <c r="C1123" s="18" t="s">
        <v>1332</v>
      </c>
      <c r="D1123" s="12" t="s">
        <v>1589</v>
      </c>
      <c r="E1123" s="14" t="s">
        <v>1604</v>
      </c>
      <c r="F1123" s="8" t="s">
        <v>1609</v>
      </c>
      <c r="G1123" s="750" t="s">
        <v>3791</v>
      </c>
      <c r="H1123" s="76">
        <f>+H1122+1</f>
        <v>961</v>
      </c>
      <c r="I1123" s="209" t="s">
        <v>2454</v>
      </c>
      <c r="J1123" s="86">
        <v>1</v>
      </c>
      <c r="K1123" s="176" t="s">
        <v>1611</v>
      </c>
      <c r="L1123" s="10" t="s">
        <v>1444</v>
      </c>
      <c r="W1123" s="79">
        <v>1</v>
      </c>
    </row>
    <row r="1124" spans="1:24" ht="45" customHeight="1" x14ac:dyDescent="0.5">
      <c r="A1124" s="6">
        <v>43</v>
      </c>
      <c r="B1124" s="149">
        <v>1077</v>
      </c>
      <c r="C1124" s="18" t="s">
        <v>1332</v>
      </c>
      <c r="D1124" s="12" t="s">
        <v>1589</v>
      </c>
      <c r="E1124" s="14" t="s">
        <v>1604</v>
      </c>
      <c r="F1124" s="8" t="s">
        <v>1609</v>
      </c>
      <c r="G1124" s="752"/>
      <c r="H1124" s="76">
        <f>+H1123+1</f>
        <v>962</v>
      </c>
      <c r="I1124" s="209" t="s">
        <v>2455</v>
      </c>
      <c r="J1124" s="86">
        <v>6</v>
      </c>
      <c r="K1124" s="176" t="s">
        <v>3792</v>
      </c>
      <c r="L1124" s="10" t="s">
        <v>1444</v>
      </c>
      <c r="W1124" s="79">
        <v>1</v>
      </c>
    </row>
    <row r="1125" spans="1:24" ht="45" customHeight="1" x14ac:dyDescent="0.5">
      <c r="A1125" s="6">
        <v>44</v>
      </c>
      <c r="B1125" s="149">
        <v>1078</v>
      </c>
      <c r="C1125" s="18" t="s">
        <v>1332</v>
      </c>
      <c r="D1125" s="12" t="s">
        <v>1589</v>
      </c>
      <c r="E1125" s="14" t="s">
        <v>1604</v>
      </c>
      <c r="F1125" s="14" t="s">
        <v>1612</v>
      </c>
      <c r="G1125" s="755" t="s">
        <v>3793</v>
      </c>
      <c r="H1125" s="87">
        <f>+H1124+1</f>
        <v>963</v>
      </c>
      <c r="I1125" s="209" t="s">
        <v>2456</v>
      </c>
      <c r="J1125" s="174">
        <v>1</v>
      </c>
      <c r="K1125" s="147" t="s">
        <v>1614</v>
      </c>
      <c r="L1125" s="10" t="s">
        <v>1444</v>
      </c>
      <c r="W1125" s="79">
        <v>1</v>
      </c>
    </row>
    <row r="1126" spans="1:24" ht="45" customHeight="1" x14ac:dyDescent="0.5">
      <c r="A1126" s="6">
        <v>45</v>
      </c>
      <c r="B1126" s="149">
        <v>1079</v>
      </c>
      <c r="C1126" s="18" t="s">
        <v>1332</v>
      </c>
      <c r="D1126" s="12" t="s">
        <v>1589</v>
      </c>
      <c r="E1126" s="14" t="s">
        <v>1604</v>
      </c>
      <c r="F1126" s="14" t="s">
        <v>1612</v>
      </c>
      <c r="G1126" s="757"/>
      <c r="H1126" s="87">
        <f>+H1125+1</f>
        <v>964</v>
      </c>
      <c r="I1126" s="209" t="s">
        <v>2457</v>
      </c>
      <c r="J1126" s="174">
        <v>3</v>
      </c>
      <c r="K1126" s="147" t="s">
        <v>1615</v>
      </c>
      <c r="L1126" s="10" t="s">
        <v>1444</v>
      </c>
      <c r="W1126" s="79">
        <v>1</v>
      </c>
    </row>
    <row r="1127" spans="1:24" ht="45" customHeight="1" x14ac:dyDescent="0.5">
      <c r="B1127" s="149">
        <v>1080</v>
      </c>
      <c r="G1127" s="154" t="s">
        <v>3794</v>
      </c>
      <c r="H1127" s="155"/>
      <c r="I1127" s="155"/>
      <c r="J1127" s="155"/>
      <c r="K1127" s="173"/>
      <c r="M1127" s="67"/>
      <c r="N1127" s="67"/>
      <c r="O1127" s="67"/>
      <c r="P1127" s="67"/>
      <c r="Q1127" s="68">
        <v>3</v>
      </c>
      <c r="R1127" s="69" t="s">
        <v>1678</v>
      </c>
      <c r="S1127" s="70">
        <f>SUM(S1128:S1150)</f>
        <v>7</v>
      </c>
      <c r="T1127" s="69" t="s">
        <v>1679</v>
      </c>
      <c r="U1127" s="70">
        <v>4</v>
      </c>
      <c r="V1127" s="69" t="s">
        <v>1680</v>
      </c>
      <c r="W1127" s="70">
        <f>SUM(W1128:W1150)/2</f>
        <v>20</v>
      </c>
      <c r="X1127" s="69" t="s">
        <v>1681</v>
      </c>
    </row>
    <row r="1128" spans="1:24" ht="45" customHeight="1" x14ac:dyDescent="0.5">
      <c r="B1128" s="149">
        <v>1081</v>
      </c>
      <c r="G1128" s="202" t="s">
        <v>3795</v>
      </c>
      <c r="H1128" s="203"/>
      <c r="I1128" s="204"/>
      <c r="J1128" s="204"/>
      <c r="K1128" s="204"/>
      <c r="M1128" s="71"/>
      <c r="N1128" s="71"/>
      <c r="O1128" s="71"/>
      <c r="P1128" s="71"/>
      <c r="Q1128" s="72"/>
      <c r="R1128" s="73"/>
      <c r="S1128" s="74">
        <v>3</v>
      </c>
      <c r="T1128" s="73" t="s">
        <v>1679</v>
      </c>
      <c r="U1128" s="74"/>
      <c r="V1128" s="73"/>
      <c r="W1128" s="75">
        <f>SUM(W1129:W1135)</f>
        <v>7</v>
      </c>
      <c r="X1128" s="73" t="s">
        <v>1681</v>
      </c>
    </row>
    <row r="1129" spans="1:24" ht="45" customHeight="1" x14ac:dyDescent="0.5">
      <c r="A1129" s="6">
        <v>46</v>
      </c>
      <c r="B1129" s="149">
        <v>1082</v>
      </c>
      <c r="C1129" s="18" t="s">
        <v>1332</v>
      </c>
      <c r="D1129" s="15" t="s">
        <v>1618</v>
      </c>
      <c r="E1129" s="13" t="s">
        <v>1619</v>
      </c>
      <c r="F1129" s="13" t="s">
        <v>1620</v>
      </c>
      <c r="G1129" s="753" t="s">
        <v>3796</v>
      </c>
      <c r="H1129" s="175">
        <f>+H1126+1</f>
        <v>965</v>
      </c>
      <c r="I1129" s="209" t="s">
        <v>2458</v>
      </c>
      <c r="J1129" s="175">
        <v>2</v>
      </c>
      <c r="K1129" s="183" t="s">
        <v>3797</v>
      </c>
      <c r="L1129" s="10" t="s">
        <v>1444</v>
      </c>
      <c r="W1129" s="79">
        <v>1</v>
      </c>
    </row>
    <row r="1130" spans="1:24" ht="45" customHeight="1" x14ac:dyDescent="0.5">
      <c r="A1130" s="6">
        <v>47</v>
      </c>
      <c r="B1130" s="149">
        <v>1083</v>
      </c>
      <c r="C1130" s="18" t="s">
        <v>1332</v>
      </c>
      <c r="D1130" s="15" t="s">
        <v>1618</v>
      </c>
      <c r="E1130" s="13" t="s">
        <v>1619</v>
      </c>
      <c r="F1130" s="13" t="s">
        <v>1620</v>
      </c>
      <c r="G1130" s="754"/>
      <c r="H1130" s="160">
        <f t="shared" ref="H1130:H1135" si="43">+H1129+1</f>
        <v>966</v>
      </c>
      <c r="I1130" s="209" t="s">
        <v>2459</v>
      </c>
      <c r="J1130" s="175">
        <v>2</v>
      </c>
      <c r="K1130" s="183" t="s">
        <v>1622</v>
      </c>
      <c r="L1130" s="10" t="s">
        <v>1444</v>
      </c>
      <c r="W1130" s="79">
        <v>1</v>
      </c>
    </row>
    <row r="1131" spans="1:24" ht="45" customHeight="1" x14ac:dyDescent="0.5">
      <c r="A1131" s="6">
        <v>48</v>
      </c>
      <c r="B1131" s="149">
        <v>1084</v>
      </c>
      <c r="C1131" s="18" t="s">
        <v>1332</v>
      </c>
      <c r="D1131" s="15" t="s">
        <v>1618</v>
      </c>
      <c r="E1131" s="13" t="s">
        <v>1619</v>
      </c>
      <c r="F1131" s="8" t="s">
        <v>1623</v>
      </c>
      <c r="G1131" s="750" t="s">
        <v>3798</v>
      </c>
      <c r="H1131" s="76">
        <f t="shared" si="43"/>
        <v>967</v>
      </c>
      <c r="I1131" s="209" t="s">
        <v>2460</v>
      </c>
      <c r="J1131" s="86">
        <v>1</v>
      </c>
      <c r="K1131" s="178" t="s">
        <v>1625</v>
      </c>
      <c r="L1131" s="10" t="s">
        <v>1444</v>
      </c>
      <c r="W1131" s="79">
        <v>1</v>
      </c>
    </row>
    <row r="1132" spans="1:24" ht="45" customHeight="1" x14ac:dyDescent="0.5">
      <c r="A1132" s="6">
        <v>49</v>
      </c>
      <c r="B1132" s="149">
        <v>1085</v>
      </c>
      <c r="C1132" s="18" t="s">
        <v>1332</v>
      </c>
      <c r="D1132" s="15" t="s">
        <v>1618</v>
      </c>
      <c r="E1132" s="13" t="s">
        <v>1619</v>
      </c>
      <c r="F1132" s="8" t="s">
        <v>1623</v>
      </c>
      <c r="G1132" s="751"/>
      <c r="H1132" s="76">
        <f t="shared" si="43"/>
        <v>968</v>
      </c>
      <c r="I1132" s="209" t="s">
        <v>2461</v>
      </c>
      <c r="J1132" s="86">
        <v>2</v>
      </c>
      <c r="K1132" s="178" t="s">
        <v>1626</v>
      </c>
      <c r="L1132" s="10" t="s">
        <v>1444</v>
      </c>
      <c r="W1132" s="79">
        <v>1</v>
      </c>
    </row>
    <row r="1133" spans="1:24" ht="45" customHeight="1" x14ac:dyDescent="0.5">
      <c r="A1133" s="6">
        <v>50</v>
      </c>
      <c r="B1133" s="149">
        <v>1086</v>
      </c>
      <c r="C1133" s="18" t="s">
        <v>1332</v>
      </c>
      <c r="D1133" s="15" t="s">
        <v>1618</v>
      </c>
      <c r="E1133" s="13" t="s">
        <v>1619</v>
      </c>
      <c r="F1133" s="8" t="s">
        <v>1623</v>
      </c>
      <c r="G1133" s="752"/>
      <c r="H1133" s="76">
        <f t="shared" si="43"/>
        <v>969</v>
      </c>
      <c r="I1133" s="209" t="s">
        <v>2462</v>
      </c>
      <c r="J1133" s="86">
        <v>1</v>
      </c>
      <c r="K1133" s="178" t="s">
        <v>1627</v>
      </c>
      <c r="L1133" s="10" t="s">
        <v>1444</v>
      </c>
      <c r="W1133" s="79">
        <v>1</v>
      </c>
    </row>
    <row r="1134" spans="1:24" ht="45" customHeight="1" x14ac:dyDescent="0.5">
      <c r="A1134" s="6">
        <v>51</v>
      </c>
      <c r="B1134" s="149">
        <v>1087</v>
      </c>
      <c r="C1134" s="18" t="s">
        <v>1332</v>
      </c>
      <c r="D1134" s="15" t="s">
        <v>1618</v>
      </c>
      <c r="E1134" s="13" t="s">
        <v>1619</v>
      </c>
      <c r="F1134" s="13" t="s">
        <v>1628</v>
      </c>
      <c r="G1134" s="753" t="s">
        <v>3799</v>
      </c>
      <c r="H1134" s="160">
        <f t="shared" si="43"/>
        <v>970</v>
      </c>
      <c r="I1134" s="209" t="s">
        <v>2463</v>
      </c>
      <c r="J1134" s="175">
        <v>2</v>
      </c>
      <c r="K1134" s="183" t="s">
        <v>3800</v>
      </c>
      <c r="L1134" s="10" t="s">
        <v>1444</v>
      </c>
      <c r="W1134" s="79">
        <v>1</v>
      </c>
    </row>
    <row r="1135" spans="1:24" ht="45" customHeight="1" x14ac:dyDescent="0.5">
      <c r="A1135" s="6">
        <v>52</v>
      </c>
      <c r="B1135" s="149">
        <v>1088</v>
      </c>
      <c r="C1135" s="18" t="s">
        <v>1332</v>
      </c>
      <c r="D1135" s="15" t="s">
        <v>1618</v>
      </c>
      <c r="E1135" s="13" t="s">
        <v>1619</v>
      </c>
      <c r="F1135" s="13" t="s">
        <v>1628</v>
      </c>
      <c r="G1135" s="754"/>
      <c r="H1135" s="160">
        <f t="shared" si="43"/>
        <v>971</v>
      </c>
      <c r="I1135" s="209" t="s">
        <v>2464</v>
      </c>
      <c r="J1135" s="210">
        <v>1</v>
      </c>
      <c r="K1135" s="177" t="s">
        <v>3801</v>
      </c>
      <c r="L1135" s="10" t="s">
        <v>1444</v>
      </c>
      <c r="W1135" s="79">
        <v>1</v>
      </c>
    </row>
    <row r="1136" spans="1:24" ht="45" customHeight="1" x14ac:dyDescent="0.5">
      <c r="B1136" s="149">
        <v>1089</v>
      </c>
      <c r="G1136" s="202" t="s">
        <v>3802</v>
      </c>
      <c r="H1136" s="203"/>
      <c r="I1136" s="202"/>
      <c r="J1136" s="202"/>
      <c r="K1136" s="202"/>
      <c r="M1136" s="71"/>
      <c r="N1136" s="71"/>
      <c r="O1136" s="71"/>
      <c r="P1136" s="71"/>
      <c r="Q1136" s="72"/>
      <c r="R1136" s="73"/>
      <c r="S1136" s="74">
        <v>3</v>
      </c>
      <c r="T1136" s="73" t="s">
        <v>1679</v>
      </c>
      <c r="U1136" s="74"/>
      <c r="V1136" s="73"/>
      <c r="W1136" s="75">
        <f>SUM(W1137:W1146)</f>
        <v>10</v>
      </c>
      <c r="X1136" s="73" t="s">
        <v>1681</v>
      </c>
    </row>
    <row r="1137" spans="1:24" ht="45" customHeight="1" x14ac:dyDescent="0.5">
      <c r="A1137" s="6">
        <v>53</v>
      </c>
      <c r="B1137" s="149">
        <v>1090</v>
      </c>
      <c r="C1137" s="18" t="s">
        <v>1332</v>
      </c>
      <c r="D1137" s="15" t="s">
        <v>1618</v>
      </c>
      <c r="E1137" s="14" t="s">
        <v>1631</v>
      </c>
      <c r="F1137" s="14" t="s">
        <v>1632</v>
      </c>
      <c r="G1137" s="755" t="s">
        <v>3803</v>
      </c>
      <c r="H1137" s="174">
        <f>+H1135+1</f>
        <v>972</v>
      </c>
      <c r="I1137" s="209" t="s">
        <v>2465</v>
      </c>
      <c r="J1137" s="174">
        <v>1</v>
      </c>
      <c r="K1137" s="90" t="s">
        <v>1634</v>
      </c>
      <c r="L1137" s="10" t="s">
        <v>1444</v>
      </c>
      <c r="W1137" s="79">
        <v>1</v>
      </c>
    </row>
    <row r="1138" spans="1:24" ht="45" customHeight="1" x14ac:dyDescent="0.5">
      <c r="A1138" s="171">
        <v>54</v>
      </c>
      <c r="B1138" s="149"/>
      <c r="C1138" s="18" t="s">
        <v>1332</v>
      </c>
      <c r="D1138" s="15" t="s">
        <v>1618</v>
      </c>
      <c r="E1138" s="14" t="s">
        <v>1631</v>
      </c>
      <c r="F1138" s="14" t="s">
        <v>1632</v>
      </c>
      <c r="G1138" s="756"/>
      <c r="H1138" s="87">
        <f t="shared" ref="H1138:H1146" si="44">+H1137+1</f>
        <v>973</v>
      </c>
      <c r="I1138" s="209" t="s">
        <v>2466</v>
      </c>
      <c r="J1138" s="174">
        <v>2</v>
      </c>
      <c r="K1138" s="90" t="s">
        <v>3804</v>
      </c>
      <c r="L1138" s="10" t="s">
        <v>1444</v>
      </c>
      <c r="W1138" s="79">
        <v>1</v>
      </c>
    </row>
    <row r="1139" spans="1:24" ht="45" customHeight="1" x14ac:dyDescent="0.5">
      <c r="A1139" s="171">
        <v>55</v>
      </c>
      <c r="B1139" s="149"/>
      <c r="C1139" s="18" t="s">
        <v>1332</v>
      </c>
      <c r="D1139" s="15" t="s">
        <v>1618</v>
      </c>
      <c r="E1139" s="14" t="s">
        <v>1631</v>
      </c>
      <c r="F1139" s="14" t="s">
        <v>1632</v>
      </c>
      <c r="G1139" s="756"/>
      <c r="H1139" s="87">
        <f t="shared" si="44"/>
        <v>974</v>
      </c>
      <c r="I1139" s="209" t="s">
        <v>2467</v>
      </c>
      <c r="J1139" s="174">
        <v>2</v>
      </c>
      <c r="K1139" s="90" t="s">
        <v>3805</v>
      </c>
      <c r="L1139" s="10" t="s">
        <v>1444</v>
      </c>
      <c r="W1139" s="79">
        <v>1</v>
      </c>
    </row>
    <row r="1140" spans="1:24" ht="45" customHeight="1" x14ac:dyDescent="0.5">
      <c r="A1140" s="6">
        <v>56</v>
      </c>
      <c r="B1140" s="149">
        <v>1091</v>
      </c>
      <c r="C1140" s="18" t="s">
        <v>1332</v>
      </c>
      <c r="D1140" s="15" t="s">
        <v>1618</v>
      </c>
      <c r="E1140" s="14" t="s">
        <v>1631</v>
      </c>
      <c r="F1140" s="14" t="s">
        <v>1632</v>
      </c>
      <c r="G1140" s="757"/>
      <c r="H1140" s="87">
        <f t="shared" si="44"/>
        <v>975</v>
      </c>
      <c r="I1140" s="209" t="s">
        <v>2468</v>
      </c>
      <c r="J1140" s="174">
        <v>1</v>
      </c>
      <c r="K1140" s="90" t="s">
        <v>1635</v>
      </c>
      <c r="L1140" s="10" t="s">
        <v>1444</v>
      </c>
      <c r="W1140" s="79">
        <v>1</v>
      </c>
    </row>
    <row r="1141" spans="1:24" ht="45" customHeight="1" x14ac:dyDescent="0.5">
      <c r="A1141" s="6">
        <v>57</v>
      </c>
      <c r="B1141" s="149">
        <v>1092</v>
      </c>
      <c r="C1141" s="18" t="s">
        <v>1332</v>
      </c>
      <c r="D1141" s="15" t="s">
        <v>1618</v>
      </c>
      <c r="E1141" s="14" t="s">
        <v>1631</v>
      </c>
      <c r="F1141" s="8" t="s">
        <v>1636</v>
      </c>
      <c r="G1141" s="750" t="s">
        <v>3806</v>
      </c>
      <c r="H1141" s="76">
        <f t="shared" si="44"/>
        <v>976</v>
      </c>
      <c r="I1141" s="209" t="s">
        <v>2469</v>
      </c>
      <c r="J1141" s="86">
        <v>3</v>
      </c>
      <c r="K1141" s="178" t="s">
        <v>3807</v>
      </c>
      <c r="L1141" s="10" t="s">
        <v>1444</v>
      </c>
      <c r="W1141" s="79">
        <v>1</v>
      </c>
    </row>
    <row r="1142" spans="1:24" ht="45" customHeight="1" x14ac:dyDescent="0.5">
      <c r="A1142" s="6">
        <v>58</v>
      </c>
      <c r="B1142" s="149">
        <v>1093</v>
      </c>
      <c r="C1142" s="18" t="s">
        <v>1332</v>
      </c>
      <c r="D1142" s="15" t="s">
        <v>1618</v>
      </c>
      <c r="E1142" s="14" t="s">
        <v>1631</v>
      </c>
      <c r="F1142" s="8" t="s">
        <v>1636</v>
      </c>
      <c r="G1142" s="751"/>
      <c r="H1142" s="76">
        <f t="shared" si="44"/>
        <v>977</v>
      </c>
      <c r="I1142" s="209" t="s">
        <v>2470</v>
      </c>
      <c r="J1142" s="86">
        <v>3</v>
      </c>
      <c r="K1142" s="178" t="s">
        <v>1638</v>
      </c>
      <c r="L1142" s="10" t="s">
        <v>1444</v>
      </c>
      <c r="W1142" s="79">
        <v>1</v>
      </c>
    </row>
    <row r="1143" spans="1:24" ht="45" customHeight="1" x14ac:dyDescent="0.5">
      <c r="A1143" s="6">
        <v>59</v>
      </c>
      <c r="B1143" s="149">
        <v>1094</v>
      </c>
      <c r="C1143" s="18" t="s">
        <v>1332</v>
      </c>
      <c r="D1143" s="15" t="s">
        <v>1618</v>
      </c>
      <c r="E1143" s="14" t="s">
        <v>1631</v>
      </c>
      <c r="F1143" s="8" t="s">
        <v>1636</v>
      </c>
      <c r="G1143" s="751"/>
      <c r="H1143" s="76">
        <f t="shared" si="44"/>
        <v>978</v>
      </c>
      <c r="I1143" s="209" t="s">
        <v>2471</v>
      </c>
      <c r="J1143" s="86">
        <v>1</v>
      </c>
      <c r="K1143" s="178" t="s">
        <v>1639</v>
      </c>
      <c r="L1143" s="10" t="s">
        <v>1444</v>
      </c>
      <c r="W1143" s="79">
        <v>1</v>
      </c>
    </row>
    <row r="1144" spans="1:24" ht="45" customHeight="1" x14ac:dyDescent="0.5">
      <c r="A1144" s="6">
        <v>60</v>
      </c>
      <c r="B1144" s="149">
        <v>1095</v>
      </c>
      <c r="C1144" s="18" t="s">
        <v>1332</v>
      </c>
      <c r="D1144" s="15" t="s">
        <v>1618</v>
      </c>
      <c r="E1144" s="14" t="s">
        <v>1631</v>
      </c>
      <c r="F1144" s="8" t="s">
        <v>1636</v>
      </c>
      <c r="G1144" s="751"/>
      <c r="H1144" s="76">
        <f t="shared" si="44"/>
        <v>979</v>
      </c>
      <c r="I1144" s="209" t="s">
        <v>2472</v>
      </c>
      <c r="J1144" s="86">
        <v>1</v>
      </c>
      <c r="K1144" s="178" t="s">
        <v>1640</v>
      </c>
      <c r="L1144" s="10" t="s">
        <v>1444</v>
      </c>
      <c r="W1144" s="79">
        <v>1</v>
      </c>
    </row>
    <row r="1145" spans="1:24" ht="45" customHeight="1" x14ac:dyDescent="0.5">
      <c r="A1145" s="6">
        <v>61</v>
      </c>
      <c r="B1145" s="149">
        <v>1096</v>
      </c>
      <c r="C1145" s="18" t="s">
        <v>1332</v>
      </c>
      <c r="D1145" s="15" t="s">
        <v>1618</v>
      </c>
      <c r="E1145" s="14" t="s">
        <v>1631</v>
      </c>
      <c r="F1145" s="8" t="s">
        <v>1636</v>
      </c>
      <c r="G1145" s="752"/>
      <c r="H1145" s="76">
        <f t="shared" si="44"/>
        <v>980</v>
      </c>
      <c r="I1145" s="209" t="s">
        <v>2473</v>
      </c>
      <c r="J1145" s="86">
        <v>4</v>
      </c>
      <c r="K1145" s="178" t="s">
        <v>1641</v>
      </c>
      <c r="L1145" s="10" t="s">
        <v>1444</v>
      </c>
      <c r="W1145" s="79">
        <v>1</v>
      </c>
    </row>
    <row r="1146" spans="1:24" ht="45" customHeight="1" x14ac:dyDescent="0.5">
      <c r="A1146" s="6">
        <v>62</v>
      </c>
      <c r="B1146" s="149">
        <v>1097</v>
      </c>
      <c r="C1146" s="18" t="s">
        <v>1332</v>
      </c>
      <c r="D1146" s="15" t="s">
        <v>1618</v>
      </c>
      <c r="E1146" s="14" t="s">
        <v>1631</v>
      </c>
      <c r="F1146" s="14" t="s">
        <v>1642</v>
      </c>
      <c r="G1146" s="147" t="s">
        <v>3808</v>
      </c>
      <c r="H1146" s="87">
        <f t="shared" si="44"/>
        <v>981</v>
      </c>
      <c r="I1146" s="209" t="s">
        <v>2474</v>
      </c>
      <c r="J1146" s="174">
        <v>1</v>
      </c>
      <c r="K1146" s="147" t="s">
        <v>1644</v>
      </c>
      <c r="L1146" s="10" t="s">
        <v>1444</v>
      </c>
      <c r="W1146" s="79">
        <v>1</v>
      </c>
    </row>
    <row r="1147" spans="1:24" ht="45" customHeight="1" x14ac:dyDescent="0.5">
      <c r="B1147" s="149">
        <v>1098</v>
      </c>
      <c r="G1147" s="202" t="s">
        <v>3809</v>
      </c>
      <c r="H1147" s="203"/>
      <c r="I1147" s="202"/>
      <c r="J1147" s="202"/>
      <c r="K1147" s="202"/>
      <c r="M1147" s="71"/>
      <c r="N1147" s="71"/>
      <c r="O1147" s="71"/>
      <c r="P1147" s="71"/>
      <c r="Q1147" s="72"/>
      <c r="R1147" s="73"/>
      <c r="S1147" s="74">
        <v>1</v>
      </c>
      <c r="T1147" s="73" t="s">
        <v>1679</v>
      </c>
      <c r="U1147" s="74"/>
      <c r="V1147" s="73"/>
      <c r="W1147" s="75">
        <f>SUM(W1148:W1150)</f>
        <v>3</v>
      </c>
      <c r="X1147" s="73" t="s">
        <v>1681</v>
      </c>
    </row>
    <row r="1148" spans="1:24" ht="45" customHeight="1" x14ac:dyDescent="0.5">
      <c r="A1148" s="6">
        <v>63</v>
      </c>
      <c r="B1148" s="149">
        <v>1099</v>
      </c>
      <c r="C1148" s="18" t="s">
        <v>1332</v>
      </c>
      <c r="D1148" s="15" t="s">
        <v>1618</v>
      </c>
      <c r="E1148" s="13" t="s">
        <v>1646</v>
      </c>
      <c r="F1148" s="13" t="s">
        <v>1647</v>
      </c>
      <c r="G1148" s="753" t="s">
        <v>3810</v>
      </c>
      <c r="H1148" s="175">
        <f>+H1146+1</f>
        <v>982</v>
      </c>
      <c r="I1148" s="209" t="s">
        <v>2475</v>
      </c>
      <c r="J1148" s="175">
        <v>1</v>
      </c>
      <c r="K1148" s="183" t="s">
        <v>1649</v>
      </c>
      <c r="L1148" s="10" t="s">
        <v>1444</v>
      </c>
      <c r="W1148" s="79">
        <v>1</v>
      </c>
    </row>
    <row r="1149" spans="1:24" ht="45" customHeight="1" x14ac:dyDescent="0.5">
      <c r="A1149" s="6">
        <v>64</v>
      </c>
      <c r="B1149" s="149">
        <v>1100</v>
      </c>
      <c r="C1149" s="18" t="s">
        <v>1332</v>
      </c>
      <c r="D1149" s="15" t="s">
        <v>1618</v>
      </c>
      <c r="E1149" s="13" t="s">
        <v>1646</v>
      </c>
      <c r="F1149" s="13" t="s">
        <v>1647</v>
      </c>
      <c r="G1149" s="758"/>
      <c r="H1149" s="160">
        <f>+H1148+1</f>
        <v>983</v>
      </c>
      <c r="I1149" s="209" t="s">
        <v>2476</v>
      </c>
      <c r="J1149" s="175">
        <v>2</v>
      </c>
      <c r="K1149" s="183" t="s">
        <v>1650</v>
      </c>
      <c r="L1149" s="10" t="s">
        <v>1444</v>
      </c>
      <c r="W1149" s="79">
        <v>1</v>
      </c>
    </row>
    <row r="1150" spans="1:24" ht="45" customHeight="1" x14ac:dyDescent="0.5">
      <c r="A1150" s="6">
        <v>65</v>
      </c>
      <c r="B1150" s="149">
        <v>1101</v>
      </c>
      <c r="C1150" s="18" t="s">
        <v>1332</v>
      </c>
      <c r="D1150" s="15" t="s">
        <v>1618</v>
      </c>
      <c r="E1150" s="13" t="s">
        <v>1646</v>
      </c>
      <c r="F1150" s="13" t="s">
        <v>1647</v>
      </c>
      <c r="G1150" s="754"/>
      <c r="H1150" s="160">
        <f>+H1149+1</f>
        <v>984</v>
      </c>
      <c r="I1150" s="209" t="s">
        <v>2477</v>
      </c>
      <c r="J1150" s="175">
        <v>1</v>
      </c>
      <c r="K1150" s="183" t="s">
        <v>1651</v>
      </c>
      <c r="L1150" s="10" t="s">
        <v>1444</v>
      </c>
      <c r="W1150" s="79">
        <v>1</v>
      </c>
    </row>
    <row r="1151" spans="1:24" ht="45" customHeight="1" x14ac:dyDescent="0.5">
      <c r="H1151" s="10">
        <f>COUNT(H5:H1150)</f>
        <v>984</v>
      </c>
    </row>
    <row r="1152" spans="1:24" ht="45" customHeight="1" x14ac:dyDescent="0.5">
      <c r="M1152" s="10">
        <f>SUM(M1153:M1176)</f>
        <v>984</v>
      </c>
    </row>
    <row r="1153" spans="12:13" ht="45" customHeight="1" x14ac:dyDescent="0.5">
      <c r="L1153" s="10" t="s">
        <v>26</v>
      </c>
      <c r="M1153" s="10">
        <f t="shared" ref="M1153:M1176" si="45">COUNTIF(L$5:L$1150,L1153)</f>
        <v>83</v>
      </c>
    </row>
    <row r="1154" spans="12:13" ht="45" customHeight="1" x14ac:dyDescent="0.5">
      <c r="L1154" s="10" t="s">
        <v>146</v>
      </c>
      <c r="M1154" s="10">
        <f t="shared" si="45"/>
        <v>52</v>
      </c>
    </row>
    <row r="1155" spans="12:13" ht="45" customHeight="1" x14ac:dyDescent="0.5">
      <c r="L1155" s="10" t="s">
        <v>226</v>
      </c>
      <c r="M1155" s="10">
        <f t="shared" si="45"/>
        <v>28</v>
      </c>
    </row>
    <row r="1156" spans="12:13" ht="45" customHeight="1" x14ac:dyDescent="0.5">
      <c r="L1156" s="10" t="s">
        <v>270</v>
      </c>
      <c r="M1156" s="10">
        <f t="shared" si="45"/>
        <v>85</v>
      </c>
    </row>
    <row r="1157" spans="12:13" ht="45" customHeight="1" x14ac:dyDescent="0.5">
      <c r="L1157" s="10" t="s">
        <v>330</v>
      </c>
      <c r="M1157" s="10">
        <f t="shared" si="45"/>
        <v>82</v>
      </c>
    </row>
    <row r="1158" spans="12:13" ht="45" customHeight="1" x14ac:dyDescent="0.5">
      <c r="L1158" s="10" t="s">
        <v>454</v>
      </c>
      <c r="M1158" s="10">
        <f t="shared" si="45"/>
        <v>28</v>
      </c>
    </row>
    <row r="1159" spans="12:13" ht="45" customHeight="1" x14ac:dyDescent="0.5">
      <c r="L1159" s="10" t="s">
        <v>495</v>
      </c>
      <c r="M1159" s="10">
        <f t="shared" si="45"/>
        <v>5</v>
      </c>
    </row>
    <row r="1160" spans="12:13" ht="45" customHeight="1" x14ac:dyDescent="0.5">
      <c r="L1160" s="10" t="s">
        <v>509</v>
      </c>
      <c r="M1160" s="10">
        <f t="shared" si="45"/>
        <v>78</v>
      </c>
    </row>
    <row r="1161" spans="12:13" ht="45" customHeight="1" x14ac:dyDescent="0.5">
      <c r="L1161" s="10" t="s">
        <v>645</v>
      </c>
      <c r="M1161" s="10">
        <f t="shared" si="45"/>
        <v>114</v>
      </c>
    </row>
    <row r="1162" spans="12:13" ht="45" customHeight="1" x14ac:dyDescent="0.5">
      <c r="L1162" s="10" t="s">
        <v>818</v>
      </c>
      <c r="M1162" s="10">
        <f t="shared" si="45"/>
        <v>27</v>
      </c>
    </row>
    <row r="1163" spans="12:13" ht="45" customHeight="1" x14ac:dyDescent="0.5">
      <c r="L1163" s="10" t="s">
        <v>854</v>
      </c>
      <c r="M1163" s="10">
        <f t="shared" si="45"/>
        <v>34</v>
      </c>
    </row>
    <row r="1164" spans="12:13" ht="45" customHeight="1" x14ac:dyDescent="0.5">
      <c r="L1164" s="10" t="s">
        <v>877</v>
      </c>
      <c r="M1164" s="10">
        <f t="shared" si="45"/>
        <v>28</v>
      </c>
    </row>
    <row r="1165" spans="12:13" ht="45" customHeight="1" x14ac:dyDescent="0.5">
      <c r="L1165" s="10" t="s">
        <v>944</v>
      </c>
      <c r="M1165" s="10">
        <f t="shared" si="45"/>
        <v>34</v>
      </c>
    </row>
    <row r="1166" spans="12:13" ht="45" customHeight="1" x14ac:dyDescent="0.5">
      <c r="L1166" s="10" t="s">
        <v>1045</v>
      </c>
      <c r="M1166" s="10">
        <f t="shared" si="45"/>
        <v>15</v>
      </c>
    </row>
    <row r="1167" spans="12:13" ht="45" customHeight="1" x14ac:dyDescent="0.5">
      <c r="L1167" s="10" t="s">
        <v>1088</v>
      </c>
      <c r="M1167" s="10">
        <f t="shared" si="45"/>
        <v>26</v>
      </c>
    </row>
    <row r="1168" spans="12:13" ht="45" customHeight="1" x14ac:dyDescent="0.5">
      <c r="L1168" s="10" t="s">
        <v>1126</v>
      </c>
      <c r="M1168" s="10">
        <f t="shared" si="45"/>
        <v>30</v>
      </c>
    </row>
    <row r="1169" spans="6:13" ht="45" customHeight="1" x14ac:dyDescent="0.5">
      <c r="L1169" s="10" t="s">
        <v>1189</v>
      </c>
      <c r="M1169" s="10">
        <f t="shared" si="45"/>
        <v>11</v>
      </c>
    </row>
    <row r="1170" spans="6:13" ht="45" customHeight="1" x14ac:dyDescent="0.5">
      <c r="L1170" s="10" t="s">
        <v>1221</v>
      </c>
      <c r="M1170" s="10">
        <f t="shared" si="45"/>
        <v>15</v>
      </c>
    </row>
    <row r="1171" spans="6:13" ht="45" customHeight="1" x14ac:dyDescent="0.5">
      <c r="L1171" s="10" t="s">
        <v>1257</v>
      </c>
      <c r="M1171" s="10">
        <f t="shared" si="45"/>
        <v>49</v>
      </c>
    </row>
    <row r="1172" spans="6:13" ht="45" customHeight="1" x14ac:dyDescent="0.5">
      <c r="L1172" s="10" t="s">
        <v>1308</v>
      </c>
      <c r="M1172" s="10">
        <f t="shared" si="45"/>
        <v>14</v>
      </c>
    </row>
    <row r="1173" spans="6:13" ht="45" customHeight="1" x14ac:dyDescent="0.5">
      <c r="L1173" s="10" t="s">
        <v>1338</v>
      </c>
      <c r="M1173" s="10">
        <f t="shared" si="45"/>
        <v>25</v>
      </c>
    </row>
    <row r="1174" spans="6:13" ht="45" customHeight="1" x14ac:dyDescent="0.5">
      <c r="L1174" s="10" t="s">
        <v>1410</v>
      </c>
      <c r="M1174" s="10">
        <f t="shared" si="45"/>
        <v>18</v>
      </c>
    </row>
    <row r="1175" spans="6:13" ht="45" customHeight="1" x14ac:dyDescent="0.5">
      <c r="L1175" s="10" t="s">
        <v>1444</v>
      </c>
      <c r="M1175" s="10">
        <f t="shared" si="45"/>
        <v>66</v>
      </c>
    </row>
    <row r="1176" spans="6:13" ht="45" customHeight="1" x14ac:dyDescent="0.5">
      <c r="L1176" s="10" t="s">
        <v>1492</v>
      </c>
      <c r="M1176" s="10">
        <f t="shared" si="45"/>
        <v>37</v>
      </c>
    </row>
    <row r="1178" spans="6:13" ht="45" customHeight="1" x14ac:dyDescent="0.5">
      <c r="F1178" s="211" t="s">
        <v>2490</v>
      </c>
      <c r="G1178" s="212" t="s">
        <v>2491</v>
      </c>
    </row>
    <row r="1179" spans="6:13" ht="45" customHeight="1" x14ac:dyDescent="0.5">
      <c r="F1179" s="213" t="s">
        <v>2492</v>
      </c>
      <c r="G1179" s="214" t="s">
        <v>2493</v>
      </c>
    </row>
    <row r="1180" spans="6:13" ht="45" customHeight="1" x14ac:dyDescent="0.5">
      <c r="F1180" s="215" t="s">
        <v>2494</v>
      </c>
      <c r="G1180" s="216" t="s">
        <v>2495</v>
      </c>
    </row>
    <row r="1181" spans="6:13" ht="45" customHeight="1" x14ac:dyDescent="0.5">
      <c r="F1181" s="215" t="s">
        <v>2497</v>
      </c>
      <c r="G1181" s="216" t="s">
        <v>2498</v>
      </c>
    </row>
    <row r="1182" spans="6:13" ht="45" customHeight="1" x14ac:dyDescent="0.5">
      <c r="F1182" s="215" t="s">
        <v>2499</v>
      </c>
      <c r="G1182" s="216" t="s">
        <v>2500</v>
      </c>
    </row>
    <row r="1183" spans="6:13" ht="45" customHeight="1" x14ac:dyDescent="0.5">
      <c r="F1183" s="215" t="s">
        <v>2501</v>
      </c>
      <c r="G1183" s="216" t="s">
        <v>2502</v>
      </c>
    </row>
    <row r="1184" spans="6:13" ht="45" customHeight="1" x14ac:dyDescent="0.5">
      <c r="F1184" s="215" t="s">
        <v>2503</v>
      </c>
      <c r="G1184" s="216" t="s">
        <v>2504</v>
      </c>
    </row>
    <row r="1185" spans="6:7" ht="45" customHeight="1" x14ac:dyDescent="0.5">
      <c r="F1185" s="215" t="s">
        <v>2505</v>
      </c>
      <c r="G1185" s="216" t="s">
        <v>2506</v>
      </c>
    </row>
    <row r="1186" spans="6:7" ht="45" customHeight="1" x14ac:dyDescent="0.5">
      <c r="F1186" s="215" t="s">
        <v>2507</v>
      </c>
      <c r="G1186" s="216" t="s">
        <v>2508</v>
      </c>
    </row>
    <row r="1187" spans="6:7" ht="45" customHeight="1" x14ac:dyDescent="0.5">
      <c r="F1187" s="215" t="s">
        <v>2509</v>
      </c>
      <c r="G1187" s="216" t="s">
        <v>2510</v>
      </c>
    </row>
    <row r="1188" spans="6:7" ht="45" customHeight="1" x14ac:dyDescent="0.5">
      <c r="F1188" s="215" t="s">
        <v>2511</v>
      </c>
      <c r="G1188" s="216" t="s">
        <v>2512</v>
      </c>
    </row>
    <row r="1189" spans="6:7" ht="45" customHeight="1" x14ac:dyDescent="0.5">
      <c r="F1189" s="215" t="s">
        <v>2513</v>
      </c>
      <c r="G1189" s="217" t="s">
        <v>2514</v>
      </c>
    </row>
    <row r="1190" spans="6:7" ht="45" customHeight="1" x14ac:dyDescent="0.5">
      <c r="F1190" s="213" t="s">
        <v>2515</v>
      </c>
      <c r="G1190" s="214" t="s">
        <v>2516</v>
      </c>
    </row>
    <row r="1191" spans="6:7" ht="45" customHeight="1" x14ac:dyDescent="0.5">
      <c r="F1191" s="215"/>
      <c r="G1191" s="217"/>
    </row>
    <row r="1192" spans="6:7" ht="45" customHeight="1" x14ac:dyDescent="0.5">
      <c r="F1192" s="218"/>
      <c r="G1192" s="219"/>
    </row>
    <row r="1193" spans="6:7" ht="45" customHeight="1" x14ac:dyDescent="0.5">
      <c r="F1193" s="215" t="s">
        <v>2517</v>
      </c>
      <c r="G1193" s="217" t="s">
        <v>2518</v>
      </c>
    </row>
    <row r="1194" spans="6:7" ht="45" customHeight="1" x14ac:dyDescent="0.5">
      <c r="F1194" s="215" t="s">
        <v>2519</v>
      </c>
      <c r="G1194" s="217" t="s">
        <v>2520</v>
      </c>
    </row>
    <row r="1195" spans="6:7" ht="45" customHeight="1" x14ac:dyDescent="0.5">
      <c r="F1195" s="215" t="s">
        <v>2521</v>
      </c>
      <c r="G1195" s="217" t="s">
        <v>2522</v>
      </c>
    </row>
    <row r="1196" spans="6:7" ht="45" customHeight="1" x14ac:dyDescent="0.5">
      <c r="F1196" s="215" t="s">
        <v>2523</v>
      </c>
      <c r="G1196" s="217" t="s">
        <v>2524</v>
      </c>
    </row>
    <row r="1197" spans="6:7" ht="45" customHeight="1" x14ac:dyDescent="0.5">
      <c r="F1197" s="215" t="s">
        <v>2525</v>
      </c>
      <c r="G1197" s="217" t="s">
        <v>2526</v>
      </c>
    </row>
    <row r="1198" spans="6:7" ht="45" customHeight="1" x14ac:dyDescent="0.5">
      <c r="F1198" s="215" t="s">
        <v>2527</v>
      </c>
      <c r="G1198" s="217" t="s">
        <v>2528</v>
      </c>
    </row>
    <row r="1199" spans="6:7" ht="45" customHeight="1" x14ac:dyDescent="0.5">
      <c r="F1199" s="215" t="s">
        <v>2529</v>
      </c>
      <c r="G1199" s="217" t="s">
        <v>2530</v>
      </c>
    </row>
    <row r="1200" spans="6:7" ht="45" customHeight="1" x14ac:dyDescent="0.5">
      <c r="F1200" s="215" t="s">
        <v>2531</v>
      </c>
      <c r="G1200" s="215" t="s">
        <v>3811</v>
      </c>
    </row>
    <row r="1201" spans="6:7" ht="45" customHeight="1" x14ac:dyDescent="0.5">
      <c r="F1201" s="215" t="s">
        <v>2533</v>
      </c>
      <c r="G1201" s="215" t="s">
        <v>2534</v>
      </c>
    </row>
    <row r="1202" spans="6:7" ht="45" customHeight="1" x14ac:dyDescent="0.5">
      <c r="F1202" s="215" t="s">
        <v>2535</v>
      </c>
      <c r="G1202" s="215" t="s">
        <v>2536</v>
      </c>
    </row>
  </sheetData>
  <mergeCells count="245">
    <mergeCell ref="G5:G7"/>
    <mergeCell ref="G8:G9"/>
    <mergeCell ref="G10:G11"/>
    <mergeCell ref="G12:G16"/>
    <mergeCell ref="G18:G23"/>
    <mergeCell ref="G24:G27"/>
    <mergeCell ref="G53:G57"/>
    <mergeCell ref="G58:G60"/>
    <mergeCell ref="G62:G63"/>
    <mergeCell ref="G64:G67"/>
    <mergeCell ref="G69:G74"/>
    <mergeCell ref="G75:G76"/>
    <mergeCell ref="G28:G30"/>
    <mergeCell ref="G31:G36"/>
    <mergeCell ref="G38:G42"/>
    <mergeCell ref="G43:G44"/>
    <mergeCell ref="G45:G49"/>
    <mergeCell ref="G50:G52"/>
    <mergeCell ref="G104:G105"/>
    <mergeCell ref="G107:G108"/>
    <mergeCell ref="G111:G112"/>
    <mergeCell ref="G113:G116"/>
    <mergeCell ref="G118:G121"/>
    <mergeCell ref="G122:G126"/>
    <mergeCell ref="G77:G79"/>
    <mergeCell ref="G81:G85"/>
    <mergeCell ref="G86:G89"/>
    <mergeCell ref="G90:G91"/>
    <mergeCell ref="G94:G96"/>
    <mergeCell ref="G97:G98"/>
    <mergeCell ref="G180:G187"/>
    <mergeCell ref="G190:G193"/>
    <mergeCell ref="G194:G197"/>
    <mergeCell ref="G198:G201"/>
    <mergeCell ref="G203:G206"/>
    <mergeCell ref="G207:G214"/>
    <mergeCell ref="G134:G135"/>
    <mergeCell ref="G142:G154"/>
    <mergeCell ref="G157:G159"/>
    <mergeCell ref="G163:G164"/>
    <mergeCell ref="G165:G168"/>
    <mergeCell ref="G171:G177"/>
    <mergeCell ref="G258:G260"/>
    <mergeCell ref="G261:G268"/>
    <mergeCell ref="G269:G270"/>
    <mergeCell ref="G273:G276"/>
    <mergeCell ref="G277:G279"/>
    <mergeCell ref="G282:G284"/>
    <mergeCell ref="G215:G218"/>
    <mergeCell ref="G219:G222"/>
    <mergeCell ref="G224:G233"/>
    <mergeCell ref="G234:G237"/>
    <mergeCell ref="G239:G249"/>
    <mergeCell ref="G250:G256"/>
    <mergeCell ref="G309:G310"/>
    <mergeCell ref="G312:G314"/>
    <mergeCell ref="G315:G321"/>
    <mergeCell ref="G325:G330"/>
    <mergeCell ref="G333:G336"/>
    <mergeCell ref="G338:G340"/>
    <mergeCell ref="G289:G291"/>
    <mergeCell ref="G292:G293"/>
    <mergeCell ref="G296:G297"/>
    <mergeCell ref="G301:G302"/>
    <mergeCell ref="G303:G304"/>
    <mergeCell ref="G307:G308"/>
    <mergeCell ref="G368:G372"/>
    <mergeCell ref="G373:G375"/>
    <mergeCell ref="G376:G377"/>
    <mergeCell ref="G379:G380"/>
    <mergeCell ref="G381:G382"/>
    <mergeCell ref="G383:G384"/>
    <mergeCell ref="G344:G345"/>
    <mergeCell ref="G346:G348"/>
    <mergeCell ref="G349:G351"/>
    <mergeCell ref="G352:G356"/>
    <mergeCell ref="G359:G361"/>
    <mergeCell ref="G364:G367"/>
    <mergeCell ref="G412:G413"/>
    <mergeCell ref="G415:G421"/>
    <mergeCell ref="G425:G432"/>
    <mergeCell ref="G436:G438"/>
    <mergeCell ref="G441:G442"/>
    <mergeCell ref="G444:G445"/>
    <mergeCell ref="G386:G388"/>
    <mergeCell ref="G389:G390"/>
    <mergeCell ref="G391:G393"/>
    <mergeCell ref="G396:G398"/>
    <mergeCell ref="G402:G406"/>
    <mergeCell ref="G407:G408"/>
    <mergeCell ref="G471:G472"/>
    <mergeCell ref="G473:G474"/>
    <mergeCell ref="G476:G477"/>
    <mergeCell ref="G479:G483"/>
    <mergeCell ref="G487:G491"/>
    <mergeCell ref="G492:G494"/>
    <mergeCell ref="G446:G447"/>
    <mergeCell ref="G448:G458"/>
    <mergeCell ref="G459:G461"/>
    <mergeCell ref="G462:G464"/>
    <mergeCell ref="G465:G466"/>
    <mergeCell ref="G467:G469"/>
    <mergeCell ref="G525:G527"/>
    <mergeCell ref="G529:G532"/>
    <mergeCell ref="G533:G535"/>
    <mergeCell ref="G538:G545"/>
    <mergeCell ref="G546:G550"/>
    <mergeCell ref="G551:G552"/>
    <mergeCell ref="G495:G497"/>
    <mergeCell ref="G499:G501"/>
    <mergeCell ref="G502:G506"/>
    <mergeCell ref="G507:G510"/>
    <mergeCell ref="G512:G519"/>
    <mergeCell ref="G520:G524"/>
    <mergeCell ref="G585:G592"/>
    <mergeCell ref="G594:G596"/>
    <mergeCell ref="G597:G599"/>
    <mergeCell ref="G601:G603"/>
    <mergeCell ref="G604:G606"/>
    <mergeCell ref="G608:G611"/>
    <mergeCell ref="G554:G558"/>
    <mergeCell ref="G560:G563"/>
    <mergeCell ref="G564:G566"/>
    <mergeCell ref="G568:G573"/>
    <mergeCell ref="G574:G576"/>
    <mergeCell ref="G579:G584"/>
    <mergeCell ref="G641:G644"/>
    <mergeCell ref="G648:G650"/>
    <mergeCell ref="G651:G652"/>
    <mergeCell ref="G654:G655"/>
    <mergeCell ref="G656:G657"/>
    <mergeCell ref="G660:G661"/>
    <mergeCell ref="G612:G613"/>
    <mergeCell ref="G616:G618"/>
    <mergeCell ref="G619:G626"/>
    <mergeCell ref="G627:G632"/>
    <mergeCell ref="G633:G634"/>
    <mergeCell ref="G637:G639"/>
    <mergeCell ref="G682:G683"/>
    <mergeCell ref="G685:G686"/>
    <mergeCell ref="G687:G688"/>
    <mergeCell ref="G690:G691"/>
    <mergeCell ref="G692:G693"/>
    <mergeCell ref="G696:G705"/>
    <mergeCell ref="G662:G663"/>
    <mergeCell ref="G664:G665"/>
    <mergeCell ref="G670:G671"/>
    <mergeCell ref="G672:G673"/>
    <mergeCell ref="G674:G675"/>
    <mergeCell ref="G678:G681"/>
    <mergeCell ref="G731:G738"/>
    <mergeCell ref="G739:G743"/>
    <mergeCell ref="G744:G745"/>
    <mergeCell ref="G747:G748"/>
    <mergeCell ref="G749:G753"/>
    <mergeCell ref="G754:G755"/>
    <mergeCell ref="G707:G713"/>
    <mergeCell ref="G714:G717"/>
    <mergeCell ref="G718:G719"/>
    <mergeCell ref="G720:G721"/>
    <mergeCell ref="G722:G726"/>
    <mergeCell ref="G727:G728"/>
    <mergeCell ref="G786:G787"/>
    <mergeCell ref="G789:G790"/>
    <mergeCell ref="G794:G800"/>
    <mergeCell ref="G803:G805"/>
    <mergeCell ref="G808:G812"/>
    <mergeCell ref="G816:G820"/>
    <mergeCell ref="G758:G759"/>
    <mergeCell ref="G760:G762"/>
    <mergeCell ref="G764:G767"/>
    <mergeCell ref="G768:G775"/>
    <mergeCell ref="G776:G778"/>
    <mergeCell ref="G781:G785"/>
    <mergeCell ref="G847:G849"/>
    <mergeCell ref="G851:G852"/>
    <mergeCell ref="G854:G856"/>
    <mergeCell ref="G857:G859"/>
    <mergeCell ref="G860:G861"/>
    <mergeCell ref="G865:G867"/>
    <mergeCell ref="G823:G827"/>
    <mergeCell ref="G830:G831"/>
    <mergeCell ref="G832:G834"/>
    <mergeCell ref="G836:G839"/>
    <mergeCell ref="G840:G841"/>
    <mergeCell ref="G842:G845"/>
    <mergeCell ref="G896:G897"/>
    <mergeCell ref="G901:G920"/>
    <mergeCell ref="G921:G928"/>
    <mergeCell ref="G929:G938"/>
    <mergeCell ref="G939:G943"/>
    <mergeCell ref="G944:G949"/>
    <mergeCell ref="G870:G873"/>
    <mergeCell ref="G875:G876"/>
    <mergeCell ref="G882:G884"/>
    <mergeCell ref="G886:G888"/>
    <mergeCell ref="G890:G892"/>
    <mergeCell ref="G894:G895"/>
    <mergeCell ref="G982:G984"/>
    <mergeCell ref="G989:G990"/>
    <mergeCell ref="G992:G993"/>
    <mergeCell ref="G999:G1000"/>
    <mergeCell ref="G1005:G1010"/>
    <mergeCell ref="G1013:G1018"/>
    <mergeCell ref="G952:G954"/>
    <mergeCell ref="G955:G958"/>
    <mergeCell ref="G962:G963"/>
    <mergeCell ref="G964:G966"/>
    <mergeCell ref="G975:G978"/>
    <mergeCell ref="G979:G981"/>
    <mergeCell ref="G1038:G1040"/>
    <mergeCell ref="G1043:G1044"/>
    <mergeCell ref="G1045:G1047"/>
    <mergeCell ref="G1049:G1050"/>
    <mergeCell ref="G1051:G1052"/>
    <mergeCell ref="G1054:G1055"/>
    <mergeCell ref="G1020:G1021"/>
    <mergeCell ref="G1022:G1024"/>
    <mergeCell ref="G1027:G1028"/>
    <mergeCell ref="G1029:G1031"/>
    <mergeCell ref="G1033:G1034"/>
    <mergeCell ref="G1035:G1037"/>
    <mergeCell ref="G1085:G1087"/>
    <mergeCell ref="G1089:G1093"/>
    <mergeCell ref="G1094:G1097"/>
    <mergeCell ref="G1100:G1108"/>
    <mergeCell ref="G1109:G1111"/>
    <mergeCell ref="G1114:G1115"/>
    <mergeCell ref="G1057:G1058"/>
    <mergeCell ref="G1062:G1066"/>
    <mergeCell ref="G1068:G1070"/>
    <mergeCell ref="G1075:G1077"/>
    <mergeCell ref="G1080:G1081"/>
    <mergeCell ref="G1083:G1084"/>
    <mergeCell ref="G1131:G1133"/>
    <mergeCell ref="G1134:G1135"/>
    <mergeCell ref="G1137:G1140"/>
    <mergeCell ref="G1141:G1145"/>
    <mergeCell ref="G1148:G1150"/>
    <mergeCell ref="G1116:G1117"/>
    <mergeCell ref="G1118:G1119"/>
    <mergeCell ref="G1121:G1122"/>
    <mergeCell ref="G1123:G1124"/>
    <mergeCell ref="G1125:G1126"/>
    <mergeCell ref="G1129:G113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C91D-C095-44A4-8C9E-2B49BCB77704}">
  <sheetPr>
    <tabColor rgb="FFFF0000"/>
  </sheetPr>
  <dimension ref="A1:CC27"/>
  <sheetViews>
    <sheetView zoomScale="60" zoomScaleNormal="60" workbookViewId="0">
      <selection activeCell="L28" sqref="L28"/>
    </sheetView>
  </sheetViews>
  <sheetFormatPr baseColWidth="10" defaultRowHeight="14.4" x14ac:dyDescent="0.3"/>
  <sheetData>
    <row r="1" spans="1:81" x14ac:dyDescent="0.3">
      <c r="A1" s="263"/>
      <c r="B1" s="264"/>
      <c r="C1" s="264"/>
      <c r="D1" s="264"/>
      <c r="E1" s="264"/>
      <c r="F1" s="264"/>
      <c r="G1" s="264"/>
      <c r="H1" s="264"/>
      <c r="I1" s="264"/>
      <c r="J1" s="265"/>
      <c r="K1" s="263"/>
      <c r="L1" s="557"/>
      <c r="M1" s="557"/>
      <c r="N1" s="557"/>
      <c r="O1" s="557"/>
      <c r="P1" s="557"/>
      <c r="Q1" s="557"/>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x14ac:dyDescent="0.3">
      <c r="A2" s="34" t="s">
        <v>3846</v>
      </c>
      <c r="B2" s="1166"/>
      <c r="C2" s="1159" t="s">
        <v>0</v>
      </c>
      <c r="D2" s="1159"/>
      <c r="E2" s="1159"/>
      <c r="F2" s="1159"/>
      <c r="G2" s="1159"/>
      <c r="H2" s="1159"/>
      <c r="I2" s="226"/>
      <c r="J2" s="252" t="s">
        <v>1</v>
      </c>
      <c r="K2" s="252"/>
      <c r="L2" s="1169" t="s">
        <v>2857</v>
      </c>
      <c r="M2" s="1170"/>
      <c r="N2" s="1170"/>
      <c r="O2" s="1170"/>
      <c r="P2" s="1170"/>
      <c r="Q2" s="1171"/>
      <c r="R2" s="1158" t="s">
        <v>0</v>
      </c>
      <c r="S2" s="1160"/>
      <c r="T2" s="1008" t="s">
        <v>1</v>
      </c>
      <c r="U2" s="1009"/>
      <c r="V2" s="1010"/>
      <c r="W2" s="246" t="s">
        <v>2857</v>
      </c>
      <c r="X2" s="242"/>
      <c r="Y2" s="242"/>
      <c r="Z2" s="242"/>
      <c r="AA2" s="243"/>
      <c r="AB2" s="1158" t="s">
        <v>0</v>
      </c>
      <c r="AC2" s="1159"/>
      <c r="AD2" s="1159"/>
      <c r="AE2" s="1159"/>
      <c r="AF2" s="1159"/>
      <c r="AG2" s="1159"/>
      <c r="AH2" s="1159"/>
      <c r="AI2" s="1159"/>
      <c r="AJ2" s="1160"/>
      <c r="AK2" s="1132" t="s">
        <v>1</v>
      </c>
      <c r="AL2" s="1132"/>
      <c r="AM2" s="1132"/>
      <c r="AN2" s="1161" t="s">
        <v>5520</v>
      </c>
      <c r="AO2" s="1161"/>
      <c r="AP2" s="1161"/>
      <c r="AQ2" s="1161"/>
      <c r="AR2" s="1161"/>
      <c r="AS2" s="1161"/>
      <c r="AT2" s="1158" t="s">
        <v>0</v>
      </c>
      <c r="AU2" s="1159"/>
      <c r="AV2" s="1159"/>
      <c r="AW2" s="1159"/>
      <c r="AX2" s="1159"/>
      <c r="AY2" s="1159"/>
      <c r="AZ2" s="1159"/>
      <c r="BA2" s="1159"/>
      <c r="BB2" s="1160"/>
      <c r="BC2" s="1132" t="s">
        <v>1</v>
      </c>
      <c r="BD2" s="1132"/>
      <c r="BE2" s="1132"/>
      <c r="BF2" s="1161" t="s">
        <v>5520</v>
      </c>
      <c r="BG2" s="1161"/>
      <c r="BH2" s="1161"/>
      <c r="BI2" s="1161"/>
      <c r="BJ2" s="1161"/>
      <c r="BK2" s="1161"/>
      <c r="BL2" s="1158" t="s">
        <v>0</v>
      </c>
      <c r="BM2" s="1159"/>
      <c r="BN2" s="1159"/>
      <c r="BO2" s="1159"/>
      <c r="BP2" s="1159"/>
      <c r="BQ2" s="1159"/>
      <c r="BR2" s="1159"/>
      <c r="BS2" s="1159"/>
      <c r="BT2" s="1160"/>
      <c r="BU2" s="1132" t="s">
        <v>1</v>
      </c>
      <c r="BV2" s="1132"/>
      <c r="BW2" s="1132"/>
      <c r="BX2" s="1161" t="s">
        <v>5520</v>
      </c>
      <c r="BY2" s="1161"/>
      <c r="BZ2" s="1161"/>
      <c r="CA2" s="1161"/>
      <c r="CB2" s="1161"/>
      <c r="CC2" s="1161"/>
    </row>
    <row r="3" spans="1:8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58">
        <v>0</v>
      </c>
      <c r="X3" s="250"/>
      <c r="Y3" s="250"/>
      <c r="Z3" s="250"/>
      <c r="AA3" s="251"/>
      <c r="AB3" s="1155" t="s">
        <v>1657</v>
      </c>
      <c r="AC3" s="1156"/>
      <c r="AD3" s="1156"/>
      <c r="AE3" s="1156"/>
      <c r="AF3" s="1156"/>
      <c r="AG3" s="1156"/>
      <c r="AH3" s="1156"/>
      <c r="AI3" s="1156"/>
      <c r="AJ3" s="1157"/>
      <c r="AK3" s="1132" t="s">
        <v>2</v>
      </c>
      <c r="AL3" s="1132"/>
      <c r="AM3" s="1132"/>
      <c r="AN3" s="1148" t="s">
        <v>5520</v>
      </c>
      <c r="AO3" s="1148"/>
      <c r="AP3" s="1148"/>
      <c r="AQ3" s="1148"/>
      <c r="AR3" s="1148"/>
      <c r="AS3" s="1148"/>
      <c r="AT3" s="1155" t="s">
        <v>1657</v>
      </c>
      <c r="AU3" s="1156"/>
      <c r="AV3" s="1156"/>
      <c r="AW3" s="1156"/>
      <c r="AX3" s="1156"/>
      <c r="AY3" s="1156"/>
      <c r="AZ3" s="1156"/>
      <c r="BA3" s="1156"/>
      <c r="BB3" s="1157"/>
      <c r="BC3" s="1132" t="s">
        <v>2</v>
      </c>
      <c r="BD3" s="1132"/>
      <c r="BE3" s="1132"/>
      <c r="BF3" s="1284" t="s">
        <v>5520</v>
      </c>
      <c r="BG3" s="1284"/>
      <c r="BH3" s="1284"/>
      <c r="BI3" s="1284"/>
      <c r="BJ3" s="1284"/>
      <c r="BK3" s="1284"/>
      <c r="BL3" s="1155" t="s">
        <v>1657</v>
      </c>
      <c r="BM3" s="1156"/>
      <c r="BN3" s="1156"/>
      <c r="BO3" s="1156"/>
      <c r="BP3" s="1156"/>
      <c r="BQ3" s="1156"/>
      <c r="BR3" s="1156"/>
      <c r="BS3" s="1156"/>
      <c r="BT3" s="1157"/>
      <c r="BU3" s="1132" t="s">
        <v>2</v>
      </c>
      <c r="BV3" s="1132"/>
      <c r="BW3" s="1132"/>
      <c r="BX3" s="1284" t="s">
        <v>5520</v>
      </c>
      <c r="BY3" s="1284"/>
      <c r="BZ3" s="1284"/>
      <c r="CA3" s="1284"/>
      <c r="CB3" s="1284"/>
      <c r="CC3" s="1284"/>
    </row>
    <row r="4" spans="1:81" x14ac:dyDescent="0.3">
      <c r="A4" s="34"/>
      <c r="B4" s="1167"/>
      <c r="C4" s="1137" t="s">
        <v>3849</v>
      </c>
      <c r="D4" s="1137"/>
      <c r="E4" s="1137"/>
      <c r="F4" s="1137"/>
      <c r="G4" s="1137"/>
      <c r="H4" s="1137"/>
      <c r="I4" s="227"/>
      <c r="J4" s="252" t="s">
        <v>1656</v>
      </c>
      <c r="K4" s="252"/>
      <c r="L4" s="1149" t="s">
        <v>20</v>
      </c>
      <c r="M4" s="1150"/>
      <c r="N4" s="1150"/>
      <c r="O4" s="1150"/>
      <c r="P4" s="1150"/>
      <c r="Q4" s="1151"/>
      <c r="R4" s="1136" t="s">
        <v>3849</v>
      </c>
      <c r="S4" s="1138"/>
      <c r="T4" s="1008" t="s">
        <v>1664</v>
      </c>
      <c r="U4" s="1009"/>
      <c r="V4" s="1010"/>
      <c r="W4" s="248" t="s">
        <v>20</v>
      </c>
      <c r="X4" s="224"/>
      <c r="Y4" s="224"/>
      <c r="Z4" s="224"/>
      <c r="AA4" s="225"/>
      <c r="AB4" s="1136" t="s">
        <v>3849</v>
      </c>
      <c r="AC4" s="1137"/>
      <c r="AD4" s="1137"/>
      <c r="AE4" s="1137"/>
      <c r="AF4" s="1137"/>
      <c r="AG4" s="1137"/>
      <c r="AH4" s="1137"/>
      <c r="AI4" s="1137"/>
      <c r="AJ4" s="1138"/>
      <c r="AK4" s="1132" t="s">
        <v>1656</v>
      </c>
      <c r="AL4" s="1132"/>
      <c r="AM4" s="1132"/>
      <c r="AN4" s="1135">
        <v>0</v>
      </c>
      <c r="AO4" s="1135"/>
      <c r="AP4" s="1135"/>
      <c r="AQ4" s="1135"/>
      <c r="AR4" s="1135"/>
      <c r="AS4" s="1135"/>
      <c r="AT4" s="1136" t="s">
        <v>3849</v>
      </c>
      <c r="AU4" s="1137"/>
      <c r="AV4" s="1137"/>
      <c r="AW4" s="1137"/>
      <c r="AX4" s="1137"/>
      <c r="AY4" s="1137"/>
      <c r="AZ4" s="1137"/>
      <c r="BA4" s="1137"/>
      <c r="BB4" s="1138"/>
      <c r="BC4" s="1132" t="s">
        <v>1656</v>
      </c>
      <c r="BD4" s="1132"/>
      <c r="BE4" s="1132"/>
      <c r="BF4" s="1135" t="s">
        <v>20</v>
      </c>
      <c r="BG4" s="1135"/>
      <c r="BH4" s="1135"/>
      <c r="BI4" s="1135"/>
      <c r="BJ4" s="1135"/>
      <c r="BK4" s="1135"/>
      <c r="BL4" s="1136" t="s">
        <v>3849</v>
      </c>
      <c r="BM4" s="1137"/>
      <c r="BN4" s="1137"/>
      <c r="BO4" s="1137"/>
      <c r="BP4" s="1137"/>
      <c r="BQ4" s="1137"/>
      <c r="BR4" s="1137"/>
      <c r="BS4" s="1137"/>
      <c r="BT4" s="1138"/>
      <c r="BU4" s="1132" t="s">
        <v>1656</v>
      </c>
      <c r="BV4" s="1132"/>
      <c r="BW4" s="1132"/>
      <c r="BX4" s="1135" t="s">
        <v>20</v>
      </c>
      <c r="BY4" s="1135"/>
      <c r="BZ4" s="1135"/>
      <c r="CA4" s="1135"/>
      <c r="CB4" s="1135"/>
      <c r="CC4" s="1135"/>
    </row>
    <row r="5" spans="1:81" x14ac:dyDescent="0.3">
      <c r="A5" s="34"/>
      <c r="B5" s="1168"/>
      <c r="C5" s="1140"/>
      <c r="D5" s="1140"/>
      <c r="E5" s="1140"/>
      <c r="F5" s="1140"/>
      <c r="G5" s="1140"/>
      <c r="H5" s="1140"/>
      <c r="I5" s="228"/>
      <c r="J5" s="252" t="s">
        <v>1659</v>
      </c>
      <c r="K5" s="252"/>
      <c r="L5" s="1142" t="s">
        <v>450</v>
      </c>
      <c r="M5" s="1143"/>
      <c r="N5" s="1143"/>
      <c r="O5" s="1143"/>
      <c r="P5" s="1143"/>
      <c r="Q5" s="1144"/>
      <c r="R5" s="1139"/>
      <c r="S5" s="1141"/>
      <c r="T5" s="1008" t="s">
        <v>1665</v>
      </c>
      <c r="U5" s="1009"/>
      <c r="V5" s="1010"/>
      <c r="W5" s="249" t="s">
        <v>450</v>
      </c>
      <c r="X5" s="221"/>
      <c r="Y5" s="221"/>
      <c r="Z5" s="221"/>
      <c r="AA5" s="222"/>
      <c r="AB5" s="1139"/>
      <c r="AC5" s="1140"/>
      <c r="AD5" s="1140"/>
      <c r="AE5" s="1140"/>
      <c r="AF5" s="1140"/>
      <c r="AG5" s="1140"/>
      <c r="AH5" s="1140"/>
      <c r="AI5" s="1140"/>
      <c r="AJ5" s="1141"/>
      <c r="AK5" s="1132" t="s">
        <v>1659</v>
      </c>
      <c r="AL5" s="1132"/>
      <c r="AM5" s="1132"/>
      <c r="AN5" s="1133" t="s">
        <v>450</v>
      </c>
      <c r="AO5" s="1133"/>
      <c r="AP5" s="1133"/>
      <c r="AQ5" s="1133"/>
      <c r="AR5" s="1133"/>
      <c r="AS5" s="1133"/>
      <c r="AT5" s="1139"/>
      <c r="AU5" s="1140"/>
      <c r="AV5" s="1140"/>
      <c r="AW5" s="1140"/>
      <c r="AX5" s="1140"/>
      <c r="AY5" s="1140"/>
      <c r="AZ5" s="1140"/>
      <c r="BA5" s="1140"/>
      <c r="BB5" s="1141"/>
      <c r="BC5" s="1132" t="s">
        <v>1659</v>
      </c>
      <c r="BD5" s="1132"/>
      <c r="BE5" s="1132"/>
      <c r="BF5" s="1133" t="s">
        <v>450</v>
      </c>
      <c r="BG5" s="1133"/>
      <c r="BH5" s="1133"/>
      <c r="BI5" s="1133"/>
      <c r="BJ5" s="1133"/>
      <c r="BK5" s="1133"/>
      <c r="BL5" s="1139"/>
      <c r="BM5" s="1140"/>
      <c r="BN5" s="1140"/>
      <c r="BO5" s="1140"/>
      <c r="BP5" s="1140"/>
      <c r="BQ5" s="1140"/>
      <c r="BR5" s="1140"/>
      <c r="BS5" s="1140"/>
      <c r="BT5" s="1141"/>
      <c r="BU5" s="1132" t="s">
        <v>1659</v>
      </c>
      <c r="BV5" s="1132"/>
      <c r="BW5" s="1132"/>
      <c r="BX5" s="1133" t="s">
        <v>450</v>
      </c>
      <c r="BY5" s="1133"/>
      <c r="BZ5" s="1133"/>
      <c r="CA5" s="1133"/>
      <c r="CB5" s="1133"/>
      <c r="CC5" s="1133"/>
    </row>
    <row r="6" spans="1:81" ht="15"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5"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285"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288" t="s">
        <v>3857</v>
      </c>
      <c r="AN7" s="1289"/>
      <c r="AO7" s="1289"/>
      <c r="AP7" s="1289"/>
      <c r="AQ7" s="1289"/>
      <c r="AR7" s="1289"/>
      <c r="AS7" s="1290"/>
      <c r="AT7" s="1067" t="s">
        <v>1662</v>
      </c>
      <c r="AU7" s="1082" t="s">
        <v>3858</v>
      </c>
      <c r="AV7" s="1291" t="s">
        <v>3859</v>
      </c>
      <c r="AW7" s="1292"/>
      <c r="AX7" s="1292"/>
      <c r="AY7" s="1292"/>
      <c r="AZ7" s="1292"/>
      <c r="BA7" s="1292"/>
      <c r="BB7" s="1293"/>
      <c r="BC7" s="1067" t="s">
        <v>1662</v>
      </c>
      <c r="BD7" s="1088" t="s">
        <v>3860</v>
      </c>
      <c r="BE7" s="1294" t="s">
        <v>3861</v>
      </c>
      <c r="BF7" s="1295"/>
      <c r="BG7" s="1295"/>
      <c r="BH7" s="1295"/>
      <c r="BI7" s="1295"/>
      <c r="BJ7" s="1295"/>
      <c r="BK7" s="1296"/>
      <c r="BL7" s="1067" t="s">
        <v>1662</v>
      </c>
      <c r="BM7" s="1068" t="s">
        <v>3862</v>
      </c>
      <c r="BN7" s="1297" t="s">
        <v>3863</v>
      </c>
      <c r="BO7" s="1298"/>
      <c r="BP7" s="1298"/>
      <c r="BQ7" s="1298"/>
      <c r="BR7" s="1298"/>
      <c r="BS7" s="1298"/>
      <c r="BT7" s="1299"/>
      <c r="BU7" s="1073" t="s">
        <v>1663</v>
      </c>
      <c r="BV7" s="1074"/>
      <c r="BW7" s="1074"/>
      <c r="BX7" s="1074"/>
      <c r="BY7" s="1074"/>
      <c r="BZ7" s="1074"/>
      <c r="CA7" s="1074"/>
      <c r="CB7" s="1074"/>
      <c r="CC7" s="1075"/>
    </row>
    <row r="8" spans="1:81" x14ac:dyDescent="0.3">
      <c r="A8" s="1"/>
      <c r="B8" s="1067"/>
      <c r="C8" s="1067"/>
      <c r="D8" s="1134"/>
      <c r="E8" s="1134"/>
      <c r="F8" s="1127"/>
      <c r="G8" s="1127"/>
      <c r="H8" s="1127"/>
      <c r="I8" s="1127"/>
      <c r="J8" s="1125"/>
      <c r="K8" s="1129"/>
      <c r="L8" s="1095"/>
      <c r="M8" s="1286"/>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x14ac:dyDescent="0.3">
      <c r="A9" s="1"/>
      <c r="B9" s="1067"/>
      <c r="C9" s="1067"/>
      <c r="D9" s="1134"/>
      <c r="E9" s="1134"/>
      <c r="F9" s="1128"/>
      <c r="G9" s="1128"/>
      <c r="H9" s="1128"/>
      <c r="I9" s="1128"/>
      <c r="J9" s="1125"/>
      <c r="K9" s="1129"/>
      <c r="L9" s="1096"/>
      <c r="M9" s="1287"/>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5" thickBot="1" x14ac:dyDescent="0.35">
      <c r="B10" s="2"/>
      <c r="R10" s="24"/>
    </row>
    <row r="11" spans="1:81" ht="62.4" thickTop="1" thickBot="1" x14ac:dyDescent="0.35">
      <c r="A11" s="34"/>
      <c r="B11" s="886"/>
      <c r="C11" s="868" t="s">
        <v>497</v>
      </c>
      <c r="D11" s="372"/>
      <c r="E11" s="851" t="s">
        <v>5521</v>
      </c>
      <c r="F11" s="851">
        <v>345</v>
      </c>
      <c r="G11" s="851" t="s">
        <v>5522</v>
      </c>
      <c r="H11" s="851" t="s">
        <v>5523</v>
      </c>
      <c r="I11" s="851" t="s">
        <v>5524</v>
      </c>
      <c r="J11" s="812">
        <v>345</v>
      </c>
      <c r="K11" s="854" t="s">
        <v>498</v>
      </c>
      <c r="L11" s="857">
        <v>10</v>
      </c>
      <c r="M11" s="1327">
        <v>10</v>
      </c>
      <c r="N11" s="1300">
        <v>3</v>
      </c>
      <c r="O11" s="1303">
        <v>3</v>
      </c>
      <c r="P11" s="1306">
        <v>3</v>
      </c>
      <c r="Q11" s="1309">
        <v>1</v>
      </c>
      <c r="R11" s="812">
        <v>345</v>
      </c>
      <c r="S11" s="231" t="s">
        <v>5525</v>
      </c>
      <c r="T11" s="235"/>
      <c r="U11" s="235"/>
      <c r="V11" s="235" t="s">
        <v>3831</v>
      </c>
      <c r="W11" s="231" t="s">
        <v>5526</v>
      </c>
      <c r="X11" s="256">
        <v>44927</v>
      </c>
      <c r="Y11" s="260">
        <v>44957</v>
      </c>
      <c r="Z11" s="256">
        <v>44927</v>
      </c>
      <c r="AA11" s="260">
        <v>44957</v>
      </c>
      <c r="AB11" s="812">
        <v>345</v>
      </c>
      <c r="AC11" s="827">
        <v>10</v>
      </c>
      <c r="AD11" s="44">
        <v>200000000</v>
      </c>
      <c r="AE11" s="44">
        <v>0</v>
      </c>
      <c r="AF11" s="44">
        <v>0</v>
      </c>
      <c r="AG11" s="44">
        <v>0</v>
      </c>
      <c r="AH11" s="44">
        <v>0</v>
      </c>
      <c r="AI11" s="44">
        <v>200000000</v>
      </c>
      <c r="AJ11" s="44">
        <v>0</v>
      </c>
      <c r="AK11" s="812">
        <v>345</v>
      </c>
      <c r="AL11" s="830">
        <v>25</v>
      </c>
      <c r="AM11" s="44">
        <v>50000000</v>
      </c>
      <c r="AN11" s="47"/>
      <c r="AO11" s="47"/>
      <c r="AP11" s="47"/>
      <c r="AQ11" s="47"/>
      <c r="AR11" s="47">
        <v>50000000</v>
      </c>
      <c r="AS11" s="47"/>
      <c r="AT11" s="812">
        <v>345</v>
      </c>
      <c r="AU11" s="833">
        <v>25</v>
      </c>
      <c r="AV11" s="44">
        <v>50000000</v>
      </c>
      <c r="AW11" s="47"/>
      <c r="AX11" s="47"/>
      <c r="AY11" s="47"/>
      <c r="AZ11" s="47"/>
      <c r="BA11" s="47">
        <v>50000000</v>
      </c>
      <c r="BB11" s="47"/>
      <c r="BC11" s="812">
        <v>345</v>
      </c>
      <c r="BD11" s="809">
        <v>25</v>
      </c>
      <c r="BE11" s="44">
        <v>50000000</v>
      </c>
      <c r="BF11" s="47"/>
      <c r="BG11" s="47"/>
      <c r="BH11" s="47"/>
      <c r="BI11" s="47"/>
      <c r="BJ11" s="47">
        <v>50000000</v>
      </c>
      <c r="BK11" s="47"/>
      <c r="BL11" s="812">
        <v>345</v>
      </c>
      <c r="BM11" s="815">
        <v>25</v>
      </c>
      <c r="BN11" s="44">
        <v>50000000</v>
      </c>
      <c r="BO11" s="47"/>
      <c r="BP11" s="47"/>
      <c r="BQ11" s="47"/>
      <c r="BR11" s="47"/>
      <c r="BS11" s="47">
        <v>50000000</v>
      </c>
      <c r="BT11" s="47"/>
      <c r="BU11" s="818" t="s">
        <v>5527</v>
      </c>
      <c r="BV11" s="819"/>
      <c r="BW11" s="819"/>
      <c r="BX11" s="819"/>
      <c r="BY11" s="819"/>
      <c r="BZ11" s="819"/>
      <c r="CA11" s="819"/>
      <c r="CB11" s="819"/>
      <c r="CC11" s="820"/>
    </row>
    <row r="12" spans="1:81" ht="82.8" thickTop="1" thickBot="1" x14ac:dyDescent="0.35">
      <c r="A12" s="34"/>
      <c r="B12" s="886"/>
      <c r="C12" s="869"/>
      <c r="D12" s="373" t="s">
        <v>492</v>
      </c>
      <c r="E12" s="852"/>
      <c r="F12" s="852"/>
      <c r="G12" s="852"/>
      <c r="H12" s="852"/>
      <c r="I12" s="852"/>
      <c r="J12" s="813"/>
      <c r="K12" s="855"/>
      <c r="L12" s="858"/>
      <c r="M12" s="1328"/>
      <c r="N12" s="1301"/>
      <c r="O12" s="1304"/>
      <c r="P12" s="1307"/>
      <c r="Q12" s="1310"/>
      <c r="R12" s="813"/>
      <c r="S12" s="39" t="s">
        <v>5528</v>
      </c>
      <c r="T12" s="236"/>
      <c r="U12" s="236"/>
      <c r="V12" s="236" t="s">
        <v>3831</v>
      </c>
      <c r="W12" s="39" t="s">
        <v>5529</v>
      </c>
      <c r="X12" s="31">
        <v>44932</v>
      </c>
      <c r="Y12" s="260">
        <v>44958</v>
      </c>
      <c r="Z12" s="31">
        <v>44932</v>
      </c>
      <c r="AA12" s="260">
        <v>44958</v>
      </c>
      <c r="AB12" s="813"/>
      <c r="AC12" s="828"/>
      <c r="AD12" s="51">
        <v>0</v>
      </c>
      <c r="AE12" s="51">
        <v>0</v>
      </c>
      <c r="AF12" s="51">
        <v>0</v>
      </c>
      <c r="AG12" s="51">
        <v>0</v>
      </c>
      <c r="AH12" s="51">
        <v>0</v>
      </c>
      <c r="AI12" s="51">
        <v>0</v>
      </c>
      <c r="AJ12" s="51">
        <v>0</v>
      </c>
      <c r="AK12" s="813"/>
      <c r="AL12" s="831"/>
      <c r="AM12" s="51">
        <v>0</v>
      </c>
      <c r="AN12" s="257"/>
      <c r="AO12" s="257"/>
      <c r="AP12" s="257"/>
      <c r="AQ12" s="257"/>
      <c r="AR12" s="257"/>
      <c r="AS12" s="257"/>
      <c r="AT12" s="813"/>
      <c r="AU12" s="834"/>
      <c r="AV12" s="51">
        <v>0</v>
      </c>
      <c r="AW12" s="257"/>
      <c r="AX12" s="257"/>
      <c r="AY12" s="257"/>
      <c r="AZ12" s="257"/>
      <c r="BA12" s="257"/>
      <c r="BB12" s="257"/>
      <c r="BC12" s="813"/>
      <c r="BD12" s="810"/>
      <c r="BE12" s="51">
        <v>0</v>
      </c>
      <c r="BF12" s="257"/>
      <c r="BG12" s="257"/>
      <c r="BH12" s="257"/>
      <c r="BI12" s="257"/>
      <c r="BJ12" s="257"/>
      <c r="BK12" s="257"/>
      <c r="BL12" s="813"/>
      <c r="BM12" s="816"/>
      <c r="BN12" s="51">
        <v>0</v>
      </c>
      <c r="BO12" s="257"/>
      <c r="BP12" s="257"/>
      <c r="BQ12" s="257"/>
      <c r="BR12" s="257"/>
      <c r="BS12" s="257"/>
      <c r="BT12" s="257"/>
      <c r="BU12" s="821"/>
      <c r="BV12" s="822"/>
      <c r="BW12" s="822"/>
      <c r="BX12" s="822"/>
      <c r="BY12" s="822"/>
      <c r="BZ12" s="822"/>
      <c r="CA12" s="822"/>
      <c r="CB12" s="822"/>
      <c r="CC12" s="823"/>
    </row>
    <row r="13" spans="1:81" ht="31.2" thickTop="1" x14ac:dyDescent="0.3">
      <c r="A13" s="34"/>
      <c r="B13" s="886"/>
      <c r="C13" s="869"/>
      <c r="D13" s="373"/>
      <c r="E13" s="852"/>
      <c r="F13" s="852"/>
      <c r="G13" s="852"/>
      <c r="H13" s="852"/>
      <c r="I13" s="852"/>
      <c r="J13" s="813"/>
      <c r="K13" s="855"/>
      <c r="L13" s="858"/>
      <c r="M13" s="1328"/>
      <c r="N13" s="1301"/>
      <c r="O13" s="1304"/>
      <c r="P13" s="1307"/>
      <c r="Q13" s="1310"/>
      <c r="R13" s="813"/>
      <c r="S13" s="39" t="s">
        <v>5530</v>
      </c>
      <c r="T13" s="236"/>
      <c r="U13" s="236"/>
      <c r="V13" s="236" t="s">
        <v>3830</v>
      </c>
      <c r="W13" s="39" t="s">
        <v>5531</v>
      </c>
      <c r="X13" s="31">
        <v>45016</v>
      </c>
      <c r="Y13" s="31">
        <v>45291</v>
      </c>
      <c r="Z13" s="31">
        <v>45016</v>
      </c>
      <c r="AA13" s="31">
        <v>45291</v>
      </c>
      <c r="AB13" s="813"/>
      <c r="AC13" s="828"/>
      <c r="AD13" s="51">
        <v>0</v>
      </c>
      <c r="AE13" s="51">
        <v>0</v>
      </c>
      <c r="AF13" s="51">
        <v>0</v>
      </c>
      <c r="AG13" s="51">
        <v>0</v>
      </c>
      <c r="AH13" s="51">
        <v>0</v>
      </c>
      <c r="AI13" s="51">
        <v>0</v>
      </c>
      <c r="AJ13" s="51">
        <v>0</v>
      </c>
      <c r="AK13" s="813"/>
      <c r="AL13" s="831"/>
      <c r="AM13" s="51">
        <v>0</v>
      </c>
      <c r="AN13" s="257"/>
      <c r="AO13" s="257"/>
      <c r="AP13" s="257"/>
      <c r="AQ13" s="257"/>
      <c r="AR13" s="257"/>
      <c r="AS13" s="257"/>
      <c r="AT13" s="813"/>
      <c r="AU13" s="834"/>
      <c r="AV13" s="51">
        <v>0</v>
      </c>
      <c r="AW13" s="257"/>
      <c r="AX13" s="257"/>
      <c r="AY13" s="257"/>
      <c r="AZ13" s="257"/>
      <c r="BA13" s="257"/>
      <c r="BB13" s="257"/>
      <c r="BC13" s="813"/>
      <c r="BD13" s="810"/>
      <c r="BE13" s="51">
        <v>0</v>
      </c>
      <c r="BF13" s="257"/>
      <c r="BG13" s="257"/>
      <c r="BH13" s="257"/>
      <c r="BI13" s="257"/>
      <c r="BJ13" s="257"/>
      <c r="BK13" s="257"/>
      <c r="BL13" s="813"/>
      <c r="BM13" s="816"/>
      <c r="BN13" s="51">
        <v>0</v>
      </c>
      <c r="BO13" s="257"/>
      <c r="BP13" s="257"/>
      <c r="BQ13" s="257"/>
      <c r="BR13" s="257"/>
      <c r="BS13" s="257"/>
      <c r="BT13" s="257"/>
      <c r="BU13" s="821"/>
      <c r="BV13" s="822"/>
      <c r="BW13" s="822"/>
      <c r="BX13" s="822"/>
      <c r="BY13" s="822"/>
      <c r="BZ13" s="822"/>
      <c r="CA13" s="822"/>
      <c r="CB13" s="822"/>
      <c r="CC13" s="823"/>
    </row>
    <row r="14" spans="1:81" ht="61.8" thickBot="1" x14ac:dyDescent="0.35">
      <c r="A14" s="34"/>
      <c r="B14" s="886"/>
      <c r="C14" s="869"/>
      <c r="D14" s="374"/>
      <c r="E14" s="853"/>
      <c r="F14" s="853"/>
      <c r="G14" s="853"/>
      <c r="H14" s="853"/>
      <c r="I14" s="853"/>
      <c r="J14" s="814"/>
      <c r="K14" s="856"/>
      <c r="L14" s="859"/>
      <c r="M14" s="1329"/>
      <c r="N14" s="1302"/>
      <c r="O14" s="1305"/>
      <c r="P14" s="1308"/>
      <c r="Q14" s="1311"/>
      <c r="R14" s="814"/>
      <c r="S14" s="232" t="s">
        <v>5532</v>
      </c>
      <c r="T14" s="237"/>
      <c r="U14" s="237"/>
      <c r="V14" s="237" t="s">
        <v>3831</v>
      </c>
      <c r="W14" s="232" t="s">
        <v>5533</v>
      </c>
      <c r="X14" s="31">
        <v>45016</v>
      </c>
      <c r="Y14" s="31">
        <v>45291</v>
      </c>
      <c r="Z14" s="31">
        <v>45016</v>
      </c>
      <c r="AA14" s="31">
        <v>45291</v>
      </c>
      <c r="AB14" s="814"/>
      <c r="AC14" s="829"/>
      <c r="AD14" s="46">
        <v>0</v>
      </c>
      <c r="AE14" s="46">
        <v>0</v>
      </c>
      <c r="AF14" s="46">
        <v>0</v>
      </c>
      <c r="AG14" s="46">
        <v>0</v>
      </c>
      <c r="AH14" s="46">
        <v>0</v>
      </c>
      <c r="AI14" s="46">
        <v>0</v>
      </c>
      <c r="AJ14" s="46">
        <v>0</v>
      </c>
      <c r="AK14" s="814"/>
      <c r="AL14" s="832"/>
      <c r="AM14" s="46">
        <v>0</v>
      </c>
      <c r="AN14" s="49"/>
      <c r="AO14" s="49"/>
      <c r="AP14" s="49"/>
      <c r="AQ14" s="49"/>
      <c r="AR14" s="49"/>
      <c r="AS14" s="49"/>
      <c r="AT14" s="814"/>
      <c r="AU14" s="835"/>
      <c r="AV14" s="46">
        <v>0</v>
      </c>
      <c r="AW14" s="49"/>
      <c r="AX14" s="49"/>
      <c r="AY14" s="49"/>
      <c r="AZ14" s="49"/>
      <c r="BA14" s="49"/>
      <c r="BB14" s="49"/>
      <c r="BC14" s="814"/>
      <c r="BD14" s="811"/>
      <c r="BE14" s="46">
        <v>0</v>
      </c>
      <c r="BF14" s="49"/>
      <c r="BG14" s="49"/>
      <c r="BH14" s="49"/>
      <c r="BI14" s="49"/>
      <c r="BJ14" s="49"/>
      <c r="BK14" s="49"/>
      <c r="BL14" s="814"/>
      <c r="BM14" s="817"/>
      <c r="BN14" s="46">
        <v>0</v>
      </c>
      <c r="BO14" s="49"/>
      <c r="BP14" s="49"/>
      <c r="BQ14" s="49"/>
      <c r="BR14" s="49"/>
      <c r="BS14" s="49"/>
      <c r="BT14" s="49"/>
      <c r="BU14" s="824"/>
      <c r="BV14" s="825"/>
      <c r="BW14" s="825"/>
      <c r="BX14" s="825"/>
      <c r="BY14" s="825"/>
      <c r="BZ14" s="825"/>
      <c r="CA14" s="825"/>
      <c r="CB14" s="825"/>
      <c r="CC14" s="826"/>
    </row>
    <row r="15" spans="1:81" ht="21.6" thickTop="1" thickBot="1" x14ac:dyDescent="0.35">
      <c r="A15" s="34"/>
      <c r="B15" s="886"/>
      <c r="C15" s="869"/>
      <c r="D15" s="372"/>
      <c r="E15" s="851" t="s">
        <v>5521</v>
      </c>
      <c r="F15" s="851">
        <v>346</v>
      </c>
      <c r="G15" s="851" t="s">
        <v>5534</v>
      </c>
      <c r="H15" s="851" t="s">
        <v>5535</v>
      </c>
      <c r="I15" s="1184">
        <v>2020004540005</v>
      </c>
      <c r="J15" s="812">
        <v>346</v>
      </c>
      <c r="K15" s="854" t="s">
        <v>3292</v>
      </c>
      <c r="L15" s="857">
        <v>144</v>
      </c>
      <c r="M15" s="1327">
        <v>144</v>
      </c>
      <c r="N15" s="1330">
        <v>36</v>
      </c>
      <c r="O15" s="1333">
        <v>36</v>
      </c>
      <c r="P15" s="1321">
        <v>36</v>
      </c>
      <c r="Q15" s="1324">
        <v>36</v>
      </c>
      <c r="R15" s="812">
        <v>346</v>
      </c>
      <c r="S15" s="231" t="s">
        <v>5536</v>
      </c>
      <c r="T15" s="235"/>
      <c r="U15" s="235"/>
      <c r="V15" s="235" t="s">
        <v>3831</v>
      </c>
      <c r="W15" s="39" t="s">
        <v>5537</v>
      </c>
      <c r="X15" s="31">
        <v>44932</v>
      </c>
      <c r="Y15" s="260">
        <v>44958</v>
      </c>
      <c r="Z15" s="31">
        <v>44932</v>
      </c>
      <c r="AA15" s="260">
        <v>44958</v>
      </c>
      <c r="AB15" s="812">
        <v>346</v>
      </c>
      <c r="AC15" s="827">
        <v>144</v>
      </c>
      <c r="AD15" s="44">
        <v>972000000</v>
      </c>
      <c r="AE15" s="44">
        <v>972000000</v>
      </c>
      <c r="AF15" s="44">
        <v>0</v>
      </c>
      <c r="AG15" s="44">
        <v>0</v>
      </c>
      <c r="AH15" s="44">
        <v>0</v>
      </c>
      <c r="AI15" s="44">
        <v>0</v>
      </c>
      <c r="AJ15" s="44">
        <v>0</v>
      </c>
      <c r="AK15" s="812">
        <v>346</v>
      </c>
      <c r="AL15" s="830">
        <v>36</v>
      </c>
      <c r="AM15" s="44">
        <v>243000000</v>
      </c>
      <c r="AN15" s="44">
        <v>243000000</v>
      </c>
      <c r="AO15" s="47"/>
      <c r="AP15" s="47"/>
      <c r="AQ15" s="47"/>
      <c r="AR15" s="47"/>
      <c r="AS15" s="47"/>
      <c r="AT15" s="812">
        <v>346</v>
      </c>
      <c r="AU15" s="833">
        <v>36</v>
      </c>
      <c r="AV15" s="44">
        <v>243000000</v>
      </c>
      <c r="AW15" s="44">
        <v>243000000</v>
      </c>
      <c r="AX15" s="47"/>
      <c r="AY15" s="47"/>
      <c r="AZ15" s="47"/>
      <c r="BA15" s="47"/>
      <c r="BB15" s="47"/>
      <c r="BC15" s="812">
        <v>346</v>
      </c>
      <c r="BD15" s="809">
        <v>36</v>
      </c>
      <c r="BE15" s="44">
        <v>243000000</v>
      </c>
      <c r="BF15" s="44">
        <v>243000000</v>
      </c>
      <c r="BG15" s="47"/>
      <c r="BH15" s="47"/>
      <c r="BI15" s="47"/>
      <c r="BJ15" s="47"/>
      <c r="BK15" s="47"/>
      <c r="BL15" s="812">
        <v>346</v>
      </c>
      <c r="BM15" s="815">
        <v>36</v>
      </c>
      <c r="BN15" s="44">
        <v>243000000</v>
      </c>
      <c r="BO15" s="44">
        <v>243000000</v>
      </c>
      <c r="BP15" s="47"/>
      <c r="BQ15" s="47"/>
      <c r="BR15" s="47"/>
      <c r="BS15" s="47"/>
      <c r="BT15" s="47"/>
      <c r="BU15" s="818" t="s">
        <v>5527</v>
      </c>
      <c r="BV15" s="819"/>
      <c r="BW15" s="819"/>
      <c r="BX15" s="819"/>
      <c r="BY15" s="819"/>
      <c r="BZ15" s="819"/>
      <c r="CA15" s="819"/>
      <c r="CB15" s="819"/>
      <c r="CC15" s="820"/>
    </row>
    <row r="16" spans="1:81" ht="72.599999999999994" thickTop="1" thickBot="1" x14ac:dyDescent="0.35">
      <c r="A16" s="34"/>
      <c r="B16" s="886"/>
      <c r="C16" s="869"/>
      <c r="D16" s="373" t="s">
        <v>492</v>
      </c>
      <c r="E16" s="852"/>
      <c r="F16" s="852"/>
      <c r="G16" s="852"/>
      <c r="H16" s="852"/>
      <c r="I16" s="1185"/>
      <c r="J16" s="813"/>
      <c r="K16" s="855"/>
      <c r="L16" s="858"/>
      <c r="M16" s="1328"/>
      <c r="N16" s="1331"/>
      <c r="O16" s="1334"/>
      <c r="P16" s="1322"/>
      <c r="Q16" s="1325"/>
      <c r="R16" s="813"/>
      <c r="S16" s="39" t="s">
        <v>5538</v>
      </c>
      <c r="T16" s="236"/>
      <c r="U16" s="236"/>
      <c r="V16" s="236" t="s">
        <v>3830</v>
      </c>
      <c r="W16" s="39" t="s">
        <v>5529</v>
      </c>
      <c r="X16" s="31">
        <v>44932</v>
      </c>
      <c r="Y16" s="260">
        <v>44958</v>
      </c>
      <c r="Z16" s="31">
        <v>44932</v>
      </c>
      <c r="AA16" s="260">
        <v>44958</v>
      </c>
      <c r="AB16" s="813"/>
      <c r="AC16" s="828"/>
      <c r="AD16" s="51">
        <v>0</v>
      </c>
      <c r="AE16" s="51">
        <v>0</v>
      </c>
      <c r="AF16" s="51">
        <v>0</v>
      </c>
      <c r="AG16" s="51">
        <v>0</v>
      </c>
      <c r="AH16" s="51">
        <v>0</v>
      </c>
      <c r="AI16" s="51">
        <v>0</v>
      </c>
      <c r="AJ16" s="51">
        <v>0</v>
      </c>
      <c r="AK16" s="813"/>
      <c r="AL16" s="831"/>
      <c r="AM16" s="51">
        <v>0</v>
      </c>
      <c r="AN16" s="257"/>
      <c r="AO16" s="257"/>
      <c r="AP16" s="257"/>
      <c r="AQ16" s="257"/>
      <c r="AR16" s="257"/>
      <c r="AS16" s="257"/>
      <c r="AT16" s="813"/>
      <c r="AU16" s="834"/>
      <c r="AV16" s="51">
        <v>0</v>
      </c>
      <c r="AW16" s="257"/>
      <c r="AX16" s="257"/>
      <c r="AY16" s="257"/>
      <c r="AZ16" s="257"/>
      <c r="BA16" s="257"/>
      <c r="BB16" s="257"/>
      <c r="BC16" s="813"/>
      <c r="BD16" s="810"/>
      <c r="BE16" s="51">
        <v>0</v>
      </c>
      <c r="BF16" s="257"/>
      <c r="BG16" s="257"/>
      <c r="BH16" s="257"/>
      <c r="BI16" s="257"/>
      <c r="BJ16" s="257"/>
      <c r="BK16" s="257"/>
      <c r="BL16" s="813"/>
      <c r="BM16" s="816"/>
      <c r="BN16" s="51">
        <v>0</v>
      </c>
      <c r="BO16" s="257"/>
      <c r="BP16" s="257"/>
      <c r="BQ16" s="257"/>
      <c r="BR16" s="257"/>
      <c r="BS16" s="257"/>
      <c r="BT16" s="257"/>
      <c r="BU16" s="821"/>
      <c r="BV16" s="822"/>
      <c r="BW16" s="822"/>
      <c r="BX16" s="822"/>
      <c r="BY16" s="822"/>
      <c r="BZ16" s="822"/>
      <c r="CA16" s="822"/>
      <c r="CB16" s="822"/>
      <c r="CC16" s="823"/>
    </row>
    <row r="17" spans="1:81" ht="31.2" thickTop="1" x14ac:dyDescent="0.3">
      <c r="A17" s="34"/>
      <c r="B17" s="886"/>
      <c r="C17" s="869"/>
      <c r="D17" s="373"/>
      <c r="E17" s="852"/>
      <c r="F17" s="852"/>
      <c r="G17" s="852"/>
      <c r="H17" s="852"/>
      <c r="I17" s="1185"/>
      <c r="J17" s="813"/>
      <c r="K17" s="855"/>
      <c r="L17" s="858"/>
      <c r="M17" s="1328"/>
      <c r="N17" s="1331"/>
      <c r="O17" s="1334"/>
      <c r="P17" s="1322"/>
      <c r="Q17" s="1325"/>
      <c r="R17" s="813"/>
      <c r="S17" s="39" t="s">
        <v>5530</v>
      </c>
      <c r="T17" s="236"/>
      <c r="U17" s="236"/>
      <c r="V17" s="236" t="s">
        <v>3831</v>
      </c>
      <c r="W17" s="39" t="s">
        <v>5531</v>
      </c>
      <c r="X17" s="31">
        <v>44957</v>
      </c>
      <c r="Y17" s="31">
        <v>45291</v>
      </c>
      <c r="Z17" s="31">
        <v>45016</v>
      </c>
      <c r="AA17" s="31">
        <v>45291</v>
      </c>
      <c r="AB17" s="813"/>
      <c r="AC17" s="828"/>
      <c r="AD17" s="51">
        <v>0</v>
      </c>
      <c r="AE17" s="51">
        <v>0</v>
      </c>
      <c r="AF17" s="51">
        <v>0</v>
      </c>
      <c r="AG17" s="51">
        <v>0</v>
      </c>
      <c r="AH17" s="51">
        <v>0</v>
      </c>
      <c r="AI17" s="51">
        <v>0</v>
      </c>
      <c r="AJ17" s="51">
        <v>0</v>
      </c>
      <c r="AK17" s="813"/>
      <c r="AL17" s="831"/>
      <c r="AM17" s="51">
        <v>0</v>
      </c>
      <c r="AN17" s="257"/>
      <c r="AO17" s="257"/>
      <c r="AP17" s="257"/>
      <c r="AQ17" s="257"/>
      <c r="AR17" s="257"/>
      <c r="AS17" s="257"/>
      <c r="AT17" s="813"/>
      <c r="AU17" s="834"/>
      <c r="AV17" s="51">
        <v>0</v>
      </c>
      <c r="AW17" s="257"/>
      <c r="AX17" s="257"/>
      <c r="AY17" s="257"/>
      <c r="AZ17" s="257"/>
      <c r="BA17" s="257"/>
      <c r="BB17" s="257"/>
      <c r="BC17" s="813"/>
      <c r="BD17" s="810"/>
      <c r="BE17" s="51">
        <v>0</v>
      </c>
      <c r="BF17" s="257"/>
      <c r="BG17" s="257"/>
      <c r="BH17" s="257"/>
      <c r="BI17" s="257"/>
      <c r="BJ17" s="257"/>
      <c r="BK17" s="257"/>
      <c r="BL17" s="813"/>
      <c r="BM17" s="816"/>
      <c r="BN17" s="51">
        <v>0</v>
      </c>
      <c r="BO17" s="257"/>
      <c r="BP17" s="257"/>
      <c r="BQ17" s="257"/>
      <c r="BR17" s="257"/>
      <c r="BS17" s="257"/>
      <c r="BT17" s="257"/>
      <c r="BU17" s="821"/>
      <c r="BV17" s="822"/>
      <c r="BW17" s="822"/>
      <c r="BX17" s="822"/>
      <c r="BY17" s="822"/>
      <c r="BZ17" s="822"/>
      <c r="CA17" s="822"/>
      <c r="CB17" s="822"/>
      <c r="CC17" s="823"/>
    </row>
    <row r="18" spans="1:81" ht="41.4" thickBot="1" x14ac:dyDescent="0.35">
      <c r="A18" s="34"/>
      <c r="B18" s="886"/>
      <c r="C18" s="869"/>
      <c r="D18" s="374"/>
      <c r="E18" s="853"/>
      <c r="F18" s="853"/>
      <c r="G18" s="853"/>
      <c r="H18" s="853"/>
      <c r="I18" s="1186"/>
      <c r="J18" s="814"/>
      <c r="K18" s="856"/>
      <c r="L18" s="859"/>
      <c r="M18" s="1329"/>
      <c r="N18" s="1332"/>
      <c r="O18" s="1335"/>
      <c r="P18" s="1323"/>
      <c r="Q18" s="1326"/>
      <c r="R18" s="814"/>
      <c r="S18" s="232" t="s">
        <v>5539</v>
      </c>
      <c r="T18" s="237"/>
      <c r="U18" s="237"/>
      <c r="V18" s="237"/>
      <c r="W18" s="232" t="s">
        <v>5533</v>
      </c>
      <c r="X18" s="31">
        <v>44957</v>
      </c>
      <c r="Y18" s="31">
        <v>45291</v>
      </c>
      <c r="Z18" s="31">
        <v>45016</v>
      </c>
      <c r="AA18" s="31">
        <v>45291</v>
      </c>
      <c r="AB18" s="814"/>
      <c r="AC18" s="829"/>
      <c r="AD18" s="46">
        <v>0</v>
      </c>
      <c r="AE18" s="46">
        <v>0</v>
      </c>
      <c r="AF18" s="46">
        <v>0</v>
      </c>
      <c r="AG18" s="46">
        <v>0</v>
      </c>
      <c r="AH18" s="46">
        <v>0</v>
      </c>
      <c r="AI18" s="46">
        <v>0</v>
      </c>
      <c r="AJ18" s="46">
        <v>0</v>
      </c>
      <c r="AK18" s="814"/>
      <c r="AL18" s="832"/>
      <c r="AM18" s="46">
        <v>0</v>
      </c>
      <c r="AN18" s="49"/>
      <c r="AO18" s="49"/>
      <c r="AP18" s="49"/>
      <c r="AQ18" s="49"/>
      <c r="AR18" s="49"/>
      <c r="AS18" s="49"/>
      <c r="AT18" s="814"/>
      <c r="AU18" s="835"/>
      <c r="AV18" s="46">
        <v>0</v>
      </c>
      <c r="AW18" s="49"/>
      <c r="AX18" s="49"/>
      <c r="AY18" s="49"/>
      <c r="AZ18" s="49"/>
      <c r="BA18" s="49"/>
      <c r="BB18" s="49"/>
      <c r="BC18" s="814"/>
      <c r="BD18" s="811"/>
      <c r="BE18" s="46">
        <v>0</v>
      </c>
      <c r="BF18" s="49"/>
      <c r="BG18" s="49"/>
      <c r="BH18" s="49"/>
      <c r="BI18" s="49"/>
      <c r="BJ18" s="49"/>
      <c r="BK18" s="49"/>
      <c r="BL18" s="814"/>
      <c r="BM18" s="817"/>
      <c r="BN18" s="46">
        <v>0</v>
      </c>
      <c r="BO18" s="49"/>
      <c r="BP18" s="49"/>
      <c r="BQ18" s="49"/>
      <c r="BR18" s="49"/>
      <c r="BS18" s="49"/>
      <c r="BT18" s="49"/>
      <c r="BU18" s="824"/>
      <c r="BV18" s="825"/>
      <c r="BW18" s="825"/>
      <c r="BX18" s="825"/>
      <c r="BY18" s="825"/>
      <c r="BZ18" s="825"/>
      <c r="CA18" s="825"/>
      <c r="CB18" s="825"/>
      <c r="CC18" s="826"/>
    </row>
    <row r="19" spans="1:81" ht="15" thickTop="1" x14ac:dyDescent="0.3">
      <c r="A19" s="34"/>
      <c r="B19" s="886"/>
      <c r="C19" s="869"/>
      <c r="D19" s="871"/>
      <c r="E19" s="851"/>
      <c r="F19" s="851"/>
      <c r="G19" s="851"/>
      <c r="H19" s="851"/>
      <c r="I19" s="851"/>
      <c r="J19" s="812">
        <v>347</v>
      </c>
      <c r="K19" s="854" t="s">
        <v>3293</v>
      </c>
      <c r="L19" s="857"/>
      <c r="M19" s="1190">
        <v>0</v>
      </c>
      <c r="N19" s="836"/>
      <c r="O19" s="839"/>
      <c r="P19" s="863"/>
      <c r="Q19" s="866"/>
      <c r="R19" s="812">
        <v>347</v>
      </c>
      <c r="S19" s="231"/>
      <c r="T19" s="235"/>
      <c r="U19" s="235"/>
      <c r="V19" s="235"/>
      <c r="W19" s="231"/>
      <c r="X19" s="256"/>
      <c r="Y19" s="256"/>
      <c r="Z19" s="256"/>
      <c r="AA19" s="256"/>
      <c r="AB19" s="812">
        <v>347</v>
      </c>
      <c r="AC19" s="827">
        <v>0</v>
      </c>
      <c r="AD19" s="44">
        <v>0</v>
      </c>
      <c r="AE19" s="44">
        <v>0</v>
      </c>
      <c r="AF19" s="44">
        <v>0</v>
      </c>
      <c r="AG19" s="44">
        <v>0</v>
      </c>
      <c r="AH19" s="44">
        <v>0</v>
      </c>
      <c r="AI19" s="44">
        <v>0</v>
      </c>
      <c r="AJ19" s="44">
        <v>0</v>
      </c>
      <c r="AK19" s="812">
        <v>347</v>
      </c>
      <c r="AL19" s="830">
        <v>0</v>
      </c>
      <c r="AM19" s="44">
        <v>0</v>
      </c>
      <c r="AN19" s="47"/>
      <c r="AO19" s="47"/>
      <c r="AP19" s="47"/>
      <c r="AQ19" s="47"/>
      <c r="AR19" s="47"/>
      <c r="AS19" s="47"/>
      <c r="AT19" s="812">
        <v>347</v>
      </c>
      <c r="AU19" s="833">
        <v>0</v>
      </c>
      <c r="AV19" s="44">
        <v>0</v>
      </c>
      <c r="AW19" s="47"/>
      <c r="AX19" s="47"/>
      <c r="AY19" s="47"/>
      <c r="AZ19" s="47"/>
      <c r="BA19" s="47"/>
      <c r="BB19" s="47"/>
      <c r="BC19" s="812">
        <v>347</v>
      </c>
      <c r="BD19" s="809">
        <v>0</v>
      </c>
      <c r="BE19" s="44">
        <v>0</v>
      </c>
      <c r="BF19" s="47"/>
      <c r="BG19" s="47"/>
      <c r="BH19" s="47"/>
      <c r="BI19" s="47"/>
      <c r="BJ19" s="47"/>
      <c r="BK19" s="47"/>
      <c r="BL19" s="812">
        <v>347</v>
      </c>
      <c r="BM19" s="815">
        <v>0</v>
      </c>
      <c r="BN19" s="44">
        <v>0</v>
      </c>
      <c r="BO19" s="47"/>
      <c r="BP19" s="47"/>
      <c r="BQ19" s="47"/>
      <c r="BR19" s="47"/>
      <c r="BS19" s="47"/>
      <c r="BT19" s="47"/>
      <c r="BU19" s="818"/>
      <c r="BV19" s="819"/>
      <c r="BW19" s="819"/>
      <c r="BX19" s="819"/>
      <c r="BY19" s="819"/>
      <c r="BZ19" s="819"/>
      <c r="CA19" s="819"/>
      <c r="CB19" s="819"/>
      <c r="CC19" s="820"/>
    </row>
    <row r="20" spans="1:81" x14ac:dyDescent="0.3">
      <c r="A20" s="34"/>
      <c r="B20" s="886"/>
      <c r="C20" s="869"/>
      <c r="D20" s="872"/>
      <c r="E20" s="852"/>
      <c r="F20" s="852"/>
      <c r="G20" s="852"/>
      <c r="H20" s="852"/>
      <c r="I20" s="852"/>
      <c r="J20" s="813"/>
      <c r="K20" s="855"/>
      <c r="L20" s="858"/>
      <c r="M20" s="1191"/>
      <c r="N20" s="837"/>
      <c r="O20" s="840"/>
      <c r="P20" s="864"/>
      <c r="Q20" s="867"/>
      <c r="R20" s="813"/>
      <c r="S20" s="39"/>
      <c r="T20" s="236"/>
      <c r="U20" s="236"/>
      <c r="V20" s="236"/>
      <c r="W20" s="39"/>
      <c r="X20" s="31"/>
      <c r="Y20" s="31"/>
      <c r="Z20" s="31"/>
      <c r="AA20" s="31"/>
      <c r="AB20" s="813"/>
      <c r="AC20" s="828"/>
      <c r="AD20" s="51">
        <v>0</v>
      </c>
      <c r="AE20" s="51">
        <v>0</v>
      </c>
      <c r="AF20" s="51">
        <v>0</v>
      </c>
      <c r="AG20" s="51">
        <v>0</v>
      </c>
      <c r="AH20" s="51">
        <v>0</v>
      </c>
      <c r="AI20" s="51">
        <v>0</v>
      </c>
      <c r="AJ20" s="51">
        <v>0</v>
      </c>
      <c r="AK20" s="813"/>
      <c r="AL20" s="831"/>
      <c r="AM20" s="51">
        <v>0</v>
      </c>
      <c r="AN20" s="257"/>
      <c r="AO20" s="257"/>
      <c r="AP20" s="257"/>
      <c r="AQ20" s="257"/>
      <c r="AR20" s="257"/>
      <c r="AS20" s="257"/>
      <c r="AT20" s="813"/>
      <c r="AU20" s="834"/>
      <c r="AV20" s="51">
        <v>0</v>
      </c>
      <c r="AW20" s="257"/>
      <c r="AX20" s="257"/>
      <c r="AY20" s="257"/>
      <c r="AZ20" s="257"/>
      <c r="BA20" s="257"/>
      <c r="BB20" s="257"/>
      <c r="BC20" s="813"/>
      <c r="BD20" s="810"/>
      <c r="BE20" s="51">
        <v>0</v>
      </c>
      <c r="BF20" s="257"/>
      <c r="BG20" s="257"/>
      <c r="BH20" s="257"/>
      <c r="BI20" s="257"/>
      <c r="BJ20" s="257"/>
      <c r="BK20" s="257"/>
      <c r="BL20" s="813"/>
      <c r="BM20" s="816"/>
      <c r="BN20" s="51">
        <v>0</v>
      </c>
      <c r="BO20" s="257"/>
      <c r="BP20" s="257"/>
      <c r="BQ20" s="257"/>
      <c r="BR20" s="257"/>
      <c r="BS20" s="257"/>
      <c r="BT20" s="257"/>
      <c r="BU20" s="821"/>
      <c r="BV20" s="822"/>
      <c r="BW20" s="822"/>
      <c r="BX20" s="822"/>
      <c r="BY20" s="822"/>
      <c r="BZ20" s="822"/>
      <c r="CA20" s="822"/>
      <c r="CB20" s="822"/>
      <c r="CC20" s="823"/>
    </row>
    <row r="21" spans="1:81" x14ac:dyDescent="0.3">
      <c r="A21" s="34"/>
      <c r="B21" s="886"/>
      <c r="C21" s="869"/>
      <c r="D21" s="872"/>
      <c r="E21" s="852"/>
      <c r="F21" s="852"/>
      <c r="G21" s="852"/>
      <c r="H21" s="852"/>
      <c r="I21" s="852"/>
      <c r="J21" s="813"/>
      <c r="K21" s="855"/>
      <c r="L21" s="858"/>
      <c r="M21" s="1191"/>
      <c r="N21" s="837"/>
      <c r="O21" s="840"/>
      <c r="P21" s="864"/>
      <c r="Q21" s="867"/>
      <c r="R21" s="813"/>
      <c r="S21" s="39"/>
      <c r="T21" s="236"/>
      <c r="U21" s="236"/>
      <c r="V21" s="236"/>
      <c r="W21" s="39"/>
      <c r="X21" s="31"/>
      <c r="Y21" s="31"/>
      <c r="Z21" s="31"/>
      <c r="AA21" s="31"/>
      <c r="AB21" s="813"/>
      <c r="AC21" s="828"/>
      <c r="AD21" s="51">
        <v>0</v>
      </c>
      <c r="AE21" s="51">
        <v>0</v>
      </c>
      <c r="AF21" s="51">
        <v>0</v>
      </c>
      <c r="AG21" s="51">
        <v>0</v>
      </c>
      <c r="AH21" s="51">
        <v>0</v>
      </c>
      <c r="AI21" s="51">
        <v>0</v>
      </c>
      <c r="AJ21" s="51">
        <v>0</v>
      </c>
      <c r="AK21" s="813"/>
      <c r="AL21" s="831"/>
      <c r="AM21" s="51">
        <v>0</v>
      </c>
      <c r="AN21" s="257"/>
      <c r="AO21" s="257"/>
      <c r="AP21" s="257"/>
      <c r="AQ21" s="257"/>
      <c r="AR21" s="257"/>
      <c r="AS21" s="257"/>
      <c r="AT21" s="813"/>
      <c r="AU21" s="834"/>
      <c r="AV21" s="51">
        <v>0</v>
      </c>
      <c r="AW21" s="257"/>
      <c r="AX21" s="257"/>
      <c r="AY21" s="257"/>
      <c r="AZ21" s="257"/>
      <c r="BA21" s="257"/>
      <c r="BB21" s="257"/>
      <c r="BC21" s="813"/>
      <c r="BD21" s="810"/>
      <c r="BE21" s="51">
        <v>0</v>
      </c>
      <c r="BF21" s="257"/>
      <c r="BG21" s="257"/>
      <c r="BH21" s="257"/>
      <c r="BI21" s="257"/>
      <c r="BJ21" s="257"/>
      <c r="BK21" s="257"/>
      <c r="BL21" s="813"/>
      <c r="BM21" s="816"/>
      <c r="BN21" s="51">
        <v>0</v>
      </c>
      <c r="BO21" s="257"/>
      <c r="BP21" s="257"/>
      <c r="BQ21" s="257"/>
      <c r="BR21" s="257"/>
      <c r="BS21" s="257"/>
      <c r="BT21" s="257"/>
      <c r="BU21" s="821"/>
      <c r="BV21" s="822"/>
      <c r="BW21" s="822"/>
      <c r="BX21" s="822"/>
      <c r="BY21" s="822"/>
      <c r="BZ21" s="822"/>
      <c r="CA21" s="822"/>
      <c r="CB21" s="822"/>
      <c r="CC21" s="823"/>
    </row>
    <row r="22" spans="1:81" ht="15" thickBot="1" x14ac:dyDescent="0.35">
      <c r="A22" s="34"/>
      <c r="B22" s="886"/>
      <c r="C22" s="870"/>
      <c r="D22" s="873"/>
      <c r="E22" s="853"/>
      <c r="F22" s="853"/>
      <c r="G22" s="853"/>
      <c r="H22" s="853"/>
      <c r="I22" s="853"/>
      <c r="J22" s="814"/>
      <c r="K22" s="856"/>
      <c r="L22" s="859"/>
      <c r="M22" s="1192"/>
      <c r="N22" s="838"/>
      <c r="O22" s="841"/>
      <c r="P22" s="865"/>
      <c r="Q22" s="874"/>
      <c r="R22" s="814"/>
      <c r="S22" s="232"/>
      <c r="T22" s="237"/>
      <c r="U22" s="237"/>
      <c r="V22" s="237"/>
      <c r="W22" s="232"/>
      <c r="X22" s="260"/>
      <c r="Y22" s="260"/>
      <c r="Z22" s="260"/>
      <c r="AA22" s="260"/>
      <c r="AB22" s="814"/>
      <c r="AC22" s="829"/>
      <c r="AD22" s="46">
        <v>0</v>
      </c>
      <c r="AE22" s="46">
        <v>0</v>
      </c>
      <c r="AF22" s="46">
        <v>0</v>
      </c>
      <c r="AG22" s="46">
        <v>0</v>
      </c>
      <c r="AH22" s="46">
        <v>0</v>
      </c>
      <c r="AI22" s="46">
        <v>0</v>
      </c>
      <c r="AJ22" s="46">
        <v>0</v>
      </c>
      <c r="AK22" s="814"/>
      <c r="AL22" s="832"/>
      <c r="AM22" s="46">
        <v>0</v>
      </c>
      <c r="AN22" s="49"/>
      <c r="AO22" s="49"/>
      <c r="AP22" s="49"/>
      <c r="AQ22" s="49"/>
      <c r="AR22" s="49"/>
      <c r="AS22" s="49"/>
      <c r="AT22" s="814"/>
      <c r="AU22" s="835"/>
      <c r="AV22" s="46">
        <v>0</v>
      </c>
      <c r="AW22" s="49"/>
      <c r="AX22" s="49"/>
      <c r="AY22" s="49"/>
      <c r="AZ22" s="49"/>
      <c r="BA22" s="49"/>
      <c r="BB22" s="49"/>
      <c r="BC22" s="814"/>
      <c r="BD22" s="811"/>
      <c r="BE22" s="46">
        <v>0</v>
      </c>
      <c r="BF22" s="49"/>
      <c r="BG22" s="49"/>
      <c r="BH22" s="49"/>
      <c r="BI22" s="49"/>
      <c r="BJ22" s="49"/>
      <c r="BK22" s="49"/>
      <c r="BL22" s="814"/>
      <c r="BM22" s="817"/>
      <c r="BN22" s="46">
        <v>0</v>
      </c>
      <c r="BO22" s="49"/>
      <c r="BP22" s="49"/>
      <c r="BQ22" s="49"/>
      <c r="BR22" s="49"/>
      <c r="BS22" s="49"/>
      <c r="BT22" s="49"/>
      <c r="BU22" s="824"/>
      <c r="BV22" s="825"/>
      <c r="BW22" s="825"/>
      <c r="BX22" s="825"/>
      <c r="BY22" s="825"/>
      <c r="BZ22" s="825"/>
      <c r="CA22" s="825"/>
      <c r="CB22" s="825"/>
      <c r="CC22" s="826"/>
    </row>
    <row r="23" spans="1:81" ht="21.6" thickTop="1" thickBot="1" x14ac:dyDescent="0.35">
      <c r="A23" s="34"/>
      <c r="B23" s="886"/>
      <c r="C23" s="1226" t="s">
        <v>500</v>
      </c>
      <c r="D23" s="871" t="s">
        <v>492</v>
      </c>
      <c r="E23" s="851" t="s">
        <v>5540</v>
      </c>
      <c r="F23" s="851">
        <v>348</v>
      </c>
      <c r="G23" s="851" t="s">
        <v>5541</v>
      </c>
      <c r="H23" s="851" t="s">
        <v>5542</v>
      </c>
      <c r="I23" s="851" t="s">
        <v>5543</v>
      </c>
      <c r="J23" s="812">
        <v>348</v>
      </c>
      <c r="K23" s="854" t="s">
        <v>501</v>
      </c>
      <c r="L23" s="1336">
        <v>5</v>
      </c>
      <c r="M23" s="1339">
        <v>5</v>
      </c>
      <c r="N23" s="1342">
        <v>1</v>
      </c>
      <c r="O23" s="1312">
        <v>2</v>
      </c>
      <c r="P23" s="1315">
        <v>2</v>
      </c>
      <c r="Q23" s="1318">
        <v>0</v>
      </c>
      <c r="R23" s="812">
        <v>348</v>
      </c>
      <c r="S23" s="231" t="s">
        <v>5536</v>
      </c>
      <c r="T23" s="235"/>
      <c r="U23" s="235"/>
      <c r="V23" s="235" t="s">
        <v>3830</v>
      </c>
      <c r="W23" s="39" t="s">
        <v>5537</v>
      </c>
      <c r="X23" s="31">
        <v>44932</v>
      </c>
      <c r="Y23" s="260">
        <v>44958</v>
      </c>
      <c r="Z23" s="31">
        <v>44932</v>
      </c>
      <c r="AA23" s="260">
        <v>44958</v>
      </c>
      <c r="AB23" s="812">
        <v>348</v>
      </c>
      <c r="AC23" s="827">
        <v>5</v>
      </c>
      <c r="AD23" s="44">
        <v>200000000</v>
      </c>
      <c r="AE23" s="44">
        <v>200000000</v>
      </c>
      <c r="AF23" s="44">
        <v>0</v>
      </c>
      <c r="AG23" s="44">
        <v>0</v>
      </c>
      <c r="AH23" s="44">
        <v>0</v>
      </c>
      <c r="AI23" s="44">
        <v>0</v>
      </c>
      <c r="AJ23" s="44">
        <v>0</v>
      </c>
      <c r="AK23" s="812">
        <v>348</v>
      </c>
      <c r="AL23" s="830">
        <v>1</v>
      </c>
      <c r="AM23" s="44">
        <v>200000000</v>
      </c>
      <c r="AN23" s="558">
        <v>200000000</v>
      </c>
      <c r="AO23" s="47"/>
      <c r="AP23" s="47"/>
      <c r="AQ23" s="47"/>
      <c r="AR23" s="47"/>
      <c r="AS23" s="47"/>
      <c r="AT23" s="812">
        <v>348</v>
      </c>
      <c r="AU23" s="833">
        <v>2</v>
      </c>
      <c r="AV23" s="44">
        <v>200000000</v>
      </c>
      <c r="AW23" s="558">
        <v>200000000</v>
      </c>
      <c r="AX23" s="47"/>
      <c r="AY23" s="47"/>
      <c r="AZ23" s="47"/>
      <c r="BA23" s="47"/>
      <c r="BB23" s="47"/>
      <c r="BC23" s="812">
        <v>348</v>
      </c>
      <c r="BD23" s="809">
        <v>2</v>
      </c>
      <c r="BE23" s="44">
        <v>200000000</v>
      </c>
      <c r="BF23" s="558">
        <v>200000000</v>
      </c>
      <c r="BG23" s="47"/>
      <c r="BH23" s="47"/>
      <c r="BI23" s="47"/>
      <c r="BJ23" s="47"/>
      <c r="BK23" s="47"/>
      <c r="BL23" s="812">
        <v>348</v>
      </c>
      <c r="BM23" s="815">
        <v>0</v>
      </c>
      <c r="BN23" s="44">
        <v>200000000</v>
      </c>
      <c r="BO23" s="558">
        <v>200000000</v>
      </c>
      <c r="BP23" s="47"/>
      <c r="BQ23" s="47"/>
      <c r="BR23" s="47"/>
      <c r="BS23" s="47"/>
      <c r="BT23" s="47"/>
      <c r="BU23" s="818" t="s">
        <v>5527</v>
      </c>
      <c r="BV23" s="819"/>
      <c r="BW23" s="819"/>
      <c r="BX23" s="819"/>
      <c r="BY23" s="819"/>
      <c r="BZ23" s="819"/>
      <c r="CA23" s="819"/>
      <c r="CB23" s="819"/>
      <c r="CC23" s="820"/>
    </row>
    <row r="24" spans="1:81" ht="72.599999999999994" thickTop="1" thickBot="1" x14ac:dyDescent="0.35">
      <c r="A24" s="34"/>
      <c r="B24" s="886"/>
      <c r="C24" s="1227"/>
      <c r="D24" s="872"/>
      <c r="E24" s="852"/>
      <c r="F24" s="852"/>
      <c r="G24" s="852"/>
      <c r="H24" s="852"/>
      <c r="I24" s="852"/>
      <c r="J24" s="813"/>
      <c r="K24" s="855"/>
      <c r="L24" s="1337"/>
      <c r="M24" s="1340"/>
      <c r="N24" s="1343"/>
      <c r="O24" s="1313"/>
      <c r="P24" s="1316"/>
      <c r="Q24" s="1319"/>
      <c r="R24" s="813"/>
      <c r="S24" s="39" t="s">
        <v>5538</v>
      </c>
      <c r="T24" s="236"/>
      <c r="U24" s="236"/>
      <c r="V24" s="236" t="s">
        <v>3830</v>
      </c>
      <c r="W24" s="39" t="s">
        <v>5529</v>
      </c>
      <c r="X24" s="31">
        <v>44932</v>
      </c>
      <c r="Y24" s="260">
        <v>44958</v>
      </c>
      <c r="Z24" s="31">
        <v>44932</v>
      </c>
      <c r="AA24" s="260">
        <v>44958</v>
      </c>
      <c r="AB24" s="813"/>
      <c r="AC24" s="828"/>
      <c r="AD24" s="51">
        <v>0</v>
      </c>
      <c r="AE24" s="51">
        <v>0</v>
      </c>
      <c r="AF24" s="51">
        <v>0</v>
      </c>
      <c r="AG24" s="51">
        <v>0</v>
      </c>
      <c r="AH24" s="51">
        <v>0</v>
      </c>
      <c r="AI24" s="51">
        <v>0</v>
      </c>
      <c r="AJ24" s="51">
        <v>0</v>
      </c>
      <c r="AK24" s="813"/>
      <c r="AL24" s="831"/>
      <c r="AM24" s="51">
        <v>0</v>
      </c>
      <c r="AN24" s="257"/>
      <c r="AO24" s="257"/>
      <c r="AP24" s="257"/>
      <c r="AQ24" s="257"/>
      <c r="AR24" s="257"/>
      <c r="AS24" s="257"/>
      <c r="AT24" s="813"/>
      <c r="AU24" s="834"/>
      <c r="AV24" s="51">
        <v>0</v>
      </c>
      <c r="AW24" s="257"/>
      <c r="AX24" s="257"/>
      <c r="AY24" s="257"/>
      <c r="AZ24" s="257"/>
      <c r="BA24" s="257"/>
      <c r="BB24" s="257"/>
      <c r="BC24" s="813"/>
      <c r="BD24" s="810"/>
      <c r="BE24" s="51">
        <v>0</v>
      </c>
      <c r="BF24" s="257"/>
      <c r="BG24" s="257"/>
      <c r="BH24" s="257"/>
      <c r="BI24" s="257"/>
      <c r="BJ24" s="257"/>
      <c r="BK24" s="257"/>
      <c r="BL24" s="813"/>
      <c r="BM24" s="816"/>
      <c r="BN24" s="51">
        <v>0</v>
      </c>
      <c r="BO24" s="257"/>
      <c r="BP24" s="257"/>
      <c r="BQ24" s="257"/>
      <c r="BR24" s="257"/>
      <c r="BS24" s="257"/>
      <c r="BT24" s="257"/>
      <c r="BU24" s="821"/>
      <c r="BV24" s="822"/>
      <c r="BW24" s="822"/>
      <c r="BX24" s="822"/>
      <c r="BY24" s="822"/>
      <c r="BZ24" s="822"/>
      <c r="CA24" s="822"/>
      <c r="CB24" s="822"/>
      <c r="CC24" s="823"/>
    </row>
    <row r="25" spans="1:81" ht="31.2" thickTop="1" x14ac:dyDescent="0.3">
      <c r="A25" s="34"/>
      <c r="B25" s="886"/>
      <c r="C25" s="1227"/>
      <c r="D25" s="872"/>
      <c r="E25" s="852"/>
      <c r="F25" s="852"/>
      <c r="G25" s="852"/>
      <c r="H25" s="852"/>
      <c r="I25" s="852"/>
      <c r="J25" s="813"/>
      <c r="K25" s="855"/>
      <c r="L25" s="1337"/>
      <c r="M25" s="1340"/>
      <c r="N25" s="1343"/>
      <c r="O25" s="1313"/>
      <c r="P25" s="1316"/>
      <c r="Q25" s="1319"/>
      <c r="R25" s="813"/>
      <c r="S25" s="39" t="s">
        <v>5530</v>
      </c>
      <c r="T25" s="236"/>
      <c r="U25" s="236"/>
      <c r="V25" s="236" t="s">
        <v>3831</v>
      </c>
      <c r="W25" s="39" t="s">
        <v>5531</v>
      </c>
      <c r="X25" s="31">
        <v>44957</v>
      </c>
      <c r="Y25" s="31">
        <v>45291</v>
      </c>
      <c r="Z25" s="31">
        <v>45016</v>
      </c>
      <c r="AA25" s="31">
        <v>45291</v>
      </c>
      <c r="AB25" s="813"/>
      <c r="AC25" s="828"/>
      <c r="AD25" s="51">
        <v>0</v>
      </c>
      <c r="AE25" s="51">
        <v>0</v>
      </c>
      <c r="AF25" s="51">
        <v>0</v>
      </c>
      <c r="AG25" s="51">
        <v>0</v>
      </c>
      <c r="AH25" s="51">
        <v>0</v>
      </c>
      <c r="AI25" s="51">
        <v>0</v>
      </c>
      <c r="AJ25" s="51">
        <v>0</v>
      </c>
      <c r="AK25" s="813"/>
      <c r="AL25" s="831"/>
      <c r="AM25" s="51">
        <v>0</v>
      </c>
      <c r="AN25" s="257"/>
      <c r="AO25" s="257"/>
      <c r="AP25" s="257"/>
      <c r="AQ25" s="257"/>
      <c r="AR25" s="257"/>
      <c r="AS25" s="257"/>
      <c r="AT25" s="813"/>
      <c r="AU25" s="834"/>
      <c r="AV25" s="51">
        <v>0</v>
      </c>
      <c r="AW25" s="257"/>
      <c r="AX25" s="257"/>
      <c r="AY25" s="257"/>
      <c r="AZ25" s="257"/>
      <c r="BA25" s="257"/>
      <c r="BB25" s="257"/>
      <c r="BC25" s="813"/>
      <c r="BD25" s="810"/>
      <c r="BE25" s="51">
        <v>0</v>
      </c>
      <c r="BF25" s="257"/>
      <c r="BG25" s="257"/>
      <c r="BH25" s="257"/>
      <c r="BI25" s="257"/>
      <c r="BJ25" s="257"/>
      <c r="BK25" s="257"/>
      <c r="BL25" s="813"/>
      <c r="BM25" s="816"/>
      <c r="BN25" s="51">
        <v>0</v>
      </c>
      <c r="BO25" s="257"/>
      <c r="BP25" s="257"/>
      <c r="BQ25" s="257"/>
      <c r="BR25" s="257"/>
      <c r="BS25" s="257"/>
      <c r="BT25" s="257"/>
      <c r="BU25" s="821"/>
      <c r="BV25" s="822"/>
      <c r="BW25" s="822"/>
      <c r="BX25" s="822"/>
      <c r="BY25" s="822"/>
      <c r="BZ25" s="822"/>
      <c r="CA25" s="822"/>
      <c r="CB25" s="822"/>
      <c r="CC25" s="823"/>
    </row>
    <row r="26" spans="1:81" ht="41.4" thickBot="1" x14ac:dyDescent="0.35">
      <c r="A26" s="34"/>
      <c r="B26" s="887"/>
      <c r="C26" s="1228"/>
      <c r="D26" s="873"/>
      <c r="E26" s="853"/>
      <c r="F26" s="853"/>
      <c r="G26" s="853"/>
      <c r="H26" s="853"/>
      <c r="I26" s="853"/>
      <c r="J26" s="814"/>
      <c r="K26" s="856"/>
      <c r="L26" s="1338"/>
      <c r="M26" s="1341"/>
      <c r="N26" s="1344"/>
      <c r="O26" s="1314"/>
      <c r="P26" s="1317"/>
      <c r="Q26" s="1320"/>
      <c r="R26" s="814"/>
      <c r="S26" s="232" t="s">
        <v>5539</v>
      </c>
      <c r="T26" s="237"/>
      <c r="U26" s="237"/>
      <c r="V26" s="237" t="s">
        <v>3830</v>
      </c>
      <c r="W26" s="232" t="s">
        <v>5533</v>
      </c>
      <c r="X26" s="31">
        <v>44957</v>
      </c>
      <c r="Y26" s="31">
        <v>45291</v>
      </c>
      <c r="Z26" s="31">
        <v>45016</v>
      </c>
      <c r="AA26" s="31">
        <v>45291</v>
      </c>
      <c r="AB26" s="814"/>
      <c r="AC26" s="829"/>
      <c r="AD26" s="46">
        <v>0</v>
      </c>
      <c r="AE26" s="46">
        <v>0</v>
      </c>
      <c r="AF26" s="46">
        <v>0</v>
      </c>
      <c r="AG26" s="46">
        <v>0</v>
      </c>
      <c r="AH26" s="46">
        <v>0</v>
      </c>
      <c r="AI26" s="46">
        <v>0</v>
      </c>
      <c r="AJ26" s="46">
        <v>0</v>
      </c>
      <c r="AK26" s="814"/>
      <c r="AL26" s="832"/>
      <c r="AM26" s="46">
        <v>0</v>
      </c>
      <c r="AN26" s="49"/>
      <c r="AO26" s="49"/>
      <c r="AP26" s="49"/>
      <c r="AQ26" s="49"/>
      <c r="AR26" s="49"/>
      <c r="AS26" s="49"/>
      <c r="AT26" s="814"/>
      <c r="AU26" s="835"/>
      <c r="AV26" s="46">
        <v>0</v>
      </c>
      <c r="AW26" s="49"/>
      <c r="AX26" s="49"/>
      <c r="AY26" s="49"/>
      <c r="AZ26" s="49"/>
      <c r="BA26" s="49"/>
      <c r="BB26" s="49"/>
      <c r="BC26" s="814"/>
      <c r="BD26" s="811"/>
      <c r="BE26" s="46">
        <v>0</v>
      </c>
      <c r="BF26" s="49"/>
      <c r="BG26" s="49"/>
      <c r="BH26" s="49"/>
      <c r="BI26" s="49"/>
      <c r="BJ26" s="49"/>
      <c r="BK26" s="49"/>
      <c r="BL26" s="814"/>
      <c r="BM26" s="817"/>
      <c r="BN26" s="46">
        <v>0</v>
      </c>
      <c r="BO26" s="49"/>
      <c r="BP26" s="49"/>
      <c r="BQ26" s="49"/>
      <c r="BR26" s="49"/>
      <c r="BS26" s="49"/>
      <c r="BT26" s="49"/>
      <c r="BU26" s="824"/>
      <c r="BV26" s="825"/>
      <c r="BW26" s="825"/>
      <c r="BX26" s="825"/>
      <c r="BY26" s="825"/>
      <c r="BZ26" s="825"/>
      <c r="CA26" s="825"/>
      <c r="CB26" s="825"/>
      <c r="CC26" s="826"/>
    </row>
    <row r="27" spans="1:81" ht="15" thickTop="1" x14ac:dyDescent="0.3"/>
  </sheetData>
  <mergeCells count="225">
    <mergeCell ref="L23:L26"/>
    <mergeCell ref="M23:M26"/>
    <mergeCell ref="N23:N26"/>
    <mergeCell ref="BL23:BL26"/>
    <mergeCell ref="BM23:BM26"/>
    <mergeCell ref="BU23:CC23"/>
    <mergeCell ref="BU24:CC24"/>
    <mergeCell ref="BU25:CC25"/>
    <mergeCell ref="BU26:CC26"/>
    <mergeCell ref="AT23:AT26"/>
    <mergeCell ref="AU23:AU26"/>
    <mergeCell ref="BC23:BC26"/>
    <mergeCell ref="BD23:BD26"/>
    <mergeCell ref="BD19:BD22"/>
    <mergeCell ref="P19:P22"/>
    <mergeCell ref="Q19:Q22"/>
    <mergeCell ref="R19:R22"/>
    <mergeCell ref="AB19:AB22"/>
    <mergeCell ref="M11:M14"/>
    <mergeCell ref="BC11:BC14"/>
    <mergeCell ref="BD11:BD14"/>
    <mergeCell ref="BL11:BL14"/>
    <mergeCell ref="O19:O22"/>
    <mergeCell ref="M15:M18"/>
    <mergeCell ref="N15:N18"/>
    <mergeCell ref="O15:O18"/>
    <mergeCell ref="E15:E18"/>
    <mergeCell ref="F15:F18"/>
    <mergeCell ref="K15:K18"/>
    <mergeCell ref="L15:L18"/>
    <mergeCell ref="P23:P26"/>
    <mergeCell ref="Q23:Q26"/>
    <mergeCell ref="R23:R26"/>
    <mergeCell ref="AB23:AB26"/>
    <mergeCell ref="AC23:AC26"/>
    <mergeCell ref="BM15:BM18"/>
    <mergeCell ref="BU15:CC15"/>
    <mergeCell ref="BU16:CC16"/>
    <mergeCell ref="BU17:CC17"/>
    <mergeCell ref="BU18:CC18"/>
    <mergeCell ref="BD15:BD18"/>
    <mergeCell ref="BL15:BL18"/>
    <mergeCell ref="AL15:AL18"/>
    <mergeCell ref="AT15:AT18"/>
    <mergeCell ref="AU15:AU18"/>
    <mergeCell ref="BC15:BC18"/>
    <mergeCell ref="P15:P18"/>
    <mergeCell ref="Q15:Q18"/>
    <mergeCell ref="R15:R18"/>
    <mergeCell ref="AB15:AB18"/>
    <mergeCell ref="AC15:AC18"/>
    <mergeCell ref="AK15:AK18"/>
    <mergeCell ref="AK23:AK26"/>
    <mergeCell ref="AL23:AL26"/>
    <mergeCell ref="E23:E26"/>
    <mergeCell ref="F23:F26"/>
    <mergeCell ref="G23:G26"/>
    <mergeCell ref="H23:H26"/>
    <mergeCell ref="BL19:BL22"/>
    <mergeCell ref="BM19:BM22"/>
    <mergeCell ref="BU19:CC19"/>
    <mergeCell ref="BU20:CC20"/>
    <mergeCell ref="BU21:CC21"/>
    <mergeCell ref="BU22:CC22"/>
    <mergeCell ref="AK19:AK22"/>
    <mergeCell ref="AL19:AL22"/>
    <mergeCell ref="AT19:AT22"/>
    <mergeCell ref="AU19:AU22"/>
    <mergeCell ref="BC19:BC22"/>
    <mergeCell ref="I19:I22"/>
    <mergeCell ref="J19:J22"/>
    <mergeCell ref="K19:K22"/>
    <mergeCell ref="L19:L22"/>
    <mergeCell ref="M19:M22"/>
    <mergeCell ref="N19:N22"/>
    <mergeCell ref="I23:I26"/>
    <mergeCell ref="AC19:AC22"/>
    <mergeCell ref="O23:O26"/>
    <mergeCell ref="BM11:BM14"/>
    <mergeCell ref="BU11:CC11"/>
    <mergeCell ref="BU12:CC12"/>
    <mergeCell ref="BU13:CC13"/>
    <mergeCell ref="BU14:CC14"/>
    <mergeCell ref="AB11:AB14"/>
    <mergeCell ref="AC11:AC14"/>
    <mergeCell ref="AK11:AK14"/>
    <mergeCell ref="AL11:AL14"/>
    <mergeCell ref="AT11:AT14"/>
    <mergeCell ref="AU11:AU14"/>
    <mergeCell ref="P11:P14"/>
    <mergeCell ref="Q11:Q14"/>
    <mergeCell ref="R11:R14"/>
    <mergeCell ref="B11:B26"/>
    <mergeCell ref="C11:C22"/>
    <mergeCell ref="E11:E14"/>
    <mergeCell ref="F11:F14"/>
    <mergeCell ref="H11:H14"/>
    <mergeCell ref="I11:I14"/>
    <mergeCell ref="J11:J14"/>
    <mergeCell ref="K11:K14"/>
    <mergeCell ref="L11:L14"/>
    <mergeCell ref="G15:G18"/>
    <mergeCell ref="H15:H18"/>
    <mergeCell ref="I15:I18"/>
    <mergeCell ref="G11:G14"/>
    <mergeCell ref="D19:D22"/>
    <mergeCell ref="E19:E22"/>
    <mergeCell ref="F19:F22"/>
    <mergeCell ref="G19:G22"/>
    <mergeCell ref="H19:H22"/>
    <mergeCell ref="J15:J18"/>
    <mergeCell ref="C23:C26"/>
    <mergeCell ref="D23:D26"/>
    <mergeCell ref="J23:J26"/>
    <mergeCell ref="K23:K26"/>
    <mergeCell ref="BB8:BB9"/>
    <mergeCell ref="BS8:BS9"/>
    <mergeCell ref="BT8:BT9"/>
    <mergeCell ref="BE8:BE9"/>
    <mergeCell ref="BF8:BI8"/>
    <mergeCell ref="BJ8:BJ9"/>
    <mergeCell ref="BK8:BK9"/>
    <mergeCell ref="BN8:BN9"/>
    <mergeCell ref="BO8:BR8"/>
    <mergeCell ref="BL7:BL9"/>
    <mergeCell ref="BM7:BM9"/>
    <mergeCell ref="BN7:BT7"/>
    <mergeCell ref="AR8:AR9"/>
    <mergeCell ref="AS8:AS9"/>
    <mergeCell ref="T7:T9"/>
    <mergeCell ref="U7:U9"/>
    <mergeCell ref="V7:V9"/>
    <mergeCell ref="W7:W9"/>
    <mergeCell ref="X7:Y7"/>
    <mergeCell ref="Z7:AA7"/>
    <mergeCell ref="N11:N14"/>
    <mergeCell ref="O11:O14"/>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AN4:AS4"/>
    <mergeCell ref="AT4:BB5"/>
    <mergeCell ref="BC4:BE4"/>
    <mergeCell ref="BF4:BK4"/>
    <mergeCell ref="BL4:BT5"/>
    <mergeCell ref="B2:B5"/>
    <mergeCell ref="N7:N9"/>
    <mergeCell ref="O7:O9"/>
    <mergeCell ref="P7:P9"/>
    <mergeCell ref="Q7:Q9"/>
    <mergeCell ref="R7:R9"/>
    <mergeCell ref="S7:S9"/>
    <mergeCell ref="H7:H9"/>
    <mergeCell ref="I7:I9"/>
    <mergeCell ref="J7:J9"/>
    <mergeCell ref="K7:K9"/>
    <mergeCell ref="L7:L9"/>
    <mergeCell ref="M7:M9"/>
    <mergeCell ref="AB7:AB9"/>
    <mergeCell ref="AC7:AC9"/>
    <mergeCell ref="AD7:AJ7"/>
    <mergeCell ref="AK7:AK9"/>
    <mergeCell ref="AL7:AL9"/>
    <mergeCell ref="AM7:AS7"/>
    <mergeCell ref="BU3:BW3"/>
    <mergeCell ref="BX3:CC3"/>
    <mergeCell ref="C4:H5"/>
    <mergeCell ref="L4:Q4"/>
    <mergeCell ref="R4:S5"/>
    <mergeCell ref="T4:V4"/>
    <mergeCell ref="AB4:AJ5"/>
    <mergeCell ref="B7:B9"/>
    <mergeCell ref="C7:C9"/>
    <mergeCell ref="D7:D9"/>
    <mergeCell ref="E7:E9"/>
    <mergeCell ref="F7:F9"/>
    <mergeCell ref="G7:G9"/>
    <mergeCell ref="BU4:BW4"/>
    <mergeCell ref="BX4:CC4"/>
    <mergeCell ref="L5:Q5"/>
    <mergeCell ref="T5:V5"/>
    <mergeCell ref="AK5:AM5"/>
    <mergeCell ref="AN5:AS5"/>
    <mergeCell ref="BC5:BE5"/>
    <mergeCell ref="BF5:BK5"/>
    <mergeCell ref="BU5:BW5"/>
    <mergeCell ref="BX5:CC5"/>
    <mergeCell ref="AK4:AM4"/>
    <mergeCell ref="BU2:BW2"/>
    <mergeCell ref="BX2:CC2"/>
    <mergeCell ref="C3:H3"/>
    <mergeCell ref="L3:Q3"/>
    <mergeCell ref="R3:S3"/>
    <mergeCell ref="T3:V3"/>
    <mergeCell ref="AB3:AJ3"/>
    <mergeCell ref="AK3:AM3"/>
    <mergeCell ref="AN3:AS3"/>
    <mergeCell ref="AT3:BB3"/>
    <mergeCell ref="AK2:AM2"/>
    <mergeCell ref="AN2:AS2"/>
    <mergeCell ref="AT2:BB2"/>
    <mergeCell ref="BC2:BE2"/>
    <mergeCell ref="BF2:BK2"/>
    <mergeCell ref="BL2:BT2"/>
    <mergeCell ref="C2:H2"/>
    <mergeCell ref="L2:Q2"/>
    <mergeCell ref="R2:S2"/>
    <mergeCell ref="T2:V2"/>
    <mergeCell ref="AB2:AJ2"/>
    <mergeCell ref="BC3:BE3"/>
    <mergeCell ref="BF3:BK3"/>
    <mergeCell ref="BL3:BT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39F25-A1DD-4915-BC1A-252C86A6BFE9}">
  <sheetPr>
    <tabColor rgb="FFFF0000"/>
  </sheetPr>
  <dimension ref="A1:CC323"/>
  <sheetViews>
    <sheetView zoomScale="60" zoomScaleNormal="60" workbookViewId="0">
      <selection activeCell="H19" sqref="H19:H22"/>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7" width="20.6640625" style="4" customWidth="1"/>
    <col min="8" max="8" width="23.33203125" style="4" customWidth="1"/>
    <col min="9" max="9" width="16.88671875" style="4" customWidth="1"/>
    <col min="10" max="10" width="6.6640625" style="53" customWidth="1"/>
    <col min="11" max="11" width="21.6640625" style="3" customWidth="1"/>
    <col min="12" max="13" width="9.6640625" style="23" customWidth="1"/>
    <col min="14" max="17" width="9.6640625" style="24" customWidth="1"/>
    <col min="18" max="18" width="6.6640625" style="4" customWidth="1"/>
    <col min="19" max="19" width="95.6640625" style="4" customWidth="1"/>
    <col min="20" max="20" width="17.6640625" style="4" customWidth="1"/>
    <col min="21" max="22" width="10.6640625" style="4" customWidth="1"/>
    <col min="23" max="23" width="33.6640625" style="4" customWidth="1"/>
    <col min="24" max="27" width="11.6640625" style="27" customWidth="1"/>
    <col min="28" max="28" width="6.664062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664062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241" t="s">
        <v>2858</v>
      </c>
      <c r="M2" s="229"/>
      <c r="N2" s="229"/>
      <c r="O2" s="229"/>
      <c r="P2" s="229"/>
      <c r="Q2" s="230"/>
      <c r="R2" s="1158" t="s">
        <v>0</v>
      </c>
      <c r="S2" s="1160"/>
      <c r="T2" s="1008" t="s">
        <v>1</v>
      </c>
      <c r="U2" s="1009"/>
      <c r="V2" s="1010"/>
      <c r="W2" s="1172" t="str">
        <f>+$L2</f>
        <v>SECRETARÌA DE LA MUJER</v>
      </c>
      <c r="X2" s="1173"/>
      <c r="Y2" s="1173"/>
      <c r="Z2" s="1173"/>
      <c r="AA2" s="1174"/>
      <c r="AB2" s="1158" t="s">
        <v>0</v>
      </c>
      <c r="AC2" s="1159"/>
      <c r="AD2" s="1159"/>
      <c r="AE2" s="1159"/>
      <c r="AF2" s="1159"/>
      <c r="AG2" s="1159"/>
      <c r="AH2" s="1159"/>
      <c r="AI2" s="1159"/>
      <c r="AJ2" s="1160"/>
      <c r="AK2" s="1132" t="s">
        <v>1</v>
      </c>
      <c r="AL2" s="1132"/>
      <c r="AM2" s="1132"/>
      <c r="AN2" s="1161" t="str">
        <f>+$L2</f>
        <v>SECRETARÌA DE LA MUJER</v>
      </c>
      <c r="AO2" s="1161"/>
      <c r="AP2" s="1161"/>
      <c r="AQ2" s="1161"/>
      <c r="AR2" s="1161"/>
      <c r="AS2" s="1161"/>
      <c r="AT2" s="1158" t="s">
        <v>0</v>
      </c>
      <c r="AU2" s="1159"/>
      <c r="AV2" s="1159"/>
      <c r="AW2" s="1159"/>
      <c r="AX2" s="1159"/>
      <c r="AY2" s="1159"/>
      <c r="AZ2" s="1159"/>
      <c r="BA2" s="1159"/>
      <c r="BB2" s="1160"/>
      <c r="BC2" s="1132" t="s">
        <v>1</v>
      </c>
      <c r="BD2" s="1132"/>
      <c r="BE2" s="1132"/>
      <c r="BF2" s="1161" t="str">
        <f>+$L2</f>
        <v>SECRETARÌA DE LA MUJER</v>
      </c>
      <c r="BG2" s="1161"/>
      <c r="BH2" s="1161"/>
      <c r="BI2" s="1161"/>
      <c r="BJ2" s="1161"/>
      <c r="BK2" s="1161"/>
      <c r="BL2" s="1158" t="s">
        <v>0</v>
      </c>
      <c r="BM2" s="1159"/>
      <c r="BN2" s="1159"/>
      <c r="BO2" s="1159"/>
      <c r="BP2" s="1159"/>
      <c r="BQ2" s="1159"/>
      <c r="BR2" s="1159"/>
      <c r="BS2" s="1159"/>
      <c r="BT2" s="1160"/>
      <c r="BU2" s="1132" t="s">
        <v>1</v>
      </c>
      <c r="BV2" s="1132"/>
      <c r="BW2" s="1132"/>
      <c r="BX2" s="1161" t="str">
        <f>+$L2</f>
        <v>SECRETARÌA DE LA MUJER</v>
      </c>
      <c r="BY2" s="1161"/>
      <c r="BZ2" s="1161"/>
      <c r="CA2" s="1161"/>
      <c r="CB2" s="1161"/>
      <c r="CC2" s="1161"/>
    </row>
    <row r="3" spans="1:81" s="58" customFormat="1" ht="16.2" customHeight="1" x14ac:dyDescent="0.3">
      <c r="A3" s="34"/>
      <c r="B3" s="1167"/>
      <c r="C3" s="1156" t="s">
        <v>1657</v>
      </c>
      <c r="D3" s="1156"/>
      <c r="E3" s="1156"/>
      <c r="F3" s="1156"/>
      <c r="G3" s="1156"/>
      <c r="H3" s="1156"/>
      <c r="I3" s="227"/>
      <c r="J3" s="252" t="s">
        <v>2</v>
      </c>
      <c r="K3" s="252"/>
      <c r="L3" s="247"/>
      <c r="M3" s="244"/>
      <c r="N3" s="244"/>
      <c r="O3" s="244"/>
      <c r="P3" s="244"/>
      <c r="Q3" s="245"/>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148">
        <f>+$L3</f>
        <v>0</v>
      </c>
      <c r="AO3" s="1148"/>
      <c r="AP3" s="1148"/>
      <c r="AQ3" s="1148"/>
      <c r="AR3" s="1148"/>
      <c r="AS3" s="1148"/>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223" t="s">
        <v>20</v>
      </c>
      <c r="M4" s="224"/>
      <c r="N4" s="224"/>
      <c r="O4" s="224"/>
      <c r="P4" s="224"/>
      <c r="Q4" s="225"/>
      <c r="R4" s="1136" t="s">
        <v>3849</v>
      </c>
      <c r="S4" s="1138"/>
      <c r="T4" s="1008" t="s">
        <v>1664</v>
      </c>
      <c r="U4" s="1009"/>
      <c r="V4" s="1010"/>
      <c r="W4" s="1152" t="str">
        <f>+$L4</f>
        <v>1. Bienestar Social</v>
      </c>
      <c r="X4" s="1153"/>
      <c r="Y4" s="1153"/>
      <c r="Z4" s="1153"/>
      <c r="AA4" s="1154"/>
      <c r="AB4" s="1136" t="s">
        <v>3849</v>
      </c>
      <c r="AC4" s="1137"/>
      <c r="AD4" s="1137"/>
      <c r="AE4" s="1137"/>
      <c r="AF4" s="1137"/>
      <c r="AG4" s="1137"/>
      <c r="AH4" s="1137"/>
      <c r="AI4" s="1137"/>
      <c r="AJ4" s="1138"/>
      <c r="AK4" s="1132" t="s">
        <v>1656</v>
      </c>
      <c r="AL4" s="1132"/>
      <c r="AM4" s="1132"/>
      <c r="AN4" s="1135" t="str">
        <f>+$L4</f>
        <v>1. Bienestar Social</v>
      </c>
      <c r="AO4" s="1135"/>
      <c r="AP4" s="1135"/>
      <c r="AQ4" s="1135"/>
      <c r="AR4" s="1135"/>
      <c r="AS4" s="1135"/>
      <c r="AT4" s="1136" t="s">
        <v>3849</v>
      </c>
      <c r="AU4" s="1137"/>
      <c r="AV4" s="1137"/>
      <c r="AW4" s="1137"/>
      <c r="AX4" s="1137"/>
      <c r="AY4" s="1137"/>
      <c r="AZ4" s="1137"/>
      <c r="BA4" s="1137"/>
      <c r="BB4" s="1138"/>
      <c r="BC4" s="1132" t="s">
        <v>1656</v>
      </c>
      <c r="BD4" s="1132"/>
      <c r="BE4" s="1132"/>
      <c r="BF4" s="1135" t="str">
        <f>+$L4</f>
        <v>1. Bienestar Social</v>
      </c>
      <c r="BG4" s="1135"/>
      <c r="BH4" s="1135"/>
      <c r="BI4" s="1135"/>
      <c r="BJ4" s="1135"/>
      <c r="BK4" s="1135"/>
      <c r="BL4" s="1136" t="s">
        <v>3849</v>
      </c>
      <c r="BM4" s="1137"/>
      <c r="BN4" s="1137"/>
      <c r="BO4" s="1137"/>
      <c r="BP4" s="1137"/>
      <c r="BQ4" s="1137"/>
      <c r="BR4" s="1137"/>
      <c r="BS4" s="1137"/>
      <c r="BT4" s="1138"/>
      <c r="BU4" s="1132" t="s">
        <v>1656</v>
      </c>
      <c r="BV4" s="1132"/>
      <c r="BW4" s="1132"/>
      <c r="BX4" s="1135" t="str">
        <f>+$L4</f>
        <v>1. Bienestar Social</v>
      </c>
      <c r="BY4" s="1135"/>
      <c r="BZ4" s="1135"/>
      <c r="CA4" s="1135"/>
      <c r="CB4" s="1135"/>
      <c r="CC4" s="1135"/>
    </row>
    <row r="5" spans="1:81" s="58" customFormat="1" ht="16.2" customHeight="1" x14ac:dyDescent="0.3">
      <c r="A5" s="34"/>
      <c r="B5" s="1168"/>
      <c r="C5" s="1140"/>
      <c r="D5" s="1140"/>
      <c r="E5" s="1140"/>
      <c r="F5" s="1140"/>
      <c r="G5" s="1140"/>
      <c r="H5" s="1140"/>
      <c r="I5" s="228"/>
      <c r="J5" s="252" t="s">
        <v>1659</v>
      </c>
      <c r="K5" s="252"/>
      <c r="L5" s="220" t="s">
        <v>502</v>
      </c>
      <c r="M5" s="221"/>
      <c r="N5" s="221"/>
      <c r="O5" s="221"/>
      <c r="P5" s="221"/>
      <c r="Q5" s="222"/>
      <c r="R5" s="1139"/>
      <c r="S5" s="1141"/>
      <c r="T5" s="1008" t="s">
        <v>1665</v>
      </c>
      <c r="U5" s="1009"/>
      <c r="V5" s="1010"/>
      <c r="W5" s="1145" t="str">
        <f>+$L5</f>
        <v>1.10 Más Oportunidades para la Mujer y la Diversidad de Género.</v>
      </c>
      <c r="X5" s="1146"/>
      <c r="Y5" s="1146"/>
      <c r="Z5" s="1146"/>
      <c r="AA5" s="1147"/>
      <c r="AB5" s="1139"/>
      <c r="AC5" s="1140"/>
      <c r="AD5" s="1140"/>
      <c r="AE5" s="1140"/>
      <c r="AF5" s="1140"/>
      <c r="AG5" s="1140"/>
      <c r="AH5" s="1140"/>
      <c r="AI5" s="1140"/>
      <c r="AJ5" s="1141"/>
      <c r="AK5" s="1132" t="s">
        <v>1659</v>
      </c>
      <c r="AL5" s="1132"/>
      <c r="AM5" s="1132"/>
      <c r="AN5" s="1133" t="str">
        <f>+$L5</f>
        <v>1.10 Más Oportunidades para la Mujer y la Diversidad de Género.</v>
      </c>
      <c r="AO5" s="1133"/>
      <c r="AP5" s="1133"/>
      <c r="AQ5" s="1133"/>
      <c r="AR5" s="1133"/>
      <c r="AS5" s="1133"/>
      <c r="AT5" s="1139"/>
      <c r="AU5" s="1140"/>
      <c r="AV5" s="1140"/>
      <c r="AW5" s="1140"/>
      <c r="AX5" s="1140"/>
      <c r="AY5" s="1140"/>
      <c r="AZ5" s="1140"/>
      <c r="BA5" s="1140"/>
      <c r="BB5" s="1141"/>
      <c r="BC5" s="1132" t="s">
        <v>1659</v>
      </c>
      <c r="BD5" s="1132"/>
      <c r="BE5" s="1132"/>
      <c r="BF5" s="1133" t="str">
        <f>+$L5</f>
        <v>1.10 Más Oportunidades para la Mujer y la Diversidad de Género.</v>
      </c>
      <c r="BG5" s="1133"/>
      <c r="BH5" s="1133"/>
      <c r="BI5" s="1133"/>
      <c r="BJ5" s="1133"/>
      <c r="BK5" s="1133"/>
      <c r="BL5" s="1139"/>
      <c r="BM5" s="1140"/>
      <c r="BN5" s="1140"/>
      <c r="BO5" s="1140"/>
      <c r="BP5" s="1140"/>
      <c r="BQ5" s="1140"/>
      <c r="BR5" s="1140"/>
      <c r="BS5" s="1140"/>
      <c r="BT5" s="1141"/>
      <c r="BU5" s="1132" t="s">
        <v>1659</v>
      </c>
      <c r="BV5" s="1132"/>
      <c r="BW5" s="1132"/>
      <c r="BX5" s="1133" t="str">
        <f>+$L5</f>
        <v>1.10 Más Oportunidades para la Mujer y la Diversidad de Género.</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row>
    <row r="11" spans="1:81" s="58" customFormat="1" ht="40.200000000000003" customHeight="1" thickTop="1" x14ac:dyDescent="0.3">
      <c r="A11" s="34"/>
      <c r="B11" s="906" t="s">
        <v>503</v>
      </c>
      <c r="C11" s="1236" t="s">
        <v>507</v>
      </c>
      <c r="D11" s="871">
        <v>4103</v>
      </c>
      <c r="E11" s="851" t="s">
        <v>4050</v>
      </c>
      <c r="F11" s="1266" t="s">
        <v>5544</v>
      </c>
      <c r="G11" s="851" t="s">
        <v>4052</v>
      </c>
      <c r="H11" s="851" t="s">
        <v>5545</v>
      </c>
      <c r="I11" s="1345" t="s">
        <v>5546</v>
      </c>
      <c r="J11" s="812">
        <v>349</v>
      </c>
      <c r="K11" s="854" t="str">
        <f>+[7]Metas!K402</f>
        <v xml:space="preserve">Municipios acompañados para la creación de la secretaría de la mujer </v>
      </c>
      <c r="L11" s="857"/>
      <c r="M11" s="860">
        <f>SUM(N11:Q11)</f>
        <v>0</v>
      </c>
      <c r="N11" s="836"/>
      <c r="O11" s="839"/>
      <c r="P11" s="863"/>
      <c r="Q11" s="866"/>
      <c r="R11" s="812">
        <f>+$J11</f>
        <v>349</v>
      </c>
      <c r="S11" s="231" t="s">
        <v>5547</v>
      </c>
      <c r="T11" s="235" t="s">
        <v>3822</v>
      </c>
      <c r="U11" s="235" t="s">
        <v>3827</v>
      </c>
      <c r="V11" s="235" t="s">
        <v>3830</v>
      </c>
      <c r="W11" s="231" t="s">
        <v>5548</v>
      </c>
      <c r="X11" s="256">
        <v>44927</v>
      </c>
      <c r="Y11" s="256">
        <v>45291</v>
      </c>
      <c r="Z11" s="256">
        <v>44593</v>
      </c>
      <c r="AA11" s="256">
        <v>44926</v>
      </c>
      <c r="AB11" s="812">
        <f>+$J11</f>
        <v>349</v>
      </c>
      <c r="AC11" s="827">
        <f>+L11</f>
        <v>0</v>
      </c>
      <c r="AD11" s="550">
        <f>+AM11+AV11+BE11+BN11</f>
        <v>7.6</v>
      </c>
      <c r="AE11" s="44">
        <f t="shared" ref="AE11:AJ26" si="0">+AN11+AW11+BF11+BO11</f>
        <v>7.6</v>
      </c>
      <c r="AF11" s="44">
        <f t="shared" si="0"/>
        <v>0</v>
      </c>
      <c r="AG11" s="44">
        <f t="shared" si="0"/>
        <v>0</v>
      </c>
      <c r="AH11" s="44">
        <f t="shared" si="0"/>
        <v>0</v>
      </c>
      <c r="AI11" s="44">
        <f t="shared" si="0"/>
        <v>0</v>
      </c>
      <c r="AJ11" s="44">
        <f t="shared" si="0"/>
        <v>0</v>
      </c>
      <c r="AK11" s="812">
        <f>+$J11</f>
        <v>349</v>
      </c>
      <c r="AL11" s="990">
        <f>+N11</f>
        <v>0</v>
      </c>
      <c r="AM11" s="44">
        <f>SUM(AN11:AS11)</f>
        <v>1.9</v>
      </c>
      <c r="AN11" s="35">
        <v>1.9</v>
      </c>
      <c r="AO11" s="35"/>
      <c r="AP11" s="35"/>
      <c r="AQ11" s="35"/>
      <c r="AR11" s="35"/>
      <c r="AS11" s="35"/>
      <c r="AT11" s="812">
        <f>+$J11</f>
        <v>349</v>
      </c>
      <c r="AU11" s="993">
        <f>+O11</f>
        <v>0</v>
      </c>
      <c r="AV11" s="44">
        <f>SUM(AW11:BB11)</f>
        <v>1.9</v>
      </c>
      <c r="AW11" s="35">
        <v>1.9</v>
      </c>
      <c r="AX11" s="35"/>
      <c r="AY11" s="35"/>
      <c r="AZ11" s="35"/>
      <c r="BA11" s="35"/>
      <c r="BB11" s="35"/>
      <c r="BC11" s="812">
        <f>+$J11</f>
        <v>349</v>
      </c>
      <c r="BD11" s="996">
        <f>+P11</f>
        <v>0</v>
      </c>
      <c r="BE11" s="44">
        <f>SUM(BF11:BK11)</f>
        <v>1.9</v>
      </c>
      <c r="BF11" s="35">
        <v>1.9</v>
      </c>
      <c r="BG11" s="35"/>
      <c r="BH11" s="35"/>
      <c r="BI11" s="35"/>
      <c r="BJ11" s="35"/>
      <c r="BK11" s="35"/>
      <c r="BL11" s="812">
        <f>+$J11</f>
        <v>349</v>
      </c>
      <c r="BM11" s="987">
        <f>+Q11</f>
        <v>0</v>
      </c>
      <c r="BN11" s="44">
        <f>SUM(BO11:BT11)</f>
        <v>1.9</v>
      </c>
      <c r="BO11" s="35">
        <v>1.9</v>
      </c>
      <c r="BP11" s="35"/>
      <c r="BQ11" s="35"/>
      <c r="BR11" s="35"/>
      <c r="BS11" s="35"/>
      <c r="BT11" s="35"/>
      <c r="BU11" s="818"/>
      <c r="BV11" s="819"/>
      <c r="BW11" s="819"/>
      <c r="BX11" s="819"/>
      <c r="BY11" s="819"/>
      <c r="BZ11" s="819"/>
      <c r="CA11" s="819"/>
      <c r="CB11" s="819"/>
      <c r="CC11" s="820"/>
    </row>
    <row r="12" spans="1:81" s="58" customFormat="1" ht="40.200000000000003" customHeight="1" x14ac:dyDescent="0.3">
      <c r="A12" s="34"/>
      <c r="B12" s="907"/>
      <c r="C12" s="1237"/>
      <c r="D12" s="872"/>
      <c r="E12" s="852"/>
      <c r="F12" s="920"/>
      <c r="G12" s="852"/>
      <c r="H12" s="852"/>
      <c r="I12" s="1346"/>
      <c r="J12" s="813"/>
      <c r="K12" s="855"/>
      <c r="L12" s="858"/>
      <c r="M12" s="861"/>
      <c r="N12" s="837"/>
      <c r="O12" s="840"/>
      <c r="P12" s="864"/>
      <c r="Q12" s="867"/>
      <c r="R12" s="813"/>
      <c r="S12" s="39"/>
      <c r="T12" s="236"/>
      <c r="U12" s="236"/>
      <c r="V12" s="236"/>
      <c r="W12" s="39"/>
      <c r="X12" s="31"/>
      <c r="Y12" s="31"/>
      <c r="Z12" s="31"/>
      <c r="AA12" s="31"/>
      <c r="AB12" s="813"/>
      <c r="AC12" s="828"/>
      <c r="AD12" s="552">
        <f t="shared" ref="AD12:AD14" si="1">+AM12+AV12+BE12+BN12</f>
        <v>0</v>
      </c>
      <c r="AE12" s="51">
        <f t="shared" si="0"/>
        <v>0</v>
      </c>
      <c r="AF12" s="51">
        <f t="shared" si="0"/>
        <v>0</v>
      </c>
      <c r="AG12" s="51">
        <f t="shared" si="0"/>
        <v>0</v>
      </c>
      <c r="AH12" s="51">
        <f t="shared" si="0"/>
        <v>0</v>
      </c>
      <c r="AI12" s="51">
        <f t="shared" si="0"/>
        <v>0</v>
      </c>
      <c r="AJ12" s="51">
        <f t="shared" si="0"/>
        <v>0</v>
      </c>
      <c r="AK12" s="813"/>
      <c r="AL12" s="991"/>
      <c r="AM12" s="51">
        <f t="shared" ref="AM12:AM75" si="2">SUM(AN12:AS12)</f>
        <v>0</v>
      </c>
      <c r="AN12" s="336"/>
      <c r="AO12" s="336"/>
      <c r="AP12" s="336"/>
      <c r="AQ12" s="336"/>
      <c r="AR12" s="336"/>
      <c r="AS12" s="336"/>
      <c r="AT12" s="813"/>
      <c r="AU12" s="994"/>
      <c r="AV12" s="51">
        <f t="shared" ref="AV12:AV75" si="3">SUM(AW12:BB12)</f>
        <v>0</v>
      </c>
      <c r="AW12" s="336"/>
      <c r="AX12" s="336"/>
      <c r="AY12" s="336"/>
      <c r="AZ12" s="336"/>
      <c r="BA12" s="336"/>
      <c r="BB12" s="336"/>
      <c r="BC12" s="813"/>
      <c r="BD12" s="997"/>
      <c r="BE12" s="51">
        <f t="shared" ref="BE12:BE75" si="4">SUM(BF12:BK12)</f>
        <v>0</v>
      </c>
      <c r="BF12" s="336"/>
      <c r="BG12" s="336"/>
      <c r="BH12" s="336"/>
      <c r="BI12" s="336"/>
      <c r="BJ12" s="336"/>
      <c r="BK12" s="336"/>
      <c r="BL12" s="813"/>
      <c r="BM12" s="988"/>
      <c r="BN12" s="51">
        <f t="shared" ref="BN12:BN75" si="5">SUM(BO12:BT12)</f>
        <v>0</v>
      </c>
      <c r="BO12" s="336"/>
      <c r="BP12" s="336"/>
      <c r="BQ12" s="336"/>
      <c r="BR12" s="336"/>
      <c r="BS12" s="336"/>
      <c r="BT12" s="336"/>
      <c r="BU12" s="821"/>
      <c r="BV12" s="822"/>
      <c r="BW12" s="822"/>
      <c r="BX12" s="822"/>
      <c r="BY12" s="822"/>
      <c r="BZ12" s="822"/>
      <c r="CA12" s="822"/>
      <c r="CB12" s="822"/>
      <c r="CC12" s="823"/>
    </row>
    <row r="13" spans="1:81" s="58" customFormat="1" ht="40.200000000000003" customHeight="1" x14ac:dyDescent="0.3">
      <c r="A13" s="34"/>
      <c r="B13" s="907"/>
      <c r="C13" s="1237"/>
      <c r="D13" s="872"/>
      <c r="E13" s="852"/>
      <c r="F13" s="920"/>
      <c r="G13" s="852"/>
      <c r="H13" s="852"/>
      <c r="I13" s="1346"/>
      <c r="J13" s="813"/>
      <c r="K13" s="855"/>
      <c r="L13" s="858"/>
      <c r="M13" s="861"/>
      <c r="N13" s="837"/>
      <c r="O13" s="840"/>
      <c r="P13" s="864"/>
      <c r="Q13" s="867"/>
      <c r="R13" s="813"/>
      <c r="S13" s="39"/>
      <c r="T13" s="236"/>
      <c r="U13" s="236"/>
      <c r="V13" s="236"/>
      <c r="W13" s="39"/>
      <c r="X13" s="31"/>
      <c r="Y13" s="31"/>
      <c r="Z13" s="31"/>
      <c r="AA13" s="31"/>
      <c r="AB13" s="813"/>
      <c r="AC13" s="828"/>
      <c r="AD13" s="552">
        <f t="shared" si="1"/>
        <v>0</v>
      </c>
      <c r="AE13" s="51">
        <f t="shared" si="0"/>
        <v>0</v>
      </c>
      <c r="AF13" s="51">
        <f t="shared" si="0"/>
        <v>0</v>
      </c>
      <c r="AG13" s="51">
        <f t="shared" si="0"/>
        <v>0</v>
      </c>
      <c r="AH13" s="51">
        <f t="shared" si="0"/>
        <v>0</v>
      </c>
      <c r="AI13" s="51">
        <f t="shared" si="0"/>
        <v>0</v>
      </c>
      <c r="AJ13" s="51">
        <f t="shared" si="0"/>
        <v>0</v>
      </c>
      <c r="AK13" s="813"/>
      <c r="AL13" s="991"/>
      <c r="AM13" s="51">
        <f t="shared" si="2"/>
        <v>0</v>
      </c>
      <c r="AN13" s="336"/>
      <c r="AO13" s="336"/>
      <c r="AP13" s="336"/>
      <c r="AQ13" s="336"/>
      <c r="AR13" s="336"/>
      <c r="AS13" s="336"/>
      <c r="AT13" s="813"/>
      <c r="AU13" s="994"/>
      <c r="AV13" s="51">
        <f t="shared" si="3"/>
        <v>0</v>
      </c>
      <c r="AW13" s="336"/>
      <c r="AX13" s="336"/>
      <c r="AY13" s="336"/>
      <c r="AZ13" s="336"/>
      <c r="BA13" s="336"/>
      <c r="BB13" s="336"/>
      <c r="BC13" s="813"/>
      <c r="BD13" s="997"/>
      <c r="BE13" s="51">
        <f t="shared" si="4"/>
        <v>0</v>
      </c>
      <c r="BF13" s="336"/>
      <c r="BG13" s="336"/>
      <c r="BH13" s="336"/>
      <c r="BI13" s="336"/>
      <c r="BJ13" s="336"/>
      <c r="BK13" s="336"/>
      <c r="BL13" s="813"/>
      <c r="BM13" s="988"/>
      <c r="BN13" s="51">
        <f t="shared" si="5"/>
        <v>0</v>
      </c>
      <c r="BO13" s="336"/>
      <c r="BP13" s="336"/>
      <c r="BQ13" s="336"/>
      <c r="BR13" s="336"/>
      <c r="BS13" s="336"/>
      <c r="BT13" s="336"/>
      <c r="BU13" s="821"/>
      <c r="BV13" s="822"/>
      <c r="BW13" s="822"/>
      <c r="BX13" s="822"/>
      <c r="BY13" s="822"/>
      <c r="BZ13" s="822"/>
      <c r="CA13" s="822"/>
      <c r="CB13" s="822"/>
      <c r="CC13" s="823"/>
    </row>
    <row r="14" spans="1:81" s="58" customFormat="1" ht="40.200000000000003" customHeight="1" thickBot="1" x14ac:dyDescent="0.35">
      <c r="A14" s="34"/>
      <c r="B14" s="907"/>
      <c r="C14" s="1237"/>
      <c r="D14" s="873"/>
      <c r="E14" s="853"/>
      <c r="F14" s="1267"/>
      <c r="G14" s="853"/>
      <c r="H14" s="853"/>
      <c r="I14" s="1347"/>
      <c r="J14" s="814"/>
      <c r="K14" s="856"/>
      <c r="L14" s="859"/>
      <c r="M14" s="862"/>
      <c r="N14" s="838"/>
      <c r="O14" s="841"/>
      <c r="P14" s="865"/>
      <c r="Q14" s="874"/>
      <c r="R14" s="814"/>
      <c r="S14" s="232"/>
      <c r="T14" s="237"/>
      <c r="U14" s="237"/>
      <c r="V14" s="237"/>
      <c r="W14" s="232"/>
      <c r="X14" s="260"/>
      <c r="Y14" s="260"/>
      <c r="Z14" s="260"/>
      <c r="AA14" s="260"/>
      <c r="AB14" s="814"/>
      <c r="AC14" s="829"/>
      <c r="AD14" s="551">
        <f t="shared" si="1"/>
        <v>0</v>
      </c>
      <c r="AE14" s="46">
        <f t="shared" si="0"/>
        <v>0</v>
      </c>
      <c r="AF14" s="46">
        <f t="shared" si="0"/>
        <v>0</v>
      </c>
      <c r="AG14" s="46">
        <f t="shared" si="0"/>
        <v>0</v>
      </c>
      <c r="AH14" s="46">
        <f t="shared" si="0"/>
        <v>0</v>
      </c>
      <c r="AI14" s="46">
        <f t="shared" si="0"/>
        <v>0</v>
      </c>
      <c r="AJ14" s="46">
        <f t="shared" si="0"/>
        <v>0</v>
      </c>
      <c r="AK14" s="814"/>
      <c r="AL14" s="992"/>
      <c r="AM14" s="46">
        <f t="shared" si="2"/>
        <v>0</v>
      </c>
      <c r="AN14" s="37"/>
      <c r="AO14" s="37"/>
      <c r="AP14" s="37"/>
      <c r="AQ14" s="37"/>
      <c r="AR14" s="37"/>
      <c r="AS14" s="37"/>
      <c r="AT14" s="814"/>
      <c r="AU14" s="995"/>
      <c r="AV14" s="46">
        <f t="shared" si="3"/>
        <v>0</v>
      </c>
      <c r="AW14" s="37"/>
      <c r="AX14" s="37"/>
      <c r="AY14" s="37"/>
      <c r="AZ14" s="37"/>
      <c r="BA14" s="37"/>
      <c r="BB14" s="37"/>
      <c r="BC14" s="814"/>
      <c r="BD14" s="998"/>
      <c r="BE14" s="46">
        <f t="shared" si="4"/>
        <v>0</v>
      </c>
      <c r="BF14" s="37"/>
      <c r="BG14" s="37"/>
      <c r="BH14" s="37"/>
      <c r="BI14" s="37"/>
      <c r="BJ14" s="37"/>
      <c r="BK14" s="37"/>
      <c r="BL14" s="814"/>
      <c r="BM14" s="989"/>
      <c r="BN14" s="46">
        <f t="shared" si="5"/>
        <v>0</v>
      </c>
      <c r="BO14" s="37"/>
      <c r="BP14" s="37"/>
      <c r="BQ14" s="37"/>
      <c r="BR14" s="37"/>
      <c r="BS14" s="37"/>
      <c r="BT14" s="37"/>
      <c r="BU14" s="824"/>
      <c r="BV14" s="825"/>
      <c r="BW14" s="825"/>
      <c r="BX14" s="825"/>
      <c r="BY14" s="825"/>
      <c r="BZ14" s="825"/>
      <c r="CA14" s="825"/>
      <c r="CB14" s="825"/>
      <c r="CC14" s="826"/>
    </row>
    <row r="15" spans="1:81" s="58" customFormat="1" ht="40.200000000000003" customHeight="1" thickTop="1" x14ac:dyDescent="0.3">
      <c r="A15" s="34"/>
      <c r="B15" s="907"/>
      <c r="C15" s="1237"/>
      <c r="D15" s="871">
        <v>4103</v>
      </c>
      <c r="E15" s="851" t="s">
        <v>4050</v>
      </c>
      <c r="F15" s="1266" t="s">
        <v>5544</v>
      </c>
      <c r="G15" s="851" t="s">
        <v>4052</v>
      </c>
      <c r="H15" s="851" t="s">
        <v>5545</v>
      </c>
      <c r="I15" s="1345" t="s">
        <v>5546</v>
      </c>
      <c r="J15" s="812">
        <v>350</v>
      </c>
      <c r="K15" s="854" t="str">
        <f>+[7]Metas!K403</f>
        <v>Plan de acción de la mujer territorializado</v>
      </c>
      <c r="L15" s="857">
        <v>0.6</v>
      </c>
      <c r="M15" s="860">
        <f>SUM(N15:Q15)</f>
        <v>0.6</v>
      </c>
      <c r="N15" s="836"/>
      <c r="O15" s="839"/>
      <c r="P15" s="863">
        <v>0.6</v>
      </c>
      <c r="Q15" s="866"/>
      <c r="R15" s="812">
        <f>+$J15</f>
        <v>350</v>
      </c>
      <c r="S15" s="231" t="s">
        <v>5549</v>
      </c>
      <c r="T15" s="235" t="s">
        <v>3822</v>
      </c>
      <c r="U15" s="235" t="s">
        <v>3827</v>
      </c>
      <c r="V15" s="235" t="s">
        <v>3830</v>
      </c>
      <c r="W15" s="231" t="s">
        <v>5548</v>
      </c>
      <c r="X15" s="256">
        <v>44927</v>
      </c>
      <c r="Y15" s="256">
        <v>45291</v>
      </c>
      <c r="Z15" s="256">
        <v>44593</v>
      </c>
      <c r="AA15" s="256">
        <v>44926</v>
      </c>
      <c r="AB15" s="812">
        <f>+$J15</f>
        <v>350</v>
      </c>
      <c r="AC15" s="827">
        <f>+L15</f>
        <v>0.6</v>
      </c>
      <c r="AD15" s="550">
        <f>+AM15+AV15+BE15+BN15</f>
        <v>10.7</v>
      </c>
      <c r="AE15" s="44">
        <f t="shared" si="0"/>
        <v>10.7</v>
      </c>
      <c r="AF15" s="44">
        <f t="shared" si="0"/>
        <v>0</v>
      </c>
      <c r="AG15" s="44">
        <f t="shared" si="0"/>
        <v>0</v>
      </c>
      <c r="AH15" s="44">
        <f t="shared" si="0"/>
        <v>0</v>
      </c>
      <c r="AI15" s="44">
        <f t="shared" si="0"/>
        <v>0</v>
      </c>
      <c r="AJ15" s="44">
        <f t="shared" si="0"/>
        <v>0</v>
      </c>
      <c r="AK15" s="812">
        <f>+$J15</f>
        <v>350</v>
      </c>
      <c r="AL15" s="990">
        <f>+N15</f>
        <v>0</v>
      </c>
      <c r="AM15" s="44">
        <f t="shared" si="2"/>
        <v>2.6749999999999998</v>
      </c>
      <c r="AN15" s="35">
        <v>2.6749999999999998</v>
      </c>
      <c r="AO15" s="35"/>
      <c r="AP15" s="35"/>
      <c r="AQ15" s="35"/>
      <c r="AR15" s="35"/>
      <c r="AS15" s="35"/>
      <c r="AT15" s="812">
        <f>+$J15</f>
        <v>350</v>
      </c>
      <c r="AU15" s="993">
        <f>+O15</f>
        <v>0</v>
      </c>
      <c r="AV15" s="44">
        <f t="shared" si="3"/>
        <v>2.6749999999999998</v>
      </c>
      <c r="AW15" s="35">
        <v>2.6749999999999998</v>
      </c>
      <c r="AX15" s="35"/>
      <c r="AY15" s="35"/>
      <c r="AZ15" s="35"/>
      <c r="BA15" s="35"/>
      <c r="BB15" s="35"/>
      <c r="BC15" s="812">
        <f>+$J15</f>
        <v>350</v>
      </c>
      <c r="BD15" s="996">
        <f>+P15</f>
        <v>0.6</v>
      </c>
      <c r="BE15" s="44">
        <f t="shared" si="4"/>
        <v>2.6749999999999998</v>
      </c>
      <c r="BF15" s="35">
        <v>2.6749999999999998</v>
      </c>
      <c r="BG15" s="35"/>
      <c r="BH15" s="35"/>
      <c r="BI15" s="35"/>
      <c r="BJ15" s="35"/>
      <c r="BK15" s="35"/>
      <c r="BL15" s="812">
        <f>+$J15</f>
        <v>350</v>
      </c>
      <c r="BM15" s="987">
        <f>+Q15</f>
        <v>0</v>
      </c>
      <c r="BN15" s="44">
        <f t="shared" si="5"/>
        <v>2.6749999999999998</v>
      </c>
      <c r="BO15" s="35">
        <v>2.6749999999999998</v>
      </c>
      <c r="BP15" s="35"/>
      <c r="BQ15" s="35"/>
      <c r="BR15" s="35"/>
      <c r="BS15" s="35"/>
      <c r="BT15" s="35"/>
      <c r="BU15" s="818"/>
      <c r="BV15" s="819"/>
      <c r="BW15" s="819"/>
      <c r="BX15" s="819"/>
      <c r="BY15" s="819"/>
      <c r="BZ15" s="819"/>
      <c r="CA15" s="819"/>
      <c r="CB15" s="819"/>
      <c r="CC15" s="820"/>
    </row>
    <row r="16" spans="1:81" s="58" customFormat="1" ht="40.200000000000003" customHeight="1" x14ac:dyDescent="0.3">
      <c r="A16" s="34"/>
      <c r="B16" s="907"/>
      <c r="C16" s="1237"/>
      <c r="D16" s="872"/>
      <c r="E16" s="852"/>
      <c r="F16" s="920"/>
      <c r="G16" s="852"/>
      <c r="H16" s="852"/>
      <c r="I16" s="1346"/>
      <c r="J16" s="813"/>
      <c r="K16" s="855"/>
      <c r="L16" s="858"/>
      <c r="M16" s="861"/>
      <c r="N16" s="837"/>
      <c r="O16" s="840"/>
      <c r="P16" s="864"/>
      <c r="Q16" s="867"/>
      <c r="R16" s="813"/>
      <c r="S16" s="39"/>
      <c r="T16" s="236"/>
      <c r="U16" s="236"/>
      <c r="V16" s="236"/>
      <c r="W16" s="39"/>
      <c r="X16" s="31"/>
      <c r="Y16" s="31"/>
      <c r="Z16" s="31"/>
      <c r="AA16" s="31"/>
      <c r="AB16" s="813"/>
      <c r="AC16" s="828"/>
      <c r="AD16" s="552">
        <f t="shared" ref="AD16:AJ31" si="6">+AM16+AV16+BE16+BN16</f>
        <v>0</v>
      </c>
      <c r="AE16" s="51">
        <f t="shared" si="0"/>
        <v>0</v>
      </c>
      <c r="AF16" s="51">
        <f t="shared" si="0"/>
        <v>0</v>
      </c>
      <c r="AG16" s="51">
        <f t="shared" si="0"/>
        <v>0</v>
      </c>
      <c r="AH16" s="51">
        <f t="shared" si="0"/>
        <v>0</v>
      </c>
      <c r="AI16" s="51">
        <f t="shared" si="0"/>
        <v>0</v>
      </c>
      <c r="AJ16" s="51">
        <f t="shared" si="0"/>
        <v>0</v>
      </c>
      <c r="AK16" s="813"/>
      <c r="AL16" s="991"/>
      <c r="AM16" s="51">
        <f t="shared" si="2"/>
        <v>0</v>
      </c>
      <c r="AN16" s="336"/>
      <c r="AO16" s="336"/>
      <c r="AP16" s="336"/>
      <c r="AQ16" s="336"/>
      <c r="AR16" s="336"/>
      <c r="AS16" s="336"/>
      <c r="AT16" s="813"/>
      <c r="AU16" s="994"/>
      <c r="AV16" s="51">
        <f t="shared" si="3"/>
        <v>0</v>
      </c>
      <c r="AW16" s="336"/>
      <c r="AX16" s="336"/>
      <c r="AY16" s="336"/>
      <c r="AZ16" s="336"/>
      <c r="BA16" s="336"/>
      <c r="BB16" s="336"/>
      <c r="BC16" s="813"/>
      <c r="BD16" s="997"/>
      <c r="BE16" s="51">
        <f t="shared" si="4"/>
        <v>0</v>
      </c>
      <c r="BF16" s="336"/>
      <c r="BG16" s="336"/>
      <c r="BH16" s="336"/>
      <c r="BI16" s="336"/>
      <c r="BJ16" s="336"/>
      <c r="BK16" s="336"/>
      <c r="BL16" s="813"/>
      <c r="BM16" s="988"/>
      <c r="BN16" s="51">
        <f t="shared" si="5"/>
        <v>0</v>
      </c>
      <c r="BO16" s="336"/>
      <c r="BP16" s="336"/>
      <c r="BQ16" s="336"/>
      <c r="BR16" s="336"/>
      <c r="BS16" s="336"/>
      <c r="BT16" s="336"/>
      <c r="BU16" s="821"/>
      <c r="BV16" s="822"/>
      <c r="BW16" s="822"/>
      <c r="BX16" s="822"/>
      <c r="BY16" s="822"/>
      <c r="BZ16" s="822"/>
      <c r="CA16" s="822"/>
      <c r="CB16" s="822"/>
      <c r="CC16" s="823"/>
    </row>
    <row r="17" spans="1:81" s="58" customFormat="1" ht="40.200000000000003" customHeight="1" x14ac:dyDescent="0.3">
      <c r="A17" s="34"/>
      <c r="B17" s="907"/>
      <c r="C17" s="1237"/>
      <c r="D17" s="872"/>
      <c r="E17" s="852"/>
      <c r="F17" s="920"/>
      <c r="G17" s="852"/>
      <c r="H17" s="852"/>
      <c r="I17" s="1346"/>
      <c r="J17" s="813"/>
      <c r="K17" s="855"/>
      <c r="L17" s="858"/>
      <c r="M17" s="861"/>
      <c r="N17" s="837"/>
      <c r="O17" s="840"/>
      <c r="P17" s="864"/>
      <c r="Q17" s="867"/>
      <c r="R17" s="813"/>
      <c r="S17" s="39"/>
      <c r="T17" s="236"/>
      <c r="U17" s="236"/>
      <c r="V17" s="236"/>
      <c r="W17" s="39"/>
      <c r="X17" s="31"/>
      <c r="Y17" s="31"/>
      <c r="Z17" s="31"/>
      <c r="AA17" s="31"/>
      <c r="AB17" s="813"/>
      <c r="AC17" s="828"/>
      <c r="AD17" s="552">
        <f t="shared" si="6"/>
        <v>0</v>
      </c>
      <c r="AE17" s="51">
        <f t="shared" si="0"/>
        <v>0</v>
      </c>
      <c r="AF17" s="51">
        <f t="shared" si="0"/>
        <v>0</v>
      </c>
      <c r="AG17" s="51">
        <f t="shared" si="0"/>
        <v>0</v>
      </c>
      <c r="AH17" s="51">
        <f t="shared" si="0"/>
        <v>0</v>
      </c>
      <c r="AI17" s="51">
        <f t="shared" si="0"/>
        <v>0</v>
      </c>
      <c r="AJ17" s="51">
        <f t="shared" si="0"/>
        <v>0</v>
      </c>
      <c r="AK17" s="813"/>
      <c r="AL17" s="991"/>
      <c r="AM17" s="51">
        <f t="shared" si="2"/>
        <v>0</v>
      </c>
      <c r="AN17" s="336"/>
      <c r="AO17" s="336"/>
      <c r="AP17" s="336"/>
      <c r="AQ17" s="336"/>
      <c r="AR17" s="336"/>
      <c r="AS17" s="336"/>
      <c r="AT17" s="813"/>
      <c r="AU17" s="994"/>
      <c r="AV17" s="51">
        <f t="shared" si="3"/>
        <v>0</v>
      </c>
      <c r="AW17" s="336"/>
      <c r="AX17" s="336"/>
      <c r="AY17" s="336"/>
      <c r="AZ17" s="336"/>
      <c r="BA17" s="336"/>
      <c r="BB17" s="336"/>
      <c r="BC17" s="813"/>
      <c r="BD17" s="997"/>
      <c r="BE17" s="51">
        <f t="shared" si="4"/>
        <v>0</v>
      </c>
      <c r="BF17" s="336"/>
      <c r="BG17" s="336"/>
      <c r="BH17" s="336"/>
      <c r="BI17" s="336"/>
      <c r="BJ17" s="336"/>
      <c r="BK17" s="336"/>
      <c r="BL17" s="813"/>
      <c r="BM17" s="988"/>
      <c r="BN17" s="51">
        <f t="shared" si="5"/>
        <v>0</v>
      </c>
      <c r="BO17" s="336"/>
      <c r="BP17" s="336"/>
      <c r="BQ17" s="336"/>
      <c r="BR17" s="336"/>
      <c r="BS17" s="336"/>
      <c r="BT17" s="336"/>
      <c r="BU17" s="821"/>
      <c r="BV17" s="822"/>
      <c r="BW17" s="822"/>
      <c r="BX17" s="822"/>
      <c r="BY17" s="822"/>
      <c r="BZ17" s="822"/>
      <c r="CA17" s="822"/>
      <c r="CB17" s="822"/>
      <c r="CC17" s="823"/>
    </row>
    <row r="18" spans="1:81" s="58" customFormat="1" ht="40.200000000000003" customHeight="1" thickBot="1" x14ac:dyDescent="0.35">
      <c r="A18" s="34"/>
      <c r="B18" s="907"/>
      <c r="C18" s="1237"/>
      <c r="D18" s="873"/>
      <c r="E18" s="853"/>
      <c r="F18" s="1267"/>
      <c r="G18" s="853"/>
      <c r="H18" s="853"/>
      <c r="I18" s="1347"/>
      <c r="J18" s="814"/>
      <c r="K18" s="856"/>
      <c r="L18" s="859"/>
      <c r="M18" s="862"/>
      <c r="N18" s="838"/>
      <c r="O18" s="841"/>
      <c r="P18" s="865"/>
      <c r="Q18" s="874"/>
      <c r="R18" s="814"/>
      <c r="S18" s="232"/>
      <c r="T18" s="237"/>
      <c r="U18" s="237"/>
      <c r="V18" s="237"/>
      <c r="W18" s="232"/>
      <c r="X18" s="260"/>
      <c r="Y18" s="260"/>
      <c r="Z18" s="260"/>
      <c r="AA18" s="260"/>
      <c r="AB18" s="814"/>
      <c r="AC18" s="829"/>
      <c r="AD18" s="551">
        <f t="shared" si="6"/>
        <v>0</v>
      </c>
      <c r="AE18" s="46">
        <f t="shared" si="0"/>
        <v>0</v>
      </c>
      <c r="AF18" s="46">
        <f t="shared" si="0"/>
        <v>0</v>
      </c>
      <c r="AG18" s="46">
        <f t="shared" si="0"/>
        <v>0</v>
      </c>
      <c r="AH18" s="46">
        <f t="shared" si="0"/>
        <v>0</v>
      </c>
      <c r="AI18" s="46">
        <f t="shared" si="0"/>
        <v>0</v>
      </c>
      <c r="AJ18" s="46">
        <f t="shared" si="0"/>
        <v>0</v>
      </c>
      <c r="AK18" s="814"/>
      <c r="AL18" s="992"/>
      <c r="AM18" s="46">
        <f t="shared" si="2"/>
        <v>0</v>
      </c>
      <c r="AN18" s="37"/>
      <c r="AO18" s="37"/>
      <c r="AP18" s="37"/>
      <c r="AQ18" s="37"/>
      <c r="AR18" s="37"/>
      <c r="AS18" s="37"/>
      <c r="AT18" s="814"/>
      <c r="AU18" s="995"/>
      <c r="AV18" s="46">
        <f t="shared" si="3"/>
        <v>0</v>
      </c>
      <c r="AW18" s="37"/>
      <c r="AX18" s="37"/>
      <c r="AY18" s="37"/>
      <c r="AZ18" s="37"/>
      <c r="BA18" s="37"/>
      <c r="BB18" s="37"/>
      <c r="BC18" s="814"/>
      <c r="BD18" s="998"/>
      <c r="BE18" s="46">
        <f t="shared" si="4"/>
        <v>0</v>
      </c>
      <c r="BF18" s="37"/>
      <c r="BG18" s="37"/>
      <c r="BH18" s="37"/>
      <c r="BI18" s="37"/>
      <c r="BJ18" s="37"/>
      <c r="BK18" s="37"/>
      <c r="BL18" s="814"/>
      <c r="BM18" s="989"/>
      <c r="BN18" s="46">
        <f t="shared" si="5"/>
        <v>0</v>
      </c>
      <c r="BO18" s="37"/>
      <c r="BP18" s="37"/>
      <c r="BQ18" s="37"/>
      <c r="BR18" s="37"/>
      <c r="BS18" s="37"/>
      <c r="BT18" s="37"/>
      <c r="BU18" s="824"/>
      <c r="BV18" s="825"/>
      <c r="BW18" s="825"/>
      <c r="BX18" s="825"/>
      <c r="BY18" s="825"/>
      <c r="BZ18" s="825"/>
      <c r="CA18" s="825"/>
      <c r="CB18" s="825"/>
      <c r="CC18" s="826"/>
    </row>
    <row r="19" spans="1:81" s="58" customFormat="1" ht="40.200000000000003" customHeight="1" thickTop="1" x14ac:dyDescent="0.3">
      <c r="A19" s="34"/>
      <c r="B19" s="907"/>
      <c r="C19" s="1237"/>
      <c r="D19" s="871">
        <v>4103</v>
      </c>
      <c r="E19" s="851" t="s">
        <v>4050</v>
      </c>
      <c r="F19" s="1266" t="s">
        <v>5544</v>
      </c>
      <c r="G19" s="851" t="s">
        <v>4052</v>
      </c>
      <c r="H19" s="851" t="s">
        <v>5545</v>
      </c>
      <c r="I19" s="1345" t="s">
        <v>5546</v>
      </c>
      <c r="J19" s="812">
        <v>351</v>
      </c>
      <c r="K19" s="854" t="str">
        <f>+[7]Metas!K404</f>
        <v>Comités municipales de equidad de la mujer y diversidad de género creados</v>
      </c>
      <c r="L19" s="857"/>
      <c r="M19" s="860">
        <f>SUM(N19:Q19)</f>
        <v>0</v>
      </c>
      <c r="N19" s="836"/>
      <c r="O19" s="839"/>
      <c r="P19" s="863"/>
      <c r="Q19" s="866"/>
      <c r="R19" s="812">
        <f>+$J19</f>
        <v>351</v>
      </c>
      <c r="S19" s="231" t="s">
        <v>5550</v>
      </c>
      <c r="T19" s="235" t="s">
        <v>3822</v>
      </c>
      <c r="U19" s="235" t="s">
        <v>3827</v>
      </c>
      <c r="V19" s="235" t="s">
        <v>3830</v>
      </c>
      <c r="W19" s="231" t="s">
        <v>5548</v>
      </c>
      <c r="X19" s="256">
        <v>44927</v>
      </c>
      <c r="Y19" s="256">
        <v>45291</v>
      </c>
      <c r="Z19" s="256">
        <v>44593</v>
      </c>
      <c r="AA19" s="256">
        <v>44926</v>
      </c>
      <c r="AB19" s="812">
        <f>+$J19</f>
        <v>351</v>
      </c>
      <c r="AC19" s="827">
        <f>+L19</f>
        <v>0</v>
      </c>
      <c r="AD19" s="550">
        <f t="shared" si="6"/>
        <v>10.3</v>
      </c>
      <c r="AE19" s="44">
        <f t="shared" si="0"/>
        <v>10.3</v>
      </c>
      <c r="AF19" s="44">
        <f t="shared" si="0"/>
        <v>0</v>
      </c>
      <c r="AG19" s="44">
        <f t="shared" si="0"/>
        <v>0</v>
      </c>
      <c r="AH19" s="44">
        <f t="shared" si="0"/>
        <v>0</v>
      </c>
      <c r="AI19" s="44">
        <f t="shared" si="0"/>
        <v>0</v>
      </c>
      <c r="AJ19" s="44">
        <f t="shared" si="0"/>
        <v>0</v>
      </c>
      <c r="AK19" s="812">
        <f>+$J19</f>
        <v>351</v>
      </c>
      <c r="AL19" s="990">
        <f>+N19</f>
        <v>0</v>
      </c>
      <c r="AM19" s="44">
        <f t="shared" si="2"/>
        <v>2.5750000000000002</v>
      </c>
      <c r="AN19" s="35">
        <v>2.5750000000000002</v>
      </c>
      <c r="AO19" s="35"/>
      <c r="AP19" s="35"/>
      <c r="AQ19" s="35"/>
      <c r="AR19" s="35"/>
      <c r="AS19" s="35"/>
      <c r="AT19" s="812">
        <f>+$J19</f>
        <v>351</v>
      </c>
      <c r="AU19" s="993">
        <f>+O19</f>
        <v>0</v>
      </c>
      <c r="AV19" s="44">
        <f t="shared" si="3"/>
        <v>2.5750000000000002</v>
      </c>
      <c r="AW19" s="35">
        <v>2.5750000000000002</v>
      </c>
      <c r="AX19" s="35"/>
      <c r="AY19" s="35"/>
      <c r="AZ19" s="35"/>
      <c r="BA19" s="35"/>
      <c r="BB19" s="35"/>
      <c r="BC19" s="812">
        <f>+$J19</f>
        <v>351</v>
      </c>
      <c r="BD19" s="54">
        <f>+P19</f>
        <v>0</v>
      </c>
      <c r="BE19" s="44">
        <f t="shared" si="4"/>
        <v>2.5750000000000002</v>
      </c>
      <c r="BF19" s="35">
        <v>2.5750000000000002</v>
      </c>
      <c r="BG19" s="35"/>
      <c r="BH19" s="35"/>
      <c r="BI19" s="35"/>
      <c r="BJ19" s="35"/>
      <c r="BK19" s="35"/>
      <c r="BL19" s="812">
        <f>+$J19</f>
        <v>351</v>
      </c>
      <c r="BM19" s="41">
        <f>+Q19</f>
        <v>0</v>
      </c>
      <c r="BN19" s="44">
        <f t="shared" si="5"/>
        <v>2.5750000000000002</v>
      </c>
      <c r="BO19" s="35">
        <v>2.5750000000000002</v>
      </c>
      <c r="BP19" s="35"/>
      <c r="BQ19" s="35"/>
      <c r="BR19" s="35"/>
      <c r="BS19" s="35"/>
      <c r="BT19" s="35"/>
      <c r="BU19" s="818"/>
      <c r="BV19" s="819"/>
      <c r="BW19" s="819"/>
      <c r="BX19" s="819"/>
      <c r="BY19" s="819"/>
      <c r="BZ19" s="819"/>
      <c r="CA19" s="819"/>
      <c r="CB19" s="819"/>
      <c r="CC19" s="820"/>
    </row>
    <row r="20" spans="1:81" s="58" customFormat="1" ht="40.200000000000003" customHeight="1" x14ac:dyDescent="0.3">
      <c r="A20" s="34"/>
      <c r="B20" s="907"/>
      <c r="C20" s="1237"/>
      <c r="D20" s="872"/>
      <c r="E20" s="852"/>
      <c r="F20" s="920"/>
      <c r="G20" s="852"/>
      <c r="H20" s="852"/>
      <c r="I20" s="1346"/>
      <c r="J20" s="813"/>
      <c r="K20" s="855"/>
      <c r="L20" s="858"/>
      <c r="M20" s="861"/>
      <c r="N20" s="837"/>
      <c r="O20" s="840"/>
      <c r="P20" s="864"/>
      <c r="Q20" s="867"/>
      <c r="R20" s="813"/>
      <c r="S20" s="39"/>
      <c r="T20" s="236"/>
      <c r="U20" s="236"/>
      <c r="V20" s="236"/>
      <c r="W20" s="39"/>
      <c r="X20" s="31"/>
      <c r="Y20" s="31"/>
      <c r="Z20" s="31"/>
      <c r="AA20" s="31"/>
      <c r="AB20" s="813"/>
      <c r="AC20" s="828"/>
      <c r="AD20" s="552">
        <f t="shared" si="6"/>
        <v>0</v>
      </c>
      <c r="AE20" s="51">
        <f t="shared" si="0"/>
        <v>0</v>
      </c>
      <c r="AF20" s="51">
        <f t="shared" si="0"/>
        <v>0</v>
      </c>
      <c r="AG20" s="51">
        <f t="shared" si="0"/>
        <v>0</v>
      </c>
      <c r="AH20" s="51">
        <f t="shared" si="0"/>
        <v>0</v>
      </c>
      <c r="AI20" s="51">
        <f t="shared" si="0"/>
        <v>0</v>
      </c>
      <c r="AJ20" s="51">
        <f t="shared" si="0"/>
        <v>0</v>
      </c>
      <c r="AK20" s="813"/>
      <c r="AL20" s="991"/>
      <c r="AM20" s="51">
        <f t="shared" si="2"/>
        <v>0</v>
      </c>
      <c r="AN20" s="336"/>
      <c r="AO20" s="336"/>
      <c r="AP20" s="336"/>
      <c r="AQ20" s="336"/>
      <c r="AR20" s="336"/>
      <c r="AS20" s="336"/>
      <c r="AT20" s="813"/>
      <c r="AU20" s="994"/>
      <c r="AV20" s="51">
        <f t="shared" si="3"/>
        <v>0</v>
      </c>
      <c r="AW20" s="336"/>
      <c r="AX20" s="336"/>
      <c r="AY20" s="336"/>
      <c r="AZ20" s="336"/>
      <c r="BA20" s="336"/>
      <c r="BB20" s="336"/>
      <c r="BC20" s="813"/>
      <c r="BD20" s="425"/>
      <c r="BE20" s="51">
        <f t="shared" si="4"/>
        <v>0</v>
      </c>
      <c r="BF20" s="336"/>
      <c r="BG20" s="336"/>
      <c r="BH20" s="336"/>
      <c r="BI20" s="336"/>
      <c r="BJ20" s="336"/>
      <c r="BK20" s="336"/>
      <c r="BL20" s="813"/>
      <c r="BM20" s="426"/>
      <c r="BN20" s="51">
        <f t="shared" si="5"/>
        <v>0</v>
      </c>
      <c r="BO20" s="336"/>
      <c r="BP20" s="336"/>
      <c r="BQ20" s="336"/>
      <c r="BR20" s="336"/>
      <c r="BS20" s="336"/>
      <c r="BT20" s="336"/>
      <c r="BU20" s="821"/>
      <c r="BV20" s="822"/>
      <c r="BW20" s="822"/>
      <c r="BX20" s="822"/>
      <c r="BY20" s="822"/>
      <c r="BZ20" s="822"/>
      <c r="CA20" s="822"/>
      <c r="CB20" s="822"/>
      <c r="CC20" s="823"/>
    </row>
    <row r="21" spans="1:81" s="58" customFormat="1" ht="40.200000000000003" customHeight="1" x14ac:dyDescent="0.3">
      <c r="A21" s="34"/>
      <c r="B21" s="907"/>
      <c r="C21" s="1237"/>
      <c r="D21" s="872"/>
      <c r="E21" s="852"/>
      <c r="F21" s="920"/>
      <c r="G21" s="852"/>
      <c r="H21" s="852"/>
      <c r="I21" s="1346"/>
      <c r="J21" s="813"/>
      <c r="K21" s="855"/>
      <c r="L21" s="858"/>
      <c r="M21" s="861"/>
      <c r="N21" s="837"/>
      <c r="O21" s="840"/>
      <c r="P21" s="864"/>
      <c r="Q21" s="867"/>
      <c r="R21" s="813"/>
      <c r="S21" s="39"/>
      <c r="T21" s="236"/>
      <c r="U21" s="236"/>
      <c r="V21" s="236"/>
      <c r="W21" s="39"/>
      <c r="X21" s="31"/>
      <c r="Y21" s="31"/>
      <c r="Z21" s="31"/>
      <c r="AA21" s="31"/>
      <c r="AB21" s="813"/>
      <c r="AC21" s="828"/>
      <c r="AD21" s="552">
        <f t="shared" si="6"/>
        <v>0</v>
      </c>
      <c r="AE21" s="51">
        <f t="shared" si="0"/>
        <v>0</v>
      </c>
      <c r="AF21" s="51">
        <f t="shared" si="0"/>
        <v>0</v>
      </c>
      <c r="AG21" s="51">
        <f t="shared" si="0"/>
        <v>0</v>
      </c>
      <c r="AH21" s="51">
        <f t="shared" si="0"/>
        <v>0</v>
      </c>
      <c r="AI21" s="51">
        <f t="shared" si="0"/>
        <v>0</v>
      </c>
      <c r="AJ21" s="51">
        <f t="shared" si="0"/>
        <v>0</v>
      </c>
      <c r="AK21" s="813"/>
      <c r="AL21" s="991"/>
      <c r="AM21" s="51">
        <f t="shared" si="2"/>
        <v>0</v>
      </c>
      <c r="AN21" s="336"/>
      <c r="AO21" s="336"/>
      <c r="AP21" s="336"/>
      <c r="AQ21" s="336"/>
      <c r="AR21" s="336"/>
      <c r="AS21" s="336"/>
      <c r="AT21" s="813"/>
      <c r="AU21" s="994"/>
      <c r="AV21" s="51">
        <f t="shared" si="3"/>
        <v>0</v>
      </c>
      <c r="AW21" s="336"/>
      <c r="AX21" s="336"/>
      <c r="AY21" s="336"/>
      <c r="AZ21" s="336"/>
      <c r="BA21" s="336"/>
      <c r="BB21" s="336"/>
      <c r="BC21" s="813"/>
      <c r="BD21" s="425"/>
      <c r="BE21" s="51">
        <f t="shared" si="4"/>
        <v>0</v>
      </c>
      <c r="BF21" s="336"/>
      <c r="BG21" s="336"/>
      <c r="BH21" s="336"/>
      <c r="BI21" s="336"/>
      <c r="BJ21" s="336"/>
      <c r="BK21" s="336"/>
      <c r="BL21" s="813"/>
      <c r="BM21" s="426"/>
      <c r="BN21" s="51">
        <f t="shared" si="5"/>
        <v>0</v>
      </c>
      <c r="BO21" s="336"/>
      <c r="BP21" s="336"/>
      <c r="BQ21" s="336"/>
      <c r="BR21" s="336"/>
      <c r="BS21" s="336"/>
      <c r="BT21" s="336"/>
      <c r="BU21" s="821"/>
      <c r="BV21" s="822"/>
      <c r="BW21" s="822"/>
      <c r="BX21" s="822"/>
      <c r="BY21" s="822"/>
      <c r="BZ21" s="822"/>
      <c r="CA21" s="822"/>
      <c r="CB21" s="822"/>
      <c r="CC21" s="823"/>
    </row>
    <row r="22" spans="1:81" s="58" customFormat="1" ht="40.200000000000003" customHeight="1" thickBot="1" x14ac:dyDescent="0.35">
      <c r="A22" s="34"/>
      <c r="B22" s="907"/>
      <c r="C22" s="1237"/>
      <c r="D22" s="873"/>
      <c r="E22" s="853"/>
      <c r="F22" s="1267"/>
      <c r="G22" s="853"/>
      <c r="H22" s="853"/>
      <c r="I22" s="1347"/>
      <c r="J22" s="814"/>
      <c r="K22" s="856"/>
      <c r="L22" s="859"/>
      <c r="M22" s="862"/>
      <c r="N22" s="838"/>
      <c r="O22" s="841"/>
      <c r="P22" s="865"/>
      <c r="Q22" s="874"/>
      <c r="R22" s="814"/>
      <c r="S22" s="232"/>
      <c r="T22" s="237"/>
      <c r="U22" s="237"/>
      <c r="V22" s="237"/>
      <c r="W22" s="232"/>
      <c r="X22" s="260"/>
      <c r="Y22" s="260"/>
      <c r="Z22" s="260"/>
      <c r="AA22" s="260"/>
      <c r="AB22" s="814"/>
      <c r="AC22" s="829"/>
      <c r="AD22" s="551">
        <f t="shared" si="6"/>
        <v>0</v>
      </c>
      <c r="AE22" s="46">
        <f t="shared" si="0"/>
        <v>0</v>
      </c>
      <c r="AF22" s="46">
        <f t="shared" si="0"/>
        <v>0</v>
      </c>
      <c r="AG22" s="46">
        <f t="shared" si="0"/>
        <v>0</v>
      </c>
      <c r="AH22" s="46">
        <f t="shared" si="0"/>
        <v>0</v>
      </c>
      <c r="AI22" s="46">
        <f t="shared" si="0"/>
        <v>0</v>
      </c>
      <c r="AJ22" s="46">
        <f t="shared" si="0"/>
        <v>0</v>
      </c>
      <c r="AK22" s="814"/>
      <c r="AL22" s="992"/>
      <c r="AM22" s="46">
        <f t="shared" si="2"/>
        <v>0</v>
      </c>
      <c r="AN22" s="37"/>
      <c r="AO22" s="37"/>
      <c r="AP22" s="37"/>
      <c r="AQ22" s="37"/>
      <c r="AR22" s="37"/>
      <c r="AS22" s="37"/>
      <c r="AT22" s="814"/>
      <c r="AU22" s="995"/>
      <c r="AV22" s="46">
        <f t="shared" si="3"/>
        <v>0</v>
      </c>
      <c r="AW22" s="37"/>
      <c r="AX22" s="37"/>
      <c r="AY22" s="37"/>
      <c r="AZ22" s="37"/>
      <c r="BA22" s="37"/>
      <c r="BB22" s="37"/>
      <c r="BC22" s="814"/>
      <c r="BD22" s="56"/>
      <c r="BE22" s="46">
        <f t="shared" si="4"/>
        <v>0</v>
      </c>
      <c r="BF22" s="37"/>
      <c r="BG22" s="37"/>
      <c r="BH22" s="37"/>
      <c r="BI22" s="37"/>
      <c r="BJ22" s="37"/>
      <c r="BK22" s="37"/>
      <c r="BL22" s="814"/>
      <c r="BM22" s="43"/>
      <c r="BN22" s="46">
        <f t="shared" si="5"/>
        <v>0</v>
      </c>
      <c r="BO22" s="37"/>
      <c r="BP22" s="37"/>
      <c r="BQ22" s="37"/>
      <c r="BR22" s="37"/>
      <c r="BS22" s="37"/>
      <c r="BT22" s="37"/>
      <c r="BU22" s="824"/>
      <c r="BV22" s="825"/>
      <c r="BW22" s="825"/>
      <c r="BX22" s="825"/>
      <c r="BY22" s="825"/>
      <c r="BZ22" s="825"/>
      <c r="CA22" s="825"/>
      <c r="CB22" s="825"/>
      <c r="CC22" s="826"/>
    </row>
    <row r="23" spans="1:81" s="58" customFormat="1" ht="40.200000000000003" customHeight="1" thickTop="1" x14ac:dyDescent="0.3">
      <c r="A23" s="34"/>
      <c r="B23" s="907"/>
      <c r="C23" s="1237"/>
      <c r="D23" s="871">
        <v>4103</v>
      </c>
      <c r="E23" s="851" t="s">
        <v>4050</v>
      </c>
      <c r="F23" s="1266" t="s">
        <v>5544</v>
      </c>
      <c r="G23" s="851" t="s">
        <v>4052</v>
      </c>
      <c r="H23" s="851" t="s">
        <v>5545</v>
      </c>
      <c r="I23" s="1345" t="s">
        <v>5546</v>
      </c>
      <c r="J23" s="812">
        <v>352</v>
      </c>
      <c r="K23" s="854" t="str">
        <f>+[7]Metas!K405</f>
        <v>Comité departamental de la mujer creado (con participación de las 6 subregiones)</v>
      </c>
      <c r="L23" s="857"/>
      <c r="M23" s="860">
        <f>SUM(N23:Q23)</f>
        <v>0</v>
      </c>
      <c r="N23" s="836"/>
      <c r="O23" s="839"/>
      <c r="P23" s="863"/>
      <c r="Q23" s="866"/>
      <c r="R23" s="812">
        <f>+$J23</f>
        <v>352</v>
      </c>
      <c r="S23" s="231" t="s">
        <v>5551</v>
      </c>
      <c r="T23" s="235" t="s">
        <v>3822</v>
      </c>
      <c r="U23" s="235" t="s">
        <v>3827</v>
      </c>
      <c r="V23" s="235" t="s">
        <v>3830</v>
      </c>
      <c r="W23" s="231" t="s">
        <v>5548</v>
      </c>
      <c r="X23" s="256">
        <v>44927</v>
      </c>
      <c r="Y23" s="256">
        <v>45291</v>
      </c>
      <c r="Z23" s="256">
        <v>44593</v>
      </c>
      <c r="AA23" s="256">
        <v>44926</v>
      </c>
      <c r="AB23" s="812">
        <f t="shared" ref="AB23" si="7">+$J23</f>
        <v>352</v>
      </c>
      <c r="AC23" s="827">
        <f>+L23</f>
        <v>0</v>
      </c>
      <c r="AD23" s="550">
        <f t="shared" si="6"/>
        <v>10.3</v>
      </c>
      <c r="AE23" s="44">
        <f t="shared" si="0"/>
        <v>10.3</v>
      </c>
      <c r="AF23" s="44">
        <f t="shared" si="0"/>
        <v>0</v>
      </c>
      <c r="AG23" s="44">
        <f t="shared" si="0"/>
        <v>0</v>
      </c>
      <c r="AH23" s="44">
        <f t="shared" si="0"/>
        <v>0</v>
      </c>
      <c r="AI23" s="44">
        <f t="shared" si="0"/>
        <v>0</v>
      </c>
      <c r="AJ23" s="44">
        <f t="shared" si="0"/>
        <v>0</v>
      </c>
      <c r="AK23" s="812">
        <f t="shared" ref="AK23" si="8">+$J23</f>
        <v>352</v>
      </c>
      <c r="AL23" s="990">
        <f>+N23</f>
        <v>0</v>
      </c>
      <c r="AM23" s="44">
        <f t="shared" si="2"/>
        <v>2.5750000000000002</v>
      </c>
      <c r="AN23" s="35">
        <v>2.5750000000000002</v>
      </c>
      <c r="AO23" s="35"/>
      <c r="AP23" s="35"/>
      <c r="AQ23" s="35"/>
      <c r="AR23" s="35"/>
      <c r="AS23" s="35"/>
      <c r="AT23" s="812">
        <f t="shared" ref="AT23" si="9">+$J23</f>
        <v>352</v>
      </c>
      <c r="AU23" s="993">
        <f>+O23</f>
        <v>0</v>
      </c>
      <c r="AV23" s="44">
        <f t="shared" si="3"/>
        <v>2.5750000000000002</v>
      </c>
      <c r="AW23" s="35">
        <v>2.5750000000000002</v>
      </c>
      <c r="AX23" s="35"/>
      <c r="AY23" s="35"/>
      <c r="AZ23" s="35"/>
      <c r="BA23" s="35"/>
      <c r="BB23" s="35"/>
      <c r="BC23" s="812">
        <f t="shared" ref="BC23" si="10">+$J23</f>
        <v>352</v>
      </c>
      <c r="BD23" s="54">
        <f>+P23</f>
        <v>0</v>
      </c>
      <c r="BE23" s="44">
        <f t="shared" si="4"/>
        <v>2.5750000000000002</v>
      </c>
      <c r="BF23" s="35">
        <v>2.5750000000000002</v>
      </c>
      <c r="BG23" s="35"/>
      <c r="BH23" s="35"/>
      <c r="BI23" s="35"/>
      <c r="BJ23" s="35"/>
      <c r="BK23" s="35"/>
      <c r="BL23" s="812">
        <f t="shared" ref="BL23" si="11">+$J23</f>
        <v>352</v>
      </c>
      <c r="BM23" s="41">
        <f>+Q23</f>
        <v>0</v>
      </c>
      <c r="BN23" s="44">
        <f t="shared" si="5"/>
        <v>2.5750000000000002</v>
      </c>
      <c r="BO23" s="35">
        <v>2.5750000000000002</v>
      </c>
      <c r="BP23" s="35"/>
      <c r="BQ23" s="35"/>
      <c r="BR23" s="35"/>
      <c r="BS23" s="35"/>
      <c r="BT23" s="35"/>
      <c r="BU23" s="818"/>
      <c r="BV23" s="819"/>
      <c r="BW23" s="819"/>
      <c r="BX23" s="819"/>
      <c r="BY23" s="819"/>
      <c r="BZ23" s="819"/>
      <c r="CA23" s="819"/>
      <c r="CB23" s="819"/>
      <c r="CC23" s="820"/>
    </row>
    <row r="24" spans="1:81" s="58" customFormat="1" ht="40.200000000000003" customHeight="1" x14ac:dyDescent="0.3">
      <c r="A24" s="34"/>
      <c r="B24" s="907"/>
      <c r="C24" s="1237"/>
      <c r="D24" s="872"/>
      <c r="E24" s="852"/>
      <c r="F24" s="920"/>
      <c r="G24" s="852"/>
      <c r="H24" s="852"/>
      <c r="I24" s="1346"/>
      <c r="J24" s="813"/>
      <c r="K24" s="855"/>
      <c r="L24" s="858"/>
      <c r="M24" s="861"/>
      <c r="N24" s="837"/>
      <c r="O24" s="840"/>
      <c r="P24" s="864"/>
      <c r="Q24" s="867"/>
      <c r="R24" s="813"/>
      <c r="S24" s="39"/>
      <c r="T24" s="236"/>
      <c r="U24" s="236"/>
      <c r="V24" s="236"/>
      <c r="W24" s="39"/>
      <c r="X24" s="31"/>
      <c r="Y24" s="31"/>
      <c r="Z24" s="31"/>
      <c r="AA24" s="31"/>
      <c r="AB24" s="813"/>
      <c r="AC24" s="828"/>
      <c r="AD24" s="552">
        <f t="shared" si="6"/>
        <v>0</v>
      </c>
      <c r="AE24" s="51">
        <f t="shared" si="0"/>
        <v>0</v>
      </c>
      <c r="AF24" s="51">
        <f t="shared" si="0"/>
        <v>0</v>
      </c>
      <c r="AG24" s="51">
        <f t="shared" si="0"/>
        <v>0</v>
      </c>
      <c r="AH24" s="51">
        <f t="shared" si="0"/>
        <v>0</v>
      </c>
      <c r="AI24" s="51">
        <f t="shared" si="0"/>
        <v>0</v>
      </c>
      <c r="AJ24" s="51">
        <f t="shared" si="0"/>
        <v>0</v>
      </c>
      <c r="AK24" s="813"/>
      <c r="AL24" s="991"/>
      <c r="AM24" s="51">
        <f t="shared" si="2"/>
        <v>0</v>
      </c>
      <c r="AN24" s="336"/>
      <c r="AO24" s="336"/>
      <c r="AP24" s="336"/>
      <c r="AQ24" s="336"/>
      <c r="AR24" s="336"/>
      <c r="AS24" s="336"/>
      <c r="AT24" s="813"/>
      <c r="AU24" s="994"/>
      <c r="AV24" s="51">
        <f t="shared" si="3"/>
        <v>0</v>
      </c>
      <c r="AW24" s="336"/>
      <c r="AX24" s="336"/>
      <c r="AY24" s="336"/>
      <c r="AZ24" s="336"/>
      <c r="BA24" s="336"/>
      <c r="BB24" s="336"/>
      <c r="BC24" s="813"/>
      <c r="BD24" s="425"/>
      <c r="BE24" s="51">
        <f t="shared" si="4"/>
        <v>0</v>
      </c>
      <c r="BF24" s="336"/>
      <c r="BG24" s="336"/>
      <c r="BH24" s="336"/>
      <c r="BI24" s="336"/>
      <c r="BJ24" s="336"/>
      <c r="BK24" s="336"/>
      <c r="BL24" s="813"/>
      <c r="BM24" s="426"/>
      <c r="BN24" s="51">
        <f t="shared" si="5"/>
        <v>0</v>
      </c>
      <c r="BO24" s="336"/>
      <c r="BP24" s="336"/>
      <c r="BQ24" s="336"/>
      <c r="BR24" s="336"/>
      <c r="BS24" s="336"/>
      <c r="BT24" s="336"/>
      <c r="BU24" s="821"/>
      <c r="BV24" s="822"/>
      <c r="BW24" s="822"/>
      <c r="BX24" s="822"/>
      <c r="BY24" s="822"/>
      <c r="BZ24" s="822"/>
      <c r="CA24" s="822"/>
      <c r="CB24" s="822"/>
      <c r="CC24" s="823"/>
    </row>
    <row r="25" spans="1:81" s="58" customFormat="1" ht="40.200000000000003" customHeight="1" x14ac:dyDescent="0.3">
      <c r="A25" s="34"/>
      <c r="B25" s="907"/>
      <c r="C25" s="1237"/>
      <c r="D25" s="872"/>
      <c r="E25" s="852"/>
      <c r="F25" s="920"/>
      <c r="G25" s="852"/>
      <c r="H25" s="852"/>
      <c r="I25" s="1346"/>
      <c r="J25" s="813"/>
      <c r="K25" s="855"/>
      <c r="L25" s="858"/>
      <c r="M25" s="861"/>
      <c r="N25" s="837"/>
      <c r="O25" s="840"/>
      <c r="P25" s="864"/>
      <c r="Q25" s="867"/>
      <c r="R25" s="813"/>
      <c r="S25" s="39"/>
      <c r="T25" s="236"/>
      <c r="U25" s="236"/>
      <c r="V25" s="236"/>
      <c r="W25" s="39"/>
      <c r="X25" s="31"/>
      <c r="Y25" s="31"/>
      <c r="Z25" s="31"/>
      <c r="AA25" s="31"/>
      <c r="AB25" s="813"/>
      <c r="AC25" s="828"/>
      <c r="AD25" s="552">
        <f t="shared" si="6"/>
        <v>0</v>
      </c>
      <c r="AE25" s="51">
        <f t="shared" si="0"/>
        <v>0</v>
      </c>
      <c r="AF25" s="51">
        <f t="shared" si="0"/>
        <v>0</v>
      </c>
      <c r="AG25" s="51">
        <f t="shared" si="0"/>
        <v>0</v>
      </c>
      <c r="AH25" s="51">
        <f t="shared" si="0"/>
        <v>0</v>
      </c>
      <c r="AI25" s="51">
        <f t="shared" si="0"/>
        <v>0</v>
      </c>
      <c r="AJ25" s="51">
        <f t="shared" si="0"/>
        <v>0</v>
      </c>
      <c r="AK25" s="813"/>
      <c r="AL25" s="991"/>
      <c r="AM25" s="51">
        <f t="shared" si="2"/>
        <v>0</v>
      </c>
      <c r="AN25" s="336"/>
      <c r="AO25" s="336"/>
      <c r="AP25" s="336"/>
      <c r="AQ25" s="336"/>
      <c r="AR25" s="336"/>
      <c r="AS25" s="336"/>
      <c r="AT25" s="813"/>
      <c r="AU25" s="994"/>
      <c r="AV25" s="51">
        <f t="shared" si="3"/>
        <v>0</v>
      </c>
      <c r="AW25" s="336"/>
      <c r="AX25" s="336"/>
      <c r="AY25" s="336"/>
      <c r="AZ25" s="336"/>
      <c r="BA25" s="336"/>
      <c r="BB25" s="336"/>
      <c r="BC25" s="813"/>
      <c r="BD25" s="425"/>
      <c r="BE25" s="51">
        <f t="shared" si="4"/>
        <v>0</v>
      </c>
      <c r="BF25" s="336"/>
      <c r="BG25" s="336"/>
      <c r="BH25" s="336"/>
      <c r="BI25" s="336"/>
      <c r="BJ25" s="336"/>
      <c r="BK25" s="336"/>
      <c r="BL25" s="813"/>
      <c r="BM25" s="426"/>
      <c r="BN25" s="51">
        <f t="shared" si="5"/>
        <v>0</v>
      </c>
      <c r="BO25" s="336"/>
      <c r="BP25" s="336"/>
      <c r="BQ25" s="336"/>
      <c r="BR25" s="336"/>
      <c r="BS25" s="336"/>
      <c r="BT25" s="336"/>
      <c r="BU25" s="821"/>
      <c r="BV25" s="822"/>
      <c r="BW25" s="822"/>
      <c r="BX25" s="822"/>
      <c r="BY25" s="822"/>
      <c r="BZ25" s="822"/>
      <c r="CA25" s="822"/>
      <c r="CB25" s="822"/>
      <c r="CC25" s="823"/>
    </row>
    <row r="26" spans="1:81" s="58" customFormat="1" ht="40.200000000000003" customHeight="1" thickBot="1" x14ac:dyDescent="0.35">
      <c r="A26" s="34"/>
      <c r="B26" s="907"/>
      <c r="C26" s="1237"/>
      <c r="D26" s="873"/>
      <c r="E26" s="853"/>
      <c r="F26" s="1267"/>
      <c r="G26" s="853"/>
      <c r="H26" s="853"/>
      <c r="I26" s="1347"/>
      <c r="J26" s="814"/>
      <c r="K26" s="856"/>
      <c r="L26" s="859"/>
      <c r="M26" s="862"/>
      <c r="N26" s="838"/>
      <c r="O26" s="841"/>
      <c r="P26" s="865"/>
      <c r="Q26" s="874"/>
      <c r="R26" s="814"/>
      <c r="S26" s="232"/>
      <c r="T26" s="237"/>
      <c r="U26" s="237"/>
      <c r="V26" s="237"/>
      <c r="W26" s="232"/>
      <c r="X26" s="260"/>
      <c r="Y26" s="260"/>
      <c r="Z26" s="260"/>
      <c r="AA26" s="260"/>
      <c r="AB26" s="814"/>
      <c r="AC26" s="829"/>
      <c r="AD26" s="551">
        <f t="shared" si="6"/>
        <v>0</v>
      </c>
      <c r="AE26" s="46">
        <f t="shared" si="0"/>
        <v>0</v>
      </c>
      <c r="AF26" s="46">
        <f t="shared" si="0"/>
        <v>0</v>
      </c>
      <c r="AG26" s="46">
        <f t="shared" si="0"/>
        <v>0</v>
      </c>
      <c r="AH26" s="46">
        <f t="shared" si="0"/>
        <v>0</v>
      </c>
      <c r="AI26" s="46">
        <f t="shared" si="0"/>
        <v>0</v>
      </c>
      <c r="AJ26" s="46">
        <f t="shared" si="0"/>
        <v>0</v>
      </c>
      <c r="AK26" s="814"/>
      <c r="AL26" s="992"/>
      <c r="AM26" s="46">
        <f t="shared" si="2"/>
        <v>0</v>
      </c>
      <c r="AN26" s="37"/>
      <c r="AO26" s="37"/>
      <c r="AP26" s="37"/>
      <c r="AQ26" s="37"/>
      <c r="AR26" s="37"/>
      <c r="AS26" s="37"/>
      <c r="AT26" s="814"/>
      <c r="AU26" s="995"/>
      <c r="AV26" s="46">
        <f t="shared" si="3"/>
        <v>0</v>
      </c>
      <c r="AW26" s="37"/>
      <c r="AX26" s="37"/>
      <c r="AY26" s="37"/>
      <c r="AZ26" s="37"/>
      <c r="BA26" s="37"/>
      <c r="BB26" s="37"/>
      <c r="BC26" s="814"/>
      <c r="BD26" s="56"/>
      <c r="BE26" s="46">
        <f t="shared" si="4"/>
        <v>0</v>
      </c>
      <c r="BF26" s="37"/>
      <c r="BG26" s="37"/>
      <c r="BH26" s="37"/>
      <c r="BI26" s="37"/>
      <c r="BJ26" s="37"/>
      <c r="BK26" s="37"/>
      <c r="BL26" s="814"/>
      <c r="BM26" s="43"/>
      <c r="BN26" s="46">
        <f t="shared" si="5"/>
        <v>0</v>
      </c>
      <c r="BO26" s="37"/>
      <c r="BP26" s="37"/>
      <c r="BQ26" s="37"/>
      <c r="BR26" s="37"/>
      <c r="BS26" s="37"/>
      <c r="BT26" s="37"/>
      <c r="BU26" s="824"/>
      <c r="BV26" s="825"/>
      <c r="BW26" s="825"/>
      <c r="BX26" s="825"/>
      <c r="BY26" s="825"/>
      <c r="BZ26" s="825"/>
      <c r="CA26" s="825"/>
      <c r="CB26" s="825"/>
      <c r="CC26" s="826"/>
    </row>
    <row r="27" spans="1:81" s="58" customFormat="1" ht="40.200000000000003" customHeight="1" thickTop="1" x14ac:dyDescent="0.3">
      <c r="A27" s="34"/>
      <c r="B27" s="907"/>
      <c r="C27" s="1237"/>
      <c r="D27" s="871">
        <v>4103</v>
      </c>
      <c r="E27" s="851" t="s">
        <v>4050</v>
      </c>
      <c r="F27" s="1266" t="s">
        <v>5544</v>
      </c>
      <c r="G27" s="851" t="s">
        <v>4052</v>
      </c>
      <c r="H27" s="851" t="s">
        <v>5545</v>
      </c>
      <c r="I27" s="1345" t="s">
        <v>5546</v>
      </c>
      <c r="J27" s="812">
        <v>353</v>
      </c>
      <c r="K27" s="854" t="str">
        <f>+[7]Metas!K406</f>
        <v>Jornadas de capacitación a nivel regional desarrolladas para formación de vida política y democrática de las mujeres y diversidad de género</v>
      </c>
      <c r="L27" s="857">
        <v>12</v>
      </c>
      <c r="M27" s="860">
        <f>SUM(N27:Q27)</f>
        <v>12</v>
      </c>
      <c r="N27" s="836">
        <v>2</v>
      </c>
      <c r="O27" s="839">
        <v>5</v>
      </c>
      <c r="P27" s="863">
        <v>5</v>
      </c>
      <c r="Q27" s="866"/>
      <c r="R27" s="812">
        <f>+$J27</f>
        <v>353</v>
      </c>
      <c r="S27" s="231" t="s">
        <v>5552</v>
      </c>
      <c r="T27" s="235" t="s">
        <v>3822</v>
      </c>
      <c r="U27" s="235" t="s">
        <v>3827</v>
      </c>
      <c r="V27" s="235" t="s">
        <v>3830</v>
      </c>
      <c r="W27" s="231" t="s">
        <v>5548</v>
      </c>
      <c r="X27" s="256">
        <v>44927</v>
      </c>
      <c r="Y27" s="256">
        <v>45291</v>
      </c>
      <c r="Z27" s="256">
        <v>44593</v>
      </c>
      <c r="AA27" s="256">
        <v>44926</v>
      </c>
      <c r="AB27" s="812">
        <f t="shared" ref="AB27" si="12">+$J27</f>
        <v>353</v>
      </c>
      <c r="AC27" s="827">
        <f>+L27</f>
        <v>12</v>
      </c>
      <c r="AD27" s="550">
        <f t="shared" si="6"/>
        <v>6.6</v>
      </c>
      <c r="AE27" s="44">
        <f t="shared" si="6"/>
        <v>6.6</v>
      </c>
      <c r="AF27" s="44">
        <f t="shared" si="6"/>
        <v>0</v>
      </c>
      <c r="AG27" s="44">
        <f t="shared" si="6"/>
        <v>0</v>
      </c>
      <c r="AH27" s="44">
        <f t="shared" si="6"/>
        <v>0</v>
      </c>
      <c r="AI27" s="44">
        <f t="shared" si="6"/>
        <v>0</v>
      </c>
      <c r="AJ27" s="44">
        <f t="shared" si="6"/>
        <v>0</v>
      </c>
      <c r="AK27" s="812">
        <f t="shared" ref="AK27" si="13">+$J27</f>
        <v>353</v>
      </c>
      <c r="AL27" s="830">
        <f>+N27</f>
        <v>2</v>
      </c>
      <c r="AM27" s="44">
        <f t="shared" si="2"/>
        <v>1.65</v>
      </c>
      <c r="AN27" s="47">
        <v>1.65</v>
      </c>
      <c r="AO27" s="47"/>
      <c r="AP27" s="47"/>
      <c r="AQ27" s="47"/>
      <c r="AR27" s="47"/>
      <c r="AS27" s="47"/>
      <c r="AT27" s="812">
        <f t="shared" ref="AT27" si="14">+$J27</f>
        <v>353</v>
      </c>
      <c r="AU27" s="833">
        <f>+O27</f>
        <v>5</v>
      </c>
      <c r="AV27" s="44">
        <f t="shared" si="3"/>
        <v>1.65</v>
      </c>
      <c r="AW27" s="47">
        <v>1.65</v>
      </c>
      <c r="AX27" s="47"/>
      <c r="AY27" s="47"/>
      <c r="AZ27" s="47"/>
      <c r="BA27" s="47"/>
      <c r="BB27" s="47"/>
      <c r="BC27" s="812">
        <f t="shared" ref="BC27" si="15">+$J27</f>
        <v>353</v>
      </c>
      <c r="BD27" s="809">
        <f>+P27</f>
        <v>5</v>
      </c>
      <c r="BE27" s="44">
        <f t="shared" si="4"/>
        <v>1.65</v>
      </c>
      <c r="BF27" s="47">
        <v>1.65</v>
      </c>
      <c r="BG27" s="47"/>
      <c r="BH27" s="47"/>
      <c r="BI27" s="47"/>
      <c r="BJ27" s="47"/>
      <c r="BK27" s="47"/>
      <c r="BL27" s="812">
        <f t="shared" ref="BL27" si="16">+$J27</f>
        <v>353</v>
      </c>
      <c r="BM27" s="815">
        <f>+Q27</f>
        <v>0</v>
      </c>
      <c r="BN27" s="44">
        <f t="shared" si="5"/>
        <v>1.65</v>
      </c>
      <c r="BO27" s="47">
        <v>1.65</v>
      </c>
      <c r="BP27" s="47"/>
      <c r="BQ27" s="47"/>
      <c r="BR27" s="47"/>
      <c r="BS27" s="47"/>
      <c r="BT27" s="47"/>
      <c r="BU27" s="818"/>
      <c r="BV27" s="819"/>
      <c r="BW27" s="819"/>
      <c r="BX27" s="819"/>
      <c r="BY27" s="819"/>
      <c r="BZ27" s="819"/>
      <c r="CA27" s="819"/>
      <c r="CB27" s="819"/>
      <c r="CC27" s="820"/>
    </row>
    <row r="28" spans="1:81" s="58" customFormat="1" ht="40.200000000000003" customHeight="1" x14ac:dyDescent="0.3">
      <c r="A28" s="34"/>
      <c r="B28" s="907"/>
      <c r="C28" s="1237"/>
      <c r="D28" s="872"/>
      <c r="E28" s="852"/>
      <c r="F28" s="920"/>
      <c r="G28" s="852"/>
      <c r="H28" s="852"/>
      <c r="I28" s="1346"/>
      <c r="J28" s="813"/>
      <c r="K28" s="855"/>
      <c r="L28" s="858"/>
      <c r="M28" s="861"/>
      <c r="N28" s="837"/>
      <c r="O28" s="840"/>
      <c r="P28" s="864"/>
      <c r="Q28" s="867"/>
      <c r="R28" s="813"/>
      <c r="S28" s="39"/>
      <c r="T28" s="236"/>
      <c r="U28" s="236"/>
      <c r="V28" s="236"/>
      <c r="W28" s="39"/>
      <c r="X28" s="31"/>
      <c r="Y28" s="31"/>
      <c r="Z28" s="31"/>
      <c r="AA28" s="31"/>
      <c r="AB28" s="813"/>
      <c r="AC28" s="828"/>
      <c r="AD28" s="552">
        <f t="shared" si="6"/>
        <v>0</v>
      </c>
      <c r="AE28" s="51">
        <f t="shared" si="6"/>
        <v>0</v>
      </c>
      <c r="AF28" s="51">
        <f t="shared" si="6"/>
        <v>0</v>
      </c>
      <c r="AG28" s="51">
        <f t="shared" si="6"/>
        <v>0</v>
      </c>
      <c r="AH28" s="51">
        <f t="shared" si="6"/>
        <v>0</v>
      </c>
      <c r="AI28" s="51">
        <f t="shared" si="6"/>
        <v>0</v>
      </c>
      <c r="AJ28" s="51">
        <f t="shared" si="6"/>
        <v>0</v>
      </c>
      <c r="AK28" s="813"/>
      <c r="AL28" s="831"/>
      <c r="AM28" s="51">
        <f t="shared" si="2"/>
        <v>0</v>
      </c>
      <c r="AN28" s="257"/>
      <c r="AO28" s="257"/>
      <c r="AP28" s="257"/>
      <c r="AQ28" s="257"/>
      <c r="AR28" s="257"/>
      <c r="AS28" s="257"/>
      <c r="AT28" s="813"/>
      <c r="AU28" s="834"/>
      <c r="AV28" s="51">
        <f t="shared" si="3"/>
        <v>0</v>
      </c>
      <c r="AW28" s="257"/>
      <c r="AX28" s="257"/>
      <c r="AY28" s="257"/>
      <c r="AZ28" s="257"/>
      <c r="BA28" s="257"/>
      <c r="BB28" s="257"/>
      <c r="BC28" s="813"/>
      <c r="BD28" s="810"/>
      <c r="BE28" s="51">
        <f t="shared" si="4"/>
        <v>0</v>
      </c>
      <c r="BF28" s="257"/>
      <c r="BG28" s="257"/>
      <c r="BH28" s="257"/>
      <c r="BI28" s="257"/>
      <c r="BJ28" s="257"/>
      <c r="BK28" s="257"/>
      <c r="BL28" s="813"/>
      <c r="BM28" s="816"/>
      <c r="BN28" s="51">
        <f t="shared" si="5"/>
        <v>0</v>
      </c>
      <c r="BO28" s="257"/>
      <c r="BP28" s="257"/>
      <c r="BQ28" s="257"/>
      <c r="BR28" s="257"/>
      <c r="BS28" s="257"/>
      <c r="BT28" s="257"/>
      <c r="BU28" s="821"/>
      <c r="BV28" s="822"/>
      <c r="BW28" s="822"/>
      <c r="BX28" s="822"/>
      <c r="BY28" s="822"/>
      <c r="BZ28" s="822"/>
      <c r="CA28" s="822"/>
      <c r="CB28" s="822"/>
      <c r="CC28" s="823"/>
    </row>
    <row r="29" spans="1:81" s="58" customFormat="1" ht="40.200000000000003" customHeight="1" x14ac:dyDescent="0.3">
      <c r="A29" s="34"/>
      <c r="B29" s="907"/>
      <c r="C29" s="1237"/>
      <c r="D29" s="872"/>
      <c r="E29" s="852"/>
      <c r="F29" s="920"/>
      <c r="G29" s="852"/>
      <c r="H29" s="852"/>
      <c r="I29" s="1346"/>
      <c r="J29" s="813"/>
      <c r="K29" s="855"/>
      <c r="L29" s="858"/>
      <c r="M29" s="861"/>
      <c r="N29" s="837"/>
      <c r="O29" s="840"/>
      <c r="P29" s="864"/>
      <c r="Q29" s="867"/>
      <c r="R29" s="813"/>
      <c r="S29" s="39"/>
      <c r="T29" s="236"/>
      <c r="U29" s="236"/>
      <c r="V29" s="236"/>
      <c r="W29" s="39"/>
      <c r="X29" s="31"/>
      <c r="Y29" s="31"/>
      <c r="Z29" s="31"/>
      <c r="AA29" s="31"/>
      <c r="AB29" s="813"/>
      <c r="AC29" s="828"/>
      <c r="AD29" s="552">
        <f t="shared" si="6"/>
        <v>0</v>
      </c>
      <c r="AE29" s="51">
        <f t="shared" si="6"/>
        <v>0</v>
      </c>
      <c r="AF29" s="51">
        <f t="shared" si="6"/>
        <v>0</v>
      </c>
      <c r="AG29" s="51">
        <f t="shared" si="6"/>
        <v>0</v>
      </c>
      <c r="AH29" s="51">
        <f t="shared" si="6"/>
        <v>0</v>
      </c>
      <c r="AI29" s="51">
        <f t="shared" si="6"/>
        <v>0</v>
      </c>
      <c r="AJ29" s="51">
        <f t="shared" si="6"/>
        <v>0</v>
      </c>
      <c r="AK29" s="813"/>
      <c r="AL29" s="831"/>
      <c r="AM29" s="51">
        <f t="shared" si="2"/>
        <v>0</v>
      </c>
      <c r="AN29" s="257"/>
      <c r="AO29" s="257"/>
      <c r="AP29" s="257"/>
      <c r="AQ29" s="257"/>
      <c r="AR29" s="257"/>
      <c r="AS29" s="257"/>
      <c r="AT29" s="813"/>
      <c r="AU29" s="834"/>
      <c r="AV29" s="51">
        <f t="shared" si="3"/>
        <v>0</v>
      </c>
      <c r="AW29" s="257"/>
      <c r="AX29" s="257"/>
      <c r="AY29" s="257"/>
      <c r="AZ29" s="257"/>
      <c r="BA29" s="257"/>
      <c r="BB29" s="257"/>
      <c r="BC29" s="813"/>
      <c r="BD29" s="810"/>
      <c r="BE29" s="51">
        <f t="shared" si="4"/>
        <v>0</v>
      </c>
      <c r="BF29" s="257"/>
      <c r="BG29" s="257"/>
      <c r="BH29" s="257"/>
      <c r="BI29" s="257"/>
      <c r="BJ29" s="257"/>
      <c r="BK29" s="257"/>
      <c r="BL29" s="813"/>
      <c r="BM29" s="816"/>
      <c r="BN29" s="51">
        <f t="shared" si="5"/>
        <v>0</v>
      </c>
      <c r="BO29" s="257"/>
      <c r="BP29" s="257"/>
      <c r="BQ29" s="257"/>
      <c r="BR29" s="257"/>
      <c r="BS29" s="257"/>
      <c r="BT29" s="257"/>
      <c r="BU29" s="821"/>
      <c r="BV29" s="822"/>
      <c r="BW29" s="822"/>
      <c r="BX29" s="822"/>
      <c r="BY29" s="822"/>
      <c r="BZ29" s="822"/>
      <c r="CA29" s="822"/>
      <c r="CB29" s="822"/>
      <c r="CC29" s="823"/>
    </row>
    <row r="30" spans="1:81" s="58" customFormat="1" ht="40.200000000000003" customHeight="1" thickBot="1" x14ac:dyDescent="0.35">
      <c r="A30" s="34"/>
      <c r="B30" s="907"/>
      <c r="C30" s="1238"/>
      <c r="D30" s="873"/>
      <c r="E30" s="853"/>
      <c r="F30" s="1267"/>
      <c r="G30" s="853"/>
      <c r="H30" s="853"/>
      <c r="I30" s="1347"/>
      <c r="J30" s="814"/>
      <c r="K30" s="856"/>
      <c r="L30" s="859"/>
      <c r="M30" s="862"/>
      <c r="N30" s="838"/>
      <c r="O30" s="841"/>
      <c r="P30" s="865"/>
      <c r="Q30" s="874"/>
      <c r="R30" s="814"/>
      <c r="S30" s="232"/>
      <c r="T30" s="237"/>
      <c r="U30" s="237"/>
      <c r="V30" s="237"/>
      <c r="W30" s="232"/>
      <c r="X30" s="260"/>
      <c r="Y30" s="260"/>
      <c r="Z30" s="260"/>
      <c r="AA30" s="260"/>
      <c r="AB30" s="814"/>
      <c r="AC30" s="829"/>
      <c r="AD30" s="551">
        <f t="shared" si="6"/>
        <v>0</v>
      </c>
      <c r="AE30" s="46">
        <f t="shared" si="6"/>
        <v>0</v>
      </c>
      <c r="AF30" s="46">
        <f t="shared" si="6"/>
        <v>0</v>
      </c>
      <c r="AG30" s="46">
        <f t="shared" si="6"/>
        <v>0</v>
      </c>
      <c r="AH30" s="46">
        <f t="shared" si="6"/>
        <v>0</v>
      </c>
      <c r="AI30" s="46">
        <f t="shared" si="6"/>
        <v>0</v>
      </c>
      <c r="AJ30" s="46">
        <f t="shared" si="6"/>
        <v>0</v>
      </c>
      <c r="AK30" s="814"/>
      <c r="AL30" s="832"/>
      <c r="AM30" s="46">
        <f t="shared" si="2"/>
        <v>0</v>
      </c>
      <c r="AN30" s="49"/>
      <c r="AO30" s="49"/>
      <c r="AP30" s="49"/>
      <c r="AQ30" s="49"/>
      <c r="AR30" s="49"/>
      <c r="AS30" s="49"/>
      <c r="AT30" s="814"/>
      <c r="AU30" s="835"/>
      <c r="AV30" s="46">
        <f t="shared" si="3"/>
        <v>0</v>
      </c>
      <c r="AW30" s="49"/>
      <c r="AX30" s="49"/>
      <c r="AY30" s="49"/>
      <c r="AZ30" s="49"/>
      <c r="BA30" s="49"/>
      <c r="BB30" s="49"/>
      <c r="BC30" s="814"/>
      <c r="BD30" s="811"/>
      <c r="BE30" s="46">
        <f t="shared" si="4"/>
        <v>0</v>
      </c>
      <c r="BF30" s="49"/>
      <c r="BG30" s="49"/>
      <c r="BH30" s="49"/>
      <c r="BI30" s="49"/>
      <c r="BJ30" s="49"/>
      <c r="BK30" s="49"/>
      <c r="BL30" s="814"/>
      <c r="BM30" s="817"/>
      <c r="BN30" s="46">
        <f t="shared" si="5"/>
        <v>0</v>
      </c>
      <c r="BO30" s="49"/>
      <c r="BP30" s="49"/>
      <c r="BQ30" s="49"/>
      <c r="BR30" s="49"/>
      <c r="BS30" s="49"/>
      <c r="BT30" s="49"/>
      <c r="BU30" s="824"/>
      <c r="BV30" s="825"/>
      <c r="BW30" s="825"/>
      <c r="BX30" s="825"/>
      <c r="BY30" s="825"/>
      <c r="BZ30" s="825"/>
      <c r="CA30" s="825"/>
      <c r="CB30" s="825"/>
      <c r="CC30" s="826"/>
    </row>
    <row r="31" spans="1:81" s="58" customFormat="1" ht="40.200000000000003" customHeight="1" thickTop="1" x14ac:dyDescent="0.3">
      <c r="A31" s="34"/>
      <c r="B31" s="907"/>
      <c r="C31" s="868" t="s">
        <v>515</v>
      </c>
      <c r="D31" s="871">
        <v>4103</v>
      </c>
      <c r="E31" s="851" t="s">
        <v>4050</v>
      </c>
      <c r="F31" s="1266" t="s">
        <v>5544</v>
      </c>
      <c r="G31" s="851" t="s">
        <v>4052</v>
      </c>
      <c r="H31" s="851" t="s">
        <v>5545</v>
      </c>
      <c r="I31" s="1345" t="s">
        <v>5546</v>
      </c>
      <c r="J31" s="812">
        <v>354</v>
      </c>
      <c r="K31" s="854" t="str">
        <f>+[7]Metas!K407</f>
        <v>Celebraciones en conmemoración del día de la mujer</v>
      </c>
      <c r="L31" s="857">
        <v>9</v>
      </c>
      <c r="M31" s="860">
        <f>SUM(N31:Q31)</f>
        <v>9</v>
      </c>
      <c r="N31" s="836">
        <v>9</v>
      </c>
      <c r="O31" s="839"/>
      <c r="P31" s="863"/>
      <c r="Q31" s="866"/>
      <c r="R31" s="812">
        <f>+$J31</f>
        <v>354</v>
      </c>
      <c r="S31" s="231" t="s">
        <v>5553</v>
      </c>
      <c r="T31" s="235" t="s">
        <v>3822</v>
      </c>
      <c r="U31" s="235" t="s">
        <v>3827</v>
      </c>
      <c r="V31" s="235" t="s">
        <v>3830</v>
      </c>
      <c r="W31" s="231" t="s">
        <v>5548</v>
      </c>
      <c r="X31" s="256">
        <v>44927</v>
      </c>
      <c r="Y31" s="256">
        <v>45016</v>
      </c>
      <c r="Z31" s="256">
        <v>44927</v>
      </c>
      <c r="AA31" s="256">
        <v>45016</v>
      </c>
      <c r="AB31" s="812">
        <f t="shared" ref="AB31" si="17">+$J31</f>
        <v>354</v>
      </c>
      <c r="AC31" s="827">
        <f>+L31</f>
        <v>9</v>
      </c>
      <c r="AD31" s="550">
        <f t="shared" si="6"/>
        <v>3.8</v>
      </c>
      <c r="AE31" s="44">
        <f t="shared" si="6"/>
        <v>3.8</v>
      </c>
      <c r="AF31" s="44">
        <f t="shared" si="6"/>
        <v>0</v>
      </c>
      <c r="AG31" s="44">
        <f t="shared" si="6"/>
        <v>0</v>
      </c>
      <c r="AH31" s="44">
        <f t="shared" si="6"/>
        <v>0</v>
      </c>
      <c r="AI31" s="44">
        <f t="shared" si="6"/>
        <v>0</v>
      </c>
      <c r="AJ31" s="44">
        <f t="shared" si="6"/>
        <v>0</v>
      </c>
      <c r="AK31" s="812">
        <f t="shared" ref="AK31" si="18">+$J31</f>
        <v>354</v>
      </c>
      <c r="AL31" s="830">
        <f>+N31</f>
        <v>9</v>
      </c>
      <c r="AM31" s="44">
        <f t="shared" si="2"/>
        <v>3.8</v>
      </c>
      <c r="AN31" s="47">
        <v>3.8</v>
      </c>
      <c r="AO31" s="47"/>
      <c r="AP31" s="47"/>
      <c r="AQ31" s="47"/>
      <c r="AR31" s="47"/>
      <c r="AS31" s="47"/>
      <c r="AT31" s="812">
        <f t="shared" ref="AT31" si="19">+$J31</f>
        <v>354</v>
      </c>
      <c r="AU31" s="833">
        <f>+O31</f>
        <v>0</v>
      </c>
      <c r="AV31" s="44">
        <f t="shared" si="3"/>
        <v>0</v>
      </c>
      <c r="AW31" s="47"/>
      <c r="AX31" s="47"/>
      <c r="AY31" s="47"/>
      <c r="AZ31" s="47"/>
      <c r="BA31" s="47"/>
      <c r="BB31" s="47"/>
      <c r="BC31" s="812">
        <f t="shared" ref="BC31" si="20">+$J31</f>
        <v>354</v>
      </c>
      <c r="BD31" s="809">
        <f>+P31</f>
        <v>0</v>
      </c>
      <c r="BE31" s="44">
        <f t="shared" si="4"/>
        <v>0</v>
      </c>
      <c r="BF31" s="47"/>
      <c r="BG31" s="47"/>
      <c r="BH31" s="47"/>
      <c r="BI31" s="47"/>
      <c r="BJ31" s="47"/>
      <c r="BK31" s="47"/>
      <c r="BL31" s="812">
        <f t="shared" ref="BL31" si="21">+$J31</f>
        <v>354</v>
      </c>
      <c r="BM31" s="815">
        <f>+Q31</f>
        <v>0</v>
      </c>
      <c r="BN31" s="44">
        <f t="shared" si="5"/>
        <v>0</v>
      </c>
      <c r="BO31" s="47"/>
      <c r="BP31" s="47"/>
      <c r="BQ31" s="47"/>
      <c r="BR31" s="47"/>
      <c r="BS31" s="47"/>
      <c r="BT31" s="47"/>
      <c r="BU31" s="818"/>
      <c r="BV31" s="819"/>
      <c r="BW31" s="819"/>
      <c r="BX31" s="819"/>
      <c r="BY31" s="819"/>
      <c r="BZ31" s="819"/>
      <c r="CA31" s="819"/>
      <c r="CB31" s="819"/>
      <c r="CC31" s="820"/>
    </row>
    <row r="32" spans="1:81" s="58" customFormat="1" ht="40.200000000000003" customHeight="1" x14ac:dyDescent="0.3">
      <c r="A32" s="34"/>
      <c r="B32" s="907"/>
      <c r="C32" s="869"/>
      <c r="D32" s="872"/>
      <c r="E32" s="852"/>
      <c r="F32" s="920"/>
      <c r="G32" s="852"/>
      <c r="H32" s="852"/>
      <c r="I32" s="1346"/>
      <c r="J32" s="813"/>
      <c r="K32" s="855"/>
      <c r="L32" s="858"/>
      <c r="M32" s="861"/>
      <c r="N32" s="837"/>
      <c r="O32" s="840"/>
      <c r="P32" s="864"/>
      <c r="Q32" s="867"/>
      <c r="R32" s="813"/>
      <c r="S32" s="39" t="s">
        <v>5554</v>
      </c>
      <c r="T32" s="236" t="s">
        <v>3821</v>
      </c>
      <c r="U32" s="236" t="s">
        <v>3828</v>
      </c>
      <c r="V32" s="236" t="s">
        <v>3830</v>
      </c>
      <c r="W32" s="39" t="s">
        <v>5548</v>
      </c>
      <c r="X32" s="31">
        <v>44927</v>
      </c>
      <c r="Y32" s="31">
        <v>45016</v>
      </c>
      <c r="Z32" s="31">
        <v>44927</v>
      </c>
      <c r="AA32" s="31">
        <v>45016</v>
      </c>
      <c r="AB32" s="813"/>
      <c r="AC32" s="828"/>
      <c r="AD32" s="552">
        <f t="shared" ref="AD32:AJ68" si="22">+AM32+AV32+BE32+BN32</f>
        <v>30</v>
      </c>
      <c r="AE32" s="51">
        <f t="shared" si="22"/>
        <v>30</v>
      </c>
      <c r="AF32" s="51">
        <f t="shared" si="22"/>
        <v>0</v>
      </c>
      <c r="AG32" s="51">
        <f t="shared" si="22"/>
        <v>0</v>
      </c>
      <c r="AH32" s="51">
        <f t="shared" si="22"/>
        <v>0</v>
      </c>
      <c r="AI32" s="51">
        <f t="shared" si="22"/>
        <v>0</v>
      </c>
      <c r="AJ32" s="51">
        <f t="shared" si="22"/>
        <v>0</v>
      </c>
      <c r="AK32" s="813"/>
      <c r="AL32" s="831"/>
      <c r="AM32" s="51">
        <f t="shared" si="2"/>
        <v>30</v>
      </c>
      <c r="AN32" s="257">
        <v>30</v>
      </c>
      <c r="AO32" s="257"/>
      <c r="AP32" s="257"/>
      <c r="AQ32" s="257"/>
      <c r="AR32" s="257"/>
      <c r="AS32" s="257"/>
      <c r="AT32" s="813"/>
      <c r="AU32" s="834"/>
      <c r="AV32" s="51">
        <f t="shared" si="3"/>
        <v>0</v>
      </c>
      <c r="AW32" s="257"/>
      <c r="AX32" s="257"/>
      <c r="AY32" s="257"/>
      <c r="AZ32" s="257"/>
      <c r="BA32" s="257"/>
      <c r="BB32" s="257"/>
      <c r="BC32" s="813"/>
      <c r="BD32" s="810"/>
      <c r="BE32" s="51">
        <f t="shared" si="4"/>
        <v>0</v>
      </c>
      <c r="BF32" s="257"/>
      <c r="BG32" s="257"/>
      <c r="BH32" s="257"/>
      <c r="BI32" s="257"/>
      <c r="BJ32" s="257"/>
      <c r="BK32" s="257"/>
      <c r="BL32" s="813"/>
      <c r="BM32" s="816"/>
      <c r="BN32" s="51">
        <f t="shared" si="5"/>
        <v>0</v>
      </c>
      <c r="BO32" s="257"/>
      <c r="BP32" s="257"/>
      <c r="BQ32" s="257"/>
      <c r="BR32" s="257"/>
      <c r="BS32" s="257"/>
      <c r="BT32" s="257"/>
      <c r="BU32" s="821"/>
      <c r="BV32" s="822"/>
      <c r="BW32" s="822"/>
      <c r="BX32" s="822"/>
      <c r="BY32" s="822"/>
      <c r="BZ32" s="822"/>
      <c r="CA32" s="822"/>
      <c r="CB32" s="822"/>
      <c r="CC32" s="823"/>
    </row>
    <row r="33" spans="1:81" s="58" customFormat="1" ht="40.200000000000003" customHeight="1" x14ac:dyDescent="0.3">
      <c r="A33" s="34"/>
      <c r="B33" s="907"/>
      <c r="C33" s="869"/>
      <c r="D33" s="872"/>
      <c r="E33" s="852"/>
      <c r="F33" s="920"/>
      <c r="G33" s="852"/>
      <c r="H33" s="852"/>
      <c r="I33" s="1346"/>
      <c r="J33" s="813"/>
      <c r="K33" s="855"/>
      <c r="L33" s="858"/>
      <c r="M33" s="861"/>
      <c r="N33" s="837"/>
      <c r="O33" s="840"/>
      <c r="P33" s="864"/>
      <c r="Q33" s="867"/>
      <c r="R33" s="813"/>
      <c r="S33" s="39"/>
      <c r="T33" s="236"/>
      <c r="U33" s="236"/>
      <c r="V33" s="236"/>
      <c r="W33" s="39"/>
      <c r="X33" s="31"/>
      <c r="Y33" s="31"/>
      <c r="Z33" s="31"/>
      <c r="AA33" s="31"/>
      <c r="AB33" s="813"/>
      <c r="AC33" s="828"/>
      <c r="AD33" s="552">
        <f t="shared" si="22"/>
        <v>0</v>
      </c>
      <c r="AE33" s="51">
        <f t="shared" si="22"/>
        <v>0</v>
      </c>
      <c r="AF33" s="51">
        <f t="shared" si="22"/>
        <v>0</v>
      </c>
      <c r="AG33" s="51">
        <f t="shared" si="22"/>
        <v>0</v>
      </c>
      <c r="AH33" s="51">
        <f t="shared" si="22"/>
        <v>0</v>
      </c>
      <c r="AI33" s="51">
        <f t="shared" si="22"/>
        <v>0</v>
      </c>
      <c r="AJ33" s="51">
        <f t="shared" si="22"/>
        <v>0</v>
      </c>
      <c r="AK33" s="813"/>
      <c r="AL33" s="831"/>
      <c r="AM33" s="51">
        <f t="shared" si="2"/>
        <v>0</v>
      </c>
      <c r="AN33" s="257"/>
      <c r="AO33" s="257"/>
      <c r="AP33" s="257"/>
      <c r="AQ33" s="257"/>
      <c r="AR33" s="257"/>
      <c r="AS33" s="257"/>
      <c r="AT33" s="813"/>
      <c r="AU33" s="834"/>
      <c r="AV33" s="51">
        <f t="shared" si="3"/>
        <v>0</v>
      </c>
      <c r="AW33" s="257"/>
      <c r="AX33" s="257"/>
      <c r="AY33" s="257"/>
      <c r="AZ33" s="257"/>
      <c r="BA33" s="257"/>
      <c r="BB33" s="257"/>
      <c r="BC33" s="813"/>
      <c r="BD33" s="810"/>
      <c r="BE33" s="51">
        <f t="shared" si="4"/>
        <v>0</v>
      </c>
      <c r="BF33" s="257"/>
      <c r="BG33" s="257"/>
      <c r="BH33" s="257"/>
      <c r="BI33" s="257"/>
      <c r="BJ33" s="257"/>
      <c r="BK33" s="257"/>
      <c r="BL33" s="813"/>
      <c r="BM33" s="816"/>
      <c r="BN33" s="51">
        <f t="shared" si="5"/>
        <v>0</v>
      </c>
      <c r="BO33" s="257"/>
      <c r="BP33" s="257"/>
      <c r="BQ33" s="257"/>
      <c r="BR33" s="257"/>
      <c r="BS33" s="257"/>
      <c r="BT33" s="257"/>
      <c r="BU33" s="821"/>
      <c r="BV33" s="822"/>
      <c r="BW33" s="822"/>
      <c r="BX33" s="822"/>
      <c r="BY33" s="822"/>
      <c r="BZ33" s="822"/>
      <c r="CA33" s="822"/>
      <c r="CB33" s="822"/>
      <c r="CC33" s="823"/>
    </row>
    <row r="34" spans="1:81" s="58" customFormat="1" ht="40.200000000000003" customHeight="1" thickBot="1" x14ac:dyDescent="0.35">
      <c r="A34" s="34"/>
      <c r="B34" s="907"/>
      <c r="C34" s="869"/>
      <c r="D34" s="873"/>
      <c r="E34" s="853"/>
      <c r="F34" s="1267"/>
      <c r="G34" s="853"/>
      <c r="H34" s="853"/>
      <c r="I34" s="1347"/>
      <c r="J34" s="814"/>
      <c r="K34" s="856"/>
      <c r="L34" s="859"/>
      <c r="M34" s="862"/>
      <c r="N34" s="838"/>
      <c r="O34" s="841"/>
      <c r="P34" s="865"/>
      <c r="Q34" s="874"/>
      <c r="R34" s="814"/>
      <c r="S34" s="232"/>
      <c r="T34" s="237"/>
      <c r="U34" s="237"/>
      <c r="V34" s="237"/>
      <c r="W34" s="232"/>
      <c r="X34" s="260"/>
      <c r="Y34" s="260"/>
      <c r="Z34" s="260"/>
      <c r="AA34" s="260"/>
      <c r="AB34" s="814"/>
      <c r="AC34" s="829"/>
      <c r="AD34" s="551">
        <f t="shared" si="22"/>
        <v>0</v>
      </c>
      <c r="AE34" s="46">
        <f t="shared" si="22"/>
        <v>0</v>
      </c>
      <c r="AF34" s="46">
        <f t="shared" si="22"/>
        <v>0</v>
      </c>
      <c r="AG34" s="46">
        <f t="shared" si="22"/>
        <v>0</v>
      </c>
      <c r="AH34" s="46">
        <f t="shared" si="22"/>
        <v>0</v>
      </c>
      <c r="AI34" s="46">
        <f t="shared" si="22"/>
        <v>0</v>
      </c>
      <c r="AJ34" s="46">
        <f t="shared" si="22"/>
        <v>0</v>
      </c>
      <c r="AK34" s="814"/>
      <c r="AL34" s="832"/>
      <c r="AM34" s="46">
        <f t="shared" si="2"/>
        <v>0</v>
      </c>
      <c r="AN34" s="49"/>
      <c r="AO34" s="49"/>
      <c r="AP34" s="49"/>
      <c r="AQ34" s="49"/>
      <c r="AR34" s="49"/>
      <c r="AS34" s="49"/>
      <c r="AT34" s="814"/>
      <c r="AU34" s="835"/>
      <c r="AV34" s="46">
        <f t="shared" si="3"/>
        <v>0</v>
      </c>
      <c r="AW34" s="49"/>
      <c r="AX34" s="49"/>
      <c r="AY34" s="49"/>
      <c r="AZ34" s="49"/>
      <c r="BA34" s="49"/>
      <c r="BB34" s="49"/>
      <c r="BC34" s="814"/>
      <c r="BD34" s="811"/>
      <c r="BE34" s="46">
        <f t="shared" si="4"/>
        <v>0</v>
      </c>
      <c r="BF34" s="49"/>
      <c r="BG34" s="49"/>
      <c r="BH34" s="49"/>
      <c r="BI34" s="49"/>
      <c r="BJ34" s="49"/>
      <c r="BK34" s="49"/>
      <c r="BL34" s="814"/>
      <c r="BM34" s="817"/>
      <c r="BN34" s="46">
        <f t="shared" si="5"/>
        <v>0</v>
      </c>
      <c r="BO34" s="49"/>
      <c r="BP34" s="49"/>
      <c r="BQ34" s="49"/>
      <c r="BR34" s="49"/>
      <c r="BS34" s="49"/>
      <c r="BT34" s="49"/>
      <c r="BU34" s="824"/>
      <c r="BV34" s="825"/>
      <c r="BW34" s="825"/>
      <c r="BX34" s="825"/>
      <c r="BY34" s="825"/>
      <c r="BZ34" s="825"/>
      <c r="CA34" s="825"/>
      <c r="CB34" s="825"/>
      <c r="CC34" s="826"/>
    </row>
    <row r="35" spans="1:81" s="58" customFormat="1" ht="40.200000000000003" customHeight="1" thickTop="1" x14ac:dyDescent="0.3">
      <c r="A35" s="34"/>
      <c r="B35" s="907"/>
      <c r="C35" s="869"/>
      <c r="D35" s="871">
        <v>4103</v>
      </c>
      <c r="E35" s="851" t="s">
        <v>4050</v>
      </c>
      <c r="F35" s="1266" t="s">
        <v>5544</v>
      </c>
      <c r="G35" s="851" t="s">
        <v>4052</v>
      </c>
      <c r="H35" s="851" t="s">
        <v>5545</v>
      </c>
      <c r="I35" s="1345" t="s">
        <v>5546</v>
      </c>
      <c r="J35" s="812">
        <v>355</v>
      </c>
      <c r="K35" s="854" t="str">
        <f>+[7]Metas!K408</f>
        <v>Celebraciones en conmemoración del día no a la violencia contra la mujer</v>
      </c>
      <c r="L35" s="857">
        <v>27</v>
      </c>
      <c r="M35" s="860">
        <f>SUM(N35:Q35)</f>
        <v>27</v>
      </c>
      <c r="N35" s="836"/>
      <c r="O35" s="839"/>
      <c r="P35" s="863"/>
      <c r="Q35" s="866">
        <v>27</v>
      </c>
      <c r="R35" s="812">
        <f>+$J35</f>
        <v>355</v>
      </c>
      <c r="S35" s="231" t="s">
        <v>5555</v>
      </c>
      <c r="T35" s="235" t="s">
        <v>3822</v>
      </c>
      <c r="U35" s="235" t="s">
        <v>3827</v>
      </c>
      <c r="V35" s="235" t="s">
        <v>3830</v>
      </c>
      <c r="W35" s="231" t="s">
        <v>5548</v>
      </c>
      <c r="X35" s="256">
        <v>45200</v>
      </c>
      <c r="Y35" s="256">
        <v>45291</v>
      </c>
      <c r="Z35" s="256">
        <v>45200</v>
      </c>
      <c r="AA35" s="256">
        <v>45291</v>
      </c>
      <c r="AB35" s="812">
        <f t="shared" ref="AB35" si="23">+$J35</f>
        <v>355</v>
      </c>
      <c r="AC35" s="827">
        <f>+L35</f>
        <v>27</v>
      </c>
      <c r="AD35" s="550">
        <f t="shared" si="22"/>
        <v>9.5</v>
      </c>
      <c r="AE35" s="44">
        <f t="shared" si="22"/>
        <v>9.5</v>
      </c>
      <c r="AF35" s="44">
        <f t="shared" si="22"/>
        <v>0</v>
      </c>
      <c r="AG35" s="44">
        <f t="shared" si="22"/>
        <v>0</v>
      </c>
      <c r="AH35" s="44">
        <f t="shared" si="22"/>
        <v>0</v>
      </c>
      <c r="AI35" s="44">
        <f t="shared" si="22"/>
        <v>0</v>
      </c>
      <c r="AJ35" s="44">
        <f t="shared" si="22"/>
        <v>0</v>
      </c>
      <c r="AK35" s="812">
        <f t="shared" ref="AK35" si="24">+$J35</f>
        <v>355</v>
      </c>
      <c r="AL35" s="830">
        <f>+N35</f>
        <v>0</v>
      </c>
      <c r="AM35" s="44">
        <f t="shared" si="2"/>
        <v>0</v>
      </c>
      <c r="AN35" s="47"/>
      <c r="AO35" s="47"/>
      <c r="AP35" s="47"/>
      <c r="AQ35" s="47"/>
      <c r="AR35" s="47"/>
      <c r="AS35" s="47"/>
      <c r="AT35" s="812">
        <f t="shared" ref="AT35" si="25">+$J35</f>
        <v>355</v>
      </c>
      <c r="AU35" s="833">
        <f>+O35</f>
        <v>0</v>
      </c>
      <c r="AV35" s="44">
        <f t="shared" si="3"/>
        <v>0</v>
      </c>
      <c r="AW35" s="47"/>
      <c r="AX35" s="47"/>
      <c r="AY35" s="47"/>
      <c r="AZ35" s="47"/>
      <c r="BA35" s="47"/>
      <c r="BB35" s="47"/>
      <c r="BC35" s="812">
        <f t="shared" ref="BC35" si="26">+$J35</f>
        <v>355</v>
      </c>
      <c r="BD35" s="809">
        <f>+P35</f>
        <v>0</v>
      </c>
      <c r="BE35" s="44">
        <f t="shared" si="4"/>
        <v>0</v>
      </c>
      <c r="BF35" s="47"/>
      <c r="BG35" s="47"/>
      <c r="BH35" s="47"/>
      <c r="BI35" s="47"/>
      <c r="BJ35" s="47"/>
      <c r="BK35" s="47"/>
      <c r="BL35" s="812">
        <f t="shared" ref="BL35" si="27">+$J35</f>
        <v>355</v>
      </c>
      <c r="BM35" s="815">
        <f>+Q35</f>
        <v>27</v>
      </c>
      <c r="BN35" s="44">
        <f t="shared" si="5"/>
        <v>9.5</v>
      </c>
      <c r="BO35" s="47">
        <v>9.5</v>
      </c>
      <c r="BP35" s="47"/>
      <c r="BQ35" s="47"/>
      <c r="BR35" s="47"/>
      <c r="BS35" s="47"/>
      <c r="BT35" s="47"/>
      <c r="BU35" s="818"/>
      <c r="BV35" s="819"/>
      <c r="BW35" s="819"/>
      <c r="BX35" s="819"/>
      <c r="BY35" s="819"/>
      <c r="BZ35" s="819"/>
      <c r="CA35" s="819"/>
      <c r="CB35" s="819"/>
      <c r="CC35" s="820"/>
    </row>
    <row r="36" spans="1:81" s="58" customFormat="1" ht="40.200000000000003" customHeight="1" x14ac:dyDescent="0.3">
      <c r="A36" s="34"/>
      <c r="B36" s="907"/>
      <c r="C36" s="869"/>
      <c r="D36" s="872"/>
      <c r="E36" s="852"/>
      <c r="F36" s="920"/>
      <c r="G36" s="852"/>
      <c r="H36" s="852"/>
      <c r="I36" s="1346"/>
      <c r="J36" s="813"/>
      <c r="K36" s="855"/>
      <c r="L36" s="858"/>
      <c r="M36" s="861"/>
      <c r="N36" s="837"/>
      <c r="O36" s="840"/>
      <c r="P36" s="864"/>
      <c r="Q36" s="867"/>
      <c r="R36" s="813"/>
      <c r="S36" s="39" t="s">
        <v>5556</v>
      </c>
      <c r="T36" s="236" t="s">
        <v>3821</v>
      </c>
      <c r="U36" s="236" t="s">
        <v>3828</v>
      </c>
      <c r="V36" s="236" t="s">
        <v>3830</v>
      </c>
      <c r="W36" s="39" t="s">
        <v>5548</v>
      </c>
      <c r="X36" s="31">
        <v>45200</v>
      </c>
      <c r="Y36" s="31">
        <v>45291</v>
      </c>
      <c r="Z36" s="31">
        <v>45200</v>
      </c>
      <c r="AA36" s="31">
        <v>45291</v>
      </c>
      <c r="AB36" s="813"/>
      <c r="AC36" s="828"/>
      <c r="AD36" s="552">
        <f t="shared" si="22"/>
        <v>20</v>
      </c>
      <c r="AE36" s="51">
        <f t="shared" si="22"/>
        <v>20</v>
      </c>
      <c r="AF36" s="51">
        <f t="shared" si="22"/>
        <v>0</v>
      </c>
      <c r="AG36" s="51">
        <f t="shared" si="22"/>
        <v>0</v>
      </c>
      <c r="AH36" s="51">
        <f t="shared" si="22"/>
        <v>0</v>
      </c>
      <c r="AI36" s="51">
        <f t="shared" si="22"/>
        <v>0</v>
      </c>
      <c r="AJ36" s="51">
        <f t="shared" si="22"/>
        <v>0</v>
      </c>
      <c r="AK36" s="813"/>
      <c r="AL36" s="831"/>
      <c r="AM36" s="51">
        <f t="shared" si="2"/>
        <v>0</v>
      </c>
      <c r="AN36" s="257"/>
      <c r="AO36" s="257"/>
      <c r="AP36" s="257"/>
      <c r="AQ36" s="257"/>
      <c r="AR36" s="257"/>
      <c r="AS36" s="257"/>
      <c r="AT36" s="813"/>
      <c r="AU36" s="834"/>
      <c r="AV36" s="51">
        <f t="shared" si="3"/>
        <v>0</v>
      </c>
      <c r="AW36" s="257"/>
      <c r="AX36" s="257"/>
      <c r="AY36" s="257"/>
      <c r="AZ36" s="257"/>
      <c r="BA36" s="257"/>
      <c r="BB36" s="257"/>
      <c r="BC36" s="813"/>
      <c r="BD36" s="810"/>
      <c r="BE36" s="51">
        <f t="shared" si="4"/>
        <v>0</v>
      </c>
      <c r="BF36" s="257"/>
      <c r="BG36" s="257"/>
      <c r="BH36" s="257"/>
      <c r="BI36" s="257"/>
      <c r="BJ36" s="257"/>
      <c r="BK36" s="257"/>
      <c r="BL36" s="813"/>
      <c r="BM36" s="816"/>
      <c r="BN36" s="51">
        <f t="shared" si="5"/>
        <v>20</v>
      </c>
      <c r="BO36" s="257">
        <v>20</v>
      </c>
      <c r="BP36" s="257"/>
      <c r="BQ36" s="257"/>
      <c r="BR36" s="257"/>
      <c r="BS36" s="257"/>
      <c r="BT36" s="257"/>
      <c r="BU36" s="821"/>
      <c r="BV36" s="822"/>
      <c r="BW36" s="822"/>
      <c r="BX36" s="822"/>
      <c r="BY36" s="822"/>
      <c r="BZ36" s="822"/>
      <c r="CA36" s="822"/>
      <c r="CB36" s="822"/>
      <c r="CC36" s="823"/>
    </row>
    <row r="37" spans="1:81" s="58" customFormat="1" ht="40.200000000000003" customHeight="1" x14ac:dyDescent="0.3">
      <c r="A37" s="34"/>
      <c r="B37" s="907"/>
      <c r="C37" s="869"/>
      <c r="D37" s="872"/>
      <c r="E37" s="852"/>
      <c r="F37" s="920"/>
      <c r="G37" s="852"/>
      <c r="H37" s="852"/>
      <c r="I37" s="1346"/>
      <c r="J37" s="813"/>
      <c r="K37" s="855"/>
      <c r="L37" s="858"/>
      <c r="M37" s="861"/>
      <c r="N37" s="837"/>
      <c r="O37" s="840"/>
      <c r="P37" s="864"/>
      <c r="Q37" s="867"/>
      <c r="R37" s="813"/>
      <c r="S37" s="39"/>
      <c r="T37" s="236"/>
      <c r="U37" s="236"/>
      <c r="V37" s="236"/>
      <c r="W37" s="39"/>
      <c r="X37" s="31"/>
      <c r="Y37" s="31"/>
      <c r="Z37" s="31"/>
      <c r="AA37" s="31"/>
      <c r="AB37" s="813"/>
      <c r="AC37" s="828"/>
      <c r="AD37" s="552">
        <f t="shared" si="22"/>
        <v>0</v>
      </c>
      <c r="AE37" s="51">
        <f t="shared" si="22"/>
        <v>0</v>
      </c>
      <c r="AF37" s="51">
        <f t="shared" si="22"/>
        <v>0</v>
      </c>
      <c r="AG37" s="51">
        <f t="shared" si="22"/>
        <v>0</v>
      </c>
      <c r="AH37" s="51">
        <f t="shared" si="22"/>
        <v>0</v>
      </c>
      <c r="AI37" s="51">
        <f t="shared" si="22"/>
        <v>0</v>
      </c>
      <c r="AJ37" s="51">
        <f t="shared" si="22"/>
        <v>0</v>
      </c>
      <c r="AK37" s="813"/>
      <c r="AL37" s="831"/>
      <c r="AM37" s="51">
        <f t="shared" si="2"/>
        <v>0</v>
      </c>
      <c r="AN37" s="257"/>
      <c r="AO37" s="257"/>
      <c r="AP37" s="257"/>
      <c r="AQ37" s="257"/>
      <c r="AR37" s="257"/>
      <c r="AS37" s="257"/>
      <c r="AT37" s="813"/>
      <c r="AU37" s="834"/>
      <c r="AV37" s="51">
        <f t="shared" si="3"/>
        <v>0</v>
      </c>
      <c r="AW37" s="257"/>
      <c r="AX37" s="257"/>
      <c r="AY37" s="257"/>
      <c r="AZ37" s="257"/>
      <c r="BA37" s="257"/>
      <c r="BB37" s="257"/>
      <c r="BC37" s="813"/>
      <c r="BD37" s="810"/>
      <c r="BE37" s="51">
        <f t="shared" si="4"/>
        <v>0</v>
      </c>
      <c r="BF37" s="257"/>
      <c r="BG37" s="257"/>
      <c r="BH37" s="257"/>
      <c r="BI37" s="257"/>
      <c r="BJ37" s="257"/>
      <c r="BK37" s="257"/>
      <c r="BL37" s="813"/>
      <c r="BM37" s="816"/>
      <c r="BN37" s="51">
        <f t="shared" si="5"/>
        <v>0</v>
      </c>
      <c r="BO37" s="257"/>
      <c r="BP37" s="257"/>
      <c r="BQ37" s="257"/>
      <c r="BR37" s="257"/>
      <c r="BS37" s="257"/>
      <c r="BT37" s="257"/>
      <c r="BU37" s="821"/>
      <c r="BV37" s="822"/>
      <c r="BW37" s="822"/>
      <c r="BX37" s="822"/>
      <c r="BY37" s="822"/>
      <c r="BZ37" s="822"/>
      <c r="CA37" s="822"/>
      <c r="CB37" s="822"/>
      <c r="CC37" s="823"/>
    </row>
    <row r="38" spans="1:81" s="58" customFormat="1" ht="40.200000000000003" customHeight="1" thickBot="1" x14ac:dyDescent="0.35">
      <c r="A38" s="34"/>
      <c r="B38" s="908"/>
      <c r="C38" s="870"/>
      <c r="D38" s="873"/>
      <c r="E38" s="853"/>
      <c r="F38" s="1267"/>
      <c r="G38" s="853"/>
      <c r="H38" s="853"/>
      <c r="I38" s="1347"/>
      <c r="J38" s="814"/>
      <c r="K38" s="856"/>
      <c r="L38" s="859"/>
      <c r="M38" s="862"/>
      <c r="N38" s="838"/>
      <c r="O38" s="841"/>
      <c r="P38" s="865"/>
      <c r="Q38" s="874"/>
      <c r="R38" s="814"/>
      <c r="S38" s="232"/>
      <c r="T38" s="237"/>
      <c r="U38" s="237"/>
      <c r="V38" s="237"/>
      <c r="W38" s="232"/>
      <c r="X38" s="260"/>
      <c r="Y38" s="260"/>
      <c r="Z38" s="260"/>
      <c r="AA38" s="260"/>
      <c r="AB38" s="814"/>
      <c r="AC38" s="829"/>
      <c r="AD38" s="551">
        <f t="shared" si="22"/>
        <v>0</v>
      </c>
      <c r="AE38" s="46">
        <f t="shared" si="22"/>
        <v>0</v>
      </c>
      <c r="AF38" s="46">
        <f t="shared" si="22"/>
        <v>0</v>
      </c>
      <c r="AG38" s="46">
        <f t="shared" si="22"/>
        <v>0</v>
      </c>
      <c r="AH38" s="46">
        <f t="shared" si="22"/>
        <v>0</v>
      </c>
      <c r="AI38" s="46">
        <f t="shared" si="22"/>
        <v>0</v>
      </c>
      <c r="AJ38" s="46">
        <f t="shared" si="22"/>
        <v>0</v>
      </c>
      <c r="AK38" s="814"/>
      <c r="AL38" s="832"/>
      <c r="AM38" s="46">
        <f t="shared" si="2"/>
        <v>0</v>
      </c>
      <c r="AN38" s="49"/>
      <c r="AO38" s="49"/>
      <c r="AP38" s="49"/>
      <c r="AQ38" s="49"/>
      <c r="AR38" s="49"/>
      <c r="AS38" s="49"/>
      <c r="AT38" s="814"/>
      <c r="AU38" s="835"/>
      <c r="AV38" s="46">
        <f t="shared" si="3"/>
        <v>0</v>
      </c>
      <c r="AW38" s="49"/>
      <c r="AX38" s="49"/>
      <c r="AY38" s="49"/>
      <c r="AZ38" s="49"/>
      <c r="BA38" s="49"/>
      <c r="BB38" s="49"/>
      <c r="BC38" s="814"/>
      <c r="BD38" s="811"/>
      <c r="BE38" s="46">
        <f t="shared" si="4"/>
        <v>0</v>
      </c>
      <c r="BF38" s="49"/>
      <c r="BG38" s="49"/>
      <c r="BH38" s="49"/>
      <c r="BI38" s="49"/>
      <c r="BJ38" s="49"/>
      <c r="BK38" s="49"/>
      <c r="BL38" s="814"/>
      <c r="BM38" s="817"/>
      <c r="BN38" s="46">
        <f t="shared" si="5"/>
        <v>0</v>
      </c>
      <c r="BO38" s="49"/>
      <c r="BP38" s="49"/>
      <c r="BQ38" s="49"/>
      <c r="BR38" s="49"/>
      <c r="BS38" s="49"/>
      <c r="BT38" s="49"/>
      <c r="BU38" s="824"/>
      <c r="BV38" s="825"/>
      <c r="BW38" s="825"/>
      <c r="BX38" s="825"/>
      <c r="BY38" s="825"/>
      <c r="BZ38" s="825"/>
      <c r="CA38" s="825"/>
      <c r="CB38" s="825"/>
      <c r="CC38" s="826"/>
    </row>
    <row r="39" spans="1:81" s="58" customFormat="1" ht="40.200000000000003" customHeight="1" thickTop="1" x14ac:dyDescent="0.3">
      <c r="A39" s="34"/>
      <c r="B39" s="906" t="s">
        <v>518</v>
      </c>
      <c r="C39" s="868" t="s">
        <v>521</v>
      </c>
      <c r="D39" s="871">
        <v>4103</v>
      </c>
      <c r="E39" s="851" t="s">
        <v>4050</v>
      </c>
      <c r="F39" s="1266" t="s">
        <v>5544</v>
      </c>
      <c r="G39" s="851" t="s">
        <v>4052</v>
      </c>
      <c r="H39" s="851" t="s">
        <v>5557</v>
      </c>
      <c r="I39" s="1345" t="s">
        <v>5558</v>
      </c>
      <c r="J39" s="812">
        <v>356</v>
      </c>
      <c r="K39" s="854" t="str">
        <f>+[7]Metas!K410</f>
        <v>Talleres a asociaciones de mujeres para la prevención de la violencia intrafamiliar</v>
      </c>
      <c r="L39" s="857"/>
      <c r="M39" s="860">
        <f>SUM(N39:Q39)</f>
        <v>0</v>
      </c>
      <c r="N39" s="836"/>
      <c r="O39" s="839"/>
      <c r="P39" s="863"/>
      <c r="Q39" s="866"/>
      <c r="R39" s="812">
        <f>+$J39</f>
        <v>356</v>
      </c>
      <c r="S39" s="231" t="s">
        <v>5559</v>
      </c>
      <c r="T39" s="235" t="s">
        <v>3822</v>
      </c>
      <c r="U39" s="235" t="s">
        <v>3827</v>
      </c>
      <c r="V39" s="235" t="s">
        <v>3830</v>
      </c>
      <c r="W39" s="231" t="s">
        <v>5548</v>
      </c>
      <c r="X39" s="256">
        <v>44927</v>
      </c>
      <c r="Y39" s="256">
        <v>45291</v>
      </c>
      <c r="Z39" s="256">
        <v>44593</v>
      </c>
      <c r="AA39" s="256">
        <v>44926</v>
      </c>
      <c r="AB39" s="812">
        <f t="shared" ref="AB39" si="28">+$J39</f>
        <v>356</v>
      </c>
      <c r="AC39" s="827">
        <f>+L39</f>
        <v>0</v>
      </c>
      <c r="AD39" s="550">
        <f t="shared" si="22"/>
        <v>12.8</v>
      </c>
      <c r="AE39" s="44">
        <f t="shared" si="22"/>
        <v>12.8</v>
      </c>
      <c r="AF39" s="44">
        <f t="shared" si="22"/>
        <v>0</v>
      </c>
      <c r="AG39" s="44">
        <f t="shared" si="22"/>
        <v>0</v>
      </c>
      <c r="AH39" s="44">
        <f t="shared" si="22"/>
        <v>0</v>
      </c>
      <c r="AI39" s="44">
        <f t="shared" si="22"/>
        <v>0</v>
      </c>
      <c r="AJ39" s="44">
        <f t="shared" si="22"/>
        <v>0</v>
      </c>
      <c r="AK39" s="812">
        <f t="shared" ref="AK39" si="29">+$J39</f>
        <v>356</v>
      </c>
      <c r="AL39" s="830">
        <f>+N39</f>
        <v>0</v>
      </c>
      <c r="AM39" s="44">
        <f t="shared" si="2"/>
        <v>3.2</v>
      </c>
      <c r="AN39" s="47">
        <v>3.2</v>
      </c>
      <c r="AO39" s="47"/>
      <c r="AP39" s="47"/>
      <c r="AQ39" s="47"/>
      <c r="AR39" s="47"/>
      <c r="AS39" s="47"/>
      <c r="AT39" s="812">
        <f t="shared" ref="AT39" si="30">+$J39</f>
        <v>356</v>
      </c>
      <c r="AU39" s="833">
        <f>+O39</f>
        <v>0</v>
      </c>
      <c r="AV39" s="44">
        <f t="shared" si="3"/>
        <v>3.2</v>
      </c>
      <c r="AW39" s="47">
        <v>3.2</v>
      </c>
      <c r="AX39" s="47"/>
      <c r="AY39" s="47"/>
      <c r="AZ39" s="47"/>
      <c r="BA39" s="47"/>
      <c r="BB39" s="47"/>
      <c r="BC39" s="812">
        <f t="shared" ref="BC39" si="31">+$J39</f>
        <v>356</v>
      </c>
      <c r="BD39" s="809">
        <f>+P39</f>
        <v>0</v>
      </c>
      <c r="BE39" s="44">
        <f t="shared" si="4"/>
        <v>3.2</v>
      </c>
      <c r="BF39" s="47">
        <v>3.2</v>
      </c>
      <c r="BG39" s="47"/>
      <c r="BH39" s="47"/>
      <c r="BI39" s="47"/>
      <c r="BJ39" s="47"/>
      <c r="BK39" s="47"/>
      <c r="BL39" s="812">
        <f t="shared" ref="BL39" si="32">+$J39</f>
        <v>356</v>
      </c>
      <c r="BM39" s="815">
        <f>+Q39</f>
        <v>0</v>
      </c>
      <c r="BN39" s="44">
        <f t="shared" si="5"/>
        <v>3.2</v>
      </c>
      <c r="BO39" s="47">
        <v>3.2</v>
      </c>
      <c r="BP39" s="47"/>
      <c r="BQ39" s="47"/>
      <c r="BR39" s="47"/>
      <c r="BS39" s="47"/>
      <c r="BT39" s="47"/>
      <c r="BU39" s="818"/>
      <c r="BV39" s="819"/>
      <c r="BW39" s="819"/>
      <c r="BX39" s="819"/>
      <c r="BY39" s="819"/>
      <c r="BZ39" s="819"/>
      <c r="CA39" s="819"/>
      <c r="CB39" s="819"/>
      <c r="CC39" s="820"/>
    </row>
    <row r="40" spans="1:81" s="58" customFormat="1" ht="40.200000000000003" customHeight="1" x14ac:dyDescent="0.3">
      <c r="A40" s="34"/>
      <c r="B40" s="907"/>
      <c r="C40" s="869"/>
      <c r="D40" s="872"/>
      <c r="E40" s="852"/>
      <c r="F40" s="920"/>
      <c r="G40" s="852"/>
      <c r="H40" s="852"/>
      <c r="I40" s="1346"/>
      <c r="J40" s="813"/>
      <c r="K40" s="855"/>
      <c r="L40" s="858"/>
      <c r="M40" s="861"/>
      <c r="N40" s="837"/>
      <c r="O40" s="840"/>
      <c r="P40" s="864"/>
      <c r="Q40" s="867"/>
      <c r="R40" s="813"/>
      <c r="S40" s="39"/>
      <c r="T40" s="236"/>
      <c r="U40" s="236"/>
      <c r="V40" s="236"/>
      <c r="W40" s="39"/>
      <c r="X40" s="31"/>
      <c r="Y40" s="31"/>
      <c r="Z40" s="31"/>
      <c r="AA40" s="31"/>
      <c r="AB40" s="813"/>
      <c r="AC40" s="828"/>
      <c r="AD40" s="552">
        <f t="shared" si="22"/>
        <v>0</v>
      </c>
      <c r="AE40" s="51">
        <f t="shared" si="22"/>
        <v>0</v>
      </c>
      <c r="AF40" s="51">
        <f t="shared" si="22"/>
        <v>0</v>
      </c>
      <c r="AG40" s="51">
        <f t="shared" si="22"/>
        <v>0</v>
      </c>
      <c r="AH40" s="51">
        <f t="shared" si="22"/>
        <v>0</v>
      </c>
      <c r="AI40" s="51">
        <f t="shared" si="22"/>
        <v>0</v>
      </c>
      <c r="AJ40" s="51">
        <f t="shared" si="22"/>
        <v>0</v>
      </c>
      <c r="AK40" s="813"/>
      <c r="AL40" s="831"/>
      <c r="AM40" s="51">
        <f t="shared" si="2"/>
        <v>0</v>
      </c>
      <c r="AN40" s="257"/>
      <c r="AO40" s="257"/>
      <c r="AP40" s="257"/>
      <c r="AQ40" s="257"/>
      <c r="AR40" s="257"/>
      <c r="AS40" s="257"/>
      <c r="AT40" s="813"/>
      <c r="AU40" s="834"/>
      <c r="AV40" s="51">
        <f t="shared" si="3"/>
        <v>0</v>
      </c>
      <c r="AW40" s="257"/>
      <c r="AX40" s="257"/>
      <c r="AY40" s="257"/>
      <c r="AZ40" s="257"/>
      <c r="BA40" s="257"/>
      <c r="BB40" s="257"/>
      <c r="BC40" s="813"/>
      <c r="BD40" s="810"/>
      <c r="BE40" s="51">
        <f t="shared" si="4"/>
        <v>0</v>
      </c>
      <c r="BF40" s="257"/>
      <c r="BG40" s="257"/>
      <c r="BH40" s="257"/>
      <c r="BI40" s="257"/>
      <c r="BJ40" s="257"/>
      <c r="BK40" s="257"/>
      <c r="BL40" s="813"/>
      <c r="BM40" s="816"/>
      <c r="BN40" s="51">
        <f t="shared" si="5"/>
        <v>0</v>
      </c>
      <c r="BO40" s="257"/>
      <c r="BP40" s="257"/>
      <c r="BQ40" s="257"/>
      <c r="BR40" s="257"/>
      <c r="BS40" s="257"/>
      <c r="BT40" s="257"/>
      <c r="BU40" s="821"/>
      <c r="BV40" s="822"/>
      <c r="BW40" s="822"/>
      <c r="BX40" s="822"/>
      <c r="BY40" s="822"/>
      <c r="BZ40" s="822"/>
      <c r="CA40" s="822"/>
      <c r="CB40" s="822"/>
      <c r="CC40" s="823"/>
    </row>
    <row r="41" spans="1:81" s="58" customFormat="1" ht="40.200000000000003" customHeight="1" x14ac:dyDescent="0.3">
      <c r="A41" s="34"/>
      <c r="B41" s="907"/>
      <c r="C41" s="869"/>
      <c r="D41" s="872"/>
      <c r="E41" s="852"/>
      <c r="F41" s="920"/>
      <c r="G41" s="852"/>
      <c r="H41" s="852"/>
      <c r="I41" s="1346"/>
      <c r="J41" s="813"/>
      <c r="K41" s="855"/>
      <c r="L41" s="858"/>
      <c r="M41" s="861"/>
      <c r="N41" s="837"/>
      <c r="O41" s="840"/>
      <c r="P41" s="864"/>
      <c r="Q41" s="867"/>
      <c r="R41" s="813"/>
      <c r="S41" s="39"/>
      <c r="T41" s="236"/>
      <c r="U41" s="236"/>
      <c r="V41" s="236"/>
      <c r="W41" s="39"/>
      <c r="X41" s="31"/>
      <c r="Y41" s="31"/>
      <c r="Z41" s="31"/>
      <c r="AA41" s="31"/>
      <c r="AB41" s="813"/>
      <c r="AC41" s="828"/>
      <c r="AD41" s="552">
        <f t="shared" si="22"/>
        <v>0</v>
      </c>
      <c r="AE41" s="51">
        <f t="shared" si="22"/>
        <v>0</v>
      </c>
      <c r="AF41" s="51">
        <f t="shared" si="22"/>
        <v>0</v>
      </c>
      <c r="AG41" s="51">
        <f t="shared" si="22"/>
        <v>0</v>
      </c>
      <c r="AH41" s="51">
        <f t="shared" si="22"/>
        <v>0</v>
      </c>
      <c r="AI41" s="51">
        <f t="shared" si="22"/>
        <v>0</v>
      </c>
      <c r="AJ41" s="51">
        <f t="shared" si="22"/>
        <v>0</v>
      </c>
      <c r="AK41" s="813"/>
      <c r="AL41" s="831"/>
      <c r="AM41" s="51">
        <f t="shared" si="2"/>
        <v>0</v>
      </c>
      <c r="AN41" s="257"/>
      <c r="AO41" s="257"/>
      <c r="AP41" s="257"/>
      <c r="AQ41" s="257"/>
      <c r="AR41" s="257"/>
      <c r="AS41" s="257"/>
      <c r="AT41" s="813"/>
      <c r="AU41" s="834"/>
      <c r="AV41" s="51">
        <f t="shared" si="3"/>
        <v>0</v>
      </c>
      <c r="AW41" s="257"/>
      <c r="AX41" s="257"/>
      <c r="AY41" s="257"/>
      <c r="AZ41" s="257"/>
      <c r="BA41" s="257"/>
      <c r="BB41" s="257"/>
      <c r="BC41" s="813"/>
      <c r="BD41" s="810"/>
      <c r="BE41" s="51">
        <f t="shared" si="4"/>
        <v>0</v>
      </c>
      <c r="BF41" s="257"/>
      <c r="BG41" s="257"/>
      <c r="BH41" s="257"/>
      <c r="BI41" s="257"/>
      <c r="BJ41" s="257"/>
      <c r="BK41" s="257"/>
      <c r="BL41" s="813"/>
      <c r="BM41" s="816"/>
      <c r="BN41" s="51">
        <f t="shared" si="5"/>
        <v>0</v>
      </c>
      <c r="BO41" s="257"/>
      <c r="BP41" s="257"/>
      <c r="BQ41" s="257"/>
      <c r="BR41" s="257"/>
      <c r="BS41" s="257"/>
      <c r="BT41" s="257"/>
      <c r="BU41" s="821"/>
      <c r="BV41" s="822"/>
      <c r="BW41" s="822"/>
      <c r="BX41" s="822"/>
      <c r="BY41" s="822"/>
      <c r="BZ41" s="822"/>
      <c r="CA41" s="822"/>
      <c r="CB41" s="822"/>
      <c r="CC41" s="823"/>
    </row>
    <row r="42" spans="1:81" s="58" customFormat="1" ht="40.200000000000003" customHeight="1" thickBot="1" x14ac:dyDescent="0.35">
      <c r="A42" s="34"/>
      <c r="B42" s="907"/>
      <c r="C42" s="870"/>
      <c r="D42" s="873"/>
      <c r="E42" s="853"/>
      <c r="F42" s="1267"/>
      <c r="G42" s="853"/>
      <c r="H42" s="853"/>
      <c r="I42" s="1347"/>
      <c r="J42" s="814"/>
      <c r="K42" s="856"/>
      <c r="L42" s="859"/>
      <c r="M42" s="862"/>
      <c r="N42" s="838"/>
      <c r="O42" s="841"/>
      <c r="P42" s="865"/>
      <c r="Q42" s="874"/>
      <c r="R42" s="814"/>
      <c r="S42" s="232"/>
      <c r="T42" s="237"/>
      <c r="U42" s="237"/>
      <c r="V42" s="237"/>
      <c r="W42" s="232"/>
      <c r="X42" s="260"/>
      <c r="Y42" s="260"/>
      <c r="Z42" s="260"/>
      <c r="AA42" s="260"/>
      <c r="AB42" s="814"/>
      <c r="AC42" s="829"/>
      <c r="AD42" s="551">
        <f t="shared" si="22"/>
        <v>0</v>
      </c>
      <c r="AE42" s="46">
        <f t="shared" si="22"/>
        <v>0</v>
      </c>
      <c r="AF42" s="46">
        <f t="shared" si="22"/>
        <v>0</v>
      </c>
      <c r="AG42" s="46">
        <f t="shared" si="22"/>
        <v>0</v>
      </c>
      <c r="AH42" s="46">
        <f t="shared" si="22"/>
        <v>0</v>
      </c>
      <c r="AI42" s="46">
        <f t="shared" si="22"/>
        <v>0</v>
      </c>
      <c r="AJ42" s="46">
        <f t="shared" si="22"/>
        <v>0</v>
      </c>
      <c r="AK42" s="814"/>
      <c r="AL42" s="832"/>
      <c r="AM42" s="46">
        <f t="shared" si="2"/>
        <v>0</v>
      </c>
      <c r="AN42" s="49"/>
      <c r="AO42" s="49"/>
      <c r="AP42" s="49"/>
      <c r="AQ42" s="49"/>
      <c r="AR42" s="49"/>
      <c r="AS42" s="49"/>
      <c r="AT42" s="814"/>
      <c r="AU42" s="835"/>
      <c r="AV42" s="46">
        <f t="shared" si="3"/>
        <v>0</v>
      </c>
      <c r="AW42" s="49"/>
      <c r="AX42" s="49"/>
      <c r="AY42" s="49"/>
      <c r="AZ42" s="49"/>
      <c r="BA42" s="49"/>
      <c r="BB42" s="49"/>
      <c r="BC42" s="814"/>
      <c r="BD42" s="811"/>
      <c r="BE42" s="46">
        <f t="shared" si="4"/>
        <v>0</v>
      </c>
      <c r="BF42" s="49"/>
      <c r="BG42" s="49"/>
      <c r="BH42" s="49"/>
      <c r="BI42" s="49"/>
      <c r="BJ42" s="49"/>
      <c r="BK42" s="49"/>
      <c r="BL42" s="814"/>
      <c r="BM42" s="817"/>
      <c r="BN42" s="46">
        <f t="shared" si="5"/>
        <v>0</v>
      </c>
      <c r="BO42" s="49"/>
      <c r="BP42" s="49"/>
      <c r="BQ42" s="49"/>
      <c r="BR42" s="49"/>
      <c r="BS42" s="49"/>
      <c r="BT42" s="49"/>
      <c r="BU42" s="824"/>
      <c r="BV42" s="825"/>
      <c r="BW42" s="825"/>
      <c r="BX42" s="825"/>
      <c r="BY42" s="825"/>
      <c r="BZ42" s="825"/>
      <c r="CA42" s="825"/>
      <c r="CB42" s="825"/>
      <c r="CC42" s="826"/>
    </row>
    <row r="43" spans="1:81" s="58" customFormat="1" ht="40.200000000000003" customHeight="1" thickTop="1" x14ac:dyDescent="0.3">
      <c r="A43" s="34"/>
      <c r="B43" s="907"/>
      <c r="C43" s="868" t="s">
        <v>524</v>
      </c>
      <c r="D43" s="871">
        <v>4103</v>
      </c>
      <c r="E43" s="851" t="s">
        <v>4050</v>
      </c>
      <c r="F43" s="1266" t="s">
        <v>5544</v>
      </c>
      <c r="G43" s="851" t="s">
        <v>4052</v>
      </c>
      <c r="H43" s="851" t="s">
        <v>5557</v>
      </c>
      <c r="I43" s="1345" t="s">
        <v>5558</v>
      </c>
      <c r="J43" s="812">
        <v>357</v>
      </c>
      <c r="K43" s="854" t="str">
        <f>+[7]Metas!K411</f>
        <v>Talleres a asociaciones de mujeres de educación en equidad de género</v>
      </c>
      <c r="L43" s="857">
        <v>7</v>
      </c>
      <c r="M43" s="860">
        <f>SUM(N43:Q43)</f>
        <v>7</v>
      </c>
      <c r="N43" s="836">
        <v>1</v>
      </c>
      <c r="O43" s="839">
        <v>2</v>
      </c>
      <c r="P43" s="863">
        <v>3</v>
      </c>
      <c r="Q43" s="866">
        <v>1</v>
      </c>
      <c r="R43" s="812">
        <f>+$J43</f>
        <v>357</v>
      </c>
      <c r="S43" s="231" t="s">
        <v>5560</v>
      </c>
      <c r="T43" s="235" t="s">
        <v>3822</v>
      </c>
      <c r="U43" s="235" t="s">
        <v>3827</v>
      </c>
      <c r="V43" s="235" t="s">
        <v>3830</v>
      </c>
      <c r="W43" s="231" t="s">
        <v>5548</v>
      </c>
      <c r="X43" s="256">
        <v>44927</v>
      </c>
      <c r="Y43" s="256">
        <v>45291</v>
      </c>
      <c r="Z43" s="256">
        <v>44593</v>
      </c>
      <c r="AA43" s="256">
        <v>44926</v>
      </c>
      <c r="AB43" s="812">
        <f t="shared" ref="AB43" si="33">+$J43</f>
        <v>357</v>
      </c>
      <c r="AC43" s="827">
        <f>+L43</f>
        <v>7</v>
      </c>
      <c r="AD43" s="550">
        <f t="shared" si="22"/>
        <v>8.6</v>
      </c>
      <c r="AE43" s="44">
        <f t="shared" si="22"/>
        <v>8.6</v>
      </c>
      <c r="AF43" s="44">
        <f t="shared" si="22"/>
        <v>0</v>
      </c>
      <c r="AG43" s="44">
        <f t="shared" si="22"/>
        <v>0</v>
      </c>
      <c r="AH43" s="44">
        <f t="shared" si="22"/>
        <v>0</v>
      </c>
      <c r="AI43" s="44">
        <f t="shared" si="22"/>
        <v>0</v>
      </c>
      <c r="AJ43" s="44">
        <f t="shared" si="22"/>
        <v>0</v>
      </c>
      <c r="AK43" s="812">
        <f t="shared" ref="AK43" si="34">+$J43</f>
        <v>357</v>
      </c>
      <c r="AL43" s="830">
        <f>+N43</f>
        <v>1</v>
      </c>
      <c r="AM43" s="44">
        <f t="shared" si="2"/>
        <v>2.15</v>
      </c>
      <c r="AN43" s="47">
        <v>2.15</v>
      </c>
      <c r="AO43" s="47"/>
      <c r="AP43" s="47"/>
      <c r="AQ43" s="47"/>
      <c r="AR43" s="47"/>
      <c r="AS43" s="47"/>
      <c r="AT43" s="812">
        <f t="shared" ref="AT43" si="35">+$J43</f>
        <v>357</v>
      </c>
      <c r="AU43" s="833">
        <f>+O43</f>
        <v>2</v>
      </c>
      <c r="AV43" s="44">
        <f t="shared" si="3"/>
        <v>2.15</v>
      </c>
      <c r="AW43" s="47">
        <v>2.15</v>
      </c>
      <c r="AX43" s="47"/>
      <c r="AY43" s="47"/>
      <c r="AZ43" s="47"/>
      <c r="BA43" s="47"/>
      <c r="BB43" s="47"/>
      <c r="BC43" s="812">
        <f t="shared" ref="BC43" si="36">+$J43</f>
        <v>357</v>
      </c>
      <c r="BD43" s="809">
        <f>+P43</f>
        <v>3</v>
      </c>
      <c r="BE43" s="44">
        <f t="shared" si="4"/>
        <v>2.15</v>
      </c>
      <c r="BF43" s="47">
        <v>2.15</v>
      </c>
      <c r="BG43" s="47"/>
      <c r="BH43" s="47"/>
      <c r="BI43" s="47"/>
      <c r="BJ43" s="47"/>
      <c r="BK43" s="47"/>
      <c r="BL43" s="812">
        <f t="shared" ref="BL43" si="37">+$J43</f>
        <v>357</v>
      </c>
      <c r="BM43" s="815">
        <f>+Q43</f>
        <v>1</v>
      </c>
      <c r="BN43" s="44">
        <f t="shared" si="5"/>
        <v>2.15</v>
      </c>
      <c r="BO43" s="47">
        <v>2.15</v>
      </c>
      <c r="BP43" s="47"/>
      <c r="BQ43" s="47"/>
      <c r="BR43" s="47"/>
      <c r="BS43" s="47"/>
      <c r="BT43" s="47"/>
      <c r="BU43" s="818"/>
      <c r="BV43" s="819"/>
      <c r="BW43" s="819"/>
      <c r="BX43" s="819"/>
      <c r="BY43" s="819"/>
      <c r="BZ43" s="819"/>
      <c r="CA43" s="819"/>
      <c r="CB43" s="819"/>
      <c r="CC43" s="820"/>
    </row>
    <row r="44" spans="1:81" s="58" customFormat="1" ht="40.200000000000003" customHeight="1" x14ac:dyDescent="0.3">
      <c r="A44" s="34"/>
      <c r="B44" s="907"/>
      <c r="C44" s="869"/>
      <c r="D44" s="872"/>
      <c r="E44" s="852"/>
      <c r="F44" s="920"/>
      <c r="G44" s="852"/>
      <c r="H44" s="852"/>
      <c r="I44" s="1346"/>
      <c r="J44" s="813"/>
      <c r="K44" s="855"/>
      <c r="L44" s="858"/>
      <c r="M44" s="861"/>
      <c r="N44" s="837"/>
      <c r="O44" s="840"/>
      <c r="P44" s="864"/>
      <c r="Q44" s="867"/>
      <c r="R44" s="813"/>
      <c r="S44" s="39"/>
      <c r="T44" s="236"/>
      <c r="U44" s="236"/>
      <c r="V44" s="236"/>
      <c r="W44" s="39"/>
      <c r="X44" s="31"/>
      <c r="Y44" s="31"/>
      <c r="Z44" s="31"/>
      <c r="AA44" s="31"/>
      <c r="AB44" s="813"/>
      <c r="AC44" s="828"/>
      <c r="AD44" s="552">
        <f t="shared" si="22"/>
        <v>0</v>
      </c>
      <c r="AE44" s="51">
        <f t="shared" si="22"/>
        <v>0</v>
      </c>
      <c r="AF44" s="51">
        <f t="shared" si="22"/>
        <v>0</v>
      </c>
      <c r="AG44" s="51">
        <f t="shared" si="22"/>
        <v>0</v>
      </c>
      <c r="AH44" s="51">
        <f t="shared" si="22"/>
        <v>0</v>
      </c>
      <c r="AI44" s="51">
        <f t="shared" si="22"/>
        <v>0</v>
      </c>
      <c r="AJ44" s="51">
        <f t="shared" si="22"/>
        <v>0</v>
      </c>
      <c r="AK44" s="813"/>
      <c r="AL44" s="831"/>
      <c r="AM44" s="51">
        <f t="shared" si="2"/>
        <v>0</v>
      </c>
      <c r="AN44" s="257"/>
      <c r="AO44" s="257"/>
      <c r="AP44" s="257"/>
      <c r="AQ44" s="257"/>
      <c r="AR44" s="257"/>
      <c r="AS44" s="257"/>
      <c r="AT44" s="813"/>
      <c r="AU44" s="834"/>
      <c r="AV44" s="51">
        <f t="shared" si="3"/>
        <v>0</v>
      </c>
      <c r="AW44" s="257"/>
      <c r="AX44" s="257"/>
      <c r="AY44" s="257"/>
      <c r="AZ44" s="257"/>
      <c r="BA44" s="257"/>
      <c r="BB44" s="257"/>
      <c r="BC44" s="813"/>
      <c r="BD44" s="810"/>
      <c r="BE44" s="51">
        <f t="shared" si="4"/>
        <v>0</v>
      </c>
      <c r="BF44" s="257"/>
      <c r="BG44" s="257"/>
      <c r="BH44" s="257"/>
      <c r="BI44" s="257"/>
      <c r="BJ44" s="257"/>
      <c r="BK44" s="257"/>
      <c r="BL44" s="813"/>
      <c r="BM44" s="816"/>
      <c r="BN44" s="51">
        <f t="shared" si="5"/>
        <v>0</v>
      </c>
      <c r="BO44" s="257"/>
      <c r="BP44" s="257"/>
      <c r="BQ44" s="257"/>
      <c r="BR44" s="257"/>
      <c r="BS44" s="257"/>
      <c r="BT44" s="257"/>
      <c r="BU44" s="821"/>
      <c r="BV44" s="822"/>
      <c r="BW44" s="822"/>
      <c r="BX44" s="822"/>
      <c r="BY44" s="822"/>
      <c r="BZ44" s="822"/>
      <c r="CA44" s="822"/>
      <c r="CB44" s="822"/>
      <c r="CC44" s="823"/>
    </row>
    <row r="45" spans="1:81" s="58" customFormat="1" ht="40.200000000000003" customHeight="1" x14ac:dyDescent="0.3">
      <c r="A45" s="34"/>
      <c r="B45" s="907"/>
      <c r="C45" s="869"/>
      <c r="D45" s="872"/>
      <c r="E45" s="852"/>
      <c r="F45" s="920"/>
      <c r="G45" s="852"/>
      <c r="H45" s="852"/>
      <c r="I45" s="1346"/>
      <c r="J45" s="813"/>
      <c r="K45" s="855"/>
      <c r="L45" s="858"/>
      <c r="M45" s="861"/>
      <c r="N45" s="837"/>
      <c r="O45" s="840"/>
      <c r="P45" s="864"/>
      <c r="Q45" s="867"/>
      <c r="R45" s="813"/>
      <c r="S45" s="39"/>
      <c r="T45" s="236"/>
      <c r="U45" s="236"/>
      <c r="V45" s="236"/>
      <c r="W45" s="39"/>
      <c r="X45" s="31"/>
      <c r="Y45" s="31"/>
      <c r="Z45" s="31"/>
      <c r="AA45" s="31"/>
      <c r="AB45" s="813"/>
      <c r="AC45" s="828"/>
      <c r="AD45" s="552">
        <f t="shared" si="22"/>
        <v>0</v>
      </c>
      <c r="AE45" s="51">
        <f t="shared" si="22"/>
        <v>0</v>
      </c>
      <c r="AF45" s="51">
        <f t="shared" si="22"/>
        <v>0</v>
      </c>
      <c r="AG45" s="51">
        <f t="shared" si="22"/>
        <v>0</v>
      </c>
      <c r="AH45" s="51">
        <f t="shared" si="22"/>
        <v>0</v>
      </c>
      <c r="AI45" s="51">
        <f t="shared" si="22"/>
        <v>0</v>
      </c>
      <c r="AJ45" s="51">
        <f t="shared" si="22"/>
        <v>0</v>
      </c>
      <c r="AK45" s="813"/>
      <c r="AL45" s="831"/>
      <c r="AM45" s="51">
        <f t="shared" si="2"/>
        <v>0</v>
      </c>
      <c r="AN45" s="257"/>
      <c r="AO45" s="257"/>
      <c r="AP45" s="257"/>
      <c r="AQ45" s="257"/>
      <c r="AR45" s="257"/>
      <c r="AS45" s="257"/>
      <c r="AT45" s="813"/>
      <c r="AU45" s="834"/>
      <c r="AV45" s="51">
        <f t="shared" si="3"/>
        <v>0</v>
      </c>
      <c r="AW45" s="257"/>
      <c r="AX45" s="257"/>
      <c r="AY45" s="257"/>
      <c r="AZ45" s="257"/>
      <c r="BA45" s="257"/>
      <c r="BB45" s="257"/>
      <c r="BC45" s="813"/>
      <c r="BD45" s="810"/>
      <c r="BE45" s="51">
        <f t="shared" si="4"/>
        <v>0</v>
      </c>
      <c r="BF45" s="257"/>
      <c r="BG45" s="257"/>
      <c r="BH45" s="257"/>
      <c r="BI45" s="257"/>
      <c r="BJ45" s="257"/>
      <c r="BK45" s="257"/>
      <c r="BL45" s="813"/>
      <c r="BM45" s="816"/>
      <c r="BN45" s="51">
        <f t="shared" si="5"/>
        <v>0</v>
      </c>
      <c r="BO45" s="257"/>
      <c r="BP45" s="257"/>
      <c r="BQ45" s="257"/>
      <c r="BR45" s="257"/>
      <c r="BS45" s="257"/>
      <c r="BT45" s="257"/>
      <c r="BU45" s="821"/>
      <c r="BV45" s="822"/>
      <c r="BW45" s="822"/>
      <c r="BX45" s="822"/>
      <c r="BY45" s="822"/>
      <c r="BZ45" s="822"/>
      <c r="CA45" s="822"/>
      <c r="CB45" s="822"/>
      <c r="CC45" s="823"/>
    </row>
    <row r="46" spans="1:81" s="58" customFormat="1" ht="40.200000000000003" customHeight="1" thickBot="1" x14ac:dyDescent="0.35">
      <c r="A46" s="34"/>
      <c r="B46" s="907"/>
      <c r="C46" s="870"/>
      <c r="D46" s="873"/>
      <c r="E46" s="853"/>
      <c r="F46" s="1267"/>
      <c r="G46" s="853"/>
      <c r="H46" s="853"/>
      <c r="I46" s="1347"/>
      <c r="J46" s="814"/>
      <c r="K46" s="856"/>
      <c r="L46" s="859"/>
      <c r="M46" s="862"/>
      <c r="N46" s="838"/>
      <c r="O46" s="841"/>
      <c r="P46" s="865"/>
      <c r="Q46" s="874"/>
      <c r="R46" s="814"/>
      <c r="S46" s="232"/>
      <c r="T46" s="237"/>
      <c r="U46" s="237"/>
      <c r="V46" s="237"/>
      <c r="W46" s="232"/>
      <c r="X46" s="260"/>
      <c r="Y46" s="260"/>
      <c r="Z46" s="260"/>
      <c r="AA46" s="260"/>
      <c r="AB46" s="814"/>
      <c r="AC46" s="829"/>
      <c r="AD46" s="551">
        <f t="shared" si="22"/>
        <v>0</v>
      </c>
      <c r="AE46" s="46">
        <f t="shared" si="22"/>
        <v>0</v>
      </c>
      <c r="AF46" s="46">
        <f t="shared" si="22"/>
        <v>0</v>
      </c>
      <c r="AG46" s="46">
        <f t="shared" si="22"/>
        <v>0</v>
      </c>
      <c r="AH46" s="46">
        <f t="shared" si="22"/>
        <v>0</v>
      </c>
      <c r="AI46" s="46">
        <f t="shared" si="22"/>
        <v>0</v>
      </c>
      <c r="AJ46" s="46">
        <f t="shared" si="22"/>
        <v>0</v>
      </c>
      <c r="AK46" s="814"/>
      <c r="AL46" s="832"/>
      <c r="AM46" s="46">
        <f t="shared" si="2"/>
        <v>0</v>
      </c>
      <c r="AN46" s="49"/>
      <c r="AO46" s="49"/>
      <c r="AP46" s="49"/>
      <c r="AQ46" s="49"/>
      <c r="AR46" s="49"/>
      <c r="AS46" s="49"/>
      <c r="AT46" s="814"/>
      <c r="AU46" s="835"/>
      <c r="AV46" s="46">
        <f t="shared" si="3"/>
        <v>0</v>
      </c>
      <c r="AW46" s="49"/>
      <c r="AX46" s="49"/>
      <c r="AY46" s="49"/>
      <c r="AZ46" s="49"/>
      <c r="BA46" s="49"/>
      <c r="BB46" s="49"/>
      <c r="BC46" s="814"/>
      <c r="BD46" s="811"/>
      <c r="BE46" s="46">
        <f t="shared" si="4"/>
        <v>0</v>
      </c>
      <c r="BF46" s="49"/>
      <c r="BG46" s="49"/>
      <c r="BH46" s="49"/>
      <c r="BI46" s="49"/>
      <c r="BJ46" s="49"/>
      <c r="BK46" s="49"/>
      <c r="BL46" s="814"/>
      <c r="BM46" s="817"/>
      <c r="BN46" s="46">
        <f t="shared" si="5"/>
        <v>0</v>
      </c>
      <c r="BO46" s="49"/>
      <c r="BP46" s="49"/>
      <c r="BQ46" s="49"/>
      <c r="BR46" s="49"/>
      <c r="BS46" s="49"/>
      <c r="BT46" s="49"/>
      <c r="BU46" s="824"/>
      <c r="BV46" s="825"/>
      <c r="BW46" s="825"/>
      <c r="BX46" s="825"/>
      <c r="BY46" s="825"/>
      <c r="BZ46" s="825"/>
      <c r="CA46" s="825"/>
      <c r="CB46" s="825"/>
      <c r="CC46" s="826"/>
    </row>
    <row r="47" spans="1:81" s="58" customFormat="1" ht="40.200000000000003" customHeight="1" thickTop="1" x14ac:dyDescent="0.3">
      <c r="A47" s="34"/>
      <c r="B47" s="907"/>
      <c r="C47" s="868" t="s">
        <v>527</v>
      </c>
      <c r="D47" s="871">
        <v>4103</v>
      </c>
      <c r="E47" s="851" t="s">
        <v>4050</v>
      </c>
      <c r="F47" s="1266" t="s">
        <v>5544</v>
      </c>
      <c r="G47" s="851" t="s">
        <v>4052</v>
      </c>
      <c r="H47" s="851" t="s">
        <v>5557</v>
      </c>
      <c r="I47" s="1345" t="s">
        <v>5558</v>
      </c>
      <c r="J47" s="812">
        <v>358</v>
      </c>
      <c r="K47" s="854" t="str">
        <f>+[7]Metas!K412</f>
        <v>Talleres para la divulgación, protección y prevención de los derechos sexuales a la mujer</v>
      </c>
      <c r="L47" s="857"/>
      <c r="M47" s="860">
        <f>SUM(N47:Q47)</f>
        <v>0</v>
      </c>
      <c r="N47" s="836"/>
      <c r="O47" s="839"/>
      <c r="P47" s="863"/>
      <c r="Q47" s="866"/>
      <c r="R47" s="812">
        <f>+$J47</f>
        <v>358</v>
      </c>
      <c r="S47" s="231" t="s">
        <v>5561</v>
      </c>
      <c r="T47" s="235" t="s">
        <v>3822</v>
      </c>
      <c r="U47" s="235" t="s">
        <v>3827</v>
      </c>
      <c r="V47" s="235" t="s">
        <v>3830</v>
      </c>
      <c r="W47" s="231" t="s">
        <v>5548</v>
      </c>
      <c r="X47" s="256">
        <v>44927</v>
      </c>
      <c r="Y47" s="256">
        <v>45291</v>
      </c>
      <c r="Z47" s="256">
        <v>44593</v>
      </c>
      <c r="AA47" s="256">
        <v>44926</v>
      </c>
      <c r="AB47" s="812">
        <f t="shared" ref="AB47" si="38">+$J47</f>
        <v>358</v>
      </c>
      <c r="AC47" s="827">
        <f>+L47</f>
        <v>0</v>
      </c>
      <c r="AD47" s="550">
        <f t="shared" si="22"/>
        <v>4.3</v>
      </c>
      <c r="AE47" s="44">
        <f t="shared" si="22"/>
        <v>4.3</v>
      </c>
      <c r="AF47" s="44">
        <f t="shared" si="22"/>
        <v>0</v>
      </c>
      <c r="AG47" s="44">
        <f t="shared" si="22"/>
        <v>0</v>
      </c>
      <c r="AH47" s="44">
        <f t="shared" si="22"/>
        <v>0</v>
      </c>
      <c r="AI47" s="44">
        <f t="shared" si="22"/>
        <v>0</v>
      </c>
      <c r="AJ47" s="44">
        <f t="shared" si="22"/>
        <v>0</v>
      </c>
      <c r="AK47" s="812">
        <f t="shared" ref="AK47" si="39">+$J47</f>
        <v>358</v>
      </c>
      <c r="AL47" s="830">
        <f>+N47</f>
        <v>0</v>
      </c>
      <c r="AM47" s="44">
        <f t="shared" si="2"/>
        <v>1.075</v>
      </c>
      <c r="AN47" s="47">
        <v>1.075</v>
      </c>
      <c r="AO47" s="47"/>
      <c r="AP47" s="47"/>
      <c r="AQ47" s="47"/>
      <c r="AR47" s="47"/>
      <c r="AS47" s="47"/>
      <c r="AT47" s="812">
        <f t="shared" ref="AT47" si="40">+$J47</f>
        <v>358</v>
      </c>
      <c r="AU47" s="833">
        <f>+O47</f>
        <v>0</v>
      </c>
      <c r="AV47" s="44">
        <f t="shared" si="3"/>
        <v>1.075</v>
      </c>
      <c r="AW47" s="47">
        <v>1.075</v>
      </c>
      <c r="AX47" s="47"/>
      <c r="AY47" s="47"/>
      <c r="AZ47" s="47"/>
      <c r="BA47" s="47"/>
      <c r="BB47" s="47"/>
      <c r="BC47" s="812">
        <f t="shared" ref="BC47" si="41">+$J47</f>
        <v>358</v>
      </c>
      <c r="BD47" s="809">
        <f>+P47</f>
        <v>0</v>
      </c>
      <c r="BE47" s="44">
        <f t="shared" si="4"/>
        <v>1.075</v>
      </c>
      <c r="BF47" s="47">
        <v>1.075</v>
      </c>
      <c r="BG47" s="47"/>
      <c r="BH47" s="47"/>
      <c r="BI47" s="47"/>
      <c r="BJ47" s="47"/>
      <c r="BK47" s="47"/>
      <c r="BL47" s="812">
        <f t="shared" ref="BL47" si="42">+$J47</f>
        <v>358</v>
      </c>
      <c r="BM47" s="815">
        <f>+Q47</f>
        <v>0</v>
      </c>
      <c r="BN47" s="44">
        <f t="shared" si="5"/>
        <v>1.075</v>
      </c>
      <c r="BO47" s="47">
        <v>1.075</v>
      </c>
      <c r="BP47" s="47"/>
      <c r="BQ47" s="47"/>
      <c r="BR47" s="47"/>
      <c r="BS47" s="47"/>
      <c r="BT47" s="47"/>
      <c r="BU47" s="818"/>
      <c r="BV47" s="819"/>
      <c r="BW47" s="819"/>
      <c r="BX47" s="819"/>
      <c r="BY47" s="819"/>
      <c r="BZ47" s="819"/>
      <c r="CA47" s="819"/>
      <c r="CB47" s="819"/>
      <c r="CC47" s="820"/>
    </row>
    <row r="48" spans="1:81" s="58" customFormat="1" ht="40.200000000000003" customHeight="1" x14ac:dyDescent="0.3">
      <c r="A48" s="34"/>
      <c r="B48" s="907"/>
      <c r="C48" s="869"/>
      <c r="D48" s="872"/>
      <c r="E48" s="852"/>
      <c r="F48" s="920"/>
      <c r="G48" s="852"/>
      <c r="H48" s="852"/>
      <c r="I48" s="1346"/>
      <c r="J48" s="813"/>
      <c r="K48" s="855"/>
      <c r="L48" s="858"/>
      <c r="M48" s="861"/>
      <c r="N48" s="837"/>
      <c r="O48" s="840"/>
      <c r="P48" s="864"/>
      <c r="Q48" s="867"/>
      <c r="R48" s="813"/>
      <c r="S48" s="39"/>
      <c r="T48" s="236"/>
      <c r="U48" s="236"/>
      <c r="V48" s="236"/>
      <c r="W48" s="39"/>
      <c r="X48" s="31"/>
      <c r="Y48" s="31"/>
      <c r="Z48" s="31"/>
      <c r="AA48" s="31"/>
      <c r="AB48" s="813"/>
      <c r="AC48" s="828"/>
      <c r="AD48" s="552">
        <f t="shared" si="22"/>
        <v>0</v>
      </c>
      <c r="AE48" s="51">
        <f t="shared" si="22"/>
        <v>0</v>
      </c>
      <c r="AF48" s="51">
        <f t="shared" si="22"/>
        <v>0</v>
      </c>
      <c r="AG48" s="51">
        <f t="shared" si="22"/>
        <v>0</v>
      </c>
      <c r="AH48" s="51">
        <f t="shared" si="22"/>
        <v>0</v>
      </c>
      <c r="AI48" s="51">
        <f t="shared" si="22"/>
        <v>0</v>
      </c>
      <c r="AJ48" s="51">
        <f t="shared" si="22"/>
        <v>0</v>
      </c>
      <c r="AK48" s="813"/>
      <c r="AL48" s="831"/>
      <c r="AM48" s="51">
        <f t="shared" si="2"/>
        <v>0</v>
      </c>
      <c r="AN48" s="257"/>
      <c r="AO48" s="257"/>
      <c r="AP48" s="257"/>
      <c r="AQ48" s="257"/>
      <c r="AR48" s="257"/>
      <c r="AS48" s="257"/>
      <c r="AT48" s="813"/>
      <c r="AU48" s="834"/>
      <c r="AV48" s="51">
        <f t="shared" si="3"/>
        <v>0</v>
      </c>
      <c r="AW48" s="257"/>
      <c r="AX48" s="257"/>
      <c r="AY48" s="257"/>
      <c r="AZ48" s="257"/>
      <c r="BA48" s="257"/>
      <c r="BB48" s="257"/>
      <c r="BC48" s="813"/>
      <c r="BD48" s="810"/>
      <c r="BE48" s="51">
        <f t="shared" si="4"/>
        <v>0</v>
      </c>
      <c r="BF48" s="257"/>
      <c r="BG48" s="257"/>
      <c r="BH48" s="257"/>
      <c r="BI48" s="257"/>
      <c r="BJ48" s="257"/>
      <c r="BK48" s="257"/>
      <c r="BL48" s="813"/>
      <c r="BM48" s="816"/>
      <c r="BN48" s="51">
        <f t="shared" si="5"/>
        <v>0</v>
      </c>
      <c r="BO48" s="257"/>
      <c r="BP48" s="257"/>
      <c r="BQ48" s="257"/>
      <c r="BR48" s="257"/>
      <c r="BS48" s="257"/>
      <c r="BT48" s="257"/>
      <c r="BU48" s="821"/>
      <c r="BV48" s="822"/>
      <c r="BW48" s="822"/>
      <c r="BX48" s="822"/>
      <c r="BY48" s="822"/>
      <c r="BZ48" s="822"/>
      <c r="CA48" s="822"/>
      <c r="CB48" s="822"/>
      <c r="CC48" s="823"/>
    </row>
    <row r="49" spans="1:81" s="58" customFormat="1" ht="40.200000000000003" customHeight="1" x14ac:dyDescent="0.3">
      <c r="A49" s="34"/>
      <c r="B49" s="907"/>
      <c r="C49" s="869"/>
      <c r="D49" s="872"/>
      <c r="E49" s="852"/>
      <c r="F49" s="920"/>
      <c r="G49" s="852"/>
      <c r="H49" s="852"/>
      <c r="I49" s="1346"/>
      <c r="J49" s="813"/>
      <c r="K49" s="855"/>
      <c r="L49" s="858"/>
      <c r="M49" s="861"/>
      <c r="N49" s="837"/>
      <c r="O49" s="840"/>
      <c r="P49" s="864"/>
      <c r="Q49" s="867"/>
      <c r="R49" s="813"/>
      <c r="S49" s="39"/>
      <c r="T49" s="236"/>
      <c r="U49" s="236"/>
      <c r="V49" s="236"/>
      <c r="W49" s="39"/>
      <c r="X49" s="31"/>
      <c r="Y49" s="31"/>
      <c r="Z49" s="31"/>
      <c r="AA49" s="31"/>
      <c r="AB49" s="813"/>
      <c r="AC49" s="828"/>
      <c r="AD49" s="552">
        <f t="shared" si="22"/>
        <v>0</v>
      </c>
      <c r="AE49" s="51">
        <f t="shared" si="22"/>
        <v>0</v>
      </c>
      <c r="AF49" s="51">
        <f t="shared" si="22"/>
        <v>0</v>
      </c>
      <c r="AG49" s="51">
        <f t="shared" si="22"/>
        <v>0</v>
      </c>
      <c r="AH49" s="51">
        <f t="shared" si="22"/>
        <v>0</v>
      </c>
      <c r="AI49" s="51">
        <f t="shared" si="22"/>
        <v>0</v>
      </c>
      <c r="AJ49" s="51">
        <f t="shared" si="22"/>
        <v>0</v>
      </c>
      <c r="AK49" s="813"/>
      <c r="AL49" s="831"/>
      <c r="AM49" s="51">
        <f t="shared" si="2"/>
        <v>0</v>
      </c>
      <c r="AN49" s="257"/>
      <c r="AO49" s="257"/>
      <c r="AP49" s="257"/>
      <c r="AQ49" s="257"/>
      <c r="AR49" s="257"/>
      <c r="AS49" s="257"/>
      <c r="AT49" s="813"/>
      <c r="AU49" s="834"/>
      <c r="AV49" s="51">
        <f t="shared" si="3"/>
        <v>0</v>
      </c>
      <c r="AW49" s="257"/>
      <c r="AX49" s="257"/>
      <c r="AY49" s="257"/>
      <c r="AZ49" s="257"/>
      <c r="BA49" s="257"/>
      <c r="BB49" s="257"/>
      <c r="BC49" s="813"/>
      <c r="BD49" s="810"/>
      <c r="BE49" s="51">
        <f t="shared" si="4"/>
        <v>0</v>
      </c>
      <c r="BF49" s="257"/>
      <c r="BG49" s="257"/>
      <c r="BH49" s="257"/>
      <c r="BI49" s="257"/>
      <c r="BJ49" s="257"/>
      <c r="BK49" s="257"/>
      <c r="BL49" s="813"/>
      <c r="BM49" s="816"/>
      <c r="BN49" s="51">
        <f t="shared" si="5"/>
        <v>0</v>
      </c>
      <c r="BO49" s="257"/>
      <c r="BP49" s="257"/>
      <c r="BQ49" s="257"/>
      <c r="BR49" s="257"/>
      <c r="BS49" s="257"/>
      <c r="BT49" s="257"/>
      <c r="BU49" s="821"/>
      <c r="BV49" s="822"/>
      <c r="BW49" s="822"/>
      <c r="BX49" s="822"/>
      <c r="BY49" s="822"/>
      <c r="BZ49" s="822"/>
      <c r="CA49" s="822"/>
      <c r="CB49" s="822"/>
      <c r="CC49" s="823"/>
    </row>
    <row r="50" spans="1:81" s="58" customFormat="1" ht="40.200000000000003" customHeight="1" thickBot="1" x14ac:dyDescent="0.35">
      <c r="A50" s="34"/>
      <c r="B50" s="907"/>
      <c r="C50" s="869"/>
      <c r="D50" s="873"/>
      <c r="E50" s="853"/>
      <c r="F50" s="1267"/>
      <c r="G50" s="853"/>
      <c r="H50" s="853"/>
      <c r="I50" s="1347"/>
      <c r="J50" s="814"/>
      <c r="K50" s="856"/>
      <c r="L50" s="859"/>
      <c r="M50" s="862"/>
      <c r="N50" s="838"/>
      <c r="O50" s="841"/>
      <c r="P50" s="865"/>
      <c r="Q50" s="874"/>
      <c r="R50" s="814"/>
      <c r="S50" s="232"/>
      <c r="T50" s="237"/>
      <c r="U50" s="237"/>
      <c r="V50" s="237"/>
      <c r="W50" s="232"/>
      <c r="X50" s="260"/>
      <c r="Y50" s="260"/>
      <c r="Z50" s="260"/>
      <c r="AA50" s="260"/>
      <c r="AB50" s="814"/>
      <c r="AC50" s="829"/>
      <c r="AD50" s="551">
        <f t="shared" si="22"/>
        <v>0</v>
      </c>
      <c r="AE50" s="46">
        <f t="shared" si="22"/>
        <v>0</v>
      </c>
      <c r="AF50" s="46">
        <f t="shared" si="22"/>
        <v>0</v>
      </c>
      <c r="AG50" s="46">
        <f t="shared" si="22"/>
        <v>0</v>
      </c>
      <c r="AH50" s="46">
        <f t="shared" si="22"/>
        <v>0</v>
      </c>
      <c r="AI50" s="46">
        <f t="shared" si="22"/>
        <v>0</v>
      </c>
      <c r="AJ50" s="46">
        <f t="shared" si="22"/>
        <v>0</v>
      </c>
      <c r="AK50" s="814"/>
      <c r="AL50" s="832"/>
      <c r="AM50" s="46">
        <f t="shared" si="2"/>
        <v>0</v>
      </c>
      <c r="AN50" s="49"/>
      <c r="AO50" s="49"/>
      <c r="AP50" s="49"/>
      <c r="AQ50" s="49"/>
      <c r="AR50" s="49"/>
      <c r="AS50" s="49"/>
      <c r="AT50" s="814"/>
      <c r="AU50" s="835"/>
      <c r="AV50" s="46">
        <f t="shared" si="3"/>
        <v>0</v>
      </c>
      <c r="AW50" s="49"/>
      <c r="AX50" s="49"/>
      <c r="AY50" s="49"/>
      <c r="AZ50" s="49"/>
      <c r="BA50" s="49"/>
      <c r="BB50" s="49"/>
      <c r="BC50" s="814"/>
      <c r="BD50" s="811"/>
      <c r="BE50" s="46">
        <f t="shared" si="4"/>
        <v>0</v>
      </c>
      <c r="BF50" s="49"/>
      <c r="BG50" s="49"/>
      <c r="BH50" s="49"/>
      <c r="BI50" s="49"/>
      <c r="BJ50" s="49"/>
      <c r="BK50" s="49"/>
      <c r="BL50" s="814"/>
      <c r="BM50" s="817"/>
      <c r="BN50" s="46">
        <f t="shared" si="5"/>
        <v>0</v>
      </c>
      <c r="BO50" s="49"/>
      <c r="BP50" s="49"/>
      <c r="BQ50" s="49"/>
      <c r="BR50" s="49"/>
      <c r="BS50" s="49"/>
      <c r="BT50" s="49"/>
      <c r="BU50" s="824"/>
      <c r="BV50" s="825"/>
      <c r="BW50" s="825"/>
      <c r="BX50" s="825"/>
      <c r="BY50" s="825"/>
      <c r="BZ50" s="825"/>
      <c r="CA50" s="825"/>
      <c r="CB50" s="825"/>
      <c r="CC50" s="826"/>
    </row>
    <row r="51" spans="1:81" s="58" customFormat="1" ht="40.200000000000003" customHeight="1" thickTop="1" x14ac:dyDescent="0.3">
      <c r="A51" s="34"/>
      <c r="B51" s="907"/>
      <c r="C51" s="869"/>
      <c r="D51" s="871">
        <v>4103</v>
      </c>
      <c r="E51" s="851" t="s">
        <v>4050</v>
      </c>
      <c r="F51" s="1266" t="s">
        <v>5544</v>
      </c>
      <c r="G51" s="851" t="s">
        <v>4052</v>
      </c>
      <c r="H51" s="851" t="s">
        <v>5557</v>
      </c>
      <c r="I51" s="1345" t="s">
        <v>5558</v>
      </c>
      <c r="J51" s="812">
        <v>359</v>
      </c>
      <c r="K51" s="854" t="str">
        <f>+[7]Metas!K413</f>
        <v>Talleres de capacitación en derechos sexuales y reproductivos de las mujeres en situación de desplazamiento</v>
      </c>
      <c r="L51" s="857">
        <v>26</v>
      </c>
      <c r="M51" s="860">
        <f>SUM(N51:Q51)</f>
        <v>26</v>
      </c>
      <c r="N51" s="836">
        <v>4</v>
      </c>
      <c r="O51" s="839">
        <v>9</v>
      </c>
      <c r="P51" s="863">
        <v>9</v>
      </c>
      <c r="Q51" s="866">
        <v>4</v>
      </c>
      <c r="R51" s="812">
        <f>+$J51</f>
        <v>359</v>
      </c>
      <c r="S51" s="231" t="s">
        <v>5562</v>
      </c>
      <c r="T51" s="235" t="s">
        <v>3822</v>
      </c>
      <c r="U51" s="235" t="s">
        <v>3827</v>
      </c>
      <c r="V51" s="235" t="s">
        <v>3830</v>
      </c>
      <c r="W51" s="231" t="s">
        <v>5548</v>
      </c>
      <c r="X51" s="256">
        <v>44927</v>
      </c>
      <c r="Y51" s="256">
        <v>45291</v>
      </c>
      <c r="Z51" s="256">
        <v>44593</v>
      </c>
      <c r="AA51" s="256">
        <v>44926</v>
      </c>
      <c r="AB51" s="812">
        <f t="shared" ref="AB51" si="43">+$J51</f>
        <v>359</v>
      </c>
      <c r="AC51" s="827">
        <f>+L51</f>
        <v>26</v>
      </c>
      <c r="AD51" s="550">
        <f t="shared" si="22"/>
        <v>8.6</v>
      </c>
      <c r="AE51" s="44">
        <f t="shared" si="22"/>
        <v>8.6</v>
      </c>
      <c r="AF51" s="44">
        <f t="shared" si="22"/>
        <v>0</v>
      </c>
      <c r="AG51" s="44">
        <f t="shared" si="22"/>
        <v>0</v>
      </c>
      <c r="AH51" s="44">
        <f t="shared" si="22"/>
        <v>0</v>
      </c>
      <c r="AI51" s="44">
        <f t="shared" si="22"/>
        <v>0</v>
      </c>
      <c r="AJ51" s="44">
        <f t="shared" si="22"/>
        <v>0</v>
      </c>
      <c r="AK51" s="812">
        <f t="shared" ref="AK51" si="44">+$J51</f>
        <v>359</v>
      </c>
      <c r="AL51" s="830">
        <f>+N51</f>
        <v>4</v>
      </c>
      <c r="AM51" s="44">
        <f t="shared" si="2"/>
        <v>2.15</v>
      </c>
      <c r="AN51" s="47">
        <v>2.15</v>
      </c>
      <c r="AO51" s="47"/>
      <c r="AP51" s="47"/>
      <c r="AQ51" s="47"/>
      <c r="AR51" s="47"/>
      <c r="AS51" s="47"/>
      <c r="AT51" s="812">
        <f t="shared" ref="AT51" si="45">+$J51</f>
        <v>359</v>
      </c>
      <c r="AU51" s="833">
        <f>+O51</f>
        <v>9</v>
      </c>
      <c r="AV51" s="44">
        <f t="shared" si="3"/>
        <v>2.15</v>
      </c>
      <c r="AW51" s="47">
        <v>2.15</v>
      </c>
      <c r="AX51" s="47"/>
      <c r="AY51" s="47"/>
      <c r="AZ51" s="47"/>
      <c r="BA51" s="47"/>
      <c r="BB51" s="47"/>
      <c r="BC51" s="812">
        <f t="shared" ref="BC51" si="46">+$J51</f>
        <v>359</v>
      </c>
      <c r="BD51" s="809">
        <f>+P51</f>
        <v>9</v>
      </c>
      <c r="BE51" s="44">
        <f t="shared" si="4"/>
        <v>2.15</v>
      </c>
      <c r="BF51" s="47">
        <v>2.15</v>
      </c>
      <c r="BG51" s="47"/>
      <c r="BH51" s="47"/>
      <c r="BI51" s="47"/>
      <c r="BJ51" s="47"/>
      <c r="BK51" s="47"/>
      <c r="BL51" s="812">
        <f t="shared" ref="BL51" si="47">+$J51</f>
        <v>359</v>
      </c>
      <c r="BM51" s="815">
        <f>+Q51</f>
        <v>4</v>
      </c>
      <c r="BN51" s="44">
        <f t="shared" si="5"/>
        <v>2.15</v>
      </c>
      <c r="BO51" s="47">
        <v>2.15</v>
      </c>
      <c r="BP51" s="47"/>
      <c r="BQ51" s="47"/>
      <c r="BR51" s="47"/>
      <c r="BS51" s="47"/>
      <c r="BT51" s="47"/>
      <c r="BU51" s="818"/>
      <c r="BV51" s="819"/>
      <c r="BW51" s="819"/>
      <c r="BX51" s="819"/>
      <c r="BY51" s="819"/>
      <c r="BZ51" s="819"/>
      <c r="CA51" s="819"/>
      <c r="CB51" s="819"/>
      <c r="CC51" s="820"/>
    </row>
    <row r="52" spans="1:81" s="58" customFormat="1" ht="40.200000000000003" customHeight="1" x14ac:dyDescent="0.3">
      <c r="A52" s="34"/>
      <c r="B52" s="907"/>
      <c r="C52" s="869"/>
      <c r="D52" s="872"/>
      <c r="E52" s="852"/>
      <c r="F52" s="920"/>
      <c r="G52" s="852"/>
      <c r="H52" s="852"/>
      <c r="I52" s="1346"/>
      <c r="J52" s="813"/>
      <c r="K52" s="855"/>
      <c r="L52" s="858"/>
      <c r="M52" s="861"/>
      <c r="N52" s="837"/>
      <c r="O52" s="840"/>
      <c r="P52" s="864"/>
      <c r="Q52" s="867"/>
      <c r="R52" s="813"/>
      <c r="S52" s="39"/>
      <c r="T52" s="236"/>
      <c r="U52" s="236"/>
      <c r="V52" s="236"/>
      <c r="W52" s="39"/>
      <c r="X52" s="31"/>
      <c r="Y52" s="31"/>
      <c r="Z52" s="31"/>
      <c r="AA52" s="31"/>
      <c r="AB52" s="813"/>
      <c r="AC52" s="828"/>
      <c r="AD52" s="552">
        <f t="shared" si="22"/>
        <v>0</v>
      </c>
      <c r="AE52" s="51">
        <f t="shared" si="22"/>
        <v>0</v>
      </c>
      <c r="AF52" s="51">
        <f t="shared" si="22"/>
        <v>0</v>
      </c>
      <c r="AG52" s="51">
        <f t="shared" si="22"/>
        <v>0</v>
      </c>
      <c r="AH52" s="51">
        <f t="shared" si="22"/>
        <v>0</v>
      </c>
      <c r="AI52" s="51">
        <f t="shared" si="22"/>
        <v>0</v>
      </c>
      <c r="AJ52" s="51">
        <f t="shared" si="22"/>
        <v>0</v>
      </c>
      <c r="AK52" s="813"/>
      <c r="AL52" s="831"/>
      <c r="AM52" s="51">
        <f t="shared" si="2"/>
        <v>0</v>
      </c>
      <c r="AN52" s="257"/>
      <c r="AO52" s="257"/>
      <c r="AP52" s="257"/>
      <c r="AQ52" s="257"/>
      <c r="AR52" s="257"/>
      <c r="AS52" s="257"/>
      <c r="AT52" s="813"/>
      <c r="AU52" s="834"/>
      <c r="AV52" s="51">
        <f t="shared" si="3"/>
        <v>0</v>
      </c>
      <c r="AW52" s="257"/>
      <c r="AX52" s="257"/>
      <c r="AY52" s="257"/>
      <c r="AZ52" s="257"/>
      <c r="BA52" s="257"/>
      <c r="BB52" s="257"/>
      <c r="BC52" s="813"/>
      <c r="BD52" s="810"/>
      <c r="BE52" s="51">
        <f t="shared" si="4"/>
        <v>0</v>
      </c>
      <c r="BF52" s="257"/>
      <c r="BG52" s="257"/>
      <c r="BH52" s="257"/>
      <c r="BI52" s="257"/>
      <c r="BJ52" s="257"/>
      <c r="BK52" s="257"/>
      <c r="BL52" s="813"/>
      <c r="BM52" s="816"/>
      <c r="BN52" s="51">
        <f t="shared" si="5"/>
        <v>0</v>
      </c>
      <c r="BO52" s="257"/>
      <c r="BP52" s="257"/>
      <c r="BQ52" s="257"/>
      <c r="BR52" s="257"/>
      <c r="BS52" s="257"/>
      <c r="BT52" s="257"/>
      <c r="BU52" s="821"/>
      <c r="BV52" s="822"/>
      <c r="BW52" s="822"/>
      <c r="BX52" s="822"/>
      <c r="BY52" s="822"/>
      <c r="BZ52" s="822"/>
      <c r="CA52" s="822"/>
      <c r="CB52" s="822"/>
      <c r="CC52" s="823"/>
    </row>
    <row r="53" spans="1:81" s="58" customFormat="1" ht="40.200000000000003" customHeight="1" x14ac:dyDescent="0.3">
      <c r="A53" s="34"/>
      <c r="B53" s="907"/>
      <c r="C53" s="869"/>
      <c r="D53" s="872"/>
      <c r="E53" s="852"/>
      <c r="F53" s="920"/>
      <c r="G53" s="852"/>
      <c r="H53" s="852"/>
      <c r="I53" s="1346"/>
      <c r="J53" s="813"/>
      <c r="K53" s="855"/>
      <c r="L53" s="858"/>
      <c r="M53" s="861"/>
      <c r="N53" s="837"/>
      <c r="O53" s="840"/>
      <c r="P53" s="864"/>
      <c r="Q53" s="867"/>
      <c r="R53" s="813"/>
      <c r="S53" s="39"/>
      <c r="T53" s="236"/>
      <c r="U53" s="236"/>
      <c r="V53" s="236"/>
      <c r="W53" s="39"/>
      <c r="X53" s="31"/>
      <c r="Y53" s="31"/>
      <c r="Z53" s="31"/>
      <c r="AA53" s="31"/>
      <c r="AB53" s="813"/>
      <c r="AC53" s="828"/>
      <c r="AD53" s="552">
        <f t="shared" si="22"/>
        <v>0</v>
      </c>
      <c r="AE53" s="51">
        <f t="shared" si="22"/>
        <v>0</v>
      </c>
      <c r="AF53" s="51">
        <f t="shared" si="22"/>
        <v>0</v>
      </c>
      <c r="AG53" s="51">
        <f t="shared" si="22"/>
        <v>0</v>
      </c>
      <c r="AH53" s="51">
        <f t="shared" si="22"/>
        <v>0</v>
      </c>
      <c r="AI53" s="51">
        <f t="shared" si="22"/>
        <v>0</v>
      </c>
      <c r="AJ53" s="51">
        <f t="shared" si="22"/>
        <v>0</v>
      </c>
      <c r="AK53" s="813"/>
      <c r="AL53" s="831"/>
      <c r="AM53" s="51">
        <f t="shared" si="2"/>
        <v>0</v>
      </c>
      <c r="AN53" s="257"/>
      <c r="AO53" s="257"/>
      <c r="AP53" s="257"/>
      <c r="AQ53" s="257"/>
      <c r="AR53" s="257"/>
      <c r="AS53" s="257"/>
      <c r="AT53" s="813"/>
      <c r="AU53" s="834"/>
      <c r="AV53" s="51">
        <f t="shared" si="3"/>
        <v>0</v>
      </c>
      <c r="AW53" s="257"/>
      <c r="AX53" s="257"/>
      <c r="AY53" s="257"/>
      <c r="AZ53" s="257"/>
      <c r="BA53" s="257"/>
      <c r="BB53" s="257"/>
      <c r="BC53" s="813"/>
      <c r="BD53" s="810"/>
      <c r="BE53" s="51">
        <f t="shared" si="4"/>
        <v>0</v>
      </c>
      <c r="BF53" s="257"/>
      <c r="BG53" s="257"/>
      <c r="BH53" s="257"/>
      <c r="BI53" s="257"/>
      <c r="BJ53" s="257"/>
      <c r="BK53" s="257"/>
      <c r="BL53" s="813"/>
      <c r="BM53" s="816"/>
      <c r="BN53" s="51">
        <f t="shared" si="5"/>
        <v>0</v>
      </c>
      <c r="BO53" s="257"/>
      <c r="BP53" s="257"/>
      <c r="BQ53" s="257"/>
      <c r="BR53" s="257"/>
      <c r="BS53" s="257"/>
      <c r="BT53" s="257"/>
      <c r="BU53" s="821"/>
      <c r="BV53" s="822"/>
      <c r="BW53" s="822"/>
      <c r="BX53" s="822"/>
      <c r="BY53" s="822"/>
      <c r="BZ53" s="822"/>
      <c r="CA53" s="822"/>
      <c r="CB53" s="822"/>
      <c r="CC53" s="823"/>
    </row>
    <row r="54" spans="1:81" s="58" customFormat="1" ht="40.200000000000003" customHeight="1" thickBot="1" x14ac:dyDescent="0.35">
      <c r="A54" s="34"/>
      <c r="B54" s="907"/>
      <c r="C54" s="870"/>
      <c r="D54" s="873"/>
      <c r="E54" s="853"/>
      <c r="F54" s="1267"/>
      <c r="G54" s="853"/>
      <c r="H54" s="853"/>
      <c r="I54" s="1347"/>
      <c r="J54" s="814"/>
      <c r="K54" s="856"/>
      <c r="L54" s="859"/>
      <c r="M54" s="862"/>
      <c r="N54" s="838"/>
      <c r="O54" s="841"/>
      <c r="P54" s="865"/>
      <c r="Q54" s="874"/>
      <c r="R54" s="814"/>
      <c r="S54" s="232"/>
      <c r="T54" s="237"/>
      <c r="U54" s="237"/>
      <c r="V54" s="237"/>
      <c r="W54" s="232"/>
      <c r="X54" s="260"/>
      <c r="Y54" s="260"/>
      <c r="Z54" s="260"/>
      <c r="AA54" s="260"/>
      <c r="AB54" s="814"/>
      <c r="AC54" s="829"/>
      <c r="AD54" s="551">
        <f t="shared" si="22"/>
        <v>0</v>
      </c>
      <c r="AE54" s="46">
        <f t="shared" si="22"/>
        <v>0</v>
      </c>
      <c r="AF54" s="46">
        <f t="shared" si="22"/>
        <v>0</v>
      </c>
      <c r="AG54" s="46">
        <f t="shared" si="22"/>
        <v>0</v>
      </c>
      <c r="AH54" s="46">
        <f t="shared" si="22"/>
        <v>0</v>
      </c>
      <c r="AI54" s="46">
        <f t="shared" si="22"/>
        <v>0</v>
      </c>
      <c r="AJ54" s="46">
        <f t="shared" si="22"/>
        <v>0</v>
      </c>
      <c r="AK54" s="814"/>
      <c r="AL54" s="832"/>
      <c r="AM54" s="46">
        <f t="shared" si="2"/>
        <v>0</v>
      </c>
      <c r="AN54" s="49"/>
      <c r="AO54" s="49"/>
      <c r="AP54" s="49"/>
      <c r="AQ54" s="49"/>
      <c r="AR54" s="49"/>
      <c r="AS54" s="49"/>
      <c r="AT54" s="814"/>
      <c r="AU54" s="835"/>
      <c r="AV54" s="46">
        <f t="shared" si="3"/>
        <v>0</v>
      </c>
      <c r="AW54" s="49"/>
      <c r="AX54" s="49"/>
      <c r="AY54" s="49"/>
      <c r="AZ54" s="49"/>
      <c r="BA54" s="49"/>
      <c r="BB54" s="49"/>
      <c r="BC54" s="814"/>
      <c r="BD54" s="811"/>
      <c r="BE54" s="46">
        <f t="shared" si="4"/>
        <v>0</v>
      </c>
      <c r="BF54" s="49"/>
      <c r="BG54" s="49"/>
      <c r="BH54" s="49"/>
      <c r="BI54" s="49"/>
      <c r="BJ54" s="49"/>
      <c r="BK54" s="49"/>
      <c r="BL54" s="814"/>
      <c r="BM54" s="817"/>
      <c r="BN54" s="46">
        <f t="shared" si="5"/>
        <v>0</v>
      </c>
      <c r="BO54" s="49"/>
      <c r="BP54" s="49"/>
      <c r="BQ54" s="49"/>
      <c r="BR54" s="49"/>
      <c r="BS54" s="49"/>
      <c r="BT54" s="49"/>
      <c r="BU54" s="824"/>
      <c r="BV54" s="825"/>
      <c r="BW54" s="825"/>
      <c r="BX54" s="825"/>
      <c r="BY54" s="825"/>
      <c r="BZ54" s="825"/>
      <c r="CA54" s="825"/>
      <c r="CB54" s="825"/>
      <c r="CC54" s="826"/>
    </row>
    <row r="55" spans="1:81" s="58" customFormat="1" ht="40.200000000000003" customHeight="1" thickTop="1" x14ac:dyDescent="0.3">
      <c r="A55" s="34"/>
      <c r="B55" s="907"/>
      <c r="C55" s="868" t="s">
        <v>531</v>
      </c>
      <c r="D55" s="871">
        <v>4103</v>
      </c>
      <c r="E55" s="851" t="s">
        <v>4050</v>
      </c>
      <c r="F55" s="1266" t="s">
        <v>5544</v>
      </c>
      <c r="G55" s="851" t="s">
        <v>4052</v>
      </c>
      <c r="H55" s="851" t="s">
        <v>5557</v>
      </c>
      <c r="I55" s="1345" t="s">
        <v>5558</v>
      </c>
      <c r="J55" s="812">
        <v>360</v>
      </c>
      <c r="K55" s="854" t="str">
        <f>+[7]Metas!K414</f>
        <v>Docentes capacitados</v>
      </c>
      <c r="L55" s="857">
        <v>2820</v>
      </c>
      <c r="M55" s="860">
        <f>SUM(N55:Q55)</f>
        <v>2820</v>
      </c>
      <c r="N55" s="836">
        <v>300</v>
      </c>
      <c r="O55" s="839">
        <v>1150</v>
      </c>
      <c r="P55" s="863">
        <v>1150</v>
      </c>
      <c r="Q55" s="866">
        <v>220</v>
      </c>
      <c r="R55" s="812">
        <f>+$J55</f>
        <v>360</v>
      </c>
      <c r="S55" s="231" t="s">
        <v>5563</v>
      </c>
      <c r="T55" s="235" t="s">
        <v>3822</v>
      </c>
      <c r="U55" s="235" t="s">
        <v>3827</v>
      </c>
      <c r="V55" s="235" t="s">
        <v>3830</v>
      </c>
      <c r="W55" s="231" t="s">
        <v>5548</v>
      </c>
      <c r="X55" s="256">
        <v>44927</v>
      </c>
      <c r="Y55" s="256">
        <v>45291</v>
      </c>
      <c r="Z55" s="256">
        <v>44593</v>
      </c>
      <c r="AA55" s="256">
        <v>44926</v>
      </c>
      <c r="AB55" s="812">
        <f t="shared" ref="AB55" si="48">+$J55</f>
        <v>360</v>
      </c>
      <c r="AC55" s="827">
        <f>+L55</f>
        <v>2820</v>
      </c>
      <c r="AD55" s="550">
        <f t="shared" si="22"/>
        <v>12.8</v>
      </c>
      <c r="AE55" s="44">
        <f t="shared" si="22"/>
        <v>12.8</v>
      </c>
      <c r="AF55" s="44">
        <f t="shared" si="22"/>
        <v>0</v>
      </c>
      <c r="AG55" s="44">
        <f t="shared" si="22"/>
        <v>0</v>
      </c>
      <c r="AH55" s="44">
        <f t="shared" si="22"/>
        <v>0</v>
      </c>
      <c r="AI55" s="44">
        <f t="shared" si="22"/>
        <v>0</v>
      </c>
      <c r="AJ55" s="44">
        <f t="shared" si="22"/>
        <v>0</v>
      </c>
      <c r="AK55" s="812">
        <f t="shared" ref="AK55" si="49">+$J55</f>
        <v>360</v>
      </c>
      <c r="AL55" s="830">
        <f>+N55</f>
        <v>300</v>
      </c>
      <c r="AM55" s="44">
        <f t="shared" si="2"/>
        <v>3.2</v>
      </c>
      <c r="AN55" s="47">
        <v>3.2</v>
      </c>
      <c r="AO55" s="47"/>
      <c r="AP55" s="47"/>
      <c r="AQ55" s="47"/>
      <c r="AR55" s="47"/>
      <c r="AS55" s="47"/>
      <c r="AT55" s="812">
        <f t="shared" ref="AT55" si="50">+$J55</f>
        <v>360</v>
      </c>
      <c r="AU55" s="833">
        <f>+O55</f>
        <v>1150</v>
      </c>
      <c r="AV55" s="44">
        <f t="shared" si="3"/>
        <v>3.2</v>
      </c>
      <c r="AW55" s="47">
        <v>3.2</v>
      </c>
      <c r="AX55" s="47"/>
      <c r="AY55" s="47"/>
      <c r="AZ55" s="47"/>
      <c r="BA55" s="47"/>
      <c r="BB55" s="47"/>
      <c r="BC55" s="812">
        <f t="shared" ref="BC55" si="51">+$J55</f>
        <v>360</v>
      </c>
      <c r="BD55" s="809">
        <f>+P55</f>
        <v>1150</v>
      </c>
      <c r="BE55" s="44">
        <f t="shared" si="4"/>
        <v>3.2</v>
      </c>
      <c r="BF55" s="47">
        <v>3.2</v>
      </c>
      <c r="BG55" s="47"/>
      <c r="BH55" s="47"/>
      <c r="BI55" s="47"/>
      <c r="BJ55" s="47"/>
      <c r="BK55" s="47"/>
      <c r="BL55" s="812">
        <f t="shared" ref="BL55" si="52">+$J55</f>
        <v>360</v>
      </c>
      <c r="BM55" s="815">
        <f>+Q55</f>
        <v>220</v>
      </c>
      <c r="BN55" s="44">
        <f t="shared" si="5"/>
        <v>3.2</v>
      </c>
      <c r="BO55" s="47">
        <v>3.2</v>
      </c>
      <c r="BP55" s="47"/>
      <c r="BQ55" s="47"/>
      <c r="BR55" s="47"/>
      <c r="BS55" s="47"/>
      <c r="BT55" s="47"/>
      <c r="BU55" s="818"/>
      <c r="BV55" s="819"/>
      <c r="BW55" s="819"/>
      <c r="BX55" s="819"/>
      <c r="BY55" s="819"/>
      <c r="BZ55" s="819"/>
      <c r="CA55" s="819"/>
      <c r="CB55" s="819"/>
      <c r="CC55" s="820"/>
    </row>
    <row r="56" spans="1:81" s="58" customFormat="1" ht="40.200000000000003" customHeight="1" x14ac:dyDescent="0.3">
      <c r="A56" s="34"/>
      <c r="B56" s="907"/>
      <c r="C56" s="869"/>
      <c r="D56" s="872"/>
      <c r="E56" s="852"/>
      <c r="F56" s="920"/>
      <c r="G56" s="852"/>
      <c r="H56" s="852"/>
      <c r="I56" s="1346"/>
      <c r="J56" s="813"/>
      <c r="K56" s="855"/>
      <c r="L56" s="858"/>
      <c r="M56" s="861"/>
      <c r="N56" s="837"/>
      <c r="O56" s="840"/>
      <c r="P56" s="864"/>
      <c r="Q56" s="867"/>
      <c r="R56" s="813"/>
      <c r="S56" s="39"/>
      <c r="T56" s="236"/>
      <c r="U56" s="236"/>
      <c r="V56" s="236"/>
      <c r="W56" s="39"/>
      <c r="X56" s="31"/>
      <c r="Y56" s="31"/>
      <c r="Z56" s="31"/>
      <c r="AA56" s="31"/>
      <c r="AB56" s="813"/>
      <c r="AC56" s="828"/>
      <c r="AD56" s="552">
        <f t="shared" si="22"/>
        <v>0</v>
      </c>
      <c r="AE56" s="51">
        <f t="shared" si="22"/>
        <v>0</v>
      </c>
      <c r="AF56" s="51">
        <f t="shared" si="22"/>
        <v>0</v>
      </c>
      <c r="AG56" s="51">
        <f t="shared" si="22"/>
        <v>0</v>
      </c>
      <c r="AH56" s="51">
        <f t="shared" si="22"/>
        <v>0</v>
      </c>
      <c r="AI56" s="51">
        <f t="shared" si="22"/>
        <v>0</v>
      </c>
      <c r="AJ56" s="51">
        <f t="shared" si="22"/>
        <v>0</v>
      </c>
      <c r="AK56" s="813"/>
      <c r="AL56" s="831"/>
      <c r="AM56" s="51">
        <f t="shared" si="2"/>
        <v>0</v>
      </c>
      <c r="AN56" s="257"/>
      <c r="AO56" s="257"/>
      <c r="AP56" s="257"/>
      <c r="AQ56" s="257"/>
      <c r="AR56" s="257"/>
      <c r="AS56" s="257"/>
      <c r="AT56" s="813"/>
      <c r="AU56" s="834"/>
      <c r="AV56" s="51">
        <f t="shared" si="3"/>
        <v>0</v>
      </c>
      <c r="AW56" s="257"/>
      <c r="AX56" s="257"/>
      <c r="AY56" s="257"/>
      <c r="AZ56" s="257"/>
      <c r="BA56" s="257"/>
      <c r="BB56" s="257"/>
      <c r="BC56" s="813"/>
      <c r="BD56" s="810"/>
      <c r="BE56" s="51">
        <f t="shared" si="4"/>
        <v>0</v>
      </c>
      <c r="BF56" s="257"/>
      <c r="BG56" s="257"/>
      <c r="BH56" s="257"/>
      <c r="BI56" s="257"/>
      <c r="BJ56" s="257"/>
      <c r="BK56" s="257"/>
      <c r="BL56" s="813"/>
      <c r="BM56" s="816"/>
      <c r="BN56" s="51">
        <f t="shared" si="5"/>
        <v>0</v>
      </c>
      <c r="BO56" s="257"/>
      <c r="BP56" s="257"/>
      <c r="BQ56" s="257"/>
      <c r="BR56" s="257"/>
      <c r="BS56" s="257"/>
      <c r="BT56" s="257"/>
      <c r="BU56" s="821"/>
      <c r="BV56" s="822"/>
      <c r="BW56" s="822"/>
      <c r="BX56" s="822"/>
      <c r="BY56" s="822"/>
      <c r="BZ56" s="822"/>
      <c r="CA56" s="822"/>
      <c r="CB56" s="822"/>
      <c r="CC56" s="823"/>
    </row>
    <row r="57" spans="1:81" s="58" customFormat="1" ht="40.200000000000003" customHeight="1" x14ac:dyDescent="0.3">
      <c r="A57" s="34"/>
      <c r="B57" s="907"/>
      <c r="C57" s="869"/>
      <c r="D57" s="872"/>
      <c r="E57" s="852"/>
      <c r="F57" s="920"/>
      <c r="G57" s="852"/>
      <c r="H57" s="852"/>
      <c r="I57" s="1346"/>
      <c r="J57" s="813"/>
      <c r="K57" s="855"/>
      <c r="L57" s="858"/>
      <c r="M57" s="861"/>
      <c r="N57" s="837"/>
      <c r="O57" s="840"/>
      <c r="P57" s="864"/>
      <c r="Q57" s="867"/>
      <c r="R57" s="813"/>
      <c r="S57" s="39"/>
      <c r="T57" s="236"/>
      <c r="U57" s="236"/>
      <c r="V57" s="236"/>
      <c r="W57" s="39"/>
      <c r="X57" s="31"/>
      <c r="Y57" s="31"/>
      <c r="Z57" s="31"/>
      <c r="AA57" s="31"/>
      <c r="AB57" s="813"/>
      <c r="AC57" s="828"/>
      <c r="AD57" s="552">
        <f t="shared" si="22"/>
        <v>0</v>
      </c>
      <c r="AE57" s="51">
        <f t="shared" si="22"/>
        <v>0</v>
      </c>
      <c r="AF57" s="51">
        <f t="shared" si="22"/>
        <v>0</v>
      </c>
      <c r="AG57" s="51">
        <f t="shared" si="22"/>
        <v>0</v>
      </c>
      <c r="AH57" s="51">
        <f t="shared" si="22"/>
        <v>0</v>
      </c>
      <c r="AI57" s="51">
        <f t="shared" si="22"/>
        <v>0</v>
      </c>
      <c r="AJ57" s="51">
        <f t="shared" si="22"/>
        <v>0</v>
      </c>
      <c r="AK57" s="813"/>
      <c r="AL57" s="831"/>
      <c r="AM57" s="51">
        <f t="shared" si="2"/>
        <v>0</v>
      </c>
      <c r="AN57" s="257"/>
      <c r="AO57" s="257"/>
      <c r="AP57" s="257"/>
      <c r="AQ57" s="257"/>
      <c r="AR57" s="257"/>
      <c r="AS57" s="257"/>
      <c r="AT57" s="813"/>
      <c r="AU57" s="834"/>
      <c r="AV57" s="51">
        <f t="shared" si="3"/>
        <v>0</v>
      </c>
      <c r="AW57" s="257"/>
      <c r="AX57" s="257"/>
      <c r="AY57" s="257"/>
      <c r="AZ57" s="257"/>
      <c r="BA57" s="257"/>
      <c r="BB57" s="257"/>
      <c r="BC57" s="813"/>
      <c r="BD57" s="810"/>
      <c r="BE57" s="51">
        <f t="shared" si="4"/>
        <v>0</v>
      </c>
      <c r="BF57" s="257"/>
      <c r="BG57" s="257"/>
      <c r="BH57" s="257"/>
      <c r="BI57" s="257"/>
      <c r="BJ57" s="257"/>
      <c r="BK57" s="257"/>
      <c r="BL57" s="813"/>
      <c r="BM57" s="816"/>
      <c r="BN57" s="51">
        <f t="shared" si="5"/>
        <v>0</v>
      </c>
      <c r="BO57" s="257"/>
      <c r="BP57" s="257"/>
      <c r="BQ57" s="257"/>
      <c r="BR57" s="257"/>
      <c r="BS57" s="257"/>
      <c r="BT57" s="257"/>
      <c r="BU57" s="821"/>
      <c r="BV57" s="822"/>
      <c r="BW57" s="822"/>
      <c r="BX57" s="822"/>
      <c r="BY57" s="822"/>
      <c r="BZ57" s="822"/>
      <c r="CA57" s="822"/>
      <c r="CB57" s="822"/>
      <c r="CC57" s="823"/>
    </row>
    <row r="58" spans="1:81" s="58" customFormat="1" ht="40.200000000000003" customHeight="1" thickBot="1" x14ac:dyDescent="0.35">
      <c r="A58" s="34"/>
      <c r="B58" s="907"/>
      <c r="C58" s="870"/>
      <c r="D58" s="873"/>
      <c r="E58" s="853"/>
      <c r="F58" s="1267"/>
      <c r="G58" s="853"/>
      <c r="H58" s="853"/>
      <c r="I58" s="1347"/>
      <c r="J58" s="814"/>
      <c r="K58" s="856"/>
      <c r="L58" s="859"/>
      <c r="M58" s="862"/>
      <c r="N58" s="838"/>
      <c r="O58" s="841"/>
      <c r="P58" s="865"/>
      <c r="Q58" s="874"/>
      <c r="R58" s="814"/>
      <c r="S58" s="232"/>
      <c r="T58" s="237"/>
      <c r="U58" s="237"/>
      <c r="V58" s="237"/>
      <c r="W58" s="232"/>
      <c r="X58" s="260"/>
      <c r="Y58" s="260"/>
      <c r="Z58" s="260"/>
      <c r="AA58" s="260"/>
      <c r="AB58" s="814"/>
      <c r="AC58" s="829"/>
      <c r="AD58" s="551">
        <f t="shared" si="22"/>
        <v>0</v>
      </c>
      <c r="AE58" s="46">
        <f t="shared" si="22"/>
        <v>0</v>
      </c>
      <c r="AF58" s="46">
        <f t="shared" si="22"/>
        <v>0</v>
      </c>
      <c r="AG58" s="46">
        <f t="shared" si="22"/>
        <v>0</v>
      </c>
      <c r="AH58" s="46">
        <f t="shared" si="22"/>
        <v>0</v>
      </c>
      <c r="AI58" s="46">
        <f t="shared" si="22"/>
        <v>0</v>
      </c>
      <c r="AJ58" s="46">
        <f t="shared" si="22"/>
        <v>0</v>
      </c>
      <c r="AK58" s="814"/>
      <c r="AL58" s="832"/>
      <c r="AM58" s="46">
        <f t="shared" si="2"/>
        <v>0</v>
      </c>
      <c r="AN58" s="49"/>
      <c r="AO58" s="49"/>
      <c r="AP58" s="49"/>
      <c r="AQ58" s="49"/>
      <c r="AR58" s="49"/>
      <c r="AS58" s="49"/>
      <c r="AT58" s="814"/>
      <c r="AU58" s="835"/>
      <c r="AV58" s="46">
        <f t="shared" si="3"/>
        <v>0</v>
      </c>
      <c r="AW58" s="49"/>
      <c r="AX58" s="49"/>
      <c r="AY58" s="49"/>
      <c r="AZ58" s="49"/>
      <c r="BA58" s="49"/>
      <c r="BB58" s="49"/>
      <c r="BC58" s="814"/>
      <c r="BD58" s="811"/>
      <c r="BE58" s="46">
        <f t="shared" si="4"/>
        <v>0</v>
      </c>
      <c r="BF58" s="49"/>
      <c r="BG58" s="49"/>
      <c r="BH58" s="49"/>
      <c r="BI58" s="49"/>
      <c r="BJ58" s="49"/>
      <c r="BK58" s="49"/>
      <c r="BL58" s="814"/>
      <c r="BM58" s="817"/>
      <c r="BN58" s="46">
        <f t="shared" si="5"/>
        <v>0</v>
      </c>
      <c r="BO58" s="49"/>
      <c r="BP58" s="49"/>
      <c r="BQ58" s="49"/>
      <c r="BR58" s="49"/>
      <c r="BS58" s="49"/>
      <c r="BT58" s="49"/>
      <c r="BU58" s="824"/>
      <c r="BV58" s="825"/>
      <c r="BW58" s="825"/>
      <c r="BX58" s="825"/>
      <c r="BY58" s="825"/>
      <c r="BZ58" s="825"/>
      <c r="CA58" s="825"/>
      <c r="CB58" s="825"/>
      <c r="CC58" s="826"/>
    </row>
    <row r="59" spans="1:81" s="58" customFormat="1" ht="40.200000000000003" customHeight="1" thickTop="1" x14ac:dyDescent="0.3">
      <c r="A59" s="34"/>
      <c r="B59" s="907"/>
      <c r="C59" s="868" t="s">
        <v>534</v>
      </c>
      <c r="D59" s="871">
        <v>4103</v>
      </c>
      <c r="E59" s="851" t="s">
        <v>4050</v>
      </c>
      <c r="F59" s="1266" t="s">
        <v>5544</v>
      </c>
      <c r="G59" s="851" t="s">
        <v>4052</v>
      </c>
      <c r="H59" s="851" t="s">
        <v>5557</v>
      </c>
      <c r="I59" s="1345" t="s">
        <v>5558</v>
      </c>
      <c r="J59" s="812">
        <v>361</v>
      </c>
      <c r="K59" s="854" t="str">
        <f>+[7]Metas!K415</f>
        <v>Mujeres capacitadas sobre sus derechos</v>
      </c>
      <c r="L59" s="857">
        <v>3225</v>
      </c>
      <c r="M59" s="860">
        <f t="shared" ref="M59:M79" si="53">SUM(N59:Q59)</f>
        <v>3225</v>
      </c>
      <c r="N59" s="836">
        <v>600</v>
      </c>
      <c r="O59" s="839">
        <v>1000</v>
      </c>
      <c r="P59" s="863">
        <v>1000</v>
      </c>
      <c r="Q59" s="866">
        <v>625</v>
      </c>
      <c r="R59" s="812">
        <f>+$J59</f>
        <v>361</v>
      </c>
      <c r="S59" s="231" t="s">
        <v>5564</v>
      </c>
      <c r="T59" s="235" t="s">
        <v>3822</v>
      </c>
      <c r="U59" s="235" t="s">
        <v>3827</v>
      </c>
      <c r="V59" s="235" t="s">
        <v>3830</v>
      </c>
      <c r="W59" s="231" t="s">
        <v>5548</v>
      </c>
      <c r="X59" s="256">
        <v>44927</v>
      </c>
      <c r="Y59" s="256">
        <v>45291</v>
      </c>
      <c r="Z59" s="256">
        <v>44593</v>
      </c>
      <c r="AA59" s="256">
        <v>44926</v>
      </c>
      <c r="AB59" s="812">
        <f t="shared" ref="AB59" si="54">+$J59</f>
        <v>361</v>
      </c>
      <c r="AC59" s="827">
        <f>+L59</f>
        <v>3225</v>
      </c>
      <c r="AD59" s="550">
        <f t="shared" si="22"/>
        <v>17.100000000000001</v>
      </c>
      <c r="AE59" s="44">
        <f t="shared" si="22"/>
        <v>17.100000000000001</v>
      </c>
      <c r="AF59" s="44">
        <f t="shared" si="22"/>
        <v>0</v>
      </c>
      <c r="AG59" s="44">
        <f t="shared" si="22"/>
        <v>0</v>
      </c>
      <c r="AH59" s="44">
        <f t="shared" si="22"/>
        <v>0</v>
      </c>
      <c r="AI59" s="44">
        <f t="shared" si="22"/>
        <v>0</v>
      </c>
      <c r="AJ59" s="44">
        <f t="shared" si="22"/>
        <v>0</v>
      </c>
      <c r="AK59" s="812">
        <f t="shared" ref="AK59" si="55">+$J59</f>
        <v>361</v>
      </c>
      <c r="AL59" s="830">
        <f>+N59</f>
        <v>600</v>
      </c>
      <c r="AM59" s="44">
        <f t="shared" si="2"/>
        <v>4.2750000000000004</v>
      </c>
      <c r="AN59" s="47">
        <v>4.2750000000000004</v>
      </c>
      <c r="AO59" s="47"/>
      <c r="AP59" s="47"/>
      <c r="AQ59" s="47"/>
      <c r="AR59" s="47"/>
      <c r="AS59" s="47"/>
      <c r="AT59" s="812">
        <f t="shared" ref="AT59" si="56">+$J59</f>
        <v>361</v>
      </c>
      <c r="AU59" s="833">
        <f>+O59</f>
        <v>1000</v>
      </c>
      <c r="AV59" s="44">
        <f t="shared" si="3"/>
        <v>4.2750000000000004</v>
      </c>
      <c r="AW59" s="47">
        <v>4.2750000000000004</v>
      </c>
      <c r="AX59" s="47"/>
      <c r="AY59" s="47"/>
      <c r="AZ59" s="47"/>
      <c r="BA59" s="47"/>
      <c r="BB59" s="47"/>
      <c r="BC59" s="812">
        <f t="shared" ref="BC59" si="57">+$J59</f>
        <v>361</v>
      </c>
      <c r="BD59" s="809">
        <f>+P59</f>
        <v>1000</v>
      </c>
      <c r="BE59" s="44">
        <f t="shared" si="4"/>
        <v>4.2750000000000004</v>
      </c>
      <c r="BF59" s="47">
        <v>4.2750000000000004</v>
      </c>
      <c r="BG59" s="47"/>
      <c r="BH59" s="47"/>
      <c r="BI59" s="47"/>
      <c r="BJ59" s="47"/>
      <c r="BK59" s="47"/>
      <c r="BL59" s="812">
        <f t="shared" ref="BL59" si="58">+$J59</f>
        <v>361</v>
      </c>
      <c r="BM59" s="815">
        <f>+Q59</f>
        <v>625</v>
      </c>
      <c r="BN59" s="44">
        <f t="shared" si="5"/>
        <v>4.2750000000000004</v>
      </c>
      <c r="BO59" s="47">
        <v>4.2750000000000004</v>
      </c>
      <c r="BP59" s="47"/>
      <c r="BQ59" s="47"/>
      <c r="BR59" s="47"/>
      <c r="BS59" s="47"/>
      <c r="BT59" s="47"/>
      <c r="BU59" s="818"/>
      <c r="BV59" s="819"/>
      <c r="BW59" s="819"/>
      <c r="BX59" s="819"/>
      <c r="BY59" s="819"/>
      <c r="BZ59" s="819"/>
      <c r="CA59" s="819"/>
      <c r="CB59" s="819"/>
      <c r="CC59" s="820"/>
    </row>
    <row r="60" spans="1:81" s="58" customFormat="1" ht="40.200000000000003" customHeight="1" x14ac:dyDescent="0.3">
      <c r="A60" s="34"/>
      <c r="B60" s="907"/>
      <c r="C60" s="869"/>
      <c r="D60" s="872"/>
      <c r="E60" s="852"/>
      <c r="F60" s="920"/>
      <c r="G60" s="852"/>
      <c r="H60" s="852"/>
      <c r="I60" s="1346"/>
      <c r="J60" s="813"/>
      <c r="K60" s="855"/>
      <c r="L60" s="858"/>
      <c r="M60" s="861"/>
      <c r="N60" s="837"/>
      <c r="O60" s="840"/>
      <c r="P60" s="864"/>
      <c r="Q60" s="867"/>
      <c r="R60" s="813"/>
      <c r="S60" s="39"/>
      <c r="T60" s="236"/>
      <c r="U60" s="236"/>
      <c r="V60" s="236"/>
      <c r="W60" s="39"/>
      <c r="X60" s="31"/>
      <c r="Y60" s="31"/>
      <c r="Z60" s="31"/>
      <c r="AA60" s="31"/>
      <c r="AB60" s="813"/>
      <c r="AC60" s="828"/>
      <c r="AD60" s="552">
        <f t="shared" si="22"/>
        <v>0</v>
      </c>
      <c r="AE60" s="51">
        <f t="shared" si="22"/>
        <v>0</v>
      </c>
      <c r="AF60" s="51">
        <f t="shared" si="22"/>
        <v>0</v>
      </c>
      <c r="AG60" s="51">
        <f t="shared" si="22"/>
        <v>0</v>
      </c>
      <c r="AH60" s="51">
        <f t="shared" si="22"/>
        <v>0</v>
      </c>
      <c r="AI60" s="51">
        <f t="shared" si="22"/>
        <v>0</v>
      </c>
      <c r="AJ60" s="51">
        <f t="shared" si="22"/>
        <v>0</v>
      </c>
      <c r="AK60" s="813"/>
      <c r="AL60" s="831"/>
      <c r="AM60" s="51">
        <f t="shared" si="2"/>
        <v>0</v>
      </c>
      <c r="AN60" s="257"/>
      <c r="AO60" s="257"/>
      <c r="AP60" s="257"/>
      <c r="AQ60" s="257"/>
      <c r="AR60" s="257"/>
      <c r="AS60" s="257"/>
      <c r="AT60" s="813"/>
      <c r="AU60" s="834"/>
      <c r="AV60" s="51">
        <f t="shared" si="3"/>
        <v>0</v>
      </c>
      <c r="AW60" s="257"/>
      <c r="AX60" s="257"/>
      <c r="AY60" s="257"/>
      <c r="AZ60" s="257"/>
      <c r="BA60" s="257"/>
      <c r="BB60" s="257"/>
      <c r="BC60" s="813"/>
      <c r="BD60" s="810"/>
      <c r="BE60" s="51">
        <f t="shared" si="4"/>
        <v>0</v>
      </c>
      <c r="BF60" s="257"/>
      <c r="BG60" s="257"/>
      <c r="BH60" s="257"/>
      <c r="BI60" s="257"/>
      <c r="BJ60" s="257"/>
      <c r="BK60" s="257"/>
      <c r="BL60" s="813"/>
      <c r="BM60" s="816"/>
      <c r="BN60" s="51">
        <f t="shared" si="5"/>
        <v>0</v>
      </c>
      <c r="BO60" s="257"/>
      <c r="BP60" s="257"/>
      <c r="BQ60" s="257"/>
      <c r="BR60" s="257"/>
      <c r="BS60" s="257"/>
      <c r="BT60" s="257"/>
      <c r="BU60" s="821"/>
      <c r="BV60" s="822"/>
      <c r="BW60" s="822"/>
      <c r="BX60" s="822"/>
      <c r="BY60" s="822"/>
      <c r="BZ60" s="822"/>
      <c r="CA60" s="822"/>
      <c r="CB60" s="822"/>
      <c r="CC60" s="823"/>
    </row>
    <row r="61" spans="1:81" s="58" customFormat="1" ht="40.200000000000003" customHeight="1" x14ac:dyDescent="0.3">
      <c r="A61" s="34"/>
      <c r="B61" s="907"/>
      <c r="C61" s="869"/>
      <c r="D61" s="872"/>
      <c r="E61" s="852"/>
      <c r="F61" s="920"/>
      <c r="G61" s="852"/>
      <c r="H61" s="852"/>
      <c r="I61" s="1346"/>
      <c r="J61" s="813"/>
      <c r="K61" s="855"/>
      <c r="L61" s="858"/>
      <c r="M61" s="861"/>
      <c r="N61" s="837"/>
      <c r="O61" s="840"/>
      <c r="P61" s="864"/>
      <c r="Q61" s="867"/>
      <c r="R61" s="813"/>
      <c r="S61" s="39"/>
      <c r="T61" s="236"/>
      <c r="U61" s="236"/>
      <c r="V61" s="236"/>
      <c r="W61" s="39"/>
      <c r="X61" s="31"/>
      <c r="Y61" s="31"/>
      <c r="Z61" s="31"/>
      <c r="AA61" s="31"/>
      <c r="AB61" s="813"/>
      <c r="AC61" s="828"/>
      <c r="AD61" s="552">
        <f t="shared" si="22"/>
        <v>0</v>
      </c>
      <c r="AE61" s="51">
        <f t="shared" si="22"/>
        <v>0</v>
      </c>
      <c r="AF61" s="51">
        <f t="shared" si="22"/>
        <v>0</v>
      </c>
      <c r="AG61" s="51">
        <f t="shared" si="22"/>
        <v>0</v>
      </c>
      <c r="AH61" s="51">
        <f t="shared" si="22"/>
        <v>0</v>
      </c>
      <c r="AI61" s="51">
        <f t="shared" si="22"/>
        <v>0</v>
      </c>
      <c r="AJ61" s="51">
        <f t="shared" si="22"/>
        <v>0</v>
      </c>
      <c r="AK61" s="813"/>
      <c r="AL61" s="831"/>
      <c r="AM61" s="51">
        <f t="shared" si="2"/>
        <v>0</v>
      </c>
      <c r="AN61" s="257"/>
      <c r="AO61" s="257"/>
      <c r="AP61" s="257"/>
      <c r="AQ61" s="257"/>
      <c r="AR61" s="257"/>
      <c r="AS61" s="257"/>
      <c r="AT61" s="813"/>
      <c r="AU61" s="834"/>
      <c r="AV61" s="51">
        <f t="shared" si="3"/>
        <v>0</v>
      </c>
      <c r="AW61" s="257"/>
      <c r="AX61" s="257"/>
      <c r="AY61" s="257"/>
      <c r="AZ61" s="257"/>
      <c r="BA61" s="257"/>
      <c r="BB61" s="257"/>
      <c r="BC61" s="813"/>
      <c r="BD61" s="810"/>
      <c r="BE61" s="51">
        <f t="shared" si="4"/>
        <v>0</v>
      </c>
      <c r="BF61" s="257"/>
      <c r="BG61" s="257"/>
      <c r="BH61" s="257"/>
      <c r="BI61" s="257"/>
      <c r="BJ61" s="257"/>
      <c r="BK61" s="257"/>
      <c r="BL61" s="813"/>
      <c r="BM61" s="816"/>
      <c r="BN61" s="51">
        <f t="shared" si="5"/>
        <v>0</v>
      </c>
      <c r="BO61" s="257"/>
      <c r="BP61" s="257"/>
      <c r="BQ61" s="257"/>
      <c r="BR61" s="257"/>
      <c r="BS61" s="257"/>
      <c r="BT61" s="257"/>
      <c r="BU61" s="821"/>
      <c r="BV61" s="822"/>
      <c r="BW61" s="822"/>
      <c r="BX61" s="822"/>
      <c r="BY61" s="822"/>
      <c r="BZ61" s="822"/>
      <c r="CA61" s="822"/>
      <c r="CB61" s="822"/>
      <c r="CC61" s="823"/>
    </row>
    <row r="62" spans="1:81" s="58" customFormat="1" ht="40.200000000000003" customHeight="1" thickBot="1" x14ac:dyDescent="0.35">
      <c r="A62" s="34"/>
      <c r="B62" s="907"/>
      <c r="C62" s="869"/>
      <c r="D62" s="873"/>
      <c r="E62" s="853"/>
      <c r="F62" s="1267"/>
      <c r="G62" s="853"/>
      <c r="H62" s="853"/>
      <c r="I62" s="1347"/>
      <c r="J62" s="814"/>
      <c r="K62" s="856"/>
      <c r="L62" s="859"/>
      <c r="M62" s="862"/>
      <c r="N62" s="838"/>
      <c r="O62" s="841"/>
      <c r="P62" s="865"/>
      <c r="Q62" s="874"/>
      <c r="R62" s="814"/>
      <c r="S62" s="232"/>
      <c r="T62" s="237"/>
      <c r="U62" s="237"/>
      <c r="V62" s="237"/>
      <c r="W62" s="232"/>
      <c r="X62" s="260"/>
      <c r="Y62" s="260"/>
      <c r="Z62" s="260"/>
      <c r="AA62" s="260"/>
      <c r="AB62" s="814"/>
      <c r="AC62" s="829"/>
      <c r="AD62" s="551">
        <f t="shared" si="22"/>
        <v>0</v>
      </c>
      <c r="AE62" s="46">
        <f t="shared" si="22"/>
        <v>0</v>
      </c>
      <c r="AF62" s="46">
        <f t="shared" si="22"/>
        <v>0</v>
      </c>
      <c r="AG62" s="46">
        <f t="shared" si="22"/>
        <v>0</v>
      </c>
      <c r="AH62" s="46">
        <f t="shared" si="22"/>
        <v>0</v>
      </c>
      <c r="AI62" s="46">
        <f t="shared" si="22"/>
        <v>0</v>
      </c>
      <c r="AJ62" s="46">
        <f t="shared" si="22"/>
        <v>0</v>
      </c>
      <c r="AK62" s="814"/>
      <c r="AL62" s="832"/>
      <c r="AM62" s="46">
        <f t="shared" si="2"/>
        <v>0</v>
      </c>
      <c r="AN62" s="49"/>
      <c r="AO62" s="49"/>
      <c r="AP62" s="49"/>
      <c r="AQ62" s="49"/>
      <c r="AR62" s="49"/>
      <c r="AS62" s="49"/>
      <c r="AT62" s="814"/>
      <c r="AU62" s="835"/>
      <c r="AV62" s="46">
        <f t="shared" si="3"/>
        <v>0</v>
      </c>
      <c r="AW62" s="49"/>
      <c r="AX62" s="49"/>
      <c r="AY62" s="49"/>
      <c r="AZ62" s="49"/>
      <c r="BA62" s="49"/>
      <c r="BB62" s="49"/>
      <c r="BC62" s="814"/>
      <c r="BD62" s="811"/>
      <c r="BE62" s="46">
        <f t="shared" si="4"/>
        <v>0</v>
      </c>
      <c r="BF62" s="49"/>
      <c r="BG62" s="49"/>
      <c r="BH62" s="49"/>
      <c r="BI62" s="49"/>
      <c r="BJ62" s="49"/>
      <c r="BK62" s="49"/>
      <c r="BL62" s="814"/>
      <c r="BM62" s="817"/>
      <c r="BN62" s="46">
        <f t="shared" si="5"/>
        <v>0</v>
      </c>
      <c r="BO62" s="49"/>
      <c r="BP62" s="49"/>
      <c r="BQ62" s="49"/>
      <c r="BR62" s="49"/>
      <c r="BS62" s="49"/>
      <c r="BT62" s="49"/>
      <c r="BU62" s="824"/>
      <c r="BV62" s="825"/>
      <c r="BW62" s="825"/>
      <c r="BX62" s="825"/>
      <c r="BY62" s="825"/>
      <c r="BZ62" s="825"/>
      <c r="CA62" s="825"/>
      <c r="CB62" s="825"/>
      <c r="CC62" s="826"/>
    </row>
    <row r="63" spans="1:81" s="58" customFormat="1" ht="40.200000000000003" customHeight="1" thickTop="1" x14ac:dyDescent="0.3">
      <c r="A63" s="34"/>
      <c r="B63" s="907"/>
      <c r="C63" s="869"/>
      <c r="D63" s="871">
        <v>4103</v>
      </c>
      <c r="E63" s="851" t="s">
        <v>4050</v>
      </c>
      <c r="F63" s="1266" t="s">
        <v>5544</v>
      </c>
      <c r="G63" s="851" t="s">
        <v>4052</v>
      </c>
      <c r="H63" s="851" t="s">
        <v>5557</v>
      </c>
      <c r="I63" s="1345" t="s">
        <v>5558</v>
      </c>
      <c r="J63" s="812">
        <v>362</v>
      </c>
      <c r="K63" s="854" t="str">
        <f>+[7]Metas!K416</f>
        <v>Mujeres del sector rural capacitadas sobre sus derechos</v>
      </c>
      <c r="L63" s="857"/>
      <c r="M63" s="860">
        <f t="shared" si="53"/>
        <v>0</v>
      </c>
      <c r="N63" s="836"/>
      <c r="O63" s="839"/>
      <c r="P63" s="863"/>
      <c r="Q63" s="866"/>
      <c r="R63" s="812">
        <f>+$J63</f>
        <v>362</v>
      </c>
      <c r="S63" s="231" t="s">
        <v>5565</v>
      </c>
      <c r="T63" s="235" t="s">
        <v>3822</v>
      </c>
      <c r="U63" s="235" t="s">
        <v>3827</v>
      </c>
      <c r="V63" s="235" t="s">
        <v>3830</v>
      </c>
      <c r="W63" s="231" t="s">
        <v>5548</v>
      </c>
      <c r="X63" s="256">
        <v>44927</v>
      </c>
      <c r="Y63" s="256">
        <v>45291</v>
      </c>
      <c r="Z63" s="256">
        <v>44593</v>
      </c>
      <c r="AA63" s="256">
        <v>44926</v>
      </c>
      <c r="AB63" s="812">
        <f t="shared" ref="AB63" si="59">+$J63</f>
        <v>362</v>
      </c>
      <c r="AC63" s="827">
        <f>+L63</f>
        <v>0</v>
      </c>
      <c r="AD63" s="550">
        <f t="shared" si="22"/>
        <v>4.3</v>
      </c>
      <c r="AE63" s="44">
        <f t="shared" si="22"/>
        <v>4.3</v>
      </c>
      <c r="AF63" s="44">
        <f t="shared" si="22"/>
        <v>0</v>
      </c>
      <c r="AG63" s="44">
        <f t="shared" si="22"/>
        <v>0</v>
      </c>
      <c r="AH63" s="44">
        <f t="shared" si="22"/>
        <v>0</v>
      </c>
      <c r="AI63" s="44">
        <f t="shared" si="22"/>
        <v>0</v>
      </c>
      <c r="AJ63" s="44">
        <f t="shared" si="22"/>
        <v>0</v>
      </c>
      <c r="AK63" s="812">
        <f t="shared" ref="AK63" si="60">+$J63</f>
        <v>362</v>
      </c>
      <c r="AL63" s="830">
        <f>+N63</f>
        <v>0</v>
      </c>
      <c r="AM63" s="44">
        <f t="shared" si="2"/>
        <v>1.075</v>
      </c>
      <c r="AN63" s="47">
        <v>1.075</v>
      </c>
      <c r="AO63" s="47"/>
      <c r="AP63" s="47"/>
      <c r="AQ63" s="47"/>
      <c r="AR63" s="47"/>
      <c r="AS63" s="47"/>
      <c r="AT63" s="812">
        <f t="shared" ref="AT63" si="61">+$J63</f>
        <v>362</v>
      </c>
      <c r="AU63" s="833">
        <f>+O63</f>
        <v>0</v>
      </c>
      <c r="AV63" s="44">
        <f t="shared" si="3"/>
        <v>1.075</v>
      </c>
      <c r="AW63" s="47">
        <v>1.075</v>
      </c>
      <c r="AX63" s="47"/>
      <c r="AY63" s="47"/>
      <c r="AZ63" s="47"/>
      <c r="BA63" s="47"/>
      <c r="BB63" s="47"/>
      <c r="BC63" s="812">
        <f t="shared" ref="BC63" si="62">+$J63</f>
        <v>362</v>
      </c>
      <c r="BD63" s="809">
        <f>+P63</f>
        <v>0</v>
      </c>
      <c r="BE63" s="44">
        <f t="shared" si="4"/>
        <v>1.075</v>
      </c>
      <c r="BF63" s="47">
        <v>1.075</v>
      </c>
      <c r="BG63" s="47"/>
      <c r="BH63" s="47"/>
      <c r="BI63" s="47"/>
      <c r="BJ63" s="47"/>
      <c r="BK63" s="47"/>
      <c r="BL63" s="812">
        <f t="shared" ref="BL63" si="63">+$J63</f>
        <v>362</v>
      </c>
      <c r="BM63" s="815">
        <f>+Q63</f>
        <v>0</v>
      </c>
      <c r="BN63" s="44">
        <f t="shared" si="5"/>
        <v>1.075</v>
      </c>
      <c r="BO63" s="47">
        <v>1.075</v>
      </c>
      <c r="BP63" s="47"/>
      <c r="BQ63" s="47"/>
      <c r="BR63" s="47"/>
      <c r="BS63" s="47"/>
      <c r="BT63" s="47"/>
      <c r="BU63" s="818"/>
      <c r="BV63" s="819"/>
      <c r="BW63" s="819"/>
      <c r="BX63" s="819"/>
      <c r="BY63" s="819"/>
      <c r="BZ63" s="819"/>
      <c r="CA63" s="819"/>
      <c r="CB63" s="819"/>
      <c r="CC63" s="820"/>
    </row>
    <row r="64" spans="1:81" s="58" customFormat="1" ht="40.200000000000003" customHeight="1" x14ac:dyDescent="0.3">
      <c r="A64" s="34"/>
      <c r="B64" s="907"/>
      <c r="C64" s="869"/>
      <c r="D64" s="872"/>
      <c r="E64" s="852"/>
      <c r="F64" s="920"/>
      <c r="G64" s="852"/>
      <c r="H64" s="852"/>
      <c r="I64" s="1346"/>
      <c r="J64" s="813"/>
      <c r="K64" s="855"/>
      <c r="L64" s="858"/>
      <c r="M64" s="861"/>
      <c r="N64" s="837"/>
      <c r="O64" s="840"/>
      <c r="P64" s="864"/>
      <c r="Q64" s="867"/>
      <c r="R64" s="813"/>
      <c r="S64" s="39"/>
      <c r="T64" s="236"/>
      <c r="U64" s="236"/>
      <c r="V64" s="236"/>
      <c r="W64" s="39"/>
      <c r="X64" s="31"/>
      <c r="Y64" s="31"/>
      <c r="Z64" s="31"/>
      <c r="AA64" s="31"/>
      <c r="AB64" s="813"/>
      <c r="AC64" s="828"/>
      <c r="AD64" s="552">
        <f t="shared" si="22"/>
        <v>0</v>
      </c>
      <c r="AE64" s="51">
        <f t="shared" si="22"/>
        <v>0</v>
      </c>
      <c r="AF64" s="51">
        <f t="shared" si="22"/>
        <v>0</v>
      </c>
      <c r="AG64" s="51">
        <f t="shared" si="22"/>
        <v>0</v>
      </c>
      <c r="AH64" s="51">
        <f t="shared" si="22"/>
        <v>0</v>
      </c>
      <c r="AI64" s="51">
        <f t="shared" si="22"/>
        <v>0</v>
      </c>
      <c r="AJ64" s="51">
        <f t="shared" si="22"/>
        <v>0</v>
      </c>
      <c r="AK64" s="813"/>
      <c r="AL64" s="831"/>
      <c r="AM64" s="51">
        <f t="shared" si="2"/>
        <v>0</v>
      </c>
      <c r="AN64" s="257"/>
      <c r="AO64" s="257"/>
      <c r="AP64" s="257"/>
      <c r="AQ64" s="257"/>
      <c r="AR64" s="257"/>
      <c r="AS64" s="257"/>
      <c r="AT64" s="813"/>
      <c r="AU64" s="834"/>
      <c r="AV64" s="51">
        <f t="shared" si="3"/>
        <v>0</v>
      </c>
      <c r="AW64" s="257"/>
      <c r="AX64" s="257"/>
      <c r="AY64" s="257"/>
      <c r="AZ64" s="257"/>
      <c r="BA64" s="257"/>
      <c r="BB64" s="257"/>
      <c r="BC64" s="813"/>
      <c r="BD64" s="810"/>
      <c r="BE64" s="51">
        <f t="shared" si="4"/>
        <v>0</v>
      </c>
      <c r="BF64" s="257"/>
      <c r="BG64" s="257"/>
      <c r="BH64" s="257"/>
      <c r="BI64" s="257"/>
      <c r="BJ64" s="257"/>
      <c r="BK64" s="257"/>
      <c r="BL64" s="813"/>
      <c r="BM64" s="816"/>
      <c r="BN64" s="51">
        <f t="shared" si="5"/>
        <v>0</v>
      </c>
      <c r="BO64" s="257"/>
      <c r="BP64" s="257"/>
      <c r="BQ64" s="257"/>
      <c r="BR64" s="257"/>
      <c r="BS64" s="257"/>
      <c r="BT64" s="257"/>
      <c r="BU64" s="821"/>
      <c r="BV64" s="822"/>
      <c r="BW64" s="822"/>
      <c r="BX64" s="822"/>
      <c r="BY64" s="822"/>
      <c r="BZ64" s="822"/>
      <c r="CA64" s="822"/>
      <c r="CB64" s="822"/>
      <c r="CC64" s="823"/>
    </row>
    <row r="65" spans="1:81" s="58" customFormat="1" ht="40.200000000000003" customHeight="1" x14ac:dyDescent="0.3">
      <c r="A65" s="34"/>
      <c r="B65" s="907"/>
      <c r="C65" s="869"/>
      <c r="D65" s="872"/>
      <c r="E65" s="852"/>
      <c r="F65" s="920"/>
      <c r="G65" s="852"/>
      <c r="H65" s="852"/>
      <c r="I65" s="1346"/>
      <c r="J65" s="813"/>
      <c r="K65" s="855"/>
      <c r="L65" s="858"/>
      <c r="M65" s="861"/>
      <c r="N65" s="837"/>
      <c r="O65" s="840"/>
      <c r="P65" s="864"/>
      <c r="Q65" s="867"/>
      <c r="R65" s="813"/>
      <c r="S65" s="39"/>
      <c r="T65" s="236"/>
      <c r="U65" s="236"/>
      <c r="V65" s="236"/>
      <c r="W65" s="39"/>
      <c r="X65" s="31"/>
      <c r="Y65" s="31"/>
      <c r="Z65" s="31"/>
      <c r="AA65" s="31"/>
      <c r="AB65" s="813"/>
      <c r="AC65" s="828"/>
      <c r="AD65" s="552">
        <f t="shared" si="22"/>
        <v>0</v>
      </c>
      <c r="AE65" s="51">
        <f t="shared" si="22"/>
        <v>0</v>
      </c>
      <c r="AF65" s="51">
        <f t="shared" si="22"/>
        <v>0</v>
      </c>
      <c r="AG65" s="51">
        <f t="shared" si="22"/>
        <v>0</v>
      </c>
      <c r="AH65" s="51">
        <f t="shared" si="22"/>
        <v>0</v>
      </c>
      <c r="AI65" s="51">
        <f t="shared" si="22"/>
        <v>0</v>
      </c>
      <c r="AJ65" s="51">
        <f t="shared" si="22"/>
        <v>0</v>
      </c>
      <c r="AK65" s="813"/>
      <c r="AL65" s="831"/>
      <c r="AM65" s="51">
        <f t="shared" si="2"/>
        <v>0</v>
      </c>
      <c r="AN65" s="257"/>
      <c r="AO65" s="257"/>
      <c r="AP65" s="257"/>
      <c r="AQ65" s="257"/>
      <c r="AR65" s="257"/>
      <c r="AS65" s="257"/>
      <c r="AT65" s="813"/>
      <c r="AU65" s="834"/>
      <c r="AV65" s="51">
        <f t="shared" si="3"/>
        <v>0</v>
      </c>
      <c r="AW65" s="257"/>
      <c r="AX65" s="257"/>
      <c r="AY65" s="257"/>
      <c r="AZ65" s="257"/>
      <c r="BA65" s="257"/>
      <c r="BB65" s="257"/>
      <c r="BC65" s="813"/>
      <c r="BD65" s="810"/>
      <c r="BE65" s="51">
        <f t="shared" si="4"/>
        <v>0</v>
      </c>
      <c r="BF65" s="257"/>
      <c r="BG65" s="257"/>
      <c r="BH65" s="257"/>
      <c r="BI65" s="257"/>
      <c r="BJ65" s="257"/>
      <c r="BK65" s="257"/>
      <c r="BL65" s="813"/>
      <c r="BM65" s="816"/>
      <c r="BN65" s="51">
        <f t="shared" si="5"/>
        <v>0</v>
      </c>
      <c r="BO65" s="257"/>
      <c r="BP65" s="257"/>
      <c r="BQ65" s="257"/>
      <c r="BR65" s="257"/>
      <c r="BS65" s="257"/>
      <c r="BT65" s="257"/>
      <c r="BU65" s="821"/>
      <c r="BV65" s="822"/>
      <c r="BW65" s="822"/>
      <c r="BX65" s="822"/>
      <c r="BY65" s="822"/>
      <c r="BZ65" s="822"/>
      <c r="CA65" s="822"/>
      <c r="CB65" s="822"/>
      <c r="CC65" s="823"/>
    </row>
    <row r="66" spans="1:81" s="58" customFormat="1" ht="40.200000000000003" customHeight="1" thickBot="1" x14ac:dyDescent="0.35">
      <c r="A66" s="34"/>
      <c r="B66" s="907"/>
      <c r="C66" s="869"/>
      <c r="D66" s="873"/>
      <c r="E66" s="853"/>
      <c r="F66" s="1267"/>
      <c r="G66" s="853"/>
      <c r="H66" s="853"/>
      <c r="I66" s="1347"/>
      <c r="J66" s="814"/>
      <c r="K66" s="856"/>
      <c r="L66" s="859"/>
      <c r="M66" s="862"/>
      <c r="N66" s="838"/>
      <c r="O66" s="841"/>
      <c r="P66" s="865"/>
      <c r="Q66" s="874"/>
      <c r="R66" s="814"/>
      <c r="S66" s="232"/>
      <c r="T66" s="237"/>
      <c r="U66" s="237"/>
      <c r="V66" s="237"/>
      <c r="W66" s="232"/>
      <c r="X66" s="260"/>
      <c r="Y66" s="260"/>
      <c r="Z66" s="260"/>
      <c r="AA66" s="260"/>
      <c r="AB66" s="814"/>
      <c r="AC66" s="829"/>
      <c r="AD66" s="551">
        <f t="shared" si="22"/>
        <v>0</v>
      </c>
      <c r="AE66" s="46">
        <f t="shared" si="22"/>
        <v>0</v>
      </c>
      <c r="AF66" s="46">
        <f t="shared" si="22"/>
        <v>0</v>
      </c>
      <c r="AG66" s="46">
        <f t="shared" si="22"/>
        <v>0</v>
      </c>
      <c r="AH66" s="46">
        <f t="shared" si="22"/>
        <v>0</v>
      </c>
      <c r="AI66" s="46">
        <f t="shared" si="22"/>
        <v>0</v>
      </c>
      <c r="AJ66" s="46">
        <f t="shared" si="22"/>
        <v>0</v>
      </c>
      <c r="AK66" s="814"/>
      <c r="AL66" s="832"/>
      <c r="AM66" s="46">
        <f t="shared" si="2"/>
        <v>0</v>
      </c>
      <c r="AN66" s="49"/>
      <c r="AO66" s="49"/>
      <c r="AP66" s="49"/>
      <c r="AQ66" s="49"/>
      <c r="AR66" s="49"/>
      <c r="AS66" s="49"/>
      <c r="AT66" s="814"/>
      <c r="AU66" s="835"/>
      <c r="AV66" s="46">
        <f t="shared" si="3"/>
        <v>0</v>
      </c>
      <c r="AW66" s="49"/>
      <c r="AX66" s="49"/>
      <c r="AY66" s="49"/>
      <c r="AZ66" s="49"/>
      <c r="BA66" s="49"/>
      <c r="BB66" s="49"/>
      <c r="BC66" s="814"/>
      <c r="BD66" s="811"/>
      <c r="BE66" s="46">
        <f t="shared" si="4"/>
        <v>0</v>
      </c>
      <c r="BF66" s="49"/>
      <c r="BG66" s="49"/>
      <c r="BH66" s="49"/>
      <c r="BI66" s="49"/>
      <c r="BJ66" s="49"/>
      <c r="BK66" s="49"/>
      <c r="BL66" s="814"/>
      <c r="BM66" s="817"/>
      <c r="BN66" s="46">
        <f t="shared" si="5"/>
        <v>0</v>
      </c>
      <c r="BO66" s="49"/>
      <c r="BP66" s="49"/>
      <c r="BQ66" s="49"/>
      <c r="BR66" s="49"/>
      <c r="BS66" s="49"/>
      <c r="BT66" s="49"/>
      <c r="BU66" s="824"/>
      <c r="BV66" s="825"/>
      <c r="BW66" s="825"/>
      <c r="BX66" s="825"/>
      <c r="BY66" s="825"/>
      <c r="BZ66" s="825"/>
      <c r="CA66" s="825"/>
      <c r="CB66" s="825"/>
      <c r="CC66" s="826"/>
    </row>
    <row r="67" spans="1:81" s="58" customFormat="1" ht="40.200000000000003" customHeight="1" thickTop="1" x14ac:dyDescent="0.3">
      <c r="A67" s="34"/>
      <c r="B67" s="907"/>
      <c r="C67" s="869"/>
      <c r="D67" s="871">
        <v>4103</v>
      </c>
      <c r="E67" s="851" t="s">
        <v>4050</v>
      </c>
      <c r="F67" s="1266" t="s">
        <v>5544</v>
      </c>
      <c r="G67" s="851" t="s">
        <v>4052</v>
      </c>
      <c r="H67" s="851" t="s">
        <v>5557</v>
      </c>
      <c r="I67" s="1345" t="s">
        <v>5558</v>
      </c>
      <c r="J67" s="812">
        <v>363</v>
      </c>
      <c r="K67" s="854" t="str">
        <f>+[7]Metas!K417</f>
        <v>Mujeres víctimas del conflicto armado capacitadas sobre sus derechos</v>
      </c>
      <c r="L67" s="857"/>
      <c r="M67" s="860">
        <f t="shared" si="53"/>
        <v>0</v>
      </c>
      <c r="N67" s="836"/>
      <c r="O67" s="839"/>
      <c r="P67" s="863"/>
      <c r="Q67" s="866"/>
      <c r="R67" s="812">
        <f>+$J67</f>
        <v>363</v>
      </c>
      <c r="S67" s="231" t="s">
        <v>5566</v>
      </c>
      <c r="T67" s="235" t="s">
        <v>3822</v>
      </c>
      <c r="U67" s="235" t="s">
        <v>3827</v>
      </c>
      <c r="V67" s="235" t="s">
        <v>3830</v>
      </c>
      <c r="W67" s="231" t="s">
        <v>5548</v>
      </c>
      <c r="X67" s="256">
        <v>44927</v>
      </c>
      <c r="Y67" s="256">
        <v>45291</v>
      </c>
      <c r="Z67" s="256">
        <v>44593</v>
      </c>
      <c r="AA67" s="256">
        <v>44926</v>
      </c>
      <c r="AB67" s="812">
        <f t="shared" ref="AB67" si="64">+$J67</f>
        <v>363</v>
      </c>
      <c r="AC67" s="827">
        <f>+L67</f>
        <v>0</v>
      </c>
      <c r="AD67" s="550">
        <f t="shared" si="22"/>
        <v>4.3</v>
      </c>
      <c r="AE67" s="44">
        <f t="shared" si="22"/>
        <v>4.3</v>
      </c>
      <c r="AF67" s="44">
        <f t="shared" si="22"/>
        <v>0</v>
      </c>
      <c r="AG67" s="44">
        <f t="shared" si="22"/>
        <v>0</v>
      </c>
      <c r="AH67" s="44">
        <f t="shared" si="22"/>
        <v>0</v>
      </c>
      <c r="AI67" s="44">
        <f t="shared" si="22"/>
        <v>0</v>
      </c>
      <c r="AJ67" s="44">
        <f t="shared" si="22"/>
        <v>0</v>
      </c>
      <c r="AK67" s="812">
        <f t="shared" ref="AK67" si="65">+$J67</f>
        <v>363</v>
      </c>
      <c r="AL67" s="830">
        <f>+N67</f>
        <v>0</v>
      </c>
      <c r="AM67" s="44">
        <f t="shared" si="2"/>
        <v>1.075</v>
      </c>
      <c r="AN67" s="47">
        <v>1.075</v>
      </c>
      <c r="AO67" s="47"/>
      <c r="AP67" s="47"/>
      <c r="AQ67" s="47"/>
      <c r="AR67" s="47"/>
      <c r="AS67" s="47"/>
      <c r="AT67" s="812">
        <f t="shared" ref="AT67" si="66">+$J67</f>
        <v>363</v>
      </c>
      <c r="AU67" s="833">
        <f>+O67</f>
        <v>0</v>
      </c>
      <c r="AV67" s="44">
        <f t="shared" si="3"/>
        <v>1.075</v>
      </c>
      <c r="AW67" s="47">
        <v>1.075</v>
      </c>
      <c r="AX67" s="47"/>
      <c r="AY67" s="47"/>
      <c r="AZ67" s="47"/>
      <c r="BA67" s="47"/>
      <c r="BB67" s="47"/>
      <c r="BC67" s="812">
        <f t="shared" ref="BC67" si="67">+$J67</f>
        <v>363</v>
      </c>
      <c r="BD67" s="809">
        <f>+P67</f>
        <v>0</v>
      </c>
      <c r="BE67" s="44">
        <f t="shared" si="4"/>
        <v>1.075</v>
      </c>
      <c r="BF67" s="47">
        <v>1.075</v>
      </c>
      <c r="BG67" s="47"/>
      <c r="BH67" s="47"/>
      <c r="BI67" s="47"/>
      <c r="BJ67" s="47"/>
      <c r="BK67" s="47"/>
      <c r="BL67" s="812">
        <f t="shared" ref="BL67" si="68">+$J67</f>
        <v>363</v>
      </c>
      <c r="BM67" s="815">
        <f>+Q67</f>
        <v>0</v>
      </c>
      <c r="BN67" s="44">
        <f t="shared" si="5"/>
        <v>1.075</v>
      </c>
      <c r="BO67" s="47">
        <v>1.075</v>
      </c>
      <c r="BP67" s="47"/>
      <c r="BQ67" s="47"/>
      <c r="BR67" s="47"/>
      <c r="BS67" s="47"/>
      <c r="BT67" s="47"/>
      <c r="BU67" s="818"/>
      <c r="BV67" s="819"/>
      <c r="BW67" s="819"/>
      <c r="BX67" s="819"/>
      <c r="BY67" s="819"/>
      <c r="BZ67" s="819"/>
      <c r="CA67" s="819"/>
      <c r="CB67" s="819"/>
      <c r="CC67" s="820"/>
    </row>
    <row r="68" spans="1:81" s="58" customFormat="1" ht="40.200000000000003" customHeight="1" x14ac:dyDescent="0.3">
      <c r="A68" s="34"/>
      <c r="B68" s="907"/>
      <c r="C68" s="869"/>
      <c r="D68" s="872"/>
      <c r="E68" s="852"/>
      <c r="F68" s="920"/>
      <c r="G68" s="852"/>
      <c r="H68" s="852"/>
      <c r="I68" s="1346"/>
      <c r="J68" s="813"/>
      <c r="K68" s="855"/>
      <c r="L68" s="858"/>
      <c r="M68" s="861"/>
      <c r="N68" s="837"/>
      <c r="O68" s="840"/>
      <c r="P68" s="864"/>
      <c r="Q68" s="867"/>
      <c r="R68" s="813"/>
      <c r="S68" s="39"/>
      <c r="T68" s="236"/>
      <c r="U68" s="236"/>
      <c r="V68" s="236"/>
      <c r="W68" s="39"/>
      <c r="X68" s="31"/>
      <c r="Y68" s="31"/>
      <c r="Z68" s="31"/>
      <c r="AA68" s="31"/>
      <c r="AB68" s="813"/>
      <c r="AC68" s="828"/>
      <c r="AD68" s="552">
        <f t="shared" si="22"/>
        <v>0</v>
      </c>
      <c r="AE68" s="51">
        <f t="shared" si="22"/>
        <v>0</v>
      </c>
      <c r="AF68" s="51">
        <f t="shared" si="22"/>
        <v>0</v>
      </c>
      <c r="AG68" s="51">
        <f t="shared" ref="AG68:AJ131" si="69">+AP68+AY68+BH68+BQ68</f>
        <v>0</v>
      </c>
      <c r="AH68" s="51">
        <f t="shared" si="69"/>
        <v>0</v>
      </c>
      <c r="AI68" s="51">
        <f t="shared" si="69"/>
        <v>0</v>
      </c>
      <c r="AJ68" s="51">
        <f t="shared" si="69"/>
        <v>0</v>
      </c>
      <c r="AK68" s="813"/>
      <c r="AL68" s="831"/>
      <c r="AM68" s="51">
        <f t="shared" si="2"/>
        <v>0</v>
      </c>
      <c r="AN68" s="257"/>
      <c r="AO68" s="257"/>
      <c r="AP68" s="257"/>
      <c r="AQ68" s="257"/>
      <c r="AR68" s="257"/>
      <c r="AS68" s="257"/>
      <c r="AT68" s="813"/>
      <c r="AU68" s="834"/>
      <c r="AV68" s="51">
        <f t="shared" si="3"/>
        <v>0</v>
      </c>
      <c r="AW68" s="257"/>
      <c r="AX68" s="257"/>
      <c r="AY68" s="257"/>
      <c r="AZ68" s="257"/>
      <c r="BA68" s="257"/>
      <c r="BB68" s="257"/>
      <c r="BC68" s="813"/>
      <c r="BD68" s="810"/>
      <c r="BE68" s="51">
        <f t="shared" si="4"/>
        <v>0</v>
      </c>
      <c r="BF68" s="257"/>
      <c r="BG68" s="257"/>
      <c r="BH68" s="257"/>
      <c r="BI68" s="257"/>
      <c r="BJ68" s="257"/>
      <c r="BK68" s="257"/>
      <c r="BL68" s="813"/>
      <c r="BM68" s="816"/>
      <c r="BN68" s="51">
        <f t="shared" si="5"/>
        <v>0</v>
      </c>
      <c r="BO68" s="257"/>
      <c r="BP68" s="257"/>
      <c r="BQ68" s="257"/>
      <c r="BR68" s="257"/>
      <c r="BS68" s="257"/>
      <c r="BT68" s="257"/>
      <c r="BU68" s="821"/>
      <c r="BV68" s="822"/>
      <c r="BW68" s="822"/>
      <c r="BX68" s="822"/>
      <c r="BY68" s="822"/>
      <c r="BZ68" s="822"/>
      <c r="CA68" s="822"/>
      <c r="CB68" s="822"/>
      <c r="CC68" s="823"/>
    </row>
    <row r="69" spans="1:81" s="58" customFormat="1" ht="40.200000000000003" customHeight="1" x14ac:dyDescent="0.3">
      <c r="A69" s="34"/>
      <c r="B69" s="907"/>
      <c r="C69" s="869"/>
      <c r="D69" s="872"/>
      <c r="E69" s="852"/>
      <c r="F69" s="920"/>
      <c r="G69" s="852"/>
      <c r="H69" s="852"/>
      <c r="I69" s="1346"/>
      <c r="J69" s="813"/>
      <c r="K69" s="855"/>
      <c r="L69" s="858"/>
      <c r="M69" s="861"/>
      <c r="N69" s="837"/>
      <c r="O69" s="840"/>
      <c r="P69" s="864"/>
      <c r="Q69" s="867"/>
      <c r="R69" s="813"/>
      <c r="S69" s="39"/>
      <c r="T69" s="236"/>
      <c r="U69" s="236"/>
      <c r="V69" s="236"/>
      <c r="W69" s="39"/>
      <c r="X69" s="31"/>
      <c r="Y69" s="31"/>
      <c r="Z69" s="31"/>
      <c r="AA69" s="31"/>
      <c r="AB69" s="813"/>
      <c r="AC69" s="828"/>
      <c r="AD69" s="552">
        <f t="shared" ref="AD69:AI132" si="70">+AM69+AV69+BE69+BN69</f>
        <v>0</v>
      </c>
      <c r="AE69" s="51">
        <f t="shared" si="70"/>
        <v>0</v>
      </c>
      <c r="AF69" s="51">
        <f t="shared" si="70"/>
        <v>0</v>
      </c>
      <c r="AG69" s="51">
        <f t="shared" si="69"/>
        <v>0</v>
      </c>
      <c r="AH69" s="51">
        <f t="shared" si="69"/>
        <v>0</v>
      </c>
      <c r="AI69" s="51">
        <f t="shared" si="69"/>
        <v>0</v>
      </c>
      <c r="AJ69" s="51">
        <f t="shared" si="69"/>
        <v>0</v>
      </c>
      <c r="AK69" s="813"/>
      <c r="AL69" s="831"/>
      <c r="AM69" s="51">
        <f t="shared" si="2"/>
        <v>0</v>
      </c>
      <c r="AN69" s="257"/>
      <c r="AO69" s="257"/>
      <c r="AP69" s="257"/>
      <c r="AQ69" s="257"/>
      <c r="AR69" s="257"/>
      <c r="AS69" s="257"/>
      <c r="AT69" s="813"/>
      <c r="AU69" s="834"/>
      <c r="AV69" s="51">
        <f t="shared" si="3"/>
        <v>0</v>
      </c>
      <c r="AW69" s="257"/>
      <c r="AX69" s="257"/>
      <c r="AY69" s="257"/>
      <c r="AZ69" s="257"/>
      <c r="BA69" s="257"/>
      <c r="BB69" s="257"/>
      <c r="BC69" s="813"/>
      <c r="BD69" s="810"/>
      <c r="BE69" s="51">
        <f t="shared" si="4"/>
        <v>0</v>
      </c>
      <c r="BF69" s="257"/>
      <c r="BG69" s="257"/>
      <c r="BH69" s="257"/>
      <c r="BI69" s="257"/>
      <c r="BJ69" s="257"/>
      <c r="BK69" s="257"/>
      <c r="BL69" s="813"/>
      <c r="BM69" s="816"/>
      <c r="BN69" s="51">
        <f t="shared" si="5"/>
        <v>0</v>
      </c>
      <c r="BO69" s="257"/>
      <c r="BP69" s="257"/>
      <c r="BQ69" s="257"/>
      <c r="BR69" s="257"/>
      <c r="BS69" s="257"/>
      <c r="BT69" s="257"/>
      <c r="BU69" s="821"/>
      <c r="BV69" s="822"/>
      <c r="BW69" s="822"/>
      <c r="BX69" s="822"/>
      <c r="BY69" s="822"/>
      <c r="BZ69" s="822"/>
      <c r="CA69" s="822"/>
      <c r="CB69" s="822"/>
      <c r="CC69" s="823"/>
    </row>
    <row r="70" spans="1:81" s="58" customFormat="1" ht="40.200000000000003" customHeight="1" thickBot="1" x14ac:dyDescent="0.35">
      <c r="A70" s="34"/>
      <c r="B70" s="907"/>
      <c r="C70" s="869"/>
      <c r="D70" s="873"/>
      <c r="E70" s="853"/>
      <c r="F70" s="1267"/>
      <c r="G70" s="853"/>
      <c r="H70" s="853"/>
      <c r="I70" s="1347"/>
      <c r="J70" s="814"/>
      <c r="K70" s="856"/>
      <c r="L70" s="859"/>
      <c r="M70" s="862"/>
      <c r="N70" s="838"/>
      <c r="O70" s="841"/>
      <c r="P70" s="865"/>
      <c r="Q70" s="874"/>
      <c r="R70" s="814"/>
      <c r="S70" s="232"/>
      <c r="T70" s="237"/>
      <c r="U70" s="237"/>
      <c r="V70" s="237"/>
      <c r="W70" s="232"/>
      <c r="X70" s="260"/>
      <c r="Y70" s="260"/>
      <c r="Z70" s="260"/>
      <c r="AA70" s="260"/>
      <c r="AB70" s="814"/>
      <c r="AC70" s="829"/>
      <c r="AD70" s="551">
        <f t="shared" si="70"/>
        <v>0</v>
      </c>
      <c r="AE70" s="46">
        <f t="shared" si="70"/>
        <v>0</v>
      </c>
      <c r="AF70" s="46">
        <f t="shared" si="70"/>
        <v>0</v>
      </c>
      <c r="AG70" s="46">
        <f t="shared" si="69"/>
        <v>0</v>
      </c>
      <c r="AH70" s="46">
        <f t="shared" si="69"/>
        <v>0</v>
      </c>
      <c r="AI70" s="46">
        <f t="shared" si="69"/>
        <v>0</v>
      </c>
      <c r="AJ70" s="46">
        <f t="shared" si="69"/>
        <v>0</v>
      </c>
      <c r="AK70" s="814"/>
      <c r="AL70" s="832"/>
      <c r="AM70" s="46">
        <f t="shared" si="2"/>
        <v>0</v>
      </c>
      <c r="AN70" s="49"/>
      <c r="AO70" s="49"/>
      <c r="AP70" s="49"/>
      <c r="AQ70" s="49"/>
      <c r="AR70" s="49"/>
      <c r="AS70" s="49"/>
      <c r="AT70" s="814"/>
      <c r="AU70" s="835"/>
      <c r="AV70" s="46">
        <f t="shared" si="3"/>
        <v>0</v>
      </c>
      <c r="AW70" s="49"/>
      <c r="AX70" s="49"/>
      <c r="AY70" s="49"/>
      <c r="AZ70" s="49"/>
      <c r="BA70" s="49"/>
      <c r="BB70" s="49"/>
      <c r="BC70" s="814"/>
      <c r="BD70" s="811"/>
      <c r="BE70" s="46">
        <f t="shared" si="4"/>
        <v>0</v>
      </c>
      <c r="BF70" s="49"/>
      <c r="BG70" s="49"/>
      <c r="BH70" s="49"/>
      <c r="BI70" s="49"/>
      <c r="BJ70" s="49"/>
      <c r="BK70" s="49"/>
      <c r="BL70" s="814"/>
      <c r="BM70" s="817"/>
      <c r="BN70" s="46">
        <f t="shared" si="5"/>
        <v>0</v>
      </c>
      <c r="BO70" s="49"/>
      <c r="BP70" s="49"/>
      <c r="BQ70" s="49"/>
      <c r="BR70" s="49"/>
      <c r="BS70" s="49"/>
      <c r="BT70" s="49"/>
      <c r="BU70" s="824"/>
      <c r="BV70" s="825"/>
      <c r="BW70" s="825"/>
      <c r="BX70" s="825"/>
      <c r="BY70" s="825"/>
      <c r="BZ70" s="825"/>
      <c r="CA70" s="825"/>
      <c r="CB70" s="825"/>
      <c r="CC70" s="826"/>
    </row>
    <row r="71" spans="1:81" s="58" customFormat="1" ht="40.200000000000003" customHeight="1" thickTop="1" thickBot="1" x14ac:dyDescent="0.35">
      <c r="A71" s="34"/>
      <c r="B71" s="907"/>
      <c r="C71" s="869"/>
      <c r="D71" s="871">
        <v>4103</v>
      </c>
      <c r="E71" s="851" t="s">
        <v>4050</v>
      </c>
      <c r="F71" s="1266" t="s">
        <v>5544</v>
      </c>
      <c r="G71" s="851" t="s">
        <v>4052</v>
      </c>
      <c r="H71" s="851" t="s">
        <v>5557</v>
      </c>
      <c r="I71" s="1345" t="s">
        <v>5558</v>
      </c>
      <c r="J71" s="812">
        <v>364</v>
      </c>
      <c r="K71" s="854" t="str">
        <f>+[7]Metas!K418</f>
        <v>Campañas publicitarias realizadas difundiendo los derechos de las mujeres</v>
      </c>
      <c r="L71" s="857">
        <v>3</v>
      </c>
      <c r="M71" s="860">
        <f t="shared" si="53"/>
        <v>3</v>
      </c>
      <c r="N71" s="836">
        <v>1</v>
      </c>
      <c r="O71" s="839">
        <v>1</v>
      </c>
      <c r="P71" s="863">
        <v>1</v>
      </c>
      <c r="Q71" s="866"/>
      <c r="R71" s="812">
        <f>+$J71</f>
        <v>364</v>
      </c>
      <c r="S71" s="231" t="s">
        <v>5567</v>
      </c>
      <c r="T71" s="235" t="s">
        <v>3822</v>
      </c>
      <c r="U71" s="235" t="s">
        <v>3827</v>
      </c>
      <c r="V71" s="235" t="s">
        <v>3830</v>
      </c>
      <c r="W71" s="231" t="s">
        <v>5548</v>
      </c>
      <c r="X71" s="256">
        <v>44927</v>
      </c>
      <c r="Y71" s="256">
        <v>45291</v>
      </c>
      <c r="Z71" s="256">
        <v>44593</v>
      </c>
      <c r="AA71" s="256">
        <v>44926</v>
      </c>
      <c r="AB71" s="812">
        <f t="shared" ref="AB71" si="71">+$J71</f>
        <v>364</v>
      </c>
      <c r="AC71" s="827">
        <f>+L71</f>
        <v>3</v>
      </c>
      <c r="AD71" s="550">
        <f t="shared" si="70"/>
        <v>8.6</v>
      </c>
      <c r="AE71" s="44">
        <f t="shared" si="70"/>
        <v>8.6</v>
      </c>
      <c r="AF71" s="44">
        <f t="shared" si="70"/>
        <v>0</v>
      </c>
      <c r="AG71" s="44">
        <f t="shared" si="69"/>
        <v>0</v>
      </c>
      <c r="AH71" s="44">
        <f t="shared" si="69"/>
        <v>0</v>
      </c>
      <c r="AI71" s="44">
        <f t="shared" si="69"/>
        <v>0</v>
      </c>
      <c r="AJ71" s="44">
        <f t="shared" si="69"/>
        <v>0</v>
      </c>
      <c r="AK71" s="812">
        <f t="shared" ref="AK71" si="72">+$J71</f>
        <v>364</v>
      </c>
      <c r="AL71" s="830">
        <f>+N71</f>
        <v>1</v>
      </c>
      <c r="AM71" s="44">
        <f t="shared" si="2"/>
        <v>2.15</v>
      </c>
      <c r="AN71" s="47">
        <v>2.15</v>
      </c>
      <c r="AO71" s="47"/>
      <c r="AP71" s="47"/>
      <c r="AQ71" s="47"/>
      <c r="AR71" s="47"/>
      <c r="AS71" s="47"/>
      <c r="AT71" s="812">
        <f t="shared" ref="AT71" si="73">+$J71</f>
        <v>364</v>
      </c>
      <c r="AU71" s="833">
        <f>+O71</f>
        <v>1</v>
      </c>
      <c r="AV71" s="44">
        <f t="shared" si="3"/>
        <v>2.15</v>
      </c>
      <c r="AW71" s="47">
        <v>2.15</v>
      </c>
      <c r="AX71" s="47"/>
      <c r="AY71" s="47"/>
      <c r="AZ71" s="47"/>
      <c r="BA71" s="47"/>
      <c r="BB71" s="47"/>
      <c r="BC71" s="812">
        <f t="shared" ref="BC71" si="74">+$J71</f>
        <v>364</v>
      </c>
      <c r="BD71" s="809">
        <f>+P71</f>
        <v>1</v>
      </c>
      <c r="BE71" s="44">
        <f t="shared" si="4"/>
        <v>2.15</v>
      </c>
      <c r="BF71" s="47">
        <v>2.15</v>
      </c>
      <c r="BG71" s="47"/>
      <c r="BH71" s="47"/>
      <c r="BI71" s="47"/>
      <c r="BJ71" s="47"/>
      <c r="BK71" s="47"/>
      <c r="BL71" s="812">
        <f t="shared" ref="BL71" si="75">+$J71</f>
        <v>364</v>
      </c>
      <c r="BM71" s="815">
        <f>+Q71</f>
        <v>0</v>
      </c>
      <c r="BN71" s="44">
        <f t="shared" si="5"/>
        <v>2.15</v>
      </c>
      <c r="BO71" s="47">
        <v>2.15</v>
      </c>
      <c r="BP71" s="47"/>
      <c r="BQ71" s="47"/>
      <c r="BR71" s="47"/>
      <c r="BS71" s="47"/>
      <c r="BT71" s="47"/>
      <c r="BU71" s="818"/>
      <c r="BV71" s="819"/>
      <c r="BW71" s="819"/>
      <c r="BX71" s="819"/>
      <c r="BY71" s="819"/>
      <c r="BZ71" s="819"/>
      <c r="CA71" s="819"/>
      <c r="CB71" s="819"/>
      <c r="CC71" s="820"/>
    </row>
    <row r="72" spans="1:81" s="58" customFormat="1" ht="40.200000000000003" customHeight="1" thickTop="1" x14ac:dyDescent="0.3">
      <c r="A72" s="34"/>
      <c r="B72" s="907"/>
      <c r="C72" s="869"/>
      <c r="D72" s="872"/>
      <c r="E72" s="852"/>
      <c r="F72" s="920"/>
      <c r="G72" s="852"/>
      <c r="H72" s="852"/>
      <c r="I72" s="1346"/>
      <c r="J72" s="813"/>
      <c r="K72" s="855"/>
      <c r="L72" s="858"/>
      <c r="M72" s="861"/>
      <c r="N72" s="837"/>
      <c r="O72" s="840"/>
      <c r="P72" s="864"/>
      <c r="Q72" s="867"/>
      <c r="R72" s="813"/>
      <c r="S72" s="39" t="s">
        <v>5568</v>
      </c>
      <c r="T72" s="236" t="s">
        <v>3821</v>
      </c>
      <c r="U72" s="236" t="s">
        <v>3828</v>
      </c>
      <c r="V72" s="236" t="s">
        <v>3830</v>
      </c>
      <c r="W72" s="39" t="s">
        <v>5548</v>
      </c>
      <c r="X72" s="256">
        <v>44927</v>
      </c>
      <c r="Y72" s="256">
        <v>45291</v>
      </c>
      <c r="Z72" s="256">
        <v>44593</v>
      </c>
      <c r="AA72" s="256">
        <v>44926</v>
      </c>
      <c r="AB72" s="813"/>
      <c r="AC72" s="828"/>
      <c r="AD72" s="552">
        <f t="shared" si="70"/>
        <v>20</v>
      </c>
      <c r="AE72" s="51">
        <f t="shared" si="70"/>
        <v>20</v>
      </c>
      <c r="AF72" s="51">
        <f t="shared" si="70"/>
        <v>0</v>
      </c>
      <c r="AG72" s="51">
        <f t="shared" si="69"/>
        <v>0</v>
      </c>
      <c r="AH72" s="51">
        <f t="shared" si="69"/>
        <v>0</v>
      </c>
      <c r="AI72" s="51">
        <f t="shared" si="69"/>
        <v>0</v>
      </c>
      <c r="AJ72" s="51">
        <f t="shared" si="69"/>
        <v>0</v>
      </c>
      <c r="AK72" s="813"/>
      <c r="AL72" s="831"/>
      <c r="AM72" s="51">
        <f t="shared" si="2"/>
        <v>6</v>
      </c>
      <c r="AN72" s="257">
        <v>6</v>
      </c>
      <c r="AO72" s="257"/>
      <c r="AP72" s="257"/>
      <c r="AQ72" s="257"/>
      <c r="AR72" s="257"/>
      <c r="AS72" s="257"/>
      <c r="AT72" s="813"/>
      <c r="AU72" s="834"/>
      <c r="AV72" s="51">
        <f t="shared" si="3"/>
        <v>7</v>
      </c>
      <c r="AW72" s="257">
        <v>7</v>
      </c>
      <c r="AX72" s="257"/>
      <c r="AY72" s="257"/>
      <c r="AZ72" s="257"/>
      <c r="BA72" s="257"/>
      <c r="BB72" s="257"/>
      <c r="BC72" s="813"/>
      <c r="BD72" s="810"/>
      <c r="BE72" s="51">
        <f t="shared" si="4"/>
        <v>7</v>
      </c>
      <c r="BF72" s="257">
        <v>7</v>
      </c>
      <c r="BG72" s="257"/>
      <c r="BH72" s="257"/>
      <c r="BI72" s="257"/>
      <c r="BJ72" s="257"/>
      <c r="BK72" s="257"/>
      <c r="BL72" s="813"/>
      <c r="BM72" s="816"/>
      <c r="BN72" s="51">
        <f t="shared" si="5"/>
        <v>0</v>
      </c>
      <c r="BO72" s="257"/>
      <c r="BP72" s="257"/>
      <c r="BQ72" s="257"/>
      <c r="BR72" s="257"/>
      <c r="BS72" s="257"/>
      <c r="BT72" s="257"/>
      <c r="BU72" s="821"/>
      <c r="BV72" s="822"/>
      <c r="BW72" s="822"/>
      <c r="BX72" s="822"/>
      <c r="BY72" s="822"/>
      <c r="BZ72" s="822"/>
      <c r="CA72" s="822"/>
      <c r="CB72" s="822"/>
      <c r="CC72" s="823"/>
    </row>
    <row r="73" spans="1:81" s="58" customFormat="1" ht="40.200000000000003" customHeight="1" x14ac:dyDescent="0.3">
      <c r="A73" s="34"/>
      <c r="B73" s="907"/>
      <c r="C73" s="869"/>
      <c r="D73" s="872"/>
      <c r="E73" s="852"/>
      <c r="F73" s="920"/>
      <c r="G73" s="852"/>
      <c r="H73" s="852"/>
      <c r="I73" s="1346"/>
      <c r="J73" s="813"/>
      <c r="K73" s="855"/>
      <c r="L73" s="858"/>
      <c r="M73" s="861"/>
      <c r="N73" s="837"/>
      <c r="O73" s="840"/>
      <c r="P73" s="864"/>
      <c r="Q73" s="867"/>
      <c r="R73" s="813"/>
      <c r="S73" s="39"/>
      <c r="T73" s="236"/>
      <c r="U73" s="236"/>
      <c r="V73" s="236"/>
      <c r="W73" s="39"/>
      <c r="X73" s="31"/>
      <c r="Y73" s="31"/>
      <c r="Z73" s="31"/>
      <c r="AA73" s="31"/>
      <c r="AB73" s="813"/>
      <c r="AC73" s="828"/>
      <c r="AD73" s="552">
        <f t="shared" si="70"/>
        <v>0</v>
      </c>
      <c r="AE73" s="51">
        <f t="shared" si="70"/>
        <v>0</v>
      </c>
      <c r="AF73" s="51">
        <f t="shared" si="70"/>
        <v>0</v>
      </c>
      <c r="AG73" s="51">
        <f t="shared" si="69"/>
        <v>0</v>
      </c>
      <c r="AH73" s="51">
        <f t="shared" si="69"/>
        <v>0</v>
      </c>
      <c r="AI73" s="51">
        <f t="shared" si="69"/>
        <v>0</v>
      </c>
      <c r="AJ73" s="51">
        <f t="shared" si="69"/>
        <v>0</v>
      </c>
      <c r="AK73" s="813"/>
      <c r="AL73" s="831"/>
      <c r="AM73" s="51">
        <f t="shared" si="2"/>
        <v>0</v>
      </c>
      <c r="AN73" s="257"/>
      <c r="AO73" s="257"/>
      <c r="AP73" s="257"/>
      <c r="AQ73" s="257"/>
      <c r="AR73" s="257"/>
      <c r="AS73" s="257"/>
      <c r="AT73" s="813"/>
      <c r="AU73" s="834"/>
      <c r="AV73" s="51">
        <f t="shared" si="3"/>
        <v>0</v>
      </c>
      <c r="AW73" s="257"/>
      <c r="AX73" s="257"/>
      <c r="AY73" s="257"/>
      <c r="AZ73" s="257"/>
      <c r="BA73" s="257"/>
      <c r="BB73" s="257"/>
      <c r="BC73" s="813"/>
      <c r="BD73" s="810"/>
      <c r="BE73" s="51">
        <f t="shared" si="4"/>
        <v>0</v>
      </c>
      <c r="BF73" s="257"/>
      <c r="BG73" s="257"/>
      <c r="BH73" s="257"/>
      <c r="BI73" s="257"/>
      <c r="BJ73" s="257"/>
      <c r="BK73" s="257"/>
      <c r="BL73" s="813"/>
      <c r="BM73" s="816"/>
      <c r="BN73" s="51">
        <f t="shared" si="5"/>
        <v>0</v>
      </c>
      <c r="BO73" s="257"/>
      <c r="BP73" s="257"/>
      <c r="BQ73" s="257"/>
      <c r="BR73" s="257"/>
      <c r="BS73" s="257"/>
      <c r="BT73" s="257"/>
      <c r="BU73" s="821"/>
      <c r="BV73" s="822"/>
      <c r="BW73" s="822"/>
      <c r="BX73" s="822"/>
      <c r="BY73" s="822"/>
      <c r="BZ73" s="822"/>
      <c r="CA73" s="822"/>
      <c r="CB73" s="822"/>
      <c r="CC73" s="823"/>
    </row>
    <row r="74" spans="1:81" s="58" customFormat="1" ht="40.200000000000003" customHeight="1" thickBot="1" x14ac:dyDescent="0.35">
      <c r="A74" s="34"/>
      <c r="B74" s="907"/>
      <c r="C74" s="869"/>
      <c r="D74" s="873"/>
      <c r="E74" s="853"/>
      <c r="F74" s="1267"/>
      <c r="G74" s="853"/>
      <c r="H74" s="853"/>
      <c r="I74" s="1347"/>
      <c r="J74" s="814"/>
      <c r="K74" s="856"/>
      <c r="L74" s="859"/>
      <c r="M74" s="862"/>
      <c r="N74" s="838"/>
      <c r="O74" s="841"/>
      <c r="P74" s="865"/>
      <c r="Q74" s="874"/>
      <c r="R74" s="814"/>
      <c r="S74" s="232"/>
      <c r="T74" s="237"/>
      <c r="U74" s="237"/>
      <c r="V74" s="237"/>
      <c r="W74" s="232"/>
      <c r="X74" s="260"/>
      <c r="Y74" s="260"/>
      <c r="Z74" s="260"/>
      <c r="AA74" s="260"/>
      <c r="AB74" s="814"/>
      <c r="AC74" s="829"/>
      <c r="AD74" s="551">
        <f t="shared" si="70"/>
        <v>0</v>
      </c>
      <c r="AE74" s="46">
        <f t="shared" si="70"/>
        <v>0</v>
      </c>
      <c r="AF74" s="46">
        <f t="shared" si="70"/>
        <v>0</v>
      </c>
      <c r="AG74" s="46">
        <f t="shared" si="69"/>
        <v>0</v>
      </c>
      <c r="AH74" s="46">
        <f t="shared" si="69"/>
        <v>0</v>
      </c>
      <c r="AI74" s="46">
        <f t="shared" si="69"/>
        <v>0</v>
      </c>
      <c r="AJ74" s="46">
        <f t="shared" si="69"/>
        <v>0</v>
      </c>
      <c r="AK74" s="814"/>
      <c r="AL74" s="832"/>
      <c r="AM74" s="46">
        <f t="shared" si="2"/>
        <v>0</v>
      </c>
      <c r="AN74" s="49"/>
      <c r="AO74" s="49"/>
      <c r="AP74" s="49"/>
      <c r="AQ74" s="49"/>
      <c r="AR74" s="49"/>
      <c r="AS74" s="49"/>
      <c r="AT74" s="814"/>
      <c r="AU74" s="835"/>
      <c r="AV74" s="46">
        <f t="shared" si="3"/>
        <v>0</v>
      </c>
      <c r="AW74" s="49"/>
      <c r="AX74" s="49"/>
      <c r="AY74" s="49"/>
      <c r="AZ74" s="49"/>
      <c r="BA74" s="49"/>
      <c r="BB74" s="49"/>
      <c r="BC74" s="814"/>
      <c r="BD74" s="811"/>
      <c r="BE74" s="46">
        <f t="shared" si="4"/>
        <v>0</v>
      </c>
      <c r="BF74" s="49"/>
      <c r="BG74" s="49"/>
      <c r="BH74" s="49"/>
      <c r="BI74" s="49"/>
      <c r="BJ74" s="49"/>
      <c r="BK74" s="49"/>
      <c r="BL74" s="814"/>
      <c r="BM74" s="817"/>
      <c r="BN74" s="46">
        <f t="shared" si="5"/>
        <v>0</v>
      </c>
      <c r="BO74" s="49"/>
      <c r="BP74" s="49"/>
      <c r="BQ74" s="49"/>
      <c r="BR74" s="49"/>
      <c r="BS74" s="49"/>
      <c r="BT74" s="49"/>
      <c r="BU74" s="824"/>
      <c r="BV74" s="825"/>
      <c r="BW74" s="825"/>
      <c r="BX74" s="825"/>
      <c r="BY74" s="825"/>
      <c r="BZ74" s="825"/>
      <c r="CA74" s="825"/>
      <c r="CB74" s="825"/>
      <c r="CC74" s="826"/>
    </row>
    <row r="75" spans="1:81" s="58" customFormat="1" ht="40.200000000000003" customHeight="1" thickTop="1" thickBot="1" x14ac:dyDescent="0.35">
      <c r="A75" s="34"/>
      <c r="B75" s="907"/>
      <c r="C75" s="869"/>
      <c r="D75" s="871">
        <v>4103</v>
      </c>
      <c r="E75" s="851" t="s">
        <v>4050</v>
      </c>
      <c r="F75" s="1266" t="s">
        <v>5544</v>
      </c>
      <c r="G75" s="851" t="s">
        <v>4052</v>
      </c>
      <c r="H75" s="851" t="s">
        <v>5557</v>
      </c>
      <c r="I75" s="1345" t="s">
        <v>5558</v>
      </c>
      <c r="J75" s="812">
        <v>365</v>
      </c>
      <c r="K75" s="854" t="str">
        <f>+[7]Metas!K419</f>
        <v>Ejemplares de la cartilla de los derechos de las mujeres editados</v>
      </c>
      <c r="L75" s="857">
        <v>9999</v>
      </c>
      <c r="M75" s="860">
        <f t="shared" si="53"/>
        <v>9999</v>
      </c>
      <c r="N75" s="836"/>
      <c r="O75" s="839">
        <v>3000</v>
      </c>
      <c r="P75" s="863">
        <v>4000</v>
      </c>
      <c r="Q75" s="866">
        <v>2999</v>
      </c>
      <c r="R75" s="812">
        <f>+$J75</f>
        <v>365</v>
      </c>
      <c r="S75" s="231" t="s">
        <v>5569</v>
      </c>
      <c r="T75" s="235" t="s">
        <v>3822</v>
      </c>
      <c r="U75" s="235" t="s">
        <v>3827</v>
      </c>
      <c r="V75" s="235" t="s">
        <v>3830</v>
      </c>
      <c r="W75" s="231" t="s">
        <v>5548</v>
      </c>
      <c r="X75" s="256">
        <v>44927</v>
      </c>
      <c r="Y75" s="256">
        <v>45291</v>
      </c>
      <c r="Z75" s="256">
        <v>44593</v>
      </c>
      <c r="AA75" s="256">
        <v>44926</v>
      </c>
      <c r="AB75" s="812">
        <f t="shared" ref="AB75" si="76">+$J75</f>
        <v>365</v>
      </c>
      <c r="AC75" s="827">
        <f>+L75</f>
        <v>9999</v>
      </c>
      <c r="AD75" s="550">
        <f t="shared" si="70"/>
        <v>12.9</v>
      </c>
      <c r="AE75" s="44">
        <f t="shared" si="70"/>
        <v>12.9</v>
      </c>
      <c r="AF75" s="44">
        <f t="shared" si="70"/>
        <v>0</v>
      </c>
      <c r="AG75" s="44">
        <f t="shared" si="69"/>
        <v>0</v>
      </c>
      <c r="AH75" s="44">
        <f t="shared" si="69"/>
        <v>0</v>
      </c>
      <c r="AI75" s="44">
        <f t="shared" si="69"/>
        <v>0</v>
      </c>
      <c r="AJ75" s="44">
        <f t="shared" si="69"/>
        <v>0</v>
      </c>
      <c r="AK75" s="812">
        <f t="shared" ref="AK75" si="77">+$J75</f>
        <v>365</v>
      </c>
      <c r="AL75" s="830">
        <f>+N75</f>
        <v>0</v>
      </c>
      <c r="AM75" s="44">
        <f t="shared" si="2"/>
        <v>3.2250000000000001</v>
      </c>
      <c r="AN75" s="47">
        <v>3.2250000000000001</v>
      </c>
      <c r="AO75" s="47"/>
      <c r="AP75" s="47"/>
      <c r="AQ75" s="47"/>
      <c r="AR75" s="47"/>
      <c r="AS75" s="47"/>
      <c r="AT75" s="812">
        <f t="shared" ref="AT75" si="78">+$J75</f>
        <v>365</v>
      </c>
      <c r="AU75" s="833">
        <f>+O75</f>
        <v>3000</v>
      </c>
      <c r="AV75" s="44">
        <f t="shared" si="3"/>
        <v>3.2250000000000001</v>
      </c>
      <c r="AW75" s="47">
        <v>3.2250000000000001</v>
      </c>
      <c r="AX75" s="47"/>
      <c r="AY75" s="47"/>
      <c r="AZ75" s="47"/>
      <c r="BA75" s="47"/>
      <c r="BB75" s="47"/>
      <c r="BC75" s="812">
        <f t="shared" ref="BC75" si="79">+$J75</f>
        <v>365</v>
      </c>
      <c r="BD75" s="809">
        <f>+P75</f>
        <v>4000</v>
      </c>
      <c r="BE75" s="44">
        <f t="shared" si="4"/>
        <v>3.2250000000000001</v>
      </c>
      <c r="BF75" s="47">
        <v>3.2250000000000001</v>
      </c>
      <c r="BG75" s="47"/>
      <c r="BH75" s="47"/>
      <c r="BI75" s="47"/>
      <c r="BJ75" s="47"/>
      <c r="BK75" s="47"/>
      <c r="BL75" s="812">
        <f t="shared" ref="BL75" si="80">+$J75</f>
        <v>365</v>
      </c>
      <c r="BM75" s="815">
        <f>+Q75</f>
        <v>2999</v>
      </c>
      <c r="BN75" s="44">
        <f t="shared" si="5"/>
        <v>3.2250000000000001</v>
      </c>
      <c r="BO75" s="47">
        <v>3.2250000000000001</v>
      </c>
      <c r="BP75" s="47"/>
      <c r="BQ75" s="47"/>
      <c r="BR75" s="47"/>
      <c r="BS75" s="47"/>
      <c r="BT75" s="47"/>
      <c r="BU75" s="818"/>
      <c r="BV75" s="819"/>
      <c r="BW75" s="819"/>
      <c r="BX75" s="819"/>
      <c r="BY75" s="819"/>
      <c r="BZ75" s="819"/>
      <c r="CA75" s="819"/>
      <c r="CB75" s="819"/>
      <c r="CC75" s="820"/>
    </row>
    <row r="76" spans="1:81" s="58" customFormat="1" ht="40.200000000000003" customHeight="1" thickTop="1" x14ac:dyDescent="0.3">
      <c r="A76" s="34"/>
      <c r="B76" s="907"/>
      <c r="C76" s="869"/>
      <c r="D76" s="872"/>
      <c r="E76" s="852"/>
      <c r="F76" s="920"/>
      <c r="G76" s="852"/>
      <c r="H76" s="852"/>
      <c r="I76" s="1346"/>
      <c r="J76" s="813"/>
      <c r="K76" s="855"/>
      <c r="L76" s="858"/>
      <c r="M76" s="861"/>
      <c r="N76" s="837"/>
      <c r="O76" s="840"/>
      <c r="P76" s="864"/>
      <c r="Q76" s="867"/>
      <c r="R76" s="813"/>
      <c r="S76" s="39" t="s">
        <v>5570</v>
      </c>
      <c r="T76" s="236" t="s">
        <v>3821</v>
      </c>
      <c r="U76" s="236" t="s">
        <v>3828</v>
      </c>
      <c r="V76" s="236" t="s">
        <v>3830</v>
      </c>
      <c r="W76" s="39" t="s">
        <v>5548</v>
      </c>
      <c r="X76" s="256">
        <v>44927</v>
      </c>
      <c r="Y76" s="256">
        <v>45291</v>
      </c>
      <c r="Z76" s="256">
        <v>44593</v>
      </c>
      <c r="AA76" s="256">
        <v>44926</v>
      </c>
      <c r="AB76" s="813"/>
      <c r="AC76" s="828"/>
      <c r="AD76" s="552">
        <f t="shared" si="70"/>
        <v>30</v>
      </c>
      <c r="AE76" s="51">
        <f t="shared" si="70"/>
        <v>30</v>
      </c>
      <c r="AF76" s="51">
        <f t="shared" si="70"/>
        <v>0</v>
      </c>
      <c r="AG76" s="51">
        <f t="shared" si="69"/>
        <v>0</v>
      </c>
      <c r="AH76" s="51">
        <f t="shared" si="69"/>
        <v>0</v>
      </c>
      <c r="AI76" s="51">
        <f t="shared" si="69"/>
        <v>0</v>
      </c>
      <c r="AJ76" s="51">
        <f t="shared" si="69"/>
        <v>0</v>
      </c>
      <c r="AK76" s="813"/>
      <c r="AL76" s="831"/>
      <c r="AM76" s="51">
        <f t="shared" ref="AM76:AM139" si="81">SUM(AN76:AS76)</f>
        <v>30</v>
      </c>
      <c r="AN76" s="257">
        <v>30</v>
      </c>
      <c r="AO76" s="257"/>
      <c r="AP76" s="257"/>
      <c r="AQ76" s="257"/>
      <c r="AR76" s="257"/>
      <c r="AS76" s="257"/>
      <c r="AT76" s="813"/>
      <c r="AU76" s="834"/>
      <c r="AV76" s="51">
        <f t="shared" ref="AV76:AV139" si="82">SUM(AW76:BB76)</f>
        <v>0</v>
      </c>
      <c r="AW76" s="257"/>
      <c r="AX76" s="257"/>
      <c r="AY76" s="257"/>
      <c r="AZ76" s="257"/>
      <c r="BA76" s="257"/>
      <c r="BB76" s="257"/>
      <c r="BC76" s="813"/>
      <c r="BD76" s="810"/>
      <c r="BE76" s="51">
        <f t="shared" ref="BE76:BE139" si="83">SUM(BF76:BK76)</f>
        <v>0</v>
      </c>
      <c r="BF76" s="257"/>
      <c r="BG76" s="257"/>
      <c r="BH76" s="257"/>
      <c r="BI76" s="257"/>
      <c r="BJ76" s="257"/>
      <c r="BK76" s="257"/>
      <c r="BL76" s="813"/>
      <c r="BM76" s="816"/>
      <c r="BN76" s="51">
        <f t="shared" ref="BN76:BN139" si="84">SUM(BO76:BT76)</f>
        <v>0</v>
      </c>
      <c r="BO76" s="257"/>
      <c r="BP76" s="257"/>
      <c r="BQ76" s="257"/>
      <c r="BR76" s="257"/>
      <c r="BS76" s="257"/>
      <c r="BT76" s="257"/>
      <c r="BU76" s="821"/>
      <c r="BV76" s="822"/>
      <c r="BW76" s="822"/>
      <c r="BX76" s="822"/>
      <c r="BY76" s="822"/>
      <c r="BZ76" s="822"/>
      <c r="CA76" s="822"/>
      <c r="CB76" s="822"/>
      <c r="CC76" s="823"/>
    </row>
    <row r="77" spans="1:81" s="58" customFormat="1" ht="40.200000000000003" customHeight="1" x14ac:dyDescent="0.3">
      <c r="A77" s="34"/>
      <c r="B77" s="907"/>
      <c r="C77" s="869"/>
      <c r="D77" s="872"/>
      <c r="E77" s="852"/>
      <c r="F77" s="920"/>
      <c r="G77" s="852"/>
      <c r="H77" s="852"/>
      <c r="I77" s="1346"/>
      <c r="J77" s="813"/>
      <c r="K77" s="855"/>
      <c r="L77" s="858"/>
      <c r="M77" s="861"/>
      <c r="N77" s="837"/>
      <c r="O77" s="840"/>
      <c r="P77" s="864"/>
      <c r="Q77" s="867"/>
      <c r="R77" s="813"/>
      <c r="S77" s="39"/>
      <c r="T77" s="236"/>
      <c r="U77" s="236"/>
      <c r="V77" s="236"/>
      <c r="W77" s="39"/>
      <c r="X77" s="31"/>
      <c r="Y77" s="31"/>
      <c r="Z77" s="31"/>
      <c r="AA77" s="31"/>
      <c r="AB77" s="813"/>
      <c r="AC77" s="828"/>
      <c r="AD77" s="552">
        <f t="shared" si="70"/>
        <v>0</v>
      </c>
      <c r="AE77" s="51">
        <f t="shared" si="70"/>
        <v>0</v>
      </c>
      <c r="AF77" s="51">
        <f t="shared" si="70"/>
        <v>0</v>
      </c>
      <c r="AG77" s="51">
        <f t="shared" si="69"/>
        <v>0</v>
      </c>
      <c r="AH77" s="51">
        <f t="shared" si="69"/>
        <v>0</v>
      </c>
      <c r="AI77" s="51">
        <f t="shared" si="69"/>
        <v>0</v>
      </c>
      <c r="AJ77" s="51">
        <f t="shared" si="69"/>
        <v>0</v>
      </c>
      <c r="AK77" s="813"/>
      <c r="AL77" s="831"/>
      <c r="AM77" s="51">
        <f t="shared" si="81"/>
        <v>0</v>
      </c>
      <c r="AN77" s="257"/>
      <c r="AO77" s="257"/>
      <c r="AP77" s="257"/>
      <c r="AQ77" s="257"/>
      <c r="AR77" s="257"/>
      <c r="AS77" s="257"/>
      <c r="AT77" s="813"/>
      <c r="AU77" s="834"/>
      <c r="AV77" s="51">
        <f t="shared" si="82"/>
        <v>0</v>
      </c>
      <c r="AW77" s="257"/>
      <c r="AX77" s="257"/>
      <c r="AY77" s="257"/>
      <c r="AZ77" s="257"/>
      <c r="BA77" s="257"/>
      <c r="BB77" s="257"/>
      <c r="BC77" s="813"/>
      <c r="BD77" s="810"/>
      <c r="BE77" s="51">
        <f t="shared" si="83"/>
        <v>0</v>
      </c>
      <c r="BF77" s="257"/>
      <c r="BG77" s="257"/>
      <c r="BH77" s="257"/>
      <c r="BI77" s="257"/>
      <c r="BJ77" s="257"/>
      <c r="BK77" s="257"/>
      <c r="BL77" s="813"/>
      <c r="BM77" s="816"/>
      <c r="BN77" s="51">
        <f t="shared" si="84"/>
        <v>0</v>
      </c>
      <c r="BO77" s="257"/>
      <c r="BP77" s="257"/>
      <c r="BQ77" s="257"/>
      <c r="BR77" s="257"/>
      <c r="BS77" s="257"/>
      <c r="BT77" s="257"/>
      <c r="BU77" s="821"/>
      <c r="BV77" s="822"/>
      <c r="BW77" s="822"/>
      <c r="BX77" s="822"/>
      <c r="BY77" s="822"/>
      <c r="BZ77" s="822"/>
      <c r="CA77" s="822"/>
      <c r="CB77" s="822"/>
      <c r="CC77" s="823"/>
    </row>
    <row r="78" spans="1:81" s="58" customFormat="1" ht="40.200000000000003" customHeight="1" thickBot="1" x14ac:dyDescent="0.35">
      <c r="A78" s="34"/>
      <c r="B78" s="907"/>
      <c r="C78" s="869"/>
      <c r="D78" s="873"/>
      <c r="E78" s="853"/>
      <c r="F78" s="1267"/>
      <c r="G78" s="853"/>
      <c r="H78" s="853"/>
      <c r="I78" s="1347"/>
      <c r="J78" s="814"/>
      <c r="K78" s="856"/>
      <c r="L78" s="859"/>
      <c r="M78" s="862"/>
      <c r="N78" s="838"/>
      <c r="O78" s="841"/>
      <c r="P78" s="865"/>
      <c r="Q78" s="874"/>
      <c r="R78" s="814"/>
      <c r="S78" s="232"/>
      <c r="T78" s="237"/>
      <c r="U78" s="237"/>
      <c r="V78" s="237"/>
      <c r="W78" s="232"/>
      <c r="X78" s="260"/>
      <c r="Y78" s="260"/>
      <c r="Z78" s="260"/>
      <c r="AA78" s="260"/>
      <c r="AB78" s="814"/>
      <c r="AC78" s="829"/>
      <c r="AD78" s="551">
        <f t="shared" si="70"/>
        <v>0</v>
      </c>
      <c r="AE78" s="46">
        <f t="shared" si="70"/>
        <v>0</v>
      </c>
      <c r="AF78" s="46">
        <f t="shared" si="70"/>
        <v>0</v>
      </c>
      <c r="AG78" s="46">
        <f t="shared" si="69"/>
        <v>0</v>
      </c>
      <c r="AH78" s="46">
        <f t="shared" si="69"/>
        <v>0</v>
      </c>
      <c r="AI78" s="46">
        <f t="shared" si="69"/>
        <v>0</v>
      </c>
      <c r="AJ78" s="46">
        <f t="shared" si="69"/>
        <v>0</v>
      </c>
      <c r="AK78" s="814"/>
      <c r="AL78" s="832"/>
      <c r="AM78" s="46">
        <f t="shared" si="81"/>
        <v>0</v>
      </c>
      <c r="AN78" s="49"/>
      <c r="AO78" s="49"/>
      <c r="AP78" s="49"/>
      <c r="AQ78" s="49"/>
      <c r="AR78" s="49"/>
      <c r="AS78" s="49"/>
      <c r="AT78" s="814"/>
      <c r="AU78" s="835"/>
      <c r="AV78" s="46">
        <f t="shared" si="82"/>
        <v>0</v>
      </c>
      <c r="AW78" s="49"/>
      <c r="AX78" s="49"/>
      <c r="AY78" s="49"/>
      <c r="AZ78" s="49"/>
      <c r="BA78" s="49"/>
      <c r="BB78" s="49"/>
      <c r="BC78" s="814"/>
      <c r="BD78" s="811"/>
      <c r="BE78" s="46">
        <f t="shared" si="83"/>
        <v>0</v>
      </c>
      <c r="BF78" s="49"/>
      <c r="BG78" s="49"/>
      <c r="BH78" s="49"/>
      <c r="BI78" s="49"/>
      <c r="BJ78" s="49"/>
      <c r="BK78" s="49"/>
      <c r="BL78" s="814"/>
      <c r="BM78" s="817"/>
      <c r="BN78" s="46">
        <f t="shared" si="84"/>
        <v>0</v>
      </c>
      <c r="BO78" s="49"/>
      <c r="BP78" s="49"/>
      <c r="BQ78" s="49"/>
      <c r="BR78" s="49"/>
      <c r="BS78" s="49"/>
      <c r="BT78" s="49"/>
      <c r="BU78" s="824"/>
      <c r="BV78" s="825"/>
      <c r="BW78" s="825"/>
      <c r="BX78" s="825"/>
      <c r="BY78" s="825"/>
      <c r="BZ78" s="825"/>
      <c r="CA78" s="825"/>
      <c r="CB78" s="825"/>
      <c r="CC78" s="826"/>
    </row>
    <row r="79" spans="1:81" s="58" customFormat="1" ht="40.200000000000003" customHeight="1" thickTop="1" x14ac:dyDescent="0.3">
      <c r="A79" s="34"/>
      <c r="B79" s="907"/>
      <c r="C79" s="869"/>
      <c r="D79" s="871">
        <v>4103</v>
      </c>
      <c r="E79" s="851" t="s">
        <v>4050</v>
      </c>
      <c r="F79" s="1266" t="s">
        <v>5544</v>
      </c>
      <c r="G79" s="851" t="s">
        <v>4052</v>
      </c>
      <c r="H79" s="851" t="s">
        <v>5557</v>
      </c>
      <c r="I79" s="1345" t="s">
        <v>5558</v>
      </c>
      <c r="J79" s="812">
        <v>366</v>
      </c>
      <c r="K79" s="854" t="str">
        <f>+[7]Metas!K420</f>
        <v>Estrategia de fortalecimiento de las rutas de protección de mujeres implementada</v>
      </c>
      <c r="L79" s="857"/>
      <c r="M79" s="860">
        <f t="shared" si="53"/>
        <v>0</v>
      </c>
      <c r="N79" s="836"/>
      <c r="O79" s="839"/>
      <c r="P79" s="863"/>
      <c r="Q79" s="866"/>
      <c r="R79" s="812">
        <f>+$J79</f>
        <v>366</v>
      </c>
      <c r="S79" s="231" t="s">
        <v>5571</v>
      </c>
      <c r="T79" s="235" t="s">
        <v>3822</v>
      </c>
      <c r="U79" s="235" t="s">
        <v>3827</v>
      </c>
      <c r="V79" s="235" t="s">
        <v>3830</v>
      </c>
      <c r="W79" s="231" t="s">
        <v>5548</v>
      </c>
      <c r="X79" s="256">
        <v>44927</v>
      </c>
      <c r="Y79" s="256">
        <v>45291</v>
      </c>
      <c r="Z79" s="256">
        <v>44593</v>
      </c>
      <c r="AA79" s="256">
        <v>44926</v>
      </c>
      <c r="AB79" s="812">
        <f t="shared" ref="AB79" si="85">+$J79</f>
        <v>366</v>
      </c>
      <c r="AC79" s="827">
        <f>+L79</f>
        <v>0</v>
      </c>
      <c r="AD79" s="550">
        <f t="shared" si="70"/>
        <v>9</v>
      </c>
      <c r="AE79" s="44">
        <f t="shared" si="70"/>
        <v>9</v>
      </c>
      <c r="AF79" s="44">
        <f t="shared" si="70"/>
        <v>0</v>
      </c>
      <c r="AG79" s="44">
        <f t="shared" si="69"/>
        <v>0</v>
      </c>
      <c r="AH79" s="44">
        <f t="shared" si="69"/>
        <v>0</v>
      </c>
      <c r="AI79" s="44">
        <f t="shared" si="69"/>
        <v>0</v>
      </c>
      <c r="AJ79" s="44">
        <f t="shared" si="69"/>
        <v>0</v>
      </c>
      <c r="AK79" s="812">
        <f t="shared" ref="AK79" si="86">+$J79</f>
        <v>366</v>
      </c>
      <c r="AL79" s="830">
        <f>+N79</f>
        <v>0</v>
      </c>
      <c r="AM79" s="44">
        <f t="shared" si="81"/>
        <v>2.25</v>
      </c>
      <c r="AN79" s="47">
        <v>2.25</v>
      </c>
      <c r="AO79" s="47"/>
      <c r="AP79" s="47"/>
      <c r="AQ79" s="47"/>
      <c r="AR79" s="47"/>
      <c r="AS79" s="47"/>
      <c r="AT79" s="812">
        <f t="shared" ref="AT79" si="87">+$J79</f>
        <v>366</v>
      </c>
      <c r="AU79" s="833">
        <f>+O79</f>
        <v>0</v>
      </c>
      <c r="AV79" s="44">
        <f t="shared" si="82"/>
        <v>2.25</v>
      </c>
      <c r="AW79" s="47">
        <v>2.25</v>
      </c>
      <c r="AX79" s="47"/>
      <c r="AY79" s="47"/>
      <c r="AZ79" s="47"/>
      <c r="BA79" s="47"/>
      <c r="BB79" s="47"/>
      <c r="BC79" s="812">
        <f t="shared" ref="BC79" si="88">+$J79</f>
        <v>366</v>
      </c>
      <c r="BD79" s="809">
        <f>+P79</f>
        <v>0</v>
      </c>
      <c r="BE79" s="44">
        <f t="shared" si="83"/>
        <v>2.25</v>
      </c>
      <c r="BF79" s="47">
        <v>2.25</v>
      </c>
      <c r="BG79" s="47"/>
      <c r="BH79" s="47"/>
      <c r="BI79" s="47"/>
      <c r="BJ79" s="47"/>
      <c r="BK79" s="47"/>
      <c r="BL79" s="812">
        <f t="shared" ref="BL79" si="89">+$J79</f>
        <v>366</v>
      </c>
      <c r="BM79" s="815">
        <f>+Q79</f>
        <v>0</v>
      </c>
      <c r="BN79" s="44">
        <f t="shared" si="84"/>
        <v>2.25</v>
      </c>
      <c r="BO79" s="47">
        <v>2.25</v>
      </c>
      <c r="BP79" s="47"/>
      <c r="BQ79" s="47"/>
      <c r="BR79" s="47"/>
      <c r="BS79" s="47"/>
      <c r="BT79" s="47"/>
      <c r="BU79" s="818"/>
      <c r="BV79" s="819"/>
      <c r="BW79" s="819"/>
      <c r="BX79" s="819"/>
      <c r="BY79" s="819"/>
      <c r="BZ79" s="819"/>
      <c r="CA79" s="819"/>
      <c r="CB79" s="819"/>
      <c r="CC79" s="820"/>
    </row>
    <row r="80" spans="1:81" s="58" customFormat="1" ht="40.200000000000003" customHeight="1" x14ac:dyDescent="0.3">
      <c r="A80" s="34"/>
      <c r="B80" s="907"/>
      <c r="C80" s="869"/>
      <c r="D80" s="872"/>
      <c r="E80" s="852"/>
      <c r="F80" s="920"/>
      <c r="G80" s="852"/>
      <c r="H80" s="852"/>
      <c r="I80" s="1346"/>
      <c r="J80" s="813"/>
      <c r="K80" s="855"/>
      <c r="L80" s="858"/>
      <c r="M80" s="861"/>
      <c r="N80" s="837"/>
      <c r="O80" s="840"/>
      <c r="P80" s="864"/>
      <c r="Q80" s="867"/>
      <c r="R80" s="813"/>
      <c r="S80" s="39"/>
      <c r="T80" s="236"/>
      <c r="U80" s="236"/>
      <c r="V80" s="236"/>
      <c r="W80" s="39"/>
      <c r="X80" s="31"/>
      <c r="Y80" s="31"/>
      <c r="Z80" s="31"/>
      <c r="AA80" s="31"/>
      <c r="AB80" s="813"/>
      <c r="AC80" s="828"/>
      <c r="AD80" s="552">
        <f t="shared" si="70"/>
        <v>0</v>
      </c>
      <c r="AE80" s="51">
        <f t="shared" si="70"/>
        <v>0</v>
      </c>
      <c r="AF80" s="51">
        <f t="shared" si="70"/>
        <v>0</v>
      </c>
      <c r="AG80" s="51">
        <f t="shared" si="69"/>
        <v>0</v>
      </c>
      <c r="AH80" s="51">
        <f t="shared" si="69"/>
        <v>0</v>
      </c>
      <c r="AI80" s="51">
        <f t="shared" si="69"/>
        <v>0</v>
      </c>
      <c r="AJ80" s="51">
        <f t="shared" si="69"/>
        <v>0</v>
      </c>
      <c r="AK80" s="813"/>
      <c r="AL80" s="831"/>
      <c r="AM80" s="51">
        <f t="shared" si="81"/>
        <v>0</v>
      </c>
      <c r="AN80" s="257"/>
      <c r="AO80" s="257"/>
      <c r="AP80" s="257"/>
      <c r="AQ80" s="257"/>
      <c r="AR80" s="257"/>
      <c r="AS80" s="257"/>
      <c r="AT80" s="813"/>
      <c r="AU80" s="834"/>
      <c r="AV80" s="51">
        <f t="shared" si="82"/>
        <v>0</v>
      </c>
      <c r="AW80" s="257"/>
      <c r="AX80" s="257"/>
      <c r="AY80" s="257"/>
      <c r="AZ80" s="257"/>
      <c r="BA80" s="257"/>
      <c r="BB80" s="257"/>
      <c r="BC80" s="813"/>
      <c r="BD80" s="810"/>
      <c r="BE80" s="51">
        <f t="shared" si="83"/>
        <v>0</v>
      </c>
      <c r="BF80" s="257"/>
      <c r="BG80" s="257"/>
      <c r="BH80" s="257"/>
      <c r="BI80" s="257"/>
      <c r="BJ80" s="257"/>
      <c r="BK80" s="257"/>
      <c r="BL80" s="813"/>
      <c r="BM80" s="816"/>
      <c r="BN80" s="51">
        <f t="shared" si="84"/>
        <v>0</v>
      </c>
      <c r="BO80" s="257"/>
      <c r="BP80" s="257"/>
      <c r="BQ80" s="257"/>
      <c r="BR80" s="257"/>
      <c r="BS80" s="257"/>
      <c r="BT80" s="257"/>
      <c r="BU80" s="821"/>
      <c r="BV80" s="822"/>
      <c r="BW80" s="822"/>
      <c r="BX80" s="822"/>
      <c r="BY80" s="822"/>
      <c r="BZ80" s="822"/>
      <c r="CA80" s="822"/>
      <c r="CB80" s="822"/>
      <c r="CC80" s="823"/>
    </row>
    <row r="81" spans="1:81" s="58" customFormat="1" ht="40.200000000000003" customHeight="1" x14ac:dyDescent="0.3">
      <c r="A81" s="34"/>
      <c r="B81" s="907"/>
      <c r="C81" s="869"/>
      <c r="D81" s="872"/>
      <c r="E81" s="852"/>
      <c r="F81" s="920"/>
      <c r="G81" s="852"/>
      <c r="H81" s="852"/>
      <c r="I81" s="1346"/>
      <c r="J81" s="813"/>
      <c r="K81" s="855"/>
      <c r="L81" s="858"/>
      <c r="M81" s="861"/>
      <c r="N81" s="837"/>
      <c r="O81" s="840"/>
      <c r="P81" s="864"/>
      <c r="Q81" s="867"/>
      <c r="R81" s="813"/>
      <c r="S81" s="39"/>
      <c r="T81" s="236"/>
      <c r="U81" s="236"/>
      <c r="V81" s="236"/>
      <c r="W81" s="39"/>
      <c r="X81" s="31"/>
      <c r="Y81" s="31"/>
      <c r="Z81" s="31"/>
      <c r="AA81" s="31"/>
      <c r="AB81" s="813"/>
      <c r="AC81" s="828"/>
      <c r="AD81" s="552">
        <f t="shared" si="70"/>
        <v>0</v>
      </c>
      <c r="AE81" s="51">
        <f t="shared" si="70"/>
        <v>0</v>
      </c>
      <c r="AF81" s="51">
        <f t="shared" si="70"/>
        <v>0</v>
      </c>
      <c r="AG81" s="51">
        <f t="shared" si="69"/>
        <v>0</v>
      </c>
      <c r="AH81" s="51">
        <f t="shared" si="69"/>
        <v>0</v>
      </c>
      <c r="AI81" s="51">
        <f t="shared" si="69"/>
        <v>0</v>
      </c>
      <c r="AJ81" s="51">
        <f t="shared" si="69"/>
        <v>0</v>
      </c>
      <c r="AK81" s="813"/>
      <c r="AL81" s="831"/>
      <c r="AM81" s="51">
        <f t="shared" si="81"/>
        <v>0</v>
      </c>
      <c r="AN81" s="257"/>
      <c r="AO81" s="257"/>
      <c r="AP81" s="257"/>
      <c r="AQ81" s="257"/>
      <c r="AR81" s="257"/>
      <c r="AS81" s="257"/>
      <c r="AT81" s="813"/>
      <c r="AU81" s="834"/>
      <c r="AV81" s="51">
        <f t="shared" si="82"/>
        <v>0</v>
      </c>
      <c r="AW81" s="257"/>
      <c r="AX81" s="257"/>
      <c r="AY81" s="257"/>
      <c r="AZ81" s="257"/>
      <c r="BA81" s="257"/>
      <c r="BB81" s="257"/>
      <c r="BC81" s="813"/>
      <c r="BD81" s="810"/>
      <c r="BE81" s="51">
        <f t="shared" si="83"/>
        <v>0</v>
      </c>
      <c r="BF81" s="257"/>
      <c r="BG81" s="257"/>
      <c r="BH81" s="257"/>
      <c r="BI81" s="257"/>
      <c r="BJ81" s="257"/>
      <c r="BK81" s="257"/>
      <c r="BL81" s="813"/>
      <c r="BM81" s="816"/>
      <c r="BN81" s="51">
        <f t="shared" si="84"/>
        <v>0</v>
      </c>
      <c r="BO81" s="257"/>
      <c r="BP81" s="257"/>
      <c r="BQ81" s="257"/>
      <c r="BR81" s="257"/>
      <c r="BS81" s="257"/>
      <c r="BT81" s="257"/>
      <c r="BU81" s="821"/>
      <c r="BV81" s="822"/>
      <c r="BW81" s="822"/>
      <c r="BX81" s="822"/>
      <c r="BY81" s="822"/>
      <c r="BZ81" s="822"/>
      <c r="CA81" s="822"/>
      <c r="CB81" s="822"/>
      <c r="CC81" s="823"/>
    </row>
    <row r="82" spans="1:81" s="58" customFormat="1" ht="40.200000000000003" customHeight="1" thickBot="1" x14ac:dyDescent="0.35">
      <c r="A82" s="34"/>
      <c r="B82" s="907"/>
      <c r="C82" s="869"/>
      <c r="D82" s="873"/>
      <c r="E82" s="853"/>
      <c r="F82" s="1267"/>
      <c r="G82" s="853"/>
      <c r="H82" s="853"/>
      <c r="I82" s="1347"/>
      <c r="J82" s="814"/>
      <c r="K82" s="856"/>
      <c r="L82" s="859"/>
      <c r="M82" s="862"/>
      <c r="N82" s="838"/>
      <c r="O82" s="841"/>
      <c r="P82" s="865"/>
      <c r="Q82" s="874"/>
      <c r="R82" s="814"/>
      <c r="S82" s="232"/>
      <c r="T82" s="237"/>
      <c r="U82" s="237"/>
      <c r="V82" s="237"/>
      <c r="W82" s="232"/>
      <c r="X82" s="260"/>
      <c r="Y82" s="260"/>
      <c r="Z82" s="260"/>
      <c r="AA82" s="260"/>
      <c r="AB82" s="814"/>
      <c r="AC82" s="829"/>
      <c r="AD82" s="551">
        <f t="shared" si="70"/>
        <v>0</v>
      </c>
      <c r="AE82" s="46">
        <f t="shared" si="70"/>
        <v>0</v>
      </c>
      <c r="AF82" s="46">
        <f t="shared" si="70"/>
        <v>0</v>
      </c>
      <c r="AG82" s="46">
        <f t="shared" si="69"/>
        <v>0</v>
      </c>
      <c r="AH82" s="46">
        <f t="shared" si="69"/>
        <v>0</v>
      </c>
      <c r="AI82" s="46">
        <f t="shared" si="69"/>
        <v>0</v>
      </c>
      <c r="AJ82" s="46">
        <f t="shared" si="69"/>
        <v>0</v>
      </c>
      <c r="AK82" s="814"/>
      <c r="AL82" s="832"/>
      <c r="AM82" s="46">
        <f t="shared" si="81"/>
        <v>0</v>
      </c>
      <c r="AN82" s="49"/>
      <c r="AO82" s="49"/>
      <c r="AP82" s="49"/>
      <c r="AQ82" s="49"/>
      <c r="AR82" s="49"/>
      <c r="AS82" s="49"/>
      <c r="AT82" s="814"/>
      <c r="AU82" s="835"/>
      <c r="AV82" s="46">
        <f t="shared" si="82"/>
        <v>0</v>
      </c>
      <c r="AW82" s="49"/>
      <c r="AX82" s="49"/>
      <c r="AY82" s="49"/>
      <c r="AZ82" s="49"/>
      <c r="BA82" s="49"/>
      <c r="BB82" s="49"/>
      <c r="BC82" s="814"/>
      <c r="BD82" s="811"/>
      <c r="BE82" s="46">
        <f t="shared" si="83"/>
        <v>0</v>
      </c>
      <c r="BF82" s="49"/>
      <c r="BG82" s="49"/>
      <c r="BH82" s="49"/>
      <c r="BI82" s="49"/>
      <c r="BJ82" s="49"/>
      <c r="BK82" s="49"/>
      <c r="BL82" s="814"/>
      <c r="BM82" s="817"/>
      <c r="BN82" s="46">
        <f t="shared" si="84"/>
        <v>0</v>
      </c>
      <c r="BO82" s="49"/>
      <c r="BP82" s="49"/>
      <c r="BQ82" s="49"/>
      <c r="BR82" s="49"/>
      <c r="BS82" s="49"/>
      <c r="BT82" s="49"/>
      <c r="BU82" s="824"/>
      <c r="BV82" s="825"/>
      <c r="BW82" s="825"/>
      <c r="BX82" s="825"/>
      <c r="BY82" s="825"/>
      <c r="BZ82" s="825"/>
      <c r="CA82" s="825"/>
      <c r="CB82" s="825"/>
      <c r="CC82" s="826"/>
    </row>
    <row r="83" spans="1:81" s="58" customFormat="1" ht="40.200000000000003" customHeight="1" thickTop="1" x14ac:dyDescent="0.3">
      <c r="A83" s="34"/>
      <c r="B83" s="907"/>
      <c r="C83" s="869"/>
      <c r="D83" s="871">
        <v>4103</v>
      </c>
      <c r="E83" s="851" t="s">
        <v>4050</v>
      </c>
      <c r="F83" s="1266" t="s">
        <v>5544</v>
      </c>
      <c r="G83" s="851" t="s">
        <v>4052</v>
      </c>
      <c r="H83" s="851" t="s">
        <v>5557</v>
      </c>
      <c r="I83" s="1345" t="s">
        <v>5558</v>
      </c>
      <c r="J83" s="812">
        <v>367</v>
      </c>
      <c r="K83" s="854" t="str">
        <f>+[7]Metas!K421</f>
        <v>Asesorías jurídicas realizadas a las mujeres del Departamento</v>
      </c>
      <c r="L83" s="857">
        <v>502</v>
      </c>
      <c r="M83" s="860">
        <f>SUM(N83:Q83)</f>
        <v>502</v>
      </c>
      <c r="N83" s="836">
        <v>100</v>
      </c>
      <c r="O83" s="839">
        <v>150</v>
      </c>
      <c r="P83" s="863">
        <v>150</v>
      </c>
      <c r="Q83" s="866">
        <v>102</v>
      </c>
      <c r="R83" s="812">
        <f>+$J83</f>
        <v>367</v>
      </c>
      <c r="S83" s="231" t="s">
        <v>5572</v>
      </c>
      <c r="T83" s="235" t="s">
        <v>3822</v>
      </c>
      <c r="U83" s="235" t="s">
        <v>3827</v>
      </c>
      <c r="V83" s="235" t="s">
        <v>3830</v>
      </c>
      <c r="W83" s="231" t="s">
        <v>5548</v>
      </c>
      <c r="X83" s="256">
        <v>44927</v>
      </c>
      <c r="Y83" s="256">
        <v>45291</v>
      </c>
      <c r="Z83" s="256">
        <v>44593</v>
      </c>
      <c r="AA83" s="256">
        <v>44926</v>
      </c>
      <c r="AB83" s="812">
        <f t="shared" ref="AB83" si="90">+$J83</f>
        <v>367</v>
      </c>
      <c r="AC83" s="827">
        <f>+L83</f>
        <v>502</v>
      </c>
      <c r="AD83" s="550">
        <f t="shared" si="70"/>
        <v>9</v>
      </c>
      <c r="AE83" s="44">
        <f t="shared" si="70"/>
        <v>9</v>
      </c>
      <c r="AF83" s="44">
        <f t="shared" si="70"/>
        <v>0</v>
      </c>
      <c r="AG83" s="44">
        <f t="shared" si="69"/>
        <v>0</v>
      </c>
      <c r="AH83" s="44">
        <f t="shared" si="69"/>
        <v>0</v>
      </c>
      <c r="AI83" s="44">
        <f t="shared" si="69"/>
        <v>0</v>
      </c>
      <c r="AJ83" s="44">
        <f t="shared" si="69"/>
        <v>0</v>
      </c>
      <c r="AK83" s="812">
        <f t="shared" ref="AK83" si="91">+$J83</f>
        <v>367</v>
      </c>
      <c r="AL83" s="830">
        <f>+N83</f>
        <v>100</v>
      </c>
      <c r="AM83" s="44">
        <f t="shared" si="81"/>
        <v>2.25</v>
      </c>
      <c r="AN83" s="47">
        <v>2.25</v>
      </c>
      <c r="AO83" s="47"/>
      <c r="AP83" s="47"/>
      <c r="AQ83" s="47"/>
      <c r="AR83" s="47"/>
      <c r="AS83" s="47"/>
      <c r="AT83" s="812">
        <f t="shared" ref="AT83" si="92">+$J83</f>
        <v>367</v>
      </c>
      <c r="AU83" s="833">
        <f>+O83</f>
        <v>150</v>
      </c>
      <c r="AV83" s="44">
        <f t="shared" si="82"/>
        <v>2.25</v>
      </c>
      <c r="AW83" s="47">
        <v>2.25</v>
      </c>
      <c r="AX83" s="47"/>
      <c r="AY83" s="47"/>
      <c r="AZ83" s="47"/>
      <c r="BA83" s="47"/>
      <c r="BB83" s="47"/>
      <c r="BC83" s="812">
        <f t="shared" ref="BC83" si="93">+$J83</f>
        <v>367</v>
      </c>
      <c r="BD83" s="809">
        <f>+P83</f>
        <v>150</v>
      </c>
      <c r="BE83" s="44">
        <f t="shared" si="83"/>
        <v>2.25</v>
      </c>
      <c r="BF83" s="47">
        <v>2.25</v>
      </c>
      <c r="BG83" s="47"/>
      <c r="BH83" s="47"/>
      <c r="BI83" s="47"/>
      <c r="BJ83" s="47"/>
      <c r="BK83" s="47"/>
      <c r="BL83" s="812">
        <f t="shared" ref="BL83" si="94">+$J83</f>
        <v>367</v>
      </c>
      <c r="BM83" s="815">
        <f>+Q83</f>
        <v>102</v>
      </c>
      <c r="BN83" s="44">
        <f t="shared" si="84"/>
        <v>2.25</v>
      </c>
      <c r="BO83" s="47">
        <v>2.25</v>
      </c>
      <c r="BP83" s="47"/>
      <c r="BQ83" s="47"/>
      <c r="BR83" s="47"/>
      <c r="BS83" s="47"/>
      <c r="BT83" s="47"/>
      <c r="BU83" s="818"/>
      <c r="BV83" s="819"/>
      <c r="BW83" s="819"/>
      <c r="BX83" s="819"/>
      <c r="BY83" s="819"/>
      <c r="BZ83" s="819"/>
      <c r="CA83" s="819"/>
      <c r="CB83" s="819"/>
      <c r="CC83" s="820"/>
    </row>
    <row r="84" spans="1:81" s="58" customFormat="1" ht="40.200000000000003" customHeight="1" x14ac:dyDescent="0.3">
      <c r="A84" s="34"/>
      <c r="B84" s="907"/>
      <c r="C84" s="869"/>
      <c r="D84" s="872"/>
      <c r="E84" s="852"/>
      <c r="F84" s="920"/>
      <c r="G84" s="852"/>
      <c r="H84" s="852"/>
      <c r="I84" s="1346"/>
      <c r="J84" s="813"/>
      <c r="K84" s="855"/>
      <c r="L84" s="858"/>
      <c r="M84" s="861"/>
      <c r="N84" s="837"/>
      <c r="O84" s="840"/>
      <c r="P84" s="864"/>
      <c r="Q84" s="867"/>
      <c r="R84" s="813"/>
      <c r="S84" s="39"/>
      <c r="T84" s="236"/>
      <c r="U84" s="236"/>
      <c r="V84" s="236"/>
      <c r="W84" s="39"/>
      <c r="X84" s="31"/>
      <c r="Y84" s="31"/>
      <c r="Z84" s="31"/>
      <c r="AA84" s="31"/>
      <c r="AB84" s="813"/>
      <c r="AC84" s="828"/>
      <c r="AD84" s="552">
        <f t="shared" si="70"/>
        <v>0</v>
      </c>
      <c r="AE84" s="51">
        <f t="shared" si="70"/>
        <v>0</v>
      </c>
      <c r="AF84" s="51">
        <f t="shared" si="70"/>
        <v>0</v>
      </c>
      <c r="AG84" s="51">
        <f t="shared" si="69"/>
        <v>0</v>
      </c>
      <c r="AH84" s="51">
        <f t="shared" si="69"/>
        <v>0</v>
      </c>
      <c r="AI84" s="51">
        <f t="shared" si="69"/>
        <v>0</v>
      </c>
      <c r="AJ84" s="51">
        <f t="shared" si="69"/>
        <v>0</v>
      </c>
      <c r="AK84" s="813"/>
      <c r="AL84" s="831"/>
      <c r="AM84" s="51">
        <f t="shared" si="81"/>
        <v>0</v>
      </c>
      <c r="AN84" s="257"/>
      <c r="AO84" s="257"/>
      <c r="AP84" s="257"/>
      <c r="AQ84" s="257"/>
      <c r="AR84" s="257"/>
      <c r="AS84" s="257"/>
      <c r="AT84" s="813"/>
      <c r="AU84" s="834"/>
      <c r="AV84" s="51">
        <f t="shared" si="82"/>
        <v>0</v>
      </c>
      <c r="AW84" s="257"/>
      <c r="AX84" s="257"/>
      <c r="AY84" s="257"/>
      <c r="AZ84" s="257"/>
      <c r="BA84" s="257"/>
      <c r="BB84" s="257"/>
      <c r="BC84" s="813"/>
      <c r="BD84" s="810"/>
      <c r="BE84" s="51">
        <f t="shared" si="83"/>
        <v>0</v>
      </c>
      <c r="BF84" s="257"/>
      <c r="BG84" s="257"/>
      <c r="BH84" s="257"/>
      <c r="BI84" s="257"/>
      <c r="BJ84" s="257"/>
      <c r="BK84" s="257"/>
      <c r="BL84" s="813"/>
      <c r="BM84" s="816"/>
      <c r="BN84" s="51">
        <f t="shared" si="84"/>
        <v>0</v>
      </c>
      <c r="BO84" s="257"/>
      <c r="BP84" s="257"/>
      <c r="BQ84" s="257"/>
      <c r="BR84" s="257"/>
      <c r="BS84" s="257"/>
      <c r="BT84" s="257"/>
      <c r="BU84" s="821"/>
      <c r="BV84" s="822"/>
      <c r="BW84" s="822"/>
      <c r="BX84" s="822"/>
      <c r="BY84" s="822"/>
      <c r="BZ84" s="822"/>
      <c r="CA84" s="822"/>
      <c r="CB84" s="822"/>
      <c r="CC84" s="823"/>
    </row>
    <row r="85" spans="1:81" s="58" customFormat="1" ht="40.200000000000003" customHeight="1" x14ac:dyDescent="0.3">
      <c r="A85" s="34"/>
      <c r="B85" s="907"/>
      <c r="C85" s="869"/>
      <c r="D85" s="872"/>
      <c r="E85" s="852"/>
      <c r="F85" s="920"/>
      <c r="G85" s="852"/>
      <c r="H85" s="852"/>
      <c r="I85" s="1346"/>
      <c r="J85" s="813"/>
      <c r="K85" s="855"/>
      <c r="L85" s="858"/>
      <c r="M85" s="861"/>
      <c r="N85" s="837"/>
      <c r="O85" s="840"/>
      <c r="P85" s="864"/>
      <c r="Q85" s="867"/>
      <c r="R85" s="813"/>
      <c r="S85" s="39"/>
      <c r="T85" s="236"/>
      <c r="U85" s="236"/>
      <c r="V85" s="236"/>
      <c r="W85" s="39"/>
      <c r="X85" s="31"/>
      <c r="Y85" s="31"/>
      <c r="Z85" s="31"/>
      <c r="AA85" s="31"/>
      <c r="AB85" s="813"/>
      <c r="AC85" s="828"/>
      <c r="AD85" s="552">
        <f t="shared" si="70"/>
        <v>0</v>
      </c>
      <c r="AE85" s="51">
        <f t="shared" si="70"/>
        <v>0</v>
      </c>
      <c r="AF85" s="51">
        <f t="shared" si="70"/>
        <v>0</v>
      </c>
      <c r="AG85" s="51">
        <f t="shared" si="69"/>
        <v>0</v>
      </c>
      <c r="AH85" s="51">
        <f t="shared" si="69"/>
        <v>0</v>
      </c>
      <c r="AI85" s="51">
        <f t="shared" si="69"/>
        <v>0</v>
      </c>
      <c r="AJ85" s="51">
        <f t="shared" si="69"/>
        <v>0</v>
      </c>
      <c r="AK85" s="813"/>
      <c r="AL85" s="831"/>
      <c r="AM85" s="51">
        <f t="shared" si="81"/>
        <v>0</v>
      </c>
      <c r="AN85" s="257"/>
      <c r="AO85" s="257"/>
      <c r="AP85" s="257"/>
      <c r="AQ85" s="257"/>
      <c r="AR85" s="257"/>
      <c r="AS85" s="257"/>
      <c r="AT85" s="813"/>
      <c r="AU85" s="834"/>
      <c r="AV85" s="51">
        <f t="shared" si="82"/>
        <v>0</v>
      </c>
      <c r="AW85" s="257"/>
      <c r="AX85" s="257"/>
      <c r="AY85" s="257"/>
      <c r="AZ85" s="257"/>
      <c r="BA85" s="257"/>
      <c r="BB85" s="257"/>
      <c r="BC85" s="813"/>
      <c r="BD85" s="810"/>
      <c r="BE85" s="51">
        <f t="shared" si="83"/>
        <v>0</v>
      </c>
      <c r="BF85" s="257"/>
      <c r="BG85" s="257"/>
      <c r="BH85" s="257"/>
      <c r="BI85" s="257"/>
      <c r="BJ85" s="257"/>
      <c r="BK85" s="257"/>
      <c r="BL85" s="813"/>
      <c r="BM85" s="816"/>
      <c r="BN85" s="51">
        <f t="shared" si="84"/>
        <v>0</v>
      </c>
      <c r="BO85" s="257"/>
      <c r="BP85" s="257"/>
      <c r="BQ85" s="257"/>
      <c r="BR85" s="257"/>
      <c r="BS85" s="257"/>
      <c r="BT85" s="257"/>
      <c r="BU85" s="821"/>
      <c r="BV85" s="822"/>
      <c r="BW85" s="822"/>
      <c r="BX85" s="822"/>
      <c r="BY85" s="822"/>
      <c r="BZ85" s="822"/>
      <c r="CA85" s="822"/>
      <c r="CB85" s="822"/>
      <c r="CC85" s="823"/>
    </row>
    <row r="86" spans="1:81" s="58" customFormat="1" ht="40.200000000000003" customHeight="1" thickBot="1" x14ac:dyDescent="0.35">
      <c r="A86" s="34"/>
      <c r="B86" s="907"/>
      <c r="C86" s="870"/>
      <c r="D86" s="873"/>
      <c r="E86" s="853"/>
      <c r="F86" s="1267"/>
      <c r="G86" s="853"/>
      <c r="H86" s="853"/>
      <c r="I86" s="1347"/>
      <c r="J86" s="814"/>
      <c r="K86" s="856"/>
      <c r="L86" s="859"/>
      <c r="M86" s="862"/>
      <c r="N86" s="838"/>
      <c r="O86" s="841"/>
      <c r="P86" s="865"/>
      <c r="Q86" s="874"/>
      <c r="R86" s="814"/>
      <c r="S86" s="232"/>
      <c r="T86" s="237"/>
      <c r="U86" s="237"/>
      <c r="V86" s="237"/>
      <c r="W86" s="232"/>
      <c r="X86" s="260"/>
      <c r="Y86" s="260"/>
      <c r="Z86" s="260"/>
      <c r="AA86" s="260"/>
      <c r="AB86" s="814"/>
      <c r="AC86" s="829"/>
      <c r="AD86" s="551">
        <f t="shared" si="70"/>
        <v>0</v>
      </c>
      <c r="AE86" s="46">
        <f t="shared" si="70"/>
        <v>0</v>
      </c>
      <c r="AF86" s="46">
        <f t="shared" si="70"/>
        <v>0</v>
      </c>
      <c r="AG86" s="46">
        <f t="shared" si="69"/>
        <v>0</v>
      </c>
      <c r="AH86" s="46">
        <f t="shared" si="69"/>
        <v>0</v>
      </c>
      <c r="AI86" s="46">
        <f t="shared" si="69"/>
        <v>0</v>
      </c>
      <c r="AJ86" s="46">
        <f t="shared" si="69"/>
        <v>0</v>
      </c>
      <c r="AK86" s="814"/>
      <c r="AL86" s="832"/>
      <c r="AM86" s="46">
        <f t="shared" si="81"/>
        <v>0</v>
      </c>
      <c r="AN86" s="49"/>
      <c r="AO86" s="49"/>
      <c r="AP86" s="49"/>
      <c r="AQ86" s="49"/>
      <c r="AR86" s="49"/>
      <c r="AS86" s="49"/>
      <c r="AT86" s="814"/>
      <c r="AU86" s="835"/>
      <c r="AV86" s="46">
        <f t="shared" si="82"/>
        <v>0</v>
      </c>
      <c r="AW86" s="49"/>
      <c r="AX86" s="49"/>
      <c r="AY86" s="49"/>
      <c r="AZ86" s="49"/>
      <c r="BA86" s="49"/>
      <c r="BB86" s="49"/>
      <c r="BC86" s="814"/>
      <c r="BD86" s="811"/>
      <c r="BE86" s="46">
        <f t="shared" si="83"/>
        <v>0</v>
      </c>
      <c r="BF86" s="49"/>
      <c r="BG86" s="49"/>
      <c r="BH86" s="49"/>
      <c r="BI86" s="49"/>
      <c r="BJ86" s="49"/>
      <c r="BK86" s="49"/>
      <c r="BL86" s="814"/>
      <c r="BM86" s="817"/>
      <c r="BN86" s="46">
        <f t="shared" si="84"/>
        <v>0</v>
      </c>
      <c r="BO86" s="49"/>
      <c r="BP86" s="49"/>
      <c r="BQ86" s="49"/>
      <c r="BR86" s="49"/>
      <c r="BS86" s="49"/>
      <c r="BT86" s="49"/>
      <c r="BU86" s="824"/>
      <c r="BV86" s="825"/>
      <c r="BW86" s="825"/>
      <c r="BX86" s="825"/>
      <c r="BY86" s="825"/>
      <c r="BZ86" s="825"/>
      <c r="CA86" s="825"/>
      <c r="CB86" s="825"/>
      <c r="CC86" s="826"/>
    </row>
    <row r="87" spans="1:81" s="58" customFormat="1" ht="40.200000000000003" customHeight="1" thickTop="1" x14ac:dyDescent="0.3">
      <c r="A87" s="34"/>
      <c r="B87" s="907"/>
      <c r="C87" s="868" t="s">
        <v>542</v>
      </c>
      <c r="D87" s="871">
        <v>4103</v>
      </c>
      <c r="E87" s="851" t="s">
        <v>4050</v>
      </c>
      <c r="F87" s="1266" t="s">
        <v>5544</v>
      </c>
      <c r="G87" s="851" t="s">
        <v>4052</v>
      </c>
      <c r="H87" s="851" t="s">
        <v>5557</v>
      </c>
      <c r="I87" s="1345" t="s">
        <v>5558</v>
      </c>
      <c r="J87" s="812">
        <v>368</v>
      </c>
      <c r="K87" s="854" t="str">
        <f>+[7]Metas!K422</f>
        <v>Observatorio de la mujer creado y puesto en marcha</v>
      </c>
      <c r="L87" s="857"/>
      <c r="M87" s="860">
        <f>SUM(N87:Q87)</f>
        <v>0</v>
      </c>
      <c r="N87" s="836"/>
      <c r="O87" s="839"/>
      <c r="P87" s="863"/>
      <c r="Q87" s="866"/>
      <c r="R87" s="812">
        <f>+$J87</f>
        <v>368</v>
      </c>
      <c r="S87" s="231" t="s">
        <v>5573</v>
      </c>
      <c r="T87" s="235" t="s">
        <v>3822</v>
      </c>
      <c r="U87" s="235" t="s">
        <v>3827</v>
      </c>
      <c r="V87" s="235" t="s">
        <v>3830</v>
      </c>
      <c r="W87" s="231" t="s">
        <v>5548</v>
      </c>
      <c r="X87" s="256">
        <v>44927</v>
      </c>
      <c r="Y87" s="256">
        <v>45291</v>
      </c>
      <c r="Z87" s="256">
        <v>44593</v>
      </c>
      <c r="AA87" s="256">
        <v>44926</v>
      </c>
      <c r="AB87" s="812">
        <f t="shared" ref="AB87" si="95">+$J87</f>
        <v>368</v>
      </c>
      <c r="AC87" s="827">
        <f>+L87</f>
        <v>0</v>
      </c>
      <c r="AD87" s="550">
        <f t="shared" si="70"/>
        <v>8.6</v>
      </c>
      <c r="AE87" s="44">
        <f t="shared" si="70"/>
        <v>8.6</v>
      </c>
      <c r="AF87" s="44">
        <f t="shared" si="70"/>
        <v>0</v>
      </c>
      <c r="AG87" s="44">
        <f t="shared" si="69"/>
        <v>0</v>
      </c>
      <c r="AH87" s="44">
        <f t="shared" si="69"/>
        <v>0</v>
      </c>
      <c r="AI87" s="44">
        <f t="shared" si="69"/>
        <v>0</v>
      </c>
      <c r="AJ87" s="44">
        <f t="shared" si="69"/>
        <v>0</v>
      </c>
      <c r="AK87" s="812">
        <f t="shared" ref="AK87" si="96">+$J87</f>
        <v>368</v>
      </c>
      <c r="AL87" s="830">
        <f>+N87</f>
        <v>0</v>
      </c>
      <c r="AM87" s="44">
        <f t="shared" si="81"/>
        <v>2.15</v>
      </c>
      <c r="AN87" s="47">
        <v>2.15</v>
      </c>
      <c r="AO87" s="47"/>
      <c r="AP87" s="47"/>
      <c r="AQ87" s="47"/>
      <c r="AR87" s="47"/>
      <c r="AS87" s="47"/>
      <c r="AT87" s="812">
        <f t="shared" ref="AT87" si="97">+$J87</f>
        <v>368</v>
      </c>
      <c r="AU87" s="833">
        <f>+O87</f>
        <v>0</v>
      </c>
      <c r="AV87" s="44">
        <f t="shared" si="82"/>
        <v>2.15</v>
      </c>
      <c r="AW87" s="47">
        <v>2.15</v>
      </c>
      <c r="AX87" s="47"/>
      <c r="AY87" s="47"/>
      <c r="AZ87" s="47"/>
      <c r="BA87" s="47"/>
      <c r="BB87" s="47"/>
      <c r="BC87" s="812">
        <f t="shared" ref="BC87" si="98">+$J87</f>
        <v>368</v>
      </c>
      <c r="BD87" s="809">
        <f>+P87</f>
        <v>0</v>
      </c>
      <c r="BE87" s="44">
        <f t="shared" si="83"/>
        <v>2.15</v>
      </c>
      <c r="BF87" s="47">
        <v>2.15</v>
      </c>
      <c r="BG87" s="47"/>
      <c r="BH87" s="47"/>
      <c r="BI87" s="47"/>
      <c r="BJ87" s="47"/>
      <c r="BK87" s="47"/>
      <c r="BL87" s="812">
        <f t="shared" ref="BL87" si="99">+$J87</f>
        <v>368</v>
      </c>
      <c r="BM87" s="815">
        <f>+Q87</f>
        <v>0</v>
      </c>
      <c r="BN87" s="44">
        <f t="shared" si="84"/>
        <v>2.15</v>
      </c>
      <c r="BO87" s="47">
        <v>2.15</v>
      </c>
      <c r="BP87" s="47"/>
      <c r="BQ87" s="47"/>
      <c r="BR87" s="47"/>
      <c r="BS87" s="47"/>
      <c r="BT87" s="47"/>
      <c r="BU87" s="818"/>
      <c r="BV87" s="819"/>
      <c r="BW87" s="819"/>
      <c r="BX87" s="819"/>
      <c r="BY87" s="819"/>
      <c r="BZ87" s="819"/>
      <c r="CA87" s="819"/>
      <c r="CB87" s="819"/>
      <c r="CC87" s="820"/>
    </row>
    <row r="88" spans="1:81" s="58" customFormat="1" ht="40.200000000000003" customHeight="1" x14ac:dyDescent="0.3">
      <c r="A88" s="34"/>
      <c r="B88" s="907"/>
      <c r="C88" s="869"/>
      <c r="D88" s="872"/>
      <c r="E88" s="852"/>
      <c r="F88" s="920"/>
      <c r="G88" s="852"/>
      <c r="H88" s="852"/>
      <c r="I88" s="1346"/>
      <c r="J88" s="813"/>
      <c r="K88" s="855"/>
      <c r="L88" s="858"/>
      <c r="M88" s="861"/>
      <c r="N88" s="837"/>
      <c r="O88" s="840"/>
      <c r="P88" s="864"/>
      <c r="Q88" s="867"/>
      <c r="R88" s="813"/>
      <c r="S88" s="39"/>
      <c r="T88" s="236"/>
      <c r="U88" s="236"/>
      <c r="V88" s="236"/>
      <c r="W88" s="39"/>
      <c r="X88" s="31"/>
      <c r="Y88" s="31"/>
      <c r="Z88" s="31"/>
      <c r="AA88" s="31"/>
      <c r="AB88" s="813"/>
      <c r="AC88" s="828"/>
      <c r="AD88" s="552">
        <f t="shared" si="70"/>
        <v>0</v>
      </c>
      <c r="AE88" s="51">
        <f t="shared" si="70"/>
        <v>0</v>
      </c>
      <c r="AF88" s="51">
        <f t="shared" si="70"/>
        <v>0</v>
      </c>
      <c r="AG88" s="51">
        <f t="shared" si="69"/>
        <v>0</v>
      </c>
      <c r="AH88" s="51">
        <f t="shared" si="69"/>
        <v>0</v>
      </c>
      <c r="AI88" s="51">
        <f t="shared" si="69"/>
        <v>0</v>
      </c>
      <c r="AJ88" s="51">
        <f t="shared" si="69"/>
        <v>0</v>
      </c>
      <c r="AK88" s="813"/>
      <c r="AL88" s="831"/>
      <c r="AM88" s="51">
        <f t="shared" si="81"/>
        <v>0</v>
      </c>
      <c r="AN88" s="257"/>
      <c r="AO88" s="257"/>
      <c r="AP88" s="257"/>
      <c r="AQ88" s="257"/>
      <c r="AR88" s="257"/>
      <c r="AS88" s="257"/>
      <c r="AT88" s="813"/>
      <c r="AU88" s="834"/>
      <c r="AV88" s="51">
        <f t="shared" si="82"/>
        <v>0</v>
      </c>
      <c r="AW88" s="257"/>
      <c r="AX88" s="257"/>
      <c r="AY88" s="257"/>
      <c r="AZ88" s="257"/>
      <c r="BA88" s="257"/>
      <c r="BB88" s="257"/>
      <c r="BC88" s="813"/>
      <c r="BD88" s="810"/>
      <c r="BE88" s="51">
        <f t="shared" si="83"/>
        <v>0</v>
      </c>
      <c r="BF88" s="257"/>
      <c r="BG88" s="257"/>
      <c r="BH88" s="257"/>
      <c r="BI88" s="257"/>
      <c r="BJ88" s="257"/>
      <c r="BK88" s="257"/>
      <c r="BL88" s="813"/>
      <c r="BM88" s="816"/>
      <c r="BN88" s="51">
        <f t="shared" si="84"/>
        <v>0</v>
      </c>
      <c r="BO88" s="257"/>
      <c r="BP88" s="257"/>
      <c r="BQ88" s="257"/>
      <c r="BR88" s="257"/>
      <c r="BS88" s="257"/>
      <c r="BT88" s="257"/>
      <c r="BU88" s="821"/>
      <c r="BV88" s="822"/>
      <c r="BW88" s="822"/>
      <c r="BX88" s="822"/>
      <c r="BY88" s="822"/>
      <c r="BZ88" s="822"/>
      <c r="CA88" s="822"/>
      <c r="CB88" s="822"/>
      <c r="CC88" s="823"/>
    </row>
    <row r="89" spans="1:81" s="58" customFormat="1" ht="40.200000000000003" customHeight="1" x14ac:dyDescent="0.3">
      <c r="A89" s="34"/>
      <c r="B89" s="907"/>
      <c r="C89" s="869"/>
      <c r="D89" s="872"/>
      <c r="E89" s="852"/>
      <c r="F89" s="920"/>
      <c r="G89" s="852"/>
      <c r="H89" s="852"/>
      <c r="I89" s="1346"/>
      <c r="J89" s="813"/>
      <c r="K89" s="855"/>
      <c r="L89" s="858"/>
      <c r="M89" s="861"/>
      <c r="N89" s="837"/>
      <c r="O89" s="840"/>
      <c r="P89" s="864"/>
      <c r="Q89" s="867"/>
      <c r="R89" s="813"/>
      <c r="S89" s="39"/>
      <c r="T89" s="236"/>
      <c r="U89" s="236"/>
      <c r="V89" s="236"/>
      <c r="W89" s="39"/>
      <c r="X89" s="31"/>
      <c r="Y89" s="31"/>
      <c r="Z89" s="31"/>
      <c r="AA89" s="31"/>
      <c r="AB89" s="813"/>
      <c r="AC89" s="828"/>
      <c r="AD89" s="552">
        <f t="shared" si="70"/>
        <v>0</v>
      </c>
      <c r="AE89" s="51">
        <f t="shared" si="70"/>
        <v>0</v>
      </c>
      <c r="AF89" s="51">
        <f t="shared" si="70"/>
        <v>0</v>
      </c>
      <c r="AG89" s="51">
        <f t="shared" si="69"/>
        <v>0</v>
      </c>
      <c r="AH89" s="51">
        <f t="shared" si="69"/>
        <v>0</v>
      </c>
      <c r="AI89" s="51">
        <f t="shared" si="69"/>
        <v>0</v>
      </c>
      <c r="AJ89" s="51">
        <f t="shared" si="69"/>
        <v>0</v>
      </c>
      <c r="AK89" s="813"/>
      <c r="AL89" s="831"/>
      <c r="AM89" s="51">
        <f t="shared" si="81"/>
        <v>0</v>
      </c>
      <c r="AN89" s="257"/>
      <c r="AO89" s="257"/>
      <c r="AP89" s="257"/>
      <c r="AQ89" s="257"/>
      <c r="AR89" s="257"/>
      <c r="AS89" s="257"/>
      <c r="AT89" s="813"/>
      <c r="AU89" s="834"/>
      <c r="AV89" s="51">
        <f t="shared" si="82"/>
        <v>0</v>
      </c>
      <c r="AW89" s="257"/>
      <c r="AX89" s="257"/>
      <c r="AY89" s="257"/>
      <c r="AZ89" s="257"/>
      <c r="BA89" s="257"/>
      <c r="BB89" s="257"/>
      <c r="BC89" s="813"/>
      <c r="BD89" s="810"/>
      <c r="BE89" s="51">
        <f t="shared" si="83"/>
        <v>0</v>
      </c>
      <c r="BF89" s="257"/>
      <c r="BG89" s="257"/>
      <c r="BH89" s="257"/>
      <c r="BI89" s="257"/>
      <c r="BJ89" s="257"/>
      <c r="BK89" s="257"/>
      <c r="BL89" s="813"/>
      <c r="BM89" s="816"/>
      <c r="BN89" s="51">
        <f t="shared" si="84"/>
        <v>0</v>
      </c>
      <c r="BO89" s="257"/>
      <c r="BP89" s="257"/>
      <c r="BQ89" s="257"/>
      <c r="BR89" s="257"/>
      <c r="BS89" s="257"/>
      <c r="BT89" s="257"/>
      <c r="BU89" s="821"/>
      <c r="BV89" s="822"/>
      <c r="BW89" s="822"/>
      <c r="BX89" s="822"/>
      <c r="BY89" s="822"/>
      <c r="BZ89" s="822"/>
      <c r="CA89" s="822"/>
      <c r="CB89" s="822"/>
      <c r="CC89" s="823"/>
    </row>
    <row r="90" spans="1:81" s="58" customFormat="1" ht="40.200000000000003" customHeight="1" thickBot="1" x14ac:dyDescent="0.35">
      <c r="A90" s="34"/>
      <c r="B90" s="908"/>
      <c r="C90" s="870"/>
      <c r="D90" s="873"/>
      <c r="E90" s="853"/>
      <c r="F90" s="1267"/>
      <c r="G90" s="853"/>
      <c r="H90" s="853"/>
      <c r="I90" s="1347"/>
      <c r="J90" s="814"/>
      <c r="K90" s="856"/>
      <c r="L90" s="859"/>
      <c r="M90" s="862"/>
      <c r="N90" s="838"/>
      <c r="O90" s="841"/>
      <c r="P90" s="865"/>
      <c r="Q90" s="874"/>
      <c r="R90" s="814"/>
      <c r="S90" s="232"/>
      <c r="T90" s="237"/>
      <c r="U90" s="237"/>
      <c r="V90" s="237"/>
      <c r="W90" s="232"/>
      <c r="X90" s="260"/>
      <c r="Y90" s="260"/>
      <c r="Z90" s="260"/>
      <c r="AA90" s="260"/>
      <c r="AB90" s="814"/>
      <c r="AC90" s="829"/>
      <c r="AD90" s="551">
        <f t="shared" si="70"/>
        <v>0</v>
      </c>
      <c r="AE90" s="46">
        <f t="shared" si="70"/>
        <v>0</v>
      </c>
      <c r="AF90" s="46">
        <f t="shared" si="70"/>
        <v>0</v>
      </c>
      <c r="AG90" s="46">
        <f t="shared" si="69"/>
        <v>0</v>
      </c>
      <c r="AH90" s="46">
        <f t="shared" si="69"/>
        <v>0</v>
      </c>
      <c r="AI90" s="46">
        <f t="shared" si="69"/>
        <v>0</v>
      </c>
      <c r="AJ90" s="46">
        <f t="shared" si="69"/>
        <v>0</v>
      </c>
      <c r="AK90" s="814"/>
      <c r="AL90" s="832"/>
      <c r="AM90" s="46">
        <f t="shared" si="81"/>
        <v>0</v>
      </c>
      <c r="AN90" s="49"/>
      <c r="AO90" s="49"/>
      <c r="AP90" s="49"/>
      <c r="AQ90" s="49"/>
      <c r="AR90" s="49"/>
      <c r="AS90" s="49"/>
      <c r="AT90" s="814"/>
      <c r="AU90" s="835"/>
      <c r="AV90" s="46">
        <f t="shared" si="82"/>
        <v>0</v>
      </c>
      <c r="AW90" s="49"/>
      <c r="AX90" s="49"/>
      <c r="AY90" s="49"/>
      <c r="AZ90" s="49"/>
      <c r="BA90" s="49"/>
      <c r="BB90" s="49"/>
      <c r="BC90" s="814"/>
      <c r="BD90" s="811"/>
      <c r="BE90" s="46">
        <f t="shared" si="83"/>
        <v>0</v>
      </c>
      <c r="BF90" s="49"/>
      <c r="BG90" s="49"/>
      <c r="BH90" s="49"/>
      <c r="BI90" s="49"/>
      <c r="BJ90" s="49"/>
      <c r="BK90" s="49"/>
      <c r="BL90" s="814"/>
      <c r="BM90" s="817"/>
      <c r="BN90" s="46">
        <f t="shared" si="84"/>
        <v>0</v>
      </c>
      <c r="BO90" s="49"/>
      <c r="BP90" s="49"/>
      <c r="BQ90" s="49"/>
      <c r="BR90" s="49"/>
      <c r="BS90" s="49"/>
      <c r="BT90" s="49"/>
      <c r="BU90" s="824"/>
      <c r="BV90" s="825"/>
      <c r="BW90" s="825"/>
      <c r="BX90" s="825"/>
      <c r="BY90" s="825"/>
      <c r="BZ90" s="825"/>
      <c r="CA90" s="825"/>
      <c r="CB90" s="825"/>
      <c r="CC90" s="826"/>
    </row>
    <row r="91" spans="1:81" s="58" customFormat="1" ht="40.200000000000003" customHeight="1" thickTop="1" x14ac:dyDescent="0.3">
      <c r="A91" s="34"/>
      <c r="B91" s="885" t="s">
        <v>544</v>
      </c>
      <c r="C91" s="868" t="s">
        <v>547</v>
      </c>
      <c r="D91" s="871">
        <v>4103</v>
      </c>
      <c r="E91" s="851" t="s">
        <v>4050</v>
      </c>
      <c r="F91" s="1266" t="s">
        <v>5544</v>
      </c>
      <c r="G91" s="851" t="s">
        <v>4052</v>
      </c>
      <c r="H91" s="851" t="s">
        <v>5574</v>
      </c>
      <c r="I91" s="1345" t="s">
        <v>5575</v>
      </c>
      <c r="J91" s="812">
        <v>369</v>
      </c>
      <c r="K91" s="854" t="str">
        <f>+[7]Metas!K424</f>
        <v>Organizaciones de mujeres apoyadas</v>
      </c>
      <c r="L91" s="857">
        <v>7</v>
      </c>
      <c r="M91" s="860">
        <f>SUM(N91:Q91)</f>
        <v>7</v>
      </c>
      <c r="N91" s="836">
        <v>1</v>
      </c>
      <c r="O91" s="839">
        <v>3</v>
      </c>
      <c r="P91" s="863">
        <v>2</v>
      </c>
      <c r="Q91" s="866">
        <v>1</v>
      </c>
      <c r="R91" s="812">
        <f>+$J91</f>
        <v>369</v>
      </c>
      <c r="S91" s="231" t="s">
        <v>5576</v>
      </c>
      <c r="T91" s="235" t="s">
        <v>3822</v>
      </c>
      <c r="U91" s="235" t="s">
        <v>3827</v>
      </c>
      <c r="V91" s="235" t="s">
        <v>3830</v>
      </c>
      <c r="W91" s="231" t="s">
        <v>5548</v>
      </c>
      <c r="X91" s="256">
        <v>44927</v>
      </c>
      <c r="Y91" s="256">
        <v>45291</v>
      </c>
      <c r="Z91" s="256">
        <v>44593</v>
      </c>
      <c r="AA91" s="256">
        <v>44926</v>
      </c>
      <c r="AB91" s="812">
        <f t="shared" ref="AB91" si="100">+$J91</f>
        <v>369</v>
      </c>
      <c r="AC91" s="827">
        <f>+L91</f>
        <v>7</v>
      </c>
      <c r="AD91" s="550">
        <f t="shared" si="70"/>
        <v>16.899999999999999</v>
      </c>
      <c r="AE91" s="44">
        <f t="shared" si="70"/>
        <v>16.899999999999999</v>
      </c>
      <c r="AF91" s="44">
        <f t="shared" si="70"/>
        <v>0</v>
      </c>
      <c r="AG91" s="44">
        <f t="shared" si="69"/>
        <v>0</v>
      </c>
      <c r="AH91" s="44">
        <f t="shared" si="69"/>
        <v>0</v>
      </c>
      <c r="AI91" s="44">
        <f t="shared" si="69"/>
        <v>0</v>
      </c>
      <c r="AJ91" s="44">
        <f t="shared" si="69"/>
        <v>0</v>
      </c>
      <c r="AK91" s="812">
        <f t="shared" ref="AK91" si="101">+$J91</f>
        <v>369</v>
      </c>
      <c r="AL91" s="830">
        <f>+N91</f>
        <v>1</v>
      </c>
      <c r="AM91" s="44">
        <f t="shared" si="81"/>
        <v>4.2249999999999996</v>
      </c>
      <c r="AN91" s="47">
        <v>4.2249999999999996</v>
      </c>
      <c r="AO91" s="47"/>
      <c r="AP91" s="47"/>
      <c r="AQ91" s="47"/>
      <c r="AR91" s="47"/>
      <c r="AS91" s="47"/>
      <c r="AT91" s="812">
        <f t="shared" ref="AT91" si="102">+$J91</f>
        <v>369</v>
      </c>
      <c r="AU91" s="833">
        <f>+O91</f>
        <v>3</v>
      </c>
      <c r="AV91" s="44">
        <f t="shared" si="82"/>
        <v>4.2249999999999996</v>
      </c>
      <c r="AW91" s="47">
        <v>4.2249999999999996</v>
      </c>
      <c r="AX91" s="47"/>
      <c r="AY91" s="47"/>
      <c r="AZ91" s="47"/>
      <c r="BA91" s="47"/>
      <c r="BB91" s="47"/>
      <c r="BC91" s="812">
        <f t="shared" ref="BC91" si="103">+$J91</f>
        <v>369</v>
      </c>
      <c r="BD91" s="809">
        <f>+P91</f>
        <v>2</v>
      </c>
      <c r="BE91" s="44">
        <f t="shared" si="83"/>
        <v>4.2249999999999996</v>
      </c>
      <c r="BF91" s="47">
        <v>4.2249999999999996</v>
      </c>
      <c r="BG91" s="47"/>
      <c r="BH91" s="47"/>
      <c r="BI91" s="47"/>
      <c r="BJ91" s="47"/>
      <c r="BK91" s="47"/>
      <c r="BL91" s="812">
        <f t="shared" ref="BL91" si="104">+$J91</f>
        <v>369</v>
      </c>
      <c r="BM91" s="815">
        <f>+Q91</f>
        <v>1</v>
      </c>
      <c r="BN91" s="44">
        <f t="shared" si="84"/>
        <v>4.2249999999999996</v>
      </c>
      <c r="BO91" s="47">
        <v>4.2249999999999996</v>
      </c>
      <c r="BP91" s="47"/>
      <c r="BQ91" s="47"/>
      <c r="BR91" s="47"/>
      <c r="BS91" s="47"/>
      <c r="BT91" s="47"/>
      <c r="BU91" s="818"/>
      <c r="BV91" s="819"/>
      <c r="BW91" s="819"/>
      <c r="BX91" s="819"/>
      <c r="BY91" s="819"/>
      <c r="BZ91" s="819"/>
      <c r="CA91" s="819"/>
      <c r="CB91" s="819"/>
      <c r="CC91" s="820"/>
    </row>
    <row r="92" spans="1:81" s="58" customFormat="1" ht="40.200000000000003" customHeight="1" x14ac:dyDescent="0.3">
      <c r="A92" s="34"/>
      <c r="B92" s="886"/>
      <c r="C92" s="869"/>
      <c r="D92" s="872"/>
      <c r="E92" s="852"/>
      <c r="F92" s="920"/>
      <c r="G92" s="852"/>
      <c r="H92" s="852"/>
      <c r="I92" s="1346"/>
      <c r="J92" s="813"/>
      <c r="K92" s="855"/>
      <c r="L92" s="858"/>
      <c r="M92" s="861"/>
      <c r="N92" s="837"/>
      <c r="O92" s="840"/>
      <c r="P92" s="864"/>
      <c r="Q92" s="867"/>
      <c r="R92" s="813"/>
      <c r="S92" s="39"/>
      <c r="T92" s="236"/>
      <c r="U92" s="236"/>
      <c r="V92" s="236"/>
      <c r="W92" s="39"/>
      <c r="X92" s="31"/>
      <c r="Y92" s="31"/>
      <c r="Z92" s="31"/>
      <c r="AA92" s="31"/>
      <c r="AB92" s="813"/>
      <c r="AC92" s="828"/>
      <c r="AD92" s="552">
        <f t="shared" si="70"/>
        <v>0</v>
      </c>
      <c r="AE92" s="51">
        <f t="shared" si="70"/>
        <v>0</v>
      </c>
      <c r="AF92" s="51">
        <f t="shared" si="70"/>
        <v>0</v>
      </c>
      <c r="AG92" s="51">
        <f t="shared" si="69"/>
        <v>0</v>
      </c>
      <c r="AH92" s="51">
        <f t="shared" si="69"/>
        <v>0</v>
      </c>
      <c r="AI92" s="51">
        <f t="shared" si="69"/>
        <v>0</v>
      </c>
      <c r="AJ92" s="51">
        <f t="shared" si="69"/>
        <v>0</v>
      </c>
      <c r="AK92" s="813"/>
      <c r="AL92" s="831"/>
      <c r="AM92" s="51">
        <f t="shared" si="81"/>
        <v>0</v>
      </c>
      <c r="AN92" s="257"/>
      <c r="AO92" s="257"/>
      <c r="AP92" s="257"/>
      <c r="AQ92" s="257"/>
      <c r="AR92" s="257"/>
      <c r="AS92" s="257"/>
      <c r="AT92" s="813"/>
      <c r="AU92" s="834"/>
      <c r="AV92" s="51">
        <f t="shared" si="82"/>
        <v>0</v>
      </c>
      <c r="AW92" s="257"/>
      <c r="AX92" s="257"/>
      <c r="AY92" s="257"/>
      <c r="AZ92" s="257"/>
      <c r="BA92" s="257"/>
      <c r="BB92" s="257"/>
      <c r="BC92" s="813"/>
      <c r="BD92" s="810"/>
      <c r="BE92" s="51">
        <f t="shared" si="83"/>
        <v>0</v>
      </c>
      <c r="BF92" s="257"/>
      <c r="BG92" s="257"/>
      <c r="BH92" s="257"/>
      <c r="BI92" s="257"/>
      <c r="BJ92" s="257"/>
      <c r="BK92" s="257"/>
      <c r="BL92" s="813"/>
      <c r="BM92" s="816"/>
      <c r="BN92" s="51">
        <f t="shared" si="84"/>
        <v>0</v>
      </c>
      <c r="BO92" s="257"/>
      <c r="BP92" s="257"/>
      <c r="BQ92" s="257"/>
      <c r="BR92" s="257"/>
      <c r="BS92" s="257"/>
      <c r="BT92" s="257"/>
      <c r="BU92" s="821"/>
      <c r="BV92" s="822"/>
      <c r="BW92" s="822"/>
      <c r="BX92" s="822"/>
      <c r="BY92" s="822"/>
      <c r="BZ92" s="822"/>
      <c r="CA92" s="822"/>
      <c r="CB92" s="822"/>
      <c r="CC92" s="823"/>
    </row>
    <row r="93" spans="1:81" s="58" customFormat="1" ht="40.200000000000003" customHeight="1" x14ac:dyDescent="0.3">
      <c r="A93" s="34"/>
      <c r="B93" s="886"/>
      <c r="C93" s="869"/>
      <c r="D93" s="872"/>
      <c r="E93" s="852"/>
      <c r="F93" s="920"/>
      <c r="G93" s="852"/>
      <c r="H93" s="852"/>
      <c r="I93" s="1346"/>
      <c r="J93" s="813"/>
      <c r="K93" s="855"/>
      <c r="L93" s="858"/>
      <c r="M93" s="861"/>
      <c r="N93" s="837"/>
      <c r="O93" s="840"/>
      <c r="P93" s="864"/>
      <c r="Q93" s="867"/>
      <c r="R93" s="813"/>
      <c r="S93" s="39"/>
      <c r="T93" s="236"/>
      <c r="U93" s="236"/>
      <c r="V93" s="236"/>
      <c r="W93" s="39"/>
      <c r="X93" s="31"/>
      <c r="Y93" s="31"/>
      <c r="Z93" s="31"/>
      <c r="AA93" s="31"/>
      <c r="AB93" s="813"/>
      <c r="AC93" s="828"/>
      <c r="AD93" s="552">
        <f t="shared" si="70"/>
        <v>0</v>
      </c>
      <c r="AE93" s="51">
        <f t="shared" si="70"/>
        <v>0</v>
      </c>
      <c r="AF93" s="51">
        <f t="shared" si="70"/>
        <v>0</v>
      </c>
      <c r="AG93" s="51">
        <f t="shared" si="69"/>
        <v>0</v>
      </c>
      <c r="AH93" s="51">
        <f t="shared" si="69"/>
        <v>0</v>
      </c>
      <c r="AI93" s="51">
        <f t="shared" si="69"/>
        <v>0</v>
      </c>
      <c r="AJ93" s="51">
        <f t="shared" si="69"/>
        <v>0</v>
      </c>
      <c r="AK93" s="813"/>
      <c r="AL93" s="831"/>
      <c r="AM93" s="51">
        <f t="shared" si="81"/>
        <v>0</v>
      </c>
      <c r="AN93" s="257"/>
      <c r="AO93" s="257"/>
      <c r="AP93" s="257"/>
      <c r="AQ93" s="257"/>
      <c r="AR93" s="257"/>
      <c r="AS93" s="257"/>
      <c r="AT93" s="813"/>
      <c r="AU93" s="834"/>
      <c r="AV93" s="51">
        <f t="shared" si="82"/>
        <v>0</v>
      </c>
      <c r="AW93" s="257"/>
      <c r="AX93" s="257"/>
      <c r="AY93" s="257"/>
      <c r="AZ93" s="257"/>
      <c r="BA93" s="257"/>
      <c r="BB93" s="257"/>
      <c r="BC93" s="813"/>
      <c r="BD93" s="810"/>
      <c r="BE93" s="51">
        <f t="shared" si="83"/>
        <v>0</v>
      </c>
      <c r="BF93" s="257"/>
      <c r="BG93" s="257"/>
      <c r="BH93" s="257"/>
      <c r="BI93" s="257"/>
      <c r="BJ93" s="257"/>
      <c r="BK93" s="257"/>
      <c r="BL93" s="813"/>
      <c r="BM93" s="816"/>
      <c r="BN93" s="51">
        <f t="shared" si="84"/>
        <v>0</v>
      </c>
      <c r="BO93" s="257"/>
      <c r="BP93" s="257"/>
      <c r="BQ93" s="257"/>
      <c r="BR93" s="257"/>
      <c r="BS93" s="257"/>
      <c r="BT93" s="257"/>
      <c r="BU93" s="821"/>
      <c r="BV93" s="822"/>
      <c r="BW93" s="822"/>
      <c r="BX93" s="822"/>
      <c r="BY93" s="822"/>
      <c r="BZ93" s="822"/>
      <c r="CA93" s="822"/>
      <c r="CB93" s="822"/>
      <c r="CC93" s="823"/>
    </row>
    <row r="94" spans="1:81" s="58" customFormat="1" ht="40.200000000000003" customHeight="1" thickBot="1" x14ac:dyDescent="0.35">
      <c r="A94" s="34"/>
      <c r="B94" s="886"/>
      <c r="C94" s="870"/>
      <c r="D94" s="873"/>
      <c r="E94" s="853"/>
      <c r="F94" s="1267"/>
      <c r="G94" s="853"/>
      <c r="H94" s="853"/>
      <c r="I94" s="1347"/>
      <c r="J94" s="814"/>
      <c r="K94" s="856"/>
      <c r="L94" s="859"/>
      <c r="M94" s="862"/>
      <c r="N94" s="838"/>
      <c r="O94" s="841"/>
      <c r="P94" s="865"/>
      <c r="Q94" s="874"/>
      <c r="R94" s="814"/>
      <c r="S94" s="232"/>
      <c r="T94" s="237"/>
      <c r="U94" s="237"/>
      <c r="V94" s="237"/>
      <c r="W94" s="232"/>
      <c r="X94" s="260"/>
      <c r="Y94" s="260"/>
      <c r="Z94" s="260"/>
      <c r="AA94" s="260"/>
      <c r="AB94" s="814"/>
      <c r="AC94" s="829"/>
      <c r="AD94" s="551">
        <f t="shared" si="70"/>
        <v>0</v>
      </c>
      <c r="AE94" s="46">
        <f t="shared" si="70"/>
        <v>0</v>
      </c>
      <c r="AF94" s="46">
        <f t="shared" si="70"/>
        <v>0</v>
      </c>
      <c r="AG94" s="46">
        <f t="shared" si="69"/>
        <v>0</v>
      </c>
      <c r="AH94" s="46">
        <f t="shared" si="69"/>
        <v>0</v>
      </c>
      <c r="AI94" s="46">
        <f t="shared" si="69"/>
        <v>0</v>
      </c>
      <c r="AJ94" s="46">
        <f t="shared" si="69"/>
        <v>0</v>
      </c>
      <c r="AK94" s="814"/>
      <c r="AL94" s="832"/>
      <c r="AM94" s="46">
        <f t="shared" si="81"/>
        <v>0</v>
      </c>
      <c r="AN94" s="49"/>
      <c r="AO94" s="49"/>
      <c r="AP94" s="49"/>
      <c r="AQ94" s="49"/>
      <c r="AR94" s="49"/>
      <c r="AS94" s="49"/>
      <c r="AT94" s="814"/>
      <c r="AU94" s="835"/>
      <c r="AV94" s="46">
        <f t="shared" si="82"/>
        <v>0</v>
      </c>
      <c r="AW94" s="49"/>
      <c r="AX94" s="49"/>
      <c r="AY94" s="49"/>
      <c r="AZ94" s="49"/>
      <c r="BA94" s="49"/>
      <c r="BB94" s="49"/>
      <c r="BC94" s="814"/>
      <c r="BD94" s="811"/>
      <c r="BE94" s="46">
        <f t="shared" si="83"/>
        <v>0</v>
      </c>
      <c r="BF94" s="49"/>
      <c r="BG94" s="49"/>
      <c r="BH94" s="49"/>
      <c r="BI94" s="49"/>
      <c r="BJ94" s="49"/>
      <c r="BK94" s="49"/>
      <c r="BL94" s="814"/>
      <c r="BM94" s="817"/>
      <c r="BN94" s="46">
        <f t="shared" si="84"/>
        <v>0</v>
      </c>
      <c r="BO94" s="49"/>
      <c r="BP94" s="49"/>
      <c r="BQ94" s="49"/>
      <c r="BR94" s="49"/>
      <c r="BS94" s="49"/>
      <c r="BT94" s="49"/>
      <c r="BU94" s="824"/>
      <c r="BV94" s="825"/>
      <c r="BW94" s="825"/>
      <c r="BX94" s="825"/>
      <c r="BY94" s="825"/>
      <c r="BZ94" s="825"/>
      <c r="CA94" s="825"/>
      <c r="CB94" s="825"/>
      <c r="CC94" s="826"/>
    </row>
    <row r="95" spans="1:81" s="58" customFormat="1" ht="40.200000000000003" customHeight="1" thickTop="1" x14ac:dyDescent="0.3">
      <c r="A95" s="34"/>
      <c r="B95" s="886"/>
      <c r="C95" s="868" t="s">
        <v>550</v>
      </c>
      <c r="D95" s="871">
        <v>4103</v>
      </c>
      <c r="E95" s="851" t="s">
        <v>4050</v>
      </c>
      <c r="F95" s="1266" t="s">
        <v>5544</v>
      </c>
      <c r="G95" s="851" t="s">
        <v>4052</v>
      </c>
      <c r="H95" s="851" t="s">
        <v>5574</v>
      </c>
      <c r="I95" s="1345" t="s">
        <v>5575</v>
      </c>
      <c r="J95" s="812">
        <v>370</v>
      </c>
      <c r="K95" s="854" t="str">
        <f>+[7]Metas!K425</f>
        <v>Mujeres apoyadas con proyectos productivos</v>
      </c>
      <c r="L95" s="857">
        <v>240</v>
      </c>
      <c r="M95" s="860">
        <f>SUM(N95:Q95)</f>
        <v>240</v>
      </c>
      <c r="N95" s="836"/>
      <c r="O95" s="839">
        <v>100</v>
      </c>
      <c r="P95" s="863">
        <v>140</v>
      </c>
      <c r="Q95" s="866"/>
      <c r="R95" s="812">
        <f>+$J95</f>
        <v>370</v>
      </c>
      <c r="S95" s="231" t="s">
        <v>5577</v>
      </c>
      <c r="T95" s="235" t="s">
        <v>3822</v>
      </c>
      <c r="U95" s="235" t="s">
        <v>3827</v>
      </c>
      <c r="V95" s="235" t="s">
        <v>3830</v>
      </c>
      <c r="W95" s="231" t="s">
        <v>5548</v>
      </c>
      <c r="X95" s="256">
        <v>44927</v>
      </c>
      <c r="Y95" s="256">
        <v>45291</v>
      </c>
      <c r="Z95" s="256">
        <v>44593</v>
      </c>
      <c r="AA95" s="256">
        <v>44926</v>
      </c>
      <c r="AB95" s="812">
        <f t="shared" ref="AB95" si="105">+$J95</f>
        <v>370</v>
      </c>
      <c r="AC95" s="827">
        <f>+L95</f>
        <v>240</v>
      </c>
      <c r="AD95" s="550">
        <f t="shared" si="70"/>
        <v>16.899999999999999</v>
      </c>
      <c r="AE95" s="44">
        <f t="shared" si="70"/>
        <v>16.899999999999999</v>
      </c>
      <c r="AF95" s="44">
        <f t="shared" si="70"/>
        <v>0</v>
      </c>
      <c r="AG95" s="44">
        <f t="shared" si="69"/>
        <v>0</v>
      </c>
      <c r="AH95" s="44">
        <f t="shared" si="69"/>
        <v>0</v>
      </c>
      <c r="AI95" s="44">
        <f t="shared" si="69"/>
        <v>0</v>
      </c>
      <c r="AJ95" s="44">
        <f t="shared" si="69"/>
        <v>0</v>
      </c>
      <c r="AK95" s="812">
        <f t="shared" ref="AK95" si="106">+$J95</f>
        <v>370</v>
      </c>
      <c r="AL95" s="830">
        <f>+N95</f>
        <v>0</v>
      </c>
      <c r="AM95" s="44">
        <f t="shared" si="81"/>
        <v>4.2249999999999996</v>
      </c>
      <c r="AN95" s="47">
        <v>4.2249999999999996</v>
      </c>
      <c r="AO95" s="47"/>
      <c r="AP95" s="47"/>
      <c r="AQ95" s="47"/>
      <c r="AR95" s="47"/>
      <c r="AS95" s="47"/>
      <c r="AT95" s="812">
        <f t="shared" ref="AT95" si="107">+$J95</f>
        <v>370</v>
      </c>
      <c r="AU95" s="833">
        <f>+O95</f>
        <v>100</v>
      </c>
      <c r="AV95" s="44">
        <f t="shared" si="82"/>
        <v>4.2249999999999996</v>
      </c>
      <c r="AW95" s="47">
        <v>4.2249999999999996</v>
      </c>
      <c r="AX95" s="47"/>
      <c r="AY95" s="47"/>
      <c r="AZ95" s="47"/>
      <c r="BA95" s="47"/>
      <c r="BB95" s="47"/>
      <c r="BC95" s="812">
        <f t="shared" ref="BC95" si="108">+$J95</f>
        <v>370</v>
      </c>
      <c r="BD95" s="809">
        <f>+P95</f>
        <v>140</v>
      </c>
      <c r="BE95" s="44">
        <f t="shared" si="83"/>
        <v>4.2249999999999996</v>
      </c>
      <c r="BF95" s="47">
        <v>4.2249999999999996</v>
      </c>
      <c r="BG95" s="47"/>
      <c r="BH95" s="47"/>
      <c r="BI95" s="47"/>
      <c r="BJ95" s="47"/>
      <c r="BK95" s="47"/>
      <c r="BL95" s="812">
        <f t="shared" ref="BL95" si="109">+$J95</f>
        <v>370</v>
      </c>
      <c r="BM95" s="815">
        <f>+Q95</f>
        <v>0</v>
      </c>
      <c r="BN95" s="44">
        <f t="shared" si="84"/>
        <v>4.2249999999999996</v>
      </c>
      <c r="BO95" s="47">
        <v>4.2249999999999996</v>
      </c>
      <c r="BP95" s="47"/>
      <c r="BQ95" s="47"/>
      <c r="BR95" s="47"/>
      <c r="BS95" s="47"/>
      <c r="BT95" s="47"/>
      <c r="BU95" s="818"/>
      <c r="BV95" s="819"/>
      <c r="BW95" s="819"/>
      <c r="BX95" s="819"/>
      <c r="BY95" s="819"/>
      <c r="BZ95" s="819"/>
      <c r="CA95" s="819"/>
      <c r="CB95" s="819"/>
      <c r="CC95" s="820"/>
    </row>
    <row r="96" spans="1:81" s="58" customFormat="1" ht="40.200000000000003" customHeight="1" x14ac:dyDescent="0.3">
      <c r="A96" s="34"/>
      <c r="B96" s="886"/>
      <c r="C96" s="869"/>
      <c r="D96" s="872"/>
      <c r="E96" s="852"/>
      <c r="F96" s="920"/>
      <c r="G96" s="852"/>
      <c r="H96" s="852"/>
      <c r="I96" s="1346"/>
      <c r="J96" s="813"/>
      <c r="K96" s="855"/>
      <c r="L96" s="858"/>
      <c r="M96" s="861"/>
      <c r="N96" s="837"/>
      <c r="O96" s="840"/>
      <c r="P96" s="864"/>
      <c r="Q96" s="867"/>
      <c r="R96" s="813"/>
      <c r="S96" s="39"/>
      <c r="T96" s="236"/>
      <c r="U96" s="236"/>
      <c r="V96" s="236"/>
      <c r="W96" s="39"/>
      <c r="X96" s="31"/>
      <c r="Y96" s="31"/>
      <c r="Z96" s="31"/>
      <c r="AA96" s="31"/>
      <c r="AB96" s="813"/>
      <c r="AC96" s="828"/>
      <c r="AD96" s="552">
        <f t="shared" si="70"/>
        <v>0</v>
      </c>
      <c r="AE96" s="51">
        <f t="shared" si="70"/>
        <v>0</v>
      </c>
      <c r="AF96" s="51">
        <f t="shared" si="70"/>
        <v>0</v>
      </c>
      <c r="AG96" s="51">
        <f t="shared" si="69"/>
        <v>0</v>
      </c>
      <c r="AH96" s="51">
        <f t="shared" si="69"/>
        <v>0</v>
      </c>
      <c r="AI96" s="51">
        <f t="shared" si="69"/>
        <v>0</v>
      </c>
      <c r="AJ96" s="51">
        <f t="shared" si="69"/>
        <v>0</v>
      </c>
      <c r="AK96" s="813"/>
      <c r="AL96" s="831"/>
      <c r="AM96" s="51">
        <f t="shared" si="81"/>
        <v>0</v>
      </c>
      <c r="AN96" s="257"/>
      <c r="AO96" s="257"/>
      <c r="AP96" s="257"/>
      <c r="AQ96" s="257"/>
      <c r="AR96" s="257"/>
      <c r="AS96" s="257"/>
      <c r="AT96" s="813"/>
      <c r="AU96" s="834"/>
      <c r="AV96" s="51">
        <f t="shared" si="82"/>
        <v>0</v>
      </c>
      <c r="AW96" s="257"/>
      <c r="AX96" s="257"/>
      <c r="AY96" s="257"/>
      <c r="AZ96" s="257"/>
      <c r="BA96" s="257"/>
      <c r="BB96" s="257"/>
      <c r="BC96" s="813"/>
      <c r="BD96" s="810"/>
      <c r="BE96" s="51">
        <f t="shared" si="83"/>
        <v>0</v>
      </c>
      <c r="BF96" s="257"/>
      <c r="BG96" s="257"/>
      <c r="BH96" s="257"/>
      <c r="BI96" s="257"/>
      <c r="BJ96" s="257"/>
      <c r="BK96" s="257"/>
      <c r="BL96" s="813"/>
      <c r="BM96" s="816"/>
      <c r="BN96" s="51">
        <f t="shared" si="84"/>
        <v>0</v>
      </c>
      <c r="BO96" s="257"/>
      <c r="BP96" s="257"/>
      <c r="BQ96" s="257"/>
      <c r="BR96" s="257"/>
      <c r="BS96" s="257"/>
      <c r="BT96" s="257"/>
      <c r="BU96" s="821"/>
      <c r="BV96" s="822"/>
      <c r="BW96" s="822"/>
      <c r="BX96" s="822"/>
      <c r="BY96" s="822"/>
      <c r="BZ96" s="822"/>
      <c r="CA96" s="822"/>
      <c r="CB96" s="822"/>
      <c r="CC96" s="823"/>
    </row>
    <row r="97" spans="1:81" s="58" customFormat="1" ht="40.200000000000003" customHeight="1" x14ac:dyDescent="0.3">
      <c r="A97" s="34"/>
      <c r="B97" s="886"/>
      <c r="C97" s="869"/>
      <c r="D97" s="872"/>
      <c r="E97" s="852"/>
      <c r="F97" s="920"/>
      <c r="G97" s="852"/>
      <c r="H97" s="852"/>
      <c r="I97" s="1346"/>
      <c r="J97" s="813"/>
      <c r="K97" s="855"/>
      <c r="L97" s="858"/>
      <c r="M97" s="861"/>
      <c r="N97" s="837"/>
      <c r="O97" s="840"/>
      <c r="P97" s="864"/>
      <c r="Q97" s="867"/>
      <c r="R97" s="813"/>
      <c r="S97" s="39"/>
      <c r="T97" s="236"/>
      <c r="U97" s="236"/>
      <c r="V97" s="236"/>
      <c r="W97" s="39"/>
      <c r="X97" s="31"/>
      <c r="Y97" s="31"/>
      <c r="Z97" s="31"/>
      <c r="AA97" s="31"/>
      <c r="AB97" s="813"/>
      <c r="AC97" s="828"/>
      <c r="AD97" s="552">
        <f t="shared" si="70"/>
        <v>0</v>
      </c>
      <c r="AE97" s="51">
        <f t="shared" si="70"/>
        <v>0</v>
      </c>
      <c r="AF97" s="51">
        <f t="shared" si="70"/>
        <v>0</v>
      </c>
      <c r="AG97" s="51">
        <f t="shared" si="69"/>
        <v>0</v>
      </c>
      <c r="AH97" s="51">
        <f t="shared" si="69"/>
        <v>0</v>
      </c>
      <c r="AI97" s="51">
        <f t="shared" si="69"/>
        <v>0</v>
      </c>
      <c r="AJ97" s="51">
        <f t="shared" si="69"/>
        <v>0</v>
      </c>
      <c r="AK97" s="813"/>
      <c r="AL97" s="831"/>
      <c r="AM97" s="51">
        <f t="shared" si="81"/>
        <v>0</v>
      </c>
      <c r="AN97" s="257"/>
      <c r="AO97" s="257"/>
      <c r="AP97" s="257"/>
      <c r="AQ97" s="257"/>
      <c r="AR97" s="257"/>
      <c r="AS97" s="257"/>
      <c r="AT97" s="813"/>
      <c r="AU97" s="834"/>
      <c r="AV97" s="51">
        <f t="shared" si="82"/>
        <v>0</v>
      </c>
      <c r="AW97" s="257"/>
      <c r="AX97" s="257"/>
      <c r="AY97" s="257"/>
      <c r="AZ97" s="257"/>
      <c r="BA97" s="257"/>
      <c r="BB97" s="257"/>
      <c r="BC97" s="813"/>
      <c r="BD97" s="810"/>
      <c r="BE97" s="51">
        <f t="shared" si="83"/>
        <v>0</v>
      </c>
      <c r="BF97" s="257"/>
      <c r="BG97" s="257"/>
      <c r="BH97" s="257"/>
      <c r="BI97" s="257"/>
      <c r="BJ97" s="257"/>
      <c r="BK97" s="257"/>
      <c r="BL97" s="813"/>
      <c r="BM97" s="816"/>
      <c r="BN97" s="51">
        <f t="shared" si="84"/>
        <v>0</v>
      </c>
      <c r="BO97" s="257"/>
      <c r="BP97" s="257"/>
      <c r="BQ97" s="257"/>
      <c r="BR97" s="257"/>
      <c r="BS97" s="257"/>
      <c r="BT97" s="257"/>
      <c r="BU97" s="821"/>
      <c r="BV97" s="822"/>
      <c r="BW97" s="822"/>
      <c r="BX97" s="822"/>
      <c r="BY97" s="822"/>
      <c r="BZ97" s="822"/>
      <c r="CA97" s="822"/>
      <c r="CB97" s="822"/>
      <c r="CC97" s="823"/>
    </row>
    <row r="98" spans="1:81" s="58" customFormat="1" ht="40.200000000000003" customHeight="1" thickBot="1" x14ac:dyDescent="0.35">
      <c r="A98" s="34"/>
      <c r="B98" s="886"/>
      <c r="C98" s="869"/>
      <c r="D98" s="873"/>
      <c r="E98" s="853"/>
      <c r="F98" s="1267"/>
      <c r="G98" s="853"/>
      <c r="H98" s="853"/>
      <c r="I98" s="1347"/>
      <c r="J98" s="814"/>
      <c r="K98" s="856"/>
      <c r="L98" s="859"/>
      <c r="M98" s="862"/>
      <c r="N98" s="838"/>
      <c r="O98" s="841"/>
      <c r="P98" s="865"/>
      <c r="Q98" s="874"/>
      <c r="R98" s="814"/>
      <c r="S98" s="232"/>
      <c r="T98" s="237"/>
      <c r="U98" s="237"/>
      <c r="V98" s="237"/>
      <c r="W98" s="232"/>
      <c r="X98" s="260"/>
      <c r="Y98" s="260"/>
      <c r="Z98" s="260"/>
      <c r="AA98" s="260"/>
      <c r="AB98" s="814"/>
      <c r="AC98" s="829"/>
      <c r="AD98" s="551">
        <f t="shared" si="70"/>
        <v>0</v>
      </c>
      <c r="AE98" s="46">
        <f t="shared" si="70"/>
        <v>0</v>
      </c>
      <c r="AF98" s="46">
        <f t="shared" si="70"/>
        <v>0</v>
      </c>
      <c r="AG98" s="46">
        <f t="shared" si="69"/>
        <v>0</v>
      </c>
      <c r="AH98" s="46">
        <f t="shared" si="69"/>
        <v>0</v>
      </c>
      <c r="AI98" s="46">
        <f t="shared" si="69"/>
        <v>0</v>
      </c>
      <c r="AJ98" s="46">
        <f t="shared" si="69"/>
        <v>0</v>
      </c>
      <c r="AK98" s="814"/>
      <c r="AL98" s="832"/>
      <c r="AM98" s="46">
        <f t="shared" si="81"/>
        <v>0</v>
      </c>
      <c r="AN98" s="49"/>
      <c r="AO98" s="49"/>
      <c r="AP98" s="49"/>
      <c r="AQ98" s="49"/>
      <c r="AR98" s="49"/>
      <c r="AS98" s="49"/>
      <c r="AT98" s="814"/>
      <c r="AU98" s="835"/>
      <c r="AV98" s="46">
        <f t="shared" si="82"/>
        <v>0</v>
      </c>
      <c r="AW98" s="49"/>
      <c r="AX98" s="49"/>
      <c r="AY98" s="49"/>
      <c r="AZ98" s="49"/>
      <c r="BA98" s="49"/>
      <c r="BB98" s="49"/>
      <c r="BC98" s="814"/>
      <c r="BD98" s="811"/>
      <c r="BE98" s="46">
        <f t="shared" si="83"/>
        <v>0</v>
      </c>
      <c r="BF98" s="49"/>
      <c r="BG98" s="49"/>
      <c r="BH98" s="49"/>
      <c r="BI98" s="49"/>
      <c r="BJ98" s="49"/>
      <c r="BK98" s="49"/>
      <c r="BL98" s="814"/>
      <c r="BM98" s="817"/>
      <c r="BN98" s="46">
        <f t="shared" si="84"/>
        <v>0</v>
      </c>
      <c r="BO98" s="49"/>
      <c r="BP98" s="49"/>
      <c r="BQ98" s="49"/>
      <c r="BR98" s="49"/>
      <c r="BS98" s="49"/>
      <c r="BT98" s="49"/>
      <c r="BU98" s="824"/>
      <c r="BV98" s="825"/>
      <c r="BW98" s="825"/>
      <c r="BX98" s="825"/>
      <c r="BY98" s="825"/>
      <c r="BZ98" s="825"/>
      <c r="CA98" s="825"/>
      <c r="CB98" s="825"/>
      <c r="CC98" s="826"/>
    </row>
    <row r="99" spans="1:81" s="58" customFormat="1" ht="40.200000000000003" customHeight="1" thickTop="1" x14ac:dyDescent="0.3">
      <c r="A99" s="34"/>
      <c r="B99" s="886"/>
      <c r="C99" s="869"/>
      <c r="D99" s="871">
        <v>4103</v>
      </c>
      <c r="E99" s="851" t="s">
        <v>4050</v>
      </c>
      <c r="F99" s="1266" t="s">
        <v>5544</v>
      </c>
      <c r="G99" s="851" t="s">
        <v>4052</v>
      </c>
      <c r="H99" s="851" t="s">
        <v>5574</v>
      </c>
      <c r="I99" s="1345" t="s">
        <v>5575</v>
      </c>
      <c r="J99" s="812">
        <v>371</v>
      </c>
      <c r="K99" s="854" t="str">
        <f>+[7]Metas!K426</f>
        <v>Mujeres rurales apoyadas con proyectos productivos</v>
      </c>
      <c r="L99" s="857">
        <v>60</v>
      </c>
      <c r="M99" s="860">
        <f>SUM(N99:Q99)</f>
        <v>60</v>
      </c>
      <c r="N99" s="836"/>
      <c r="O99" s="839">
        <v>20</v>
      </c>
      <c r="P99" s="863">
        <v>40</v>
      </c>
      <c r="Q99" s="866"/>
      <c r="R99" s="812">
        <f>+$J99</f>
        <v>371</v>
      </c>
      <c r="S99" s="231" t="s">
        <v>5578</v>
      </c>
      <c r="T99" s="235" t="s">
        <v>3822</v>
      </c>
      <c r="U99" s="235" t="s">
        <v>3827</v>
      </c>
      <c r="V99" s="235" t="s">
        <v>3830</v>
      </c>
      <c r="W99" s="231" t="s">
        <v>5548</v>
      </c>
      <c r="X99" s="256">
        <v>44927</v>
      </c>
      <c r="Y99" s="256">
        <v>45291</v>
      </c>
      <c r="Z99" s="256">
        <v>44593</v>
      </c>
      <c r="AA99" s="256">
        <v>44926</v>
      </c>
      <c r="AB99" s="812">
        <f t="shared" ref="AB99" si="110">+$J99</f>
        <v>371</v>
      </c>
      <c r="AC99" s="827">
        <f>+L99</f>
        <v>60</v>
      </c>
      <c r="AD99" s="550">
        <f t="shared" si="70"/>
        <v>11.9</v>
      </c>
      <c r="AE99" s="44">
        <f t="shared" si="70"/>
        <v>11.9</v>
      </c>
      <c r="AF99" s="44">
        <f t="shared" si="70"/>
        <v>0</v>
      </c>
      <c r="AG99" s="44">
        <f t="shared" si="69"/>
        <v>0</v>
      </c>
      <c r="AH99" s="44">
        <f t="shared" si="69"/>
        <v>0</v>
      </c>
      <c r="AI99" s="44">
        <f t="shared" si="69"/>
        <v>0</v>
      </c>
      <c r="AJ99" s="44">
        <f t="shared" si="69"/>
        <v>0</v>
      </c>
      <c r="AK99" s="812">
        <f t="shared" ref="AK99" si="111">+$J99</f>
        <v>371</v>
      </c>
      <c r="AL99" s="830">
        <f>+N99</f>
        <v>0</v>
      </c>
      <c r="AM99" s="44">
        <f t="shared" si="81"/>
        <v>2.9750000000000001</v>
      </c>
      <c r="AN99" s="47">
        <v>2.9750000000000001</v>
      </c>
      <c r="AO99" s="47"/>
      <c r="AP99" s="47"/>
      <c r="AQ99" s="47"/>
      <c r="AR99" s="47"/>
      <c r="AS99" s="47"/>
      <c r="AT99" s="812">
        <f t="shared" ref="AT99" si="112">+$J99</f>
        <v>371</v>
      </c>
      <c r="AU99" s="833">
        <f>+O99</f>
        <v>20</v>
      </c>
      <c r="AV99" s="44">
        <f t="shared" si="82"/>
        <v>2.9750000000000001</v>
      </c>
      <c r="AW99" s="47">
        <v>2.9750000000000001</v>
      </c>
      <c r="AX99" s="47"/>
      <c r="AY99" s="47"/>
      <c r="AZ99" s="47"/>
      <c r="BA99" s="47"/>
      <c r="BB99" s="47"/>
      <c r="BC99" s="812">
        <f t="shared" ref="BC99" si="113">+$J99</f>
        <v>371</v>
      </c>
      <c r="BD99" s="809">
        <f>+P99</f>
        <v>40</v>
      </c>
      <c r="BE99" s="44">
        <f t="shared" si="83"/>
        <v>2.9750000000000001</v>
      </c>
      <c r="BF99" s="47">
        <v>2.9750000000000001</v>
      </c>
      <c r="BG99" s="47"/>
      <c r="BH99" s="47"/>
      <c r="BI99" s="47"/>
      <c r="BJ99" s="47"/>
      <c r="BK99" s="47"/>
      <c r="BL99" s="812">
        <f t="shared" ref="BL99" si="114">+$J99</f>
        <v>371</v>
      </c>
      <c r="BM99" s="815">
        <f>+Q99</f>
        <v>0</v>
      </c>
      <c r="BN99" s="44">
        <f t="shared" si="84"/>
        <v>2.9750000000000001</v>
      </c>
      <c r="BO99" s="47">
        <v>2.9750000000000001</v>
      </c>
      <c r="BP99" s="47"/>
      <c r="BQ99" s="47"/>
      <c r="BR99" s="47"/>
      <c r="BS99" s="47"/>
      <c r="BT99" s="47"/>
      <c r="BU99" s="818"/>
      <c r="BV99" s="819"/>
      <c r="BW99" s="819"/>
      <c r="BX99" s="819"/>
      <c r="BY99" s="819"/>
      <c r="BZ99" s="819"/>
      <c r="CA99" s="819"/>
      <c r="CB99" s="819"/>
      <c r="CC99" s="820"/>
    </row>
    <row r="100" spans="1:81" s="58" customFormat="1" ht="40.200000000000003" customHeight="1" x14ac:dyDescent="0.3">
      <c r="A100" s="34"/>
      <c r="B100" s="886"/>
      <c r="C100" s="869"/>
      <c r="D100" s="872"/>
      <c r="E100" s="852"/>
      <c r="F100" s="920"/>
      <c r="G100" s="852"/>
      <c r="H100" s="852"/>
      <c r="I100" s="1346"/>
      <c r="J100" s="813"/>
      <c r="K100" s="855"/>
      <c r="L100" s="858"/>
      <c r="M100" s="861"/>
      <c r="N100" s="837"/>
      <c r="O100" s="840"/>
      <c r="P100" s="864"/>
      <c r="Q100" s="867"/>
      <c r="R100" s="813"/>
      <c r="S100" s="39"/>
      <c r="T100" s="236"/>
      <c r="U100" s="236"/>
      <c r="V100" s="236"/>
      <c r="W100" s="39"/>
      <c r="X100" s="31"/>
      <c r="Y100" s="31"/>
      <c r="Z100" s="31"/>
      <c r="AA100" s="31"/>
      <c r="AB100" s="813"/>
      <c r="AC100" s="828"/>
      <c r="AD100" s="552">
        <f t="shared" si="70"/>
        <v>0</v>
      </c>
      <c r="AE100" s="51">
        <f t="shared" si="70"/>
        <v>0</v>
      </c>
      <c r="AF100" s="51">
        <f t="shared" si="70"/>
        <v>0</v>
      </c>
      <c r="AG100" s="51">
        <f t="shared" si="69"/>
        <v>0</v>
      </c>
      <c r="AH100" s="51">
        <f t="shared" si="69"/>
        <v>0</v>
      </c>
      <c r="AI100" s="51">
        <f t="shared" si="69"/>
        <v>0</v>
      </c>
      <c r="AJ100" s="51">
        <f t="shared" si="69"/>
        <v>0</v>
      </c>
      <c r="AK100" s="813"/>
      <c r="AL100" s="831"/>
      <c r="AM100" s="51">
        <f t="shared" si="81"/>
        <v>0</v>
      </c>
      <c r="AN100" s="257"/>
      <c r="AO100" s="257"/>
      <c r="AP100" s="257"/>
      <c r="AQ100" s="257"/>
      <c r="AR100" s="257"/>
      <c r="AS100" s="257"/>
      <c r="AT100" s="813"/>
      <c r="AU100" s="834"/>
      <c r="AV100" s="51">
        <f t="shared" si="82"/>
        <v>0</v>
      </c>
      <c r="AW100" s="257"/>
      <c r="AX100" s="257"/>
      <c r="AY100" s="257"/>
      <c r="AZ100" s="257"/>
      <c r="BA100" s="257"/>
      <c r="BB100" s="257"/>
      <c r="BC100" s="813"/>
      <c r="BD100" s="810"/>
      <c r="BE100" s="51">
        <f t="shared" si="83"/>
        <v>0</v>
      </c>
      <c r="BF100" s="257"/>
      <c r="BG100" s="257"/>
      <c r="BH100" s="257"/>
      <c r="BI100" s="257"/>
      <c r="BJ100" s="257"/>
      <c r="BK100" s="257"/>
      <c r="BL100" s="813"/>
      <c r="BM100" s="816"/>
      <c r="BN100" s="51">
        <f t="shared" si="84"/>
        <v>0</v>
      </c>
      <c r="BO100" s="257"/>
      <c r="BP100" s="257"/>
      <c r="BQ100" s="257"/>
      <c r="BR100" s="257"/>
      <c r="BS100" s="257"/>
      <c r="BT100" s="257"/>
      <c r="BU100" s="821"/>
      <c r="BV100" s="822"/>
      <c r="BW100" s="822"/>
      <c r="BX100" s="822"/>
      <c r="BY100" s="822"/>
      <c r="BZ100" s="822"/>
      <c r="CA100" s="822"/>
      <c r="CB100" s="822"/>
      <c r="CC100" s="823"/>
    </row>
    <row r="101" spans="1:81" s="58" customFormat="1" ht="40.200000000000003" customHeight="1" x14ac:dyDescent="0.3">
      <c r="A101" s="34"/>
      <c r="B101" s="886"/>
      <c r="C101" s="869"/>
      <c r="D101" s="872"/>
      <c r="E101" s="852"/>
      <c r="F101" s="920"/>
      <c r="G101" s="852"/>
      <c r="H101" s="852"/>
      <c r="I101" s="1346"/>
      <c r="J101" s="813"/>
      <c r="K101" s="855"/>
      <c r="L101" s="858"/>
      <c r="M101" s="861"/>
      <c r="N101" s="837"/>
      <c r="O101" s="840"/>
      <c r="P101" s="864"/>
      <c r="Q101" s="867"/>
      <c r="R101" s="813"/>
      <c r="S101" s="39"/>
      <c r="T101" s="236"/>
      <c r="U101" s="236"/>
      <c r="V101" s="236"/>
      <c r="W101" s="39"/>
      <c r="X101" s="31"/>
      <c r="Y101" s="31"/>
      <c r="Z101" s="31"/>
      <c r="AA101" s="31"/>
      <c r="AB101" s="813"/>
      <c r="AC101" s="828"/>
      <c r="AD101" s="552">
        <f t="shared" si="70"/>
        <v>0</v>
      </c>
      <c r="AE101" s="51">
        <f t="shared" si="70"/>
        <v>0</v>
      </c>
      <c r="AF101" s="51">
        <f t="shared" si="70"/>
        <v>0</v>
      </c>
      <c r="AG101" s="51">
        <f t="shared" si="69"/>
        <v>0</v>
      </c>
      <c r="AH101" s="51">
        <f t="shared" si="69"/>
        <v>0</v>
      </c>
      <c r="AI101" s="51">
        <f t="shared" si="69"/>
        <v>0</v>
      </c>
      <c r="AJ101" s="51">
        <f t="shared" si="69"/>
        <v>0</v>
      </c>
      <c r="AK101" s="813"/>
      <c r="AL101" s="831"/>
      <c r="AM101" s="51">
        <f t="shared" si="81"/>
        <v>0</v>
      </c>
      <c r="AN101" s="257"/>
      <c r="AO101" s="257"/>
      <c r="AP101" s="257"/>
      <c r="AQ101" s="257"/>
      <c r="AR101" s="257"/>
      <c r="AS101" s="257"/>
      <c r="AT101" s="813"/>
      <c r="AU101" s="834"/>
      <c r="AV101" s="51">
        <f t="shared" si="82"/>
        <v>0</v>
      </c>
      <c r="AW101" s="257"/>
      <c r="AX101" s="257"/>
      <c r="AY101" s="257"/>
      <c r="AZ101" s="257"/>
      <c r="BA101" s="257"/>
      <c r="BB101" s="257"/>
      <c r="BC101" s="813"/>
      <c r="BD101" s="810"/>
      <c r="BE101" s="51">
        <f t="shared" si="83"/>
        <v>0</v>
      </c>
      <c r="BF101" s="257"/>
      <c r="BG101" s="257"/>
      <c r="BH101" s="257"/>
      <c r="BI101" s="257"/>
      <c r="BJ101" s="257"/>
      <c r="BK101" s="257"/>
      <c r="BL101" s="813"/>
      <c r="BM101" s="816"/>
      <c r="BN101" s="51">
        <f t="shared" si="84"/>
        <v>0</v>
      </c>
      <c r="BO101" s="257"/>
      <c r="BP101" s="257"/>
      <c r="BQ101" s="257"/>
      <c r="BR101" s="257"/>
      <c r="BS101" s="257"/>
      <c r="BT101" s="257"/>
      <c r="BU101" s="821"/>
      <c r="BV101" s="822"/>
      <c r="BW101" s="822"/>
      <c r="BX101" s="822"/>
      <c r="BY101" s="822"/>
      <c r="BZ101" s="822"/>
      <c r="CA101" s="822"/>
      <c r="CB101" s="822"/>
      <c r="CC101" s="823"/>
    </row>
    <row r="102" spans="1:81" s="58" customFormat="1" ht="40.200000000000003" customHeight="1" thickBot="1" x14ac:dyDescent="0.35">
      <c r="A102" s="34"/>
      <c r="B102" s="886"/>
      <c r="C102" s="869"/>
      <c r="D102" s="873"/>
      <c r="E102" s="853"/>
      <c r="F102" s="1267"/>
      <c r="G102" s="853"/>
      <c r="H102" s="853"/>
      <c r="I102" s="1347"/>
      <c r="J102" s="814"/>
      <c r="K102" s="856"/>
      <c r="L102" s="859"/>
      <c r="M102" s="862"/>
      <c r="N102" s="838"/>
      <c r="O102" s="841"/>
      <c r="P102" s="865"/>
      <c r="Q102" s="874"/>
      <c r="R102" s="814"/>
      <c r="S102" s="232"/>
      <c r="T102" s="237"/>
      <c r="U102" s="237"/>
      <c r="V102" s="237"/>
      <c r="W102" s="232"/>
      <c r="X102" s="260"/>
      <c r="Y102" s="260"/>
      <c r="Z102" s="260"/>
      <c r="AA102" s="260"/>
      <c r="AB102" s="814"/>
      <c r="AC102" s="829"/>
      <c r="AD102" s="551">
        <f t="shared" si="70"/>
        <v>0</v>
      </c>
      <c r="AE102" s="46">
        <f t="shared" si="70"/>
        <v>0</v>
      </c>
      <c r="AF102" s="46">
        <f t="shared" si="70"/>
        <v>0</v>
      </c>
      <c r="AG102" s="46">
        <f t="shared" si="69"/>
        <v>0</v>
      </c>
      <c r="AH102" s="46">
        <f t="shared" si="69"/>
        <v>0</v>
      </c>
      <c r="AI102" s="46">
        <f t="shared" si="69"/>
        <v>0</v>
      </c>
      <c r="AJ102" s="46">
        <f t="shared" si="69"/>
        <v>0</v>
      </c>
      <c r="AK102" s="814"/>
      <c r="AL102" s="832"/>
      <c r="AM102" s="46">
        <f t="shared" si="81"/>
        <v>0</v>
      </c>
      <c r="AN102" s="49"/>
      <c r="AO102" s="49"/>
      <c r="AP102" s="49"/>
      <c r="AQ102" s="49"/>
      <c r="AR102" s="49"/>
      <c r="AS102" s="49"/>
      <c r="AT102" s="814"/>
      <c r="AU102" s="835"/>
      <c r="AV102" s="46">
        <f t="shared" si="82"/>
        <v>0</v>
      </c>
      <c r="AW102" s="49"/>
      <c r="AX102" s="49"/>
      <c r="AY102" s="49"/>
      <c r="AZ102" s="49"/>
      <c r="BA102" s="49"/>
      <c r="BB102" s="49"/>
      <c r="BC102" s="814"/>
      <c r="BD102" s="811"/>
      <c r="BE102" s="46">
        <f t="shared" si="83"/>
        <v>0</v>
      </c>
      <c r="BF102" s="49"/>
      <c r="BG102" s="49"/>
      <c r="BH102" s="49"/>
      <c r="BI102" s="49"/>
      <c r="BJ102" s="49"/>
      <c r="BK102" s="49"/>
      <c r="BL102" s="814"/>
      <c r="BM102" s="817"/>
      <c r="BN102" s="46">
        <f t="shared" si="84"/>
        <v>0</v>
      </c>
      <c r="BO102" s="49"/>
      <c r="BP102" s="49"/>
      <c r="BQ102" s="49"/>
      <c r="BR102" s="49"/>
      <c r="BS102" s="49"/>
      <c r="BT102" s="49"/>
      <c r="BU102" s="824"/>
      <c r="BV102" s="825"/>
      <c r="BW102" s="825"/>
      <c r="BX102" s="825"/>
      <c r="BY102" s="825"/>
      <c r="BZ102" s="825"/>
      <c r="CA102" s="825"/>
      <c r="CB102" s="825"/>
      <c r="CC102" s="826"/>
    </row>
    <row r="103" spans="1:81" s="58" customFormat="1" ht="40.200000000000003" customHeight="1" thickTop="1" x14ac:dyDescent="0.3">
      <c r="A103" s="34"/>
      <c r="B103" s="886"/>
      <c r="C103" s="869"/>
      <c r="D103" s="871">
        <v>4103</v>
      </c>
      <c r="E103" s="851" t="s">
        <v>4050</v>
      </c>
      <c r="F103" s="1266" t="s">
        <v>5544</v>
      </c>
      <c r="G103" s="851" t="s">
        <v>4052</v>
      </c>
      <c r="H103" s="851" t="s">
        <v>5574</v>
      </c>
      <c r="I103" s="1345" t="s">
        <v>5575</v>
      </c>
      <c r="J103" s="812">
        <v>372</v>
      </c>
      <c r="K103" s="854" t="str">
        <f>+[7]Metas!K427</f>
        <v>Mujeres capacitadas en diferentes temas para ejecutar proyectos productivos</v>
      </c>
      <c r="L103" s="857">
        <v>1880</v>
      </c>
      <c r="M103" s="860">
        <f>SUM(N103:Q103)</f>
        <v>1880</v>
      </c>
      <c r="N103" s="836">
        <v>280</v>
      </c>
      <c r="O103" s="839">
        <v>800</v>
      </c>
      <c r="P103" s="863">
        <v>800</v>
      </c>
      <c r="Q103" s="866"/>
      <c r="R103" s="812">
        <f>+$J103</f>
        <v>372</v>
      </c>
      <c r="S103" s="231" t="s">
        <v>5579</v>
      </c>
      <c r="T103" s="235" t="s">
        <v>3822</v>
      </c>
      <c r="U103" s="235" t="s">
        <v>3827</v>
      </c>
      <c r="V103" s="235" t="s">
        <v>3830</v>
      </c>
      <c r="W103" s="231" t="s">
        <v>5548</v>
      </c>
      <c r="X103" s="256">
        <v>44927</v>
      </c>
      <c r="Y103" s="256">
        <v>45291</v>
      </c>
      <c r="Z103" s="256">
        <v>44593</v>
      </c>
      <c r="AA103" s="256">
        <v>44926</v>
      </c>
      <c r="AB103" s="812">
        <f t="shared" ref="AB103" si="115">+$J103</f>
        <v>372</v>
      </c>
      <c r="AC103" s="827">
        <f>+L103</f>
        <v>1880</v>
      </c>
      <c r="AD103" s="550">
        <f t="shared" si="70"/>
        <v>7</v>
      </c>
      <c r="AE103" s="44">
        <f t="shared" si="70"/>
        <v>7</v>
      </c>
      <c r="AF103" s="44">
        <f t="shared" si="70"/>
        <v>0</v>
      </c>
      <c r="AG103" s="44">
        <f t="shared" si="69"/>
        <v>0</v>
      </c>
      <c r="AH103" s="44">
        <f t="shared" si="69"/>
        <v>0</v>
      </c>
      <c r="AI103" s="44">
        <f t="shared" si="69"/>
        <v>0</v>
      </c>
      <c r="AJ103" s="44">
        <f t="shared" si="69"/>
        <v>0</v>
      </c>
      <c r="AK103" s="812">
        <f t="shared" ref="AK103" si="116">+$J103</f>
        <v>372</v>
      </c>
      <c r="AL103" s="830">
        <f>+N103</f>
        <v>280</v>
      </c>
      <c r="AM103" s="44">
        <f t="shared" si="81"/>
        <v>1.75</v>
      </c>
      <c r="AN103" s="47">
        <v>1.75</v>
      </c>
      <c r="AO103" s="47"/>
      <c r="AP103" s="47"/>
      <c r="AQ103" s="47"/>
      <c r="AR103" s="47"/>
      <c r="AS103" s="47"/>
      <c r="AT103" s="812">
        <f t="shared" ref="AT103" si="117">+$J103</f>
        <v>372</v>
      </c>
      <c r="AU103" s="833">
        <f>+O103</f>
        <v>800</v>
      </c>
      <c r="AV103" s="44">
        <f t="shared" si="82"/>
        <v>1.75</v>
      </c>
      <c r="AW103" s="47">
        <v>1.75</v>
      </c>
      <c r="AX103" s="47"/>
      <c r="AY103" s="47"/>
      <c r="AZ103" s="47"/>
      <c r="BA103" s="47"/>
      <c r="BB103" s="47"/>
      <c r="BC103" s="812">
        <f t="shared" ref="BC103" si="118">+$J103</f>
        <v>372</v>
      </c>
      <c r="BD103" s="809">
        <f>+P103</f>
        <v>800</v>
      </c>
      <c r="BE103" s="44">
        <f t="shared" si="83"/>
        <v>1.75</v>
      </c>
      <c r="BF103" s="47">
        <v>1.75</v>
      </c>
      <c r="BG103" s="47"/>
      <c r="BH103" s="47"/>
      <c r="BI103" s="47"/>
      <c r="BJ103" s="47"/>
      <c r="BK103" s="47"/>
      <c r="BL103" s="812">
        <f t="shared" ref="BL103" si="119">+$J103</f>
        <v>372</v>
      </c>
      <c r="BM103" s="815">
        <f>+Q103</f>
        <v>0</v>
      </c>
      <c r="BN103" s="44">
        <f t="shared" si="84"/>
        <v>1.75</v>
      </c>
      <c r="BO103" s="47">
        <v>1.75</v>
      </c>
      <c r="BP103" s="47"/>
      <c r="BQ103" s="47"/>
      <c r="BR103" s="47"/>
      <c r="BS103" s="47"/>
      <c r="BT103" s="47"/>
      <c r="BU103" s="818"/>
      <c r="BV103" s="819"/>
      <c r="BW103" s="819"/>
      <c r="BX103" s="819"/>
      <c r="BY103" s="819"/>
      <c r="BZ103" s="819"/>
      <c r="CA103" s="819"/>
      <c r="CB103" s="819"/>
      <c r="CC103" s="820"/>
    </row>
    <row r="104" spans="1:81" s="58" customFormat="1" ht="40.200000000000003" customHeight="1" x14ac:dyDescent="0.3">
      <c r="A104" s="34"/>
      <c r="B104" s="886"/>
      <c r="C104" s="869"/>
      <c r="D104" s="872"/>
      <c r="E104" s="852"/>
      <c r="F104" s="920"/>
      <c r="G104" s="852"/>
      <c r="H104" s="852"/>
      <c r="I104" s="1346"/>
      <c r="J104" s="813"/>
      <c r="K104" s="855"/>
      <c r="L104" s="858"/>
      <c r="M104" s="861"/>
      <c r="N104" s="837"/>
      <c r="O104" s="840"/>
      <c r="P104" s="864"/>
      <c r="Q104" s="867"/>
      <c r="R104" s="813"/>
      <c r="S104" s="39"/>
      <c r="T104" s="236"/>
      <c r="U104" s="236"/>
      <c r="V104" s="236"/>
      <c r="W104" s="39"/>
      <c r="X104" s="31"/>
      <c r="Y104" s="31"/>
      <c r="Z104" s="31"/>
      <c r="AA104" s="31"/>
      <c r="AB104" s="813"/>
      <c r="AC104" s="828"/>
      <c r="AD104" s="552">
        <f t="shared" si="70"/>
        <v>0</v>
      </c>
      <c r="AE104" s="51">
        <f t="shared" si="70"/>
        <v>0</v>
      </c>
      <c r="AF104" s="51">
        <f t="shared" si="70"/>
        <v>0</v>
      </c>
      <c r="AG104" s="51">
        <f t="shared" si="69"/>
        <v>0</v>
      </c>
      <c r="AH104" s="51">
        <f t="shared" si="69"/>
        <v>0</v>
      </c>
      <c r="AI104" s="51">
        <f t="shared" si="69"/>
        <v>0</v>
      </c>
      <c r="AJ104" s="51">
        <f t="shared" si="69"/>
        <v>0</v>
      </c>
      <c r="AK104" s="813"/>
      <c r="AL104" s="831"/>
      <c r="AM104" s="51">
        <f t="shared" si="81"/>
        <v>0</v>
      </c>
      <c r="AN104" s="257"/>
      <c r="AO104" s="257"/>
      <c r="AP104" s="257"/>
      <c r="AQ104" s="257"/>
      <c r="AR104" s="257"/>
      <c r="AS104" s="257"/>
      <c r="AT104" s="813"/>
      <c r="AU104" s="834"/>
      <c r="AV104" s="51">
        <f t="shared" si="82"/>
        <v>0</v>
      </c>
      <c r="AW104" s="257"/>
      <c r="AX104" s="257"/>
      <c r="AY104" s="257"/>
      <c r="AZ104" s="257"/>
      <c r="BA104" s="257"/>
      <c r="BB104" s="257"/>
      <c r="BC104" s="813"/>
      <c r="BD104" s="810"/>
      <c r="BE104" s="51">
        <f t="shared" si="83"/>
        <v>0</v>
      </c>
      <c r="BF104" s="257"/>
      <c r="BG104" s="257"/>
      <c r="BH104" s="257"/>
      <c r="BI104" s="257"/>
      <c r="BJ104" s="257"/>
      <c r="BK104" s="257"/>
      <c r="BL104" s="813"/>
      <c r="BM104" s="816"/>
      <c r="BN104" s="51">
        <f t="shared" si="84"/>
        <v>0</v>
      </c>
      <c r="BO104" s="257"/>
      <c r="BP104" s="257"/>
      <c r="BQ104" s="257"/>
      <c r="BR104" s="257"/>
      <c r="BS104" s="257"/>
      <c r="BT104" s="257"/>
      <c r="BU104" s="821"/>
      <c r="BV104" s="822"/>
      <c r="BW104" s="822"/>
      <c r="BX104" s="822"/>
      <c r="BY104" s="822"/>
      <c r="BZ104" s="822"/>
      <c r="CA104" s="822"/>
      <c r="CB104" s="822"/>
      <c r="CC104" s="823"/>
    </row>
    <row r="105" spans="1:81" s="58" customFormat="1" ht="40.200000000000003" customHeight="1" x14ac:dyDescent="0.3">
      <c r="A105" s="34"/>
      <c r="B105" s="886"/>
      <c r="C105" s="869"/>
      <c r="D105" s="872"/>
      <c r="E105" s="852"/>
      <c r="F105" s="920"/>
      <c r="G105" s="852"/>
      <c r="H105" s="852"/>
      <c r="I105" s="1346"/>
      <c r="J105" s="813"/>
      <c r="K105" s="855"/>
      <c r="L105" s="858"/>
      <c r="M105" s="861"/>
      <c r="N105" s="837"/>
      <c r="O105" s="840"/>
      <c r="P105" s="864"/>
      <c r="Q105" s="867"/>
      <c r="R105" s="813"/>
      <c r="S105" s="39"/>
      <c r="T105" s="236"/>
      <c r="U105" s="236"/>
      <c r="V105" s="236"/>
      <c r="W105" s="39"/>
      <c r="X105" s="31"/>
      <c r="Y105" s="31"/>
      <c r="Z105" s="31"/>
      <c r="AA105" s="31"/>
      <c r="AB105" s="813"/>
      <c r="AC105" s="828"/>
      <c r="AD105" s="552">
        <f t="shared" si="70"/>
        <v>0</v>
      </c>
      <c r="AE105" s="51">
        <f t="shared" si="70"/>
        <v>0</v>
      </c>
      <c r="AF105" s="51">
        <f t="shared" si="70"/>
        <v>0</v>
      </c>
      <c r="AG105" s="51">
        <f t="shared" si="69"/>
        <v>0</v>
      </c>
      <c r="AH105" s="51">
        <f t="shared" si="69"/>
        <v>0</v>
      </c>
      <c r="AI105" s="51">
        <f t="shared" si="69"/>
        <v>0</v>
      </c>
      <c r="AJ105" s="51">
        <f t="shared" si="69"/>
        <v>0</v>
      </c>
      <c r="AK105" s="813"/>
      <c r="AL105" s="831"/>
      <c r="AM105" s="51">
        <f t="shared" si="81"/>
        <v>0</v>
      </c>
      <c r="AN105" s="257"/>
      <c r="AO105" s="257"/>
      <c r="AP105" s="257"/>
      <c r="AQ105" s="257"/>
      <c r="AR105" s="257"/>
      <c r="AS105" s="257"/>
      <c r="AT105" s="813"/>
      <c r="AU105" s="834"/>
      <c r="AV105" s="51">
        <f t="shared" si="82"/>
        <v>0</v>
      </c>
      <c r="AW105" s="257"/>
      <c r="AX105" s="257"/>
      <c r="AY105" s="257"/>
      <c r="AZ105" s="257"/>
      <c r="BA105" s="257"/>
      <c r="BB105" s="257"/>
      <c r="BC105" s="813"/>
      <c r="BD105" s="810"/>
      <c r="BE105" s="51">
        <f t="shared" si="83"/>
        <v>0</v>
      </c>
      <c r="BF105" s="257"/>
      <c r="BG105" s="257"/>
      <c r="BH105" s="257"/>
      <c r="BI105" s="257"/>
      <c r="BJ105" s="257"/>
      <c r="BK105" s="257"/>
      <c r="BL105" s="813"/>
      <c r="BM105" s="816"/>
      <c r="BN105" s="51">
        <f t="shared" si="84"/>
        <v>0</v>
      </c>
      <c r="BO105" s="257"/>
      <c r="BP105" s="257"/>
      <c r="BQ105" s="257"/>
      <c r="BR105" s="257"/>
      <c r="BS105" s="257"/>
      <c r="BT105" s="257"/>
      <c r="BU105" s="821"/>
      <c r="BV105" s="822"/>
      <c r="BW105" s="822"/>
      <c r="BX105" s="822"/>
      <c r="BY105" s="822"/>
      <c r="BZ105" s="822"/>
      <c r="CA105" s="822"/>
      <c r="CB105" s="822"/>
      <c r="CC105" s="823"/>
    </row>
    <row r="106" spans="1:81" s="58" customFormat="1" ht="40.200000000000003" customHeight="1" thickBot="1" x14ac:dyDescent="0.35">
      <c r="A106" s="34"/>
      <c r="B106" s="886"/>
      <c r="C106" s="869"/>
      <c r="D106" s="873"/>
      <c r="E106" s="853"/>
      <c r="F106" s="1267"/>
      <c r="G106" s="853"/>
      <c r="H106" s="853"/>
      <c r="I106" s="1347"/>
      <c r="J106" s="814"/>
      <c r="K106" s="856"/>
      <c r="L106" s="859"/>
      <c r="M106" s="862"/>
      <c r="N106" s="838"/>
      <c r="O106" s="841"/>
      <c r="P106" s="865"/>
      <c r="Q106" s="874"/>
      <c r="R106" s="814"/>
      <c r="S106" s="232"/>
      <c r="T106" s="237"/>
      <c r="U106" s="237"/>
      <c r="V106" s="237"/>
      <c r="W106" s="232"/>
      <c r="X106" s="260"/>
      <c r="Y106" s="260"/>
      <c r="Z106" s="260"/>
      <c r="AA106" s="260"/>
      <c r="AB106" s="814"/>
      <c r="AC106" s="829"/>
      <c r="AD106" s="551">
        <f t="shared" si="70"/>
        <v>0</v>
      </c>
      <c r="AE106" s="46">
        <f t="shared" si="70"/>
        <v>0</v>
      </c>
      <c r="AF106" s="46">
        <f t="shared" si="70"/>
        <v>0</v>
      </c>
      <c r="AG106" s="46">
        <f t="shared" si="69"/>
        <v>0</v>
      </c>
      <c r="AH106" s="46">
        <f t="shared" si="69"/>
        <v>0</v>
      </c>
      <c r="AI106" s="46">
        <f t="shared" si="69"/>
        <v>0</v>
      </c>
      <c r="AJ106" s="46">
        <f t="shared" si="69"/>
        <v>0</v>
      </c>
      <c r="AK106" s="814"/>
      <c r="AL106" s="832"/>
      <c r="AM106" s="46">
        <f t="shared" si="81"/>
        <v>0</v>
      </c>
      <c r="AN106" s="49"/>
      <c r="AO106" s="49"/>
      <c r="AP106" s="49"/>
      <c r="AQ106" s="49"/>
      <c r="AR106" s="49"/>
      <c r="AS106" s="49"/>
      <c r="AT106" s="814"/>
      <c r="AU106" s="835"/>
      <c r="AV106" s="46">
        <f t="shared" si="82"/>
        <v>0</v>
      </c>
      <c r="AW106" s="49"/>
      <c r="AX106" s="49"/>
      <c r="AY106" s="49"/>
      <c r="AZ106" s="49"/>
      <c r="BA106" s="49"/>
      <c r="BB106" s="49"/>
      <c r="BC106" s="814"/>
      <c r="BD106" s="811"/>
      <c r="BE106" s="46">
        <f t="shared" si="83"/>
        <v>0</v>
      </c>
      <c r="BF106" s="49"/>
      <c r="BG106" s="49"/>
      <c r="BH106" s="49"/>
      <c r="BI106" s="49"/>
      <c r="BJ106" s="49"/>
      <c r="BK106" s="49"/>
      <c r="BL106" s="814"/>
      <c r="BM106" s="817"/>
      <c r="BN106" s="46">
        <f t="shared" si="84"/>
        <v>0</v>
      </c>
      <c r="BO106" s="49"/>
      <c r="BP106" s="49"/>
      <c r="BQ106" s="49"/>
      <c r="BR106" s="49"/>
      <c r="BS106" s="49"/>
      <c r="BT106" s="49"/>
      <c r="BU106" s="824"/>
      <c r="BV106" s="825"/>
      <c r="BW106" s="825"/>
      <c r="BX106" s="825"/>
      <c r="BY106" s="825"/>
      <c r="BZ106" s="825"/>
      <c r="CA106" s="825"/>
      <c r="CB106" s="825"/>
      <c r="CC106" s="826"/>
    </row>
    <row r="107" spans="1:81" s="58" customFormat="1" ht="40.200000000000003" customHeight="1" thickTop="1" x14ac:dyDescent="0.3">
      <c r="A107" s="34"/>
      <c r="B107" s="886"/>
      <c r="C107" s="869"/>
      <c r="D107" s="871">
        <v>4103</v>
      </c>
      <c r="E107" s="851" t="s">
        <v>4050</v>
      </c>
      <c r="F107" s="1266" t="s">
        <v>5544</v>
      </c>
      <c r="G107" s="851" t="s">
        <v>4052</v>
      </c>
      <c r="H107" s="851" t="s">
        <v>5574</v>
      </c>
      <c r="I107" s="1345" t="s">
        <v>5575</v>
      </c>
      <c r="J107" s="812">
        <v>373</v>
      </c>
      <c r="K107" s="854" t="str">
        <f>+[7]Metas!K428</f>
        <v>Mujeres rurales capacitadas en diferentes temas para ejecutar proyectos productivos</v>
      </c>
      <c r="L107" s="857">
        <v>1111</v>
      </c>
      <c r="M107" s="860">
        <f>SUM(N107:Q107)</f>
        <v>1111</v>
      </c>
      <c r="N107" s="836">
        <v>211</v>
      </c>
      <c r="O107" s="839">
        <v>500</v>
      </c>
      <c r="P107" s="863">
        <v>400</v>
      </c>
      <c r="Q107" s="866"/>
      <c r="R107" s="812">
        <f>+$J107</f>
        <v>373</v>
      </c>
      <c r="S107" s="231" t="s">
        <v>5580</v>
      </c>
      <c r="T107" s="235" t="s">
        <v>3822</v>
      </c>
      <c r="U107" s="235" t="s">
        <v>3827</v>
      </c>
      <c r="V107" s="235" t="s">
        <v>3830</v>
      </c>
      <c r="W107" s="231" t="s">
        <v>5548</v>
      </c>
      <c r="X107" s="256">
        <v>44927</v>
      </c>
      <c r="Y107" s="256">
        <v>45291</v>
      </c>
      <c r="Z107" s="256">
        <v>44593</v>
      </c>
      <c r="AA107" s="256">
        <v>44926</v>
      </c>
      <c r="AB107" s="812">
        <f t="shared" ref="AB107" si="120">+$J107</f>
        <v>373</v>
      </c>
      <c r="AC107" s="827">
        <f>+L107</f>
        <v>1111</v>
      </c>
      <c r="AD107" s="550">
        <f t="shared" si="70"/>
        <v>7</v>
      </c>
      <c r="AE107" s="44">
        <f t="shared" si="70"/>
        <v>7</v>
      </c>
      <c r="AF107" s="44">
        <f t="shared" si="70"/>
        <v>0</v>
      </c>
      <c r="AG107" s="44">
        <f t="shared" si="69"/>
        <v>0</v>
      </c>
      <c r="AH107" s="44">
        <f t="shared" si="69"/>
        <v>0</v>
      </c>
      <c r="AI107" s="44">
        <f t="shared" si="69"/>
        <v>0</v>
      </c>
      <c r="AJ107" s="44">
        <f t="shared" si="69"/>
        <v>0</v>
      </c>
      <c r="AK107" s="812">
        <f t="shared" ref="AK107" si="121">+$J107</f>
        <v>373</v>
      </c>
      <c r="AL107" s="830">
        <f>+N107</f>
        <v>211</v>
      </c>
      <c r="AM107" s="44">
        <f t="shared" si="81"/>
        <v>1.75</v>
      </c>
      <c r="AN107" s="47">
        <v>1.75</v>
      </c>
      <c r="AO107" s="47"/>
      <c r="AP107" s="47"/>
      <c r="AQ107" s="47"/>
      <c r="AR107" s="47"/>
      <c r="AS107" s="47"/>
      <c r="AT107" s="812">
        <f t="shared" ref="AT107" si="122">+$J107</f>
        <v>373</v>
      </c>
      <c r="AU107" s="833">
        <f>+O107</f>
        <v>500</v>
      </c>
      <c r="AV107" s="44">
        <f t="shared" si="82"/>
        <v>1.75</v>
      </c>
      <c r="AW107" s="47">
        <v>1.75</v>
      </c>
      <c r="AX107" s="47"/>
      <c r="AY107" s="47"/>
      <c r="AZ107" s="47"/>
      <c r="BA107" s="47"/>
      <c r="BB107" s="47"/>
      <c r="BC107" s="812">
        <f t="shared" ref="BC107" si="123">+$J107</f>
        <v>373</v>
      </c>
      <c r="BD107" s="809">
        <f>+P107</f>
        <v>400</v>
      </c>
      <c r="BE107" s="44">
        <f t="shared" si="83"/>
        <v>1.75</v>
      </c>
      <c r="BF107" s="47">
        <v>1.75</v>
      </c>
      <c r="BG107" s="47"/>
      <c r="BH107" s="47"/>
      <c r="BI107" s="47"/>
      <c r="BJ107" s="47"/>
      <c r="BK107" s="47"/>
      <c r="BL107" s="812">
        <f t="shared" ref="BL107" si="124">+$J107</f>
        <v>373</v>
      </c>
      <c r="BM107" s="815">
        <f>+Q107</f>
        <v>0</v>
      </c>
      <c r="BN107" s="44">
        <f t="shared" si="84"/>
        <v>1.75</v>
      </c>
      <c r="BO107" s="47">
        <v>1.75</v>
      </c>
      <c r="BP107" s="47"/>
      <c r="BQ107" s="47"/>
      <c r="BR107" s="47"/>
      <c r="BS107" s="47"/>
      <c r="BT107" s="47"/>
      <c r="BU107" s="818"/>
      <c r="BV107" s="819"/>
      <c r="BW107" s="819"/>
      <c r="BX107" s="819"/>
      <c r="BY107" s="819"/>
      <c r="BZ107" s="819"/>
      <c r="CA107" s="819"/>
      <c r="CB107" s="819"/>
      <c r="CC107" s="820"/>
    </row>
    <row r="108" spans="1:81" s="58" customFormat="1" ht="40.200000000000003" customHeight="1" x14ac:dyDescent="0.3">
      <c r="A108" s="34"/>
      <c r="B108" s="886"/>
      <c r="C108" s="869"/>
      <c r="D108" s="872"/>
      <c r="E108" s="852"/>
      <c r="F108" s="920"/>
      <c r="G108" s="852"/>
      <c r="H108" s="852"/>
      <c r="I108" s="1346"/>
      <c r="J108" s="813"/>
      <c r="K108" s="855"/>
      <c r="L108" s="858"/>
      <c r="M108" s="861"/>
      <c r="N108" s="837"/>
      <c r="O108" s="840"/>
      <c r="P108" s="864"/>
      <c r="Q108" s="867"/>
      <c r="R108" s="813"/>
      <c r="S108" s="39"/>
      <c r="T108" s="236"/>
      <c r="U108" s="236"/>
      <c r="V108" s="236"/>
      <c r="W108" s="39"/>
      <c r="X108" s="31"/>
      <c r="Y108" s="31"/>
      <c r="Z108" s="31"/>
      <c r="AA108" s="31"/>
      <c r="AB108" s="813"/>
      <c r="AC108" s="828"/>
      <c r="AD108" s="552">
        <f t="shared" si="70"/>
        <v>0</v>
      </c>
      <c r="AE108" s="51">
        <f t="shared" si="70"/>
        <v>0</v>
      </c>
      <c r="AF108" s="51">
        <f t="shared" si="70"/>
        <v>0</v>
      </c>
      <c r="AG108" s="51">
        <f t="shared" si="69"/>
        <v>0</v>
      </c>
      <c r="AH108" s="51">
        <f t="shared" si="69"/>
        <v>0</v>
      </c>
      <c r="AI108" s="51">
        <f t="shared" si="69"/>
        <v>0</v>
      </c>
      <c r="AJ108" s="51">
        <f t="shared" si="69"/>
        <v>0</v>
      </c>
      <c r="AK108" s="813"/>
      <c r="AL108" s="831"/>
      <c r="AM108" s="51">
        <f t="shared" si="81"/>
        <v>0</v>
      </c>
      <c r="AN108" s="257"/>
      <c r="AO108" s="257"/>
      <c r="AP108" s="257"/>
      <c r="AQ108" s="257"/>
      <c r="AR108" s="257"/>
      <c r="AS108" s="257"/>
      <c r="AT108" s="813"/>
      <c r="AU108" s="834"/>
      <c r="AV108" s="51">
        <f t="shared" si="82"/>
        <v>0</v>
      </c>
      <c r="AW108" s="257"/>
      <c r="AX108" s="257"/>
      <c r="AY108" s="257"/>
      <c r="AZ108" s="257"/>
      <c r="BA108" s="257"/>
      <c r="BB108" s="257"/>
      <c r="BC108" s="813"/>
      <c r="BD108" s="810"/>
      <c r="BE108" s="51">
        <f t="shared" si="83"/>
        <v>0</v>
      </c>
      <c r="BF108" s="257"/>
      <c r="BG108" s="257"/>
      <c r="BH108" s="257"/>
      <c r="BI108" s="257"/>
      <c r="BJ108" s="257"/>
      <c r="BK108" s="257"/>
      <c r="BL108" s="813"/>
      <c r="BM108" s="816"/>
      <c r="BN108" s="51">
        <f t="shared" si="84"/>
        <v>0</v>
      </c>
      <c r="BO108" s="257"/>
      <c r="BP108" s="257"/>
      <c r="BQ108" s="257"/>
      <c r="BR108" s="257"/>
      <c r="BS108" s="257"/>
      <c r="BT108" s="257"/>
      <c r="BU108" s="821"/>
      <c r="BV108" s="822"/>
      <c r="BW108" s="822"/>
      <c r="BX108" s="822"/>
      <c r="BY108" s="822"/>
      <c r="BZ108" s="822"/>
      <c r="CA108" s="822"/>
      <c r="CB108" s="822"/>
      <c r="CC108" s="823"/>
    </row>
    <row r="109" spans="1:81" s="58" customFormat="1" ht="40.200000000000003" customHeight="1" x14ac:dyDescent="0.3">
      <c r="A109" s="34"/>
      <c r="B109" s="886"/>
      <c r="C109" s="869"/>
      <c r="D109" s="872"/>
      <c r="E109" s="852"/>
      <c r="F109" s="920"/>
      <c r="G109" s="852"/>
      <c r="H109" s="852"/>
      <c r="I109" s="1346"/>
      <c r="J109" s="813"/>
      <c r="K109" s="855"/>
      <c r="L109" s="858"/>
      <c r="M109" s="861"/>
      <c r="N109" s="837"/>
      <c r="O109" s="840"/>
      <c r="P109" s="864"/>
      <c r="Q109" s="867"/>
      <c r="R109" s="813"/>
      <c r="S109" s="39"/>
      <c r="T109" s="236"/>
      <c r="U109" s="236"/>
      <c r="V109" s="236"/>
      <c r="W109" s="39"/>
      <c r="X109" s="31"/>
      <c r="Y109" s="31"/>
      <c r="Z109" s="31"/>
      <c r="AA109" s="31"/>
      <c r="AB109" s="813"/>
      <c r="AC109" s="828"/>
      <c r="AD109" s="552">
        <f t="shared" si="70"/>
        <v>0</v>
      </c>
      <c r="AE109" s="51">
        <f t="shared" si="70"/>
        <v>0</v>
      </c>
      <c r="AF109" s="51">
        <f t="shared" si="70"/>
        <v>0</v>
      </c>
      <c r="AG109" s="51">
        <f t="shared" si="69"/>
        <v>0</v>
      </c>
      <c r="AH109" s="51">
        <f t="shared" si="69"/>
        <v>0</v>
      </c>
      <c r="AI109" s="51">
        <f t="shared" si="69"/>
        <v>0</v>
      </c>
      <c r="AJ109" s="51">
        <f t="shared" si="69"/>
        <v>0</v>
      </c>
      <c r="AK109" s="813"/>
      <c r="AL109" s="831"/>
      <c r="AM109" s="51">
        <f t="shared" si="81"/>
        <v>0</v>
      </c>
      <c r="AN109" s="257"/>
      <c r="AO109" s="257"/>
      <c r="AP109" s="257"/>
      <c r="AQ109" s="257"/>
      <c r="AR109" s="257"/>
      <c r="AS109" s="257"/>
      <c r="AT109" s="813"/>
      <c r="AU109" s="834"/>
      <c r="AV109" s="51">
        <f t="shared" si="82"/>
        <v>0</v>
      </c>
      <c r="AW109" s="257"/>
      <c r="AX109" s="257"/>
      <c r="AY109" s="257"/>
      <c r="AZ109" s="257"/>
      <c r="BA109" s="257"/>
      <c r="BB109" s="257"/>
      <c r="BC109" s="813"/>
      <c r="BD109" s="810"/>
      <c r="BE109" s="51">
        <f t="shared" si="83"/>
        <v>0</v>
      </c>
      <c r="BF109" s="257"/>
      <c r="BG109" s="257"/>
      <c r="BH109" s="257"/>
      <c r="BI109" s="257"/>
      <c r="BJ109" s="257"/>
      <c r="BK109" s="257"/>
      <c r="BL109" s="813"/>
      <c r="BM109" s="816"/>
      <c r="BN109" s="51">
        <f t="shared" si="84"/>
        <v>0</v>
      </c>
      <c r="BO109" s="257"/>
      <c r="BP109" s="257"/>
      <c r="BQ109" s="257"/>
      <c r="BR109" s="257"/>
      <c r="BS109" s="257"/>
      <c r="BT109" s="257"/>
      <c r="BU109" s="821"/>
      <c r="BV109" s="822"/>
      <c r="BW109" s="822"/>
      <c r="BX109" s="822"/>
      <c r="BY109" s="822"/>
      <c r="BZ109" s="822"/>
      <c r="CA109" s="822"/>
      <c r="CB109" s="822"/>
      <c r="CC109" s="823"/>
    </row>
    <row r="110" spans="1:81" s="58" customFormat="1" ht="40.200000000000003" customHeight="1" thickBot="1" x14ac:dyDescent="0.35">
      <c r="A110" s="34"/>
      <c r="B110" s="886"/>
      <c r="C110" s="869"/>
      <c r="D110" s="873"/>
      <c r="E110" s="853"/>
      <c r="F110" s="1267"/>
      <c r="G110" s="853"/>
      <c r="H110" s="853"/>
      <c r="I110" s="1347"/>
      <c r="J110" s="814"/>
      <c r="K110" s="856"/>
      <c r="L110" s="859"/>
      <c r="M110" s="862"/>
      <c r="N110" s="838"/>
      <c r="O110" s="841"/>
      <c r="P110" s="865"/>
      <c r="Q110" s="874"/>
      <c r="R110" s="814"/>
      <c r="S110" s="232"/>
      <c r="T110" s="237"/>
      <c r="U110" s="237"/>
      <c r="V110" s="237"/>
      <c r="W110" s="232"/>
      <c r="X110" s="260"/>
      <c r="Y110" s="260"/>
      <c r="Z110" s="260"/>
      <c r="AA110" s="260"/>
      <c r="AB110" s="814"/>
      <c r="AC110" s="829"/>
      <c r="AD110" s="551">
        <f t="shared" si="70"/>
        <v>0</v>
      </c>
      <c r="AE110" s="46">
        <f t="shared" si="70"/>
        <v>0</v>
      </c>
      <c r="AF110" s="46">
        <f t="shared" si="70"/>
        <v>0</v>
      </c>
      <c r="AG110" s="46">
        <f t="shared" si="69"/>
        <v>0</v>
      </c>
      <c r="AH110" s="46">
        <f t="shared" si="69"/>
        <v>0</v>
      </c>
      <c r="AI110" s="46">
        <f t="shared" si="69"/>
        <v>0</v>
      </c>
      <c r="AJ110" s="46">
        <f t="shared" si="69"/>
        <v>0</v>
      </c>
      <c r="AK110" s="814"/>
      <c r="AL110" s="832"/>
      <c r="AM110" s="46">
        <f t="shared" si="81"/>
        <v>0</v>
      </c>
      <c r="AN110" s="49"/>
      <c r="AO110" s="49"/>
      <c r="AP110" s="49"/>
      <c r="AQ110" s="49"/>
      <c r="AR110" s="49"/>
      <c r="AS110" s="49"/>
      <c r="AT110" s="814"/>
      <c r="AU110" s="835"/>
      <c r="AV110" s="46">
        <f t="shared" si="82"/>
        <v>0</v>
      </c>
      <c r="AW110" s="49"/>
      <c r="AX110" s="49"/>
      <c r="AY110" s="49"/>
      <c r="AZ110" s="49"/>
      <c r="BA110" s="49"/>
      <c r="BB110" s="49"/>
      <c r="BC110" s="814"/>
      <c r="BD110" s="811"/>
      <c r="BE110" s="46">
        <f t="shared" si="83"/>
        <v>0</v>
      </c>
      <c r="BF110" s="49"/>
      <c r="BG110" s="49"/>
      <c r="BH110" s="49"/>
      <c r="BI110" s="49"/>
      <c r="BJ110" s="49"/>
      <c r="BK110" s="49"/>
      <c r="BL110" s="814"/>
      <c r="BM110" s="817"/>
      <c r="BN110" s="46">
        <f t="shared" si="84"/>
        <v>0</v>
      </c>
      <c r="BO110" s="49"/>
      <c r="BP110" s="49"/>
      <c r="BQ110" s="49"/>
      <c r="BR110" s="49"/>
      <c r="BS110" s="49"/>
      <c r="BT110" s="49"/>
      <c r="BU110" s="824"/>
      <c r="BV110" s="825"/>
      <c r="BW110" s="825"/>
      <c r="BX110" s="825"/>
      <c r="BY110" s="825"/>
      <c r="BZ110" s="825"/>
      <c r="CA110" s="825"/>
      <c r="CB110" s="825"/>
      <c r="CC110" s="826"/>
    </row>
    <row r="111" spans="1:81" s="58" customFormat="1" ht="40.200000000000003" customHeight="1" thickTop="1" x14ac:dyDescent="0.3">
      <c r="A111" s="34"/>
      <c r="B111" s="886"/>
      <c r="C111" s="869"/>
      <c r="D111" s="871">
        <v>4103</v>
      </c>
      <c r="E111" s="851" t="s">
        <v>4050</v>
      </c>
      <c r="F111" s="1266" t="s">
        <v>5544</v>
      </c>
      <c r="G111" s="851" t="s">
        <v>4052</v>
      </c>
      <c r="H111" s="851" t="s">
        <v>5574</v>
      </c>
      <c r="I111" s="1345" t="s">
        <v>5575</v>
      </c>
      <c r="J111" s="812">
        <v>374</v>
      </c>
      <c r="K111" s="854" t="str">
        <f>+[7]Metas!K429</f>
        <v>Mujeres víctimas capacitadas en diferentes temas para ejecutar proyectos productivos</v>
      </c>
      <c r="L111" s="857">
        <v>0</v>
      </c>
      <c r="M111" s="860">
        <f>SUM(N111:Q111)</f>
        <v>0</v>
      </c>
      <c r="N111" s="836"/>
      <c r="O111" s="839"/>
      <c r="P111" s="863"/>
      <c r="Q111" s="866"/>
      <c r="R111" s="812">
        <f>+$J111</f>
        <v>374</v>
      </c>
      <c r="S111" s="231" t="s">
        <v>5581</v>
      </c>
      <c r="T111" s="235" t="s">
        <v>3822</v>
      </c>
      <c r="U111" s="235" t="s">
        <v>3827</v>
      </c>
      <c r="V111" s="235" t="s">
        <v>3830</v>
      </c>
      <c r="W111" s="231" t="s">
        <v>5548</v>
      </c>
      <c r="X111" s="256">
        <v>44927</v>
      </c>
      <c r="Y111" s="256">
        <v>45291</v>
      </c>
      <c r="Z111" s="256">
        <v>44593</v>
      </c>
      <c r="AA111" s="256">
        <v>44926</v>
      </c>
      <c r="AB111" s="812">
        <f t="shared" ref="AB111" si="125">+$J111</f>
        <v>374</v>
      </c>
      <c r="AC111" s="827">
        <f>+L111</f>
        <v>0</v>
      </c>
      <c r="AD111" s="550">
        <f t="shared" si="70"/>
        <v>11.2</v>
      </c>
      <c r="AE111" s="44">
        <f t="shared" si="70"/>
        <v>11.2</v>
      </c>
      <c r="AF111" s="44">
        <f t="shared" si="70"/>
        <v>0</v>
      </c>
      <c r="AG111" s="44">
        <f t="shared" si="69"/>
        <v>0</v>
      </c>
      <c r="AH111" s="44">
        <f t="shared" si="69"/>
        <v>0</v>
      </c>
      <c r="AI111" s="44">
        <f t="shared" si="69"/>
        <v>0</v>
      </c>
      <c r="AJ111" s="44">
        <f t="shared" si="69"/>
        <v>0</v>
      </c>
      <c r="AK111" s="812">
        <f t="shared" ref="AK111" si="126">+$J111</f>
        <v>374</v>
      </c>
      <c r="AL111" s="830">
        <f>+N111</f>
        <v>0</v>
      </c>
      <c r="AM111" s="44">
        <f t="shared" si="81"/>
        <v>2.8</v>
      </c>
      <c r="AN111" s="47">
        <v>2.8</v>
      </c>
      <c r="AO111" s="47"/>
      <c r="AP111" s="47"/>
      <c r="AQ111" s="47"/>
      <c r="AR111" s="47"/>
      <c r="AS111" s="47"/>
      <c r="AT111" s="812">
        <f t="shared" ref="AT111" si="127">+$J111</f>
        <v>374</v>
      </c>
      <c r="AU111" s="833">
        <f>+O111</f>
        <v>0</v>
      </c>
      <c r="AV111" s="44">
        <f t="shared" si="82"/>
        <v>2.8</v>
      </c>
      <c r="AW111" s="47">
        <v>2.8</v>
      </c>
      <c r="AX111" s="47"/>
      <c r="AY111" s="47"/>
      <c r="AZ111" s="47"/>
      <c r="BA111" s="47"/>
      <c r="BB111" s="47"/>
      <c r="BC111" s="812">
        <f t="shared" ref="BC111" si="128">+$J111</f>
        <v>374</v>
      </c>
      <c r="BD111" s="809">
        <f>+P111</f>
        <v>0</v>
      </c>
      <c r="BE111" s="44">
        <f t="shared" si="83"/>
        <v>2.8</v>
      </c>
      <c r="BF111" s="47">
        <v>2.8</v>
      </c>
      <c r="BG111" s="47"/>
      <c r="BH111" s="47"/>
      <c r="BI111" s="47"/>
      <c r="BJ111" s="47"/>
      <c r="BK111" s="47"/>
      <c r="BL111" s="812">
        <f t="shared" ref="BL111" si="129">+$J111</f>
        <v>374</v>
      </c>
      <c r="BM111" s="815">
        <f>+Q111</f>
        <v>0</v>
      </c>
      <c r="BN111" s="44">
        <f t="shared" si="84"/>
        <v>2.8</v>
      </c>
      <c r="BO111" s="47">
        <v>2.8</v>
      </c>
      <c r="BP111" s="47"/>
      <c r="BQ111" s="47"/>
      <c r="BR111" s="47"/>
      <c r="BS111" s="47"/>
      <c r="BT111" s="47"/>
      <c r="BU111" s="818"/>
      <c r="BV111" s="819"/>
      <c r="BW111" s="819"/>
      <c r="BX111" s="819"/>
      <c r="BY111" s="819"/>
      <c r="BZ111" s="819"/>
      <c r="CA111" s="819"/>
      <c r="CB111" s="819"/>
      <c r="CC111" s="820"/>
    </row>
    <row r="112" spans="1:81" s="58" customFormat="1" ht="40.200000000000003" customHeight="1" x14ac:dyDescent="0.3">
      <c r="A112" s="34"/>
      <c r="B112" s="886"/>
      <c r="C112" s="869"/>
      <c r="D112" s="872"/>
      <c r="E112" s="852"/>
      <c r="F112" s="920"/>
      <c r="G112" s="852"/>
      <c r="H112" s="852"/>
      <c r="I112" s="1346"/>
      <c r="J112" s="813"/>
      <c r="K112" s="855"/>
      <c r="L112" s="858"/>
      <c r="M112" s="861"/>
      <c r="N112" s="837"/>
      <c r="O112" s="840"/>
      <c r="P112" s="864"/>
      <c r="Q112" s="867"/>
      <c r="R112" s="813"/>
      <c r="S112" s="39"/>
      <c r="T112" s="236"/>
      <c r="U112" s="236"/>
      <c r="V112" s="236"/>
      <c r="W112" s="39"/>
      <c r="X112" s="31"/>
      <c r="Y112" s="31"/>
      <c r="Z112" s="31"/>
      <c r="AA112" s="31"/>
      <c r="AB112" s="813"/>
      <c r="AC112" s="828"/>
      <c r="AD112" s="552">
        <f t="shared" si="70"/>
        <v>0</v>
      </c>
      <c r="AE112" s="51">
        <f t="shared" si="70"/>
        <v>0</v>
      </c>
      <c r="AF112" s="51">
        <f t="shared" si="70"/>
        <v>0</v>
      </c>
      <c r="AG112" s="51">
        <f t="shared" si="69"/>
        <v>0</v>
      </c>
      <c r="AH112" s="51">
        <f t="shared" si="69"/>
        <v>0</v>
      </c>
      <c r="AI112" s="51">
        <f t="shared" si="69"/>
        <v>0</v>
      </c>
      <c r="AJ112" s="51">
        <f t="shared" si="69"/>
        <v>0</v>
      </c>
      <c r="AK112" s="813"/>
      <c r="AL112" s="831"/>
      <c r="AM112" s="51">
        <f t="shared" si="81"/>
        <v>0</v>
      </c>
      <c r="AN112" s="257"/>
      <c r="AO112" s="257"/>
      <c r="AP112" s="257"/>
      <c r="AQ112" s="257"/>
      <c r="AR112" s="257"/>
      <c r="AS112" s="257"/>
      <c r="AT112" s="813"/>
      <c r="AU112" s="834"/>
      <c r="AV112" s="51">
        <f t="shared" si="82"/>
        <v>0</v>
      </c>
      <c r="AW112" s="257"/>
      <c r="AX112" s="257"/>
      <c r="AY112" s="257"/>
      <c r="AZ112" s="257"/>
      <c r="BA112" s="257"/>
      <c r="BB112" s="257"/>
      <c r="BC112" s="813"/>
      <c r="BD112" s="810"/>
      <c r="BE112" s="51">
        <f t="shared" si="83"/>
        <v>0</v>
      </c>
      <c r="BF112" s="257"/>
      <c r="BG112" s="257"/>
      <c r="BH112" s="257"/>
      <c r="BI112" s="257"/>
      <c r="BJ112" s="257"/>
      <c r="BK112" s="257"/>
      <c r="BL112" s="813"/>
      <c r="BM112" s="816"/>
      <c r="BN112" s="51">
        <f t="shared" si="84"/>
        <v>0</v>
      </c>
      <c r="BO112" s="257"/>
      <c r="BP112" s="257"/>
      <c r="BQ112" s="257"/>
      <c r="BR112" s="257"/>
      <c r="BS112" s="257"/>
      <c r="BT112" s="257"/>
      <c r="BU112" s="821"/>
      <c r="BV112" s="822"/>
      <c r="BW112" s="822"/>
      <c r="BX112" s="822"/>
      <c r="BY112" s="822"/>
      <c r="BZ112" s="822"/>
      <c r="CA112" s="822"/>
      <c r="CB112" s="822"/>
      <c r="CC112" s="823"/>
    </row>
    <row r="113" spans="1:81" s="58" customFormat="1" ht="40.200000000000003" customHeight="1" x14ac:dyDescent="0.3">
      <c r="A113" s="34"/>
      <c r="B113" s="886"/>
      <c r="C113" s="869"/>
      <c r="D113" s="872"/>
      <c r="E113" s="852"/>
      <c r="F113" s="920"/>
      <c r="G113" s="852"/>
      <c r="H113" s="852"/>
      <c r="I113" s="1346"/>
      <c r="J113" s="813"/>
      <c r="K113" s="855"/>
      <c r="L113" s="858"/>
      <c r="M113" s="861"/>
      <c r="N113" s="837"/>
      <c r="O113" s="840"/>
      <c r="P113" s="864"/>
      <c r="Q113" s="867"/>
      <c r="R113" s="813"/>
      <c r="S113" s="39"/>
      <c r="T113" s="236"/>
      <c r="U113" s="236"/>
      <c r="V113" s="236"/>
      <c r="W113" s="39"/>
      <c r="X113" s="31"/>
      <c r="Y113" s="31"/>
      <c r="Z113" s="31"/>
      <c r="AA113" s="31"/>
      <c r="AB113" s="813"/>
      <c r="AC113" s="828"/>
      <c r="AD113" s="552">
        <f t="shared" si="70"/>
        <v>0</v>
      </c>
      <c r="AE113" s="51">
        <f t="shared" si="70"/>
        <v>0</v>
      </c>
      <c r="AF113" s="51">
        <f t="shared" si="70"/>
        <v>0</v>
      </c>
      <c r="AG113" s="51">
        <f t="shared" si="69"/>
        <v>0</v>
      </c>
      <c r="AH113" s="51">
        <f t="shared" si="69"/>
        <v>0</v>
      </c>
      <c r="AI113" s="51">
        <f t="shared" si="69"/>
        <v>0</v>
      </c>
      <c r="AJ113" s="51">
        <f t="shared" si="69"/>
        <v>0</v>
      </c>
      <c r="AK113" s="813"/>
      <c r="AL113" s="831"/>
      <c r="AM113" s="51">
        <f t="shared" si="81"/>
        <v>0</v>
      </c>
      <c r="AN113" s="257"/>
      <c r="AO113" s="257"/>
      <c r="AP113" s="257"/>
      <c r="AQ113" s="257"/>
      <c r="AR113" s="257"/>
      <c r="AS113" s="257"/>
      <c r="AT113" s="813"/>
      <c r="AU113" s="834"/>
      <c r="AV113" s="51">
        <f t="shared" si="82"/>
        <v>0</v>
      </c>
      <c r="AW113" s="257"/>
      <c r="AX113" s="257"/>
      <c r="AY113" s="257"/>
      <c r="AZ113" s="257"/>
      <c r="BA113" s="257"/>
      <c r="BB113" s="257"/>
      <c r="BC113" s="813"/>
      <c r="BD113" s="810"/>
      <c r="BE113" s="51">
        <f t="shared" si="83"/>
        <v>0</v>
      </c>
      <c r="BF113" s="257"/>
      <c r="BG113" s="257"/>
      <c r="BH113" s="257"/>
      <c r="BI113" s="257"/>
      <c r="BJ113" s="257"/>
      <c r="BK113" s="257"/>
      <c r="BL113" s="813"/>
      <c r="BM113" s="816"/>
      <c r="BN113" s="51">
        <f t="shared" si="84"/>
        <v>0</v>
      </c>
      <c r="BO113" s="257"/>
      <c r="BP113" s="257"/>
      <c r="BQ113" s="257"/>
      <c r="BR113" s="257"/>
      <c r="BS113" s="257"/>
      <c r="BT113" s="257"/>
      <c r="BU113" s="821"/>
      <c r="BV113" s="822"/>
      <c r="BW113" s="822"/>
      <c r="BX113" s="822"/>
      <c r="BY113" s="822"/>
      <c r="BZ113" s="822"/>
      <c r="CA113" s="822"/>
      <c r="CB113" s="822"/>
      <c r="CC113" s="823"/>
    </row>
    <row r="114" spans="1:81" s="58" customFormat="1" ht="40.200000000000003" customHeight="1" thickBot="1" x14ac:dyDescent="0.35">
      <c r="A114" s="34"/>
      <c r="B114" s="886"/>
      <c r="C114" s="869"/>
      <c r="D114" s="873"/>
      <c r="E114" s="853"/>
      <c r="F114" s="1267"/>
      <c r="G114" s="853"/>
      <c r="H114" s="853"/>
      <c r="I114" s="1347"/>
      <c r="J114" s="814"/>
      <c r="K114" s="856"/>
      <c r="L114" s="859"/>
      <c r="M114" s="862"/>
      <c r="N114" s="838"/>
      <c r="O114" s="841"/>
      <c r="P114" s="865"/>
      <c r="Q114" s="874"/>
      <c r="R114" s="814"/>
      <c r="S114" s="232"/>
      <c r="T114" s="237"/>
      <c r="U114" s="237"/>
      <c r="V114" s="237"/>
      <c r="W114" s="232"/>
      <c r="X114" s="260"/>
      <c r="Y114" s="260"/>
      <c r="Z114" s="260"/>
      <c r="AA114" s="260"/>
      <c r="AB114" s="814"/>
      <c r="AC114" s="829"/>
      <c r="AD114" s="551">
        <f t="shared" si="70"/>
        <v>0</v>
      </c>
      <c r="AE114" s="46">
        <f t="shared" si="70"/>
        <v>0</v>
      </c>
      <c r="AF114" s="46">
        <f t="shared" si="70"/>
        <v>0</v>
      </c>
      <c r="AG114" s="46">
        <f t="shared" si="69"/>
        <v>0</v>
      </c>
      <c r="AH114" s="46">
        <f t="shared" si="69"/>
        <v>0</v>
      </c>
      <c r="AI114" s="46">
        <f t="shared" si="69"/>
        <v>0</v>
      </c>
      <c r="AJ114" s="46">
        <f t="shared" si="69"/>
        <v>0</v>
      </c>
      <c r="AK114" s="814"/>
      <c r="AL114" s="832"/>
      <c r="AM114" s="46">
        <f t="shared" si="81"/>
        <v>0</v>
      </c>
      <c r="AN114" s="49"/>
      <c r="AO114" s="49"/>
      <c r="AP114" s="49"/>
      <c r="AQ114" s="49"/>
      <c r="AR114" s="49"/>
      <c r="AS114" s="49"/>
      <c r="AT114" s="814"/>
      <c r="AU114" s="835"/>
      <c r="AV114" s="46">
        <f t="shared" si="82"/>
        <v>0</v>
      </c>
      <c r="AW114" s="49"/>
      <c r="AX114" s="49"/>
      <c r="AY114" s="49"/>
      <c r="AZ114" s="49"/>
      <c r="BA114" s="49"/>
      <c r="BB114" s="49"/>
      <c r="BC114" s="814"/>
      <c r="BD114" s="811"/>
      <c r="BE114" s="46">
        <f t="shared" si="83"/>
        <v>0</v>
      </c>
      <c r="BF114" s="49"/>
      <c r="BG114" s="49"/>
      <c r="BH114" s="49"/>
      <c r="BI114" s="49"/>
      <c r="BJ114" s="49"/>
      <c r="BK114" s="49"/>
      <c r="BL114" s="814"/>
      <c r="BM114" s="817"/>
      <c r="BN114" s="46">
        <f t="shared" si="84"/>
        <v>0</v>
      </c>
      <c r="BO114" s="49"/>
      <c r="BP114" s="49"/>
      <c r="BQ114" s="49"/>
      <c r="BR114" s="49"/>
      <c r="BS114" s="49"/>
      <c r="BT114" s="49"/>
      <c r="BU114" s="824"/>
      <c r="BV114" s="825"/>
      <c r="BW114" s="825"/>
      <c r="BX114" s="825"/>
      <c r="BY114" s="825"/>
      <c r="BZ114" s="825"/>
      <c r="CA114" s="825"/>
      <c r="CB114" s="825"/>
      <c r="CC114" s="826"/>
    </row>
    <row r="115" spans="1:81" s="58" customFormat="1" ht="40.200000000000003" customHeight="1" thickTop="1" x14ac:dyDescent="0.3">
      <c r="A115" s="34"/>
      <c r="B115" s="886"/>
      <c r="C115" s="869"/>
      <c r="D115" s="871">
        <v>4103</v>
      </c>
      <c r="E115" s="851" t="s">
        <v>4050</v>
      </c>
      <c r="F115" s="1266" t="s">
        <v>5544</v>
      </c>
      <c r="G115" s="851" t="s">
        <v>4052</v>
      </c>
      <c r="H115" s="851" t="s">
        <v>5574</v>
      </c>
      <c r="I115" s="1345" t="s">
        <v>5575</v>
      </c>
      <c r="J115" s="812">
        <v>375</v>
      </c>
      <c r="K115" s="854" t="str">
        <f>+[7]Metas!K430</f>
        <v>Proyecto de desarrollo agroindustrial y/o centros de acopio a las mujeres y diversidad de género en el Departamento</v>
      </c>
      <c r="L115" s="857">
        <v>3</v>
      </c>
      <c r="M115" s="860">
        <f>SUM(N115:Q115)</f>
        <v>3</v>
      </c>
      <c r="N115" s="836"/>
      <c r="O115" s="839">
        <v>1</v>
      </c>
      <c r="P115" s="863">
        <v>2</v>
      </c>
      <c r="Q115" s="866"/>
      <c r="R115" s="812">
        <f>+$J115</f>
        <v>375</v>
      </c>
      <c r="S115" s="231" t="s">
        <v>5582</v>
      </c>
      <c r="T115" s="235" t="s">
        <v>3822</v>
      </c>
      <c r="U115" s="235" t="s">
        <v>3827</v>
      </c>
      <c r="V115" s="235" t="s">
        <v>3830</v>
      </c>
      <c r="W115" s="231" t="s">
        <v>5548</v>
      </c>
      <c r="X115" s="256">
        <v>44927</v>
      </c>
      <c r="Y115" s="256">
        <v>45291</v>
      </c>
      <c r="Z115" s="256">
        <v>44593</v>
      </c>
      <c r="AA115" s="256">
        <v>44926</v>
      </c>
      <c r="AB115" s="812">
        <f t="shared" ref="AB115" si="130">+$J115</f>
        <v>375</v>
      </c>
      <c r="AC115" s="827">
        <f>+L115</f>
        <v>3</v>
      </c>
      <c r="AD115" s="550">
        <f t="shared" si="70"/>
        <v>17.100000000000001</v>
      </c>
      <c r="AE115" s="44">
        <f t="shared" si="70"/>
        <v>17.100000000000001</v>
      </c>
      <c r="AF115" s="44">
        <f t="shared" si="70"/>
        <v>0</v>
      </c>
      <c r="AG115" s="44">
        <f t="shared" si="69"/>
        <v>0</v>
      </c>
      <c r="AH115" s="44">
        <f t="shared" si="69"/>
        <v>0</v>
      </c>
      <c r="AI115" s="44">
        <f t="shared" si="69"/>
        <v>0</v>
      </c>
      <c r="AJ115" s="44">
        <f t="shared" si="69"/>
        <v>0</v>
      </c>
      <c r="AK115" s="812">
        <f t="shared" ref="AK115" si="131">+$J115</f>
        <v>375</v>
      </c>
      <c r="AL115" s="830">
        <f>+N115</f>
        <v>0</v>
      </c>
      <c r="AM115" s="44">
        <f t="shared" si="81"/>
        <v>4.2750000000000004</v>
      </c>
      <c r="AN115" s="47">
        <v>4.2750000000000004</v>
      </c>
      <c r="AO115" s="47"/>
      <c r="AP115" s="47"/>
      <c r="AQ115" s="47"/>
      <c r="AR115" s="47"/>
      <c r="AS115" s="47"/>
      <c r="AT115" s="812">
        <f t="shared" ref="AT115" si="132">+$J115</f>
        <v>375</v>
      </c>
      <c r="AU115" s="833">
        <f>+O115</f>
        <v>1</v>
      </c>
      <c r="AV115" s="44">
        <f t="shared" si="82"/>
        <v>4.2750000000000004</v>
      </c>
      <c r="AW115" s="47">
        <v>4.2750000000000004</v>
      </c>
      <c r="AX115" s="47"/>
      <c r="AY115" s="47"/>
      <c r="AZ115" s="47"/>
      <c r="BA115" s="47"/>
      <c r="BB115" s="47"/>
      <c r="BC115" s="812">
        <f t="shared" ref="BC115" si="133">+$J115</f>
        <v>375</v>
      </c>
      <c r="BD115" s="809">
        <f>+P115</f>
        <v>2</v>
      </c>
      <c r="BE115" s="44">
        <f t="shared" si="83"/>
        <v>4.2750000000000004</v>
      </c>
      <c r="BF115" s="47">
        <v>4.2750000000000004</v>
      </c>
      <c r="BG115" s="47"/>
      <c r="BH115" s="47"/>
      <c r="BI115" s="47"/>
      <c r="BJ115" s="47"/>
      <c r="BK115" s="47"/>
      <c r="BL115" s="812">
        <f t="shared" ref="BL115" si="134">+$J115</f>
        <v>375</v>
      </c>
      <c r="BM115" s="815">
        <f>+Q115</f>
        <v>0</v>
      </c>
      <c r="BN115" s="44">
        <f t="shared" si="84"/>
        <v>4.2750000000000004</v>
      </c>
      <c r="BO115" s="47">
        <v>4.2750000000000004</v>
      </c>
      <c r="BP115" s="47"/>
      <c r="BQ115" s="47"/>
      <c r="BR115" s="47"/>
      <c r="BS115" s="47"/>
      <c r="BT115" s="47"/>
      <c r="BU115" s="818"/>
      <c r="BV115" s="819"/>
      <c r="BW115" s="819"/>
      <c r="BX115" s="819"/>
      <c r="BY115" s="819"/>
      <c r="BZ115" s="819"/>
      <c r="CA115" s="819"/>
      <c r="CB115" s="819"/>
      <c r="CC115" s="820"/>
    </row>
    <row r="116" spans="1:81" s="58" customFormat="1" ht="40.200000000000003" customHeight="1" x14ac:dyDescent="0.3">
      <c r="A116" s="34"/>
      <c r="B116" s="886"/>
      <c r="C116" s="869"/>
      <c r="D116" s="872"/>
      <c r="E116" s="852"/>
      <c r="F116" s="920"/>
      <c r="G116" s="852"/>
      <c r="H116" s="852"/>
      <c r="I116" s="1346"/>
      <c r="J116" s="813"/>
      <c r="K116" s="855"/>
      <c r="L116" s="858"/>
      <c r="M116" s="861"/>
      <c r="N116" s="837"/>
      <c r="O116" s="840"/>
      <c r="P116" s="864"/>
      <c r="Q116" s="867"/>
      <c r="R116" s="813"/>
      <c r="S116" s="39"/>
      <c r="T116" s="236"/>
      <c r="U116" s="236"/>
      <c r="V116" s="236"/>
      <c r="W116" s="39"/>
      <c r="X116" s="31"/>
      <c r="Y116" s="31"/>
      <c r="Z116" s="31"/>
      <c r="AA116" s="31"/>
      <c r="AB116" s="813"/>
      <c r="AC116" s="828"/>
      <c r="AD116" s="552">
        <f t="shared" si="70"/>
        <v>0</v>
      </c>
      <c r="AE116" s="51">
        <f t="shared" si="70"/>
        <v>0</v>
      </c>
      <c r="AF116" s="51">
        <f t="shared" si="70"/>
        <v>0</v>
      </c>
      <c r="AG116" s="51">
        <f t="shared" si="69"/>
        <v>0</v>
      </c>
      <c r="AH116" s="51">
        <f t="shared" si="69"/>
        <v>0</v>
      </c>
      <c r="AI116" s="51">
        <f t="shared" si="69"/>
        <v>0</v>
      </c>
      <c r="AJ116" s="51">
        <f t="shared" si="69"/>
        <v>0</v>
      </c>
      <c r="AK116" s="813"/>
      <c r="AL116" s="831"/>
      <c r="AM116" s="51">
        <f t="shared" si="81"/>
        <v>0</v>
      </c>
      <c r="AN116" s="257"/>
      <c r="AO116" s="257"/>
      <c r="AP116" s="257"/>
      <c r="AQ116" s="257"/>
      <c r="AR116" s="257"/>
      <c r="AS116" s="257"/>
      <c r="AT116" s="813"/>
      <c r="AU116" s="834"/>
      <c r="AV116" s="51">
        <f t="shared" si="82"/>
        <v>0</v>
      </c>
      <c r="AW116" s="257"/>
      <c r="AX116" s="257"/>
      <c r="AY116" s="257"/>
      <c r="AZ116" s="257"/>
      <c r="BA116" s="257"/>
      <c r="BB116" s="257"/>
      <c r="BC116" s="813"/>
      <c r="BD116" s="810"/>
      <c r="BE116" s="51">
        <f t="shared" si="83"/>
        <v>0</v>
      </c>
      <c r="BF116" s="257"/>
      <c r="BG116" s="257"/>
      <c r="BH116" s="257"/>
      <c r="BI116" s="257"/>
      <c r="BJ116" s="257"/>
      <c r="BK116" s="257"/>
      <c r="BL116" s="813"/>
      <c r="BM116" s="816"/>
      <c r="BN116" s="51">
        <f t="shared" si="84"/>
        <v>0</v>
      </c>
      <c r="BO116" s="257"/>
      <c r="BP116" s="257"/>
      <c r="BQ116" s="257"/>
      <c r="BR116" s="257"/>
      <c r="BS116" s="257"/>
      <c r="BT116" s="257"/>
      <c r="BU116" s="821"/>
      <c r="BV116" s="822"/>
      <c r="BW116" s="822"/>
      <c r="BX116" s="822"/>
      <c r="BY116" s="822"/>
      <c r="BZ116" s="822"/>
      <c r="CA116" s="822"/>
      <c r="CB116" s="822"/>
      <c r="CC116" s="823"/>
    </row>
    <row r="117" spans="1:81" s="58" customFormat="1" ht="40.200000000000003" customHeight="1" x14ac:dyDescent="0.3">
      <c r="A117" s="34"/>
      <c r="B117" s="886"/>
      <c r="C117" s="869"/>
      <c r="D117" s="872"/>
      <c r="E117" s="852"/>
      <c r="F117" s="920"/>
      <c r="G117" s="852"/>
      <c r="H117" s="852"/>
      <c r="I117" s="1346"/>
      <c r="J117" s="813"/>
      <c r="K117" s="855"/>
      <c r="L117" s="858"/>
      <c r="M117" s="861"/>
      <c r="N117" s="837"/>
      <c r="O117" s="840"/>
      <c r="P117" s="864"/>
      <c r="Q117" s="867"/>
      <c r="R117" s="813"/>
      <c r="S117" s="39"/>
      <c r="T117" s="236"/>
      <c r="U117" s="236"/>
      <c r="V117" s="236"/>
      <c r="W117" s="39"/>
      <c r="X117" s="31"/>
      <c r="Y117" s="31"/>
      <c r="Z117" s="31"/>
      <c r="AA117" s="31"/>
      <c r="AB117" s="813"/>
      <c r="AC117" s="828"/>
      <c r="AD117" s="552">
        <f t="shared" si="70"/>
        <v>0</v>
      </c>
      <c r="AE117" s="51">
        <f t="shared" si="70"/>
        <v>0</v>
      </c>
      <c r="AF117" s="51">
        <f t="shared" si="70"/>
        <v>0</v>
      </c>
      <c r="AG117" s="51">
        <f t="shared" si="69"/>
        <v>0</v>
      </c>
      <c r="AH117" s="51">
        <f t="shared" si="69"/>
        <v>0</v>
      </c>
      <c r="AI117" s="51">
        <f t="shared" si="69"/>
        <v>0</v>
      </c>
      <c r="AJ117" s="51">
        <f t="shared" si="69"/>
        <v>0</v>
      </c>
      <c r="AK117" s="813"/>
      <c r="AL117" s="831"/>
      <c r="AM117" s="51">
        <f t="shared" si="81"/>
        <v>0</v>
      </c>
      <c r="AN117" s="257"/>
      <c r="AO117" s="257"/>
      <c r="AP117" s="257"/>
      <c r="AQ117" s="257"/>
      <c r="AR117" s="257"/>
      <c r="AS117" s="257"/>
      <c r="AT117" s="813"/>
      <c r="AU117" s="834"/>
      <c r="AV117" s="51">
        <f t="shared" si="82"/>
        <v>0</v>
      </c>
      <c r="AW117" s="257"/>
      <c r="AX117" s="257"/>
      <c r="AY117" s="257"/>
      <c r="AZ117" s="257"/>
      <c r="BA117" s="257"/>
      <c r="BB117" s="257"/>
      <c r="BC117" s="813"/>
      <c r="BD117" s="810"/>
      <c r="BE117" s="51">
        <f t="shared" si="83"/>
        <v>0</v>
      </c>
      <c r="BF117" s="257"/>
      <c r="BG117" s="257"/>
      <c r="BH117" s="257"/>
      <c r="BI117" s="257"/>
      <c r="BJ117" s="257"/>
      <c r="BK117" s="257"/>
      <c r="BL117" s="813"/>
      <c r="BM117" s="816"/>
      <c r="BN117" s="51">
        <f t="shared" si="84"/>
        <v>0</v>
      </c>
      <c r="BO117" s="257"/>
      <c r="BP117" s="257"/>
      <c r="BQ117" s="257"/>
      <c r="BR117" s="257"/>
      <c r="BS117" s="257"/>
      <c r="BT117" s="257"/>
      <c r="BU117" s="821"/>
      <c r="BV117" s="822"/>
      <c r="BW117" s="822"/>
      <c r="BX117" s="822"/>
      <c r="BY117" s="822"/>
      <c r="BZ117" s="822"/>
      <c r="CA117" s="822"/>
      <c r="CB117" s="822"/>
      <c r="CC117" s="823"/>
    </row>
    <row r="118" spans="1:81" s="58" customFormat="1" ht="40.200000000000003" customHeight="1" thickBot="1" x14ac:dyDescent="0.35">
      <c r="A118" s="34"/>
      <c r="B118" s="886"/>
      <c r="C118" s="869"/>
      <c r="D118" s="873"/>
      <c r="E118" s="853"/>
      <c r="F118" s="1267"/>
      <c r="G118" s="853"/>
      <c r="H118" s="853"/>
      <c r="I118" s="1347"/>
      <c r="J118" s="814"/>
      <c r="K118" s="856"/>
      <c r="L118" s="859"/>
      <c r="M118" s="862"/>
      <c r="N118" s="838"/>
      <c r="O118" s="841"/>
      <c r="P118" s="865"/>
      <c r="Q118" s="874"/>
      <c r="R118" s="814"/>
      <c r="S118" s="232"/>
      <c r="T118" s="237"/>
      <c r="U118" s="237"/>
      <c r="V118" s="237"/>
      <c r="W118" s="232"/>
      <c r="X118" s="260"/>
      <c r="Y118" s="260"/>
      <c r="Z118" s="260"/>
      <c r="AA118" s="260"/>
      <c r="AB118" s="814"/>
      <c r="AC118" s="829"/>
      <c r="AD118" s="551">
        <f t="shared" si="70"/>
        <v>0</v>
      </c>
      <c r="AE118" s="46">
        <f t="shared" si="70"/>
        <v>0</v>
      </c>
      <c r="AF118" s="46">
        <f t="shared" si="70"/>
        <v>0</v>
      </c>
      <c r="AG118" s="46">
        <f t="shared" si="69"/>
        <v>0</v>
      </c>
      <c r="AH118" s="46">
        <f t="shared" si="69"/>
        <v>0</v>
      </c>
      <c r="AI118" s="46">
        <f t="shared" si="69"/>
        <v>0</v>
      </c>
      <c r="AJ118" s="46">
        <f t="shared" si="69"/>
        <v>0</v>
      </c>
      <c r="AK118" s="814"/>
      <c r="AL118" s="832"/>
      <c r="AM118" s="46">
        <f t="shared" si="81"/>
        <v>0</v>
      </c>
      <c r="AN118" s="49"/>
      <c r="AO118" s="49"/>
      <c r="AP118" s="49"/>
      <c r="AQ118" s="49"/>
      <c r="AR118" s="49"/>
      <c r="AS118" s="49"/>
      <c r="AT118" s="814"/>
      <c r="AU118" s="835"/>
      <c r="AV118" s="46">
        <f t="shared" si="82"/>
        <v>0</v>
      </c>
      <c r="AW118" s="49"/>
      <c r="AX118" s="49"/>
      <c r="AY118" s="49"/>
      <c r="AZ118" s="49"/>
      <c r="BA118" s="49"/>
      <c r="BB118" s="49"/>
      <c r="BC118" s="814"/>
      <c r="BD118" s="811"/>
      <c r="BE118" s="46">
        <f t="shared" si="83"/>
        <v>0</v>
      </c>
      <c r="BF118" s="49"/>
      <c r="BG118" s="49"/>
      <c r="BH118" s="49"/>
      <c r="BI118" s="49"/>
      <c r="BJ118" s="49"/>
      <c r="BK118" s="49"/>
      <c r="BL118" s="814"/>
      <c r="BM118" s="817"/>
      <c r="BN118" s="46">
        <f t="shared" si="84"/>
        <v>0</v>
      </c>
      <c r="BO118" s="49"/>
      <c r="BP118" s="49"/>
      <c r="BQ118" s="49"/>
      <c r="BR118" s="49"/>
      <c r="BS118" s="49"/>
      <c r="BT118" s="49"/>
      <c r="BU118" s="824"/>
      <c r="BV118" s="825"/>
      <c r="BW118" s="825"/>
      <c r="BX118" s="825"/>
      <c r="BY118" s="825"/>
      <c r="BZ118" s="825"/>
      <c r="CA118" s="825"/>
      <c r="CB118" s="825"/>
      <c r="CC118" s="826"/>
    </row>
    <row r="119" spans="1:81" s="58" customFormat="1" ht="40.200000000000003" customHeight="1" thickTop="1" x14ac:dyDescent="0.3">
      <c r="A119" s="34"/>
      <c r="B119" s="886"/>
      <c r="C119" s="869"/>
      <c r="D119" s="871">
        <v>4103</v>
      </c>
      <c r="E119" s="851" t="s">
        <v>4050</v>
      </c>
      <c r="F119" s="1266" t="s">
        <v>5544</v>
      </c>
      <c r="G119" s="851" t="s">
        <v>4052</v>
      </c>
      <c r="H119" s="851" t="s">
        <v>5574</v>
      </c>
      <c r="I119" s="1345" t="s">
        <v>5575</v>
      </c>
      <c r="J119" s="812">
        <v>376</v>
      </c>
      <c r="K119" s="854" t="str">
        <f>+[7]Metas!K431</f>
        <v>Asociaciones apoyadas con proyectos productivos de mujeres rurales en las diferentes subregiones.</v>
      </c>
      <c r="L119" s="857">
        <v>35</v>
      </c>
      <c r="M119" s="860">
        <f>SUM(N119:Q119)</f>
        <v>35</v>
      </c>
      <c r="N119" s="836"/>
      <c r="O119" s="839">
        <v>15</v>
      </c>
      <c r="P119" s="863">
        <v>20</v>
      </c>
      <c r="Q119" s="866"/>
      <c r="R119" s="812">
        <f>+$J119</f>
        <v>376</v>
      </c>
      <c r="S119" s="231" t="s">
        <v>5583</v>
      </c>
      <c r="T119" s="235" t="s">
        <v>3822</v>
      </c>
      <c r="U119" s="235" t="s">
        <v>3827</v>
      </c>
      <c r="V119" s="235" t="s">
        <v>3830</v>
      </c>
      <c r="W119" s="231" t="s">
        <v>5548</v>
      </c>
      <c r="X119" s="256">
        <v>44927</v>
      </c>
      <c r="Y119" s="256">
        <v>45291</v>
      </c>
      <c r="Z119" s="256">
        <v>44593</v>
      </c>
      <c r="AA119" s="256">
        <v>44926</v>
      </c>
      <c r="AB119" s="812">
        <f t="shared" ref="AB119" si="135">+$J119</f>
        <v>376</v>
      </c>
      <c r="AC119" s="827">
        <f>+L119</f>
        <v>35</v>
      </c>
      <c r="AD119" s="550">
        <f t="shared" si="70"/>
        <v>13.2</v>
      </c>
      <c r="AE119" s="44">
        <f t="shared" si="70"/>
        <v>13.2</v>
      </c>
      <c r="AF119" s="44">
        <f t="shared" si="70"/>
        <v>0</v>
      </c>
      <c r="AG119" s="44">
        <f t="shared" si="69"/>
        <v>0</v>
      </c>
      <c r="AH119" s="44">
        <f t="shared" si="69"/>
        <v>0</v>
      </c>
      <c r="AI119" s="44">
        <f t="shared" si="69"/>
        <v>0</v>
      </c>
      <c r="AJ119" s="44">
        <f t="shared" si="69"/>
        <v>0</v>
      </c>
      <c r="AK119" s="812">
        <f t="shared" ref="AK119" si="136">+$J119</f>
        <v>376</v>
      </c>
      <c r="AL119" s="830">
        <f>+N119</f>
        <v>0</v>
      </c>
      <c r="AM119" s="44">
        <f t="shared" si="81"/>
        <v>3.3</v>
      </c>
      <c r="AN119" s="47">
        <v>3.3</v>
      </c>
      <c r="AO119" s="47"/>
      <c r="AP119" s="47"/>
      <c r="AQ119" s="47"/>
      <c r="AR119" s="47"/>
      <c r="AS119" s="47"/>
      <c r="AT119" s="812">
        <f t="shared" ref="AT119" si="137">+$J119</f>
        <v>376</v>
      </c>
      <c r="AU119" s="833">
        <f>+O119</f>
        <v>15</v>
      </c>
      <c r="AV119" s="44">
        <f t="shared" si="82"/>
        <v>3.3</v>
      </c>
      <c r="AW119" s="47">
        <v>3.3</v>
      </c>
      <c r="AX119" s="47"/>
      <c r="AY119" s="47"/>
      <c r="AZ119" s="47"/>
      <c r="BA119" s="47"/>
      <c r="BB119" s="47"/>
      <c r="BC119" s="812">
        <f t="shared" ref="BC119" si="138">+$J119</f>
        <v>376</v>
      </c>
      <c r="BD119" s="809">
        <f>+P119</f>
        <v>20</v>
      </c>
      <c r="BE119" s="44">
        <f t="shared" si="83"/>
        <v>3.3</v>
      </c>
      <c r="BF119" s="47">
        <v>3.3</v>
      </c>
      <c r="BG119" s="47"/>
      <c r="BH119" s="47"/>
      <c r="BI119" s="47"/>
      <c r="BJ119" s="47"/>
      <c r="BK119" s="47"/>
      <c r="BL119" s="812">
        <f t="shared" ref="BL119" si="139">+$J119</f>
        <v>376</v>
      </c>
      <c r="BM119" s="815">
        <f>+Q119</f>
        <v>0</v>
      </c>
      <c r="BN119" s="44">
        <f t="shared" si="84"/>
        <v>3.3</v>
      </c>
      <c r="BO119" s="47">
        <v>3.3</v>
      </c>
      <c r="BP119" s="47"/>
      <c r="BQ119" s="47"/>
      <c r="BR119" s="47"/>
      <c r="BS119" s="47"/>
      <c r="BT119" s="47"/>
      <c r="BU119" s="818"/>
      <c r="BV119" s="819"/>
      <c r="BW119" s="819"/>
      <c r="BX119" s="819"/>
      <c r="BY119" s="819"/>
      <c r="BZ119" s="819"/>
      <c r="CA119" s="819"/>
      <c r="CB119" s="819"/>
      <c r="CC119" s="820"/>
    </row>
    <row r="120" spans="1:81" s="58" customFormat="1" ht="40.200000000000003" customHeight="1" x14ac:dyDescent="0.3">
      <c r="A120" s="34"/>
      <c r="B120" s="886"/>
      <c r="C120" s="869"/>
      <c r="D120" s="872"/>
      <c r="E120" s="852"/>
      <c r="F120" s="920"/>
      <c r="G120" s="852"/>
      <c r="H120" s="852"/>
      <c r="I120" s="1346"/>
      <c r="J120" s="813"/>
      <c r="K120" s="855"/>
      <c r="L120" s="858"/>
      <c r="M120" s="861"/>
      <c r="N120" s="837"/>
      <c r="O120" s="840"/>
      <c r="P120" s="864"/>
      <c r="Q120" s="867"/>
      <c r="R120" s="813"/>
      <c r="S120" s="39"/>
      <c r="T120" s="236"/>
      <c r="U120" s="236"/>
      <c r="V120" s="236"/>
      <c r="W120" s="39"/>
      <c r="X120" s="31"/>
      <c r="Y120" s="31"/>
      <c r="Z120" s="31"/>
      <c r="AA120" s="31"/>
      <c r="AB120" s="813"/>
      <c r="AC120" s="828"/>
      <c r="AD120" s="552">
        <f t="shared" si="70"/>
        <v>0</v>
      </c>
      <c r="AE120" s="51">
        <f t="shared" si="70"/>
        <v>0</v>
      </c>
      <c r="AF120" s="51">
        <f t="shared" si="70"/>
        <v>0</v>
      </c>
      <c r="AG120" s="51">
        <f t="shared" si="69"/>
        <v>0</v>
      </c>
      <c r="AH120" s="51">
        <f t="shared" si="69"/>
        <v>0</v>
      </c>
      <c r="AI120" s="51">
        <f t="shared" si="69"/>
        <v>0</v>
      </c>
      <c r="AJ120" s="51">
        <f t="shared" si="69"/>
        <v>0</v>
      </c>
      <c r="AK120" s="813"/>
      <c r="AL120" s="831"/>
      <c r="AM120" s="51">
        <f t="shared" si="81"/>
        <v>0</v>
      </c>
      <c r="AN120" s="257"/>
      <c r="AO120" s="257"/>
      <c r="AP120" s="257"/>
      <c r="AQ120" s="257"/>
      <c r="AR120" s="257"/>
      <c r="AS120" s="257"/>
      <c r="AT120" s="813"/>
      <c r="AU120" s="834"/>
      <c r="AV120" s="51">
        <f t="shared" si="82"/>
        <v>0</v>
      </c>
      <c r="AW120" s="257"/>
      <c r="AX120" s="257"/>
      <c r="AY120" s="257"/>
      <c r="AZ120" s="257"/>
      <c r="BA120" s="257"/>
      <c r="BB120" s="257"/>
      <c r="BC120" s="813"/>
      <c r="BD120" s="810"/>
      <c r="BE120" s="51">
        <f t="shared" si="83"/>
        <v>0</v>
      </c>
      <c r="BF120" s="257"/>
      <c r="BG120" s="257"/>
      <c r="BH120" s="257"/>
      <c r="BI120" s="257"/>
      <c r="BJ120" s="257"/>
      <c r="BK120" s="257"/>
      <c r="BL120" s="813"/>
      <c r="BM120" s="816"/>
      <c r="BN120" s="51">
        <f t="shared" si="84"/>
        <v>0</v>
      </c>
      <c r="BO120" s="257"/>
      <c r="BP120" s="257"/>
      <c r="BQ120" s="257"/>
      <c r="BR120" s="257"/>
      <c r="BS120" s="257"/>
      <c r="BT120" s="257"/>
      <c r="BU120" s="821"/>
      <c r="BV120" s="822"/>
      <c r="BW120" s="822"/>
      <c r="BX120" s="822"/>
      <c r="BY120" s="822"/>
      <c r="BZ120" s="822"/>
      <c r="CA120" s="822"/>
      <c r="CB120" s="822"/>
      <c r="CC120" s="823"/>
    </row>
    <row r="121" spans="1:81" s="58" customFormat="1" ht="40.200000000000003" customHeight="1" x14ac:dyDescent="0.3">
      <c r="A121" s="34"/>
      <c r="B121" s="886"/>
      <c r="C121" s="869"/>
      <c r="D121" s="872"/>
      <c r="E121" s="852"/>
      <c r="F121" s="920"/>
      <c r="G121" s="852"/>
      <c r="H121" s="852"/>
      <c r="I121" s="1346"/>
      <c r="J121" s="813"/>
      <c r="K121" s="855"/>
      <c r="L121" s="858"/>
      <c r="M121" s="861"/>
      <c r="N121" s="837"/>
      <c r="O121" s="840"/>
      <c r="P121" s="864"/>
      <c r="Q121" s="867"/>
      <c r="R121" s="813"/>
      <c r="S121" s="39"/>
      <c r="T121" s="236"/>
      <c r="U121" s="236"/>
      <c r="V121" s="236"/>
      <c r="W121" s="39"/>
      <c r="X121" s="31"/>
      <c r="Y121" s="31"/>
      <c r="Z121" s="31"/>
      <c r="AA121" s="31"/>
      <c r="AB121" s="813"/>
      <c r="AC121" s="828"/>
      <c r="AD121" s="552">
        <f t="shared" si="70"/>
        <v>0</v>
      </c>
      <c r="AE121" s="51">
        <f t="shared" si="70"/>
        <v>0</v>
      </c>
      <c r="AF121" s="51">
        <f t="shared" si="70"/>
        <v>0</v>
      </c>
      <c r="AG121" s="51">
        <f t="shared" si="69"/>
        <v>0</v>
      </c>
      <c r="AH121" s="51">
        <f t="shared" si="69"/>
        <v>0</v>
      </c>
      <c r="AI121" s="51">
        <f t="shared" si="69"/>
        <v>0</v>
      </c>
      <c r="AJ121" s="51">
        <f t="shared" si="69"/>
        <v>0</v>
      </c>
      <c r="AK121" s="813"/>
      <c r="AL121" s="831"/>
      <c r="AM121" s="51">
        <f t="shared" si="81"/>
        <v>0</v>
      </c>
      <c r="AN121" s="257"/>
      <c r="AO121" s="257"/>
      <c r="AP121" s="257"/>
      <c r="AQ121" s="257"/>
      <c r="AR121" s="257"/>
      <c r="AS121" s="257"/>
      <c r="AT121" s="813"/>
      <c r="AU121" s="834"/>
      <c r="AV121" s="51">
        <f t="shared" si="82"/>
        <v>0</v>
      </c>
      <c r="AW121" s="257"/>
      <c r="AX121" s="257"/>
      <c r="AY121" s="257"/>
      <c r="AZ121" s="257"/>
      <c r="BA121" s="257"/>
      <c r="BB121" s="257"/>
      <c r="BC121" s="813"/>
      <c r="BD121" s="810"/>
      <c r="BE121" s="51">
        <f t="shared" si="83"/>
        <v>0</v>
      </c>
      <c r="BF121" s="257"/>
      <c r="BG121" s="257"/>
      <c r="BH121" s="257"/>
      <c r="BI121" s="257"/>
      <c r="BJ121" s="257"/>
      <c r="BK121" s="257"/>
      <c r="BL121" s="813"/>
      <c r="BM121" s="816"/>
      <c r="BN121" s="51">
        <f t="shared" si="84"/>
        <v>0</v>
      </c>
      <c r="BO121" s="257"/>
      <c r="BP121" s="257"/>
      <c r="BQ121" s="257"/>
      <c r="BR121" s="257"/>
      <c r="BS121" s="257"/>
      <c r="BT121" s="257"/>
      <c r="BU121" s="821"/>
      <c r="BV121" s="822"/>
      <c r="BW121" s="822"/>
      <c r="BX121" s="822"/>
      <c r="BY121" s="822"/>
      <c r="BZ121" s="822"/>
      <c r="CA121" s="822"/>
      <c r="CB121" s="822"/>
      <c r="CC121" s="823"/>
    </row>
    <row r="122" spans="1:81" s="58" customFormat="1" ht="40.200000000000003" customHeight="1" thickBot="1" x14ac:dyDescent="0.35">
      <c r="A122" s="34"/>
      <c r="B122" s="886"/>
      <c r="C122" s="869"/>
      <c r="D122" s="873"/>
      <c r="E122" s="853"/>
      <c r="F122" s="1267"/>
      <c r="G122" s="853"/>
      <c r="H122" s="853"/>
      <c r="I122" s="1347"/>
      <c r="J122" s="814"/>
      <c r="K122" s="856"/>
      <c r="L122" s="859"/>
      <c r="M122" s="862"/>
      <c r="N122" s="838"/>
      <c r="O122" s="841"/>
      <c r="P122" s="865"/>
      <c r="Q122" s="874"/>
      <c r="R122" s="814"/>
      <c r="S122" s="232"/>
      <c r="T122" s="237"/>
      <c r="U122" s="237"/>
      <c r="V122" s="237"/>
      <c r="W122" s="232"/>
      <c r="X122" s="260"/>
      <c r="Y122" s="260"/>
      <c r="Z122" s="260"/>
      <c r="AA122" s="260"/>
      <c r="AB122" s="814"/>
      <c r="AC122" s="829"/>
      <c r="AD122" s="551">
        <f t="shared" si="70"/>
        <v>0</v>
      </c>
      <c r="AE122" s="46">
        <f t="shared" si="70"/>
        <v>0</v>
      </c>
      <c r="AF122" s="46">
        <f t="shared" si="70"/>
        <v>0</v>
      </c>
      <c r="AG122" s="46">
        <f t="shared" si="69"/>
        <v>0</v>
      </c>
      <c r="AH122" s="46">
        <f t="shared" si="69"/>
        <v>0</v>
      </c>
      <c r="AI122" s="46">
        <f t="shared" si="69"/>
        <v>0</v>
      </c>
      <c r="AJ122" s="46">
        <f t="shared" si="69"/>
        <v>0</v>
      </c>
      <c r="AK122" s="814"/>
      <c r="AL122" s="832"/>
      <c r="AM122" s="46">
        <f t="shared" si="81"/>
        <v>0</v>
      </c>
      <c r="AN122" s="49"/>
      <c r="AO122" s="49"/>
      <c r="AP122" s="49"/>
      <c r="AQ122" s="49"/>
      <c r="AR122" s="49"/>
      <c r="AS122" s="49"/>
      <c r="AT122" s="814"/>
      <c r="AU122" s="835"/>
      <c r="AV122" s="46">
        <f t="shared" si="82"/>
        <v>0</v>
      </c>
      <c r="AW122" s="49"/>
      <c r="AX122" s="49"/>
      <c r="AY122" s="49"/>
      <c r="AZ122" s="49"/>
      <c r="BA122" s="49"/>
      <c r="BB122" s="49"/>
      <c r="BC122" s="814"/>
      <c r="BD122" s="811"/>
      <c r="BE122" s="46">
        <f t="shared" si="83"/>
        <v>0</v>
      </c>
      <c r="BF122" s="49"/>
      <c r="BG122" s="49"/>
      <c r="BH122" s="49"/>
      <c r="BI122" s="49"/>
      <c r="BJ122" s="49"/>
      <c r="BK122" s="49"/>
      <c r="BL122" s="814"/>
      <c r="BM122" s="817"/>
      <c r="BN122" s="46">
        <f t="shared" si="84"/>
        <v>0</v>
      </c>
      <c r="BO122" s="49"/>
      <c r="BP122" s="49"/>
      <c r="BQ122" s="49"/>
      <c r="BR122" s="49"/>
      <c r="BS122" s="49"/>
      <c r="BT122" s="49"/>
      <c r="BU122" s="824"/>
      <c r="BV122" s="825"/>
      <c r="BW122" s="825"/>
      <c r="BX122" s="825"/>
      <c r="BY122" s="825"/>
      <c r="BZ122" s="825"/>
      <c r="CA122" s="825"/>
      <c r="CB122" s="825"/>
      <c r="CC122" s="826"/>
    </row>
    <row r="123" spans="1:81" s="58" customFormat="1" ht="40.200000000000003" customHeight="1" thickTop="1" x14ac:dyDescent="0.3">
      <c r="A123" s="34"/>
      <c r="B123" s="886"/>
      <c r="C123" s="869"/>
      <c r="D123" s="871">
        <v>4103</v>
      </c>
      <c r="E123" s="851" t="s">
        <v>4050</v>
      </c>
      <c r="F123" s="1266" t="s">
        <v>5544</v>
      </c>
      <c r="G123" s="851" t="s">
        <v>4052</v>
      </c>
      <c r="H123" s="851" t="s">
        <v>5574</v>
      </c>
      <c r="I123" s="1345" t="s">
        <v>5575</v>
      </c>
      <c r="J123" s="812">
        <v>377</v>
      </c>
      <c r="K123" s="854" t="str">
        <f>+[7]Metas!K432</f>
        <v xml:space="preserve">Asociaciones apoyadas con proyectos productivos de mujeres víctimas del conflicto armado en las diferentes subregiones </v>
      </c>
      <c r="L123" s="857"/>
      <c r="M123" s="860">
        <f>SUM(N123:Q123)</f>
        <v>0</v>
      </c>
      <c r="N123" s="836"/>
      <c r="O123" s="839"/>
      <c r="P123" s="863"/>
      <c r="Q123" s="866"/>
      <c r="R123" s="812">
        <f>+$J123</f>
        <v>377</v>
      </c>
      <c r="S123" s="231" t="s">
        <v>5584</v>
      </c>
      <c r="T123" s="235" t="s">
        <v>3822</v>
      </c>
      <c r="U123" s="235" t="s">
        <v>3827</v>
      </c>
      <c r="V123" s="235" t="s">
        <v>3830</v>
      </c>
      <c r="W123" s="231" t="s">
        <v>5548</v>
      </c>
      <c r="X123" s="256">
        <v>44927</v>
      </c>
      <c r="Y123" s="256">
        <v>45291</v>
      </c>
      <c r="Z123" s="256">
        <v>44593</v>
      </c>
      <c r="AA123" s="256">
        <v>44926</v>
      </c>
      <c r="AB123" s="812">
        <f t="shared" ref="AB123" si="140">+$J123</f>
        <v>377</v>
      </c>
      <c r="AC123" s="827">
        <f>+L123</f>
        <v>0</v>
      </c>
      <c r="AD123" s="550">
        <f t="shared" si="70"/>
        <v>13.2</v>
      </c>
      <c r="AE123" s="44">
        <f t="shared" si="70"/>
        <v>13.2</v>
      </c>
      <c r="AF123" s="44">
        <f t="shared" si="70"/>
        <v>0</v>
      </c>
      <c r="AG123" s="44">
        <f t="shared" si="69"/>
        <v>0</v>
      </c>
      <c r="AH123" s="44">
        <f t="shared" si="69"/>
        <v>0</v>
      </c>
      <c r="AI123" s="44">
        <f t="shared" si="69"/>
        <v>0</v>
      </c>
      <c r="AJ123" s="44">
        <f t="shared" si="69"/>
        <v>0</v>
      </c>
      <c r="AK123" s="812">
        <f t="shared" ref="AK123" si="141">+$J123</f>
        <v>377</v>
      </c>
      <c r="AL123" s="830">
        <f>+N123</f>
        <v>0</v>
      </c>
      <c r="AM123" s="44">
        <f t="shared" si="81"/>
        <v>3.3</v>
      </c>
      <c r="AN123" s="47">
        <v>3.3</v>
      </c>
      <c r="AO123" s="47"/>
      <c r="AP123" s="47"/>
      <c r="AQ123" s="47"/>
      <c r="AR123" s="47"/>
      <c r="AS123" s="47"/>
      <c r="AT123" s="812">
        <f t="shared" ref="AT123" si="142">+$J123</f>
        <v>377</v>
      </c>
      <c r="AU123" s="833">
        <f>+O123</f>
        <v>0</v>
      </c>
      <c r="AV123" s="44">
        <f t="shared" si="82"/>
        <v>3.3</v>
      </c>
      <c r="AW123" s="47">
        <v>3.3</v>
      </c>
      <c r="AX123" s="47"/>
      <c r="AY123" s="47"/>
      <c r="AZ123" s="47"/>
      <c r="BA123" s="47"/>
      <c r="BB123" s="47"/>
      <c r="BC123" s="812">
        <f t="shared" ref="BC123" si="143">+$J123</f>
        <v>377</v>
      </c>
      <c r="BD123" s="809">
        <f>+P123</f>
        <v>0</v>
      </c>
      <c r="BE123" s="44">
        <f t="shared" si="83"/>
        <v>3.3</v>
      </c>
      <c r="BF123" s="47">
        <v>3.3</v>
      </c>
      <c r="BG123" s="47"/>
      <c r="BH123" s="47"/>
      <c r="BI123" s="47"/>
      <c r="BJ123" s="47"/>
      <c r="BK123" s="47"/>
      <c r="BL123" s="812">
        <f t="shared" ref="BL123" si="144">+$J123</f>
        <v>377</v>
      </c>
      <c r="BM123" s="815">
        <f>+Q123</f>
        <v>0</v>
      </c>
      <c r="BN123" s="44">
        <f t="shared" si="84"/>
        <v>3.3</v>
      </c>
      <c r="BO123" s="47">
        <v>3.3</v>
      </c>
      <c r="BP123" s="47"/>
      <c r="BQ123" s="47"/>
      <c r="BR123" s="47"/>
      <c r="BS123" s="47"/>
      <c r="BT123" s="47"/>
      <c r="BU123" s="818"/>
      <c r="BV123" s="819"/>
      <c r="BW123" s="819"/>
      <c r="BX123" s="819"/>
      <c r="BY123" s="819"/>
      <c r="BZ123" s="819"/>
      <c r="CA123" s="819"/>
      <c r="CB123" s="819"/>
      <c r="CC123" s="820"/>
    </row>
    <row r="124" spans="1:81" s="58" customFormat="1" ht="40.200000000000003" customHeight="1" x14ac:dyDescent="0.3">
      <c r="A124" s="34"/>
      <c r="B124" s="886"/>
      <c r="C124" s="869"/>
      <c r="D124" s="872"/>
      <c r="E124" s="852"/>
      <c r="F124" s="920"/>
      <c r="G124" s="852"/>
      <c r="H124" s="852"/>
      <c r="I124" s="1346"/>
      <c r="J124" s="813"/>
      <c r="K124" s="855"/>
      <c r="L124" s="858"/>
      <c r="M124" s="861"/>
      <c r="N124" s="837"/>
      <c r="O124" s="840"/>
      <c r="P124" s="864"/>
      <c r="Q124" s="867"/>
      <c r="R124" s="813"/>
      <c r="S124" s="39"/>
      <c r="T124" s="236"/>
      <c r="U124" s="236"/>
      <c r="V124" s="236"/>
      <c r="W124" s="39"/>
      <c r="X124" s="31"/>
      <c r="Y124" s="31"/>
      <c r="Z124" s="31"/>
      <c r="AA124" s="31"/>
      <c r="AB124" s="813"/>
      <c r="AC124" s="828"/>
      <c r="AD124" s="552">
        <f t="shared" si="70"/>
        <v>0</v>
      </c>
      <c r="AE124" s="51">
        <f t="shared" si="70"/>
        <v>0</v>
      </c>
      <c r="AF124" s="51">
        <f t="shared" si="70"/>
        <v>0</v>
      </c>
      <c r="AG124" s="51">
        <f t="shared" si="69"/>
        <v>0</v>
      </c>
      <c r="AH124" s="51">
        <f t="shared" si="69"/>
        <v>0</v>
      </c>
      <c r="AI124" s="51">
        <f t="shared" si="69"/>
        <v>0</v>
      </c>
      <c r="AJ124" s="51">
        <f t="shared" si="69"/>
        <v>0</v>
      </c>
      <c r="AK124" s="813"/>
      <c r="AL124" s="831"/>
      <c r="AM124" s="51">
        <f t="shared" si="81"/>
        <v>0</v>
      </c>
      <c r="AN124" s="257"/>
      <c r="AO124" s="257"/>
      <c r="AP124" s="257"/>
      <c r="AQ124" s="257"/>
      <c r="AR124" s="257"/>
      <c r="AS124" s="257"/>
      <c r="AT124" s="813"/>
      <c r="AU124" s="834"/>
      <c r="AV124" s="51">
        <f t="shared" si="82"/>
        <v>0</v>
      </c>
      <c r="AW124" s="257"/>
      <c r="AX124" s="257"/>
      <c r="AY124" s="257"/>
      <c r="AZ124" s="257"/>
      <c r="BA124" s="257"/>
      <c r="BB124" s="257"/>
      <c r="BC124" s="813"/>
      <c r="BD124" s="810"/>
      <c r="BE124" s="51">
        <f t="shared" si="83"/>
        <v>0</v>
      </c>
      <c r="BF124" s="257"/>
      <c r="BG124" s="257"/>
      <c r="BH124" s="257"/>
      <c r="BI124" s="257"/>
      <c r="BJ124" s="257"/>
      <c r="BK124" s="257"/>
      <c r="BL124" s="813"/>
      <c r="BM124" s="816"/>
      <c r="BN124" s="51">
        <f t="shared" si="84"/>
        <v>0</v>
      </c>
      <c r="BO124" s="257"/>
      <c r="BP124" s="257"/>
      <c r="BQ124" s="257"/>
      <c r="BR124" s="257"/>
      <c r="BS124" s="257"/>
      <c r="BT124" s="257"/>
      <c r="BU124" s="821"/>
      <c r="BV124" s="822"/>
      <c r="BW124" s="822"/>
      <c r="BX124" s="822"/>
      <c r="BY124" s="822"/>
      <c r="BZ124" s="822"/>
      <c r="CA124" s="822"/>
      <c r="CB124" s="822"/>
      <c r="CC124" s="823"/>
    </row>
    <row r="125" spans="1:81" s="58" customFormat="1" ht="40.200000000000003" customHeight="1" x14ac:dyDescent="0.3">
      <c r="A125" s="34"/>
      <c r="B125" s="886"/>
      <c r="C125" s="869"/>
      <c r="D125" s="872"/>
      <c r="E125" s="852"/>
      <c r="F125" s="920"/>
      <c r="G125" s="852"/>
      <c r="H125" s="852"/>
      <c r="I125" s="1346"/>
      <c r="J125" s="813"/>
      <c r="K125" s="855"/>
      <c r="L125" s="858"/>
      <c r="M125" s="861"/>
      <c r="N125" s="837"/>
      <c r="O125" s="840"/>
      <c r="P125" s="864"/>
      <c r="Q125" s="867"/>
      <c r="R125" s="813"/>
      <c r="S125" s="39"/>
      <c r="T125" s="236"/>
      <c r="U125" s="236"/>
      <c r="V125" s="236"/>
      <c r="W125" s="39"/>
      <c r="X125" s="31"/>
      <c r="Y125" s="31"/>
      <c r="Z125" s="31"/>
      <c r="AA125" s="31"/>
      <c r="AB125" s="813"/>
      <c r="AC125" s="828"/>
      <c r="AD125" s="552">
        <f t="shared" si="70"/>
        <v>0</v>
      </c>
      <c r="AE125" s="51">
        <f t="shared" si="70"/>
        <v>0</v>
      </c>
      <c r="AF125" s="51">
        <f t="shared" si="70"/>
        <v>0</v>
      </c>
      <c r="AG125" s="51">
        <f t="shared" si="69"/>
        <v>0</v>
      </c>
      <c r="AH125" s="51">
        <f t="shared" si="69"/>
        <v>0</v>
      </c>
      <c r="AI125" s="51">
        <f t="shared" si="69"/>
        <v>0</v>
      </c>
      <c r="AJ125" s="51">
        <f t="shared" si="69"/>
        <v>0</v>
      </c>
      <c r="AK125" s="813"/>
      <c r="AL125" s="831"/>
      <c r="AM125" s="51">
        <f t="shared" si="81"/>
        <v>0</v>
      </c>
      <c r="AN125" s="257"/>
      <c r="AO125" s="257"/>
      <c r="AP125" s="257"/>
      <c r="AQ125" s="257"/>
      <c r="AR125" s="257"/>
      <c r="AS125" s="257"/>
      <c r="AT125" s="813"/>
      <c r="AU125" s="834"/>
      <c r="AV125" s="51">
        <f t="shared" si="82"/>
        <v>0</v>
      </c>
      <c r="AW125" s="257"/>
      <c r="AX125" s="257"/>
      <c r="AY125" s="257"/>
      <c r="AZ125" s="257"/>
      <c r="BA125" s="257"/>
      <c r="BB125" s="257"/>
      <c r="BC125" s="813"/>
      <c r="BD125" s="810"/>
      <c r="BE125" s="51">
        <f t="shared" si="83"/>
        <v>0</v>
      </c>
      <c r="BF125" s="257"/>
      <c r="BG125" s="257"/>
      <c r="BH125" s="257"/>
      <c r="BI125" s="257"/>
      <c r="BJ125" s="257"/>
      <c r="BK125" s="257"/>
      <c r="BL125" s="813"/>
      <c r="BM125" s="816"/>
      <c r="BN125" s="51">
        <f t="shared" si="84"/>
        <v>0</v>
      </c>
      <c r="BO125" s="257"/>
      <c r="BP125" s="257"/>
      <c r="BQ125" s="257"/>
      <c r="BR125" s="257"/>
      <c r="BS125" s="257"/>
      <c r="BT125" s="257"/>
      <c r="BU125" s="821"/>
      <c r="BV125" s="822"/>
      <c r="BW125" s="822"/>
      <c r="BX125" s="822"/>
      <c r="BY125" s="822"/>
      <c r="BZ125" s="822"/>
      <c r="CA125" s="822"/>
      <c r="CB125" s="822"/>
      <c r="CC125" s="823"/>
    </row>
    <row r="126" spans="1:81" s="58" customFormat="1" ht="40.200000000000003" customHeight="1" thickBot="1" x14ac:dyDescent="0.35">
      <c r="A126" s="34"/>
      <c r="B126" s="886"/>
      <c r="C126" s="870"/>
      <c r="D126" s="873"/>
      <c r="E126" s="853"/>
      <c r="F126" s="1267"/>
      <c r="G126" s="853"/>
      <c r="H126" s="853"/>
      <c r="I126" s="1347"/>
      <c r="J126" s="814"/>
      <c r="K126" s="856"/>
      <c r="L126" s="859"/>
      <c r="M126" s="862"/>
      <c r="N126" s="838"/>
      <c r="O126" s="841"/>
      <c r="P126" s="865"/>
      <c r="Q126" s="874"/>
      <c r="R126" s="814"/>
      <c r="S126" s="232"/>
      <c r="T126" s="237"/>
      <c r="U126" s="237"/>
      <c r="V126" s="237"/>
      <c r="W126" s="232"/>
      <c r="X126" s="260"/>
      <c r="Y126" s="260"/>
      <c r="Z126" s="260"/>
      <c r="AA126" s="260"/>
      <c r="AB126" s="814"/>
      <c r="AC126" s="829"/>
      <c r="AD126" s="551">
        <f t="shared" si="70"/>
        <v>0</v>
      </c>
      <c r="AE126" s="46">
        <f t="shared" si="70"/>
        <v>0</v>
      </c>
      <c r="AF126" s="46">
        <f t="shared" si="70"/>
        <v>0</v>
      </c>
      <c r="AG126" s="46">
        <f t="shared" si="69"/>
        <v>0</v>
      </c>
      <c r="AH126" s="46">
        <f t="shared" si="69"/>
        <v>0</v>
      </c>
      <c r="AI126" s="46">
        <f t="shared" si="69"/>
        <v>0</v>
      </c>
      <c r="AJ126" s="46">
        <f t="shared" si="69"/>
        <v>0</v>
      </c>
      <c r="AK126" s="814"/>
      <c r="AL126" s="832"/>
      <c r="AM126" s="46">
        <f t="shared" si="81"/>
        <v>0</v>
      </c>
      <c r="AN126" s="49"/>
      <c r="AO126" s="49"/>
      <c r="AP126" s="49"/>
      <c r="AQ126" s="49"/>
      <c r="AR126" s="49"/>
      <c r="AS126" s="49"/>
      <c r="AT126" s="814"/>
      <c r="AU126" s="835"/>
      <c r="AV126" s="46">
        <f t="shared" si="82"/>
        <v>0</v>
      </c>
      <c r="AW126" s="49"/>
      <c r="AX126" s="49"/>
      <c r="AY126" s="49"/>
      <c r="AZ126" s="49"/>
      <c r="BA126" s="49"/>
      <c r="BB126" s="49"/>
      <c r="BC126" s="814"/>
      <c r="BD126" s="811"/>
      <c r="BE126" s="46">
        <f t="shared" si="83"/>
        <v>0</v>
      </c>
      <c r="BF126" s="49"/>
      <c r="BG126" s="49"/>
      <c r="BH126" s="49"/>
      <c r="BI126" s="49"/>
      <c r="BJ126" s="49"/>
      <c r="BK126" s="49"/>
      <c r="BL126" s="814"/>
      <c r="BM126" s="817"/>
      <c r="BN126" s="46">
        <f t="shared" si="84"/>
        <v>0</v>
      </c>
      <c r="BO126" s="49"/>
      <c r="BP126" s="49"/>
      <c r="BQ126" s="49"/>
      <c r="BR126" s="49"/>
      <c r="BS126" s="49"/>
      <c r="BT126" s="49"/>
      <c r="BU126" s="824"/>
      <c r="BV126" s="825"/>
      <c r="BW126" s="825"/>
      <c r="BX126" s="825"/>
      <c r="BY126" s="825"/>
      <c r="BZ126" s="825"/>
      <c r="CA126" s="825"/>
      <c r="CB126" s="825"/>
      <c r="CC126" s="826"/>
    </row>
    <row r="127" spans="1:81" s="58" customFormat="1" ht="40.200000000000003" customHeight="1" thickTop="1" x14ac:dyDescent="0.3">
      <c r="A127" s="34"/>
      <c r="B127" s="886"/>
      <c r="C127" s="868" t="s">
        <v>559</v>
      </c>
      <c r="D127" s="871">
        <v>4103</v>
      </c>
      <c r="E127" s="851" t="s">
        <v>4050</v>
      </c>
      <c r="F127" s="1266" t="s">
        <v>5544</v>
      </c>
      <c r="G127" s="851" t="s">
        <v>4052</v>
      </c>
      <c r="H127" s="851" t="s">
        <v>5574</v>
      </c>
      <c r="I127" s="1345" t="s">
        <v>5575</v>
      </c>
      <c r="J127" s="812">
        <v>378</v>
      </c>
      <c r="K127" s="854" t="str">
        <f>+[7]Metas!K433</f>
        <v>Mujeres y personas con diversidad de género asesoradas para acceder a créditos blandos para financiar sus proyectos</v>
      </c>
      <c r="L127" s="857">
        <v>853</v>
      </c>
      <c r="M127" s="860">
        <f>SUM(N127:Q127)</f>
        <v>853</v>
      </c>
      <c r="N127" s="836">
        <v>150</v>
      </c>
      <c r="O127" s="839">
        <v>280</v>
      </c>
      <c r="P127" s="863">
        <v>273</v>
      </c>
      <c r="Q127" s="866">
        <v>150</v>
      </c>
      <c r="R127" s="812">
        <f>+$J127</f>
        <v>378</v>
      </c>
      <c r="S127" s="231" t="s">
        <v>5585</v>
      </c>
      <c r="T127" s="235" t="s">
        <v>3822</v>
      </c>
      <c r="U127" s="235" t="s">
        <v>3827</v>
      </c>
      <c r="V127" s="235" t="s">
        <v>3830</v>
      </c>
      <c r="W127" s="231" t="s">
        <v>5548</v>
      </c>
      <c r="X127" s="256">
        <v>44927</v>
      </c>
      <c r="Y127" s="256">
        <v>45291</v>
      </c>
      <c r="Z127" s="256">
        <v>44593</v>
      </c>
      <c r="AA127" s="256">
        <v>44926</v>
      </c>
      <c r="AB127" s="812">
        <f t="shared" ref="AB127" si="145">+$J127</f>
        <v>378</v>
      </c>
      <c r="AC127" s="827">
        <f>+L127</f>
        <v>853</v>
      </c>
      <c r="AD127" s="550">
        <f t="shared" si="70"/>
        <v>14.9</v>
      </c>
      <c r="AE127" s="44">
        <f t="shared" si="70"/>
        <v>14.9</v>
      </c>
      <c r="AF127" s="44">
        <f t="shared" si="70"/>
        <v>0</v>
      </c>
      <c r="AG127" s="44">
        <f t="shared" si="69"/>
        <v>0</v>
      </c>
      <c r="AH127" s="44">
        <f t="shared" si="69"/>
        <v>0</v>
      </c>
      <c r="AI127" s="44">
        <f t="shared" si="69"/>
        <v>0</v>
      </c>
      <c r="AJ127" s="44">
        <f t="shared" si="69"/>
        <v>0</v>
      </c>
      <c r="AK127" s="812">
        <f t="shared" ref="AK127" si="146">+$J127</f>
        <v>378</v>
      </c>
      <c r="AL127" s="830">
        <f>+N127</f>
        <v>150</v>
      </c>
      <c r="AM127" s="44">
        <f t="shared" si="81"/>
        <v>3.7250000000000001</v>
      </c>
      <c r="AN127" s="47">
        <v>3.7250000000000001</v>
      </c>
      <c r="AO127" s="47"/>
      <c r="AP127" s="47"/>
      <c r="AQ127" s="47"/>
      <c r="AR127" s="47"/>
      <c r="AS127" s="47"/>
      <c r="AT127" s="812">
        <f t="shared" ref="AT127" si="147">+$J127</f>
        <v>378</v>
      </c>
      <c r="AU127" s="833">
        <f>+O127</f>
        <v>280</v>
      </c>
      <c r="AV127" s="44">
        <f t="shared" si="82"/>
        <v>3.7250000000000001</v>
      </c>
      <c r="AW127" s="47">
        <v>3.7250000000000001</v>
      </c>
      <c r="AX127" s="47"/>
      <c r="AY127" s="47"/>
      <c r="AZ127" s="47"/>
      <c r="BA127" s="47"/>
      <c r="BB127" s="47"/>
      <c r="BC127" s="812">
        <f t="shared" ref="BC127" si="148">+$J127</f>
        <v>378</v>
      </c>
      <c r="BD127" s="809">
        <f>+P127</f>
        <v>273</v>
      </c>
      <c r="BE127" s="44">
        <f t="shared" si="83"/>
        <v>3.7250000000000001</v>
      </c>
      <c r="BF127" s="47">
        <v>3.7250000000000001</v>
      </c>
      <c r="BG127" s="47"/>
      <c r="BH127" s="47"/>
      <c r="BI127" s="47"/>
      <c r="BJ127" s="47"/>
      <c r="BK127" s="47"/>
      <c r="BL127" s="812">
        <f t="shared" ref="BL127" si="149">+$J127</f>
        <v>378</v>
      </c>
      <c r="BM127" s="815">
        <f>+Q127</f>
        <v>150</v>
      </c>
      <c r="BN127" s="44">
        <f t="shared" si="84"/>
        <v>3.7250000000000001</v>
      </c>
      <c r="BO127" s="47">
        <v>3.7250000000000001</v>
      </c>
      <c r="BP127" s="47"/>
      <c r="BQ127" s="47"/>
      <c r="BR127" s="47"/>
      <c r="BS127" s="47"/>
      <c r="BT127" s="47"/>
      <c r="BU127" s="818"/>
      <c r="BV127" s="819"/>
      <c r="BW127" s="819"/>
      <c r="BX127" s="819"/>
      <c r="BY127" s="819"/>
      <c r="BZ127" s="819"/>
      <c r="CA127" s="819"/>
      <c r="CB127" s="819"/>
      <c r="CC127" s="820"/>
    </row>
    <row r="128" spans="1:81" s="58" customFormat="1" ht="40.200000000000003" customHeight="1" x14ac:dyDescent="0.3">
      <c r="A128" s="34"/>
      <c r="B128" s="886"/>
      <c r="C128" s="869"/>
      <c r="D128" s="872"/>
      <c r="E128" s="852"/>
      <c r="F128" s="920"/>
      <c r="G128" s="852"/>
      <c r="H128" s="852"/>
      <c r="I128" s="1346"/>
      <c r="J128" s="813"/>
      <c r="K128" s="855"/>
      <c r="L128" s="858"/>
      <c r="M128" s="861"/>
      <c r="N128" s="837"/>
      <c r="O128" s="840"/>
      <c r="P128" s="864"/>
      <c r="Q128" s="867"/>
      <c r="R128" s="813"/>
      <c r="S128" s="39"/>
      <c r="T128" s="236"/>
      <c r="U128" s="236"/>
      <c r="V128" s="236"/>
      <c r="W128" s="39"/>
      <c r="X128" s="31"/>
      <c r="Y128" s="31"/>
      <c r="Z128" s="31"/>
      <c r="AA128" s="31"/>
      <c r="AB128" s="813"/>
      <c r="AC128" s="828"/>
      <c r="AD128" s="552">
        <f t="shared" si="70"/>
        <v>0</v>
      </c>
      <c r="AE128" s="51">
        <f t="shared" si="70"/>
        <v>0</v>
      </c>
      <c r="AF128" s="51">
        <f t="shared" si="70"/>
        <v>0</v>
      </c>
      <c r="AG128" s="51">
        <f t="shared" si="69"/>
        <v>0</v>
      </c>
      <c r="AH128" s="51">
        <f t="shared" si="69"/>
        <v>0</v>
      </c>
      <c r="AI128" s="51">
        <f t="shared" si="69"/>
        <v>0</v>
      </c>
      <c r="AJ128" s="51">
        <f t="shared" si="69"/>
        <v>0</v>
      </c>
      <c r="AK128" s="813"/>
      <c r="AL128" s="831"/>
      <c r="AM128" s="51">
        <f t="shared" si="81"/>
        <v>0</v>
      </c>
      <c r="AN128" s="257"/>
      <c r="AO128" s="257"/>
      <c r="AP128" s="257"/>
      <c r="AQ128" s="257"/>
      <c r="AR128" s="257"/>
      <c r="AS128" s="257"/>
      <c r="AT128" s="813"/>
      <c r="AU128" s="834"/>
      <c r="AV128" s="51">
        <f t="shared" si="82"/>
        <v>0</v>
      </c>
      <c r="AW128" s="257"/>
      <c r="AX128" s="257"/>
      <c r="AY128" s="257"/>
      <c r="AZ128" s="257"/>
      <c r="BA128" s="257"/>
      <c r="BB128" s="257"/>
      <c r="BC128" s="813"/>
      <c r="BD128" s="810"/>
      <c r="BE128" s="51">
        <f t="shared" si="83"/>
        <v>0</v>
      </c>
      <c r="BF128" s="257"/>
      <c r="BG128" s="257"/>
      <c r="BH128" s="257"/>
      <c r="BI128" s="257"/>
      <c r="BJ128" s="257"/>
      <c r="BK128" s="257"/>
      <c r="BL128" s="813"/>
      <c r="BM128" s="816"/>
      <c r="BN128" s="51">
        <f t="shared" si="84"/>
        <v>0</v>
      </c>
      <c r="BO128" s="257"/>
      <c r="BP128" s="257"/>
      <c r="BQ128" s="257"/>
      <c r="BR128" s="257"/>
      <c r="BS128" s="257"/>
      <c r="BT128" s="257"/>
      <c r="BU128" s="821"/>
      <c r="BV128" s="822"/>
      <c r="BW128" s="822"/>
      <c r="BX128" s="822"/>
      <c r="BY128" s="822"/>
      <c r="BZ128" s="822"/>
      <c r="CA128" s="822"/>
      <c r="CB128" s="822"/>
      <c r="CC128" s="823"/>
    </row>
    <row r="129" spans="1:81" s="58" customFormat="1" ht="40.200000000000003" customHeight="1" x14ac:dyDescent="0.3">
      <c r="A129" s="34"/>
      <c r="B129" s="886"/>
      <c r="C129" s="869"/>
      <c r="D129" s="872"/>
      <c r="E129" s="852"/>
      <c r="F129" s="920"/>
      <c r="G129" s="852"/>
      <c r="H129" s="852"/>
      <c r="I129" s="1346"/>
      <c r="J129" s="813"/>
      <c r="K129" s="855"/>
      <c r="L129" s="858"/>
      <c r="M129" s="861"/>
      <c r="N129" s="837"/>
      <c r="O129" s="840"/>
      <c r="P129" s="864"/>
      <c r="Q129" s="867"/>
      <c r="R129" s="813"/>
      <c r="S129" s="39"/>
      <c r="T129" s="236"/>
      <c r="U129" s="236"/>
      <c r="V129" s="236"/>
      <c r="W129" s="39"/>
      <c r="X129" s="31"/>
      <c r="Y129" s="31"/>
      <c r="Z129" s="31"/>
      <c r="AA129" s="31"/>
      <c r="AB129" s="813"/>
      <c r="AC129" s="828"/>
      <c r="AD129" s="552">
        <f t="shared" si="70"/>
        <v>0</v>
      </c>
      <c r="AE129" s="51">
        <f t="shared" si="70"/>
        <v>0</v>
      </c>
      <c r="AF129" s="51">
        <f t="shared" si="70"/>
        <v>0</v>
      </c>
      <c r="AG129" s="51">
        <f t="shared" si="69"/>
        <v>0</v>
      </c>
      <c r="AH129" s="51">
        <f t="shared" si="69"/>
        <v>0</v>
      </c>
      <c r="AI129" s="51">
        <f t="shared" si="69"/>
        <v>0</v>
      </c>
      <c r="AJ129" s="51">
        <f t="shared" si="69"/>
        <v>0</v>
      </c>
      <c r="AK129" s="813"/>
      <c r="AL129" s="831"/>
      <c r="AM129" s="51">
        <f t="shared" si="81"/>
        <v>0</v>
      </c>
      <c r="AN129" s="257"/>
      <c r="AO129" s="257"/>
      <c r="AP129" s="257"/>
      <c r="AQ129" s="257"/>
      <c r="AR129" s="257"/>
      <c r="AS129" s="257"/>
      <c r="AT129" s="813"/>
      <c r="AU129" s="834"/>
      <c r="AV129" s="51">
        <f t="shared" si="82"/>
        <v>0</v>
      </c>
      <c r="AW129" s="257"/>
      <c r="AX129" s="257"/>
      <c r="AY129" s="257"/>
      <c r="AZ129" s="257"/>
      <c r="BA129" s="257"/>
      <c r="BB129" s="257"/>
      <c r="BC129" s="813"/>
      <c r="BD129" s="810"/>
      <c r="BE129" s="51">
        <f t="shared" si="83"/>
        <v>0</v>
      </c>
      <c r="BF129" s="257"/>
      <c r="BG129" s="257"/>
      <c r="BH129" s="257"/>
      <c r="BI129" s="257"/>
      <c r="BJ129" s="257"/>
      <c r="BK129" s="257"/>
      <c r="BL129" s="813"/>
      <c r="BM129" s="816"/>
      <c r="BN129" s="51">
        <f t="shared" si="84"/>
        <v>0</v>
      </c>
      <c r="BO129" s="257"/>
      <c r="BP129" s="257"/>
      <c r="BQ129" s="257"/>
      <c r="BR129" s="257"/>
      <c r="BS129" s="257"/>
      <c r="BT129" s="257"/>
      <c r="BU129" s="821"/>
      <c r="BV129" s="822"/>
      <c r="BW129" s="822"/>
      <c r="BX129" s="822"/>
      <c r="BY129" s="822"/>
      <c r="BZ129" s="822"/>
      <c r="CA129" s="822"/>
      <c r="CB129" s="822"/>
      <c r="CC129" s="823"/>
    </row>
    <row r="130" spans="1:81" s="58" customFormat="1" ht="40.200000000000003" customHeight="1" thickBot="1" x14ac:dyDescent="0.35">
      <c r="A130" s="34"/>
      <c r="B130" s="886"/>
      <c r="C130" s="870"/>
      <c r="D130" s="873"/>
      <c r="E130" s="853"/>
      <c r="F130" s="1267"/>
      <c r="G130" s="853"/>
      <c r="H130" s="853"/>
      <c r="I130" s="1347"/>
      <c r="J130" s="814"/>
      <c r="K130" s="856"/>
      <c r="L130" s="859"/>
      <c r="M130" s="862"/>
      <c r="N130" s="838"/>
      <c r="O130" s="841"/>
      <c r="P130" s="865"/>
      <c r="Q130" s="874"/>
      <c r="R130" s="814"/>
      <c r="S130" s="232"/>
      <c r="T130" s="237"/>
      <c r="U130" s="237"/>
      <c r="V130" s="237"/>
      <c r="W130" s="232"/>
      <c r="X130" s="260"/>
      <c r="Y130" s="260"/>
      <c r="Z130" s="260"/>
      <c r="AA130" s="260"/>
      <c r="AB130" s="814"/>
      <c r="AC130" s="829"/>
      <c r="AD130" s="551">
        <f t="shared" si="70"/>
        <v>0</v>
      </c>
      <c r="AE130" s="46">
        <f t="shared" si="70"/>
        <v>0</v>
      </c>
      <c r="AF130" s="46">
        <f t="shared" si="70"/>
        <v>0</v>
      </c>
      <c r="AG130" s="46">
        <f t="shared" si="69"/>
        <v>0</v>
      </c>
      <c r="AH130" s="46">
        <f t="shared" si="69"/>
        <v>0</v>
      </c>
      <c r="AI130" s="46">
        <f t="shared" si="69"/>
        <v>0</v>
      </c>
      <c r="AJ130" s="46">
        <f t="shared" si="69"/>
        <v>0</v>
      </c>
      <c r="AK130" s="814"/>
      <c r="AL130" s="832"/>
      <c r="AM130" s="46">
        <f t="shared" si="81"/>
        <v>0</v>
      </c>
      <c r="AN130" s="49"/>
      <c r="AO130" s="49"/>
      <c r="AP130" s="49"/>
      <c r="AQ130" s="49"/>
      <c r="AR130" s="49"/>
      <c r="AS130" s="49"/>
      <c r="AT130" s="814"/>
      <c r="AU130" s="835"/>
      <c r="AV130" s="46">
        <f t="shared" si="82"/>
        <v>0</v>
      </c>
      <c r="AW130" s="49"/>
      <c r="AX130" s="49"/>
      <c r="AY130" s="49"/>
      <c r="AZ130" s="49"/>
      <c r="BA130" s="49"/>
      <c r="BB130" s="49"/>
      <c r="BC130" s="814"/>
      <c r="BD130" s="811"/>
      <c r="BE130" s="46">
        <f t="shared" si="83"/>
        <v>0</v>
      </c>
      <c r="BF130" s="49"/>
      <c r="BG130" s="49"/>
      <c r="BH130" s="49"/>
      <c r="BI130" s="49"/>
      <c r="BJ130" s="49"/>
      <c r="BK130" s="49"/>
      <c r="BL130" s="814"/>
      <c r="BM130" s="817"/>
      <c r="BN130" s="46">
        <f t="shared" si="84"/>
        <v>0</v>
      </c>
      <c r="BO130" s="49"/>
      <c r="BP130" s="49"/>
      <c r="BQ130" s="49"/>
      <c r="BR130" s="49"/>
      <c r="BS130" s="49"/>
      <c r="BT130" s="49"/>
      <c r="BU130" s="824"/>
      <c r="BV130" s="825"/>
      <c r="BW130" s="825"/>
      <c r="BX130" s="825"/>
      <c r="BY130" s="825"/>
      <c r="BZ130" s="825"/>
      <c r="CA130" s="825"/>
      <c r="CB130" s="825"/>
      <c r="CC130" s="826"/>
    </row>
    <row r="131" spans="1:81" s="58" customFormat="1" ht="40.200000000000003" customHeight="1" thickTop="1" x14ac:dyDescent="0.3">
      <c r="A131" s="34"/>
      <c r="B131" s="886"/>
      <c r="C131" s="868" t="s">
        <v>562</v>
      </c>
      <c r="D131" s="871">
        <v>4103</v>
      </c>
      <c r="E131" s="851" t="s">
        <v>4050</v>
      </c>
      <c r="F131" s="1266" t="s">
        <v>5544</v>
      </c>
      <c r="G131" s="851" t="s">
        <v>4052</v>
      </c>
      <c r="H131" s="851" t="s">
        <v>5574</v>
      </c>
      <c r="I131" s="1345" t="s">
        <v>5575</v>
      </c>
      <c r="J131" s="812">
        <v>379</v>
      </c>
      <c r="K131" s="854" t="str">
        <f>+[7]Metas!K434</f>
        <v>Talleres de cooperativismo y economía solidaria realizados</v>
      </c>
      <c r="L131" s="857">
        <v>26</v>
      </c>
      <c r="M131" s="860">
        <f>SUM(N131:Q131)</f>
        <v>26</v>
      </c>
      <c r="N131" s="836">
        <v>6</v>
      </c>
      <c r="O131" s="839">
        <v>10</v>
      </c>
      <c r="P131" s="863">
        <v>10</v>
      </c>
      <c r="Q131" s="866"/>
      <c r="R131" s="812">
        <f>+$J131</f>
        <v>379</v>
      </c>
      <c r="S131" s="231" t="s">
        <v>5586</v>
      </c>
      <c r="T131" s="235" t="s">
        <v>3822</v>
      </c>
      <c r="U131" s="235" t="s">
        <v>3827</v>
      </c>
      <c r="V131" s="235" t="s">
        <v>3830</v>
      </c>
      <c r="W131" s="231" t="s">
        <v>5548</v>
      </c>
      <c r="X131" s="256">
        <v>44927</v>
      </c>
      <c r="Y131" s="256">
        <v>45291</v>
      </c>
      <c r="Z131" s="256">
        <v>44593</v>
      </c>
      <c r="AA131" s="256">
        <v>44926</v>
      </c>
      <c r="AB131" s="812">
        <f t="shared" ref="AB131" si="150">+$J131</f>
        <v>379</v>
      </c>
      <c r="AC131" s="827">
        <f>+L131</f>
        <v>26</v>
      </c>
      <c r="AD131" s="550">
        <f t="shared" si="70"/>
        <v>15.2</v>
      </c>
      <c r="AE131" s="44">
        <f t="shared" si="70"/>
        <v>15.2</v>
      </c>
      <c r="AF131" s="44">
        <f t="shared" si="70"/>
        <v>0</v>
      </c>
      <c r="AG131" s="44">
        <f t="shared" si="69"/>
        <v>0</v>
      </c>
      <c r="AH131" s="44">
        <f t="shared" si="69"/>
        <v>0</v>
      </c>
      <c r="AI131" s="44">
        <f t="shared" si="69"/>
        <v>0</v>
      </c>
      <c r="AJ131" s="44">
        <f t="shared" ref="AJ131:AJ194" si="151">+AS131+BB131+BK131+BT131</f>
        <v>0</v>
      </c>
      <c r="AK131" s="812">
        <f t="shared" ref="AK131" si="152">+$J131</f>
        <v>379</v>
      </c>
      <c r="AL131" s="830">
        <f>+N131</f>
        <v>6</v>
      </c>
      <c r="AM131" s="44">
        <f t="shared" si="81"/>
        <v>3.8</v>
      </c>
      <c r="AN131" s="47">
        <v>3.8</v>
      </c>
      <c r="AO131" s="47"/>
      <c r="AP131" s="47"/>
      <c r="AQ131" s="47"/>
      <c r="AR131" s="47"/>
      <c r="AS131" s="47"/>
      <c r="AT131" s="812">
        <f t="shared" ref="AT131" si="153">+$J131</f>
        <v>379</v>
      </c>
      <c r="AU131" s="833">
        <f>+O131</f>
        <v>10</v>
      </c>
      <c r="AV131" s="44">
        <f t="shared" si="82"/>
        <v>3.8</v>
      </c>
      <c r="AW131" s="47">
        <v>3.8</v>
      </c>
      <c r="AX131" s="47"/>
      <c r="AY131" s="47"/>
      <c r="AZ131" s="47"/>
      <c r="BA131" s="47"/>
      <c r="BB131" s="47"/>
      <c r="BC131" s="812">
        <f t="shared" ref="BC131" si="154">+$J131</f>
        <v>379</v>
      </c>
      <c r="BD131" s="809">
        <f>+P131</f>
        <v>10</v>
      </c>
      <c r="BE131" s="44">
        <f t="shared" si="83"/>
        <v>3.8</v>
      </c>
      <c r="BF131" s="47">
        <v>3.8</v>
      </c>
      <c r="BG131" s="47"/>
      <c r="BH131" s="47"/>
      <c r="BI131" s="47"/>
      <c r="BJ131" s="47"/>
      <c r="BK131" s="47"/>
      <c r="BL131" s="812">
        <f t="shared" ref="BL131" si="155">+$J131</f>
        <v>379</v>
      </c>
      <c r="BM131" s="815">
        <f>+Q131</f>
        <v>0</v>
      </c>
      <c r="BN131" s="44">
        <f t="shared" si="84"/>
        <v>3.8</v>
      </c>
      <c r="BO131" s="47">
        <v>3.8</v>
      </c>
      <c r="BP131" s="47"/>
      <c r="BQ131" s="47"/>
      <c r="BR131" s="47"/>
      <c r="BS131" s="47"/>
      <c r="BT131" s="47"/>
      <c r="BU131" s="818"/>
      <c r="BV131" s="819"/>
      <c r="BW131" s="819"/>
      <c r="BX131" s="819"/>
      <c r="BY131" s="819"/>
      <c r="BZ131" s="819"/>
      <c r="CA131" s="819"/>
      <c r="CB131" s="819"/>
      <c r="CC131" s="820"/>
    </row>
    <row r="132" spans="1:81" s="58" customFormat="1" ht="40.200000000000003" customHeight="1" x14ac:dyDescent="0.3">
      <c r="A132" s="34"/>
      <c r="B132" s="886"/>
      <c r="C132" s="869"/>
      <c r="D132" s="872"/>
      <c r="E132" s="852"/>
      <c r="F132" s="920"/>
      <c r="G132" s="852"/>
      <c r="H132" s="852"/>
      <c r="I132" s="1346"/>
      <c r="J132" s="813"/>
      <c r="K132" s="855"/>
      <c r="L132" s="858"/>
      <c r="M132" s="861"/>
      <c r="N132" s="837"/>
      <c r="O132" s="840"/>
      <c r="P132" s="864"/>
      <c r="Q132" s="867"/>
      <c r="R132" s="813"/>
      <c r="S132" s="39"/>
      <c r="T132" s="236"/>
      <c r="U132" s="236"/>
      <c r="V132" s="236"/>
      <c r="W132" s="39"/>
      <c r="X132" s="31"/>
      <c r="Y132" s="31"/>
      <c r="Z132" s="31"/>
      <c r="AA132" s="31"/>
      <c r="AB132" s="813"/>
      <c r="AC132" s="828"/>
      <c r="AD132" s="552">
        <f t="shared" si="70"/>
        <v>0</v>
      </c>
      <c r="AE132" s="51">
        <f t="shared" si="70"/>
        <v>0</v>
      </c>
      <c r="AF132" s="51">
        <f t="shared" si="70"/>
        <v>0</v>
      </c>
      <c r="AG132" s="51">
        <f t="shared" si="70"/>
        <v>0</v>
      </c>
      <c r="AH132" s="51">
        <f t="shared" si="70"/>
        <v>0</v>
      </c>
      <c r="AI132" s="51">
        <f t="shared" si="70"/>
        <v>0</v>
      </c>
      <c r="AJ132" s="51">
        <f t="shared" si="151"/>
        <v>0</v>
      </c>
      <c r="AK132" s="813"/>
      <c r="AL132" s="831"/>
      <c r="AM132" s="51">
        <f t="shared" si="81"/>
        <v>0</v>
      </c>
      <c r="AN132" s="257"/>
      <c r="AO132" s="257"/>
      <c r="AP132" s="257"/>
      <c r="AQ132" s="257"/>
      <c r="AR132" s="257"/>
      <c r="AS132" s="257"/>
      <c r="AT132" s="813"/>
      <c r="AU132" s="834"/>
      <c r="AV132" s="51">
        <f t="shared" si="82"/>
        <v>0</v>
      </c>
      <c r="AW132" s="257"/>
      <c r="AX132" s="257"/>
      <c r="AY132" s="257"/>
      <c r="AZ132" s="257"/>
      <c r="BA132" s="257"/>
      <c r="BB132" s="257"/>
      <c r="BC132" s="813"/>
      <c r="BD132" s="810"/>
      <c r="BE132" s="51">
        <f t="shared" si="83"/>
        <v>0</v>
      </c>
      <c r="BF132" s="257"/>
      <c r="BG132" s="257"/>
      <c r="BH132" s="257"/>
      <c r="BI132" s="257"/>
      <c r="BJ132" s="257"/>
      <c r="BK132" s="257"/>
      <c r="BL132" s="813"/>
      <c r="BM132" s="816"/>
      <c r="BN132" s="51">
        <f t="shared" si="84"/>
        <v>0</v>
      </c>
      <c r="BO132" s="257"/>
      <c r="BP132" s="257"/>
      <c r="BQ132" s="257"/>
      <c r="BR132" s="257"/>
      <c r="BS132" s="257"/>
      <c r="BT132" s="257"/>
      <c r="BU132" s="821"/>
      <c r="BV132" s="822"/>
      <c r="BW132" s="822"/>
      <c r="BX132" s="822"/>
      <c r="BY132" s="822"/>
      <c r="BZ132" s="822"/>
      <c r="CA132" s="822"/>
      <c r="CB132" s="822"/>
      <c r="CC132" s="823"/>
    </row>
    <row r="133" spans="1:81" s="58" customFormat="1" ht="40.200000000000003" customHeight="1" x14ac:dyDescent="0.3">
      <c r="A133" s="34"/>
      <c r="B133" s="886"/>
      <c r="C133" s="869"/>
      <c r="D133" s="872"/>
      <c r="E133" s="852"/>
      <c r="F133" s="920"/>
      <c r="G133" s="852"/>
      <c r="H133" s="852"/>
      <c r="I133" s="1346"/>
      <c r="J133" s="813"/>
      <c r="K133" s="855"/>
      <c r="L133" s="858"/>
      <c r="M133" s="861"/>
      <c r="N133" s="837"/>
      <c r="O133" s="840"/>
      <c r="P133" s="864"/>
      <c r="Q133" s="867"/>
      <c r="R133" s="813"/>
      <c r="S133" s="39"/>
      <c r="T133" s="236"/>
      <c r="U133" s="236"/>
      <c r="V133" s="236"/>
      <c r="W133" s="39"/>
      <c r="X133" s="31"/>
      <c r="Y133" s="31"/>
      <c r="Z133" s="31"/>
      <c r="AA133" s="31"/>
      <c r="AB133" s="813"/>
      <c r="AC133" s="828"/>
      <c r="AD133" s="552">
        <f t="shared" ref="AD133:AI175" si="156">+AM133+AV133+BE133+BN133</f>
        <v>0</v>
      </c>
      <c r="AE133" s="51">
        <f t="shared" si="156"/>
        <v>0</v>
      </c>
      <c r="AF133" s="51">
        <f t="shared" si="156"/>
        <v>0</v>
      </c>
      <c r="AG133" s="51">
        <f t="shared" si="156"/>
        <v>0</v>
      </c>
      <c r="AH133" s="51">
        <f t="shared" si="156"/>
        <v>0</v>
      </c>
      <c r="AI133" s="51">
        <f t="shared" si="156"/>
        <v>0</v>
      </c>
      <c r="AJ133" s="51">
        <f t="shared" si="151"/>
        <v>0</v>
      </c>
      <c r="AK133" s="813"/>
      <c r="AL133" s="831"/>
      <c r="AM133" s="51">
        <f t="shared" si="81"/>
        <v>0</v>
      </c>
      <c r="AN133" s="257"/>
      <c r="AO133" s="257"/>
      <c r="AP133" s="257"/>
      <c r="AQ133" s="257"/>
      <c r="AR133" s="257"/>
      <c r="AS133" s="257"/>
      <c r="AT133" s="813"/>
      <c r="AU133" s="834"/>
      <c r="AV133" s="51">
        <f t="shared" si="82"/>
        <v>0</v>
      </c>
      <c r="AW133" s="257"/>
      <c r="AX133" s="257"/>
      <c r="AY133" s="257"/>
      <c r="AZ133" s="257"/>
      <c r="BA133" s="257"/>
      <c r="BB133" s="257"/>
      <c r="BC133" s="813"/>
      <c r="BD133" s="810"/>
      <c r="BE133" s="51">
        <f t="shared" si="83"/>
        <v>0</v>
      </c>
      <c r="BF133" s="257"/>
      <c r="BG133" s="257"/>
      <c r="BH133" s="257"/>
      <c r="BI133" s="257"/>
      <c r="BJ133" s="257"/>
      <c r="BK133" s="257"/>
      <c r="BL133" s="813"/>
      <c r="BM133" s="816"/>
      <c r="BN133" s="51">
        <f t="shared" si="84"/>
        <v>0</v>
      </c>
      <c r="BO133" s="257"/>
      <c r="BP133" s="257"/>
      <c r="BQ133" s="257"/>
      <c r="BR133" s="257"/>
      <c r="BS133" s="257"/>
      <c r="BT133" s="257"/>
      <c r="BU133" s="821"/>
      <c r="BV133" s="822"/>
      <c r="BW133" s="822"/>
      <c r="BX133" s="822"/>
      <c r="BY133" s="822"/>
      <c r="BZ133" s="822"/>
      <c r="CA133" s="822"/>
      <c r="CB133" s="822"/>
      <c r="CC133" s="823"/>
    </row>
    <row r="134" spans="1:81" s="58" customFormat="1" ht="40.200000000000003" customHeight="1" thickBot="1" x14ac:dyDescent="0.35">
      <c r="A134" s="34"/>
      <c r="B134" s="886"/>
      <c r="C134" s="870"/>
      <c r="D134" s="873"/>
      <c r="E134" s="853"/>
      <c r="F134" s="1267"/>
      <c r="G134" s="853"/>
      <c r="H134" s="853"/>
      <c r="I134" s="1347"/>
      <c r="J134" s="814"/>
      <c r="K134" s="856"/>
      <c r="L134" s="859"/>
      <c r="M134" s="862"/>
      <c r="N134" s="838"/>
      <c r="O134" s="841"/>
      <c r="P134" s="865"/>
      <c r="Q134" s="874"/>
      <c r="R134" s="814"/>
      <c r="S134" s="232"/>
      <c r="T134" s="237"/>
      <c r="U134" s="237"/>
      <c r="V134" s="237"/>
      <c r="W134" s="232"/>
      <c r="X134" s="260"/>
      <c r="Y134" s="260"/>
      <c r="Z134" s="260"/>
      <c r="AA134" s="260"/>
      <c r="AB134" s="814"/>
      <c r="AC134" s="829"/>
      <c r="AD134" s="551">
        <f t="shared" si="156"/>
        <v>0</v>
      </c>
      <c r="AE134" s="46">
        <f t="shared" si="156"/>
        <v>0</v>
      </c>
      <c r="AF134" s="46">
        <f t="shared" si="156"/>
        <v>0</v>
      </c>
      <c r="AG134" s="46">
        <f t="shared" si="156"/>
        <v>0</v>
      </c>
      <c r="AH134" s="46">
        <f t="shared" si="156"/>
        <v>0</v>
      </c>
      <c r="AI134" s="46">
        <f t="shared" si="156"/>
        <v>0</v>
      </c>
      <c r="AJ134" s="46">
        <f t="shared" si="151"/>
        <v>0</v>
      </c>
      <c r="AK134" s="814"/>
      <c r="AL134" s="832"/>
      <c r="AM134" s="46">
        <f t="shared" si="81"/>
        <v>0</v>
      </c>
      <c r="AN134" s="49"/>
      <c r="AO134" s="49"/>
      <c r="AP134" s="49"/>
      <c r="AQ134" s="49"/>
      <c r="AR134" s="49"/>
      <c r="AS134" s="49"/>
      <c r="AT134" s="814"/>
      <c r="AU134" s="835"/>
      <c r="AV134" s="46">
        <f t="shared" si="82"/>
        <v>0</v>
      </c>
      <c r="AW134" s="49"/>
      <c r="AX134" s="49"/>
      <c r="AY134" s="49"/>
      <c r="AZ134" s="49"/>
      <c r="BA134" s="49"/>
      <c r="BB134" s="49"/>
      <c r="BC134" s="814"/>
      <c r="BD134" s="811"/>
      <c r="BE134" s="46">
        <f t="shared" si="83"/>
        <v>0</v>
      </c>
      <c r="BF134" s="49"/>
      <c r="BG134" s="49"/>
      <c r="BH134" s="49"/>
      <c r="BI134" s="49"/>
      <c r="BJ134" s="49"/>
      <c r="BK134" s="49"/>
      <c r="BL134" s="814"/>
      <c r="BM134" s="817"/>
      <c r="BN134" s="46">
        <f t="shared" si="84"/>
        <v>0</v>
      </c>
      <c r="BO134" s="49"/>
      <c r="BP134" s="49"/>
      <c r="BQ134" s="49"/>
      <c r="BR134" s="49"/>
      <c r="BS134" s="49"/>
      <c r="BT134" s="49"/>
      <c r="BU134" s="824"/>
      <c r="BV134" s="825"/>
      <c r="BW134" s="825"/>
      <c r="BX134" s="825"/>
      <c r="BY134" s="825"/>
      <c r="BZ134" s="825"/>
      <c r="CA134" s="825"/>
      <c r="CB134" s="825"/>
      <c r="CC134" s="826"/>
    </row>
    <row r="135" spans="1:81" s="58" customFormat="1" ht="40.200000000000003" customHeight="1" thickTop="1" x14ac:dyDescent="0.3">
      <c r="A135" s="34"/>
      <c r="B135" s="886"/>
      <c r="C135" s="1226" t="s">
        <v>562</v>
      </c>
      <c r="D135" s="871">
        <v>4103</v>
      </c>
      <c r="E135" s="851" t="s">
        <v>4050</v>
      </c>
      <c r="F135" s="1266" t="s">
        <v>5544</v>
      </c>
      <c r="G135" s="851" t="s">
        <v>4052</v>
      </c>
      <c r="H135" s="851" t="s">
        <v>5574</v>
      </c>
      <c r="I135" s="1345" t="s">
        <v>5575</v>
      </c>
      <c r="J135" s="812">
        <v>380</v>
      </c>
      <c r="K135" s="854" t="str">
        <f>+[7]Metas!K435</f>
        <v>Entregas de incentivos a la productividad urbanas y rurales</v>
      </c>
      <c r="L135" s="857">
        <v>50</v>
      </c>
      <c r="M135" s="860">
        <f>SUM(N135:Q135)</f>
        <v>50</v>
      </c>
      <c r="N135" s="836"/>
      <c r="O135" s="839">
        <v>15</v>
      </c>
      <c r="P135" s="863">
        <v>20</v>
      </c>
      <c r="Q135" s="866">
        <v>15</v>
      </c>
      <c r="R135" s="812">
        <f>+$J135</f>
        <v>380</v>
      </c>
      <c r="S135" s="231" t="s">
        <v>5587</v>
      </c>
      <c r="T135" s="235" t="s">
        <v>3822</v>
      </c>
      <c r="U135" s="235" t="s">
        <v>3827</v>
      </c>
      <c r="V135" s="235" t="s">
        <v>3830</v>
      </c>
      <c r="W135" s="231" t="s">
        <v>5548</v>
      </c>
      <c r="X135" s="256">
        <v>44927</v>
      </c>
      <c r="Y135" s="256">
        <v>45291</v>
      </c>
      <c r="Z135" s="256">
        <v>44593</v>
      </c>
      <c r="AA135" s="256">
        <v>44926</v>
      </c>
      <c r="AB135" s="812">
        <f t="shared" ref="AB135" si="157">+$J135</f>
        <v>380</v>
      </c>
      <c r="AC135" s="827">
        <f>+L135</f>
        <v>50</v>
      </c>
      <c r="AD135" s="550">
        <f t="shared" si="156"/>
        <v>13.2</v>
      </c>
      <c r="AE135" s="44">
        <f t="shared" si="156"/>
        <v>13.2</v>
      </c>
      <c r="AF135" s="44">
        <f t="shared" si="156"/>
        <v>0</v>
      </c>
      <c r="AG135" s="44">
        <f t="shared" si="156"/>
        <v>0</v>
      </c>
      <c r="AH135" s="44">
        <f t="shared" si="156"/>
        <v>0</v>
      </c>
      <c r="AI135" s="44">
        <f t="shared" si="156"/>
        <v>0</v>
      </c>
      <c r="AJ135" s="44">
        <f t="shared" si="151"/>
        <v>0</v>
      </c>
      <c r="AK135" s="812">
        <f t="shared" ref="AK135" si="158">+$J135</f>
        <v>380</v>
      </c>
      <c r="AL135" s="830">
        <f>+N135</f>
        <v>0</v>
      </c>
      <c r="AM135" s="44">
        <f t="shared" si="81"/>
        <v>3.3</v>
      </c>
      <c r="AN135" s="47">
        <v>3.3</v>
      </c>
      <c r="AO135" s="47"/>
      <c r="AP135" s="47"/>
      <c r="AQ135" s="47"/>
      <c r="AR135" s="47"/>
      <c r="AS135" s="47"/>
      <c r="AT135" s="812">
        <f t="shared" ref="AT135" si="159">+$J135</f>
        <v>380</v>
      </c>
      <c r="AU135" s="833">
        <f>+O135</f>
        <v>15</v>
      </c>
      <c r="AV135" s="44">
        <f t="shared" si="82"/>
        <v>3.3</v>
      </c>
      <c r="AW135" s="47">
        <v>3.3</v>
      </c>
      <c r="AX135" s="47"/>
      <c r="AY135" s="47"/>
      <c r="AZ135" s="47"/>
      <c r="BA135" s="47"/>
      <c r="BB135" s="47"/>
      <c r="BC135" s="812">
        <f t="shared" ref="BC135" si="160">+$J135</f>
        <v>380</v>
      </c>
      <c r="BD135" s="809">
        <f>+P135</f>
        <v>20</v>
      </c>
      <c r="BE135" s="44">
        <f t="shared" si="83"/>
        <v>3.3</v>
      </c>
      <c r="BF135" s="47">
        <v>3.3</v>
      </c>
      <c r="BG135" s="47"/>
      <c r="BH135" s="47"/>
      <c r="BI135" s="47"/>
      <c r="BJ135" s="47"/>
      <c r="BK135" s="47"/>
      <c r="BL135" s="812">
        <f t="shared" ref="BL135" si="161">+$J135</f>
        <v>380</v>
      </c>
      <c r="BM135" s="815">
        <f>+Q135</f>
        <v>15</v>
      </c>
      <c r="BN135" s="44">
        <f t="shared" si="84"/>
        <v>3.3</v>
      </c>
      <c r="BO135" s="47">
        <v>3.3</v>
      </c>
      <c r="BP135" s="47"/>
      <c r="BQ135" s="47"/>
      <c r="BR135" s="47"/>
      <c r="BS135" s="47"/>
      <c r="BT135" s="47"/>
      <c r="BU135" s="818"/>
      <c r="BV135" s="819"/>
      <c r="BW135" s="819"/>
      <c r="BX135" s="819"/>
      <c r="BY135" s="819"/>
      <c r="BZ135" s="819"/>
      <c r="CA135" s="819"/>
      <c r="CB135" s="819"/>
      <c r="CC135" s="820"/>
    </row>
    <row r="136" spans="1:81" s="58" customFormat="1" ht="40.200000000000003" customHeight="1" x14ac:dyDescent="0.3">
      <c r="A136" s="34"/>
      <c r="B136" s="886"/>
      <c r="C136" s="1227"/>
      <c r="D136" s="872"/>
      <c r="E136" s="852"/>
      <c r="F136" s="920"/>
      <c r="G136" s="852"/>
      <c r="H136" s="852"/>
      <c r="I136" s="1346"/>
      <c r="J136" s="813"/>
      <c r="K136" s="855"/>
      <c r="L136" s="858"/>
      <c r="M136" s="861"/>
      <c r="N136" s="837"/>
      <c r="O136" s="840"/>
      <c r="P136" s="864"/>
      <c r="Q136" s="867"/>
      <c r="R136" s="813"/>
      <c r="S136" s="39"/>
      <c r="T136" s="236"/>
      <c r="U136" s="236"/>
      <c r="V136" s="236"/>
      <c r="W136" s="39"/>
      <c r="X136" s="31"/>
      <c r="Y136" s="31"/>
      <c r="Z136" s="31"/>
      <c r="AA136" s="31"/>
      <c r="AB136" s="813"/>
      <c r="AC136" s="828"/>
      <c r="AD136" s="552">
        <f t="shared" si="156"/>
        <v>0</v>
      </c>
      <c r="AE136" s="51">
        <f t="shared" si="156"/>
        <v>0</v>
      </c>
      <c r="AF136" s="51">
        <f t="shared" si="156"/>
        <v>0</v>
      </c>
      <c r="AG136" s="51">
        <f t="shared" si="156"/>
        <v>0</v>
      </c>
      <c r="AH136" s="51">
        <f t="shared" si="156"/>
        <v>0</v>
      </c>
      <c r="AI136" s="51">
        <f t="shared" si="156"/>
        <v>0</v>
      </c>
      <c r="AJ136" s="51">
        <f t="shared" si="151"/>
        <v>0</v>
      </c>
      <c r="AK136" s="813"/>
      <c r="AL136" s="831"/>
      <c r="AM136" s="51">
        <f t="shared" si="81"/>
        <v>0</v>
      </c>
      <c r="AN136" s="257"/>
      <c r="AO136" s="257"/>
      <c r="AP136" s="257"/>
      <c r="AQ136" s="257"/>
      <c r="AR136" s="257"/>
      <c r="AS136" s="257"/>
      <c r="AT136" s="813"/>
      <c r="AU136" s="834"/>
      <c r="AV136" s="51">
        <f t="shared" si="82"/>
        <v>0</v>
      </c>
      <c r="AW136" s="257"/>
      <c r="AX136" s="257"/>
      <c r="AY136" s="257"/>
      <c r="AZ136" s="257"/>
      <c r="BA136" s="257"/>
      <c r="BB136" s="257"/>
      <c r="BC136" s="813"/>
      <c r="BD136" s="810"/>
      <c r="BE136" s="51">
        <f t="shared" si="83"/>
        <v>0</v>
      </c>
      <c r="BF136" s="257"/>
      <c r="BG136" s="257"/>
      <c r="BH136" s="257"/>
      <c r="BI136" s="257"/>
      <c r="BJ136" s="257"/>
      <c r="BK136" s="257"/>
      <c r="BL136" s="813"/>
      <c r="BM136" s="816"/>
      <c r="BN136" s="51">
        <f t="shared" si="84"/>
        <v>0</v>
      </c>
      <c r="BO136" s="257"/>
      <c r="BP136" s="257"/>
      <c r="BQ136" s="257"/>
      <c r="BR136" s="257"/>
      <c r="BS136" s="257"/>
      <c r="BT136" s="257"/>
      <c r="BU136" s="821"/>
      <c r="BV136" s="822"/>
      <c r="BW136" s="822"/>
      <c r="BX136" s="822"/>
      <c r="BY136" s="822"/>
      <c r="BZ136" s="822"/>
      <c r="CA136" s="822"/>
      <c r="CB136" s="822"/>
      <c r="CC136" s="823"/>
    </row>
    <row r="137" spans="1:81" s="58" customFormat="1" ht="40.200000000000003" customHeight="1" x14ac:dyDescent="0.3">
      <c r="A137" s="34"/>
      <c r="B137" s="886"/>
      <c r="C137" s="1227"/>
      <c r="D137" s="872"/>
      <c r="E137" s="852"/>
      <c r="F137" s="920"/>
      <c r="G137" s="852"/>
      <c r="H137" s="852"/>
      <c r="I137" s="1346"/>
      <c r="J137" s="813"/>
      <c r="K137" s="855"/>
      <c r="L137" s="858"/>
      <c r="M137" s="861"/>
      <c r="N137" s="837"/>
      <c r="O137" s="840"/>
      <c r="P137" s="864"/>
      <c r="Q137" s="867"/>
      <c r="R137" s="813"/>
      <c r="S137" s="39"/>
      <c r="T137" s="236"/>
      <c r="U137" s="236"/>
      <c r="V137" s="236"/>
      <c r="W137" s="39"/>
      <c r="X137" s="31"/>
      <c r="Y137" s="31"/>
      <c r="Z137" s="31"/>
      <c r="AA137" s="31"/>
      <c r="AB137" s="813"/>
      <c r="AC137" s="828"/>
      <c r="AD137" s="552">
        <f t="shared" si="156"/>
        <v>0</v>
      </c>
      <c r="AE137" s="51">
        <f t="shared" si="156"/>
        <v>0</v>
      </c>
      <c r="AF137" s="51">
        <f t="shared" si="156"/>
        <v>0</v>
      </c>
      <c r="AG137" s="51">
        <f t="shared" si="156"/>
        <v>0</v>
      </c>
      <c r="AH137" s="51">
        <f t="shared" si="156"/>
        <v>0</v>
      </c>
      <c r="AI137" s="51">
        <f t="shared" si="156"/>
        <v>0</v>
      </c>
      <c r="AJ137" s="51">
        <f t="shared" si="151"/>
        <v>0</v>
      </c>
      <c r="AK137" s="813"/>
      <c r="AL137" s="831"/>
      <c r="AM137" s="51">
        <f t="shared" si="81"/>
        <v>0</v>
      </c>
      <c r="AN137" s="257"/>
      <c r="AO137" s="257"/>
      <c r="AP137" s="257"/>
      <c r="AQ137" s="257"/>
      <c r="AR137" s="257"/>
      <c r="AS137" s="257"/>
      <c r="AT137" s="813"/>
      <c r="AU137" s="834"/>
      <c r="AV137" s="51">
        <f t="shared" si="82"/>
        <v>0</v>
      </c>
      <c r="AW137" s="257"/>
      <c r="AX137" s="257"/>
      <c r="AY137" s="257"/>
      <c r="AZ137" s="257"/>
      <c r="BA137" s="257"/>
      <c r="BB137" s="257"/>
      <c r="BC137" s="813"/>
      <c r="BD137" s="810"/>
      <c r="BE137" s="51">
        <f t="shared" si="83"/>
        <v>0</v>
      </c>
      <c r="BF137" s="257"/>
      <c r="BG137" s="257"/>
      <c r="BH137" s="257"/>
      <c r="BI137" s="257"/>
      <c r="BJ137" s="257"/>
      <c r="BK137" s="257"/>
      <c r="BL137" s="813"/>
      <c r="BM137" s="816"/>
      <c r="BN137" s="51">
        <f t="shared" si="84"/>
        <v>0</v>
      </c>
      <c r="BO137" s="257"/>
      <c r="BP137" s="257"/>
      <c r="BQ137" s="257"/>
      <c r="BR137" s="257"/>
      <c r="BS137" s="257"/>
      <c r="BT137" s="257"/>
      <c r="BU137" s="821"/>
      <c r="BV137" s="822"/>
      <c r="BW137" s="822"/>
      <c r="BX137" s="822"/>
      <c r="BY137" s="822"/>
      <c r="BZ137" s="822"/>
      <c r="CA137" s="822"/>
      <c r="CB137" s="822"/>
      <c r="CC137" s="823"/>
    </row>
    <row r="138" spans="1:81" s="58" customFormat="1" ht="40.200000000000003" customHeight="1" thickBot="1" x14ac:dyDescent="0.35">
      <c r="A138" s="34"/>
      <c r="B138" s="886"/>
      <c r="C138" s="1228"/>
      <c r="D138" s="873"/>
      <c r="E138" s="853"/>
      <c r="F138" s="1267"/>
      <c r="G138" s="853"/>
      <c r="H138" s="853"/>
      <c r="I138" s="1347"/>
      <c r="J138" s="814"/>
      <c r="K138" s="856"/>
      <c r="L138" s="859"/>
      <c r="M138" s="862"/>
      <c r="N138" s="838"/>
      <c r="O138" s="841"/>
      <c r="P138" s="865"/>
      <c r="Q138" s="874"/>
      <c r="R138" s="814"/>
      <c r="S138" s="232"/>
      <c r="T138" s="237"/>
      <c r="U138" s="237"/>
      <c r="V138" s="237"/>
      <c r="W138" s="232"/>
      <c r="X138" s="260"/>
      <c r="Y138" s="260"/>
      <c r="Z138" s="260"/>
      <c r="AA138" s="260"/>
      <c r="AB138" s="814"/>
      <c r="AC138" s="829"/>
      <c r="AD138" s="551">
        <f t="shared" si="156"/>
        <v>0</v>
      </c>
      <c r="AE138" s="46">
        <f t="shared" si="156"/>
        <v>0</v>
      </c>
      <c r="AF138" s="46">
        <f t="shared" si="156"/>
        <v>0</v>
      </c>
      <c r="AG138" s="46">
        <f t="shared" si="156"/>
        <v>0</v>
      </c>
      <c r="AH138" s="46">
        <f t="shared" si="156"/>
        <v>0</v>
      </c>
      <c r="AI138" s="46">
        <f t="shared" si="156"/>
        <v>0</v>
      </c>
      <c r="AJ138" s="46">
        <f t="shared" si="151"/>
        <v>0</v>
      </c>
      <c r="AK138" s="814"/>
      <c r="AL138" s="832"/>
      <c r="AM138" s="46">
        <f t="shared" si="81"/>
        <v>0</v>
      </c>
      <c r="AN138" s="49"/>
      <c r="AO138" s="49"/>
      <c r="AP138" s="49"/>
      <c r="AQ138" s="49"/>
      <c r="AR138" s="49"/>
      <c r="AS138" s="49"/>
      <c r="AT138" s="814"/>
      <c r="AU138" s="835"/>
      <c r="AV138" s="46">
        <f t="shared" si="82"/>
        <v>0</v>
      </c>
      <c r="AW138" s="49"/>
      <c r="AX138" s="49"/>
      <c r="AY138" s="49"/>
      <c r="AZ138" s="49"/>
      <c r="BA138" s="49"/>
      <c r="BB138" s="49"/>
      <c r="BC138" s="814"/>
      <c r="BD138" s="811"/>
      <c r="BE138" s="46">
        <f t="shared" si="83"/>
        <v>0</v>
      </c>
      <c r="BF138" s="49"/>
      <c r="BG138" s="49"/>
      <c r="BH138" s="49"/>
      <c r="BI138" s="49"/>
      <c r="BJ138" s="49"/>
      <c r="BK138" s="49"/>
      <c r="BL138" s="814"/>
      <c r="BM138" s="817"/>
      <c r="BN138" s="46">
        <f t="shared" si="84"/>
        <v>0</v>
      </c>
      <c r="BO138" s="49"/>
      <c r="BP138" s="49"/>
      <c r="BQ138" s="49"/>
      <c r="BR138" s="49"/>
      <c r="BS138" s="49"/>
      <c r="BT138" s="49"/>
      <c r="BU138" s="824"/>
      <c r="BV138" s="825"/>
      <c r="BW138" s="825"/>
      <c r="BX138" s="825"/>
      <c r="BY138" s="825"/>
      <c r="BZ138" s="825"/>
      <c r="CA138" s="825"/>
      <c r="CB138" s="825"/>
      <c r="CC138" s="826"/>
    </row>
    <row r="139" spans="1:81" s="58" customFormat="1" ht="40.200000000000003" customHeight="1" thickTop="1" thickBot="1" x14ac:dyDescent="0.35">
      <c r="A139" s="34"/>
      <c r="B139" s="886"/>
      <c r="C139" s="1226" t="s">
        <v>565</v>
      </c>
      <c r="D139" s="871">
        <v>4103</v>
      </c>
      <c r="E139" s="851" t="s">
        <v>4050</v>
      </c>
      <c r="F139" s="1266" t="s">
        <v>5544</v>
      </c>
      <c r="G139" s="851" t="s">
        <v>4052</v>
      </c>
      <c r="H139" s="851" t="s">
        <v>5574</v>
      </c>
      <c r="I139" s="1345" t="s">
        <v>5575</v>
      </c>
      <c r="J139" s="812">
        <v>381</v>
      </c>
      <c r="K139" s="854" t="str">
        <f>+[7]Metas!K436</f>
        <v>Ferias departamentales de mujeres emprendedoras apoyadas</v>
      </c>
      <c r="L139" s="857">
        <v>2</v>
      </c>
      <c r="M139" s="860">
        <f>SUM(N139:Q139)</f>
        <v>2</v>
      </c>
      <c r="N139" s="836"/>
      <c r="O139" s="839">
        <v>1</v>
      </c>
      <c r="P139" s="863"/>
      <c r="Q139" s="866">
        <v>1</v>
      </c>
      <c r="R139" s="812">
        <f>+$J139</f>
        <v>381</v>
      </c>
      <c r="S139" s="231" t="s">
        <v>5588</v>
      </c>
      <c r="T139" s="235" t="s">
        <v>3822</v>
      </c>
      <c r="U139" s="235" t="s">
        <v>3827</v>
      </c>
      <c r="V139" s="235" t="s">
        <v>3830</v>
      </c>
      <c r="W139" s="231" t="s">
        <v>5548</v>
      </c>
      <c r="X139" s="256">
        <v>44927</v>
      </c>
      <c r="Y139" s="256">
        <v>45291</v>
      </c>
      <c r="Z139" s="256">
        <v>44593</v>
      </c>
      <c r="AA139" s="256">
        <v>44926</v>
      </c>
      <c r="AB139" s="812">
        <f t="shared" ref="AB139" si="162">+$J139</f>
        <v>381</v>
      </c>
      <c r="AC139" s="827">
        <f>+L139</f>
        <v>2</v>
      </c>
      <c r="AD139" s="550">
        <f t="shared" si="156"/>
        <v>20.2</v>
      </c>
      <c r="AE139" s="44">
        <f t="shared" si="156"/>
        <v>20.2</v>
      </c>
      <c r="AF139" s="44">
        <f t="shared" si="156"/>
        <v>0</v>
      </c>
      <c r="AG139" s="44">
        <f t="shared" si="156"/>
        <v>0</v>
      </c>
      <c r="AH139" s="44">
        <f t="shared" si="156"/>
        <v>0</v>
      </c>
      <c r="AI139" s="44">
        <f t="shared" si="156"/>
        <v>0</v>
      </c>
      <c r="AJ139" s="44">
        <f t="shared" si="151"/>
        <v>0</v>
      </c>
      <c r="AK139" s="812">
        <f t="shared" ref="AK139" si="163">+$J139</f>
        <v>381</v>
      </c>
      <c r="AL139" s="830">
        <f>+N139</f>
        <v>0</v>
      </c>
      <c r="AM139" s="44">
        <f t="shared" si="81"/>
        <v>5.05</v>
      </c>
      <c r="AN139" s="47">
        <v>5.05</v>
      </c>
      <c r="AO139" s="47"/>
      <c r="AP139" s="47"/>
      <c r="AQ139" s="47"/>
      <c r="AR139" s="47"/>
      <c r="AS139" s="47"/>
      <c r="AT139" s="812">
        <f t="shared" ref="AT139" si="164">+$J139</f>
        <v>381</v>
      </c>
      <c r="AU139" s="833">
        <f>+O139</f>
        <v>1</v>
      </c>
      <c r="AV139" s="44">
        <f t="shared" si="82"/>
        <v>5.05</v>
      </c>
      <c r="AW139" s="47">
        <v>5.05</v>
      </c>
      <c r="AX139" s="47"/>
      <c r="AY139" s="47"/>
      <c r="AZ139" s="47"/>
      <c r="BA139" s="47"/>
      <c r="BB139" s="47"/>
      <c r="BC139" s="812">
        <f t="shared" ref="BC139" si="165">+$J139</f>
        <v>381</v>
      </c>
      <c r="BD139" s="809">
        <f>+P139</f>
        <v>0</v>
      </c>
      <c r="BE139" s="44">
        <f t="shared" si="83"/>
        <v>5.05</v>
      </c>
      <c r="BF139" s="47">
        <v>5.05</v>
      </c>
      <c r="BG139" s="47"/>
      <c r="BH139" s="47"/>
      <c r="BI139" s="47"/>
      <c r="BJ139" s="47"/>
      <c r="BK139" s="47"/>
      <c r="BL139" s="812">
        <f t="shared" ref="BL139" si="166">+$J139</f>
        <v>381</v>
      </c>
      <c r="BM139" s="815">
        <f>+Q139</f>
        <v>1</v>
      </c>
      <c r="BN139" s="44">
        <f t="shared" si="84"/>
        <v>5.05</v>
      </c>
      <c r="BO139" s="47">
        <v>5.05</v>
      </c>
      <c r="BP139" s="47"/>
      <c r="BQ139" s="47"/>
      <c r="BR139" s="47"/>
      <c r="BS139" s="47"/>
      <c r="BT139" s="47"/>
      <c r="BU139" s="818"/>
      <c r="BV139" s="819"/>
      <c r="BW139" s="819"/>
      <c r="BX139" s="819"/>
      <c r="BY139" s="819"/>
      <c r="BZ139" s="819"/>
      <c r="CA139" s="819"/>
      <c r="CB139" s="819"/>
      <c r="CC139" s="820"/>
    </row>
    <row r="140" spans="1:81" s="58" customFormat="1" ht="40.200000000000003" customHeight="1" thickTop="1" x14ac:dyDescent="0.3">
      <c r="A140" s="34"/>
      <c r="B140" s="886"/>
      <c r="C140" s="1227"/>
      <c r="D140" s="872"/>
      <c r="E140" s="852"/>
      <c r="F140" s="920"/>
      <c r="G140" s="852"/>
      <c r="H140" s="852"/>
      <c r="I140" s="1346"/>
      <c r="J140" s="813"/>
      <c r="K140" s="855"/>
      <c r="L140" s="858"/>
      <c r="M140" s="861"/>
      <c r="N140" s="837"/>
      <c r="O140" s="840"/>
      <c r="P140" s="864"/>
      <c r="Q140" s="867"/>
      <c r="R140" s="813"/>
      <c r="S140" s="39" t="s">
        <v>5589</v>
      </c>
      <c r="T140" s="236" t="s">
        <v>3821</v>
      </c>
      <c r="U140" s="236" t="s">
        <v>3828</v>
      </c>
      <c r="V140" s="236" t="s">
        <v>3830</v>
      </c>
      <c r="W140" s="39" t="s">
        <v>5548</v>
      </c>
      <c r="X140" s="256">
        <v>44927</v>
      </c>
      <c r="Y140" s="256">
        <v>45291</v>
      </c>
      <c r="Z140" s="256">
        <v>44593</v>
      </c>
      <c r="AA140" s="256">
        <v>44926</v>
      </c>
      <c r="AB140" s="813"/>
      <c r="AC140" s="828"/>
      <c r="AD140" s="552">
        <f t="shared" si="156"/>
        <v>50</v>
      </c>
      <c r="AE140" s="51">
        <f t="shared" si="156"/>
        <v>50</v>
      </c>
      <c r="AF140" s="51">
        <f t="shared" si="156"/>
        <v>0</v>
      </c>
      <c r="AG140" s="51">
        <f t="shared" si="156"/>
        <v>0</v>
      </c>
      <c r="AH140" s="51">
        <f t="shared" si="156"/>
        <v>0</v>
      </c>
      <c r="AI140" s="51">
        <f t="shared" si="156"/>
        <v>0</v>
      </c>
      <c r="AJ140" s="51">
        <f t="shared" si="151"/>
        <v>0</v>
      </c>
      <c r="AK140" s="813"/>
      <c r="AL140" s="831"/>
      <c r="AM140" s="51">
        <f t="shared" ref="AM140:AM203" si="167">SUM(AN140:AS140)</f>
        <v>0</v>
      </c>
      <c r="AN140" s="257"/>
      <c r="AO140" s="257"/>
      <c r="AP140" s="257"/>
      <c r="AQ140" s="257"/>
      <c r="AR140" s="257"/>
      <c r="AS140" s="257"/>
      <c r="AT140" s="813"/>
      <c r="AU140" s="834"/>
      <c r="AV140" s="51">
        <f t="shared" ref="AV140:AV203" si="168">SUM(AW140:BB140)</f>
        <v>25</v>
      </c>
      <c r="AW140" s="257">
        <v>25</v>
      </c>
      <c r="AX140" s="257"/>
      <c r="AY140" s="257"/>
      <c r="AZ140" s="257"/>
      <c r="BA140" s="257"/>
      <c r="BB140" s="257"/>
      <c r="BC140" s="813"/>
      <c r="BD140" s="810"/>
      <c r="BE140" s="51">
        <f t="shared" ref="BE140:BE203" si="169">SUM(BF140:BK140)</f>
        <v>25</v>
      </c>
      <c r="BF140" s="257">
        <v>25</v>
      </c>
      <c r="BG140" s="257"/>
      <c r="BH140" s="257"/>
      <c r="BI140" s="257"/>
      <c r="BJ140" s="257"/>
      <c r="BK140" s="257"/>
      <c r="BL140" s="813"/>
      <c r="BM140" s="816"/>
      <c r="BN140" s="51">
        <f t="shared" ref="BN140:BN203" si="170">SUM(BO140:BT140)</f>
        <v>0</v>
      </c>
      <c r="BO140" s="257"/>
      <c r="BP140" s="257"/>
      <c r="BQ140" s="257"/>
      <c r="BR140" s="257"/>
      <c r="BS140" s="257"/>
      <c r="BT140" s="257"/>
      <c r="BU140" s="821"/>
      <c r="BV140" s="822"/>
      <c r="BW140" s="822"/>
      <c r="BX140" s="822"/>
      <c r="BY140" s="822"/>
      <c r="BZ140" s="822"/>
      <c r="CA140" s="822"/>
      <c r="CB140" s="822"/>
      <c r="CC140" s="823"/>
    </row>
    <row r="141" spans="1:81" s="58" customFormat="1" ht="40.200000000000003" customHeight="1" x14ac:dyDescent="0.3">
      <c r="A141" s="34"/>
      <c r="B141" s="886"/>
      <c r="C141" s="1227"/>
      <c r="D141" s="872"/>
      <c r="E141" s="852"/>
      <c r="F141" s="920"/>
      <c r="G141" s="852"/>
      <c r="H141" s="852"/>
      <c r="I141" s="1346"/>
      <c r="J141" s="813"/>
      <c r="K141" s="855"/>
      <c r="L141" s="858"/>
      <c r="M141" s="861"/>
      <c r="N141" s="837"/>
      <c r="O141" s="840"/>
      <c r="P141" s="864"/>
      <c r="Q141" s="867"/>
      <c r="R141" s="813"/>
      <c r="S141" s="39"/>
      <c r="T141" s="236"/>
      <c r="U141" s="236"/>
      <c r="V141" s="236"/>
      <c r="W141" s="39"/>
      <c r="X141" s="31"/>
      <c r="Y141" s="31"/>
      <c r="Z141" s="31"/>
      <c r="AA141" s="31"/>
      <c r="AB141" s="813"/>
      <c r="AC141" s="828"/>
      <c r="AD141" s="552">
        <f t="shared" si="156"/>
        <v>0</v>
      </c>
      <c r="AE141" s="51">
        <f t="shared" si="156"/>
        <v>0</v>
      </c>
      <c r="AF141" s="51">
        <f t="shared" si="156"/>
        <v>0</v>
      </c>
      <c r="AG141" s="51">
        <f t="shared" si="156"/>
        <v>0</v>
      </c>
      <c r="AH141" s="51">
        <f t="shared" si="156"/>
        <v>0</v>
      </c>
      <c r="AI141" s="51">
        <f t="shared" si="156"/>
        <v>0</v>
      </c>
      <c r="AJ141" s="51">
        <f t="shared" si="151"/>
        <v>0</v>
      </c>
      <c r="AK141" s="813"/>
      <c r="AL141" s="831"/>
      <c r="AM141" s="51">
        <f t="shared" si="167"/>
        <v>0</v>
      </c>
      <c r="AN141" s="257"/>
      <c r="AO141" s="257"/>
      <c r="AP141" s="257"/>
      <c r="AQ141" s="257"/>
      <c r="AR141" s="257"/>
      <c r="AS141" s="257"/>
      <c r="AT141" s="813"/>
      <c r="AU141" s="834"/>
      <c r="AV141" s="51">
        <f t="shared" si="168"/>
        <v>0</v>
      </c>
      <c r="AW141" s="257"/>
      <c r="AX141" s="257"/>
      <c r="AY141" s="257"/>
      <c r="AZ141" s="257"/>
      <c r="BA141" s="257"/>
      <c r="BB141" s="257"/>
      <c r="BC141" s="813"/>
      <c r="BD141" s="810"/>
      <c r="BE141" s="51">
        <f t="shared" si="169"/>
        <v>0</v>
      </c>
      <c r="BF141" s="257"/>
      <c r="BG141" s="257"/>
      <c r="BH141" s="257"/>
      <c r="BI141" s="257"/>
      <c r="BJ141" s="257"/>
      <c r="BK141" s="257"/>
      <c r="BL141" s="813"/>
      <c r="BM141" s="816"/>
      <c r="BN141" s="51">
        <f t="shared" si="170"/>
        <v>0</v>
      </c>
      <c r="BO141" s="257"/>
      <c r="BP141" s="257"/>
      <c r="BQ141" s="257"/>
      <c r="BR141" s="257"/>
      <c r="BS141" s="257"/>
      <c r="BT141" s="257"/>
      <c r="BU141" s="821"/>
      <c r="BV141" s="822"/>
      <c r="BW141" s="822"/>
      <c r="BX141" s="822"/>
      <c r="BY141" s="822"/>
      <c r="BZ141" s="822"/>
      <c r="CA141" s="822"/>
      <c r="CB141" s="822"/>
      <c r="CC141" s="823"/>
    </row>
    <row r="142" spans="1:81" s="58" customFormat="1" ht="40.200000000000003" customHeight="1" thickBot="1" x14ac:dyDescent="0.35">
      <c r="A142" s="34"/>
      <c r="B142" s="886"/>
      <c r="C142" s="1227"/>
      <c r="D142" s="873"/>
      <c r="E142" s="853"/>
      <c r="F142" s="1267"/>
      <c r="G142" s="853"/>
      <c r="H142" s="853"/>
      <c r="I142" s="1347"/>
      <c r="J142" s="814"/>
      <c r="K142" s="856"/>
      <c r="L142" s="859"/>
      <c r="M142" s="862"/>
      <c r="N142" s="838"/>
      <c r="O142" s="841"/>
      <c r="P142" s="865"/>
      <c r="Q142" s="874"/>
      <c r="R142" s="814"/>
      <c r="S142" s="232"/>
      <c r="T142" s="237"/>
      <c r="U142" s="237"/>
      <c r="V142" s="237"/>
      <c r="W142" s="232"/>
      <c r="X142" s="260"/>
      <c r="Y142" s="260"/>
      <c r="Z142" s="260"/>
      <c r="AA142" s="260"/>
      <c r="AB142" s="814"/>
      <c r="AC142" s="829"/>
      <c r="AD142" s="551">
        <f t="shared" si="156"/>
        <v>0</v>
      </c>
      <c r="AE142" s="46">
        <f t="shared" si="156"/>
        <v>0</v>
      </c>
      <c r="AF142" s="46">
        <f t="shared" si="156"/>
        <v>0</v>
      </c>
      <c r="AG142" s="46">
        <f t="shared" si="156"/>
        <v>0</v>
      </c>
      <c r="AH142" s="46">
        <f t="shared" si="156"/>
        <v>0</v>
      </c>
      <c r="AI142" s="46">
        <f t="shared" si="156"/>
        <v>0</v>
      </c>
      <c r="AJ142" s="46">
        <f t="shared" si="151"/>
        <v>0</v>
      </c>
      <c r="AK142" s="814"/>
      <c r="AL142" s="832"/>
      <c r="AM142" s="46">
        <f t="shared" si="167"/>
        <v>0</v>
      </c>
      <c r="AN142" s="49"/>
      <c r="AO142" s="49"/>
      <c r="AP142" s="49"/>
      <c r="AQ142" s="49"/>
      <c r="AR142" s="49"/>
      <c r="AS142" s="49"/>
      <c r="AT142" s="814"/>
      <c r="AU142" s="835"/>
      <c r="AV142" s="46">
        <f t="shared" si="168"/>
        <v>0</v>
      </c>
      <c r="AW142" s="49"/>
      <c r="AX142" s="49"/>
      <c r="AY142" s="49"/>
      <c r="AZ142" s="49"/>
      <c r="BA142" s="49"/>
      <c r="BB142" s="49"/>
      <c r="BC142" s="814"/>
      <c r="BD142" s="811"/>
      <c r="BE142" s="46">
        <f t="shared" si="169"/>
        <v>0</v>
      </c>
      <c r="BF142" s="49"/>
      <c r="BG142" s="49"/>
      <c r="BH142" s="49"/>
      <c r="BI142" s="49"/>
      <c r="BJ142" s="49"/>
      <c r="BK142" s="49"/>
      <c r="BL142" s="814"/>
      <c r="BM142" s="817"/>
      <c r="BN142" s="46">
        <f t="shared" si="170"/>
        <v>0</v>
      </c>
      <c r="BO142" s="49"/>
      <c r="BP142" s="49"/>
      <c r="BQ142" s="49"/>
      <c r="BR142" s="49"/>
      <c r="BS142" s="49"/>
      <c r="BT142" s="49"/>
      <c r="BU142" s="824"/>
      <c r="BV142" s="825"/>
      <c r="BW142" s="825"/>
      <c r="BX142" s="825"/>
      <c r="BY142" s="825"/>
      <c r="BZ142" s="825"/>
      <c r="CA142" s="825"/>
      <c r="CB142" s="825"/>
      <c r="CC142" s="826"/>
    </row>
    <row r="143" spans="1:81" s="58" customFormat="1" ht="40.200000000000003" customHeight="1" thickTop="1" x14ac:dyDescent="0.3">
      <c r="A143" s="34"/>
      <c r="B143" s="886"/>
      <c r="C143" s="1227"/>
      <c r="D143" s="871">
        <v>4103</v>
      </c>
      <c r="E143" s="851" t="s">
        <v>4050</v>
      </c>
      <c r="F143" s="1266" t="s">
        <v>5544</v>
      </c>
      <c r="G143" s="851" t="s">
        <v>4052</v>
      </c>
      <c r="H143" s="851" t="s">
        <v>5574</v>
      </c>
      <c r="I143" s="1345" t="s">
        <v>5575</v>
      </c>
      <c r="J143" s="812">
        <v>382</v>
      </c>
      <c r="K143" s="854" t="str">
        <f>+[7]Metas!K437</f>
        <v>Proyectos productivos apoyados para la participación en ferias nacionales o internacionales</v>
      </c>
      <c r="L143" s="857">
        <v>2</v>
      </c>
      <c r="M143" s="860">
        <f>SUM(N143:Q143)</f>
        <v>2</v>
      </c>
      <c r="N143" s="836"/>
      <c r="O143" s="839">
        <v>1</v>
      </c>
      <c r="P143" s="863"/>
      <c r="Q143" s="866">
        <v>1</v>
      </c>
      <c r="R143" s="812">
        <f>+$J143</f>
        <v>382</v>
      </c>
      <c r="S143" s="231" t="s">
        <v>5590</v>
      </c>
      <c r="T143" s="235" t="s">
        <v>3822</v>
      </c>
      <c r="U143" s="235" t="s">
        <v>3827</v>
      </c>
      <c r="V143" s="235" t="s">
        <v>3830</v>
      </c>
      <c r="W143" s="231" t="s">
        <v>5548</v>
      </c>
      <c r="X143" s="256">
        <v>44927</v>
      </c>
      <c r="Y143" s="256">
        <v>45291</v>
      </c>
      <c r="Z143" s="256">
        <v>44593</v>
      </c>
      <c r="AA143" s="256">
        <v>44926</v>
      </c>
      <c r="AB143" s="812">
        <f t="shared" ref="AB143" si="171">+$J143</f>
        <v>382</v>
      </c>
      <c r="AC143" s="827">
        <f>+L143</f>
        <v>2</v>
      </c>
      <c r="AD143" s="550">
        <f t="shared" si="156"/>
        <v>11.6</v>
      </c>
      <c r="AE143" s="44">
        <f t="shared" si="156"/>
        <v>11.6</v>
      </c>
      <c r="AF143" s="44">
        <f t="shared" si="156"/>
        <v>0</v>
      </c>
      <c r="AG143" s="44">
        <f t="shared" si="156"/>
        <v>0</v>
      </c>
      <c r="AH143" s="44">
        <f t="shared" si="156"/>
        <v>0</v>
      </c>
      <c r="AI143" s="44">
        <f t="shared" si="156"/>
        <v>0</v>
      </c>
      <c r="AJ143" s="44">
        <f t="shared" si="151"/>
        <v>0</v>
      </c>
      <c r="AK143" s="812">
        <f t="shared" ref="AK143" si="172">+$J143</f>
        <v>382</v>
      </c>
      <c r="AL143" s="830">
        <f>+N143</f>
        <v>0</v>
      </c>
      <c r="AM143" s="44">
        <f t="shared" si="167"/>
        <v>2.9</v>
      </c>
      <c r="AN143" s="47">
        <v>2.9</v>
      </c>
      <c r="AO143" s="47"/>
      <c r="AP143" s="47"/>
      <c r="AQ143" s="47"/>
      <c r="AR143" s="47"/>
      <c r="AS143" s="47"/>
      <c r="AT143" s="812">
        <f t="shared" ref="AT143" si="173">+$J143</f>
        <v>382</v>
      </c>
      <c r="AU143" s="833">
        <f>+O143</f>
        <v>1</v>
      </c>
      <c r="AV143" s="44">
        <f t="shared" si="168"/>
        <v>2.9</v>
      </c>
      <c r="AW143" s="47">
        <v>2.9</v>
      </c>
      <c r="AX143" s="47"/>
      <c r="AY143" s="47"/>
      <c r="AZ143" s="47"/>
      <c r="BA143" s="47"/>
      <c r="BB143" s="47"/>
      <c r="BC143" s="812">
        <f t="shared" ref="BC143" si="174">+$J143</f>
        <v>382</v>
      </c>
      <c r="BD143" s="809">
        <f>+P143</f>
        <v>0</v>
      </c>
      <c r="BE143" s="44">
        <f t="shared" si="169"/>
        <v>2.9</v>
      </c>
      <c r="BF143" s="47">
        <v>2.9</v>
      </c>
      <c r="BG143" s="47"/>
      <c r="BH143" s="47"/>
      <c r="BI143" s="47"/>
      <c r="BJ143" s="47"/>
      <c r="BK143" s="47"/>
      <c r="BL143" s="812">
        <f t="shared" ref="BL143" si="175">+$J143</f>
        <v>382</v>
      </c>
      <c r="BM143" s="815">
        <f>+Q143</f>
        <v>1</v>
      </c>
      <c r="BN143" s="44">
        <f t="shared" si="170"/>
        <v>2.9</v>
      </c>
      <c r="BO143" s="47">
        <v>2.9</v>
      </c>
      <c r="BP143" s="47"/>
      <c r="BQ143" s="47"/>
      <c r="BR143" s="47"/>
      <c r="BS143" s="47"/>
      <c r="BT143" s="47"/>
      <c r="BU143" s="818"/>
      <c r="BV143" s="819"/>
      <c r="BW143" s="819"/>
      <c r="BX143" s="819"/>
      <c r="BY143" s="819"/>
      <c r="BZ143" s="819"/>
      <c r="CA143" s="819"/>
      <c r="CB143" s="819"/>
      <c r="CC143" s="820"/>
    </row>
    <row r="144" spans="1:81" s="58" customFormat="1" ht="40.200000000000003" customHeight="1" x14ac:dyDescent="0.3">
      <c r="A144" s="34"/>
      <c r="B144" s="886"/>
      <c r="C144" s="1227"/>
      <c r="D144" s="872"/>
      <c r="E144" s="852"/>
      <c r="F144" s="920"/>
      <c r="G144" s="852"/>
      <c r="H144" s="852"/>
      <c r="I144" s="1346"/>
      <c r="J144" s="813"/>
      <c r="K144" s="855"/>
      <c r="L144" s="858"/>
      <c r="M144" s="861"/>
      <c r="N144" s="837"/>
      <c r="O144" s="840"/>
      <c r="P144" s="864"/>
      <c r="Q144" s="867"/>
      <c r="R144" s="813"/>
      <c r="S144" s="39"/>
      <c r="T144" s="236"/>
      <c r="U144" s="236"/>
      <c r="V144" s="236"/>
      <c r="W144" s="39"/>
      <c r="X144" s="31"/>
      <c r="Y144" s="31"/>
      <c r="Z144" s="31"/>
      <c r="AA144" s="31"/>
      <c r="AB144" s="813"/>
      <c r="AC144" s="828"/>
      <c r="AD144" s="552">
        <f t="shared" si="156"/>
        <v>0</v>
      </c>
      <c r="AE144" s="51">
        <f t="shared" si="156"/>
        <v>0</v>
      </c>
      <c r="AF144" s="51">
        <f t="shared" si="156"/>
        <v>0</v>
      </c>
      <c r="AG144" s="51">
        <f t="shared" si="156"/>
        <v>0</v>
      </c>
      <c r="AH144" s="51">
        <f t="shared" si="156"/>
        <v>0</v>
      </c>
      <c r="AI144" s="51">
        <f t="shared" si="156"/>
        <v>0</v>
      </c>
      <c r="AJ144" s="51">
        <f t="shared" si="151"/>
        <v>0</v>
      </c>
      <c r="AK144" s="813"/>
      <c r="AL144" s="831"/>
      <c r="AM144" s="51">
        <f t="shared" si="167"/>
        <v>0</v>
      </c>
      <c r="AN144" s="257"/>
      <c r="AO144" s="257"/>
      <c r="AP144" s="257"/>
      <c r="AQ144" s="257"/>
      <c r="AR144" s="257"/>
      <c r="AS144" s="257"/>
      <c r="AT144" s="813"/>
      <c r="AU144" s="834"/>
      <c r="AV144" s="51">
        <f t="shared" si="168"/>
        <v>0</v>
      </c>
      <c r="AW144" s="257"/>
      <c r="AX144" s="257"/>
      <c r="AY144" s="257"/>
      <c r="AZ144" s="257"/>
      <c r="BA144" s="257"/>
      <c r="BB144" s="257"/>
      <c r="BC144" s="813"/>
      <c r="BD144" s="810"/>
      <c r="BE144" s="51">
        <f t="shared" si="169"/>
        <v>0</v>
      </c>
      <c r="BF144" s="257"/>
      <c r="BG144" s="257"/>
      <c r="BH144" s="257"/>
      <c r="BI144" s="257"/>
      <c r="BJ144" s="257"/>
      <c r="BK144" s="257"/>
      <c r="BL144" s="813"/>
      <c r="BM144" s="816"/>
      <c r="BN144" s="51">
        <f t="shared" si="170"/>
        <v>0</v>
      </c>
      <c r="BO144" s="257"/>
      <c r="BP144" s="257"/>
      <c r="BQ144" s="257"/>
      <c r="BR144" s="257"/>
      <c r="BS144" s="257"/>
      <c r="BT144" s="257"/>
      <c r="BU144" s="821"/>
      <c r="BV144" s="822"/>
      <c r="BW144" s="822"/>
      <c r="BX144" s="822"/>
      <c r="BY144" s="822"/>
      <c r="BZ144" s="822"/>
      <c r="CA144" s="822"/>
      <c r="CB144" s="822"/>
      <c r="CC144" s="823"/>
    </row>
    <row r="145" spans="1:81" s="58" customFormat="1" ht="40.200000000000003" customHeight="1" x14ac:dyDescent="0.3">
      <c r="A145" s="34"/>
      <c r="B145" s="886"/>
      <c r="C145" s="1227"/>
      <c r="D145" s="872"/>
      <c r="E145" s="852"/>
      <c r="F145" s="920"/>
      <c r="G145" s="852"/>
      <c r="H145" s="852"/>
      <c r="I145" s="1346"/>
      <c r="J145" s="813"/>
      <c r="K145" s="855"/>
      <c r="L145" s="858"/>
      <c r="M145" s="861"/>
      <c r="N145" s="837"/>
      <c r="O145" s="840"/>
      <c r="P145" s="864"/>
      <c r="Q145" s="867"/>
      <c r="R145" s="813"/>
      <c r="S145" s="39"/>
      <c r="T145" s="236"/>
      <c r="U145" s="236"/>
      <c r="V145" s="236"/>
      <c r="W145" s="39"/>
      <c r="X145" s="31"/>
      <c r="Y145" s="31"/>
      <c r="Z145" s="31"/>
      <c r="AA145" s="31"/>
      <c r="AB145" s="813"/>
      <c r="AC145" s="828"/>
      <c r="AD145" s="552">
        <f t="shared" si="156"/>
        <v>0</v>
      </c>
      <c r="AE145" s="51">
        <f t="shared" si="156"/>
        <v>0</v>
      </c>
      <c r="AF145" s="51">
        <f t="shared" si="156"/>
        <v>0</v>
      </c>
      <c r="AG145" s="51">
        <f t="shared" si="156"/>
        <v>0</v>
      </c>
      <c r="AH145" s="51">
        <f t="shared" si="156"/>
        <v>0</v>
      </c>
      <c r="AI145" s="51">
        <f t="shared" si="156"/>
        <v>0</v>
      </c>
      <c r="AJ145" s="51">
        <f t="shared" si="151"/>
        <v>0</v>
      </c>
      <c r="AK145" s="813"/>
      <c r="AL145" s="831"/>
      <c r="AM145" s="51">
        <f t="shared" si="167"/>
        <v>0</v>
      </c>
      <c r="AN145" s="257"/>
      <c r="AO145" s="257"/>
      <c r="AP145" s="257"/>
      <c r="AQ145" s="257"/>
      <c r="AR145" s="257"/>
      <c r="AS145" s="257"/>
      <c r="AT145" s="813"/>
      <c r="AU145" s="834"/>
      <c r="AV145" s="51">
        <f t="shared" si="168"/>
        <v>0</v>
      </c>
      <c r="AW145" s="257"/>
      <c r="AX145" s="257"/>
      <c r="AY145" s="257"/>
      <c r="AZ145" s="257"/>
      <c r="BA145" s="257"/>
      <c r="BB145" s="257"/>
      <c r="BC145" s="813"/>
      <c r="BD145" s="810"/>
      <c r="BE145" s="51">
        <f t="shared" si="169"/>
        <v>0</v>
      </c>
      <c r="BF145" s="257"/>
      <c r="BG145" s="257"/>
      <c r="BH145" s="257"/>
      <c r="BI145" s="257"/>
      <c r="BJ145" s="257"/>
      <c r="BK145" s="257"/>
      <c r="BL145" s="813"/>
      <c r="BM145" s="816"/>
      <c r="BN145" s="51">
        <f t="shared" si="170"/>
        <v>0</v>
      </c>
      <c r="BO145" s="257"/>
      <c r="BP145" s="257"/>
      <c r="BQ145" s="257"/>
      <c r="BR145" s="257"/>
      <c r="BS145" s="257"/>
      <c r="BT145" s="257"/>
      <c r="BU145" s="821"/>
      <c r="BV145" s="822"/>
      <c r="BW145" s="822"/>
      <c r="BX145" s="822"/>
      <c r="BY145" s="822"/>
      <c r="BZ145" s="822"/>
      <c r="CA145" s="822"/>
      <c r="CB145" s="822"/>
      <c r="CC145" s="823"/>
    </row>
    <row r="146" spans="1:81" s="58" customFormat="1" ht="40.200000000000003" customHeight="1" thickBot="1" x14ac:dyDescent="0.35">
      <c r="A146" s="34"/>
      <c r="B146" s="886"/>
      <c r="C146" s="1227"/>
      <c r="D146" s="873"/>
      <c r="E146" s="853"/>
      <c r="F146" s="1267"/>
      <c r="G146" s="853"/>
      <c r="H146" s="853"/>
      <c r="I146" s="1347"/>
      <c r="J146" s="814"/>
      <c r="K146" s="856"/>
      <c r="L146" s="859"/>
      <c r="M146" s="862"/>
      <c r="N146" s="838"/>
      <c r="O146" s="841"/>
      <c r="P146" s="865"/>
      <c r="Q146" s="874"/>
      <c r="R146" s="814"/>
      <c r="S146" s="232"/>
      <c r="T146" s="237"/>
      <c r="U146" s="237"/>
      <c r="V146" s="237"/>
      <c r="W146" s="232"/>
      <c r="X146" s="260"/>
      <c r="Y146" s="260"/>
      <c r="Z146" s="260"/>
      <c r="AA146" s="260"/>
      <c r="AB146" s="814"/>
      <c r="AC146" s="829"/>
      <c r="AD146" s="551">
        <f t="shared" si="156"/>
        <v>0</v>
      </c>
      <c r="AE146" s="46">
        <f t="shared" si="156"/>
        <v>0</v>
      </c>
      <c r="AF146" s="46">
        <f t="shared" si="156"/>
        <v>0</v>
      </c>
      <c r="AG146" s="46">
        <f t="shared" si="156"/>
        <v>0</v>
      </c>
      <c r="AH146" s="46">
        <f t="shared" si="156"/>
        <v>0</v>
      </c>
      <c r="AI146" s="46">
        <f t="shared" si="156"/>
        <v>0</v>
      </c>
      <c r="AJ146" s="46">
        <f t="shared" si="151"/>
        <v>0</v>
      </c>
      <c r="AK146" s="814"/>
      <c r="AL146" s="832"/>
      <c r="AM146" s="46">
        <f t="shared" si="167"/>
        <v>0</v>
      </c>
      <c r="AN146" s="49"/>
      <c r="AO146" s="49"/>
      <c r="AP146" s="49"/>
      <c r="AQ146" s="49"/>
      <c r="AR146" s="49"/>
      <c r="AS146" s="49"/>
      <c r="AT146" s="814"/>
      <c r="AU146" s="835"/>
      <c r="AV146" s="46">
        <f t="shared" si="168"/>
        <v>0</v>
      </c>
      <c r="AW146" s="49"/>
      <c r="AX146" s="49"/>
      <c r="AY146" s="49"/>
      <c r="AZ146" s="49"/>
      <c r="BA146" s="49"/>
      <c r="BB146" s="49"/>
      <c r="BC146" s="814"/>
      <c r="BD146" s="811"/>
      <c r="BE146" s="46">
        <f t="shared" si="169"/>
        <v>0</v>
      </c>
      <c r="BF146" s="49"/>
      <c r="BG146" s="49"/>
      <c r="BH146" s="49"/>
      <c r="BI146" s="49"/>
      <c r="BJ146" s="49"/>
      <c r="BK146" s="49"/>
      <c r="BL146" s="814"/>
      <c r="BM146" s="817"/>
      <c r="BN146" s="46">
        <f t="shared" si="170"/>
        <v>0</v>
      </c>
      <c r="BO146" s="49"/>
      <c r="BP146" s="49"/>
      <c r="BQ146" s="49"/>
      <c r="BR146" s="49"/>
      <c r="BS146" s="49"/>
      <c r="BT146" s="49"/>
      <c r="BU146" s="824"/>
      <c r="BV146" s="825"/>
      <c r="BW146" s="825"/>
      <c r="BX146" s="825"/>
      <c r="BY146" s="825"/>
      <c r="BZ146" s="825"/>
      <c r="CA146" s="825"/>
      <c r="CB146" s="825"/>
      <c r="CC146" s="826"/>
    </row>
    <row r="147" spans="1:81" s="58" customFormat="1" ht="40.200000000000003" customHeight="1" thickTop="1" x14ac:dyDescent="0.3">
      <c r="A147" s="34"/>
      <c r="B147" s="886"/>
      <c r="C147" s="1227"/>
      <c r="D147" s="871">
        <v>4103</v>
      </c>
      <c r="E147" s="851" t="s">
        <v>4050</v>
      </c>
      <c r="F147" s="1266" t="s">
        <v>5544</v>
      </c>
      <c r="G147" s="851" t="s">
        <v>4052</v>
      </c>
      <c r="H147" s="851" t="s">
        <v>5574</v>
      </c>
      <c r="I147" s="1345" t="s">
        <v>5575</v>
      </c>
      <c r="J147" s="812">
        <v>383</v>
      </c>
      <c r="K147" s="854" t="str">
        <f>+[7]Metas!K438</f>
        <v>Organizaciones de mujeres consolidadas y apoyadas para la comercialización de sus productos</v>
      </c>
      <c r="L147" s="857"/>
      <c r="M147" s="860">
        <f>SUM(N147:Q147)</f>
        <v>0</v>
      </c>
      <c r="N147" s="836"/>
      <c r="O147" s="839"/>
      <c r="P147" s="863"/>
      <c r="Q147" s="866"/>
      <c r="R147" s="812">
        <f>+$J147</f>
        <v>383</v>
      </c>
      <c r="S147" s="231" t="s">
        <v>5591</v>
      </c>
      <c r="T147" s="235" t="s">
        <v>3822</v>
      </c>
      <c r="U147" s="235" t="s">
        <v>3827</v>
      </c>
      <c r="V147" s="235" t="s">
        <v>3830</v>
      </c>
      <c r="W147" s="231" t="s">
        <v>5548</v>
      </c>
      <c r="X147" s="256">
        <v>44927</v>
      </c>
      <c r="Y147" s="256">
        <v>45291</v>
      </c>
      <c r="Z147" s="256">
        <v>44593</v>
      </c>
      <c r="AA147" s="256">
        <v>44926</v>
      </c>
      <c r="AB147" s="812">
        <f t="shared" ref="AB147" si="176">+$J147</f>
        <v>383</v>
      </c>
      <c r="AC147" s="827">
        <f>+L147</f>
        <v>0</v>
      </c>
      <c r="AD147" s="550">
        <f t="shared" si="156"/>
        <v>10.9</v>
      </c>
      <c r="AE147" s="44">
        <f t="shared" si="156"/>
        <v>10.9</v>
      </c>
      <c r="AF147" s="44">
        <f t="shared" si="156"/>
        <v>0</v>
      </c>
      <c r="AG147" s="44">
        <f t="shared" si="156"/>
        <v>0</v>
      </c>
      <c r="AH147" s="44">
        <f t="shared" si="156"/>
        <v>0</v>
      </c>
      <c r="AI147" s="44">
        <f t="shared" si="156"/>
        <v>0</v>
      </c>
      <c r="AJ147" s="44">
        <f t="shared" si="151"/>
        <v>0</v>
      </c>
      <c r="AK147" s="812">
        <f t="shared" ref="AK147" si="177">+$J147</f>
        <v>383</v>
      </c>
      <c r="AL147" s="830">
        <f>+N147</f>
        <v>0</v>
      </c>
      <c r="AM147" s="44">
        <f t="shared" si="167"/>
        <v>2.7250000000000001</v>
      </c>
      <c r="AN147" s="47">
        <v>2.7250000000000001</v>
      </c>
      <c r="AO147" s="47"/>
      <c r="AP147" s="47"/>
      <c r="AQ147" s="47"/>
      <c r="AR147" s="47"/>
      <c r="AS147" s="47"/>
      <c r="AT147" s="812">
        <f t="shared" ref="AT147" si="178">+$J147</f>
        <v>383</v>
      </c>
      <c r="AU147" s="833">
        <f>+O147</f>
        <v>0</v>
      </c>
      <c r="AV147" s="44">
        <f t="shared" si="168"/>
        <v>2.7250000000000001</v>
      </c>
      <c r="AW147" s="47">
        <v>2.7250000000000001</v>
      </c>
      <c r="AX147" s="47"/>
      <c r="AY147" s="47"/>
      <c r="AZ147" s="47"/>
      <c r="BA147" s="47"/>
      <c r="BB147" s="47"/>
      <c r="BC147" s="812">
        <f t="shared" ref="BC147" si="179">+$J147</f>
        <v>383</v>
      </c>
      <c r="BD147" s="809">
        <f>+P147</f>
        <v>0</v>
      </c>
      <c r="BE147" s="44">
        <f t="shared" si="169"/>
        <v>2.7250000000000001</v>
      </c>
      <c r="BF147" s="47">
        <v>2.7250000000000001</v>
      </c>
      <c r="BG147" s="47"/>
      <c r="BH147" s="47"/>
      <c r="BI147" s="47"/>
      <c r="BJ147" s="47"/>
      <c r="BK147" s="47"/>
      <c r="BL147" s="812">
        <f t="shared" ref="BL147" si="180">+$J147</f>
        <v>383</v>
      </c>
      <c r="BM147" s="815">
        <f>+Q147</f>
        <v>0</v>
      </c>
      <c r="BN147" s="44">
        <f t="shared" si="170"/>
        <v>2.7250000000000001</v>
      </c>
      <c r="BO147" s="47">
        <v>2.7250000000000001</v>
      </c>
      <c r="BP147" s="47"/>
      <c r="BQ147" s="47"/>
      <c r="BR147" s="47"/>
      <c r="BS147" s="47"/>
      <c r="BT147" s="47"/>
      <c r="BU147" s="818"/>
      <c r="BV147" s="819"/>
      <c r="BW147" s="819"/>
      <c r="BX147" s="819"/>
      <c r="BY147" s="819"/>
      <c r="BZ147" s="819"/>
      <c r="CA147" s="819"/>
      <c r="CB147" s="819"/>
      <c r="CC147" s="820"/>
    </row>
    <row r="148" spans="1:81" s="58" customFormat="1" ht="40.200000000000003" customHeight="1" x14ac:dyDescent="0.3">
      <c r="A148" s="34"/>
      <c r="B148" s="886"/>
      <c r="C148" s="1227"/>
      <c r="D148" s="872"/>
      <c r="E148" s="852"/>
      <c r="F148" s="920"/>
      <c r="G148" s="852"/>
      <c r="H148" s="852"/>
      <c r="I148" s="1346"/>
      <c r="J148" s="813"/>
      <c r="K148" s="855"/>
      <c r="L148" s="858"/>
      <c r="M148" s="861"/>
      <c r="N148" s="837"/>
      <c r="O148" s="840"/>
      <c r="P148" s="864"/>
      <c r="Q148" s="867"/>
      <c r="R148" s="813"/>
      <c r="S148" s="39"/>
      <c r="T148" s="236"/>
      <c r="U148" s="236"/>
      <c r="V148" s="236"/>
      <c r="W148" s="39"/>
      <c r="X148" s="31"/>
      <c r="Y148" s="31"/>
      <c r="Z148" s="31"/>
      <c r="AA148" s="31"/>
      <c r="AB148" s="813"/>
      <c r="AC148" s="828"/>
      <c r="AD148" s="552">
        <f t="shared" si="156"/>
        <v>0</v>
      </c>
      <c r="AE148" s="51">
        <f t="shared" si="156"/>
        <v>0</v>
      </c>
      <c r="AF148" s="51">
        <f t="shared" si="156"/>
        <v>0</v>
      </c>
      <c r="AG148" s="51">
        <f t="shared" si="156"/>
        <v>0</v>
      </c>
      <c r="AH148" s="51">
        <f t="shared" si="156"/>
        <v>0</v>
      </c>
      <c r="AI148" s="51">
        <f t="shared" si="156"/>
        <v>0</v>
      </c>
      <c r="AJ148" s="51">
        <f t="shared" si="151"/>
        <v>0</v>
      </c>
      <c r="AK148" s="813"/>
      <c r="AL148" s="831"/>
      <c r="AM148" s="51">
        <f t="shared" si="167"/>
        <v>0</v>
      </c>
      <c r="AN148" s="257"/>
      <c r="AO148" s="257"/>
      <c r="AP148" s="257"/>
      <c r="AQ148" s="257"/>
      <c r="AR148" s="257"/>
      <c r="AS148" s="257"/>
      <c r="AT148" s="813"/>
      <c r="AU148" s="834"/>
      <c r="AV148" s="51">
        <f t="shared" si="168"/>
        <v>0</v>
      </c>
      <c r="AW148" s="257"/>
      <c r="AX148" s="257"/>
      <c r="AY148" s="257"/>
      <c r="AZ148" s="257"/>
      <c r="BA148" s="257"/>
      <c r="BB148" s="257"/>
      <c r="BC148" s="813"/>
      <c r="BD148" s="810"/>
      <c r="BE148" s="51">
        <f t="shared" si="169"/>
        <v>0</v>
      </c>
      <c r="BF148" s="257"/>
      <c r="BG148" s="257"/>
      <c r="BH148" s="257"/>
      <c r="BI148" s="257"/>
      <c r="BJ148" s="257"/>
      <c r="BK148" s="257"/>
      <c r="BL148" s="813"/>
      <c r="BM148" s="816"/>
      <c r="BN148" s="51">
        <f t="shared" si="170"/>
        <v>0</v>
      </c>
      <c r="BO148" s="257"/>
      <c r="BP148" s="257"/>
      <c r="BQ148" s="257"/>
      <c r="BR148" s="257"/>
      <c r="BS148" s="257"/>
      <c r="BT148" s="257"/>
      <c r="BU148" s="821"/>
      <c r="BV148" s="822"/>
      <c r="BW148" s="822"/>
      <c r="BX148" s="822"/>
      <c r="BY148" s="822"/>
      <c r="BZ148" s="822"/>
      <c r="CA148" s="822"/>
      <c r="CB148" s="822"/>
      <c r="CC148" s="823"/>
    </row>
    <row r="149" spans="1:81" s="58" customFormat="1" ht="40.200000000000003" customHeight="1" x14ac:dyDescent="0.3">
      <c r="A149" s="34"/>
      <c r="B149" s="886"/>
      <c r="C149" s="1227"/>
      <c r="D149" s="872"/>
      <c r="E149" s="852"/>
      <c r="F149" s="920"/>
      <c r="G149" s="852"/>
      <c r="H149" s="852"/>
      <c r="I149" s="1346"/>
      <c r="J149" s="813"/>
      <c r="K149" s="855"/>
      <c r="L149" s="858"/>
      <c r="M149" s="861"/>
      <c r="N149" s="837"/>
      <c r="O149" s="840"/>
      <c r="P149" s="864"/>
      <c r="Q149" s="867"/>
      <c r="R149" s="813"/>
      <c r="S149" s="39"/>
      <c r="T149" s="236"/>
      <c r="U149" s="236"/>
      <c r="V149" s="236"/>
      <c r="W149" s="39"/>
      <c r="X149" s="31"/>
      <c r="Y149" s="31"/>
      <c r="Z149" s="31"/>
      <c r="AA149" s="31"/>
      <c r="AB149" s="813"/>
      <c r="AC149" s="828"/>
      <c r="AD149" s="552">
        <f t="shared" si="156"/>
        <v>0</v>
      </c>
      <c r="AE149" s="51">
        <f t="shared" si="156"/>
        <v>0</v>
      </c>
      <c r="AF149" s="51">
        <f t="shared" si="156"/>
        <v>0</v>
      </c>
      <c r="AG149" s="51">
        <f t="shared" si="156"/>
        <v>0</v>
      </c>
      <c r="AH149" s="51">
        <f t="shared" si="156"/>
        <v>0</v>
      </c>
      <c r="AI149" s="51">
        <f t="shared" si="156"/>
        <v>0</v>
      </c>
      <c r="AJ149" s="51">
        <f t="shared" si="151"/>
        <v>0</v>
      </c>
      <c r="AK149" s="813"/>
      <c r="AL149" s="831"/>
      <c r="AM149" s="51">
        <f t="shared" si="167"/>
        <v>0</v>
      </c>
      <c r="AN149" s="257"/>
      <c r="AO149" s="257"/>
      <c r="AP149" s="257"/>
      <c r="AQ149" s="257"/>
      <c r="AR149" s="257"/>
      <c r="AS149" s="257"/>
      <c r="AT149" s="813"/>
      <c r="AU149" s="834"/>
      <c r="AV149" s="51">
        <f t="shared" si="168"/>
        <v>0</v>
      </c>
      <c r="AW149" s="257"/>
      <c r="AX149" s="257"/>
      <c r="AY149" s="257"/>
      <c r="AZ149" s="257"/>
      <c r="BA149" s="257"/>
      <c r="BB149" s="257"/>
      <c r="BC149" s="813"/>
      <c r="BD149" s="810"/>
      <c r="BE149" s="51">
        <f t="shared" si="169"/>
        <v>0</v>
      </c>
      <c r="BF149" s="257"/>
      <c r="BG149" s="257"/>
      <c r="BH149" s="257"/>
      <c r="BI149" s="257"/>
      <c r="BJ149" s="257"/>
      <c r="BK149" s="257"/>
      <c r="BL149" s="813"/>
      <c r="BM149" s="816"/>
      <c r="BN149" s="51">
        <f t="shared" si="170"/>
        <v>0</v>
      </c>
      <c r="BO149" s="257"/>
      <c r="BP149" s="257"/>
      <c r="BQ149" s="257"/>
      <c r="BR149" s="257"/>
      <c r="BS149" s="257"/>
      <c r="BT149" s="257"/>
      <c r="BU149" s="821"/>
      <c r="BV149" s="822"/>
      <c r="BW149" s="822"/>
      <c r="BX149" s="822"/>
      <c r="BY149" s="822"/>
      <c r="BZ149" s="822"/>
      <c r="CA149" s="822"/>
      <c r="CB149" s="822"/>
      <c r="CC149" s="823"/>
    </row>
    <row r="150" spans="1:81" s="58" customFormat="1" ht="40.200000000000003" customHeight="1" thickBot="1" x14ac:dyDescent="0.35">
      <c r="A150" s="34"/>
      <c r="B150" s="887"/>
      <c r="C150" s="1228"/>
      <c r="D150" s="873"/>
      <c r="E150" s="853"/>
      <c r="F150" s="1267"/>
      <c r="G150" s="853"/>
      <c r="H150" s="853"/>
      <c r="I150" s="1347"/>
      <c r="J150" s="814"/>
      <c r="K150" s="856"/>
      <c r="L150" s="859"/>
      <c r="M150" s="862"/>
      <c r="N150" s="838"/>
      <c r="O150" s="841"/>
      <c r="P150" s="865"/>
      <c r="Q150" s="874"/>
      <c r="R150" s="814"/>
      <c r="S150" s="232"/>
      <c r="T150" s="237"/>
      <c r="U150" s="237"/>
      <c r="V150" s="237"/>
      <c r="W150" s="232"/>
      <c r="X150" s="260"/>
      <c r="Y150" s="260"/>
      <c r="Z150" s="260"/>
      <c r="AA150" s="260"/>
      <c r="AB150" s="814"/>
      <c r="AC150" s="829"/>
      <c r="AD150" s="551">
        <f t="shared" si="156"/>
        <v>0</v>
      </c>
      <c r="AE150" s="46">
        <f t="shared" si="156"/>
        <v>0</v>
      </c>
      <c r="AF150" s="46">
        <f t="shared" si="156"/>
        <v>0</v>
      </c>
      <c r="AG150" s="46">
        <f t="shared" si="156"/>
        <v>0</v>
      </c>
      <c r="AH150" s="46">
        <f t="shared" si="156"/>
        <v>0</v>
      </c>
      <c r="AI150" s="46">
        <f t="shared" si="156"/>
        <v>0</v>
      </c>
      <c r="AJ150" s="46">
        <f t="shared" si="151"/>
        <v>0</v>
      </c>
      <c r="AK150" s="814"/>
      <c r="AL150" s="832"/>
      <c r="AM150" s="46">
        <f t="shared" si="167"/>
        <v>0</v>
      </c>
      <c r="AN150" s="49"/>
      <c r="AO150" s="49"/>
      <c r="AP150" s="49"/>
      <c r="AQ150" s="49"/>
      <c r="AR150" s="49"/>
      <c r="AS150" s="49"/>
      <c r="AT150" s="814"/>
      <c r="AU150" s="835"/>
      <c r="AV150" s="46">
        <f t="shared" si="168"/>
        <v>0</v>
      </c>
      <c r="AW150" s="49"/>
      <c r="AX150" s="49"/>
      <c r="AY150" s="49"/>
      <c r="AZ150" s="49"/>
      <c r="BA150" s="49"/>
      <c r="BB150" s="49"/>
      <c r="BC150" s="814"/>
      <c r="BD150" s="811"/>
      <c r="BE150" s="46">
        <f t="shared" si="169"/>
        <v>0</v>
      </c>
      <c r="BF150" s="49"/>
      <c r="BG150" s="49"/>
      <c r="BH150" s="49"/>
      <c r="BI150" s="49"/>
      <c r="BJ150" s="49"/>
      <c r="BK150" s="49"/>
      <c r="BL150" s="814"/>
      <c r="BM150" s="817"/>
      <c r="BN150" s="46">
        <f t="shared" si="170"/>
        <v>0</v>
      </c>
      <c r="BO150" s="49"/>
      <c r="BP150" s="49"/>
      <c r="BQ150" s="49"/>
      <c r="BR150" s="49"/>
      <c r="BS150" s="49"/>
      <c r="BT150" s="49"/>
      <c r="BU150" s="824"/>
      <c r="BV150" s="825"/>
      <c r="BW150" s="825"/>
      <c r="BX150" s="825"/>
      <c r="BY150" s="825"/>
      <c r="BZ150" s="825"/>
      <c r="CA150" s="825"/>
      <c r="CB150" s="825"/>
      <c r="CC150" s="826"/>
    </row>
    <row r="151" spans="1:81" s="58" customFormat="1" ht="40.200000000000003" customHeight="1" thickTop="1" x14ac:dyDescent="0.3">
      <c r="A151" s="34"/>
      <c r="B151" s="981" t="s">
        <v>570</v>
      </c>
      <c r="C151" s="1226" t="s">
        <v>573</v>
      </c>
      <c r="D151" s="871">
        <v>4103</v>
      </c>
      <c r="E151" s="851" t="s">
        <v>4050</v>
      </c>
      <c r="F151" s="1266" t="s">
        <v>5544</v>
      </c>
      <c r="G151" s="851" t="s">
        <v>4052</v>
      </c>
      <c r="H151" s="851" t="s">
        <v>5592</v>
      </c>
      <c r="I151" s="1345" t="s">
        <v>5593</v>
      </c>
      <c r="J151" s="812">
        <v>384</v>
      </c>
      <c r="K151" s="854" t="str">
        <f>+[7]Metas!K440</f>
        <v>Casas de mujer emprendedoras diseñadas y en funcionamiento</v>
      </c>
      <c r="L151" s="857">
        <v>2</v>
      </c>
      <c r="M151" s="860">
        <f>SUM(N151:Q151)</f>
        <v>2</v>
      </c>
      <c r="N151" s="836"/>
      <c r="O151" s="839"/>
      <c r="P151" s="863">
        <v>1</v>
      </c>
      <c r="Q151" s="866">
        <v>1</v>
      </c>
      <c r="R151" s="812">
        <f>+$J151</f>
        <v>384</v>
      </c>
      <c r="S151" s="231" t="s">
        <v>5594</v>
      </c>
      <c r="T151" s="235" t="s">
        <v>3822</v>
      </c>
      <c r="U151" s="235" t="s">
        <v>3827</v>
      </c>
      <c r="V151" s="235" t="s">
        <v>3830</v>
      </c>
      <c r="W151" s="231" t="s">
        <v>5548</v>
      </c>
      <c r="X151" s="256">
        <v>44927</v>
      </c>
      <c r="Y151" s="256">
        <v>45291</v>
      </c>
      <c r="Z151" s="256">
        <v>44593</v>
      </c>
      <c r="AA151" s="256">
        <v>44926</v>
      </c>
      <c r="AB151" s="812">
        <f t="shared" ref="AB151" si="181">+$J151</f>
        <v>384</v>
      </c>
      <c r="AC151" s="827">
        <f>+L151</f>
        <v>2</v>
      </c>
      <c r="AD151" s="550">
        <f t="shared" si="156"/>
        <v>11.8</v>
      </c>
      <c r="AE151" s="44">
        <f t="shared" si="156"/>
        <v>11.8</v>
      </c>
      <c r="AF151" s="44">
        <f t="shared" si="156"/>
        <v>0</v>
      </c>
      <c r="AG151" s="44">
        <f t="shared" si="156"/>
        <v>0</v>
      </c>
      <c r="AH151" s="44">
        <f t="shared" si="156"/>
        <v>0</v>
      </c>
      <c r="AI151" s="44">
        <f t="shared" si="156"/>
        <v>0</v>
      </c>
      <c r="AJ151" s="44">
        <f t="shared" si="151"/>
        <v>0</v>
      </c>
      <c r="AK151" s="812">
        <f t="shared" ref="AK151" si="182">+$J151</f>
        <v>384</v>
      </c>
      <c r="AL151" s="830">
        <f>+N151</f>
        <v>0</v>
      </c>
      <c r="AM151" s="44">
        <f t="shared" si="167"/>
        <v>2.95</v>
      </c>
      <c r="AN151" s="47">
        <v>2.95</v>
      </c>
      <c r="AO151" s="47"/>
      <c r="AP151" s="47"/>
      <c r="AQ151" s="47"/>
      <c r="AR151" s="47"/>
      <c r="AS151" s="47"/>
      <c r="AT151" s="812">
        <f t="shared" ref="AT151" si="183">+$J151</f>
        <v>384</v>
      </c>
      <c r="AU151" s="833">
        <f>+O151</f>
        <v>0</v>
      </c>
      <c r="AV151" s="44">
        <f t="shared" si="168"/>
        <v>2.95</v>
      </c>
      <c r="AW151" s="47">
        <v>2.95</v>
      </c>
      <c r="AX151" s="47"/>
      <c r="AY151" s="47"/>
      <c r="AZ151" s="47"/>
      <c r="BA151" s="47"/>
      <c r="BB151" s="47"/>
      <c r="BC151" s="812">
        <f t="shared" ref="BC151" si="184">+$J151</f>
        <v>384</v>
      </c>
      <c r="BD151" s="809">
        <f>+P151</f>
        <v>1</v>
      </c>
      <c r="BE151" s="44">
        <f t="shared" si="169"/>
        <v>2.95</v>
      </c>
      <c r="BF151" s="47">
        <v>2.95</v>
      </c>
      <c r="BG151" s="47"/>
      <c r="BH151" s="47"/>
      <c r="BI151" s="47"/>
      <c r="BJ151" s="47"/>
      <c r="BK151" s="47"/>
      <c r="BL151" s="812">
        <f t="shared" ref="BL151" si="185">+$J151</f>
        <v>384</v>
      </c>
      <c r="BM151" s="815">
        <f>+Q151</f>
        <v>1</v>
      </c>
      <c r="BN151" s="44">
        <f t="shared" si="170"/>
        <v>2.95</v>
      </c>
      <c r="BO151" s="47">
        <v>2.95</v>
      </c>
      <c r="BP151" s="47"/>
      <c r="BQ151" s="47"/>
      <c r="BR151" s="47"/>
      <c r="BS151" s="47"/>
      <c r="BT151" s="47"/>
      <c r="BU151" s="818"/>
      <c r="BV151" s="819"/>
      <c r="BW151" s="819"/>
      <c r="BX151" s="819"/>
      <c r="BY151" s="819"/>
      <c r="BZ151" s="819"/>
      <c r="CA151" s="819"/>
      <c r="CB151" s="819"/>
      <c r="CC151" s="820"/>
    </row>
    <row r="152" spans="1:81" s="58" customFormat="1" ht="40.200000000000003" customHeight="1" x14ac:dyDescent="0.3">
      <c r="A152" s="34"/>
      <c r="B152" s="982"/>
      <c r="C152" s="1227"/>
      <c r="D152" s="872"/>
      <c r="E152" s="852"/>
      <c r="F152" s="920"/>
      <c r="G152" s="852"/>
      <c r="H152" s="852"/>
      <c r="I152" s="1346"/>
      <c r="J152" s="813"/>
      <c r="K152" s="855"/>
      <c r="L152" s="858"/>
      <c r="M152" s="861"/>
      <c r="N152" s="837"/>
      <c r="O152" s="840"/>
      <c r="P152" s="864"/>
      <c r="Q152" s="867"/>
      <c r="R152" s="813"/>
      <c r="S152" s="39"/>
      <c r="T152" s="236"/>
      <c r="U152" s="236"/>
      <c r="V152" s="236"/>
      <c r="W152" s="39"/>
      <c r="X152" s="31"/>
      <c r="Y152" s="31"/>
      <c r="Z152" s="31"/>
      <c r="AA152" s="31"/>
      <c r="AB152" s="813"/>
      <c r="AC152" s="828"/>
      <c r="AD152" s="552">
        <f t="shared" si="156"/>
        <v>0</v>
      </c>
      <c r="AE152" s="51">
        <f t="shared" si="156"/>
        <v>0</v>
      </c>
      <c r="AF152" s="51">
        <f t="shared" si="156"/>
        <v>0</v>
      </c>
      <c r="AG152" s="51">
        <f t="shared" si="156"/>
        <v>0</v>
      </c>
      <c r="AH152" s="51">
        <f t="shared" si="156"/>
        <v>0</v>
      </c>
      <c r="AI152" s="51">
        <f t="shared" si="156"/>
        <v>0</v>
      </c>
      <c r="AJ152" s="51">
        <f t="shared" si="151"/>
        <v>0</v>
      </c>
      <c r="AK152" s="813"/>
      <c r="AL152" s="831"/>
      <c r="AM152" s="51">
        <f t="shared" si="167"/>
        <v>0</v>
      </c>
      <c r="AN152" s="257"/>
      <c r="AO152" s="257"/>
      <c r="AP152" s="257"/>
      <c r="AQ152" s="257"/>
      <c r="AR152" s="257"/>
      <c r="AS152" s="257"/>
      <c r="AT152" s="813"/>
      <c r="AU152" s="834"/>
      <c r="AV152" s="51">
        <f t="shared" si="168"/>
        <v>0</v>
      </c>
      <c r="AW152" s="257"/>
      <c r="AX152" s="257"/>
      <c r="AY152" s="257"/>
      <c r="AZ152" s="257"/>
      <c r="BA152" s="257"/>
      <c r="BB152" s="257"/>
      <c r="BC152" s="813"/>
      <c r="BD152" s="810"/>
      <c r="BE152" s="51">
        <f t="shared" si="169"/>
        <v>0</v>
      </c>
      <c r="BF152" s="257"/>
      <c r="BG152" s="257"/>
      <c r="BH152" s="257"/>
      <c r="BI152" s="257"/>
      <c r="BJ152" s="257"/>
      <c r="BK152" s="257"/>
      <c r="BL152" s="813"/>
      <c r="BM152" s="816"/>
      <c r="BN152" s="51">
        <f t="shared" si="170"/>
        <v>0</v>
      </c>
      <c r="BO152" s="257"/>
      <c r="BP152" s="257"/>
      <c r="BQ152" s="257"/>
      <c r="BR152" s="257"/>
      <c r="BS152" s="257"/>
      <c r="BT152" s="257"/>
      <c r="BU152" s="821"/>
      <c r="BV152" s="822"/>
      <c r="BW152" s="822"/>
      <c r="BX152" s="822"/>
      <c r="BY152" s="822"/>
      <c r="BZ152" s="822"/>
      <c r="CA152" s="822"/>
      <c r="CB152" s="822"/>
      <c r="CC152" s="823"/>
    </row>
    <row r="153" spans="1:81" s="58" customFormat="1" ht="40.200000000000003" customHeight="1" x14ac:dyDescent="0.3">
      <c r="A153" s="34"/>
      <c r="B153" s="982"/>
      <c r="C153" s="1227"/>
      <c r="D153" s="872"/>
      <c r="E153" s="852"/>
      <c r="F153" s="920"/>
      <c r="G153" s="852"/>
      <c r="H153" s="852"/>
      <c r="I153" s="1346"/>
      <c r="J153" s="813"/>
      <c r="K153" s="855"/>
      <c r="L153" s="858"/>
      <c r="M153" s="861"/>
      <c r="N153" s="837"/>
      <c r="O153" s="840"/>
      <c r="P153" s="864"/>
      <c r="Q153" s="867"/>
      <c r="R153" s="813"/>
      <c r="S153" s="39"/>
      <c r="T153" s="236"/>
      <c r="U153" s="236"/>
      <c r="V153" s="236"/>
      <c r="W153" s="39"/>
      <c r="X153" s="31"/>
      <c r="Y153" s="31"/>
      <c r="Z153" s="31"/>
      <c r="AA153" s="31"/>
      <c r="AB153" s="813"/>
      <c r="AC153" s="828"/>
      <c r="AD153" s="552">
        <f t="shared" si="156"/>
        <v>0</v>
      </c>
      <c r="AE153" s="51">
        <f t="shared" si="156"/>
        <v>0</v>
      </c>
      <c r="AF153" s="51">
        <f t="shared" si="156"/>
        <v>0</v>
      </c>
      <c r="AG153" s="51">
        <f t="shared" si="156"/>
        <v>0</v>
      </c>
      <c r="AH153" s="51">
        <f t="shared" si="156"/>
        <v>0</v>
      </c>
      <c r="AI153" s="51">
        <f t="shared" si="156"/>
        <v>0</v>
      </c>
      <c r="AJ153" s="51">
        <f t="shared" si="151"/>
        <v>0</v>
      </c>
      <c r="AK153" s="813"/>
      <c r="AL153" s="831"/>
      <c r="AM153" s="51">
        <f t="shared" si="167"/>
        <v>0</v>
      </c>
      <c r="AN153" s="257"/>
      <c r="AO153" s="257"/>
      <c r="AP153" s="257"/>
      <c r="AQ153" s="257"/>
      <c r="AR153" s="257"/>
      <c r="AS153" s="257"/>
      <c r="AT153" s="813"/>
      <c r="AU153" s="834"/>
      <c r="AV153" s="51">
        <f t="shared" si="168"/>
        <v>0</v>
      </c>
      <c r="AW153" s="257"/>
      <c r="AX153" s="257"/>
      <c r="AY153" s="257"/>
      <c r="AZ153" s="257"/>
      <c r="BA153" s="257"/>
      <c r="BB153" s="257"/>
      <c r="BC153" s="813"/>
      <c r="BD153" s="810"/>
      <c r="BE153" s="51">
        <f t="shared" si="169"/>
        <v>0</v>
      </c>
      <c r="BF153" s="257"/>
      <c r="BG153" s="257"/>
      <c r="BH153" s="257"/>
      <c r="BI153" s="257"/>
      <c r="BJ153" s="257"/>
      <c r="BK153" s="257"/>
      <c r="BL153" s="813"/>
      <c r="BM153" s="816"/>
      <c r="BN153" s="51">
        <f t="shared" si="170"/>
        <v>0</v>
      </c>
      <c r="BO153" s="257"/>
      <c r="BP153" s="257"/>
      <c r="BQ153" s="257"/>
      <c r="BR153" s="257"/>
      <c r="BS153" s="257"/>
      <c r="BT153" s="257"/>
      <c r="BU153" s="821"/>
      <c r="BV153" s="822"/>
      <c r="BW153" s="822"/>
      <c r="BX153" s="822"/>
      <c r="BY153" s="822"/>
      <c r="BZ153" s="822"/>
      <c r="CA153" s="822"/>
      <c r="CB153" s="822"/>
      <c r="CC153" s="823"/>
    </row>
    <row r="154" spans="1:81" s="58" customFormat="1" ht="40.200000000000003" customHeight="1" thickBot="1" x14ac:dyDescent="0.35">
      <c r="A154" s="34"/>
      <c r="B154" s="982"/>
      <c r="C154" s="1228"/>
      <c r="D154" s="873"/>
      <c r="E154" s="853"/>
      <c r="F154" s="1267"/>
      <c r="G154" s="853"/>
      <c r="H154" s="853"/>
      <c r="I154" s="1347"/>
      <c r="J154" s="814"/>
      <c r="K154" s="856"/>
      <c r="L154" s="859"/>
      <c r="M154" s="862"/>
      <c r="N154" s="838"/>
      <c r="O154" s="841"/>
      <c r="P154" s="865"/>
      <c r="Q154" s="874"/>
      <c r="R154" s="814"/>
      <c r="S154" s="232"/>
      <c r="T154" s="237"/>
      <c r="U154" s="237"/>
      <c r="V154" s="237"/>
      <c r="W154" s="232"/>
      <c r="X154" s="260"/>
      <c r="Y154" s="260"/>
      <c r="Z154" s="260"/>
      <c r="AA154" s="260"/>
      <c r="AB154" s="814"/>
      <c r="AC154" s="829"/>
      <c r="AD154" s="551">
        <f t="shared" si="156"/>
        <v>0</v>
      </c>
      <c r="AE154" s="46">
        <f t="shared" si="156"/>
        <v>0</v>
      </c>
      <c r="AF154" s="46">
        <f t="shared" si="156"/>
        <v>0</v>
      </c>
      <c r="AG154" s="46">
        <f t="shared" si="156"/>
        <v>0</v>
      </c>
      <c r="AH154" s="46">
        <f t="shared" si="156"/>
        <v>0</v>
      </c>
      <c r="AI154" s="46">
        <f t="shared" si="156"/>
        <v>0</v>
      </c>
      <c r="AJ154" s="46">
        <f t="shared" si="151"/>
        <v>0</v>
      </c>
      <c r="AK154" s="814"/>
      <c r="AL154" s="832"/>
      <c r="AM154" s="46">
        <f t="shared" si="167"/>
        <v>0</v>
      </c>
      <c r="AN154" s="49"/>
      <c r="AO154" s="49"/>
      <c r="AP154" s="49"/>
      <c r="AQ154" s="49"/>
      <c r="AR154" s="49"/>
      <c r="AS154" s="49"/>
      <c r="AT154" s="814"/>
      <c r="AU154" s="835"/>
      <c r="AV154" s="46">
        <f t="shared" si="168"/>
        <v>0</v>
      </c>
      <c r="AW154" s="49"/>
      <c r="AX154" s="49"/>
      <c r="AY154" s="49"/>
      <c r="AZ154" s="49"/>
      <c r="BA154" s="49"/>
      <c r="BB154" s="49"/>
      <c r="BC154" s="814"/>
      <c r="BD154" s="811"/>
      <c r="BE154" s="46">
        <f t="shared" si="169"/>
        <v>0</v>
      </c>
      <c r="BF154" s="49"/>
      <c r="BG154" s="49"/>
      <c r="BH154" s="49"/>
      <c r="BI154" s="49"/>
      <c r="BJ154" s="49"/>
      <c r="BK154" s="49"/>
      <c r="BL154" s="814"/>
      <c r="BM154" s="817"/>
      <c r="BN154" s="46">
        <f t="shared" si="170"/>
        <v>0</v>
      </c>
      <c r="BO154" s="49"/>
      <c r="BP154" s="49"/>
      <c r="BQ154" s="49"/>
      <c r="BR154" s="49"/>
      <c r="BS154" s="49"/>
      <c r="BT154" s="49"/>
      <c r="BU154" s="824"/>
      <c r="BV154" s="825"/>
      <c r="BW154" s="825"/>
      <c r="BX154" s="825"/>
      <c r="BY154" s="825"/>
      <c r="BZ154" s="825"/>
      <c r="CA154" s="825"/>
      <c r="CB154" s="825"/>
      <c r="CC154" s="826"/>
    </row>
    <row r="155" spans="1:81" s="58" customFormat="1" ht="40.200000000000003" customHeight="1" thickTop="1" x14ac:dyDescent="0.3">
      <c r="A155" s="34"/>
      <c r="B155" s="982"/>
      <c r="C155" s="868" t="s">
        <v>576</v>
      </c>
      <c r="D155" s="871">
        <v>4103</v>
      </c>
      <c r="E155" s="851" t="s">
        <v>4050</v>
      </c>
      <c r="F155" s="1266" t="s">
        <v>5544</v>
      </c>
      <c r="G155" s="851" t="s">
        <v>4052</v>
      </c>
      <c r="H155" s="851" t="s">
        <v>5592</v>
      </c>
      <c r="I155" s="1345" t="s">
        <v>5593</v>
      </c>
      <c r="J155" s="812">
        <v>385</v>
      </c>
      <c r="K155" s="854" t="str">
        <f>+[7]Metas!K441</f>
        <v>Líderes mujeres voluntarias con acompañamiento</v>
      </c>
      <c r="L155" s="857">
        <v>94</v>
      </c>
      <c r="M155" s="860">
        <f>SUM(N155:Q155)</f>
        <v>94</v>
      </c>
      <c r="N155" s="836">
        <v>15</v>
      </c>
      <c r="O155" s="839">
        <v>30</v>
      </c>
      <c r="P155" s="863">
        <v>30</v>
      </c>
      <c r="Q155" s="866">
        <v>19</v>
      </c>
      <c r="R155" s="812">
        <f>+$J155</f>
        <v>385</v>
      </c>
      <c r="S155" s="231" t="s">
        <v>5595</v>
      </c>
      <c r="T155" s="235" t="s">
        <v>3822</v>
      </c>
      <c r="U155" s="235" t="s">
        <v>3827</v>
      </c>
      <c r="V155" s="235" t="s">
        <v>3830</v>
      </c>
      <c r="W155" s="231" t="s">
        <v>5548</v>
      </c>
      <c r="X155" s="256">
        <v>44927</v>
      </c>
      <c r="Y155" s="256">
        <v>45291</v>
      </c>
      <c r="Z155" s="256">
        <v>44593</v>
      </c>
      <c r="AA155" s="256">
        <v>44926</v>
      </c>
      <c r="AB155" s="812">
        <f t="shared" ref="AB155:AB215" si="186">+$J155</f>
        <v>385</v>
      </c>
      <c r="AC155" s="827">
        <f>+L155</f>
        <v>94</v>
      </c>
      <c r="AD155" s="550">
        <f t="shared" si="156"/>
        <v>3.9</v>
      </c>
      <c r="AE155" s="44">
        <f t="shared" si="156"/>
        <v>3.9</v>
      </c>
      <c r="AF155" s="44">
        <f t="shared" si="156"/>
        <v>0</v>
      </c>
      <c r="AG155" s="44">
        <f t="shared" si="156"/>
        <v>0</v>
      </c>
      <c r="AH155" s="44">
        <f t="shared" si="156"/>
        <v>0</v>
      </c>
      <c r="AI155" s="44">
        <f t="shared" si="156"/>
        <v>0</v>
      </c>
      <c r="AJ155" s="44">
        <f t="shared" si="151"/>
        <v>0</v>
      </c>
      <c r="AK155" s="812">
        <f t="shared" ref="AK155:AK215" si="187">+$J155</f>
        <v>385</v>
      </c>
      <c r="AL155" s="830">
        <f>+N155</f>
        <v>15</v>
      </c>
      <c r="AM155" s="44">
        <f t="shared" si="167"/>
        <v>0.97499999999999998</v>
      </c>
      <c r="AN155" s="47">
        <v>0.97499999999999998</v>
      </c>
      <c r="AO155" s="47"/>
      <c r="AP155" s="47"/>
      <c r="AQ155" s="47"/>
      <c r="AR155" s="47"/>
      <c r="AS155" s="47"/>
      <c r="AT155" s="812">
        <f t="shared" ref="AT155:AT215" si="188">+$J155</f>
        <v>385</v>
      </c>
      <c r="AU155" s="833">
        <f>+O155</f>
        <v>30</v>
      </c>
      <c r="AV155" s="44">
        <f t="shared" si="168"/>
        <v>0.97499999999999998</v>
      </c>
      <c r="AW155" s="47">
        <v>0.97499999999999998</v>
      </c>
      <c r="AX155" s="47"/>
      <c r="AY155" s="47"/>
      <c r="AZ155" s="47"/>
      <c r="BA155" s="47"/>
      <c r="BB155" s="47"/>
      <c r="BC155" s="812">
        <f t="shared" ref="BC155:BC215" si="189">+$J155</f>
        <v>385</v>
      </c>
      <c r="BD155" s="809">
        <f>+P155</f>
        <v>30</v>
      </c>
      <c r="BE155" s="44">
        <f t="shared" si="169"/>
        <v>0.97499999999999998</v>
      </c>
      <c r="BF155" s="47">
        <v>0.97499999999999998</v>
      </c>
      <c r="BG155" s="47"/>
      <c r="BH155" s="47"/>
      <c r="BI155" s="47"/>
      <c r="BJ155" s="47"/>
      <c r="BK155" s="47"/>
      <c r="BL155" s="812">
        <f t="shared" ref="BL155:BL215" si="190">+$J155</f>
        <v>385</v>
      </c>
      <c r="BM155" s="815">
        <f>+Q155</f>
        <v>19</v>
      </c>
      <c r="BN155" s="44">
        <f t="shared" si="170"/>
        <v>0.97499999999999998</v>
      </c>
      <c r="BO155" s="47">
        <v>0.97499999999999998</v>
      </c>
      <c r="BP155" s="47"/>
      <c r="BQ155" s="47"/>
      <c r="BR155" s="47"/>
      <c r="BS155" s="47"/>
      <c r="BT155" s="47"/>
      <c r="BU155" s="818"/>
      <c r="BV155" s="819"/>
      <c r="BW155" s="819"/>
      <c r="BX155" s="819"/>
      <c r="BY155" s="819"/>
      <c r="BZ155" s="819"/>
      <c r="CA155" s="819"/>
      <c r="CB155" s="819"/>
      <c r="CC155" s="820"/>
    </row>
    <row r="156" spans="1:81" s="58" customFormat="1" ht="40.200000000000003" customHeight="1" x14ac:dyDescent="0.3">
      <c r="A156" s="34"/>
      <c r="B156" s="982"/>
      <c r="C156" s="869"/>
      <c r="D156" s="872"/>
      <c r="E156" s="852"/>
      <c r="F156" s="920"/>
      <c r="G156" s="852"/>
      <c r="H156" s="852"/>
      <c r="I156" s="1346"/>
      <c r="J156" s="813"/>
      <c r="K156" s="855"/>
      <c r="L156" s="858"/>
      <c r="M156" s="861"/>
      <c r="N156" s="837"/>
      <c r="O156" s="840"/>
      <c r="P156" s="864"/>
      <c r="Q156" s="867"/>
      <c r="R156" s="813"/>
      <c r="S156" s="39"/>
      <c r="T156" s="236"/>
      <c r="U156" s="236"/>
      <c r="V156" s="236"/>
      <c r="W156" s="39"/>
      <c r="X156" s="31"/>
      <c r="Y156" s="31"/>
      <c r="Z156" s="31"/>
      <c r="AA156" s="31"/>
      <c r="AB156" s="813"/>
      <c r="AC156" s="828"/>
      <c r="AD156" s="552">
        <f t="shared" si="156"/>
        <v>0</v>
      </c>
      <c r="AE156" s="51">
        <f t="shared" si="156"/>
        <v>0</v>
      </c>
      <c r="AF156" s="51">
        <f t="shared" si="156"/>
        <v>0</v>
      </c>
      <c r="AG156" s="51">
        <f t="shared" si="156"/>
        <v>0</v>
      </c>
      <c r="AH156" s="51">
        <f t="shared" si="156"/>
        <v>0</v>
      </c>
      <c r="AI156" s="51">
        <f t="shared" si="156"/>
        <v>0</v>
      </c>
      <c r="AJ156" s="51">
        <f t="shared" si="151"/>
        <v>0</v>
      </c>
      <c r="AK156" s="813"/>
      <c r="AL156" s="831"/>
      <c r="AM156" s="51">
        <f t="shared" si="167"/>
        <v>0</v>
      </c>
      <c r="AN156" s="257"/>
      <c r="AO156" s="257"/>
      <c r="AP156" s="257"/>
      <c r="AQ156" s="257"/>
      <c r="AR156" s="257"/>
      <c r="AS156" s="257"/>
      <c r="AT156" s="813"/>
      <c r="AU156" s="834"/>
      <c r="AV156" s="51">
        <f t="shared" si="168"/>
        <v>0</v>
      </c>
      <c r="AW156" s="257"/>
      <c r="AX156" s="257"/>
      <c r="AY156" s="257"/>
      <c r="AZ156" s="257"/>
      <c r="BA156" s="257"/>
      <c r="BB156" s="257"/>
      <c r="BC156" s="813"/>
      <c r="BD156" s="810"/>
      <c r="BE156" s="51">
        <f t="shared" si="169"/>
        <v>0</v>
      </c>
      <c r="BF156" s="257"/>
      <c r="BG156" s="257"/>
      <c r="BH156" s="257"/>
      <c r="BI156" s="257"/>
      <c r="BJ156" s="257"/>
      <c r="BK156" s="257"/>
      <c r="BL156" s="813"/>
      <c r="BM156" s="816"/>
      <c r="BN156" s="51">
        <f t="shared" si="170"/>
        <v>0</v>
      </c>
      <c r="BO156" s="257"/>
      <c r="BP156" s="257"/>
      <c r="BQ156" s="257"/>
      <c r="BR156" s="257"/>
      <c r="BS156" s="257"/>
      <c r="BT156" s="257"/>
      <c r="BU156" s="821"/>
      <c r="BV156" s="822"/>
      <c r="BW156" s="822"/>
      <c r="BX156" s="822"/>
      <c r="BY156" s="822"/>
      <c r="BZ156" s="822"/>
      <c r="CA156" s="822"/>
      <c r="CB156" s="822"/>
      <c r="CC156" s="823"/>
    </row>
    <row r="157" spans="1:81" s="58" customFormat="1" ht="40.200000000000003" customHeight="1" x14ac:dyDescent="0.3">
      <c r="A157" s="34"/>
      <c r="B157" s="982"/>
      <c r="C157" s="869"/>
      <c r="D157" s="872"/>
      <c r="E157" s="852"/>
      <c r="F157" s="920"/>
      <c r="G157" s="852"/>
      <c r="H157" s="852"/>
      <c r="I157" s="1346"/>
      <c r="J157" s="813"/>
      <c r="K157" s="855"/>
      <c r="L157" s="858"/>
      <c r="M157" s="861"/>
      <c r="N157" s="837"/>
      <c r="O157" s="840"/>
      <c r="P157" s="864"/>
      <c r="Q157" s="867"/>
      <c r="R157" s="813"/>
      <c r="S157" s="39"/>
      <c r="T157" s="236"/>
      <c r="U157" s="236"/>
      <c r="V157" s="236"/>
      <c r="W157" s="39"/>
      <c r="X157" s="31"/>
      <c r="Y157" s="31"/>
      <c r="Z157" s="31"/>
      <c r="AA157" s="31"/>
      <c r="AB157" s="813"/>
      <c r="AC157" s="828"/>
      <c r="AD157" s="552">
        <f t="shared" si="156"/>
        <v>0</v>
      </c>
      <c r="AE157" s="51">
        <f t="shared" si="156"/>
        <v>0</v>
      </c>
      <c r="AF157" s="51">
        <f t="shared" si="156"/>
        <v>0</v>
      </c>
      <c r="AG157" s="51">
        <f t="shared" si="156"/>
        <v>0</v>
      </c>
      <c r="AH157" s="51">
        <f t="shared" si="156"/>
        <v>0</v>
      </c>
      <c r="AI157" s="51">
        <f t="shared" si="156"/>
        <v>0</v>
      </c>
      <c r="AJ157" s="51">
        <f t="shared" si="151"/>
        <v>0</v>
      </c>
      <c r="AK157" s="813"/>
      <c r="AL157" s="831"/>
      <c r="AM157" s="51">
        <f t="shared" si="167"/>
        <v>0</v>
      </c>
      <c r="AN157" s="257"/>
      <c r="AO157" s="257"/>
      <c r="AP157" s="257"/>
      <c r="AQ157" s="257"/>
      <c r="AR157" s="257"/>
      <c r="AS157" s="257"/>
      <c r="AT157" s="813"/>
      <c r="AU157" s="834"/>
      <c r="AV157" s="51">
        <f t="shared" si="168"/>
        <v>0</v>
      </c>
      <c r="AW157" s="257"/>
      <c r="AX157" s="257"/>
      <c r="AY157" s="257"/>
      <c r="AZ157" s="257"/>
      <c r="BA157" s="257"/>
      <c r="BB157" s="257"/>
      <c r="BC157" s="813"/>
      <c r="BD157" s="810"/>
      <c r="BE157" s="51">
        <f t="shared" si="169"/>
        <v>0</v>
      </c>
      <c r="BF157" s="257"/>
      <c r="BG157" s="257"/>
      <c r="BH157" s="257"/>
      <c r="BI157" s="257"/>
      <c r="BJ157" s="257"/>
      <c r="BK157" s="257"/>
      <c r="BL157" s="813"/>
      <c r="BM157" s="816"/>
      <c r="BN157" s="51">
        <f t="shared" si="170"/>
        <v>0</v>
      </c>
      <c r="BO157" s="257"/>
      <c r="BP157" s="257"/>
      <c r="BQ157" s="257"/>
      <c r="BR157" s="257"/>
      <c r="BS157" s="257"/>
      <c r="BT157" s="257"/>
      <c r="BU157" s="821"/>
      <c r="BV157" s="822"/>
      <c r="BW157" s="822"/>
      <c r="BX157" s="822"/>
      <c r="BY157" s="822"/>
      <c r="BZ157" s="822"/>
      <c r="CA157" s="822"/>
      <c r="CB157" s="822"/>
      <c r="CC157" s="823"/>
    </row>
    <row r="158" spans="1:81" s="58" customFormat="1" ht="40.200000000000003" customHeight="1" thickBot="1" x14ac:dyDescent="0.35">
      <c r="A158" s="34"/>
      <c r="B158" s="982"/>
      <c r="C158" s="869"/>
      <c r="D158" s="873"/>
      <c r="E158" s="853"/>
      <c r="F158" s="1267"/>
      <c r="G158" s="853"/>
      <c r="H158" s="853"/>
      <c r="I158" s="1347"/>
      <c r="J158" s="814"/>
      <c r="K158" s="856"/>
      <c r="L158" s="859"/>
      <c r="M158" s="862"/>
      <c r="N158" s="838"/>
      <c r="O158" s="841"/>
      <c r="P158" s="865"/>
      <c r="Q158" s="874"/>
      <c r="R158" s="814"/>
      <c r="S158" s="232"/>
      <c r="T158" s="237"/>
      <c r="U158" s="237"/>
      <c r="V158" s="237"/>
      <c r="W158" s="232"/>
      <c r="X158" s="260"/>
      <c r="Y158" s="260"/>
      <c r="Z158" s="260"/>
      <c r="AA158" s="260"/>
      <c r="AB158" s="814"/>
      <c r="AC158" s="829"/>
      <c r="AD158" s="551">
        <f t="shared" si="156"/>
        <v>0</v>
      </c>
      <c r="AE158" s="46">
        <f t="shared" si="156"/>
        <v>0</v>
      </c>
      <c r="AF158" s="46">
        <f t="shared" si="156"/>
        <v>0</v>
      </c>
      <c r="AG158" s="46">
        <f t="shared" si="156"/>
        <v>0</v>
      </c>
      <c r="AH158" s="46">
        <f t="shared" si="156"/>
        <v>0</v>
      </c>
      <c r="AI158" s="46">
        <f t="shared" si="156"/>
        <v>0</v>
      </c>
      <c r="AJ158" s="46">
        <f t="shared" si="151"/>
        <v>0</v>
      </c>
      <c r="AK158" s="814"/>
      <c r="AL158" s="832"/>
      <c r="AM158" s="46">
        <f t="shared" si="167"/>
        <v>0</v>
      </c>
      <c r="AN158" s="49"/>
      <c r="AO158" s="49"/>
      <c r="AP158" s="49"/>
      <c r="AQ158" s="49"/>
      <c r="AR158" s="49"/>
      <c r="AS158" s="49"/>
      <c r="AT158" s="814"/>
      <c r="AU158" s="835"/>
      <c r="AV158" s="46">
        <f t="shared" si="168"/>
        <v>0</v>
      </c>
      <c r="AW158" s="49"/>
      <c r="AX158" s="49"/>
      <c r="AY158" s="49"/>
      <c r="AZ158" s="49"/>
      <c r="BA158" s="49"/>
      <c r="BB158" s="49"/>
      <c r="BC158" s="814"/>
      <c r="BD158" s="811"/>
      <c r="BE158" s="46">
        <f t="shared" si="169"/>
        <v>0</v>
      </c>
      <c r="BF158" s="49"/>
      <c r="BG158" s="49"/>
      <c r="BH158" s="49"/>
      <c r="BI158" s="49"/>
      <c r="BJ158" s="49"/>
      <c r="BK158" s="49"/>
      <c r="BL158" s="814"/>
      <c r="BM158" s="817"/>
      <c r="BN158" s="46">
        <f t="shared" si="170"/>
        <v>0</v>
      </c>
      <c r="BO158" s="49"/>
      <c r="BP158" s="49"/>
      <c r="BQ158" s="49"/>
      <c r="BR158" s="49"/>
      <c r="BS158" s="49"/>
      <c r="BT158" s="49"/>
      <c r="BU158" s="824"/>
      <c r="BV158" s="825"/>
      <c r="BW158" s="825"/>
      <c r="BX158" s="825"/>
      <c r="BY158" s="825"/>
      <c r="BZ158" s="825"/>
      <c r="CA158" s="825"/>
      <c r="CB158" s="825"/>
      <c r="CC158" s="826"/>
    </row>
    <row r="159" spans="1:81" s="58" customFormat="1" ht="40.200000000000003" customHeight="1" thickTop="1" x14ac:dyDescent="0.3">
      <c r="A159" s="34"/>
      <c r="B159" s="982"/>
      <c r="C159" s="869"/>
      <c r="D159" s="871">
        <v>4103</v>
      </c>
      <c r="E159" s="851" t="s">
        <v>4050</v>
      </c>
      <c r="F159" s="1266" t="s">
        <v>5544</v>
      </c>
      <c r="G159" s="851" t="s">
        <v>4052</v>
      </c>
      <c r="H159" s="851" t="s">
        <v>5592</v>
      </c>
      <c r="I159" s="1345" t="s">
        <v>5593</v>
      </c>
      <c r="J159" s="812">
        <v>386</v>
      </c>
      <c r="K159" s="854" t="str">
        <f>+[7]Metas!K442</f>
        <v>Capacitaciones y certificación de mujeres líderes conciliadoras en equidad</v>
      </c>
      <c r="L159" s="857">
        <v>8</v>
      </c>
      <c r="M159" s="860">
        <f>SUM(N159:Q159)</f>
        <v>8</v>
      </c>
      <c r="N159" s="836"/>
      <c r="O159" s="839">
        <v>2</v>
      </c>
      <c r="P159" s="863">
        <v>4</v>
      </c>
      <c r="Q159" s="866">
        <v>2</v>
      </c>
      <c r="R159" s="812">
        <f>+$J159</f>
        <v>386</v>
      </c>
      <c r="S159" s="231" t="s">
        <v>5596</v>
      </c>
      <c r="T159" s="235" t="s">
        <v>3822</v>
      </c>
      <c r="U159" s="235" t="s">
        <v>3827</v>
      </c>
      <c r="V159" s="235" t="s">
        <v>3830</v>
      </c>
      <c r="W159" s="231" t="s">
        <v>5548</v>
      </c>
      <c r="X159" s="256">
        <v>44927</v>
      </c>
      <c r="Y159" s="256">
        <v>45291</v>
      </c>
      <c r="Z159" s="256">
        <v>44593</v>
      </c>
      <c r="AA159" s="256">
        <v>44926</v>
      </c>
      <c r="AB159" s="812">
        <f t="shared" si="186"/>
        <v>386</v>
      </c>
      <c r="AC159" s="827">
        <f>+L159</f>
        <v>8</v>
      </c>
      <c r="AD159" s="550">
        <f t="shared" si="156"/>
        <v>10</v>
      </c>
      <c r="AE159" s="44">
        <f t="shared" si="156"/>
        <v>10</v>
      </c>
      <c r="AF159" s="44">
        <f t="shared" si="156"/>
        <v>0</v>
      </c>
      <c r="AG159" s="44">
        <f t="shared" si="156"/>
        <v>0</v>
      </c>
      <c r="AH159" s="44">
        <f t="shared" si="156"/>
        <v>0</v>
      </c>
      <c r="AI159" s="44">
        <f t="shared" si="156"/>
        <v>0</v>
      </c>
      <c r="AJ159" s="44">
        <f t="shared" si="151"/>
        <v>0</v>
      </c>
      <c r="AK159" s="812">
        <f t="shared" si="187"/>
        <v>386</v>
      </c>
      <c r="AL159" s="830">
        <f>+N159</f>
        <v>0</v>
      </c>
      <c r="AM159" s="44">
        <f t="shared" si="167"/>
        <v>2.5</v>
      </c>
      <c r="AN159" s="47">
        <v>2.5</v>
      </c>
      <c r="AO159" s="47"/>
      <c r="AP159" s="47"/>
      <c r="AQ159" s="47"/>
      <c r="AR159" s="47"/>
      <c r="AS159" s="47"/>
      <c r="AT159" s="812">
        <f t="shared" si="188"/>
        <v>386</v>
      </c>
      <c r="AU159" s="833">
        <f>+O159</f>
        <v>2</v>
      </c>
      <c r="AV159" s="44">
        <f t="shared" si="168"/>
        <v>2.5</v>
      </c>
      <c r="AW159" s="47">
        <v>2.5</v>
      </c>
      <c r="AX159" s="47"/>
      <c r="AY159" s="47"/>
      <c r="AZ159" s="47"/>
      <c r="BA159" s="47"/>
      <c r="BB159" s="47"/>
      <c r="BC159" s="812">
        <f t="shared" si="189"/>
        <v>386</v>
      </c>
      <c r="BD159" s="809">
        <f>+P159</f>
        <v>4</v>
      </c>
      <c r="BE159" s="44">
        <f t="shared" si="169"/>
        <v>2.5</v>
      </c>
      <c r="BF159" s="47">
        <v>2.5</v>
      </c>
      <c r="BG159" s="47"/>
      <c r="BH159" s="47"/>
      <c r="BI159" s="47"/>
      <c r="BJ159" s="47"/>
      <c r="BK159" s="47"/>
      <c r="BL159" s="812">
        <f t="shared" si="190"/>
        <v>386</v>
      </c>
      <c r="BM159" s="815">
        <f>+Q159</f>
        <v>2</v>
      </c>
      <c r="BN159" s="44">
        <f t="shared" si="170"/>
        <v>2.5</v>
      </c>
      <c r="BO159" s="47">
        <v>2.5</v>
      </c>
      <c r="BP159" s="47"/>
      <c r="BQ159" s="47"/>
      <c r="BR159" s="47"/>
      <c r="BS159" s="47"/>
      <c r="BT159" s="47"/>
      <c r="BU159" s="818"/>
      <c r="BV159" s="819"/>
      <c r="BW159" s="819"/>
      <c r="BX159" s="819"/>
      <c r="BY159" s="819"/>
      <c r="BZ159" s="819"/>
      <c r="CA159" s="819"/>
      <c r="CB159" s="819"/>
      <c r="CC159" s="820"/>
    </row>
    <row r="160" spans="1:81" s="58" customFormat="1" ht="40.200000000000003" customHeight="1" x14ac:dyDescent="0.3">
      <c r="A160" s="34"/>
      <c r="B160" s="982"/>
      <c r="C160" s="869"/>
      <c r="D160" s="872"/>
      <c r="E160" s="852"/>
      <c r="F160" s="920"/>
      <c r="G160" s="852"/>
      <c r="H160" s="852"/>
      <c r="I160" s="1346"/>
      <c r="J160" s="813"/>
      <c r="K160" s="855"/>
      <c r="L160" s="858"/>
      <c r="M160" s="861"/>
      <c r="N160" s="837"/>
      <c r="O160" s="840"/>
      <c r="P160" s="864"/>
      <c r="Q160" s="867"/>
      <c r="R160" s="813"/>
      <c r="S160" s="39"/>
      <c r="T160" s="236"/>
      <c r="U160" s="236"/>
      <c r="V160" s="236"/>
      <c r="W160" s="39"/>
      <c r="X160" s="31"/>
      <c r="Y160" s="31"/>
      <c r="Z160" s="31"/>
      <c r="AA160" s="31"/>
      <c r="AB160" s="813"/>
      <c r="AC160" s="828"/>
      <c r="AD160" s="552">
        <f t="shared" si="156"/>
        <v>0</v>
      </c>
      <c r="AE160" s="51">
        <f t="shared" si="156"/>
        <v>0</v>
      </c>
      <c r="AF160" s="51">
        <f t="shared" si="156"/>
        <v>0</v>
      </c>
      <c r="AG160" s="51">
        <f t="shared" si="156"/>
        <v>0</v>
      </c>
      <c r="AH160" s="51">
        <f t="shared" si="156"/>
        <v>0</v>
      </c>
      <c r="AI160" s="51">
        <f t="shared" si="156"/>
        <v>0</v>
      </c>
      <c r="AJ160" s="51">
        <f t="shared" si="151"/>
        <v>0</v>
      </c>
      <c r="AK160" s="813"/>
      <c r="AL160" s="831"/>
      <c r="AM160" s="51">
        <f t="shared" si="167"/>
        <v>0</v>
      </c>
      <c r="AN160" s="257"/>
      <c r="AO160" s="257"/>
      <c r="AP160" s="257"/>
      <c r="AQ160" s="257"/>
      <c r="AR160" s="257"/>
      <c r="AS160" s="257"/>
      <c r="AT160" s="813"/>
      <c r="AU160" s="834"/>
      <c r="AV160" s="51">
        <f t="shared" si="168"/>
        <v>0</v>
      </c>
      <c r="AW160" s="257"/>
      <c r="AX160" s="257"/>
      <c r="AY160" s="257"/>
      <c r="AZ160" s="257"/>
      <c r="BA160" s="257"/>
      <c r="BB160" s="257"/>
      <c r="BC160" s="813"/>
      <c r="BD160" s="810"/>
      <c r="BE160" s="51">
        <f t="shared" si="169"/>
        <v>0</v>
      </c>
      <c r="BF160" s="257"/>
      <c r="BG160" s="257"/>
      <c r="BH160" s="257"/>
      <c r="BI160" s="257"/>
      <c r="BJ160" s="257"/>
      <c r="BK160" s="257"/>
      <c r="BL160" s="813"/>
      <c r="BM160" s="816"/>
      <c r="BN160" s="51">
        <f t="shared" si="170"/>
        <v>0</v>
      </c>
      <c r="BO160" s="257"/>
      <c r="BP160" s="257"/>
      <c r="BQ160" s="257"/>
      <c r="BR160" s="257"/>
      <c r="BS160" s="257"/>
      <c r="BT160" s="257"/>
      <c r="BU160" s="821"/>
      <c r="BV160" s="822"/>
      <c r="BW160" s="822"/>
      <c r="BX160" s="822"/>
      <c r="BY160" s="822"/>
      <c r="BZ160" s="822"/>
      <c r="CA160" s="822"/>
      <c r="CB160" s="822"/>
      <c r="CC160" s="823"/>
    </row>
    <row r="161" spans="1:81" s="58" customFormat="1" ht="40.200000000000003" customHeight="1" x14ac:dyDescent="0.3">
      <c r="A161" s="34"/>
      <c r="B161" s="982"/>
      <c r="C161" s="869"/>
      <c r="D161" s="872"/>
      <c r="E161" s="852"/>
      <c r="F161" s="920"/>
      <c r="G161" s="852"/>
      <c r="H161" s="852"/>
      <c r="I161" s="1346"/>
      <c r="J161" s="813"/>
      <c r="K161" s="855"/>
      <c r="L161" s="858"/>
      <c r="M161" s="861"/>
      <c r="N161" s="837"/>
      <c r="O161" s="840"/>
      <c r="P161" s="864"/>
      <c r="Q161" s="867"/>
      <c r="R161" s="813"/>
      <c r="S161" s="39"/>
      <c r="T161" s="236"/>
      <c r="U161" s="236"/>
      <c r="V161" s="236"/>
      <c r="W161" s="39"/>
      <c r="X161" s="31"/>
      <c r="Y161" s="31"/>
      <c r="Z161" s="31"/>
      <c r="AA161" s="31"/>
      <c r="AB161" s="813"/>
      <c r="AC161" s="828"/>
      <c r="AD161" s="552">
        <f t="shared" si="156"/>
        <v>0</v>
      </c>
      <c r="AE161" s="51">
        <f t="shared" si="156"/>
        <v>0</v>
      </c>
      <c r="AF161" s="51">
        <f t="shared" si="156"/>
        <v>0</v>
      </c>
      <c r="AG161" s="51">
        <f t="shared" si="156"/>
        <v>0</v>
      </c>
      <c r="AH161" s="51">
        <f t="shared" si="156"/>
        <v>0</v>
      </c>
      <c r="AI161" s="51">
        <f t="shared" si="156"/>
        <v>0</v>
      </c>
      <c r="AJ161" s="51">
        <f t="shared" si="151"/>
        <v>0</v>
      </c>
      <c r="AK161" s="813"/>
      <c r="AL161" s="831"/>
      <c r="AM161" s="51">
        <f t="shared" si="167"/>
        <v>0</v>
      </c>
      <c r="AN161" s="257"/>
      <c r="AO161" s="257"/>
      <c r="AP161" s="257"/>
      <c r="AQ161" s="257"/>
      <c r="AR161" s="257"/>
      <c r="AS161" s="257"/>
      <c r="AT161" s="813"/>
      <c r="AU161" s="834"/>
      <c r="AV161" s="51">
        <f t="shared" si="168"/>
        <v>0</v>
      </c>
      <c r="AW161" s="257"/>
      <c r="AX161" s="257"/>
      <c r="AY161" s="257"/>
      <c r="AZ161" s="257"/>
      <c r="BA161" s="257"/>
      <c r="BB161" s="257"/>
      <c r="BC161" s="813"/>
      <c r="BD161" s="810"/>
      <c r="BE161" s="51">
        <f t="shared" si="169"/>
        <v>0</v>
      </c>
      <c r="BF161" s="257"/>
      <c r="BG161" s="257"/>
      <c r="BH161" s="257"/>
      <c r="BI161" s="257"/>
      <c r="BJ161" s="257"/>
      <c r="BK161" s="257"/>
      <c r="BL161" s="813"/>
      <c r="BM161" s="816"/>
      <c r="BN161" s="51">
        <f t="shared" si="170"/>
        <v>0</v>
      </c>
      <c r="BO161" s="257"/>
      <c r="BP161" s="257"/>
      <c r="BQ161" s="257"/>
      <c r="BR161" s="257"/>
      <c r="BS161" s="257"/>
      <c r="BT161" s="257"/>
      <c r="BU161" s="821"/>
      <c r="BV161" s="822"/>
      <c r="BW161" s="822"/>
      <c r="BX161" s="822"/>
      <c r="BY161" s="822"/>
      <c r="BZ161" s="822"/>
      <c r="CA161" s="822"/>
      <c r="CB161" s="822"/>
      <c r="CC161" s="823"/>
    </row>
    <row r="162" spans="1:81" s="58" customFormat="1" ht="40.200000000000003" customHeight="1" thickBot="1" x14ac:dyDescent="0.35">
      <c r="A162" s="34"/>
      <c r="B162" s="982"/>
      <c r="C162" s="870"/>
      <c r="D162" s="873"/>
      <c r="E162" s="853"/>
      <c r="F162" s="1267"/>
      <c r="G162" s="853"/>
      <c r="H162" s="853"/>
      <c r="I162" s="1347"/>
      <c r="J162" s="814"/>
      <c r="K162" s="856"/>
      <c r="L162" s="859"/>
      <c r="M162" s="862"/>
      <c r="N162" s="838"/>
      <c r="O162" s="841"/>
      <c r="P162" s="865"/>
      <c r="Q162" s="874"/>
      <c r="R162" s="814"/>
      <c r="S162" s="232"/>
      <c r="T162" s="237"/>
      <c r="U162" s="237"/>
      <c r="V162" s="237"/>
      <c r="W162" s="232"/>
      <c r="X162" s="260"/>
      <c r="Y162" s="260"/>
      <c r="Z162" s="260"/>
      <c r="AA162" s="260"/>
      <c r="AB162" s="814"/>
      <c r="AC162" s="829"/>
      <c r="AD162" s="551">
        <f t="shared" si="156"/>
        <v>0</v>
      </c>
      <c r="AE162" s="46">
        <f t="shared" si="156"/>
        <v>0</v>
      </c>
      <c r="AF162" s="46">
        <f t="shared" si="156"/>
        <v>0</v>
      </c>
      <c r="AG162" s="46">
        <f t="shared" si="156"/>
        <v>0</v>
      </c>
      <c r="AH162" s="46">
        <f t="shared" si="156"/>
        <v>0</v>
      </c>
      <c r="AI162" s="46">
        <f t="shared" si="156"/>
        <v>0</v>
      </c>
      <c r="AJ162" s="46">
        <f t="shared" si="151"/>
        <v>0</v>
      </c>
      <c r="AK162" s="814"/>
      <c r="AL162" s="832"/>
      <c r="AM162" s="46">
        <f t="shared" si="167"/>
        <v>0</v>
      </c>
      <c r="AN162" s="49"/>
      <c r="AO162" s="49"/>
      <c r="AP162" s="49"/>
      <c r="AQ162" s="49"/>
      <c r="AR162" s="49"/>
      <c r="AS162" s="49"/>
      <c r="AT162" s="814"/>
      <c r="AU162" s="835"/>
      <c r="AV162" s="46">
        <f t="shared" si="168"/>
        <v>0</v>
      </c>
      <c r="AW162" s="49"/>
      <c r="AX162" s="49"/>
      <c r="AY162" s="49"/>
      <c r="AZ162" s="49"/>
      <c r="BA162" s="49"/>
      <c r="BB162" s="49"/>
      <c r="BC162" s="814"/>
      <c r="BD162" s="811"/>
      <c r="BE162" s="46">
        <f t="shared" si="169"/>
        <v>0</v>
      </c>
      <c r="BF162" s="49"/>
      <c r="BG162" s="49"/>
      <c r="BH162" s="49"/>
      <c r="BI162" s="49"/>
      <c r="BJ162" s="49"/>
      <c r="BK162" s="49"/>
      <c r="BL162" s="814"/>
      <c r="BM162" s="817"/>
      <c r="BN162" s="46">
        <f t="shared" si="170"/>
        <v>0</v>
      </c>
      <c r="BO162" s="49"/>
      <c r="BP162" s="49"/>
      <c r="BQ162" s="49"/>
      <c r="BR162" s="49"/>
      <c r="BS162" s="49"/>
      <c r="BT162" s="49"/>
      <c r="BU162" s="824"/>
      <c r="BV162" s="825"/>
      <c r="BW162" s="825"/>
      <c r="BX162" s="825"/>
      <c r="BY162" s="825"/>
      <c r="BZ162" s="825"/>
      <c r="CA162" s="825"/>
      <c r="CB162" s="825"/>
      <c r="CC162" s="826"/>
    </row>
    <row r="163" spans="1:81" s="58" customFormat="1" ht="40.200000000000003" customHeight="1" thickTop="1" x14ac:dyDescent="0.3">
      <c r="A163" s="34"/>
      <c r="B163" s="982"/>
      <c r="C163" s="868" t="s">
        <v>580</v>
      </c>
      <c r="D163" s="871">
        <v>4103</v>
      </c>
      <c r="E163" s="851" t="s">
        <v>4050</v>
      </c>
      <c r="F163" s="1266" t="s">
        <v>5544</v>
      </c>
      <c r="G163" s="851" t="s">
        <v>4052</v>
      </c>
      <c r="H163" s="851" t="s">
        <v>5592</v>
      </c>
      <c r="I163" s="1345" t="s">
        <v>5593</v>
      </c>
      <c r="J163" s="812">
        <v>387</v>
      </c>
      <c r="K163" s="854" t="str">
        <f>+[7]Metas!K443</f>
        <v>Madres de niñez y juventud discapacitadas apoyadas</v>
      </c>
      <c r="L163" s="857"/>
      <c r="M163" s="860">
        <f>SUM(N163:Q163)</f>
        <v>0</v>
      </c>
      <c r="N163" s="836"/>
      <c r="O163" s="839"/>
      <c r="P163" s="863"/>
      <c r="Q163" s="866"/>
      <c r="R163" s="812">
        <f>+$J163</f>
        <v>387</v>
      </c>
      <c r="S163" s="231" t="s">
        <v>5597</v>
      </c>
      <c r="T163" s="235" t="s">
        <v>3822</v>
      </c>
      <c r="U163" s="235" t="s">
        <v>3827</v>
      </c>
      <c r="V163" s="235" t="s">
        <v>3830</v>
      </c>
      <c r="W163" s="231" t="s">
        <v>5548</v>
      </c>
      <c r="X163" s="256">
        <v>44927</v>
      </c>
      <c r="Y163" s="256">
        <v>45291</v>
      </c>
      <c r="Z163" s="256">
        <v>44593</v>
      </c>
      <c r="AA163" s="256">
        <v>44926</v>
      </c>
      <c r="AB163" s="812">
        <f t="shared" si="186"/>
        <v>387</v>
      </c>
      <c r="AC163" s="827">
        <f>+L163</f>
        <v>0</v>
      </c>
      <c r="AD163" s="550">
        <f t="shared" si="156"/>
        <v>4.3</v>
      </c>
      <c r="AE163" s="44">
        <f t="shared" si="156"/>
        <v>4.3</v>
      </c>
      <c r="AF163" s="44">
        <f t="shared" si="156"/>
        <v>0</v>
      </c>
      <c r="AG163" s="44">
        <f t="shared" si="156"/>
        <v>0</v>
      </c>
      <c r="AH163" s="44">
        <f t="shared" si="156"/>
        <v>0</v>
      </c>
      <c r="AI163" s="44">
        <f t="shared" si="156"/>
        <v>0</v>
      </c>
      <c r="AJ163" s="44">
        <f t="shared" si="151"/>
        <v>0</v>
      </c>
      <c r="AK163" s="812">
        <f t="shared" si="187"/>
        <v>387</v>
      </c>
      <c r="AL163" s="830">
        <f>+N163</f>
        <v>0</v>
      </c>
      <c r="AM163" s="44">
        <f t="shared" si="167"/>
        <v>1.075</v>
      </c>
      <c r="AN163" s="47">
        <v>1.075</v>
      </c>
      <c r="AO163" s="47"/>
      <c r="AP163" s="47"/>
      <c r="AQ163" s="47"/>
      <c r="AR163" s="47"/>
      <c r="AS163" s="47"/>
      <c r="AT163" s="812">
        <f t="shared" si="188"/>
        <v>387</v>
      </c>
      <c r="AU163" s="833">
        <f>+O163</f>
        <v>0</v>
      </c>
      <c r="AV163" s="44">
        <f t="shared" si="168"/>
        <v>1.075</v>
      </c>
      <c r="AW163" s="47">
        <v>1.075</v>
      </c>
      <c r="AX163" s="47"/>
      <c r="AY163" s="47"/>
      <c r="AZ163" s="47"/>
      <c r="BA163" s="47"/>
      <c r="BB163" s="47"/>
      <c r="BC163" s="812">
        <f t="shared" si="189"/>
        <v>387</v>
      </c>
      <c r="BD163" s="809">
        <f>+P163</f>
        <v>0</v>
      </c>
      <c r="BE163" s="44">
        <f t="shared" si="169"/>
        <v>1.075</v>
      </c>
      <c r="BF163" s="47">
        <v>1.075</v>
      </c>
      <c r="BG163" s="47"/>
      <c r="BH163" s="47"/>
      <c r="BI163" s="47"/>
      <c r="BJ163" s="47"/>
      <c r="BK163" s="47"/>
      <c r="BL163" s="812">
        <f t="shared" si="190"/>
        <v>387</v>
      </c>
      <c r="BM163" s="815">
        <f>+Q163</f>
        <v>0</v>
      </c>
      <c r="BN163" s="44">
        <f t="shared" si="170"/>
        <v>1.075</v>
      </c>
      <c r="BO163" s="47">
        <v>1.075</v>
      </c>
      <c r="BP163" s="47"/>
      <c r="BQ163" s="47"/>
      <c r="BR163" s="47"/>
      <c r="BS163" s="47"/>
      <c r="BT163" s="47"/>
      <c r="BU163" s="818"/>
      <c r="BV163" s="819"/>
      <c r="BW163" s="819"/>
      <c r="BX163" s="819"/>
      <c r="BY163" s="819"/>
      <c r="BZ163" s="819"/>
      <c r="CA163" s="819"/>
      <c r="CB163" s="819"/>
      <c r="CC163" s="820"/>
    </row>
    <row r="164" spans="1:81" s="58" customFormat="1" ht="40.200000000000003" customHeight="1" x14ac:dyDescent="0.3">
      <c r="A164" s="34"/>
      <c r="B164" s="982"/>
      <c r="C164" s="869"/>
      <c r="D164" s="872"/>
      <c r="E164" s="852"/>
      <c r="F164" s="920"/>
      <c r="G164" s="852"/>
      <c r="H164" s="852"/>
      <c r="I164" s="1346"/>
      <c r="J164" s="813"/>
      <c r="K164" s="855"/>
      <c r="L164" s="858"/>
      <c r="M164" s="861"/>
      <c r="N164" s="837"/>
      <c r="O164" s="840"/>
      <c r="P164" s="864"/>
      <c r="Q164" s="867"/>
      <c r="R164" s="813"/>
      <c r="S164" s="39"/>
      <c r="T164" s="236"/>
      <c r="U164" s="236"/>
      <c r="V164" s="236"/>
      <c r="W164" s="39"/>
      <c r="X164" s="31"/>
      <c r="Y164" s="31"/>
      <c r="Z164" s="31"/>
      <c r="AA164" s="31"/>
      <c r="AB164" s="813"/>
      <c r="AC164" s="828"/>
      <c r="AD164" s="552">
        <f t="shared" si="156"/>
        <v>0</v>
      </c>
      <c r="AE164" s="51">
        <f t="shared" si="156"/>
        <v>0</v>
      </c>
      <c r="AF164" s="51">
        <f t="shared" si="156"/>
        <v>0</v>
      </c>
      <c r="AG164" s="51">
        <f t="shared" si="156"/>
        <v>0</v>
      </c>
      <c r="AH164" s="51">
        <f t="shared" si="156"/>
        <v>0</v>
      </c>
      <c r="AI164" s="51">
        <f t="shared" si="156"/>
        <v>0</v>
      </c>
      <c r="AJ164" s="51">
        <f t="shared" si="151"/>
        <v>0</v>
      </c>
      <c r="AK164" s="813"/>
      <c r="AL164" s="831"/>
      <c r="AM164" s="51">
        <f t="shared" si="167"/>
        <v>0</v>
      </c>
      <c r="AN164" s="257"/>
      <c r="AO164" s="257"/>
      <c r="AP164" s="257"/>
      <c r="AQ164" s="257"/>
      <c r="AR164" s="257"/>
      <c r="AS164" s="257"/>
      <c r="AT164" s="813"/>
      <c r="AU164" s="834"/>
      <c r="AV164" s="51">
        <f t="shared" si="168"/>
        <v>0</v>
      </c>
      <c r="AW164" s="257"/>
      <c r="AX164" s="257"/>
      <c r="AY164" s="257"/>
      <c r="AZ164" s="257"/>
      <c r="BA164" s="257"/>
      <c r="BB164" s="257"/>
      <c r="BC164" s="813"/>
      <c r="BD164" s="810"/>
      <c r="BE164" s="51">
        <f t="shared" si="169"/>
        <v>0</v>
      </c>
      <c r="BF164" s="257"/>
      <c r="BG164" s="257"/>
      <c r="BH164" s="257"/>
      <c r="BI164" s="257"/>
      <c r="BJ164" s="257"/>
      <c r="BK164" s="257"/>
      <c r="BL164" s="813"/>
      <c r="BM164" s="816"/>
      <c r="BN164" s="51">
        <f t="shared" si="170"/>
        <v>0</v>
      </c>
      <c r="BO164" s="257"/>
      <c r="BP164" s="257"/>
      <c r="BQ164" s="257"/>
      <c r="BR164" s="257"/>
      <c r="BS164" s="257"/>
      <c r="BT164" s="257"/>
      <c r="BU164" s="821"/>
      <c r="BV164" s="822"/>
      <c r="BW164" s="822"/>
      <c r="BX164" s="822"/>
      <c r="BY164" s="822"/>
      <c r="BZ164" s="822"/>
      <c r="CA164" s="822"/>
      <c r="CB164" s="822"/>
      <c r="CC164" s="823"/>
    </row>
    <row r="165" spans="1:81" s="58" customFormat="1" ht="40.200000000000003" customHeight="1" x14ac:dyDescent="0.3">
      <c r="A165" s="34"/>
      <c r="B165" s="982"/>
      <c r="C165" s="869"/>
      <c r="D165" s="872"/>
      <c r="E165" s="852"/>
      <c r="F165" s="920"/>
      <c r="G165" s="852"/>
      <c r="H165" s="852"/>
      <c r="I165" s="1346"/>
      <c r="J165" s="813"/>
      <c r="K165" s="855"/>
      <c r="L165" s="858"/>
      <c r="M165" s="861"/>
      <c r="N165" s="837"/>
      <c r="O165" s="840"/>
      <c r="P165" s="864"/>
      <c r="Q165" s="867"/>
      <c r="R165" s="813"/>
      <c r="S165" s="39"/>
      <c r="T165" s="236"/>
      <c r="U165" s="236"/>
      <c r="V165" s="236"/>
      <c r="W165" s="39"/>
      <c r="X165" s="31"/>
      <c r="Y165" s="31"/>
      <c r="Z165" s="31"/>
      <c r="AA165" s="31"/>
      <c r="AB165" s="813"/>
      <c r="AC165" s="828"/>
      <c r="AD165" s="552">
        <f t="shared" si="156"/>
        <v>0</v>
      </c>
      <c r="AE165" s="51">
        <f t="shared" si="156"/>
        <v>0</v>
      </c>
      <c r="AF165" s="51">
        <f t="shared" si="156"/>
        <v>0</v>
      </c>
      <c r="AG165" s="51">
        <f t="shared" si="156"/>
        <v>0</v>
      </c>
      <c r="AH165" s="51">
        <f t="shared" si="156"/>
        <v>0</v>
      </c>
      <c r="AI165" s="51">
        <f t="shared" si="156"/>
        <v>0</v>
      </c>
      <c r="AJ165" s="51">
        <f t="shared" si="151"/>
        <v>0</v>
      </c>
      <c r="AK165" s="813"/>
      <c r="AL165" s="831"/>
      <c r="AM165" s="51">
        <f t="shared" si="167"/>
        <v>0</v>
      </c>
      <c r="AN165" s="257"/>
      <c r="AO165" s="257"/>
      <c r="AP165" s="257"/>
      <c r="AQ165" s="257"/>
      <c r="AR165" s="257"/>
      <c r="AS165" s="257"/>
      <c r="AT165" s="813"/>
      <c r="AU165" s="834"/>
      <c r="AV165" s="51">
        <f t="shared" si="168"/>
        <v>0</v>
      </c>
      <c r="AW165" s="257"/>
      <c r="AX165" s="257"/>
      <c r="AY165" s="257"/>
      <c r="AZ165" s="257"/>
      <c r="BA165" s="257"/>
      <c r="BB165" s="257"/>
      <c r="BC165" s="813"/>
      <c r="BD165" s="810"/>
      <c r="BE165" s="51">
        <f t="shared" si="169"/>
        <v>0</v>
      </c>
      <c r="BF165" s="257"/>
      <c r="BG165" s="257"/>
      <c r="BH165" s="257"/>
      <c r="BI165" s="257"/>
      <c r="BJ165" s="257"/>
      <c r="BK165" s="257"/>
      <c r="BL165" s="813"/>
      <c r="BM165" s="816"/>
      <c r="BN165" s="51">
        <f t="shared" si="170"/>
        <v>0</v>
      </c>
      <c r="BO165" s="257"/>
      <c r="BP165" s="257"/>
      <c r="BQ165" s="257"/>
      <c r="BR165" s="257"/>
      <c r="BS165" s="257"/>
      <c r="BT165" s="257"/>
      <c r="BU165" s="821"/>
      <c r="BV165" s="822"/>
      <c r="BW165" s="822"/>
      <c r="BX165" s="822"/>
      <c r="BY165" s="822"/>
      <c r="BZ165" s="822"/>
      <c r="CA165" s="822"/>
      <c r="CB165" s="822"/>
      <c r="CC165" s="823"/>
    </row>
    <row r="166" spans="1:81" s="58" customFormat="1" ht="40.200000000000003" customHeight="1" thickBot="1" x14ac:dyDescent="0.35">
      <c r="A166" s="34"/>
      <c r="B166" s="982"/>
      <c r="C166" s="870"/>
      <c r="D166" s="873"/>
      <c r="E166" s="853"/>
      <c r="F166" s="1267"/>
      <c r="G166" s="853"/>
      <c r="H166" s="853"/>
      <c r="I166" s="1347"/>
      <c r="J166" s="814"/>
      <c r="K166" s="856"/>
      <c r="L166" s="859"/>
      <c r="M166" s="862"/>
      <c r="N166" s="838"/>
      <c r="O166" s="841"/>
      <c r="P166" s="865"/>
      <c r="Q166" s="874"/>
      <c r="R166" s="814"/>
      <c r="S166" s="232"/>
      <c r="T166" s="237"/>
      <c r="U166" s="237"/>
      <c r="V166" s="237"/>
      <c r="W166" s="232"/>
      <c r="X166" s="260"/>
      <c r="Y166" s="260"/>
      <c r="Z166" s="260"/>
      <c r="AA166" s="260"/>
      <c r="AB166" s="814"/>
      <c r="AC166" s="829"/>
      <c r="AD166" s="551">
        <f t="shared" si="156"/>
        <v>0</v>
      </c>
      <c r="AE166" s="46">
        <f t="shared" si="156"/>
        <v>0</v>
      </c>
      <c r="AF166" s="46">
        <f t="shared" si="156"/>
        <v>0</v>
      </c>
      <c r="AG166" s="46">
        <f t="shared" si="156"/>
        <v>0</v>
      </c>
      <c r="AH166" s="46">
        <f t="shared" si="156"/>
        <v>0</v>
      </c>
      <c r="AI166" s="46">
        <f t="shared" si="156"/>
        <v>0</v>
      </c>
      <c r="AJ166" s="46">
        <f t="shared" si="151"/>
        <v>0</v>
      </c>
      <c r="AK166" s="814"/>
      <c r="AL166" s="832"/>
      <c r="AM166" s="46">
        <f t="shared" si="167"/>
        <v>0</v>
      </c>
      <c r="AN166" s="49"/>
      <c r="AO166" s="49"/>
      <c r="AP166" s="49"/>
      <c r="AQ166" s="49"/>
      <c r="AR166" s="49"/>
      <c r="AS166" s="49"/>
      <c r="AT166" s="814"/>
      <c r="AU166" s="835"/>
      <c r="AV166" s="46">
        <f t="shared" si="168"/>
        <v>0</v>
      </c>
      <c r="AW166" s="49"/>
      <c r="AX166" s="49"/>
      <c r="AY166" s="49"/>
      <c r="AZ166" s="49"/>
      <c r="BA166" s="49"/>
      <c r="BB166" s="49"/>
      <c r="BC166" s="814"/>
      <c r="BD166" s="811"/>
      <c r="BE166" s="46">
        <f t="shared" si="169"/>
        <v>0</v>
      </c>
      <c r="BF166" s="49"/>
      <c r="BG166" s="49"/>
      <c r="BH166" s="49"/>
      <c r="BI166" s="49"/>
      <c r="BJ166" s="49"/>
      <c r="BK166" s="49"/>
      <c r="BL166" s="814"/>
      <c r="BM166" s="817"/>
      <c r="BN166" s="46">
        <f t="shared" si="170"/>
        <v>0</v>
      </c>
      <c r="BO166" s="49"/>
      <c r="BP166" s="49"/>
      <c r="BQ166" s="49"/>
      <c r="BR166" s="49"/>
      <c r="BS166" s="49"/>
      <c r="BT166" s="49"/>
      <c r="BU166" s="824"/>
      <c r="BV166" s="825"/>
      <c r="BW166" s="825"/>
      <c r="BX166" s="825"/>
      <c r="BY166" s="825"/>
      <c r="BZ166" s="825"/>
      <c r="CA166" s="825"/>
      <c r="CB166" s="825"/>
      <c r="CC166" s="826"/>
    </row>
    <row r="167" spans="1:81" s="58" customFormat="1" ht="40.200000000000003" customHeight="1" thickTop="1" x14ac:dyDescent="0.3">
      <c r="A167" s="34"/>
      <c r="B167" s="982"/>
      <c r="C167" s="868" t="s">
        <v>583</v>
      </c>
      <c r="D167" s="871">
        <v>4103</v>
      </c>
      <c r="E167" s="851" t="s">
        <v>4050</v>
      </c>
      <c r="F167" s="1266" t="s">
        <v>5544</v>
      </c>
      <c r="G167" s="851" t="s">
        <v>4052</v>
      </c>
      <c r="H167" s="851" t="s">
        <v>5592</v>
      </c>
      <c r="I167" s="1345" t="s">
        <v>5593</v>
      </c>
      <c r="J167" s="812">
        <v>388</v>
      </c>
      <c r="K167" s="854" t="str">
        <f>+[7]Metas!K444</f>
        <v>Base de datos de las asociaciones y sus asociadas actualizada</v>
      </c>
      <c r="L167" s="857"/>
      <c r="M167" s="860">
        <f>SUM(N167:Q167)</f>
        <v>0</v>
      </c>
      <c r="N167" s="836"/>
      <c r="O167" s="839"/>
      <c r="P167" s="863"/>
      <c r="Q167" s="866"/>
      <c r="R167" s="812">
        <f>+$J167</f>
        <v>388</v>
      </c>
      <c r="S167" s="231" t="s">
        <v>5598</v>
      </c>
      <c r="T167" s="235" t="s">
        <v>3822</v>
      </c>
      <c r="U167" s="235" t="s">
        <v>3827</v>
      </c>
      <c r="V167" s="235" t="s">
        <v>3830</v>
      </c>
      <c r="W167" s="231" t="s">
        <v>5548</v>
      </c>
      <c r="X167" s="256">
        <v>44927</v>
      </c>
      <c r="Y167" s="256">
        <v>45291</v>
      </c>
      <c r="Z167" s="256">
        <v>44593</v>
      </c>
      <c r="AA167" s="256">
        <v>44926</v>
      </c>
      <c r="AB167" s="812">
        <f t="shared" si="186"/>
        <v>388</v>
      </c>
      <c r="AC167" s="827">
        <f>+L167</f>
        <v>0</v>
      </c>
      <c r="AD167" s="550">
        <f t="shared" si="156"/>
        <v>11.3</v>
      </c>
      <c r="AE167" s="44">
        <f t="shared" si="156"/>
        <v>11.3</v>
      </c>
      <c r="AF167" s="44">
        <f t="shared" si="156"/>
        <v>0</v>
      </c>
      <c r="AG167" s="44">
        <f t="shared" si="156"/>
        <v>0</v>
      </c>
      <c r="AH167" s="44">
        <f t="shared" si="156"/>
        <v>0</v>
      </c>
      <c r="AI167" s="44">
        <f t="shared" si="156"/>
        <v>0</v>
      </c>
      <c r="AJ167" s="44">
        <f t="shared" si="151"/>
        <v>0</v>
      </c>
      <c r="AK167" s="812">
        <f t="shared" si="187"/>
        <v>388</v>
      </c>
      <c r="AL167" s="830">
        <f>+N167</f>
        <v>0</v>
      </c>
      <c r="AM167" s="44">
        <f t="shared" si="167"/>
        <v>2.8250000000000002</v>
      </c>
      <c r="AN167" s="47">
        <v>2.8250000000000002</v>
      </c>
      <c r="AO167" s="47"/>
      <c r="AP167" s="47"/>
      <c r="AQ167" s="47"/>
      <c r="AR167" s="47"/>
      <c r="AS167" s="47"/>
      <c r="AT167" s="812">
        <f t="shared" si="188"/>
        <v>388</v>
      </c>
      <c r="AU167" s="833">
        <f>+O167</f>
        <v>0</v>
      </c>
      <c r="AV167" s="44">
        <f t="shared" si="168"/>
        <v>2.8250000000000002</v>
      </c>
      <c r="AW167" s="47">
        <v>2.8250000000000002</v>
      </c>
      <c r="AX167" s="47"/>
      <c r="AY167" s="47"/>
      <c r="AZ167" s="47"/>
      <c r="BA167" s="47"/>
      <c r="BB167" s="47"/>
      <c r="BC167" s="812">
        <f t="shared" si="189"/>
        <v>388</v>
      </c>
      <c r="BD167" s="809">
        <f>+P167</f>
        <v>0</v>
      </c>
      <c r="BE167" s="44">
        <f t="shared" si="169"/>
        <v>2.8250000000000002</v>
      </c>
      <c r="BF167" s="47">
        <v>2.8250000000000002</v>
      </c>
      <c r="BG167" s="47"/>
      <c r="BH167" s="47"/>
      <c r="BI167" s="47"/>
      <c r="BJ167" s="47"/>
      <c r="BK167" s="47"/>
      <c r="BL167" s="812">
        <f t="shared" si="190"/>
        <v>388</v>
      </c>
      <c r="BM167" s="815">
        <f>+Q167</f>
        <v>0</v>
      </c>
      <c r="BN167" s="44">
        <f t="shared" si="170"/>
        <v>2.8250000000000002</v>
      </c>
      <c r="BO167" s="47">
        <v>2.8250000000000002</v>
      </c>
      <c r="BP167" s="47"/>
      <c r="BQ167" s="47"/>
      <c r="BR167" s="47"/>
      <c r="BS167" s="47"/>
      <c r="BT167" s="47"/>
      <c r="BU167" s="818"/>
      <c r="BV167" s="819"/>
      <c r="BW167" s="819"/>
      <c r="BX167" s="819"/>
      <c r="BY167" s="819"/>
      <c r="BZ167" s="819"/>
      <c r="CA167" s="819"/>
      <c r="CB167" s="819"/>
      <c r="CC167" s="820"/>
    </row>
    <row r="168" spans="1:81" s="58" customFormat="1" ht="40.200000000000003" customHeight="1" x14ac:dyDescent="0.3">
      <c r="A168" s="34"/>
      <c r="B168" s="982"/>
      <c r="C168" s="869"/>
      <c r="D168" s="872"/>
      <c r="E168" s="852"/>
      <c r="F168" s="920"/>
      <c r="G168" s="852"/>
      <c r="H168" s="852"/>
      <c r="I168" s="1346"/>
      <c r="J168" s="813"/>
      <c r="K168" s="855"/>
      <c r="L168" s="858"/>
      <c r="M168" s="861"/>
      <c r="N168" s="837"/>
      <c r="O168" s="840"/>
      <c r="P168" s="864"/>
      <c r="Q168" s="867"/>
      <c r="R168" s="813"/>
      <c r="S168" s="39"/>
      <c r="T168" s="236"/>
      <c r="U168" s="236"/>
      <c r="V168" s="236"/>
      <c r="W168" s="39"/>
      <c r="X168" s="31"/>
      <c r="Y168" s="31"/>
      <c r="Z168" s="31"/>
      <c r="AA168" s="31"/>
      <c r="AB168" s="813"/>
      <c r="AC168" s="828"/>
      <c r="AD168" s="552">
        <f t="shared" si="156"/>
        <v>0</v>
      </c>
      <c r="AE168" s="51">
        <f t="shared" si="156"/>
        <v>0</v>
      </c>
      <c r="AF168" s="51">
        <f t="shared" si="156"/>
        <v>0</v>
      </c>
      <c r="AG168" s="51">
        <f t="shared" si="156"/>
        <v>0</v>
      </c>
      <c r="AH168" s="51">
        <f t="shared" si="156"/>
        <v>0</v>
      </c>
      <c r="AI168" s="51">
        <f t="shared" si="156"/>
        <v>0</v>
      </c>
      <c r="AJ168" s="51">
        <f t="shared" si="151"/>
        <v>0</v>
      </c>
      <c r="AK168" s="813"/>
      <c r="AL168" s="831"/>
      <c r="AM168" s="51">
        <f t="shared" si="167"/>
        <v>0</v>
      </c>
      <c r="AN168" s="257"/>
      <c r="AO168" s="257"/>
      <c r="AP168" s="257"/>
      <c r="AQ168" s="257"/>
      <c r="AR168" s="257"/>
      <c r="AS168" s="257"/>
      <c r="AT168" s="813"/>
      <c r="AU168" s="834"/>
      <c r="AV168" s="51">
        <f t="shared" si="168"/>
        <v>0</v>
      </c>
      <c r="AW168" s="257"/>
      <c r="AX168" s="257"/>
      <c r="AY168" s="257"/>
      <c r="AZ168" s="257"/>
      <c r="BA168" s="257"/>
      <c r="BB168" s="257"/>
      <c r="BC168" s="813"/>
      <c r="BD168" s="810"/>
      <c r="BE168" s="51">
        <f t="shared" si="169"/>
        <v>0</v>
      </c>
      <c r="BF168" s="257"/>
      <c r="BG168" s="257"/>
      <c r="BH168" s="257"/>
      <c r="BI168" s="257"/>
      <c r="BJ168" s="257"/>
      <c r="BK168" s="257"/>
      <c r="BL168" s="813"/>
      <c r="BM168" s="816"/>
      <c r="BN168" s="51">
        <f t="shared" si="170"/>
        <v>0</v>
      </c>
      <c r="BO168" s="257"/>
      <c r="BP168" s="257"/>
      <c r="BQ168" s="257"/>
      <c r="BR168" s="257"/>
      <c r="BS168" s="257"/>
      <c r="BT168" s="257"/>
      <c r="BU168" s="821"/>
      <c r="BV168" s="822"/>
      <c r="BW168" s="822"/>
      <c r="BX168" s="822"/>
      <c r="BY168" s="822"/>
      <c r="BZ168" s="822"/>
      <c r="CA168" s="822"/>
      <c r="CB168" s="822"/>
      <c r="CC168" s="823"/>
    </row>
    <row r="169" spans="1:81" s="58" customFormat="1" ht="40.200000000000003" customHeight="1" x14ac:dyDescent="0.3">
      <c r="A169" s="34"/>
      <c r="B169" s="982"/>
      <c r="C169" s="869"/>
      <c r="D169" s="872"/>
      <c r="E169" s="852"/>
      <c r="F169" s="920"/>
      <c r="G169" s="852"/>
      <c r="H169" s="852"/>
      <c r="I169" s="1346"/>
      <c r="J169" s="813"/>
      <c r="K169" s="855"/>
      <c r="L169" s="858"/>
      <c r="M169" s="861"/>
      <c r="N169" s="837"/>
      <c r="O169" s="840"/>
      <c r="P169" s="864"/>
      <c r="Q169" s="867"/>
      <c r="R169" s="813"/>
      <c r="S169" s="39"/>
      <c r="T169" s="236"/>
      <c r="U169" s="236"/>
      <c r="V169" s="236"/>
      <c r="W169" s="39"/>
      <c r="X169" s="31"/>
      <c r="Y169" s="31"/>
      <c r="Z169" s="31"/>
      <c r="AA169" s="31"/>
      <c r="AB169" s="813"/>
      <c r="AC169" s="828"/>
      <c r="AD169" s="552">
        <f t="shared" si="156"/>
        <v>0</v>
      </c>
      <c r="AE169" s="51">
        <f t="shared" si="156"/>
        <v>0</v>
      </c>
      <c r="AF169" s="51">
        <f t="shared" si="156"/>
        <v>0</v>
      </c>
      <c r="AG169" s="51">
        <f t="shared" si="156"/>
        <v>0</v>
      </c>
      <c r="AH169" s="51">
        <f t="shared" si="156"/>
        <v>0</v>
      </c>
      <c r="AI169" s="51">
        <f t="shared" si="156"/>
        <v>0</v>
      </c>
      <c r="AJ169" s="51">
        <f t="shared" si="151"/>
        <v>0</v>
      </c>
      <c r="AK169" s="813"/>
      <c r="AL169" s="831"/>
      <c r="AM169" s="51">
        <f t="shared" si="167"/>
        <v>0</v>
      </c>
      <c r="AN169" s="257"/>
      <c r="AO169" s="257"/>
      <c r="AP169" s="257"/>
      <c r="AQ169" s="257"/>
      <c r="AR169" s="257"/>
      <c r="AS169" s="257"/>
      <c r="AT169" s="813"/>
      <c r="AU169" s="834"/>
      <c r="AV169" s="51">
        <f t="shared" si="168"/>
        <v>0</v>
      </c>
      <c r="AW169" s="257"/>
      <c r="AX169" s="257"/>
      <c r="AY169" s="257"/>
      <c r="AZ169" s="257"/>
      <c r="BA169" s="257"/>
      <c r="BB169" s="257"/>
      <c r="BC169" s="813"/>
      <c r="BD169" s="810"/>
      <c r="BE169" s="51">
        <f t="shared" si="169"/>
        <v>0</v>
      </c>
      <c r="BF169" s="257"/>
      <c r="BG169" s="257"/>
      <c r="BH169" s="257"/>
      <c r="BI169" s="257"/>
      <c r="BJ169" s="257"/>
      <c r="BK169" s="257"/>
      <c r="BL169" s="813"/>
      <c r="BM169" s="816"/>
      <c r="BN169" s="51">
        <f t="shared" si="170"/>
        <v>0</v>
      </c>
      <c r="BO169" s="257"/>
      <c r="BP169" s="257"/>
      <c r="BQ169" s="257"/>
      <c r="BR169" s="257"/>
      <c r="BS169" s="257"/>
      <c r="BT169" s="257"/>
      <c r="BU169" s="821"/>
      <c r="BV169" s="822"/>
      <c r="BW169" s="822"/>
      <c r="BX169" s="822"/>
      <c r="BY169" s="822"/>
      <c r="BZ169" s="822"/>
      <c r="CA169" s="822"/>
      <c r="CB169" s="822"/>
      <c r="CC169" s="823"/>
    </row>
    <row r="170" spans="1:81" s="58" customFormat="1" ht="40.200000000000003" customHeight="1" thickBot="1" x14ac:dyDescent="0.35">
      <c r="A170" s="34"/>
      <c r="B170" s="982"/>
      <c r="C170" s="869"/>
      <c r="D170" s="873"/>
      <c r="E170" s="853"/>
      <c r="F170" s="1267"/>
      <c r="G170" s="853"/>
      <c r="H170" s="853"/>
      <c r="I170" s="1347"/>
      <c r="J170" s="814"/>
      <c r="K170" s="856"/>
      <c r="L170" s="859"/>
      <c r="M170" s="862"/>
      <c r="N170" s="838"/>
      <c r="O170" s="841"/>
      <c r="P170" s="865"/>
      <c r="Q170" s="874"/>
      <c r="R170" s="814"/>
      <c r="S170" s="232"/>
      <c r="T170" s="237"/>
      <c r="U170" s="237"/>
      <c r="V170" s="237"/>
      <c r="W170" s="232"/>
      <c r="X170" s="260"/>
      <c r="Y170" s="260"/>
      <c r="Z170" s="260"/>
      <c r="AA170" s="260"/>
      <c r="AB170" s="814"/>
      <c r="AC170" s="829"/>
      <c r="AD170" s="551">
        <f t="shared" si="156"/>
        <v>0</v>
      </c>
      <c r="AE170" s="46">
        <f t="shared" si="156"/>
        <v>0</v>
      </c>
      <c r="AF170" s="46">
        <f t="shared" si="156"/>
        <v>0</v>
      </c>
      <c r="AG170" s="46">
        <f t="shared" si="156"/>
        <v>0</v>
      </c>
      <c r="AH170" s="46">
        <f t="shared" si="156"/>
        <v>0</v>
      </c>
      <c r="AI170" s="46">
        <f t="shared" si="156"/>
        <v>0</v>
      </c>
      <c r="AJ170" s="46">
        <f t="shared" si="151"/>
        <v>0</v>
      </c>
      <c r="AK170" s="814"/>
      <c r="AL170" s="832"/>
      <c r="AM170" s="46">
        <f t="shared" si="167"/>
        <v>0</v>
      </c>
      <c r="AN170" s="49"/>
      <c r="AO170" s="49"/>
      <c r="AP170" s="49"/>
      <c r="AQ170" s="49"/>
      <c r="AR170" s="49"/>
      <c r="AS170" s="49"/>
      <c r="AT170" s="814"/>
      <c r="AU170" s="835"/>
      <c r="AV170" s="46">
        <f t="shared" si="168"/>
        <v>0</v>
      </c>
      <c r="AW170" s="49"/>
      <c r="AX170" s="49"/>
      <c r="AY170" s="49"/>
      <c r="AZ170" s="49"/>
      <c r="BA170" s="49"/>
      <c r="BB170" s="49"/>
      <c r="BC170" s="814"/>
      <c r="BD170" s="811"/>
      <c r="BE170" s="46">
        <f t="shared" si="169"/>
        <v>0</v>
      </c>
      <c r="BF170" s="49"/>
      <c r="BG170" s="49"/>
      <c r="BH170" s="49"/>
      <c r="BI170" s="49"/>
      <c r="BJ170" s="49"/>
      <c r="BK170" s="49"/>
      <c r="BL170" s="814"/>
      <c r="BM170" s="817"/>
      <c r="BN170" s="46">
        <f t="shared" si="170"/>
        <v>0</v>
      </c>
      <c r="BO170" s="49"/>
      <c r="BP170" s="49"/>
      <c r="BQ170" s="49"/>
      <c r="BR170" s="49"/>
      <c r="BS170" s="49"/>
      <c r="BT170" s="49"/>
      <c r="BU170" s="824"/>
      <c r="BV170" s="825"/>
      <c r="BW170" s="825"/>
      <c r="BX170" s="825"/>
      <c r="BY170" s="825"/>
      <c r="BZ170" s="825"/>
      <c r="CA170" s="825"/>
      <c r="CB170" s="825"/>
      <c r="CC170" s="826"/>
    </row>
    <row r="171" spans="1:81" s="58" customFormat="1" ht="40.200000000000003" customHeight="1" thickTop="1" x14ac:dyDescent="0.3">
      <c r="A171" s="34"/>
      <c r="B171" s="982"/>
      <c r="C171" s="869"/>
      <c r="D171" s="871">
        <v>4103</v>
      </c>
      <c r="E171" s="851" t="s">
        <v>4050</v>
      </c>
      <c r="F171" s="1266" t="s">
        <v>5544</v>
      </c>
      <c r="G171" s="851" t="s">
        <v>4052</v>
      </c>
      <c r="H171" s="851" t="s">
        <v>5592</v>
      </c>
      <c r="I171" s="1345" t="s">
        <v>5593</v>
      </c>
      <c r="J171" s="812">
        <v>389</v>
      </c>
      <c r="K171" s="854" t="str">
        <f>+[7]Metas!K445</f>
        <v>Asociaciones dotadas de implementos (sillas, mesas, equipos y uniformes)</v>
      </c>
      <c r="L171" s="857">
        <v>936</v>
      </c>
      <c r="M171" s="860">
        <f>SUM(N171:Q171)</f>
        <v>936</v>
      </c>
      <c r="N171" s="836">
        <v>100</v>
      </c>
      <c r="O171" s="839">
        <v>350</v>
      </c>
      <c r="P171" s="863">
        <v>350</v>
      </c>
      <c r="Q171" s="866">
        <v>136</v>
      </c>
      <c r="R171" s="812">
        <f>+$J171</f>
        <v>389</v>
      </c>
      <c r="S171" s="231" t="s">
        <v>5599</v>
      </c>
      <c r="T171" s="235" t="s">
        <v>3822</v>
      </c>
      <c r="U171" s="235" t="s">
        <v>3827</v>
      </c>
      <c r="V171" s="235" t="s">
        <v>3830</v>
      </c>
      <c r="W171" s="231" t="s">
        <v>5548</v>
      </c>
      <c r="X171" s="256">
        <v>44927</v>
      </c>
      <c r="Y171" s="256">
        <v>45291</v>
      </c>
      <c r="Z171" s="256">
        <v>44593</v>
      </c>
      <c r="AA171" s="256">
        <v>44926</v>
      </c>
      <c r="AB171" s="812">
        <f t="shared" si="186"/>
        <v>389</v>
      </c>
      <c r="AC171" s="827">
        <f>+L171</f>
        <v>936</v>
      </c>
      <c r="AD171" s="550">
        <f t="shared" si="156"/>
        <v>15.2</v>
      </c>
      <c r="AE171" s="44">
        <f t="shared" si="156"/>
        <v>15.2</v>
      </c>
      <c r="AF171" s="44">
        <f t="shared" si="156"/>
        <v>0</v>
      </c>
      <c r="AG171" s="44">
        <f t="shared" si="156"/>
        <v>0</v>
      </c>
      <c r="AH171" s="44">
        <f t="shared" si="156"/>
        <v>0</v>
      </c>
      <c r="AI171" s="44">
        <f t="shared" si="156"/>
        <v>0</v>
      </c>
      <c r="AJ171" s="44">
        <f t="shared" si="151"/>
        <v>0</v>
      </c>
      <c r="AK171" s="812">
        <f t="shared" si="187"/>
        <v>389</v>
      </c>
      <c r="AL171" s="830">
        <f>+N171</f>
        <v>100</v>
      </c>
      <c r="AM171" s="44">
        <f t="shared" si="167"/>
        <v>3.8</v>
      </c>
      <c r="AN171" s="47">
        <v>3.8</v>
      </c>
      <c r="AO171" s="47"/>
      <c r="AP171" s="47"/>
      <c r="AQ171" s="47"/>
      <c r="AR171" s="47"/>
      <c r="AS171" s="47"/>
      <c r="AT171" s="812">
        <f t="shared" si="188"/>
        <v>389</v>
      </c>
      <c r="AU171" s="833">
        <f>+O171</f>
        <v>350</v>
      </c>
      <c r="AV171" s="44">
        <f t="shared" si="168"/>
        <v>3.8</v>
      </c>
      <c r="AW171" s="47">
        <v>3.8</v>
      </c>
      <c r="AX171" s="47"/>
      <c r="AY171" s="47"/>
      <c r="AZ171" s="47"/>
      <c r="BA171" s="47"/>
      <c r="BB171" s="47"/>
      <c r="BC171" s="812">
        <f t="shared" si="189"/>
        <v>389</v>
      </c>
      <c r="BD171" s="809">
        <f>+P171</f>
        <v>350</v>
      </c>
      <c r="BE171" s="44">
        <f t="shared" si="169"/>
        <v>3.8</v>
      </c>
      <c r="BF171" s="47">
        <v>3.8</v>
      </c>
      <c r="BG171" s="47"/>
      <c r="BH171" s="47"/>
      <c r="BI171" s="47"/>
      <c r="BJ171" s="47"/>
      <c r="BK171" s="47"/>
      <c r="BL171" s="812">
        <f t="shared" si="190"/>
        <v>389</v>
      </c>
      <c r="BM171" s="815">
        <f>+Q171</f>
        <v>136</v>
      </c>
      <c r="BN171" s="44">
        <f t="shared" si="170"/>
        <v>3.8</v>
      </c>
      <c r="BO171" s="47">
        <v>3.8</v>
      </c>
      <c r="BP171" s="47"/>
      <c r="BQ171" s="47"/>
      <c r="BR171" s="47"/>
      <c r="BS171" s="47"/>
      <c r="BT171" s="47"/>
      <c r="BU171" s="818"/>
      <c r="BV171" s="819"/>
      <c r="BW171" s="819"/>
      <c r="BX171" s="819"/>
      <c r="BY171" s="819"/>
      <c r="BZ171" s="819"/>
      <c r="CA171" s="819"/>
      <c r="CB171" s="819"/>
      <c r="CC171" s="820"/>
    </row>
    <row r="172" spans="1:81" s="58" customFormat="1" ht="40.200000000000003" customHeight="1" x14ac:dyDescent="0.3">
      <c r="A172" s="34"/>
      <c r="B172" s="982"/>
      <c r="C172" s="869"/>
      <c r="D172" s="872"/>
      <c r="E172" s="852"/>
      <c r="F172" s="920"/>
      <c r="G172" s="852"/>
      <c r="H172" s="852"/>
      <c r="I172" s="1346"/>
      <c r="J172" s="813"/>
      <c r="K172" s="855"/>
      <c r="L172" s="858"/>
      <c r="M172" s="861"/>
      <c r="N172" s="837"/>
      <c r="O172" s="840"/>
      <c r="P172" s="864"/>
      <c r="Q172" s="867"/>
      <c r="R172" s="813"/>
      <c r="S172" s="39"/>
      <c r="T172" s="236"/>
      <c r="U172" s="236"/>
      <c r="V172" s="236"/>
      <c r="W172" s="39"/>
      <c r="X172" s="31"/>
      <c r="Y172" s="31"/>
      <c r="Z172" s="31"/>
      <c r="AA172" s="31"/>
      <c r="AB172" s="813"/>
      <c r="AC172" s="828"/>
      <c r="AD172" s="552">
        <f t="shared" si="156"/>
        <v>0</v>
      </c>
      <c r="AE172" s="51">
        <f t="shared" si="156"/>
        <v>0</v>
      </c>
      <c r="AF172" s="51">
        <f t="shared" si="156"/>
        <v>0</v>
      </c>
      <c r="AG172" s="51">
        <f t="shared" si="156"/>
        <v>0</v>
      </c>
      <c r="AH172" s="51">
        <f t="shared" si="156"/>
        <v>0</v>
      </c>
      <c r="AI172" s="51">
        <f t="shared" si="156"/>
        <v>0</v>
      </c>
      <c r="AJ172" s="51">
        <f t="shared" si="151"/>
        <v>0</v>
      </c>
      <c r="AK172" s="813"/>
      <c r="AL172" s="831"/>
      <c r="AM172" s="51">
        <f t="shared" si="167"/>
        <v>0</v>
      </c>
      <c r="AN172" s="257"/>
      <c r="AO172" s="257"/>
      <c r="AP172" s="257"/>
      <c r="AQ172" s="257"/>
      <c r="AR172" s="257"/>
      <c r="AS172" s="257"/>
      <c r="AT172" s="813"/>
      <c r="AU172" s="834"/>
      <c r="AV172" s="51">
        <f t="shared" si="168"/>
        <v>0</v>
      </c>
      <c r="AW172" s="257"/>
      <c r="AX172" s="257"/>
      <c r="AY172" s="257"/>
      <c r="AZ172" s="257"/>
      <c r="BA172" s="257"/>
      <c r="BB172" s="257"/>
      <c r="BC172" s="813"/>
      <c r="BD172" s="810"/>
      <c r="BE172" s="51">
        <f t="shared" si="169"/>
        <v>0</v>
      </c>
      <c r="BF172" s="257"/>
      <c r="BG172" s="257"/>
      <c r="BH172" s="257"/>
      <c r="BI172" s="257"/>
      <c r="BJ172" s="257"/>
      <c r="BK172" s="257"/>
      <c r="BL172" s="813"/>
      <c r="BM172" s="816"/>
      <c r="BN172" s="51">
        <f t="shared" si="170"/>
        <v>0</v>
      </c>
      <c r="BO172" s="257"/>
      <c r="BP172" s="257"/>
      <c r="BQ172" s="257"/>
      <c r="BR172" s="257"/>
      <c r="BS172" s="257"/>
      <c r="BT172" s="257"/>
      <c r="BU172" s="821"/>
      <c r="BV172" s="822"/>
      <c r="BW172" s="822"/>
      <c r="BX172" s="822"/>
      <c r="BY172" s="822"/>
      <c r="BZ172" s="822"/>
      <c r="CA172" s="822"/>
      <c r="CB172" s="822"/>
      <c r="CC172" s="823"/>
    </row>
    <row r="173" spans="1:81" s="58" customFormat="1" ht="40.200000000000003" customHeight="1" x14ac:dyDescent="0.3">
      <c r="A173" s="34"/>
      <c r="B173" s="982"/>
      <c r="C173" s="869"/>
      <c r="D173" s="872"/>
      <c r="E173" s="852"/>
      <c r="F173" s="920"/>
      <c r="G173" s="852"/>
      <c r="H173" s="852"/>
      <c r="I173" s="1346"/>
      <c r="J173" s="813"/>
      <c r="K173" s="855"/>
      <c r="L173" s="858"/>
      <c r="M173" s="861"/>
      <c r="N173" s="837"/>
      <c r="O173" s="840"/>
      <c r="P173" s="864"/>
      <c r="Q173" s="867"/>
      <c r="R173" s="813"/>
      <c r="S173" s="39"/>
      <c r="T173" s="236"/>
      <c r="U173" s="236"/>
      <c r="V173" s="236"/>
      <c r="W173" s="39"/>
      <c r="X173" s="31"/>
      <c r="Y173" s="31"/>
      <c r="Z173" s="31"/>
      <c r="AA173" s="31"/>
      <c r="AB173" s="813"/>
      <c r="AC173" s="828"/>
      <c r="AD173" s="552">
        <f t="shared" si="156"/>
        <v>0</v>
      </c>
      <c r="AE173" s="51">
        <f t="shared" si="156"/>
        <v>0</v>
      </c>
      <c r="AF173" s="51">
        <f t="shared" si="156"/>
        <v>0</v>
      </c>
      <c r="AG173" s="51">
        <f t="shared" si="156"/>
        <v>0</v>
      </c>
      <c r="AH173" s="51">
        <f t="shared" si="156"/>
        <v>0</v>
      </c>
      <c r="AI173" s="51">
        <f t="shared" si="156"/>
        <v>0</v>
      </c>
      <c r="AJ173" s="51">
        <f t="shared" si="151"/>
        <v>0</v>
      </c>
      <c r="AK173" s="813"/>
      <c r="AL173" s="831"/>
      <c r="AM173" s="51">
        <f t="shared" si="167"/>
        <v>0</v>
      </c>
      <c r="AN173" s="257"/>
      <c r="AO173" s="257"/>
      <c r="AP173" s="257"/>
      <c r="AQ173" s="257"/>
      <c r="AR173" s="257"/>
      <c r="AS173" s="257"/>
      <c r="AT173" s="813"/>
      <c r="AU173" s="834"/>
      <c r="AV173" s="51">
        <f t="shared" si="168"/>
        <v>0</v>
      </c>
      <c r="AW173" s="257"/>
      <c r="AX173" s="257"/>
      <c r="AY173" s="257"/>
      <c r="AZ173" s="257"/>
      <c r="BA173" s="257"/>
      <c r="BB173" s="257"/>
      <c r="BC173" s="813"/>
      <c r="BD173" s="810"/>
      <c r="BE173" s="51">
        <f t="shared" si="169"/>
        <v>0</v>
      </c>
      <c r="BF173" s="257"/>
      <c r="BG173" s="257"/>
      <c r="BH173" s="257"/>
      <c r="BI173" s="257"/>
      <c r="BJ173" s="257"/>
      <c r="BK173" s="257"/>
      <c r="BL173" s="813"/>
      <c r="BM173" s="816"/>
      <c r="BN173" s="51">
        <f t="shared" si="170"/>
        <v>0</v>
      </c>
      <c r="BO173" s="257"/>
      <c r="BP173" s="257"/>
      <c r="BQ173" s="257"/>
      <c r="BR173" s="257"/>
      <c r="BS173" s="257"/>
      <c r="BT173" s="257"/>
      <c r="BU173" s="821"/>
      <c r="BV173" s="822"/>
      <c r="BW173" s="822"/>
      <c r="BX173" s="822"/>
      <c r="BY173" s="822"/>
      <c r="BZ173" s="822"/>
      <c r="CA173" s="822"/>
      <c r="CB173" s="822"/>
      <c r="CC173" s="823"/>
    </row>
    <row r="174" spans="1:81" s="58" customFormat="1" ht="40.200000000000003" customHeight="1" thickBot="1" x14ac:dyDescent="0.35">
      <c r="A174" s="34"/>
      <c r="B174" s="982"/>
      <c r="C174" s="870"/>
      <c r="D174" s="873"/>
      <c r="E174" s="853"/>
      <c r="F174" s="1267"/>
      <c r="G174" s="853"/>
      <c r="H174" s="853"/>
      <c r="I174" s="1347"/>
      <c r="J174" s="814"/>
      <c r="K174" s="856"/>
      <c r="L174" s="859"/>
      <c r="M174" s="862"/>
      <c r="N174" s="838"/>
      <c r="O174" s="841"/>
      <c r="P174" s="865"/>
      <c r="Q174" s="874"/>
      <c r="R174" s="814"/>
      <c r="S174" s="232"/>
      <c r="T174" s="237"/>
      <c r="U174" s="237"/>
      <c r="V174" s="237"/>
      <c r="W174" s="232"/>
      <c r="X174" s="260"/>
      <c r="Y174" s="260"/>
      <c r="Z174" s="260"/>
      <c r="AA174" s="260"/>
      <c r="AB174" s="814"/>
      <c r="AC174" s="829"/>
      <c r="AD174" s="551">
        <f t="shared" si="156"/>
        <v>0</v>
      </c>
      <c r="AE174" s="46">
        <f t="shared" si="156"/>
        <v>0</v>
      </c>
      <c r="AF174" s="46">
        <f t="shared" si="156"/>
        <v>0</v>
      </c>
      <c r="AG174" s="46">
        <f t="shared" si="156"/>
        <v>0</v>
      </c>
      <c r="AH174" s="46">
        <f t="shared" si="156"/>
        <v>0</v>
      </c>
      <c r="AI174" s="46">
        <f t="shared" si="156"/>
        <v>0</v>
      </c>
      <c r="AJ174" s="46">
        <f t="shared" si="151"/>
        <v>0</v>
      </c>
      <c r="AK174" s="814"/>
      <c r="AL174" s="832"/>
      <c r="AM174" s="46">
        <f t="shared" si="167"/>
        <v>0</v>
      </c>
      <c r="AN174" s="49"/>
      <c r="AO174" s="49"/>
      <c r="AP174" s="49"/>
      <c r="AQ174" s="49"/>
      <c r="AR174" s="49"/>
      <c r="AS174" s="49"/>
      <c r="AT174" s="814"/>
      <c r="AU174" s="835"/>
      <c r="AV174" s="46">
        <f t="shared" si="168"/>
        <v>0</v>
      </c>
      <c r="AW174" s="49"/>
      <c r="AX174" s="49"/>
      <c r="AY174" s="49"/>
      <c r="AZ174" s="49"/>
      <c r="BA174" s="49"/>
      <c r="BB174" s="49"/>
      <c r="BC174" s="814"/>
      <c r="BD174" s="811"/>
      <c r="BE174" s="46">
        <f t="shared" si="169"/>
        <v>0</v>
      </c>
      <c r="BF174" s="49"/>
      <c r="BG174" s="49"/>
      <c r="BH174" s="49"/>
      <c r="BI174" s="49"/>
      <c r="BJ174" s="49"/>
      <c r="BK174" s="49"/>
      <c r="BL174" s="814"/>
      <c r="BM174" s="817"/>
      <c r="BN174" s="46">
        <f t="shared" si="170"/>
        <v>0</v>
      </c>
      <c r="BO174" s="49"/>
      <c r="BP174" s="49"/>
      <c r="BQ174" s="49"/>
      <c r="BR174" s="49"/>
      <c r="BS174" s="49"/>
      <c r="BT174" s="49"/>
      <c r="BU174" s="824"/>
      <c r="BV174" s="825"/>
      <c r="BW174" s="825"/>
      <c r="BX174" s="825"/>
      <c r="BY174" s="825"/>
      <c r="BZ174" s="825"/>
      <c r="CA174" s="825"/>
      <c r="CB174" s="825"/>
      <c r="CC174" s="826"/>
    </row>
    <row r="175" spans="1:81" s="58" customFormat="1" ht="40.200000000000003" customHeight="1" thickTop="1" x14ac:dyDescent="0.3">
      <c r="A175" s="34"/>
      <c r="B175" s="982"/>
      <c r="C175" s="868" t="s">
        <v>587</v>
      </c>
      <c r="D175" s="871">
        <v>4103</v>
      </c>
      <c r="E175" s="851" t="s">
        <v>4050</v>
      </c>
      <c r="F175" s="1266" t="s">
        <v>5544</v>
      </c>
      <c r="G175" s="851" t="s">
        <v>4052</v>
      </c>
      <c r="H175" s="851" t="s">
        <v>5592</v>
      </c>
      <c r="I175" s="1345" t="s">
        <v>5593</v>
      </c>
      <c r="J175" s="812">
        <v>390</v>
      </c>
      <c r="K175" s="854" t="str">
        <f>+[7]Metas!K446</f>
        <v>Diplomado de mujeres conciliadoras realizado</v>
      </c>
      <c r="L175" s="857">
        <v>0.75</v>
      </c>
      <c r="M175" s="860">
        <f>SUM(N175:Q175)</f>
        <v>0.75</v>
      </c>
      <c r="N175" s="836"/>
      <c r="O175" s="839"/>
      <c r="P175" s="863">
        <v>0.75</v>
      </c>
      <c r="Q175" s="866"/>
      <c r="R175" s="812">
        <f>+$J175</f>
        <v>390</v>
      </c>
      <c r="S175" s="231" t="s">
        <v>5600</v>
      </c>
      <c r="T175" s="235" t="s">
        <v>3822</v>
      </c>
      <c r="U175" s="235" t="s">
        <v>3827</v>
      </c>
      <c r="V175" s="235" t="s">
        <v>3830</v>
      </c>
      <c r="W175" s="231" t="s">
        <v>5548</v>
      </c>
      <c r="X175" s="256">
        <v>44927</v>
      </c>
      <c r="Y175" s="256">
        <v>45291</v>
      </c>
      <c r="Z175" s="256">
        <v>44593</v>
      </c>
      <c r="AA175" s="256">
        <v>44926</v>
      </c>
      <c r="AB175" s="812">
        <f t="shared" si="186"/>
        <v>390</v>
      </c>
      <c r="AC175" s="827">
        <f>+L175</f>
        <v>0.75</v>
      </c>
      <c r="AD175" s="550">
        <f t="shared" si="156"/>
        <v>7.9</v>
      </c>
      <c r="AE175" s="44">
        <f t="shared" si="156"/>
        <v>7.9</v>
      </c>
      <c r="AF175" s="44">
        <f t="shared" si="156"/>
        <v>0</v>
      </c>
      <c r="AG175" s="44">
        <f t="shared" ref="AG175:AJ238" si="191">+AP175+AY175+BH175+BQ175</f>
        <v>0</v>
      </c>
      <c r="AH175" s="44">
        <f t="shared" si="191"/>
        <v>0</v>
      </c>
      <c r="AI175" s="44">
        <f t="shared" si="191"/>
        <v>0</v>
      </c>
      <c r="AJ175" s="44">
        <f t="shared" si="151"/>
        <v>0</v>
      </c>
      <c r="AK175" s="812">
        <f t="shared" si="187"/>
        <v>390</v>
      </c>
      <c r="AL175" s="830">
        <f>+N175</f>
        <v>0</v>
      </c>
      <c r="AM175" s="44">
        <f t="shared" si="167"/>
        <v>1.9750000000000001</v>
      </c>
      <c r="AN175" s="47">
        <v>1.9750000000000001</v>
      </c>
      <c r="AO175" s="47"/>
      <c r="AP175" s="47"/>
      <c r="AQ175" s="47"/>
      <c r="AR175" s="47"/>
      <c r="AS175" s="47"/>
      <c r="AT175" s="812">
        <f t="shared" si="188"/>
        <v>390</v>
      </c>
      <c r="AU175" s="833">
        <f>+O175</f>
        <v>0</v>
      </c>
      <c r="AV175" s="44">
        <f t="shared" si="168"/>
        <v>1.9750000000000001</v>
      </c>
      <c r="AW175" s="47">
        <v>1.9750000000000001</v>
      </c>
      <c r="AX175" s="47"/>
      <c r="AY175" s="47"/>
      <c r="AZ175" s="47"/>
      <c r="BA175" s="47"/>
      <c r="BB175" s="47"/>
      <c r="BC175" s="812">
        <f t="shared" si="189"/>
        <v>390</v>
      </c>
      <c r="BD175" s="809">
        <f>+P175</f>
        <v>0.75</v>
      </c>
      <c r="BE175" s="44">
        <f t="shared" si="169"/>
        <v>1.9750000000000001</v>
      </c>
      <c r="BF175" s="47">
        <v>1.9750000000000001</v>
      </c>
      <c r="BG175" s="47"/>
      <c r="BH175" s="47"/>
      <c r="BI175" s="47"/>
      <c r="BJ175" s="47"/>
      <c r="BK175" s="47"/>
      <c r="BL175" s="812">
        <f t="shared" si="190"/>
        <v>390</v>
      </c>
      <c r="BM175" s="815">
        <f>+Q175</f>
        <v>0</v>
      </c>
      <c r="BN175" s="44">
        <f t="shared" si="170"/>
        <v>1.9750000000000001</v>
      </c>
      <c r="BO175" s="47">
        <v>1.9750000000000001</v>
      </c>
      <c r="BP175" s="47"/>
      <c r="BQ175" s="47"/>
      <c r="BR175" s="47"/>
      <c r="BS175" s="47"/>
      <c r="BT175" s="47"/>
      <c r="BU175" s="818"/>
      <c r="BV175" s="819"/>
      <c r="BW175" s="819"/>
      <c r="BX175" s="819"/>
      <c r="BY175" s="819"/>
      <c r="BZ175" s="819"/>
      <c r="CA175" s="819"/>
      <c r="CB175" s="819"/>
      <c r="CC175" s="820"/>
    </row>
    <row r="176" spans="1:81" s="58" customFormat="1" ht="40.200000000000003" customHeight="1" x14ac:dyDescent="0.3">
      <c r="A176" s="34"/>
      <c r="B176" s="982"/>
      <c r="C176" s="869"/>
      <c r="D176" s="872"/>
      <c r="E176" s="852"/>
      <c r="F176" s="920"/>
      <c r="G176" s="852"/>
      <c r="H176" s="852"/>
      <c r="I176" s="1346"/>
      <c r="J176" s="813"/>
      <c r="K176" s="855"/>
      <c r="L176" s="858"/>
      <c r="M176" s="861"/>
      <c r="N176" s="837"/>
      <c r="O176" s="840"/>
      <c r="P176" s="864"/>
      <c r="Q176" s="867"/>
      <c r="R176" s="813"/>
      <c r="S176" s="39"/>
      <c r="T176" s="236"/>
      <c r="U176" s="236"/>
      <c r="V176" s="236"/>
      <c r="W176" s="39"/>
      <c r="X176" s="31"/>
      <c r="Y176" s="31"/>
      <c r="Z176" s="31"/>
      <c r="AA176" s="31"/>
      <c r="AB176" s="813"/>
      <c r="AC176" s="828"/>
      <c r="AD176" s="552">
        <f t="shared" ref="AD176:AJ239" si="192">+AM176+AV176+BE176+BN176</f>
        <v>0</v>
      </c>
      <c r="AE176" s="51">
        <f t="shared" si="192"/>
        <v>0</v>
      </c>
      <c r="AF176" s="51">
        <f t="shared" si="192"/>
        <v>0</v>
      </c>
      <c r="AG176" s="51">
        <f t="shared" si="191"/>
        <v>0</v>
      </c>
      <c r="AH176" s="51">
        <f t="shared" si="191"/>
        <v>0</v>
      </c>
      <c r="AI176" s="51">
        <f t="shared" si="191"/>
        <v>0</v>
      </c>
      <c r="AJ176" s="51">
        <f t="shared" si="151"/>
        <v>0</v>
      </c>
      <c r="AK176" s="813"/>
      <c r="AL176" s="831"/>
      <c r="AM176" s="51">
        <f t="shared" si="167"/>
        <v>0</v>
      </c>
      <c r="AN176" s="257"/>
      <c r="AO176" s="257"/>
      <c r="AP176" s="257"/>
      <c r="AQ176" s="257"/>
      <c r="AR176" s="257"/>
      <c r="AS176" s="257"/>
      <c r="AT176" s="813"/>
      <c r="AU176" s="834"/>
      <c r="AV176" s="51">
        <f t="shared" si="168"/>
        <v>0</v>
      </c>
      <c r="AW176" s="257"/>
      <c r="AX176" s="257"/>
      <c r="AY176" s="257"/>
      <c r="AZ176" s="257"/>
      <c r="BA176" s="257"/>
      <c r="BB176" s="257"/>
      <c r="BC176" s="813"/>
      <c r="BD176" s="810"/>
      <c r="BE176" s="51">
        <f t="shared" si="169"/>
        <v>0</v>
      </c>
      <c r="BF176" s="257"/>
      <c r="BG176" s="257"/>
      <c r="BH176" s="257"/>
      <c r="BI176" s="257"/>
      <c r="BJ176" s="257"/>
      <c r="BK176" s="257"/>
      <c r="BL176" s="813"/>
      <c r="BM176" s="816"/>
      <c r="BN176" s="51">
        <f t="shared" si="170"/>
        <v>0</v>
      </c>
      <c r="BO176" s="257"/>
      <c r="BP176" s="257"/>
      <c r="BQ176" s="257"/>
      <c r="BR176" s="257"/>
      <c r="BS176" s="257"/>
      <c r="BT176" s="257"/>
      <c r="BU176" s="821"/>
      <c r="BV176" s="822"/>
      <c r="BW176" s="822"/>
      <c r="BX176" s="822"/>
      <c r="BY176" s="822"/>
      <c r="BZ176" s="822"/>
      <c r="CA176" s="822"/>
      <c r="CB176" s="822"/>
      <c r="CC176" s="823"/>
    </row>
    <row r="177" spans="1:81" s="58" customFormat="1" ht="40.200000000000003" customHeight="1" x14ac:dyDescent="0.3">
      <c r="A177" s="34"/>
      <c r="B177" s="982"/>
      <c r="C177" s="869"/>
      <c r="D177" s="872"/>
      <c r="E177" s="852"/>
      <c r="F177" s="920"/>
      <c r="G177" s="852"/>
      <c r="H177" s="852"/>
      <c r="I177" s="1346"/>
      <c r="J177" s="813"/>
      <c r="K177" s="855"/>
      <c r="L177" s="858"/>
      <c r="M177" s="861"/>
      <c r="N177" s="837"/>
      <c r="O177" s="840"/>
      <c r="P177" s="864"/>
      <c r="Q177" s="867"/>
      <c r="R177" s="813"/>
      <c r="S177" s="39"/>
      <c r="T177" s="236"/>
      <c r="U177" s="236"/>
      <c r="V177" s="236"/>
      <c r="W177" s="39"/>
      <c r="X177" s="31"/>
      <c r="Y177" s="31"/>
      <c r="Z177" s="31"/>
      <c r="AA177" s="31"/>
      <c r="AB177" s="813"/>
      <c r="AC177" s="828"/>
      <c r="AD177" s="552">
        <f t="shared" si="192"/>
        <v>0</v>
      </c>
      <c r="AE177" s="51">
        <f t="shared" si="192"/>
        <v>0</v>
      </c>
      <c r="AF177" s="51">
        <f t="shared" si="192"/>
        <v>0</v>
      </c>
      <c r="AG177" s="51">
        <f t="shared" si="191"/>
        <v>0</v>
      </c>
      <c r="AH177" s="51">
        <f t="shared" si="191"/>
        <v>0</v>
      </c>
      <c r="AI177" s="51">
        <f t="shared" si="191"/>
        <v>0</v>
      </c>
      <c r="AJ177" s="51">
        <f t="shared" si="151"/>
        <v>0</v>
      </c>
      <c r="AK177" s="813"/>
      <c r="AL177" s="831"/>
      <c r="AM177" s="51">
        <f t="shared" si="167"/>
        <v>0</v>
      </c>
      <c r="AN177" s="257"/>
      <c r="AO177" s="257"/>
      <c r="AP177" s="257"/>
      <c r="AQ177" s="257"/>
      <c r="AR177" s="257"/>
      <c r="AS177" s="257"/>
      <c r="AT177" s="813"/>
      <c r="AU177" s="834"/>
      <c r="AV177" s="51">
        <f t="shared" si="168"/>
        <v>0</v>
      </c>
      <c r="AW177" s="257"/>
      <c r="AX177" s="257"/>
      <c r="AY177" s="257"/>
      <c r="AZ177" s="257"/>
      <c r="BA177" s="257"/>
      <c r="BB177" s="257"/>
      <c r="BC177" s="813"/>
      <c r="BD177" s="810"/>
      <c r="BE177" s="51">
        <f t="shared" si="169"/>
        <v>0</v>
      </c>
      <c r="BF177" s="257"/>
      <c r="BG177" s="257"/>
      <c r="BH177" s="257"/>
      <c r="BI177" s="257"/>
      <c r="BJ177" s="257"/>
      <c r="BK177" s="257"/>
      <c r="BL177" s="813"/>
      <c r="BM177" s="816"/>
      <c r="BN177" s="51">
        <f t="shared" si="170"/>
        <v>0</v>
      </c>
      <c r="BO177" s="257"/>
      <c r="BP177" s="257"/>
      <c r="BQ177" s="257"/>
      <c r="BR177" s="257"/>
      <c r="BS177" s="257"/>
      <c r="BT177" s="257"/>
      <c r="BU177" s="821"/>
      <c r="BV177" s="822"/>
      <c r="BW177" s="822"/>
      <c r="BX177" s="822"/>
      <c r="BY177" s="822"/>
      <c r="BZ177" s="822"/>
      <c r="CA177" s="822"/>
      <c r="CB177" s="822"/>
      <c r="CC177" s="823"/>
    </row>
    <row r="178" spans="1:81" s="58" customFormat="1" ht="40.200000000000003" customHeight="1" thickBot="1" x14ac:dyDescent="0.35">
      <c r="A178" s="34"/>
      <c r="B178" s="982"/>
      <c r="C178" s="869"/>
      <c r="D178" s="873"/>
      <c r="E178" s="853"/>
      <c r="F178" s="1267"/>
      <c r="G178" s="853"/>
      <c r="H178" s="853"/>
      <c r="I178" s="1347"/>
      <c r="J178" s="814"/>
      <c r="K178" s="856"/>
      <c r="L178" s="859"/>
      <c r="M178" s="862"/>
      <c r="N178" s="838"/>
      <c r="O178" s="841"/>
      <c r="P178" s="865"/>
      <c r="Q178" s="874"/>
      <c r="R178" s="814"/>
      <c r="S178" s="232"/>
      <c r="T178" s="237"/>
      <c r="U178" s="237"/>
      <c r="V178" s="237"/>
      <c r="W178" s="232"/>
      <c r="X178" s="260"/>
      <c r="Y178" s="260"/>
      <c r="Z178" s="260"/>
      <c r="AA178" s="260"/>
      <c r="AB178" s="814"/>
      <c r="AC178" s="829"/>
      <c r="AD178" s="551">
        <f t="shared" si="192"/>
        <v>0</v>
      </c>
      <c r="AE178" s="46">
        <f t="shared" si="192"/>
        <v>0</v>
      </c>
      <c r="AF178" s="46">
        <f t="shared" si="192"/>
        <v>0</v>
      </c>
      <c r="AG178" s="46">
        <f t="shared" si="191"/>
        <v>0</v>
      </c>
      <c r="AH178" s="46">
        <f t="shared" si="191"/>
        <v>0</v>
      </c>
      <c r="AI178" s="46">
        <f t="shared" si="191"/>
        <v>0</v>
      </c>
      <c r="AJ178" s="46">
        <f t="shared" si="151"/>
        <v>0</v>
      </c>
      <c r="AK178" s="814"/>
      <c r="AL178" s="832"/>
      <c r="AM178" s="46">
        <f t="shared" si="167"/>
        <v>0</v>
      </c>
      <c r="AN178" s="49"/>
      <c r="AO178" s="49"/>
      <c r="AP178" s="49"/>
      <c r="AQ178" s="49"/>
      <c r="AR178" s="49"/>
      <c r="AS178" s="49"/>
      <c r="AT178" s="814"/>
      <c r="AU178" s="835"/>
      <c r="AV178" s="46">
        <f t="shared" si="168"/>
        <v>0</v>
      </c>
      <c r="AW178" s="49"/>
      <c r="AX178" s="49"/>
      <c r="AY178" s="49"/>
      <c r="AZ178" s="49"/>
      <c r="BA178" s="49"/>
      <c r="BB178" s="49"/>
      <c r="BC178" s="814"/>
      <c r="BD178" s="811"/>
      <c r="BE178" s="46">
        <f t="shared" si="169"/>
        <v>0</v>
      </c>
      <c r="BF178" s="49"/>
      <c r="BG178" s="49"/>
      <c r="BH178" s="49"/>
      <c r="BI178" s="49"/>
      <c r="BJ178" s="49"/>
      <c r="BK178" s="49"/>
      <c r="BL178" s="814"/>
      <c r="BM178" s="817"/>
      <c r="BN178" s="46">
        <f t="shared" si="170"/>
        <v>0</v>
      </c>
      <c r="BO178" s="49"/>
      <c r="BP178" s="49"/>
      <c r="BQ178" s="49"/>
      <c r="BR178" s="49"/>
      <c r="BS178" s="49"/>
      <c r="BT178" s="49"/>
      <c r="BU178" s="824"/>
      <c r="BV178" s="825"/>
      <c r="BW178" s="825"/>
      <c r="BX178" s="825"/>
      <c r="BY178" s="825"/>
      <c r="BZ178" s="825"/>
      <c r="CA178" s="825"/>
      <c r="CB178" s="825"/>
      <c r="CC178" s="826"/>
    </row>
    <row r="179" spans="1:81" s="58" customFormat="1" ht="40.200000000000003" customHeight="1" thickTop="1" x14ac:dyDescent="0.3">
      <c r="A179" s="34"/>
      <c r="B179" s="982"/>
      <c r="C179" s="869"/>
      <c r="D179" s="871">
        <v>4103</v>
      </c>
      <c r="E179" s="851" t="s">
        <v>4050</v>
      </c>
      <c r="F179" s="1266" t="s">
        <v>5544</v>
      </c>
      <c r="G179" s="851" t="s">
        <v>4052</v>
      </c>
      <c r="H179" s="851" t="s">
        <v>5592</v>
      </c>
      <c r="I179" s="1345" t="s">
        <v>5593</v>
      </c>
      <c r="J179" s="812">
        <v>391</v>
      </c>
      <c r="K179" s="854" t="str">
        <f>+[7]Metas!K447</f>
        <v>Mujeres con cursos de nivelación para terminar la primaria y bachillerato</v>
      </c>
      <c r="L179" s="857">
        <v>800</v>
      </c>
      <c r="M179" s="860">
        <f>SUM(N179:Q179)</f>
        <v>800</v>
      </c>
      <c r="N179" s="836"/>
      <c r="O179" s="839"/>
      <c r="P179" s="863"/>
      <c r="Q179" s="866">
        <v>800</v>
      </c>
      <c r="R179" s="812">
        <f>+$J179</f>
        <v>391</v>
      </c>
      <c r="S179" s="231" t="s">
        <v>5601</v>
      </c>
      <c r="T179" s="235" t="s">
        <v>3822</v>
      </c>
      <c r="U179" s="235" t="s">
        <v>3827</v>
      </c>
      <c r="V179" s="235" t="s">
        <v>3830</v>
      </c>
      <c r="W179" s="231" t="s">
        <v>5548</v>
      </c>
      <c r="X179" s="256">
        <v>44927</v>
      </c>
      <c r="Y179" s="256">
        <v>45291</v>
      </c>
      <c r="Z179" s="256">
        <v>44593</v>
      </c>
      <c r="AA179" s="256">
        <v>44926</v>
      </c>
      <c r="AB179" s="812">
        <f t="shared" si="186"/>
        <v>391</v>
      </c>
      <c r="AC179" s="827">
        <f>+L179</f>
        <v>800</v>
      </c>
      <c r="AD179" s="550">
        <f t="shared" si="192"/>
        <v>10.5</v>
      </c>
      <c r="AE179" s="44">
        <f t="shared" si="192"/>
        <v>10.5</v>
      </c>
      <c r="AF179" s="44">
        <f t="shared" si="192"/>
        <v>0</v>
      </c>
      <c r="AG179" s="44">
        <f t="shared" si="191"/>
        <v>0</v>
      </c>
      <c r="AH179" s="44">
        <f t="shared" si="191"/>
        <v>0</v>
      </c>
      <c r="AI179" s="44">
        <f t="shared" si="191"/>
        <v>0</v>
      </c>
      <c r="AJ179" s="44">
        <f t="shared" si="151"/>
        <v>0</v>
      </c>
      <c r="AK179" s="812">
        <f t="shared" si="187"/>
        <v>391</v>
      </c>
      <c r="AL179" s="830">
        <f>+N179</f>
        <v>0</v>
      </c>
      <c r="AM179" s="44">
        <f t="shared" si="167"/>
        <v>2.625</v>
      </c>
      <c r="AN179" s="47">
        <v>2.625</v>
      </c>
      <c r="AO179" s="47"/>
      <c r="AP179" s="47"/>
      <c r="AQ179" s="47"/>
      <c r="AR179" s="47"/>
      <c r="AS179" s="47"/>
      <c r="AT179" s="812">
        <f t="shared" si="188"/>
        <v>391</v>
      </c>
      <c r="AU179" s="833">
        <f>+O179</f>
        <v>0</v>
      </c>
      <c r="AV179" s="44">
        <f t="shared" si="168"/>
        <v>2.625</v>
      </c>
      <c r="AW179" s="47">
        <v>2.625</v>
      </c>
      <c r="AX179" s="47"/>
      <c r="AY179" s="47"/>
      <c r="AZ179" s="47"/>
      <c r="BA179" s="47"/>
      <c r="BB179" s="47"/>
      <c r="BC179" s="812">
        <f t="shared" si="189"/>
        <v>391</v>
      </c>
      <c r="BD179" s="809">
        <f>+P179</f>
        <v>0</v>
      </c>
      <c r="BE179" s="44">
        <f t="shared" si="169"/>
        <v>2.625</v>
      </c>
      <c r="BF179" s="47">
        <v>2.625</v>
      </c>
      <c r="BG179" s="47"/>
      <c r="BH179" s="47"/>
      <c r="BI179" s="47"/>
      <c r="BJ179" s="47"/>
      <c r="BK179" s="47"/>
      <c r="BL179" s="812">
        <f t="shared" si="190"/>
        <v>391</v>
      </c>
      <c r="BM179" s="815">
        <f>+Q179</f>
        <v>800</v>
      </c>
      <c r="BN179" s="44">
        <f t="shared" si="170"/>
        <v>2.625</v>
      </c>
      <c r="BO179" s="47">
        <v>2.625</v>
      </c>
      <c r="BP179" s="47"/>
      <c r="BQ179" s="47"/>
      <c r="BR179" s="47"/>
      <c r="BS179" s="47"/>
      <c r="BT179" s="47"/>
      <c r="BU179" s="818"/>
      <c r="BV179" s="819"/>
      <c r="BW179" s="819"/>
      <c r="BX179" s="819"/>
      <c r="BY179" s="819"/>
      <c r="BZ179" s="819"/>
      <c r="CA179" s="819"/>
      <c r="CB179" s="819"/>
      <c r="CC179" s="820"/>
    </row>
    <row r="180" spans="1:81" s="58" customFormat="1" ht="40.200000000000003" customHeight="1" x14ac:dyDescent="0.3">
      <c r="A180" s="34"/>
      <c r="B180" s="982"/>
      <c r="C180" s="869"/>
      <c r="D180" s="872"/>
      <c r="E180" s="852"/>
      <c r="F180" s="920"/>
      <c r="G180" s="852"/>
      <c r="H180" s="852"/>
      <c r="I180" s="1346"/>
      <c r="J180" s="813"/>
      <c r="K180" s="855"/>
      <c r="L180" s="858"/>
      <c r="M180" s="861"/>
      <c r="N180" s="837"/>
      <c r="O180" s="840"/>
      <c r="P180" s="864"/>
      <c r="Q180" s="867"/>
      <c r="R180" s="813"/>
      <c r="S180" s="39"/>
      <c r="T180" s="236"/>
      <c r="U180" s="236"/>
      <c r="V180" s="236"/>
      <c r="W180" s="39"/>
      <c r="X180" s="31"/>
      <c r="Y180" s="31"/>
      <c r="Z180" s="31"/>
      <c r="AA180" s="31"/>
      <c r="AB180" s="813"/>
      <c r="AC180" s="828"/>
      <c r="AD180" s="552">
        <f t="shared" si="192"/>
        <v>0</v>
      </c>
      <c r="AE180" s="51">
        <f t="shared" si="192"/>
        <v>0</v>
      </c>
      <c r="AF180" s="51">
        <f t="shared" si="192"/>
        <v>0</v>
      </c>
      <c r="AG180" s="51">
        <f t="shared" si="191"/>
        <v>0</v>
      </c>
      <c r="AH180" s="51">
        <f t="shared" si="191"/>
        <v>0</v>
      </c>
      <c r="AI180" s="51">
        <f t="shared" si="191"/>
        <v>0</v>
      </c>
      <c r="AJ180" s="51">
        <f t="shared" si="151"/>
        <v>0</v>
      </c>
      <c r="AK180" s="813"/>
      <c r="AL180" s="831"/>
      <c r="AM180" s="51">
        <f t="shared" si="167"/>
        <v>0</v>
      </c>
      <c r="AN180" s="257"/>
      <c r="AO180" s="257"/>
      <c r="AP180" s="257"/>
      <c r="AQ180" s="257"/>
      <c r="AR180" s="257"/>
      <c r="AS180" s="257"/>
      <c r="AT180" s="813"/>
      <c r="AU180" s="834"/>
      <c r="AV180" s="51">
        <f t="shared" si="168"/>
        <v>0</v>
      </c>
      <c r="AW180" s="257"/>
      <c r="AX180" s="257"/>
      <c r="AY180" s="257"/>
      <c r="AZ180" s="257"/>
      <c r="BA180" s="257"/>
      <c r="BB180" s="257"/>
      <c r="BC180" s="813"/>
      <c r="BD180" s="810"/>
      <c r="BE180" s="51">
        <f t="shared" si="169"/>
        <v>0</v>
      </c>
      <c r="BF180" s="257"/>
      <c r="BG180" s="257"/>
      <c r="BH180" s="257"/>
      <c r="BI180" s="257"/>
      <c r="BJ180" s="257"/>
      <c r="BK180" s="257"/>
      <c r="BL180" s="813"/>
      <c r="BM180" s="816"/>
      <c r="BN180" s="51">
        <f t="shared" si="170"/>
        <v>0</v>
      </c>
      <c r="BO180" s="257"/>
      <c r="BP180" s="257"/>
      <c r="BQ180" s="257"/>
      <c r="BR180" s="257"/>
      <c r="BS180" s="257"/>
      <c r="BT180" s="257"/>
      <c r="BU180" s="821"/>
      <c r="BV180" s="822"/>
      <c r="BW180" s="822"/>
      <c r="BX180" s="822"/>
      <c r="BY180" s="822"/>
      <c r="BZ180" s="822"/>
      <c r="CA180" s="822"/>
      <c r="CB180" s="822"/>
      <c r="CC180" s="823"/>
    </row>
    <row r="181" spans="1:81" s="58" customFormat="1" ht="40.200000000000003" customHeight="1" x14ac:dyDescent="0.3">
      <c r="A181" s="34"/>
      <c r="B181" s="982"/>
      <c r="C181" s="869"/>
      <c r="D181" s="872"/>
      <c r="E181" s="852"/>
      <c r="F181" s="920"/>
      <c r="G181" s="852"/>
      <c r="H181" s="852"/>
      <c r="I181" s="1346"/>
      <c r="J181" s="813"/>
      <c r="K181" s="855"/>
      <c r="L181" s="858"/>
      <c r="M181" s="861"/>
      <c r="N181" s="837"/>
      <c r="O181" s="840"/>
      <c r="P181" s="864"/>
      <c r="Q181" s="867"/>
      <c r="R181" s="813"/>
      <c r="S181" s="39"/>
      <c r="T181" s="236"/>
      <c r="U181" s="236"/>
      <c r="V181" s="236"/>
      <c r="W181" s="39"/>
      <c r="X181" s="31"/>
      <c r="Y181" s="31"/>
      <c r="Z181" s="31"/>
      <c r="AA181" s="31"/>
      <c r="AB181" s="813"/>
      <c r="AC181" s="828"/>
      <c r="AD181" s="552">
        <f t="shared" si="192"/>
        <v>0</v>
      </c>
      <c r="AE181" s="51">
        <f t="shared" si="192"/>
        <v>0</v>
      </c>
      <c r="AF181" s="51">
        <f t="shared" si="192"/>
        <v>0</v>
      </c>
      <c r="AG181" s="51">
        <f t="shared" si="191"/>
        <v>0</v>
      </c>
      <c r="AH181" s="51">
        <f t="shared" si="191"/>
        <v>0</v>
      </c>
      <c r="AI181" s="51">
        <f t="shared" si="191"/>
        <v>0</v>
      </c>
      <c r="AJ181" s="51">
        <f t="shared" si="151"/>
        <v>0</v>
      </c>
      <c r="AK181" s="813"/>
      <c r="AL181" s="831"/>
      <c r="AM181" s="51">
        <f t="shared" si="167"/>
        <v>0</v>
      </c>
      <c r="AN181" s="257"/>
      <c r="AO181" s="257"/>
      <c r="AP181" s="257"/>
      <c r="AQ181" s="257"/>
      <c r="AR181" s="257"/>
      <c r="AS181" s="257"/>
      <c r="AT181" s="813"/>
      <c r="AU181" s="834"/>
      <c r="AV181" s="51">
        <f t="shared" si="168"/>
        <v>0</v>
      </c>
      <c r="AW181" s="257"/>
      <c r="AX181" s="257"/>
      <c r="AY181" s="257"/>
      <c r="AZ181" s="257"/>
      <c r="BA181" s="257"/>
      <c r="BB181" s="257"/>
      <c r="BC181" s="813"/>
      <c r="BD181" s="810"/>
      <c r="BE181" s="51">
        <f t="shared" si="169"/>
        <v>0</v>
      </c>
      <c r="BF181" s="257"/>
      <c r="BG181" s="257"/>
      <c r="BH181" s="257"/>
      <c r="BI181" s="257"/>
      <c r="BJ181" s="257"/>
      <c r="BK181" s="257"/>
      <c r="BL181" s="813"/>
      <c r="BM181" s="816"/>
      <c r="BN181" s="51">
        <f t="shared" si="170"/>
        <v>0</v>
      </c>
      <c r="BO181" s="257"/>
      <c r="BP181" s="257"/>
      <c r="BQ181" s="257"/>
      <c r="BR181" s="257"/>
      <c r="BS181" s="257"/>
      <c r="BT181" s="257"/>
      <c r="BU181" s="821"/>
      <c r="BV181" s="822"/>
      <c r="BW181" s="822"/>
      <c r="BX181" s="822"/>
      <c r="BY181" s="822"/>
      <c r="BZ181" s="822"/>
      <c r="CA181" s="822"/>
      <c r="CB181" s="822"/>
      <c r="CC181" s="823"/>
    </row>
    <row r="182" spans="1:81" s="58" customFormat="1" ht="40.200000000000003" customHeight="1" thickBot="1" x14ac:dyDescent="0.35">
      <c r="A182" s="34"/>
      <c r="B182" s="982"/>
      <c r="C182" s="870"/>
      <c r="D182" s="873"/>
      <c r="E182" s="853"/>
      <c r="F182" s="1267"/>
      <c r="G182" s="853"/>
      <c r="H182" s="853"/>
      <c r="I182" s="1347"/>
      <c r="J182" s="814"/>
      <c r="K182" s="856"/>
      <c r="L182" s="859"/>
      <c r="M182" s="862"/>
      <c r="N182" s="838"/>
      <c r="O182" s="841"/>
      <c r="P182" s="865"/>
      <c r="Q182" s="874"/>
      <c r="R182" s="814"/>
      <c r="S182" s="232"/>
      <c r="T182" s="237"/>
      <c r="U182" s="237"/>
      <c r="V182" s="237"/>
      <c r="W182" s="232"/>
      <c r="X182" s="260"/>
      <c r="Y182" s="260"/>
      <c r="Z182" s="260"/>
      <c r="AA182" s="260"/>
      <c r="AB182" s="814"/>
      <c r="AC182" s="829"/>
      <c r="AD182" s="551">
        <f t="shared" si="192"/>
        <v>0</v>
      </c>
      <c r="AE182" s="46">
        <f t="shared" si="192"/>
        <v>0</v>
      </c>
      <c r="AF182" s="46">
        <f t="shared" si="192"/>
        <v>0</v>
      </c>
      <c r="AG182" s="46">
        <f t="shared" si="191"/>
        <v>0</v>
      </c>
      <c r="AH182" s="46">
        <f t="shared" si="191"/>
        <v>0</v>
      </c>
      <c r="AI182" s="46">
        <f t="shared" si="191"/>
        <v>0</v>
      </c>
      <c r="AJ182" s="46">
        <f t="shared" si="151"/>
        <v>0</v>
      </c>
      <c r="AK182" s="814"/>
      <c r="AL182" s="832"/>
      <c r="AM182" s="46">
        <f t="shared" si="167"/>
        <v>0</v>
      </c>
      <c r="AN182" s="49"/>
      <c r="AO182" s="49"/>
      <c r="AP182" s="49"/>
      <c r="AQ182" s="49"/>
      <c r="AR182" s="49"/>
      <c r="AS182" s="49"/>
      <c r="AT182" s="814"/>
      <c r="AU182" s="835"/>
      <c r="AV182" s="46">
        <f t="shared" si="168"/>
        <v>0</v>
      </c>
      <c r="AW182" s="49"/>
      <c r="AX182" s="49"/>
      <c r="AY182" s="49"/>
      <c r="AZ182" s="49"/>
      <c r="BA182" s="49"/>
      <c r="BB182" s="49"/>
      <c r="BC182" s="814"/>
      <c r="BD182" s="811"/>
      <c r="BE182" s="46">
        <f t="shared" si="169"/>
        <v>0</v>
      </c>
      <c r="BF182" s="49"/>
      <c r="BG182" s="49"/>
      <c r="BH182" s="49"/>
      <c r="BI182" s="49"/>
      <c r="BJ182" s="49"/>
      <c r="BK182" s="49"/>
      <c r="BL182" s="814"/>
      <c r="BM182" s="817"/>
      <c r="BN182" s="46">
        <f t="shared" si="170"/>
        <v>0</v>
      </c>
      <c r="BO182" s="49"/>
      <c r="BP182" s="49"/>
      <c r="BQ182" s="49"/>
      <c r="BR182" s="49"/>
      <c r="BS182" s="49"/>
      <c r="BT182" s="49"/>
      <c r="BU182" s="824"/>
      <c r="BV182" s="825"/>
      <c r="BW182" s="825"/>
      <c r="BX182" s="825"/>
      <c r="BY182" s="825"/>
      <c r="BZ182" s="825"/>
      <c r="CA182" s="825"/>
      <c r="CB182" s="825"/>
      <c r="CC182" s="826"/>
    </row>
    <row r="183" spans="1:81" s="58" customFormat="1" ht="40.200000000000003" customHeight="1" thickTop="1" x14ac:dyDescent="0.3">
      <c r="A183" s="34"/>
      <c r="B183" s="982"/>
      <c r="C183" s="868" t="s">
        <v>591</v>
      </c>
      <c r="D183" s="871">
        <v>4103</v>
      </c>
      <c r="E183" s="851" t="s">
        <v>4050</v>
      </c>
      <c r="F183" s="1266" t="s">
        <v>5544</v>
      </c>
      <c r="G183" s="851" t="s">
        <v>4052</v>
      </c>
      <c r="H183" s="851" t="s">
        <v>5592</v>
      </c>
      <c r="I183" s="1345" t="s">
        <v>5593</v>
      </c>
      <c r="J183" s="812">
        <v>392</v>
      </c>
      <c r="K183" s="854" t="str">
        <f>+[7]Metas!K448</f>
        <v>Mujeres valoradas en temas de salud visual</v>
      </c>
      <c r="L183" s="857">
        <v>6559</v>
      </c>
      <c r="M183" s="860">
        <f>SUM(N183:Q183)</f>
        <v>6559</v>
      </c>
      <c r="N183" s="836"/>
      <c r="O183" s="839">
        <v>1000</v>
      </c>
      <c r="P183" s="863">
        <v>3000</v>
      </c>
      <c r="Q183" s="866">
        <v>2559</v>
      </c>
      <c r="R183" s="812">
        <f>+$J183</f>
        <v>392</v>
      </c>
      <c r="S183" s="231" t="s">
        <v>5602</v>
      </c>
      <c r="T183" s="235" t="s">
        <v>3822</v>
      </c>
      <c r="U183" s="235" t="s">
        <v>3827</v>
      </c>
      <c r="V183" s="235" t="s">
        <v>3830</v>
      </c>
      <c r="W183" s="231" t="s">
        <v>5548</v>
      </c>
      <c r="X183" s="256">
        <v>44927</v>
      </c>
      <c r="Y183" s="256">
        <v>45291</v>
      </c>
      <c r="Z183" s="256">
        <v>44593</v>
      </c>
      <c r="AA183" s="256">
        <v>44926</v>
      </c>
      <c r="AB183" s="812">
        <f t="shared" si="186"/>
        <v>392</v>
      </c>
      <c r="AC183" s="827">
        <f>+L183</f>
        <v>6559</v>
      </c>
      <c r="AD183" s="550">
        <f t="shared" si="192"/>
        <v>3.9</v>
      </c>
      <c r="AE183" s="44">
        <f t="shared" si="192"/>
        <v>3.9</v>
      </c>
      <c r="AF183" s="44">
        <f t="shared" si="192"/>
        <v>0</v>
      </c>
      <c r="AG183" s="44">
        <f t="shared" si="191"/>
        <v>0</v>
      </c>
      <c r="AH183" s="44">
        <f t="shared" si="191"/>
        <v>0</v>
      </c>
      <c r="AI183" s="44">
        <f t="shared" si="191"/>
        <v>0</v>
      </c>
      <c r="AJ183" s="44">
        <f t="shared" si="151"/>
        <v>0</v>
      </c>
      <c r="AK183" s="812">
        <f t="shared" si="187"/>
        <v>392</v>
      </c>
      <c r="AL183" s="830">
        <f>+N183</f>
        <v>0</v>
      </c>
      <c r="AM183" s="44">
        <f t="shared" si="167"/>
        <v>0.97499999999999998</v>
      </c>
      <c r="AN183" s="47">
        <v>0.97499999999999998</v>
      </c>
      <c r="AO183" s="47"/>
      <c r="AP183" s="47"/>
      <c r="AQ183" s="47"/>
      <c r="AR183" s="47"/>
      <c r="AS183" s="47"/>
      <c r="AT183" s="812">
        <f t="shared" si="188"/>
        <v>392</v>
      </c>
      <c r="AU183" s="833">
        <f>+O183</f>
        <v>1000</v>
      </c>
      <c r="AV183" s="44">
        <f t="shared" si="168"/>
        <v>0.97499999999999998</v>
      </c>
      <c r="AW183" s="47">
        <v>0.97499999999999998</v>
      </c>
      <c r="AX183" s="47"/>
      <c r="AY183" s="47"/>
      <c r="AZ183" s="47"/>
      <c r="BA183" s="47"/>
      <c r="BB183" s="47"/>
      <c r="BC183" s="812">
        <f t="shared" si="189"/>
        <v>392</v>
      </c>
      <c r="BD183" s="809">
        <f>+P183</f>
        <v>3000</v>
      </c>
      <c r="BE183" s="44">
        <f t="shared" si="169"/>
        <v>0.97499999999999998</v>
      </c>
      <c r="BF183" s="47">
        <v>0.97499999999999998</v>
      </c>
      <c r="BG183" s="47"/>
      <c r="BH183" s="47"/>
      <c r="BI183" s="47"/>
      <c r="BJ183" s="47"/>
      <c r="BK183" s="47"/>
      <c r="BL183" s="812">
        <f t="shared" si="190"/>
        <v>392</v>
      </c>
      <c r="BM183" s="815">
        <f>+Q183</f>
        <v>2559</v>
      </c>
      <c r="BN183" s="44">
        <f t="shared" si="170"/>
        <v>0.97499999999999998</v>
      </c>
      <c r="BO183" s="47">
        <v>0.97499999999999998</v>
      </c>
      <c r="BP183" s="47"/>
      <c r="BQ183" s="47"/>
      <c r="BR183" s="47"/>
      <c r="BS183" s="47"/>
      <c r="BT183" s="47"/>
      <c r="BU183" s="818"/>
      <c r="BV183" s="819"/>
      <c r="BW183" s="819"/>
      <c r="BX183" s="819"/>
      <c r="BY183" s="819"/>
      <c r="BZ183" s="819"/>
      <c r="CA183" s="819"/>
      <c r="CB183" s="819"/>
      <c r="CC183" s="820"/>
    </row>
    <row r="184" spans="1:81" s="58" customFormat="1" ht="40.200000000000003" customHeight="1" x14ac:dyDescent="0.3">
      <c r="A184" s="34"/>
      <c r="B184" s="982"/>
      <c r="C184" s="869"/>
      <c r="D184" s="872"/>
      <c r="E184" s="852"/>
      <c r="F184" s="920"/>
      <c r="G184" s="852"/>
      <c r="H184" s="852"/>
      <c r="I184" s="1346"/>
      <c r="J184" s="813"/>
      <c r="K184" s="855"/>
      <c r="L184" s="858"/>
      <c r="M184" s="861"/>
      <c r="N184" s="837"/>
      <c r="O184" s="840"/>
      <c r="P184" s="864"/>
      <c r="Q184" s="867"/>
      <c r="R184" s="813"/>
      <c r="S184" s="39"/>
      <c r="T184" s="236"/>
      <c r="U184" s="236"/>
      <c r="V184" s="236"/>
      <c r="W184" s="39"/>
      <c r="X184" s="31"/>
      <c r="Y184" s="31"/>
      <c r="Z184" s="31"/>
      <c r="AA184" s="31"/>
      <c r="AB184" s="813"/>
      <c r="AC184" s="828"/>
      <c r="AD184" s="552">
        <f t="shared" si="192"/>
        <v>0</v>
      </c>
      <c r="AE184" s="51">
        <f t="shared" si="192"/>
        <v>0</v>
      </c>
      <c r="AF184" s="51">
        <f t="shared" si="192"/>
        <v>0</v>
      </c>
      <c r="AG184" s="51">
        <f t="shared" si="191"/>
        <v>0</v>
      </c>
      <c r="AH184" s="51">
        <f t="shared" si="191"/>
        <v>0</v>
      </c>
      <c r="AI184" s="51">
        <f t="shared" si="191"/>
        <v>0</v>
      </c>
      <c r="AJ184" s="51">
        <f t="shared" si="151"/>
        <v>0</v>
      </c>
      <c r="AK184" s="813"/>
      <c r="AL184" s="831"/>
      <c r="AM184" s="51">
        <f t="shared" si="167"/>
        <v>0</v>
      </c>
      <c r="AN184" s="257"/>
      <c r="AO184" s="257"/>
      <c r="AP184" s="257"/>
      <c r="AQ184" s="257"/>
      <c r="AR184" s="257"/>
      <c r="AS184" s="257"/>
      <c r="AT184" s="813"/>
      <c r="AU184" s="834"/>
      <c r="AV184" s="51">
        <f t="shared" si="168"/>
        <v>0</v>
      </c>
      <c r="AW184" s="257"/>
      <c r="AX184" s="257"/>
      <c r="AY184" s="257"/>
      <c r="AZ184" s="257"/>
      <c r="BA184" s="257"/>
      <c r="BB184" s="257"/>
      <c r="BC184" s="813"/>
      <c r="BD184" s="810"/>
      <c r="BE184" s="51">
        <f t="shared" si="169"/>
        <v>0</v>
      </c>
      <c r="BF184" s="257"/>
      <c r="BG184" s="257"/>
      <c r="BH184" s="257"/>
      <c r="BI184" s="257"/>
      <c r="BJ184" s="257"/>
      <c r="BK184" s="257"/>
      <c r="BL184" s="813"/>
      <c r="BM184" s="816"/>
      <c r="BN184" s="51">
        <f t="shared" si="170"/>
        <v>0</v>
      </c>
      <c r="BO184" s="257"/>
      <c r="BP184" s="257"/>
      <c r="BQ184" s="257"/>
      <c r="BR184" s="257"/>
      <c r="BS184" s="257"/>
      <c r="BT184" s="257"/>
      <c r="BU184" s="821"/>
      <c r="BV184" s="822"/>
      <c r="BW184" s="822"/>
      <c r="BX184" s="822"/>
      <c r="BY184" s="822"/>
      <c r="BZ184" s="822"/>
      <c r="CA184" s="822"/>
      <c r="CB184" s="822"/>
      <c r="CC184" s="823"/>
    </row>
    <row r="185" spans="1:81" s="58" customFormat="1" ht="40.200000000000003" customHeight="1" x14ac:dyDescent="0.3">
      <c r="A185" s="34"/>
      <c r="B185" s="982"/>
      <c r="C185" s="869"/>
      <c r="D185" s="872"/>
      <c r="E185" s="852"/>
      <c r="F185" s="920"/>
      <c r="G185" s="852"/>
      <c r="H185" s="852"/>
      <c r="I185" s="1346"/>
      <c r="J185" s="813"/>
      <c r="K185" s="855"/>
      <c r="L185" s="858"/>
      <c r="M185" s="861"/>
      <c r="N185" s="837"/>
      <c r="O185" s="840"/>
      <c r="P185" s="864"/>
      <c r="Q185" s="867"/>
      <c r="R185" s="813"/>
      <c r="S185" s="39"/>
      <c r="T185" s="236"/>
      <c r="U185" s="236"/>
      <c r="V185" s="236"/>
      <c r="W185" s="39"/>
      <c r="X185" s="31"/>
      <c r="Y185" s="31"/>
      <c r="Z185" s="31"/>
      <c r="AA185" s="31"/>
      <c r="AB185" s="813"/>
      <c r="AC185" s="828"/>
      <c r="AD185" s="552">
        <f t="shared" si="192"/>
        <v>0</v>
      </c>
      <c r="AE185" s="51">
        <f t="shared" si="192"/>
        <v>0</v>
      </c>
      <c r="AF185" s="51">
        <f t="shared" si="192"/>
        <v>0</v>
      </c>
      <c r="AG185" s="51">
        <f t="shared" si="191"/>
        <v>0</v>
      </c>
      <c r="AH185" s="51">
        <f t="shared" si="191"/>
        <v>0</v>
      </c>
      <c r="AI185" s="51">
        <f t="shared" si="191"/>
        <v>0</v>
      </c>
      <c r="AJ185" s="51">
        <f t="shared" si="151"/>
        <v>0</v>
      </c>
      <c r="AK185" s="813"/>
      <c r="AL185" s="831"/>
      <c r="AM185" s="51">
        <f t="shared" si="167"/>
        <v>0</v>
      </c>
      <c r="AN185" s="257"/>
      <c r="AO185" s="257"/>
      <c r="AP185" s="257"/>
      <c r="AQ185" s="257"/>
      <c r="AR185" s="257"/>
      <c r="AS185" s="257"/>
      <c r="AT185" s="813"/>
      <c r="AU185" s="834"/>
      <c r="AV185" s="51">
        <f t="shared" si="168"/>
        <v>0</v>
      </c>
      <c r="AW185" s="257"/>
      <c r="AX185" s="257"/>
      <c r="AY185" s="257"/>
      <c r="AZ185" s="257"/>
      <c r="BA185" s="257"/>
      <c r="BB185" s="257"/>
      <c r="BC185" s="813"/>
      <c r="BD185" s="810"/>
      <c r="BE185" s="51">
        <f t="shared" si="169"/>
        <v>0</v>
      </c>
      <c r="BF185" s="257"/>
      <c r="BG185" s="257"/>
      <c r="BH185" s="257"/>
      <c r="BI185" s="257"/>
      <c r="BJ185" s="257"/>
      <c r="BK185" s="257"/>
      <c r="BL185" s="813"/>
      <c r="BM185" s="816"/>
      <c r="BN185" s="51">
        <f t="shared" si="170"/>
        <v>0</v>
      </c>
      <c r="BO185" s="257"/>
      <c r="BP185" s="257"/>
      <c r="BQ185" s="257"/>
      <c r="BR185" s="257"/>
      <c r="BS185" s="257"/>
      <c r="BT185" s="257"/>
      <c r="BU185" s="821"/>
      <c r="BV185" s="822"/>
      <c r="BW185" s="822"/>
      <c r="BX185" s="822"/>
      <c r="BY185" s="822"/>
      <c r="BZ185" s="822"/>
      <c r="CA185" s="822"/>
      <c r="CB185" s="822"/>
      <c r="CC185" s="823"/>
    </row>
    <row r="186" spans="1:81" s="58" customFormat="1" ht="40.200000000000003" customHeight="1" thickBot="1" x14ac:dyDescent="0.35">
      <c r="A186" s="34"/>
      <c r="B186" s="982"/>
      <c r="C186" s="869"/>
      <c r="D186" s="873"/>
      <c r="E186" s="853"/>
      <c r="F186" s="1267"/>
      <c r="G186" s="853"/>
      <c r="H186" s="853"/>
      <c r="I186" s="1347"/>
      <c r="J186" s="814"/>
      <c r="K186" s="856"/>
      <c r="L186" s="859"/>
      <c r="M186" s="862"/>
      <c r="N186" s="838"/>
      <c r="O186" s="841"/>
      <c r="P186" s="865"/>
      <c r="Q186" s="874"/>
      <c r="R186" s="814"/>
      <c r="S186" s="232"/>
      <c r="T186" s="237"/>
      <c r="U186" s="237"/>
      <c r="V186" s="237"/>
      <c r="W186" s="232"/>
      <c r="X186" s="260"/>
      <c r="Y186" s="260"/>
      <c r="Z186" s="260"/>
      <c r="AA186" s="260"/>
      <c r="AB186" s="814"/>
      <c r="AC186" s="829"/>
      <c r="AD186" s="551">
        <f t="shared" si="192"/>
        <v>0</v>
      </c>
      <c r="AE186" s="46">
        <f t="shared" si="192"/>
        <v>0</v>
      </c>
      <c r="AF186" s="46">
        <f t="shared" si="192"/>
        <v>0</v>
      </c>
      <c r="AG186" s="46">
        <f t="shared" si="191"/>
        <v>0</v>
      </c>
      <c r="AH186" s="46">
        <f t="shared" si="191"/>
        <v>0</v>
      </c>
      <c r="AI186" s="46">
        <f t="shared" si="191"/>
        <v>0</v>
      </c>
      <c r="AJ186" s="46">
        <f t="shared" si="151"/>
        <v>0</v>
      </c>
      <c r="AK186" s="814"/>
      <c r="AL186" s="832"/>
      <c r="AM186" s="46">
        <f t="shared" si="167"/>
        <v>0</v>
      </c>
      <c r="AN186" s="49"/>
      <c r="AO186" s="49"/>
      <c r="AP186" s="49"/>
      <c r="AQ186" s="49"/>
      <c r="AR186" s="49"/>
      <c r="AS186" s="49"/>
      <c r="AT186" s="814"/>
      <c r="AU186" s="835"/>
      <c r="AV186" s="46">
        <f t="shared" si="168"/>
        <v>0</v>
      </c>
      <c r="AW186" s="49"/>
      <c r="AX186" s="49"/>
      <c r="AY186" s="49"/>
      <c r="AZ186" s="49"/>
      <c r="BA186" s="49"/>
      <c r="BB186" s="49"/>
      <c r="BC186" s="814"/>
      <c r="BD186" s="811"/>
      <c r="BE186" s="46">
        <f t="shared" si="169"/>
        <v>0</v>
      </c>
      <c r="BF186" s="49"/>
      <c r="BG186" s="49"/>
      <c r="BH186" s="49"/>
      <c r="BI186" s="49"/>
      <c r="BJ186" s="49"/>
      <c r="BK186" s="49"/>
      <c r="BL186" s="814"/>
      <c r="BM186" s="817"/>
      <c r="BN186" s="46">
        <f t="shared" si="170"/>
        <v>0</v>
      </c>
      <c r="BO186" s="49"/>
      <c r="BP186" s="49"/>
      <c r="BQ186" s="49"/>
      <c r="BR186" s="49"/>
      <c r="BS186" s="49"/>
      <c r="BT186" s="49"/>
      <c r="BU186" s="824"/>
      <c r="BV186" s="825"/>
      <c r="BW186" s="825"/>
      <c r="BX186" s="825"/>
      <c r="BY186" s="825"/>
      <c r="BZ186" s="825"/>
      <c r="CA186" s="825"/>
      <c r="CB186" s="825"/>
      <c r="CC186" s="826"/>
    </row>
    <row r="187" spans="1:81" s="58" customFormat="1" ht="40.200000000000003" customHeight="1" thickTop="1" x14ac:dyDescent="0.3">
      <c r="A187" s="34"/>
      <c r="B187" s="982"/>
      <c r="C187" s="869"/>
      <c r="D187" s="871">
        <v>4103</v>
      </c>
      <c r="E187" s="851" t="s">
        <v>4050</v>
      </c>
      <c r="F187" s="1266" t="s">
        <v>5544</v>
      </c>
      <c r="G187" s="851" t="s">
        <v>4052</v>
      </c>
      <c r="H187" s="851" t="s">
        <v>5592</v>
      </c>
      <c r="I187" s="1345" t="s">
        <v>5593</v>
      </c>
      <c r="J187" s="812">
        <v>393</v>
      </c>
      <c r="K187" s="854" t="str">
        <f>+[7]Metas!K449</f>
        <v>Mujeres con suministro de elementos de rehabilitación visual</v>
      </c>
      <c r="L187" s="857">
        <v>3350</v>
      </c>
      <c r="M187" s="860">
        <f>SUM(N187:Q187)</f>
        <v>3350</v>
      </c>
      <c r="N187" s="836"/>
      <c r="O187" s="839"/>
      <c r="P187" s="863">
        <v>1000</v>
      </c>
      <c r="Q187" s="866">
        <v>2350</v>
      </c>
      <c r="R187" s="812">
        <f>+$J187</f>
        <v>393</v>
      </c>
      <c r="S187" s="231" t="s">
        <v>5603</v>
      </c>
      <c r="T187" s="235" t="s">
        <v>3822</v>
      </c>
      <c r="U187" s="235" t="s">
        <v>3827</v>
      </c>
      <c r="V187" s="235" t="s">
        <v>3830</v>
      </c>
      <c r="W187" s="231" t="s">
        <v>5548</v>
      </c>
      <c r="X187" s="256">
        <v>44927</v>
      </c>
      <c r="Y187" s="256">
        <v>45291</v>
      </c>
      <c r="Z187" s="256">
        <v>44593</v>
      </c>
      <c r="AA187" s="256">
        <v>44926</v>
      </c>
      <c r="AB187" s="812">
        <f t="shared" si="186"/>
        <v>393</v>
      </c>
      <c r="AC187" s="827">
        <f>+L187</f>
        <v>3350</v>
      </c>
      <c r="AD187" s="550">
        <f t="shared" si="192"/>
        <v>7.8</v>
      </c>
      <c r="AE187" s="44">
        <f t="shared" si="192"/>
        <v>7.8</v>
      </c>
      <c r="AF187" s="44">
        <f t="shared" si="192"/>
        <v>0</v>
      </c>
      <c r="AG187" s="44">
        <f t="shared" si="191"/>
        <v>0</v>
      </c>
      <c r="AH187" s="44">
        <f t="shared" si="191"/>
        <v>0</v>
      </c>
      <c r="AI187" s="44">
        <f t="shared" si="191"/>
        <v>0</v>
      </c>
      <c r="AJ187" s="44">
        <f t="shared" si="151"/>
        <v>0</v>
      </c>
      <c r="AK187" s="812">
        <f t="shared" si="187"/>
        <v>393</v>
      </c>
      <c r="AL187" s="830">
        <f>+N187</f>
        <v>0</v>
      </c>
      <c r="AM187" s="44">
        <f t="shared" si="167"/>
        <v>1.95</v>
      </c>
      <c r="AN187" s="47">
        <v>1.95</v>
      </c>
      <c r="AO187" s="47"/>
      <c r="AP187" s="47"/>
      <c r="AQ187" s="47"/>
      <c r="AR187" s="47"/>
      <c r="AS187" s="47"/>
      <c r="AT187" s="812">
        <f t="shared" si="188"/>
        <v>393</v>
      </c>
      <c r="AU187" s="833">
        <f>+O187</f>
        <v>0</v>
      </c>
      <c r="AV187" s="44">
        <f t="shared" si="168"/>
        <v>1.95</v>
      </c>
      <c r="AW187" s="47">
        <v>1.95</v>
      </c>
      <c r="AX187" s="47"/>
      <c r="AY187" s="47"/>
      <c r="AZ187" s="47"/>
      <c r="BA187" s="47"/>
      <c r="BB187" s="47"/>
      <c r="BC187" s="812">
        <f t="shared" si="189"/>
        <v>393</v>
      </c>
      <c r="BD187" s="809">
        <f>+P187</f>
        <v>1000</v>
      </c>
      <c r="BE187" s="44">
        <f t="shared" si="169"/>
        <v>1.95</v>
      </c>
      <c r="BF187" s="47">
        <v>1.95</v>
      </c>
      <c r="BG187" s="47"/>
      <c r="BH187" s="47"/>
      <c r="BI187" s="47"/>
      <c r="BJ187" s="47"/>
      <c r="BK187" s="47"/>
      <c r="BL187" s="812">
        <f t="shared" si="190"/>
        <v>393</v>
      </c>
      <c r="BM187" s="815">
        <f>+Q187</f>
        <v>2350</v>
      </c>
      <c r="BN187" s="44">
        <f t="shared" si="170"/>
        <v>1.95</v>
      </c>
      <c r="BO187" s="47">
        <v>1.95</v>
      </c>
      <c r="BP187" s="47"/>
      <c r="BQ187" s="47"/>
      <c r="BR187" s="47"/>
      <c r="BS187" s="47"/>
      <c r="BT187" s="47"/>
      <c r="BU187" s="818"/>
      <c r="BV187" s="819"/>
      <c r="BW187" s="819"/>
      <c r="BX187" s="819"/>
      <c r="BY187" s="819"/>
      <c r="BZ187" s="819"/>
      <c r="CA187" s="819"/>
      <c r="CB187" s="819"/>
      <c r="CC187" s="820"/>
    </row>
    <row r="188" spans="1:81" s="58" customFormat="1" ht="40.200000000000003" customHeight="1" x14ac:dyDescent="0.3">
      <c r="A188" s="34"/>
      <c r="B188" s="982"/>
      <c r="C188" s="869"/>
      <c r="D188" s="872"/>
      <c r="E188" s="852"/>
      <c r="F188" s="920"/>
      <c r="G188" s="852"/>
      <c r="H188" s="852"/>
      <c r="I188" s="1346"/>
      <c r="J188" s="813"/>
      <c r="K188" s="855"/>
      <c r="L188" s="858"/>
      <c r="M188" s="861"/>
      <c r="N188" s="837"/>
      <c r="O188" s="840"/>
      <c r="P188" s="864"/>
      <c r="Q188" s="867"/>
      <c r="R188" s="813"/>
      <c r="S188" s="39"/>
      <c r="T188" s="236"/>
      <c r="U188" s="236"/>
      <c r="V188" s="236"/>
      <c r="W188" s="39"/>
      <c r="X188" s="31"/>
      <c r="Y188" s="31"/>
      <c r="Z188" s="31"/>
      <c r="AA188" s="31"/>
      <c r="AB188" s="813"/>
      <c r="AC188" s="828"/>
      <c r="AD188" s="552">
        <f t="shared" si="192"/>
        <v>0</v>
      </c>
      <c r="AE188" s="51">
        <f t="shared" si="192"/>
        <v>0</v>
      </c>
      <c r="AF188" s="51">
        <f t="shared" si="192"/>
        <v>0</v>
      </c>
      <c r="AG188" s="51">
        <f t="shared" si="191"/>
        <v>0</v>
      </c>
      <c r="AH188" s="51">
        <f t="shared" si="191"/>
        <v>0</v>
      </c>
      <c r="AI188" s="51">
        <f t="shared" si="191"/>
        <v>0</v>
      </c>
      <c r="AJ188" s="51">
        <f t="shared" si="151"/>
        <v>0</v>
      </c>
      <c r="AK188" s="813"/>
      <c r="AL188" s="831"/>
      <c r="AM188" s="51">
        <f t="shared" si="167"/>
        <v>0</v>
      </c>
      <c r="AN188" s="257"/>
      <c r="AO188" s="257"/>
      <c r="AP188" s="257"/>
      <c r="AQ188" s="257"/>
      <c r="AR188" s="257"/>
      <c r="AS188" s="257"/>
      <c r="AT188" s="813"/>
      <c r="AU188" s="834"/>
      <c r="AV188" s="51">
        <f t="shared" si="168"/>
        <v>0</v>
      </c>
      <c r="AW188" s="257"/>
      <c r="AX188" s="257"/>
      <c r="AY188" s="257"/>
      <c r="AZ188" s="257"/>
      <c r="BA188" s="257"/>
      <c r="BB188" s="257"/>
      <c r="BC188" s="813"/>
      <c r="BD188" s="810"/>
      <c r="BE188" s="51">
        <f t="shared" si="169"/>
        <v>0</v>
      </c>
      <c r="BF188" s="257"/>
      <c r="BG188" s="257"/>
      <c r="BH188" s="257"/>
      <c r="BI188" s="257"/>
      <c r="BJ188" s="257"/>
      <c r="BK188" s="257"/>
      <c r="BL188" s="813"/>
      <c r="BM188" s="816"/>
      <c r="BN188" s="51">
        <f t="shared" si="170"/>
        <v>0</v>
      </c>
      <c r="BO188" s="257"/>
      <c r="BP188" s="257"/>
      <c r="BQ188" s="257"/>
      <c r="BR188" s="257"/>
      <c r="BS188" s="257"/>
      <c r="BT188" s="257"/>
      <c r="BU188" s="821"/>
      <c r="BV188" s="822"/>
      <c r="BW188" s="822"/>
      <c r="BX188" s="822"/>
      <c r="BY188" s="822"/>
      <c r="BZ188" s="822"/>
      <c r="CA188" s="822"/>
      <c r="CB188" s="822"/>
      <c r="CC188" s="823"/>
    </row>
    <row r="189" spans="1:81" s="58" customFormat="1" ht="40.200000000000003" customHeight="1" x14ac:dyDescent="0.3">
      <c r="A189" s="34"/>
      <c r="B189" s="982"/>
      <c r="C189" s="869"/>
      <c r="D189" s="872"/>
      <c r="E189" s="852"/>
      <c r="F189" s="920"/>
      <c r="G189" s="852"/>
      <c r="H189" s="852"/>
      <c r="I189" s="1346"/>
      <c r="J189" s="813"/>
      <c r="K189" s="855"/>
      <c r="L189" s="858"/>
      <c r="M189" s="861"/>
      <c r="N189" s="837"/>
      <c r="O189" s="840"/>
      <c r="P189" s="864"/>
      <c r="Q189" s="867"/>
      <c r="R189" s="813"/>
      <c r="S189" s="39"/>
      <c r="T189" s="236"/>
      <c r="U189" s="236"/>
      <c r="V189" s="236"/>
      <c r="W189" s="39"/>
      <c r="X189" s="31"/>
      <c r="Y189" s="31"/>
      <c r="Z189" s="31"/>
      <c r="AA189" s="31"/>
      <c r="AB189" s="813"/>
      <c r="AC189" s="828"/>
      <c r="AD189" s="552">
        <f t="shared" si="192"/>
        <v>0</v>
      </c>
      <c r="AE189" s="51">
        <f t="shared" si="192"/>
        <v>0</v>
      </c>
      <c r="AF189" s="51">
        <f t="shared" si="192"/>
        <v>0</v>
      </c>
      <c r="AG189" s="51">
        <f t="shared" si="191"/>
        <v>0</v>
      </c>
      <c r="AH189" s="51">
        <f t="shared" si="191"/>
        <v>0</v>
      </c>
      <c r="AI189" s="51">
        <f t="shared" si="191"/>
        <v>0</v>
      </c>
      <c r="AJ189" s="51">
        <f t="shared" si="151"/>
        <v>0</v>
      </c>
      <c r="AK189" s="813"/>
      <c r="AL189" s="831"/>
      <c r="AM189" s="51">
        <f t="shared" si="167"/>
        <v>0</v>
      </c>
      <c r="AN189" s="257"/>
      <c r="AO189" s="257"/>
      <c r="AP189" s="257"/>
      <c r="AQ189" s="257"/>
      <c r="AR189" s="257"/>
      <c r="AS189" s="257"/>
      <c r="AT189" s="813"/>
      <c r="AU189" s="834"/>
      <c r="AV189" s="51">
        <f t="shared" si="168"/>
        <v>0</v>
      </c>
      <c r="AW189" s="257"/>
      <c r="AX189" s="257"/>
      <c r="AY189" s="257"/>
      <c r="AZ189" s="257"/>
      <c r="BA189" s="257"/>
      <c r="BB189" s="257"/>
      <c r="BC189" s="813"/>
      <c r="BD189" s="810"/>
      <c r="BE189" s="51">
        <f t="shared" si="169"/>
        <v>0</v>
      </c>
      <c r="BF189" s="257"/>
      <c r="BG189" s="257"/>
      <c r="BH189" s="257"/>
      <c r="BI189" s="257"/>
      <c r="BJ189" s="257"/>
      <c r="BK189" s="257"/>
      <c r="BL189" s="813"/>
      <c r="BM189" s="816"/>
      <c r="BN189" s="51">
        <f t="shared" si="170"/>
        <v>0</v>
      </c>
      <c r="BO189" s="257"/>
      <c r="BP189" s="257"/>
      <c r="BQ189" s="257"/>
      <c r="BR189" s="257"/>
      <c r="BS189" s="257"/>
      <c r="BT189" s="257"/>
      <c r="BU189" s="821"/>
      <c r="BV189" s="822"/>
      <c r="BW189" s="822"/>
      <c r="BX189" s="822"/>
      <c r="BY189" s="822"/>
      <c r="BZ189" s="822"/>
      <c r="CA189" s="822"/>
      <c r="CB189" s="822"/>
      <c r="CC189" s="823"/>
    </row>
    <row r="190" spans="1:81" s="58" customFormat="1" ht="40.200000000000003" customHeight="1" thickBot="1" x14ac:dyDescent="0.35">
      <c r="A190" s="34"/>
      <c r="B190" s="982"/>
      <c r="C190" s="869"/>
      <c r="D190" s="873"/>
      <c r="E190" s="853"/>
      <c r="F190" s="1267"/>
      <c r="G190" s="853"/>
      <c r="H190" s="853"/>
      <c r="I190" s="1347"/>
      <c r="J190" s="814"/>
      <c r="K190" s="856"/>
      <c r="L190" s="859"/>
      <c r="M190" s="862"/>
      <c r="N190" s="838"/>
      <c r="O190" s="841"/>
      <c r="P190" s="865"/>
      <c r="Q190" s="874"/>
      <c r="R190" s="814"/>
      <c r="S190" s="232"/>
      <c r="T190" s="237"/>
      <c r="U190" s="237"/>
      <c r="V190" s="237"/>
      <c r="W190" s="232"/>
      <c r="X190" s="260"/>
      <c r="Y190" s="260"/>
      <c r="Z190" s="260"/>
      <c r="AA190" s="260"/>
      <c r="AB190" s="814"/>
      <c r="AC190" s="829"/>
      <c r="AD190" s="551">
        <f t="shared" si="192"/>
        <v>0</v>
      </c>
      <c r="AE190" s="46">
        <f t="shared" si="192"/>
        <v>0</v>
      </c>
      <c r="AF190" s="46">
        <f t="shared" si="192"/>
        <v>0</v>
      </c>
      <c r="AG190" s="46">
        <f t="shared" si="191"/>
        <v>0</v>
      </c>
      <c r="AH190" s="46">
        <f t="shared" si="191"/>
        <v>0</v>
      </c>
      <c r="AI190" s="46">
        <f t="shared" si="191"/>
        <v>0</v>
      </c>
      <c r="AJ190" s="46">
        <f t="shared" si="151"/>
        <v>0</v>
      </c>
      <c r="AK190" s="814"/>
      <c r="AL190" s="832"/>
      <c r="AM190" s="46">
        <f t="shared" si="167"/>
        <v>0</v>
      </c>
      <c r="AN190" s="49"/>
      <c r="AO190" s="49"/>
      <c r="AP190" s="49"/>
      <c r="AQ190" s="49"/>
      <c r="AR190" s="49"/>
      <c r="AS190" s="49"/>
      <c r="AT190" s="814"/>
      <c r="AU190" s="835"/>
      <c r="AV190" s="46">
        <f t="shared" si="168"/>
        <v>0</v>
      </c>
      <c r="AW190" s="49"/>
      <c r="AX190" s="49"/>
      <c r="AY190" s="49"/>
      <c r="AZ190" s="49"/>
      <c r="BA190" s="49"/>
      <c r="BB190" s="49"/>
      <c r="BC190" s="814"/>
      <c r="BD190" s="811"/>
      <c r="BE190" s="46">
        <f t="shared" si="169"/>
        <v>0</v>
      </c>
      <c r="BF190" s="49"/>
      <c r="BG190" s="49"/>
      <c r="BH190" s="49"/>
      <c r="BI190" s="49"/>
      <c r="BJ190" s="49"/>
      <c r="BK190" s="49"/>
      <c r="BL190" s="814"/>
      <c r="BM190" s="817"/>
      <c r="BN190" s="46">
        <f t="shared" si="170"/>
        <v>0</v>
      </c>
      <c r="BO190" s="49"/>
      <c r="BP190" s="49"/>
      <c r="BQ190" s="49"/>
      <c r="BR190" s="49"/>
      <c r="BS190" s="49"/>
      <c r="BT190" s="49"/>
      <c r="BU190" s="824"/>
      <c r="BV190" s="825"/>
      <c r="BW190" s="825"/>
      <c r="BX190" s="825"/>
      <c r="BY190" s="825"/>
      <c r="BZ190" s="825"/>
      <c r="CA190" s="825"/>
      <c r="CB190" s="825"/>
      <c r="CC190" s="826"/>
    </row>
    <row r="191" spans="1:81" s="58" customFormat="1" ht="40.200000000000003" customHeight="1" thickTop="1" x14ac:dyDescent="0.3">
      <c r="A191" s="34"/>
      <c r="B191" s="982"/>
      <c r="C191" s="869"/>
      <c r="D191" s="871">
        <v>4103</v>
      </c>
      <c r="E191" s="851" t="s">
        <v>4050</v>
      </c>
      <c r="F191" s="1266" t="s">
        <v>5544</v>
      </c>
      <c r="G191" s="851" t="s">
        <v>4052</v>
      </c>
      <c r="H191" s="851" t="s">
        <v>5592</v>
      </c>
      <c r="I191" s="1345" t="s">
        <v>5593</v>
      </c>
      <c r="J191" s="812">
        <v>394</v>
      </c>
      <c r="K191" s="854" t="str">
        <f>+[7]Metas!K450</f>
        <v>Mujeres atendidas con rehabilitación oral</v>
      </c>
      <c r="L191" s="857">
        <v>9386</v>
      </c>
      <c r="M191" s="860">
        <f>SUM(N191:Q191)</f>
        <v>9386</v>
      </c>
      <c r="N191" s="836"/>
      <c r="O191" s="839">
        <v>1500</v>
      </c>
      <c r="P191" s="863">
        <v>4500</v>
      </c>
      <c r="Q191" s="866">
        <v>3386</v>
      </c>
      <c r="R191" s="812">
        <f>+$J191</f>
        <v>394</v>
      </c>
      <c r="S191" s="231" t="s">
        <v>5604</v>
      </c>
      <c r="T191" s="235" t="s">
        <v>3822</v>
      </c>
      <c r="U191" s="235" t="s">
        <v>3827</v>
      </c>
      <c r="V191" s="235" t="s">
        <v>3830</v>
      </c>
      <c r="W191" s="231" t="s">
        <v>5548</v>
      </c>
      <c r="X191" s="256">
        <v>44927</v>
      </c>
      <c r="Y191" s="256">
        <v>45291</v>
      </c>
      <c r="Z191" s="256">
        <v>44593</v>
      </c>
      <c r="AA191" s="256">
        <v>44926</v>
      </c>
      <c r="AB191" s="812">
        <f t="shared" si="186"/>
        <v>394</v>
      </c>
      <c r="AC191" s="827">
        <f>+L191</f>
        <v>9386</v>
      </c>
      <c r="AD191" s="550">
        <f t="shared" si="192"/>
        <v>7.8</v>
      </c>
      <c r="AE191" s="44">
        <f t="shared" si="192"/>
        <v>7.8</v>
      </c>
      <c r="AF191" s="44">
        <f t="shared" si="192"/>
        <v>0</v>
      </c>
      <c r="AG191" s="44">
        <f t="shared" si="191"/>
        <v>0</v>
      </c>
      <c r="AH191" s="44">
        <f t="shared" si="191"/>
        <v>0</v>
      </c>
      <c r="AI191" s="44">
        <f t="shared" si="191"/>
        <v>0</v>
      </c>
      <c r="AJ191" s="44">
        <f t="shared" si="151"/>
        <v>0</v>
      </c>
      <c r="AK191" s="812">
        <f t="shared" si="187"/>
        <v>394</v>
      </c>
      <c r="AL191" s="830">
        <f>+N191</f>
        <v>0</v>
      </c>
      <c r="AM191" s="44">
        <f t="shared" si="167"/>
        <v>1.95</v>
      </c>
      <c r="AN191" s="47">
        <v>1.95</v>
      </c>
      <c r="AO191" s="47"/>
      <c r="AP191" s="47"/>
      <c r="AQ191" s="47"/>
      <c r="AR191" s="47"/>
      <c r="AS191" s="47"/>
      <c r="AT191" s="812">
        <f t="shared" si="188"/>
        <v>394</v>
      </c>
      <c r="AU191" s="833">
        <f>+O191</f>
        <v>1500</v>
      </c>
      <c r="AV191" s="44">
        <f t="shared" si="168"/>
        <v>1.95</v>
      </c>
      <c r="AW191" s="47">
        <v>1.95</v>
      </c>
      <c r="AX191" s="47"/>
      <c r="AY191" s="47"/>
      <c r="AZ191" s="47"/>
      <c r="BA191" s="47"/>
      <c r="BB191" s="47"/>
      <c r="BC191" s="812">
        <f t="shared" si="189"/>
        <v>394</v>
      </c>
      <c r="BD191" s="809">
        <f>+P191</f>
        <v>4500</v>
      </c>
      <c r="BE191" s="44">
        <f t="shared" si="169"/>
        <v>1.95</v>
      </c>
      <c r="BF191" s="47">
        <v>1.95</v>
      </c>
      <c r="BG191" s="47"/>
      <c r="BH191" s="47"/>
      <c r="BI191" s="47"/>
      <c r="BJ191" s="47"/>
      <c r="BK191" s="47"/>
      <c r="BL191" s="812">
        <f t="shared" si="190"/>
        <v>394</v>
      </c>
      <c r="BM191" s="815">
        <f>+Q191</f>
        <v>3386</v>
      </c>
      <c r="BN191" s="44">
        <f t="shared" si="170"/>
        <v>1.95</v>
      </c>
      <c r="BO191" s="47">
        <v>1.95</v>
      </c>
      <c r="BP191" s="47"/>
      <c r="BQ191" s="47"/>
      <c r="BR191" s="47"/>
      <c r="BS191" s="47"/>
      <c r="BT191" s="47"/>
      <c r="BU191" s="818"/>
      <c r="BV191" s="819"/>
      <c r="BW191" s="819"/>
      <c r="BX191" s="819"/>
      <c r="BY191" s="819"/>
      <c r="BZ191" s="819"/>
      <c r="CA191" s="819"/>
      <c r="CB191" s="819"/>
      <c r="CC191" s="820"/>
    </row>
    <row r="192" spans="1:81" s="58" customFormat="1" ht="40.200000000000003" customHeight="1" x14ac:dyDescent="0.3">
      <c r="A192" s="34"/>
      <c r="B192" s="982"/>
      <c r="C192" s="869"/>
      <c r="D192" s="872"/>
      <c r="E192" s="852"/>
      <c r="F192" s="920"/>
      <c r="G192" s="852"/>
      <c r="H192" s="852"/>
      <c r="I192" s="1346"/>
      <c r="J192" s="813"/>
      <c r="K192" s="855"/>
      <c r="L192" s="858"/>
      <c r="M192" s="861"/>
      <c r="N192" s="837"/>
      <c r="O192" s="840"/>
      <c r="P192" s="864"/>
      <c r="Q192" s="867"/>
      <c r="R192" s="813"/>
      <c r="S192" s="39"/>
      <c r="T192" s="236"/>
      <c r="U192" s="236"/>
      <c r="V192" s="236"/>
      <c r="W192" s="39"/>
      <c r="X192" s="31"/>
      <c r="Y192" s="31"/>
      <c r="Z192" s="31"/>
      <c r="AA192" s="31"/>
      <c r="AB192" s="813"/>
      <c r="AC192" s="828"/>
      <c r="AD192" s="552">
        <f t="shared" si="192"/>
        <v>0</v>
      </c>
      <c r="AE192" s="51">
        <f t="shared" si="192"/>
        <v>0</v>
      </c>
      <c r="AF192" s="51">
        <f t="shared" si="192"/>
        <v>0</v>
      </c>
      <c r="AG192" s="51">
        <f t="shared" si="191"/>
        <v>0</v>
      </c>
      <c r="AH192" s="51">
        <f t="shared" si="191"/>
        <v>0</v>
      </c>
      <c r="AI192" s="51">
        <f t="shared" si="191"/>
        <v>0</v>
      </c>
      <c r="AJ192" s="51">
        <f t="shared" si="151"/>
        <v>0</v>
      </c>
      <c r="AK192" s="813"/>
      <c r="AL192" s="831"/>
      <c r="AM192" s="51">
        <f t="shared" si="167"/>
        <v>0</v>
      </c>
      <c r="AN192" s="257"/>
      <c r="AO192" s="257"/>
      <c r="AP192" s="257"/>
      <c r="AQ192" s="257"/>
      <c r="AR192" s="257"/>
      <c r="AS192" s="257"/>
      <c r="AT192" s="813"/>
      <c r="AU192" s="834"/>
      <c r="AV192" s="51">
        <f t="shared" si="168"/>
        <v>0</v>
      </c>
      <c r="AW192" s="257"/>
      <c r="AX192" s="257"/>
      <c r="AY192" s="257"/>
      <c r="AZ192" s="257"/>
      <c r="BA192" s="257"/>
      <c r="BB192" s="257"/>
      <c r="BC192" s="813"/>
      <c r="BD192" s="810"/>
      <c r="BE192" s="51">
        <f t="shared" si="169"/>
        <v>0</v>
      </c>
      <c r="BF192" s="257"/>
      <c r="BG192" s="257"/>
      <c r="BH192" s="257"/>
      <c r="BI192" s="257"/>
      <c r="BJ192" s="257"/>
      <c r="BK192" s="257"/>
      <c r="BL192" s="813"/>
      <c r="BM192" s="816"/>
      <c r="BN192" s="51">
        <f t="shared" si="170"/>
        <v>0</v>
      </c>
      <c r="BO192" s="257"/>
      <c r="BP192" s="257"/>
      <c r="BQ192" s="257"/>
      <c r="BR192" s="257"/>
      <c r="BS192" s="257"/>
      <c r="BT192" s="257"/>
      <c r="BU192" s="821"/>
      <c r="BV192" s="822"/>
      <c r="BW192" s="822"/>
      <c r="BX192" s="822"/>
      <c r="BY192" s="822"/>
      <c r="BZ192" s="822"/>
      <c r="CA192" s="822"/>
      <c r="CB192" s="822"/>
      <c r="CC192" s="823"/>
    </row>
    <row r="193" spans="1:81" s="58" customFormat="1" ht="40.200000000000003" customHeight="1" x14ac:dyDescent="0.3">
      <c r="A193" s="34"/>
      <c r="B193" s="982"/>
      <c r="C193" s="869"/>
      <c r="D193" s="872"/>
      <c r="E193" s="852"/>
      <c r="F193" s="920"/>
      <c r="G193" s="852"/>
      <c r="H193" s="852"/>
      <c r="I193" s="1346"/>
      <c r="J193" s="813"/>
      <c r="K193" s="855"/>
      <c r="L193" s="858"/>
      <c r="M193" s="861"/>
      <c r="N193" s="837"/>
      <c r="O193" s="840"/>
      <c r="P193" s="864"/>
      <c r="Q193" s="867"/>
      <c r="R193" s="813"/>
      <c r="S193" s="39"/>
      <c r="T193" s="236"/>
      <c r="U193" s="236"/>
      <c r="V193" s="236"/>
      <c r="W193" s="39"/>
      <c r="X193" s="31"/>
      <c r="Y193" s="31"/>
      <c r="Z193" s="31"/>
      <c r="AA193" s="31"/>
      <c r="AB193" s="813"/>
      <c r="AC193" s="828"/>
      <c r="AD193" s="552">
        <f t="shared" si="192"/>
        <v>0</v>
      </c>
      <c r="AE193" s="51">
        <f t="shared" si="192"/>
        <v>0</v>
      </c>
      <c r="AF193" s="51">
        <f t="shared" si="192"/>
        <v>0</v>
      </c>
      <c r="AG193" s="51">
        <f t="shared" si="191"/>
        <v>0</v>
      </c>
      <c r="AH193" s="51">
        <f t="shared" si="191"/>
        <v>0</v>
      </c>
      <c r="AI193" s="51">
        <f t="shared" si="191"/>
        <v>0</v>
      </c>
      <c r="AJ193" s="51">
        <f t="shared" si="151"/>
        <v>0</v>
      </c>
      <c r="AK193" s="813"/>
      <c r="AL193" s="831"/>
      <c r="AM193" s="51">
        <f t="shared" si="167"/>
        <v>0</v>
      </c>
      <c r="AN193" s="257"/>
      <c r="AO193" s="257"/>
      <c r="AP193" s="257"/>
      <c r="AQ193" s="257"/>
      <c r="AR193" s="257"/>
      <c r="AS193" s="257"/>
      <c r="AT193" s="813"/>
      <c r="AU193" s="834"/>
      <c r="AV193" s="51">
        <f t="shared" si="168"/>
        <v>0</v>
      </c>
      <c r="AW193" s="257"/>
      <c r="AX193" s="257"/>
      <c r="AY193" s="257"/>
      <c r="AZ193" s="257"/>
      <c r="BA193" s="257"/>
      <c r="BB193" s="257"/>
      <c r="BC193" s="813"/>
      <c r="BD193" s="810"/>
      <c r="BE193" s="51">
        <f t="shared" si="169"/>
        <v>0</v>
      </c>
      <c r="BF193" s="257"/>
      <c r="BG193" s="257"/>
      <c r="BH193" s="257"/>
      <c r="BI193" s="257"/>
      <c r="BJ193" s="257"/>
      <c r="BK193" s="257"/>
      <c r="BL193" s="813"/>
      <c r="BM193" s="816"/>
      <c r="BN193" s="51">
        <f t="shared" si="170"/>
        <v>0</v>
      </c>
      <c r="BO193" s="257"/>
      <c r="BP193" s="257"/>
      <c r="BQ193" s="257"/>
      <c r="BR193" s="257"/>
      <c r="BS193" s="257"/>
      <c r="BT193" s="257"/>
      <c r="BU193" s="821"/>
      <c r="BV193" s="822"/>
      <c r="BW193" s="822"/>
      <c r="BX193" s="822"/>
      <c r="BY193" s="822"/>
      <c r="BZ193" s="822"/>
      <c r="CA193" s="822"/>
      <c r="CB193" s="822"/>
      <c r="CC193" s="823"/>
    </row>
    <row r="194" spans="1:81" s="58" customFormat="1" ht="40.200000000000003" customHeight="1" thickBot="1" x14ac:dyDescent="0.35">
      <c r="A194" s="34"/>
      <c r="B194" s="982"/>
      <c r="C194" s="869"/>
      <c r="D194" s="873"/>
      <c r="E194" s="853"/>
      <c r="F194" s="1267"/>
      <c r="G194" s="853"/>
      <c r="H194" s="853"/>
      <c r="I194" s="1347"/>
      <c r="J194" s="814"/>
      <c r="K194" s="856"/>
      <c r="L194" s="859"/>
      <c r="M194" s="862"/>
      <c r="N194" s="838"/>
      <c r="O194" s="841"/>
      <c r="P194" s="865"/>
      <c r="Q194" s="874"/>
      <c r="R194" s="814"/>
      <c r="S194" s="232"/>
      <c r="T194" s="237"/>
      <c r="U194" s="237"/>
      <c r="V194" s="237"/>
      <c r="W194" s="232"/>
      <c r="X194" s="260"/>
      <c r="Y194" s="260"/>
      <c r="Z194" s="260"/>
      <c r="AA194" s="260"/>
      <c r="AB194" s="814"/>
      <c r="AC194" s="829"/>
      <c r="AD194" s="551">
        <f t="shared" si="192"/>
        <v>0</v>
      </c>
      <c r="AE194" s="46">
        <f t="shared" si="192"/>
        <v>0</v>
      </c>
      <c r="AF194" s="46">
        <f t="shared" si="192"/>
        <v>0</v>
      </c>
      <c r="AG194" s="46">
        <f t="shared" si="191"/>
        <v>0</v>
      </c>
      <c r="AH194" s="46">
        <f t="shared" si="191"/>
        <v>0</v>
      </c>
      <c r="AI194" s="46">
        <f t="shared" si="191"/>
        <v>0</v>
      </c>
      <c r="AJ194" s="46">
        <f t="shared" si="151"/>
        <v>0</v>
      </c>
      <c r="AK194" s="814"/>
      <c r="AL194" s="832"/>
      <c r="AM194" s="46">
        <f t="shared" si="167"/>
        <v>0</v>
      </c>
      <c r="AN194" s="49"/>
      <c r="AO194" s="49"/>
      <c r="AP194" s="49"/>
      <c r="AQ194" s="49"/>
      <c r="AR194" s="49"/>
      <c r="AS194" s="49"/>
      <c r="AT194" s="814"/>
      <c r="AU194" s="835"/>
      <c r="AV194" s="46">
        <f t="shared" si="168"/>
        <v>0</v>
      </c>
      <c r="AW194" s="49"/>
      <c r="AX194" s="49"/>
      <c r="AY194" s="49"/>
      <c r="AZ194" s="49"/>
      <c r="BA194" s="49"/>
      <c r="BB194" s="49"/>
      <c r="BC194" s="814"/>
      <c r="BD194" s="811"/>
      <c r="BE194" s="46">
        <f t="shared" si="169"/>
        <v>0</v>
      </c>
      <c r="BF194" s="49"/>
      <c r="BG194" s="49"/>
      <c r="BH194" s="49"/>
      <c r="BI194" s="49"/>
      <c r="BJ194" s="49"/>
      <c r="BK194" s="49"/>
      <c r="BL194" s="814"/>
      <c r="BM194" s="817"/>
      <c r="BN194" s="46">
        <f t="shared" si="170"/>
        <v>0</v>
      </c>
      <c r="BO194" s="49"/>
      <c r="BP194" s="49"/>
      <c r="BQ194" s="49"/>
      <c r="BR194" s="49"/>
      <c r="BS194" s="49"/>
      <c r="BT194" s="49"/>
      <c r="BU194" s="824"/>
      <c r="BV194" s="825"/>
      <c r="BW194" s="825"/>
      <c r="BX194" s="825"/>
      <c r="BY194" s="825"/>
      <c r="BZ194" s="825"/>
      <c r="CA194" s="825"/>
      <c r="CB194" s="825"/>
      <c r="CC194" s="826"/>
    </row>
    <row r="195" spans="1:81" s="58" customFormat="1" ht="40.200000000000003" customHeight="1" thickTop="1" x14ac:dyDescent="0.3">
      <c r="A195" s="34"/>
      <c r="B195" s="982"/>
      <c r="C195" s="869"/>
      <c r="D195" s="871">
        <v>4103</v>
      </c>
      <c r="E195" s="851" t="s">
        <v>4050</v>
      </c>
      <c r="F195" s="1266" t="s">
        <v>5544</v>
      </c>
      <c r="G195" s="851" t="s">
        <v>4052</v>
      </c>
      <c r="H195" s="851" t="s">
        <v>5592</v>
      </c>
      <c r="I195" s="1345" t="s">
        <v>5593</v>
      </c>
      <c r="J195" s="812">
        <v>395</v>
      </c>
      <c r="K195" s="854" t="str">
        <f>+[7]Metas!K451</f>
        <v xml:space="preserve">Cirugías de cataratas realizadas en mujeres en condición de vulnerabilidad y pobreza extrema. </v>
      </c>
      <c r="L195" s="857">
        <v>151</v>
      </c>
      <c r="M195" s="860">
        <f>SUM(N195:Q195)</f>
        <v>151</v>
      </c>
      <c r="N195" s="836">
        <v>11</v>
      </c>
      <c r="O195" s="839">
        <v>40</v>
      </c>
      <c r="P195" s="863">
        <v>50</v>
      </c>
      <c r="Q195" s="866">
        <v>50</v>
      </c>
      <c r="R195" s="812">
        <f>+$J195</f>
        <v>395</v>
      </c>
      <c r="S195" s="231" t="s">
        <v>5605</v>
      </c>
      <c r="T195" s="235" t="s">
        <v>3822</v>
      </c>
      <c r="U195" s="235" t="s">
        <v>3827</v>
      </c>
      <c r="V195" s="235" t="s">
        <v>3830</v>
      </c>
      <c r="W195" s="231" t="s">
        <v>5548</v>
      </c>
      <c r="X195" s="256">
        <v>44927</v>
      </c>
      <c r="Y195" s="256">
        <v>45291</v>
      </c>
      <c r="Z195" s="256">
        <v>44593</v>
      </c>
      <c r="AA195" s="256">
        <v>44926</v>
      </c>
      <c r="AB195" s="812">
        <f t="shared" si="186"/>
        <v>395</v>
      </c>
      <c r="AC195" s="827">
        <f>+L195</f>
        <v>151</v>
      </c>
      <c r="AD195" s="550">
        <f t="shared" si="192"/>
        <v>7.6</v>
      </c>
      <c r="AE195" s="44">
        <f t="shared" si="192"/>
        <v>7.6</v>
      </c>
      <c r="AF195" s="44">
        <f t="shared" si="192"/>
        <v>0</v>
      </c>
      <c r="AG195" s="44">
        <f t="shared" si="191"/>
        <v>0</v>
      </c>
      <c r="AH195" s="44">
        <f t="shared" si="191"/>
        <v>0</v>
      </c>
      <c r="AI195" s="44">
        <f t="shared" si="191"/>
        <v>0</v>
      </c>
      <c r="AJ195" s="44">
        <f t="shared" si="191"/>
        <v>0</v>
      </c>
      <c r="AK195" s="812">
        <f t="shared" si="187"/>
        <v>395</v>
      </c>
      <c r="AL195" s="830">
        <f>+N195</f>
        <v>11</v>
      </c>
      <c r="AM195" s="44">
        <f t="shared" si="167"/>
        <v>1.9</v>
      </c>
      <c r="AN195" s="47">
        <v>1.9</v>
      </c>
      <c r="AO195" s="47"/>
      <c r="AP195" s="47"/>
      <c r="AQ195" s="47"/>
      <c r="AR195" s="47"/>
      <c r="AS195" s="47"/>
      <c r="AT195" s="812">
        <f t="shared" si="188"/>
        <v>395</v>
      </c>
      <c r="AU195" s="833">
        <f>+O195</f>
        <v>40</v>
      </c>
      <c r="AV195" s="44">
        <f t="shared" si="168"/>
        <v>1.9</v>
      </c>
      <c r="AW195" s="47">
        <v>1.9</v>
      </c>
      <c r="AX195" s="47"/>
      <c r="AY195" s="47"/>
      <c r="AZ195" s="47"/>
      <c r="BA195" s="47"/>
      <c r="BB195" s="47"/>
      <c r="BC195" s="812">
        <f t="shared" si="189"/>
        <v>395</v>
      </c>
      <c r="BD195" s="809">
        <f>+P195</f>
        <v>50</v>
      </c>
      <c r="BE195" s="44">
        <f t="shared" si="169"/>
        <v>1.9</v>
      </c>
      <c r="BF195" s="47">
        <v>1.9</v>
      </c>
      <c r="BG195" s="47"/>
      <c r="BH195" s="47"/>
      <c r="BI195" s="47"/>
      <c r="BJ195" s="47"/>
      <c r="BK195" s="47"/>
      <c r="BL195" s="812">
        <f t="shared" si="190"/>
        <v>395</v>
      </c>
      <c r="BM195" s="815">
        <f>+Q195</f>
        <v>50</v>
      </c>
      <c r="BN195" s="44">
        <f t="shared" si="170"/>
        <v>1.9</v>
      </c>
      <c r="BO195" s="47">
        <v>1.9</v>
      </c>
      <c r="BP195" s="47"/>
      <c r="BQ195" s="47"/>
      <c r="BR195" s="47"/>
      <c r="BS195" s="47"/>
      <c r="BT195" s="47"/>
      <c r="BU195" s="818"/>
      <c r="BV195" s="819"/>
      <c r="BW195" s="819"/>
      <c r="BX195" s="819"/>
      <c r="BY195" s="819"/>
      <c r="BZ195" s="819"/>
      <c r="CA195" s="819"/>
      <c r="CB195" s="819"/>
      <c r="CC195" s="820"/>
    </row>
    <row r="196" spans="1:81" s="58" customFormat="1" ht="40.200000000000003" customHeight="1" x14ac:dyDescent="0.3">
      <c r="A196" s="34"/>
      <c r="B196" s="982"/>
      <c r="C196" s="869"/>
      <c r="D196" s="872"/>
      <c r="E196" s="852"/>
      <c r="F196" s="920"/>
      <c r="G196" s="852"/>
      <c r="H196" s="852"/>
      <c r="I196" s="1346"/>
      <c r="J196" s="813"/>
      <c r="K196" s="855"/>
      <c r="L196" s="858"/>
      <c r="M196" s="861"/>
      <c r="N196" s="837"/>
      <c r="O196" s="840"/>
      <c r="P196" s="864"/>
      <c r="Q196" s="867"/>
      <c r="R196" s="813"/>
      <c r="S196" s="39"/>
      <c r="T196" s="236"/>
      <c r="U196" s="236"/>
      <c r="V196" s="236"/>
      <c r="W196" s="39"/>
      <c r="X196" s="31"/>
      <c r="Y196" s="31"/>
      <c r="Z196" s="31"/>
      <c r="AA196" s="31"/>
      <c r="AB196" s="813"/>
      <c r="AC196" s="828"/>
      <c r="AD196" s="552">
        <f t="shared" si="192"/>
        <v>0</v>
      </c>
      <c r="AE196" s="51">
        <f t="shared" si="192"/>
        <v>0</v>
      </c>
      <c r="AF196" s="51">
        <f t="shared" si="192"/>
        <v>0</v>
      </c>
      <c r="AG196" s="51">
        <f t="shared" si="191"/>
        <v>0</v>
      </c>
      <c r="AH196" s="51">
        <f t="shared" si="191"/>
        <v>0</v>
      </c>
      <c r="AI196" s="51">
        <f t="shared" si="191"/>
        <v>0</v>
      </c>
      <c r="AJ196" s="51">
        <f t="shared" si="191"/>
        <v>0</v>
      </c>
      <c r="AK196" s="813"/>
      <c r="AL196" s="831"/>
      <c r="AM196" s="51">
        <f t="shared" si="167"/>
        <v>0</v>
      </c>
      <c r="AN196" s="257"/>
      <c r="AO196" s="257"/>
      <c r="AP196" s="257"/>
      <c r="AQ196" s="257"/>
      <c r="AR196" s="257"/>
      <c r="AS196" s="257"/>
      <c r="AT196" s="813"/>
      <c r="AU196" s="834"/>
      <c r="AV196" s="51">
        <f t="shared" si="168"/>
        <v>0</v>
      </c>
      <c r="AW196" s="257"/>
      <c r="AX196" s="257"/>
      <c r="AY196" s="257"/>
      <c r="AZ196" s="257"/>
      <c r="BA196" s="257"/>
      <c r="BB196" s="257"/>
      <c r="BC196" s="813"/>
      <c r="BD196" s="810"/>
      <c r="BE196" s="51">
        <f t="shared" si="169"/>
        <v>0</v>
      </c>
      <c r="BF196" s="257"/>
      <c r="BG196" s="257"/>
      <c r="BH196" s="257"/>
      <c r="BI196" s="257"/>
      <c r="BJ196" s="257"/>
      <c r="BK196" s="257"/>
      <c r="BL196" s="813"/>
      <c r="BM196" s="816"/>
      <c r="BN196" s="51">
        <f t="shared" si="170"/>
        <v>0</v>
      </c>
      <c r="BO196" s="257"/>
      <c r="BP196" s="257"/>
      <c r="BQ196" s="257"/>
      <c r="BR196" s="257"/>
      <c r="BS196" s="257"/>
      <c r="BT196" s="257"/>
      <c r="BU196" s="821"/>
      <c r="BV196" s="822"/>
      <c r="BW196" s="822"/>
      <c r="BX196" s="822"/>
      <c r="BY196" s="822"/>
      <c r="BZ196" s="822"/>
      <c r="CA196" s="822"/>
      <c r="CB196" s="822"/>
      <c r="CC196" s="823"/>
    </row>
    <row r="197" spans="1:81" s="58" customFormat="1" ht="40.200000000000003" customHeight="1" x14ac:dyDescent="0.3">
      <c r="A197" s="34"/>
      <c r="B197" s="982"/>
      <c r="C197" s="869"/>
      <c r="D197" s="872"/>
      <c r="E197" s="852"/>
      <c r="F197" s="920"/>
      <c r="G197" s="852"/>
      <c r="H197" s="852"/>
      <c r="I197" s="1346"/>
      <c r="J197" s="813"/>
      <c r="K197" s="855"/>
      <c r="L197" s="858"/>
      <c r="M197" s="861"/>
      <c r="N197" s="837"/>
      <c r="O197" s="840"/>
      <c r="P197" s="864"/>
      <c r="Q197" s="867"/>
      <c r="R197" s="813"/>
      <c r="S197" s="39"/>
      <c r="T197" s="236"/>
      <c r="U197" s="236"/>
      <c r="V197" s="236"/>
      <c r="W197" s="39"/>
      <c r="X197" s="31"/>
      <c r="Y197" s="31"/>
      <c r="Z197" s="31"/>
      <c r="AA197" s="31"/>
      <c r="AB197" s="813"/>
      <c r="AC197" s="828"/>
      <c r="AD197" s="552">
        <f t="shared" si="192"/>
        <v>0</v>
      </c>
      <c r="AE197" s="51">
        <f t="shared" si="192"/>
        <v>0</v>
      </c>
      <c r="AF197" s="51">
        <f t="shared" si="192"/>
        <v>0</v>
      </c>
      <c r="AG197" s="51">
        <f t="shared" si="191"/>
        <v>0</v>
      </c>
      <c r="AH197" s="51">
        <f t="shared" si="191"/>
        <v>0</v>
      </c>
      <c r="AI197" s="51">
        <f t="shared" si="191"/>
        <v>0</v>
      </c>
      <c r="AJ197" s="51">
        <f t="shared" si="191"/>
        <v>0</v>
      </c>
      <c r="AK197" s="813"/>
      <c r="AL197" s="831"/>
      <c r="AM197" s="51">
        <f t="shared" si="167"/>
        <v>0</v>
      </c>
      <c r="AN197" s="257"/>
      <c r="AO197" s="257"/>
      <c r="AP197" s="257"/>
      <c r="AQ197" s="257"/>
      <c r="AR197" s="257"/>
      <c r="AS197" s="257"/>
      <c r="AT197" s="813"/>
      <c r="AU197" s="834"/>
      <c r="AV197" s="51">
        <f t="shared" si="168"/>
        <v>0</v>
      </c>
      <c r="AW197" s="257"/>
      <c r="AX197" s="257"/>
      <c r="AY197" s="257"/>
      <c r="AZ197" s="257"/>
      <c r="BA197" s="257"/>
      <c r="BB197" s="257"/>
      <c r="BC197" s="813"/>
      <c r="BD197" s="810"/>
      <c r="BE197" s="51">
        <f t="shared" si="169"/>
        <v>0</v>
      </c>
      <c r="BF197" s="257"/>
      <c r="BG197" s="257"/>
      <c r="BH197" s="257"/>
      <c r="BI197" s="257"/>
      <c r="BJ197" s="257"/>
      <c r="BK197" s="257"/>
      <c r="BL197" s="813"/>
      <c r="BM197" s="816"/>
      <c r="BN197" s="51">
        <f t="shared" si="170"/>
        <v>0</v>
      </c>
      <c r="BO197" s="257"/>
      <c r="BP197" s="257"/>
      <c r="BQ197" s="257"/>
      <c r="BR197" s="257"/>
      <c r="BS197" s="257"/>
      <c r="BT197" s="257"/>
      <c r="BU197" s="821"/>
      <c r="BV197" s="822"/>
      <c r="BW197" s="822"/>
      <c r="BX197" s="822"/>
      <c r="BY197" s="822"/>
      <c r="BZ197" s="822"/>
      <c r="CA197" s="822"/>
      <c r="CB197" s="822"/>
      <c r="CC197" s="823"/>
    </row>
    <row r="198" spans="1:81" s="58" customFormat="1" ht="40.200000000000003" customHeight="1" thickBot="1" x14ac:dyDescent="0.35">
      <c r="A198" s="34"/>
      <c r="B198" s="982"/>
      <c r="C198" s="869"/>
      <c r="D198" s="873"/>
      <c r="E198" s="853"/>
      <c r="F198" s="1267"/>
      <c r="G198" s="853"/>
      <c r="H198" s="853"/>
      <c r="I198" s="1347"/>
      <c r="J198" s="814"/>
      <c r="K198" s="856"/>
      <c r="L198" s="859"/>
      <c r="M198" s="862"/>
      <c r="N198" s="838"/>
      <c r="O198" s="841"/>
      <c r="P198" s="865"/>
      <c r="Q198" s="874"/>
      <c r="R198" s="814"/>
      <c r="S198" s="232"/>
      <c r="T198" s="237"/>
      <c r="U198" s="237"/>
      <c r="V198" s="237"/>
      <c r="W198" s="232"/>
      <c r="X198" s="260"/>
      <c r="Y198" s="260"/>
      <c r="Z198" s="260"/>
      <c r="AA198" s="260"/>
      <c r="AB198" s="814"/>
      <c r="AC198" s="829"/>
      <c r="AD198" s="551">
        <f t="shared" si="192"/>
        <v>0</v>
      </c>
      <c r="AE198" s="46">
        <f t="shared" si="192"/>
        <v>0</v>
      </c>
      <c r="AF198" s="46">
        <f t="shared" si="192"/>
        <v>0</v>
      </c>
      <c r="AG198" s="46">
        <f t="shared" si="191"/>
        <v>0</v>
      </c>
      <c r="AH198" s="46">
        <f t="shared" si="191"/>
        <v>0</v>
      </c>
      <c r="AI198" s="46">
        <f t="shared" si="191"/>
        <v>0</v>
      </c>
      <c r="AJ198" s="46">
        <f t="shared" si="191"/>
        <v>0</v>
      </c>
      <c r="AK198" s="814"/>
      <c r="AL198" s="832"/>
      <c r="AM198" s="46">
        <f t="shared" si="167"/>
        <v>0</v>
      </c>
      <c r="AN198" s="49"/>
      <c r="AO198" s="49"/>
      <c r="AP198" s="49"/>
      <c r="AQ198" s="49"/>
      <c r="AR198" s="49"/>
      <c r="AS198" s="49"/>
      <c r="AT198" s="814"/>
      <c r="AU198" s="835"/>
      <c r="AV198" s="46">
        <f t="shared" si="168"/>
        <v>0</v>
      </c>
      <c r="AW198" s="49"/>
      <c r="AX198" s="49"/>
      <c r="AY198" s="49"/>
      <c r="AZ198" s="49"/>
      <c r="BA198" s="49"/>
      <c r="BB198" s="49"/>
      <c r="BC198" s="814"/>
      <c r="BD198" s="811"/>
      <c r="BE198" s="46">
        <f t="shared" si="169"/>
        <v>0</v>
      </c>
      <c r="BF198" s="49"/>
      <c r="BG198" s="49"/>
      <c r="BH198" s="49"/>
      <c r="BI198" s="49"/>
      <c r="BJ198" s="49"/>
      <c r="BK198" s="49"/>
      <c r="BL198" s="814"/>
      <c r="BM198" s="817"/>
      <c r="BN198" s="46">
        <f t="shared" si="170"/>
        <v>0</v>
      </c>
      <c r="BO198" s="49"/>
      <c r="BP198" s="49"/>
      <c r="BQ198" s="49"/>
      <c r="BR198" s="49"/>
      <c r="BS198" s="49"/>
      <c r="BT198" s="49"/>
      <c r="BU198" s="824"/>
      <c r="BV198" s="825"/>
      <c r="BW198" s="825"/>
      <c r="BX198" s="825"/>
      <c r="BY198" s="825"/>
      <c r="BZ198" s="825"/>
      <c r="CA198" s="825"/>
      <c r="CB198" s="825"/>
      <c r="CC198" s="826"/>
    </row>
    <row r="199" spans="1:81" s="58" customFormat="1" ht="40.200000000000003" customHeight="1" thickTop="1" x14ac:dyDescent="0.3">
      <c r="A199" s="34"/>
      <c r="B199" s="982"/>
      <c r="C199" s="869"/>
      <c r="D199" s="871">
        <v>4103</v>
      </c>
      <c r="E199" s="851" t="s">
        <v>4050</v>
      </c>
      <c r="F199" s="1266" t="s">
        <v>5544</v>
      </c>
      <c r="G199" s="851" t="s">
        <v>4052</v>
      </c>
      <c r="H199" s="851" t="s">
        <v>5592</v>
      </c>
      <c r="I199" s="1345" t="s">
        <v>5593</v>
      </c>
      <c r="J199" s="812">
        <v>396</v>
      </c>
      <c r="K199" s="854" t="str">
        <f>+[7]Metas!K452</f>
        <v>Mujeres vacunadas contra el papiloma humano</v>
      </c>
      <c r="L199" s="857">
        <v>135</v>
      </c>
      <c r="M199" s="860">
        <f>SUM(N199:Q199)</f>
        <v>135</v>
      </c>
      <c r="N199" s="836">
        <v>30</v>
      </c>
      <c r="O199" s="839">
        <v>50</v>
      </c>
      <c r="P199" s="863">
        <v>55</v>
      </c>
      <c r="Q199" s="866"/>
      <c r="R199" s="812">
        <f>+$J199</f>
        <v>396</v>
      </c>
      <c r="S199" s="231" t="s">
        <v>5606</v>
      </c>
      <c r="T199" s="235" t="s">
        <v>3822</v>
      </c>
      <c r="U199" s="235" t="s">
        <v>3827</v>
      </c>
      <c r="V199" s="235" t="s">
        <v>3830</v>
      </c>
      <c r="W199" s="231" t="s">
        <v>5548</v>
      </c>
      <c r="X199" s="256">
        <v>44927</v>
      </c>
      <c r="Y199" s="256">
        <v>45291</v>
      </c>
      <c r="Z199" s="256">
        <v>44593</v>
      </c>
      <c r="AA199" s="256">
        <v>44926</v>
      </c>
      <c r="AB199" s="812">
        <f t="shared" si="186"/>
        <v>396</v>
      </c>
      <c r="AC199" s="827">
        <f>+L199</f>
        <v>135</v>
      </c>
      <c r="AD199" s="550">
        <f t="shared" si="192"/>
        <v>11.7</v>
      </c>
      <c r="AE199" s="44">
        <f t="shared" si="192"/>
        <v>11.7</v>
      </c>
      <c r="AF199" s="44">
        <f t="shared" si="192"/>
        <v>0</v>
      </c>
      <c r="AG199" s="44">
        <f t="shared" si="191"/>
        <v>0</v>
      </c>
      <c r="AH199" s="44">
        <f t="shared" si="191"/>
        <v>0</v>
      </c>
      <c r="AI199" s="44">
        <f t="shared" si="191"/>
        <v>0</v>
      </c>
      <c r="AJ199" s="44">
        <f t="shared" si="191"/>
        <v>0</v>
      </c>
      <c r="AK199" s="812">
        <f t="shared" si="187"/>
        <v>396</v>
      </c>
      <c r="AL199" s="830">
        <f>+N199</f>
        <v>30</v>
      </c>
      <c r="AM199" s="44">
        <f t="shared" si="167"/>
        <v>2.9249999999999998</v>
      </c>
      <c r="AN199" s="47">
        <v>2.9249999999999998</v>
      </c>
      <c r="AO199" s="47"/>
      <c r="AP199" s="47"/>
      <c r="AQ199" s="47"/>
      <c r="AR199" s="47"/>
      <c r="AS199" s="47"/>
      <c r="AT199" s="812">
        <f t="shared" si="188"/>
        <v>396</v>
      </c>
      <c r="AU199" s="833">
        <f>+O199</f>
        <v>50</v>
      </c>
      <c r="AV199" s="44">
        <f t="shared" si="168"/>
        <v>2.9249999999999998</v>
      </c>
      <c r="AW199" s="47">
        <v>2.9249999999999998</v>
      </c>
      <c r="AX199" s="47"/>
      <c r="AY199" s="47"/>
      <c r="AZ199" s="47"/>
      <c r="BA199" s="47"/>
      <c r="BB199" s="47"/>
      <c r="BC199" s="812">
        <f t="shared" si="189"/>
        <v>396</v>
      </c>
      <c r="BD199" s="809">
        <f>+P199</f>
        <v>55</v>
      </c>
      <c r="BE199" s="44">
        <f t="shared" si="169"/>
        <v>2.9249999999999998</v>
      </c>
      <c r="BF199" s="47">
        <v>2.9249999999999998</v>
      </c>
      <c r="BG199" s="47"/>
      <c r="BH199" s="47"/>
      <c r="BI199" s="47"/>
      <c r="BJ199" s="47"/>
      <c r="BK199" s="47"/>
      <c r="BL199" s="812">
        <f t="shared" si="190"/>
        <v>396</v>
      </c>
      <c r="BM199" s="815">
        <f>+Q199</f>
        <v>0</v>
      </c>
      <c r="BN199" s="44">
        <f t="shared" si="170"/>
        <v>2.9249999999999998</v>
      </c>
      <c r="BO199" s="47">
        <v>2.9249999999999998</v>
      </c>
      <c r="BP199" s="47"/>
      <c r="BQ199" s="47"/>
      <c r="BR199" s="47"/>
      <c r="BS199" s="47"/>
      <c r="BT199" s="47"/>
      <c r="BU199" s="818"/>
      <c r="BV199" s="819"/>
      <c r="BW199" s="819"/>
      <c r="BX199" s="819"/>
      <c r="BY199" s="819"/>
      <c r="BZ199" s="819"/>
      <c r="CA199" s="819"/>
      <c r="CB199" s="819"/>
      <c r="CC199" s="820"/>
    </row>
    <row r="200" spans="1:81" s="58" customFormat="1" ht="40.200000000000003" customHeight="1" x14ac:dyDescent="0.3">
      <c r="A200" s="34"/>
      <c r="B200" s="982"/>
      <c r="C200" s="869"/>
      <c r="D200" s="872"/>
      <c r="E200" s="852"/>
      <c r="F200" s="920"/>
      <c r="G200" s="852"/>
      <c r="H200" s="852"/>
      <c r="I200" s="1346"/>
      <c r="J200" s="813"/>
      <c r="K200" s="855"/>
      <c r="L200" s="858"/>
      <c r="M200" s="861"/>
      <c r="N200" s="837"/>
      <c r="O200" s="840"/>
      <c r="P200" s="864"/>
      <c r="Q200" s="867"/>
      <c r="R200" s="813"/>
      <c r="S200" s="39"/>
      <c r="T200" s="236"/>
      <c r="U200" s="236"/>
      <c r="V200" s="236"/>
      <c r="W200" s="39"/>
      <c r="X200" s="31"/>
      <c r="Y200" s="31"/>
      <c r="Z200" s="31"/>
      <c r="AA200" s="31"/>
      <c r="AB200" s="813"/>
      <c r="AC200" s="828"/>
      <c r="AD200" s="552">
        <f t="shared" si="192"/>
        <v>0</v>
      </c>
      <c r="AE200" s="51">
        <f t="shared" si="192"/>
        <v>0</v>
      </c>
      <c r="AF200" s="51">
        <f t="shared" si="192"/>
        <v>0</v>
      </c>
      <c r="AG200" s="51">
        <f t="shared" si="191"/>
        <v>0</v>
      </c>
      <c r="AH200" s="51">
        <f t="shared" si="191"/>
        <v>0</v>
      </c>
      <c r="AI200" s="51">
        <f t="shared" si="191"/>
        <v>0</v>
      </c>
      <c r="AJ200" s="51">
        <f t="shared" si="191"/>
        <v>0</v>
      </c>
      <c r="AK200" s="813"/>
      <c r="AL200" s="831"/>
      <c r="AM200" s="51">
        <f t="shared" si="167"/>
        <v>0</v>
      </c>
      <c r="AN200" s="257"/>
      <c r="AO200" s="257"/>
      <c r="AP200" s="257"/>
      <c r="AQ200" s="257"/>
      <c r="AR200" s="257"/>
      <c r="AS200" s="257"/>
      <c r="AT200" s="813"/>
      <c r="AU200" s="834"/>
      <c r="AV200" s="51">
        <f t="shared" si="168"/>
        <v>0</v>
      </c>
      <c r="AW200" s="257"/>
      <c r="AX200" s="257"/>
      <c r="AY200" s="257"/>
      <c r="AZ200" s="257"/>
      <c r="BA200" s="257"/>
      <c r="BB200" s="257"/>
      <c r="BC200" s="813"/>
      <c r="BD200" s="810"/>
      <c r="BE200" s="51">
        <f t="shared" si="169"/>
        <v>0</v>
      </c>
      <c r="BF200" s="257"/>
      <c r="BG200" s="257"/>
      <c r="BH200" s="257"/>
      <c r="BI200" s="257"/>
      <c r="BJ200" s="257"/>
      <c r="BK200" s="257"/>
      <c r="BL200" s="813"/>
      <c r="BM200" s="816"/>
      <c r="BN200" s="51">
        <f t="shared" si="170"/>
        <v>0</v>
      </c>
      <c r="BO200" s="257"/>
      <c r="BP200" s="257"/>
      <c r="BQ200" s="257"/>
      <c r="BR200" s="257"/>
      <c r="BS200" s="257"/>
      <c r="BT200" s="257"/>
      <c r="BU200" s="821"/>
      <c r="BV200" s="822"/>
      <c r="BW200" s="822"/>
      <c r="BX200" s="822"/>
      <c r="BY200" s="822"/>
      <c r="BZ200" s="822"/>
      <c r="CA200" s="822"/>
      <c r="CB200" s="822"/>
      <c r="CC200" s="823"/>
    </row>
    <row r="201" spans="1:81" s="58" customFormat="1" ht="40.200000000000003" customHeight="1" x14ac:dyDescent="0.3">
      <c r="A201" s="34"/>
      <c r="B201" s="982"/>
      <c r="C201" s="869"/>
      <c r="D201" s="872"/>
      <c r="E201" s="852"/>
      <c r="F201" s="920"/>
      <c r="G201" s="852"/>
      <c r="H201" s="852"/>
      <c r="I201" s="1346"/>
      <c r="J201" s="813"/>
      <c r="K201" s="855"/>
      <c r="L201" s="858"/>
      <c r="M201" s="861"/>
      <c r="N201" s="837"/>
      <c r="O201" s="840"/>
      <c r="P201" s="864"/>
      <c r="Q201" s="867"/>
      <c r="R201" s="813"/>
      <c r="S201" s="39"/>
      <c r="T201" s="236"/>
      <c r="U201" s="236"/>
      <c r="V201" s="236"/>
      <c r="W201" s="39"/>
      <c r="X201" s="31"/>
      <c r="Y201" s="31"/>
      <c r="Z201" s="31"/>
      <c r="AA201" s="31"/>
      <c r="AB201" s="813"/>
      <c r="AC201" s="828"/>
      <c r="AD201" s="552">
        <f t="shared" si="192"/>
        <v>0</v>
      </c>
      <c r="AE201" s="51">
        <f t="shared" si="192"/>
        <v>0</v>
      </c>
      <c r="AF201" s="51">
        <f t="shared" si="192"/>
        <v>0</v>
      </c>
      <c r="AG201" s="51">
        <f t="shared" si="191"/>
        <v>0</v>
      </c>
      <c r="AH201" s="51">
        <f t="shared" si="191"/>
        <v>0</v>
      </c>
      <c r="AI201" s="51">
        <f t="shared" si="191"/>
        <v>0</v>
      </c>
      <c r="AJ201" s="51">
        <f t="shared" si="191"/>
        <v>0</v>
      </c>
      <c r="AK201" s="813"/>
      <c r="AL201" s="831"/>
      <c r="AM201" s="51">
        <f t="shared" si="167"/>
        <v>0</v>
      </c>
      <c r="AN201" s="257"/>
      <c r="AO201" s="257"/>
      <c r="AP201" s="257"/>
      <c r="AQ201" s="257"/>
      <c r="AR201" s="257"/>
      <c r="AS201" s="257"/>
      <c r="AT201" s="813"/>
      <c r="AU201" s="834"/>
      <c r="AV201" s="51">
        <f t="shared" si="168"/>
        <v>0</v>
      </c>
      <c r="AW201" s="257"/>
      <c r="AX201" s="257"/>
      <c r="AY201" s="257"/>
      <c r="AZ201" s="257"/>
      <c r="BA201" s="257"/>
      <c r="BB201" s="257"/>
      <c r="BC201" s="813"/>
      <c r="BD201" s="810"/>
      <c r="BE201" s="51">
        <f t="shared" si="169"/>
        <v>0</v>
      </c>
      <c r="BF201" s="257"/>
      <c r="BG201" s="257"/>
      <c r="BH201" s="257"/>
      <c r="BI201" s="257"/>
      <c r="BJ201" s="257"/>
      <c r="BK201" s="257"/>
      <c r="BL201" s="813"/>
      <c r="BM201" s="816"/>
      <c r="BN201" s="51">
        <f t="shared" si="170"/>
        <v>0</v>
      </c>
      <c r="BO201" s="257"/>
      <c r="BP201" s="257"/>
      <c r="BQ201" s="257"/>
      <c r="BR201" s="257"/>
      <c r="BS201" s="257"/>
      <c r="BT201" s="257"/>
      <c r="BU201" s="821"/>
      <c r="BV201" s="822"/>
      <c r="BW201" s="822"/>
      <c r="BX201" s="822"/>
      <c r="BY201" s="822"/>
      <c r="BZ201" s="822"/>
      <c r="CA201" s="822"/>
      <c r="CB201" s="822"/>
      <c r="CC201" s="823"/>
    </row>
    <row r="202" spans="1:81" s="58" customFormat="1" ht="40.200000000000003" customHeight="1" thickBot="1" x14ac:dyDescent="0.35">
      <c r="A202" s="34"/>
      <c r="B202" s="982"/>
      <c r="C202" s="869"/>
      <c r="D202" s="873"/>
      <c r="E202" s="853"/>
      <c r="F202" s="1267"/>
      <c r="G202" s="853"/>
      <c r="H202" s="853"/>
      <c r="I202" s="1347"/>
      <c r="J202" s="814"/>
      <c r="K202" s="856"/>
      <c r="L202" s="859"/>
      <c r="M202" s="862"/>
      <c r="N202" s="838"/>
      <c r="O202" s="841"/>
      <c r="P202" s="865"/>
      <c r="Q202" s="874"/>
      <c r="R202" s="814"/>
      <c r="S202" s="232"/>
      <c r="T202" s="237"/>
      <c r="U202" s="237"/>
      <c r="V202" s="237"/>
      <c r="W202" s="232"/>
      <c r="X202" s="260"/>
      <c r="Y202" s="260"/>
      <c r="Z202" s="260"/>
      <c r="AA202" s="260"/>
      <c r="AB202" s="814"/>
      <c r="AC202" s="829"/>
      <c r="AD202" s="551">
        <f t="shared" si="192"/>
        <v>0</v>
      </c>
      <c r="AE202" s="46">
        <f t="shared" si="192"/>
        <v>0</v>
      </c>
      <c r="AF202" s="46">
        <f t="shared" si="192"/>
        <v>0</v>
      </c>
      <c r="AG202" s="46">
        <f t="shared" si="191"/>
        <v>0</v>
      </c>
      <c r="AH202" s="46">
        <f t="shared" si="191"/>
        <v>0</v>
      </c>
      <c r="AI202" s="46">
        <f t="shared" si="191"/>
        <v>0</v>
      </c>
      <c r="AJ202" s="46">
        <f t="shared" si="191"/>
        <v>0</v>
      </c>
      <c r="AK202" s="814"/>
      <c r="AL202" s="832"/>
      <c r="AM202" s="46">
        <f t="shared" si="167"/>
        <v>0</v>
      </c>
      <c r="AN202" s="49"/>
      <c r="AO202" s="49"/>
      <c r="AP202" s="49"/>
      <c r="AQ202" s="49"/>
      <c r="AR202" s="49"/>
      <c r="AS202" s="49"/>
      <c r="AT202" s="814"/>
      <c r="AU202" s="835"/>
      <c r="AV202" s="46">
        <f t="shared" si="168"/>
        <v>0</v>
      </c>
      <c r="AW202" s="49"/>
      <c r="AX202" s="49"/>
      <c r="AY202" s="49"/>
      <c r="AZ202" s="49"/>
      <c r="BA202" s="49"/>
      <c r="BB202" s="49"/>
      <c r="BC202" s="814"/>
      <c r="BD202" s="811"/>
      <c r="BE202" s="46">
        <f t="shared" si="169"/>
        <v>0</v>
      </c>
      <c r="BF202" s="49"/>
      <c r="BG202" s="49"/>
      <c r="BH202" s="49"/>
      <c r="BI202" s="49"/>
      <c r="BJ202" s="49"/>
      <c r="BK202" s="49"/>
      <c r="BL202" s="814"/>
      <c r="BM202" s="817"/>
      <c r="BN202" s="46">
        <f t="shared" si="170"/>
        <v>0</v>
      </c>
      <c r="BO202" s="49"/>
      <c r="BP202" s="49"/>
      <c r="BQ202" s="49"/>
      <c r="BR202" s="49"/>
      <c r="BS202" s="49"/>
      <c r="BT202" s="49"/>
      <c r="BU202" s="824"/>
      <c r="BV202" s="825"/>
      <c r="BW202" s="825"/>
      <c r="BX202" s="825"/>
      <c r="BY202" s="825"/>
      <c r="BZ202" s="825"/>
      <c r="CA202" s="825"/>
      <c r="CB202" s="825"/>
      <c r="CC202" s="826"/>
    </row>
    <row r="203" spans="1:81" s="58" customFormat="1" ht="40.200000000000003" customHeight="1" thickTop="1" x14ac:dyDescent="0.3">
      <c r="A203" s="34"/>
      <c r="B203" s="982"/>
      <c r="C203" s="869"/>
      <c r="D203" s="871">
        <v>4103</v>
      </c>
      <c r="E203" s="851" t="s">
        <v>4050</v>
      </c>
      <c r="F203" s="1266" t="s">
        <v>5544</v>
      </c>
      <c r="G203" s="851" t="s">
        <v>4052</v>
      </c>
      <c r="H203" s="851" t="s">
        <v>5592</v>
      </c>
      <c r="I203" s="1345" t="s">
        <v>5593</v>
      </c>
      <c r="J203" s="812">
        <v>397</v>
      </c>
      <c r="K203" s="854" t="str">
        <f>+[7]Metas!K453</f>
        <v>Mujeres capacitadas en responsabilidad de prevención y protección del embarazo en adolescentes</v>
      </c>
      <c r="L203" s="857">
        <v>2071</v>
      </c>
      <c r="M203" s="860">
        <f>SUM(N203:Q203)</f>
        <v>2071</v>
      </c>
      <c r="N203" s="836">
        <v>400</v>
      </c>
      <c r="O203" s="839">
        <v>600</v>
      </c>
      <c r="P203" s="863">
        <v>600</v>
      </c>
      <c r="Q203" s="866">
        <v>471</v>
      </c>
      <c r="R203" s="812">
        <f>+$J203</f>
        <v>397</v>
      </c>
      <c r="S203" s="231" t="s">
        <v>5607</v>
      </c>
      <c r="T203" s="235" t="s">
        <v>3822</v>
      </c>
      <c r="U203" s="235" t="s">
        <v>3827</v>
      </c>
      <c r="V203" s="235" t="s">
        <v>3830</v>
      </c>
      <c r="W203" s="231" t="s">
        <v>5548</v>
      </c>
      <c r="X203" s="256">
        <v>44927</v>
      </c>
      <c r="Y203" s="256">
        <v>45291</v>
      </c>
      <c r="Z203" s="256">
        <v>44593</v>
      </c>
      <c r="AA203" s="256">
        <v>44926</v>
      </c>
      <c r="AB203" s="812">
        <f t="shared" si="186"/>
        <v>397</v>
      </c>
      <c r="AC203" s="827">
        <f>+L203</f>
        <v>2071</v>
      </c>
      <c r="AD203" s="550">
        <f t="shared" si="192"/>
        <v>15.3</v>
      </c>
      <c r="AE203" s="44">
        <f t="shared" si="192"/>
        <v>15.3</v>
      </c>
      <c r="AF203" s="44">
        <f t="shared" si="192"/>
        <v>0</v>
      </c>
      <c r="AG203" s="44">
        <f t="shared" si="191"/>
        <v>0</v>
      </c>
      <c r="AH203" s="44">
        <f t="shared" si="191"/>
        <v>0</v>
      </c>
      <c r="AI203" s="44">
        <f t="shared" si="191"/>
        <v>0</v>
      </c>
      <c r="AJ203" s="44">
        <f t="shared" si="191"/>
        <v>0</v>
      </c>
      <c r="AK203" s="812">
        <f t="shared" si="187"/>
        <v>397</v>
      </c>
      <c r="AL203" s="830">
        <f>+N203</f>
        <v>400</v>
      </c>
      <c r="AM203" s="44">
        <f t="shared" si="167"/>
        <v>3.8250000000000002</v>
      </c>
      <c r="AN203" s="47">
        <v>3.8250000000000002</v>
      </c>
      <c r="AO203" s="47"/>
      <c r="AP203" s="47"/>
      <c r="AQ203" s="47"/>
      <c r="AR203" s="47"/>
      <c r="AS203" s="47"/>
      <c r="AT203" s="812">
        <f t="shared" si="188"/>
        <v>397</v>
      </c>
      <c r="AU203" s="833">
        <f>+O203</f>
        <v>600</v>
      </c>
      <c r="AV203" s="44">
        <f t="shared" si="168"/>
        <v>3.8250000000000002</v>
      </c>
      <c r="AW203" s="47">
        <v>3.8250000000000002</v>
      </c>
      <c r="AX203" s="47"/>
      <c r="AY203" s="47"/>
      <c r="AZ203" s="47"/>
      <c r="BA203" s="47"/>
      <c r="BB203" s="47"/>
      <c r="BC203" s="812">
        <f t="shared" si="189"/>
        <v>397</v>
      </c>
      <c r="BD203" s="809">
        <f>+P203</f>
        <v>600</v>
      </c>
      <c r="BE203" s="44">
        <f t="shared" si="169"/>
        <v>3.8250000000000002</v>
      </c>
      <c r="BF203" s="47">
        <v>3.8250000000000002</v>
      </c>
      <c r="BG203" s="47"/>
      <c r="BH203" s="47"/>
      <c r="BI203" s="47"/>
      <c r="BJ203" s="47"/>
      <c r="BK203" s="47"/>
      <c r="BL203" s="812">
        <f t="shared" si="190"/>
        <v>397</v>
      </c>
      <c r="BM203" s="815">
        <f>+Q203</f>
        <v>471</v>
      </c>
      <c r="BN203" s="44">
        <f t="shared" si="170"/>
        <v>3.8250000000000002</v>
      </c>
      <c r="BO203" s="47">
        <v>3.8250000000000002</v>
      </c>
      <c r="BP203" s="47"/>
      <c r="BQ203" s="47"/>
      <c r="BR203" s="47"/>
      <c r="BS203" s="47"/>
      <c r="BT203" s="47"/>
      <c r="BU203" s="818"/>
      <c r="BV203" s="819"/>
      <c r="BW203" s="819"/>
      <c r="BX203" s="819"/>
      <c r="BY203" s="819"/>
      <c r="BZ203" s="819"/>
      <c r="CA203" s="819"/>
      <c r="CB203" s="819"/>
      <c r="CC203" s="820"/>
    </row>
    <row r="204" spans="1:81" s="58" customFormat="1" ht="40.200000000000003" customHeight="1" x14ac:dyDescent="0.3">
      <c r="A204" s="34"/>
      <c r="B204" s="982"/>
      <c r="C204" s="869"/>
      <c r="D204" s="872"/>
      <c r="E204" s="852"/>
      <c r="F204" s="920"/>
      <c r="G204" s="852"/>
      <c r="H204" s="852"/>
      <c r="I204" s="1346"/>
      <c r="J204" s="813"/>
      <c r="K204" s="855"/>
      <c r="L204" s="858"/>
      <c r="M204" s="861"/>
      <c r="N204" s="837"/>
      <c r="O204" s="840"/>
      <c r="P204" s="864"/>
      <c r="Q204" s="867"/>
      <c r="R204" s="813"/>
      <c r="S204" s="39"/>
      <c r="T204" s="236"/>
      <c r="U204" s="236"/>
      <c r="V204" s="236"/>
      <c r="W204" s="39"/>
      <c r="X204" s="31"/>
      <c r="Y204" s="31"/>
      <c r="Z204" s="31"/>
      <c r="AA204" s="31"/>
      <c r="AB204" s="813"/>
      <c r="AC204" s="828"/>
      <c r="AD204" s="552">
        <f t="shared" si="192"/>
        <v>0</v>
      </c>
      <c r="AE204" s="51">
        <f t="shared" si="192"/>
        <v>0</v>
      </c>
      <c r="AF204" s="51">
        <f t="shared" si="192"/>
        <v>0</v>
      </c>
      <c r="AG204" s="51">
        <f t="shared" si="191"/>
        <v>0</v>
      </c>
      <c r="AH204" s="51">
        <f t="shared" si="191"/>
        <v>0</v>
      </c>
      <c r="AI204" s="51">
        <f t="shared" si="191"/>
        <v>0</v>
      </c>
      <c r="AJ204" s="51">
        <f t="shared" si="191"/>
        <v>0</v>
      </c>
      <c r="AK204" s="813"/>
      <c r="AL204" s="831"/>
      <c r="AM204" s="51">
        <f t="shared" ref="AM204:AM267" si="193">SUM(AN204:AS204)</f>
        <v>0</v>
      </c>
      <c r="AN204" s="257"/>
      <c r="AO204" s="257"/>
      <c r="AP204" s="257"/>
      <c r="AQ204" s="257"/>
      <c r="AR204" s="257"/>
      <c r="AS204" s="257"/>
      <c r="AT204" s="813"/>
      <c r="AU204" s="834"/>
      <c r="AV204" s="51">
        <f t="shared" ref="AV204:AV267" si="194">SUM(AW204:BB204)</f>
        <v>0</v>
      </c>
      <c r="AW204" s="257"/>
      <c r="AX204" s="257"/>
      <c r="AY204" s="257"/>
      <c r="AZ204" s="257"/>
      <c r="BA204" s="257"/>
      <c r="BB204" s="257"/>
      <c r="BC204" s="813"/>
      <c r="BD204" s="810"/>
      <c r="BE204" s="51">
        <f t="shared" ref="BE204:BE267" si="195">SUM(BF204:BK204)</f>
        <v>0</v>
      </c>
      <c r="BF204" s="257"/>
      <c r="BG204" s="257"/>
      <c r="BH204" s="257"/>
      <c r="BI204" s="257"/>
      <c r="BJ204" s="257"/>
      <c r="BK204" s="257"/>
      <c r="BL204" s="813"/>
      <c r="BM204" s="816"/>
      <c r="BN204" s="51">
        <f t="shared" ref="BN204:BN267" si="196">SUM(BO204:BT204)</f>
        <v>0</v>
      </c>
      <c r="BO204" s="257"/>
      <c r="BP204" s="257"/>
      <c r="BQ204" s="257"/>
      <c r="BR204" s="257"/>
      <c r="BS204" s="257"/>
      <c r="BT204" s="257"/>
      <c r="BU204" s="821"/>
      <c r="BV204" s="822"/>
      <c r="BW204" s="822"/>
      <c r="BX204" s="822"/>
      <c r="BY204" s="822"/>
      <c r="BZ204" s="822"/>
      <c r="CA204" s="822"/>
      <c r="CB204" s="822"/>
      <c r="CC204" s="823"/>
    </row>
    <row r="205" spans="1:81" s="58" customFormat="1" ht="40.200000000000003" customHeight="1" x14ac:dyDescent="0.3">
      <c r="A205" s="34"/>
      <c r="B205" s="982"/>
      <c r="C205" s="869"/>
      <c r="D205" s="872"/>
      <c r="E205" s="852"/>
      <c r="F205" s="920"/>
      <c r="G205" s="852"/>
      <c r="H205" s="852"/>
      <c r="I205" s="1346"/>
      <c r="J205" s="813"/>
      <c r="K205" s="855"/>
      <c r="L205" s="858"/>
      <c r="M205" s="861"/>
      <c r="N205" s="837"/>
      <c r="O205" s="840"/>
      <c r="P205" s="864"/>
      <c r="Q205" s="867"/>
      <c r="R205" s="813"/>
      <c r="S205" s="39"/>
      <c r="T205" s="236"/>
      <c r="U205" s="236"/>
      <c r="V205" s="236"/>
      <c r="W205" s="39"/>
      <c r="X205" s="31"/>
      <c r="Y205" s="31"/>
      <c r="Z205" s="31"/>
      <c r="AA205" s="31"/>
      <c r="AB205" s="813"/>
      <c r="AC205" s="828"/>
      <c r="AD205" s="552">
        <f t="shared" si="192"/>
        <v>0</v>
      </c>
      <c r="AE205" s="51">
        <f t="shared" si="192"/>
        <v>0</v>
      </c>
      <c r="AF205" s="51">
        <f t="shared" si="192"/>
        <v>0</v>
      </c>
      <c r="AG205" s="51">
        <f t="shared" si="191"/>
        <v>0</v>
      </c>
      <c r="AH205" s="51">
        <f t="shared" si="191"/>
        <v>0</v>
      </c>
      <c r="AI205" s="51">
        <f t="shared" si="191"/>
        <v>0</v>
      </c>
      <c r="AJ205" s="51">
        <f t="shared" si="191"/>
        <v>0</v>
      </c>
      <c r="AK205" s="813"/>
      <c r="AL205" s="831"/>
      <c r="AM205" s="51">
        <f t="shared" si="193"/>
        <v>0</v>
      </c>
      <c r="AN205" s="257"/>
      <c r="AO205" s="257"/>
      <c r="AP205" s="257"/>
      <c r="AQ205" s="257"/>
      <c r="AR205" s="257"/>
      <c r="AS205" s="257"/>
      <c r="AT205" s="813"/>
      <c r="AU205" s="834"/>
      <c r="AV205" s="51">
        <f t="shared" si="194"/>
        <v>0</v>
      </c>
      <c r="AW205" s="257"/>
      <c r="AX205" s="257"/>
      <c r="AY205" s="257"/>
      <c r="AZ205" s="257"/>
      <c r="BA205" s="257"/>
      <c r="BB205" s="257"/>
      <c r="BC205" s="813"/>
      <c r="BD205" s="810"/>
      <c r="BE205" s="51">
        <f t="shared" si="195"/>
        <v>0</v>
      </c>
      <c r="BF205" s="257"/>
      <c r="BG205" s="257"/>
      <c r="BH205" s="257"/>
      <c r="BI205" s="257"/>
      <c r="BJ205" s="257"/>
      <c r="BK205" s="257"/>
      <c r="BL205" s="813"/>
      <c r="BM205" s="816"/>
      <c r="BN205" s="51">
        <f t="shared" si="196"/>
        <v>0</v>
      </c>
      <c r="BO205" s="257"/>
      <c r="BP205" s="257"/>
      <c r="BQ205" s="257"/>
      <c r="BR205" s="257"/>
      <c r="BS205" s="257"/>
      <c r="BT205" s="257"/>
      <c r="BU205" s="821"/>
      <c r="BV205" s="822"/>
      <c r="BW205" s="822"/>
      <c r="BX205" s="822"/>
      <c r="BY205" s="822"/>
      <c r="BZ205" s="822"/>
      <c r="CA205" s="822"/>
      <c r="CB205" s="822"/>
      <c r="CC205" s="823"/>
    </row>
    <row r="206" spans="1:81" s="58" customFormat="1" ht="40.200000000000003" customHeight="1" thickBot="1" x14ac:dyDescent="0.35">
      <c r="A206" s="34"/>
      <c r="B206" s="982"/>
      <c r="C206" s="869"/>
      <c r="D206" s="873"/>
      <c r="E206" s="853"/>
      <c r="F206" s="1267"/>
      <c r="G206" s="853"/>
      <c r="H206" s="853"/>
      <c r="I206" s="1347"/>
      <c r="J206" s="814"/>
      <c r="K206" s="856"/>
      <c r="L206" s="859"/>
      <c r="M206" s="862"/>
      <c r="N206" s="838"/>
      <c r="O206" s="841"/>
      <c r="P206" s="865"/>
      <c r="Q206" s="874"/>
      <c r="R206" s="814"/>
      <c r="S206" s="232"/>
      <c r="T206" s="237"/>
      <c r="U206" s="237"/>
      <c r="V206" s="237"/>
      <c r="W206" s="232"/>
      <c r="X206" s="260"/>
      <c r="Y206" s="260"/>
      <c r="Z206" s="260"/>
      <c r="AA206" s="260"/>
      <c r="AB206" s="814"/>
      <c r="AC206" s="829"/>
      <c r="AD206" s="551">
        <f t="shared" si="192"/>
        <v>0</v>
      </c>
      <c r="AE206" s="46">
        <f t="shared" si="192"/>
        <v>0</v>
      </c>
      <c r="AF206" s="46">
        <f t="shared" si="192"/>
        <v>0</v>
      </c>
      <c r="AG206" s="46">
        <f t="shared" si="191"/>
        <v>0</v>
      </c>
      <c r="AH206" s="46">
        <f t="shared" si="191"/>
        <v>0</v>
      </c>
      <c r="AI206" s="46">
        <f t="shared" si="191"/>
        <v>0</v>
      </c>
      <c r="AJ206" s="46">
        <f t="shared" si="191"/>
        <v>0</v>
      </c>
      <c r="AK206" s="814"/>
      <c r="AL206" s="832"/>
      <c r="AM206" s="46">
        <f t="shared" si="193"/>
        <v>0</v>
      </c>
      <c r="AN206" s="49"/>
      <c r="AO206" s="49"/>
      <c r="AP206" s="49"/>
      <c r="AQ206" s="49"/>
      <c r="AR206" s="49"/>
      <c r="AS206" s="49"/>
      <c r="AT206" s="814"/>
      <c r="AU206" s="835"/>
      <c r="AV206" s="46">
        <f t="shared" si="194"/>
        <v>0</v>
      </c>
      <c r="AW206" s="49"/>
      <c r="AX206" s="49"/>
      <c r="AY206" s="49"/>
      <c r="AZ206" s="49"/>
      <c r="BA206" s="49"/>
      <c r="BB206" s="49"/>
      <c r="BC206" s="814"/>
      <c r="BD206" s="811"/>
      <c r="BE206" s="46">
        <f t="shared" si="195"/>
        <v>0</v>
      </c>
      <c r="BF206" s="49"/>
      <c r="BG206" s="49"/>
      <c r="BH206" s="49"/>
      <c r="BI206" s="49"/>
      <c r="BJ206" s="49"/>
      <c r="BK206" s="49"/>
      <c r="BL206" s="814"/>
      <c r="BM206" s="817"/>
      <c r="BN206" s="46">
        <f t="shared" si="196"/>
        <v>0</v>
      </c>
      <c r="BO206" s="49"/>
      <c r="BP206" s="49"/>
      <c r="BQ206" s="49"/>
      <c r="BR206" s="49"/>
      <c r="BS206" s="49"/>
      <c r="BT206" s="49"/>
      <c r="BU206" s="824"/>
      <c r="BV206" s="825"/>
      <c r="BW206" s="825"/>
      <c r="BX206" s="825"/>
      <c r="BY206" s="825"/>
      <c r="BZ206" s="825"/>
      <c r="CA206" s="825"/>
      <c r="CB206" s="825"/>
      <c r="CC206" s="826"/>
    </row>
    <row r="207" spans="1:81" s="58" customFormat="1" ht="40.200000000000003" customHeight="1" thickTop="1" x14ac:dyDescent="0.3">
      <c r="A207" s="34"/>
      <c r="B207" s="982"/>
      <c r="C207" s="869"/>
      <c r="D207" s="871">
        <v>4103</v>
      </c>
      <c r="E207" s="851" t="s">
        <v>4050</v>
      </c>
      <c r="F207" s="1266" t="s">
        <v>5544</v>
      </c>
      <c r="G207" s="851" t="s">
        <v>4052</v>
      </c>
      <c r="H207" s="851" t="s">
        <v>5592</v>
      </c>
      <c r="I207" s="1345" t="s">
        <v>5593</v>
      </c>
      <c r="J207" s="812">
        <v>398</v>
      </c>
      <c r="K207" s="854" t="str">
        <f>+[7]Metas!K454</f>
        <v xml:space="preserve">Mujeres en programa de planificación familiar </v>
      </c>
      <c r="L207" s="857"/>
      <c r="M207" s="860">
        <f>SUM(N207:Q207)</f>
        <v>0</v>
      </c>
      <c r="N207" s="836"/>
      <c r="O207" s="839"/>
      <c r="P207" s="863"/>
      <c r="Q207" s="866"/>
      <c r="R207" s="812">
        <f>+$J207</f>
        <v>398</v>
      </c>
      <c r="S207" s="231" t="s">
        <v>5608</v>
      </c>
      <c r="T207" s="235" t="s">
        <v>3822</v>
      </c>
      <c r="U207" s="235" t="s">
        <v>3827</v>
      </c>
      <c r="V207" s="235" t="s">
        <v>3830</v>
      </c>
      <c r="W207" s="231" t="s">
        <v>5548</v>
      </c>
      <c r="X207" s="256">
        <v>44927</v>
      </c>
      <c r="Y207" s="256">
        <v>45291</v>
      </c>
      <c r="Z207" s="256">
        <v>44593</v>
      </c>
      <c r="AA207" s="256">
        <v>44926</v>
      </c>
      <c r="AB207" s="812">
        <f t="shared" si="186"/>
        <v>398</v>
      </c>
      <c r="AC207" s="827">
        <f>+L207</f>
        <v>0</v>
      </c>
      <c r="AD207" s="550">
        <f t="shared" si="192"/>
        <v>4.3</v>
      </c>
      <c r="AE207" s="44">
        <f t="shared" si="192"/>
        <v>4.3</v>
      </c>
      <c r="AF207" s="44">
        <f t="shared" si="192"/>
        <v>0</v>
      </c>
      <c r="AG207" s="44">
        <f t="shared" si="191"/>
        <v>0</v>
      </c>
      <c r="AH207" s="44">
        <f t="shared" si="191"/>
        <v>0</v>
      </c>
      <c r="AI207" s="44">
        <f t="shared" si="191"/>
        <v>0</v>
      </c>
      <c r="AJ207" s="44">
        <f t="shared" si="191"/>
        <v>0</v>
      </c>
      <c r="AK207" s="812">
        <f t="shared" si="187"/>
        <v>398</v>
      </c>
      <c r="AL207" s="830">
        <f>+N207</f>
        <v>0</v>
      </c>
      <c r="AM207" s="44">
        <f t="shared" si="193"/>
        <v>1.075</v>
      </c>
      <c r="AN207" s="47">
        <v>1.075</v>
      </c>
      <c r="AO207" s="47"/>
      <c r="AP207" s="47"/>
      <c r="AQ207" s="47"/>
      <c r="AR207" s="47"/>
      <c r="AS207" s="47"/>
      <c r="AT207" s="812">
        <f t="shared" si="188"/>
        <v>398</v>
      </c>
      <c r="AU207" s="833">
        <f>+O207</f>
        <v>0</v>
      </c>
      <c r="AV207" s="44">
        <f t="shared" si="194"/>
        <v>1.075</v>
      </c>
      <c r="AW207" s="47">
        <v>1.075</v>
      </c>
      <c r="AX207" s="47"/>
      <c r="AY207" s="47"/>
      <c r="AZ207" s="47"/>
      <c r="BA207" s="47"/>
      <c r="BB207" s="47"/>
      <c r="BC207" s="812">
        <f t="shared" si="189"/>
        <v>398</v>
      </c>
      <c r="BD207" s="809">
        <f>+P207</f>
        <v>0</v>
      </c>
      <c r="BE207" s="44">
        <f t="shared" si="195"/>
        <v>1.075</v>
      </c>
      <c r="BF207" s="47">
        <v>1.075</v>
      </c>
      <c r="BG207" s="47"/>
      <c r="BH207" s="47"/>
      <c r="BI207" s="47"/>
      <c r="BJ207" s="47"/>
      <c r="BK207" s="47"/>
      <c r="BL207" s="812">
        <f t="shared" si="190"/>
        <v>398</v>
      </c>
      <c r="BM207" s="815">
        <f>+Q207</f>
        <v>0</v>
      </c>
      <c r="BN207" s="44">
        <f t="shared" si="196"/>
        <v>1.075</v>
      </c>
      <c r="BO207" s="47">
        <v>1.075</v>
      </c>
      <c r="BP207" s="47"/>
      <c r="BQ207" s="47"/>
      <c r="BR207" s="47"/>
      <c r="BS207" s="47"/>
      <c r="BT207" s="47"/>
      <c r="BU207" s="818"/>
      <c r="BV207" s="819"/>
      <c r="BW207" s="819"/>
      <c r="BX207" s="819"/>
      <c r="BY207" s="819"/>
      <c r="BZ207" s="819"/>
      <c r="CA207" s="819"/>
      <c r="CB207" s="819"/>
      <c r="CC207" s="820"/>
    </row>
    <row r="208" spans="1:81" s="58" customFormat="1" ht="40.200000000000003" customHeight="1" x14ac:dyDescent="0.3">
      <c r="A208" s="34"/>
      <c r="B208" s="982"/>
      <c r="C208" s="869"/>
      <c r="D208" s="872"/>
      <c r="E208" s="852"/>
      <c r="F208" s="920"/>
      <c r="G208" s="852"/>
      <c r="H208" s="852"/>
      <c r="I208" s="1346"/>
      <c r="J208" s="813"/>
      <c r="K208" s="855"/>
      <c r="L208" s="858"/>
      <c r="M208" s="861"/>
      <c r="N208" s="837"/>
      <c r="O208" s="840"/>
      <c r="P208" s="864"/>
      <c r="Q208" s="867"/>
      <c r="R208" s="813"/>
      <c r="S208" s="39"/>
      <c r="T208" s="236"/>
      <c r="U208" s="236"/>
      <c r="V208" s="236"/>
      <c r="W208" s="39"/>
      <c r="X208" s="31"/>
      <c r="Y208" s="31"/>
      <c r="Z208" s="31"/>
      <c r="AA208" s="31"/>
      <c r="AB208" s="813"/>
      <c r="AC208" s="828"/>
      <c r="AD208" s="552">
        <f t="shared" si="192"/>
        <v>0</v>
      </c>
      <c r="AE208" s="51">
        <f t="shared" si="192"/>
        <v>0</v>
      </c>
      <c r="AF208" s="51">
        <f t="shared" si="192"/>
        <v>0</v>
      </c>
      <c r="AG208" s="51">
        <f t="shared" si="191"/>
        <v>0</v>
      </c>
      <c r="AH208" s="51">
        <f t="shared" si="191"/>
        <v>0</v>
      </c>
      <c r="AI208" s="51">
        <f t="shared" si="191"/>
        <v>0</v>
      </c>
      <c r="AJ208" s="51">
        <f t="shared" si="191"/>
        <v>0</v>
      </c>
      <c r="AK208" s="813"/>
      <c r="AL208" s="831"/>
      <c r="AM208" s="51">
        <f t="shared" si="193"/>
        <v>0</v>
      </c>
      <c r="AN208" s="257"/>
      <c r="AO208" s="257"/>
      <c r="AP208" s="257"/>
      <c r="AQ208" s="257"/>
      <c r="AR208" s="257"/>
      <c r="AS208" s="257"/>
      <c r="AT208" s="813"/>
      <c r="AU208" s="834"/>
      <c r="AV208" s="51">
        <f t="shared" si="194"/>
        <v>0</v>
      </c>
      <c r="AW208" s="257"/>
      <c r="AX208" s="257"/>
      <c r="AY208" s="257"/>
      <c r="AZ208" s="257"/>
      <c r="BA208" s="257"/>
      <c r="BB208" s="257"/>
      <c r="BC208" s="813"/>
      <c r="BD208" s="810"/>
      <c r="BE208" s="51">
        <f t="shared" si="195"/>
        <v>0</v>
      </c>
      <c r="BF208" s="257"/>
      <c r="BG208" s="257"/>
      <c r="BH208" s="257"/>
      <c r="BI208" s="257"/>
      <c r="BJ208" s="257"/>
      <c r="BK208" s="257"/>
      <c r="BL208" s="813"/>
      <c r="BM208" s="816"/>
      <c r="BN208" s="51">
        <f t="shared" si="196"/>
        <v>0</v>
      </c>
      <c r="BO208" s="257"/>
      <c r="BP208" s="257"/>
      <c r="BQ208" s="257"/>
      <c r="BR208" s="257"/>
      <c r="BS208" s="257"/>
      <c r="BT208" s="257"/>
      <c r="BU208" s="821"/>
      <c r="BV208" s="822"/>
      <c r="BW208" s="822"/>
      <c r="BX208" s="822"/>
      <c r="BY208" s="822"/>
      <c r="BZ208" s="822"/>
      <c r="CA208" s="822"/>
      <c r="CB208" s="822"/>
      <c r="CC208" s="823"/>
    </row>
    <row r="209" spans="1:81" s="58" customFormat="1" ht="40.200000000000003" customHeight="1" x14ac:dyDescent="0.3">
      <c r="A209" s="34"/>
      <c r="B209" s="982"/>
      <c r="C209" s="869"/>
      <c r="D209" s="872"/>
      <c r="E209" s="852"/>
      <c r="F209" s="920"/>
      <c r="G209" s="852"/>
      <c r="H209" s="852"/>
      <c r="I209" s="1346"/>
      <c r="J209" s="813"/>
      <c r="K209" s="855"/>
      <c r="L209" s="858"/>
      <c r="M209" s="861"/>
      <c r="N209" s="837"/>
      <c r="O209" s="840"/>
      <c r="P209" s="864"/>
      <c r="Q209" s="867"/>
      <c r="R209" s="813"/>
      <c r="S209" s="39"/>
      <c r="T209" s="236"/>
      <c r="U209" s="236"/>
      <c r="V209" s="236"/>
      <c r="W209" s="39"/>
      <c r="X209" s="31"/>
      <c r="Y209" s="31"/>
      <c r="Z209" s="31"/>
      <c r="AA209" s="31"/>
      <c r="AB209" s="813"/>
      <c r="AC209" s="828"/>
      <c r="AD209" s="552">
        <f t="shared" si="192"/>
        <v>0</v>
      </c>
      <c r="AE209" s="51">
        <f t="shared" si="192"/>
        <v>0</v>
      </c>
      <c r="AF209" s="51">
        <f t="shared" si="192"/>
        <v>0</v>
      </c>
      <c r="AG209" s="51">
        <f t="shared" si="191"/>
        <v>0</v>
      </c>
      <c r="AH209" s="51">
        <f t="shared" si="191"/>
        <v>0</v>
      </c>
      <c r="AI209" s="51">
        <f t="shared" si="191"/>
        <v>0</v>
      </c>
      <c r="AJ209" s="51">
        <f t="shared" si="191"/>
        <v>0</v>
      </c>
      <c r="AK209" s="813"/>
      <c r="AL209" s="831"/>
      <c r="AM209" s="51">
        <f t="shared" si="193"/>
        <v>0</v>
      </c>
      <c r="AN209" s="257"/>
      <c r="AO209" s="257"/>
      <c r="AP209" s="257"/>
      <c r="AQ209" s="257"/>
      <c r="AR209" s="257"/>
      <c r="AS209" s="257"/>
      <c r="AT209" s="813"/>
      <c r="AU209" s="834"/>
      <c r="AV209" s="51">
        <f t="shared" si="194"/>
        <v>0</v>
      </c>
      <c r="AW209" s="257"/>
      <c r="AX209" s="257"/>
      <c r="AY209" s="257"/>
      <c r="AZ209" s="257"/>
      <c r="BA209" s="257"/>
      <c r="BB209" s="257"/>
      <c r="BC209" s="813"/>
      <c r="BD209" s="810"/>
      <c r="BE209" s="51">
        <f t="shared" si="195"/>
        <v>0</v>
      </c>
      <c r="BF209" s="257"/>
      <c r="BG209" s="257"/>
      <c r="BH209" s="257"/>
      <c r="BI209" s="257"/>
      <c r="BJ209" s="257"/>
      <c r="BK209" s="257"/>
      <c r="BL209" s="813"/>
      <c r="BM209" s="816"/>
      <c r="BN209" s="51">
        <f t="shared" si="196"/>
        <v>0</v>
      </c>
      <c r="BO209" s="257"/>
      <c r="BP209" s="257"/>
      <c r="BQ209" s="257"/>
      <c r="BR209" s="257"/>
      <c r="BS209" s="257"/>
      <c r="BT209" s="257"/>
      <c r="BU209" s="821"/>
      <c r="BV209" s="822"/>
      <c r="BW209" s="822"/>
      <c r="BX209" s="822"/>
      <c r="BY209" s="822"/>
      <c r="BZ209" s="822"/>
      <c r="CA209" s="822"/>
      <c r="CB209" s="822"/>
      <c r="CC209" s="823"/>
    </row>
    <row r="210" spans="1:81" s="58" customFormat="1" ht="40.200000000000003" customHeight="1" thickBot="1" x14ac:dyDescent="0.35">
      <c r="A210" s="34"/>
      <c r="B210" s="982"/>
      <c r="C210" s="869"/>
      <c r="D210" s="873"/>
      <c r="E210" s="853"/>
      <c r="F210" s="1267"/>
      <c r="G210" s="853"/>
      <c r="H210" s="853"/>
      <c r="I210" s="1347"/>
      <c r="J210" s="814"/>
      <c r="K210" s="856"/>
      <c r="L210" s="859"/>
      <c r="M210" s="862"/>
      <c r="N210" s="838"/>
      <c r="O210" s="841"/>
      <c r="P210" s="865"/>
      <c r="Q210" s="874"/>
      <c r="R210" s="814"/>
      <c r="S210" s="232"/>
      <c r="T210" s="237"/>
      <c r="U210" s="237"/>
      <c r="V210" s="237"/>
      <c r="W210" s="232"/>
      <c r="X210" s="260"/>
      <c r="Y210" s="260"/>
      <c r="Z210" s="260"/>
      <c r="AA210" s="260"/>
      <c r="AB210" s="814"/>
      <c r="AC210" s="829"/>
      <c r="AD210" s="551">
        <f t="shared" si="192"/>
        <v>0</v>
      </c>
      <c r="AE210" s="46">
        <f t="shared" si="192"/>
        <v>0</v>
      </c>
      <c r="AF210" s="46">
        <f t="shared" si="192"/>
        <v>0</v>
      </c>
      <c r="AG210" s="46">
        <f t="shared" si="191"/>
        <v>0</v>
      </c>
      <c r="AH210" s="46">
        <f t="shared" si="191"/>
        <v>0</v>
      </c>
      <c r="AI210" s="46">
        <f t="shared" si="191"/>
        <v>0</v>
      </c>
      <c r="AJ210" s="46">
        <f t="shared" si="191"/>
        <v>0</v>
      </c>
      <c r="AK210" s="814"/>
      <c r="AL210" s="832"/>
      <c r="AM210" s="46">
        <f t="shared" si="193"/>
        <v>0</v>
      </c>
      <c r="AN210" s="49"/>
      <c r="AO210" s="49"/>
      <c r="AP210" s="49"/>
      <c r="AQ210" s="49"/>
      <c r="AR210" s="49"/>
      <c r="AS210" s="49"/>
      <c r="AT210" s="814"/>
      <c r="AU210" s="835"/>
      <c r="AV210" s="46">
        <f t="shared" si="194"/>
        <v>0</v>
      </c>
      <c r="AW210" s="49"/>
      <c r="AX210" s="49"/>
      <c r="AY210" s="49"/>
      <c r="AZ210" s="49"/>
      <c r="BA210" s="49"/>
      <c r="BB210" s="49"/>
      <c r="BC210" s="814"/>
      <c r="BD210" s="811"/>
      <c r="BE210" s="46">
        <f t="shared" si="195"/>
        <v>0</v>
      </c>
      <c r="BF210" s="49"/>
      <c r="BG210" s="49"/>
      <c r="BH210" s="49"/>
      <c r="BI210" s="49"/>
      <c r="BJ210" s="49"/>
      <c r="BK210" s="49"/>
      <c r="BL210" s="814"/>
      <c r="BM210" s="817"/>
      <c r="BN210" s="46">
        <f t="shared" si="196"/>
        <v>0</v>
      </c>
      <c r="BO210" s="49"/>
      <c r="BP210" s="49"/>
      <c r="BQ210" s="49"/>
      <c r="BR210" s="49"/>
      <c r="BS210" s="49"/>
      <c r="BT210" s="49"/>
      <c r="BU210" s="824"/>
      <c r="BV210" s="825"/>
      <c r="BW210" s="825"/>
      <c r="BX210" s="825"/>
      <c r="BY210" s="825"/>
      <c r="BZ210" s="825"/>
      <c r="CA210" s="825"/>
      <c r="CB210" s="825"/>
      <c r="CC210" s="826"/>
    </row>
    <row r="211" spans="1:81" s="58" customFormat="1" ht="40.200000000000003" customHeight="1" thickTop="1" x14ac:dyDescent="0.3">
      <c r="A211" s="34"/>
      <c r="B211" s="982"/>
      <c r="C211" s="869"/>
      <c r="D211" s="871">
        <v>4103</v>
      </c>
      <c r="E211" s="851" t="s">
        <v>4050</v>
      </c>
      <c r="F211" s="1266" t="s">
        <v>5544</v>
      </c>
      <c r="G211" s="851" t="s">
        <v>4052</v>
      </c>
      <c r="H211" s="851" t="s">
        <v>5592</v>
      </c>
      <c r="I211" s="1345" t="s">
        <v>5593</v>
      </c>
      <c r="J211" s="812">
        <v>399</v>
      </c>
      <c r="K211" s="854" t="str">
        <f>+[7]Metas!K455</f>
        <v>Talleres a docentes, líderes comunitarios, fiscales, comisarios, inspectores de policía e instituciones de salud en prevención del abuso sexual (1 anual)</v>
      </c>
      <c r="L211" s="857"/>
      <c r="M211" s="860">
        <f>SUM(N211:Q211)</f>
        <v>0</v>
      </c>
      <c r="N211" s="836"/>
      <c r="O211" s="839"/>
      <c r="P211" s="863"/>
      <c r="Q211" s="866"/>
      <c r="R211" s="812">
        <f>+$J211</f>
        <v>399</v>
      </c>
      <c r="S211" s="231" t="s">
        <v>5609</v>
      </c>
      <c r="T211" s="235" t="s">
        <v>3822</v>
      </c>
      <c r="U211" s="235" t="s">
        <v>3827</v>
      </c>
      <c r="V211" s="235" t="s">
        <v>3830</v>
      </c>
      <c r="W211" s="231" t="s">
        <v>5548</v>
      </c>
      <c r="X211" s="256">
        <v>44927</v>
      </c>
      <c r="Y211" s="256">
        <v>45291</v>
      </c>
      <c r="Z211" s="256">
        <v>44593</v>
      </c>
      <c r="AA211" s="256">
        <v>44926</v>
      </c>
      <c r="AB211" s="812">
        <f t="shared" si="186"/>
        <v>399</v>
      </c>
      <c r="AC211" s="827">
        <f>+L211</f>
        <v>0</v>
      </c>
      <c r="AD211" s="550">
        <f t="shared" si="192"/>
        <v>8.1999999999999993</v>
      </c>
      <c r="AE211" s="44">
        <f t="shared" si="192"/>
        <v>8.1999999999999993</v>
      </c>
      <c r="AF211" s="44">
        <f t="shared" si="192"/>
        <v>0</v>
      </c>
      <c r="AG211" s="44">
        <f t="shared" si="191"/>
        <v>0</v>
      </c>
      <c r="AH211" s="44">
        <f t="shared" si="191"/>
        <v>0</v>
      </c>
      <c r="AI211" s="44">
        <f t="shared" si="191"/>
        <v>0</v>
      </c>
      <c r="AJ211" s="44">
        <f t="shared" si="191"/>
        <v>0</v>
      </c>
      <c r="AK211" s="812">
        <f t="shared" si="187"/>
        <v>399</v>
      </c>
      <c r="AL211" s="830">
        <f>+N211</f>
        <v>0</v>
      </c>
      <c r="AM211" s="44">
        <f t="shared" si="193"/>
        <v>2.0499999999999998</v>
      </c>
      <c r="AN211" s="47">
        <v>2.0499999999999998</v>
      </c>
      <c r="AO211" s="47"/>
      <c r="AP211" s="47"/>
      <c r="AQ211" s="47"/>
      <c r="AR211" s="47"/>
      <c r="AS211" s="47"/>
      <c r="AT211" s="812">
        <f t="shared" si="188"/>
        <v>399</v>
      </c>
      <c r="AU211" s="833">
        <f>+O211</f>
        <v>0</v>
      </c>
      <c r="AV211" s="44">
        <f t="shared" si="194"/>
        <v>2.0499999999999998</v>
      </c>
      <c r="AW211" s="47">
        <v>2.0499999999999998</v>
      </c>
      <c r="AX211" s="47"/>
      <c r="AY211" s="47"/>
      <c r="AZ211" s="47"/>
      <c r="BA211" s="47"/>
      <c r="BB211" s="47"/>
      <c r="BC211" s="812">
        <f t="shared" si="189"/>
        <v>399</v>
      </c>
      <c r="BD211" s="809">
        <f>+P211</f>
        <v>0</v>
      </c>
      <c r="BE211" s="44">
        <f t="shared" si="195"/>
        <v>2.0499999999999998</v>
      </c>
      <c r="BF211" s="47">
        <v>2.0499999999999998</v>
      </c>
      <c r="BG211" s="47"/>
      <c r="BH211" s="47"/>
      <c r="BI211" s="47"/>
      <c r="BJ211" s="47"/>
      <c r="BK211" s="47"/>
      <c r="BL211" s="812">
        <f t="shared" si="190"/>
        <v>399</v>
      </c>
      <c r="BM211" s="815">
        <f>+Q211</f>
        <v>0</v>
      </c>
      <c r="BN211" s="44">
        <f t="shared" si="196"/>
        <v>2.0499999999999998</v>
      </c>
      <c r="BO211" s="47">
        <v>2.0499999999999998</v>
      </c>
      <c r="BP211" s="47"/>
      <c r="BQ211" s="47"/>
      <c r="BR211" s="47"/>
      <c r="BS211" s="47"/>
      <c r="BT211" s="47"/>
      <c r="BU211" s="818"/>
      <c r="BV211" s="819"/>
      <c r="BW211" s="819"/>
      <c r="BX211" s="819"/>
      <c r="BY211" s="819"/>
      <c r="BZ211" s="819"/>
      <c r="CA211" s="819"/>
      <c r="CB211" s="819"/>
      <c r="CC211" s="820"/>
    </row>
    <row r="212" spans="1:81" s="58" customFormat="1" ht="40.200000000000003" customHeight="1" x14ac:dyDescent="0.3">
      <c r="A212" s="34"/>
      <c r="B212" s="982"/>
      <c r="C212" s="869"/>
      <c r="D212" s="872"/>
      <c r="E212" s="852"/>
      <c r="F212" s="920"/>
      <c r="G212" s="852"/>
      <c r="H212" s="852"/>
      <c r="I212" s="1346"/>
      <c r="J212" s="813"/>
      <c r="K212" s="855"/>
      <c r="L212" s="858"/>
      <c r="M212" s="861"/>
      <c r="N212" s="837"/>
      <c r="O212" s="840"/>
      <c r="P212" s="864"/>
      <c r="Q212" s="867"/>
      <c r="R212" s="813"/>
      <c r="S212" s="39"/>
      <c r="T212" s="236"/>
      <c r="U212" s="236"/>
      <c r="V212" s="236"/>
      <c r="W212" s="39"/>
      <c r="X212" s="31"/>
      <c r="Y212" s="31"/>
      <c r="Z212" s="31"/>
      <c r="AA212" s="31"/>
      <c r="AB212" s="813"/>
      <c r="AC212" s="828"/>
      <c r="AD212" s="552">
        <f t="shared" si="192"/>
        <v>0</v>
      </c>
      <c r="AE212" s="51">
        <f t="shared" si="192"/>
        <v>0</v>
      </c>
      <c r="AF212" s="51">
        <f t="shared" si="192"/>
        <v>0</v>
      </c>
      <c r="AG212" s="51">
        <f t="shared" si="191"/>
        <v>0</v>
      </c>
      <c r="AH212" s="51">
        <f t="shared" si="191"/>
        <v>0</v>
      </c>
      <c r="AI212" s="51">
        <f t="shared" si="191"/>
        <v>0</v>
      </c>
      <c r="AJ212" s="51">
        <f t="shared" si="191"/>
        <v>0</v>
      </c>
      <c r="AK212" s="813"/>
      <c r="AL212" s="831"/>
      <c r="AM212" s="51">
        <f t="shared" si="193"/>
        <v>0</v>
      </c>
      <c r="AN212" s="257"/>
      <c r="AO212" s="257"/>
      <c r="AP212" s="257"/>
      <c r="AQ212" s="257"/>
      <c r="AR212" s="257"/>
      <c r="AS212" s="257"/>
      <c r="AT212" s="813"/>
      <c r="AU212" s="834"/>
      <c r="AV212" s="51">
        <f t="shared" si="194"/>
        <v>0</v>
      </c>
      <c r="AW212" s="257"/>
      <c r="AX212" s="257"/>
      <c r="AY212" s="257"/>
      <c r="AZ212" s="257"/>
      <c r="BA212" s="257"/>
      <c r="BB212" s="257"/>
      <c r="BC212" s="813"/>
      <c r="BD212" s="810"/>
      <c r="BE212" s="51">
        <f t="shared" si="195"/>
        <v>0</v>
      </c>
      <c r="BF212" s="257"/>
      <c r="BG212" s="257"/>
      <c r="BH212" s="257"/>
      <c r="BI212" s="257"/>
      <c r="BJ212" s="257"/>
      <c r="BK212" s="257"/>
      <c r="BL212" s="813"/>
      <c r="BM212" s="816"/>
      <c r="BN212" s="51">
        <f t="shared" si="196"/>
        <v>0</v>
      </c>
      <c r="BO212" s="257"/>
      <c r="BP212" s="257"/>
      <c r="BQ212" s="257"/>
      <c r="BR212" s="257"/>
      <c r="BS212" s="257"/>
      <c r="BT212" s="257"/>
      <c r="BU212" s="821"/>
      <c r="BV212" s="822"/>
      <c r="BW212" s="822"/>
      <c r="BX212" s="822"/>
      <c r="BY212" s="822"/>
      <c r="BZ212" s="822"/>
      <c r="CA212" s="822"/>
      <c r="CB212" s="822"/>
      <c r="CC212" s="823"/>
    </row>
    <row r="213" spans="1:81" s="58" customFormat="1" ht="40.200000000000003" customHeight="1" x14ac:dyDescent="0.3">
      <c r="A213" s="34"/>
      <c r="B213" s="982"/>
      <c r="C213" s="869"/>
      <c r="D213" s="872"/>
      <c r="E213" s="852"/>
      <c r="F213" s="920"/>
      <c r="G213" s="852"/>
      <c r="H213" s="852"/>
      <c r="I213" s="1346"/>
      <c r="J213" s="813"/>
      <c r="K213" s="855"/>
      <c r="L213" s="858"/>
      <c r="M213" s="861"/>
      <c r="N213" s="837"/>
      <c r="O213" s="840"/>
      <c r="P213" s="864"/>
      <c r="Q213" s="867"/>
      <c r="R213" s="813"/>
      <c r="S213" s="39"/>
      <c r="T213" s="236"/>
      <c r="U213" s="236"/>
      <c r="V213" s="236"/>
      <c r="W213" s="39"/>
      <c r="X213" s="31"/>
      <c r="Y213" s="31"/>
      <c r="Z213" s="31"/>
      <c r="AA213" s="31"/>
      <c r="AB213" s="813"/>
      <c r="AC213" s="828"/>
      <c r="AD213" s="552">
        <f t="shared" si="192"/>
        <v>0</v>
      </c>
      <c r="AE213" s="51">
        <f t="shared" si="192"/>
        <v>0</v>
      </c>
      <c r="AF213" s="51">
        <f t="shared" si="192"/>
        <v>0</v>
      </c>
      <c r="AG213" s="51">
        <f t="shared" si="191"/>
        <v>0</v>
      </c>
      <c r="AH213" s="51">
        <f t="shared" si="191"/>
        <v>0</v>
      </c>
      <c r="AI213" s="51">
        <f t="shared" si="191"/>
        <v>0</v>
      </c>
      <c r="AJ213" s="51">
        <f t="shared" si="191"/>
        <v>0</v>
      </c>
      <c r="AK213" s="813"/>
      <c r="AL213" s="831"/>
      <c r="AM213" s="51">
        <f t="shared" si="193"/>
        <v>0</v>
      </c>
      <c r="AN213" s="257"/>
      <c r="AO213" s="257"/>
      <c r="AP213" s="257"/>
      <c r="AQ213" s="257"/>
      <c r="AR213" s="257"/>
      <c r="AS213" s="257"/>
      <c r="AT213" s="813"/>
      <c r="AU213" s="834"/>
      <c r="AV213" s="51">
        <f t="shared" si="194"/>
        <v>0</v>
      </c>
      <c r="AW213" s="257"/>
      <c r="AX213" s="257"/>
      <c r="AY213" s="257"/>
      <c r="AZ213" s="257"/>
      <c r="BA213" s="257"/>
      <c r="BB213" s="257"/>
      <c r="BC213" s="813"/>
      <c r="BD213" s="810"/>
      <c r="BE213" s="51">
        <f t="shared" si="195"/>
        <v>0</v>
      </c>
      <c r="BF213" s="257"/>
      <c r="BG213" s="257"/>
      <c r="BH213" s="257"/>
      <c r="BI213" s="257"/>
      <c r="BJ213" s="257"/>
      <c r="BK213" s="257"/>
      <c r="BL213" s="813"/>
      <c r="BM213" s="816"/>
      <c r="BN213" s="51">
        <f t="shared" si="196"/>
        <v>0</v>
      </c>
      <c r="BO213" s="257"/>
      <c r="BP213" s="257"/>
      <c r="BQ213" s="257"/>
      <c r="BR213" s="257"/>
      <c r="BS213" s="257"/>
      <c r="BT213" s="257"/>
      <c r="BU213" s="821"/>
      <c r="BV213" s="822"/>
      <c r="BW213" s="822"/>
      <c r="BX213" s="822"/>
      <c r="BY213" s="822"/>
      <c r="BZ213" s="822"/>
      <c r="CA213" s="822"/>
      <c r="CB213" s="822"/>
      <c r="CC213" s="823"/>
    </row>
    <row r="214" spans="1:81" s="58" customFormat="1" ht="40.200000000000003" customHeight="1" thickBot="1" x14ac:dyDescent="0.35">
      <c r="A214" s="34"/>
      <c r="B214" s="982"/>
      <c r="C214" s="869"/>
      <c r="D214" s="873"/>
      <c r="E214" s="853"/>
      <c r="F214" s="1267"/>
      <c r="G214" s="853"/>
      <c r="H214" s="853"/>
      <c r="I214" s="1347"/>
      <c r="J214" s="814"/>
      <c r="K214" s="856"/>
      <c r="L214" s="859"/>
      <c r="M214" s="862"/>
      <c r="N214" s="838"/>
      <c r="O214" s="841"/>
      <c r="P214" s="865"/>
      <c r="Q214" s="874"/>
      <c r="R214" s="814"/>
      <c r="S214" s="232"/>
      <c r="T214" s="237"/>
      <c r="U214" s="237"/>
      <c r="V214" s="237"/>
      <c r="W214" s="232"/>
      <c r="X214" s="260"/>
      <c r="Y214" s="260"/>
      <c r="Z214" s="260"/>
      <c r="AA214" s="260"/>
      <c r="AB214" s="814"/>
      <c r="AC214" s="829"/>
      <c r="AD214" s="551">
        <f t="shared" si="192"/>
        <v>0</v>
      </c>
      <c r="AE214" s="46">
        <f t="shared" si="192"/>
        <v>0</v>
      </c>
      <c r="AF214" s="46">
        <f t="shared" si="192"/>
        <v>0</v>
      </c>
      <c r="AG214" s="46">
        <f t="shared" si="191"/>
        <v>0</v>
      </c>
      <c r="AH214" s="46">
        <f t="shared" si="191"/>
        <v>0</v>
      </c>
      <c r="AI214" s="46">
        <f t="shared" si="191"/>
        <v>0</v>
      </c>
      <c r="AJ214" s="46">
        <f t="shared" si="191"/>
        <v>0</v>
      </c>
      <c r="AK214" s="814"/>
      <c r="AL214" s="832"/>
      <c r="AM214" s="46">
        <f t="shared" si="193"/>
        <v>0</v>
      </c>
      <c r="AN214" s="49"/>
      <c r="AO214" s="49"/>
      <c r="AP214" s="49"/>
      <c r="AQ214" s="49"/>
      <c r="AR214" s="49"/>
      <c r="AS214" s="49"/>
      <c r="AT214" s="814"/>
      <c r="AU214" s="835"/>
      <c r="AV214" s="46">
        <f t="shared" si="194"/>
        <v>0</v>
      </c>
      <c r="AW214" s="49"/>
      <c r="AX214" s="49"/>
      <c r="AY214" s="49"/>
      <c r="AZ214" s="49"/>
      <c r="BA214" s="49"/>
      <c r="BB214" s="49"/>
      <c r="BC214" s="814"/>
      <c r="BD214" s="811"/>
      <c r="BE214" s="46">
        <f t="shared" si="195"/>
        <v>0</v>
      </c>
      <c r="BF214" s="49"/>
      <c r="BG214" s="49"/>
      <c r="BH214" s="49"/>
      <c r="BI214" s="49"/>
      <c r="BJ214" s="49"/>
      <c r="BK214" s="49"/>
      <c r="BL214" s="814"/>
      <c r="BM214" s="817"/>
      <c r="BN214" s="46">
        <f t="shared" si="196"/>
        <v>0</v>
      </c>
      <c r="BO214" s="49"/>
      <c r="BP214" s="49"/>
      <c r="BQ214" s="49"/>
      <c r="BR214" s="49"/>
      <c r="BS214" s="49"/>
      <c r="BT214" s="49"/>
      <c r="BU214" s="824"/>
      <c r="BV214" s="825"/>
      <c r="BW214" s="825"/>
      <c r="BX214" s="825"/>
      <c r="BY214" s="825"/>
      <c r="BZ214" s="825"/>
      <c r="CA214" s="825"/>
      <c r="CB214" s="825"/>
      <c r="CC214" s="826"/>
    </row>
    <row r="215" spans="1:81" s="58" customFormat="1" ht="40.200000000000003" customHeight="1" thickTop="1" x14ac:dyDescent="0.3">
      <c r="A215" s="34"/>
      <c r="B215" s="982"/>
      <c r="C215" s="869"/>
      <c r="D215" s="871">
        <v>4103</v>
      </c>
      <c r="E215" s="851" t="s">
        <v>4050</v>
      </c>
      <c r="F215" s="1266" t="s">
        <v>5544</v>
      </c>
      <c r="G215" s="851" t="s">
        <v>4052</v>
      </c>
      <c r="H215" s="851" t="s">
        <v>5592</v>
      </c>
      <c r="I215" s="1345" t="s">
        <v>5593</v>
      </c>
      <c r="J215" s="812">
        <v>400</v>
      </c>
      <c r="K215" s="854" t="str">
        <f>+[7]Metas!K456</f>
        <v>Mujeres capacitadas en alimentación sana y nutritiva y apoyadas con kit nutricional con orientación en temas de seguridad alimentaria y nutricional</v>
      </c>
      <c r="L215" s="857"/>
      <c r="M215" s="860">
        <f>SUM(N215:Q215)</f>
        <v>0</v>
      </c>
      <c r="N215" s="836"/>
      <c r="O215" s="839"/>
      <c r="P215" s="863"/>
      <c r="Q215" s="866"/>
      <c r="R215" s="812">
        <f>+$J215</f>
        <v>400</v>
      </c>
      <c r="S215" s="231" t="s">
        <v>5610</v>
      </c>
      <c r="T215" s="235" t="s">
        <v>3822</v>
      </c>
      <c r="U215" s="235" t="s">
        <v>3827</v>
      </c>
      <c r="V215" s="235" t="s">
        <v>3830</v>
      </c>
      <c r="W215" s="231" t="s">
        <v>5548</v>
      </c>
      <c r="X215" s="256">
        <v>44927</v>
      </c>
      <c r="Y215" s="256">
        <v>45291</v>
      </c>
      <c r="Z215" s="256">
        <v>44593</v>
      </c>
      <c r="AA215" s="256">
        <v>44926</v>
      </c>
      <c r="AB215" s="812">
        <f t="shared" si="186"/>
        <v>400</v>
      </c>
      <c r="AC215" s="827">
        <f>+L215</f>
        <v>0</v>
      </c>
      <c r="AD215" s="550">
        <f t="shared" si="192"/>
        <v>10.1</v>
      </c>
      <c r="AE215" s="44">
        <f t="shared" si="192"/>
        <v>10.1</v>
      </c>
      <c r="AF215" s="44">
        <f t="shared" si="192"/>
        <v>0</v>
      </c>
      <c r="AG215" s="44">
        <f t="shared" si="191"/>
        <v>0</v>
      </c>
      <c r="AH215" s="44">
        <f t="shared" si="191"/>
        <v>0</v>
      </c>
      <c r="AI215" s="44">
        <f t="shared" si="191"/>
        <v>0</v>
      </c>
      <c r="AJ215" s="44">
        <f t="shared" si="191"/>
        <v>0</v>
      </c>
      <c r="AK215" s="812">
        <f t="shared" si="187"/>
        <v>400</v>
      </c>
      <c r="AL215" s="830">
        <f>+N215</f>
        <v>0</v>
      </c>
      <c r="AM215" s="44">
        <f t="shared" si="193"/>
        <v>2.5249999999999999</v>
      </c>
      <c r="AN215" s="47">
        <v>2.5249999999999999</v>
      </c>
      <c r="AO215" s="47"/>
      <c r="AP215" s="47"/>
      <c r="AQ215" s="47"/>
      <c r="AR215" s="47"/>
      <c r="AS215" s="47"/>
      <c r="AT215" s="812">
        <f t="shared" si="188"/>
        <v>400</v>
      </c>
      <c r="AU215" s="833">
        <f>+O215</f>
        <v>0</v>
      </c>
      <c r="AV215" s="44">
        <f t="shared" si="194"/>
        <v>2.5249999999999999</v>
      </c>
      <c r="AW215" s="47">
        <v>2.5249999999999999</v>
      </c>
      <c r="AX215" s="47"/>
      <c r="AY215" s="47"/>
      <c r="AZ215" s="47"/>
      <c r="BA215" s="47"/>
      <c r="BB215" s="47"/>
      <c r="BC215" s="812">
        <f t="shared" si="189"/>
        <v>400</v>
      </c>
      <c r="BD215" s="809">
        <f>+P215</f>
        <v>0</v>
      </c>
      <c r="BE215" s="44">
        <f t="shared" si="195"/>
        <v>2.5249999999999999</v>
      </c>
      <c r="BF215" s="47">
        <v>2.5249999999999999</v>
      </c>
      <c r="BG215" s="47"/>
      <c r="BH215" s="47"/>
      <c r="BI215" s="47"/>
      <c r="BJ215" s="47"/>
      <c r="BK215" s="47"/>
      <c r="BL215" s="812">
        <f t="shared" si="190"/>
        <v>400</v>
      </c>
      <c r="BM215" s="815">
        <f>+Q215</f>
        <v>0</v>
      </c>
      <c r="BN215" s="44">
        <f t="shared" si="196"/>
        <v>2.5249999999999999</v>
      </c>
      <c r="BO215" s="47">
        <v>2.5249999999999999</v>
      </c>
      <c r="BP215" s="47"/>
      <c r="BQ215" s="47"/>
      <c r="BR215" s="47"/>
      <c r="BS215" s="47"/>
      <c r="BT215" s="47"/>
      <c r="BU215" s="818"/>
      <c r="BV215" s="819"/>
      <c r="BW215" s="819"/>
      <c r="BX215" s="819"/>
      <c r="BY215" s="819"/>
      <c r="BZ215" s="819"/>
      <c r="CA215" s="819"/>
      <c r="CB215" s="819"/>
      <c r="CC215" s="820"/>
    </row>
    <row r="216" spans="1:81" s="58" customFormat="1" ht="40.200000000000003" customHeight="1" x14ac:dyDescent="0.3">
      <c r="A216" s="34"/>
      <c r="B216" s="982"/>
      <c r="C216" s="869"/>
      <c r="D216" s="872"/>
      <c r="E216" s="852"/>
      <c r="F216" s="920"/>
      <c r="G216" s="852"/>
      <c r="H216" s="852"/>
      <c r="I216" s="1346"/>
      <c r="J216" s="813"/>
      <c r="K216" s="855"/>
      <c r="L216" s="858"/>
      <c r="M216" s="861"/>
      <c r="N216" s="837"/>
      <c r="O216" s="840"/>
      <c r="P216" s="864"/>
      <c r="Q216" s="867"/>
      <c r="R216" s="813"/>
      <c r="S216" s="39"/>
      <c r="T216" s="236"/>
      <c r="U216" s="236"/>
      <c r="V216" s="236"/>
      <c r="W216" s="39"/>
      <c r="X216" s="31"/>
      <c r="Y216" s="31"/>
      <c r="Z216" s="31"/>
      <c r="AA216" s="31"/>
      <c r="AB216" s="813"/>
      <c r="AC216" s="828"/>
      <c r="AD216" s="552">
        <f t="shared" si="192"/>
        <v>0</v>
      </c>
      <c r="AE216" s="51">
        <f t="shared" si="192"/>
        <v>0</v>
      </c>
      <c r="AF216" s="51">
        <f t="shared" si="192"/>
        <v>0</v>
      </c>
      <c r="AG216" s="51">
        <f t="shared" si="191"/>
        <v>0</v>
      </c>
      <c r="AH216" s="51">
        <f t="shared" si="191"/>
        <v>0</v>
      </c>
      <c r="AI216" s="51">
        <f t="shared" si="191"/>
        <v>0</v>
      </c>
      <c r="AJ216" s="51">
        <f t="shared" si="191"/>
        <v>0</v>
      </c>
      <c r="AK216" s="813"/>
      <c r="AL216" s="831"/>
      <c r="AM216" s="51">
        <f t="shared" si="193"/>
        <v>0</v>
      </c>
      <c r="AN216" s="257"/>
      <c r="AO216" s="257"/>
      <c r="AP216" s="257"/>
      <c r="AQ216" s="257"/>
      <c r="AR216" s="257"/>
      <c r="AS216" s="257"/>
      <c r="AT216" s="813"/>
      <c r="AU216" s="834"/>
      <c r="AV216" s="51">
        <f t="shared" si="194"/>
        <v>0</v>
      </c>
      <c r="AW216" s="257"/>
      <c r="AX216" s="257"/>
      <c r="AY216" s="257"/>
      <c r="AZ216" s="257"/>
      <c r="BA216" s="257"/>
      <c r="BB216" s="257"/>
      <c r="BC216" s="813"/>
      <c r="BD216" s="810"/>
      <c r="BE216" s="51">
        <f t="shared" si="195"/>
        <v>0</v>
      </c>
      <c r="BF216" s="257"/>
      <c r="BG216" s="257"/>
      <c r="BH216" s="257"/>
      <c r="BI216" s="257"/>
      <c r="BJ216" s="257"/>
      <c r="BK216" s="257"/>
      <c r="BL216" s="813"/>
      <c r="BM216" s="816"/>
      <c r="BN216" s="51">
        <f t="shared" si="196"/>
        <v>0</v>
      </c>
      <c r="BO216" s="257"/>
      <c r="BP216" s="257"/>
      <c r="BQ216" s="257"/>
      <c r="BR216" s="257"/>
      <c r="BS216" s="257"/>
      <c r="BT216" s="257"/>
      <c r="BU216" s="821"/>
      <c r="BV216" s="822"/>
      <c r="BW216" s="822"/>
      <c r="BX216" s="822"/>
      <c r="BY216" s="822"/>
      <c r="BZ216" s="822"/>
      <c r="CA216" s="822"/>
      <c r="CB216" s="822"/>
      <c r="CC216" s="823"/>
    </row>
    <row r="217" spans="1:81" s="58" customFormat="1" ht="40.200000000000003" customHeight="1" x14ac:dyDescent="0.3">
      <c r="A217" s="34"/>
      <c r="B217" s="982"/>
      <c r="C217" s="869"/>
      <c r="D217" s="872"/>
      <c r="E217" s="852"/>
      <c r="F217" s="920"/>
      <c r="G217" s="852"/>
      <c r="H217" s="852"/>
      <c r="I217" s="1346"/>
      <c r="J217" s="813"/>
      <c r="K217" s="855"/>
      <c r="L217" s="858"/>
      <c r="M217" s="861"/>
      <c r="N217" s="837"/>
      <c r="O217" s="840"/>
      <c r="P217" s="864"/>
      <c r="Q217" s="867"/>
      <c r="R217" s="813"/>
      <c r="S217" s="39"/>
      <c r="T217" s="236"/>
      <c r="U217" s="236"/>
      <c r="V217" s="236"/>
      <c r="W217" s="39"/>
      <c r="X217" s="31"/>
      <c r="Y217" s="31"/>
      <c r="Z217" s="31"/>
      <c r="AA217" s="31"/>
      <c r="AB217" s="813"/>
      <c r="AC217" s="828"/>
      <c r="AD217" s="552">
        <f t="shared" si="192"/>
        <v>0</v>
      </c>
      <c r="AE217" s="51">
        <f t="shared" si="192"/>
        <v>0</v>
      </c>
      <c r="AF217" s="51">
        <f t="shared" si="192"/>
        <v>0</v>
      </c>
      <c r="AG217" s="51">
        <f t="shared" si="191"/>
        <v>0</v>
      </c>
      <c r="AH217" s="51">
        <f t="shared" si="191"/>
        <v>0</v>
      </c>
      <c r="AI217" s="51">
        <f t="shared" si="191"/>
        <v>0</v>
      </c>
      <c r="AJ217" s="51">
        <f t="shared" si="191"/>
        <v>0</v>
      </c>
      <c r="AK217" s="813"/>
      <c r="AL217" s="831"/>
      <c r="AM217" s="51">
        <f t="shared" si="193"/>
        <v>0</v>
      </c>
      <c r="AN217" s="257"/>
      <c r="AO217" s="257"/>
      <c r="AP217" s="257"/>
      <c r="AQ217" s="257"/>
      <c r="AR217" s="257"/>
      <c r="AS217" s="257"/>
      <c r="AT217" s="813"/>
      <c r="AU217" s="834"/>
      <c r="AV217" s="51">
        <f t="shared" si="194"/>
        <v>0</v>
      </c>
      <c r="AW217" s="257"/>
      <c r="AX217" s="257"/>
      <c r="AY217" s="257"/>
      <c r="AZ217" s="257"/>
      <c r="BA217" s="257"/>
      <c r="BB217" s="257"/>
      <c r="BC217" s="813"/>
      <c r="BD217" s="810"/>
      <c r="BE217" s="51">
        <f t="shared" si="195"/>
        <v>0</v>
      </c>
      <c r="BF217" s="257"/>
      <c r="BG217" s="257"/>
      <c r="BH217" s="257"/>
      <c r="BI217" s="257"/>
      <c r="BJ217" s="257"/>
      <c r="BK217" s="257"/>
      <c r="BL217" s="813"/>
      <c r="BM217" s="816"/>
      <c r="BN217" s="51">
        <f t="shared" si="196"/>
        <v>0</v>
      </c>
      <c r="BO217" s="257"/>
      <c r="BP217" s="257"/>
      <c r="BQ217" s="257"/>
      <c r="BR217" s="257"/>
      <c r="BS217" s="257"/>
      <c r="BT217" s="257"/>
      <c r="BU217" s="821"/>
      <c r="BV217" s="822"/>
      <c r="BW217" s="822"/>
      <c r="BX217" s="822"/>
      <c r="BY217" s="822"/>
      <c r="BZ217" s="822"/>
      <c r="CA217" s="822"/>
      <c r="CB217" s="822"/>
      <c r="CC217" s="823"/>
    </row>
    <row r="218" spans="1:81" s="58" customFormat="1" ht="40.200000000000003" customHeight="1" thickBot="1" x14ac:dyDescent="0.35">
      <c r="A218" s="34"/>
      <c r="B218" s="982"/>
      <c r="C218" s="869"/>
      <c r="D218" s="873"/>
      <c r="E218" s="853"/>
      <c r="F218" s="1267"/>
      <c r="G218" s="853"/>
      <c r="H218" s="853"/>
      <c r="I218" s="1347"/>
      <c r="J218" s="814"/>
      <c r="K218" s="856"/>
      <c r="L218" s="859"/>
      <c r="M218" s="862"/>
      <c r="N218" s="838"/>
      <c r="O218" s="841"/>
      <c r="P218" s="865"/>
      <c r="Q218" s="874"/>
      <c r="R218" s="814"/>
      <c r="S218" s="232"/>
      <c r="T218" s="237"/>
      <c r="U218" s="237"/>
      <c r="V218" s="237"/>
      <c r="W218" s="232"/>
      <c r="X218" s="260"/>
      <c r="Y218" s="260"/>
      <c r="Z218" s="260"/>
      <c r="AA218" s="260"/>
      <c r="AB218" s="814"/>
      <c r="AC218" s="829"/>
      <c r="AD218" s="551">
        <f t="shared" si="192"/>
        <v>0</v>
      </c>
      <c r="AE218" s="46">
        <f t="shared" si="192"/>
        <v>0</v>
      </c>
      <c r="AF218" s="46">
        <f t="shared" si="192"/>
        <v>0</v>
      </c>
      <c r="AG218" s="46">
        <f t="shared" si="191"/>
        <v>0</v>
      </c>
      <c r="AH218" s="46">
        <f t="shared" si="191"/>
        <v>0</v>
      </c>
      <c r="AI218" s="46">
        <f t="shared" si="191"/>
        <v>0</v>
      </c>
      <c r="AJ218" s="46">
        <f t="shared" si="191"/>
        <v>0</v>
      </c>
      <c r="AK218" s="814"/>
      <c r="AL218" s="832"/>
      <c r="AM218" s="46">
        <f t="shared" si="193"/>
        <v>0</v>
      </c>
      <c r="AN218" s="49"/>
      <c r="AO218" s="49"/>
      <c r="AP218" s="49"/>
      <c r="AQ218" s="49"/>
      <c r="AR218" s="49"/>
      <c r="AS218" s="49"/>
      <c r="AT218" s="814"/>
      <c r="AU218" s="835"/>
      <c r="AV218" s="46">
        <f t="shared" si="194"/>
        <v>0</v>
      </c>
      <c r="AW218" s="49"/>
      <c r="AX218" s="49"/>
      <c r="AY218" s="49"/>
      <c r="AZ218" s="49"/>
      <c r="BA218" s="49"/>
      <c r="BB218" s="49"/>
      <c r="BC218" s="814"/>
      <c r="BD218" s="811"/>
      <c r="BE218" s="46">
        <f t="shared" si="195"/>
        <v>0</v>
      </c>
      <c r="BF218" s="49"/>
      <c r="BG218" s="49"/>
      <c r="BH218" s="49"/>
      <c r="BI218" s="49"/>
      <c r="BJ218" s="49"/>
      <c r="BK218" s="49"/>
      <c r="BL218" s="814"/>
      <c r="BM218" s="817"/>
      <c r="BN218" s="46">
        <f t="shared" si="196"/>
        <v>0</v>
      </c>
      <c r="BO218" s="49"/>
      <c r="BP218" s="49"/>
      <c r="BQ218" s="49"/>
      <c r="BR218" s="49"/>
      <c r="BS218" s="49"/>
      <c r="BT218" s="49"/>
      <c r="BU218" s="824"/>
      <c r="BV218" s="825"/>
      <c r="BW218" s="825"/>
      <c r="BX218" s="825"/>
      <c r="BY218" s="825"/>
      <c r="BZ218" s="825"/>
      <c r="CA218" s="825"/>
      <c r="CB218" s="825"/>
      <c r="CC218" s="826"/>
    </row>
    <row r="219" spans="1:81" s="58" customFormat="1" ht="40.200000000000003" customHeight="1" thickTop="1" x14ac:dyDescent="0.3">
      <c r="A219" s="34"/>
      <c r="B219" s="982"/>
      <c r="C219" s="869"/>
      <c r="D219" s="871">
        <v>4103</v>
      </c>
      <c r="E219" s="851" t="s">
        <v>4050</v>
      </c>
      <c r="F219" s="1266" t="s">
        <v>5544</v>
      </c>
      <c r="G219" s="851" t="s">
        <v>4052</v>
      </c>
      <c r="H219" s="851" t="s">
        <v>5592</v>
      </c>
      <c r="I219" s="1345" t="s">
        <v>5593</v>
      </c>
      <c r="J219" s="812">
        <v>401</v>
      </c>
      <c r="K219" s="854" t="str">
        <f>+[7]Metas!K457</f>
        <v>Mujeres en condición de discapacidad con valoración y tratamiento fisioterapéutico, suministro de ayuda técnica de equipos para su rehabilitación</v>
      </c>
      <c r="L219" s="857"/>
      <c r="M219" s="860">
        <f>SUM(N219:Q219)</f>
        <v>0</v>
      </c>
      <c r="N219" s="836"/>
      <c r="O219" s="839"/>
      <c r="P219" s="863"/>
      <c r="Q219" s="866"/>
      <c r="R219" s="812">
        <f>+$J219</f>
        <v>401</v>
      </c>
      <c r="S219" s="231" t="s">
        <v>5611</v>
      </c>
      <c r="T219" s="235" t="s">
        <v>3822</v>
      </c>
      <c r="U219" s="235" t="s">
        <v>3827</v>
      </c>
      <c r="V219" s="235" t="s">
        <v>3830</v>
      </c>
      <c r="W219" s="231" t="s">
        <v>5548</v>
      </c>
      <c r="X219" s="256">
        <v>44927</v>
      </c>
      <c r="Y219" s="256">
        <v>45291</v>
      </c>
      <c r="Z219" s="256">
        <v>44593</v>
      </c>
      <c r="AA219" s="256">
        <v>44926</v>
      </c>
      <c r="AB219" s="812">
        <f t="shared" ref="AB219:AB279" si="197">+$J219</f>
        <v>401</v>
      </c>
      <c r="AC219" s="827">
        <f>+L219</f>
        <v>0</v>
      </c>
      <c r="AD219" s="550">
        <f t="shared" si="192"/>
        <v>4.3</v>
      </c>
      <c r="AE219" s="44">
        <f t="shared" si="192"/>
        <v>4.3</v>
      </c>
      <c r="AF219" s="44">
        <f t="shared" si="192"/>
        <v>0</v>
      </c>
      <c r="AG219" s="44">
        <f t="shared" si="191"/>
        <v>0</v>
      </c>
      <c r="AH219" s="44">
        <f t="shared" si="191"/>
        <v>0</v>
      </c>
      <c r="AI219" s="44">
        <f t="shared" si="191"/>
        <v>0</v>
      </c>
      <c r="AJ219" s="44">
        <f t="shared" si="191"/>
        <v>0</v>
      </c>
      <c r="AK219" s="812">
        <f t="shared" ref="AK219:AK279" si="198">+$J219</f>
        <v>401</v>
      </c>
      <c r="AL219" s="830">
        <f>+N219</f>
        <v>0</v>
      </c>
      <c r="AM219" s="44">
        <f t="shared" si="193"/>
        <v>1.075</v>
      </c>
      <c r="AN219" s="47">
        <v>1.075</v>
      </c>
      <c r="AO219" s="47"/>
      <c r="AP219" s="47"/>
      <c r="AQ219" s="47"/>
      <c r="AR219" s="47"/>
      <c r="AS219" s="47"/>
      <c r="AT219" s="812">
        <f t="shared" ref="AT219:AT279" si="199">+$J219</f>
        <v>401</v>
      </c>
      <c r="AU219" s="833">
        <f>+O219</f>
        <v>0</v>
      </c>
      <c r="AV219" s="44">
        <f t="shared" si="194"/>
        <v>1.075</v>
      </c>
      <c r="AW219" s="47">
        <v>1.075</v>
      </c>
      <c r="AX219" s="47"/>
      <c r="AY219" s="47"/>
      <c r="AZ219" s="47"/>
      <c r="BA219" s="47"/>
      <c r="BB219" s="47"/>
      <c r="BC219" s="812">
        <f t="shared" ref="BC219:BC279" si="200">+$J219</f>
        <v>401</v>
      </c>
      <c r="BD219" s="809">
        <f>+P219</f>
        <v>0</v>
      </c>
      <c r="BE219" s="44">
        <f t="shared" si="195"/>
        <v>1.075</v>
      </c>
      <c r="BF219" s="47">
        <v>1.075</v>
      </c>
      <c r="BG219" s="47"/>
      <c r="BH219" s="47"/>
      <c r="BI219" s="47"/>
      <c r="BJ219" s="47"/>
      <c r="BK219" s="47"/>
      <c r="BL219" s="812">
        <f t="shared" ref="BL219:BL279" si="201">+$J219</f>
        <v>401</v>
      </c>
      <c r="BM219" s="815">
        <f>+Q219</f>
        <v>0</v>
      </c>
      <c r="BN219" s="44">
        <f t="shared" si="196"/>
        <v>1.075</v>
      </c>
      <c r="BO219" s="47">
        <v>1.075</v>
      </c>
      <c r="BP219" s="47"/>
      <c r="BQ219" s="47"/>
      <c r="BR219" s="47"/>
      <c r="BS219" s="47"/>
      <c r="BT219" s="47"/>
      <c r="BU219" s="818"/>
      <c r="BV219" s="819"/>
      <c r="BW219" s="819"/>
      <c r="BX219" s="819"/>
      <c r="BY219" s="819"/>
      <c r="BZ219" s="819"/>
      <c r="CA219" s="819"/>
      <c r="CB219" s="819"/>
      <c r="CC219" s="820"/>
    </row>
    <row r="220" spans="1:81" s="58" customFormat="1" ht="40.200000000000003" customHeight="1" x14ac:dyDescent="0.3">
      <c r="A220" s="34"/>
      <c r="B220" s="982"/>
      <c r="C220" s="869"/>
      <c r="D220" s="872"/>
      <c r="E220" s="852"/>
      <c r="F220" s="920"/>
      <c r="G220" s="852"/>
      <c r="H220" s="852"/>
      <c r="I220" s="1346"/>
      <c r="J220" s="813"/>
      <c r="K220" s="855"/>
      <c r="L220" s="858"/>
      <c r="M220" s="861"/>
      <c r="N220" s="837"/>
      <c r="O220" s="840"/>
      <c r="P220" s="864"/>
      <c r="Q220" s="867"/>
      <c r="R220" s="813"/>
      <c r="S220" s="39"/>
      <c r="T220" s="236"/>
      <c r="U220" s="236"/>
      <c r="V220" s="236"/>
      <c r="W220" s="39"/>
      <c r="X220" s="31"/>
      <c r="Y220" s="31"/>
      <c r="Z220" s="31"/>
      <c r="AA220" s="31"/>
      <c r="AB220" s="813"/>
      <c r="AC220" s="828"/>
      <c r="AD220" s="552">
        <f t="shared" si="192"/>
        <v>0</v>
      </c>
      <c r="AE220" s="51">
        <f t="shared" si="192"/>
        <v>0</v>
      </c>
      <c r="AF220" s="51">
        <f t="shared" si="192"/>
        <v>0</v>
      </c>
      <c r="AG220" s="51">
        <f t="shared" si="191"/>
        <v>0</v>
      </c>
      <c r="AH220" s="51">
        <f t="shared" si="191"/>
        <v>0</v>
      </c>
      <c r="AI220" s="51">
        <f t="shared" si="191"/>
        <v>0</v>
      </c>
      <c r="AJ220" s="51">
        <f t="shared" si="191"/>
        <v>0</v>
      </c>
      <c r="AK220" s="813"/>
      <c r="AL220" s="831"/>
      <c r="AM220" s="51">
        <f t="shared" si="193"/>
        <v>0</v>
      </c>
      <c r="AN220" s="257"/>
      <c r="AO220" s="257"/>
      <c r="AP220" s="257"/>
      <c r="AQ220" s="257"/>
      <c r="AR220" s="257"/>
      <c r="AS220" s="257"/>
      <c r="AT220" s="813"/>
      <c r="AU220" s="834"/>
      <c r="AV220" s="51">
        <f t="shared" si="194"/>
        <v>0</v>
      </c>
      <c r="AW220" s="257"/>
      <c r="AX220" s="257"/>
      <c r="AY220" s="257"/>
      <c r="AZ220" s="257"/>
      <c r="BA220" s="257"/>
      <c r="BB220" s="257"/>
      <c r="BC220" s="813"/>
      <c r="BD220" s="810"/>
      <c r="BE220" s="51">
        <f t="shared" si="195"/>
        <v>0</v>
      </c>
      <c r="BF220" s="257"/>
      <c r="BG220" s="257"/>
      <c r="BH220" s="257"/>
      <c r="BI220" s="257"/>
      <c r="BJ220" s="257"/>
      <c r="BK220" s="257"/>
      <c r="BL220" s="813"/>
      <c r="BM220" s="816"/>
      <c r="BN220" s="51">
        <f t="shared" si="196"/>
        <v>0</v>
      </c>
      <c r="BO220" s="257"/>
      <c r="BP220" s="257"/>
      <c r="BQ220" s="257"/>
      <c r="BR220" s="257"/>
      <c r="BS220" s="257"/>
      <c r="BT220" s="257"/>
      <c r="BU220" s="821"/>
      <c r="BV220" s="822"/>
      <c r="BW220" s="822"/>
      <c r="BX220" s="822"/>
      <c r="BY220" s="822"/>
      <c r="BZ220" s="822"/>
      <c r="CA220" s="822"/>
      <c r="CB220" s="822"/>
      <c r="CC220" s="823"/>
    </row>
    <row r="221" spans="1:81" s="58" customFormat="1" ht="40.200000000000003" customHeight="1" x14ac:dyDescent="0.3">
      <c r="A221" s="34"/>
      <c r="B221" s="982"/>
      <c r="C221" s="869"/>
      <c r="D221" s="872"/>
      <c r="E221" s="852"/>
      <c r="F221" s="920"/>
      <c r="G221" s="852"/>
      <c r="H221" s="852"/>
      <c r="I221" s="1346"/>
      <c r="J221" s="813"/>
      <c r="K221" s="855"/>
      <c r="L221" s="858"/>
      <c r="M221" s="861"/>
      <c r="N221" s="837"/>
      <c r="O221" s="840"/>
      <c r="P221" s="864"/>
      <c r="Q221" s="867"/>
      <c r="R221" s="813"/>
      <c r="S221" s="39"/>
      <c r="T221" s="236"/>
      <c r="U221" s="236"/>
      <c r="V221" s="236"/>
      <c r="W221" s="39"/>
      <c r="X221" s="31"/>
      <c r="Y221" s="31"/>
      <c r="Z221" s="31"/>
      <c r="AA221" s="31"/>
      <c r="AB221" s="813"/>
      <c r="AC221" s="828"/>
      <c r="AD221" s="552">
        <f t="shared" si="192"/>
        <v>0</v>
      </c>
      <c r="AE221" s="51">
        <f t="shared" si="192"/>
        <v>0</v>
      </c>
      <c r="AF221" s="51">
        <f t="shared" si="192"/>
        <v>0</v>
      </c>
      <c r="AG221" s="51">
        <f t="shared" si="191"/>
        <v>0</v>
      </c>
      <c r="AH221" s="51">
        <f t="shared" si="191"/>
        <v>0</v>
      </c>
      <c r="AI221" s="51">
        <f t="shared" si="191"/>
        <v>0</v>
      </c>
      <c r="AJ221" s="51">
        <f t="shared" si="191"/>
        <v>0</v>
      </c>
      <c r="AK221" s="813"/>
      <c r="AL221" s="831"/>
      <c r="AM221" s="51">
        <f t="shared" si="193"/>
        <v>0</v>
      </c>
      <c r="AN221" s="257"/>
      <c r="AO221" s="257"/>
      <c r="AP221" s="257"/>
      <c r="AQ221" s="257"/>
      <c r="AR221" s="257"/>
      <c r="AS221" s="257"/>
      <c r="AT221" s="813"/>
      <c r="AU221" s="834"/>
      <c r="AV221" s="51">
        <f t="shared" si="194"/>
        <v>0</v>
      </c>
      <c r="AW221" s="257"/>
      <c r="AX221" s="257"/>
      <c r="AY221" s="257"/>
      <c r="AZ221" s="257"/>
      <c r="BA221" s="257"/>
      <c r="BB221" s="257"/>
      <c r="BC221" s="813"/>
      <c r="BD221" s="810"/>
      <c r="BE221" s="51">
        <f t="shared" si="195"/>
        <v>0</v>
      </c>
      <c r="BF221" s="257"/>
      <c r="BG221" s="257"/>
      <c r="BH221" s="257"/>
      <c r="BI221" s="257"/>
      <c r="BJ221" s="257"/>
      <c r="BK221" s="257"/>
      <c r="BL221" s="813"/>
      <c r="BM221" s="816"/>
      <c r="BN221" s="51">
        <f t="shared" si="196"/>
        <v>0</v>
      </c>
      <c r="BO221" s="257"/>
      <c r="BP221" s="257"/>
      <c r="BQ221" s="257"/>
      <c r="BR221" s="257"/>
      <c r="BS221" s="257"/>
      <c r="BT221" s="257"/>
      <c r="BU221" s="821"/>
      <c r="BV221" s="822"/>
      <c r="BW221" s="822"/>
      <c r="BX221" s="822"/>
      <c r="BY221" s="822"/>
      <c r="BZ221" s="822"/>
      <c r="CA221" s="822"/>
      <c r="CB221" s="822"/>
      <c r="CC221" s="823"/>
    </row>
    <row r="222" spans="1:81" s="58" customFormat="1" ht="40.200000000000003" customHeight="1" thickBot="1" x14ac:dyDescent="0.35">
      <c r="A222" s="34"/>
      <c r="B222" s="982"/>
      <c r="C222" s="869"/>
      <c r="D222" s="873"/>
      <c r="E222" s="853"/>
      <c r="F222" s="1267"/>
      <c r="G222" s="853"/>
      <c r="H222" s="853"/>
      <c r="I222" s="1347"/>
      <c r="J222" s="814"/>
      <c r="K222" s="856"/>
      <c r="L222" s="859"/>
      <c r="M222" s="862"/>
      <c r="N222" s="838"/>
      <c r="O222" s="841"/>
      <c r="P222" s="865"/>
      <c r="Q222" s="874"/>
      <c r="R222" s="814"/>
      <c r="S222" s="232"/>
      <c r="T222" s="237"/>
      <c r="U222" s="237"/>
      <c r="V222" s="237"/>
      <c r="W222" s="232"/>
      <c r="X222" s="260"/>
      <c r="Y222" s="260"/>
      <c r="Z222" s="260"/>
      <c r="AA222" s="260"/>
      <c r="AB222" s="814"/>
      <c r="AC222" s="829"/>
      <c r="AD222" s="551">
        <f t="shared" si="192"/>
        <v>0</v>
      </c>
      <c r="AE222" s="46">
        <f t="shared" si="192"/>
        <v>0</v>
      </c>
      <c r="AF222" s="46">
        <f t="shared" si="192"/>
        <v>0</v>
      </c>
      <c r="AG222" s="46">
        <f t="shared" si="191"/>
        <v>0</v>
      </c>
      <c r="AH222" s="46">
        <f t="shared" si="191"/>
        <v>0</v>
      </c>
      <c r="AI222" s="46">
        <f t="shared" si="191"/>
        <v>0</v>
      </c>
      <c r="AJ222" s="46">
        <f t="shared" si="191"/>
        <v>0</v>
      </c>
      <c r="AK222" s="814"/>
      <c r="AL222" s="832"/>
      <c r="AM222" s="46">
        <f t="shared" si="193"/>
        <v>0</v>
      </c>
      <c r="AN222" s="49"/>
      <c r="AO222" s="49"/>
      <c r="AP222" s="49"/>
      <c r="AQ222" s="49"/>
      <c r="AR222" s="49"/>
      <c r="AS222" s="49"/>
      <c r="AT222" s="814"/>
      <c r="AU222" s="835"/>
      <c r="AV222" s="46">
        <f t="shared" si="194"/>
        <v>0</v>
      </c>
      <c r="AW222" s="49"/>
      <c r="AX222" s="49"/>
      <c r="AY222" s="49"/>
      <c r="AZ222" s="49"/>
      <c r="BA222" s="49"/>
      <c r="BB222" s="49"/>
      <c r="BC222" s="814"/>
      <c r="BD222" s="811"/>
      <c r="BE222" s="46">
        <f t="shared" si="195"/>
        <v>0</v>
      </c>
      <c r="BF222" s="49"/>
      <c r="BG222" s="49"/>
      <c r="BH222" s="49"/>
      <c r="BI222" s="49"/>
      <c r="BJ222" s="49"/>
      <c r="BK222" s="49"/>
      <c r="BL222" s="814"/>
      <c r="BM222" s="817"/>
      <c r="BN222" s="46">
        <f t="shared" si="196"/>
        <v>0</v>
      </c>
      <c r="BO222" s="49"/>
      <c r="BP222" s="49"/>
      <c r="BQ222" s="49"/>
      <c r="BR222" s="49"/>
      <c r="BS222" s="49"/>
      <c r="BT222" s="49"/>
      <c r="BU222" s="824"/>
      <c r="BV222" s="825"/>
      <c r="BW222" s="825"/>
      <c r="BX222" s="825"/>
      <c r="BY222" s="825"/>
      <c r="BZ222" s="825"/>
      <c r="CA222" s="825"/>
      <c r="CB222" s="825"/>
      <c r="CC222" s="826"/>
    </row>
    <row r="223" spans="1:81" s="58" customFormat="1" ht="40.200000000000003" customHeight="1" thickTop="1" x14ac:dyDescent="0.3">
      <c r="A223" s="34"/>
      <c r="B223" s="982"/>
      <c r="C223" s="869"/>
      <c r="D223" s="871">
        <v>4103</v>
      </c>
      <c r="E223" s="851" t="s">
        <v>4050</v>
      </c>
      <c r="F223" s="1266" t="s">
        <v>5544</v>
      </c>
      <c r="G223" s="851" t="s">
        <v>4052</v>
      </c>
      <c r="H223" s="851" t="s">
        <v>5592</v>
      </c>
      <c r="I223" s="1345" t="s">
        <v>5593</v>
      </c>
      <c r="J223" s="812">
        <v>402</v>
      </c>
      <c r="K223" s="854" t="str">
        <f>+[7]Metas!K458</f>
        <v>Diagnósticos de citologías para mujeres en estado de vulnerabilidad que padezcan o tengan amenaza de cáncer de cuello uterino</v>
      </c>
      <c r="L223" s="857">
        <v>2618</v>
      </c>
      <c r="M223" s="860">
        <f>SUM(N223:Q223)</f>
        <v>2618</v>
      </c>
      <c r="N223" s="836">
        <v>300</v>
      </c>
      <c r="O223" s="839">
        <v>800</v>
      </c>
      <c r="P223" s="863">
        <v>918</v>
      </c>
      <c r="Q223" s="866">
        <v>600</v>
      </c>
      <c r="R223" s="812">
        <f>+$J223</f>
        <v>402</v>
      </c>
      <c r="S223" s="231" t="s">
        <v>5612</v>
      </c>
      <c r="T223" s="235" t="s">
        <v>3822</v>
      </c>
      <c r="U223" s="235" t="s">
        <v>3827</v>
      </c>
      <c r="V223" s="235" t="s">
        <v>3830</v>
      </c>
      <c r="W223" s="231" t="s">
        <v>5548</v>
      </c>
      <c r="X223" s="256">
        <v>44927</v>
      </c>
      <c r="Y223" s="256">
        <v>45291</v>
      </c>
      <c r="Z223" s="256">
        <v>44593</v>
      </c>
      <c r="AA223" s="256">
        <v>44926</v>
      </c>
      <c r="AB223" s="812">
        <f t="shared" si="197"/>
        <v>402</v>
      </c>
      <c r="AC223" s="827">
        <f>+L223</f>
        <v>2618</v>
      </c>
      <c r="AD223" s="550">
        <f t="shared" si="192"/>
        <v>11.7</v>
      </c>
      <c r="AE223" s="44">
        <f t="shared" si="192"/>
        <v>11.7</v>
      </c>
      <c r="AF223" s="44">
        <f t="shared" si="192"/>
        <v>0</v>
      </c>
      <c r="AG223" s="44">
        <f t="shared" si="191"/>
        <v>0</v>
      </c>
      <c r="AH223" s="44">
        <f t="shared" si="191"/>
        <v>0</v>
      </c>
      <c r="AI223" s="44">
        <f t="shared" si="191"/>
        <v>0</v>
      </c>
      <c r="AJ223" s="44">
        <f t="shared" si="191"/>
        <v>0</v>
      </c>
      <c r="AK223" s="812">
        <f t="shared" si="198"/>
        <v>402</v>
      </c>
      <c r="AL223" s="830">
        <f>+N223</f>
        <v>300</v>
      </c>
      <c r="AM223" s="44">
        <f t="shared" si="193"/>
        <v>2.9249999999999998</v>
      </c>
      <c r="AN223" s="47">
        <v>2.9249999999999998</v>
      </c>
      <c r="AO223" s="47"/>
      <c r="AP223" s="47"/>
      <c r="AQ223" s="47"/>
      <c r="AR223" s="47"/>
      <c r="AS223" s="47"/>
      <c r="AT223" s="812">
        <f t="shared" si="199"/>
        <v>402</v>
      </c>
      <c r="AU223" s="833">
        <f>+O223</f>
        <v>800</v>
      </c>
      <c r="AV223" s="44">
        <f t="shared" si="194"/>
        <v>2.9249999999999998</v>
      </c>
      <c r="AW223" s="47">
        <v>2.9249999999999998</v>
      </c>
      <c r="AX223" s="47"/>
      <c r="AY223" s="47"/>
      <c r="AZ223" s="47"/>
      <c r="BA223" s="47"/>
      <c r="BB223" s="47"/>
      <c r="BC223" s="812">
        <f t="shared" si="200"/>
        <v>402</v>
      </c>
      <c r="BD223" s="809">
        <f>+P223</f>
        <v>918</v>
      </c>
      <c r="BE223" s="44">
        <f t="shared" si="195"/>
        <v>2.9249999999999998</v>
      </c>
      <c r="BF223" s="47">
        <v>2.9249999999999998</v>
      </c>
      <c r="BG223" s="47"/>
      <c r="BH223" s="47"/>
      <c r="BI223" s="47"/>
      <c r="BJ223" s="47"/>
      <c r="BK223" s="47"/>
      <c r="BL223" s="812">
        <f t="shared" si="201"/>
        <v>402</v>
      </c>
      <c r="BM223" s="815">
        <f>+Q223</f>
        <v>600</v>
      </c>
      <c r="BN223" s="44">
        <f t="shared" si="196"/>
        <v>2.9249999999999998</v>
      </c>
      <c r="BO223" s="47">
        <v>2.9249999999999998</v>
      </c>
      <c r="BP223" s="47"/>
      <c r="BQ223" s="47"/>
      <c r="BR223" s="47"/>
      <c r="BS223" s="47"/>
      <c r="BT223" s="47"/>
      <c r="BU223" s="818"/>
      <c r="BV223" s="819"/>
      <c r="BW223" s="819"/>
      <c r="BX223" s="819"/>
      <c r="BY223" s="819"/>
      <c r="BZ223" s="819"/>
      <c r="CA223" s="819"/>
      <c r="CB223" s="819"/>
      <c r="CC223" s="820"/>
    </row>
    <row r="224" spans="1:81" s="58" customFormat="1" ht="40.200000000000003" customHeight="1" x14ac:dyDescent="0.3">
      <c r="A224" s="34"/>
      <c r="B224" s="982"/>
      <c r="C224" s="869"/>
      <c r="D224" s="872"/>
      <c r="E224" s="852"/>
      <c r="F224" s="920"/>
      <c r="G224" s="852"/>
      <c r="H224" s="852"/>
      <c r="I224" s="1346"/>
      <c r="J224" s="813"/>
      <c r="K224" s="855"/>
      <c r="L224" s="858"/>
      <c r="M224" s="861"/>
      <c r="N224" s="837"/>
      <c r="O224" s="840"/>
      <c r="P224" s="864"/>
      <c r="Q224" s="867"/>
      <c r="R224" s="813"/>
      <c r="S224" s="39"/>
      <c r="T224" s="236"/>
      <c r="U224" s="236"/>
      <c r="V224" s="236"/>
      <c r="W224" s="39"/>
      <c r="X224" s="31"/>
      <c r="Y224" s="31"/>
      <c r="Z224" s="31"/>
      <c r="AA224" s="31"/>
      <c r="AB224" s="813"/>
      <c r="AC224" s="828"/>
      <c r="AD224" s="552">
        <f t="shared" si="192"/>
        <v>0</v>
      </c>
      <c r="AE224" s="51">
        <f t="shared" si="192"/>
        <v>0</v>
      </c>
      <c r="AF224" s="51">
        <f t="shared" si="192"/>
        <v>0</v>
      </c>
      <c r="AG224" s="51">
        <f t="shared" si="191"/>
        <v>0</v>
      </c>
      <c r="AH224" s="51">
        <f t="shared" si="191"/>
        <v>0</v>
      </c>
      <c r="AI224" s="51">
        <f t="shared" si="191"/>
        <v>0</v>
      </c>
      <c r="AJ224" s="51">
        <f t="shared" si="191"/>
        <v>0</v>
      </c>
      <c r="AK224" s="813"/>
      <c r="AL224" s="831"/>
      <c r="AM224" s="51">
        <f t="shared" si="193"/>
        <v>0</v>
      </c>
      <c r="AN224" s="257"/>
      <c r="AO224" s="257"/>
      <c r="AP224" s="257"/>
      <c r="AQ224" s="257"/>
      <c r="AR224" s="257"/>
      <c r="AS224" s="257"/>
      <c r="AT224" s="813"/>
      <c r="AU224" s="834"/>
      <c r="AV224" s="51">
        <f t="shared" si="194"/>
        <v>0</v>
      </c>
      <c r="AW224" s="257"/>
      <c r="AX224" s="257"/>
      <c r="AY224" s="257"/>
      <c r="AZ224" s="257"/>
      <c r="BA224" s="257"/>
      <c r="BB224" s="257"/>
      <c r="BC224" s="813"/>
      <c r="BD224" s="810"/>
      <c r="BE224" s="51">
        <f t="shared" si="195"/>
        <v>0</v>
      </c>
      <c r="BF224" s="257"/>
      <c r="BG224" s="257"/>
      <c r="BH224" s="257"/>
      <c r="BI224" s="257"/>
      <c r="BJ224" s="257"/>
      <c r="BK224" s="257"/>
      <c r="BL224" s="813"/>
      <c r="BM224" s="816"/>
      <c r="BN224" s="51">
        <f t="shared" si="196"/>
        <v>0</v>
      </c>
      <c r="BO224" s="257"/>
      <c r="BP224" s="257"/>
      <c r="BQ224" s="257"/>
      <c r="BR224" s="257"/>
      <c r="BS224" s="257"/>
      <c r="BT224" s="257"/>
      <c r="BU224" s="821"/>
      <c r="BV224" s="822"/>
      <c r="BW224" s="822"/>
      <c r="BX224" s="822"/>
      <c r="BY224" s="822"/>
      <c r="BZ224" s="822"/>
      <c r="CA224" s="822"/>
      <c r="CB224" s="822"/>
      <c r="CC224" s="823"/>
    </row>
    <row r="225" spans="1:81" s="58" customFormat="1" ht="40.200000000000003" customHeight="1" x14ac:dyDescent="0.3">
      <c r="A225" s="34"/>
      <c r="B225" s="982"/>
      <c r="C225" s="869"/>
      <c r="D225" s="872"/>
      <c r="E225" s="852"/>
      <c r="F225" s="920"/>
      <c r="G225" s="852"/>
      <c r="H225" s="852"/>
      <c r="I225" s="1346"/>
      <c r="J225" s="813"/>
      <c r="K225" s="855"/>
      <c r="L225" s="858"/>
      <c r="M225" s="861"/>
      <c r="N225" s="837"/>
      <c r="O225" s="840"/>
      <c r="P225" s="864"/>
      <c r="Q225" s="867"/>
      <c r="R225" s="813"/>
      <c r="S225" s="39"/>
      <c r="T225" s="236"/>
      <c r="U225" s="236"/>
      <c r="V225" s="236"/>
      <c r="W225" s="39"/>
      <c r="X225" s="31"/>
      <c r="Y225" s="31"/>
      <c r="Z225" s="31"/>
      <c r="AA225" s="31"/>
      <c r="AB225" s="813"/>
      <c r="AC225" s="828"/>
      <c r="AD225" s="552">
        <f t="shared" si="192"/>
        <v>0</v>
      </c>
      <c r="AE225" s="51">
        <f t="shared" si="192"/>
        <v>0</v>
      </c>
      <c r="AF225" s="51">
        <f t="shared" si="192"/>
        <v>0</v>
      </c>
      <c r="AG225" s="51">
        <f t="shared" si="191"/>
        <v>0</v>
      </c>
      <c r="AH225" s="51">
        <f t="shared" si="191"/>
        <v>0</v>
      </c>
      <c r="AI225" s="51">
        <f t="shared" si="191"/>
        <v>0</v>
      </c>
      <c r="AJ225" s="51">
        <f t="shared" si="191"/>
        <v>0</v>
      </c>
      <c r="AK225" s="813"/>
      <c r="AL225" s="831"/>
      <c r="AM225" s="51">
        <f t="shared" si="193"/>
        <v>0</v>
      </c>
      <c r="AN225" s="257"/>
      <c r="AO225" s="257"/>
      <c r="AP225" s="257"/>
      <c r="AQ225" s="257"/>
      <c r="AR225" s="257"/>
      <c r="AS225" s="257"/>
      <c r="AT225" s="813"/>
      <c r="AU225" s="834"/>
      <c r="AV225" s="51">
        <f t="shared" si="194"/>
        <v>0</v>
      </c>
      <c r="AW225" s="257"/>
      <c r="AX225" s="257"/>
      <c r="AY225" s="257"/>
      <c r="AZ225" s="257"/>
      <c r="BA225" s="257"/>
      <c r="BB225" s="257"/>
      <c r="BC225" s="813"/>
      <c r="BD225" s="810"/>
      <c r="BE225" s="51">
        <f t="shared" si="195"/>
        <v>0</v>
      </c>
      <c r="BF225" s="257"/>
      <c r="BG225" s="257"/>
      <c r="BH225" s="257"/>
      <c r="BI225" s="257"/>
      <c r="BJ225" s="257"/>
      <c r="BK225" s="257"/>
      <c r="BL225" s="813"/>
      <c r="BM225" s="816"/>
      <c r="BN225" s="51">
        <f t="shared" si="196"/>
        <v>0</v>
      </c>
      <c r="BO225" s="257"/>
      <c r="BP225" s="257"/>
      <c r="BQ225" s="257"/>
      <c r="BR225" s="257"/>
      <c r="BS225" s="257"/>
      <c r="BT225" s="257"/>
      <c r="BU225" s="821"/>
      <c r="BV225" s="822"/>
      <c r="BW225" s="822"/>
      <c r="BX225" s="822"/>
      <c r="BY225" s="822"/>
      <c r="BZ225" s="822"/>
      <c r="CA225" s="822"/>
      <c r="CB225" s="822"/>
      <c r="CC225" s="823"/>
    </row>
    <row r="226" spans="1:81" s="58" customFormat="1" ht="40.200000000000003" customHeight="1" thickBot="1" x14ac:dyDescent="0.35">
      <c r="A226" s="34"/>
      <c r="B226" s="982"/>
      <c r="C226" s="870"/>
      <c r="D226" s="873"/>
      <c r="E226" s="853"/>
      <c r="F226" s="1267"/>
      <c r="G226" s="853"/>
      <c r="H226" s="853"/>
      <c r="I226" s="1347"/>
      <c r="J226" s="814"/>
      <c r="K226" s="856"/>
      <c r="L226" s="859"/>
      <c r="M226" s="862"/>
      <c r="N226" s="838"/>
      <c r="O226" s="841"/>
      <c r="P226" s="865"/>
      <c r="Q226" s="874"/>
      <c r="R226" s="814"/>
      <c r="S226" s="232"/>
      <c r="T226" s="237"/>
      <c r="U226" s="237"/>
      <c r="V226" s="237"/>
      <c r="W226" s="232"/>
      <c r="X226" s="260"/>
      <c r="Y226" s="260"/>
      <c r="Z226" s="260"/>
      <c r="AA226" s="260"/>
      <c r="AB226" s="814"/>
      <c r="AC226" s="829"/>
      <c r="AD226" s="551">
        <f t="shared" si="192"/>
        <v>0</v>
      </c>
      <c r="AE226" s="46">
        <f t="shared" si="192"/>
        <v>0</v>
      </c>
      <c r="AF226" s="46">
        <f t="shared" si="192"/>
        <v>0</v>
      </c>
      <c r="AG226" s="46">
        <f t="shared" si="191"/>
        <v>0</v>
      </c>
      <c r="AH226" s="46">
        <f t="shared" si="191"/>
        <v>0</v>
      </c>
      <c r="AI226" s="46">
        <f t="shared" si="191"/>
        <v>0</v>
      </c>
      <c r="AJ226" s="46">
        <f t="shared" si="191"/>
        <v>0</v>
      </c>
      <c r="AK226" s="814"/>
      <c r="AL226" s="832"/>
      <c r="AM226" s="46">
        <f t="shared" si="193"/>
        <v>0</v>
      </c>
      <c r="AN226" s="49"/>
      <c r="AO226" s="49"/>
      <c r="AP226" s="49"/>
      <c r="AQ226" s="49"/>
      <c r="AR226" s="49"/>
      <c r="AS226" s="49"/>
      <c r="AT226" s="814"/>
      <c r="AU226" s="835"/>
      <c r="AV226" s="46">
        <f t="shared" si="194"/>
        <v>0</v>
      </c>
      <c r="AW226" s="49"/>
      <c r="AX226" s="49"/>
      <c r="AY226" s="49"/>
      <c r="AZ226" s="49"/>
      <c r="BA226" s="49"/>
      <c r="BB226" s="49"/>
      <c r="BC226" s="814"/>
      <c r="BD226" s="811"/>
      <c r="BE226" s="46">
        <f t="shared" si="195"/>
        <v>0</v>
      </c>
      <c r="BF226" s="49"/>
      <c r="BG226" s="49"/>
      <c r="BH226" s="49"/>
      <c r="BI226" s="49"/>
      <c r="BJ226" s="49"/>
      <c r="BK226" s="49"/>
      <c r="BL226" s="814"/>
      <c r="BM226" s="817"/>
      <c r="BN226" s="46">
        <f t="shared" si="196"/>
        <v>0</v>
      </c>
      <c r="BO226" s="49"/>
      <c r="BP226" s="49"/>
      <c r="BQ226" s="49"/>
      <c r="BR226" s="49"/>
      <c r="BS226" s="49"/>
      <c r="BT226" s="49"/>
      <c r="BU226" s="824"/>
      <c r="BV226" s="825"/>
      <c r="BW226" s="825"/>
      <c r="BX226" s="825"/>
      <c r="BY226" s="825"/>
      <c r="BZ226" s="825"/>
      <c r="CA226" s="825"/>
      <c r="CB226" s="825"/>
      <c r="CC226" s="826"/>
    </row>
    <row r="227" spans="1:81" s="58" customFormat="1" ht="40.200000000000003" customHeight="1" thickTop="1" thickBot="1" x14ac:dyDescent="0.35">
      <c r="A227" s="34"/>
      <c r="B227" s="982"/>
      <c r="C227" s="868" t="s">
        <v>602</v>
      </c>
      <c r="D227" s="871">
        <v>4103</v>
      </c>
      <c r="E227" s="851" t="s">
        <v>4050</v>
      </c>
      <c r="F227" s="1266" t="s">
        <v>5544</v>
      </c>
      <c r="G227" s="851" t="s">
        <v>4052</v>
      </c>
      <c r="H227" s="851" t="s">
        <v>5592</v>
      </c>
      <c r="I227" s="1345" t="s">
        <v>5593</v>
      </c>
      <c r="J227" s="891">
        <v>403</v>
      </c>
      <c r="K227" s="854" t="str">
        <f>+[7]Metas!K459</f>
        <v>Encuentros regionales de mujeres en jornadas lúdicas-deportivas, para promover recreación sana y desarrollo de aptitudes culturales</v>
      </c>
      <c r="L227" s="857">
        <v>3</v>
      </c>
      <c r="M227" s="860">
        <f>SUM(N227:Q227)</f>
        <v>3</v>
      </c>
      <c r="N227" s="836"/>
      <c r="O227" s="839">
        <v>1</v>
      </c>
      <c r="P227" s="863">
        <v>1</v>
      </c>
      <c r="Q227" s="866">
        <v>1</v>
      </c>
      <c r="R227" s="812">
        <f>+$J227</f>
        <v>403</v>
      </c>
      <c r="S227" s="231" t="s">
        <v>5613</v>
      </c>
      <c r="T227" s="235" t="s">
        <v>3822</v>
      </c>
      <c r="U227" s="235" t="s">
        <v>3827</v>
      </c>
      <c r="V227" s="235" t="s">
        <v>3830</v>
      </c>
      <c r="W227" s="231" t="s">
        <v>5548</v>
      </c>
      <c r="X227" s="256">
        <v>44927</v>
      </c>
      <c r="Y227" s="256">
        <v>45291</v>
      </c>
      <c r="Z227" s="256">
        <v>44593</v>
      </c>
      <c r="AA227" s="256">
        <v>44926</v>
      </c>
      <c r="AB227" s="812">
        <f t="shared" si="197"/>
        <v>403</v>
      </c>
      <c r="AC227" s="827">
        <f>+L227</f>
        <v>3</v>
      </c>
      <c r="AD227" s="550">
        <f t="shared" si="192"/>
        <v>8.1999999999999993</v>
      </c>
      <c r="AE227" s="44">
        <f t="shared" si="192"/>
        <v>8.1999999999999993</v>
      </c>
      <c r="AF227" s="44">
        <f t="shared" si="192"/>
        <v>0</v>
      </c>
      <c r="AG227" s="44">
        <f t="shared" si="191"/>
        <v>0</v>
      </c>
      <c r="AH227" s="44">
        <f t="shared" si="191"/>
        <v>0</v>
      </c>
      <c r="AI227" s="44">
        <f t="shared" si="191"/>
        <v>0</v>
      </c>
      <c r="AJ227" s="44">
        <f t="shared" si="191"/>
        <v>0</v>
      </c>
      <c r="AK227" s="812">
        <f t="shared" si="198"/>
        <v>403</v>
      </c>
      <c r="AL227" s="830">
        <f>+N227</f>
        <v>0</v>
      </c>
      <c r="AM227" s="44">
        <f t="shared" si="193"/>
        <v>2.0499999999999998</v>
      </c>
      <c r="AN227" s="47">
        <v>2.0499999999999998</v>
      </c>
      <c r="AO227" s="47"/>
      <c r="AP227" s="47"/>
      <c r="AQ227" s="47"/>
      <c r="AR227" s="47"/>
      <c r="AS227" s="47"/>
      <c r="AT227" s="812">
        <f t="shared" si="199"/>
        <v>403</v>
      </c>
      <c r="AU227" s="833">
        <f>+O227</f>
        <v>1</v>
      </c>
      <c r="AV227" s="44">
        <f t="shared" si="194"/>
        <v>2.0499999999999998</v>
      </c>
      <c r="AW227" s="47">
        <v>2.0499999999999998</v>
      </c>
      <c r="AX227" s="47"/>
      <c r="AY227" s="47"/>
      <c r="AZ227" s="47"/>
      <c r="BA227" s="47"/>
      <c r="BB227" s="47"/>
      <c r="BC227" s="812">
        <f t="shared" si="200"/>
        <v>403</v>
      </c>
      <c r="BD227" s="809">
        <f>+P227</f>
        <v>1</v>
      </c>
      <c r="BE227" s="44">
        <f t="shared" si="195"/>
        <v>2.0499999999999998</v>
      </c>
      <c r="BF227" s="47">
        <v>2.0499999999999998</v>
      </c>
      <c r="BG227" s="47"/>
      <c r="BH227" s="47"/>
      <c r="BI227" s="47"/>
      <c r="BJ227" s="47"/>
      <c r="BK227" s="47"/>
      <c r="BL227" s="812">
        <f t="shared" si="201"/>
        <v>403</v>
      </c>
      <c r="BM227" s="815">
        <f>+Q227</f>
        <v>1</v>
      </c>
      <c r="BN227" s="44">
        <f t="shared" si="196"/>
        <v>2.0499999999999998</v>
      </c>
      <c r="BO227" s="47">
        <v>2.0499999999999998</v>
      </c>
      <c r="BP227" s="47"/>
      <c r="BQ227" s="47"/>
      <c r="BR227" s="47"/>
      <c r="BS227" s="47"/>
      <c r="BT227" s="47"/>
      <c r="BU227" s="818"/>
      <c r="BV227" s="819"/>
      <c r="BW227" s="819"/>
      <c r="BX227" s="819"/>
      <c r="BY227" s="819"/>
      <c r="BZ227" s="819"/>
      <c r="CA227" s="819"/>
      <c r="CB227" s="819"/>
      <c r="CC227" s="820"/>
    </row>
    <row r="228" spans="1:81" s="58" customFormat="1" ht="40.200000000000003" customHeight="1" thickTop="1" x14ac:dyDescent="0.3">
      <c r="A228" s="34"/>
      <c r="B228" s="982"/>
      <c r="C228" s="869"/>
      <c r="D228" s="872"/>
      <c r="E228" s="852"/>
      <c r="F228" s="920"/>
      <c r="G228" s="852"/>
      <c r="H228" s="852"/>
      <c r="I228" s="1346"/>
      <c r="J228" s="892"/>
      <c r="K228" s="855"/>
      <c r="L228" s="858"/>
      <c r="M228" s="861"/>
      <c r="N228" s="837"/>
      <c r="O228" s="840"/>
      <c r="P228" s="864"/>
      <c r="Q228" s="867"/>
      <c r="R228" s="813"/>
      <c r="S228" s="39" t="s">
        <v>5614</v>
      </c>
      <c r="T228" s="236" t="s">
        <v>3821</v>
      </c>
      <c r="U228" s="236" t="s">
        <v>3828</v>
      </c>
      <c r="V228" s="236" t="s">
        <v>3830</v>
      </c>
      <c r="W228" s="39" t="s">
        <v>5548</v>
      </c>
      <c r="X228" s="256">
        <v>44927</v>
      </c>
      <c r="Y228" s="256">
        <v>45291</v>
      </c>
      <c r="Z228" s="256">
        <v>44593</v>
      </c>
      <c r="AA228" s="256">
        <v>44926</v>
      </c>
      <c r="AB228" s="813"/>
      <c r="AC228" s="828"/>
      <c r="AD228" s="552">
        <f t="shared" si="192"/>
        <v>40</v>
      </c>
      <c r="AE228" s="51">
        <f t="shared" si="192"/>
        <v>40</v>
      </c>
      <c r="AF228" s="51">
        <f t="shared" si="192"/>
        <v>0</v>
      </c>
      <c r="AG228" s="51">
        <f t="shared" si="191"/>
        <v>0</v>
      </c>
      <c r="AH228" s="51">
        <f t="shared" si="191"/>
        <v>0</v>
      </c>
      <c r="AI228" s="51">
        <f t="shared" si="191"/>
        <v>0</v>
      </c>
      <c r="AJ228" s="51">
        <f t="shared" si="191"/>
        <v>0</v>
      </c>
      <c r="AK228" s="813"/>
      <c r="AL228" s="831"/>
      <c r="AM228" s="51">
        <f t="shared" si="193"/>
        <v>0</v>
      </c>
      <c r="AN228" s="257"/>
      <c r="AO228" s="257"/>
      <c r="AP228" s="257"/>
      <c r="AQ228" s="257"/>
      <c r="AR228" s="257"/>
      <c r="AS228" s="257"/>
      <c r="AT228" s="813"/>
      <c r="AU228" s="834"/>
      <c r="AV228" s="51">
        <f t="shared" si="194"/>
        <v>13</v>
      </c>
      <c r="AW228" s="257">
        <v>13</v>
      </c>
      <c r="AX228" s="257"/>
      <c r="AY228" s="257"/>
      <c r="AZ228" s="257"/>
      <c r="BA228" s="257"/>
      <c r="BB228" s="257"/>
      <c r="BC228" s="813"/>
      <c r="BD228" s="810"/>
      <c r="BE228" s="51">
        <f t="shared" si="195"/>
        <v>13</v>
      </c>
      <c r="BF228" s="257">
        <v>13</v>
      </c>
      <c r="BG228" s="257"/>
      <c r="BH228" s="257"/>
      <c r="BI228" s="257"/>
      <c r="BJ228" s="257"/>
      <c r="BK228" s="257"/>
      <c r="BL228" s="813"/>
      <c r="BM228" s="816"/>
      <c r="BN228" s="51">
        <f t="shared" si="196"/>
        <v>14</v>
      </c>
      <c r="BO228" s="257">
        <v>14</v>
      </c>
      <c r="BP228" s="257"/>
      <c r="BQ228" s="257"/>
      <c r="BR228" s="257"/>
      <c r="BS228" s="257"/>
      <c r="BT228" s="257"/>
      <c r="BU228" s="821"/>
      <c r="BV228" s="822"/>
      <c r="BW228" s="822"/>
      <c r="BX228" s="822"/>
      <c r="BY228" s="822"/>
      <c r="BZ228" s="822"/>
      <c r="CA228" s="822"/>
      <c r="CB228" s="822"/>
      <c r="CC228" s="823"/>
    </row>
    <row r="229" spans="1:81" s="58" customFormat="1" ht="40.200000000000003" customHeight="1" x14ac:dyDescent="0.3">
      <c r="A229" s="34"/>
      <c r="B229" s="982"/>
      <c r="C229" s="869"/>
      <c r="D229" s="872"/>
      <c r="E229" s="852"/>
      <c r="F229" s="920"/>
      <c r="G229" s="852"/>
      <c r="H229" s="852"/>
      <c r="I229" s="1346"/>
      <c r="J229" s="892"/>
      <c r="K229" s="855"/>
      <c r="L229" s="858"/>
      <c r="M229" s="861"/>
      <c r="N229" s="837"/>
      <c r="O229" s="840"/>
      <c r="P229" s="864"/>
      <c r="Q229" s="867"/>
      <c r="R229" s="813"/>
      <c r="S229" s="39"/>
      <c r="T229" s="236"/>
      <c r="U229" s="236"/>
      <c r="V229" s="236"/>
      <c r="W229" s="39"/>
      <c r="X229" s="31"/>
      <c r="Y229" s="31"/>
      <c r="Z229" s="31"/>
      <c r="AA229" s="31"/>
      <c r="AB229" s="813"/>
      <c r="AC229" s="828"/>
      <c r="AD229" s="552">
        <f t="shared" si="192"/>
        <v>0</v>
      </c>
      <c r="AE229" s="51">
        <f t="shared" si="192"/>
        <v>0</v>
      </c>
      <c r="AF229" s="51">
        <f t="shared" si="192"/>
        <v>0</v>
      </c>
      <c r="AG229" s="51">
        <f t="shared" si="191"/>
        <v>0</v>
      </c>
      <c r="AH229" s="51">
        <f t="shared" si="191"/>
        <v>0</v>
      </c>
      <c r="AI229" s="51">
        <f t="shared" si="191"/>
        <v>0</v>
      </c>
      <c r="AJ229" s="51">
        <f t="shared" si="191"/>
        <v>0</v>
      </c>
      <c r="AK229" s="813"/>
      <c r="AL229" s="831"/>
      <c r="AM229" s="51">
        <f t="shared" si="193"/>
        <v>0</v>
      </c>
      <c r="AN229" s="257"/>
      <c r="AO229" s="257"/>
      <c r="AP229" s="257"/>
      <c r="AQ229" s="257"/>
      <c r="AR229" s="257"/>
      <c r="AS229" s="257"/>
      <c r="AT229" s="813"/>
      <c r="AU229" s="834"/>
      <c r="AV229" s="51">
        <f t="shared" si="194"/>
        <v>0</v>
      </c>
      <c r="AW229" s="257"/>
      <c r="AX229" s="257"/>
      <c r="AY229" s="257"/>
      <c r="AZ229" s="257"/>
      <c r="BA229" s="257"/>
      <c r="BB229" s="257"/>
      <c r="BC229" s="813"/>
      <c r="BD229" s="810"/>
      <c r="BE229" s="51">
        <f t="shared" si="195"/>
        <v>0</v>
      </c>
      <c r="BF229" s="257"/>
      <c r="BG229" s="257"/>
      <c r="BH229" s="257"/>
      <c r="BI229" s="257"/>
      <c r="BJ229" s="257"/>
      <c r="BK229" s="257"/>
      <c r="BL229" s="813"/>
      <c r="BM229" s="816"/>
      <c r="BN229" s="51">
        <f t="shared" si="196"/>
        <v>0</v>
      </c>
      <c r="BO229" s="257"/>
      <c r="BP229" s="257"/>
      <c r="BQ229" s="257"/>
      <c r="BR229" s="257"/>
      <c r="BS229" s="257"/>
      <c r="BT229" s="257"/>
      <c r="BU229" s="821"/>
      <c r="BV229" s="822"/>
      <c r="BW229" s="822"/>
      <c r="BX229" s="822"/>
      <c r="BY229" s="822"/>
      <c r="BZ229" s="822"/>
      <c r="CA229" s="822"/>
      <c r="CB229" s="822"/>
      <c r="CC229" s="823"/>
    </row>
    <row r="230" spans="1:81" s="58" customFormat="1" ht="40.200000000000003" customHeight="1" thickBot="1" x14ac:dyDescent="0.35">
      <c r="A230" s="34"/>
      <c r="B230" s="982"/>
      <c r="C230" s="869"/>
      <c r="D230" s="873"/>
      <c r="E230" s="853"/>
      <c r="F230" s="1267"/>
      <c r="G230" s="853"/>
      <c r="H230" s="853"/>
      <c r="I230" s="1347"/>
      <c r="J230" s="893"/>
      <c r="K230" s="856"/>
      <c r="L230" s="859"/>
      <c r="M230" s="862"/>
      <c r="N230" s="838"/>
      <c r="O230" s="841"/>
      <c r="P230" s="865"/>
      <c r="Q230" s="874"/>
      <c r="R230" s="814"/>
      <c r="S230" s="232"/>
      <c r="T230" s="237"/>
      <c r="U230" s="237"/>
      <c r="V230" s="237"/>
      <c r="W230" s="232"/>
      <c r="X230" s="260"/>
      <c r="Y230" s="260"/>
      <c r="Z230" s="260"/>
      <c r="AA230" s="260"/>
      <c r="AB230" s="814"/>
      <c r="AC230" s="829"/>
      <c r="AD230" s="551">
        <f t="shared" si="192"/>
        <v>0</v>
      </c>
      <c r="AE230" s="46">
        <f t="shared" si="192"/>
        <v>0</v>
      </c>
      <c r="AF230" s="46">
        <f t="shared" si="192"/>
        <v>0</v>
      </c>
      <c r="AG230" s="46">
        <f t="shared" si="191"/>
        <v>0</v>
      </c>
      <c r="AH230" s="46">
        <f t="shared" si="191"/>
        <v>0</v>
      </c>
      <c r="AI230" s="46">
        <f t="shared" si="191"/>
        <v>0</v>
      </c>
      <c r="AJ230" s="46">
        <f t="shared" si="191"/>
        <v>0</v>
      </c>
      <c r="AK230" s="814"/>
      <c r="AL230" s="832"/>
      <c r="AM230" s="46">
        <f t="shared" si="193"/>
        <v>0</v>
      </c>
      <c r="AN230" s="49"/>
      <c r="AO230" s="49"/>
      <c r="AP230" s="49"/>
      <c r="AQ230" s="49"/>
      <c r="AR230" s="49"/>
      <c r="AS230" s="49"/>
      <c r="AT230" s="814"/>
      <c r="AU230" s="835"/>
      <c r="AV230" s="46">
        <f t="shared" si="194"/>
        <v>0</v>
      </c>
      <c r="AW230" s="49"/>
      <c r="AX230" s="49"/>
      <c r="AY230" s="49"/>
      <c r="AZ230" s="49"/>
      <c r="BA230" s="49"/>
      <c r="BB230" s="49"/>
      <c r="BC230" s="814"/>
      <c r="BD230" s="811"/>
      <c r="BE230" s="46">
        <f t="shared" si="195"/>
        <v>0</v>
      </c>
      <c r="BF230" s="49"/>
      <c r="BG230" s="49"/>
      <c r="BH230" s="49"/>
      <c r="BI230" s="49"/>
      <c r="BJ230" s="49"/>
      <c r="BK230" s="49"/>
      <c r="BL230" s="814"/>
      <c r="BM230" s="817"/>
      <c r="BN230" s="46">
        <f t="shared" si="196"/>
        <v>0</v>
      </c>
      <c r="BO230" s="49"/>
      <c r="BP230" s="49"/>
      <c r="BQ230" s="49"/>
      <c r="BR230" s="49"/>
      <c r="BS230" s="49"/>
      <c r="BT230" s="49"/>
      <c r="BU230" s="824"/>
      <c r="BV230" s="825"/>
      <c r="BW230" s="825"/>
      <c r="BX230" s="825"/>
      <c r="BY230" s="825"/>
      <c r="BZ230" s="825"/>
      <c r="CA230" s="825"/>
      <c r="CB230" s="825"/>
      <c r="CC230" s="826"/>
    </row>
    <row r="231" spans="1:81" s="58" customFormat="1" ht="40.200000000000003" customHeight="1" thickTop="1" x14ac:dyDescent="0.3">
      <c r="A231" s="34"/>
      <c r="B231" s="982"/>
      <c r="C231" s="869"/>
      <c r="D231" s="871">
        <v>4103</v>
      </c>
      <c r="E231" s="851" t="s">
        <v>4050</v>
      </c>
      <c r="F231" s="1266" t="s">
        <v>5544</v>
      </c>
      <c r="G231" s="851" t="s">
        <v>4052</v>
      </c>
      <c r="H231" s="851" t="s">
        <v>5592</v>
      </c>
      <c r="I231" s="1345" t="s">
        <v>5593</v>
      </c>
      <c r="J231" s="891">
        <v>404</v>
      </c>
      <c r="K231" s="854" t="str">
        <f>+[7]Metas!K460</f>
        <v xml:space="preserve">Realización de encuentros y juegos deportivos de la mujer y el deporte para motivar la participación de la mujer en la práctica de los deportes, la actividad física y la recreación. </v>
      </c>
      <c r="L231" s="857"/>
      <c r="M231" s="860">
        <f>SUM(N231:Q231)</f>
        <v>0</v>
      </c>
      <c r="N231" s="836"/>
      <c r="O231" s="839"/>
      <c r="P231" s="863"/>
      <c r="Q231" s="866"/>
      <c r="R231" s="812">
        <f>+$J231</f>
        <v>404</v>
      </c>
      <c r="S231" s="231" t="s">
        <v>5615</v>
      </c>
      <c r="T231" s="235" t="s">
        <v>3822</v>
      </c>
      <c r="U231" s="235" t="s">
        <v>3827</v>
      </c>
      <c r="V231" s="235" t="s">
        <v>3830</v>
      </c>
      <c r="W231" s="231" t="s">
        <v>5548</v>
      </c>
      <c r="X231" s="256">
        <v>44927</v>
      </c>
      <c r="Y231" s="256">
        <v>45291</v>
      </c>
      <c r="Z231" s="256">
        <v>44593</v>
      </c>
      <c r="AA231" s="256">
        <v>44926</v>
      </c>
      <c r="AB231" s="812">
        <f t="shared" si="197"/>
        <v>404</v>
      </c>
      <c r="AC231" s="827">
        <f>+L231</f>
        <v>0</v>
      </c>
      <c r="AD231" s="550">
        <f t="shared" si="192"/>
        <v>8.1999999999999993</v>
      </c>
      <c r="AE231" s="44">
        <f t="shared" si="192"/>
        <v>8.1999999999999993</v>
      </c>
      <c r="AF231" s="44">
        <f t="shared" si="192"/>
        <v>0</v>
      </c>
      <c r="AG231" s="44">
        <f t="shared" si="191"/>
        <v>0</v>
      </c>
      <c r="AH231" s="44">
        <f t="shared" si="191"/>
        <v>0</v>
      </c>
      <c r="AI231" s="44">
        <f t="shared" si="191"/>
        <v>0</v>
      </c>
      <c r="AJ231" s="44">
        <f t="shared" si="191"/>
        <v>0</v>
      </c>
      <c r="AK231" s="812">
        <f t="shared" si="198"/>
        <v>404</v>
      </c>
      <c r="AL231" s="830">
        <f>+N231</f>
        <v>0</v>
      </c>
      <c r="AM231" s="44">
        <f t="shared" si="193"/>
        <v>2.0499999999999998</v>
      </c>
      <c r="AN231" s="47">
        <v>2.0499999999999998</v>
      </c>
      <c r="AO231" s="47"/>
      <c r="AP231" s="47"/>
      <c r="AQ231" s="47"/>
      <c r="AR231" s="47"/>
      <c r="AS231" s="47"/>
      <c r="AT231" s="812">
        <f t="shared" si="199"/>
        <v>404</v>
      </c>
      <c r="AU231" s="833">
        <f>+O231</f>
        <v>0</v>
      </c>
      <c r="AV231" s="44">
        <f t="shared" si="194"/>
        <v>2.0499999999999998</v>
      </c>
      <c r="AW231" s="47">
        <v>2.0499999999999998</v>
      </c>
      <c r="AX231" s="47"/>
      <c r="AY231" s="47"/>
      <c r="AZ231" s="47"/>
      <c r="BA231" s="47"/>
      <c r="BB231" s="47"/>
      <c r="BC231" s="812">
        <f t="shared" si="200"/>
        <v>404</v>
      </c>
      <c r="BD231" s="809">
        <f>+P231</f>
        <v>0</v>
      </c>
      <c r="BE231" s="44">
        <f t="shared" si="195"/>
        <v>2.0499999999999998</v>
      </c>
      <c r="BF231" s="47">
        <v>2.0499999999999998</v>
      </c>
      <c r="BG231" s="47"/>
      <c r="BH231" s="47"/>
      <c r="BI231" s="47"/>
      <c r="BJ231" s="47"/>
      <c r="BK231" s="47"/>
      <c r="BL231" s="812">
        <f t="shared" si="201"/>
        <v>404</v>
      </c>
      <c r="BM231" s="815">
        <f>+Q231</f>
        <v>0</v>
      </c>
      <c r="BN231" s="44">
        <f t="shared" si="196"/>
        <v>2.0499999999999998</v>
      </c>
      <c r="BO231" s="47">
        <v>2.0499999999999998</v>
      </c>
      <c r="BP231" s="47"/>
      <c r="BQ231" s="47"/>
      <c r="BR231" s="47"/>
      <c r="BS231" s="47"/>
      <c r="BT231" s="47"/>
      <c r="BU231" s="818"/>
      <c r="BV231" s="819"/>
      <c r="BW231" s="819"/>
      <c r="BX231" s="819"/>
      <c r="BY231" s="819"/>
      <c r="BZ231" s="819"/>
      <c r="CA231" s="819"/>
      <c r="CB231" s="819"/>
      <c r="CC231" s="820"/>
    </row>
    <row r="232" spans="1:81" s="58" customFormat="1" ht="40.200000000000003" customHeight="1" x14ac:dyDescent="0.3">
      <c r="A232" s="34"/>
      <c r="B232" s="982"/>
      <c r="C232" s="869"/>
      <c r="D232" s="872"/>
      <c r="E232" s="852"/>
      <c r="F232" s="920"/>
      <c r="G232" s="852"/>
      <c r="H232" s="852"/>
      <c r="I232" s="1346"/>
      <c r="J232" s="892"/>
      <c r="K232" s="855"/>
      <c r="L232" s="858"/>
      <c r="M232" s="861"/>
      <c r="N232" s="837"/>
      <c r="O232" s="840"/>
      <c r="P232" s="864"/>
      <c r="Q232" s="867"/>
      <c r="R232" s="813"/>
      <c r="S232" s="39"/>
      <c r="T232" s="236"/>
      <c r="U232" s="236"/>
      <c r="V232" s="236"/>
      <c r="W232" s="39"/>
      <c r="X232" s="31"/>
      <c r="Y232" s="31"/>
      <c r="Z232" s="31"/>
      <c r="AA232" s="31"/>
      <c r="AB232" s="813"/>
      <c r="AC232" s="828"/>
      <c r="AD232" s="552">
        <f t="shared" si="192"/>
        <v>0</v>
      </c>
      <c r="AE232" s="51">
        <f t="shared" si="192"/>
        <v>0</v>
      </c>
      <c r="AF232" s="51">
        <f t="shared" si="192"/>
        <v>0</v>
      </c>
      <c r="AG232" s="51">
        <f t="shared" si="191"/>
        <v>0</v>
      </c>
      <c r="AH232" s="51">
        <f t="shared" si="191"/>
        <v>0</v>
      </c>
      <c r="AI232" s="51">
        <f t="shared" si="191"/>
        <v>0</v>
      </c>
      <c r="AJ232" s="51">
        <f t="shared" si="191"/>
        <v>0</v>
      </c>
      <c r="AK232" s="813"/>
      <c r="AL232" s="831"/>
      <c r="AM232" s="51">
        <f t="shared" si="193"/>
        <v>0</v>
      </c>
      <c r="AN232" s="257"/>
      <c r="AO232" s="257"/>
      <c r="AP232" s="257"/>
      <c r="AQ232" s="257"/>
      <c r="AR232" s="257"/>
      <c r="AS232" s="257"/>
      <c r="AT232" s="813"/>
      <c r="AU232" s="834"/>
      <c r="AV232" s="51">
        <f t="shared" si="194"/>
        <v>0</v>
      </c>
      <c r="AW232" s="257"/>
      <c r="AX232" s="257"/>
      <c r="AY232" s="257"/>
      <c r="AZ232" s="257"/>
      <c r="BA232" s="257"/>
      <c r="BB232" s="257"/>
      <c r="BC232" s="813"/>
      <c r="BD232" s="810"/>
      <c r="BE232" s="51">
        <f t="shared" si="195"/>
        <v>0</v>
      </c>
      <c r="BF232" s="257"/>
      <c r="BG232" s="257"/>
      <c r="BH232" s="257"/>
      <c r="BI232" s="257"/>
      <c r="BJ232" s="257"/>
      <c r="BK232" s="257"/>
      <c r="BL232" s="813"/>
      <c r="BM232" s="816"/>
      <c r="BN232" s="51">
        <f t="shared" si="196"/>
        <v>0</v>
      </c>
      <c r="BO232" s="257"/>
      <c r="BP232" s="257"/>
      <c r="BQ232" s="257"/>
      <c r="BR232" s="257"/>
      <c r="BS232" s="257"/>
      <c r="BT232" s="257"/>
      <c r="BU232" s="821"/>
      <c r="BV232" s="822"/>
      <c r="BW232" s="822"/>
      <c r="BX232" s="822"/>
      <c r="BY232" s="822"/>
      <c r="BZ232" s="822"/>
      <c r="CA232" s="822"/>
      <c r="CB232" s="822"/>
      <c r="CC232" s="823"/>
    </row>
    <row r="233" spans="1:81" s="58" customFormat="1" ht="40.200000000000003" customHeight="1" x14ac:dyDescent="0.3">
      <c r="A233" s="34"/>
      <c r="B233" s="982"/>
      <c r="C233" s="869"/>
      <c r="D233" s="872"/>
      <c r="E233" s="852"/>
      <c r="F233" s="920"/>
      <c r="G233" s="852"/>
      <c r="H233" s="852"/>
      <c r="I233" s="1346"/>
      <c r="J233" s="892"/>
      <c r="K233" s="855"/>
      <c r="L233" s="858"/>
      <c r="M233" s="861"/>
      <c r="N233" s="837"/>
      <c r="O233" s="840"/>
      <c r="P233" s="864"/>
      <c r="Q233" s="867"/>
      <c r="R233" s="813"/>
      <c r="S233" s="39"/>
      <c r="T233" s="236"/>
      <c r="U233" s="236"/>
      <c r="V233" s="236"/>
      <c r="W233" s="39"/>
      <c r="X233" s="31"/>
      <c r="Y233" s="31"/>
      <c r="Z233" s="31"/>
      <c r="AA233" s="31"/>
      <c r="AB233" s="813"/>
      <c r="AC233" s="828"/>
      <c r="AD233" s="552">
        <f t="shared" si="192"/>
        <v>0</v>
      </c>
      <c r="AE233" s="51">
        <f t="shared" si="192"/>
        <v>0</v>
      </c>
      <c r="AF233" s="51">
        <f t="shared" si="192"/>
        <v>0</v>
      </c>
      <c r="AG233" s="51">
        <f t="shared" si="191"/>
        <v>0</v>
      </c>
      <c r="AH233" s="51">
        <f t="shared" si="191"/>
        <v>0</v>
      </c>
      <c r="AI233" s="51">
        <f t="shared" si="191"/>
        <v>0</v>
      </c>
      <c r="AJ233" s="51">
        <f t="shared" si="191"/>
        <v>0</v>
      </c>
      <c r="AK233" s="813"/>
      <c r="AL233" s="831"/>
      <c r="AM233" s="51">
        <f t="shared" si="193"/>
        <v>0</v>
      </c>
      <c r="AN233" s="257"/>
      <c r="AO233" s="257"/>
      <c r="AP233" s="257"/>
      <c r="AQ233" s="257"/>
      <c r="AR233" s="257"/>
      <c r="AS233" s="257"/>
      <c r="AT233" s="813"/>
      <c r="AU233" s="834"/>
      <c r="AV233" s="51">
        <f t="shared" si="194"/>
        <v>0</v>
      </c>
      <c r="AW233" s="257"/>
      <c r="AX233" s="257"/>
      <c r="AY233" s="257"/>
      <c r="AZ233" s="257"/>
      <c r="BA233" s="257"/>
      <c r="BB233" s="257"/>
      <c r="BC233" s="813"/>
      <c r="BD233" s="810"/>
      <c r="BE233" s="51">
        <f t="shared" si="195"/>
        <v>0</v>
      </c>
      <c r="BF233" s="257"/>
      <c r="BG233" s="257"/>
      <c r="BH233" s="257"/>
      <c r="BI233" s="257"/>
      <c r="BJ233" s="257"/>
      <c r="BK233" s="257"/>
      <c r="BL233" s="813"/>
      <c r="BM233" s="816"/>
      <c r="BN233" s="51">
        <f t="shared" si="196"/>
        <v>0</v>
      </c>
      <c r="BO233" s="257"/>
      <c r="BP233" s="257"/>
      <c r="BQ233" s="257"/>
      <c r="BR233" s="257"/>
      <c r="BS233" s="257"/>
      <c r="BT233" s="257"/>
      <c r="BU233" s="821"/>
      <c r="BV233" s="822"/>
      <c r="BW233" s="822"/>
      <c r="BX233" s="822"/>
      <c r="BY233" s="822"/>
      <c r="BZ233" s="822"/>
      <c r="CA233" s="822"/>
      <c r="CB233" s="822"/>
      <c r="CC233" s="823"/>
    </row>
    <row r="234" spans="1:81" s="58" customFormat="1" ht="40.200000000000003" customHeight="1" thickBot="1" x14ac:dyDescent="0.35">
      <c r="A234" s="34"/>
      <c r="B234" s="982"/>
      <c r="C234" s="869"/>
      <c r="D234" s="873"/>
      <c r="E234" s="853"/>
      <c r="F234" s="1267"/>
      <c r="G234" s="853"/>
      <c r="H234" s="853"/>
      <c r="I234" s="1347"/>
      <c r="J234" s="893"/>
      <c r="K234" s="856"/>
      <c r="L234" s="859"/>
      <c r="M234" s="862"/>
      <c r="N234" s="838"/>
      <c r="O234" s="841"/>
      <c r="P234" s="865"/>
      <c r="Q234" s="874"/>
      <c r="R234" s="814"/>
      <c r="S234" s="232"/>
      <c r="T234" s="237"/>
      <c r="U234" s="237"/>
      <c r="V234" s="237"/>
      <c r="W234" s="232"/>
      <c r="X234" s="260"/>
      <c r="Y234" s="260"/>
      <c r="Z234" s="260"/>
      <c r="AA234" s="260"/>
      <c r="AB234" s="814"/>
      <c r="AC234" s="829"/>
      <c r="AD234" s="551">
        <f t="shared" si="192"/>
        <v>0</v>
      </c>
      <c r="AE234" s="46">
        <f t="shared" si="192"/>
        <v>0</v>
      </c>
      <c r="AF234" s="46">
        <f t="shared" si="192"/>
        <v>0</v>
      </c>
      <c r="AG234" s="46">
        <f t="shared" si="191"/>
        <v>0</v>
      </c>
      <c r="AH234" s="46">
        <f t="shared" si="191"/>
        <v>0</v>
      </c>
      <c r="AI234" s="46">
        <f t="shared" si="191"/>
        <v>0</v>
      </c>
      <c r="AJ234" s="46">
        <f t="shared" si="191"/>
        <v>0</v>
      </c>
      <c r="AK234" s="814"/>
      <c r="AL234" s="832"/>
      <c r="AM234" s="46">
        <f t="shared" si="193"/>
        <v>0</v>
      </c>
      <c r="AN234" s="49"/>
      <c r="AO234" s="49"/>
      <c r="AP234" s="49"/>
      <c r="AQ234" s="49"/>
      <c r="AR234" s="49"/>
      <c r="AS234" s="49"/>
      <c r="AT234" s="814"/>
      <c r="AU234" s="835"/>
      <c r="AV234" s="46">
        <f t="shared" si="194"/>
        <v>0</v>
      </c>
      <c r="AW234" s="49"/>
      <c r="AX234" s="49"/>
      <c r="AY234" s="49"/>
      <c r="AZ234" s="49"/>
      <c r="BA234" s="49"/>
      <c r="BB234" s="49"/>
      <c r="BC234" s="814"/>
      <c r="BD234" s="811"/>
      <c r="BE234" s="46">
        <f t="shared" si="195"/>
        <v>0</v>
      </c>
      <c r="BF234" s="49"/>
      <c r="BG234" s="49"/>
      <c r="BH234" s="49"/>
      <c r="BI234" s="49"/>
      <c r="BJ234" s="49"/>
      <c r="BK234" s="49"/>
      <c r="BL234" s="814"/>
      <c r="BM234" s="817"/>
      <c r="BN234" s="46">
        <f t="shared" si="196"/>
        <v>0</v>
      </c>
      <c r="BO234" s="49"/>
      <c r="BP234" s="49"/>
      <c r="BQ234" s="49"/>
      <c r="BR234" s="49"/>
      <c r="BS234" s="49"/>
      <c r="BT234" s="49"/>
      <c r="BU234" s="824"/>
      <c r="BV234" s="825"/>
      <c r="BW234" s="825"/>
      <c r="BX234" s="825"/>
      <c r="BY234" s="825"/>
      <c r="BZ234" s="825"/>
      <c r="CA234" s="825"/>
      <c r="CB234" s="825"/>
      <c r="CC234" s="826"/>
    </row>
    <row r="235" spans="1:81" s="58" customFormat="1" ht="40.200000000000003" customHeight="1" thickTop="1" x14ac:dyDescent="0.3">
      <c r="A235" s="34"/>
      <c r="B235" s="982"/>
      <c r="C235" s="869"/>
      <c r="D235" s="871">
        <v>4103</v>
      </c>
      <c r="E235" s="851" t="s">
        <v>4050</v>
      </c>
      <c r="F235" s="1266" t="s">
        <v>5544</v>
      </c>
      <c r="G235" s="851" t="s">
        <v>4052</v>
      </c>
      <c r="H235" s="851" t="s">
        <v>5592</v>
      </c>
      <c r="I235" s="1345" t="s">
        <v>5593</v>
      </c>
      <c r="J235" s="891">
        <v>405</v>
      </c>
      <c r="K235" s="854" t="str">
        <f>+[7]Metas!K461</f>
        <v>Apoyo a procesos de emprendimiento desde la cultura y las artes a población de mujeres y diversidad de género</v>
      </c>
      <c r="L235" s="857">
        <v>4</v>
      </c>
      <c r="M235" s="860">
        <f>SUM(N235:Q235)</f>
        <v>4</v>
      </c>
      <c r="N235" s="836"/>
      <c r="O235" s="839"/>
      <c r="P235" s="863">
        <v>2</v>
      </c>
      <c r="Q235" s="866">
        <v>2</v>
      </c>
      <c r="R235" s="812">
        <f>+$J235</f>
        <v>405</v>
      </c>
      <c r="S235" s="39" t="s">
        <v>5616</v>
      </c>
      <c r="T235" s="235" t="s">
        <v>3822</v>
      </c>
      <c r="U235" s="235" t="s">
        <v>3827</v>
      </c>
      <c r="V235" s="235" t="s">
        <v>3830</v>
      </c>
      <c r="W235" s="231" t="s">
        <v>5548</v>
      </c>
      <c r="X235" s="256">
        <v>44927</v>
      </c>
      <c r="Y235" s="256">
        <v>45291</v>
      </c>
      <c r="Z235" s="256">
        <v>44593</v>
      </c>
      <c r="AA235" s="256">
        <v>44926</v>
      </c>
      <c r="AB235" s="812">
        <f t="shared" si="197"/>
        <v>405</v>
      </c>
      <c r="AC235" s="827">
        <f>+L235</f>
        <v>4</v>
      </c>
      <c r="AD235" s="550">
        <f t="shared" si="192"/>
        <v>17.2</v>
      </c>
      <c r="AE235" s="44">
        <f t="shared" si="192"/>
        <v>17.2</v>
      </c>
      <c r="AF235" s="44">
        <f t="shared" si="192"/>
        <v>0</v>
      </c>
      <c r="AG235" s="44">
        <f t="shared" si="191"/>
        <v>0</v>
      </c>
      <c r="AH235" s="44">
        <f t="shared" si="191"/>
        <v>0</v>
      </c>
      <c r="AI235" s="44">
        <f t="shared" si="191"/>
        <v>0</v>
      </c>
      <c r="AJ235" s="44">
        <f t="shared" si="191"/>
        <v>0</v>
      </c>
      <c r="AK235" s="812">
        <f t="shared" si="198"/>
        <v>405</v>
      </c>
      <c r="AL235" s="830">
        <f>+N235</f>
        <v>0</v>
      </c>
      <c r="AM235" s="44">
        <f t="shared" si="193"/>
        <v>4.3</v>
      </c>
      <c r="AN235" s="47">
        <v>4.3</v>
      </c>
      <c r="AO235" s="47"/>
      <c r="AP235" s="47"/>
      <c r="AQ235" s="47"/>
      <c r="AR235" s="47"/>
      <c r="AS235" s="47"/>
      <c r="AT235" s="812">
        <f t="shared" si="199"/>
        <v>405</v>
      </c>
      <c r="AU235" s="833">
        <f>+O235</f>
        <v>0</v>
      </c>
      <c r="AV235" s="44">
        <f t="shared" si="194"/>
        <v>4.3</v>
      </c>
      <c r="AW235" s="47">
        <v>4.3</v>
      </c>
      <c r="AX235" s="47"/>
      <c r="AY235" s="47"/>
      <c r="AZ235" s="47"/>
      <c r="BA235" s="47"/>
      <c r="BB235" s="47"/>
      <c r="BC235" s="812">
        <f t="shared" si="200"/>
        <v>405</v>
      </c>
      <c r="BD235" s="809">
        <f>+P235</f>
        <v>2</v>
      </c>
      <c r="BE235" s="44">
        <f t="shared" si="195"/>
        <v>4.3</v>
      </c>
      <c r="BF235" s="47">
        <v>4.3</v>
      </c>
      <c r="BG235" s="47"/>
      <c r="BH235" s="47"/>
      <c r="BI235" s="47"/>
      <c r="BJ235" s="47"/>
      <c r="BK235" s="47"/>
      <c r="BL235" s="812">
        <f t="shared" si="201"/>
        <v>405</v>
      </c>
      <c r="BM235" s="815">
        <f>+Q235</f>
        <v>2</v>
      </c>
      <c r="BN235" s="44">
        <f t="shared" si="196"/>
        <v>4.3</v>
      </c>
      <c r="BO235" s="47">
        <v>4.3</v>
      </c>
      <c r="BP235" s="47"/>
      <c r="BQ235" s="47"/>
      <c r="BR235" s="47"/>
      <c r="BS235" s="47"/>
      <c r="BT235" s="47"/>
      <c r="BU235" s="818"/>
      <c r="BV235" s="819"/>
      <c r="BW235" s="819"/>
      <c r="BX235" s="819"/>
      <c r="BY235" s="819"/>
      <c r="BZ235" s="819"/>
      <c r="CA235" s="819"/>
      <c r="CB235" s="819"/>
      <c r="CC235" s="820"/>
    </row>
    <row r="236" spans="1:81" s="58" customFormat="1" ht="40.200000000000003" customHeight="1" x14ac:dyDescent="0.3">
      <c r="A236" s="34"/>
      <c r="B236" s="982"/>
      <c r="C236" s="869"/>
      <c r="D236" s="872"/>
      <c r="E236" s="852"/>
      <c r="F236" s="920"/>
      <c r="G236" s="852"/>
      <c r="H236" s="852"/>
      <c r="I236" s="1346"/>
      <c r="J236" s="892"/>
      <c r="K236" s="855"/>
      <c r="L236" s="858"/>
      <c r="M236" s="861"/>
      <c r="N236" s="837"/>
      <c r="O236" s="840"/>
      <c r="P236" s="864"/>
      <c r="Q236" s="867"/>
      <c r="R236" s="813"/>
      <c r="S236" s="39"/>
      <c r="T236" s="236"/>
      <c r="U236" s="236"/>
      <c r="V236" s="236"/>
      <c r="W236" s="39"/>
      <c r="X236" s="31"/>
      <c r="Y236" s="31"/>
      <c r="Z236" s="31"/>
      <c r="AA236" s="31"/>
      <c r="AB236" s="813"/>
      <c r="AC236" s="828"/>
      <c r="AD236" s="552">
        <f t="shared" si="192"/>
        <v>0</v>
      </c>
      <c r="AE236" s="51">
        <f t="shared" si="192"/>
        <v>0</v>
      </c>
      <c r="AF236" s="51">
        <f t="shared" si="192"/>
        <v>0</v>
      </c>
      <c r="AG236" s="51">
        <f t="shared" si="191"/>
        <v>0</v>
      </c>
      <c r="AH236" s="51">
        <f t="shared" si="191"/>
        <v>0</v>
      </c>
      <c r="AI236" s="51">
        <f t="shared" si="191"/>
        <v>0</v>
      </c>
      <c r="AJ236" s="51">
        <f t="shared" si="191"/>
        <v>0</v>
      </c>
      <c r="AK236" s="813"/>
      <c r="AL236" s="831"/>
      <c r="AM236" s="51">
        <f t="shared" si="193"/>
        <v>0</v>
      </c>
      <c r="AN236" s="257"/>
      <c r="AO236" s="257"/>
      <c r="AP236" s="257"/>
      <c r="AQ236" s="257"/>
      <c r="AR236" s="257"/>
      <c r="AS236" s="257"/>
      <c r="AT236" s="813"/>
      <c r="AU236" s="834"/>
      <c r="AV236" s="51">
        <f t="shared" si="194"/>
        <v>0</v>
      </c>
      <c r="AW236" s="257"/>
      <c r="AX236" s="257"/>
      <c r="AY236" s="257"/>
      <c r="AZ236" s="257"/>
      <c r="BA236" s="257"/>
      <c r="BB236" s="257"/>
      <c r="BC236" s="813"/>
      <c r="BD236" s="810"/>
      <c r="BE236" s="51">
        <f t="shared" si="195"/>
        <v>0</v>
      </c>
      <c r="BF236" s="257"/>
      <c r="BG236" s="257"/>
      <c r="BH236" s="257"/>
      <c r="BI236" s="257"/>
      <c r="BJ236" s="257"/>
      <c r="BK236" s="257"/>
      <c r="BL236" s="813"/>
      <c r="BM236" s="816"/>
      <c r="BN236" s="51">
        <f t="shared" si="196"/>
        <v>0</v>
      </c>
      <c r="BO236" s="257"/>
      <c r="BP236" s="257"/>
      <c r="BQ236" s="257"/>
      <c r="BR236" s="257"/>
      <c r="BS236" s="257"/>
      <c r="BT236" s="257"/>
      <c r="BU236" s="821"/>
      <c r="BV236" s="822"/>
      <c r="BW236" s="822"/>
      <c r="BX236" s="822"/>
      <c r="BY236" s="822"/>
      <c r="BZ236" s="822"/>
      <c r="CA236" s="822"/>
      <c r="CB236" s="822"/>
      <c r="CC236" s="823"/>
    </row>
    <row r="237" spans="1:81" s="58" customFormat="1" ht="40.200000000000003" customHeight="1" x14ac:dyDescent="0.3">
      <c r="A237" s="34"/>
      <c r="B237" s="982"/>
      <c r="C237" s="869"/>
      <c r="D237" s="872"/>
      <c r="E237" s="852"/>
      <c r="F237" s="920"/>
      <c r="G237" s="852"/>
      <c r="H237" s="852"/>
      <c r="I237" s="1346"/>
      <c r="J237" s="892"/>
      <c r="K237" s="855"/>
      <c r="L237" s="858"/>
      <c r="M237" s="861"/>
      <c r="N237" s="837"/>
      <c r="O237" s="840"/>
      <c r="P237" s="864"/>
      <c r="Q237" s="867"/>
      <c r="R237" s="813"/>
      <c r="S237" s="39"/>
      <c r="T237" s="236"/>
      <c r="U237" s="236"/>
      <c r="V237" s="236"/>
      <c r="W237" s="39"/>
      <c r="X237" s="31"/>
      <c r="Y237" s="31"/>
      <c r="Z237" s="31"/>
      <c r="AA237" s="31"/>
      <c r="AB237" s="813"/>
      <c r="AC237" s="828"/>
      <c r="AD237" s="552">
        <f t="shared" si="192"/>
        <v>0</v>
      </c>
      <c r="AE237" s="51">
        <f t="shared" si="192"/>
        <v>0</v>
      </c>
      <c r="AF237" s="51">
        <f t="shared" si="192"/>
        <v>0</v>
      </c>
      <c r="AG237" s="51">
        <f t="shared" si="191"/>
        <v>0</v>
      </c>
      <c r="AH237" s="51">
        <f t="shared" si="191"/>
        <v>0</v>
      </c>
      <c r="AI237" s="51">
        <f t="shared" si="191"/>
        <v>0</v>
      </c>
      <c r="AJ237" s="51">
        <f t="shared" si="191"/>
        <v>0</v>
      </c>
      <c r="AK237" s="813"/>
      <c r="AL237" s="831"/>
      <c r="AM237" s="51">
        <f t="shared" si="193"/>
        <v>0</v>
      </c>
      <c r="AN237" s="257"/>
      <c r="AO237" s="257"/>
      <c r="AP237" s="257"/>
      <c r="AQ237" s="257"/>
      <c r="AR237" s="257"/>
      <c r="AS237" s="257"/>
      <c r="AT237" s="813"/>
      <c r="AU237" s="834"/>
      <c r="AV237" s="51">
        <f t="shared" si="194"/>
        <v>0</v>
      </c>
      <c r="AW237" s="257"/>
      <c r="AX237" s="257"/>
      <c r="AY237" s="257"/>
      <c r="AZ237" s="257"/>
      <c r="BA237" s="257"/>
      <c r="BB237" s="257"/>
      <c r="BC237" s="813"/>
      <c r="BD237" s="810"/>
      <c r="BE237" s="51">
        <f t="shared" si="195"/>
        <v>0</v>
      </c>
      <c r="BF237" s="257"/>
      <c r="BG237" s="257"/>
      <c r="BH237" s="257"/>
      <c r="BI237" s="257"/>
      <c r="BJ237" s="257"/>
      <c r="BK237" s="257"/>
      <c r="BL237" s="813"/>
      <c r="BM237" s="816"/>
      <c r="BN237" s="51">
        <f t="shared" si="196"/>
        <v>0</v>
      </c>
      <c r="BO237" s="257"/>
      <c r="BP237" s="257"/>
      <c r="BQ237" s="257"/>
      <c r="BR237" s="257"/>
      <c r="BS237" s="257"/>
      <c r="BT237" s="257"/>
      <c r="BU237" s="821"/>
      <c r="BV237" s="822"/>
      <c r="BW237" s="822"/>
      <c r="BX237" s="822"/>
      <c r="BY237" s="822"/>
      <c r="BZ237" s="822"/>
      <c r="CA237" s="822"/>
      <c r="CB237" s="822"/>
      <c r="CC237" s="823"/>
    </row>
    <row r="238" spans="1:81" s="58" customFormat="1" ht="40.200000000000003" customHeight="1" thickBot="1" x14ac:dyDescent="0.35">
      <c r="A238" s="34"/>
      <c r="B238" s="982"/>
      <c r="C238" s="870"/>
      <c r="D238" s="873"/>
      <c r="E238" s="853"/>
      <c r="F238" s="1267"/>
      <c r="G238" s="853"/>
      <c r="H238" s="853"/>
      <c r="I238" s="1347"/>
      <c r="J238" s="893"/>
      <c r="K238" s="856"/>
      <c r="L238" s="859"/>
      <c r="M238" s="862"/>
      <c r="N238" s="838"/>
      <c r="O238" s="841"/>
      <c r="P238" s="865"/>
      <c r="Q238" s="874"/>
      <c r="R238" s="814"/>
      <c r="S238" s="232"/>
      <c r="T238" s="237"/>
      <c r="U238" s="237"/>
      <c r="V238" s="237"/>
      <c r="W238" s="232"/>
      <c r="X238" s="260"/>
      <c r="Y238" s="260"/>
      <c r="Z238" s="260"/>
      <c r="AA238" s="260"/>
      <c r="AB238" s="814"/>
      <c r="AC238" s="829"/>
      <c r="AD238" s="551">
        <f t="shared" si="192"/>
        <v>0</v>
      </c>
      <c r="AE238" s="46">
        <f t="shared" si="192"/>
        <v>0</v>
      </c>
      <c r="AF238" s="46">
        <f t="shared" si="192"/>
        <v>0</v>
      </c>
      <c r="AG238" s="46">
        <f t="shared" si="191"/>
        <v>0</v>
      </c>
      <c r="AH238" s="46">
        <f t="shared" si="191"/>
        <v>0</v>
      </c>
      <c r="AI238" s="46">
        <f t="shared" si="191"/>
        <v>0</v>
      </c>
      <c r="AJ238" s="46">
        <f t="shared" si="191"/>
        <v>0</v>
      </c>
      <c r="AK238" s="814"/>
      <c r="AL238" s="832"/>
      <c r="AM238" s="46">
        <f t="shared" si="193"/>
        <v>0</v>
      </c>
      <c r="AN238" s="49"/>
      <c r="AO238" s="49"/>
      <c r="AP238" s="49"/>
      <c r="AQ238" s="49"/>
      <c r="AR238" s="49"/>
      <c r="AS238" s="49"/>
      <c r="AT238" s="814"/>
      <c r="AU238" s="835"/>
      <c r="AV238" s="46">
        <f t="shared" si="194"/>
        <v>0</v>
      </c>
      <c r="AW238" s="49"/>
      <c r="AX238" s="49"/>
      <c r="AY238" s="49"/>
      <c r="AZ238" s="49"/>
      <c r="BA238" s="49"/>
      <c r="BB238" s="49"/>
      <c r="BC238" s="814"/>
      <c r="BD238" s="811"/>
      <c r="BE238" s="46">
        <f t="shared" si="195"/>
        <v>0</v>
      </c>
      <c r="BF238" s="49"/>
      <c r="BG238" s="49"/>
      <c r="BH238" s="49"/>
      <c r="BI238" s="49"/>
      <c r="BJ238" s="49"/>
      <c r="BK238" s="49"/>
      <c r="BL238" s="814"/>
      <c r="BM238" s="817"/>
      <c r="BN238" s="46">
        <f t="shared" si="196"/>
        <v>0</v>
      </c>
      <c r="BO238" s="49"/>
      <c r="BP238" s="49"/>
      <c r="BQ238" s="49"/>
      <c r="BR238" s="49"/>
      <c r="BS238" s="49"/>
      <c r="BT238" s="49"/>
      <c r="BU238" s="824"/>
      <c r="BV238" s="825"/>
      <c r="BW238" s="825"/>
      <c r="BX238" s="825"/>
      <c r="BY238" s="825"/>
      <c r="BZ238" s="825"/>
      <c r="CA238" s="825"/>
      <c r="CB238" s="825"/>
      <c r="CC238" s="826"/>
    </row>
    <row r="239" spans="1:81" s="58" customFormat="1" ht="40.200000000000003" customHeight="1" thickTop="1" x14ac:dyDescent="0.3">
      <c r="A239" s="34"/>
      <c r="B239" s="982"/>
      <c r="C239" s="868" t="s">
        <v>605</v>
      </c>
      <c r="D239" s="871">
        <v>4103</v>
      </c>
      <c r="E239" s="851" t="s">
        <v>4050</v>
      </c>
      <c r="F239" s="1266" t="s">
        <v>5544</v>
      </c>
      <c r="G239" s="851" t="s">
        <v>4052</v>
      </c>
      <c r="H239" s="851" t="s">
        <v>5592</v>
      </c>
      <c r="I239" s="1345" t="s">
        <v>5593</v>
      </c>
      <c r="J239" s="812">
        <v>406</v>
      </c>
      <c r="K239" s="854" t="str">
        <f>+[7]Metas!K462</f>
        <v>Capacitaciones a rectores y coordinadores de los colegios departamentales en trata de personas</v>
      </c>
      <c r="L239" s="857">
        <v>15</v>
      </c>
      <c r="M239" s="860">
        <f>SUM(N239:Q239)</f>
        <v>15</v>
      </c>
      <c r="N239" s="836">
        <v>5</v>
      </c>
      <c r="O239" s="839">
        <v>5</v>
      </c>
      <c r="P239" s="863">
        <v>5</v>
      </c>
      <c r="Q239" s="866"/>
      <c r="R239" s="812">
        <f>+$J239</f>
        <v>406</v>
      </c>
      <c r="S239" s="231" t="s">
        <v>5617</v>
      </c>
      <c r="T239" s="235" t="s">
        <v>3822</v>
      </c>
      <c r="U239" s="235" t="s">
        <v>3827</v>
      </c>
      <c r="V239" s="235" t="s">
        <v>3830</v>
      </c>
      <c r="W239" s="231" t="s">
        <v>5548</v>
      </c>
      <c r="X239" s="256">
        <v>44927</v>
      </c>
      <c r="Y239" s="256">
        <v>45291</v>
      </c>
      <c r="Z239" s="256">
        <v>44593</v>
      </c>
      <c r="AA239" s="256">
        <v>44926</v>
      </c>
      <c r="AB239" s="812">
        <f t="shared" si="197"/>
        <v>406</v>
      </c>
      <c r="AC239" s="827">
        <f>+L239</f>
        <v>15</v>
      </c>
      <c r="AD239" s="550">
        <f t="shared" si="192"/>
        <v>7.9</v>
      </c>
      <c r="AE239" s="44">
        <f t="shared" si="192"/>
        <v>7.9</v>
      </c>
      <c r="AF239" s="44">
        <f t="shared" si="192"/>
        <v>0</v>
      </c>
      <c r="AG239" s="44">
        <f t="shared" si="192"/>
        <v>0</v>
      </c>
      <c r="AH239" s="44">
        <f t="shared" si="192"/>
        <v>0</v>
      </c>
      <c r="AI239" s="44">
        <f t="shared" si="192"/>
        <v>0</v>
      </c>
      <c r="AJ239" s="44">
        <f t="shared" si="192"/>
        <v>0</v>
      </c>
      <c r="AK239" s="812">
        <f t="shared" si="198"/>
        <v>406</v>
      </c>
      <c r="AL239" s="830">
        <f>+N239</f>
        <v>5</v>
      </c>
      <c r="AM239" s="44">
        <f t="shared" si="193"/>
        <v>1.9750000000000001</v>
      </c>
      <c r="AN239" s="47">
        <v>1.9750000000000001</v>
      </c>
      <c r="AO239" s="47"/>
      <c r="AP239" s="47"/>
      <c r="AQ239" s="47"/>
      <c r="AR239" s="47"/>
      <c r="AS239" s="47"/>
      <c r="AT239" s="812">
        <f t="shared" si="199"/>
        <v>406</v>
      </c>
      <c r="AU239" s="833">
        <f>+O239</f>
        <v>5</v>
      </c>
      <c r="AV239" s="44">
        <f t="shared" si="194"/>
        <v>1.9750000000000001</v>
      </c>
      <c r="AW239" s="47">
        <v>1.9750000000000001</v>
      </c>
      <c r="AX239" s="47"/>
      <c r="AY239" s="47"/>
      <c r="AZ239" s="47"/>
      <c r="BA239" s="47"/>
      <c r="BB239" s="47"/>
      <c r="BC239" s="812">
        <f t="shared" si="200"/>
        <v>406</v>
      </c>
      <c r="BD239" s="809">
        <f>+P239</f>
        <v>5</v>
      </c>
      <c r="BE239" s="44">
        <f t="shared" si="195"/>
        <v>1.9750000000000001</v>
      </c>
      <c r="BF239" s="47">
        <v>1.9750000000000001</v>
      </c>
      <c r="BG239" s="47"/>
      <c r="BH239" s="47"/>
      <c r="BI239" s="47"/>
      <c r="BJ239" s="47"/>
      <c r="BK239" s="47"/>
      <c r="BL239" s="812">
        <f t="shared" si="201"/>
        <v>406</v>
      </c>
      <c r="BM239" s="815">
        <f>+Q239</f>
        <v>0</v>
      </c>
      <c r="BN239" s="44">
        <f t="shared" si="196"/>
        <v>1.9750000000000001</v>
      </c>
      <c r="BO239" s="47">
        <v>1.9750000000000001</v>
      </c>
      <c r="BP239" s="47"/>
      <c r="BQ239" s="47"/>
      <c r="BR239" s="47"/>
      <c r="BS239" s="47"/>
      <c r="BT239" s="47"/>
      <c r="BU239" s="818"/>
      <c r="BV239" s="819"/>
      <c r="BW239" s="819"/>
      <c r="BX239" s="819"/>
      <c r="BY239" s="819"/>
      <c r="BZ239" s="819"/>
      <c r="CA239" s="819"/>
      <c r="CB239" s="819"/>
      <c r="CC239" s="820"/>
    </row>
    <row r="240" spans="1:81" s="58" customFormat="1" ht="40.200000000000003" customHeight="1" x14ac:dyDescent="0.3">
      <c r="A240" s="34"/>
      <c r="B240" s="982"/>
      <c r="C240" s="869"/>
      <c r="D240" s="872"/>
      <c r="E240" s="852"/>
      <c r="F240" s="920"/>
      <c r="G240" s="852"/>
      <c r="H240" s="852"/>
      <c r="I240" s="1346"/>
      <c r="J240" s="813"/>
      <c r="K240" s="855"/>
      <c r="L240" s="858"/>
      <c r="M240" s="861"/>
      <c r="N240" s="837"/>
      <c r="O240" s="840"/>
      <c r="P240" s="864"/>
      <c r="Q240" s="867"/>
      <c r="R240" s="813"/>
      <c r="S240" s="39"/>
      <c r="T240" s="236"/>
      <c r="U240" s="236"/>
      <c r="V240" s="236"/>
      <c r="W240" s="39"/>
      <c r="X240" s="31"/>
      <c r="Y240" s="31"/>
      <c r="Z240" s="31"/>
      <c r="AA240" s="31"/>
      <c r="AB240" s="813"/>
      <c r="AC240" s="828"/>
      <c r="AD240" s="552">
        <f t="shared" ref="AD240:AJ276" si="202">+AM240+AV240+BE240+BN240</f>
        <v>0</v>
      </c>
      <c r="AE240" s="51">
        <f t="shared" si="202"/>
        <v>0</v>
      </c>
      <c r="AF240" s="51">
        <f t="shared" si="202"/>
        <v>0</v>
      </c>
      <c r="AG240" s="51">
        <f t="shared" si="202"/>
        <v>0</v>
      </c>
      <c r="AH240" s="51">
        <f t="shared" si="202"/>
        <v>0</v>
      </c>
      <c r="AI240" s="51">
        <f t="shared" si="202"/>
        <v>0</v>
      </c>
      <c r="AJ240" s="51">
        <f t="shared" si="202"/>
        <v>0</v>
      </c>
      <c r="AK240" s="813"/>
      <c r="AL240" s="831"/>
      <c r="AM240" s="51">
        <f t="shared" si="193"/>
        <v>0</v>
      </c>
      <c r="AN240" s="257"/>
      <c r="AO240" s="257"/>
      <c r="AP240" s="257"/>
      <c r="AQ240" s="257"/>
      <c r="AR240" s="257"/>
      <c r="AS240" s="257"/>
      <c r="AT240" s="813"/>
      <c r="AU240" s="834"/>
      <c r="AV240" s="51">
        <f t="shared" si="194"/>
        <v>0</v>
      </c>
      <c r="AW240" s="257"/>
      <c r="AX240" s="257"/>
      <c r="AY240" s="257"/>
      <c r="AZ240" s="257"/>
      <c r="BA240" s="257"/>
      <c r="BB240" s="257"/>
      <c r="BC240" s="813"/>
      <c r="BD240" s="810"/>
      <c r="BE240" s="51">
        <f t="shared" si="195"/>
        <v>0</v>
      </c>
      <c r="BF240" s="257"/>
      <c r="BG240" s="257"/>
      <c r="BH240" s="257"/>
      <c r="BI240" s="257"/>
      <c r="BJ240" s="257"/>
      <c r="BK240" s="257"/>
      <c r="BL240" s="813"/>
      <c r="BM240" s="816"/>
      <c r="BN240" s="51">
        <f t="shared" si="196"/>
        <v>0</v>
      </c>
      <c r="BO240" s="257"/>
      <c r="BP240" s="257"/>
      <c r="BQ240" s="257"/>
      <c r="BR240" s="257"/>
      <c r="BS240" s="257"/>
      <c r="BT240" s="257"/>
      <c r="BU240" s="821"/>
      <c r="BV240" s="822"/>
      <c r="BW240" s="822"/>
      <c r="BX240" s="822"/>
      <c r="BY240" s="822"/>
      <c r="BZ240" s="822"/>
      <c r="CA240" s="822"/>
      <c r="CB240" s="822"/>
      <c r="CC240" s="823"/>
    </row>
    <row r="241" spans="1:81" s="58" customFormat="1" ht="40.200000000000003" customHeight="1" x14ac:dyDescent="0.3">
      <c r="A241" s="34"/>
      <c r="B241" s="982"/>
      <c r="C241" s="869"/>
      <c r="D241" s="872"/>
      <c r="E241" s="852"/>
      <c r="F241" s="920"/>
      <c r="G241" s="852"/>
      <c r="H241" s="852"/>
      <c r="I241" s="1346"/>
      <c r="J241" s="813"/>
      <c r="K241" s="855"/>
      <c r="L241" s="858"/>
      <c r="M241" s="861"/>
      <c r="N241" s="837"/>
      <c r="O241" s="840"/>
      <c r="P241" s="864"/>
      <c r="Q241" s="867"/>
      <c r="R241" s="813"/>
      <c r="S241" s="39"/>
      <c r="T241" s="236"/>
      <c r="U241" s="236"/>
      <c r="V241" s="236"/>
      <c r="W241" s="39"/>
      <c r="X241" s="31"/>
      <c r="Y241" s="31"/>
      <c r="Z241" s="31"/>
      <c r="AA241" s="31"/>
      <c r="AB241" s="813"/>
      <c r="AC241" s="828"/>
      <c r="AD241" s="552">
        <f t="shared" si="202"/>
        <v>0</v>
      </c>
      <c r="AE241" s="51">
        <f t="shared" si="202"/>
        <v>0</v>
      </c>
      <c r="AF241" s="51">
        <f t="shared" si="202"/>
        <v>0</v>
      </c>
      <c r="AG241" s="51">
        <f t="shared" si="202"/>
        <v>0</v>
      </c>
      <c r="AH241" s="51">
        <f t="shared" si="202"/>
        <v>0</v>
      </c>
      <c r="AI241" s="51">
        <f t="shared" si="202"/>
        <v>0</v>
      </c>
      <c r="AJ241" s="51">
        <f t="shared" si="202"/>
        <v>0</v>
      </c>
      <c r="AK241" s="813"/>
      <c r="AL241" s="831"/>
      <c r="AM241" s="51">
        <f t="shared" si="193"/>
        <v>0</v>
      </c>
      <c r="AN241" s="257"/>
      <c r="AO241" s="257"/>
      <c r="AP241" s="257"/>
      <c r="AQ241" s="257"/>
      <c r="AR241" s="257"/>
      <c r="AS241" s="257"/>
      <c r="AT241" s="813"/>
      <c r="AU241" s="834"/>
      <c r="AV241" s="51">
        <f t="shared" si="194"/>
        <v>0</v>
      </c>
      <c r="AW241" s="257"/>
      <c r="AX241" s="257"/>
      <c r="AY241" s="257"/>
      <c r="AZ241" s="257"/>
      <c r="BA241" s="257"/>
      <c r="BB241" s="257"/>
      <c r="BC241" s="813"/>
      <c r="BD241" s="810"/>
      <c r="BE241" s="51">
        <f t="shared" si="195"/>
        <v>0</v>
      </c>
      <c r="BF241" s="257"/>
      <c r="BG241" s="257"/>
      <c r="BH241" s="257"/>
      <c r="BI241" s="257"/>
      <c r="BJ241" s="257"/>
      <c r="BK241" s="257"/>
      <c r="BL241" s="813"/>
      <c r="BM241" s="816"/>
      <c r="BN241" s="51">
        <f t="shared" si="196"/>
        <v>0</v>
      </c>
      <c r="BO241" s="257"/>
      <c r="BP241" s="257"/>
      <c r="BQ241" s="257"/>
      <c r="BR241" s="257"/>
      <c r="BS241" s="257"/>
      <c r="BT241" s="257"/>
      <c r="BU241" s="821"/>
      <c r="BV241" s="822"/>
      <c r="BW241" s="822"/>
      <c r="BX241" s="822"/>
      <c r="BY241" s="822"/>
      <c r="BZ241" s="822"/>
      <c r="CA241" s="822"/>
      <c r="CB241" s="822"/>
      <c r="CC241" s="823"/>
    </row>
    <row r="242" spans="1:81" s="58" customFormat="1" ht="40.200000000000003" customHeight="1" thickBot="1" x14ac:dyDescent="0.35">
      <c r="A242" s="34"/>
      <c r="B242" s="982"/>
      <c r="C242" s="869"/>
      <c r="D242" s="873"/>
      <c r="E242" s="853"/>
      <c r="F242" s="1267"/>
      <c r="G242" s="853"/>
      <c r="H242" s="853"/>
      <c r="I242" s="1347"/>
      <c r="J242" s="814"/>
      <c r="K242" s="856"/>
      <c r="L242" s="859"/>
      <c r="M242" s="862"/>
      <c r="N242" s="838"/>
      <c r="O242" s="841"/>
      <c r="P242" s="865"/>
      <c r="Q242" s="874"/>
      <c r="R242" s="814"/>
      <c r="S242" s="232"/>
      <c r="T242" s="237"/>
      <c r="U242" s="237"/>
      <c r="V242" s="237"/>
      <c r="W242" s="232"/>
      <c r="X242" s="260"/>
      <c r="Y242" s="260"/>
      <c r="Z242" s="260"/>
      <c r="AA242" s="260"/>
      <c r="AB242" s="814"/>
      <c r="AC242" s="829"/>
      <c r="AD242" s="551">
        <f t="shared" si="202"/>
        <v>0</v>
      </c>
      <c r="AE242" s="46">
        <f t="shared" si="202"/>
        <v>0</v>
      </c>
      <c r="AF242" s="46">
        <f t="shared" si="202"/>
        <v>0</v>
      </c>
      <c r="AG242" s="46">
        <f t="shared" si="202"/>
        <v>0</v>
      </c>
      <c r="AH242" s="46">
        <f t="shared" si="202"/>
        <v>0</v>
      </c>
      <c r="AI242" s="46">
        <f t="shared" si="202"/>
        <v>0</v>
      </c>
      <c r="AJ242" s="46">
        <f t="shared" si="202"/>
        <v>0</v>
      </c>
      <c r="AK242" s="814"/>
      <c r="AL242" s="832"/>
      <c r="AM242" s="46">
        <f t="shared" si="193"/>
        <v>0</v>
      </c>
      <c r="AN242" s="49"/>
      <c r="AO242" s="49"/>
      <c r="AP242" s="49"/>
      <c r="AQ242" s="49"/>
      <c r="AR242" s="49"/>
      <c r="AS242" s="49"/>
      <c r="AT242" s="814"/>
      <c r="AU242" s="835"/>
      <c r="AV242" s="46">
        <f t="shared" si="194"/>
        <v>0</v>
      </c>
      <c r="AW242" s="49"/>
      <c r="AX242" s="49"/>
      <c r="AY242" s="49"/>
      <c r="AZ242" s="49"/>
      <c r="BA242" s="49"/>
      <c r="BB242" s="49"/>
      <c r="BC242" s="814"/>
      <c r="BD242" s="811"/>
      <c r="BE242" s="46">
        <f t="shared" si="195"/>
        <v>0</v>
      </c>
      <c r="BF242" s="49"/>
      <c r="BG242" s="49"/>
      <c r="BH242" s="49"/>
      <c r="BI242" s="49"/>
      <c r="BJ242" s="49"/>
      <c r="BK242" s="49"/>
      <c r="BL242" s="814"/>
      <c r="BM242" s="817"/>
      <c r="BN242" s="46">
        <f t="shared" si="196"/>
        <v>0</v>
      </c>
      <c r="BO242" s="49"/>
      <c r="BP242" s="49"/>
      <c r="BQ242" s="49"/>
      <c r="BR242" s="49"/>
      <c r="BS242" s="49"/>
      <c r="BT242" s="49"/>
      <c r="BU242" s="824"/>
      <c r="BV242" s="825"/>
      <c r="BW242" s="825"/>
      <c r="BX242" s="825"/>
      <c r="BY242" s="825"/>
      <c r="BZ242" s="825"/>
      <c r="CA242" s="825"/>
      <c r="CB242" s="825"/>
      <c r="CC242" s="826"/>
    </row>
    <row r="243" spans="1:81" s="58" customFormat="1" ht="40.200000000000003" customHeight="1" thickTop="1" x14ac:dyDescent="0.3">
      <c r="A243" s="34"/>
      <c r="B243" s="982"/>
      <c r="C243" s="869"/>
      <c r="D243" s="871">
        <v>4103</v>
      </c>
      <c r="E243" s="851" t="s">
        <v>4050</v>
      </c>
      <c r="F243" s="1266" t="s">
        <v>5544</v>
      </c>
      <c r="G243" s="851" t="s">
        <v>4052</v>
      </c>
      <c r="H243" s="851" t="s">
        <v>5592</v>
      </c>
      <c r="I243" s="1345" t="s">
        <v>5593</v>
      </c>
      <c r="J243" s="812">
        <v>407</v>
      </c>
      <c r="K243" s="854" t="str">
        <f>+[7]Metas!K463</f>
        <v>Capacitaciones dirigidas a niñas, jóvenes de los colegios, docentes y escuelas de padres universidades y comunidad general en la prevención de la trata de personas</v>
      </c>
      <c r="L243" s="857">
        <v>22</v>
      </c>
      <c r="M243" s="860">
        <f>SUM(N243:Q243)</f>
        <v>22</v>
      </c>
      <c r="N243" s="836">
        <v>5</v>
      </c>
      <c r="O243" s="839">
        <v>7</v>
      </c>
      <c r="P243" s="863">
        <v>10</v>
      </c>
      <c r="Q243" s="866"/>
      <c r="R243" s="812">
        <f>+$J243</f>
        <v>407</v>
      </c>
      <c r="S243" s="231" t="s">
        <v>5618</v>
      </c>
      <c r="T243" s="235" t="s">
        <v>3822</v>
      </c>
      <c r="U243" s="235" t="s">
        <v>3827</v>
      </c>
      <c r="V243" s="235" t="s">
        <v>3830</v>
      </c>
      <c r="W243" s="231" t="s">
        <v>5548</v>
      </c>
      <c r="X243" s="256">
        <v>44927</v>
      </c>
      <c r="Y243" s="256">
        <v>45291</v>
      </c>
      <c r="Z243" s="256">
        <v>44593</v>
      </c>
      <c r="AA243" s="256">
        <v>44926</v>
      </c>
      <c r="AB243" s="812">
        <f t="shared" si="197"/>
        <v>407</v>
      </c>
      <c r="AC243" s="827">
        <f>+L243</f>
        <v>22</v>
      </c>
      <c r="AD243" s="550">
        <f t="shared" si="202"/>
        <v>7.9</v>
      </c>
      <c r="AE243" s="44">
        <f t="shared" si="202"/>
        <v>7.9</v>
      </c>
      <c r="AF243" s="44">
        <f t="shared" si="202"/>
        <v>0</v>
      </c>
      <c r="AG243" s="44">
        <f t="shared" si="202"/>
        <v>0</v>
      </c>
      <c r="AH243" s="44">
        <f t="shared" si="202"/>
        <v>0</v>
      </c>
      <c r="AI243" s="44">
        <f t="shared" si="202"/>
        <v>0</v>
      </c>
      <c r="AJ243" s="44">
        <f t="shared" si="202"/>
        <v>0</v>
      </c>
      <c r="AK243" s="812">
        <f t="shared" si="198"/>
        <v>407</v>
      </c>
      <c r="AL243" s="830">
        <f>+N243</f>
        <v>5</v>
      </c>
      <c r="AM243" s="44">
        <f t="shared" si="193"/>
        <v>1.9750000000000001</v>
      </c>
      <c r="AN243" s="47">
        <v>1.9750000000000001</v>
      </c>
      <c r="AO243" s="47"/>
      <c r="AP243" s="47"/>
      <c r="AQ243" s="47"/>
      <c r="AR243" s="47"/>
      <c r="AS243" s="47"/>
      <c r="AT243" s="812">
        <f t="shared" si="199"/>
        <v>407</v>
      </c>
      <c r="AU243" s="833">
        <f>+O243</f>
        <v>7</v>
      </c>
      <c r="AV243" s="44">
        <f t="shared" si="194"/>
        <v>1.9750000000000001</v>
      </c>
      <c r="AW243" s="47">
        <v>1.9750000000000001</v>
      </c>
      <c r="AX243" s="47"/>
      <c r="AY243" s="47"/>
      <c r="AZ243" s="47"/>
      <c r="BA243" s="47"/>
      <c r="BB243" s="47"/>
      <c r="BC243" s="812">
        <f t="shared" si="200"/>
        <v>407</v>
      </c>
      <c r="BD243" s="809">
        <f>+P243</f>
        <v>10</v>
      </c>
      <c r="BE243" s="44">
        <f t="shared" si="195"/>
        <v>1.9750000000000001</v>
      </c>
      <c r="BF243" s="47">
        <v>1.9750000000000001</v>
      </c>
      <c r="BG243" s="47"/>
      <c r="BH243" s="47"/>
      <c r="BI243" s="47"/>
      <c r="BJ243" s="47"/>
      <c r="BK243" s="47"/>
      <c r="BL243" s="812">
        <f t="shared" si="201"/>
        <v>407</v>
      </c>
      <c r="BM243" s="815">
        <f>+Q243</f>
        <v>0</v>
      </c>
      <c r="BN243" s="44">
        <f t="shared" si="196"/>
        <v>1.9750000000000001</v>
      </c>
      <c r="BO243" s="47">
        <v>1.9750000000000001</v>
      </c>
      <c r="BP243" s="47"/>
      <c r="BQ243" s="47"/>
      <c r="BR243" s="47"/>
      <c r="BS243" s="47"/>
      <c r="BT243" s="47"/>
      <c r="BU243" s="818"/>
      <c r="BV243" s="819"/>
      <c r="BW243" s="819"/>
      <c r="BX243" s="819"/>
      <c r="BY243" s="819"/>
      <c r="BZ243" s="819"/>
      <c r="CA243" s="819"/>
      <c r="CB243" s="819"/>
      <c r="CC243" s="820"/>
    </row>
    <row r="244" spans="1:81" s="58" customFormat="1" ht="40.200000000000003" customHeight="1" x14ac:dyDescent="0.3">
      <c r="A244" s="34"/>
      <c r="B244" s="982"/>
      <c r="C244" s="869"/>
      <c r="D244" s="872"/>
      <c r="E244" s="852"/>
      <c r="F244" s="920"/>
      <c r="G244" s="852"/>
      <c r="H244" s="852"/>
      <c r="I244" s="1346"/>
      <c r="J244" s="813"/>
      <c r="K244" s="855"/>
      <c r="L244" s="858"/>
      <c r="M244" s="861"/>
      <c r="N244" s="837"/>
      <c r="O244" s="840"/>
      <c r="P244" s="864"/>
      <c r="Q244" s="867"/>
      <c r="R244" s="813"/>
      <c r="S244" s="39"/>
      <c r="T244" s="236"/>
      <c r="U244" s="236"/>
      <c r="V244" s="236"/>
      <c r="W244" s="39"/>
      <c r="X244" s="31"/>
      <c r="Y244" s="31"/>
      <c r="Z244" s="31"/>
      <c r="AA244" s="31"/>
      <c r="AB244" s="813"/>
      <c r="AC244" s="828"/>
      <c r="AD244" s="552">
        <f t="shared" si="202"/>
        <v>0</v>
      </c>
      <c r="AE244" s="51">
        <f t="shared" si="202"/>
        <v>0</v>
      </c>
      <c r="AF244" s="51">
        <f t="shared" si="202"/>
        <v>0</v>
      </c>
      <c r="AG244" s="51">
        <f t="shared" si="202"/>
        <v>0</v>
      </c>
      <c r="AH244" s="51">
        <f t="shared" si="202"/>
        <v>0</v>
      </c>
      <c r="AI244" s="51">
        <f t="shared" si="202"/>
        <v>0</v>
      </c>
      <c r="AJ244" s="51">
        <f t="shared" si="202"/>
        <v>0</v>
      </c>
      <c r="AK244" s="813"/>
      <c r="AL244" s="831"/>
      <c r="AM244" s="51">
        <f t="shared" si="193"/>
        <v>0</v>
      </c>
      <c r="AN244" s="257"/>
      <c r="AO244" s="257"/>
      <c r="AP244" s="257"/>
      <c r="AQ244" s="257"/>
      <c r="AR244" s="257"/>
      <c r="AS244" s="257"/>
      <c r="AT244" s="813"/>
      <c r="AU244" s="834"/>
      <c r="AV244" s="51">
        <f t="shared" si="194"/>
        <v>0</v>
      </c>
      <c r="AW244" s="257"/>
      <c r="AX244" s="257"/>
      <c r="AY244" s="257"/>
      <c r="AZ244" s="257"/>
      <c r="BA244" s="257"/>
      <c r="BB244" s="257"/>
      <c r="BC244" s="813"/>
      <c r="BD244" s="810"/>
      <c r="BE244" s="51">
        <f t="shared" si="195"/>
        <v>0</v>
      </c>
      <c r="BF244" s="257"/>
      <c r="BG244" s="257"/>
      <c r="BH244" s="257"/>
      <c r="BI244" s="257"/>
      <c r="BJ244" s="257"/>
      <c r="BK244" s="257"/>
      <c r="BL244" s="813"/>
      <c r="BM244" s="816"/>
      <c r="BN244" s="51">
        <f t="shared" si="196"/>
        <v>0</v>
      </c>
      <c r="BO244" s="257"/>
      <c r="BP244" s="257"/>
      <c r="BQ244" s="257"/>
      <c r="BR244" s="257"/>
      <c r="BS244" s="257"/>
      <c r="BT244" s="257"/>
      <c r="BU244" s="821"/>
      <c r="BV244" s="822"/>
      <c r="BW244" s="822"/>
      <c r="BX244" s="822"/>
      <c r="BY244" s="822"/>
      <c r="BZ244" s="822"/>
      <c r="CA244" s="822"/>
      <c r="CB244" s="822"/>
      <c r="CC244" s="823"/>
    </row>
    <row r="245" spans="1:81" s="58" customFormat="1" ht="40.200000000000003" customHeight="1" x14ac:dyDescent="0.3">
      <c r="A245" s="34"/>
      <c r="B245" s="982"/>
      <c r="C245" s="869"/>
      <c r="D245" s="872"/>
      <c r="E245" s="852"/>
      <c r="F245" s="920"/>
      <c r="G245" s="852"/>
      <c r="H245" s="852"/>
      <c r="I245" s="1346"/>
      <c r="J245" s="813"/>
      <c r="K245" s="855"/>
      <c r="L245" s="858"/>
      <c r="M245" s="861"/>
      <c r="N245" s="837"/>
      <c r="O245" s="840"/>
      <c r="P245" s="864"/>
      <c r="Q245" s="867"/>
      <c r="R245" s="813"/>
      <c r="S245" s="39"/>
      <c r="T245" s="236"/>
      <c r="U245" s="236"/>
      <c r="V245" s="236"/>
      <c r="W245" s="39"/>
      <c r="X245" s="31"/>
      <c r="Y245" s="31"/>
      <c r="Z245" s="31"/>
      <c r="AA245" s="31"/>
      <c r="AB245" s="813"/>
      <c r="AC245" s="828"/>
      <c r="AD245" s="552">
        <f t="shared" si="202"/>
        <v>0</v>
      </c>
      <c r="AE245" s="51">
        <f t="shared" si="202"/>
        <v>0</v>
      </c>
      <c r="AF245" s="51">
        <f t="shared" si="202"/>
        <v>0</v>
      </c>
      <c r="AG245" s="51">
        <f t="shared" si="202"/>
        <v>0</v>
      </c>
      <c r="AH245" s="51">
        <f t="shared" si="202"/>
        <v>0</v>
      </c>
      <c r="AI245" s="51">
        <f t="shared" si="202"/>
        <v>0</v>
      </c>
      <c r="AJ245" s="51">
        <f t="shared" si="202"/>
        <v>0</v>
      </c>
      <c r="AK245" s="813"/>
      <c r="AL245" s="831"/>
      <c r="AM245" s="51">
        <f t="shared" si="193"/>
        <v>0</v>
      </c>
      <c r="AN245" s="257"/>
      <c r="AO245" s="257"/>
      <c r="AP245" s="257"/>
      <c r="AQ245" s="257"/>
      <c r="AR245" s="257"/>
      <c r="AS245" s="257"/>
      <c r="AT245" s="813"/>
      <c r="AU245" s="834"/>
      <c r="AV245" s="51">
        <f t="shared" si="194"/>
        <v>0</v>
      </c>
      <c r="AW245" s="257"/>
      <c r="AX245" s="257"/>
      <c r="AY245" s="257"/>
      <c r="AZ245" s="257"/>
      <c r="BA245" s="257"/>
      <c r="BB245" s="257"/>
      <c r="BC245" s="813"/>
      <c r="BD245" s="810"/>
      <c r="BE245" s="51">
        <f t="shared" si="195"/>
        <v>0</v>
      </c>
      <c r="BF245" s="257"/>
      <c r="BG245" s="257"/>
      <c r="BH245" s="257"/>
      <c r="BI245" s="257"/>
      <c r="BJ245" s="257"/>
      <c r="BK245" s="257"/>
      <c r="BL245" s="813"/>
      <c r="BM245" s="816"/>
      <c r="BN245" s="51">
        <f t="shared" si="196"/>
        <v>0</v>
      </c>
      <c r="BO245" s="257"/>
      <c r="BP245" s="257"/>
      <c r="BQ245" s="257"/>
      <c r="BR245" s="257"/>
      <c r="BS245" s="257"/>
      <c r="BT245" s="257"/>
      <c r="BU245" s="821"/>
      <c r="BV245" s="822"/>
      <c r="BW245" s="822"/>
      <c r="BX245" s="822"/>
      <c r="BY245" s="822"/>
      <c r="BZ245" s="822"/>
      <c r="CA245" s="822"/>
      <c r="CB245" s="822"/>
      <c r="CC245" s="823"/>
    </row>
    <row r="246" spans="1:81" s="58" customFormat="1" ht="40.200000000000003" customHeight="1" thickBot="1" x14ac:dyDescent="0.35">
      <c r="A246" s="34"/>
      <c r="B246" s="982"/>
      <c r="C246" s="869"/>
      <c r="D246" s="873"/>
      <c r="E246" s="853"/>
      <c r="F246" s="1267"/>
      <c r="G246" s="853"/>
      <c r="H246" s="853"/>
      <c r="I246" s="1347"/>
      <c r="J246" s="814"/>
      <c r="K246" s="856"/>
      <c r="L246" s="859"/>
      <c r="M246" s="862"/>
      <c r="N246" s="838"/>
      <c r="O246" s="841"/>
      <c r="P246" s="865"/>
      <c r="Q246" s="874"/>
      <c r="R246" s="814"/>
      <c r="S246" s="232"/>
      <c r="T246" s="237"/>
      <c r="U246" s="237"/>
      <c r="V246" s="237"/>
      <c r="W246" s="232"/>
      <c r="X246" s="260"/>
      <c r="Y246" s="260"/>
      <c r="Z246" s="260"/>
      <c r="AA246" s="260"/>
      <c r="AB246" s="814"/>
      <c r="AC246" s="829"/>
      <c r="AD246" s="551">
        <f t="shared" si="202"/>
        <v>0</v>
      </c>
      <c r="AE246" s="46">
        <f t="shared" si="202"/>
        <v>0</v>
      </c>
      <c r="AF246" s="46">
        <f t="shared" si="202"/>
        <v>0</v>
      </c>
      <c r="AG246" s="46">
        <f t="shared" si="202"/>
        <v>0</v>
      </c>
      <c r="AH246" s="46">
        <f t="shared" si="202"/>
        <v>0</v>
      </c>
      <c r="AI246" s="46">
        <f t="shared" si="202"/>
        <v>0</v>
      </c>
      <c r="AJ246" s="46">
        <f t="shared" si="202"/>
        <v>0</v>
      </c>
      <c r="AK246" s="814"/>
      <c r="AL246" s="832"/>
      <c r="AM246" s="46">
        <f t="shared" si="193"/>
        <v>0</v>
      </c>
      <c r="AN246" s="49"/>
      <c r="AO246" s="49"/>
      <c r="AP246" s="49"/>
      <c r="AQ246" s="49"/>
      <c r="AR246" s="49"/>
      <c r="AS246" s="49"/>
      <c r="AT246" s="814"/>
      <c r="AU246" s="835"/>
      <c r="AV246" s="46">
        <f t="shared" si="194"/>
        <v>0</v>
      </c>
      <c r="AW246" s="49"/>
      <c r="AX246" s="49"/>
      <c r="AY246" s="49"/>
      <c r="AZ246" s="49"/>
      <c r="BA246" s="49"/>
      <c r="BB246" s="49"/>
      <c r="BC246" s="814"/>
      <c r="BD246" s="811"/>
      <c r="BE246" s="46">
        <f t="shared" si="195"/>
        <v>0</v>
      </c>
      <c r="BF246" s="49"/>
      <c r="BG246" s="49"/>
      <c r="BH246" s="49"/>
      <c r="BI246" s="49"/>
      <c r="BJ246" s="49"/>
      <c r="BK246" s="49"/>
      <c r="BL246" s="814"/>
      <c r="BM246" s="817"/>
      <c r="BN246" s="46">
        <f t="shared" si="196"/>
        <v>0</v>
      </c>
      <c r="BO246" s="49"/>
      <c r="BP246" s="49"/>
      <c r="BQ246" s="49"/>
      <c r="BR246" s="49"/>
      <c r="BS246" s="49"/>
      <c r="BT246" s="49"/>
      <c r="BU246" s="824"/>
      <c r="BV246" s="825"/>
      <c r="BW246" s="825"/>
      <c r="BX246" s="825"/>
      <c r="BY246" s="825"/>
      <c r="BZ246" s="825"/>
      <c r="CA246" s="825"/>
      <c r="CB246" s="825"/>
      <c r="CC246" s="826"/>
    </row>
    <row r="247" spans="1:81" s="58" customFormat="1" ht="40.200000000000003" customHeight="1" thickTop="1" x14ac:dyDescent="0.3">
      <c r="A247" s="34"/>
      <c r="B247" s="982"/>
      <c r="C247" s="869"/>
      <c r="D247" s="871">
        <v>4103</v>
      </c>
      <c r="E247" s="851" t="s">
        <v>4050</v>
      </c>
      <c r="F247" s="1266" t="s">
        <v>5544</v>
      </c>
      <c r="G247" s="851" t="s">
        <v>4052</v>
      </c>
      <c r="H247" s="851" t="s">
        <v>5592</v>
      </c>
      <c r="I247" s="1345" t="s">
        <v>5593</v>
      </c>
      <c r="J247" s="812">
        <v>408</v>
      </c>
      <c r="K247" s="854" t="str">
        <f>+[7]Metas!K464</f>
        <v>Capacitaciones dirigidas asociaciones de mujeres en la prevención de la trata de personas</v>
      </c>
      <c r="L247" s="857">
        <v>12</v>
      </c>
      <c r="M247" s="860">
        <f>SUM(N247:Q247)</f>
        <v>12</v>
      </c>
      <c r="N247" s="836">
        <v>4</v>
      </c>
      <c r="O247" s="839">
        <v>4</v>
      </c>
      <c r="P247" s="863">
        <v>4</v>
      </c>
      <c r="Q247" s="866"/>
      <c r="R247" s="812">
        <f>+$J247</f>
        <v>408</v>
      </c>
      <c r="S247" s="231" t="s">
        <v>5619</v>
      </c>
      <c r="T247" s="235" t="s">
        <v>3822</v>
      </c>
      <c r="U247" s="235" t="s">
        <v>3827</v>
      </c>
      <c r="V247" s="235" t="s">
        <v>3830</v>
      </c>
      <c r="W247" s="231" t="s">
        <v>5548</v>
      </c>
      <c r="X247" s="256">
        <v>44927</v>
      </c>
      <c r="Y247" s="256">
        <v>45291</v>
      </c>
      <c r="Z247" s="256">
        <v>44593</v>
      </c>
      <c r="AA247" s="256">
        <v>44926</v>
      </c>
      <c r="AB247" s="812">
        <f t="shared" si="197"/>
        <v>408</v>
      </c>
      <c r="AC247" s="827">
        <f>+L247</f>
        <v>12</v>
      </c>
      <c r="AD247" s="550">
        <f t="shared" si="202"/>
        <v>7.9</v>
      </c>
      <c r="AE247" s="44">
        <f t="shared" si="202"/>
        <v>7.9</v>
      </c>
      <c r="AF247" s="44">
        <f t="shared" si="202"/>
        <v>0</v>
      </c>
      <c r="AG247" s="44">
        <f t="shared" si="202"/>
        <v>0</v>
      </c>
      <c r="AH247" s="44">
        <f t="shared" si="202"/>
        <v>0</v>
      </c>
      <c r="AI247" s="44">
        <f t="shared" si="202"/>
        <v>0</v>
      </c>
      <c r="AJ247" s="44">
        <f t="shared" si="202"/>
        <v>0</v>
      </c>
      <c r="AK247" s="812">
        <f t="shared" si="198"/>
        <v>408</v>
      </c>
      <c r="AL247" s="830">
        <f>+N247</f>
        <v>4</v>
      </c>
      <c r="AM247" s="44">
        <f t="shared" si="193"/>
        <v>1.9750000000000001</v>
      </c>
      <c r="AN247" s="47">
        <v>1.9750000000000001</v>
      </c>
      <c r="AO247" s="47"/>
      <c r="AP247" s="47"/>
      <c r="AQ247" s="47"/>
      <c r="AR247" s="47"/>
      <c r="AS247" s="47"/>
      <c r="AT247" s="812">
        <f t="shared" si="199"/>
        <v>408</v>
      </c>
      <c r="AU247" s="833">
        <f>+O247</f>
        <v>4</v>
      </c>
      <c r="AV247" s="44">
        <f t="shared" si="194"/>
        <v>1.9750000000000001</v>
      </c>
      <c r="AW247" s="47">
        <v>1.9750000000000001</v>
      </c>
      <c r="AX247" s="47"/>
      <c r="AY247" s="47"/>
      <c r="AZ247" s="47"/>
      <c r="BA247" s="47"/>
      <c r="BB247" s="47"/>
      <c r="BC247" s="812">
        <f t="shared" si="200"/>
        <v>408</v>
      </c>
      <c r="BD247" s="809">
        <f>+P247</f>
        <v>4</v>
      </c>
      <c r="BE247" s="44">
        <f t="shared" si="195"/>
        <v>1.9750000000000001</v>
      </c>
      <c r="BF247" s="47">
        <v>1.9750000000000001</v>
      </c>
      <c r="BG247" s="47"/>
      <c r="BH247" s="47"/>
      <c r="BI247" s="47"/>
      <c r="BJ247" s="47"/>
      <c r="BK247" s="47"/>
      <c r="BL247" s="812">
        <f t="shared" si="201"/>
        <v>408</v>
      </c>
      <c r="BM247" s="815">
        <f>+Q247</f>
        <v>0</v>
      </c>
      <c r="BN247" s="44">
        <f t="shared" si="196"/>
        <v>1.9750000000000001</v>
      </c>
      <c r="BO247" s="47">
        <v>1.9750000000000001</v>
      </c>
      <c r="BP247" s="47"/>
      <c r="BQ247" s="47"/>
      <c r="BR247" s="47"/>
      <c r="BS247" s="47"/>
      <c r="BT247" s="47"/>
      <c r="BU247" s="818"/>
      <c r="BV247" s="819"/>
      <c r="BW247" s="819"/>
      <c r="BX247" s="819"/>
      <c r="BY247" s="819"/>
      <c r="BZ247" s="819"/>
      <c r="CA247" s="819"/>
      <c r="CB247" s="819"/>
      <c r="CC247" s="820"/>
    </row>
    <row r="248" spans="1:81" s="58" customFormat="1" ht="40.200000000000003" customHeight="1" x14ac:dyDescent="0.3">
      <c r="A248" s="34"/>
      <c r="B248" s="982"/>
      <c r="C248" s="869"/>
      <c r="D248" s="872"/>
      <c r="E248" s="852"/>
      <c r="F248" s="920"/>
      <c r="G248" s="852"/>
      <c r="H248" s="852"/>
      <c r="I248" s="1346"/>
      <c r="J248" s="813"/>
      <c r="K248" s="855"/>
      <c r="L248" s="858"/>
      <c r="M248" s="861"/>
      <c r="N248" s="837"/>
      <c r="O248" s="840"/>
      <c r="P248" s="864"/>
      <c r="Q248" s="867"/>
      <c r="R248" s="813"/>
      <c r="S248" s="39"/>
      <c r="T248" s="236"/>
      <c r="U248" s="236"/>
      <c r="V248" s="236"/>
      <c r="W248" s="39"/>
      <c r="X248" s="31"/>
      <c r="Y248" s="31"/>
      <c r="Z248" s="31"/>
      <c r="AA248" s="31"/>
      <c r="AB248" s="813"/>
      <c r="AC248" s="828"/>
      <c r="AD248" s="552">
        <f t="shared" si="202"/>
        <v>0</v>
      </c>
      <c r="AE248" s="51">
        <f t="shared" si="202"/>
        <v>0</v>
      </c>
      <c r="AF248" s="51">
        <f t="shared" si="202"/>
        <v>0</v>
      </c>
      <c r="AG248" s="51">
        <f t="shared" si="202"/>
        <v>0</v>
      </c>
      <c r="AH248" s="51">
        <f t="shared" si="202"/>
        <v>0</v>
      </c>
      <c r="AI248" s="51">
        <f t="shared" si="202"/>
        <v>0</v>
      </c>
      <c r="AJ248" s="51">
        <f t="shared" si="202"/>
        <v>0</v>
      </c>
      <c r="AK248" s="813"/>
      <c r="AL248" s="831"/>
      <c r="AM248" s="51">
        <f t="shared" si="193"/>
        <v>0</v>
      </c>
      <c r="AN248" s="257"/>
      <c r="AO248" s="257"/>
      <c r="AP248" s="257"/>
      <c r="AQ248" s="257"/>
      <c r="AR248" s="257"/>
      <c r="AS248" s="257"/>
      <c r="AT248" s="813"/>
      <c r="AU248" s="834"/>
      <c r="AV248" s="51">
        <f t="shared" si="194"/>
        <v>0</v>
      </c>
      <c r="AW248" s="257"/>
      <c r="AX248" s="257"/>
      <c r="AY248" s="257"/>
      <c r="AZ248" s="257"/>
      <c r="BA248" s="257"/>
      <c r="BB248" s="257"/>
      <c r="BC248" s="813"/>
      <c r="BD248" s="810"/>
      <c r="BE248" s="51">
        <f t="shared" si="195"/>
        <v>0</v>
      </c>
      <c r="BF248" s="257"/>
      <c r="BG248" s="257"/>
      <c r="BH248" s="257"/>
      <c r="BI248" s="257"/>
      <c r="BJ248" s="257"/>
      <c r="BK248" s="257"/>
      <c r="BL248" s="813"/>
      <c r="BM248" s="816"/>
      <c r="BN248" s="51">
        <f t="shared" si="196"/>
        <v>0</v>
      </c>
      <c r="BO248" s="257"/>
      <c r="BP248" s="257"/>
      <c r="BQ248" s="257"/>
      <c r="BR248" s="257"/>
      <c r="BS248" s="257"/>
      <c r="BT248" s="257"/>
      <c r="BU248" s="821"/>
      <c r="BV248" s="822"/>
      <c r="BW248" s="822"/>
      <c r="BX248" s="822"/>
      <c r="BY248" s="822"/>
      <c r="BZ248" s="822"/>
      <c r="CA248" s="822"/>
      <c r="CB248" s="822"/>
      <c r="CC248" s="823"/>
    </row>
    <row r="249" spans="1:81" s="58" customFormat="1" ht="40.200000000000003" customHeight="1" x14ac:dyDescent="0.3">
      <c r="A249" s="34"/>
      <c r="B249" s="982"/>
      <c r="C249" s="869"/>
      <c r="D249" s="872"/>
      <c r="E249" s="852"/>
      <c r="F249" s="920"/>
      <c r="G249" s="852"/>
      <c r="H249" s="852"/>
      <c r="I249" s="1346"/>
      <c r="J249" s="813"/>
      <c r="K249" s="855"/>
      <c r="L249" s="858"/>
      <c r="M249" s="861"/>
      <c r="N249" s="837"/>
      <c r="O249" s="840"/>
      <c r="P249" s="864"/>
      <c r="Q249" s="867"/>
      <c r="R249" s="813"/>
      <c r="S249" s="39"/>
      <c r="T249" s="236"/>
      <c r="U249" s="236"/>
      <c r="V249" s="236"/>
      <c r="W249" s="39"/>
      <c r="X249" s="31"/>
      <c r="Y249" s="31"/>
      <c r="Z249" s="31"/>
      <c r="AA249" s="31"/>
      <c r="AB249" s="813"/>
      <c r="AC249" s="828"/>
      <c r="AD249" s="552">
        <f t="shared" si="202"/>
        <v>0</v>
      </c>
      <c r="AE249" s="51">
        <f t="shared" si="202"/>
        <v>0</v>
      </c>
      <c r="AF249" s="51">
        <f t="shared" si="202"/>
        <v>0</v>
      </c>
      <c r="AG249" s="51">
        <f t="shared" si="202"/>
        <v>0</v>
      </c>
      <c r="AH249" s="51">
        <f t="shared" si="202"/>
        <v>0</v>
      </c>
      <c r="AI249" s="51">
        <f t="shared" si="202"/>
        <v>0</v>
      </c>
      <c r="AJ249" s="51">
        <f t="shared" si="202"/>
        <v>0</v>
      </c>
      <c r="AK249" s="813"/>
      <c r="AL249" s="831"/>
      <c r="AM249" s="51">
        <f t="shared" si="193"/>
        <v>0</v>
      </c>
      <c r="AN249" s="257"/>
      <c r="AO249" s="257"/>
      <c r="AP249" s="257"/>
      <c r="AQ249" s="257"/>
      <c r="AR249" s="257"/>
      <c r="AS249" s="257"/>
      <c r="AT249" s="813"/>
      <c r="AU249" s="834"/>
      <c r="AV249" s="51">
        <f t="shared" si="194"/>
        <v>0</v>
      </c>
      <c r="AW249" s="257"/>
      <c r="AX249" s="257"/>
      <c r="AY249" s="257"/>
      <c r="AZ249" s="257"/>
      <c r="BA249" s="257"/>
      <c r="BB249" s="257"/>
      <c r="BC249" s="813"/>
      <c r="BD249" s="810"/>
      <c r="BE249" s="51">
        <f t="shared" si="195"/>
        <v>0</v>
      </c>
      <c r="BF249" s="257"/>
      <c r="BG249" s="257"/>
      <c r="BH249" s="257"/>
      <c r="BI249" s="257"/>
      <c r="BJ249" s="257"/>
      <c r="BK249" s="257"/>
      <c r="BL249" s="813"/>
      <c r="BM249" s="816"/>
      <c r="BN249" s="51">
        <f t="shared" si="196"/>
        <v>0</v>
      </c>
      <c r="BO249" s="257"/>
      <c r="BP249" s="257"/>
      <c r="BQ249" s="257"/>
      <c r="BR249" s="257"/>
      <c r="BS249" s="257"/>
      <c r="BT249" s="257"/>
      <c r="BU249" s="821"/>
      <c r="BV249" s="822"/>
      <c r="BW249" s="822"/>
      <c r="BX249" s="822"/>
      <c r="BY249" s="822"/>
      <c r="BZ249" s="822"/>
      <c r="CA249" s="822"/>
      <c r="CB249" s="822"/>
      <c r="CC249" s="823"/>
    </row>
    <row r="250" spans="1:81" s="58" customFormat="1" ht="40.200000000000003" customHeight="1" thickBot="1" x14ac:dyDescent="0.35">
      <c r="A250" s="34"/>
      <c r="B250" s="982"/>
      <c r="C250" s="870"/>
      <c r="D250" s="873"/>
      <c r="E250" s="853"/>
      <c r="F250" s="1267"/>
      <c r="G250" s="853"/>
      <c r="H250" s="853"/>
      <c r="I250" s="1347"/>
      <c r="J250" s="814"/>
      <c r="K250" s="856"/>
      <c r="L250" s="859"/>
      <c r="M250" s="862"/>
      <c r="N250" s="838"/>
      <c r="O250" s="841"/>
      <c r="P250" s="865"/>
      <c r="Q250" s="874"/>
      <c r="R250" s="814"/>
      <c r="S250" s="232"/>
      <c r="T250" s="237"/>
      <c r="U250" s="237"/>
      <c r="V250" s="237"/>
      <c r="W250" s="232"/>
      <c r="X250" s="260"/>
      <c r="Y250" s="260"/>
      <c r="Z250" s="260"/>
      <c r="AA250" s="260"/>
      <c r="AB250" s="814"/>
      <c r="AC250" s="829"/>
      <c r="AD250" s="551">
        <f t="shared" si="202"/>
        <v>0</v>
      </c>
      <c r="AE250" s="46">
        <f t="shared" si="202"/>
        <v>0</v>
      </c>
      <c r="AF250" s="46">
        <f t="shared" si="202"/>
        <v>0</v>
      </c>
      <c r="AG250" s="46">
        <f t="shared" si="202"/>
        <v>0</v>
      </c>
      <c r="AH250" s="46">
        <f t="shared" si="202"/>
        <v>0</v>
      </c>
      <c r="AI250" s="46">
        <f t="shared" si="202"/>
        <v>0</v>
      </c>
      <c r="AJ250" s="46">
        <f t="shared" si="202"/>
        <v>0</v>
      </c>
      <c r="AK250" s="814"/>
      <c r="AL250" s="832"/>
      <c r="AM250" s="46">
        <f t="shared" si="193"/>
        <v>0</v>
      </c>
      <c r="AN250" s="49"/>
      <c r="AO250" s="49"/>
      <c r="AP250" s="49"/>
      <c r="AQ250" s="49"/>
      <c r="AR250" s="49"/>
      <c r="AS250" s="49"/>
      <c r="AT250" s="814"/>
      <c r="AU250" s="835"/>
      <c r="AV250" s="46">
        <f t="shared" si="194"/>
        <v>0</v>
      </c>
      <c r="AW250" s="49"/>
      <c r="AX250" s="49"/>
      <c r="AY250" s="49"/>
      <c r="AZ250" s="49"/>
      <c r="BA250" s="49"/>
      <c r="BB250" s="49"/>
      <c r="BC250" s="814"/>
      <c r="BD250" s="811"/>
      <c r="BE250" s="46">
        <f t="shared" si="195"/>
        <v>0</v>
      </c>
      <c r="BF250" s="49"/>
      <c r="BG250" s="49"/>
      <c r="BH250" s="49"/>
      <c r="BI250" s="49"/>
      <c r="BJ250" s="49"/>
      <c r="BK250" s="49"/>
      <c r="BL250" s="814"/>
      <c r="BM250" s="817"/>
      <c r="BN250" s="46">
        <f t="shared" si="196"/>
        <v>0</v>
      </c>
      <c r="BO250" s="49"/>
      <c r="BP250" s="49"/>
      <c r="BQ250" s="49"/>
      <c r="BR250" s="49"/>
      <c r="BS250" s="49"/>
      <c r="BT250" s="49"/>
      <c r="BU250" s="824"/>
      <c r="BV250" s="825"/>
      <c r="BW250" s="825"/>
      <c r="BX250" s="825"/>
      <c r="BY250" s="825"/>
      <c r="BZ250" s="825"/>
      <c r="CA250" s="825"/>
      <c r="CB250" s="825"/>
      <c r="CC250" s="826"/>
    </row>
    <row r="251" spans="1:81" s="58" customFormat="1" ht="40.200000000000003" customHeight="1" thickTop="1" thickBot="1" x14ac:dyDescent="0.35">
      <c r="A251" s="34"/>
      <c r="B251" s="982"/>
      <c r="C251" s="868" t="s">
        <v>608</v>
      </c>
      <c r="D251" s="871">
        <v>4103</v>
      </c>
      <c r="E251" s="851" t="s">
        <v>4050</v>
      </c>
      <c r="F251" s="1266" t="s">
        <v>5544</v>
      </c>
      <c r="G251" s="851" t="s">
        <v>4052</v>
      </c>
      <c r="H251" s="851" t="s">
        <v>5592</v>
      </c>
      <c r="I251" s="1345" t="s">
        <v>5593</v>
      </c>
      <c r="J251" s="812">
        <v>409</v>
      </c>
      <c r="K251" s="854" t="str">
        <f>+[7]Metas!K465</f>
        <v>Municipios acompañados en actividades lúdico-pedagógicas en cómo prevenir el abuso, denunciar y buscar apoyo y atención especial a la niña y adolescente, jóvenes y adultas campesinas</v>
      </c>
      <c r="L251" s="857">
        <v>34</v>
      </c>
      <c r="M251" s="860">
        <f>SUM(N251:Q251)</f>
        <v>34</v>
      </c>
      <c r="N251" s="836">
        <v>5</v>
      </c>
      <c r="O251" s="839">
        <v>12</v>
      </c>
      <c r="P251" s="863">
        <v>12</v>
      </c>
      <c r="Q251" s="866">
        <v>5</v>
      </c>
      <c r="R251" s="812">
        <f>+$J251</f>
        <v>409</v>
      </c>
      <c r="S251" s="231" t="s">
        <v>5620</v>
      </c>
      <c r="T251" s="235" t="s">
        <v>3822</v>
      </c>
      <c r="U251" s="235" t="s">
        <v>3827</v>
      </c>
      <c r="V251" s="235" t="s">
        <v>3830</v>
      </c>
      <c r="W251" s="231" t="s">
        <v>5548</v>
      </c>
      <c r="X251" s="256">
        <v>44927</v>
      </c>
      <c r="Y251" s="256">
        <v>45291</v>
      </c>
      <c r="Z251" s="256">
        <v>44593</v>
      </c>
      <c r="AA251" s="256">
        <v>44926</v>
      </c>
      <c r="AB251" s="812">
        <f t="shared" si="197"/>
        <v>409</v>
      </c>
      <c r="AC251" s="827">
        <f>+L251</f>
        <v>34</v>
      </c>
      <c r="AD251" s="550">
        <f t="shared" si="202"/>
        <v>15.7</v>
      </c>
      <c r="AE251" s="44">
        <f t="shared" si="202"/>
        <v>15.7</v>
      </c>
      <c r="AF251" s="44">
        <f t="shared" si="202"/>
        <v>0</v>
      </c>
      <c r="AG251" s="44">
        <f t="shared" si="202"/>
        <v>0</v>
      </c>
      <c r="AH251" s="44">
        <f t="shared" si="202"/>
        <v>0</v>
      </c>
      <c r="AI251" s="44">
        <f t="shared" si="202"/>
        <v>0</v>
      </c>
      <c r="AJ251" s="44">
        <f t="shared" si="202"/>
        <v>0</v>
      </c>
      <c r="AK251" s="812">
        <f t="shared" si="198"/>
        <v>409</v>
      </c>
      <c r="AL251" s="830">
        <f>+N251</f>
        <v>5</v>
      </c>
      <c r="AM251" s="44">
        <f t="shared" si="193"/>
        <v>3.9249999999999998</v>
      </c>
      <c r="AN251" s="47">
        <v>3.9249999999999998</v>
      </c>
      <c r="AO251" s="47"/>
      <c r="AP251" s="47"/>
      <c r="AQ251" s="47"/>
      <c r="AR251" s="47"/>
      <c r="AS251" s="47"/>
      <c r="AT251" s="812">
        <f t="shared" si="199"/>
        <v>409</v>
      </c>
      <c r="AU251" s="833">
        <f>+O251</f>
        <v>12</v>
      </c>
      <c r="AV251" s="44">
        <f t="shared" si="194"/>
        <v>3.9249999999999998</v>
      </c>
      <c r="AW251" s="47">
        <v>3.9249999999999998</v>
      </c>
      <c r="AX251" s="47"/>
      <c r="AY251" s="47"/>
      <c r="AZ251" s="47"/>
      <c r="BA251" s="47"/>
      <c r="BB251" s="47"/>
      <c r="BC251" s="812">
        <f t="shared" si="200"/>
        <v>409</v>
      </c>
      <c r="BD251" s="809">
        <f>+P251</f>
        <v>12</v>
      </c>
      <c r="BE251" s="44">
        <f t="shared" si="195"/>
        <v>3.9249999999999998</v>
      </c>
      <c r="BF251" s="47">
        <v>3.9249999999999998</v>
      </c>
      <c r="BG251" s="47"/>
      <c r="BH251" s="47"/>
      <c r="BI251" s="47"/>
      <c r="BJ251" s="47"/>
      <c r="BK251" s="47"/>
      <c r="BL251" s="812">
        <f t="shared" si="201"/>
        <v>409</v>
      </c>
      <c r="BM251" s="815">
        <f>+Q251</f>
        <v>5</v>
      </c>
      <c r="BN251" s="44">
        <f t="shared" si="196"/>
        <v>3.9249999999999998</v>
      </c>
      <c r="BO251" s="47">
        <v>3.9249999999999998</v>
      </c>
      <c r="BP251" s="47"/>
      <c r="BQ251" s="47"/>
      <c r="BR251" s="47"/>
      <c r="BS251" s="47"/>
      <c r="BT251" s="47"/>
      <c r="BU251" s="818"/>
      <c r="BV251" s="819"/>
      <c r="BW251" s="819"/>
      <c r="BX251" s="819"/>
      <c r="BY251" s="819"/>
      <c r="BZ251" s="819"/>
      <c r="CA251" s="819"/>
      <c r="CB251" s="819"/>
      <c r="CC251" s="820"/>
    </row>
    <row r="252" spans="1:81" s="58" customFormat="1" ht="40.200000000000003" customHeight="1" thickTop="1" x14ac:dyDescent="0.3">
      <c r="A252" s="34"/>
      <c r="B252" s="982"/>
      <c r="C252" s="869"/>
      <c r="D252" s="872"/>
      <c r="E252" s="852"/>
      <c r="F252" s="920"/>
      <c r="G252" s="852"/>
      <c r="H252" s="852"/>
      <c r="I252" s="1346"/>
      <c r="J252" s="813"/>
      <c r="K252" s="855"/>
      <c r="L252" s="858"/>
      <c r="M252" s="861"/>
      <c r="N252" s="837"/>
      <c r="O252" s="840"/>
      <c r="P252" s="864"/>
      <c r="Q252" s="867"/>
      <c r="R252" s="813"/>
      <c r="S252" s="39" t="s">
        <v>5621</v>
      </c>
      <c r="T252" s="236" t="s">
        <v>3821</v>
      </c>
      <c r="U252" s="236" t="s">
        <v>3828</v>
      </c>
      <c r="V252" s="236" t="s">
        <v>3830</v>
      </c>
      <c r="W252" s="39" t="s">
        <v>5548</v>
      </c>
      <c r="X252" s="256">
        <v>44927</v>
      </c>
      <c r="Y252" s="256">
        <v>45291</v>
      </c>
      <c r="Z252" s="256">
        <v>44593</v>
      </c>
      <c r="AA252" s="256">
        <v>44926</v>
      </c>
      <c r="AB252" s="813"/>
      <c r="AC252" s="828"/>
      <c r="AD252" s="552">
        <f t="shared" si="202"/>
        <v>17.3</v>
      </c>
      <c r="AE252" s="51">
        <f t="shared" si="202"/>
        <v>17.3</v>
      </c>
      <c r="AF252" s="51">
        <f t="shared" si="202"/>
        <v>0</v>
      </c>
      <c r="AG252" s="51">
        <f t="shared" si="202"/>
        <v>0</v>
      </c>
      <c r="AH252" s="51">
        <f t="shared" si="202"/>
        <v>0</v>
      </c>
      <c r="AI252" s="51">
        <f t="shared" si="202"/>
        <v>0</v>
      </c>
      <c r="AJ252" s="51">
        <f t="shared" si="202"/>
        <v>0</v>
      </c>
      <c r="AK252" s="813"/>
      <c r="AL252" s="831"/>
      <c r="AM252" s="51">
        <f t="shared" si="193"/>
        <v>4.3250000000000002</v>
      </c>
      <c r="AN252" s="257">
        <v>4.3250000000000002</v>
      </c>
      <c r="AO252" s="257"/>
      <c r="AP252" s="257"/>
      <c r="AQ252" s="257"/>
      <c r="AR252" s="257"/>
      <c r="AS252" s="257"/>
      <c r="AT252" s="813"/>
      <c r="AU252" s="834"/>
      <c r="AV252" s="51">
        <f t="shared" si="194"/>
        <v>4.3250000000000002</v>
      </c>
      <c r="AW252" s="257">
        <v>4.3250000000000002</v>
      </c>
      <c r="AX252" s="257"/>
      <c r="AY252" s="257"/>
      <c r="AZ252" s="257"/>
      <c r="BA252" s="257"/>
      <c r="BB252" s="257"/>
      <c r="BC252" s="813"/>
      <c r="BD252" s="810"/>
      <c r="BE252" s="51">
        <f t="shared" si="195"/>
        <v>4.3250000000000002</v>
      </c>
      <c r="BF252" s="257">
        <v>4.3250000000000002</v>
      </c>
      <c r="BG252" s="257"/>
      <c r="BH252" s="257"/>
      <c r="BI252" s="257"/>
      <c r="BJ252" s="257"/>
      <c r="BK252" s="257"/>
      <c r="BL252" s="813"/>
      <c r="BM252" s="816"/>
      <c r="BN252" s="51">
        <f t="shared" si="196"/>
        <v>4.3250000000000002</v>
      </c>
      <c r="BO252" s="257">
        <v>4.3250000000000002</v>
      </c>
      <c r="BP252" s="257"/>
      <c r="BQ252" s="257"/>
      <c r="BR252" s="257"/>
      <c r="BS252" s="257"/>
      <c r="BT252" s="257"/>
      <c r="BU252" s="821"/>
      <c r="BV252" s="822"/>
      <c r="BW252" s="822"/>
      <c r="BX252" s="822"/>
      <c r="BY252" s="822"/>
      <c r="BZ252" s="822"/>
      <c r="CA252" s="822"/>
      <c r="CB252" s="822"/>
      <c r="CC252" s="823"/>
    </row>
    <row r="253" spans="1:81" s="58" customFormat="1" ht="40.200000000000003" customHeight="1" x14ac:dyDescent="0.3">
      <c r="A253" s="34"/>
      <c r="B253" s="982"/>
      <c r="C253" s="869"/>
      <c r="D253" s="872"/>
      <c r="E253" s="852"/>
      <c r="F253" s="920"/>
      <c r="G253" s="852"/>
      <c r="H253" s="852"/>
      <c r="I253" s="1346"/>
      <c r="J253" s="813"/>
      <c r="K253" s="855"/>
      <c r="L253" s="858"/>
      <c r="M253" s="861"/>
      <c r="N253" s="837"/>
      <c r="O253" s="840"/>
      <c r="P253" s="864"/>
      <c r="Q253" s="867"/>
      <c r="R253" s="813"/>
      <c r="S253" s="39"/>
      <c r="T253" s="236"/>
      <c r="U253" s="236"/>
      <c r="V253" s="236"/>
      <c r="W253" s="39"/>
      <c r="X253" s="31"/>
      <c r="Y253" s="31"/>
      <c r="Z253" s="31"/>
      <c r="AA253" s="31"/>
      <c r="AB253" s="813"/>
      <c r="AC253" s="828"/>
      <c r="AD253" s="552">
        <f t="shared" si="202"/>
        <v>0</v>
      </c>
      <c r="AE253" s="51">
        <f t="shared" si="202"/>
        <v>0</v>
      </c>
      <c r="AF253" s="51">
        <f t="shared" si="202"/>
        <v>0</v>
      </c>
      <c r="AG253" s="51">
        <f t="shared" si="202"/>
        <v>0</v>
      </c>
      <c r="AH253" s="51">
        <f t="shared" si="202"/>
        <v>0</v>
      </c>
      <c r="AI253" s="51">
        <f t="shared" si="202"/>
        <v>0</v>
      </c>
      <c r="AJ253" s="51">
        <f t="shared" si="202"/>
        <v>0</v>
      </c>
      <c r="AK253" s="813"/>
      <c r="AL253" s="831"/>
      <c r="AM253" s="51">
        <f t="shared" si="193"/>
        <v>0</v>
      </c>
      <c r="AN253" s="257"/>
      <c r="AO253" s="257"/>
      <c r="AP253" s="257"/>
      <c r="AQ253" s="257"/>
      <c r="AR253" s="257"/>
      <c r="AS253" s="257"/>
      <c r="AT253" s="813"/>
      <c r="AU253" s="834"/>
      <c r="AV253" s="51">
        <f t="shared" si="194"/>
        <v>0</v>
      </c>
      <c r="AW253" s="257"/>
      <c r="AX253" s="257"/>
      <c r="AY253" s="257"/>
      <c r="AZ253" s="257"/>
      <c r="BA253" s="257"/>
      <c r="BB253" s="257"/>
      <c r="BC253" s="813"/>
      <c r="BD253" s="810"/>
      <c r="BE253" s="51">
        <f t="shared" si="195"/>
        <v>0</v>
      </c>
      <c r="BF253" s="257"/>
      <c r="BG253" s="257"/>
      <c r="BH253" s="257"/>
      <c r="BI253" s="257"/>
      <c r="BJ253" s="257"/>
      <c r="BK253" s="257"/>
      <c r="BL253" s="813"/>
      <c r="BM253" s="816"/>
      <c r="BN253" s="51">
        <f t="shared" si="196"/>
        <v>0</v>
      </c>
      <c r="BO253" s="257"/>
      <c r="BP253" s="257"/>
      <c r="BQ253" s="257"/>
      <c r="BR253" s="257"/>
      <c r="BS253" s="257"/>
      <c r="BT253" s="257"/>
      <c r="BU253" s="821"/>
      <c r="BV253" s="822"/>
      <c r="BW253" s="822"/>
      <c r="BX253" s="822"/>
      <c r="BY253" s="822"/>
      <c r="BZ253" s="822"/>
      <c r="CA253" s="822"/>
      <c r="CB253" s="822"/>
      <c r="CC253" s="823"/>
    </row>
    <row r="254" spans="1:81" s="58" customFormat="1" ht="40.200000000000003" customHeight="1" thickBot="1" x14ac:dyDescent="0.35">
      <c r="A254" s="34"/>
      <c r="B254" s="982"/>
      <c r="C254" s="869"/>
      <c r="D254" s="873"/>
      <c r="E254" s="853"/>
      <c r="F254" s="1267"/>
      <c r="G254" s="853"/>
      <c r="H254" s="853"/>
      <c r="I254" s="1347"/>
      <c r="J254" s="814"/>
      <c r="K254" s="856"/>
      <c r="L254" s="859"/>
      <c r="M254" s="862"/>
      <c r="N254" s="838"/>
      <c r="O254" s="841"/>
      <c r="P254" s="865"/>
      <c r="Q254" s="874"/>
      <c r="R254" s="814"/>
      <c r="S254" s="232"/>
      <c r="T254" s="237"/>
      <c r="U254" s="237"/>
      <c r="V254" s="237"/>
      <c r="W254" s="232"/>
      <c r="X254" s="260"/>
      <c r="Y254" s="260"/>
      <c r="Z254" s="260"/>
      <c r="AA254" s="260"/>
      <c r="AB254" s="814"/>
      <c r="AC254" s="829"/>
      <c r="AD254" s="551">
        <f t="shared" si="202"/>
        <v>0</v>
      </c>
      <c r="AE254" s="46">
        <f t="shared" si="202"/>
        <v>0</v>
      </c>
      <c r="AF254" s="46">
        <f t="shared" si="202"/>
        <v>0</v>
      </c>
      <c r="AG254" s="46">
        <f t="shared" si="202"/>
        <v>0</v>
      </c>
      <c r="AH254" s="46">
        <f t="shared" si="202"/>
        <v>0</v>
      </c>
      <c r="AI254" s="46">
        <f t="shared" si="202"/>
        <v>0</v>
      </c>
      <c r="AJ254" s="46">
        <f t="shared" si="202"/>
        <v>0</v>
      </c>
      <c r="AK254" s="814"/>
      <c r="AL254" s="832"/>
      <c r="AM254" s="46">
        <f t="shared" si="193"/>
        <v>0</v>
      </c>
      <c r="AN254" s="49"/>
      <c r="AO254" s="49"/>
      <c r="AP254" s="49"/>
      <c r="AQ254" s="49"/>
      <c r="AR254" s="49"/>
      <c r="AS254" s="49"/>
      <c r="AT254" s="814"/>
      <c r="AU254" s="835"/>
      <c r="AV254" s="46">
        <f t="shared" si="194"/>
        <v>0</v>
      </c>
      <c r="AW254" s="49"/>
      <c r="AX254" s="49"/>
      <c r="AY254" s="49"/>
      <c r="AZ254" s="49"/>
      <c r="BA254" s="49"/>
      <c r="BB254" s="49"/>
      <c r="BC254" s="814"/>
      <c r="BD254" s="811"/>
      <c r="BE254" s="46">
        <f t="shared" si="195"/>
        <v>0</v>
      </c>
      <c r="BF254" s="49"/>
      <c r="BG254" s="49"/>
      <c r="BH254" s="49"/>
      <c r="BI254" s="49"/>
      <c r="BJ254" s="49"/>
      <c r="BK254" s="49"/>
      <c r="BL254" s="814"/>
      <c r="BM254" s="817"/>
      <c r="BN254" s="46">
        <f t="shared" si="196"/>
        <v>0</v>
      </c>
      <c r="BO254" s="49"/>
      <c r="BP254" s="49"/>
      <c r="BQ254" s="49"/>
      <c r="BR254" s="49"/>
      <c r="BS254" s="49"/>
      <c r="BT254" s="49"/>
      <c r="BU254" s="824"/>
      <c r="BV254" s="825"/>
      <c r="BW254" s="825"/>
      <c r="BX254" s="825"/>
      <c r="BY254" s="825"/>
      <c r="BZ254" s="825"/>
      <c r="CA254" s="825"/>
      <c r="CB254" s="825"/>
      <c r="CC254" s="826"/>
    </row>
    <row r="255" spans="1:81" s="58" customFormat="1" ht="40.200000000000003" customHeight="1" thickTop="1" x14ac:dyDescent="0.3">
      <c r="A255" s="34"/>
      <c r="B255" s="982"/>
      <c r="C255" s="869"/>
      <c r="D255" s="871">
        <v>4103</v>
      </c>
      <c r="E255" s="851" t="s">
        <v>4050</v>
      </c>
      <c r="F255" s="1266" t="s">
        <v>5544</v>
      </c>
      <c r="G255" s="851" t="s">
        <v>4052</v>
      </c>
      <c r="H255" s="851" t="s">
        <v>5592</v>
      </c>
      <c r="I255" s="1345" t="s">
        <v>5593</v>
      </c>
      <c r="J255" s="812">
        <v>410</v>
      </c>
      <c r="K255" s="854" t="str">
        <f>+[7]Metas!K466</f>
        <v>Campañas en prevención del consumo de sustancias psicoactivas y atención integral a las niñas, jóvenes y adultos</v>
      </c>
      <c r="L255" s="857"/>
      <c r="M255" s="860">
        <f t="shared" ref="M255:M275" si="203">SUM(N255:Q255)</f>
        <v>0</v>
      </c>
      <c r="N255" s="836"/>
      <c r="O255" s="839"/>
      <c r="P255" s="863"/>
      <c r="Q255" s="866"/>
      <c r="R255" s="812">
        <f>+$J255</f>
        <v>410</v>
      </c>
      <c r="S255" s="231" t="s">
        <v>5622</v>
      </c>
      <c r="T255" s="235" t="s">
        <v>3822</v>
      </c>
      <c r="U255" s="235" t="s">
        <v>3827</v>
      </c>
      <c r="V255" s="235" t="s">
        <v>3830</v>
      </c>
      <c r="W255" s="231" t="s">
        <v>5548</v>
      </c>
      <c r="X255" s="256">
        <v>44927</v>
      </c>
      <c r="Y255" s="256">
        <v>45291</v>
      </c>
      <c r="Z255" s="256">
        <v>44593</v>
      </c>
      <c r="AA255" s="256">
        <v>44926</v>
      </c>
      <c r="AB255" s="812">
        <f t="shared" si="197"/>
        <v>410</v>
      </c>
      <c r="AC255" s="827">
        <f>+L255</f>
        <v>0</v>
      </c>
      <c r="AD255" s="550">
        <f t="shared" si="202"/>
        <v>3.9</v>
      </c>
      <c r="AE255" s="44">
        <f t="shared" si="202"/>
        <v>3.9</v>
      </c>
      <c r="AF255" s="44">
        <f t="shared" si="202"/>
        <v>0</v>
      </c>
      <c r="AG255" s="44">
        <f t="shared" si="202"/>
        <v>0</v>
      </c>
      <c r="AH255" s="44">
        <f t="shared" si="202"/>
        <v>0</v>
      </c>
      <c r="AI255" s="44">
        <f t="shared" si="202"/>
        <v>0</v>
      </c>
      <c r="AJ255" s="44">
        <f t="shared" si="202"/>
        <v>0</v>
      </c>
      <c r="AK255" s="812">
        <f t="shared" si="198"/>
        <v>410</v>
      </c>
      <c r="AL255" s="830">
        <f>+N255</f>
        <v>0</v>
      </c>
      <c r="AM255" s="44">
        <f t="shared" si="193"/>
        <v>0.97499999999999998</v>
      </c>
      <c r="AN255" s="47">
        <v>0.97499999999999998</v>
      </c>
      <c r="AO255" s="47"/>
      <c r="AP255" s="47"/>
      <c r="AQ255" s="47"/>
      <c r="AR255" s="47"/>
      <c r="AS255" s="47"/>
      <c r="AT255" s="812">
        <f t="shared" si="199"/>
        <v>410</v>
      </c>
      <c r="AU255" s="833">
        <f>+O255</f>
        <v>0</v>
      </c>
      <c r="AV255" s="44">
        <f t="shared" si="194"/>
        <v>0.97499999999999998</v>
      </c>
      <c r="AW255" s="47">
        <v>0.97499999999999998</v>
      </c>
      <c r="AX255" s="47"/>
      <c r="AY255" s="47"/>
      <c r="AZ255" s="47"/>
      <c r="BA255" s="47"/>
      <c r="BB255" s="47"/>
      <c r="BC255" s="812">
        <f t="shared" si="200"/>
        <v>410</v>
      </c>
      <c r="BD255" s="809">
        <f>+P255</f>
        <v>0</v>
      </c>
      <c r="BE255" s="44">
        <f t="shared" si="195"/>
        <v>0.97499999999999998</v>
      </c>
      <c r="BF255" s="47">
        <v>0.97499999999999998</v>
      </c>
      <c r="BG255" s="47"/>
      <c r="BH255" s="47"/>
      <c r="BI255" s="47"/>
      <c r="BJ255" s="47"/>
      <c r="BK255" s="47"/>
      <c r="BL255" s="812">
        <f t="shared" si="201"/>
        <v>410</v>
      </c>
      <c r="BM255" s="815">
        <f>+Q255</f>
        <v>0</v>
      </c>
      <c r="BN255" s="44">
        <f t="shared" si="196"/>
        <v>0.97499999999999998</v>
      </c>
      <c r="BO255" s="47">
        <v>0.97499999999999998</v>
      </c>
      <c r="BP255" s="47"/>
      <c r="BQ255" s="47"/>
      <c r="BR255" s="47"/>
      <c r="BS255" s="47"/>
      <c r="BT255" s="47"/>
      <c r="BU255" s="818"/>
      <c r="BV255" s="819"/>
      <c r="BW255" s="819"/>
      <c r="BX255" s="819"/>
      <c r="BY255" s="819"/>
      <c r="BZ255" s="819"/>
      <c r="CA255" s="819"/>
      <c r="CB255" s="819"/>
      <c r="CC255" s="820"/>
    </row>
    <row r="256" spans="1:81" s="58" customFormat="1" ht="40.200000000000003" customHeight="1" x14ac:dyDescent="0.3">
      <c r="A256" s="34"/>
      <c r="B256" s="982"/>
      <c r="C256" s="869"/>
      <c r="D256" s="872"/>
      <c r="E256" s="852"/>
      <c r="F256" s="920"/>
      <c r="G256" s="852"/>
      <c r="H256" s="852"/>
      <c r="I256" s="1346"/>
      <c r="J256" s="813"/>
      <c r="K256" s="855"/>
      <c r="L256" s="858"/>
      <c r="M256" s="861"/>
      <c r="N256" s="837"/>
      <c r="O256" s="840"/>
      <c r="P256" s="864"/>
      <c r="Q256" s="867"/>
      <c r="R256" s="813"/>
      <c r="S256" s="39"/>
      <c r="T256" s="236"/>
      <c r="U256" s="236"/>
      <c r="V256" s="236"/>
      <c r="W256" s="39"/>
      <c r="X256" s="31"/>
      <c r="Y256" s="31"/>
      <c r="Z256" s="31"/>
      <c r="AA256" s="31"/>
      <c r="AB256" s="813"/>
      <c r="AC256" s="828"/>
      <c r="AD256" s="552">
        <f t="shared" si="202"/>
        <v>0</v>
      </c>
      <c r="AE256" s="51">
        <f t="shared" si="202"/>
        <v>0</v>
      </c>
      <c r="AF256" s="51">
        <f t="shared" si="202"/>
        <v>0</v>
      </c>
      <c r="AG256" s="51">
        <f t="shared" si="202"/>
        <v>0</v>
      </c>
      <c r="AH256" s="51">
        <f t="shared" si="202"/>
        <v>0</v>
      </c>
      <c r="AI256" s="51">
        <f t="shared" si="202"/>
        <v>0</v>
      </c>
      <c r="AJ256" s="51">
        <f t="shared" si="202"/>
        <v>0</v>
      </c>
      <c r="AK256" s="813"/>
      <c r="AL256" s="831"/>
      <c r="AM256" s="51">
        <f t="shared" si="193"/>
        <v>0</v>
      </c>
      <c r="AN256" s="257"/>
      <c r="AO256" s="257"/>
      <c r="AP256" s="257"/>
      <c r="AQ256" s="257"/>
      <c r="AR256" s="257"/>
      <c r="AS256" s="257"/>
      <c r="AT256" s="813"/>
      <c r="AU256" s="834"/>
      <c r="AV256" s="51">
        <f t="shared" si="194"/>
        <v>0</v>
      </c>
      <c r="AW256" s="257"/>
      <c r="AX256" s="257"/>
      <c r="AY256" s="257"/>
      <c r="AZ256" s="257"/>
      <c r="BA256" s="257"/>
      <c r="BB256" s="257"/>
      <c r="BC256" s="813"/>
      <c r="BD256" s="810"/>
      <c r="BE256" s="51">
        <f t="shared" si="195"/>
        <v>0</v>
      </c>
      <c r="BF256" s="257"/>
      <c r="BG256" s="257"/>
      <c r="BH256" s="257"/>
      <c r="BI256" s="257"/>
      <c r="BJ256" s="257"/>
      <c r="BK256" s="257"/>
      <c r="BL256" s="813"/>
      <c r="BM256" s="816"/>
      <c r="BN256" s="51">
        <f t="shared" si="196"/>
        <v>0</v>
      </c>
      <c r="BO256" s="257"/>
      <c r="BP256" s="257"/>
      <c r="BQ256" s="257"/>
      <c r="BR256" s="257"/>
      <c r="BS256" s="257"/>
      <c r="BT256" s="257"/>
      <c r="BU256" s="821"/>
      <c r="BV256" s="822"/>
      <c r="BW256" s="822"/>
      <c r="BX256" s="822"/>
      <c r="BY256" s="822"/>
      <c r="BZ256" s="822"/>
      <c r="CA256" s="822"/>
      <c r="CB256" s="822"/>
      <c r="CC256" s="823"/>
    </row>
    <row r="257" spans="1:81" s="58" customFormat="1" ht="40.200000000000003" customHeight="1" x14ac:dyDescent="0.3">
      <c r="A257" s="34"/>
      <c r="B257" s="982"/>
      <c r="C257" s="869"/>
      <c r="D257" s="872"/>
      <c r="E257" s="852"/>
      <c r="F257" s="920"/>
      <c r="G257" s="852"/>
      <c r="H257" s="852"/>
      <c r="I257" s="1346"/>
      <c r="J257" s="813"/>
      <c r="K257" s="855"/>
      <c r="L257" s="858"/>
      <c r="M257" s="861"/>
      <c r="N257" s="837"/>
      <c r="O257" s="840"/>
      <c r="P257" s="864"/>
      <c r="Q257" s="867"/>
      <c r="R257" s="813"/>
      <c r="S257" s="39"/>
      <c r="T257" s="236"/>
      <c r="U257" s="236"/>
      <c r="V257" s="236"/>
      <c r="W257" s="39"/>
      <c r="X257" s="31"/>
      <c r="Y257" s="31"/>
      <c r="Z257" s="31"/>
      <c r="AA257" s="31"/>
      <c r="AB257" s="813"/>
      <c r="AC257" s="828"/>
      <c r="AD257" s="552">
        <f t="shared" si="202"/>
        <v>0</v>
      </c>
      <c r="AE257" s="51">
        <f t="shared" si="202"/>
        <v>0</v>
      </c>
      <c r="AF257" s="51">
        <f t="shared" si="202"/>
        <v>0</v>
      </c>
      <c r="AG257" s="51">
        <f t="shared" si="202"/>
        <v>0</v>
      </c>
      <c r="AH257" s="51">
        <f t="shared" si="202"/>
        <v>0</v>
      </c>
      <c r="AI257" s="51">
        <f t="shared" si="202"/>
        <v>0</v>
      </c>
      <c r="AJ257" s="51">
        <f t="shared" si="202"/>
        <v>0</v>
      </c>
      <c r="AK257" s="813"/>
      <c r="AL257" s="831"/>
      <c r="AM257" s="51">
        <f t="shared" si="193"/>
        <v>0</v>
      </c>
      <c r="AN257" s="257"/>
      <c r="AO257" s="257"/>
      <c r="AP257" s="257"/>
      <c r="AQ257" s="257"/>
      <c r="AR257" s="257"/>
      <c r="AS257" s="257"/>
      <c r="AT257" s="813"/>
      <c r="AU257" s="834"/>
      <c r="AV257" s="51">
        <f t="shared" si="194"/>
        <v>0</v>
      </c>
      <c r="AW257" s="257"/>
      <c r="AX257" s="257"/>
      <c r="AY257" s="257"/>
      <c r="AZ257" s="257"/>
      <c r="BA257" s="257"/>
      <c r="BB257" s="257"/>
      <c r="BC257" s="813"/>
      <c r="BD257" s="810"/>
      <c r="BE257" s="51">
        <f t="shared" si="195"/>
        <v>0</v>
      </c>
      <c r="BF257" s="257"/>
      <c r="BG257" s="257"/>
      <c r="BH257" s="257"/>
      <c r="BI257" s="257"/>
      <c r="BJ257" s="257"/>
      <c r="BK257" s="257"/>
      <c r="BL257" s="813"/>
      <c r="BM257" s="816"/>
      <c r="BN257" s="51">
        <f t="shared" si="196"/>
        <v>0</v>
      </c>
      <c r="BO257" s="257"/>
      <c r="BP257" s="257"/>
      <c r="BQ257" s="257"/>
      <c r="BR257" s="257"/>
      <c r="BS257" s="257"/>
      <c r="BT257" s="257"/>
      <c r="BU257" s="821"/>
      <c r="BV257" s="822"/>
      <c r="BW257" s="822"/>
      <c r="BX257" s="822"/>
      <c r="BY257" s="822"/>
      <c r="BZ257" s="822"/>
      <c r="CA257" s="822"/>
      <c r="CB257" s="822"/>
      <c r="CC257" s="823"/>
    </row>
    <row r="258" spans="1:81" s="58" customFormat="1" ht="40.200000000000003" customHeight="1" thickBot="1" x14ac:dyDescent="0.35">
      <c r="A258" s="34"/>
      <c r="B258" s="982"/>
      <c r="C258" s="870"/>
      <c r="D258" s="873"/>
      <c r="E258" s="853"/>
      <c r="F258" s="1267"/>
      <c r="G258" s="853"/>
      <c r="H258" s="853"/>
      <c r="I258" s="1347"/>
      <c r="J258" s="814"/>
      <c r="K258" s="856"/>
      <c r="L258" s="859"/>
      <c r="M258" s="862"/>
      <c r="N258" s="838"/>
      <c r="O258" s="841"/>
      <c r="P258" s="865"/>
      <c r="Q258" s="874"/>
      <c r="R258" s="814"/>
      <c r="S258" s="232"/>
      <c r="T258" s="237"/>
      <c r="U258" s="237"/>
      <c r="V258" s="237"/>
      <c r="W258" s="232"/>
      <c r="X258" s="260"/>
      <c r="Y258" s="260"/>
      <c r="Z258" s="260"/>
      <c r="AA258" s="260"/>
      <c r="AB258" s="814"/>
      <c r="AC258" s="829"/>
      <c r="AD258" s="551">
        <f t="shared" si="202"/>
        <v>0</v>
      </c>
      <c r="AE258" s="46">
        <f t="shared" si="202"/>
        <v>0</v>
      </c>
      <c r="AF258" s="46">
        <f t="shared" si="202"/>
        <v>0</v>
      </c>
      <c r="AG258" s="46">
        <f t="shared" si="202"/>
        <v>0</v>
      </c>
      <c r="AH258" s="46">
        <f t="shared" si="202"/>
        <v>0</v>
      </c>
      <c r="AI258" s="46">
        <f t="shared" si="202"/>
        <v>0</v>
      </c>
      <c r="AJ258" s="46">
        <f t="shared" si="202"/>
        <v>0</v>
      </c>
      <c r="AK258" s="814"/>
      <c r="AL258" s="832"/>
      <c r="AM258" s="46">
        <f t="shared" si="193"/>
        <v>0</v>
      </c>
      <c r="AN258" s="49"/>
      <c r="AO258" s="49"/>
      <c r="AP258" s="49"/>
      <c r="AQ258" s="49"/>
      <c r="AR258" s="49"/>
      <c r="AS258" s="49"/>
      <c r="AT258" s="814"/>
      <c r="AU258" s="835"/>
      <c r="AV258" s="46">
        <f t="shared" si="194"/>
        <v>0</v>
      </c>
      <c r="AW258" s="49"/>
      <c r="AX258" s="49"/>
      <c r="AY258" s="49"/>
      <c r="AZ258" s="49"/>
      <c r="BA258" s="49"/>
      <c r="BB258" s="49"/>
      <c r="BC258" s="814"/>
      <c r="BD258" s="811"/>
      <c r="BE258" s="46">
        <f t="shared" si="195"/>
        <v>0</v>
      </c>
      <c r="BF258" s="49"/>
      <c r="BG258" s="49"/>
      <c r="BH258" s="49"/>
      <c r="BI258" s="49"/>
      <c r="BJ258" s="49"/>
      <c r="BK258" s="49"/>
      <c r="BL258" s="814"/>
      <c r="BM258" s="817"/>
      <c r="BN258" s="46">
        <f t="shared" si="196"/>
        <v>0</v>
      </c>
      <c r="BO258" s="49"/>
      <c r="BP258" s="49"/>
      <c r="BQ258" s="49"/>
      <c r="BR258" s="49"/>
      <c r="BS258" s="49"/>
      <c r="BT258" s="49"/>
      <c r="BU258" s="824"/>
      <c r="BV258" s="825"/>
      <c r="BW258" s="825"/>
      <c r="BX258" s="825"/>
      <c r="BY258" s="825"/>
      <c r="BZ258" s="825"/>
      <c r="CA258" s="825"/>
      <c r="CB258" s="825"/>
      <c r="CC258" s="826"/>
    </row>
    <row r="259" spans="1:81" s="58" customFormat="1" ht="40.200000000000003" customHeight="1" thickTop="1" x14ac:dyDescent="0.3">
      <c r="A259" s="34"/>
      <c r="B259" s="982"/>
      <c r="C259" s="868" t="s">
        <v>609</v>
      </c>
      <c r="D259" s="871">
        <v>4103</v>
      </c>
      <c r="E259" s="851" t="s">
        <v>4050</v>
      </c>
      <c r="F259" s="1266" t="s">
        <v>5544</v>
      </c>
      <c r="G259" s="851" t="s">
        <v>4052</v>
      </c>
      <c r="H259" s="851" t="s">
        <v>5592</v>
      </c>
      <c r="I259" s="1345" t="s">
        <v>5593</v>
      </c>
      <c r="J259" s="812">
        <v>411</v>
      </c>
      <c r="K259" s="854" t="str">
        <f>+[7]Metas!K467</f>
        <v>Programa de salud integral desarrollado</v>
      </c>
      <c r="L259" s="857"/>
      <c r="M259" s="860">
        <f t="shared" si="203"/>
        <v>0</v>
      </c>
      <c r="N259" s="836"/>
      <c r="O259" s="839"/>
      <c r="P259" s="863"/>
      <c r="Q259" s="866"/>
      <c r="R259" s="812">
        <f>+$J259</f>
        <v>411</v>
      </c>
      <c r="S259" s="231" t="s">
        <v>5623</v>
      </c>
      <c r="T259" s="235" t="s">
        <v>3822</v>
      </c>
      <c r="U259" s="235" t="s">
        <v>3827</v>
      </c>
      <c r="V259" s="235" t="s">
        <v>3830</v>
      </c>
      <c r="W259" s="231" t="s">
        <v>5548</v>
      </c>
      <c r="X259" s="256">
        <v>44927</v>
      </c>
      <c r="Y259" s="256">
        <v>45291</v>
      </c>
      <c r="Z259" s="256">
        <v>44593</v>
      </c>
      <c r="AA259" s="256">
        <v>44926</v>
      </c>
      <c r="AB259" s="812">
        <f t="shared" si="197"/>
        <v>411</v>
      </c>
      <c r="AC259" s="827">
        <f>+L259</f>
        <v>0</v>
      </c>
      <c r="AD259" s="550">
        <f t="shared" si="202"/>
        <v>7.6</v>
      </c>
      <c r="AE259" s="44">
        <f t="shared" si="202"/>
        <v>7.6</v>
      </c>
      <c r="AF259" s="44">
        <f t="shared" si="202"/>
        <v>0</v>
      </c>
      <c r="AG259" s="44">
        <f t="shared" si="202"/>
        <v>0</v>
      </c>
      <c r="AH259" s="44">
        <f t="shared" si="202"/>
        <v>0</v>
      </c>
      <c r="AI259" s="44">
        <f t="shared" si="202"/>
        <v>0</v>
      </c>
      <c r="AJ259" s="44">
        <f t="shared" si="202"/>
        <v>0</v>
      </c>
      <c r="AK259" s="812">
        <f t="shared" si="198"/>
        <v>411</v>
      </c>
      <c r="AL259" s="830">
        <f>+N259</f>
        <v>0</v>
      </c>
      <c r="AM259" s="44">
        <f t="shared" si="193"/>
        <v>1.9</v>
      </c>
      <c r="AN259" s="47">
        <v>1.9</v>
      </c>
      <c r="AO259" s="47"/>
      <c r="AP259" s="47"/>
      <c r="AQ259" s="47"/>
      <c r="AR259" s="47"/>
      <c r="AS259" s="47"/>
      <c r="AT259" s="812">
        <f t="shared" si="199"/>
        <v>411</v>
      </c>
      <c r="AU259" s="833">
        <f>+O259</f>
        <v>0</v>
      </c>
      <c r="AV259" s="44">
        <f t="shared" si="194"/>
        <v>1.9</v>
      </c>
      <c r="AW259" s="47">
        <v>1.9</v>
      </c>
      <c r="AX259" s="47"/>
      <c r="AY259" s="47"/>
      <c r="AZ259" s="47"/>
      <c r="BA259" s="47"/>
      <c r="BB259" s="47"/>
      <c r="BC259" s="812">
        <f t="shared" si="200"/>
        <v>411</v>
      </c>
      <c r="BD259" s="809">
        <f>+P259</f>
        <v>0</v>
      </c>
      <c r="BE259" s="44">
        <f t="shared" si="195"/>
        <v>1.9</v>
      </c>
      <c r="BF259" s="47">
        <v>1.9</v>
      </c>
      <c r="BG259" s="47"/>
      <c r="BH259" s="47"/>
      <c r="BI259" s="47"/>
      <c r="BJ259" s="47"/>
      <c r="BK259" s="47"/>
      <c r="BL259" s="812">
        <f t="shared" si="201"/>
        <v>411</v>
      </c>
      <c r="BM259" s="815">
        <f>+Q259</f>
        <v>0</v>
      </c>
      <c r="BN259" s="44">
        <f t="shared" si="196"/>
        <v>1.9</v>
      </c>
      <c r="BO259" s="47">
        <v>1.9</v>
      </c>
      <c r="BP259" s="47"/>
      <c r="BQ259" s="47"/>
      <c r="BR259" s="47"/>
      <c r="BS259" s="47"/>
      <c r="BT259" s="47"/>
      <c r="BU259" s="818"/>
      <c r="BV259" s="819"/>
      <c r="BW259" s="819"/>
      <c r="BX259" s="819"/>
      <c r="BY259" s="819"/>
      <c r="BZ259" s="819"/>
      <c r="CA259" s="819"/>
      <c r="CB259" s="819"/>
      <c r="CC259" s="820"/>
    </row>
    <row r="260" spans="1:81" s="58" customFormat="1" ht="40.200000000000003" customHeight="1" x14ac:dyDescent="0.3">
      <c r="A260" s="34"/>
      <c r="B260" s="982"/>
      <c r="C260" s="869"/>
      <c r="D260" s="872"/>
      <c r="E260" s="852"/>
      <c r="F260" s="920"/>
      <c r="G260" s="852"/>
      <c r="H260" s="852"/>
      <c r="I260" s="1346"/>
      <c r="J260" s="813"/>
      <c r="K260" s="855"/>
      <c r="L260" s="858"/>
      <c r="M260" s="861"/>
      <c r="N260" s="837"/>
      <c r="O260" s="840"/>
      <c r="P260" s="864"/>
      <c r="Q260" s="867"/>
      <c r="R260" s="813"/>
      <c r="S260" s="39"/>
      <c r="T260" s="236"/>
      <c r="U260" s="236"/>
      <c r="V260" s="236"/>
      <c r="W260" s="39"/>
      <c r="X260" s="31"/>
      <c r="Y260" s="31"/>
      <c r="Z260" s="31"/>
      <c r="AA260" s="31"/>
      <c r="AB260" s="813"/>
      <c r="AC260" s="828"/>
      <c r="AD260" s="552">
        <f t="shared" si="202"/>
        <v>0</v>
      </c>
      <c r="AE260" s="51">
        <f t="shared" si="202"/>
        <v>0</v>
      </c>
      <c r="AF260" s="51">
        <f t="shared" si="202"/>
        <v>0</v>
      </c>
      <c r="AG260" s="51">
        <f t="shared" si="202"/>
        <v>0</v>
      </c>
      <c r="AH260" s="51">
        <f t="shared" si="202"/>
        <v>0</v>
      </c>
      <c r="AI260" s="51">
        <f t="shared" si="202"/>
        <v>0</v>
      </c>
      <c r="AJ260" s="51">
        <f t="shared" si="202"/>
        <v>0</v>
      </c>
      <c r="AK260" s="813"/>
      <c r="AL260" s="831"/>
      <c r="AM260" s="51">
        <f t="shared" si="193"/>
        <v>0</v>
      </c>
      <c r="AN260" s="257"/>
      <c r="AO260" s="257"/>
      <c r="AP260" s="257"/>
      <c r="AQ260" s="257"/>
      <c r="AR260" s="257"/>
      <c r="AS260" s="257"/>
      <c r="AT260" s="813"/>
      <c r="AU260" s="834"/>
      <c r="AV260" s="51">
        <f t="shared" si="194"/>
        <v>0</v>
      </c>
      <c r="AW260" s="257"/>
      <c r="AX260" s="257"/>
      <c r="AY260" s="257"/>
      <c r="AZ260" s="257"/>
      <c r="BA260" s="257"/>
      <c r="BB260" s="257"/>
      <c r="BC260" s="813"/>
      <c r="BD260" s="810"/>
      <c r="BE260" s="51">
        <f t="shared" si="195"/>
        <v>0</v>
      </c>
      <c r="BF260" s="257"/>
      <c r="BG260" s="257"/>
      <c r="BH260" s="257"/>
      <c r="BI260" s="257"/>
      <c r="BJ260" s="257"/>
      <c r="BK260" s="257"/>
      <c r="BL260" s="813"/>
      <c r="BM260" s="816"/>
      <c r="BN260" s="51">
        <f t="shared" si="196"/>
        <v>0</v>
      </c>
      <c r="BO260" s="257"/>
      <c r="BP260" s="257"/>
      <c r="BQ260" s="257"/>
      <c r="BR260" s="257"/>
      <c r="BS260" s="257"/>
      <c r="BT260" s="257"/>
      <c r="BU260" s="821"/>
      <c r="BV260" s="822"/>
      <c r="BW260" s="822"/>
      <c r="BX260" s="822"/>
      <c r="BY260" s="822"/>
      <c r="BZ260" s="822"/>
      <c r="CA260" s="822"/>
      <c r="CB260" s="822"/>
      <c r="CC260" s="823"/>
    </row>
    <row r="261" spans="1:81" s="58" customFormat="1" ht="40.200000000000003" customHeight="1" x14ac:dyDescent="0.3">
      <c r="A261" s="34"/>
      <c r="B261" s="982"/>
      <c r="C261" s="869"/>
      <c r="D261" s="872"/>
      <c r="E261" s="852"/>
      <c r="F261" s="920"/>
      <c r="G261" s="852"/>
      <c r="H261" s="852"/>
      <c r="I261" s="1346"/>
      <c r="J261" s="813"/>
      <c r="K261" s="855"/>
      <c r="L261" s="858"/>
      <c r="M261" s="861"/>
      <c r="N261" s="837"/>
      <c r="O261" s="840"/>
      <c r="P261" s="864"/>
      <c r="Q261" s="867"/>
      <c r="R261" s="813"/>
      <c r="S261" s="39"/>
      <c r="T261" s="236"/>
      <c r="U261" s="236"/>
      <c r="V261" s="236"/>
      <c r="W261" s="39"/>
      <c r="X261" s="31"/>
      <c r="Y261" s="31"/>
      <c r="Z261" s="31"/>
      <c r="AA261" s="31"/>
      <c r="AB261" s="813"/>
      <c r="AC261" s="828"/>
      <c r="AD261" s="552">
        <f t="shared" si="202"/>
        <v>0</v>
      </c>
      <c r="AE261" s="51">
        <f t="shared" si="202"/>
        <v>0</v>
      </c>
      <c r="AF261" s="51">
        <f t="shared" si="202"/>
        <v>0</v>
      </c>
      <c r="AG261" s="51">
        <f t="shared" si="202"/>
        <v>0</v>
      </c>
      <c r="AH261" s="51">
        <f t="shared" si="202"/>
        <v>0</v>
      </c>
      <c r="AI261" s="51">
        <f t="shared" si="202"/>
        <v>0</v>
      </c>
      <c r="AJ261" s="51">
        <f t="shared" si="202"/>
        <v>0</v>
      </c>
      <c r="AK261" s="813"/>
      <c r="AL261" s="831"/>
      <c r="AM261" s="51">
        <f t="shared" si="193"/>
        <v>0</v>
      </c>
      <c r="AN261" s="257"/>
      <c r="AO261" s="257"/>
      <c r="AP261" s="257"/>
      <c r="AQ261" s="257"/>
      <c r="AR261" s="257"/>
      <c r="AS261" s="257"/>
      <c r="AT261" s="813"/>
      <c r="AU261" s="834"/>
      <c r="AV261" s="51">
        <f t="shared" si="194"/>
        <v>0</v>
      </c>
      <c r="AW261" s="257"/>
      <c r="AX261" s="257"/>
      <c r="AY261" s="257"/>
      <c r="AZ261" s="257"/>
      <c r="BA261" s="257"/>
      <c r="BB261" s="257"/>
      <c r="BC261" s="813"/>
      <c r="BD261" s="810"/>
      <c r="BE261" s="51">
        <f t="shared" si="195"/>
        <v>0</v>
      </c>
      <c r="BF261" s="257"/>
      <c r="BG261" s="257"/>
      <c r="BH261" s="257"/>
      <c r="BI261" s="257"/>
      <c r="BJ261" s="257"/>
      <c r="BK261" s="257"/>
      <c r="BL261" s="813"/>
      <c r="BM261" s="816"/>
      <c r="BN261" s="51">
        <f t="shared" si="196"/>
        <v>0</v>
      </c>
      <c r="BO261" s="257"/>
      <c r="BP261" s="257"/>
      <c r="BQ261" s="257"/>
      <c r="BR261" s="257"/>
      <c r="BS261" s="257"/>
      <c r="BT261" s="257"/>
      <c r="BU261" s="821"/>
      <c r="BV261" s="822"/>
      <c r="BW261" s="822"/>
      <c r="BX261" s="822"/>
      <c r="BY261" s="822"/>
      <c r="BZ261" s="822"/>
      <c r="CA261" s="822"/>
      <c r="CB261" s="822"/>
      <c r="CC261" s="823"/>
    </row>
    <row r="262" spans="1:81" s="58" customFormat="1" ht="40.200000000000003" customHeight="1" thickBot="1" x14ac:dyDescent="0.35">
      <c r="A262" s="34"/>
      <c r="B262" s="982"/>
      <c r="C262" s="869"/>
      <c r="D262" s="873"/>
      <c r="E262" s="853"/>
      <c r="F262" s="1267"/>
      <c r="G262" s="853"/>
      <c r="H262" s="853"/>
      <c r="I262" s="1347"/>
      <c r="J262" s="814"/>
      <c r="K262" s="856"/>
      <c r="L262" s="859"/>
      <c r="M262" s="862"/>
      <c r="N262" s="838"/>
      <c r="O262" s="841"/>
      <c r="P262" s="865"/>
      <c r="Q262" s="874"/>
      <c r="R262" s="814"/>
      <c r="S262" s="232"/>
      <c r="T262" s="237"/>
      <c r="U262" s="237"/>
      <c r="V262" s="237"/>
      <c r="W262" s="232"/>
      <c r="X262" s="260"/>
      <c r="Y262" s="260"/>
      <c r="Z262" s="260"/>
      <c r="AA262" s="260"/>
      <c r="AB262" s="814"/>
      <c r="AC262" s="829"/>
      <c r="AD262" s="551">
        <f t="shared" si="202"/>
        <v>0</v>
      </c>
      <c r="AE262" s="46">
        <f t="shared" si="202"/>
        <v>0</v>
      </c>
      <c r="AF262" s="46">
        <f t="shared" si="202"/>
        <v>0</v>
      </c>
      <c r="AG262" s="46">
        <f t="shared" si="202"/>
        <v>0</v>
      </c>
      <c r="AH262" s="46">
        <f t="shared" si="202"/>
        <v>0</v>
      </c>
      <c r="AI262" s="46">
        <f t="shared" si="202"/>
        <v>0</v>
      </c>
      <c r="AJ262" s="46">
        <f t="shared" si="202"/>
        <v>0</v>
      </c>
      <c r="AK262" s="814"/>
      <c r="AL262" s="832"/>
      <c r="AM262" s="46">
        <f t="shared" si="193"/>
        <v>0</v>
      </c>
      <c r="AN262" s="49"/>
      <c r="AO262" s="49"/>
      <c r="AP262" s="49"/>
      <c r="AQ262" s="49"/>
      <c r="AR262" s="49"/>
      <c r="AS262" s="49"/>
      <c r="AT262" s="814"/>
      <c r="AU262" s="835"/>
      <c r="AV262" s="46">
        <f t="shared" si="194"/>
        <v>0</v>
      </c>
      <c r="AW262" s="49"/>
      <c r="AX262" s="49"/>
      <c r="AY262" s="49"/>
      <c r="AZ262" s="49"/>
      <c r="BA262" s="49"/>
      <c r="BB262" s="49"/>
      <c r="BC262" s="814"/>
      <c r="BD262" s="811"/>
      <c r="BE262" s="46">
        <f t="shared" si="195"/>
        <v>0</v>
      </c>
      <c r="BF262" s="49"/>
      <c r="BG262" s="49"/>
      <c r="BH262" s="49"/>
      <c r="BI262" s="49"/>
      <c r="BJ262" s="49"/>
      <c r="BK262" s="49"/>
      <c r="BL262" s="814"/>
      <c r="BM262" s="817"/>
      <c r="BN262" s="46">
        <f t="shared" si="196"/>
        <v>0</v>
      </c>
      <c r="BO262" s="49"/>
      <c r="BP262" s="49"/>
      <c r="BQ262" s="49"/>
      <c r="BR262" s="49"/>
      <c r="BS262" s="49"/>
      <c r="BT262" s="49"/>
      <c r="BU262" s="824"/>
      <c r="BV262" s="825"/>
      <c r="BW262" s="825"/>
      <c r="BX262" s="825"/>
      <c r="BY262" s="825"/>
      <c r="BZ262" s="825"/>
      <c r="CA262" s="825"/>
      <c r="CB262" s="825"/>
      <c r="CC262" s="826"/>
    </row>
    <row r="263" spans="1:81" s="58" customFormat="1" ht="40.200000000000003" customHeight="1" thickTop="1" x14ac:dyDescent="0.3">
      <c r="A263" s="34"/>
      <c r="B263" s="982"/>
      <c r="C263" s="869"/>
      <c r="D263" s="871">
        <v>4103</v>
      </c>
      <c r="E263" s="851" t="s">
        <v>4050</v>
      </c>
      <c r="F263" s="1266" t="s">
        <v>5544</v>
      </c>
      <c r="G263" s="851" t="s">
        <v>4052</v>
      </c>
      <c r="H263" s="851" t="s">
        <v>5592</v>
      </c>
      <c r="I263" s="1345" t="s">
        <v>5593</v>
      </c>
      <c r="J263" s="812">
        <v>412</v>
      </c>
      <c r="K263" s="854" t="str">
        <f>+[7]Metas!K468</f>
        <v>Programa de proyectos productivos desarrollado</v>
      </c>
      <c r="L263" s="857">
        <v>4</v>
      </c>
      <c r="M263" s="860">
        <f t="shared" si="203"/>
        <v>4</v>
      </c>
      <c r="N263" s="836"/>
      <c r="O263" s="839">
        <v>1</v>
      </c>
      <c r="P263" s="863">
        <v>2</v>
      </c>
      <c r="Q263" s="866">
        <v>1</v>
      </c>
      <c r="R263" s="812">
        <f>+$J263</f>
        <v>412</v>
      </c>
      <c r="S263" s="231" t="s">
        <v>5624</v>
      </c>
      <c r="T263" s="235" t="s">
        <v>3822</v>
      </c>
      <c r="U263" s="235" t="s">
        <v>3827</v>
      </c>
      <c r="V263" s="235" t="s">
        <v>3830</v>
      </c>
      <c r="W263" s="231" t="s">
        <v>5548</v>
      </c>
      <c r="X263" s="256">
        <v>44927</v>
      </c>
      <c r="Y263" s="256">
        <v>45291</v>
      </c>
      <c r="Z263" s="256">
        <v>44593</v>
      </c>
      <c r="AA263" s="256">
        <v>44926</v>
      </c>
      <c r="AB263" s="812">
        <f t="shared" si="197"/>
        <v>412</v>
      </c>
      <c r="AC263" s="827">
        <f>+L263</f>
        <v>4</v>
      </c>
      <c r="AD263" s="550">
        <f t="shared" si="202"/>
        <v>15.2</v>
      </c>
      <c r="AE263" s="44">
        <f t="shared" si="202"/>
        <v>15.2</v>
      </c>
      <c r="AF263" s="44">
        <f t="shared" si="202"/>
        <v>0</v>
      </c>
      <c r="AG263" s="44">
        <f t="shared" si="202"/>
        <v>0</v>
      </c>
      <c r="AH263" s="44">
        <f t="shared" si="202"/>
        <v>0</v>
      </c>
      <c r="AI263" s="44">
        <f t="shared" si="202"/>
        <v>0</v>
      </c>
      <c r="AJ263" s="44">
        <f t="shared" si="202"/>
        <v>0</v>
      </c>
      <c r="AK263" s="812">
        <f t="shared" si="198"/>
        <v>412</v>
      </c>
      <c r="AL263" s="830">
        <f>+N263</f>
        <v>0</v>
      </c>
      <c r="AM263" s="44">
        <f t="shared" si="193"/>
        <v>3.8</v>
      </c>
      <c r="AN263" s="47">
        <v>3.8</v>
      </c>
      <c r="AO263" s="47"/>
      <c r="AP263" s="47"/>
      <c r="AQ263" s="47"/>
      <c r="AR263" s="47"/>
      <c r="AS263" s="47"/>
      <c r="AT263" s="812">
        <f t="shared" si="199"/>
        <v>412</v>
      </c>
      <c r="AU263" s="833">
        <f>+O263</f>
        <v>1</v>
      </c>
      <c r="AV263" s="44">
        <f t="shared" si="194"/>
        <v>3.8</v>
      </c>
      <c r="AW263" s="47">
        <v>3.8</v>
      </c>
      <c r="AX263" s="47"/>
      <c r="AY263" s="47"/>
      <c r="AZ263" s="47"/>
      <c r="BA263" s="47"/>
      <c r="BB263" s="47"/>
      <c r="BC263" s="812">
        <f t="shared" si="200"/>
        <v>412</v>
      </c>
      <c r="BD263" s="809">
        <f>+P263</f>
        <v>2</v>
      </c>
      <c r="BE263" s="44">
        <f t="shared" si="195"/>
        <v>3.8</v>
      </c>
      <c r="BF263" s="47">
        <v>3.8</v>
      </c>
      <c r="BG263" s="47"/>
      <c r="BH263" s="47"/>
      <c r="BI263" s="47"/>
      <c r="BJ263" s="47"/>
      <c r="BK263" s="47"/>
      <c r="BL263" s="812">
        <f t="shared" si="201"/>
        <v>412</v>
      </c>
      <c r="BM263" s="815">
        <f>+Q263</f>
        <v>1</v>
      </c>
      <c r="BN263" s="44">
        <f t="shared" si="196"/>
        <v>3.8</v>
      </c>
      <c r="BO263" s="47">
        <v>3.8</v>
      </c>
      <c r="BP263" s="47"/>
      <c r="BQ263" s="47"/>
      <c r="BR263" s="47"/>
      <c r="BS263" s="47"/>
      <c r="BT263" s="47"/>
      <c r="BU263" s="818"/>
      <c r="BV263" s="819"/>
      <c r="BW263" s="819"/>
      <c r="BX263" s="819"/>
      <c r="BY263" s="819"/>
      <c r="BZ263" s="819"/>
      <c r="CA263" s="819"/>
      <c r="CB263" s="819"/>
      <c r="CC263" s="820"/>
    </row>
    <row r="264" spans="1:81" s="58" customFormat="1" ht="40.200000000000003" customHeight="1" x14ac:dyDescent="0.3">
      <c r="A264" s="34"/>
      <c r="B264" s="982"/>
      <c r="C264" s="869"/>
      <c r="D264" s="872"/>
      <c r="E264" s="852"/>
      <c r="F264" s="920"/>
      <c r="G264" s="852"/>
      <c r="H264" s="852"/>
      <c r="I264" s="1346"/>
      <c r="J264" s="813"/>
      <c r="K264" s="855"/>
      <c r="L264" s="858"/>
      <c r="M264" s="861"/>
      <c r="N264" s="837"/>
      <c r="O264" s="840"/>
      <c r="P264" s="864"/>
      <c r="Q264" s="867"/>
      <c r="R264" s="813"/>
      <c r="S264" s="39"/>
      <c r="T264" s="236"/>
      <c r="U264" s="236"/>
      <c r="V264" s="236"/>
      <c r="W264" s="39"/>
      <c r="X264" s="31"/>
      <c r="Y264" s="31"/>
      <c r="Z264" s="31"/>
      <c r="AA264" s="31"/>
      <c r="AB264" s="813"/>
      <c r="AC264" s="828"/>
      <c r="AD264" s="552">
        <f t="shared" si="202"/>
        <v>0</v>
      </c>
      <c r="AE264" s="51">
        <f t="shared" si="202"/>
        <v>0</v>
      </c>
      <c r="AF264" s="51">
        <f t="shared" si="202"/>
        <v>0</v>
      </c>
      <c r="AG264" s="51">
        <f t="shared" si="202"/>
        <v>0</v>
      </c>
      <c r="AH264" s="51">
        <f t="shared" si="202"/>
        <v>0</v>
      </c>
      <c r="AI264" s="51">
        <f t="shared" si="202"/>
        <v>0</v>
      </c>
      <c r="AJ264" s="51">
        <f t="shared" si="202"/>
        <v>0</v>
      </c>
      <c r="AK264" s="813"/>
      <c r="AL264" s="831"/>
      <c r="AM264" s="51">
        <f t="shared" si="193"/>
        <v>0</v>
      </c>
      <c r="AN264" s="257"/>
      <c r="AO264" s="257"/>
      <c r="AP264" s="257"/>
      <c r="AQ264" s="257"/>
      <c r="AR264" s="257"/>
      <c r="AS264" s="257"/>
      <c r="AT264" s="813"/>
      <c r="AU264" s="834"/>
      <c r="AV264" s="51">
        <f t="shared" si="194"/>
        <v>0</v>
      </c>
      <c r="AW264" s="257"/>
      <c r="AX264" s="257"/>
      <c r="AY264" s="257"/>
      <c r="AZ264" s="257"/>
      <c r="BA264" s="257"/>
      <c r="BB264" s="257"/>
      <c r="BC264" s="813"/>
      <c r="BD264" s="810"/>
      <c r="BE264" s="51">
        <f t="shared" si="195"/>
        <v>0</v>
      </c>
      <c r="BF264" s="257"/>
      <c r="BG264" s="257"/>
      <c r="BH264" s="257"/>
      <c r="BI264" s="257"/>
      <c r="BJ264" s="257"/>
      <c r="BK264" s="257"/>
      <c r="BL264" s="813"/>
      <c r="BM264" s="816"/>
      <c r="BN264" s="51">
        <f t="shared" si="196"/>
        <v>0</v>
      </c>
      <c r="BO264" s="257"/>
      <c r="BP264" s="257"/>
      <c r="BQ264" s="257"/>
      <c r="BR264" s="257"/>
      <c r="BS264" s="257"/>
      <c r="BT264" s="257"/>
      <c r="BU264" s="821"/>
      <c r="BV264" s="822"/>
      <c r="BW264" s="822"/>
      <c r="BX264" s="822"/>
      <c r="BY264" s="822"/>
      <c r="BZ264" s="822"/>
      <c r="CA264" s="822"/>
      <c r="CB264" s="822"/>
      <c r="CC264" s="823"/>
    </row>
    <row r="265" spans="1:81" s="58" customFormat="1" ht="40.200000000000003" customHeight="1" x14ac:dyDescent="0.3">
      <c r="A265" s="34"/>
      <c r="B265" s="982"/>
      <c r="C265" s="869"/>
      <c r="D265" s="872"/>
      <c r="E265" s="852"/>
      <c r="F265" s="920"/>
      <c r="G265" s="852"/>
      <c r="H265" s="852"/>
      <c r="I265" s="1346"/>
      <c r="J265" s="813"/>
      <c r="K265" s="855"/>
      <c r="L265" s="858"/>
      <c r="M265" s="861"/>
      <c r="N265" s="837"/>
      <c r="O265" s="840"/>
      <c r="P265" s="864"/>
      <c r="Q265" s="867"/>
      <c r="R265" s="813"/>
      <c r="S265" s="39"/>
      <c r="T265" s="236"/>
      <c r="U265" s="236"/>
      <c r="V265" s="236"/>
      <c r="W265" s="39"/>
      <c r="X265" s="31"/>
      <c r="Y265" s="31"/>
      <c r="Z265" s="31"/>
      <c r="AA265" s="31"/>
      <c r="AB265" s="813"/>
      <c r="AC265" s="828"/>
      <c r="AD265" s="552">
        <f t="shared" si="202"/>
        <v>0</v>
      </c>
      <c r="AE265" s="51">
        <f t="shared" si="202"/>
        <v>0</v>
      </c>
      <c r="AF265" s="51">
        <f t="shared" si="202"/>
        <v>0</v>
      </c>
      <c r="AG265" s="51">
        <f t="shared" si="202"/>
        <v>0</v>
      </c>
      <c r="AH265" s="51">
        <f t="shared" si="202"/>
        <v>0</v>
      </c>
      <c r="AI265" s="51">
        <f t="shared" si="202"/>
        <v>0</v>
      </c>
      <c r="AJ265" s="51">
        <f t="shared" si="202"/>
        <v>0</v>
      </c>
      <c r="AK265" s="813"/>
      <c r="AL265" s="831"/>
      <c r="AM265" s="51">
        <f t="shared" si="193"/>
        <v>0</v>
      </c>
      <c r="AN265" s="257"/>
      <c r="AO265" s="257"/>
      <c r="AP265" s="257"/>
      <c r="AQ265" s="257"/>
      <c r="AR265" s="257"/>
      <c r="AS265" s="257"/>
      <c r="AT265" s="813"/>
      <c r="AU265" s="834"/>
      <c r="AV265" s="51">
        <f t="shared" si="194"/>
        <v>0</v>
      </c>
      <c r="AW265" s="257"/>
      <c r="AX265" s="257"/>
      <c r="AY265" s="257"/>
      <c r="AZ265" s="257"/>
      <c r="BA265" s="257"/>
      <c r="BB265" s="257"/>
      <c r="BC265" s="813"/>
      <c r="BD265" s="810"/>
      <c r="BE265" s="51">
        <f t="shared" si="195"/>
        <v>0</v>
      </c>
      <c r="BF265" s="257"/>
      <c r="BG265" s="257"/>
      <c r="BH265" s="257"/>
      <c r="BI265" s="257"/>
      <c r="BJ265" s="257"/>
      <c r="BK265" s="257"/>
      <c r="BL265" s="813"/>
      <c r="BM265" s="816"/>
      <c r="BN265" s="51">
        <f t="shared" si="196"/>
        <v>0</v>
      </c>
      <c r="BO265" s="257"/>
      <c r="BP265" s="257"/>
      <c r="BQ265" s="257"/>
      <c r="BR265" s="257"/>
      <c r="BS265" s="257"/>
      <c r="BT265" s="257"/>
      <c r="BU265" s="821"/>
      <c r="BV265" s="822"/>
      <c r="BW265" s="822"/>
      <c r="BX265" s="822"/>
      <c r="BY265" s="822"/>
      <c r="BZ265" s="822"/>
      <c r="CA265" s="822"/>
      <c r="CB265" s="822"/>
      <c r="CC265" s="823"/>
    </row>
    <row r="266" spans="1:81" s="58" customFormat="1" ht="40.200000000000003" customHeight="1" thickBot="1" x14ac:dyDescent="0.35">
      <c r="A266" s="34"/>
      <c r="B266" s="982"/>
      <c r="C266" s="869"/>
      <c r="D266" s="873"/>
      <c r="E266" s="853"/>
      <c r="F266" s="1267"/>
      <c r="G266" s="853"/>
      <c r="H266" s="853"/>
      <c r="I266" s="1347"/>
      <c r="J266" s="814"/>
      <c r="K266" s="856"/>
      <c r="L266" s="859"/>
      <c r="M266" s="862"/>
      <c r="N266" s="838"/>
      <c r="O266" s="841"/>
      <c r="P266" s="865"/>
      <c r="Q266" s="874"/>
      <c r="R266" s="814"/>
      <c r="S266" s="232"/>
      <c r="T266" s="237"/>
      <c r="U266" s="237"/>
      <c r="V266" s="237"/>
      <c r="W266" s="232"/>
      <c r="X266" s="260"/>
      <c r="Y266" s="260"/>
      <c r="Z266" s="260"/>
      <c r="AA266" s="260"/>
      <c r="AB266" s="814"/>
      <c r="AC266" s="829"/>
      <c r="AD266" s="551">
        <f t="shared" si="202"/>
        <v>0</v>
      </c>
      <c r="AE266" s="46">
        <f t="shared" si="202"/>
        <v>0</v>
      </c>
      <c r="AF266" s="46">
        <f t="shared" si="202"/>
        <v>0</v>
      </c>
      <c r="AG266" s="46">
        <f t="shared" si="202"/>
        <v>0</v>
      </c>
      <c r="AH266" s="46">
        <f t="shared" si="202"/>
        <v>0</v>
      </c>
      <c r="AI266" s="46">
        <f t="shared" si="202"/>
        <v>0</v>
      </c>
      <c r="AJ266" s="46">
        <f t="shared" si="202"/>
        <v>0</v>
      </c>
      <c r="AK266" s="814"/>
      <c r="AL266" s="832"/>
      <c r="AM266" s="46">
        <f t="shared" si="193"/>
        <v>0</v>
      </c>
      <c r="AN266" s="49"/>
      <c r="AO266" s="49"/>
      <c r="AP266" s="49"/>
      <c r="AQ266" s="49"/>
      <c r="AR266" s="49"/>
      <c r="AS266" s="49"/>
      <c r="AT266" s="814"/>
      <c r="AU266" s="835"/>
      <c r="AV266" s="46">
        <f t="shared" si="194"/>
        <v>0</v>
      </c>
      <c r="AW266" s="49"/>
      <c r="AX266" s="49"/>
      <c r="AY266" s="49"/>
      <c r="AZ266" s="49"/>
      <c r="BA266" s="49"/>
      <c r="BB266" s="49"/>
      <c r="BC266" s="814"/>
      <c r="BD266" s="811"/>
      <c r="BE266" s="46">
        <f t="shared" si="195"/>
        <v>0</v>
      </c>
      <c r="BF266" s="49"/>
      <c r="BG266" s="49"/>
      <c r="BH266" s="49"/>
      <c r="BI266" s="49"/>
      <c r="BJ266" s="49"/>
      <c r="BK266" s="49"/>
      <c r="BL266" s="814"/>
      <c r="BM266" s="817"/>
      <c r="BN266" s="46">
        <f t="shared" si="196"/>
        <v>0</v>
      </c>
      <c r="BO266" s="49"/>
      <c r="BP266" s="49"/>
      <c r="BQ266" s="49"/>
      <c r="BR266" s="49"/>
      <c r="BS266" s="49"/>
      <c r="BT266" s="49"/>
      <c r="BU266" s="824"/>
      <c r="BV266" s="825"/>
      <c r="BW266" s="825"/>
      <c r="BX266" s="825"/>
      <c r="BY266" s="825"/>
      <c r="BZ266" s="825"/>
      <c r="CA266" s="825"/>
      <c r="CB266" s="825"/>
      <c r="CC266" s="826"/>
    </row>
    <row r="267" spans="1:81" s="58" customFormat="1" ht="40.200000000000003" customHeight="1" thickTop="1" x14ac:dyDescent="0.3">
      <c r="A267" s="34"/>
      <c r="B267" s="982"/>
      <c r="C267" s="869"/>
      <c r="D267" s="871">
        <v>4103</v>
      </c>
      <c r="E267" s="851" t="s">
        <v>4050</v>
      </c>
      <c r="F267" s="1266" t="s">
        <v>5544</v>
      </c>
      <c r="G267" s="851" t="s">
        <v>4052</v>
      </c>
      <c r="H267" s="851" t="s">
        <v>5592</v>
      </c>
      <c r="I267" s="1345" t="s">
        <v>5593</v>
      </c>
      <c r="J267" s="812">
        <v>413</v>
      </c>
      <c r="K267" s="854" t="str">
        <f>+[7]Metas!K469</f>
        <v>Programa de actividades en la práctica de los deportes, la actividad física y la recreación desarrollado</v>
      </c>
      <c r="L267" s="857"/>
      <c r="M267" s="860">
        <f t="shared" si="203"/>
        <v>0</v>
      </c>
      <c r="N267" s="836"/>
      <c r="O267" s="839"/>
      <c r="P267" s="863"/>
      <c r="Q267" s="866"/>
      <c r="R267" s="812">
        <f>+$J267</f>
        <v>413</v>
      </c>
      <c r="S267" s="231" t="s">
        <v>5625</v>
      </c>
      <c r="T267" s="235" t="s">
        <v>3822</v>
      </c>
      <c r="U267" s="235" t="s">
        <v>3827</v>
      </c>
      <c r="V267" s="235" t="s">
        <v>3830</v>
      </c>
      <c r="W267" s="231" t="s">
        <v>5548</v>
      </c>
      <c r="X267" s="256">
        <v>44927</v>
      </c>
      <c r="Y267" s="256">
        <v>45291</v>
      </c>
      <c r="Z267" s="256">
        <v>44593</v>
      </c>
      <c r="AA267" s="256">
        <v>44926</v>
      </c>
      <c r="AB267" s="812">
        <f t="shared" si="197"/>
        <v>413</v>
      </c>
      <c r="AC267" s="827">
        <f>+L267</f>
        <v>0</v>
      </c>
      <c r="AD267" s="550">
        <f t="shared" si="202"/>
        <v>8.1999999999999993</v>
      </c>
      <c r="AE267" s="44">
        <f t="shared" si="202"/>
        <v>8.1999999999999993</v>
      </c>
      <c r="AF267" s="44">
        <f t="shared" si="202"/>
        <v>0</v>
      </c>
      <c r="AG267" s="44">
        <f t="shared" si="202"/>
        <v>0</v>
      </c>
      <c r="AH267" s="44">
        <f t="shared" si="202"/>
        <v>0</v>
      </c>
      <c r="AI267" s="44">
        <f t="shared" si="202"/>
        <v>0</v>
      </c>
      <c r="AJ267" s="44">
        <f t="shared" si="202"/>
        <v>0</v>
      </c>
      <c r="AK267" s="812">
        <f t="shared" si="198"/>
        <v>413</v>
      </c>
      <c r="AL267" s="830">
        <f>+N267</f>
        <v>0</v>
      </c>
      <c r="AM267" s="44">
        <f t="shared" si="193"/>
        <v>2.0499999999999998</v>
      </c>
      <c r="AN267" s="47">
        <v>2.0499999999999998</v>
      </c>
      <c r="AO267" s="47"/>
      <c r="AP267" s="47"/>
      <c r="AQ267" s="47"/>
      <c r="AR267" s="47"/>
      <c r="AS267" s="47"/>
      <c r="AT267" s="812">
        <f t="shared" si="199"/>
        <v>413</v>
      </c>
      <c r="AU267" s="833">
        <f>+O267</f>
        <v>0</v>
      </c>
      <c r="AV267" s="44">
        <f t="shared" si="194"/>
        <v>2.0499999999999998</v>
      </c>
      <c r="AW267" s="47">
        <v>2.0499999999999998</v>
      </c>
      <c r="AX267" s="47"/>
      <c r="AY267" s="47"/>
      <c r="AZ267" s="47"/>
      <c r="BA267" s="47"/>
      <c r="BB267" s="47"/>
      <c r="BC267" s="812">
        <f t="shared" si="200"/>
        <v>413</v>
      </c>
      <c r="BD267" s="809">
        <f>+P267</f>
        <v>0</v>
      </c>
      <c r="BE267" s="44">
        <f t="shared" si="195"/>
        <v>2.0499999999999998</v>
      </c>
      <c r="BF267" s="47">
        <v>2.0499999999999998</v>
      </c>
      <c r="BG267" s="47"/>
      <c r="BH267" s="47"/>
      <c r="BI267" s="47"/>
      <c r="BJ267" s="47"/>
      <c r="BK267" s="47"/>
      <c r="BL267" s="812">
        <f t="shared" si="201"/>
        <v>413</v>
      </c>
      <c r="BM267" s="815">
        <f>+Q267</f>
        <v>0</v>
      </c>
      <c r="BN267" s="44">
        <f t="shared" si="196"/>
        <v>2.0499999999999998</v>
      </c>
      <c r="BO267" s="47">
        <v>2.0499999999999998</v>
      </c>
      <c r="BP267" s="47"/>
      <c r="BQ267" s="47"/>
      <c r="BR267" s="47"/>
      <c r="BS267" s="47"/>
      <c r="BT267" s="47"/>
      <c r="BU267" s="818"/>
      <c r="BV267" s="819"/>
      <c r="BW267" s="819"/>
      <c r="BX267" s="819"/>
      <c r="BY267" s="819"/>
      <c r="BZ267" s="819"/>
      <c r="CA267" s="819"/>
      <c r="CB267" s="819"/>
      <c r="CC267" s="820"/>
    </row>
    <row r="268" spans="1:81" s="58" customFormat="1" ht="40.200000000000003" customHeight="1" x14ac:dyDescent="0.3">
      <c r="A268" s="34"/>
      <c r="B268" s="982"/>
      <c r="C268" s="869"/>
      <c r="D268" s="872"/>
      <c r="E268" s="852"/>
      <c r="F268" s="920"/>
      <c r="G268" s="852"/>
      <c r="H268" s="852"/>
      <c r="I268" s="1346"/>
      <c r="J268" s="813"/>
      <c r="K268" s="855"/>
      <c r="L268" s="858"/>
      <c r="M268" s="861"/>
      <c r="N268" s="837"/>
      <c r="O268" s="840"/>
      <c r="P268" s="864"/>
      <c r="Q268" s="867"/>
      <c r="R268" s="813"/>
      <c r="S268" s="39"/>
      <c r="T268" s="236"/>
      <c r="U268" s="236"/>
      <c r="V268" s="236"/>
      <c r="W268" s="39"/>
      <c r="X268" s="31"/>
      <c r="Y268" s="31"/>
      <c r="Z268" s="31"/>
      <c r="AA268" s="31"/>
      <c r="AB268" s="813"/>
      <c r="AC268" s="828"/>
      <c r="AD268" s="552">
        <f t="shared" si="202"/>
        <v>0</v>
      </c>
      <c r="AE268" s="51">
        <f t="shared" si="202"/>
        <v>0</v>
      </c>
      <c r="AF268" s="51">
        <f t="shared" si="202"/>
        <v>0</v>
      </c>
      <c r="AG268" s="51">
        <f t="shared" si="202"/>
        <v>0</v>
      </c>
      <c r="AH268" s="51">
        <f t="shared" si="202"/>
        <v>0</v>
      </c>
      <c r="AI268" s="51">
        <f t="shared" si="202"/>
        <v>0</v>
      </c>
      <c r="AJ268" s="51">
        <f t="shared" si="202"/>
        <v>0</v>
      </c>
      <c r="AK268" s="813"/>
      <c r="AL268" s="831"/>
      <c r="AM268" s="51">
        <f t="shared" ref="AM268:AM322" si="204">SUM(AN268:AS268)</f>
        <v>0</v>
      </c>
      <c r="AN268" s="257"/>
      <c r="AO268" s="257"/>
      <c r="AP268" s="257"/>
      <c r="AQ268" s="257"/>
      <c r="AR268" s="257"/>
      <c r="AS268" s="257"/>
      <c r="AT268" s="813"/>
      <c r="AU268" s="834"/>
      <c r="AV268" s="51">
        <f t="shared" ref="AV268:AV322" si="205">SUM(AW268:BB268)</f>
        <v>0</v>
      </c>
      <c r="AW268" s="257"/>
      <c r="AX268" s="257"/>
      <c r="AY268" s="257"/>
      <c r="AZ268" s="257"/>
      <c r="BA268" s="257"/>
      <c r="BB268" s="257"/>
      <c r="BC268" s="813"/>
      <c r="BD268" s="810"/>
      <c r="BE268" s="51">
        <f t="shared" ref="BE268:BE322" si="206">SUM(BF268:BK268)</f>
        <v>0</v>
      </c>
      <c r="BF268" s="257"/>
      <c r="BG268" s="257"/>
      <c r="BH268" s="257"/>
      <c r="BI268" s="257"/>
      <c r="BJ268" s="257"/>
      <c r="BK268" s="257"/>
      <c r="BL268" s="813"/>
      <c r="BM268" s="816"/>
      <c r="BN268" s="51">
        <f t="shared" ref="BN268:BN322" si="207">SUM(BO268:BT268)</f>
        <v>0</v>
      </c>
      <c r="BO268" s="257"/>
      <c r="BP268" s="257"/>
      <c r="BQ268" s="257"/>
      <c r="BR268" s="257"/>
      <c r="BS268" s="257"/>
      <c r="BT268" s="257"/>
      <c r="BU268" s="821"/>
      <c r="BV268" s="822"/>
      <c r="BW268" s="822"/>
      <c r="BX268" s="822"/>
      <c r="BY268" s="822"/>
      <c r="BZ268" s="822"/>
      <c r="CA268" s="822"/>
      <c r="CB268" s="822"/>
      <c r="CC268" s="823"/>
    </row>
    <row r="269" spans="1:81" s="58" customFormat="1" ht="40.200000000000003" customHeight="1" x14ac:dyDescent="0.3">
      <c r="A269" s="34"/>
      <c r="B269" s="982"/>
      <c r="C269" s="869"/>
      <c r="D269" s="872"/>
      <c r="E269" s="852"/>
      <c r="F269" s="920"/>
      <c r="G269" s="852"/>
      <c r="H269" s="852"/>
      <c r="I269" s="1346"/>
      <c r="J269" s="813"/>
      <c r="K269" s="855"/>
      <c r="L269" s="858"/>
      <c r="M269" s="861"/>
      <c r="N269" s="837"/>
      <c r="O269" s="840"/>
      <c r="P269" s="864"/>
      <c r="Q269" s="867"/>
      <c r="R269" s="813"/>
      <c r="S269" s="39"/>
      <c r="T269" s="236"/>
      <c r="U269" s="236"/>
      <c r="V269" s="236"/>
      <c r="W269" s="39"/>
      <c r="X269" s="31"/>
      <c r="Y269" s="31"/>
      <c r="Z269" s="31"/>
      <c r="AA269" s="31"/>
      <c r="AB269" s="813"/>
      <c r="AC269" s="828"/>
      <c r="AD269" s="552">
        <f t="shared" si="202"/>
        <v>0</v>
      </c>
      <c r="AE269" s="51">
        <f t="shared" si="202"/>
        <v>0</v>
      </c>
      <c r="AF269" s="51">
        <f t="shared" si="202"/>
        <v>0</v>
      </c>
      <c r="AG269" s="51">
        <f t="shared" si="202"/>
        <v>0</v>
      </c>
      <c r="AH269" s="51">
        <f t="shared" si="202"/>
        <v>0</v>
      </c>
      <c r="AI269" s="51">
        <f t="shared" si="202"/>
        <v>0</v>
      </c>
      <c r="AJ269" s="51">
        <f t="shared" si="202"/>
        <v>0</v>
      </c>
      <c r="AK269" s="813"/>
      <c r="AL269" s="831"/>
      <c r="AM269" s="51">
        <f t="shared" si="204"/>
        <v>0</v>
      </c>
      <c r="AN269" s="257"/>
      <c r="AO269" s="257"/>
      <c r="AP269" s="257"/>
      <c r="AQ269" s="257"/>
      <c r="AR269" s="257"/>
      <c r="AS269" s="257"/>
      <c r="AT269" s="813"/>
      <c r="AU269" s="834"/>
      <c r="AV269" s="51">
        <f t="shared" si="205"/>
        <v>0</v>
      </c>
      <c r="AW269" s="257"/>
      <c r="AX269" s="257"/>
      <c r="AY269" s="257"/>
      <c r="AZ269" s="257"/>
      <c r="BA269" s="257"/>
      <c r="BB269" s="257"/>
      <c r="BC269" s="813"/>
      <c r="BD269" s="810"/>
      <c r="BE269" s="51">
        <f t="shared" si="206"/>
        <v>0</v>
      </c>
      <c r="BF269" s="257"/>
      <c r="BG269" s="257"/>
      <c r="BH269" s="257"/>
      <c r="BI269" s="257"/>
      <c r="BJ269" s="257"/>
      <c r="BK269" s="257"/>
      <c r="BL269" s="813"/>
      <c r="BM269" s="816"/>
      <c r="BN269" s="51">
        <f t="shared" si="207"/>
        <v>0</v>
      </c>
      <c r="BO269" s="257"/>
      <c r="BP269" s="257"/>
      <c r="BQ269" s="257"/>
      <c r="BR269" s="257"/>
      <c r="BS269" s="257"/>
      <c r="BT269" s="257"/>
      <c r="BU269" s="821"/>
      <c r="BV269" s="822"/>
      <c r="BW269" s="822"/>
      <c r="BX269" s="822"/>
      <c r="BY269" s="822"/>
      <c r="BZ269" s="822"/>
      <c r="CA269" s="822"/>
      <c r="CB269" s="822"/>
      <c r="CC269" s="823"/>
    </row>
    <row r="270" spans="1:81" s="58" customFormat="1" ht="40.200000000000003" customHeight="1" thickBot="1" x14ac:dyDescent="0.35">
      <c r="A270" s="34"/>
      <c r="B270" s="983"/>
      <c r="C270" s="870"/>
      <c r="D270" s="873"/>
      <c r="E270" s="853"/>
      <c r="F270" s="1267"/>
      <c r="G270" s="853"/>
      <c r="H270" s="853"/>
      <c r="I270" s="1347"/>
      <c r="J270" s="814"/>
      <c r="K270" s="856"/>
      <c r="L270" s="859"/>
      <c r="M270" s="862"/>
      <c r="N270" s="838"/>
      <c r="O270" s="841"/>
      <c r="P270" s="865"/>
      <c r="Q270" s="874"/>
      <c r="R270" s="814"/>
      <c r="S270" s="232"/>
      <c r="T270" s="237"/>
      <c r="U270" s="237"/>
      <c r="V270" s="237"/>
      <c r="W270" s="232"/>
      <c r="X270" s="260"/>
      <c r="Y270" s="260"/>
      <c r="Z270" s="260"/>
      <c r="AA270" s="260"/>
      <c r="AB270" s="814"/>
      <c r="AC270" s="829"/>
      <c r="AD270" s="551">
        <f t="shared" si="202"/>
        <v>0</v>
      </c>
      <c r="AE270" s="46">
        <f t="shared" si="202"/>
        <v>0</v>
      </c>
      <c r="AF270" s="46">
        <f t="shared" si="202"/>
        <v>0</v>
      </c>
      <c r="AG270" s="46">
        <f t="shared" si="202"/>
        <v>0</v>
      </c>
      <c r="AH270" s="46">
        <f t="shared" si="202"/>
        <v>0</v>
      </c>
      <c r="AI270" s="46">
        <f t="shared" si="202"/>
        <v>0</v>
      </c>
      <c r="AJ270" s="46">
        <f t="shared" si="202"/>
        <v>0</v>
      </c>
      <c r="AK270" s="814"/>
      <c r="AL270" s="832"/>
      <c r="AM270" s="46">
        <f t="shared" si="204"/>
        <v>0</v>
      </c>
      <c r="AN270" s="49"/>
      <c r="AO270" s="49"/>
      <c r="AP270" s="49"/>
      <c r="AQ270" s="49"/>
      <c r="AR270" s="49"/>
      <c r="AS270" s="49"/>
      <c r="AT270" s="814"/>
      <c r="AU270" s="835"/>
      <c r="AV270" s="46">
        <f t="shared" si="205"/>
        <v>0</v>
      </c>
      <c r="AW270" s="49"/>
      <c r="AX270" s="49"/>
      <c r="AY270" s="49"/>
      <c r="AZ270" s="49"/>
      <c r="BA270" s="49"/>
      <c r="BB270" s="49"/>
      <c r="BC270" s="814"/>
      <c r="BD270" s="811"/>
      <c r="BE270" s="46">
        <f t="shared" si="206"/>
        <v>0</v>
      </c>
      <c r="BF270" s="49"/>
      <c r="BG270" s="49"/>
      <c r="BH270" s="49"/>
      <c r="BI270" s="49"/>
      <c r="BJ270" s="49"/>
      <c r="BK270" s="49"/>
      <c r="BL270" s="814"/>
      <c r="BM270" s="817"/>
      <c r="BN270" s="46">
        <f t="shared" si="207"/>
        <v>0</v>
      </c>
      <c r="BO270" s="49"/>
      <c r="BP270" s="49"/>
      <c r="BQ270" s="49"/>
      <c r="BR270" s="49"/>
      <c r="BS270" s="49"/>
      <c r="BT270" s="49"/>
      <c r="BU270" s="824"/>
      <c r="BV270" s="825"/>
      <c r="BW270" s="825"/>
      <c r="BX270" s="825"/>
      <c r="BY270" s="825"/>
      <c r="BZ270" s="825"/>
      <c r="CA270" s="825"/>
      <c r="CB270" s="825"/>
      <c r="CC270" s="826"/>
    </row>
    <row r="271" spans="1:81" s="58" customFormat="1" ht="40.200000000000003" customHeight="1" thickTop="1" x14ac:dyDescent="0.3">
      <c r="A271" s="34"/>
      <c r="B271" s="906" t="s">
        <v>613</v>
      </c>
      <c r="C271" s="868" t="s">
        <v>616</v>
      </c>
      <c r="D271" s="871">
        <v>4103</v>
      </c>
      <c r="E271" s="851" t="s">
        <v>4050</v>
      </c>
      <c r="F271" s="1266" t="s">
        <v>5544</v>
      </c>
      <c r="G271" s="851" t="s">
        <v>4052</v>
      </c>
      <c r="H271" s="851"/>
      <c r="I271" s="851"/>
      <c r="J271" s="812">
        <v>414</v>
      </c>
      <c r="K271" s="854" t="str">
        <f>+[7]Metas!K471</f>
        <v>Comité departamental de OSIGD - LGBTI creado (con participación de las 6 subregiones)</v>
      </c>
      <c r="L271" s="857">
        <v>1</v>
      </c>
      <c r="M271" s="860">
        <f t="shared" si="203"/>
        <v>1</v>
      </c>
      <c r="N271" s="836"/>
      <c r="O271" s="839">
        <v>1</v>
      </c>
      <c r="P271" s="863"/>
      <c r="Q271" s="866"/>
      <c r="R271" s="812">
        <f>+$J271</f>
        <v>414</v>
      </c>
      <c r="S271" s="231" t="s">
        <v>5626</v>
      </c>
      <c r="T271" s="235" t="s">
        <v>3822</v>
      </c>
      <c r="U271" s="235" t="s">
        <v>3827</v>
      </c>
      <c r="V271" s="235" t="s">
        <v>3830</v>
      </c>
      <c r="W271" s="231" t="s">
        <v>5548</v>
      </c>
      <c r="X271" s="256">
        <v>44927</v>
      </c>
      <c r="Y271" s="256">
        <v>45291</v>
      </c>
      <c r="Z271" s="256">
        <v>44593</v>
      </c>
      <c r="AA271" s="256">
        <v>44926</v>
      </c>
      <c r="AB271" s="812">
        <f t="shared" si="197"/>
        <v>414</v>
      </c>
      <c r="AC271" s="827">
        <f>+L271</f>
        <v>1</v>
      </c>
      <c r="AD271" s="550">
        <f t="shared" si="202"/>
        <v>11</v>
      </c>
      <c r="AE271" s="44">
        <f t="shared" si="202"/>
        <v>11</v>
      </c>
      <c r="AF271" s="44">
        <f t="shared" si="202"/>
        <v>0</v>
      </c>
      <c r="AG271" s="44">
        <f t="shared" si="202"/>
        <v>0</v>
      </c>
      <c r="AH271" s="44">
        <f t="shared" si="202"/>
        <v>0</v>
      </c>
      <c r="AI271" s="44">
        <f t="shared" si="202"/>
        <v>0</v>
      </c>
      <c r="AJ271" s="44">
        <f t="shared" si="202"/>
        <v>0</v>
      </c>
      <c r="AK271" s="812">
        <f t="shared" si="198"/>
        <v>414</v>
      </c>
      <c r="AL271" s="830">
        <f>+N271</f>
        <v>0</v>
      </c>
      <c r="AM271" s="44">
        <f t="shared" si="204"/>
        <v>2.75</v>
      </c>
      <c r="AN271" s="47">
        <v>2.75</v>
      </c>
      <c r="AO271" s="47"/>
      <c r="AP271" s="47"/>
      <c r="AQ271" s="47"/>
      <c r="AR271" s="47"/>
      <c r="AS271" s="47"/>
      <c r="AT271" s="812">
        <f t="shared" si="199"/>
        <v>414</v>
      </c>
      <c r="AU271" s="833">
        <f>+O271</f>
        <v>1</v>
      </c>
      <c r="AV271" s="44">
        <f t="shared" si="205"/>
        <v>2.75</v>
      </c>
      <c r="AW271" s="47">
        <v>2.75</v>
      </c>
      <c r="AX271" s="47"/>
      <c r="AY271" s="47"/>
      <c r="AZ271" s="47"/>
      <c r="BA271" s="47"/>
      <c r="BB271" s="47"/>
      <c r="BC271" s="812">
        <f t="shared" si="200"/>
        <v>414</v>
      </c>
      <c r="BD271" s="809">
        <f>+P271</f>
        <v>0</v>
      </c>
      <c r="BE271" s="44">
        <f t="shared" si="206"/>
        <v>2.75</v>
      </c>
      <c r="BF271" s="47">
        <v>2.75</v>
      </c>
      <c r="BG271" s="47"/>
      <c r="BH271" s="47"/>
      <c r="BI271" s="47"/>
      <c r="BJ271" s="47"/>
      <c r="BK271" s="47"/>
      <c r="BL271" s="812">
        <f t="shared" si="201"/>
        <v>414</v>
      </c>
      <c r="BM271" s="815">
        <f>+Q271</f>
        <v>0</v>
      </c>
      <c r="BN271" s="44">
        <f t="shared" si="207"/>
        <v>2.75</v>
      </c>
      <c r="BO271" s="47">
        <v>2.75</v>
      </c>
      <c r="BP271" s="47"/>
      <c r="BQ271" s="47"/>
      <c r="BR271" s="47"/>
      <c r="BS271" s="47"/>
      <c r="BT271" s="47"/>
      <c r="BU271" s="818"/>
      <c r="BV271" s="819"/>
      <c r="BW271" s="819"/>
      <c r="BX271" s="819"/>
      <c r="BY271" s="819"/>
      <c r="BZ271" s="819"/>
      <c r="CA271" s="819"/>
      <c r="CB271" s="819"/>
      <c r="CC271" s="820"/>
    </row>
    <row r="272" spans="1:81" s="58" customFormat="1" ht="40.200000000000003" customHeight="1" x14ac:dyDescent="0.3">
      <c r="A272" s="34"/>
      <c r="B272" s="907"/>
      <c r="C272" s="869"/>
      <c r="D272" s="872"/>
      <c r="E272" s="852"/>
      <c r="F272" s="920"/>
      <c r="G272" s="852"/>
      <c r="H272" s="852"/>
      <c r="I272" s="852"/>
      <c r="J272" s="813"/>
      <c r="K272" s="855"/>
      <c r="L272" s="858"/>
      <c r="M272" s="861"/>
      <c r="N272" s="837"/>
      <c r="O272" s="840"/>
      <c r="P272" s="864"/>
      <c r="Q272" s="867"/>
      <c r="R272" s="813"/>
      <c r="S272" s="39"/>
      <c r="T272" s="236"/>
      <c r="U272" s="236"/>
      <c r="V272" s="236"/>
      <c r="W272" s="39"/>
      <c r="X272" s="31"/>
      <c r="Y272" s="31"/>
      <c r="Z272" s="31"/>
      <c r="AA272" s="31"/>
      <c r="AB272" s="813"/>
      <c r="AC272" s="828"/>
      <c r="AD272" s="552">
        <f t="shared" si="202"/>
        <v>0</v>
      </c>
      <c r="AE272" s="51">
        <f t="shared" si="202"/>
        <v>0</v>
      </c>
      <c r="AF272" s="51">
        <f t="shared" si="202"/>
        <v>0</v>
      </c>
      <c r="AG272" s="51">
        <f t="shared" si="202"/>
        <v>0</v>
      </c>
      <c r="AH272" s="51">
        <f t="shared" si="202"/>
        <v>0</v>
      </c>
      <c r="AI272" s="51">
        <f t="shared" si="202"/>
        <v>0</v>
      </c>
      <c r="AJ272" s="51">
        <f t="shared" si="202"/>
        <v>0</v>
      </c>
      <c r="AK272" s="813"/>
      <c r="AL272" s="831"/>
      <c r="AM272" s="51">
        <f t="shared" si="204"/>
        <v>0</v>
      </c>
      <c r="AN272" s="257"/>
      <c r="AO272" s="257"/>
      <c r="AP272" s="257"/>
      <c r="AQ272" s="257"/>
      <c r="AR272" s="257"/>
      <c r="AS272" s="257"/>
      <c r="AT272" s="813"/>
      <c r="AU272" s="834"/>
      <c r="AV272" s="51">
        <f t="shared" si="205"/>
        <v>0</v>
      </c>
      <c r="AW272" s="257"/>
      <c r="AX272" s="257"/>
      <c r="AY272" s="257"/>
      <c r="AZ272" s="257"/>
      <c r="BA272" s="257"/>
      <c r="BB272" s="257"/>
      <c r="BC272" s="813"/>
      <c r="BD272" s="810"/>
      <c r="BE272" s="51">
        <f t="shared" si="206"/>
        <v>0</v>
      </c>
      <c r="BF272" s="257"/>
      <c r="BG272" s="257"/>
      <c r="BH272" s="257"/>
      <c r="BI272" s="257"/>
      <c r="BJ272" s="257"/>
      <c r="BK272" s="257"/>
      <c r="BL272" s="813"/>
      <c r="BM272" s="816"/>
      <c r="BN272" s="51">
        <f t="shared" si="207"/>
        <v>0</v>
      </c>
      <c r="BO272" s="257"/>
      <c r="BP272" s="257"/>
      <c r="BQ272" s="257"/>
      <c r="BR272" s="257"/>
      <c r="BS272" s="257"/>
      <c r="BT272" s="257"/>
      <c r="BU272" s="821"/>
      <c r="BV272" s="822"/>
      <c r="BW272" s="822"/>
      <c r="BX272" s="822"/>
      <c r="BY272" s="822"/>
      <c r="BZ272" s="822"/>
      <c r="CA272" s="822"/>
      <c r="CB272" s="822"/>
      <c r="CC272" s="823"/>
    </row>
    <row r="273" spans="1:81" s="58" customFormat="1" ht="40.200000000000003" customHeight="1" x14ac:dyDescent="0.3">
      <c r="A273" s="34"/>
      <c r="B273" s="907"/>
      <c r="C273" s="869"/>
      <c r="D273" s="872"/>
      <c r="E273" s="852"/>
      <c r="F273" s="920"/>
      <c r="G273" s="852"/>
      <c r="H273" s="852"/>
      <c r="I273" s="852"/>
      <c r="J273" s="813"/>
      <c r="K273" s="855"/>
      <c r="L273" s="858"/>
      <c r="M273" s="861"/>
      <c r="N273" s="837"/>
      <c r="O273" s="840"/>
      <c r="P273" s="864"/>
      <c r="Q273" s="867"/>
      <c r="R273" s="813"/>
      <c r="S273" s="39"/>
      <c r="T273" s="236"/>
      <c r="U273" s="236"/>
      <c r="V273" s="236"/>
      <c r="W273" s="39"/>
      <c r="X273" s="31"/>
      <c r="Y273" s="31"/>
      <c r="Z273" s="31"/>
      <c r="AA273" s="31"/>
      <c r="AB273" s="813"/>
      <c r="AC273" s="828"/>
      <c r="AD273" s="552">
        <f t="shared" si="202"/>
        <v>0</v>
      </c>
      <c r="AE273" s="51">
        <f t="shared" si="202"/>
        <v>0</v>
      </c>
      <c r="AF273" s="51">
        <f t="shared" si="202"/>
        <v>0</v>
      </c>
      <c r="AG273" s="51">
        <f t="shared" si="202"/>
        <v>0</v>
      </c>
      <c r="AH273" s="51">
        <f t="shared" si="202"/>
        <v>0</v>
      </c>
      <c r="AI273" s="51">
        <f t="shared" si="202"/>
        <v>0</v>
      </c>
      <c r="AJ273" s="51">
        <f t="shared" si="202"/>
        <v>0</v>
      </c>
      <c r="AK273" s="813"/>
      <c r="AL273" s="831"/>
      <c r="AM273" s="51">
        <f t="shared" si="204"/>
        <v>0</v>
      </c>
      <c r="AN273" s="257"/>
      <c r="AO273" s="257"/>
      <c r="AP273" s="257"/>
      <c r="AQ273" s="257"/>
      <c r="AR273" s="257"/>
      <c r="AS273" s="257"/>
      <c r="AT273" s="813"/>
      <c r="AU273" s="834"/>
      <c r="AV273" s="51">
        <f t="shared" si="205"/>
        <v>0</v>
      </c>
      <c r="AW273" s="257"/>
      <c r="AX273" s="257"/>
      <c r="AY273" s="257"/>
      <c r="AZ273" s="257"/>
      <c r="BA273" s="257"/>
      <c r="BB273" s="257"/>
      <c r="BC273" s="813"/>
      <c r="BD273" s="810"/>
      <c r="BE273" s="51">
        <f t="shared" si="206"/>
        <v>0</v>
      </c>
      <c r="BF273" s="257"/>
      <c r="BG273" s="257"/>
      <c r="BH273" s="257"/>
      <c r="BI273" s="257"/>
      <c r="BJ273" s="257"/>
      <c r="BK273" s="257"/>
      <c r="BL273" s="813"/>
      <c r="BM273" s="816"/>
      <c r="BN273" s="51">
        <f t="shared" si="207"/>
        <v>0</v>
      </c>
      <c r="BO273" s="257"/>
      <c r="BP273" s="257"/>
      <c r="BQ273" s="257"/>
      <c r="BR273" s="257"/>
      <c r="BS273" s="257"/>
      <c r="BT273" s="257"/>
      <c r="BU273" s="821"/>
      <c r="BV273" s="822"/>
      <c r="BW273" s="822"/>
      <c r="BX273" s="822"/>
      <c r="BY273" s="822"/>
      <c r="BZ273" s="822"/>
      <c r="CA273" s="822"/>
      <c r="CB273" s="822"/>
      <c r="CC273" s="823"/>
    </row>
    <row r="274" spans="1:81" s="58" customFormat="1" ht="40.200000000000003" customHeight="1" thickBot="1" x14ac:dyDescent="0.35">
      <c r="A274" s="34"/>
      <c r="B274" s="907"/>
      <c r="C274" s="869"/>
      <c r="D274" s="873"/>
      <c r="E274" s="853"/>
      <c r="F274" s="1267"/>
      <c r="G274" s="853"/>
      <c r="H274" s="853"/>
      <c r="I274" s="853"/>
      <c r="J274" s="814"/>
      <c r="K274" s="856"/>
      <c r="L274" s="859"/>
      <c r="M274" s="862"/>
      <c r="N274" s="838"/>
      <c r="O274" s="841"/>
      <c r="P274" s="865"/>
      <c r="Q274" s="874"/>
      <c r="R274" s="814"/>
      <c r="S274" s="232"/>
      <c r="T274" s="237"/>
      <c r="U274" s="237"/>
      <c r="V274" s="237"/>
      <c r="W274" s="232"/>
      <c r="X274" s="260"/>
      <c r="Y274" s="260"/>
      <c r="Z274" s="260"/>
      <c r="AA274" s="260"/>
      <c r="AB274" s="814"/>
      <c r="AC274" s="829"/>
      <c r="AD274" s="551">
        <f t="shared" si="202"/>
        <v>0</v>
      </c>
      <c r="AE274" s="46">
        <f t="shared" si="202"/>
        <v>0</v>
      </c>
      <c r="AF274" s="46">
        <f t="shared" si="202"/>
        <v>0</v>
      </c>
      <c r="AG274" s="46">
        <f t="shared" si="202"/>
        <v>0</v>
      </c>
      <c r="AH274" s="46">
        <f t="shared" si="202"/>
        <v>0</v>
      </c>
      <c r="AI274" s="46">
        <f t="shared" si="202"/>
        <v>0</v>
      </c>
      <c r="AJ274" s="46">
        <f t="shared" si="202"/>
        <v>0</v>
      </c>
      <c r="AK274" s="814"/>
      <c r="AL274" s="832"/>
      <c r="AM274" s="46">
        <f t="shared" si="204"/>
        <v>0</v>
      </c>
      <c r="AN274" s="49"/>
      <c r="AO274" s="49"/>
      <c r="AP274" s="49"/>
      <c r="AQ274" s="49"/>
      <c r="AR274" s="49"/>
      <c r="AS274" s="49"/>
      <c r="AT274" s="814"/>
      <c r="AU274" s="835"/>
      <c r="AV274" s="46">
        <f t="shared" si="205"/>
        <v>0</v>
      </c>
      <c r="AW274" s="49"/>
      <c r="AX274" s="49"/>
      <c r="AY274" s="49"/>
      <c r="AZ274" s="49"/>
      <c r="BA274" s="49"/>
      <c r="BB274" s="49"/>
      <c r="BC274" s="814"/>
      <c r="BD274" s="811"/>
      <c r="BE274" s="46">
        <f t="shared" si="206"/>
        <v>0</v>
      </c>
      <c r="BF274" s="49"/>
      <c r="BG274" s="49"/>
      <c r="BH274" s="49"/>
      <c r="BI274" s="49"/>
      <c r="BJ274" s="49"/>
      <c r="BK274" s="49"/>
      <c r="BL274" s="814"/>
      <c r="BM274" s="817"/>
      <c r="BN274" s="46">
        <f t="shared" si="207"/>
        <v>0</v>
      </c>
      <c r="BO274" s="49"/>
      <c r="BP274" s="49"/>
      <c r="BQ274" s="49"/>
      <c r="BR274" s="49"/>
      <c r="BS274" s="49"/>
      <c r="BT274" s="49"/>
      <c r="BU274" s="824"/>
      <c r="BV274" s="825"/>
      <c r="BW274" s="825"/>
      <c r="BX274" s="825"/>
      <c r="BY274" s="825"/>
      <c r="BZ274" s="825"/>
      <c r="CA274" s="825"/>
      <c r="CB274" s="825"/>
      <c r="CC274" s="826"/>
    </row>
    <row r="275" spans="1:81" s="58" customFormat="1" ht="40.200000000000003" customHeight="1" thickTop="1" x14ac:dyDescent="0.3">
      <c r="A275" s="34"/>
      <c r="B275" s="907"/>
      <c r="C275" s="869"/>
      <c r="D275" s="871">
        <v>4103</v>
      </c>
      <c r="E275" s="851" t="s">
        <v>4050</v>
      </c>
      <c r="F275" s="1266" t="s">
        <v>5544</v>
      </c>
      <c r="G275" s="851" t="s">
        <v>4052</v>
      </c>
      <c r="H275" s="851"/>
      <c r="I275" s="851"/>
      <c r="J275" s="812">
        <v>415</v>
      </c>
      <c r="K275" s="854" t="str">
        <f>+[7]Metas!K472</f>
        <v>Plan de acción de la población OSIGD - LGBTI territorializado</v>
      </c>
      <c r="L275" s="857">
        <v>1</v>
      </c>
      <c r="M275" s="860">
        <f t="shared" si="203"/>
        <v>1</v>
      </c>
      <c r="N275" s="836"/>
      <c r="O275" s="839"/>
      <c r="P275" s="863">
        <v>1</v>
      </c>
      <c r="Q275" s="866"/>
      <c r="R275" s="812">
        <f>+$J275</f>
        <v>415</v>
      </c>
      <c r="S275" s="231" t="s">
        <v>5627</v>
      </c>
      <c r="T275" s="235" t="s">
        <v>3822</v>
      </c>
      <c r="U275" s="235" t="s">
        <v>3827</v>
      </c>
      <c r="V275" s="235" t="s">
        <v>3830</v>
      </c>
      <c r="W275" s="231" t="s">
        <v>5548</v>
      </c>
      <c r="X275" s="256">
        <v>44927</v>
      </c>
      <c r="Y275" s="256">
        <v>45291</v>
      </c>
      <c r="Z275" s="256">
        <v>44593</v>
      </c>
      <c r="AA275" s="256">
        <v>44926</v>
      </c>
      <c r="AB275" s="812">
        <f t="shared" si="197"/>
        <v>415</v>
      </c>
      <c r="AC275" s="827">
        <f>+L275</f>
        <v>1</v>
      </c>
      <c r="AD275" s="550">
        <f t="shared" si="202"/>
        <v>10.6</v>
      </c>
      <c r="AE275" s="44">
        <f t="shared" si="202"/>
        <v>10.6</v>
      </c>
      <c r="AF275" s="44">
        <f t="shared" si="202"/>
        <v>0</v>
      </c>
      <c r="AG275" s="44">
        <f t="shared" si="202"/>
        <v>0</v>
      </c>
      <c r="AH275" s="44">
        <f t="shared" si="202"/>
        <v>0</v>
      </c>
      <c r="AI275" s="44">
        <f t="shared" si="202"/>
        <v>0</v>
      </c>
      <c r="AJ275" s="44">
        <f t="shared" si="202"/>
        <v>0</v>
      </c>
      <c r="AK275" s="812">
        <f t="shared" si="198"/>
        <v>415</v>
      </c>
      <c r="AL275" s="830">
        <f>+N275</f>
        <v>0</v>
      </c>
      <c r="AM275" s="44">
        <f t="shared" si="204"/>
        <v>2.65</v>
      </c>
      <c r="AN275" s="47">
        <v>2.65</v>
      </c>
      <c r="AO275" s="47"/>
      <c r="AP275" s="47"/>
      <c r="AQ275" s="47"/>
      <c r="AR275" s="47"/>
      <c r="AS275" s="47"/>
      <c r="AT275" s="812">
        <f t="shared" si="199"/>
        <v>415</v>
      </c>
      <c r="AU275" s="833">
        <f>+O275</f>
        <v>0</v>
      </c>
      <c r="AV275" s="44">
        <f t="shared" si="205"/>
        <v>2.65</v>
      </c>
      <c r="AW275" s="47">
        <v>2.65</v>
      </c>
      <c r="AX275" s="47"/>
      <c r="AY275" s="47"/>
      <c r="AZ275" s="47"/>
      <c r="BA275" s="47"/>
      <c r="BB275" s="47"/>
      <c r="BC275" s="812">
        <f t="shared" si="200"/>
        <v>415</v>
      </c>
      <c r="BD275" s="809">
        <f>+P275</f>
        <v>1</v>
      </c>
      <c r="BE275" s="44">
        <f t="shared" si="206"/>
        <v>2.65</v>
      </c>
      <c r="BF275" s="47">
        <v>2.65</v>
      </c>
      <c r="BG275" s="47"/>
      <c r="BH275" s="47"/>
      <c r="BI275" s="47"/>
      <c r="BJ275" s="47"/>
      <c r="BK275" s="47"/>
      <c r="BL275" s="812">
        <f t="shared" si="201"/>
        <v>415</v>
      </c>
      <c r="BM275" s="815">
        <f>+Q275</f>
        <v>0</v>
      </c>
      <c r="BN275" s="44">
        <f t="shared" si="207"/>
        <v>2.65</v>
      </c>
      <c r="BO275" s="47">
        <v>2.65</v>
      </c>
      <c r="BP275" s="47"/>
      <c r="BQ275" s="47"/>
      <c r="BR275" s="47"/>
      <c r="BS275" s="47"/>
      <c r="BT275" s="47"/>
      <c r="BU275" s="818"/>
      <c r="BV275" s="819"/>
      <c r="BW275" s="819"/>
      <c r="BX275" s="819"/>
      <c r="BY275" s="819"/>
      <c r="BZ275" s="819"/>
      <c r="CA275" s="819"/>
      <c r="CB275" s="819"/>
      <c r="CC275" s="820"/>
    </row>
    <row r="276" spans="1:81" s="58" customFormat="1" ht="40.200000000000003" customHeight="1" x14ac:dyDescent="0.3">
      <c r="A276" s="34"/>
      <c r="B276" s="907"/>
      <c r="C276" s="869"/>
      <c r="D276" s="872"/>
      <c r="E276" s="852"/>
      <c r="F276" s="920"/>
      <c r="G276" s="852"/>
      <c r="H276" s="852"/>
      <c r="I276" s="852"/>
      <c r="J276" s="813"/>
      <c r="K276" s="855"/>
      <c r="L276" s="858"/>
      <c r="M276" s="861"/>
      <c r="N276" s="837"/>
      <c r="O276" s="840"/>
      <c r="P276" s="864"/>
      <c r="Q276" s="867"/>
      <c r="R276" s="813"/>
      <c r="S276" s="39"/>
      <c r="T276" s="236"/>
      <c r="U276" s="236"/>
      <c r="V276" s="236"/>
      <c r="W276" s="39"/>
      <c r="X276" s="31"/>
      <c r="Y276" s="31"/>
      <c r="Z276" s="31"/>
      <c r="AA276" s="31"/>
      <c r="AB276" s="813"/>
      <c r="AC276" s="828"/>
      <c r="AD276" s="552">
        <f t="shared" si="202"/>
        <v>0</v>
      </c>
      <c r="AE276" s="51">
        <f t="shared" si="202"/>
        <v>0</v>
      </c>
      <c r="AF276" s="51">
        <f t="shared" si="202"/>
        <v>0</v>
      </c>
      <c r="AG276" s="51">
        <f t="shared" ref="AG276:AJ322" si="208">+AP276+AY276+BH276+BQ276</f>
        <v>0</v>
      </c>
      <c r="AH276" s="51">
        <f t="shared" si="208"/>
        <v>0</v>
      </c>
      <c r="AI276" s="51">
        <f t="shared" si="208"/>
        <v>0</v>
      </c>
      <c r="AJ276" s="51">
        <f t="shared" si="208"/>
        <v>0</v>
      </c>
      <c r="AK276" s="813"/>
      <c r="AL276" s="831"/>
      <c r="AM276" s="51">
        <f t="shared" si="204"/>
        <v>0</v>
      </c>
      <c r="AN276" s="257"/>
      <c r="AO276" s="257"/>
      <c r="AP276" s="257"/>
      <c r="AQ276" s="257"/>
      <c r="AR276" s="257"/>
      <c r="AS276" s="257"/>
      <c r="AT276" s="813"/>
      <c r="AU276" s="834"/>
      <c r="AV276" s="51">
        <f t="shared" si="205"/>
        <v>0</v>
      </c>
      <c r="AW276" s="257"/>
      <c r="AX276" s="257"/>
      <c r="AY276" s="257"/>
      <c r="AZ276" s="257"/>
      <c r="BA276" s="257"/>
      <c r="BB276" s="257"/>
      <c r="BC276" s="813"/>
      <c r="BD276" s="810"/>
      <c r="BE276" s="51">
        <f t="shared" si="206"/>
        <v>0</v>
      </c>
      <c r="BF276" s="257"/>
      <c r="BG276" s="257"/>
      <c r="BH276" s="257"/>
      <c r="BI276" s="257"/>
      <c r="BJ276" s="257"/>
      <c r="BK276" s="257"/>
      <c r="BL276" s="813"/>
      <c r="BM276" s="816"/>
      <c r="BN276" s="51">
        <f t="shared" si="207"/>
        <v>0</v>
      </c>
      <c r="BO276" s="257"/>
      <c r="BP276" s="257"/>
      <c r="BQ276" s="257"/>
      <c r="BR276" s="257"/>
      <c r="BS276" s="257"/>
      <c r="BT276" s="257"/>
      <c r="BU276" s="821"/>
      <c r="BV276" s="822"/>
      <c r="BW276" s="822"/>
      <c r="BX276" s="822"/>
      <c r="BY276" s="822"/>
      <c r="BZ276" s="822"/>
      <c r="CA276" s="822"/>
      <c r="CB276" s="822"/>
      <c r="CC276" s="823"/>
    </row>
    <row r="277" spans="1:81" s="58" customFormat="1" ht="40.200000000000003" customHeight="1" x14ac:dyDescent="0.3">
      <c r="A277" s="34"/>
      <c r="B277" s="907"/>
      <c r="C277" s="869"/>
      <c r="D277" s="872"/>
      <c r="E277" s="852"/>
      <c r="F277" s="920"/>
      <c r="G277" s="852"/>
      <c r="H277" s="852"/>
      <c r="I277" s="852"/>
      <c r="J277" s="813"/>
      <c r="K277" s="855"/>
      <c r="L277" s="858"/>
      <c r="M277" s="861"/>
      <c r="N277" s="837"/>
      <c r="O277" s="840"/>
      <c r="P277" s="864"/>
      <c r="Q277" s="867"/>
      <c r="R277" s="813"/>
      <c r="S277" s="39"/>
      <c r="T277" s="236"/>
      <c r="U277" s="236"/>
      <c r="V277" s="236"/>
      <c r="W277" s="39"/>
      <c r="X277" s="31"/>
      <c r="Y277" s="31"/>
      <c r="Z277" s="31"/>
      <c r="AA277" s="31"/>
      <c r="AB277" s="813"/>
      <c r="AC277" s="828"/>
      <c r="AD277" s="552">
        <f t="shared" ref="AD277:AF322" si="209">+AM277+AV277+BE277+BN277</f>
        <v>0</v>
      </c>
      <c r="AE277" s="51">
        <f t="shared" si="209"/>
        <v>0</v>
      </c>
      <c r="AF277" s="51">
        <f t="shared" si="209"/>
        <v>0</v>
      </c>
      <c r="AG277" s="51">
        <f t="shared" si="208"/>
        <v>0</v>
      </c>
      <c r="AH277" s="51">
        <f t="shared" si="208"/>
        <v>0</v>
      </c>
      <c r="AI277" s="51">
        <f t="shared" si="208"/>
        <v>0</v>
      </c>
      <c r="AJ277" s="51">
        <f t="shared" si="208"/>
        <v>0</v>
      </c>
      <c r="AK277" s="813"/>
      <c r="AL277" s="831"/>
      <c r="AM277" s="51">
        <f t="shared" si="204"/>
        <v>0</v>
      </c>
      <c r="AN277" s="257"/>
      <c r="AO277" s="257"/>
      <c r="AP277" s="257"/>
      <c r="AQ277" s="257"/>
      <c r="AR277" s="257"/>
      <c r="AS277" s="257"/>
      <c r="AT277" s="813"/>
      <c r="AU277" s="834"/>
      <c r="AV277" s="51">
        <f t="shared" si="205"/>
        <v>0</v>
      </c>
      <c r="AW277" s="257"/>
      <c r="AX277" s="257"/>
      <c r="AY277" s="257"/>
      <c r="AZ277" s="257"/>
      <c r="BA277" s="257"/>
      <c r="BB277" s="257"/>
      <c r="BC277" s="813"/>
      <c r="BD277" s="810"/>
      <c r="BE277" s="51">
        <f t="shared" si="206"/>
        <v>0</v>
      </c>
      <c r="BF277" s="257"/>
      <c r="BG277" s="257"/>
      <c r="BH277" s="257"/>
      <c r="BI277" s="257"/>
      <c r="BJ277" s="257"/>
      <c r="BK277" s="257"/>
      <c r="BL277" s="813"/>
      <c r="BM277" s="816"/>
      <c r="BN277" s="51">
        <f t="shared" si="207"/>
        <v>0</v>
      </c>
      <c r="BO277" s="257"/>
      <c r="BP277" s="257"/>
      <c r="BQ277" s="257"/>
      <c r="BR277" s="257"/>
      <c r="BS277" s="257"/>
      <c r="BT277" s="257"/>
      <c r="BU277" s="821"/>
      <c r="BV277" s="822"/>
      <c r="BW277" s="822"/>
      <c r="BX277" s="822"/>
      <c r="BY277" s="822"/>
      <c r="BZ277" s="822"/>
      <c r="CA277" s="822"/>
      <c r="CB277" s="822"/>
      <c r="CC277" s="823"/>
    </row>
    <row r="278" spans="1:81" s="58" customFormat="1" ht="40.200000000000003" customHeight="1" thickBot="1" x14ac:dyDescent="0.35">
      <c r="A278" s="34"/>
      <c r="B278" s="907"/>
      <c r="C278" s="870"/>
      <c r="D278" s="873"/>
      <c r="E278" s="853"/>
      <c r="F278" s="1267"/>
      <c r="G278" s="853"/>
      <c r="H278" s="853"/>
      <c r="I278" s="853"/>
      <c r="J278" s="814"/>
      <c r="K278" s="856"/>
      <c r="L278" s="859"/>
      <c r="M278" s="862"/>
      <c r="N278" s="838"/>
      <c r="O278" s="841"/>
      <c r="P278" s="865"/>
      <c r="Q278" s="874"/>
      <c r="R278" s="814"/>
      <c r="S278" s="232"/>
      <c r="T278" s="237"/>
      <c r="U278" s="237"/>
      <c r="V278" s="237"/>
      <c r="W278" s="232"/>
      <c r="X278" s="260"/>
      <c r="Y278" s="260"/>
      <c r="Z278" s="260"/>
      <c r="AA278" s="260"/>
      <c r="AB278" s="814"/>
      <c r="AC278" s="829"/>
      <c r="AD278" s="551">
        <f t="shared" si="209"/>
        <v>0</v>
      </c>
      <c r="AE278" s="46">
        <f t="shared" si="209"/>
        <v>0</v>
      </c>
      <c r="AF278" s="46">
        <f t="shared" si="209"/>
        <v>0</v>
      </c>
      <c r="AG278" s="46">
        <f t="shared" si="208"/>
        <v>0</v>
      </c>
      <c r="AH278" s="46">
        <f t="shared" si="208"/>
        <v>0</v>
      </c>
      <c r="AI278" s="46">
        <f t="shared" si="208"/>
        <v>0</v>
      </c>
      <c r="AJ278" s="46">
        <f t="shared" si="208"/>
        <v>0</v>
      </c>
      <c r="AK278" s="814"/>
      <c r="AL278" s="832"/>
      <c r="AM278" s="46">
        <f t="shared" si="204"/>
        <v>0</v>
      </c>
      <c r="AN278" s="49"/>
      <c r="AO278" s="49"/>
      <c r="AP278" s="49"/>
      <c r="AQ278" s="49"/>
      <c r="AR278" s="49"/>
      <c r="AS278" s="49"/>
      <c r="AT278" s="814"/>
      <c r="AU278" s="835"/>
      <c r="AV278" s="46">
        <f t="shared" si="205"/>
        <v>0</v>
      </c>
      <c r="AW278" s="49"/>
      <c r="AX278" s="49"/>
      <c r="AY278" s="49"/>
      <c r="AZ278" s="49"/>
      <c r="BA278" s="49"/>
      <c r="BB278" s="49"/>
      <c r="BC278" s="814"/>
      <c r="BD278" s="811"/>
      <c r="BE278" s="46">
        <f t="shared" si="206"/>
        <v>0</v>
      </c>
      <c r="BF278" s="49"/>
      <c r="BG278" s="49"/>
      <c r="BH278" s="49"/>
      <c r="BI278" s="49"/>
      <c r="BJ278" s="49"/>
      <c r="BK278" s="49"/>
      <c r="BL278" s="814"/>
      <c r="BM278" s="817"/>
      <c r="BN278" s="46">
        <f t="shared" si="207"/>
        <v>0</v>
      </c>
      <c r="BO278" s="49"/>
      <c r="BP278" s="49"/>
      <c r="BQ278" s="49"/>
      <c r="BR278" s="49"/>
      <c r="BS278" s="49"/>
      <c r="BT278" s="49"/>
      <c r="BU278" s="824"/>
      <c r="BV278" s="825"/>
      <c r="BW278" s="825"/>
      <c r="BX278" s="825"/>
      <c r="BY278" s="825"/>
      <c r="BZ278" s="825"/>
      <c r="CA278" s="825"/>
      <c r="CB278" s="825"/>
      <c r="CC278" s="826"/>
    </row>
    <row r="279" spans="1:81" s="58" customFormat="1" ht="40.200000000000003" customHeight="1" thickTop="1" x14ac:dyDescent="0.3">
      <c r="A279" s="34"/>
      <c r="B279" s="907"/>
      <c r="C279" s="868" t="s">
        <v>620</v>
      </c>
      <c r="D279" s="871">
        <v>4103</v>
      </c>
      <c r="E279" s="851" t="s">
        <v>4050</v>
      </c>
      <c r="F279" s="1266" t="s">
        <v>5544</v>
      </c>
      <c r="G279" s="851" t="s">
        <v>4052</v>
      </c>
      <c r="H279" s="851"/>
      <c r="I279" s="851"/>
      <c r="J279" s="812">
        <v>416</v>
      </c>
      <c r="K279" s="854" t="str">
        <f>+[7]Metas!K473</f>
        <v>Diplomado de docentes en educación incluyente</v>
      </c>
      <c r="L279" s="857">
        <v>1</v>
      </c>
      <c r="M279" s="860">
        <f>SUM(N279:Q279)</f>
        <v>1</v>
      </c>
      <c r="N279" s="836"/>
      <c r="O279" s="839"/>
      <c r="P279" s="863"/>
      <c r="Q279" s="866">
        <v>1</v>
      </c>
      <c r="R279" s="812">
        <f>+$J279</f>
        <v>416</v>
      </c>
      <c r="S279" s="231" t="s">
        <v>5628</v>
      </c>
      <c r="T279" s="235" t="s">
        <v>3822</v>
      </c>
      <c r="U279" s="235" t="s">
        <v>3827</v>
      </c>
      <c r="V279" s="235" t="s">
        <v>3830</v>
      </c>
      <c r="W279" s="231" t="s">
        <v>5548</v>
      </c>
      <c r="X279" s="256">
        <v>44927</v>
      </c>
      <c r="Y279" s="256">
        <v>45291</v>
      </c>
      <c r="Z279" s="256">
        <v>44593</v>
      </c>
      <c r="AA279" s="256">
        <v>44926</v>
      </c>
      <c r="AB279" s="812">
        <f t="shared" si="197"/>
        <v>416</v>
      </c>
      <c r="AC279" s="827">
        <f t="shared" ref="AC279" si="210">+L279</f>
        <v>1</v>
      </c>
      <c r="AD279" s="550">
        <f t="shared" si="209"/>
        <v>8.6</v>
      </c>
      <c r="AE279" s="44">
        <f t="shared" si="209"/>
        <v>8.6</v>
      </c>
      <c r="AF279" s="44">
        <f t="shared" si="209"/>
        <v>0</v>
      </c>
      <c r="AG279" s="44">
        <f t="shared" si="208"/>
        <v>0</v>
      </c>
      <c r="AH279" s="44">
        <f t="shared" si="208"/>
        <v>0</v>
      </c>
      <c r="AI279" s="44">
        <f t="shared" si="208"/>
        <v>0</v>
      </c>
      <c r="AJ279" s="44">
        <f t="shared" si="208"/>
        <v>0</v>
      </c>
      <c r="AK279" s="812">
        <f t="shared" si="198"/>
        <v>416</v>
      </c>
      <c r="AL279" s="830">
        <f>+N279</f>
        <v>0</v>
      </c>
      <c r="AM279" s="44">
        <f t="shared" si="204"/>
        <v>2.15</v>
      </c>
      <c r="AN279" s="47">
        <v>2.15</v>
      </c>
      <c r="AO279" s="47"/>
      <c r="AP279" s="47"/>
      <c r="AQ279" s="47"/>
      <c r="AR279" s="47"/>
      <c r="AS279" s="47"/>
      <c r="AT279" s="812">
        <f t="shared" si="199"/>
        <v>416</v>
      </c>
      <c r="AU279" s="833">
        <f>+O279</f>
        <v>0</v>
      </c>
      <c r="AV279" s="44">
        <f t="shared" si="205"/>
        <v>2.15</v>
      </c>
      <c r="AW279" s="47">
        <v>2.15</v>
      </c>
      <c r="AX279" s="47"/>
      <c r="AY279" s="47"/>
      <c r="AZ279" s="47"/>
      <c r="BA279" s="47"/>
      <c r="BB279" s="47"/>
      <c r="BC279" s="812">
        <f t="shared" si="200"/>
        <v>416</v>
      </c>
      <c r="BD279" s="809">
        <f>+P279</f>
        <v>0</v>
      </c>
      <c r="BE279" s="44">
        <f t="shared" si="206"/>
        <v>2.15</v>
      </c>
      <c r="BF279" s="47">
        <v>2.15</v>
      </c>
      <c r="BG279" s="47"/>
      <c r="BH279" s="47"/>
      <c r="BI279" s="47"/>
      <c r="BJ279" s="47"/>
      <c r="BK279" s="47"/>
      <c r="BL279" s="812">
        <f t="shared" si="201"/>
        <v>416</v>
      </c>
      <c r="BM279" s="815">
        <f>+Q279</f>
        <v>1</v>
      </c>
      <c r="BN279" s="44">
        <f t="shared" si="207"/>
        <v>2.15</v>
      </c>
      <c r="BO279" s="47">
        <v>2.15</v>
      </c>
      <c r="BP279" s="47"/>
      <c r="BQ279" s="47"/>
      <c r="BR279" s="47"/>
      <c r="BS279" s="47"/>
      <c r="BT279" s="47"/>
      <c r="BU279" s="818"/>
      <c r="BV279" s="819"/>
      <c r="BW279" s="819"/>
      <c r="BX279" s="819"/>
      <c r="BY279" s="819"/>
      <c r="BZ279" s="819"/>
      <c r="CA279" s="819"/>
      <c r="CB279" s="819"/>
      <c r="CC279" s="820"/>
    </row>
    <row r="280" spans="1:81" s="58" customFormat="1" ht="40.200000000000003" customHeight="1" x14ac:dyDescent="0.3">
      <c r="A280" s="34"/>
      <c r="B280" s="907"/>
      <c r="C280" s="869"/>
      <c r="D280" s="872"/>
      <c r="E280" s="852"/>
      <c r="F280" s="920"/>
      <c r="G280" s="852"/>
      <c r="H280" s="852"/>
      <c r="I280" s="852"/>
      <c r="J280" s="813"/>
      <c r="K280" s="855"/>
      <c r="L280" s="858"/>
      <c r="M280" s="861"/>
      <c r="N280" s="837"/>
      <c r="O280" s="840"/>
      <c r="P280" s="864"/>
      <c r="Q280" s="867"/>
      <c r="R280" s="813"/>
      <c r="S280" s="39"/>
      <c r="T280" s="236"/>
      <c r="U280" s="236"/>
      <c r="V280" s="236"/>
      <c r="W280" s="39"/>
      <c r="X280" s="31"/>
      <c r="Y280" s="31"/>
      <c r="Z280" s="31"/>
      <c r="AA280" s="31"/>
      <c r="AB280" s="813"/>
      <c r="AC280" s="828"/>
      <c r="AD280" s="552">
        <f t="shared" si="209"/>
        <v>0</v>
      </c>
      <c r="AE280" s="51">
        <f t="shared" si="209"/>
        <v>0</v>
      </c>
      <c r="AF280" s="51">
        <f t="shared" si="209"/>
        <v>0</v>
      </c>
      <c r="AG280" s="51">
        <f t="shared" si="208"/>
        <v>0</v>
      </c>
      <c r="AH280" s="51">
        <f t="shared" si="208"/>
        <v>0</v>
      </c>
      <c r="AI280" s="51">
        <f t="shared" si="208"/>
        <v>0</v>
      </c>
      <c r="AJ280" s="51">
        <f t="shared" si="208"/>
        <v>0</v>
      </c>
      <c r="AK280" s="813"/>
      <c r="AL280" s="831"/>
      <c r="AM280" s="51">
        <f t="shared" si="204"/>
        <v>0</v>
      </c>
      <c r="AN280" s="257"/>
      <c r="AO280" s="257"/>
      <c r="AP280" s="257"/>
      <c r="AQ280" s="257"/>
      <c r="AR280" s="257"/>
      <c r="AS280" s="257"/>
      <c r="AT280" s="813"/>
      <c r="AU280" s="834"/>
      <c r="AV280" s="51">
        <f t="shared" si="205"/>
        <v>0</v>
      </c>
      <c r="AW280" s="257"/>
      <c r="AX280" s="257"/>
      <c r="AY280" s="257"/>
      <c r="AZ280" s="257"/>
      <c r="BA280" s="257"/>
      <c r="BB280" s="257"/>
      <c r="BC280" s="813"/>
      <c r="BD280" s="810"/>
      <c r="BE280" s="51">
        <f t="shared" si="206"/>
        <v>0</v>
      </c>
      <c r="BF280" s="257"/>
      <c r="BG280" s="257"/>
      <c r="BH280" s="257"/>
      <c r="BI280" s="257"/>
      <c r="BJ280" s="257"/>
      <c r="BK280" s="257"/>
      <c r="BL280" s="813"/>
      <c r="BM280" s="816"/>
      <c r="BN280" s="51">
        <f t="shared" si="207"/>
        <v>0</v>
      </c>
      <c r="BO280" s="257"/>
      <c r="BP280" s="257"/>
      <c r="BQ280" s="257"/>
      <c r="BR280" s="257"/>
      <c r="BS280" s="257"/>
      <c r="BT280" s="257"/>
      <c r="BU280" s="821"/>
      <c r="BV280" s="822"/>
      <c r="BW280" s="822"/>
      <c r="BX280" s="822"/>
      <c r="BY280" s="822"/>
      <c r="BZ280" s="822"/>
      <c r="CA280" s="822"/>
      <c r="CB280" s="822"/>
      <c r="CC280" s="823"/>
    </row>
    <row r="281" spans="1:81" s="58" customFormat="1" ht="40.200000000000003" customHeight="1" x14ac:dyDescent="0.3">
      <c r="A281" s="34"/>
      <c r="B281" s="907"/>
      <c r="C281" s="869"/>
      <c r="D281" s="872"/>
      <c r="E281" s="852"/>
      <c r="F281" s="920"/>
      <c r="G281" s="852"/>
      <c r="H281" s="852"/>
      <c r="I281" s="852"/>
      <c r="J281" s="813"/>
      <c r="K281" s="855"/>
      <c r="L281" s="858"/>
      <c r="M281" s="861"/>
      <c r="N281" s="837"/>
      <c r="O281" s="840"/>
      <c r="P281" s="864"/>
      <c r="Q281" s="867"/>
      <c r="R281" s="813"/>
      <c r="S281" s="39"/>
      <c r="T281" s="236"/>
      <c r="U281" s="236"/>
      <c r="V281" s="236"/>
      <c r="W281" s="39"/>
      <c r="X281" s="31"/>
      <c r="Y281" s="31"/>
      <c r="Z281" s="31"/>
      <c r="AA281" s="31"/>
      <c r="AB281" s="813"/>
      <c r="AC281" s="828"/>
      <c r="AD281" s="552">
        <f t="shared" si="209"/>
        <v>0</v>
      </c>
      <c r="AE281" s="51">
        <f t="shared" si="209"/>
        <v>0</v>
      </c>
      <c r="AF281" s="51">
        <f t="shared" si="209"/>
        <v>0</v>
      </c>
      <c r="AG281" s="51">
        <f t="shared" si="208"/>
        <v>0</v>
      </c>
      <c r="AH281" s="51">
        <f t="shared" si="208"/>
        <v>0</v>
      </c>
      <c r="AI281" s="51">
        <f t="shared" si="208"/>
        <v>0</v>
      </c>
      <c r="AJ281" s="51">
        <f t="shared" si="208"/>
        <v>0</v>
      </c>
      <c r="AK281" s="813"/>
      <c r="AL281" s="831"/>
      <c r="AM281" s="51">
        <f t="shared" si="204"/>
        <v>0</v>
      </c>
      <c r="AN281" s="257"/>
      <c r="AO281" s="257"/>
      <c r="AP281" s="257"/>
      <c r="AQ281" s="257"/>
      <c r="AR281" s="257"/>
      <c r="AS281" s="257"/>
      <c r="AT281" s="813"/>
      <c r="AU281" s="834"/>
      <c r="AV281" s="51">
        <f t="shared" si="205"/>
        <v>0</v>
      </c>
      <c r="AW281" s="257"/>
      <c r="AX281" s="257"/>
      <c r="AY281" s="257"/>
      <c r="AZ281" s="257"/>
      <c r="BA281" s="257"/>
      <c r="BB281" s="257"/>
      <c r="BC281" s="813"/>
      <c r="BD281" s="810"/>
      <c r="BE281" s="51">
        <f t="shared" si="206"/>
        <v>0</v>
      </c>
      <c r="BF281" s="257"/>
      <c r="BG281" s="257"/>
      <c r="BH281" s="257"/>
      <c r="BI281" s="257"/>
      <c r="BJ281" s="257"/>
      <c r="BK281" s="257"/>
      <c r="BL281" s="813"/>
      <c r="BM281" s="816"/>
      <c r="BN281" s="51">
        <f t="shared" si="207"/>
        <v>0</v>
      </c>
      <c r="BO281" s="257"/>
      <c r="BP281" s="257"/>
      <c r="BQ281" s="257"/>
      <c r="BR281" s="257"/>
      <c r="BS281" s="257"/>
      <c r="BT281" s="257"/>
      <c r="BU281" s="821"/>
      <c r="BV281" s="822"/>
      <c r="BW281" s="822"/>
      <c r="BX281" s="822"/>
      <c r="BY281" s="822"/>
      <c r="BZ281" s="822"/>
      <c r="CA281" s="822"/>
      <c r="CB281" s="822"/>
      <c r="CC281" s="823"/>
    </row>
    <row r="282" spans="1:81" s="58" customFormat="1" ht="40.200000000000003" customHeight="1" thickBot="1" x14ac:dyDescent="0.35">
      <c r="A282" s="34"/>
      <c r="B282" s="907"/>
      <c r="C282" s="869"/>
      <c r="D282" s="873"/>
      <c r="E282" s="853"/>
      <c r="F282" s="1267"/>
      <c r="G282" s="853"/>
      <c r="H282" s="853"/>
      <c r="I282" s="853"/>
      <c r="J282" s="814"/>
      <c r="K282" s="856"/>
      <c r="L282" s="859"/>
      <c r="M282" s="862"/>
      <c r="N282" s="838"/>
      <c r="O282" s="841"/>
      <c r="P282" s="865"/>
      <c r="Q282" s="874"/>
      <c r="R282" s="814"/>
      <c r="S282" s="232"/>
      <c r="T282" s="237"/>
      <c r="U282" s="237"/>
      <c r="V282" s="237"/>
      <c r="W282" s="232"/>
      <c r="X282" s="260"/>
      <c r="Y282" s="260"/>
      <c r="Z282" s="260"/>
      <c r="AA282" s="260"/>
      <c r="AB282" s="814"/>
      <c r="AC282" s="829"/>
      <c r="AD282" s="551">
        <f t="shared" si="209"/>
        <v>0</v>
      </c>
      <c r="AE282" s="46">
        <f t="shared" si="209"/>
        <v>0</v>
      </c>
      <c r="AF282" s="46">
        <f t="shared" si="209"/>
        <v>0</v>
      </c>
      <c r="AG282" s="46">
        <f t="shared" si="208"/>
        <v>0</v>
      </c>
      <c r="AH282" s="46">
        <f t="shared" si="208"/>
        <v>0</v>
      </c>
      <c r="AI282" s="46">
        <f t="shared" si="208"/>
        <v>0</v>
      </c>
      <c r="AJ282" s="46">
        <f t="shared" si="208"/>
        <v>0</v>
      </c>
      <c r="AK282" s="814"/>
      <c r="AL282" s="832"/>
      <c r="AM282" s="46">
        <f t="shared" si="204"/>
        <v>0</v>
      </c>
      <c r="AN282" s="49"/>
      <c r="AO282" s="49"/>
      <c r="AP282" s="49"/>
      <c r="AQ282" s="49"/>
      <c r="AR282" s="49"/>
      <c r="AS282" s="49"/>
      <c r="AT282" s="814"/>
      <c r="AU282" s="835"/>
      <c r="AV282" s="46">
        <f t="shared" si="205"/>
        <v>0</v>
      </c>
      <c r="AW282" s="49"/>
      <c r="AX282" s="49"/>
      <c r="AY282" s="49"/>
      <c r="AZ282" s="49"/>
      <c r="BA282" s="49"/>
      <c r="BB282" s="49"/>
      <c r="BC282" s="814"/>
      <c r="BD282" s="811"/>
      <c r="BE282" s="46">
        <f t="shared" si="206"/>
        <v>0</v>
      </c>
      <c r="BF282" s="49"/>
      <c r="BG282" s="49"/>
      <c r="BH282" s="49"/>
      <c r="BI282" s="49"/>
      <c r="BJ282" s="49"/>
      <c r="BK282" s="49"/>
      <c r="BL282" s="814"/>
      <c r="BM282" s="817"/>
      <c r="BN282" s="46">
        <f t="shared" si="207"/>
        <v>0</v>
      </c>
      <c r="BO282" s="49"/>
      <c r="BP282" s="49"/>
      <c r="BQ282" s="49"/>
      <c r="BR282" s="49"/>
      <c r="BS282" s="49"/>
      <c r="BT282" s="49"/>
      <c r="BU282" s="824"/>
      <c r="BV282" s="825"/>
      <c r="BW282" s="825"/>
      <c r="BX282" s="825"/>
      <c r="BY282" s="825"/>
      <c r="BZ282" s="825"/>
      <c r="CA282" s="825"/>
      <c r="CB282" s="825"/>
      <c r="CC282" s="826"/>
    </row>
    <row r="283" spans="1:81" s="58" customFormat="1" ht="40.200000000000003" customHeight="1" thickTop="1" x14ac:dyDescent="0.3">
      <c r="A283" s="34"/>
      <c r="B283" s="907"/>
      <c r="C283" s="869"/>
      <c r="D283" s="871">
        <v>4103</v>
      </c>
      <c r="E283" s="851" t="s">
        <v>4050</v>
      </c>
      <c r="F283" s="1266" t="s">
        <v>5544</v>
      </c>
      <c r="G283" s="851" t="s">
        <v>4052</v>
      </c>
      <c r="H283" s="851"/>
      <c r="I283" s="851"/>
      <c r="J283" s="812">
        <v>417</v>
      </c>
      <c r="K283" s="854" t="str">
        <f>+[7]Metas!K474</f>
        <v>municipios con capacitación a los colegios de la sede central en educación incluyente a los estudiantes</v>
      </c>
      <c r="L283" s="857">
        <v>12</v>
      </c>
      <c r="M283" s="860">
        <f>SUM(N283:Q283)</f>
        <v>12</v>
      </c>
      <c r="N283" s="836">
        <v>3</v>
      </c>
      <c r="O283" s="839">
        <v>3</v>
      </c>
      <c r="P283" s="863">
        <v>3</v>
      </c>
      <c r="Q283" s="866">
        <v>3</v>
      </c>
      <c r="R283" s="812">
        <f>+$J283</f>
        <v>417</v>
      </c>
      <c r="S283" s="231" t="s">
        <v>5629</v>
      </c>
      <c r="T283" s="235" t="s">
        <v>3822</v>
      </c>
      <c r="U283" s="235" t="s">
        <v>3827</v>
      </c>
      <c r="V283" s="235" t="s">
        <v>3830</v>
      </c>
      <c r="W283" s="231" t="s">
        <v>5548</v>
      </c>
      <c r="X283" s="256">
        <v>44927</v>
      </c>
      <c r="Y283" s="256">
        <v>45291</v>
      </c>
      <c r="Z283" s="256">
        <v>44593</v>
      </c>
      <c r="AA283" s="256">
        <v>44926</v>
      </c>
      <c r="AB283" s="812">
        <f t="shared" ref="AB283:AB319" si="211">+$J283</f>
        <v>417</v>
      </c>
      <c r="AC283" s="827">
        <f t="shared" ref="AC283" si="212">+L283</f>
        <v>12</v>
      </c>
      <c r="AD283" s="550">
        <f t="shared" si="209"/>
        <v>8</v>
      </c>
      <c r="AE283" s="44">
        <f t="shared" si="209"/>
        <v>8</v>
      </c>
      <c r="AF283" s="44">
        <f t="shared" si="209"/>
        <v>0</v>
      </c>
      <c r="AG283" s="44">
        <f t="shared" si="208"/>
        <v>0</v>
      </c>
      <c r="AH283" s="44">
        <f t="shared" si="208"/>
        <v>0</v>
      </c>
      <c r="AI283" s="44">
        <f t="shared" si="208"/>
        <v>0</v>
      </c>
      <c r="AJ283" s="44">
        <f t="shared" si="208"/>
        <v>0</v>
      </c>
      <c r="AK283" s="812">
        <f t="shared" ref="AK283:AK319" si="213">+$J283</f>
        <v>417</v>
      </c>
      <c r="AL283" s="830">
        <f>+N283</f>
        <v>3</v>
      </c>
      <c r="AM283" s="44">
        <f t="shared" si="204"/>
        <v>2</v>
      </c>
      <c r="AN283" s="47">
        <v>2</v>
      </c>
      <c r="AO283" s="47"/>
      <c r="AP283" s="47"/>
      <c r="AQ283" s="47"/>
      <c r="AR283" s="47"/>
      <c r="AS283" s="47"/>
      <c r="AT283" s="812">
        <f t="shared" ref="AT283:AT319" si="214">+$J283</f>
        <v>417</v>
      </c>
      <c r="AU283" s="833">
        <f>+O283</f>
        <v>3</v>
      </c>
      <c r="AV283" s="44">
        <f t="shared" si="205"/>
        <v>2</v>
      </c>
      <c r="AW283" s="47">
        <v>2</v>
      </c>
      <c r="AX283" s="47"/>
      <c r="AY283" s="47"/>
      <c r="AZ283" s="47"/>
      <c r="BA283" s="47"/>
      <c r="BB283" s="47"/>
      <c r="BC283" s="812">
        <f t="shared" ref="BC283:BC319" si="215">+$J283</f>
        <v>417</v>
      </c>
      <c r="BD283" s="809">
        <f>+P283</f>
        <v>3</v>
      </c>
      <c r="BE283" s="44">
        <f t="shared" si="206"/>
        <v>2</v>
      </c>
      <c r="BF283" s="47">
        <v>2</v>
      </c>
      <c r="BG283" s="47"/>
      <c r="BH283" s="47"/>
      <c r="BI283" s="47"/>
      <c r="BJ283" s="47"/>
      <c r="BK283" s="47"/>
      <c r="BL283" s="812">
        <f t="shared" ref="BL283:BL319" si="216">+$J283</f>
        <v>417</v>
      </c>
      <c r="BM283" s="815">
        <f>+Q283</f>
        <v>3</v>
      </c>
      <c r="BN283" s="44">
        <f t="shared" si="207"/>
        <v>2</v>
      </c>
      <c r="BO283" s="47">
        <v>2</v>
      </c>
      <c r="BP283" s="47"/>
      <c r="BQ283" s="47"/>
      <c r="BR283" s="47"/>
      <c r="BS283" s="47"/>
      <c r="BT283" s="47"/>
      <c r="BU283" s="818"/>
      <c r="BV283" s="819"/>
      <c r="BW283" s="819"/>
      <c r="BX283" s="819"/>
      <c r="BY283" s="819"/>
      <c r="BZ283" s="819"/>
      <c r="CA283" s="819"/>
      <c r="CB283" s="819"/>
      <c r="CC283" s="820"/>
    </row>
    <row r="284" spans="1:81" s="58" customFormat="1" ht="40.200000000000003" customHeight="1" x14ac:dyDescent="0.3">
      <c r="A284" s="34"/>
      <c r="B284" s="907"/>
      <c r="C284" s="869"/>
      <c r="D284" s="872"/>
      <c r="E284" s="852"/>
      <c r="F284" s="920"/>
      <c r="G284" s="852"/>
      <c r="H284" s="852"/>
      <c r="I284" s="852"/>
      <c r="J284" s="813"/>
      <c r="K284" s="855"/>
      <c r="L284" s="858"/>
      <c r="M284" s="861"/>
      <c r="N284" s="837"/>
      <c r="O284" s="840"/>
      <c r="P284" s="864"/>
      <c r="Q284" s="867"/>
      <c r="R284" s="813"/>
      <c r="S284" s="39"/>
      <c r="T284" s="236"/>
      <c r="U284" s="236"/>
      <c r="V284" s="236"/>
      <c r="W284" s="39"/>
      <c r="X284" s="31"/>
      <c r="Y284" s="31"/>
      <c r="Z284" s="31"/>
      <c r="AA284" s="31"/>
      <c r="AB284" s="813"/>
      <c r="AC284" s="828"/>
      <c r="AD284" s="552">
        <f t="shared" si="209"/>
        <v>0</v>
      </c>
      <c r="AE284" s="51">
        <f t="shared" si="209"/>
        <v>0</v>
      </c>
      <c r="AF284" s="51">
        <f t="shared" si="209"/>
        <v>0</v>
      </c>
      <c r="AG284" s="51">
        <f t="shared" si="208"/>
        <v>0</v>
      </c>
      <c r="AH284" s="51">
        <f t="shared" si="208"/>
        <v>0</v>
      </c>
      <c r="AI284" s="51">
        <f t="shared" si="208"/>
        <v>0</v>
      </c>
      <c r="AJ284" s="51">
        <f t="shared" si="208"/>
        <v>0</v>
      </c>
      <c r="AK284" s="813"/>
      <c r="AL284" s="831"/>
      <c r="AM284" s="51">
        <f t="shared" si="204"/>
        <v>0</v>
      </c>
      <c r="AN284" s="257"/>
      <c r="AO284" s="257"/>
      <c r="AP284" s="257"/>
      <c r="AQ284" s="257"/>
      <c r="AR284" s="257"/>
      <c r="AS284" s="257"/>
      <c r="AT284" s="813"/>
      <c r="AU284" s="834"/>
      <c r="AV284" s="51">
        <f t="shared" si="205"/>
        <v>0</v>
      </c>
      <c r="AW284" s="257"/>
      <c r="AX284" s="257"/>
      <c r="AY284" s="257"/>
      <c r="AZ284" s="257"/>
      <c r="BA284" s="257"/>
      <c r="BB284" s="257"/>
      <c r="BC284" s="813"/>
      <c r="BD284" s="810"/>
      <c r="BE284" s="51">
        <f t="shared" si="206"/>
        <v>0</v>
      </c>
      <c r="BF284" s="257"/>
      <c r="BG284" s="257"/>
      <c r="BH284" s="257"/>
      <c r="BI284" s="257"/>
      <c r="BJ284" s="257"/>
      <c r="BK284" s="257"/>
      <c r="BL284" s="813"/>
      <c r="BM284" s="816"/>
      <c r="BN284" s="51">
        <f t="shared" si="207"/>
        <v>0</v>
      </c>
      <c r="BO284" s="257"/>
      <c r="BP284" s="257"/>
      <c r="BQ284" s="257"/>
      <c r="BR284" s="257"/>
      <c r="BS284" s="257"/>
      <c r="BT284" s="257"/>
      <c r="BU284" s="821"/>
      <c r="BV284" s="822"/>
      <c r="BW284" s="822"/>
      <c r="BX284" s="822"/>
      <c r="BY284" s="822"/>
      <c r="BZ284" s="822"/>
      <c r="CA284" s="822"/>
      <c r="CB284" s="822"/>
      <c r="CC284" s="823"/>
    </row>
    <row r="285" spans="1:81" s="58" customFormat="1" ht="40.200000000000003" customHeight="1" x14ac:dyDescent="0.3">
      <c r="A285" s="34"/>
      <c r="B285" s="907"/>
      <c r="C285" s="869"/>
      <c r="D285" s="872"/>
      <c r="E285" s="852"/>
      <c r="F285" s="920"/>
      <c r="G285" s="852"/>
      <c r="H285" s="852"/>
      <c r="I285" s="852"/>
      <c r="J285" s="813"/>
      <c r="K285" s="855"/>
      <c r="L285" s="858"/>
      <c r="M285" s="861"/>
      <c r="N285" s="837"/>
      <c r="O285" s="840"/>
      <c r="P285" s="864"/>
      <c r="Q285" s="867"/>
      <c r="R285" s="813"/>
      <c r="S285" s="39"/>
      <c r="T285" s="236"/>
      <c r="U285" s="236"/>
      <c r="V285" s="236"/>
      <c r="W285" s="39"/>
      <c r="X285" s="31"/>
      <c r="Y285" s="31"/>
      <c r="Z285" s="31"/>
      <c r="AA285" s="31"/>
      <c r="AB285" s="813"/>
      <c r="AC285" s="828"/>
      <c r="AD285" s="552">
        <f t="shared" si="209"/>
        <v>0</v>
      </c>
      <c r="AE285" s="51">
        <f t="shared" si="209"/>
        <v>0</v>
      </c>
      <c r="AF285" s="51">
        <f t="shared" si="209"/>
        <v>0</v>
      </c>
      <c r="AG285" s="51">
        <f t="shared" si="208"/>
        <v>0</v>
      </c>
      <c r="AH285" s="51">
        <f t="shared" si="208"/>
        <v>0</v>
      </c>
      <c r="AI285" s="51">
        <f t="shared" si="208"/>
        <v>0</v>
      </c>
      <c r="AJ285" s="51">
        <f t="shared" si="208"/>
        <v>0</v>
      </c>
      <c r="AK285" s="813"/>
      <c r="AL285" s="831"/>
      <c r="AM285" s="51">
        <f t="shared" si="204"/>
        <v>0</v>
      </c>
      <c r="AN285" s="257"/>
      <c r="AO285" s="257"/>
      <c r="AP285" s="257"/>
      <c r="AQ285" s="257"/>
      <c r="AR285" s="257"/>
      <c r="AS285" s="257"/>
      <c r="AT285" s="813"/>
      <c r="AU285" s="834"/>
      <c r="AV285" s="51">
        <f t="shared" si="205"/>
        <v>0</v>
      </c>
      <c r="AW285" s="257"/>
      <c r="AX285" s="257"/>
      <c r="AY285" s="257"/>
      <c r="AZ285" s="257"/>
      <c r="BA285" s="257"/>
      <c r="BB285" s="257"/>
      <c r="BC285" s="813"/>
      <c r="BD285" s="810"/>
      <c r="BE285" s="51">
        <f t="shared" si="206"/>
        <v>0</v>
      </c>
      <c r="BF285" s="257"/>
      <c r="BG285" s="257"/>
      <c r="BH285" s="257"/>
      <c r="BI285" s="257"/>
      <c r="BJ285" s="257"/>
      <c r="BK285" s="257"/>
      <c r="BL285" s="813"/>
      <c r="BM285" s="816"/>
      <c r="BN285" s="51">
        <f t="shared" si="207"/>
        <v>0</v>
      </c>
      <c r="BO285" s="257"/>
      <c r="BP285" s="257"/>
      <c r="BQ285" s="257"/>
      <c r="BR285" s="257"/>
      <c r="BS285" s="257"/>
      <c r="BT285" s="257"/>
      <c r="BU285" s="821"/>
      <c r="BV285" s="822"/>
      <c r="BW285" s="822"/>
      <c r="BX285" s="822"/>
      <c r="BY285" s="822"/>
      <c r="BZ285" s="822"/>
      <c r="CA285" s="822"/>
      <c r="CB285" s="822"/>
      <c r="CC285" s="823"/>
    </row>
    <row r="286" spans="1:81" s="58" customFormat="1" ht="36.75" customHeight="1" thickBot="1" x14ac:dyDescent="0.35">
      <c r="A286" s="34"/>
      <c r="B286" s="907"/>
      <c r="C286" s="870"/>
      <c r="D286" s="873"/>
      <c r="E286" s="853"/>
      <c r="F286" s="1267"/>
      <c r="G286" s="853"/>
      <c r="H286" s="853"/>
      <c r="I286" s="853"/>
      <c r="J286" s="814"/>
      <c r="K286" s="856"/>
      <c r="L286" s="859"/>
      <c r="M286" s="862"/>
      <c r="N286" s="838"/>
      <c r="O286" s="841"/>
      <c r="P286" s="865"/>
      <c r="Q286" s="874"/>
      <c r="R286" s="814"/>
      <c r="S286" s="232"/>
      <c r="T286" s="237"/>
      <c r="U286" s="237"/>
      <c r="V286" s="237"/>
      <c r="W286" s="232"/>
      <c r="X286" s="260"/>
      <c r="Y286" s="260"/>
      <c r="Z286" s="260"/>
      <c r="AA286" s="260"/>
      <c r="AB286" s="814"/>
      <c r="AC286" s="829"/>
      <c r="AD286" s="551">
        <f t="shared" si="209"/>
        <v>0</v>
      </c>
      <c r="AE286" s="46">
        <f t="shared" si="209"/>
        <v>0</v>
      </c>
      <c r="AF286" s="46">
        <f t="shared" si="209"/>
        <v>0</v>
      </c>
      <c r="AG286" s="46">
        <f t="shared" si="208"/>
        <v>0</v>
      </c>
      <c r="AH286" s="46">
        <f t="shared" si="208"/>
        <v>0</v>
      </c>
      <c r="AI286" s="46">
        <f t="shared" si="208"/>
        <v>0</v>
      </c>
      <c r="AJ286" s="46">
        <f t="shared" si="208"/>
        <v>0</v>
      </c>
      <c r="AK286" s="814"/>
      <c r="AL286" s="832"/>
      <c r="AM286" s="46">
        <f t="shared" si="204"/>
        <v>0</v>
      </c>
      <c r="AN286" s="49"/>
      <c r="AO286" s="49"/>
      <c r="AP286" s="49"/>
      <c r="AQ286" s="49"/>
      <c r="AR286" s="49"/>
      <c r="AS286" s="49"/>
      <c r="AT286" s="814"/>
      <c r="AU286" s="835"/>
      <c r="AV286" s="46">
        <f t="shared" si="205"/>
        <v>0</v>
      </c>
      <c r="AW286" s="49"/>
      <c r="AX286" s="49"/>
      <c r="AY286" s="49"/>
      <c r="AZ286" s="49"/>
      <c r="BA286" s="49"/>
      <c r="BB286" s="49"/>
      <c r="BC286" s="814"/>
      <c r="BD286" s="811"/>
      <c r="BE286" s="46">
        <f t="shared" si="206"/>
        <v>0</v>
      </c>
      <c r="BF286" s="49"/>
      <c r="BG286" s="49"/>
      <c r="BH286" s="49"/>
      <c r="BI286" s="49"/>
      <c r="BJ286" s="49"/>
      <c r="BK286" s="49"/>
      <c r="BL286" s="814"/>
      <c r="BM286" s="817"/>
      <c r="BN286" s="46">
        <f t="shared" si="207"/>
        <v>0</v>
      </c>
      <c r="BO286" s="49"/>
      <c r="BP286" s="49"/>
      <c r="BQ286" s="49"/>
      <c r="BR286" s="49"/>
      <c r="BS286" s="49"/>
      <c r="BT286" s="49"/>
      <c r="BU286" s="824"/>
      <c r="BV286" s="825"/>
      <c r="BW286" s="825"/>
      <c r="BX286" s="825"/>
      <c r="BY286" s="825"/>
      <c r="BZ286" s="825"/>
      <c r="CA286" s="825"/>
      <c r="CB286" s="825"/>
      <c r="CC286" s="826"/>
    </row>
    <row r="287" spans="1:81" s="58" customFormat="1" ht="40.200000000000003" customHeight="1" thickTop="1" x14ac:dyDescent="0.3">
      <c r="A287" s="34"/>
      <c r="B287" s="907"/>
      <c r="C287" s="868" t="s">
        <v>623</v>
      </c>
      <c r="D287" s="871">
        <v>4103</v>
      </c>
      <c r="E287" s="851" t="s">
        <v>4050</v>
      </c>
      <c r="F287" s="1266" t="s">
        <v>5544</v>
      </c>
      <c r="G287" s="851" t="s">
        <v>4052</v>
      </c>
      <c r="H287" s="851"/>
      <c r="I287" s="851"/>
      <c r="J287" s="812">
        <v>418</v>
      </c>
      <c r="K287" s="854" t="str">
        <f>+[7]Metas!K475</f>
        <v>Jornadas y capacitación de prevención de enfermedades de transmisión sexual y otras enfermedades generales y acompañamiento psicosocial a las poblaciones con Orientación Sexual e identidad de Género diversa en la prevención y promoción de enfermedades y exposiciones a éstas</v>
      </c>
      <c r="L287" s="857"/>
      <c r="M287" s="860">
        <f>SUM(N287:Q287)</f>
        <v>0</v>
      </c>
      <c r="N287" s="836"/>
      <c r="O287" s="839"/>
      <c r="P287" s="863"/>
      <c r="Q287" s="866"/>
      <c r="R287" s="812">
        <f>+$J287</f>
        <v>418</v>
      </c>
      <c r="S287" s="231" t="s">
        <v>5630</v>
      </c>
      <c r="T287" s="235" t="s">
        <v>3822</v>
      </c>
      <c r="U287" s="235" t="s">
        <v>3827</v>
      </c>
      <c r="V287" s="235" t="s">
        <v>3830</v>
      </c>
      <c r="W287" s="231" t="s">
        <v>5548</v>
      </c>
      <c r="X287" s="256">
        <v>44927</v>
      </c>
      <c r="Y287" s="256">
        <v>45291</v>
      </c>
      <c r="Z287" s="256">
        <v>44593</v>
      </c>
      <c r="AA287" s="256">
        <v>44926</v>
      </c>
      <c r="AB287" s="812">
        <f t="shared" si="211"/>
        <v>418</v>
      </c>
      <c r="AC287" s="827">
        <f t="shared" ref="AC287" si="217">+L287</f>
        <v>0</v>
      </c>
      <c r="AD287" s="550">
        <f t="shared" si="209"/>
        <v>8</v>
      </c>
      <c r="AE287" s="44">
        <f t="shared" si="209"/>
        <v>8</v>
      </c>
      <c r="AF287" s="44">
        <f t="shared" si="209"/>
        <v>0</v>
      </c>
      <c r="AG287" s="44">
        <f t="shared" si="208"/>
        <v>0</v>
      </c>
      <c r="AH287" s="44">
        <f t="shared" si="208"/>
        <v>0</v>
      </c>
      <c r="AI287" s="44">
        <f t="shared" si="208"/>
        <v>0</v>
      </c>
      <c r="AJ287" s="44">
        <f t="shared" si="208"/>
        <v>0</v>
      </c>
      <c r="AK287" s="812">
        <f t="shared" si="213"/>
        <v>418</v>
      </c>
      <c r="AL287" s="830">
        <f>+N287</f>
        <v>0</v>
      </c>
      <c r="AM287" s="44">
        <f t="shared" si="204"/>
        <v>2</v>
      </c>
      <c r="AN287" s="47">
        <v>2</v>
      </c>
      <c r="AO287" s="47"/>
      <c r="AP287" s="47"/>
      <c r="AQ287" s="47"/>
      <c r="AR287" s="47"/>
      <c r="AS287" s="47"/>
      <c r="AT287" s="812">
        <f t="shared" si="214"/>
        <v>418</v>
      </c>
      <c r="AU287" s="833">
        <f>+O287</f>
        <v>0</v>
      </c>
      <c r="AV287" s="44">
        <f t="shared" si="205"/>
        <v>2</v>
      </c>
      <c r="AW287" s="47">
        <v>2</v>
      </c>
      <c r="AX287" s="47"/>
      <c r="AY287" s="47"/>
      <c r="AZ287" s="47"/>
      <c r="BA287" s="47"/>
      <c r="BB287" s="47"/>
      <c r="BC287" s="812">
        <f t="shared" si="215"/>
        <v>418</v>
      </c>
      <c r="BD287" s="809">
        <f>+P287</f>
        <v>0</v>
      </c>
      <c r="BE287" s="44">
        <f t="shared" si="206"/>
        <v>2</v>
      </c>
      <c r="BF287" s="47">
        <v>2</v>
      </c>
      <c r="BG287" s="47"/>
      <c r="BH287" s="47"/>
      <c r="BI287" s="47"/>
      <c r="BJ287" s="47"/>
      <c r="BK287" s="47"/>
      <c r="BL287" s="812">
        <f t="shared" si="216"/>
        <v>418</v>
      </c>
      <c r="BM287" s="815">
        <f>+Q287</f>
        <v>0</v>
      </c>
      <c r="BN287" s="44">
        <f t="shared" si="207"/>
        <v>2</v>
      </c>
      <c r="BO287" s="47">
        <v>2</v>
      </c>
      <c r="BP287" s="47"/>
      <c r="BQ287" s="47"/>
      <c r="BR287" s="47"/>
      <c r="BS287" s="47"/>
      <c r="BT287" s="47"/>
      <c r="BU287" s="818"/>
      <c r="BV287" s="819"/>
      <c r="BW287" s="819"/>
      <c r="BX287" s="819"/>
      <c r="BY287" s="819"/>
      <c r="BZ287" s="819"/>
      <c r="CA287" s="819"/>
      <c r="CB287" s="819"/>
      <c r="CC287" s="820"/>
    </row>
    <row r="288" spans="1:81" s="58" customFormat="1" ht="40.200000000000003" customHeight="1" x14ac:dyDescent="0.3">
      <c r="A288" s="34"/>
      <c r="B288" s="907"/>
      <c r="C288" s="869"/>
      <c r="D288" s="872"/>
      <c r="E288" s="852"/>
      <c r="F288" s="920"/>
      <c r="G288" s="852"/>
      <c r="H288" s="852"/>
      <c r="I288" s="852"/>
      <c r="J288" s="813"/>
      <c r="K288" s="855"/>
      <c r="L288" s="858"/>
      <c r="M288" s="861"/>
      <c r="N288" s="837"/>
      <c r="O288" s="840"/>
      <c r="P288" s="864"/>
      <c r="Q288" s="867"/>
      <c r="R288" s="813"/>
      <c r="S288" s="39"/>
      <c r="T288" s="236"/>
      <c r="U288" s="236"/>
      <c r="V288" s="236"/>
      <c r="W288" s="39"/>
      <c r="X288" s="31"/>
      <c r="Y288" s="31"/>
      <c r="Z288" s="31"/>
      <c r="AA288" s="31"/>
      <c r="AB288" s="813"/>
      <c r="AC288" s="828"/>
      <c r="AD288" s="552">
        <f t="shared" si="209"/>
        <v>0</v>
      </c>
      <c r="AE288" s="51">
        <f t="shared" si="209"/>
        <v>0</v>
      </c>
      <c r="AF288" s="51">
        <f t="shared" si="209"/>
        <v>0</v>
      </c>
      <c r="AG288" s="51">
        <f t="shared" si="208"/>
        <v>0</v>
      </c>
      <c r="AH288" s="51">
        <f t="shared" si="208"/>
        <v>0</v>
      </c>
      <c r="AI288" s="51">
        <f t="shared" si="208"/>
        <v>0</v>
      </c>
      <c r="AJ288" s="51">
        <f t="shared" si="208"/>
        <v>0</v>
      </c>
      <c r="AK288" s="813"/>
      <c r="AL288" s="831"/>
      <c r="AM288" s="51">
        <f t="shared" si="204"/>
        <v>0</v>
      </c>
      <c r="AN288" s="257"/>
      <c r="AO288" s="257"/>
      <c r="AP288" s="257"/>
      <c r="AQ288" s="257"/>
      <c r="AR288" s="257"/>
      <c r="AS288" s="257"/>
      <c r="AT288" s="813"/>
      <c r="AU288" s="834"/>
      <c r="AV288" s="51">
        <f t="shared" si="205"/>
        <v>0</v>
      </c>
      <c r="AW288" s="257"/>
      <c r="AX288" s="257"/>
      <c r="AY288" s="257"/>
      <c r="AZ288" s="257"/>
      <c r="BA288" s="257"/>
      <c r="BB288" s="257"/>
      <c r="BC288" s="813"/>
      <c r="BD288" s="810"/>
      <c r="BE288" s="51">
        <f t="shared" si="206"/>
        <v>0</v>
      </c>
      <c r="BF288" s="257"/>
      <c r="BG288" s="257"/>
      <c r="BH288" s="257"/>
      <c r="BI288" s="257"/>
      <c r="BJ288" s="257"/>
      <c r="BK288" s="257"/>
      <c r="BL288" s="813"/>
      <c r="BM288" s="816"/>
      <c r="BN288" s="51">
        <f t="shared" si="207"/>
        <v>0</v>
      </c>
      <c r="BO288" s="257"/>
      <c r="BP288" s="257"/>
      <c r="BQ288" s="257"/>
      <c r="BR288" s="257"/>
      <c r="BS288" s="257"/>
      <c r="BT288" s="257"/>
      <c r="BU288" s="821"/>
      <c r="BV288" s="822"/>
      <c r="BW288" s="822"/>
      <c r="BX288" s="822"/>
      <c r="BY288" s="822"/>
      <c r="BZ288" s="822"/>
      <c r="CA288" s="822"/>
      <c r="CB288" s="822"/>
      <c r="CC288" s="823"/>
    </row>
    <row r="289" spans="1:81" s="58" customFormat="1" ht="40.200000000000003" customHeight="1" x14ac:dyDescent="0.3">
      <c r="A289" s="34"/>
      <c r="B289" s="907"/>
      <c r="C289" s="869"/>
      <c r="D289" s="872"/>
      <c r="E289" s="852"/>
      <c r="F289" s="920"/>
      <c r="G289" s="852"/>
      <c r="H289" s="852"/>
      <c r="I289" s="852"/>
      <c r="J289" s="813"/>
      <c r="K289" s="855"/>
      <c r="L289" s="858"/>
      <c r="M289" s="861"/>
      <c r="N289" s="837"/>
      <c r="O289" s="840"/>
      <c r="P289" s="864"/>
      <c r="Q289" s="867"/>
      <c r="R289" s="813"/>
      <c r="S289" s="39"/>
      <c r="T289" s="236"/>
      <c r="U289" s="236"/>
      <c r="V289" s="236"/>
      <c r="W289" s="39"/>
      <c r="X289" s="31"/>
      <c r="Y289" s="31"/>
      <c r="Z289" s="31"/>
      <c r="AA289" s="31"/>
      <c r="AB289" s="813"/>
      <c r="AC289" s="828"/>
      <c r="AD289" s="552">
        <f t="shared" si="209"/>
        <v>0</v>
      </c>
      <c r="AE289" s="51">
        <f t="shared" si="209"/>
        <v>0</v>
      </c>
      <c r="AF289" s="51">
        <f t="shared" si="209"/>
        <v>0</v>
      </c>
      <c r="AG289" s="51">
        <f t="shared" si="208"/>
        <v>0</v>
      </c>
      <c r="AH289" s="51">
        <f t="shared" si="208"/>
        <v>0</v>
      </c>
      <c r="AI289" s="51">
        <f t="shared" si="208"/>
        <v>0</v>
      </c>
      <c r="AJ289" s="51">
        <f t="shared" si="208"/>
        <v>0</v>
      </c>
      <c r="AK289" s="813"/>
      <c r="AL289" s="831"/>
      <c r="AM289" s="51">
        <f t="shared" si="204"/>
        <v>0</v>
      </c>
      <c r="AN289" s="257"/>
      <c r="AO289" s="257"/>
      <c r="AP289" s="257"/>
      <c r="AQ289" s="257"/>
      <c r="AR289" s="257"/>
      <c r="AS289" s="257"/>
      <c r="AT289" s="813"/>
      <c r="AU289" s="834"/>
      <c r="AV289" s="51">
        <f t="shared" si="205"/>
        <v>0</v>
      </c>
      <c r="AW289" s="257"/>
      <c r="AX289" s="257"/>
      <c r="AY289" s="257"/>
      <c r="AZ289" s="257"/>
      <c r="BA289" s="257"/>
      <c r="BB289" s="257"/>
      <c r="BC289" s="813"/>
      <c r="BD289" s="810"/>
      <c r="BE289" s="51">
        <f t="shared" si="206"/>
        <v>0</v>
      </c>
      <c r="BF289" s="257"/>
      <c r="BG289" s="257"/>
      <c r="BH289" s="257"/>
      <c r="BI289" s="257"/>
      <c r="BJ289" s="257"/>
      <c r="BK289" s="257"/>
      <c r="BL289" s="813"/>
      <c r="BM289" s="816"/>
      <c r="BN289" s="51">
        <f t="shared" si="207"/>
        <v>0</v>
      </c>
      <c r="BO289" s="257"/>
      <c r="BP289" s="257"/>
      <c r="BQ289" s="257"/>
      <c r="BR289" s="257"/>
      <c r="BS289" s="257"/>
      <c r="BT289" s="257"/>
      <c r="BU289" s="821"/>
      <c r="BV289" s="822"/>
      <c r="BW289" s="822"/>
      <c r="BX289" s="822"/>
      <c r="BY289" s="822"/>
      <c r="BZ289" s="822"/>
      <c r="CA289" s="822"/>
      <c r="CB289" s="822"/>
      <c r="CC289" s="823"/>
    </row>
    <row r="290" spans="1:81" s="58" customFormat="1" ht="40.200000000000003" customHeight="1" thickBot="1" x14ac:dyDescent="0.35">
      <c r="A290" s="34"/>
      <c r="B290" s="907"/>
      <c r="C290" s="870"/>
      <c r="D290" s="873"/>
      <c r="E290" s="853"/>
      <c r="F290" s="1267"/>
      <c r="G290" s="853"/>
      <c r="H290" s="853"/>
      <c r="I290" s="853"/>
      <c r="J290" s="814"/>
      <c r="K290" s="856"/>
      <c r="L290" s="859"/>
      <c r="M290" s="862"/>
      <c r="N290" s="838"/>
      <c r="O290" s="841"/>
      <c r="P290" s="865"/>
      <c r="Q290" s="874"/>
      <c r="R290" s="814"/>
      <c r="S290" s="232"/>
      <c r="T290" s="237"/>
      <c r="U290" s="237"/>
      <c r="V290" s="237"/>
      <c r="W290" s="232"/>
      <c r="X290" s="260"/>
      <c r="Y290" s="260"/>
      <c r="Z290" s="260"/>
      <c r="AA290" s="260"/>
      <c r="AB290" s="814"/>
      <c r="AC290" s="829"/>
      <c r="AD290" s="551">
        <f t="shared" si="209"/>
        <v>0</v>
      </c>
      <c r="AE290" s="46">
        <f t="shared" si="209"/>
        <v>0</v>
      </c>
      <c r="AF290" s="46">
        <f t="shared" si="209"/>
        <v>0</v>
      </c>
      <c r="AG290" s="46">
        <f t="shared" si="208"/>
        <v>0</v>
      </c>
      <c r="AH290" s="46">
        <f t="shared" si="208"/>
        <v>0</v>
      </c>
      <c r="AI290" s="46">
        <f t="shared" si="208"/>
        <v>0</v>
      </c>
      <c r="AJ290" s="46">
        <f t="shared" si="208"/>
        <v>0</v>
      </c>
      <c r="AK290" s="814"/>
      <c r="AL290" s="832"/>
      <c r="AM290" s="46">
        <f t="shared" si="204"/>
        <v>0</v>
      </c>
      <c r="AN290" s="49"/>
      <c r="AO290" s="49"/>
      <c r="AP290" s="49"/>
      <c r="AQ290" s="49"/>
      <c r="AR290" s="49"/>
      <c r="AS290" s="49"/>
      <c r="AT290" s="814"/>
      <c r="AU290" s="835"/>
      <c r="AV290" s="46">
        <f t="shared" si="205"/>
        <v>0</v>
      </c>
      <c r="AW290" s="49"/>
      <c r="AX290" s="49"/>
      <c r="AY290" s="49"/>
      <c r="AZ290" s="49"/>
      <c r="BA290" s="49"/>
      <c r="BB290" s="49"/>
      <c r="BC290" s="814"/>
      <c r="BD290" s="811"/>
      <c r="BE290" s="46">
        <f t="shared" si="206"/>
        <v>0</v>
      </c>
      <c r="BF290" s="49"/>
      <c r="BG290" s="49"/>
      <c r="BH290" s="49"/>
      <c r="BI290" s="49"/>
      <c r="BJ290" s="49"/>
      <c r="BK290" s="49"/>
      <c r="BL290" s="814"/>
      <c r="BM290" s="817"/>
      <c r="BN290" s="46">
        <f t="shared" si="207"/>
        <v>0</v>
      </c>
      <c r="BO290" s="49"/>
      <c r="BP290" s="49"/>
      <c r="BQ290" s="49"/>
      <c r="BR290" s="49"/>
      <c r="BS290" s="49"/>
      <c r="BT290" s="49"/>
      <c r="BU290" s="824"/>
      <c r="BV290" s="825"/>
      <c r="BW290" s="825"/>
      <c r="BX290" s="825"/>
      <c r="BY290" s="825"/>
      <c r="BZ290" s="825"/>
      <c r="CA290" s="825"/>
      <c r="CB290" s="825"/>
      <c r="CC290" s="826"/>
    </row>
    <row r="291" spans="1:81" s="58" customFormat="1" ht="40.200000000000003" customHeight="1" thickTop="1" x14ac:dyDescent="0.3">
      <c r="A291" s="34"/>
      <c r="B291" s="907"/>
      <c r="C291" s="868" t="s">
        <v>626</v>
      </c>
      <c r="D291" s="871">
        <v>4103</v>
      </c>
      <c r="E291" s="851" t="s">
        <v>4050</v>
      </c>
      <c r="F291" s="1266" t="s">
        <v>5544</v>
      </c>
      <c r="G291" s="851" t="s">
        <v>4052</v>
      </c>
      <c r="H291" s="851"/>
      <c r="I291" s="851"/>
      <c r="J291" s="812">
        <v>419</v>
      </c>
      <c r="K291" s="854" t="str">
        <f>+[7]Metas!K476</f>
        <v>Apoyo a la conmemoración de días como el día la no homofobia, Orgullo OSIGD - LGBTI, Día de la visibilización trans, Día de la lucha en la reducción del VIH</v>
      </c>
      <c r="L291" s="857"/>
      <c r="M291" s="860">
        <f>SUM(N291:Q291)</f>
        <v>0</v>
      </c>
      <c r="N291" s="836"/>
      <c r="O291" s="839"/>
      <c r="P291" s="863"/>
      <c r="Q291" s="866"/>
      <c r="R291" s="812">
        <f>+$J291</f>
        <v>419</v>
      </c>
      <c r="S291" s="231" t="s">
        <v>5631</v>
      </c>
      <c r="T291" s="235" t="s">
        <v>3822</v>
      </c>
      <c r="U291" s="235" t="s">
        <v>3827</v>
      </c>
      <c r="V291" s="235" t="s">
        <v>3830</v>
      </c>
      <c r="W291" s="231" t="s">
        <v>5548</v>
      </c>
      <c r="X291" s="256">
        <v>44927</v>
      </c>
      <c r="Y291" s="256">
        <v>45291</v>
      </c>
      <c r="Z291" s="256">
        <v>44593</v>
      </c>
      <c r="AA291" s="256">
        <v>44926</v>
      </c>
      <c r="AB291" s="812">
        <f t="shared" si="211"/>
        <v>419</v>
      </c>
      <c r="AC291" s="827">
        <f t="shared" ref="AC291" si="218">+L291</f>
        <v>0</v>
      </c>
      <c r="AD291" s="550">
        <f t="shared" si="209"/>
        <v>9.4</v>
      </c>
      <c r="AE291" s="44">
        <f t="shared" si="209"/>
        <v>9.4</v>
      </c>
      <c r="AF291" s="44">
        <f t="shared" si="209"/>
        <v>0</v>
      </c>
      <c r="AG291" s="44">
        <f t="shared" si="208"/>
        <v>0</v>
      </c>
      <c r="AH291" s="44">
        <f t="shared" si="208"/>
        <v>0</v>
      </c>
      <c r="AI291" s="44">
        <f t="shared" si="208"/>
        <v>0</v>
      </c>
      <c r="AJ291" s="44">
        <f t="shared" si="208"/>
        <v>0</v>
      </c>
      <c r="AK291" s="812">
        <f t="shared" si="213"/>
        <v>419</v>
      </c>
      <c r="AL291" s="830">
        <f>+N291</f>
        <v>0</v>
      </c>
      <c r="AM291" s="44">
        <f t="shared" si="204"/>
        <v>2.35</v>
      </c>
      <c r="AN291" s="47">
        <v>2.35</v>
      </c>
      <c r="AO291" s="47"/>
      <c r="AP291" s="47"/>
      <c r="AQ291" s="47"/>
      <c r="AR291" s="47"/>
      <c r="AS291" s="47"/>
      <c r="AT291" s="812">
        <f t="shared" si="214"/>
        <v>419</v>
      </c>
      <c r="AU291" s="833">
        <f>+O291</f>
        <v>0</v>
      </c>
      <c r="AV291" s="44">
        <f t="shared" si="205"/>
        <v>2.35</v>
      </c>
      <c r="AW291" s="47">
        <v>2.35</v>
      </c>
      <c r="AX291" s="47"/>
      <c r="AY291" s="47"/>
      <c r="AZ291" s="47"/>
      <c r="BA291" s="47"/>
      <c r="BB291" s="47"/>
      <c r="BC291" s="812">
        <f t="shared" si="215"/>
        <v>419</v>
      </c>
      <c r="BD291" s="809">
        <f>+P291</f>
        <v>0</v>
      </c>
      <c r="BE291" s="44">
        <f t="shared" si="206"/>
        <v>2.35</v>
      </c>
      <c r="BF291" s="47">
        <v>2.35</v>
      </c>
      <c r="BG291" s="47"/>
      <c r="BH291" s="47"/>
      <c r="BI291" s="47"/>
      <c r="BJ291" s="47"/>
      <c r="BK291" s="47"/>
      <c r="BL291" s="812">
        <f t="shared" si="216"/>
        <v>419</v>
      </c>
      <c r="BM291" s="815">
        <f>+Q291</f>
        <v>0</v>
      </c>
      <c r="BN291" s="44">
        <f t="shared" si="207"/>
        <v>2.35</v>
      </c>
      <c r="BO291" s="47">
        <v>2.35</v>
      </c>
      <c r="BP291" s="47"/>
      <c r="BQ291" s="47"/>
      <c r="BR291" s="47"/>
      <c r="BS291" s="47"/>
      <c r="BT291" s="47"/>
      <c r="BU291" s="818"/>
      <c r="BV291" s="819"/>
      <c r="BW291" s="819"/>
      <c r="BX291" s="819"/>
      <c r="BY291" s="819"/>
      <c r="BZ291" s="819"/>
      <c r="CA291" s="819"/>
      <c r="CB291" s="819"/>
      <c r="CC291" s="820"/>
    </row>
    <row r="292" spans="1:81" s="58" customFormat="1" ht="40.200000000000003" customHeight="1" x14ac:dyDescent="0.3">
      <c r="A292" s="34"/>
      <c r="B292" s="907"/>
      <c r="C292" s="869"/>
      <c r="D292" s="872"/>
      <c r="E292" s="852"/>
      <c r="F292" s="920"/>
      <c r="G292" s="852"/>
      <c r="H292" s="852"/>
      <c r="I292" s="852"/>
      <c r="J292" s="813"/>
      <c r="K292" s="855"/>
      <c r="L292" s="858"/>
      <c r="M292" s="861"/>
      <c r="N292" s="837"/>
      <c r="O292" s="840"/>
      <c r="P292" s="864"/>
      <c r="Q292" s="867"/>
      <c r="R292" s="813"/>
      <c r="S292" s="39"/>
      <c r="T292" s="236"/>
      <c r="U292" s="236"/>
      <c r="V292" s="236"/>
      <c r="W292" s="39"/>
      <c r="X292" s="31"/>
      <c r="Y292" s="31"/>
      <c r="Z292" s="31"/>
      <c r="AA292" s="31"/>
      <c r="AB292" s="813"/>
      <c r="AC292" s="828"/>
      <c r="AD292" s="552">
        <f t="shared" si="209"/>
        <v>0</v>
      </c>
      <c r="AE292" s="51">
        <f t="shared" si="209"/>
        <v>0</v>
      </c>
      <c r="AF292" s="51">
        <f t="shared" si="209"/>
        <v>0</v>
      </c>
      <c r="AG292" s="51">
        <f t="shared" si="208"/>
        <v>0</v>
      </c>
      <c r="AH292" s="51">
        <f t="shared" si="208"/>
        <v>0</v>
      </c>
      <c r="AI292" s="51">
        <f t="shared" si="208"/>
        <v>0</v>
      </c>
      <c r="AJ292" s="51">
        <f t="shared" si="208"/>
        <v>0</v>
      </c>
      <c r="AK292" s="813"/>
      <c r="AL292" s="831"/>
      <c r="AM292" s="51">
        <f t="shared" si="204"/>
        <v>0</v>
      </c>
      <c r="AN292" s="257"/>
      <c r="AO292" s="257"/>
      <c r="AP292" s="257"/>
      <c r="AQ292" s="257"/>
      <c r="AR292" s="257"/>
      <c r="AS292" s="257"/>
      <c r="AT292" s="813"/>
      <c r="AU292" s="834"/>
      <c r="AV292" s="51">
        <f t="shared" si="205"/>
        <v>0</v>
      </c>
      <c r="AW292" s="257"/>
      <c r="AX292" s="257"/>
      <c r="AY292" s="257"/>
      <c r="AZ292" s="257"/>
      <c r="BA292" s="257"/>
      <c r="BB292" s="257"/>
      <c r="BC292" s="813"/>
      <c r="BD292" s="810"/>
      <c r="BE292" s="51">
        <f t="shared" si="206"/>
        <v>0</v>
      </c>
      <c r="BF292" s="257"/>
      <c r="BG292" s="257"/>
      <c r="BH292" s="257"/>
      <c r="BI292" s="257"/>
      <c r="BJ292" s="257"/>
      <c r="BK292" s="257"/>
      <c r="BL292" s="813"/>
      <c r="BM292" s="816"/>
      <c r="BN292" s="51">
        <f t="shared" si="207"/>
        <v>0</v>
      </c>
      <c r="BO292" s="257"/>
      <c r="BP292" s="257"/>
      <c r="BQ292" s="257"/>
      <c r="BR292" s="257"/>
      <c r="BS292" s="257"/>
      <c r="BT292" s="257"/>
      <c r="BU292" s="821"/>
      <c r="BV292" s="822"/>
      <c r="BW292" s="822"/>
      <c r="BX292" s="822"/>
      <c r="BY292" s="822"/>
      <c r="BZ292" s="822"/>
      <c r="CA292" s="822"/>
      <c r="CB292" s="822"/>
      <c r="CC292" s="823"/>
    </row>
    <row r="293" spans="1:81" s="58" customFormat="1" ht="40.200000000000003" customHeight="1" x14ac:dyDescent="0.3">
      <c r="A293" s="34"/>
      <c r="B293" s="907"/>
      <c r="C293" s="869"/>
      <c r="D293" s="872"/>
      <c r="E293" s="852"/>
      <c r="F293" s="920"/>
      <c r="G293" s="852"/>
      <c r="H293" s="852"/>
      <c r="I293" s="852"/>
      <c r="J293" s="813"/>
      <c r="K293" s="855"/>
      <c r="L293" s="858"/>
      <c r="M293" s="861"/>
      <c r="N293" s="837"/>
      <c r="O293" s="840"/>
      <c r="P293" s="864"/>
      <c r="Q293" s="867"/>
      <c r="R293" s="813"/>
      <c r="S293" s="39"/>
      <c r="T293" s="236"/>
      <c r="U293" s="236"/>
      <c r="V293" s="236"/>
      <c r="W293" s="39"/>
      <c r="X293" s="31"/>
      <c r="Y293" s="31"/>
      <c r="Z293" s="31"/>
      <c r="AA293" s="31"/>
      <c r="AB293" s="813"/>
      <c r="AC293" s="828"/>
      <c r="AD293" s="552">
        <f t="shared" si="209"/>
        <v>0</v>
      </c>
      <c r="AE293" s="51">
        <f t="shared" si="209"/>
        <v>0</v>
      </c>
      <c r="AF293" s="51">
        <f t="shared" si="209"/>
        <v>0</v>
      </c>
      <c r="AG293" s="51">
        <f t="shared" si="208"/>
        <v>0</v>
      </c>
      <c r="AH293" s="51">
        <f t="shared" si="208"/>
        <v>0</v>
      </c>
      <c r="AI293" s="51">
        <f t="shared" si="208"/>
        <v>0</v>
      </c>
      <c r="AJ293" s="51">
        <f t="shared" si="208"/>
        <v>0</v>
      </c>
      <c r="AK293" s="813"/>
      <c r="AL293" s="831"/>
      <c r="AM293" s="51">
        <f t="shared" si="204"/>
        <v>0</v>
      </c>
      <c r="AN293" s="257"/>
      <c r="AO293" s="257"/>
      <c r="AP293" s="257"/>
      <c r="AQ293" s="257"/>
      <c r="AR293" s="257"/>
      <c r="AS293" s="257"/>
      <c r="AT293" s="813"/>
      <c r="AU293" s="834"/>
      <c r="AV293" s="51">
        <f t="shared" si="205"/>
        <v>0</v>
      </c>
      <c r="AW293" s="257"/>
      <c r="AX293" s="257"/>
      <c r="AY293" s="257"/>
      <c r="AZ293" s="257"/>
      <c r="BA293" s="257"/>
      <c r="BB293" s="257"/>
      <c r="BC293" s="813"/>
      <c r="BD293" s="810"/>
      <c r="BE293" s="51">
        <f t="shared" si="206"/>
        <v>0</v>
      </c>
      <c r="BF293" s="257"/>
      <c r="BG293" s="257"/>
      <c r="BH293" s="257"/>
      <c r="BI293" s="257"/>
      <c r="BJ293" s="257"/>
      <c r="BK293" s="257"/>
      <c r="BL293" s="813"/>
      <c r="BM293" s="816"/>
      <c r="BN293" s="51">
        <f t="shared" si="207"/>
        <v>0</v>
      </c>
      <c r="BO293" s="257"/>
      <c r="BP293" s="257"/>
      <c r="BQ293" s="257"/>
      <c r="BR293" s="257"/>
      <c r="BS293" s="257"/>
      <c r="BT293" s="257"/>
      <c r="BU293" s="821"/>
      <c r="BV293" s="822"/>
      <c r="BW293" s="822"/>
      <c r="BX293" s="822"/>
      <c r="BY293" s="822"/>
      <c r="BZ293" s="822"/>
      <c r="CA293" s="822"/>
      <c r="CB293" s="822"/>
      <c r="CC293" s="823"/>
    </row>
    <row r="294" spans="1:81" s="58" customFormat="1" ht="40.200000000000003" customHeight="1" thickBot="1" x14ac:dyDescent="0.35">
      <c r="A294" s="34"/>
      <c r="B294" s="907"/>
      <c r="C294" s="869"/>
      <c r="D294" s="873"/>
      <c r="E294" s="853"/>
      <c r="F294" s="1267"/>
      <c r="G294" s="853"/>
      <c r="H294" s="853"/>
      <c r="I294" s="853"/>
      <c r="J294" s="814"/>
      <c r="K294" s="856"/>
      <c r="L294" s="859"/>
      <c r="M294" s="862"/>
      <c r="N294" s="838"/>
      <c r="O294" s="841"/>
      <c r="P294" s="865"/>
      <c r="Q294" s="874"/>
      <c r="R294" s="814"/>
      <c r="S294" s="232"/>
      <c r="T294" s="237"/>
      <c r="U294" s="237"/>
      <c r="V294" s="237"/>
      <c r="W294" s="232"/>
      <c r="X294" s="260"/>
      <c r="Y294" s="260"/>
      <c r="Z294" s="260"/>
      <c r="AA294" s="260"/>
      <c r="AB294" s="814"/>
      <c r="AC294" s="829"/>
      <c r="AD294" s="551">
        <f t="shared" si="209"/>
        <v>0</v>
      </c>
      <c r="AE294" s="46">
        <f t="shared" si="209"/>
        <v>0</v>
      </c>
      <c r="AF294" s="46">
        <f t="shared" si="209"/>
        <v>0</v>
      </c>
      <c r="AG294" s="46">
        <f t="shared" si="208"/>
        <v>0</v>
      </c>
      <c r="AH294" s="46">
        <f t="shared" si="208"/>
        <v>0</v>
      </c>
      <c r="AI294" s="46">
        <f t="shared" si="208"/>
        <v>0</v>
      </c>
      <c r="AJ294" s="46">
        <f t="shared" si="208"/>
        <v>0</v>
      </c>
      <c r="AK294" s="814"/>
      <c r="AL294" s="832"/>
      <c r="AM294" s="46">
        <f t="shared" si="204"/>
        <v>0</v>
      </c>
      <c r="AN294" s="49"/>
      <c r="AO294" s="49"/>
      <c r="AP294" s="49"/>
      <c r="AQ294" s="49"/>
      <c r="AR294" s="49"/>
      <c r="AS294" s="49"/>
      <c r="AT294" s="814"/>
      <c r="AU294" s="835"/>
      <c r="AV294" s="46">
        <f t="shared" si="205"/>
        <v>0</v>
      </c>
      <c r="AW294" s="49"/>
      <c r="AX294" s="49"/>
      <c r="AY294" s="49"/>
      <c r="AZ294" s="49"/>
      <c r="BA294" s="49"/>
      <c r="BB294" s="49"/>
      <c r="BC294" s="814"/>
      <c r="BD294" s="811"/>
      <c r="BE294" s="46">
        <f t="shared" si="206"/>
        <v>0</v>
      </c>
      <c r="BF294" s="49"/>
      <c r="BG294" s="49"/>
      <c r="BH294" s="49"/>
      <c r="BI294" s="49"/>
      <c r="BJ294" s="49"/>
      <c r="BK294" s="49"/>
      <c r="BL294" s="814"/>
      <c r="BM294" s="817"/>
      <c r="BN294" s="46">
        <f t="shared" si="207"/>
        <v>0</v>
      </c>
      <c r="BO294" s="49"/>
      <c r="BP294" s="49"/>
      <c r="BQ294" s="49"/>
      <c r="BR294" s="49"/>
      <c r="BS294" s="49"/>
      <c r="BT294" s="49"/>
      <c r="BU294" s="824"/>
      <c r="BV294" s="825"/>
      <c r="BW294" s="825"/>
      <c r="BX294" s="825"/>
      <c r="BY294" s="825"/>
      <c r="BZ294" s="825"/>
      <c r="CA294" s="825"/>
      <c r="CB294" s="825"/>
      <c r="CC294" s="826"/>
    </row>
    <row r="295" spans="1:81" s="58" customFormat="1" ht="40.200000000000003" customHeight="1" thickTop="1" x14ac:dyDescent="0.3">
      <c r="A295" s="34"/>
      <c r="B295" s="907"/>
      <c r="C295" s="869"/>
      <c r="D295" s="871">
        <v>4103</v>
      </c>
      <c r="E295" s="851" t="s">
        <v>4050</v>
      </c>
      <c r="F295" s="1266" t="s">
        <v>5544</v>
      </c>
      <c r="G295" s="851" t="s">
        <v>4052</v>
      </c>
      <c r="H295" s="851"/>
      <c r="I295" s="851"/>
      <c r="J295" s="812">
        <v>420</v>
      </c>
      <c r="K295" s="854" t="str">
        <f>+[7]Metas!K477</f>
        <v>Encuentros regionales de población OSIGD - LGBTI en jornadas lúdicas-deportivas, para promover recreación sana y desarrollo de aptitudes culturales</v>
      </c>
      <c r="L295" s="857">
        <v>3</v>
      </c>
      <c r="M295" s="860">
        <f>SUM(N295:Q295)</f>
        <v>3</v>
      </c>
      <c r="N295" s="836"/>
      <c r="O295" s="839">
        <v>1</v>
      </c>
      <c r="P295" s="863">
        <v>1</v>
      </c>
      <c r="Q295" s="866">
        <v>1</v>
      </c>
      <c r="R295" s="812">
        <f>+$J295</f>
        <v>420</v>
      </c>
      <c r="S295" s="231" t="s">
        <v>5632</v>
      </c>
      <c r="T295" s="235" t="s">
        <v>3822</v>
      </c>
      <c r="U295" s="235" t="s">
        <v>3827</v>
      </c>
      <c r="V295" s="235" t="s">
        <v>3830</v>
      </c>
      <c r="W295" s="231" t="s">
        <v>5548</v>
      </c>
      <c r="X295" s="256">
        <v>44927</v>
      </c>
      <c r="Y295" s="256">
        <v>45291</v>
      </c>
      <c r="Z295" s="256">
        <v>44593</v>
      </c>
      <c r="AA295" s="256">
        <v>44926</v>
      </c>
      <c r="AB295" s="812">
        <f t="shared" si="211"/>
        <v>420</v>
      </c>
      <c r="AC295" s="827">
        <f t="shared" ref="AC295" si="219">+L295</f>
        <v>3</v>
      </c>
      <c r="AD295" s="550">
        <f t="shared" si="209"/>
        <v>15.3</v>
      </c>
      <c r="AE295" s="44">
        <f t="shared" si="209"/>
        <v>15.3</v>
      </c>
      <c r="AF295" s="44">
        <f t="shared" si="209"/>
        <v>0</v>
      </c>
      <c r="AG295" s="44">
        <f t="shared" si="208"/>
        <v>0</v>
      </c>
      <c r="AH295" s="44">
        <f t="shared" si="208"/>
        <v>0</v>
      </c>
      <c r="AI295" s="44">
        <f t="shared" si="208"/>
        <v>0</v>
      </c>
      <c r="AJ295" s="44">
        <f t="shared" si="208"/>
        <v>0</v>
      </c>
      <c r="AK295" s="812">
        <f t="shared" si="213"/>
        <v>420</v>
      </c>
      <c r="AL295" s="830">
        <f>+N295</f>
        <v>0</v>
      </c>
      <c r="AM295" s="44">
        <f t="shared" si="204"/>
        <v>3.8250000000000002</v>
      </c>
      <c r="AN295" s="47">
        <v>3.8250000000000002</v>
      </c>
      <c r="AO295" s="47"/>
      <c r="AP295" s="47"/>
      <c r="AQ295" s="47"/>
      <c r="AR295" s="47"/>
      <c r="AS295" s="47"/>
      <c r="AT295" s="812">
        <f t="shared" si="214"/>
        <v>420</v>
      </c>
      <c r="AU295" s="833">
        <f>+O295</f>
        <v>1</v>
      </c>
      <c r="AV295" s="44">
        <f t="shared" si="205"/>
        <v>3.8250000000000002</v>
      </c>
      <c r="AW295" s="47">
        <v>3.8250000000000002</v>
      </c>
      <c r="AX295" s="47"/>
      <c r="AY295" s="47"/>
      <c r="AZ295" s="47"/>
      <c r="BA295" s="47"/>
      <c r="BB295" s="47"/>
      <c r="BC295" s="812">
        <f t="shared" si="215"/>
        <v>420</v>
      </c>
      <c r="BD295" s="809">
        <f>+P295</f>
        <v>1</v>
      </c>
      <c r="BE295" s="44">
        <f t="shared" si="206"/>
        <v>3.8250000000000002</v>
      </c>
      <c r="BF295" s="47">
        <v>3.8250000000000002</v>
      </c>
      <c r="BG295" s="47"/>
      <c r="BH295" s="47"/>
      <c r="BI295" s="47"/>
      <c r="BJ295" s="47"/>
      <c r="BK295" s="47"/>
      <c r="BL295" s="812">
        <f t="shared" si="216"/>
        <v>420</v>
      </c>
      <c r="BM295" s="815">
        <f>+Q295</f>
        <v>1</v>
      </c>
      <c r="BN295" s="44">
        <f t="shared" si="207"/>
        <v>3.8250000000000002</v>
      </c>
      <c r="BO295" s="47">
        <v>3.8250000000000002</v>
      </c>
      <c r="BP295" s="47"/>
      <c r="BQ295" s="47"/>
      <c r="BR295" s="47"/>
      <c r="BS295" s="47"/>
      <c r="BT295" s="47"/>
      <c r="BU295" s="818"/>
      <c r="BV295" s="819"/>
      <c r="BW295" s="819"/>
      <c r="BX295" s="819"/>
      <c r="BY295" s="819"/>
      <c r="BZ295" s="819"/>
      <c r="CA295" s="819"/>
      <c r="CB295" s="819"/>
      <c r="CC295" s="820"/>
    </row>
    <row r="296" spans="1:81" s="58" customFormat="1" ht="40.200000000000003" customHeight="1" x14ac:dyDescent="0.3">
      <c r="A296" s="34"/>
      <c r="B296" s="907"/>
      <c r="C296" s="869"/>
      <c r="D296" s="872"/>
      <c r="E296" s="852"/>
      <c r="F296" s="920"/>
      <c r="G296" s="852"/>
      <c r="H296" s="852"/>
      <c r="I296" s="852"/>
      <c r="J296" s="813"/>
      <c r="K296" s="855"/>
      <c r="L296" s="858"/>
      <c r="M296" s="861"/>
      <c r="N296" s="837"/>
      <c r="O296" s="840"/>
      <c r="P296" s="864"/>
      <c r="Q296" s="867"/>
      <c r="R296" s="813"/>
      <c r="S296" s="39"/>
      <c r="T296" s="236"/>
      <c r="U296" s="236"/>
      <c r="V296" s="236"/>
      <c r="W296" s="39"/>
      <c r="X296" s="31"/>
      <c r="Y296" s="31"/>
      <c r="Z296" s="31"/>
      <c r="AA296" s="31"/>
      <c r="AB296" s="813"/>
      <c r="AC296" s="828"/>
      <c r="AD296" s="552">
        <f t="shared" si="209"/>
        <v>0</v>
      </c>
      <c r="AE296" s="51">
        <f t="shared" si="209"/>
        <v>0</v>
      </c>
      <c r="AF296" s="51">
        <f t="shared" si="209"/>
        <v>0</v>
      </c>
      <c r="AG296" s="51">
        <f t="shared" si="208"/>
        <v>0</v>
      </c>
      <c r="AH296" s="51">
        <f t="shared" si="208"/>
        <v>0</v>
      </c>
      <c r="AI296" s="51">
        <f t="shared" si="208"/>
        <v>0</v>
      </c>
      <c r="AJ296" s="51">
        <f t="shared" si="208"/>
        <v>0</v>
      </c>
      <c r="AK296" s="813"/>
      <c r="AL296" s="831"/>
      <c r="AM296" s="51">
        <f t="shared" si="204"/>
        <v>0</v>
      </c>
      <c r="AN296" s="257"/>
      <c r="AO296" s="257"/>
      <c r="AP296" s="257"/>
      <c r="AQ296" s="257"/>
      <c r="AR296" s="257"/>
      <c r="AS296" s="257"/>
      <c r="AT296" s="813"/>
      <c r="AU296" s="834"/>
      <c r="AV296" s="51">
        <f t="shared" si="205"/>
        <v>0</v>
      </c>
      <c r="AW296" s="257"/>
      <c r="AX296" s="257"/>
      <c r="AY296" s="257"/>
      <c r="AZ296" s="257"/>
      <c r="BA296" s="257"/>
      <c r="BB296" s="257"/>
      <c r="BC296" s="813"/>
      <c r="BD296" s="810"/>
      <c r="BE296" s="51">
        <f t="shared" si="206"/>
        <v>0</v>
      </c>
      <c r="BF296" s="257"/>
      <c r="BG296" s="257"/>
      <c r="BH296" s="257"/>
      <c r="BI296" s="257"/>
      <c r="BJ296" s="257"/>
      <c r="BK296" s="257"/>
      <c r="BL296" s="813"/>
      <c r="BM296" s="816"/>
      <c r="BN296" s="51">
        <f t="shared" si="207"/>
        <v>0</v>
      </c>
      <c r="BO296" s="257"/>
      <c r="BP296" s="257"/>
      <c r="BQ296" s="257"/>
      <c r="BR296" s="257"/>
      <c r="BS296" s="257"/>
      <c r="BT296" s="257"/>
      <c r="BU296" s="821"/>
      <c r="BV296" s="822"/>
      <c r="BW296" s="822"/>
      <c r="BX296" s="822"/>
      <c r="BY296" s="822"/>
      <c r="BZ296" s="822"/>
      <c r="CA296" s="822"/>
      <c r="CB296" s="822"/>
      <c r="CC296" s="823"/>
    </row>
    <row r="297" spans="1:81" s="58" customFormat="1" ht="40.200000000000003" customHeight="1" x14ac:dyDescent="0.3">
      <c r="A297" s="34"/>
      <c r="B297" s="907"/>
      <c r="C297" s="869"/>
      <c r="D297" s="872"/>
      <c r="E297" s="852"/>
      <c r="F297" s="920"/>
      <c r="G297" s="852"/>
      <c r="H297" s="852"/>
      <c r="I297" s="852"/>
      <c r="J297" s="813"/>
      <c r="K297" s="855"/>
      <c r="L297" s="858"/>
      <c r="M297" s="861"/>
      <c r="N297" s="837"/>
      <c r="O297" s="840"/>
      <c r="P297" s="864"/>
      <c r="Q297" s="867"/>
      <c r="R297" s="813"/>
      <c r="S297" s="39"/>
      <c r="T297" s="236"/>
      <c r="U297" s="236"/>
      <c r="V297" s="236"/>
      <c r="W297" s="39"/>
      <c r="X297" s="31"/>
      <c r="Y297" s="31"/>
      <c r="Z297" s="31"/>
      <c r="AA297" s="31"/>
      <c r="AB297" s="813"/>
      <c r="AC297" s="828"/>
      <c r="AD297" s="552">
        <f t="shared" si="209"/>
        <v>0</v>
      </c>
      <c r="AE297" s="51">
        <f t="shared" si="209"/>
        <v>0</v>
      </c>
      <c r="AF297" s="51">
        <f t="shared" si="209"/>
        <v>0</v>
      </c>
      <c r="AG297" s="51">
        <f t="shared" si="208"/>
        <v>0</v>
      </c>
      <c r="AH297" s="51">
        <f t="shared" si="208"/>
        <v>0</v>
      </c>
      <c r="AI297" s="51">
        <f t="shared" si="208"/>
        <v>0</v>
      </c>
      <c r="AJ297" s="51">
        <f t="shared" si="208"/>
        <v>0</v>
      </c>
      <c r="AK297" s="813"/>
      <c r="AL297" s="831"/>
      <c r="AM297" s="51">
        <f t="shared" si="204"/>
        <v>0</v>
      </c>
      <c r="AN297" s="257"/>
      <c r="AO297" s="257"/>
      <c r="AP297" s="257"/>
      <c r="AQ297" s="257"/>
      <c r="AR297" s="257"/>
      <c r="AS297" s="257"/>
      <c r="AT297" s="813"/>
      <c r="AU297" s="834"/>
      <c r="AV297" s="51">
        <f t="shared" si="205"/>
        <v>0</v>
      </c>
      <c r="AW297" s="257"/>
      <c r="AX297" s="257"/>
      <c r="AY297" s="257"/>
      <c r="AZ297" s="257"/>
      <c r="BA297" s="257"/>
      <c r="BB297" s="257"/>
      <c r="BC297" s="813"/>
      <c r="BD297" s="810"/>
      <c r="BE297" s="51">
        <f t="shared" si="206"/>
        <v>0</v>
      </c>
      <c r="BF297" s="257"/>
      <c r="BG297" s="257"/>
      <c r="BH297" s="257"/>
      <c r="BI297" s="257"/>
      <c r="BJ297" s="257"/>
      <c r="BK297" s="257"/>
      <c r="BL297" s="813"/>
      <c r="BM297" s="816"/>
      <c r="BN297" s="51">
        <f t="shared" si="207"/>
        <v>0</v>
      </c>
      <c r="BO297" s="257"/>
      <c r="BP297" s="257"/>
      <c r="BQ297" s="257"/>
      <c r="BR297" s="257"/>
      <c r="BS297" s="257"/>
      <c r="BT297" s="257"/>
      <c r="BU297" s="821"/>
      <c r="BV297" s="822"/>
      <c r="BW297" s="822"/>
      <c r="BX297" s="822"/>
      <c r="BY297" s="822"/>
      <c r="BZ297" s="822"/>
      <c r="CA297" s="822"/>
      <c r="CB297" s="822"/>
      <c r="CC297" s="823"/>
    </row>
    <row r="298" spans="1:81" s="58" customFormat="1" ht="40.200000000000003" customHeight="1" thickBot="1" x14ac:dyDescent="0.35">
      <c r="A298" s="34"/>
      <c r="B298" s="907"/>
      <c r="C298" s="870"/>
      <c r="D298" s="873"/>
      <c r="E298" s="853"/>
      <c r="F298" s="1267"/>
      <c r="G298" s="853"/>
      <c r="H298" s="853"/>
      <c r="I298" s="853"/>
      <c r="J298" s="814"/>
      <c r="K298" s="856"/>
      <c r="L298" s="859"/>
      <c r="M298" s="862"/>
      <c r="N298" s="838"/>
      <c r="O298" s="841"/>
      <c r="P298" s="865"/>
      <c r="Q298" s="874"/>
      <c r="R298" s="814"/>
      <c r="S298" s="232"/>
      <c r="T298" s="237"/>
      <c r="U298" s="237"/>
      <c r="V298" s="237"/>
      <c r="W298" s="232"/>
      <c r="X298" s="260"/>
      <c r="Y298" s="260"/>
      <c r="Z298" s="260"/>
      <c r="AA298" s="260"/>
      <c r="AB298" s="814"/>
      <c r="AC298" s="829"/>
      <c r="AD298" s="551">
        <f t="shared" si="209"/>
        <v>0</v>
      </c>
      <c r="AE298" s="46">
        <f t="shared" si="209"/>
        <v>0</v>
      </c>
      <c r="AF298" s="46">
        <f t="shared" si="209"/>
        <v>0</v>
      </c>
      <c r="AG298" s="46">
        <f t="shared" si="208"/>
        <v>0</v>
      </c>
      <c r="AH298" s="46">
        <f t="shared" si="208"/>
        <v>0</v>
      </c>
      <c r="AI298" s="46">
        <f t="shared" si="208"/>
        <v>0</v>
      </c>
      <c r="AJ298" s="46">
        <f t="shared" si="208"/>
        <v>0</v>
      </c>
      <c r="AK298" s="814"/>
      <c r="AL298" s="832"/>
      <c r="AM298" s="46">
        <f t="shared" si="204"/>
        <v>0</v>
      </c>
      <c r="AN298" s="49"/>
      <c r="AO298" s="49"/>
      <c r="AP298" s="49"/>
      <c r="AQ298" s="49"/>
      <c r="AR298" s="49"/>
      <c r="AS298" s="49"/>
      <c r="AT298" s="814"/>
      <c r="AU298" s="835"/>
      <c r="AV298" s="46">
        <f t="shared" si="205"/>
        <v>0</v>
      </c>
      <c r="AW298" s="49"/>
      <c r="AX298" s="49"/>
      <c r="AY298" s="49"/>
      <c r="AZ298" s="49"/>
      <c r="BA298" s="49"/>
      <c r="BB298" s="49"/>
      <c r="BC298" s="814"/>
      <c r="BD298" s="811"/>
      <c r="BE298" s="46">
        <f t="shared" si="206"/>
        <v>0</v>
      </c>
      <c r="BF298" s="49"/>
      <c r="BG298" s="49"/>
      <c r="BH298" s="49"/>
      <c r="BI298" s="49"/>
      <c r="BJ298" s="49"/>
      <c r="BK298" s="49"/>
      <c r="BL298" s="814"/>
      <c r="BM298" s="817"/>
      <c r="BN298" s="46">
        <f t="shared" si="207"/>
        <v>0</v>
      </c>
      <c r="BO298" s="49"/>
      <c r="BP298" s="49"/>
      <c r="BQ298" s="49"/>
      <c r="BR298" s="49"/>
      <c r="BS298" s="49"/>
      <c r="BT298" s="49"/>
      <c r="BU298" s="824"/>
      <c r="BV298" s="825"/>
      <c r="BW298" s="825"/>
      <c r="BX298" s="825"/>
      <c r="BY298" s="825"/>
      <c r="BZ298" s="825"/>
      <c r="CA298" s="825"/>
      <c r="CB298" s="825"/>
      <c r="CC298" s="826"/>
    </row>
    <row r="299" spans="1:81" s="58" customFormat="1" ht="40.200000000000003" customHeight="1" thickTop="1" x14ac:dyDescent="0.3">
      <c r="A299" s="34"/>
      <c r="B299" s="907"/>
      <c r="C299" s="868" t="s">
        <v>630</v>
      </c>
      <c r="D299" s="871">
        <v>4103</v>
      </c>
      <c r="E299" s="851" t="s">
        <v>4050</v>
      </c>
      <c r="F299" s="1266" t="s">
        <v>5544</v>
      </c>
      <c r="G299" s="851" t="s">
        <v>4052</v>
      </c>
      <c r="H299" s="851"/>
      <c r="I299" s="851"/>
      <c r="J299" s="812">
        <v>421</v>
      </c>
      <c r="K299" s="854" t="str">
        <f>+[7]Metas!K478</f>
        <v>Base de datos de las organizaciones y sus asociados (as)</v>
      </c>
      <c r="L299" s="857"/>
      <c r="M299" s="860">
        <f>SUM(N299:Q299)</f>
        <v>0</v>
      </c>
      <c r="N299" s="836"/>
      <c r="O299" s="839"/>
      <c r="P299" s="863"/>
      <c r="Q299" s="866"/>
      <c r="R299" s="812">
        <f>+$J299</f>
        <v>421</v>
      </c>
      <c r="S299" s="231" t="s">
        <v>5633</v>
      </c>
      <c r="T299" s="235" t="s">
        <v>3822</v>
      </c>
      <c r="U299" s="235" t="s">
        <v>3827</v>
      </c>
      <c r="V299" s="235" t="s">
        <v>3830</v>
      </c>
      <c r="W299" s="231" t="s">
        <v>5548</v>
      </c>
      <c r="X299" s="256">
        <v>44927</v>
      </c>
      <c r="Y299" s="256">
        <v>45291</v>
      </c>
      <c r="Z299" s="256">
        <v>44593</v>
      </c>
      <c r="AA299" s="256">
        <v>44926</v>
      </c>
      <c r="AB299" s="812">
        <f t="shared" si="211"/>
        <v>421</v>
      </c>
      <c r="AC299" s="827">
        <f t="shared" ref="AC299" si="220">+L299</f>
        <v>0</v>
      </c>
      <c r="AD299" s="550">
        <f t="shared" si="209"/>
        <v>5.2</v>
      </c>
      <c r="AE299" s="44">
        <f t="shared" si="209"/>
        <v>5.2</v>
      </c>
      <c r="AF299" s="44">
        <f t="shared" si="209"/>
        <v>0</v>
      </c>
      <c r="AG299" s="44">
        <f t="shared" si="208"/>
        <v>0</v>
      </c>
      <c r="AH299" s="44">
        <f t="shared" si="208"/>
        <v>0</v>
      </c>
      <c r="AI299" s="44">
        <f t="shared" si="208"/>
        <v>0</v>
      </c>
      <c r="AJ299" s="44">
        <f t="shared" si="208"/>
        <v>0</v>
      </c>
      <c r="AK299" s="812">
        <f t="shared" si="213"/>
        <v>421</v>
      </c>
      <c r="AL299" s="830">
        <f>+N299</f>
        <v>0</v>
      </c>
      <c r="AM299" s="44">
        <f t="shared" si="204"/>
        <v>1.3</v>
      </c>
      <c r="AN299" s="47">
        <v>1.3</v>
      </c>
      <c r="AO299" s="47"/>
      <c r="AP299" s="47"/>
      <c r="AQ299" s="47"/>
      <c r="AR299" s="47"/>
      <c r="AS299" s="47"/>
      <c r="AT299" s="812">
        <f t="shared" si="214"/>
        <v>421</v>
      </c>
      <c r="AU299" s="833">
        <f>+O299</f>
        <v>0</v>
      </c>
      <c r="AV299" s="44">
        <f t="shared" si="205"/>
        <v>1.3</v>
      </c>
      <c r="AW299" s="47">
        <v>1.3</v>
      </c>
      <c r="AX299" s="47"/>
      <c r="AY299" s="47"/>
      <c r="AZ299" s="47"/>
      <c r="BA299" s="47"/>
      <c r="BB299" s="47"/>
      <c r="BC299" s="812">
        <f t="shared" si="215"/>
        <v>421</v>
      </c>
      <c r="BD299" s="809">
        <f>+P299</f>
        <v>0</v>
      </c>
      <c r="BE299" s="44">
        <f t="shared" si="206"/>
        <v>1.3</v>
      </c>
      <c r="BF299" s="47">
        <v>1.3</v>
      </c>
      <c r="BG299" s="47"/>
      <c r="BH299" s="47"/>
      <c r="BI299" s="47"/>
      <c r="BJ299" s="47"/>
      <c r="BK299" s="47"/>
      <c r="BL299" s="812">
        <f t="shared" si="216"/>
        <v>421</v>
      </c>
      <c r="BM299" s="815">
        <f>+Q299</f>
        <v>0</v>
      </c>
      <c r="BN299" s="44">
        <f t="shared" si="207"/>
        <v>1.3</v>
      </c>
      <c r="BO299" s="47">
        <v>1.3</v>
      </c>
      <c r="BP299" s="47"/>
      <c r="BQ299" s="47"/>
      <c r="BR299" s="47"/>
      <c r="BS299" s="47"/>
      <c r="BT299" s="47"/>
      <c r="BU299" s="818"/>
      <c r="BV299" s="819"/>
      <c r="BW299" s="819"/>
      <c r="BX299" s="819"/>
      <c r="BY299" s="819"/>
      <c r="BZ299" s="819"/>
      <c r="CA299" s="819"/>
      <c r="CB299" s="819"/>
      <c r="CC299" s="820"/>
    </row>
    <row r="300" spans="1:81" s="58" customFormat="1" ht="40.200000000000003" customHeight="1" x14ac:dyDescent="0.3">
      <c r="A300" s="34"/>
      <c r="B300" s="907"/>
      <c r="C300" s="869"/>
      <c r="D300" s="872"/>
      <c r="E300" s="852"/>
      <c r="F300" s="920"/>
      <c r="G300" s="852"/>
      <c r="H300" s="852"/>
      <c r="I300" s="852"/>
      <c r="J300" s="813"/>
      <c r="K300" s="855"/>
      <c r="L300" s="858"/>
      <c r="M300" s="861"/>
      <c r="N300" s="837"/>
      <c r="O300" s="840"/>
      <c r="P300" s="864"/>
      <c r="Q300" s="867"/>
      <c r="R300" s="813"/>
      <c r="S300" s="39"/>
      <c r="T300" s="236"/>
      <c r="U300" s="236"/>
      <c r="V300" s="236"/>
      <c r="W300" s="39"/>
      <c r="X300" s="31"/>
      <c r="Y300" s="31"/>
      <c r="Z300" s="31"/>
      <c r="AA300" s="31"/>
      <c r="AB300" s="813"/>
      <c r="AC300" s="828"/>
      <c r="AD300" s="552">
        <f t="shared" si="209"/>
        <v>0</v>
      </c>
      <c r="AE300" s="51">
        <f t="shared" si="209"/>
        <v>0</v>
      </c>
      <c r="AF300" s="51">
        <f t="shared" si="209"/>
        <v>0</v>
      </c>
      <c r="AG300" s="51">
        <f t="shared" si="208"/>
        <v>0</v>
      </c>
      <c r="AH300" s="51">
        <f t="shared" si="208"/>
        <v>0</v>
      </c>
      <c r="AI300" s="51">
        <f t="shared" si="208"/>
        <v>0</v>
      </c>
      <c r="AJ300" s="51">
        <f t="shared" si="208"/>
        <v>0</v>
      </c>
      <c r="AK300" s="813"/>
      <c r="AL300" s="831"/>
      <c r="AM300" s="51">
        <f t="shared" si="204"/>
        <v>0</v>
      </c>
      <c r="AN300" s="257"/>
      <c r="AO300" s="257"/>
      <c r="AP300" s="257"/>
      <c r="AQ300" s="257"/>
      <c r="AR300" s="257"/>
      <c r="AS300" s="257"/>
      <c r="AT300" s="813"/>
      <c r="AU300" s="834"/>
      <c r="AV300" s="51">
        <f t="shared" si="205"/>
        <v>0</v>
      </c>
      <c r="AW300" s="257"/>
      <c r="AX300" s="257"/>
      <c r="AY300" s="257"/>
      <c r="AZ300" s="257"/>
      <c r="BA300" s="257"/>
      <c r="BB300" s="257"/>
      <c r="BC300" s="813"/>
      <c r="BD300" s="810"/>
      <c r="BE300" s="51">
        <f t="shared" si="206"/>
        <v>0</v>
      </c>
      <c r="BF300" s="257"/>
      <c r="BG300" s="257"/>
      <c r="BH300" s="257"/>
      <c r="BI300" s="257"/>
      <c r="BJ300" s="257"/>
      <c r="BK300" s="257"/>
      <c r="BL300" s="813"/>
      <c r="BM300" s="816"/>
      <c r="BN300" s="51">
        <f t="shared" si="207"/>
        <v>0</v>
      </c>
      <c r="BO300" s="257"/>
      <c r="BP300" s="257"/>
      <c r="BQ300" s="257"/>
      <c r="BR300" s="257"/>
      <c r="BS300" s="257"/>
      <c r="BT300" s="257"/>
      <c r="BU300" s="821"/>
      <c r="BV300" s="822"/>
      <c r="BW300" s="822"/>
      <c r="BX300" s="822"/>
      <c r="BY300" s="822"/>
      <c r="BZ300" s="822"/>
      <c r="CA300" s="822"/>
      <c r="CB300" s="822"/>
      <c r="CC300" s="823"/>
    </row>
    <row r="301" spans="1:81" s="58" customFormat="1" ht="40.200000000000003" customHeight="1" x14ac:dyDescent="0.3">
      <c r="A301" s="34"/>
      <c r="B301" s="907"/>
      <c r="C301" s="869"/>
      <c r="D301" s="872"/>
      <c r="E301" s="852"/>
      <c r="F301" s="920"/>
      <c r="G301" s="852"/>
      <c r="H301" s="852"/>
      <c r="I301" s="852"/>
      <c r="J301" s="813"/>
      <c r="K301" s="855"/>
      <c r="L301" s="858"/>
      <c r="M301" s="861"/>
      <c r="N301" s="837"/>
      <c r="O301" s="840"/>
      <c r="P301" s="864"/>
      <c r="Q301" s="867"/>
      <c r="R301" s="813"/>
      <c r="S301" s="39"/>
      <c r="T301" s="236"/>
      <c r="U301" s="236"/>
      <c r="V301" s="236"/>
      <c r="W301" s="39"/>
      <c r="X301" s="31"/>
      <c r="Y301" s="31"/>
      <c r="Z301" s="31"/>
      <c r="AA301" s="31"/>
      <c r="AB301" s="813"/>
      <c r="AC301" s="828"/>
      <c r="AD301" s="552">
        <f t="shared" si="209"/>
        <v>0</v>
      </c>
      <c r="AE301" s="51">
        <f t="shared" si="209"/>
        <v>0</v>
      </c>
      <c r="AF301" s="51">
        <f t="shared" si="209"/>
        <v>0</v>
      </c>
      <c r="AG301" s="51">
        <f t="shared" si="208"/>
        <v>0</v>
      </c>
      <c r="AH301" s="51">
        <f t="shared" si="208"/>
        <v>0</v>
      </c>
      <c r="AI301" s="51">
        <f t="shared" si="208"/>
        <v>0</v>
      </c>
      <c r="AJ301" s="51">
        <f t="shared" si="208"/>
        <v>0</v>
      </c>
      <c r="AK301" s="813"/>
      <c r="AL301" s="831"/>
      <c r="AM301" s="51">
        <f t="shared" si="204"/>
        <v>0</v>
      </c>
      <c r="AN301" s="257"/>
      <c r="AO301" s="257"/>
      <c r="AP301" s="257"/>
      <c r="AQ301" s="257"/>
      <c r="AR301" s="257"/>
      <c r="AS301" s="257"/>
      <c r="AT301" s="813"/>
      <c r="AU301" s="834"/>
      <c r="AV301" s="51">
        <f t="shared" si="205"/>
        <v>0</v>
      </c>
      <c r="AW301" s="257"/>
      <c r="AX301" s="257"/>
      <c r="AY301" s="257"/>
      <c r="AZ301" s="257"/>
      <c r="BA301" s="257"/>
      <c r="BB301" s="257"/>
      <c r="BC301" s="813"/>
      <c r="BD301" s="810"/>
      <c r="BE301" s="51">
        <f t="shared" si="206"/>
        <v>0</v>
      </c>
      <c r="BF301" s="257"/>
      <c r="BG301" s="257"/>
      <c r="BH301" s="257"/>
      <c r="BI301" s="257"/>
      <c r="BJ301" s="257"/>
      <c r="BK301" s="257"/>
      <c r="BL301" s="813"/>
      <c r="BM301" s="816"/>
      <c r="BN301" s="51">
        <f t="shared" si="207"/>
        <v>0</v>
      </c>
      <c r="BO301" s="257"/>
      <c r="BP301" s="257"/>
      <c r="BQ301" s="257"/>
      <c r="BR301" s="257"/>
      <c r="BS301" s="257"/>
      <c r="BT301" s="257"/>
      <c r="BU301" s="821"/>
      <c r="BV301" s="822"/>
      <c r="BW301" s="822"/>
      <c r="BX301" s="822"/>
      <c r="BY301" s="822"/>
      <c r="BZ301" s="822"/>
      <c r="CA301" s="822"/>
      <c r="CB301" s="822"/>
      <c r="CC301" s="823"/>
    </row>
    <row r="302" spans="1:81" s="58" customFormat="1" ht="40.200000000000003" customHeight="1" thickBot="1" x14ac:dyDescent="0.35">
      <c r="A302" s="34"/>
      <c r="B302" s="907"/>
      <c r="C302" s="870"/>
      <c r="D302" s="873"/>
      <c r="E302" s="853"/>
      <c r="F302" s="1267"/>
      <c r="G302" s="853"/>
      <c r="H302" s="853"/>
      <c r="I302" s="853"/>
      <c r="J302" s="814"/>
      <c r="K302" s="856"/>
      <c r="L302" s="859"/>
      <c r="M302" s="862"/>
      <c r="N302" s="838"/>
      <c r="O302" s="841"/>
      <c r="P302" s="865"/>
      <c r="Q302" s="874"/>
      <c r="R302" s="814"/>
      <c r="S302" s="232"/>
      <c r="T302" s="237"/>
      <c r="U302" s="237"/>
      <c r="V302" s="237"/>
      <c r="W302" s="232"/>
      <c r="X302" s="260"/>
      <c r="Y302" s="260"/>
      <c r="Z302" s="260"/>
      <c r="AA302" s="260"/>
      <c r="AB302" s="814"/>
      <c r="AC302" s="829"/>
      <c r="AD302" s="551">
        <f t="shared" si="209"/>
        <v>0</v>
      </c>
      <c r="AE302" s="46">
        <f t="shared" si="209"/>
        <v>0</v>
      </c>
      <c r="AF302" s="46">
        <f t="shared" si="209"/>
        <v>0</v>
      </c>
      <c r="AG302" s="46">
        <f t="shared" si="208"/>
        <v>0</v>
      </c>
      <c r="AH302" s="46">
        <f t="shared" si="208"/>
        <v>0</v>
      </c>
      <c r="AI302" s="46">
        <f t="shared" si="208"/>
        <v>0</v>
      </c>
      <c r="AJ302" s="46">
        <f t="shared" si="208"/>
        <v>0</v>
      </c>
      <c r="AK302" s="814"/>
      <c r="AL302" s="832"/>
      <c r="AM302" s="46">
        <f t="shared" si="204"/>
        <v>0</v>
      </c>
      <c r="AN302" s="49"/>
      <c r="AO302" s="49"/>
      <c r="AP302" s="49"/>
      <c r="AQ302" s="49"/>
      <c r="AR302" s="49"/>
      <c r="AS302" s="49"/>
      <c r="AT302" s="814"/>
      <c r="AU302" s="835"/>
      <c r="AV302" s="46">
        <f t="shared" si="205"/>
        <v>0</v>
      </c>
      <c r="AW302" s="49"/>
      <c r="AX302" s="49"/>
      <c r="AY302" s="49"/>
      <c r="AZ302" s="49"/>
      <c r="BA302" s="49"/>
      <c r="BB302" s="49"/>
      <c r="BC302" s="814"/>
      <c r="BD302" s="811"/>
      <c r="BE302" s="46">
        <f t="shared" si="206"/>
        <v>0</v>
      </c>
      <c r="BF302" s="49"/>
      <c r="BG302" s="49"/>
      <c r="BH302" s="49"/>
      <c r="BI302" s="49"/>
      <c r="BJ302" s="49"/>
      <c r="BK302" s="49"/>
      <c r="BL302" s="814"/>
      <c r="BM302" s="817"/>
      <c r="BN302" s="46">
        <f t="shared" si="207"/>
        <v>0</v>
      </c>
      <c r="BO302" s="49"/>
      <c r="BP302" s="49"/>
      <c r="BQ302" s="49"/>
      <c r="BR302" s="49"/>
      <c r="BS302" s="49"/>
      <c r="BT302" s="49"/>
      <c r="BU302" s="824"/>
      <c r="BV302" s="825"/>
      <c r="BW302" s="825"/>
      <c r="BX302" s="825"/>
      <c r="BY302" s="825"/>
      <c r="BZ302" s="825"/>
      <c r="CA302" s="825"/>
      <c r="CB302" s="825"/>
      <c r="CC302" s="826"/>
    </row>
    <row r="303" spans="1:81" s="58" customFormat="1" ht="40.200000000000003" customHeight="1" thickTop="1" x14ac:dyDescent="0.3">
      <c r="A303" s="34"/>
      <c r="B303" s="907"/>
      <c r="C303" s="868" t="s">
        <v>633</v>
      </c>
      <c r="D303" s="871">
        <v>4103</v>
      </c>
      <c r="E303" s="851" t="s">
        <v>4050</v>
      </c>
      <c r="F303" s="1266" t="s">
        <v>5544</v>
      </c>
      <c r="G303" s="851" t="s">
        <v>4052</v>
      </c>
      <c r="H303" s="851"/>
      <c r="I303" s="851"/>
      <c r="J303" s="812">
        <v>422</v>
      </c>
      <c r="K303" s="854" t="str">
        <f>+[7]Metas!K479</f>
        <v>Realizar acompañamiento a toda la población que ha sido víctima de la violencia aplicando un enfoque diferencial en el cual se tenga en cuenta a la población OSIGD - LGBTI.</v>
      </c>
      <c r="L303" s="857"/>
      <c r="M303" s="860">
        <f>SUM(N303:Q303)</f>
        <v>0</v>
      </c>
      <c r="N303" s="836"/>
      <c r="O303" s="839"/>
      <c r="P303" s="863"/>
      <c r="Q303" s="866"/>
      <c r="R303" s="812">
        <f>+$J303</f>
        <v>422</v>
      </c>
      <c r="S303" s="231" t="s">
        <v>5634</v>
      </c>
      <c r="T303" s="235" t="s">
        <v>3822</v>
      </c>
      <c r="U303" s="235" t="s">
        <v>3827</v>
      </c>
      <c r="V303" s="235" t="s">
        <v>3830</v>
      </c>
      <c r="W303" s="231" t="s">
        <v>5548</v>
      </c>
      <c r="X303" s="256">
        <v>44927</v>
      </c>
      <c r="Y303" s="256">
        <v>45291</v>
      </c>
      <c r="Z303" s="256">
        <v>44593</v>
      </c>
      <c r="AA303" s="256">
        <v>44926</v>
      </c>
      <c r="AB303" s="812">
        <f t="shared" si="211"/>
        <v>422</v>
      </c>
      <c r="AC303" s="827">
        <f t="shared" ref="AC303" si="221">+L303</f>
        <v>0</v>
      </c>
      <c r="AD303" s="550">
        <f t="shared" si="209"/>
        <v>12.9</v>
      </c>
      <c r="AE303" s="44">
        <f t="shared" si="209"/>
        <v>12.9</v>
      </c>
      <c r="AF303" s="44">
        <f t="shared" si="209"/>
        <v>0</v>
      </c>
      <c r="AG303" s="44">
        <f t="shared" si="208"/>
        <v>0</v>
      </c>
      <c r="AH303" s="44">
        <f t="shared" si="208"/>
        <v>0</v>
      </c>
      <c r="AI303" s="44">
        <f t="shared" si="208"/>
        <v>0</v>
      </c>
      <c r="AJ303" s="44">
        <f t="shared" si="208"/>
        <v>0</v>
      </c>
      <c r="AK303" s="812">
        <f t="shared" si="213"/>
        <v>422</v>
      </c>
      <c r="AL303" s="830">
        <f>+N303</f>
        <v>0</v>
      </c>
      <c r="AM303" s="44">
        <f t="shared" si="204"/>
        <v>3.2250000000000001</v>
      </c>
      <c r="AN303" s="47">
        <v>3.2250000000000001</v>
      </c>
      <c r="AO303" s="47"/>
      <c r="AP303" s="47"/>
      <c r="AQ303" s="47"/>
      <c r="AR303" s="47"/>
      <c r="AS303" s="47"/>
      <c r="AT303" s="812">
        <f t="shared" si="214"/>
        <v>422</v>
      </c>
      <c r="AU303" s="833">
        <f>+O303</f>
        <v>0</v>
      </c>
      <c r="AV303" s="44">
        <f t="shared" si="205"/>
        <v>3.2250000000000001</v>
      </c>
      <c r="AW303" s="47">
        <v>3.2250000000000001</v>
      </c>
      <c r="AX303" s="47"/>
      <c r="AY303" s="47"/>
      <c r="AZ303" s="47"/>
      <c r="BA303" s="47"/>
      <c r="BB303" s="47"/>
      <c r="BC303" s="812">
        <f t="shared" si="215"/>
        <v>422</v>
      </c>
      <c r="BD303" s="809">
        <f>+P303</f>
        <v>0</v>
      </c>
      <c r="BE303" s="44">
        <f t="shared" si="206"/>
        <v>3.2250000000000001</v>
      </c>
      <c r="BF303" s="47">
        <v>3.2250000000000001</v>
      </c>
      <c r="BG303" s="47"/>
      <c r="BH303" s="47"/>
      <c r="BI303" s="47"/>
      <c r="BJ303" s="47"/>
      <c r="BK303" s="47"/>
      <c r="BL303" s="812">
        <f t="shared" si="216"/>
        <v>422</v>
      </c>
      <c r="BM303" s="815">
        <f>+Q303</f>
        <v>0</v>
      </c>
      <c r="BN303" s="44">
        <f t="shared" si="207"/>
        <v>3.2250000000000001</v>
      </c>
      <c r="BO303" s="47">
        <v>3.2250000000000001</v>
      </c>
      <c r="BP303" s="47"/>
      <c r="BQ303" s="47"/>
      <c r="BR303" s="47"/>
      <c r="BS303" s="47"/>
      <c r="BT303" s="47"/>
      <c r="BU303" s="818"/>
      <c r="BV303" s="819"/>
      <c r="BW303" s="819"/>
      <c r="BX303" s="819"/>
      <c r="BY303" s="819"/>
      <c r="BZ303" s="819"/>
      <c r="CA303" s="819"/>
      <c r="CB303" s="819"/>
      <c r="CC303" s="820"/>
    </row>
    <row r="304" spans="1:81" s="58" customFormat="1" ht="40.200000000000003" customHeight="1" x14ac:dyDescent="0.3">
      <c r="A304" s="34"/>
      <c r="B304" s="907"/>
      <c r="C304" s="869"/>
      <c r="D304" s="872"/>
      <c r="E304" s="852"/>
      <c r="F304" s="920"/>
      <c r="G304" s="852"/>
      <c r="H304" s="852"/>
      <c r="I304" s="852"/>
      <c r="J304" s="813"/>
      <c r="K304" s="855"/>
      <c r="L304" s="858"/>
      <c r="M304" s="861"/>
      <c r="N304" s="837"/>
      <c r="O304" s="840"/>
      <c r="P304" s="864"/>
      <c r="Q304" s="867"/>
      <c r="R304" s="813"/>
      <c r="S304" s="39"/>
      <c r="T304" s="236"/>
      <c r="U304" s="236"/>
      <c r="V304" s="236"/>
      <c r="W304" s="39"/>
      <c r="X304" s="31"/>
      <c r="Y304" s="31"/>
      <c r="Z304" s="31"/>
      <c r="AA304" s="31"/>
      <c r="AB304" s="813"/>
      <c r="AC304" s="828"/>
      <c r="AD304" s="552">
        <f t="shared" si="209"/>
        <v>0</v>
      </c>
      <c r="AE304" s="51">
        <f t="shared" si="209"/>
        <v>0</v>
      </c>
      <c r="AF304" s="51">
        <f t="shared" si="209"/>
        <v>0</v>
      </c>
      <c r="AG304" s="51">
        <f t="shared" si="208"/>
        <v>0</v>
      </c>
      <c r="AH304" s="51">
        <f t="shared" si="208"/>
        <v>0</v>
      </c>
      <c r="AI304" s="51">
        <f t="shared" si="208"/>
        <v>0</v>
      </c>
      <c r="AJ304" s="51">
        <f t="shared" si="208"/>
        <v>0</v>
      </c>
      <c r="AK304" s="813"/>
      <c r="AL304" s="831"/>
      <c r="AM304" s="51">
        <f t="shared" si="204"/>
        <v>0</v>
      </c>
      <c r="AN304" s="257"/>
      <c r="AO304" s="257"/>
      <c r="AP304" s="257"/>
      <c r="AQ304" s="257"/>
      <c r="AR304" s="257"/>
      <c r="AS304" s="257"/>
      <c r="AT304" s="813"/>
      <c r="AU304" s="834"/>
      <c r="AV304" s="51">
        <f t="shared" si="205"/>
        <v>0</v>
      </c>
      <c r="AW304" s="257"/>
      <c r="AX304" s="257"/>
      <c r="AY304" s="257"/>
      <c r="AZ304" s="257"/>
      <c r="BA304" s="257"/>
      <c r="BB304" s="257"/>
      <c r="BC304" s="813"/>
      <c r="BD304" s="810"/>
      <c r="BE304" s="51">
        <f t="shared" si="206"/>
        <v>0</v>
      </c>
      <c r="BF304" s="257"/>
      <c r="BG304" s="257"/>
      <c r="BH304" s="257"/>
      <c r="BI304" s="257"/>
      <c r="BJ304" s="257"/>
      <c r="BK304" s="257"/>
      <c r="BL304" s="813"/>
      <c r="BM304" s="816"/>
      <c r="BN304" s="51">
        <f t="shared" si="207"/>
        <v>0</v>
      </c>
      <c r="BO304" s="257"/>
      <c r="BP304" s="257"/>
      <c r="BQ304" s="257"/>
      <c r="BR304" s="257"/>
      <c r="BS304" s="257"/>
      <c r="BT304" s="257"/>
      <c r="BU304" s="821"/>
      <c r="BV304" s="822"/>
      <c r="BW304" s="822"/>
      <c r="BX304" s="822"/>
      <c r="BY304" s="822"/>
      <c r="BZ304" s="822"/>
      <c r="CA304" s="822"/>
      <c r="CB304" s="822"/>
      <c r="CC304" s="823"/>
    </row>
    <row r="305" spans="1:81" s="58" customFormat="1" ht="40.200000000000003" customHeight="1" x14ac:dyDescent="0.3">
      <c r="A305" s="34"/>
      <c r="B305" s="907"/>
      <c r="C305" s="869"/>
      <c r="D305" s="872"/>
      <c r="E305" s="852"/>
      <c r="F305" s="920"/>
      <c r="G305" s="852"/>
      <c r="H305" s="852"/>
      <c r="I305" s="852"/>
      <c r="J305" s="813"/>
      <c r="K305" s="855"/>
      <c r="L305" s="858"/>
      <c r="M305" s="861"/>
      <c r="N305" s="837"/>
      <c r="O305" s="840"/>
      <c r="P305" s="864"/>
      <c r="Q305" s="867"/>
      <c r="R305" s="813"/>
      <c r="S305" s="39"/>
      <c r="T305" s="236"/>
      <c r="U305" s="236"/>
      <c r="V305" s="236"/>
      <c r="W305" s="39"/>
      <c r="X305" s="31"/>
      <c r="Y305" s="31"/>
      <c r="Z305" s="31"/>
      <c r="AA305" s="31"/>
      <c r="AB305" s="813"/>
      <c r="AC305" s="828"/>
      <c r="AD305" s="552">
        <f t="shared" si="209"/>
        <v>0</v>
      </c>
      <c r="AE305" s="51">
        <f t="shared" si="209"/>
        <v>0</v>
      </c>
      <c r="AF305" s="51">
        <f t="shared" si="209"/>
        <v>0</v>
      </c>
      <c r="AG305" s="51">
        <f t="shared" si="208"/>
        <v>0</v>
      </c>
      <c r="AH305" s="51">
        <f t="shared" si="208"/>
        <v>0</v>
      </c>
      <c r="AI305" s="51">
        <f t="shared" si="208"/>
        <v>0</v>
      </c>
      <c r="AJ305" s="51">
        <f t="shared" si="208"/>
        <v>0</v>
      </c>
      <c r="AK305" s="813"/>
      <c r="AL305" s="831"/>
      <c r="AM305" s="51">
        <f t="shared" si="204"/>
        <v>0</v>
      </c>
      <c r="AN305" s="257"/>
      <c r="AO305" s="257"/>
      <c r="AP305" s="257"/>
      <c r="AQ305" s="257"/>
      <c r="AR305" s="257"/>
      <c r="AS305" s="257"/>
      <c r="AT305" s="813"/>
      <c r="AU305" s="834"/>
      <c r="AV305" s="51">
        <f t="shared" si="205"/>
        <v>0</v>
      </c>
      <c r="AW305" s="257"/>
      <c r="AX305" s="257"/>
      <c r="AY305" s="257"/>
      <c r="AZ305" s="257"/>
      <c r="BA305" s="257"/>
      <c r="BB305" s="257"/>
      <c r="BC305" s="813"/>
      <c r="BD305" s="810"/>
      <c r="BE305" s="51">
        <f t="shared" si="206"/>
        <v>0</v>
      </c>
      <c r="BF305" s="257"/>
      <c r="BG305" s="257"/>
      <c r="BH305" s="257"/>
      <c r="BI305" s="257"/>
      <c r="BJ305" s="257"/>
      <c r="BK305" s="257"/>
      <c r="BL305" s="813"/>
      <c r="BM305" s="816"/>
      <c r="BN305" s="51">
        <f t="shared" si="207"/>
        <v>0</v>
      </c>
      <c r="BO305" s="257"/>
      <c r="BP305" s="257"/>
      <c r="BQ305" s="257"/>
      <c r="BR305" s="257"/>
      <c r="BS305" s="257"/>
      <c r="BT305" s="257"/>
      <c r="BU305" s="821"/>
      <c r="BV305" s="822"/>
      <c r="BW305" s="822"/>
      <c r="BX305" s="822"/>
      <c r="BY305" s="822"/>
      <c r="BZ305" s="822"/>
      <c r="CA305" s="822"/>
      <c r="CB305" s="822"/>
      <c r="CC305" s="823"/>
    </row>
    <row r="306" spans="1:81" s="58" customFormat="1" ht="40.200000000000003" customHeight="1" thickBot="1" x14ac:dyDescent="0.35">
      <c r="A306" s="34"/>
      <c r="B306" s="907"/>
      <c r="C306" s="869"/>
      <c r="D306" s="873"/>
      <c r="E306" s="853"/>
      <c r="F306" s="1267"/>
      <c r="G306" s="853"/>
      <c r="H306" s="853"/>
      <c r="I306" s="853"/>
      <c r="J306" s="814"/>
      <c r="K306" s="856"/>
      <c r="L306" s="859"/>
      <c r="M306" s="862"/>
      <c r="N306" s="838"/>
      <c r="O306" s="841"/>
      <c r="P306" s="865"/>
      <c r="Q306" s="874"/>
      <c r="R306" s="814"/>
      <c r="S306" s="232"/>
      <c r="T306" s="237"/>
      <c r="U306" s="237"/>
      <c r="V306" s="237"/>
      <c r="W306" s="232"/>
      <c r="X306" s="260"/>
      <c r="Y306" s="260"/>
      <c r="Z306" s="260"/>
      <c r="AA306" s="260"/>
      <c r="AB306" s="814"/>
      <c r="AC306" s="829"/>
      <c r="AD306" s="551">
        <f t="shared" si="209"/>
        <v>0</v>
      </c>
      <c r="AE306" s="46">
        <f t="shared" si="209"/>
        <v>0</v>
      </c>
      <c r="AF306" s="46">
        <f t="shared" si="209"/>
        <v>0</v>
      </c>
      <c r="AG306" s="46">
        <f t="shared" si="208"/>
        <v>0</v>
      </c>
      <c r="AH306" s="46">
        <f t="shared" si="208"/>
        <v>0</v>
      </c>
      <c r="AI306" s="46">
        <f t="shared" si="208"/>
        <v>0</v>
      </c>
      <c r="AJ306" s="46">
        <f t="shared" si="208"/>
        <v>0</v>
      </c>
      <c r="AK306" s="814"/>
      <c r="AL306" s="832"/>
      <c r="AM306" s="46">
        <f t="shared" si="204"/>
        <v>0</v>
      </c>
      <c r="AN306" s="49"/>
      <c r="AO306" s="49"/>
      <c r="AP306" s="49"/>
      <c r="AQ306" s="49"/>
      <c r="AR306" s="49"/>
      <c r="AS306" s="49"/>
      <c r="AT306" s="814"/>
      <c r="AU306" s="835"/>
      <c r="AV306" s="46">
        <f t="shared" si="205"/>
        <v>0</v>
      </c>
      <c r="AW306" s="49"/>
      <c r="AX306" s="49"/>
      <c r="AY306" s="49"/>
      <c r="AZ306" s="49"/>
      <c r="BA306" s="49"/>
      <c r="BB306" s="49"/>
      <c r="BC306" s="814"/>
      <c r="BD306" s="811"/>
      <c r="BE306" s="46">
        <f t="shared" si="206"/>
        <v>0</v>
      </c>
      <c r="BF306" s="49"/>
      <c r="BG306" s="49"/>
      <c r="BH306" s="49"/>
      <c r="BI306" s="49"/>
      <c r="BJ306" s="49"/>
      <c r="BK306" s="49"/>
      <c r="BL306" s="814"/>
      <c r="BM306" s="817"/>
      <c r="BN306" s="46">
        <f t="shared" si="207"/>
        <v>0</v>
      </c>
      <c r="BO306" s="49"/>
      <c r="BP306" s="49"/>
      <c r="BQ306" s="49"/>
      <c r="BR306" s="49"/>
      <c r="BS306" s="49"/>
      <c r="BT306" s="49"/>
      <c r="BU306" s="824"/>
      <c r="BV306" s="825"/>
      <c r="BW306" s="825"/>
      <c r="BX306" s="825"/>
      <c r="BY306" s="825"/>
      <c r="BZ306" s="825"/>
      <c r="CA306" s="825"/>
      <c r="CB306" s="825"/>
      <c r="CC306" s="826"/>
    </row>
    <row r="307" spans="1:81" s="58" customFormat="1" ht="40.200000000000003" customHeight="1" thickTop="1" x14ac:dyDescent="0.3">
      <c r="A307" s="34"/>
      <c r="B307" s="907"/>
      <c r="C307" s="869"/>
      <c r="D307" s="871">
        <v>4103</v>
      </c>
      <c r="E307" s="851" t="s">
        <v>4050</v>
      </c>
      <c r="F307" s="1266" t="s">
        <v>5544</v>
      </c>
      <c r="G307" s="851" t="s">
        <v>4052</v>
      </c>
      <c r="H307" s="851"/>
      <c r="I307" s="851"/>
      <c r="J307" s="812">
        <v>423</v>
      </c>
      <c r="K307" s="854" t="str">
        <f>+[7]Metas!K480</f>
        <v>Implementación de medidas que garanticen el respeto hacia las personas OSIGD -LGBTI.</v>
      </c>
      <c r="L307" s="857"/>
      <c r="M307" s="860">
        <f>SUM(N307:Q307)</f>
        <v>0</v>
      </c>
      <c r="N307" s="836"/>
      <c r="O307" s="839"/>
      <c r="P307" s="863"/>
      <c r="Q307" s="866"/>
      <c r="R307" s="812">
        <f>+$J307</f>
        <v>423</v>
      </c>
      <c r="S307" s="231" t="s">
        <v>5635</v>
      </c>
      <c r="T307" s="235" t="s">
        <v>3822</v>
      </c>
      <c r="U307" s="235" t="s">
        <v>3827</v>
      </c>
      <c r="V307" s="235" t="s">
        <v>3830</v>
      </c>
      <c r="W307" s="231" t="s">
        <v>5548</v>
      </c>
      <c r="X307" s="256">
        <v>44927</v>
      </c>
      <c r="Y307" s="256">
        <v>45291</v>
      </c>
      <c r="Z307" s="256">
        <v>44593</v>
      </c>
      <c r="AA307" s="256">
        <v>44926</v>
      </c>
      <c r="AB307" s="812">
        <f t="shared" si="211"/>
        <v>423</v>
      </c>
      <c r="AC307" s="827">
        <f t="shared" ref="AC307" si="222">+L307</f>
        <v>0</v>
      </c>
      <c r="AD307" s="550">
        <f t="shared" si="209"/>
        <v>10.6</v>
      </c>
      <c r="AE307" s="44">
        <f t="shared" si="209"/>
        <v>10.6</v>
      </c>
      <c r="AF307" s="44">
        <f t="shared" si="209"/>
        <v>0</v>
      </c>
      <c r="AG307" s="44">
        <f t="shared" si="208"/>
        <v>0</v>
      </c>
      <c r="AH307" s="44">
        <f t="shared" si="208"/>
        <v>0</v>
      </c>
      <c r="AI307" s="44">
        <f t="shared" si="208"/>
        <v>0</v>
      </c>
      <c r="AJ307" s="44">
        <f t="shared" si="208"/>
        <v>0</v>
      </c>
      <c r="AK307" s="812">
        <f t="shared" si="213"/>
        <v>423</v>
      </c>
      <c r="AL307" s="830">
        <f>+N307</f>
        <v>0</v>
      </c>
      <c r="AM307" s="44">
        <f t="shared" si="204"/>
        <v>2.65</v>
      </c>
      <c r="AN307" s="47">
        <v>2.65</v>
      </c>
      <c r="AO307" s="47"/>
      <c r="AP307" s="47"/>
      <c r="AQ307" s="47"/>
      <c r="AR307" s="47"/>
      <c r="AS307" s="47"/>
      <c r="AT307" s="812">
        <f t="shared" si="214"/>
        <v>423</v>
      </c>
      <c r="AU307" s="833">
        <f>+O307</f>
        <v>0</v>
      </c>
      <c r="AV307" s="44">
        <f t="shared" si="205"/>
        <v>2.65</v>
      </c>
      <c r="AW307" s="47">
        <v>2.65</v>
      </c>
      <c r="AX307" s="47"/>
      <c r="AY307" s="47"/>
      <c r="AZ307" s="47"/>
      <c r="BA307" s="47"/>
      <c r="BB307" s="47"/>
      <c r="BC307" s="812">
        <f t="shared" si="215"/>
        <v>423</v>
      </c>
      <c r="BD307" s="809">
        <f>+P307</f>
        <v>0</v>
      </c>
      <c r="BE307" s="44">
        <f t="shared" si="206"/>
        <v>2.65</v>
      </c>
      <c r="BF307" s="47">
        <v>2.65</v>
      </c>
      <c r="BG307" s="47"/>
      <c r="BH307" s="47"/>
      <c r="BI307" s="47"/>
      <c r="BJ307" s="47"/>
      <c r="BK307" s="47"/>
      <c r="BL307" s="812">
        <f t="shared" si="216"/>
        <v>423</v>
      </c>
      <c r="BM307" s="815">
        <f>+Q307</f>
        <v>0</v>
      </c>
      <c r="BN307" s="44">
        <f t="shared" si="207"/>
        <v>2.65</v>
      </c>
      <c r="BO307" s="47">
        <v>2.65</v>
      </c>
      <c r="BP307" s="47"/>
      <c r="BQ307" s="47"/>
      <c r="BR307" s="47"/>
      <c r="BS307" s="47"/>
      <c r="BT307" s="47"/>
      <c r="BU307" s="818"/>
      <c r="BV307" s="819"/>
      <c r="BW307" s="819"/>
      <c r="BX307" s="819"/>
      <c r="BY307" s="819"/>
      <c r="BZ307" s="819"/>
      <c r="CA307" s="819"/>
      <c r="CB307" s="819"/>
      <c r="CC307" s="820"/>
    </row>
    <row r="308" spans="1:81" s="58" customFormat="1" ht="40.200000000000003" customHeight="1" x14ac:dyDescent="0.3">
      <c r="A308" s="34"/>
      <c r="B308" s="907"/>
      <c r="C308" s="869"/>
      <c r="D308" s="872"/>
      <c r="E308" s="852"/>
      <c r="F308" s="920"/>
      <c r="G308" s="852"/>
      <c r="H308" s="852"/>
      <c r="I308" s="852"/>
      <c r="J308" s="813"/>
      <c r="K308" s="855"/>
      <c r="L308" s="858"/>
      <c r="M308" s="861"/>
      <c r="N308" s="837"/>
      <c r="O308" s="840"/>
      <c r="P308" s="864"/>
      <c r="Q308" s="867"/>
      <c r="R308" s="813"/>
      <c r="S308" s="39"/>
      <c r="T308" s="236"/>
      <c r="U308" s="236"/>
      <c r="V308" s="236"/>
      <c r="W308" s="39"/>
      <c r="X308" s="31"/>
      <c r="Y308" s="31"/>
      <c r="Z308" s="31"/>
      <c r="AA308" s="31"/>
      <c r="AB308" s="813"/>
      <c r="AC308" s="828"/>
      <c r="AD308" s="552">
        <f t="shared" si="209"/>
        <v>0</v>
      </c>
      <c r="AE308" s="51">
        <f t="shared" si="209"/>
        <v>0</v>
      </c>
      <c r="AF308" s="51">
        <f t="shared" si="209"/>
        <v>0</v>
      </c>
      <c r="AG308" s="51">
        <f t="shared" si="208"/>
        <v>0</v>
      </c>
      <c r="AH308" s="51">
        <f t="shared" si="208"/>
        <v>0</v>
      </c>
      <c r="AI308" s="51">
        <f t="shared" si="208"/>
        <v>0</v>
      </c>
      <c r="AJ308" s="51">
        <f t="shared" si="208"/>
        <v>0</v>
      </c>
      <c r="AK308" s="813"/>
      <c r="AL308" s="831"/>
      <c r="AM308" s="51">
        <f t="shared" si="204"/>
        <v>0</v>
      </c>
      <c r="AN308" s="257"/>
      <c r="AO308" s="257"/>
      <c r="AP308" s="257"/>
      <c r="AQ308" s="257"/>
      <c r="AR308" s="257"/>
      <c r="AS308" s="257"/>
      <c r="AT308" s="813"/>
      <c r="AU308" s="834"/>
      <c r="AV308" s="51">
        <f t="shared" si="205"/>
        <v>0</v>
      </c>
      <c r="AW308" s="257"/>
      <c r="AX308" s="257"/>
      <c r="AY308" s="257"/>
      <c r="AZ308" s="257"/>
      <c r="BA308" s="257"/>
      <c r="BB308" s="257"/>
      <c r="BC308" s="813"/>
      <c r="BD308" s="810"/>
      <c r="BE308" s="51">
        <f t="shared" si="206"/>
        <v>0</v>
      </c>
      <c r="BF308" s="257"/>
      <c r="BG308" s="257"/>
      <c r="BH308" s="257"/>
      <c r="BI308" s="257"/>
      <c r="BJ308" s="257"/>
      <c r="BK308" s="257"/>
      <c r="BL308" s="813"/>
      <c r="BM308" s="816"/>
      <c r="BN308" s="51">
        <f t="shared" si="207"/>
        <v>0</v>
      </c>
      <c r="BO308" s="257"/>
      <c r="BP308" s="257"/>
      <c r="BQ308" s="257"/>
      <c r="BR308" s="257"/>
      <c r="BS308" s="257"/>
      <c r="BT308" s="257"/>
      <c r="BU308" s="821"/>
      <c r="BV308" s="822"/>
      <c r="BW308" s="822"/>
      <c r="BX308" s="822"/>
      <c r="BY308" s="822"/>
      <c r="BZ308" s="822"/>
      <c r="CA308" s="822"/>
      <c r="CB308" s="822"/>
      <c r="CC308" s="823"/>
    </row>
    <row r="309" spans="1:81" s="58" customFormat="1" ht="40.200000000000003" customHeight="1" x14ac:dyDescent="0.3">
      <c r="A309" s="34"/>
      <c r="B309" s="907"/>
      <c r="C309" s="869"/>
      <c r="D309" s="872"/>
      <c r="E309" s="852"/>
      <c r="F309" s="920"/>
      <c r="G309" s="852"/>
      <c r="H309" s="852"/>
      <c r="I309" s="852"/>
      <c r="J309" s="813"/>
      <c r="K309" s="855"/>
      <c r="L309" s="858"/>
      <c r="M309" s="861"/>
      <c r="N309" s="837"/>
      <c r="O309" s="840"/>
      <c r="P309" s="864"/>
      <c r="Q309" s="867"/>
      <c r="R309" s="813"/>
      <c r="S309" s="39"/>
      <c r="T309" s="236"/>
      <c r="U309" s="236"/>
      <c r="V309" s="236"/>
      <c r="W309" s="39"/>
      <c r="X309" s="31"/>
      <c r="Y309" s="31"/>
      <c r="Z309" s="31"/>
      <c r="AA309" s="31"/>
      <c r="AB309" s="813"/>
      <c r="AC309" s="828"/>
      <c r="AD309" s="552">
        <f t="shared" si="209"/>
        <v>0</v>
      </c>
      <c r="AE309" s="51">
        <f t="shared" si="209"/>
        <v>0</v>
      </c>
      <c r="AF309" s="51">
        <f t="shared" si="209"/>
        <v>0</v>
      </c>
      <c r="AG309" s="51">
        <f t="shared" si="208"/>
        <v>0</v>
      </c>
      <c r="AH309" s="51">
        <f t="shared" si="208"/>
        <v>0</v>
      </c>
      <c r="AI309" s="51">
        <f t="shared" si="208"/>
        <v>0</v>
      </c>
      <c r="AJ309" s="51">
        <f t="shared" si="208"/>
        <v>0</v>
      </c>
      <c r="AK309" s="813"/>
      <c r="AL309" s="831"/>
      <c r="AM309" s="51">
        <f t="shared" si="204"/>
        <v>0</v>
      </c>
      <c r="AN309" s="257"/>
      <c r="AO309" s="257"/>
      <c r="AP309" s="257"/>
      <c r="AQ309" s="257"/>
      <c r="AR309" s="257"/>
      <c r="AS309" s="257"/>
      <c r="AT309" s="813"/>
      <c r="AU309" s="834"/>
      <c r="AV309" s="51">
        <f t="shared" si="205"/>
        <v>0</v>
      </c>
      <c r="AW309" s="257"/>
      <c r="AX309" s="257"/>
      <c r="AY309" s="257"/>
      <c r="AZ309" s="257"/>
      <c r="BA309" s="257"/>
      <c r="BB309" s="257"/>
      <c r="BC309" s="813"/>
      <c r="BD309" s="810"/>
      <c r="BE309" s="51">
        <f t="shared" si="206"/>
        <v>0</v>
      </c>
      <c r="BF309" s="257"/>
      <c r="BG309" s="257"/>
      <c r="BH309" s="257"/>
      <c r="BI309" s="257"/>
      <c r="BJ309" s="257"/>
      <c r="BK309" s="257"/>
      <c r="BL309" s="813"/>
      <c r="BM309" s="816"/>
      <c r="BN309" s="51">
        <f t="shared" si="207"/>
        <v>0</v>
      </c>
      <c r="BO309" s="257"/>
      <c r="BP309" s="257"/>
      <c r="BQ309" s="257"/>
      <c r="BR309" s="257"/>
      <c r="BS309" s="257"/>
      <c r="BT309" s="257"/>
      <c r="BU309" s="821"/>
      <c r="BV309" s="822"/>
      <c r="BW309" s="822"/>
      <c r="BX309" s="822"/>
      <c r="BY309" s="822"/>
      <c r="BZ309" s="822"/>
      <c r="CA309" s="822"/>
      <c r="CB309" s="822"/>
      <c r="CC309" s="823"/>
    </row>
    <row r="310" spans="1:81" s="58" customFormat="1" ht="40.200000000000003" customHeight="1" thickBot="1" x14ac:dyDescent="0.35">
      <c r="A310" s="34"/>
      <c r="B310" s="907"/>
      <c r="C310" s="869"/>
      <c r="D310" s="873"/>
      <c r="E310" s="853"/>
      <c r="F310" s="1267"/>
      <c r="G310" s="853"/>
      <c r="H310" s="853"/>
      <c r="I310" s="853"/>
      <c r="J310" s="814"/>
      <c r="K310" s="856"/>
      <c r="L310" s="859"/>
      <c r="M310" s="862"/>
      <c r="N310" s="838"/>
      <c r="O310" s="841"/>
      <c r="P310" s="865"/>
      <c r="Q310" s="874"/>
      <c r="R310" s="814"/>
      <c r="S310" s="232"/>
      <c r="T310" s="237"/>
      <c r="U310" s="237"/>
      <c r="V310" s="237"/>
      <c r="W310" s="232"/>
      <c r="X310" s="260"/>
      <c r="Y310" s="260"/>
      <c r="Z310" s="260"/>
      <c r="AA310" s="260"/>
      <c r="AB310" s="814"/>
      <c r="AC310" s="829"/>
      <c r="AD310" s="551">
        <f t="shared" si="209"/>
        <v>0</v>
      </c>
      <c r="AE310" s="46">
        <f t="shared" si="209"/>
        <v>0</v>
      </c>
      <c r="AF310" s="46">
        <f t="shared" si="209"/>
        <v>0</v>
      </c>
      <c r="AG310" s="46">
        <f t="shared" si="208"/>
        <v>0</v>
      </c>
      <c r="AH310" s="46">
        <f t="shared" si="208"/>
        <v>0</v>
      </c>
      <c r="AI310" s="46">
        <f t="shared" si="208"/>
        <v>0</v>
      </c>
      <c r="AJ310" s="46">
        <f t="shared" si="208"/>
        <v>0</v>
      </c>
      <c r="AK310" s="814"/>
      <c r="AL310" s="832"/>
      <c r="AM310" s="46">
        <f t="shared" si="204"/>
        <v>0</v>
      </c>
      <c r="AN310" s="49"/>
      <c r="AO310" s="49"/>
      <c r="AP310" s="49"/>
      <c r="AQ310" s="49"/>
      <c r="AR310" s="49"/>
      <c r="AS310" s="49"/>
      <c r="AT310" s="814"/>
      <c r="AU310" s="835"/>
      <c r="AV310" s="46">
        <f t="shared" si="205"/>
        <v>0</v>
      </c>
      <c r="AW310" s="49"/>
      <c r="AX310" s="49"/>
      <c r="AY310" s="49"/>
      <c r="AZ310" s="49"/>
      <c r="BA310" s="49"/>
      <c r="BB310" s="49"/>
      <c r="BC310" s="814"/>
      <c r="BD310" s="811"/>
      <c r="BE310" s="46">
        <f t="shared" si="206"/>
        <v>0</v>
      </c>
      <c r="BF310" s="49"/>
      <c r="BG310" s="49"/>
      <c r="BH310" s="49"/>
      <c r="BI310" s="49"/>
      <c r="BJ310" s="49"/>
      <c r="BK310" s="49"/>
      <c r="BL310" s="814"/>
      <c r="BM310" s="817"/>
      <c r="BN310" s="46">
        <f t="shared" si="207"/>
        <v>0</v>
      </c>
      <c r="BO310" s="49"/>
      <c r="BP310" s="49"/>
      <c r="BQ310" s="49"/>
      <c r="BR310" s="49"/>
      <c r="BS310" s="49"/>
      <c r="BT310" s="49"/>
      <c r="BU310" s="824"/>
      <c r="BV310" s="825"/>
      <c r="BW310" s="825"/>
      <c r="BX310" s="825"/>
      <c r="BY310" s="825"/>
      <c r="BZ310" s="825"/>
      <c r="CA310" s="825"/>
      <c r="CB310" s="825"/>
      <c r="CC310" s="826"/>
    </row>
    <row r="311" spans="1:81" s="58" customFormat="1" ht="40.200000000000003" customHeight="1" thickTop="1" x14ac:dyDescent="0.3">
      <c r="A311" s="34"/>
      <c r="B311" s="907"/>
      <c r="C311" s="869"/>
      <c r="D311" s="871">
        <v>4103</v>
      </c>
      <c r="E311" s="851" t="s">
        <v>4050</v>
      </c>
      <c r="F311" s="1266" t="s">
        <v>5544</v>
      </c>
      <c r="G311" s="851" t="s">
        <v>4052</v>
      </c>
      <c r="H311" s="851"/>
      <c r="I311" s="851"/>
      <c r="J311" s="812">
        <v>424</v>
      </c>
      <c r="K311" s="854" t="str">
        <f>+[7]Metas!K481</f>
        <v>Capacitaciones y sensibilizaciones a la policía para que actúe de forma adecuada frente a situaciones que puedan presentarse con las personas OSIGD -LGBTI</v>
      </c>
      <c r="L311" s="857">
        <v>4</v>
      </c>
      <c r="M311" s="860">
        <f>SUM(N311:Q311)</f>
        <v>4</v>
      </c>
      <c r="N311" s="836">
        <v>1</v>
      </c>
      <c r="O311" s="839">
        <v>1</v>
      </c>
      <c r="P311" s="863">
        <v>1</v>
      </c>
      <c r="Q311" s="866">
        <v>1</v>
      </c>
      <c r="R311" s="812">
        <f>+$J311</f>
        <v>424</v>
      </c>
      <c r="S311" s="231" t="s">
        <v>5636</v>
      </c>
      <c r="T311" s="235" t="s">
        <v>3822</v>
      </c>
      <c r="U311" s="235" t="s">
        <v>3827</v>
      </c>
      <c r="V311" s="235" t="s">
        <v>3830</v>
      </c>
      <c r="W311" s="231" t="s">
        <v>5548</v>
      </c>
      <c r="X311" s="256">
        <v>44927</v>
      </c>
      <c r="Y311" s="256">
        <v>45291</v>
      </c>
      <c r="Z311" s="256">
        <v>44593</v>
      </c>
      <c r="AA311" s="256">
        <v>44926</v>
      </c>
      <c r="AB311" s="812">
        <f t="shared" si="211"/>
        <v>424</v>
      </c>
      <c r="AC311" s="827">
        <f t="shared" ref="AC311" si="223">+L311</f>
        <v>4</v>
      </c>
      <c r="AD311" s="550">
        <f t="shared" si="209"/>
        <v>11.4</v>
      </c>
      <c r="AE311" s="44">
        <f t="shared" si="209"/>
        <v>11.4</v>
      </c>
      <c r="AF311" s="44">
        <f t="shared" si="209"/>
        <v>0</v>
      </c>
      <c r="AG311" s="44">
        <f t="shared" si="208"/>
        <v>0</v>
      </c>
      <c r="AH311" s="44">
        <f t="shared" si="208"/>
        <v>0</v>
      </c>
      <c r="AI311" s="44">
        <f t="shared" si="208"/>
        <v>0</v>
      </c>
      <c r="AJ311" s="44">
        <f t="shared" si="208"/>
        <v>0</v>
      </c>
      <c r="AK311" s="812">
        <f t="shared" si="213"/>
        <v>424</v>
      </c>
      <c r="AL311" s="830">
        <f>+N311</f>
        <v>1</v>
      </c>
      <c r="AM311" s="44">
        <f t="shared" si="204"/>
        <v>2.85</v>
      </c>
      <c r="AN311" s="47">
        <v>2.85</v>
      </c>
      <c r="AO311" s="47"/>
      <c r="AP311" s="47"/>
      <c r="AQ311" s="47"/>
      <c r="AR311" s="47"/>
      <c r="AS311" s="47"/>
      <c r="AT311" s="812">
        <f t="shared" si="214"/>
        <v>424</v>
      </c>
      <c r="AU311" s="833">
        <f>+O311</f>
        <v>1</v>
      </c>
      <c r="AV311" s="44">
        <f t="shared" si="205"/>
        <v>2.85</v>
      </c>
      <c r="AW311" s="47">
        <v>2.85</v>
      </c>
      <c r="AX311" s="47"/>
      <c r="AY311" s="47"/>
      <c r="AZ311" s="47"/>
      <c r="BA311" s="47"/>
      <c r="BB311" s="47"/>
      <c r="BC311" s="812">
        <f t="shared" si="215"/>
        <v>424</v>
      </c>
      <c r="BD311" s="809">
        <f>+P311</f>
        <v>1</v>
      </c>
      <c r="BE311" s="44">
        <f t="shared" si="206"/>
        <v>2.85</v>
      </c>
      <c r="BF311" s="47">
        <v>2.85</v>
      </c>
      <c r="BG311" s="47"/>
      <c r="BH311" s="47"/>
      <c r="BI311" s="47"/>
      <c r="BJ311" s="47"/>
      <c r="BK311" s="47"/>
      <c r="BL311" s="812">
        <f t="shared" si="216"/>
        <v>424</v>
      </c>
      <c r="BM311" s="815">
        <f>+Q311</f>
        <v>1</v>
      </c>
      <c r="BN311" s="44">
        <f t="shared" si="207"/>
        <v>2.85</v>
      </c>
      <c r="BO311" s="47">
        <v>2.85</v>
      </c>
      <c r="BP311" s="47"/>
      <c r="BQ311" s="47"/>
      <c r="BR311" s="47"/>
      <c r="BS311" s="47"/>
      <c r="BT311" s="47"/>
      <c r="BU311" s="818"/>
      <c r="BV311" s="819"/>
      <c r="BW311" s="819"/>
      <c r="BX311" s="819"/>
      <c r="BY311" s="819"/>
      <c r="BZ311" s="819"/>
      <c r="CA311" s="819"/>
      <c r="CB311" s="819"/>
      <c r="CC311" s="820"/>
    </row>
    <row r="312" spans="1:81" s="58" customFormat="1" ht="40.200000000000003" customHeight="1" x14ac:dyDescent="0.3">
      <c r="A312" s="34"/>
      <c r="B312" s="907"/>
      <c r="C312" s="869"/>
      <c r="D312" s="872"/>
      <c r="E312" s="852"/>
      <c r="F312" s="920"/>
      <c r="G312" s="852"/>
      <c r="H312" s="852"/>
      <c r="I312" s="852"/>
      <c r="J312" s="813"/>
      <c r="K312" s="855"/>
      <c r="L312" s="858"/>
      <c r="M312" s="861"/>
      <c r="N312" s="837"/>
      <c r="O312" s="840"/>
      <c r="P312" s="864"/>
      <c r="Q312" s="867"/>
      <c r="R312" s="813"/>
      <c r="S312" s="39"/>
      <c r="T312" s="236"/>
      <c r="U312" s="236"/>
      <c r="V312" s="236"/>
      <c r="W312" s="39"/>
      <c r="X312" s="31"/>
      <c r="Y312" s="31"/>
      <c r="Z312" s="31"/>
      <c r="AA312" s="31"/>
      <c r="AB312" s="813"/>
      <c r="AC312" s="828"/>
      <c r="AD312" s="552">
        <f t="shared" si="209"/>
        <v>0</v>
      </c>
      <c r="AE312" s="51">
        <f t="shared" si="209"/>
        <v>0</v>
      </c>
      <c r="AF312" s="51">
        <f t="shared" si="209"/>
        <v>0</v>
      </c>
      <c r="AG312" s="51">
        <f t="shared" si="208"/>
        <v>0</v>
      </c>
      <c r="AH312" s="51">
        <f t="shared" si="208"/>
        <v>0</v>
      </c>
      <c r="AI312" s="51">
        <f t="shared" si="208"/>
        <v>0</v>
      </c>
      <c r="AJ312" s="51">
        <f t="shared" si="208"/>
        <v>0</v>
      </c>
      <c r="AK312" s="813"/>
      <c r="AL312" s="831"/>
      <c r="AM312" s="51">
        <f t="shared" si="204"/>
        <v>0</v>
      </c>
      <c r="AN312" s="257"/>
      <c r="AO312" s="257"/>
      <c r="AP312" s="257"/>
      <c r="AQ312" s="257"/>
      <c r="AR312" s="257"/>
      <c r="AS312" s="257"/>
      <c r="AT312" s="813"/>
      <c r="AU312" s="834"/>
      <c r="AV312" s="51">
        <f t="shared" si="205"/>
        <v>0</v>
      </c>
      <c r="AW312" s="257"/>
      <c r="AX312" s="257"/>
      <c r="AY312" s="257"/>
      <c r="AZ312" s="257"/>
      <c r="BA312" s="257"/>
      <c r="BB312" s="257"/>
      <c r="BC312" s="813"/>
      <c r="BD312" s="810"/>
      <c r="BE312" s="51">
        <f t="shared" si="206"/>
        <v>0</v>
      </c>
      <c r="BF312" s="257"/>
      <c r="BG312" s="257"/>
      <c r="BH312" s="257"/>
      <c r="BI312" s="257"/>
      <c r="BJ312" s="257"/>
      <c r="BK312" s="257"/>
      <c r="BL312" s="813"/>
      <c r="BM312" s="816"/>
      <c r="BN312" s="51">
        <f t="shared" si="207"/>
        <v>0</v>
      </c>
      <c r="BO312" s="257"/>
      <c r="BP312" s="257"/>
      <c r="BQ312" s="257"/>
      <c r="BR312" s="257"/>
      <c r="BS312" s="257"/>
      <c r="BT312" s="257"/>
      <c r="BU312" s="821"/>
      <c r="BV312" s="822"/>
      <c r="BW312" s="822"/>
      <c r="BX312" s="822"/>
      <c r="BY312" s="822"/>
      <c r="BZ312" s="822"/>
      <c r="CA312" s="822"/>
      <c r="CB312" s="822"/>
      <c r="CC312" s="823"/>
    </row>
    <row r="313" spans="1:81" s="58" customFormat="1" ht="40.200000000000003" customHeight="1" x14ac:dyDescent="0.3">
      <c r="A313" s="34"/>
      <c r="B313" s="907"/>
      <c r="C313" s="869"/>
      <c r="D313" s="872"/>
      <c r="E313" s="852"/>
      <c r="F313" s="920"/>
      <c r="G313" s="852"/>
      <c r="H313" s="852"/>
      <c r="I313" s="852"/>
      <c r="J313" s="813"/>
      <c r="K313" s="855"/>
      <c r="L313" s="858"/>
      <c r="M313" s="861"/>
      <c r="N313" s="837"/>
      <c r="O313" s="840"/>
      <c r="P313" s="864"/>
      <c r="Q313" s="867"/>
      <c r="R313" s="813"/>
      <c r="S313" s="39"/>
      <c r="T313" s="236"/>
      <c r="U313" s="236"/>
      <c r="V313" s="236"/>
      <c r="W313" s="39"/>
      <c r="X313" s="31"/>
      <c r="Y313" s="31"/>
      <c r="Z313" s="31"/>
      <c r="AA313" s="31"/>
      <c r="AB313" s="813"/>
      <c r="AC313" s="828"/>
      <c r="AD313" s="552">
        <f t="shared" si="209"/>
        <v>0</v>
      </c>
      <c r="AE313" s="51">
        <f t="shared" si="209"/>
        <v>0</v>
      </c>
      <c r="AF313" s="51">
        <f t="shared" si="209"/>
        <v>0</v>
      </c>
      <c r="AG313" s="51">
        <f t="shared" si="208"/>
        <v>0</v>
      </c>
      <c r="AH313" s="51">
        <f t="shared" si="208"/>
        <v>0</v>
      </c>
      <c r="AI313" s="51">
        <f t="shared" si="208"/>
        <v>0</v>
      </c>
      <c r="AJ313" s="51">
        <f t="shared" si="208"/>
        <v>0</v>
      </c>
      <c r="AK313" s="813"/>
      <c r="AL313" s="831"/>
      <c r="AM313" s="51">
        <f t="shared" si="204"/>
        <v>0</v>
      </c>
      <c r="AN313" s="257"/>
      <c r="AO313" s="257"/>
      <c r="AP313" s="257"/>
      <c r="AQ313" s="257"/>
      <c r="AR313" s="257"/>
      <c r="AS313" s="257"/>
      <c r="AT313" s="813"/>
      <c r="AU313" s="834"/>
      <c r="AV313" s="51">
        <f t="shared" si="205"/>
        <v>0</v>
      </c>
      <c r="AW313" s="257"/>
      <c r="AX313" s="257"/>
      <c r="AY313" s="257"/>
      <c r="AZ313" s="257"/>
      <c r="BA313" s="257"/>
      <c r="BB313" s="257"/>
      <c r="BC313" s="813"/>
      <c r="BD313" s="810"/>
      <c r="BE313" s="51">
        <f t="shared" si="206"/>
        <v>0</v>
      </c>
      <c r="BF313" s="257"/>
      <c r="BG313" s="257"/>
      <c r="BH313" s="257"/>
      <c r="BI313" s="257"/>
      <c r="BJ313" s="257"/>
      <c r="BK313" s="257"/>
      <c r="BL313" s="813"/>
      <c r="BM313" s="816"/>
      <c r="BN313" s="51">
        <f t="shared" si="207"/>
        <v>0</v>
      </c>
      <c r="BO313" s="257"/>
      <c r="BP313" s="257"/>
      <c r="BQ313" s="257"/>
      <c r="BR313" s="257"/>
      <c r="BS313" s="257"/>
      <c r="BT313" s="257"/>
      <c r="BU313" s="821"/>
      <c r="BV313" s="822"/>
      <c r="BW313" s="822"/>
      <c r="BX313" s="822"/>
      <c r="BY313" s="822"/>
      <c r="BZ313" s="822"/>
      <c r="CA313" s="822"/>
      <c r="CB313" s="822"/>
      <c r="CC313" s="823"/>
    </row>
    <row r="314" spans="1:81" s="58" customFormat="1" ht="40.200000000000003" customHeight="1" thickBot="1" x14ac:dyDescent="0.35">
      <c r="A314" s="34"/>
      <c r="B314" s="907"/>
      <c r="C314" s="869"/>
      <c r="D314" s="873"/>
      <c r="E314" s="853"/>
      <c r="F314" s="1267"/>
      <c r="G314" s="853"/>
      <c r="H314" s="853"/>
      <c r="I314" s="853"/>
      <c r="J314" s="814"/>
      <c r="K314" s="856"/>
      <c r="L314" s="859"/>
      <c r="M314" s="862"/>
      <c r="N314" s="838"/>
      <c r="O314" s="841"/>
      <c r="P314" s="865"/>
      <c r="Q314" s="874"/>
      <c r="R314" s="814"/>
      <c r="S314" s="232"/>
      <c r="T314" s="237"/>
      <c r="U314" s="237"/>
      <c r="V314" s="237"/>
      <c r="W314" s="232"/>
      <c r="X314" s="260"/>
      <c r="Y314" s="260"/>
      <c r="Z314" s="260"/>
      <c r="AA314" s="260"/>
      <c r="AB314" s="814"/>
      <c r="AC314" s="829"/>
      <c r="AD314" s="551">
        <f t="shared" si="209"/>
        <v>0</v>
      </c>
      <c r="AE314" s="46">
        <f t="shared" si="209"/>
        <v>0</v>
      </c>
      <c r="AF314" s="46">
        <f t="shared" si="209"/>
        <v>0</v>
      </c>
      <c r="AG314" s="46">
        <f t="shared" si="208"/>
        <v>0</v>
      </c>
      <c r="AH314" s="46">
        <f t="shared" si="208"/>
        <v>0</v>
      </c>
      <c r="AI314" s="46">
        <f t="shared" si="208"/>
        <v>0</v>
      </c>
      <c r="AJ314" s="46">
        <f t="shared" si="208"/>
        <v>0</v>
      </c>
      <c r="AK314" s="814"/>
      <c r="AL314" s="832"/>
      <c r="AM314" s="46">
        <f t="shared" si="204"/>
        <v>0</v>
      </c>
      <c r="AN314" s="49"/>
      <c r="AO314" s="49"/>
      <c r="AP314" s="49"/>
      <c r="AQ314" s="49"/>
      <c r="AR314" s="49"/>
      <c r="AS314" s="49"/>
      <c r="AT314" s="814"/>
      <c r="AU314" s="835"/>
      <c r="AV314" s="46">
        <f t="shared" si="205"/>
        <v>0</v>
      </c>
      <c r="AW314" s="49"/>
      <c r="AX314" s="49"/>
      <c r="AY314" s="49"/>
      <c r="AZ314" s="49"/>
      <c r="BA314" s="49"/>
      <c r="BB314" s="49"/>
      <c r="BC314" s="814"/>
      <c r="BD314" s="811"/>
      <c r="BE314" s="46">
        <f t="shared" si="206"/>
        <v>0</v>
      </c>
      <c r="BF314" s="49"/>
      <c r="BG314" s="49"/>
      <c r="BH314" s="49"/>
      <c r="BI314" s="49"/>
      <c r="BJ314" s="49"/>
      <c r="BK314" s="49"/>
      <c r="BL314" s="814"/>
      <c r="BM314" s="817"/>
      <c r="BN314" s="46">
        <f t="shared" si="207"/>
        <v>0</v>
      </c>
      <c r="BO314" s="49"/>
      <c r="BP314" s="49"/>
      <c r="BQ314" s="49"/>
      <c r="BR314" s="49"/>
      <c r="BS314" s="49"/>
      <c r="BT314" s="49"/>
      <c r="BU314" s="824"/>
      <c r="BV314" s="825"/>
      <c r="BW314" s="825"/>
      <c r="BX314" s="825"/>
      <c r="BY314" s="825"/>
      <c r="BZ314" s="825"/>
      <c r="CA314" s="825"/>
      <c r="CB314" s="825"/>
      <c r="CC314" s="826"/>
    </row>
    <row r="315" spans="1:81" s="58" customFormat="1" ht="40.200000000000003" customHeight="1" thickTop="1" x14ac:dyDescent="0.3">
      <c r="A315" s="34"/>
      <c r="B315" s="907"/>
      <c r="C315" s="869"/>
      <c r="D315" s="871">
        <v>4103</v>
      </c>
      <c r="E315" s="851" t="s">
        <v>4050</v>
      </c>
      <c r="F315" s="1266" t="s">
        <v>5544</v>
      </c>
      <c r="G315" s="851" t="s">
        <v>4052</v>
      </c>
      <c r="H315" s="851"/>
      <c r="I315" s="851"/>
      <c r="J315" s="812">
        <v>425</v>
      </c>
      <c r="K315" s="854" t="str">
        <f>+[7]Metas!K482</f>
        <v>Campañas de sensibilización hacia temáticas OSIGD -LGBTI. a la población en general</v>
      </c>
      <c r="L315" s="857"/>
      <c r="M315" s="860">
        <f>SUM(N315:Q315)</f>
        <v>0</v>
      </c>
      <c r="N315" s="836"/>
      <c r="O315" s="839"/>
      <c r="P315" s="863"/>
      <c r="Q315" s="866"/>
      <c r="R315" s="812">
        <f>+$J315</f>
        <v>425</v>
      </c>
      <c r="S315" s="231" t="s">
        <v>5637</v>
      </c>
      <c r="T315" s="235" t="s">
        <v>3822</v>
      </c>
      <c r="U315" s="235" t="s">
        <v>3827</v>
      </c>
      <c r="V315" s="235" t="s">
        <v>3830</v>
      </c>
      <c r="W315" s="231" t="s">
        <v>5548</v>
      </c>
      <c r="X315" s="256">
        <v>44927</v>
      </c>
      <c r="Y315" s="256">
        <v>45291</v>
      </c>
      <c r="Z315" s="256">
        <v>44593</v>
      </c>
      <c r="AA315" s="256">
        <v>44926</v>
      </c>
      <c r="AB315" s="812">
        <f t="shared" si="211"/>
        <v>425</v>
      </c>
      <c r="AC315" s="827">
        <f t="shared" ref="AC315" si="224">+L315</f>
        <v>0</v>
      </c>
      <c r="AD315" s="550">
        <f t="shared" si="209"/>
        <v>9</v>
      </c>
      <c r="AE315" s="44">
        <f t="shared" si="209"/>
        <v>9</v>
      </c>
      <c r="AF315" s="44">
        <f t="shared" si="209"/>
        <v>0</v>
      </c>
      <c r="AG315" s="44">
        <f t="shared" si="208"/>
        <v>0</v>
      </c>
      <c r="AH315" s="44">
        <f t="shared" si="208"/>
        <v>0</v>
      </c>
      <c r="AI315" s="44">
        <f t="shared" si="208"/>
        <v>0</v>
      </c>
      <c r="AJ315" s="44">
        <f t="shared" si="208"/>
        <v>0</v>
      </c>
      <c r="AK315" s="812">
        <f t="shared" si="213"/>
        <v>425</v>
      </c>
      <c r="AL315" s="830">
        <f>+N315</f>
        <v>0</v>
      </c>
      <c r="AM315" s="44">
        <f t="shared" si="204"/>
        <v>2.25</v>
      </c>
      <c r="AN315" s="47">
        <v>2.25</v>
      </c>
      <c r="AO315" s="47"/>
      <c r="AP315" s="47"/>
      <c r="AQ315" s="47"/>
      <c r="AR315" s="47"/>
      <c r="AS315" s="47"/>
      <c r="AT315" s="812">
        <f t="shared" si="214"/>
        <v>425</v>
      </c>
      <c r="AU315" s="833">
        <f>+O315</f>
        <v>0</v>
      </c>
      <c r="AV315" s="44">
        <f t="shared" si="205"/>
        <v>2.25</v>
      </c>
      <c r="AW315" s="47">
        <v>2.25</v>
      </c>
      <c r="AX315" s="47"/>
      <c r="AY315" s="47"/>
      <c r="AZ315" s="47"/>
      <c r="BA315" s="47"/>
      <c r="BB315" s="47"/>
      <c r="BC315" s="812">
        <f t="shared" si="215"/>
        <v>425</v>
      </c>
      <c r="BD315" s="809">
        <f>+P315</f>
        <v>0</v>
      </c>
      <c r="BE315" s="44">
        <f t="shared" si="206"/>
        <v>2.25</v>
      </c>
      <c r="BF315" s="47">
        <v>2.25</v>
      </c>
      <c r="BG315" s="47"/>
      <c r="BH315" s="47"/>
      <c r="BI315" s="47"/>
      <c r="BJ315" s="47"/>
      <c r="BK315" s="47"/>
      <c r="BL315" s="812">
        <f t="shared" si="216"/>
        <v>425</v>
      </c>
      <c r="BM315" s="815">
        <f>+Q315</f>
        <v>0</v>
      </c>
      <c r="BN315" s="44">
        <f t="shared" si="207"/>
        <v>2.25</v>
      </c>
      <c r="BO315" s="47">
        <v>2.25</v>
      </c>
      <c r="BP315" s="47"/>
      <c r="BQ315" s="47"/>
      <c r="BR315" s="47"/>
      <c r="BS315" s="47"/>
      <c r="BT315" s="47"/>
      <c r="BU315" s="818"/>
      <c r="BV315" s="819"/>
      <c r="BW315" s="819"/>
      <c r="BX315" s="819"/>
      <c r="BY315" s="819"/>
      <c r="BZ315" s="819"/>
      <c r="CA315" s="819"/>
      <c r="CB315" s="819"/>
      <c r="CC315" s="820"/>
    </row>
    <row r="316" spans="1:81" s="58" customFormat="1" ht="40.200000000000003" customHeight="1" x14ac:dyDescent="0.3">
      <c r="A316" s="34"/>
      <c r="B316" s="907"/>
      <c r="C316" s="869"/>
      <c r="D316" s="872"/>
      <c r="E316" s="852"/>
      <c r="F316" s="920"/>
      <c r="G316" s="852"/>
      <c r="H316" s="852"/>
      <c r="I316" s="852"/>
      <c r="J316" s="813"/>
      <c r="K316" s="855"/>
      <c r="L316" s="858"/>
      <c r="M316" s="861"/>
      <c r="N316" s="837"/>
      <c r="O316" s="840"/>
      <c r="P316" s="864"/>
      <c r="Q316" s="867"/>
      <c r="R316" s="813"/>
      <c r="S316" s="39"/>
      <c r="T316" s="236"/>
      <c r="U316" s="236"/>
      <c r="V316" s="236"/>
      <c r="W316" s="39"/>
      <c r="X316" s="31"/>
      <c r="Y316" s="31"/>
      <c r="Z316" s="31"/>
      <c r="AA316" s="31"/>
      <c r="AB316" s="813"/>
      <c r="AC316" s="828"/>
      <c r="AD316" s="552">
        <f t="shared" si="209"/>
        <v>0</v>
      </c>
      <c r="AE316" s="51">
        <f t="shared" si="209"/>
        <v>0</v>
      </c>
      <c r="AF316" s="51">
        <f t="shared" si="209"/>
        <v>0</v>
      </c>
      <c r="AG316" s="51">
        <f t="shared" si="208"/>
        <v>0</v>
      </c>
      <c r="AH316" s="51">
        <f t="shared" si="208"/>
        <v>0</v>
      </c>
      <c r="AI316" s="51">
        <f t="shared" si="208"/>
        <v>0</v>
      </c>
      <c r="AJ316" s="51">
        <f t="shared" si="208"/>
        <v>0</v>
      </c>
      <c r="AK316" s="813"/>
      <c r="AL316" s="831"/>
      <c r="AM316" s="51">
        <f t="shared" si="204"/>
        <v>0</v>
      </c>
      <c r="AN316" s="257"/>
      <c r="AO316" s="257"/>
      <c r="AP316" s="257"/>
      <c r="AQ316" s="257"/>
      <c r="AR316" s="257"/>
      <c r="AS316" s="257"/>
      <c r="AT316" s="813"/>
      <c r="AU316" s="834"/>
      <c r="AV316" s="51">
        <f t="shared" si="205"/>
        <v>0</v>
      </c>
      <c r="AW316" s="257"/>
      <c r="AX316" s="257"/>
      <c r="AY316" s="257"/>
      <c r="AZ316" s="257"/>
      <c r="BA316" s="257"/>
      <c r="BB316" s="257"/>
      <c r="BC316" s="813"/>
      <c r="BD316" s="810"/>
      <c r="BE316" s="51">
        <f t="shared" si="206"/>
        <v>0</v>
      </c>
      <c r="BF316" s="257"/>
      <c r="BG316" s="257"/>
      <c r="BH316" s="257"/>
      <c r="BI316" s="257"/>
      <c r="BJ316" s="257"/>
      <c r="BK316" s="257"/>
      <c r="BL316" s="813"/>
      <c r="BM316" s="816"/>
      <c r="BN316" s="51">
        <f t="shared" si="207"/>
        <v>0</v>
      </c>
      <c r="BO316" s="257"/>
      <c r="BP316" s="257"/>
      <c r="BQ316" s="257"/>
      <c r="BR316" s="257"/>
      <c r="BS316" s="257"/>
      <c r="BT316" s="257"/>
      <c r="BU316" s="821"/>
      <c r="BV316" s="822"/>
      <c r="BW316" s="822"/>
      <c r="BX316" s="822"/>
      <c r="BY316" s="822"/>
      <c r="BZ316" s="822"/>
      <c r="CA316" s="822"/>
      <c r="CB316" s="822"/>
      <c r="CC316" s="823"/>
    </row>
    <row r="317" spans="1:81" s="58" customFormat="1" ht="40.200000000000003" customHeight="1" x14ac:dyDescent="0.3">
      <c r="A317" s="34"/>
      <c r="B317" s="907"/>
      <c r="C317" s="869"/>
      <c r="D317" s="872"/>
      <c r="E317" s="852"/>
      <c r="F317" s="920"/>
      <c r="G317" s="852"/>
      <c r="H317" s="852"/>
      <c r="I317" s="852"/>
      <c r="J317" s="813"/>
      <c r="K317" s="855"/>
      <c r="L317" s="858"/>
      <c r="M317" s="861"/>
      <c r="N317" s="837"/>
      <c r="O317" s="840"/>
      <c r="P317" s="864"/>
      <c r="Q317" s="867"/>
      <c r="R317" s="813"/>
      <c r="S317" s="39"/>
      <c r="T317" s="236"/>
      <c r="U317" s="236"/>
      <c r="V317" s="236"/>
      <c r="W317" s="39"/>
      <c r="X317" s="31"/>
      <c r="Y317" s="31"/>
      <c r="Z317" s="31"/>
      <c r="AA317" s="31"/>
      <c r="AB317" s="813"/>
      <c r="AC317" s="828"/>
      <c r="AD317" s="552">
        <f t="shared" si="209"/>
        <v>0</v>
      </c>
      <c r="AE317" s="51">
        <f t="shared" si="209"/>
        <v>0</v>
      </c>
      <c r="AF317" s="51">
        <f t="shared" si="209"/>
        <v>0</v>
      </c>
      <c r="AG317" s="51">
        <f t="shared" si="208"/>
        <v>0</v>
      </c>
      <c r="AH317" s="51">
        <f t="shared" si="208"/>
        <v>0</v>
      </c>
      <c r="AI317" s="51">
        <f t="shared" si="208"/>
        <v>0</v>
      </c>
      <c r="AJ317" s="51">
        <f t="shared" si="208"/>
        <v>0</v>
      </c>
      <c r="AK317" s="813"/>
      <c r="AL317" s="831"/>
      <c r="AM317" s="51">
        <f t="shared" si="204"/>
        <v>0</v>
      </c>
      <c r="AN317" s="257"/>
      <c r="AO317" s="257"/>
      <c r="AP317" s="257"/>
      <c r="AQ317" s="257"/>
      <c r="AR317" s="257"/>
      <c r="AS317" s="257"/>
      <c r="AT317" s="813"/>
      <c r="AU317" s="834"/>
      <c r="AV317" s="51">
        <f t="shared" si="205"/>
        <v>0</v>
      </c>
      <c r="AW317" s="257"/>
      <c r="AX317" s="257"/>
      <c r="AY317" s="257"/>
      <c r="AZ317" s="257"/>
      <c r="BA317" s="257"/>
      <c r="BB317" s="257"/>
      <c r="BC317" s="813"/>
      <c r="BD317" s="810"/>
      <c r="BE317" s="51">
        <f t="shared" si="206"/>
        <v>0</v>
      </c>
      <c r="BF317" s="257"/>
      <c r="BG317" s="257"/>
      <c r="BH317" s="257"/>
      <c r="BI317" s="257"/>
      <c r="BJ317" s="257"/>
      <c r="BK317" s="257"/>
      <c r="BL317" s="813"/>
      <c r="BM317" s="816"/>
      <c r="BN317" s="51">
        <f t="shared" si="207"/>
        <v>0</v>
      </c>
      <c r="BO317" s="257"/>
      <c r="BP317" s="257"/>
      <c r="BQ317" s="257"/>
      <c r="BR317" s="257"/>
      <c r="BS317" s="257"/>
      <c r="BT317" s="257"/>
      <c r="BU317" s="821"/>
      <c r="BV317" s="822"/>
      <c r="BW317" s="822"/>
      <c r="BX317" s="822"/>
      <c r="BY317" s="822"/>
      <c r="BZ317" s="822"/>
      <c r="CA317" s="822"/>
      <c r="CB317" s="822"/>
      <c r="CC317" s="823"/>
    </row>
    <row r="318" spans="1:81" s="58" customFormat="1" ht="40.200000000000003" customHeight="1" thickBot="1" x14ac:dyDescent="0.35">
      <c r="A318" s="34"/>
      <c r="B318" s="907"/>
      <c r="C318" s="869"/>
      <c r="D318" s="873"/>
      <c r="E318" s="853"/>
      <c r="F318" s="1267"/>
      <c r="G318" s="853"/>
      <c r="H318" s="853"/>
      <c r="I318" s="853"/>
      <c r="J318" s="814"/>
      <c r="K318" s="856"/>
      <c r="L318" s="859"/>
      <c r="M318" s="862"/>
      <c r="N318" s="838"/>
      <c r="O318" s="841"/>
      <c r="P318" s="865"/>
      <c r="Q318" s="874"/>
      <c r="R318" s="814"/>
      <c r="S318" s="232"/>
      <c r="T318" s="237"/>
      <c r="U318" s="237"/>
      <c r="V318" s="237"/>
      <c r="W318" s="232"/>
      <c r="X318" s="260"/>
      <c r="Y318" s="260"/>
      <c r="Z318" s="260"/>
      <c r="AA318" s="260"/>
      <c r="AB318" s="814"/>
      <c r="AC318" s="829"/>
      <c r="AD318" s="551">
        <f t="shared" si="209"/>
        <v>0</v>
      </c>
      <c r="AE318" s="46">
        <f t="shared" si="209"/>
        <v>0</v>
      </c>
      <c r="AF318" s="46">
        <f t="shared" si="209"/>
        <v>0</v>
      </c>
      <c r="AG318" s="46">
        <f t="shared" si="208"/>
        <v>0</v>
      </c>
      <c r="AH318" s="46">
        <f t="shared" si="208"/>
        <v>0</v>
      </c>
      <c r="AI318" s="46">
        <f t="shared" si="208"/>
        <v>0</v>
      </c>
      <c r="AJ318" s="46">
        <f t="shared" si="208"/>
        <v>0</v>
      </c>
      <c r="AK318" s="814"/>
      <c r="AL318" s="832"/>
      <c r="AM318" s="46">
        <f t="shared" si="204"/>
        <v>0</v>
      </c>
      <c r="AN318" s="49"/>
      <c r="AO318" s="49"/>
      <c r="AP318" s="49"/>
      <c r="AQ318" s="49"/>
      <c r="AR318" s="49"/>
      <c r="AS318" s="49"/>
      <c r="AT318" s="814"/>
      <c r="AU318" s="835"/>
      <c r="AV318" s="46">
        <f t="shared" si="205"/>
        <v>0</v>
      </c>
      <c r="AW318" s="49"/>
      <c r="AX318" s="49"/>
      <c r="AY318" s="49"/>
      <c r="AZ318" s="49"/>
      <c r="BA318" s="49"/>
      <c r="BB318" s="49"/>
      <c r="BC318" s="814"/>
      <c r="BD318" s="811"/>
      <c r="BE318" s="46">
        <f t="shared" si="206"/>
        <v>0</v>
      </c>
      <c r="BF318" s="49"/>
      <c r="BG318" s="49"/>
      <c r="BH318" s="49"/>
      <c r="BI318" s="49"/>
      <c r="BJ318" s="49"/>
      <c r="BK318" s="49"/>
      <c r="BL318" s="814"/>
      <c r="BM318" s="817"/>
      <c r="BN318" s="46">
        <f t="shared" si="207"/>
        <v>0</v>
      </c>
      <c r="BO318" s="49"/>
      <c r="BP318" s="49"/>
      <c r="BQ318" s="49"/>
      <c r="BR318" s="49"/>
      <c r="BS318" s="49"/>
      <c r="BT318" s="49"/>
      <c r="BU318" s="824"/>
      <c r="BV318" s="825"/>
      <c r="BW318" s="825"/>
      <c r="BX318" s="825"/>
      <c r="BY318" s="825"/>
      <c r="BZ318" s="825"/>
      <c r="CA318" s="825"/>
      <c r="CB318" s="825"/>
      <c r="CC318" s="826"/>
    </row>
    <row r="319" spans="1:81" s="58" customFormat="1" ht="40.200000000000003" customHeight="1" thickTop="1" x14ac:dyDescent="0.3">
      <c r="A319" s="34"/>
      <c r="B319" s="907"/>
      <c r="C319" s="869"/>
      <c r="D319" s="871">
        <v>4103</v>
      </c>
      <c r="E319" s="851" t="s">
        <v>4050</v>
      </c>
      <c r="F319" s="1266" t="s">
        <v>5544</v>
      </c>
      <c r="G319" s="851" t="s">
        <v>4052</v>
      </c>
      <c r="H319" s="851"/>
      <c r="I319" s="851"/>
      <c r="J319" s="812">
        <v>426</v>
      </c>
      <c r="K319" s="854" t="str">
        <f>+[7]Metas!K483</f>
        <v>Talleres para el empoderamiento de las personas OSIGD -LGBTI.</v>
      </c>
      <c r="L319" s="857">
        <v>3</v>
      </c>
      <c r="M319" s="860">
        <f>SUM(N319:Q319)</f>
        <v>3</v>
      </c>
      <c r="N319" s="836"/>
      <c r="O319" s="839">
        <v>1</v>
      </c>
      <c r="P319" s="863">
        <v>1</v>
      </c>
      <c r="Q319" s="866">
        <v>1</v>
      </c>
      <c r="R319" s="812">
        <f>+$J319</f>
        <v>426</v>
      </c>
      <c r="S319" s="231" t="s">
        <v>5638</v>
      </c>
      <c r="T319" s="235" t="s">
        <v>3822</v>
      </c>
      <c r="U319" s="235" t="s">
        <v>3827</v>
      </c>
      <c r="V319" s="235" t="s">
        <v>3830</v>
      </c>
      <c r="W319" s="231" t="s">
        <v>5548</v>
      </c>
      <c r="X319" s="256">
        <v>44927</v>
      </c>
      <c r="Y319" s="256">
        <v>45291</v>
      </c>
      <c r="Z319" s="256">
        <v>44593</v>
      </c>
      <c r="AA319" s="256">
        <v>44926</v>
      </c>
      <c r="AB319" s="812">
        <f t="shared" si="211"/>
        <v>426</v>
      </c>
      <c r="AC319" s="827">
        <f t="shared" ref="AC319" si="225">+L319</f>
        <v>3</v>
      </c>
      <c r="AD319" s="550">
        <f t="shared" si="209"/>
        <v>17.100000000000001</v>
      </c>
      <c r="AE319" s="44">
        <f t="shared" si="209"/>
        <v>17.100000000000001</v>
      </c>
      <c r="AF319" s="44">
        <f t="shared" si="209"/>
        <v>0</v>
      </c>
      <c r="AG319" s="44">
        <f t="shared" si="208"/>
        <v>0</v>
      </c>
      <c r="AH319" s="44">
        <f t="shared" si="208"/>
        <v>0</v>
      </c>
      <c r="AI319" s="44">
        <f t="shared" si="208"/>
        <v>0</v>
      </c>
      <c r="AJ319" s="44">
        <f t="shared" si="208"/>
        <v>0</v>
      </c>
      <c r="AK319" s="812">
        <f t="shared" si="213"/>
        <v>426</v>
      </c>
      <c r="AL319" s="830">
        <f>+N319</f>
        <v>0</v>
      </c>
      <c r="AM319" s="44">
        <f t="shared" si="204"/>
        <v>4.2750000000000004</v>
      </c>
      <c r="AN319" s="47">
        <v>4.2750000000000004</v>
      </c>
      <c r="AO319" s="47"/>
      <c r="AP319" s="47"/>
      <c r="AQ319" s="47"/>
      <c r="AR319" s="47"/>
      <c r="AS319" s="47"/>
      <c r="AT319" s="812">
        <f t="shared" si="214"/>
        <v>426</v>
      </c>
      <c r="AU319" s="833">
        <f>+O319</f>
        <v>1</v>
      </c>
      <c r="AV319" s="44">
        <f t="shared" si="205"/>
        <v>4.2750000000000004</v>
      </c>
      <c r="AW319" s="47">
        <v>4.2750000000000004</v>
      </c>
      <c r="AX319" s="47"/>
      <c r="AY319" s="47"/>
      <c r="AZ319" s="47"/>
      <c r="BA319" s="47"/>
      <c r="BB319" s="47"/>
      <c r="BC319" s="812">
        <f t="shared" si="215"/>
        <v>426</v>
      </c>
      <c r="BD319" s="809">
        <f>+P319</f>
        <v>1</v>
      </c>
      <c r="BE319" s="44">
        <f t="shared" si="206"/>
        <v>4.2750000000000004</v>
      </c>
      <c r="BF319" s="47">
        <v>4.2750000000000004</v>
      </c>
      <c r="BG319" s="47"/>
      <c r="BH319" s="47"/>
      <c r="BI319" s="47"/>
      <c r="BJ319" s="47"/>
      <c r="BK319" s="47"/>
      <c r="BL319" s="812">
        <f t="shared" si="216"/>
        <v>426</v>
      </c>
      <c r="BM319" s="815">
        <f>+Q319</f>
        <v>1</v>
      </c>
      <c r="BN319" s="44">
        <f t="shared" si="207"/>
        <v>4.2750000000000004</v>
      </c>
      <c r="BO319" s="47">
        <v>4.2750000000000004</v>
      </c>
      <c r="BP319" s="47"/>
      <c r="BQ319" s="47"/>
      <c r="BR319" s="47"/>
      <c r="BS319" s="47"/>
      <c r="BT319" s="47"/>
      <c r="BU319" s="818"/>
      <c r="BV319" s="819"/>
      <c r="BW319" s="819"/>
      <c r="BX319" s="819"/>
      <c r="BY319" s="819"/>
      <c r="BZ319" s="819"/>
      <c r="CA319" s="819"/>
      <c r="CB319" s="819"/>
      <c r="CC319" s="820"/>
    </row>
    <row r="320" spans="1:81" s="58" customFormat="1" ht="40.200000000000003" customHeight="1" x14ac:dyDescent="0.3">
      <c r="A320" s="34"/>
      <c r="B320" s="907"/>
      <c r="C320" s="869"/>
      <c r="D320" s="872"/>
      <c r="E320" s="852"/>
      <c r="F320" s="920"/>
      <c r="G320" s="852"/>
      <c r="H320" s="852"/>
      <c r="I320" s="852"/>
      <c r="J320" s="813"/>
      <c r="K320" s="855"/>
      <c r="L320" s="858"/>
      <c r="M320" s="861"/>
      <c r="N320" s="837"/>
      <c r="O320" s="840"/>
      <c r="P320" s="864"/>
      <c r="Q320" s="867"/>
      <c r="R320" s="813"/>
      <c r="S320" s="39"/>
      <c r="T320" s="236"/>
      <c r="U320" s="236"/>
      <c r="V320" s="236"/>
      <c r="W320" s="39"/>
      <c r="X320" s="31"/>
      <c r="Y320" s="31"/>
      <c r="Z320" s="31"/>
      <c r="AA320" s="31"/>
      <c r="AB320" s="813"/>
      <c r="AC320" s="828"/>
      <c r="AD320" s="552">
        <f t="shared" si="209"/>
        <v>0</v>
      </c>
      <c r="AE320" s="51">
        <f t="shared" si="209"/>
        <v>0</v>
      </c>
      <c r="AF320" s="51">
        <f t="shared" si="209"/>
        <v>0</v>
      </c>
      <c r="AG320" s="51">
        <f t="shared" si="208"/>
        <v>0</v>
      </c>
      <c r="AH320" s="51">
        <f t="shared" si="208"/>
        <v>0</v>
      </c>
      <c r="AI320" s="51">
        <f t="shared" si="208"/>
        <v>0</v>
      </c>
      <c r="AJ320" s="51">
        <f t="shared" si="208"/>
        <v>0</v>
      </c>
      <c r="AK320" s="813"/>
      <c r="AL320" s="831"/>
      <c r="AM320" s="51">
        <f t="shared" si="204"/>
        <v>0</v>
      </c>
      <c r="AN320" s="257"/>
      <c r="AO320" s="257"/>
      <c r="AP320" s="257"/>
      <c r="AQ320" s="257"/>
      <c r="AR320" s="257"/>
      <c r="AS320" s="257"/>
      <c r="AT320" s="813"/>
      <c r="AU320" s="834"/>
      <c r="AV320" s="51">
        <f t="shared" si="205"/>
        <v>0</v>
      </c>
      <c r="AW320" s="257"/>
      <c r="AX320" s="257"/>
      <c r="AY320" s="257"/>
      <c r="AZ320" s="257"/>
      <c r="BA320" s="257"/>
      <c r="BB320" s="257"/>
      <c r="BC320" s="813"/>
      <c r="BD320" s="810"/>
      <c r="BE320" s="51">
        <f t="shared" si="206"/>
        <v>0</v>
      </c>
      <c r="BF320" s="257"/>
      <c r="BG320" s="257"/>
      <c r="BH320" s="257"/>
      <c r="BI320" s="257"/>
      <c r="BJ320" s="257"/>
      <c r="BK320" s="257"/>
      <c r="BL320" s="813"/>
      <c r="BM320" s="816"/>
      <c r="BN320" s="51">
        <f t="shared" si="207"/>
        <v>0</v>
      </c>
      <c r="BO320" s="257"/>
      <c r="BP320" s="257"/>
      <c r="BQ320" s="257"/>
      <c r="BR320" s="257"/>
      <c r="BS320" s="257"/>
      <c r="BT320" s="257"/>
      <c r="BU320" s="821"/>
      <c r="BV320" s="822"/>
      <c r="BW320" s="822"/>
      <c r="BX320" s="822"/>
      <c r="BY320" s="822"/>
      <c r="BZ320" s="822"/>
      <c r="CA320" s="822"/>
      <c r="CB320" s="822"/>
      <c r="CC320" s="823"/>
    </row>
    <row r="321" spans="1:81" s="58" customFormat="1" ht="40.200000000000003" customHeight="1" x14ac:dyDescent="0.3">
      <c r="A321" s="34"/>
      <c r="B321" s="907"/>
      <c r="C321" s="869"/>
      <c r="D321" s="872"/>
      <c r="E321" s="852"/>
      <c r="F321" s="920"/>
      <c r="G321" s="852"/>
      <c r="H321" s="852"/>
      <c r="I321" s="852"/>
      <c r="J321" s="813"/>
      <c r="K321" s="855"/>
      <c r="L321" s="858"/>
      <c r="M321" s="861"/>
      <c r="N321" s="837"/>
      <c r="O321" s="840"/>
      <c r="P321" s="864"/>
      <c r="Q321" s="867"/>
      <c r="R321" s="813"/>
      <c r="S321" s="39"/>
      <c r="T321" s="236"/>
      <c r="U321" s="236"/>
      <c r="V321" s="236"/>
      <c r="W321" s="39"/>
      <c r="X321" s="31"/>
      <c r="Y321" s="31"/>
      <c r="Z321" s="31"/>
      <c r="AA321" s="31"/>
      <c r="AB321" s="813"/>
      <c r="AC321" s="828"/>
      <c r="AD321" s="552">
        <f t="shared" si="209"/>
        <v>0</v>
      </c>
      <c r="AE321" s="51">
        <f t="shared" si="209"/>
        <v>0</v>
      </c>
      <c r="AF321" s="51">
        <f t="shared" si="209"/>
        <v>0</v>
      </c>
      <c r="AG321" s="51">
        <f t="shared" si="208"/>
        <v>0</v>
      </c>
      <c r="AH321" s="51">
        <f t="shared" si="208"/>
        <v>0</v>
      </c>
      <c r="AI321" s="51">
        <f t="shared" si="208"/>
        <v>0</v>
      </c>
      <c r="AJ321" s="51">
        <f t="shared" si="208"/>
        <v>0</v>
      </c>
      <c r="AK321" s="813"/>
      <c r="AL321" s="831"/>
      <c r="AM321" s="51">
        <f t="shared" si="204"/>
        <v>0</v>
      </c>
      <c r="AN321" s="257"/>
      <c r="AO321" s="257"/>
      <c r="AP321" s="257"/>
      <c r="AQ321" s="257"/>
      <c r="AR321" s="257"/>
      <c r="AS321" s="257"/>
      <c r="AT321" s="813"/>
      <c r="AU321" s="834"/>
      <c r="AV321" s="51">
        <f t="shared" si="205"/>
        <v>0</v>
      </c>
      <c r="AW321" s="257"/>
      <c r="AX321" s="257"/>
      <c r="AY321" s="257"/>
      <c r="AZ321" s="257"/>
      <c r="BA321" s="257"/>
      <c r="BB321" s="257"/>
      <c r="BC321" s="813"/>
      <c r="BD321" s="810"/>
      <c r="BE321" s="51">
        <f t="shared" si="206"/>
        <v>0</v>
      </c>
      <c r="BF321" s="257"/>
      <c r="BG321" s="257"/>
      <c r="BH321" s="257"/>
      <c r="BI321" s="257"/>
      <c r="BJ321" s="257"/>
      <c r="BK321" s="257"/>
      <c r="BL321" s="813"/>
      <c r="BM321" s="816"/>
      <c r="BN321" s="51">
        <f t="shared" si="207"/>
        <v>0</v>
      </c>
      <c r="BO321" s="257"/>
      <c r="BP321" s="257"/>
      <c r="BQ321" s="257"/>
      <c r="BR321" s="257"/>
      <c r="BS321" s="257"/>
      <c r="BT321" s="257"/>
      <c r="BU321" s="821"/>
      <c r="BV321" s="822"/>
      <c r="BW321" s="822"/>
      <c r="BX321" s="822"/>
      <c r="BY321" s="822"/>
      <c r="BZ321" s="822"/>
      <c r="CA321" s="822"/>
      <c r="CB321" s="822"/>
      <c r="CC321" s="823"/>
    </row>
    <row r="322" spans="1:81" s="58" customFormat="1" ht="40.200000000000003" customHeight="1" thickBot="1" x14ac:dyDescent="0.35">
      <c r="A322" s="34"/>
      <c r="B322" s="908"/>
      <c r="C322" s="870"/>
      <c r="D322" s="873"/>
      <c r="E322" s="853"/>
      <c r="F322" s="1267"/>
      <c r="G322" s="853"/>
      <c r="H322" s="853"/>
      <c r="I322" s="853"/>
      <c r="J322" s="814"/>
      <c r="K322" s="856"/>
      <c r="L322" s="859"/>
      <c r="M322" s="862"/>
      <c r="N322" s="838"/>
      <c r="O322" s="841"/>
      <c r="P322" s="865"/>
      <c r="Q322" s="874"/>
      <c r="R322" s="814"/>
      <c r="S322" s="232"/>
      <c r="T322" s="237"/>
      <c r="U322" s="237"/>
      <c r="V322" s="237"/>
      <c r="W322" s="232"/>
      <c r="X322" s="260"/>
      <c r="Y322" s="260"/>
      <c r="Z322" s="260"/>
      <c r="AA322" s="260"/>
      <c r="AB322" s="814"/>
      <c r="AC322" s="829"/>
      <c r="AD322" s="551">
        <f t="shared" si="209"/>
        <v>0</v>
      </c>
      <c r="AE322" s="46">
        <f t="shared" si="209"/>
        <v>0</v>
      </c>
      <c r="AF322" s="46">
        <f t="shared" si="209"/>
        <v>0</v>
      </c>
      <c r="AG322" s="46">
        <f t="shared" si="208"/>
        <v>0</v>
      </c>
      <c r="AH322" s="46">
        <f t="shared" si="208"/>
        <v>0</v>
      </c>
      <c r="AI322" s="46">
        <f t="shared" si="208"/>
        <v>0</v>
      </c>
      <c r="AJ322" s="46">
        <f t="shared" si="208"/>
        <v>0</v>
      </c>
      <c r="AK322" s="814"/>
      <c r="AL322" s="832"/>
      <c r="AM322" s="46">
        <f t="shared" si="204"/>
        <v>0</v>
      </c>
      <c r="AN322" s="49"/>
      <c r="AO322" s="49"/>
      <c r="AP322" s="49"/>
      <c r="AQ322" s="49"/>
      <c r="AR322" s="49"/>
      <c r="AS322" s="49"/>
      <c r="AT322" s="814"/>
      <c r="AU322" s="835"/>
      <c r="AV322" s="46">
        <f t="shared" si="205"/>
        <v>0</v>
      </c>
      <c r="AW322" s="49"/>
      <c r="AX322" s="49"/>
      <c r="AY322" s="49"/>
      <c r="AZ322" s="49"/>
      <c r="BA322" s="49"/>
      <c r="BB322" s="49"/>
      <c r="BC322" s="814"/>
      <c r="BD322" s="811"/>
      <c r="BE322" s="46">
        <f t="shared" si="206"/>
        <v>0</v>
      </c>
      <c r="BF322" s="49"/>
      <c r="BG322" s="49"/>
      <c r="BH322" s="49"/>
      <c r="BI322" s="49"/>
      <c r="BJ322" s="49"/>
      <c r="BK322" s="49"/>
      <c r="BL322" s="814"/>
      <c r="BM322" s="817"/>
      <c r="BN322" s="46">
        <f t="shared" si="207"/>
        <v>0</v>
      </c>
      <c r="BO322" s="49"/>
      <c r="BP322" s="49"/>
      <c r="BQ322" s="49"/>
      <c r="BR322" s="49"/>
      <c r="BS322" s="49"/>
      <c r="BT322" s="49"/>
      <c r="BU322" s="824"/>
      <c r="BV322" s="825"/>
      <c r="BW322" s="825"/>
      <c r="BX322" s="825"/>
      <c r="BY322" s="825"/>
      <c r="BZ322" s="825"/>
      <c r="CA322" s="825"/>
      <c r="CB322" s="825"/>
      <c r="CC322" s="826"/>
    </row>
    <row r="323" spans="1:81" ht="40.200000000000003" customHeight="1" thickTop="1" x14ac:dyDescent="0.3"/>
  </sheetData>
  <mergeCells count="2401">
    <mergeCell ref="BC3:BE3"/>
    <mergeCell ref="BF3:BK3"/>
    <mergeCell ref="BL3:BT3"/>
    <mergeCell ref="BU3:BW3"/>
    <mergeCell ref="BX3:CC3"/>
    <mergeCell ref="C4:H5"/>
    <mergeCell ref="R4:S5"/>
    <mergeCell ref="T4:V4"/>
    <mergeCell ref="W4:AA4"/>
    <mergeCell ref="AB4:AJ5"/>
    <mergeCell ref="BU2:BW2"/>
    <mergeCell ref="BX2:CC2"/>
    <mergeCell ref="C3:H3"/>
    <mergeCell ref="R3:S3"/>
    <mergeCell ref="T3:V3"/>
    <mergeCell ref="W3:AA3"/>
    <mergeCell ref="AB3:AJ3"/>
    <mergeCell ref="AK3:AM3"/>
    <mergeCell ref="AN3:AS3"/>
    <mergeCell ref="AT3:BB3"/>
    <mergeCell ref="AK2:AM2"/>
    <mergeCell ref="AN2:AS2"/>
    <mergeCell ref="AT2:BB2"/>
    <mergeCell ref="BC2:BE2"/>
    <mergeCell ref="BF2:BK2"/>
    <mergeCell ref="BL2:BT2"/>
    <mergeCell ref="C2:H2"/>
    <mergeCell ref="R2:S2"/>
    <mergeCell ref="T2:V2"/>
    <mergeCell ref="W2:AA2"/>
    <mergeCell ref="AB2:AJ2"/>
    <mergeCell ref="S7:S9"/>
    <mergeCell ref="H7:H9"/>
    <mergeCell ref="I7:I9"/>
    <mergeCell ref="J7:J9"/>
    <mergeCell ref="K7:K9"/>
    <mergeCell ref="L7:L9"/>
    <mergeCell ref="M7:M9"/>
    <mergeCell ref="B7:B9"/>
    <mergeCell ref="C7:C9"/>
    <mergeCell ref="D7:D9"/>
    <mergeCell ref="E7:E9"/>
    <mergeCell ref="F7:F9"/>
    <mergeCell ref="G7:G9"/>
    <mergeCell ref="BU4:BW4"/>
    <mergeCell ref="BX4:CC4"/>
    <mergeCell ref="T5:V5"/>
    <mergeCell ref="W5:AA5"/>
    <mergeCell ref="AK5:AM5"/>
    <mergeCell ref="AN5:AS5"/>
    <mergeCell ref="BC5:BE5"/>
    <mergeCell ref="BF5:BK5"/>
    <mergeCell ref="BU5:BW5"/>
    <mergeCell ref="BX5:CC5"/>
    <mergeCell ref="AK4:AM4"/>
    <mergeCell ref="AN4:AS4"/>
    <mergeCell ref="AT4:BB5"/>
    <mergeCell ref="BC4:BE4"/>
    <mergeCell ref="BF4:BK4"/>
    <mergeCell ref="BL4:BT5"/>
    <mergeCell ref="B2:B5"/>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AD7:AJ7"/>
    <mergeCell ref="AK7:AK9"/>
    <mergeCell ref="AL7:AL9"/>
    <mergeCell ref="AM7:AS7"/>
    <mergeCell ref="AR8:AR9"/>
    <mergeCell ref="AS8:AS9"/>
    <mergeCell ref="BS8:BS9"/>
    <mergeCell ref="BT8:BT9"/>
    <mergeCell ref="B11:B38"/>
    <mergeCell ref="C11:C30"/>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AC7:AC9"/>
    <mergeCell ref="T7:T9"/>
    <mergeCell ref="U7:U9"/>
    <mergeCell ref="V7:V9"/>
    <mergeCell ref="W7:W9"/>
    <mergeCell ref="X7:Y7"/>
    <mergeCell ref="Z7:AA7"/>
    <mergeCell ref="N7:N9"/>
    <mergeCell ref="O7:O9"/>
    <mergeCell ref="P7:P9"/>
    <mergeCell ref="Q7:Q9"/>
    <mergeCell ref="R7:R9"/>
    <mergeCell ref="BM11:BM14"/>
    <mergeCell ref="BU11:CC11"/>
    <mergeCell ref="BU12:CC12"/>
    <mergeCell ref="BU13:CC13"/>
    <mergeCell ref="BU14:CC14"/>
    <mergeCell ref="D15:D18"/>
    <mergeCell ref="E15:E18"/>
    <mergeCell ref="F15:F18"/>
    <mergeCell ref="G15:G18"/>
    <mergeCell ref="H15:H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L11:L14"/>
    <mergeCell ref="M11:M14"/>
    <mergeCell ref="N11:N14"/>
    <mergeCell ref="O11:O14"/>
    <mergeCell ref="I19:I22"/>
    <mergeCell ref="BL15:BL18"/>
    <mergeCell ref="BM15:BM18"/>
    <mergeCell ref="BU15:CC15"/>
    <mergeCell ref="BU16:CC16"/>
    <mergeCell ref="BU17:CC17"/>
    <mergeCell ref="BU18:CC18"/>
    <mergeCell ref="AK15:AK18"/>
    <mergeCell ref="AL15:AL18"/>
    <mergeCell ref="AT15:AT18"/>
    <mergeCell ref="AU15:AU18"/>
    <mergeCell ref="BC15:BC18"/>
    <mergeCell ref="BD15:BD18"/>
    <mergeCell ref="O15:O18"/>
    <mergeCell ref="P15:P18"/>
    <mergeCell ref="Q15:Q18"/>
    <mergeCell ref="R15:R18"/>
    <mergeCell ref="AB15:AB18"/>
    <mergeCell ref="AC15:AC18"/>
    <mergeCell ref="I15:I18"/>
    <mergeCell ref="J15:J18"/>
    <mergeCell ref="K15:K18"/>
    <mergeCell ref="L15:L18"/>
    <mergeCell ref="M15:M18"/>
    <mergeCell ref="N15:N18"/>
    <mergeCell ref="D23:D26"/>
    <mergeCell ref="E23:E26"/>
    <mergeCell ref="F23:F26"/>
    <mergeCell ref="G23:G26"/>
    <mergeCell ref="H23:H26"/>
    <mergeCell ref="I23:I26"/>
    <mergeCell ref="AL19:AL22"/>
    <mergeCell ref="AT19:AT22"/>
    <mergeCell ref="AU19:AU22"/>
    <mergeCell ref="BC19:BC22"/>
    <mergeCell ref="BL19:BL22"/>
    <mergeCell ref="BU19:CC19"/>
    <mergeCell ref="BU20:CC20"/>
    <mergeCell ref="BU21:CC21"/>
    <mergeCell ref="BU22:CC22"/>
    <mergeCell ref="P19:P22"/>
    <mergeCell ref="Q19:Q22"/>
    <mergeCell ref="R19:R22"/>
    <mergeCell ref="AB19:AB22"/>
    <mergeCell ref="AC19:AC22"/>
    <mergeCell ref="AK19:AK22"/>
    <mergeCell ref="J19:J22"/>
    <mergeCell ref="K19:K22"/>
    <mergeCell ref="L19:L22"/>
    <mergeCell ref="M19:M22"/>
    <mergeCell ref="N19:N22"/>
    <mergeCell ref="O19:O22"/>
    <mergeCell ref="D19:D22"/>
    <mergeCell ref="E19:E22"/>
    <mergeCell ref="F19:F22"/>
    <mergeCell ref="G19:G22"/>
    <mergeCell ref="H19:H22"/>
    <mergeCell ref="H27:H30"/>
    <mergeCell ref="I27:I30"/>
    <mergeCell ref="AL23:AL26"/>
    <mergeCell ref="AT23:AT26"/>
    <mergeCell ref="AU23:AU26"/>
    <mergeCell ref="BC23:BC26"/>
    <mergeCell ref="BL23:BL26"/>
    <mergeCell ref="BU23:CC23"/>
    <mergeCell ref="BU24:CC24"/>
    <mergeCell ref="BU25:CC25"/>
    <mergeCell ref="BU26:CC26"/>
    <mergeCell ref="P23:P26"/>
    <mergeCell ref="Q23:Q26"/>
    <mergeCell ref="R23:R26"/>
    <mergeCell ref="AB23:AB26"/>
    <mergeCell ref="AC23:AC26"/>
    <mergeCell ref="AK23:AK26"/>
    <mergeCell ref="J23:J26"/>
    <mergeCell ref="K23:K26"/>
    <mergeCell ref="L23:L26"/>
    <mergeCell ref="M23:M26"/>
    <mergeCell ref="N23:N26"/>
    <mergeCell ref="O23:O26"/>
    <mergeCell ref="BM27:BM30"/>
    <mergeCell ref="BU27:CC27"/>
    <mergeCell ref="BU28:CC28"/>
    <mergeCell ref="BU29:CC29"/>
    <mergeCell ref="BU30:CC30"/>
    <mergeCell ref="C31:C38"/>
    <mergeCell ref="D31:D34"/>
    <mergeCell ref="E31:E34"/>
    <mergeCell ref="F31:F34"/>
    <mergeCell ref="G31:G34"/>
    <mergeCell ref="AL27:AL30"/>
    <mergeCell ref="AT27:AT30"/>
    <mergeCell ref="AU27:AU30"/>
    <mergeCell ref="BC27:BC30"/>
    <mergeCell ref="BD27:BD30"/>
    <mergeCell ref="BL27:BL30"/>
    <mergeCell ref="P27:P30"/>
    <mergeCell ref="Q27:Q30"/>
    <mergeCell ref="R27:R30"/>
    <mergeCell ref="AB27:AB30"/>
    <mergeCell ref="AC27:AC30"/>
    <mergeCell ref="AK27:AK30"/>
    <mergeCell ref="J27:J30"/>
    <mergeCell ref="K27:K30"/>
    <mergeCell ref="L27:L30"/>
    <mergeCell ref="M27:M30"/>
    <mergeCell ref="N27:N30"/>
    <mergeCell ref="O27:O30"/>
    <mergeCell ref="D27:D30"/>
    <mergeCell ref="E27:E30"/>
    <mergeCell ref="F27:F30"/>
    <mergeCell ref="G27:G30"/>
    <mergeCell ref="F35:F38"/>
    <mergeCell ref="G35:G38"/>
    <mergeCell ref="H35:H38"/>
    <mergeCell ref="I35:I38"/>
    <mergeCell ref="BD31:BD34"/>
    <mergeCell ref="BL31:BL34"/>
    <mergeCell ref="BM31:BM34"/>
    <mergeCell ref="BU31:CC31"/>
    <mergeCell ref="BU32:CC32"/>
    <mergeCell ref="BU33:CC33"/>
    <mergeCell ref="BU34:CC34"/>
    <mergeCell ref="AC31:AC34"/>
    <mergeCell ref="AK31:AK34"/>
    <mergeCell ref="AL31:AL34"/>
    <mergeCell ref="AT31:AT34"/>
    <mergeCell ref="AU31:AU34"/>
    <mergeCell ref="BC31:BC34"/>
    <mergeCell ref="N31:N34"/>
    <mergeCell ref="O31:O34"/>
    <mergeCell ref="P31:P34"/>
    <mergeCell ref="Q31:Q34"/>
    <mergeCell ref="R31:R34"/>
    <mergeCell ref="AB31:AB34"/>
    <mergeCell ref="H31:H34"/>
    <mergeCell ref="I31:I34"/>
    <mergeCell ref="J31:J34"/>
    <mergeCell ref="K31:K34"/>
    <mergeCell ref="L31:L34"/>
    <mergeCell ref="M31:M34"/>
    <mergeCell ref="K39:K42"/>
    <mergeCell ref="L39:L42"/>
    <mergeCell ref="BM35:BM38"/>
    <mergeCell ref="BU35:CC35"/>
    <mergeCell ref="BU36:CC36"/>
    <mergeCell ref="BU37:CC37"/>
    <mergeCell ref="BU38:CC38"/>
    <mergeCell ref="B39:B90"/>
    <mergeCell ref="C39:C42"/>
    <mergeCell ref="D39:D42"/>
    <mergeCell ref="E39:E42"/>
    <mergeCell ref="F39:F42"/>
    <mergeCell ref="AL35:AL38"/>
    <mergeCell ref="AT35:AT38"/>
    <mergeCell ref="AU35:AU38"/>
    <mergeCell ref="BC35:BC38"/>
    <mergeCell ref="BD35:BD38"/>
    <mergeCell ref="BL35:BL38"/>
    <mergeCell ref="P35:P38"/>
    <mergeCell ref="Q35:Q38"/>
    <mergeCell ref="R35:R38"/>
    <mergeCell ref="AB35:AB38"/>
    <mergeCell ref="AC35:AC38"/>
    <mergeCell ref="AK35:AK38"/>
    <mergeCell ref="J35:J38"/>
    <mergeCell ref="K35:K38"/>
    <mergeCell ref="L35:L38"/>
    <mergeCell ref="M35:M38"/>
    <mergeCell ref="N35:N38"/>
    <mergeCell ref="O35:O38"/>
    <mergeCell ref="D35:D38"/>
    <mergeCell ref="E35:E38"/>
    <mergeCell ref="M43:M46"/>
    <mergeCell ref="N43:N46"/>
    <mergeCell ref="C43:C46"/>
    <mergeCell ref="D43:D46"/>
    <mergeCell ref="E43:E46"/>
    <mergeCell ref="F43:F46"/>
    <mergeCell ref="G43:G46"/>
    <mergeCell ref="H43:H46"/>
    <mergeCell ref="BC39:BC42"/>
    <mergeCell ref="BD39:BD42"/>
    <mergeCell ref="BL39:BL42"/>
    <mergeCell ref="BM39:BM42"/>
    <mergeCell ref="BU39:CC39"/>
    <mergeCell ref="BU40:CC40"/>
    <mergeCell ref="BU41:CC41"/>
    <mergeCell ref="BU42:CC42"/>
    <mergeCell ref="AB39:AB42"/>
    <mergeCell ref="AC39:AC42"/>
    <mergeCell ref="AK39:AK42"/>
    <mergeCell ref="AL39:AL42"/>
    <mergeCell ref="AT39:AT42"/>
    <mergeCell ref="AU39:AU42"/>
    <mergeCell ref="M39:M42"/>
    <mergeCell ref="N39:N42"/>
    <mergeCell ref="O39:O42"/>
    <mergeCell ref="P39:P42"/>
    <mergeCell ref="Q39:Q42"/>
    <mergeCell ref="R39:R42"/>
    <mergeCell ref="G39:G42"/>
    <mergeCell ref="H39:H42"/>
    <mergeCell ref="I39:I42"/>
    <mergeCell ref="J39:J42"/>
    <mergeCell ref="C47:C54"/>
    <mergeCell ref="D47:D50"/>
    <mergeCell ref="E47:E50"/>
    <mergeCell ref="F47:F50"/>
    <mergeCell ref="G47:G50"/>
    <mergeCell ref="H47:H50"/>
    <mergeCell ref="D51:D54"/>
    <mergeCell ref="E51:E54"/>
    <mergeCell ref="F51:F54"/>
    <mergeCell ref="G51:G54"/>
    <mergeCell ref="BL43:BL46"/>
    <mergeCell ref="BM43:BM46"/>
    <mergeCell ref="BU43:CC43"/>
    <mergeCell ref="BU44:CC44"/>
    <mergeCell ref="BU45:CC45"/>
    <mergeCell ref="BU46:CC46"/>
    <mergeCell ref="AK43:AK46"/>
    <mergeCell ref="AL43:AL46"/>
    <mergeCell ref="AT43:AT46"/>
    <mergeCell ref="AU43:AU46"/>
    <mergeCell ref="BC43:BC46"/>
    <mergeCell ref="BD43:BD46"/>
    <mergeCell ref="O43:O46"/>
    <mergeCell ref="P43:P46"/>
    <mergeCell ref="Q43:Q46"/>
    <mergeCell ref="R43:R46"/>
    <mergeCell ref="AB43:AB46"/>
    <mergeCell ref="AC43:AC46"/>
    <mergeCell ref="I43:I46"/>
    <mergeCell ref="J43:J46"/>
    <mergeCell ref="K43:K46"/>
    <mergeCell ref="L43:L46"/>
    <mergeCell ref="H51:H54"/>
    <mergeCell ref="I51:I54"/>
    <mergeCell ref="J51:J54"/>
    <mergeCell ref="K51:K54"/>
    <mergeCell ref="L51:L54"/>
    <mergeCell ref="M51:M54"/>
    <mergeCell ref="BL47:BL50"/>
    <mergeCell ref="BM47:BM50"/>
    <mergeCell ref="BU47:CC47"/>
    <mergeCell ref="BU48:CC48"/>
    <mergeCell ref="BU49:CC49"/>
    <mergeCell ref="BU50:CC50"/>
    <mergeCell ref="AK47:AK50"/>
    <mergeCell ref="AL47:AL50"/>
    <mergeCell ref="AT47:AT50"/>
    <mergeCell ref="AU47:AU50"/>
    <mergeCell ref="BC47:BC50"/>
    <mergeCell ref="BD47:BD50"/>
    <mergeCell ref="O47:O50"/>
    <mergeCell ref="P47:P50"/>
    <mergeCell ref="Q47:Q50"/>
    <mergeCell ref="R47:R50"/>
    <mergeCell ref="AB47:AB50"/>
    <mergeCell ref="AC47:AC50"/>
    <mergeCell ref="I47:I50"/>
    <mergeCell ref="J47:J50"/>
    <mergeCell ref="K47:K50"/>
    <mergeCell ref="L47:L50"/>
    <mergeCell ref="M47:M50"/>
    <mergeCell ref="N47:N50"/>
    <mergeCell ref="BD51:BD54"/>
    <mergeCell ref="BL51:BL54"/>
    <mergeCell ref="BM51:BM54"/>
    <mergeCell ref="BU51:CC51"/>
    <mergeCell ref="BU52:CC52"/>
    <mergeCell ref="BU53:CC53"/>
    <mergeCell ref="BU54:CC54"/>
    <mergeCell ref="AC51:AC54"/>
    <mergeCell ref="AK51:AK54"/>
    <mergeCell ref="AL51:AL54"/>
    <mergeCell ref="AT51:AT54"/>
    <mergeCell ref="AU51:AU54"/>
    <mergeCell ref="BC51:BC54"/>
    <mergeCell ref="N51:N54"/>
    <mergeCell ref="O51:O54"/>
    <mergeCell ref="P51:P54"/>
    <mergeCell ref="Q51:Q54"/>
    <mergeCell ref="R51:R54"/>
    <mergeCell ref="AB51:AB54"/>
    <mergeCell ref="BM55:BM58"/>
    <mergeCell ref="BU55:CC55"/>
    <mergeCell ref="BU56:CC56"/>
    <mergeCell ref="BU57:CC57"/>
    <mergeCell ref="BU58:CC58"/>
    <mergeCell ref="AK55:AK58"/>
    <mergeCell ref="AL55:AL58"/>
    <mergeCell ref="AT55:AT58"/>
    <mergeCell ref="AU55:AU58"/>
    <mergeCell ref="BC55:BC58"/>
    <mergeCell ref="BD55:BD58"/>
    <mergeCell ref="O55:O58"/>
    <mergeCell ref="P55:P58"/>
    <mergeCell ref="Q55:Q58"/>
    <mergeCell ref="R55:R58"/>
    <mergeCell ref="AB55:AB58"/>
    <mergeCell ref="AC55:AC58"/>
    <mergeCell ref="I59:I62"/>
    <mergeCell ref="J59:J62"/>
    <mergeCell ref="K59:K62"/>
    <mergeCell ref="L59:L62"/>
    <mergeCell ref="M59:M62"/>
    <mergeCell ref="N59:N62"/>
    <mergeCell ref="C59:C86"/>
    <mergeCell ref="D59:D62"/>
    <mergeCell ref="E59:E62"/>
    <mergeCell ref="F59:F62"/>
    <mergeCell ref="G59:G62"/>
    <mergeCell ref="H59:H62"/>
    <mergeCell ref="D63:D66"/>
    <mergeCell ref="E63:E66"/>
    <mergeCell ref="F63:F66"/>
    <mergeCell ref="G63:G66"/>
    <mergeCell ref="BL55:BL58"/>
    <mergeCell ref="I55:I58"/>
    <mergeCell ref="J55:J58"/>
    <mergeCell ref="K55:K58"/>
    <mergeCell ref="L55:L58"/>
    <mergeCell ref="M55:M58"/>
    <mergeCell ref="N55:N58"/>
    <mergeCell ref="C55:C58"/>
    <mergeCell ref="D55:D58"/>
    <mergeCell ref="E55:E58"/>
    <mergeCell ref="F55:F58"/>
    <mergeCell ref="G55:G58"/>
    <mergeCell ref="H55:H58"/>
    <mergeCell ref="BL59:BL62"/>
    <mergeCell ref="BM59:BM62"/>
    <mergeCell ref="BU59:CC59"/>
    <mergeCell ref="BU60:CC60"/>
    <mergeCell ref="BU61:CC61"/>
    <mergeCell ref="BU62:CC62"/>
    <mergeCell ref="AK59:AK62"/>
    <mergeCell ref="AL59:AL62"/>
    <mergeCell ref="AT59:AT62"/>
    <mergeCell ref="AU59:AU62"/>
    <mergeCell ref="BC59:BC62"/>
    <mergeCell ref="BD59:BD62"/>
    <mergeCell ref="O59:O62"/>
    <mergeCell ref="P59:P62"/>
    <mergeCell ref="Q59:Q62"/>
    <mergeCell ref="R59:R62"/>
    <mergeCell ref="AB59:AB62"/>
    <mergeCell ref="AC59:AC62"/>
    <mergeCell ref="H67:H70"/>
    <mergeCell ref="I67:I70"/>
    <mergeCell ref="BD63:BD66"/>
    <mergeCell ref="BL63:BL66"/>
    <mergeCell ref="BM63:BM66"/>
    <mergeCell ref="BU63:CC63"/>
    <mergeCell ref="BU64:CC64"/>
    <mergeCell ref="BU65:CC65"/>
    <mergeCell ref="BU66:CC66"/>
    <mergeCell ref="AC63:AC66"/>
    <mergeCell ref="AK63:AK66"/>
    <mergeCell ref="AL63:AL66"/>
    <mergeCell ref="AT63:AT66"/>
    <mergeCell ref="AU63:AU66"/>
    <mergeCell ref="BC63:BC66"/>
    <mergeCell ref="N63:N66"/>
    <mergeCell ref="O63:O66"/>
    <mergeCell ref="P63:P66"/>
    <mergeCell ref="Q63:Q66"/>
    <mergeCell ref="R63:R66"/>
    <mergeCell ref="AB63:AB66"/>
    <mergeCell ref="H63:H66"/>
    <mergeCell ref="I63:I66"/>
    <mergeCell ref="J63:J66"/>
    <mergeCell ref="K63:K66"/>
    <mergeCell ref="L63:L66"/>
    <mergeCell ref="M63:M66"/>
    <mergeCell ref="BM67:BM70"/>
    <mergeCell ref="BU67:CC67"/>
    <mergeCell ref="BU68:CC68"/>
    <mergeCell ref="BU69:CC69"/>
    <mergeCell ref="BU70:CC70"/>
    <mergeCell ref="D71:D74"/>
    <mergeCell ref="E71:E74"/>
    <mergeCell ref="F71:F74"/>
    <mergeCell ref="G71:G74"/>
    <mergeCell ref="H71:H74"/>
    <mergeCell ref="AL67:AL70"/>
    <mergeCell ref="AT67:AT70"/>
    <mergeCell ref="AU67:AU70"/>
    <mergeCell ref="BC67:BC70"/>
    <mergeCell ref="BD67:BD70"/>
    <mergeCell ref="BL67:BL70"/>
    <mergeCell ref="P67:P70"/>
    <mergeCell ref="Q67:Q70"/>
    <mergeCell ref="R67:R70"/>
    <mergeCell ref="AB67:AB70"/>
    <mergeCell ref="AC67:AC70"/>
    <mergeCell ref="AK67:AK70"/>
    <mergeCell ref="J67:J70"/>
    <mergeCell ref="K67:K70"/>
    <mergeCell ref="L67:L70"/>
    <mergeCell ref="M67:M70"/>
    <mergeCell ref="N67:N70"/>
    <mergeCell ref="O67:O70"/>
    <mergeCell ref="D67:D70"/>
    <mergeCell ref="E67:E70"/>
    <mergeCell ref="F67:F70"/>
    <mergeCell ref="G67:G70"/>
    <mergeCell ref="H75:H78"/>
    <mergeCell ref="I75:I78"/>
    <mergeCell ref="BL71:BL74"/>
    <mergeCell ref="BM71:BM74"/>
    <mergeCell ref="BU71:CC71"/>
    <mergeCell ref="BU72:CC72"/>
    <mergeCell ref="BU73:CC73"/>
    <mergeCell ref="BU74:CC74"/>
    <mergeCell ref="AK71:AK74"/>
    <mergeCell ref="AL71:AL74"/>
    <mergeCell ref="AT71:AT74"/>
    <mergeCell ref="AU71:AU74"/>
    <mergeCell ref="BC71:BC74"/>
    <mergeCell ref="BD71:BD74"/>
    <mergeCell ref="O71:O74"/>
    <mergeCell ref="P71:P74"/>
    <mergeCell ref="Q71:Q74"/>
    <mergeCell ref="R71:R74"/>
    <mergeCell ref="AB71:AB74"/>
    <mergeCell ref="AC71:AC74"/>
    <mergeCell ref="I71:I74"/>
    <mergeCell ref="J71:J74"/>
    <mergeCell ref="K71:K74"/>
    <mergeCell ref="L71:L74"/>
    <mergeCell ref="M71:M74"/>
    <mergeCell ref="N71:N74"/>
    <mergeCell ref="BM75:BM78"/>
    <mergeCell ref="BU75:CC75"/>
    <mergeCell ref="BU76:CC76"/>
    <mergeCell ref="BU77:CC77"/>
    <mergeCell ref="BU78:CC78"/>
    <mergeCell ref="D79:D82"/>
    <mergeCell ref="E79:E82"/>
    <mergeCell ref="F79:F82"/>
    <mergeCell ref="G79:G82"/>
    <mergeCell ref="H79:H82"/>
    <mergeCell ref="AL75:AL78"/>
    <mergeCell ref="AT75:AT78"/>
    <mergeCell ref="AU75:AU78"/>
    <mergeCell ref="BC75:BC78"/>
    <mergeCell ref="BD75:BD78"/>
    <mergeCell ref="BL75:BL78"/>
    <mergeCell ref="P75:P78"/>
    <mergeCell ref="Q75:Q78"/>
    <mergeCell ref="R75:R78"/>
    <mergeCell ref="AB75:AB78"/>
    <mergeCell ref="AC75:AC78"/>
    <mergeCell ref="AK75:AK78"/>
    <mergeCell ref="J75:J78"/>
    <mergeCell ref="K75:K78"/>
    <mergeCell ref="L75:L78"/>
    <mergeCell ref="M75:M78"/>
    <mergeCell ref="N75:N78"/>
    <mergeCell ref="O75:O78"/>
    <mergeCell ref="D75:D78"/>
    <mergeCell ref="E75:E78"/>
    <mergeCell ref="F75:F78"/>
    <mergeCell ref="G75:G78"/>
    <mergeCell ref="E83:E86"/>
    <mergeCell ref="F83:F86"/>
    <mergeCell ref="G83:G86"/>
    <mergeCell ref="H83:H86"/>
    <mergeCell ref="I83:I86"/>
    <mergeCell ref="BL79:BL82"/>
    <mergeCell ref="BM79:BM82"/>
    <mergeCell ref="BU79:CC79"/>
    <mergeCell ref="BU80:CC80"/>
    <mergeCell ref="BU81:CC81"/>
    <mergeCell ref="BU82:CC82"/>
    <mergeCell ref="AK79:AK82"/>
    <mergeCell ref="AL79:AL82"/>
    <mergeCell ref="AT79:AT82"/>
    <mergeCell ref="AU79:AU82"/>
    <mergeCell ref="BC79:BC82"/>
    <mergeCell ref="BD79:BD82"/>
    <mergeCell ref="O79:O82"/>
    <mergeCell ref="P79:P82"/>
    <mergeCell ref="Q79:Q82"/>
    <mergeCell ref="R79:R82"/>
    <mergeCell ref="AB79:AB82"/>
    <mergeCell ref="AC79:AC82"/>
    <mergeCell ref="I79:I82"/>
    <mergeCell ref="J79:J82"/>
    <mergeCell ref="K79:K82"/>
    <mergeCell ref="L79:L82"/>
    <mergeCell ref="M79:M82"/>
    <mergeCell ref="N79:N82"/>
    <mergeCell ref="K87:K90"/>
    <mergeCell ref="L87:L90"/>
    <mergeCell ref="M87:M90"/>
    <mergeCell ref="BM83:BM86"/>
    <mergeCell ref="BU83:CC83"/>
    <mergeCell ref="BU84:CC84"/>
    <mergeCell ref="BU85:CC85"/>
    <mergeCell ref="BU86:CC86"/>
    <mergeCell ref="C87:C90"/>
    <mergeCell ref="D87:D90"/>
    <mergeCell ref="E87:E90"/>
    <mergeCell ref="F87:F90"/>
    <mergeCell ref="G87:G90"/>
    <mergeCell ref="AL83:AL86"/>
    <mergeCell ref="AT83:AT86"/>
    <mergeCell ref="AU83:AU86"/>
    <mergeCell ref="BC83:BC86"/>
    <mergeCell ref="BD83:BD86"/>
    <mergeCell ref="BL83:BL86"/>
    <mergeCell ref="P83:P86"/>
    <mergeCell ref="Q83:Q86"/>
    <mergeCell ref="R83:R86"/>
    <mergeCell ref="AB83:AB86"/>
    <mergeCell ref="AC83:AC86"/>
    <mergeCell ref="AK83:AK86"/>
    <mergeCell ref="J83:J86"/>
    <mergeCell ref="K83:K86"/>
    <mergeCell ref="L83:L86"/>
    <mergeCell ref="M83:M86"/>
    <mergeCell ref="N83:N86"/>
    <mergeCell ref="O83:O86"/>
    <mergeCell ref="D83:D86"/>
    <mergeCell ref="B91:B150"/>
    <mergeCell ref="C91:C94"/>
    <mergeCell ref="D91:D94"/>
    <mergeCell ref="E91:E94"/>
    <mergeCell ref="F91:F94"/>
    <mergeCell ref="G91:G94"/>
    <mergeCell ref="C95:C126"/>
    <mergeCell ref="D95:D98"/>
    <mergeCell ref="E95:E98"/>
    <mergeCell ref="F95:F98"/>
    <mergeCell ref="BD87:BD90"/>
    <mergeCell ref="BL87:BL90"/>
    <mergeCell ref="BM87:BM90"/>
    <mergeCell ref="BU87:CC87"/>
    <mergeCell ref="BU88:CC88"/>
    <mergeCell ref="BU89:CC89"/>
    <mergeCell ref="BU90:CC90"/>
    <mergeCell ref="AC87:AC90"/>
    <mergeCell ref="AK87:AK90"/>
    <mergeCell ref="AL87:AL90"/>
    <mergeCell ref="AT87:AT90"/>
    <mergeCell ref="AU87:AU90"/>
    <mergeCell ref="BC87:BC90"/>
    <mergeCell ref="N87:N90"/>
    <mergeCell ref="O87:O90"/>
    <mergeCell ref="P87:P90"/>
    <mergeCell ref="Q87:Q90"/>
    <mergeCell ref="R87:R90"/>
    <mergeCell ref="AB87:AB90"/>
    <mergeCell ref="H87:H90"/>
    <mergeCell ref="I87:I90"/>
    <mergeCell ref="J87:J90"/>
    <mergeCell ref="G95:G98"/>
    <mergeCell ref="H95:H98"/>
    <mergeCell ref="I95:I98"/>
    <mergeCell ref="J95:J98"/>
    <mergeCell ref="K95:K98"/>
    <mergeCell ref="L95:L98"/>
    <mergeCell ref="BD91:BD94"/>
    <mergeCell ref="BL91:BL94"/>
    <mergeCell ref="BM91:BM94"/>
    <mergeCell ref="BU91:CC91"/>
    <mergeCell ref="BU92:CC92"/>
    <mergeCell ref="BU93:CC93"/>
    <mergeCell ref="BU94:CC94"/>
    <mergeCell ref="AC91:AC94"/>
    <mergeCell ref="AK91:AK94"/>
    <mergeCell ref="AL91:AL94"/>
    <mergeCell ref="AT91:AT94"/>
    <mergeCell ref="AU91:AU94"/>
    <mergeCell ref="BC91:BC94"/>
    <mergeCell ref="N91:N94"/>
    <mergeCell ref="O91:O94"/>
    <mergeCell ref="P91:P94"/>
    <mergeCell ref="Q91:Q94"/>
    <mergeCell ref="R91:R94"/>
    <mergeCell ref="AB91:AB94"/>
    <mergeCell ref="H91:H94"/>
    <mergeCell ref="I91:I94"/>
    <mergeCell ref="J91:J94"/>
    <mergeCell ref="K91:K94"/>
    <mergeCell ref="L91:L94"/>
    <mergeCell ref="M91:M94"/>
    <mergeCell ref="H99:H102"/>
    <mergeCell ref="I99:I102"/>
    <mergeCell ref="BC95:BC98"/>
    <mergeCell ref="BD95:BD98"/>
    <mergeCell ref="BL95:BL98"/>
    <mergeCell ref="BM95:BM98"/>
    <mergeCell ref="BU95:CC95"/>
    <mergeCell ref="BU96:CC96"/>
    <mergeCell ref="BU97:CC97"/>
    <mergeCell ref="BU98:CC98"/>
    <mergeCell ref="AB95:AB98"/>
    <mergeCell ref="AC95:AC98"/>
    <mergeCell ref="AK95:AK98"/>
    <mergeCell ref="AL95:AL98"/>
    <mergeCell ref="AT95:AT98"/>
    <mergeCell ref="AU95:AU98"/>
    <mergeCell ref="M95:M98"/>
    <mergeCell ref="N95:N98"/>
    <mergeCell ref="O95:O98"/>
    <mergeCell ref="P95:P98"/>
    <mergeCell ref="Q95:Q98"/>
    <mergeCell ref="R95:R98"/>
    <mergeCell ref="BM99:BM102"/>
    <mergeCell ref="BU99:CC99"/>
    <mergeCell ref="BU100:CC100"/>
    <mergeCell ref="BU101:CC101"/>
    <mergeCell ref="BU102:CC102"/>
    <mergeCell ref="D103:D106"/>
    <mergeCell ref="E103:E106"/>
    <mergeCell ref="F103:F106"/>
    <mergeCell ref="G103:G106"/>
    <mergeCell ref="H103:H106"/>
    <mergeCell ref="AL99:AL102"/>
    <mergeCell ref="AT99:AT102"/>
    <mergeCell ref="AU99:AU102"/>
    <mergeCell ref="BC99:BC102"/>
    <mergeCell ref="BD99:BD102"/>
    <mergeCell ref="BL99:BL102"/>
    <mergeCell ref="P99:P102"/>
    <mergeCell ref="Q99:Q102"/>
    <mergeCell ref="R99:R102"/>
    <mergeCell ref="AB99:AB102"/>
    <mergeCell ref="AC99:AC102"/>
    <mergeCell ref="AK99:AK102"/>
    <mergeCell ref="J99:J102"/>
    <mergeCell ref="K99:K102"/>
    <mergeCell ref="L99:L102"/>
    <mergeCell ref="M99:M102"/>
    <mergeCell ref="N99:N102"/>
    <mergeCell ref="O99:O102"/>
    <mergeCell ref="D99:D102"/>
    <mergeCell ref="E99:E102"/>
    <mergeCell ref="F99:F102"/>
    <mergeCell ref="G99:G102"/>
    <mergeCell ref="H107:H110"/>
    <mergeCell ref="I107:I110"/>
    <mergeCell ref="BL103:BL106"/>
    <mergeCell ref="BM103:BM106"/>
    <mergeCell ref="BU103:CC103"/>
    <mergeCell ref="BU104:CC104"/>
    <mergeCell ref="BU105:CC105"/>
    <mergeCell ref="BU106:CC106"/>
    <mergeCell ref="AK103:AK106"/>
    <mergeCell ref="AL103:AL106"/>
    <mergeCell ref="AT103:AT106"/>
    <mergeCell ref="AU103:AU106"/>
    <mergeCell ref="BC103:BC106"/>
    <mergeCell ref="BD103:BD106"/>
    <mergeCell ref="O103:O106"/>
    <mergeCell ref="P103:P106"/>
    <mergeCell ref="Q103:Q106"/>
    <mergeCell ref="R103:R106"/>
    <mergeCell ref="AB103:AB106"/>
    <mergeCell ref="AC103:AC106"/>
    <mergeCell ref="I103:I106"/>
    <mergeCell ref="J103:J106"/>
    <mergeCell ref="K103:K106"/>
    <mergeCell ref="L103:L106"/>
    <mergeCell ref="M103:M106"/>
    <mergeCell ref="N103:N106"/>
    <mergeCell ref="BM107:BM110"/>
    <mergeCell ref="BU107:CC107"/>
    <mergeCell ref="BU108:CC108"/>
    <mergeCell ref="BU109:CC109"/>
    <mergeCell ref="BU110:CC110"/>
    <mergeCell ref="D111:D114"/>
    <mergeCell ref="E111:E114"/>
    <mergeCell ref="F111:F114"/>
    <mergeCell ref="G111:G114"/>
    <mergeCell ref="H111:H114"/>
    <mergeCell ref="AL107:AL110"/>
    <mergeCell ref="AT107:AT110"/>
    <mergeCell ref="AU107:AU110"/>
    <mergeCell ref="BC107:BC110"/>
    <mergeCell ref="BD107:BD110"/>
    <mergeCell ref="BL107:BL110"/>
    <mergeCell ref="P107:P110"/>
    <mergeCell ref="Q107:Q110"/>
    <mergeCell ref="R107:R110"/>
    <mergeCell ref="AB107:AB110"/>
    <mergeCell ref="AC107:AC110"/>
    <mergeCell ref="AK107:AK110"/>
    <mergeCell ref="J107:J110"/>
    <mergeCell ref="K107:K110"/>
    <mergeCell ref="L107:L110"/>
    <mergeCell ref="M107:M110"/>
    <mergeCell ref="N107:N110"/>
    <mergeCell ref="O107:O110"/>
    <mergeCell ref="D107:D110"/>
    <mergeCell ref="E107:E110"/>
    <mergeCell ref="F107:F110"/>
    <mergeCell ref="G107:G110"/>
    <mergeCell ref="H115:H118"/>
    <mergeCell ref="I115:I118"/>
    <mergeCell ref="BL111:BL114"/>
    <mergeCell ref="BM111:BM114"/>
    <mergeCell ref="BU111:CC111"/>
    <mergeCell ref="BU112:CC112"/>
    <mergeCell ref="BU113:CC113"/>
    <mergeCell ref="BU114:CC114"/>
    <mergeCell ref="AK111:AK114"/>
    <mergeCell ref="AL111:AL114"/>
    <mergeCell ref="AT111:AT114"/>
    <mergeCell ref="AU111:AU114"/>
    <mergeCell ref="BC111:BC114"/>
    <mergeCell ref="BD111:BD114"/>
    <mergeCell ref="O111:O114"/>
    <mergeCell ref="P111:P114"/>
    <mergeCell ref="Q111:Q114"/>
    <mergeCell ref="R111:R114"/>
    <mergeCell ref="AB111:AB114"/>
    <mergeCell ref="AC111:AC114"/>
    <mergeCell ref="I111:I114"/>
    <mergeCell ref="J111:J114"/>
    <mergeCell ref="K111:K114"/>
    <mergeCell ref="L111:L114"/>
    <mergeCell ref="M111:M114"/>
    <mergeCell ref="N111:N114"/>
    <mergeCell ref="BM115:BM118"/>
    <mergeCell ref="BU115:CC115"/>
    <mergeCell ref="BU116:CC116"/>
    <mergeCell ref="BU117:CC117"/>
    <mergeCell ref="BU118:CC118"/>
    <mergeCell ref="D119:D122"/>
    <mergeCell ref="E119:E122"/>
    <mergeCell ref="F119:F122"/>
    <mergeCell ref="G119:G122"/>
    <mergeCell ref="H119:H122"/>
    <mergeCell ref="AL115:AL118"/>
    <mergeCell ref="AT115:AT118"/>
    <mergeCell ref="AU115:AU118"/>
    <mergeCell ref="BC115:BC118"/>
    <mergeCell ref="BD115:BD118"/>
    <mergeCell ref="BL115:BL118"/>
    <mergeCell ref="P115:P118"/>
    <mergeCell ref="Q115:Q118"/>
    <mergeCell ref="R115:R118"/>
    <mergeCell ref="AB115:AB118"/>
    <mergeCell ref="AC115:AC118"/>
    <mergeCell ref="AK115:AK118"/>
    <mergeCell ref="J115:J118"/>
    <mergeCell ref="K115:K118"/>
    <mergeCell ref="L115:L118"/>
    <mergeCell ref="M115:M118"/>
    <mergeCell ref="N115:N118"/>
    <mergeCell ref="O115:O118"/>
    <mergeCell ref="D115:D118"/>
    <mergeCell ref="E115:E118"/>
    <mergeCell ref="F115:F118"/>
    <mergeCell ref="G115:G118"/>
    <mergeCell ref="O123:O126"/>
    <mergeCell ref="D123:D126"/>
    <mergeCell ref="E123:E126"/>
    <mergeCell ref="F123:F126"/>
    <mergeCell ref="G123:G126"/>
    <mergeCell ref="H123:H126"/>
    <mergeCell ref="I123:I126"/>
    <mergeCell ref="BL119:BL122"/>
    <mergeCell ref="BM119:BM122"/>
    <mergeCell ref="BU119:CC119"/>
    <mergeCell ref="BU120:CC120"/>
    <mergeCell ref="BU121:CC121"/>
    <mergeCell ref="BU122:CC122"/>
    <mergeCell ref="AK119:AK122"/>
    <mergeCell ref="AL119:AL122"/>
    <mergeCell ref="AT119:AT122"/>
    <mergeCell ref="AU119:AU122"/>
    <mergeCell ref="BC119:BC122"/>
    <mergeCell ref="BD119:BD122"/>
    <mergeCell ref="O119:O122"/>
    <mergeCell ref="P119:P122"/>
    <mergeCell ref="Q119:Q122"/>
    <mergeCell ref="R119:R122"/>
    <mergeCell ref="AB119:AB122"/>
    <mergeCell ref="AC119:AC122"/>
    <mergeCell ref="I119:I122"/>
    <mergeCell ref="J119:J122"/>
    <mergeCell ref="K119:K122"/>
    <mergeCell ref="L119:L122"/>
    <mergeCell ref="M119:M122"/>
    <mergeCell ref="N119:N122"/>
    <mergeCell ref="I127:I130"/>
    <mergeCell ref="J127:J130"/>
    <mergeCell ref="K127:K130"/>
    <mergeCell ref="L127:L130"/>
    <mergeCell ref="M127:M130"/>
    <mergeCell ref="BM123:BM126"/>
    <mergeCell ref="BU123:CC123"/>
    <mergeCell ref="BU124:CC124"/>
    <mergeCell ref="BU125:CC125"/>
    <mergeCell ref="BU126:CC126"/>
    <mergeCell ref="C127:C130"/>
    <mergeCell ref="D127:D130"/>
    <mergeCell ref="E127:E130"/>
    <mergeCell ref="F127:F130"/>
    <mergeCell ref="G127:G130"/>
    <mergeCell ref="AL123:AL126"/>
    <mergeCell ref="AT123:AT126"/>
    <mergeCell ref="AU123:AU126"/>
    <mergeCell ref="BC123:BC126"/>
    <mergeCell ref="BD123:BD126"/>
    <mergeCell ref="BL123:BL126"/>
    <mergeCell ref="P123:P126"/>
    <mergeCell ref="Q123:Q126"/>
    <mergeCell ref="R123:R126"/>
    <mergeCell ref="AB123:AB126"/>
    <mergeCell ref="AC123:AC126"/>
    <mergeCell ref="AK123:AK126"/>
    <mergeCell ref="J123:J126"/>
    <mergeCell ref="K123:K126"/>
    <mergeCell ref="L123:L126"/>
    <mergeCell ref="M123:M126"/>
    <mergeCell ref="N123:N126"/>
    <mergeCell ref="I131:I134"/>
    <mergeCell ref="J131:J134"/>
    <mergeCell ref="K131:K134"/>
    <mergeCell ref="L131:L134"/>
    <mergeCell ref="M131:M134"/>
    <mergeCell ref="N131:N134"/>
    <mergeCell ref="C131:C134"/>
    <mergeCell ref="D131:D134"/>
    <mergeCell ref="E131:E134"/>
    <mergeCell ref="F131:F134"/>
    <mergeCell ref="G131:G134"/>
    <mergeCell ref="H131:H134"/>
    <mergeCell ref="BD127:BD130"/>
    <mergeCell ref="BL127:BL130"/>
    <mergeCell ref="BM127:BM130"/>
    <mergeCell ref="BU127:CC127"/>
    <mergeCell ref="BU128:CC128"/>
    <mergeCell ref="BU129:CC129"/>
    <mergeCell ref="BU130:CC130"/>
    <mergeCell ref="AC127:AC130"/>
    <mergeCell ref="AK127:AK130"/>
    <mergeCell ref="AL127:AL130"/>
    <mergeCell ref="AT127:AT130"/>
    <mergeCell ref="AU127:AU130"/>
    <mergeCell ref="BC127:BC130"/>
    <mergeCell ref="N127:N130"/>
    <mergeCell ref="O127:O130"/>
    <mergeCell ref="P127:P130"/>
    <mergeCell ref="Q127:Q130"/>
    <mergeCell ref="R127:R130"/>
    <mergeCell ref="AB127:AB130"/>
    <mergeCell ref="H127:H130"/>
    <mergeCell ref="BL131:BL134"/>
    <mergeCell ref="BM131:BM134"/>
    <mergeCell ref="BU131:CC131"/>
    <mergeCell ref="BU132:CC132"/>
    <mergeCell ref="BU133:CC133"/>
    <mergeCell ref="BU134:CC134"/>
    <mergeCell ref="AK131:AK134"/>
    <mergeCell ref="AL131:AL134"/>
    <mergeCell ref="AT131:AT134"/>
    <mergeCell ref="AU131:AU134"/>
    <mergeCell ref="BC131:BC134"/>
    <mergeCell ref="BD131:BD134"/>
    <mergeCell ref="O131:O134"/>
    <mergeCell ref="P131:P134"/>
    <mergeCell ref="Q131:Q134"/>
    <mergeCell ref="R131:R134"/>
    <mergeCell ref="AB131:AB134"/>
    <mergeCell ref="AC131:AC134"/>
    <mergeCell ref="BM135:BM138"/>
    <mergeCell ref="BU135:CC135"/>
    <mergeCell ref="BU136:CC136"/>
    <mergeCell ref="BU137:CC137"/>
    <mergeCell ref="BU138:CC138"/>
    <mergeCell ref="AK135:AK138"/>
    <mergeCell ref="AL135:AL138"/>
    <mergeCell ref="AT135:AT138"/>
    <mergeCell ref="AU135:AU138"/>
    <mergeCell ref="BC135:BC138"/>
    <mergeCell ref="BD135:BD138"/>
    <mergeCell ref="O135:O138"/>
    <mergeCell ref="P135:P138"/>
    <mergeCell ref="Q135:Q138"/>
    <mergeCell ref="R135:R138"/>
    <mergeCell ref="AB135:AB138"/>
    <mergeCell ref="AC135:AC138"/>
    <mergeCell ref="I139:I142"/>
    <mergeCell ref="J139:J142"/>
    <mergeCell ref="K139:K142"/>
    <mergeCell ref="L139:L142"/>
    <mergeCell ref="M139:M142"/>
    <mergeCell ref="N139:N142"/>
    <mergeCell ref="C139:C150"/>
    <mergeCell ref="D139:D142"/>
    <mergeCell ref="E139:E142"/>
    <mergeCell ref="F139:F142"/>
    <mergeCell ref="G139:G142"/>
    <mergeCell ref="H139:H142"/>
    <mergeCell ref="D143:D146"/>
    <mergeCell ref="E143:E146"/>
    <mergeCell ref="F143:F146"/>
    <mergeCell ref="G143:G146"/>
    <mergeCell ref="BL135:BL138"/>
    <mergeCell ref="I135:I138"/>
    <mergeCell ref="J135:J138"/>
    <mergeCell ref="K135:K138"/>
    <mergeCell ref="L135:L138"/>
    <mergeCell ref="M135:M138"/>
    <mergeCell ref="N135:N138"/>
    <mergeCell ref="C135:C138"/>
    <mergeCell ref="D135:D138"/>
    <mergeCell ref="E135:E138"/>
    <mergeCell ref="F135:F138"/>
    <mergeCell ref="G135:G138"/>
    <mergeCell ref="H135:H138"/>
    <mergeCell ref="BL139:BL142"/>
    <mergeCell ref="BM139:BM142"/>
    <mergeCell ref="BU139:CC139"/>
    <mergeCell ref="BU140:CC140"/>
    <mergeCell ref="BU141:CC141"/>
    <mergeCell ref="BU142:CC142"/>
    <mergeCell ref="AK139:AK142"/>
    <mergeCell ref="AL139:AL142"/>
    <mergeCell ref="AT139:AT142"/>
    <mergeCell ref="AU139:AU142"/>
    <mergeCell ref="BC139:BC142"/>
    <mergeCell ref="BD139:BD142"/>
    <mergeCell ref="O139:O142"/>
    <mergeCell ref="P139:P142"/>
    <mergeCell ref="Q139:Q142"/>
    <mergeCell ref="R139:R142"/>
    <mergeCell ref="AB139:AB142"/>
    <mergeCell ref="AC139:AC142"/>
    <mergeCell ref="D147:D150"/>
    <mergeCell ref="E147:E150"/>
    <mergeCell ref="F147:F150"/>
    <mergeCell ref="G147:G150"/>
    <mergeCell ref="H147:H150"/>
    <mergeCell ref="I147:I150"/>
    <mergeCell ref="BD143:BD146"/>
    <mergeCell ref="BL143:BL146"/>
    <mergeCell ref="BM143:BM146"/>
    <mergeCell ref="BU143:CC143"/>
    <mergeCell ref="BU144:CC144"/>
    <mergeCell ref="BU145:CC145"/>
    <mergeCell ref="BU146:CC146"/>
    <mergeCell ref="AC143:AC146"/>
    <mergeCell ref="AK143:AK146"/>
    <mergeCell ref="AL143:AL146"/>
    <mergeCell ref="AT143:AT146"/>
    <mergeCell ref="AU143:AU146"/>
    <mergeCell ref="BC143:BC146"/>
    <mergeCell ref="N143:N146"/>
    <mergeCell ref="O143:O146"/>
    <mergeCell ref="P143:P146"/>
    <mergeCell ref="Q143:Q146"/>
    <mergeCell ref="R143:R146"/>
    <mergeCell ref="AB143:AB146"/>
    <mergeCell ref="H143:H146"/>
    <mergeCell ref="I143:I146"/>
    <mergeCell ref="J143:J146"/>
    <mergeCell ref="K143:K146"/>
    <mergeCell ref="L143:L146"/>
    <mergeCell ref="M143:M146"/>
    <mergeCell ref="I151:I154"/>
    <mergeCell ref="J151:J154"/>
    <mergeCell ref="K151:K154"/>
    <mergeCell ref="L151:L154"/>
    <mergeCell ref="BM147:BM150"/>
    <mergeCell ref="BU147:CC147"/>
    <mergeCell ref="BU148:CC148"/>
    <mergeCell ref="BU149:CC149"/>
    <mergeCell ref="BU150:CC150"/>
    <mergeCell ref="B151:B270"/>
    <mergeCell ref="C151:C154"/>
    <mergeCell ref="D151:D154"/>
    <mergeCell ref="E151:E154"/>
    <mergeCell ref="F151:F154"/>
    <mergeCell ref="AL147:AL150"/>
    <mergeCell ref="AT147:AT150"/>
    <mergeCell ref="AU147:AU150"/>
    <mergeCell ref="BC147:BC150"/>
    <mergeCell ref="BD147:BD150"/>
    <mergeCell ref="BL147:BL150"/>
    <mergeCell ref="P147:P150"/>
    <mergeCell ref="Q147:Q150"/>
    <mergeCell ref="R147:R150"/>
    <mergeCell ref="AB147:AB150"/>
    <mergeCell ref="AC147:AC150"/>
    <mergeCell ref="AK147:AK150"/>
    <mergeCell ref="J147:J150"/>
    <mergeCell ref="K147:K150"/>
    <mergeCell ref="L147:L150"/>
    <mergeCell ref="M147:M150"/>
    <mergeCell ref="N147:N150"/>
    <mergeCell ref="O147:O150"/>
    <mergeCell ref="C155:C162"/>
    <mergeCell ref="D155:D158"/>
    <mergeCell ref="E155:E158"/>
    <mergeCell ref="F155:F158"/>
    <mergeCell ref="G155:G158"/>
    <mergeCell ref="H155:H158"/>
    <mergeCell ref="D159:D162"/>
    <mergeCell ref="E159:E162"/>
    <mergeCell ref="F159:F162"/>
    <mergeCell ref="G159:G162"/>
    <mergeCell ref="BC151:BC154"/>
    <mergeCell ref="BD151:BD154"/>
    <mergeCell ref="BL151:BL154"/>
    <mergeCell ref="BM151:BM154"/>
    <mergeCell ref="BU151:CC151"/>
    <mergeCell ref="BU152:CC152"/>
    <mergeCell ref="BU153:CC153"/>
    <mergeCell ref="BU154:CC154"/>
    <mergeCell ref="AB151:AB154"/>
    <mergeCell ref="AC151:AC154"/>
    <mergeCell ref="AK151:AK154"/>
    <mergeCell ref="AL151:AL154"/>
    <mergeCell ref="AT151:AT154"/>
    <mergeCell ref="AU151:AU154"/>
    <mergeCell ref="M151:M154"/>
    <mergeCell ref="N151:N154"/>
    <mergeCell ref="O151:O154"/>
    <mergeCell ref="P151:P154"/>
    <mergeCell ref="Q151:Q154"/>
    <mergeCell ref="R151:R154"/>
    <mergeCell ref="G151:G154"/>
    <mergeCell ref="H151:H154"/>
    <mergeCell ref="H159:H162"/>
    <mergeCell ref="I159:I162"/>
    <mergeCell ref="J159:J162"/>
    <mergeCell ref="K159:K162"/>
    <mergeCell ref="L159:L162"/>
    <mergeCell ref="M159:M162"/>
    <mergeCell ref="BL155:BL158"/>
    <mergeCell ref="BM155:BM158"/>
    <mergeCell ref="BU155:CC155"/>
    <mergeCell ref="BU156:CC156"/>
    <mergeCell ref="BU157:CC157"/>
    <mergeCell ref="BU158:CC158"/>
    <mergeCell ref="AK155:AK158"/>
    <mergeCell ref="AL155:AL158"/>
    <mergeCell ref="AT155:AT158"/>
    <mergeCell ref="AU155:AU158"/>
    <mergeCell ref="BC155:BC158"/>
    <mergeCell ref="BD155:BD158"/>
    <mergeCell ref="O155:O158"/>
    <mergeCell ref="P155:P158"/>
    <mergeCell ref="Q155:Q158"/>
    <mergeCell ref="R155:R158"/>
    <mergeCell ref="AB155:AB158"/>
    <mergeCell ref="AC155:AC158"/>
    <mergeCell ref="I155:I158"/>
    <mergeCell ref="J155:J158"/>
    <mergeCell ref="K155:K158"/>
    <mergeCell ref="L155:L158"/>
    <mergeCell ref="M155:M158"/>
    <mergeCell ref="N155:N158"/>
    <mergeCell ref="BD159:BD162"/>
    <mergeCell ref="BL159:BL162"/>
    <mergeCell ref="BM159:BM162"/>
    <mergeCell ref="BU159:CC159"/>
    <mergeCell ref="BU160:CC160"/>
    <mergeCell ref="BU161:CC161"/>
    <mergeCell ref="BU162:CC162"/>
    <mergeCell ref="AC159:AC162"/>
    <mergeCell ref="AK159:AK162"/>
    <mergeCell ref="AL159:AL162"/>
    <mergeCell ref="AT159:AT162"/>
    <mergeCell ref="AU159:AU162"/>
    <mergeCell ref="BC159:BC162"/>
    <mergeCell ref="N159:N162"/>
    <mergeCell ref="O159:O162"/>
    <mergeCell ref="P159:P162"/>
    <mergeCell ref="Q159:Q162"/>
    <mergeCell ref="R159:R162"/>
    <mergeCell ref="AB159:AB162"/>
    <mergeCell ref="BM163:BM166"/>
    <mergeCell ref="BU163:CC163"/>
    <mergeCell ref="BU164:CC164"/>
    <mergeCell ref="BU165:CC165"/>
    <mergeCell ref="BU166:CC166"/>
    <mergeCell ref="AK163:AK166"/>
    <mergeCell ref="AL163:AL166"/>
    <mergeCell ref="AT163:AT166"/>
    <mergeCell ref="AU163:AU166"/>
    <mergeCell ref="BC163:BC166"/>
    <mergeCell ref="BD163:BD166"/>
    <mergeCell ref="O163:O166"/>
    <mergeCell ref="P163:P166"/>
    <mergeCell ref="Q163:Q166"/>
    <mergeCell ref="R163:R166"/>
    <mergeCell ref="AB163:AB166"/>
    <mergeCell ref="AC163:AC166"/>
    <mergeCell ref="I167:I170"/>
    <mergeCell ref="J167:J170"/>
    <mergeCell ref="K167:K170"/>
    <mergeCell ref="L167:L170"/>
    <mergeCell ref="M167:M170"/>
    <mergeCell ref="N167:N170"/>
    <mergeCell ref="C167:C174"/>
    <mergeCell ref="D167:D170"/>
    <mergeCell ref="E167:E170"/>
    <mergeCell ref="F167:F170"/>
    <mergeCell ref="G167:G170"/>
    <mergeCell ref="H167:H170"/>
    <mergeCell ref="D171:D174"/>
    <mergeCell ref="E171:E174"/>
    <mergeCell ref="F171:F174"/>
    <mergeCell ref="G171:G174"/>
    <mergeCell ref="BL163:BL166"/>
    <mergeCell ref="I163:I166"/>
    <mergeCell ref="J163:J166"/>
    <mergeCell ref="K163:K166"/>
    <mergeCell ref="L163:L166"/>
    <mergeCell ref="M163:M166"/>
    <mergeCell ref="N163:N166"/>
    <mergeCell ref="C163:C166"/>
    <mergeCell ref="D163:D166"/>
    <mergeCell ref="E163:E166"/>
    <mergeCell ref="F163:F166"/>
    <mergeCell ref="G163:G166"/>
    <mergeCell ref="H163:H166"/>
    <mergeCell ref="BL167:BL170"/>
    <mergeCell ref="BM167:BM170"/>
    <mergeCell ref="BU167:CC167"/>
    <mergeCell ref="BU168:CC168"/>
    <mergeCell ref="BU169:CC169"/>
    <mergeCell ref="BU170:CC170"/>
    <mergeCell ref="AK167:AK170"/>
    <mergeCell ref="AL167:AL170"/>
    <mergeCell ref="AT167:AT170"/>
    <mergeCell ref="AU167:AU170"/>
    <mergeCell ref="BC167:BC170"/>
    <mergeCell ref="BD167:BD170"/>
    <mergeCell ref="O167:O170"/>
    <mergeCell ref="P167:P170"/>
    <mergeCell ref="Q167:Q170"/>
    <mergeCell ref="R167:R170"/>
    <mergeCell ref="AB167:AB170"/>
    <mergeCell ref="AC167:AC170"/>
    <mergeCell ref="BL171:BL174"/>
    <mergeCell ref="BM171:BM174"/>
    <mergeCell ref="BU171:CC171"/>
    <mergeCell ref="BU172:CC172"/>
    <mergeCell ref="BU173:CC173"/>
    <mergeCell ref="BU174:CC174"/>
    <mergeCell ref="AC171:AC174"/>
    <mergeCell ref="AK171:AK174"/>
    <mergeCell ref="AL171:AL174"/>
    <mergeCell ref="AT171:AT174"/>
    <mergeCell ref="AU171:AU174"/>
    <mergeCell ref="BC171:BC174"/>
    <mergeCell ref="N171:N174"/>
    <mergeCell ref="O171:O174"/>
    <mergeCell ref="P171:P174"/>
    <mergeCell ref="Q171:Q174"/>
    <mergeCell ref="R171:R174"/>
    <mergeCell ref="AB171:AB174"/>
    <mergeCell ref="I175:I178"/>
    <mergeCell ref="J175:J178"/>
    <mergeCell ref="K175:K178"/>
    <mergeCell ref="L175:L178"/>
    <mergeCell ref="M175:M178"/>
    <mergeCell ref="N175:N178"/>
    <mergeCell ref="C175:C182"/>
    <mergeCell ref="D175:D178"/>
    <mergeCell ref="E175:E178"/>
    <mergeCell ref="F175:F178"/>
    <mergeCell ref="G175:G178"/>
    <mergeCell ref="H175:H178"/>
    <mergeCell ref="D179:D182"/>
    <mergeCell ref="E179:E182"/>
    <mergeCell ref="F179:F182"/>
    <mergeCell ref="G179:G182"/>
    <mergeCell ref="BD171:BD174"/>
    <mergeCell ref="H171:H174"/>
    <mergeCell ref="I171:I174"/>
    <mergeCell ref="J171:J174"/>
    <mergeCell ref="K171:K174"/>
    <mergeCell ref="L171:L174"/>
    <mergeCell ref="M171:M174"/>
    <mergeCell ref="BL175:BL178"/>
    <mergeCell ref="BM175:BM178"/>
    <mergeCell ref="BU175:CC175"/>
    <mergeCell ref="BU176:CC176"/>
    <mergeCell ref="BU177:CC177"/>
    <mergeCell ref="BU178:CC178"/>
    <mergeCell ref="AK175:AK178"/>
    <mergeCell ref="AL175:AL178"/>
    <mergeCell ref="AT175:AT178"/>
    <mergeCell ref="AU175:AU178"/>
    <mergeCell ref="BC175:BC178"/>
    <mergeCell ref="BD175:BD178"/>
    <mergeCell ref="O175:O178"/>
    <mergeCell ref="P175:P178"/>
    <mergeCell ref="Q175:Q178"/>
    <mergeCell ref="R175:R178"/>
    <mergeCell ref="AB175:AB178"/>
    <mergeCell ref="AC175:AC178"/>
    <mergeCell ref="BL179:BL182"/>
    <mergeCell ref="BM179:BM182"/>
    <mergeCell ref="BU179:CC179"/>
    <mergeCell ref="BU180:CC180"/>
    <mergeCell ref="BU181:CC181"/>
    <mergeCell ref="BU182:CC182"/>
    <mergeCell ref="AC179:AC182"/>
    <mergeCell ref="AK179:AK182"/>
    <mergeCell ref="AL179:AL182"/>
    <mergeCell ref="AT179:AT182"/>
    <mergeCell ref="AU179:AU182"/>
    <mergeCell ref="BC179:BC182"/>
    <mergeCell ref="N179:N182"/>
    <mergeCell ref="O179:O182"/>
    <mergeCell ref="P179:P182"/>
    <mergeCell ref="Q179:Q182"/>
    <mergeCell ref="R179:R182"/>
    <mergeCell ref="AB179:AB182"/>
    <mergeCell ref="I183:I186"/>
    <mergeCell ref="J183:J186"/>
    <mergeCell ref="K183:K186"/>
    <mergeCell ref="L183:L186"/>
    <mergeCell ref="M183:M186"/>
    <mergeCell ref="N183:N186"/>
    <mergeCell ref="C183:C226"/>
    <mergeCell ref="D183:D186"/>
    <mergeCell ref="E183:E186"/>
    <mergeCell ref="F183:F186"/>
    <mergeCell ref="G183:G186"/>
    <mergeCell ref="H183:H186"/>
    <mergeCell ref="D187:D190"/>
    <mergeCell ref="E187:E190"/>
    <mergeCell ref="F187:F190"/>
    <mergeCell ref="G187:G190"/>
    <mergeCell ref="BD179:BD182"/>
    <mergeCell ref="H179:H182"/>
    <mergeCell ref="I179:I182"/>
    <mergeCell ref="J179:J182"/>
    <mergeCell ref="K179:K182"/>
    <mergeCell ref="L179:L182"/>
    <mergeCell ref="M179:M182"/>
    <mergeCell ref="BL183:BL186"/>
    <mergeCell ref="BM183:BM186"/>
    <mergeCell ref="BU183:CC183"/>
    <mergeCell ref="BU184:CC184"/>
    <mergeCell ref="BU185:CC185"/>
    <mergeCell ref="BU186:CC186"/>
    <mergeCell ref="AK183:AK186"/>
    <mergeCell ref="AL183:AL186"/>
    <mergeCell ref="AT183:AT186"/>
    <mergeCell ref="AU183:AU186"/>
    <mergeCell ref="BC183:BC186"/>
    <mergeCell ref="BD183:BD186"/>
    <mergeCell ref="O183:O186"/>
    <mergeCell ref="P183:P186"/>
    <mergeCell ref="Q183:Q186"/>
    <mergeCell ref="R183:R186"/>
    <mergeCell ref="AB183:AB186"/>
    <mergeCell ref="AC183:AC186"/>
    <mergeCell ref="H191:H194"/>
    <mergeCell ref="I191:I194"/>
    <mergeCell ref="BD187:BD190"/>
    <mergeCell ref="BL187:BL190"/>
    <mergeCell ref="BM187:BM190"/>
    <mergeCell ref="BU187:CC187"/>
    <mergeCell ref="BU188:CC188"/>
    <mergeCell ref="BU189:CC189"/>
    <mergeCell ref="BU190:CC190"/>
    <mergeCell ref="AC187:AC190"/>
    <mergeCell ref="AK187:AK190"/>
    <mergeCell ref="AL187:AL190"/>
    <mergeCell ref="AT187:AT190"/>
    <mergeCell ref="AU187:AU190"/>
    <mergeCell ref="BC187:BC190"/>
    <mergeCell ref="N187:N190"/>
    <mergeCell ref="O187:O190"/>
    <mergeCell ref="P187:P190"/>
    <mergeCell ref="Q187:Q190"/>
    <mergeCell ref="R187:R190"/>
    <mergeCell ref="AB187:AB190"/>
    <mergeCell ref="H187:H190"/>
    <mergeCell ref="I187:I190"/>
    <mergeCell ref="J187:J190"/>
    <mergeCell ref="K187:K190"/>
    <mergeCell ref="L187:L190"/>
    <mergeCell ref="M187:M190"/>
    <mergeCell ref="BM191:BM194"/>
    <mergeCell ref="BU191:CC191"/>
    <mergeCell ref="BU192:CC192"/>
    <mergeCell ref="BU193:CC193"/>
    <mergeCell ref="BU194:CC194"/>
    <mergeCell ref="D195:D198"/>
    <mergeCell ref="E195:E198"/>
    <mergeCell ref="F195:F198"/>
    <mergeCell ref="G195:G198"/>
    <mergeCell ref="H195:H198"/>
    <mergeCell ref="AL191:AL194"/>
    <mergeCell ref="AT191:AT194"/>
    <mergeCell ref="AU191:AU194"/>
    <mergeCell ref="BC191:BC194"/>
    <mergeCell ref="BD191:BD194"/>
    <mergeCell ref="BL191:BL194"/>
    <mergeCell ref="P191:P194"/>
    <mergeCell ref="Q191:Q194"/>
    <mergeCell ref="R191:R194"/>
    <mergeCell ref="AB191:AB194"/>
    <mergeCell ref="AC191:AC194"/>
    <mergeCell ref="AK191:AK194"/>
    <mergeCell ref="J191:J194"/>
    <mergeCell ref="K191:K194"/>
    <mergeCell ref="L191:L194"/>
    <mergeCell ref="M191:M194"/>
    <mergeCell ref="N191:N194"/>
    <mergeCell ref="O191:O194"/>
    <mergeCell ref="D191:D194"/>
    <mergeCell ref="E191:E194"/>
    <mergeCell ref="F191:F194"/>
    <mergeCell ref="G191:G194"/>
    <mergeCell ref="H199:H202"/>
    <mergeCell ref="I199:I202"/>
    <mergeCell ref="BL195:BL198"/>
    <mergeCell ref="BM195:BM198"/>
    <mergeCell ref="BU195:CC195"/>
    <mergeCell ref="BU196:CC196"/>
    <mergeCell ref="BU197:CC197"/>
    <mergeCell ref="BU198:CC198"/>
    <mergeCell ref="AK195:AK198"/>
    <mergeCell ref="AL195:AL198"/>
    <mergeCell ref="AT195:AT198"/>
    <mergeCell ref="AU195:AU198"/>
    <mergeCell ref="BC195:BC198"/>
    <mergeCell ref="BD195:BD198"/>
    <mergeCell ref="O195:O198"/>
    <mergeCell ref="P195:P198"/>
    <mergeCell ref="Q195:Q198"/>
    <mergeCell ref="R195:R198"/>
    <mergeCell ref="AB195:AB198"/>
    <mergeCell ref="AC195:AC198"/>
    <mergeCell ref="I195:I198"/>
    <mergeCell ref="J195:J198"/>
    <mergeCell ref="K195:K198"/>
    <mergeCell ref="L195:L198"/>
    <mergeCell ref="M195:M198"/>
    <mergeCell ref="N195:N198"/>
    <mergeCell ref="BM199:BM202"/>
    <mergeCell ref="BU199:CC199"/>
    <mergeCell ref="BU200:CC200"/>
    <mergeCell ref="BU201:CC201"/>
    <mergeCell ref="BU202:CC202"/>
    <mergeCell ref="D203:D206"/>
    <mergeCell ref="E203:E206"/>
    <mergeCell ref="F203:F206"/>
    <mergeCell ref="G203:G206"/>
    <mergeCell ref="H203:H206"/>
    <mergeCell ref="AL199:AL202"/>
    <mergeCell ref="AT199:AT202"/>
    <mergeCell ref="AU199:AU202"/>
    <mergeCell ref="BC199:BC202"/>
    <mergeCell ref="BD199:BD202"/>
    <mergeCell ref="BL199:BL202"/>
    <mergeCell ref="P199:P202"/>
    <mergeCell ref="Q199:Q202"/>
    <mergeCell ref="R199:R202"/>
    <mergeCell ref="AB199:AB202"/>
    <mergeCell ref="AC199:AC202"/>
    <mergeCell ref="AK199:AK202"/>
    <mergeCell ref="J199:J202"/>
    <mergeCell ref="K199:K202"/>
    <mergeCell ref="L199:L202"/>
    <mergeCell ref="M199:M202"/>
    <mergeCell ref="N199:N202"/>
    <mergeCell ref="O199:O202"/>
    <mergeCell ref="D199:D202"/>
    <mergeCell ref="E199:E202"/>
    <mergeCell ref="F199:F202"/>
    <mergeCell ref="G199:G202"/>
    <mergeCell ref="H207:H210"/>
    <mergeCell ref="I207:I210"/>
    <mergeCell ref="BL203:BL206"/>
    <mergeCell ref="BM203:BM206"/>
    <mergeCell ref="BU203:CC203"/>
    <mergeCell ref="BU204:CC204"/>
    <mergeCell ref="BU205:CC205"/>
    <mergeCell ref="BU206:CC206"/>
    <mergeCell ref="AK203:AK206"/>
    <mergeCell ref="AL203:AL206"/>
    <mergeCell ref="AT203:AT206"/>
    <mergeCell ref="AU203:AU206"/>
    <mergeCell ref="BC203:BC206"/>
    <mergeCell ref="BD203:BD206"/>
    <mergeCell ref="O203:O206"/>
    <mergeCell ref="P203:P206"/>
    <mergeCell ref="Q203:Q206"/>
    <mergeCell ref="R203:R206"/>
    <mergeCell ref="AB203:AB206"/>
    <mergeCell ref="AC203:AC206"/>
    <mergeCell ref="I203:I206"/>
    <mergeCell ref="J203:J206"/>
    <mergeCell ref="K203:K206"/>
    <mergeCell ref="L203:L206"/>
    <mergeCell ref="M203:M206"/>
    <mergeCell ref="N203:N206"/>
    <mergeCell ref="BM207:BM210"/>
    <mergeCell ref="BU207:CC207"/>
    <mergeCell ref="BU208:CC208"/>
    <mergeCell ref="BU209:CC209"/>
    <mergeCell ref="BU210:CC210"/>
    <mergeCell ref="D211:D214"/>
    <mergeCell ref="E211:E214"/>
    <mergeCell ref="F211:F214"/>
    <mergeCell ref="G211:G214"/>
    <mergeCell ref="H211:H214"/>
    <mergeCell ref="AL207:AL210"/>
    <mergeCell ref="AT207:AT210"/>
    <mergeCell ref="AU207:AU210"/>
    <mergeCell ref="BC207:BC210"/>
    <mergeCell ref="BD207:BD210"/>
    <mergeCell ref="BL207:BL210"/>
    <mergeCell ref="P207:P210"/>
    <mergeCell ref="Q207:Q210"/>
    <mergeCell ref="R207:R210"/>
    <mergeCell ref="AB207:AB210"/>
    <mergeCell ref="AC207:AC210"/>
    <mergeCell ref="AK207:AK210"/>
    <mergeCell ref="J207:J210"/>
    <mergeCell ref="K207:K210"/>
    <mergeCell ref="L207:L210"/>
    <mergeCell ref="M207:M210"/>
    <mergeCell ref="N207:N210"/>
    <mergeCell ref="O207:O210"/>
    <mergeCell ref="D207:D210"/>
    <mergeCell ref="E207:E210"/>
    <mergeCell ref="F207:F210"/>
    <mergeCell ref="G207:G210"/>
    <mergeCell ref="H215:H218"/>
    <mergeCell ref="I215:I218"/>
    <mergeCell ref="BL211:BL214"/>
    <mergeCell ref="BM211:BM214"/>
    <mergeCell ref="BU211:CC211"/>
    <mergeCell ref="BU212:CC212"/>
    <mergeCell ref="BU213:CC213"/>
    <mergeCell ref="BU214:CC214"/>
    <mergeCell ref="AK211:AK214"/>
    <mergeCell ref="AL211:AL214"/>
    <mergeCell ref="AT211:AT214"/>
    <mergeCell ref="AU211:AU214"/>
    <mergeCell ref="BC211:BC214"/>
    <mergeCell ref="BD211:BD214"/>
    <mergeCell ref="O211:O214"/>
    <mergeCell ref="P211:P214"/>
    <mergeCell ref="Q211:Q214"/>
    <mergeCell ref="R211:R214"/>
    <mergeCell ref="AB211:AB214"/>
    <mergeCell ref="AC211:AC214"/>
    <mergeCell ref="I211:I214"/>
    <mergeCell ref="J211:J214"/>
    <mergeCell ref="K211:K214"/>
    <mergeCell ref="L211:L214"/>
    <mergeCell ref="M211:M214"/>
    <mergeCell ref="N211:N214"/>
    <mergeCell ref="BM215:BM218"/>
    <mergeCell ref="BU215:CC215"/>
    <mergeCell ref="BU216:CC216"/>
    <mergeCell ref="BU217:CC217"/>
    <mergeCell ref="BU218:CC218"/>
    <mergeCell ref="D219:D222"/>
    <mergeCell ref="E219:E222"/>
    <mergeCell ref="F219:F222"/>
    <mergeCell ref="G219:G222"/>
    <mergeCell ref="H219:H222"/>
    <mergeCell ref="AL215:AL218"/>
    <mergeCell ref="AT215:AT218"/>
    <mergeCell ref="AU215:AU218"/>
    <mergeCell ref="BC215:BC218"/>
    <mergeCell ref="BD215:BD218"/>
    <mergeCell ref="BL215:BL218"/>
    <mergeCell ref="P215:P218"/>
    <mergeCell ref="Q215:Q218"/>
    <mergeCell ref="R215:R218"/>
    <mergeCell ref="AB215:AB218"/>
    <mergeCell ref="AC215:AC218"/>
    <mergeCell ref="AK215:AK218"/>
    <mergeCell ref="J215:J218"/>
    <mergeCell ref="K215:K218"/>
    <mergeCell ref="L215:L218"/>
    <mergeCell ref="M215:M218"/>
    <mergeCell ref="N215:N218"/>
    <mergeCell ref="O215:O218"/>
    <mergeCell ref="D215:D218"/>
    <mergeCell ref="E215:E218"/>
    <mergeCell ref="F215:F218"/>
    <mergeCell ref="G215:G218"/>
    <mergeCell ref="H223:H226"/>
    <mergeCell ref="I223:I226"/>
    <mergeCell ref="BL219:BL222"/>
    <mergeCell ref="BM219:BM222"/>
    <mergeCell ref="BU219:CC219"/>
    <mergeCell ref="BU220:CC220"/>
    <mergeCell ref="BU221:CC221"/>
    <mergeCell ref="BU222:CC222"/>
    <mergeCell ref="AK219:AK222"/>
    <mergeCell ref="AL219:AL222"/>
    <mergeCell ref="AT219:AT222"/>
    <mergeCell ref="AU219:AU222"/>
    <mergeCell ref="BC219:BC222"/>
    <mergeCell ref="BD219:BD222"/>
    <mergeCell ref="O219:O222"/>
    <mergeCell ref="P219:P222"/>
    <mergeCell ref="Q219:Q222"/>
    <mergeCell ref="R219:R222"/>
    <mergeCell ref="AB219:AB222"/>
    <mergeCell ref="AC219:AC222"/>
    <mergeCell ref="I219:I222"/>
    <mergeCell ref="J219:J222"/>
    <mergeCell ref="K219:K222"/>
    <mergeCell ref="L219:L222"/>
    <mergeCell ref="M219:M222"/>
    <mergeCell ref="N219:N222"/>
    <mergeCell ref="BM223:BM226"/>
    <mergeCell ref="BU223:CC223"/>
    <mergeCell ref="BU224:CC224"/>
    <mergeCell ref="BU225:CC225"/>
    <mergeCell ref="BU226:CC226"/>
    <mergeCell ref="C227:C238"/>
    <mergeCell ref="D227:D230"/>
    <mergeCell ref="E227:E230"/>
    <mergeCell ref="F227:F230"/>
    <mergeCell ref="G227:G230"/>
    <mergeCell ref="AL223:AL226"/>
    <mergeCell ref="AT223:AT226"/>
    <mergeCell ref="AU223:AU226"/>
    <mergeCell ref="BC223:BC226"/>
    <mergeCell ref="BD223:BD226"/>
    <mergeCell ref="BL223:BL226"/>
    <mergeCell ref="P223:P226"/>
    <mergeCell ref="Q223:Q226"/>
    <mergeCell ref="R223:R226"/>
    <mergeCell ref="AB223:AB226"/>
    <mergeCell ref="AC223:AC226"/>
    <mergeCell ref="AK223:AK226"/>
    <mergeCell ref="J223:J226"/>
    <mergeCell ref="K223:K226"/>
    <mergeCell ref="L223:L226"/>
    <mergeCell ref="M223:M226"/>
    <mergeCell ref="N223:N226"/>
    <mergeCell ref="O223:O226"/>
    <mergeCell ref="D223:D226"/>
    <mergeCell ref="E223:E226"/>
    <mergeCell ref="F223:F226"/>
    <mergeCell ref="G223:G226"/>
    <mergeCell ref="H231:H234"/>
    <mergeCell ref="I231:I234"/>
    <mergeCell ref="BD227:BD230"/>
    <mergeCell ref="BL227:BL230"/>
    <mergeCell ref="BM227:BM230"/>
    <mergeCell ref="BU227:CC227"/>
    <mergeCell ref="BU228:CC228"/>
    <mergeCell ref="BU229:CC229"/>
    <mergeCell ref="BU230:CC230"/>
    <mergeCell ref="AC227:AC230"/>
    <mergeCell ref="AK227:AK230"/>
    <mergeCell ref="AL227:AL230"/>
    <mergeCell ref="AT227:AT230"/>
    <mergeCell ref="AU227:AU230"/>
    <mergeCell ref="BC227:BC230"/>
    <mergeCell ref="N227:N230"/>
    <mergeCell ref="O227:O230"/>
    <mergeCell ref="P227:P230"/>
    <mergeCell ref="Q227:Q230"/>
    <mergeCell ref="R227:R230"/>
    <mergeCell ref="AB227:AB230"/>
    <mergeCell ref="H227:H230"/>
    <mergeCell ref="I227:I230"/>
    <mergeCell ref="J227:J230"/>
    <mergeCell ref="K227:K230"/>
    <mergeCell ref="L227:L230"/>
    <mergeCell ref="M227:M230"/>
    <mergeCell ref="BM231:BM234"/>
    <mergeCell ref="BU231:CC231"/>
    <mergeCell ref="BU232:CC232"/>
    <mergeCell ref="BU233:CC233"/>
    <mergeCell ref="BU234:CC234"/>
    <mergeCell ref="D235:D238"/>
    <mergeCell ref="E235:E238"/>
    <mergeCell ref="F235:F238"/>
    <mergeCell ref="G235:G238"/>
    <mergeCell ref="H235:H238"/>
    <mergeCell ref="AL231:AL234"/>
    <mergeCell ref="AT231:AT234"/>
    <mergeCell ref="AU231:AU234"/>
    <mergeCell ref="BC231:BC234"/>
    <mergeCell ref="BD231:BD234"/>
    <mergeCell ref="BL231:BL234"/>
    <mergeCell ref="P231:P234"/>
    <mergeCell ref="Q231:Q234"/>
    <mergeCell ref="R231:R234"/>
    <mergeCell ref="AB231:AB234"/>
    <mergeCell ref="AC231:AC234"/>
    <mergeCell ref="AK231:AK234"/>
    <mergeCell ref="J231:J234"/>
    <mergeCell ref="K231:K234"/>
    <mergeCell ref="L231:L234"/>
    <mergeCell ref="M231:M234"/>
    <mergeCell ref="N231:N234"/>
    <mergeCell ref="O231:O234"/>
    <mergeCell ref="D231:D234"/>
    <mergeCell ref="E231:E234"/>
    <mergeCell ref="F231:F234"/>
    <mergeCell ref="G231:G234"/>
    <mergeCell ref="BM235:BM238"/>
    <mergeCell ref="BU235:CC235"/>
    <mergeCell ref="BU236:CC236"/>
    <mergeCell ref="BU237:CC237"/>
    <mergeCell ref="BU238:CC238"/>
    <mergeCell ref="AK235:AK238"/>
    <mergeCell ref="AL235:AL238"/>
    <mergeCell ref="AT235:AT238"/>
    <mergeCell ref="AU235:AU238"/>
    <mergeCell ref="BC235:BC238"/>
    <mergeCell ref="BD235:BD238"/>
    <mergeCell ref="O235:O238"/>
    <mergeCell ref="P235:P238"/>
    <mergeCell ref="Q235:Q238"/>
    <mergeCell ref="R235:R238"/>
    <mergeCell ref="AB235:AB238"/>
    <mergeCell ref="AC235:AC238"/>
    <mergeCell ref="I239:I242"/>
    <mergeCell ref="J239:J242"/>
    <mergeCell ref="K239:K242"/>
    <mergeCell ref="L239:L242"/>
    <mergeCell ref="M239:M242"/>
    <mergeCell ref="N239:N242"/>
    <mergeCell ref="C239:C250"/>
    <mergeCell ref="D239:D242"/>
    <mergeCell ref="E239:E242"/>
    <mergeCell ref="F239:F242"/>
    <mergeCell ref="G239:G242"/>
    <mergeCell ref="H239:H242"/>
    <mergeCell ref="D243:D246"/>
    <mergeCell ref="E243:E246"/>
    <mergeCell ref="F243:F246"/>
    <mergeCell ref="G243:G246"/>
    <mergeCell ref="BL235:BL238"/>
    <mergeCell ref="I235:I238"/>
    <mergeCell ref="J235:J238"/>
    <mergeCell ref="K235:K238"/>
    <mergeCell ref="L235:L238"/>
    <mergeCell ref="M235:M238"/>
    <mergeCell ref="N235:N238"/>
    <mergeCell ref="BL239:BL242"/>
    <mergeCell ref="BM239:BM242"/>
    <mergeCell ref="BU239:CC239"/>
    <mergeCell ref="BU240:CC240"/>
    <mergeCell ref="BU241:CC241"/>
    <mergeCell ref="BU242:CC242"/>
    <mergeCell ref="AK239:AK242"/>
    <mergeCell ref="AL239:AL242"/>
    <mergeCell ref="AT239:AT242"/>
    <mergeCell ref="AU239:AU242"/>
    <mergeCell ref="BC239:BC242"/>
    <mergeCell ref="BD239:BD242"/>
    <mergeCell ref="O239:O242"/>
    <mergeCell ref="P239:P242"/>
    <mergeCell ref="Q239:Q242"/>
    <mergeCell ref="R239:R242"/>
    <mergeCell ref="AB239:AB242"/>
    <mergeCell ref="AC239:AC242"/>
    <mergeCell ref="H247:H250"/>
    <mergeCell ref="I247:I250"/>
    <mergeCell ref="BD243:BD246"/>
    <mergeCell ref="BL243:BL246"/>
    <mergeCell ref="BM243:BM246"/>
    <mergeCell ref="BU243:CC243"/>
    <mergeCell ref="BU244:CC244"/>
    <mergeCell ref="BU245:CC245"/>
    <mergeCell ref="BU246:CC246"/>
    <mergeCell ref="AC243:AC246"/>
    <mergeCell ref="AK243:AK246"/>
    <mergeCell ref="AL243:AL246"/>
    <mergeCell ref="AT243:AT246"/>
    <mergeCell ref="AU243:AU246"/>
    <mergeCell ref="BC243:BC246"/>
    <mergeCell ref="N243:N246"/>
    <mergeCell ref="O243:O246"/>
    <mergeCell ref="P243:P246"/>
    <mergeCell ref="Q243:Q246"/>
    <mergeCell ref="R243:R246"/>
    <mergeCell ref="AB243:AB246"/>
    <mergeCell ref="H243:H246"/>
    <mergeCell ref="I243:I246"/>
    <mergeCell ref="J243:J246"/>
    <mergeCell ref="K243:K246"/>
    <mergeCell ref="L243:L246"/>
    <mergeCell ref="M243:M246"/>
    <mergeCell ref="BM247:BM250"/>
    <mergeCell ref="BU247:CC247"/>
    <mergeCell ref="BU248:CC248"/>
    <mergeCell ref="BU249:CC249"/>
    <mergeCell ref="BU250:CC250"/>
    <mergeCell ref="C251:C258"/>
    <mergeCell ref="D251:D254"/>
    <mergeCell ref="E251:E254"/>
    <mergeCell ref="F251:F254"/>
    <mergeCell ref="G251:G254"/>
    <mergeCell ref="AL247:AL250"/>
    <mergeCell ref="AT247:AT250"/>
    <mergeCell ref="AU247:AU250"/>
    <mergeCell ref="BC247:BC250"/>
    <mergeCell ref="BD247:BD250"/>
    <mergeCell ref="BL247:BL250"/>
    <mergeCell ref="P247:P250"/>
    <mergeCell ref="Q247:Q250"/>
    <mergeCell ref="R247:R250"/>
    <mergeCell ref="AB247:AB250"/>
    <mergeCell ref="AC247:AC250"/>
    <mergeCell ref="AK247:AK250"/>
    <mergeCell ref="J247:J250"/>
    <mergeCell ref="K247:K250"/>
    <mergeCell ref="L247:L250"/>
    <mergeCell ref="M247:M250"/>
    <mergeCell ref="N247:N250"/>
    <mergeCell ref="O247:O250"/>
    <mergeCell ref="D247:D250"/>
    <mergeCell ref="E247:E250"/>
    <mergeCell ref="F247:F250"/>
    <mergeCell ref="G247:G250"/>
    <mergeCell ref="H255:H258"/>
    <mergeCell ref="I255:I258"/>
    <mergeCell ref="BD251:BD254"/>
    <mergeCell ref="BL251:BL254"/>
    <mergeCell ref="BM251:BM254"/>
    <mergeCell ref="BU251:CC251"/>
    <mergeCell ref="BU252:CC252"/>
    <mergeCell ref="BU253:CC253"/>
    <mergeCell ref="BU254:CC254"/>
    <mergeCell ref="AC251:AC254"/>
    <mergeCell ref="AK251:AK254"/>
    <mergeCell ref="AL251:AL254"/>
    <mergeCell ref="AT251:AT254"/>
    <mergeCell ref="AU251:AU254"/>
    <mergeCell ref="BC251:BC254"/>
    <mergeCell ref="N251:N254"/>
    <mergeCell ref="O251:O254"/>
    <mergeCell ref="P251:P254"/>
    <mergeCell ref="Q251:Q254"/>
    <mergeCell ref="R251:R254"/>
    <mergeCell ref="AB251:AB254"/>
    <mergeCell ref="H251:H254"/>
    <mergeCell ref="I251:I254"/>
    <mergeCell ref="J251:J254"/>
    <mergeCell ref="K251:K254"/>
    <mergeCell ref="L251:L254"/>
    <mergeCell ref="M251:M254"/>
    <mergeCell ref="BM255:BM258"/>
    <mergeCell ref="BU255:CC255"/>
    <mergeCell ref="BU256:CC256"/>
    <mergeCell ref="BU257:CC257"/>
    <mergeCell ref="BU258:CC258"/>
    <mergeCell ref="C259:C270"/>
    <mergeCell ref="D259:D262"/>
    <mergeCell ref="E259:E262"/>
    <mergeCell ref="F259:F262"/>
    <mergeCell ref="G259:G262"/>
    <mergeCell ref="AL255:AL258"/>
    <mergeCell ref="AT255:AT258"/>
    <mergeCell ref="AU255:AU258"/>
    <mergeCell ref="BC255:BC258"/>
    <mergeCell ref="BD255:BD258"/>
    <mergeCell ref="BL255:BL258"/>
    <mergeCell ref="P255:P258"/>
    <mergeCell ref="Q255:Q258"/>
    <mergeCell ref="R255:R258"/>
    <mergeCell ref="AB255:AB258"/>
    <mergeCell ref="AC255:AC258"/>
    <mergeCell ref="AK255:AK258"/>
    <mergeCell ref="J255:J258"/>
    <mergeCell ref="K255:K258"/>
    <mergeCell ref="L255:L258"/>
    <mergeCell ref="M255:M258"/>
    <mergeCell ref="N255:N258"/>
    <mergeCell ref="O255:O258"/>
    <mergeCell ref="D255:D258"/>
    <mergeCell ref="E255:E258"/>
    <mergeCell ref="F255:F258"/>
    <mergeCell ref="G255:G258"/>
    <mergeCell ref="H263:H266"/>
    <mergeCell ref="I263:I266"/>
    <mergeCell ref="BD259:BD262"/>
    <mergeCell ref="BL259:BL262"/>
    <mergeCell ref="BM259:BM262"/>
    <mergeCell ref="BU259:CC259"/>
    <mergeCell ref="BU260:CC260"/>
    <mergeCell ref="BU261:CC261"/>
    <mergeCell ref="BU262:CC262"/>
    <mergeCell ref="AC259:AC262"/>
    <mergeCell ref="AK259:AK262"/>
    <mergeCell ref="AL259:AL262"/>
    <mergeCell ref="AT259:AT262"/>
    <mergeCell ref="AU259:AU262"/>
    <mergeCell ref="BC259:BC262"/>
    <mergeCell ref="N259:N262"/>
    <mergeCell ref="O259:O262"/>
    <mergeCell ref="P259:P262"/>
    <mergeCell ref="Q259:Q262"/>
    <mergeCell ref="R259:R262"/>
    <mergeCell ref="AB259:AB262"/>
    <mergeCell ref="H259:H262"/>
    <mergeCell ref="I259:I262"/>
    <mergeCell ref="J259:J262"/>
    <mergeCell ref="K259:K262"/>
    <mergeCell ref="L259:L262"/>
    <mergeCell ref="M259:M262"/>
    <mergeCell ref="BM263:BM266"/>
    <mergeCell ref="BU263:CC263"/>
    <mergeCell ref="BU264:CC264"/>
    <mergeCell ref="BU265:CC265"/>
    <mergeCell ref="BU266:CC266"/>
    <mergeCell ref="D267:D270"/>
    <mergeCell ref="E267:E270"/>
    <mergeCell ref="F267:F270"/>
    <mergeCell ref="G267:G270"/>
    <mergeCell ref="H267:H270"/>
    <mergeCell ref="AL263:AL266"/>
    <mergeCell ref="AT263:AT266"/>
    <mergeCell ref="AU263:AU266"/>
    <mergeCell ref="BC263:BC266"/>
    <mergeCell ref="BD263:BD266"/>
    <mergeCell ref="BL263:BL266"/>
    <mergeCell ref="P263:P266"/>
    <mergeCell ref="Q263:Q266"/>
    <mergeCell ref="R263:R266"/>
    <mergeCell ref="AB263:AB266"/>
    <mergeCell ref="AC263:AC266"/>
    <mergeCell ref="AK263:AK266"/>
    <mergeCell ref="J263:J266"/>
    <mergeCell ref="K263:K266"/>
    <mergeCell ref="L263:L266"/>
    <mergeCell ref="M263:M266"/>
    <mergeCell ref="N263:N266"/>
    <mergeCell ref="O263:O266"/>
    <mergeCell ref="D263:D266"/>
    <mergeCell ref="E263:E266"/>
    <mergeCell ref="F263:F266"/>
    <mergeCell ref="G263:G266"/>
    <mergeCell ref="BM267:BM270"/>
    <mergeCell ref="BU267:CC267"/>
    <mergeCell ref="BU268:CC268"/>
    <mergeCell ref="BU269:CC269"/>
    <mergeCell ref="BU270:CC270"/>
    <mergeCell ref="AK267:AK270"/>
    <mergeCell ref="AL267:AL270"/>
    <mergeCell ref="AT267:AT270"/>
    <mergeCell ref="AU267:AU270"/>
    <mergeCell ref="BC267:BC270"/>
    <mergeCell ref="BD267:BD270"/>
    <mergeCell ref="O267:O270"/>
    <mergeCell ref="P267:P270"/>
    <mergeCell ref="Q267:Q270"/>
    <mergeCell ref="R267:R270"/>
    <mergeCell ref="AB267:AB270"/>
    <mergeCell ref="AC267:AC270"/>
    <mergeCell ref="H271:H274"/>
    <mergeCell ref="I271:I274"/>
    <mergeCell ref="J271:J274"/>
    <mergeCell ref="K271:K274"/>
    <mergeCell ref="L271:L274"/>
    <mergeCell ref="M271:M274"/>
    <mergeCell ref="B271:B322"/>
    <mergeCell ref="C271:C278"/>
    <mergeCell ref="D271:D274"/>
    <mergeCell ref="E271:E274"/>
    <mergeCell ref="F271:F274"/>
    <mergeCell ref="G271:G274"/>
    <mergeCell ref="D275:D278"/>
    <mergeCell ref="E275:E278"/>
    <mergeCell ref="F275:F278"/>
    <mergeCell ref="G275:G278"/>
    <mergeCell ref="BL267:BL270"/>
    <mergeCell ref="I267:I270"/>
    <mergeCell ref="J267:J270"/>
    <mergeCell ref="K267:K270"/>
    <mergeCell ref="L267:L270"/>
    <mergeCell ref="M267:M270"/>
    <mergeCell ref="N267:N270"/>
    <mergeCell ref="BD271:BD274"/>
    <mergeCell ref="BL271:BL274"/>
    <mergeCell ref="BM271:BM274"/>
    <mergeCell ref="BU271:CC271"/>
    <mergeCell ref="BU272:CC272"/>
    <mergeCell ref="BU273:CC273"/>
    <mergeCell ref="BU274:CC274"/>
    <mergeCell ref="AC271:AC274"/>
    <mergeCell ref="AK271:AK274"/>
    <mergeCell ref="AL271:AL274"/>
    <mergeCell ref="AT271:AT274"/>
    <mergeCell ref="AU271:AU274"/>
    <mergeCell ref="BC271:BC274"/>
    <mergeCell ref="N271:N274"/>
    <mergeCell ref="O271:O274"/>
    <mergeCell ref="P271:P274"/>
    <mergeCell ref="Q271:Q274"/>
    <mergeCell ref="R271:R274"/>
    <mergeCell ref="AB271:AB274"/>
    <mergeCell ref="BL275:BL278"/>
    <mergeCell ref="BM275:BM278"/>
    <mergeCell ref="BU275:CC275"/>
    <mergeCell ref="BU276:CC276"/>
    <mergeCell ref="BU277:CC277"/>
    <mergeCell ref="BU278:CC278"/>
    <mergeCell ref="AC275:AC278"/>
    <mergeCell ref="AK275:AK278"/>
    <mergeCell ref="AL275:AL278"/>
    <mergeCell ref="AT275:AT278"/>
    <mergeCell ref="AU275:AU278"/>
    <mergeCell ref="BC275:BC278"/>
    <mergeCell ref="N275:N278"/>
    <mergeCell ref="O275:O278"/>
    <mergeCell ref="P275:P278"/>
    <mergeCell ref="Q275:Q278"/>
    <mergeCell ref="R275:R278"/>
    <mergeCell ref="AB275:AB278"/>
    <mergeCell ref="I279:I282"/>
    <mergeCell ref="J279:J282"/>
    <mergeCell ref="K279:K282"/>
    <mergeCell ref="L279:L282"/>
    <mergeCell ref="M279:M282"/>
    <mergeCell ref="N279:N282"/>
    <mergeCell ref="C279:C286"/>
    <mergeCell ref="D279:D282"/>
    <mergeCell ref="E279:E282"/>
    <mergeCell ref="F279:F282"/>
    <mergeCell ref="G279:G282"/>
    <mergeCell ref="H279:H282"/>
    <mergeCell ref="D283:D286"/>
    <mergeCell ref="E283:E286"/>
    <mergeCell ref="F283:F286"/>
    <mergeCell ref="G283:G286"/>
    <mergeCell ref="BD275:BD278"/>
    <mergeCell ref="H275:H278"/>
    <mergeCell ref="I275:I278"/>
    <mergeCell ref="J275:J278"/>
    <mergeCell ref="K275:K278"/>
    <mergeCell ref="L275:L278"/>
    <mergeCell ref="M275:M278"/>
    <mergeCell ref="M283:M286"/>
    <mergeCell ref="BL279:BL282"/>
    <mergeCell ref="BM279:BM282"/>
    <mergeCell ref="BU279:CC279"/>
    <mergeCell ref="BU280:CC280"/>
    <mergeCell ref="BU281:CC281"/>
    <mergeCell ref="BU282:CC282"/>
    <mergeCell ref="AK279:AK282"/>
    <mergeCell ref="AL279:AL282"/>
    <mergeCell ref="AT279:AT282"/>
    <mergeCell ref="AU279:AU282"/>
    <mergeCell ref="BC279:BC282"/>
    <mergeCell ref="BD279:BD282"/>
    <mergeCell ref="O279:O282"/>
    <mergeCell ref="P279:P282"/>
    <mergeCell ref="Q279:Q282"/>
    <mergeCell ref="R279:R282"/>
    <mergeCell ref="AB279:AB282"/>
    <mergeCell ref="AC279:AC282"/>
    <mergeCell ref="M287:M290"/>
    <mergeCell ref="N287:N290"/>
    <mergeCell ref="C287:C290"/>
    <mergeCell ref="D287:D290"/>
    <mergeCell ref="E287:E290"/>
    <mergeCell ref="F287:F290"/>
    <mergeCell ref="G287:G290"/>
    <mergeCell ref="H287:H290"/>
    <mergeCell ref="BD283:BD286"/>
    <mergeCell ref="BL283:BL286"/>
    <mergeCell ref="BM283:BM286"/>
    <mergeCell ref="BU283:CC283"/>
    <mergeCell ref="BU284:CC284"/>
    <mergeCell ref="BU285:CC285"/>
    <mergeCell ref="BU286:CC286"/>
    <mergeCell ref="AC283:AC286"/>
    <mergeCell ref="AK283:AK286"/>
    <mergeCell ref="AL283:AL286"/>
    <mergeCell ref="AT283:AT286"/>
    <mergeCell ref="AU283:AU286"/>
    <mergeCell ref="BC283:BC286"/>
    <mergeCell ref="N283:N286"/>
    <mergeCell ref="O283:O286"/>
    <mergeCell ref="P283:P286"/>
    <mergeCell ref="Q283:Q286"/>
    <mergeCell ref="R283:R286"/>
    <mergeCell ref="AB283:AB286"/>
    <mergeCell ref="H283:H286"/>
    <mergeCell ref="I283:I286"/>
    <mergeCell ref="J283:J286"/>
    <mergeCell ref="K283:K286"/>
    <mergeCell ref="L283:L286"/>
    <mergeCell ref="C291:C298"/>
    <mergeCell ref="D291:D294"/>
    <mergeCell ref="E291:E294"/>
    <mergeCell ref="F291:F294"/>
    <mergeCell ref="G291:G294"/>
    <mergeCell ref="H291:H294"/>
    <mergeCell ref="D295:D298"/>
    <mergeCell ref="E295:E298"/>
    <mergeCell ref="F295:F298"/>
    <mergeCell ref="G295:G298"/>
    <mergeCell ref="BL287:BL290"/>
    <mergeCell ref="BM287:BM290"/>
    <mergeCell ref="BU287:CC287"/>
    <mergeCell ref="BU288:CC288"/>
    <mergeCell ref="BU289:CC289"/>
    <mergeCell ref="BU290:CC290"/>
    <mergeCell ref="AK287:AK290"/>
    <mergeCell ref="AL287:AL290"/>
    <mergeCell ref="AT287:AT290"/>
    <mergeCell ref="AU287:AU290"/>
    <mergeCell ref="BC287:BC290"/>
    <mergeCell ref="BD287:BD290"/>
    <mergeCell ref="O287:O290"/>
    <mergeCell ref="P287:P290"/>
    <mergeCell ref="Q287:Q290"/>
    <mergeCell ref="R287:R290"/>
    <mergeCell ref="AB287:AB290"/>
    <mergeCell ref="AC287:AC290"/>
    <mergeCell ref="I287:I290"/>
    <mergeCell ref="J287:J290"/>
    <mergeCell ref="K287:K290"/>
    <mergeCell ref="L287:L290"/>
    <mergeCell ref="H295:H298"/>
    <mergeCell ref="I295:I298"/>
    <mergeCell ref="J295:J298"/>
    <mergeCell ref="K295:K298"/>
    <mergeCell ref="L295:L298"/>
    <mergeCell ref="M295:M298"/>
    <mergeCell ref="BL291:BL294"/>
    <mergeCell ref="BM291:BM294"/>
    <mergeCell ref="BU291:CC291"/>
    <mergeCell ref="BU292:CC292"/>
    <mergeCell ref="BU293:CC293"/>
    <mergeCell ref="BU294:CC294"/>
    <mergeCell ref="AK291:AK294"/>
    <mergeCell ref="AL291:AL294"/>
    <mergeCell ref="AT291:AT294"/>
    <mergeCell ref="AU291:AU294"/>
    <mergeCell ref="BC291:BC294"/>
    <mergeCell ref="BD291:BD294"/>
    <mergeCell ref="O291:O294"/>
    <mergeCell ref="P291:P294"/>
    <mergeCell ref="Q291:Q294"/>
    <mergeCell ref="R291:R294"/>
    <mergeCell ref="AB291:AB294"/>
    <mergeCell ref="AC291:AC294"/>
    <mergeCell ref="I291:I294"/>
    <mergeCell ref="J291:J294"/>
    <mergeCell ref="K291:K294"/>
    <mergeCell ref="L291:L294"/>
    <mergeCell ref="M291:M294"/>
    <mergeCell ref="N291:N294"/>
    <mergeCell ref="BD295:BD298"/>
    <mergeCell ref="BL295:BL298"/>
    <mergeCell ref="BM295:BM298"/>
    <mergeCell ref="BU295:CC295"/>
    <mergeCell ref="BU296:CC296"/>
    <mergeCell ref="BU297:CC297"/>
    <mergeCell ref="BU298:CC298"/>
    <mergeCell ref="AC295:AC298"/>
    <mergeCell ref="AK295:AK298"/>
    <mergeCell ref="AL295:AL298"/>
    <mergeCell ref="AT295:AT298"/>
    <mergeCell ref="AU295:AU298"/>
    <mergeCell ref="BC295:BC298"/>
    <mergeCell ref="N295:N298"/>
    <mergeCell ref="O295:O298"/>
    <mergeCell ref="P295:P298"/>
    <mergeCell ref="Q295:Q298"/>
    <mergeCell ref="R295:R298"/>
    <mergeCell ref="AB295:AB298"/>
    <mergeCell ref="BM299:BM302"/>
    <mergeCell ref="BU299:CC299"/>
    <mergeCell ref="BU300:CC300"/>
    <mergeCell ref="BU301:CC301"/>
    <mergeCell ref="BU302:CC302"/>
    <mergeCell ref="AK299:AK302"/>
    <mergeCell ref="AL299:AL302"/>
    <mergeCell ref="AT299:AT302"/>
    <mergeCell ref="AU299:AU302"/>
    <mergeCell ref="BC299:BC302"/>
    <mergeCell ref="BD299:BD302"/>
    <mergeCell ref="O299:O302"/>
    <mergeCell ref="P299:P302"/>
    <mergeCell ref="Q299:Q302"/>
    <mergeCell ref="R299:R302"/>
    <mergeCell ref="AB299:AB302"/>
    <mergeCell ref="AC299:AC302"/>
    <mergeCell ref="I303:I306"/>
    <mergeCell ref="J303:J306"/>
    <mergeCell ref="K303:K306"/>
    <mergeCell ref="L303:L306"/>
    <mergeCell ref="M303:M306"/>
    <mergeCell ref="N303:N306"/>
    <mergeCell ref="C303:C322"/>
    <mergeCell ref="D303:D306"/>
    <mergeCell ref="E303:E306"/>
    <mergeCell ref="F303:F306"/>
    <mergeCell ref="G303:G306"/>
    <mergeCell ref="H303:H306"/>
    <mergeCell ref="D307:D310"/>
    <mergeCell ref="E307:E310"/>
    <mergeCell ref="F307:F310"/>
    <mergeCell ref="G307:G310"/>
    <mergeCell ref="BL299:BL302"/>
    <mergeCell ref="I299:I302"/>
    <mergeCell ref="J299:J302"/>
    <mergeCell ref="K299:K302"/>
    <mergeCell ref="L299:L302"/>
    <mergeCell ref="M299:M302"/>
    <mergeCell ref="N299:N302"/>
    <mergeCell ref="C299:C302"/>
    <mergeCell ref="D299:D302"/>
    <mergeCell ref="E299:E302"/>
    <mergeCell ref="F299:F302"/>
    <mergeCell ref="G299:G302"/>
    <mergeCell ref="H299:H302"/>
    <mergeCell ref="BL303:BL306"/>
    <mergeCell ref="BM303:BM306"/>
    <mergeCell ref="BU303:CC303"/>
    <mergeCell ref="BU304:CC304"/>
    <mergeCell ref="BU305:CC305"/>
    <mergeCell ref="BU306:CC306"/>
    <mergeCell ref="AK303:AK306"/>
    <mergeCell ref="AL303:AL306"/>
    <mergeCell ref="AT303:AT306"/>
    <mergeCell ref="AU303:AU306"/>
    <mergeCell ref="BC303:BC306"/>
    <mergeCell ref="BD303:BD306"/>
    <mergeCell ref="O303:O306"/>
    <mergeCell ref="P303:P306"/>
    <mergeCell ref="Q303:Q306"/>
    <mergeCell ref="R303:R306"/>
    <mergeCell ref="AB303:AB306"/>
    <mergeCell ref="AC303:AC306"/>
    <mergeCell ref="D311:D314"/>
    <mergeCell ref="E311:E314"/>
    <mergeCell ref="F311:F314"/>
    <mergeCell ref="G311:G314"/>
    <mergeCell ref="H311:H314"/>
    <mergeCell ref="I311:I314"/>
    <mergeCell ref="BD307:BD310"/>
    <mergeCell ref="BL307:BL310"/>
    <mergeCell ref="BM307:BM310"/>
    <mergeCell ref="BU307:CC307"/>
    <mergeCell ref="BU308:CC308"/>
    <mergeCell ref="BU309:CC309"/>
    <mergeCell ref="BU310:CC310"/>
    <mergeCell ref="AC307:AC310"/>
    <mergeCell ref="AK307:AK310"/>
    <mergeCell ref="AL307:AL310"/>
    <mergeCell ref="AT307:AT310"/>
    <mergeCell ref="AU307:AU310"/>
    <mergeCell ref="BC307:BC310"/>
    <mergeCell ref="N307:N310"/>
    <mergeCell ref="O307:O310"/>
    <mergeCell ref="P307:P310"/>
    <mergeCell ref="Q307:Q310"/>
    <mergeCell ref="R307:R310"/>
    <mergeCell ref="AB307:AB310"/>
    <mergeCell ref="H307:H310"/>
    <mergeCell ref="I307:I310"/>
    <mergeCell ref="J307:J310"/>
    <mergeCell ref="K307:K310"/>
    <mergeCell ref="L307:L310"/>
    <mergeCell ref="M307:M310"/>
    <mergeCell ref="K315:K318"/>
    <mergeCell ref="L315:L318"/>
    <mergeCell ref="M315:M318"/>
    <mergeCell ref="N315:N318"/>
    <mergeCell ref="BM311:BM314"/>
    <mergeCell ref="BU311:CC311"/>
    <mergeCell ref="BU312:CC312"/>
    <mergeCell ref="BU313:CC313"/>
    <mergeCell ref="BU314:CC314"/>
    <mergeCell ref="D315:D318"/>
    <mergeCell ref="E315:E318"/>
    <mergeCell ref="F315:F318"/>
    <mergeCell ref="G315:G318"/>
    <mergeCell ref="H315:H318"/>
    <mergeCell ref="AL311:AL314"/>
    <mergeCell ref="AT311:AT314"/>
    <mergeCell ref="AU311:AU314"/>
    <mergeCell ref="BC311:BC314"/>
    <mergeCell ref="BD311:BD314"/>
    <mergeCell ref="BL311:BL314"/>
    <mergeCell ref="P311:P314"/>
    <mergeCell ref="Q311:Q314"/>
    <mergeCell ref="R311:R314"/>
    <mergeCell ref="AB311:AB314"/>
    <mergeCell ref="AC311:AC314"/>
    <mergeCell ref="AK311:AK314"/>
    <mergeCell ref="J311:J314"/>
    <mergeCell ref="K311:K314"/>
    <mergeCell ref="L311:L314"/>
    <mergeCell ref="M311:M314"/>
    <mergeCell ref="N311:N314"/>
    <mergeCell ref="O311:O314"/>
    <mergeCell ref="J319:J322"/>
    <mergeCell ref="K319:K322"/>
    <mergeCell ref="L319:L322"/>
    <mergeCell ref="M319:M322"/>
    <mergeCell ref="N319:N322"/>
    <mergeCell ref="O319:O322"/>
    <mergeCell ref="D319:D322"/>
    <mergeCell ref="E319:E322"/>
    <mergeCell ref="F319:F322"/>
    <mergeCell ref="G319:G322"/>
    <mergeCell ref="H319:H322"/>
    <mergeCell ref="I319:I322"/>
    <mergeCell ref="BL315:BL318"/>
    <mergeCell ref="BM315:BM318"/>
    <mergeCell ref="BU315:CC315"/>
    <mergeCell ref="BU316:CC316"/>
    <mergeCell ref="BU317:CC317"/>
    <mergeCell ref="BU318:CC318"/>
    <mergeCell ref="AK315:AK318"/>
    <mergeCell ref="AL315:AL318"/>
    <mergeCell ref="AT315:AT318"/>
    <mergeCell ref="AU315:AU318"/>
    <mergeCell ref="BC315:BC318"/>
    <mergeCell ref="BD315:BD318"/>
    <mergeCell ref="O315:O318"/>
    <mergeCell ref="P315:P318"/>
    <mergeCell ref="Q315:Q318"/>
    <mergeCell ref="R315:R318"/>
    <mergeCell ref="AB315:AB318"/>
    <mergeCell ref="AC315:AC318"/>
    <mergeCell ref="I315:I318"/>
    <mergeCell ref="J315:J318"/>
    <mergeCell ref="BM319:BM322"/>
    <mergeCell ref="BU319:CC319"/>
    <mergeCell ref="BU320:CC320"/>
    <mergeCell ref="BU321:CC321"/>
    <mergeCell ref="BU322:CC322"/>
    <mergeCell ref="AL319:AL322"/>
    <mergeCell ref="AT319:AT322"/>
    <mergeCell ref="AU319:AU322"/>
    <mergeCell ref="BC319:BC322"/>
    <mergeCell ref="BD319:BD322"/>
    <mergeCell ref="BL319:BL322"/>
    <mergeCell ref="P319:P322"/>
    <mergeCell ref="Q319:Q322"/>
    <mergeCell ref="R319:R322"/>
    <mergeCell ref="AB319:AB322"/>
    <mergeCell ref="AC319:AC322"/>
    <mergeCell ref="AK319:AK322"/>
  </mergeCells>
  <conditionalFormatting sqref="L27 L115 L119 L123 L127 L131 L71 L75 L79 L87 L91 L95 L103 L107 L139 L143 L147 L151 L159 L167 L171 L175 L179 L187 L191 L199 L203 L207 L211 L219 L223 L235 L243 L247 L251 L259 L263 L267 L271 L275 L283 L291 L295 L303 L307 L311 L315 L15 L19">
    <cfRule type="expression" dxfId="307" priority="29">
      <formula>$L15=$M15</formula>
    </cfRule>
  </conditionalFormatting>
  <conditionalFormatting sqref="L51">
    <cfRule type="expression" dxfId="306" priority="24">
      <formula>$L51=$M51</formula>
    </cfRule>
  </conditionalFormatting>
  <conditionalFormatting sqref="L35">
    <cfRule type="expression" dxfId="305" priority="27">
      <formula>$L35=$M35</formula>
    </cfRule>
  </conditionalFormatting>
  <conditionalFormatting sqref="L23">
    <cfRule type="expression" dxfId="304" priority="30">
      <formula>$L23=$M23</formula>
    </cfRule>
  </conditionalFormatting>
  <conditionalFormatting sqref="L31">
    <cfRule type="expression" dxfId="303" priority="28">
      <formula>$L31=$M31</formula>
    </cfRule>
  </conditionalFormatting>
  <conditionalFormatting sqref="L43">
    <cfRule type="expression" dxfId="302" priority="26">
      <formula>$L43=$M43</formula>
    </cfRule>
  </conditionalFormatting>
  <conditionalFormatting sqref="L47">
    <cfRule type="expression" dxfId="301" priority="25">
      <formula>$L47=$M47</formula>
    </cfRule>
  </conditionalFormatting>
  <conditionalFormatting sqref="L59">
    <cfRule type="expression" dxfId="300" priority="22">
      <formula>$L59=$M59</formula>
    </cfRule>
  </conditionalFormatting>
  <conditionalFormatting sqref="L111">
    <cfRule type="expression" dxfId="299" priority="17">
      <formula>$L111=$M111</formula>
    </cfRule>
  </conditionalFormatting>
  <conditionalFormatting sqref="L55">
    <cfRule type="expression" dxfId="298" priority="23">
      <formula>$L55=$M55</formula>
    </cfRule>
  </conditionalFormatting>
  <conditionalFormatting sqref="L63">
    <cfRule type="expression" dxfId="297" priority="21">
      <formula>$L63=$M63</formula>
    </cfRule>
  </conditionalFormatting>
  <conditionalFormatting sqref="L67">
    <cfRule type="expression" dxfId="296" priority="20">
      <formula>$L67=$M67</formula>
    </cfRule>
  </conditionalFormatting>
  <conditionalFormatting sqref="L83">
    <cfRule type="expression" dxfId="295" priority="19">
      <formula>$L83=$M83</formula>
    </cfRule>
  </conditionalFormatting>
  <conditionalFormatting sqref="L99">
    <cfRule type="expression" dxfId="294" priority="18">
      <formula>$L99=$M99</formula>
    </cfRule>
  </conditionalFormatting>
  <conditionalFormatting sqref="L135">
    <cfRule type="expression" dxfId="293" priority="16">
      <formula>$L135=$M135</formula>
    </cfRule>
  </conditionalFormatting>
  <conditionalFormatting sqref="L155">
    <cfRule type="expression" dxfId="292" priority="15">
      <formula>$L155=$M155</formula>
    </cfRule>
  </conditionalFormatting>
  <conditionalFormatting sqref="L163">
    <cfRule type="expression" dxfId="291" priority="14">
      <formula>$L163=$M163</formula>
    </cfRule>
  </conditionalFormatting>
  <conditionalFormatting sqref="L183">
    <cfRule type="expression" dxfId="290" priority="13">
      <formula>$L183=$M183</formula>
    </cfRule>
  </conditionalFormatting>
  <conditionalFormatting sqref="L195">
    <cfRule type="expression" dxfId="289" priority="12">
      <formula>$L195=$M195</formula>
    </cfRule>
  </conditionalFormatting>
  <conditionalFormatting sqref="L215">
    <cfRule type="expression" dxfId="288" priority="11">
      <formula>$L215=$M215</formula>
    </cfRule>
  </conditionalFormatting>
  <conditionalFormatting sqref="L227">
    <cfRule type="expression" dxfId="287" priority="10">
      <formula>$L227=$M227</formula>
    </cfRule>
  </conditionalFormatting>
  <conditionalFormatting sqref="L231">
    <cfRule type="expression" dxfId="286" priority="9">
      <formula>$L231=$M231</formula>
    </cfRule>
  </conditionalFormatting>
  <conditionalFormatting sqref="L239">
    <cfRule type="expression" dxfId="285" priority="8">
      <formula>$L239=$M239</formula>
    </cfRule>
  </conditionalFormatting>
  <conditionalFormatting sqref="L255">
    <cfRule type="expression" dxfId="284" priority="7">
      <formula>$L255=$M255</formula>
    </cfRule>
  </conditionalFormatting>
  <conditionalFormatting sqref="L279">
    <cfRule type="expression" dxfId="283" priority="6">
      <formula>$L279=$M279</formula>
    </cfRule>
  </conditionalFormatting>
  <conditionalFormatting sqref="L287">
    <cfRule type="expression" dxfId="282" priority="5">
      <formula>$L287=$M287</formula>
    </cfRule>
  </conditionalFormatting>
  <conditionalFormatting sqref="L299">
    <cfRule type="expression" dxfId="281" priority="4">
      <formula>$L299=$M299</formula>
    </cfRule>
  </conditionalFormatting>
  <conditionalFormatting sqref="L319">
    <cfRule type="expression" dxfId="280" priority="3">
      <formula>$L319=$M319</formula>
    </cfRule>
  </conditionalFormatting>
  <conditionalFormatting sqref="L11">
    <cfRule type="expression" dxfId="279" priority="2">
      <formula>$L11=$M11</formula>
    </cfRule>
  </conditionalFormatting>
  <conditionalFormatting sqref="L39">
    <cfRule type="expression" dxfId="278" priority="1">
      <formula>$L39=$M39</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67FA1-DBE5-4637-AD65-BEE711A05462}">
  <sheetPr>
    <tabColor rgb="FFFFC000"/>
  </sheetPr>
  <dimension ref="A1:CC487"/>
  <sheetViews>
    <sheetView zoomScale="60" zoomScaleNormal="60" workbookViewId="0">
      <selection activeCell="S26" sqref="S26"/>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15.6640625" style="4" customWidth="1"/>
    <col min="10" max="10" width="6.6640625" style="53" customWidth="1"/>
    <col min="11" max="11" width="21.6640625" style="3" customWidth="1"/>
    <col min="12" max="13" width="9.6640625" style="23" customWidth="1"/>
    <col min="14" max="17" width="9.6640625" style="24" customWidth="1"/>
    <col min="18" max="18" width="6.6640625" style="4" customWidth="1"/>
    <col min="19" max="19" width="95.6640625" style="4" customWidth="1"/>
    <col min="20" max="21" width="15.6640625" style="4" customWidth="1"/>
    <col min="22" max="22" width="10.6640625" style="4" customWidth="1"/>
    <col min="23" max="23" width="25.6640625" style="4" customWidth="1"/>
    <col min="24" max="27" width="11.6640625" style="27" customWidth="1"/>
    <col min="28" max="28" width="6.664062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664062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4"/>
      <c r="T1" s="4"/>
      <c r="U1" s="4"/>
      <c r="V1" s="4"/>
      <c r="W1" s="4"/>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1375" t="s">
        <v>2859</v>
      </c>
      <c r="M2" s="1376"/>
      <c r="N2" s="1376"/>
      <c r="O2" s="1376"/>
      <c r="P2" s="1376"/>
      <c r="Q2" s="1377"/>
      <c r="R2" s="1158" t="s">
        <v>0</v>
      </c>
      <c r="S2" s="1160"/>
      <c r="T2" s="1008" t="s">
        <v>1</v>
      </c>
      <c r="U2" s="1009"/>
      <c r="V2" s="1010"/>
      <c r="W2" s="1365" t="str">
        <f>+$L2</f>
        <v>SECRETARÌA DE GOBIERNO</v>
      </c>
      <c r="X2" s="1366"/>
      <c r="Y2" s="1366"/>
      <c r="Z2" s="1366"/>
      <c r="AA2" s="1367"/>
      <c r="AB2" s="1158" t="s">
        <v>0</v>
      </c>
      <c r="AC2" s="1159"/>
      <c r="AD2" s="1159"/>
      <c r="AE2" s="1159"/>
      <c r="AF2" s="1159"/>
      <c r="AG2" s="1159"/>
      <c r="AH2" s="1159"/>
      <c r="AI2" s="1159"/>
      <c r="AJ2" s="1160"/>
      <c r="AK2" s="1132" t="s">
        <v>1</v>
      </c>
      <c r="AL2" s="1132"/>
      <c r="AM2" s="1132"/>
      <c r="AN2" s="1362" t="str">
        <f>+$L2</f>
        <v>SECRETARÌA DE GOBIERNO</v>
      </c>
      <c r="AO2" s="1363"/>
      <c r="AP2" s="1363"/>
      <c r="AQ2" s="1363"/>
      <c r="AR2" s="1363"/>
      <c r="AS2" s="1364"/>
      <c r="AT2" s="1158" t="s">
        <v>0</v>
      </c>
      <c r="AU2" s="1159"/>
      <c r="AV2" s="1159"/>
      <c r="AW2" s="1159"/>
      <c r="AX2" s="1159"/>
      <c r="AY2" s="1159"/>
      <c r="AZ2" s="1159"/>
      <c r="BA2" s="1159"/>
      <c r="BB2" s="1160"/>
      <c r="BC2" s="1132" t="s">
        <v>1</v>
      </c>
      <c r="BD2" s="1132"/>
      <c r="BE2" s="1132"/>
      <c r="BF2" s="1358" t="str">
        <f>+$L2</f>
        <v>SECRETARÌA DE GOBIERNO</v>
      </c>
      <c r="BG2" s="1358"/>
      <c r="BH2" s="1358"/>
      <c r="BI2" s="1358"/>
      <c r="BJ2" s="1358"/>
      <c r="BK2" s="1358"/>
      <c r="BL2" s="1158" t="s">
        <v>0</v>
      </c>
      <c r="BM2" s="1159"/>
      <c r="BN2" s="1159"/>
      <c r="BO2" s="1159"/>
      <c r="BP2" s="1159"/>
      <c r="BQ2" s="1159"/>
      <c r="BR2" s="1159"/>
      <c r="BS2" s="1159"/>
      <c r="BT2" s="1160"/>
      <c r="BU2" s="1132" t="s">
        <v>1</v>
      </c>
      <c r="BV2" s="1132"/>
      <c r="BW2" s="1132"/>
      <c r="BX2" s="1358" t="str">
        <f>+$L2</f>
        <v>SECRETARÌA DE GOBIERNO</v>
      </c>
      <c r="BY2" s="1358"/>
      <c r="BZ2" s="1358"/>
      <c r="CA2" s="1358"/>
      <c r="CB2" s="1358"/>
      <c r="CC2" s="1358"/>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359">
        <f>+$L3</f>
        <v>0</v>
      </c>
      <c r="AO3" s="1360"/>
      <c r="AP3" s="1360"/>
      <c r="AQ3" s="1360"/>
      <c r="AR3" s="1360"/>
      <c r="AS3" s="1361"/>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352" t="s">
        <v>639</v>
      </c>
      <c r="M4" s="1353"/>
      <c r="N4" s="1353"/>
      <c r="O4" s="1353"/>
      <c r="P4" s="1353"/>
      <c r="Q4" s="1354"/>
      <c r="R4" s="1136" t="s">
        <v>3849</v>
      </c>
      <c r="S4" s="1138"/>
      <c r="T4" s="1008" t="s">
        <v>1664</v>
      </c>
      <c r="U4" s="1009"/>
      <c r="V4" s="1010"/>
      <c r="W4" s="1355" t="str">
        <f>+$L4</f>
        <v xml:space="preserve">2, Convivencia </v>
      </c>
      <c r="X4" s="1356"/>
      <c r="Y4" s="1356"/>
      <c r="Z4" s="1356"/>
      <c r="AA4" s="1357"/>
      <c r="AB4" s="1136" t="s">
        <v>3849</v>
      </c>
      <c r="AC4" s="1137"/>
      <c r="AD4" s="1137"/>
      <c r="AE4" s="1137"/>
      <c r="AF4" s="1137"/>
      <c r="AG4" s="1137"/>
      <c r="AH4" s="1137"/>
      <c r="AI4" s="1137"/>
      <c r="AJ4" s="1138"/>
      <c r="AK4" s="1132" t="s">
        <v>1656</v>
      </c>
      <c r="AL4" s="1132"/>
      <c r="AM4" s="1132"/>
      <c r="AN4" s="1352" t="str">
        <f>+$L4</f>
        <v xml:space="preserve">2, Convivencia </v>
      </c>
      <c r="AO4" s="1353"/>
      <c r="AP4" s="1353"/>
      <c r="AQ4" s="1353"/>
      <c r="AR4" s="1353"/>
      <c r="AS4" s="1354"/>
      <c r="AT4" s="1136" t="s">
        <v>3849</v>
      </c>
      <c r="AU4" s="1137"/>
      <c r="AV4" s="1137"/>
      <c r="AW4" s="1137"/>
      <c r="AX4" s="1137"/>
      <c r="AY4" s="1137"/>
      <c r="AZ4" s="1137"/>
      <c r="BA4" s="1137"/>
      <c r="BB4" s="1138"/>
      <c r="BC4" s="1132" t="s">
        <v>1656</v>
      </c>
      <c r="BD4" s="1132"/>
      <c r="BE4" s="1132"/>
      <c r="BF4" s="1351" t="str">
        <f>+$L4</f>
        <v xml:space="preserve">2, Convivencia </v>
      </c>
      <c r="BG4" s="1351"/>
      <c r="BH4" s="1351"/>
      <c r="BI4" s="1351"/>
      <c r="BJ4" s="1351"/>
      <c r="BK4" s="1351"/>
      <c r="BL4" s="1136" t="s">
        <v>3849</v>
      </c>
      <c r="BM4" s="1137"/>
      <c r="BN4" s="1137"/>
      <c r="BO4" s="1137"/>
      <c r="BP4" s="1137"/>
      <c r="BQ4" s="1137"/>
      <c r="BR4" s="1137"/>
      <c r="BS4" s="1137"/>
      <c r="BT4" s="1138"/>
      <c r="BU4" s="1132" t="s">
        <v>1656</v>
      </c>
      <c r="BV4" s="1132"/>
      <c r="BW4" s="1132"/>
      <c r="BX4" s="1351" t="str">
        <f>+$L4</f>
        <v xml:space="preserve">2, Convivencia </v>
      </c>
      <c r="BY4" s="1351"/>
      <c r="BZ4" s="1351"/>
      <c r="CA4" s="1351"/>
      <c r="CB4" s="1351"/>
      <c r="CC4" s="1351"/>
    </row>
    <row r="5" spans="1:81" s="58" customFormat="1" ht="16.2" customHeight="1" x14ac:dyDescent="0.3">
      <c r="A5" s="34"/>
      <c r="B5" s="1168"/>
      <c r="C5" s="1140"/>
      <c r="D5" s="1140"/>
      <c r="E5" s="1140"/>
      <c r="F5" s="1140"/>
      <c r="G5" s="1140"/>
      <c r="H5" s="1140"/>
      <c r="I5" s="228"/>
      <c r="J5" s="252" t="s">
        <v>1659</v>
      </c>
      <c r="K5" s="252"/>
      <c r="L5" s="1142" t="s">
        <v>2860</v>
      </c>
      <c r="M5" s="1143"/>
      <c r="N5" s="1143"/>
      <c r="O5" s="1143"/>
      <c r="P5" s="1143"/>
      <c r="Q5" s="1144"/>
      <c r="R5" s="1139"/>
      <c r="S5" s="1141"/>
      <c r="T5" s="1008" t="s">
        <v>1665</v>
      </c>
      <c r="U5" s="1009"/>
      <c r="V5" s="1010"/>
      <c r="W5" s="1145" t="str">
        <f>+$L5</f>
        <v>2.1 Más Oportunidades para la Paz, Derechos Humanos y  -D.I.H</v>
      </c>
      <c r="X5" s="1146"/>
      <c r="Y5" s="1146"/>
      <c r="Z5" s="1146"/>
      <c r="AA5" s="1147"/>
      <c r="AB5" s="1139"/>
      <c r="AC5" s="1140"/>
      <c r="AD5" s="1140"/>
      <c r="AE5" s="1140"/>
      <c r="AF5" s="1140"/>
      <c r="AG5" s="1140"/>
      <c r="AH5" s="1140"/>
      <c r="AI5" s="1140"/>
      <c r="AJ5" s="1141"/>
      <c r="AK5" s="1132" t="s">
        <v>1659</v>
      </c>
      <c r="AL5" s="1132"/>
      <c r="AM5" s="1132"/>
      <c r="AN5" s="1142" t="str">
        <f>+$L5</f>
        <v>2.1 Más Oportunidades para la Paz, Derechos Humanos y  -D.I.H</v>
      </c>
      <c r="AO5" s="1143"/>
      <c r="AP5" s="1143"/>
      <c r="AQ5" s="1143"/>
      <c r="AR5" s="1143"/>
      <c r="AS5" s="1144"/>
      <c r="AT5" s="1139"/>
      <c r="AU5" s="1140"/>
      <c r="AV5" s="1140"/>
      <c r="AW5" s="1140"/>
      <c r="AX5" s="1140"/>
      <c r="AY5" s="1140"/>
      <c r="AZ5" s="1140"/>
      <c r="BA5" s="1140"/>
      <c r="BB5" s="1141"/>
      <c r="BC5" s="1132" t="s">
        <v>1659</v>
      </c>
      <c r="BD5" s="1132"/>
      <c r="BE5" s="1132"/>
      <c r="BF5" s="1133" t="str">
        <f>+$L5</f>
        <v>2.1 Más Oportunidades para la Paz, Derechos Humanos y  -D.I.H</v>
      </c>
      <c r="BG5" s="1133"/>
      <c r="BH5" s="1133"/>
      <c r="BI5" s="1133"/>
      <c r="BJ5" s="1133"/>
      <c r="BK5" s="1133"/>
      <c r="BL5" s="1139"/>
      <c r="BM5" s="1140"/>
      <c r="BN5" s="1140"/>
      <c r="BO5" s="1140"/>
      <c r="BP5" s="1140"/>
      <c r="BQ5" s="1140"/>
      <c r="BR5" s="1140"/>
      <c r="BS5" s="1140"/>
      <c r="BT5" s="1141"/>
      <c r="BU5" s="1132" t="s">
        <v>1659</v>
      </c>
      <c r="BV5" s="1132"/>
      <c r="BW5" s="1132"/>
      <c r="BX5" s="1133" t="str">
        <f>+$L5</f>
        <v>2.1 Más Oportunidades para la Paz, Derechos Humanos y  -D.I.H</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row>
    <row r="11" spans="1:81" s="58" customFormat="1" ht="40.200000000000003" customHeight="1" thickTop="1" x14ac:dyDescent="0.3">
      <c r="A11" s="34"/>
      <c r="B11" s="906" t="s">
        <v>640</v>
      </c>
      <c r="C11" s="1236" t="s">
        <v>643</v>
      </c>
      <c r="D11" s="871"/>
      <c r="E11" s="851"/>
      <c r="F11" s="851"/>
      <c r="G11" s="851"/>
      <c r="H11" s="851"/>
      <c r="I11" s="851"/>
      <c r="J11" s="812">
        <v>427</v>
      </c>
      <c r="K11" s="854" t="str">
        <f>+[8]Metas!K487</f>
        <v>Política Departamental de paz, legalidad, convivencia y diálogo social diseñada y formulada</v>
      </c>
      <c r="L11" s="857">
        <v>0.6</v>
      </c>
      <c r="M11" s="860">
        <f>SUM(N11:Q11)</f>
        <v>0.60000000000000009</v>
      </c>
      <c r="N11" s="836"/>
      <c r="O11" s="839">
        <v>0.2</v>
      </c>
      <c r="P11" s="863">
        <v>0.2</v>
      </c>
      <c r="Q11" s="866">
        <v>0.2</v>
      </c>
      <c r="R11" s="812">
        <f>+$J11</f>
        <v>427</v>
      </c>
      <c r="S11" s="354" t="s">
        <v>5639</v>
      </c>
      <c r="T11" s="235" t="s">
        <v>3822</v>
      </c>
      <c r="U11" s="235" t="s">
        <v>3826</v>
      </c>
      <c r="V11" s="235" t="s">
        <v>3830</v>
      </c>
      <c r="W11" s="231" t="s">
        <v>5640</v>
      </c>
      <c r="X11" s="256"/>
      <c r="Y11" s="256"/>
      <c r="Z11" s="256"/>
      <c r="AA11" s="256"/>
      <c r="AB11" s="812">
        <f>+$J11</f>
        <v>427</v>
      </c>
      <c r="AC11" s="827">
        <f>+L11</f>
        <v>0.6</v>
      </c>
      <c r="AD11" s="44">
        <f>+AM11+AV11+BE11+BN11</f>
        <v>0</v>
      </c>
      <c r="AE11" s="44">
        <f t="shared" ref="AE11:AJ26" si="0">+AN11+AW11+BF11+BO11</f>
        <v>0</v>
      </c>
      <c r="AF11" s="44">
        <f t="shared" si="0"/>
        <v>0</v>
      </c>
      <c r="AG11" s="44">
        <f t="shared" si="0"/>
        <v>0</v>
      </c>
      <c r="AH11" s="44">
        <f t="shared" si="0"/>
        <v>0</v>
      </c>
      <c r="AI11" s="44">
        <f t="shared" si="0"/>
        <v>0</v>
      </c>
      <c r="AJ11" s="44">
        <f t="shared" si="0"/>
        <v>0</v>
      </c>
      <c r="AK11" s="812">
        <f>+$J11</f>
        <v>427</v>
      </c>
      <c r="AL11" s="990">
        <f>+N11</f>
        <v>0</v>
      </c>
      <c r="AM11" s="44">
        <f>SUM(AN11:AS11)</f>
        <v>0</v>
      </c>
      <c r="AN11" s="35"/>
      <c r="AO11" s="35"/>
      <c r="AP11" s="35"/>
      <c r="AQ11" s="35"/>
      <c r="AR11" s="35"/>
      <c r="AS11" s="35"/>
      <c r="AT11" s="812">
        <f>+$J11</f>
        <v>427</v>
      </c>
      <c r="AU11" s="993">
        <f>+O11</f>
        <v>0.2</v>
      </c>
      <c r="AV11" s="44">
        <f>SUM(AW11:BB11)</f>
        <v>0</v>
      </c>
      <c r="AW11" s="35"/>
      <c r="AX11" s="35"/>
      <c r="AY11" s="35"/>
      <c r="AZ11" s="35"/>
      <c r="BA11" s="35"/>
      <c r="BB11" s="35"/>
      <c r="BC11" s="812">
        <f>+$J11</f>
        <v>427</v>
      </c>
      <c r="BD11" s="996">
        <f>+P11</f>
        <v>0.2</v>
      </c>
      <c r="BE11" s="44">
        <f>SUM(BF11:BK11)</f>
        <v>0</v>
      </c>
      <c r="BF11" s="35"/>
      <c r="BG11" s="35"/>
      <c r="BH11" s="35"/>
      <c r="BI11" s="35"/>
      <c r="BJ11" s="35"/>
      <c r="BK11" s="35"/>
      <c r="BL11" s="812">
        <f>+$J11</f>
        <v>427</v>
      </c>
      <c r="BM11" s="987">
        <f>+Q11</f>
        <v>0.2</v>
      </c>
      <c r="BN11" s="44">
        <f>SUM(BO11:BT11)</f>
        <v>0</v>
      </c>
      <c r="BO11" s="35"/>
      <c r="BP11" s="35"/>
      <c r="BQ11" s="35"/>
      <c r="BR11" s="35"/>
      <c r="BS11" s="35"/>
      <c r="BT11" s="35"/>
      <c r="BU11" s="818"/>
      <c r="BV11" s="819"/>
      <c r="BW11" s="819"/>
      <c r="BX11" s="819"/>
      <c r="BY11" s="819"/>
      <c r="BZ11" s="819"/>
      <c r="CA11" s="819"/>
      <c r="CB11" s="819"/>
      <c r="CC11" s="820"/>
    </row>
    <row r="12" spans="1:81" s="58" customFormat="1" ht="40.200000000000003" customHeight="1" x14ac:dyDescent="0.3">
      <c r="A12" s="34"/>
      <c r="B12" s="907"/>
      <c r="C12" s="1237"/>
      <c r="D12" s="872"/>
      <c r="E12" s="852"/>
      <c r="F12" s="852"/>
      <c r="G12" s="852"/>
      <c r="H12" s="852"/>
      <c r="I12" s="852"/>
      <c r="J12" s="813"/>
      <c r="K12" s="855"/>
      <c r="L12" s="858"/>
      <c r="M12" s="861"/>
      <c r="N12" s="837"/>
      <c r="O12" s="840"/>
      <c r="P12" s="864"/>
      <c r="Q12" s="867"/>
      <c r="R12" s="813"/>
      <c r="S12" s="355" t="s">
        <v>5641</v>
      </c>
      <c r="T12" s="236"/>
      <c r="U12" s="236"/>
      <c r="V12" s="236"/>
      <c r="W12" s="39" t="s">
        <v>5642</v>
      </c>
      <c r="X12" s="31"/>
      <c r="Y12" s="31"/>
      <c r="Z12" s="31"/>
      <c r="AA12" s="31"/>
      <c r="AB12" s="813"/>
      <c r="AC12" s="828"/>
      <c r="AD12" s="51">
        <f t="shared" ref="AD12:AD14" si="1">+AM12+AV12+BE12+BN12</f>
        <v>27.03</v>
      </c>
      <c r="AE12" s="51">
        <f t="shared" si="0"/>
        <v>27.03</v>
      </c>
      <c r="AF12" s="51">
        <f t="shared" si="0"/>
        <v>0</v>
      </c>
      <c r="AG12" s="51">
        <f t="shared" si="0"/>
        <v>0</v>
      </c>
      <c r="AH12" s="51">
        <f t="shared" si="0"/>
        <v>0</v>
      </c>
      <c r="AI12" s="51">
        <f t="shared" si="0"/>
        <v>0</v>
      </c>
      <c r="AJ12" s="51">
        <f t="shared" si="0"/>
        <v>0</v>
      </c>
      <c r="AK12" s="813"/>
      <c r="AL12" s="991"/>
      <c r="AM12" s="51">
        <f t="shared" ref="AM12:AM75" si="2">SUM(AN12:AS12)</f>
        <v>0</v>
      </c>
      <c r="AN12" s="336"/>
      <c r="AO12" s="336"/>
      <c r="AP12" s="336"/>
      <c r="AQ12" s="336"/>
      <c r="AR12" s="336"/>
      <c r="AS12" s="336"/>
      <c r="AT12" s="813"/>
      <c r="AU12" s="994"/>
      <c r="AV12" s="51">
        <f t="shared" ref="AV12:AV75" si="3">SUM(AW12:BB12)</f>
        <v>9.01</v>
      </c>
      <c r="AW12" s="336">
        <v>9.01</v>
      </c>
      <c r="AX12" s="336"/>
      <c r="AY12" s="336"/>
      <c r="AZ12" s="336"/>
      <c r="BA12" s="336"/>
      <c r="BB12" s="336"/>
      <c r="BC12" s="813"/>
      <c r="BD12" s="997"/>
      <c r="BE12" s="51">
        <f t="shared" ref="BE12:BE75" si="4">SUM(BF12:BK12)</f>
        <v>9.01</v>
      </c>
      <c r="BF12" s="336">
        <v>9.01</v>
      </c>
      <c r="BG12" s="336"/>
      <c r="BH12" s="336"/>
      <c r="BI12" s="336"/>
      <c r="BJ12" s="336"/>
      <c r="BK12" s="336"/>
      <c r="BL12" s="813"/>
      <c r="BM12" s="988"/>
      <c r="BN12" s="51">
        <f t="shared" ref="BN12:BN75" si="5">SUM(BO12:BT12)</f>
        <v>9.01</v>
      </c>
      <c r="BO12" s="336">
        <v>9.01</v>
      </c>
      <c r="BP12" s="336"/>
      <c r="BQ12" s="336"/>
      <c r="BR12" s="336"/>
      <c r="BS12" s="336"/>
      <c r="BT12" s="336"/>
      <c r="BU12" s="821"/>
      <c r="BV12" s="822"/>
      <c r="BW12" s="822"/>
      <c r="BX12" s="822"/>
      <c r="BY12" s="822"/>
      <c r="BZ12" s="822"/>
      <c r="CA12" s="822"/>
      <c r="CB12" s="822"/>
      <c r="CC12" s="823"/>
    </row>
    <row r="13" spans="1:81" s="58" customFormat="1" ht="40.200000000000003" customHeight="1" x14ac:dyDescent="0.3">
      <c r="A13" s="34"/>
      <c r="B13" s="907"/>
      <c r="C13" s="1237"/>
      <c r="D13" s="872"/>
      <c r="E13" s="852"/>
      <c r="F13" s="852"/>
      <c r="G13" s="852"/>
      <c r="H13" s="852"/>
      <c r="I13" s="852"/>
      <c r="J13" s="813"/>
      <c r="K13" s="855"/>
      <c r="L13" s="858"/>
      <c r="M13" s="861"/>
      <c r="N13" s="837"/>
      <c r="O13" s="840"/>
      <c r="P13" s="864"/>
      <c r="Q13" s="867"/>
      <c r="R13" s="813"/>
      <c r="S13" s="355" t="s">
        <v>5643</v>
      </c>
      <c r="T13" s="236"/>
      <c r="U13" s="236"/>
      <c r="V13" s="236"/>
      <c r="W13" s="39" t="s">
        <v>5644</v>
      </c>
      <c r="X13" s="31"/>
      <c r="Y13" s="31"/>
      <c r="Z13" s="31"/>
      <c r="AA13" s="31"/>
      <c r="AB13" s="813"/>
      <c r="AC13" s="828"/>
      <c r="AD13" s="51">
        <f t="shared" si="1"/>
        <v>0</v>
      </c>
      <c r="AE13" s="51">
        <f t="shared" si="0"/>
        <v>0</v>
      </c>
      <c r="AF13" s="51">
        <f t="shared" si="0"/>
        <v>0</v>
      </c>
      <c r="AG13" s="51">
        <f t="shared" si="0"/>
        <v>0</v>
      </c>
      <c r="AH13" s="51">
        <f t="shared" si="0"/>
        <v>0</v>
      </c>
      <c r="AI13" s="51">
        <f t="shared" si="0"/>
        <v>0</v>
      </c>
      <c r="AJ13" s="51">
        <f t="shared" si="0"/>
        <v>0</v>
      </c>
      <c r="AK13" s="813"/>
      <c r="AL13" s="991"/>
      <c r="AM13" s="51">
        <f t="shared" si="2"/>
        <v>0</v>
      </c>
      <c r="AN13" s="336"/>
      <c r="AO13" s="336"/>
      <c r="AP13" s="336"/>
      <c r="AQ13" s="336"/>
      <c r="AR13" s="336"/>
      <c r="AS13" s="336"/>
      <c r="AT13" s="813"/>
      <c r="AU13" s="994"/>
      <c r="AV13" s="51">
        <f t="shared" si="3"/>
        <v>0</v>
      </c>
      <c r="AW13" s="336"/>
      <c r="AX13" s="336"/>
      <c r="AY13" s="336"/>
      <c r="AZ13" s="336"/>
      <c r="BA13" s="336"/>
      <c r="BB13" s="336"/>
      <c r="BC13" s="813"/>
      <c r="BD13" s="997"/>
      <c r="BE13" s="51">
        <f t="shared" si="4"/>
        <v>0</v>
      </c>
      <c r="BF13" s="336"/>
      <c r="BG13" s="336"/>
      <c r="BH13" s="336"/>
      <c r="BI13" s="336"/>
      <c r="BJ13" s="336"/>
      <c r="BK13" s="336"/>
      <c r="BL13" s="813"/>
      <c r="BM13" s="988"/>
      <c r="BN13" s="51">
        <f t="shared" si="5"/>
        <v>0</v>
      </c>
      <c r="BO13" s="336"/>
      <c r="BP13" s="336"/>
      <c r="BQ13" s="336"/>
      <c r="BR13" s="336"/>
      <c r="BS13" s="336"/>
      <c r="BT13" s="336"/>
      <c r="BU13" s="821"/>
      <c r="BV13" s="822"/>
      <c r="BW13" s="822"/>
      <c r="BX13" s="822"/>
      <c r="BY13" s="822"/>
      <c r="BZ13" s="822"/>
      <c r="CA13" s="822"/>
      <c r="CB13" s="822"/>
      <c r="CC13" s="823"/>
    </row>
    <row r="14" spans="1:81" s="58" customFormat="1" ht="40.200000000000003" customHeight="1" thickBot="1" x14ac:dyDescent="0.35">
      <c r="A14" s="34"/>
      <c r="B14" s="907"/>
      <c r="C14" s="1237"/>
      <c r="D14" s="873"/>
      <c r="E14" s="853"/>
      <c r="F14" s="853"/>
      <c r="G14" s="853"/>
      <c r="H14" s="853"/>
      <c r="I14" s="853"/>
      <c r="J14" s="814"/>
      <c r="K14" s="856"/>
      <c r="L14" s="859"/>
      <c r="M14" s="862"/>
      <c r="N14" s="838"/>
      <c r="O14" s="841"/>
      <c r="P14" s="865"/>
      <c r="Q14" s="874"/>
      <c r="R14" s="814"/>
      <c r="S14" s="232"/>
      <c r="T14" s="237"/>
      <c r="U14" s="237"/>
      <c r="V14" s="237"/>
      <c r="W14" s="232"/>
      <c r="X14" s="260"/>
      <c r="Y14" s="260"/>
      <c r="Z14" s="260"/>
      <c r="AA14" s="260"/>
      <c r="AB14" s="814"/>
      <c r="AC14" s="829"/>
      <c r="AD14" s="46">
        <f t="shared" si="1"/>
        <v>0</v>
      </c>
      <c r="AE14" s="46">
        <f t="shared" si="0"/>
        <v>0</v>
      </c>
      <c r="AF14" s="46">
        <f t="shared" si="0"/>
        <v>0</v>
      </c>
      <c r="AG14" s="46">
        <f t="shared" si="0"/>
        <v>0</v>
      </c>
      <c r="AH14" s="46">
        <f t="shared" si="0"/>
        <v>0</v>
      </c>
      <c r="AI14" s="46">
        <f t="shared" si="0"/>
        <v>0</v>
      </c>
      <c r="AJ14" s="46">
        <f t="shared" si="0"/>
        <v>0</v>
      </c>
      <c r="AK14" s="814"/>
      <c r="AL14" s="992"/>
      <c r="AM14" s="46">
        <f t="shared" si="2"/>
        <v>0</v>
      </c>
      <c r="AN14" s="37"/>
      <c r="AO14" s="37"/>
      <c r="AP14" s="37"/>
      <c r="AQ14" s="37"/>
      <c r="AR14" s="37"/>
      <c r="AS14" s="37"/>
      <c r="AT14" s="814"/>
      <c r="AU14" s="995"/>
      <c r="AV14" s="46">
        <f t="shared" si="3"/>
        <v>0</v>
      </c>
      <c r="AW14" s="37"/>
      <c r="AX14" s="37"/>
      <c r="AY14" s="37"/>
      <c r="AZ14" s="37"/>
      <c r="BA14" s="37"/>
      <c r="BB14" s="37"/>
      <c r="BC14" s="814"/>
      <c r="BD14" s="998"/>
      <c r="BE14" s="46">
        <f t="shared" si="4"/>
        <v>0</v>
      </c>
      <c r="BF14" s="37"/>
      <c r="BG14" s="37"/>
      <c r="BH14" s="37"/>
      <c r="BI14" s="37"/>
      <c r="BJ14" s="37"/>
      <c r="BK14" s="37"/>
      <c r="BL14" s="814"/>
      <c r="BM14" s="989"/>
      <c r="BN14" s="46">
        <f t="shared" si="5"/>
        <v>0</v>
      </c>
      <c r="BO14" s="37"/>
      <c r="BP14" s="37"/>
      <c r="BQ14" s="37"/>
      <c r="BR14" s="37"/>
      <c r="BS14" s="37"/>
      <c r="BT14" s="37"/>
      <c r="BU14" s="824"/>
      <c r="BV14" s="825"/>
      <c r="BW14" s="825"/>
      <c r="BX14" s="825"/>
      <c r="BY14" s="825"/>
      <c r="BZ14" s="825"/>
      <c r="CA14" s="825"/>
      <c r="CB14" s="825"/>
      <c r="CC14" s="826"/>
    </row>
    <row r="15" spans="1:81" s="58" customFormat="1" ht="40.200000000000003" customHeight="1" thickTop="1" x14ac:dyDescent="0.3">
      <c r="A15" s="34"/>
      <c r="B15" s="907"/>
      <c r="C15" s="1237"/>
      <c r="D15" s="871"/>
      <c r="E15" s="851"/>
      <c r="F15" s="851"/>
      <c r="G15" s="851"/>
      <c r="H15" s="851"/>
      <c r="I15" s="851"/>
      <c r="J15" s="812">
        <v>428</v>
      </c>
      <c r="K15" s="854" t="str">
        <f>+[8]Metas!K488</f>
        <v>Fortalecimiento al Consejo Departamental de Paz, Reconciliación y Convivencia.</v>
      </c>
      <c r="L15" s="1187">
        <v>0.5</v>
      </c>
      <c r="M15" s="1190">
        <v>0.5</v>
      </c>
      <c r="N15" s="1193">
        <v>0.05</v>
      </c>
      <c r="O15" s="1175">
        <v>0.15</v>
      </c>
      <c r="P15" s="1178">
        <v>0.15</v>
      </c>
      <c r="Q15" s="1181">
        <v>0.15</v>
      </c>
      <c r="R15" s="812">
        <f>+$J15</f>
        <v>428</v>
      </c>
      <c r="S15" s="354" t="s">
        <v>5645</v>
      </c>
      <c r="T15" s="235"/>
      <c r="U15" s="235"/>
      <c r="V15" s="235"/>
      <c r="W15" s="553" t="s">
        <v>5646</v>
      </c>
      <c r="X15" s="256"/>
      <c r="Y15" s="256"/>
      <c r="Z15" s="256"/>
      <c r="AA15" s="256"/>
      <c r="AB15" s="812">
        <f>+$J15</f>
        <v>428</v>
      </c>
      <c r="AC15" s="827">
        <f>+L15</f>
        <v>0.5</v>
      </c>
      <c r="AD15" s="44">
        <f>+AM15+AV15+BE15+BN15</f>
        <v>14.25</v>
      </c>
      <c r="AE15" s="44">
        <f t="shared" si="0"/>
        <v>14.25</v>
      </c>
      <c r="AF15" s="44">
        <f t="shared" si="0"/>
        <v>0</v>
      </c>
      <c r="AG15" s="44">
        <f t="shared" si="0"/>
        <v>0</v>
      </c>
      <c r="AH15" s="44">
        <f t="shared" si="0"/>
        <v>0</v>
      </c>
      <c r="AI15" s="44">
        <f t="shared" si="0"/>
        <v>0</v>
      </c>
      <c r="AJ15" s="44">
        <f t="shared" si="0"/>
        <v>0</v>
      </c>
      <c r="AK15" s="812">
        <f>+$J15</f>
        <v>428</v>
      </c>
      <c r="AL15" s="990">
        <f>+N15</f>
        <v>0.05</v>
      </c>
      <c r="AM15" s="44">
        <f t="shared" si="2"/>
        <v>2.25</v>
      </c>
      <c r="AN15" s="35">
        <v>2.25</v>
      </c>
      <c r="AO15" s="35"/>
      <c r="AP15" s="35"/>
      <c r="AQ15" s="35"/>
      <c r="AR15" s="35"/>
      <c r="AS15" s="35"/>
      <c r="AT15" s="812">
        <f>+$J15</f>
        <v>428</v>
      </c>
      <c r="AU15" s="993">
        <f>+O15</f>
        <v>0.15</v>
      </c>
      <c r="AV15" s="44">
        <f t="shared" si="3"/>
        <v>4</v>
      </c>
      <c r="AW15" s="35">
        <v>4</v>
      </c>
      <c r="AX15" s="35"/>
      <c r="AY15" s="35"/>
      <c r="AZ15" s="35"/>
      <c r="BA15" s="35"/>
      <c r="BB15" s="35"/>
      <c r="BC15" s="812">
        <f>+$J15</f>
        <v>428</v>
      </c>
      <c r="BD15" s="996">
        <f>+P15</f>
        <v>0.15</v>
      </c>
      <c r="BE15" s="44">
        <f t="shared" si="4"/>
        <v>4</v>
      </c>
      <c r="BF15" s="35">
        <v>4</v>
      </c>
      <c r="BG15" s="35"/>
      <c r="BH15" s="35"/>
      <c r="BI15" s="35"/>
      <c r="BJ15" s="35"/>
      <c r="BK15" s="35"/>
      <c r="BL15" s="812">
        <f>+$J15</f>
        <v>428</v>
      </c>
      <c r="BM15" s="987">
        <f>+Q15</f>
        <v>0.15</v>
      </c>
      <c r="BN15" s="44">
        <f t="shared" si="5"/>
        <v>4</v>
      </c>
      <c r="BO15" s="35">
        <v>4</v>
      </c>
      <c r="BP15" s="35"/>
      <c r="BQ15" s="35"/>
      <c r="BR15" s="35"/>
      <c r="BS15" s="35"/>
      <c r="BT15" s="35"/>
      <c r="BU15" s="818"/>
      <c r="BV15" s="819"/>
      <c r="BW15" s="819"/>
      <c r="BX15" s="819"/>
      <c r="BY15" s="819"/>
      <c r="BZ15" s="819"/>
      <c r="CA15" s="819"/>
      <c r="CB15" s="819"/>
      <c r="CC15" s="820"/>
    </row>
    <row r="16" spans="1:81" s="58" customFormat="1" ht="40.200000000000003" customHeight="1" x14ac:dyDescent="0.3">
      <c r="A16" s="34"/>
      <c r="B16" s="907"/>
      <c r="C16" s="1237"/>
      <c r="D16" s="872"/>
      <c r="E16" s="852"/>
      <c r="F16" s="852"/>
      <c r="G16" s="852"/>
      <c r="H16" s="852"/>
      <c r="I16" s="852"/>
      <c r="J16" s="813"/>
      <c r="K16" s="855"/>
      <c r="L16" s="1188"/>
      <c r="M16" s="1191"/>
      <c r="N16" s="1194"/>
      <c r="O16" s="1176"/>
      <c r="P16" s="1179"/>
      <c r="Q16" s="1182"/>
      <c r="R16" s="813"/>
      <c r="S16" s="355" t="s">
        <v>5647</v>
      </c>
      <c r="T16" s="236"/>
      <c r="U16" s="236"/>
      <c r="V16" s="236"/>
      <c r="W16" s="555" t="s">
        <v>5648</v>
      </c>
      <c r="X16" s="31"/>
      <c r="Y16" s="31"/>
      <c r="Z16" s="31"/>
      <c r="AA16" s="31"/>
      <c r="AB16" s="813"/>
      <c r="AC16" s="828"/>
      <c r="AD16" s="51">
        <f t="shared" ref="AD16:AJ31" si="6">+AM16+AV16+BE16+BN16</f>
        <v>0</v>
      </c>
      <c r="AE16" s="51">
        <f t="shared" si="0"/>
        <v>0</v>
      </c>
      <c r="AF16" s="51">
        <f t="shared" si="0"/>
        <v>0</v>
      </c>
      <c r="AG16" s="51">
        <f t="shared" si="0"/>
        <v>0</v>
      </c>
      <c r="AH16" s="51">
        <f t="shared" si="0"/>
        <v>0</v>
      </c>
      <c r="AI16" s="51">
        <f t="shared" si="0"/>
        <v>0</v>
      </c>
      <c r="AJ16" s="51">
        <f t="shared" si="0"/>
        <v>0</v>
      </c>
      <c r="AK16" s="813"/>
      <c r="AL16" s="991"/>
      <c r="AM16" s="51">
        <f t="shared" si="2"/>
        <v>0</v>
      </c>
      <c r="AN16" s="336"/>
      <c r="AO16" s="336"/>
      <c r="AP16" s="336"/>
      <c r="AQ16" s="336"/>
      <c r="AR16" s="336"/>
      <c r="AS16" s="336"/>
      <c r="AT16" s="813"/>
      <c r="AU16" s="994"/>
      <c r="AV16" s="51">
        <f t="shared" si="3"/>
        <v>0</v>
      </c>
      <c r="AW16" s="336"/>
      <c r="AX16" s="336"/>
      <c r="AY16" s="336"/>
      <c r="AZ16" s="336"/>
      <c r="BA16" s="336"/>
      <c r="BB16" s="336"/>
      <c r="BC16" s="813"/>
      <c r="BD16" s="997"/>
      <c r="BE16" s="51">
        <f t="shared" si="4"/>
        <v>0</v>
      </c>
      <c r="BF16" s="336"/>
      <c r="BG16" s="336"/>
      <c r="BH16" s="336"/>
      <c r="BI16" s="336"/>
      <c r="BJ16" s="336"/>
      <c r="BK16" s="336"/>
      <c r="BL16" s="813"/>
      <c r="BM16" s="988"/>
      <c r="BN16" s="51">
        <f t="shared" si="5"/>
        <v>0</v>
      </c>
      <c r="BO16" s="336"/>
      <c r="BP16" s="336"/>
      <c r="BQ16" s="336"/>
      <c r="BR16" s="336"/>
      <c r="BS16" s="336"/>
      <c r="BT16" s="336"/>
      <c r="BU16" s="821"/>
      <c r="BV16" s="822"/>
      <c r="BW16" s="822"/>
      <c r="BX16" s="822"/>
      <c r="BY16" s="822"/>
      <c r="BZ16" s="822"/>
      <c r="CA16" s="822"/>
      <c r="CB16" s="822"/>
      <c r="CC16" s="823"/>
    </row>
    <row r="17" spans="1:81" s="58" customFormat="1" ht="40.200000000000003" customHeight="1" x14ac:dyDescent="0.3">
      <c r="A17" s="34"/>
      <c r="B17" s="907"/>
      <c r="C17" s="1237"/>
      <c r="D17" s="872"/>
      <c r="E17" s="852"/>
      <c r="F17" s="852"/>
      <c r="G17" s="852"/>
      <c r="H17" s="852"/>
      <c r="I17" s="852"/>
      <c r="J17" s="813"/>
      <c r="K17" s="855"/>
      <c r="L17" s="1188"/>
      <c r="M17" s="1191"/>
      <c r="N17" s="1194"/>
      <c r="O17" s="1176"/>
      <c r="P17" s="1179"/>
      <c r="Q17" s="1182"/>
      <c r="R17" s="813"/>
      <c r="S17" s="355" t="s">
        <v>5649</v>
      </c>
      <c r="T17" s="236"/>
      <c r="U17" s="236"/>
      <c r="V17" s="236"/>
      <c r="W17" s="555" t="s">
        <v>5650</v>
      </c>
      <c r="X17" s="31"/>
      <c r="Y17" s="31"/>
      <c r="Z17" s="31"/>
      <c r="AA17" s="31"/>
      <c r="AB17" s="813"/>
      <c r="AC17" s="828"/>
      <c r="AD17" s="51">
        <f t="shared" si="6"/>
        <v>0</v>
      </c>
      <c r="AE17" s="51">
        <f t="shared" si="0"/>
        <v>0</v>
      </c>
      <c r="AF17" s="51">
        <f t="shared" si="0"/>
        <v>0</v>
      </c>
      <c r="AG17" s="51">
        <f t="shared" si="0"/>
        <v>0</v>
      </c>
      <c r="AH17" s="51">
        <f t="shared" si="0"/>
        <v>0</v>
      </c>
      <c r="AI17" s="51">
        <f t="shared" si="0"/>
        <v>0</v>
      </c>
      <c r="AJ17" s="51">
        <f t="shared" si="0"/>
        <v>0</v>
      </c>
      <c r="AK17" s="813"/>
      <c r="AL17" s="991"/>
      <c r="AM17" s="51">
        <f t="shared" si="2"/>
        <v>0</v>
      </c>
      <c r="AN17" s="336"/>
      <c r="AO17" s="336"/>
      <c r="AP17" s="336"/>
      <c r="AQ17" s="336"/>
      <c r="AR17" s="336"/>
      <c r="AS17" s="336"/>
      <c r="AT17" s="813"/>
      <c r="AU17" s="994"/>
      <c r="AV17" s="51">
        <f t="shared" si="3"/>
        <v>0</v>
      </c>
      <c r="AW17" s="336"/>
      <c r="AX17" s="336"/>
      <c r="AY17" s="336"/>
      <c r="AZ17" s="336"/>
      <c r="BA17" s="336"/>
      <c r="BB17" s="336"/>
      <c r="BC17" s="813"/>
      <c r="BD17" s="997"/>
      <c r="BE17" s="51">
        <f t="shared" si="4"/>
        <v>0</v>
      </c>
      <c r="BF17" s="336"/>
      <c r="BG17" s="336"/>
      <c r="BH17" s="336"/>
      <c r="BI17" s="336"/>
      <c r="BJ17" s="336"/>
      <c r="BK17" s="336"/>
      <c r="BL17" s="813"/>
      <c r="BM17" s="988"/>
      <c r="BN17" s="51">
        <f t="shared" si="5"/>
        <v>0</v>
      </c>
      <c r="BO17" s="336"/>
      <c r="BP17" s="336"/>
      <c r="BQ17" s="336"/>
      <c r="BR17" s="336"/>
      <c r="BS17" s="336"/>
      <c r="BT17" s="336"/>
      <c r="BU17" s="821"/>
      <c r="BV17" s="822"/>
      <c r="BW17" s="822"/>
      <c r="BX17" s="822"/>
      <c r="BY17" s="822"/>
      <c r="BZ17" s="822"/>
      <c r="CA17" s="822"/>
      <c r="CB17" s="822"/>
      <c r="CC17" s="823"/>
    </row>
    <row r="18" spans="1:81" s="58" customFormat="1" ht="40.200000000000003" customHeight="1" thickBot="1" x14ac:dyDescent="0.35">
      <c r="A18" s="34"/>
      <c r="B18" s="907"/>
      <c r="C18" s="1237"/>
      <c r="D18" s="873"/>
      <c r="E18" s="853"/>
      <c r="F18" s="853"/>
      <c r="G18" s="853"/>
      <c r="H18" s="853"/>
      <c r="I18" s="853"/>
      <c r="J18" s="814"/>
      <c r="K18" s="856"/>
      <c r="L18" s="1189"/>
      <c r="M18" s="1192"/>
      <c r="N18" s="1195"/>
      <c r="O18" s="1177"/>
      <c r="P18" s="1180"/>
      <c r="Q18" s="1183"/>
      <c r="R18" s="814"/>
      <c r="S18" s="356" t="s">
        <v>5651</v>
      </c>
      <c r="T18" s="237"/>
      <c r="U18" s="237"/>
      <c r="V18" s="237"/>
      <c r="W18" s="554" t="s">
        <v>5652</v>
      </c>
      <c r="X18" s="260"/>
      <c r="Y18" s="260"/>
      <c r="Z18" s="260"/>
      <c r="AA18" s="260"/>
      <c r="AB18" s="814"/>
      <c r="AC18" s="829"/>
      <c r="AD18" s="46">
        <f t="shared" si="6"/>
        <v>0</v>
      </c>
      <c r="AE18" s="46">
        <f t="shared" si="0"/>
        <v>0</v>
      </c>
      <c r="AF18" s="46">
        <f t="shared" si="0"/>
        <v>0</v>
      </c>
      <c r="AG18" s="46">
        <f t="shared" si="0"/>
        <v>0</v>
      </c>
      <c r="AH18" s="46">
        <f t="shared" si="0"/>
        <v>0</v>
      </c>
      <c r="AI18" s="46">
        <f t="shared" si="0"/>
        <v>0</v>
      </c>
      <c r="AJ18" s="46">
        <f t="shared" si="0"/>
        <v>0</v>
      </c>
      <c r="AK18" s="814"/>
      <c r="AL18" s="992"/>
      <c r="AM18" s="46">
        <f t="shared" si="2"/>
        <v>0</v>
      </c>
      <c r="AN18" s="37"/>
      <c r="AO18" s="37"/>
      <c r="AP18" s="37"/>
      <c r="AQ18" s="37"/>
      <c r="AR18" s="37"/>
      <c r="AS18" s="37"/>
      <c r="AT18" s="814"/>
      <c r="AU18" s="995"/>
      <c r="AV18" s="46">
        <f t="shared" si="3"/>
        <v>0</v>
      </c>
      <c r="AW18" s="37"/>
      <c r="AX18" s="37"/>
      <c r="AY18" s="37"/>
      <c r="AZ18" s="37"/>
      <c r="BA18" s="37"/>
      <c r="BB18" s="37"/>
      <c r="BC18" s="814"/>
      <c r="BD18" s="998"/>
      <c r="BE18" s="46">
        <f t="shared" si="4"/>
        <v>0</v>
      </c>
      <c r="BF18" s="37"/>
      <c r="BG18" s="37"/>
      <c r="BH18" s="37"/>
      <c r="BI18" s="37"/>
      <c r="BJ18" s="37"/>
      <c r="BK18" s="37"/>
      <c r="BL18" s="814"/>
      <c r="BM18" s="989"/>
      <c r="BN18" s="46">
        <f t="shared" si="5"/>
        <v>0</v>
      </c>
      <c r="BO18" s="37"/>
      <c r="BP18" s="37"/>
      <c r="BQ18" s="37"/>
      <c r="BR18" s="37"/>
      <c r="BS18" s="37"/>
      <c r="BT18" s="37"/>
      <c r="BU18" s="824"/>
      <c r="BV18" s="825"/>
      <c r="BW18" s="825"/>
      <c r="BX18" s="825"/>
      <c r="BY18" s="825"/>
      <c r="BZ18" s="825"/>
      <c r="CA18" s="825"/>
      <c r="CB18" s="825"/>
      <c r="CC18" s="826"/>
    </row>
    <row r="19" spans="1:81" s="58" customFormat="1" ht="40.200000000000003" customHeight="1" thickTop="1" x14ac:dyDescent="0.3">
      <c r="A19" s="34"/>
      <c r="B19" s="907"/>
      <c r="C19" s="1237"/>
      <c r="D19" s="871"/>
      <c r="E19" s="851"/>
      <c r="F19" s="851"/>
      <c r="G19" s="851"/>
      <c r="H19" s="851"/>
      <c r="I19" s="851"/>
      <c r="J19" s="812">
        <v>429</v>
      </c>
      <c r="K19" s="854" t="str">
        <f>+[8]Metas!K489</f>
        <v>Procesos de articulación para el cumplimiento del Plan de Acción para la Transformación Regional PATR Catatumbo.</v>
      </c>
      <c r="L19" s="857"/>
      <c r="M19" s="860">
        <f>SUM(N19:Q19)</f>
        <v>0</v>
      </c>
      <c r="N19" s="836"/>
      <c r="O19" s="839"/>
      <c r="P19" s="863"/>
      <c r="Q19" s="866"/>
      <c r="R19" s="812">
        <f>+$J19</f>
        <v>429</v>
      </c>
      <c r="S19" s="354"/>
      <c r="T19" s="235"/>
      <c r="U19" s="235"/>
      <c r="V19" s="235"/>
      <c r="W19" s="553"/>
      <c r="X19" s="256"/>
      <c r="Y19" s="256"/>
      <c r="Z19" s="256"/>
      <c r="AA19" s="256"/>
      <c r="AB19" s="812">
        <f>+$J19</f>
        <v>429</v>
      </c>
      <c r="AC19" s="827">
        <f>+L19</f>
        <v>0</v>
      </c>
      <c r="AD19" s="44">
        <f t="shared" si="6"/>
        <v>0</v>
      </c>
      <c r="AE19" s="44">
        <f t="shared" si="0"/>
        <v>0</v>
      </c>
      <c r="AF19" s="44">
        <f t="shared" si="0"/>
        <v>0</v>
      </c>
      <c r="AG19" s="44">
        <f t="shared" si="0"/>
        <v>0</v>
      </c>
      <c r="AH19" s="44">
        <f t="shared" si="0"/>
        <v>0</v>
      </c>
      <c r="AI19" s="44">
        <f t="shared" si="0"/>
        <v>0</v>
      </c>
      <c r="AJ19" s="44">
        <f t="shared" si="0"/>
        <v>0</v>
      </c>
      <c r="AK19" s="812">
        <f>+$J19</f>
        <v>429</v>
      </c>
      <c r="AL19" s="990">
        <f>+N19</f>
        <v>0</v>
      </c>
      <c r="AM19" s="44">
        <f t="shared" si="2"/>
        <v>0</v>
      </c>
      <c r="AN19" s="35"/>
      <c r="AO19" s="35"/>
      <c r="AP19" s="35"/>
      <c r="AQ19" s="35"/>
      <c r="AR19" s="35"/>
      <c r="AS19" s="35"/>
      <c r="AT19" s="812">
        <f>+$J19</f>
        <v>429</v>
      </c>
      <c r="AU19" s="993">
        <f>+O19</f>
        <v>0</v>
      </c>
      <c r="AV19" s="44">
        <f t="shared" si="3"/>
        <v>0</v>
      </c>
      <c r="AW19" s="35"/>
      <c r="AX19" s="35"/>
      <c r="AY19" s="35"/>
      <c r="AZ19" s="35"/>
      <c r="BA19" s="35"/>
      <c r="BB19" s="35"/>
      <c r="BC19" s="812">
        <f>+$J19</f>
        <v>429</v>
      </c>
      <c r="BD19" s="54">
        <f>+P19</f>
        <v>0</v>
      </c>
      <c r="BE19" s="44">
        <f t="shared" si="4"/>
        <v>0</v>
      </c>
      <c r="BF19" s="35"/>
      <c r="BG19" s="35"/>
      <c r="BH19" s="35"/>
      <c r="BI19" s="35"/>
      <c r="BJ19" s="35"/>
      <c r="BK19" s="35"/>
      <c r="BL19" s="812">
        <f>+$J19</f>
        <v>429</v>
      </c>
      <c r="BM19" s="41">
        <f>+Q19</f>
        <v>0</v>
      </c>
      <c r="BN19" s="44">
        <f t="shared" si="5"/>
        <v>0</v>
      </c>
      <c r="BO19" s="35"/>
      <c r="BP19" s="35"/>
      <c r="BQ19" s="35"/>
      <c r="BR19" s="35"/>
      <c r="BS19" s="35"/>
      <c r="BT19" s="35"/>
      <c r="BU19" s="818"/>
      <c r="BV19" s="819"/>
      <c r="BW19" s="819"/>
      <c r="BX19" s="819"/>
      <c r="BY19" s="819"/>
      <c r="BZ19" s="819"/>
      <c r="CA19" s="819"/>
      <c r="CB19" s="819"/>
      <c r="CC19" s="820"/>
    </row>
    <row r="20" spans="1:81" s="58" customFormat="1" ht="40.200000000000003" customHeight="1" x14ac:dyDescent="0.3">
      <c r="A20" s="34"/>
      <c r="B20" s="907"/>
      <c r="C20" s="1237"/>
      <c r="D20" s="872"/>
      <c r="E20" s="852"/>
      <c r="F20" s="852"/>
      <c r="G20" s="852"/>
      <c r="H20" s="852"/>
      <c r="I20" s="852"/>
      <c r="J20" s="813"/>
      <c r="K20" s="855"/>
      <c r="L20" s="858"/>
      <c r="M20" s="861"/>
      <c r="N20" s="837"/>
      <c r="O20" s="840"/>
      <c r="P20" s="864"/>
      <c r="Q20" s="867"/>
      <c r="R20" s="813"/>
      <c r="S20" s="355"/>
      <c r="T20" s="236"/>
      <c r="U20" s="236"/>
      <c r="V20" s="236"/>
      <c r="W20" s="555"/>
      <c r="X20" s="31"/>
      <c r="Y20" s="31"/>
      <c r="Z20" s="31"/>
      <c r="AA20" s="31"/>
      <c r="AB20" s="813"/>
      <c r="AC20" s="828"/>
      <c r="AD20" s="51">
        <f t="shared" si="6"/>
        <v>0</v>
      </c>
      <c r="AE20" s="51">
        <f t="shared" si="0"/>
        <v>0</v>
      </c>
      <c r="AF20" s="51">
        <f t="shared" si="0"/>
        <v>0</v>
      </c>
      <c r="AG20" s="51">
        <f t="shared" si="0"/>
        <v>0</v>
      </c>
      <c r="AH20" s="51">
        <f t="shared" si="0"/>
        <v>0</v>
      </c>
      <c r="AI20" s="51">
        <f t="shared" si="0"/>
        <v>0</v>
      </c>
      <c r="AJ20" s="51">
        <f t="shared" si="0"/>
        <v>0</v>
      </c>
      <c r="AK20" s="813"/>
      <c r="AL20" s="991"/>
      <c r="AM20" s="51">
        <f t="shared" si="2"/>
        <v>0</v>
      </c>
      <c r="AN20" s="336"/>
      <c r="AO20" s="336"/>
      <c r="AP20" s="336"/>
      <c r="AQ20" s="336"/>
      <c r="AR20" s="336"/>
      <c r="AS20" s="336"/>
      <c r="AT20" s="813"/>
      <c r="AU20" s="994"/>
      <c r="AV20" s="51">
        <f t="shared" si="3"/>
        <v>0</v>
      </c>
      <c r="AW20" s="336"/>
      <c r="AX20" s="336"/>
      <c r="AY20" s="336"/>
      <c r="AZ20" s="336"/>
      <c r="BA20" s="336"/>
      <c r="BB20" s="336"/>
      <c r="BC20" s="813"/>
      <c r="BD20" s="425"/>
      <c r="BE20" s="51">
        <f t="shared" si="4"/>
        <v>0</v>
      </c>
      <c r="BF20" s="336"/>
      <c r="BG20" s="336"/>
      <c r="BH20" s="336"/>
      <c r="BI20" s="336"/>
      <c r="BJ20" s="336"/>
      <c r="BK20" s="336"/>
      <c r="BL20" s="813"/>
      <c r="BM20" s="426"/>
      <c r="BN20" s="51">
        <f t="shared" si="5"/>
        <v>0</v>
      </c>
      <c r="BO20" s="336"/>
      <c r="BP20" s="336"/>
      <c r="BQ20" s="336"/>
      <c r="BR20" s="336"/>
      <c r="BS20" s="336"/>
      <c r="BT20" s="336"/>
      <c r="BU20" s="821"/>
      <c r="BV20" s="822"/>
      <c r="BW20" s="822"/>
      <c r="BX20" s="822"/>
      <c r="BY20" s="822"/>
      <c r="BZ20" s="822"/>
      <c r="CA20" s="822"/>
      <c r="CB20" s="822"/>
      <c r="CC20" s="823"/>
    </row>
    <row r="21" spans="1:81" s="58" customFormat="1" ht="40.200000000000003" customHeight="1" x14ac:dyDescent="0.3">
      <c r="A21" s="34"/>
      <c r="B21" s="907"/>
      <c r="C21" s="1237"/>
      <c r="D21" s="872"/>
      <c r="E21" s="852"/>
      <c r="F21" s="852"/>
      <c r="G21" s="852"/>
      <c r="H21" s="852"/>
      <c r="I21" s="852"/>
      <c r="J21" s="813"/>
      <c r="K21" s="855"/>
      <c r="L21" s="858"/>
      <c r="M21" s="861"/>
      <c r="N21" s="837"/>
      <c r="O21" s="840"/>
      <c r="P21" s="864"/>
      <c r="Q21" s="867"/>
      <c r="R21" s="813"/>
      <c r="S21" s="355"/>
      <c r="T21" s="236"/>
      <c r="U21" s="236"/>
      <c r="V21" s="236"/>
      <c r="W21" s="555"/>
      <c r="X21" s="31"/>
      <c r="Y21" s="31"/>
      <c r="Z21" s="31"/>
      <c r="AA21" s="31"/>
      <c r="AB21" s="813"/>
      <c r="AC21" s="828"/>
      <c r="AD21" s="51">
        <f t="shared" si="6"/>
        <v>0</v>
      </c>
      <c r="AE21" s="51">
        <f t="shared" si="0"/>
        <v>0</v>
      </c>
      <c r="AF21" s="51">
        <f t="shared" si="0"/>
        <v>0</v>
      </c>
      <c r="AG21" s="51">
        <f t="shared" si="0"/>
        <v>0</v>
      </c>
      <c r="AH21" s="51">
        <f t="shared" si="0"/>
        <v>0</v>
      </c>
      <c r="AI21" s="51">
        <f t="shared" si="0"/>
        <v>0</v>
      </c>
      <c r="AJ21" s="51">
        <f t="shared" si="0"/>
        <v>0</v>
      </c>
      <c r="AK21" s="813"/>
      <c r="AL21" s="991"/>
      <c r="AM21" s="51">
        <f t="shared" si="2"/>
        <v>0</v>
      </c>
      <c r="AN21" s="336"/>
      <c r="AO21" s="336"/>
      <c r="AP21" s="336"/>
      <c r="AQ21" s="336"/>
      <c r="AR21" s="336"/>
      <c r="AS21" s="336"/>
      <c r="AT21" s="813"/>
      <c r="AU21" s="994"/>
      <c r="AV21" s="51">
        <f t="shared" si="3"/>
        <v>0</v>
      </c>
      <c r="AW21" s="336"/>
      <c r="AX21" s="336"/>
      <c r="AY21" s="336"/>
      <c r="AZ21" s="336"/>
      <c r="BA21" s="336"/>
      <c r="BB21" s="336"/>
      <c r="BC21" s="813"/>
      <c r="BD21" s="425"/>
      <c r="BE21" s="51">
        <f t="shared" si="4"/>
        <v>0</v>
      </c>
      <c r="BF21" s="336"/>
      <c r="BG21" s="336"/>
      <c r="BH21" s="336"/>
      <c r="BI21" s="336"/>
      <c r="BJ21" s="336"/>
      <c r="BK21" s="336"/>
      <c r="BL21" s="813"/>
      <c r="BM21" s="426"/>
      <c r="BN21" s="51">
        <f t="shared" si="5"/>
        <v>0</v>
      </c>
      <c r="BO21" s="336"/>
      <c r="BP21" s="336"/>
      <c r="BQ21" s="336"/>
      <c r="BR21" s="336"/>
      <c r="BS21" s="336"/>
      <c r="BT21" s="336"/>
      <c r="BU21" s="821"/>
      <c r="BV21" s="822"/>
      <c r="BW21" s="822"/>
      <c r="BX21" s="822"/>
      <c r="BY21" s="822"/>
      <c r="BZ21" s="822"/>
      <c r="CA21" s="822"/>
      <c r="CB21" s="822"/>
      <c r="CC21" s="823"/>
    </row>
    <row r="22" spans="1:81" s="58" customFormat="1" ht="40.200000000000003" customHeight="1" thickBot="1" x14ac:dyDescent="0.35">
      <c r="A22" s="34"/>
      <c r="B22" s="907"/>
      <c r="C22" s="1237"/>
      <c r="D22" s="873"/>
      <c r="E22" s="853"/>
      <c r="F22" s="853"/>
      <c r="G22" s="853"/>
      <c r="H22" s="853"/>
      <c r="I22" s="853"/>
      <c r="J22" s="814"/>
      <c r="K22" s="856"/>
      <c r="L22" s="859"/>
      <c r="M22" s="862"/>
      <c r="N22" s="838"/>
      <c r="O22" s="841"/>
      <c r="P22" s="865"/>
      <c r="Q22" s="874"/>
      <c r="R22" s="814"/>
      <c r="S22" s="232"/>
      <c r="T22" s="237"/>
      <c r="U22" s="237"/>
      <c r="V22" s="237"/>
      <c r="W22" s="232"/>
      <c r="X22" s="260"/>
      <c r="Y22" s="260"/>
      <c r="Z22" s="260"/>
      <c r="AA22" s="260"/>
      <c r="AB22" s="814"/>
      <c r="AC22" s="829"/>
      <c r="AD22" s="46">
        <f t="shared" si="6"/>
        <v>0</v>
      </c>
      <c r="AE22" s="46">
        <f t="shared" si="0"/>
        <v>0</v>
      </c>
      <c r="AF22" s="46">
        <f t="shared" si="0"/>
        <v>0</v>
      </c>
      <c r="AG22" s="46">
        <f t="shared" si="0"/>
        <v>0</v>
      </c>
      <c r="AH22" s="46">
        <f t="shared" si="0"/>
        <v>0</v>
      </c>
      <c r="AI22" s="46">
        <f t="shared" si="0"/>
        <v>0</v>
      </c>
      <c r="AJ22" s="46">
        <f t="shared" si="0"/>
        <v>0</v>
      </c>
      <c r="AK22" s="814"/>
      <c r="AL22" s="992"/>
      <c r="AM22" s="46">
        <f t="shared" si="2"/>
        <v>0</v>
      </c>
      <c r="AN22" s="37"/>
      <c r="AO22" s="37"/>
      <c r="AP22" s="37"/>
      <c r="AQ22" s="37"/>
      <c r="AR22" s="37"/>
      <c r="AS22" s="37"/>
      <c r="AT22" s="814"/>
      <c r="AU22" s="995"/>
      <c r="AV22" s="46">
        <f t="shared" si="3"/>
        <v>0</v>
      </c>
      <c r="AW22" s="37"/>
      <c r="AX22" s="37"/>
      <c r="AY22" s="37"/>
      <c r="AZ22" s="37"/>
      <c r="BA22" s="37"/>
      <c r="BB22" s="37"/>
      <c r="BC22" s="814"/>
      <c r="BD22" s="56"/>
      <c r="BE22" s="46">
        <f t="shared" si="4"/>
        <v>0</v>
      </c>
      <c r="BF22" s="37"/>
      <c r="BG22" s="37"/>
      <c r="BH22" s="37"/>
      <c r="BI22" s="37"/>
      <c r="BJ22" s="37"/>
      <c r="BK22" s="37"/>
      <c r="BL22" s="814"/>
      <c r="BM22" s="43"/>
      <c r="BN22" s="46">
        <f t="shared" si="5"/>
        <v>0</v>
      </c>
      <c r="BO22" s="37"/>
      <c r="BP22" s="37"/>
      <c r="BQ22" s="37"/>
      <c r="BR22" s="37"/>
      <c r="BS22" s="37"/>
      <c r="BT22" s="37"/>
      <c r="BU22" s="824"/>
      <c r="BV22" s="825"/>
      <c r="BW22" s="825"/>
      <c r="BX22" s="825"/>
      <c r="BY22" s="825"/>
      <c r="BZ22" s="825"/>
      <c r="CA22" s="825"/>
      <c r="CB22" s="825"/>
      <c r="CC22" s="826"/>
    </row>
    <row r="23" spans="1:81" s="58" customFormat="1" ht="40.200000000000003" customHeight="1" thickTop="1" x14ac:dyDescent="0.3">
      <c r="A23" s="34"/>
      <c r="B23" s="907"/>
      <c r="C23" s="1237"/>
      <c r="D23" s="871"/>
      <c r="E23" s="851"/>
      <c r="F23" s="851"/>
      <c r="G23" s="851"/>
      <c r="H23" s="851"/>
      <c r="I23" s="851"/>
      <c r="J23" s="812">
        <v>430</v>
      </c>
      <c r="K23" s="854" t="str">
        <f>+[8]Metas!K490</f>
        <v>Procesos de acompañamiento y seguimiento en la implementación del Acuerdo de Paz.</v>
      </c>
      <c r="L23" s="857"/>
      <c r="M23" s="860">
        <f>SUM(N23:Q23)</f>
        <v>0</v>
      </c>
      <c r="N23" s="836"/>
      <c r="O23" s="839"/>
      <c r="P23" s="863"/>
      <c r="Q23" s="866"/>
      <c r="R23" s="812">
        <f>+$J23</f>
        <v>430</v>
      </c>
      <c r="S23" s="1373"/>
      <c r="T23" s="235"/>
      <c r="U23" s="235"/>
      <c r="V23" s="235"/>
      <c r="W23" s="553"/>
      <c r="X23" s="256"/>
      <c r="Y23" s="256"/>
      <c r="Z23" s="256"/>
      <c r="AA23" s="256"/>
      <c r="AB23" s="812">
        <f t="shared" ref="AB23" si="7">+$J23</f>
        <v>430</v>
      </c>
      <c r="AC23" s="827">
        <f>+L23</f>
        <v>0</v>
      </c>
      <c r="AD23" s="44">
        <f t="shared" si="6"/>
        <v>0</v>
      </c>
      <c r="AE23" s="44">
        <f t="shared" si="0"/>
        <v>0</v>
      </c>
      <c r="AF23" s="44">
        <f t="shared" si="0"/>
        <v>0</v>
      </c>
      <c r="AG23" s="44">
        <f t="shared" si="0"/>
        <v>0</v>
      </c>
      <c r="AH23" s="44">
        <f t="shared" si="0"/>
        <v>0</v>
      </c>
      <c r="AI23" s="44">
        <f t="shared" si="0"/>
        <v>0</v>
      </c>
      <c r="AJ23" s="44">
        <f t="shared" si="0"/>
        <v>0</v>
      </c>
      <c r="AK23" s="812">
        <f t="shared" ref="AK23" si="8">+$J23</f>
        <v>430</v>
      </c>
      <c r="AL23" s="990">
        <f>+N23</f>
        <v>0</v>
      </c>
      <c r="AM23" s="44">
        <f t="shared" si="2"/>
        <v>0</v>
      </c>
      <c r="AN23" s="35"/>
      <c r="AO23" s="35"/>
      <c r="AP23" s="35"/>
      <c r="AQ23" s="35"/>
      <c r="AR23" s="35"/>
      <c r="AS23" s="35"/>
      <c r="AT23" s="812">
        <f t="shared" ref="AT23" si="9">+$J23</f>
        <v>430</v>
      </c>
      <c r="AU23" s="993">
        <f>+O23</f>
        <v>0</v>
      </c>
      <c r="AV23" s="44">
        <f t="shared" si="3"/>
        <v>0</v>
      </c>
      <c r="AW23" s="35"/>
      <c r="AX23" s="35"/>
      <c r="AY23" s="35"/>
      <c r="AZ23" s="35"/>
      <c r="BA23" s="35"/>
      <c r="BB23" s="35"/>
      <c r="BC23" s="812">
        <f t="shared" ref="BC23" si="10">+$J23</f>
        <v>430</v>
      </c>
      <c r="BD23" s="54">
        <f>+P23</f>
        <v>0</v>
      </c>
      <c r="BE23" s="44">
        <f t="shared" si="4"/>
        <v>0</v>
      </c>
      <c r="BF23" s="35"/>
      <c r="BG23" s="35"/>
      <c r="BH23" s="35"/>
      <c r="BI23" s="35"/>
      <c r="BJ23" s="35"/>
      <c r="BK23" s="35"/>
      <c r="BL23" s="812">
        <f t="shared" ref="BL23" si="11">+$J23</f>
        <v>430</v>
      </c>
      <c r="BM23" s="41">
        <f>+Q23</f>
        <v>0</v>
      </c>
      <c r="BN23" s="44">
        <f t="shared" si="5"/>
        <v>0</v>
      </c>
      <c r="BO23" s="35"/>
      <c r="BP23" s="35"/>
      <c r="BQ23" s="35"/>
      <c r="BR23" s="35"/>
      <c r="BS23" s="35"/>
      <c r="BT23" s="35"/>
      <c r="BU23" s="818"/>
      <c r="BV23" s="819"/>
      <c r="BW23" s="819"/>
      <c r="BX23" s="819"/>
      <c r="BY23" s="819"/>
      <c r="BZ23" s="819"/>
      <c r="CA23" s="819"/>
      <c r="CB23" s="819"/>
      <c r="CC23" s="820"/>
    </row>
    <row r="24" spans="1:81" s="58" customFormat="1" ht="40.200000000000003" customHeight="1" x14ac:dyDescent="0.3">
      <c r="A24" s="34"/>
      <c r="B24" s="907"/>
      <c r="C24" s="1237"/>
      <c r="D24" s="872"/>
      <c r="E24" s="852"/>
      <c r="F24" s="852"/>
      <c r="G24" s="852"/>
      <c r="H24" s="852"/>
      <c r="I24" s="852"/>
      <c r="J24" s="813"/>
      <c r="K24" s="855"/>
      <c r="L24" s="858"/>
      <c r="M24" s="861"/>
      <c r="N24" s="837"/>
      <c r="O24" s="840"/>
      <c r="P24" s="864"/>
      <c r="Q24" s="867"/>
      <c r="R24" s="813"/>
      <c r="S24" s="1374"/>
      <c r="T24" s="236"/>
      <c r="U24" s="236"/>
      <c r="V24" s="236"/>
      <c r="W24" s="555"/>
      <c r="X24" s="31"/>
      <c r="Y24" s="31"/>
      <c r="Z24" s="31"/>
      <c r="AA24" s="31"/>
      <c r="AB24" s="813"/>
      <c r="AC24" s="828"/>
      <c r="AD24" s="51">
        <f t="shared" si="6"/>
        <v>0</v>
      </c>
      <c r="AE24" s="51">
        <f t="shared" si="0"/>
        <v>0</v>
      </c>
      <c r="AF24" s="51">
        <f t="shared" si="0"/>
        <v>0</v>
      </c>
      <c r="AG24" s="51">
        <f t="shared" si="0"/>
        <v>0</v>
      </c>
      <c r="AH24" s="51">
        <f t="shared" si="0"/>
        <v>0</v>
      </c>
      <c r="AI24" s="51">
        <f t="shared" si="0"/>
        <v>0</v>
      </c>
      <c r="AJ24" s="51">
        <f t="shared" si="0"/>
        <v>0</v>
      </c>
      <c r="AK24" s="813"/>
      <c r="AL24" s="991"/>
      <c r="AM24" s="51">
        <f t="shared" si="2"/>
        <v>0</v>
      </c>
      <c r="AN24" s="336"/>
      <c r="AO24" s="336"/>
      <c r="AP24" s="336"/>
      <c r="AQ24" s="336"/>
      <c r="AR24" s="336"/>
      <c r="AS24" s="336"/>
      <c r="AT24" s="813"/>
      <c r="AU24" s="994"/>
      <c r="AV24" s="51">
        <f t="shared" si="3"/>
        <v>0</v>
      </c>
      <c r="AW24" s="336"/>
      <c r="AX24" s="336"/>
      <c r="AY24" s="336"/>
      <c r="AZ24" s="336"/>
      <c r="BA24" s="336"/>
      <c r="BB24" s="336"/>
      <c r="BC24" s="813"/>
      <c r="BD24" s="425"/>
      <c r="BE24" s="51">
        <f t="shared" si="4"/>
        <v>0</v>
      </c>
      <c r="BF24" s="336"/>
      <c r="BG24" s="336"/>
      <c r="BH24" s="336"/>
      <c r="BI24" s="336"/>
      <c r="BJ24" s="336"/>
      <c r="BK24" s="336"/>
      <c r="BL24" s="813"/>
      <c r="BM24" s="426"/>
      <c r="BN24" s="51">
        <f t="shared" si="5"/>
        <v>0</v>
      </c>
      <c r="BO24" s="336"/>
      <c r="BP24" s="336"/>
      <c r="BQ24" s="336"/>
      <c r="BR24" s="336"/>
      <c r="BS24" s="336"/>
      <c r="BT24" s="336"/>
      <c r="BU24" s="821"/>
      <c r="BV24" s="822"/>
      <c r="BW24" s="822"/>
      <c r="BX24" s="822"/>
      <c r="BY24" s="822"/>
      <c r="BZ24" s="822"/>
      <c r="CA24" s="822"/>
      <c r="CB24" s="822"/>
      <c r="CC24" s="823"/>
    </row>
    <row r="25" spans="1:81" s="58" customFormat="1" ht="40.200000000000003" customHeight="1" x14ac:dyDescent="0.3">
      <c r="A25" s="34"/>
      <c r="B25" s="907"/>
      <c r="C25" s="1237"/>
      <c r="D25" s="872"/>
      <c r="E25" s="852"/>
      <c r="F25" s="852"/>
      <c r="G25" s="852"/>
      <c r="H25" s="852"/>
      <c r="I25" s="852"/>
      <c r="J25" s="813"/>
      <c r="K25" s="855"/>
      <c r="L25" s="858"/>
      <c r="M25" s="861"/>
      <c r="N25" s="837"/>
      <c r="O25" s="840"/>
      <c r="P25" s="864"/>
      <c r="Q25" s="867"/>
      <c r="R25" s="813"/>
      <c r="S25" s="355"/>
      <c r="T25" s="236"/>
      <c r="U25" s="236"/>
      <c r="V25" s="236"/>
      <c r="W25" s="555"/>
      <c r="X25" s="31"/>
      <c r="Y25" s="31"/>
      <c r="Z25" s="31"/>
      <c r="AA25" s="31"/>
      <c r="AB25" s="813"/>
      <c r="AC25" s="828"/>
      <c r="AD25" s="51">
        <f t="shared" si="6"/>
        <v>0</v>
      </c>
      <c r="AE25" s="51">
        <f t="shared" si="0"/>
        <v>0</v>
      </c>
      <c r="AF25" s="51">
        <f t="shared" si="0"/>
        <v>0</v>
      </c>
      <c r="AG25" s="51">
        <f t="shared" si="0"/>
        <v>0</v>
      </c>
      <c r="AH25" s="51">
        <f t="shared" si="0"/>
        <v>0</v>
      </c>
      <c r="AI25" s="51">
        <f t="shared" si="0"/>
        <v>0</v>
      </c>
      <c r="AJ25" s="51">
        <f t="shared" si="0"/>
        <v>0</v>
      </c>
      <c r="AK25" s="813"/>
      <c r="AL25" s="991"/>
      <c r="AM25" s="51">
        <f t="shared" si="2"/>
        <v>0</v>
      </c>
      <c r="AN25" s="336"/>
      <c r="AO25" s="336"/>
      <c r="AP25" s="336"/>
      <c r="AQ25" s="336"/>
      <c r="AR25" s="336"/>
      <c r="AS25" s="336"/>
      <c r="AT25" s="813"/>
      <c r="AU25" s="994"/>
      <c r="AV25" s="51">
        <f t="shared" si="3"/>
        <v>0</v>
      </c>
      <c r="AW25" s="336"/>
      <c r="AX25" s="336"/>
      <c r="AY25" s="336"/>
      <c r="AZ25" s="336"/>
      <c r="BA25" s="336"/>
      <c r="BB25" s="336"/>
      <c r="BC25" s="813"/>
      <c r="BD25" s="425"/>
      <c r="BE25" s="51">
        <f t="shared" si="4"/>
        <v>0</v>
      </c>
      <c r="BF25" s="336"/>
      <c r="BG25" s="336"/>
      <c r="BH25" s="336"/>
      <c r="BI25" s="336"/>
      <c r="BJ25" s="336"/>
      <c r="BK25" s="336"/>
      <c r="BL25" s="813"/>
      <c r="BM25" s="426"/>
      <c r="BN25" s="51">
        <f t="shared" si="5"/>
        <v>0</v>
      </c>
      <c r="BO25" s="336"/>
      <c r="BP25" s="336"/>
      <c r="BQ25" s="336"/>
      <c r="BR25" s="336"/>
      <c r="BS25" s="336"/>
      <c r="BT25" s="336"/>
      <c r="BU25" s="821"/>
      <c r="BV25" s="822"/>
      <c r="BW25" s="822"/>
      <c r="BX25" s="822"/>
      <c r="BY25" s="822"/>
      <c r="BZ25" s="822"/>
      <c r="CA25" s="822"/>
      <c r="CB25" s="822"/>
      <c r="CC25" s="823"/>
    </row>
    <row r="26" spans="1:81" s="58" customFormat="1" ht="40.200000000000003" customHeight="1" thickBot="1" x14ac:dyDescent="0.35">
      <c r="A26" s="34"/>
      <c r="B26" s="907"/>
      <c r="C26" s="1237"/>
      <c r="D26" s="873"/>
      <c r="E26" s="853"/>
      <c r="F26" s="853"/>
      <c r="G26" s="853"/>
      <c r="H26" s="853"/>
      <c r="I26" s="853"/>
      <c r="J26" s="814"/>
      <c r="K26" s="856"/>
      <c r="L26" s="859"/>
      <c r="M26" s="862"/>
      <c r="N26" s="838"/>
      <c r="O26" s="841"/>
      <c r="P26" s="865"/>
      <c r="Q26" s="874"/>
      <c r="R26" s="814"/>
      <c r="S26" s="232"/>
      <c r="T26" s="237"/>
      <c r="U26" s="237"/>
      <c r="V26" s="237"/>
      <c r="W26" s="232"/>
      <c r="X26" s="260"/>
      <c r="Y26" s="260"/>
      <c r="Z26" s="260"/>
      <c r="AA26" s="260"/>
      <c r="AB26" s="814"/>
      <c r="AC26" s="829"/>
      <c r="AD26" s="46">
        <f t="shared" si="6"/>
        <v>0</v>
      </c>
      <c r="AE26" s="46">
        <f t="shared" si="0"/>
        <v>0</v>
      </c>
      <c r="AF26" s="46">
        <f t="shared" si="0"/>
        <v>0</v>
      </c>
      <c r="AG26" s="46">
        <f t="shared" si="0"/>
        <v>0</v>
      </c>
      <c r="AH26" s="46">
        <f t="shared" si="0"/>
        <v>0</v>
      </c>
      <c r="AI26" s="46">
        <f t="shared" si="0"/>
        <v>0</v>
      </c>
      <c r="AJ26" s="46">
        <f t="shared" si="0"/>
        <v>0</v>
      </c>
      <c r="AK26" s="814"/>
      <c r="AL26" s="992"/>
      <c r="AM26" s="46">
        <f t="shared" si="2"/>
        <v>0</v>
      </c>
      <c r="AN26" s="37"/>
      <c r="AO26" s="37"/>
      <c r="AP26" s="37"/>
      <c r="AQ26" s="37"/>
      <c r="AR26" s="37"/>
      <c r="AS26" s="37"/>
      <c r="AT26" s="814"/>
      <c r="AU26" s="995"/>
      <c r="AV26" s="46">
        <f t="shared" si="3"/>
        <v>0</v>
      </c>
      <c r="AW26" s="37"/>
      <c r="AX26" s="37"/>
      <c r="AY26" s="37"/>
      <c r="AZ26" s="37"/>
      <c r="BA26" s="37"/>
      <c r="BB26" s="37"/>
      <c r="BC26" s="814"/>
      <c r="BD26" s="56"/>
      <c r="BE26" s="46">
        <f t="shared" si="4"/>
        <v>0</v>
      </c>
      <c r="BF26" s="37"/>
      <c r="BG26" s="37"/>
      <c r="BH26" s="37"/>
      <c r="BI26" s="37"/>
      <c r="BJ26" s="37"/>
      <c r="BK26" s="37"/>
      <c r="BL26" s="814"/>
      <c r="BM26" s="43"/>
      <c r="BN26" s="46">
        <f t="shared" si="5"/>
        <v>0</v>
      </c>
      <c r="BO26" s="37"/>
      <c r="BP26" s="37"/>
      <c r="BQ26" s="37"/>
      <c r="BR26" s="37"/>
      <c r="BS26" s="37"/>
      <c r="BT26" s="37"/>
      <c r="BU26" s="824"/>
      <c r="BV26" s="825"/>
      <c r="BW26" s="825"/>
      <c r="BX26" s="825"/>
      <c r="BY26" s="825"/>
      <c r="BZ26" s="825"/>
      <c r="CA26" s="825"/>
      <c r="CB26" s="825"/>
      <c r="CC26" s="826"/>
    </row>
    <row r="27" spans="1:81" s="58" customFormat="1" ht="40.200000000000003" customHeight="1" thickTop="1" x14ac:dyDescent="0.3">
      <c r="A27" s="34"/>
      <c r="B27" s="907"/>
      <c r="C27" s="1237"/>
      <c r="D27" s="871"/>
      <c r="E27" s="851"/>
      <c r="F27" s="851"/>
      <c r="G27" s="851"/>
      <c r="H27" s="851"/>
      <c r="I27" s="851"/>
      <c r="J27" s="812">
        <v>431</v>
      </c>
      <c r="K27" s="854" t="str">
        <f>+[8]Metas!K491</f>
        <v>Procesos de apoyo y seguimiento a la Política Publica de Reincorporación y Normalización de la ARN.</v>
      </c>
      <c r="L27" s="857"/>
      <c r="M27" s="860">
        <f>SUM(N27:Q27)</f>
        <v>0</v>
      </c>
      <c r="N27" s="836"/>
      <c r="O27" s="839"/>
      <c r="P27" s="863"/>
      <c r="Q27" s="866"/>
      <c r="R27" s="812">
        <f>+$J27</f>
        <v>431</v>
      </c>
      <c r="S27" s="1371"/>
      <c r="T27" s="235"/>
      <c r="U27" s="235"/>
      <c r="V27" s="235"/>
      <c r="W27" s="553"/>
      <c r="X27" s="256"/>
      <c r="Y27" s="256"/>
      <c r="Z27" s="256"/>
      <c r="AA27" s="256"/>
      <c r="AB27" s="812">
        <f t="shared" ref="AB27" si="12">+$J27</f>
        <v>431</v>
      </c>
      <c r="AC27" s="827">
        <f t="shared" ref="AC27" si="13">+L27</f>
        <v>0</v>
      </c>
      <c r="AD27" s="44">
        <f t="shared" si="6"/>
        <v>0</v>
      </c>
      <c r="AE27" s="44">
        <f t="shared" si="6"/>
        <v>0</v>
      </c>
      <c r="AF27" s="44">
        <f t="shared" si="6"/>
        <v>0</v>
      </c>
      <c r="AG27" s="44">
        <f t="shared" si="6"/>
        <v>0</v>
      </c>
      <c r="AH27" s="44">
        <f t="shared" si="6"/>
        <v>0</v>
      </c>
      <c r="AI27" s="44">
        <f t="shared" si="6"/>
        <v>0</v>
      </c>
      <c r="AJ27" s="44">
        <f t="shared" si="6"/>
        <v>0</v>
      </c>
      <c r="AK27" s="812">
        <f t="shared" ref="AK27" si="14">+$J27</f>
        <v>431</v>
      </c>
      <c r="AL27" s="830">
        <f>+N27</f>
        <v>0</v>
      </c>
      <c r="AM27" s="44">
        <f t="shared" si="2"/>
        <v>0</v>
      </c>
      <c r="AN27" s="47"/>
      <c r="AO27" s="47"/>
      <c r="AP27" s="47"/>
      <c r="AQ27" s="47"/>
      <c r="AR27" s="47"/>
      <c r="AS27" s="47"/>
      <c r="AT27" s="812">
        <f t="shared" ref="AT27" si="15">+$J27</f>
        <v>431</v>
      </c>
      <c r="AU27" s="833">
        <f>+O27</f>
        <v>0</v>
      </c>
      <c r="AV27" s="44">
        <f t="shared" si="3"/>
        <v>0</v>
      </c>
      <c r="AW27" s="47"/>
      <c r="AX27" s="47"/>
      <c r="AY27" s="47"/>
      <c r="AZ27" s="47"/>
      <c r="BA27" s="47"/>
      <c r="BB27" s="47"/>
      <c r="BC27" s="812">
        <f t="shared" ref="BC27" si="16">+$J27</f>
        <v>431</v>
      </c>
      <c r="BD27" s="809">
        <f>+P27</f>
        <v>0</v>
      </c>
      <c r="BE27" s="44">
        <f t="shared" si="4"/>
        <v>0</v>
      </c>
      <c r="BF27" s="47"/>
      <c r="BG27" s="47"/>
      <c r="BH27" s="47"/>
      <c r="BI27" s="47"/>
      <c r="BJ27" s="47"/>
      <c r="BK27" s="47"/>
      <c r="BL27" s="812">
        <f t="shared" ref="BL27" si="17">+$J27</f>
        <v>431</v>
      </c>
      <c r="BM27" s="815">
        <f>+Q27</f>
        <v>0</v>
      </c>
      <c r="BN27" s="44">
        <f t="shared" si="5"/>
        <v>0</v>
      </c>
      <c r="BO27" s="47"/>
      <c r="BP27" s="47"/>
      <c r="BQ27" s="47"/>
      <c r="BR27" s="47"/>
      <c r="BS27" s="47"/>
      <c r="BT27" s="47"/>
      <c r="BU27" s="818"/>
      <c r="BV27" s="819"/>
      <c r="BW27" s="819"/>
      <c r="BX27" s="819"/>
      <c r="BY27" s="819"/>
      <c r="BZ27" s="819"/>
      <c r="CA27" s="819"/>
      <c r="CB27" s="819"/>
      <c r="CC27" s="820"/>
    </row>
    <row r="28" spans="1:81" s="58" customFormat="1" ht="40.200000000000003" customHeight="1" x14ac:dyDescent="0.3">
      <c r="A28" s="34"/>
      <c r="B28" s="907"/>
      <c r="C28" s="1237"/>
      <c r="D28" s="872"/>
      <c r="E28" s="852"/>
      <c r="F28" s="852"/>
      <c r="G28" s="852"/>
      <c r="H28" s="852"/>
      <c r="I28" s="852"/>
      <c r="J28" s="813"/>
      <c r="K28" s="855"/>
      <c r="L28" s="858"/>
      <c r="M28" s="861"/>
      <c r="N28" s="837"/>
      <c r="O28" s="840"/>
      <c r="P28" s="864"/>
      <c r="Q28" s="867"/>
      <c r="R28" s="813"/>
      <c r="S28" s="1372"/>
      <c r="T28" s="236"/>
      <c r="U28" s="236"/>
      <c r="V28" s="236"/>
      <c r="W28" s="555"/>
      <c r="X28" s="31"/>
      <c r="Y28" s="31"/>
      <c r="Z28" s="31"/>
      <c r="AA28" s="31"/>
      <c r="AB28" s="813"/>
      <c r="AC28" s="828"/>
      <c r="AD28" s="51">
        <f t="shared" si="6"/>
        <v>0</v>
      </c>
      <c r="AE28" s="51">
        <f t="shared" si="6"/>
        <v>0</v>
      </c>
      <c r="AF28" s="51">
        <f t="shared" si="6"/>
        <v>0</v>
      </c>
      <c r="AG28" s="51">
        <f t="shared" si="6"/>
        <v>0</v>
      </c>
      <c r="AH28" s="51">
        <f t="shared" si="6"/>
        <v>0</v>
      </c>
      <c r="AI28" s="51">
        <f t="shared" si="6"/>
        <v>0</v>
      </c>
      <c r="AJ28" s="51">
        <f t="shared" si="6"/>
        <v>0</v>
      </c>
      <c r="AK28" s="813"/>
      <c r="AL28" s="831"/>
      <c r="AM28" s="51">
        <f t="shared" si="2"/>
        <v>0</v>
      </c>
      <c r="AN28" s="257"/>
      <c r="AO28" s="257"/>
      <c r="AP28" s="257"/>
      <c r="AQ28" s="257"/>
      <c r="AR28" s="257"/>
      <c r="AS28" s="257"/>
      <c r="AT28" s="813"/>
      <c r="AU28" s="834"/>
      <c r="AV28" s="51">
        <f t="shared" si="3"/>
        <v>0</v>
      </c>
      <c r="AW28" s="257"/>
      <c r="AX28" s="257"/>
      <c r="AY28" s="257"/>
      <c r="AZ28" s="257"/>
      <c r="BA28" s="257"/>
      <c r="BB28" s="257"/>
      <c r="BC28" s="813"/>
      <c r="BD28" s="810"/>
      <c r="BE28" s="51">
        <f t="shared" si="4"/>
        <v>0</v>
      </c>
      <c r="BF28" s="257"/>
      <c r="BG28" s="257"/>
      <c r="BH28" s="257"/>
      <c r="BI28" s="257"/>
      <c r="BJ28" s="257"/>
      <c r="BK28" s="257"/>
      <c r="BL28" s="813"/>
      <c r="BM28" s="816"/>
      <c r="BN28" s="51">
        <f t="shared" si="5"/>
        <v>0</v>
      </c>
      <c r="BO28" s="257"/>
      <c r="BP28" s="257"/>
      <c r="BQ28" s="257"/>
      <c r="BR28" s="257"/>
      <c r="BS28" s="257"/>
      <c r="BT28" s="257"/>
      <c r="BU28" s="821"/>
      <c r="BV28" s="822"/>
      <c r="BW28" s="822"/>
      <c r="BX28" s="822"/>
      <c r="BY28" s="822"/>
      <c r="BZ28" s="822"/>
      <c r="CA28" s="822"/>
      <c r="CB28" s="822"/>
      <c r="CC28" s="823"/>
    </row>
    <row r="29" spans="1:81" s="58" customFormat="1" ht="40.200000000000003" customHeight="1" x14ac:dyDescent="0.3">
      <c r="A29" s="34"/>
      <c r="B29" s="907"/>
      <c r="C29" s="1237"/>
      <c r="D29" s="872"/>
      <c r="E29" s="852"/>
      <c r="F29" s="852"/>
      <c r="G29" s="852"/>
      <c r="H29" s="852"/>
      <c r="I29" s="852"/>
      <c r="J29" s="813"/>
      <c r="K29" s="855"/>
      <c r="L29" s="858"/>
      <c r="M29" s="861"/>
      <c r="N29" s="837"/>
      <c r="O29" s="840"/>
      <c r="P29" s="864"/>
      <c r="Q29" s="867"/>
      <c r="R29" s="813"/>
      <c r="S29" s="355"/>
      <c r="T29" s="236"/>
      <c r="U29" s="236"/>
      <c r="V29" s="236"/>
      <c r="W29" s="555"/>
      <c r="X29" s="31"/>
      <c r="Y29" s="31"/>
      <c r="Z29" s="31"/>
      <c r="AA29" s="31"/>
      <c r="AB29" s="813"/>
      <c r="AC29" s="828"/>
      <c r="AD29" s="51">
        <f t="shared" si="6"/>
        <v>0</v>
      </c>
      <c r="AE29" s="51">
        <f t="shared" si="6"/>
        <v>0</v>
      </c>
      <c r="AF29" s="51">
        <f t="shared" si="6"/>
        <v>0</v>
      </c>
      <c r="AG29" s="51">
        <f t="shared" si="6"/>
        <v>0</v>
      </c>
      <c r="AH29" s="51">
        <f t="shared" si="6"/>
        <v>0</v>
      </c>
      <c r="AI29" s="51">
        <f t="shared" si="6"/>
        <v>0</v>
      </c>
      <c r="AJ29" s="51">
        <f t="shared" si="6"/>
        <v>0</v>
      </c>
      <c r="AK29" s="813"/>
      <c r="AL29" s="831"/>
      <c r="AM29" s="51">
        <f t="shared" si="2"/>
        <v>0</v>
      </c>
      <c r="AN29" s="257"/>
      <c r="AO29" s="257"/>
      <c r="AP29" s="257"/>
      <c r="AQ29" s="257"/>
      <c r="AR29" s="257"/>
      <c r="AS29" s="257"/>
      <c r="AT29" s="813"/>
      <c r="AU29" s="834"/>
      <c r="AV29" s="51">
        <f t="shared" si="3"/>
        <v>0</v>
      </c>
      <c r="AW29" s="257"/>
      <c r="AX29" s="257"/>
      <c r="AY29" s="257"/>
      <c r="AZ29" s="257"/>
      <c r="BA29" s="257"/>
      <c r="BB29" s="257"/>
      <c r="BC29" s="813"/>
      <c r="BD29" s="810"/>
      <c r="BE29" s="51">
        <f t="shared" si="4"/>
        <v>0</v>
      </c>
      <c r="BF29" s="257"/>
      <c r="BG29" s="257"/>
      <c r="BH29" s="257"/>
      <c r="BI29" s="257"/>
      <c r="BJ29" s="257"/>
      <c r="BK29" s="257"/>
      <c r="BL29" s="813"/>
      <c r="BM29" s="816"/>
      <c r="BN29" s="51">
        <f t="shared" si="5"/>
        <v>0</v>
      </c>
      <c r="BO29" s="257"/>
      <c r="BP29" s="257"/>
      <c r="BQ29" s="257"/>
      <c r="BR29" s="257"/>
      <c r="BS29" s="257"/>
      <c r="BT29" s="257"/>
      <c r="BU29" s="821"/>
      <c r="BV29" s="822"/>
      <c r="BW29" s="822"/>
      <c r="BX29" s="822"/>
      <c r="BY29" s="822"/>
      <c r="BZ29" s="822"/>
      <c r="CA29" s="822"/>
      <c r="CB29" s="822"/>
      <c r="CC29" s="823"/>
    </row>
    <row r="30" spans="1:81" s="58" customFormat="1" ht="40.200000000000003" customHeight="1" thickBot="1" x14ac:dyDescent="0.35">
      <c r="A30" s="34"/>
      <c r="B30" s="907"/>
      <c r="C30" s="1238"/>
      <c r="D30" s="873"/>
      <c r="E30" s="853"/>
      <c r="F30" s="853"/>
      <c r="G30" s="853"/>
      <c r="H30" s="853"/>
      <c r="I30" s="853"/>
      <c r="J30" s="814"/>
      <c r="K30" s="856"/>
      <c r="L30" s="859"/>
      <c r="M30" s="862"/>
      <c r="N30" s="838"/>
      <c r="O30" s="841"/>
      <c r="P30" s="865"/>
      <c r="Q30" s="874"/>
      <c r="R30" s="814"/>
      <c r="S30" s="232"/>
      <c r="T30" s="237"/>
      <c r="U30" s="237"/>
      <c r="V30" s="237"/>
      <c r="W30" s="232"/>
      <c r="X30" s="260"/>
      <c r="Y30" s="260"/>
      <c r="Z30" s="260"/>
      <c r="AA30" s="260"/>
      <c r="AB30" s="814"/>
      <c r="AC30" s="829"/>
      <c r="AD30" s="46">
        <f t="shared" si="6"/>
        <v>0</v>
      </c>
      <c r="AE30" s="46">
        <f t="shared" si="6"/>
        <v>0</v>
      </c>
      <c r="AF30" s="46">
        <f t="shared" si="6"/>
        <v>0</v>
      </c>
      <c r="AG30" s="46">
        <f t="shared" si="6"/>
        <v>0</v>
      </c>
      <c r="AH30" s="46">
        <f t="shared" si="6"/>
        <v>0</v>
      </c>
      <c r="AI30" s="46">
        <f t="shared" si="6"/>
        <v>0</v>
      </c>
      <c r="AJ30" s="46">
        <f t="shared" si="6"/>
        <v>0</v>
      </c>
      <c r="AK30" s="814"/>
      <c r="AL30" s="832"/>
      <c r="AM30" s="46">
        <f t="shared" si="2"/>
        <v>0</v>
      </c>
      <c r="AN30" s="49"/>
      <c r="AO30" s="49"/>
      <c r="AP30" s="49"/>
      <c r="AQ30" s="49"/>
      <c r="AR30" s="49"/>
      <c r="AS30" s="49"/>
      <c r="AT30" s="814"/>
      <c r="AU30" s="835"/>
      <c r="AV30" s="46">
        <f t="shared" si="3"/>
        <v>0</v>
      </c>
      <c r="AW30" s="49"/>
      <c r="AX30" s="49"/>
      <c r="AY30" s="49"/>
      <c r="AZ30" s="49"/>
      <c r="BA30" s="49"/>
      <c r="BB30" s="49"/>
      <c r="BC30" s="814"/>
      <c r="BD30" s="811"/>
      <c r="BE30" s="46">
        <f t="shared" si="4"/>
        <v>0</v>
      </c>
      <c r="BF30" s="49"/>
      <c r="BG30" s="49"/>
      <c r="BH30" s="49"/>
      <c r="BI30" s="49"/>
      <c r="BJ30" s="49"/>
      <c r="BK30" s="49"/>
      <c r="BL30" s="814"/>
      <c r="BM30" s="817"/>
      <c r="BN30" s="46">
        <f t="shared" si="5"/>
        <v>0</v>
      </c>
      <c r="BO30" s="49"/>
      <c r="BP30" s="49"/>
      <c r="BQ30" s="49"/>
      <c r="BR30" s="49"/>
      <c r="BS30" s="49"/>
      <c r="BT30" s="49"/>
      <c r="BU30" s="824"/>
      <c r="BV30" s="825"/>
      <c r="BW30" s="825"/>
      <c r="BX30" s="825"/>
      <c r="BY30" s="825"/>
      <c r="BZ30" s="825"/>
      <c r="CA30" s="825"/>
      <c r="CB30" s="825"/>
      <c r="CC30" s="826"/>
    </row>
    <row r="31" spans="1:81" s="58" customFormat="1" ht="40.200000000000003" customHeight="1" thickTop="1" x14ac:dyDescent="0.3">
      <c r="A31" s="34"/>
      <c r="B31" s="907"/>
      <c r="C31" s="868" t="s">
        <v>651</v>
      </c>
      <c r="D31" s="871"/>
      <c r="E31" s="851"/>
      <c r="F31" s="851"/>
      <c r="G31" s="851"/>
      <c r="H31" s="851"/>
      <c r="I31" s="851"/>
      <c r="J31" s="812">
        <v>432</v>
      </c>
      <c r="K31" s="854" t="str">
        <f>+[8]Metas!K492</f>
        <v>Diplomados diseñados y ejecutados para el fortalecimiento de las capacidades para el dialogo social y transformación de los conflictos en la institucionalidad.</v>
      </c>
      <c r="L31" s="857">
        <v>1</v>
      </c>
      <c r="M31" s="860">
        <f>SUM(N31:Q31)</f>
        <v>1</v>
      </c>
      <c r="N31" s="836"/>
      <c r="O31" s="839">
        <v>0.5</v>
      </c>
      <c r="P31" s="863">
        <v>0.5</v>
      </c>
      <c r="Q31" s="866"/>
      <c r="R31" s="812">
        <f>+$J31</f>
        <v>432</v>
      </c>
      <c r="S31" s="354" t="s">
        <v>5653</v>
      </c>
      <c r="T31" s="235" t="s">
        <v>3822</v>
      </c>
      <c r="U31" s="235" t="s">
        <v>3826</v>
      </c>
      <c r="V31" s="235" t="s">
        <v>3830</v>
      </c>
      <c r="W31" s="553" t="s">
        <v>5654</v>
      </c>
      <c r="X31" s="256"/>
      <c r="Y31" s="256"/>
      <c r="Z31" s="256"/>
      <c r="AA31" s="256"/>
      <c r="AB31" s="812">
        <f t="shared" ref="AB31" si="18">+$J31</f>
        <v>432</v>
      </c>
      <c r="AC31" s="827">
        <f t="shared" ref="AC31" si="19">+L31</f>
        <v>1</v>
      </c>
      <c r="AD31" s="44">
        <f t="shared" si="6"/>
        <v>30</v>
      </c>
      <c r="AE31" s="44">
        <f t="shared" si="6"/>
        <v>30</v>
      </c>
      <c r="AF31" s="44">
        <f t="shared" si="6"/>
        <v>0</v>
      </c>
      <c r="AG31" s="44">
        <f t="shared" si="6"/>
        <v>0</v>
      </c>
      <c r="AH31" s="44">
        <f t="shared" si="6"/>
        <v>0</v>
      </c>
      <c r="AI31" s="44">
        <f t="shared" si="6"/>
        <v>0</v>
      </c>
      <c r="AJ31" s="44">
        <f t="shared" si="6"/>
        <v>0</v>
      </c>
      <c r="AK31" s="812">
        <f t="shared" ref="AK31" si="20">+$J31</f>
        <v>432</v>
      </c>
      <c r="AL31" s="830">
        <f>+N31</f>
        <v>0</v>
      </c>
      <c r="AM31" s="44">
        <f t="shared" si="2"/>
        <v>0</v>
      </c>
      <c r="AN31" s="47"/>
      <c r="AO31" s="47"/>
      <c r="AP31" s="47"/>
      <c r="AQ31" s="47"/>
      <c r="AR31" s="47"/>
      <c r="AS31" s="47"/>
      <c r="AT31" s="812">
        <f t="shared" ref="AT31" si="21">+$J31</f>
        <v>432</v>
      </c>
      <c r="AU31" s="833">
        <f>+O31</f>
        <v>0.5</v>
      </c>
      <c r="AV31" s="44">
        <f t="shared" si="3"/>
        <v>15</v>
      </c>
      <c r="AW31" s="47">
        <v>15</v>
      </c>
      <c r="AX31" s="47"/>
      <c r="AY31" s="47"/>
      <c r="AZ31" s="47"/>
      <c r="BA31" s="47"/>
      <c r="BB31" s="47"/>
      <c r="BC31" s="812">
        <f t="shared" ref="BC31" si="22">+$J31</f>
        <v>432</v>
      </c>
      <c r="BD31" s="809">
        <f>+P31</f>
        <v>0.5</v>
      </c>
      <c r="BE31" s="44">
        <f t="shared" si="4"/>
        <v>15</v>
      </c>
      <c r="BF31" s="47">
        <v>15</v>
      </c>
      <c r="BG31" s="47"/>
      <c r="BH31" s="47"/>
      <c r="BI31" s="47"/>
      <c r="BJ31" s="47"/>
      <c r="BK31" s="47"/>
      <c r="BL31" s="812">
        <f t="shared" ref="BL31" si="23">+$J31</f>
        <v>432</v>
      </c>
      <c r="BM31" s="815">
        <f>+Q31</f>
        <v>0</v>
      </c>
      <c r="BN31" s="44">
        <f t="shared" si="5"/>
        <v>0</v>
      </c>
      <c r="BO31" s="47"/>
      <c r="BP31" s="47"/>
      <c r="BQ31" s="47"/>
      <c r="BR31" s="47"/>
      <c r="BS31" s="47"/>
      <c r="BT31" s="47"/>
      <c r="BU31" s="818"/>
      <c r="BV31" s="819"/>
      <c r="BW31" s="819"/>
      <c r="BX31" s="819"/>
      <c r="BY31" s="819"/>
      <c r="BZ31" s="819"/>
      <c r="CA31" s="819"/>
      <c r="CB31" s="819"/>
      <c r="CC31" s="820"/>
    </row>
    <row r="32" spans="1:81" s="58" customFormat="1" ht="40.200000000000003" customHeight="1" x14ac:dyDescent="0.3">
      <c r="A32" s="34"/>
      <c r="B32" s="907"/>
      <c r="C32" s="869"/>
      <c r="D32" s="872"/>
      <c r="E32" s="852"/>
      <c r="F32" s="852"/>
      <c r="G32" s="852"/>
      <c r="H32" s="852"/>
      <c r="I32" s="852"/>
      <c r="J32" s="813"/>
      <c r="K32" s="855"/>
      <c r="L32" s="858"/>
      <c r="M32" s="861"/>
      <c r="N32" s="837"/>
      <c r="O32" s="840"/>
      <c r="P32" s="864"/>
      <c r="Q32" s="867"/>
      <c r="R32" s="813"/>
      <c r="S32" s="355" t="s">
        <v>5655</v>
      </c>
      <c r="T32" s="236"/>
      <c r="U32" s="236"/>
      <c r="V32" s="236"/>
      <c r="W32" s="555" t="s">
        <v>5656</v>
      </c>
      <c r="X32" s="31"/>
      <c r="Y32" s="31"/>
      <c r="Z32" s="31"/>
      <c r="AA32" s="31"/>
      <c r="AB32" s="813"/>
      <c r="AC32" s="828"/>
      <c r="AD32" s="51">
        <f t="shared" ref="AD32:AJ68" si="24">+AM32+AV32+BE32+BN32</f>
        <v>0</v>
      </c>
      <c r="AE32" s="51">
        <f t="shared" si="24"/>
        <v>0</v>
      </c>
      <c r="AF32" s="51">
        <f t="shared" si="24"/>
        <v>0</v>
      </c>
      <c r="AG32" s="51">
        <f t="shared" si="24"/>
        <v>0</v>
      </c>
      <c r="AH32" s="51">
        <f t="shared" si="24"/>
        <v>0</v>
      </c>
      <c r="AI32" s="51">
        <f t="shared" si="24"/>
        <v>0</v>
      </c>
      <c r="AJ32" s="51">
        <f t="shared" si="24"/>
        <v>0</v>
      </c>
      <c r="AK32" s="813"/>
      <c r="AL32" s="831"/>
      <c r="AM32" s="51">
        <f t="shared" si="2"/>
        <v>0</v>
      </c>
      <c r="AN32" s="257"/>
      <c r="AO32" s="257"/>
      <c r="AP32" s="257"/>
      <c r="AQ32" s="257"/>
      <c r="AR32" s="257"/>
      <c r="AS32" s="257"/>
      <c r="AT32" s="813"/>
      <c r="AU32" s="834"/>
      <c r="AV32" s="51">
        <f t="shared" si="3"/>
        <v>0</v>
      </c>
      <c r="AW32" s="257"/>
      <c r="AX32" s="257"/>
      <c r="AY32" s="257"/>
      <c r="AZ32" s="257"/>
      <c r="BA32" s="257"/>
      <c r="BB32" s="257"/>
      <c r="BC32" s="813"/>
      <c r="BD32" s="810"/>
      <c r="BE32" s="51">
        <f t="shared" si="4"/>
        <v>0</v>
      </c>
      <c r="BF32" s="257"/>
      <c r="BG32" s="257"/>
      <c r="BH32" s="257"/>
      <c r="BI32" s="257"/>
      <c r="BJ32" s="257"/>
      <c r="BK32" s="257"/>
      <c r="BL32" s="813"/>
      <c r="BM32" s="816"/>
      <c r="BN32" s="51">
        <f t="shared" si="5"/>
        <v>0</v>
      </c>
      <c r="BO32" s="257"/>
      <c r="BP32" s="257"/>
      <c r="BQ32" s="257"/>
      <c r="BR32" s="257"/>
      <c r="BS32" s="257"/>
      <c r="BT32" s="257"/>
      <c r="BU32" s="821"/>
      <c r="BV32" s="822"/>
      <c r="BW32" s="822"/>
      <c r="BX32" s="822"/>
      <c r="BY32" s="822"/>
      <c r="BZ32" s="822"/>
      <c r="CA32" s="822"/>
      <c r="CB32" s="822"/>
      <c r="CC32" s="823"/>
    </row>
    <row r="33" spans="1:81" s="58" customFormat="1" ht="40.200000000000003" customHeight="1" x14ac:dyDescent="0.3">
      <c r="A33" s="34"/>
      <c r="B33" s="907"/>
      <c r="C33" s="869"/>
      <c r="D33" s="872"/>
      <c r="E33" s="852"/>
      <c r="F33" s="852"/>
      <c r="G33" s="852"/>
      <c r="H33" s="852"/>
      <c r="I33" s="852"/>
      <c r="J33" s="813"/>
      <c r="K33" s="855"/>
      <c r="L33" s="858"/>
      <c r="M33" s="861"/>
      <c r="N33" s="837"/>
      <c r="O33" s="840"/>
      <c r="P33" s="864"/>
      <c r="Q33" s="867"/>
      <c r="R33" s="813"/>
      <c r="S33" s="355" t="s">
        <v>5657</v>
      </c>
      <c r="T33" s="236"/>
      <c r="U33" s="236"/>
      <c r="V33" s="236"/>
      <c r="W33" s="555" t="s">
        <v>5658</v>
      </c>
      <c r="X33" s="31"/>
      <c r="Y33" s="31"/>
      <c r="Z33" s="31"/>
      <c r="AA33" s="31"/>
      <c r="AB33" s="813"/>
      <c r="AC33" s="828"/>
      <c r="AD33" s="51">
        <f t="shared" si="24"/>
        <v>0</v>
      </c>
      <c r="AE33" s="51">
        <f t="shared" si="24"/>
        <v>0</v>
      </c>
      <c r="AF33" s="51">
        <f t="shared" si="24"/>
        <v>0</v>
      </c>
      <c r="AG33" s="51">
        <f t="shared" si="24"/>
        <v>0</v>
      </c>
      <c r="AH33" s="51">
        <f t="shared" si="24"/>
        <v>0</v>
      </c>
      <c r="AI33" s="51">
        <f t="shared" si="24"/>
        <v>0</v>
      </c>
      <c r="AJ33" s="51">
        <f t="shared" si="24"/>
        <v>0</v>
      </c>
      <c r="AK33" s="813"/>
      <c r="AL33" s="831"/>
      <c r="AM33" s="51">
        <f t="shared" si="2"/>
        <v>0</v>
      </c>
      <c r="AN33" s="257"/>
      <c r="AO33" s="257"/>
      <c r="AP33" s="257"/>
      <c r="AQ33" s="257"/>
      <c r="AR33" s="257"/>
      <c r="AS33" s="257"/>
      <c r="AT33" s="813"/>
      <c r="AU33" s="834"/>
      <c r="AV33" s="51">
        <f t="shared" si="3"/>
        <v>0</v>
      </c>
      <c r="AW33" s="257"/>
      <c r="AX33" s="257"/>
      <c r="AY33" s="257"/>
      <c r="AZ33" s="257"/>
      <c r="BA33" s="257"/>
      <c r="BB33" s="257"/>
      <c r="BC33" s="813"/>
      <c r="BD33" s="810"/>
      <c r="BE33" s="51">
        <f t="shared" si="4"/>
        <v>0</v>
      </c>
      <c r="BF33" s="257"/>
      <c r="BG33" s="257"/>
      <c r="BH33" s="257"/>
      <c r="BI33" s="257"/>
      <c r="BJ33" s="257"/>
      <c r="BK33" s="257"/>
      <c r="BL33" s="813"/>
      <c r="BM33" s="816"/>
      <c r="BN33" s="51">
        <f t="shared" si="5"/>
        <v>0</v>
      </c>
      <c r="BO33" s="257"/>
      <c r="BP33" s="257"/>
      <c r="BQ33" s="257"/>
      <c r="BR33" s="257"/>
      <c r="BS33" s="257"/>
      <c r="BT33" s="257"/>
      <c r="BU33" s="821"/>
      <c r="BV33" s="822"/>
      <c r="BW33" s="822"/>
      <c r="BX33" s="822"/>
      <c r="BY33" s="822"/>
      <c r="BZ33" s="822"/>
      <c r="CA33" s="822"/>
      <c r="CB33" s="822"/>
      <c r="CC33" s="823"/>
    </row>
    <row r="34" spans="1:81" s="58" customFormat="1" ht="40.200000000000003" customHeight="1" thickBot="1" x14ac:dyDescent="0.35">
      <c r="A34" s="34"/>
      <c r="B34" s="907"/>
      <c r="C34" s="869"/>
      <c r="D34" s="873"/>
      <c r="E34" s="853"/>
      <c r="F34" s="853"/>
      <c r="G34" s="853"/>
      <c r="H34" s="853"/>
      <c r="I34" s="853"/>
      <c r="J34" s="814"/>
      <c r="K34" s="856"/>
      <c r="L34" s="859"/>
      <c r="M34" s="862"/>
      <c r="N34" s="838"/>
      <c r="O34" s="841"/>
      <c r="P34" s="865"/>
      <c r="Q34" s="874"/>
      <c r="R34" s="814"/>
      <c r="S34" s="232"/>
      <c r="T34" s="237"/>
      <c r="U34" s="237"/>
      <c r="V34" s="237"/>
      <c r="W34" s="232"/>
      <c r="X34" s="260"/>
      <c r="Y34" s="260"/>
      <c r="Z34" s="260"/>
      <c r="AA34" s="260"/>
      <c r="AB34" s="814"/>
      <c r="AC34" s="829"/>
      <c r="AD34" s="46">
        <f t="shared" si="24"/>
        <v>0</v>
      </c>
      <c r="AE34" s="46">
        <f t="shared" si="24"/>
        <v>0</v>
      </c>
      <c r="AF34" s="46">
        <f t="shared" si="24"/>
        <v>0</v>
      </c>
      <c r="AG34" s="46">
        <f t="shared" si="24"/>
        <v>0</v>
      </c>
      <c r="AH34" s="46">
        <f t="shared" si="24"/>
        <v>0</v>
      </c>
      <c r="AI34" s="46">
        <f t="shared" si="24"/>
        <v>0</v>
      </c>
      <c r="AJ34" s="46">
        <f t="shared" si="24"/>
        <v>0</v>
      </c>
      <c r="AK34" s="814"/>
      <c r="AL34" s="832"/>
      <c r="AM34" s="46">
        <f t="shared" si="2"/>
        <v>0</v>
      </c>
      <c r="AN34" s="49"/>
      <c r="AO34" s="49"/>
      <c r="AP34" s="49"/>
      <c r="AQ34" s="49"/>
      <c r="AR34" s="49"/>
      <c r="AS34" s="49"/>
      <c r="AT34" s="814"/>
      <c r="AU34" s="835"/>
      <c r="AV34" s="46">
        <f t="shared" si="3"/>
        <v>0</v>
      </c>
      <c r="AW34" s="49"/>
      <c r="AX34" s="49"/>
      <c r="AY34" s="49"/>
      <c r="AZ34" s="49"/>
      <c r="BA34" s="49"/>
      <c r="BB34" s="49"/>
      <c r="BC34" s="814"/>
      <c r="BD34" s="811"/>
      <c r="BE34" s="46">
        <f t="shared" si="4"/>
        <v>0</v>
      </c>
      <c r="BF34" s="49"/>
      <c r="BG34" s="49"/>
      <c r="BH34" s="49"/>
      <c r="BI34" s="49"/>
      <c r="BJ34" s="49"/>
      <c r="BK34" s="49"/>
      <c r="BL34" s="814"/>
      <c r="BM34" s="817"/>
      <c r="BN34" s="46">
        <f t="shared" si="5"/>
        <v>0</v>
      </c>
      <c r="BO34" s="49"/>
      <c r="BP34" s="49"/>
      <c r="BQ34" s="49"/>
      <c r="BR34" s="49"/>
      <c r="BS34" s="49"/>
      <c r="BT34" s="49"/>
      <c r="BU34" s="824"/>
      <c r="BV34" s="825"/>
      <c r="BW34" s="825"/>
      <c r="BX34" s="825"/>
      <c r="BY34" s="825"/>
      <c r="BZ34" s="825"/>
      <c r="CA34" s="825"/>
      <c r="CB34" s="825"/>
      <c r="CC34" s="826"/>
    </row>
    <row r="35" spans="1:81" s="58" customFormat="1" ht="40.200000000000003" customHeight="1" thickTop="1" x14ac:dyDescent="0.3">
      <c r="A35" s="34"/>
      <c r="B35" s="907"/>
      <c r="C35" s="869"/>
      <c r="D35" s="871"/>
      <c r="E35" s="851"/>
      <c r="F35" s="851"/>
      <c r="G35" s="851"/>
      <c r="H35" s="851"/>
      <c r="I35" s="851"/>
      <c r="J35" s="812">
        <v>433</v>
      </c>
      <c r="K35" s="854" t="str">
        <f>+[8]Metas!K493</f>
        <v>Estrategias impulsadas que permitan generar una cultura de paz y convivencia para la reducción de conflictividades sociales a nivel departamental.</v>
      </c>
      <c r="L35" s="857"/>
      <c r="M35" s="860">
        <f>SUM(N35:Q35)/4</f>
        <v>0</v>
      </c>
      <c r="N35" s="836"/>
      <c r="O35" s="839"/>
      <c r="P35" s="863"/>
      <c r="Q35" s="866"/>
      <c r="R35" s="812">
        <f>+$J35</f>
        <v>433</v>
      </c>
      <c r="S35" s="354"/>
      <c r="T35" s="235"/>
      <c r="U35" s="235"/>
      <c r="V35" s="235"/>
      <c r="W35" s="553"/>
      <c r="X35" s="256"/>
      <c r="Y35" s="256"/>
      <c r="Z35" s="256"/>
      <c r="AA35" s="256"/>
      <c r="AB35" s="812">
        <f t="shared" ref="AB35" si="25">+$J35</f>
        <v>433</v>
      </c>
      <c r="AC35" s="827">
        <f t="shared" ref="AC35" si="26">+L35</f>
        <v>0</v>
      </c>
      <c r="AD35" s="44">
        <f t="shared" si="24"/>
        <v>0</v>
      </c>
      <c r="AE35" s="44">
        <f t="shared" si="24"/>
        <v>0</v>
      </c>
      <c r="AF35" s="44">
        <f t="shared" si="24"/>
        <v>0</v>
      </c>
      <c r="AG35" s="44">
        <f t="shared" si="24"/>
        <v>0</v>
      </c>
      <c r="AH35" s="44">
        <f t="shared" si="24"/>
        <v>0</v>
      </c>
      <c r="AI35" s="44">
        <f t="shared" si="24"/>
        <v>0</v>
      </c>
      <c r="AJ35" s="44">
        <f t="shared" si="24"/>
        <v>0</v>
      </c>
      <c r="AK35" s="812">
        <f t="shared" ref="AK35" si="27">+$J35</f>
        <v>433</v>
      </c>
      <c r="AL35" s="830">
        <f>+N35</f>
        <v>0</v>
      </c>
      <c r="AM35" s="44">
        <f t="shared" si="2"/>
        <v>0</v>
      </c>
      <c r="AN35" s="47"/>
      <c r="AO35" s="47"/>
      <c r="AP35" s="47"/>
      <c r="AQ35" s="47"/>
      <c r="AR35" s="47"/>
      <c r="AS35" s="47"/>
      <c r="AT35" s="812">
        <f t="shared" ref="AT35" si="28">+$J35</f>
        <v>433</v>
      </c>
      <c r="AU35" s="833">
        <f>+O35</f>
        <v>0</v>
      </c>
      <c r="AV35" s="44">
        <f t="shared" si="3"/>
        <v>0</v>
      </c>
      <c r="AW35" s="47"/>
      <c r="AX35" s="47"/>
      <c r="AY35" s="47"/>
      <c r="AZ35" s="47"/>
      <c r="BA35" s="47"/>
      <c r="BB35" s="47"/>
      <c r="BC35" s="812">
        <f t="shared" ref="BC35" si="29">+$J35</f>
        <v>433</v>
      </c>
      <c r="BD35" s="809">
        <f>+P35</f>
        <v>0</v>
      </c>
      <c r="BE35" s="44">
        <f t="shared" si="4"/>
        <v>0</v>
      </c>
      <c r="BF35" s="47"/>
      <c r="BG35" s="47"/>
      <c r="BH35" s="47"/>
      <c r="BI35" s="47"/>
      <c r="BJ35" s="47"/>
      <c r="BK35" s="47"/>
      <c r="BL35" s="812">
        <f t="shared" ref="BL35" si="30">+$J35</f>
        <v>433</v>
      </c>
      <c r="BM35" s="815">
        <f>+Q35</f>
        <v>0</v>
      </c>
      <c r="BN35" s="44">
        <f t="shared" si="5"/>
        <v>0</v>
      </c>
      <c r="BO35" s="47"/>
      <c r="BP35" s="47"/>
      <c r="BQ35" s="47"/>
      <c r="BR35" s="47"/>
      <c r="BS35" s="47"/>
      <c r="BT35" s="47"/>
      <c r="BU35" s="818"/>
      <c r="BV35" s="819"/>
      <c r="BW35" s="819"/>
      <c r="BX35" s="819"/>
      <c r="BY35" s="819"/>
      <c r="BZ35" s="819"/>
      <c r="CA35" s="819"/>
      <c r="CB35" s="819"/>
      <c r="CC35" s="820"/>
    </row>
    <row r="36" spans="1:81" s="58" customFormat="1" ht="40.200000000000003" customHeight="1" x14ac:dyDescent="0.3">
      <c r="A36" s="34"/>
      <c r="B36" s="907"/>
      <c r="C36" s="869"/>
      <c r="D36" s="872"/>
      <c r="E36" s="852"/>
      <c r="F36" s="852"/>
      <c r="G36" s="852"/>
      <c r="H36" s="852"/>
      <c r="I36" s="852"/>
      <c r="J36" s="813"/>
      <c r="K36" s="855"/>
      <c r="L36" s="858"/>
      <c r="M36" s="861"/>
      <c r="N36" s="837"/>
      <c r="O36" s="840"/>
      <c r="P36" s="864"/>
      <c r="Q36" s="867"/>
      <c r="R36" s="813"/>
      <c r="S36" s="355"/>
      <c r="T36" s="236"/>
      <c r="U36" s="236"/>
      <c r="V36" s="236"/>
      <c r="W36" s="555"/>
      <c r="X36" s="31"/>
      <c r="Y36" s="31"/>
      <c r="Z36" s="31"/>
      <c r="AA36" s="31"/>
      <c r="AB36" s="813"/>
      <c r="AC36" s="828"/>
      <c r="AD36" s="51">
        <f t="shared" si="24"/>
        <v>0</v>
      </c>
      <c r="AE36" s="51">
        <f t="shared" si="24"/>
        <v>0</v>
      </c>
      <c r="AF36" s="51">
        <f t="shared" si="24"/>
        <v>0</v>
      </c>
      <c r="AG36" s="51">
        <f t="shared" si="24"/>
        <v>0</v>
      </c>
      <c r="AH36" s="51">
        <f t="shared" si="24"/>
        <v>0</v>
      </c>
      <c r="AI36" s="51">
        <f t="shared" si="24"/>
        <v>0</v>
      </c>
      <c r="AJ36" s="51">
        <f t="shared" si="24"/>
        <v>0</v>
      </c>
      <c r="AK36" s="813"/>
      <c r="AL36" s="831"/>
      <c r="AM36" s="51">
        <f t="shared" si="2"/>
        <v>0</v>
      </c>
      <c r="AN36" s="257"/>
      <c r="AO36" s="257"/>
      <c r="AP36" s="257"/>
      <c r="AQ36" s="257"/>
      <c r="AR36" s="257"/>
      <c r="AS36" s="257"/>
      <c r="AT36" s="813"/>
      <c r="AU36" s="834"/>
      <c r="AV36" s="51">
        <f t="shared" si="3"/>
        <v>0</v>
      </c>
      <c r="AW36" s="257"/>
      <c r="AX36" s="257"/>
      <c r="AY36" s="257"/>
      <c r="AZ36" s="257"/>
      <c r="BA36" s="257"/>
      <c r="BB36" s="257"/>
      <c r="BC36" s="813"/>
      <c r="BD36" s="810"/>
      <c r="BE36" s="51">
        <f t="shared" si="4"/>
        <v>0</v>
      </c>
      <c r="BF36" s="257"/>
      <c r="BG36" s="257"/>
      <c r="BH36" s="257"/>
      <c r="BI36" s="257"/>
      <c r="BJ36" s="257"/>
      <c r="BK36" s="257"/>
      <c r="BL36" s="813"/>
      <c r="BM36" s="816"/>
      <c r="BN36" s="51">
        <f t="shared" si="5"/>
        <v>0</v>
      </c>
      <c r="BO36" s="257"/>
      <c r="BP36" s="257"/>
      <c r="BQ36" s="257"/>
      <c r="BR36" s="257"/>
      <c r="BS36" s="257"/>
      <c r="BT36" s="257"/>
      <c r="BU36" s="821"/>
      <c r="BV36" s="822"/>
      <c r="BW36" s="822"/>
      <c r="BX36" s="822"/>
      <c r="BY36" s="822"/>
      <c r="BZ36" s="822"/>
      <c r="CA36" s="822"/>
      <c r="CB36" s="822"/>
      <c r="CC36" s="823"/>
    </row>
    <row r="37" spans="1:81" s="58" customFormat="1" ht="40.200000000000003" customHeight="1" x14ac:dyDescent="0.3">
      <c r="A37" s="34"/>
      <c r="B37" s="907"/>
      <c r="C37" s="869"/>
      <c r="D37" s="872"/>
      <c r="E37" s="852"/>
      <c r="F37" s="852"/>
      <c r="G37" s="852"/>
      <c r="H37" s="852"/>
      <c r="I37" s="852"/>
      <c r="J37" s="813"/>
      <c r="K37" s="855"/>
      <c r="L37" s="858"/>
      <c r="M37" s="861"/>
      <c r="N37" s="837"/>
      <c r="O37" s="840"/>
      <c r="P37" s="864"/>
      <c r="Q37" s="867"/>
      <c r="R37" s="813"/>
      <c r="S37" s="39"/>
      <c r="T37" s="236"/>
      <c r="U37" s="236"/>
      <c r="V37" s="236"/>
      <c r="W37" s="39"/>
      <c r="X37" s="31"/>
      <c r="Y37" s="31"/>
      <c r="Z37" s="31"/>
      <c r="AA37" s="31"/>
      <c r="AB37" s="813"/>
      <c r="AC37" s="828"/>
      <c r="AD37" s="51">
        <f t="shared" si="24"/>
        <v>0</v>
      </c>
      <c r="AE37" s="51">
        <f t="shared" si="24"/>
        <v>0</v>
      </c>
      <c r="AF37" s="51">
        <f t="shared" si="24"/>
        <v>0</v>
      </c>
      <c r="AG37" s="51">
        <f t="shared" si="24"/>
        <v>0</v>
      </c>
      <c r="AH37" s="51">
        <f t="shared" si="24"/>
        <v>0</v>
      </c>
      <c r="AI37" s="51">
        <f t="shared" si="24"/>
        <v>0</v>
      </c>
      <c r="AJ37" s="51">
        <f t="shared" si="24"/>
        <v>0</v>
      </c>
      <c r="AK37" s="813"/>
      <c r="AL37" s="831"/>
      <c r="AM37" s="51">
        <f t="shared" si="2"/>
        <v>0</v>
      </c>
      <c r="AN37" s="257"/>
      <c r="AO37" s="257"/>
      <c r="AP37" s="257"/>
      <c r="AQ37" s="257"/>
      <c r="AR37" s="257"/>
      <c r="AS37" s="257"/>
      <c r="AT37" s="813"/>
      <c r="AU37" s="834"/>
      <c r="AV37" s="51">
        <f t="shared" si="3"/>
        <v>0</v>
      </c>
      <c r="AW37" s="257"/>
      <c r="AX37" s="257"/>
      <c r="AY37" s="257"/>
      <c r="AZ37" s="257"/>
      <c r="BA37" s="257"/>
      <c r="BB37" s="257"/>
      <c r="BC37" s="813"/>
      <c r="BD37" s="810"/>
      <c r="BE37" s="51">
        <f t="shared" si="4"/>
        <v>0</v>
      </c>
      <c r="BF37" s="257"/>
      <c r="BG37" s="257"/>
      <c r="BH37" s="257"/>
      <c r="BI37" s="257"/>
      <c r="BJ37" s="257"/>
      <c r="BK37" s="257"/>
      <c r="BL37" s="813"/>
      <c r="BM37" s="816"/>
      <c r="BN37" s="51">
        <f t="shared" si="5"/>
        <v>0</v>
      </c>
      <c r="BO37" s="257"/>
      <c r="BP37" s="257"/>
      <c r="BQ37" s="257"/>
      <c r="BR37" s="257"/>
      <c r="BS37" s="257"/>
      <c r="BT37" s="257"/>
      <c r="BU37" s="821"/>
      <c r="BV37" s="822"/>
      <c r="BW37" s="822"/>
      <c r="BX37" s="822"/>
      <c r="BY37" s="822"/>
      <c r="BZ37" s="822"/>
      <c r="CA37" s="822"/>
      <c r="CB37" s="822"/>
      <c r="CC37" s="823"/>
    </row>
    <row r="38" spans="1:81" s="58" customFormat="1" ht="40.200000000000003" customHeight="1" thickBot="1" x14ac:dyDescent="0.35">
      <c r="A38" s="34"/>
      <c r="B38" s="907"/>
      <c r="C38" s="869"/>
      <c r="D38" s="873"/>
      <c r="E38" s="853"/>
      <c r="F38" s="853"/>
      <c r="G38" s="853"/>
      <c r="H38" s="853"/>
      <c r="I38" s="853"/>
      <c r="J38" s="814"/>
      <c r="K38" s="856"/>
      <c r="L38" s="859"/>
      <c r="M38" s="862"/>
      <c r="N38" s="838"/>
      <c r="O38" s="841"/>
      <c r="P38" s="865"/>
      <c r="Q38" s="874"/>
      <c r="R38" s="814"/>
      <c r="S38" s="232"/>
      <c r="T38" s="237"/>
      <c r="U38" s="237"/>
      <c r="V38" s="237"/>
      <c r="W38" s="232"/>
      <c r="X38" s="260"/>
      <c r="Y38" s="260"/>
      <c r="Z38" s="260"/>
      <c r="AA38" s="260"/>
      <c r="AB38" s="814"/>
      <c r="AC38" s="829"/>
      <c r="AD38" s="46">
        <f t="shared" si="24"/>
        <v>0</v>
      </c>
      <c r="AE38" s="46">
        <f t="shared" si="24"/>
        <v>0</v>
      </c>
      <c r="AF38" s="46">
        <f t="shared" si="24"/>
        <v>0</v>
      </c>
      <c r="AG38" s="46">
        <f t="shared" si="24"/>
        <v>0</v>
      </c>
      <c r="AH38" s="46">
        <f t="shared" si="24"/>
        <v>0</v>
      </c>
      <c r="AI38" s="46">
        <f t="shared" si="24"/>
        <v>0</v>
      </c>
      <c r="AJ38" s="46">
        <f t="shared" si="24"/>
        <v>0</v>
      </c>
      <c r="AK38" s="814"/>
      <c r="AL38" s="832"/>
      <c r="AM38" s="46">
        <f t="shared" si="2"/>
        <v>0</v>
      </c>
      <c r="AN38" s="49"/>
      <c r="AO38" s="49"/>
      <c r="AP38" s="49"/>
      <c r="AQ38" s="49"/>
      <c r="AR38" s="49"/>
      <c r="AS38" s="49"/>
      <c r="AT38" s="814"/>
      <c r="AU38" s="835"/>
      <c r="AV38" s="46">
        <f t="shared" si="3"/>
        <v>0</v>
      </c>
      <c r="AW38" s="49"/>
      <c r="AX38" s="49"/>
      <c r="AY38" s="49"/>
      <c r="AZ38" s="49"/>
      <c r="BA38" s="49"/>
      <c r="BB38" s="49"/>
      <c r="BC38" s="814"/>
      <c r="BD38" s="811"/>
      <c r="BE38" s="46">
        <f t="shared" si="4"/>
        <v>0</v>
      </c>
      <c r="BF38" s="49"/>
      <c r="BG38" s="49"/>
      <c r="BH38" s="49"/>
      <c r="BI38" s="49"/>
      <c r="BJ38" s="49"/>
      <c r="BK38" s="49"/>
      <c r="BL38" s="814"/>
      <c r="BM38" s="817"/>
      <c r="BN38" s="46">
        <f t="shared" si="5"/>
        <v>0</v>
      </c>
      <c r="BO38" s="49"/>
      <c r="BP38" s="49"/>
      <c r="BQ38" s="49"/>
      <c r="BR38" s="49"/>
      <c r="BS38" s="49"/>
      <c r="BT38" s="49"/>
      <c r="BU38" s="824"/>
      <c r="BV38" s="825"/>
      <c r="BW38" s="825"/>
      <c r="BX38" s="825"/>
      <c r="BY38" s="825"/>
      <c r="BZ38" s="825"/>
      <c r="CA38" s="825"/>
      <c r="CB38" s="825"/>
      <c r="CC38" s="826"/>
    </row>
    <row r="39" spans="1:81" s="58" customFormat="1" ht="40.200000000000003" customHeight="1" thickTop="1" x14ac:dyDescent="0.3">
      <c r="A39" s="34"/>
      <c r="B39" s="907"/>
      <c r="C39" s="869"/>
      <c r="D39" s="871"/>
      <c r="E39" s="851"/>
      <c r="F39" s="851"/>
      <c r="G39" s="851"/>
      <c r="H39" s="851"/>
      <c r="I39" s="851"/>
      <c r="J39" s="812">
        <v>434</v>
      </c>
      <c r="K39" s="854" t="str">
        <f>+[8]Metas!K494</f>
        <v>Espacios de dialogo social promovidos y/o acompañados que susciten la paz, la convivencia y la cultura de la legalidad a nivel departamental.</v>
      </c>
      <c r="L39" s="857"/>
      <c r="M39" s="860"/>
      <c r="N39" s="836"/>
      <c r="O39" s="839"/>
      <c r="P39" s="863"/>
      <c r="Q39" s="866"/>
      <c r="R39" s="812">
        <f>+$J39</f>
        <v>434</v>
      </c>
      <c r="S39" s="354"/>
      <c r="T39" s="235"/>
      <c r="U39" s="235"/>
      <c r="V39" s="235"/>
      <c r="W39" s="553"/>
      <c r="X39" s="256"/>
      <c r="Y39" s="256"/>
      <c r="Z39" s="256"/>
      <c r="AA39" s="256"/>
      <c r="AB39" s="812">
        <f t="shared" ref="AB39" si="31">+$J39</f>
        <v>434</v>
      </c>
      <c r="AC39" s="827">
        <f t="shared" ref="AC39" si="32">+L39</f>
        <v>0</v>
      </c>
      <c r="AD39" s="44">
        <f t="shared" si="24"/>
        <v>0</v>
      </c>
      <c r="AE39" s="44">
        <f t="shared" si="24"/>
        <v>0</v>
      </c>
      <c r="AF39" s="44">
        <f t="shared" si="24"/>
        <v>0</v>
      </c>
      <c r="AG39" s="44">
        <f t="shared" si="24"/>
        <v>0</v>
      </c>
      <c r="AH39" s="44">
        <f t="shared" si="24"/>
        <v>0</v>
      </c>
      <c r="AI39" s="44">
        <f t="shared" si="24"/>
        <v>0</v>
      </c>
      <c r="AJ39" s="44">
        <f t="shared" si="24"/>
        <v>0</v>
      </c>
      <c r="AK39" s="812">
        <f t="shared" ref="AK39" si="33">+$J39</f>
        <v>434</v>
      </c>
      <c r="AL39" s="830">
        <f>+N39</f>
        <v>0</v>
      </c>
      <c r="AM39" s="44">
        <f t="shared" si="2"/>
        <v>0</v>
      </c>
      <c r="AN39" s="47"/>
      <c r="AO39" s="47"/>
      <c r="AP39" s="47"/>
      <c r="AQ39" s="47"/>
      <c r="AR39" s="47"/>
      <c r="AS39" s="47"/>
      <c r="AT39" s="812">
        <f t="shared" ref="AT39" si="34">+$J39</f>
        <v>434</v>
      </c>
      <c r="AU39" s="833">
        <f>+O39</f>
        <v>0</v>
      </c>
      <c r="AV39" s="44">
        <f t="shared" si="3"/>
        <v>0</v>
      </c>
      <c r="AW39" s="47"/>
      <c r="AX39" s="47"/>
      <c r="AY39" s="47"/>
      <c r="AZ39" s="47"/>
      <c r="BA39" s="47"/>
      <c r="BB39" s="47"/>
      <c r="BC39" s="812">
        <f t="shared" ref="BC39" si="35">+$J39</f>
        <v>434</v>
      </c>
      <c r="BD39" s="809">
        <f>+P39</f>
        <v>0</v>
      </c>
      <c r="BE39" s="44">
        <f t="shared" si="4"/>
        <v>0</v>
      </c>
      <c r="BF39" s="47"/>
      <c r="BG39" s="47"/>
      <c r="BH39" s="47"/>
      <c r="BI39" s="47"/>
      <c r="BJ39" s="47"/>
      <c r="BK39" s="47"/>
      <c r="BL39" s="812">
        <f t="shared" ref="BL39" si="36">+$J39</f>
        <v>434</v>
      </c>
      <c r="BM39" s="815">
        <f>+Q39</f>
        <v>0</v>
      </c>
      <c r="BN39" s="44">
        <f t="shared" si="5"/>
        <v>0</v>
      </c>
      <c r="BO39" s="47"/>
      <c r="BP39" s="47"/>
      <c r="BQ39" s="47"/>
      <c r="BR39" s="47"/>
      <c r="BS39" s="47"/>
      <c r="BT39" s="47"/>
      <c r="BU39" s="818"/>
      <c r="BV39" s="819"/>
      <c r="BW39" s="819"/>
      <c r="BX39" s="819"/>
      <c r="BY39" s="819"/>
      <c r="BZ39" s="819"/>
      <c r="CA39" s="819"/>
      <c r="CB39" s="819"/>
      <c r="CC39" s="820"/>
    </row>
    <row r="40" spans="1:81" s="58" customFormat="1" ht="40.200000000000003" customHeight="1" x14ac:dyDescent="0.3">
      <c r="A40" s="34"/>
      <c r="B40" s="907"/>
      <c r="C40" s="869"/>
      <c r="D40" s="872"/>
      <c r="E40" s="852"/>
      <c r="F40" s="852"/>
      <c r="G40" s="852"/>
      <c r="H40" s="852"/>
      <c r="I40" s="852"/>
      <c r="J40" s="813"/>
      <c r="K40" s="855"/>
      <c r="L40" s="858"/>
      <c r="M40" s="861"/>
      <c r="N40" s="837"/>
      <c r="O40" s="840"/>
      <c r="P40" s="864"/>
      <c r="Q40" s="867"/>
      <c r="R40" s="813"/>
      <c r="S40" s="355"/>
      <c r="T40" s="236"/>
      <c r="U40" s="236"/>
      <c r="V40" s="236"/>
      <c r="W40" s="555"/>
      <c r="X40" s="31"/>
      <c r="Y40" s="31"/>
      <c r="Z40" s="31"/>
      <c r="AA40" s="31"/>
      <c r="AB40" s="813"/>
      <c r="AC40" s="828"/>
      <c r="AD40" s="51">
        <f t="shared" si="24"/>
        <v>0</v>
      </c>
      <c r="AE40" s="51">
        <f t="shared" si="24"/>
        <v>0</v>
      </c>
      <c r="AF40" s="51">
        <f t="shared" si="24"/>
        <v>0</v>
      </c>
      <c r="AG40" s="51">
        <f t="shared" si="24"/>
        <v>0</v>
      </c>
      <c r="AH40" s="51">
        <f t="shared" si="24"/>
        <v>0</v>
      </c>
      <c r="AI40" s="51">
        <f t="shared" si="24"/>
        <v>0</v>
      </c>
      <c r="AJ40" s="51">
        <f t="shared" si="24"/>
        <v>0</v>
      </c>
      <c r="AK40" s="813"/>
      <c r="AL40" s="831"/>
      <c r="AM40" s="51">
        <f t="shared" si="2"/>
        <v>0</v>
      </c>
      <c r="AN40" s="257"/>
      <c r="AO40" s="257"/>
      <c r="AP40" s="257"/>
      <c r="AQ40" s="257"/>
      <c r="AR40" s="257"/>
      <c r="AS40" s="257"/>
      <c r="AT40" s="813"/>
      <c r="AU40" s="834"/>
      <c r="AV40" s="51">
        <f t="shared" si="3"/>
        <v>0</v>
      </c>
      <c r="AW40" s="257"/>
      <c r="AX40" s="257"/>
      <c r="AY40" s="257"/>
      <c r="AZ40" s="257"/>
      <c r="BA40" s="257"/>
      <c r="BB40" s="257"/>
      <c r="BC40" s="813"/>
      <c r="BD40" s="810"/>
      <c r="BE40" s="51">
        <f t="shared" si="4"/>
        <v>0</v>
      </c>
      <c r="BF40" s="257"/>
      <c r="BG40" s="257"/>
      <c r="BH40" s="257"/>
      <c r="BI40" s="257"/>
      <c r="BJ40" s="257"/>
      <c r="BK40" s="257"/>
      <c r="BL40" s="813"/>
      <c r="BM40" s="816"/>
      <c r="BN40" s="51">
        <f t="shared" si="5"/>
        <v>0</v>
      </c>
      <c r="BO40" s="257"/>
      <c r="BP40" s="257"/>
      <c r="BQ40" s="257"/>
      <c r="BR40" s="257"/>
      <c r="BS40" s="257"/>
      <c r="BT40" s="257"/>
      <c r="BU40" s="821"/>
      <c r="BV40" s="822"/>
      <c r="BW40" s="822"/>
      <c r="BX40" s="822"/>
      <c r="BY40" s="822"/>
      <c r="BZ40" s="822"/>
      <c r="CA40" s="822"/>
      <c r="CB40" s="822"/>
      <c r="CC40" s="823"/>
    </row>
    <row r="41" spans="1:81" s="58" customFormat="1" ht="40.200000000000003" customHeight="1" x14ac:dyDescent="0.3">
      <c r="A41" s="34"/>
      <c r="B41" s="907"/>
      <c r="C41" s="869"/>
      <c r="D41" s="872"/>
      <c r="E41" s="852"/>
      <c r="F41" s="852"/>
      <c r="G41" s="852"/>
      <c r="H41" s="852"/>
      <c r="I41" s="852"/>
      <c r="J41" s="813"/>
      <c r="K41" s="855"/>
      <c r="L41" s="858"/>
      <c r="M41" s="861"/>
      <c r="N41" s="837"/>
      <c r="O41" s="840"/>
      <c r="P41" s="864"/>
      <c r="Q41" s="867"/>
      <c r="R41" s="813"/>
      <c r="S41" s="355"/>
      <c r="T41" s="236"/>
      <c r="U41" s="236"/>
      <c r="V41" s="236"/>
      <c r="W41" s="555"/>
      <c r="X41" s="31"/>
      <c r="Y41" s="31"/>
      <c r="Z41" s="31"/>
      <c r="AA41" s="31"/>
      <c r="AB41" s="813"/>
      <c r="AC41" s="828"/>
      <c r="AD41" s="51">
        <f t="shared" si="24"/>
        <v>0</v>
      </c>
      <c r="AE41" s="51">
        <f t="shared" si="24"/>
        <v>0</v>
      </c>
      <c r="AF41" s="51">
        <f t="shared" si="24"/>
        <v>0</v>
      </c>
      <c r="AG41" s="51">
        <f t="shared" si="24"/>
        <v>0</v>
      </c>
      <c r="AH41" s="51">
        <f t="shared" si="24"/>
        <v>0</v>
      </c>
      <c r="AI41" s="51">
        <f t="shared" si="24"/>
        <v>0</v>
      </c>
      <c r="AJ41" s="51">
        <f t="shared" si="24"/>
        <v>0</v>
      </c>
      <c r="AK41" s="813"/>
      <c r="AL41" s="831"/>
      <c r="AM41" s="51">
        <f t="shared" si="2"/>
        <v>0</v>
      </c>
      <c r="AN41" s="257"/>
      <c r="AO41" s="257"/>
      <c r="AP41" s="257"/>
      <c r="AQ41" s="257"/>
      <c r="AR41" s="257"/>
      <c r="AS41" s="257"/>
      <c r="AT41" s="813"/>
      <c r="AU41" s="834"/>
      <c r="AV41" s="51">
        <f t="shared" si="3"/>
        <v>0</v>
      </c>
      <c r="AW41" s="257"/>
      <c r="AX41" s="257"/>
      <c r="AY41" s="257"/>
      <c r="AZ41" s="257"/>
      <c r="BA41" s="257"/>
      <c r="BB41" s="257"/>
      <c r="BC41" s="813"/>
      <c r="BD41" s="810"/>
      <c r="BE41" s="51">
        <f t="shared" si="4"/>
        <v>0</v>
      </c>
      <c r="BF41" s="257"/>
      <c r="BG41" s="257"/>
      <c r="BH41" s="257"/>
      <c r="BI41" s="257"/>
      <c r="BJ41" s="257"/>
      <c r="BK41" s="257"/>
      <c r="BL41" s="813"/>
      <c r="BM41" s="816"/>
      <c r="BN41" s="51">
        <f t="shared" si="5"/>
        <v>0</v>
      </c>
      <c r="BO41" s="257"/>
      <c r="BP41" s="257"/>
      <c r="BQ41" s="257"/>
      <c r="BR41" s="257"/>
      <c r="BS41" s="257"/>
      <c r="BT41" s="257"/>
      <c r="BU41" s="821"/>
      <c r="BV41" s="822"/>
      <c r="BW41" s="822"/>
      <c r="BX41" s="822"/>
      <c r="BY41" s="822"/>
      <c r="BZ41" s="822"/>
      <c r="CA41" s="822"/>
      <c r="CB41" s="822"/>
      <c r="CC41" s="823"/>
    </row>
    <row r="42" spans="1:81" s="58" customFormat="1" ht="40.200000000000003" customHeight="1" thickBot="1" x14ac:dyDescent="0.35">
      <c r="A42" s="34"/>
      <c r="B42" s="907"/>
      <c r="C42" s="870"/>
      <c r="D42" s="873"/>
      <c r="E42" s="853"/>
      <c r="F42" s="853"/>
      <c r="G42" s="853"/>
      <c r="H42" s="853"/>
      <c r="I42" s="853"/>
      <c r="J42" s="814"/>
      <c r="K42" s="856"/>
      <c r="L42" s="859"/>
      <c r="M42" s="862"/>
      <c r="N42" s="838"/>
      <c r="O42" s="841"/>
      <c r="P42" s="865"/>
      <c r="Q42" s="874"/>
      <c r="R42" s="814"/>
      <c r="S42" s="356"/>
      <c r="T42" s="237"/>
      <c r="U42" s="237"/>
      <c r="V42" s="237"/>
      <c r="W42" s="554"/>
      <c r="X42" s="260"/>
      <c r="Y42" s="260"/>
      <c r="Z42" s="260"/>
      <c r="AA42" s="260"/>
      <c r="AB42" s="814"/>
      <c r="AC42" s="829"/>
      <c r="AD42" s="46">
        <f t="shared" si="24"/>
        <v>0</v>
      </c>
      <c r="AE42" s="46">
        <f t="shared" si="24"/>
        <v>0</v>
      </c>
      <c r="AF42" s="46">
        <f t="shared" si="24"/>
        <v>0</v>
      </c>
      <c r="AG42" s="46">
        <f t="shared" si="24"/>
        <v>0</v>
      </c>
      <c r="AH42" s="46">
        <f t="shared" si="24"/>
        <v>0</v>
      </c>
      <c r="AI42" s="46">
        <f t="shared" si="24"/>
        <v>0</v>
      </c>
      <c r="AJ42" s="46">
        <f t="shared" si="24"/>
        <v>0</v>
      </c>
      <c r="AK42" s="814"/>
      <c r="AL42" s="832"/>
      <c r="AM42" s="46">
        <f t="shared" si="2"/>
        <v>0</v>
      </c>
      <c r="AN42" s="49"/>
      <c r="AO42" s="49"/>
      <c r="AP42" s="49"/>
      <c r="AQ42" s="49"/>
      <c r="AR42" s="49"/>
      <c r="AS42" s="49"/>
      <c r="AT42" s="814"/>
      <c r="AU42" s="835"/>
      <c r="AV42" s="46">
        <f t="shared" si="3"/>
        <v>0</v>
      </c>
      <c r="AW42" s="49"/>
      <c r="AX42" s="49"/>
      <c r="AY42" s="49"/>
      <c r="AZ42" s="49"/>
      <c r="BA42" s="49"/>
      <c r="BB42" s="49"/>
      <c r="BC42" s="814"/>
      <c r="BD42" s="811"/>
      <c r="BE42" s="46">
        <f t="shared" si="4"/>
        <v>0</v>
      </c>
      <c r="BF42" s="49"/>
      <c r="BG42" s="49"/>
      <c r="BH42" s="49"/>
      <c r="BI42" s="49"/>
      <c r="BJ42" s="49"/>
      <c r="BK42" s="49"/>
      <c r="BL42" s="814"/>
      <c r="BM42" s="817"/>
      <c r="BN42" s="46">
        <f t="shared" si="5"/>
        <v>0</v>
      </c>
      <c r="BO42" s="49"/>
      <c r="BP42" s="49"/>
      <c r="BQ42" s="49"/>
      <c r="BR42" s="49"/>
      <c r="BS42" s="49"/>
      <c r="BT42" s="49"/>
      <c r="BU42" s="824"/>
      <c r="BV42" s="825"/>
      <c r="BW42" s="825"/>
      <c r="BX42" s="825"/>
      <c r="BY42" s="825"/>
      <c r="BZ42" s="825"/>
      <c r="CA42" s="825"/>
      <c r="CB42" s="825"/>
      <c r="CC42" s="826"/>
    </row>
    <row r="43" spans="1:81" s="58" customFormat="1" ht="40.200000000000003" customHeight="1" thickTop="1" x14ac:dyDescent="0.3">
      <c r="A43" s="34"/>
      <c r="B43" s="907"/>
      <c r="C43" s="868" t="s">
        <v>656</v>
      </c>
      <c r="D43" s="871"/>
      <c r="E43" s="851"/>
      <c r="F43" s="851"/>
      <c r="G43" s="851"/>
      <c r="H43" s="851"/>
      <c r="I43" s="851"/>
      <c r="J43" s="812">
        <v>435</v>
      </c>
      <c r="K43" s="854" t="str">
        <f>+[8]Metas!K495</f>
        <v>Jornadas de sensibilización para transformar la cultura de la ilegalidad y propender por conductas con apego a la Ley.</v>
      </c>
      <c r="L43" s="857">
        <v>228</v>
      </c>
      <c r="M43" s="860">
        <f>SUM(N43:Q43)</f>
        <v>228</v>
      </c>
      <c r="N43" s="836">
        <v>8</v>
      </c>
      <c r="O43" s="839">
        <v>80</v>
      </c>
      <c r="P43" s="863">
        <v>80</v>
      </c>
      <c r="Q43" s="866">
        <v>60</v>
      </c>
      <c r="R43" s="812">
        <f>+$J43</f>
        <v>435</v>
      </c>
      <c r="S43" s="354" t="s">
        <v>5659</v>
      </c>
      <c r="T43" s="235" t="s">
        <v>3822</v>
      </c>
      <c r="U43" s="235" t="s">
        <v>3826</v>
      </c>
      <c r="V43" s="235" t="s">
        <v>3830</v>
      </c>
      <c r="W43" s="553" t="s">
        <v>5660</v>
      </c>
      <c r="X43" s="256"/>
      <c r="Y43" s="256"/>
      <c r="Z43" s="256"/>
      <c r="AA43" s="256"/>
      <c r="AB43" s="812">
        <f t="shared" ref="AB43" si="37">+$J43</f>
        <v>435</v>
      </c>
      <c r="AC43" s="827">
        <f t="shared" ref="AC43" si="38">+L43</f>
        <v>228</v>
      </c>
      <c r="AD43" s="44">
        <f t="shared" si="24"/>
        <v>190</v>
      </c>
      <c r="AE43" s="44"/>
      <c r="AF43" s="44">
        <f t="shared" si="24"/>
        <v>0</v>
      </c>
      <c r="AG43" s="44">
        <f t="shared" si="24"/>
        <v>0</v>
      </c>
      <c r="AH43" s="44">
        <f t="shared" si="24"/>
        <v>0</v>
      </c>
      <c r="AI43" s="44">
        <f t="shared" si="24"/>
        <v>0</v>
      </c>
      <c r="AJ43" s="44">
        <f t="shared" si="24"/>
        <v>0</v>
      </c>
      <c r="AK43" s="812">
        <f t="shared" ref="AK43" si="39">+$J43</f>
        <v>435</v>
      </c>
      <c r="AL43" s="830">
        <f>+N43</f>
        <v>8</v>
      </c>
      <c r="AM43" s="44">
        <f t="shared" si="2"/>
        <v>10</v>
      </c>
      <c r="AN43" s="47">
        <v>10</v>
      </c>
      <c r="AO43" s="47"/>
      <c r="AP43" s="47"/>
      <c r="AQ43" s="47"/>
      <c r="AR43" s="47"/>
      <c r="AS43" s="47"/>
      <c r="AT43" s="812">
        <f t="shared" ref="AT43" si="40">+$J43</f>
        <v>435</v>
      </c>
      <c r="AU43" s="833">
        <f>+O43</f>
        <v>80</v>
      </c>
      <c r="AV43" s="44">
        <f t="shared" si="3"/>
        <v>65</v>
      </c>
      <c r="AW43" s="47">
        <v>65</v>
      </c>
      <c r="AX43" s="47"/>
      <c r="AY43" s="47"/>
      <c r="AZ43" s="47"/>
      <c r="BA43" s="47"/>
      <c r="BB43" s="47"/>
      <c r="BC43" s="812">
        <f t="shared" ref="BC43" si="41">+$J43</f>
        <v>435</v>
      </c>
      <c r="BD43" s="809">
        <f>+P43</f>
        <v>80</v>
      </c>
      <c r="BE43" s="44">
        <f t="shared" si="4"/>
        <v>65</v>
      </c>
      <c r="BF43" s="47">
        <v>65</v>
      </c>
      <c r="BG43" s="47"/>
      <c r="BH43" s="47"/>
      <c r="BI43" s="47"/>
      <c r="BJ43" s="47"/>
      <c r="BK43" s="47"/>
      <c r="BL43" s="812">
        <f t="shared" ref="BL43" si="42">+$J43</f>
        <v>435</v>
      </c>
      <c r="BM43" s="815">
        <f>+Q43</f>
        <v>60</v>
      </c>
      <c r="BN43" s="44">
        <f t="shared" si="5"/>
        <v>50</v>
      </c>
      <c r="BO43" s="47">
        <v>50</v>
      </c>
      <c r="BP43" s="47"/>
      <c r="BQ43" s="47"/>
      <c r="BR43" s="47"/>
      <c r="BS43" s="47"/>
      <c r="BT43" s="47"/>
      <c r="BU43" s="818"/>
      <c r="BV43" s="819"/>
      <c r="BW43" s="819"/>
      <c r="BX43" s="819"/>
      <c r="BY43" s="819"/>
      <c r="BZ43" s="819"/>
      <c r="CA43" s="819"/>
      <c r="CB43" s="819"/>
      <c r="CC43" s="820"/>
    </row>
    <row r="44" spans="1:81" s="58" customFormat="1" ht="40.200000000000003" customHeight="1" x14ac:dyDescent="0.3">
      <c r="A44" s="34"/>
      <c r="B44" s="907"/>
      <c r="C44" s="869"/>
      <c r="D44" s="872"/>
      <c r="E44" s="852"/>
      <c r="F44" s="852"/>
      <c r="G44" s="852"/>
      <c r="H44" s="852"/>
      <c r="I44" s="852"/>
      <c r="J44" s="813"/>
      <c r="K44" s="855"/>
      <c r="L44" s="858"/>
      <c r="M44" s="861"/>
      <c r="N44" s="837"/>
      <c r="O44" s="840"/>
      <c r="P44" s="864"/>
      <c r="Q44" s="867"/>
      <c r="R44" s="813"/>
      <c r="S44" s="355" t="s">
        <v>5661</v>
      </c>
      <c r="T44" s="236"/>
      <c r="U44" s="236"/>
      <c r="V44" s="236"/>
      <c r="W44" s="555" t="s">
        <v>5662</v>
      </c>
      <c r="X44" s="31"/>
      <c r="Y44" s="31"/>
      <c r="Z44" s="31"/>
      <c r="AA44" s="31"/>
      <c r="AB44" s="813"/>
      <c r="AC44" s="828"/>
      <c r="AD44" s="51">
        <f t="shared" si="24"/>
        <v>0</v>
      </c>
      <c r="AE44" s="51">
        <f t="shared" si="24"/>
        <v>0</v>
      </c>
      <c r="AF44" s="51">
        <f t="shared" si="24"/>
        <v>0</v>
      </c>
      <c r="AG44" s="51">
        <f t="shared" si="24"/>
        <v>0</v>
      </c>
      <c r="AH44" s="51">
        <f t="shared" si="24"/>
        <v>0</v>
      </c>
      <c r="AI44" s="51">
        <f t="shared" si="24"/>
        <v>0</v>
      </c>
      <c r="AJ44" s="51">
        <f t="shared" si="24"/>
        <v>0</v>
      </c>
      <c r="AK44" s="813"/>
      <c r="AL44" s="831"/>
      <c r="AM44" s="51">
        <f t="shared" si="2"/>
        <v>0</v>
      </c>
      <c r="AN44" s="257"/>
      <c r="AO44" s="257"/>
      <c r="AP44" s="257"/>
      <c r="AQ44" s="257"/>
      <c r="AR44" s="257"/>
      <c r="AS44" s="257"/>
      <c r="AT44" s="813"/>
      <c r="AU44" s="834"/>
      <c r="AV44" s="51">
        <f t="shared" si="3"/>
        <v>0</v>
      </c>
      <c r="AW44" s="257"/>
      <c r="AX44" s="257"/>
      <c r="AY44" s="257"/>
      <c r="AZ44" s="257"/>
      <c r="BA44" s="257"/>
      <c r="BB44" s="257"/>
      <c r="BC44" s="813"/>
      <c r="BD44" s="810"/>
      <c r="BE44" s="51">
        <f t="shared" si="4"/>
        <v>0</v>
      </c>
      <c r="BF44" s="257"/>
      <c r="BG44" s="257"/>
      <c r="BH44" s="257"/>
      <c r="BI44" s="257"/>
      <c r="BJ44" s="257"/>
      <c r="BK44" s="257"/>
      <c r="BL44" s="813"/>
      <c r="BM44" s="816"/>
      <c r="BN44" s="51">
        <f t="shared" si="5"/>
        <v>0</v>
      </c>
      <c r="BO44" s="257"/>
      <c r="BP44" s="257"/>
      <c r="BQ44" s="257"/>
      <c r="BR44" s="257"/>
      <c r="BS44" s="257"/>
      <c r="BT44" s="257"/>
      <c r="BU44" s="821"/>
      <c r="BV44" s="822"/>
      <c r="BW44" s="822"/>
      <c r="BX44" s="822"/>
      <c r="BY44" s="822"/>
      <c r="BZ44" s="822"/>
      <c r="CA44" s="822"/>
      <c r="CB44" s="822"/>
      <c r="CC44" s="823"/>
    </row>
    <row r="45" spans="1:81" s="58" customFormat="1" ht="40.200000000000003" customHeight="1" x14ac:dyDescent="0.3">
      <c r="A45" s="34"/>
      <c r="B45" s="907"/>
      <c r="C45" s="869"/>
      <c r="D45" s="872"/>
      <c r="E45" s="852"/>
      <c r="F45" s="852"/>
      <c r="G45" s="852"/>
      <c r="H45" s="852"/>
      <c r="I45" s="852"/>
      <c r="J45" s="813"/>
      <c r="K45" s="855"/>
      <c r="L45" s="858"/>
      <c r="M45" s="861"/>
      <c r="N45" s="837"/>
      <c r="O45" s="840"/>
      <c r="P45" s="864"/>
      <c r="Q45" s="867"/>
      <c r="R45" s="813"/>
      <c r="S45" s="355" t="s">
        <v>5663</v>
      </c>
      <c r="T45" s="236"/>
      <c r="U45" s="236"/>
      <c r="V45" s="236"/>
      <c r="W45" s="555" t="s">
        <v>5664</v>
      </c>
      <c r="X45" s="31"/>
      <c r="Y45" s="31"/>
      <c r="Z45" s="31"/>
      <c r="AA45" s="31"/>
      <c r="AB45" s="813"/>
      <c r="AC45" s="828"/>
      <c r="AD45" s="51">
        <f t="shared" si="24"/>
        <v>0</v>
      </c>
      <c r="AE45" s="51">
        <f t="shared" si="24"/>
        <v>0</v>
      </c>
      <c r="AF45" s="51">
        <f t="shared" si="24"/>
        <v>0</v>
      </c>
      <c r="AG45" s="51">
        <f t="shared" si="24"/>
        <v>0</v>
      </c>
      <c r="AH45" s="51">
        <f t="shared" si="24"/>
        <v>0</v>
      </c>
      <c r="AI45" s="51">
        <f t="shared" si="24"/>
        <v>0</v>
      </c>
      <c r="AJ45" s="51">
        <f t="shared" si="24"/>
        <v>0</v>
      </c>
      <c r="AK45" s="813"/>
      <c r="AL45" s="831"/>
      <c r="AM45" s="51">
        <f t="shared" si="2"/>
        <v>0</v>
      </c>
      <c r="AN45" s="257"/>
      <c r="AO45" s="257"/>
      <c r="AP45" s="257"/>
      <c r="AQ45" s="257"/>
      <c r="AR45" s="257"/>
      <c r="AS45" s="257"/>
      <c r="AT45" s="813"/>
      <c r="AU45" s="834"/>
      <c r="AV45" s="51">
        <f t="shared" si="3"/>
        <v>0</v>
      </c>
      <c r="AW45" s="257"/>
      <c r="AX45" s="257"/>
      <c r="AY45" s="257"/>
      <c r="AZ45" s="257"/>
      <c r="BA45" s="257"/>
      <c r="BB45" s="257"/>
      <c r="BC45" s="813"/>
      <c r="BD45" s="810"/>
      <c r="BE45" s="51">
        <f t="shared" si="4"/>
        <v>0</v>
      </c>
      <c r="BF45" s="257"/>
      <c r="BG45" s="257"/>
      <c r="BH45" s="257"/>
      <c r="BI45" s="257"/>
      <c r="BJ45" s="257"/>
      <c r="BK45" s="257"/>
      <c r="BL45" s="813"/>
      <c r="BM45" s="816"/>
      <c r="BN45" s="51">
        <f t="shared" si="5"/>
        <v>0</v>
      </c>
      <c r="BO45" s="257"/>
      <c r="BP45" s="257"/>
      <c r="BQ45" s="257"/>
      <c r="BR45" s="257"/>
      <c r="BS45" s="257"/>
      <c r="BT45" s="257"/>
      <c r="BU45" s="821"/>
      <c r="BV45" s="822"/>
      <c r="BW45" s="822"/>
      <c r="BX45" s="822"/>
      <c r="BY45" s="822"/>
      <c r="BZ45" s="822"/>
      <c r="CA45" s="822"/>
      <c r="CB45" s="822"/>
      <c r="CC45" s="823"/>
    </row>
    <row r="46" spans="1:81" s="58" customFormat="1" ht="40.200000000000003" customHeight="1" thickBot="1" x14ac:dyDescent="0.35">
      <c r="A46" s="34"/>
      <c r="B46" s="907"/>
      <c r="C46" s="869"/>
      <c r="D46" s="873"/>
      <c r="E46" s="853"/>
      <c r="F46" s="853"/>
      <c r="G46" s="853"/>
      <c r="H46" s="853"/>
      <c r="I46" s="853"/>
      <c r="J46" s="814"/>
      <c r="K46" s="856"/>
      <c r="L46" s="859"/>
      <c r="M46" s="862"/>
      <c r="N46" s="838"/>
      <c r="O46" s="841"/>
      <c r="P46" s="865"/>
      <c r="Q46" s="874"/>
      <c r="R46" s="814"/>
      <c r="S46" s="356" t="s">
        <v>5665</v>
      </c>
      <c r="T46" s="237"/>
      <c r="U46" s="237"/>
      <c r="V46" s="237"/>
      <c r="W46" s="554" t="s">
        <v>5666</v>
      </c>
      <c r="X46" s="260"/>
      <c r="Y46" s="260"/>
      <c r="Z46" s="260"/>
      <c r="AA46" s="260"/>
      <c r="AB46" s="814"/>
      <c r="AC46" s="829"/>
      <c r="AD46" s="46">
        <f t="shared" si="24"/>
        <v>0</v>
      </c>
      <c r="AE46" s="46">
        <f t="shared" si="24"/>
        <v>0</v>
      </c>
      <c r="AF46" s="46">
        <f t="shared" si="24"/>
        <v>0</v>
      </c>
      <c r="AG46" s="46">
        <f t="shared" si="24"/>
        <v>0</v>
      </c>
      <c r="AH46" s="46">
        <f t="shared" si="24"/>
        <v>0</v>
      </c>
      <c r="AI46" s="46">
        <f t="shared" si="24"/>
        <v>0</v>
      </c>
      <c r="AJ46" s="46">
        <f t="shared" si="24"/>
        <v>0</v>
      </c>
      <c r="AK46" s="814"/>
      <c r="AL46" s="832"/>
      <c r="AM46" s="46">
        <f t="shared" si="2"/>
        <v>0</v>
      </c>
      <c r="AN46" s="49"/>
      <c r="AO46" s="49"/>
      <c r="AP46" s="49"/>
      <c r="AQ46" s="49"/>
      <c r="AR46" s="49"/>
      <c r="AS46" s="49"/>
      <c r="AT46" s="814"/>
      <c r="AU46" s="835"/>
      <c r="AV46" s="46">
        <f t="shared" si="3"/>
        <v>0</v>
      </c>
      <c r="AW46" s="49"/>
      <c r="AX46" s="49"/>
      <c r="AY46" s="49"/>
      <c r="AZ46" s="49"/>
      <c r="BA46" s="49"/>
      <c r="BB46" s="49"/>
      <c r="BC46" s="814"/>
      <c r="BD46" s="811"/>
      <c r="BE46" s="46">
        <f t="shared" si="4"/>
        <v>0</v>
      </c>
      <c r="BF46" s="49"/>
      <c r="BG46" s="49"/>
      <c r="BH46" s="49"/>
      <c r="BI46" s="49"/>
      <c r="BJ46" s="49"/>
      <c r="BK46" s="49"/>
      <c r="BL46" s="814"/>
      <c r="BM46" s="817"/>
      <c r="BN46" s="46">
        <f t="shared" si="5"/>
        <v>0</v>
      </c>
      <c r="BO46" s="49"/>
      <c r="BP46" s="49"/>
      <c r="BQ46" s="49"/>
      <c r="BR46" s="49"/>
      <c r="BS46" s="49"/>
      <c r="BT46" s="49"/>
      <c r="BU46" s="824"/>
      <c r="BV46" s="825"/>
      <c r="BW46" s="825"/>
      <c r="BX46" s="825"/>
      <c r="BY46" s="825"/>
      <c r="BZ46" s="825"/>
      <c r="CA46" s="825"/>
      <c r="CB46" s="825"/>
      <c r="CC46" s="826"/>
    </row>
    <row r="47" spans="1:81" s="58" customFormat="1" ht="40.200000000000003" customHeight="1" thickTop="1" x14ac:dyDescent="0.3">
      <c r="A47" s="34"/>
      <c r="B47" s="907"/>
      <c r="C47" s="869"/>
      <c r="D47" s="871"/>
      <c r="E47" s="851"/>
      <c r="F47" s="851"/>
      <c r="G47" s="851"/>
      <c r="H47" s="851"/>
      <c r="I47" s="851"/>
      <c r="J47" s="812">
        <v>436</v>
      </c>
      <c r="K47" s="854" t="str">
        <f>+[8]Metas!K496</f>
        <v>Fortalecimiento del Consejo Seccional de Estupefacientes de Norte de Santander y el comité de control de oferta.</v>
      </c>
      <c r="L47" s="1187">
        <v>0.5</v>
      </c>
      <c r="M47" s="1190">
        <f>SUM(N47:Q47)</f>
        <v>0.5</v>
      </c>
      <c r="N47" s="1193">
        <v>0.05</v>
      </c>
      <c r="O47" s="1175">
        <v>0.2</v>
      </c>
      <c r="P47" s="1178">
        <v>0.2</v>
      </c>
      <c r="Q47" s="1181">
        <v>0.05</v>
      </c>
      <c r="R47" s="1368">
        <f>+$J47</f>
        <v>436</v>
      </c>
      <c r="S47" s="354" t="s">
        <v>5667</v>
      </c>
      <c r="T47" s="235" t="s">
        <v>3822</v>
      </c>
      <c r="U47" s="235" t="s">
        <v>3825</v>
      </c>
      <c r="V47" s="235" t="s">
        <v>3830</v>
      </c>
      <c r="W47" s="553" t="s">
        <v>5668</v>
      </c>
      <c r="X47" s="256"/>
      <c r="Y47" s="256"/>
      <c r="Z47" s="256"/>
      <c r="AA47" s="256"/>
      <c r="AB47" s="812">
        <f t="shared" ref="AB47" si="43">+$J47</f>
        <v>436</v>
      </c>
      <c r="AC47" s="827">
        <f t="shared" ref="AC47" si="44">+L47</f>
        <v>0.5</v>
      </c>
      <c r="AD47" s="44">
        <f t="shared" si="24"/>
        <v>14.240000000000002</v>
      </c>
      <c r="AE47" s="44">
        <f t="shared" si="24"/>
        <v>14.240000000000002</v>
      </c>
      <c r="AF47" s="44">
        <f t="shared" si="24"/>
        <v>0</v>
      </c>
      <c r="AG47" s="44">
        <f t="shared" si="24"/>
        <v>0</v>
      </c>
      <c r="AH47" s="44">
        <f t="shared" si="24"/>
        <v>0</v>
      </c>
      <c r="AI47" s="44">
        <f t="shared" si="24"/>
        <v>0</v>
      </c>
      <c r="AJ47" s="44">
        <f t="shared" si="24"/>
        <v>0</v>
      </c>
      <c r="AK47" s="812">
        <f t="shared" ref="AK47" si="45">+$J47</f>
        <v>436</v>
      </c>
      <c r="AL47" s="830">
        <f>+N47</f>
        <v>0.05</v>
      </c>
      <c r="AM47" s="44">
        <f t="shared" si="2"/>
        <v>2.12</v>
      </c>
      <c r="AN47" s="47">
        <v>2.12</v>
      </c>
      <c r="AO47" s="47"/>
      <c r="AP47" s="47"/>
      <c r="AQ47" s="47"/>
      <c r="AR47" s="47"/>
      <c r="AS47" s="47"/>
      <c r="AT47" s="812">
        <f t="shared" ref="AT47" si="46">+$J47</f>
        <v>436</v>
      </c>
      <c r="AU47" s="833">
        <f>+O47</f>
        <v>0.2</v>
      </c>
      <c r="AV47" s="44">
        <f t="shared" si="3"/>
        <v>5</v>
      </c>
      <c r="AW47" s="47">
        <v>5</v>
      </c>
      <c r="AX47" s="47"/>
      <c r="AY47" s="47"/>
      <c r="AZ47" s="47"/>
      <c r="BA47" s="47"/>
      <c r="BB47" s="47"/>
      <c r="BC47" s="812">
        <f t="shared" ref="BC47" si="47">+$J47</f>
        <v>436</v>
      </c>
      <c r="BD47" s="809">
        <f>+P47</f>
        <v>0.2</v>
      </c>
      <c r="BE47" s="44">
        <f t="shared" si="4"/>
        <v>5</v>
      </c>
      <c r="BF47" s="47">
        <v>5</v>
      </c>
      <c r="BG47" s="47"/>
      <c r="BH47" s="47"/>
      <c r="BI47" s="47"/>
      <c r="BJ47" s="47"/>
      <c r="BK47" s="47"/>
      <c r="BL47" s="812">
        <f t="shared" ref="BL47" si="48">+$J47</f>
        <v>436</v>
      </c>
      <c r="BM47" s="815">
        <f>+Q47</f>
        <v>0.05</v>
      </c>
      <c r="BN47" s="44">
        <f t="shared" si="5"/>
        <v>2.12</v>
      </c>
      <c r="BO47" s="47">
        <v>2.12</v>
      </c>
      <c r="BP47" s="47"/>
      <c r="BQ47" s="47"/>
      <c r="BR47" s="47"/>
      <c r="BS47" s="47"/>
      <c r="BT47" s="47"/>
      <c r="BU47" s="818"/>
      <c r="BV47" s="819"/>
      <c r="BW47" s="819"/>
      <c r="BX47" s="819"/>
      <c r="BY47" s="819"/>
      <c r="BZ47" s="819"/>
      <c r="CA47" s="819"/>
      <c r="CB47" s="819"/>
      <c r="CC47" s="820"/>
    </row>
    <row r="48" spans="1:81" s="58" customFormat="1" ht="40.200000000000003" customHeight="1" x14ac:dyDescent="0.3">
      <c r="A48" s="34"/>
      <c r="B48" s="907"/>
      <c r="C48" s="869"/>
      <c r="D48" s="872"/>
      <c r="E48" s="852"/>
      <c r="F48" s="852"/>
      <c r="G48" s="852"/>
      <c r="H48" s="852"/>
      <c r="I48" s="852"/>
      <c r="J48" s="813"/>
      <c r="K48" s="855"/>
      <c r="L48" s="1188"/>
      <c r="M48" s="1191"/>
      <c r="N48" s="1194"/>
      <c r="O48" s="1176"/>
      <c r="P48" s="1179"/>
      <c r="Q48" s="1182"/>
      <c r="R48" s="1369"/>
      <c r="S48" s="355" t="s">
        <v>5669</v>
      </c>
      <c r="T48" s="236"/>
      <c r="U48" s="236"/>
      <c r="V48" s="236"/>
      <c r="W48" s="555" t="s">
        <v>5670</v>
      </c>
      <c r="X48" s="31"/>
      <c r="Y48" s="31"/>
      <c r="Z48" s="31"/>
      <c r="AA48" s="31"/>
      <c r="AB48" s="813"/>
      <c r="AC48" s="828"/>
      <c r="AD48" s="51">
        <f t="shared" si="24"/>
        <v>0</v>
      </c>
      <c r="AE48" s="51">
        <f t="shared" si="24"/>
        <v>0</v>
      </c>
      <c r="AF48" s="51">
        <f t="shared" si="24"/>
        <v>0</v>
      </c>
      <c r="AG48" s="51">
        <f t="shared" si="24"/>
        <v>0</v>
      </c>
      <c r="AH48" s="51">
        <f t="shared" si="24"/>
        <v>0</v>
      </c>
      <c r="AI48" s="51">
        <f t="shared" si="24"/>
        <v>0</v>
      </c>
      <c r="AJ48" s="51">
        <f t="shared" si="24"/>
        <v>0</v>
      </c>
      <c r="AK48" s="813"/>
      <c r="AL48" s="831"/>
      <c r="AM48" s="51">
        <f t="shared" si="2"/>
        <v>0</v>
      </c>
      <c r="AN48" s="257"/>
      <c r="AO48" s="257"/>
      <c r="AP48" s="257"/>
      <c r="AQ48" s="257"/>
      <c r="AR48" s="257"/>
      <c r="AS48" s="257"/>
      <c r="AT48" s="813"/>
      <c r="AU48" s="834"/>
      <c r="AV48" s="51">
        <f t="shared" si="3"/>
        <v>0</v>
      </c>
      <c r="AW48" s="257"/>
      <c r="AX48" s="257"/>
      <c r="AY48" s="257"/>
      <c r="AZ48" s="257"/>
      <c r="BA48" s="257"/>
      <c r="BB48" s="257"/>
      <c r="BC48" s="813"/>
      <c r="BD48" s="810"/>
      <c r="BE48" s="51">
        <f t="shared" si="4"/>
        <v>0</v>
      </c>
      <c r="BF48" s="257"/>
      <c r="BG48" s="257"/>
      <c r="BH48" s="257"/>
      <c r="BI48" s="257"/>
      <c r="BJ48" s="257"/>
      <c r="BK48" s="257"/>
      <c r="BL48" s="813"/>
      <c r="BM48" s="816"/>
      <c r="BN48" s="51">
        <f t="shared" si="5"/>
        <v>0</v>
      </c>
      <c r="BO48" s="257"/>
      <c r="BP48" s="257"/>
      <c r="BQ48" s="257"/>
      <c r="BR48" s="257"/>
      <c r="BS48" s="257"/>
      <c r="BT48" s="257"/>
      <c r="BU48" s="821"/>
      <c r="BV48" s="822"/>
      <c r="BW48" s="822"/>
      <c r="BX48" s="822"/>
      <c r="BY48" s="822"/>
      <c r="BZ48" s="822"/>
      <c r="CA48" s="822"/>
      <c r="CB48" s="822"/>
      <c r="CC48" s="823"/>
    </row>
    <row r="49" spans="1:81" s="58" customFormat="1" ht="40.200000000000003" customHeight="1" x14ac:dyDescent="0.3">
      <c r="A49" s="34"/>
      <c r="B49" s="907"/>
      <c r="C49" s="869"/>
      <c r="D49" s="872"/>
      <c r="E49" s="852"/>
      <c r="F49" s="852"/>
      <c r="G49" s="852"/>
      <c r="H49" s="852"/>
      <c r="I49" s="852"/>
      <c r="J49" s="813"/>
      <c r="K49" s="855"/>
      <c r="L49" s="1188"/>
      <c r="M49" s="1191"/>
      <c r="N49" s="1194"/>
      <c r="O49" s="1176"/>
      <c r="P49" s="1179"/>
      <c r="Q49" s="1182"/>
      <c r="R49" s="1369"/>
      <c r="S49" s="355" t="s">
        <v>5671</v>
      </c>
      <c r="T49" s="236"/>
      <c r="U49" s="236"/>
      <c r="V49" s="236"/>
      <c r="W49" s="555" t="s">
        <v>5672</v>
      </c>
      <c r="X49" s="31"/>
      <c r="Y49" s="31"/>
      <c r="Z49" s="31"/>
      <c r="AA49" s="31"/>
      <c r="AB49" s="813"/>
      <c r="AC49" s="828"/>
      <c r="AD49" s="51">
        <f t="shared" si="24"/>
        <v>0</v>
      </c>
      <c r="AE49" s="51">
        <f t="shared" si="24"/>
        <v>0</v>
      </c>
      <c r="AF49" s="51">
        <f t="shared" si="24"/>
        <v>0</v>
      </c>
      <c r="AG49" s="51">
        <f t="shared" si="24"/>
        <v>0</v>
      </c>
      <c r="AH49" s="51">
        <f t="shared" si="24"/>
        <v>0</v>
      </c>
      <c r="AI49" s="51">
        <f t="shared" si="24"/>
        <v>0</v>
      </c>
      <c r="AJ49" s="51">
        <f t="shared" si="24"/>
        <v>0</v>
      </c>
      <c r="AK49" s="813"/>
      <c r="AL49" s="831"/>
      <c r="AM49" s="51">
        <f t="shared" si="2"/>
        <v>0</v>
      </c>
      <c r="AN49" s="257"/>
      <c r="AO49" s="257"/>
      <c r="AP49" s="257"/>
      <c r="AQ49" s="257"/>
      <c r="AR49" s="257"/>
      <c r="AS49" s="257"/>
      <c r="AT49" s="813"/>
      <c r="AU49" s="834"/>
      <c r="AV49" s="51">
        <f t="shared" si="3"/>
        <v>0</v>
      </c>
      <c r="AW49" s="257"/>
      <c r="AX49" s="257"/>
      <c r="AY49" s="257"/>
      <c r="AZ49" s="257"/>
      <c r="BA49" s="257"/>
      <c r="BB49" s="257"/>
      <c r="BC49" s="813"/>
      <c r="BD49" s="810"/>
      <c r="BE49" s="51">
        <f t="shared" si="4"/>
        <v>0</v>
      </c>
      <c r="BF49" s="257"/>
      <c r="BG49" s="257"/>
      <c r="BH49" s="257"/>
      <c r="BI49" s="257"/>
      <c r="BJ49" s="257"/>
      <c r="BK49" s="257"/>
      <c r="BL49" s="813"/>
      <c r="BM49" s="816"/>
      <c r="BN49" s="51">
        <f t="shared" si="5"/>
        <v>0</v>
      </c>
      <c r="BO49" s="257"/>
      <c r="BP49" s="257"/>
      <c r="BQ49" s="257"/>
      <c r="BR49" s="257"/>
      <c r="BS49" s="257"/>
      <c r="BT49" s="257"/>
      <c r="BU49" s="821"/>
      <c r="BV49" s="822"/>
      <c r="BW49" s="822"/>
      <c r="BX49" s="822"/>
      <c r="BY49" s="822"/>
      <c r="BZ49" s="822"/>
      <c r="CA49" s="822"/>
      <c r="CB49" s="822"/>
      <c r="CC49" s="823"/>
    </row>
    <row r="50" spans="1:81" s="58" customFormat="1" ht="40.200000000000003" customHeight="1" thickBot="1" x14ac:dyDescent="0.35">
      <c r="A50" s="34"/>
      <c r="B50" s="907"/>
      <c r="C50" s="869"/>
      <c r="D50" s="873"/>
      <c r="E50" s="853"/>
      <c r="F50" s="853"/>
      <c r="G50" s="853"/>
      <c r="H50" s="853"/>
      <c r="I50" s="853"/>
      <c r="J50" s="814"/>
      <c r="K50" s="856"/>
      <c r="L50" s="1189"/>
      <c r="M50" s="1192"/>
      <c r="N50" s="1195"/>
      <c r="O50" s="1177"/>
      <c r="P50" s="1180"/>
      <c r="Q50" s="1183"/>
      <c r="R50" s="1370"/>
      <c r="S50" s="232"/>
      <c r="T50" s="237"/>
      <c r="U50" s="237"/>
      <c r="V50" s="237"/>
      <c r="W50" s="232"/>
      <c r="X50" s="260"/>
      <c r="Y50" s="260"/>
      <c r="Z50" s="260"/>
      <c r="AA50" s="260"/>
      <c r="AB50" s="814"/>
      <c r="AC50" s="829"/>
      <c r="AD50" s="46">
        <f t="shared" si="24"/>
        <v>0</v>
      </c>
      <c r="AE50" s="46">
        <f t="shared" si="24"/>
        <v>0</v>
      </c>
      <c r="AF50" s="46">
        <f t="shared" si="24"/>
        <v>0</v>
      </c>
      <c r="AG50" s="46">
        <f t="shared" si="24"/>
        <v>0</v>
      </c>
      <c r="AH50" s="46">
        <f t="shared" si="24"/>
        <v>0</v>
      </c>
      <c r="AI50" s="46">
        <f t="shared" si="24"/>
        <v>0</v>
      </c>
      <c r="AJ50" s="46">
        <f t="shared" si="24"/>
        <v>0</v>
      </c>
      <c r="AK50" s="814"/>
      <c r="AL50" s="832"/>
      <c r="AM50" s="46">
        <f t="shared" si="2"/>
        <v>0</v>
      </c>
      <c r="AN50" s="49"/>
      <c r="AO50" s="49"/>
      <c r="AP50" s="49"/>
      <c r="AQ50" s="49"/>
      <c r="AR50" s="49"/>
      <c r="AS50" s="49"/>
      <c r="AT50" s="814"/>
      <c r="AU50" s="835"/>
      <c r="AV50" s="46">
        <f t="shared" si="3"/>
        <v>0</v>
      </c>
      <c r="AW50" s="49"/>
      <c r="AX50" s="49"/>
      <c r="AY50" s="49"/>
      <c r="AZ50" s="49"/>
      <c r="BA50" s="49"/>
      <c r="BB50" s="49"/>
      <c r="BC50" s="814"/>
      <c r="BD50" s="811"/>
      <c r="BE50" s="46">
        <f t="shared" si="4"/>
        <v>0</v>
      </c>
      <c r="BF50" s="49"/>
      <c r="BG50" s="49"/>
      <c r="BH50" s="49"/>
      <c r="BI50" s="49"/>
      <c r="BJ50" s="49"/>
      <c r="BK50" s="49"/>
      <c r="BL50" s="814"/>
      <c r="BM50" s="817"/>
      <c r="BN50" s="46">
        <f t="shared" si="5"/>
        <v>0</v>
      </c>
      <c r="BO50" s="49"/>
      <c r="BP50" s="49"/>
      <c r="BQ50" s="49"/>
      <c r="BR50" s="49"/>
      <c r="BS50" s="49"/>
      <c r="BT50" s="49"/>
      <c r="BU50" s="824"/>
      <c r="BV50" s="825"/>
      <c r="BW50" s="825"/>
      <c r="BX50" s="825"/>
      <c r="BY50" s="825"/>
      <c r="BZ50" s="825"/>
      <c r="CA50" s="825"/>
      <c r="CB50" s="825"/>
      <c r="CC50" s="826"/>
    </row>
    <row r="51" spans="1:81" s="58" customFormat="1" ht="40.200000000000003" customHeight="1" thickTop="1" x14ac:dyDescent="0.3">
      <c r="A51" s="34"/>
      <c r="B51" s="907"/>
      <c r="C51" s="869"/>
      <c r="D51" s="871"/>
      <c r="E51" s="851"/>
      <c r="F51" s="851"/>
      <c r="G51" s="851"/>
      <c r="H51" s="851"/>
      <c r="I51" s="851"/>
      <c r="J51" s="812">
        <v>437</v>
      </c>
      <c r="K51" s="854" t="str">
        <f>+[8]Metas!K497</f>
        <v>Apoyo y seguimiento a la Política Integral para Enfrentar el Problema de las Drogas: Ruta Futuro.</v>
      </c>
      <c r="L51" s="1187">
        <v>0.1</v>
      </c>
      <c r="M51" s="1190">
        <f>SUM(N51:Q51)</f>
        <v>0.1</v>
      </c>
      <c r="N51" s="1193">
        <v>0.02</v>
      </c>
      <c r="O51" s="1175">
        <v>0.03</v>
      </c>
      <c r="P51" s="1178">
        <v>0.03</v>
      </c>
      <c r="Q51" s="1181">
        <v>0.02</v>
      </c>
      <c r="R51" s="1368">
        <f>+$J51</f>
        <v>437</v>
      </c>
      <c r="S51" s="354" t="s">
        <v>5667</v>
      </c>
      <c r="T51" s="235" t="s">
        <v>3822</v>
      </c>
      <c r="U51" s="235" t="s">
        <v>3826</v>
      </c>
      <c r="V51" s="235" t="s">
        <v>3830</v>
      </c>
      <c r="W51" s="553" t="s">
        <v>5668</v>
      </c>
      <c r="X51" s="256"/>
      <c r="Y51" s="256"/>
      <c r="Z51" s="256"/>
      <c r="AA51" s="256"/>
      <c r="AB51" s="812">
        <f t="shared" ref="AB51" si="49">+$J51</f>
        <v>437</v>
      </c>
      <c r="AC51" s="827">
        <f t="shared" ref="AC51" si="50">+L51</f>
        <v>0.1</v>
      </c>
      <c r="AD51" s="44">
        <f t="shared" si="24"/>
        <v>14.240000000000002</v>
      </c>
      <c r="AE51" s="44">
        <f t="shared" si="24"/>
        <v>14.240000000000002</v>
      </c>
      <c r="AF51" s="44">
        <f t="shared" si="24"/>
        <v>0</v>
      </c>
      <c r="AG51" s="44">
        <f t="shared" si="24"/>
        <v>0</v>
      </c>
      <c r="AH51" s="44">
        <f t="shared" si="24"/>
        <v>0</v>
      </c>
      <c r="AI51" s="44">
        <f t="shared" si="24"/>
        <v>0</v>
      </c>
      <c r="AJ51" s="44">
        <f t="shared" si="24"/>
        <v>0</v>
      </c>
      <c r="AK51" s="812">
        <f t="shared" ref="AK51" si="51">+$J51</f>
        <v>437</v>
      </c>
      <c r="AL51" s="830">
        <f>+N51</f>
        <v>0.02</v>
      </c>
      <c r="AM51" s="44">
        <f t="shared" si="2"/>
        <v>2.12</v>
      </c>
      <c r="AN51" s="47">
        <v>2.12</v>
      </c>
      <c r="AO51" s="47"/>
      <c r="AP51" s="47"/>
      <c r="AQ51" s="47"/>
      <c r="AR51" s="47"/>
      <c r="AS51" s="47"/>
      <c r="AT51" s="812">
        <f t="shared" ref="AT51" si="52">+$J51</f>
        <v>437</v>
      </c>
      <c r="AU51" s="833">
        <f>+O51</f>
        <v>0.03</v>
      </c>
      <c r="AV51" s="44">
        <f t="shared" si="3"/>
        <v>5</v>
      </c>
      <c r="AW51" s="47">
        <v>5</v>
      </c>
      <c r="AX51" s="47"/>
      <c r="AY51" s="47"/>
      <c r="AZ51" s="47"/>
      <c r="BA51" s="47"/>
      <c r="BB51" s="47"/>
      <c r="BC51" s="812">
        <f t="shared" ref="BC51" si="53">+$J51</f>
        <v>437</v>
      </c>
      <c r="BD51" s="809">
        <f>+P51</f>
        <v>0.03</v>
      </c>
      <c r="BE51" s="44">
        <f t="shared" si="4"/>
        <v>5</v>
      </c>
      <c r="BF51" s="47">
        <v>5</v>
      </c>
      <c r="BG51" s="47"/>
      <c r="BH51" s="47"/>
      <c r="BI51" s="47"/>
      <c r="BJ51" s="47"/>
      <c r="BK51" s="47"/>
      <c r="BL51" s="812">
        <f t="shared" ref="BL51" si="54">+$J51</f>
        <v>437</v>
      </c>
      <c r="BM51" s="815">
        <f>+Q51</f>
        <v>0.02</v>
      </c>
      <c r="BN51" s="44">
        <f t="shared" si="5"/>
        <v>2.12</v>
      </c>
      <c r="BO51" s="47">
        <v>2.12</v>
      </c>
      <c r="BP51" s="47"/>
      <c r="BQ51" s="47"/>
      <c r="BR51" s="47"/>
      <c r="BS51" s="47"/>
      <c r="BT51" s="47"/>
      <c r="BU51" s="818"/>
      <c r="BV51" s="819"/>
      <c r="BW51" s="819"/>
      <c r="BX51" s="819"/>
      <c r="BY51" s="819"/>
      <c r="BZ51" s="819"/>
      <c r="CA51" s="819"/>
      <c r="CB51" s="819"/>
      <c r="CC51" s="820"/>
    </row>
    <row r="52" spans="1:81" s="58" customFormat="1" ht="40.200000000000003" customHeight="1" x14ac:dyDescent="0.3">
      <c r="A52" s="34"/>
      <c r="B52" s="907"/>
      <c r="C52" s="869"/>
      <c r="D52" s="872"/>
      <c r="E52" s="852"/>
      <c r="F52" s="852"/>
      <c r="G52" s="852"/>
      <c r="H52" s="852"/>
      <c r="I52" s="852"/>
      <c r="J52" s="813"/>
      <c r="K52" s="855"/>
      <c r="L52" s="1188"/>
      <c r="M52" s="1191"/>
      <c r="N52" s="1194"/>
      <c r="O52" s="1176"/>
      <c r="P52" s="1179"/>
      <c r="Q52" s="1182"/>
      <c r="R52" s="1369"/>
      <c r="S52" s="355" t="s">
        <v>5669</v>
      </c>
      <c r="T52" s="236"/>
      <c r="U52" s="236"/>
      <c r="V52" s="236"/>
      <c r="W52" s="555" t="s">
        <v>5670</v>
      </c>
      <c r="X52" s="31"/>
      <c r="Y52" s="31"/>
      <c r="Z52" s="31"/>
      <c r="AA52" s="31"/>
      <c r="AB52" s="813"/>
      <c r="AC52" s="828"/>
      <c r="AD52" s="51">
        <f t="shared" si="24"/>
        <v>0</v>
      </c>
      <c r="AE52" s="51">
        <f t="shared" si="24"/>
        <v>0</v>
      </c>
      <c r="AF52" s="51">
        <f t="shared" si="24"/>
        <v>0</v>
      </c>
      <c r="AG52" s="51">
        <f t="shared" si="24"/>
        <v>0</v>
      </c>
      <c r="AH52" s="51">
        <f t="shared" si="24"/>
        <v>0</v>
      </c>
      <c r="AI52" s="51">
        <f t="shared" si="24"/>
        <v>0</v>
      </c>
      <c r="AJ52" s="51">
        <f t="shared" si="24"/>
        <v>0</v>
      </c>
      <c r="AK52" s="813"/>
      <c r="AL52" s="831"/>
      <c r="AM52" s="51">
        <f t="shared" si="2"/>
        <v>0</v>
      </c>
      <c r="AN52" s="257"/>
      <c r="AO52" s="257"/>
      <c r="AP52" s="257"/>
      <c r="AQ52" s="257"/>
      <c r="AR52" s="257"/>
      <c r="AS52" s="257"/>
      <c r="AT52" s="813"/>
      <c r="AU52" s="834"/>
      <c r="AV52" s="51">
        <f t="shared" si="3"/>
        <v>0</v>
      </c>
      <c r="AW52" s="257"/>
      <c r="AX52" s="257"/>
      <c r="AY52" s="257"/>
      <c r="AZ52" s="257"/>
      <c r="BA52" s="257"/>
      <c r="BB52" s="257"/>
      <c r="BC52" s="813"/>
      <c r="BD52" s="810"/>
      <c r="BE52" s="51">
        <f t="shared" si="4"/>
        <v>0</v>
      </c>
      <c r="BF52" s="257"/>
      <c r="BG52" s="257"/>
      <c r="BH52" s="257"/>
      <c r="BI52" s="257"/>
      <c r="BJ52" s="257"/>
      <c r="BK52" s="257"/>
      <c r="BL52" s="813"/>
      <c r="BM52" s="816"/>
      <c r="BN52" s="51">
        <f t="shared" si="5"/>
        <v>0</v>
      </c>
      <c r="BO52" s="257"/>
      <c r="BP52" s="257"/>
      <c r="BQ52" s="257"/>
      <c r="BR52" s="257"/>
      <c r="BS52" s="257"/>
      <c r="BT52" s="257"/>
      <c r="BU52" s="821"/>
      <c r="BV52" s="822"/>
      <c r="BW52" s="822"/>
      <c r="BX52" s="822"/>
      <c r="BY52" s="822"/>
      <c r="BZ52" s="822"/>
      <c r="CA52" s="822"/>
      <c r="CB52" s="822"/>
      <c r="CC52" s="823"/>
    </row>
    <row r="53" spans="1:81" s="58" customFormat="1" ht="40.200000000000003" customHeight="1" x14ac:dyDescent="0.3">
      <c r="A53" s="34"/>
      <c r="B53" s="907"/>
      <c r="C53" s="869"/>
      <c r="D53" s="872"/>
      <c r="E53" s="852"/>
      <c r="F53" s="852"/>
      <c r="G53" s="852"/>
      <c r="H53" s="852"/>
      <c r="I53" s="852"/>
      <c r="J53" s="813"/>
      <c r="K53" s="855"/>
      <c r="L53" s="1188"/>
      <c r="M53" s="1191"/>
      <c r="N53" s="1194"/>
      <c r="O53" s="1176"/>
      <c r="P53" s="1179"/>
      <c r="Q53" s="1182"/>
      <c r="R53" s="1369"/>
      <c r="S53" s="355" t="s">
        <v>5671</v>
      </c>
      <c r="T53" s="236"/>
      <c r="U53" s="236"/>
      <c r="V53" s="236"/>
      <c r="W53" s="555" t="s">
        <v>5672</v>
      </c>
      <c r="X53" s="31"/>
      <c r="Y53" s="31"/>
      <c r="Z53" s="31"/>
      <c r="AA53" s="31"/>
      <c r="AB53" s="813"/>
      <c r="AC53" s="828"/>
      <c r="AD53" s="51">
        <f t="shared" si="24"/>
        <v>0</v>
      </c>
      <c r="AE53" s="51">
        <f t="shared" si="24"/>
        <v>0</v>
      </c>
      <c r="AF53" s="51">
        <f t="shared" si="24"/>
        <v>0</v>
      </c>
      <c r="AG53" s="51">
        <f t="shared" si="24"/>
        <v>0</v>
      </c>
      <c r="AH53" s="51">
        <f t="shared" si="24"/>
        <v>0</v>
      </c>
      <c r="AI53" s="51">
        <f t="shared" si="24"/>
        <v>0</v>
      </c>
      <c r="AJ53" s="51">
        <f t="shared" si="24"/>
        <v>0</v>
      </c>
      <c r="AK53" s="813"/>
      <c r="AL53" s="831"/>
      <c r="AM53" s="51">
        <f t="shared" si="2"/>
        <v>0</v>
      </c>
      <c r="AN53" s="257"/>
      <c r="AO53" s="257"/>
      <c r="AP53" s="257"/>
      <c r="AQ53" s="257"/>
      <c r="AR53" s="257"/>
      <c r="AS53" s="257"/>
      <c r="AT53" s="813"/>
      <c r="AU53" s="834"/>
      <c r="AV53" s="51">
        <f t="shared" si="3"/>
        <v>0</v>
      </c>
      <c r="AW53" s="257"/>
      <c r="AX53" s="257"/>
      <c r="AY53" s="257"/>
      <c r="AZ53" s="257"/>
      <c r="BA53" s="257"/>
      <c r="BB53" s="257"/>
      <c r="BC53" s="813"/>
      <c r="BD53" s="810"/>
      <c r="BE53" s="51">
        <f t="shared" si="4"/>
        <v>0</v>
      </c>
      <c r="BF53" s="257"/>
      <c r="BG53" s="257"/>
      <c r="BH53" s="257"/>
      <c r="BI53" s="257"/>
      <c r="BJ53" s="257"/>
      <c r="BK53" s="257"/>
      <c r="BL53" s="813"/>
      <c r="BM53" s="816"/>
      <c r="BN53" s="51">
        <f t="shared" si="5"/>
        <v>0</v>
      </c>
      <c r="BO53" s="257"/>
      <c r="BP53" s="257"/>
      <c r="BQ53" s="257"/>
      <c r="BR53" s="257"/>
      <c r="BS53" s="257"/>
      <c r="BT53" s="257"/>
      <c r="BU53" s="821"/>
      <c r="BV53" s="822"/>
      <c r="BW53" s="822"/>
      <c r="BX53" s="822"/>
      <c r="BY53" s="822"/>
      <c r="BZ53" s="822"/>
      <c r="CA53" s="822"/>
      <c r="CB53" s="822"/>
      <c r="CC53" s="823"/>
    </row>
    <row r="54" spans="1:81" s="58" customFormat="1" ht="40.200000000000003" customHeight="1" thickBot="1" x14ac:dyDescent="0.35">
      <c r="A54" s="34"/>
      <c r="B54" s="908"/>
      <c r="C54" s="870"/>
      <c r="D54" s="873"/>
      <c r="E54" s="853"/>
      <c r="F54" s="853"/>
      <c r="G54" s="853"/>
      <c r="H54" s="853"/>
      <c r="I54" s="853"/>
      <c r="J54" s="814"/>
      <c r="K54" s="856"/>
      <c r="L54" s="1189"/>
      <c r="M54" s="1192"/>
      <c r="N54" s="1195"/>
      <c r="O54" s="1177"/>
      <c r="P54" s="1180"/>
      <c r="Q54" s="1183"/>
      <c r="R54" s="1370"/>
      <c r="S54" s="232"/>
      <c r="T54" s="237"/>
      <c r="U54" s="237"/>
      <c r="V54" s="237"/>
      <c r="W54" s="232"/>
      <c r="X54" s="260"/>
      <c r="Y54" s="260"/>
      <c r="Z54" s="260"/>
      <c r="AA54" s="260"/>
      <c r="AB54" s="814"/>
      <c r="AC54" s="829"/>
      <c r="AD54" s="46">
        <f t="shared" si="24"/>
        <v>0</v>
      </c>
      <c r="AE54" s="46">
        <f t="shared" si="24"/>
        <v>0</v>
      </c>
      <c r="AF54" s="46">
        <f t="shared" si="24"/>
        <v>0</v>
      </c>
      <c r="AG54" s="46">
        <f t="shared" si="24"/>
        <v>0</v>
      </c>
      <c r="AH54" s="46">
        <f t="shared" si="24"/>
        <v>0</v>
      </c>
      <c r="AI54" s="46">
        <f t="shared" si="24"/>
        <v>0</v>
      </c>
      <c r="AJ54" s="46">
        <f t="shared" si="24"/>
        <v>0</v>
      </c>
      <c r="AK54" s="814"/>
      <c r="AL54" s="832"/>
      <c r="AM54" s="46">
        <f t="shared" si="2"/>
        <v>0</v>
      </c>
      <c r="AN54" s="49"/>
      <c r="AO54" s="49"/>
      <c r="AP54" s="49"/>
      <c r="AQ54" s="49"/>
      <c r="AR54" s="49"/>
      <c r="AS54" s="49"/>
      <c r="AT54" s="814"/>
      <c r="AU54" s="835"/>
      <c r="AV54" s="46">
        <f t="shared" si="3"/>
        <v>0</v>
      </c>
      <c r="AW54" s="49"/>
      <c r="AX54" s="49"/>
      <c r="AY54" s="49"/>
      <c r="AZ54" s="49"/>
      <c r="BA54" s="49"/>
      <c r="BB54" s="49"/>
      <c r="BC54" s="814"/>
      <c r="BD54" s="811"/>
      <c r="BE54" s="46">
        <f t="shared" si="4"/>
        <v>0</v>
      </c>
      <c r="BF54" s="49"/>
      <c r="BG54" s="49"/>
      <c r="BH54" s="49"/>
      <c r="BI54" s="49"/>
      <c r="BJ54" s="49"/>
      <c r="BK54" s="49"/>
      <c r="BL54" s="814"/>
      <c r="BM54" s="817"/>
      <c r="BN54" s="46">
        <f t="shared" si="5"/>
        <v>0</v>
      </c>
      <c r="BO54" s="49"/>
      <c r="BP54" s="49"/>
      <c r="BQ54" s="49"/>
      <c r="BR54" s="49"/>
      <c r="BS54" s="49"/>
      <c r="BT54" s="49"/>
      <c r="BU54" s="824"/>
      <c r="BV54" s="825"/>
      <c r="BW54" s="825"/>
      <c r="BX54" s="825"/>
      <c r="BY54" s="825"/>
      <c r="BZ54" s="825"/>
      <c r="CA54" s="825"/>
      <c r="CB54" s="825"/>
      <c r="CC54" s="826"/>
    </row>
    <row r="55" spans="1:81" s="58" customFormat="1" ht="40.200000000000003" customHeight="1" thickTop="1" x14ac:dyDescent="0.3">
      <c r="A55" s="34"/>
      <c r="B55" s="885" t="s">
        <v>659</v>
      </c>
      <c r="C55" s="868" t="s">
        <v>662</v>
      </c>
      <c r="D55" s="871"/>
      <c r="E55" s="851"/>
      <c r="F55" s="851"/>
      <c r="G55" s="851"/>
      <c r="H55" s="851"/>
      <c r="I55" s="851"/>
      <c r="J55" s="812">
        <v>438</v>
      </c>
      <c r="K55" s="854" t="str">
        <f>+[8]Metas!K499</f>
        <v>Jornadas deportivas, culturales y jurídicas impulsadas que permitan fortalecer la convivencia en los centros penitenciarios y carcelarios del Departamento.</v>
      </c>
      <c r="L55" s="857">
        <v>8</v>
      </c>
      <c r="M55" s="860">
        <f>SUM(N55:Q55)</f>
        <v>8</v>
      </c>
      <c r="N55" s="836">
        <v>1</v>
      </c>
      <c r="O55" s="839">
        <v>3</v>
      </c>
      <c r="P55" s="863">
        <v>3</v>
      </c>
      <c r="Q55" s="866">
        <v>1</v>
      </c>
      <c r="R55" s="1368">
        <f>+$J55</f>
        <v>438</v>
      </c>
      <c r="S55" s="354" t="s">
        <v>5673</v>
      </c>
      <c r="T55" s="235" t="s">
        <v>3822</v>
      </c>
      <c r="U55" s="235" t="s">
        <v>3826</v>
      </c>
      <c r="V55" s="235" t="s">
        <v>3830</v>
      </c>
      <c r="W55" s="553" t="s">
        <v>5674</v>
      </c>
      <c r="X55" s="256"/>
      <c r="Y55" s="256"/>
      <c r="Z55" s="256"/>
      <c r="AA55" s="256"/>
      <c r="AB55" s="812">
        <f t="shared" ref="AB55" si="55">+$J55</f>
        <v>438</v>
      </c>
      <c r="AC55" s="827">
        <f t="shared" ref="AC55" si="56">+L55</f>
        <v>8</v>
      </c>
      <c r="AD55" s="44">
        <f t="shared" si="24"/>
        <v>55</v>
      </c>
      <c r="AE55" s="44">
        <f t="shared" si="24"/>
        <v>55</v>
      </c>
      <c r="AF55" s="44">
        <f t="shared" si="24"/>
        <v>0</v>
      </c>
      <c r="AG55" s="44">
        <f t="shared" si="24"/>
        <v>0</v>
      </c>
      <c r="AH55" s="44">
        <f t="shared" si="24"/>
        <v>0</v>
      </c>
      <c r="AI55" s="44">
        <f t="shared" si="24"/>
        <v>0</v>
      </c>
      <c r="AJ55" s="44">
        <f t="shared" si="24"/>
        <v>0</v>
      </c>
      <c r="AK55" s="812">
        <f t="shared" ref="AK55" si="57">+$J55</f>
        <v>438</v>
      </c>
      <c r="AL55" s="830">
        <f>+N55</f>
        <v>1</v>
      </c>
      <c r="AM55" s="44">
        <f t="shared" si="2"/>
        <v>2.5</v>
      </c>
      <c r="AN55" s="47">
        <v>2.5</v>
      </c>
      <c r="AO55" s="47"/>
      <c r="AP55" s="47"/>
      <c r="AQ55" s="47"/>
      <c r="AR55" s="47"/>
      <c r="AS55" s="47"/>
      <c r="AT55" s="812">
        <f t="shared" ref="AT55" si="58">+$J55</f>
        <v>438</v>
      </c>
      <c r="AU55" s="833">
        <f>+O55</f>
        <v>3</v>
      </c>
      <c r="AV55" s="44">
        <f t="shared" si="3"/>
        <v>25</v>
      </c>
      <c r="AW55" s="47">
        <v>25</v>
      </c>
      <c r="AX55" s="47"/>
      <c r="AY55" s="47"/>
      <c r="AZ55" s="47"/>
      <c r="BA55" s="47"/>
      <c r="BB55" s="47"/>
      <c r="BC55" s="812">
        <f t="shared" ref="BC55" si="59">+$J55</f>
        <v>438</v>
      </c>
      <c r="BD55" s="809">
        <f>+P55</f>
        <v>3</v>
      </c>
      <c r="BE55" s="44">
        <f t="shared" si="4"/>
        <v>25</v>
      </c>
      <c r="BF55" s="47">
        <v>25</v>
      </c>
      <c r="BG55" s="47"/>
      <c r="BH55" s="47"/>
      <c r="BI55" s="47"/>
      <c r="BJ55" s="47"/>
      <c r="BK55" s="47"/>
      <c r="BL55" s="812">
        <f t="shared" ref="BL55" si="60">+$J55</f>
        <v>438</v>
      </c>
      <c r="BM55" s="815">
        <f>+Q55</f>
        <v>1</v>
      </c>
      <c r="BN55" s="44">
        <f t="shared" si="5"/>
        <v>2.5</v>
      </c>
      <c r="BO55" s="47">
        <v>2.5</v>
      </c>
      <c r="BP55" s="47"/>
      <c r="BQ55" s="47"/>
      <c r="BR55" s="47"/>
      <c r="BS55" s="47"/>
      <c r="BT55" s="47"/>
      <c r="BU55" s="818"/>
      <c r="BV55" s="819"/>
      <c r="BW55" s="819"/>
      <c r="BX55" s="819"/>
      <c r="BY55" s="819"/>
      <c r="BZ55" s="819"/>
      <c r="CA55" s="819"/>
      <c r="CB55" s="819"/>
      <c r="CC55" s="820"/>
    </row>
    <row r="56" spans="1:81" s="58" customFormat="1" ht="40.200000000000003" customHeight="1" x14ac:dyDescent="0.3">
      <c r="A56" s="34"/>
      <c r="B56" s="886"/>
      <c r="C56" s="869"/>
      <c r="D56" s="872"/>
      <c r="E56" s="852"/>
      <c r="F56" s="852"/>
      <c r="G56" s="852"/>
      <c r="H56" s="852"/>
      <c r="I56" s="852"/>
      <c r="J56" s="813"/>
      <c r="K56" s="855"/>
      <c r="L56" s="858"/>
      <c r="M56" s="861"/>
      <c r="N56" s="837"/>
      <c r="O56" s="840"/>
      <c r="P56" s="864"/>
      <c r="Q56" s="867"/>
      <c r="R56" s="1369"/>
      <c r="S56" s="355" t="s">
        <v>5675</v>
      </c>
      <c r="T56" s="236"/>
      <c r="U56" s="236"/>
      <c r="V56" s="236"/>
      <c r="W56" s="555" t="s">
        <v>5676</v>
      </c>
      <c r="X56" s="31"/>
      <c r="Y56" s="31"/>
      <c r="Z56" s="31"/>
      <c r="AA56" s="31"/>
      <c r="AB56" s="813"/>
      <c r="AC56" s="828"/>
      <c r="AD56" s="51">
        <f t="shared" si="24"/>
        <v>0</v>
      </c>
      <c r="AE56" s="51">
        <f t="shared" si="24"/>
        <v>0</v>
      </c>
      <c r="AF56" s="51">
        <f t="shared" si="24"/>
        <v>0</v>
      </c>
      <c r="AG56" s="51">
        <f t="shared" si="24"/>
        <v>0</v>
      </c>
      <c r="AH56" s="51">
        <f t="shared" si="24"/>
        <v>0</v>
      </c>
      <c r="AI56" s="51">
        <f t="shared" si="24"/>
        <v>0</v>
      </c>
      <c r="AJ56" s="51">
        <f t="shared" si="24"/>
        <v>0</v>
      </c>
      <c r="AK56" s="813"/>
      <c r="AL56" s="831"/>
      <c r="AM56" s="51">
        <f t="shared" si="2"/>
        <v>0</v>
      </c>
      <c r="AN56" s="257"/>
      <c r="AO56" s="257"/>
      <c r="AP56" s="257"/>
      <c r="AQ56" s="257"/>
      <c r="AR56" s="257"/>
      <c r="AS56" s="257"/>
      <c r="AT56" s="813"/>
      <c r="AU56" s="834"/>
      <c r="AV56" s="51">
        <f t="shared" si="3"/>
        <v>0</v>
      </c>
      <c r="AW56" s="257"/>
      <c r="AX56" s="257"/>
      <c r="AY56" s="257"/>
      <c r="AZ56" s="257"/>
      <c r="BA56" s="257"/>
      <c r="BB56" s="257"/>
      <c r="BC56" s="813"/>
      <c r="BD56" s="810"/>
      <c r="BE56" s="51">
        <f t="shared" si="4"/>
        <v>0</v>
      </c>
      <c r="BF56" s="257"/>
      <c r="BG56" s="257"/>
      <c r="BH56" s="257"/>
      <c r="BI56" s="257"/>
      <c r="BJ56" s="257"/>
      <c r="BK56" s="257"/>
      <c r="BL56" s="813"/>
      <c r="BM56" s="816"/>
      <c r="BN56" s="51">
        <f t="shared" si="5"/>
        <v>0</v>
      </c>
      <c r="BO56" s="257"/>
      <c r="BP56" s="257"/>
      <c r="BQ56" s="257"/>
      <c r="BR56" s="257"/>
      <c r="BS56" s="257"/>
      <c r="BT56" s="257"/>
      <c r="BU56" s="821"/>
      <c r="BV56" s="822"/>
      <c r="BW56" s="822"/>
      <c r="BX56" s="822"/>
      <c r="BY56" s="822"/>
      <c r="BZ56" s="822"/>
      <c r="CA56" s="822"/>
      <c r="CB56" s="822"/>
      <c r="CC56" s="823"/>
    </row>
    <row r="57" spans="1:81" s="58" customFormat="1" ht="40.200000000000003" customHeight="1" x14ac:dyDescent="0.3">
      <c r="A57" s="34"/>
      <c r="B57" s="886"/>
      <c r="C57" s="869"/>
      <c r="D57" s="872"/>
      <c r="E57" s="852"/>
      <c r="F57" s="852"/>
      <c r="G57" s="852"/>
      <c r="H57" s="852"/>
      <c r="I57" s="852"/>
      <c r="J57" s="813"/>
      <c r="K57" s="855"/>
      <c r="L57" s="858"/>
      <c r="M57" s="861"/>
      <c r="N57" s="837"/>
      <c r="O57" s="840"/>
      <c r="P57" s="864"/>
      <c r="Q57" s="867"/>
      <c r="R57" s="1369"/>
      <c r="S57" s="355" t="s">
        <v>5677</v>
      </c>
      <c r="T57" s="236"/>
      <c r="U57" s="236"/>
      <c r="V57" s="236"/>
      <c r="W57" s="555" t="s">
        <v>5664</v>
      </c>
      <c r="X57" s="31"/>
      <c r="Y57" s="31"/>
      <c r="Z57" s="31"/>
      <c r="AA57" s="31"/>
      <c r="AB57" s="813"/>
      <c r="AC57" s="828"/>
      <c r="AD57" s="51">
        <f t="shared" si="24"/>
        <v>0</v>
      </c>
      <c r="AE57" s="51">
        <f t="shared" si="24"/>
        <v>0</v>
      </c>
      <c r="AF57" s="51">
        <f t="shared" si="24"/>
        <v>0</v>
      </c>
      <c r="AG57" s="51">
        <f t="shared" si="24"/>
        <v>0</v>
      </c>
      <c r="AH57" s="51">
        <f t="shared" si="24"/>
        <v>0</v>
      </c>
      <c r="AI57" s="51">
        <f t="shared" si="24"/>
        <v>0</v>
      </c>
      <c r="AJ57" s="51">
        <f t="shared" si="24"/>
        <v>0</v>
      </c>
      <c r="AK57" s="813"/>
      <c r="AL57" s="831"/>
      <c r="AM57" s="51">
        <f t="shared" si="2"/>
        <v>0</v>
      </c>
      <c r="AN57" s="257"/>
      <c r="AO57" s="257"/>
      <c r="AP57" s="257"/>
      <c r="AQ57" s="257"/>
      <c r="AR57" s="257"/>
      <c r="AS57" s="257"/>
      <c r="AT57" s="813"/>
      <c r="AU57" s="834"/>
      <c r="AV57" s="51">
        <f t="shared" si="3"/>
        <v>0</v>
      </c>
      <c r="AW57" s="257"/>
      <c r="AX57" s="257"/>
      <c r="AY57" s="257"/>
      <c r="AZ57" s="257"/>
      <c r="BA57" s="257"/>
      <c r="BB57" s="257"/>
      <c r="BC57" s="813"/>
      <c r="BD57" s="810"/>
      <c r="BE57" s="51">
        <f t="shared" si="4"/>
        <v>0</v>
      </c>
      <c r="BF57" s="257"/>
      <c r="BG57" s="257"/>
      <c r="BH57" s="257"/>
      <c r="BI57" s="257"/>
      <c r="BJ57" s="257"/>
      <c r="BK57" s="257"/>
      <c r="BL57" s="813"/>
      <c r="BM57" s="816"/>
      <c r="BN57" s="51">
        <f t="shared" si="5"/>
        <v>0</v>
      </c>
      <c r="BO57" s="257"/>
      <c r="BP57" s="257"/>
      <c r="BQ57" s="257"/>
      <c r="BR57" s="257"/>
      <c r="BS57" s="257"/>
      <c r="BT57" s="257"/>
      <c r="BU57" s="821"/>
      <c r="BV57" s="822"/>
      <c r="BW57" s="822"/>
      <c r="BX57" s="822"/>
      <c r="BY57" s="822"/>
      <c r="BZ57" s="822"/>
      <c r="CA57" s="822"/>
      <c r="CB57" s="822"/>
      <c r="CC57" s="823"/>
    </row>
    <row r="58" spans="1:81" s="58" customFormat="1" ht="40.200000000000003" customHeight="1" thickBot="1" x14ac:dyDescent="0.35">
      <c r="A58" s="34"/>
      <c r="B58" s="886"/>
      <c r="C58" s="869"/>
      <c r="D58" s="873"/>
      <c r="E58" s="853"/>
      <c r="F58" s="853"/>
      <c r="G58" s="853"/>
      <c r="H58" s="853"/>
      <c r="I58" s="853"/>
      <c r="J58" s="814"/>
      <c r="K58" s="856"/>
      <c r="L58" s="859"/>
      <c r="M58" s="862"/>
      <c r="N58" s="838"/>
      <c r="O58" s="841"/>
      <c r="P58" s="865"/>
      <c r="Q58" s="874"/>
      <c r="R58" s="1370"/>
      <c r="S58" s="356" t="s">
        <v>5678</v>
      </c>
      <c r="T58" s="237"/>
      <c r="U58" s="237"/>
      <c r="V58" s="237"/>
      <c r="W58" s="554" t="s">
        <v>5666</v>
      </c>
      <c r="X58" s="260"/>
      <c r="Y58" s="260"/>
      <c r="Z58" s="260"/>
      <c r="AA58" s="260"/>
      <c r="AB58" s="814"/>
      <c r="AC58" s="829"/>
      <c r="AD58" s="46">
        <f t="shared" si="24"/>
        <v>0</v>
      </c>
      <c r="AE58" s="46">
        <f t="shared" si="24"/>
        <v>0</v>
      </c>
      <c r="AF58" s="46">
        <f t="shared" si="24"/>
        <v>0</v>
      </c>
      <c r="AG58" s="46">
        <f t="shared" si="24"/>
        <v>0</v>
      </c>
      <c r="AH58" s="46">
        <f t="shared" si="24"/>
        <v>0</v>
      </c>
      <c r="AI58" s="46">
        <f t="shared" si="24"/>
        <v>0</v>
      </c>
      <c r="AJ58" s="46">
        <f t="shared" si="24"/>
        <v>0</v>
      </c>
      <c r="AK58" s="814"/>
      <c r="AL58" s="832"/>
      <c r="AM58" s="46">
        <f t="shared" si="2"/>
        <v>0</v>
      </c>
      <c r="AN58" s="49"/>
      <c r="AO58" s="49"/>
      <c r="AP58" s="49"/>
      <c r="AQ58" s="49"/>
      <c r="AR58" s="49"/>
      <c r="AS58" s="49"/>
      <c r="AT58" s="814"/>
      <c r="AU58" s="835"/>
      <c r="AV58" s="46">
        <f t="shared" si="3"/>
        <v>0</v>
      </c>
      <c r="AW58" s="49"/>
      <c r="AX58" s="49"/>
      <c r="AY58" s="49"/>
      <c r="AZ58" s="49"/>
      <c r="BA58" s="49"/>
      <c r="BB58" s="49"/>
      <c r="BC58" s="814"/>
      <c r="BD58" s="811"/>
      <c r="BE58" s="46">
        <f t="shared" si="4"/>
        <v>0</v>
      </c>
      <c r="BF58" s="49"/>
      <c r="BG58" s="49"/>
      <c r="BH58" s="49"/>
      <c r="BI58" s="49"/>
      <c r="BJ58" s="49"/>
      <c r="BK58" s="49"/>
      <c r="BL58" s="814"/>
      <c r="BM58" s="817"/>
      <c r="BN58" s="46">
        <f t="shared" si="5"/>
        <v>0</v>
      </c>
      <c r="BO58" s="49"/>
      <c r="BP58" s="49"/>
      <c r="BQ58" s="49"/>
      <c r="BR58" s="49"/>
      <c r="BS58" s="49"/>
      <c r="BT58" s="49"/>
      <c r="BU58" s="824"/>
      <c r="BV58" s="825"/>
      <c r="BW58" s="825"/>
      <c r="BX58" s="825"/>
      <c r="BY58" s="825"/>
      <c r="BZ58" s="825"/>
      <c r="CA58" s="825"/>
      <c r="CB58" s="825"/>
      <c r="CC58" s="826"/>
    </row>
    <row r="59" spans="1:81" s="58" customFormat="1" ht="40.200000000000003" customHeight="1" thickTop="1" x14ac:dyDescent="0.3">
      <c r="A59" s="34"/>
      <c r="B59" s="886"/>
      <c r="C59" s="869"/>
      <c r="D59" s="871"/>
      <c r="E59" s="851"/>
      <c r="F59" s="851"/>
      <c r="G59" s="851"/>
      <c r="H59" s="851"/>
      <c r="I59" s="851"/>
      <c r="J59" s="812">
        <v>439</v>
      </c>
      <c r="K59" s="854" t="str">
        <f>+[8]Metas!K500</f>
        <v>Programas de rehabilitación carcelaria e integral que proteja los derechos y garantice las condiciones de vida digna a las personas privadas de la libertad</v>
      </c>
      <c r="L59" s="857"/>
      <c r="M59" s="860">
        <f t="shared" ref="M59:M79" si="61">SUM(N59:Q59)</f>
        <v>0</v>
      </c>
      <c r="N59" s="836"/>
      <c r="O59" s="839"/>
      <c r="P59" s="863"/>
      <c r="Q59" s="866"/>
      <c r="R59" s="812">
        <f>+$J59</f>
        <v>439</v>
      </c>
      <c r="S59" s="354"/>
      <c r="T59" s="235"/>
      <c r="U59" s="235"/>
      <c r="V59" s="235"/>
      <c r="W59" s="553"/>
      <c r="X59" s="256"/>
      <c r="Y59" s="256"/>
      <c r="Z59" s="256"/>
      <c r="AA59" s="256"/>
      <c r="AB59" s="812">
        <f t="shared" ref="AB59" si="62">+$J59</f>
        <v>439</v>
      </c>
      <c r="AC59" s="827">
        <f t="shared" ref="AC59" si="63">+L59</f>
        <v>0</v>
      </c>
      <c r="AD59" s="44">
        <f t="shared" si="24"/>
        <v>0</v>
      </c>
      <c r="AE59" s="44">
        <f t="shared" si="24"/>
        <v>0</v>
      </c>
      <c r="AF59" s="44">
        <f t="shared" si="24"/>
        <v>0</v>
      </c>
      <c r="AG59" s="44">
        <f t="shared" si="24"/>
        <v>0</v>
      </c>
      <c r="AH59" s="44">
        <f t="shared" si="24"/>
        <v>0</v>
      </c>
      <c r="AI59" s="44">
        <f t="shared" si="24"/>
        <v>0</v>
      </c>
      <c r="AJ59" s="44">
        <f t="shared" si="24"/>
        <v>0</v>
      </c>
      <c r="AK59" s="812">
        <f t="shared" ref="AK59" si="64">+$J59</f>
        <v>439</v>
      </c>
      <c r="AL59" s="830">
        <f t="shared" ref="AL59:AL79" si="65">+N59</f>
        <v>0</v>
      </c>
      <c r="AM59" s="44">
        <f t="shared" si="2"/>
        <v>0</v>
      </c>
      <c r="AN59" s="47"/>
      <c r="AO59" s="47"/>
      <c r="AP59" s="47"/>
      <c r="AQ59" s="47"/>
      <c r="AR59" s="47"/>
      <c r="AS59" s="47"/>
      <c r="AT59" s="812">
        <f t="shared" ref="AT59" si="66">+$J59</f>
        <v>439</v>
      </c>
      <c r="AU59" s="833">
        <f t="shared" ref="AU59:AU79" si="67">+O59</f>
        <v>0</v>
      </c>
      <c r="AV59" s="44">
        <f t="shared" si="3"/>
        <v>0</v>
      </c>
      <c r="AW59" s="47"/>
      <c r="AX59" s="47"/>
      <c r="AY59" s="47"/>
      <c r="AZ59" s="47"/>
      <c r="BA59" s="47"/>
      <c r="BB59" s="47"/>
      <c r="BC59" s="812">
        <f t="shared" ref="BC59" si="68">+$J59</f>
        <v>439</v>
      </c>
      <c r="BD59" s="809">
        <f t="shared" ref="BD59:BD79" si="69">+P59</f>
        <v>0</v>
      </c>
      <c r="BE59" s="44">
        <f t="shared" si="4"/>
        <v>0</v>
      </c>
      <c r="BF59" s="47"/>
      <c r="BG59" s="47"/>
      <c r="BH59" s="47"/>
      <c r="BI59" s="47"/>
      <c r="BJ59" s="47"/>
      <c r="BK59" s="47"/>
      <c r="BL59" s="812">
        <f t="shared" ref="BL59" si="70">+$J59</f>
        <v>439</v>
      </c>
      <c r="BM59" s="815">
        <f t="shared" ref="BM59:BM79" si="71">+Q59</f>
        <v>0</v>
      </c>
      <c r="BN59" s="44">
        <f t="shared" si="5"/>
        <v>0</v>
      </c>
      <c r="BO59" s="47"/>
      <c r="BP59" s="47"/>
      <c r="BQ59" s="47"/>
      <c r="BR59" s="47"/>
      <c r="BS59" s="47"/>
      <c r="BT59" s="47"/>
      <c r="BU59" s="818"/>
      <c r="BV59" s="819"/>
      <c r="BW59" s="819"/>
      <c r="BX59" s="819"/>
      <c r="BY59" s="819"/>
      <c r="BZ59" s="819"/>
      <c r="CA59" s="819"/>
      <c r="CB59" s="819"/>
      <c r="CC59" s="820"/>
    </row>
    <row r="60" spans="1:81" s="58" customFormat="1" ht="40.200000000000003" customHeight="1" x14ac:dyDescent="0.3">
      <c r="A60" s="34"/>
      <c r="B60" s="886"/>
      <c r="C60" s="869"/>
      <c r="D60" s="872"/>
      <c r="E60" s="852"/>
      <c r="F60" s="852"/>
      <c r="G60" s="852"/>
      <c r="H60" s="852"/>
      <c r="I60" s="852"/>
      <c r="J60" s="813"/>
      <c r="K60" s="855"/>
      <c r="L60" s="858"/>
      <c r="M60" s="861"/>
      <c r="N60" s="837"/>
      <c r="O60" s="840"/>
      <c r="P60" s="864"/>
      <c r="Q60" s="867"/>
      <c r="R60" s="813"/>
      <c r="S60" s="355"/>
      <c r="T60" s="236"/>
      <c r="U60" s="236"/>
      <c r="V60" s="236"/>
      <c r="W60" s="555"/>
      <c r="X60" s="31"/>
      <c r="Y60" s="31"/>
      <c r="Z60" s="31"/>
      <c r="AA60" s="31"/>
      <c r="AB60" s="813"/>
      <c r="AC60" s="828"/>
      <c r="AD60" s="51">
        <f t="shared" si="24"/>
        <v>0</v>
      </c>
      <c r="AE60" s="51">
        <f t="shared" si="24"/>
        <v>0</v>
      </c>
      <c r="AF60" s="51">
        <f t="shared" si="24"/>
        <v>0</v>
      </c>
      <c r="AG60" s="51">
        <f t="shared" si="24"/>
        <v>0</v>
      </c>
      <c r="AH60" s="51">
        <f t="shared" si="24"/>
        <v>0</v>
      </c>
      <c r="AI60" s="51">
        <f t="shared" si="24"/>
        <v>0</v>
      </c>
      <c r="AJ60" s="51">
        <f t="shared" si="24"/>
        <v>0</v>
      </c>
      <c r="AK60" s="813"/>
      <c r="AL60" s="831"/>
      <c r="AM60" s="51">
        <f t="shared" si="2"/>
        <v>0</v>
      </c>
      <c r="AN60" s="257"/>
      <c r="AO60" s="257"/>
      <c r="AP60" s="257"/>
      <c r="AQ60" s="257"/>
      <c r="AR60" s="257"/>
      <c r="AS60" s="257"/>
      <c r="AT60" s="813"/>
      <c r="AU60" s="834"/>
      <c r="AV60" s="51">
        <f t="shared" si="3"/>
        <v>0</v>
      </c>
      <c r="AW60" s="257"/>
      <c r="AX60" s="257"/>
      <c r="AY60" s="257"/>
      <c r="AZ60" s="257"/>
      <c r="BA60" s="257"/>
      <c r="BB60" s="257"/>
      <c r="BC60" s="813"/>
      <c r="BD60" s="810"/>
      <c r="BE60" s="51">
        <f t="shared" si="4"/>
        <v>0</v>
      </c>
      <c r="BF60" s="257"/>
      <c r="BG60" s="257"/>
      <c r="BH60" s="257"/>
      <c r="BI60" s="257"/>
      <c r="BJ60" s="257"/>
      <c r="BK60" s="257"/>
      <c r="BL60" s="813"/>
      <c r="BM60" s="816"/>
      <c r="BN60" s="51">
        <f t="shared" si="5"/>
        <v>0</v>
      </c>
      <c r="BO60" s="257"/>
      <c r="BP60" s="257"/>
      <c r="BQ60" s="257"/>
      <c r="BR60" s="257"/>
      <c r="BS60" s="257"/>
      <c r="BT60" s="257"/>
      <c r="BU60" s="821"/>
      <c r="BV60" s="822"/>
      <c r="BW60" s="822"/>
      <c r="BX60" s="822"/>
      <c r="BY60" s="822"/>
      <c r="BZ60" s="822"/>
      <c r="CA60" s="822"/>
      <c r="CB60" s="822"/>
      <c r="CC60" s="823"/>
    </row>
    <row r="61" spans="1:81" s="58" customFormat="1" ht="40.200000000000003" customHeight="1" x14ac:dyDescent="0.3">
      <c r="A61" s="34"/>
      <c r="B61" s="886"/>
      <c r="C61" s="869"/>
      <c r="D61" s="872"/>
      <c r="E61" s="852"/>
      <c r="F61" s="852"/>
      <c r="G61" s="852"/>
      <c r="H61" s="852"/>
      <c r="I61" s="852"/>
      <c r="J61" s="813"/>
      <c r="K61" s="855"/>
      <c r="L61" s="858"/>
      <c r="M61" s="861"/>
      <c r="N61" s="837"/>
      <c r="O61" s="840"/>
      <c r="P61" s="864"/>
      <c r="Q61" s="867"/>
      <c r="R61" s="813"/>
      <c r="S61" s="355"/>
      <c r="T61" s="236"/>
      <c r="U61" s="236"/>
      <c r="V61" s="236"/>
      <c r="W61" s="555"/>
      <c r="X61" s="31"/>
      <c r="Y61" s="31"/>
      <c r="Z61" s="31"/>
      <c r="AA61" s="31"/>
      <c r="AB61" s="813"/>
      <c r="AC61" s="828"/>
      <c r="AD61" s="51">
        <f t="shared" si="24"/>
        <v>0</v>
      </c>
      <c r="AE61" s="51">
        <f t="shared" si="24"/>
        <v>0</v>
      </c>
      <c r="AF61" s="51">
        <f t="shared" si="24"/>
        <v>0</v>
      </c>
      <c r="AG61" s="51">
        <f t="shared" si="24"/>
        <v>0</v>
      </c>
      <c r="AH61" s="51">
        <f t="shared" si="24"/>
        <v>0</v>
      </c>
      <c r="AI61" s="51">
        <f t="shared" si="24"/>
        <v>0</v>
      </c>
      <c r="AJ61" s="51">
        <f t="shared" si="24"/>
        <v>0</v>
      </c>
      <c r="AK61" s="813"/>
      <c r="AL61" s="831"/>
      <c r="AM61" s="51">
        <f t="shared" si="2"/>
        <v>0</v>
      </c>
      <c r="AN61" s="257"/>
      <c r="AO61" s="257"/>
      <c r="AP61" s="257"/>
      <c r="AQ61" s="257"/>
      <c r="AR61" s="257"/>
      <c r="AS61" s="257"/>
      <c r="AT61" s="813"/>
      <c r="AU61" s="834"/>
      <c r="AV61" s="51">
        <f t="shared" si="3"/>
        <v>0</v>
      </c>
      <c r="AW61" s="257"/>
      <c r="AX61" s="257"/>
      <c r="AY61" s="257"/>
      <c r="AZ61" s="257"/>
      <c r="BA61" s="257"/>
      <c r="BB61" s="257"/>
      <c r="BC61" s="813"/>
      <c r="BD61" s="810"/>
      <c r="BE61" s="51">
        <f t="shared" si="4"/>
        <v>0</v>
      </c>
      <c r="BF61" s="257"/>
      <c r="BG61" s="257"/>
      <c r="BH61" s="257"/>
      <c r="BI61" s="257"/>
      <c r="BJ61" s="257"/>
      <c r="BK61" s="257"/>
      <c r="BL61" s="813"/>
      <c r="BM61" s="816"/>
      <c r="BN61" s="51">
        <f t="shared" si="5"/>
        <v>0</v>
      </c>
      <c r="BO61" s="257"/>
      <c r="BP61" s="257"/>
      <c r="BQ61" s="257"/>
      <c r="BR61" s="257"/>
      <c r="BS61" s="257"/>
      <c r="BT61" s="257"/>
      <c r="BU61" s="821"/>
      <c r="BV61" s="822"/>
      <c r="BW61" s="822"/>
      <c r="BX61" s="822"/>
      <c r="BY61" s="822"/>
      <c r="BZ61" s="822"/>
      <c r="CA61" s="822"/>
      <c r="CB61" s="822"/>
      <c r="CC61" s="823"/>
    </row>
    <row r="62" spans="1:81" s="58" customFormat="1" ht="40.200000000000003" customHeight="1" thickBot="1" x14ac:dyDescent="0.35">
      <c r="A62" s="34"/>
      <c r="B62" s="886"/>
      <c r="C62" s="869"/>
      <c r="D62" s="873"/>
      <c r="E62" s="853"/>
      <c r="F62" s="853"/>
      <c r="G62" s="853"/>
      <c r="H62" s="853"/>
      <c r="I62" s="853"/>
      <c r="J62" s="814"/>
      <c r="K62" s="856"/>
      <c r="L62" s="859"/>
      <c r="M62" s="862"/>
      <c r="N62" s="838"/>
      <c r="O62" s="841"/>
      <c r="P62" s="865"/>
      <c r="Q62" s="874"/>
      <c r="R62" s="814"/>
      <c r="S62" s="356"/>
      <c r="T62" s="237"/>
      <c r="U62" s="237"/>
      <c r="V62" s="237"/>
      <c r="W62" s="554"/>
      <c r="X62" s="260"/>
      <c r="Y62" s="260"/>
      <c r="Z62" s="260"/>
      <c r="AA62" s="260"/>
      <c r="AB62" s="814"/>
      <c r="AC62" s="829"/>
      <c r="AD62" s="46">
        <f t="shared" si="24"/>
        <v>0</v>
      </c>
      <c r="AE62" s="46">
        <f t="shared" si="24"/>
        <v>0</v>
      </c>
      <c r="AF62" s="46">
        <f t="shared" si="24"/>
        <v>0</v>
      </c>
      <c r="AG62" s="46">
        <f t="shared" si="24"/>
        <v>0</v>
      </c>
      <c r="AH62" s="46">
        <f t="shared" si="24"/>
        <v>0</v>
      </c>
      <c r="AI62" s="46">
        <f t="shared" si="24"/>
        <v>0</v>
      </c>
      <c r="AJ62" s="46">
        <f t="shared" si="24"/>
        <v>0</v>
      </c>
      <c r="AK62" s="814"/>
      <c r="AL62" s="832"/>
      <c r="AM62" s="46">
        <f t="shared" si="2"/>
        <v>0</v>
      </c>
      <c r="AN62" s="49"/>
      <c r="AO62" s="49"/>
      <c r="AP62" s="49"/>
      <c r="AQ62" s="49"/>
      <c r="AR62" s="49"/>
      <c r="AS62" s="49"/>
      <c r="AT62" s="814"/>
      <c r="AU62" s="835"/>
      <c r="AV62" s="46">
        <f t="shared" si="3"/>
        <v>0</v>
      </c>
      <c r="AW62" s="49"/>
      <c r="AX62" s="49"/>
      <c r="AY62" s="49"/>
      <c r="AZ62" s="49"/>
      <c r="BA62" s="49"/>
      <c r="BB62" s="49"/>
      <c r="BC62" s="814"/>
      <c r="BD62" s="811"/>
      <c r="BE62" s="46">
        <f t="shared" si="4"/>
        <v>0</v>
      </c>
      <c r="BF62" s="49"/>
      <c r="BG62" s="49"/>
      <c r="BH62" s="49"/>
      <c r="BI62" s="49"/>
      <c r="BJ62" s="49"/>
      <c r="BK62" s="49"/>
      <c r="BL62" s="814"/>
      <c r="BM62" s="817"/>
      <c r="BN62" s="46">
        <f t="shared" si="5"/>
        <v>0</v>
      </c>
      <c r="BO62" s="49"/>
      <c r="BP62" s="49"/>
      <c r="BQ62" s="49"/>
      <c r="BR62" s="49"/>
      <c r="BS62" s="49"/>
      <c r="BT62" s="49"/>
      <c r="BU62" s="824"/>
      <c r="BV62" s="825"/>
      <c r="BW62" s="825"/>
      <c r="BX62" s="825"/>
      <c r="BY62" s="825"/>
      <c r="BZ62" s="825"/>
      <c r="CA62" s="825"/>
      <c r="CB62" s="825"/>
      <c r="CC62" s="826"/>
    </row>
    <row r="63" spans="1:81" s="58" customFormat="1" ht="40.200000000000003" customHeight="1" thickTop="1" x14ac:dyDescent="0.3">
      <c r="A63" s="34"/>
      <c r="B63" s="886"/>
      <c r="C63" s="869"/>
      <c r="D63" s="871"/>
      <c r="E63" s="851"/>
      <c r="F63" s="851"/>
      <c r="G63" s="851"/>
      <c r="H63" s="851"/>
      <c r="I63" s="851"/>
      <c r="J63" s="812">
        <v>440</v>
      </c>
      <c r="K63" s="854" t="str">
        <f>+[8]Metas!K501</f>
        <v>Programas gestionados y/o implementados de resocialización adecuados para la reinserción laboral y social.</v>
      </c>
      <c r="L63" s="857">
        <v>7</v>
      </c>
      <c r="M63" s="860">
        <f t="shared" si="61"/>
        <v>7</v>
      </c>
      <c r="N63" s="836">
        <v>0.5</v>
      </c>
      <c r="O63" s="839">
        <v>3</v>
      </c>
      <c r="P63" s="863">
        <v>3</v>
      </c>
      <c r="Q63" s="866">
        <v>0.5</v>
      </c>
      <c r="R63" s="1368">
        <f>+$J63</f>
        <v>440</v>
      </c>
      <c r="S63" s="354" t="s">
        <v>5679</v>
      </c>
      <c r="T63" s="235" t="s">
        <v>3822</v>
      </c>
      <c r="U63" s="235" t="s">
        <v>3826</v>
      </c>
      <c r="V63" s="235" t="s">
        <v>3830</v>
      </c>
      <c r="W63" s="553" t="s">
        <v>5680</v>
      </c>
      <c r="X63" s="256"/>
      <c r="Y63" s="256"/>
      <c r="Z63" s="256"/>
      <c r="AA63" s="256"/>
      <c r="AB63" s="812">
        <f t="shared" ref="AB63" si="72">+$J63</f>
        <v>440</v>
      </c>
      <c r="AC63" s="827">
        <f t="shared" ref="AC63" si="73">+L63</f>
        <v>7</v>
      </c>
      <c r="AD63" s="44">
        <f t="shared" si="24"/>
        <v>19.700000000000003</v>
      </c>
      <c r="AE63" s="44">
        <f t="shared" si="24"/>
        <v>19.700000000000003</v>
      </c>
      <c r="AF63" s="44">
        <f t="shared" si="24"/>
        <v>0</v>
      </c>
      <c r="AG63" s="44">
        <f t="shared" si="24"/>
        <v>0</v>
      </c>
      <c r="AH63" s="44">
        <f t="shared" si="24"/>
        <v>0</v>
      </c>
      <c r="AI63" s="44">
        <f t="shared" si="24"/>
        <v>0</v>
      </c>
      <c r="AJ63" s="44">
        <f t="shared" si="24"/>
        <v>0</v>
      </c>
      <c r="AK63" s="812">
        <f t="shared" ref="AK63" si="74">+$J63</f>
        <v>440</v>
      </c>
      <c r="AL63" s="830">
        <f t="shared" si="65"/>
        <v>0.5</v>
      </c>
      <c r="AM63" s="44">
        <f t="shared" si="2"/>
        <v>1.85</v>
      </c>
      <c r="AN63" s="47">
        <v>1.85</v>
      </c>
      <c r="AO63" s="47"/>
      <c r="AP63" s="47"/>
      <c r="AQ63" s="47"/>
      <c r="AR63" s="47"/>
      <c r="AS63" s="47"/>
      <c r="AT63" s="812">
        <f t="shared" ref="AT63" si="75">+$J63</f>
        <v>440</v>
      </c>
      <c r="AU63" s="833">
        <f t="shared" si="67"/>
        <v>3</v>
      </c>
      <c r="AV63" s="44">
        <f t="shared" si="3"/>
        <v>8</v>
      </c>
      <c r="AW63" s="47">
        <v>8</v>
      </c>
      <c r="AX63" s="47"/>
      <c r="AY63" s="47"/>
      <c r="AZ63" s="47"/>
      <c r="BA63" s="47"/>
      <c r="BB63" s="47"/>
      <c r="BC63" s="812">
        <f t="shared" ref="BC63" si="76">+$J63</f>
        <v>440</v>
      </c>
      <c r="BD63" s="809">
        <f t="shared" si="69"/>
        <v>3</v>
      </c>
      <c r="BE63" s="44">
        <f t="shared" si="4"/>
        <v>8</v>
      </c>
      <c r="BF63" s="47">
        <v>8</v>
      </c>
      <c r="BG63" s="47"/>
      <c r="BH63" s="47"/>
      <c r="BI63" s="47"/>
      <c r="BJ63" s="47"/>
      <c r="BK63" s="47"/>
      <c r="BL63" s="812">
        <f t="shared" ref="BL63" si="77">+$J63</f>
        <v>440</v>
      </c>
      <c r="BM63" s="815">
        <f t="shared" si="71"/>
        <v>0.5</v>
      </c>
      <c r="BN63" s="44">
        <f t="shared" si="5"/>
        <v>1.85</v>
      </c>
      <c r="BO63" s="47">
        <v>1.85</v>
      </c>
      <c r="BP63" s="47"/>
      <c r="BQ63" s="47"/>
      <c r="BR63" s="47"/>
      <c r="BS63" s="47"/>
      <c r="BT63" s="47"/>
      <c r="BU63" s="818"/>
      <c r="BV63" s="819"/>
      <c r="BW63" s="819"/>
      <c r="BX63" s="819"/>
      <c r="BY63" s="819"/>
      <c r="BZ63" s="819"/>
      <c r="CA63" s="819"/>
      <c r="CB63" s="819"/>
      <c r="CC63" s="820"/>
    </row>
    <row r="64" spans="1:81" s="58" customFormat="1" ht="40.200000000000003" customHeight="1" x14ac:dyDescent="0.3">
      <c r="A64" s="34"/>
      <c r="B64" s="886"/>
      <c r="C64" s="869"/>
      <c r="D64" s="872"/>
      <c r="E64" s="852"/>
      <c r="F64" s="852"/>
      <c r="G64" s="852"/>
      <c r="H64" s="852"/>
      <c r="I64" s="852"/>
      <c r="J64" s="813"/>
      <c r="K64" s="855"/>
      <c r="L64" s="858"/>
      <c r="M64" s="861"/>
      <c r="N64" s="837"/>
      <c r="O64" s="840"/>
      <c r="P64" s="864"/>
      <c r="Q64" s="867"/>
      <c r="R64" s="1369"/>
      <c r="S64" s="355" t="s">
        <v>5681</v>
      </c>
      <c r="T64" s="236"/>
      <c r="U64" s="236"/>
      <c r="V64" s="236"/>
      <c r="W64" s="555" t="s">
        <v>5682</v>
      </c>
      <c r="X64" s="31"/>
      <c r="Y64" s="31"/>
      <c r="Z64" s="31"/>
      <c r="AA64" s="31"/>
      <c r="AB64" s="813"/>
      <c r="AC64" s="828"/>
      <c r="AD64" s="51">
        <f t="shared" si="24"/>
        <v>0</v>
      </c>
      <c r="AE64" s="51">
        <f t="shared" si="24"/>
        <v>0</v>
      </c>
      <c r="AF64" s="51">
        <f t="shared" si="24"/>
        <v>0</v>
      </c>
      <c r="AG64" s="51">
        <f t="shared" si="24"/>
        <v>0</v>
      </c>
      <c r="AH64" s="51">
        <f t="shared" si="24"/>
        <v>0</v>
      </c>
      <c r="AI64" s="51">
        <f t="shared" si="24"/>
        <v>0</v>
      </c>
      <c r="AJ64" s="51">
        <f t="shared" si="24"/>
        <v>0</v>
      </c>
      <c r="AK64" s="813"/>
      <c r="AL64" s="831"/>
      <c r="AM64" s="51">
        <f t="shared" si="2"/>
        <v>0</v>
      </c>
      <c r="AN64" s="257"/>
      <c r="AO64" s="257"/>
      <c r="AP64" s="257"/>
      <c r="AQ64" s="257"/>
      <c r="AR64" s="257"/>
      <c r="AS64" s="257"/>
      <c r="AT64" s="813"/>
      <c r="AU64" s="834"/>
      <c r="AV64" s="51">
        <f t="shared" si="3"/>
        <v>0</v>
      </c>
      <c r="AW64" s="257"/>
      <c r="AX64" s="257"/>
      <c r="AY64" s="257"/>
      <c r="AZ64" s="257"/>
      <c r="BA64" s="257"/>
      <c r="BB64" s="257"/>
      <c r="BC64" s="813"/>
      <c r="BD64" s="810"/>
      <c r="BE64" s="51">
        <f t="shared" si="4"/>
        <v>0</v>
      </c>
      <c r="BF64" s="257"/>
      <c r="BG64" s="257"/>
      <c r="BH64" s="257"/>
      <c r="BI64" s="257"/>
      <c r="BJ64" s="257"/>
      <c r="BK64" s="257"/>
      <c r="BL64" s="813"/>
      <c r="BM64" s="816"/>
      <c r="BN64" s="51">
        <f t="shared" si="5"/>
        <v>0</v>
      </c>
      <c r="BO64" s="257"/>
      <c r="BP64" s="257"/>
      <c r="BQ64" s="257"/>
      <c r="BR64" s="257"/>
      <c r="BS64" s="257"/>
      <c r="BT64" s="257"/>
      <c r="BU64" s="821"/>
      <c r="BV64" s="822"/>
      <c r="BW64" s="822"/>
      <c r="BX64" s="822"/>
      <c r="BY64" s="822"/>
      <c r="BZ64" s="822"/>
      <c r="CA64" s="822"/>
      <c r="CB64" s="822"/>
      <c r="CC64" s="823"/>
    </row>
    <row r="65" spans="1:81" s="58" customFormat="1" ht="40.200000000000003" customHeight="1" x14ac:dyDescent="0.3">
      <c r="A65" s="34"/>
      <c r="B65" s="886"/>
      <c r="C65" s="869"/>
      <c r="D65" s="872"/>
      <c r="E65" s="852"/>
      <c r="F65" s="852"/>
      <c r="G65" s="852"/>
      <c r="H65" s="852"/>
      <c r="I65" s="852"/>
      <c r="J65" s="813"/>
      <c r="K65" s="855"/>
      <c r="L65" s="858"/>
      <c r="M65" s="861"/>
      <c r="N65" s="837"/>
      <c r="O65" s="840"/>
      <c r="P65" s="864"/>
      <c r="Q65" s="867"/>
      <c r="R65" s="1369"/>
      <c r="S65" s="355" t="s">
        <v>5683</v>
      </c>
      <c r="T65" s="236"/>
      <c r="U65" s="236"/>
      <c r="V65" s="236"/>
      <c r="W65" s="555" t="s">
        <v>5684</v>
      </c>
      <c r="X65" s="31"/>
      <c r="Y65" s="31"/>
      <c r="Z65" s="31"/>
      <c r="AA65" s="31"/>
      <c r="AB65" s="813"/>
      <c r="AC65" s="828"/>
      <c r="AD65" s="51">
        <f t="shared" si="24"/>
        <v>0</v>
      </c>
      <c r="AE65" s="51">
        <f t="shared" si="24"/>
        <v>0</v>
      </c>
      <c r="AF65" s="51">
        <f t="shared" si="24"/>
        <v>0</v>
      </c>
      <c r="AG65" s="51">
        <f t="shared" si="24"/>
        <v>0</v>
      </c>
      <c r="AH65" s="51">
        <f t="shared" si="24"/>
        <v>0</v>
      </c>
      <c r="AI65" s="51">
        <f t="shared" si="24"/>
        <v>0</v>
      </c>
      <c r="AJ65" s="51">
        <f t="shared" si="24"/>
        <v>0</v>
      </c>
      <c r="AK65" s="813"/>
      <c r="AL65" s="831"/>
      <c r="AM65" s="51">
        <f t="shared" si="2"/>
        <v>0</v>
      </c>
      <c r="AN65" s="257"/>
      <c r="AO65" s="257"/>
      <c r="AP65" s="257"/>
      <c r="AQ65" s="257"/>
      <c r="AR65" s="257"/>
      <c r="AS65" s="257"/>
      <c r="AT65" s="813"/>
      <c r="AU65" s="834"/>
      <c r="AV65" s="51">
        <f t="shared" si="3"/>
        <v>0</v>
      </c>
      <c r="AW65" s="257"/>
      <c r="AX65" s="257"/>
      <c r="AY65" s="257"/>
      <c r="AZ65" s="257"/>
      <c r="BA65" s="257"/>
      <c r="BB65" s="257"/>
      <c r="BC65" s="813"/>
      <c r="BD65" s="810"/>
      <c r="BE65" s="51">
        <f t="shared" si="4"/>
        <v>0</v>
      </c>
      <c r="BF65" s="257"/>
      <c r="BG65" s="257"/>
      <c r="BH65" s="257"/>
      <c r="BI65" s="257"/>
      <c r="BJ65" s="257"/>
      <c r="BK65" s="257"/>
      <c r="BL65" s="813"/>
      <c r="BM65" s="816"/>
      <c r="BN65" s="51">
        <f t="shared" si="5"/>
        <v>0</v>
      </c>
      <c r="BO65" s="257"/>
      <c r="BP65" s="257"/>
      <c r="BQ65" s="257"/>
      <c r="BR65" s="257"/>
      <c r="BS65" s="257"/>
      <c r="BT65" s="257"/>
      <c r="BU65" s="821"/>
      <c r="BV65" s="822"/>
      <c r="BW65" s="822"/>
      <c r="BX65" s="822"/>
      <c r="BY65" s="822"/>
      <c r="BZ65" s="822"/>
      <c r="CA65" s="822"/>
      <c r="CB65" s="822"/>
      <c r="CC65" s="823"/>
    </row>
    <row r="66" spans="1:81" s="58" customFormat="1" ht="40.200000000000003" customHeight="1" thickBot="1" x14ac:dyDescent="0.35">
      <c r="A66" s="34"/>
      <c r="B66" s="886"/>
      <c r="C66" s="870"/>
      <c r="D66" s="873"/>
      <c r="E66" s="853"/>
      <c r="F66" s="853"/>
      <c r="G66" s="853"/>
      <c r="H66" s="853"/>
      <c r="I66" s="853"/>
      <c r="J66" s="814"/>
      <c r="K66" s="856"/>
      <c r="L66" s="859"/>
      <c r="M66" s="862"/>
      <c r="N66" s="838"/>
      <c r="O66" s="841"/>
      <c r="P66" s="865"/>
      <c r="Q66" s="874"/>
      <c r="R66" s="1370"/>
      <c r="S66" s="356" t="s">
        <v>5685</v>
      </c>
      <c r="T66" s="237"/>
      <c r="U66" s="237"/>
      <c r="V66" s="237"/>
      <c r="W66" s="554" t="s">
        <v>5686</v>
      </c>
      <c r="X66" s="260"/>
      <c r="Y66" s="260"/>
      <c r="Z66" s="260"/>
      <c r="AA66" s="260"/>
      <c r="AB66" s="814"/>
      <c r="AC66" s="829"/>
      <c r="AD66" s="46">
        <f t="shared" si="24"/>
        <v>0</v>
      </c>
      <c r="AE66" s="46">
        <f t="shared" si="24"/>
        <v>0</v>
      </c>
      <c r="AF66" s="46">
        <f t="shared" si="24"/>
        <v>0</v>
      </c>
      <c r="AG66" s="46">
        <f t="shared" si="24"/>
        <v>0</v>
      </c>
      <c r="AH66" s="46">
        <f t="shared" si="24"/>
        <v>0</v>
      </c>
      <c r="AI66" s="46">
        <f t="shared" si="24"/>
        <v>0</v>
      </c>
      <c r="AJ66" s="46">
        <f t="shared" si="24"/>
        <v>0</v>
      </c>
      <c r="AK66" s="814"/>
      <c r="AL66" s="832"/>
      <c r="AM66" s="46">
        <f t="shared" si="2"/>
        <v>0</v>
      </c>
      <c r="AN66" s="49"/>
      <c r="AO66" s="49"/>
      <c r="AP66" s="49"/>
      <c r="AQ66" s="49"/>
      <c r="AR66" s="49"/>
      <c r="AS66" s="49"/>
      <c r="AT66" s="814"/>
      <c r="AU66" s="835"/>
      <c r="AV66" s="46">
        <f t="shared" si="3"/>
        <v>0</v>
      </c>
      <c r="AW66" s="49"/>
      <c r="AX66" s="49"/>
      <c r="AY66" s="49"/>
      <c r="AZ66" s="49"/>
      <c r="BA66" s="49"/>
      <c r="BB66" s="49"/>
      <c r="BC66" s="814"/>
      <c r="BD66" s="811"/>
      <c r="BE66" s="46">
        <f t="shared" si="4"/>
        <v>0</v>
      </c>
      <c r="BF66" s="49"/>
      <c r="BG66" s="49"/>
      <c r="BH66" s="49"/>
      <c r="BI66" s="49"/>
      <c r="BJ66" s="49"/>
      <c r="BK66" s="49"/>
      <c r="BL66" s="814"/>
      <c r="BM66" s="817"/>
      <c r="BN66" s="46">
        <f t="shared" si="5"/>
        <v>0</v>
      </c>
      <c r="BO66" s="49"/>
      <c r="BP66" s="49"/>
      <c r="BQ66" s="49"/>
      <c r="BR66" s="49"/>
      <c r="BS66" s="49"/>
      <c r="BT66" s="49"/>
      <c r="BU66" s="824"/>
      <c r="BV66" s="825"/>
      <c r="BW66" s="825"/>
      <c r="BX66" s="825"/>
      <c r="BY66" s="825"/>
      <c r="BZ66" s="825"/>
      <c r="CA66" s="825"/>
      <c r="CB66" s="825"/>
      <c r="CC66" s="826"/>
    </row>
    <row r="67" spans="1:81" s="58" customFormat="1" ht="40.200000000000003" customHeight="1" thickTop="1" x14ac:dyDescent="0.3">
      <c r="A67" s="34"/>
      <c r="B67" s="886"/>
      <c r="C67" s="868" t="s">
        <v>667</v>
      </c>
      <c r="D67" s="871"/>
      <c r="E67" s="851"/>
      <c r="F67" s="851"/>
      <c r="G67" s="851"/>
      <c r="H67" s="851"/>
      <c r="I67" s="851"/>
      <c r="J67" s="812">
        <v>441</v>
      </c>
      <c r="K67" s="854" t="str">
        <f>+[8]Metas!K502</f>
        <v>Apoyo la ejecución del Plan Nacional de Política Criminal en el Departamento.</v>
      </c>
      <c r="L67" s="1187">
        <v>0.11</v>
      </c>
      <c r="M67" s="1190">
        <f t="shared" si="61"/>
        <v>0.11000000000000001</v>
      </c>
      <c r="N67" s="1193">
        <v>5.0000000000000001E-3</v>
      </c>
      <c r="O67" s="1175">
        <v>0.05</v>
      </c>
      <c r="P67" s="1178">
        <v>0.05</v>
      </c>
      <c r="Q67" s="1181">
        <v>5.0000000000000001E-3</v>
      </c>
      <c r="R67" s="1368">
        <f>+$J67</f>
        <v>441</v>
      </c>
      <c r="S67" s="354" t="s">
        <v>5687</v>
      </c>
      <c r="T67" s="235" t="s">
        <v>3822</v>
      </c>
      <c r="U67" s="235" t="s">
        <v>3826</v>
      </c>
      <c r="V67" s="235" t="s">
        <v>3830</v>
      </c>
      <c r="W67" s="553" t="s">
        <v>5688</v>
      </c>
      <c r="X67" s="256"/>
      <c r="Y67" s="256"/>
      <c r="Z67" s="256"/>
      <c r="AA67" s="256"/>
      <c r="AB67" s="812">
        <f t="shared" ref="AB67" si="78">+$J67</f>
        <v>441</v>
      </c>
      <c r="AC67" s="827">
        <f t="shared" ref="AC67" si="79">+L67</f>
        <v>0.11</v>
      </c>
      <c r="AD67" s="44">
        <f t="shared" si="24"/>
        <v>14.240000000000002</v>
      </c>
      <c r="AE67" s="44">
        <f t="shared" si="24"/>
        <v>14.240000000000002</v>
      </c>
      <c r="AF67" s="44">
        <f t="shared" si="24"/>
        <v>0</v>
      </c>
      <c r="AG67" s="44">
        <f t="shared" si="24"/>
        <v>0</v>
      </c>
      <c r="AH67" s="44">
        <f t="shared" si="24"/>
        <v>0</v>
      </c>
      <c r="AI67" s="44">
        <f t="shared" si="24"/>
        <v>0</v>
      </c>
      <c r="AJ67" s="44">
        <f t="shared" si="24"/>
        <v>0</v>
      </c>
      <c r="AK67" s="812">
        <f t="shared" ref="AK67" si="80">+$J67</f>
        <v>441</v>
      </c>
      <c r="AL67" s="830">
        <f t="shared" si="65"/>
        <v>5.0000000000000001E-3</v>
      </c>
      <c r="AM67" s="44">
        <f t="shared" si="2"/>
        <v>2.12</v>
      </c>
      <c r="AN67" s="47">
        <v>2.12</v>
      </c>
      <c r="AO67" s="47"/>
      <c r="AP67" s="47"/>
      <c r="AQ67" s="47"/>
      <c r="AR67" s="47"/>
      <c r="AS67" s="47"/>
      <c r="AT67" s="812">
        <f t="shared" ref="AT67" si="81">+$J67</f>
        <v>441</v>
      </c>
      <c r="AU67" s="833">
        <f t="shared" si="67"/>
        <v>0.05</v>
      </c>
      <c r="AV67" s="44">
        <f t="shared" si="3"/>
        <v>5</v>
      </c>
      <c r="AW67" s="47">
        <v>5</v>
      </c>
      <c r="AX67" s="47"/>
      <c r="AY67" s="47"/>
      <c r="AZ67" s="47"/>
      <c r="BA67" s="47"/>
      <c r="BB67" s="47"/>
      <c r="BC67" s="812">
        <f t="shared" ref="BC67" si="82">+$J67</f>
        <v>441</v>
      </c>
      <c r="BD67" s="809">
        <f t="shared" si="69"/>
        <v>0.05</v>
      </c>
      <c r="BE67" s="44">
        <f t="shared" si="4"/>
        <v>5</v>
      </c>
      <c r="BF67" s="47">
        <v>5</v>
      </c>
      <c r="BG67" s="47"/>
      <c r="BH67" s="47"/>
      <c r="BI67" s="47"/>
      <c r="BJ67" s="47"/>
      <c r="BK67" s="47"/>
      <c r="BL67" s="812">
        <f t="shared" ref="BL67" si="83">+$J67</f>
        <v>441</v>
      </c>
      <c r="BM67" s="815">
        <f t="shared" si="71"/>
        <v>5.0000000000000001E-3</v>
      </c>
      <c r="BN67" s="44">
        <f t="shared" si="5"/>
        <v>2.12</v>
      </c>
      <c r="BO67" s="47">
        <v>2.12</v>
      </c>
      <c r="BP67" s="47"/>
      <c r="BQ67" s="47"/>
      <c r="BR67" s="47"/>
      <c r="BS67" s="47"/>
      <c r="BT67" s="47"/>
      <c r="BU67" s="818"/>
      <c r="BV67" s="819"/>
      <c r="BW67" s="819"/>
      <c r="BX67" s="819"/>
      <c r="BY67" s="819"/>
      <c r="BZ67" s="819"/>
      <c r="CA67" s="819"/>
      <c r="CB67" s="819"/>
      <c r="CC67" s="820"/>
    </row>
    <row r="68" spans="1:81" s="58" customFormat="1" ht="40.200000000000003" customHeight="1" x14ac:dyDescent="0.3">
      <c r="A68" s="34"/>
      <c r="B68" s="886"/>
      <c r="C68" s="869"/>
      <c r="D68" s="872"/>
      <c r="E68" s="852"/>
      <c r="F68" s="852"/>
      <c r="G68" s="852"/>
      <c r="H68" s="852"/>
      <c r="I68" s="852"/>
      <c r="J68" s="813"/>
      <c r="K68" s="855"/>
      <c r="L68" s="1188"/>
      <c r="M68" s="1191"/>
      <c r="N68" s="1194"/>
      <c r="O68" s="1176"/>
      <c r="P68" s="1179"/>
      <c r="Q68" s="1182"/>
      <c r="R68" s="1369"/>
      <c r="S68" s="355" t="s">
        <v>5689</v>
      </c>
      <c r="T68" s="236"/>
      <c r="U68" s="236"/>
      <c r="V68" s="236"/>
      <c r="W68" s="555" t="s">
        <v>5690</v>
      </c>
      <c r="X68" s="31"/>
      <c r="Y68" s="31"/>
      <c r="Z68" s="31"/>
      <c r="AA68" s="31"/>
      <c r="AB68" s="813"/>
      <c r="AC68" s="828"/>
      <c r="AD68" s="51">
        <f t="shared" si="24"/>
        <v>0</v>
      </c>
      <c r="AE68" s="51">
        <f t="shared" si="24"/>
        <v>0</v>
      </c>
      <c r="AF68" s="51">
        <f t="shared" si="24"/>
        <v>0</v>
      </c>
      <c r="AG68" s="51">
        <f t="shared" si="24"/>
        <v>0</v>
      </c>
      <c r="AH68" s="51">
        <f t="shared" ref="AG68:AJ131" si="84">+AQ68+AZ68+BI68+BR68</f>
        <v>0</v>
      </c>
      <c r="AI68" s="51">
        <f t="shared" si="84"/>
        <v>0</v>
      </c>
      <c r="AJ68" s="51">
        <f t="shared" si="84"/>
        <v>0</v>
      </c>
      <c r="AK68" s="813"/>
      <c r="AL68" s="831"/>
      <c r="AM68" s="51">
        <f t="shared" si="2"/>
        <v>0</v>
      </c>
      <c r="AN68" s="257"/>
      <c r="AO68" s="257"/>
      <c r="AP68" s="257"/>
      <c r="AQ68" s="257"/>
      <c r="AR68" s="257"/>
      <c r="AS68" s="257"/>
      <c r="AT68" s="813"/>
      <c r="AU68" s="834"/>
      <c r="AV68" s="51">
        <f t="shared" si="3"/>
        <v>0</v>
      </c>
      <c r="AW68" s="257"/>
      <c r="AX68" s="257"/>
      <c r="AY68" s="257"/>
      <c r="AZ68" s="257"/>
      <c r="BA68" s="257"/>
      <c r="BB68" s="257"/>
      <c r="BC68" s="813"/>
      <c r="BD68" s="810"/>
      <c r="BE68" s="51">
        <f t="shared" si="4"/>
        <v>0</v>
      </c>
      <c r="BF68" s="257"/>
      <c r="BG68" s="257"/>
      <c r="BH68" s="257"/>
      <c r="BI68" s="257"/>
      <c r="BJ68" s="257"/>
      <c r="BK68" s="257"/>
      <c r="BL68" s="813"/>
      <c r="BM68" s="816"/>
      <c r="BN68" s="51">
        <f t="shared" si="5"/>
        <v>0</v>
      </c>
      <c r="BO68" s="257"/>
      <c r="BP68" s="257"/>
      <c r="BQ68" s="257"/>
      <c r="BR68" s="257"/>
      <c r="BS68" s="257"/>
      <c r="BT68" s="257"/>
      <c r="BU68" s="821"/>
      <c r="BV68" s="822"/>
      <c r="BW68" s="822"/>
      <c r="BX68" s="822"/>
      <c r="BY68" s="822"/>
      <c r="BZ68" s="822"/>
      <c r="CA68" s="822"/>
      <c r="CB68" s="822"/>
      <c r="CC68" s="823"/>
    </row>
    <row r="69" spans="1:81" s="58" customFormat="1" ht="40.200000000000003" customHeight="1" x14ac:dyDescent="0.3">
      <c r="A69" s="34"/>
      <c r="B69" s="886"/>
      <c r="C69" s="869"/>
      <c r="D69" s="872"/>
      <c r="E69" s="852"/>
      <c r="F69" s="852"/>
      <c r="G69" s="852"/>
      <c r="H69" s="852"/>
      <c r="I69" s="852"/>
      <c r="J69" s="813"/>
      <c r="K69" s="855"/>
      <c r="L69" s="1188"/>
      <c r="M69" s="1191"/>
      <c r="N69" s="1194"/>
      <c r="O69" s="1176"/>
      <c r="P69" s="1179"/>
      <c r="Q69" s="1182"/>
      <c r="R69" s="1369"/>
      <c r="S69" s="355" t="s">
        <v>5691</v>
      </c>
      <c r="T69" s="236"/>
      <c r="U69" s="236"/>
      <c r="V69" s="236"/>
      <c r="W69" s="39" t="s">
        <v>5692</v>
      </c>
      <c r="X69" s="31"/>
      <c r="Y69" s="31"/>
      <c r="Z69" s="31"/>
      <c r="AA69" s="31"/>
      <c r="AB69" s="813"/>
      <c r="AC69" s="828"/>
      <c r="AD69" s="51">
        <f t="shared" ref="AD69:AJ132" si="85">+AM69+AV69+BE69+BN69</f>
        <v>0</v>
      </c>
      <c r="AE69" s="51">
        <f t="shared" si="85"/>
        <v>0</v>
      </c>
      <c r="AF69" s="51">
        <f t="shared" si="85"/>
        <v>0</v>
      </c>
      <c r="AG69" s="51">
        <f t="shared" si="84"/>
        <v>0</v>
      </c>
      <c r="AH69" s="51">
        <f t="shared" si="84"/>
        <v>0</v>
      </c>
      <c r="AI69" s="51">
        <f t="shared" si="84"/>
        <v>0</v>
      </c>
      <c r="AJ69" s="51">
        <f t="shared" si="84"/>
        <v>0</v>
      </c>
      <c r="AK69" s="813"/>
      <c r="AL69" s="831"/>
      <c r="AM69" s="51">
        <f t="shared" si="2"/>
        <v>0</v>
      </c>
      <c r="AN69" s="257"/>
      <c r="AO69" s="257"/>
      <c r="AP69" s="257"/>
      <c r="AQ69" s="257"/>
      <c r="AR69" s="257"/>
      <c r="AS69" s="257"/>
      <c r="AT69" s="813"/>
      <c r="AU69" s="834"/>
      <c r="AV69" s="51">
        <f t="shared" si="3"/>
        <v>0</v>
      </c>
      <c r="AW69" s="257"/>
      <c r="AX69" s="257"/>
      <c r="AY69" s="257"/>
      <c r="AZ69" s="257"/>
      <c r="BA69" s="257"/>
      <c r="BB69" s="257"/>
      <c r="BC69" s="813"/>
      <c r="BD69" s="810"/>
      <c r="BE69" s="51">
        <f t="shared" si="4"/>
        <v>0</v>
      </c>
      <c r="BF69" s="257"/>
      <c r="BG69" s="257"/>
      <c r="BH69" s="257"/>
      <c r="BI69" s="257"/>
      <c r="BJ69" s="257"/>
      <c r="BK69" s="257"/>
      <c r="BL69" s="813"/>
      <c r="BM69" s="816"/>
      <c r="BN69" s="51">
        <f t="shared" si="5"/>
        <v>0</v>
      </c>
      <c r="BO69" s="257"/>
      <c r="BP69" s="257"/>
      <c r="BQ69" s="257"/>
      <c r="BR69" s="257"/>
      <c r="BS69" s="257"/>
      <c r="BT69" s="257"/>
      <c r="BU69" s="821"/>
      <c r="BV69" s="822"/>
      <c r="BW69" s="822"/>
      <c r="BX69" s="822"/>
      <c r="BY69" s="822"/>
      <c r="BZ69" s="822"/>
      <c r="CA69" s="822"/>
      <c r="CB69" s="822"/>
      <c r="CC69" s="823"/>
    </row>
    <row r="70" spans="1:81" s="58" customFormat="1" ht="40.200000000000003" customHeight="1" thickBot="1" x14ac:dyDescent="0.35">
      <c r="A70" s="34"/>
      <c r="B70" s="886"/>
      <c r="C70" s="869"/>
      <c r="D70" s="873"/>
      <c r="E70" s="853"/>
      <c r="F70" s="853"/>
      <c r="G70" s="853"/>
      <c r="H70" s="853"/>
      <c r="I70" s="853"/>
      <c r="J70" s="814"/>
      <c r="K70" s="856"/>
      <c r="L70" s="1189"/>
      <c r="M70" s="1192"/>
      <c r="N70" s="1195"/>
      <c r="O70" s="1177"/>
      <c r="P70" s="1180"/>
      <c r="Q70" s="1183"/>
      <c r="R70" s="1370"/>
      <c r="S70" s="232"/>
      <c r="T70" s="237"/>
      <c r="U70" s="237"/>
      <c r="V70" s="237"/>
      <c r="W70" s="232"/>
      <c r="X70" s="260"/>
      <c r="Y70" s="260"/>
      <c r="Z70" s="260"/>
      <c r="AA70" s="260"/>
      <c r="AB70" s="814"/>
      <c r="AC70" s="829"/>
      <c r="AD70" s="46">
        <f t="shared" si="85"/>
        <v>0</v>
      </c>
      <c r="AE70" s="46">
        <f t="shared" si="85"/>
        <v>0</v>
      </c>
      <c r="AF70" s="46">
        <f t="shared" si="85"/>
        <v>0</v>
      </c>
      <c r="AG70" s="46">
        <f t="shared" si="84"/>
        <v>0</v>
      </c>
      <c r="AH70" s="46">
        <f t="shared" si="84"/>
        <v>0</v>
      </c>
      <c r="AI70" s="46">
        <f t="shared" si="84"/>
        <v>0</v>
      </c>
      <c r="AJ70" s="46">
        <f t="shared" si="84"/>
        <v>0</v>
      </c>
      <c r="AK70" s="814"/>
      <c r="AL70" s="832"/>
      <c r="AM70" s="46">
        <f t="shared" si="2"/>
        <v>0</v>
      </c>
      <c r="AN70" s="49"/>
      <c r="AO70" s="49"/>
      <c r="AP70" s="49"/>
      <c r="AQ70" s="49"/>
      <c r="AR70" s="49"/>
      <c r="AS70" s="49"/>
      <c r="AT70" s="814"/>
      <c r="AU70" s="835"/>
      <c r="AV70" s="46">
        <f t="shared" si="3"/>
        <v>0</v>
      </c>
      <c r="AW70" s="49"/>
      <c r="AX70" s="49"/>
      <c r="AY70" s="49"/>
      <c r="AZ70" s="49"/>
      <c r="BA70" s="49"/>
      <c r="BB70" s="49"/>
      <c r="BC70" s="814"/>
      <c r="BD70" s="811"/>
      <c r="BE70" s="46">
        <f t="shared" si="4"/>
        <v>0</v>
      </c>
      <c r="BF70" s="49"/>
      <c r="BG70" s="49"/>
      <c r="BH70" s="49"/>
      <c r="BI70" s="49"/>
      <c r="BJ70" s="49"/>
      <c r="BK70" s="49"/>
      <c r="BL70" s="814"/>
      <c r="BM70" s="817"/>
      <c r="BN70" s="46">
        <f t="shared" si="5"/>
        <v>0</v>
      </c>
      <c r="BO70" s="49"/>
      <c r="BP70" s="49"/>
      <c r="BQ70" s="49"/>
      <c r="BR70" s="49"/>
      <c r="BS70" s="49"/>
      <c r="BT70" s="49"/>
      <c r="BU70" s="824"/>
      <c r="BV70" s="825"/>
      <c r="BW70" s="825"/>
      <c r="BX70" s="825"/>
      <c r="BY70" s="825"/>
      <c r="BZ70" s="825"/>
      <c r="CA70" s="825"/>
      <c r="CB70" s="825"/>
      <c r="CC70" s="826"/>
    </row>
    <row r="71" spans="1:81" s="58" customFormat="1" ht="40.200000000000003" customHeight="1" thickTop="1" x14ac:dyDescent="0.3">
      <c r="A71" s="34"/>
      <c r="B71" s="886"/>
      <c r="C71" s="869"/>
      <c r="D71" s="871"/>
      <c r="E71" s="851"/>
      <c r="F71" s="851"/>
      <c r="G71" s="851"/>
      <c r="H71" s="851"/>
      <c r="I71" s="851"/>
      <c r="J71" s="812">
        <v>442</v>
      </c>
      <c r="K71" s="854" t="str">
        <f>+[8]Metas!K503</f>
        <v>Sistema de información institucional fortalecido y/o creado como base para el diseño de programas y/o estrategias orientadas a garantizar los derechos de los internos.</v>
      </c>
      <c r="L71" s="857"/>
      <c r="M71" s="860">
        <f t="shared" si="61"/>
        <v>0</v>
      </c>
      <c r="N71" s="836"/>
      <c r="O71" s="839"/>
      <c r="P71" s="863"/>
      <c r="Q71" s="866"/>
      <c r="R71" s="812">
        <f>+$J71</f>
        <v>442</v>
      </c>
      <c r="S71" s="231"/>
      <c r="T71" s="235"/>
      <c r="U71" s="235"/>
      <c r="V71" s="235"/>
      <c r="W71" s="231"/>
      <c r="X71" s="256"/>
      <c r="Y71" s="256"/>
      <c r="Z71" s="256"/>
      <c r="AA71" s="256"/>
      <c r="AB71" s="812">
        <f t="shared" ref="AB71" si="86">+$J71</f>
        <v>442</v>
      </c>
      <c r="AC71" s="827">
        <f t="shared" ref="AC71" si="87">+L71</f>
        <v>0</v>
      </c>
      <c r="AD71" s="44">
        <f t="shared" si="85"/>
        <v>0</v>
      </c>
      <c r="AE71" s="44">
        <f t="shared" si="85"/>
        <v>0</v>
      </c>
      <c r="AF71" s="44">
        <f t="shared" si="85"/>
        <v>0</v>
      </c>
      <c r="AG71" s="44">
        <f t="shared" si="84"/>
        <v>0</v>
      </c>
      <c r="AH71" s="44">
        <f t="shared" si="84"/>
        <v>0</v>
      </c>
      <c r="AI71" s="44">
        <f t="shared" si="84"/>
        <v>0</v>
      </c>
      <c r="AJ71" s="44">
        <f t="shared" si="84"/>
        <v>0</v>
      </c>
      <c r="AK71" s="812">
        <f t="shared" ref="AK71" si="88">+$J71</f>
        <v>442</v>
      </c>
      <c r="AL71" s="830">
        <f t="shared" si="65"/>
        <v>0</v>
      </c>
      <c r="AM71" s="44">
        <f t="shared" si="2"/>
        <v>0</v>
      </c>
      <c r="AN71" s="47"/>
      <c r="AO71" s="47"/>
      <c r="AP71" s="47"/>
      <c r="AQ71" s="47"/>
      <c r="AR71" s="47"/>
      <c r="AS71" s="47"/>
      <c r="AT71" s="812">
        <f t="shared" ref="AT71" si="89">+$J71</f>
        <v>442</v>
      </c>
      <c r="AU71" s="833">
        <f t="shared" si="67"/>
        <v>0</v>
      </c>
      <c r="AV71" s="44">
        <f t="shared" si="3"/>
        <v>0</v>
      </c>
      <c r="AW71" s="47"/>
      <c r="AX71" s="47"/>
      <c r="AY71" s="47"/>
      <c r="AZ71" s="47"/>
      <c r="BA71" s="47"/>
      <c r="BB71" s="47"/>
      <c r="BC71" s="812">
        <f t="shared" ref="BC71" si="90">+$J71</f>
        <v>442</v>
      </c>
      <c r="BD71" s="809">
        <f t="shared" si="69"/>
        <v>0</v>
      </c>
      <c r="BE71" s="44">
        <f t="shared" si="4"/>
        <v>0</v>
      </c>
      <c r="BF71" s="47"/>
      <c r="BG71" s="47"/>
      <c r="BH71" s="47"/>
      <c r="BI71" s="47"/>
      <c r="BJ71" s="47"/>
      <c r="BK71" s="47"/>
      <c r="BL71" s="812">
        <f t="shared" ref="BL71" si="91">+$J71</f>
        <v>442</v>
      </c>
      <c r="BM71" s="815">
        <f t="shared" si="71"/>
        <v>0</v>
      </c>
      <c r="BN71" s="44">
        <f t="shared" si="5"/>
        <v>0</v>
      </c>
      <c r="BO71" s="47"/>
      <c r="BP71" s="47"/>
      <c r="BQ71" s="47"/>
      <c r="BR71" s="47"/>
      <c r="BS71" s="47"/>
      <c r="BT71" s="47"/>
      <c r="BU71" s="818"/>
      <c r="BV71" s="819"/>
      <c r="BW71" s="819"/>
      <c r="BX71" s="819"/>
      <c r="BY71" s="819"/>
      <c r="BZ71" s="819"/>
      <c r="CA71" s="819"/>
      <c r="CB71" s="819"/>
      <c r="CC71" s="820"/>
    </row>
    <row r="72" spans="1:81" s="58" customFormat="1" ht="40.200000000000003" customHeight="1" x14ac:dyDescent="0.3">
      <c r="A72" s="34"/>
      <c r="B72" s="886"/>
      <c r="C72" s="869"/>
      <c r="D72" s="872"/>
      <c r="E72" s="852"/>
      <c r="F72" s="852"/>
      <c r="G72" s="852"/>
      <c r="H72" s="852"/>
      <c r="I72" s="852"/>
      <c r="J72" s="813"/>
      <c r="K72" s="855"/>
      <c r="L72" s="858"/>
      <c r="M72" s="861"/>
      <c r="N72" s="837"/>
      <c r="O72" s="840"/>
      <c r="P72" s="864"/>
      <c r="Q72" s="867"/>
      <c r="R72" s="813"/>
      <c r="S72" s="39"/>
      <c r="T72" s="236"/>
      <c r="U72" s="236"/>
      <c r="V72" s="236"/>
      <c r="W72" s="39"/>
      <c r="X72" s="31"/>
      <c r="Y72" s="31"/>
      <c r="Z72" s="31"/>
      <c r="AA72" s="31"/>
      <c r="AB72" s="813"/>
      <c r="AC72" s="828"/>
      <c r="AD72" s="51">
        <f t="shared" si="85"/>
        <v>0</v>
      </c>
      <c r="AE72" s="51">
        <f t="shared" si="85"/>
        <v>0</v>
      </c>
      <c r="AF72" s="51">
        <f t="shared" si="85"/>
        <v>0</v>
      </c>
      <c r="AG72" s="51">
        <f t="shared" si="84"/>
        <v>0</v>
      </c>
      <c r="AH72" s="51">
        <f t="shared" si="84"/>
        <v>0</v>
      </c>
      <c r="AI72" s="51">
        <f t="shared" si="84"/>
        <v>0</v>
      </c>
      <c r="AJ72" s="51">
        <f t="shared" si="84"/>
        <v>0</v>
      </c>
      <c r="AK72" s="813"/>
      <c r="AL72" s="831"/>
      <c r="AM72" s="51">
        <f t="shared" si="2"/>
        <v>0</v>
      </c>
      <c r="AN72" s="257"/>
      <c r="AO72" s="257"/>
      <c r="AP72" s="257"/>
      <c r="AQ72" s="257"/>
      <c r="AR72" s="257"/>
      <c r="AS72" s="257"/>
      <c r="AT72" s="813"/>
      <c r="AU72" s="834"/>
      <c r="AV72" s="51">
        <f t="shared" si="3"/>
        <v>0</v>
      </c>
      <c r="AW72" s="257"/>
      <c r="AX72" s="257"/>
      <c r="AY72" s="257"/>
      <c r="AZ72" s="257"/>
      <c r="BA72" s="257"/>
      <c r="BB72" s="257"/>
      <c r="BC72" s="813"/>
      <c r="BD72" s="810"/>
      <c r="BE72" s="51">
        <f t="shared" si="4"/>
        <v>0</v>
      </c>
      <c r="BF72" s="257"/>
      <c r="BG72" s="257"/>
      <c r="BH72" s="257"/>
      <c r="BI72" s="257"/>
      <c r="BJ72" s="257"/>
      <c r="BK72" s="257"/>
      <c r="BL72" s="813"/>
      <c r="BM72" s="816"/>
      <c r="BN72" s="51">
        <f t="shared" si="5"/>
        <v>0</v>
      </c>
      <c r="BO72" s="257"/>
      <c r="BP72" s="257"/>
      <c r="BQ72" s="257"/>
      <c r="BR72" s="257"/>
      <c r="BS72" s="257"/>
      <c r="BT72" s="257"/>
      <c r="BU72" s="821"/>
      <c r="BV72" s="822"/>
      <c r="BW72" s="822"/>
      <c r="BX72" s="822"/>
      <c r="BY72" s="822"/>
      <c r="BZ72" s="822"/>
      <c r="CA72" s="822"/>
      <c r="CB72" s="822"/>
      <c r="CC72" s="823"/>
    </row>
    <row r="73" spans="1:81" s="58" customFormat="1" ht="40.200000000000003" customHeight="1" x14ac:dyDescent="0.3">
      <c r="A73" s="34"/>
      <c r="B73" s="886"/>
      <c r="C73" s="869"/>
      <c r="D73" s="872"/>
      <c r="E73" s="852"/>
      <c r="F73" s="852"/>
      <c r="G73" s="852"/>
      <c r="H73" s="852"/>
      <c r="I73" s="852"/>
      <c r="J73" s="813"/>
      <c r="K73" s="855"/>
      <c r="L73" s="858"/>
      <c r="M73" s="861"/>
      <c r="N73" s="837"/>
      <c r="O73" s="840"/>
      <c r="P73" s="864"/>
      <c r="Q73" s="867"/>
      <c r="R73" s="813"/>
      <c r="S73" s="39"/>
      <c r="T73" s="236"/>
      <c r="U73" s="236"/>
      <c r="V73" s="236"/>
      <c r="W73" s="39"/>
      <c r="X73" s="31"/>
      <c r="Y73" s="31"/>
      <c r="Z73" s="31"/>
      <c r="AA73" s="31"/>
      <c r="AB73" s="813"/>
      <c r="AC73" s="828"/>
      <c r="AD73" s="51">
        <f t="shared" si="85"/>
        <v>0</v>
      </c>
      <c r="AE73" s="51">
        <f t="shared" si="85"/>
        <v>0</v>
      </c>
      <c r="AF73" s="51">
        <f t="shared" si="85"/>
        <v>0</v>
      </c>
      <c r="AG73" s="51">
        <f t="shared" si="84"/>
        <v>0</v>
      </c>
      <c r="AH73" s="51">
        <f t="shared" si="84"/>
        <v>0</v>
      </c>
      <c r="AI73" s="51">
        <f t="shared" si="84"/>
        <v>0</v>
      </c>
      <c r="AJ73" s="51">
        <f t="shared" si="84"/>
        <v>0</v>
      </c>
      <c r="AK73" s="813"/>
      <c r="AL73" s="831"/>
      <c r="AM73" s="51">
        <f t="shared" si="2"/>
        <v>0</v>
      </c>
      <c r="AN73" s="257"/>
      <c r="AO73" s="257"/>
      <c r="AP73" s="257"/>
      <c r="AQ73" s="257"/>
      <c r="AR73" s="257"/>
      <c r="AS73" s="257"/>
      <c r="AT73" s="813"/>
      <c r="AU73" s="834"/>
      <c r="AV73" s="51">
        <f t="shared" si="3"/>
        <v>0</v>
      </c>
      <c r="AW73" s="257"/>
      <c r="AX73" s="257"/>
      <c r="AY73" s="257"/>
      <c r="AZ73" s="257"/>
      <c r="BA73" s="257"/>
      <c r="BB73" s="257"/>
      <c r="BC73" s="813"/>
      <c r="BD73" s="810"/>
      <c r="BE73" s="51">
        <f t="shared" si="4"/>
        <v>0</v>
      </c>
      <c r="BF73" s="257"/>
      <c r="BG73" s="257"/>
      <c r="BH73" s="257"/>
      <c r="BI73" s="257"/>
      <c r="BJ73" s="257"/>
      <c r="BK73" s="257"/>
      <c r="BL73" s="813"/>
      <c r="BM73" s="816"/>
      <c r="BN73" s="51">
        <f t="shared" si="5"/>
        <v>0</v>
      </c>
      <c r="BO73" s="257"/>
      <c r="BP73" s="257"/>
      <c r="BQ73" s="257"/>
      <c r="BR73" s="257"/>
      <c r="BS73" s="257"/>
      <c r="BT73" s="257"/>
      <c r="BU73" s="821"/>
      <c r="BV73" s="822"/>
      <c r="BW73" s="822"/>
      <c r="BX73" s="822"/>
      <c r="BY73" s="822"/>
      <c r="BZ73" s="822"/>
      <c r="CA73" s="822"/>
      <c r="CB73" s="822"/>
      <c r="CC73" s="823"/>
    </row>
    <row r="74" spans="1:81" s="58" customFormat="1" ht="40.200000000000003" customHeight="1" thickBot="1" x14ac:dyDescent="0.35">
      <c r="A74" s="34"/>
      <c r="B74" s="886"/>
      <c r="C74" s="869"/>
      <c r="D74" s="873"/>
      <c r="E74" s="853"/>
      <c r="F74" s="853"/>
      <c r="G74" s="853"/>
      <c r="H74" s="853"/>
      <c r="I74" s="853"/>
      <c r="J74" s="814"/>
      <c r="K74" s="856"/>
      <c r="L74" s="859"/>
      <c r="M74" s="862"/>
      <c r="N74" s="838"/>
      <c r="O74" s="841"/>
      <c r="P74" s="865"/>
      <c r="Q74" s="874"/>
      <c r="R74" s="814"/>
      <c r="S74" s="232"/>
      <c r="T74" s="237"/>
      <c r="U74" s="237"/>
      <c r="V74" s="237"/>
      <c r="W74" s="232"/>
      <c r="X74" s="260"/>
      <c r="Y74" s="260"/>
      <c r="Z74" s="260"/>
      <c r="AA74" s="260"/>
      <c r="AB74" s="814"/>
      <c r="AC74" s="829"/>
      <c r="AD74" s="46">
        <f t="shared" si="85"/>
        <v>0</v>
      </c>
      <c r="AE74" s="46">
        <f t="shared" si="85"/>
        <v>0</v>
      </c>
      <c r="AF74" s="46">
        <f t="shared" si="85"/>
        <v>0</v>
      </c>
      <c r="AG74" s="46">
        <f t="shared" si="84"/>
        <v>0</v>
      </c>
      <c r="AH74" s="46">
        <f t="shared" si="84"/>
        <v>0</v>
      </c>
      <c r="AI74" s="46">
        <f t="shared" si="84"/>
        <v>0</v>
      </c>
      <c r="AJ74" s="46">
        <f t="shared" si="84"/>
        <v>0</v>
      </c>
      <c r="AK74" s="814"/>
      <c r="AL74" s="832"/>
      <c r="AM74" s="46">
        <f t="shared" si="2"/>
        <v>0</v>
      </c>
      <c r="AN74" s="49"/>
      <c r="AO74" s="49"/>
      <c r="AP74" s="49"/>
      <c r="AQ74" s="49"/>
      <c r="AR74" s="49"/>
      <c r="AS74" s="49"/>
      <c r="AT74" s="814"/>
      <c r="AU74" s="835"/>
      <c r="AV74" s="46">
        <f t="shared" si="3"/>
        <v>0</v>
      </c>
      <c r="AW74" s="49"/>
      <c r="AX74" s="49"/>
      <c r="AY74" s="49"/>
      <c r="AZ74" s="49"/>
      <c r="BA74" s="49"/>
      <c r="BB74" s="49"/>
      <c r="BC74" s="814"/>
      <c r="BD74" s="811"/>
      <c r="BE74" s="46">
        <f t="shared" si="4"/>
        <v>0</v>
      </c>
      <c r="BF74" s="49"/>
      <c r="BG74" s="49"/>
      <c r="BH74" s="49"/>
      <c r="BI74" s="49"/>
      <c r="BJ74" s="49"/>
      <c r="BK74" s="49"/>
      <c r="BL74" s="814"/>
      <c r="BM74" s="817"/>
      <c r="BN74" s="46">
        <f t="shared" si="5"/>
        <v>0</v>
      </c>
      <c r="BO74" s="49"/>
      <c r="BP74" s="49"/>
      <c r="BQ74" s="49"/>
      <c r="BR74" s="49"/>
      <c r="BS74" s="49"/>
      <c r="BT74" s="49"/>
      <c r="BU74" s="824"/>
      <c r="BV74" s="825"/>
      <c r="BW74" s="825"/>
      <c r="BX74" s="825"/>
      <c r="BY74" s="825"/>
      <c r="BZ74" s="825"/>
      <c r="CA74" s="825"/>
      <c r="CB74" s="825"/>
      <c r="CC74" s="826"/>
    </row>
    <row r="75" spans="1:81" s="58" customFormat="1" ht="40.200000000000003" customHeight="1" thickTop="1" x14ac:dyDescent="0.3">
      <c r="A75" s="34"/>
      <c r="B75" s="886"/>
      <c r="C75" s="869"/>
      <c r="D75" s="871"/>
      <c r="E75" s="851"/>
      <c r="F75" s="851"/>
      <c r="G75" s="851"/>
      <c r="H75" s="851"/>
      <c r="I75" s="851"/>
      <c r="J75" s="812">
        <v>443</v>
      </c>
      <c r="K75" s="854" t="str">
        <f>+[8]Metas!K504</f>
        <v>Gestión ante las Administraciones Municipales para el desarrollo de procedimientos administrativos que permitan reducir el hacinamiento y mejorar las condiciones de habitabilidad de los internos de los centros penitenciarios del Departamento.</v>
      </c>
      <c r="L75" s="1187">
        <v>0.52</v>
      </c>
      <c r="M75" s="1190">
        <f t="shared" si="61"/>
        <v>0.52</v>
      </c>
      <c r="N75" s="1193">
        <v>0.02</v>
      </c>
      <c r="O75" s="1175">
        <v>0.2</v>
      </c>
      <c r="P75" s="1178">
        <v>0.2</v>
      </c>
      <c r="Q75" s="1181">
        <v>0.1</v>
      </c>
      <c r="R75" s="1368">
        <f>+$J75</f>
        <v>443</v>
      </c>
      <c r="S75" s="354" t="s">
        <v>5693</v>
      </c>
      <c r="T75" s="235" t="s">
        <v>3821</v>
      </c>
      <c r="U75" s="235" t="s">
        <v>3826</v>
      </c>
      <c r="V75" s="235" t="s">
        <v>3830</v>
      </c>
      <c r="W75" s="231" t="s">
        <v>5694</v>
      </c>
      <c r="X75" s="256"/>
      <c r="Y75" s="256"/>
      <c r="Z75" s="256"/>
      <c r="AA75" s="256"/>
      <c r="AB75" s="812">
        <f t="shared" ref="AB75" si="92">+$J75</f>
        <v>443</v>
      </c>
      <c r="AC75" s="827">
        <f t="shared" ref="AC75" si="93">+L75</f>
        <v>0.52</v>
      </c>
      <c r="AD75" s="44">
        <f t="shared" si="85"/>
        <v>14.25</v>
      </c>
      <c r="AE75" s="44">
        <f t="shared" si="85"/>
        <v>14.25</v>
      </c>
      <c r="AF75" s="44">
        <f t="shared" si="85"/>
        <v>0</v>
      </c>
      <c r="AG75" s="44">
        <f t="shared" si="84"/>
        <v>0</v>
      </c>
      <c r="AH75" s="44">
        <f t="shared" si="84"/>
        <v>0</v>
      </c>
      <c r="AI75" s="44">
        <f t="shared" si="84"/>
        <v>0</v>
      </c>
      <c r="AJ75" s="44">
        <f t="shared" si="84"/>
        <v>0</v>
      </c>
      <c r="AK75" s="812">
        <f t="shared" ref="AK75" si="94">+$J75</f>
        <v>443</v>
      </c>
      <c r="AL75" s="830">
        <f t="shared" si="65"/>
        <v>0.02</v>
      </c>
      <c r="AM75" s="44">
        <f t="shared" si="2"/>
        <v>1.25</v>
      </c>
      <c r="AN75" s="47">
        <v>1.25</v>
      </c>
      <c r="AO75" s="47"/>
      <c r="AP75" s="47"/>
      <c r="AQ75" s="47"/>
      <c r="AR75" s="47"/>
      <c r="AS75" s="47"/>
      <c r="AT75" s="812">
        <f t="shared" ref="AT75" si="95">+$J75</f>
        <v>443</v>
      </c>
      <c r="AU75" s="833">
        <f t="shared" si="67"/>
        <v>0.2</v>
      </c>
      <c r="AV75" s="44">
        <f t="shared" si="3"/>
        <v>5</v>
      </c>
      <c r="AW75" s="47">
        <v>5</v>
      </c>
      <c r="AX75" s="47"/>
      <c r="AY75" s="47"/>
      <c r="AZ75" s="47"/>
      <c r="BA75" s="47"/>
      <c r="BB75" s="47"/>
      <c r="BC75" s="812">
        <f t="shared" ref="BC75" si="96">+$J75</f>
        <v>443</v>
      </c>
      <c r="BD75" s="809">
        <f t="shared" si="69"/>
        <v>0.2</v>
      </c>
      <c r="BE75" s="44">
        <f t="shared" si="4"/>
        <v>5</v>
      </c>
      <c r="BF75" s="47">
        <v>5</v>
      </c>
      <c r="BG75" s="47"/>
      <c r="BH75" s="47"/>
      <c r="BI75" s="47"/>
      <c r="BJ75" s="47"/>
      <c r="BK75" s="47"/>
      <c r="BL75" s="812">
        <f t="shared" ref="BL75" si="97">+$J75</f>
        <v>443</v>
      </c>
      <c r="BM75" s="815">
        <f t="shared" si="71"/>
        <v>0.1</v>
      </c>
      <c r="BN75" s="44">
        <f t="shared" si="5"/>
        <v>3</v>
      </c>
      <c r="BO75" s="47">
        <v>3</v>
      </c>
      <c r="BP75" s="47"/>
      <c r="BQ75" s="47"/>
      <c r="BR75" s="47"/>
      <c r="BS75" s="47"/>
      <c r="BT75" s="47"/>
      <c r="BU75" s="818"/>
      <c r="BV75" s="819"/>
      <c r="BW75" s="819"/>
      <c r="BX75" s="819"/>
      <c r="BY75" s="819"/>
      <c r="BZ75" s="819"/>
      <c r="CA75" s="819"/>
      <c r="CB75" s="819"/>
      <c r="CC75" s="820"/>
    </row>
    <row r="76" spans="1:81" s="58" customFormat="1" ht="40.200000000000003" customHeight="1" x14ac:dyDescent="0.3">
      <c r="A76" s="34"/>
      <c r="B76" s="886"/>
      <c r="C76" s="869"/>
      <c r="D76" s="872"/>
      <c r="E76" s="852"/>
      <c r="F76" s="852"/>
      <c r="G76" s="852"/>
      <c r="H76" s="852"/>
      <c r="I76" s="852"/>
      <c r="J76" s="813"/>
      <c r="K76" s="855"/>
      <c r="L76" s="1188"/>
      <c r="M76" s="1191"/>
      <c r="N76" s="1194"/>
      <c r="O76" s="1176"/>
      <c r="P76" s="1179"/>
      <c r="Q76" s="1182"/>
      <c r="R76" s="1369"/>
      <c r="S76" s="355" t="s">
        <v>5695</v>
      </c>
      <c r="T76" s="236"/>
      <c r="U76" s="236"/>
      <c r="V76" s="236"/>
      <c r="W76" s="39" t="s">
        <v>5696</v>
      </c>
      <c r="X76" s="31"/>
      <c r="Y76" s="31"/>
      <c r="Z76" s="31"/>
      <c r="AA76" s="31"/>
      <c r="AB76" s="813"/>
      <c r="AC76" s="828"/>
      <c r="AD76" s="51">
        <f t="shared" si="85"/>
        <v>0</v>
      </c>
      <c r="AE76" s="51">
        <f t="shared" si="85"/>
        <v>0</v>
      </c>
      <c r="AF76" s="51">
        <f t="shared" si="85"/>
        <v>0</v>
      </c>
      <c r="AG76" s="51">
        <f t="shared" si="84"/>
        <v>0</v>
      </c>
      <c r="AH76" s="51">
        <f t="shared" si="84"/>
        <v>0</v>
      </c>
      <c r="AI76" s="51">
        <f t="shared" si="84"/>
        <v>0</v>
      </c>
      <c r="AJ76" s="51">
        <f t="shared" si="84"/>
        <v>0</v>
      </c>
      <c r="AK76" s="813"/>
      <c r="AL76" s="831"/>
      <c r="AM76" s="51">
        <f t="shared" ref="AM76:AM139" si="98">SUM(AN76:AS76)</f>
        <v>0</v>
      </c>
      <c r="AN76" s="257"/>
      <c r="AO76" s="257"/>
      <c r="AP76" s="257"/>
      <c r="AQ76" s="257"/>
      <c r="AR76" s="257"/>
      <c r="AS76" s="257"/>
      <c r="AT76" s="813"/>
      <c r="AU76" s="834"/>
      <c r="AV76" s="51">
        <f t="shared" ref="AV76:AV139" si="99">SUM(AW76:BB76)</f>
        <v>0</v>
      </c>
      <c r="AW76" s="257"/>
      <c r="AX76" s="257"/>
      <c r="AY76" s="257"/>
      <c r="AZ76" s="257"/>
      <c r="BA76" s="257"/>
      <c r="BB76" s="257"/>
      <c r="BC76" s="813"/>
      <c r="BD76" s="810"/>
      <c r="BE76" s="51">
        <f t="shared" ref="BE76:BE139" si="100">SUM(BF76:BK76)</f>
        <v>0</v>
      </c>
      <c r="BF76" s="257"/>
      <c r="BG76" s="257"/>
      <c r="BH76" s="257"/>
      <c r="BI76" s="257"/>
      <c r="BJ76" s="257"/>
      <c r="BK76" s="257"/>
      <c r="BL76" s="813"/>
      <c r="BM76" s="816"/>
      <c r="BN76" s="51">
        <f t="shared" ref="BN76:BN139" si="101">SUM(BO76:BT76)</f>
        <v>0</v>
      </c>
      <c r="BO76" s="257"/>
      <c r="BP76" s="257"/>
      <c r="BQ76" s="257"/>
      <c r="BR76" s="257"/>
      <c r="BS76" s="257"/>
      <c r="BT76" s="257"/>
      <c r="BU76" s="821"/>
      <c r="BV76" s="822"/>
      <c r="BW76" s="822"/>
      <c r="BX76" s="822"/>
      <c r="BY76" s="822"/>
      <c r="BZ76" s="822"/>
      <c r="CA76" s="822"/>
      <c r="CB76" s="822"/>
      <c r="CC76" s="823"/>
    </row>
    <row r="77" spans="1:81" s="58" customFormat="1" ht="40.200000000000003" customHeight="1" x14ac:dyDescent="0.3">
      <c r="A77" s="34"/>
      <c r="B77" s="886"/>
      <c r="C77" s="869"/>
      <c r="D77" s="872"/>
      <c r="E77" s="852"/>
      <c r="F77" s="852"/>
      <c r="G77" s="852"/>
      <c r="H77" s="852"/>
      <c r="I77" s="852"/>
      <c r="J77" s="813"/>
      <c r="K77" s="855"/>
      <c r="L77" s="1188"/>
      <c r="M77" s="1191"/>
      <c r="N77" s="1194"/>
      <c r="O77" s="1176"/>
      <c r="P77" s="1179"/>
      <c r="Q77" s="1182"/>
      <c r="R77" s="1369"/>
      <c r="S77" s="355" t="s">
        <v>5697</v>
      </c>
      <c r="T77" s="236"/>
      <c r="U77" s="236"/>
      <c r="V77" s="236"/>
      <c r="W77" s="39" t="s">
        <v>5698</v>
      </c>
      <c r="X77" s="31"/>
      <c r="Y77" s="31"/>
      <c r="Z77" s="31"/>
      <c r="AA77" s="31"/>
      <c r="AB77" s="813"/>
      <c r="AC77" s="828"/>
      <c r="AD77" s="51">
        <f t="shared" si="85"/>
        <v>0</v>
      </c>
      <c r="AE77" s="51">
        <f t="shared" si="85"/>
        <v>0</v>
      </c>
      <c r="AF77" s="51">
        <f t="shared" si="85"/>
        <v>0</v>
      </c>
      <c r="AG77" s="51">
        <f t="shared" si="84"/>
        <v>0</v>
      </c>
      <c r="AH77" s="51">
        <f t="shared" si="84"/>
        <v>0</v>
      </c>
      <c r="AI77" s="51">
        <f t="shared" si="84"/>
        <v>0</v>
      </c>
      <c r="AJ77" s="51">
        <f t="shared" si="84"/>
        <v>0</v>
      </c>
      <c r="AK77" s="813"/>
      <c r="AL77" s="831"/>
      <c r="AM77" s="51">
        <f t="shared" si="98"/>
        <v>0</v>
      </c>
      <c r="AN77" s="257"/>
      <c r="AO77" s="257"/>
      <c r="AP77" s="257"/>
      <c r="AQ77" s="257"/>
      <c r="AR77" s="257"/>
      <c r="AS77" s="257"/>
      <c r="AT77" s="813"/>
      <c r="AU77" s="834"/>
      <c r="AV77" s="51">
        <f t="shared" si="99"/>
        <v>0</v>
      </c>
      <c r="AW77" s="257"/>
      <c r="AX77" s="257"/>
      <c r="AY77" s="257"/>
      <c r="AZ77" s="257"/>
      <c r="BA77" s="257"/>
      <c r="BB77" s="257"/>
      <c r="BC77" s="813"/>
      <c r="BD77" s="810"/>
      <c r="BE77" s="51">
        <f t="shared" si="100"/>
        <v>0</v>
      </c>
      <c r="BF77" s="257"/>
      <c r="BG77" s="257"/>
      <c r="BH77" s="257"/>
      <c r="BI77" s="257"/>
      <c r="BJ77" s="257"/>
      <c r="BK77" s="257"/>
      <c r="BL77" s="813"/>
      <c r="BM77" s="816"/>
      <c r="BN77" s="51">
        <f t="shared" si="101"/>
        <v>0</v>
      </c>
      <c r="BO77" s="257"/>
      <c r="BP77" s="257"/>
      <c r="BQ77" s="257"/>
      <c r="BR77" s="257"/>
      <c r="BS77" s="257"/>
      <c r="BT77" s="257"/>
      <c r="BU77" s="821"/>
      <c r="BV77" s="822"/>
      <c r="BW77" s="822"/>
      <c r="BX77" s="822"/>
      <c r="BY77" s="822"/>
      <c r="BZ77" s="822"/>
      <c r="CA77" s="822"/>
      <c r="CB77" s="822"/>
      <c r="CC77" s="823"/>
    </row>
    <row r="78" spans="1:81" s="58" customFormat="1" ht="40.200000000000003" customHeight="1" thickBot="1" x14ac:dyDescent="0.35">
      <c r="A78" s="34"/>
      <c r="B78" s="886"/>
      <c r="C78" s="869"/>
      <c r="D78" s="873"/>
      <c r="E78" s="853"/>
      <c r="F78" s="853"/>
      <c r="G78" s="853"/>
      <c r="H78" s="853"/>
      <c r="I78" s="853"/>
      <c r="J78" s="814"/>
      <c r="K78" s="856"/>
      <c r="L78" s="1189"/>
      <c r="M78" s="1192"/>
      <c r="N78" s="1195"/>
      <c r="O78" s="1177"/>
      <c r="P78" s="1180"/>
      <c r="Q78" s="1183"/>
      <c r="R78" s="1370"/>
      <c r="S78" s="232"/>
      <c r="T78" s="237"/>
      <c r="U78" s="237"/>
      <c r="V78" s="237"/>
      <c r="W78" s="232"/>
      <c r="X78" s="260"/>
      <c r="Y78" s="260"/>
      <c r="Z78" s="260"/>
      <c r="AA78" s="260"/>
      <c r="AB78" s="814"/>
      <c r="AC78" s="829"/>
      <c r="AD78" s="46">
        <f t="shared" si="85"/>
        <v>0</v>
      </c>
      <c r="AE78" s="46">
        <f t="shared" si="85"/>
        <v>0</v>
      </c>
      <c r="AF78" s="46">
        <f t="shared" si="85"/>
        <v>0</v>
      </c>
      <c r="AG78" s="46">
        <f t="shared" si="84"/>
        <v>0</v>
      </c>
      <c r="AH78" s="46">
        <f t="shared" si="84"/>
        <v>0</v>
      </c>
      <c r="AI78" s="46">
        <f t="shared" si="84"/>
        <v>0</v>
      </c>
      <c r="AJ78" s="46">
        <f t="shared" si="84"/>
        <v>0</v>
      </c>
      <c r="AK78" s="814"/>
      <c r="AL78" s="832"/>
      <c r="AM78" s="46">
        <f t="shared" si="98"/>
        <v>0</v>
      </c>
      <c r="AN78" s="49"/>
      <c r="AO78" s="49"/>
      <c r="AP78" s="49"/>
      <c r="AQ78" s="49"/>
      <c r="AR78" s="49"/>
      <c r="AS78" s="49"/>
      <c r="AT78" s="814"/>
      <c r="AU78" s="835"/>
      <c r="AV78" s="46">
        <f t="shared" si="99"/>
        <v>0</v>
      </c>
      <c r="AW78" s="49"/>
      <c r="AX78" s="49"/>
      <c r="AY78" s="49"/>
      <c r="AZ78" s="49"/>
      <c r="BA78" s="49"/>
      <c r="BB78" s="49"/>
      <c r="BC78" s="814"/>
      <c r="BD78" s="811"/>
      <c r="BE78" s="46">
        <f t="shared" si="100"/>
        <v>0</v>
      </c>
      <c r="BF78" s="49"/>
      <c r="BG78" s="49"/>
      <c r="BH78" s="49"/>
      <c r="BI78" s="49"/>
      <c r="BJ78" s="49"/>
      <c r="BK78" s="49"/>
      <c r="BL78" s="814"/>
      <c r="BM78" s="817"/>
      <c r="BN78" s="46">
        <f t="shared" si="101"/>
        <v>0</v>
      </c>
      <c r="BO78" s="49"/>
      <c r="BP78" s="49"/>
      <c r="BQ78" s="49"/>
      <c r="BR78" s="49"/>
      <c r="BS78" s="49"/>
      <c r="BT78" s="49"/>
      <c r="BU78" s="824"/>
      <c r="BV78" s="825"/>
      <c r="BW78" s="825"/>
      <c r="BX78" s="825"/>
      <c r="BY78" s="825"/>
      <c r="BZ78" s="825"/>
      <c r="CA78" s="825"/>
      <c r="CB78" s="825"/>
      <c r="CC78" s="826"/>
    </row>
    <row r="79" spans="1:81" s="58" customFormat="1" ht="40.200000000000003" customHeight="1" thickTop="1" x14ac:dyDescent="0.3">
      <c r="A79" s="34"/>
      <c r="B79" s="886"/>
      <c r="C79" s="869"/>
      <c r="D79" s="871"/>
      <c r="E79" s="851"/>
      <c r="F79" s="851"/>
      <c r="G79" s="851"/>
      <c r="H79" s="851"/>
      <c r="I79" s="851"/>
      <c r="J79" s="812">
        <v>444</v>
      </c>
      <c r="K79" s="854" t="str">
        <f>+[8]Metas!K505</f>
        <v>Alianzas estratégicas fomentadas para el mejoramiento y diseño de los productos elaborados por las personas privadas de la libertad.</v>
      </c>
      <c r="L79" s="857">
        <v>2</v>
      </c>
      <c r="M79" s="860">
        <f t="shared" si="61"/>
        <v>2</v>
      </c>
      <c r="N79" s="836">
        <v>0.2</v>
      </c>
      <c r="O79" s="839">
        <v>0.7</v>
      </c>
      <c r="P79" s="863">
        <v>0.7</v>
      </c>
      <c r="Q79" s="866">
        <v>0.4</v>
      </c>
      <c r="R79" s="1368">
        <f>+$J79</f>
        <v>444</v>
      </c>
      <c r="S79" s="354" t="s">
        <v>5699</v>
      </c>
      <c r="T79" s="235" t="s">
        <v>3821</v>
      </c>
      <c r="U79" s="235" t="s">
        <v>3826</v>
      </c>
      <c r="V79" s="235" t="s">
        <v>3830</v>
      </c>
      <c r="W79" s="231" t="s">
        <v>5700</v>
      </c>
      <c r="X79" s="256"/>
      <c r="Y79" s="256"/>
      <c r="Z79" s="256"/>
      <c r="AA79" s="256"/>
      <c r="AB79" s="812">
        <f t="shared" ref="AB79" si="102">+$J79</f>
        <v>444</v>
      </c>
      <c r="AC79" s="827">
        <f t="shared" ref="AC79" si="103">+L79</f>
        <v>2</v>
      </c>
      <c r="AD79" s="44">
        <f t="shared" si="85"/>
        <v>14.25</v>
      </c>
      <c r="AE79" s="44">
        <f t="shared" si="85"/>
        <v>14.25</v>
      </c>
      <c r="AF79" s="44">
        <f t="shared" si="85"/>
        <v>0</v>
      </c>
      <c r="AG79" s="44">
        <f t="shared" si="84"/>
        <v>0</v>
      </c>
      <c r="AH79" s="44">
        <f t="shared" si="84"/>
        <v>0</v>
      </c>
      <c r="AI79" s="44">
        <f t="shared" si="84"/>
        <v>0</v>
      </c>
      <c r="AJ79" s="44">
        <f t="shared" si="84"/>
        <v>0</v>
      </c>
      <c r="AK79" s="812">
        <f t="shared" ref="AK79" si="104">+$J79</f>
        <v>444</v>
      </c>
      <c r="AL79" s="830">
        <f t="shared" si="65"/>
        <v>0.2</v>
      </c>
      <c r="AM79" s="44">
        <f t="shared" si="98"/>
        <v>1.25</v>
      </c>
      <c r="AN79" s="47">
        <v>1.25</v>
      </c>
      <c r="AO79" s="47"/>
      <c r="AP79" s="47"/>
      <c r="AQ79" s="47"/>
      <c r="AR79" s="47"/>
      <c r="AS79" s="47"/>
      <c r="AT79" s="812">
        <f t="shared" ref="AT79" si="105">+$J79</f>
        <v>444</v>
      </c>
      <c r="AU79" s="833">
        <f t="shared" si="67"/>
        <v>0.7</v>
      </c>
      <c r="AV79" s="44">
        <f t="shared" si="99"/>
        <v>5</v>
      </c>
      <c r="AW79" s="47">
        <v>5</v>
      </c>
      <c r="AX79" s="47"/>
      <c r="AY79" s="47"/>
      <c r="AZ79" s="47"/>
      <c r="BA79" s="47"/>
      <c r="BB79" s="47"/>
      <c r="BC79" s="812">
        <f t="shared" ref="BC79" si="106">+$J79</f>
        <v>444</v>
      </c>
      <c r="BD79" s="809">
        <f t="shared" si="69"/>
        <v>0.7</v>
      </c>
      <c r="BE79" s="44">
        <f t="shared" si="100"/>
        <v>5</v>
      </c>
      <c r="BF79" s="47">
        <v>5</v>
      </c>
      <c r="BG79" s="47"/>
      <c r="BH79" s="47"/>
      <c r="BI79" s="47"/>
      <c r="BJ79" s="47"/>
      <c r="BK79" s="47"/>
      <c r="BL79" s="812">
        <f t="shared" ref="BL79" si="107">+$J79</f>
        <v>444</v>
      </c>
      <c r="BM79" s="815">
        <f t="shared" si="71"/>
        <v>0.4</v>
      </c>
      <c r="BN79" s="44">
        <f t="shared" si="101"/>
        <v>3</v>
      </c>
      <c r="BO79" s="47">
        <v>3</v>
      </c>
      <c r="BP79" s="47"/>
      <c r="BQ79" s="47"/>
      <c r="BR79" s="47"/>
      <c r="BS79" s="47"/>
      <c r="BT79" s="47"/>
      <c r="BU79" s="818"/>
      <c r="BV79" s="819"/>
      <c r="BW79" s="819"/>
      <c r="BX79" s="819"/>
      <c r="BY79" s="819"/>
      <c r="BZ79" s="819"/>
      <c r="CA79" s="819"/>
      <c r="CB79" s="819"/>
      <c r="CC79" s="820"/>
    </row>
    <row r="80" spans="1:81" s="58" customFormat="1" ht="40.200000000000003" customHeight="1" x14ac:dyDescent="0.3">
      <c r="A80" s="34"/>
      <c r="B80" s="886"/>
      <c r="C80" s="869"/>
      <c r="D80" s="872"/>
      <c r="E80" s="852"/>
      <c r="F80" s="852"/>
      <c r="G80" s="852"/>
      <c r="H80" s="852"/>
      <c r="I80" s="852"/>
      <c r="J80" s="813"/>
      <c r="K80" s="855"/>
      <c r="L80" s="858"/>
      <c r="M80" s="861"/>
      <c r="N80" s="837"/>
      <c r="O80" s="840"/>
      <c r="P80" s="864"/>
      <c r="Q80" s="867"/>
      <c r="R80" s="1369"/>
      <c r="S80" s="355" t="s">
        <v>5701</v>
      </c>
      <c r="T80" s="236"/>
      <c r="U80" s="236"/>
      <c r="V80" s="236"/>
      <c r="W80" s="39" t="s">
        <v>5702</v>
      </c>
      <c r="X80" s="31"/>
      <c r="Y80" s="31"/>
      <c r="Z80" s="31"/>
      <c r="AA80" s="31"/>
      <c r="AB80" s="813"/>
      <c r="AC80" s="828"/>
      <c r="AD80" s="51">
        <f t="shared" si="85"/>
        <v>0</v>
      </c>
      <c r="AE80" s="51">
        <f t="shared" si="85"/>
        <v>0</v>
      </c>
      <c r="AF80" s="51">
        <f t="shared" si="85"/>
        <v>0</v>
      </c>
      <c r="AG80" s="51">
        <f t="shared" si="84"/>
        <v>0</v>
      </c>
      <c r="AH80" s="51">
        <f t="shared" si="84"/>
        <v>0</v>
      </c>
      <c r="AI80" s="51">
        <f t="shared" si="84"/>
        <v>0</v>
      </c>
      <c r="AJ80" s="51">
        <f t="shared" si="84"/>
        <v>0</v>
      </c>
      <c r="AK80" s="813"/>
      <c r="AL80" s="831"/>
      <c r="AM80" s="51">
        <f t="shared" si="98"/>
        <v>0</v>
      </c>
      <c r="AN80" s="257"/>
      <c r="AO80" s="257"/>
      <c r="AP80" s="257"/>
      <c r="AQ80" s="257"/>
      <c r="AR80" s="257"/>
      <c r="AS80" s="257"/>
      <c r="AT80" s="813"/>
      <c r="AU80" s="834"/>
      <c r="AV80" s="51">
        <f t="shared" si="99"/>
        <v>0</v>
      </c>
      <c r="AW80" s="257"/>
      <c r="AX80" s="257"/>
      <c r="AY80" s="257"/>
      <c r="AZ80" s="257"/>
      <c r="BA80" s="257"/>
      <c r="BB80" s="257"/>
      <c r="BC80" s="813"/>
      <c r="BD80" s="810"/>
      <c r="BE80" s="51">
        <f t="shared" si="100"/>
        <v>0</v>
      </c>
      <c r="BF80" s="257"/>
      <c r="BG80" s="257"/>
      <c r="BH80" s="257"/>
      <c r="BI80" s="257"/>
      <c r="BJ80" s="257"/>
      <c r="BK80" s="257"/>
      <c r="BL80" s="813"/>
      <c r="BM80" s="816"/>
      <c r="BN80" s="51">
        <f t="shared" si="101"/>
        <v>0</v>
      </c>
      <c r="BO80" s="257"/>
      <c r="BP80" s="257"/>
      <c r="BQ80" s="257"/>
      <c r="BR80" s="257"/>
      <c r="BS80" s="257"/>
      <c r="BT80" s="257"/>
      <c r="BU80" s="821"/>
      <c r="BV80" s="822"/>
      <c r="BW80" s="822"/>
      <c r="BX80" s="822"/>
      <c r="BY80" s="822"/>
      <c r="BZ80" s="822"/>
      <c r="CA80" s="822"/>
      <c r="CB80" s="822"/>
      <c r="CC80" s="823"/>
    </row>
    <row r="81" spans="1:81" s="58" customFormat="1" ht="40.200000000000003" customHeight="1" x14ac:dyDescent="0.3">
      <c r="A81" s="34"/>
      <c r="B81" s="886"/>
      <c r="C81" s="869"/>
      <c r="D81" s="872"/>
      <c r="E81" s="852"/>
      <c r="F81" s="852"/>
      <c r="G81" s="852"/>
      <c r="H81" s="852"/>
      <c r="I81" s="852"/>
      <c r="J81" s="813"/>
      <c r="K81" s="855"/>
      <c r="L81" s="858"/>
      <c r="M81" s="861"/>
      <c r="N81" s="837"/>
      <c r="O81" s="840"/>
      <c r="P81" s="864"/>
      <c r="Q81" s="867"/>
      <c r="R81" s="1369"/>
      <c r="S81" s="355" t="s">
        <v>5703</v>
      </c>
      <c r="T81" s="236"/>
      <c r="U81" s="236"/>
      <c r="V81" s="236"/>
      <c r="W81" s="39" t="s">
        <v>5704</v>
      </c>
      <c r="X81" s="31"/>
      <c r="Y81" s="31"/>
      <c r="Z81" s="31"/>
      <c r="AA81" s="31"/>
      <c r="AB81" s="813"/>
      <c r="AC81" s="828"/>
      <c r="AD81" s="51">
        <f t="shared" si="85"/>
        <v>0</v>
      </c>
      <c r="AE81" s="51">
        <f t="shared" si="85"/>
        <v>0</v>
      </c>
      <c r="AF81" s="51">
        <f t="shared" si="85"/>
        <v>0</v>
      </c>
      <c r="AG81" s="51">
        <f t="shared" si="84"/>
        <v>0</v>
      </c>
      <c r="AH81" s="51">
        <f t="shared" si="84"/>
        <v>0</v>
      </c>
      <c r="AI81" s="51">
        <f t="shared" si="84"/>
        <v>0</v>
      </c>
      <c r="AJ81" s="51">
        <f t="shared" si="84"/>
        <v>0</v>
      </c>
      <c r="AK81" s="813"/>
      <c r="AL81" s="831"/>
      <c r="AM81" s="51">
        <f t="shared" si="98"/>
        <v>0</v>
      </c>
      <c r="AN81" s="257"/>
      <c r="AO81" s="257"/>
      <c r="AP81" s="257"/>
      <c r="AQ81" s="257"/>
      <c r="AR81" s="257"/>
      <c r="AS81" s="257"/>
      <c r="AT81" s="813"/>
      <c r="AU81" s="834"/>
      <c r="AV81" s="51">
        <f t="shared" si="99"/>
        <v>0</v>
      </c>
      <c r="AW81" s="257"/>
      <c r="AX81" s="257"/>
      <c r="AY81" s="257"/>
      <c r="AZ81" s="257"/>
      <c r="BA81" s="257"/>
      <c r="BB81" s="257"/>
      <c r="BC81" s="813"/>
      <c r="BD81" s="810"/>
      <c r="BE81" s="51">
        <f t="shared" si="100"/>
        <v>0</v>
      </c>
      <c r="BF81" s="257"/>
      <c r="BG81" s="257"/>
      <c r="BH81" s="257"/>
      <c r="BI81" s="257"/>
      <c r="BJ81" s="257"/>
      <c r="BK81" s="257"/>
      <c r="BL81" s="813"/>
      <c r="BM81" s="816"/>
      <c r="BN81" s="51">
        <f t="shared" si="101"/>
        <v>0</v>
      </c>
      <c r="BO81" s="257"/>
      <c r="BP81" s="257"/>
      <c r="BQ81" s="257"/>
      <c r="BR81" s="257"/>
      <c r="BS81" s="257"/>
      <c r="BT81" s="257"/>
      <c r="BU81" s="821"/>
      <c r="BV81" s="822"/>
      <c r="BW81" s="822"/>
      <c r="BX81" s="822"/>
      <c r="BY81" s="822"/>
      <c r="BZ81" s="822"/>
      <c r="CA81" s="822"/>
      <c r="CB81" s="822"/>
      <c r="CC81" s="823"/>
    </row>
    <row r="82" spans="1:81" s="58" customFormat="1" ht="40.200000000000003" customHeight="1" thickBot="1" x14ac:dyDescent="0.35">
      <c r="A82" s="34"/>
      <c r="B82" s="886"/>
      <c r="C82" s="869"/>
      <c r="D82" s="873"/>
      <c r="E82" s="853"/>
      <c r="F82" s="853"/>
      <c r="G82" s="853"/>
      <c r="H82" s="853"/>
      <c r="I82" s="853"/>
      <c r="J82" s="814"/>
      <c r="K82" s="856"/>
      <c r="L82" s="859"/>
      <c r="M82" s="862"/>
      <c r="N82" s="838"/>
      <c r="O82" s="841"/>
      <c r="P82" s="865"/>
      <c r="Q82" s="874"/>
      <c r="R82" s="1370"/>
      <c r="S82" s="232"/>
      <c r="T82" s="237"/>
      <c r="U82" s="237"/>
      <c r="V82" s="237"/>
      <c r="W82" s="232"/>
      <c r="X82" s="260"/>
      <c r="Y82" s="260"/>
      <c r="Z82" s="260"/>
      <c r="AA82" s="260"/>
      <c r="AB82" s="814"/>
      <c r="AC82" s="829"/>
      <c r="AD82" s="46">
        <f t="shared" si="85"/>
        <v>0</v>
      </c>
      <c r="AE82" s="46">
        <f t="shared" si="85"/>
        <v>0</v>
      </c>
      <c r="AF82" s="46">
        <f t="shared" si="85"/>
        <v>0</v>
      </c>
      <c r="AG82" s="46">
        <f t="shared" si="84"/>
        <v>0</v>
      </c>
      <c r="AH82" s="46">
        <f t="shared" si="84"/>
        <v>0</v>
      </c>
      <c r="AI82" s="46">
        <f t="shared" si="84"/>
        <v>0</v>
      </c>
      <c r="AJ82" s="46">
        <f t="shared" si="84"/>
        <v>0</v>
      </c>
      <c r="AK82" s="814"/>
      <c r="AL82" s="832"/>
      <c r="AM82" s="46">
        <f t="shared" si="98"/>
        <v>0</v>
      </c>
      <c r="AN82" s="49"/>
      <c r="AO82" s="49"/>
      <c r="AP82" s="49"/>
      <c r="AQ82" s="49"/>
      <c r="AR82" s="49"/>
      <c r="AS82" s="49"/>
      <c r="AT82" s="814"/>
      <c r="AU82" s="835"/>
      <c r="AV82" s="46">
        <f t="shared" si="99"/>
        <v>0</v>
      </c>
      <c r="AW82" s="49"/>
      <c r="AX82" s="49"/>
      <c r="AY82" s="49"/>
      <c r="AZ82" s="49"/>
      <c r="BA82" s="49"/>
      <c r="BB82" s="49"/>
      <c r="BC82" s="814"/>
      <c r="BD82" s="811"/>
      <c r="BE82" s="46">
        <f t="shared" si="100"/>
        <v>0</v>
      </c>
      <c r="BF82" s="49"/>
      <c r="BG82" s="49"/>
      <c r="BH82" s="49"/>
      <c r="BI82" s="49"/>
      <c r="BJ82" s="49"/>
      <c r="BK82" s="49"/>
      <c r="BL82" s="814"/>
      <c r="BM82" s="817"/>
      <c r="BN82" s="46">
        <f t="shared" si="101"/>
        <v>0</v>
      </c>
      <c r="BO82" s="49"/>
      <c r="BP82" s="49"/>
      <c r="BQ82" s="49"/>
      <c r="BR82" s="49"/>
      <c r="BS82" s="49"/>
      <c r="BT82" s="49"/>
      <c r="BU82" s="824"/>
      <c r="BV82" s="825"/>
      <c r="BW82" s="825"/>
      <c r="BX82" s="825"/>
      <c r="BY82" s="825"/>
      <c r="BZ82" s="825"/>
      <c r="CA82" s="825"/>
      <c r="CB82" s="825"/>
      <c r="CC82" s="826"/>
    </row>
    <row r="83" spans="1:81" s="58" customFormat="1" ht="40.200000000000003" customHeight="1" thickTop="1" x14ac:dyDescent="0.3">
      <c r="A83" s="34"/>
      <c r="B83" s="886"/>
      <c r="C83" s="869"/>
      <c r="D83" s="871"/>
      <c r="E83" s="851"/>
      <c r="F83" s="851"/>
      <c r="G83" s="851"/>
      <c r="H83" s="851"/>
      <c r="I83" s="851"/>
      <c r="J83" s="812">
        <v>445</v>
      </c>
      <c r="K83" s="854" t="str">
        <f>+[8]Metas!K506</f>
        <v>Gestión para la adquisición de un (1) lote para la construcción del centro de atención especializada CAE para los menores infractores.</v>
      </c>
      <c r="L83" s="1187">
        <v>0.7</v>
      </c>
      <c r="M83" s="1190">
        <f>SUM(N83:Q83)</f>
        <v>0.7</v>
      </c>
      <c r="N83" s="1193">
        <v>0.02</v>
      </c>
      <c r="O83" s="1175">
        <v>0.3</v>
      </c>
      <c r="P83" s="1178">
        <v>0.3</v>
      </c>
      <c r="Q83" s="1181">
        <v>0.08</v>
      </c>
      <c r="R83" s="1368">
        <f>+$J83</f>
        <v>445</v>
      </c>
      <c r="S83" s="354" t="s">
        <v>5705</v>
      </c>
      <c r="T83" s="235" t="s">
        <v>3822</v>
      </c>
      <c r="U83" s="235" t="s">
        <v>3826</v>
      </c>
      <c r="V83" s="235" t="s">
        <v>3830</v>
      </c>
      <c r="W83" s="231" t="s">
        <v>5706</v>
      </c>
      <c r="X83" s="256"/>
      <c r="Y83" s="256"/>
      <c r="Z83" s="256"/>
      <c r="AA83" s="256"/>
      <c r="AB83" s="812">
        <f t="shared" ref="AB83" si="108">+$J83</f>
        <v>445</v>
      </c>
      <c r="AC83" s="827">
        <f t="shared" ref="AC83" si="109">+L83</f>
        <v>0.7</v>
      </c>
      <c r="AD83" s="44">
        <f t="shared" si="85"/>
        <v>14.25</v>
      </c>
      <c r="AE83" s="44"/>
      <c r="AF83" s="44">
        <f t="shared" si="85"/>
        <v>0</v>
      </c>
      <c r="AG83" s="44">
        <f t="shared" si="84"/>
        <v>0</v>
      </c>
      <c r="AH83" s="44">
        <f t="shared" si="84"/>
        <v>0</v>
      </c>
      <c r="AI83" s="44">
        <f t="shared" si="84"/>
        <v>0</v>
      </c>
      <c r="AJ83" s="44">
        <f t="shared" si="84"/>
        <v>0</v>
      </c>
      <c r="AK83" s="812">
        <f t="shared" ref="AK83" si="110">+$J83</f>
        <v>445</v>
      </c>
      <c r="AL83" s="830">
        <f>+N83</f>
        <v>0.02</v>
      </c>
      <c r="AM83" s="44">
        <v>1.25</v>
      </c>
      <c r="AN83" s="47">
        <v>5</v>
      </c>
      <c r="AO83" s="47"/>
      <c r="AP83" s="47"/>
      <c r="AQ83" s="47"/>
      <c r="AR83" s="47"/>
      <c r="AS83" s="47"/>
      <c r="AT83" s="812">
        <f t="shared" ref="AT83" si="111">+$J83</f>
        <v>445</v>
      </c>
      <c r="AU83" s="833">
        <f>+O83</f>
        <v>0.3</v>
      </c>
      <c r="AV83" s="44">
        <f t="shared" si="99"/>
        <v>5</v>
      </c>
      <c r="AW83" s="47">
        <v>5</v>
      </c>
      <c r="AX83" s="47"/>
      <c r="AY83" s="47"/>
      <c r="AZ83" s="47"/>
      <c r="BA83" s="47"/>
      <c r="BB83" s="47"/>
      <c r="BC83" s="812">
        <f t="shared" ref="BC83" si="112">+$J83</f>
        <v>445</v>
      </c>
      <c r="BD83" s="809">
        <f>+P83</f>
        <v>0.3</v>
      </c>
      <c r="BE83" s="44">
        <f t="shared" si="100"/>
        <v>5</v>
      </c>
      <c r="BF83" s="47">
        <v>5</v>
      </c>
      <c r="BG83" s="47"/>
      <c r="BH83" s="47"/>
      <c r="BI83" s="47"/>
      <c r="BJ83" s="47"/>
      <c r="BK83" s="47"/>
      <c r="BL83" s="812">
        <f t="shared" ref="BL83" si="113">+$J83</f>
        <v>445</v>
      </c>
      <c r="BM83" s="815">
        <f>+Q83</f>
        <v>0.08</v>
      </c>
      <c r="BN83" s="44">
        <f t="shared" si="101"/>
        <v>3</v>
      </c>
      <c r="BO83" s="47">
        <v>3</v>
      </c>
      <c r="BP83" s="47"/>
      <c r="BQ83" s="47"/>
      <c r="BR83" s="47"/>
      <c r="BS83" s="47"/>
      <c r="BT83" s="47"/>
      <c r="BU83" s="818"/>
      <c r="BV83" s="819"/>
      <c r="BW83" s="819"/>
      <c r="BX83" s="819"/>
      <c r="BY83" s="819"/>
      <c r="BZ83" s="819"/>
      <c r="CA83" s="819"/>
      <c r="CB83" s="819"/>
      <c r="CC83" s="820"/>
    </row>
    <row r="84" spans="1:81" s="58" customFormat="1" ht="40.200000000000003" customHeight="1" x14ac:dyDescent="0.3">
      <c r="A84" s="34"/>
      <c r="B84" s="886"/>
      <c r="C84" s="869"/>
      <c r="D84" s="872"/>
      <c r="E84" s="852"/>
      <c r="F84" s="852"/>
      <c r="G84" s="852"/>
      <c r="H84" s="852"/>
      <c r="I84" s="852"/>
      <c r="J84" s="813"/>
      <c r="K84" s="855"/>
      <c r="L84" s="1188"/>
      <c r="M84" s="1191"/>
      <c r="N84" s="1194"/>
      <c r="O84" s="1176"/>
      <c r="P84" s="1179"/>
      <c r="Q84" s="1182"/>
      <c r="R84" s="1369"/>
      <c r="S84" s="355" t="s">
        <v>5707</v>
      </c>
      <c r="T84" s="236"/>
      <c r="U84" s="236"/>
      <c r="V84" s="236"/>
      <c r="W84" s="39" t="s">
        <v>5708</v>
      </c>
      <c r="X84" s="31"/>
      <c r="Y84" s="31"/>
      <c r="Z84" s="31"/>
      <c r="AA84" s="31"/>
      <c r="AB84" s="813"/>
      <c r="AC84" s="828"/>
      <c r="AD84" s="51">
        <f t="shared" si="85"/>
        <v>0</v>
      </c>
      <c r="AE84" s="51">
        <f t="shared" si="85"/>
        <v>0</v>
      </c>
      <c r="AF84" s="51">
        <f t="shared" si="85"/>
        <v>0</v>
      </c>
      <c r="AG84" s="51">
        <f t="shared" si="84"/>
        <v>0</v>
      </c>
      <c r="AH84" s="51">
        <f t="shared" si="84"/>
        <v>0</v>
      </c>
      <c r="AI84" s="51">
        <f t="shared" si="84"/>
        <v>0</v>
      </c>
      <c r="AJ84" s="51">
        <f t="shared" si="84"/>
        <v>0</v>
      </c>
      <c r="AK84" s="813"/>
      <c r="AL84" s="831"/>
      <c r="AM84" s="51">
        <f t="shared" si="98"/>
        <v>0</v>
      </c>
      <c r="AN84" s="257"/>
      <c r="AO84" s="257"/>
      <c r="AP84" s="257"/>
      <c r="AQ84" s="257"/>
      <c r="AR84" s="257"/>
      <c r="AS84" s="257"/>
      <c r="AT84" s="813"/>
      <c r="AU84" s="834"/>
      <c r="AV84" s="51">
        <f t="shared" si="99"/>
        <v>0</v>
      </c>
      <c r="AW84" s="257"/>
      <c r="AX84" s="257"/>
      <c r="AY84" s="257"/>
      <c r="AZ84" s="257"/>
      <c r="BA84" s="257"/>
      <c r="BB84" s="257"/>
      <c r="BC84" s="813"/>
      <c r="BD84" s="810"/>
      <c r="BE84" s="51">
        <f t="shared" si="100"/>
        <v>0</v>
      </c>
      <c r="BF84" s="257"/>
      <c r="BG84" s="257"/>
      <c r="BH84" s="257"/>
      <c r="BI84" s="257"/>
      <c r="BJ84" s="257"/>
      <c r="BK84" s="257"/>
      <c r="BL84" s="813"/>
      <c r="BM84" s="816"/>
      <c r="BN84" s="51">
        <f t="shared" si="101"/>
        <v>0</v>
      </c>
      <c r="BO84" s="257"/>
      <c r="BP84" s="257"/>
      <c r="BQ84" s="257"/>
      <c r="BR84" s="257"/>
      <c r="BS84" s="257"/>
      <c r="BT84" s="257"/>
      <c r="BU84" s="821"/>
      <c r="BV84" s="822"/>
      <c r="BW84" s="822"/>
      <c r="BX84" s="822"/>
      <c r="BY84" s="822"/>
      <c r="BZ84" s="822"/>
      <c r="CA84" s="822"/>
      <c r="CB84" s="822"/>
      <c r="CC84" s="823"/>
    </row>
    <row r="85" spans="1:81" s="58" customFormat="1" ht="40.200000000000003" customHeight="1" x14ac:dyDescent="0.3">
      <c r="A85" s="34"/>
      <c r="B85" s="886"/>
      <c r="C85" s="869"/>
      <c r="D85" s="872"/>
      <c r="E85" s="852"/>
      <c r="F85" s="852"/>
      <c r="G85" s="852"/>
      <c r="H85" s="852"/>
      <c r="I85" s="852"/>
      <c r="J85" s="813"/>
      <c r="K85" s="855"/>
      <c r="L85" s="1188"/>
      <c r="M85" s="1191"/>
      <c r="N85" s="1194"/>
      <c r="O85" s="1176"/>
      <c r="P85" s="1179"/>
      <c r="Q85" s="1182"/>
      <c r="R85" s="1369"/>
      <c r="S85" s="39"/>
      <c r="T85" s="236"/>
      <c r="U85" s="236"/>
      <c r="V85" s="236"/>
      <c r="W85" s="39"/>
      <c r="X85" s="31"/>
      <c r="Y85" s="31"/>
      <c r="Z85" s="31"/>
      <c r="AA85" s="31"/>
      <c r="AB85" s="813"/>
      <c r="AC85" s="828"/>
      <c r="AD85" s="51">
        <f t="shared" si="85"/>
        <v>0</v>
      </c>
      <c r="AE85" s="51">
        <f t="shared" si="85"/>
        <v>0</v>
      </c>
      <c r="AF85" s="51">
        <f t="shared" si="85"/>
        <v>0</v>
      </c>
      <c r="AG85" s="51">
        <f t="shared" si="84"/>
        <v>0</v>
      </c>
      <c r="AH85" s="51">
        <f t="shared" si="84"/>
        <v>0</v>
      </c>
      <c r="AI85" s="51">
        <f t="shared" si="84"/>
        <v>0</v>
      </c>
      <c r="AJ85" s="51">
        <f t="shared" si="84"/>
        <v>0</v>
      </c>
      <c r="AK85" s="813"/>
      <c r="AL85" s="831"/>
      <c r="AM85" s="51">
        <f t="shared" si="98"/>
        <v>0</v>
      </c>
      <c r="AN85" s="257"/>
      <c r="AO85" s="257"/>
      <c r="AP85" s="257"/>
      <c r="AQ85" s="257"/>
      <c r="AR85" s="257"/>
      <c r="AS85" s="257"/>
      <c r="AT85" s="813"/>
      <c r="AU85" s="834"/>
      <c r="AV85" s="51">
        <f t="shared" si="99"/>
        <v>0</v>
      </c>
      <c r="AW85" s="257"/>
      <c r="AX85" s="257"/>
      <c r="AY85" s="257"/>
      <c r="AZ85" s="257"/>
      <c r="BA85" s="257"/>
      <c r="BB85" s="257"/>
      <c r="BC85" s="813"/>
      <c r="BD85" s="810"/>
      <c r="BE85" s="51">
        <f t="shared" si="100"/>
        <v>0</v>
      </c>
      <c r="BF85" s="257"/>
      <c r="BG85" s="257"/>
      <c r="BH85" s="257"/>
      <c r="BI85" s="257"/>
      <c r="BJ85" s="257"/>
      <c r="BK85" s="257"/>
      <c r="BL85" s="813"/>
      <c r="BM85" s="816"/>
      <c r="BN85" s="51">
        <f t="shared" si="101"/>
        <v>0</v>
      </c>
      <c r="BO85" s="257"/>
      <c r="BP85" s="257"/>
      <c r="BQ85" s="257"/>
      <c r="BR85" s="257"/>
      <c r="BS85" s="257"/>
      <c r="BT85" s="257"/>
      <c r="BU85" s="821"/>
      <c r="BV85" s="822"/>
      <c r="BW85" s="822"/>
      <c r="BX85" s="822"/>
      <c r="BY85" s="822"/>
      <c r="BZ85" s="822"/>
      <c r="CA85" s="822"/>
      <c r="CB85" s="822"/>
      <c r="CC85" s="823"/>
    </row>
    <row r="86" spans="1:81" s="58" customFormat="1" ht="40.200000000000003" customHeight="1" thickBot="1" x14ac:dyDescent="0.35">
      <c r="A86" s="34"/>
      <c r="B86" s="886"/>
      <c r="C86" s="870"/>
      <c r="D86" s="873"/>
      <c r="E86" s="853"/>
      <c r="F86" s="853"/>
      <c r="G86" s="853"/>
      <c r="H86" s="853"/>
      <c r="I86" s="853"/>
      <c r="J86" s="814"/>
      <c r="K86" s="856"/>
      <c r="L86" s="1189"/>
      <c r="M86" s="1192"/>
      <c r="N86" s="1195"/>
      <c r="O86" s="1177"/>
      <c r="P86" s="1180"/>
      <c r="Q86" s="1183"/>
      <c r="R86" s="1370"/>
      <c r="S86" s="232"/>
      <c r="T86" s="237"/>
      <c r="U86" s="237"/>
      <c r="V86" s="237"/>
      <c r="W86" s="232"/>
      <c r="X86" s="260"/>
      <c r="Y86" s="260"/>
      <c r="Z86" s="260"/>
      <c r="AA86" s="260"/>
      <c r="AB86" s="814"/>
      <c r="AC86" s="829"/>
      <c r="AD86" s="46">
        <f t="shared" si="85"/>
        <v>0</v>
      </c>
      <c r="AE86" s="46">
        <f t="shared" si="85"/>
        <v>0</v>
      </c>
      <c r="AF86" s="46">
        <f t="shared" si="85"/>
        <v>0</v>
      </c>
      <c r="AG86" s="46">
        <f t="shared" si="84"/>
        <v>0</v>
      </c>
      <c r="AH86" s="46">
        <f t="shared" si="84"/>
        <v>0</v>
      </c>
      <c r="AI86" s="46">
        <f t="shared" si="84"/>
        <v>0</v>
      </c>
      <c r="AJ86" s="46">
        <f t="shared" si="84"/>
        <v>0</v>
      </c>
      <c r="AK86" s="814"/>
      <c r="AL86" s="832"/>
      <c r="AM86" s="46">
        <f t="shared" si="98"/>
        <v>0</v>
      </c>
      <c r="AN86" s="49"/>
      <c r="AO86" s="49"/>
      <c r="AP86" s="49"/>
      <c r="AQ86" s="49"/>
      <c r="AR86" s="49"/>
      <c r="AS86" s="49"/>
      <c r="AT86" s="814"/>
      <c r="AU86" s="835"/>
      <c r="AV86" s="46">
        <f t="shared" si="99"/>
        <v>0</v>
      </c>
      <c r="AW86" s="49"/>
      <c r="AX86" s="49"/>
      <c r="AY86" s="49"/>
      <c r="AZ86" s="49"/>
      <c r="BA86" s="49"/>
      <c r="BB86" s="49"/>
      <c r="BC86" s="814"/>
      <c r="BD86" s="811"/>
      <c r="BE86" s="46">
        <f t="shared" si="100"/>
        <v>0</v>
      </c>
      <c r="BF86" s="49"/>
      <c r="BG86" s="49"/>
      <c r="BH86" s="49"/>
      <c r="BI86" s="49"/>
      <c r="BJ86" s="49"/>
      <c r="BK86" s="49"/>
      <c r="BL86" s="814"/>
      <c r="BM86" s="817"/>
      <c r="BN86" s="46">
        <f t="shared" si="101"/>
        <v>0</v>
      </c>
      <c r="BO86" s="49"/>
      <c r="BP86" s="49"/>
      <c r="BQ86" s="49"/>
      <c r="BR86" s="49"/>
      <c r="BS86" s="49"/>
      <c r="BT86" s="49"/>
      <c r="BU86" s="824"/>
      <c r="BV86" s="825"/>
      <c r="BW86" s="825"/>
      <c r="BX86" s="825"/>
      <c r="BY86" s="825"/>
      <c r="BZ86" s="825"/>
      <c r="CA86" s="825"/>
      <c r="CB86" s="825"/>
      <c r="CC86" s="826"/>
    </row>
    <row r="87" spans="1:81" s="58" customFormat="1" ht="40.200000000000003" customHeight="1" thickTop="1" x14ac:dyDescent="0.3">
      <c r="A87" s="34"/>
      <c r="B87" s="886"/>
      <c r="C87" s="868" t="s">
        <v>674</v>
      </c>
      <c r="D87" s="871"/>
      <c r="E87" s="851"/>
      <c r="F87" s="851"/>
      <c r="G87" s="851"/>
      <c r="H87" s="851"/>
      <c r="I87" s="851"/>
      <c r="J87" s="812">
        <v>446</v>
      </c>
      <c r="K87" s="854" t="str">
        <f>+[8]Metas!K507</f>
        <v>Proyectos diseñados y ejecutados con enfoque productivo, cultural o deportivo dirigido a los menores infractores y su inserción a la vida social.</v>
      </c>
      <c r="L87" s="857">
        <v>1</v>
      </c>
      <c r="M87" s="860">
        <f>SUM(N87:Q87)</f>
        <v>1</v>
      </c>
      <c r="N87" s="836">
        <v>0.1</v>
      </c>
      <c r="O87" s="839">
        <v>0.4</v>
      </c>
      <c r="P87" s="863">
        <v>0.4</v>
      </c>
      <c r="Q87" s="866">
        <v>0.1</v>
      </c>
      <c r="R87" s="1368">
        <f>+$J87</f>
        <v>446</v>
      </c>
      <c r="S87" s="354" t="s">
        <v>5709</v>
      </c>
      <c r="T87" s="235" t="s">
        <v>3821</v>
      </c>
      <c r="U87" s="235" t="s">
        <v>3826</v>
      </c>
      <c r="V87" s="235" t="s">
        <v>3830</v>
      </c>
      <c r="W87" s="231" t="s">
        <v>5710</v>
      </c>
      <c r="X87" s="256"/>
      <c r="Y87" s="256"/>
      <c r="Z87" s="256"/>
      <c r="AA87" s="256"/>
      <c r="AB87" s="812">
        <f t="shared" ref="AB87" si="114">+$J87</f>
        <v>446</v>
      </c>
      <c r="AC87" s="827">
        <f t="shared" ref="AC87" si="115">+L87</f>
        <v>1</v>
      </c>
      <c r="AD87" s="44">
        <f t="shared" si="85"/>
        <v>75</v>
      </c>
      <c r="AE87" s="44">
        <f t="shared" si="85"/>
        <v>75</v>
      </c>
      <c r="AF87" s="44">
        <f t="shared" si="85"/>
        <v>0</v>
      </c>
      <c r="AG87" s="44">
        <f t="shared" si="84"/>
        <v>0</v>
      </c>
      <c r="AH87" s="44">
        <f t="shared" si="84"/>
        <v>0</v>
      </c>
      <c r="AI87" s="44">
        <f t="shared" si="84"/>
        <v>0</v>
      </c>
      <c r="AJ87" s="44">
        <f t="shared" si="84"/>
        <v>0</v>
      </c>
      <c r="AK87" s="812">
        <f t="shared" ref="AK87" si="116">+$J87</f>
        <v>446</v>
      </c>
      <c r="AL87" s="830">
        <f>+N87</f>
        <v>0.1</v>
      </c>
      <c r="AM87" s="44">
        <f t="shared" si="98"/>
        <v>7.5</v>
      </c>
      <c r="AN87" s="47">
        <v>7.5</v>
      </c>
      <c r="AO87" s="47"/>
      <c r="AP87" s="47"/>
      <c r="AQ87" s="47"/>
      <c r="AR87" s="47"/>
      <c r="AS87" s="47"/>
      <c r="AT87" s="812">
        <f t="shared" ref="AT87" si="117">+$J87</f>
        <v>446</v>
      </c>
      <c r="AU87" s="833">
        <f>+O87</f>
        <v>0.4</v>
      </c>
      <c r="AV87" s="44">
        <f t="shared" si="99"/>
        <v>30</v>
      </c>
      <c r="AW87" s="47">
        <v>30</v>
      </c>
      <c r="AX87" s="47"/>
      <c r="AY87" s="47"/>
      <c r="AZ87" s="47"/>
      <c r="BA87" s="47"/>
      <c r="BB87" s="47"/>
      <c r="BC87" s="812">
        <f t="shared" ref="BC87" si="118">+$J87</f>
        <v>446</v>
      </c>
      <c r="BD87" s="809">
        <f>+P87</f>
        <v>0.4</v>
      </c>
      <c r="BE87" s="44">
        <f t="shared" si="100"/>
        <v>30</v>
      </c>
      <c r="BF87" s="47">
        <v>30</v>
      </c>
      <c r="BG87" s="47"/>
      <c r="BH87" s="47"/>
      <c r="BI87" s="47"/>
      <c r="BJ87" s="47"/>
      <c r="BK87" s="47"/>
      <c r="BL87" s="812">
        <f t="shared" ref="BL87" si="119">+$J87</f>
        <v>446</v>
      </c>
      <c r="BM87" s="815">
        <f>+Q87</f>
        <v>0.1</v>
      </c>
      <c r="BN87" s="44">
        <f t="shared" si="101"/>
        <v>7.5</v>
      </c>
      <c r="BO87" s="47">
        <v>7.5</v>
      </c>
      <c r="BP87" s="47"/>
      <c r="BQ87" s="47"/>
      <c r="BR87" s="47"/>
      <c r="BS87" s="47"/>
      <c r="BT87" s="47"/>
      <c r="BU87" s="818"/>
      <c r="BV87" s="819"/>
      <c r="BW87" s="819"/>
      <c r="BX87" s="819"/>
      <c r="BY87" s="819"/>
      <c r="BZ87" s="819"/>
      <c r="CA87" s="819"/>
      <c r="CB87" s="819"/>
      <c r="CC87" s="820"/>
    </row>
    <row r="88" spans="1:81" s="58" customFormat="1" ht="40.200000000000003" customHeight="1" x14ac:dyDescent="0.3">
      <c r="A88" s="34"/>
      <c r="B88" s="886"/>
      <c r="C88" s="869"/>
      <c r="D88" s="872"/>
      <c r="E88" s="852"/>
      <c r="F88" s="852"/>
      <c r="G88" s="852"/>
      <c r="H88" s="852"/>
      <c r="I88" s="852"/>
      <c r="J88" s="813"/>
      <c r="K88" s="855"/>
      <c r="L88" s="858"/>
      <c r="M88" s="861"/>
      <c r="N88" s="837"/>
      <c r="O88" s="840"/>
      <c r="P88" s="864"/>
      <c r="Q88" s="867"/>
      <c r="R88" s="1369"/>
      <c r="S88" s="355" t="s">
        <v>5711</v>
      </c>
      <c r="T88" s="236"/>
      <c r="U88" s="236"/>
      <c r="V88" s="236"/>
      <c r="W88" s="39" t="s">
        <v>5712</v>
      </c>
      <c r="X88" s="31"/>
      <c r="Y88" s="31"/>
      <c r="Z88" s="31"/>
      <c r="AA88" s="31"/>
      <c r="AB88" s="813"/>
      <c r="AC88" s="828"/>
      <c r="AD88" s="51">
        <f t="shared" si="85"/>
        <v>0</v>
      </c>
      <c r="AE88" s="51">
        <f t="shared" si="85"/>
        <v>0</v>
      </c>
      <c r="AF88" s="51">
        <f t="shared" si="85"/>
        <v>0</v>
      </c>
      <c r="AG88" s="51">
        <f t="shared" si="84"/>
        <v>0</v>
      </c>
      <c r="AH88" s="51">
        <f t="shared" si="84"/>
        <v>0</v>
      </c>
      <c r="AI88" s="51">
        <f t="shared" si="84"/>
        <v>0</v>
      </c>
      <c r="AJ88" s="51">
        <f t="shared" si="84"/>
        <v>0</v>
      </c>
      <c r="AK88" s="813"/>
      <c r="AL88" s="831"/>
      <c r="AM88" s="51">
        <f t="shared" si="98"/>
        <v>0</v>
      </c>
      <c r="AN88" s="257"/>
      <c r="AO88" s="257"/>
      <c r="AP88" s="257"/>
      <c r="AQ88" s="257"/>
      <c r="AR88" s="257"/>
      <c r="AS88" s="257"/>
      <c r="AT88" s="813"/>
      <c r="AU88" s="834"/>
      <c r="AV88" s="51">
        <f t="shared" si="99"/>
        <v>0</v>
      </c>
      <c r="AW88" s="257"/>
      <c r="AX88" s="257"/>
      <c r="AY88" s="257"/>
      <c r="AZ88" s="257"/>
      <c r="BA88" s="257"/>
      <c r="BB88" s="257"/>
      <c r="BC88" s="813"/>
      <c r="BD88" s="810"/>
      <c r="BE88" s="51">
        <f t="shared" si="100"/>
        <v>0</v>
      </c>
      <c r="BF88" s="257"/>
      <c r="BG88" s="257"/>
      <c r="BH88" s="257"/>
      <c r="BI88" s="257"/>
      <c r="BJ88" s="257"/>
      <c r="BK88" s="257"/>
      <c r="BL88" s="813"/>
      <c r="BM88" s="816"/>
      <c r="BN88" s="51">
        <f t="shared" si="101"/>
        <v>0</v>
      </c>
      <c r="BO88" s="257"/>
      <c r="BP88" s="257"/>
      <c r="BQ88" s="257"/>
      <c r="BR88" s="257"/>
      <c r="BS88" s="257"/>
      <c r="BT88" s="257"/>
      <c r="BU88" s="821"/>
      <c r="BV88" s="822"/>
      <c r="BW88" s="822"/>
      <c r="BX88" s="822"/>
      <c r="BY88" s="822"/>
      <c r="BZ88" s="822"/>
      <c r="CA88" s="822"/>
      <c r="CB88" s="822"/>
      <c r="CC88" s="823"/>
    </row>
    <row r="89" spans="1:81" s="58" customFormat="1" ht="40.200000000000003" customHeight="1" x14ac:dyDescent="0.3">
      <c r="A89" s="34"/>
      <c r="B89" s="886"/>
      <c r="C89" s="869"/>
      <c r="D89" s="872"/>
      <c r="E89" s="852"/>
      <c r="F89" s="852"/>
      <c r="G89" s="852"/>
      <c r="H89" s="852"/>
      <c r="I89" s="852"/>
      <c r="J89" s="813"/>
      <c r="K89" s="855"/>
      <c r="L89" s="858"/>
      <c r="M89" s="861"/>
      <c r="N89" s="837"/>
      <c r="O89" s="840"/>
      <c r="P89" s="864"/>
      <c r="Q89" s="867"/>
      <c r="R89" s="1369"/>
      <c r="S89" s="355" t="s">
        <v>5713</v>
      </c>
      <c r="T89" s="236"/>
      <c r="U89" s="236"/>
      <c r="V89" s="236"/>
      <c r="W89" s="39" t="s">
        <v>5714</v>
      </c>
      <c r="X89" s="31"/>
      <c r="Y89" s="31"/>
      <c r="Z89" s="31"/>
      <c r="AA89" s="31"/>
      <c r="AB89" s="813"/>
      <c r="AC89" s="828"/>
      <c r="AD89" s="51">
        <f t="shared" si="85"/>
        <v>0</v>
      </c>
      <c r="AE89" s="51">
        <f t="shared" si="85"/>
        <v>0</v>
      </c>
      <c r="AF89" s="51">
        <f t="shared" si="85"/>
        <v>0</v>
      </c>
      <c r="AG89" s="51">
        <f t="shared" si="84"/>
        <v>0</v>
      </c>
      <c r="AH89" s="51">
        <f t="shared" si="84"/>
        <v>0</v>
      </c>
      <c r="AI89" s="51">
        <f t="shared" si="84"/>
        <v>0</v>
      </c>
      <c r="AJ89" s="51">
        <f t="shared" si="84"/>
        <v>0</v>
      </c>
      <c r="AK89" s="813"/>
      <c r="AL89" s="831"/>
      <c r="AM89" s="51">
        <f t="shared" si="98"/>
        <v>0</v>
      </c>
      <c r="AN89" s="257"/>
      <c r="AO89" s="257"/>
      <c r="AP89" s="257"/>
      <c r="AQ89" s="257"/>
      <c r="AR89" s="257"/>
      <c r="AS89" s="257"/>
      <c r="AT89" s="813"/>
      <c r="AU89" s="834"/>
      <c r="AV89" s="51">
        <f t="shared" si="99"/>
        <v>0</v>
      </c>
      <c r="AW89" s="257"/>
      <c r="AX89" s="257"/>
      <c r="AY89" s="257"/>
      <c r="AZ89" s="257"/>
      <c r="BA89" s="257"/>
      <c r="BB89" s="257"/>
      <c r="BC89" s="813"/>
      <c r="BD89" s="810"/>
      <c r="BE89" s="51">
        <f t="shared" si="100"/>
        <v>0</v>
      </c>
      <c r="BF89" s="257"/>
      <c r="BG89" s="257"/>
      <c r="BH89" s="257"/>
      <c r="BI89" s="257"/>
      <c r="BJ89" s="257"/>
      <c r="BK89" s="257"/>
      <c r="BL89" s="813"/>
      <c r="BM89" s="816"/>
      <c r="BN89" s="51">
        <f t="shared" si="101"/>
        <v>0</v>
      </c>
      <c r="BO89" s="257"/>
      <c r="BP89" s="257"/>
      <c r="BQ89" s="257"/>
      <c r="BR89" s="257"/>
      <c r="BS89" s="257"/>
      <c r="BT89" s="257"/>
      <c r="BU89" s="821"/>
      <c r="BV89" s="822"/>
      <c r="BW89" s="822"/>
      <c r="BX89" s="822"/>
      <c r="BY89" s="822"/>
      <c r="BZ89" s="822"/>
      <c r="CA89" s="822"/>
      <c r="CB89" s="822"/>
      <c r="CC89" s="823"/>
    </row>
    <row r="90" spans="1:81" s="58" customFormat="1" ht="40.200000000000003" customHeight="1" thickBot="1" x14ac:dyDescent="0.35">
      <c r="A90" s="34"/>
      <c r="B90" s="886"/>
      <c r="C90" s="869"/>
      <c r="D90" s="873"/>
      <c r="E90" s="853"/>
      <c r="F90" s="853"/>
      <c r="G90" s="853"/>
      <c r="H90" s="853"/>
      <c r="I90" s="853"/>
      <c r="J90" s="814"/>
      <c r="K90" s="856"/>
      <c r="L90" s="859"/>
      <c r="M90" s="862"/>
      <c r="N90" s="838"/>
      <c r="O90" s="841"/>
      <c r="P90" s="865"/>
      <c r="Q90" s="874"/>
      <c r="R90" s="1370"/>
      <c r="S90" s="232"/>
      <c r="T90" s="237"/>
      <c r="U90" s="237"/>
      <c r="V90" s="237"/>
      <c r="W90" s="232"/>
      <c r="X90" s="260"/>
      <c r="Y90" s="260"/>
      <c r="Z90" s="260"/>
      <c r="AA90" s="260"/>
      <c r="AB90" s="814"/>
      <c r="AC90" s="829"/>
      <c r="AD90" s="46">
        <f t="shared" si="85"/>
        <v>0</v>
      </c>
      <c r="AE90" s="46">
        <f t="shared" si="85"/>
        <v>0</v>
      </c>
      <c r="AF90" s="46">
        <f t="shared" si="85"/>
        <v>0</v>
      </c>
      <c r="AG90" s="46">
        <f t="shared" si="84"/>
        <v>0</v>
      </c>
      <c r="AH90" s="46">
        <f t="shared" si="84"/>
        <v>0</v>
      </c>
      <c r="AI90" s="46">
        <f t="shared" si="84"/>
        <v>0</v>
      </c>
      <c r="AJ90" s="46">
        <f t="shared" si="84"/>
        <v>0</v>
      </c>
      <c r="AK90" s="814"/>
      <c r="AL90" s="832"/>
      <c r="AM90" s="46">
        <f t="shared" si="98"/>
        <v>0</v>
      </c>
      <c r="AN90" s="49"/>
      <c r="AO90" s="49"/>
      <c r="AP90" s="49"/>
      <c r="AQ90" s="49"/>
      <c r="AR90" s="49"/>
      <c r="AS90" s="49"/>
      <c r="AT90" s="814"/>
      <c r="AU90" s="835"/>
      <c r="AV90" s="46">
        <f t="shared" si="99"/>
        <v>0</v>
      </c>
      <c r="AW90" s="49"/>
      <c r="AX90" s="49"/>
      <c r="AY90" s="49"/>
      <c r="AZ90" s="49"/>
      <c r="BA90" s="49"/>
      <c r="BB90" s="49"/>
      <c r="BC90" s="814"/>
      <c r="BD90" s="811"/>
      <c r="BE90" s="46">
        <f t="shared" si="100"/>
        <v>0</v>
      </c>
      <c r="BF90" s="49"/>
      <c r="BG90" s="49"/>
      <c r="BH90" s="49"/>
      <c r="BI90" s="49"/>
      <c r="BJ90" s="49"/>
      <c r="BK90" s="49"/>
      <c r="BL90" s="814"/>
      <c r="BM90" s="817"/>
      <c r="BN90" s="46">
        <f t="shared" si="101"/>
        <v>0</v>
      </c>
      <c r="BO90" s="49"/>
      <c r="BP90" s="49"/>
      <c r="BQ90" s="49"/>
      <c r="BR90" s="49"/>
      <c r="BS90" s="49"/>
      <c r="BT90" s="49"/>
      <c r="BU90" s="824"/>
      <c r="BV90" s="825"/>
      <c r="BW90" s="825"/>
      <c r="BX90" s="825"/>
      <c r="BY90" s="825"/>
      <c r="BZ90" s="825"/>
      <c r="CA90" s="825"/>
      <c r="CB90" s="825"/>
      <c r="CC90" s="826"/>
    </row>
    <row r="91" spans="1:81" s="58" customFormat="1" ht="40.200000000000003" customHeight="1" thickTop="1" x14ac:dyDescent="0.3">
      <c r="A91" s="34"/>
      <c r="B91" s="886"/>
      <c r="C91" s="869"/>
      <c r="D91" s="871"/>
      <c r="E91" s="851"/>
      <c r="F91" s="851"/>
      <c r="G91" s="851"/>
      <c r="H91" s="851"/>
      <c r="I91" s="851"/>
      <c r="J91" s="812">
        <v>447</v>
      </c>
      <c r="K91" s="854" t="str">
        <f>+[8]Metas!K508</f>
        <v>Estrategia de reconocimiento y aprovechamiento de las capacidades de los jóvenes con el fin de disminuir factores de riesgo para la violencia y el delito, y fortalecer factores de protección para mejorar su calidad de vida</v>
      </c>
      <c r="L91" s="857"/>
      <c r="M91" s="860">
        <f>SUM(N91:Q91)</f>
        <v>0</v>
      </c>
      <c r="N91" s="836"/>
      <c r="O91" s="839"/>
      <c r="P91" s="863"/>
      <c r="Q91" s="866"/>
      <c r="R91" s="812">
        <f>+$J91</f>
        <v>447</v>
      </c>
      <c r="S91" s="354"/>
      <c r="T91" s="235"/>
      <c r="U91" s="235"/>
      <c r="V91" s="235"/>
      <c r="W91" s="231"/>
      <c r="X91" s="256"/>
      <c r="Y91" s="256"/>
      <c r="Z91" s="256"/>
      <c r="AA91" s="256"/>
      <c r="AB91" s="812">
        <f t="shared" ref="AB91" si="120">+$J91</f>
        <v>447</v>
      </c>
      <c r="AC91" s="827">
        <f t="shared" ref="AC91" si="121">+L91</f>
        <v>0</v>
      </c>
      <c r="AD91" s="44">
        <f t="shared" si="85"/>
        <v>0</v>
      </c>
      <c r="AE91" s="44">
        <f t="shared" si="85"/>
        <v>0</v>
      </c>
      <c r="AF91" s="44">
        <f t="shared" si="85"/>
        <v>0</v>
      </c>
      <c r="AG91" s="44">
        <f t="shared" si="84"/>
        <v>0</v>
      </c>
      <c r="AH91" s="44">
        <f t="shared" si="84"/>
        <v>0</v>
      </c>
      <c r="AI91" s="44">
        <f t="shared" si="84"/>
        <v>0</v>
      </c>
      <c r="AJ91" s="44">
        <f t="shared" si="84"/>
        <v>0</v>
      </c>
      <c r="AK91" s="812">
        <f t="shared" ref="AK91" si="122">+$J91</f>
        <v>447</v>
      </c>
      <c r="AL91" s="830">
        <f>+N91</f>
        <v>0</v>
      </c>
      <c r="AM91" s="44">
        <f t="shared" si="98"/>
        <v>0</v>
      </c>
      <c r="AN91" s="47"/>
      <c r="AO91" s="47"/>
      <c r="AP91" s="47"/>
      <c r="AQ91" s="47"/>
      <c r="AR91" s="47"/>
      <c r="AS91" s="47"/>
      <c r="AT91" s="812">
        <f t="shared" ref="AT91" si="123">+$J91</f>
        <v>447</v>
      </c>
      <c r="AU91" s="833">
        <f>+O91</f>
        <v>0</v>
      </c>
      <c r="AV91" s="44">
        <f t="shared" si="99"/>
        <v>0</v>
      </c>
      <c r="AW91" s="47"/>
      <c r="AX91" s="47"/>
      <c r="AY91" s="47"/>
      <c r="AZ91" s="47"/>
      <c r="BA91" s="47"/>
      <c r="BB91" s="47"/>
      <c r="BC91" s="812">
        <f t="shared" ref="BC91" si="124">+$J91</f>
        <v>447</v>
      </c>
      <c r="BD91" s="809">
        <f>+P91</f>
        <v>0</v>
      </c>
      <c r="BE91" s="44">
        <f t="shared" si="100"/>
        <v>0</v>
      </c>
      <c r="BF91" s="47"/>
      <c r="BG91" s="47"/>
      <c r="BH91" s="47"/>
      <c r="BI91" s="47"/>
      <c r="BJ91" s="47"/>
      <c r="BK91" s="47"/>
      <c r="BL91" s="812">
        <f t="shared" ref="BL91" si="125">+$J91</f>
        <v>447</v>
      </c>
      <c r="BM91" s="815">
        <f>+Q91</f>
        <v>0</v>
      </c>
      <c r="BN91" s="44">
        <f t="shared" si="101"/>
        <v>0</v>
      </c>
      <c r="BO91" s="47"/>
      <c r="BP91" s="47"/>
      <c r="BQ91" s="47"/>
      <c r="BR91" s="47"/>
      <c r="BS91" s="47"/>
      <c r="BT91" s="47"/>
      <c r="BU91" s="818"/>
      <c r="BV91" s="819"/>
      <c r="BW91" s="819"/>
      <c r="BX91" s="819"/>
      <c r="BY91" s="819"/>
      <c r="BZ91" s="819"/>
      <c r="CA91" s="819"/>
      <c r="CB91" s="819"/>
      <c r="CC91" s="820"/>
    </row>
    <row r="92" spans="1:81" s="58" customFormat="1" ht="40.200000000000003" customHeight="1" x14ac:dyDescent="0.3">
      <c r="A92" s="34"/>
      <c r="B92" s="886"/>
      <c r="C92" s="869"/>
      <c r="D92" s="872"/>
      <c r="E92" s="852"/>
      <c r="F92" s="852"/>
      <c r="G92" s="852"/>
      <c r="H92" s="852"/>
      <c r="I92" s="852"/>
      <c r="J92" s="813"/>
      <c r="K92" s="855"/>
      <c r="L92" s="858"/>
      <c r="M92" s="861"/>
      <c r="N92" s="837"/>
      <c r="O92" s="840"/>
      <c r="P92" s="864"/>
      <c r="Q92" s="867"/>
      <c r="R92" s="813"/>
      <c r="S92" s="355"/>
      <c r="T92" s="236"/>
      <c r="U92" s="236"/>
      <c r="V92" s="236"/>
      <c r="W92" s="39"/>
      <c r="X92" s="31"/>
      <c r="Y92" s="31"/>
      <c r="Z92" s="31"/>
      <c r="AA92" s="31"/>
      <c r="AB92" s="813"/>
      <c r="AC92" s="828"/>
      <c r="AD92" s="51">
        <f t="shared" si="85"/>
        <v>0</v>
      </c>
      <c r="AE92" s="51">
        <f t="shared" si="85"/>
        <v>0</v>
      </c>
      <c r="AF92" s="51">
        <f t="shared" si="85"/>
        <v>0</v>
      </c>
      <c r="AG92" s="51">
        <f t="shared" si="84"/>
        <v>0</v>
      </c>
      <c r="AH92" s="51">
        <f t="shared" si="84"/>
        <v>0</v>
      </c>
      <c r="AI92" s="51">
        <f t="shared" si="84"/>
        <v>0</v>
      </c>
      <c r="AJ92" s="51">
        <f t="shared" si="84"/>
        <v>0</v>
      </c>
      <c r="AK92" s="813"/>
      <c r="AL92" s="831"/>
      <c r="AM92" s="51">
        <f t="shared" si="98"/>
        <v>0</v>
      </c>
      <c r="AN92" s="257"/>
      <c r="AO92" s="257"/>
      <c r="AP92" s="257"/>
      <c r="AQ92" s="257"/>
      <c r="AR92" s="257"/>
      <c r="AS92" s="257"/>
      <c r="AT92" s="813"/>
      <c r="AU92" s="834"/>
      <c r="AV92" s="51">
        <f t="shared" si="99"/>
        <v>0</v>
      </c>
      <c r="AW92" s="257"/>
      <c r="AX92" s="257"/>
      <c r="AY92" s="257"/>
      <c r="AZ92" s="257"/>
      <c r="BA92" s="257"/>
      <c r="BB92" s="257"/>
      <c r="BC92" s="813"/>
      <c r="BD92" s="810"/>
      <c r="BE92" s="51">
        <f t="shared" si="100"/>
        <v>0</v>
      </c>
      <c r="BF92" s="257"/>
      <c r="BG92" s="257"/>
      <c r="BH92" s="257"/>
      <c r="BI92" s="257"/>
      <c r="BJ92" s="257"/>
      <c r="BK92" s="257"/>
      <c r="BL92" s="813"/>
      <c r="BM92" s="816"/>
      <c r="BN92" s="51">
        <f t="shared" si="101"/>
        <v>0</v>
      </c>
      <c r="BO92" s="257"/>
      <c r="BP92" s="257"/>
      <c r="BQ92" s="257"/>
      <c r="BR92" s="257"/>
      <c r="BS92" s="257"/>
      <c r="BT92" s="257"/>
      <c r="BU92" s="821"/>
      <c r="BV92" s="822"/>
      <c r="BW92" s="822"/>
      <c r="BX92" s="822"/>
      <c r="BY92" s="822"/>
      <c r="BZ92" s="822"/>
      <c r="CA92" s="822"/>
      <c r="CB92" s="822"/>
      <c r="CC92" s="823"/>
    </row>
    <row r="93" spans="1:81" s="58" customFormat="1" ht="40.200000000000003" customHeight="1" x14ac:dyDescent="0.3">
      <c r="A93" s="34"/>
      <c r="B93" s="886"/>
      <c r="C93" s="869"/>
      <c r="D93" s="872"/>
      <c r="E93" s="852"/>
      <c r="F93" s="852"/>
      <c r="G93" s="852"/>
      <c r="H93" s="852"/>
      <c r="I93" s="852"/>
      <c r="J93" s="813"/>
      <c r="K93" s="855"/>
      <c r="L93" s="858"/>
      <c r="M93" s="861"/>
      <c r="N93" s="837"/>
      <c r="O93" s="840"/>
      <c r="P93" s="864"/>
      <c r="Q93" s="867"/>
      <c r="R93" s="813"/>
      <c r="S93" s="39"/>
      <c r="T93" s="236"/>
      <c r="U93" s="236"/>
      <c r="V93" s="236"/>
      <c r="W93" s="39"/>
      <c r="X93" s="31"/>
      <c r="Y93" s="31"/>
      <c r="Z93" s="31"/>
      <c r="AA93" s="31"/>
      <c r="AB93" s="813"/>
      <c r="AC93" s="828"/>
      <c r="AD93" s="51">
        <f t="shared" si="85"/>
        <v>0</v>
      </c>
      <c r="AE93" s="51">
        <f t="shared" si="85"/>
        <v>0</v>
      </c>
      <c r="AF93" s="51">
        <f t="shared" si="85"/>
        <v>0</v>
      </c>
      <c r="AG93" s="51">
        <f t="shared" si="84"/>
        <v>0</v>
      </c>
      <c r="AH93" s="51">
        <f t="shared" si="84"/>
        <v>0</v>
      </c>
      <c r="AI93" s="51">
        <f t="shared" si="84"/>
        <v>0</v>
      </c>
      <c r="AJ93" s="51">
        <f t="shared" si="84"/>
        <v>0</v>
      </c>
      <c r="AK93" s="813"/>
      <c r="AL93" s="831"/>
      <c r="AM93" s="51">
        <f t="shared" si="98"/>
        <v>0</v>
      </c>
      <c r="AN93" s="257"/>
      <c r="AO93" s="257"/>
      <c r="AP93" s="257"/>
      <c r="AQ93" s="257"/>
      <c r="AR93" s="257"/>
      <c r="AS93" s="257"/>
      <c r="AT93" s="813"/>
      <c r="AU93" s="834"/>
      <c r="AV93" s="51">
        <f t="shared" si="99"/>
        <v>0</v>
      </c>
      <c r="AW93" s="257"/>
      <c r="AX93" s="257"/>
      <c r="AY93" s="257"/>
      <c r="AZ93" s="257"/>
      <c r="BA93" s="257"/>
      <c r="BB93" s="257"/>
      <c r="BC93" s="813"/>
      <c r="BD93" s="810"/>
      <c r="BE93" s="51">
        <f t="shared" si="100"/>
        <v>0</v>
      </c>
      <c r="BF93" s="257"/>
      <c r="BG93" s="257"/>
      <c r="BH93" s="257"/>
      <c r="BI93" s="257"/>
      <c r="BJ93" s="257"/>
      <c r="BK93" s="257"/>
      <c r="BL93" s="813"/>
      <c r="BM93" s="816"/>
      <c r="BN93" s="51">
        <f t="shared" si="101"/>
        <v>0</v>
      </c>
      <c r="BO93" s="257"/>
      <c r="BP93" s="257"/>
      <c r="BQ93" s="257"/>
      <c r="BR93" s="257"/>
      <c r="BS93" s="257"/>
      <c r="BT93" s="257"/>
      <c r="BU93" s="821"/>
      <c r="BV93" s="822"/>
      <c r="BW93" s="822"/>
      <c r="BX93" s="822"/>
      <c r="BY93" s="822"/>
      <c r="BZ93" s="822"/>
      <c r="CA93" s="822"/>
      <c r="CB93" s="822"/>
      <c r="CC93" s="823"/>
    </row>
    <row r="94" spans="1:81" s="58" customFormat="1" ht="40.200000000000003" customHeight="1" thickBot="1" x14ac:dyDescent="0.35">
      <c r="A94" s="34"/>
      <c r="B94" s="886"/>
      <c r="C94" s="869"/>
      <c r="D94" s="873"/>
      <c r="E94" s="853"/>
      <c r="F94" s="853"/>
      <c r="G94" s="853"/>
      <c r="H94" s="853"/>
      <c r="I94" s="853"/>
      <c r="J94" s="814"/>
      <c r="K94" s="856"/>
      <c r="L94" s="859"/>
      <c r="M94" s="862"/>
      <c r="N94" s="838"/>
      <c r="O94" s="841"/>
      <c r="P94" s="865"/>
      <c r="Q94" s="874"/>
      <c r="R94" s="814"/>
      <c r="S94" s="232"/>
      <c r="T94" s="237"/>
      <c r="U94" s="237"/>
      <c r="V94" s="237"/>
      <c r="W94" s="232"/>
      <c r="X94" s="260"/>
      <c r="Y94" s="260"/>
      <c r="Z94" s="260"/>
      <c r="AA94" s="260"/>
      <c r="AB94" s="814"/>
      <c r="AC94" s="829"/>
      <c r="AD94" s="46">
        <f t="shared" si="85"/>
        <v>0</v>
      </c>
      <c r="AE94" s="46">
        <f t="shared" si="85"/>
        <v>0</v>
      </c>
      <c r="AF94" s="46">
        <f t="shared" si="85"/>
        <v>0</v>
      </c>
      <c r="AG94" s="46">
        <f t="shared" si="84"/>
        <v>0</v>
      </c>
      <c r="AH94" s="46">
        <f t="shared" si="84"/>
        <v>0</v>
      </c>
      <c r="AI94" s="46">
        <f t="shared" si="84"/>
        <v>0</v>
      </c>
      <c r="AJ94" s="46">
        <f t="shared" si="84"/>
        <v>0</v>
      </c>
      <c r="AK94" s="814"/>
      <c r="AL94" s="832"/>
      <c r="AM94" s="46">
        <f t="shared" si="98"/>
        <v>0</v>
      </c>
      <c r="AN94" s="49"/>
      <c r="AO94" s="49"/>
      <c r="AP94" s="49"/>
      <c r="AQ94" s="49"/>
      <c r="AR94" s="49"/>
      <c r="AS94" s="49"/>
      <c r="AT94" s="814"/>
      <c r="AU94" s="835"/>
      <c r="AV94" s="46">
        <f t="shared" si="99"/>
        <v>0</v>
      </c>
      <c r="AW94" s="49"/>
      <c r="AX94" s="49"/>
      <c r="AY94" s="49"/>
      <c r="AZ94" s="49"/>
      <c r="BA94" s="49"/>
      <c r="BB94" s="49"/>
      <c r="BC94" s="814"/>
      <c r="BD94" s="811"/>
      <c r="BE94" s="46">
        <f t="shared" si="100"/>
        <v>0</v>
      </c>
      <c r="BF94" s="49"/>
      <c r="BG94" s="49"/>
      <c r="BH94" s="49"/>
      <c r="BI94" s="49"/>
      <c r="BJ94" s="49"/>
      <c r="BK94" s="49"/>
      <c r="BL94" s="814"/>
      <c r="BM94" s="817"/>
      <c r="BN94" s="46">
        <f t="shared" si="101"/>
        <v>0</v>
      </c>
      <c r="BO94" s="49"/>
      <c r="BP94" s="49"/>
      <c r="BQ94" s="49"/>
      <c r="BR94" s="49"/>
      <c r="BS94" s="49"/>
      <c r="BT94" s="49"/>
      <c r="BU94" s="824"/>
      <c r="BV94" s="825"/>
      <c r="BW94" s="825"/>
      <c r="BX94" s="825"/>
      <c r="BY94" s="825"/>
      <c r="BZ94" s="825"/>
      <c r="CA94" s="825"/>
      <c r="CB94" s="825"/>
      <c r="CC94" s="826"/>
    </row>
    <row r="95" spans="1:81" s="58" customFormat="1" ht="40.200000000000003" customHeight="1" thickTop="1" x14ac:dyDescent="0.3">
      <c r="A95" s="34"/>
      <c r="B95" s="886"/>
      <c r="C95" s="869"/>
      <c r="D95" s="871"/>
      <c r="E95" s="851"/>
      <c r="F95" s="851"/>
      <c r="G95" s="851"/>
      <c r="H95" s="851"/>
      <c r="I95" s="851"/>
      <c r="J95" s="812">
        <v>448</v>
      </c>
      <c r="K95" s="854" t="str">
        <f>+[8]Metas!K509</f>
        <v>Jornadas deportivas, culturales y jurídicas impulsadas que permitan fortalecer la convivencia en el CAE</v>
      </c>
      <c r="L95" s="857"/>
      <c r="M95" s="860">
        <f>SUM(N95:Q95)</f>
        <v>0</v>
      </c>
      <c r="N95" s="836"/>
      <c r="O95" s="839"/>
      <c r="P95" s="863"/>
      <c r="Q95" s="866"/>
      <c r="R95" s="812">
        <f>+$J95</f>
        <v>448</v>
      </c>
      <c r="S95" s="354"/>
      <c r="T95" s="235"/>
      <c r="U95" s="235"/>
      <c r="V95" s="235"/>
      <c r="W95" s="231"/>
      <c r="X95" s="256"/>
      <c r="Y95" s="256"/>
      <c r="Z95" s="256"/>
      <c r="AA95" s="256"/>
      <c r="AB95" s="812">
        <f t="shared" ref="AB95" si="126">+$J95</f>
        <v>448</v>
      </c>
      <c r="AC95" s="827">
        <f t="shared" ref="AC95" si="127">+L95</f>
        <v>0</v>
      </c>
      <c r="AD95" s="44">
        <f t="shared" si="85"/>
        <v>0</v>
      </c>
      <c r="AE95" s="44">
        <f t="shared" si="85"/>
        <v>0</v>
      </c>
      <c r="AF95" s="44">
        <f t="shared" si="85"/>
        <v>0</v>
      </c>
      <c r="AG95" s="44">
        <f t="shared" si="84"/>
        <v>0</v>
      </c>
      <c r="AH95" s="44">
        <f t="shared" si="84"/>
        <v>0</v>
      </c>
      <c r="AI95" s="44">
        <f t="shared" si="84"/>
        <v>0</v>
      </c>
      <c r="AJ95" s="44">
        <f t="shared" si="84"/>
        <v>0</v>
      </c>
      <c r="AK95" s="812">
        <f t="shared" ref="AK95" si="128">+$J95</f>
        <v>448</v>
      </c>
      <c r="AL95" s="830">
        <f>+N95</f>
        <v>0</v>
      </c>
      <c r="AM95" s="44">
        <f t="shared" si="98"/>
        <v>0</v>
      </c>
      <c r="AN95" s="47"/>
      <c r="AO95" s="47"/>
      <c r="AP95" s="47"/>
      <c r="AQ95" s="47"/>
      <c r="AR95" s="47"/>
      <c r="AS95" s="47"/>
      <c r="AT95" s="812">
        <f t="shared" ref="AT95" si="129">+$J95</f>
        <v>448</v>
      </c>
      <c r="AU95" s="833">
        <f>+O95</f>
        <v>0</v>
      </c>
      <c r="AV95" s="44">
        <f t="shared" si="99"/>
        <v>0</v>
      </c>
      <c r="AW95" s="47"/>
      <c r="AX95" s="47"/>
      <c r="AY95" s="47"/>
      <c r="AZ95" s="47"/>
      <c r="BA95" s="47"/>
      <c r="BB95" s="47"/>
      <c r="BC95" s="812">
        <f t="shared" ref="BC95" si="130">+$J95</f>
        <v>448</v>
      </c>
      <c r="BD95" s="809">
        <f>+P95</f>
        <v>0</v>
      </c>
      <c r="BE95" s="44">
        <f t="shared" si="100"/>
        <v>0</v>
      </c>
      <c r="BF95" s="47"/>
      <c r="BG95" s="47"/>
      <c r="BH95" s="47"/>
      <c r="BI95" s="47"/>
      <c r="BJ95" s="47"/>
      <c r="BK95" s="47"/>
      <c r="BL95" s="812">
        <f t="shared" ref="BL95" si="131">+$J95</f>
        <v>448</v>
      </c>
      <c r="BM95" s="815">
        <f>+Q95</f>
        <v>0</v>
      </c>
      <c r="BN95" s="44">
        <f t="shared" si="101"/>
        <v>0</v>
      </c>
      <c r="BO95" s="47"/>
      <c r="BP95" s="47"/>
      <c r="BQ95" s="47"/>
      <c r="BR95" s="47"/>
      <c r="BS95" s="47"/>
      <c r="BT95" s="47"/>
      <c r="BU95" s="818"/>
      <c r="BV95" s="819"/>
      <c r="BW95" s="819"/>
      <c r="BX95" s="819"/>
      <c r="BY95" s="819"/>
      <c r="BZ95" s="819"/>
      <c r="CA95" s="819"/>
      <c r="CB95" s="819"/>
      <c r="CC95" s="820"/>
    </row>
    <row r="96" spans="1:81" s="58" customFormat="1" ht="40.200000000000003" customHeight="1" x14ac:dyDescent="0.3">
      <c r="A96" s="34"/>
      <c r="B96" s="886"/>
      <c r="C96" s="869"/>
      <c r="D96" s="872"/>
      <c r="E96" s="852"/>
      <c r="F96" s="852"/>
      <c r="G96" s="852"/>
      <c r="H96" s="852"/>
      <c r="I96" s="852"/>
      <c r="J96" s="813"/>
      <c r="K96" s="855"/>
      <c r="L96" s="858"/>
      <c r="M96" s="861"/>
      <c r="N96" s="837"/>
      <c r="O96" s="840"/>
      <c r="P96" s="864"/>
      <c r="Q96" s="867"/>
      <c r="R96" s="813"/>
      <c r="S96" s="355"/>
      <c r="T96" s="236"/>
      <c r="U96" s="236"/>
      <c r="V96" s="236"/>
      <c r="W96" s="39"/>
      <c r="X96" s="31"/>
      <c r="Y96" s="31"/>
      <c r="Z96" s="31"/>
      <c r="AA96" s="31"/>
      <c r="AB96" s="813"/>
      <c r="AC96" s="828"/>
      <c r="AD96" s="51">
        <f t="shared" si="85"/>
        <v>0</v>
      </c>
      <c r="AE96" s="51">
        <f t="shared" si="85"/>
        <v>0</v>
      </c>
      <c r="AF96" s="51">
        <f t="shared" si="85"/>
        <v>0</v>
      </c>
      <c r="AG96" s="51">
        <f t="shared" si="84"/>
        <v>0</v>
      </c>
      <c r="AH96" s="51">
        <f t="shared" si="84"/>
        <v>0</v>
      </c>
      <c r="AI96" s="51">
        <f t="shared" si="84"/>
        <v>0</v>
      </c>
      <c r="AJ96" s="51">
        <f t="shared" si="84"/>
        <v>0</v>
      </c>
      <c r="AK96" s="813"/>
      <c r="AL96" s="831"/>
      <c r="AM96" s="51">
        <f t="shared" si="98"/>
        <v>0</v>
      </c>
      <c r="AN96" s="257"/>
      <c r="AO96" s="257"/>
      <c r="AP96" s="257"/>
      <c r="AQ96" s="257"/>
      <c r="AR96" s="257"/>
      <c r="AS96" s="257"/>
      <c r="AT96" s="813"/>
      <c r="AU96" s="834"/>
      <c r="AV96" s="51">
        <f t="shared" si="99"/>
        <v>0</v>
      </c>
      <c r="AW96" s="257"/>
      <c r="AX96" s="257"/>
      <c r="AY96" s="257"/>
      <c r="AZ96" s="257"/>
      <c r="BA96" s="257"/>
      <c r="BB96" s="257"/>
      <c r="BC96" s="813"/>
      <c r="BD96" s="810"/>
      <c r="BE96" s="51">
        <f t="shared" si="100"/>
        <v>0</v>
      </c>
      <c r="BF96" s="257"/>
      <c r="BG96" s="257"/>
      <c r="BH96" s="257"/>
      <c r="BI96" s="257"/>
      <c r="BJ96" s="257"/>
      <c r="BK96" s="257"/>
      <c r="BL96" s="813"/>
      <c r="BM96" s="816"/>
      <c r="BN96" s="51">
        <f t="shared" si="101"/>
        <v>0</v>
      </c>
      <c r="BO96" s="257"/>
      <c r="BP96" s="257"/>
      <c r="BQ96" s="257"/>
      <c r="BR96" s="257"/>
      <c r="BS96" s="257"/>
      <c r="BT96" s="257"/>
      <c r="BU96" s="821"/>
      <c r="BV96" s="822"/>
      <c r="BW96" s="822"/>
      <c r="BX96" s="822"/>
      <c r="BY96" s="822"/>
      <c r="BZ96" s="822"/>
      <c r="CA96" s="822"/>
      <c r="CB96" s="822"/>
      <c r="CC96" s="823"/>
    </row>
    <row r="97" spans="1:81" s="58" customFormat="1" ht="40.200000000000003" customHeight="1" x14ac:dyDescent="0.3">
      <c r="A97" s="34"/>
      <c r="B97" s="886"/>
      <c r="C97" s="869"/>
      <c r="D97" s="872"/>
      <c r="E97" s="852"/>
      <c r="F97" s="852"/>
      <c r="G97" s="852"/>
      <c r="H97" s="852"/>
      <c r="I97" s="852"/>
      <c r="J97" s="813"/>
      <c r="K97" s="855"/>
      <c r="L97" s="858"/>
      <c r="M97" s="861"/>
      <c r="N97" s="837"/>
      <c r="O97" s="840"/>
      <c r="P97" s="864"/>
      <c r="Q97" s="867"/>
      <c r="R97" s="813"/>
      <c r="S97" s="355"/>
      <c r="T97" s="236"/>
      <c r="U97" s="236"/>
      <c r="V97" s="236"/>
      <c r="W97" s="39"/>
      <c r="X97" s="31"/>
      <c r="Y97" s="31"/>
      <c r="Z97" s="31"/>
      <c r="AA97" s="31"/>
      <c r="AB97" s="813"/>
      <c r="AC97" s="828"/>
      <c r="AD97" s="51">
        <f t="shared" si="85"/>
        <v>0</v>
      </c>
      <c r="AE97" s="51">
        <f t="shared" si="85"/>
        <v>0</v>
      </c>
      <c r="AF97" s="51">
        <f t="shared" si="85"/>
        <v>0</v>
      </c>
      <c r="AG97" s="51">
        <f t="shared" si="84"/>
        <v>0</v>
      </c>
      <c r="AH97" s="51">
        <f t="shared" si="84"/>
        <v>0</v>
      </c>
      <c r="AI97" s="51">
        <f t="shared" si="84"/>
        <v>0</v>
      </c>
      <c r="AJ97" s="51">
        <f t="shared" si="84"/>
        <v>0</v>
      </c>
      <c r="AK97" s="813"/>
      <c r="AL97" s="831"/>
      <c r="AM97" s="51">
        <f t="shared" si="98"/>
        <v>0</v>
      </c>
      <c r="AN97" s="257"/>
      <c r="AO97" s="257"/>
      <c r="AP97" s="257"/>
      <c r="AQ97" s="257"/>
      <c r="AR97" s="257"/>
      <c r="AS97" s="257"/>
      <c r="AT97" s="813"/>
      <c r="AU97" s="834"/>
      <c r="AV97" s="51">
        <f t="shared" si="99"/>
        <v>0</v>
      </c>
      <c r="AW97" s="257"/>
      <c r="AX97" s="257"/>
      <c r="AY97" s="257"/>
      <c r="AZ97" s="257"/>
      <c r="BA97" s="257"/>
      <c r="BB97" s="257"/>
      <c r="BC97" s="813"/>
      <c r="BD97" s="810"/>
      <c r="BE97" s="51">
        <f t="shared" si="100"/>
        <v>0</v>
      </c>
      <c r="BF97" s="257"/>
      <c r="BG97" s="257"/>
      <c r="BH97" s="257"/>
      <c r="BI97" s="257"/>
      <c r="BJ97" s="257"/>
      <c r="BK97" s="257"/>
      <c r="BL97" s="813"/>
      <c r="BM97" s="816"/>
      <c r="BN97" s="51">
        <f t="shared" si="101"/>
        <v>0</v>
      </c>
      <c r="BO97" s="257"/>
      <c r="BP97" s="257"/>
      <c r="BQ97" s="257"/>
      <c r="BR97" s="257"/>
      <c r="BS97" s="257"/>
      <c r="BT97" s="257"/>
      <c r="BU97" s="821"/>
      <c r="BV97" s="822"/>
      <c r="BW97" s="822"/>
      <c r="BX97" s="822"/>
      <c r="BY97" s="822"/>
      <c r="BZ97" s="822"/>
      <c r="CA97" s="822"/>
      <c r="CB97" s="822"/>
      <c r="CC97" s="823"/>
    </row>
    <row r="98" spans="1:81" s="58" customFormat="1" ht="40.200000000000003" customHeight="1" thickBot="1" x14ac:dyDescent="0.35">
      <c r="A98" s="34"/>
      <c r="B98" s="886"/>
      <c r="C98" s="869"/>
      <c r="D98" s="873"/>
      <c r="E98" s="853"/>
      <c r="F98" s="853"/>
      <c r="G98" s="853"/>
      <c r="H98" s="853"/>
      <c r="I98" s="853"/>
      <c r="J98" s="814"/>
      <c r="K98" s="856"/>
      <c r="L98" s="859"/>
      <c r="M98" s="862"/>
      <c r="N98" s="838"/>
      <c r="O98" s="841"/>
      <c r="P98" s="865"/>
      <c r="Q98" s="874"/>
      <c r="R98" s="814"/>
      <c r="S98" s="356"/>
      <c r="T98" s="237"/>
      <c r="U98" s="237"/>
      <c r="V98" s="237"/>
      <c r="W98" s="232"/>
      <c r="X98" s="260"/>
      <c r="Y98" s="260"/>
      <c r="Z98" s="260"/>
      <c r="AA98" s="260"/>
      <c r="AB98" s="814"/>
      <c r="AC98" s="829"/>
      <c r="AD98" s="46">
        <f t="shared" si="85"/>
        <v>0</v>
      </c>
      <c r="AE98" s="46">
        <f t="shared" si="85"/>
        <v>0</v>
      </c>
      <c r="AF98" s="46">
        <f t="shared" si="85"/>
        <v>0</v>
      </c>
      <c r="AG98" s="46">
        <f t="shared" si="84"/>
        <v>0</v>
      </c>
      <c r="AH98" s="46">
        <f t="shared" si="84"/>
        <v>0</v>
      </c>
      <c r="AI98" s="46">
        <f t="shared" si="84"/>
        <v>0</v>
      </c>
      <c r="AJ98" s="46">
        <f t="shared" si="84"/>
        <v>0</v>
      </c>
      <c r="AK98" s="814"/>
      <c r="AL98" s="832"/>
      <c r="AM98" s="46">
        <f t="shared" si="98"/>
        <v>0</v>
      </c>
      <c r="AN98" s="49"/>
      <c r="AO98" s="49"/>
      <c r="AP98" s="49"/>
      <c r="AQ98" s="49"/>
      <c r="AR98" s="49"/>
      <c r="AS98" s="49"/>
      <c r="AT98" s="814"/>
      <c r="AU98" s="835"/>
      <c r="AV98" s="46">
        <f t="shared" si="99"/>
        <v>0</v>
      </c>
      <c r="AW98" s="49"/>
      <c r="AX98" s="49"/>
      <c r="AY98" s="49"/>
      <c r="AZ98" s="49"/>
      <c r="BA98" s="49"/>
      <c r="BB98" s="49"/>
      <c r="BC98" s="814"/>
      <c r="BD98" s="811"/>
      <c r="BE98" s="46">
        <f t="shared" si="100"/>
        <v>0</v>
      </c>
      <c r="BF98" s="49"/>
      <c r="BG98" s="49"/>
      <c r="BH98" s="49"/>
      <c r="BI98" s="49"/>
      <c r="BJ98" s="49"/>
      <c r="BK98" s="49"/>
      <c r="BL98" s="814"/>
      <c r="BM98" s="817"/>
      <c r="BN98" s="46">
        <f t="shared" si="101"/>
        <v>0</v>
      </c>
      <c r="BO98" s="49"/>
      <c r="BP98" s="49"/>
      <c r="BQ98" s="49"/>
      <c r="BR98" s="49"/>
      <c r="BS98" s="49"/>
      <c r="BT98" s="49"/>
      <c r="BU98" s="824"/>
      <c r="BV98" s="825"/>
      <c r="BW98" s="825"/>
      <c r="BX98" s="825"/>
      <c r="BY98" s="825"/>
      <c r="BZ98" s="825"/>
      <c r="CA98" s="825"/>
      <c r="CB98" s="825"/>
      <c r="CC98" s="826"/>
    </row>
    <row r="99" spans="1:81" s="58" customFormat="1" ht="40.200000000000003" customHeight="1" thickTop="1" x14ac:dyDescent="0.3">
      <c r="A99" s="34"/>
      <c r="B99" s="886"/>
      <c r="C99" s="869"/>
      <c r="D99" s="871"/>
      <c r="E99" s="851"/>
      <c r="F99" s="851"/>
      <c r="G99" s="851"/>
      <c r="H99" s="851"/>
      <c r="I99" s="851"/>
      <c r="J99" s="812">
        <v>449</v>
      </c>
      <c r="K99" s="854" t="str">
        <f>+[8]Metas!K510</f>
        <v>Programas de rehabilitación integral que proteja los derechos y garantice las condiciones de vida digna de los menores infractores</v>
      </c>
      <c r="L99" s="857"/>
      <c r="M99" s="860">
        <f>SUM(N99:Q99)</f>
        <v>0</v>
      </c>
      <c r="N99" s="836"/>
      <c r="O99" s="839"/>
      <c r="P99" s="863"/>
      <c r="Q99" s="866"/>
      <c r="R99" s="812">
        <f>+$J99</f>
        <v>449</v>
      </c>
      <c r="S99" s="354"/>
      <c r="T99" s="235"/>
      <c r="U99" s="235"/>
      <c r="V99" s="235"/>
      <c r="W99" s="231"/>
      <c r="X99" s="256"/>
      <c r="Y99" s="256"/>
      <c r="Z99" s="256"/>
      <c r="AA99" s="256"/>
      <c r="AB99" s="812">
        <f t="shared" ref="AB99" si="132">+$J99</f>
        <v>449</v>
      </c>
      <c r="AC99" s="827">
        <f t="shared" ref="AC99" si="133">+L99</f>
        <v>0</v>
      </c>
      <c r="AD99" s="44">
        <f t="shared" si="85"/>
        <v>0</v>
      </c>
      <c r="AE99" s="44">
        <f t="shared" si="85"/>
        <v>0</v>
      </c>
      <c r="AF99" s="44">
        <f t="shared" si="85"/>
        <v>0</v>
      </c>
      <c r="AG99" s="44">
        <f t="shared" si="84"/>
        <v>0</v>
      </c>
      <c r="AH99" s="44">
        <f t="shared" si="84"/>
        <v>0</v>
      </c>
      <c r="AI99" s="44">
        <f t="shared" si="84"/>
        <v>0</v>
      </c>
      <c r="AJ99" s="44">
        <f t="shared" si="84"/>
        <v>0</v>
      </c>
      <c r="AK99" s="812">
        <f t="shared" ref="AK99" si="134">+$J99</f>
        <v>449</v>
      </c>
      <c r="AL99" s="830">
        <f>+N99</f>
        <v>0</v>
      </c>
      <c r="AM99" s="44">
        <f t="shared" si="98"/>
        <v>0</v>
      </c>
      <c r="AN99" s="47"/>
      <c r="AO99" s="47"/>
      <c r="AP99" s="47"/>
      <c r="AQ99" s="47"/>
      <c r="AR99" s="47"/>
      <c r="AS99" s="47"/>
      <c r="AT99" s="812">
        <f t="shared" ref="AT99" si="135">+$J99</f>
        <v>449</v>
      </c>
      <c r="AU99" s="833">
        <f>+O99</f>
        <v>0</v>
      </c>
      <c r="AV99" s="44">
        <f t="shared" si="99"/>
        <v>0</v>
      </c>
      <c r="AW99" s="47"/>
      <c r="AX99" s="47"/>
      <c r="AY99" s="47"/>
      <c r="AZ99" s="47"/>
      <c r="BA99" s="47"/>
      <c r="BB99" s="47"/>
      <c r="BC99" s="812">
        <f t="shared" ref="BC99" si="136">+$J99</f>
        <v>449</v>
      </c>
      <c r="BD99" s="809">
        <f>+P99</f>
        <v>0</v>
      </c>
      <c r="BE99" s="44">
        <f t="shared" si="100"/>
        <v>0</v>
      </c>
      <c r="BF99" s="47"/>
      <c r="BG99" s="47"/>
      <c r="BH99" s="47"/>
      <c r="BI99" s="47"/>
      <c r="BJ99" s="47"/>
      <c r="BK99" s="47"/>
      <c r="BL99" s="812">
        <f t="shared" ref="BL99" si="137">+$J99</f>
        <v>449</v>
      </c>
      <c r="BM99" s="815">
        <f>+Q99</f>
        <v>0</v>
      </c>
      <c r="BN99" s="44">
        <f t="shared" si="101"/>
        <v>0</v>
      </c>
      <c r="BO99" s="47"/>
      <c r="BP99" s="47"/>
      <c r="BQ99" s="47"/>
      <c r="BR99" s="47"/>
      <c r="BS99" s="47"/>
      <c r="BT99" s="47"/>
      <c r="BU99" s="818"/>
      <c r="BV99" s="819"/>
      <c r="BW99" s="819"/>
      <c r="BX99" s="819"/>
      <c r="BY99" s="819"/>
      <c r="BZ99" s="819"/>
      <c r="CA99" s="819"/>
      <c r="CB99" s="819"/>
      <c r="CC99" s="820"/>
    </row>
    <row r="100" spans="1:81" s="58" customFormat="1" ht="40.200000000000003" customHeight="1" x14ac:dyDescent="0.3">
      <c r="A100" s="34"/>
      <c r="B100" s="886"/>
      <c r="C100" s="869"/>
      <c r="D100" s="872"/>
      <c r="E100" s="852"/>
      <c r="F100" s="852"/>
      <c r="G100" s="852"/>
      <c r="H100" s="852"/>
      <c r="I100" s="852"/>
      <c r="J100" s="813"/>
      <c r="K100" s="855"/>
      <c r="L100" s="858"/>
      <c r="M100" s="861"/>
      <c r="N100" s="837"/>
      <c r="O100" s="840"/>
      <c r="P100" s="864"/>
      <c r="Q100" s="867"/>
      <c r="R100" s="813"/>
      <c r="S100" s="355"/>
      <c r="T100" s="236"/>
      <c r="U100" s="236"/>
      <c r="V100" s="236"/>
      <c r="W100" s="39"/>
      <c r="X100" s="31"/>
      <c r="Y100" s="31"/>
      <c r="Z100" s="31"/>
      <c r="AA100" s="31"/>
      <c r="AB100" s="813"/>
      <c r="AC100" s="828"/>
      <c r="AD100" s="51">
        <f t="shared" si="85"/>
        <v>0</v>
      </c>
      <c r="AE100" s="51">
        <f t="shared" si="85"/>
        <v>0</v>
      </c>
      <c r="AF100" s="51">
        <f t="shared" si="85"/>
        <v>0</v>
      </c>
      <c r="AG100" s="51">
        <f t="shared" si="84"/>
        <v>0</v>
      </c>
      <c r="AH100" s="51">
        <f t="shared" si="84"/>
        <v>0</v>
      </c>
      <c r="AI100" s="51">
        <f t="shared" si="84"/>
        <v>0</v>
      </c>
      <c r="AJ100" s="51">
        <f t="shared" si="84"/>
        <v>0</v>
      </c>
      <c r="AK100" s="813"/>
      <c r="AL100" s="831"/>
      <c r="AM100" s="51">
        <f t="shared" si="98"/>
        <v>0</v>
      </c>
      <c r="AN100" s="257"/>
      <c r="AO100" s="257"/>
      <c r="AP100" s="257"/>
      <c r="AQ100" s="257"/>
      <c r="AR100" s="257"/>
      <c r="AS100" s="257"/>
      <c r="AT100" s="813"/>
      <c r="AU100" s="834"/>
      <c r="AV100" s="51">
        <f t="shared" si="99"/>
        <v>0</v>
      </c>
      <c r="AW100" s="257"/>
      <c r="AX100" s="257"/>
      <c r="AY100" s="257"/>
      <c r="AZ100" s="257"/>
      <c r="BA100" s="257"/>
      <c r="BB100" s="257"/>
      <c r="BC100" s="813"/>
      <c r="BD100" s="810"/>
      <c r="BE100" s="51">
        <f t="shared" si="100"/>
        <v>0</v>
      </c>
      <c r="BF100" s="257"/>
      <c r="BG100" s="257"/>
      <c r="BH100" s="257"/>
      <c r="BI100" s="257"/>
      <c r="BJ100" s="257"/>
      <c r="BK100" s="257"/>
      <c r="BL100" s="813"/>
      <c r="BM100" s="816"/>
      <c r="BN100" s="51">
        <f t="shared" si="101"/>
        <v>0</v>
      </c>
      <c r="BO100" s="257"/>
      <c r="BP100" s="257"/>
      <c r="BQ100" s="257"/>
      <c r="BR100" s="257"/>
      <c r="BS100" s="257"/>
      <c r="BT100" s="257"/>
      <c r="BU100" s="821"/>
      <c r="BV100" s="822"/>
      <c r="BW100" s="822"/>
      <c r="BX100" s="822"/>
      <c r="BY100" s="822"/>
      <c r="BZ100" s="822"/>
      <c r="CA100" s="822"/>
      <c r="CB100" s="822"/>
      <c r="CC100" s="823"/>
    </row>
    <row r="101" spans="1:81" s="58" customFormat="1" ht="40.200000000000003" customHeight="1" x14ac:dyDescent="0.3">
      <c r="A101" s="34"/>
      <c r="B101" s="886"/>
      <c r="C101" s="869"/>
      <c r="D101" s="872"/>
      <c r="E101" s="852"/>
      <c r="F101" s="852"/>
      <c r="G101" s="852"/>
      <c r="H101" s="852"/>
      <c r="I101" s="852"/>
      <c r="J101" s="813"/>
      <c r="K101" s="855"/>
      <c r="L101" s="858"/>
      <c r="M101" s="861"/>
      <c r="N101" s="837"/>
      <c r="O101" s="840"/>
      <c r="P101" s="864"/>
      <c r="Q101" s="867"/>
      <c r="R101" s="813"/>
      <c r="S101" s="355"/>
      <c r="T101" s="236"/>
      <c r="U101" s="236"/>
      <c r="V101" s="236"/>
      <c r="W101" s="39"/>
      <c r="X101" s="31"/>
      <c r="Y101" s="31"/>
      <c r="Z101" s="31"/>
      <c r="AA101" s="31"/>
      <c r="AB101" s="813"/>
      <c r="AC101" s="828"/>
      <c r="AD101" s="51">
        <f t="shared" si="85"/>
        <v>0</v>
      </c>
      <c r="AE101" s="51">
        <f t="shared" si="85"/>
        <v>0</v>
      </c>
      <c r="AF101" s="51">
        <f t="shared" si="85"/>
        <v>0</v>
      </c>
      <c r="AG101" s="51">
        <f t="shared" si="84"/>
        <v>0</v>
      </c>
      <c r="AH101" s="51">
        <f t="shared" si="84"/>
        <v>0</v>
      </c>
      <c r="AI101" s="51">
        <f t="shared" si="84"/>
        <v>0</v>
      </c>
      <c r="AJ101" s="51">
        <f t="shared" si="84"/>
        <v>0</v>
      </c>
      <c r="AK101" s="813"/>
      <c r="AL101" s="831"/>
      <c r="AM101" s="51">
        <f t="shared" si="98"/>
        <v>0</v>
      </c>
      <c r="AN101" s="257"/>
      <c r="AO101" s="257"/>
      <c r="AP101" s="257"/>
      <c r="AQ101" s="257"/>
      <c r="AR101" s="257"/>
      <c r="AS101" s="257"/>
      <c r="AT101" s="813"/>
      <c r="AU101" s="834"/>
      <c r="AV101" s="51">
        <f t="shared" si="99"/>
        <v>0</v>
      </c>
      <c r="AW101" s="257"/>
      <c r="AX101" s="257"/>
      <c r="AY101" s="257"/>
      <c r="AZ101" s="257"/>
      <c r="BA101" s="257"/>
      <c r="BB101" s="257"/>
      <c r="BC101" s="813"/>
      <c r="BD101" s="810"/>
      <c r="BE101" s="51">
        <f t="shared" si="100"/>
        <v>0</v>
      </c>
      <c r="BF101" s="257"/>
      <c r="BG101" s="257"/>
      <c r="BH101" s="257"/>
      <c r="BI101" s="257"/>
      <c r="BJ101" s="257"/>
      <c r="BK101" s="257"/>
      <c r="BL101" s="813"/>
      <c r="BM101" s="816"/>
      <c r="BN101" s="51">
        <f t="shared" si="101"/>
        <v>0</v>
      </c>
      <c r="BO101" s="257"/>
      <c r="BP101" s="257"/>
      <c r="BQ101" s="257"/>
      <c r="BR101" s="257"/>
      <c r="BS101" s="257"/>
      <c r="BT101" s="257"/>
      <c r="BU101" s="821"/>
      <c r="BV101" s="822"/>
      <c r="BW101" s="822"/>
      <c r="BX101" s="822"/>
      <c r="BY101" s="822"/>
      <c r="BZ101" s="822"/>
      <c r="CA101" s="822"/>
      <c r="CB101" s="822"/>
      <c r="CC101" s="823"/>
    </row>
    <row r="102" spans="1:81" s="58" customFormat="1" ht="40.200000000000003" customHeight="1" thickBot="1" x14ac:dyDescent="0.35">
      <c r="A102" s="34"/>
      <c r="B102" s="887"/>
      <c r="C102" s="870"/>
      <c r="D102" s="873"/>
      <c r="E102" s="853"/>
      <c r="F102" s="853"/>
      <c r="G102" s="853"/>
      <c r="H102" s="853"/>
      <c r="I102" s="853"/>
      <c r="J102" s="814"/>
      <c r="K102" s="856"/>
      <c r="L102" s="859"/>
      <c r="M102" s="862"/>
      <c r="N102" s="838"/>
      <c r="O102" s="841"/>
      <c r="P102" s="865"/>
      <c r="Q102" s="874"/>
      <c r="R102" s="814"/>
      <c r="S102" s="356"/>
      <c r="T102" s="237"/>
      <c r="U102" s="237"/>
      <c r="V102" s="237"/>
      <c r="W102" s="232"/>
      <c r="X102" s="260"/>
      <c r="Y102" s="260"/>
      <c r="Z102" s="260"/>
      <c r="AA102" s="260"/>
      <c r="AB102" s="814"/>
      <c r="AC102" s="829"/>
      <c r="AD102" s="46">
        <f t="shared" si="85"/>
        <v>0</v>
      </c>
      <c r="AE102" s="46">
        <f t="shared" si="85"/>
        <v>0</v>
      </c>
      <c r="AF102" s="46">
        <f t="shared" si="85"/>
        <v>0</v>
      </c>
      <c r="AG102" s="46">
        <f t="shared" si="84"/>
        <v>0</v>
      </c>
      <c r="AH102" s="46">
        <f t="shared" si="84"/>
        <v>0</v>
      </c>
      <c r="AI102" s="46">
        <f t="shared" si="84"/>
        <v>0</v>
      </c>
      <c r="AJ102" s="46">
        <f t="shared" si="84"/>
        <v>0</v>
      </c>
      <c r="AK102" s="814"/>
      <c r="AL102" s="832"/>
      <c r="AM102" s="46">
        <f t="shared" si="98"/>
        <v>0</v>
      </c>
      <c r="AN102" s="49"/>
      <c r="AO102" s="49"/>
      <c r="AP102" s="49"/>
      <c r="AQ102" s="49"/>
      <c r="AR102" s="49"/>
      <c r="AS102" s="49"/>
      <c r="AT102" s="814"/>
      <c r="AU102" s="835"/>
      <c r="AV102" s="46">
        <f t="shared" si="99"/>
        <v>0</v>
      </c>
      <c r="AW102" s="49"/>
      <c r="AX102" s="49"/>
      <c r="AY102" s="49"/>
      <c r="AZ102" s="49"/>
      <c r="BA102" s="49"/>
      <c r="BB102" s="49"/>
      <c r="BC102" s="814"/>
      <c r="BD102" s="811"/>
      <c r="BE102" s="46">
        <f t="shared" si="100"/>
        <v>0</v>
      </c>
      <c r="BF102" s="49"/>
      <c r="BG102" s="49"/>
      <c r="BH102" s="49"/>
      <c r="BI102" s="49"/>
      <c r="BJ102" s="49"/>
      <c r="BK102" s="49"/>
      <c r="BL102" s="814"/>
      <c r="BM102" s="817"/>
      <c r="BN102" s="46">
        <f t="shared" si="101"/>
        <v>0</v>
      </c>
      <c r="BO102" s="49"/>
      <c r="BP102" s="49"/>
      <c r="BQ102" s="49"/>
      <c r="BR102" s="49"/>
      <c r="BS102" s="49"/>
      <c r="BT102" s="49"/>
      <c r="BU102" s="824"/>
      <c r="BV102" s="825"/>
      <c r="BW102" s="825"/>
      <c r="BX102" s="825"/>
      <c r="BY102" s="825"/>
      <c r="BZ102" s="825"/>
      <c r="CA102" s="825"/>
      <c r="CB102" s="825"/>
      <c r="CC102" s="826"/>
    </row>
    <row r="103" spans="1:81" s="58" customFormat="1" ht="40.200000000000003" customHeight="1" thickTop="1" x14ac:dyDescent="0.3">
      <c r="A103" s="34"/>
      <c r="B103" s="885" t="s">
        <v>679</v>
      </c>
      <c r="C103" s="868" t="s">
        <v>682</v>
      </c>
      <c r="D103" s="871"/>
      <c r="E103" s="851"/>
      <c r="F103" s="851"/>
      <c r="G103" s="851"/>
      <c r="H103" s="851"/>
      <c r="I103" s="851"/>
      <c r="J103" s="812">
        <v>450</v>
      </c>
      <c r="K103" s="854" t="str">
        <f>+[8]Metas!K512</f>
        <v>Política Pública Departamental de Derechos Humanos diseñada y formulada.</v>
      </c>
      <c r="L103" s="857">
        <v>0.7</v>
      </c>
      <c r="M103" s="860">
        <f>SUM(N103:Q103)</f>
        <v>0.7</v>
      </c>
      <c r="N103" s="836">
        <v>0</v>
      </c>
      <c r="O103" s="839">
        <v>0.3</v>
      </c>
      <c r="P103" s="863">
        <v>0.3</v>
      </c>
      <c r="Q103" s="866">
        <v>0.1</v>
      </c>
      <c r="R103" s="1368">
        <f>+$J103</f>
        <v>450</v>
      </c>
      <c r="S103" s="354" t="s">
        <v>5715</v>
      </c>
      <c r="T103" s="235" t="s">
        <v>3822</v>
      </c>
      <c r="U103" s="235" t="s">
        <v>3826</v>
      </c>
      <c r="V103" s="235" t="s">
        <v>3830</v>
      </c>
      <c r="W103" s="231" t="s">
        <v>5640</v>
      </c>
      <c r="X103" s="256"/>
      <c r="Y103" s="256"/>
      <c r="Z103" s="256"/>
      <c r="AA103" s="256"/>
      <c r="AB103" s="812">
        <f t="shared" ref="AB103" si="138">+$J103</f>
        <v>450</v>
      </c>
      <c r="AC103" s="827">
        <f t="shared" ref="AC103" si="139">+L103</f>
        <v>0.7</v>
      </c>
      <c r="AD103" s="44">
        <f t="shared" si="85"/>
        <v>22.3</v>
      </c>
      <c r="AE103" s="44">
        <f t="shared" si="85"/>
        <v>22.3</v>
      </c>
      <c r="AF103" s="44">
        <f t="shared" si="85"/>
        <v>0</v>
      </c>
      <c r="AG103" s="44">
        <f t="shared" si="84"/>
        <v>0</v>
      </c>
      <c r="AH103" s="44">
        <f t="shared" si="84"/>
        <v>0</v>
      </c>
      <c r="AI103" s="44">
        <f t="shared" si="84"/>
        <v>0</v>
      </c>
      <c r="AJ103" s="44">
        <f t="shared" si="84"/>
        <v>0</v>
      </c>
      <c r="AK103" s="812">
        <f t="shared" ref="AK103" si="140">+$J103</f>
        <v>450</v>
      </c>
      <c r="AL103" s="830">
        <f>+N103</f>
        <v>0</v>
      </c>
      <c r="AM103" s="44">
        <f t="shared" si="98"/>
        <v>0</v>
      </c>
      <c r="AN103" s="47"/>
      <c r="AO103" s="47"/>
      <c r="AP103" s="47"/>
      <c r="AQ103" s="47"/>
      <c r="AR103" s="47"/>
      <c r="AS103" s="47"/>
      <c r="AT103" s="812">
        <f t="shared" ref="AT103" si="141">+$J103</f>
        <v>450</v>
      </c>
      <c r="AU103" s="833">
        <f>+O103</f>
        <v>0.3</v>
      </c>
      <c r="AV103" s="44">
        <f t="shared" si="99"/>
        <v>10</v>
      </c>
      <c r="AW103" s="47">
        <v>10</v>
      </c>
      <c r="AX103" s="47"/>
      <c r="AY103" s="47"/>
      <c r="AZ103" s="47"/>
      <c r="BA103" s="47"/>
      <c r="BB103" s="47"/>
      <c r="BC103" s="812">
        <f t="shared" ref="BC103" si="142">+$J103</f>
        <v>450</v>
      </c>
      <c r="BD103" s="809">
        <f>+P103</f>
        <v>0.3</v>
      </c>
      <c r="BE103" s="44">
        <f t="shared" si="100"/>
        <v>10</v>
      </c>
      <c r="BF103" s="47">
        <v>10</v>
      </c>
      <c r="BG103" s="47"/>
      <c r="BH103" s="47"/>
      <c r="BI103" s="47"/>
      <c r="BJ103" s="47"/>
      <c r="BK103" s="47"/>
      <c r="BL103" s="812">
        <f t="shared" ref="BL103" si="143">+$J103</f>
        <v>450</v>
      </c>
      <c r="BM103" s="815">
        <f>+Q103</f>
        <v>0.1</v>
      </c>
      <c r="BN103" s="44">
        <f t="shared" si="101"/>
        <v>2.2999999999999998</v>
      </c>
      <c r="BO103" s="47">
        <v>2.2999999999999998</v>
      </c>
      <c r="BP103" s="47"/>
      <c r="BQ103" s="47"/>
      <c r="BR103" s="47"/>
      <c r="BS103" s="47"/>
      <c r="BT103" s="47"/>
      <c r="BU103" s="818"/>
      <c r="BV103" s="819"/>
      <c r="BW103" s="819"/>
      <c r="BX103" s="819"/>
      <c r="BY103" s="819"/>
      <c r="BZ103" s="819"/>
      <c r="CA103" s="819"/>
      <c r="CB103" s="819"/>
      <c r="CC103" s="820"/>
    </row>
    <row r="104" spans="1:81" s="58" customFormat="1" ht="40.200000000000003" customHeight="1" x14ac:dyDescent="0.3">
      <c r="A104" s="34"/>
      <c r="B104" s="886"/>
      <c r="C104" s="869"/>
      <c r="D104" s="872"/>
      <c r="E104" s="852"/>
      <c r="F104" s="852"/>
      <c r="G104" s="852"/>
      <c r="H104" s="852"/>
      <c r="I104" s="852"/>
      <c r="J104" s="813"/>
      <c r="K104" s="855"/>
      <c r="L104" s="858"/>
      <c r="M104" s="861"/>
      <c r="N104" s="837"/>
      <c r="O104" s="840"/>
      <c r="P104" s="864"/>
      <c r="Q104" s="867"/>
      <c r="R104" s="1369"/>
      <c r="S104" s="355" t="s">
        <v>5716</v>
      </c>
      <c r="T104" s="236"/>
      <c r="U104" s="236"/>
      <c r="V104" s="236"/>
      <c r="W104" s="39" t="s">
        <v>5642</v>
      </c>
      <c r="X104" s="31"/>
      <c r="Y104" s="31"/>
      <c r="Z104" s="31"/>
      <c r="AA104" s="31"/>
      <c r="AB104" s="813"/>
      <c r="AC104" s="828"/>
      <c r="AD104" s="51">
        <f t="shared" si="85"/>
        <v>0</v>
      </c>
      <c r="AE104" s="51">
        <f t="shared" si="85"/>
        <v>0</v>
      </c>
      <c r="AF104" s="51">
        <f t="shared" si="85"/>
        <v>0</v>
      </c>
      <c r="AG104" s="51">
        <f t="shared" si="84"/>
        <v>0</v>
      </c>
      <c r="AH104" s="51">
        <f t="shared" si="84"/>
        <v>0</v>
      </c>
      <c r="AI104" s="51">
        <f t="shared" si="84"/>
        <v>0</v>
      </c>
      <c r="AJ104" s="51">
        <f t="shared" si="84"/>
        <v>0</v>
      </c>
      <c r="AK104" s="813"/>
      <c r="AL104" s="831"/>
      <c r="AM104" s="51">
        <f t="shared" si="98"/>
        <v>0</v>
      </c>
      <c r="AN104" s="257"/>
      <c r="AO104" s="257"/>
      <c r="AP104" s="257"/>
      <c r="AQ104" s="257"/>
      <c r="AR104" s="257"/>
      <c r="AS104" s="257"/>
      <c r="AT104" s="813"/>
      <c r="AU104" s="834"/>
      <c r="AV104" s="51">
        <f t="shared" si="99"/>
        <v>0</v>
      </c>
      <c r="AW104" s="257"/>
      <c r="AX104" s="257"/>
      <c r="AY104" s="257"/>
      <c r="AZ104" s="257"/>
      <c r="BA104" s="257"/>
      <c r="BB104" s="257"/>
      <c r="BC104" s="813"/>
      <c r="BD104" s="810"/>
      <c r="BE104" s="51">
        <f t="shared" si="100"/>
        <v>0</v>
      </c>
      <c r="BF104" s="257"/>
      <c r="BG104" s="257"/>
      <c r="BH104" s="257"/>
      <c r="BI104" s="257"/>
      <c r="BJ104" s="257"/>
      <c r="BK104" s="257"/>
      <c r="BL104" s="813"/>
      <c r="BM104" s="816"/>
      <c r="BN104" s="51">
        <f t="shared" si="101"/>
        <v>0</v>
      </c>
      <c r="BO104" s="257"/>
      <c r="BP104" s="257"/>
      <c r="BQ104" s="257"/>
      <c r="BR104" s="257"/>
      <c r="BS104" s="257"/>
      <c r="BT104" s="257"/>
      <c r="BU104" s="821"/>
      <c r="BV104" s="822"/>
      <c r="BW104" s="822"/>
      <c r="BX104" s="822"/>
      <c r="BY104" s="822"/>
      <c r="BZ104" s="822"/>
      <c r="CA104" s="822"/>
      <c r="CB104" s="822"/>
      <c r="CC104" s="823"/>
    </row>
    <row r="105" spans="1:81" s="58" customFormat="1" ht="40.200000000000003" customHeight="1" x14ac:dyDescent="0.3">
      <c r="A105" s="34"/>
      <c r="B105" s="886"/>
      <c r="C105" s="869"/>
      <c r="D105" s="872"/>
      <c r="E105" s="852"/>
      <c r="F105" s="852"/>
      <c r="G105" s="852"/>
      <c r="H105" s="852"/>
      <c r="I105" s="852"/>
      <c r="J105" s="813"/>
      <c r="K105" s="855"/>
      <c r="L105" s="858"/>
      <c r="M105" s="861"/>
      <c r="N105" s="837"/>
      <c r="O105" s="840"/>
      <c r="P105" s="864"/>
      <c r="Q105" s="867"/>
      <c r="R105" s="1369"/>
      <c r="S105" s="355" t="s">
        <v>5717</v>
      </c>
      <c r="T105" s="236"/>
      <c r="U105" s="236"/>
      <c r="V105" s="236"/>
      <c r="W105" s="39" t="s">
        <v>5718</v>
      </c>
      <c r="X105" s="31"/>
      <c r="Y105" s="31"/>
      <c r="Z105" s="31"/>
      <c r="AA105" s="31"/>
      <c r="AB105" s="813"/>
      <c r="AC105" s="828"/>
      <c r="AD105" s="51">
        <f t="shared" si="85"/>
        <v>0</v>
      </c>
      <c r="AE105" s="51">
        <f t="shared" si="85"/>
        <v>0</v>
      </c>
      <c r="AF105" s="51">
        <f t="shared" si="85"/>
        <v>0</v>
      </c>
      <c r="AG105" s="51">
        <f t="shared" si="84"/>
        <v>0</v>
      </c>
      <c r="AH105" s="51">
        <f t="shared" si="84"/>
        <v>0</v>
      </c>
      <c r="AI105" s="51">
        <f t="shared" si="84"/>
        <v>0</v>
      </c>
      <c r="AJ105" s="51">
        <f t="shared" si="84"/>
        <v>0</v>
      </c>
      <c r="AK105" s="813"/>
      <c r="AL105" s="831"/>
      <c r="AM105" s="51">
        <f t="shared" si="98"/>
        <v>0</v>
      </c>
      <c r="AN105" s="257"/>
      <c r="AO105" s="257"/>
      <c r="AP105" s="257"/>
      <c r="AQ105" s="257"/>
      <c r="AR105" s="257"/>
      <c r="AS105" s="257"/>
      <c r="AT105" s="813"/>
      <c r="AU105" s="834"/>
      <c r="AV105" s="51">
        <f t="shared" si="99"/>
        <v>0</v>
      </c>
      <c r="AW105" s="257"/>
      <c r="AX105" s="257"/>
      <c r="AY105" s="257"/>
      <c r="AZ105" s="257"/>
      <c r="BA105" s="257"/>
      <c r="BB105" s="257"/>
      <c r="BC105" s="813"/>
      <c r="BD105" s="810"/>
      <c r="BE105" s="51">
        <f t="shared" si="100"/>
        <v>0</v>
      </c>
      <c r="BF105" s="257"/>
      <c r="BG105" s="257"/>
      <c r="BH105" s="257"/>
      <c r="BI105" s="257"/>
      <c r="BJ105" s="257"/>
      <c r="BK105" s="257"/>
      <c r="BL105" s="813"/>
      <c r="BM105" s="816"/>
      <c r="BN105" s="51">
        <f t="shared" si="101"/>
        <v>0</v>
      </c>
      <c r="BO105" s="257"/>
      <c r="BP105" s="257"/>
      <c r="BQ105" s="257"/>
      <c r="BR105" s="257"/>
      <c r="BS105" s="257"/>
      <c r="BT105" s="257"/>
      <c r="BU105" s="821"/>
      <c r="BV105" s="822"/>
      <c r="BW105" s="822"/>
      <c r="BX105" s="822"/>
      <c r="BY105" s="822"/>
      <c r="BZ105" s="822"/>
      <c r="CA105" s="822"/>
      <c r="CB105" s="822"/>
      <c r="CC105" s="823"/>
    </row>
    <row r="106" spans="1:81" s="58" customFormat="1" ht="40.200000000000003" customHeight="1" thickBot="1" x14ac:dyDescent="0.35">
      <c r="A106" s="34"/>
      <c r="B106" s="886"/>
      <c r="C106" s="869"/>
      <c r="D106" s="873"/>
      <c r="E106" s="853"/>
      <c r="F106" s="853"/>
      <c r="G106" s="853"/>
      <c r="H106" s="853"/>
      <c r="I106" s="853"/>
      <c r="J106" s="814"/>
      <c r="K106" s="856"/>
      <c r="L106" s="859"/>
      <c r="M106" s="862"/>
      <c r="N106" s="838"/>
      <c r="O106" s="841"/>
      <c r="P106" s="865"/>
      <c r="Q106" s="874"/>
      <c r="R106" s="1370"/>
      <c r="S106" s="232"/>
      <c r="T106" s="237"/>
      <c r="U106" s="237"/>
      <c r="V106" s="237"/>
      <c r="W106" s="232"/>
      <c r="X106" s="260"/>
      <c r="Y106" s="260"/>
      <c r="Z106" s="260"/>
      <c r="AA106" s="260"/>
      <c r="AB106" s="814"/>
      <c r="AC106" s="829"/>
      <c r="AD106" s="46">
        <f t="shared" si="85"/>
        <v>0</v>
      </c>
      <c r="AE106" s="46">
        <f t="shared" si="85"/>
        <v>0</v>
      </c>
      <c r="AF106" s="46">
        <f t="shared" si="85"/>
        <v>0</v>
      </c>
      <c r="AG106" s="46">
        <f t="shared" si="84"/>
        <v>0</v>
      </c>
      <c r="AH106" s="46">
        <f t="shared" si="84"/>
        <v>0</v>
      </c>
      <c r="AI106" s="46">
        <f t="shared" si="84"/>
        <v>0</v>
      </c>
      <c r="AJ106" s="46">
        <f t="shared" si="84"/>
        <v>0</v>
      </c>
      <c r="AK106" s="814"/>
      <c r="AL106" s="832"/>
      <c r="AM106" s="46">
        <f t="shared" si="98"/>
        <v>0</v>
      </c>
      <c r="AN106" s="49"/>
      <c r="AO106" s="49"/>
      <c r="AP106" s="49"/>
      <c r="AQ106" s="49"/>
      <c r="AR106" s="49"/>
      <c r="AS106" s="49"/>
      <c r="AT106" s="814"/>
      <c r="AU106" s="835"/>
      <c r="AV106" s="46">
        <f t="shared" si="99"/>
        <v>0</v>
      </c>
      <c r="AW106" s="49"/>
      <c r="AX106" s="49"/>
      <c r="AY106" s="49"/>
      <c r="AZ106" s="49"/>
      <c r="BA106" s="49"/>
      <c r="BB106" s="49"/>
      <c r="BC106" s="814"/>
      <c r="BD106" s="811"/>
      <c r="BE106" s="46">
        <f t="shared" si="100"/>
        <v>0</v>
      </c>
      <c r="BF106" s="49"/>
      <c r="BG106" s="49"/>
      <c r="BH106" s="49"/>
      <c r="BI106" s="49"/>
      <c r="BJ106" s="49"/>
      <c r="BK106" s="49"/>
      <c r="BL106" s="814"/>
      <c r="BM106" s="817"/>
      <c r="BN106" s="46">
        <f t="shared" si="101"/>
        <v>0</v>
      </c>
      <c r="BO106" s="49"/>
      <c r="BP106" s="49"/>
      <c r="BQ106" s="49"/>
      <c r="BR106" s="49"/>
      <c r="BS106" s="49"/>
      <c r="BT106" s="49"/>
      <c r="BU106" s="824"/>
      <c r="BV106" s="825"/>
      <c r="BW106" s="825"/>
      <c r="BX106" s="825"/>
      <c r="BY106" s="825"/>
      <c r="BZ106" s="825"/>
      <c r="CA106" s="825"/>
      <c r="CB106" s="825"/>
      <c r="CC106" s="826"/>
    </row>
    <row r="107" spans="1:81" s="58" customFormat="1" ht="40.200000000000003" customHeight="1" thickTop="1" x14ac:dyDescent="0.3">
      <c r="A107" s="34"/>
      <c r="B107" s="886"/>
      <c r="C107" s="869"/>
      <c r="D107" s="871"/>
      <c r="E107" s="851"/>
      <c r="F107" s="851"/>
      <c r="G107" s="851"/>
      <c r="H107" s="851"/>
      <c r="I107" s="851"/>
      <c r="J107" s="812">
        <v>451</v>
      </c>
      <c r="K107" s="854" t="str">
        <f>+[8]Metas!K513</f>
        <v>Implementación de la Política Pública Departamental de Derechos Humanos.</v>
      </c>
      <c r="L107" s="1187">
        <v>0.97</v>
      </c>
      <c r="M107" s="1190">
        <f>SUM(N107:Q107)</f>
        <v>0.97000000000000008</v>
      </c>
      <c r="N107" s="1193">
        <v>0.02</v>
      </c>
      <c r="O107" s="1175">
        <v>0.45</v>
      </c>
      <c r="P107" s="1178">
        <v>0.45</v>
      </c>
      <c r="Q107" s="1181">
        <v>0.05</v>
      </c>
      <c r="R107" s="1368">
        <f>+$J107</f>
        <v>451</v>
      </c>
      <c r="S107" s="354" t="s">
        <v>5719</v>
      </c>
      <c r="T107" s="235" t="s">
        <v>3822</v>
      </c>
      <c r="U107" s="235" t="s">
        <v>3826</v>
      </c>
      <c r="V107" s="235" t="s">
        <v>3830</v>
      </c>
      <c r="W107" s="231" t="s">
        <v>5720</v>
      </c>
      <c r="X107" s="256"/>
      <c r="Y107" s="256"/>
      <c r="Z107" s="256"/>
      <c r="AA107" s="256"/>
      <c r="AB107" s="812">
        <f t="shared" ref="AB107" si="144">+$J107</f>
        <v>451</v>
      </c>
      <c r="AC107" s="827">
        <f t="shared" ref="AC107" si="145">+L107</f>
        <v>0.97</v>
      </c>
      <c r="AD107" s="44">
        <f t="shared" si="85"/>
        <v>14.25</v>
      </c>
      <c r="AE107" s="44">
        <f t="shared" si="85"/>
        <v>14.25</v>
      </c>
      <c r="AF107" s="44">
        <f t="shared" si="85"/>
        <v>0</v>
      </c>
      <c r="AG107" s="44">
        <f t="shared" si="84"/>
        <v>0</v>
      </c>
      <c r="AH107" s="44">
        <f t="shared" si="84"/>
        <v>0</v>
      </c>
      <c r="AI107" s="44">
        <f t="shared" si="84"/>
        <v>0</v>
      </c>
      <c r="AJ107" s="44">
        <f t="shared" si="84"/>
        <v>0</v>
      </c>
      <c r="AK107" s="812">
        <f t="shared" ref="AK107" si="146">+$J107</f>
        <v>451</v>
      </c>
      <c r="AL107" s="830">
        <f>+N107</f>
        <v>0.02</v>
      </c>
      <c r="AM107" s="44">
        <f t="shared" si="98"/>
        <v>1.25</v>
      </c>
      <c r="AN107" s="47">
        <v>1.25</v>
      </c>
      <c r="AO107" s="47"/>
      <c r="AP107" s="47"/>
      <c r="AQ107" s="47"/>
      <c r="AR107" s="47"/>
      <c r="AS107" s="47"/>
      <c r="AT107" s="812">
        <f t="shared" ref="AT107" si="147">+$J107</f>
        <v>451</v>
      </c>
      <c r="AU107" s="833">
        <f>+O107</f>
        <v>0.45</v>
      </c>
      <c r="AV107" s="44">
        <f t="shared" si="99"/>
        <v>5</v>
      </c>
      <c r="AW107" s="47">
        <v>5</v>
      </c>
      <c r="AX107" s="47"/>
      <c r="AY107" s="47"/>
      <c r="AZ107" s="47"/>
      <c r="BA107" s="47"/>
      <c r="BB107" s="47"/>
      <c r="BC107" s="812">
        <f t="shared" ref="BC107" si="148">+$J107</f>
        <v>451</v>
      </c>
      <c r="BD107" s="809">
        <f>+P107</f>
        <v>0.45</v>
      </c>
      <c r="BE107" s="44">
        <f t="shared" si="100"/>
        <v>5</v>
      </c>
      <c r="BF107" s="47">
        <v>5</v>
      </c>
      <c r="BG107" s="47"/>
      <c r="BH107" s="47"/>
      <c r="BI107" s="47"/>
      <c r="BJ107" s="47"/>
      <c r="BK107" s="47"/>
      <c r="BL107" s="812">
        <f t="shared" ref="BL107" si="149">+$J107</f>
        <v>451</v>
      </c>
      <c r="BM107" s="815">
        <f>+Q107</f>
        <v>0.05</v>
      </c>
      <c r="BN107" s="44">
        <f t="shared" si="101"/>
        <v>3</v>
      </c>
      <c r="BO107" s="47">
        <v>3</v>
      </c>
      <c r="BP107" s="47"/>
      <c r="BQ107" s="47"/>
      <c r="BR107" s="47"/>
      <c r="BS107" s="47"/>
      <c r="BT107" s="47"/>
      <c r="BU107" s="818"/>
      <c r="BV107" s="819"/>
      <c r="BW107" s="819"/>
      <c r="BX107" s="819"/>
      <c r="BY107" s="819"/>
      <c r="BZ107" s="819"/>
      <c r="CA107" s="819"/>
      <c r="CB107" s="819"/>
      <c r="CC107" s="820"/>
    </row>
    <row r="108" spans="1:81" s="58" customFormat="1" ht="40.200000000000003" customHeight="1" x14ac:dyDescent="0.3">
      <c r="A108" s="34"/>
      <c r="B108" s="886"/>
      <c r="C108" s="869"/>
      <c r="D108" s="872"/>
      <c r="E108" s="852"/>
      <c r="F108" s="852"/>
      <c r="G108" s="852"/>
      <c r="H108" s="852"/>
      <c r="I108" s="852"/>
      <c r="J108" s="813"/>
      <c r="K108" s="855"/>
      <c r="L108" s="1188"/>
      <c r="M108" s="1191"/>
      <c r="N108" s="1194"/>
      <c r="O108" s="1176"/>
      <c r="P108" s="1179"/>
      <c r="Q108" s="1182"/>
      <c r="R108" s="1369"/>
      <c r="S108" s="355" t="s">
        <v>5721</v>
      </c>
      <c r="T108" s="236"/>
      <c r="U108" s="236"/>
      <c r="V108" s="236"/>
      <c r="W108" s="39" t="s">
        <v>5722</v>
      </c>
      <c r="X108" s="31"/>
      <c r="Y108" s="31"/>
      <c r="Z108" s="31"/>
      <c r="AA108" s="31"/>
      <c r="AB108" s="813"/>
      <c r="AC108" s="828"/>
      <c r="AD108" s="51">
        <f t="shared" si="85"/>
        <v>0</v>
      </c>
      <c r="AE108" s="51">
        <f t="shared" si="85"/>
        <v>0</v>
      </c>
      <c r="AF108" s="51">
        <f t="shared" si="85"/>
        <v>0</v>
      </c>
      <c r="AG108" s="51">
        <f t="shared" si="84"/>
        <v>0</v>
      </c>
      <c r="AH108" s="51">
        <f t="shared" si="84"/>
        <v>0</v>
      </c>
      <c r="AI108" s="51">
        <f t="shared" si="84"/>
        <v>0</v>
      </c>
      <c r="AJ108" s="51">
        <f t="shared" si="84"/>
        <v>0</v>
      </c>
      <c r="AK108" s="813"/>
      <c r="AL108" s="831"/>
      <c r="AM108" s="51">
        <f t="shared" si="98"/>
        <v>0</v>
      </c>
      <c r="AN108" s="257"/>
      <c r="AO108" s="257"/>
      <c r="AP108" s="257"/>
      <c r="AQ108" s="257"/>
      <c r="AR108" s="257"/>
      <c r="AS108" s="257"/>
      <c r="AT108" s="813"/>
      <c r="AU108" s="834"/>
      <c r="AV108" s="51">
        <f t="shared" si="99"/>
        <v>0</v>
      </c>
      <c r="AW108" s="257"/>
      <c r="AX108" s="257"/>
      <c r="AY108" s="257"/>
      <c r="AZ108" s="257"/>
      <c r="BA108" s="257"/>
      <c r="BB108" s="257"/>
      <c r="BC108" s="813"/>
      <c r="BD108" s="810"/>
      <c r="BE108" s="51">
        <f t="shared" si="100"/>
        <v>0</v>
      </c>
      <c r="BF108" s="257"/>
      <c r="BG108" s="257"/>
      <c r="BH108" s="257"/>
      <c r="BI108" s="257"/>
      <c r="BJ108" s="257"/>
      <c r="BK108" s="257"/>
      <c r="BL108" s="813"/>
      <c r="BM108" s="816"/>
      <c r="BN108" s="51">
        <f t="shared" si="101"/>
        <v>0</v>
      </c>
      <c r="BO108" s="257"/>
      <c r="BP108" s="257"/>
      <c r="BQ108" s="257"/>
      <c r="BR108" s="257"/>
      <c r="BS108" s="257"/>
      <c r="BT108" s="257"/>
      <c r="BU108" s="821"/>
      <c r="BV108" s="822"/>
      <c r="BW108" s="822"/>
      <c r="BX108" s="822"/>
      <c r="BY108" s="822"/>
      <c r="BZ108" s="822"/>
      <c r="CA108" s="822"/>
      <c r="CB108" s="822"/>
      <c r="CC108" s="823"/>
    </row>
    <row r="109" spans="1:81" s="58" customFormat="1" ht="40.200000000000003" customHeight="1" x14ac:dyDescent="0.3">
      <c r="A109" s="34"/>
      <c r="B109" s="886"/>
      <c r="C109" s="869"/>
      <c r="D109" s="872"/>
      <c r="E109" s="852"/>
      <c r="F109" s="852"/>
      <c r="G109" s="852"/>
      <c r="H109" s="852"/>
      <c r="I109" s="852"/>
      <c r="J109" s="813"/>
      <c r="K109" s="855"/>
      <c r="L109" s="1188"/>
      <c r="M109" s="1191"/>
      <c r="N109" s="1194"/>
      <c r="O109" s="1176"/>
      <c r="P109" s="1179"/>
      <c r="Q109" s="1182"/>
      <c r="R109" s="1369"/>
      <c r="S109" s="355" t="s">
        <v>5723</v>
      </c>
      <c r="T109" s="236"/>
      <c r="U109" s="236"/>
      <c r="V109" s="236"/>
      <c r="W109" s="39" t="s">
        <v>5724</v>
      </c>
      <c r="X109" s="31"/>
      <c r="Y109" s="31"/>
      <c r="Z109" s="31"/>
      <c r="AA109" s="31"/>
      <c r="AB109" s="813"/>
      <c r="AC109" s="828"/>
      <c r="AD109" s="51">
        <f t="shared" si="85"/>
        <v>0</v>
      </c>
      <c r="AE109" s="51">
        <f t="shared" si="85"/>
        <v>0</v>
      </c>
      <c r="AF109" s="51">
        <f t="shared" si="85"/>
        <v>0</v>
      </c>
      <c r="AG109" s="51">
        <f t="shared" si="84"/>
        <v>0</v>
      </c>
      <c r="AH109" s="51">
        <f t="shared" si="84"/>
        <v>0</v>
      </c>
      <c r="AI109" s="51">
        <f t="shared" si="84"/>
        <v>0</v>
      </c>
      <c r="AJ109" s="51">
        <f t="shared" si="84"/>
        <v>0</v>
      </c>
      <c r="AK109" s="813"/>
      <c r="AL109" s="831"/>
      <c r="AM109" s="51">
        <f t="shared" si="98"/>
        <v>0</v>
      </c>
      <c r="AN109" s="257"/>
      <c r="AO109" s="257"/>
      <c r="AP109" s="257"/>
      <c r="AQ109" s="257"/>
      <c r="AR109" s="257"/>
      <c r="AS109" s="257"/>
      <c r="AT109" s="813"/>
      <c r="AU109" s="834"/>
      <c r="AV109" s="51">
        <f t="shared" si="99"/>
        <v>0</v>
      </c>
      <c r="AW109" s="257"/>
      <c r="AX109" s="257"/>
      <c r="AY109" s="257"/>
      <c r="AZ109" s="257"/>
      <c r="BA109" s="257"/>
      <c r="BB109" s="257"/>
      <c r="BC109" s="813"/>
      <c r="BD109" s="810"/>
      <c r="BE109" s="51">
        <f t="shared" si="100"/>
        <v>0</v>
      </c>
      <c r="BF109" s="257"/>
      <c r="BG109" s="257"/>
      <c r="BH109" s="257"/>
      <c r="BI109" s="257"/>
      <c r="BJ109" s="257"/>
      <c r="BK109" s="257"/>
      <c r="BL109" s="813"/>
      <c r="BM109" s="816"/>
      <c r="BN109" s="51">
        <f t="shared" si="101"/>
        <v>0</v>
      </c>
      <c r="BO109" s="257"/>
      <c r="BP109" s="257"/>
      <c r="BQ109" s="257"/>
      <c r="BR109" s="257"/>
      <c r="BS109" s="257"/>
      <c r="BT109" s="257"/>
      <c r="BU109" s="821"/>
      <c r="BV109" s="822"/>
      <c r="BW109" s="822"/>
      <c r="BX109" s="822"/>
      <c r="BY109" s="822"/>
      <c r="BZ109" s="822"/>
      <c r="CA109" s="822"/>
      <c r="CB109" s="822"/>
      <c r="CC109" s="823"/>
    </row>
    <row r="110" spans="1:81" s="58" customFormat="1" ht="40.200000000000003" customHeight="1" thickBot="1" x14ac:dyDescent="0.35">
      <c r="A110" s="34"/>
      <c r="B110" s="886"/>
      <c r="C110" s="869"/>
      <c r="D110" s="873"/>
      <c r="E110" s="853"/>
      <c r="F110" s="853"/>
      <c r="G110" s="853"/>
      <c r="H110" s="853"/>
      <c r="I110" s="853"/>
      <c r="J110" s="814"/>
      <c r="K110" s="856"/>
      <c r="L110" s="1189"/>
      <c r="M110" s="1192"/>
      <c r="N110" s="1195"/>
      <c r="O110" s="1177"/>
      <c r="P110" s="1180"/>
      <c r="Q110" s="1183"/>
      <c r="R110" s="1370"/>
      <c r="S110" s="356" t="s">
        <v>5725</v>
      </c>
      <c r="T110" s="237"/>
      <c r="U110" s="237"/>
      <c r="V110" s="237"/>
      <c r="W110" s="232" t="s">
        <v>5726</v>
      </c>
      <c r="X110" s="260"/>
      <c r="Y110" s="260"/>
      <c r="Z110" s="260"/>
      <c r="AA110" s="260"/>
      <c r="AB110" s="814"/>
      <c r="AC110" s="829"/>
      <c r="AD110" s="46">
        <f t="shared" si="85"/>
        <v>0</v>
      </c>
      <c r="AE110" s="46">
        <f t="shared" si="85"/>
        <v>0</v>
      </c>
      <c r="AF110" s="46">
        <f t="shared" si="85"/>
        <v>0</v>
      </c>
      <c r="AG110" s="46">
        <f t="shared" si="84"/>
        <v>0</v>
      </c>
      <c r="AH110" s="46">
        <f t="shared" si="84"/>
        <v>0</v>
      </c>
      <c r="AI110" s="46">
        <f t="shared" si="84"/>
        <v>0</v>
      </c>
      <c r="AJ110" s="46">
        <f t="shared" si="84"/>
        <v>0</v>
      </c>
      <c r="AK110" s="814"/>
      <c r="AL110" s="832"/>
      <c r="AM110" s="46">
        <f t="shared" si="98"/>
        <v>0</v>
      </c>
      <c r="AN110" s="49"/>
      <c r="AO110" s="49"/>
      <c r="AP110" s="49"/>
      <c r="AQ110" s="49"/>
      <c r="AR110" s="49"/>
      <c r="AS110" s="49"/>
      <c r="AT110" s="814"/>
      <c r="AU110" s="835"/>
      <c r="AV110" s="46">
        <f t="shared" si="99"/>
        <v>0</v>
      </c>
      <c r="AW110" s="49"/>
      <c r="AX110" s="49"/>
      <c r="AY110" s="49"/>
      <c r="AZ110" s="49"/>
      <c r="BA110" s="49"/>
      <c r="BB110" s="49"/>
      <c r="BC110" s="814"/>
      <c r="BD110" s="811"/>
      <c r="BE110" s="46">
        <f t="shared" si="100"/>
        <v>0</v>
      </c>
      <c r="BF110" s="49"/>
      <c r="BG110" s="49"/>
      <c r="BH110" s="49"/>
      <c r="BI110" s="49"/>
      <c r="BJ110" s="49"/>
      <c r="BK110" s="49"/>
      <c r="BL110" s="814"/>
      <c r="BM110" s="817"/>
      <c r="BN110" s="46">
        <f t="shared" si="101"/>
        <v>0</v>
      </c>
      <c r="BO110" s="49"/>
      <c r="BP110" s="49"/>
      <c r="BQ110" s="49"/>
      <c r="BR110" s="49"/>
      <c r="BS110" s="49"/>
      <c r="BT110" s="49"/>
      <c r="BU110" s="824"/>
      <c r="BV110" s="825"/>
      <c r="BW110" s="825"/>
      <c r="BX110" s="825"/>
      <c r="BY110" s="825"/>
      <c r="BZ110" s="825"/>
      <c r="CA110" s="825"/>
      <c r="CB110" s="825"/>
      <c r="CC110" s="826"/>
    </row>
    <row r="111" spans="1:81" s="58" customFormat="1" ht="40.200000000000003" customHeight="1" thickTop="1" x14ac:dyDescent="0.3">
      <c r="A111" s="34"/>
      <c r="B111" s="886"/>
      <c r="C111" s="869"/>
      <c r="D111" s="871"/>
      <c r="E111" s="851"/>
      <c r="F111" s="851"/>
      <c r="G111" s="851"/>
      <c r="H111" s="851"/>
      <c r="I111" s="851"/>
      <c r="J111" s="812">
        <v>452</v>
      </c>
      <c r="K111" s="854" t="str">
        <f>+[8]Metas!K514</f>
        <v>Fortalecimiento y operativización del Comité de Derechos Humanos del Departamento.</v>
      </c>
      <c r="L111" s="1187">
        <v>0.6</v>
      </c>
      <c r="M111" s="1190">
        <f>SUM(N111:Q111)</f>
        <v>0.60000000000000009</v>
      </c>
      <c r="N111" s="1193">
        <v>0.03</v>
      </c>
      <c r="O111" s="1175">
        <v>0.25</v>
      </c>
      <c r="P111" s="1178">
        <v>0.25</v>
      </c>
      <c r="Q111" s="1181">
        <v>7.0000000000000007E-2</v>
      </c>
      <c r="R111" s="812">
        <f>+$J111</f>
        <v>452</v>
      </c>
      <c r="S111" s="354" t="s">
        <v>5727</v>
      </c>
      <c r="T111" s="235" t="s">
        <v>3822</v>
      </c>
      <c r="U111" s="235" t="s">
        <v>3826</v>
      </c>
      <c r="V111" s="235" t="s">
        <v>3830</v>
      </c>
      <c r="W111" s="231" t="s">
        <v>5728</v>
      </c>
      <c r="X111" s="256"/>
      <c r="Y111" s="256"/>
      <c r="Z111" s="256"/>
      <c r="AA111" s="256"/>
      <c r="AB111" s="812">
        <f t="shared" ref="AB111" si="150">+$J111</f>
        <v>452</v>
      </c>
      <c r="AC111" s="827">
        <f t="shared" ref="AC111" si="151">+L111</f>
        <v>0.6</v>
      </c>
      <c r="AD111" s="44">
        <f t="shared" si="85"/>
        <v>14.25</v>
      </c>
      <c r="AE111" s="44">
        <f t="shared" si="85"/>
        <v>14.25</v>
      </c>
      <c r="AF111" s="44">
        <f t="shared" si="85"/>
        <v>0</v>
      </c>
      <c r="AG111" s="44">
        <f t="shared" si="84"/>
        <v>0</v>
      </c>
      <c r="AH111" s="44">
        <f t="shared" si="84"/>
        <v>0</v>
      </c>
      <c r="AI111" s="44">
        <f t="shared" si="84"/>
        <v>0</v>
      </c>
      <c r="AJ111" s="44">
        <f t="shared" si="84"/>
        <v>0</v>
      </c>
      <c r="AK111" s="812">
        <f t="shared" ref="AK111" si="152">+$J111</f>
        <v>452</v>
      </c>
      <c r="AL111" s="830">
        <f t="shared" ref="AL111:AL131" si="153">+N111</f>
        <v>0.03</v>
      </c>
      <c r="AM111" s="44">
        <f t="shared" si="98"/>
        <v>1.25</v>
      </c>
      <c r="AN111" s="47">
        <v>1.25</v>
      </c>
      <c r="AO111" s="47"/>
      <c r="AP111" s="47"/>
      <c r="AQ111" s="47"/>
      <c r="AR111" s="47"/>
      <c r="AS111" s="47"/>
      <c r="AT111" s="812">
        <f t="shared" ref="AT111" si="154">+$J111</f>
        <v>452</v>
      </c>
      <c r="AU111" s="833">
        <f t="shared" ref="AU111:AU131" si="155">+O111</f>
        <v>0.25</v>
      </c>
      <c r="AV111" s="44">
        <f t="shared" si="99"/>
        <v>5</v>
      </c>
      <c r="AW111" s="47">
        <v>5</v>
      </c>
      <c r="AX111" s="47"/>
      <c r="AY111" s="47"/>
      <c r="AZ111" s="47"/>
      <c r="BA111" s="47"/>
      <c r="BB111" s="47"/>
      <c r="BC111" s="812">
        <f t="shared" ref="BC111" si="156">+$J111</f>
        <v>452</v>
      </c>
      <c r="BD111" s="809">
        <f t="shared" ref="BD111:BD131" si="157">+P111</f>
        <v>0.25</v>
      </c>
      <c r="BE111" s="44">
        <f t="shared" si="100"/>
        <v>5</v>
      </c>
      <c r="BF111" s="47">
        <v>5</v>
      </c>
      <c r="BG111" s="47"/>
      <c r="BH111" s="47"/>
      <c r="BI111" s="47"/>
      <c r="BJ111" s="47"/>
      <c r="BK111" s="47"/>
      <c r="BL111" s="812">
        <f t="shared" ref="BL111" si="158">+$J111</f>
        <v>452</v>
      </c>
      <c r="BM111" s="815">
        <f t="shared" ref="BM111:BM131" si="159">+Q111</f>
        <v>7.0000000000000007E-2</v>
      </c>
      <c r="BN111" s="44">
        <f t="shared" si="101"/>
        <v>3</v>
      </c>
      <c r="BO111" s="47">
        <v>3</v>
      </c>
      <c r="BP111" s="47"/>
      <c r="BQ111" s="47"/>
      <c r="BR111" s="47"/>
      <c r="BS111" s="47"/>
      <c r="BT111" s="47"/>
      <c r="BU111" s="818"/>
      <c r="BV111" s="819"/>
      <c r="BW111" s="819"/>
      <c r="BX111" s="819"/>
      <c r="BY111" s="819"/>
      <c r="BZ111" s="819"/>
      <c r="CA111" s="819"/>
      <c r="CB111" s="819"/>
      <c r="CC111" s="820"/>
    </row>
    <row r="112" spans="1:81" s="58" customFormat="1" ht="40.200000000000003" customHeight="1" x14ac:dyDescent="0.3">
      <c r="A112" s="34"/>
      <c r="B112" s="886"/>
      <c r="C112" s="869"/>
      <c r="D112" s="872"/>
      <c r="E112" s="852"/>
      <c r="F112" s="852"/>
      <c r="G112" s="852"/>
      <c r="H112" s="852"/>
      <c r="I112" s="852"/>
      <c r="J112" s="813"/>
      <c r="K112" s="855"/>
      <c r="L112" s="1188"/>
      <c r="M112" s="1191"/>
      <c r="N112" s="1194"/>
      <c r="O112" s="1176"/>
      <c r="P112" s="1179"/>
      <c r="Q112" s="1182"/>
      <c r="R112" s="813"/>
      <c r="S112" s="355" t="s">
        <v>5729</v>
      </c>
      <c r="T112" s="236"/>
      <c r="U112" s="236"/>
      <c r="V112" s="236"/>
      <c r="W112" s="39" t="s">
        <v>5730</v>
      </c>
      <c r="X112" s="31"/>
      <c r="Y112" s="31"/>
      <c r="Z112" s="31"/>
      <c r="AA112" s="31"/>
      <c r="AB112" s="813"/>
      <c r="AC112" s="828"/>
      <c r="AD112" s="51">
        <f t="shared" si="85"/>
        <v>0</v>
      </c>
      <c r="AE112" s="51">
        <f t="shared" si="85"/>
        <v>0</v>
      </c>
      <c r="AF112" s="51">
        <f t="shared" si="85"/>
        <v>0</v>
      </c>
      <c r="AG112" s="51">
        <f t="shared" si="84"/>
        <v>0</v>
      </c>
      <c r="AH112" s="51">
        <f t="shared" si="84"/>
        <v>0</v>
      </c>
      <c r="AI112" s="51">
        <f t="shared" si="84"/>
        <v>0</v>
      </c>
      <c r="AJ112" s="51">
        <f t="shared" si="84"/>
        <v>0</v>
      </c>
      <c r="AK112" s="813"/>
      <c r="AL112" s="831"/>
      <c r="AM112" s="51">
        <f t="shared" si="98"/>
        <v>0</v>
      </c>
      <c r="AN112" s="257"/>
      <c r="AO112" s="257"/>
      <c r="AP112" s="257"/>
      <c r="AQ112" s="257"/>
      <c r="AR112" s="257"/>
      <c r="AS112" s="257"/>
      <c r="AT112" s="813"/>
      <c r="AU112" s="834"/>
      <c r="AV112" s="51">
        <f t="shared" si="99"/>
        <v>0</v>
      </c>
      <c r="AW112" s="257"/>
      <c r="AX112" s="257"/>
      <c r="AY112" s="257"/>
      <c r="AZ112" s="257"/>
      <c r="BA112" s="257"/>
      <c r="BB112" s="257"/>
      <c r="BC112" s="813"/>
      <c r="BD112" s="810"/>
      <c r="BE112" s="51">
        <f t="shared" si="100"/>
        <v>0</v>
      </c>
      <c r="BF112" s="257"/>
      <c r="BG112" s="257"/>
      <c r="BH112" s="257"/>
      <c r="BI112" s="257"/>
      <c r="BJ112" s="257"/>
      <c r="BK112" s="257"/>
      <c r="BL112" s="813"/>
      <c r="BM112" s="816"/>
      <c r="BN112" s="51">
        <f t="shared" si="101"/>
        <v>0</v>
      </c>
      <c r="BO112" s="257"/>
      <c r="BP112" s="257"/>
      <c r="BQ112" s="257"/>
      <c r="BR112" s="257"/>
      <c r="BS112" s="257"/>
      <c r="BT112" s="257"/>
      <c r="BU112" s="821"/>
      <c r="BV112" s="822"/>
      <c r="BW112" s="822"/>
      <c r="BX112" s="822"/>
      <c r="BY112" s="822"/>
      <c r="BZ112" s="822"/>
      <c r="CA112" s="822"/>
      <c r="CB112" s="822"/>
      <c r="CC112" s="823"/>
    </row>
    <row r="113" spans="1:81" s="58" customFormat="1" ht="40.200000000000003" customHeight="1" x14ac:dyDescent="0.3">
      <c r="A113" s="34"/>
      <c r="B113" s="886"/>
      <c r="C113" s="869"/>
      <c r="D113" s="872"/>
      <c r="E113" s="852"/>
      <c r="F113" s="852"/>
      <c r="G113" s="852"/>
      <c r="H113" s="852"/>
      <c r="I113" s="852"/>
      <c r="J113" s="813"/>
      <c r="K113" s="855"/>
      <c r="L113" s="1188"/>
      <c r="M113" s="1191"/>
      <c r="N113" s="1194"/>
      <c r="O113" s="1176"/>
      <c r="P113" s="1179"/>
      <c r="Q113" s="1182"/>
      <c r="R113" s="813"/>
      <c r="S113" s="355" t="s">
        <v>5731</v>
      </c>
      <c r="T113" s="236"/>
      <c r="U113" s="236"/>
      <c r="V113" s="236"/>
      <c r="W113" s="39" t="s">
        <v>5732</v>
      </c>
      <c r="X113" s="31"/>
      <c r="Y113" s="31"/>
      <c r="Z113" s="31"/>
      <c r="AA113" s="31"/>
      <c r="AB113" s="813"/>
      <c r="AC113" s="828"/>
      <c r="AD113" s="51">
        <f t="shared" si="85"/>
        <v>0</v>
      </c>
      <c r="AE113" s="51">
        <f t="shared" si="85"/>
        <v>0</v>
      </c>
      <c r="AF113" s="51">
        <f t="shared" si="85"/>
        <v>0</v>
      </c>
      <c r="AG113" s="51">
        <f t="shared" si="84"/>
        <v>0</v>
      </c>
      <c r="AH113" s="51">
        <f t="shared" si="84"/>
        <v>0</v>
      </c>
      <c r="AI113" s="51">
        <f t="shared" si="84"/>
        <v>0</v>
      </c>
      <c r="AJ113" s="51">
        <f t="shared" si="84"/>
        <v>0</v>
      </c>
      <c r="AK113" s="813"/>
      <c r="AL113" s="831"/>
      <c r="AM113" s="51">
        <f t="shared" si="98"/>
        <v>0</v>
      </c>
      <c r="AN113" s="257"/>
      <c r="AO113" s="257"/>
      <c r="AP113" s="257"/>
      <c r="AQ113" s="257"/>
      <c r="AR113" s="257"/>
      <c r="AS113" s="257"/>
      <c r="AT113" s="813"/>
      <c r="AU113" s="834"/>
      <c r="AV113" s="51">
        <f t="shared" si="99"/>
        <v>0</v>
      </c>
      <c r="AW113" s="257"/>
      <c r="AX113" s="257"/>
      <c r="AY113" s="257"/>
      <c r="AZ113" s="257"/>
      <c r="BA113" s="257"/>
      <c r="BB113" s="257"/>
      <c r="BC113" s="813"/>
      <c r="BD113" s="810"/>
      <c r="BE113" s="51">
        <f t="shared" si="100"/>
        <v>0</v>
      </c>
      <c r="BF113" s="257"/>
      <c r="BG113" s="257"/>
      <c r="BH113" s="257"/>
      <c r="BI113" s="257"/>
      <c r="BJ113" s="257"/>
      <c r="BK113" s="257"/>
      <c r="BL113" s="813"/>
      <c r="BM113" s="816"/>
      <c r="BN113" s="51">
        <f t="shared" si="101"/>
        <v>0</v>
      </c>
      <c r="BO113" s="257"/>
      <c r="BP113" s="257"/>
      <c r="BQ113" s="257"/>
      <c r="BR113" s="257"/>
      <c r="BS113" s="257"/>
      <c r="BT113" s="257"/>
      <c r="BU113" s="821"/>
      <c r="BV113" s="822"/>
      <c r="BW113" s="822"/>
      <c r="BX113" s="822"/>
      <c r="BY113" s="822"/>
      <c r="BZ113" s="822"/>
      <c r="CA113" s="822"/>
      <c r="CB113" s="822"/>
      <c r="CC113" s="823"/>
    </row>
    <row r="114" spans="1:81" s="58" customFormat="1" ht="40.200000000000003" customHeight="1" thickBot="1" x14ac:dyDescent="0.35">
      <c r="A114" s="34"/>
      <c r="B114" s="886"/>
      <c r="C114" s="869"/>
      <c r="D114" s="873"/>
      <c r="E114" s="853"/>
      <c r="F114" s="853"/>
      <c r="G114" s="853"/>
      <c r="H114" s="853"/>
      <c r="I114" s="853"/>
      <c r="J114" s="814"/>
      <c r="K114" s="856"/>
      <c r="L114" s="1189"/>
      <c r="M114" s="1192"/>
      <c r="N114" s="1195"/>
      <c r="O114" s="1177"/>
      <c r="P114" s="1180"/>
      <c r="Q114" s="1183"/>
      <c r="R114" s="814"/>
      <c r="S114" s="232"/>
      <c r="T114" s="237"/>
      <c r="U114" s="237"/>
      <c r="V114" s="237"/>
      <c r="W114" s="232"/>
      <c r="X114" s="260"/>
      <c r="Y114" s="260"/>
      <c r="Z114" s="260"/>
      <c r="AA114" s="260"/>
      <c r="AB114" s="814"/>
      <c r="AC114" s="829"/>
      <c r="AD114" s="46">
        <f t="shared" si="85"/>
        <v>0</v>
      </c>
      <c r="AE114" s="46">
        <f t="shared" si="85"/>
        <v>0</v>
      </c>
      <c r="AF114" s="46">
        <f t="shared" si="85"/>
        <v>0</v>
      </c>
      <c r="AG114" s="46">
        <f t="shared" si="84"/>
        <v>0</v>
      </c>
      <c r="AH114" s="46">
        <f t="shared" si="84"/>
        <v>0</v>
      </c>
      <c r="AI114" s="46">
        <f t="shared" si="84"/>
        <v>0</v>
      </c>
      <c r="AJ114" s="46">
        <f t="shared" si="84"/>
        <v>0</v>
      </c>
      <c r="AK114" s="814"/>
      <c r="AL114" s="832"/>
      <c r="AM114" s="46">
        <f t="shared" si="98"/>
        <v>0</v>
      </c>
      <c r="AN114" s="49"/>
      <c r="AO114" s="49"/>
      <c r="AP114" s="49"/>
      <c r="AQ114" s="49"/>
      <c r="AR114" s="49"/>
      <c r="AS114" s="49"/>
      <c r="AT114" s="814"/>
      <c r="AU114" s="835"/>
      <c r="AV114" s="46">
        <f t="shared" si="99"/>
        <v>0</v>
      </c>
      <c r="AW114" s="49"/>
      <c r="AX114" s="49"/>
      <c r="AY114" s="49"/>
      <c r="AZ114" s="49"/>
      <c r="BA114" s="49"/>
      <c r="BB114" s="49"/>
      <c r="BC114" s="814"/>
      <c r="BD114" s="811"/>
      <c r="BE114" s="46">
        <f t="shared" si="100"/>
        <v>0</v>
      </c>
      <c r="BF114" s="49"/>
      <c r="BG114" s="49"/>
      <c r="BH114" s="49"/>
      <c r="BI114" s="49"/>
      <c r="BJ114" s="49"/>
      <c r="BK114" s="49"/>
      <c r="BL114" s="814"/>
      <c r="BM114" s="817"/>
      <c r="BN114" s="46">
        <f t="shared" si="101"/>
        <v>0</v>
      </c>
      <c r="BO114" s="49"/>
      <c r="BP114" s="49"/>
      <c r="BQ114" s="49"/>
      <c r="BR114" s="49"/>
      <c r="BS114" s="49"/>
      <c r="BT114" s="49"/>
      <c r="BU114" s="824"/>
      <c r="BV114" s="825"/>
      <c r="BW114" s="825"/>
      <c r="BX114" s="825"/>
      <c r="BY114" s="825"/>
      <c r="BZ114" s="825"/>
      <c r="CA114" s="825"/>
      <c r="CB114" s="825"/>
      <c r="CC114" s="826"/>
    </row>
    <row r="115" spans="1:81" s="58" customFormat="1" ht="40.200000000000003" customHeight="1" thickTop="1" x14ac:dyDescent="0.3">
      <c r="A115" s="34"/>
      <c r="B115" s="886"/>
      <c r="C115" s="869"/>
      <c r="D115" s="871"/>
      <c r="E115" s="851"/>
      <c r="F115" s="851"/>
      <c r="G115" s="851"/>
      <c r="H115" s="851"/>
      <c r="I115" s="851"/>
      <c r="J115" s="812">
        <v>453</v>
      </c>
      <c r="K115" s="854" t="str">
        <f>+[8]Metas!K515</f>
        <v>Acompañamiento para la creación, activación y/o fortalecimiento de las instancias locales de Derechos Humanos DDHH.</v>
      </c>
      <c r="L115" s="1187">
        <v>0.3</v>
      </c>
      <c r="M115" s="1190">
        <f>SUM(N115:Q115)</f>
        <v>0.30000000000000004</v>
      </c>
      <c r="N115" s="1193">
        <v>0.03</v>
      </c>
      <c r="O115" s="1175">
        <v>0.1</v>
      </c>
      <c r="P115" s="1178">
        <v>0.1</v>
      </c>
      <c r="Q115" s="1181">
        <v>7.0000000000000007E-2</v>
      </c>
      <c r="R115" s="812">
        <f>+$J115</f>
        <v>453</v>
      </c>
      <c r="S115" s="354" t="s">
        <v>5733</v>
      </c>
      <c r="T115" s="235" t="s">
        <v>3822</v>
      </c>
      <c r="U115" s="235" t="s">
        <v>3826</v>
      </c>
      <c r="V115" s="235" t="s">
        <v>3830</v>
      </c>
      <c r="W115" s="231" t="s">
        <v>5734</v>
      </c>
      <c r="X115" s="256"/>
      <c r="Y115" s="256"/>
      <c r="Z115" s="256"/>
      <c r="AA115" s="256"/>
      <c r="AB115" s="812">
        <f t="shared" ref="AB115" si="160">+$J115</f>
        <v>453</v>
      </c>
      <c r="AC115" s="827">
        <f t="shared" ref="AC115" si="161">+L115</f>
        <v>0.3</v>
      </c>
      <c r="AD115" s="44">
        <f t="shared" si="85"/>
        <v>27</v>
      </c>
      <c r="AE115" s="44">
        <f t="shared" si="85"/>
        <v>27</v>
      </c>
      <c r="AF115" s="44">
        <f t="shared" si="85"/>
        <v>0</v>
      </c>
      <c r="AG115" s="44">
        <f t="shared" si="84"/>
        <v>0</v>
      </c>
      <c r="AH115" s="44">
        <f t="shared" si="84"/>
        <v>0</v>
      </c>
      <c r="AI115" s="44">
        <f t="shared" si="84"/>
        <v>0</v>
      </c>
      <c r="AJ115" s="44">
        <f t="shared" si="84"/>
        <v>0</v>
      </c>
      <c r="AK115" s="812">
        <f t="shared" ref="AK115" si="162">+$J115</f>
        <v>453</v>
      </c>
      <c r="AL115" s="830">
        <f t="shared" si="153"/>
        <v>0.03</v>
      </c>
      <c r="AM115" s="44">
        <f t="shared" si="98"/>
        <v>3</v>
      </c>
      <c r="AN115" s="47">
        <v>3</v>
      </c>
      <c r="AO115" s="47"/>
      <c r="AP115" s="47"/>
      <c r="AQ115" s="47"/>
      <c r="AR115" s="47"/>
      <c r="AS115" s="47"/>
      <c r="AT115" s="812">
        <f t="shared" ref="AT115" si="163">+$J115</f>
        <v>453</v>
      </c>
      <c r="AU115" s="833">
        <f t="shared" si="155"/>
        <v>0.1</v>
      </c>
      <c r="AV115" s="44">
        <f t="shared" si="99"/>
        <v>10</v>
      </c>
      <c r="AW115" s="47">
        <v>10</v>
      </c>
      <c r="AX115" s="47"/>
      <c r="AY115" s="47"/>
      <c r="AZ115" s="47"/>
      <c r="BA115" s="47"/>
      <c r="BB115" s="47"/>
      <c r="BC115" s="812">
        <f t="shared" ref="BC115" si="164">+$J115</f>
        <v>453</v>
      </c>
      <c r="BD115" s="809">
        <f t="shared" si="157"/>
        <v>0.1</v>
      </c>
      <c r="BE115" s="44">
        <f t="shared" si="100"/>
        <v>10</v>
      </c>
      <c r="BF115" s="47">
        <v>10</v>
      </c>
      <c r="BG115" s="47"/>
      <c r="BH115" s="47"/>
      <c r="BI115" s="47"/>
      <c r="BJ115" s="47"/>
      <c r="BK115" s="47"/>
      <c r="BL115" s="812">
        <f t="shared" ref="BL115" si="165">+$J115</f>
        <v>453</v>
      </c>
      <c r="BM115" s="815">
        <f t="shared" si="159"/>
        <v>7.0000000000000007E-2</v>
      </c>
      <c r="BN115" s="44">
        <f t="shared" si="101"/>
        <v>4</v>
      </c>
      <c r="BO115" s="47">
        <v>4</v>
      </c>
      <c r="BP115" s="47"/>
      <c r="BQ115" s="47"/>
      <c r="BR115" s="47"/>
      <c r="BS115" s="47"/>
      <c r="BT115" s="47"/>
      <c r="BU115" s="818"/>
      <c r="BV115" s="819"/>
      <c r="BW115" s="819"/>
      <c r="BX115" s="819"/>
      <c r="BY115" s="819"/>
      <c r="BZ115" s="819"/>
      <c r="CA115" s="819"/>
      <c r="CB115" s="819"/>
      <c r="CC115" s="820"/>
    </row>
    <row r="116" spans="1:81" s="58" customFormat="1" ht="40.200000000000003" customHeight="1" x14ac:dyDescent="0.3">
      <c r="A116" s="34"/>
      <c r="B116" s="886"/>
      <c r="C116" s="869"/>
      <c r="D116" s="872"/>
      <c r="E116" s="852"/>
      <c r="F116" s="852"/>
      <c r="G116" s="852"/>
      <c r="H116" s="852"/>
      <c r="I116" s="852"/>
      <c r="J116" s="813"/>
      <c r="K116" s="855"/>
      <c r="L116" s="1188"/>
      <c r="M116" s="1191"/>
      <c r="N116" s="1194"/>
      <c r="O116" s="1176"/>
      <c r="P116" s="1179"/>
      <c r="Q116" s="1182"/>
      <c r="R116" s="813"/>
      <c r="S116" s="355" t="s">
        <v>5735</v>
      </c>
      <c r="T116" s="236"/>
      <c r="U116" s="236"/>
      <c r="V116" s="236"/>
      <c r="W116" s="39" t="s">
        <v>5670</v>
      </c>
      <c r="X116" s="31"/>
      <c r="Y116" s="31"/>
      <c r="Z116" s="31"/>
      <c r="AA116" s="31"/>
      <c r="AB116" s="813"/>
      <c r="AC116" s="828"/>
      <c r="AD116" s="51">
        <f t="shared" si="85"/>
        <v>0</v>
      </c>
      <c r="AE116" s="51">
        <f t="shared" si="85"/>
        <v>0</v>
      </c>
      <c r="AF116" s="51">
        <f t="shared" si="85"/>
        <v>0</v>
      </c>
      <c r="AG116" s="51">
        <f t="shared" si="84"/>
        <v>0</v>
      </c>
      <c r="AH116" s="51">
        <f t="shared" si="84"/>
        <v>0</v>
      </c>
      <c r="AI116" s="51">
        <f t="shared" si="84"/>
        <v>0</v>
      </c>
      <c r="AJ116" s="51">
        <f t="shared" si="84"/>
        <v>0</v>
      </c>
      <c r="AK116" s="813"/>
      <c r="AL116" s="831"/>
      <c r="AM116" s="51">
        <f t="shared" si="98"/>
        <v>0</v>
      </c>
      <c r="AN116" s="257"/>
      <c r="AO116" s="257"/>
      <c r="AP116" s="257"/>
      <c r="AQ116" s="257"/>
      <c r="AR116" s="257"/>
      <c r="AS116" s="257"/>
      <c r="AT116" s="813"/>
      <c r="AU116" s="834"/>
      <c r="AV116" s="51">
        <f t="shared" si="99"/>
        <v>0</v>
      </c>
      <c r="AW116" s="257"/>
      <c r="AX116" s="257"/>
      <c r="AY116" s="257"/>
      <c r="AZ116" s="257"/>
      <c r="BA116" s="257"/>
      <c r="BB116" s="257"/>
      <c r="BC116" s="813"/>
      <c r="BD116" s="810"/>
      <c r="BE116" s="51">
        <f t="shared" si="100"/>
        <v>0</v>
      </c>
      <c r="BF116" s="257"/>
      <c r="BG116" s="257"/>
      <c r="BH116" s="257"/>
      <c r="BI116" s="257"/>
      <c r="BJ116" s="257"/>
      <c r="BK116" s="257"/>
      <c r="BL116" s="813"/>
      <c r="BM116" s="816"/>
      <c r="BN116" s="51">
        <f t="shared" si="101"/>
        <v>0</v>
      </c>
      <c r="BO116" s="257"/>
      <c r="BP116" s="257"/>
      <c r="BQ116" s="257"/>
      <c r="BR116" s="257"/>
      <c r="BS116" s="257"/>
      <c r="BT116" s="257"/>
      <c r="BU116" s="821"/>
      <c r="BV116" s="822"/>
      <c r="BW116" s="822"/>
      <c r="BX116" s="822"/>
      <c r="BY116" s="822"/>
      <c r="BZ116" s="822"/>
      <c r="CA116" s="822"/>
      <c r="CB116" s="822"/>
      <c r="CC116" s="823"/>
    </row>
    <row r="117" spans="1:81" s="58" customFormat="1" ht="40.200000000000003" customHeight="1" x14ac:dyDescent="0.3">
      <c r="A117" s="34"/>
      <c r="B117" s="886"/>
      <c r="C117" s="869"/>
      <c r="D117" s="872"/>
      <c r="E117" s="852"/>
      <c r="F117" s="852"/>
      <c r="G117" s="852"/>
      <c r="H117" s="852"/>
      <c r="I117" s="852"/>
      <c r="J117" s="813"/>
      <c r="K117" s="855"/>
      <c r="L117" s="1188"/>
      <c r="M117" s="1191"/>
      <c r="N117" s="1194"/>
      <c r="O117" s="1176"/>
      <c r="P117" s="1179"/>
      <c r="Q117" s="1182"/>
      <c r="R117" s="813"/>
      <c r="S117" s="355" t="s">
        <v>5671</v>
      </c>
      <c r="T117" s="236"/>
      <c r="U117" s="236"/>
      <c r="V117" s="236"/>
      <c r="W117" s="39" t="s">
        <v>5736</v>
      </c>
      <c r="X117" s="31"/>
      <c r="Y117" s="31"/>
      <c r="Z117" s="31"/>
      <c r="AA117" s="31"/>
      <c r="AB117" s="813"/>
      <c r="AC117" s="828"/>
      <c r="AD117" s="51">
        <f t="shared" si="85"/>
        <v>0</v>
      </c>
      <c r="AE117" s="51">
        <f t="shared" si="85"/>
        <v>0</v>
      </c>
      <c r="AF117" s="51">
        <f t="shared" si="85"/>
        <v>0</v>
      </c>
      <c r="AG117" s="51">
        <f t="shared" si="84"/>
        <v>0</v>
      </c>
      <c r="AH117" s="51">
        <f t="shared" si="84"/>
        <v>0</v>
      </c>
      <c r="AI117" s="51">
        <f t="shared" si="84"/>
        <v>0</v>
      </c>
      <c r="AJ117" s="51">
        <f t="shared" si="84"/>
        <v>0</v>
      </c>
      <c r="AK117" s="813"/>
      <c r="AL117" s="831"/>
      <c r="AM117" s="51">
        <f t="shared" si="98"/>
        <v>0</v>
      </c>
      <c r="AN117" s="257"/>
      <c r="AO117" s="257"/>
      <c r="AP117" s="257"/>
      <c r="AQ117" s="257"/>
      <c r="AR117" s="257"/>
      <c r="AS117" s="257"/>
      <c r="AT117" s="813"/>
      <c r="AU117" s="834"/>
      <c r="AV117" s="51">
        <f t="shared" si="99"/>
        <v>0</v>
      </c>
      <c r="AW117" s="257"/>
      <c r="AX117" s="257"/>
      <c r="AY117" s="257"/>
      <c r="AZ117" s="257"/>
      <c r="BA117" s="257"/>
      <c r="BB117" s="257"/>
      <c r="BC117" s="813"/>
      <c r="BD117" s="810"/>
      <c r="BE117" s="51">
        <f t="shared" si="100"/>
        <v>0</v>
      </c>
      <c r="BF117" s="257"/>
      <c r="BG117" s="257"/>
      <c r="BH117" s="257"/>
      <c r="BI117" s="257"/>
      <c r="BJ117" s="257"/>
      <c r="BK117" s="257"/>
      <c r="BL117" s="813"/>
      <c r="BM117" s="816"/>
      <c r="BN117" s="51">
        <f t="shared" si="101"/>
        <v>0</v>
      </c>
      <c r="BO117" s="257"/>
      <c r="BP117" s="257"/>
      <c r="BQ117" s="257"/>
      <c r="BR117" s="257"/>
      <c r="BS117" s="257"/>
      <c r="BT117" s="257"/>
      <c r="BU117" s="821"/>
      <c r="BV117" s="822"/>
      <c r="BW117" s="822"/>
      <c r="BX117" s="822"/>
      <c r="BY117" s="822"/>
      <c r="BZ117" s="822"/>
      <c r="CA117" s="822"/>
      <c r="CB117" s="822"/>
      <c r="CC117" s="823"/>
    </row>
    <row r="118" spans="1:81" s="58" customFormat="1" ht="40.200000000000003" customHeight="1" thickBot="1" x14ac:dyDescent="0.35">
      <c r="A118" s="34"/>
      <c r="B118" s="886"/>
      <c r="C118" s="869"/>
      <c r="D118" s="873"/>
      <c r="E118" s="853"/>
      <c r="F118" s="853"/>
      <c r="G118" s="853"/>
      <c r="H118" s="853"/>
      <c r="I118" s="853"/>
      <c r="J118" s="814"/>
      <c r="K118" s="856"/>
      <c r="L118" s="1189"/>
      <c r="M118" s="1192"/>
      <c r="N118" s="1195"/>
      <c r="O118" s="1177"/>
      <c r="P118" s="1180"/>
      <c r="Q118" s="1183"/>
      <c r="R118" s="814"/>
      <c r="S118" s="232"/>
      <c r="T118" s="237"/>
      <c r="U118" s="237"/>
      <c r="V118" s="237"/>
      <c r="W118" s="232"/>
      <c r="X118" s="260"/>
      <c r="Y118" s="260"/>
      <c r="Z118" s="260"/>
      <c r="AA118" s="260"/>
      <c r="AB118" s="814"/>
      <c r="AC118" s="829"/>
      <c r="AD118" s="46">
        <f t="shared" si="85"/>
        <v>0</v>
      </c>
      <c r="AE118" s="46">
        <f t="shared" si="85"/>
        <v>0</v>
      </c>
      <c r="AF118" s="46">
        <f t="shared" si="85"/>
        <v>0</v>
      </c>
      <c r="AG118" s="46">
        <f t="shared" si="84"/>
        <v>0</v>
      </c>
      <c r="AH118" s="46">
        <f t="shared" si="84"/>
        <v>0</v>
      </c>
      <c r="AI118" s="46">
        <f t="shared" si="84"/>
        <v>0</v>
      </c>
      <c r="AJ118" s="46">
        <f t="shared" si="84"/>
        <v>0</v>
      </c>
      <c r="AK118" s="814"/>
      <c r="AL118" s="832"/>
      <c r="AM118" s="46">
        <f t="shared" si="98"/>
        <v>0</v>
      </c>
      <c r="AN118" s="49"/>
      <c r="AO118" s="49"/>
      <c r="AP118" s="49"/>
      <c r="AQ118" s="49"/>
      <c r="AR118" s="49"/>
      <c r="AS118" s="49"/>
      <c r="AT118" s="814"/>
      <c r="AU118" s="835"/>
      <c r="AV118" s="46">
        <f t="shared" si="99"/>
        <v>0</v>
      </c>
      <c r="AW118" s="49"/>
      <c r="AX118" s="49"/>
      <c r="AY118" s="49"/>
      <c r="AZ118" s="49"/>
      <c r="BA118" s="49"/>
      <c r="BB118" s="49"/>
      <c r="BC118" s="814"/>
      <c r="BD118" s="811"/>
      <c r="BE118" s="46">
        <f t="shared" si="100"/>
        <v>0</v>
      </c>
      <c r="BF118" s="49"/>
      <c r="BG118" s="49"/>
      <c r="BH118" s="49"/>
      <c r="BI118" s="49"/>
      <c r="BJ118" s="49"/>
      <c r="BK118" s="49"/>
      <c r="BL118" s="814"/>
      <c r="BM118" s="817"/>
      <c r="BN118" s="46">
        <f t="shared" si="101"/>
        <v>0</v>
      </c>
      <c r="BO118" s="49"/>
      <c r="BP118" s="49"/>
      <c r="BQ118" s="49"/>
      <c r="BR118" s="49"/>
      <c r="BS118" s="49"/>
      <c r="BT118" s="49"/>
      <c r="BU118" s="824"/>
      <c r="BV118" s="825"/>
      <c r="BW118" s="825"/>
      <c r="BX118" s="825"/>
      <c r="BY118" s="825"/>
      <c r="BZ118" s="825"/>
      <c r="CA118" s="825"/>
      <c r="CB118" s="825"/>
      <c r="CC118" s="826"/>
    </row>
    <row r="119" spans="1:81" s="58" customFormat="1" ht="40.200000000000003" customHeight="1" thickTop="1" x14ac:dyDescent="0.3">
      <c r="A119" s="34"/>
      <c r="B119" s="886"/>
      <c r="C119" s="869"/>
      <c r="D119" s="871"/>
      <c r="E119" s="851"/>
      <c r="F119" s="851"/>
      <c r="G119" s="851"/>
      <c r="H119" s="851"/>
      <c r="I119" s="851"/>
      <c r="J119" s="812">
        <v>454</v>
      </c>
      <c r="K119" s="854" t="str">
        <f>+[8]Metas!K516</f>
        <v>Fortalecimiento el Subcomité Departamental de Prevención, Protección y Garantía de No Repetición.</v>
      </c>
      <c r="L119" s="1187">
        <v>0.4</v>
      </c>
      <c r="M119" s="1190">
        <f>SUM(N119:Q119)</f>
        <v>0.39999999999999997</v>
      </c>
      <c r="N119" s="1193">
        <v>0.03</v>
      </c>
      <c r="O119" s="1175">
        <v>0.15</v>
      </c>
      <c r="P119" s="1178">
        <v>0.15</v>
      </c>
      <c r="Q119" s="1181">
        <v>7.0000000000000007E-2</v>
      </c>
      <c r="R119" s="812">
        <f>+$J119</f>
        <v>454</v>
      </c>
      <c r="S119" s="354" t="s">
        <v>5737</v>
      </c>
      <c r="T119" s="235" t="s">
        <v>3822</v>
      </c>
      <c r="U119" s="235" t="s">
        <v>3826</v>
      </c>
      <c r="V119" s="235" t="s">
        <v>3830</v>
      </c>
      <c r="W119" s="231" t="s">
        <v>5738</v>
      </c>
      <c r="X119" s="256"/>
      <c r="Y119" s="256"/>
      <c r="Z119" s="256"/>
      <c r="AA119" s="256"/>
      <c r="AB119" s="812">
        <f t="shared" ref="AB119" si="166">+$J119</f>
        <v>454</v>
      </c>
      <c r="AC119" s="827">
        <f t="shared" ref="AC119" si="167">+L119</f>
        <v>0.4</v>
      </c>
      <c r="AD119" s="44">
        <f t="shared" si="85"/>
        <v>27</v>
      </c>
      <c r="AE119" s="44">
        <f t="shared" si="85"/>
        <v>27</v>
      </c>
      <c r="AF119" s="44">
        <f t="shared" si="85"/>
        <v>0</v>
      </c>
      <c r="AG119" s="44">
        <f t="shared" si="84"/>
        <v>0</v>
      </c>
      <c r="AH119" s="44">
        <f t="shared" si="84"/>
        <v>0</v>
      </c>
      <c r="AI119" s="44">
        <f t="shared" si="84"/>
        <v>0</v>
      </c>
      <c r="AJ119" s="44">
        <f t="shared" si="84"/>
        <v>0</v>
      </c>
      <c r="AK119" s="812">
        <f t="shared" ref="AK119" si="168">+$J119</f>
        <v>454</v>
      </c>
      <c r="AL119" s="830">
        <f t="shared" si="153"/>
        <v>0.03</v>
      </c>
      <c r="AM119" s="44">
        <f t="shared" si="98"/>
        <v>3</v>
      </c>
      <c r="AN119" s="47">
        <v>3</v>
      </c>
      <c r="AO119" s="47"/>
      <c r="AP119" s="47"/>
      <c r="AQ119" s="47"/>
      <c r="AR119" s="47"/>
      <c r="AS119" s="47"/>
      <c r="AT119" s="812">
        <f t="shared" ref="AT119" si="169">+$J119</f>
        <v>454</v>
      </c>
      <c r="AU119" s="833">
        <f t="shared" si="155"/>
        <v>0.15</v>
      </c>
      <c r="AV119" s="44">
        <f t="shared" si="99"/>
        <v>10</v>
      </c>
      <c r="AW119" s="47">
        <v>10</v>
      </c>
      <c r="AX119" s="47"/>
      <c r="AY119" s="47"/>
      <c r="AZ119" s="47"/>
      <c r="BA119" s="47"/>
      <c r="BB119" s="47"/>
      <c r="BC119" s="812">
        <f t="shared" ref="BC119" si="170">+$J119</f>
        <v>454</v>
      </c>
      <c r="BD119" s="809">
        <f t="shared" si="157"/>
        <v>0.15</v>
      </c>
      <c r="BE119" s="44">
        <f t="shared" si="100"/>
        <v>10</v>
      </c>
      <c r="BF119" s="47">
        <v>10</v>
      </c>
      <c r="BG119" s="47"/>
      <c r="BH119" s="47"/>
      <c r="BI119" s="47"/>
      <c r="BJ119" s="47"/>
      <c r="BK119" s="47"/>
      <c r="BL119" s="812">
        <f t="shared" ref="BL119" si="171">+$J119</f>
        <v>454</v>
      </c>
      <c r="BM119" s="815">
        <f t="shared" si="159"/>
        <v>7.0000000000000007E-2</v>
      </c>
      <c r="BN119" s="44">
        <f t="shared" si="101"/>
        <v>4</v>
      </c>
      <c r="BO119" s="47">
        <v>4</v>
      </c>
      <c r="BP119" s="47"/>
      <c r="BQ119" s="47"/>
      <c r="BR119" s="47"/>
      <c r="BS119" s="47"/>
      <c r="BT119" s="47"/>
      <c r="BU119" s="818"/>
      <c r="BV119" s="819"/>
      <c r="BW119" s="819"/>
      <c r="BX119" s="819"/>
      <c r="BY119" s="819"/>
      <c r="BZ119" s="819"/>
      <c r="CA119" s="819"/>
      <c r="CB119" s="819"/>
      <c r="CC119" s="820"/>
    </row>
    <row r="120" spans="1:81" s="58" customFormat="1" ht="40.200000000000003" customHeight="1" x14ac:dyDescent="0.3">
      <c r="A120" s="34"/>
      <c r="B120" s="886"/>
      <c r="C120" s="869"/>
      <c r="D120" s="872"/>
      <c r="E120" s="852"/>
      <c r="F120" s="852"/>
      <c r="G120" s="852"/>
      <c r="H120" s="852"/>
      <c r="I120" s="852"/>
      <c r="J120" s="813"/>
      <c r="K120" s="855"/>
      <c r="L120" s="1188"/>
      <c r="M120" s="1191"/>
      <c r="N120" s="1194"/>
      <c r="O120" s="1176"/>
      <c r="P120" s="1179"/>
      <c r="Q120" s="1182"/>
      <c r="R120" s="813"/>
      <c r="S120" s="355" t="s">
        <v>5739</v>
      </c>
      <c r="T120" s="236"/>
      <c r="U120" s="236"/>
      <c r="V120" s="236"/>
      <c r="W120" s="39" t="s">
        <v>5670</v>
      </c>
      <c r="X120" s="31"/>
      <c r="Y120" s="31"/>
      <c r="Z120" s="31"/>
      <c r="AA120" s="31"/>
      <c r="AB120" s="813"/>
      <c r="AC120" s="828"/>
      <c r="AD120" s="51">
        <f t="shared" si="85"/>
        <v>0</v>
      </c>
      <c r="AE120" s="51">
        <f t="shared" si="85"/>
        <v>0</v>
      </c>
      <c r="AF120" s="51">
        <f t="shared" si="85"/>
        <v>0</v>
      </c>
      <c r="AG120" s="51">
        <f t="shared" si="84"/>
        <v>0</v>
      </c>
      <c r="AH120" s="51">
        <f t="shared" si="84"/>
        <v>0</v>
      </c>
      <c r="AI120" s="51">
        <f t="shared" si="84"/>
        <v>0</v>
      </c>
      <c r="AJ120" s="51">
        <f t="shared" si="84"/>
        <v>0</v>
      </c>
      <c r="AK120" s="813"/>
      <c r="AL120" s="831"/>
      <c r="AM120" s="51">
        <f t="shared" si="98"/>
        <v>0</v>
      </c>
      <c r="AN120" s="257"/>
      <c r="AO120" s="257"/>
      <c r="AP120" s="257"/>
      <c r="AQ120" s="257"/>
      <c r="AR120" s="257"/>
      <c r="AS120" s="257"/>
      <c r="AT120" s="813"/>
      <c r="AU120" s="834"/>
      <c r="AV120" s="51">
        <f t="shared" si="99"/>
        <v>0</v>
      </c>
      <c r="AW120" s="257"/>
      <c r="AX120" s="257"/>
      <c r="AY120" s="257"/>
      <c r="AZ120" s="257"/>
      <c r="BA120" s="257"/>
      <c r="BB120" s="257"/>
      <c r="BC120" s="813"/>
      <c r="BD120" s="810"/>
      <c r="BE120" s="51">
        <f t="shared" si="100"/>
        <v>0</v>
      </c>
      <c r="BF120" s="257"/>
      <c r="BG120" s="257"/>
      <c r="BH120" s="257"/>
      <c r="BI120" s="257"/>
      <c r="BJ120" s="257"/>
      <c r="BK120" s="257"/>
      <c r="BL120" s="813"/>
      <c r="BM120" s="816"/>
      <c r="BN120" s="51">
        <f t="shared" si="101"/>
        <v>0</v>
      </c>
      <c r="BO120" s="257"/>
      <c r="BP120" s="257"/>
      <c r="BQ120" s="257"/>
      <c r="BR120" s="257"/>
      <c r="BS120" s="257"/>
      <c r="BT120" s="257"/>
      <c r="BU120" s="821"/>
      <c r="BV120" s="822"/>
      <c r="BW120" s="822"/>
      <c r="BX120" s="822"/>
      <c r="BY120" s="822"/>
      <c r="BZ120" s="822"/>
      <c r="CA120" s="822"/>
      <c r="CB120" s="822"/>
      <c r="CC120" s="823"/>
    </row>
    <row r="121" spans="1:81" s="58" customFormat="1" ht="40.200000000000003" customHeight="1" x14ac:dyDescent="0.3">
      <c r="A121" s="34"/>
      <c r="B121" s="886"/>
      <c r="C121" s="869"/>
      <c r="D121" s="872"/>
      <c r="E121" s="852"/>
      <c r="F121" s="852"/>
      <c r="G121" s="852"/>
      <c r="H121" s="852"/>
      <c r="I121" s="852"/>
      <c r="J121" s="813"/>
      <c r="K121" s="855"/>
      <c r="L121" s="1188"/>
      <c r="M121" s="1191"/>
      <c r="N121" s="1194"/>
      <c r="O121" s="1176"/>
      <c r="P121" s="1179"/>
      <c r="Q121" s="1182"/>
      <c r="R121" s="813"/>
      <c r="S121" s="355" t="s">
        <v>5671</v>
      </c>
      <c r="T121" s="236"/>
      <c r="U121" s="236"/>
      <c r="V121" s="236"/>
      <c r="W121" s="39" t="s">
        <v>5736</v>
      </c>
      <c r="X121" s="31"/>
      <c r="Y121" s="31"/>
      <c r="Z121" s="31"/>
      <c r="AA121" s="31"/>
      <c r="AB121" s="813"/>
      <c r="AC121" s="828"/>
      <c r="AD121" s="51">
        <f t="shared" si="85"/>
        <v>0</v>
      </c>
      <c r="AE121" s="51">
        <f t="shared" si="85"/>
        <v>0</v>
      </c>
      <c r="AF121" s="51">
        <f t="shared" si="85"/>
        <v>0</v>
      </c>
      <c r="AG121" s="51">
        <f t="shared" si="84"/>
        <v>0</v>
      </c>
      <c r="AH121" s="51">
        <f t="shared" si="84"/>
        <v>0</v>
      </c>
      <c r="AI121" s="51">
        <f t="shared" si="84"/>
        <v>0</v>
      </c>
      <c r="AJ121" s="51">
        <f t="shared" si="84"/>
        <v>0</v>
      </c>
      <c r="AK121" s="813"/>
      <c r="AL121" s="831"/>
      <c r="AM121" s="51">
        <f t="shared" si="98"/>
        <v>0</v>
      </c>
      <c r="AN121" s="257"/>
      <c r="AO121" s="257"/>
      <c r="AP121" s="257"/>
      <c r="AQ121" s="257"/>
      <c r="AR121" s="257"/>
      <c r="AS121" s="257"/>
      <c r="AT121" s="813"/>
      <c r="AU121" s="834"/>
      <c r="AV121" s="51">
        <f t="shared" si="99"/>
        <v>0</v>
      </c>
      <c r="AW121" s="257"/>
      <c r="AX121" s="257"/>
      <c r="AY121" s="257"/>
      <c r="AZ121" s="257"/>
      <c r="BA121" s="257"/>
      <c r="BB121" s="257"/>
      <c r="BC121" s="813"/>
      <c r="BD121" s="810"/>
      <c r="BE121" s="51">
        <f t="shared" si="100"/>
        <v>0</v>
      </c>
      <c r="BF121" s="257"/>
      <c r="BG121" s="257"/>
      <c r="BH121" s="257"/>
      <c r="BI121" s="257"/>
      <c r="BJ121" s="257"/>
      <c r="BK121" s="257"/>
      <c r="BL121" s="813"/>
      <c r="BM121" s="816"/>
      <c r="BN121" s="51">
        <f t="shared" si="101"/>
        <v>0</v>
      </c>
      <c r="BO121" s="257"/>
      <c r="BP121" s="257"/>
      <c r="BQ121" s="257"/>
      <c r="BR121" s="257"/>
      <c r="BS121" s="257"/>
      <c r="BT121" s="257"/>
      <c r="BU121" s="821"/>
      <c r="BV121" s="822"/>
      <c r="BW121" s="822"/>
      <c r="BX121" s="822"/>
      <c r="BY121" s="822"/>
      <c r="BZ121" s="822"/>
      <c r="CA121" s="822"/>
      <c r="CB121" s="822"/>
      <c r="CC121" s="823"/>
    </row>
    <row r="122" spans="1:81" s="58" customFormat="1" ht="40.200000000000003" customHeight="1" thickBot="1" x14ac:dyDescent="0.35">
      <c r="A122" s="34"/>
      <c r="B122" s="886"/>
      <c r="C122" s="869"/>
      <c r="D122" s="873"/>
      <c r="E122" s="853"/>
      <c r="F122" s="853"/>
      <c r="G122" s="853"/>
      <c r="H122" s="853"/>
      <c r="I122" s="853"/>
      <c r="J122" s="814"/>
      <c r="K122" s="856"/>
      <c r="L122" s="1189"/>
      <c r="M122" s="1192"/>
      <c r="N122" s="1195"/>
      <c r="O122" s="1177"/>
      <c r="P122" s="1180"/>
      <c r="Q122" s="1183"/>
      <c r="R122" s="814"/>
      <c r="S122" s="232"/>
      <c r="T122" s="237"/>
      <c r="U122" s="237"/>
      <c r="V122" s="237"/>
      <c r="W122" s="232"/>
      <c r="X122" s="260"/>
      <c r="Y122" s="260"/>
      <c r="Z122" s="260"/>
      <c r="AA122" s="260"/>
      <c r="AB122" s="814"/>
      <c r="AC122" s="829"/>
      <c r="AD122" s="46">
        <f t="shared" si="85"/>
        <v>0</v>
      </c>
      <c r="AE122" s="46">
        <f t="shared" si="85"/>
        <v>0</v>
      </c>
      <c r="AF122" s="46">
        <f t="shared" si="85"/>
        <v>0</v>
      </c>
      <c r="AG122" s="46">
        <f t="shared" si="84"/>
        <v>0</v>
      </c>
      <c r="AH122" s="46">
        <f t="shared" si="84"/>
        <v>0</v>
      </c>
      <c r="AI122" s="46">
        <f t="shared" si="84"/>
        <v>0</v>
      </c>
      <c r="AJ122" s="46">
        <f t="shared" si="84"/>
        <v>0</v>
      </c>
      <c r="AK122" s="814"/>
      <c r="AL122" s="832"/>
      <c r="AM122" s="46">
        <f t="shared" si="98"/>
        <v>0</v>
      </c>
      <c r="AN122" s="49"/>
      <c r="AO122" s="49"/>
      <c r="AP122" s="49"/>
      <c r="AQ122" s="49"/>
      <c r="AR122" s="49"/>
      <c r="AS122" s="49"/>
      <c r="AT122" s="814"/>
      <c r="AU122" s="835"/>
      <c r="AV122" s="46">
        <f t="shared" si="99"/>
        <v>0</v>
      </c>
      <c r="AW122" s="49"/>
      <c r="AX122" s="49"/>
      <c r="AY122" s="49"/>
      <c r="AZ122" s="49"/>
      <c r="BA122" s="49"/>
      <c r="BB122" s="49"/>
      <c r="BC122" s="814"/>
      <c r="BD122" s="811"/>
      <c r="BE122" s="46">
        <f t="shared" si="100"/>
        <v>0</v>
      </c>
      <c r="BF122" s="49"/>
      <c r="BG122" s="49"/>
      <c r="BH122" s="49"/>
      <c r="BI122" s="49"/>
      <c r="BJ122" s="49"/>
      <c r="BK122" s="49"/>
      <c r="BL122" s="814"/>
      <c r="BM122" s="817"/>
      <c r="BN122" s="46">
        <f t="shared" si="101"/>
        <v>0</v>
      </c>
      <c r="BO122" s="49"/>
      <c r="BP122" s="49"/>
      <c r="BQ122" s="49"/>
      <c r="BR122" s="49"/>
      <c r="BS122" s="49"/>
      <c r="BT122" s="49"/>
      <c r="BU122" s="824"/>
      <c r="BV122" s="825"/>
      <c r="BW122" s="825"/>
      <c r="BX122" s="825"/>
      <c r="BY122" s="825"/>
      <c r="BZ122" s="825"/>
      <c r="CA122" s="825"/>
      <c r="CB122" s="825"/>
      <c r="CC122" s="826"/>
    </row>
    <row r="123" spans="1:81" s="58" customFormat="1" ht="40.200000000000003" customHeight="1" thickTop="1" x14ac:dyDescent="0.3">
      <c r="A123" s="34"/>
      <c r="B123" s="886"/>
      <c r="C123" s="869"/>
      <c r="D123" s="871"/>
      <c r="E123" s="851"/>
      <c r="F123" s="851"/>
      <c r="G123" s="851"/>
      <c r="H123" s="851"/>
      <c r="I123" s="851"/>
      <c r="J123" s="812">
        <v>455</v>
      </c>
      <c r="K123" s="854" t="str">
        <f>+[8]Metas!K517</f>
        <v>Plan integral de prevención y de contingencia a nivel departamental diseñado e implementado.</v>
      </c>
      <c r="L123" s="857"/>
      <c r="M123" s="860">
        <f t="shared" ref="M123:M131" si="172">SUM(N123:Q123)/4</f>
        <v>0</v>
      </c>
      <c r="N123" s="836"/>
      <c r="O123" s="839"/>
      <c r="P123" s="863"/>
      <c r="Q123" s="866"/>
      <c r="R123" s="812">
        <f>+$J123</f>
        <v>455</v>
      </c>
      <c r="S123" s="231"/>
      <c r="T123" s="235"/>
      <c r="U123" s="235"/>
      <c r="V123" s="235"/>
      <c r="W123" s="231"/>
      <c r="X123" s="256"/>
      <c r="Y123" s="256"/>
      <c r="Z123" s="256"/>
      <c r="AA123" s="256"/>
      <c r="AB123" s="812">
        <f t="shared" ref="AB123" si="173">+$J123</f>
        <v>455</v>
      </c>
      <c r="AC123" s="827">
        <f t="shared" ref="AC123" si="174">+L123</f>
        <v>0</v>
      </c>
      <c r="AD123" s="44">
        <f t="shared" si="85"/>
        <v>0</v>
      </c>
      <c r="AE123" s="44">
        <f t="shared" si="85"/>
        <v>0</v>
      </c>
      <c r="AF123" s="44">
        <f t="shared" si="85"/>
        <v>0</v>
      </c>
      <c r="AG123" s="44">
        <f t="shared" si="84"/>
        <v>0</v>
      </c>
      <c r="AH123" s="44">
        <f t="shared" si="84"/>
        <v>0</v>
      </c>
      <c r="AI123" s="44">
        <f t="shared" si="84"/>
        <v>0</v>
      </c>
      <c r="AJ123" s="44">
        <f t="shared" si="84"/>
        <v>0</v>
      </c>
      <c r="AK123" s="812">
        <f t="shared" ref="AK123" si="175">+$J123</f>
        <v>455</v>
      </c>
      <c r="AL123" s="830">
        <f t="shared" si="153"/>
        <v>0</v>
      </c>
      <c r="AM123" s="44">
        <f t="shared" si="98"/>
        <v>0</v>
      </c>
      <c r="AN123" s="47"/>
      <c r="AO123" s="47"/>
      <c r="AP123" s="47"/>
      <c r="AQ123" s="47"/>
      <c r="AR123" s="47"/>
      <c r="AS123" s="47"/>
      <c r="AT123" s="812">
        <f t="shared" ref="AT123" si="176">+$J123</f>
        <v>455</v>
      </c>
      <c r="AU123" s="833">
        <f t="shared" si="155"/>
        <v>0</v>
      </c>
      <c r="AV123" s="44">
        <f t="shared" si="99"/>
        <v>0</v>
      </c>
      <c r="AW123" s="47"/>
      <c r="AX123" s="47"/>
      <c r="AY123" s="47"/>
      <c r="AZ123" s="47"/>
      <c r="BA123" s="47"/>
      <c r="BB123" s="47"/>
      <c r="BC123" s="812">
        <f t="shared" ref="BC123" si="177">+$J123</f>
        <v>455</v>
      </c>
      <c r="BD123" s="809">
        <f t="shared" si="157"/>
        <v>0</v>
      </c>
      <c r="BE123" s="44">
        <f t="shared" si="100"/>
        <v>0</v>
      </c>
      <c r="BF123" s="47"/>
      <c r="BG123" s="47"/>
      <c r="BH123" s="47"/>
      <c r="BI123" s="47"/>
      <c r="BJ123" s="47"/>
      <c r="BK123" s="47"/>
      <c r="BL123" s="812">
        <f t="shared" ref="BL123" si="178">+$J123</f>
        <v>455</v>
      </c>
      <c r="BM123" s="815">
        <f t="shared" si="159"/>
        <v>0</v>
      </c>
      <c r="BN123" s="44">
        <f t="shared" si="101"/>
        <v>0</v>
      </c>
      <c r="BO123" s="47"/>
      <c r="BP123" s="47"/>
      <c r="BQ123" s="47"/>
      <c r="BR123" s="47"/>
      <c r="BS123" s="47"/>
      <c r="BT123" s="47"/>
      <c r="BU123" s="818"/>
      <c r="BV123" s="819"/>
      <c r="BW123" s="819"/>
      <c r="BX123" s="819"/>
      <c r="BY123" s="819"/>
      <c r="BZ123" s="819"/>
      <c r="CA123" s="819"/>
      <c r="CB123" s="819"/>
      <c r="CC123" s="820"/>
    </row>
    <row r="124" spans="1:81" s="58" customFormat="1" ht="40.200000000000003" customHeight="1" x14ac:dyDescent="0.3">
      <c r="A124" s="34"/>
      <c r="B124" s="886"/>
      <c r="C124" s="869"/>
      <c r="D124" s="872"/>
      <c r="E124" s="852"/>
      <c r="F124" s="852"/>
      <c r="G124" s="852"/>
      <c r="H124" s="852"/>
      <c r="I124" s="852"/>
      <c r="J124" s="813"/>
      <c r="K124" s="855"/>
      <c r="L124" s="858"/>
      <c r="M124" s="861"/>
      <c r="N124" s="837"/>
      <c r="O124" s="840"/>
      <c r="P124" s="864"/>
      <c r="Q124" s="867"/>
      <c r="R124" s="813"/>
      <c r="S124" s="39"/>
      <c r="T124" s="236"/>
      <c r="U124" s="236"/>
      <c r="V124" s="236"/>
      <c r="W124" s="39"/>
      <c r="X124" s="31"/>
      <c r="Y124" s="31"/>
      <c r="Z124" s="31"/>
      <c r="AA124" s="31"/>
      <c r="AB124" s="813"/>
      <c r="AC124" s="828"/>
      <c r="AD124" s="51">
        <f t="shared" si="85"/>
        <v>0</v>
      </c>
      <c r="AE124" s="51">
        <f t="shared" si="85"/>
        <v>0</v>
      </c>
      <c r="AF124" s="51">
        <f t="shared" si="85"/>
        <v>0</v>
      </c>
      <c r="AG124" s="51">
        <f t="shared" si="84"/>
        <v>0</v>
      </c>
      <c r="AH124" s="51">
        <f t="shared" si="84"/>
        <v>0</v>
      </c>
      <c r="AI124" s="51">
        <f t="shared" si="84"/>
        <v>0</v>
      </c>
      <c r="AJ124" s="51">
        <f t="shared" si="84"/>
        <v>0</v>
      </c>
      <c r="AK124" s="813"/>
      <c r="AL124" s="831"/>
      <c r="AM124" s="51">
        <f t="shared" si="98"/>
        <v>0</v>
      </c>
      <c r="AN124" s="257"/>
      <c r="AO124" s="257"/>
      <c r="AP124" s="257"/>
      <c r="AQ124" s="257"/>
      <c r="AR124" s="257"/>
      <c r="AS124" s="257"/>
      <c r="AT124" s="813"/>
      <c r="AU124" s="834"/>
      <c r="AV124" s="51">
        <f t="shared" si="99"/>
        <v>0</v>
      </c>
      <c r="AW124" s="257"/>
      <c r="AX124" s="257"/>
      <c r="AY124" s="257"/>
      <c r="AZ124" s="257"/>
      <c r="BA124" s="257"/>
      <c r="BB124" s="257"/>
      <c r="BC124" s="813"/>
      <c r="BD124" s="810"/>
      <c r="BE124" s="51">
        <f t="shared" si="100"/>
        <v>0</v>
      </c>
      <c r="BF124" s="257"/>
      <c r="BG124" s="257"/>
      <c r="BH124" s="257"/>
      <c r="BI124" s="257"/>
      <c r="BJ124" s="257"/>
      <c r="BK124" s="257"/>
      <c r="BL124" s="813"/>
      <c r="BM124" s="816"/>
      <c r="BN124" s="51">
        <f t="shared" si="101"/>
        <v>0</v>
      </c>
      <c r="BO124" s="257"/>
      <c r="BP124" s="257"/>
      <c r="BQ124" s="257"/>
      <c r="BR124" s="257"/>
      <c r="BS124" s="257"/>
      <c r="BT124" s="257"/>
      <c r="BU124" s="821"/>
      <c r="BV124" s="822"/>
      <c r="BW124" s="822"/>
      <c r="BX124" s="822"/>
      <c r="BY124" s="822"/>
      <c r="BZ124" s="822"/>
      <c r="CA124" s="822"/>
      <c r="CB124" s="822"/>
      <c r="CC124" s="823"/>
    </row>
    <row r="125" spans="1:81" s="58" customFormat="1" ht="40.200000000000003" customHeight="1" x14ac:dyDescent="0.3">
      <c r="A125" s="34"/>
      <c r="B125" s="886"/>
      <c r="C125" s="869"/>
      <c r="D125" s="872"/>
      <c r="E125" s="852"/>
      <c r="F125" s="852"/>
      <c r="G125" s="852"/>
      <c r="H125" s="852"/>
      <c r="I125" s="852"/>
      <c r="J125" s="813"/>
      <c r="K125" s="855"/>
      <c r="L125" s="858"/>
      <c r="M125" s="861"/>
      <c r="N125" s="837"/>
      <c r="O125" s="840"/>
      <c r="P125" s="864"/>
      <c r="Q125" s="867"/>
      <c r="R125" s="813"/>
      <c r="S125" s="39"/>
      <c r="T125" s="236"/>
      <c r="U125" s="236"/>
      <c r="V125" s="236"/>
      <c r="W125" s="39"/>
      <c r="X125" s="31"/>
      <c r="Y125" s="31"/>
      <c r="Z125" s="31"/>
      <c r="AA125" s="31"/>
      <c r="AB125" s="813"/>
      <c r="AC125" s="828"/>
      <c r="AD125" s="51">
        <f t="shared" si="85"/>
        <v>0</v>
      </c>
      <c r="AE125" s="51">
        <f t="shared" si="85"/>
        <v>0</v>
      </c>
      <c r="AF125" s="51">
        <f t="shared" si="85"/>
        <v>0</v>
      </c>
      <c r="AG125" s="51">
        <f t="shared" si="84"/>
        <v>0</v>
      </c>
      <c r="AH125" s="51">
        <f t="shared" si="84"/>
        <v>0</v>
      </c>
      <c r="AI125" s="51">
        <f t="shared" si="84"/>
        <v>0</v>
      </c>
      <c r="AJ125" s="51">
        <f t="shared" si="84"/>
        <v>0</v>
      </c>
      <c r="AK125" s="813"/>
      <c r="AL125" s="831"/>
      <c r="AM125" s="51">
        <f t="shared" si="98"/>
        <v>0</v>
      </c>
      <c r="AN125" s="257"/>
      <c r="AO125" s="257"/>
      <c r="AP125" s="257"/>
      <c r="AQ125" s="257"/>
      <c r="AR125" s="257"/>
      <c r="AS125" s="257"/>
      <c r="AT125" s="813"/>
      <c r="AU125" s="834"/>
      <c r="AV125" s="51">
        <f t="shared" si="99"/>
        <v>0</v>
      </c>
      <c r="AW125" s="257"/>
      <c r="AX125" s="257"/>
      <c r="AY125" s="257"/>
      <c r="AZ125" s="257"/>
      <c r="BA125" s="257"/>
      <c r="BB125" s="257"/>
      <c r="BC125" s="813"/>
      <c r="BD125" s="810"/>
      <c r="BE125" s="51">
        <f t="shared" si="100"/>
        <v>0</v>
      </c>
      <c r="BF125" s="257"/>
      <c r="BG125" s="257"/>
      <c r="BH125" s="257"/>
      <c r="BI125" s="257"/>
      <c r="BJ125" s="257"/>
      <c r="BK125" s="257"/>
      <c r="BL125" s="813"/>
      <c r="BM125" s="816"/>
      <c r="BN125" s="51">
        <f t="shared" si="101"/>
        <v>0</v>
      </c>
      <c r="BO125" s="257"/>
      <c r="BP125" s="257"/>
      <c r="BQ125" s="257"/>
      <c r="BR125" s="257"/>
      <c r="BS125" s="257"/>
      <c r="BT125" s="257"/>
      <c r="BU125" s="821"/>
      <c r="BV125" s="822"/>
      <c r="BW125" s="822"/>
      <c r="BX125" s="822"/>
      <c r="BY125" s="822"/>
      <c r="BZ125" s="822"/>
      <c r="CA125" s="822"/>
      <c r="CB125" s="822"/>
      <c r="CC125" s="823"/>
    </row>
    <row r="126" spans="1:81" s="58" customFormat="1" ht="40.200000000000003" customHeight="1" thickBot="1" x14ac:dyDescent="0.35">
      <c r="A126" s="34"/>
      <c r="B126" s="886"/>
      <c r="C126" s="869"/>
      <c r="D126" s="873"/>
      <c r="E126" s="853"/>
      <c r="F126" s="853"/>
      <c r="G126" s="853"/>
      <c r="H126" s="853"/>
      <c r="I126" s="853"/>
      <c r="J126" s="814"/>
      <c r="K126" s="856"/>
      <c r="L126" s="859"/>
      <c r="M126" s="862"/>
      <c r="N126" s="838"/>
      <c r="O126" s="841"/>
      <c r="P126" s="865"/>
      <c r="Q126" s="874"/>
      <c r="R126" s="814"/>
      <c r="S126" s="232"/>
      <c r="T126" s="237"/>
      <c r="U126" s="237"/>
      <c r="V126" s="237"/>
      <c r="W126" s="232"/>
      <c r="X126" s="260"/>
      <c r="Y126" s="260"/>
      <c r="Z126" s="260"/>
      <c r="AA126" s="260"/>
      <c r="AB126" s="814"/>
      <c r="AC126" s="829"/>
      <c r="AD126" s="46">
        <f t="shared" si="85"/>
        <v>0</v>
      </c>
      <c r="AE126" s="46">
        <f t="shared" si="85"/>
        <v>0</v>
      </c>
      <c r="AF126" s="46">
        <f t="shared" si="85"/>
        <v>0</v>
      </c>
      <c r="AG126" s="46">
        <f t="shared" si="84"/>
        <v>0</v>
      </c>
      <c r="AH126" s="46">
        <f t="shared" si="84"/>
        <v>0</v>
      </c>
      <c r="AI126" s="46">
        <f t="shared" si="84"/>
        <v>0</v>
      </c>
      <c r="AJ126" s="46">
        <f t="shared" si="84"/>
        <v>0</v>
      </c>
      <c r="AK126" s="814"/>
      <c r="AL126" s="832"/>
      <c r="AM126" s="46">
        <f t="shared" si="98"/>
        <v>0</v>
      </c>
      <c r="AN126" s="49"/>
      <c r="AO126" s="49"/>
      <c r="AP126" s="49"/>
      <c r="AQ126" s="49"/>
      <c r="AR126" s="49"/>
      <c r="AS126" s="49"/>
      <c r="AT126" s="814"/>
      <c r="AU126" s="835"/>
      <c r="AV126" s="46">
        <f t="shared" si="99"/>
        <v>0</v>
      </c>
      <c r="AW126" s="49"/>
      <c r="AX126" s="49"/>
      <c r="AY126" s="49"/>
      <c r="AZ126" s="49"/>
      <c r="BA126" s="49"/>
      <c r="BB126" s="49"/>
      <c r="BC126" s="814"/>
      <c r="BD126" s="811"/>
      <c r="BE126" s="46">
        <f t="shared" si="100"/>
        <v>0</v>
      </c>
      <c r="BF126" s="49"/>
      <c r="BG126" s="49"/>
      <c r="BH126" s="49"/>
      <c r="BI126" s="49"/>
      <c r="BJ126" s="49"/>
      <c r="BK126" s="49"/>
      <c r="BL126" s="814"/>
      <c r="BM126" s="817"/>
      <c r="BN126" s="46">
        <f t="shared" si="101"/>
        <v>0</v>
      </c>
      <c r="BO126" s="49"/>
      <c r="BP126" s="49"/>
      <c r="BQ126" s="49"/>
      <c r="BR126" s="49"/>
      <c r="BS126" s="49"/>
      <c r="BT126" s="49"/>
      <c r="BU126" s="824"/>
      <c r="BV126" s="825"/>
      <c r="BW126" s="825"/>
      <c r="BX126" s="825"/>
      <c r="BY126" s="825"/>
      <c r="BZ126" s="825"/>
      <c r="CA126" s="825"/>
      <c r="CB126" s="825"/>
      <c r="CC126" s="826"/>
    </row>
    <row r="127" spans="1:81" s="58" customFormat="1" ht="40.200000000000003" customHeight="1" thickTop="1" x14ac:dyDescent="0.3">
      <c r="A127" s="34"/>
      <c r="B127" s="886"/>
      <c r="C127" s="869"/>
      <c r="D127" s="871"/>
      <c r="E127" s="851"/>
      <c r="F127" s="851"/>
      <c r="G127" s="851"/>
      <c r="H127" s="851"/>
      <c r="I127" s="851"/>
      <c r="J127" s="812">
        <v>456</v>
      </c>
      <c r="K127" s="854" t="str">
        <f>+[8]Metas!K518</f>
        <v>Iniciativas de fortalecimiento de planes, programas y proyectos en materia de DDHH a nivel departamental.</v>
      </c>
      <c r="L127" s="857"/>
      <c r="M127" s="860">
        <f t="shared" si="172"/>
        <v>0</v>
      </c>
      <c r="N127" s="836"/>
      <c r="O127" s="839"/>
      <c r="P127" s="863"/>
      <c r="Q127" s="866"/>
      <c r="R127" s="812">
        <f>+$J127</f>
        <v>456</v>
      </c>
      <c r="S127" s="354"/>
      <c r="T127" s="235"/>
      <c r="U127" s="235"/>
      <c r="V127" s="235"/>
      <c r="W127" s="231"/>
      <c r="X127" s="256"/>
      <c r="Y127" s="256"/>
      <c r="Z127" s="256"/>
      <c r="AA127" s="256"/>
      <c r="AB127" s="812">
        <f t="shared" ref="AB127" si="179">+$J127</f>
        <v>456</v>
      </c>
      <c r="AC127" s="827">
        <f t="shared" ref="AC127" si="180">+L127</f>
        <v>0</v>
      </c>
      <c r="AD127" s="44">
        <f t="shared" si="85"/>
        <v>0</v>
      </c>
      <c r="AE127" s="44">
        <f t="shared" si="85"/>
        <v>0</v>
      </c>
      <c r="AF127" s="44">
        <f t="shared" si="85"/>
        <v>0</v>
      </c>
      <c r="AG127" s="44">
        <f t="shared" si="84"/>
        <v>0</v>
      </c>
      <c r="AH127" s="44">
        <f t="shared" si="84"/>
        <v>0</v>
      </c>
      <c r="AI127" s="44">
        <f t="shared" si="84"/>
        <v>0</v>
      </c>
      <c r="AJ127" s="44">
        <f t="shared" si="84"/>
        <v>0</v>
      </c>
      <c r="AK127" s="812">
        <f t="shared" ref="AK127" si="181">+$J127</f>
        <v>456</v>
      </c>
      <c r="AL127" s="830">
        <f t="shared" si="153"/>
        <v>0</v>
      </c>
      <c r="AM127" s="44">
        <f t="shared" si="98"/>
        <v>0</v>
      </c>
      <c r="AN127" s="47"/>
      <c r="AO127" s="47"/>
      <c r="AP127" s="47"/>
      <c r="AQ127" s="47"/>
      <c r="AR127" s="47"/>
      <c r="AS127" s="47"/>
      <c r="AT127" s="812">
        <f t="shared" ref="AT127" si="182">+$J127</f>
        <v>456</v>
      </c>
      <c r="AU127" s="833">
        <f t="shared" si="155"/>
        <v>0</v>
      </c>
      <c r="AV127" s="44">
        <f t="shared" si="99"/>
        <v>0</v>
      </c>
      <c r="AW127" s="47"/>
      <c r="AX127" s="47"/>
      <c r="AY127" s="47"/>
      <c r="AZ127" s="47"/>
      <c r="BA127" s="47"/>
      <c r="BB127" s="47"/>
      <c r="BC127" s="812">
        <f t="shared" ref="BC127" si="183">+$J127</f>
        <v>456</v>
      </c>
      <c r="BD127" s="809">
        <f t="shared" si="157"/>
        <v>0</v>
      </c>
      <c r="BE127" s="44">
        <f t="shared" si="100"/>
        <v>0</v>
      </c>
      <c r="BF127" s="47"/>
      <c r="BG127" s="47"/>
      <c r="BH127" s="47"/>
      <c r="BI127" s="47"/>
      <c r="BJ127" s="47"/>
      <c r="BK127" s="47"/>
      <c r="BL127" s="812">
        <f t="shared" ref="BL127" si="184">+$J127</f>
        <v>456</v>
      </c>
      <c r="BM127" s="815">
        <f t="shared" si="159"/>
        <v>0</v>
      </c>
      <c r="BN127" s="44">
        <f t="shared" si="101"/>
        <v>0</v>
      </c>
      <c r="BO127" s="47"/>
      <c r="BP127" s="47"/>
      <c r="BQ127" s="47"/>
      <c r="BR127" s="47"/>
      <c r="BS127" s="47"/>
      <c r="BT127" s="47"/>
      <c r="BU127" s="818"/>
      <c r="BV127" s="819"/>
      <c r="BW127" s="819"/>
      <c r="BX127" s="819"/>
      <c r="BY127" s="819"/>
      <c r="BZ127" s="819"/>
      <c r="CA127" s="819"/>
      <c r="CB127" s="819"/>
      <c r="CC127" s="820"/>
    </row>
    <row r="128" spans="1:81" s="58" customFormat="1" ht="40.200000000000003" customHeight="1" x14ac:dyDescent="0.3">
      <c r="A128" s="34"/>
      <c r="B128" s="886"/>
      <c r="C128" s="869"/>
      <c r="D128" s="872"/>
      <c r="E128" s="852"/>
      <c r="F128" s="852"/>
      <c r="G128" s="852"/>
      <c r="H128" s="852"/>
      <c r="I128" s="852"/>
      <c r="J128" s="813"/>
      <c r="K128" s="855"/>
      <c r="L128" s="858"/>
      <c r="M128" s="861"/>
      <c r="N128" s="837"/>
      <c r="O128" s="840"/>
      <c r="P128" s="864"/>
      <c r="Q128" s="867"/>
      <c r="R128" s="813"/>
      <c r="S128" s="355"/>
      <c r="T128" s="236"/>
      <c r="U128" s="236"/>
      <c r="V128" s="236"/>
      <c r="W128" s="39"/>
      <c r="X128" s="31"/>
      <c r="Y128" s="31"/>
      <c r="Z128" s="31"/>
      <c r="AA128" s="31"/>
      <c r="AB128" s="813"/>
      <c r="AC128" s="828"/>
      <c r="AD128" s="51">
        <f t="shared" si="85"/>
        <v>0</v>
      </c>
      <c r="AE128" s="51">
        <f t="shared" si="85"/>
        <v>0</v>
      </c>
      <c r="AF128" s="51">
        <f t="shared" si="85"/>
        <v>0</v>
      </c>
      <c r="AG128" s="51">
        <f t="shared" si="84"/>
        <v>0</v>
      </c>
      <c r="AH128" s="51">
        <f t="shared" si="84"/>
        <v>0</v>
      </c>
      <c r="AI128" s="51">
        <f t="shared" si="84"/>
        <v>0</v>
      </c>
      <c r="AJ128" s="51">
        <f t="shared" si="84"/>
        <v>0</v>
      </c>
      <c r="AK128" s="813"/>
      <c r="AL128" s="831"/>
      <c r="AM128" s="51">
        <f t="shared" si="98"/>
        <v>0</v>
      </c>
      <c r="AN128" s="257"/>
      <c r="AO128" s="257"/>
      <c r="AP128" s="257"/>
      <c r="AQ128" s="257"/>
      <c r="AR128" s="257"/>
      <c r="AS128" s="257"/>
      <c r="AT128" s="813"/>
      <c r="AU128" s="834"/>
      <c r="AV128" s="51">
        <f t="shared" si="99"/>
        <v>0</v>
      </c>
      <c r="AW128" s="257"/>
      <c r="AX128" s="257"/>
      <c r="AY128" s="257"/>
      <c r="AZ128" s="257"/>
      <c r="BA128" s="257"/>
      <c r="BB128" s="257"/>
      <c r="BC128" s="813"/>
      <c r="BD128" s="810"/>
      <c r="BE128" s="51">
        <f t="shared" si="100"/>
        <v>0</v>
      </c>
      <c r="BF128" s="257"/>
      <c r="BG128" s="257"/>
      <c r="BH128" s="257"/>
      <c r="BI128" s="257"/>
      <c r="BJ128" s="257"/>
      <c r="BK128" s="257"/>
      <c r="BL128" s="813"/>
      <c r="BM128" s="816"/>
      <c r="BN128" s="51">
        <f t="shared" si="101"/>
        <v>0</v>
      </c>
      <c r="BO128" s="257"/>
      <c r="BP128" s="257"/>
      <c r="BQ128" s="257"/>
      <c r="BR128" s="257"/>
      <c r="BS128" s="257"/>
      <c r="BT128" s="257"/>
      <c r="BU128" s="821"/>
      <c r="BV128" s="822"/>
      <c r="BW128" s="822"/>
      <c r="BX128" s="822"/>
      <c r="BY128" s="822"/>
      <c r="BZ128" s="822"/>
      <c r="CA128" s="822"/>
      <c r="CB128" s="822"/>
      <c r="CC128" s="823"/>
    </row>
    <row r="129" spans="1:81" s="58" customFormat="1" ht="40.200000000000003" customHeight="1" x14ac:dyDescent="0.3">
      <c r="A129" s="34"/>
      <c r="B129" s="886"/>
      <c r="C129" s="869"/>
      <c r="D129" s="872"/>
      <c r="E129" s="852"/>
      <c r="F129" s="852"/>
      <c r="G129" s="852"/>
      <c r="H129" s="852"/>
      <c r="I129" s="852"/>
      <c r="J129" s="813"/>
      <c r="K129" s="855"/>
      <c r="L129" s="858"/>
      <c r="M129" s="861"/>
      <c r="N129" s="837"/>
      <c r="O129" s="840"/>
      <c r="P129" s="864"/>
      <c r="Q129" s="867"/>
      <c r="R129" s="813"/>
      <c r="S129" s="355"/>
      <c r="T129" s="236"/>
      <c r="U129" s="236"/>
      <c r="V129" s="236"/>
      <c r="W129" s="39"/>
      <c r="X129" s="31"/>
      <c r="Y129" s="31"/>
      <c r="Z129" s="31"/>
      <c r="AA129" s="31"/>
      <c r="AB129" s="813"/>
      <c r="AC129" s="828"/>
      <c r="AD129" s="51">
        <f t="shared" si="85"/>
        <v>0</v>
      </c>
      <c r="AE129" s="51">
        <f t="shared" si="85"/>
        <v>0</v>
      </c>
      <c r="AF129" s="51">
        <f t="shared" si="85"/>
        <v>0</v>
      </c>
      <c r="AG129" s="51">
        <f t="shared" si="84"/>
        <v>0</v>
      </c>
      <c r="AH129" s="51">
        <f t="shared" si="84"/>
        <v>0</v>
      </c>
      <c r="AI129" s="51">
        <f t="shared" si="84"/>
        <v>0</v>
      </c>
      <c r="AJ129" s="51">
        <f t="shared" si="84"/>
        <v>0</v>
      </c>
      <c r="AK129" s="813"/>
      <c r="AL129" s="831"/>
      <c r="AM129" s="51">
        <f t="shared" si="98"/>
        <v>0</v>
      </c>
      <c r="AN129" s="257"/>
      <c r="AO129" s="257"/>
      <c r="AP129" s="257"/>
      <c r="AQ129" s="257"/>
      <c r="AR129" s="257"/>
      <c r="AS129" s="257"/>
      <c r="AT129" s="813"/>
      <c r="AU129" s="834"/>
      <c r="AV129" s="51">
        <f t="shared" si="99"/>
        <v>0</v>
      </c>
      <c r="AW129" s="257"/>
      <c r="AX129" s="257"/>
      <c r="AY129" s="257"/>
      <c r="AZ129" s="257"/>
      <c r="BA129" s="257"/>
      <c r="BB129" s="257"/>
      <c r="BC129" s="813"/>
      <c r="BD129" s="810"/>
      <c r="BE129" s="51">
        <f t="shared" si="100"/>
        <v>0</v>
      </c>
      <c r="BF129" s="257"/>
      <c r="BG129" s="257"/>
      <c r="BH129" s="257"/>
      <c r="BI129" s="257"/>
      <c r="BJ129" s="257"/>
      <c r="BK129" s="257"/>
      <c r="BL129" s="813"/>
      <c r="BM129" s="816"/>
      <c r="BN129" s="51">
        <f t="shared" si="101"/>
        <v>0</v>
      </c>
      <c r="BO129" s="257"/>
      <c r="BP129" s="257"/>
      <c r="BQ129" s="257"/>
      <c r="BR129" s="257"/>
      <c r="BS129" s="257"/>
      <c r="BT129" s="257"/>
      <c r="BU129" s="821"/>
      <c r="BV129" s="822"/>
      <c r="BW129" s="822"/>
      <c r="BX129" s="822"/>
      <c r="BY129" s="822"/>
      <c r="BZ129" s="822"/>
      <c r="CA129" s="822"/>
      <c r="CB129" s="822"/>
      <c r="CC129" s="823"/>
    </row>
    <row r="130" spans="1:81" s="58" customFormat="1" ht="40.200000000000003" customHeight="1" thickBot="1" x14ac:dyDescent="0.35">
      <c r="A130" s="34"/>
      <c r="B130" s="886"/>
      <c r="C130" s="869"/>
      <c r="D130" s="873"/>
      <c r="E130" s="853"/>
      <c r="F130" s="853"/>
      <c r="G130" s="853"/>
      <c r="H130" s="853"/>
      <c r="I130" s="853"/>
      <c r="J130" s="814"/>
      <c r="K130" s="856"/>
      <c r="L130" s="859"/>
      <c r="M130" s="862"/>
      <c r="N130" s="838"/>
      <c r="O130" s="841"/>
      <c r="P130" s="865"/>
      <c r="Q130" s="874"/>
      <c r="R130" s="814"/>
      <c r="S130" s="232"/>
      <c r="T130" s="237"/>
      <c r="U130" s="237"/>
      <c r="V130" s="237"/>
      <c r="W130" s="232"/>
      <c r="X130" s="260"/>
      <c r="Y130" s="260"/>
      <c r="Z130" s="260"/>
      <c r="AA130" s="260"/>
      <c r="AB130" s="814"/>
      <c r="AC130" s="829"/>
      <c r="AD130" s="46">
        <f t="shared" si="85"/>
        <v>0</v>
      </c>
      <c r="AE130" s="46">
        <f t="shared" si="85"/>
        <v>0</v>
      </c>
      <c r="AF130" s="46">
        <f t="shared" si="85"/>
        <v>0</v>
      </c>
      <c r="AG130" s="46">
        <f t="shared" si="84"/>
        <v>0</v>
      </c>
      <c r="AH130" s="46">
        <f t="shared" si="84"/>
        <v>0</v>
      </c>
      <c r="AI130" s="46">
        <f t="shared" si="84"/>
        <v>0</v>
      </c>
      <c r="AJ130" s="46">
        <f t="shared" si="84"/>
        <v>0</v>
      </c>
      <c r="AK130" s="814"/>
      <c r="AL130" s="832"/>
      <c r="AM130" s="46">
        <f t="shared" si="98"/>
        <v>0</v>
      </c>
      <c r="AN130" s="49"/>
      <c r="AO130" s="49"/>
      <c r="AP130" s="49"/>
      <c r="AQ130" s="49"/>
      <c r="AR130" s="49"/>
      <c r="AS130" s="49"/>
      <c r="AT130" s="814"/>
      <c r="AU130" s="835"/>
      <c r="AV130" s="46">
        <f t="shared" si="99"/>
        <v>0</v>
      </c>
      <c r="AW130" s="49"/>
      <c r="AX130" s="49"/>
      <c r="AY130" s="49"/>
      <c r="AZ130" s="49"/>
      <c r="BA130" s="49"/>
      <c r="BB130" s="49"/>
      <c r="BC130" s="814"/>
      <c r="BD130" s="811"/>
      <c r="BE130" s="46">
        <f t="shared" si="100"/>
        <v>0</v>
      </c>
      <c r="BF130" s="49"/>
      <c r="BG130" s="49"/>
      <c r="BH130" s="49"/>
      <c r="BI130" s="49"/>
      <c r="BJ130" s="49"/>
      <c r="BK130" s="49"/>
      <c r="BL130" s="814"/>
      <c r="BM130" s="817"/>
      <c r="BN130" s="46">
        <f t="shared" si="101"/>
        <v>0</v>
      </c>
      <c r="BO130" s="49"/>
      <c r="BP130" s="49"/>
      <c r="BQ130" s="49"/>
      <c r="BR130" s="49"/>
      <c r="BS130" s="49"/>
      <c r="BT130" s="49"/>
      <c r="BU130" s="824"/>
      <c r="BV130" s="825"/>
      <c r="BW130" s="825"/>
      <c r="BX130" s="825"/>
      <c r="BY130" s="825"/>
      <c r="BZ130" s="825"/>
      <c r="CA130" s="825"/>
      <c r="CB130" s="825"/>
      <c r="CC130" s="826"/>
    </row>
    <row r="131" spans="1:81" s="58" customFormat="1" ht="40.200000000000003" customHeight="1" thickTop="1" x14ac:dyDescent="0.3">
      <c r="A131" s="34"/>
      <c r="B131" s="886"/>
      <c r="C131" s="869"/>
      <c r="D131" s="871"/>
      <c r="E131" s="851"/>
      <c r="F131" s="851"/>
      <c r="G131" s="851"/>
      <c r="H131" s="851"/>
      <c r="I131" s="851"/>
      <c r="J131" s="812">
        <v>457</v>
      </c>
      <c r="K131" s="854" t="str">
        <f>+[8]Metas!K519</f>
        <v>Estrategias de comunicación, sensibilización y educación diseñadas y ejecutadas para el reconocimiento de los derechos humanos para la visibilización de la diversidad sexual.</v>
      </c>
      <c r="L131" s="857"/>
      <c r="M131" s="860">
        <f t="shared" si="172"/>
        <v>0</v>
      </c>
      <c r="N131" s="836"/>
      <c r="O131" s="839"/>
      <c r="P131" s="863"/>
      <c r="Q131" s="866"/>
      <c r="R131" s="812">
        <f>+$J131</f>
        <v>457</v>
      </c>
      <c r="S131" s="354"/>
      <c r="T131" s="235"/>
      <c r="U131" s="235"/>
      <c r="V131" s="235"/>
      <c r="W131" s="231"/>
      <c r="X131" s="256"/>
      <c r="Y131" s="256"/>
      <c r="Z131" s="256"/>
      <c r="AA131" s="256"/>
      <c r="AB131" s="812">
        <f t="shared" ref="AB131" si="185">+$J131</f>
        <v>457</v>
      </c>
      <c r="AC131" s="827">
        <f t="shared" ref="AC131" si="186">+L131</f>
        <v>0</v>
      </c>
      <c r="AD131" s="44">
        <f t="shared" si="85"/>
        <v>0</v>
      </c>
      <c r="AE131" s="44">
        <f t="shared" si="85"/>
        <v>0</v>
      </c>
      <c r="AF131" s="44">
        <f t="shared" si="85"/>
        <v>0</v>
      </c>
      <c r="AG131" s="44">
        <f t="shared" si="84"/>
        <v>0</v>
      </c>
      <c r="AH131" s="44">
        <f t="shared" si="84"/>
        <v>0</v>
      </c>
      <c r="AI131" s="44">
        <f t="shared" si="84"/>
        <v>0</v>
      </c>
      <c r="AJ131" s="44">
        <f t="shared" si="84"/>
        <v>0</v>
      </c>
      <c r="AK131" s="812">
        <f t="shared" ref="AK131" si="187">+$J131</f>
        <v>457</v>
      </c>
      <c r="AL131" s="830">
        <f t="shared" si="153"/>
        <v>0</v>
      </c>
      <c r="AM131" s="44">
        <f t="shared" si="98"/>
        <v>0</v>
      </c>
      <c r="AN131" s="47"/>
      <c r="AO131" s="47"/>
      <c r="AP131" s="47"/>
      <c r="AQ131" s="47"/>
      <c r="AR131" s="47"/>
      <c r="AS131" s="47"/>
      <c r="AT131" s="812">
        <f t="shared" ref="AT131" si="188">+$J131</f>
        <v>457</v>
      </c>
      <c r="AU131" s="833">
        <f t="shared" si="155"/>
        <v>0</v>
      </c>
      <c r="AV131" s="44">
        <f t="shared" si="99"/>
        <v>0</v>
      </c>
      <c r="AW131" s="47"/>
      <c r="AX131" s="47"/>
      <c r="AY131" s="47"/>
      <c r="AZ131" s="47"/>
      <c r="BA131" s="47"/>
      <c r="BB131" s="47"/>
      <c r="BC131" s="812">
        <f t="shared" ref="BC131" si="189">+$J131</f>
        <v>457</v>
      </c>
      <c r="BD131" s="809">
        <f t="shared" si="157"/>
        <v>0</v>
      </c>
      <c r="BE131" s="44">
        <f t="shared" si="100"/>
        <v>0</v>
      </c>
      <c r="BF131" s="47"/>
      <c r="BG131" s="47"/>
      <c r="BH131" s="47"/>
      <c r="BI131" s="47"/>
      <c r="BJ131" s="47"/>
      <c r="BK131" s="47"/>
      <c r="BL131" s="812">
        <f t="shared" ref="BL131" si="190">+$J131</f>
        <v>457</v>
      </c>
      <c r="BM131" s="815">
        <f t="shared" si="159"/>
        <v>0</v>
      </c>
      <c r="BN131" s="44">
        <f t="shared" si="101"/>
        <v>0</v>
      </c>
      <c r="BO131" s="47"/>
      <c r="BP131" s="47"/>
      <c r="BQ131" s="47"/>
      <c r="BR131" s="47"/>
      <c r="BS131" s="47"/>
      <c r="BT131" s="47"/>
      <c r="BU131" s="818"/>
      <c r="BV131" s="819"/>
      <c r="BW131" s="819"/>
      <c r="BX131" s="819"/>
      <c r="BY131" s="819"/>
      <c r="BZ131" s="819"/>
      <c r="CA131" s="819"/>
      <c r="CB131" s="819"/>
      <c r="CC131" s="820"/>
    </row>
    <row r="132" spans="1:81" s="58" customFormat="1" ht="40.200000000000003" customHeight="1" x14ac:dyDescent="0.3">
      <c r="A132" s="34"/>
      <c r="B132" s="886"/>
      <c r="C132" s="869"/>
      <c r="D132" s="872"/>
      <c r="E132" s="852"/>
      <c r="F132" s="852"/>
      <c r="G132" s="852"/>
      <c r="H132" s="852"/>
      <c r="I132" s="852"/>
      <c r="J132" s="813"/>
      <c r="K132" s="855"/>
      <c r="L132" s="858"/>
      <c r="M132" s="861"/>
      <c r="N132" s="837"/>
      <c r="O132" s="840"/>
      <c r="P132" s="864"/>
      <c r="Q132" s="867"/>
      <c r="R132" s="813"/>
      <c r="S132" s="355"/>
      <c r="T132" s="236"/>
      <c r="U132" s="236"/>
      <c r="V132" s="236"/>
      <c r="W132" s="39"/>
      <c r="X132" s="31"/>
      <c r="Y132" s="31"/>
      <c r="Z132" s="31"/>
      <c r="AA132" s="31"/>
      <c r="AB132" s="813"/>
      <c r="AC132" s="828"/>
      <c r="AD132" s="51">
        <f t="shared" si="85"/>
        <v>0</v>
      </c>
      <c r="AE132" s="51">
        <f t="shared" si="85"/>
        <v>0</v>
      </c>
      <c r="AF132" s="51">
        <f t="shared" si="85"/>
        <v>0</v>
      </c>
      <c r="AG132" s="51">
        <f t="shared" si="85"/>
        <v>0</v>
      </c>
      <c r="AH132" s="51">
        <f t="shared" si="85"/>
        <v>0</v>
      </c>
      <c r="AI132" s="51">
        <f t="shared" si="85"/>
        <v>0</v>
      </c>
      <c r="AJ132" s="51">
        <f t="shared" si="85"/>
        <v>0</v>
      </c>
      <c r="AK132" s="813"/>
      <c r="AL132" s="831"/>
      <c r="AM132" s="51">
        <f t="shared" si="98"/>
        <v>0</v>
      </c>
      <c r="AN132" s="257"/>
      <c r="AO132" s="257"/>
      <c r="AP132" s="257"/>
      <c r="AQ132" s="257"/>
      <c r="AR132" s="257"/>
      <c r="AS132" s="257"/>
      <c r="AT132" s="813"/>
      <c r="AU132" s="834"/>
      <c r="AV132" s="51">
        <f t="shared" si="99"/>
        <v>0</v>
      </c>
      <c r="AW132" s="257"/>
      <c r="AX132" s="257"/>
      <c r="AY132" s="257"/>
      <c r="AZ132" s="257"/>
      <c r="BA132" s="257"/>
      <c r="BB132" s="257"/>
      <c r="BC132" s="813"/>
      <c r="BD132" s="810"/>
      <c r="BE132" s="51">
        <f t="shared" si="100"/>
        <v>0</v>
      </c>
      <c r="BF132" s="257"/>
      <c r="BG132" s="257"/>
      <c r="BH132" s="257"/>
      <c r="BI132" s="257"/>
      <c r="BJ132" s="257"/>
      <c r="BK132" s="257"/>
      <c r="BL132" s="813"/>
      <c r="BM132" s="816"/>
      <c r="BN132" s="51">
        <f t="shared" si="101"/>
        <v>0</v>
      </c>
      <c r="BO132" s="257"/>
      <c r="BP132" s="257"/>
      <c r="BQ132" s="257"/>
      <c r="BR132" s="257"/>
      <c r="BS132" s="257"/>
      <c r="BT132" s="257"/>
      <c r="BU132" s="821"/>
      <c r="BV132" s="822"/>
      <c r="BW132" s="822"/>
      <c r="BX132" s="822"/>
      <c r="BY132" s="822"/>
      <c r="BZ132" s="822"/>
      <c r="CA132" s="822"/>
      <c r="CB132" s="822"/>
      <c r="CC132" s="823"/>
    </row>
    <row r="133" spans="1:81" s="58" customFormat="1" ht="40.200000000000003" customHeight="1" x14ac:dyDescent="0.3">
      <c r="A133" s="34"/>
      <c r="B133" s="886"/>
      <c r="C133" s="869"/>
      <c r="D133" s="872"/>
      <c r="E133" s="852"/>
      <c r="F133" s="852"/>
      <c r="G133" s="852"/>
      <c r="H133" s="852"/>
      <c r="I133" s="852"/>
      <c r="J133" s="813"/>
      <c r="K133" s="855"/>
      <c r="L133" s="858"/>
      <c r="M133" s="861"/>
      <c r="N133" s="837"/>
      <c r="O133" s="840"/>
      <c r="P133" s="864"/>
      <c r="Q133" s="867"/>
      <c r="R133" s="813"/>
      <c r="S133" s="355"/>
      <c r="T133" s="236"/>
      <c r="U133" s="236"/>
      <c r="V133" s="236"/>
      <c r="W133" s="39"/>
      <c r="X133" s="31"/>
      <c r="Y133" s="31"/>
      <c r="Z133" s="31"/>
      <c r="AA133" s="31"/>
      <c r="AB133" s="813"/>
      <c r="AC133" s="828"/>
      <c r="AD133" s="51">
        <f t="shared" ref="AD133:AJ169" si="191">+AM133+AV133+BE133+BN133</f>
        <v>0</v>
      </c>
      <c r="AE133" s="51">
        <f t="shared" si="191"/>
        <v>0</v>
      </c>
      <c r="AF133" s="51">
        <f t="shared" si="191"/>
        <v>0</v>
      </c>
      <c r="AG133" s="51">
        <f t="shared" si="191"/>
        <v>0</v>
      </c>
      <c r="AH133" s="51">
        <f t="shared" si="191"/>
        <v>0</v>
      </c>
      <c r="AI133" s="51">
        <f t="shared" si="191"/>
        <v>0</v>
      </c>
      <c r="AJ133" s="51">
        <f t="shared" si="191"/>
        <v>0</v>
      </c>
      <c r="AK133" s="813"/>
      <c r="AL133" s="831"/>
      <c r="AM133" s="51">
        <f t="shared" si="98"/>
        <v>0</v>
      </c>
      <c r="AN133" s="257"/>
      <c r="AO133" s="257"/>
      <c r="AP133" s="257"/>
      <c r="AQ133" s="257"/>
      <c r="AR133" s="257"/>
      <c r="AS133" s="257"/>
      <c r="AT133" s="813"/>
      <c r="AU133" s="834"/>
      <c r="AV133" s="51">
        <f t="shared" si="99"/>
        <v>0</v>
      </c>
      <c r="AW133" s="257"/>
      <c r="AX133" s="257"/>
      <c r="AY133" s="257"/>
      <c r="AZ133" s="257"/>
      <c r="BA133" s="257"/>
      <c r="BB133" s="257"/>
      <c r="BC133" s="813"/>
      <c r="BD133" s="810"/>
      <c r="BE133" s="51">
        <f t="shared" si="100"/>
        <v>0</v>
      </c>
      <c r="BF133" s="257"/>
      <c r="BG133" s="257"/>
      <c r="BH133" s="257"/>
      <c r="BI133" s="257"/>
      <c r="BJ133" s="257"/>
      <c r="BK133" s="257"/>
      <c r="BL133" s="813"/>
      <c r="BM133" s="816"/>
      <c r="BN133" s="51">
        <f t="shared" si="101"/>
        <v>0</v>
      </c>
      <c r="BO133" s="257"/>
      <c r="BP133" s="257"/>
      <c r="BQ133" s="257"/>
      <c r="BR133" s="257"/>
      <c r="BS133" s="257"/>
      <c r="BT133" s="257"/>
      <c r="BU133" s="821"/>
      <c r="BV133" s="822"/>
      <c r="BW133" s="822"/>
      <c r="BX133" s="822"/>
      <c r="BY133" s="822"/>
      <c r="BZ133" s="822"/>
      <c r="CA133" s="822"/>
      <c r="CB133" s="822"/>
      <c r="CC133" s="823"/>
    </row>
    <row r="134" spans="1:81" s="58" customFormat="1" ht="40.200000000000003" customHeight="1" thickBot="1" x14ac:dyDescent="0.35">
      <c r="A134" s="34"/>
      <c r="B134" s="886"/>
      <c r="C134" s="870"/>
      <c r="D134" s="873"/>
      <c r="E134" s="853"/>
      <c r="F134" s="853"/>
      <c r="G134" s="853"/>
      <c r="H134" s="853"/>
      <c r="I134" s="853"/>
      <c r="J134" s="814"/>
      <c r="K134" s="856"/>
      <c r="L134" s="859"/>
      <c r="M134" s="862"/>
      <c r="N134" s="838"/>
      <c r="O134" s="841"/>
      <c r="P134" s="865"/>
      <c r="Q134" s="874"/>
      <c r="R134" s="814"/>
      <c r="S134" s="232"/>
      <c r="T134" s="237"/>
      <c r="U134" s="237"/>
      <c r="V134" s="237"/>
      <c r="W134" s="232"/>
      <c r="X134" s="260"/>
      <c r="Y134" s="260"/>
      <c r="Z134" s="260"/>
      <c r="AA134" s="260"/>
      <c r="AB134" s="814"/>
      <c r="AC134" s="829"/>
      <c r="AD134" s="46">
        <f t="shared" si="191"/>
        <v>0</v>
      </c>
      <c r="AE134" s="46">
        <f t="shared" si="191"/>
        <v>0</v>
      </c>
      <c r="AF134" s="46">
        <f t="shared" si="191"/>
        <v>0</v>
      </c>
      <c r="AG134" s="46">
        <f t="shared" si="191"/>
        <v>0</v>
      </c>
      <c r="AH134" s="46">
        <f t="shared" si="191"/>
        <v>0</v>
      </c>
      <c r="AI134" s="46">
        <f t="shared" si="191"/>
        <v>0</v>
      </c>
      <c r="AJ134" s="46">
        <f t="shared" si="191"/>
        <v>0</v>
      </c>
      <c r="AK134" s="814"/>
      <c r="AL134" s="832"/>
      <c r="AM134" s="46">
        <f t="shared" si="98"/>
        <v>0</v>
      </c>
      <c r="AN134" s="49"/>
      <c r="AO134" s="49"/>
      <c r="AP134" s="49"/>
      <c r="AQ134" s="49"/>
      <c r="AR134" s="49"/>
      <c r="AS134" s="49"/>
      <c r="AT134" s="814"/>
      <c r="AU134" s="835"/>
      <c r="AV134" s="46">
        <f t="shared" si="99"/>
        <v>0</v>
      </c>
      <c r="AW134" s="49"/>
      <c r="AX134" s="49"/>
      <c r="AY134" s="49"/>
      <c r="AZ134" s="49"/>
      <c r="BA134" s="49"/>
      <c r="BB134" s="49"/>
      <c r="BC134" s="814"/>
      <c r="BD134" s="811"/>
      <c r="BE134" s="46">
        <f t="shared" si="100"/>
        <v>0</v>
      </c>
      <c r="BF134" s="49"/>
      <c r="BG134" s="49"/>
      <c r="BH134" s="49"/>
      <c r="BI134" s="49"/>
      <c r="BJ134" s="49"/>
      <c r="BK134" s="49"/>
      <c r="BL134" s="814"/>
      <c r="BM134" s="817"/>
      <c r="BN134" s="46">
        <f t="shared" si="101"/>
        <v>0</v>
      </c>
      <c r="BO134" s="49"/>
      <c r="BP134" s="49"/>
      <c r="BQ134" s="49"/>
      <c r="BR134" s="49"/>
      <c r="BS134" s="49"/>
      <c r="BT134" s="49"/>
      <c r="BU134" s="824"/>
      <c r="BV134" s="825"/>
      <c r="BW134" s="825"/>
      <c r="BX134" s="825"/>
      <c r="BY134" s="825"/>
      <c r="BZ134" s="825"/>
      <c r="CA134" s="825"/>
      <c r="CB134" s="825"/>
      <c r="CC134" s="826"/>
    </row>
    <row r="135" spans="1:81" s="58" customFormat="1" ht="40.200000000000003" customHeight="1" thickTop="1" x14ac:dyDescent="0.3">
      <c r="A135" s="34"/>
      <c r="B135" s="886"/>
      <c r="C135" s="1226" t="s">
        <v>692</v>
      </c>
      <c r="D135" s="871"/>
      <c r="E135" s="851"/>
      <c r="F135" s="851"/>
      <c r="G135" s="851"/>
      <c r="H135" s="851"/>
      <c r="I135" s="851"/>
      <c r="J135" s="812">
        <v>458</v>
      </c>
      <c r="K135" s="854" t="str">
        <f>+[8]Metas!K520</f>
        <v>Jornadas de Promoción y formación en Derechos Humanos DDHH y Derecho Internacional Humanitario DIH.</v>
      </c>
      <c r="L135" s="857"/>
      <c r="M135" s="860">
        <f>SUM(N135:Q135)</f>
        <v>0</v>
      </c>
      <c r="N135" s="836"/>
      <c r="O135" s="839"/>
      <c r="P135" s="863"/>
      <c r="Q135" s="866"/>
      <c r="R135" s="812">
        <f>+$J135</f>
        <v>458</v>
      </c>
      <c r="S135" s="354"/>
      <c r="T135" s="235"/>
      <c r="U135" s="235"/>
      <c r="V135" s="235"/>
      <c r="W135" s="231"/>
      <c r="X135" s="256"/>
      <c r="Y135" s="256"/>
      <c r="Z135" s="256"/>
      <c r="AA135" s="256"/>
      <c r="AB135" s="812">
        <f t="shared" ref="AB135" si="192">+$J135</f>
        <v>458</v>
      </c>
      <c r="AC135" s="827">
        <f t="shared" ref="AC135" si="193">+L135</f>
        <v>0</v>
      </c>
      <c r="AD135" s="44">
        <f t="shared" si="191"/>
        <v>0</v>
      </c>
      <c r="AE135" s="44">
        <f t="shared" si="191"/>
        <v>0</v>
      </c>
      <c r="AF135" s="44">
        <f t="shared" si="191"/>
        <v>0</v>
      </c>
      <c r="AG135" s="44">
        <f t="shared" si="191"/>
        <v>0</v>
      </c>
      <c r="AH135" s="44">
        <f t="shared" si="191"/>
        <v>0</v>
      </c>
      <c r="AI135" s="44">
        <f t="shared" si="191"/>
        <v>0</v>
      </c>
      <c r="AJ135" s="44">
        <f t="shared" si="191"/>
        <v>0</v>
      </c>
      <c r="AK135" s="812">
        <f t="shared" ref="AK135" si="194">+$J135</f>
        <v>458</v>
      </c>
      <c r="AL135" s="830">
        <f>+N135</f>
        <v>0</v>
      </c>
      <c r="AM135" s="44">
        <f t="shared" si="98"/>
        <v>0</v>
      </c>
      <c r="AN135" s="47"/>
      <c r="AO135" s="47"/>
      <c r="AP135" s="47"/>
      <c r="AQ135" s="47"/>
      <c r="AR135" s="47"/>
      <c r="AS135" s="47"/>
      <c r="AT135" s="812">
        <f t="shared" ref="AT135" si="195">+$J135</f>
        <v>458</v>
      </c>
      <c r="AU135" s="833">
        <f>+O135</f>
        <v>0</v>
      </c>
      <c r="AV135" s="44">
        <f t="shared" si="99"/>
        <v>0</v>
      </c>
      <c r="AW135" s="47"/>
      <c r="AX135" s="47"/>
      <c r="AY135" s="47"/>
      <c r="AZ135" s="47"/>
      <c r="BA135" s="47"/>
      <c r="BB135" s="47"/>
      <c r="BC135" s="812">
        <f t="shared" ref="BC135" si="196">+$J135</f>
        <v>458</v>
      </c>
      <c r="BD135" s="809">
        <f>+P135</f>
        <v>0</v>
      </c>
      <c r="BE135" s="44">
        <f t="shared" si="100"/>
        <v>0</v>
      </c>
      <c r="BF135" s="47"/>
      <c r="BG135" s="47"/>
      <c r="BH135" s="47"/>
      <c r="BI135" s="47"/>
      <c r="BJ135" s="47"/>
      <c r="BK135" s="47"/>
      <c r="BL135" s="812">
        <f t="shared" ref="BL135" si="197">+$J135</f>
        <v>458</v>
      </c>
      <c r="BM135" s="815">
        <f>+Q135</f>
        <v>0</v>
      </c>
      <c r="BN135" s="44">
        <f t="shared" si="101"/>
        <v>0</v>
      </c>
      <c r="BO135" s="47"/>
      <c r="BP135" s="47"/>
      <c r="BQ135" s="47"/>
      <c r="BR135" s="47"/>
      <c r="BS135" s="47"/>
      <c r="BT135" s="47"/>
      <c r="BU135" s="818"/>
      <c r="BV135" s="819"/>
      <c r="BW135" s="819"/>
      <c r="BX135" s="819"/>
      <c r="BY135" s="819"/>
      <c r="BZ135" s="819"/>
      <c r="CA135" s="819"/>
      <c r="CB135" s="819"/>
      <c r="CC135" s="820"/>
    </row>
    <row r="136" spans="1:81" s="58" customFormat="1" ht="40.200000000000003" customHeight="1" x14ac:dyDescent="0.3">
      <c r="A136" s="34"/>
      <c r="B136" s="886"/>
      <c r="C136" s="1227"/>
      <c r="D136" s="872"/>
      <c r="E136" s="852"/>
      <c r="F136" s="852"/>
      <c r="G136" s="852"/>
      <c r="H136" s="852"/>
      <c r="I136" s="852"/>
      <c r="J136" s="813"/>
      <c r="K136" s="855"/>
      <c r="L136" s="858"/>
      <c r="M136" s="861"/>
      <c r="N136" s="837"/>
      <c r="O136" s="840"/>
      <c r="P136" s="864"/>
      <c r="Q136" s="867"/>
      <c r="R136" s="813"/>
      <c r="S136" s="355"/>
      <c r="T136" s="236"/>
      <c r="U136" s="236"/>
      <c r="V136" s="236"/>
      <c r="W136" s="39"/>
      <c r="X136" s="31"/>
      <c r="Y136" s="31"/>
      <c r="Z136" s="31"/>
      <c r="AA136" s="31"/>
      <c r="AB136" s="813"/>
      <c r="AC136" s="828"/>
      <c r="AD136" s="51">
        <f t="shared" si="191"/>
        <v>0</v>
      </c>
      <c r="AE136" s="51">
        <f t="shared" si="191"/>
        <v>0</v>
      </c>
      <c r="AF136" s="51">
        <f t="shared" si="191"/>
        <v>0</v>
      </c>
      <c r="AG136" s="51">
        <f t="shared" si="191"/>
        <v>0</v>
      </c>
      <c r="AH136" s="51">
        <f t="shared" si="191"/>
        <v>0</v>
      </c>
      <c r="AI136" s="51">
        <f t="shared" si="191"/>
        <v>0</v>
      </c>
      <c r="AJ136" s="51">
        <f t="shared" si="191"/>
        <v>0</v>
      </c>
      <c r="AK136" s="813"/>
      <c r="AL136" s="831"/>
      <c r="AM136" s="51">
        <f t="shared" si="98"/>
        <v>0</v>
      </c>
      <c r="AN136" s="257"/>
      <c r="AO136" s="257"/>
      <c r="AP136" s="257"/>
      <c r="AQ136" s="257"/>
      <c r="AR136" s="257"/>
      <c r="AS136" s="257"/>
      <c r="AT136" s="813"/>
      <c r="AU136" s="834"/>
      <c r="AV136" s="51">
        <f t="shared" si="99"/>
        <v>0</v>
      </c>
      <c r="AW136" s="257"/>
      <c r="AX136" s="257"/>
      <c r="AY136" s="257"/>
      <c r="AZ136" s="257"/>
      <c r="BA136" s="257"/>
      <c r="BB136" s="257"/>
      <c r="BC136" s="813"/>
      <c r="BD136" s="810"/>
      <c r="BE136" s="51">
        <f t="shared" si="100"/>
        <v>0</v>
      </c>
      <c r="BF136" s="257"/>
      <c r="BG136" s="257"/>
      <c r="BH136" s="257"/>
      <c r="BI136" s="257"/>
      <c r="BJ136" s="257"/>
      <c r="BK136" s="257"/>
      <c r="BL136" s="813"/>
      <c r="BM136" s="816"/>
      <c r="BN136" s="51">
        <f t="shared" si="101"/>
        <v>0</v>
      </c>
      <c r="BO136" s="257"/>
      <c r="BP136" s="257"/>
      <c r="BQ136" s="257"/>
      <c r="BR136" s="257"/>
      <c r="BS136" s="257"/>
      <c r="BT136" s="257"/>
      <c r="BU136" s="821"/>
      <c r="BV136" s="822"/>
      <c r="BW136" s="822"/>
      <c r="BX136" s="822"/>
      <c r="BY136" s="822"/>
      <c r="BZ136" s="822"/>
      <c r="CA136" s="822"/>
      <c r="CB136" s="822"/>
      <c r="CC136" s="823"/>
    </row>
    <row r="137" spans="1:81" s="58" customFormat="1" ht="40.200000000000003" customHeight="1" x14ac:dyDescent="0.3">
      <c r="A137" s="34"/>
      <c r="B137" s="886"/>
      <c r="C137" s="1227"/>
      <c r="D137" s="872"/>
      <c r="E137" s="852"/>
      <c r="F137" s="852"/>
      <c r="G137" s="852"/>
      <c r="H137" s="852"/>
      <c r="I137" s="852"/>
      <c r="J137" s="813"/>
      <c r="K137" s="855"/>
      <c r="L137" s="858"/>
      <c r="M137" s="861"/>
      <c r="N137" s="837"/>
      <c r="O137" s="840"/>
      <c r="P137" s="864"/>
      <c r="Q137" s="867"/>
      <c r="R137" s="813"/>
      <c r="S137" s="355"/>
      <c r="T137" s="236"/>
      <c r="U137" s="236"/>
      <c r="V137" s="236"/>
      <c r="W137" s="39"/>
      <c r="X137" s="31"/>
      <c r="Y137" s="31"/>
      <c r="Z137" s="31"/>
      <c r="AA137" s="31"/>
      <c r="AB137" s="813"/>
      <c r="AC137" s="828"/>
      <c r="AD137" s="51">
        <f t="shared" si="191"/>
        <v>0</v>
      </c>
      <c r="AE137" s="51">
        <f t="shared" si="191"/>
        <v>0</v>
      </c>
      <c r="AF137" s="51">
        <f t="shared" si="191"/>
        <v>0</v>
      </c>
      <c r="AG137" s="51">
        <f t="shared" si="191"/>
        <v>0</v>
      </c>
      <c r="AH137" s="51">
        <f t="shared" si="191"/>
        <v>0</v>
      </c>
      <c r="AI137" s="51">
        <f t="shared" si="191"/>
        <v>0</v>
      </c>
      <c r="AJ137" s="51">
        <f t="shared" si="191"/>
        <v>0</v>
      </c>
      <c r="AK137" s="813"/>
      <c r="AL137" s="831"/>
      <c r="AM137" s="51">
        <f t="shared" si="98"/>
        <v>0</v>
      </c>
      <c r="AN137" s="257"/>
      <c r="AO137" s="257"/>
      <c r="AP137" s="257"/>
      <c r="AQ137" s="257"/>
      <c r="AR137" s="257"/>
      <c r="AS137" s="257"/>
      <c r="AT137" s="813"/>
      <c r="AU137" s="834"/>
      <c r="AV137" s="51">
        <f t="shared" si="99"/>
        <v>0</v>
      </c>
      <c r="AW137" s="257"/>
      <c r="AX137" s="257"/>
      <c r="AY137" s="257"/>
      <c r="AZ137" s="257"/>
      <c r="BA137" s="257"/>
      <c r="BB137" s="257"/>
      <c r="BC137" s="813"/>
      <c r="BD137" s="810"/>
      <c r="BE137" s="51">
        <f t="shared" si="100"/>
        <v>0</v>
      </c>
      <c r="BF137" s="257"/>
      <c r="BG137" s="257"/>
      <c r="BH137" s="257"/>
      <c r="BI137" s="257"/>
      <c r="BJ137" s="257"/>
      <c r="BK137" s="257"/>
      <c r="BL137" s="813"/>
      <c r="BM137" s="816"/>
      <c r="BN137" s="51">
        <f t="shared" si="101"/>
        <v>0</v>
      </c>
      <c r="BO137" s="257"/>
      <c r="BP137" s="257"/>
      <c r="BQ137" s="257"/>
      <c r="BR137" s="257"/>
      <c r="BS137" s="257"/>
      <c r="BT137" s="257"/>
      <c r="BU137" s="821"/>
      <c r="BV137" s="822"/>
      <c r="BW137" s="822"/>
      <c r="BX137" s="822"/>
      <c r="BY137" s="822"/>
      <c r="BZ137" s="822"/>
      <c r="CA137" s="822"/>
      <c r="CB137" s="822"/>
      <c r="CC137" s="823"/>
    </row>
    <row r="138" spans="1:81" s="58" customFormat="1" ht="40.200000000000003" customHeight="1" thickBot="1" x14ac:dyDescent="0.35">
      <c r="A138" s="34"/>
      <c r="B138" s="886"/>
      <c r="C138" s="1227"/>
      <c r="D138" s="873"/>
      <c r="E138" s="853"/>
      <c r="F138" s="853"/>
      <c r="G138" s="853"/>
      <c r="H138" s="853"/>
      <c r="I138" s="853"/>
      <c r="J138" s="814"/>
      <c r="K138" s="856"/>
      <c r="L138" s="859"/>
      <c r="M138" s="862"/>
      <c r="N138" s="838"/>
      <c r="O138" s="841"/>
      <c r="P138" s="865"/>
      <c r="Q138" s="874"/>
      <c r="R138" s="814"/>
      <c r="S138" s="356"/>
      <c r="T138" s="237"/>
      <c r="U138" s="237"/>
      <c r="V138" s="237"/>
      <c r="W138" s="232"/>
      <c r="X138" s="260"/>
      <c r="Y138" s="260"/>
      <c r="Z138" s="260"/>
      <c r="AA138" s="260"/>
      <c r="AB138" s="814"/>
      <c r="AC138" s="829"/>
      <c r="AD138" s="46">
        <f t="shared" si="191"/>
        <v>0</v>
      </c>
      <c r="AE138" s="46">
        <f t="shared" si="191"/>
        <v>0</v>
      </c>
      <c r="AF138" s="46">
        <f t="shared" si="191"/>
        <v>0</v>
      </c>
      <c r="AG138" s="46">
        <f t="shared" si="191"/>
        <v>0</v>
      </c>
      <c r="AH138" s="46">
        <f t="shared" si="191"/>
        <v>0</v>
      </c>
      <c r="AI138" s="46">
        <f t="shared" si="191"/>
        <v>0</v>
      </c>
      <c r="AJ138" s="46">
        <f t="shared" si="191"/>
        <v>0</v>
      </c>
      <c r="AK138" s="814"/>
      <c r="AL138" s="832"/>
      <c r="AM138" s="46">
        <f t="shared" si="98"/>
        <v>0</v>
      </c>
      <c r="AN138" s="49"/>
      <c r="AO138" s="49"/>
      <c r="AP138" s="49"/>
      <c r="AQ138" s="49"/>
      <c r="AR138" s="49"/>
      <c r="AS138" s="49"/>
      <c r="AT138" s="814"/>
      <c r="AU138" s="835"/>
      <c r="AV138" s="46">
        <f t="shared" si="99"/>
        <v>0</v>
      </c>
      <c r="AW138" s="49"/>
      <c r="AX138" s="49"/>
      <c r="AY138" s="49"/>
      <c r="AZ138" s="49"/>
      <c r="BA138" s="49"/>
      <c r="BB138" s="49"/>
      <c r="BC138" s="814"/>
      <c r="BD138" s="811"/>
      <c r="BE138" s="46">
        <f t="shared" si="100"/>
        <v>0</v>
      </c>
      <c r="BF138" s="49"/>
      <c r="BG138" s="49"/>
      <c r="BH138" s="49"/>
      <c r="BI138" s="49"/>
      <c r="BJ138" s="49"/>
      <c r="BK138" s="49"/>
      <c r="BL138" s="814"/>
      <c r="BM138" s="817"/>
      <c r="BN138" s="46">
        <f t="shared" si="101"/>
        <v>0</v>
      </c>
      <c r="BO138" s="49"/>
      <c r="BP138" s="49"/>
      <c r="BQ138" s="49"/>
      <c r="BR138" s="49"/>
      <c r="BS138" s="49"/>
      <c r="BT138" s="49"/>
      <c r="BU138" s="824"/>
      <c r="BV138" s="825"/>
      <c r="BW138" s="825"/>
      <c r="BX138" s="825"/>
      <c r="BY138" s="825"/>
      <c r="BZ138" s="825"/>
      <c r="CA138" s="825"/>
      <c r="CB138" s="825"/>
      <c r="CC138" s="826"/>
    </row>
    <row r="139" spans="1:81" s="58" customFormat="1" ht="40.200000000000003" customHeight="1" thickTop="1" x14ac:dyDescent="0.3">
      <c r="A139" s="34"/>
      <c r="B139" s="886"/>
      <c r="C139" s="1227"/>
      <c r="D139" s="871"/>
      <c r="E139" s="851"/>
      <c r="F139" s="851"/>
      <c r="G139" s="851"/>
      <c r="H139" s="851"/>
      <c r="I139" s="851"/>
      <c r="J139" s="812">
        <v>459</v>
      </c>
      <c r="K139" s="854" t="str">
        <f>+[8]Metas!K521</f>
        <v>Jornadas de Promoción y formación en mecanismos alternativos de resolución pacífica de conflictos.</v>
      </c>
      <c r="L139" s="857"/>
      <c r="M139" s="860">
        <f>SUM(N139:Q139)</f>
        <v>0</v>
      </c>
      <c r="N139" s="836"/>
      <c r="O139" s="839"/>
      <c r="P139" s="863"/>
      <c r="Q139" s="866"/>
      <c r="R139" s="812">
        <f>+$J139</f>
        <v>459</v>
      </c>
      <c r="S139" s="354"/>
      <c r="T139" s="235"/>
      <c r="U139" s="235"/>
      <c r="V139" s="235"/>
      <c r="W139" s="231"/>
      <c r="X139" s="256"/>
      <c r="Y139" s="256"/>
      <c r="Z139" s="256"/>
      <c r="AA139" s="256"/>
      <c r="AB139" s="812">
        <f t="shared" ref="AB139" si="198">+$J139</f>
        <v>459</v>
      </c>
      <c r="AC139" s="827">
        <f t="shared" ref="AC139" si="199">+L139</f>
        <v>0</v>
      </c>
      <c r="AD139" s="44">
        <f t="shared" si="191"/>
        <v>0</v>
      </c>
      <c r="AE139" s="44">
        <f t="shared" si="191"/>
        <v>0</v>
      </c>
      <c r="AF139" s="44">
        <f t="shared" si="191"/>
        <v>0</v>
      </c>
      <c r="AG139" s="44">
        <f t="shared" si="191"/>
        <v>0</v>
      </c>
      <c r="AH139" s="44">
        <f t="shared" si="191"/>
        <v>0</v>
      </c>
      <c r="AI139" s="44">
        <f t="shared" si="191"/>
        <v>0</v>
      </c>
      <c r="AJ139" s="44">
        <f t="shared" si="191"/>
        <v>0</v>
      </c>
      <c r="AK139" s="812">
        <f t="shared" ref="AK139" si="200">+$J139</f>
        <v>459</v>
      </c>
      <c r="AL139" s="830">
        <f>+N139</f>
        <v>0</v>
      </c>
      <c r="AM139" s="44">
        <f t="shared" si="98"/>
        <v>0</v>
      </c>
      <c r="AN139" s="47"/>
      <c r="AO139" s="47"/>
      <c r="AP139" s="47"/>
      <c r="AQ139" s="47"/>
      <c r="AR139" s="47"/>
      <c r="AS139" s="47"/>
      <c r="AT139" s="812">
        <f t="shared" ref="AT139" si="201">+$J139</f>
        <v>459</v>
      </c>
      <c r="AU139" s="833">
        <f>+O139</f>
        <v>0</v>
      </c>
      <c r="AV139" s="44">
        <f t="shared" si="99"/>
        <v>0</v>
      </c>
      <c r="AW139" s="47"/>
      <c r="AX139" s="47"/>
      <c r="AY139" s="47"/>
      <c r="AZ139" s="47"/>
      <c r="BA139" s="47"/>
      <c r="BB139" s="47"/>
      <c r="BC139" s="812">
        <f t="shared" ref="BC139" si="202">+$J139</f>
        <v>459</v>
      </c>
      <c r="BD139" s="809">
        <f>+P139</f>
        <v>0</v>
      </c>
      <c r="BE139" s="44">
        <f t="shared" si="100"/>
        <v>0</v>
      </c>
      <c r="BF139" s="47"/>
      <c r="BG139" s="47"/>
      <c r="BH139" s="47"/>
      <c r="BI139" s="47"/>
      <c r="BJ139" s="47"/>
      <c r="BK139" s="47"/>
      <c r="BL139" s="812">
        <f t="shared" ref="BL139" si="203">+$J139</f>
        <v>459</v>
      </c>
      <c r="BM139" s="815">
        <f>+Q139</f>
        <v>0</v>
      </c>
      <c r="BN139" s="44">
        <f t="shared" si="101"/>
        <v>0</v>
      </c>
      <c r="BO139" s="47"/>
      <c r="BP139" s="47"/>
      <c r="BQ139" s="47"/>
      <c r="BR139" s="47"/>
      <c r="BS139" s="47"/>
      <c r="BT139" s="47"/>
      <c r="BU139" s="818"/>
      <c r="BV139" s="819"/>
      <c r="BW139" s="819"/>
      <c r="BX139" s="819"/>
      <c r="BY139" s="819"/>
      <c r="BZ139" s="819"/>
      <c r="CA139" s="819"/>
      <c r="CB139" s="819"/>
      <c r="CC139" s="820"/>
    </row>
    <row r="140" spans="1:81" s="58" customFormat="1" ht="40.200000000000003" customHeight="1" x14ac:dyDescent="0.3">
      <c r="A140" s="34"/>
      <c r="B140" s="886"/>
      <c r="C140" s="1227"/>
      <c r="D140" s="872"/>
      <c r="E140" s="852"/>
      <c r="F140" s="852"/>
      <c r="G140" s="852"/>
      <c r="H140" s="852"/>
      <c r="I140" s="852"/>
      <c r="J140" s="813"/>
      <c r="K140" s="855"/>
      <c r="L140" s="858"/>
      <c r="M140" s="861"/>
      <c r="N140" s="837"/>
      <c r="O140" s="840"/>
      <c r="P140" s="864"/>
      <c r="Q140" s="867"/>
      <c r="R140" s="813"/>
      <c r="S140" s="355"/>
      <c r="T140" s="236"/>
      <c r="U140" s="236"/>
      <c r="V140" s="236"/>
      <c r="W140" s="39"/>
      <c r="X140" s="31"/>
      <c r="Y140" s="31"/>
      <c r="Z140" s="31"/>
      <c r="AA140" s="31"/>
      <c r="AB140" s="813"/>
      <c r="AC140" s="828"/>
      <c r="AD140" s="51">
        <f t="shared" si="191"/>
        <v>0</v>
      </c>
      <c r="AE140" s="51">
        <f t="shared" si="191"/>
        <v>0</v>
      </c>
      <c r="AF140" s="51">
        <f t="shared" si="191"/>
        <v>0</v>
      </c>
      <c r="AG140" s="51">
        <f t="shared" si="191"/>
        <v>0</v>
      </c>
      <c r="AH140" s="51">
        <f t="shared" si="191"/>
        <v>0</v>
      </c>
      <c r="AI140" s="51">
        <f t="shared" si="191"/>
        <v>0</v>
      </c>
      <c r="AJ140" s="51">
        <f t="shared" si="191"/>
        <v>0</v>
      </c>
      <c r="AK140" s="813"/>
      <c r="AL140" s="831"/>
      <c r="AM140" s="51">
        <f t="shared" ref="AM140:AM213" si="204">SUM(AN140:AS140)</f>
        <v>0</v>
      </c>
      <c r="AN140" s="257"/>
      <c r="AO140" s="257"/>
      <c r="AP140" s="257"/>
      <c r="AQ140" s="257"/>
      <c r="AR140" s="257"/>
      <c r="AS140" s="257"/>
      <c r="AT140" s="813"/>
      <c r="AU140" s="834"/>
      <c r="AV140" s="51">
        <f t="shared" ref="AV140:AV213" si="205">SUM(AW140:BB140)</f>
        <v>0</v>
      </c>
      <c r="AW140" s="257"/>
      <c r="AX140" s="257"/>
      <c r="AY140" s="257"/>
      <c r="AZ140" s="257"/>
      <c r="BA140" s="257"/>
      <c r="BB140" s="257"/>
      <c r="BC140" s="813"/>
      <c r="BD140" s="810"/>
      <c r="BE140" s="51">
        <f t="shared" ref="BE140:BE213" si="206">SUM(BF140:BK140)</f>
        <v>0</v>
      </c>
      <c r="BF140" s="257"/>
      <c r="BG140" s="257"/>
      <c r="BH140" s="257"/>
      <c r="BI140" s="257"/>
      <c r="BJ140" s="257"/>
      <c r="BK140" s="257"/>
      <c r="BL140" s="813"/>
      <c r="BM140" s="816"/>
      <c r="BN140" s="51">
        <f t="shared" ref="BN140:BN213" si="207">SUM(BO140:BT140)</f>
        <v>0</v>
      </c>
      <c r="BO140" s="257"/>
      <c r="BP140" s="257"/>
      <c r="BQ140" s="257"/>
      <c r="BR140" s="257"/>
      <c r="BS140" s="257"/>
      <c r="BT140" s="257"/>
      <c r="BU140" s="821"/>
      <c r="BV140" s="822"/>
      <c r="BW140" s="822"/>
      <c r="BX140" s="822"/>
      <c r="BY140" s="822"/>
      <c r="BZ140" s="822"/>
      <c r="CA140" s="822"/>
      <c r="CB140" s="822"/>
      <c r="CC140" s="823"/>
    </row>
    <row r="141" spans="1:81" s="58" customFormat="1" ht="40.200000000000003" customHeight="1" x14ac:dyDescent="0.3">
      <c r="A141" s="34"/>
      <c r="B141" s="886"/>
      <c r="C141" s="1227"/>
      <c r="D141" s="872"/>
      <c r="E141" s="852"/>
      <c r="F141" s="852"/>
      <c r="G141" s="852"/>
      <c r="H141" s="852"/>
      <c r="I141" s="852"/>
      <c r="J141" s="813"/>
      <c r="K141" s="855"/>
      <c r="L141" s="858"/>
      <c r="M141" s="861"/>
      <c r="N141" s="837"/>
      <c r="O141" s="840"/>
      <c r="P141" s="864"/>
      <c r="Q141" s="867"/>
      <c r="R141" s="813"/>
      <c r="S141" s="355"/>
      <c r="T141" s="236"/>
      <c r="U141" s="236"/>
      <c r="V141" s="236"/>
      <c r="W141" s="39"/>
      <c r="X141" s="31"/>
      <c r="Y141" s="31"/>
      <c r="Z141" s="31"/>
      <c r="AA141" s="31"/>
      <c r="AB141" s="813"/>
      <c r="AC141" s="828"/>
      <c r="AD141" s="51">
        <f t="shared" si="191"/>
        <v>0</v>
      </c>
      <c r="AE141" s="51">
        <f t="shared" si="191"/>
        <v>0</v>
      </c>
      <c r="AF141" s="51">
        <f t="shared" si="191"/>
        <v>0</v>
      </c>
      <c r="AG141" s="51">
        <f t="shared" si="191"/>
        <v>0</v>
      </c>
      <c r="AH141" s="51">
        <f t="shared" si="191"/>
        <v>0</v>
      </c>
      <c r="AI141" s="51">
        <f t="shared" si="191"/>
        <v>0</v>
      </c>
      <c r="AJ141" s="51">
        <f t="shared" si="191"/>
        <v>0</v>
      </c>
      <c r="AK141" s="813"/>
      <c r="AL141" s="831"/>
      <c r="AM141" s="51">
        <f t="shared" si="204"/>
        <v>0</v>
      </c>
      <c r="AN141" s="257"/>
      <c r="AO141" s="257"/>
      <c r="AP141" s="257"/>
      <c r="AQ141" s="257"/>
      <c r="AR141" s="257"/>
      <c r="AS141" s="257"/>
      <c r="AT141" s="813"/>
      <c r="AU141" s="834"/>
      <c r="AV141" s="51">
        <f t="shared" si="205"/>
        <v>0</v>
      </c>
      <c r="AW141" s="257"/>
      <c r="AX141" s="257"/>
      <c r="AY141" s="257"/>
      <c r="AZ141" s="257"/>
      <c r="BA141" s="257"/>
      <c r="BB141" s="257"/>
      <c r="BC141" s="813"/>
      <c r="BD141" s="810"/>
      <c r="BE141" s="51">
        <f t="shared" si="206"/>
        <v>0</v>
      </c>
      <c r="BF141" s="257"/>
      <c r="BG141" s="257"/>
      <c r="BH141" s="257"/>
      <c r="BI141" s="257"/>
      <c r="BJ141" s="257"/>
      <c r="BK141" s="257"/>
      <c r="BL141" s="813"/>
      <c r="BM141" s="816"/>
      <c r="BN141" s="51">
        <f t="shared" si="207"/>
        <v>0</v>
      </c>
      <c r="BO141" s="257"/>
      <c r="BP141" s="257"/>
      <c r="BQ141" s="257"/>
      <c r="BR141" s="257"/>
      <c r="BS141" s="257"/>
      <c r="BT141" s="257"/>
      <c r="BU141" s="821"/>
      <c r="BV141" s="822"/>
      <c r="BW141" s="822"/>
      <c r="BX141" s="822"/>
      <c r="BY141" s="822"/>
      <c r="BZ141" s="822"/>
      <c r="CA141" s="822"/>
      <c r="CB141" s="822"/>
      <c r="CC141" s="823"/>
    </row>
    <row r="142" spans="1:81" s="58" customFormat="1" ht="40.200000000000003" customHeight="1" thickBot="1" x14ac:dyDescent="0.35">
      <c r="A142" s="34"/>
      <c r="B142" s="886"/>
      <c r="C142" s="1227"/>
      <c r="D142" s="873"/>
      <c r="E142" s="853"/>
      <c r="F142" s="853"/>
      <c r="G142" s="853"/>
      <c r="H142" s="853"/>
      <c r="I142" s="853"/>
      <c r="J142" s="814"/>
      <c r="K142" s="856"/>
      <c r="L142" s="859"/>
      <c r="M142" s="862"/>
      <c r="N142" s="838"/>
      <c r="O142" s="841"/>
      <c r="P142" s="865"/>
      <c r="Q142" s="874"/>
      <c r="R142" s="814"/>
      <c r="S142" s="356"/>
      <c r="T142" s="237"/>
      <c r="U142" s="237"/>
      <c r="V142" s="237"/>
      <c r="W142" s="232"/>
      <c r="X142" s="260"/>
      <c r="Y142" s="260"/>
      <c r="Z142" s="260"/>
      <c r="AA142" s="260"/>
      <c r="AB142" s="814"/>
      <c r="AC142" s="829"/>
      <c r="AD142" s="46">
        <f t="shared" si="191"/>
        <v>0</v>
      </c>
      <c r="AE142" s="46">
        <f t="shared" si="191"/>
        <v>0</v>
      </c>
      <c r="AF142" s="46">
        <f t="shared" si="191"/>
        <v>0</v>
      </c>
      <c r="AG142" s="46">
        <f t="shared" si="191"/>
        <v>0</v>
      </c>
      <c r="AH142" s="46">
        <f t="shared" si="191"/>
        <v>0</v>
      </c>
      <c r="AI142" s="46">
        <f t="shared" si="191"/>
        <v>0</v>
      </c>
      <c r="AJ142" s="46">
        <f t="shared" si="191"/>
        <v>0</v>
      </c>
      <c r="AK142" s="814"/>
      <c r="AL142" s="832"/>
      <c r="AM142" s="46">
        <f t="shared" si="204"/>
        <v>0</v>
      </c>
      <c r="AN142" s="49"/>
      <c r="AO142" s="49"/>
      <c r="AP142" s="49"/>
      <c r="AQ142" s="49"/>
      <c r="AR142" s="49"/>
      <c r="AS142" s="49"/>
      <c r="AT142" s="814"/>
      <c r="AU142" s="835"/>
      <c r="AV142" s="46">
        <f t="shared" si="205"/>
        <v>0</v>
      </c>
      <c r="AW142" s="49"/>
      <c r="AX142" s="49"/>
      <c r="AY142" s="49"/>
      <c r="AZ142" s="49"/>
      <c r="BA142" s="49"/>
      <c r="BB142" s="49"/>
      <c r="BC142" s="814"/>
      <c r="BD142" s="811"/>
      <c r="BE142" s="46">
        <f t="shared" si="206"/>
        <v>0</v>
      </c>
      <c r="BF142" s="49"/>
      <c r="BG142" s="49"/>
      <c r="BH142" s="49"/>
      <c r="BI142" s="49"/>
      <c r="BJ142" s="49"/>
      <c r="BK142" s="49"/>
      <c r="BL142" s="814"/>
      <c r="BM142" s="817"/>
      <c r="BN142" s="46">
        <f t="shared" si="207"/>
        <v>0</v>
      </c>
      <c r="BO142" s="49"/>
      <c r="BP142" s="49"/>
      <c r="BQ142" s="49"/>
      <c r="BR142" s="49"/>
      <c r="BS142" s="49"/>
      <c r="BT142" s="49"/>
      <c r="BU142" s="824"/>
      <c r="BV142" s="825"/>
      <c r="BW142" s="825"/>
      <c r="BX142" s="825"/>
      <c r="BY142" s="825"/>
      <c r="BZ142" s="825"/>
      <c r="CA142" s="825"/>
      <c r="CB142" s="825"/>
      <c r="CC142" s="826"/>
    </row>
    <row r="143" spans="1:81" s="58" customFormat="1" ht="40.200000000000003" customHeight="1" thickTop="1" x14ac:dyDescent="0.3">
      <c r="A143" s="34"/>
      <c r="B143" s="886"/>
      <c r="C143" s="1227"/>
      <c r="D143" s="871"/>
      <c r="E143" s="851"/>
      <c r="F143" s="851"/>
      <c r="G143" s="851"/>
      <c r="H143" s="851"/>
      <c r="I143" s="851"/>
      <c r="J143" s="812">
        <v>460</v>
      </c>
      <c r="K143" s="854" t="str">
        <f>+[8]Metas!K522</f>
        <v>Jornadas de sensibilización a la comunidad para promocionar el respeto a la vida y el goce efectivo de sus derechos.</v>
      </c>
      <c r="L143" s="857">
        <v>2</v>
      </c>
      <c r="M143" s="860">
        <f>SUM(N143:Q143)</f>
        <v>2</v>
      </c>
      <c r="N143" s="836">
        <v>0.2</v>
      </c>
      <c r="O143" s="839">
        <v>0.7</v>
      </c>
      <c r="P143" s="863">
        <v>0.7</v>
      </c>
      <c r="Q143" s="866">
        <v>0.4</v>
      </c>
      <c r="R143" s="812">
        <f>+$J143</f>
        <v>460</v>
      </c>
      <c r="S143" s="354" t="s">
        <v>5659</v>
      </c>
      <c r="T143" s="235" t="s">
        <v>3822</v>
      </c>
      <c r="U143" s="235" t="s">
        <v>3826</v>
      </c>
      <c r="V143" s="235" t="s">
        <v>3830</v>
      </c>
      <c r="W143" s="231" t="s">
        <v>5660</v>
      </c>
      <c r="X143" s="256"/>
      <c r="Y143" s="256"/>
      <c r="Z143" s="256"/>
      <c r="AA143" s="256"/>
      <c r="AB143" s="812">
        <f t="shared" ref="AB143" si="208">+$J143</f>
        <v>460</v>
      </c>
      <c r="AC143" s="827">
        <f t="shared" ref="AC143" si="209">+L143</f>
        <v>2</v>
      </c>
      <c r="AD143" s="44">
        <f t="shared" si="191"/>
        <v>155</v>
      </c>
      <c r="AE143" s="44">
        <f t="shared" si="191"/>
        <v>155</v>
      </c>
      <c r="AF143" s="44">
        <f t="shared" si="191"/>
        <v>0</v>
      </c>
      <c r="AG143" s="44">
        <f t="shared" si="191"/>
        <v>0</v>
      </c>
      <c r="AH143" s="44">
        <f t="shared" si="191"/>
        <v>0</v>
      </c>
      <c r="AI143" s="44">
        <f t="shared" si="191"/>
        <v>0</v>
      </c>
      <c r="AJ143" s="44">
        <f t="shared" si="191"/>
        <v>0</v>
      </c>
      <c r="AK143" s="812">
        <f t="shared" ref="AK143" si="210">+$J143</f>
        <v>460</v>
      </c>
      <c r="AL143" s="830">
        <f>+N143</f>
        <v>0.2</v>
      </c>
      <c r="AM143" s="44">
        <f t="shared" si="204"/>
        <v>5</v>
      </c>
      <c r="AN143" s="47">
        <v>5</v>
      </c>
      <c r="AO143" s="47"/>
      <c r="AP143" s="47"/>
      <c r="AQ143" s="47"/>
      <c r="AR143" s="47"/>
      <c r="AS143" s="47"/>
      <c r="AT143" s="812">
        <f t="shared" ref="AT143" si="211">+$J143</f>
        <v>460</v>
      </c>
      <c r="AU143" s="833">
        <f>+O143</f>
        <v>0.7</v>
      </c>
      <c r="AV143" s="44">
        <f t="shared" si="205"/>
        <v>60</v>
      </c>
      <c r="AW143" s="47">
        <v>60</v>
      </c>
      <c r="AX143" s="47"/>
      <c r="AY143" s="47"/>
      <c r="AZ143" s="47"/>
      <c r="BA143" s="47"/>
      <c r="BB143" s="47"/>
      <c r="BC143" s="812">
        <f t="shared" ref="BC143" si="212">+$J143</f>
        <v>460</v>
      </c>
      <c r="BD143" s="809">
        <f>+P143</f>
        <v>0.7</v>
      </c>
      <c r="BE143" s="44">
        <f t="shared" si="206"/>
        <v>60</v>
      </c>
      <c r="BF143" s="47">
        <v>60</v>
      </c>
      <c r="BG143" s="47"/>
      <c r="BH143" s="47"/>
      <c r="BI143" s="47"/>
      <c r="BJ143" s="47"/>
      <c r="BK143" s="47"/>
      <c r="BL143" s="812">
        <f t="shared" ref="BL143" si="213">+$J143</f>
        <v>460</v>
      </c>
      <c r="BM143" s="815">
        <f>+Q143</f>
        <v>0.4</v>
      </c>
      <c r="BN143" s="44">
        <f t="shared" si="207"/>
        <v>30</v>
      </c>
      <c r="BO143" s="47">
        <v>30</v>
      </c>
      <c r="BP143" s="47"/>
      <c r="BQ143" s="47"/>
      <c r="BR143" s="47"/>
      <c r="BS143" s="47"/>
      <c r="BT143" s="47"/>
      <c r="BU143" s="818"/>
      <c r="BV143" s="819"/>
      <c r="BW143" s="819"/>
      <c r="BX143" s="819"/>
      <c r="BY143" s="819"/>
      <c r="BZ143" s="819"/>
      <c r="CA143" s="819"/>
      <c r="CB143" s="819"/>
      <c r="CC143" s="820"/>
    </row>
    <row r="144" spans="1:81" s="58" customFormat="1" ht="40.200000000000003" customHeight="1" x14ac:dyDescent="0.3">
      <c r="A144" s="34"/>
      <c r="B144" s="886"/>
      <c r="C144" s="1227"/>
      <c r="D144" s="872"/>
      <c r="E144" s="852"/>
      <c r="F144" s="852"/>
      <c r="G144" s="852"/>
      <c r="H144" s="852"/>
      <c r="I144" s="852"/>
      <c r="J144" s="813"/>
      <c r="K144" s="855"/>
      <c r="L144" s="858"/>
      <c r="M144" s="861"/>
      <c r="N144" s="837"/>
      <c r="O144" s="840"/>
      <c r="P144" s="864"/>
      <c r="Q144" s="867"/>
      <c r="R144" s="813"/>
      <c r="S144" s="355" t="s">
        <v>5661</v>
      </c>
      <c r="T144" s="236"/>
      <c r="U144" s="236"/>
      <c r="V144" s="236"/>
      <c r="W144" s="39" t="s">
        <v>5662</v>
      </c>
      <c r="X144" s="31"/>
      <c r="Y144" s="31"/>
      <c r="Z144" s="31"/>
      <c r="AA144" s="31"/>
      <c r="AB144" s="813"/>
      <c r="AC144" s="828"/>
      <c r="AD144" s="51">
        <f t="shared" si="191"/>
        <v>0</v>
      </c>
      <c r="AE144" s="51">
        <f t="shared" si="191"/>
        <v>0</v>
      </c>
      <c r="AF144" s="51">
        <f t="shared" si="191"/>
        <v>0</v>
      </c>
      <c r="AG144" s="51">
        <f t="shared" si="191"/>
        <v>0</v>
      </c>
      <c r="AH144" s="51">
        <f t="shared" si="191"/>
        <v>0</v>
      </c>
      <c r="AI144" s="51">
        <f t="shared" si="191"/>
        <v>0</v>
      </c>
      <c r="AJ144" s="51">
        <f t="shared" si="191"/>
        <v>0</v>
      </c>
      <c r="AK144" s="813"/>
      <c r="AL144" s="831"/>
      <c r="AM144" s="51">
        <f t="shared" si="204"/>
        <v>0</v>
      </c>
      <c r="AN144" s="257"/>
      <c r="AO144" s="257"/>
      <c r="AP144" s="257"/>
      <c r="AQ144" s="257"/>
      <c r="AR144" s="257"/>
      <c r="AS144" s="257"/>
      <c r="AT144" s="813"/>
      <c r="AU144" s="834"/>
      <c r="AV144" s="51">
        <f t="shared" si="205"/>
        <v>0</v>
      </c>
      <c r="AW144" s="257"/>
      <c r="AX144" s="257"/>
      <c r="AY144" s="257"/>
      <c r="AZ144" s="257"/>
      <c r="BA144" s="257"/>
      <c r="BB144" s="257"/>
      <c r="BC144" s="813"/>
      <c r="BD144" s="810"/>
      <c r="BE144" s="51">
        <f t="shared" si="206"/>
        <v>0</v>
      </c>
      <c r="BF144" s="257"/>
      <c r="BG144" s="257"/>
      <c r="BH144" s="257"/>
      <c r="BI144" s="257"/>
      <c r="BJ144" s="257"/>
      <c r="BK144" s="257"/>
      <c r="BL144" s="813"/>
      <c r="BM144" s="816"/>
      <c r="BN144" s="51">
        <f t="shared" si="207"/>
        <v>0</v>
      </c>
      <c r="BO144" s="257"/>
      <c r="BP144" s="257"/>
      <c r="BQ144" s="257"/>
      <c r="BR144" s="257"/>
      <c r="BS144" s="257"/>
      <c r="BT144" s="257"/>
      <c r="BU144" s="821"/>
      <c r="BV144" s="822"/>
      <c r="BW144" s="822"/>
      <c r="BX144" s="822"/>
      <c r="BY144" s="822"/>
      <c r="BZ144" s="822"/>
      <c r="CA144" s="822"/>
      <c r="CB144" s="822"/>
      <c r="CC144" s="823"/>
    </row>
    <row r="145" spans="1:81" s="58" customFormat="1" ht="40.200000000000003" customHeight="1" x14ac:dyDescent="0.3">
      <c r="A145" s="34"/>
      <c r="B145" s="886"/>
      <c r="C145" s="1227"/>
      <c r="D145" s="872"/>
      <c r="E145" s="852"/>
      <c r="F145" s="852"/>
      <c r="G145" s="852"/>
      <c r="H145" s="852"/>
      <c r="I145" s="852"/>
      <c r="J145" s="813"/>
      <c r="K145" s="855"/>
      <c r="L145" s="858"/>
      <c r="M145" s="861"/>
      <c r="N145" s="837"/>
      <c r="O145" s="840"/>
      <c r="P145" s="864"/>
      <c r="Q145" s="867"/>
      <c r="R145" s="813"/>
      <c r="S145" s="355" t="s">
        <v>5663</v>
      </c>
      <c r="T145" s="236"/>
      <c r="U145" s="236"/>
      <c r="V145" s="236"/>
      <c r="W145" s="39" t="s">
        <v>5740</v>
      </c>
      <c r="X145" s="31"/>
      <c r="Y145" s="31"/>
      <c r="Z145" s="31"/>
      <c r="AA145" s="31"/>
      <c r="AB145" s="813"/>
      <c r="AC145" s="828"/>
      <c r="AD145" s="51">
        <f t="shared" si="191"/>
        <v>0</v>
      </c>
      <c r="AE145" s="51">
        <f t="shared" si="191"/>
        <v>0</v>
      </c>
      <c r="AF145" s="51">
        <f t="shared" si="191"/>
        <v>0</v>
      </c>
      <c r="AG145" s="51">
        <f t="shared" si="191"/>
        <v>0</v>
      </c>
      <c r="AH145" s="51">
        <f t="shared" si="191"/>
        <v>0</v>
      </c>
      <c r="AI145" s="51">
        <f t="shared" si="191"/>
        <v>0</v>
      </c>
      <c r="AJ145" s="51">
        <f t="shared" si="191"/>
        <v>0</v>
      </c>
      <c r="AK145" s="813"/>
      <c r="AL145" s="831"/>
      <c r="AM145" s="51">
        <f t="shared" si="204"/>
        <v>0</v>
      </c>
      <c r="AN145" s="257"/>
      <c r="AO145" s="257"/>
      <c r="AP145" s="257"/>
      <c r="AQ145" s="257"/>
      <c r="AR145" s="257"/>
      <c r="AS145" s="257"/>
      <c r="AT145" s="813"/>
      <c r="AU145" s="834"/>
      <c r="AV145" s="51">
        <f t="shared" si="205"/>
        <v>0</v>
      </c>
      <c r="AW145" s="257"/>
      <c r="AX145" s="257"/>
      <c r="AY145" s="257"/>
      <c r="AZ145" s="257"/>
      <c r="BA145" s="257"/>
      <c r="BB145" s="257"/>
      <c r="BC145" s="813"/>
      <c r="BD145" s="810"/>
      <c r="BE145" s="51">
        <f t="shared" si="206"/>
        <v>0</v>
      </c>
      <c r="BF145" s="257"/>
      <c r="BG145" s="257"/>
      <c r="BH145" s="257"/>
      <c r="BI145" s="257"/>
      <c r="BJ145" s="257"/>
      <c r="BK145" s="257"/>
      <c r="BL145" s="813"/>
      <c r="BM145" s="816"/>
      <c r="BN145" s="51">
        <f t="shared" si="207"/>
        <v>0</v>
      </c>
      <c r="BO145" s="257"/>
      <c r="BP145" s="257"/>
      <c r="BQ145" s="257"/>
      <c r="BR145" s="257"/>
      <c r="BS145" s="257"/>
      <c r="BT145" s="257"/>
      <c r="BU145" s="821"/>
      <c r="BV145" s="822"/>
      <c r="BW145" s="822"/>
      <c r="BX145" s="822"/>
      <c r="BY145" s="822"/>
      <c r="BZ145" s="822"/>
      <c r="CA145" s="822"/>
      <c r="CB145" s="822"/>
      <c r="CC145" s="823"/>
    </row>
    <row r="146" spans="1:81" s="58" customFormat="1" ht="40.200000000000003" customHeight="1" thickBot="1" x14ac:dyDescent="0.35">
      <c r="A146" s="34"/>
      <c r="B146" s="886"/>
      <c r="C146" s="1227"/>
      <c r="D146" s="873"/>
      <c r="E146" s="853"/>
      <c r="F146" s="853"/>
      <c r="G146" s="853"/>
      <c r="H146" s="853"/>
      <c r="I146" s="853"/>
      <c r="J146" s="814"/>
      <c r="K146" s="856"/>
      <c r="L146" s="859"/>
      <c r="M146" s="862"/>
      <c r="N146" s="838"/>
      <c r="O146" s="841"/>
      <c r="P146" s="865"/>
      <c r="Q146" s="874"/>
      <c r="R146" s="814"/>
      <c r="S146" s="356" t="s">
        <v>5665</v>
      </c>
      <c r="T146" s="237"/>
      <c r="U146" s="237"/>
      <c r="V146" s="237"/>
      <c r="W146" s="232" t="s">
        <v>5666</v>
      </c>
      <c r="X146" s="260"/>
      <c r="Y146" s="260"/>
      <c r="Z146" s="260"/>
      <c r="AA146" s="260"/>
      <c r="AB146" s="814"/>
      <c r="AC146" s="829"/>
      <c r="AD146" s="46">
        <f t="shared" si="191"/>
        <v>0</v>
      </c>
      <c r="AE146" s="46">
        <f t="shared" si="191"/>
        <v>0</v>
      </c>
      <c r="AF146" s="46">
        <f t="shared" si="191"/>
        <v>0</v>
      </c>
      <c r="AG146" s="46">
        <f t="shared" si="191"/>
        <v>0</v>
      </c>
      <c r="AH146" s="46">
        <f t="shared" si="191"/>
        <v>0</v>
      </c>
      <c r="AI146" s="46">
        <f t="shared" si="191"/>
        <v>0</v>
      </c>
      <c r="AJ146" s="46">
        <f t="shared" si="191"/>
        <v>0</v>
      </c>
      <c r="AK146" s="814"/>
      <c r="AL146" s="832"/>
      <c r="AM146" s="46">
        <f t="shared" si="204"/>
        <v>0</v>
      </c>
      <c r="AN146" s="49"/>
      <c r="AO146" s="49"/>
      <c r="AP146" s="49"/>
      <c r="AQ146" s="49"/>
      <c r="AR146" s="49"/>
      <c r="AS146" s="49"/>
      <c r="AT146" s="814"/>
      <c r="AU146" s="835"/>
      <c r="AV146" s="46">
        <f t="shared" si="205"/>
        <v>0</v>
      </c>
      <c r="AW146" s="49"/>
      <c r="AX146" s="49"/>
      <c r="AY146" s="49"/>
      <c r="AZ146" s="49"/>
      <c r="BA146" s="49"/>
      <c r="BB146" s="49"/>
      <c r="BC146" s="814"/>
      <c r="BD146" s="811"/>
      <c r="BE146" s="46">
        <f t="shared" si="206"/>
        <v>0</v>
      </c>
      <c r="BF146" s="49"/>
      <c r="BG146" s="49"/>
      <c r="BH146" s="49"/>
      <c r="BI146" s="49"/>
      <c r="BJ146" s="49"/>
      <c r="BK146" s="49"/>
      <c r="BL146" s="814"/>
      <c r="BM146" s="817"/>
      <c r="BN146" s="46">
        <f t="shared" si="207"/>
        <v>0</v>
      </c>
      <c r="BO146" s="49"/>
      <c r="BP146" s="49"/>
      <c r="BQ146" s="49"/>
      <c r="BR146" s="49"/>
      <c r="BS146" s="49"/>
      <c r="BT146" s="49"/>
      <c r="BU146" s="824"/>
      <c r="BV146" s="825"/>
      <c r="BW146" s="825"/>
      <c r="BX146" s="825"/>
      <c r="BY146" s="825"/>
      <c r="BZ146" s="825"/>
      <c r="CA146" s="825"/>
      <c r="CB146" s="825"/>
      <c r="CC146" s="826"/>
    </row>
    <row r="147" spans="1:81" s="58" customFormat="1" ht="40.200000000000003" customHeight="1" thickTop="1" x14ac:dyDescent="0.3">
      <c r="A147" s="34"/>
      <c r="B147" s="886"/>
      <c r="C147" s="1227"/>
      <c r="D147" s="871"/>
      <c r="E147" s="851"/>
      <c r="F147" s="851"/>
      <c r="G147" s="851"/>
      <c r="H147" s="851"/>
      <c r="I147" s="851"/>
      <c r="J147" s="812">
        <v>461</v>
      </c>
      <c r="K147" s="854" t="str">
        <f>+[8]Metas!K523</f>
        <v>Jornadas de promoción al respeto y la garantía de los derechos sociales, culturales, civiles y políticos de los Afro descendientes, indígenas, población reincorporada y Rrom en el departamento de Norte de Santander.</v>
      </c>
      <c r="L147" s="857"/>
      <c r="M147" s="860">
        <f>SUM(N147:Q147)</f>
        <v>0</v>
      </c>
      <c r="N147" s="836"/>
      <c r="O147" s="839"/>
      <c r="P147" s="863"/>
      <c r="Q147" s="866"/>
      <c r="R147" s="812">
        <f>+$J147</f>
        <v>461</v>
      </c>
      <c r="S147" s="354"/>
      <c r="T147" s="235"/>
      <c r="U147" s="235"/>
      <c r="V147" s="235"/>
      <c r="W147" s="231"/>
      <c r="X147" s="256"/>
      <c r="Y147" s="256"/>
      <c r="Z147" s="256"/>
      <c r="AA147" s="256"/>
      <c r="AB147" s="812">
        <f t="shared" ref="AB147" si="214">+$J147</f>
        <v>461</v>
      </c>
      <c r="AC147" s="827">
        <f t="shared" ref="AC147" si="215">+L147</f>
        <v>0</v>
      </c>
      <c r="AD147" s="44">
        <f t="shared" si="191"/>
        <v>0</v>
      </c>
      <c r="AE147" s="44">
        <f t="shared" si="191"/>
        <v>0</v>
      </c>
      <c r="AF147" s="44">
        <f t="shared" si="191"/>
        <v>0</v>
      </c>
      <c r="AG147" s="44">
        <f t="shared" si="191"/>
        <v>0</v>
      </c>
      <c r="AH147" s="44">
        <f t="shared" si="191"/>
        <v>0</v>
      </c>
      <c r="AI147" s="44">
        <f t="shared" si="191"/>
        <v>0</v>
      </c>
      <c r="AJ147" s="44">
        <f t="shared" si="191"/>
        <v>0</v>
      </c>
      <c r="AK147" s="812">
        <f t="shared" ref="AK147" si="216">+$J147</f>
        <v>461</v>
      </c>
      <c r="AL147" s="830">
        <f>+N147</f>
        <v>0</v>
      </c>
      <c r="AM147" s="44">
        <f t="shared" si="204"/>
        <v>0</v>
      </c>
      <c r="AN147" s="47"/>
      <c r="AO147" s="47"/>
      <c r="AP147" s="47"/>
      <c r="AQ147" s="47"/>
      <c r="AR147" s="47"/>
      <c r="AS147" s="47"/>
      <c r="AT147" s="812">
        <f t="shared" ref="AT147" si="217">+$J147</f>
        <v>461</v>
      </c>
      <c r="AU147" s="833">
        <f>+O147</f>
        <v>0</v>
      </c>
      <c r="AV147" s="44">
        <f t="shared" si="205"/>
        <v>0</v>
      </c>
      <c r="AW147" s="47"/>
      <c r="AX147" s="47"/>
      <c r="AY147" s="47"/>
      <c r="AZ147" s="47"/>
      <c r="BA147" s="47"/>
      <c r="BB147" s="47"/>
      <c r="BC147" s="812">
        <f t="shared" ref="BC147" si="218">+$J147</f>
        <v>461</v>
      </c>
      <c r="BD147" s="809">
        <f>+P147</f>
        <v>0</v>
      </c>
      <c r="BE147" s="44">
        <f t="shared" si="206"/>
        <v>0</v>
      </c>
      <c r="BF147" s="47"/>
      <c r="BG147" s="47"/>
      <c r="BH147" s="47"/>
      <c r="BI147" s="47"/>
      <c r="BJ147" s="47"/>
      <c r="BK147" s="47"/>
      <c r="BL147" s="812">
        <f t="shared" ref="BL147" si="219">+$J147</f>
        <v>461</v>
      </c>
      <c r="BM147" s="815">
        <f>+Q147</f>
        <v>0</v>
      </c>
      <c r="BN147" s="44">
        <f t="shared" si="207"/>
        <v>0</v>
      </c>
      <c r="BO147" s="47"/>
      <c r="BP147" s="47"/>
      <c r="BQ147" s="47"/>
      <c r="BR147" s="47"/>
      <c r="BS147" s="47"/>
      <c r="BT147" s="47"/>
      <c r="BU147" s="818"/>
      <c r="BV147" s="819"/>
      <c r="BW147" s="819"/>
      <c r="BX147" s="819"/>
      <c r="BY147" s="819"/>
      <c r="BZ147" s="819"/>
      <c r="CA147" s="819"/>
      <c r="CB147" s="819"/>
      <c r="CC147" s="820"/>
    </row>
    <row r="148" spans="1:81" s="58" customFormat="1" ht="40.200000000000003" customHeight="1" x14ac:dyDescent="0.3">
      <c r="A148" s="34"/>
      <c r="B148" s="886"/>
      <c r="C148" s="1227"/>
      <c r="D148" s="872"/>
      <c r="E148" s="852"/>
      <c r="F148" s="852"/>
      <c r="G148" s="852"/>
      <c r="H148" s="852"/>
      <c r="I148" s="852"/>
      <c r="J148" s="813"/>
      <c r="K148" s="855"/>
      <c r="L148" s="858"/>
      <c r="M148" s="861"/>
      <c r="N148" s="837"/>
      <c r="O148" s="840"/>
      <c r="P148" s="864"/>
      <c r="Q148" s="867"/>
      <c r="R148" s="813"/>
      <c r="S148" s="355"/>
      <c r="T148" s="236"/>
      <c r="U148" s="236"/>
      <c r="V148" s="236"/>
      <c r="W148" s="39"/>
      <c r="X148" s="31"/>
      <c r="Y148" s="31"/>
      <c r="Z148" s="31"/>
      <c r="AA148" s="31"/>
      <c r="AB148" s="813"/>
      <c r="AC148" s="828"/>
      <c r="AD148" s="51">
        <f t="shared" si="191"/>
        <v>0</v>
      </c>
      <c r="AE148" s="51">
        <f t="shared" si="191"/>
        <v>0</v>
      </c>
      <c r="AF148" s="51">
        <f t="shared" si="191"/>
        <v>0</v>
      </c>
      <c r="AG148" s="51">
        <f t="shared" si="191"/>
        <v>0</v>
      </c>
      <c r="AH148" s="51">
        <f t="shared" si="191"/>
        <v>0</v>
      </c>
      <c r="AI148" s="51">
        <f t="shared" si="191"/>
        <v>0</v>
      </c>
      <c r="AJ148" s="51">
        <f t="shared" si="191"/>
        <v>0</v>
      </c>
      <c r="AK148" s="813"/>
      <c r="AL148" s="831"/>
      <c r="AM148" s="51">
        <f t="shared" si="204"/>
        <v>0</v>
      </c>
      <c r="AN148" s="257"/>
      <c r="AO148" s="257"/>
      <c r="AP148" s="257"/>
      <c r="AQ148" s="257"/>
      <c r="AR148" s="257"/>
      <c r="AS148" s="257"/>
      <c r="AT148" s="813"/>
      <c r="AU148" s="834"/>
      <c r="AV148" s="51">
        <f t="shared" si="205"/>
        <v>0</v>
      </c>
      <c r="AW148" s="257"/>
      <c r="AX148" s="257"/>
      <c r="AY148" s="257"/>
      <c r="AZ148" s="257"/>
      <c r="BA148" s="257"/>
      <c r="BB148" s="257"/>
      <c r="BC148" s="813"/>
      <c r="BD148" s="810"/>
      <c r="BE148" s="51">
        <f t="shared" si="206"/>
        <v>0</v>
      </c>
      <c r="BF148" s="257"/>
      <c r="BG148" s="257"/>
      <c r="BH148" s="257"/>
      <c r="BI148" s="257"/>
      <c r="BJ148" s="257"/>
      <c r="BK148" s="257"/>
      <c r="BL148" s="813"/>
      <c r="BM148" s="816"/>
      <c r="BN148" s="51">
        <f t="shared" si="207"/>
        <v>0</v>
      </c>
      <c r="BO148" s="257"/>
      <c r="BP148" s="257"/>
      <c r="BQ148" s="257"/>
      <c r="BR148" s="257"/>
      <c r="BS148" s="257"/>
      <c r="BT148" s="257"/>
      <c r="BU148" s="821"/>
      <c r="BV148" s="822"/>
      <c r="BW148" s="822"/>
      <c r="BX148" s="822"/>
      <c r="BY148" s="822"/>
      <c r="BZ148" s="822"/>
      <c r="CA148" s="822"/>
      <c r="CB148" s="822"/>
      <c r="CC148" s="823"/>
    </row>
    <row r="149" spans="1:81" s="58" customFormat="1" ht="40.200000000000003" customHeight="1" x14ac:dyDescent="0.3">
      <c r="A149" s="34"/>
      <c r="B149" s="886"/>
      <c r="C149" s="1227"/>
      <c r="D149" s="872"/>
      <c r="E149" s="852"/>
      <c r="F149" s="852"/>
      <c r="G149" s="852"/>
      <c r="H149" s="852"/>
      <c r="I149" s="852"/>
      <c r="J149" s="813"/>
      <c r="K149" s="855"/>
      <c r="L149" s="858"/>
      <c r="M149" s="861"/>
      <c r="N149" s="837"/>
      <c r="O149" s="840"/>
      <c r="P149" s="864"/>
      <c r="Q149" s="867"/>
      <c r="R149" s="813"/>
      <c r="S149" s="355"/>
      <c r="T149" s="236"/>
      <c r="U149" s="236"/>
      <c r="V149" s="236"/>
      <c r="W149" s="39"/>
      <c r="X149" s="31"/>
      <c r="Y149" s="31"/>
      <c r="Z149" s="31"/>
      <c r="AA149" s="31"/>
      <c r="AB149" s="813"/>
      <c r="AC149" s="828"/>
      <c r="AD149" s="51">
        <f t="shared" si="191"/>
        <v>0</v>
      </c>
      <c r="AE149" s="51">
        <f t="shared" si="191"/>
        <v>0</v>
      </c>
      <c r="AF149" s="51">
        <f t="shared" si="191"/>
        <v>0</v>
      </c>
      <c r="AG149" s="51">
        <f t="shared" si="191"/>
        <v>0</v>
      </c>
      <c r="AH149" s="51">
        <f t="shared" si="191"/>
        <v>0</v>
      </c>
      <c r="AI149" s="51">
        <f t="shared" si="191"/>
        <v>0</v>
      </c>
      <c r="AJ149" s="51">
        <f t="shared" si="191"/>
        <v>0</v>
      </c>
      <c r="AK149" s="813"/>
      <c r="AL149" s="831"/>
      <c r="AM149" s="51">
        <f t="shared" si="204"/>
        <v>0</v>
      </c>
      <c r="AN149" s="257"/>
      <c r="AO149" s="257"/>
      <c r="AP149" s="257"/>
      <c r="AQ149" s="257"/>
      <c r="AR149" s="257"/>
      <c r="AS149" s="257"/>
      <c r="AT149" s="813"/>
      <c r="AU149" s="834"/>
      <c r="AV149" s="51">
        <f t="shared" si="205"/>
        <v>0</v>
      </c>
      <c r="AW149" s="257"/>
      <c r="AX149" s="257"/>
      <c r="AY149" s="257"/>
      <c r="AZ149" s="257"/>
      <c r="BA149" s="257"/>
      <c r="BB149" s="257"/>
      <c r="BC149" s="813"/>
      <c r="BD149" s="810"/>
      <c r="BE149" s="51">
        <f t="shared" si="206"/>
        <v>0</v>
      </c>
      <c r="BF149" s="257"/>
      <c r="BG149" s="257"/>
      <c r="BH149" s="257"/>
      <c r="BI149" s="257"/>
      <c r="BJ149" s="257"/>
      <c r="BK149" s="257"/>
      <c r="BL149" s="813"/>
      <c r="BM149" s="816"/>
      <c r="BN149" s="51">
        <f t="shared" si="207"/>
        <v>0</v>
      </c>
      <c r="BO149" s="257"/>
      <c r="BP149" s="257"/>
      <c r="BQ149" s="257"/>
      <c r="BR149" s="257"/>
      <c r="BS149" s="257"/>
      <c r="BT149" s="257"/>
      <c r="BU149" s="821"/>
      <c r="BV149" s="822"/>
      <c r="BW149" s="822"/>
      <c r="BX149" s="822"/>
      <c r="BY149" s="822"/>
      <c r="BZ149" s="822"/>
      <c r="CA149" s="822"/>
      <c r="CB149" s="822"/>
      <c r="CC149" s="823"/>
    </row>
    <row r="150" spans="1:81" s="58" customFormat="1" ht="40.200000000000003" customHeight="1" thickBot="1" x14ac:dyDescent="0.35">
      <c r="A150" s="34"/>
      <c r="B150" s="886"/>
      <c r="C150" s="1227"/>
      <c r="D150" s="873"/>
      <c r="E150" s="853"/>
      <c r="F150" s="853"/>
      <c r="G150" s="853"/>
      <c r="H150" s="853"/>
      <c r="I150" s="853"/>
      <c r="J150" s="814"/>
      <c r="K150" s="856"/>
      <c r="L150" s="859"/>
      <c r="M150" s="862"/>
      <c r="N150" s="838"/>
      <c r="O150" s="841"/>
      <c r="P150" s="865"/>
      <c r="Q150" s="874"/>
      <c r="R150" s="814"/>
      <c r="S150" s="356"/>
      <c r="T150" s="237"/>
      <c r="U150" s="237"/>
      <c r="V150" s="237"/>
      <c r="W150" s="232"/>
      <c r="X150" s="260"/>
      <c r="Y150" s="260"/>
      <c r="Z150" s="260"/>
      <c r="AA150" s="260"/>
      <c r="AB150" s="814"/>
      <c r="AC150" s="829"/>
      <c r="AD150" s="46">
        <f t="shared" si="191"/>
        <v>0</v>
      </c>
      <c r="AE150" s="46">
        <f t="shared" si="191"/>
        <v>0</v>
      </c>
      <c r="AF150" s="46">
        <f t="shared" si="191"/>
        <v>0</v>
      </c>
      <c r="AG150" s="46">
        <f t="shared" si="191"/>
        <v>0</v>
      </c>
      <c r="AH150" s="46">
        <f t="shared" si="191"/>
        <v>0</v>
      </c>
      <c r="AI150" s="46">
        <f t="shared" si="191"/>
        <v>0</v>
      </c>
      <c r="AJ150" s="46">
        <f t="shared" si="191"/>
        <v>0</v>
      </c>
      <c r="AK150" s="814"/>
      <c r="AL150" s="832"/>
      <c r="AM150" s="46">
        <f t="shared" si="204"/>
        <v>0</v>
      </c>
      <c r="AN150" s="49"/>
      <c r="AO150" s="49"/>
      <c r="AP150" s="49"/>
      <c r="AQ150" s="49"/>
      <c r="AR150" s="49"/>
      <c r="AS150" s="49"/>
      <c r="AT150" s="814"/>
      <c r="AU150" s="835"/>
      <c r="AV150" s="46">
        <f t="shared" si="205"/>
        <v>0</v>
      </c>
      <c r="AW150" s="49"/>
      <c r="AX150" s="49"/>
      <c r="AY150" s="49"/>
      <c r="AZ150" s="49"/>
      <c r="BA150" s="49"/>
      <c r="BB150" s="49"/>
      <c r="BC150" s="814"/>
      <c r="BD150" s="811"/>
      <c r="BE150" s="46">
        <f t="shared" si="206"/>
        <v>0</v>
      </c>
      <c r="BF150" s="49"/>
      <c r="BG150" s="49"/>
      <c r="BH150" s="49"/>
      <c r="BI150" s="49"/>
      <c r="BJ150" s="49"/>
      <c r="BK150" s="49"/>
      <c r="BL150" s="814"/>
      <c r="BM150" s="817"/>
      <c r="BN150" s="46">
        <f t="shared" si="207"/>
        <v>0</v>
      </c>
      <c r="BO150" s="49"/>
      <c r="BP150" s="49"/>
      <c r="BQ150" s="49"/>
      <c r="BR150" s="49"/>
      <c r="BS150" s="49"/>
      <c r="BT150" s="49"/>
      <c r="BU150" s="824"/>
      <c r="BV150" s="825"/>
      <c r="BW150" s="825"/>
      <c r="BX150" s="825"/>
      <c r="BY150" s="825"/>
      <c r="BZ150" s="825"/>
      <c r="CA150" s="825"/>
      <c r="CB150" s="825"/>
      <c r="CC150" s="826"/>
    </row>
    <row r="151" spans="1:81" s="58" customFormat="1" ht="40.200000000000003" customHeight="1" thickTop="1" x14ac:dyDescent="0.3">
      <c r="A151" s="34"/>
      <c r="B151" s="886"/>
      <c r="C151" s="1227"/>
      <c r="D151" s="871"/>
      <c r="E151" s="851"/>
      <c r="F151" s="851"/>
      <c r="G151" s="851"/>
      <c r="H151" s="851"/>
      <c r="I151" s="851"/>
      <c r="J151" s="812">
        <v>462</v>
      </c>
      <c r="K151" s="854" t="str">
        <f>+[8]Metas!K524</f>
        <v>Talleres de formación orientados a la fuerza pública y demás instituciones del Estado, para promover la Humanización en la atención y respuesta institucional desde un enfoque de derechos.</v>
      </c>
      <c r="L151" s="857">
        <v>201</v>
      </c>
      <c r="M151" s="860">
        <f>SUM(N151:Q151)</f>
        <v>201</v>
      </c>
      <c r="N151" s="836">
        <v>0.5</v>
      </c>
      <c r="O151" s="839">
        <v>100</v>
      </c>
      <c r="P151" s="863">
        <v>100</v>
      </c>
      <c r="Q151" s="866">
        <v>0.5</v>
      </c>
      <c r="R151" s="812">
        <f>+$J151</f>
        <v>462</v>
      </c>
      <c r="S151" s="354" t="s">
        <v>5741</v>
      </c>
      <c r="T151" s="235" t="s">
        <v>3822</v>
      </c>
      <c r="U151" s="235" t="s">
        <v>3826</v>
      </c>
      <c r="V151" s="235" t="s">
        <v>3830</v>
      </c>
      <c r="W151" s="231" t="s">
        <v>5674</v>
      </c>
      <c r="X151" s="256"/>
      <c r="Y151" s="256"/>
      <c r="Z151" s="256"/>
      <c r="AA151" s="256"/>
      <c r="AB151" s="812">
        <f t="shared" ref="AB151" si="220">+$J151</f>
        <v>462</v>
      </c>
      <c r="AC151" s="827">
        <f t="shared" ref="AC151" si="221">+L151</f>
        <v>201</v>
      </c>
      <c r="AD151" s="44">
        <f t="shared" si="191"/>
        <v>155</v>
      </c>
      <c r="AE151" s="44">
        <f t="shared" si="191"/>
        <v>155</v>
      </c>
      <c r="AF151" s="44">
        <f t="shared" si="191"/>
        <v>0</v>
      </c>
      <c r="AG151" s="44">
        <f t="shared" si="191"/>
        <v>0</v>
      </c>
      <c r="AH151" s="44">
        <f t="shared" si="191"/>
        <v>0</v>
      </c>
      <c r="AI151" s="44">
        <f t="shared" si="191"/>
        <v>0</v>
      </c>
      <c r="AJ151" s="44">
        <f t="shared" si="191"/>
        <v>0</v>
      </c>
      <c r="AK151" s="812">
        <f t="shared" ref="AK151" si="222">+$J151</f>
        <v>462</v>
      </c>
      <c r="AL151" s="830">
        <f>+N151</f>
        <v>0.5</v>
      </c>
      <c r="AM151" s="44">
        <f t="shared" si="204"/>
        <v>7.5</v>
      </c>
      <c r="AN151" s="47">
        <v>7.5</v>
      </c>
      <c r="AO151" s="47"/>
      <c r="AP151" s="47"/>
      <c r="AQ151" s="47"/>
      <c r="AR151" s="47"/>
      <c r="AS151" s="47"/>
      <c r="AT151" s="812">
        <f t="shared" ref="AT151" si="223">+$J151</f>
        <v>462</v>
      </c>
      <c r="AU151" s="833">
        <f>+O151</f>
        <v>100</v>
      </c>
      <c r="AV151" s="44">
        <f t="shared" si="205"/>
        <v>70</v>
      </c>
      <c r="AW151" s="47">
        <v>70</v>
      </c>
      <c r="AX151" s="47"/>
      <c r="AY151" s="47"/>
      <c r="AZ151" s="47"/>
      <c r="BA151" s="47"/>
      <c r="BB151" s="47"/>
      <c r="BC151" s="812">
        <f t="shared" ref="BC151" si="224">+$J151</f>
        <v>462</v>
      </c>
      <c r="BD151" s="809">
        <f>+P151</f>
        <v>100</v>
      </c>
      <c r="BE151" s="44">
        <f t="shared" si="206"/>
        <v>70</v>
      </c>
      <c r="BF151" s="47">
        <v>70</v>
      </c>
      <c r="BG151" s="47"/>
      <c r="BH151" s="47"/>
      <c r="BI151" s="47"/>
      <c r="BJ151" s="47"/>
      <c r="BK151" s="47"/>
      <c r="BL151" s="812">
        <f t="shared" ref="BL151" si="225">+$J151</f>
        <v>462</v>
      </c>
      <c r="BM151" s="815">
        <f>+Q151</f>
        <v>0.5</v>
      </c>
      <c r="BN151" s="44">
        <f t="shared" si="207"/>
        <v>7.5</v>
      </c>
      <c r="BO151" s="47">
        <v>7.5</v>
      </c>
      <c r="BP151" s="47"/>
      <c r="BQ151" s="47"/>
      <c r="BR151" s="47"/>
      <c r="BS151" s="47"/>
      <c r="BT151" s="47"/>
      <c r="BU151" s="818"/>
      <c r="BV151" s="819"/>
      <c r="BW151" s="819"/>
      <c r="BX151" s="819"/>
      <c r="BY151" s="819"/>
      <c r="BZ151" s="819"/>
      <c r="CA151" s="819"/>
      <c r="CB151" s="819"/>
      <c r="CC151" s="820"/>
    </row>
    <row r="152" spans="1:81" s="58" customFormat="1" ht="40.200000000000003" customHeight="1" x14ac:dyDescent="0.3">
      <c r="A152" s="34"/>
      <c r="B152" s="886"/>
      <c r="C152" s="1227"/>
      <c r="D152" s="872"/>
      <c r="E152" s="852"/>
      <c r="F152" s="852"/>
      <c r="G152" s="852"/>
      <c r="H152" s="852"/>
      <c r="I152" s="852"/>
      <c r="J152" s="813"/>
      <c r="K152" s="855"/>
      <c r="L152" s="858"/>
      <c r="M152" s="861"/>
      <c r="N152" s="837"/>
      <c r="O152" s="840"/>
      <c r="P152" s="864"/>
      <c r="Q152" s="867"/>
      <c r="R152" s="813"/>
      <c r="S152" s="355" t="s">
        <v>5742</v>
      </c>
      <c r="T152" s="236"/>
      <c r="U152" s="236"/>
      <c r="V152" s="236"/>
      <c r="W152" s="39" t="s">
        <v>5743</v>
      </c>
      <c r="X152" s="31"/>
      <c r="Y152" s="31"/>
      <c r="Z152" s="31"/>
      <c r="AA152" s="31"/>
      <c r="AB152" s="813"/>
      <c r="AC152" s="828"/>
      <c r="AD152" s="51">
        <f t="shared" si="191"/>
        <v>0</v>
      </c>
      <c r="AE152" s="51">
        <f t="shared" si="191"/>
        <v>0</v>
      </c>
      <c r="AF152" s="51">
        <f t="shared" si="191"/>
        <v>0</v>
      </c>
      <c r="AG152" s="51">
        <f t="shared" si="191"/>
        <v>0</v>
      </c>
      <c r="AH152" s="51">
        <f t="shared" si="191"/>
        <v>0</v>
      </c>
      <c r="AI152" s="51">
        <f t="shared" si="191"/>
        <v>0</v>
      </c>
      <c r="AJ152" s="51">
        <f t="shared" si="191"/>
        <v>0</v>
      </c>
      <c r="AK152" s="813"/>
      <c r="AL152" s="831"/>
      <c r="AM152" s="51">
        <f t="shared" si="204"/>
        <v>0</v>
      </c>
      <c r="AN152" s="257"/>
      <c r="AO152" s="257"/>
      <c r="AP152" s="257"/>
      <c r="AQ152" s="257"/>
      <c r="AR152" s="257"/>
      <c r="AS152" s="257"/>
      <c r="AT152" s="813"/>
      <c r="AU152" s="834"/>
      <c r="AV152" s="51">
        <f t="shared" si="205"/>
        <v>0</v>
      </c>
      <c r="AW152" s="257"/>
      <c r="AX152" s="257"/>
      <c r="AY152" s="257"/>
      <c r="AZ152" s="257"/>
      <c r="BA152" s="257"/>
      <c r="BB152" s="257"/>
      <c r="BC152" s="813"/>
      <c r="BD152" s="810"/>
      <c r="BE152" s="51">
        <f t="shared" si="206"/>
        <v>0</v>
      </c>
      <c r="BF152" s="257"/>
      <c r="BG152" s="257"/>
      <c r="BH152" s="257"/>
      <c r="BI152" s="257"/>
      <c r="BJ152" s="257"/>
      <c r="BK152" s="257"/>
      <c r="BL152" s="813"/>
      <c r="BM152" s="816"/>
      <c r="BN152" s="51">
        <f t="shared" si="207"/>
        <v>0</v>
      </c>
      <c r="BO152" s="257"/>
      <c r="BP152" s="257"/>
      <c r="BQ152" s="257"/>
      <c r="BR152" s="257"/>
      <c r="BS152" s="257"/>
      <c r="BT152" s="257"/>
      <c r="BU152" s="821"/>
      <c r="BV152" s="822"/>
      <c r="BW152" s="822"/>
      <c r="BX152" s="822"/>
      <c r="BY152" s="822"/>
      <c r="BZ152" s="822"/>
      <c r="CA152" s="822"/>
      <c r="CB152" s="822"/>
      <c r="CC152" s="823"/>
    </row>
    <row r="153" spans="1:81" s="58" customFormat="1" ht="40.200000000000003" customHeight="1" x14ac:dyDescent="0.3">
      <c r="A153" s="34"/>
      <c r="B153" s="886"/>
      <c r="C153" s="1227"/>
      <c r="D153" s="872"/>
      <c r="E153" s="852"/>
      <c r="F153" s="852"/>
      <c r="G153" s="852"/>
      <c r="H153" s="852"/>
      <c r="I153" s="852"/>
      <c r="J153" s="813"/>
      <c r="K153" s="855"/>
      <c r="L153" s="858"/>
      <c r="M153" s="861"/>
      <c r="N153" s="837"/>
      <c r="O153" s="840"/>
      <c r="P153" s="864"/>
      <c r="Q153" s="867"/>
      <c r="R153" s="813"/>
      <c r="S153" s="355" t="s">
        <v>5744</v>
      </c>
      <c r="T153" s="236"/>
      <c r="U153" s="236"/>
      <c r="V153" s="236"/>
      <c r="W153" s="39" t="s">
        <v>5745</v>
      </c>
      <c r="X153" s="31"/>
      <c r="Y153" s="31"/>
      <c r="Z153" s="31"/>
      <c r="AA153" s="31"/>
      <c r="AB153" s="813"/>
      <c r="AC153" s="828"/>
      <c r="AD153" s="51">
        <f t="shared" si="191"/>
        <v>0</v>
      </c>
      <c r="AE153" s="51">
        <f t="shared" si="191"/>
        <v>0</v>
      </c>
      <c r="AF153" s="51">
        <f t="shared" si="191"/>
        <v>0</v>
      </c>
      <c r="AG153" s="51">
        <f t="shared" si="191"/>
        <v>0</v>
      </c>
      <c r="AH153" s="51">
        <f t="shared" si="191"/>
        <v>0</v>
      </c>
      <c r="AI153" s="51">
        <f t="shared" si="191"/>
        <v>0</v>
      </c>
      <c r="AJ153" s="51">
        <f t="shared" si="191"/>
        <v>0</v>
      </c>
      <c r="AK153" s="813"/>
      <c r="AL153" s="831"/>
      <c r="AM153" s="51">
        <f t="shared" si="204"/>
        <v>0</v>
      </c>
      <c r="AN153" s="257"/>
      <c r="AO153" s="257"/>
      <c r="AP153" s="257"/>
      <c r="AQ153" s="257"/>
      <c r="AR153" s="257"/>
      <c r="AS153" s="257"/>
      <c r="AT153" s="813"/>
      <c r="AU153" s="834"/>
      <c r="AV153" s="51">
        <f t="shared" si="205"/>
        <v>0</v>
      </c>
      <c r="AW153" s="257"/>
      <c r="AX153" s="257"/>
      <c r="AY153" s="257"/>
      <c r="AZ153" s="257"/>
      <c r="BA153" s="257"/>
      <c r="BB153" s="257"/>
      <c r="BC153" s="813"/>
      <c r="BD153" s="810"/>
      <c r="BE153" s="51">
        <f t="shared" si="206"/>
        <v>0</v>
      </c>
      <c r="BF153" s="257"/>
      <c r="BG153" s="257"/>
      <c r="BH153" s="257"/>
      <c r="BI153" s="257"/>
      <c r="BJ153" s="257"/>
      <c r="BK153" s="257"/>
      <c r="BL153" s="813"/>
      <c r="BM153" s="816"/>
      <c r="BN153" s="51">
        <f t="shared" si="207"/>
        <v>0</v>
      </c>
      <c r="BO153" s="257"/>
      <c r="BP153" s="257"/>
      <c r="BQ153" s="257"/>
      <c r="BR153" s="257"/>
      <c r="BS153" s="257"/>
      <c r="BT153" s="257"/>
      <c r="BU153" s="821"/>
      <c r="BV153" s="822"/>
      <c r="BW153" s="822"/>
      <c r="BX153" s="822"/>
      <c r="BY153" s="822"/>
      <c r="BZ153" s="822"/>
      <c r="CA153" s="822"/>
      <c r="CB153" s="822"/>
      <c r="CC153" s="823"/>
    </row>
    <row r="154" spans="1:81" s="58" customFormat="1" ht="40.200000000000003" customHeight="1" thickBot="1" x14ac:dyDescent="0.35">
      <c r="A154" s="34"/>
      <c r="B154" s="886"/>
      <c r="C154" s="1228"/>
      <c r="D154" s="873"/>
      <c r="E154" s="853"/>
      <c r="F154" s="853"/>
      <c r="G154" s="853"/>
      <c r="H154" s="853"/>
      <c r="I154" s="853"/>
      <c r="J154" s="814"/>
      <c r="K154" s="856"/>
      <c r="L154" s="859"/>
      <c r="M154" s="862"/>
      <c r="N154" s="838"/>
      <c r="O154" s="841"/>
      <c r="P154" s="865"/>
      <c r="Q154" s="874"/>
      <c r="R154" s="814"/>
      <c r="S154" s="356" t="s">
        <v>5746</v>
      </c>
      <c r="T154" s="237"/>
      <c r="U154" s="237"/>
      <c r="V154" s="237"/>
      <c r="W154" s="232" t="s">
        <v>5666</v>
      </c>
      <c r="X154" s="260"/>
      <c r="Y154" s="260"/>
      <c r="Z154" s="260"/>
      <c r="AA154" s="260"/>
      <c r="AB154" s="814"/>
      <c r="AC154" s="829"/>
      <c r="AD154" s="46">
        <f t="shared" si="191"/>
        <v>0</v>
      </c>
      <c r="AE154" s="46">
        <f t="shared" si="191"/>
        <v>0</v>
      </c>
      <c r="AF154" s="46">
        <f t="shared" si="191"/>
        <v>0</v>
      </c>
      <c r="AG154" s="46">
        <f t="shared" si="191"/>
        <v>0</v>
      </c>
      <c r="AH154" s="46">
        <f t="shared" si="191"/>
        <v>0</v>
      </c>
      <c r="AI154" s="46">
        <f t="shared" si="191"/>
        <v>0</v>
      </c>
      <c r="AJ154" s="46">
        <f t="shared" si="191"/>
        <v>0</v>
      </c>
      <c r="AK154" s="814"/>
      <c r="AL154" s="832"/>
      <c r="AM154" s="46">
        <f t="shared" si="204"/>
        <v>0</v>
      </c>
      <c r="AN154" s="49"/>
      <c r="AO154" s="49"/>
      <c r="AP154" s="49"/>
      <c r="AQ154" s="49"/>
      <c r="AR154" s="49"/>
      <c r="AS154" s="49"/>
      <c r="AT154" s="814"/>
      <c r="AU154" s="835"/>
      <c r="AV154" s="46">
        <f t="shared" si="205"/>
        <v>0</v>
      </c>
      <c r="AW154" s="49"/>
      <c r="AX154" s="49"/>
      <c r="AY154" s="49"/>
      <c r="AZ154" s="49"/>
      <c r="BA154" s="49"/>
      <c r="BB154" s="49"/>
      <c r="BC154" s="814"/>
      <c r="BD154" s="811"/>
      <c r="BE154" s="46">
        <f t="shared" si="206"/>
        <v>0</v>
      </c>
      <c r="BF154" s="49"/>
      <c r="BG154" s="49"/>
      <c r="BH154" s="49"/>
      <c r="BI154" s="49"/>
      <c r="BJ154" s="49"/>
      <c r="BK154" s="49"/>
      <c r="BL154" s="814"/>
      <c r="BM154" s="817"/>
      <c r="BN154" s="46">
        <f t="shared" si="207"/>
        <v>0</v>
      </c>
      <c r="BO154" s="49"/>
      <c r="BP154" s="49"/>
      <c r="BQ154" s="49"/>
      <c r="BR154" s="49"/>
      <c r="BS154" s="49"/>
      <c r="BT154" s="49"/>
      <c r="BU154" s="824"/>
      <c r="BV154" s="825"/>
      <c r="BW154" s="825"/>
      <c r="BX154" s="825"/>
      <c r="BY154" s="825"/>
      <c r="BZ154" s="825"/>
      <c r="CA154" s="825"/>
      <c r="CB154" s="825"/>
      <c r="CC154" s="826"/>
    </row>
    <row r="155" spans="1:81" s="58" customFormat="1" ht="40.200000000000003" customHeight="1" thickTop="1" x14ac:dyDescent="0.3">
      <c r="A155" s="34"/>
      <c r="B155" s="886"/>
      <c r="C155" s="868" t="s">
        <v>698</v>
      </c>
      <c r="D155" s="871"/>
      <c r="E155" s="851"/>
      <c r="F155" s="851"/>
      <c r="G155" s="851"/>
      <c r="H155" s="851"/>
      <c r="I155" s="851"/>
      <c r="J155" s="812">
        <v>463</v>
      </c>
      <c r="K155" s="854" t="str">
        <f>+[8]Metas!K525</f>
        <v>Política Pública de Libertad Religiosa y de Cultos del Departamento Norte de Santander diseñada y formulada</v>
      </c>
      <c r="L155" s="857"/>
      <c r="M155" s="860">
        <f>SUM(N155:Q155)</f>
        <v>0</v>
      </c>
      <c r="N155" s="836"/>
      <c r="O155" s="839"/>
      <c r="P155" s="863"/>
      <c r="Q155" s="866"/>
      <c r="R155" s="812">
        <f>+$J155</f>
        <v>463</v>
      </c>
      <c r="S155" s="354"/>
      <c r="T155" s="235"/>
      <c r="U155" s="235"/>
      <c r="V155" s="235"/>
      <c r="W155" s="231"/>
      <c r="X155" s="256"/>
      <c r="Y155" s="256"/>
      <c r="Z155" s="256"/>
      <c r="AA155" s="256"/>
      <c r="AB155" s="812">
        <f t="shared" ref="AB155:AB225" si="226">+$J155</f>
        <v>463</v>
      </c>
      <c r="AC155" s="827">
        <f t="shared" ref="AC155" si="227">+L155</f>
        <v>0</v>
      </c>
      <c r="AD155" s="44">
        <f t="shared" si="191"/>
        <v>0</v>
      </c>
      <c r="AE155" s="44">
        <f t="shared" si="191"/>
        <v>0</v>
      </c>
      <c r="AF155" s="44">
        <f t="shared" si="191"/>
        <v>0</v>
      </c>
      <c r="AG155" s="44">
        <f t="shared" si="191"/>
        <v>0</v>
      </c>
      <c r="AH155" s="44">
        <f t="shared" si="191"/>
        <v>0</v>
      </c>
      <c r="AI155" s="44">
        <f t="shared" si="191"/>
        <v>0</v>
      </c>
      <c r="AJ155" s="44">
        <f t="shared" si="191"/>
        <v>0</v>
      </c>
      <c r="AK155" s="812">
        <f t="shared" ref="AK155:AK225" si="228">+$J155</f>
        <v>463</v>
      </c>
      <c r="AL155" s="830">
        <f>+N155</f>
        <v>0</v>
      </c>
      <c r="AM155" s="44">
        <f t="shared" si="204"/>
        <v>0</v>
      </c>
      <c r="AN155" s="47"/>
      <c r="AO155" s="47"/>
      <c r="AP155" s="47"/>
      <c r="AQ155" s="47"/>
      <c r="AR155" s="47"/>
      <c r="AS155" s="47"/>
      <c r="AT155" s="812">
        <f t="shared" ref="AT155:AT225" si="229">+$J155</f>
        <v>463</v>
      </c>
      <c r="AU155" s="833">
        <f>+O155</f>
        <v>0</v>
      </c>
      <c r="AV155" s="44">
        <f t="shared" si="205"/>
        <v>0</v>
      </c>
      <c r="AW155" s="47"/>
      <c r="AX155" s="47"/>
      <c r="AY155" s="47"/>
      <c r="AZ155" s="47"/>
      <c r="BA155" s="47"/>
      <c r="BB155" s="47"/>
      <c r="BC155" s="812">
        <f t="shared" ref="BC155:BC225" si="230">+$J155</f>
        <v>463</v>
      </c>
      <c r="BD155" s="809">
        <f>+P155</f>
        <v>0</v>
      </c>
      <c r="BE155" s="44">
        <f t="shared" si="206"/>
        <v>0</v>
      </c>
      <c r="BF155" s="47"/>
      <c r="BG155" s="47"/>
      <c r="BH155" s="47"/>
      <c r="BI155" s="47"/>
      <c r="BJ155" s="47"/>
      <c r="BK155" s="47"/>
      <c r="BL155" s="812">
        <f t="shared" ref="BL155:BL225" si="231">+$J155</f>
        <v>463</v>
      </c>
      <c r="BM155" s="815">
        <f>+Q155</f>
        <v>0</v>
      </c>
      <c r="BN155" s="44">
        <f t="shared" si="207"/>
        <v>0</v>
      </c>
      <c r="BO155" s="47"/>
      <c r="BP155" s="47"/>
      <c r="BQ155" s="47"/>
      <c r="BR155" s="47"/>
      <c r="BS155" s="47"/>
      <c r="BT155" s="47"/>
      <c r="BU155" s="818"/>
      <c r="BV155" s="819"/>
      <c r="BW155" s="819"/>
      <c r="BX155" s="819"/>
      <c r="BY155" s="819"/>
      <c r="BZ155" s="819"/>
      <c r="CA155" s="819"/>
      <c r="CB155" s="819"/>
      <c r="CC155" s="820"/>
    </row>
    <row r="156" spans="1:81" s="58" customFormat="1" ht="40.200000000000003" customHeight="1" x14ac:dyDescent="0.3">
      <c r="A156" s="34"/>
      <c r="B156" s="886"/>
      <c r="C156" s="869"/>
      <c r="D156" s="872"/>
      <c r="E156" s="852"/>
      <c r="F156" s="852"/>
      <c r="G156" s="852"/>
      <c r="H156" s="852"/>
      <c r="I156" s="852"/>
      <c r="J156" s="813"/>
      <c r="K156" s="855"/>
      <c r="L156" s="858"/>
      <c r="M156" s="861"/>
      <c r="N156" s="837"/>
      <c r="O156" s="840"/>
      <c r="P156" s="864"/>
      <c r="Q156" s="867"/>
      <c r="R156" s="813"/>
      <c r="S156" s="355"/>
      <c r="T156" s="236"/>
      <c r="U156" s="236"/>
      <c r="V156" s="236"/>
      <c r="W156" s="39"/>
      <c r="X156" s="31"/>
      <c r="Y156" s="31"/>
      <c r="Z156" s="31"/>
      <c r="AA156" s="31"/>
      <c r="AB156" s="813"/>
      <c r="AC156" s="828"/>
      <c r="AD156" s="51">
        <f t="shared" si="191"/>
        <v>0</v>
      </c>
      <c r="AE156" s="51">
        <f t="shared" si="191"/>
        <v>0</v>
      </c>
      <c r="AF156" s="51">
        <f t="shared" si="191"/>
        <v>0</v>
      </c>
      <c r="AG156" s="51">
        <f t="shared" si="191"/>
        <v>0</v>
      </c>
      <c r="AH156" s="51">
        <f t="shared" si="191"/>
        <v>0</v>
      </c>
      <c r="AI156" s="51">
        <f t="shared" si="191"/>
        <v>0</v>
      </c>
      <c r="AJ156" s="51">
        <f t="shared" si="191"/>
        <v>0</v>
      </c>
      <c r="AK156" s="813"/>
      <c r="AL156" s="831"/>
      <c r="AM156" s="51">
        <f t="shared" si="204"/>
        <v>0</v>
      </c>
      <c r="AN156" s="257"/>
      <c r="AO156" s="257"/>
      <c r="AP156" s="257"/>
      <c r="AQ156" s="257"/>
      <c r="AR156" s="257"/>
      <c r="AS156" s="257"/>
      <c r="AT156" s="813"/>
      <c r="AU156" s="834"/>
      <c r="AV156" s="51">
        <f t="shared" si="205"/>
        <v>0</v>
      </c>
      <c r="AW156" s="257"/>
      <c r="AX156" s="257"/>
      <c r="AY156" s="257"/>
      <c r="AZ156" s="257"/>
      <c r="BA156" s="257"/>
      <c r="BB156" s="257"/>
      <c r="BC156" s="813"/>
      <c r="BD156" s="810"/>
      <c r="BE156" s="51">
        <f t="shared" si="206"/>
        <v>0</v>
      </c>
      <c r="BF156" s="257"/>
      <c r="BG156" s="257"/>
      <c r="BH156" s="257"/>
      <c r="BI156" s="257"/>
      <c r="BJ156" s="257"/>
      <c r="BK156" s="257"/>
      <c r="BL156" s="813"/>
      <c r="BM156" s="816"/>
      <c r="BN156" s="51">
        <f t="shared" si="207"/>
        <v>0</v>
      </c>
      <c r="BO156" s="257"/>
      <c r="BP156" s="257"/>
      <c r="BQ156" s="257"/>
      <c r="BR156" s="257"/>
      <c r="BS156" s="257"/>
      <c r="BT156" s="257"/>
      <c r="BU156" s="821"/>
      <c r="BV156" s="822"/>
      <c r="BW156" s="822"/>
      <c r="BX156" s="822"/>
      <c r="BY156" s="822"/>
      <c r="BZ156" s="822"/>
      <c r="CA156" s="822"/>
      <c r="CB156" s="822"/>
      <c r="CC156" s="823"/>
    </row>
    <row r="157" spans="1:81" s="58" customFormat="1" ht="40.200000000000003" customHeight="1" x14ac:dyDescent="0.3">
      <c r="A157" s="34"/>
      <c r="B157" s="886"/>
      <c r="C157" s="869"/>
      <c r="D157" s="872"/>
      <c r="E157" s="852"/>
      <c r="F157" s="852"/>
      <c r="G157" s="852"/>
      <c r="H157" s="852"/>
      <c r="I157" s="852"/>
      <c r="J157" s="813"/>
      <c r="K157" s="855"/>
      <c r="L157" s="858"/>
      <c r="M157" s="861"/>
      <c r="N157" s="837"/>
      <c r="O157" s="840"/>
      <c r="P157" s="864"/>
      <c r="Q157" s="867"/>
      <c r="R157" s="813"/>
      <c r="S157" s="355"/>
      <c r="T157" s="236"/>
      <c r="U157" s="236"/>
      <c r="V157" s="236"/>
      <c r="W157" s="39"/>
      <c r="X157" s="31"/>
      <c r="Y157" s="31"/>
      <c r="Z157" s="31"/>
      <c r="AA157" s="31"/>
      <c r="AB157" s="813"/>
      <c r="AC157" s="828"/>
      <c r="AD157" s="51">
        <f t="shared" si="191"/>
        <v>0</v>
      </c>
      <c r="AE157" s="51">
        <f t="shared" si="191"/>
        <v>0</v>
      </c>
      <c r="AF157" s="51">
        <f t="shared" si="191"/>
        <v>0</v>
      </c>
      <c r="AG157" s="51">
        <f t="shared" si="191"/>
        <v>0</v>
      </c>
      <c r="AH157" s="51">
        <f t="shared" si="191"/>
        <v>0</v>
      </c>
      <c r="AI157" s="51">
        <f t="shared" si="191"/>
        <v>0</v>
      </c>
      <c r="AJ157" s="51">
        <f t="shared" si="191"/>
        <v>0</v>
      </c>
      <c r="AK157" s="813"/>
      <c r="AL157" s="831"/>
      <c r="AM157" s="51">
        <f t="shared" si="204"/>
        <v>0</v>
      </c>
      <c r="AN157" s="257"/>
      <c r="AO157" s="257"/>
      <c r="AP157" s="257"/>
      <c r="AQ157" s="257"/>
      <c r="AR157" s="257"/>
      <c r="AS157" s="257"/>
      <c r="AT157" s="813"/>
      <c r="AU157" s="834"/>
      <c r="AV157" s="51">
        <f t="shared" si="205"/>
        <v>0</v>
      </c>
      <c r="AW157" s="257"/>
      <c r="AX157" s="257"/>
      <c r="AY157" s="257"/>
      <c r="AZ157" s="257"/>
      <c r="BA157" s="257"/>
      <c r="BB157" s="257"/>
      <c r="BC157" s="813"/>
      <c r="BD157" s="810"/>
      <c r="BE157" s="51">
        <f t="shared" si="206"/>
        <v>0</v>
      </c>
      <c r="BF157" s="257"/>
      <c r="BG157" s="257"/>
      <c r="BH157" s="257"/>
      <c r="BI157" s="257"/>
      <c r="BJ157" s="257"/>
      <c r="BK157" s="257"/>
      <c r="BL157" s="813"/>
      <c r="BM157" s="816"/>
      <c r="BN157" s="51">
        <f t="shared" si="207"/>
        <v>0</v>
      </c>
      <c r="BO157" s="257"/>
      <c r="BP157" s="257"/>
      <c r="BQ157" s="257"/>
      <c r="BR157" s="257"/>
      <c r="BS157" s="257"/>
      <c r="BT157" s="257"/>
      <c r="BU157" s="821"/>
      <c r="BV157" s="822"/>
      <c r="BW157" s="822"/>
      <c r="BX157" s="822"/>
      <c r="BY157" s="822"/>
      <c r="BZ157" s="822"/>
      <c r="CA157" s="822"/>
      <c r="CB157" s="822"/>
      <c r="CC157" s="823"/>
    </row>
    <row r="158" spans="1:81" s="58" customFormat="1" ht="40.200000000000003" customHeight="1" thickBot="1" x14ac:dyDescent="0.35">
      <c r="A158" s="34"/>
      <c r="B158" s="886"/>
      <c r="C158" s="869"/>
      <c r="D158" s="873"/>
      <c r="E158" s="853"/>
      <c r="F158" s="853"/>
      <c r="G158" s="853"/>
      <c r="H158" s="853"/>
      <c r="I158" s="853"/>
      <c r="J158" s="814"/>
      <c r="K158" s="856"/>
      <c r="L158" s="859"/>
      <c r="M158" s="862"/>
      <c r="N158" s="838"/>
      <c r="O158" s="841"/>
      <c r="P158" s="865"/>
      <c r="Q158" s="874"/>
      <c r="R158" s="814"/>
      <c r="S158" s="232"/>
      <c r="T158" s="237"/>
      <c r="U158" s="237"/>
      <c r="V158" s="237"/>
      <c r="W158" s="232"/>
      <c r="X158" s="260"/>
      <c r="Y158" s="260"/>
      <c r="Z158" s="260"/>
      <c r="AA158" s="260"/>
      <c r="AB158" s="814"/>
      <c r="AC158" s="829"/>
      <c r="AD158" s="46">
        <f t="shared" si="191"/>
        <v>0</v>
      </c>
      <c r="AE158" s="46">
        <f t="shared" si="191"/>
        <v>0</v>
      </c>
      <c r="AF158" s="46">
        <f t="shared" si="191"/>
        <v>0</v>
      </c>
      <c r="AG158" s="46">
        <f t="shared" si="191"/>
        <v>0</v>
      </c>
      <c r="AH158" s="46">
        <f t="shared" si="191"/>
        <v>0</v>
      </c>
      <c r="AI158" s="46">
        <f t="shared" si="191"/>
        <v>0</v>
      </c>
      <c r="AJ158" s="46">
        <f t="shared" si="191"/>
        <v>0</v>
      </c>
      <c r="AK158" s="814"/>
      <c r="AL158" s="832"/>
      <c r="AM158" s="46">
        <f t="shared" si="204"/>
        <v>0</v>
      </c>
      <c r="AN158" s="49"/>
      <c r="AO158" s="49"/>
      <c r="AP158" s="49"/>
      <c r="AQ158" s="49"/>
      <c r="AR158" s="49"/>
      <c r="AS158" s="49"/>
      <c r="AT158" s="814"/>
      <c r="AU158" s="835"/>
      <c r="AV158" s="46">
        <f t="shared" si="205"/>
        <v>0</v>
      </c>
      <c r="AW158" s="49"/>
      <c r="AX158" s="49"/>
      <c r="AY158" s="49"/>
      <c r="AZ158" s="49"/>
      <c r="BA158" s="49"/>
      <c r="BB158" s="49"/>
      <c r="BC158" s="814"/>
      <c r="BD158" s="811"/>
      <c r="BE158" s="46">
        <f t="shared" si="206"/>
        <v>0</v>
      </c>
      <c r="BF158" s="49"/>
      <c r="BG158" s="49"/>
      <c r="BH158" s="49"/>
      <c r="BI158" s="49"/>
      <c r="BJ158" s="49"/>
      <c r="BK158" s="49"/>
      <c r="BL158" s="814"/>
      <c r="BM158" s="817"/>
      <c r="BN158" s="46">
        <f t="shared" si="207"/>
        <v>0</v>
      </c>
      <c r="BO158" s="49"/>
      <c r="BP158" s="49"/>
      <c r="BQ158" s="49"/>
      <c r="BR158" s="49"/>
      <c r="BS158" s="49"/>
      <c r="BT158" s="49"/>
      <c r="BU158" s="824"/>
      <c r="BV158" s="825"/>
      <c r="BW158" s="825"/>
      <c r="BX158" s="825"/>
      <c r="BY158" s="825"/>
      <c r="BZ158" s="825"/>
      <c r="CA158" s="825"/>
      <c r="CB158" s="825"/>
      <c r="CC158" s="826"/>
    </row>
    <row r="159" spans="1:81" s="58" customFormat="1" ht="40.200000000000003" customHeight="1" thickTop="1" x14ac:dyDescent="0.3">
      <c r="A159" s="34"/>
      <c r="B159" s="886"/>
      <c r="C159" s="869"/>
      <c r="D159" s="871"/>
      <c r="E159" s="851"/>
      <c r="F159" s="851"/>
      <c r="G159" s="851"/>
      <c r="H159" s="851"/>
      <c r="I159" s="851"/>
      <c r="J159" s="812">
        <v>464</v>
      </c>
      <c r="K159" s="854" t="str">
        <f>+[8]Metas!K526</f>
        <v>Municipios con Asistencia Técnica para la Creación de los Comités Municipales de Libertad Religiosa y de Cultos</v>
      </c>
      <c r="L159" s="857">
        <v>3</v>
      </c>
      <c r="M159" s="860">
        <f>SUM(N159:Q159)</f>
        <v>3</v>
      </c>
      <c r="N159" s="836">
        <v>0.5</v>
      </c>
      <c r="O159" s="839">
        <v>1</v>
      </c>
      <c r="P159" s="863">
        <v>1</v>
      </c>
      <c r="Q159" s="866">
        <v>0.5</v>
      </c>
      <c r="R159" s="812">
        <f>+$J159</f>
        <v>464</v>
      </c>
      <c r="S159" s="354" t="s">
        <v>5747</v>
      </c>
      <c r="T159" s="235" t="s">
        <v>3822</v>
      </c>
      <c r="U159" s="235" t="s">
        <v>3826</v>
      </c>
      <c r="V159" s="235" t="s">
        <v>3830</v>
      </c>
      <c r="W159" s="231" t="s">
        <v>5748</v>
      </c>
      <c r="X159" s="256"/>
      <c r="Y159" s="256"/>
      <c r="Z159" s="256"/>
      <c r="AA159" s="256"/>
      <c r="AB159" s="812">
        <f t="shared" si="226"/>
        <v>464</v>
      </c>
      <c r="AC159" s="827">
        <f t="shared" ref="AC159" si="232">+L159</f>
        <v>3</v>
      </c>
      <c r="AD159" s="44">
        <f t="shared" si="191"/>
        <v>24</v>
      </c>
      <c r="AE159" s="44">
        <f t="shared" si="191"/>
        <v>24</v>
      </c>
      <c r="AF159" s="44">
        <f t="shared" si="191"/>
        <v>0</v>
      </c>
      <c r="AG159" s="44">
        <f t="shared" si="191"/>
        <v>0</v>
      </c>
      <c r="AH159" s="44">
        <f t="shared" si="191"/>
        <v>0</v>
      </c>
      <c r="AI159" s="44">
        <f t="shared" si="191"/>
        <v>0</v>
      </c>
      <c r="AJ159" s="44">
        <f t="shared" si="191"/>
        <v>0</v>
      </c>
      <c r="AK159" s="812">
        <f t="shared" si="228"/>
        <v>464</v>
      </c>
      <c r="AL159" s="830">
        <f>+N159</f>
        <v>0.5</v>
      </c>
      <c r="AM159" s="44">
        <f t="shared" si="204"/>
        <v>2</v>
      </c>
      <c r="AN159" s="47">
        <v>2</v>
      </c>
      <c r="AO159" s="47"/>
      <c r="AP159" s="47"/>
      <c r="AQ159" s="47"/>
      <c r="AR159" s="47"/>
      <c r="AS159" s="47"/>
      <c r="AT159" s="812">
        <f t="shared" si="229"/>
        <v>464</v>
      </c>
      <c r="AU159" s="833">
        <f>+O159</f>
        <v>1</v>
      </c>
      <c r="AV159" s="44">
        <f t="shared" si="205"/>
        <v>10</v>
      </c>
      <c r="AW159" s="47">
        <v>10</v>
      </c>
      <c r="AX159" s="47"/>
      <c r="AY159" s="47"/>
      <c r="AZ159" s="47"/>
      <c r="BA159" s="47"/>
      <c r="BB159" s="47"/>
      <c r="BC159" s="812">
        <f t="shared" si="230"/>
        <v>464</v>
      </c>
      <c r="BD159" s="809">
        <f>+P159</f>
        <v>1</v>
      </c>
      <c r="BE159" s="44">
        <f t="shared" si="206"/>
        <v>10</v>
      </c>
      <c r="BF159" s="47">
        <v>10</v>
      </c>
      <c r="BG159" s="47"/>
      <c r="BH159" s="47"/>
      <c r="BI159" s="47"/>
      <c r="BJ159" s="47"/>
      <c r="BK159" s="47"/>
      <c r="BL159" s="812">
        <f t="shared" si="231"/>
        <v>464</v>
      </c>
      <c r="BM159" s="815">
        <f>+Q159</f>
        <v>0.5</v>
      </c>
      <c r="BN159" s="44">
        <f t="shared" si="207"/>
        <v>2</v>
      </c>
      <c r="BO159" s="47">
        <v>2</v>
      </c>
      <c r="BP159" s="47"/>
      <c r="BQ159" s="47"/>
      <c r="BR159" s="47"/>
      <c r="BS159" s="47"/>
      <c r="BT159" s="47"/>
      <c r="BU159" s="818"/>
      <c r="BV159" s="819"/>
      <c r="BW159" s="819"/>
      <c r="BX159" s="819"/>
      <c r="BY159" s="819"/>
      <c r="BZ159" s="819"/>
      <c r="CA159" s="819"/>
      <c r="CB159" s="819"/>
      <c r="CC159" s="820"/>
    </row>
    <row r="160" spans="1:81" s="58" customFormat="1" ht="40.200000000000003" customHeight="1" x14ac:dyDescent="0.3">
      <c r="A160" s="34"/>
      <c r="B160" s="886"/>
      <c r="C160" s="869"/>
      <c r="D160" s="872"/>
      <c r="E160" s="852"/>
      <c r="F160" s="852"/>
      <c r="G160" s="852"/>
      <c r="H160" s="852"/>
      <c r="I160" s="852"/>
      <c r="J160" s="813"/>
      <c r="K160" s="855"/>
      <c r="L160" s="858"/>
      <c r="M160" s="861"/>
      <c r="N160" s="837"/>
      <c r="O160" s="840"/>
      <c r="P160" s="864"/>
      <c r="Q160" s="867"/>
      <c r="R160" s="813"/>
      <c r="S160" s="355" t="s">
        <v>5749</v>
      </c>
      <c r="T160" s="236"/>
      <c r="U160" s="236"/>
      <c r="V160" s="236"/>
      <c r="W160" s="39" t="s">
        <v>5750</v>
      </c>
      <c r="X160" s="31"/>
      <c r="Y160" s="31"/>
      <c r="Z160" s="31"/>
      <c r="AA160" s="31"/>
      <c r="AB160" s="813"/>
      <c r="AC160" s="828"/>
      <c r="AD160" s="51">
        <f t="shared" si="191"/>
        <v>0</v>
      </c>
      <c r="AE160" s="51">
        <f t="shared" si="191"/>
        <v>0</v>
      </c>
      <c r="AF160" s="51">
        <f t="shared" si="191"/>
        <v>0</v>
      </c>
      <c r="AG160" s="51">
        <f t="shared" si="191"/>
        <v>0</v>
      </c>
      <c r="AH160" s="51">
        <f t="shared" si="191"/>
        <v>0</v>
      </c>
      <c r="AI160" s="51">
        <f t="shared" si="191"/>
        <v>0</v>
      </c>
      <c r="AJ160" s="51">
        <f t="shared" si="191"/>
        <v>0</v>
      </c>
      <c r="AK160" s="813"/>
      <c r="AL160" s="831"/>
      <c r="AM160" s="51">
        <f t="shared" si="204"/>
        <v>0</v>
      </c>
      <c r="AN160" s="257"/>
      <c r="AO160" s="257"/>
      <c r="AP160" s="257"/>
      <c r="AQ160" s="257"/>
      <c r="AR160" s="257"/>
      <c r="AS160" s="257"/>
      <c r="AT160" s="813"/>
      <c r="AU160" s="834"/>
      <c r="AV160" s="51">
        <f t="shared" si="205"/>
        <v>0</v>
      </c>
      <c r="AW160" s="257"/>
      <c r="AX160" s="257"/>
      <c r="AY160" s="257"/>
      <c r="AZ160" s="257"/>
      <c r="BA160" s="257"/>
      <c r="BB160" s="257"/>
      <c r="BC160" s="813"/>
      <c r="BD160" s="810"/>
      <c r="BE160" s="51">
        <f t="shared" si="206"/>
        <v>0</v>
      </c>
      <c r="BF160" s="257"/>
      <c r="BG160" s="257"/>
      <c r="BH160" s="257"/>
      <c r="BI160" s="257"/>
      <c r="BJ160" s="257"/>
      <c r="BK160" s="257"/>
      <c r="BL160" s="813"/>
      <c r="BM160" s="816"/>
      <c r="BN160" s="51">
        <f t="shared" si="207"/>
        <v>0</v>
      </c>
      <c r="BO160" s="257"/>
      <c r="BP160" s="257"/>
      <c r="BQ160" s="257"/>
      <c r="BR160" s="257"/>
      <c r="BS160" s="257"/>
      <c r="BT160" s="257"/>
      <c r="BU160" s="821"/>
      <c r="BV160" s="822"/>
      <c r="BW160" s="822"/>
      <c r="BX160" s="822"/>
      <c r="BY160" s="822"/>
      <c r="BZ160" s="822"/>
      <c r="CA160" s="822"/>
      <c r="CB160" s="822"/>
      <c r="CC160" s="823"/>
    </row>
    <row r="161" spans="1:81" s="58" customFormat="1" ht="40.200000000000003" customHeight="1" x14ac:dyDescent="0.3">
      <c r="A161" s="34"/>
      <c r="B161" s="886"/>
      <c r="C161" s="869"/>
      <c r="D161" s="872"/>
      <c r="E161" s="852"/>
      <c r="F161" s="852"/>
      <c r="G161" s="852"/>
      <c r="H161" s="852"/>
      <c r="I161" s="852"/>
      <c r="J161" s="813"/>
      <c r="K161" s="855"/>
      <c r="L161" s="858"/>
      <c r="M161" s="861"/>
      <c r="N161" s="837"/>
      <c r="O161" s="840"/>
      <c r="P161" s="864"/>
      <c r="Q161" s="867"/>
      <c r="R161" s="813"/>
      <c r="S161" s="355" t="s">
        <v>5751</v>
      </c>
      <c r="T161" s="236"/>
      <c r="U161" s="236"/>
      <c r="V161" s="236"/>
      <c r="W161" s="39" t="s">
        <v>5752</v>
      </c>
      <c r="X161" s="31"/>
      <c r="Y161" s="31"/>
      <c r="Z161" s="31"/>
      <c r="AA161" s="31"/>
      <c r="AB161" s="813"/>
      <c r="AC161" s="828"/>
      <c r="AD161" s="51">
        <f t="shared" si="191"/>
        <v>0</v>
      </c>
      <c r="AE161" s="51">
        <f t="shared" si="191"/>
        <v>0</v>
      </c>
      <c r="AF161" s="51">
        <f t="shared" si="191"/>
        <v>0</v>
      </c>
      <c r="AG161" s="51">
        <f t="shared" si="191"/>
        <v>0</v>
      </c>
      <c r="AH161" s="51">
        <f t="shared" si="191"/>
        <v>0</v>
      </c>
      <c r="AI161" s="51">
        <f t="shared" si="191"/>
        <v>0</v>
      </c>
      <c r="AJ161" s="51">
        <f t="shared" si="191"/>
        <v>0</v>
      </c>
      <c r="AK161" s="813"/>
      <c r="AL161" s="831"/>
      <c r="AM161" s="51">
        <f t="shared" si="204"/>
        <v>0</v>
      </c>
      <c r="AN161" s="257"/>
      <c r="AO161" s="257"/>
      <c r="AP161" s="257"/>
      <c r="AQ161" s="257"/>
      <c r="AR161" s="257"/>
      <c r="AS161" s="257"/>
      <c r="AT161" s="813"/>
      <c r="AU161" s="834"/>
      <c r="AV161" s="51">
        <f t="shared" si="205"/>
        <v>0</v>
      </c>
      <c r="AW161" s="257"/>
      <c r="AX161" s="257"/>
      <c r="AY161" s="257"/>
      <c r="AZ161" s="257"/>
      <c r="BA161" s="257"/>
      <c r="BB161" s="257"/>
      <c r="BC161" s="813"/>
      <c r="BD161" s="810"/>
      <c r="BE161" s="51">
        <f t="shared" si="206"/>
        <v>0</v>
      </c>
      <c r="BF161" s="257"/>
      <c r="BG161" s="257"/>
      <c r="BH161" s="257"/>
      <c r="BI161" s="257"/>
      <c r="BJ161" s="257"/>
      <c r="BK161" s="257"/>
      <c r="BL161" s="813"/>
      <c r="BM161" s="816"/>
      <c r="BN161" s="51">
        <f t="shared" si="207"/>
        <v>0</v>
      </c>
      <c r="BO161" s="257"/>
      <c r="BP161" s="257"/>
      <c r="BQ161" s="257"/>
      <c r="BR161" s="257"/>
      <c r="BS161" s="257"/>
      <c r="BT161" s="257"/>
      <c r="BU161" s="821"/>
      <c r="BV161" s="822"/>
      <c r="BW161" s="822"/>
      <c r="BX161" s="822"/>
      <c r="BY161" s="822"/>
      <c r="BZ161" s="822"/>
      <c r="CA161" s="822"/>
      <c r="CB161" s="822"/>
      <c r="CC161" s="823"/>
    </row>
    <row r="162" spans="1:81" s="58" customFormat="1" ht="40.200000000000003" customHeight="1" thickBot="1" x14ac:dyDescent="0.35">
      <c r="A162" s="34"/>
      <c r="B162" s="886"/>
      <c r="C162" s="869"/>
      <c r="D162" s="873"/>
      <c r="E162" s="853"/>
      <c r="F162" s="853"/>
      <c r="G162" s="853"/>
      <c r="H162" s="853"/>
      <c r="I162" s="853"/>
      <c r="J162" s="814"/>
      <c r="K162" s="856"/>
      <c r="L162" s="859"/>
      <c r="M162" s="862"/>
      <c r="N162" s="838"/>
      <c r="O162" s="841"/>
      <c r="P162" s="865"/>
      <c r="Q162" s="874"/>
      <c r="R162" s="814"/>
      <c r="S162" s="232"/>
      <c r="T162" s="237"/>
      <c r="U162" s="237"/>
      <c r="V162" s="237"/>
      <c r="W162" s="232"/>
      <c r="X162" s="260"/>
      <c r="Y162" s="260"/>
      <c r="Z162" s="260"/>
      <c r="AA162" s="260"/>
      <c r="AB162" s="814"/>
      <c r="AC162" s="829"/>
      <c r="AD162" s="46">
        <f t="shared" si="191"/>
        <v>0</v>
      </c>
      <c r="AE162" s="46">
        <f t="shared" si="191"/>
        <v>0</v>
      </c>
      <c r="AF162" s="46">
        <f t="shared" si="191"/>
        <v>0</v>
      </c>
      <c r="AG162" s="46">
        <f t="shared" si="191"/>
        <v>0</v>
      </c>
      <c r="AH162" s="46">
        <f t="shared" si="191"/>
        <v>0</v>
      </c>
      <c r="AI162" s="46">
        <f t="shared" si="191"/>
        <v>0</v>
      </c>
      <c r="AJ162" s="46">
        <f t="shared" si="191"/>
        <v>0</v>
      </c>
      <c r="AK162" s="814"/>
      <c r="AL162" s="832"/>
      <c r="AM162" s="46">
        <f t="shared" si="204"/>
        <v>0</v>
      </c>
      <c r="AN162" s="49"/>
      <c r="AO162" s="49"/>
      <c r="AP162" s="49"/>
      <c r="AQ162" s="49"/>
      <c r="AR162" s="49"/>
      <c r="AS162" s="49"/>
      <c r="AT162" s="814"/>
      <c r="AU162" s="835"/>
      <c r="AV162" s="46">
        <f t="shared" si="205"/>
        <v>0</v>
      </c>
      <c r="AW162" s="49"/>
      <c r="AX162" s="49"/>
      <c r="AY162" s="49"/>
      <c r="AZ162" s="49"/>
      <c r="BA162" s="49"/>
      <c r="BB162" s="49"/>
      <c r="BC162" s="814"/>
      <c r="BD162" s="811"/>
      <c r="BE162" s="46">
        <f t="shared" si="206"/>
        <v>0</v>
      </c>
      <c r="BF162" s="49"/>
      <c r="BG162" s="49"/>
      <c r="BH162" s="49"/>
      <c r="BI162" s="49"/>
      <c r="BJ162" s="49"/>
      <c r="BK162" s="49"/>
      <c r="BL162" s="814"/>
      <c r="BM162" s="817"/>
      <c r="BN162" s="46">
        <f t="shared" si="207"/>
        <v>0</v>
      </c>
      <c r="BO162" s="49"/>
      <c r="BP162" s="49"/>
      <c r="BQ162" s="49"/>
      <c r="BR162" s="49"/>
      <c r="BS162" s="49"/>
      <c r="BT162" s="49"/>
      <c r="BU162" s="824"/>
      <c r="BV162" s="825"/>
      <c r="BW162" s="825"/>
      <c r="BX162" s="825"/>
      <c r="BY162" s="825"/>
      <c r="BZ162" s="825"/>
      <c r="CA162" s="825"/>
      <c r="CB162" s="825"/>
      <c r="CC162" s="826"/>
    </row>
    <row r="163" spans="1:81" s="58" customFormat="1" ht="40.200000000000003" customHeight="1" thickTop="1" x14ac:dyDescent="0.3">
      <c r="A163" s="34"/>
      <c r="B163" s="886"/>
      <c r="C163" s="869"/>
      <c r="D163" s="871"/>
      <c r="E163" s="851"/>
      <c r="F163" s="851"/>
      <c r="G163" s="851"/>
      <c r="H163" s="851"/>
      <c r="I163" s="851"/>
      <c r="J163" s="812">
        <v>465</v>
      </c>
      <c r="K163" s="854" t="str">
        <f>+[8]Metas!K527</f>
        <v>Campañas que promuevan la no Violencia y la no discriminación religiosa y de Cultos en el Departamento</v>
      </c>
      <c r="L163" s="857"/>
      <c r="M163" s="860">
        <f>SUM(N163:Q163)</f>
        <v>0</v>
      </c>
      <c r="N163" s="836"/>
      <c r="O163" s="839"/>
      <c r="P163" s="863"/>
      <c r="Q163" s="866"/>
      <c r="R163" s="812">
        <f>+$J163</f>
        <v>465</v>
      </c>
      <c r="S163" s="354"/>
      <c r="T163" s="235"/>
      <c r="U163" s="235"/>
      <c r="V163" s="235"/>
      <c r="W163" s="231"/>
      <c r="X163" s="256"/>
      <c r="Y163" s="256"/>
      <c r="Z163" s="256"/>
      <c r="AA163" s="256"/>
      <c r="AB163" s="812">
        <f t="shared" si="226"/>
        <v>465</v>
      </c>
      <c r="AC163" s="827">
        <f t="shared" ref="AC163" si="233">+L163</f>
        <v>0</v>
      </c>
      <c r="AD163" s="44">
        <f t="shared" si="191"/>
        <v>0</v>
      </c>
      <c r="AE163" s="44">
        <f t="shared" si="191"/>
        <v>0</v>
      </c>
      <c r="AF163" s="44">
        <f t="shared" si="191"/>
        <v>0</v>
      </c>
      <c r="AG163" s="44">
        <f t="shared" si="191"/>
        <v>0</v>
      </c>
      <c r="AH163" s="44">
        <f t="shared" si="191"/>
        <v>0</v>
      </c>
      <c r="AI163" s="44">
        <f t="shared" si="191"/>
        <v>0</v>
      </c>
      <c r="AJ163" s="44">
        <f t="shared" si="191"/>
        <v>0</v>
      </c>
      <c r="AK163" s="812">
        <f t="shared" si="228"/>
        <v>465</v>
      </c>
      <c r="AL163" s="830">
        <f>+N163</f>
        <v>0</v>
      </c>
      <c r="AM163" s="44">
        <f t="shared" si="204"/>
        <v>0</v>
      </c>
      <c r="AN163" s="47"/>
      <c r="AO163" s="47"/>
      <c r="AP163" s="47"/>
      <c r="AQ163" s="47"/>
      <c r="AR163" s="47"/>
      <c r="AS163" s="47"/>
      <c r="AT163" s="812">
        <f t="shared" si="229"/>
        <v>465</v>
      </c>
      <c r="AU163" s="833">
        <f>+O163</f>
        <v>0</v>
      </c>
      <c r="AV163" s="44">
        <f t="shared" si="205"/>
        <v>0</v>
      </c>
      <c r="AW163" s="47"/>
      <c r="AX163" s="47"/>
      <c r="AY163" s="47"/>
      <c r="AZ163" s="47"/>
      <c r="BA163" s="47"/>
      <c r="BB163" s="47"/>
      <c r="BC163" s="812">
        <f t="shared" si="230"/>
        <v>465</v>
      </c>
      <c r="BD163" s="809">
        <f>+P163</f>
        <v>0</v>
      </c>
      <c r="BE163" s="44">
        <f t="shared" si="206"/>
        <v>0</v>
      </c>
      <c r="BF163" s="47"/>
      <c r="BG163" s="47"/>
      <c r="BH163" s="47"/>
      <c r="BI163" s="47"/>
      <c r="BJ163" s="47"/>
      <c r="BK163" s="47"/>
      <c r="BL163" s="812">
        <f t="shared" si="231"/>
        <v>465</v>
      </c>
      <c r="BM163" s="815">
        <f>+Q163</f>
        <v>0</v>
      </c>
      <c r="BN163" s="44">
        <f t="shared" si="207"/>
        <v>0</v>
      </c>
      <c r="BO163" s="47"/>
      <c r="BP163" s="47"/>
      <c r="BQ163" s="47"/>
      <c r="BR163" s="47"/>
      <c r="BS163" s="47"/>
      <c r="BT163" s="47"/>
      <c r="BU163" s="818"/>
      <c r="BV163" s="819"/>
      <c r="BW163" s="819"/>
      <c r="BX163" s="819"/>
      <c r="BY163" s="819"/>
      <c r="BZ163" s="819"/>
      <c r="CA163" s="819"/>
      <c r="CB163" s="819"/>
      <c r="CC163" s="820"/>
    </row>
    <row r="164" spans="1:81" s="58" customFormat="1" ht="40.200000000000003" customHeight="1" x14ac:dyDescent="0.3">
      <c r="A164" s="34"/>
      <c r="B164" s="886"/>
      <c r="C164" s="869"/>
      <c r="D164" s="872"/>
      <c r="E164" s="852"/>
      <c r="F164" s="852"/>
      <c r="G164" s="852"/>
      <c r="H164" s="852"/>
      <c r="I164" s="852"/>
      <c r="J164" s="813"/>
      <c r="K164" s="855"/>
      <c r="L164" s="858"/>
      <c r="M164" s="861"/>
      <c r="N164" s="837"/>
      <c r="O164" s="840"/>
      <c r="P164" s="864"/>
      <c r="Q164" s="867"/>
      <c r="R164" s="813"/>
      <c r="S164" s="355"/>
      <c r="T164" s="236"/>
      <c r="U164" s="236"/>
      <c r="V164" s="236"/>
      <c r="W164" s="39"/>
      <c r="X164" s="31"/>
      <c r="Y164" s="31"/>
      <c r="Z164" s="31"/>
      <c r="AA164" s="31"/>
      <c r="AB164" s="813"/>
      <c r="AC164" s="828"/>
      <c r="AD164" s="51">
        <f t="shared" si="191"/>
        <v>0</v>
      </c>
      <c r="AE164" s="51">
        <f t="shared" si="191"/>
        <v>0</v>
      </c>
      <c r="AF164" s="51">
        <f t="shared" si="191"/>
        <v>0</v>
      </c>
      <c r="AG164" s="51">
        <f t="shared" si="191"/>
        <v>0</v>
      </c>
      <c r="AH164" s="51">
        <f t="shared" si="191"/>
        <v>0</v>
      </c>
      <c r="AI164" s="51">
        <f t="shared" si="191"/>
        <v>0</v>
      </c>
      <c r="AJ164" s="51">
        <f t="shared" si="191"/>
        <v>0</v>
      </c>
      <c r="AK164" s="813"/>
      <c r="AL164" s="831"/>
      <c r="AM164" s="51">
        <f t="shared" si="204"/>
        <v>0</v>
      </c>
      <c r="AN164" s="257"/>
      <c r="AO164" s="257"/>
      <c r="AP164" s="257"/>
      <c r="AQ164" s="257"/>
      <c r="AR164" s="257"/>
      <c r="AS164" s="257"/>
      <c r="AT164" s="813"/>
      <c r="AU164" s="834"/>
      <c r="AV164" s="51">
        <f t="shared" si="205"/>
        <v>0</v>
      </c>
      <c r="AW164" s="257"/>
      <c r="AX164" s="257"/>
      <c r="AY164" s="257"/>
      <c r="AZ164" s="257"/>
      <c r="BA164" s="257"/>
      <c r="BB164" s="257"/>
      <c r="BC164" s="813"/>
      <c r="BD164" s="810"/>
      <c r="BE164" s="51">
        <f t="shared" si="206"/>
        <v>0</v>
      </c>
      <c r="BF164" s="257"/>
      <c r="BG164" s="257"/>
      <c r="BH164" s="257"/>
      <c r="BI164" s="257"/>
      <c r="BJ164" s="257"/>
      <c r="BK164" s="257"/>
      <c r="BL164" s="813"/>
      <c r="BM164" s="816"/>
      <c r="BN164" s="51">
        <f t="shared" si="207"/>
        <v>0</v>
      </c>
      <c r="BO164" s="257"/>
      <c r="BP164" s="257"/>
      <c r="BQ164" s="257"/>
      <c r="BR164" s="257"/>
      <c r="BS164" s="257"/>
      <c r="BT164" s="257"/>
      <c r="BU164" s="821"/>
      <c r="BV164" s="822"/>
      <c r="BW164" s="822"/>
      <c r="BX164" s="822"/>
      <c r="BY164" s="822"/>
      <c r="BZ164" s="822"/>
      <c r="CA164" s="822"/>
      <c r="CB164" s="822"/>
      <c r="CC164" s="823"/>
    </row>
    <row r="165" spans="1:81" s="58" customFormat="1" ht="40.200000000000003" customHeight="1" x14ac:dyDescent="0.3">
      <c r="A165" s="34"/>
      <c r="B165" s="886"/>
      <c r="C165" s="869"/>
      <c r="D165" s="872"/>
      <c r="E165" s="852"/>
      <c r="F165" s="852"/>
      <c r="G165" s="852"/>
      <c r="H165" s="852"/>
      <c r="I165" s="852"/>
      <c r="J165" s="813"/>
      <c r="K165" s="855"/>
      <c r="L165" s="858"/>
      <c r="M165" s="861"/>
      <c r="N165" s="837"/>
      <c r="O165" s="840"/>
      <c r="P165" s="864"/>
      <c r="Q165" s="867"/>
      <c r="R165" s="813"/>
      <c r="S165" s="355"/>
      <c r="T165" s="236"/>
      <c r="U165" s="236"/>
      <c r="V165" s="236"/>
      <c r="W165" s="39"/>
      <c r="X165" s="31"/>
      <c r="Y165" s="31"/>
      <c r="Z165" s="31"/>
      <c r="AA165" s="31"/>
      <c r="AB165" s="813"/>
      <c r="AC165" s="828"/>
      <c r="AD165" s="51">
        <f t="shared" si="191"/>
        <v>0</v>
      </c>
      <c r="AE165" s="51">
        <f t="shared" si="191"/>
        <v>0</v>
      </c>
      <c r="AF165" s="51">
        <f t="shared" si="191"/>
        <v>0</v>
      </c>
      <c r="AG165" s="51">
        <f t="shared" si="191"/>
        <v>0</v>
      </c>
      <c r="AH165" s="51">
        <f t="shared" si="191"/>
        <v>0</v>
      </c>
      <c r="AI165" s="51">
        <f t="shared" si="191"/>
        <v>0</v>
      </c>
      <c r="AJ165" s="51">
        <f t="shared" si="191"/>
        <v>0</v>
      </c>
      <c r="AK165" s="813"/>
      <c r="AL165" s="831"/>
      <c r="AM165" s="51">
        <f t="shared" si="204"/>
        <v>0</v>
      </c>
      <c r="AN165" s="257"/>
      <c r="AO165" s="257"/>
      <c r="AP165" s="257"/>
      <c r="AQ165" s="257"/>
      <c r="AR165" s="257"/>
      <c r="AS165" s="257"/>
      <c r="AT165" s="813"/>
      <c r="AU165" s="834"/>
      <c r="AV165" s="51">
        <f t="shared" si="205"/>
        <v>0</v>
      </c>
      <c r="AW165" s="257"/>
      <c r="AX165" s="257"/>
      <c r="AY165" s="257"/>
      <c r="AZ165" s="257"/>
      <c r="BA165" s="257"/>
      <c r="BB165" s="257"/>
      <c r="BC165" s="813"/>
      <c r="BD165" s="810"/>
      <c r="BE165" s="51">
        <f t="shared" si="206"/>
        <v>0</v>
      </c>
      <c r="BF165" s="257"/>
      <c r="BG165" s="257"/>
      <c r="BH165" s="257"/>
      <c r="BI165" s="257"/>
      <c r="BJ165" s="257"/>
      <c r="BK165" s="257"/>
      <c r="BL165" s="813"/>
      <c r="BM165" s="816"/>
      <c r="BN165" s="51">
        <f t="shared" si="207"/>
        <v>0</v>
      </c>
      <c r="BO165" s="257"/>
      <c r="BP165" s="257"/>
      <c r="BQ165" s="257"/>
      <c r="BR165" s="257"/>
      <c r="BS165" s="257"/>
      <c r="BT165" s="257"/>
      <c r="BU165" s="821"/>
      <c r="BV165" s="822"/>
      <c r="BW165" s="822"/>
      <c r="BX165" s="822"/>
      <c r="BY165" s="822"/>
      <c r="BZ165" s="822"/>
      <c r="CA165" s="822"/>
      <c r="CB165" s="822"/>
      <c r="CC165" s="823"/>
    </row>
    <row r="166" spans="1:81" s="58" customFormat="1" ht="40.200000000000003" customHeight="1" thickBot="1" x14ac:dyDescent="0.35">
      <c r="A166" s="34"/>
      <c r="B166" s="887"/>
      <c r="C166" s="870"/>
      <c r="D166" s="873"/>
      <c r="E166" s="853"/>
      <c r="F166" s="853"/>
      <c r="G166" s="853"/>
      <c r="H166" s="853"/>
      <c r="I166" s="853"/>
      <c r="J166" s="814"/>
      <c r="K166" s="856"/>
      <c r="L166" s="859"/>
      <c r="M166" s="862"/>
      <c r="N166" s="838"/>
      <c r="O166" s="841"/>
      <c r="P166" s="865"/>
      <c r="Q166" s="874"/>
      <c r="R166" s="814"/>
      <c r="S166" s="232"/>
      <c r="T166" s="237"/>
      <c r="U166" s="237"/>
      <c r="V166" s="237"/>
      <c r="W166" s="232"/>
      <c r="X166" s="260"/>
      <c r="Y166" s="260"/>
      <c r="Z166" s="260"/>
      <c r="AA166" s="260"/>
      <c r="AB166" s="814"/>
      <c r="AC166" s="829"/>
      <c r="AD166" s="46">
        <f t="shared" si="191"/>
        <v>0</v>
      </c>
      <c r="AE166" s="46">
        <f t="shared" si="191"/>
        <v>0</v>
      </c>
      <c r="AF166" s="46">
        <f t="shared" si="191"/>
        <v>0</v>
      </c>
      <c r="AG166" s="46">
        <f t="shared" si="191"/>
        <v>0</v>
      </c>
      <c r="AH166" s="46">
        <f t="shared" si="191"/>
        <v>0</v>
      </c>
      <c r="AI166" s="46">
        <f t="shared" si="191"/>
        <v>0</v>
      </c>
      <c r="AJ166" s="46">
        <f t="shared" si="191"/>
        <v>0</v>
      </c>
      <c r="AK166" s="814"/>
      <c r="AL166" s="832"/>
      <c r="AM166" s="46">
        <f t="shared" si="204"/>
        <v>0</v>
      </c>
      <c r="AN166" s="49"/>
      <c r="AO166" s="49"/>
      <c r="AP166" s="49"/>
      <c r="AQ166" s="49"/>
      <c r="AR166" s="49"/>
      <c r="AS166" s="49"/>
      <c r="AT166" s="814"/>
      <c r="AU166" s="835"/>
      <c r="AV166" s="46">
        <f t="shared" si="205"/>
        <v>0</v>
      </c>
      <c r="AW166" s="49"/>
      <c r="AX166" s="49"/>
      <c r="AY166" s="49"/>
      <c r="AZ166" s="49"/>
      <c r="BA166" s="49"/>
      <c r="BB166" s="49"/>
      <c r="BC166" s="814"/>
      <c r="BD166" s="811"/>
      <c r="BE166" s="46">
        <f t="shared" si="206"/>
        <v>0</v>
      </c>
      <c r="BF166" s="49"/>
      <c r="BG166" s="49"/>
      <c r="BH166" s="49"/>
      <c r="BI166" s="49"/>
      <c r="BJ166" s="49"/>
      <c r="BK166" s="49"/>
      <c r="BL166" s="814"/>
      <c r="BM166" s="817"/>
      <c r="BN166" s="46">
        <f t="shared" si="207"/>
        <v>0</v>
      </c>
      <c r="BO166" s="49"/>
      <c r="BP166" s="49"/>
      <c r="BQ166" s="49"/>
      <c r="BR166" s="49"/>
      <c r="BS166" s="49"/>
      <c r="BT166" s="49"/>
      <c r="BU166" s="824"/>
      <c r="BV166" s="825"/>
      <c r="BW166" s="825"/>
      <c r="BX166" s="825"/>
      <c r="BY166" s="825"/>
      <c r="BZ166" s="825"/>
      <c r="CA166" s="825"/>
      <c r="CB166" s="825"/>
      <c r="CC166" s="826"/>
    </row>
    <row r="167" spans="1:81" s="58" customFormat="1" ht="40.200000000000003" customHeight="1" thickTop="1" x14ac:dyDescent="0.3">
      <c r="A167" s="34"/>
      <c r="B167" s="981" t="s">
        <v>702</v>
      </c>
      <c r="C167" s="868" t="s">
        <v>705</v>
      </c>
      <c r="D167" s="871"/>
      <c r="E167" s="851"/>
      <c r="F167" s="851"/>
      <c r="G167" s="851"/>
      <c r="H167" s="851"/>
      <c r="I167" s="851"/>
      <c r="J167" s="812">
        <v>466</v>
      </c>
      <c r="K167" s="854" t="str">
        <f>+[8]Metas!K529</f>
        <v>Estrategias comunicacionales para el reconocimiento, protección, defensa y garantía de los Derechos Humanos (DDHH) y la resolución pacífica de conflictos.</v>
      </c>
      <c r="L167" s="857"/>
      <c r="M167" s="860">
        <f>SUM(N167:Q167)</f>
        <v>0</v>
      </c>
      <c r="N167" s="836"/>
      <c r="O167" s="839"/>
      <c r="P167" s="863"/>
      <c r="Q167" s="866"/>
      <c r="R167" s="812">
        <f>+$J167</f>
        <v>466</v>
      </c>
      <c r="S167" s="354"/>
      <c r="T167" s="235"/>
      <c r="U167" s="235"/>
      <c r="V167" s="235"/>
      <c r="W167" s="231"/>
      <c r="X167" s="256"/>
      <c r="Y167" s="256"/>
      <c r="Z167" s="256"/>
      <c r="AA167" s="256"/>
      <c r="AB167" s="812">
        <f t="shared" si="226"/>
        <v>466</v>
      </c>
      <c r="AC167" s="827">
        <f t="shared" ref="AC167" si="234">+L167</f>
        <v>0</v>
      </c>
      <c r="AD167" s="44">
        <f t="shared" si="191"/>
        <v>0</v>
      </c>
      <c r="AE167" s="44">
        <f t="shared" si="191"/>
        <v>0</v>
      </c>
      <c r="AF167" s="44">
        <f t="shared" si="191"/>
        <v>0</v>
      </c>
      <c r="AG167" s="44">
        <f t="shared" si="191"/>
        <v>0</v>
      </c>
      <c r="AH167" s="44">
        <f t="shared" si="191"/>
        <v>0</v>
      </c>
      <c r="AI167" s="44">
        <f t="shared" si="191"/>
        <v>0</v>
      </c>
      <c r="AJ167" s="44">
        <f t="shared" si="191"/>
        <v>0</v>
      </c>
      <c r="AK167" s="812">
        <f t="shared" si="228"/>
        <v>466</v>
      </c>
      <c r="AL167" s="830">
        <f>+N167</f>
        <v>0</v>
      </c>
      <c r="AM167" s="44">
        <f t="shared" si="204"/>
        <v>0</v>
      </c>
      <c r="AN167" s="47"/>
      <c r="AO167" s="47"/>
      <c r="AP167" s="47"/>
      <c r="AQ167" s="47"/>
      <c r="AR167" s="47"/>
      <c r="AS167" s="47"/>
      <c r="AT167" s="812">
        <f t="shared" si="229"/>
        <v>466</v>
      </c>
      <c r="AU167" s="833">
        <f>+O167</f>
        <v>0</v>
      </c>
      <c r="AV167" s="44">
        <f t="shared" si="205"/>
        <v>0</v>
      </c>
      <c r="AW167" s="47"/>
      <c r="AX167" s="47"/>
      <c r="AY167" s="47"/>
      <c r="AZ167" s="47"/>
      <c r="BA167" s="47"/>
      <c r="BB167" s="47"/>
      <c r="BC167" s="812">
        <f t="shared" si="230"/>
        <v>466</v>
      </c>
      <c r="BD167" s="809">
        <f>+P167</f>
        <v>0</v>
      </c>
      <c r="BE167" s="44">
        <f t="shared" si="206"/>
        <v>0</v>
      </c>
      <c r="BF167" s="47"/>
      <c r="BG167" s="47"/>
      <c r="BH167" s="47"/>
      <c r="BI167" s="47"/>
      <c r="BJ167" s="47"/>
      <c r="BK167" s="47"/>
      <c r="BL167" s="812">
        <f t="shared" si="231"/>
        <v>466</v>
      </c>
      <c r="BM167" s="815">
        <f>+Q167</f>
        <v>0</v>
      </c>
      <c r="BN167" s="44">
        <f t="shared" si="207"/>
        <v>0</v>
      </c>
      <c r="BO167" s="47"/>
      <c r="BP167" s="47"/>
      <c r="BQ167" s="47"/>
      <c r="BR167" s="47"/>
      <c r="BS167" s="47"/>
      <c r="BT167" s="47"/>
      <c r="BU167" s="818"/>
      <c r="BV167" s="819"/>
      <c r="BW167" s="819"/>
      <c r="BX167" s="819"/>
      <c r="BY167" s="819"/>
      <c r="BZ167" s="819"/>
      <c r="CA167" s="819"/>
      <c r="CB167" s="819"/>
      <c r="CC167" s="820"/>
    </row>
    <row r="168" spans="1:81" s="58" customFormat="1" ht="40.200000000000003" customHeight="1" x14ac:dyDescent="0.3">
      <c r="A168" s="34"/>
      <c r="B168" s="982"/>
      <c r="C168" s="869"/>
      <c r="D168" s="872"/>
      <c r="E168" s="852"/>
      <c r="F168" s="852"/>
      <c r="G168" s="852"/>
      <c r="H168" s="852"/>
      <c r="I168" s="852"/>
      <c r="J168" s="813"/>
      <c r="K168" s="855"/>
      <c r="L168" s="858"/>
      <c r="M168" s="861"/>
      <c r="N168" s="837"/>
      <c r="O168" s="840"/>
      <c r="P168" s="864"/>
      <c r="Q168" s="867"/>
      <c r="R168" s="813"/>
      <c r="S168" s="355"/>
      <c r="T168" s="236"/>
      <c r="U168" s="236"/>
      <c r="V168" s="236"/>
      <c r="W168" s="39"/>
      <c r="X168" s="31"/>
      <c r="Y168" s="31"/>
      <c r="Z168" s="31"/>
      <c r="AA168" s="31"/>
      <c r="AB168" s="813"/>
      <c r="AC168" s="828"/>
      <c r="AD168" s="51">
        <f t="shared" si="191"/>
        <v>0</v>
      </c>
      <c r="AE168" s="51">
        <f t="shared" si="191"/>
        <v>0</v>
      </c>
      <c r="AF168" s="51">
        <f t="shared" si="191"/>
        <v>0</v>
      </c>
      <c r="AG168" s="51">
        <f t="shared" si="191"/>
        <v>0</v>
      </c>
      <c r="AH168" s="51">
        <f t="shared" si="191"/>
        <v>0</v>
      </c>
      <c r="AI168" s="51">
        <f t="shared" si="191"/>
        <v>0</v>
      </c>
      <c r="AJ168" s="51">
        <f t="shared" si="191"/>
        <v>0</v>
      </c>
      <c r="AK168" s="813"/>
      <c r="AL168" s="831"/>
      <c r="AM168" s="51">
        <f t="shared" si="204"/>
        <v>0</v>
      </c>
      <c r="AN168" s="257"/>
      <c r="AO168" s="257"/>
      <c r="AP168" s="257"/>
      <c r="AQ168" s="257"/>
      <c r="AR168" s="257"/>
      <c r="AS168" s="257"/>
      <c r="AT168" s="813"/>
      <c r="AU168" s="834"/>
      <c r="AV168" s="51">
        <f t="shared" si="205"/>
        <v>0</v>
      </c>
      <c r="AW168" s="257"/>
      <c r="AX168" s="257"/>
      <c r="AY168" s="257"/>
      <c r="AZ168" s="257"/>
      <c r="BA168" s="257"/>
      <c r="BB168" s="257"/>
      <c r="BC168" s="813"/>
      <c r="BD168" s="810"/>
      <c r="BE168" s="51">
        <f t="shared" si="206"/>
        <v>0</v>
      </c>
      <c r="BF168" s="257"/>
      <c r="BG168" s="257"/>
      <c r="BH168" s="257"/>
      <c r="BI168" s="257"/>
      <c r="BJ168" s="257"/>
      <c r="BK168" s="257"/>
      <c r="BL168" s="813"/>
      <c r="BM168" s="816"/>
      <c r="BN168" s="51">
        <f t="shared" si="207"/>
        <v>0</v>
      </c>
      <c r="BO168" s="257"/>
      <c r="BP168" s="257"/>
      <c r="BQ168" s="257"/>
      <c r="BR168" s="257"/>
      <c r="BS168" s="257"/>
      <c r="BT168" s="257"/>
      <c r="BU168" s="821"/>
      <c r="BV168" s="822"/>
      <c r="BW168" s="822"/>
      <c r="BX168" s="822"/>
      <c r="BY168" s="822"/>
      <c r="BZ168" s="822"/>
      <c r="CA168" s="822"/>
      <c r="CB168" s="822"/>
      <c r="CC168" s="823"/>
    </row>
    <row r="169" spans="1:81" s="58" customFormat="1" ht="40.200000000000003" customHeight="1" x14ac:dyDescent="0.3">
      <c r="A169" s="34"/>
      <c r="B169" s="982"/>
      <c r="C169" s="869"/>
      <c r="D169" s="872"/>
      <c r="E169" s="852"/>
      <c r="F169" s="852"/>
      <c r="G169" s="852"/>
      <c r="H169" s="852"/>
      <c r="I169" s="852"/>
      <c r="J169" s="813"/>
      <c r="K169" s="855"/>
      <c r="L169" s="858"/>
      <c r="M169" s="861"/>
      <c r="N169" s="837"/>
      <c r="O169" s="840"/>
      <c r="P169" s="864"/>
      <c r="Q169" s="867"/>
      <c r="R169" s="813"/>
      <c r="S169" s="355"/>
      <c r="T169" s="236"/>
      <c r="U169" s="236"/>
      <c r="V169" s="236"/>
      <c r="W169" s="39"/>
      <c r="X169" s="31"/>
      <c r="Y169" s="31"/>
      <c r="Z169" s="31"/>
      <c r="AA169" s="31"/>
      <c r="AB169" s="813"/>
      <c r="AC169" s="828"/>
      <c r="AD169" s="51">
        <f t="shared" si="191"/>
        <v>0</v>
      </c>
      <c r="AE169" s="51">
        <f t="shared" si="191"/>
        <v>0</v>
      </c>
      <c r="AF169" s="51">
        <f t="shared" si="191"/>
        <v>0</v>
      </c>
      <c r="AG169" s="51">
        <f t="shared" ref="AD169:AJ211" si="235">+AP169+AY169+BH169+BQ169</f>
        <v>0</v>
      </c>
      <c r="AH169" s="51">
        <f t="shared" si="235"/>
        <v>0</v>
      </c>
      <c r="AI169" s="51">
        <f t="shared" si="235"/>
        <v>0</v>
      </c>
      <c r="AJ169" s="51">
        <f t="shared" si="235"/>
        <v>0</v>
      </c>
      <c r="AK169" s="813"/>
      <c r="AL169" s="831"/>
      <c r="AM169" s="51">
        <f t="shared" si="204"/>
        <v>0</v>
      </c>
      <c r="AN169" s="257"/>
      <c r="AO169" s="257"/>
      <c r="AP169" s="257"/>
      <c r="AQ169" s="257"/>
      <c r="AR169" s="257"/>
      <c r="AS169" s="257"/>
      <c r="AT169" s="813"/>
      <c r="AU169" s="834"/>
      <c r="AV169" s="51">
        <f t="shared" si="205"/>
        <v>0</v>
      </c>
      <c r="AW169" s="257"/>
      <c r="AX169" s="257"/>
      <c r="AY169" s="257"/>
      <c r="AZ169" s="257"/>
      <c r="BA169" s="257"/>
      <c r="BB169" s="257"/>
      <c r="BC169" s="813"/>
      <c r="BD169" s="810"/>
      <c r="BE169" s="51">
        <f t="shared" si="206"/>
        <v>0</v>
      </c>
      <c r="BF169" s="257"/>
      <c r="BG169" s="257"/>
      <c r="BH169" s="257"/>
      <c r="BI169" s="257"/>
      <c r="BJ169" s="257"/>
      <c r="BK169" s="257"/>
      <c r="BL169" s="813"/>
      <c r="BM169" s="816"/>
      <c r="BN169" s="51">
        <f t="shared" si="207"/>
        <v>0</v>
      </c>
      <c r="BO169" s="257"/>
      <c r="BP169" s="257"/>
      <c r="BQ169" s="257"/>
      <c r="BR169" s="257"/>
      <c r="BS169" s="257"/>
      <c r="BT169" s="257"/>
      <c r="BU169" s="821"/>
      <c r="BV169" s="822"/>
      <c r="BW169" s="822"/>
      <c r="BX169" s="822"/>
      <c r="BY169" s="822"/>
      <c r="BZ169" s="822"/>
      <c r="CA169" s="822"/>
      <c r="CB169" s="822"/>
      <c r="CC169" s="823"/>
    </row>
    <row r="170" spans="1:81" s="58" customFormat="1" ht="40.200000000000003" customHeight="1" thickBot="1" x14ac:dyDescent="0.35">
      <c r="A170" s="34"/>
      <c r="B170" s="982"/>
      <c r="C170" s="869"/>
      <c r="D170" s="873"/>
      <c r="E170" s="853"/>
      <c r="F170" s="853"/>
      <c r="G170" s="853"/>
      <c r="H170" s="853"/>
      <c r="I170" s="853"/>
      <c r="J170" s="814"/>
      <c r="K170" s="856"/>
      <c r="L170" s="859"/>
      <c r="M170" s="862"/>
      <c r="N170" s="838"/>
      <c r="O170" s="841"/>
      <c r="P170" s="865"/>
      <c r="Q170" s="874"/>
      <c r="R170" s="814"/>
      <c r="S170" s="232"/>
      <c r="T170" s="237"/>
      <c r="U170" s="237"/>
      <c r="V170" s="237"/>
      <c r="W170" s="232"/>
      <c r="X170" s="260"/>
      <c r="Y170" s="260"/>
      <c r="Z170" s="260"/>
      <c r="AA170" s="260"/>
      <c r="AB170" s="814"/>
      <c r="AC170" s="829"/>
      <c r="AD170" s="46">
        <f t="shared" si="235"/>
        <v>0</v>
      </c>
      <c r="AE170" s="46">
        <f t="shared" si="235"/>
        <v>0</v>
      </c>
      <c r="AF170" s="46">
        <f t="shared" si="235"/>
        <v>0</v>
      </c>
      <c r="AG170" s="46">
        <f t="shared" si="235"/>
        <v>0</v>
      </c>
      <c r="AH170" s="46">
        <f t="shared" si="235"/>
        <v>0</v>
      </c>
      <c r="AI170" s="46">
        <f t="shared" si="235"/>
        <v>0</v>
      </c>
      <c r="AJ170" s="46">
        <f t="shared" si="235"/>
        <v>0</v>
      </c>
      <c r="AK170" s="814"/>
      <c r="AL170" s="832"/>
      <c r="AM170" s="46">
        <f t="shared" si="204"/>
        <v>0</v>
      </c>
      <c r="AN170" s="49"/>
      <c r="AO170" s="49"/>
      <c r="AP170" s="49"/>
      <c r="AQ170" s="49"/>
      <c r="AR170" s="49"/>
      <c r="AS170" s="49"/>
      <c r="AT170" s="814"/>
      <c r="AU170" s="835"/>
      <c r="AV170" s="46">
        <f t="shared" si="205"/>
        <v>0</v>
      </c>
      <c r="AW170" s="49"/>
      <c r="AX170" s="49"/>
      <c r="AY170" s="49"/>
      <c r="AZ170" s="49"/>
      <c r="BA170" s="49"/>
      <c r="BB170" s="49"/>
      <c r="BC170" s="814"/>
      <c r="BD170" s="811"/>
      <c r="BE170" s="46">
        <f t="shared" si="206"/>
        <v>0</v>
      </c>
      <c r="BF170" s="49"/>
      <c r="BG170" s="49"/>
      <c r="BH170" s="49"/>
      <c r="BI170" s="49"/>
      <c r="BJ170" s="49"/>
      <c r="BK170" s="49"/>
      <c r="BL170" s="814"/>
      <c r="BM170" s="817"/>
      <c r="BN170" s="46">
        <f t="shared" si="207"/>
        <v>0</v>
      </c>
      <c r="BO170" s="49"/>
      <c r="BP170" s="49"/>
      <c r="BQ170" s="49"/>
      <c r="BR170" s="49"/>
      <c r="BS170" s="49"/>
      <c r="BT170" s="49"/>
      <c r="BU170" s="824"/>
      <c r="BV170" s="825"/>
      <c r="BW170" s="825"/>
      <c r="BX170" s="825"/>
      <c r="BY170" s="825"/>
      <c r="BZ170" s="825"/>
      <c r="CA170" s="825"/>
      <c r="CB170" s="825"/>
      <c r="CC170" s="826"/>
    </row>
    <row r="171" spans="1:81" s="58" customFormat="1" ht="40.200000000000003" customHeight="1" thickTop="1" x14ac:dyDescent="0.3">
      <c r="A171" s="34"/>
      <c r="B171" s="982"/>
      <c r="C171" s="869"/>
      <c r="D171" s="871"/>
      <c r="E171" s="851"/>
      <c r="F171" s="851"/>
      <c r="G171" s="851"/>
      <c r="H171" s="851"/>
      <c r="I171" s="851"/>
      <c r="J171" s="812">
        <v>467</v>
      </c>
      <c r="K171" s="854" t="str">
        <f>+[8]Metas!K530</f>
        <v>Implementación de la Ruta Individual Departamental de prevención y protección a líderes defensores de derechos humanos.</v>
      </c>
      <c r="L171" s="1187">
        <v>0.35</v>
      </c>
      <c r="M171" s="1190">
        <f>SUM(N171:Q171)</f>
        <v>0.35</v>
      </c>
      <c r="N171" s="1193">
        <v>0.01</v>
      </c>
      <c r="O171" s="1175">
        <v>0.15</v>
      </c>
      <c r="P171" s="1178">
        <v>0.15</v>
      </c>
      <c r="Q171" s="1181">
        <v>0.04</v>
      </c>
      <c r="R171" s="812">
        <f>+$J171</f>
        <v>467</v>
      </c>
      <c r="S171" s="354" t="s">
        <v>5753</v>
      </c>
      <c r="T171" s="235" t="s">
        <v>3822</v>
      </c>
      <c r="U171" s="235" t="s">
        <v>3826</v>
      </c>
      <c r="V171" s="235" t="s">
        <v>3830</v>
      </c>
      <c r="W171" s="231" t="s">
        <v>5748</v>
      </c>
      <c r="X171" s="256"/>
      <c r="Y171" s="256"/>
      <c r="Z171" s="256"/>
      <c r="AA171" s="256"/>
      <c r="AB171" s="812">
        <f t="shared" si="226"/>
        <v>467</v>
      </c>
      <c r="AC171" s="827">
        <f t="shared" ref="AC171" si="236">+L171</f>
        <v>0.35</v>
      </c>
      <c r="AD171" s="44">
        <f t="shared" si="235"/>
        <v>27.05</v>
      </c>
      <c r="AE171" s="44">
        <f t="shared" si="235"/>
        <v>27.05</v>
      </c>
      <c r="AF171" s="44">
        <f t="shared" si="235"/>
        <v>0</v>
      </c>
      <c r="AG171" s="44">
        <f t="shared" si="235"/>
        <v>0</v>
      </c>
      <c r="AH171" s="44">
        <f t="shared" si="235"/>
        <v>0</v>
      </c>
      <c r="AI171" s="44">
        <f t="shared" si="235"/>
        <v>0</v>
      </c>
      <c r="AJ171" s="44">
        <f t="shared" si="235"/>
        <v>0</v>
      </c>
      <c r="AK171" s="812">
        <f t="shared" si="228"/>
        <v>467</v>
      </c>
      <c r="AL171" s="830">
        <f>+N171</f>
        <v>0.01</v>
      </c>
      <c r="AM171" s="44">
        <f t="shared" si="204"/>
        <v>1.05</v>
      </c>
      <c r="AN171" s="47">
        <v>1.05</v>
      </c>
      <c r="AO171" s="47"/>
      <c r="AP171" s="47"/>
      <c r="AQ171" s="47"/>
      <c r="AR171" s="47"/>
      <c r="AS171" s="47"/>
      <c r="AT171" s="812">
        <f t="shared" si="229"/>
        <v>467</v>
      </c>
      <c r="AU171" s="833">
        <f>+O171</f>
        <v>0.15</v>
      </c>
      <c r="AV171" s="44">
        <f t="shared" si="205"/>
        <v>12</v>
      </c>
      <c r="AW171" s="47">
        <v>12</v>
      </c>
      <c r="AX171" s="47"/>
      <c r="AY171" s="47"/>
      <c r="AZ171" s="47"/>
      <c r="BA171" s="47"/>
      <c r="BB171" s="47"/>
      <c r="BC171" s="812">
        <f t="shared" si="230"/>
        <v>467</v>
      </c>
      <c r="BD171" s="809">
        <f>+P171</f>
        <v>0.15</v>
      </c>
      <c r="BE171" s="44">
        <f t="shared" si="206"/>
        <v>12</v>
      </c>
      <c r="BF171" s="47">
        <v>12</v>
      </c>
      <c r="BG171" s="47"/>
      <c r="BH171" s="47"/>
      <c r="BI171" s="47"/>
      <c r="BJ171" s="47"/>
      <c r="BK171" s="47"/>
      <c r="BL171" s="812">
        <f t="shared" si="231"/>
        <v>467</v>
      </c>
      <c r="BM171" s="815">
        <f>+Q171</f>
        <v>0.04</v>
      </c>
      <c r="BN171" s="44">
        <f t="shared" si="207"/>
        <v>2</v>
      </c>
      <c r="BO171" s="47">
        <v>2</v>
      </c>
      <c r="BP171" s="47"/>
      <c r="BQ171" s="47"/>
      <c r="BR171" s="47"/>
      <c r="BS171" s="47"/>
      <c r="BT171" s="47"/>
      <c r="BU171" s="818"/>
      <c r="BV171" s="819"/>
      <c r="BW171" s="819"/>
      <c r="BX171" s="819"/>
      <c r="BY171" s="819"/>
      <c r="BZ171" s="819"/>
      <c r="CA171" s="819"/>
      <c r="CB171" s="819"/>
      <c r="CC171" s="820"/>
    </row>
    <row r="172" spans="1:81" s="58" customFormat="1" ht="40.200000000000003" customHeight="1" x14ac:dyDescent="0.3">
      <c r="A172" s="34"/>
      <c r="B172" s="982"/>
      <c r="C172" s="869"/>
      <c r="D172" s="872"/>
      <c r="E172" s="852"/>
      <c r="F172" s="852"/>
      <c r="G172" s="852"/>
      <c r="H172" s="852"/>
      <c r="I172" s="852"/>
      <c r="J172" s="813"/>
      <c r="K172" s="855"/>
      <c r="L172" s="1188"/>
      <c r="M172" s="1191"/>
      <c r="N172" s="1194"/>
      <c r="O172" s="1176"/>
      <c r="P172" s="1179"/>
      <c r="Q172" s="1182"/>
      <c r="R172" s="813"/>
      <c r="S172" s="355" t="s">
        <v>5754</v>
      </c>
      <c r="T172" s="236"/>
      <c r="U172" s="236"/>
      <c r="V172" s="236"/>
      <c r="W172" s="39" t="s">
        <v>5755</v>
      </c>
      <c r="X172" s="31"/>
      <c r="Y172" s="31"/>
      <c r="Z172" s="31"/>
      <c r="AA172" s="31"/>
      <c r="AB172" s="813"/>
      <c r="AC172" s="828"/>
      <c r="AD172" s="51">
        <f t="shared" si="235"/>
        <v>0</v>
      </c>
      <c r="AE172" s="51">
        <f t="shared" si="235"/>
        <v>0</v>
      </c>
      <c r="AF172" s="51">
        <f t="shared" si="235"/>
        <v>0</v>
      </c>
      <c r="AG172" s="51">
        <f t="shared" si="235"/>
        <v>0</v>
      </c>
      <c r="AH172" s="51">
        <f t="shared" si="235"/>
        <v>0</v>
      </c>
      <c r="AI172" s="51">
        <f t="shared" si="235"/>
        <v>0</v>
      </c>
      <c r="AJ172" s="51">
        <f t="shared" si="235"/>
        <v>0</v>
      </c>
      <c r="AK172" s="813"/>
      <c r="AL172" s="831"/>
      <c r="AM172" s="51">
        <f t="shared" si="204"/>
        <v>0</v>
      </c>
      <c r="AN172" s="257"/>
      <c r="AO172" s="257"/>
      <c r="AP172" s="257"/>
      <c r="AQ172" s="257"/>
      <c r="AR172" s="257"/>
      <c r="AS172" s="257"/>
      <c r="AT172" s="813"/>
      <c r="AU172" s="834"/>
      <c r="AV172" s="51">
        <f t="shared" si="205"/>
        <v>0</v>
      </c>
      <c r="AW172" s="257"/>
      <c r="AX172" s="257"/>
      <c r="AY172" s="257"/>
      <c r="AZ172" s="257"/>
      <c r="BA172" s="257"/>
      <c r="BB172" s="257"/>
      <c r="BC172" s="813"/>
      <c r="BD172" s="810"/>
      <c r="BE172" s="51">
        <f t="shared" si="206"/>
        <v>0</v>
      </c>
      <c r="BF172" s="257"/>
      <c r="BG172" s="257"/>
      <c r="BH172" s="257"/>
      <c r="BI172" s="257"/>
      <c r="BJ172" s="257"/>
      <c r="BK172" s="257"/>
      <c r="BL172" s="813"/>
      <c r="BM172" s="816"/>
      <c r="BN172" s="51">
        <f t="shared" si="207"/>
        <v>0</v>
      </c>
      <c r="BO172" s="257"/>
      <c r="BP172" s="257"/>
      <c r="BQ172" s="257"/>
      <c r="BR172" s="257"/>
      <c r="BS172" s="257"/>
      <c r="BT172" s="257"/>
      <c r="BU172" s="821"/>
      <c r="BV172" s="822"/>
      <c r="BW172" s="822"/>
      <c r="BX172" s="822"/>
      <c r="BY172" s="822"/>
      <c r="BZ172" s="822"/>
      <c r="CA172" s="822"/>
      <c r="CB172" s="822"/>
      <c r="CC172" s="823"/>
    </row>
    <row r="173" spans="1:81" s="58" customFormat="1" ht="40.200000000000003" customHeight="1" x14ac:dyDescent="0.3">
      <c r="A173" s="34"/>
      <c r="B173" s="982"/>
      <c r="C173" s="869"/>
      <c r="D173" s="872"/>
      <c r="E173" s="852"/>
      <c r="F173" s="852"/>
      <c r="G173" s="852"/>
      <c r="H173" s="852"/>
      <c r="I173" s="852"/>
      <c r="J173" s="813"/>
      <c r="K173" s="855"/>
      <c r="L173" s="1188"/>
      <c r="M173" s="1191"/>
      <c r="N173" s="1194"/>
      <c r="O173" s="1176"/>
      <c r="P173" s="1179"/>
      <c r="Q173" s="1182"/>
      <c r="R173" s="813"/>
      <c r="S173" s="39"/>
      <c r="T173" s="236"/>
      <c r="U173" s="236"/>
      <c r="V173" s="236"/>
      <c r="W173" s="39"/>
      <c r="X173" s="31"/>
      <c r="Y173" s="31"/>
      <c r="Z173" s="31"/>
      <c r="AA173" s="31"/>
      <c r="AB173" s="813"/>
      <c r="AC173" s="828"/>
      <c r="AD173" s="51">
        <f t="shared" si="235"/>
        <v>0</v>
      </c>
      <c r="AE173" s="51">
        <f t="shared" si="235"/>
        <v>0</v>
      </c>
      <c r="AF173" s="51">
        <f t="shared" si="235"/>
        <v>0</v>
      </c>
      <c r="AG173" s="51">
        <f t="shared" si="235"/>
        <v>0</v>
      </c>
      <c r="AH173" s="51">
        <f t="shared" si="235"/>
        <v>0</v>
      </c>
      <c r="AI173" s="51">
        <f t="shared" si="235"/>
        <v>0</v>
      </c>
      <c r="AJ173" s="51">
        <f t="shared" si="235"/>
        <v>0</v>
      </c>
      <c r="AK173" s="813"/>
      <c r="AL173" s="831"/>
      <c r="AM173" s="51">
        <f t="shared" si="204"/>
        <v>0</v>
      </c>
      <c r="AN173" s="257"/>
      <c r="AO173" s="257"/>
      <c r="AP173" s="257"/>
      <c r="AQ173" s="257"/>
      <c r="AR173" s="257"/>
      <c r="AS173" s="257"/>
      <c r="AT173" s="813"/>
      <c r="AU173" s="834"/>
      <c r="AV173" s="51">
        <f t="shared" si="205"/>
        <v>0</v>
      </c>
      <c r="AW173" s="257"/>
      <c r="AX173" s="257"/>
      <c r="AY173" s="257"/>
      <c r="AZ173" s="257"/>
      <c r="BA173" s="257"/>
      <c r="BB173" s="257"/>
      <c r="BC173" s="813"/>
      <c r="BD173" s="810"/>
      <c r="BE173" s="51">
        <f t="shared" si="206"/>
        <v>0</v>
      </c>
      <c r="BF173" s="257"/>
      <c r="BG173" s="257"/>
      <c r="BH173" s="257"/>
      <c r="BI173" s="257"/>
      <c r="BJ173" s="257"/>
      <c r="BK173" s="257"/>
      <c r="BL173" s="813"/>
      <c r="BM173" s="816"/>
      <c r="BN173" s="51">
        <f t="shared" si="207"/>
        <v>0</v>
      </c>
      <c r="BO173" s="257"/>
      <c r="BP173" s="257"/>
      <c r="BQ173" s="257"/>
      <c r="BR173" s="257"/>
      <c r="BS173" s="257"/>
      <c r="BT173" s="257"/>
      <c r="BU173" s="821"/>
      <c r="BV173" s="822"/>
      <c r="BW173" s="822"/>
      <c r="BX173" s="822"/>
      <c r="BY173" s="822"/>
      <c r="BZ173" s="822"/>
      <c r="CA173" s="822"/>
      <c r="CB173" s="822"/>
      <c r="CC173" s="823"/>
    </row>
    <row r="174" spans="1:81" s="58" customFormat="1" ht="40.200000000000003" customHeight="1" thickBot="1" x14ac:dyDescent="0.35">
      <c r="A174" s="34"/>
      <c r="B174" s="982"/>
      <c r="C174" s="869"/>
      <c r="D174" s="873"/>
      <c r="E174" s="853"/>
      <c r="F174" s="853"/>
      <c r="G174" s="853"/>
      <c r="H174" s="853"/>
      <c r="I174" s="853"/>
      <c r="J174" s="814"/>
      <c r="K174" s="856"/>
      <c r="L174" s="1189"/>
      <c r="M174" s="1192"/>
      <c r="N174" s="1195"/>
      <c r="O174" s="1177"/>
      <c r="P174" s="1180"/>
      <c r="Q174" s="1183"/>
      <c r="R174" s="814"/>
      <c r="S174" s="232"/>
      <c r="T174" s="237"/>
      <c r="U174" s="237"/>
      <c r="V174" s="237"/>
      <c r="W174" s="232"/>
      <c r="X174" s="260"/>
      <c r="Y174" s="260"/>
      <c r="Z174" s="260"/>
      <c r="AA174" s="260"/>
      <c r="AB174" s="814"/>
      <c r="AC174" s="829"/>
      <c r="AD174" s="46">
        <f t="shared" si="235"/>
        <v>0</v>
      </c>
      <c r="AE174" s="46">
        <f t="shared" si="235"/>
        <v>0</v>
      </c>
      <c r="AF174" s="46">
        <f t="shared" si="235"/>
        <v>0</v>
      </c>
      <c r="AG174" s="46">
        <f t="shared" si="235"/>
        <v>0</v>
      </c>
      <c r="AH174" s="46">
        <f t="shared" si="235"/>
        <v>0</v>
      </c>
      <c r="AI174" s="46">
        <f t="shared" si="235"/>
        <v>0</v>
      </c>
      <c r="AJ174" s="46">
        <f t="shared" si="235"/>
        <v>0</v>
      </c>
      <c r="AK174" s="814"/>
      <c r="AL174" s="832"/>
      <c r="AM174" s="46">
        <f t="shared" si="204"/>
        <v>0</v>
      </c>
      <c r="AN174" s="49"/>
      <c r="AO174" s="49"/>
      <c r="AP174" s="49"/>
      <c r="AQ174" s="49"/>
      <c r="AR174" s="49"/>
      <c r="AS174" s="49"/>
      <c r="AT174" s="814"/>
      <c r="AU174" s="835"/>
      <c r="AV174" s="46">
        <f t="shared" si="205"/>
        <v>0</v>
      </c>
      <c r="AW174" s="49"/>
      <c r="AX174" s="49"/>
      <c r="AY174" s="49"/>
      <c r="AZ174" s="49"/>
      <c r="BA174" s="49"/>
      <c r="BB174" s="49"/>
      <c r="BC174" s="814"/>
      <c r="BD174" s="811"/>
      <c r="BE174" s="46">
        <f t="shared" si="206"/>
        <v>0</v>
      </c>
      <c r="BF174" s="49"/>
      <c r="BG174" s="49"/>
      <c r="BH174" s="49"/>
      <c r="BI174" s="49"/>
      <c r="BJ174" s="49"/>
      <c r="BK174" s="49"/>
      <c r="BL174" s="814"/>
      <c r="BM174" s="817"/>
      <c r="BN174" s="46">
        <f t="shared" si="207"/>
        <v>0</v>
      </c>
      <c r="BO174" s="49"/>
      <c r="BP174" s="49"/>
      <c r="BQ174" s="49"/>
      <c r="BR174" s="49"/>
      <c r="BS174" s="49"/>
      <c r="BT174" s="49"/>
      <c r="BU174" s="824"/>
      <c r="BV174" s="825"/>
      <c r="BW174" s="825"/>
      <c r="BX174" s="825"/>
      <c r="BY174" s="825"/>
      <c r="BZ174" s="825"/>
      <c r="CA174" s="825"/>
      <c r="CB174" s="825"/>
      <c r="CC174" s="826"/>
    </row>
    <row r="175" spans="1:81" s="58" customFormat="1" ht="40.200000000000003" customHeight="1" thickTop="1" x14ac:dyDescent="0.3">
      <c r="A175" s="34"/>
      <c r="B175" s="982"/>
      <c r="C175" s="869"/>
      <c r="D175" s="871"/>
      <c r="E175" s="851"/>
      <c r="F175" s="851"/>
      <c r="G175" s="851"/>
      <c r="H175" s="851"/>
      <c r="I175" s="851"/>
      <c r="J175" s="812">
        <v>468</v>
      </c>
      <c r="K175" s="854" t="str">
        <f>+[8]Metas!K531</f>
        <v>Ruta Colectiva Departamental para la prevención y protección a organizaciones defensoras de Derechos Humanos creada e implementada.</v>
      </c>
      <c r="L175" s="857">
        <v>1</v>
      </c>
      <c r="M175" s="860">
        <f>SUM(N175:Q175)</f>
        <v>1</v>
      </c>
      <c r="N175" s="836">
        <v>0.1</v>
      </c>
      <c r="O175" s="839">
        <v>0.4</v>
      </c>
      <c r="P175" s="863">
        <v>0.4</v>
      </c>
      <c r="Q175" s="866">
        <v>0.1</v>
      </c>
      <c r="R175" s="812">
        <f>+$J175</f>
        <v>468</v>
      </c>
      <c r="S175" s="354" t="s">
        <v>5756</v>
      </c>
      <c r="T175" s="235" t="s">
        <v>3822</v>
      </c>
      <c r="U175" s="235" t="s">
        <v>3826</v>
      </c>
      <c r="V175" s="235" t="s">
        <v>3830</v>
      </c>
      <c r="W175" s="231"/>
      <c r="X175" s="256"/>
      <c r="Y175" s="256"/>
      <c r="Z175" s="256"/>
      <c r="AA175" s="256"/>
      <c r="AB175" s="812">
        <f t="shared" si="226"/>
        <v>468</v>
      </c>
      <c r="AC175" s="827">
        <f t="shared" ref="AC175" si="237">+L175</f>
        <v>1</v>
      </c>
      <c r="AD175" s="44">
        <f t="shared" si="235"/>
        <v>27.04</v>
      </c>
      <c r="AE175" s="44">
        <f t="shared" si="235"/>
        <v>27.04</v>
      </c>
      <c r="AF175" s="44">
        <f t="shared" si="235"/>
        <v>0</v>
      </c>
      <c r="AG175" s="44">
        <f t="shared" si="235"/>
        <v>0</v>
      </c>
      <c r="AH175" s="44">
        <f t="shared" si="235"/>
        <v>0</v>
      </c>
      <c r="AI175" s="44">
        <f t="shared" si="235"/>
        <v>0</v>
      </c>
      <c r="AJ175" s="44">
        <f t="shared" si="235"/>
        <v>0</v>
      </c>
      <c r="AK175" s="812">
        <f t="shared" si="228"/>
        <v>468</v>
      </c>
      <c r="AL175" s="830">
        <f>+N175</f>
        <v>0.1</v>
      </c>
      <c r="AM175" s="44">
        <f t="shared" si="204"/>
        <v>1.52</v>
      </c>
      <c r="AN175" s="47">
        <v>1.52</v>
      </c>
      <c r="AO175" s="47"/>
      <c r="AP175" s="47"/>
      <c r="AQ175" s="47"/>
      <c r="AR175" s="47"/>
      <c r="AS175" s="47"/>
      <c r="AT175" s="812">
        <f t="shared" si="229"/>
        <v>468</v>
      </c>
      <c r="AU175" s="833">
        <f>+O175</f>
        <v>0.4</v>
      </c>
      <c r="AV175" s="44">
        <f t="shared" si="205"/>
        <v>12</v>
      </c>
      <c r="AW175" s="47">
        <v>12</v>
      </c>
      <c r="AX175" s="47"/>
      <c r="AY175" s="47"/>
      <c r="AZ175" s="47"/>
      <c r="BA175" s="47"/>
      <c r="BB175" s="47"/>
      <c r="BC175" s="812">
        <f t="shared" si="230"/>
        <v>468</v>
      </c>
      <c r="BD175" s="809">
        <f>+P175</f>
        <v>0.4</v>
      </c>
      <c r="BE175" s="44">
        <f t="shared" si="206"/>
        <v>12</v>
      </c>
      <c r="BF175" s="47">
        <v>12</v>
      </c>
      <c r="BG175" s="47"/>
      <c r="BH175" s="47"/>
      <c r="BI175" s="47"/>
      <c r="BJ175" s="47"/>
      <c r="BK175" s="47"/>
      <c r="BL175" s="812">
        <f t="shared" si="231"/>
        <v>468</v>
      </c>
      <c r="BM175" s="815">
        <f>+Q175</f>
        <v>0.1</v>
      </c>
      <c r="BN175" s="44">
        <f t="shared" si="207"/>
        <v>1.52</v>
      </c>
      <c r="BO175" s="47">
        <v>1.52</v>
      </c>
      <c r="BP175" s="47"/>
      <c r="BQ175" s="47"/>
      <c r="BR175" s="47"/>
      <c r="BS175" s="47"/>
      <c r="BT175" s="47"/>
      <c r="BU175" s="818"/>
      <c r="BV175" s="819"/>
      <c r="BW175" s="819"/>
      <c r="BX175" s="819"/>
      <c r="BY175" s="819"/>
      <c r="BZ175" s="819"/>
      <c r="CA175" s="819"/>
      <c r="CB175" s="819"/>
      <c r="CC175" s="820"/>
    </row>
    <row r="176" spans="1:81" s="58" customFormat="1" ht="40.200000000000003" customHeight="1" x14ac:dyDescent="0.3">
      <c r="A176" s="34"/>
      <c r="B176" s="982"/>
      <c r="C176" s="869"/>
      <c r="D176" s="872"/>
      <c r="E176" s="852"/>
      <c r="F176" s="852"/>
      <c r="G176" s="852"/>
      <c r="H176" s="852"/>
      <c r="I176" s="852"/>
      <c r="J176" s="813"/>
      <c r="K176" s="855"/>
      <c r="L176" s="858"/>
      <c r="M176" s="861"/>
      <c r="N176" s="837"/>
      <c r="O176" s="840"/>
      <c r="P176" s="864"/>
      <c r="Q176" s="867"/>
      <c r="R176" s="813"/>
      <c r="S176" s="355" t="s">
        <v>5757</v>
      </c>
      <c r="T176" s="236"/>
      <c r="U176" s="236"/>
      <c r="V176" s="236"/>
      <c r="W176" s="39"/>
      <c r="X176" s="31"/>
      <c r="Y176" s="31"/>
      <c r="Z176" s="31"/>
      <c r="AA176" s="31"/>
      <c r="AB176" s="813"/>
      <c r="AC176" s="828"/>
      <c r="AD176" s="51">
        <f t="shared" si="235"/>
        <v>0</v>
      </c>
      <c r="AE176" s="51">
        <f t="shared" si="235"/>
        <v>0</v>
      </c>
      <c r="AF176" s="51">
        <f t="shared" si="235"/>
        <v>0</v>
      </c>
      <c r="AG176" s="51">
        <f t="shared" si="235"/>
        <v>0</v>
      </c>
      <c r="AH176" s="51">
        <f t="shared" si="235"/>
        <v>0</v>
      </c>
      <c r="AI176" s="51">
        <f t="shared" si="235"/>
        <v>0</v>
      </c>
      <c r="AJ176" s="51">
        <f t="shared" si="235"/>
        <v>0</v>
      </c>
      <c r="AK176" s="813"/>
      <c r="AL176" s="831"/>
      <c r="AM176" s="51">
        <f t="shared" si="204"/>
        <v>0</v>
      </c>
      <c r="AN176" s="257"/>
      <c r="AO176" s="257"/>
      <c r="AP176" s="257"/>
      <c r="AQ176" s="257"/>
      <c r="AR176" s="257"/>
      <c r="AS176" s="257"/>
      <c r="AT176" s="813"/>
      <c r="AU176" s="834"/>
      <c r="AV176" s="51">
        <f t="shared" si="205"/>
        <v>0</v>
      </c>
      <c r="AW176" s="257"/>
      <c r="AX176" s="257"/>
      <c r="AY176" s="257"/>
      <c r="AZ176" s="257"/>
      <c r="BA176" s="257"/>
      <c r="BB176" s="257"/>
      <c r="BC176" s="813"/>
      <c r="BD176" s="810"/>
      <c r="BE176" s="51">
        <f t="shared" si="206"/>
        <v>0</v>
      </c>
      <c r="BF176" s="257"/>
      <c r="BG176" s="257"/>
      <c r="BH176" s="257"/>
      <c r="BI176" s="257"/>
      <c r="BJ176" s="257"/>
      <c r="BK176" s="257"/>
      <c r="BL176" s="813"/>
      <c r="BM176" s="816"/>
      <c r="BN176" s="51">
        <f t="shared" si="207"/>
        <v>0</v>
      </c>
      <c r="BO176" s="257"/>
      <c r="BP176" s="257"/>
      <c r="BQ176" s="257"/>
      <c r="BR176" s="257"/>
      <c r="BS176" s="257"/>
      <c r="BT176" s="257"/>
      <c r="BU176" s="821"/>
      <c r="BV176" s="822"/>
      <c r="BW176" s="822"/>
      <c r="BX176" s="822"/>
      <c r="BY176" s="822"/>
      <c r="BZ176" s="822"/>
      <c r="CA176" s="822"/>
      <c r="CB176" s="822"/>
      <c r="CC176" s="823"/>
    </row>
    <row r="177" spans="1:81" s="58" customFormat="1" ht="40.200000000000003" customHeight="1" x14ac:dyDescent="0.3">
      <c r="A177" s="34"/>
      <c r="B177" s="982"/>
      <c r="C177" s="869"/>
      <c r="D177" s="872"/>
      <c r="E177" s="852"/>
      <c r="F177" s="852"/>
      <c r="G177" s="852"/>
      <c r="H177" s="852"/>
      <c r="I177" s="852"/>
      <c r="J177" s="813"/>
      <c r="K177" s="855"/>
      <c r="L177" s="858"/>
      <c r="M177" s="861"/>
      <c r="N177" s="837"/>
      <c r="O177" s="840"/>
      <c r="P177" s="864"/>
      <c r="Q177" s="867"/>
      <c r="R177" s="813"/>
      <c r="S177" s="39"/>
      <c r="T177" s="236"/>
      <c r="U177" s="236"/>
      <c r="V177" s="236"/>
      <c r="W177" s="39"/>
      <c r="X177" s="31"/>
      <c r="Y177" s="31"/>
      <c r="Z177" s="31"/>
      <c r="AA177" s="31"/>
      <c r="AB177" s="813"/>
      <c r="AC177" s="828"/>
      <c r="AD177" s="51">
        <f t="shared" si="235"/>
        <v>0</v>
      </c>
      <c r="AE177" s="51">
        <f t="shared" si="235"/>
        <v>0</v>
      </c>
      <c r="AF177" s="51">
        <f t="shared" si="235"/>
        <v>0</v>
      </c>
      <c r="AG177" s="51">
        <f t="shared" si="235"/>
        <v>0</v>
      </c>
      <c r="AH177" s="51">
        <f t="shared" si="235"/>
        <v>0</v>
      </c>
      <c r="AI177" s="51">
        <f t="shared" si="235"/>
        <v>0</v>
      </c>
      <c r="AJ177" s="51">
        <f t="shared" si="235"/>
        <v>0</v>
      </c>
      <c r="AK177" s="813"/>
      <c r="AL177" s="831"/>
      <c r="AM177" s="51">
        <f t="shared" si="204"/>
        <v>0</v>
      </c>
      <c r="AN177" s="257"/>
      <c r="AO177" s="257"/>
      <c r="AP177" s="257"/>
      <c r="AQ177" s="257"/>
      <c r="AR177" s="257"/>
      <c r="AS177" s="257"/>
      <c r="AT177" s="813"/>
      <c r="AU177" s="834"/>
      <c r="AV177" s="51">
        <f t="shared" si="205"/>
        <v>0</v>
      </c>
      <c r="AW177" s="257"/>
      <c r="AX177" s="257"/>
      <c r="AY177" s="257"/>
      <c r="AZ177" s="257"/>
      <c r="BA177" s="257"/>
      <c r="BB177" s="257"/>
      <c r="BC177" s="813"/>
      <c r="BD177" s="810"/>
      <c r="BE177" s="51">
        <f t="shared" si="206"/>
        <v>0</v>
      </c>
      <c r="BF177" s="257"/>
      <c r="BG177" s="257"/>
      <c r="BH177" s="257"/>
      <c r="BI177" s="257"/>
      <c r="BJ177" s="257"/>
      <c r="BK177" s="257"/>
      <c r="BL177" s="813"/>
      <c r="BM177" s="816"/>
      <c r="BN177" s="51">
        <f t="shared" si="207"/>
        <v>0</v>
      </c>
      <c r="BO177" s="257"/>
      <c r="BP177" s="257"/>
      <c r="BQ177" s="257"/>
      <c r="BR177" s="257"/>
      <c r="BS177" s="257"/>
      <c r="BT177" s="257"/>
      <c r="BU177" s="821"/>
      <c r="BV177" s="822"/>
      <c r="BW177" s="822"/>
      <c r="BX177" s="822"/>
      <c r="BY177" s="822"/>
      <c r="BZ177" s="822"/>
      <c r="CA177" s="822"/>
      <c r="CB177" s="822"/>
      <c r="CC177" s="823"/>
    </row>
    <row r="178" spans="1:81" s="58" customFormat="1" ht="40.200000000000003" customHeight="1" thickBot="1" x14ac:dyDescent="0.35">
      <c r="A178" s="34"/>
      <c r="B178" s="982"/>
      <c r="C178" s="869"/>
      <c r="D178" s="873"/>
      <c r="E178" s="853"/>
      <c r="F178" s="853"/>
      <c r="G178" s="853"/>
      <c r="H178" s="853"/>
      <c r="I178" s="853"/>
      <c r="J178" s="814"/>
      <c r="K178" s="856"/>
      <c r="L178" s="859"/>
      <c r="M178" s="862"/>
      <c r="N178" s="838"/>
      <c r="O178" s="841"/>
      <c r="P178" s="865"/>
      <c r="Q178" s="874"/>
      <c r="R178" s="814"/>
      <c r="S178" s="232"/>
      <c r="T178" s="237"/>
      <c r="U178" s="237"/>
      <c r="V178" s="237"/>
      <c r="W178" s="232"/>
      <c r="X178" s="260"/>
      <c r="Y178" s="260"/>
      <c r="Z178" s="260"/>
      <c r="AA178" s="260"/>
      <c r="AB178" s="814"/>
      <c r="AC178" s="829"/>
      <c r="AD178" s="46">
        <f t="shared" si="235"/>
        <v>0</v>
      </c>
      <c r="AE178" s="46">
        <f t="shared" si="235"/>
        <v>0</v>
      </c>
      <c r="AF178" s="46">
        <f t="shared" si="235"/>
        <v>0</v>
      </c>
      <c r="AG178" s="46">
        <f t="shared" si="235"/>
        <v>0</v>
      </c>
      <c r="AH178" s="46">
        <f t="shared" si="235"/>
        <v>0</v>
      </c>
      <c r="AI178" s="46">
        <f t="shared" si="235"/>
        <v>0</v>
      </c>
      <c r="AJ178" s="46">
        <f t="shared" si="235"/>
        <v>0</v>
      </c>
      <c r="AK178" s="814"/>
      <c r="AL178" s="832"/>
      <c r="AM178" s="46">
        <f t="shared" si="204"/>
        <v>0</v>
      </c>
      <c r="AN178" s="49"/>
      <c r="AO178" s="49"/>
      <c r="AP178" s="49"/>
      <c r="AQ178" s="49"/>
      <c r="AR178" s="49"/>
      <c r="AS178" s="49"/>
      <c r="AT178" s="814"/>
      <c r="AU178" s="835"/>
      <c r="AV178" s="46">
        <f t="shared" si="205"/>
        <v>0</v>
      </c>
      <c r="AW178" s="49"/>
      <c r="AX178" s="49"/>
      <c r="AY178" s="49"/>
      <c r="AZ178" s="49"/>
      <c r="BA178" s="49"/>
      <c r="BB178" s="49"/>
      <c r="BC178" s="814"/>
      <c r="BD178" s="811"/>
      <c r="BE178" s="46">
        <f t="shared" si="206"/>
        <v>0</v>
      </c>
      <c r="BF178" s="49"/>
      <c r="BG178" s="49"/>
      <c r="BH178" s="49"/>
      <c r="BI178" s="49"/>
      <c r="BJ178" s="49"/>
      <c r="BK178" s="49"/>
      <c r="BL178" s="814"/>
      <c r="BM178" s="817"/>
      <c r="BN178" s="46">
        <f t="shared" si="207"/>
        <v>0</v>
      </c>
      <c r="BO178" s="49"/>
      <c r="BP178" s="49"/>
      <c r="BQ178" s="49"/>
      <c r="BR178" s="49"/>
      <c r="BS178" s="49"/>
      <c r="BT178" s="49"/>
      <c r="BU178" s="824"/>
      <c r="BV178" s="825"/>
      <c r="BW178" s="825"/>
      <c r="BX178" s="825"/>
      <c r="BY178" s="825"/>
      <c r="BZ178" s="825"/>
      <c r="CA178" s="825"/>
      <c r="CB178" s="825"/>
      <c r="CC178" s="826"/>
    </row>
    <row r="179" spans="1:81" s="58" customFormat="1" ht="40.200000000000003" customHeight="1" thickTop="1" x14ac:dyDescent="0.3">
      <c r="A179" s="34"/>
      <c r="B179" s="982"/>
      <c r="C179" s="869"/>
      <c r="D179" s="871"/>
      <c r="E179" s="851"/>
      <c r="F179" s="851"/>
      <c r="G179" s="851"/>
      <c r="H179" s="851"/>
      <c r="I179" s="851"/>
      <c r="J179" s="812">
        <v>469</v>
      </c>
      <c r="K179" s="854" t="str">
        <f>+[8]Metas!K532</f>
        <v>Fortalecimiento y operativización de la Mesa Territorial de Garantías a líderes sociales, comunales y defensores de derechos humanos del Departamento.</v>
      </c>
      <c r="L179" s="1187">
        <v>0.3</v>
      </c>
      <c r="M179" s="1190">
        <f>SUM(N179:Q179)</f>
        <v>0.30000000000000004</v>
      </c>
      <c r="N179" s="1193">
        <v>0.03</v>
      </c>
      <c r="O179" s="1175">
        <v>0.1</v>
      </c>
      <c r="P179" s="1178">
        <v>0.1</v>
      </c>
      <c r="Q179" s="1181">
        <v>7.0000000000000007E-2</v>
      </c>
      <c r="R179" s="812">
        <f>+$J179</f>
        <v>469</v>
      </c>
      <c r="S179" s="354" t="s">
        <v>5758</v>
      </c>
      <c r="T179" s="235" t="s">
        <v>3822</v>
      </c>
      <c r="U179" s="235" t="s">
        <v>3826</v>
      </c>
      <c r="V179" s="235" t="s">
        <v>3830</v>
      </c>
      <c r="W179" s="231" t="s">
        <v>5759</v>
      </c>
      <c r="X179" s="256"/>
      <c r="Y179" s="256"/>
      <c r="Z179" s="256"/>
      <c r="AA179" s="256"/>
      <c r="AB179" s="812">
        <f t="shared" si="226"/>
        <v>469</v>
      </c>
      <c r="AC179" s="827">
        <f t="shared" ref="AC179" si="238">+L179</f>
        <v>0.3</v>
      </c>
      <c r="AD179" s="44">
        <f t="shared" si="235"/>
        <v>14.25</v>
      </c>
      <c r="AE179" s="44">
        <f t="shared" si="235"/>
        <v>14.25</v>
      </c>
      <c r="AF179" s="44">
        <f t="shared" si="235"/>
        <v>0</v>
      </c>
      <c r="AG179" s="44">
        <f t="shared" si="235"/>
        <v>0</v>
      </c>
      <c r="AH179" s="44">
        <f t="shared" si="235"/>
        <v>0</v>
      </c>
      <c r="AI179" s="44">
        <f t="shared" si="235"/>
        <v>0</v>
      </c>
      <c r="AJ179" s="44">
        <f t="shared" si="235"/>
        <v>0</v>
      </c>
      <c r="AK179" s="812">
        <f t="shared" si="228"/>
        <v>469</v>
      </c>
      <c r="AL179" s="830">
        <f>+N179</f>
        <v>0.03</v>
      </c>
      <c r="AM179" s="44">
        <f t="shared" si="204"/>
        <v>1.25</v>
      </c>
      <c r="AN179" s="47">
        <v>1.25</v>
      </c>
      <c r="AO179" s="47"/>
      <c r="AP179" s="47"/>
      <c r="AQ179" s="47"/>
      <c r="AR179" s="47"/>
      <c r="AS179" s="47"/>
      <c r="AT179" s="812">
        <f t="shared" si="229"/>
        <v>469</v>
      </c>
      <c r="AU179" s="833">
        <f>+O179</f>
        <v>0.1</v>
      </c>
      <c r="AV179" s="44">
        <f t="shared" si="205"/>
        <v>5</v>
      </c>
      <c r="AW179" s="47">
        <v>5</v>
      </c>
      <c r="AX179" s="47"/>
      <c r="AY179" s="47"/>
      <c r="AZ179" s="47"/>
      <c r="BA179" s="47"/>
      <c r="BB179" s="47"/>
      <c r="BC179" s="812">
        <f t="shared" si="230"/>
        <v>469</v>
      </c>
      <c r="BD179" s="809">
        <f>+P179</f>
        <v>0.1</v>
      </c>
      <c r="BE179" s="44">
        <f t="shared" si="206"/>
        <v>5</v>
      </c>
      <c r="BF179" s="47">
        <v>5</v>
      </c>
      <c r="BG179" s="47"/>
      <c r="BH179" s="47"/>
      <c r="BI179" s="47"/>
      <c r="BJ179" s="47"/>
      <c r="BK179" s="47"/>
      <c r="BL179" s="812">
        <f t="shared" si="231"/>
        <v>469</v>
      </c>
      <c r="BM179" s="815">
        <f>+Q179</f>
        <v>7.0000000000000007E-2</v>
      </c>
      <c r="BN179" s="44">
        <f t="shared" si="207"/>
        <v>3</v>
      </c>
      <c r="BO179" s="47">
        <v>3</v>
      </c>
      <c r="BP179" s="47"/>
      <c r="BQ179" s="47"/>
      <c r="BR179" s="47"/>
      <c r="BS179" s="47"/>
      <c r="BT179" s="47"/>
      <c r="BU179" s="818"/>
      <c r="BV179" s="819"/>
      <c r="BW179" s="819"/>
      <c r="BX179" s="819"/>
      <c r="BY179" s="819"/>
      <c r="BZ179" s="819"/>
      <c r="CA179" s="819"/>
      <c r="CB179" s="819"/>
      <c r="CC179" s="820"/>
    </row>
    <row r="180" spans="1:81" s="58" customFormat="1" ht="40.200000000000003" customHeight="1" x14ac:dyDescent="0.3">
      <c r="A180" s="34"/>
      <c r="B180" s="982"/>
      <c r="C180" s="869"/>
      <c r="D180" s="872"/>
      <c r="E180" s="852"/>
      <c r="F180" s="852"/>
      <c r="G180" s="852"/>
      <c r="H180" s="852"/>
      <c r="I180" s="852"/>
      <c r="J180" s="813"/>
      <c r="K180" s="855"/>
      <c r="L180" s="1188"/>
      <c r="M180" s="1191"/>
      <c r="N180" s="1194"/>
      <c r="O180" s="1176"/>
      <c r="P180" s="1179"/>
      <c r="Q180" s="1182"/>
      <c r="R180" s="813"/>
      <c r="S180" s="355" t="s">
        <v>5760</v>
      </c>
      <c r="T180" s="236"/>
      <c r="U180" s="236"/>
      <c r="V180" s="236"/>
      <c r="W180" s="39" t="s">
        <v>5761</v>
      </c>
      <c r="X180" s="31"/>
      <c r="Y180" s="31"/>
      <c r="Z180" s="31"/>
      <c r="AA180" s="31"/>
      <c r="AB180" s="813"/>
      <c r="AC180" s="828"/>
      <c r="AD180" s="51">
        <f t="shared" si="235"/>
        <v>0</v>
      </c>
      <c r="AE180" s="51">
        <f t="shared" si="235"/>
        <v>0</v>
      </c>
      <c r="AF180" s="51">
        <f t="shared" si="235"/>
        <v>0</v>
      </c>
      <c r="AG180" s="51">
        <f t="shared" si="235"/>
        <v>0</v>
      </c>
      <c r="AH180" s="51">
        <f t="shared" si="235"/>
        <v>0</v>
      </c>
      <c r="AI180" s="51">
        <f t="shared" si="235"/>
        <v>0</v>
      </c>
      <c r="AJ180" s="51">
        <f t="shared" si="235"/>
        <v>0</v>
      </c>
      <c r="AK180" s="813"/>
      <c r="AL180" s="831"/>
      <c r="AM180" s="51">
        <f t="shared" si="204"/>
        <v>0</v>
      </c>
      <c r="AN180" s="257"/>
      <c r="AO180" s="257"/>
      <c r="AP180" s="257"/>
      <c r="AQ180" s="257"/>
      <c r="AR180" s="257"/>
      <c r="AS180" s="257"/>
      <c r="AT180" s="813"/>
      <c r="AU180" s="834"/>
      <c r="AV180" s="51">
        <f t="shared" si="205"/>
        <v>0</v>
      </c>
      <c r="AW180" s="257"/>
      <c r="AX180" s="257"/>
      <c r="AY180" s="257"/>
      <c r="AZ180" s="257"/>
      <c r="BA180" s="257"/>
      <c r="BB180" s="257"/>
      <c r="BC180" s="813"/>
      <c r="BD180" s="810"/>
      <c r="BE180" s="51">
        <f t="shared" si="206"/>
        <v>0</v>
      </c>
      <c r="BF180" s="257"/>
      <c r="BG180" s="257"/>
      <c r="BH180" s="257"/>
      <c r="BI180" s="257"/>
      <c r="BJ180" s="257"/>
      <c r="BK180" s="257"/>
      <c r="BL180" s="813"/>
      <c r="BM180" s="816"/>
      <c r="BN180" s="51">
        <f t="shared" si="207"/>
        <v>0</v>
      </c>
      <c r="BO180" s="257"/>
      <c r="BP180" s="257"/>
      <c r="BQ180" s="257"/>
      <c r="BR180" s="257"/>
      <c r="BS180" s="257"/>
      <c r="BT180" s="257"/>
      <c r="BU180" s="821"/>
      <c r="BV180" s="822"/>
      <c r="BW180" s="822"/>
      <c r="BX180" s="822"/>
      <c r="BY180" s="822"/>
      <c r="BZ180" s="822"/>
      <c r="CA180" s="822"/>
      <c r="CB180" s="822"/>
      <c r="CC180" s="823"/>
    </row>
    <row r="181" spans="1:81" s="58" customFormat="1" ht="40.200000000000003" customHeight="1" x14ac:dyDescent="0.3">
      <c r="A181" s="34"/>
      <c r="B181" s="982"/>
      <c r="C181" s="869"/>
      <c r="D181" s="872"/>
      <c r="E181" s="852"/>
      <c r="F181" s="852"/>
      <c r="G181" s="852"/>
      <c r="H181" s="852"/>
      <c r="I181" s="852"/>
      <c r="J181" s="813"/>
      <c r="K181" s="855"/>
      <c r="L181" s="1188"/>
      <c r="M181" s="1191"/>
      <c r="N181" s="1194"/>
      <c r="O181" s="1176"/>
      <c r="P181" s="1179"/>
      <c r="Q181" s="1182"/>
      <c r="R181" s="813"/>
      <c r="S181" s="355" t="s">
        <v>5671</v>
      </c>
      <c r="T181" s="236"/>
      <c r="U181" s="236"/>
      <c r="V181" s="236"/>
      <c r="W181" s="39" t="s">
        <v>5762</v>
      </c>
      <c r="X181" s="31"/>
      <c r="Y181" s="31"/>
      <c r="Z181" s="31"/>
      <c r="AA181" s="31"/>
      <c r="AB181" s="813"/>
      <c r="AC181" s="828"/>
      <c r="AD181" s="51">
        <f t="shared" si="235"/>
        <v>0</v>
      </c>
      <c r="AE181" s="51">
        <f t="shared" si="235"/>
        <v>0</v>
      </c>
      <c r="AF181" s="51">
        <f t="shared" si="235"/>
        <v>0</v>
      </c>
      <c r="AG181" s="51">
        <f t="shared" si="235"/>
        <v>0</v>
      </c>
      <c r="AH181" s="51">
        <f t="shared" si="235"/>
        <v>0</v>
      </c>
      <c r="AI181" s="51">
        <f t="shared" si="235"/>
        <v>0</v>
      </c>
      <c r="AJ181" s="51">
        <f t="shared" si="235"/>
        <v>0</v>
      </c>
      <c r="AK181" s="813"/>
      <c r="AL181" s="831"/>
      <c r="AM181" s="51">
        <f t="shared" si="204"/>
        <v>0</v>
      </c>
      <c r="AN181" s="257"/>
      <c r="AO181" s="257"/>
      <c r="AP181" s="257"/>
      <c r="AQ181" s="257"/>
      <c r="AR181" s="257"/>
      <c r="AS181" s="257"/>
      <c r="AT181" s="813"/>
      <c r="AU181" s="834"/>
      <c r="AV181" s="51">
        <f t="shared" si="205"/>
        <v>0</v>
      </c>
      <c r="AW181" s="257"/>
      <c r="AX181" s="257"/>
      <c r="AY181" s="257"/>
      <c r="AZ181" s="257"/>
      <c r="BA181" s="257"/>
      <c r="BB181" s="257"/>
      <c r="BC181" s="813"/>
      <c r="BD181" s="810"/>
      <c r="BE181" s="51">
        <f t="shared" si="206"/>
        <v>0</v>
      </c>
      <c r="BF181" s="257"/>
      <c r="BG181" s="257"/>
      <c r="BH181" s="257"/>
      <c r="BI181" s="257"/>
      <c r="BJ181" s="257"/>
      <c r="BK181" s="257"/>
      <c r="BL181" s="813"/>
      <c r="BM181" s="816"/>
      <c r="BN181" s="51">
        <f t="shared" si="207"/>
        <v>0</v>
      </c>
      <c r="BO181" s="257"/>
      <c r="BP181" s="257"/>
      <c r="BQ181" s="257"/>
      <c r="BR181" s="257"/>
      <c r="BS181" s="257"/>
      <c r="BT181" s="257"/>
      <c r="BU181" s="821"/>
      <c r="BV181" s="822"/>
      <c r="BW181" s="822"/>
      <c r="BX181" s="822"/>
      <c r="BY181" s="822"/>
      <c r="BZ181" s="822"/>
      <c r="CA181" s="822"/>
      <c r="CB181" s="822"/>
      <c r="CC181" s="823"/>
    </row>
    <row r="182" spans="1:81" s="58" customFormat="1" ht="40.200000000000003" customHeight="1" thickBot="1" x14ac:dyDescent="0.35">
      <c r="A182" s="34"/>
      <c r="B182" s="982"/>
      <c r="C182" s="870"/>
      <c r="D182" s="873"/>
      <c r="E182" s="853"/>
      <c r="F182" s="853"/>
      <c r="G182" s="853"/>
      <c r="H182" s="853"/>
      <c r="I182" s="853"/>
      <c r="J182" s="814"/>
      <c r="K182" s="856"/>
      <c r="L182" s="1189"/>
      <c r="M182" s="1192"/>
      <c r="N182" s="1195"/>
      <c r="O182" s="1177"/>
      <c r="P182" s="1180"/>
      <c r="Q182" s="1183"/>
      <c r="R182" s="814"/>
      <c r="S182" s="232"/>
      <c r="T182" s="237"/>
      <c r="U182" s="237"/>
      <c r="V182" s="237"/>
      <c r="W182" s="232"/>
      <c r="X182" s="260"/>
      <c r="Y182" s="260"/>
      <c r="Z182" s="260"/>
      <c r="AA182" s="260"/>
      <c r="AB182" s="814"/>
      <c r="AC182" s="829"/>
      <c r="AD182" s="46">
        <f t="shared" si="235"/>
        <v>0</v>
      </c>
      <c r="AE182" s="46">
        <f t="shared" si="235"/>
        <v>0</v>
      </c>
      <c r="AF182" s="46">
        <f t="shared" si="235"/>
        <v>0</v>
      </c>
      <c r="AG182" s="46">
        <f t="shared" si="235"/>
        <v>0</v>
      </c>
      <c r="AH182" s="46">
        <f t="shared" si="235"/>
        <v>0</v>
      </c>
      <c r="AI182" s="46">
        <f t="shared" si="235"/>
        <v>0</v>
      </c>
      <c r="AJ182" s="46">
        <f t="shared" si="235"/>
        <v>0</v>
      </c>
      <c r="AK182" s="814"/>
      <c r="AL182" s="832"/>
      <c r="AM182" s="46">
        <f t="shared" si="204"/>
        <v>0</v>
      </c>
      <c r="AN182" s="49"/>
      <c r="AO182" s="49"/>
      <c r="AP182" s="49"/>
      <c r="AQ182" s="49"/>
      <c r="AR182" s="49"/>
      <c r="AS182" s="49"/>
      <c r="AT182" s="814"/>
      <c r="AU182" s="835"/>
      <c r="AV182" s="46">
        <f t="shared" si="205"/>
        <v>0</v>
      </c>
      <c r="AW182" s="49"/>
      <c r="AX182" s="49"/>
      <c r="AY182" s="49"/>
      <c r="AZ182" s="49"/>
      <c r="BA182" s="49"/>
      <c r="BB182" s="49"/>
      <c r="BC182" s="814"/>
      <c r="BD182" s="811"/>
      <c r="BE182" s="46">
        <f t="shared" si="206"/>
        <v>0</v>
      </c>
      <c r="BF182" s="49"/>
      <c r="BG182" s="49"/>
      <c r="BH182" s="49"/>
      <c r="BI182" s="49"/>
      <c r="BJ182" s="49"/>
      <c r="BK182" s="49"/>
      <c r="BL182" s="814"/>
      <c r="BM182" s="817"/>
      <c r="BN182" s="46">
        <f t="shared" si="207"/>
        <v>0</v>
      </c>
      <c r="BO182" s="49"/>
      <c r="BP182" s="49"/>
      <c r="BQ182" s="49"/>
      <c r="BR182" s="49"/>
      <c r="BS182" s="49"/>
      <c r="BT182" s="49"/>
      <c r="BU182" s="824"/>
      <c r="BV182" s="825"/>
      <c r="BW182" s="825"/>
      <c r="BX182" s="825"/>
      <c r="BY182" s="825"/>
      <c r="BZ182" s="825"/>
      <c r="CA182" s="825"/>
      <c r="CB182" s="825"/>
      <c r="CC182" s="826"/>
    </row>
    <row r="183" spans="1:81" s="58" customFormat="1" ht="40.200000000000003" customHeight="1" thickTop="1" x14ac:dyDescent="0.3">
      <c r="A183" s="34"/>
      <c r="B183" s="982"/>
      <c r="C183" s="868" t="s">
        <v>711</v>
      </c>
      <c r="D183" s="871"/>
      <c r="E183" s="851"/>
      <c r="F183" s="851"/>
      <c r="G183" s="851"/>
      <c r="H183" s="851"/>
      <c r="I183" s="851"/>
      <c r="J183" s="812">
        <v>470</v>
      </c>
      <c r="K183" s="854" t="str">
        <f>+[8]Metas!K533</f>
        <v>Articular la respuesta institucional para el diseño e implementación de medidas de prevención y protección integrales para comunidades en situación de riesgo.</v>
      </c>
      <c r="L183" s="1187">
        <v>0.25</v>
      </c>
      <c r="M183" s="1190">
        <f>SUM(N183:Q183)</f>
        <v>0.25</v>
      </c>
      <c r="N183" s="1193">
        <v>0.02</v>
      </c>
      <c r="O183" s="1175">
        <v>0.1</v>
      </c>
      <c r="P183" s="1178">
        <v>0.1</v>
      </c>
      <c r="Q183" s="1181">
        <v>0.03</v>
      </c>
      <c r="R183" s="812">
        <f>+$J183</f>
        <v>470</v>
      </c>
      <c r="S183" s="354" t="s">
        <v>5763</v>
      </c>
      <c r="T183" s="235" t="s">
        <v>3822</v>
      </c>
      <c r="U183" s="235" t="s">
        <v>3826</v>
      </c>
      <c r="V183" s="235" t="s">
        <v>3830</v>
      </c>
      <c r="W183" s="231" t="s">
        <v>5764</v>
      </c>
      <c r="X183" s="256"/>
      <c r="Y183" s="256"/>
      <c r="Z183" s="256"/>
      <c r="AA183" s="256"/>
      <c r="AB183" s="812">
        <f t="shared" si="226"/>
        <v>470</v>
      </c>
      <c r="AC183" s="827">
        <f t="shared" ref="AC183" si="239">+L183</f>
        <v>0.25</v>
      </c>
      <c r="AD183" s="44">
        <f t="shared" si="235"/>
        <v>14.25</v>
      </c>
      <c r="AE183" s="44">
        <f t="shared" si="235"/>
        <v>14.25</v>
      </c>
      <c r="AF183" s="44">
        <f t="shared" si="235"/>
        <v>0</v>
      </c>
      <c r="AG183" s="44">
        <f t="shared" si="235"/>
        <v>0</v>
      </c>
      <c r="AH183" s="44">
        <f t="shared" si="235"/>
        <v>0</v>
      </c>
      <c r="AI183" s="44">
        <f t="shared" si="235"/>
        <v>0</v>
      </c>
      <c r="AJ183" s="44">
        <f t="shared" si="235"/>
        <v>0</v>
      </c>
      <c r="AK183" s="812">
        <f t="shared" si="228"/>
        <v>470</v>
      </c>
      <c r="AL183" s="830">
        <f>+N183</f>
        <v>0.02</v>
      </c>
      <c r="AM183" s="44">
        <f t="shared" si="204"/>
        <v>1.25</v>
      </c>
      <c r="AN183" s="47">
        <v>1.25</v>
      </c>
      <c r="AO183" s="47"/>
      <c r="AP183" s="47"/>
      <c r="AQ183" s="47"/>
      <c r="AR183" s="47"/>
      <c r="AS183" s="47"/>
      <c r="AT183" s="812">
        <f t="shared" si="229"/>
        <v>470</v>
      </c>
      <c r="AU183" s="833">
        <f>+O183</f>
        <v>0.1</v>
      </c>
      <c r="AV183" s="44">
        <f t="shared" si="205"/>
        <v>5</v>
      </c>
      <c r="AW183" s="47">
        <v>5</v>
      </c>
      <c r="AX183" s="47"/>
      <c r="AY183" s="47"/>
      <c r="AZ183" s="47"/>
      <c r="BA183" s="47"/>
      <c r="BB183" s="47"/>
      <c r="BC183" s="812">
        <f t="shared" si="230"/>
        <v>470</v>
      </c>
      <c r="BD183" s="809">
        <f>+P183</f>
        <v>0.1</v>
      </c>
      <c r="BE183" s="44">
        <f t="shared" si="206"/>
        <v>5</v>
      </c>
      <c r="BF183" s="47">
        <v>5</v>
      </c>
      <c r="BG183" s="47"/>
      <c r="BH183" s="47"/>
      <c r="BI183" s="47"/>
      <c r="BJ183" s="47"/>
      <c r="BK183" s="47"/>
      <c r="BL183" s="812">
        <f t="shared" si="231"/>
        <v>470</v>
      </c>
      <c r="BM183" s="815">
        <f>+Q183</f>
        <v>0.03</v>
      </c>
      <c r="BN183" s="44">
        <f t="shared" si="207"/>
        <v>3</v>
      </c>
      <c r="BO183" s="47">
        <v>3</v>
      </c>
      <c r="BP183" s="47"/>
      <c r="BQ183" s="47"/>
      <c r="BR183" s="47"/>
      <c r="BS183" s="47"/>
      <c r="BT183" s="47"/>
      <c r="BU183" s="818"/>
      <c r="BV183" s="819"/>
      <c r="BW183" s="819"/>
      <c r="BX183" s="819"/>
      <c r="BY183" s="819"/>
      <c r="BZ183" s="819"/>
      <c r="CA183" s="819"/>
      <c r="CB183" s="819"/>
      <c r="CC183" s="820"/>
    </row>
    <row r="184" spans="1:81" s="58" customFormat="1" ht="40.200000000000003" customHeight="1" x14ac:dyDescent="0.3">
      <c r="A184" s="34"/>
      <c r="B184" s="982"/>
      <c r="C184" s="869"/>
      <c r="D184" s="872"/>
      <c r="E184" s="852"/>
      <c r="F184" s="852"/>
      <c r="G184" s="852"/>
      <c r="H184" s="852"/>
      <c r="I184" s="852"/>
      <c r="J184" s="813"/>
      <c r="K184" s="855"/>
      <c r="L184" s="1188"/>
      <c r="M184" s="1191"/>
      <c r="N184" s="1194"/>
      <c r="O184" s="1176"/>
      <c r="P184" s="1179"/>
      <c r="Q184" s="1182"/>
      <c r="R184" s="813"/>
      <c r="S184" s="355" t="s">
        <v>5765</v>
      </c>
      <c r="T184" s="236"/>
      <c r="U184" s="236"/>
      <c r="V184" s="236"/>
      <c r="W184" s="39" t="s">
        <v>5748</v>
      </c>
      <c r="X184" s="31"/>
      <c r="Y184" s="31"/>
      <c r="Z184" s="31"/>
      <c r="AA184" s="31"/>
      <c r="AB184" s="813"/>
      <c r="AC184" s="828"/>
      <c r="AD184" s="51">
        <f t="shared" si="235"/>
        <v>0</v>
      </c>
      <c r="AE184" s="51">
        <f t="shared" si="235"/>
        <v>0</v>
      </c>
      <c r="AF184" s="51">
        <f t="shared" si="235"/>
        <v>0</v>
      </c>
      <c r="AG184" s="51">
        <f t="shared" si="235"/>
        <v>0</v>
      </c>
      <c r="AH184" s="51">
        <f t="shared" si="235"/>
        <v>0</v>
      </c>
      <c r="AI184" s="51">
        <f t="shared" si="235"/>
        <v>0</v>
      </c>
      <c r="AJ184" s="51">
        <f t="shared" si="235"/>
        <v>0</v>
      </c>
      <c r="AK184" s="813"/>
      <c r="AL184" s="831"/>
      <c r="AM184" s="51">
        <f t="shared" si="204"/>
        <v>0</v>
      </c>
      <c r="AN184" s="257"/>
      <c r="AO184" s="257"/>
      <c r="AP184" s="257"/>
      <c r="AQ184" s="257"/>
      <c r="AR184" s="257"/>
      <c r="AS184" s="257"/>
      <c r="AT184" s="813"/>
      <c r="AU184" s="834"/>
      <c r="AV184" s="51">
        <f t="shared" si="205"/>
        <v>0</v>
      </c>
      <c r="AW184" s="257"/>
      <c r="AX184" s="257"/>
      <c r="AY184" s="257"/>
      <c r="AZ184" s="257"/>
      <c r="BA184" s="257"/>
      <c r="BB184" s="257"/>
      <c r="BC184" s="813"/>
      <c r="BD184" s="810"/>
      <c r="BE184" s="51">
        <f t="shared" si="206"/>
        <v>0</v>
      </c>
      <c r="BF184" s="257"/>
      <c r="BG184" s="257"/>
      <c r="BH184" s="257"/>
      <c r="BI184" s="257"/>
      <c r="BJ184" s="257"/>
      <c r="BK184" s="257"/>
      <c r="BL184" s="813"/>
      <c r="BM184" s="816"/>
      <c r="BN184" s="51">
        <f t="shared" si="207"/>
        <v>0</v>
      </c>
      <c r="BO184" s="257"/>
      <c r="BP184" s="257"/>
      <c r="BQ184" s="257"/>
      <c r="BR184" s="257"/>
      <c r="BS184" s="257"/>
      <c r="BT184" s="257"/>
      <c r="BU184" s="821"/>
      <c r="BV184" s="822"/>
      <c r="BW184" s="822"/>
      <c r="BX184" s="822"/>
      <c r="BY184" s="822"/>
      <c r="BZ184" s="822"/>
      <c r="CA184" s="822"/>
      <c r="CB184" s="822"/>
      <c r="CC184" s="823"/>
    </row>
    <row r="185" spans="1:81" s="58" customFormat="1" ht="40.200000000000003" customHeight="1" x14ac:dyDescent="0.3">
      <c r="A185" s="34"/>
      <c r="B185" s="982"/>
      <c r="C185" s="869"/>
      <c r="D185" s="872"/>
      <c r="E185" s="852"/>
      <c r="F185" s="852"/>
      <c r="G185" s="852"/>
      <c r="H185" s="852"/>
      <c r="I185" s="852"/>
      <c r="J185" s="813"/>
      <c r="K185" s="855"/>
      <c r="L185" s="1188"/>
      <c r="M185" s="1191"/>
      <c r="N185" s="1194"/>
      <c r="O185" s="1176"/>
      <c r="P185" s="1179"/>
      <c r="Q185" s="1182"/>
      <c r="R185" s="813"/>
      <c r="S185" s="355" t="s">
        <v>5766</v>
      </c>
      <c r="T185" s="236"/>
      <c r="U185" s="236"/>
      <c r="V185" s="236"/>
      <c r="W185" s="39" t="s">
        <v>5755</v>
      </c>
      <c r="X185" s="31"/>
      <c r="Y185" s="31"/>
      <c r="Z185" s="31"/>
      <c r="AA185" s="31"/>
      <c r="AB185" s="813"/>
      <c r="AC185" s="828"/>
      <c r="AD185" s="51">
        <f t="shared" si="235"/>
        <v>0</v>
      </c>
      <c r="AE185" s="51">
        <f t="shared" si="235"/>
        <v>0</v>
      </c>
      <c r="AF185" s="51">
        <f t="shared" si="235"/>
        <v>0</v>
      </c>
      <c r="AG185" s="51">
        <f t="shared" si="235"/>
        <v>0</v>
      </c>
      <c r="AH185" s="51">
        <f t="shared" si="235"/>
        <v>0</v>
      </c>
      <c r="AI185" s="51">
        <f t="shared" si="235"/>
        <v>0</v>
      </c>
      <c r="AJ185" s="51">
        <f t="shared" si="235"/>
        <v>0</v>
      </c>
      <c r="AK185" s="813"/>
      <c r="AL185" s="831"/>
      <c r="AM185" s="51">
        <f t="shared" si="204"/>
        <v>0</v>
      </c>
      <c r="AN185" s="257"/>
      <c r="AO185" s="257"/>
      <c r="AP185" s="257"/>
      <c r="AQ185" s="257"/>
      <c r="AR185" s="257"/>
      <c r="AS185" s="257"/>
      <c r="AT185" s="813"/>
      <c r="AU185" s="834"/>
      <c r="AV185" s="51">
        <f t="shared" si="205"/>
        <v>0</v>
      </c>
      <c r="AW185" s="257"/>
      <c r="AX185" s="257"/>
      <c r="AY185" s="257"/>
      <c r="AZ185" s="257"/>
      <c r="BA185" s="257"/>
      <c r="BB185" s="257"/>
      <c r="BC185" s="813"/>
      <c r="BD185" s="810"/>
      <c r="BE185" s="51">
        <f t="shared" si="206"/>
        <v>0</v>
      </c>
      <c r="BF185" s="257"/>
      <c r="BG185" s="257"/>
      <c r="BH185" s="257"/>
      <c r="BI185" s="257"/>
      <c r="BJ185" s="257"/>
      <c r="BK185" s="257"/>
      <c r="BL185" s="813"/>
      <c r="BM185" s="816"/>
      <c r="BN185" s="51">
        <f t="shared" si="207"/>
        <v>0</v>
      </c>
      <c r="BO185" s="257"/>
      <c r="BP185" s="257"/>
      <c r="BQ185" s="257"/>
      <c r="BR185" s="257"/>
      <c r="BS185" s="257"/>
      <c r="BT185" s="257"/>
      <c r="BU185" s="821"/>
      <c r="BV185" s="822"/>
      <c r="BW185" s="822"/>
      <c r="BX185" s="822"/>
      <c r="BY185" s="822"/>
      <c r="BZ185" s="822"/>
      <c r="CA185" s="822"/>
      <c r="CB185" s="822"/>
      <c r="CC185" s="823"/>
    </row>
    <row r="186" spans="1:81" s="58" customFormat="1" ht="40.200000000000003" customHeight="1" thickBot="1" x14ac:dyDescent="0.35">
      <c r="A186" s="34"/>
      <c r="B186" s="982"/>
      <c r="C186" s="869"/>
      <c r="D186" s="873"/>
      <c r="E186" s="853"/>
      <c r="F186" s="853"/>
      <c r="G186" s="853"/>
      <c r="H186" s="853"/>
      <c r="I186" s="853"/>
      <c r="J186" s="814"/>
      <c r="K186" s="856"/>
      <c r="L186" s="1189"/>
      <c r="M186" s="1192"/>
      <c r="N186" s="1195"/>
      <c r="O186" s="1177"/>
      <c r="P186" s="1180"/>
      <c r="Q186" s="1183"/>
      <c r="R186" s="814"/>
      <c r="S186" s="232"/>
      <c r="T186" s="237"/>
      <c r="U186" s="237"/>
      <c r="V186" s="237"/>
      <c r="W186" s="232"/>
      <c r="X186" s="260"/>
      <c r="Y186" s="260"/>
      <c r="Z186" s="260"/>
      <c r="AA186" s="260"/>
      <c r="AB186" s="814"/>
      <c r="AC186" s="829"/>
      <c r="AD186" s="46">
        <f t="shared" si="235"/>
        <v>0</v>
      </c>
      <c r="AE186" s="46">
        <f t="shared" si="235"/>
        <v>0</v>
      </c>
      <c r="AF186" s="46">
        <f t="shared" si="235"/>
        <v>0</v>
      </c>
      <c r="AG186" s="46">
        <f t="shared" si="235"/>
        <v>0</v>
      </c>
      <c r="AH186" s="46">
        <f t="shared" si="235"/>
        <v>0</v>
      </c>
      <c r="AI186" s="46">
        <f t="shared" si="235"/>
        <v>0</v>
      </c>
      <c r="AJ186" s="46">
        <f t="shared" si="235"/>
        <v>0</v>
      </c>
      <c r="AK186" s="814"/>
      <c r="AL186" s="832"/>
      <c r="AM186" s="46">
        <f t="shared" si="204"/>
        <v>0</v>
      </c>
      <c r="AN186" s="49"/>
      <c r="AO186" s="49"/>
      <c r="AP186" s="49"/>
      <c r="AQ186" s="49"/>
      <c r="AR186" s="49"/>
      <c r="AS186" s="49"/>
      <c r="AT186" s="814"/>
      <c r="AU186" s="835"/>
      <c r="AV186" s="46">
        <f t="shared" si="205"/>
        <v>0</v>
      </c>
      <c r="AW186" s="49"/>
      <c r="AX186" s="49"/>
      <c r="AY186" s="49"/>
      <c r="AZ186" s="49"/>
      <c r="BA186" s="49"/>
      <c r="BB186" s="49"/>
      <c r="BC186" s="814"/>
      <c r="BD186" s="811"/>
      <c r="BE186" s="46">
        <f t="shared" si="206"/>
        <v>0</v>
      </c>
      <c r="BF186" s="49"/>
      <c r="BG186" s="49"/>
      <c r="BH186" s="49"/>
      <c r="BI186" s="49"/>
      <c r="BJ186" s="49"/>
      <c r="BK186" s="49"/>
      <c r="BL186" s="814"/>
      <c r="BM186" s="817"/>
      <c r="BN186" s="46">
        <f t="shared" si="207"/>
        <v>0</v>
      </c>
      <c r="BO186" s="49"/>
      <c r="BP186" s="49"/>
      <c r="BQ186" s="49"/>
      <c r="BR186" s="49"/>
      <c r="BS186" s="49"/>
      <c r="BT186" s="49"/>
      <c r="BU186" s="824"/>
      <c r="BV186" s="825"/>
      <c r="BW186" s="825"/>
      <c r="BX186" s="825"/>
      <c r="BY186" s="825"/>
      <c r="BZ186" s="825"/>
      <c r="CA186" s="825"/>
      <c r="CB186" s="825"/>
      <c r="CC186" s="826"/>
    </row>
    <row r="187" spans="1:81" s="58" customFormat="1" ht="40.200000000000003" customHeight="1" thickTop="1" x14ac:dyDescent="0.3">
      <c r="A187" s="34"/>
      <c r="B187" s="982"/>
      <c r="C187" s="869"/>
      <c r="D187" s="871"/>
      <c r="E187" s="851"/>
      <c r="F187" s="851"/>
      <c r="G187" s="851"/>
      <c r="H187" s="851"/>
      <c r="I187" s="851"/>
      <c r="J187" s="812">
        <v>471</v>
      </c>
      <c r="K187" s="854" t="str">
        <f>+[8]Metas!K534</f>
        <v>Eventos de reconocimiento del rol de líderes y lideresas en la construcción del tejido social de las comunidades.</v>
      </c>
      <c r="L187" s="857"/>
      <c r="M187" s="860">
        <f>SUM(N187:Q187)/4</f>
        <v>0</v>
      </c>
      <c r="N187" s="836"/>
      <c r="O187" s="839"/>
      <c r="P187" s="863"/>
      <c r="Q187" s="866"/>
      <c r="R187" s="812">
        <f>+$J187</f>
        <v>471</v>
      </c>
      <c r="S187" s="354"/>
      <c r="T187" s="235"/>
      <c r="U187" s="235"/>
      <c r="V187" s="235"/>
      <c r="W187" s="231"/>
      <c r="X187" s="256"/>
      <c r="Y187" s="256"/>
      <c r="Z187" s="256"/>
      <c r="AA187" s="256"/>
      <c r="AB187" s="812">
        <f t="shared" si="226"/>
        <v>471</v>
      </c>
      <c r="AC187" s="827">
        <f t="shared" ref="AC187" si="240">+L187</f>
        <v>0</v>
      </c>
      <c r="AD187" s="44">
        <f t="shared" si="235"/>
        <v>0</v>
      </c>
      <c r="AE187" s="44">
        <f t="shared" si="235"/>
        <v>0</v>
      </c>
      <c r="AF187" s="44">
        <f t="shared" si="235"/>
        <v>0</v>
      </c>
      <c r="AG187" s="44">
        <f t="shared" si="235"/>
        <v>0</v>
      </c>
      <c r="AH187" s="44">
        <f t="shared" si="235"/>
        <v>0</v>
      </c>
      <c r="AI187" s="44">
        <f t="shared" si="235"/>
        <v>0</v>
      </c>
      <c r="AJ187" s="44">
        <f t="shared" si="235"/>
        <v>0</v>
      </c>
      <c r="AK187" s="812">
        <f t="shared" si="228"/>
        <v>471</v>
      </c>
      <c r="AL187" s="830">
        <f>+N187</f>
        <v>0</v>
      </c>
      <c r="AM187" s="44">
        <f t="shared" si="204"/>
        <v>0</v>
      </c>
      <c r="AN187" s="47"/>
      <c r="AO187" s="47"/>
      <c r="AP187" s="47"/>
      <c r="AQ187" s="47"/>
      <c r="AR187" s="47"/>
      <c r="AS187" s="47"/>
      <c r="AT187" s="812">
        <f t="shared" si="229"/>
        <v>471</v>
      </c>
      <c r="AU187" s="833">
        <f>+O187</f>
        <v>0</v>
      </c>
      <c r="AV187" s="44">
        <f t="shared" si="205"/>
        <v>0</v>
      </c>
      <c r="AW187" s="47"/>
      <c r="AX187" s="47"/>
      <c r="AY187" s="47"/>
      <c r="AZ187" s="47"/>
      <c r="BA187" s="47"/>
      <c r="BB187" s="47"/>
      <c r="BC187" s="812">
        <f t="shared" si="230"/>
        <v>471</v>
      </c>
      <c r="BD187" s="809">
        <f>+P187</f>
        <v>0</v>
      </c>
      <c r="BE187" s="44">
        <f t="shared" si="206"/>
        <v>0</v>
      </c>
      <c r="BF187" s="47"/>
      <c r="BG187" s="47"/>
      <c r="BH187" s="47"/>
      <c r="BI187" s="47"/>
      <c r="BJ187" s="47"/>
      <c r="BK187" s="47"/>
      <c r="BL187" s="812">
        <f t="shared" si="231"/>
        <v>471</v>
      </c>
      <c r="BM187" s="815">
        <f>+Q187</f>
        <v>0</v>
      </c>
      <c r="BN187" s="44">
        <f t="shared" si="207"/>
        <v>0</v>
      </c>
      <c r="BO187" s="47"/>
      <c r="BP187" s="47"/>
      <c r="BQ187" s="47"/>
      <c r="BR187" s="47"/>
      <c r="BS187" s="47"/>
      <c r="BT187" s="47"/>
      <c r="BU187" s="818"/>
      <c r="BV187" s="819"/>
      <c r="BW187" s="819"/>
      <c r="BX187" s="819"/>
      <c r="BY187" s="819"/>
      <c r="BZ187" s="819"/>
      <c r="CA187" s="819"/>
      <c r="CB187" s="819"/>
      <c r="CC187" s="820"/>
    </row>
    <row r="188" spans="1:81" s="58" customFormat="1" ht="40.200000000000003" customHeight="1" x14ac:dyDescent="0.3">
      <c r="A188" s="34"/>
      <c r="B188" s="982"/>
      <c r="C188" s="869"/>
      <c r="D188" s="872"/>
      <c r="E188" s="852"/>
      <c r="F188" s="852"/>
      <c r="G188" s="852"/>
      <c r="H188" s="852"/>
      <c r="I188" s="852"/>
      <c r="J188" s="813"/>
      <c r="K188" s="855"/>
      <c r="L188" s="858"/>
      <c r="M188" s="861"/>
      <c r="N188" s="837"/>
      <c r="O188" s="840"/>
      <c r="P188" s="864"/>
      <c r="Q188" s="867"/>
      <c r="R188" s="813"/>
      <c r="S188" s="355"/>
      <c r="T188" s="236"/>
      <c r="U188" s="236"/>
      <c r="V188" s="236"/>
      <c r="W188" s="39"/>
      <c r="X188" s="31"/>
      <c r="Y188" s="31"/>
      <c r="Z188" s="31"/>
      <c r="AA188" s="31"/>
      <c r="AB188" s="813"/>
      <c r="AC188" s="828"/>
      <c r="AD188" s="51">
        <f t="shared" si="235"/>
        <v>0</v>
      </c>
      <c r="AE188" s="51">
        <f t="shared" si="235"/>
        <v>0</v>
      </c>
      <c r="AF188" s="51">
        <f t="shared" si="235"/>
        <v>0</v>
      </c>
      <c r="AG188" s="51">
        <f t="shared" si="235"/>
        <v>0</v>
      </c>
      <c r="AH188" s="51">
        <f t="shared" si="235"/>
        <v>0</v>
      </c>
      <c r="AI188" s="51">
        <f t="shared" si="235"/>
        <v>0</v>
      </c>
      <c r="AJ188" s="51">
        <f t="shared" si="235"/>
        <v>0</v>
      </c>
      <c r="AK188" s="813"/>
      <c r="AL188" s="831"/>
      <c r="AM188" s="51">
        <f t="shared" si="204"/>
        <v>0</v>
      </c>
      <c r="AN188" s="257"/>
      <c r="AO188" s="257"/>
      <c r="AP188" s="257"/>
      <c r="AQ188" s="257"/>
      <c r="AR188" s="257"/>
      <c r="AS188" s="257"/>
      <c r="AT188" s="813"/>
      <c r="AU188" s="834"/>
      <c r="AV188" s="51">
        <f t="shared" si="205"/>
        <v>0</v>
      </c>
      <c r="AW188" s="257"/>
      <c r="AX188" s="257"/>
      <c r="AY188" s="257"/>
      <c r="AZ188" s="257"/>
      <c r="BA188" s="257"/>
      <c r="BB188" s="257"/>
      <c r="BC188" s="813"/>
      <c r="BD188" s="810"/>
      <c r="BE188" s="51">
        <f t="shared" si="206"/>
        <v>0</v>
      </c>
      <c r="BF188" s="257"/>
      <c r="BG188" s="257"/>
      <c r="BH188" s="257"/>
      <c r="BI188" s="257"/>
      <c r="BJ188" s="257"/>
      <c r="BK188" s="257"/>
      <c r="BL188" s="813"/>
      <c r="BM188" s="816"/>
      <c r="BN188" s="51">
        <f t="shared" si="207"/>
        <v>0</v>
      </c>
      <c r="BO188" s="257"/>
      <c r="BP188" s="257"/>
      <c r="BQ188" s="257"/>
      <c r="BR188" s="257"/>
      <c r="BS188" s="257"/>
      <c r="BT188" s="257"/>
      <c r="BU188" s="821"/>
      <c r="BV188" s="822"/>
      <c r="BW188" s="822"/>
      <c r="BX188" s="822"/>
      <c r="BY188" s="822"/>
      <c r="BZ188" s="822"/>
      <c r="CA188" s="822"/>
      <c r="CB188" s="822"/>
      <c r="CC188" s="823"/>
    </row>
    <row r="189" spans="1:81" s="58" customFormat="1" ht="40.200000000000003" customHeight="1" x14ac:dyDescent="0.3">
      <c r="A189" s="34"/>
      <c r="B189" s="982"/>
      <c r="C189" s="869"/>
      <c r="D189" s="872"/>
      <c r="E189" s="852"/>
      <c r="F189" s="852"/>
      <c r="G189" s="852"/>
      <c r="H189" s="852"/>
      <c r="I189" s="852"/>
      <c r="J189" s="813"/>
      <c r="K189" s="855"/>
      <c r="L189" s="858"/>
      <c r="M189" s="861"/>
      <c r="N189" s="837"/>
      <c r="O189" s="840"/>
      <c r="P189" s="864"/>
      <c r="Q189" s="867"/>
      <c r="R189" s="813"/>
      <c r="S189" s="39"/>
      <c r="T189" s="236"/>
      <c r="U189" s="236"/>
      <c r="V189" s="236"/>
      <c r="W189" s="39"/>
      <c r="X189" s="31"/>
      <c r="Y189" s="31"/>
      <c r="Z189" s="31"/>
      <c r="AA189" s="31"/>
      <c r="AB189" s="813"/>
      <c r="AC189" s="828"/>
      <c r="AD189" s="51">
        <f t="shared" si="235"/>
        <v>0</v>
      </c>
      <c r="AE189" s="51">
        <f t="shared" si="235"/>
        <v>0</v>
      </c>
      <c r="AF189" s="51">
        <f t="shared" si="235"/>
        <v>0</v>
      </c>
      <c r="AG189" s="51">
        <f t="shared" si="235"/>
        <v>0</v>
      </c>
      <c r="AH189" s="51">
        <f t="shared" si="235"/>
        <v>0</v>
      </c>
      <c r="AI189" s="51">
        <f t="shared" si="235"/>
        <v>0</v>
      </c>
      <c r="AJ189" s="51">
        <f t="shared" si="235"/>
        <v>0</v>
      </c>
      <c r="AK189" s="813"/>
      <c r="AL189" s="831"/>
      <c r="AM189" s="51">
        <f t="shared" si="204"/>
        <v>0</v>
      </c>
      <c r="AN189" s="257"/>
      <c r="AO189" s="257"/>
      <c r="AP189" s="257"/>
      <c r="AQ189" s="257"/>
      <c r="AR189" s="257"/>
      <c r="AS189" s="257"/>
      <c r="AT189" s="813"/>
      <c r="AU189" s="834"/>
      <c r="AV189" s="51">
        <f t="shared" si="205"/>
        <v>0</v>
      </c>
      <c r="AW189" s="257"/>
      <c r="AX189" s="257"/>
      <c r="AY189" s="257"/>
      <c r="AZ189" s="257"/>
      <c r="BA189" s="257"/>
      <c r="BB189" s="257"/>
      <c r="BC189" s="813"/>
      <c r="BD189" s="810"/>
      <c r="BE189" s="51">
        <f t="shared" si="206"/>
        <v>0</v>
      </c>
      <c r="BF189" s="257"/>
      <c r="BG189" s="257"/>
      <c r="BH189" s="257"/>
      <c r="BI189" s="257"/>
      <c r="BJ189" s="257"/>
      <c r="BK189" s="257"/>
      <c r="BL189" s="813"/>
      <c r="BM189" s="816"/>
      <c r="BN189" s="51">
        <f t="shared" si="207"/>
        <v>0</v>
      </c>
      <c r="BO189" s="257"/>
      <c r="BP189" s="257"/>
      <c r="BQ189" s="257"/>
      <c r="BR189" s="257"/>
      <c r="BS189" s="257"/>
      <c r="BT189" s="257"/>
      <c r="BU189" s="821"/>
      <c r="BV189" s="822"/>
      <c r="BW189" s="822"/>
      <c r="BX189" s="822"/>
      <c r="BY189" s="822"/>
      <c r="BZ189" s="822"/>
      <c r="CA189" s="822"/>
      <c r="CB189" s="822"/>
      <c r="CC189" s="823"/>
    </row>
    <row r="190" spans="1:81" s="58" customFormat="1" ht="40.200000000000003" customHeight="1" thickBot="1" x14ac:dyDescent="0.35">
      <c r="A190" s="34"/>
      <c r="B190" s="982"/>
      <c r="C190" s="869"/>
      <c r="D190" s="873"/>
      <c r="E190" s="853"/>
      <c r="F190" s="853"/>
      <c r="G190" s="853"/>
      <c r="H190" s="853"/>
      <c r="I190" s="853"/>
      <c r="J190" s="814"/>
      <c r="K190" s="856"/>
      <c r="L190" s="859"/>
      <c r="M190" s="862"/>
      <c r="N190" s="838"/>
      <c r="O190" s="841"/>
      <c r="P190" s="865"/>
      <c r="Q190" s="874"/>
      <c r="R190" s="814"/>
      <c r="S190" s="232"/>
      <c r="T190" s="237"/>
      <c r="U190" s="237"/>
      <c r="V190" s="237"/>
      <c r="W190" s="232"/>
      <c r="X190" s="260"/>
      <c r="Y190" s="260"/>
      <c r="Z190" s="260"/>
      <c r="AA190" s="260"/>
      <c r="AB190" s="814"/>
      <c r="AC190" s="829"/>
      <c r="AD190" s="46">
        <f t="shared" si="235"/>
        <v>0</v>
      </c>
      <c r="AE190" s="46">
        <f t="shared" si="235"/>
        <v>0</v>
      </c>
      <c r="AF190" s="46">
        <f t="shared" si="235"/>
        <v>0</v>
      </c>
      <c r="AG190" s="46">
        <f t="shared" si="235"/>
        <v>0</v>
      </c>
      <c r="AH190" s="46">
        <f t="shared" si="235"/>
        <v>0</v>
      </c>
      <c r="AI190" s="46">
        <f t="shared" si="235"/>
        <v>0</v>
      </c>
      <c r="AJ190" s="46">
        <f t="shared" si="235"/>
        <v>0</v>
      </c>
      <c r="AK190" s="814"/>
      <c r="AL190" s="832"/>
      <c r="AM190" s="46">
        <f t="shared" si="204"/>
        <v>0</v>
      </c>
      <c r="AN190" s="49"/>
      <c r="AO190" s="49"/>
      <c r="AP190" s="49"/>
      <c r="AQ190" s="49"/>
      <c r="AR190" s="49"/>
      <c r="AS190" s="49"/>
      <c r="AT190" s="814"/>
      <c r="AU190" s="835"/>
      <c r="AV190" s="46">
        <f t="shared" si="205"/>
        <v>0</v>
      </c>
      <c r="AW190" s="49"/>
      <c r="AX190" s="49"/>
      <c r="AY190" s="49"/>
      <c r="AZ190" s="49"/>
      <c r="BA190" s="49"/>
      <c r="BB190" s="49"/>
      <c r="BC190" s="814"/>
      <c r="BD190" s="811"/>
      <c r="BE190" s="46">
        <f t="shared" si="206"/>
        <v>0</v>
      </c>
      <c r="BF190" s="49"/>
      <c r="BG190" s="49"/>
      <c r="BH190" s="49"/>
      <c r="BI190" s="49"/>
      <c r="BJ190" s="49"/>
      <c r="BK190" s="49"/>
      <c r="BL190" s="814"/>
      <c r="BM190" s="817"/>
      <c r="BN190" s="46">
        <f t="shared" si="207"/>
        <v>0</v>
      </c>
      <c r="BO190" s="49"/>
      <c r="BP190" s="49"/>
      <c r="BQ190" s="49"/>
      <c r="BR190" s="49"/>
      <c r="BS190" s="49"/>
      <c r="BT190" s="49"/>
      <c r="BU190" s="824"/>
      <c r="BV190" s="825"/>
      <c r="BW190" s="825"/>
      <c r="BX190" s="825"/>
      <c r="BY190" s="825"/>
      <c r="BZ190" s="825"/>
      <c r="CA190" s="825"/>
      <c r="CB190" s="825"/>
      <c r="CC190" s="826"/>
    </row>
    <row r="191" spans="1:81" s="58" customFormat="1" ht="40.200000000000003" customHeight="1" thickTop="1" x14ac:dyDescent="0.3">
      <c r="A191" s="34"/>
      <c r="B191" s="982"/>
      <c r="C191" s="869"/>
      <c r="D191" s="871"/>
      <c r="E191" s="851"/>
      <c r="F191" s="851"/>
      <c r="G191" s="851"/>
      <c r="H191" s="851"/>
      <c r="I191" s="851"/>
      <c r="J191" s="812">
        <v>472</v>
      </c>
      <c r="K191" s="854" t="str">
        <f>+[8]Metas!K535</f>
        <v>Acuerdos firmados con Cooperación internacional y/o empresa privada que ayuden a la promoción y garantía de los DDHH a nivel departamental.</v>
      </c>
      <c r="L191" s="857">
        <v>1</v>
      </c>
      <c r="M191" s="860">
        <f>SUM(N191:Q191)</f>
        <v>1</v>
      </c>
      <c r="N191" s="836"/>
      <c r="O191" s="839">
        <v>0.5</v>
      </c>
      <c r="P191" s="863">
        <v>0.5</v>
      </c>
      <c r="Q191" s="866"/>
      <c r="R191" s="812">
        <f>+$J191</f>
        <v>472</v>
      </c>
      <c r="S191" s="354" t="s">
        <v>5767</v>
      </c>
      <c r="T191" s="235" t="s">
        <v>3822</v>
      </c>
      <c r="U191" s="235" t="s">
        <v>3826</v>
      </c>
      <c r="V191" s="235" t="s">
        <v>3830</v>
      </c>
      <c r="W191" s="231" t="s">
        <v>5768</v>
      </c>
      <c r="X191" s="256"/>
      <c r="Y191" s="256"/>
      <c r="Z191" s="256"/>
      <c r="AA191" s="256"/>
      <c r="AB191" s="812">
        <f t="shared" si="226"/>
        <v>472</v>
      </c>
      <c r="AC191" s="827">
        <f t="shared" ref="AC191" si="241">+L191</f>
        <v>1</v>
      </c>
      <c r="AD191" s="44">
        <f t="shared" si="235"/>
        <v>14.24</v>
      </c>
      <c r="AE191" s="44">
        <f t="shared" si="235"/>
        <v>14.24</v>
      </c>
      <c r="AF191" s="44">
        <f t="shared" si="235"/>
        <v>0</v>
      </c>
      <c r="AG191" s="44">
        <f t="shared" si="235"/>
        <v>0</v>
      </c>
      <c r="AH191" s="44">
        <f t="shared" si="235"/>
        <v>0</v>
      </c>
      <c r="AI191" s="44">
        <f t="shared" si="235"/>
        <v>0</v>
      </c>
      <c r="AJ191" s="44">
        <f t="shared" si="235"/>
        <v>0</v>
      </c>
      <c r="AK191" s="812">
        <f t="shared" si="228"/>
        <v>472</v>
      </c>
      <c r="AL191" s="830">
        <f>+N191</f>
        <v>0</v>
      </c>
      <c r="AM191" s="44">
        <f t="shared" si="204"/>
        <v>0</v>
      </c>
      <c r="AN191" s="47"/>
      <c r="AO191" s="47"/>
      <c r="AP191" s="47"/>
      <c r="AQ191" s="47"/>
      <c r="AR191" s="47"/>
      <c r="AS191" s="47"/>
      <c r="AT191" s="812">
        <f t="shared" si="229"/>
        <v>472</v>
      </c>
      <c r="AU191" s="833">
        <f>+O191</f>
        <v>0.5</v>
      </c>
      <c r="AV191" s="44">
        <f t="shared" si="205"/>
        <v>7.12</v>
      </c>
      <c r="AW191" s="47">
        <v>7.12</v>
      </c>
      <c r="AX191" s="47"/>
      <c r="AY191" s="47"/>
      <c r="AZ191" s="47"/>
      <c r="BA191" s="47"/>
      <c r="BB191" s="47"/>
      <c r="BC191" s="812">
        <f t="shared" si="230"/>
        <v>472</v>
      </c>
      <c r="BD191" s="809">
        <f>+P191</f>
        <v>0.5</v>
      </c>
      <c r="BE191" s="44">
        <f t="shared" si="206"/>
        <v>7.12</v>
      </c>
      <c r="BF191" s="47">
        <v>7.12</v>
      </c>
      <c r="BG191" s="47"/>
      <c r="BH191" s="47"/>
      <c r="BI191" s="47"/>
      <c r="BJ191" s="47"/>
      <c r="BK191" s="47"/>
      <c r="BL191" s="812">
        <f t="shared" si="231"/>
        <v>472</v>
      </c>
      <c r="BM191" s="815">
        <f>+Q191</f>
        <v>0</v>
      </c>
      <c r="BN191" s="44">
        <f t="shared" si="207"/>
        <v>0</v>
      </c>
      <c r="BO191" s="47"/>
      <c r="BP191" s="47"/>
      <c r="BQ191" s="47"/>
      <c r="BR191" s="47"/>
      <c r="BS191" s="47"/>
      <c r="BT191" s="47"/>
      <c r="BU191" s="818"/>
      <c r="BV191" s="819"/>
      <c r="BW191" s="819"/>
      <c r="BX191" s="819"/>
      <c r="BY191" s="819"/>
      <c r="BZ191" s="819"/>
      <c r="CA191" s="819"/>
      <c r="CB191" s="819"/>
      <c r="CC191" s="820"/>
    </row>
    <row r="192" spans="1:81" s="58" customFormat="1" ht="40.200000000000003" customHeight="1" x14ac:dyDescent="0.3">
      <c r="A192" s="34"/>
      <c r="B192" s="982"/>
      <c r="C192" s="869"/>
      <c r="D192" s="872"/>
      <c r="E192" s="852"/>
      <c r="F192" s="852"/>
      <c r="G192" s="852"/>
      <c r="H192" s="852"/>
      <c r="I192" s="852"/>
      <c r="J192" s="813"/>
      <c r="K192" s="855"/>
      <c r="L192" s="858"/>
      <c r="M192" s="861"/>
      <c r="N192" s="837"/>
      <c r="O192" s="840"/>
      <c r="P192" s="864"/>
      <c r="Q192" s="867"/>
      <c r="R192" s="813"/>
      <c r="S192" s="355" t="s">
        <v>5769</v>
      </c>
      <c r="T192" s="236"/>
      <c r="U192" s="236"/>
      <c r="V192" s="236"/>
      <c r="W192" s="39" t="s">
        <v>5770</v>
      </c>
      <c r="X192" s="31"/>
      <c r="Y192" s="31"/>
      <c r="Z192" s="31"/>
      <c r="AA192" s="31"/>
      <c r="AB192" s="813"/>
      <c r="AC192" s="828"/>
      <c r="AD192" s="51">
        <f t="shared" si="235"/>
        <v>0</v>
      </c>
      <c r="AE192" s="51">
        <f t="shared" si="235"/>
        <v>0</v>
      </c>
      <c r="AF192" s="51">
        <f t="shared" si="235"/>
        <v>0</v>
      </c>
      <c r="AG192" s="51">
        <f t="shared" si="235"/>
        <v>0</v>
      </c>
      <c r="AH192" s="51">
        <f t="shared" si="235"/>
        <v>0</v>
      </c>
      <c r="AI192" s="51">
        <f t="shared" si="235"/>
        <v>0</v>
      </c>
      <c r="AJ192" s="51">
        <f t="shared" si="235"/>
        <v>0</v>
      </c>
      <c r="AK192" s="813"/>
      <c r="AL192" s="831"/>
      <c r="AM192" s="51">
        <f t="shared" si="204"/>
        <v>0</v>
      </c>
      <c r="AN192" s="257"/>
      <c r="AO192" s="257"/>
      <c r="AP192" s="257"/>
      <c r="AQ192" s="257"/>
      <c r="AR192" s="257"/>
      <c r="AS192" s="257"/>
      <c r="AT192" s="813"/>
      <c r="AU192" s="834"/>
      <c r="AV192" s="51">
        <f t="shared" si="205"/>
        <v>0</v>
      </c>
      <c r="AW192" s="257"/>
      <c r="AX192" s="257"/>
      <c r="AY192" s="257"/>
      <c r="AZ192" s="257"/>
      <c r="BA192" s="257"/>
      <c r="BB192" s="257"/>
      <c r="BC192" s="813"/>
      <c r="BD192" s="810"/>
      <c r="BE192" s="51">
        <f t="shared" si="206"/>
        <v>0</v>
      </c>
      <c r="BF192" s="257"/>
      <c r="BG192" s="257"/>
      <c r="BH192" s="257"/>
      <c r="BI192" s="257"/>
      <c r="BJ192" s="257"/>
      <c r="BK192" s="257"/>
      <c r="BL192" s="813"/>
      <c r="BM192" s="816"/>
      <c r="BN192" s="51">
        <f t="shared" si="207"/>
        <v>0</v>
      </c>
      <c r="BO192" s="257"/>
      <c r="BP192" s="257"/>
      <c r="BQ192" s="257"/>
      <c r="BR192" s="257"/>
      <c r="BS192" s="257"/>
      <c r="BT192" s="257"/>
      <c r="BU192" s="821"/>
      <c r="BV192" s="822"/>
      <c r="BW192" s="822"/>
      <c r="BX192" s="822"/>
      <c r="BY192" s="822"/>
      <c r="BZ192" s="822"/>
      <c r="CA192" s="822"/>
      <c r="CB192" s="822"/>
      <c r="CC192" s="823"/>
    </row>
    <row r="193" spans="1:81" s="58" customFormat="1" ht="40.200000000000003" customHeight="1" x14ac:dyDescent="0.3">
      <c r="A193" s="34"/>
      <c r="B193" s="982"/>
      <c r="C193" s="869"/>
      <c r="D193" s="872"/>
      <c r="E193" s="852"/>
      <c r="F193" s="852"/>
      <c r="G193" s="852"/>
      <c r="H193" s="852"/>
      <c r="I193" s="852"/>
      <c r="J193" s="813"/>
      <c r="K193" s="855"/>
      <c r="L193" s="858"/>
      <c r="M193" s="861"/>
      <c r="N193" s="837"/>
      <c r="O193" s="840"/>
      <c r="P193" s="864"/>
      <c r="Q193" s="867"/>
      <c r="R193" s="813"/>
      <c r="S193" s="355" t="s">
        <v>5771</v>
      </c>
      <c r="T193" s="236"/>
      <c r="U193" s="236"/>
      <c r="V193" s="236"/>
      <c r="W193" s="39" t="s">
        <v>5772</v>
      </c>
      <c r="X193" s="31"/>
      <c r="Y193" s="31"/>
      <c r="Z193" s="31"/>
      <c r="AA193" s="31"/>
      <c r="AB193" s="813"/>
      <c r="AC193" s="828"/>
      <c r="AD193" s="51">
        <f t="shared" si="235"/>
        <v>0</v>
      </c>
      <c r="AE193" s="51">
        <f t="shared" si="235"/>
        <v>0</v>
      </c>
      <c r="AF193" s="51">
        <f t="shared" si="235"/>
        <v>0</v>
      </c>
      <c r="AG193" s="51">
        <f t="shared" si="235"/>
        <v>0</v>
      </c>
      <c r="AH193" s="51">
        <f t="shared" si="235"/>
        <v>0</v>
      </c>
      <c r="AI193" s="51">
        <f t="shared" si="235"/>
        <v>0</v>
      </c>
      <c r="AJ193" s="51">
        <f t="shared" si="235"/>
        <v>0</v>
      </c>
      <c r="AK193" s="813"/>
      <c r="AL193" s="831"/>
      <c r="AM193" s="51">
        <f t="shared" si="204"/>
        <v>0</v>
      </c>
      <c r="AN193" s="257"/>
      <c r="AO193" s="257"/>
      <c r="AP193" s="257"/>
      <c r="AQ193" s="257"/>
      <c r="AR193" s="257"/>
      <c r="AS193" s="257"/>
      <c r="AT193" s="813"/>
      <c r="AU193" s="834"/>
      <c r="AV193" s="51">
        <f t="shared" si="205"/>
        <v>0</v>
      </c>
      <c r="AW193" s="257"/>
      <c r="AX193" s="257"/>
      <c r="AY193" s="257"/>
      <c r="AZ193" s="257"/>
      <c r="BA193" s="257"/>
      <c r="BB193" s="257"/>
      <c r="BC193" s="813"/>
      <c r="BD193" s="810"/>
      <c r="BE193" s="51">
        <f t="shared" si="206"/>
        <v>0</v>
      </c>
      <c r="BF193" s="257"/>
      <c r="BG193" s="257"/>
      <c r="BH193" s="257"/>
      <c r="BI193" s="257"/>
      <c r="BJ193" s="257"/>
      <c r="BK193" s="257"/>
      <c r="BL193" s="813"/>
      <c r="BM193" s="816"/>
      <c r="BN193" s="51">
        <f t="shared" si="207"/>
        <v>0</v>
      </c>
      <c r="BO193" s="257"/>
      <c r="BP193" s="257"/>
      <c r="BQ193" s="257"/>
      <c r="BR193" s="257"/>
      <c r="BS193" s="257"/>
      <c r="BT193" s="257"/>
      <c r="BU193" s="821"/>
      <c r="BV193" s="822"/>
      <c r="BW193" s="822"/>
      <c r="BX193" s="822"/>
      <c r="BY193" s="822"/>
      <c r="BZ193" s="822"/>
      <c r="CA193" s="822"/>
      <c r="CB193" s="822"/>
      <c r="CC193" s="823"/>
    </row>
    <row r="194" spans="1:81" s="58" customFormat="1" ht="40.200000000000003" customHeight="1" thickBot="1" x14ac:dyDescent="0.35">
      <c r="A194" s="34"/>
      <c r="B194" s="983"/>
      <c r="C194" s="870"/>
      <c r="D194" s="873"/>
      <c r="E194" s="853"/>
      <c r="F194" s="853"/>
      <c r="G194" s="853"/>
      <c r="H194" s="853"/>
      <c r="I194" s="853"/>
      <c r="J194" s="814"/>
      <c r="K194" s="856"/>
      <c r="L194" s="859"/>
      <c r="M194" s="862"/>
      <c r="N194" s="838"/>
      <c r="O194" s="841"/>
      <c r="P194" s="865"/>
      <c r="Q194" s="874"/>
      <c r="R194" s="814"/>
      <c r="S194" s="232"/>
      <c r="T194" s="237"/>
      <c r="U194" s="237"/>
      <c r="V194" s="237"/>
      <c r="W194" s="232"/>
      <c r="X194" s="260"/>
      <c r="Y194" s="260"/>
      <c r="Z194" s="260"/>
      <c r="AA194" s="260"/>
      <c r="AB194" s="814"/>
      <c r="AC194" s="829"/>
      <c r="AD194" s="46">
        <f t="shared" si="235"/>
        <v>0</v>
      </c>
      <c r="AE194" s="46">
        <f t="shared" si="235"/>
        <v>0</v>
      </c>
      <c r="AF194" s="46">
        <f t="shared" si="235"/>
        <v>0</v>
      </c>
      <c r="AG194" s="46">
        <f t="shared" si="235"/>
        <v>0</v>
      </c>
      <c r="AH194" s="46">
        <f t="shared" si="235"/>
        <v>0</v>
      </c>
      <c r="AI194" s="46">
        <f t="shared" si="235"/>
        <v>0</v>
      </c>
      <c r="AJ194" s="46">
        <f t="shared" si="235"/>
        <v>0</v>
      </c>
      <c r="AK194" s="814"/>
      <c r="AL194" s="832"/>
      <c r="AM194" s="46">
        <f t="shared" si="204"/>
        <v>0</v>
      </c>
      <c r="AN194" s="49"/>
      <c r="AO194" s="49"/>
      <c r="AP194" s="49"/>
      <c r="AQ194" s="49"/>
      <c r="AR194" s="49"/>
      <c r="AS194" s="49"/>
      <c r="AT194" s="814"/>
      <c r="AU194" s="835"/>
      <c r="AV194" s="46">
        <f t="shared" si="205"/>
        <v>0</v>
      </c>
      <c r="AW194" s="49"/>
      <c r="AX194" s="49"/>
      <c r="AY194" s="49"/>
      <c r="AZ194" s="49"/>
      <c r="BA194" s="49"/>
      <c r="BB194" s="49"/>
      <c r="BC194" s="814"/>
      <c r="BD194" s="811"/>
      <c r="BE194" s="46">
        <f t="shared" si="206"/>
        <v>0</v>
      </c>
      <c r="BF194" s="49"/>
      <c r="BG194" s="49"/>
      <c r="BH194" s="49"/>
      <c r="BI194" s="49"/>
      <c r="BJ194" s="49"/>
      <c r="BK194" s="49"/>
      <c r="BL194" s="814"/>
      <c r="BM194" s="817"/>
      <c r="BN194" s="46">
        <f t="shared" si="207"/>
        <v>0</v>
      </c>
      <c r="BO194" s="49"/>
      <c r="BP194" s="49"/>
      <c r="BQ194" s="49"/>
      <c r="BR194" s="49"/>
      <c r="BS194" s="49"/>
      <c r="BT194" s="49"/>
      <c r="BU194" s="824"/>
      <c r="BV194" s="825"/>
      <c r="BW194" s="825"/>
      <c r="BX194" s="825"/>
      <c r="BY194" s="825"/>
      <c r="BZ194" s="825"/>
      <c r="CA194" s="825"/>
      <c r="CB194" s="825"/>
      <c r="CC194" s="826"/>
    </row>
    <row r="195" spans="1:81" ht="16.2" customHeight="1" thickTop="1" x14ac:dyDescent="0.3"/>
    <row r="196" spans="1:81" s="58" customFormat="1" ht="16.2" customHeight="1" x14ac:dyDescent="0.3">
      <c r="A196" s="34"/>
      <c r="B196" s="1166"/>
      <c r="C196" s="1159" t="s">
        <v>0</v>
      </c>
      <c r="D196" s="1159"/>
      <c r="E196" s="1159"/>
      <c r="F196" s="1159"/>
      <c r="G196" s="1159"/>
      <c r="H196" s="1159"/>
      <c r="I196" s="226"/>
      <c r="J196" s="252" t="s">
        <v>1</v>
      </c>
      <c r="K196" s="252"/>
      <c r="L196" s="384" t="s">
        <v>2859</v>
      </c>
      <c r="M196" s="388"/>
      <c r="N196" s="388"/>
      <c r="O196" s="388"/>
      <c r="P196" s="388"/>
      <c r="Q196" s="389"/>
      <c r="R196" s="1158" t="s">
        <v>0</v>
      </c>
      <c r="S196" s="1160"/>
      <c r="T196" s="1008" t="s">
        <v>1</v>
      </c>
      <c r="U196" s="1009"/>
      <c r="V196" s="1010"/>
      <c r="W196" s="1365" t="str">
        <f>+$L196</f>
        <v>SECRETARÌA DE GOBIERNO</v>
      </c>
      <c r="X196" s="1366"/>
      <c r="Y196" s="1366"/>
      <c r="Z196" s="1366"/>
      <c r="AA196" s="1367"/>
      <c r="AB196" s="1158" t="s">
        <v>0</v>
      </c>
      <c r="AC196" s="1159"/>
      <c r="AD196" s="1159"/>
      <c r="AE196" s="1159"/>
      <c r="AF196" s="1159"/>
      <c r="AG196" s="1159"/>
      <c r="AH196" s="1159"/>
      <c r="AI196" s="1159"/>
      <c r="AJ196" s="1160"/>
      <c r="AK196" s="1132" t="s">
        <v>1</v>
      </c>
      <c r="AL196" s="1132"/>
      <c r="AM196" s="1132"/>
      <c r="AN196" s="1362" t="str">
        <f>+$L196</f>
        <v>SECRETARÌA DE GOBIERNO</v>
      </c>
      <c r="AO196" s="1363"/>
      <c r="AP196" s="1363"/>
      <c r="AQ196" s="1363"/>
      <c r="AR196" s="1363"/>
      <c r="AS196" s="1364"/>
      <c r="AT196" s="1158" t="s">
        <v>0</v>
      </c>
      <c r="AU196" s="1159"/>
      <c r="AV196" s="1159"/>
      <c r="AW196" s="1159"/>
      <c r="AX196" s="1159"/>
      <c r="AY196" s="1159"/>
      <c r="AZ196" s="1159"/>
      <c r="BA196" s="1159"/>
      <c r="BB196" s="1160"/>
      <c r="BC196" s="1132" t="s">
        <v>1</v>
      </c>
      <c r="BD196" s="1132"/>
      <c r="BE196" s="1132"/>
      <c r="BF196" s="1358" t="str">
        <f>+$L196</f>
        <v>SECRETARÌA DE GOBIERNO</v>
      </c>
      <c r="BG196" s="1358"/>
      <c r="BH196" s="1358"/>
      <c r="BI196" s="1358"/>
      <c r="BJ196" s="1358"/>
      <c r="BK196" s="1358"/>
      <c r="BL196" s="1158" t="s">
        <v>0</v>
      </c>
      <c r="BM196" s="1159"/>
      <c r="BN196" s="1159"/>
      <c r="BO196" s="1159"/>
      <c r="BP196" s="1159"/>
      <c r="BQ196" s="1159"/>
      <c r="BR196" s="1159"/>
      <c r="BS196" s="1159"/>
      <c r="BT196" s="1160"/>
      <c r="BU196" s="1132" t="s">
        <v>1</v>
      </c>
      <c r="BV196" s="1132"/>
      <c r="BW196" s="1132"/>
      <c r="BX196" s="1358" t="str">
        <f>+$L196</f>
        <v>SECRETARÌA DE GOBIERNO</v>
      </c>
      <c r="BY196" s="1358"/>
      <c r="BZ196" s="1358"/>
      <c r="CA196" s="1358"/>
      <c r="CB196" s="1358"/>
      <c r="CC196" s="1358"/>
    </row>
    <row r="197" spans="1:81" s="58" customFormat="1" ht="16.2" customHeight="1" x14ac:dyDescent="0.3">
      <c r="A197" s="34"/>
      <c r="B197" s="1167"/>
      <c r="C197" s="1156" t="s">
        <v>1657</v>
      </c>
      <c r="D197" s="1156"/>
      <c r="E197" s="1156"/>
      <c r="F197" s="1156"/>
      <c r="G197" s="1156"/>
      <c r="H197" s="1156"/>
      <c r="I197" s="227"/>
      <c r="J197" s="252" t="s">
        <v>2</v>
      </c>
      <c r="K197" s="252"/>
      <c r="L197" s="247"/>
      <c r="M197" s="244"/>
      <c r="N197" s="244"/>
      <c r="O197" s="244"/>
      <c r="P197" s="244"/>
      <c r="Q197" s="245"/>
      <c r="R197" s="1155" t="s">
        <v>1657</v>
      </c>
      <c r="S197" s="1157"/>
      <c r="T197" s="1008" t="s">
        <v>2</v>
      </c>
      <c r="U197" s="1009"/>
      <c r="V197" s="1010"/>
      <c r="W197" s="821">
        <f>+$L197</f>
        <v>0</v>
      </c>
      <c r="X197" s="822"/>
      <c r="Y197" s="822"/>
      <c r="Z197" s="822"/>
      <c r="AA197" s="1165"/>
      <c r="AB197" s="1155" t="s">
        <v>1657</v>
      </c>
      <c r="AC197" s="1156"/>
      <c r="AD197" s="1156"/>
      <c r="AE197" s="1156"/>
      <c r="AF197" s="1156"/>
      <c r="AG197" s="1156"/>
      <c r="AH197" s="1156"/>
      <c r="AI197" s="1156"/>
      <c r="AJ197" s="1157"/>
      <c r="AK197" s="1132" t="s">
        <v>2</v>
      </c>
      <c r="AL197" s="1132"/>
      <c r="AM197" s="1132"/>
      <c r="AN197" s="1359">
        <f>+$L197</f>
        <v>0</v>
      </c>
      <c r="AO197" s="1360"/>
      <c r="AP197" s="1360"/>
      <c r="AQ197" s="1360"/>
      <c r="AR197" s="1360"/>
      <c r="AS197" s="1361"/>
      <c r="AT197" s="1155" t="s">
        <v>1657</v>
      </c>
      <c r="AU197" s="1156"/>
      <c r="AV197" s="1156"/>
      <c r="AW197" s="1156"/>
      <c r="AX197" s="1156"/>
      <c r="AY197" s="1156"/>
      <c r="AZ197" s="1156"/>
      <c r="BA197" s="1156"/>
      <c r="BB197" s="1157"/>
      <c r="BC197" s="1132" t="s">
        <v>2</v>
      </c>
      <c r="BD197" s="1132"/>
      <c r="BE197" s="1132"/>
      <c r="BF197" s="1148">
        <f>+$L197</f>
        <v>0</v>
      </c>
      <c r="BG197" s="1148"/>
      <c r="BH197" s="1148"/>
      <c r="BI197" s="1148"/>
      <c r="BJ197" s="1148"/>
      <c r="BK197" s="1148"/>
      <c r="BL197" s="1155" t="s">
        <v>1657</v>
      </c>
      <c r="BM197" s="1156"/>
      <c r="BN197" s="1156"/>
      <c r="BO197" s="1156"/>
      <c r="BP197" s="1156"/>
      <c r="BQ197" s="1156"/>
      <c r="BR197" s="1156"/>
      <c r="BS197" s="1156"/>
      <c r="BT197" s="1157"/>
      <c r="BU197" s="1132" t="s">
        <v>2</v>
      </c>
      <c r="BV197" s="1132"/>
      <c r="BW197" s="1132"/>
      <c r="BX197" s="1148">
        <f>+$L197</f>
        <v>0</v>
      </c>
      <c r="BY197" s="1148"/>
      <c r="BZ197" s="1148"/>
      <c r="CA197" s="1148"/>
      <c r="CB197" s="1148"/>
      <c r="CC197" s="1148"/>
    </row>
    <row r="198" spans="1:81" s="58" customFormat="1" ht="16.2" customHeight="1" x14ac:dyDescent="0.3">
      <c r="A198" s="34"/>
      <c r="B198" s="1167"/>
      <c r="C198" s="1137" t="s">
        <v>3849</v>
      </c>
      <c r="D198" s="1137"/>
      <c r="E198" s="1137"/>
      <c r="F198" s="1137"/>
      <c r="G198" s="1137"/>
      <c r="H198" s="1137"/>
      <c r="I198" s="227"/>
      <c r="J198" s="252" t="s">
        <v>1656</v>
      </c>
      <c r="K198" s="252"/>
      <c r="L198" s="1352" t="s">
        <v>639</v>
      </c>
      <c r="M198" s="1353"/>
      <c r="N198" s="1353"/>
      <c r="O198" s="1353"/>
      <c r="P198" s="1353"/>
      <c r="Q198" s="1354"/>
      <c r="R198" s="1136" t="s">
        <v>3849</v>
      </c>
      <c r="S198" s="1138"/>
      <c r="T198" s="1008" t="s">
        <v>1664</v>
      </c>
      <c r="U198" s="1009"/>
      <c r="V198" s="1010"/>
      <c r="W198" s="1355" t="str">
        <f>+$L198</f>
        <v xml:space="preserve">2, Convivencia </v>
      </c>
      <c r="X198" s="1356"/>
      <c r="Y198" s="1356"/>
      <c r="Z198" s="1356"/>
      <c r="AA198" s="1357"/>
      <c r="AB198" s="1136" t="s">
        <v>3849</v>
      </c>
      <c r="AC198" s="1137"/>
      <c r="AD198" s="1137"/>
      <c r="AE198" s="1137"/>
      <c r="AF198" s="1137"/>
      <c r="AG198" s="1137"/>
      <c r="AH198" s="1137"/>
      <c r="AI198" s="1137"/>
      <c r="AJ198" s="1138"/>
      <c r="AK198" s="1132" t="s">
        <v>1656</v>
      </c>
      <c r="AL198" s="1132"/>
      <c r="AM198" s="1132"/>
      <c r="AN198" s="1352" t="str">
        <f>+$L198</f>
        <v xml:space="preserve">2, Convivencia </v>
      </c>
      <c r="AO198" s="1353"/>
      <c r="AP198" s="1353"/>
      <c r="AQ198" s="1353"/>
      <c r="AR198" s="1353"/>
      <c r="AS198" s="1354"/>
      <c r="AT198" s="1136" t="s">
        <v>3849</v>
      </c>
      <c r="AU198" s="1137"/>
      <c r="AV198" s="1137"/>
      <c r="AW198" s="1137"/>
      <c r="AX198" s="1137"/>
      <c r="AY198" s="1137"/>
      <c r="AZ198" s="1137"/>
      <c r="BA198" s="1137"/>
      <c r="BB198" s="1138"/>
      <c r="BC198" s="1132" t="s">
        <v>1656</v>
      </c>
      <c r="BD198" s="1132"/>
      <c r="BE198" s="1132"/>
      <c r="BF198" s="1351" t="str">
        <f>+$L198</f>
        <v xml:space="preserve">2, Convivencia </v>
      </c>
      <c r="BG198" s="1351"/>
      <c r="BH198" s="1351"/>
      <c r="BI198" s="1351"/>
      <c r="BJ198" s="1351"/>
      <c r="BK198" s="1351"/>
      <c r="BL198" s="1136" t="s">
        <v>3849</v>
      </c>
      <c r="BM198" s="1137"/>
      <c r="BN198" s="1137"/>
      <c r="BO198" s="1137"/>
      <c r="BP198" s="1137"/>
      <c r="BQ198" s="1137"/>
      <c r="BR198" s="1137"/>
      <c r="BS198" s="1137"/>
      <c r="BT198" s="1138"/>
      <c r="BU198" s="1132" t="s">
        <v>1656</v>
      </c>
      <c r="BV198" s="1132"/>
      <c r="BW198" s="1132"/>
      <c r="BX198" s="1351" t="str">
        <f>+$L198</f>
        <v xml:space="preserve">2, Convivencia </v>
      </c>
      <c r="BY198" s="1351"/>
      <c r="BZ198" s="1351"/>
      <c r="CA198" s="1351"/>
      <c r="CB198" s="1351"/>
      <c r="CC198" s="1351"/>
    </row>
    <row r="199" spans="1:81" s="58" customFormat="1" ht="16.2" customHeight="1" x14ac:dyDescent="0.3">
      <c r="A199" s="34"/>
      <c r="B199" s="1168"/>
      <c r="C199" s="1140"/>
      <c r="D199" s="1140"/>
      <c r="E199" s="1140"/>
      <c r="F199" s="1140"/>
      <c r="G199" s="1140"/>
      <c r="H199" s="1140"/>
      <c r="I199" s="228"/>
      <c r="J199" s="252" t="s">
        <v>1659</v>
      </c>
      <c r="K199" s="252"/>
      <c r="L199" s="1142" t="s">
        <v>715</v>
      </c>
      <c r="M199" s="1143"/>
      <c r="N199" s="1143"/>
      <c r="O199" s="1143"/>
      <c r="P199" s="1143"/>
      <c r="Q199" s="1144"/>
      <c r="R199" s="1139"/>
      <c r="S199" s="1141"/>
      <c r="T199" s="1008" t="s">
        <v>1665</v>
      </c>
      <c r="U199" s="1009"/>
      <c r="V199" s="1010"/>
      <c r="W199" s="1145" t="str">
        <f>+$L199</f>
        <v>2.2 Más Oportunidades para la Seguridad.</v>
      </c>
      <c r="X199" s="1146"/>
      <c r="Y199" s="1146"/>
      <c r="Z199" s="1146"/>
      <c r="AA199" s="1147"/>
      <c r="AB199" s="1139"/>
      <c r="AC199" s="1140"/>
      <c r="AD199" s="1140"/>
      <c r="AE199" s="1140"/>
      <c r="AF199" s="1140"/>
      <c r="AG199" s="1140"/>
      <c r="AH199" s="1140"/>
      <c r="AI199" s="1140"/>
      <c r="AJ199" s="1141"/>
      <c r="AK199" s="1132" t="s">
        <v>1659</v>
      </c>
      <c r="AL199" s="1132"/>
      <c r="AM199" s="1132"/>
      <c r="AN199" s="1142" t="str">
        <f>+$L199</f>
        <v>2.2 Más Oportunidades para la Seguridad.</v>
      </c>
      <c r="AO199" s="1143"/>
      <c r="AP199" s="1143"/>
      <c r="AQ199" s="1143"/>
      <c r="AR199" s="1143"/>
      <c r="AS199" s="1144"/>
      <c r="AT199" s="1139"/>
      <c r="AU199" s="1140"/>
      <c r="AV199" s="1140"/>
      <c r="AW199" s="1140"/>
      <c r="AX199" s="1140"/>
      <c r="AY199" s="1140"/>
      <c r="AZ199" s="1140"/>
      <c r="BA199" s="1140"/>
      <c r="BB199" s="1141"/>
      <c r="BC199" s="1132" t="s">
        <v>1659</v>
      </c>
      <c r="BD199" s="1132"/>
      <c r="BE199" s="1132"/>
      <c r="BF199" s="1133" t="str">
        <f>+$L199</f>
        <v>2.2 Más Oportunidades para la Seguridad.</v>
      </c>
      <c r="BG199" s="1133"/>
      <c r="BH199" s="1133"/>
      <c r="BI199" s="1133"/>
      <c r="BJ199" s="1133"/>
      <c r="BK199" s="1133"/>
      <c r="BL199" s="1139"/>
      <c r="BM199" s="1140"/>
      <c r="BN199" s="1140"/>
      <c r="BO199" s="1140"/>
      <c r="BP199" s="1140"/>
      <c r="BQ199" s="1140"/>
      <c r="BR199" s="1140"/>
      <c r="BS199" s="1140"/>
      <c r="BT199" s="1141"/>
      <c r="BU199" s="1132" t="s">
        <v>1659</v>
      </c>
      <c r="BV199" s="1132"/>
      <c r="BW199" s="1132"/>
      <c r="BX199" s="1133" t="str">
        <f>+$L199</f>
        <v>2.2 Más Oportunidades para la Seguridad.</v>
      </c>
      <c r="BY199" s="1133"/>
      <c r="BZ199" s="1133"/>
      <c r="CA199" s="1133"/>
      <c r="CB199" s="1133"/>
      <c r="CC199" s="1133"/>
    </row>
    <row r="200" spans="1:81" ht="16.2" customHeight="1" thickBot="1" x14ac:dyDescent="0.35">
      <c r="B200" s="2"/>
      <c r="C200" s="2"/>
      <c r="D200" s="2"/>
      <c r="E200" s="2"/>
      <c r="F200" s="2"/>
      <c r="G200" s="2"/>
      <c r="H200" s="2"/>
      <c r="I200" s="2"/>
      <c r="J200" s="59"/>
      <c r="K200" s="1"/>
      <c r="L200" s="1"/>
      <c r="M200" s="1"/>
      <c r="N200" s="1"/>
      <c r="O200" s="1"/>
      <c r="P200" s="1"/>
      <c r="Q200" s="1"/>
      <c r="R200" s="1"/>
      <c r="S200" s="2"/>
      <c r="T200" s="2"/>
      <c r="U200" s="2"/>
      <c r="V200" s="2"/>
      <c r="W200" s="2"/>
      <c r="X200" s="60"/>
      <c r="Y200" s="60"/>
      <c r="Z200" s="60"/>
      <c r="AA200" s="25"/>
      <c r="AB200" s="25"/>
      <c r="AC200" s="1"/>
      <c r="AK200" s="25"/>
      <c r="AT200" s="25"/>
      <c r="BC200" s="25"/>
      <c r="BL200" s="25"/>
    </row>
    <row r="201" spans="1:81" ht="16.2" customHeight="1" thickBot="1" x14ac:dyDescent="0.35">
      <c r="A201" s="1"/>
      <c r="B201" s="1067" t="s">
        <v>3</v>
      </c>
      <c r="C201" s="1067" t="s">
        <v>1661</v>
      </c>
      <c r="D201" s="1134" t="s">
        <v>3813</v>
      </c>
      <c r="E201" s="1134" t="s">
        <v>3812</v>
      </c>
      <c r="F201" s="1126" t="s">
        <v>3814</v>
      </c>
      <c r="G201" s="1126" t="s">
        <v>3815</v>
      </c>
      <c r="H201" s="1126" t="s">
        <v>3816</v>
      </c>
      <c r="I201" s="1126" t="s">
        <v>3817</v>
      </c>
      <c r="J201" s="1125" t="s">
        <v>1662</v>
      </c>
      <c r="K201" s="1129" t="s">
        <v>1674</v>
      </c>
      <c r="L201" s="1094" t="s">
        <v>3850</v>
      </c>
      <c r="M201" s="1040" t="s">
        <v>1652</v>
      </c>
      <c r="N201" s="1113" t="s">
        <v>3851</v>
      </c>
      <c r="O201" s="1116" t="s">
        <v>3852</v>
      </c>
      <c r="P201" s="1119" t="s">
        <v>3853</v>
      </c>
      <c r="Q201" s="1122" t="s">
        <v>3854</v>
      </c>
      <c r="R201" s="1125" t="s">
        <v>1662</v>
      </c>
      <c r="S201" s="1108" t="s">
        <v>4</v>
      </c>
      <c r="T201" s="1107" t="s">
        <v>3818</v>
      </c>
      <c r="U201" s="1107" t="s">
        <v>3819</v>
      </c>
      <c r="V201" s="1107" t="s">
        <v>3820</v>
      </c>
      <c r="W201" s="1108" t="s">
        <v>5</v>
      </c>
      <c r="X201" s="1111" t="s">
        <v>6</v>
      </c>
      <c r="Y201" s="1112"/>
      <c r="Z201" s="1111" t="s">
        <v>7</v>
      </c>
      <c r="AA201" s="1112"/>
      <c r="AB201" s="1067" t="s">
        <v>1662</v>
      </c>
      <c r="AC201" s="1094" t="s">
        <v>3850</v>
      </c>
      <c r="AD201" s="1097" t="s">
        <v>3855</v>
      </c>
      <c r="AE201" s="1098"/>
      <c r="AF201" s="1098"/>
      <c r="AG201" s="1098"/>
      <c r="AH201" s="1098"/>
      <c r="AI201" s="1098"/>
      <c r="AJ201" s="1099"/>
      <c r="AK201" s="1100" t="s">
        <v>1662</v>
      </c>
      <c r="AL201" s="1101" t="s">
        <v>3856</v>
      </c>
      <c r="AM201" s="1104" t="s">
        <v>3857</v>
      </c>
      <c r="AN201" s="1105"/>
      <c r="AO201" s="1105"/>
      <c r="AP201" s="1105"/>
      <c r="AQ201" s="1105"/>
      <c r="AR201" s="1105"/>
      <c r="AS201" s="1106"/>
      <c r="AT201" s="1067" t="s">
        <v>1662</v>
      </c>
      <c r="AU201" s="1082" t="s">
        <v>3858</v>
      </c>
      <c r="AV201" s="1085" t="s">
        <v>3859</v>
      </c>
      <c r="AW201" s="1086"/>
      <c r="AX201" s="1086"/>
      <c r="AY201" s="1086"/>
      <c r="AZ201" s="1086"/>
      <c r="BA201" s="1086"/>
      <c r="BB201" s="1087"/>
      <c r="BC201" s="1067" t="s">
        <v>1662</v>
      </c>
      <c r="BD201" s="1088" t="s">
        <v>3860</v>
      </c>
      <c r="BE201" s="1091" t="s">
        <v>3861</v>
      </c>
      <c r="BF201" s="1092"/>
      <c r="BG201" s="1092"/>
      <c r="BH201" s="1092"/>
      <c r="BI201" s="1092"/>
      <c r="BJ201" s="1092"/>
      <c r="BK201" s="1093"/>
      <c r="BL201" s="1067" t="s">
        <v>1662</v>
      </c>
      <c r="BM201" s="1068" t="s">
        <v>3862</v>
      </c>
      <c r="BN201" s="1070" t="s">
        <v>3863</v>
      </c>
      <c r="BO201" s="1071"/>
      <c r="BP201" s="1071"/>
      <c r="BQ201" s="1071"/>
      <c r="BR201" s="1071"/>
      <c r="BS201" s="1071"/>
      <c r="BT201" s="1072"/>
      <c r="BU201" s="1073" t="s">
        <v>1663</v>
      </c>
      <c r="BV201" s="1074"/>
      <c r="BW201" s="1074"/>
      <c r="BX201" s="1074"/>
      <c r="BY201" s="1074"/>
      <c r="BZ201" s="1074"/>
      <c r="CA201" s="1074"/>
      <c r="CB201" s="1074"/>
      <c r="CC201" s="1075"/>
    </row>
    <row r="202" spans="1:81" ht="16.2" customHeight="1" x14ac:dyDescent="0.3">
      <c r="A202" s="1"/>
      <c r="B202" s="1067"/>
      <c r="C202" s="1067"/>
      <c r="D202" s="1134"/>
      <c r="E202" s="1134"/>
      <c r="F202" s="1127"/>
      <c r="G202" s="1127"/>
      <c r="H202" s="1127"/>
      <c r="I202" s="1127"/>
      <c r="J202" s="1125"/>
      <c r="K202" s="1129"/>
      <c r="L202" s="1095"/>
      <c r="M202" s="1130"/>
      <c r="N202" s="1114"/>
      <c r="O202" s="1117"/>
      <c r="P202" s="1120"/>
      <c r="Q202" s="1123"/>
      <c r="R202" s="1125"/>
      <c r="S202" s="1109"/>
      <c r="T202" s="1107"/>
      <c r="U202" s="1107"/>
      <c r="V202" s="1107"/>
      <c r="W202" s="1109"/>
      <c r="X202" s="390" t="s">
        <v>12</v>
      </c>
      <c r="Y202" s="390" t="s">
        <v>13</v>
      </c>
      <c r="Z202" s="390" t="s">
        <v>12</v>
      </c>
      <c r="AA202" s="390" t="s">
        <v>13</v>
      </c>
      <c r="AB202" s="1067"/>
      <c r="AC202" s="1095"/>
      <c r="AD202" s="1065" t="s">
        <v>8</v>
      </c>
      <c r="AE202" s="1061" t="s">
        <v>9</v>
      </c>
      <c r="AF202" s="1061"/>
      <c r="AG202" s="1061"/>
      <c r="AH202" s="1061"/>
      <c r="AI202" s="1062" t="s">
        <v>1653</v>
      </c>
      <c r="AJ202" s="1063" t="s">
        <v>10</v>
      </c>
      <c r="AK202" s="1067"/>
      <c r="AL202" s="1102"/>
      <c r="AM202" s="1059" t="s">
        <v>11</v>
      </c>
      <c r="AN202" s="1061" t="s">
        <v>9</v>
      </c>
      <c r="AO202" s="1061"/>
      <c r="AP202" s="1061"/>
      <c r="AQ202" s="1061"/>
      <c r="AR202" s="1062" t="s">
        <v>1653</v>
      </c>
      <c r="AS202" s="1063" t="s">
        <v>10</v>
      </c>
      <c r="AT202" s="1067"/>
      <c r="AU202" s="1083"/>
      <c r="AV202" s="1059" t="s">
        <v>11</v>
      </c>
      <c r="AW202" s="1061" t="s">
        <v>9</v>
      </c>
      <c r="AX202" s="1061"/>
      <c r="AY202" s="1061"/>
      <c r="AZ202" s="1061"/>
      <c r="BA202" s="1062" t="s">
        <v>1653</v>
      </c>
      <c r="BB202" s="1063" t="s">
        <v>10</v>
      </c>
      <c r="BC202" s="1067"/>
      <c r="BD202" s="1089"/>
      <c r="BE202" s="1059" t="s">
        <v>11</v>
      </c>
      <c r="BF202" s="1061" t="s">
        <v>9</v>
      </c>
      <c r="BG202" s="1061"/>
      <c r="BH202" s="1061"/>
      <c r="BI202" s="1061"/>
      <c r="BJ202" s="1062" t="s">
        <v>1653</v>
      </c>
      <c r="BK202" s="1063" t="s">
        <v>10</v>
      </c>
      <c r="BL202" s="1067"/>
      <c r="BM202" s="1068"/>
      <c r="BN202" s="1065" t="s">
        <v>11</v>
      </c>
      <c r="BO202" s="1061" t="s">
        <v>9</v>
      </c>
      <c r="BP202" s="1061"/>
      <c r="BQ202" s="1061"/>
      <c r="BR202" s="1061"/>
      <c r="BS202" s="1049" t="s">
        <v>1653</v>
      </c>
      <c r="BT202" s="1051" t="s">
        <v>10</v>
      </c>
      <c r="BU202" s="1076"/>
      <c r="BV202" s="1077"/>
      <c r="BW202" s="1077"/>
      <c r="BX202" s="1077"/>
      <c r="BY202" s="1077"/>
      <c r="BZ202" s="1077"/>
      <c r="CA202" s="1077"/>
      <c r="CB202" s="1077"/>
      <c r="CC202" s="1078"/>
    </row>
    <row r="203" spans="1:81" ht="16.2" customHeight="1" x14ac:dyDescent="0.3">
      <c r="A203" s="1"/>
      <c r="B203" s="1067"/>
      <c r="C203" s="1067"/>
      <c r="D203" s="1134"/>
      <c r="E203" s="1134"/>
      <c r="F203" s="1128"/>
      <c r="G203" s="1128"/>
      <c r="H203" s="1128"/>
      <c r="I203" s="1128"/>
      <c r="J203" s="1125"/>
      <c r="K203" s="1129"/>
      <c r="L203" s="1096"/>
      <c r="M203" s="1131"/>
      <c r="N203" s="1115"/>
      <c r="O203" s="1118"/>
      <c r="P203" s="1121"/>
      <c r="Q203" s="1124"/>
      <c r="R203" s="1125"/>
      <c r="S203" s="1110"/>
      <c r="T203" s="1107"/>
      <c r="U203" s="1107"/>
      <c r="V203" s="1107"/>
      <c r="W203" s="1110"/>
      <c r="X203" s="391" t="s">
        <v>1660</v>
      </c>
      <c r="Y203" s="391" t="s">
        <v>1660</v>
      </c>
      <c r="Z203" s="391" t="s">
        <v>1660</v>
      </c>
      <c r="AA203" s="391" t="s">
        <v>1660</v>
      </c>
      <c r="AB203" s="1067"/>
      <c r="AC203" s="1096"/>
      <c r="AD203" s="1066"/>
      <c r="AE203" s="392" t="s">
        <v>14</v>
      </c>
      <c r="AF203" s="392" t="s">
        <v>17</v>
      </c>
      <c r="AG203" s="392" t="s">
        <v>15</v>
      </c>
      <c r="AH203" s="392" t="s">
        <v>16</v>
      </c>
      <c r="AI203" s="1050"/>
      <c r="AJ203" s="1064"/>
      <c r="AK203" s="1067"/>
      <c r="AL203" s="1103"/>
      <c r="AM203" s="1060"/>
      <c r="AN203" s="392" t="s">
        <v>14</v>
      </c>
      <c r="AO203" s="392" t="s">
        <v>17</v>
      </c>
      <c r="AP203" s="392" t="s">
        <v>15</v>
      </c>
      <c r="AQ203" s="392" t="s">
        <v>16</v>
      </c>
      <c r="AR203" s="1050"/>
      <c r="AS203" s="1064"/>
      <c r="AT203" s="1067"/>
      <c r="AU203" s="1084"/>
      <c r="AV203" s="1060"/>
      <c r="AW203" s="392" t="s">
        <v>14</v>
      </c>
      <c r="AX203" s="392" t="s">
        <v>17</v>
      </c>
      <c r="AY203" s="392" t="s">
        <v>15</v>
      </c>
      <c r="AZ203" s="392" t="s">
        <v>16</v>
      </c>
      <c r="BA203" s="1050"/>
      <c r="BB203" s="1064"/>
      <c r="BC203" s="1067"/>
      <c r="BD203" s="1090"/>
      <c r="BE203" s="1060"/>
      <c r="BF203" s="392" t="s">
        <v>14</v>
      </c>
      <c r="BG203" s="392" t="s">
        <v>17</v>
      </c>
      <c r="BH203" s="392" t="s">
        <v>15</v>
      </c>
      <c r="BI203" s="392" t="s">
        <v>16</v>
      </c>
      <c r="BJ203" s="1050"/>
      <c r="BK203" s="1064"/>
      <c r="BL203" s="1067"/>
      <c r="BM203" s="1069"/>
      <c r="BN203" s="1066"/>
      <c r="BO203" s="392" t="s">
        <v>14</v>
      </c>
      <c r="BP203" s="392" t="s">
        <v>17</v>
      </c>
      <c r="BQ203" s="392" t="s">
        <v>15</v>
      </c>
      <c r="BR203" s="392" t="s">
        <v>16</v>
      </c>
      <c r="BS203" s="1050"/>
      <c r="BT203" s="1052"/>
      <c r="BU203" s="1079"/>
      <c r="BV203" s="1080"/>
      <c r="BW203" s="1080"/>
      <c r="BX203" s="1080"/>
      <c r="BY203" s="1080"/>
      <c r="BZ203" s="1080"/>
      <c r="CA203" s="1080"/>
      <c r="CB203" s="1080"/>
      <c r="CC203" s="1081"/>
    </row>
    <row r="204" spans="1:81" ht="16.2" customHeight="1" thickBot="1" x14ac:dyDescent="0.35">
      <c r="B204" s="2"/>
    </row>
    <row r="205" spans="1:81" s="58" customFormat="1" ht="40.200000000000003" customHeight="1" thickTop="1" x14ac:dyDescent="0.3">
      <c r="A205" s="34"/>
      <c r="B205" s="981" t="s">
        <v>716</v>
      </c>
      <c r="C205" s="868" t="s">
        <v>719</v>
      </c>
      <c r="D205" s="871"/>
      <c r="E205" s="851"/>
      <c r="F205" s="851"/>
      <c r="G205" s="851"/>
      <c r="H205" s="851"/>
      <c r="I205" s="851"/>
      <c r="J205" s="812">
        <v>473</v>
      </c>
      <c r="K205" s="854" t="str">
        <f>+[8]Metas!K538</f>
        <v>Plan Integral de Seguridad y Convivencia Ciudadana -PISCC- del Departamento diseñado y formulado.</v>
      </c>
      <c r="L205" s="857"/>
      <c r="M205" s="860">
        <f>SUM(N205:Q205)</f>
        <v>0</v>
      </c>
      <c r="N205" s="836"/>
      <c r="O205" s="839"/>
      <c r="P205" s="863"/>
      <c r="Q205" s="866"/>
      <c r="R205" s="812">
        <f>+$J205</f>
        <v>473</v>
      </c>
      <c r="S205" s="231"/>
      <c r="T205" s="235"/>
      <c r="U205" s="235"/>
      <c r="V205" s="235"/>
      <c r="W205" s="231"/>
      <c r="X205" s="256"/>
      <c r="Y205" s="256"/>
      <c r="Z205" s="256"/>
      <c r="AA205" s="256"/>
      <c r="AB205" s="812">
        <f t="shared" si="226"/>
        <v>473</v>
      </c>
      <c r="AC205" s="827">
        <f t="shared" ref="AC205" si="242">+L205</f>
        <v>0</v>
      </c>
      <c r="AD205" s="44">
        <f t="shared" si="235"/>
        <v>0</v>
      </c>
      <c r="AE205" s="44">
        <f t="shared" si="235"/>
        <v>0</v>
      </c>
      <c r="AF205" s="44">
        <f t="shared" si="235"/>
        <v>0</v>
      </c>
      <c r="AG205" s="44">
        <f t="shared" si="235"/>
        <v>0</v>
      </c>
      <c r="AH205" s="44">
        <f t="shared" si="235"/>
        <v>0</v>
      </c>
      <c r="AI205" s="44">
        <f t="shared" si="235"/>
        <v>0</v>
      </c>
      <c r="AJ205" s="44">
        <f t="shared" si="235"/>
        <v>0</v>
      </c>
      <c r="AK205" s="812">
        <f t="shared" si="228"/>
        <v>473</v>
      </c>
      <c r="AL205" s="830">
        <f>+N205</f>
        <v>0</v>
      </c>
      <c r="AM205" s="44">
        <f t="shared" si="204"/>
        <v>0</v>
      </c>
      <c r="AN205" s="47"/>
      <c r="AO205" s="47"/>
      <c r="AP205" s="47"/>
      <c r="AQ205" s="47"/>
      <c r="AR205" s="47"/>
      <c r="AS205" s="47"/>
      <c r="AT205" s="812">
        <f t="shared" si="229"/>
        <v>473</v>
      </c>
      <c r="AU205" s="833">
        <f>+O205</f>
        <v>0</v>
      </c>
      <c r="AV205" s="44">
        <f t="shared" si="205"/>
        <v>0</v>
      </c>
      <c r="AW205" s="47"/>
      <c r="AX205" s="47"/>
      <c r="AY205" s="47"/>
      <c r="AZ205" s="47"/>
      <c r="BA205" s="47"/>
      <c r="BB205" s="47"/>
      <c r="BC205" s="812">
        <f t="shared" si="230"/>
        <v>473</v>
      </c>
      <c r="BD205" s="809">
        <f>+P205</f>
        <v>0</v>
      </c>
      <c r="BE205" s="44">
        <f t="shared" si="206"/>
        <v>0</v>
      </c>
      <c r="BF205" s="47"/>
      <c r="BG205" s="47"/>
      <c r="BH205" s="47"/>
      <c r="BI205" s="47"/>
      <c r="BJ205" s="47"/>
      <c r="BK205" s="47"/>
      <c r="BL205" s="812">
        <f t="shared" si="231"/>
        <v>473</v>
      </c>
      <c r="BM205" s="815">
        <f>+Q205</f>
        <v>0</v>
      </c>
      <c r="BN205" s="44">
        <f t="shared" si="207"/>
        <v>0</v>
      </c>
      <c r="BO205" s="47"/>
      <c r="BP205" s="47"/>
      <c r="BQ205" s="47"/>
      <c r="BR205" s="47"/>
      <c r="BS205" s="47"/>
      <c r="BT205" s="47"/>
      <c r="BU205" s="818"/>
      <c r="BV205" s="819"/>
      <c r="BW205" s="819"/>
      <c r="BX205" s="819"/>
      <c r="BY205" s="819"/>
      <c r="BZ205" s="819"/>
      <c r="CA205" s="819"/>
      <c r="CB205" s="819"/>
      <c r="CC205" s="820"/>
    </row>
    <row r="206" spans="1:81" s="58" customFormat="1" ht="40.200000000000003" customHeight="1" x14ac:dyDescent="0.3">
      <c r="A206" s="34"/>
      <c r="B206" s="982"/>
      <c r="C206" s="869"/>
      <c r="D206" s="872"/>
      <c r="E206" s="852"/>
      <c r="F206" s="852"/>
      <c r="G206" s="852"/>
      <c r="H206" s="852"/>
      <c r="I206" s="852"/>
      <c r="J206" s="813"/>
      <c r="K206" s="855"/>
      <c r="L206" s="858"/>
      <c r="M206" s="861"/>
      <c r="N206" s="837"/>
      <c r="O206" s="840"/>
      <c r="P206" s="864"/>
      <c r="Q206" s="867"/>
      <c r="R206" s="813"/>
      <c r="S206" s="39"/>
      <c r="T206" s="236"/>
      <c r="U206" s="236"/>
      <c r="V206" s="236"/>
      <c r="W206" s="39"/>
      <c r="X206" s="31"/>
      <c r="Y206" s="31"/>
      <c r="Z206" s="31"/>
      <c r="AA206" s="31"/>
      <c r="AB206" s="813"/>
      <c r="AC206" s="828"/>
      <c r="AD206" s="51">
        <f t="shared" si="235"/>
        <v>0</v>
      </c>
      <c r="AE206" s="51">
        <f t="shared" si="235"/>
        <v>0</v>
      </c>
      <c r="AF206" s="51">
        <f t="shared" si="235"/>
        <v>0</v>
      </c>
      <c r="AG206" s="51">
        <f t="shared" si="235"/>
        <v>0</v>
      </c>
      <c r="AH206" s="51">
        <f t="shared" si="235"/>
        <v>0</v>
      </c>
      <c r="AI206" s="51">
        <f t="shared" si="235"/>
        <v>0</v>
      </c>
      <c r="AJ206" s="51">
        <f t="shared" si="235"/>
        <v>0</v>
      </c>
      <c r="AK206" s="813"/>
      <c r="AL206" s="831"/>
      <c r="AM206" s="51">
        <f t="shared" si="204"/>
        <v>0</v>
      </c>
      <c r="AN206" s="257"/>
      <c r="AO206" s="257"/>
      <c r="AP206" s="257"/>
      <c r="AQ206" s="257"/>
      <c r="AR206" s="257"/>
      <c r="AS206" s="257"/>
      <c r="AT206" s="813"/>
      <c r="AU206" s="834"/>
      <c r="AV206" s="51">
        <f t="shared" si="205"/>
        <v>0</v>
      </c>
      <c r="AW206" s="257"/>
      <c r="AX206" s="257"/>
      <c r="AY206" s="257"/>
      <c r="AZ206" s="257"/>
      <c r="BA206" s="257"/>
      <c r="BB206" s="257"/>
      <c r="BC206" s="813"/>
      <c r="BD206" s="810"/>
      <c r="BE206" s="51">
        <f t="shared" si="206"/>
        <v>0</v>
      </c>
      <c r="BF206" s="257"/>
      <c r="BG206" s="257"/>
      <c r="BH206" s="257"/>
      <c r="BI206" s="257"/>
      <c r="BJ206" s="257"/>
      <c r="BK206" s="257"/>
      <c r="BL206" s="813"/>
      <c r="BM206" s="816"/>
      <c r="BN206" s="51">
        <f t="shared" si="207"/>
        <v>0</v>
      </c>
      <c r="BO206" s="257"/>
      <c r="BP206" s="257"/>
      <c r="BQ206" s="257"/>
      <c r="BR206" s="257"/>
      <c r="BS206" s="257"/>
      <c r="BT206" s="257"/>
      <c r="BU206" s="821"/>
      <c r="BV206" s="822"/>
      <c r="BW206" s="822"/>
      <c r="BX206" s="822"/>
      <c r="BY206" s="822"/>
      <c r="BZ206" s="822"/>
      <c r="CA206" s="822"/>
      <c r="CB206" s="822"/>
      <c r="CC206" s="823"/>
    </row>
    <row r="207" spans="1:81" s="58" customFormat="1" ht="40.200000000000003" customHeight="1" x14ac:dyDescent="0.3">
      <c r="A207" s="34"/>
      <c r="B207" s="982"/>
      <c r="C207" s="869"/>
      <c r="D207" s="872"/>
      <c r="E207" s="852"/>
      <c r="F207" s="852"/>
      <c r="G207" s="852"/>
      <c r="H207" s="852"/>
      <c r="I207" s="852"/>
      <c r="J207" s="813"/>
      <c r="K207" s="855"/>
      <c r="L207" s="858"/>
      <c r="M207" s="861"/>
      <c r="N207" s="837"/>
      <c r="O207" s="840"/>
      <c r="P207" s="864"/>
      <c r="Q207" s="867"/>
      <c r="R207" s="813"/>
      <c r="S207" s="39"/>
      <c r="T207" s="236"/>
      <c r="U207" s="236"/>
      <c r="V207" s="236"/>
      <c r="W207" s="39"/>
      <c r="X207" s="31"/>
      <c r="Y207" s="31"/>
      <c r="Z207" s="31"/>
      <c r="AA207" s="31"/>
      <c r="AB207" s="813"/>
      <c r="AC207" s="828"/>
      <c r="AD207" s="51">
        <f t="shared" si="235"/>
        <v>0</v>
      </c>
      <c r="AE207" s="51">
        <f t="shared" si="235"/>
        <v>0</v>
      </c>
      <c r="AF207" s="51">
        <f t="shared" si="235"/>
        <v>0</v>
      </c>
      <c r="AG207" s="51">
        <f t="shared" si="235"/>
        <v>0</v>
      </c>
      <c r="AH207" s="51">
        <f t="shared" si="235"/>
        <v>0</v>
      </c>
      <c r="AI207" s="51">
        <f t="shared" si="235"/>
        <v>0</v>
      </c>
      <c r="AJ207" s="51">
        <f t="shared" si="235"/>
        <v>0</v>
      </c>
      <c r="AK207" s="813"/>
      <c r="AL207" s="831"/>
      <c r="AM207" s="51">
        <f t="shared" si="204"/>
        <v>0</v>
      </c>
      <c r="AN207" s="257"/>
      <c r="AO207" s="257"/>
      <c r="AP207" s="257"/>
      <c r="AQ207" s="257"/>
      <c r="AR207" s="257"/>
      <c r="AS207" s="257"/>
      <c r="AT207" s="813"/>
      <c r="AU207" s="834"/>
      <c r="AV207" s="51">
        <f t="shared" si="205"/>
        <v>0</v>
      </c>
      <c r="AW207" s="257"/>
      <c r="AX207" s="257"/>
      <c r="AY207" s="257"/>
      <c r="AZ207" s="257"/>
      <c r="BA207" s="257"/>
      <c r="BB207" s="257"/>
      <c r="BC207" s="813"/>
      <c r="BD207" s="810"/>
      <c r="BE207" s="51">
        <f t="shared" si="206"/>
        <v>0</v>
      </c>
      <c r="BF207" s="257"/>
      <c r="BG207" s="257"/>
      <c r="BH207" s="257"/>
      <c r="BI207" s="257"/>
      <c r="BJ207" s="257"/>
      <c r="BK207" s="257"/>
      <c r="BL207" s="813"/>
      <c r="BM207" s="816"/>
      <c r="BN207" s="51">
        <f t="shared" si="207"/>
        <v>0</v>
      </c>
      <c r="BO207" s="257"/>
      <c r="BP207" s="257"/>
      <c r="BQ207" s="257"/>
      <c r="BR207" s="257"/>
      <c r="BS207" s="257"/>
      <c r="BT207" s="257"/>
      <c r="BU207" s="821"/>
      <c r="BV207" s="822"/>
      <c r="BW207" s="822"/>
      <c r="BX207" s="822"/>
      <c r="BY207" s="822"/>
      <c r="BZ207" s="822"/>
      <c r="CA207" s="822"/>
      <c r="CB207" s="822"/>
      <c r="CC207" s="823"/>
    </row>
    <row r="208" spans="1:81" s="58" customFormat="1" ht="40.200000000000003" customHeight="1" thickBot="1" x14ac:dyDescent="0.35">
      <c r="A208" s="34"/>
      <c r="B208" s="982"/>
      <c r="C208" s="869"/>
      <c r="D208" s="873"/>
      <c r="E208" s="853"/>
      <c r="F208" s="853"/>
      <c r="G208" s="853"/>
      <c r="H208" s="853"/>
      <c r="I208" s="853"/>
      <c r="J208" s="814"/>
      <c r="K208" s="856"/>
      <c r="L208" s="859"/>
      <c r="M208" s="862"/>
      <c r="N208" s="838"/>
      <c r="O208" s="841"/>
      <c r="P208" s="865"/>
      <c r="Q208" s="874"/>
      <c r="R208" s="814"/>
      <c r="S208" s="232"/>
      <c r="T208" s="237"/>
      <c r="U208" s="237"/>
      <c r="V208" s="237"/>
      <c r="W208" s="232"/>
      <c r="X208" s="260"/>
      <c r="Y208" s="260"/>
      <c r="Z208" s="260"/>
      <c r="AA208" s="260"/>
      <c r="AB208" s="814"/>
      <c r="AC208" s="829"/>
      <c r="AD208" s="46">
        <f t="shared" si="235"/>
        <v>0</v>
      </c>
      <c r="AE208" s="46">
        <f t="shared" si="235"/>
        <v>0</v>
      </c>
      <c r="AF208" s="46">
        <f t="shared" si="235"/>
        <v>0</v>
      </c>
      <c r="AG208" s="46">
        <f t="shared" si="235"/>
        <v>0</v>
      </c>
      <c r="AH208" s="46">
        <f t="shared" si="235"/>
        <v>0</v>
      </c>
      <c r="AI208" s="46">
        <f t="shared" si="235"/>
        <v>0</v>
      </c>
      <c r="AJ208" s="46">
        <f t="shared" si="235"/>
        <v>0</v>
      </c>
      <c r="AK208" s="814"/>
      <c r="AL208" s="832"/>
      <c r="AM208" s="46">
        <f t="shared" si="204"/>
        <v>0</v>
      </c>
      <c r="AN208" s="49"/>
      <c r="AO208" s="49"/>
      <c r="AP208" s="49"/>
      <c r="AQ208" s="49"/>
      <c r="AR208" s="49"/>
      <c r="AS208" s="49"/>
      <c r="AT208" s="814"/>
      <c r="AU208" s="835"/>
      <c r="AV208" s="46">
        <f t="shared" si="205"/>
        <v>0</v>
      </c>
      <c r="AW208" s="49"/>
      <c r="AX208" s="49"/>
      <c r="AY208" s="49"/>
      <c r="AZ208" s="49"/>
      <c r="BA208" s="49"/>
      <c r="BB208" s="49"/>
      <c r="BC208" s="814"/>
      <c r="BD208" s="811"/>
      <c r="BE208" s="46">
        <f t="shared" si="206"/>
        <v>0</v>
      </c>
      <c r="BF208" s="49"/>
      <c r="BG208" s="49"/>
      <c r="BH208" s="49"/>
      <c r="BI208" s="49"/>
      <c r="BJ208" s="49"/>
      <c r="BK208" s="49"/>
      <c r="BL208" s="814"/>
      <c r="BM208" s="817"/>
      <c r="BN208" s="46">
        <f t="shared" si="207"/>
        <v>0</v>
      </c>
      <c r="BO208" s="49"/>
      <c r="BP208" s="49"/>
      <c r="BQ208" s="49"/>
      <c r="BR208" s="49"/>
      <c r="BS208" s="49"/>
      <c r="BT208" s="49"/>
      <c r="BU208" s="824"/>
      <c r="BV208" s="825"/>
      <c r="BW208" s="825"/>
      <c r="BX208" s="825"/>
      <c r="BY208" s="825"/>
      <c r="BZ208" s="825"/>
      <c r="CA208" s="825"/>
      <c r="CB208" s="825"/>
      <c r="CC208" s="826"/>
    </row>
    <row r="209" spans="1:81" s="58" customFormat="1" ht="40.200000000000003" customHeight="1" thickTop="1" x14ac:dyDescent="0.3">
      <c r="A209" s="34"/>
      <c r="B209" s="982"/>
      <c r="C209" s="869"/>
      <c r="D209" s="871"/>
      <c r="E209" s="851"/>
      <c r="F209" s="851"/>
      <c r="G209" s="851"/>
      <c r="H209" s="851"/>
      <c r="I209" s="851"/>
      <c r="J209" s="812">
        <v>474</v>
      </c>
      <c r="K209" s="854" t="str">
        <f>+[8]Metas!K539</f>
        <v>Estrategias de comunicación elaboradas a nivel interinstitucional que fomente la capacidad de denuncia a nivel Departamento.</v>
      </c>
      <c r="L209" s="857"/>
      <c r="M209" s="860">
        <f>SUM(N209:Q209)</f>
        <v>0</v>
      </c>
      <c r="N209" s="836"/>
      <c r="O209" s="839"/>
      <c r="P209" s="863"/>
      <c r="Q209" s="866"/>
      <c r="R209" s="812">
        <f>+$J209</f>
        <v>474</v>
      </c>
      <c r="S209" s="354"/>
      <c r="T209" s="235"/>
      <c r="U209" s="235"/>
      <c r="V209" s="235"/>
      <c r="W209" s="231"/>
      <c r="X209" s="256"/>
      <c r="Y209" s="256"/>
      <c r="Z209" s="256"/>
      <c r="AA209" s="256"/>
      <c r="AB209" s="812">
        <f t="shared" si="226"/>
        <v>474</v>
      </c>
      <c r="AC209" s="827">
        <f t="shared" ref="AC209" si="243">+L209</f>
        <v>0</v>
      </c>
      <c r="AD209" s="44">
        <f t="shared" si="235"/>
        <v>0</v>
      </c>
      <c r="AE209" s="44">
        <f t="shared" si="235"/>
        <v>0</v>
      </c>
      <c r="AF209" s="44">
        <f t="shared" si="235"/>
        <v>0</v>
      </c>
      <c r="AG209" s="44">
        <f t="shared" si="235"/>
        <v>0</v>
      </c>
      <c r="AH209" s="44">
        <f t="shared" si="235"/>
        <v>0</v>
      </c>
      <c r="AI209" s="44">
        <f t="shared" si="235"/>
        <v>0</v>
      </c>
      <c r="AJ209" s="44">
        <f t="shared" si="235"/>
        <v>0</v>
      </c>
      <c r="AK209" s="812">
        <f t="shared" si="228"/>
        <v>474</v>
      </c>
      <c r="AL209" s="830">
        <f>+N209</f>
        <v>0</v>
      </c>
      <c r="AM209" s="44">
        <f t="shared" si="204"/>
        <v>0</v>
      </c>
      <c r="AN209" s="47"/>
      <c r="AO209" s="47"/>
      <c r="AP209" s="47"/>
      <c r="AQ209" s="47"/>
      <c r="AR209" s="47"/>
      <c r="AS209" s="47"/>
      <c r="AT209" s="812">
        <f t="shared" si="229"/>
        <v>474</v>
      </c>
      <c r="AU209" s="833">
        <f>+O209</f>
        <v>0</v>
      </c>
      <c r="AV209" s="44">
        <f t="shared" si="205"/>
        <v>0</v>
      </c>
      <c r="AW209" s="47"/>
      <c r="AX209" s="47"/>
      <c r="AY209" s="47"/>
      <c r="AZ209" s="47"/>
      <c r="BA209" s="47"/>
      <c r="BB209" s="47"/>
      <c r="BC209" s="812">
        <f t="shared" si="230"/>
        <v>474</v>
      </c>
      <c r="BD209" s="809">
        <f>+P209</f>
        <v>0</v>
      </c>
      <c r="BE209" s="44">
        <f t="shared" si="206"/>
        <v>0</v>
      </c>
      <c r="BF209" s="47"/>
      <c r="BG209" s="47"/>
      <c r="BH209" s="47"/>
      <c r="BI209" s="47"/>
      <c r="BJ209" s="47"/>
      <c r="BK209" s="47"/>
      <c r="BL209" s="812">
        <f t="shared" si="231"/>
        <v>474</v>
      </c>
      <c r="BM209" s="815">
        <f>+Q209</f>
        <v>0</v>
      </c>
      <c r="BN209" s="44">
        <f t="shared" si="207"/>
        <v>0</v>
      </c>
      <c r="BO209" s="47"/>
      <c r="BP209" s="47"/>
      <c r="BQ209" s="47"/>
      <c r="BR209" s="47"/>
      <c r="BS209" s="47"/>
      <c r="BT209" s="47"/>
      <c r="BU209" s="818"/>
      <c r="BV209" s="819"/>
      <c r="BW209" s="819"/>
      <c r="BX209" s="819"/>
      <c r="BY209" s="819"/>
      <c r="BZ209" s="819"/>
      <c r="CA209" s="819"/>
      <c r="CB209" s="819"/>
      <c r="CC209" s="820"/>
    </row>
    <row r="210" spans="1:81" s="58" customFormat="1" ht="40.200000000000003" customHeight="1" x14ac:dyDescent="0.3">
      <c r="A210" s="34"/>
      <c r="B210" s="982"/>
      <c r="C210" s="869"/>
      <c r="D210" s="872"/>
      <c r="E210" s="852"/>
      <c r="F210" s="852"/>
      <c r="G210" s="852"/>
      <c r="H210" s="852"/>
      <c r="I210" s="852"/>
      <c r="J210" s="813"/>
      <c r="K210" s="855"/>
      <c r="L210" s="858"/>
      <c r="M210" s="861"/>
      <c r="N210" s="837"/>
      <c r="O210" s="840"/>
      <c r="P210" s="864"/>
      <c r="Q210" s="867"/>
      <c r="R210" s="813"/>
      <c r="S210" s="355"/>
      <c r="T210" s="236"/>
      <c r="U210" s="236"/>
      <c r="V210" s="236"/>
      <c r="W210" s="39"/>
      <c r="X210" s="31"/>
      <c r="Y210" s="31"/>
      <c r="Z210" s="31"/>
      <c r="AA210" s="31"/>
      <c r="AB210" s="813"/>
      <c r="AC210" s="828"/>
      <c r="AD210" s="51">
        <f t="shared" si="235"/>
        <v>0</v>
      </c>
      <c r="AE210" s="51">
        <f t="shared" si="235"/>
        <v>0</v>
      </c>
      <c r="AF210" s="51">
        <f t="shared" si="235"/>
        <v>0</v>
      </c>
      <c r="AG210" s="51">
        <f t="shared" si="235"/>
        <v>0</v>
      </c>
      <c r="AH210" s="51">
        <f t="shared" si="235"/>
        <v>0</v>
      </c>
      <c r="AI210" s="51">
        <f t="shared" si="235"/>
        <v>0</v>
      </c>
      <c r="AJ210" s="51">
        <f t="shared" si="235"/>
        <v>0</v>
      </c>
      <c r="AK210" s="813"/>
      <c r="AL210" s="831"/>
      <c r="AM210" s="51">
        <f t="shared" si="204"/>
        <v>0</v>
      </c>
      <c r="AN210" s="257"/>
      <c r="AO210" s="257"/>
      <c r="AP210" s="257"/>
      <c r="AQ210" s="257"/>
      <c r="AR210" s="257"/>
      <c r="AS210" s="257"/>
      <c r="AT210" s="813"/>
      <c r="AU210" s="834"/>
      <c r="AV210" s="51">
        <f t="shared" si="205"/>
        <v>0</v>
      </c>
      <c r="AW210" s="257"/>
      <c r="AX210" s="257"/>
      <c r="AY210" s="257"/>
      <c r="AZ210" s="257"/>
      <c r="BA210" s="257"/>
      <c r="BB210" s="257"/>
      <c r="BC210" s="813"/>
      <c r="BD210" s="810"/>
      <c r="BE210" s="51">
        <f t="shared" si="206"/>
        <v>0</v>
      </c>
      <c r="BF210" s="257"/>
      <c r="BG210" s="257"/>
      <c r="BH210" s="257"/>
      <c r="BI210" s="257"/>
      <c r="BJ210" s="257"/>
      <c r="BK210" s="257"/>
      <c r="BL210" s="813"/>
      <c r="BM210" s="816"/>
      <c r="BN210" s="51">
        <f t="shared" si="207"/>
        <v>0</v>
      </c>
      <c r="BO210" s="257"/>
      <c r="BP210" s="257"/>
      <c r="BQ210" s="257"/>
      <c r="BR210" s="257"/>
      <c r="BS210" s="257"/>
      <c r="BT210" s="257"/>
      <c r="BU210" s="821"/>
      <c r="BV210" s="822"/>
      <c r="BW210" s="822"/>
      <c r="BX210" s="822"/>
      <c r="BY210" s="822"/>
      <c r="BZ210" s="822"/>
      <c r="CA210" s="822"/>
      <c r="CB210" s="822"/>
      <c r="CC210" s="823"/>
    </row>
    <row r="211" spans="1:81" s="58" customFormat="1" ht="40.200000000000003" customHeight="1" x14ac:dyDescent="0.3">
      <c r="A211" s="34"/>
      <c r="B211" s="982"/>
      <c r="C211" s="869"/>
      <c r="D211" s="872"/>
      <c r="E211" s="852"/>
      <c r="F211" s="852"/>
      <c r="G211" s="852"/>
      <c r="H211" s="852"/>
      <c r="I211" s="852"/>
      <c r="J211" s="813"/>
      <c r="K211" s="855"/>
      <c r="L211" s="858"/>
      <c r="M211" s="861"/>
      <c r="N211" s="837"/>
      <c r="O211" s="840"/>
      <c r="P211" s="864"/>
      <c r="Q211" s="867"/>
      <c r="R211" s="813"/>
      <c r="S211" s="355"/>
      <c r="T211" s="236"/>
      <c r="U211" s="236"/>
      <c r="V211" s="236"/>
      <c r="W211" s="39"/>
      <c r="X211" s="31"/>
      <c r="Y211" s="31"/>
      <c r="Z211" s="31"/>
      <c r="AA211" s="31"/>
      <c r="AB211" s="813"/>
      <c r="AC211" s="828"/>
      <c r="AD211" s="51">
        <f t="shared" si="235"/>
        <v>0</v>
      </c>
      <c r="AE211" s="51">
        <f t="shared" si="235"/>
        <v>0</v>
      </c>
      <c r="AF211" s="51">
        <f t="shared" si="235"/>
        <v>0</v>
      </c>
      <c r="AG211" s="51">
        <f t="shared" si="235"/>
        <v>0</v>
      </c>
      <c r="AH211" s="51">
        <f t="shared" si="235"/>
        <v>0</v>
      </c>
      <c r="AI211" s="51">
        <f t="shared" si="235"/>
        <v>0</v>
      </c>
      <c r="AJ211" s="51">
        <f t="shared" si="235"/>
        <v>0</v>
      </c>
      <c r="AK211" s="813"/>
      <c r="AL211" s="831"/>
      <c r="AM211" s="51">
        <f t="shared" si="204"/>
        <v>0</v>
      </c>
      <c r="AN211" s="257"/>
      <c r="AO211" s="257"/>
      <c r="AP211" s="257"/>
      <c r="AQ211" s="257"/>
      <c r="AR211" s="257"/>
      <c r="AS211" s="257"/>
      <c r="AT211" s="813"/>
      <c r="AU211" s="834"/>
      <c r="AV211" s="51">
        <f t="shared" si="205"/>
        <v>0</v>
      </c>
      <c r="AW211" s="257"/>
      <c r="AX211" s="257"/>
      <c r="AY211" s="257"/>
      <c r="AZ211" s="257"/>
      <c r="BA211" s="257"/>
      <c r="BB211" s="257"/>
      <c r="BC211" s="813"/>
      <c r="BD211" s="810"/>
      <c r="BE211" s="51">
        <f t="shared" si="206"/>
        <v>0</v>
      </c>
      <c r="BF211" s="257"/>
      <c r="BG211" s="257"/>
      <c r="BH211" s="257"/>
      <c r="BI211" s="257"/>
      <c r="BJ211" s="257"/>
      <c r="BK211" s="257"/>
      <c r="BL211" s="813"/>
      <c r="BM211" s="816"/>
      <c r="BN211" s="51">
        <f t="shared" si="207"/>
        <v>0</v>
      </c>
      <c r="BO211" s="257"/>
      <c r="BP211" s="257"/>
      <c r="BQ211" s="257"/>
      <c r="BR211" s="257"/>
      <c r="BS211" s="257"/>
      <c r="BT211" s="257"/>
      <c r="BU211" s="821"/>
      <c r="BV211" s="822"/>
      <c r="BW211" s="822"/>
      <c r="BX211" s="822"/>
      <c r="BY211" s="822"/>
      <c r="BZ211" s="822"/>
      <c r="CA211" s="822"/>
      <c r="CB211" s="822"/>
      <c r="CC211" s="823"/>
    </row>
    <row r="212" spans="1:81" s="58" customFormat="1" ht="40.200000000000003" customHeight="1" thickBot="1" x14ac:dyDescent="0.35">
      <c r="A212" s="34"/>
      <c r="B212" s="982"/>
      <c r="C212" s="869"/>
      <c r="D212" s="873"/>
      <c r="E212" s="853"/>
      <c r="F212" s="853"/>
      <c r="G212" s="853"/>
      <c r="H212" s="853"/>
      <c r="I212" s="853"/>
      <c r="J212" s="814"/>
      <c r="K212" s="856"/>
      <c r="L212" s="859"/>
      <c r="M212" s="862"/>
      <c r="N212" s="838"/>
      <c r="O212" s="841"/>
      <c r="P212" s="865"/>
      <c r="Q212" s="874"/>
      <c r="R212" s="814"/>
      <c r="S212" s="232"/>
      <c r="T212" s="237"/>
      <c r="U212" s="237"/>
      <c r="V212" s="237"/>
      <c r="W212" s="232"/>
      <c r="X212" s="260"/>
      <c r="Y212" s="260"/>
      <c r="Z212" s="260"/>
      <c r="AA212" s="260"/>
      <c r="AB212" s="814"/>
      <c r="AC212" s="829"/>
      <c r="AD212" s="46">
        <f t="shared" ref="AD212:AJ248" si="244">+AM212+AV212+BE212+BN212</f>
        <v>0</v>
      </c>
      <c r="AE212" s="46">
        <f t="shared" si="244"/>
        <v>0</v>
      </c>
      <c r="AF212" s="46">
        <f t="shared" si="244"/>
        <v>0</v>
      </c>
      <c r="AG212" s="46">
        <f t="shared" si="244"/>
        <v>0</v>
      </c>
      <c r="AH212" s="46">
        <f t="shared" si="244"/>
        <v>0</v>
      </c>
      <c r="AI212" s="46">
        <f t="shared" si="244"/>
        <v>0</v>
      </c>
      <c r="AJ212" s="46">
        <f t="shared" si="244"/>
        <v>0</v>
      </c>
      <c r="AK212" s="814"/>
      <c r="AL212" s="832"/>
      <c r="AM212" s="46">
        <f t="shared" si="204"/>
        <v>0</v>
      </c>
      <c r="AN212" s="49"/>
      <c r="AO212" s="49"/>
      <c r="AP212" s="49"/>
      <c r="AQ212" s="49"/>
      <c r="AR212" s="49"/>
      <c r="AS212" s="49"/>
      <c r="AT212" s="814"/>
      <c r="AU212" s="835"/>
      <c r="AV212" s="46">
        <f t="shared" si="205"/>
        <v>0</v>
      </c>
      <c r="AW212" s="49"/>
      <c r="AX212" s="49"/>
      <c r="AY212" s="49"/>
      <c r="AZ212" s="49"/>
      <c r="BA212" s="49"/>
      <c r="BB212" s="49"/>
      <c r="BC212" s="814"/>
      <c r="BD212" s="811"/>
      <c r="BE212" s="46">
        <f t="shared" si="206"/>
        <v>0</v>
      </c>
      <c r="BF212" s="49"/>
      <c r="BG212" s="49"/>
      <c r="BH212" s="49"/>
      <c r="BI212" s="49"/>
      <c r="BJ212" s="49"/>
      <c r="BK212" s="49"/>
      <c r="BL212" s="814"/>
      <c r="BM212" s="817"/>
      <c r="BN212" s="46">
        <f t="shared" si="207"/>
        <v>0</v>
      </c>
      <c r="BO212" s="49"/>
      <c r="BP212" s="49"/>
      <c r="BQ212" s="49"/>
      <c r="BR212" s="49"/>
      <c r="BS212" s="49"/>
      <c r="BT212" s="49"/>
      <c r="BU212" s="824"/>
      <c r="BV212" s="825"/>
      <c r="BW212" s="825"/>
      <c r="BX212" s="825"/>
      <c r="BY212" s="825"/>
      <c r="BZ212" s="825"/>
      <c r="CA212" s="825"/>
      <c r="CB212" s="825"/>
      <c r="CC212" s="826"/>
    </row>
    <row r="213" spans="1:81" s="58" customFormat="1" ht="40.200000000000003" customHeight="1" thickTop="1" x14ac:dyDescent="0.3">
      <c r="A213" s="34"/>
      <c r="B213" s="982"/>
      <c r="C213" s="869"/>
      <c r="D213" s="871"/>
      <c r="E213" s="851"/>
      <c r="F213" s="851"/>
      <c r="G213" s="851"/>
      <c r="H213" s="851"/>
      <c r="I213" s="851"/>
      <c r="J213" s="812">
        <v>475</v>
      </c>
      <c r="K213" s="854" t="str">
        <f>+[8]Metas!K540</f>
        <v>Participación cívica “Red de cooperantes” creadas en los municipios del Departamento.</v>
      </c>
      <c r="L213" s="857">
        <v>3</v>
      </c>
      <c r="M213" s="860">
        <f>SUM(N213:Q213)</f>
        <v>2.9999999999999996</v>
      </c>
      <c r="N213" s="836">
        <v>0.2</v>
      </c>
      <c r="O213" s="839">
        <v>1.2</v>
      </c>
      <c r="P213" s="863">
        <v>1.2</v>
      </c>
      <c r="Q213" s="866">
        <v>0.4</v>
      </c>
      <c r="R213" s="812">
        <f>+$J213</f>
        <v>475</v>
      </c>
      <c r="S213" s="354" t="s">
        <v>5773</v>
      </c>
      <c r="T213" s="235" t="s">
        <v>3822</v>
      </c>
      <c r="U213" s="235" t="s">
        <v>3826</v>
      </c>
      <c r="V213" s="235" t="s">
        <v>3830</v>
      </c>
      <c r="W213" s="231" t="s">
        <v>5774</v>
      </c>
      <c r="X213" s="256"/>
      <c r="Y213" s="256"/>
      <c r="Z213" s="256"/>
      <c r="AA213" s="256"/>
      <c r="AB213" s="812">
        <f t="shared" si="226"/>
        <v>475</v>
      </c>
      <c r="AC213" s="827">
        <f t="shared" ref="AC213" si="245">+L213</f>
        <v>3</v>
      </c>
      <c r="AD213" s="44">
        <f t="shared" si="244"/>
        <v>60</v>
      </c>
      <c r="AE213" s="44">
        <f t="shared" si="244"/>
        <v>60</v>
      </c>
      <c r="AF213" s="44">
        <f t="shared" si="244"/>
        <v>0</v>
      </c>
      <c r="AG213" s="44">
        <f t="shared" si="244"/>
        <v>0</v>
      </c>
      <c r="AH213" s="44">
        <f t="shared" si="244"/>
        <v>0</v>
      </c>
      <c r="AI213" s="44">
        <f t="shared" si="244"/>
        <v>0</v>
      </c>
      <c r="AJ213" s="44">
        <f t="shared" si="244"/>
        <v>0</v>
      </c>
      <c r="AK213" s="812">
        <f t="shared" si="228"/>
        <v>475</v>
      </c>
      <c r="AL213" s="830">
        <f>+N213</f>
        <v>0.2</v>
      </c>
      <c r="AM213" s="44">
        <f t="shared" si="204"/>
        <v>5</v>
      </c>
      <c r="AN213" s="47">
        <v>5</v>
      </c>
      <c r="AO213" s="47"/>
      <c r="AP213" s="47"/>
      <c r="AQ213" s="47"/>
      <c r="AR213" s="47"/>
      <c r="AS213" s="47"/>
      <c r="AT213" s="812">
        <f t="shared" si="229"/>
        <v>475</v>
      </c>
      <c r="AU213" s="833">
        <f>+O213</f>
        <v>1.2</v>
      </c>
      <c r="AV213" s="44">
        <f t="shared" si="205"/>
        <v>20</v>
      </c>
      <c r="AW213" s="47">
        <v>20</v>
      </c>
      <c r="AX213" s="47"/>
      <c r="AY213" s="47"/>
      <c r="AZ213" s="47"/>
      <c r="BA213" s="47"/>
      <c r="BB213" s="47"/>
      <c r="BC213" s="812">
        <f t="shared" si="230"/>
        <v>475</v>
      </c>
      <c r="BD213" s="809">
        <f>+P213</f>
        <v>1.2</v>
      </c>
      <c r="BE213" s="44">
        <f t="shared" si="206"/>
        <v>20</v>
      </c>
      <c r="BF213" s="47">
        <v>20</v>
      </c>
      <c r="BG213" s="47"/>
      <c r="BH213" s="47"/>
      <c r="BI213" s="47"/>
      <c r="BJ213" s="47"/>
      <c r="BK213" s="47"/>
      <c r="BL213" s="812">
        <f t="shared" si="231"/>
        <v>475</v>
      </c>
      <c r="BM213" s="815">
        <f>+Q213</f>
        <v>0.4</v>
      </c>
      <c r="BN213" s="44">
        <f t="shared" si="207"/>
        <v>15</v>
      </c>
      <c r="BO213" s="47">
        <v>15</v>
      </c>
      <c r="BP213" s="47"/>
      <c r="BQ213" s="47"/>
      <c r="BR213" s="47"/>
      <c r="BS213" s="47"/>
      <c r="BT213" s="47"/>
      <c r="BU213" s="818"/>
      <c r="BV213" s="819"/>
      <c r="BW213" s="819"/>
      <c r="BX213" s="819"/>
      <c r="BY213" s="819"/>
      <c r="BZ213" s="819"/>
      <c r="CA213" s="819"/>
      <c r="CB213" s="819"/>
      <c r="CC213" s="820"/>
    </row>
    <row r="214" spans="1:81" s="58" customFormat="1" ht="40.200000000000003" customHeight="1" x14ac:dyDescent="0.3">
      <c r="A214" s="34"/>
      <c r="B214" s="982"/>
      <c r="C214" s="869"/>
      <c r="D214" s="872"/>
      <c r="E214" s="852"/>
      <c r="F214" s="852"/>
      <c r="G214" s="852"/>
      <c r="H214" s="852"/>
      <c r="I214" s="852"/>
      <c r="J214" s="813"/>
      <c r="K214" s="855"/>
      <c r="L214" s="858"/>
      <c r="M214" s="861"/>
      <c r="N214" s="837"/>
      <c r="O214" s="840"/>
      <c r="P214" s="864"/>
      <c r="Q214" s="867"/>
      <c r="R214" s="813"/>
      <c r="S214" s="355" t="s">
        <v>5775</v>
      </c>
      <c r="T214" s="236"/>
      <c r="U214" s="236"/>
      <c r="V214" s="236"/>
      <c r="W214" s="39" t="s">
        <v>5674</v>
      </c>
      <c r="X214" s="31"/>
      <c r="Y214" s="31"/>
      <c r="Z214" s="31"/>
      <c r="AA214" s="31"/>
      <c r="AB214" s="813"/>
      <c r="AC214" s="828"/>
      <c r="AD214" s="51">
        <f t="shared" si="244"/>
        <v>0</v>
      </c>
      <c r="AE214" s="51">
        <f t="shared" si="244"/>
        <v>0</v>
      </c>
      <c r="AF214" s="51">
        <f t="shared" si="244"/>
        <v>0</v>
      </c>
      <c r="AG214" s="51">
        <f t="shared" si="244"/>
        <v>0</v>
      </c>
      <c r="AH214" s="51">
        <f t="shared" si="244"/>
        <v>0</v>
      </c>
      <c r="AI214" s="51">
        <f t="shared" si="244"/>
        <v>0</v>
      </c>
      <c r="AJ214" s="51">
        <f t="shared" si="244"/>
        <v>0</v>
      </c>
      <c r="AK214" s="813"/>
      <c r="AL214" s="831"/>
      <c r="AM214" s="51">
        <f t="shared" ref="AM214:AM277" si="246">SUM(AN214:AS214)</f>
        <v>0</v>
      </c>
      <c r="AN214" s="257"/>
      <c r="AO214" s="257"/>
      <c r="AP214" s="257"/>
      <c r="AQ214" s="257"/>
      <c r="AR214" s="257"/>
      <c r="AS214" s="257"/>
      <c r="AT214" s="813"/>
      <c r="AU214" s="834"/>
      <c r="AV214" s="51">
        <f t="shared" ref="AV214:AV277" si="247">SUM(AW214:BB214)</f>
        <v>0</v>
      </c>
      <c r="AW214" s="257"/>
      <c r="AX214" s="257"/>
      <c r="AY214" s="257"/>
      <c r="AZ214" s="257"/>
      <c r="BA214" s="257"/>
      <c r="BB214" s="257"/>
      <c r="BC214" s="813"/>
      <c r="BD214" s="810"/>
      <c r="BE214" s="51">
        <f t="shared" ref="BE214:BE277" si="248">SUM(BF214:BK214)</f>
        <v>0</v>
      </c>
      <c r="BF214" s="257"/>
      <c r="BG214" s="257"/>
      <c r="BH214" s="257"/>
      <c r="BI214" s="257"/>
      <c r="BJ214" s="257"/>
      <c r="BK214" s="257"/>
      <c r="BL214" s="813"/>
      <c r="BM214" s="816"/>
      <c r="BN214" s="51">
        <f t="shared" ref="BN214:BN277" si="249">SUM(BO214:BT214)</f>
        <v>0</v>
      </c>
      <c r="BO214" s="257"/>
      <c r="BP214" s="257"/>
      <c r="BQ214" s="257"/>
      <c r="BR214" s="257"/>
      <c r="BS214" s="257"/>
      <c r="BT214" s="257"/>
      <c r="BU214" s="821"/>
      <c r="BV214" s="822"/>
      <c r="BW214" s="822"/>
      <c r="BX214" s="822"/>
      <c r="BY214" s="822"/>
      <c r="BZ214" s="822"/>
      <c r="CA214" s="822"/>
      <c r="CB214" s="822"/>
      <c r="CC214" s="823"/>
    </row>
    <row r="215" spans="1:81" s="58" customFormat="1" ht="40.200000000000003" customHeight="1" x14ac:dyDescent="0.3">
      <c r="A215" s="34"/>
      <c r="B215" s="982"/>
      <c r="C215" s="869"/>
      <c r="D215" s="872"/>
      <c r="E215" s="852"/>
      <c r="F215" s="852"/>
      <c r="G215" s="852"/>
      <c r="H215" s="852"/>
      <c r="I215" s="852"/>
      <c r="J215" s="813"/>
      <c r="K215" s="855"/>
      <c r="L215" s="858"/>
      <c r="M215" s="861"/>
      <c r="N215" s="837"/>
      <c r="O215" s="840"/>
      <c r="P215" s="864"/>
      <c r="Q215" s="867"/>
      <c r="R215" s="813"/>
      <c r="S215" s="355" t="s">
        <v>5776</v>
      </c>
      <c r="T215" s="236"/>
      <c r="U215" s="236"/>
      <c r="V215" s="236"/>
      <c r="W215" s="39" t="s">
        <v>5777</v>
      </c>
      <c r="X215" s="31"/>
      <c r="Y215" s="31"/>
      <c r="Z215" s="31"/>
      <c r="AA215" s="31"/>
      <c r="AB215" s="813"/>
      <c r="AC215" s="828"/>
      <c r="AD215" s="51">
        <f t="shared" si="244"/>
        <v>0</v>
      </c>
      <c r="AE215" s="51">
        <f t="shared" si="244"/>
        <v>0</v>
      </c>
      <c r="AF215" s="51">
        <f t="shared" si="244"/>
        <v>0</v>
      </c>
      <c r="AG215" s="51">
        <f t="shared" si="244"/>
        <v>0</v>
      </c>
      <c r="AH215" s="51">
        <f t="shared" si="244"/>
        <v>0</v>
      </c>
      <c r="AI215" s="51">
        <f t="shared" si="244"/>
        <v>0</v>
      </c>
      <c r="AJ215" s="51">
        <f t="shared" si="244"/>
        <v>0</v>
      </c>
      <c r="AK215" s="813"/>
      <c r="AL215" s="831"/>
      <c r="AM215" s="51">
        <f t="shared" si="246"/>
        <v>0</v>
      </c>
      <c r="AN215" s="257"/>
      <c r="AO215" s="257"/>
      <c r="AP215" s="257"/>
      <c r="AQ215" s="257"/>
      <c r="AR215" s="257"/>
      <c r="AS215" s="257"/>
      <c r="AT215" s="813"/>
      <c r="AU215" s="834"/>
      <c r="AV215" s="51">
        <f t="shared" si="247"/>
        <v>0</v>
      </c>
      <c r="AW215" s="257"/>
      <c r="AX215" s="257"/>
      <c r="AY215" s="257"/>
      <c r="AZ215" s="257"/>
      <c r="BA215" s="257"/>
      <c r="BB215" s="257"/>
      <c r="BC215" s="813"/>
      <c r="BD215" s="810"/>
      <c r="BE215" s="51">
        <f t="shared" si="248"/>
        <v>0</v>
      </c>
      <c r="BF215" s="257"/>
      <c r="BG215" s="257"/>
      <c r="BH215" s="257"/>
      <c r="BI215" s="257"/>
      <c r="BJ215" s="257"/>
      <c r="BK215" s="257"/>
      <c r="BL215" s="813"/>
      <c r="BM215" s="816"/>
      <c r="BN215" s="51">
        <f t="shared" si="249"/>
        <v>0</v>
      </c>
      <c r="BO215" s="257"/>
      <c r="BP215" s="257"/>
      <c r="BQ215" s="257"/>
      <c r="BR215" s="257"/>
      <c r="BS215" s="257"/>
      <c r="BT215" s="257"/>
      <c r="BU215" s="821"/>
      <c r="BV215" s="822"/>
      <c r="BW215" s="822"/>
      <c r="BX215" s="822"/>
      <c r="BY215" s="822"/>
      <c r="BZ215" s="822"/>
      <c r="CA215" s="822"/>
      <c r="CB215" s="822"/>
      <c r="CC215" s="823"/>
    </row>
    <row r="216" spans="1:81" s="58" customFormat="1" ht="40.200000000000003" customHeight="1" thickBot="1" x14ac:dyDescent="0.35">
      <c r="A216" s="34"/>
      <c r="B216" s="982"/>
      <c r="C216" s="869"/>
      <c r="D216" s="873"/>
      <c r="E216" s="853"/>
      <c r="F216" s="853"/>
      <c r="G216" s="853"/>
      <c r="H216" s="853"/>
      <c r="I216" s="853"/>
      <c r="J216" s="814"/>
      <c r="K216" s="856"/>
      <c r="L216" s="859"/>
      <c r="M216" s="862"/>
      <c r="N216" s="838"/>
      <c r="O216" s="841"/>
      <c r="P216" s="865"/>
      <c r="Q216" s="874"/>
      <c r="R216" s="814"/>
      <c r="S216" s="356" t="s">
        <v>5778</v>
      </c>
      <c r="T216" s="237"/>
      <c r="U216" s="237"/>
      <c r="V216" s="237"/>
      <c r="W216" s="232" t="s">
        <v>5779</v>
      </c>
      <c r="X216" s="260"/>
      <c r="Y216" s="260"/>
      <c r="Z216" s="260"/>
      <c r="AA216" s="260"/>
      <c r="AB216" s="814"/>
      <c r="AC216" s="829"/>
      <c r="AD216" s="46">
        <f t="shared" si="244"/>
        <v>0</v>
      </c>
      <c r="AE216" s="46">
        <f t="shared" si="244"/>
        <v>0</v>
      </c>
      <c r="AF216" s="46">
        <f t="shared" si="244"/>
        <v>0</v>
      </c>
      <c r="AG216" s="46">
        <f t="shared" si="244"/>
        <v>0</v>
      </c>
      <c r="AH216" s="46">
        <f t="shared" si="244"/>
        <v>0</v>
      </c>
      <c r="AI216" s="46">
        <f t="shared" si="244"/>
        <v>0</v>
      </c>
      <c r="AJ216" s="46">
        <f t="shared" si="244"/>
        <v>0</v>
      </c>
      <c r="AK216" s="814"/>
      <c r="AL216" s="832"/>
      <c r="AM216" s="46">
        <f t="shared" si="246"/>
        <v>0</v>
      </c>
      <c r="AN216" s="49"/>
      <c r="AO216" s="49"/>
      <c r="AP216" s="49"/>
      <c r="AQ216" s="49"/>
      <c r="AR216" s="49"/>
      <c r="AS216" s="49"/>
      <c r="AT216" s="814"/>
      <c r="AU216" s="835"/>
      <c r="AV216" s="46">
        <f t="shared" si="247"/>
        <v>0</v>
      </c>
      <c r="AW216" s="49"/>
      <c r="AX216" s="49"/>
      <c r="AY216" s="49"/>
      <c r="AZ216" s="49"/>
      <c r="BA216" s="49"/>
      <c r="BB216" s="49"/>
      <c r="BC216" s="814"/>
      <c r="BD216" s="811"/>
      <c r="BE216" s="46">
        <f t="shared" si="248"/>
        <v>0</v>
      </c>
      <c r="BF216" s="49"/>
      <c r="BG216" s="49"/>
      <c r="BH216" s="49"/>
      <c r="BI216" s="49"/>
      <c r="BJ216" s="49"/>
      <c r="BK216" s="49"/>
      <c r="BL216" s="814"/>
      <c r="BM216" s="817"/>
      <c r="BN216" s="46">
        <f t="shared" si="249"/>
        <v>0</v>
      </c>
      <c r="BO216" s="49"/>
      <c r="BP216" s="49"/>
      <c r="BQ216" s="49"/>
      <c r="BR216" s="49"/>
      <c r="BS216" s="49"/>
      <c r="BT216" s="49"/>
      <c r="BU216" s="824"/>
      <c r="BV216" s="825"/>
      <c r="BW216" s="825"/>
      <c r="BX216" s="825"/>
      <c r="BY216" s="825"/>
      <c r="BZ216" s="825"/>
      <c r="CA216" s="825"/>
      <c r="CB216" s="825"/>
      <c r="CC216" s="826"/>
    </row>
    <row r="217" spans="1:81" s="58" customFormat="1" ht="40.200000000000003" customHeight="1" thickTop="1" x14ac:dyDescent="0.3">
      <c r="A217" s="34"/>
      <c r="B217" s="982"/>
      <c r="C217" s="869"/>
      <c r="D217" s="871"/>
      <c r="E217" s="851"/>
      <c r="F217" s="851"/>
      <c r="G217" s="851"/>
      <c r="H217" s="851"/>
      <c r="I217" s="851"/>
      <c r="J217" s="812">
        <v>476</v>
      </c>
      <c r="K217" s="854" t="str">
        <f>+[8]Metas!K541</f>
        <v>Nuevos frentes de seguridad creados para el fortaleciendo del liderazgo comunal y la acción colectiva en los municipios del Departamento.</v>
      </c>
      <c r="L217" s="857">
        <v>38</v>
      </c>
      <c r="M217" s="860">
        <f>SUM(N217:Q217)</f>
        <v>38</v>
      </c>
      <c r="N217" s="836">
        <v>1</v>
      </c>
      <c r="O217" s="839">
        <v>15</v>
      </c>
      <c r="P217" s="863">
        <v>15</v>
      </c>
      <c r="Q217" s="866">
        <v>7</v>
      </c>
      <c r="R217" s="812">
        <f>+$J217</f>
        <v>476</v>
      </c>
      <c r="S217" s="354" t="s">
        <v>5780</v>
      </c>
      <c r="T217" s="235" t="s">
        <v>3822</v>
      </c>
      <c r="U217" s="235" t="s">
        <v>3826</v>
      </c>
      <c r="V217" s="235" t="s">
        <v>3830</v>
      </c>
      <c r="W217" s="231" t="s">
        <v>5781</v>
      </c>
      <c r="X217" s="256"/>
      <c r="Y217" s="256"/>
      <c r="Z217" s="256"/>
      <c r="AA217" s="256"/>
      <c r="AB217" s="812">
        <f t="shared" si="226"/>
        <v>476</v>
      </c>
      <c r="AC217" s="827">
        <f t="shared" ref="AC217" si="250">+L217</f>
        <v>38</v>
      </c>
      <c r="AD217" s="44">
        <f t="shared" si="244"/>
        <v>85</v>
      </c>
      <c r="AE217" s="44">
        <f t="shared" si="244"/>
        <v>85</v>
      </c>
      <c r="AF217" s="44">
        <f t="shared" si="244"/>
        <v>0</v>
      </c>
      <c r="AG217" s="44">
        <f t="shared" si="244"/>
        <v>0</v>
      </c>
      <c r="AH217" s="44">
        <f t="shared" si="244"/>
        <v>0</v>
      </c>
      <c r="AI217" s="44">
        <f t="shared" si="244"/>
        <v>0</v>
      </c>
      <c r="AJ217" s="44">
        <f t="shared" si="244"/>
        <v>0</v>
      </c>
      <c r="AK217" s="812">
        <f t="shared" si="228"/>
        <v>476</v>
      </c>
      <c r="AL217" s="830">
        <f>+N217</f>
        <v>1</v>
      </c>
      <c r="AM217" s="44">
        <f t="shared" si="246"/>
        <v>5</v>
      </c>
      <c r="AN217" s="47">
        <v>5</v>
      </c>
      <c r="AO217" s="47"/>
      <c r="AP217" s="47"/>
      <c r="AQ217" s="47"/>
      <c r="AR217" s="47"/>
      <c r="AS217" s="47"/>
      <c r="AT217" s="812">
        <f t="shared" si="229"/>
        <v>476</v>
      </c>
      <c r="AU217" s="833">
        <f>+O217</f>
        <v>15</v>
      </c>
      <c r="AV217" s="44">
        <f t="shared" si="247"/>
        <v>30</v>
      </c>
      <c r="AW217" s="47">
        <v>30</v>
      </c>
      <c r="AX217" s="47"/>
      <c r="AY217" s="47"/>
      <c r="AZ217" s="47"/>
      <c r="BA217" s="47"/>
      <c r="BB217" s="47"/>
      <c r="BC217" s="812">
        <f t="shared" si="230"/>
        <v>476</v>
      </c>
      <c r="BD217" s="809">
        <f>+P217</f>
        <v>15</v>
      </c>
      <c r="BE217" s="44">
        <f t="shared" si="248"/>
        <v>30</v>
      </c>
      <c r="BF217" s="47">
        <v>30</v>
      </c>
      <c r="BG217" s="47"/>
      <c r="BH217" s="47"/>
      <c r="BI217" s="47"/>
      <c r="BJ217" s="47"/>
      <c r="BK217" s="47"/>
      <c r="BL217" s="812">
        <f t="shared" si="231"/>
        <v>476</v>
      </c>
      <c r="BM217" s="815">
        <f>+Q217</f>
        <v>7</v>
      </c>
      <c r="BN217" s="44">
        <f t="shared" si="249"/>
        <v>20</v>
      </c>
      <c r="BO217" s="47">
        <v>20</v>
      </c>
      <c r="BP217" s="47"/>
      <c r="BQ217" s="47"/>
      <c r="BR217" s="47"/>
      <c r="BS217" s="47"/>
      <c r="BT217" s="47"/>
      <c r="BU217" s="818"/>
      <c r="BV217" s="819"/>
      <c r="BW217" s="819"/>
      <c r="BX217" s="819"/>
      <c r="BY217" s="819"/>
      <c r="BZ217" s="819"/>
      <c r="CA217" s="819"/>
      <c r="CB217" s="819"/>
      <c r="CC217" s="820"/>
    </row>
    <row r="218" spans="1:81" s="58" customFormat="1" ht="40.200000000000003" customHeight="1" x14ac:dyDescent="0.3">
      <c r="A218" s="34"/>
      <c r="B218" s="982"/>
      <c r="C218" s="869"/>
      <c r="D218" s="872"/>
      <c r="E218" s="852"/>
      <c r="F218" s="852"/>
      <c r="G218" s="852"/>
      <c r="H218" s="852"/>
      <c r="I218" s="852"/>
      <c r="J218" s="813"/>
      <c r="K218" s="855"/>
      <c r="L218" s="858"/>
      <c r="M218" s="861"/>
      <c r="N218" s="837"/>
      <c r="O218" s="840"/>
      <c r="P218" s="864"/>
      <c r="Q218" s="867"/>
      <c r="R218" s="813"/>
      <c r="S218" s="355" t="s">
        <v>5782</v>
      </c>
      <c r="T218" s="236"/>
      <c r="U218" s="236"/>
      <c r="V218" s="236"/>
      <c r="W218" s="39" t="s">
        <v>5674</v>
      </c>
      <c r="X218" s="31"/>
      <c r="Y218" s="31"/>
      <c r="Z218" s="31"/>
      <c r="AA218" s="31"/>
      <c r="AB218" s="813"/>
      <c r="AC218" s="828"/>
      <c r="AD218" s="51">
        <f t="shared" si="244"/>
        <v>0</v>
      </c>
      <c r="AE218" s="51">
        <f t="shared" si="244"/>
        <v>0</v>
      </c>
      <c r="AF218" s="51">
        <f t="shared" si="244"/>
        <v>0</v>
      </c>
      <c r="AG218" s="51">
        <f t="shared" si="244"/>
        <v>0</v>
      </c>
      <c r="AH218" s="51">
        <f t="shared" si="244"/>
        <v>0</v>
      </c>
      <c r="AI218" s="51">
        <f t="shared" si="244"/>
        <v>0</v>
      </c>
      <c r="AJ218" s="51">
        <f t="shared" si="244"/>
        <v>0</v>
      </c>
      <c r="AK218" s="813"/>
      <c r="AL218" s="831"/>
      <c r="AM218" s="51">
        <f t="shared" si="246"/>
        <v>0</v>
      </c>
      <c r="AN218" s="257"/>
      <c r="AO218" s="257"/>
      <c r="AP218" s="257"/>
      <c r="AQ218" s="257"/>
      <c r="AR218" s="257"/>
      <c r="AS218" s="257"/>
      <c r="AT218" s="813"/>
      <c r="AU218" s="834"/>
      <c r="AV218" s="51">
        <f t="shared" si="247"/>
        <v>0</v>
      </c>
      <c r="AW218" s="257"/>
      <c r="AX218" s="257"/>
      <c r="AY218" s="257"/>
      <c r="AZ218" s="257"/>
      <c r="BA218" s="257"/>
      <c r="BB218" s="257"/>
      <c r="BC218" s="813"/>
      <c r="BD218" s="810"/>
      <c r="BE218" s="51">
        <f t="shared" si="248"/>
        <v>0</v>
      </c>
      <c r="BF218" s="257"/>
      <c r="BG218" s="257"/>
      <c r="BH218" s="257"/>
      <c r="BI218" s="257"/>
      <c r="BJ218" s="257"/>
      <c r="BK218" s="257"/>
      <c r="BL218" s="813"/>
      <c r="BM218" s="816"/>
      <c r="BN218" s="51">
        <f t="shared" si="249"/>
        <v>0</v>
      </c>
      <c r="BO218" s="257"/>
      <c r="BP218" s="257"/>
      <c r="BQ218" s="257"/>
      <c r="BR218" s="257"/>
      <c r="BS218" s="257"/>
      <c r="BT218" s="257"/>
      <c r="BU218" s="821"/>
      <c r="BV218" s="822"/>
      <c r="BW218" s="822"/>
      <c r="BX218" s="822"/>
      <c r="BY218" s="822"/>
      <c r="BZ218" s="822"/>
      <c r="CA218" s="822"/>
      <c r="CB218" s="822"/>
      <c r="CC218" s="823"/>
    </row>
    <row r="219" spans="1:81" s="58" customFormat="1" ht="40.200000000000003" customHeight="1" x14ac:dyDescent="0.3">
      <c r="A219" s="34"/>
      <c r="B219" s="982"/>
      <c r="C219" s="869"/>
      <c r="D219" s="872"/>
      <c r="E219" s="852"/>
      <c r="F219" s="852"/>
      <c r="G219" s="852"/>
      <c r="H219" s="852"/>
      <c r="I219" s="852"/>
      <c r="J219" s="813"/>
      <c r="K219" s="855"/>
      <c r="L219" s="858"/>
      <c r="M219" s="861"/>
      <c r="N219" s="837"/>
      <c r="O219" s="840"/>
      <c r="P219" s="864"/>
      <c r="Q219" s="867"/>
      <c r="R219" s="813"/>
      <c r="S219" s="355" t="s">
        <v>5783</v>
      </c>
      <c r="T219" s="236"/>
      <c r="U219" s="236"/>
      <c r="V219" s="236"/>
      <c r="W219" s="39" t="s">
        <v>5784</v>
      </c>
      <c r="X219" s="31"/>
      <c r="Y219" s="31"/>
      <c r="Z219" s="31"/>
      <c r="AA219" s="31"/>
      <c r="AB219" s="813"/>
      <c r="AC219" s="828"/>
      <c r="AD219" s="51">
        <f t="shared" si="244"/>
        <v>0</v>
      </c>
      <c r="AE219" s="51">
        <f t="shared" si="244"/>
        <v>0</v>
      </c>
      <c r="AF219" s="51">
        <f t="shared" si="244"/>
        <v>0</v>
      </c>
      <c r="AG219" s="51">
        <f t="shared" si="244"/>
        <v>0</v>
      </c>
      <c r="AH219" s="51">
        <f t="shared" si="244"/>
        <v>0</v>
      </c>
      <c r="AI219" s="51">
        <f t="shared" si="244"/>
        <v>0</v>
      </c>
      <c r="AJ219" s="51">
        <f t="shared" si="244"/>
        <v>0</v>
      </c>
      <c r="AK219" s="813"/>
      <c r="AL219" s="831"/>
      <c r="AM219" s="51">
        <f t="shared" si="246"/>
        <v>0</v>
      </c>
      <c r="AN219" s="257"/>
      <c r="AO219" s="257"/>
      <c r="AP219" s="257"/>
      <c r="AQ219" s="257"/>
      <c r="AR219" s="257"/>
      <c r="AS219" s="257"/>
      <c r="AT219" s="813"/>
      <c r="AU219" s="834"/>
      <c r="AV219" s="51">
        <f t="shared" si="247"/>
        <v>0</v>
      </c>
      <c r="AW219" s="257"/>
      <c r="AX219" s="257"/>
      <c r="AY219" s="257"/>
      <c r="AZ219" s="257"/>
      <c r="BA219" s="257"/>
      <c r="BB219" s="257"/>
      <c r="BC219" s="813"/>
      <c r="BD219" s="810"/>
      <c r="BE219" s="51">
        <f t="shared" si="248"/>
        <v>0</v>
      </c>
      <c r="BF219" s="257"/>
      <c r="BG219" s="257"/>
      <c r="BH219" s="257"/>
      <c r="BI219" s="257"/>
      <c r="BJ219" s="257"/>
      <c r="BK219" s="257"/>
      <c r="BL219" s="813"/>
      <c r="BM219" s="816"/>
      <c r="BN219" s="51">
        <f t="shared" si="249"/>
        <v>0</v>
      </c>
      <c r="BO219" s="257"/>
      <c r="BP219" s="257"/>
      <c r="BQ219" s="257"/>
      <c r="BR219" s="257"/>
      <c r="BS219" s="257"/>
      <c r="BT219" s="257"/>
      <c r="BU219" s="821"/>
      <c r="BV219" s="822"/>
      <c r="BW219" s="822"/>
      <c r="BX219" s="822"/>
      <c r="BY219" s="822"/>
      <c r="BZ219" s="822"/>
      <c r="CA219" s="822"/>
      <c r="CB219" s="822"/>
      <c r="CC219" s="823"/>
    </row>
    <row r="220" spans="1:81" s="58" customFormat="1" ht="40.200000000000003" customHeight="1" thickBot="1" x14ac:dyDescent="0.35">
      <c r="A220" s="34"/>
      <c r="B220" s="982"/>
      <c r="C220" s="869"/>
      <c r="D220" s="873"/>
      <c r="E220" s="853"/>
      <c r="F220" s="853"/>
      <c r="G220" s="853"/>
      <c r="H220" s="853"/>
      <c r="I220" s="853"/>
      <c r="J220" s="814"/>
      <c r="K220" s="856"/>
      <c r="L220" s="859"/>
      <c r="M220" s="862"/>
      <c r="N220" s="838"/>
      <c r="O220" s="841"/>
      <c r="P220" s="865"/>
      <c r="Q220" s="874"/>
      <c r="R220" s="814"/>
      <c r="S220" s="356" t="s">
        <v>5778</v>
      </c>
      <c r="T220" s="237"/>
      <c r="U220" s="237"/>
      <c r="V220" s="237"/>
      <c r="W220" s="232" t="s">
        <v>5779</v>
      </c>
      <c r="X220" s="260"/>
      <c r="Y220" s="260"/>
      <c r="Z220" s="260"/>
      <c r="AA220" s="260"/>
      <c r="AB220" s="814"/>
      <c r="AC220" s="829"/>
      <c r="AD220" s="46">
        <f t="shared" si="244"/>
        <v>0</v>
      </c>
      <c r="AE220" s="46">
        <f t="shared" si="244"/>
        <v>0</v>
      </c>
      <c r="AF220" s="46">
        <f t="shared" si="244"/>
        <v>0</v>
      </c>
      <c r="AG220" s="46">
        <f t="shared" si="244"/>
        <v>0</v>
      </c>
      <c r="AH220" s="46">
        <f t="shared" si="244"/>
        <v>0</v>
      </c>
      <c r="AI220" s="46">
        <f t="shared" si="244"/>
        <v>0</v>
      </c>
      <c r="AJ220" s="46">
        <f t="shared" si="244"/>
        <v>0</v>
      </c>
      <c r="AK220" s="814"/>
      <c r="AL220" s="832"/>
      <c r="AM220" s="46">
        <f t="shared" si="246"/>
        <v>0</v>
      </c>
      <c r="AN220" s="49"/>
      <c r="AO220" s="49"/>
      <c r="AP220" s="49"/>
      <c r="AQ220" s="49"/>
      <c r="AR220" s="49"/>
      <c r="AS220" s="49"/>
      <c r="AT220" s="814"/>
      <c r="AU220" s="835"/>
      <c r="AV220" s="46">
        <f t="shared" si="247"/>
        <v>0</v>
      </c>
      <c r="AW220" s="49"/>
      <c r="AX220" s="49"/>
      <c r="AY220" s="49"/>
      <c r="AZ220" s="49"/>
      <c r="BA220" s="49"/>
      <c r="BB220" s="49"/>
      <c r="BC220" s="814"/>
      <c r="BD220" s="811"/>
      <c r="BE220" s="46">
        <f t="shared" si="248"/>
        <v>0</v>
      </c>
      <c r="BF220" s="49"/>
      <c r="BG220" s="49"/>
      <c r="BH220" s="49"/>
      <c r="BI220" s="49"/>
      <c r="BJ220" s="49"/>
      <c r="BK220" s="49"/>
      <c r="BL220" s="814"/>
      <c r="BM220" s="817"/>
      <c r="BN220" s="46">
        <f t="shared" si="249"/>
        <v>0</v>
      </c>
      <c r="BO220" s="49"/>
      <c r="BP220" s="49"/>
      <c r="BQ220" s="49"/>
      <c r="BR220" s="49"/>
      <c r="BS220" s="49"/>
      <c r="BT220" s="49"/>
      <c r="BU220" s="824"/>
      <c r="BV220" s="825"/>
      <c r="BW220" s="825"/>
      <c r="BX220" s="825"/>
      <c r="BY220" s="825"/>
      <c r="BZ220" s="825"/>
      <c r="CA220" s="825"/>
      <c r="CB220" s="825"/>
      <c r="CC220" s="826"/>
    </row>
    <row r="221" spans="1:81" s="58" customFormat="1" ht="40.200000000000003" customHeight="1" thickTop="1" x14ac:dyDescent="0.3">
      <c r="A221" s="34"/>
      <c r="B221" s="982"/>
      <c r="C221" s="869"/>
      <c r="D221" s="871"/>
      <c r="E221" s="851"/>
      <c r="F221" s="851"/>
      <c r="G221" s="851"/>
      <c r="H221" s="851"/>
      <c r="I221" s="851"/>
      <c r="J221" s="812">
        <v>477</v>
      </c>
      <c r="K221" s="854" t="str">
        <f>+[8]Metas!K542</f>
        <v>Acompañamiento a las Administraciones Municipales en la formulación de los PISCC.</v>
      </c>
      <c r="L221" s="1187"/>
      <c r="M221" s="1190">
        <f>SUM(N221:Q221)</f>
        <v>0</v>
      </c>
      <c r="N221" s="1193"/>
      <c r="O221" s="1175"/>
      <c r="P221" s="1178"/>
      <c r="Q221" s="1181"/>
      <c r="R221" s="812">
        <f>+$J221</f>
        <v>477</v>
      </c>
      <c r="S221" s="231"/>
      <c r="T221" s="235"/>
      <c r="U221" s="235"/>
      <c r="V221" s="235"/>
      <c r="W221" s="231"/>
      <c r="X221" s="256"/>
      <c r="Y221" s="256"/>
      <c r="Z221" s="256"/>
      <c r="AA221" s="256"/>
      <c r="AB221" s="812">
        <f t="shared" si="226"/>
        <v>477</v>
      </c>
      <c r="AC221" s="827">
        <f t="shared" ref="AC221" si="251">+L221</f>
        <v>0</v>
      </c>
      <c r="AD221" s="44">
        <f t="shared" si="244"/>
        <v>0</v>
      </c>
      <c r="AE221" s="44">
        <f t="shared" si="244"/>
        <v>0</v>
      </c>
      <c r="AF221" s="44">
        <f t="shared" si="244"/>
        <v>0</v>
      </c>
      <c r="AG221" s="44">
        <f t="shared" si="244"/>
        <v>0</v>
      </c>
      <c r="AH221" s="44">
        <f t="shared" si="244"/>
        <v>0</v>
      </c>
      <c r="AI221" s="44">
        <f t="shared" si="244"/>
        <v>0</v>
      </c>
      <c r="AJ221" s="44">
        <f t="shared" si="244"/>
        <v>0</v>
      </c>
      <c r="AK221" s="812">
        <f t="shared" si="228"/>
        <v>477</v>
      </c>
      <c r="AL221" s="830">
        <f>+N221</f>
        <v>0</v>
      </c>
      <c r="AM221" s="44">
        <f t="shared" si="246"/>
        <v>0</v>
      </c>
      <c r="AN221" s="47"/>
      <c r="AO221" s="47"/>
      <c r="AP221" s="47"/>
      <c r="AQ221" s="47"/>
      <c r="AR221" s="47"/>
      <c r="AS221" s="47"/>
      <c r="AT221" s="812">
        <f t="shared" si="229"/>
        <v>477</v>
      </c>
      <c r="AU221" s="833">
        <f>+O221</f>
        <v>0</v>
      </c>
      <c r="AV221" s="44">
        <f t="shared" si="247"/>
        <v>0</v>
      </c>
      <c r="AW221" s="47"/>
      <c r="AX221" s="47"/>
      <c r="AY221" s="47"/>
      <c r="AZ221" s="47"/>
      <c r="BA221" s="47"/>
      <c r="BB221" s="47"/>
      <c r="BC221" s="812">
        <f t="shared" si="230"/>
        <v>477</v>
      </c>
      <c r="BD221" s="809">
        <f>+P221</f>
        <v>0</v>
      </c>
      <c r="BE221" s="44">
        <f t="shared" si="248"/>
        <v>0</v>
      </c>
      <c r="BF221" s="47"/>
      <c r="BG221" s="47"/>
      <c r="BH221" s="47"/>
      <c r="BI221" s="47"/>
      <c r="BJ221" s="47"/>
      <c r="BK221" s="47"/>
      <c r="BL221" s="812">
        <f t="shared" si="231"/>
        <v>477</v>
      </c>
      <c r="BM221" s="815">
        <f>+Q221</f>
        <v>0</v>
      </c>
      <c r="BN221" s="44">
        <f t="shared" si="249"/>
        <v>0</v>
      </c>
      <c r="BO221" s="47"/>
      <c r="BP221" s="47"/>
      <c r="BQ221" s="47"/>
      <c r="BR221" s="47"/>
      <c r="BS221" s="47"/>
      <c r="BT221" s="47"/>
      <c r="BU221" s="818"/>
      <c r="BV221" s="819"/>
      <c r="BW221" s="819"/>
      <c r="BX221" s="819"/>
      <c r="BY221" s="819"/>
      <c r="BZ221" s="819"/>
      <c r="CA221" s="819"/>
      <c r="CB221" s="819"/>
      <c r="CC221" s="820"/>
    </row>
    <row r="222" spans="1:81" s="58" customFormat="1" ht="40.200000000000003" customHeight="1" x14ac:dyDescent="0.3">
      <c r="A222" s="34"/>
      <c r="B222" s="982"/>
      <c r="C222" s="869"/>
      <c r="D222" s="872"/>
      <c r="E222" s="852"/>
      <c r="F222" s="852"/>
      <c r="G222" s="852"/>
      <c r="H222" s="852"/>
      <c r="I222" s="852"/>
      <c r="J222" s="813"/>
      <c r="K222" s="855"/>
      <c r="L222" s="1188"/>
      <c r="M222" s="1191"/>
      <c r="N222" s="1194"/>
      <c r="O222" s="1176"/>
      <c r="P222" s="1179"/>
      <c r="Q222" s="1182"/>
      <c r="R222" s="813"/>
      <c r="S222" s="39"/>
      <c r="T222" s="236"/>
      <c r="U222" s="236"/>
      <c r="V222" s="236"/>
      <c r="W222" s="39"/>
      <c r="X222" s="31"/>
      <c r="Y222" s="31"/>
      <c r="Z222" s="31"/>
      <c r="AA222" s="31"/>
      <c r="AB222" s="813"/>
      <c r="AC222" s="828"/>
      <c r="AD222" s="51">
        <f t="shared" si="244"/>
        <v>0</v>
      </c>
      <c r="AE222" s="51">
        <f t="shared" si="244"/>
        <v>0</v>
      </c>
      <c r="AF222" s="51">
        <f t="shared" si="244"/>
        <v>0</v>
      </c>
      <c r="AG222" s="51">
        <f t="shared" si="244"/>
        <v>0</v>
      </c>
      <c r="AH222" s="51">
        <f t="shared" si="244"/>
        <v>0</v>
      </c>
      <c r="AI222" s="51">
        <f t="shared" si="244"/>
        <v>0</v>
      </c>
      <c r="AJ222" s="51">
        <f t="shared" si="244"/>
        <v>0</v>
      </c>
      <c r="AK222" s="813"/>
      <c r="AL222" s="831"/>
      <c r="AM222" s="51">
        <f t="shared" si="246"/>
        <v>0</v>
      </c>
      <c r="AN222" s="257"/>
      <c r="AO222" s="257"/>
      <c r="AP222" s="257"/>
      <c r="AQ222" s="257"/>
      <c r="AR222" s="257"/>
      <c r="AS222" s="257"/>
      <c r="AT222" s="813"/>
      <c r="AU222" s="834"/>
      <c r="AV222" s="51">
        <f t="shared" si="247"/>
        <v>0</v>
      </c>
      <c r="AW222" s="257"/>
      <c r="AX222" s="257"/>
      <c r="AY222" s="257"/>
      <c r="AZ222" s="257"/>
      <c r="BA222" s="257"/>
      <c r="BB222" s="257"/>
      <c r="BC222" s="813"/>
      <c r="BD222" s="810"/>
      <c r="BE222" s="51">
        <f t="shared" si="248"/>
        <v>0</v>
      </c>
      <c r="BF222" s="257"/>
      <c r="BG222" s="257"/>
      <c r="BH222" s="257"/>
      <c r="BI222" s="257"/>
      <c r="BJ222" s="257"/>
      <c r="BK222" s="257"/>
      <c r="BL222" s="813"/>
      <c r="BM222" s="816"/>
      <c r="BN222" s="51">
        <f t="shared" si="249"/>
        <v>0</v>
      </c>
      <c r="BO222" s="257"/>
      <c r="BP222" s="257"/>
      <c r="BQ222" s="257"/>
      <c r="BR222" s="257"/>
      <c r="BS222" s="257"/>
      <c r="BT222" s="257"/>
      <c r="BU222" s="821"/>
      <c r="BV222" s="822"/>
      <c r="BW222" s="822"/>
      <c r="BX222" s="822"/>
      <c r="BY222" s="822"/>
      <c r="BZ222" s="822"/>
      <c r="CA222" s="822"/>
      <c r="CB222" s="822"/>
      <c r="CC222" s="823"/>
    </row>
    <row r="223" spans="1:81" s="58" customFormat="1" ht="40.200000000000003" customHeight="1" x14ac:dyDescent="0.3">
      <c r="A223" s="34"/>
      <c r="B223" s="982"/>
      <c r="C223" s="869"/>
      <c r="D223" s="872"/>
      <c r="E223" s="852"/>
      <c r="F223" s="852"/>
      <c r="G223" s="852"/>
      <c r="H223" s="852"/>
      <c r="I223" s="852"/>
      <c r="J223" s="813"/>
      <c r="K223" s="855"/>
      <c r="L223" s="1188"/>
      <c r="M223" s="1191"/>
      <c r="N223" s="1194"/>
      <c r="O223" s="1176"/>
      <c r="P223" s="1179"/>
      <c r="Q223" s="1182"/>
      <c r="R223" s="813"/>
      <c r="S223" s="39"/>
      <c r="T223" s="236"/>
      <c r="U223" s="236"/>
      <c r="V223" s="236"/>
      <c r="W223" s="39"/>
      <c r="X223" s="31"/>
      <c r="Y223" s="31"/>
      <c r="Z223" s="31"/>
      <c r="AA223" s="31"/>
      <c r="AB223" s="813"/>
      <c r="AC223" s="828"/>
      <c r="AD223" s="51">
        <f t="shared" si="244"/>
        <v>0</v>
      </c>
      <c r="AE223" s="51">
        <f t="shared" si="244"/>
        <v>0</v>
      </c>
      <c r="AF223" s="51">
        <f t="shared" si="244"/>
        <v>0</v>
      </c>
      <c r="AG223" s="51">
        <f t="shared" si="244"/>
        <v>0</v>
      </c>
      <c r="AH223" s="51">
        <f t="shared" si="244"/>
        <v>0</v>
      </c>
      <c r="AI223" s="51">
        <f t="shared" si="244"/>
        <v>0</v>
      </c>
      <c r="AJ223" s="51">
        <f t="shared" si="244"/>
        <v>0</v>
      </c>
      <c r="AK223" s="813"/>
      <c r="AL223" s="831"/>
      <c r="AM223" s="51">
        <f t="shared" si="246"/>
        <v>0</v>
      </c>
      <c r="AN223" s="257"/>
      <c r="AO223" s="257"/>
      <c r="AP223" s="257"/>
      <c r="AQ223" s="257"/>
      <c r="AR223" s="257"/>
      <c r="AS223" s="257"/>
      <c r="AT223" s="813"/>
      <c r="AU223" s="834"/>
      <c r="AV223" s="51">
        <f t="shared" si="247"/>
        <v>0</v>
      </c>
      <c r="AW223" s="257"/>
      <c r="AX223" s="257"/>
      <c r="AY223" s="257"/>
      <c r="AZ223" s="257"/>
      <c r="BA223" s="257"/>
      <c r="BB223" s="257"/>
      <c r="BC223" s="813"/>
      <c r="BD223" s="810"/>
      <c r="BE223" s="51">
        <f t="shared" si="248"/>
        <v>0</v>
      </c>
      <c r="BF223" s="257"/>
      <c r="BG223" s="257"/>
      <c r="BH223" s="257"/>
      <c r="BI223" s="257"/>
      <c r="BJ223" s="257"/>
      <c r="BK223" s="257"/>
      <c r="BL223" s="813"/>
      <c r="BM223" s="816"/>
      <c r="BN223" s="51">
        <f t="shared" si="249"/>
        <v>0</v>
      </c>
      <c r="BO223" s="257"/>
      <c r="BP223" s="257"/>
      <c r="BQ223" s="257"/>
      <c r="BR223" s="257"/>
      <c r="BS223" s="257"/>
      <c r="BT223" s="257"/>
      <c r="BU223" s="821"/>
      <c r="BV223" s="822"/>
      <c r="BW223" s="822"/>
      <c r="BX223" s="822"/>
      <c r="BY223" s="822"/>
      <c r="BZ223" s="822"/>
      <c r="CA223" s="822"/>
      <c r="CB223" s="822"/>
      <c r="CC223" s="823"/>
    </row>
    <row r="224" spans="1:81" s="58" customFormat="1" ht="40.200000000000003" customHeight="1" thickBot="1" x14ac:dyDescent="0.35">
      <c r="A224" s="34"/>
      <c r="B224" s="982"/>
      <c r="C224" s="869"/>
      <c r="D224" s="873"/>
      <c r="E224" s="853"/>
      <c r="F224" s="853"/>
      <c r="G224" s="853"/>
      <c r="H224" s="853"/>
      <c r="I224" s="853"/>
      <c r="J224" s="814"/>
      <c r="K224" s="856"/>
      <c r="L224" s="1189"/>
      <c r="M224" s="1192"/>
      <c r="N224" s="1195"/>
      <c r="O224" s="1177"/>
      <c r="P224" s="1180"/>
      <c r="Q224" s="1183"/>
      <c r="R224" s="814"/>
      <c r="S224" s="232"/>
      <c r="T224" s="237"/>
      <c r="U224" s="237"/>
      <c r="V224" s="237"/>
      <c r="W224" s="232"/>
      <c r="X224" s="260"/>
      <c r="Y224" s="260"/>
      <c r="Z224" s="260"/>
      <c r="AA224" s="260"/>
      <c r="AB224" s="814"/>
      <c r="AC224" s="829"/>
      <c r="AD224" s="46">
        <f t="shared" si="244"/>
        <v>0</v>
      </c>
      <c r="AE224" s="46">
        <f t="shared" si="244"/>
        <v>0</v>
      </c>
      <c r="AF224" s="46">
        <f t="shared" si="244"/>
        <v>0</v>
      </c>
      <c r="AG224" s="46">
        <f t="shared" si="244"/>
        <v>0</v>
      </c>
      <c r="AH224" s="46">
        <f t="shared" si="244"/>
        <v>0</v>
      </c>
      <c r="AI224" s="46">
        <f t="shared" si="244"/>
        <v>0</v>
      </c>
      <c r="AJ224" s="46">
        <f t="shared" si="244"/>
        <v>0</v>
      </c>
      <c r="AK224" s="814"/>
      <c r="AL224" s="832"/>
      <c r="AM224" s="46">
        <f t="shared" si="246"/>
        <v>0</v>
      </c>
      <c r="AN224" s="49"/>
      <c r="AO224" s="49"/>
      <c r="AP224" s="49"/>
      <c r="AQ224" s="49"/>
      <c r="AR224" s="49"/>
      <c r="AS224" s="49"/>
      <c r="AT224" s="814"/>
      <c r="AU224" s="835"/>
      <c r="AV224" s="46">
        <f t="shared" si="247"/>
        <v>0</v>
      </c>
      <c r="AW224" s="49"/>
      <c r="AX224" s="49"/>
      <c r="AY224" s="49"/>
      <c r="AZ224" s="49"/>
      <c r="BA224" s="49"/>
      <c r="BB224" s="49"/>
      <c r="BC224" s="814"/>
      <c r="BD224" s="811"/>
      <c r="BE224" s="46">
        <f t="shared" si="248"/>
        <v>0</v>
      </c>
      <c r="BF224" s="49"/>
      <c r="BG224" s="49"/>
      <c r="BH224" s="49"/>
      <c r="BI224" s="49"/>
      <c r="BJ224" s="49"/>
      <c r="BK224" s="49"/>
      <c r="BL224" s="814"/>
      <c r="BM224" s="817"/>
      <c r="BN224" s="46">
        <f t="shared" si="249"/>
        <v>0</v>
      </c>
      <c r="BO224" s="49"/>
      <c r="BP224" s="49"/>
      <c r="BQ224" s="49"/>
      <c r="BR224" s="49"/>
      <c r="BS224" s="49"/>
      <c r="BT224" s="49"/>
      <c r="BU224" s="824"/>
      <c r="BV224" s="825"/>
      <c r="BW224" s="825"/>
      <c r="BX224" s="825"/>
      <c r="BY224" s="825"/>
      <c r="BZ224" s="825"/>
      <c r="CA224" s="825"/>
      <c r="CB224" s="825"/>
      <c r="CC224" s="826"/>
    </row>
    <row r="225" spans="1:81" s="58" customFormat="1" ht="40.200000000000003" customHeight="1" thickTop="1" x14ac:dyDescent="0.3">
      <c r="A225" s="34"/>
      <c r="B225" s="982"/>
      <c r="C225" s="869"/>
      <c r="D225" s="871"/>
      <c r="E225" s="851"/>
      <c r="F225" s="851"/>
      <c r="G225" s="851"/>
      <c r="H225" s="851"/>
      <c r="I225" s="851"/>
      <c r="J225" s="812">
        <v>478</v>
      </c>
      <c r="K225" s="854" t="str">
        <f>+[8]Metas!K543</f>
        <v>Espacios de diálogo con las comunidades a través de los consejos comunitarios de seguridad y convivencia ciudadana a nivel departamental.</v>
      </c>
      <c r="L225" s="857">
        <v>83</v>
      </c>
      <c r="M225" s="860">
        <f>SUM(N225:Q225)</f>
        <v>83</v>
      </c>
      <c r="N225" s="836">
        <v>1</v>
      </c>
      <c r="O225" s="839">
        <v>40</v>
      </c>
      <c r="P225" s="863">
        <v>40</v>
      </c>
      <c r="Q225" s="866">
        <v>2</v>
      </c>
      <c r="R225" s="812">
        <f>+$J225</f>
        <v>478</v>
      </c>
      <c r="S225" s="354" t="s">
        <v>5785</v>
      </c>
      <c r="T225" s="235" t="s">
        <v>3822</v>
      </c>
      <c r="U225" s="235" t="s">
        <v>3826</v>
      </c>
      <c r="V225" s="235" t="s">
        <v>3830</v>
      </c>
      <c r="W225" s="231" t="s">
        <v>5690</v>
      </c>
      <c r="X225" s="256"/>
      <c r="Y225" s="256"/>
      <c r="Z225" s="256"/>
      <c r="AA225" s="256"/>
      <c r="AB225" s="812">
        <f t="shared" si="226"/>
        <v>478</v>
      </c>
      <c r="AC225" s="827">
        <f t="shared" ref="AC225" si="252">+L225</f>
        <v>83</v>
      </c>
      <c r="AD225" s="44">
        <f t="shared" si="244"/>
        <v>72.8</v>
      </c>
      <c r="AE225" s="44">
        <f t="shared" si="244"/>
        <v>72.8</v>
      </c>
      <c r="AF225" s="44">
        <f t="shared" si="244"/>
        <v>0</v>
      </c>
      <c r="AG225" s="44">
        <f t="shared" si="244"/>
        <v>0</v>
      </c>
      <c r="AH225" s="44">
        <f t="shared" si="244"/>
        <v>0</v>
      </c>
      <c r="AI225" s="44">
        <f t="shared" si="244"/>
        <v>0</v>
      </c>
      <c r="AJ225" s="44">
        <f t="shared" si="244"/>
        <v>0</v>
      </c>
      <c r="AK225" s="812">
        <f t="shared" si="228"/>
        <v>478</v>
      </c>
      <c r="AL225" s="830">
        <f>+N225</f>
        <v>1</v>
      </c>
      <c r="AM225" s="44">
        <f t="shared" si="246"/>
        <v>2.8</v>
      </c>
      <c r="AN225" s="47">
        <v>2.8</v>
      </c>
      <c r="AO225" s="47"/>
      <c r="AP225" s="47"/>
      <c r="AQ225" s="47"/>
      <c r="AR225" s="47"/>
      <c r="AS225" s="47"/>
      <c r="AT225" s="812">
        <f t="shared" si="229"/>
        <v>478</v>
      </c>
      <c r="AU225" s="833">
        <f>+O225</f>
        <v>40</v>
      </c>
      <c r="AV225" s="44">
        <f t="shared" si="247"/>
        <v>25</v>
      </c>
      <c r="AW225" s="47">
        <v>25</v>
      </c>
      <c r="AX225" s="47"/>
      <c r="AY225" s="47"/>
      <c r="AZ225" s="47"/>
      <c r="BA225" s="47"/>
      <c r="BB225" s="47"/>
      <c r="BC225" s="812">
        <f t="shared" si="230"/>
        <v>478</v>
      </c>
      <c r="BD225" s="809">
        <f>+P225</f>
        <v>40</v>
      </c>
      <c r="BE225" s="44">
        <f t="shared" si="248"/>
        <v>25</v>
      </c>
      <c r="BF225" s="47">
        <v>25</v>
      </c>
      <c r="BG225" s="47"/>
      <c r="BH225" s="47"/>
      <c r="BI225" s="47"/>
      <c r="BJ225" s="47"/>
      <c r="BK225" s="47"/>
      <c r="BL225" s="812">
        <f t="shared" si="231"/>
        <v>478</v>
      </c>
      <c r="BM225" s="815">
        <f>+Q225</f>
        <v>2</v>
      </c>
      <c r="BN225" s="44">
        <f t="shared" si="249"/>
        <v>20</v>
      </c>
      <c r="BO225" s="47">
        <v>20</v>
      </c>
      <c r="BP225" s="47"/>
      <c r="BQ225" s="47"/>
      <c r="BR225" s="47"/>
      <c r="BS225" s="47"/>
      <c r="BT225" s="47"/>
      <c r="BU225" s="818"/>
      <c r="BV225" s="819"/>
      <c r="BW225" s="819"/>
      <c r="BX225" s="819"/>
      <c r="BY225" s="819"/>
      <c r="BZ225" s="819"/>
      <c r="CA225" s="819"/>
      <c r="CB225" s="819"/>
      <c r="CC225" s="820"/>
    </row>
    <row r="226" spans="1:81" s="58" customFormat="1" ht="40.200000000000003" customHeight="1" x14ac:dyDescent="0.3">
      <c r="A226" s="34"/>
      <c r="B226" s="982"/>
      <c r="C226" s="869"/>
      <c r="D226" s="872"/>
      <c r="E226" s="852"/>
      <c r="F226" s="852"/>
      <c r="G226" s="852"/>
      <c r="H226" s="852"/>
      <c r="I226" s="852"/>
      <c r="J226" s="813"/>
      <c r="K226" s="855"/>
      <c r="L226" s="858"/>
      <c r="M226" s="861"/>
      <c r="N226" s="837"/>
      <c r="O226" s="840"/>
      <c r="P226" s="864"/>
      <c r="Q226" s="867"/>
      <c r="R226" s="813"/>
      <c r="S226" s="355" t="s">
        <v>5786</v>
      </c>
      <c r="T226" s="236"/>
      <c r="U226" s="236"/>
      <c r="V226" s="236"/>
      <c r="W226" s="39" t="s">
        <v>5787</v>
      </c>
      <c r="X226" s="31"/>
      <c r="Y226" s="31"/>
      <c r="Z226" s="31"/>
      <c r="AA226" s="31"/>
      <c r="AB226" s="813"/>
      <c r="AC226" s="828"/>
      <c r="AD226" s="51">
        <f t="shared" si="244"/>
        <v>0</v>
      </c>
      <c r="AE226" s="51">
        <f t="shared" si="244"/>
        <v>0</v>
      </c>
      <c r="AF226" s="51">
        <f t="shared" si="244"/>
        <v>0</v>
      </c>
      <c r="AG226" s="51">
        <f t="shared" si="244"/>
        <v>0</v>
      </c>
      <c r="AH226" s="51">
        <f t="shared" si="244"/>
        <v>0</v>
      </c>
      <c r="AI226" s="51">
        <f t="shared" si="244"/>
        <v>0</v>
      </c>
      <c r="AJ226" s="51">
        <f t="shared" si="244"/>
        <v>0</v>
      </c>
      <c r="AK226" s="813"/>
      <c r="AL226" s="831"/>
      <c r="AM226" s="51">
        <f t="shared" si="246"/>
        <v>0</v>
      </c>
      <c r="AN226" s="257"/>
      <c r="AO226" s="257"/>
      <c r="AP226" s="257"/>
      <c r="AQ226" s="257"/>
      <c r="AR226" s="257"/>
      <c r="AS226" s="257"/>
      <c r="AT226" s="813"/>
      <c r="AU226" s="834"/>
      <c r="AV226" s="51">
        <f t="shared" si="247"/>
        <v>0</v>
      </c>
      <c r="AW226" s="257"/>
      <c r="AX226" s="257"/>
      <c r="AY226" s="257"/>
      <c r="AZ226" s="257"/>
      <c r="BA226" s="257"/>
      <c r="BB226" s="257"/>
      <c r="BC226" s="813"/>
      <c r="BD226" s="810"/>
      <c r="BE226" s="51">
        <f t="shared" si="248"/>
        <v>0</v>
      </c>
      <c r="BF226" s="257"/>
      <c r="BG226" s="257"/>
      <c r="BH226" s="257"/>
      <c r="BI226" s="257"/>
      <c r="BJ226" s="257"/>
      <c r="BK226" s="257"/>
      <c r="BL226" s="813"/>
      <c r="BM226" s="816"/>
      <c r="BN226" s="51">
        <f t="shared" si="249"/>
        <v>0</v>
      </c>
      <c r="BO226" s="257"/>
      <c r="BP226" s="257"/>
      <c r="BQ226" s="257"/>
      <c r="BR226" s="257"/>
      <c r="BS226" s="257"/>
      <c r="BT226" s="257"/>
      <c r="BU226" s="821"/>
      <c r="BV226" s="822"/>
      <c r="BW226" s="822"/>
      <c r="BX226" s="822"/>
      <c r="BY226" s="822"/>
      <c r="BZ226" s="822"/>
      <c r="CA226" s="822"/>
      <c r="CB226" s="822"/>
      <c r="CC226" s="823"/>
    </row>
    <row r="227" spans="1:81" s="58" customFormat="1" ht="40.200000000000003" customHeight="1" x14ac:dyDescent="0.3">
      <c r="A227" s="34"/>
      <c r="B227" s="982"/>
      <c r="C227" s="869"/>
      <c r="D227" s="872"/>
      <c r="E227" s="852"/>
      <c r="F227" s="852"/>
      <c r="G227" s="852"/>
      <c r="H227" s="852"/>
      <c r="I227" s="852"/>
      <c r="J227" s="813"/>
      <c r="K227" s="855"/>
      <c r="L227" s="858"/>
      <c r="M227" s="861"/>
      <c r="N227" s="837"/>
      <c r="O227" s="840"/>
      <c r="P227" s="864"/>
      <c r="Q227" s="867"/>
      <c r="R227" s="813"/>
      <c r="S227" s="355" t="s">
        <v>5788</v>
      </c>
      <c r="T227" s="236"/>
      <c r="U227" s="236"/>
      <c r="V227" s="236"/>
      <c r="W227" s="39" t="s">
        <v>5789</v>
      </c>
      <c r="X227" s="31"/>
      <c r="Y227" s="31"/>
      <c r="Z227" s="31"/>
      <c r="AA227" s="31"/>
      <c r="AB227" s="813"/>
      <c r="AC227" s="828"/>
      <c r="AD227" s="51">
        <f t="shared" si="244"/>
        <v>0</v>
      </c>
      <c r="AE227" s="51">
        <f t="shared" si="244"/>
        <v>0</v>
      </c>
      <c r="AF227" s="51">
        <f t="shared" si="244"/>
        <v>0</v>
      </c>
      <c r="AG227" s="51">
        <f t="shared" si="244"/>
        <v>0</v>
      </c>
      <c r="AH227" s="51">
        <f t="shared" si="244"/>
        <v>0</v>
      </c>
      <c r="AI227" s="51">
        <f t="shared" si="244"/>
        <v>0</v>
      </c>
      <c r="AJ227" s="51">
        <f t="shared" si="244"/>
        <v>0</v>
      </c>
      <c r="AK227" s="813"/>
      <c r="AL227" s="831"/>
      <c r="AM227" s="51">
        <f t="shared" si="246"/>
        <v>0</v>
      </c>
      <c r="AN227" s="257"/>
      <c r="AO227" s="257"/>
      <c r="AP227" s="257"/>
      <c r="AQ227" s="257"/>
      <c r="AR227" s="257"/>
      <c r="AS227" s="257"/>
      <c r="AT227" s="813"/>
      <c r="AU227" s="834"/>
      <c r="AV227" s="51">
        <f t="shared" si="247"/>
        <v>0</v>
      </c>
      <c r="AW227" s="257"/>
      <c r="AX227" s="257"/>
      <c r="AY227" s="257"/>
      <c r="AZ227" s="257"/>
      <c r="BA227" s="257"/>
      <c r="BB227" s="257"/>
      <c r="BC227" s="813"/>
      <c r="BD227" s="810"/>
      <c r="BE227" s="51">
        <f t="shared" si="248"/>
        <v>0</v>
      </c>
      <c r="BF227" s="257"/>
      <c r="BG227" s="257"/>
      <c r="BH227" s="257"/>
      <c r="BI227" s="257"/>
      <c r="BJ227" s="257"/>
      <c r="BK227" s="257"/>
      <c r="BL227" s="813"/>
      <c r="BM227" s="816"/>
      <c r="BN227" s="51">
        <f t="shared" si="249"/>
        <v>0</v>
      </c>
      <c r="BO227" s="257"/>
      <c r="BP227" s="257"/>
      <c r="BQ227" s="257"/>
      <c r="BR227" s="257"/>
      <c r="BS227" s="257"/>
      <c r="BT227" s="257"/>
      <c r="BU227" s="821"/>
      <c r="BV227" s="822"/>
      <c r="BW227" s="822"/>
      <c r="BX227" s="822"/>
      <c r="BY227" s="822"/>
      <c r="BZ227" s="822"/>
      <c r="CA227" s="822"/>
      <c r="CB227" s="822"/>
      <c r="CC227" s="823"/>
    </row>
    <row r="228" spans="1:81" s="58" customFormat="1" ht="40.200000000000003" customHeight="1" thickBot="1" x14ac:dyDescent="0.35">
      <c r="A228" s="34"/>
      <c r="B228" s="982"/>
      <c r="C228" s="869"/>
      <c r="D228" s="873"/>
      <c r="E228" s="853"/>
      <c r="F228" s="853"/>
      <c r="G228" s="853"/>
      <c r="H228" s="853"/>
      <c r="I228" s="853"/>
      <c r="J228" s="814"/>
      <c r="K228" s="856"/>
      <c r="L228" s="859"/>
      <c r="M228" s="862"/>
      <c r="N228" s="838"/>
      <c r="O228" s="841"/>
      <c r="P228" s="865"/>
      <c r="Q228" s="874"/>
      <c r="R228" s="814"/>
      <c r="S228" s="356" t="s">
        <v>5790</v>
      </c>
      <c r="T228" s="237"/>
      <c r="U228" s="237"/>
      <c r="V228" s="237"/>
      <c r="W228" s="232" t="s">
        <v>5791</v>
      </c>
      <c r="X228" s="260"/>
      <c r="Y228" s="260"/>
      <c r="Z228" s="260"/>
      <c r="AA228" s="260"/>
      <c r="AB228" s="814"/>
      <c r="AC228" s="829"/>
      <c r="AD228" s="46">
        <f t="shared" si="244"/>
        <v>0</v>
      </c>
      <c r="AE228" s="46">
        <f t="shared" si="244"/>
        <v>0</v>
      </c>
      <c r="AF228" s="46">
        <f t="shared" si="244"/>
        <v>0</v>
      </c>
      <c r="AG228" s="46">
        <f t="shared" si="244"/>
        <v>0</v>
      </c>
      <c r="AH228" s="46">
        <f t="shared" si="244"/>
        <v>0</v>
      </c>
      <c r="AI228" s="46">
        <f t="shared" si="244"/>
        <v>0</v>
      </c>
      <c r="AJ228" s="46">
        <f t="shared" si="244"/>
        <v>0</v>
      </c>
      <c r="AK228" s="814"/>
      <c r="AL228" s="832"/>
      <c r="AM228" s="46">
        <f t="shared" si="246"/>
        <v>0</v>
      </c>
      <c r="AN228" s="49"/>
      <c r="AO228" s="49"/>
      <c r="AP228" s="49"/>
      <c r="AQ228" s="49"/>
      <c r="AR228" s="49"/>
      <c r="AS228" s="49"/>
      <c r="AT228" s="814"/>
      <c r="AU228" s="835"/>
      <c r="AV228" s="46">
        <f t="shared" si="247"/>
        <v>0</v>
      </c>
      <c r="AW228" s="49"/>
      <c r="AX228" s="49"/>
      <c r="AY228" s="49"/>
      <c r="AZ228" s="49"/>
      <c r="BA228" s="49"/>
      <c r="BB228" s="49"/>
      <c r="BC228" s="814"/>
      <c r="BD228" s="811"/>
      <c r="BE228" s="46">
        <f t="shared" si="248"/>
        <v>0</v>
      </c>
      <c r="BF228" s="49"/>
      <c r="BG228" s="49"/>
      <c r="BH228" s="49"/>
      <c r="BI228" s="49"/>
      <c r="BJ228" s="49"/>
      <c r="BK228" s="49"/>
      <c r="BL228" s="814"/>
      <c r="BM228" s="817"/>
      <c r="BN228" s="46">
        <f t="shared" si="249"/>
        <v>0</v>
      </c>
      <c r="BO228" s="49"/>
      <c r="BP228" s="49"/>
      <c r="BQ228" s="49"/>
      <c r="BR228" s="49"/>
      <c r="BS228" s="49"/>
      <c r="BT228" s="49"/>
      <c r="BU228" s="824"/>
      <c r="BV228" s="825"/>
      <c r="BW228" s="825"/>
      <c r="BX228" s="825"/>
      <c r="BY228" s="825"/>
      <c r="BZ228" s="825"/>
      <c r="CA228" s="825"/>
      <c r="CB228" s="825"/>
      <c r="CC228" s="826"/>
    </row>
    <row r="229" spans="1:81" s="58" customFormat="1" ht="40.200000000000003" customHeight="1" thickTop="1" x14ac:dyDescent="0.3">
      <c r="A229" s="34"/>
      <c r="B229" s="982"/>
      <c r="C229" s="869"/>
      <c r="D229" s="871"/>
      <c r="E229" s="851"/>
      <c r="F229" s="851"/>
      <c r="G229" s="851"/>
      <c r="H229" s="851"/>
      <c r="I229" s="851"/>
      <c r="J229" s="812">
        <v>479</v>
      </c>
      <c r="K229" s="854" t="str">
        <f>+[8]Metas!K544</f>
        <v>Pactos por la seguridad, la paz y la vida firmados a nivel subregional para establecer compromisos que fomenten la sana convivencia</v>
      </c>
      <c r="L229" s="857">
        <v>3</v>
      </c>
      <c r="M229" s="860">
        <f>SUM(N229:Q229)</f>
        <v>3</v>
      </c>
      <c r="N229" s="836">
        <v>0.5</v>
      </c>
      <c r="O229" s="839">
        <v>1</v>
      </c>
      <c r="P229" s="863">
        <v>1</v>
      </c>
      <c r="Q229" s="866">
        <v>0.5</v>
      </c>
      <c r="R229" s="812">
        <f>+$J229</f>
        <v>479</v>
      </c>
      <c r="S229" s="354" t="s">
        <v>5792</v>
      </c>
      <c r="T229" s="235" t="s">
        <v>3822</v>
      </c>
      <c r="U229" s="235" t="s">
        <v>3826</v>
      </c>
      <c r="V229" s="235" t="s">
        <v>3830</v>
      </c>
      <c r="W229" s="231" t="s">
        <v>5793</v>
      </c>
      <c r="X229" s="256"/>
      <c r="Y229" s="256"/>
      <c r="Z229" s="256"/>
      <c r="AA229" s="256"/>
      <c r="AB229" s="812">
        <f t="shared" ref="AB229:AB289" si="253">+$J229</f>
        <v>479</v>
      </c>
      <c r="AC229" s="827">
        <f t="shared" ref="AC229" si="254">+L229</f>
        <v>3</v>
      </c>
      <c r="AD229" s="44">
        <f t="shared" si="244"/>
        <v>47.24</v>
      </c>
      <c r="AE229" s="44">
        <f t="shared" si="244"/>
        <v>47.24</v>
      </c>
      <c r="AF229" s="44">
        <f t="shared" si="244"/>
        <v>0</v>
      </c>
      <c r="AG229" s="44">
        <f t="shared" si="244"/>
        <v>0</v>
      </c>
      <c r="AH229" s="44">
        <f t="shared" si="244"/>
        <v>0</v>
      </c>
      <c r="AI229" s="44">
        <f t="shared" si="244"/>
        <v>0</v>
      </c>
      <c r="AJ229" s="44">
        <f t="shared" si="244"/>
        <v>0</v>
      </c>
      <c r="AK229" s="812">
        <f t="shared" ref="AK229:AK289" si="255">+$J229</f>
        <v>479</v>
      </c>
      <c r="AL229" s="830">
        <f>+N229</f>
        <v>0.5</v>
      </c>
      <c r="AM229" s="44">
        <f t="shared" si="246"/>
        <v>3.62</v>
      </c>
      <c r="AN229" s="47">
        <v>3.62</v>
      </c>
      <c r="AO229" s="47"/>
      <c r="AP229" s="47"/>
      <c r="AQ229" s="47"/>
      <c r="AR229" s="47"/>
      <c r="AS229" s="47"/>
      <c r="AT229" s="812">
        <f t="shared" ref="AT229:AT289" si="256">+$J229</f>
        <v>479</v>
      </c>
      <c r="AU229" s="833">
        <f>+O229</f>
        <v>1</v>
      </c>
      <c r="AV229" s="44">
        <f t="shared" si="247"/>
        <v>20</v>
      </c>
      <c r="AW229" s="47">
        <v>20</v>
      </c>
      <c r="AX229" s="47"/>
      <c r="AY229" s="47"/>
      <c r="AZ229" s="47"/>
      <c r="BA229" s="47"/>
      <c r="BB229" s="47"/>
      <c r="BC229" s="812">
        <f t="shared" ref="BC229:BC289" si="257">+$J229</f>
        <v>479</v>
      </c>
      <c r="BD229" s="809">
        <f>+P229</f>
        <v>1</v>
      </c>
      <c r="BE229" s="44">
        <f t="shared" si="248"/>
        <v>20</v>
      </c>
      <c r="BF229" s="47">
        <v>20</v>
      </c>
      <c r="BG229" s="47"/>
      <c r="BH229" s="47"/>
      <c r="BI229" s="47"/>
      <c r="BJ229" s="47"/>
      <c r="BK229" s="47"/>
      <c r="BL229" s="812">
        <f t="shared" ref="BL229:BL289" si="258">+$J229</f>
        <v>479</v>
      </c>
      <c r="BM229" s="815">
        <f>+Q229</f>
        <v>0.5</v>
      </c>
      <c r="BN229" s="44">
        <f t="shared" si="249"/>
        <v>3.62</v>
      </c>
      <c r="BO229" s="47">
        <v>3.62</v>
      </c>
      <c r="BP229" s="47"/>
      <c r="BQ229" s="47"/>
      <c r="BR229" s="47"/>
      <c r="BS229" s="47"/>
      <c r="BT229" s="47"/>
      <c r="BU229" s="818"/>
      <c r="BV229" s="819"/>
      <c r="BW229" s="819"/>
      <c r="BX229" s="819"/>
      <c r="BY229" s="819"/>
      <c r="BZ229" s="819"/>
      <c r="CA229" s="819"/>
      <c r="CB229" s="819"/>
      <c r="CC229" s="820"/>
    </row>
    <row r="230" spans="1:81" s="58" customFormat="1" ht="40.200000000000003" customHeight="1" x14ac:dyDescent="0.3">
      <c r="A230" s="34"/>
      <c r="B230" s="982"/>
      <c r="C230" s="869"/>
      <c r="D230" s="872"/>
      <c r="E230" s="852"/>
      <c r="F230" s="852"/>
      <c r="G230" s="852"/>
      <c r="H230" s="852"/>
      <c r="I230" s="852"/>
      <c r="J230" s="813"/>
      <c r="K230" s="855"/>
      <c r="L230" s="858"/>
      <c r="M230" s="861"/>
      <c r="N230" s="837"/>
      <c r="O230" s="840"/>
      <c r="P230" s="864"/>
      <c r="Q230" s="867"/>
      <c r="R230" s="813"/>
      <c r="S230" s="355" t="s">
        <v>5794</v>
      </c>
      <c r="T230" s="236"/>
      <c r="U230" s="236"/>
      <c r="V230" s="236"/>
      <c r="W230" s="39" t="s">
        <v>5795</v>
      </c>
      <c r="X230" s="31"/>
      <c r="Y230" s="31"/>
      <c r="Z230" s="31"/>
      <c r="AA230" s="31"/>
      <c r="AB230" s="813"/>
      <c r="AC230" s="828"/>
      <c r="AD230" s="51">
        <f t="shared" si="244"/>
        <v>0</v>
      </c>
      <c r="AE230" s="51">
        <f t="shared" si="244"/>
        <v>0</v>
      </c>
      <c r="AF230" s="51">
        <f t="shared" si="244"/>
        <v>0</v>
      </c>
      <c r="AG230" s="51">
        <f t="shared" si="244"/>
        <v>0</v>
      </c>
      <c r="AH230" s="51">
        <f t="shared" si="244"/>
        <v>0</v>
      </c>
      <c r="AI230" s="51">
        <f t="shared" si="244"/>
        <v>0</v>
      </c>
      <c r="AJ230" s="51">
        <f t="shared" si="244"/>
        <v>0</v>
      </c>
      <c r="AK230" s="813"/>
      <c r="AL230" s="831"/>
      <c r="AM230" s="51">
        <f t="shared" si="246"/>
        <v>0</v>
      </c>
      <c r="AN230" s="257"/>
      <c r="AO230" s="257"/>
      <c r="AP230" s="257"/>
      <c r="AQ230" s="257"/>
      <c r="AR230" s="257"/>
      <c r="AS230" s="257"/>
      <c r="AT230" s="813"/>
      <c r="AU230" s="834"/>
      <c r="AV230" s="51">
        <f t="shared" si="247"/>
        <v>0</v>
      </c>
      <c r="AW230" s="257"/>
      <c r="AX230" s="257"/>
      <c r="AY230" s="257"/>
      <c r="AZ230" s="257"/>
      <c r="BA230" s="257"/>
      <c r="BB230" s="257"/>
      <c r="BC230" s="813"/>
      <c r="BD230" s="810"/>
      <c r="BE230" s="51">
        <f t="shared" si="248"/>
        <v>0</v>
      </c>
      <c r="BF230" s="257"/>
      <c r="BG230" s="257"/>
      <c r="BH230" s="257"/>
      <c r="BI230" s="257"/>
      <c r="BJ230" s="257"/>
      <c r="BK230" s="257"/>
      <c r="BL230" s="813"/>
      <c r="BM230" s="816"/>
      <c r="BN230" s="51">
        <f t="shared" si="249"/>
        <v>0</v>
      </c>
      <c r="BO230" s="257"/>
      <c r="BP230" s="257"/>
      <c r="BQ230" s="257"/>
      <c r="BR230" s="257"/>
      <c r="BS230" s="257"/>
      <c r="BT230" s="257"/>
      <c r="BU230" s="821"/>
      <c r="BV230" s="822"/>
      <c r="BW230" s="822"/>
      <c r="BX230" s="822"/>
      <c r="BY230" s="822"/>
      <c r="BZ230" s="822"/>
      <c r="CA230" s="822"/>
      <c r="CB230" s="822"/>
      <c r="CC230" s="823"/>
    </row>
    <row r="231" spans="1:81" s="58" customFormat="1" ht="40.200000000000003" customHeight="1" x14ac:dyDescent="0.3">
      <c r="A231" s="34"/>
      <c r="B231" s="982"/>
      <c r="C231" s="869"/>
      <c r="D231" s="872"/>
      <c r="E231" s="852"/>
      <c r="F231" s="852"/>
      <c r="G231" s="852"/>
      <c r="H231" s="852"/>
      <c r="I231" s="852"/>
      <c r="J231" s="813"/>
      <c r="K231" s="855"/>
      <c r="L231" s="858"/>
      <c r="M231" s="861"/>
      <c r="N231" s="837"/>
      <c r="O231" s="840"/>
      <c r="P231" s="864"/>
      <c r="Q231" s="867"/>
      <c r="R231" s="813"/>
      <c r="S231" s="355" t="s">
        <v>5796</v>
      </c>
      <c r="T231" s="236"/>
      <c r="U231" s="236"/>
      <c r="V231" s="236"/>
      <c r="W231" s="39" t="s">
        <v>5797</v>
      </c>
      <c r="X231" s="31"/>
      <c r="Y231" s="31"/>
      <c r="Z231" s="31"/>
      <c r="AA231" s="31"/>
      <c r="AB231" s="813"/>
      <c r="AC231" s="828"/>
      <c r="AD231" s="51">
        <f t="shared" si="244"/>
        <v>0</v>
      </c>
      <c r="AE231" s="51">
        <f t="shared" si="244"/>
        <v>0</v>
      </c>
      <c r="AF231" s="51">
        <f t="shared" si="244"/>
        <v>0</v>
      </c>
      <c r="AG231" s="51">
        <f t="shared" si="244"/>
        <v>0</v>
      </c>
      <c r="AH231" s="51">
        <f t="shared" si="244"/>
        <v>0</v>
      </c>
      <c r="AI231" s="51">
        <f t="shared" si="244"/>
        <v>0</v>
      </c>
      <c r="AJ231" s="51">
        <f t="shared" si="244"/>
        <v>0</v>
      </c>
      <c r="AK231" s="813"/>
      <c r="AL231" s="831"/>
      <c r="AM231" s="51">
        <f t="shared" si="246"/>
        <v>0</v>
      </c>
      <c r="AN231" s="257"/>
      <c r="AO231" s="257"/>
      <c r="AP231" s="257"/>
      <c r="AQ231" s="257"/>
      <c r="AR231" s="257"/>
      <c r="AS231" s="257"/>
      <c r="AT231" s="813"/>
      <c r="AU231" s="834"/>
      <c r="AV231" s="51">
        <f t="shared" si="247"/>
        <v>0</v>
      </c>
      <c r="AW231" s="257"/>
      <c r="AX231" s="257"/>
      <c r="AY231" s="257"/>
      <c r="AZ231" s="257"/>
      <c r="BA231" s="257"/>
      <c r="BB231" s="257"/>
      <c r="BC231" s="813"/>
      <c r="BD231" s="810"/>
      <c r="BE231" s="51">
        <f t="shared" si="248"/>
        <v>0</v>
      </c>
      <c r="BF231" s="257"/>
      <c r="BG231" s="257"/>
      <c r="BH231" s="257"/>
      <c r="BI231" s="257"/>
      <c r="BJ231" s="257"/>
      <c r="BK231" s="257"/>
      <c r="BL231" s="813"/>
      <c r="BM231" s="816"/>
      <c r="BN231" s="51">
        <f t="shared" si="249"/>
        <v>0</v>
      </c>
      <c r="BO231" s="257"/>
      <c r="BP231" s="257"/>
      <c r="BQ231" s="257"/>
      <c r="BR231" s="257"/>
      <c r="BS231" s="257"/>
      <c r="BT231" s="257"/>
      <c r="BU231" s="821"/>
      <c r="BV231" s="822"/>
      <c r="BW231" s="822"/>
      <c r="BX231" s="822"/>
      <c r="BY231" s="822"/>
      <c r="BZ231" s="822"/>
      <c r="CA231" s="822"/>
      <c r="CB231" s="822"/>
      <c r="CC231" s="823"/>
    </row>
    <row r="232" spans="1:81" s="58" customFormat="1" ht="40.200000000000003" customHeight="1" thickBot="1" x14ac:dyDescent="0.35">
      <c r="A232" s="34"/>
      <c r="B232" s="982"/>
      <c r="C232" s="869"/>
      <c r="D232" s="873"/>
      <c r="E232" s="853"/>
      <c r="F232" s="853"/>
      <c r="G232" s="853"/>
      <c r="H232" s="853"/>
      <c r="I232" s="853"/>
      <c r="J232" s="814"/>
      <c r="K232" s="856"/>
      <c r="L232" s="859"/>
      <c r="M232" s="862"/>
      <c r="N232" s="838"/>
      <c r="O232" s="841"/>
      <c r="P232" s="865"/>
      <c r="Q232" s="874"/>
      <c r="R232" s="814"/>
      <c r="S232" s="356" t="s">
        <v>5798</v>
      </c>
      <c r="T232" s="237"/>
      <c r="U232" s="237"/>
      <c r="V232" s="237"/>
      <c r="W232" s="232" t="s">
        <v>5799</v>
      </c>
      <c r="X232" s="260"/>
      <c r="Y232" s="260"/>
      <c r="Z232" s="260"/>
      <c r="AA232" s="260"/>
      <c r="AB232" s="814"/>
      <c r="AC232" s="829"/>
      <c r="AD232" s="46">
        <f t="shared" si="244"/>
        <v>0</v>
      </c>
      <c r="AE232" s="46">
        <f t="shared" si="244"/>
        <v>0</v>
      </c>
      <c r="AF232" s="46">
        <f t="shared" si="244"/>
        <v>0</v>
      </c>
      <c r="AG232" s="46">
        <f t="shared" si="244"/>
        <v>0</v>
      </c>
      <c r="AH232" s="46">
        <f t="shared" si="244"/>
        <v>0</v>
      </c>
      <c r="AI232" s="46">
        <f t="shared" si="244"/>
        <v>0</v>
      </c>
      <c r="AJ232" s="46">
        <f t="shared" si="244"/>
        <v>0</v>
      </c>
      <c r="AK232" s="814"/>
      <c r="AL232" s="832"/>
      <c r="AM232" s="46">
        <f t="shared" si="246"/>
        <v>0</v>
      </c>
      <c r="AN232" s="49"/>
      <c r="AO232" s="49"/>
      <c r="AP232" s="49"/>
      <c r="AQ232" s="49"/>
      <c r="AR232" s="49"/>
      <c r="AS232" s="49"/>
      <c r="AT232" s="814"/>
      <c r="AU232" s="835"/>
      <c r="AV232" s="46">
        <f t="shared" si="247"/>
        <v>0</v>
      </c>
      <c r="AW232" s="49"/>
      <c r="AX232" s="49"/>
      <c r="AY232" s="49"/>
      <c r="AZ232" s="49"/>
      <c r="BA232" s="49"/>
      <c r="BB232" s="49"/>
      <c r="BC232" s="814"/>
      <c r="BD232" s="811"/>
      <c r="BE232" s="46">
        <f t="shared" si="248"/>
        <v>0</v>
      </c>
      <c r="BF232" s="49"/>
      <c r="BG232" s="49"/>
      <c r="BH232" s="49"/>
      <c r="BI232" s="49"/>
      <c r="BJ232" s="49"/>
      <c r="BK232" s="49"/>
      <c r="BL232" s="814"/>
      <c r="BM232" s="817"/>
      <c r="BN232" s="46">
        <f t="shared" si="249"/>
        <v>0</v>
      </c>
      <c r="BO232" s="49"/>
      <c r="BP232" s="49"/>
      <c r="BQ232" s="49"/>
      <c r="BR232" s="49"/>
      <c r="BS232" s="49"/>
      <c r="BT232" s="49"/>
      <c r="BU232" s="824"/>
      <c r="BV232" s="825"/>
      <c r="BW232" s="825"/>
      <c r="BX232" s="825"/>
      <c r="BY232" s="825"/>
      <c r="BZ232" s="825"/>
      <c r="CA232" s="825"/>
      <c r="CB232" s="825"/>
      <c r="CC232" s="826"/>
    </row>
    <row r="233" spans="1:81" s="58" customFormat="1" ht="40.200000000000003" customHeight="1" thickTop="1" x14ac:dyDescent="0.3">
      <c r="A233" s="34"/>
      <c r="B233" s="982"/>
      <c r="C233" s="869"/>
      <c r="D233" s="871"/>
      <c r="E233" s="851"/>
      <c r="F233" s="851"/>
      <c r="G233" s="851"/>
      <c r="H233" s="851"/>
      <c r="I233" s="851"/>
      <c r="J233" s="812">
        <v>480</v>
      </c>
      <c r="K233" s="854" t="str">
        <f>+[8]Metas!K545</f>
        <v>Estrategias implementadas para el mejoramiento de la seguridad en los cuarenta (40) municipios del Departamento.</v>
      </c>
      <c r="L233" s="857"/>
      <c r="M233" s="860">
        <f>SUM(N233:Q233)</f>
        <v>0</v>
      </c>
      <c r="N233" s="836"/>
      <c r="O233" s="839"/>
      <c r="P233" s="863"/>
      <c r="Q233" s="866"/>
      <c r="R233" s="812">
        <f>+$J233</f>
        <v>480</v>
      </c>
      <c r="S233" s="354"/>
      <c r="T233" s="235"/>
      <c r="U233" s="235"/>
      <c r="V233" s="235"/>
      <c r="W233" s="231"/>
      <c r="X233" s="256"/>
      <c r="Y233" s="256"/>
      <c r="Z233" s="256"/>
      <c r="AA233" s="256"/>
      <c r="AB233" s="812">
        <f t="shared" si="253"/>
        <v>480</v>
      </c>
      <c r="AC233" s="827">
        <f t="shared" ref="AC233" si="259">+L233</f>
        <v>0</v>
      </c>
      <c r="AD233" s="44">
        <f t="shared" si="244"/>
        <v>0</v>
      </c>
      <c r="AE233" s="44">
        <f t="shared" si="244"/>
        <v>0</v>
      </c>
      <c r="AF233" s="44">
        <f t="shared" si="244"/>
        <v>0</v>
      </c>
      <c r="AG233" s="44">
        <f t="shared" si="244"/>
        <v>0</v>
      </c>
      <c r="AH233" s="44">
        <f t="shared" si="244"/>
        <v>0</v>
      </c>
      <c r="AI233" s="44">
        <f t="shared" si="244"/>
        <v>0</v>
      </c>
      <c r="AJ233" s="44">
        <f t="shared" si="244"/>
        <v>0</v>
      </c>
      <c r="AK233" s="812">
        <f t="shared" si="255"/>
        <v>480</v>
      </c>
      <c r="AL233" s="830">
        <f>+N233</f>
        <v>0</v>
      </c>
      <c r="AM233" s="44">
        <f t="shared" si="246"/>
        <v>0</v>
      </c>
      <c r="AN233" s="47"/>
      <c r="AO233" s="47"/>
      <c r="AP233" s="47"/>
      <c r="AQ233" s="47"/>
      <c r="AR233" s="47"/>
      <c r="AS233" s="47"/>
      <c r="AT233" s="812">
        <f t="shared" si="256"/>
        <v>480</v>
      </c>
      <c r="AU233" s="833">
        <f>+O233</f>
        <v>0</v>
      </c>
      <c r="AV233" s="44">
        <f t="shared" si="247"/>
        <v>0</v>
      </c>
      <c r="AW233" s="47"/>
      <c r="AX233" s="47"/>
      <c r="AY233" s="47"/>
      <c r="AZ233" s="47"/>
      <c r="BA233" s="47"/>
      <c r="BB233" s="47"/>
      <c r="BC233" s="812">
        <f t="shared" si="257"/>
        <v>480</v>
      </c>
      <c r="BD233" s="809">
        <f>+P233</f>
        <v>0</v>
      </c>
      <c r="BE233" s="44">
        <f t="shared" si="248"/>
        <v>0</v>
      </c>
      <c r="BF233" s="47"/>
      <c r="BG233" s="47"/>
      <c r="BH233" s="47"/>
      <c r="BI233" s="47"/>
      <c r="BJ233" s="47"/>
      <c r="BK233" s="47"/>
      <c r="BL233" s="812">
        <f t="shared" si="258"/>
        <v>480</v>
      </c>
      <c r="BM233" s="815">
        <f>+Q233</f>
        <v>0</v>
      </c>
      <c r="BN233" s="44">
        <f t="shared" si="249"/>
        <v>0</v>
      </c>
      <c r="BO233" s="47"/>
      <c r="BP233" s="47"/>
      <c r="BQ233" s="47"/>
      <c r="BR233" s="47"/>
      <c r="BS233" s="47"/>
      <c r="BT233" s="47"/>
      <c r="BU233" s="818"/>
      <c r="BV233" s="819"/>
      <c r="BW233" s="819"/>
      <c r="BX233" s="819"/>
      <c r="BY233" s="819"/>
      <c r="BZ233" s="819"/>
      <c r="CA233" s="819"/>
      <c r="CB233" s="819"/>
      <c r="CC233" s="820"/>
    </row>
    <row r="234" spans="1:81" s="58" customFormat="1" ht="40.200000000000003" customHeight="1" x14ac:dyDescent="0.3">
      <c r="A234" s="34"/>
      <c r="B234" s="982"/>
      <c r="C234" s="869"/>
      <c r="D234" s="872"/>
      <c r="E234" s="852"/>
      <c r="F234" s="852"/>
      <c r="G234" s="852"/>
      <c r="H234" s="852"/>
      <c r="I234" s="852"/>
      <c r="J234" s="813"/>
      <c r="K234" s="855"/>
      <c r="L234" s="858"/>
      <c r="M234" s="861"/>
      <c r="N234" s="837"/>
      <c r="O234" s="840"/>
      <c r="P234" s="864"/>
      <c r="Q234" s="867"/>
      <c r="R234" s="813"/>
      <c r="S234" s="355"/>
      <c r="T234" s="236"/>
      <c r="U234" s="236"/>
      <c r="V234" s="236"/>
      <c r="W234" s="39"/>
      <c r="X234" s="31"/>
      <c r="Y234" s="31"/>
      <c r="Z234" s="31"/>
      <c r="AA234" s="31"/>
      <c r="AB234" s="813"/>
      <c r="AC234" s="828"/>
      <c r="AD234" s="51">
        <f t="shared" si="244"/>
        <v>0</v>
      </c>
      <c r="AE234" s="51">
        <f t="shared" si="244"/>
        <v>0</v>
      </c>
      <c r="AF234" s="51">
        <f t="shared" si="244"/>
        <v>0</v>
      </c>
      <c r="AG234" s="51">
        <f t="shared" si="244"/>
        <v>0</v>
      </c>
      <c r="AH234" s="51">
        <f t="shared" si="244"/>
        <v>0</v>
      </c>
      <c r="AI234" s="51">
        <f t="shared" si="244"/>
        <v>0</v>
      </c>
      <c r="AJ234" s="51">
        <f t="shared" si="244"/>
        <v>0</v>
      </c>
      <c r="AK234" s="813"/>
      <c r="AL234" s="831"/>
      <c r="AM234" s="51">
        <f t="shared" si="246"/>
        <v>0</v>
      </c>
      <c r="AN234" s="257"/>
      <c r="AO234" s="257"/>
      <c r="AP234" s="257"/>
      <c r="AQ234" s="257"/>
      <c r="AR234" s="257"/>
      <c r="AS234" s="257"/>
      <c r="AT234" s="813"/>
      <c r="AU234" s="834"/>
      <c r="AV234" s="51">
        <f t="shared" si="247"/>
        <v>0</v>
      </c>
      <c r="AW234" s="257"/>
      <c r="AX234" s="257"/>
      <c r="AY234" s="257"/>
      <c r="AZ234" s="257"/>
      <c r="BA234" s="257"/>
      <c r="BB234" s="257"/>
      <c r="BC234" s="813"/>
      <c r="BD234" s="810"/>
      <c r="BE234" s="51">
        <f t="shared" si="248"/>
        <v>0</v>
      </c>
      <c r="BF234" s="257"/>
      <c r="BG234" s="257"/>
      <c r="BH234" s="257"/>
      <c r="BI234" s="257"/>
      <c r="BJ234" s="257"/>
      <c r="BK234" s="257"/>
      <c r="BL234" s="813"/>
      <c r="BM234" s="816"/>
      <c r="BN234" s="51">
        <f t="shared" si="249"/>
        <v>0</v>
      </c>
      <c r="BO234" s="257"/>
      <c r="BP234" s="257"/>
      <c r="BQ234" s="257"/>
      <c r="BR234" s="257"/>
      <c r="BS234" s="257"/>
      <c r="BT234" s="257"/>
      <c r="BU234" s="821"/>
      <c r="BV234" s="822"/>
      <c r="BW234" s="822"/>
      <c r="BX234" s="822"/>
      <c r="BY234" s="822"/>
      <c r="BZ234" s="822"/>
      <c r="CA234" s="822"/>
      <c r="CB234" s="822"/>
      <c r="CC234" s="823"/>
    </row>
    <row r="235" spans="1:81" s="58" customFormat="1" ht="40.200000000000003" customHeight="1" x14ac:dyDescent="0.3">
      <c r="A235" s="34"/>
      <c r="B235" s="982"/>
      <c r="C235" s="869"/>
      <c r="D235" s="872"/>
      <c r="E235" s="852"/>
      <c r="F235" s="852"/>
      <c r="G235" s="852"/>
      <c r="H235" s="852"/>
      <c r="I235" s="852"/>
      <c r="J235" s="813"/>
      <c r="K235" s="855"/>
      <c r="L235" s="858"/>
      <c r="M235" s="861"/>
      <c r="N235" s="837"/>
      <c r="O235" s="840"/>
      <c r="P235" s="864"/>
      <c r="Q235" s="867"/>
      <c r="R235" s="813"/>
      <c r="S235" s="355"/>
      <c r="T235" s="236"/>
      <c r="U235" s="236"/>
      <c r="V235" s="236"/>
      <c r="W235" s="39"/>
      <c r="X235" s="31"/>
      <c r="Y235" s="31"/>
      <c r="Z235" s="31"/>
      <c r="AA235" s="31"/>
      <c r="AB235" s="813"/>
      <c r="AC235" s="828"/>
      <c r="AD235" s="51">
        <f t="shared" si="244"/>
        <v>0</v>
      </c>
      <c r="AE235" s="51">
        <f t="shared" si="244"/>
        <v>0</v>
      </c>
      <c r="AF235" s="51">
        <f t="shared" si="244"/>
        <v>0</v>
      </c>
      <c r="AG235" s="51">
        <f t="shared" si="244"/>
        <v>0</v>
      </c>
      <c r="AH235" s="51">
        <f t="shared" si="244"/>
        <v>0</v>
      </c>
      <c r="AI235" s="51">
        <f t="shared" si="244"/>
        <v>0</v>
      </c>
      <c r="AJ235" s="51">
        <f t="shared" si="244"/>
        <v>0</v>
      </c>
      <c r="AK235" s="813"/>
      <c r="AL235" s="831"/>
      <c r="AM235" s="51">
        <f t="shared" si="246"/>
        <v>0</v>
      </c>
      <c r="AN235" s="257"/>
      <c r="AO235" s="257"/>
      <c r="AP235" s="257"/>
      <c r="AQ235" s="257"/>
      <c r="AR235" s="257"/>
      <c r="AS235" s="257"/>
      <c r="AT235" s="813"/>
      <c r="AU235" s="834"/>
      <c r="AV235" s="51">
        <f t="shared" si="247"/>
        <v>0</v>
      </c>
      <c r="AW235" s="257"/>
      <c r="AX235" s="257"/>
      <c r="AY235" s="257"/>
      <c r="AZ235" s="257"/>
      <c r="BA235" s="257"/>
      <c r="BB235" s="257"/>
      <c r="BC235" s="813"/>
      <c r="BD235" s="810"/>
      <c r="BE235" s="51">
        <f t="shared" si="248"/>
        <v>0</v>
      </c>
      <c r="BF235" s="257"/>
      <c r="BG235" s="257"/>
      <c r="BH235" s="257"/>
      <c r="BI235" s="257"/>
      <c r="BJ235" s="257"/>
      <c r="BK235" s="257"/>
      <c r="BL235" s="813"/>
      <c r="BM235" s="816"/>
      <c r="BN235" s="51">
        <f t="shared" si="249"/>
        <v>0</v>
      </c>
      <c r="BO235" s="257"/>
      <c r="BP235" s="257"/>
      <c r="BQ235" s="257"/>
      <c r="BR235" s="257"/>
      <c r="BS235" s="257"/>
      <c r="BT235" s="257"/>
      <c r="BU235" s="821"/>
      <c r="BV235" s="822"/>
      <c r="BW235" s="822"/>
      <c r="BX235" s="822"/>
      <c r="BY235" s="822"/>
      <c r="BZ235" s="822"/>
      <c r="CA235" s="822"/>
      <c r="CB235" s="822"/>
      <c r="CC235" s="823"/>
    </row>
    <row r="236" spans="1:81" s="58" customFormat="1" ht="40.200000000000003" customHeight="1" thickBot="1" x14ac:dyDescent="0.35">
      <c r="A236" s="34"/>
      <c r="B236" s="982"/>
      <c r="C236" s="870"/>
      <c r="D236" s="873"/>
      <c r="E236" s="853"/>
      <c r="F236" s="853"/>
      <c r="G236" s="853"/>
      <c r="H236" s="853"/>
      <c r="I236" s="853"/>
      <c r="J236" s="814"/>
      <c r="K236" s="856"/>
      <c r="L236" s="859"/>
      <c r="M236" s="862"/>
      <c r="N236" s="838"/>
      <c r="O236" s="841"/>
      <c r="P236" s="865"/>
      <c r="Q236" s="874"/>
      <c r="R236" s="814"/>
      <c r="S236" s="232"/>
      <c r="T236" s="237"/>
      <c r="U236" s="237"/>
      <c r="V236" s="237"/>
      <c r="W236" s="232"/>
      <c r="X236" s="260"/>
      <c r="Y236" s="260"/>
      <c r="Z236" s="260"/>
      <c r="AA236" s="260"/>
      <c r="AB236" s="814"/>
      <c r="AC236" s="829"/>
      <c r="AD236" s="46">
        <f t="shared" si="244"/>
        <v>0</v>
      </c>
      <c r="AE236" s="46">
        <f t="shared" si="244"/>
        <v>0</v>
      </c>
      <c r="AF236" s="46">
        <f t="shared" si="244"/>
        <v>0</v>
      </c>
      <c r="AG236" s="46">
        <f t="shared" si="244"/>
        <v>0</v>
      </c>
      <c r="AH236" s="46">
        <f t="shared" si="244"/>
        <v>0</v>
      </c>
      <c r="AI236" s="46">
        <f t="shared" si="244"/>
        <v>0</v>
      </c>
      <c r="AJ236" s="46">
        <f t="shared" si="244"/>
        <v>0</v>
      </c>
      <c r="AK236" s="814"/>
      <c r="AL236" s="832"/>
      <c r="AM236" s="46">
        <f t="shared" si="246"/>
        <v>0</v>
      </c>
      <c r="AN236" s="49"/>
      <c r="AO236" s="49"/>
      <c r="AP236" s="49"/>
      <c r="AQ236" s="49"/>
      <c r="AR236" s="49"/>
      <c r="AS236" s="49"/>
      <c r="AT236" s="814"/>
      <c r="AU236" s="835"/>
      <c r="AV236" s="46">
        <f t="shared" si="247"/>
        <v>0</v>
      </c>
      <c r="AW236" s="49"/>
      <c r="AX236" s="49"/>
      <c r="AY236" s="49"/>
      <c r="AZ236" s="49"/>
      <c r="BA236" s="49"/>
      <c r="BB236" s="49"/>
      <c r="BC236" s="814"/>
      <c r="BD236" s="811"/>
      <c r="BE236" s="46">
        <f t="shared" si="248"/>
        <v>0</v>
      </c>
      <c r="BF236" s="49"/>
      <c r="BG236" s="49"/>
      <c r="BH236" s="49"/>
      <c r="BI236" s="49"/>
      <c r="BJ236" s="49"/>
      <c r="BK236" s="49"/>
      <c r="BL236" s="814"/>
      <c r="BM236" s="817"/>
      <c r="BN236" s="46">
        <f t="shared" si="249"/>
        <v>0</v>
      </c>
      <c r="BO236" s="49"/>
      <c r="BP236" s="49"/>
      <c r="BQ236" s="49"/>
      <c r="BR236" s="49"/>
      <c r="BS236" s="49"/>
      <c r="BT236" s="49"/>
      <c r="BU236" s="824"/>
      <c r="BV236" s="825"/>
      <c r="BW236" s="825"/>
      <c r="BX236" s="825"/>
      <c r="BY236" s="825"/>
      <c r="BZ236" s="825"/>
      <c r="CA236" s="825"/>
      <c r="CB236" s="825"/>
      <c r="CC236" s="826"/>
    </row>
    <row r="237" spans="1:81" s="58" customFormat="1" ht="40.200000000000003" customHeight="1" thickTop="1" x14ac:dyDescent="0.3">
      <c r="A237" s="34"/>
      <c r="B237" s="982"/>
      <c r="C237" s="868" t="s">
        <v>726</v>
      </c>
      <c r="D237" s="871"/>
      <c r="E237" s="851"/>
      <c r="F237" s="851"/>
      <c r="G237" s="851"/>
      <c r="H237" s="851"/>
      <c r="I237" s="851"/>
      <c r="J237" s="891">
        <v>481</v>
      </c>
      <c r="K237" s="854" t="str">
        <f>+[8]Metas!K546</f>
        <v>Líderes formados para promover el respeto por la vida, integridad, libertad y seguridad.</v>
      </c>
      <c r="L237" s="857">
        <v>63</v>
      </c>
      <c r="M237" s="860">
        <f>SUM(N237:Q237)</f>
        <v>63</v>
      </c>
      <c r="N237" s="836">
        <v>3</v>
      </c>
      <c r="O237" s="839">
        <v>25</v>
      </c>
      <c r="P237" s="863">
        <v>25</v>
      </c>
      <c r="Q237" s="866">
        <v>10</v>
      </c>
      <c r="R237" s="812">
        <f>+$J237</f>
        <v>481</v>
      </c>
      <c r="S237" s="354" t="s">
        <v>5800</v>
      </c>
      <c r="T237" s="235" t="s">
        <v>3822</v>
      </c>
      <c r="U237" s="235" t="s">
        <v>3826</v>
      </c>
      <c r="V237" s="235" t="s">
        <v>3830</v>
      </c>
      <c r="W237" s="231" t="s">
        <v>5674</v>
      </c>
      <c r="X237" s="256"/>
      <c r="Y237" s="256"/>
      <c r="Z237" s="256"/>
      <c r="AA237" s="256"/>
      <c r="AB237" s="812">
        <f t="shared" si="253"/>
        <v>481</v>
      </c>
      <c r="AC237" s="827">
        <f t="shared" ref="AC237" si="260">+L237</f>
        <v>63</v>
      </c>
      <c r="AD237" s="44">
        <f t="shared" si="244"/>
        <v>75</v>
      </c>
      <c r="AE237" s="44">
        <f t="shared" si="244"/>
        <v>75</v>
      </c>
      <c r="AF237" s="44">
        <f t="shared" si="244"/>
        <v>0</v>
      </c>
      <c r="AG237" s="44">
        <f t="shared" si="244"/>
        <v>0</v>
      </c>
      <c r="AH237" s="44">
        <f t="shared" si="244"/>
        <v>0</v>
      </c>
      <c r="AI237" s="44">
        <f t="shared" si="244"/>
        <v>0</v>
      </c>
      <c r="AJ237" s="44">
        <f t="shared" si="244"/>
        <v>0</v>
      </c>
      <c r="AK237" s="812">
        <f t="shared" si="255"/>
        <v>481</v>
      </c>
      <c r="AL237" s="830">
        <f>+N237</f>
        <v>3</v>
      </c>
      <c r="AM237" s="44">
        <f t="shared" si="246"/>
        <v>5</v>
      </c>
      <c r="AN237" s="47">
        <v>5</v>
      </c>
      <c r="AO237" s="47"/>
      <c r="AP237" s="47"/>
      <c r="AQ237" s="47"/>
      <c r="AR237" s="47"/>
      <c r="AS237" s="47"/>
      <c r="AT237" s="812">
        <f t="shared" si="256"/>
        <v>481</v>
      </c>
      <c r="AU237" s="833">
        <f>+O237</f>
        <v>25</v>
      </c>
      <c r="AV237" s="44">
        <f t="shared" si="247"/>
        <v>25</v>
      </c>
      <c r="AW237" s="47">
        <v>25</v>
      </c>
      <c r="AX237" s="47"/>
      <c r="AY237" s="47"/>
      <c r="AZ237" s="47"/>
      <c r="BA237" s="47"/>
      <c r="BB237" s="47"/>
      <c r="BC237" s="812">
        <f t="shared" si="257"/>
        <v>481</v>
      </c>
      <c r="BD237" s="809">
        <f>+P237</f>
        <v>25</v>
      </c>
      <c r="BE237" s="44">
        <f t="shared" si="248"/>
        <v>25</v>
      </c>
      <c r="BF237" s="47">
        <v>25</v>
      </c>
      <c r="BG237" s="47"/>
      <c r="BH237" s="47"/>
      <c r="BI237" s="47"/>
      <c r="BJ237" s="47"/>
      <c r="BK237" s="47"/>
      <c r="BL237" s="812">
        <f t="shared" si="258"/>
        <v>481</v>
      </c>
      <c r="BM237" s="815">
        <f>+Q237</f>
        <v>10</v>
      </c>
      <c r="BN237" s="44">
        <f t="shared" si="249"/>
        <v>20</v>
      </c>
      <c r="BO237" s="47">
        <v>20</v>
      </c>
      <c r="BP237" s="47"/>
      <c r="BQ237" s="47"/>
      <c r="BR237" s="47"/>
      <c r="BS237" s="47"/>
      <c r="BT237" s="47"/>
      <c r="BU237" s="818"/>
      <c r="BV237" s="819"/>
      <c r="BW237" s="819"/>
      <c r="BX237" s="819"/>
      <c r="BY237" s="819"/>
      <c r="BZ237" s="819"/>
      <c r="CA237" s="819"/>
      <c r="CB237" s="819"/>
      <c r="CC237" s="820"/>
    </row>
    <row r="238" spans="1:81" s="58" customFormat="1" ht="40.200000000000003" customHeight="1" x14ac:dyDescent="0.3">
      <c r="A238" s="34"/>
      <c r="B238" s="982"/>
      <c r="C238" s="869"/>
      <c r="D238" s="872"/>
      <c r="E238" s="852"/>
      <c r="F238" s="852"/>
      <c r="G238" s="852"/>
      <c r="H238" s="852"/>
      <c r="I238" s="852"/>
      <c r="J238" s="892"/>
      <c r="K238" s="855"/>
      <c r="L238" s="858"/>
      <c r="M238" s="861"/>
      <c r="N238" s="837"/>
      <c r="O238" s="840"/>
      <c r="P238" s="864"/>
      <c r="Q238" s="867"/>
      <c r="R238" s="813"/>
      <c r="S238" s="355" t="s">
        <v>5801</v>
      </c>
      <c r="T238" s="236"/>
      <c r="U238" s="236"/>
      <c r="V238" s="236"/>
      <c r="W238" s="39" t="s">
        <v>5802</v>
      </c>
      <c r="X238" s="31"/>
      <c r="Y238" s="31"/>
      <c r="Z238" s="31"/>
      <c r="AA238" s="31"/>
      <c r="AB238" s="813"/>
      <c r="AC238" s="828"/>
      <c r="AD238" s="51">
        <f t="shared" si="244"/>
        <v>0</v>
      </c>
      <c r="AE238" s="51">
        <f t="shared" si="244"/>
        <v>0</v>
      </c>
      <c r="AF238" s="51">
        <f t="shared" si="244"/>
        <v>0</v>
      </c>
      <c r="AG238" s="51">
        <f t="shared" si="244"/>
        <v>0</v>
      </c>
      <c r="AH238" s="51">
        <f t="shared" si="244"/>
        <v>0</v>
      </c>
      <c r="AI238" s="51">
        <f t="shared" si="244"/>
        <v>0</v>
      </c>
      <c r="AJ238" s="51">
        <f t="shared" si="244"/>
        <v>0</v>
      </c>
      <c r="AK238" s="813"/>
      <c r="AL238" s="831"/>
      <c r="AM238" s="51">
        <f t="shared" si="246"/>
        <v>0</v>
      </c>
      <c r="AN238" s="257"/>
      <c r="AO238" s="257"/>
      <c r="AP238" s="257"/>
      <c r="AQ238" s="257"/>
      <c r="AR238" s="257"/>
      <c r="AS238" s="257"/>
      <c r="AT238" s="813"/>
      <c r="AU238" s="834"/>
      <c r="AV238" s="51">
        <f t="shared" si="247"/>
        <v>0</v>
      </c>
      <c r="AW238" s="257"/>
      <c r="AX238" s="257"/>
      <c r="AY238" s="257"/>
      <c r="AZ238" s="257"/>
      <c r="BA238" s="257"/>
      <c r="BB238" s="257"/>
      <c r="BC238" s="813"/>
      <c r="BD238" s="810"/>
      <c r="BE238" s="51">
        <f t="shared" si="248"/>
        <v>0</v>
      </c>
      <c r="BF238" s="257"/>
      <c r="BG238" s="257"/>
      <c r="BH238" s="257"/>
      <c r="BI238" s="257"/>
      <c r="BJ238" s="257"/>
      <c r="BK238" s="257"/>
      <c r="BL238" s="813"/>
      <c r="BM238" s="816"/>
      <c r="BN238" s="51">
        <f t="shared" si="249"/>
        <v>0</v>
      </c>
      <c r="BO238" s="257"/>
      <c r="BP238" s="257"/>
      <c r="BQ238" s="257"/>
      <c r="BR238" s="257"/>
      <c r="BS238" s="257"/>
      <c r="BT238" s="257"/>
      <c r="BU238" s="821"/>
      <c r="BV238" s="822"/>
      <c r="BW238" s="822"/>
      <c r="BX238" s="822"/>
      <c r="BY238" s="822"/>
      <c r="BZ238" s="822"/>
      <c r="CA238" s="822"/>
      <c r="CB238" s="822"/>
      <c r="CC238" s="823"/>
    </row>
    <row r="239" spans="1:81" s="58" customFormat="1" ht="40.200000000000003" customHeight="1" x14ac:dyDescent="0.3">
      <c r="A239" s="34"/>
      <c r="B239" s="982"/>
      <c r="C239" s="869"/>
      <c r="D239" s="872"/>
      <c r="E239" s="852"/>
      <c r="F239" s="852"/>
      <c r="G239" s="852"/>
      <c r="H239" s="852"/>
      <c r="I239" s="852"/>
      <c r="J239" s="892"/>
      <c r="K239" s="855"/>
      <c r="L239" s="858"/>
      <c r="M239" s="861"/>
      <c r="N239" s="837"/>
      <c r="O239" s="840"/>
      <c r="P239" s="864"/>
      <c r="Q239" s="867"/>
      <c r="R239" s="813"/>
      <c r="S239" s="355" t="s">
        <v>5776</v>
      </c>
      <c r="T239" s="236"/>
      <c r="U239" s="236"/>
      <c r="V239" s="236"/>
      <c r="W239" s="39" t="s">
        <v>5803</v>
      </c>
      <c r="X239" s="31"/>
      <c r="Y239" s="31"/>
      <c r="Z239" s="31"/>
      <c r="AA239" s="31"/>
      <c r="AB239" s="813"/>
      <c r="AC239" s="828"/>
      <c r="AD239" s="51">
        <f t="shared" si="244"/>
        <v>0</v>
      </c>
      <c r="AE239" s="51">
        <f t="shared" si="244"/>
        <v>0</v>
      </c>
      <c r="AF239" s="51">
        <f t="shared" si="244"/>
        <v>0</v>
      </c>
      <c r="AG239" s="51">
        <f t="shared" si="244"/>
        <v>0</v>
      </c>
      <c r="AH239" s="51">
        <f t="shared" si="244"/>
        <v>0</v>
      </c>
      <c r="AI239" s="51">
        <f t="shared" si="244"/>
        <v>0</v>
      </c>
      <c r="AJ239" s="51">
        <f t="shared" si="244"/>
        <v>0</v>
      </c>
      <c r="AK239" s="813"/>
      <c r="AL239" s="831"/>
      <c r="AM239" s="51">
        <f t="shared" si="246"/>
        <v>0</v>
      </c>
      <c r="AN239" s="257"/>
      <c r="AO239" s="257"/>
      <c r="AP239" s="257"/>
      <c r="AQ239" s="257"/>
      <c r="AR239" s="257"/>
      <c r="AS239" s="257"/>
      <c r="AT239" s="813"/>
      <c r="AU239" s="834"/>
      <c r="AV239" s="51">
        <f t="shared" si="247"/>
        <v>0</v>
      </c>
      <c r="AW239" s="257"/>
      <c r="AX239" s="257"/>
      <c r="AY239" s="257"/>
      <c r="AZ239" s="257"/>
      <c r="BA239" s="257"/>
      <c r="BB239" s="257"/>
      <c r="BC239" s="813"/>
      <c r="BD239" s="810"/>
      <c r="BE239" s="51">
        <f t="shared" si="248"/>
        <v>0</v>
      </c>
      <c r="BF239" s="257"/>
      <c r="BG239" s="257"/>
      <c r="BH239" s="257"/>
      <c r="BI239" s="257"/>
      <c r="BJ239" s="257"/>
      <c r="BK239" s="257"/>
      <c r="BL239" s="813"/>
      <c r="BM239" s="816"/>
      <c r="BN239" s="51">
        <f t="shared" si="249"/>
        <v>0</v>
      </c>
      <c r="BO239" s="257"/>
      <c r="BP239" s="257"/>
      <c r="BQ239" s="257"/>
      <c r="BR239" s="257"/>
      <c r="BS239" s="257"/>
      <c r="BT239" s="257"/>
      <c r="BU239" s="821"/>
      <c r="BV239" s="822"/>
      <c r="BW239" s="822"/>
      <c r="BX239" s="822"/>
      <c r="BY239" s="822"/>
      <c r="BZ239" s="822"/>
      <c r="CA239" s="822"/>
      <c r="CB239" s="822"/>
      <c r="CC239" s="823"/>
    </row>
    <row r="240" spans="1:81" s="58" customFormat="1" ht="40.200000000000003" customHeight="1" thickBot="1" x14ac:dyDescent="0.35">
      <c r="A240" s="34"/>
      <c r="B240" s="982"/>
      <c r="C240" s="869"/>
      <c r="D240" s="873"/>
      <c r="E240" s="853"/>
      <c r="F240" s="853"/>
      <c r="G240" s="853"/>
      <c r="H240" s="853"/>
      <c r="I240" s="853"/>
      <c r="J240" s="893"/>
      <c r="K240" s="856"/>
      <c r="L240" s="859"/>
      <c r="M240" s="862"/>
      <c r="N240" s="838"/>
      <c r="O240" s="841"/>
      <c r="P240" s="865"/>
      <c r="Q240" s="874"/>
      <c r="R240" s="814"/>
      <c r="S240" s="356" t="s">
        <v>5778</v>
      </c>
      <c r="T240" s="237"/>
      <c r="U240" s="237"/>
      <c r="V240" s="237"/>
      <c r="W240" s="232" t="s">
        <v>5666</v>
      </c>
      <c r="X240" s="260"/>
      <c r="Y240" s="260"/>
      <c r="Z240" s="260"/>
      <c r="AA240" s="260"/>
      <c r="AB240" s="814"/>
      <c r="AC240" s="829"/>
      <c r="AD240" s="46">
        <f t="shared" si="244"/>
        <v>0</v>
      </c>
      <c r="AE240" s="46">
        <f t="shared" si="244"/>
        <v>0</v>
      </c>
      <c r="AF240" s="46">
        <f t="shared" si="244"/>
        <v>0</v>
      </c>
      <c r="AG240" s="46">
        <f t="shared" si="244"/>
        <v>0</v>
      </c>
      <c r="AH240" s="46">
        <f t="shared" si="244"/>
        <v>0</v>
      </c>
      <c r="AI240" s="46">
        <f t="shared" si="244"/>
        <v>0</v>
      </c>
      <c r="AJ240" s="46">
        <f t="shared" si="244"/>
        <v>0</v>
      </c>
      <c r="AK240" s="814"/>
      <c r="AL240" s="832"/>
      <c r="AM240" s="46">
        <f t="shared" si="246"/>
        <v>0</v>
      </c>
      <c r="AN240" s="49"/>
      <c r="AO240" s="49"/>
      <c r="AP240" s="49"/>
      <c r="AQ240" s="49"/>
      <c r="AR240" s="49"/>
      <c r="AS240" s="49"/>
      <c r="AT240" s="814"/>
      <c r="AU240" s="835"/>
      <c r="AV240" s="46">
        <f t="shared" si="247"/>
        <v>0</v>
      </c>
      <c r="AW240" s="49"/>
      <c r="AX240" s="49"/>
      <c r="AY240" s="49"/>
      <c r="AZ240" s="49"/>
      <c r="BA240" s="49"/>
      <c r="BB240" s="49"/>
      <c r="BC240" s="814"/>
      <c r="BD240" s="811"/>
      <c r="BE240" s="46">
        <f t="shared" si="248"/>
        <v>0</v>
      </c>
      <c r="BF240" s="49"/>
      <c r="BG240" s="49"/>
      <c r="BH240" s="49"/>
      <c r="BI240" s="49"/>
      <c r="BJ240" s="49"/>
      <c r="BK240" s="49"/>
      <c r="BL240" s="814"/>
      <c r="BM240" s="817"/>
      <c r="BN240" s="46">
        <f t="shared" si="249"/>
        <v>0</v>
      </c>
      <c r="BO240" s="49"/>
      <c r="BP240" s="49"/>
      <c r="BQ240" s="49"/>
      <c r="BR240" s="49"/>
      <c r="BS240" s="49"/>
      <c r="BT240" s="49"/>
      <c r="BU240" s="824"/>
      <c r="BV240" s="825"/>
      <c r="BW240" s="825"/>
      <c r="BX240" s="825"/>
      <c r="BY240" s="825"/>
      <c r="BZ240" s="825"/>
      <c r="CA240" s="825"/>
      <c r="CB240" s="825"/>
      <c r="CC240" s="826"/>
    </row>
    <row r="241" spans="1:81" s="58" customFormat="1" ht="40.200000000000003" customHeight="1" thickTop="1" x14ac:dyDescent="0.3">
      <c r="A241" s="34"/>
      <c r="B241" s="982"/>
      <c r="C241" s="869"/>
      <c r="D241" s="871"/>
      <c r="E241" s="851"/>
      <c r="F241" s="851"/>
      <c r="G241" s="851"/>
      <c r="H241" s="851"/>
      <c r="I241" s="851"/>
      <c r="J241" s="891">
        <v>482</v>
      </c>
      <c r="K241" s="854" t="str">
        <f>+[8]Metas!K547</f>
        <v>Jornadas de trabajo orientadas a establecer las situaciones problemáticas de la comunidad.</v>
      </c>
      <c r="L241" s="857">
        <v>16</v>
      </c>
      <c r="M241" s="860">
        <f>SUM(N241:Q241)</f>
        <v>16</v>
      </c>
      <c r="N241" s="836">
        <v>2</v>
      </c>
      <c r="O241" s="839">
        <v>5</v>
      </c>
      <c r="P241" s="863">
        <v>5</v>
      </c>
      <c r="Q241" s="866">
        <v>4</v>
      </c>
      <c r="R241" s="812">
        <f>+$J241</f>
        <v>482</v>
      </c>
      <c r="S241" s="354" t="s">
        <v>5804</v>
      </c>
      <c r="T241" s="235" t="s">
        <v>3822</v>
      </c>
      <c r="U241" s="235" t="s">
        <v>3826</v>
      </c>
      <c r="V241" s="235" t="s">
        <v>3830</v>
      </c>
      <c r="W241" s="231" t="s">
        <v>5805</v>
      </c>
      <c r="X241" s="256"/>
      <c r="Y241" s="256"/>
      <c r="Z241" s="256"/>
      <c r="AA241" s="256"/>
      <c r="AB241" s="812">
        <f t="shared" si="253"/>
        <v>482</v>
      </c>
      <c r="AC241" s="827">
        <f t="shared" ref="AC241" si="261">+L241</f>
        <v>16</v>
      </c>
      <c r="AD241" s="44">
        <f t="shared" si="244"/>
        <v>149.25</v>
      </c>
      <c r="AE241" s="44">
        <f t="shared" si="244"/>
        <v>149.25</v>
      </c>
      <c r="AF241" s="44">
        <f t="shared" si="244"/>
        <v>0</v>
      </c>
      <c r="AG241" s="44">
        <f t="shared" si="244"/>
        <v>0</v>
      </c>
      <c r="AH241" s="44">
        <f t="shared" si="244"/>
        <v>0</v>
      </c>
      <c r="AI241" s="44">
        <f t="shared" si="244"/>
        <v>0</v>
      </c>
      <c r="AJ241" s="44">
        <f t="shared" si="244"/>
        <v>0</v>
      </c>
      <c r="AK241" s="812">
        <f t="shared" si="255"/>
        <v>482</v>
      </c>
      <c r="AL241" s="830">
        <f>+N241</f>
        <v>2</v>
      </c>
      <c r="AM241" s="44">
        <f t="shared" si="246"/>
        <v>9.25</v>
      </c>
      <c r="AN241" s="47">
        <v>9.25</v>
      </c>
      <c r="AO241" s="47"/>
      <c r="AP241" s="47"/>
      <c r="AQ241" s="47"/>
      <c r="AR241" s="47"/>
      <c r="AS241" s="47"/>
      <c r="AT241" s="812">
        <f t="shared" si="256"/>
        <v>482</v>
      </c>
      <c r="AU241" s="833">
        <f>+O241</f>
        <v>5</v>
      </c>
      <c r="AV241" s="44">
        <f t="shared" si="247"/>
        <v>60</v>
      </c>
      <c r="AW241" s="47">
        <v>60</v>
      </c>
      <c r="AX241" s="47"/>
      <c r="AY241" s="47"/>
      <c r="AZ241" s="47"/>
      <c r="BA241" s="47"/>
      <c r="BB241" s="47"/>
      <c r="BC241" s="812">
        <f t="shared" si="257"/>
        <v>482</v>
      </c>
      <c r="BD241" s="809">
        <f>+P241</f>
        <v>5</v>
      </c>
      <c r="BE241" s="44">
        <f t="shared" si="248"/>
        <v>60</v>
      </c>
      <c r="BF241" s="47">
        <v>60</v>
      </c>
      <c r="BG241" s="47"/>
      <c r="BH241" s="47"/>
      <c r="BI241" s="47"/>
      <c r="BJ241" s="47"/>
      <c r="BK241" s="47"/>
      <c r="BL241" s="812">
        <f t="shared" si="258"/>
        <v>482</v>
      </c>
      <c r="BM241" s="815">
        <f>+Q241</f>
        <v>4</v>
      </c>
      <c r="BN241" s="44">
        <f t="shared" si="249"/>
        <v>20</v>
      </c>
      <c r="BO241" s="47">
        <v>20</v>
      </c>
      <c r="BP241" s="47"/>
      <c r="BQ241" s="47"/>
      <c r="BR241" s="47"/>
      <c r="BS241" s="47"/>
      <c r="BT241" s="47"/>
      <c r="BU241" s="818"/>
      <c r="BV241" s="819"/>
      <c r="BW241" s="819"/>
      <c r="BX241" s="819"/>
      <c r="BY241" s="819"/>
      <c r="BZ241" s="819"/>
      <c r="CA241" s="819"/>
      <c r="CB241" s="819"/>
      <c r="CC241" s="820"/>
    </row>
    <row r="242" spans="1:81" s="58" customFormat="1" ht="40.200000000000003" customHeight="1" x14ac:dyDescent="0.3">
      <c r="A242" s="34"/>
      <c r="B242" s="982"/>
      <c r="C242" s="869"/>
      <c r="D242" s="872"/>
      <c r="E242" s="852"/>
      <c r="F242" s="852"/>
      <c r="G242" s="852"/>
      <c r="H242" s="852"/>
      <c r="I242" s="852"/>
      <c r="J242" s="892"/>
      <c r="K242" s="855"/>
      <c r="L242" s="858"/>
      <c r="M242" s="861"/>
      <c r="N242" s="837"/>
      <c r="O242" s="840"/>
      <c r="P242" s="864"/>
      <c r="Q242" s="867"/>
      <c r="R242" s="813"/>
      <c r="S242" s="355" t="s">
        <v>5806</v>
      </c>
      <c r="T242" s="236"/>
      <c r="U242" s="236"/>
      <c r="V242" s="236"/>
      <c r="W242" s="39" t="s">
        <v>5807</v>
      </c>
      <c r="X242" s="31"/>
      <c r="Y242" s="31"/>
      <c r="Z242" s="31"/>
      <c r="AA242" s="31"/>
      <c r="AB242" s="813"/>
      <c r="AC242" s="828"/>
      <c r="AD242" s="51">
        <f t="shared" si="244"/>
        <v>0</v>
      </c>
      <c r="AE242" s="51">
        <f t="shared" si="244"/>
        <v>0</v>
      </c>
      <c r="AF242" s="51">
        <f t="shared" si="244"/>
        <v>0</v>
      </c>
      <c r="AG242" s="51">
        <f t="shared" si="244"/>
        <v>0</v>
      </c>
      <c r="AH242" s="51">
        <f t="shared" si="244"/>
        <v>0</v>
      </c>
      <c r="AI242" s="51">
        <f t="shared" si="244"/>
        <v>0</v>
      </c>
      <c r="AJ242" s="51">
        <f t="shared" si="244"/>
        <v>0</v>
      </c>
      <c r="AK242" s="813"/>
      <c r="AL242" s="831"/>
      <c r="AM242" s="51">
        <f t="shared" si="246"/>
        <v>0</v>
      </c>
      <c r="AN242" s="257"/>
      <c r="AO242" s="257"/>
      <c r="AP242" s="257"/>
      <c r="AQ242" s="257"/>
      <c r="AR242" s="257"/>
      <c r="AS242" s="257"/>
      <c r="AT242" s="813"/>
      <c r="AU242" s="834"/>
      <c r="AV242" s="51">
        <f t="shared" si="247"/>
        <v>0</v>
      </c>
      <c r="AW242" s="257"/>
      <c r="AX242" s="257"/>
      <c r="AY242" s="257"/>
      <c r="AZ242" s="257"/>
      <c r="BA242" s="257"/>
      <c r="BB242" s="257"/>
      <c r="BC242" s="813"/>
      <c r="BD242" s="810"/>
      <c r="BE242" s="51">
        <f t="shared" si="248"/>
        <v>0</v>
      </c>
      <c r="BF242" s="257"/>
      <c r="BG242" s="257"/>
      <c r="BH242" s="257"/>
      <c r="BI242" s="257"/>
      <c r="BJ242" s="257"/>
      <c r="BK242" s="257"/>
      <c r="BL242" s="813"/>
      <c r="BM242" s="816"/>
      <c r="BN242" s="51">
        <f t="shared" si="249"/>
        <v>0</v>
      </c>
      <c r="BO242" s="257"/>
      <c r="BP242" s="257"/>
      <c r="BQ242" s="257"/>
      <c r="BR242" s="257"/>
      <c r="BS242" s="257"/>
      <c r="BT242" s="257"/>
      <c r="BU242" s="821"/>
      <c r="BV242" s="822"/>
      <c r="BW242" s="822"/>
      <c r="BX242" s="822"/>
      <c r="BY242" s="822"/>
      <c r="BZ242" s="822"/>
      <c r="CA242" s="822"/>
      <c r="CB242" s="822"/>
      <c r="CC242" s="823"/>
    </row>
    <row r="243" spans="1:81" s="58" customFormat="1" ht="40.200000000000003" customHeight="1" x14ac:dyDescent="0.3">
      <c r="A243" s="34"/>
      <c r="B243" s="982"/>
      <c r="C243" s="869"/>
      <c r="D243" s="872"/>
      <c r="E243" s="852"/>
      <c r="F243" s="852"/>
      <c r="G243" s="852"/>
      <c r="H243" s="852"/>
      <c r="I243" s="852"/>
      <c r="J243" s="892"/>
      <c r="K243" s="855"/>
      <c r="L243" s="858"/>
      <c r="M243" s="861"/>
      <c r="N243" s="837"/>
      <c r="O243" s="840"/>
      <c r="P243" s="864"/>
      <c r="Q243" s="867"/>
      <c r="R243" s="813"/>
      <c r="S243" s="355" t="s">
        <v>5808</v>
      </c>
      <c r="T243" s="236"/>
      <c r="U243" s="236"/>
      <c r="V243" s="236"/>
      <c r="W243" s="39" t="s">
        <v>5809</v>
      </c>
      <c r="X243" s="31"/>
      <c r="Y243" s="31"/>
      <c r="Z243" s="31"/>
      <c r="AA243" s="31"/>
      <c r="AB243" s="813"/>
      <c r="AC243" s="828"/>
      <c r="AD243" s="51">
        <f t="shared" si="244"/>
        <v>0</v>
      </c>
      <c r="AE243" s="51">
        <f t="shared" si="244"/>
        <v>0</v>
      </c>
      <c r="AF243" s="51">
        <f t="shared" si="244"/>
        <v>0</v>
      </c>
      <c r="AG243" s="51">
        <f t="shared" si="244"/>
        <v>0</v>
      </c>
      <c r="AH243" s="51">
        <f t="shared" si="244"/>
        <v>0</v>
      </c>
      <c r="AI243" s="51">
        <f t="shared" si="244"/>
        <v>0</v>
      </c>
      <c r="AJ243" s="51">
        <f t="shared" si="244"/>
        <v>0</v>
      </c>
      <c r="AK243" s="813"/>
      <c r="AL243" s="831"/>
      <c r="AM243" s="51">
        <f t="shared" si="246"/>
        <v>0</v>
      </c>
      <c r="AN243" s="257"/>
      <c r="AO243" s="257"/>
      <c r="AP243" s="257"/>
      <c r="AQ243" s="257"/>
      <c r="AR243" s="257"/>
      <c r="AS243" s="257"/>
      <c r="AT243" s="813"/>
      <c r="AU243" s="834"/>
      <c r="AV243" s="51">
        <f t="shared" si="247"/>
        <v>0</v>
      </c>
      <c r="AW243" s="257"/>
      <c r="AX243" s="257"/>
      <c r="AY243" s="257"/>
      <c r="AZ243" s="257"/>
      <c r="BA243" s="257"/>
      <c r="BB243" s="257"/>
      <c r="BC243" s="813"/>
      <c r="BD243" s="810"/>
      <c r="BE243" s="51">
        <f t="shared" si="248"/>
        <v>0</v>
      </c>
      <c r="BF243" s="257"/>
      <c r="BG243" s="257"/>
      <c r="BH243" s="257"/>
      <c r="BI243" s="257"/>
      <c r="BJ243" s="257"/>
      <c r="BK243" s="257"/>
      <c r="BL243" s="813"/>
      <c r="BM243" s="816"/>
      <c r="BN243" s="51">
        <f t="shared" si="249"/>
        <v>0</v>
      </c>
      <c r="BO243" s="257"/>
      <c r="BP243" s="257"/>
      <c r="BQ243" s="257"/>
      <c r="BR243" s="257"/>
      <c r="BS243" s="257"/>
      <c r="BT243" s="257"/>
      <c r="BU243" s="821"/>
      <c r="BV243" s="822"/>
      <c r="BW243" s="822"/>
      <c r="BX243" s="822"/>
      <c r="BY243" s="822"/>
      <c r="BZ243" s="822"/>
      <c r="CA243" s="822"/>
      <c r="CB243" s="822"/>
      <c r="CC243" s="823"/>
    </row>
    <row r="244" spans="1:81" s="58" customFormat="1" ht="40.200000000000003" customHeight="1" thickBot="1" x14ac:dyDescent="0.35">
      <c r="A244" s="34"/>
      <c r="B244" s="982"/>
      <c r="C244" s="869"/>
      <c r="D244" s="873"/>
      <c r="E244" s="853"/>
      <c r="F244" s="853"/>
      <c r="G244" s="853"/>
      <c r="H244" s="853"/>
      <c r="I244" s="853"/>
      <c r="J244" s="893"/>
      <c r="K244" s="856"/>
      <c r="L244" s="859"/>
      <c r="M244" s="862"/>
      <c r="N244" s="838"/>
      <c r="O244" s="841"/>
      <c r="P244" s="865"/>
      <c r="Q244" s="874"/>
      <c r="R244" s="814"/>
      <c r="S244" s="356" t="s">
        <v>5810</v>
      </c>
      <c r="T244" s="237"/>
      <c r="U244" s="237"/>
      <c r="V244" s="237"/>
      <c r="W244" s="232" t="s">
        <v>5666</v>
      </c>
      <c r="X244" s="260"/>
      <c r="Y244" s="260"/>
      <c r="Z244" s="260"/>
      <c r="AA244" s="260"/>
      <c r="AB244" s="814"/>
      <c r="AC244" s="829"/>
      <c r="AD244" s="46">
        <f t="shared" si="244"/>
        <v>0</v>
      </c>
      <c r="AE244" s="46">
        <f t="shared" si="244"/>
        <v>0</v>
      </c>
      <c r="AF244" s="46">
        <f t="shared" si="244"/>
        <v>0</v>
      </c>
      <c r="AG244" s="46">
        <f t="shared" si="244"/>
        <v>0</v>
      </c>
      <c r="AH244" s="46">
        <f t="shared" si="244"/>
        <v>0</v>
      </c>
      <c r="AI244" s="46">
        <f t="shared" si="244"/>
        <v>0</v>
      </c>
      <c r="AJ244" s="46">
        <f t="shared" si="244"/>
        <v>0</v>
      </c>
      <c r="AK244" s="814"/>
      <c r="AL244" s="832"/>
      <c r="AM244" s="46">
        <f t="shared" si="246"/>
        <v>0</v>
      </c>
      <c r="AN244" s="49"/>
      <c r="AO244" s="49"/>
      <c r="AP244" s="49"/>
      <c r="AQ244" s="49"/>
      <c r="AR244" s="49"/>
      <c r="AS244" s="49"/>
      <c r="AT244" s="814"/>
      <c r="AU244" s="835"/>
      <c r="AV244" s="46">
        <f t="shared" si="247"/>
        <v>0</v>
      </c>
      <c r="AW244" s="49"/>
      <c r="AX244" s="49"/>
      <c r="AY244" s="49"/>
      <c r="AZ244" s="49"/>
      <c r="BA244" s="49"/>
      <c r="BB244" s="49"/>
      <c r="BC244" s="814"/>
      <c r="BD244" s="811"/>
      <c r="BE244" s="46">
        <f t="shared" si="248"/>
        <v>0</v>
      </c>
      <c r="BF244" s="49"/>
      <c r="BG244" s="49"/>
      <c r="BH244" s="49"/>
      <c r="BI244" s="49"/>
      <c r="BJ244" s="49"/>
      <c r="BK244" s="49"/>
      <c r="BL244" s="814"/>
      <c r="BM244" s="817"/>
      <c r="BN244" s="46">
        <f t="shared" si="249"/>
        <v>0</v>
      </c>
      <c r="BO244" s="49"/>
      <c r="BP244" s="49"/>
      <c r="BQ244" s="49"/>
      <c r="BR244" s="49"/>
      <c r="BS244" s="49"/>
      <c r="BT244" s="49"/>
      <c r="BU244" s="824"/>
      <c r="BV244" s="825"/>
      <c r="BW244" s="825"/>
      <c r="BX244" s="825"/>
      <c r="BY244" s="825"/>
      <c r="BZ244" s="825"/>
      <c r="CA244" s="825"/>
      <c r="CB244" s="825"/>
      <c r="CC244" s="826"/>
    </row>
    <row r="245" spans="1:81" s="58" customFormat="1" ht="40.200000000000003" customHeight="1" thickTop="1" x14ac:dyDescent="0.3">
      <c r="A245" s="34"/>
      <c r="B245" s="982"/>
      <c r="C245" s="869"/>
      <c r="D245" s="871"/>
      <c r="E245" s="851"/>
      <c r="F245" s="851"/>
      <c r="G245" s="851"/>
      <c r="H245" s="851"/>
      <c r="I245" s="851"/>
      <c r="J245" s="891">
        <v>483</v>
      </c>
      <c r="K245" s="854" t="str">
        <f>+[8]Metas!K548</f>
        <v>Acciones orientadas a gestionar el apoyo Institucional para la solución de las situaciones problemáticas de la comunidad.</v>
      </c>
      <c r="L245" s="857">
        <v>126</v>
      </c>
      <c r="M245" s="860">
        <f>SUM(N245:Q245)</f>
        <v>126</v>
      </c>
      <c r="N245" s="836">
        <v>6</v>
      </c>
      <c r="O245" s="839">
        <v>50</v>
      </c>
      <c r="P245" s="863">
        <v>50</v>
      </c>
      <c r="Q245" s="866">
        <v>20</v>
      </c>
      <c r="R245" s="812">
        <f>+$J245</f>
        <v>483</v>
      </c>
      <c r="S245" s="354" t="s">
        <v>5811</v>
      </c>
      <c r="T245" s="235" t="s">
        <v>3822</v>
      </c>
      <c r="U245" s="235" t="s">
        <v>3826</v>
      </c>
      <c r="V245" s="235" t="s">
        <v>3830</v>
      </c>
      <c r="W245" s="231" t="s">
        <v>5674</v>
      </c>
      <c r="X245" s="256"/>
      <c r="Y245" s="256"/>
      <c r="Z245" s="256"/>
      <c r="AA245" s="256"/>
      <c r="AB245" s="812">
        <f t="shared" si="253"/>
        <v>483</v>
      </c>
      <c r="AC245" s="827">
        <f t="shared" ref="AC245" si="262">+L245</f>
        <v>126</v>
      </c>
      <c r="AD245" s="44">
        <f t="shared" si="244"/>
        <v>149.25</v>
      </c>
      <c r="AE245" s="44">
        <f t="shared" si="244"/>
        <v>149.25</v>
      </c>
      <c r="AF245" s="44">
        <f t="shared" si="244"/>
        <v>0</v>
      </c>
      <c r="AG245" s="44">
        <f t="shared" si="244"/>
        <v>0</v>
      </c>
      <c r="AH245" s="44">
        <f t="shared" si="244"/>
        <v>0</v>
      </c>
      <c r="AI245" s="44">
        <f t="shared" si="244"/>
        <v>0</v>
      </c>
      <c r="AJ245" s="44">
        <f t="shared" si="244"/>
        <v>0</v>
      </c>
      <c r="AK245" s="812">
        <f t="shared" si="255"/>
        <v>483</v>
      </c>
      <c r="AL245" s="830">
        <f>+N245</f>
        <v>6</v>
      </c>
      <c r="AM245" s="44">
        <f t="shared" si="246"/>
        <v>9.25</v>
      </c>
      <c r="AN245" s="47">
        <v>9.25</v>
      </c>
      <c r="AO245" s="47"/>
      <c r="AP245" s="47"/>
      <c r="AQ245" s="47"/>
      <c r="AR245" s="47"/>
      <c r="AS245" s="47"/>
      <c r="AT245" s="812">
        <f t="shared" si="256"/>
        <v>483</v>
      </c>
      <c r="AU245" s="833">
        <f>+O245</f>
        <v>50</v>
      </c>
      <c r="AV245" s="44">
        <f t="shared" si="247"/>
        <v>60</v>
      </c>
      <c r="AW245" s="47">
        <v>60</v>
      </c>
      <c r="AX245" s="47"/>
      <c r="AY245" s="47"/>
      <c r="AZ245" s="47"/>
      <c r="BA245" s="47"/>
      <c r="BB245" s="47"/>
      <c r="BC245" s="812">
        <f t="shared" si="257"/>
        <v>483</v>
      </c>
      <c r="BD245" s="809">
        <f>+P245</f>
        <v>50</v>
      </c>
      <c r="BE245" s="44">
        <f t="shared" si="248"/>
        <v>60</v>
      </c>
      <c r="BF245" s="47">
        <v>60</v>
      </c>
      <c r="BG245" s="47"/>
      <c r="BH245" s="47"/>
      <c r="BI245" s="47"/>
      <c r="BJ245" s="47"/>
      <c r="BK245" s="47"/>
      <c r="BL245" s="812">
        <f t="shared" si="258"/>
        <v>483</v>
      </c>
      <c r="BM245" s="815">
        <f>+Q245</f>
        <v>20</v>
      </c>
      <c r="BN245" s="44">
        <f t="shared" si="249"/>
        <v>20</v>
      </c>
      <c r="BO245" s="47">
        <v>20</v>
      </c>
      <c r="BP245" s="47"/>
      <c r="BQ245" s="47"/>
      <c r="BR245" s="47"/>
      <c r="BS245" s="47"/>
      <c r="BT245" s="47"/>
      <c r="BU245" s="818"/>
      <c r="BV245" s="819"/>
      <c r="BW245" s="819"/>
      <c r="BX245" s="819"/>
      <c r="BY245" s="819"/>
      <c r="BZ245" s="819"/>
      <c r="CA245" s="819"/>
      <c r="CB245" s="819"/>
      <c r="CC245" s="820"/>
    </row>
    <row r="246" spans="1:81" s="58" customFormat="1" ht="40.200000000000003" customHeight="1" x14ac:dyDescent="0.3">
      <c r="A246" s="34"/>
      <c r="B246" s="982"/>
      <c r="C246" s="869"/>
      <c r="D246" s="872"/>
      <c r="E246" s="852"/>
      <c r="F246" s="852"/>
      <c r="G246" s="852"/>
      <c r="H246" s="852"/>
      <c r="I246" s="852"/>
      <c r="J246" s="892"/>
      <c r="K246" s="855"/>
      <c r="L246" s="858"/>
      <c r="M246" s="861"/>
      <c r="N246" s="837"/>
      <c r="O246" s="840"/>
      <c r="P246" s="864"/>
      <c r="Q246" s="867"/>
      <c r="R246" s="813"/>
      <c r="S246" s="355" t="s">
        <v>5812</v>
      </c>
      <c r="T246" s="236"/>
      <c r="U246" s="236"/>
      <c r="V246" s="236"/>
      <c r="W246" s="39" t="s">
        <v>5813</v>
      </c>
      <c r="X246" s="31"/>
      <c r="Y246" s="31"/>
      <c r="Z246" s="31"/>
      <c r="AA246" s="31"/>
      <c r="AB246" s="813"/>
      <c r="AC246" s="828"/>
      <c r="AD246" s="51">
        <f t="shared" si="244"/>
        <v>0</v>
      </c>
      <c r="AE246" s="51">
        <f t="shared" si="244"/>
        <v>0</v>
      </c>
      <c r="AF246" s="51">
        <f t="shared" si="244"/>
        <v>0</v>
      </c>
      <c r="AG246" s="51">
        <f t="shared" si="244"/>
        <v>0</v>
      </c>
      <c r="AH246" s="51">
        <f t="shared" si="244"/>
        <v>0</v>
      </c>
      <c r="AI246" s="51">
        <f t="shared" si="244"/>
        <v>0</v>
      </c>
      <c r="AJ246" s="51">
        <f t="shared" si="244"/>
        <v>0</v>
      </c>
      <c r="AK246" s="813"/>
      <c r="AL246" s="831"/>
      <c r="AM246" s="51">
        <f t="shared" si="246"/>
        <v>0</v>
      </c>
      <c r="AN246" s="257"/>
      <c r="AO246" s="257"/>
      <c r="AP246" s="257"/>
      <c r="AQ246" s="257"/>
      <c r="AR246" s="257"/>
      <c r="AS246" s="257"/>
      <c r="AT246" s="813"/>
      <c r="AU246" s="834"/>
      <c r="AV246" s="51">
        <f t="shared" si="247"/>
        <v>0</v>
      </c>
      <c r="AW246" s="257"/>
      <c r="AX246" s="257"/>
      <c r="AY246" s="257"/>
      <c r="AZ246" s="257"/>
      <c r="BA246" s="257"/>
      <c r="BB246" s="257"/>
      <c r="BC246" s="813"/>
      <c r="BD246" s="810"/>
      <c r="BE246" s="51">
        <f t="shared" si="248"/>
        <v>0</v>
      </c>
      <c r="BF246" s="257"/>
      <c r="BG246" s="257"/>
      <c r="BH246" s="257"/>
      <c r="BI246" s="257"/>
      <c r="BJ246" s="257"/>
      <c r="BK246" s="257"/>
      <c r="BL246" s="813"/>
      <c r="BM246" s="816"/>
      <c r="BN246" s="51">
        <f t="shared" si="249"/>
        <v>0</v>
      </c>
      <c r="BO246" s="257"/>
      <c r="BP246" s="257"/>
      <c r="BQ246" s="257"/>
      <c r="BR246" s="257"/>
      <c r="BS246" s="257"/>
      <c r="BT246" s="257"/>
      <c r="BU246" s="821"/>
      <c r="BV246" s="822"/>
      <c r="BW246" s="822"/>
      <c r="BX246" s="822"/>
      <c r="BY246" s="822"/>
      <c r="BZ246" s="822"/>
      <c r="CA246" s="822"/>
      <c r="CB246" s="822"/>
      <c r="CC246" s="823"/>
    </row>
    <row r="247" spans="1:81" s="58" customFormat="1" ht="40.200000000000003" customHeight="1" x14ac:dyDescent="0.3">
      <c r="A247" s="34"/>
      <c r="B247" s="982"/>
      <c r="C247" s="869"/>
      <c r="D247" s="872"/>
      <c r="E247" s="852"/>
      <c r="F247" s="852"/>
      <c r="G247" s="852"/>
      <c r="H247" s="852"/>
      <c r="I247" s="852"/>
      <c r="J247" s="892"/>
      <c r="K247" s="855"/>
      <c r="L247" s="858"/>
      <c r="M247" s="861"/>
      <c r="N247" s="837"/>
      <c r="O247" s="840"/>
      <c r="P247" s="864"/>
      <c r="Q247" s="867"/>
      <c r="R247" s="813"/>
      <c r="S247" s="355" t="s">
        <v>5814</v>
      </c>
      <c r="T247" s="236"/>
      <c r="U247" s="236"/>
      <c r="V247" s="236"/>
      <c r="W247" s="39" t="s">
        <v>5815</v>
      </c>
      <c r="X247" s="31"/>
      <c r="Y247" s="31"/>
      <c r="Z247" s="31"/>
      <c r="AA247" s="31"/>
      <c r="AB247" s="813"/>
      <c r="AC247" s="828"/>
      <c r="AD247" s="51">
        <f t="shared" si="244"/>
        <v>0</v>
      </c>
      <c r="AE247" s="51">
        <f t="shared" si="244"/>
        <v>0</v>
      </c>
      <c r="AF247" s="51">
        <f t="shared" si="244"/>
        <v>0</v>
      </c>
      <c r="AG247" s="51">
        <f t="shared" si="244"/>
        <v>0</v>
      </c>
      <c r="AH247" s="51">
        <f t="shared" si="244"/>
        <v>0</v>
      </c>
      <c r="AI247" s="51">
        <f t="shared" si="244"/>
        <v>0</v>
      </c>
      <c r="AJ247" s="51">
        <f t="shared" si="244"/>
        <v>0</v>
      </c>
      <c r="AK247" s="813"/>
      <c r="AL247" s="831"/>
      <c r="AM247" s="51">
        <f t="shared" si="246"/>
        <v>0</v>
      </c>
      <c r="AN247" s="257"/>
      <c r="AO247" s="257"/>
      <c r="AP247" s="257"/>
      <c r="AQ247" s="257"/>
      <c r="AR247" s="257"/>
      <c r="AS247" s="257"/>
      <c r="AT247" s="813"/>
      <c r="AU247" s="834"/>
      <c r="AV247" s="51">
        <f t="shared" si="247"/>
        <v>0</v>
      </c>
      <c r="AW247" s="257"/>
      <c r="AX247" s="257"/>
      <c r="AY247" s="257"/>
      <c r="AZ247" s="257"/>
      <c r="BA247" s="257"/>
      <c r="BB247" s="257"/>
      <c r="BC247" s="813"/>
      <c r="BD247" s="810"/>
      <c r="BE247" s="51">
        <f t="shared" si="248"/>
        <v>0</v>
      </c>
      <c r="BF247" s="257"/>
      <c r="BG247" s="257"/>
      <c r="BH247" s="257"/>
      <c r="BI247" s="257"/>
      <c r="BJ247" s="257"/>
      <c r="BK247" s="257"/>
      <c r="BL247" s="813"/>
      <c r="BM247" s="816"/>
      <c r="BN247" s="51">
        <f t="shared" si="249"/>
        <v>0</v>
      </c>
      <c r="BO247" s="257"/>
      <c r="BP247" s="257"/>
      <c r="BQ247" s="257"/>
      <c r="BR247" s="257"/>
      <c r="BS247" s="257"/>
      <c r="BT247" s="257"/>
      <c r="BU247" s="821"/>
      <c r="BV247" s="822"/>
      <c r="BW247" s="822"/>
      <c r="BX247" s="822"/>
      <c r="BY247" s="822"/>
      <c r="BZ247" s="822"/>
      <c r="CA247" s="822"/>
      <c r="CB247" s="822"/>
      <c r="CC247" s="823"/>
    </row>
    <row r="248" spans="1:81" s="58" customFormat="1" ht="40.200000000000003" customHeight="1" thickBot="1" x14ac:dyDescent="0.35">
      <c r="A248" s="34"/>
      <c r="B248" s="982"/>
      <c r="C248" s="869"/>
      <c r="D248" s="873"/>
      <c r="E248" s="853"/>
      <c r="F248" s="853"/>
      <c r="G248" s="853"/>
      <c r="H248" s="853"/>
      <c r="I248" s="853"/>
      <c r="J248" s="893"/>
      <c r="K248" s="856"/>
      <c r="L248" s="859"/>
      <c r="M248" s="862"/>
      <c r="N248" s="838"/>
      <c r="O248" s="841"/>
      <c r="P248" s="865"/>
      <c r="Q248" s="874"/>
      <c r="R248" s="814"/>
      <c r="S248" s="356" t="s">
        <v>5816</v>
      </c>
      <c r="T248" s="237"/>
      <c r="U248" s="237"/>
      <c r="V248" s="237"/>
      <c r="W248" s="232" t="s">
        <v>5666</v>
      </c>
      <c r="X248" s="260"/>
      <c r="Y248" s="260"/>
      <c r="Z248" s="260"/>
      <c r="AA248" s="260"/>
      <c r="AB248" s="814"/>
      <c r="AC248" s="829"/>
      <c r="AD248" s="46">
        <f t="shared" si="244"/>
        <v>0</v>
      </c>
      <c r="AE248" s="46">
        <f t="shared" si="244"/>
        <v>0</v>
      </c>
      <c r="AF248" s="46">
        <f t="shared" si="244"/>
        <v>0</v>
      </c>
      <c r="AG248" s="46">
        <f t="shared" ref="AG248:AJ248" si="263">+AP248+AY248+BH248+BQ248</f>
        <v>0</v>
      </c>
      <c r="AH248" s="46">
        <f t="shared" si="263"/>
        <v>0</v>
      </c>
      <c r="AI248" s="46">
        <f t="shared" si="263"/>
        <v>0</v>
      </c>
      <c r="AJ248" s="46">
        <f t="shared" si="263"/>
        <v>0</v>
      </c>
      <c r="AK248" s="814"/>
      <c r="AL248" s="832"/>
      <c r="AM248" s="46">
        <f t="shared" si="246"/>
        <v>0</v>
      </c>
      <c r="AN248" s="49"/>
      <c r="AO248" s="49"/>
      <c r="AP248" s="49"/>
      <c r="AQ248" s="49"/>
      <c r="AR248" s="49"/>
      <c r="AS248" s="49"/>
      <c r="AT248" s="814"/>
      <c r="AU248" s="835"/>
      <c r="AV248" s="46">
        <f t="shared" si="247"/>
        <v>0</v>
      </c>
      <c r="AW248" s="49"/>
      <c r="AX248" s="49"/>
      <c r="AY248" s="49"/>
      <c r="AZ248" s="49"/>
      <c r="BA248" s="49"/>
      <c r="BB248" s="49"/>
      <c r="BC248" s="814"/>
      <c r="BD248" s="811"/>
      <c r="BE248" s="46">
        <f t="shared" si="248"/>
        <v>0</v>
      </c>
      <c r="BF248" s="49"/>
      <c r="BG248" s="49"/>
      <c r="BH248" s="49"/>
      <c r="BI248" s="49"/>
      <c r="BJ248" s="49"/>
      <c r="BK248" s="49"/>
      <c r="BL248" s="814"/>
      <c r="BM248" s="817"/>
      <c r="BN248" s="46">
        <f t="shared" si="249"/>
        <v>0</v>
      </c>
      <c r="BO248" s="49"/>
      <c r="BP248" s="49"/>
      <c r="BQ248" s="49"/>
      <c r="BR248" s="49"/>
      <c r="BS248" s="49"/>
      <c r="BT248" s="49"/>
      <c r="BU248" s="824"/>
      <c r="BV248" s="825"/>
      <c r="BW248" s="825"/>
      <c r="BX248" s="825"/>
      <c r="BY248" s="825"/>
      <c r="BZ248" s="825"/>
      <c r="CA248" s="825"/>
      <c r="CB248" s="825"/>
      <c r="CC248" s="826"/>
    </row>
    <row r="249" spans="1:81" s="58" customFormat="1" ht="40.200000000000003" customHeight="1" thickTop="1" x14ac:dyDescent="0.3">
      <c r="A249" s="34"/>
      <c r="B249" s="982"/>
      <c r="C249" s="869"/>
      <c r="D249" s="871"/>
      <c r="E249" s="851"/>
      <c r="F249" s="851"/>
      <c r="G249" s="851"/>
      <c r="H249" s="851"/>
      <c r="I249" s="851"/>
      <c r="J249" s="891">
        <v>484</v>
      </c>
      <c r="K249" s="854" t="str">
        <f>+[8]Metas!K549</f>
        <v>Estrategias formuladas e implementadas de manera integral para prevenir, controlar y combatir el micro tráfico en el Departamento.</v>
      </c>
      <c r="L249" s="857"/>
      <c r="M249" s="860">
        <f>SUM(N249:Q249)</f>
        <v>0</v>
      </c>
      <c r="N249" s="836"/>
      <c r="O249" s="839"/>
      <c r="P249" s="863"/>
      <c r="Q249" s="866"/>
      <c r="R249" s="812">
        <f>+$J249</f>
        <v>484</v>
      </c>
      <c r="S249" s="354"/>
      <c r="T249" s="235"/>
      <c r="U249" s="235"/>
      <c r="V249" s="235"/>
      <c r="W249" s="231"/>
      <c r="X249" s="256"/>
      <c r="Y249" s="256"/>
      <c r="Z249" s="256"/>
      <c r="AA249" s="256"/>
      <c r="AB249" s="812">
        <f t="shared" si="253"/>
        <v>484</v>
      </c>
      <c r="AC249" s="827">
        <f t="shared" ref="AC249" si="264">+L249</f>
        <v>0</v>
      </c>
      <c r="AD249" s="44">
        <f t="shared" ref="AD249:AJ285" si="265">+AM249+AV249+BE249+BN249</f>
        <v>0</v>
      </c>
      <c r="AE249" s="44">
        <f t="shared" si="265"/>
        <v>0</v>
      </c>
      <c r="AF249" s="44">
        <f t="shared" si="265"/>
        <v>0</v>
      </c>
      <c r="AG249" s="44">
        <f t="shared" si="265"/>
        <v>0</v>
      </c>
      <c r="AH249" s="44">
        <f t="shared" si="265"/>
        <v>0</v>
      </c>
      <c r="AI249" s="44">
        <f t="shared" si="265"/>
        <v>0</v>
      </c>
      <c r="AJ249" s="44">
        <f t="shared" si="265"/>
        <v>0</v>
      </c>
      <c r="AK249" s="812">
        <f t="shared" si="255"/>
        <v>484</v>
      </c>
      <c r="AL249" s="830">
        <f>+N249</f>
        <v>0</v>
      </c>
      <c r="AM249" s="44">
        <f t="shared" si="246"/>
        <v>0</v>
      </c>
      <c r="AN249" s="47"/>
      <c r="AO249" s="47"/>
      <c r="AP249" s="47"/>
      <c r="AQ249" s="47"/>
      <c r="AR249" s="47"/>
      <c r="AS249" s="47"/>
      <c r="AT249" s="812">
        <f t="shared" si="256"/>
        <v>484</v>
      </c>
      <c r="AU249" s="833">
        <f>+O249</f>
        <v>0</v>
      </c>
      <c r="AV249" s="44">
        <f t="shared" si="247"/>
        <v>0</v>
      </c>
      <c r="AW249" s="47"/>
      <c r="AX249" s="47"/>
      <c r="AY249" s="47"/>
      <c r="AZ249" s="47"/>
      <c r="BA249" s="47"/>
      <c r="BB249" s="47"/>
      <c r="BC249" s="812">
        <f t="shared" si="257"/>
        <v>484</v>
      </c>
      <c r="BD249" s="809">
        <f>+P249</f>
        <v>0</v>
      </c>
      <c r="BE249" s="44">
        <f t="shared" si="248"/>
        <v>0</v>
      </c>
      <c r="BF249" s="47"/>
      <c r="BG249" s="47"/>
      <c r="BH249" s="47"/>
      <c r="BI249" s="47"/>
      <c r="BJ249" s="47"/>
      <c r="BK249" s="47"/>
      <c r="BL249" s="812">
        <f t="shared" si="258"/>
        <v>484</v>
      </c>
      <c r="BM249" s="815">
        <f>+Q249</f>
        <v>0</v>
      </c>
      <c r="BN249" s="44">
        <f t="shared" si="249"/>
        <v>0</v>
      </c>
      <c r="BO249" s="47"/>
      <c r="BP249" s="47"/>
      <c r="BQ249" s="47"/>
      <c r="BR249" s="47"/>
      <c r="BS249" s="47"/>
      <c r="BT249" s="47"/>
      <c r="BU249" s="818"/>
      <c r="BV249" s="819"/>
      <c r="BW249" s="819"/>
      <c r="BX249" s="819"/>
      <c r="BY249" s="819"/>
      <c r="BZ249" s="819"/>
      <c r="CA249" s="819"/>
      <c r="CB249" s="819"/>
      <c r="CC249" s="820"/>
    </row>
    <row r="250" spans="1:81" s="58" customFormat="1" ht="40.200000000000003" customHeight="1" x14ac:dyDescent="0.3">
      <c r="A250" s="34"/>
      <c r="B250" s="982"/>
      <c r="C250" s="869"/>
      <c r="D250" s="872"/>
      <c r="E250" s="852"/>
      <c r="F250" s="852"/>
      <c r="G250" s="852"/>
      <c r="H250" s="852"/>
      <c r="I250" s="852"/>
      <c r="J250" s="892"/>
      <c r="K250" s="855"/>
      <c r="L250" s="858"/>
      <c r="M250" s="861"/>
      <c r="N250" s="837"/>
      <c r="O250" s="840"/>
      <c r="P250" s="864"/>
      <c r="Q250" s="867"/>
      <c r="R250" s="813"/>
      <c r="S250" s="355"/>
      <c r="T250" s="236"/>
      <c r="U250" s="236"/>
      <c r="V250" s="236"/>
      <c r="W250" s="39"/>
      <c r="X250" s="31"/>
      <c r="Y250" s="31"/>
      <c r="Z250" s="31"/>
      <c r="AA250" s="31"/>
      <c r="AB250" s="813"/>
      <c r="AC250" s="828"/>
      <c r="AD250" s="51">
        <f t="shared" si="265"/>
        <v>0</v>
      </c>
      <c r="AE250" s="51">
        <f t="shared" si="265"/>
        <v>0</v>
      </c>
      <c r="AF250" s="51">
        <f t="shared" si="265"/>
        <v>0</v>
      </c>
      <c r="AG250" s="51">
        <f t="shared" si="265"/>
        <v>0</v>
      </c>
      <c r="AH250" s="51">
        <f t="shared" si="265"/>
        <v>0</v>
      </c>
      <c r="AI250" s="51">
        <f t="shared" si="265"/>
        <v>0</v>
      </c>
      <c r="AJ250" s="51">
        <f t="shared" si="265"/>
        <v>0</v>
      </c>
      <c r="AK250" s="813"/>
      <c r="AL250" s="831"/>
      <c r="AM250" s="51">
        <f t="shared" si="246"/>
        <v>0</v>
      </c>
      <c r="AN250" s="257"/>
      <c r="AO250" s="257"/>
      <c r="AP250" s="257"/>
      <c r="AQ250" s="257"/>
      <c r="AR250" s="257"/>
      <c r="AS250" s="257"/>
      <c r="AT250" s="813"/>
      <c r="AU250" s="834"/>
      <c r="AV250" s="51">
        <f t="shared" si="247"/>
        <v>0</v>
      </c>
      <c r="AW250" s="257"/>
      <c r="AX250" s="257"/>
      <c r="AY250" s="257"/>
      <c r="AZ250" s="257"/>
      <c r="BA250" s="257"/>
      <c r="BB250" s="257"/>
      <c r="BC250" s="813"/>
      <c r="BD250" s="810"/>
      <c r="BE250" s="51">
        <f t="shared" si="248"/>
        <v>0</v>
      </c>
      <c r="BF250" s="257"/>
      <c r="BG250" s="257"/>
      <c r="BH250" s="257"/>
      <c r="BI250" s="257"/>
      <c r="BJ250" s="257"/>
      <c r="BK250" s="257"/>
      <c r="BL250" s="813"/>
      <c r="BM250" s="816"/>
      <c r="BN250" s="51">
        <f t="shared" si="249"/>
        <v>0</v>
      </c>
      <c r="BO250" s="257"/>
      <c r="BP250" s="257"/>
      <c r="BQ250" s="257"/>
      <c r="BR250" s="257"/>
      <c r="BS250" s="257"/>
      <c r="BT250" s="257"/>
      <c r="BU250" s="821"/>
      <c r="BV250" s="822"/>
      <c r="BW250" s="822"/>
      <c r="BX250" s="822"/>
      <c r="BY250" s="822"/>
      <c r="BZ250" s="822"/>
      <c r="CA250" s="822"/>
      <c r="CB250" s="822"/>
      <c r="CC250" s="823"/>
    </row>
    <row r="251" spans="1:81" s="58" customFormat="1" ht="40.200000000000003" customHeight="1" x14ac:dyDescent="0.3">
      <c r="A251" s="34"/>
      <c r="B251" s="982"/>
      <c r="C251" s="869"/>
      <c r="D251" s="872"/>
      <c r="E251" s="852"/>
      <c r="F251" s="852"/>
      <c r="G251" s="852"/>
      <c r="H251" s="852"/>
      <c r="I251" s="852"/>
      <c r="J251" s="892"/>
      <c r="K251" s="855"/>
      <c r="L251" s="858"/>
      <c r="M251" s="861"/>
      <c r="N251" s="837"/>
      <c r="O251" s="840"/>
      <c r="P251" s="864"/>
      <c r="Q251" s="867"/>
      <c r="R251" s="813"/>
      <c r="S251" s="355"/>
      <c r="T251" s="236"/>
      <c r="U251" s="236"/>
      <c r="V251" s="236"/>
      <c r="W251" s="39"/>
      <c r="X251" s="31"/>
      <c r="Y251" s="31"/>
      <c r="Z251" s="31"/>
      <c r="AA251" s="31"/>
      <c r="AB251" s="813"/>
      <c r="AC251" s="828"/>
      <c r="AD251" s="51">
        <f t="shared" si="265"/>
        <v>0</v>
      </c>
      <c r="AE251" s="51">
        <f t="shared" si="265"/>
        <v>0</v>
      </c>
      <c r="AF251" s="51">
        <f t="shared" si="265"/>
        <v>0</v>
      </c>
      <c r="AG251" s="51">
        <f t="shared" si="265"/>
        <v>0</v>
      </c>
      <c r="AH251" s="51">
        <f t="shared" si="265"/>
        <v>0</v>
      </c>
      <c r="AI251" s="51">
        <f t="shared" si="265"/>
        <v>0</v>
      </c>
      <c r="AJ251" s="51">
        <f t="shared" si="265"/>
        <v>0</v>
      </c>
      <c r="AK251" s="813"/>
      <c r="AL251" s="831"/>
      <c r="AM251" s="51">
        <f t="shared" si="246"/>
        <v>0</v>
      </c>
      <c r="AN251" s="257"/>
      <c r="AO251" s="257"/>
      <c r="AP251" s="257"/>
      <c r="AQ251" s="257"/>
      <c r="AR251" s="257"/>
      <c r="AS251" s="257"/>
      <c r="AT251" s="813"/>
      <c r="AU251" s="834"/>
      <c r="AV251" s="51">
        <f t="shared" si="247"/>
        <v>0</v>
      </c>
      <c r="AW251" s="257"/>
      <c r="AX251" s="257"/>
      <c r="AY251" s="257"/>
      <c r="AZ251" s="257"/>
      <c r="BA251" s="257"/>
      <c r="BB251" s="257"/>
      <c r="BC251" s="813"/>
      <c r="BD251" s="810"/>
      <c r="BE251" s="51">
        <f t="shared" si="248"/>
        <v>0</v>
      </c>
      <c r="BF251" s="257"/>
      <c r="BG251" s="257"/>
      <c r="BH251" s="257"/>
      <c r="BI251" s="257"/>
      <c r="BJ251" s="257"/>
      <c r="BK251" s="257"/>
      <c r="BL251" s="813"/>
      <c r="BM251" s="816"/>
      <c r="BN251" s="51">
        <f t="shared" si="249"/>
        <v>0</v>
      </c>
      <c r="BO251" s="257"/>
      <c r="BP251" s="257"/>
      <c r="BQ251" s="257"/>
      <c r="BR251" s="257"/>
      <c r="BS251" s="257"/>
      <c r="BT251" s="257"/>
      <c r="BU251" s="821"/>
      <c r="BV251" s="822"/>
      <c r="BW251" s="822"/>
      <c r="BX251" s="822"/>
      <c r="BY251" s="822"/>
      <c r="BZ251" s="822"/>
      <c r="CA251" s="822"/>
      <c r="CB251" s="822"/>
      <c r="CC251" s="823"/>
    </row>
    <row r="252" spans="1:81" s="58" customFormat="1" ht="40.200000000000003" customHeight="1" thickBot="1" x14ac:dyDescent="0.35">
      <c r="A252" s="34"/>
      <c r="B252" s="982"/>
      <c r="C252" s="869"/>
      <c r="D252" s="873"/>
      <c r="E252" s="853"/>
      <c r="F252" s="853"/>
      <c r="G252" s="853"/>
      <c r="H252" s="853"/>
      <c r="I252" s="853"/>
      <c r="J252" s="893"/>
      <c r="K252" s="856"/>
      <c r="L252" s="859"/>
      <c r="M252" s="862"/>
      <c r="N252" s="838"/>
      <c r="O252" s="841"/>
      <c r="P252" s="865"/>
      <c r="Q252" s="874"/>
      <c r="R252" s="814"/>
      <c r="S252" s="232"/>
      <c r="T252" s="237"/>
      <c r="U252" s="237"/>
      <c r="V252" s="237"/>
      <c r="W252" s="232"/>
      <c r="X252" s="260"/>
      <c r="Y252" s="260"/>
      <c r="Z252" s="260"/>
      <c r="AA252" s="260"/>
      <c r="AB252" s="814"/>
      <c r="AC252" s="829"/>
      <c r="AD252" s="46">
        <f t="shared" si="265"/>
        <v>0</v>
      </c>
      <c r="AE252" s="46">
        <f t="shared" si="265"/>
        <v>0</v>
      </c>
      <c r="AF252" s="46">
        <f t="shared" si="265"/>
        <v>0</v>
      </c>
      <c r="AG252" s="46">
        <f t="shared" si="265"/>
        <v>0</v>
      </c>
      <c r="AH252" s="46">
        <f t="shared" si="265"/>
        <v>0</v>
      </c>
      <c r="AI252" s="46">
        <f t="shared" si="265"/>
        <v>0</v>
      </c>
      <c r="AJ252" s="46">
        <f t="shared" si="265"/>
        <v>0</v>
      </c>
      <c r="AK252" s="814"/>
      <c r="AL252" s="832"/>
      <c r="AM252" s="46">
        <f t="shared" si="246"/>
        <v>0</v>
      </c>
      <c r="AN252" s="49"/>
      <c r="AO252" s="49"/>
      <c r="AP252" s="49"/>
      <c r="AQ252" s="49"/>
      <c r="AR252" s="49"/>
      <c r="AS252" s="49"/>
      <c r="AT252" s="814"/>
      <c r="AU252" s="835"/>
      <c r="AV252" s="46">
        <f t="shared" si="247"/>
        <v>0</v>
      </c>
      <c r="AW252" s="49"/>
      <c r="AX252" s="49"/>
      <c r="AY252" s="49"/>
      <c r="AZ252" s="49"/>
      <c r="BA252" s="49"/>
      <c r="BB252" s="49"/>
      <c r="BC252" s="814"/>
      <c r="BD252" s="811"/>
      <c r="BE252" s="46">
        <f t="shared" si="248"/>
        <v>0</v>
      </c>
      <c r="BF252" s="49"/>
      <c r="BG252" s="49"/>
      <c r="BH252" s="49"/>
      <c r="BI252" s="49"/>
      <c r="BJ252" s="49"/>
      <c r="BK252" s="49"/>
      <c r="BL252" s="814"/>
      <c r="BM252" s="817"/>
      <c r="BN252" s="46">
        <f t="shared" si="249"/>
        <v>0</v>
      </c>
      <c r="BO252" s="49"/>
      <c r="BP252" s="49"/>
      <c r="BQ252" s="49"/>
      <c r="BR252" s="49"/>
      <c r="BS252" s="49"/>
      <c r="BT252" s="49"/>
      <c r="BU252" s="824"/>
      <c r="BV252" s="825"/>
      <c r="BW252" s="825"/>
      <c r="BX252" s="825"/>
      <c r="BY252" s="825"/>
      <c r="BZ252" s="825"/>
      <c r="CA252" s="825"/>
      <c r="CB252" s="825"/>
      <c r="CC252" s="826"/>
    </row>
    <row r="253" spans="1:81" s="58" customFormat="1" ht="40.200000000000003" customHeight="1" thickTop="1" x14ac:dyDescent="0.3">
      <c r="A253" s="34"/>
      <c r="B253" s="982"/>
      <c r="C253" s="869"/>
      <c r="D253" s="871"/>
      <c r="E253" s="851"/>
      <c r="F253" s="851"/>
      <c r="G253" s="851"/>
      <c r="H253" s="851"/>
      <c r="I253" s="851"/>
      <c r="J253" s="891">
        <v>485</v>
      </c>
      <c r="K253" s="854" t="str">
        <f>+[8]Metas!K550</f>
        <v>Estrategias de comunicaciones formuladas y ejecutadas que permitan la concientización y sensibilización desde la educación para los delitos ambientales o contra la fauna y flora.</v>
      </c>
      <c r="L253" s="857"/>
      <c r="M253" s="860">
        <f>SUM(N253:Q253)</f>
        <v>0</v>
      </c>
      <c r="N253" s="836"/>
      <c r="O253" s="839"/>
      <c r="P253" s="863"/>
      <c r="Q253" s="866"/>
      <c r="R253" s="812">
        <f>+$J253</f>
        <v>485</v>
      </c>
      <c r="S253" s="354"/>
      <c r="T253" s="235"/>
      <c r="U253" s="235"/>
      <c r="V253" s="235"/>
      <c r="W253" s="231"/>
      <c r="X253" s="256"/>
      <c r="Y253" s="256"/>
      <c r="Z253" s="256"/>
      <c r="AA253" s="256"/>
      <c r="AB253" s="812">
        <f t="shared" si="253"/>
        <v>485</v>
      </c>
      <c r="AC253" s="827">
        <f t="shared" ref="AC253" si="266">+L253</f>
        <v>0</v>
      </c>
      <c r="AD253" s="44">
        <f t="shared" si="265"/>
        <v>0</v>
      </c>
      <c r="AE253" s="44">
        <f t="shared" si="265"/>
        <v>0</v>
      </c>
      <c r="AF253" s="44">
        <f t="shared" si="265"/>
        <v>0</v>
      </c>
      <c r="AG253" s="44">
        <f t="shared" si="265"/>
        <v>0</v>
      </c>
      <c r="AH253" s="44">
        <f t="shared" si="265"/>
        <v>0</v>
      </c>
      <c r="AI253" s="44">
        <f t="shared" si="265"/>
        <v>0</v>
      </c>
      <c r="AJ253" s="44">
        <f t="shared" si="265"/>
        <v>0</v>
      </c>
      <c r="AK253" s="812">
        <f t="shared" si="255"/>
        <v>485</v>
      </c>
      <c r="AL253" s="830">
        <f>+N253</f>
        <v>0</v>
      </c>
      <c r="AM253" s="44">
        <f t="shared" si="246"/>
        <v>0</v>
      </c>
      <c r="AN253" s="47"/>
      <c r="AO253" s="47"/>
      <c r="AP253" s="47"/>
      <c r="AQ253" s="47"/>
      <c r="AR253" s="47"/>
      <c r="AS253" s="47"/>
      <c r="AT253" s="812">
        <f t="shared" si="256"/>
        <v>485</v>
      </c>
      <c r="AU253" s="833">
        <f>+O253</f>
        <v>0</v>
      </c>
      <c r="AV253" s="44">
        <f t="shared" si="247"/>
        <v>0</v>
      </c>
      <c r="AW253" s="47"/>
      <c r="AX253" s="47"/>
      <c r="AY253" s="47"/>
      <c r="AZ253" s="47"/>
      <c r="BA253" s="47"/>
      <c r="BB253" s="47"/>
      <c r="BC253" s="812">
        <f t="shared" si="257"/>
        <v>485</v>
      </c>
      <c r="BD253" s="809">
        <f>+P253</f>
        <v>0</v>
      </c>
      <c r="BE253" s="44">
        <f t="shared" si="248"/>
        <v>0</v>
      </c>
      <c r="BF253" s="47"/>
      <c r="BG253" s="47"/>
      <c r="BH253" s="47"/>
      <c r="BI253" s="47"/>
      <c r="BJ253" s="47"/>
      <c r="BK253" s="47"/>
      <c r="BL253" s="812">
        <f t="shared" si="258"/>
        <v>485</v>
      </c>
      <c r="BM253" s="815">
        <f>+Q253</f>
        <v>0</v>
      </c>
      <c r="BN253" s="44">
        <f t="shared" si="249"/>
        <v>0</v>
      </c>
      <c r="BO253" s="47"/>
      <c r="BP253" s="47"/>
      <c r="BQ253" s="47"/>
      <c r="BR253" s="47"/>
      <c r="BS253" s="47"/>
      <c r="BT253" s="47"/>
      <c r="BU253" s="818"/>
      <c r="BV253" s="819"/>
      <c r="BW253" s="819"/>
      <c r="BX253" s="819"/>
      <c r="BY253" s="819"/>
      <c r="BZ253" s="819"/>
      <c r="CA253" s="819"/>
      <c r="CB253" s="819"/>
      <c r="CC253" s="820"/>
    </row>
    <row r="254" spans="1:81" s="58" customFormat="1" ht="40.200000000000003" customHeight="1" x14ac:dyDescent="0.3">
      <c r="A254" s="34"/>
      <c r="B254" s="982"/>
      <c r="C254" s="869"/>
      <c r="D254" s="872"/>
      <c r="E254" s="852"/>
      <c r="F254" s="852"/>
      <c r="G254" s="852"/>
      <c r="H254" s="852"/>
      <c r="I254" s="852"/>
      <c r="J254" s="892"/>
      <c r="K254" s="855"/>
      <c r="L254" s="858"/>
      <c r="M254" s="861"/>
      <c r="N254" s="837"/>
      <c r="O254" s="840"/>
      <c r="P254" s="864"/>
      <c r="Q254" s="867"/>
      <c r="R254" s="813"/>
      <c r="S254" s="355"/>
      <c r="T254" s="236"/>
      <c r="U254" s="236"/>
      <c r="V254" s="236"/>
      <c r="W254" s="39"/>
      <c r="X254" s="31"/>
      <c r="Y254" s="31"/>
      <c r="Z254" s="31"/>
      <c r="AA254" s="31"/>
      <c r="AB254" s="813"/>
      <c r="AC254" s="828"/>
      <c r="AD254" s="51">
        <f t="shared" si="265"/>
        <v>0</v>
      </c>
      <c r="AE254" s="51">
        <f t="shared" si="265"/>
        <v>0</v>
      </c>
      <c r="AF254" s="51">
        <f t="shared" si="265"/>
        <v>0</v>
      </c>
      <c r="AG254" s="51">
        <f t="shared" si="265"/>
        <v>0</v>
      </c>
      <c r="AH254" s="51">
        <f t="shared" si="265"/>
        <v>0</v>
      </c>
      <c r="AI254" s="51">
        <f t="shared" si="265"/>
        <v>0</v>
      </c>
      <c r="AJ254" s="51">
        <f t="shared" si="265"/>
        <v>0</v>
      </c>
      <c r="AK254" s="813"/>
      <c r="AL254" s="831"/>
      <c r="AM254" s="51">
        <f t="shared" si="246"/>
        <v>0</v>
      </c>
      <c r="AN254" s="257"/>
      <c r="AO254" s="257"/>
      <c r="AP254" s="257"/>
      <c r="AQ254" s="257"/>
      <c r="AR254" s="257"/>
      <c r="AS254" s="257"/>
      <c r="AT254" s="813"/>
      <c r="AU254" s="834"/>
      <c r="AV254" s="51">
        <f t="shared" si="247"/>
        <v>0</v>
      </c>
      <c r="AW254" s="257"/>
      <c r="AX254" s="257"/>
      <c r="AY254" s="257"/>
      <c r="AZ254" s="257"/>
      <c r="BA254" s="257"/>
      <c r="BB254" s="257"/>
      <c r="BC254" s="813"/>
      <c r="BD254" s="810"/>
      <c r="BE254" s="51">
        <f t="shared" si="248"/>
        <v>0</v>
      </c>
      <c r="BF254" s="257"/>
      <c r="BG254" s="257"/>
      <c r="BH254" s="257"/>
      <c r="BI254" s="257"/>
      <c r="BJ254" s="257"/>
      <c r="BK254" s="257"/>
      <c r="BL254" s="813"/>
      <c r="BM254" s="816"/>
      <c r="BN254" s="51">
        <f t="shared" si="249"/>
        <v>0</v>
      </c>
      <c r="BO254" s="257"/>
      <c r="BP254" s="257"/>
      <c r="BQ254" s="257"/>
      <c r="BR254" s="257"/>
      <c r="BS254" s="257"/>
      <c r="BT254" s="257"/>
      <c r="BU254" s="821"/>
      <c r="BV254" s="822"/>
      <c r="BW254" s="822"/>
      <c r="BX254" s="822"/>
      <c r="BY254" s="822"/>
      <c r="BZ254" s="822"/>
      <c r="CA254" s="822"/>
      <c r="CB254" s="822"/>
      <c r="CC254" s="823"/>
    </row>
    <row r="255" spans="1:81" s="58" customFormat="1" ht="40.200000000000003" customHeight="1" x14ac:dyDescent="0.3">
      <c r="A255" s="34"/>
      <c r="B255" s="982"/>
      <c r="C255" s="869"/>
      <c r="D255" s="872"/>
      <c r="E255" s="852"/>
      <c r="F255" s="852"/>
      <c r="G255" s="852"/>
      <c r="H255" s="852"/>
      <c r="I255" s="852"/>
      <c r="J255" s="892"/>
      <c r="K255" s="855"/>
      <c r="L255" s="858"/>
      <c r="M255" s="861"/>
      <c r="N255" s="837"/>
      <c r="O255" s="840"/>
      <c r="P255" s="864"/>
      <c r="Q255" s="867"/>
      <c r="R255" s="813"/>
      <c r="S255" s="355"/>
      <c r="T255" s="236"/>
      <c r="U255" s="236"/>
      <c r="V255" s="236"/>
      <c r="W255" s="39"/>
      <c r="X255" s="31"/>
      <c r="Y255" s="31"/>
      <c r="Z255" s="31"/>
      <c r="AA255" s="31"/>
      <c r="AB255" s="813"/>
      <c r="AC255" s="828"/>
      <c r="AD255" s="51">
        <f t="shared" si="265"/>
        <v>0</v>
      </c>
      <c r="AE255" s="51">
        <f t="shared" si="265"/>
        <v>0</v>
      </c>
      <c r="AF255" s="51">
        <f t="shared" si="265"/>
        <v>0</v>
      </c>
      <c r="AG255" s="51">
        <f t="shared" si="265"/>
        <v>0</v>
      </c>
      <c r="AH255" s="51">
        <f t="shared" si="265"/>
        <v>0</v>
      </c>
      <c r="AI255" s="51">
        <f t="shared" si="265"/>
        <v>0</v>
      </c>
      <c r="AJ255" s="51">
        <f t="shared" si="265"/>
        <v>0</v>
      </c>
      <c r="AK255" s="813"/>
      <c r="AL255" s="831"/>
      <c r="AM255" s="51">
        <f t="shared" si="246"/>
        <v>0</v>
      </c>
      <c r="AN255" s="257"/>
      <c r="AO255" s="257"/>
      <c r="AP255" s="257"/>
      <c r="AQ255" s="257"/>
      <c r="AR255" s="257"/>
      <c r="AS255" s="257"/>
      <c r="AT255" s="813"/>
      <c r="AU255" s="834"/>
      <c r="AV255" s="51">
        <f t="shared" si="247"/>
        <v>0</v>
      </c>
      <c r="AW255" s="257"/>
      <c r="AX255" s="257"/>
      <c r="AY255" s="257"/>
      <c r="AZ255" s="257"/>
      <c r="BA255" s="257"/>
      <c r="BB255" s="257"/>
      <c r="BC255" s="813"/>
      <c r="BD255" s="810"/>
      <c r="BE255" s="51">
        <f t="shared" si="248"/>
        <v>0</v>
      </c>
      <c r="BF255" s="257"/>
      <c r="BG255" s="257"/>
      <c r="BH255" s="257"/>
      <c r="BI255" s="257"/>
      <c r="BJ255" s="257"/>
      <c r="BK255" s="257"/>
      <c r="BL255" s="813"/>
      <c r="BM255" s="816"/>
      <c r="BN255" s="51">
        <f t="shared" si="249"/>
        <v>0</v>
      </c>
      <c r="BO255" s="257"/>
      <c r="BP255" s="257"/>
      <c r="BQ255" s="257"/>
      <c r="BR255" s="257"/>
      <c r="BS255" s="257"/>
      <c r="BT255" s="257"/>
      <c r="BU255" s="821"/>
      <c r="BV255" s="822"/>
      <c r="BW255" s="822"/>
      <c r="BX255" s="822"/>
      <c r="BY255" s="822"/>
      <c r="BZ255" s="822"/>
      <c r="CA255" s="822"/>
      <c r="CB255" s="822"/>
      <c r="CC255" s="823"/>
    </row>
    <row r="256" spans="1:81" s="58" customFormat="1" ht="40.200000000000003" customHeight="1" thickBot="1" x14ac:dyDescent="0.35">
      <c r="A256" s="34"/>
      <c r="B256" s="982"/>
      <c r="C256" s="870"/>
      <c r="D256" s="873"/>
      <c r="E256" s="853"/>
      <c r="F256" s="853"/>
      <c r="G256" s="853"/>
      <c r="H256" s="853"/>
      <c r="I256" s="853"/>
      <c r="J256" s="893"/>
      <c r="K256" s="856"/>
      <c r="L256" s="859"/>
      <c r="M256" s="862"/>
      <c r="N256" s="838"/>
      <c r="O256" s="841"/>
      <c r="P256" s="865"/>
      <c r="Q256" s="874"/>
      <c r="R256" s="814"/>
      <c r="S256" s="232"/>
      <c r="T256" s="237"/>
      <c r="U256" s="237"/>
      <c r="V256" s="237"/>
      <c r="W256" s="232"/>
      <c r="X256" s="260"/>
      <c r="Y256" s="260"/>
      <c r="Z256" s="260"/>
      <c r="AA256" s="260"/>
      <c r="AB256" s="814"/>
      <c r="AC256" s="829"/>
      <c r="AD256" s="46">
        <f t="shared" si="265"/>
        <v>0</v>
      </c>
      <c r="AE256" s="46">
        <f t="shared" si="265"/>
        <v>0</v>
      </c>
      <c r="AF256" s="46">
        <f t="shared" si="265"/>
        <v>0</v>
      </c>
      <c r="AG256" s="46">
        <f t="shared" si="265"/>
        <v>0</v>
      </c>
      <c r="AH256" s="46">
        <f t="shared" si="265"/>
        <v>0</v>
      </c>
      <c r="AI256" s="46">
        <f t="shared" si="265"/>
        <v>0</v>
      </c>
      <c r="AJ256" s="46">
        <f t="shared" si="265"/>
        <v>0</v>
      </c>
      <c r="AK256" s="814"/>
      <c r="AL256" s="832"/>
      <c r="AM256" s="46">
        <f t="shared" si="246"/>
        <v>0</v>
      </c>
      <c r="AN256" s="49"/>
      <c r="AO256" s="49"/>
      <c r="AP256" s="49"/>
      <c r="AQ256" s="49"/>
      <c r="AR256" s="49"/>
      <c r="AS256" s="49"/>
      <c r="AT256" s="814"/>
      <c r="AU256" s="835"/>
      <c r="AV256" s="46">
        <f t="shared" si="247"/>
        <v>0</v>
      </c>
      <c r="AW256" s="49"/>
      <c r="AX256" s="49"/>
      <c r="AY256" s="49"/>
      <c r="AZ256" s="49"/>
      <c r="BA256" s="49"/>
      <c r="BB256" s="49"/>
      <c r="BC256" s="814"/>
      <c r="BD256" s="811"/>
      <c r="BE256" s="46">
        <f t="shared" si="248"/>
        <v>0</v>
      </c>
      <c r="BF256" s="49"/>
      <c r="BG256" s="49"/>
      <c r="BH256" s="49"/>
      <c r="BI256" s="49"/>
      <c r="BJ256" s="49"/>
      <c r="BK256" s="49"/>
      <c r="BL256" s="814"/>
      <c r="BM256" s="817"/>
      <c r="BN256" s="46">
        <f t="shared" si="249"/>
        <v>0</v>
      </c>
      <c r="BO256" s="49"/>
      <c r="BP256" s="49"/>
      <c r="BQ256" s="49"/>
      <c r="BR256" s="49"/>
      <c r="BS256" s="49"/>
      <c r="BT256" s="49"/>
      <c r="BU256" s="824"/>
      <c r="BV256" s="825"/>
      <c r="BW256" s="825"/>
      <c r="BX256" s="825"/>
      <c r="BY256" s="825"/>
      <c r="BZ256" s="825"/>
      <c r="CA256" s="825"/>
      <c r="CB256" s="825"/>
      <c r="CC256" s="826"/>
    </row>
    <row r="257" spans="1:81" s="58" customFormat="1" ht="40.200000000000003" customHeight="1" thickTop="1" x14ac:dyDescent="0.3">
      <c r="A257" s="34"/>
      <c r="B257" s="982"/>
      <c r="C257" s="868" t="s">
        <v>732</v>
      </c>
      <c r="D257" s="871"/>
      <c r="E257" s="851"/>
      <c r="F257" s="851"/>
      <c r="G257" s="851"/>
      <c r="H257" s="851"/>
      <c r="I257" s="851"/>
      <c r="J257" s="812">
        <v>486</v>
      </c>
      <c r="K257" s="854" t="str">
        <f>+[8]Metas!K551</f>
        <v xml:space="preserve">Talleres de educación para concientizar a conductores de vehículos, motocicletas y bicicletas sobre la importancia de acatar y respetar las normas de tránsito. </v>
      </c>
      <c r="L257" s="857">
        <v>26</v>
      </c>
      <c r="M257" s="860">
        <f>SUM(N257:Q257)</f>
        <v>26</v>
      </c>
      <c r="N257" s="836">
        <v>2</v>
      </c>
      <c r="O257" s="839">
        <v>10</v>
      </c>
      <c r="P257" s="863">
        <v>10</v>
      </c>
      <c r="Q257" s="866">
        <v>4</v>
      </c>
      <c r="R257" s="812">
        <f>+$J257</f>
        <v>486</v>
      </c>
      <c r="S257" s="354" t="s">
        <v>5817</v>
      </c>
      <c r="T257" s="235" t="s">
        <v>3822</v>
      </c>
      <c r="U257" s="235" t="s">
        <v>3826</v>
      </c>
      <c r="V257" s="235" t="s">
        <v>3830</v>
      </c>
      <c r="W257" s="231" t="s">
        <v>5674</v>
      </c>
      <c r="X257" s="256"/>
      <c r="Y257" s="256"/>
      <c r="Z257" s="256"/>
      <c r="AA257" s="256"/>
      <c r="AB257" s="812">
        <f t="shared" si="253"/>
        <v>486</v>
      </c>
      <c r="AC257" s="827">
        <f t="shared" ref="AC257" si="267">+L257</f>
        <v>26</v>
      </c>
      <c r="AD257" s="44">
        <f t="shared" si="265"/>
        <v>149.25</v>
      </c>
      <c r="AE257" s="44">
        <f t="shared" si="265"/>
        <v>149.25</v>
      </c>
      <c r="AF257" s="44">
        <f t="shared" si="265"/>
        <v>0</v>
      </c>
      <c r="AG257" s="44">
        <f t="shared" si="265"/>
        <v>0</v>
      </c>
      <c r="AH257" s="44">
        <f t="shared" si="265"/>
        <v>0</v>
      </c>
      <c r="AI257" s="44">
        <f t="shared" si="265"/>
        <v>0</v>
      </c>
      <c r="AJ257" s="44">
        <f t="shared" si="265"/>
        <v>0</v>
      </c>
      <c r="AK257" s="812">
        <f t="shared" si="255"/>
        <v>486</v>
      </c>
      <c r="AL257" s="830">
        <f>+N257</f>
        <v>2</v>
      </c>
      <c r="AM257" s="44">
        <f t="shared" si="246"/>
        <v>9.25</v>
      </c>
      <c r="AN257" s="47">
        <v>9.25</v>
      </c>
      <c r="AO257" s="47"/>
      <c r="AP257" s="47"/>
      <c r="AQ257" s="47"/>
      <c r="AR257" s="47"/>
      <c r="AS257" s="47"/>
      <c r="AT257" s="812">
        <f t="shared" si="256"/>
        <v>486</v>
      </c>
      <c r="AU257" s="833">
        <f>+O257</f>
        <v>10</v>
      </c>
      <c r="AV257" s="44">
        <f t="shared" si="247"/>
        <v>60</v>
      </c>
      <c r="AW257" s="47">
        <v>60</v>
      </c>
      <c r="AX257" s="47"/>
      <c r="AY257" s="47"/>
      <c r="AZ257" s="47"/>
      <c r="BA257" s="47"/>
      <c r="BB257" s="47"/>
      <c r="BC257" s="812">
        <f t="shared" si="257"/>
        <v>486</v>
      </c>
      <c r="BD257" s="809">
        <f>+P257</f>
        <v>10</v>
      </c>
      <c r="BE257" s="44">
        <f t="shared" si="248"/>
        <v>60</v>
      </c>
      <c r="BF257" s="47">
        <v>60</v>
      </c>
      <c r="BG257" s="47"/>
      <c r="BH257" s="47"/>
      <c r="BI257" s="47"/>
      <c r="BJ257" s="47"/>
      <c r="BK257" s="47"/>
      <c r="BL257" s="812">
        <f t="shared" si="258"/>
        <v>486</v>
      </c>
      <c r="BM257" s="815">
        <f>+Q257</f>
        <v>4</v>
      </c>
      <c r="BN257" s="44">
        <f t="shared" si="249"/>
        <v>20</v>
      </c>
      <c r="BO257" s="47">
        <v>20</v>
      </c>
      <c r="BP257" s="47"/>
      <c r="BQ257" s="47"/>
      <c r="BR257" s="47"/>
      <c r="BS257" s="47"/>
      <c r="BT257" s="47"/>
      <c r="BU257" s="818"/>
      <c r="BV257" s="819"/>
      <c r="BW257" s="819"/>
      <c r="BX257" s="819"/>
      <c r="BY257" s="819"/>
      <c r="BZ257" s="819"/>
      <c r="CA257" s="819"/>
      <c r="CB257" s="819"/>
      <c r="CC257" s="820"/>
    </row>
    <row r="258" spans="1:81" s="58" customFormat="1" ht="40.200000000000003" customHeight="1" x14ac:dyDescent="0.3">
      <c r="A258" s="34"/>
      <c r="B258" s="982"/>
      <c r="C258" s="869"/>
      <c r="D258" s="872"/>
      <c r="E258" s="852"/>
      <c r="F258" s="852"/>
      <c r="G258" s="852"/>
      <c r="H258" s="852"/>
      <c r="I258" s="852"/>
      <c r="J258" s="813"/>
      <c r="K258" s="855"/>
      <c r="L258" s="858"/>
      <c r="M258" s="861"/>
      <c r="N258" s="837"/>
      <c r="O258" s="840"/>
      <c r="P258" s="864"/>
      <c r="Q258" s="867"/>
      <c r="R258" s="813"/>
      <c r="S258" s="355" t="s">
        <v>5818</v>
      </c>
      <c r="T258" s="236"/>
      <c r="U258" s="236"/>
      <c r="V258" s="236"/>
      <c r="W258" s="39" t="s">
        <v>5819</v>
      </c>
      <c r="X258" s="31"/>
      <c r="Y258" s="31"/>
      <c r="Z258" s="31"/>
      <c r="AA258" s="31"/>
      <c r="AB258" s="813"/>
      <c r="AC258" s="828"/>
      <c r="AD258" s="51">
        <f t="shared" si="265"/>
        <v>0</v>
      </c>
      <c r="AE258" s="51">
        <f t="shared" si="265"/>
        <v>0</v>
      </c>
      <c r="AF258" s="51">
        <f t="shared" si="265"/>
        <v>0</v>
      </c>
      <c r="AG258" s="51">
        <f t="shared" si="265"/>
        <v>0</v>
      </c>
      <c r="AH258" s="51">
        <f t="shared" si="265"/>
        <v>0</v>
      </c>
      <c r="AI258" s="51">
        <f t="shared" si="265"/>
        <v>0</v>
      </c>
      <c r="AJ258" s="51">
        <f t="shared" si="265"/>
        <v>0</v>
      </c>
      <c r="AK258" s="813"/>
      <c r="AL258" s="831"/>
      <c r="AM258" s="51">
        <f t="shared" si="246"/>
        <v>0</v>
      </c>
      <c r="AN258" s="257"/>
      <c r="AO258" s="257"/>
      <c r="AP258" s="257"/>
      <c r="AQ258" s="257"/>
      <c r="AR258" s="257"/>
      <c r="AS258" s="257"/>
      <c r="AT258" s="813"/>
      <c r="AU258" s="834"/>
      <c r="AV258" s="51">
        <f t="shared" si="247"/>
        <v>0</v>
      </c>
      <c r="AW258" s="257"/>
      <c r="AX258" s="257"/>
      <c r="AY258" s="257"/>
      <c r="AZ258" s="257"/>
      <c r="BA258" s="257"/>
      <c r="BB258" s="257"/>
      <c r="BC258" s="813"/>
      <c r="BD258" s="810"/>
      <c r="BE258" s="51">
        <f t="shared" si="248"/>
        <v>0</v>
      </c>
      <c r="BF258" s="257"/>
      <c r="BG258" s="257"/>
      <c r="BH258" s="257"/>
      <c r="BI258" s="257"/>
      <c r="BJ258" s="257"/>
      <c r="BK258" s="257"/>
      <c r="BL258" s="813"/>
      <c r="BM258" s="816"/>
      <c r="BN258" s="51">
        <f t="shared" si="249"/>
        <v>0</v>
      </c>
      <c r="BO258" s="257"/>
      <c r="BP258" s="257"/>
      <c r="BQ258" s="257"/>
      <c r="BR258" s="257"/>
      <c r="BS258" s="257"/>
      <c r="BT258" s="257"/>
      <c r="BU258" s="821"/>
      <c r="BV258" s="822"/>
      <c r="BW258" s="822"/>
      <c r="BX258" s="822"/>
      <c r="BY258" s="822"/>
      <c r="BZ258" s="822"/>
      <c r="CA258" s="822"/>
      <c r="CB258" s="822"/>
      <c r="CC258" s="823"/>
    </row>
    <row r="259" spans="1:81" s="58" customFormat="1" ht="40.200000000000003" customHeight="1" x14ac:dyDescent="0.3">
      <c r="A259" s="34"/>
      <c r="B259" s="982"/>
      <c r="C259" s="869"/>
      <c r="D259" s="872"/>
      <c r="E259" s="852"/>
      <c r="F259" s="852"/>
      <c r="G259" s="852"/>
      <c r="H259" s="852"/>
      <c r="I259" s="852"/>
      <c r="J259" s="813"/>
      <c r="K259" s="855"/>
      <c r="L259" s="858"/>
      <c r="M259" s="861"/>
      <c r="N259" s="837"/>
      <c r="O259" s="840"/>
      <c r="P259" s="864"/>
      <c r="Q259" s="867"/>
      <c r="R259" s="813"/>
      <c r="S259" s="355" t="s">
        <v>5820</v>
      </c>
      <c r="T259" s="236"/>
      <c r="U259" s="236"/>
      <c r="V259" s="236"/>
      <c r="W259" s="39" t="s">
        <v>5821</v>
      </c>
      <c r="X259" s="31"/>
      <c r="Y259" s="31"/>
      <c r="Z259" s="31"/>
      <c r="AA259" s="31"/>
      <c r="AB259" s="813"/>
      <c r="AC259" s="828"/>
      <c r="AD259" s="51">
        <f t="shared" si="265"/>
        <v>0</v>
      </c>
      <c r="AE259" s="51">
        <f t="shared" si="265"/>
        <v>0</v>
      </c>
      <c r="AF259" s="51">
        <f t="shared" si="265"/>
        <v>0</v>
      </c>
      <c r="AG259" s="51">
        <f t="shared" si="265"/>
        <v>0</v>
      </c>
      <c r="AH259" s="51">
        <f t="shared" si="265"/>
        <v>0</v>
      </c>
      <c r="AI259" s="51">
        <f t="shared" si="265"/>
        <v>0</v>
      </c>
      <c r="AJ259" s="51">
        <f t="shared" si="265"/>
        <v>0</v>
      </c>
      <c r="AK259" s="813"/>
      <c r="AL259" s="831"/>
      <c r="AM259" s="51">
        <f t="shared" si="246"/>
        <v>0</v>
      </c>
      <c r="AN259" s="257"/>
      <c r="AO259" s="257"/>
      <c r="AP259" s="257"/>
      <c r="AQ259" s="257"/>
      <c r="AR259" s="257"/>
      <c r="AS259" s="257"/>
      <c r="AT259" s="813"/>
      <c r="AU259" s="834"/>
      <c r="AV259" s="51">
        <f t="shared" si="247"/>
        <v>0</v>
      </c>
      <c r="AW259" s="257"/>
      <c r="AX259" s="257"/>
      <c r="AY259" s="257"/>
      <c r="AZ259" s="257"/>
      <c r="BA259" s="257"/>
      <c r="BB259" s="257"/>
      <c r="BC259" s="813"/>
      <c r="BD259" s="810"/>
      <c r="BE259" s="51">
        <f t="shared" si="248"/>
        <v>0</v>
      </c>
      <c r="BF259" s="257"/>
      <c r="BG259" s="257"/>
      <c r="BH259" s="257"/>
      <c r="BI259" s="257"/>
      <c r="BJ259" s="257"/>
      <c r="BK259" s="257"/>
      <c r="BL259" s="813"/>
      <c r="BM259" s="816"/>
      <c r="BN259" s="51">
        <f t="shared" si="249"/>
        <v>0</v>
      </c>
      <c r="BO259" s="257"/>
      <c r="BP259" s="257"/>
      <c r="BQ259" s="257"/>
      <c r="BR259" s="257"/>
      <c r="BS259" s="257"/>
      <c r="BT259" s="257"/>
      <c r="BU259" s="821"/>
      <c r="BV259" s="822"/>
      <c r="BW259" s="822"/>
      <c r="BX259" s="822"/>
      <c r="BY259" s="822"/>
      <c r="BZ259" s="822"/>
      <c r="CA259" s="822"/>
      <c r="CB259" s="822"/>
      <c r="CC259" s="823"/>
    </row>
    <row r="260" spans="1:81" s="58" customFormat="1" ht="40.200000000000003" customHeight="1" thickBot="1" x14ac:dyDescent="0.35">
      <c r="A260" s="34"/>
      <c r="B260" s="982"/>
      <c r="C260" s="869"/>
      <c r="D260" s="873"/>
      <c r="E260" s="853"/>
      <c r="F260" s="853"/>
      <c r="G260" s="853"/>
      <c r="H260" s="853"/>
      <c r="I260" s="853"/>
      <c r="J260" s="814"/>
      <c r="K260" s="856"/>
      <c r="L260" s="859"/>
      <c r="M260" s="862"/>
      <c r="N260" s="838"/>
      <c r="O260" s="841"/>
      <c r="P260" s="865"/>
      <c r="Q260" s="874"/>
      <c r="R260" s="814"/>
      <c r="S260" s="356" t="s">
        <v>5822</v>
      </c>
      <c r="T260" s="237"/>
      <c r="U260" s="237"/>
      <c r="V260" s="237"/>
      <c r="W260" s="232" t="s">
        <v>5666</v>
      </c>
      <c r="X260" s="260"/>
      <c r="Y260" s="260"/>
      <c r="Z260" s="260"/>
      <c r="AA260" s="260"/>
      <c r="AB260" s="814"/>
      <c r="AC260" s="829"/>
      <c r="AD260" s="46">
        <f t="shared" si="265"/>
        <v>0</v>
      </c>
      <c r="AE260" s="46">
        <f t="shared" si="265"/>
        <v>0</v>
      </c>
      <c r="AF260" s="46">
        <f t="shared" si="265"/>
        <v>0</v>
      </c>
      <c r="AG260" s="46">
        <f t="shared" si="265"/>
        <v>0</v>
      </c>
      <c r="AH260" s="46">
        <f t="shared" si="265"/>
        <v>0</v>
      </c>
      <c r="AI260" s="46">
        <f t="shared" si="265"/>
        <v>0</v>
      </c>
      <c r="AJ260" s="46">
        <f t="shared" si="265"/>
        <v>0</v>
      </c>
      <c r="AK260" s="814"/>
      <c r="AL260" s="832"/>
      <c r="AM260" s="46">
        <f t="shared" si="246"/>
        <v>0</v>
      </c>
      <c r="AN260" s="49"/>
      <c r="AO260" s="49"/>
      <c r="AP260" s="49"/>
      <c r="AQ260" s="49"/>
      <c r="AR260" s="49"/>
      <c r="AS260" s="49"/>
      <c r="AT260" s="814"/>
      <c r="AU260" s="835"/>
      <c r="AV260" s="46">
        <f t="shared" si="247"/>
        <v>0</v>
      </c>
      <c r="AW260" s="49"/>
      <c r="AX260" s="49"/>
      <c r="AY260" s="49"/>
      <c r="AZ260" s="49"/>
      <c r="BA260" s="49"/>
      <c r="BB260" s="49"/>
      <c r="BC260" s="814"/>
      <c r="BD260" s="811"/>
      <c r="BE260" s="46">
        <f t="shared" si="248"/>
        <v>0</v>
      </c>
      <c r="BF260" s="49"/>
      <c r="BG260" s="49"/>
      <c r="BH260" s="49"/>
      <c r="BI260" s="49"/>
      <c r="BJ260" s="49"/>
      <c r="BK260" s="49"/>
      <c r="BL260" s="814"/>
      <c r="BM260" s="817"/>
      <c r="BN260" s="46">
        <f t="shared" si="249"/>
        <v>0</v>
      </c>
      <c r="BO260" s="49"/>
      <c r="BP260" s="49"/>
      <c r="BQ260" s="49"/>
      <c r="BR260" s="49"/>
      <c r="BS260" s="49"/>
      <c r="BT260" s="49"/>
      <c r="BU260" s="824"/>
      <c r="BV260" s="825"/>
      <c r="BW260" s="825"/>
      <c r="BX260" s="825"/>
      <c r="BY260" s="825"/>
      <c r="BZ260" s="825"/>
      <c r="CA260" s="825"/>
      <c r="CB260" s="825"/>
      <c r="CC260" s="826"/>
    </row>
    <row r="261" spans="1:81" s="58" customFormat="1" ht="40.200000000000003" customHeight="1" thickTop="1" x14ac:dyDescent="0.3">
      <c r="A261" s="34"/>
      <c r="B261" s="982"/>
      <c r="C261" s="869"/>
      <c r="D261" s="871"/>
      <c r="E261" s="851"/>
      <c r="F261" s="851"/>
      <c r="G261" s="851"/>
      <c r="H261" s="851"/>
      <c r="I261" s="851"/>
      <c r="J261" s="812">
        <v>487</v>
      </c>
      <c r="K261" s="854" t="str">
        <f>+[8]Metas!K552</f>
        <v xml:space="preserve">Jornadas pedagógicas en las vías departamentales y municipales a fin de evitar la ocurrencia de accidentes de tránsito. </v>
      </c>
      <c r="L261" s="857"/>
      <c r="M261" s="860">
        <f>SUM(N261:Q261)</f>
        <v>30</v>
      </c>
      <c r="N261" s="836"/>
      <c r="O261" s="839">
        <v>15</v>
      </c>
      <c r="P261" s="863">
        <v>15</v>
      </c>
      <c r="Q261" s="866"/>
      <c r="R261" s="812">
        <f>+$J261</f>
        <v>487</v>
      </c>
      <c r="S261" s="354" t="s">
        <v>5823</v>
      </c>
      <c r="T261" s="235" t="s">
        <v>3822</v>
      </c>
      <c r="U261" s="235" t="s">
        <v>3826</v>
      </c>
      <c r="V261" s="235" t="s">
        <v>3830</v>
      </c>
      <c r="W261" s="231" t="s">
        <v>5674</v>
      </c>
      <c r="X261" s="256"/>
      <c r="Y261" s="256"/>
      <c r="Z261" s="256"/>
      <c r="AA261" s="256"/>
      <c r="AB261" s="812">
        <f t="shared" si="253"/>
        <v>487</v>
      </c>
      <c r="AC261" s="827">
        <f t="shared" ref="AC261" si="268">+L261</f>
        <v>0</v>
      </c>
      <c r="AD261" s="44">
        <f t="shared" si="265"/>
        <v>0</v>
      </c>
      <c r="AE261" s="44">
        <f t="shared" si="265"/>
        <v>0</v>
      </c>
      <c r="AF261" s="44">
        <f t="shared" si="265"/>
        <v>0</v>
      </c>
      <c r="AG261" s="44">
        <f t="shared" si="265"/>
        <v>0</v>
      </c>
      <c r="AH261" s="44">
        <f t="shared" si="265"/>
        <v>0</v>
      </c>
      <c r="AI261" s="44">
        <f t="shared" si="265"/>
        <v>0</v>
      </c>
      <c r="AJ261" s="44">
        <f t="shared" si="265"/>
        <v>0</v>
      </c>
      <c r="AK261" s="812">
        <f t="shared" si="255"/>
        <v>487</v>
      </c>
      <c r="AL261" s="830">
        <f>+N261</f>
        <v>0</v>
      </c>
      <c r="AM261" s="44">
        <f t="shared" si="246"/>
        <v>0</v>
      </c>
      <c r="AN261" s="47"/>
      <c r="AO261" s="47"/>
      <c r="AP261" s="47"/>
      <c r="AQ261" s="47"/>
      <c r="AR261" s="47"/>
      <c r="AS261" s="47"/>
      <c r="AT261" s="812">
        <f t="shared" si="256"/>
        <v>487</v>
      </c>
      <c r="AU261" s="833">
        <f>+O261</f>
        <v>15</v>
      </c>
      <c r="AV261" s="44">
        <f t="shared" si="247"/>
        <v>0</v>
      </c>
      <c r="AW261" s="47"/>
      <c r="AX261" s="47"/>
      <c r="AY261" s="47"/>
      <c r="AZ261" s="47"/>
      <c r="BA261" s="47"/>
      <c r="BB261" s="47"/>
      <c r="BC261" s="812">
        <f t="shared" si="257"/>
        <v>487</v>
      </c>
      <c r="BD261" s="809">
        <f>+P261</f>
        <v>15</v>
      </c>
      <c r="BE261" s="44">
        <f t="shared" si="248"/>
        <v>0</v>
      </c>
      <c r="BF261" s="47"/>
      <c r="BG261" s="47"/>
      <c r="BH261" s="47"/>
      <c r="BI261" s="47"/>
      <c r="BJ261" s="47"/>
      <c r="BK261" s="47"/>
      <c r="BL261" s="812">
        <f t="shared" si="258"/>
        <v>487</v>
      </c>
      <c r="BM261" s="815">
        <f>+Q261</f>
        <v>0</v>
      </c>
      <c r="BN261" s="44">
        <f t="shared" si="249"/>
        <v>0</v>
      </c>
      <c r="BO261" s="47"/>
      <c r="BP261" s="47"/>
      <c r="BQ261" s="47"/>
      <c r="BR261" s="47"/>
      <c r="BS261" s="47"/>
      <c r="BT261" s="47"/>
      <c r="BU261" s="818"/>
      <c r="BV261" s="819"/>
      <c r="BW261" s="819"/>
      <c r="BX261" s="819"/>
      <c r="BY261" s="819"/>
      <c r="BZ261" s="819"/>
      <c r="CA261" s="819"/>
      <c r="CB261" s="819"/>
      <c r="CC261" s="820"/>
    </row>
    <row r="262" spans="1:81" s="58" customFormat="1" ht="40.200000000000003" customHeight="1" x14ac:dyDescent="0.3">
      <c r="A262" s="34"/>
      <c r="B262" s="982"/>
      <c r="C262" s="869"/>
      <c r="D262" s="872"/>
      <c r="E262" s="852"/>
      <c r="F262" s="852"/>
      <c r="G262" s="852"/>
      <c r="H262" s="852"/>
      <c r="I262" s="852"/>
      <c r="J262" s="813"/>
      <c r="K262" s="855"/>
      <c r="L262" s="858"/>
      <c r="M262" s="861"/>
      <c r="N262" s="837"/>
      <c r="O262" s="840"/>
      <c r="P262" s="864"/>
      <c r="Q262" s="867"/>
      <c r="R262" s="813"/>
      <c r="S262" s="355" t="s">
        <v>5824</v>
      </c>
      <c r="T262" s="236"/>
      <c r="U262" s="236"/>
      <c r="V262" s="236"/>
      <c r="W262" s="39" t="s">
        <v>5825</v>
      </c>
      <c r="X262" s="31"/>
      <c r="Y262" s="31"/>
      <c r="Z262" s="31"/>
      <c r="AA262" s="31"/>
      <c r="AB262" s="813"/>
      <c r="AC262" s="828"/>
      <c r="AD262" s="51">
        <f t="shared" si="265"/>
        <v>0</v>
      </c>
      <c r="AE262" s="51">
        <f t="shared" si="265"/>
        <v>0</v>
      </c>
      <c r="AF262" s="51">
        <f t="shared" si="265"/>
        <v>0</v>
      </c>
      <c r="AG262" s="51">
        <f t="shared" si="265"/>
        <v>0</v>
      </c>
      <c r="AH262" s="51">
        <f t="shared" si="265"/>
        <v>0</v>
      </c>
      <c r="AI262" s="51">
        <f t="shared" si="265"/>
        <v>0</v>
      </c>
      <c r="AJ262" s="51">
        <f t="shared" si="265"/>
        <v>0</v>
      </c>
      <c r="AK262" s="813"/>
      <c r="AL262" s="831"/>
      <c r="AM262" s="51">
        <f t="shared" si="246"/>
        <v>0</v>
      </c>
      <c r="AN262" s="257"/>
      <c r="AO262" s="257"/>
      <c r="AP262" s="257"/>
      <c r="AQ262" s="257"/>
      <c r="AR262" s="257"/>
      <c r="AS262" s="257"/>
      <c r="AT262" s="813"/>
      <c r="AU262" s="834"/>
      <c r="AV262" s="51">
        <f t="shared" si="247"/>
        <v>0</v>
      </c>
      <c r="AW262" s="257"/>
      <c r="AX262" s="257"/>
      <c r="AY262" s="257"/>
      <c r="AZ262" s="257"/>
      <c r="BA262" s="257"/>
      <c r="BB262" s="257"/>
      <c r="BC262" s="813"/>
      <c r="BD262" s="810"/>
      <c r="BE262" s="51">
        <f t="shared" si="248"/>
        <v>0</v>
      </c>
      <c r="BF262" s="257"/>
      <c r="BG262" s="257"/>
      <c r="BH262" s="257"/>
      <c r="BI262" s="257"/>
      <c r="BJ262" s="257"/>
      <c r="BK262" s="257"/>
      <c r="BL262" s="813"/>
      <c r="BM262" s="816"/>
      <c r="BN262" s="51">
        <f t="shared" si="249"/>
        <v>0</v>
      </c>
      <c r="BO262" s="257"/>
      <c r="BP262" s="257"/>
      <c r="BQ262" s="257"/>
      <c r="BR262" s="257"/>
      <c r="BS262" s="257"/>
      <c r="BT262" s="257"/>
      <c r="BU262" s="821"/>
      <c r="BV262" s="822"/>
      <c r="BW262" s="822"/>
      <c r="BX262" s="822"/>
      <c r="BY262" s="822"/>
      <c r="BZ262" s="822"/>
      <c r="CA262" s="822"/>
      <c r="CB262" s="822"/>
      <c r="CC262" s="823"/>
    </row>
    <row r="263" spans="1:81" s="58" customFormat="1" ht="40.200000000000003" customHeight="1" x14ac:dyDescent="0.3">
      <c r="A263" s="34"/>
      <c r="B263" s="982"/>
      <c r="C263" s="869"/>
      <c r="D263" s="872"/>
      <c r="E263" s="852"/>
      <c r="F263" s="852"/>
      <c r="G263" s="852"/>
      <c r="H263" s="852"/>
      <c r="I263" s="852"/>
      <c r="J263" s="813"/>
      <c r="K263" s="855"/>
      <c r="L263" s="858"/>
      <c r="M263" s="861"/>
      <c r="N263" s="837"/>
      <c r="O263" s="840"/>
      <c r="P263" s="864"/>
      <c r="Q263" s="867"/>
      <c r="R263" s="813"/>
      <c r="S263" s="355" t="s">
        <v>5826</v>
      </c>
      <c r="T263" s="236"/>
      <c r="U263" s="236"/>
      <c r="V263" s="236"/>
      <c r="W263" s="39" t="s">
        <v>5809</v>
      </c>
      <c r="X263" s="31"/>
      <c r="Y263" s="31"/>
      <c r="Z263" s="31"/>
      <c r="AA263" s="31"/>
      <c r="AB263" s="813"/>
      <c r="AC263" s="828"/>
      <c r="AD263" s="51">
        <f t="shared" si="265"/>
        <v>0</v>
      </c>
      <c r="AE263" s="51">
        <f t="shared" si="265"/>
        <v>0</v>
      </c>
      <c r="AF263" s="51">
        <f t="shared" si="265"/>
        <v>0</v>
      </c>
      <c r="AG263" s="51">
        <f t="shared" si="265"/>
        <v>0</v>
      </c>
      <c r="AH263" s="51">
        <f t="shared" si="265"/>
        <v>0</v>
      </c>
      <c r="AI263" s="51">
        <f t="shared" si="265"/>
        <v>0</v>
      </c>
      <c r="AJ263" s="51">
        <f t="shared" si="265"/>
        <v>0</v>
      </c>
      <c r="AK263" s="813"/>
      <c r="AL263" s="831"/>
      <c r="AM263" s="51">
        <f t="shared" si="246"/>
        <v>0</v>
      </c>
      <c r="AN263" s="257"/>
      <c r="AO263" s="257"/>
      <c r="AP263" s="257"/>
      <c r="AQ263" s="257"/>
      <c r="AR263" s="257"/>
      <c r="AS263" s="257"/>
      <c r="AT263" s="813"/>
      <c r="AU263" s="834"/>
      <c r="AV263" s="51">
        <f t="shared" si="247"/>
        <v>0</v>
      </c>
      <c r="AW263" s="257"/>
      <c r="AX263" s="257"/>
      <c r="AY263" s="257"/>
      <c r="AZ263" s="257"/>
      <c r="BA263" s="257"/>
      <c r="BB263" s="257"/>
      <c r="BC263" s="813"/>
      <c r="BD263" s="810"/>
      <c r="BE263" s="51">
        <f t="shared" si="248"/>
        <v>0</v>
      </c>
      <c r="BF263" s="257"/>
      <c r="BG263" s="257"/>
      <c r="BH263" s="257"/>
      <c r="BI263" s="257"/>
      <c r="BJ263" s="257"/>
      <c r="BK263" s="257"/>
      <c r="BL263" s="813"/>
      <c r="BM263" s="816"/>
      <c r="BN263" s="51">
        <f t="shared" si="249"/>
        <v>0</v>
      </c>
      <c r="BO263" s="257"/>
      <c r="BP263" s="257"/>
      <c r="BQ263" s="257"/>
      <c r="BR263" s="257"/>
      <c r="BS263" s="257"/>
      <c r="BT263" s="257"/>
      <c r="BU263" s="821"/>
      <c r="BV263" s="822"/>
      <c r="BW263" s="822"/>
      <c r="BX263" s="822"/>
      <c r="BY263" s="822"/>
      <c r="BZ263" s="822"/>
      <c r="CA263" s="822"/>
      <c r="CB263" s="822"/>
      <c r="CC263" s="823"/>
    </row>
    <row r="264" spans="1:81" s="58" customFormat="1" ht="40.200000000000003" customHeight="1" thickBot="1" x14ac:dyDescent="0.35">
      <c r="A264" s="34"/>
      <c r="B264" s="983"/>
      <c r="C264" s="870"/>
      <c r="D264" s="873"/>
      <c r="E264" s="853"/>
      <c r="F264" s="853"/>
      <c r="G264" s="853"/>
      <c r="H264" s="853"/>
      <c r="I264" s="853"/>
      <c r="J264" s="814"/>
      <c r="K264" s="856"/>
      <c r="L264" s="859"/>
      <c r="M264" s="862"/>
      <c r="N264" s="838"/>
      <c r="O264" s="841"/>
      <c r="P264" s="865"/>
      <c r="Q264" s="874"/>
      <c r="R264" s="814"/>
      <c r="S264" s="356" t="s">
        <v>5827</v>
      </c>
      <c r="T264" s="237"/>
      <c r="U264" s="237"/>
      <c r="V264" s="237"/>
      <c r="W264" s="232" t="s">
        <v>5666</v>
      </c>
      <c r="X264" s="260"/>
      <c r="Y264" s="260"/>
      <c r="Z264" s="260"/>
      <c r="AA264" s="260"/>
      <c r="AB264" s="814"/>
      <c r="AC264" s="829"/>
      <c r="AD264" s="46">
        <f t="shared" si="265"/>
        <v>0</v>
      </c>
      <c r="AE264" s="46">
        <f t="shared" si="265"/>
        <v>0</v>
      </c>
      <c r="AF264" s="46">
        <f t="shared" si="265"/>
        <v>0</v>
      </c>
      <c r="AG264" s="46">
        <f t="shared" si="265"/>
        <v>0</v>
      </c>
      <c r="AH264" s="46">
        <f t="shared" si="265"/>
        <v>0</v>
      </c>
      <c r="AI264" s="46">
        <f t="shared" si="265"/>
        <v>0</v>
      </c>
      <c r="AJ264" s="46">
        <f t="shared" si="265"/>
        <v>0</v>
      </c>
      <c r="AK264" s="814"/>
      <c r="AL264" s="832"/>
      <c r="AM264" s="46">
        <f t="shared" si="246"/>
        <v>0</v>
      </c>
      <c r="AN264" s="49"/>
      <c r="AO264" s="49"/>
      <c r="AP264" s="49"/>
      <c r="AQ264" s="49"/>
      <c r="AR264" s="49"/>
      <c r="AS264" s="49"/>
      <c r="AT264" s="814"/>
      <c r="AU264" s="835"/>
      <c r="AV264" s="46">
        <f t="shared" si="247"/>
        <v>0</v>
      </c>
      <c r="AW264" s="49"/>
      <c r="AX264" s="49"/>
      <c r="AY264" s="49"/>
      <c r="AZ264" s="49"/>
      <c r="BA264" s="49"/>
      <c r="BB264" s="49"/>
      <c r="BC264" s="814"/>
      <c r="BD264" s="811"/>
      <c r="BE264" s="46">
        <f t="shared" si="248"/>
        <v>0</v>
      </c>
      <c r="BF264" s="49"/>
      <c r="BG264" s="49"/>
      <c r="BH264" s="49"/>
      <c r="BI264" s="49"/>
      <c r="BJ264" s="49"/>
      <c r="BK264" s="49"/>
      <c r="BL264" s="814"/>
      <c r="BM264" s="817"/>
      <c r="BN264" s="46">
        <f t="shared" si="249"/>
        <v>0</v>
      </c>
      <c r="BO264" s="49"/>
      <c r="BP264" s="49"/>
      <c r="BQ264" s="49"/>
      <c r="BR264" s="49"/>
      <c r="BS264" s="49"/>
      <c r="BT264" s="49"/>
      <c r="BU264" s="824"/>
      <c r="BV264" s="825"/>
      <c r="BW264" s="825"/>
      <c r="BX264" s="825"/>
      <c r="BY264" s="825"/>
      <c r="BZ264" s="825"/>
      <c r="CA264" s="825"/>
      <c r="CB264" s="825"/>
      <c r="CC264" s="826"/>
    </row>
    <row r="265" spans="1:81" s="58" customFormat="1" ht="40.200000000000003" customHeight="1" thickTop="1" x14ac:dyDescent="0.3">
      <c r="A265" s="34"/>
      <c r="B265" s="906" t="s">
        <v>734</v>
      </c>
      <c r="C265" s="868" t="s">
        <v>737</v>
      </c>
      <c r="D265" s="871"/>
      <c r="E265" s="851"/>
      <c r="F265" s="851"/>
      <c r="G265" s="851"/>
      <c r="H265" s="851"/>
      <c r="I265" s="851"/>
      <c r="J265" s="812">
        <v>488</v>
      </c>
      <c r="K265" s="854" t="str">
        <f>+[8]Metas!K554</f>
        <v>Implementado el Plan Integral de Seguridad y Convivencia PISCC el Departamento.</v>
      </c>
      <c r="L265" s="1187">
        <v>0.3</v>
      </c>
      <c r="M265" s="1190">
        <f t="shared" ref="M265:M285" si="269">SUM(N265:Q265)</f>
        <v>0.30000000000000004</v>
      </c>
      <c r="N265" s="1193">
        <v>0.03</v>
      </c>
      <c r="O265" s="1175">
        <v>0.1</v>
      </c>
      <c r="P265" s="1178">
        <v>0.1</v>
      </c>
      <c r="Q265" s="1181">
        <v>7.0000000000000007E-2</v>
      </c>
      <c r="R265" s="812">
        <f>+$J265</f>
        <v>488</v>
      </c>
      <c r="S265" s="354" t="s">
        <v>5828</v>
      </c>
      <c r="T265" s="235" t="s">
        <v>3822</v>
      </c>
      <c r="U265" s="235" t="s">
        <v>3826</v>
      </c>
      <c r="V265" s="235" t="s">
        <v>3830</v>
      </c>
      <c r="W265" s="231" t="s">
        <v>5829</v>
      </c>
      <c r="X265" s="256"/>
      <c r="Y265" s="256"/>
      <c r="Z265" s="256"/>
      <c r="AA265" s="256"/>
      <c r="AB265" s="812">
        <f t="shared" si="253"/>
        <v>488</v>
      </c>
      <c r="AC265" s="827">
        <f t="shared" ref="AC265" si="270">+L265</f>
        <v>0.3</v>
      </c>
      <c r="AD265" s="44">
        <f t="shared" si="265"/>
        <v>90</v>
      </c>
      <c r="AE265" s="44">
        <f t="shared" si="265"/>
        <v>90</v>
      </c>
      <c r="AF265" s="44">
        <f t="shared" si="265"/>
        <v>0</v>
      </c>
      <c r="AG265" s="44">
        <f t="shared" si="265"/>
        <v>0</v>
      </c>
      <c r="AH265" s="44">
        <f t="shared" si="265"/>
        <v>0</v>
      </c>
      <c r="AI265" s="44">
        <f t="shared" si="265"/>
        <v>0</v>
      </c>
      <c r="AJ265" s="44">
        <f t="shared" si="265"/>
        <v>0</v>
      </c>
      <c r="AK265" s="812">
        <f t="shared" si="255"/>
        <v>488</v>
      </c>
      <c r="AL265" s="830">
        <f t="shared" ref="AL265:AL285" si="271">+N265</f>
        <v>0.03</v>
      </c>
      <c r="AM265" s="44">
        <f t="shared" si="246"/>
        <v>5</v>
      </c>
      <c r="AN265" s="47">
        <v>5</v>
      </c>
      <c r="AO265" s="47"/>
      <c r="AP265" s="47"/>
      <c r="AQ265" s="47"/>
      <c r="AR265" s="47"/>
      <c r="AS265" s="47"/>
      <c r="AT265" s="812">
        <f t="shared" si="256"/>
        <v>488</v>
      </c>
      <c r="AU265" s="833">
        <f t="shared" ref="AU265:AU285" si="272">+O265</f>
        <v>0.1</v>
      </c>
      <c r="AV265" s="44">
        <f t="shared" si="247"/>
        <v>35</v>
      </c>
      <c r="AW265" s="47">
        <v>35</v>
      </c>
      <c r="AX265" s="47"/>
      <c r="AY265" s="47"/>
      <c r="AZ265" s="47"/>
      <c r="BA265" s="47"/>
      <c r="BB265" s="47"/>
      <c r="BC265" s="812">
        <f t="shared" si="257"/>
        <v>488</v>
      </c>
      <c r="BD265" s="809">
        <f t="shared" ref="BD265:BD285" si="273">+P265</f>
        <v>0.1</v>
      </c>
      <c r="BE265" s="44">
        <f t="shared" si="248"/>
        <v>35</v>
      </c>
      <c r="BF265" s="47">
        <v>35</v>
      </c>
      <c r="BG265" s="47"/>
      <c r="BH265" s="47"/>
      <c r="BI265" s="47"/>
      <c r="BJ265" s="47"/>
      <c r="BK265" s="47"/>
      <c r="BL265" s="812">
        <f t="shared" si="258"/>
        <v>488</v>
      </c>
      <c r="BM265" s="815">
        <f t="shared" ref="BM265:BM285" si="274">+Q265</f>
        <v>7.0000000000000007E-2</v>
      </c>
      <c r="BN265" s="44">
        <f t="shared" si="249"/>
        <v>15</v>
      </c>
      <c r="BO265" s="47">
        <v>15</v>
      </c>
      <c r="BP265" s="47"/>
      <c r="BQ265" s="47"/>
      <c r="BR265" s="47"/>
      <c r="BS265" s="47"/>
      <c r="BT265" s="47"/>
      <c r="BU265" s="818"/>
      <c r="BV265" s="819"/>
      <c r="BW265" s="819"/>
      <c r="BX265" s="819"/>
      <c r="BY265" s="819"/>
      <c r="BZ265" s="819"/>
      <c r="CA265" s="819"/>
      <c r="CB265" s="819"/>
      <c r="CC265" s="820"/>
    </row>
    <row r="266" spans="1:81" s="58" customFormat="1" ht="40.200000000000003" customHeight="1" x14ac:dyDescent="0.3">
      <c r="A266" s="34"/>
      <c r="B266" s="907"/>
      <c r="C266" s="869"/>
      <c r="D266" s="872"/>
      <c r="E266" s="852"/>
      <c r="F266" s="852"/>
      <c r="G266" s="852"/>
      <c r="H266" s="852"/>
      <c r="I266" s="852"/>
      <c r="J266" s="813"/>
      <c r="K266" s="855"/>
      <c r="L266" s="1188"/>
      <c r="M266" s="1191"/>
      <c r="N266" s="1194"/>
      <c r="O266" s="1176"/>
      <c r="P266" s="1179"/>
      <c r="Q266" s="1182"/>
      <c r="R266" s="813"/>
      <c r="S266" s="355" t="s">
        <v>5830</v>
      </c>
      <c r="T266" s="236"/>
      <c r="U266" s="236"/>
      <c r="V266" s="236"/>
      <c r="W266" s="39" t="s">
        <v>5831</v>
      </c>
      <c r="X266" s="31"/>
      <c r="Y266" s="31"/>
      <c r="Z266" s="31"/>
      <c r="AA266" s="31"/>
      <c r="AB266" s="813"/>
      <c r="AC266" s="828"/>
      <c r="AD266" s="51">
        <f t="shared" si="265"/>
        <v>0</v>
      </c>
      <c r="AE266" s="51">
        <f t="shared" si="265"/>
        <v>0</v>
      </c>
      <c r="AF266" s="51">
        <f t="shared" si="265"/>
        <v>0</v>
      </c>
      <c r="AG266" s="51">
        <f t="shared" si="265"/>
        <v>0</v>
      </c>
      <c r="AH266" s="51">
        <f t="shared" si="265"/>
        <v>0</v>
      </c>
      <c r="AI266" s="51">
        <f t="shared" si="265"/>
        <v>0</v>
      </c>
      <c r="AJ266" s="51">
        <f t="shared" si="265"/>
        <v>0</v>
      </c>
      <c r="AK266" s="813"/>
      <c r="AL266" s="831"/>
      <c r="AM266" s="51">
        <f t="shared" si="246"/>
        <v>0</v>
      </c>
      <c r="AN266" s="257"/>
      <c r="AO266" s="257"/>
      <c r="AP266" s="257"/>
      <c r="AQ266" s="257"/>
      <c r="AR266" s="257"/>
      <c r="AS266" s="257"/>
      <c r="AT266" s="813"/>
      <c r="AU266" s="834"/>
      <c r="AV266" s="51">
        <f t="shared" si="247"/>
        <v>0</v>
      </c>
      <c r="AW266" s="257"/>
      <c r="AX266" s="257"/>
      <c r="AY266" s="257"/>
      <c r="AZ266" s="257"/>
      <c r="BA266" s="257"/>
      <c r="BB266" s="257"/>
      <c r="BC266" s="813"/>
      <c r="BD266" s="810"/>
      <c r="BE266" s="51">
        <f t="shared" si="248"/>
        <v>0</v>
      </c>
      <c r="BF266" s="257"/>
      <c r="BG266" s="257"/>
      <c r="BH266" s="257"/>
      <c r="BI266" s="257"/>
      <c r="BJ266" s="257"/>
      <c r="BK266" s="257"/>
      <c r="BL266" s="813"/>
      <c r="BM266" s="816"/>
      <c r="BN266" s="51">
        <f t="shared" si="249"/>
        <v>0</v>
      </c>
      <c r="BO266" s="257"/>
      <c r="BP266" s="257"/>
      <c r="BQ266" s="257"/>
      <c r="BR266" s="257"/>
      <c r="BS266" s="257"/>
      <c r="BT266" s="257"/>
      <c r="BU266" s="821"/>
      <c r="BV266" s="822"/>
      <c r="BW266" s="822"/>
      <c r="BX266" s="822"/>
      <c r="BY266" s="822"/>
      <c r="BZ266" s="822"/>
      <c r="CA266" s="822"/>
      <c r="CB266" s="822"/>
      <c r="CC266" s="823"/>
    </row>
    <row r="267" spans="1:81" s="58" customFormat="1" ht="40.200000000000003" customHeight="1" x14ac:dyDescent="0.3">
      <c r="A267" s="34"/>
      <c r="B267" s="907"/>
      <c r="C267" s="869"/>
      <c r="D267" s="872"/>
      <c r="E267" s="852"/>
      <c r="F267" s="852"/>
      <c r="G267" s="852"/>
      <c r="H267" s="852"/>
      <c r="I267" s="852"/>
      <c r="J267" s="813"/>
      <c r="K267" s="855"/>
      <c r="L267" s="1188"/>
      <c r="M267" s="1191"/>
      <c r="N267" s="1194"/>
      <c r="O267" s="1176"/>
      <c r="P267" s="1179"/>
      <c r="Q267" s="1182"/>
      <c r="R267" s="813"/>
      <c r="S267" s="355" t="s">
        <v>5832</v>
      </c>
      <c r="T267" s="236"/>
      <c r="U267" s="236"/>
      <c r="V267" s="236"/>
      <c r="W267" s="39" t="s">
        <v>5833</v>
      </c>
      <c r="X267" s="31"/>
      <c r="Y267" s="31"/>
      <c r="Z267" s="31"/>
      <c r="AA267" s="31"/>
      <c r="AB267" s="813"/>
      <c r="AC267" s="828"/>
      <c r="AD267" s="51">
        <f t="shared" si="265"/>
        <v>0</v>
      </c>
      <c r="AE267" s="51">
        <f t="shared" si="265"/>
        <v>0</v>
      </c>
      <c r="AF267" s="51">
        <f t="shared" si="265"/>
        <v>0</v>
      </c>
      <c r="AG267" s="51">
        <f t="shared" si="265"/>
        <v>0</v>
      </c>
      <c r="AH267" s="51">
        <f t="shared" si="265"/>
        <v>0</v>
      </c>
      <c r="AI267" s="51">
        <f t="shared" si="265"/>
        <v>0</v>
      </c>
      <c r="AJ267" s="51">
        <f t="shared" si="265"/>
        <v>0</v>
      </c>
      <c r="AK267" s="813"/>
      <c r="AL267" s="831"/>
      <c r="AM267" s="51">
        <f t="shared" si="246"/>
        <v>0</v>
      </c>
      <c r="AN267" s="257"/>
      <c r="AO267" s="257"/>
      <c r="AP267" s="257"/>
      <c r="AQ267" s="257"/>
      <c r="AR267" s="257"/>
      <c r="AS267" s="257"/>
      <c r="AT267" s="813"/>
      <c r="AU267" s="834"/>
      <c r="AV267" s="51">
        <f t="shared" si="247"/>
        <v>0</v>
      </c>
      <c r="AW267" s="257"/>
      <c r="AX267" s="257"/>
      <c r="AY267" s="257"/>
      <c r="AZ267" s="257"/>
      <c r="BA267" s="257"/>
      <c r="BB267" s="257"/>
      <c r="BC267" s="813"/>
      <c r="BD267" s="810"/>
      <c r="BE267" s="51">
        <f t="shared" si="248"/>
        <v>0</v>
      </c>
      <c r="BF267" s="257"/>
      <c r="BG267" s="257"/>
      <c r="BH267" s="257"/>
      <c r="BI267" s="257"/>
      <c r="BJ267" s="257"/>
      <c r="BK267" s="257"/>
      <c r="BL267" s="813"/>
      <c r="BM267" s="816"/>
      <c r="BN267" s="51">
        <f t="shared" si="249"/>
        <v>0</v>
      </c>
      <c r="BO267" s="257"/>
      <c r="BP267" s="257"/>
      <c r="BQ267" s="257"/>
      <c r="BR267" s="257"/>
      <c r="BS267" s="257"/>
      <c r="BT267" s="257"/>
      <c r="BU267" s="821"/>
      <c r="BV267" s="822"/>
      <c r="BW267" s="822"/>
      <c r="BX267" s="822"/>
      <c r="BY267" s="822"/>
      <c r="BZ267" s="822"/>
      <c r="CA267" s="822"/>
      <c r="CB267" s="822"/>
      <c r="CC267" s="823"/>
    </row>
    <row r="268" spans="1:81" s="58" customFormat="1" ht="40.200000000000003" customHeight="1" thickBot="1" x14ac:dyDescent="0.35">
      <c r="A268" s="34"/>
      <c r="B268" s="907"/>
      <c r="C268" s="869"/>
      <c r="D268" s="873"/>
      <c r="E268" s="853"/>
      <c r="F268" s="853"/>
      <c r="G268" s="853"/>
      <c r="H268" s="853"/>
      <c r="I268" s="853"/>
      <c r="J268" s="814"/>
      <c r="K268" s="856"/>
      <c r="L268" s="1189"/>
      <c r="M268" s="1192"/>
      <c r="N268" s="1195"/>
      <c r="O268" s="1177"/>
      <c r="P268" s="1180"/>
      <c r="Q268" s="1183"/>
      <c r="R268" s="814"/>
      <c r="S268" s="232"/>
      <c r="T268" s="237"/>
      <c r="U268" s="237"/>
      <c r="V268" s="237"/>
      <c r="W268" s="232"/>
      <c r="X268" s="260"/>
      <c r="Y268" s="260"/>
      <c r="Z268" s="260"/>
      <c r="AA268" s="260"/>
      <c r="AB268" s="814"/>
      <c r="AC268" s="829"/>
      <c r="AD268" s="46">
        <f t="shared" si="265"/>
        <v>0</v>
      </c>
      <c r="AE268" s="46">
        <f t="shared" si="265"/>
        <v>0</v>
      </c>
      <c r="AF268" s="46">
        <f t="shared" si="265"/>
        <v>0</v>
      </c>
      <c r="AG268" s="46">
        <f t="shared" si="265"/>
        <v>0</v>
      </c>
      <c r="AH268" s="46">
        <f t="shared" si="265"/>
        <v>0</v>
      </c>
      <c r="AI268" s="46">
        <f t="shared" si="265"/>
        <v>0</v>
      </c>
      <c r="AJ268" s="46">
        <f t="shared" si="265"/>
        <v>0</v>
      </c>
      <c r="AK268" s="814"/>
      <c r="AL268" s="832"/>
      <c r="AM268" s="46">
        <f t="shared" si="246"/>
        <v>0</v>
      </c>
      <c r="AN268" s="49"/>
      <c r="AO268" s="49"/>
      <c r="AP268" s="49"/>
      <c r="AQ268" s="49"/>
      <c r="AR268" s="49"/>
      <c r="AS268" s="49"/>
      <c r="AT268" s="814"/>
      <c r="AU268" s="835"/>
      <c r="AV268" s="46">
        <f t="shared" si="247"/>
        <v>0</v>
      </c>
      <c r="AW268" s="49"/>
      <c r="AX268" s="49"/>
      <c r="AY268" s="49"/>
      <c r="AZ268" s="49"/>
      <c r="BA268" s="49"/>
      <c r="BB268" s="49"/>
      <c r="BC268" s="814"/>
      <c r="BD268" s="811"/>
      <c r="BE268" s="46">
        <f t="shared" si="248"/>
        <v>0</v>
      </c>
      <c r="BF268" s="49"/>
      <c r="BG268" s="49"/>
      <c r="BH268" s="49"/>
      <c r="BI268" s="49"/>
      <c r="BJ268" s="49"/>
      <c r="BK268" s="49"/>
      <c r="BL268" s="814"/>
      <c r="BM268" s="817"/>
      <c r="BN268" s="46">
        <f t="shared" si="249"/>
        <v>0</v>
      </c>
      <c r="BO268" s="49"/>
      <c r="BP268" s="49"/>
      <c r="BQ268" s="49"/>
      <c r="BR268" s="49"/>
      <c r="BS268" s="49"/>
      <c r="BT268" s="49"/>
      <c r="BU268" s="824"/>
      <c r="BV268" s="825"/>
      <c r="BW268" s="825"/>
      <c r="BX268" s="825"/>
      <c r="BY268" s="825"/>
      <c r="BZ268" s="825"/>
      <c r="CA268" s="825"/>
      <c r="CB268" s="825"/>
      <c r="CC268" s="826"/>
    </row>
    <row r="269" spans="1:81" s="58" customFormat="1" ht="40.200000000000003" customHeight="1" thickTop="1" x14ac:dyDescent="0.3">
      <c r="A269" s="34"/>
      <c r="B269" s="907"/>
      <c r="C269" s="869"/>
      <c r="D269" s="871"/>
      <c r="E269" s="851"/>
      <c r="F269" s="851"/>
      <c r="G269" s="851"/>
      <c r="H269" s="851"/>
      <c r="I269" s="851"/>
      <c r="J269" s="812">
        <v>489</v>
      </c>
      <c r="K269" s="854" t="str">
        <f>+[8]Metas!K555</f>
        <v xml:space="preserve">Proyectos de construcción, dotación o tributarios para fortalecer la capacidad operativa de la fuerza pública, organismos de seguridad y de investigación. </v>
      </c>
      <c r="L269" s="857">
        <v>2</v>
      </c>
      <c r="M269" s="860">
        <f t="shared" si="269"/>
        <v>2</v>
      </c>
      <c r="N269" s="836">
        <v>0.1</v>
      </c>
      <c r="O269" s="839">
        <v>0.7</v>
      </c>
      <c r="P269" s="863">
        <v>0.7</v>
      </c>
      <c r="Q269" s="866">
        <v>0.5</v>
      </c>
      <c r="R269" s="812">
        <f>+$J269</f>
        <v>489</v>
      </c>
      <c r="S269" s="354" t="s">
        <v>5834</v>
      </c>
      <c r="T269" s="235" t="s">
        <v>3822</v>
      </c>
      <c r="U269" s="235" t="s">
        <v>3826</v>
      </c>
      <c r="V269" s="235" t="s">
        <v>3830</v>
      </c>
      <c r="W269" s="231" t="s">
        <v>5835</v>
      </c>
      <c r="X269" s="256"/>
      <c r="Y269" s="256"/>
      <c r="Z269" s="256"/>
      <c r="AA269" s="256"/>
      <c r="AB269" s="812">
        <f t="shared" si="253"/>
        <v>489</v>
      </c>
      <c r="AC269" s="827">
        <f t="shared" ref="AC269" si="275">+L269</f>
        <v>2</v>
      </c>
      <c r="AD269" s="44">
        <f t="shared" si="265"/>
        <v>1874.6799999999998</v>
      </c>
      <c r="AE269" s="44">
        <f t="shared" si="265"/>
        <v>1874.6799999999998</v>
      </c>
      <c r="AF269" s="44">
        <f t="shared" si="265"/>
        <v>0</v>
      </c>
      <c r="AG269" s="44">
        <f t="shared" si="265"/>
        <v>0</v>
      </c>
      <c r="AH269" s="44">
        <f t="shared" si="265"/>
        <v>0</v>
      </c>
      <c r="AI269" s="44">
        <f t="shared" si="265"/>
        <v>0</v>
      </c>
      <c r="AJ269" s="44">
        <f t="shared" si="265"/>
        <v>0</v>
      </c>
      <c r="AK269" s="812">
        <f t="shared" si="255"/>
        <v>489</v>
      </c>
      <c r="AL269" s="830">
        <f t="shared" si="271"/>
        <v>0.1</v>
      </c>
      <c r="AM269" s="44">
        <f t="shared" si="246"/>
        <v>4.68</v>
      </c>
      <c r="AN269" s="47">
        <v>4.68</v>
      </c>
      <c r="AO269" s="47"/>
      <c r="AP269" s="47"/>
      <c r="AQ269" s="47"/>
      <c r="AR269" s="47"/>
      <c r="AS269" s="47"/>
      <c r="AT269" s="812">
        <f t="shared" si="256"/>
        <v>489</v>
      </c>
      <c r="AU269" s="833">
        <f t="shared" si="272"/>
        <v>0.7</v>
      </c>
      <c r="AV269" s="44">
        <f t="shared" si="247"/>
        <v>900</v>
      </c>
      <c r="AW269" s="47">
        <v>900</v>
      </c>
      <c r="AX269" s="47"/>
      <c r="AY269" s="47"/>
      <c r="AZ269" s="47"/>
      <c r="BA269" s="47"/>
      <c r="BB269" s="47"/>
      <c r="BC269" s="812">
        <f t="shared" si="257"/>
        <v>489</v>
      </c>
      <c r="BD269" s="809">
        <f t="shared" si="273"/>
        <v>0.7</v>
      </c>
      <c r="BE269" s="44">
        <f t="shared" si="248"/>
        <v>900</v>
      </c>
      <c r="BF269" s="47">
        <v>900</v>
      </c>
      <c r="BG269" s="47"/>
      <c r="BH269" s="47"/>
      <c r="BI269" s="47"/>
      <c r="BJ269" s="47"/>
      <c r="BK269" s="47"/>
      <c r="BL269" s="812">
        <f t="shared" si="258"/>
        <v>489</v>
      </c>
      <c r="BM269" s="815">
        <f t="shared" si="274"/>
        <v>0.5</v>
      </c>
      <c r="BN269" s="44">
        <f t="shared" si="249"/>
        <v>70</v>
      </c>
      <c r="BO269" s="47">
        <v>70</v>
      </c>
      <c r="BP269" s="47"/>
      <c r="BQ269" s="47"/>
      <c r="BR269" s="47"/>
      <c r="BS269" s="47"/>
      <c r="BT269" s="47"/>
      <c r="BU269" s="818"/>
      <c r="BV269" s="819"/>
      <c r="BW269" s="819"/>
      <c r="BX269" s="819"/>
      <c r="BY269" s="819"/>
      <c r="BZ269" s="819"/>
      <c r="CA269" s="819"/>
      <c r="CB269" s="819"/>
      <c r="CC269" s="820"/>
    </row>
    <row r="270" spans="1:81" s="58" customFormat="1" ht="40.200000000000003" customHeight="1" x14ac:dyDescent="0.3">
      <c r="A270" s="34"/>
      <c r="B270" s="907"/>
      <c r="C270" s="869"/>
      <c r="D270" s="872"/>
      <c r="E270" s="852"/>
      <c r="F270" s="852"/>
      <c r="G270" s="852"/>
      <c r="H270" s="852"/>
      <c r="I270" s="852"/>
      <c r="J270" s="813"/>
      <c r="K270" s="855"/>
      <c r="L270" s="858"/>
      <c r="M270" s="861"/>
      <c r="N270" s="837"/>
      <c r="O270" s="840"/>
      <c r="P270" s="864"/>
      <c r="Q270" s="867"/>
      <c r="R270" s="813"/>
      <c r="S270" s="355" t="s">
        <v>5836</v>
      </c>
      <c r="T270" s="236"/>
      <c r="U270" s="236"/>
      <c r="V270" s="236"/>
      <c r="W270" s="39" t="s">
        <v>5837</v>
      </c>
      <c r="X270" s="31"/>
      <c r="Y270" s="31"/>
      <c r="Z270" s="31"/>
      <c r="AA270" s="31"/>
      <c r="AB270" s="813"/>
      <c r="AC270" s="828"/>
      <c r="AD270" s="51">
        <f t="shared" si="265"/>
        <v>0</v>
      </c>
      <c r="AE270" s="51">
        <f t="shared" si="265"/>
        <v>0</v>
      </c>
      <c r="AF270" s="51">
        <f t="shared" si="265"/>
        <v>0</v>
      </c>
      <c r="AG270" s="51">
        <f t="shared" si="265"/>
        <v>0</v>
      </c>
      <c r="AH270" s="51">
        <f t="shared" si="265"/>
        <v>0</v>
      </c>
      <c r="AI270" s="51">
        <f t="shared" si="265"/>
        <v>0</v>
      </c>
      <c r="AJ270" s="51">
        <f t="shared" si="265"/>
        <v>0</v>
      </c>
      <c r="AK270" s="813"/>
      <c r="AL270" s="831"/>
      <c r="AM270" s="51">
        <f t="shared" si="246"/>
        <v>0</v>
      </c>
      <c r="AN270" s="257"/>
      <c r="AO270" s="257"/>
      <c r="AP270" s="257"/>
      <c r="AQ270" s="257"/>
      <c r="AR270" s="257"/>
      <c r="AS270" s="257"/>
      <c r="AT270" s="813"/>
      <c r="AU270" s="834"/>
      <c r="AV270" s="51">
        <f t="shared" si="247"/>
        <v>0</v>
      </c>
      <c r="AW270" s="257"/>
      <c r="AX270" s="257"/>
      <c r="AY270" s="257"/>
      <c r="AZ270" s="257"/>
      <c r="BA270" s="257"/>
      <c r="BB270" s="257"/>
      <c r="BC270" s="813"/>
      <c r="BD270" s="810"/>
      <c r="BE270" s="51">
        <f t="shared" si="248"/>
        <v>0</v>
      </c>
      <c r="BF270" s="257"/>
      <c r="BG270" s="257"/>
      <c r="BH270" s="257"/>
      <c r="BI270" s="257"/>
      <c r="BJ270" s="257"/>
      <c r="BK270" s="257"/>
      <c r="BL270" s="813"/>
      <c r="BM270" s="816"/>
      <c r="BN270" s="51">
        <f t="shared" si="249"/>
        <v>0</v>
      </c>
      <c r="BO270" s="257"/>
      <c r="BP270" s="257"/>
      <c r="BQ270" s="257"/>
      <c r="BR270" s="257"/>
      <c r="BS270" s="257"/>
      <c r="BT270" s="257"/>
      <c r="BU270" s="821"/>
      <c r="BV270" s="822"/>
      <c r="BW270" s="822"/>
      <c r="BX270" s="822"/>
      <c r="BY270" s="822"/>
      <c r="BZ270" s="822"/>
      <c r="CA270" s="822"/>
      <c r="CB270" s="822"/>
      <c r="CC270" s="823"/>
    </row>
    <row r="271" spans="1:81" s="58" customFormat="1" ht="40.200000000000003" customHeight="1" x14ac:dyDescent="0.3">
      <c r="A271" s="34"/>
      <c r="B271" s="907"/>
      <c r="C271" s="869"/>
      <c r="D271" s="872"/>
      <c r="E271" s="852"/>
      <c r="F271" s="852"/>
      <c r="G271" s="852"/>
      <c r="H271" s="852"/>
      <c r="I271" s="852"/>
      <c r="J271" s="813"/>
      <c r="K271" s="855"/>
      <c r="L271" s="858"/>
      <c r="M271" s="861"/>
      <c r="N271" s="837"/>
      <c r="O271" s="840"/>
      <c r="P271" s="864"/>
      <c r="Q271" s="867"/>
      <c r="R271" s="813"/>
      <c r="S271" s="355" t="s">
        <v>5838</v>
      </c>
      <c r="T271" s="236"/>
      <c r="U271" s="236"/>
      <c r="V271" s="236"/>
      <c r="W271" s="39" t="s">
        <v>5839</v>
      </c>
      <c r="X271" s="31"/>
      <c r="Y271" s="31"/>
      <c r="Z271" s="31"/>
      <c r="AA271" s="31"/>
      <c r="AB271" s="813"/>
      <c r="AC271" s="828"/>
      <c r="AD271" s="51">
        <f t="shared" si="265"/>
        <v>0</v>
      </c>
      <c r="AE271" s="51">
        <f t="shared" si="265"/>
        <v>0</v>
      </c>
      <c r="AF271" s="51">
        <f t="shared" si="265"/>
        <v>0</v>
      </c>
      <c r="AG271" s="51">
        <f t="shared" si="265"/>
        <v>0</v>
      </c>
      <c r="AH271" s="51">
        <f t="shared" si="265"/>
        <v>0</v>
      </c>
      <c r="AI271" s="51">
        <f t="shared" si="265"/>
        <v>0</v>
      </c>
      <c r="AJ271" s="51">
        <f t="shared" si="265"/>
        <v>0</v>
      </c>
      <c r="AK271" s="813"/>
      <c r="AL271" s="831"/>
      <c r="AM271" s="51">
        <f t="shared" si="246"/>
        <v>0</v>
      </c>
      <c r="AN271" s="257"/>
      <c r="AO271" s="257"/>
      <c r="AP271" s="257"/>
      <c r="AQ271" s="257"/>
      <c r="AR271" s="257"/>
      <c r="AS271" s="257"/>
      <c r="AT271" s="813"/>
      <c r="AU271" s="834"/>
      <c r="AV271" s="51">
        <f t="shared" si="247"/>
        <v>0</v>
      </c>
      <c r="AW271" s="257"/>
      <c r="AX271" s="257"/>
      <c r="AY271" s="257"/>
      <c r="AZ271" s="257"/>
      <c r="BA271" s="257"/>
      <c r="BB271" s="257"/>
      <c r="BC271" s="813"/>
      <c r="BD271" s="810"/>
      <c r="BE271" s="51">
        <f t="shared" si="248"/>
        <v>0</v>
      </c>
      <c r="BF271" s="257"/>
      <c r="BG271" s="257"/>
      <c r="BH271" s="257"/>
      <c r="BI271" s="257"/>
      <c r="BJ271" s="257"/>
      <c r="BK271" s="257"/>
      <c r="BL271" s="813"/>
      <c r="BM271" s="816"/>
      <c r="BN271" s="51">
        <f t="shared" si="249"/>
        <v>0</v>
      </c>
      <c r="BO271" s="257"/>
      <c r="BP271" s="257"/>
      <c r="BQ271" s="257"/>
      <c r="BR271" s="257"/>
      <c r="BS271" s="257"/>
      <c r="BT271" s="257"/>
      <c r="BU271" s="821"/>
      <c r="BV271" s="822"/>
      <c r="BW271" s="822"/>
      <c r="BX271" s="822"/>
      <c r="BY271" s="822"/>
      <c r="BZ271" s="822"/>
      <c r="CA271" s="822"/>
      <c r="CB271" s="822"/>
      <c r="CC271" s="823"/>
    </row>
    <row r="272" spans="1:81" s="58" customFormat="1" ht="40.200000000000003" customHeight="1" thickBot="1" x14ac:dyDescent="0.35">
      <c r="A272" s="34"/>
      <c r="B272" s="907"/>
      <c r="C272" s="869"/>
      <c r="D272" s="873"/>
      <c r="E272" s="853"/>
      <c r="F272" s="853"/>
      <c r="G272" s="853"/>
      <c r="H272" s="853"/>
      <c r="I272" s="853"/>
      <c r="J272" s="814"/>
      <c r="K272" s="856"/>
      <c r="L272" s="859"/>
      <c r="M272" s="862"/>
      <c r="N272" s="838"/>
      <c r="O272" s="841"/>
      <c r="P272" s="865"/>
      <c r="Q272" s="874"/>
      <c r="R272" s="814"/>
      <c r="S272" s="356" t="s">
        <v>5840</v>
      </c>
      <c r="T272" s="237"/>
      <c r="U272" s="237"/>
      <c r="V272" s="237"/>
      <c r="W272" s="232" t="s">
        <v>5841</v>
      </c>
      <c r="X272" s="260"/>
      <c r="Y272" s="260"/>
      <c r="Z272" s="260"/>
      <c r="AA272" s="260"/>
      <c r="AB272" s="814"/>
      <c r="AC272" s="829"/>
      <c r="AD272" s="46">
        <f t="shared" si="265"/>
        <v>0</v>
      </c>
      <c r="AE272" s="46">
        <f t="shared" si="265"/>
        <v>0</v>
      </c>
      <c r="AF272" s="46">
        <f t="shared" si="265"/>
        <v>0</v>
      </c>
      <c r="AG272" s="46">
        <f t="shared" si="265"/>
        <v>0</v>
      </c>
      <c r="AH272" s="46">
        <f t="shared" si="265"/>
        <v>0</v>
      </c>
      <c r="AI272" s="46">
        <f t="shared" si="265"/>
        <v>0</v>
      </c>
      <c r="AJ272" s="46">
        <f t="shared" si="265"/>
        <v>0</v>
      </c>
      <c r="AK272" s="814"/>
      <c r="AL272" s="832"/>
      <c r="AM272" s="46">
        <f t="shared" si="246"/>
        <v>0</v>
      </c>
      <c r="AN272" s="49"/>
      <c r="AO272" s="49"/>
      <c r="AP272" s="49"/>
      <c r="AQ272" s="49"/>
      <c r="AR272" s="49"/>
      <c r="AS272" s="49"/>
      <c r="AT272" s="814"/>
      <c r="AU272" s="835"/>
      <c r="AV272" s="46">
        <f t="shared" si="247"/>
        <v>0</v>
      </c>
      <c r="AW272" s="49"/>
      <c r="AX272" s="49"/>
      <c r="AY272" s="49"/>
      <c r="AZ272" s="49"/>
      <c r="BA272" s="49"/>
      <c r="BB272" s="49"/>
      <c r="BC272" s="814"/>
      <c r="BD272" s="811"/>
      <c r="BE272" s="46">
        <f t="shared" si="248"/>
        <v>0</v>
      </c>
      <c r="BF272" s="49"/>
      <c r="BG272" s="49"/>
      <c r="BH272" s="49"/>
      <c r="BI272" s="49"/>
      <c r="BJ272" s="49"/>
      <c r="BK272" s="49"/>
      <c r="BL272" s="814"/>
      <c r="BM272" s="817"/>
      <c r="BN272" s="46">
        <f t="shared" si="249"/>
        <v>0</v>
      </c>
      <c r="BO272" s="49"/>
      <c r="BP272" s="49"/>
      <c r="BQ272" s="49"/>
      <c r="BR272" s="49"/>
      <c r="BS272" s="49"/>
      <c r="BT272" s="49"/>
      <c r="BU272" s="824"/>
      <c r="BV272" s="825"/>
      <c r="BW272" s="825"/>
      <c r="BX272" s="825"/>
      <c r="BY272" s="825"/>
      <c r="BZ272" s="825"/>
      <c r="CA272" s="825"/>
      <c r="CB272" s="825"/>
      <c r="CC272" s="826"/>
    </row>
    <row r="273" spans="1:81" s="58" customFormat="1" ht="40.200000000000003" customHeight="1" thickTop="1" x14ac:dyDescent="0.3">
      <c r="A273" s="34"/>
      <c r="B273" s="907"/>
      <c r="C273" s="869"/>
      <c r="D273" s="871"/>
      <c r="E273" s="851"/>
      <c r="F273" s="851"/>
      <c r="G273" s="851"/>
      <c r="H273" s="851"/>
      <c r="I273" s="851"/>
      <c r="J273" s="812">
        <v>490</v>
      </c>
      <c r="K273" s="854" t="str">
        <f>+[8]Metas!K556</f>
        <v>Fortalecimiento de los Fondos de Seguridad y Convivencia, a través de mecanismos financieros Contemplados en el Decreto 399 de 2011, previa autorización de la Asamblea Departamental</v>
      </c>
      <c r="L273" s="857"/>
      <c r="M273" s="860">
        <f t="shared" si="269"/>
        <v>0</v>
      </c>
      <c r="N273" s="836"/>
      <c r="O273" s="839"/>
      <c r="P273" s="863"/>
      <c r="Q273" s="866"/>
      <c r="R273" s="812">
        <f>+$J273</f>
        <v>490</v>
      </c>
      <c r="S273" s="354"/>
      <c r="T273" s="235"/>
      <c r="U273" s="235"/>
      <c r="V273" s="235"/>
      <c r="W273" s="231"/>
      <c r="X273" s="256"/>
      <c r="Y273" s="256"/>
      <c r="Z273" s="256"/>
      <c r="AA273" s="256"/>
      <c r="AB273" s="812">
        <f t="shared" si="253"/>
        <v>490</v>
      </c>
      <c r="AC273" s="827">
        <f t="shared" ref="AC273" si="276">+L273</f>
        <v>0</v>
      </c>
      <c r="AD273" s="44">
        <f t="shared" si="265"/>
        <v>0</v>
      </c>
      <c r="AE273" s="44">
        <f t="shared" si="265"/>
        <v>0</v>
      </c>
      <c r="AF273" s="44">
        <f t="shared" si="265"/>
        <v>0</v>
      </c>
      <c r="AG273" s="44">
        <f t="shared" si="265"/>
        <v>0</v>
      </c>
      <c r="AH273" s="44">
        <f t="shared" si="265"/>
        <v>0</v>
      </c>
      <c r="AI273" s="44">
        <f t="shared" si="265"/>
        <v>0</v>
      </c>
      <c r="AJ273" s="44">
        <f t="shared" si="265"/>
        <v>0</v>
      </c>
      <c r="AK273" s="812">
        <f t="shared" si="255"/>
        <v>490</v>
      </c>
      <c r="AL273" s="830">
        <f t="shared" si="271"/>
        <v>0</v>
      </c>
      <c r="AM273" s="44">
        <f t="shared" si="246"/>
        <v>0</v>
      </c>
      <c r="AN273" s="47"/>
      <c r="AO273" s="47"/>
      <c r="AP273" s="47"/>
      <c r="AQ273" s="47"/>
      <c r="AR273" s="47"/>
      <c r="AS273" s="47"/>
      <c r="AT273" s="812">
        <f t="shared" si="256"/>
        <v>490</v>
      </c>
      <c r="AU273" s="833">
        <f t="shared" si="272"/>
        <v>0</v>
      </c>
      <c r="AV273" s="44">
        <f t="shared" si="247"/>
        <v>0</v>
      </c>
      <c r="AW273" s="47"/>
      <c r="AX273" s="47"/>
      <c r="AY273" s="47"/>
      <c r="AZ273" s="47"/>
      <c r="BA273" s="47"/>
      <c r="BB273" s="47"/>
      <c r="BC273" s="812">
        <f t="shared" si="257"/>
        <v>490</v>
      </c>
      <c r="BD273" s="809">
        <f t="shared" si="273"/>
        <v>0</v>
      </c>
      <c r="BE273" s="44">
        <f t="shared" si="248"/>
        <v>0</v>
      </c>
      <c r="BF273" s="47"/>
      <c r="BG273" s="47"/>
      <c r="BH273" s="47"/>
      <c r="BI273" s="47"/>
      <c r="BJ273" s="47"/>
      <c r="BK273" s="47"/>
      <c r="BL273" s="812">
        <f t="shared" si="258"/>
        <v>490</v>
      </c>
      <c r="BM273" s="815">
        <f t="shared" si="274"/>
        <v>0</v>
      </c>
      <c r="BN273" s="44">
        <f t="shared" si="249"/>
        <v>0</v>
      </c>
      <c r="BO273" s="47"/>
      <c r="BP273" s="47"/>
      <c r="BQ273" s="47"/>
      <c r="BR273" s="47"/>
      <c r="BS273" s="47"/>
      <c r="BT273" s="47"/>
      <c r="BU273" s="818"/>
      <c r="BV273" s="819"/>
      <c r="BW273" s="819"/>
      <c r="BX273" s="819"/>
      <c r="BY273" s="819"/>
      <c r="BZ273" s="819"/>
      <c r="CA273" s="819"/>
      <c r="CB273" s="819"/>
      <c r="CC273" s="820"/>
    </row>
    <row r="274" spans="1:81" s="58" customFormat="1" ht="40.200000000000003" customHeight="1" x14ac:dyDescent="0.3">
      <c r="A274" s="34"/>
      <c r="B274" s="907"/>
      <c r="C274" s="869"/>
      <c r="D274" s="872"/>
      <c r="E274" s="852"/>
      <c r="F274" s="852"/>
      <c r="G274" s="852"/>
      <c r="H274" s="852"/>
      <c r="I274" s="852"/>
      <c r="J274" s="813"/>
      <c r="K274" s="855"/>
      <c r="L274" s="858"/>
      <c r="M274" s="861"/>
      <c r="N274" s="837"/>
      <c r="O274" s="840"/>
      <c r="P274" s="864"/>
      <c r="Q274" s="867"/>
      <c r="R274" s="813"/>
      <c r="S274" s="355"/>
      <c r="T274" s="236"/>
      <c r="U274" s="236"/>
      <c r="V274" s="236"/>
      <c r="W274" s="39"/>
      <c r="X274" s="31"/>
      <c r="Y274" s="31"/>
      <c r="Z274" s="31"/>
      <c r="AA274" s="31"/>
      <c r="AB274" s="813"/>
      <c r="AC274" s="828"/>
      <c r="AD274" s="51">
        <f t="shared" si="265"/>
        <v>0</v>
      </c>
      <c r="AE274" s="51">
        <f t="shared" si="265"/>
        <v>0</v>
      </c>
      <c r="AF274" s="51">
        <f t="shared" si="265"/>
        <v>0</v>
      </c>
      <c r="AG274" s="51">
        <f t="shared" si="265"/>
        <v>0</v>
      </c>
      <c r="AH274" s="51">
        <f t="shared" si="265"/>
        <v>0</v>
      </c>
      <c r="AI274" s="51">
        <f t="shared" si="265"/>
        <v>0</v>
      </c>
      <c r="AJ274" s="51">
        <f t="shared" si="265"/>
        <v>0</v>
      </c>
      <c r="AK274" s="813"/>
      <c r="AL274" s="831"/>
      <c r="AM274" s="51">
        <f t="shared" si="246"/>
        <v>0</v>
      </c>
      <c r="AN274" s="257"/>
      <c r="AO274" s="257"/>
      <c r="AP274" s="257"/>
      <c r="AQ274" s="257"/>
      <c r="AR274" s="257"/>
      <c r="AS274" s="257"/>
      <c r="AT274" s="813"/>
      <c r="AU274" s="834"/>
      <c r="AV274" s="51">
        <f t="shared" si="247"/>
        <v>0</v>
      </c>
      <c r="AW274" s="257"/>
      <c r="AX274" s="257"/>
      <c r="AY274" s="257"/>
      <c r="AZ274" s="257"/>
      <c r="BA274" s="257"/>
      <c r="BB274" s="257"/>
      <c r="BC274" s="813"/>
      <c r="BD274" s="810"/>
      <c r="BE274" s="51">
        <f t="shared" si="248"/>
        <v>0</v>
      </c>
      <c r="BF274" s="257"/>
      <c r="BG274" s="257"/>
      <c r="BH274" s="257"/>
      <c r="BI274" s="257"/>
      <c r="BJ274" s="257"/>
      <c r="BK274" s="257"/>
      <c r="BL274" s="813"/>
      <c r="BM274" s="816"/>
      <c r="BN274" s="51">
        <f t="shared" si="249"/>
        <v>0</v>
      </c>
      <c r="BO274" s="257"/>
      <c r="BP274" s="257"/>
      <c r="BQ274" s="257"/>
      <c r="BR274" s="257"/>
      <c r="BS274" s="257"/>
      <c r="BT274" s="257"/>
      <c r="BU274" s="821"/>
      <c r="BV274" s="822"/>
      <c r="BW274" s="822"/>
      <c r="BX274" s="822"/>
      <c r="BY274" s="822"/>
      <c r="BZ274" s="822"/>
      <c r="CA274" s="822"/>
      <c r="CB274" s="822"/>
      <c r="CC274" s="823"/>
    </row>
    <row r="275" spans="1:81" s="58" customFormat="1" ht="40.200000000000003" customHeight="1" x14ac:dyDescent="0.3">
      <c r="A275" s="34"/>
      <c r="B275" s="907"/>
      <c r="C275" s="869"/>
      <c r="D275" s="872"/>
      <c r="E275" s="852"/>
      <c r="F275" s="852"/>
      <c r="G275" s="852"/>
      <c r="H275" s="852"/>
      <c r="I275" s="852"/>
      <c r="J275" s="813"/>
      <c r="K275" s="855"/>
      <c r="L275" s="858"/>
      <c r="M275" s="861"/>
      <c r="N275" s="837"/>
      <c r="O275" s="840"/>
      <c r="P275" s="864"/>
      <c r="Q275" s="867"/>
      <c r="R275" s="813"/>
      <c r="S275" s="355"/>
      <c r="T275" s="236"/>
      <c r="U275" s="236"/>
      <c r="V275" s="236"/>
      <c r="W275" s="39"/>
      <c r="X275" s="31"/>
      <c r="Y275" s="31"/>
      <c r="Z275" s="31"/>
      <c r="AA275" s="31"/>
      <c r="AB275" s="813"/>
      <c r="AC275" s="828"/>
      <c r="AD275" s="51">
        <f t="shared" si="265"/>
        <v>0</v>
      </c>
      <c r="AE275" s="51">
        <f t="shared" si="265"/>
        <v>0</v>
      </c>
      <c r="AF275" s="51">
        <f t="shared" si="265"/>
        <v>0</v>
      </c>
      <c r="AG275" s="51">
        <f t="shared" si="265"/>
        <v>0</v>
      </c>
      <c r="AH275" s="51">
        <f t="shared" si="265"/>
        <v>0</v>
      </c>
      <c r="AI275" s="51">
        <f t="shared" si="265"/>
        <v>0</v>
      </c>
      <c r="AJ275" s="51">
        <f t="shared" si="265"/>
        <v>0</v>
      </c>
      <c r="AK275" s="813"/>
      <c r="AL275" s="831"/>
      <c r="AM275" s="51">
        <f t="shared" si="246"/>
        <v>0</v>
      </c>
      <c r="AN275" s="257"/>
      <c r="AO275" s="257"/>
      <c r="AP275" s="257"/>
      <c r="AQ275" s="257"/>
      <c r="AR275" s="257"/>
      <c r="AS275" s="257"/>
      <c r="AT275" s="813"/>
      <c r="AU275" s="834"/>
      <c r="AV275" s="51">
        <f t="shared" si="247"/>
        <v>0</v>
      </c>
      <c r="AW275" s="257"/>
      <c r="AX275" s="257"/>
      <c r="AY275" s="257"/>
      <c r="AZ275" s="257"/>
      <c r="BA275" s="257"/>
      <c r="BB275" s="257"/>
      <c r="BC275" s="813"/>
      <c r="BD275" s="810"/>
      <c r="BE275" s="51">
        <f t="shared" si="248"/>
        <v>0</v>
      </c>
      <c r="BF275" s="257"/>
      <c r="BG275" s="257"/>
      <c r="BH275" s="257"/>
      <c r="BI275" s="257"/>
      <c r="BJ275" s="257"/>
      <c r="BK275" s="257"/>
      <c r="BL275" s="813"/>
      <c r="BM275" s="816"/>
      <c r="BN275" s="51">
        <f t="shared" si="249"/>
        <v>0</v>
      </c>
      <c r="BO275" s="257"/>
      <c r="BP275" s="257"/>
      <c r="BQ275" s="257"/>
      <c r="BR275" s="257"/>
      <c r="BS275" s="257"/>
      <c r="BT275" s="257"/>
      <c r="BU275" s="821"/>
      <c r="BV275" s="822"/>
      <c r="BW275" s="822"/>
      <c r="BX275" s="822"/>
      <c r="BY275" s="822"/>
      <c r="BZ275" s="822"/>
      <c r="CA275" s="822"/>
      <c r="CB275" s="822"/>
      <c r="CC275" s="823"/>
    </row>
    <row r="276" spans="1:81" s="58" customFormat="1" ht="40.200000000000003" customHeight="1" thickBot="1" x14ac:dyDescent="0.35">
      <c r="A276" s="34"/>
      <c r="B276" s="907"/>
      <c r="C276" s="869"/>
      <c r="D276" s="873"/>
      <c r="E276" s="853"/>
      <c r="F276" s="853"/>
      <c r="G276" s="853"/>
      <c r="H276" s="853"/>
      <c r="I276" s="853"/>
      <c r="J276" s="814"/>
      <c r="K276" s="856"/>
      <c r="L276" s="859"/>
      <c r="M276" s="862"/>
      <c r="N276" s="838"/>
      <c r="O276" s="841"/>
      <c r="P276" s="865"/>
      <c r="Q276" s="874"/>
      <c r="R276" s="814"/>
      <c r="S276" s="356"/>
      <c r="T276" s="237"/>
      <c r="U276" s="237"/>
      <c r="V276" s="237"/>
      <c r="W276" s="232"/>
      <c r="X276" s="260"/>
      <c r="Y276" s="260"/>
      <c r="Z276" s="260"/>
      <c r="AA276" s="260"/>
      <c r="AB276" s="814"/>
      <c r="AC276" s="829"/>
      <c r="AD276" s="46">
        <f t="shared" si="265"/>
        <v>0</v>
      </c>
      <c r="AE276" s="46">
        <f t="shared" si="265"/>
        <v>0</v>
      </c>
      <c r="AF276" s="46">
        <f t="shared" si="265"/>
        <v>0</v>
      </c>
      <c r="AG276" s="46">
        <f t="shared" si="265"/>
        <v>0</v>
      </c>
      <c r="AH276" s="46">
        <f t="shared" si="265"/>
        <v>0</v>
      </c>
      <c r="AI276" s="46">
        <f t="shared" si="265"/>
        <v>0</v>
      </c>
      <c r="AJ276" s="46">
        <f t="shared" si="265"/>
        <v>0</v>
      </c>
      <c r="AK276" s="814"/>
      <c r="AL276" s="832"/>
      <c r="AM276" s="46">
        <f t="shared" si="246"/>
        <v>0</v>
      </c>
      <c r="AN276" s="49"/>
      <c r="AO276" s="49"/>
      <c r="AP276" s="49"/>
      <c r="AQ276" s="49"/>
      <c r="AR276" s="49"/>
      <c r="AS276" s="49"/>
      <c r="AT276" s="814"/>
      <c r="AU276" s="835"/>
      <c r="AV276" s="46">
        <f t="shared" si="247"/>
        <v>0</v>
      </c>
      <c r="AW276" s="49"/>
      <c r="AX276" s="49"/>
      <c r="AY276" s="49"/>
      <c r="AZ276" s="49"/>
      <c r="BA276" s="49"/>
      <c r="BB276" s="49"/>
      <c r="BC276" s="814"/>
      <c r="BD276" s="811"/>
      <c r="BE276" s="46">
        <f t="shared" si="248"/>
        <v>0</v>
      </c>
      <c r="BF276" s="49"/>
      <c r="BG276" s="49"/>
      <c r="BH276" s="49"/>
      <c r="BI276" s="49"/>
      <c r="BJ276" s="49"/>
      <c r="BK276" s="49"/>
      <c r="BL276" s="814"/>
      <c r="BM276" s="817"/>
      <c r="BN276" s="46">
        <f t="shared" si="249"/>
        <v>0</v>
      </c>
      <c r="BO276" s="49"/>
      <c r="BP276" s="49"/>
      <c r="BQ276" s="49"/>
      <c r="BR276" s="49"/>
      <c r="BS276" s="49"/>
      <c r="BT276" s="49"/>
      <c r="BU276" s="824"/>
      <c r="BV276" s="825"/>
      <c r="BW276" s="825"/>
      <c r="BX276" s="825"/>
      <c r="BY276" s="825"/>
      <c r="BZ276" s="825"/>
      <c r="CA276" s="825"/>
      <c r="CB276" s="825"/>
      <c r="CC276" s="826"/>
    </row>
    <row r="277" spans="1:81" s="58" customFormat="1" ht="40.200000000000003" customHeight="1" thickTop="1" x14ac:dyDescent="0.3">
      <c r="A277" s="34"/>
      <c r="B277" s="907"/>
      <c r="C277" s="869"/>
      <c r="D277" s="871"/>
      <c r="E277" s="851"/>
      <c r="F277" s="851"/>
      <c r="G277" s="851"/>
      <c r="H277" s="851"/>
      <c r="I277" s="851"/>
      <c r="J277" s="812">
        <v>491</v>
      </c>
      <c r="K277" s="854" t="str">
        <f>+[8]Metas!K557</f>
        <v xml:space="preserve">Proyectos cofinanciados a través del FONSECON para el fortalecimiento de la Fuerza Pública, Organismos de Investigación y de Seguridad </v>
      </c>
      <c r="L277" s="857"/>
      <c r="M277" s="860">
        <f t="shared" si="269"/>
        <v>0</v>
      </c>
      <c r="N277" s="836"/>
      <c r="O277" s="839"/>
      <c r="P277" s="863"/>
      <c r="Q277" s="866"/>
      <c r="R277" s="812">
        <f>+$J277</f>
        <v>491</v>
      </c>
      <c r="S277" s="354"/>
      <c r="T277" s="235"/>
      <c r="U277" s="235"/>
      <c r="V277" s="235" t="s">
        <v>3830</v>
      </c>
      <c r="W277" s="231"/>
      <c r="X277" s="256"/>
      <c r="Y277" s="256"/>
      <c r="Z277" s="256"/>
      <c r="AA277" s="256"/>
      <c r="AB277" s="812">
        <f t="shared" si="253"/>
        <v>491</v>
      </c>
      <c r="AC277" s="827">
        <f t="shared" ref="AC277" si="277">+L277</f>
        <v>0</v>
      </c>
      <c r="AD277" s="44">
        <f t="shared" si="265"/>
        <v>0</v>
      </c>
      <c r="AE277" s="44">
        <f t="shared" si="265"/>
        <v>0</v>
      </c>
      <c r="AF277" s="44">
        <f t="shared" si="265"/>
        <v>0</v>
      </c>
      <c r="AG277" s="44">
        <f t="shared" si="265"/>
        <v>0</v>
      </c>
      <c r="AH277" s="44">
        <f t="shared" si="265"/>
        <v>0</v>
      </c>
      <c r="AI277" s="44">
        <f t="shared" si="265"/>
        <v>0</v>
      </c>
      <c r="AJ277" s="44">
        <f t="shared" si="265"/>
        <v>0</v>
      </c>
      <c r="AK277" s="812">
        <f t="shared" si="255"/>
        <v>491</v>
      </c>
      <c r="AL277" s="830">
        <f t="shared" si="271"/>
        <v>0</v>
      </c>
      <c r="AM277" s="44">
        <f t="shared" si="246"/>
        <v>0</v>
      </c>
      <c r="AN277" s="47"/>
      <c r="AO277" s="47"/>
      <c r="AP277" s="47"/>
      <c r="AQ277" s="47"/>
      <c r="AR277" s="47"/>
      <c r="AS277" s="47"/>
      <c r="AT277" s="812">
        <f t="shared" si="256"/>
        <v>491</v>
      </c>
      <c r="AU277" s="833">
        <f t="shared" si="272"/>
        <v>0</v>
      </c>
      <c r="AV277" s="44">
        <f t="shared" si="247"/>
        <v>0</v>
      </c>
      <c r="AW277" s="47"/>
      <c r="AX277" s="47"/>
      <c r="AY277" s="47"/>
      <c r="AZ277" s="47"/>
      <c r="BA277" s="47"/>
      <c r="BB277" s="47"/>
      <c r="BC277" s="812">
        <f t="shared" si="257"/>
        <v>491</v>
      </c>
      <c r="BD277" s="809">
        <f t="shared" si="273"/>
        <v>0</v>
      </c>
      <c r="BE277" s="44">
        <f t="shared" si="248"/>
        <v>0</v>
      </c>
      <c r="BF277" s="47"/>
      <c r="BG277" s="47"/>
      <c r="BH277" s="47"/>
      <c r="BI277" s="47"/>
      <c r="BJ277" s="47"/>
      <c r="BK277" s="47"/>
      <c r="BL277" s="812">
        <f t="shared" si="258"/>
        <v>491</v>
      </c>
      <c r="BM277" s="815">
        <f t="shared" si="274"/>
        <v>0</v>
      </c>
      <c r="BN277" s="44">
        <f t="shared" si="249"/>
        <v>0</v>
      </c>
      <c r="BO277" s="47"/>
      <c r="BP277" s="47"/>
      <c r="BQ277" s="47"/>
      <c r="BR277" s="47"/>
      <c r="BS277" s="47"/>
      <c r="BT277" s="47"/>
      <c r="BU277" s="818"/>
      <c r="BV277" s="819"/>
      <c r="BW277" s="819"/>
      <c r="BX277" s="819"/>
      <c r="BY277" s="819"/>
      <c r="BZ277" s="819"/>
      <c r="CA277" s="819"/>
      <c r="CB277" s="819"/>
      <c r="CC277" s="820"/>
    </row>
    <row r="278" spans="1:81" s="58" customFormat="1" ht="40.200000000000003" customHeight="1" x14ac:dyDescent="0.3">
      <c r="A278" s="34"/>
      <c r="B278" s="907"/>
      <c r="C278" s="869"/>
      <c r="D278" s="872"/>
      <c r="E278" s="852"/>
      <c r="F278" s="852"/>
      <c r="G278" s="852"/>
      <c r="H278" s="852"/>
      <c r="I278" s="852"/>
      <c r="J278" s="813"/>
      <c r="K278" s="855"/>
      <c r="L278" s="858"/>
      <c r="M278" s="861"/>
      <c r="N278" s="837"/>
      <c r="O278" s="840"/>
      <c r="P278" s="864"/>
      <c r="Q278" s="867"/>
      <c r="R278" s="813"/>
      <c r="S278" s="355"/>
      <c r="T278" s="236"/>
      <c r="U278" s="236"/>
      <c r="V278" s="236"/>
      <c r="W278" s="39"/>
      <c r="X278" s="31"/>
      <c r="Y278" s="31"/>
      <c r="Z278" s="31"/>
      <c r="AA278" s="31"/>
      <c r="AB278" s="813"/>
      <c r="AC278" s="828"/>
      <c r="AD278" s="51">
        <f t="shared" si="265"/>
        <v>0</v>
      </c>
      <c r="AE278" s="51">
        <f t="shared" si="265"/>
        <v>0</v>
      </c>
      <c r="AF278" s="51">
        <f t="shared" si="265"/>
        <v>0</v>
      </c>
      <c r="AG278" s="51">
        <f t="shared" si="265"/>
        <v>0</v>
      </c>
      <c r="AH278" s="51">
        <f t="shared" si="265"/>
        <v>0</v>
      </c>
      <c r="AI278" s="51">
        <f t="shared" si="265"/>
        <v>0</v>
      </c>
      <c r="AJ278" s="51">
        <f t="shared" si="265"/>
        <v>0</v>
      </c>
      <c r="AK278" s="813"/>
      <c r="AL278" s="831"/>
      <c r="AM278" s="51">
        <f t="shared" ref="AM278:AM341" si="278">SUM(AN278:AS278)</f>
        <v>0</v>
      </c>
      <c r="AN278" s="257"/>
      <c r="AO278" s="257"/>
      <c r="AP278" s="257"/>
      <c r="AQ278" s="257"/>
      <c r="AR278" s="257"/>
      <c r="AS278" s="257"/>
      <c r="AT278" s="813"/>
      <c r="AU278" s="834"/>
      <c r="AV278" s="51">
        <f t="shared" ref="AV278:AV341" si="279">SUM(AW278:BB278)</f>
        <v>0</v>
      </c>
      <c r="AW278" s="257"/>
      <c r="AX278" s="257"/>
      <c r="AY278" s="257"/>
      <c r="AZ278" s="257"/>
      <c r="BA278" s="257"/>
      <c r="BB278" s="257"/>
      <c r="BC278" s="813"/>
      <c r="BD278" s="810"/>
      <c r="BE278" s="51">
        <f t="shared" ref="BE278:BE341" si="280">SUM(BF278:BK278)</f>
        <v>0</v>
      </c>
      <c r="BF278" s="257"/>
      <c r="BG278" s="257"/>
      <c r="BH278" s="257"/>
      <c r="BI278" s="257"/>
      <c r="BJ278" s="257"/>
      <c r="BK278" s="257"/>
      <c r="BL278" s="813"/>
      <c r="BM278" s="816"/>
      <c r="BN278" s="51">
        <f t="shared" ref="BN278:BN341" si="281">SUM(BO278:BT278)</f>
        <v>0</v>
      </c>
      <c r="BO278" s="257"/>
      <c r="BP278" s="257"/>
      <c r="BQ278" s="257"/>
      <c r="BR278" s="257"/>
      <c r="BS278" s="257"/>
      <c r="BT278" s="257"/>
      <c r="BU278" s="821"/>
      <c r="BV278" s="822"/>
      <c r="BW278" s="822"/>
      <c r="BX278" s="822"/>
      <c r="BY278" s="822"/>
      <c r="BZ278" s="822"/>
      <c r="CA278" s="822"/>
      <c r="CB278" s="822"/>
      <c r="CC278" s="823"/>
    </row>
    <row r="279" spans="1:81" s="58" customFormat="1" ht="40.200000000000003" customHeight="1" x14ac:dyDescent="0.3">
      <c r="A279" s="34"/>
      <c r="B279" s="907"/>
      <c r="C279" s="869"/>
      <c r="D279" s="872"/>
      <c r="E279" s="852"/>
      <c r="F279" s="852"/>
      <c r="G279" s="852"/>
      <c r="H279" s="852"/>
      <c r="I279" s="852"/>
      <c r="J279" s="813"/>
      <c r="K279" s="855"/>
      <c r="L279" s="858"/>
      <c r="M279" s="861"/>
      <c r="N279" s="837"/>
      <c r="O279" s="840"/>
      <c r="P279" s="864"/>
      <c r="Q279" s="867"/>
      <c r="R279" s="813"/>
      <c r="S279" s="355"/>
      <c r="T279" s="236"/>
      <c r="U279" s="236"/>
      <c r="V279" s="236"/>
      <c r="W279" s="39"/>
      <c r="X279" s="31"/>
      <c r="Y279" s="31"/>
      <c r="Z279" s="31"/>
      <c r="AA279" s="31"/>
      <c r="AB279" s="813"/>
      <c r="AC279" s="828"/>
      <c r="AD279" s="51">
        <f t="shared" si="265"/>
        <v>0</v>
      </c>
      <c r="AE279" s="51">
        <f t="shared" si="265"/>
        <v>0</v>
      </c>
      <c r="AF279" s="51">
        <f t="shared" si="265"/>
        <v>0</v>
      </c>
      <c r="AG279" s="51">
        <f t="shared" si="265"/>
        <v>0</v>
      </c>
      <c r="AH279" s="51">
        <f t="shared" si="265"/>
        <v>0</v>
      </c>
      <c r="AI279" s="51">
        <f t="shared" si="265"/>
        <v>0</v>
      </c>
      <c r="AJ279" s="51">
        <f t="shared" si="265"/>
        <v>0</v>
      </c>
      <c r="AK279" s="813"/>
      <c r="AL279" s="831"/>
      <c r="AM279" s="51">
        <f t="shared" si="278"/>
        <v>0</v>
      </c>
      <c r="AN279" s="257"/>
      <c r="AO279" s="257"/>
      <c r="AP279" s="257"/>
      <c r="AQ279" s="257"/>
      <c r="AR279" s="257"/>
      <c r="AS279" s="257"/>
      <c r="AT279" s="813"/>
      <c r="AU279" s="834"/>
      <c r="AV279" s="51">
        <f t="shared" si="279"/>
        <v>0</v>
      </c>
      <c r="AW279" s="257"/>
      <c r="AX279" s="257"/>
      <c r="AY279" s="257"/>
      <c r="AZ279" s="257"/>
      <c r="BA279" s="257"/>
      <c r="BB279" s="257"/>
      <c r="BC279" s="813"/>
      <c r="BD279" s="810"/>
      <c r="BE279" s="51">
        <f t="shared" si="280"/>
        <v>0</v>
      </c>
      <c r="BF279" s="257"/>
      <c r="BG279" s="257"/>
      <c r="BH279" s="257"/>
      <c r="BI279" s="257"/>
      <c r="BJ279" s="257"/>
      <c r="BK279" s="257"/>
      <c r="BL279" s="813"/>
      <c r="BM279" s="816"/>
      <c r="BN279" s="51">
        <f t="shared" si="281"/>
        <v>0</v>
      </c>
      <c r="BO279" s="257"/>
      <c r="BP279" s="257"/>
      <c r="BQ279" s="257"/>
      <c r="BR279" s="257"/>
      <c r="BS279" s="257"/>
      <c r="BT279" s="257"/>
      <c r="BU279" s="821"/>
      <c r="BV279" s="822"/>
      <c r="BW279" s="822"/>
      <c r="BX279" s="822"/>
      <c r="BY279" s="822"/>
      <c r="BZ279" s="822"/>
      <c r="CA279" s="822"/>
      <c r="CB279" s="822"/>
      <c r="CC279" s="823"/>
    </row>
    <row r="280" spans="1:81" s="58" customFormat="1" ht="40.200000000000003" customHeight="1" thickBot="1" x14ac:dyDescent="0.35">
      <c r="A280" s="34"/>
      <c r="B280" s="907"/>
      <c r="C280" s="869"/>
      <c r="D280" s="873"/>
      <c r="E280" s="853"/>
      <c r="F280" s="853"/>
      <c r="G280" s="853"/>
      <c r="H280" s="853"/>
      <c r="I280" s="853"/>
      <c r="J280" s="814"/>
      <c r="K280" s="856"/>
      <c r="L280" s="859"/>
      <c r="M280" s="862"/>
      <c r="N280" s="838"/>
      <c r="O280" s="841"/>
      <c r="P280" s="865"/>
      <c r="Q280" s="874"/>
      <c r="R280" s="814"/>
      <c r="S280" s="232"/>
      <c r="T280" s="237"/>
      <c r="U280" s="237"/>
      <c r="V280" s="237"/>
      <c r="W280" s="232"/>
      <c r="X280" s="260"/>
      <c r="Y280" s="260"/>
      <c r="Z280" s="260"/>
      <c r="AA280" s="260"/>
      <c r="AB280" s="814"/>
      <c r="AC280" s="829"/>
      <c r="AD280" s="46">
        <f t="shared" si="265"/>
        <v>0</v>
      </c>
      <c r="AE280" s="46">
        <f t="shared" si="265"/>
        <v>0</v>
      </c>
      <c r="AF280" s="46">
        <f t="shared" si="265"/>
        <v>0</v>
      </c>
      <c r="AG280" s="46">
        <f t="shared" si="265"/>
        <v>0</v>
      </c>
      <c r="AH280" s="46">
        <f t="shared" si="265"/>
        <v>0</v>
      </c>
      <c r="AI280" s="46">
        <f t="shared" si="265"/>
        <v>0</v>
      </c>
      <c r="AJ280" s="46">
        <f t="shared" si="265"/>
        <v>0</v>
      </c>
      <c r="AK280" s="814"/>
      <c r="AL280" s="832"/>
      <c r="AM280" s="46">
        <f t="shared" si="278"/>
        <v>0</v>
      </c>
      <c r="AN280" s="49"/>
      <c r="AO280" s="49"/>
      <c r="AP280" s="49"/>
      <c r="AQ280" s="49"/>
      <c r="AR280" s="49"/>
      <c r="AS280" s="49"/>
      <c r="AT280" s="814"/>
      <c r="AU280" s="835"/>
      <c r="AV280" s="46">
        <f t="shared" si="279"/>
        <v>0</v>
      </c>
      <c r="AW280" s="49"/>
      <c r="AX280" s="49"/>
      <c r="AY280" s="49"/>
      <c r="AZ280" s="49"/>
      <c r="BA280" s="49"/>
      <c r="BB280" s="49"/>
      <c r="BC280" s="814"/>
      <c r="BD280" s="811"/>
      <c r="BE280" s="46">
        <f t="shared" si="280"/>
        <v>0</v>
      </c>
      <c r="BF280" s="49"/>
      <c r="BG280" s="49"/>
      <c r="BH280" s="49"/>
      <c r="BI280" s="49"/>
      <c r="BJ280" s="49"/>
      <c r="BK280" s="49"/>
      <c r="BL280" s="814"/>
      <c r="BM280" s="817"/>
      <c r="BN280" s="46">
        <f t="shared" si="281"/>
        <v>0</v>
      </c>
      <c r="BO280" s="49"/>
      <c r="BP280" s="49"/>
      <c r="BQ280" s="49"/>
      <c r="BR280" s="49"/>
      <c r="BS280" s="49"/>
      <c r="BT280" s="49"/>
      <c r="BU280" s="824"/>
      <c r="BV280" s="825"/>
      <c r="BW280" s="825"/>
      <c r="BX280" s="825"/>
      <c r="BY280" s="825"/>
      <c r="BZ280" s="825"/>
      <c r="CA280" s="825"/>
      <c r="CB280" s="825"/>
      <c r="CC280" s="826"/>
    </row>
    <row r="281" spans="1:81" s="58" customFormat="1" ht="40.200000000000003" customHeight="1" thickTop="1" x14ac:dyDescent="0.3">
      <c r="A281" s="34"/>
      <c r="B281" s="907"/>
      <c r="C281" s="869"/>
      <c r="D281" s="871"/>
      <c r="E281" s="851"/>
      <c r="F281" s="851"/>
      <c r="G281" s="851"/>
      <c r="H281" s="851"/>
      <c r="I281" s="851"/>
      <c r="J281" s="812">
        <v>492</v>
      </c>
      <c r="K281" s="854" t="str">
        <f>+[8]Metas!K558</f>
        <v>Proyectos de cofinanciación a nivel subregional para la compra de cámaras de seguridad y alarmas comunitarias que fortalezca el accionar de los frentes de seguridad y contrarrestar las Zonas de miedo de los municipios.</v>
      </c>
      <c r="L281" s="857">
        <v>1</v>
      </c>
      <c r="M281" s="860">
        <f t="shared" si="269"/>
        <v>1</v>
      </c>
      <c r="N281" s="836">
        <v>0.1</v>
      </c>
      <c r="O281" s="839">
        <v>0.4</v>
      </c>
      <c r="P281" s="863">
        <v>0.4</v>
      </c>
      <c r="Q281" s="866">
        <v>0.1</v>
      </c>
      <c r="R281" s="812">
        <f>+$J281</f>
        <v>492</v>
      </c>
      <c r="S281" s="354" t="s">
        <v>5842</v>
      </c>
      <c r="T281" s="235" t="s">
        <v>3822</v>
      </c>
      <c r="U281" s="235" t="s">
        <v>3826</v>
      </c>
      <c r="V281" s="235" t="s">
        <v>3830</v>
      </c>
      <c r="W281" s="231" t="s">
        <v>5837</v>
      </c>
      <c r="X281" s="256"/>
      <c r="Y281" s="256"/>
      <c r="Z281" s="256"/>
      <c r="AA281" s="256"/>
      <c r="AB281" s="812">
        <f t="shared" si="253"/>
        <v>492</v>
      </c>
      <c r="AC281" s="827">
        <f t="shared" ref="AC281" si="282">+L281</f>
        <v>1</v>
      </c>
      <c r="AD281" s="44">
        <f t="shared" si="265"/>
        <v>1770</v>
      </c>
      <c r="AE281" s="44">
        <f t="shared" si="265"/>
        <v>1770</v>
      </c>
      <c r="AF281" s="44">
        <f t="shared" si="265"/>
        <v>0</v>
      </c>
      <c r="AG281" s="44">
        <f t="shared" si="265"/>
        <v>0</v>
      </c>
      <c r="AH281" s="44">
        <f t="shared" si="265"/>
        <v>0</v>
      </c>
      <c r="AI281" s="44">
        <f t="shared" si="265"/>
        <v>0</v>
      </c>
      <c r="AJ281" s="44">
        <f t="shared" si="265"/>
        <v>0</v>
      </c>
      <c r="AK281" s="812">
        <f t="shared" si="255"/>
        <v>492</v>
      </c>
      <c r="AL281" s="830">
        <f t="shared" si="271"/>
        <v>0.1</v>
      </c>
      <c r="AM281" s="44">
        <f t="shared" si="278"/>
        <v>70</v>
      </c>
      <c r="AN281" s="47">
        <v>70</v>
      </c>
      <c r="AO281" s="47"/>
      <c r="AP281" s="47"/>
      <c r="AQ281" s="47"/>
      <c r="AR281" s="47"/>
      <c r="AS281" s="47"/>
      <c r="AT281" s="812">
        <f t="shared" si="256"/>
        <v>492</v>
      </c>
      <c r="AU281" s="833">
        <f t="shared" si="272"/>
        <v>0.4</v>
      </c>
      <c r="AV281" s="44">
        <f t="shared" si="279"/>
        <v>700</v>
      </c>
      <c r="AW281" s="47">
        <v>700</v>
      </c>
      <c r="AX281" s="47"/>
      <c r="AY281" s="47"/>
      <c r="AZ281" s="47"/>
      <c r="BA281" s="47"/>
      <c r="BB281" s="47"/>
      <c r="BC281" s="812">
        <f t="shared" si="257"/>
        <v>492</v>
      </c>
      <c r="BD281" s="809">
        <f t="shared" si="273"/>
        <v>0.4</v>
      </c>
      <c r="BE281" s="44">
        <f t="shared" si="280"/>
        <v>700</v>
      </c>
      <c r="BF281" s="47">
        <v>700</v>
      </c>
      <c r="BG281" s="47"/>
      <c r="BH281" s="47"/>
      <c r="BI281" s="47"/>
      <c r="BJ281" s="47"/>
      <c r="BK281" s="47"/>
      <c r="BL281" s="812">
        <f t="shared" si="258"/>
        <v>492</v>
      </c>
      <c r="BM281" s="815">
        <f t="shared" si="274"/>
        <v>0.1</v>
      </c>
      <c r="BN281" s="44">
        <f t="shared" si="281"/>
        <v>300</v>
      </c>
      <c r="BO281" s="47">
        <v>300</v>
      </c>
      <c r="BP281" s="47"/>
      <c r="BQ281" s="47"/>
      <c r="BR281" s="47"/>
      <c r="BS281" s="47"/>
      <c r="BT281" s="47"/>
      <c r="BU281" s="818"/>
      <c r="BV281" s="819"/>
      <c r="BW281" s="819"/>
      <c r="BX281" s="819"/>
      <c r="BY281" s="819"/>
      <c r="BZ281" s="819"/>
      <c r="CA281" s="819"/>
      <c r="CB281" s="819"/>
      <c r="CC281" s="820"/>
    </row>
    <row r="282" spans="1:81" s="58" customFormat="1" ht="40.200000000000003" customHeight="1" x14ac:dyDescent="0.3">
      <c r="A282" s="34"/>
      <c r="B282" s="907"/>
      <c r="C282" s="869"/>
      <c r="D282" s="872"/>
      <c r="E282" s="852"/>
      <c r="F282" s="852"/>
      <c r="G282" s="852"/>
      <c r="H282" s="852"/>
      <c r="I282" s="852"/>
      <c r="J282" s="813"/>
      <c r="K282" s="855"/>
      <c r="L282" s="858"/>
      <c r="M282" s="861"/>
      <c r="N282" s="837"/>
      <c r="O282" s="840"/>
      <c r="P282" s="864"/>
      <c r="Q282" s="867"/>
      <c r="R282" s="813"/>
      <c r="S282" s="355" t="s">
        <v>5843</v>
      </c>
      <c r="T282" s="236"/>
      <c r="U282" s="236"/>
      <c r="V282" s="236"/>
      <c r="W282" s="39" t="s">
        <v>5844</v>
      </c>
      <c r="X282" s="31"/>
      <c r="Y282" s="31"/>
      <c r="Z282" s="31"/>
      <c r="AA282" s="31"/>
      <c r="AB282" s="813"/>
      <c r="AC282" s="828"/>
      <c r="AD282" s="51">
        <f t="shared" si="265"/>
        <v>0</v>
      </c>
      <c r="AE282" s="51">
        <f t="shared" si="265"/>
        <v>0</v>
      </c>
      <c r="AF282" s="51">
        <f t="shared" si="265"/>
        <v>0</v>
      </c>
      <c r="AG282" s="51">
        <f t="shared" si="265"/>
        <v>0</v>
      </c>
      <c r="AH282" s="51">
        <f t="shared" si="265"/>
        <v>0</v>
      </c>
      <c r="AI282" s="51">
        <f t="shared" si="265"/>
        <v>0</v>
      </c>
      <c r="AJ282" s="51">
        <f t="shared" si="265"/>
        <v>0</v>
      </c>
      <c r="AK282" s="813"/>
      <c r="AL282" s="831"/>
      <c r="AM282" s="51">
        <f t="shared" si="278"/>
        <v>0</v>
      </c>
      <c r="AN282" s="257"/>
      <c r="AO282" s="257"/>
      <c r="AP282" s="257"/>
      <c r="AQ282" s="257"/>
      <c r="AR282" s="257"/>
      <c r="AS282" s="257"/>
      <c r="AT282" s="813"/>
      <c r="AU282" s="834"/>
      <c r="AV282" s="51">
        <f t="shared" si="279"/>
        <v>0</v>
      </c>
      <c r="AW282" s="257"/>
      <c r="AX282" s="257"/>
      <c r="AY282" s="257"/>
      <c r="AZ282" s="257"/>
      <c r="BA282" s="257"/>
      <c r="BB282" s="257"/>
      <c r="BC282" s="813"/>
      <c r="BD282" s="810"/>
      <c r="BE282" s="51">
        <f t="shared" si="280"/>
        <v>0</v>
      </c>
      <c r="BF282" s="257"/>
      <c r="BG282" s="257"/>
      <c r="BH282" s="257"/>
      <c r="BI282" s="257"/>
      <c r="BJ282" s="257"/>
      <c r="BK282" s="257"/>
      <c r="BL282" s="813"/>
      <c r="BM282" s="816"/>
      <c r="BN282" s="51">
        <f t="shared" si="281"/>
        <v>0</v>
      </c>
      <c r="BO282" s="257"/>
      <c r="BP282" s="257"/>
      <c r="BQ282" s="257"/>
      <c r="BR282" s="257"/>
      <c r="BS282" s="257"/>
      <c r="BT282" s="257"/>
      <c r="BU282" s="821"/>
      <c r="BV282" s="822"/>
      <c r="BW282" s="822"/>
      <c r="BX282" s="822"/>
      <c r="BY282" s="822"/>
      <c r="BZ282" s="822"/>
      <c r="CA282" s="822"/>
      <c r="CB282" s="822"/>
      <c r="CC282" s="823"/>
    </row>
    <row r="283" spans="1:81" s="58" customFormat="1" ht="40.200000000000003" customHeight="1" x14ac:dyDescent="0.3">
      <c r="A283" s="34"/>
      <c r="B283" s="907"/>
      <c r="C283" s="869"/>
      <c r="D283" s="872"/>
      <c r="E283" s="852"/>
      <c r="F283" s="852"/>
      <c r="G283" s="852"/>
      <c r="H283" s="852"/>
      <c r="I283" s="852"/>
      <c r="J283" s="813"/>
      <c r="K283" s="855"/>
      <c r="L283" s="858"/>
      <c r="M283" s="861"/>
      <c r="N283" s="837"/>
      <c r="O283" s="840"/>
      <c r="P283" s="864"/>
      <c r="Q283" s="867"/>
      <c r="R283" s="813"/>
      <c r="S283" s="355" t="s">
        <v>5840</v>
      </c>
      <c r="T283" s="236"/>
      <c r="U283" s="236"/>
      <c r="V283" s="236"/>
      <c r="W283" s="39" t="s">
        <v>5845</v>
      </c>
      <c r="X283" s="31"/>
      <c r="Y283" s="31"/>
      <c r="Z283" s="31"/>
      <c r="AA283" s="31"/>
      <c r="AB283" s="813"/>
      <c r="AC283" s="828"/>
      <c r="AD283" s="51">
        <f t="shared" si="265"/>
        <v>0</v>
      </c>
      <c r="AE283" s="51">
        <f t="shared" si="265"/>
        <v>0</v>
      </c>
      <c r="AF283" s="51">
        <f t="shared" si="265"/>
        <v>0</v>
      </c>
      <c r="AG283" s="51">
        <f t="shared" si="265"/>
        <v>0</v>
      </c>
      <c r="AH283" s="51">
        <f t="shared" si="265"/>
        <v>0</v>
      </c>
      <c r="AI283" s="51">
        <f t="shared" si="265"/>
        <v>0</v>
      </c>
      <c r="AJ283" s="51">
        <f t="shared" si="265"/>
        <v>0</v>
      </c>
      <c r="AK283" s="813"/>
      <c r="AL283" s="831"/>
      <c r="AM283" s="51">
        <f t="shared" si="278"/>
        <v>0</v>
      </c>
      <c r="AN283" s="257"/>
      <c r="AO283" s="257"/>
      <c r="AP283" s="257"/>
      <c r="AQ283" s="257"/>
      <c r="AR283" s="257"/>
      <c r="AS283" s="257"/>
      <c r="AT283" s="813"/>
      <c r="AU283" s="834"/>
      <c r="AV283" s="51">
        <f t="shared" si="279"/>
        <v>0</v>
      </c>
      <c r="AW283" s="257"/>
      <c r="AX283" s="257"/>
      <c r="AY283" s="257"/>
      <c r="AZ283" s="257"/>
      <c r="BA283" s="257"/>
      <c r="BB283" s="257"/>
      <c r="BC283" s="813"/>
      <c r="BD283" s="810"/>
      <c r="BE283" s="51">
        <f t="shared" si="280"/>
        <v>0</v>
      </c>
      <c r="BF283" s="257"/>
      <c r="BG283" s="257"/>
      <c r="BH283" s="257"/>
      <c r="BI283" s="257"/>
      <c r="BJ283" s="257"/>
      <c r="BK283" s="257"/>
      <c r="BL283" s="813"/>
      <c r="BM283" s="816"/>
      <c r="BN283" s="51">
        <f t="shared" si="281"/>
        <v>0</v>
      </c>
      <c r="BO283" s="257"/>
      <c r="BP283" s="257"/>
      <c r="BQ283" s="257"/>
      <c r="BR283" s="257"/>
      <c r="BS283" s="257"/>
      <c r="BT283" s="257"/>
      <c r="BU283" s="821"/>
      <c r="BV283" s="822"/>
      <c r="BW283" s="822"/>
      <c r="BX283" s="822"/>
      <c r="BY283" s="822"/>
      <c r="BZ283" s="822"/>
      <c r="CA283" s="822"/>
      <c r="CB283" s="822"/>
      <c r="CC283" s="823"/>
    </row>
    <row r="284" spans="1:81" s="58" customFormat="1" ht="40.200000000000003" customHeight="1" thickBot="1" x14ac:dyDescent="0.35">
      <c r="A284" s="34"/>
      <c r="B284" s="908"/>
      <c r="C284" s="870"/>
      <c r="D284" s="873"/>
      <c r="E284" s="853"/>
      <c r="F284" s="853"/>
      <c r="G284" s="853"/>
      <c r="H284" s="853"/>
      <c r="I284" s="853"/>
      <c r="J284" s="814"/>
      <c r="K284" s="856"/>
      <c r="L284" s="859"/>
      <c r="M284" s="862"/>
      <c r="N284" s="838"/>
      <c r="O284" s="841"/>
      <c r="P284" s="865"/>
      <c r="Q284" s="874"/>
      <c r="R284" s="814"/>
      <c r="S284" s="232"/>
      <c r="T284" s="237"/>
      <c r="U284" s="237"/>
      <c r="V284" s="237"/>
      <c r="W284" s="232"/>
      <c r="X284" s="260"/>
      <c r="Y284" s="260"/>
      <c r="Z284" s="260"/>
      <c r="AA284" s="260"/>
      <c r="AB284" s="814"/>
      <c r="AC284" s="829"/>
      <c r="AD284" s="46">
        <f t="shared" si="265"/>
        <v>0</v>
      </c>
      <c r="AE284" s="46">
        <f t="shared" si="265"/>
        <v>0</v>
      </c>
      <c r="AF284" s="46">
        <f t="shared" si="265"/>
        <v>0</v>
      </c>
      <c r="AG284" s="46">
        <f t="shared" si="265"/>
        <v>0</v>
      </c>
      <c r="AH284" s="46">
        <f t="shared" si="265"/>
        <v>0</v>
      </c>
      <c r="AI284" s="46">
        <f t="shared" si="265"/>
        <v>0</v>
      </c>
      <c r="AJ284" s="46">
        <f t="shared" si="265"/>
        <v>0</v>
      </c>
      <c r="AK284" s="814"/>
      <c r="AL284" s="832"/>
      <c r="AM284" s="46">
        <f t="shared" si="278"/>
        <v>0</v>
      </c>
      <c r="AN284" s="49"/>
      <c r="AO284" s="49"/>
      <c r="AP284" s="49"/>
      <c r="AQ284" s="49"/>
      <c r="AR284" s="49"/>
      <c r="AS284" s="49"/>
      <c r="AT284" s="814"/>
      <c r="AU284" s="835"/>
      <c r="AV284" s="46">
        <f t="shared" si="279"/>
        <v>0</v>
      </c>
      <c r="AW284" s="49"/>
      <c r="AX284" s="49"/>
      <c r="AY284" s="49"/>
      <c r="AZ284" s="49"/>
      <c r="BA284" s="49"/>
      <c r="BB284" s="49"/>
      <c r="BC284" s="814"/>
      <c r="BD284" s="811"/>
      <c r="BE284" s="46">
        <f t="shared" si="280"/>
        <v>0</v>
      </c>
      <c r="BF284" s="49"/>
      <c r="BG284" s="49"/>
      <c r="BH284" s="49"/>
      <c r="BI284" s="49"/>
      <c r="BJ284" s="49"/>
      <c r="BK284" s="49"/>
      <c r="BL284" s="814"/>
      <c r="BM284" s="817"/>
      <c r="BN284" s="46">
        <f t="shared" si="281"/>
        <v>0</v>
      </c>
      <c r="BO284" s="49"/>
      <c r="BP284" s="49"/>
      <c r="BQ284" s="49"/>
      <c r="BR284" s="49"/>
      <c r="BS284" s="49"/>
      <c r="BT284" s="49"/>
      <c r="BU284" s="824"/>
      <c r="BV284" s="825"/>
      <c r="BW284" s="825"/>
      <c r="BX284" s="825"/>
      <c r="BY284" s="825"/>
      <c r="BZ284" s="825"/>
      <c r="CA284" s="825"/>
      <c r="CB284" s="825"/>
      <c r="CC284" s="826"/>
    </row>
    <row r="285" spans="1:81" s="58" customFormat="1" ht="40.200000000000003" customHeight="1" thickTop="1" x14ac:dyDescent="0.3">
      <c r="A285" s="34"/>
      <c r="B285" s="906" t="s">
        <v>743</v>
      </c>
      <c r="C285" s="868" t="s">
        <v>746</v>
      </c>
      <c r="D285" s="871"/>
      <c r="E285" s="851"/>
      <c r="F285" s="851"/>
      <c r="G285" s="851"/>
      <c r="H285" s="851"/>
      <c r="I285" s="851"/>
      <c r="J285" s="812">
        <v>493</v>
      </c>
      <c r="K285" s="854" t="str">
        <f>+[8]Metas!K560</f>
        <v xml:space="preserve">Proceso de formación en democracia, Gobernabilidad y participación, dirigido especialmente a la población juvenil. </v>
      </c>
      <c r="L285" s="857"/>
      <c r="M285" s="860">
        <f t="shared" si="269"/>
        <v>0</v>
      </c>
      <c r="N285" s="836"/>
      <c r="O285" s="839"/>
      <c r="P285" s="863"/>
      <c r="Q285" s="866"/>
      <c r="R285" s="812">
        <f>+$J285</f>
        <v>493</v>
      </c>
      <c r="S285" s="231"/>
      <c r="T285" s="235"/>
      <c r="U285" s="235"/>
      <c r="V285" s="235"/>
      <c r="W285" s="231"/>
      <c r="X285" s="256"/>
      <c r="Y285" s="256"/>
      <c r="Z285" s="256"/>
      <c r="AA285" s="256"/>
      <c r="AB285" s="812">
        <f t="shared" si="253"/>
        <v>493</v>
      </c>
      <c r="AC285" s="827">
        <f t="shared" ref="AC285" si="283">+L285</f>
        <v>0</v>
      </c>
      <c r="AD285" s="44">
        <f t="shared" si="265"/>
        <v>0</v>
      </c>
      <c r="AE285" s="44">
        <f t="shared" si="265"/>
        <v>0</v>
      </c>
      <c r="AF285" s="44">
        <f t="shared" si="265"/>
        <v>0</v>
      </c>
      <c r="AG285" s="44">
        <f t="shared" ref="AD285:AJ321" si="284">+AP285+AY285+BH285+BQ285</f>
        <v>0</v>
      </c>
      <c r="AH285" s="44">
        <f t="shared" si="284"/>
        <v>0</v>
      </c>
      <c r="AI285" s="44">
        <f t="shared" si="284"/>
        <v>0</v>
      </c>
      <c r="AJ285" s="44">
        <f t="shared" si="284"/>
        <v>0</v>
      </c>
      <c r="AK285" s="812">
        <f t="shared" si="255"/>
        <v>493</v>
      </c>
      <c r="AL285" s="830">
        <f t="shared" si="271"/>
        <v>0</v>
      </c>
      <c r="AM285" s="44">
        <f t="shared" si="278"/>
        <v>0</v>
      </c>
      <c r="AN285" s="47"/>
      <c r="AO285" s="47"/>
      <c r="AP285" s="47"/>
      <c r="AQ285" s="47"/>
      <c r="AR285" s="47"/>
      <c r="AS285" s="47"/>
      <c r="AT285" s="812">
        <f t="shared" si="256"/>
        <v>493</v>
      </c>
      <c r="AU285" s="833">
        <f t="shared" si="272"/>
        <v>0</v>
      </c>
      <c r="AV285" s="44">
        <f t="shared" si="279"/>
        <v>0</v>
      </c>
      <c r="AW285" s="47"/>
      <c r="AX285" s="47"/>
      <c r="AY285" s="47"/>
      <c r="AZ285" s="47"/>
      <c r="BA285" s="47"/>
      <c r="BB285" s="47"/>
      <c r="BC285" s="812">
        <f t="shared" si="257"/>
        <v>493</v>
      </c>
      <c r="BD285" s="809">
        <f t="shared" si="273"/>
        <v>0</v>
      </c>
      <c r="BE285" s="44">
        <f t="shared" si="280"/>
        <v>0</v>
      </c>
      <c r="BF285" s="47"/>
      <c r="BG285" s="47"/>
      <c r="BH285" s="47"/>
      <c r="BI285" s="47"/>
      <c r="BJ285" s="47"/>
      <c r="BK285" s="47"/>
      <c r="BL285" s="812">
        <f t="shared" si="258"/>
        <v>493</v>
      </c>
      <c r="BM285" s="815">
        <f t="shared" si="274"/>
        <v>0</v>
      </c>
      <c r="BN285" s="44">
        <f t="shared" si="281"/>
        <v>0</v>
      </c>
      <c r="BO285" s="47"/>
      <c r="BP285" s="47"/>
      <c r="BQ285" s="47"/>
      <c r="BR285" s="47"/>
      <c r="BS285" s="47"/>
      <c r="BT285" s="47"/>
      <c r="BU285" s="818"/>
      <c r="BV285" s="819"/>
      <c r="BW285" s="819"/>
      <c r="BX285" s="819"/>
      <c r="BY285" s="819"/>
      <c r="BZ285" s="819"/>
      <c r="CA285" s="819"/>
      <c r="CB285" s="819"/>
      <c r="CC285" s="820"/>
    </row>
    <row r="286" spans="1:81" s="58" customFormat="1" ht="40.200000000000003" customHeight="1" x14ac:dyDescent="0.3">
      <c r="A286" s="34"/>
      <c r="B286" s="907"/>
      <c r="C286" s="869"/>
      <c r="D286" s="872"/>
      <c r="E286" s="852"/>
      <c r="F286" s="852"/>
      <c r="G286" s="852"/>
      <c r="H286" s="852"/>
      <c r="I286" s="852"/>
      <c r="J286" s="813"/>
      <c r="K286" s="855"/>
      <c r="L286" s="858"/>
      <c r="M286" s="861"/>
      <c r="N286" s="837"/>
      <c r="O286" s="840"/>
      <c r="P286" s="864"/>
      <c r="Q286" s="867"/>
      <c r="R286" s="813"/>
      <c r="S286" s="39"/>
      <c r="T286" s="236"/>
      <c r="U286" s="236"/>
      <c r="V286" s="236"/>
      <c r="W286" s="39"/>
      <c r="X286" s="31"/>
      <c r="Y286" s="31"/>
      <c r="Z286" s="31"/>
      <c r="AA286" s="31"/>
      <c r="AB286" s="813"/>
      <c r="AC286" s="828"/>
      <c r="AD286" s="51">
        <f t="shared" si="284"/>
        <v>0</v>
      </c>
      <c r="AE286" s="51">
        <f t="shared" si="284"/>
        <v>0</v>
      </c>
      <c r="AF286" s="51">
        <f t="shared" si="284"/>
        <v>0</v>
      </c>
      <c r="AG286" s="51">
        <f t="shared" si="284"/>
        <v>0</v>
      </c>
      <c r="AH286" s="51">
        <f t="shared" si="284"/>
        <v>0</v>
      </c>
      <c r="AI286" s="51">
        <f t="shared" si="284"/>
        <v>0</v>
      </c>
      <c r="AJ286" s="51">
        <f t="shared" si="284"/>
        <v>0</v>
      </c>
      <c r="AK286" s="813"/>
      <c r="AL286" s="831"/>
      <c r="AM286" s="51">
        <f t="shared" si="278"/>
        <v>0</v>
      </c>
      <c r="AN286" s="257"/>
      <c r="AO286" s="257"/>
      <c r="AP286" s="257"/>
      <c r="AQ286" s="257"/>
      <c r="AR286" s="257"/>
      <c r="AS286" s="257"/>
      <c r="AT286" s="813"/>
      <c r="AU286" s="834"/>
      <c r="AV286" s="51">
        <f t="shared" si="279"/>
        <v>0</v>
      </c>
      <c r="AW286" s="257"/>
      <c r="AX286" s="257"/>
      <c r="AY286" s="257"/>
      <c r="AZ286" s="257"/>
      <c r="BA286" s="257"/>
      <c r="BB286" s="257"/>
      <c r="BC286" s="813"/>
      <c r="BD286" s="810"/>
      <c r="BE286" s="51">
        <f t="shared" si="280"/>
        <v>0</v>
      </c>
      <c r="BF286" s="257"/>
      <c r="BG286" s="257"/>
      <c r="BH286" s="257"/>
      <c r="BI286" s="257"/>
      <c r="BJ286" s="257"/>
      <c r="BK286" s="257"/>
      <c r="BL286" s="813"/>
      <c r="BM286" s="816"/>
      <c r="BN286" s="51">
        <f t="shared" si="281"/>
        <v>0</v>
      </c>
      <c r="BO286" s="257"/>
      <c r="BP286" s="257"/>
      <c r="BQ286" s="257"/>
      <c r="BR286" s="257"/>
      <c r="BS286" s="257"/>
      <c r="BT286" s="257"/>
      <c r="BU286" s="821"/>
      <c r="BV286" s="822"/>
      <c r="BW286" s="822"/>
      <c r="BX286" s="822"/>
      <c r="BY286" s="822"/>
      <c r="BZ286" s="822"/>
      <c r="CA286" s="822"/>
      <c r="CB286" s="822"/>
      <c r="CC286" s="823"/>
    </row>
    <row r="287" spans="1:81" s="58" customFormat="1" ht="40.200000000000003" customHeight="1" x14ac:dyDescent="0.3">
      <c r="A287" s="34"/>
      <c r="B287" s="907"/>
      <c r="C287" s="869"/>
      <c r="D287" s="872"/>
      <c r="E287" s="852"/>
      <c r="F287" s="852"/>
      <c r="G287" s="852"/>
      <c r="H287" s="852"/>
      <c r="I287" s="852"/>
      <c r="J287" s="813"/>
      <c r="K287" s="855"/>
      <c r="L287" s="858"/>
      <c r="M287" s="861"/>
      <c r="N287" s="837"/>
      <c r="O287" s="840"/>
      <c r="P287" s="864"/>
      <c r="Q287" s="867"/>
      <c r="R287" s="813"/>
      <c r="S287" s="39"/>
      <c r="T287" s="236"/>
      <c r="U287" s="236"/>
      <c r="V287" s="236"/>
      <c r="W287" s="39"/>
      <c r="X287" s="31"/>
      <c r="Y287" s="31"/>
      <c r="Z287" s="31"/>
      <c r="AA287" s="31"/>
      <c r="AB287" s="813"/>
      <c r="AC287" s="828"/>
      <c r="AD287" s="51">
        <f t="shared" si="284"/>
        <v>0</v>
      </c>
      <c r="AE287" s="51">
        <f t="shared" si="284"/>
        <v>0</v>
      </c>
      <c r="AF287" s="51">
        <f t="shared" si="284"/>
        <v>0</v>
      </c>
      <c r="AG287" s="51">
        <f t="shared" si="284"/>
        <v>0</v>
      </c>
      <c r="AH287" s="51">
        <f t="shared" si="284"/>
        <v>0</v>
      </c>
      <c r="AI287" s="51">
        <f t="shared" si="284"/>
        <v>0</v>
      </c>
      <c r="AJ287" s="51">
        <f t="shared" si="284"/>
        <v>0</v>
      </c>
      <c r="AK287" s="813"/>
      <c r="AL287" s="831"/>
      <c r="AM287" s="51">
        <f t="shared" si="278"/>
        <v>0</v>
      </c>
      <c r="AN287" s="257"/>
      <c r="AO287" s="257"/>
      <c r="AP287" s="257"/>
      <c r="AQ287" s="257"/>
      <c r="AR287" s="257"/>
      <c r="AS287" s="257"/>
      <c r="AT287" s="813"/>
      <c r="AU287" s="834"/>
      <c r="AV287" s="51">
        <f t="shared" si="279"/>
        <v>0</v>
      </c>
      <c r="AW287" s="257"/>
      <c r="AX287" s="257"/>
      <c r="AY287" s="257"/>
      <c r="AZ287" s="257"/>
      <c r="BA287" s="257"/>
      <c r="BB287" s="257"/>
      <c r="BC287" s="813"/>
      <c r="BD287" s="810"/>
      <c r="BE287" s="51">
        <f t="shared" si="280"/>
        <v>0</v>
      </c>
      <c r="BF287" s="257"/>
      <c r="BG287" s="257"/>
      <c r="BH287" s="257"/>
      <c r="BI287" s="257"/>
      <c r="BJ287" s="257"/>
      <c r="BK287" s="257"/>
      <c r="BL287" s="813"/>
      <c r="BM287" s="816"/>
      <c r="BN287" s="51">
        <f t="shared" si="281"/>
        <v>0</v>
      </c>
      <c r="BO287" s="257"/>
      <c r="BP287" s="257"/>
      <c r="BQ287" s="257"/>
      <c r="BR287" s="257"/>
      <c r="BS287" s="257"/>
      <c r="BT287" s="257"/>
      <c r="BU287" s="821"/>
      <c r="BV287" s="822"/>
      <c r="BW287" s="822"/>
      <c r="BX287" s="822"/>
      <c r="BY287" s="822"/>
      <c r="BZ287" s="822"/>
      <c r="CA287" s="822"/>
      <c r="CB287" s="822"/>
      <c r="CC287" s="823"/>
    </row>
    <row r="288" spans="1:81" s="58" customFormat="1" ht="40.200000000000003" customHeight="1" thickBot="1" x14ac:dyDescent="0.35">
      <c r="A288" s="34"/>
      <c r="B288" s="907"/>
      <c r="C288" s="869"/>
      <c r="D288" s="873"/>
      <c r="E288" s="853"/>
      <c r="F288" s="853"/>
      <c r="G288" s="853"/>
      <c r="H288" s="853"/>
      <c r="I288" s="853"/>
      <c r="J288" s="814"/>
      <c r="K288" s="856"/>
      <c r="L288" s="859"/>
      <c r="M288" s="862"/>
      <c r="N288" s="838"/>
      <c r="O288" s="841"/>
      <c r="P288" s="865"/>
      <c r="Q288" s="874"/>
      <c r="R288" s="814"/>
      <c r="S288" s="232"/>
      <c r="T288" s="237"/>
      <c r="U288" s="237"/>
      <c r="V288" s="237"/>
      <c r="W288" s="232"/>
      <c r="X288" s="260"/>
      <c r="Y288" s="260"/>
      <c r="Z288" s="260"/>
      <c r="AA288" s="260"/>
      <c r="AB288" s="814"/>
      <c r="AC288" s="829"/>
      <c r="AD288" s="46">
        <f t="shared" si="284"/>
        <v>0</v>
      </c>
      <c r="AE288" s="46">
        <f t="shared" si="284"/>
        <v>0</v>
      </c>
      <c r="AF288" s="46">
        <f t="shared" si="284"/>
        <v>0</v>
      </c>
      <c r="AG288" s="46">
        <f t="shared" si="284"/>
        <v>0</v>
      </c>
      <c r="AH288" s="46">
        <f t="shared" si="284"/>
        <v>0</v>
      </c>
      <c r="AI288" s="46">
        <f t="shared" si="284"/>
        <v>0</v>
      </c>
      <c r="AJ288" s="46">
        <f t="shared" si="284"/>
        <v>0</v>
      </c>
      <c r="AK288" s="814"/>
      <c r="AL288" s="832"/>
      <c r="AM288" s="46">
        <f t="shared" si="278"/>
        <v>0</v>
      </c>
      <c r="AN288" s="49"/>
      <c r="AO288" s="49"/>
      <c r="AP288" s="49"/>
      <c r="AQ288" s="49"/>
      <c r="AR288" s="49"/>
      <c r="AS288" s="49"/>
      <c r="AT288" s="814"/>
      <c r="AU288" s="835"/>
      <c r="AV288" s="46">
        <f t="shared" si="279"/>
        <v>0</v>
      </c>
      <c r="AW288" s="49"/>
      <c r="AX288" s="49"/>
      <c r="AY288" s="49"/>
      <c r="AZ288" s="49"/>
      <c r="BA288" s="49"/>
      <c r="BB288" s="49"/>
      <c r="BC288" s="814"/>
      <c r="BD288" s="811"/>
      <c r="BE288" s="46">
        <f t="shared" si="280"/>
        <v>0</v>
      </c>
      <c r="BF288" s="49"/>
      <c r="BG288" s="49"/>
      <c r="BH288" s="49"/>
      <c r="BI288" s="49"/>
      <c r="BJ288" s="49"/>
      <c r="BK288" s="49"/>
      <c r="BL288" s="814"/>
      <c r="BM288" s="817"/>
      <c r="BN288" s="46">
        <f t="shared" si="281"/>
        <v>0</v>
      </c>
      <c r="BO288" s="49"/>
      <c r="BP288" s="49"/>
      <c r="BQ288" s="49"/>
      <c r="BR288" s="49"/>
      <c r="BS288" s="49"/>
      <c r="BT288" s="49"/>
      <c r="BU288" s="824"/>
      <c r="BV288" s="825"/>
      <c r="BW288" s="825"/>
      <c r="BX288" s="825"/>
      <c r="BY288" s="825"/>
      <c r="BZ288" s="825"/>
      <c r="CA288" s="825"/>
      <c r="CB288" s="825"/>
      <c r="CC288" s="826"/>
    </row>
    <row r="289" spans="1:81" s="58" customFormat="1" ht="40.200000000000003" customHeight="1" thickTop="1" x14ac:dyDescent="0.3">
      <c r="A289" s="34"/>
      <c r="B289" s="907"/>
      <c r="C289" s="869"/>
      <c r="D289" s="871"/>
      <c r="E289" s="851"/>
      <c r="F289" s="851"/>
      <c r="G289" s="851"/>
      <c r="H289" s="851"/>
      <c r="I289" s="851"/>
      <c r="J289" s="812">
        <v>494</v>
      </c>
      <c r="K289" s="854" t="str">
        <f>+[8]Metas!K561</f>
        <v xml:space="preserve">Red departamental de líderes para el fomento de la Democracia y la Gobernabilidad. </v>
      </c>
      <c r="L289" s="857"/>
      <c r="M289" s="860">
        <f>SUM(N289:Q289)</f>
        <v>0</v>
      </c>
      <c r="N289" s="836"/>
      <c r="O289" s="839"/>
      <c r="P289" s="863"/>
      <c r="Q289" s="866"/>
      <c r="R289" s="812">
        <f>+$J289</f>
        <v>494</v>
      </c>
      <c r="S289" s="231"/>
      <c r="T289" s="235"/>
      <c r="U289" s="235"/>
      <c r="V289" s="235"/>
      <c r="W289" s="231"/>
      <c r="X289" s="256"/>
      <c r="Y289" s="256"/>
      <c r="Z289" s="256"/>
      <c r="AA289" s="256"/>
      <c r="AB289" s="812">
        <f t="shared" si="253"/>
        <v>494</v>
      </c>
      <c r="AC289" s="827">
        <f t="shared" ref="AC289" si="285">+L289</f>
        <v>0</v>
      </c>
      <c r="AD289" s="44">
        <f t="shared" si="284"/>
        <v>0</v>
      </c>
      <c r="AE289" s="44">
        <f t="shared" si="284"/>
        <v>0</v>
      </c>
      <c r="AF289" s="44">
        <f t="shared" si="284"/>
        <v>0</v>
      </c>
      <c r="AG289" s="44">
        <f t="shared" si="284"/>
        <v>0</v>
      </c>
      <c r="AH289" s="44">
        <f t="shared" si="284"/>
        <v>0</v>
      </c>
      <c r="AI289" s="44">
        <f t="shared" si="284"/>
        <v>0</v>
      </c>
      <c r="AJ289" s="44">
        <f t="shared" si="284"/>
        <v>0</v>
      </c>
      <c r="AK289" s="812">
        <f t="shared" si="255"/>
        <v>494</v>
      </c>
      <c r="AL289" s="830">
        <f>+N289</f>
        <v>0</v>
      </c>
      <c r="AM289" s="44">
        <f t="shared" si="278"/>
        <v>0</v>
      </c>
      <c r="AN289" s="47"/>
      <c r="AO289" s="47"/>
      <c r="AP289" s="47"/>
      <c r="AQ289" s="47"/>
      <c r="AR289" s="47"/>
      <c r="AS289" s="47"/>
      <c r="AT289" s="812">
        <f t="shared" si="256"/>
        <v>494</v>
      </c>
      <c r="AU289" s="833">
        <f>+O289</f>
        <v>0</v>
      </c>
      <c r="AV289" s="44">
        <f t="shared" si="279"/>
        <v>0</v>
      </c>
      <c r="AW289" s="47"/>
      <c r="AX289" s="47"/>
      <c r="AY289" s="47"/>
      <c r="AZ289" s="47"/>
      <c r="BA289" s="47"/>
      <c r="BB289" s="47"/>
      <c r="BC289" s="812">
        <f t="shared" si="257"/>
        <v>494</v>
      </c>
      <c r="BD289" s="809">
        <f>+P289</f>
        <v>0</v>
      </c>
      <c r="BE289" s="44">
        <f t="shared" si="280"/>
        <v>0</v>
      </c>
      <c r="BF289" s="47"/>
      <c r="BG289" s="47"/>
      <c r="BH289" s="47"/>
      <c r="BI289" s="47"/>
      <c r="BJ289" s="47"/>
      <c r="BK289" s="47"/>
      <c r="BL289" s="812">
        <f t="shared" si="258"/>
        <v>494</v>
      </c>
      <c r="BM289" s="815">
        <f>+Q289</f>
        <v>0</v>
      </c>
      <c r="BN289" s="44">
        <f t="shared" si="281"/>
        <v>0</v>
      </c>
      <c r="BO289" s="47"/>
      <c r="BP289" s="47"/>
      <c r="BQ289" s="47"/>
      <c r="BR289" s="47"/>
      <c r="BS289" s="47"/>
      <c r="BT289" s="47"/>
      <c r="BU289" s="818"/>
      <c r="BV289" s="819"/>
      <c r="BW289" s="819"/>
      <c r="BX289" s="819"/>
      <c r="BY289" s="819"/>
      <c r="BZ289" s="819"/>
      <c r="CA289" s="819"/>
      <c r="CB289" s="819"/>
      <c r="CC289" s="820"/>
    </row>
    <row r="290" spans="1:81" s="58" customFormat="1" ht="40.200000000000003" customHeight="1" x14ac:dyDescent="0.3">
      <c r="A290" s="34"/>
      <c r="B290" s="907"/>
      <c r="C290" s="869"/>
      <c r="D290" s="872"/>
      <c r="E290" s="852"/>
      <c r="F290" s="852"/>
      <c r="G290" s="852"/>
      <c r="H290" s="852"/>
      <c r="I290" s="852"/>
      <c r="J290" s="813"/>
      <c r="K290" s="855"/>
      <c r="L290" s="858"/>
      <c r="M290" s="861"/>
      <c r="N290" s="837"/>
      <c r="O290" s="840"/>
      <c r="P290" s="864"/>
      <c r="Q290" s="867"/>
      <c r="R290" s="813"/>
      <c r="S290" s="39"/>
      <c r="T290" s="236"/>
      <c r="U290" s="236"/>
      <c r="V290" s="236"/>
      <c r="W290" s="39"/>
      <c r="X290" s="31"/>
      <c r="Y290" s="31"/>
      <c r="Z290" s="31"/>
      <c r="AA290" s="31"/>
      <c r="AB290" s="813"/>
      <c r="AC290" s="828"/>
      <c r="AD290" s="51">
        <f t="shared" si="284"/>
        <v>0</v>
      </c>
      <c r="AE290" s="51">
        <f t="shared" si="284"/>
        <v>0</v>
      </c>
      <c r="AF290" s="51">
        <f t="shared" si="284"/>
        <v>0</v>
      </c>
      <c r="AG290" s="51">
        <f t="shared" si="284"/>
        <v>0</v>
      </c>
      <c r="AH290" s="51">
        <f t="shared" si="284"/>
        <v>0</v>
      </c>
      <c r="AI290" s="51">
        <f t="shared" si="284"/>
        <v>0</v>
      </c>
      <c r="AJ290" s="51">
        <f t="shared" si="284"/>
        <v>0</v>
      </c>
      <c r="AK290" s="813"/>
      <c r="AL290" s="831"/>
      <c r="AM290" s="51">
        <f t="shared" si="278"/>
        <v>0</v>
      </c>
      <c r="AN290" s="257"/>
      <c r="AO290" s="257"/>
      <c r="AP290" s="257"/>
      <c r="AQ290" s="257"/>
      <c r="AR290" s="257"/>
      <c r="AS290" s="257"/>
      <c r="AT290" s="813"/>
      <c r="AU290" s="834"/>
      <c r="AV290" s="51">
        <f t="shared" si="279"/>
        <v>0</v>
      </c>
      <c r="AW290" s="257"/>
      <c r="AX290" s="257"/>
      <c r="AY290" s="257"/>
      <c r="AZ290" s="257"/>
      <c r="BA290" s="257"/>
      <c r="BB290" s="257"/>
      <c r="BC290" s="813"/>
      <c r="BD290" s="810"/>
      <c r="BE290" s="51">
        <f t="shared" si="280"/>
        <v>0</v>
      </c>
      <c r="BF290" s="257"/>
      <c r="BG290" s="257"/>
      <c r="BH290" s="257"/>
      <c r="BI290" s="257"/>
      <c r="BJ290" s="257"/>
      <c r="BK290" s="257"/>
      <c r="BL290" s="813"/>
      <c r="BM290" s="816"/>
      <c r="BN290" s="51">
        <f t="shared" si="281"/>
        <v>0</v>
      </c>
      <c r="BO290" s="257"/>
      <c r="BP290" s="257"/>
      <c r="BQ290" s="257"/>
      <c r="BR290" s="257"/>
      <c r="BS290" s="257"/>
      <c r="BT290" s="257"/>
      <c r="BU290" s="821"/>
      <c r="BV290" s="822"/>
      <c r="BW290" s="822"/>
      <c r="BX290" s="822"/>
      <c r="BY290" s="822"/>
      <c r="BZ290" s="822"/>
      <c r="CA290" s="822"/>
      <c r="CB290" s="822"/>
      <c r="CC290" s="823"/>
    </row>
    <row r="291" spans="1:81" s="58" customFormat="1" ht="40.200000000000003" customHeight="1" x14ac:dyDescent="0.3">
      <c r="A291" s="34"/>
      <c r="B291" s="907"/>
      <c r="C291" s="869"/>
      <c r="D291" s="872"/>
      <c r="E291" s="852"/>
      <c r="F291" s="852"/>
      <c r="G291" s="852"/>
      <c r="H291" s="852"/>
      <c r="I291" s="852"/>
      <c r="J291" s="813"/>
      <c r="K291" s="855"/>
      <c r="L291" s="858"/>
      <c r="M291" s="861"/>
      <c r="N291" s="837"/>
      <c r="O291" s="840"/>
      <c r="P291" s="864"/>
      <c r="Q291" s="867"/>
      <c r="R291" s="813"/>
      <c r="S291" s="39"/>
      <c r="T291" s="236"/>
      <c r="U291" s="236"/>
      <c r="V291" s="236"/>
      <c r="W291" s="39"/>
      <c r="X291" s="31"/>
      <c r="Y291" s="31"/>
      <c r="Z291" s="31"/>
      <c r="AA291" s="31"/>
      <c r="AB291" s="813"/>
      <c r="AC291" s="828"/>
      <c r="AD291" s="51">
        <f t="shared" si="284"/>
        <v>0</v>
      </c>
      <c r="AE291" s="51">
        <f t="shared" si="284"/>
        <v>0</v>
      </c>
      <c r="AF291" s="51">
        <f t="shared" si="284"/>
        <v>0</v>
      </c>
      <c r="AG291" s="51">
        <f t="shared" si="284"/>
        <v>0</v>
      </c>
      <c r="AH291" s="51">
        <f t="shared" si="284"/>
        <v>0</v>
      </c>
      <c r="AI291" s="51">
        <f t="shared" si="284"/>
        <v>0</v>
      </c>
      <c r="AJ291" s="51">
        <f t="shared" si="284"/>
        <v>0</v>
      </c>
      <c r="AK291" s="813"/>
      <c r="AL291" s="831"/>
      <c r="AM291" s="51">
        <f t="shared" si="278"/>
        <v>0</v>
      </c>
      <c r="AN291" s="257"/>
      <c r="AO291" s="257"/>
      <c r="AP291" s="257"/>
      <c r="AQ291" s="257"/>
      <c r="AR291" s="257"/>
      <c r="AS291" s="257"/>
      <c r="AT291" s="813"/>
      <c r="AU291" s="834"/>
      <c r="AV291" s="51">
        <f t="shared" si="279"/>
        <v>0</v>
      </c>
      <c r="AW291" s="257"/>
      <c r="AX291" s="257"/>
      <c r="AY291" s="257"/>
      <c r="AZ291" s="257"/>
      <c r="BA291" s="257"/>
      <c r="BB291" s="257"/>
      <c r="BC291" s="813"/>
      <c r="BD291" s="810"/>
      <c r="BE291" s="51">
        <f t="shared" si="280"/>
        <v>0</v>
      </c>
      <c r="BF291" s="257"/>
      <c r="BG291" s="257"/>
      <c r="BH291" s="257"/>
      <c r="BI291" s="257"/>
      <c r="BJ291" s="257"/>
      <c r="BK291" s="257"/>
      <c r="BL291" s="813"/>
      <c r="BM291" s="816"/>
      <c r="BN291" s="51">
        <f t="shared" si="281"/>
        <v>0</v>
      </c>
      <c r="BO291" s="257"/>
      <c r="BP291" s="257"/>
      <c r="BQ291" s="257"/>
      <c r="BR291" s="257"/>
      <c r="BS291" s="257"/>
      <c r="BT291" s="257"/>
      <c r="BU291" s="821"/>
      <c r="BV291" s="822"/>
      <c r="BW291" s="822"/>
      <c r="BX291" s="822"/>
      <c r="BY291" s="822"/>
      <c r="BZ291" s="822"/>
      <c r="CA291" s="822"/>
      <c r="CB291" s="822"/>
      <c r="CC291" s="823"/>
    </row>
    <row r="292" spans="1:81" s="58" customFormat="1" ht="40.200000000000003" customHeight="1" thickBot="1" x14ac:dyDescent="0.35">
      <c r="A292" s="34"/>
      <c r="B292" s="907"/>
      <c r="C292" s="869"/>
      <c r="D292" s="873"/>
      <c r="E292" s="853"/>
      <c r="F292" s="853"/>
      <c r="G292" s="853"/>
      <c r="H292" s="853"/>
      <c r="I292" s="853"/>
      <c r="J292" s="814"/>
      <c r="K292" s="856"/>
      <c r="L292" s="859"/>
      <c r="M292" s="862"/>
      <c r="N292" s="838"/>
      <c r="O292" s="841"/>
      <c r="P292" s="865"/>
      <c r="Q292" s="874"/>
      <c r="R292" s="814"/>
      <c r="S292" s="232"/>
      <c r="T292" s="237"/>
      <c r="U292" s="237"/>
      <c r="V292" s="237"/>
      <c r="W292" s="232"/>
      <c r="X292" s="260"/>
      <c r="Y292" s="260"/>
      <c r="Z292" s="260"/>
      <c r="AA292" s="260"/>
      <c r="AB292" s="814"/>
      <c r="AC292" s="829"/>
      <c r="AD292" s="46">
        <f t="shared" si="284"/>
        <v>0</v>
      </c>
      <c r="AE292" s="46">
        <f t="shared" si="284"/>
        <v>0</v>
      </c>
      <c r="AF292" s="46">
        <f t="shared" si="284"/>
        <v>0</v>
      </c>
      <c r="AG292" s="46">
        <f t="shared" si="284"/>
        <v>0</v>
      </c>
      <c r="AH292" s="46">
        <f t="shared" si="284"/>
        <v>0</v>
      </c>
      <c r="AI292" s="46">
        <f t="shared" si="284"/>
        <v>0</v>
      </c>
      <c r="AJ292" s="46">
        <f t="shared" si="284"/>
        <v>0</v>
      </c>
      <c r="AK292" s="814"/>
      <c r="AL292" s="832"/>
      <c r="AM292" s="46">
        <f t="shared" si="278"/>
        <v>0</v>
      </c>
      <c r="AN292" s="49"/>
      <c r="AO292" s="49"/>
      <c r="AP292" s="49"/>
      <c r="AQ292" s="49"/>
      <c r="AR292" s="49"/>
      <c r="AS292" s="49"/>
      <c r="AT292" s="814"/>
      <c r="AU292" s="835"/>
      <c r="AV292" s="46">
        <f t="shared" si="279"/>
        <v>0</v>
      </c>
      <c r="AW292" s="49"/>
      <c r="AX292" s="49"/>
      <c r="AY292" s="49"/>
      <c r="AZ292" s="49"/>
      <c r="BA292" s="49"/>
      <c r="BB292" s="49"/>
      <c r="BC292" s="814"/>
      <c r="BD292" s="811"/>
      <c r="BE292" s="46">
        <f t="shared" si="280"/>
        <v>0</v>
      </c>
      <c r="BF292" s="49"/>
      <c r="BG292" s="49"/>
      <c r="BH292" s="49"/>
      <c r="BI292" s="49"/>
      <c r="BJ292" s="49"/>
      <c r="BK292" s="49"/>
      <c r="BL292" s="814"/>
      <c r="BM292" s="817"/>
      <c r="BN292" s="46">
        <f t="shared" si="281"/>
        <v>0</v>
      </c>
      <c r="BO292" s="49"/>
      <c r="BP292" s="49"/>
      <c r="BQ292" s="49"/>
      <c r="BR292" s="49"/>
      <c r="BS292" s="49"/>
      <c r="BT292" s="49"/>
      <c r="BU292" s="824"/>
      <c r="BV292" s="825"/>
      <c r="BW292" s="825"/>
      <c r="BX292" s="825"/>
      <c r="BY292" s="825"/>
      <c r="BZ292" s="825"/>
      <c r="CA292" s="825"/>
      <c r="CB292" s="825"/>
      <c r="CC292" s="826"/>
    </row>
    <row r="293" spans="1:81" s="58" customFormat="1" ht="40.200000000000003" customHeight="1" thickTop="1" x14ac:dyDescent="0.3">
      <c r="A293" s="34"/>
      <c r="B293" s="907"/>
      <c r="C293" s="869"/>
      <c r="D293" s="871"/>
      <c r="E293" s="851"/>
      <c r="F293" s="851"/>
      <c r="G293" s="851"/>
      <c r="H293" s="851"/>
      <c r="I293" s="851"/>
      <c r="J293" s="812">
        <v>495</v>
      </c>
      <c r="K293" s="854" t="str">
        <f>+[8]Metas!K562</f>
        <v>Jornadas de sensibilización para la promoción del Reconocimiento, inclusión y respeto por la diversidad de género.</v>
      </c>
      <c r="L293" s="857">
        <v>35</v>
      </c>
      <c r="M293" s="860">
        <f>SUM(N293:Q293)</f>
        <v>35</v>
      </c>
      <c r="N293" s="836">
        <v>1</v>
      </c>
      <c r="O293" s="839">
        <v>15</v>
      </c>
      <c r="P293" s="863">
        <v>15</v>
      </c>
      <c r="Q293" s="866">
        <v>4</v>
      </c>
      <c r="R293" s="812">
        <f>+$J293</f>
        <v>495</v>
      </c>
      <c r="S293" s="354" t="s">
        <v>5659</v>
      </c>
      <c r="T293" s="235" t="s">
        <v>3822</v>
      </c>
      <c r="U293" s="235" t="s">
        <v>3826</v>
      </c>
      <c r="V293" s="235" t="s">
        <v>3830</v>
      </c>
      <c r="W293" s="231" t="s">
        <v>5660</v>
      </c>
      <c r="X293" s="256"/>
      <c r="Y293" s="256"/>
      <c r="Z293" s="256"/>
      <c r="AA293" s="256"/>
      <c r="AB293" s="812">
        <f t="shared" ref="AB293:AB359" si="286">+$J293</f>
        <v>495</v>
      </c>
      <c r="AC293" s="827">
        <f t="shared" ref="AC293" si="287">+L293</f>
        <v>35</v>
      </c>
      <c r="AD293" s="44">
        <f t="shared" si="284"/>
        <v>149.25</v>
      </c>
      <c r="AE293" s="44">
        <f t="shared" si="284"/>
        <v>149.25</v>
      </c>
      <c r="AF293" s="44">
        <f t="shared" si="284"/>
        <v>0</v>
      </c>
      <c r="AG293" s="44">
        <f t="shared" si="284"/>
        <v>0</v>
      </c>
      <c r="AH293" s="44">
        <f t="shared" si="284"/>
        <v>0</v>
      </c>
      <c r="AI293" s="44">
        <f t="shared" si="284"/>
        <v>0</v>
      </c>
      <c r="AJ293" s="44">
        <f t="shared" si="284"/>
        <v>0</v>
      </c>
      <c r="AK293" s="812">
        <f t="shared" ref="AK293:AK359" si="288">+$J293</f>
        <v>495</v>
      </c>
      <c r="AL293" s="830">
        <f>+N293</f>
        <v>1</v>
      </c>
      <c r="AM293" s="44">
        <f t="shared" si="278"/>
        <v>9.25</v>
      </c>
      <c r="AN293" s="47">
        <v>9.25</v>
      </c>
      <c r="AO293" s="47"/>
      <c r="AP293" s="47"/>
      <c r="AQ293" s="47"/>
      <c r="AR293" s="47"/>
      <c r="AS293" s="47"/>
      <c r="AT293" s="812">
        <f t="shared" ref="AT293:AT359" si="289">+$J293</f>
        <v>495</v>
      </c>
      <c r="AU293" s="833">
        <f>+O293</f>
        <v>15</v>
      </c>
      <c r="AV293" s="44">
        <f t="shared" si="279"/>
        <v>60</v>
      </c>
      <c r="AW293" s="47">
        <v>60</v>
      </c>
      <c r="AX293" s="47"/>
      <c r="AY293" s="47"/>
      <c r="AZ293" s="47"/>
      <c r="BA293" s="47"/>
      <c r="BB293" s="47"/>
      <c r="BC293" s="812">
        <f t="shared" ref="BC293:BC359" si="290">+$J293</f>
        <v>495</v>
      </c>
      <c r="BD293" s="809">
        <f>+P293</f>
        <v>15</v>
      </c>
      <c r="BE293" s="44">
        <f t="shared" si="280"/>
        <v>60</v>
      </c>
      <c r="BF293" s="47">
        <v>60</v>
      </c>
      <c r="BG293" s="47"/>
      <c r="BH293" s="47"/>
      <c r="BI293" s="47"/>
      <c r="BJ293" s="47"/>
      <c r="BK293" s="47"/>
      <c r="BL293" s="812">
        <f t="shared" ref="BL293:BL359" si="291">+$J293</f>
        <v>495</v>
      </c>
      <c r="BM293" s="815">
        <f>+Q293</f>
        <v>4</v>
      </c>
      <c r="BN293" s="44">
        <f t="shared" si="281"/>
        <v>20</v>
      </c>
      <c r="BO293" s="47">
        <v>20</v>
      </c>
      <c r="BP293" s="47"/>
      <c r="BQ293" s="47"/>
      <c r="BR293" s="47"/>
      <c r="BS293" s="47"/>
      <c r="BT293" s="47"/>
      <c r="BU293" s="818"/>
      <c r="BV293" s="819"/>
      <c r="BW293" s="819"/>
      <c r="BX293" s="819"/>
      <c r="BY293" s="819"/>
      <c r="BZ293" s="819"/>
      <c r="CA293" s="819"/>
      <c r="CB293" s="819"/>
      <c r="CC293" s="820"/>
    </row>
    <row r="294" spans="1:81" s="58" customFormat="1" ht="40.200000000000003" customHeight="1" x14ac:dyDescent="0.3">
      <c r="A294" s="34"/>
      <c r="B294" s="907"/>
      <c r="C294" s="869"/>
      <c r="D294" s="872"/>
      <c r="E294" s="852"/>
      <c r="F294" s="852"/>
      <c r="G294" s="852"/>
      <c r="H294" s="852"/>
      <c r="I294" s="852"/>
      <c r="J294" s="813"/>
      <c r="K294" s="855"/>
      <c r="L294" s="858"/>
      <c r="M294" s="861"/>
      <c r="N294" s="837"/>
      <c r="O294" s="840"/>
      <c r="P294" s="864"/>
      <c r="Q294" s="867"/>
      <c r="R294" s="813"/>
      <c r="S294" s="355" t="s">
        <v>5661</v>
      </c>
      <c r="T294" s="236"/>
      <c r="U294" s="236"/>
      <c r="V294" s="236"/>
      <c r="W294" s="39" t="s">
        <v>5662</v>
      </c>
      <c r="X294" s="31"/>
      <c r="Y294" s="31"/>
      <c r="Z294" s="31"/>
      <c r="AA294" s="31"/>
      <c r="AB294" s="813"/>
      <c r="AC294" s="828"/>
      <c r="AD294" s="51">
        <f t="shared" si="284"/>
        <v>0</v>
      </c>
      <c r="AE294" s="51">
        <f t="shared" si="284"/>
        <v>0</v>
      </c>
      <c r="AF294" s="51">
        <f t="shared" si="284"/>
        <v>0</v>
      </c>
      <c r="AG294" s="51">
        <f t="shared" si="284"/>
        <v>0</v>
      </c>
      <c r="AH294" s="51">
        <f t="shared" si="284"/>
        <v>0</v>
      </c>
      <c r="AI294" s="51">
        <f t="shared" si="284"/>
        <v>0</v>
      </c>
      <c r="AJ294" s="51">
        <f t="shared" si="284"/>
        <v>0</v>
      </c>
      <c r="AK294" s="813"/>
      <c r="AL294" s="831"/>
      <c r="AM294" s="51">
        <f t="shared" si="278"/>
        <v>0</v>
      </c>
      <c r="AN294" s="257"/>
      <c r="AO294" s="257"/>
      <c r="AP294" s="257"/>
      <c r="AQ294" s="257"/>
      <c r="AR294" s="257"/>
      <c r="AS294" s="257"/>
      <c r="AT294" s="813"/>
      <c r="AU294" s="834"/>
      <c r="AV294" s="51">
        <f t="shared" si="279"/>
        <v>0</v>
      </c>
      <c r="AW294" s="257"/>
      <c r="AX294" s="257"/>
      <c r="AY294" s="257"/>
      <c r="AZ294" s="257"/>
      <c r="BA294" s="257"/>
      <c r="BB294" s="257"/>
      <c r="BC294" s="813"/>
      <c r="BD294" s="810"/>
      <c r="BE294" s="51">
        <f t="shared" si="280"/>
        <v>0</v>
      </c>
      <c r="BF294" s="257"/>
      <c r="BG294" s="257"/>
      <c r="BH294" s="257"/>
      <c r="BI294" s="257"/>
      <c r="BJ294" s="257"/>
      <c r="BK294" s="257"/>
      <c r="BL294" s="813"/>
      <c r="BM294" s="816"/>
      <c r="BN294" s="51">
        <f t="shared" si="281"/>
        <v>0</v>
      </c>
      <c r="BO294" s="257"/>
      <c r="BP294" s="257"/>
      <c r="BQ294" s="257"/>
      <c r="BR294" s="257"/>
      <c r="BS294" s="257"/>
      <c r="BT294" s="257"/>
      <c r="BU294" s="821"/>
      <c r="BV294" s="822"/>
      <c r="BW294" s="822"/>
      <c r="BX294" s="822"/>
      <c r="BY294" s="822"/>
      <c r="BZ294" s="822"/>
      <c r="CA294" s="822"/>
      <c r="CB294" s="822"/>
      <c r="CC294" s="823"/>
    </row>
    <row r="295" spans="1:81" s="58" customFormat="1" ht="40.200000000000003" customHeight="1" x14ac:dyDescent="0.3">
      <c r="A295" s="34"/>
      <c r="B295" s="907"/>
      <c r="C295" s="869"/>
      <c r="D295" s="872"/>
      <c r="E295" s="852"/>
      <c r="F295" s="852"/>
      <c r="G295" s="852"/>
      <c r="H295" s="852"/>
      <c r="I295" s="852"/>
      <c r="J295" s="813"/>
      <c r="K295" s="855"/>
      <c r="L295" s="858"/>
      <c r="M295" s="861"/>
      <c r="N295" s="837"/>
      <c r="O295" s="840"/>
      <c r="P295" s="864"/>
      <c r="Q295" s="867"/>
      <c r="R295" s="813"/>
      <c r="S295" s="355" t="s">
        <v>5663</v>
      </c>
      <c r="T295" s="236"/>
      <c r="U295" s="236"/>
      <c r="V295" s="236"/>
      <c r="W295" s="39" t="s">
        <v>5740</v>
      </c>
      <c r="X295" s="31"/>
      <c r="Y295" s="31"/>
      <c r="Z295" s="31"/>
      <c r="AA295" s="31"/>
      <c r="AB295" s="813"/>
      <c r="AC295" s="828"/>
      <c r="AD295" s="51">
        <f t="shared" si="284"/>
        <v>0</v>
      </c>
      <c r="AE295" s="51">
        <f t="shared" si="284"/>
        <v>0</v>
      </c>
      <c r="AF295" s="51">
        <f t="shared" si="284"/>
        <v>0</v>
      </c>
      <c r="AG295" s="51">
        <f t="shared" si="284"/>
        <v>0</v>
      </c>
      <c r="AH295" s="51">
        <f t="shared" si="284"/>
        <v>0</v>
      </c>
      <c r="AI295" s="51">
        <f t="shared" si="284"/>
        <v>0</v>
      </c>
      <c r="AJ295" s="51">
        <f t="shared" si="284"/>
        <v>0</v>
      </c>
      <c r="AK295" s="813"/>
      <c r="AL295" s="831"/>
      <c r="AM295" s="51">
        <f t="shared" si="278"/>
        <v>0</v>
      </c>
      <c r="AN295" s="257"/>
      <c r="AO295" s="257"/>
      <c r="AP295" s="257"/>
      <c r="AQ295" s="257"/>
      <c r="AR295" s="257"/>
      <c r="AS295" s="257"/>
      <c r="AT295" s="813"/>
      <c r="AU295" s="834"/>
      <c r="AV295" s="51">
        <f t="shared" si="279"/>
        <v>0</v>
      </c>
      <c r="AW295" s="257"/>
      <c r="AX295" s="257"/>
      <c r="AY295" s="257"/>
      <c r="AZ295" s="257"/>
      <c r="BA295" s="257"/>
      <c r="BB295" s="257"/>
      <c r="BC295" s="813"/>
      <c r="BD295" s="810"/>
      <c r="BE295" s="51">
        <f t="shared" si="280"/>
        <v>0</v>
      </c>
      <c r="BF295" s="257"/>
      <c r="BG295" s="257"/>
      <c r="BH295" s="257"/>
      <c r="BI295" s="257"/>
      <c r="BJ295" s="257"/>
      <c r="BK295" s="257"/>
      <c r="BL295" s="813"/>
      <c r="BM295" s="816"/>
      <c r="BN295" s="51">
        <f t="shared" si="281"/>
        <v>0</v>
      </c>
      <c r="BO295" s="257"/>
      <c r="BP295" s="257"/>
      <c r="BQ295" s="257"/>
      <c r="BR295" s="257"/>
      <c r="BS295" s="257"/>
      <c r="BT295" s="257"/>
      <c r="BU295" s="821"/>
      <c r="BV295" s="822"/>
      <c r="BW295" s="822"/>
      <c r="BX295" s="822"/>
      <c r="BY295" s="822"/>
      <c r="BZ295" s="822"/>
      <c r="CA295" s="822"/>
      <c r="CB295" s="822"/>
      <c r="CC295" s="823"/>
    </row>
    <row r="296" spans="1:81" s="58" customFormat="1" ht="40.200000000000003" customHeight="1" thickBot="1" x14ac:dyDescent="0.35">
      <c r="A296" s="34"/>
      <c r="B296" s="907"/>
      <c r="C296" s="869"/>
      <c r="D296" s="873"/>
      <c r="E296" s="853"/>
      <c r="F296" s="853"/>
      <c r="G296" s="853"/>
      <c r="H296" s="853"/>
      <c r="I296" s="853"/>
      <c r="J296" s="814"/>
      <c r="K296" s="856"/>
      <c r="L296" s="859"/>
      <c r="M296" s="862"/>
      <c r="N296" s="838"/>
      <c r="O296" s="841"/>
      <c r="P296" s="865"/>
      <c r="Q296" s="874"/>
      <c r="R296" s="814"/>
      <c r="S296" s="356" t="s">
        <v>5665</v>
      </c>
      <c r="T296" s="237"/>
      <c r="U296" s="237"/>
      <c r="V296" s="237"/>
      <c r="W296" s="232" t="s">
        <v>5666</v>
      </c>
      <c r="X296" s="260"/>
      <c r="Y296" s="260"/>
      <c r="Z296" s="260"/>
      <c r="AA296" s="260"/>
      <c r="AB296" s="814"/>
      <c r="AC296" s="829"/>
      <c r="AD296" s="46">
        <f t="shared" si="284"/>
        <v>0</v>
      </c>
      <c r="AE296" s="46">
        <f t="shared" si="284"/>
        <v>0</v>
      </c>
      <c r="AF296" s="46">
        <f t="shared" si="284"/>
        <v>0</v>
      </c>
      <c r="AG296" s="46">
        <f t="shared" si="284"/>
        <v>0</v>
      </c>
      <c r="AH296" s="46">
        <f t="shared" si="284"/>
        <v>0</v>
      </c>
      <c r="AI296" s="46">
        <f t="shared" si="284"/>
        <v>0</v>
      </c>
      <c r="AJ296" s="46">
        <f t="shared" si="284"/>
        <v>0</v>
      </c>
      <c r="AK296" s="814"/>
      <c r="AL296" s="832"/>
      <c r="AM296" s="46">
        <f t="shared" si="278"/>
        <v>0</v>
      </c>
      <c r="AN296" s="49"/>
      <c r="AO296" s="49"/>
      <c r="AP296" s="49"/>
      <c r="AQ296" s="49"/>
      <c r="AR296" s="49"/>
      <c r="AS296" s="49"/>
      <c r="AT296" s="814"/>
      <c r="AU296" s="835"/>
      <c r="AV296" s="46">
        <f t="shared" si="279"/>
        <v>0</v>
      </c>
      <c r="AW296" s="49"/>
      <c r="AX296" s="49"/>
      <c r="AY296" s="49"/>
      <c r="AZ296" s="49"/>
      <c r="BA296" s="49"/>
      <c r="BB296" s="49"/>
      <c r="BC296" s="814"/>
      <c r="BD296" s="811"/>
      <c r="BE296" s="46">
        <f t="shared" si="280"/>
        <v>0</v>
      </c>
      <c r="BF296" s="49"/>
      <c r="BG296" s="49"/>
      <c r="BH296" s="49"/>
      <c r="BI296" s="49"/>
      <c r="BJ296" s="49"/>
      <c r="BK296" s="49"/>
      <c r="BL296" s="814"/>
      <c r="BM296" s="817"/>
      <c r="BN296" s="46">
        <f t="shared" si="281"/>
        <v>0</v>
      </c>
      <c r="BO296" s="49"/>
      <c r="BP296" s="49"/>
      <c r="BQ296" s="49"/>
      <c r="BR296" s="49"/>
      <c r="BS296" s="49"/>
      <c r="BT296" s="49"/>
      <c r="BU296" s="824"/>
      <c r="BV296" s="825"/>
      <c r="BW296" s="825"/>
      <c r="BX296" s="825"/>
      <c r="BY296" s="825"/>
      <c r="BZ296" s="825"/>
      <c r="CA296" s="825"/>
      <c r="CB296" s="825"/>
      <c r="CC296" s="826"/>
    </row>
    <row r="297" spans="1:81" s="58" customFormat="1" ht="40.200000000000003" customHeight="1" thickTop="1" x14ac:dyDescent="0.3">
      <c r="A297" s="34"/>
      <c r="B297" s="907"/>
      <c r="C297" s="869"/>
      <c r="D297" s="871"/>
      <c r="E297" s="851"/>
      <c r="F297" s="851"/>
      <c r="G297" s="851"/>
      <c r="H297" s="851"/>
      <c r="I297" s="851"/>
      <c r="J297" s="812">
        <v>496</v>
      </c>
      <c r="K297" s="854" t="str">
        <f>+[8]Metas!K563</f>
        <v>Acompañamiento a las plataformas juveniles municipales</v>
      </c>
      <c r="L297" s="1187">
        <v>0.19</v>
      </c>
      <c r="M297" s="1190">
        <f>SUM(N297:Q297)</f>
        <v>0.18999999999999997</v>
      </c>
      <c r="N297" s="1193">
        <v>0.01</v>
      </c>
      <c r="O297" s="1175">
        <v>0.08</v>
      </c>
      <c r="P297" s="1178">
        <v>0.08</v>
      </c>
      <c r="Q297" s="1181">
        <v>0.02</v>
      </c>
      <c r="R297" s="812">
        <f>+$J297</f>
        <v>496</v>
      </c>
      <c r="S297" s="354" t="s">
        <v>5846</v>
      </c>
      <c r="T297" s="235" t="s">
        <v>3822</v>
      </c>
      <c r="U297" s="235" t="s">
        <v>3826</v>
      </c>
      <c r="V297" s="235" t="s">
        <v>3830</v>
      </c>
      <c r="W297" s="231" t="s">
        <v>5847</v>
      </c>
      <c r="X297" s="256"/>
      <c r="Y297" s="256"/>
      <c r="Z297" s="256"/>
      <c r="AA297" s="256"/>
      <c r="AB297" s="812">
        <f t="shared" si="286"/>
        <v>496</v>
      </c>
      <c r="AC297" s="827">
        <f t="shared" ref="AC297" si="292">+L297</f>
        <v>0.19</v>
      </c>
      <c r="AD297" s="44">
        <f t="shared" si="284"/>
        <v>14.120000000000001</v>
      </c>
      <c r="AE297" s="44">
        <f t="shared" si="284"/>
        <v>14.120000000000001</v>
      </c>
      <c r="AF297" s="44">
        <f t="shared" si="284"/>
        <v>0</v>
      </c>
      <c r="AG297" s="44">
        <f t="shared" si="284"/>
        <v>0</v>
      </c>
      <c r="AH297" s="44">
        <f t="shared" si="284"/>
        <v>0</v>
      </c>
      <c r="AI297" s="44">
        <f t="shared" si="284"/>
        <v>0</v>
      </c>
      <c r="AJ297" s="44">
        <f t="shared" si="284"/>
        <v>0</v>
      </c>
      <c r="AK297" s="812">
        <f t="shared" si="288"/>
        <v>496</v>
      </c>
      <c r="AL297" s="830">
        <f>+N297</f>
        <v>0.01</v>
      </c>
      <c r="AM297" s="44">
        <f t="shared" si="278"/>
        <v>1.1200000000000001</v>
      </c>
      <c r="AN297" s="47">
        <v>1.1200000000000001</v>
      </c>
      <c r="AO297" s="47"/>
      <c r="AP297" s="47"/>
      <c r="AQ297" s="47"/>
      <c r="AR297" s="47"/>
      <c r="AS297" s="47"/>
      <c r="AT297" s="812">
        <f t="shared" si="289"/>
        <v>496</v>
      </c>
      <c r="AU297" s="833">
        <f>+O297</f>
        <v>0.08</v>
      </c>
      <c r="AV297" s="44">
        <f t="shared" si="279"/>
        <v>5</v>
      </c>
      <c r="AW297" s="47">
        <v>5</v>
      </c>
      <c r="AX297" s="47"/>
      <c r="AY297" s="47"/>
      <c r="AZ297" s="47"/>
      <c r="BA297" s="47"/>
      <c r="BB297" s="47"/>
      <c r="BC297" s="812">
        <f t="shared" si="290"/>
        <v>496</v>
      </c>
      <c r="BD297" s="809">
        <f>+P297</f>
        <v>0.08</v>
      </c>
      <c r="BE297" s="44">
        <f t="shared" si="280"/>
        <v>5</v>
      </c>
      <c r="BF297" s="47">
        <v>5</v>
      </c>
      <c r="BG297" s="47"/>
      <c r="BH297" s="47"/>
      <c r="BI297" s="47"/>
      <c r="BJ297" s="47"/>
      <c r="BK297" s="47"/>
      <c r="BL297" s="812">
        <f t="shared" si="291"/>
        <v>496</v>
      </c>
      <c r="BM297" s="815">
        <f>+Q297</f>
        <v>0.02</v>
      </c>
      <c r="BN297" s="44">
        <f t="shared" si="281"/>
        <v>3</v>
      </c>
      <c r="BO297" s="47">
        <v>3</v>
      </c>
      <c r="BP297" s="47"/>
      <c r="BQ297" s="47"/>
      <c r="BR297" s="47"/>
      <c r="BS297" s="47"/>
      <c r="BT297" s="47"/>
      <c r="BU297" s="818"/>
      <c r="BV297" s="819"/>
      <c r="BW297" s="819"/>
      <c r="BX297" s="819"/>
      <c r="BY297" s="819"/>
      <c r="BZ297" s="819"/>
      <c r="CA297" s="819"/>
      <c r="CB297" s="819"/>
      <c r="CC297" s="820"/>
    </row>
    <row r="298" spans="1:81" s="58" customFormat="1" ht="40.200000000000003" customHeight="1" x14ac:dyDescent="0.3">
      <c r="A298" s="34"/>
      <c r="B298" s="907"/>
      <c r="C298" s="869"/>
      <c r="D298" s="872"/>
      <c r="E298" s="852"/>
      <c r="F298" s="852"/>
      <c r="G298" s="852"/>
      <c r="H298" s="852"/>
      <c r="I298" s="852"/>
      <c r="J298" s="813"/>
      <c r="K298" s="855"/>
      <c r="L298" s="1188"/>
      <c r="M298" s="1191"/>
      <c r="N298" s="1194"/>
      <c r="O298" s="1176"/>
      <c r="P298" s="1179"/>
      <c r="Q298" s="1182"/>
      <c r="R298" s="813"/>
      <c r="S298" s="355" t="s">
        <v>5848</v>
      </c>
      <c r="T298" s="236"/>
      <c r="U298" s="236"/>
      <c r="V298" s="236"/>
      <c r="W298" s="39" t="s">
        <v>5849</v>
      </c>
      <c r="X298" s="31"/>
      <c r="Y298" s="31"/>
      <c r="Z298" s="31"/>
      <c r="AA298" s="31"/>
      <c r="AB298" s="813"/>
      <c r="AC298" s="828"/>
      <c r="AD298" s="51">
        <f t="shared" si="284"/>
        <v>0</v>
      </c>
      <c r="AE298" s="51">
        <f t="shared" si="284"/>
        <v>0</v>
      </c>
      <c r="AF298" s="51">
        <f t="shared" si="284"/>
        <v>0</v>
      </c>
      <c r="AG298" s="51">
        <f t="shared" si="284"/>
        <v>0</v>
      </c>
      <c r="AH298" s="51">
        <f t="shared" si="284"/>
        <v>0</v>
      </c>
      <c r="AI298" s="51">
        <f t="shared" si="284"/>
        <v>0</v>
      </c>
      <c r="AJ298" s="51">
        <f t="shared" si="284"/>
        <v>0</v>
      </c>
      <c r="AK298" s="813"/>
      <c r="AL298" s="831"/>
      <c r="AM298" s="51">
        <f t="shared" si="278"/>
        <v>0</v>
      </c>
      <c r="AN298" s="257"/>
      <c r="AO298" s="257"/>
      <c r="AP298" s="257"/>
      <c r="AQ298" s="257"/>
      <c r="AR298" s="257"/>
      <c r="AS298" s="257"/>
      <c r="AT298" s="813"/>
      <c r="AU298" s="834"/>
      <c r="AV298" s="51">
        <f t="shared" si="279"/>
        <v>0</v>
      </c>
      <c r="AW298" s="257"/>
      <c r="AX298" s="257"/>
      <c r="AY298" s="257"/>
      <c r="AZ298" s="257"/>
      <c r="BA298" s="257"/>
      <c r="BB298" s="257"/>
      <c r="BC298" s="813"/>
      <c r="BD298" s="810"/>
      <c r="BE298" s="51">
        <f t="shared" si="280"/>
        <v>0</v>
      </c>
      <c r="BF298" s="257"/>
      <c r="BG298" s="257"/>
      <c r="BH298" s="257"/>
      <c r="BI298" s="257"/>
      <c r="BJ298" s="257"/>
      <c r="BK298" s="257"/>
      <c r="BL298" s="813"/>
      <c r="BM298" s="816"/>
      <c r="BN298" s="51">
        <f t="shared" si="281"/>
        <v>0</v>
      </c>
      <c r="BO298" s="257"/>
      <c r="BP298" s="257"/>
      <c r="BQ298" s="257"/>
      <c r="BR298" s="257"/>
      <c r="BS298" s="257"/>
      <c r="BT298" s="257"/>
      <c r="BU298" s="821"/>
      <c r="BV298" s="822"/>
      <c r="BW298" s="822"/>
      <c r="BX298" s="822"/>
      <c r="BY298" s="822"/>
      <c r="BZ298" s="822"/>
      <c r="CA298" s="822"/>
      <c r="CB298" s="822"/>
      <c r="CC298" s="823"/>
    </row>
    <row r="299" spans="1:81" s="58" customFormat="1" ht="40.200000000000003" customHeight="1" x14ac:dyDescent="0.3">
      <c r="A299" s="34"/>
      <c r="B299" s="907"/>
      <c r="C299" s="869"/>
      <c r="D299" s="872"/>
      <c r="E299" s="852"/>
      <c r="F299" s="852"/>
      <c r="G299" s="852"/>
      <c r="H299" s="852"/>
      <c r="I299" s="852"/>
      <c r="J299" s="813"/>
      <c r="K299" s="855"/>
      <c r="L299" s="1188"/>
      <c r="M299" s="1191"/>
      <c r="N299" s="1194"/>
      <c r="O299" s="1176"/>
      <c r="P299" s="1179"/>
      <c r="Q299" s="1182"/>
      <c r="R299" s="813"/>
      <c r="S299" s="39"/>
      <c r="T299" s="236"/>
      <c r="U299" s="236"/>
      <c r="V299" s="236"/>
      <c r="W299" s="39"/>
      <c r="X299" s="31"/>
      <c r="Y299" s="31"/>
      <c r="Z299" s="31"/>
      <c r="AA299" s="31"/>
      <c r="AB299" s="813"/>
      <c r="AC299" s="828"/>
      <c r="AD299" s="51">
        <f t="shared" si="284"/>
        <v>0</v>
      </c>
      <c r="AE299" s="51">
        <f t="shared" si="284"/>
        <v>0</v>
      </c>
      <c r="AF299" s="51">
        <f t="shared" si="284"/>
        <v>0</v>
      </c>
      <c r="AG299" s="51">
        <f t="shared" si="284"/>
        <v>0</v>
      </c>
      <c r="AH299" s="51">
        <f t="shared" si="284"/>
        <v>0</v>
      </c>
      <c r="AI299" s="51">
        <f t="shared" si="284"/>
        <v>0</v>
      </c>
      <c r="AJ299" s="51">
        <f t="shared" si="284"/>
        <v>0</v>
      </c>
      <c r="AK299" s="813"/>
      <c r="AL299" s="831"/>
      <c r="AM299" s="51">
        <f t="shared" si="278"/>
        <v>0</v>
      </c>
      <c r="AN299" s="257"/>
      <c r="AO299" s="257"/>
      <c r="AP299" s="257"/>
      <c r="AQ299" s="257"/>
      <c r="AR299" s="257"/>
      <c r="AS299" s="257"/>
      <c r="AT299" s="813"/>
      <c r="AU299" s="834"/>
      <c r="AV299" s="51">
        <f t="shared" si="279"/>
        <v>0</v>
      </c>
      <c r="AW299" s="257"/>
      <c r="AX299" s="257"/>
      <c r="AY299" s="257"/>
      <c r="AZ299" s="257"/>
      <c r="BA299" s="257"/>
      <c r="BB299" s="257"/>
      <c r="BC299" s="813"/>
      <c r="BD299" s="810"/>
      <c r="BE299" s="51">
        <f t="shared" si="280"/>
        <v>0</v>
      </c>
      <c r="BF299" s="257"/>
      <c r="BG299" s="257"/>
      <c r="BH299" s="257"/>
      <c r="BI299" s="257"/>
      <c r="BJ299" s="257"/>
      <c r="BK299" s="257"/>
      <c r="BL299" s="813"/>
      <c r="BM299" s="816"/>
      <c r="BN299" s="51">
        <f t="shared" si="281"/>
        <v>0</v>
      </c>
      <c r="BO299" s="257"/>
      <c r="BP299" s="257"/>
      <c r="BQ299" s="257"/>
      <c r="BR299" s="257"/>
      <c r="BS299" s="257"/>
      <c r="BT299" s="257"/>
      <c r="BU299" s="821"/>
      <c r="BV299" s="822"/>
      <c r="BW299" s="822"/>
      <c r="BX299" s="822"/>
      <c r="BY299" s="822"/>
      <c r="BZ299" s="822"/>
      <c r="CA299" s="822"/>
      <c r="CB299" s="822"/>
      <c r="CC299" s="823"/>
    </row>
    <row r="300" spans="1:81" s="58" customFormat="1" ht="40.200000000000003" customHeight="1" thickBot="1" x14ac:dyDescent="0.35">
      <c r="A300" s="34"/>
      <c r="B300" s="907"/>
      <c r="C300" s="870"/>
      <c r="D300" s="873"/>
      <c r="E300" s="853"/>
      <c r="F300" s="853"/>
      <c r="G300" s="853"/>
      <c r="H300" s="853"/>
      <c r="I300" s="853"/>
      <c r="J300" s="814"/>
      <c r="K300" s="856"/>
      <c r="L300" s="1189"/>
      <c r="M300" s="1192"/>
      <c r="N300" s="1195"/>
      <c r="O300" s="1177"/>
      <c r="P300" s="1180"/>
      <c r="Q300" s="1183"/>
      <c r="R300" s="814"/>
      <c r="S300" s="232"/>
      <c r="T300" s="237"/>
      <c r="U300" s="237"/>
      <c r="V300" s="237"/>
      <c r="W300" s="232"/>
      <c r="X300" s="260"/>
      <c r="Y300" s="260"/>
      <c r="Z300" s="260"/>
      <c r="AA300" s="260"/>
      <c r="AB300" s="814"/>
      <c r="AC300" s="829"/>
      <c r="AD300" s="46">
        <f t="shared" si="284"/>
        <v>0</v>
      </c>
      <c r="AE300" s="46">
        <f t="shared" si="284"/>
        <v>0</v>
      </c>
      <c r="AF300" s="46">
        <f t="shared" si="284"/>
        <v>0</v>
      </c>
      <c r="AG300" s="46">
        <f t="shared" si="284"/>
        <v>0</v>
      </c>
      <c r="AH300" s="46">
        <f t="shared" si="284"/>
        <v>0</v>
      </c>
      <c r="AI300" s="46">
        <f t="shared" si="284"/>
        <v>0</v>
      </c>
      <c r="AJ300" s="46">
        <f t="shared" si="284"/>
        <v>0</v>
      </c>
      <c r="AK300" s="814"/>
      <c r="AL300" s="832"/>
      <c r="AM300" s="46">
        <f t="shared" si="278"/>
        <v>0</v>
      </c>
      <c r="AN300" s="49"/>
      <c r="AO300" s="49"/>
      <c r="AP300" s="49"/>
      <c r="AQ300" s="49"/>
      <c r="AR300" s="49"/>
      <c r="AS300" s="49"/>
      <c r="AT300" s="814"/>
      <c r="AU300" s="835"/>
      <c r="AV300" s="46">
        <f t="shared" si="279"/>
        <v>0</v>
      </c>
      <c r="AW300" s="49"/>
      <c r="AX300" s="49"/>
      <c r="AY300" s="49"/>
      <c r="AZ300" s="49"/>
      <c r="BA300" s="49"/>
      <c r="BB300" s="49"/>
      <c r="BC300" s="814"/>
      <c r="BD300" s="811"/>
      <c r="BE300" s="46">
        <f t="shared" si="280"/>
        <v>0</v>
      </c>
      <c r="BF300" s="49"/>
      <c r="BG300" s="49"/>
      <c r="BH300" s="49"/>
      <c r="BI300" s="49"/>
      <c r="BJ300" s="49"/>
      <c r="BK300" s="49"/>
      <c r="BL300" s="814"/>
      <c r="BM300" s="817"/>
      <c r="BN300" s="46">
        <f t="shared" si="281"/>
        <v>0</v>
      </c>
      <c r="BO300" s="49"/>
      <c r="BP300" s="49"/>
      <c r="BQ300" s="49"/>
      <c r="BR300" s="49"/>
      <c r="BS300" s="49"/>
      <c r="BT300" s="49"/>
      <c r="BU300" s="824"/>
      <c r="BV300" s="825"/>
      <c r="BW300" s="825"/>
      <c r="BX300" s="825"/>
      <c r="BY300" s="825"/>
      <c r="BZ300" s="825"/>
      <c r="CA300" s="825"/>
      <c r="CB300" s="825"/>
      <c r="CC300" s="826"/>
    </row>
    <row r="301" spans="1:81" s="58" customFormat="1" ht="40.200000000000003" customHeight="1" thickTop="1" x14ac:dyDescent="0.3">
      <c r="A301" s="34"/>
      <c r="B301" s="907"/>
      <c r="C301" s="868" t="s">
        <v>750</v>
      </c>
      <c r="D301" s="871"/>
      <c r="E301" s="851"/>
      <c r="F301" s="851"/>
      <c r="G301" s="851"/>
      <c r="H301" s="851"/>
      <c r="I301" s="851"/>
      <c r="J301" s="812">
        <v>497</v>
      </c>
      <c r="K301" s="854" t="str">
        <f>+[8]Metas!K564</f>
        <v>Jornadas de promoción y formación en mecanismos alternativos de resolución pacífica de conflictos en los cuarenta (40) municipios del Departamento.</v>
      </c>
      <c r="L301" s="857"/>
      <c r="M301" s="860">
        <f>SUM(N301:Q301)</f>
        <v>0</v>
      </c>
      <c r="N301" s="836"/>
      <c r="O301" s="839"/>
      <c r="P301" s="863"/>
      <c r="Q301" s="866"/>
      <c r="R301" s="812">
        <f>+$J301</f>
        <v>497</v>
      </c>
      <c r="S301" s="354"/>
      <c r="T301" s="235"/>
      <c r="U301" s="235"/>
      <c r="V301" s="235"/>
      <c r="W301" s="231"/>
      <c r="X301" s="256"/>
      <c r="Y301" s="256"/>
      <c r="Z301" s="256"/>
      <c r="AA301" s="256"/>
      <c r="AB301" s="812">
        <f t="shared" si="286"/>
        <v>497</v>
      </c>
      <c r="AC301" s="827">
        <f t="shared" ref="AC301" si="293">+L301</f>
        <v>0</v>
      </c>
      <c r="AD301" s="44">
        <f t="shared" si="284"/>
        <v>0</v>
      </c>
      <c r="AE301" s="44">
        <f t="shared" si="284"/>
        <v>0</v>
      </c>
      <c r="AF301" s="44">
        <f t="shared" si="284"/>
        <v>0</v>
      </c>
      <c r="AG301" s="44">
        <f t="shared" si="284"/>
        <v>0</v>
      </c>
      <c r="AH301" s="44">
        <f t="shared" si="284"/>
        <v>0</v>
      </c>
      <c r="AI301" s="44">
        <f t="shared" si="284"/>
        <v>0</v>
      </c>
      <c r="AJ301" s="44">
        <f t="shared" si="284"/>
        <v>0</v>
      </c>
      <c r="AK301" s="812">
        <f t="shared" si="288"/>
        <v>497</v>
      </c>
      <c r="AL301" s="830">
        <f>+N301</f>
        <v>0</v>
      </c>
      <c r="AM301" s="44">
        <f t="shared" si="278"/>
        <v>0</v>
      </c>
      <c r="AN301" s="47"/>
      <c r="AO301" s="47"/>
      <c r="AP301" s="47"/>
      <c r="AQ301" s="47"/>
      <c r="AR301" s="47"/>
      <c r="AS301" s="47"/>
      <c r="AT301" s="812">
        <f t="shared" si="289"/>
        <v>497</v>
      </c>
      <c r="AU301" s="833">
        <f>+O301</f>
        <v>0</v>
      </c>
      <c r="AV301" s="44">
        <f t="shared" si="279"/>
        <v>0</v>
      </c>
      <c r="AW301" s="47"/>
      <c r="AX301" s="47"/>
      <c r="AY301" s="47"/>
      <c r="AZ301" s="47"/>
      <c r="BA301" s="47"/>
      <c r="BB301" s="47"/>
      <c r="BC301" s="812">
        <f t="shared" si="290"/>
        <v>497</v>
      </c>
      <c r="BD301" s="809">
        <f>+P301</f>
        <v>0</v>
      </c>
      <c r="BE301" s="44">
        <f t="shared" si="280"/>
        <v>0</v>
      </c>
      <c r="BF301" s="47"/>
      <c r="BG301" s="47"/>
      <c r="BH301" s="47"/>
      <c r="BI301" s="47"/>
      <c r="BJ301" s="47"/>
      <c r="BK301" s="47"/>
      <c r="BL301" s="812">
        <f t="shared" si="291"/>
        <v>497</v>
      </c>
      <c r="BM301" s="815">
        <f>+Q301</f>
        <v>0</v>
      </c>
      <c r="BN301" s="44">
        <f t="shared" si="281"/>
        <v>0</v>
      </c>
      <c r="BO301" s="47"/>
      <c r="BP301" s="47"/>
      <c r="BQ301" s="47"/>
      <c r="BR301" s="47"/>
      <c r="BS301" s="47"/>
      <c r="BT301" s="47"/>
      <c r="BU301" s="818"/>
      <c r="BV301" s="819"/>
      <c r="BW301" s="819"/>
      <c r="BX301" s="819"/>
      <c r="BY301" s="819"/>
      <c r="BZ301" s="819"/>
      <c r="CA301" s="819"/>
      <c r="CB301" s="819"/>
      <c r="CC301" s="820"/>
    </row>
    <row r="302" spans="1:81" s="58" customFormat="1" ht="40.200000000000003" customHeight="1" x14ac:dyDescent="0.3">
      <c r="A302" s="34"/>
      <c r="B302" s="907"/>
      <c r="C302" s="869"/>
      <c r="D302" s="872"/>
      <c r="E302" s="852"/>
      <c r="F302" s="852"/>
      <c r="G302" s="852"/>
      <c r="H302" s="852"/>
      <c r="I302" s="852"/>
      <c r="J302" s="813"/>
      <c r="K302" s="855"/>
      <c r="L302" s="858"/>
      <c r="M302" s="861"/>
      <c r="N302" s="837"/>
      <c r="O302" s="840"/>
      <c r="P302" s="864"/>
      <c r="Q302" s="867"/>
      <c r="R302" s="813"/>
      <c r="S302" s="355"/>
      <c r="T302" s="236"/>
      <c r="U302" s="236"/>
      <c r="V302" s="236"/>
      <c r="W302" s="39"/>
      <c r="X302" s="31"/>
      <c r="Y302" s="31"/>
      <c r="Z302" s="31"/>
      <c r="AA302" s="31"/>
      <c r="AB302" s="813"/>
      <c r="AC302" s="828"/>
      <c r="AD302" s="51">
        <f t="shared" si="284"/>
        <v>0</v>
      </c>
      <c r="AE302" s="51">
        <f t="shared" si="284"/>
        <v>0</v>
      </c>
      <c r="AF302" s="51">
        <f t="shared" si="284"/>
        <v>0</v>
      </c>
      <c r="AG302" s="51">
        <f t="shared" si="284"/>
        <v>0</v>
      </c>
      <c r="AH302" s="51">
        <f t="shared" si="284"/>
        <v>0</v>
      </c>
      <c r="AI302" s="51">
        <f t="shared" si="284"/>
        <v>0</v>
      </c>
      <c r="AJ302" s="51">
        <f t="shared" si="284"/>
        <v>0</v>
      </c>
      <c r="AK302" s="813"/>
      <c r="AL302" s="831"/>
      <c r="AM302" s="51">
        <f t="shared" si="278"/>
        <v>0</v>
      </c>
      <c r="AN302" s="257"/>
      <c r="AO302" s="257"/>
      <c r="AP302" s="257"/>
      <c r="AQ302" s="257"/>
      <c r="AR302" s="257"/>
      <c r="AS302" s="257"/>
      <c r="AT302" s="813"/>
      <c r="AU302" s="834"/>
      <c r="AV302" s="51">
        <f t="shared" si="279"/>
        <v>0</v>
      </c>
      <c r="AW302" s="257"/>
      <c r="AX302" s="257"/>
      <c r="AY302" s="257"/>
      <c r="AZ302" s="257"/>
      <c r="BA302" s="257"/>
      <c r="BB302" s="257"/>
      <c r="BC302" s="813"/>
      <c r="BD302" s="810"/>
      <c r="BE302" s="51">
        <f t="shared" si="280"/>
        <v>0</v>
      </c>
      <c r="BF302" s="257"/>
      <c r="BG302" s="257"/>
      <c r="BH302" s="257"/>
      <c r="BI302" s="257"/>
      <c r="BJ302" s="257"/>
      <c r="BK302" s="257"/>
      <c r="BL302" s="813"/>
      <c r="BM302" s="816"/>
      <c r="BN302" s="51">
        <f t="shared" si="281"/>
        <v>0</v>
      </c>
      <c r="BO302" s="257"/>
      <c r="BP302" s="257"/>
      <c r="BQ302" s="257"/>
      <c r="BR302" s="257"/>
      <c r="BS302" s="257"/>
      <c r="BT302" s="257"/>
      <c r="BU302" s="821"/>
      <c r="BV302" s="822"/>
      <c r="BW302" s="822"/>
      <c r="BX302" s="822"/>
      <c r="BY302" s="822"/>
      <c r="BZ302" s="822"/>
      <c r="CA302" s="822"/>
      <c r="CB302" s="822"/>
      <c r="CC302" s="823"/>
    </row>
    <row r="303" spans="1:81" s="58" customFormat="1" ht="40.200000000000003" customHeight="1" x14ac:dyDescent="0.3">
      <c r="A303" s="34"/>
      <c r="B303" s="907"/>
      <c r="C303" s="869"/>
      <c r="D303" s="872"/>
      <c r="E303" s="852"/>
      <c r="F303" s="852"/>
      <c r="G303" s="852"/>
      <c r="H303" s="852"/>
      <c r="I303" s="852"/>
      <c r="J303" s="813"/>
      <c r="K303" s="855"/>
      <c r="L303" s="858"/>
      <c r="M303" s="861"/>
      <c r="N303" s="837"/>
      <c r="O303" s="840"/>
      <c r="P303" s="864"/>
      <c r="Q303" s="867"/>
      <c r="R303" s="813"/>
      <c r="S303" s="355"/>
      <c r="T303" s="236"/>
      <c r="U303" s="236"/>
      <c r="V303" s="236"/>
      <c r="W303" s="39"/>
      <c r="X303" s="31"/>
      <c r="Y303" s="31"/>
      <c r="Z303" s="31"/>
      <c r="AA303" s="31"/>
      <c r="AB303" s="813"/>
      <c r="AC303" s="828"/>
      <c r="AD303" s="51">
        <f t="shared" si="284"/>
        <v>0</v>
      </c>
      <c r="AE303" s="51">
        <f t="shared" si="284"/>
        <v>0</v>
      </c>
      <c r="AF303" s="51">
        <f t="shared" si="284"/>
        <v>0</v>
      </c>
      <c r="AG303" s="51">
        <f t="shared" si="284"/>
        <v>0</v>
      </c>
      <c r="AH303" s="51">
        <f t="shared" si="284"/>
        <v>0</v>
      </c>
      <c r="AI303" s="51">
        <f t="shared" si="284"/>
        <v>0</v>
      </c>
      <c r="AJ303" s="51">
        <f t="shared" si="284"/>
        <v>0</v>
      </c>
      <c r="AK303" s="813"/>
      <c r="AL303" s="831"/>
      <c r="AM303" s="51">
        <f t="shared" si="278"/>
        <v>0</v>
      </c>
      <c r="AN303" s="257"/>
      <c r="AO303" s="257"/>
      <c r="AP303" s="257"/>
      <c r="AQ303" s="257"/>
      <c r="AR303" s="257"/>
      <c r="AS303" s="257"/>
      <c r="AT303" s="813"/>
      <c r="AU303" s="834"/>
      <c r="AV303" s="51">
        <f t="shared" si="279"/>
        <v>0</v>
      </c>
      <c r="AW303" s="257"/>
      <c r="AX303" s="257"/>
      <c r="AY303" s="257"/>
      <c r="AZ303" s="257"/>
      <c r="BA303" s="257"/>
      <c r="BB303" s="257"/>
      <c r="BC303" s="813"/>
      <c r="BD303" s="810"/>
      <c r="BE303" s="51">
        <f t="shared" si="280"/>
        <v>0</v>
      </c>
      <c r="BF303" s="257"/>
      <c r="BG303" s="257"/>
      <c r="BH303" s="257"/>
      <c r="BI303" s="257"/>
      <c r="BJ303" s="257"/>
      <c r="BK303" s="257"/>
      <c r="BL303" s="813"/>
      <c r="BM303" s="816"/>
      <c r="BN303" s="51">
        <f t="shared" si="281"/>
        <v>0</v>
      </c>
      <c r="BO303" s="257"/>
      <c r="BP303" s="257"/>
      <c r="BQ303" s="257"/>
      <c r="BR303" s="257"/>
      <c r="BS303" s="257"/>
      <c r="BT303" s="257"/>
      <c r="BU303" s="821"/>
      <c r="BV303" s="822"/>
      <c r="BW303" s="822"/>
      <c r="BX303" s="822"/>
      <c r="BY303" s="822"/>
      <c r="BZ303" s="822"/>
      <c r="CA303" s="822"/>
      <c r="CB303" s="822"/>
      <c r="CC303" s="823"/>
    </row>
    <row r="304" spans="1:81" s="58" customFormat="1" ht="40.200000000000003" customHeight="1" thickBot="1" x14ac:dyDescent="0.35">
      <c r="A304" s="34"/>
      <c r="B304" s="907"/>
      <c r="C304" s="869"/>
      <c r="D304" s="873"/>
      <c r="E304" s="853"/>
      <c r="F304" s="853"/>
      <c r="G304" s="853"/>
      <c r="H304" s="853"/>
      <c r="I304" s="853"/>
      <c r="J304" s="814"/>
      <c r="K304" s="856"/>
      <c r="L304" s="859"/>
      <c r="M304" s="862"/>
      <c r="N304" s="838"/>
      <c r="O304" s="841"/>
      <c r="P304" s="865"/>
      <c r="Q304" s="874"/>
      <c r="R304" s="814"/>
      <c r="S304" s="356"/>
      <c r="T304" s="237"/>
      <c r="U304" s="237"/>
      <c r="V304" s="237"/>
      <c r="W304" s="232"/>
      <c r="X304" s="260"/>
      <c r="Y304" s="260"/>
      <c r="Z304" s="260"/>
      <c r="AA304" s="260"/>
      <c r="AB304" s="814"/>
      <c r="AC304" s="829"/>
      <c r="AD304" s="46">
        <f t="shared" si="284"/>
        <v>0</v>
      </c>
      <c r="AE304" s="46">
        <f t="shared" si="284"/>
        <v>0</v>
      </c>
      <c r="AF304" s="46">
        <f t="shared" si="284"/>
        <v>0</v>
      </c>
      <c r="AG304" s="46">
        <f t="shared" si="284"/>
        <v>0</v>
      </c>
      <c r="AH304" s="46">
        <f t="shared" si="284"/>
        <v>0</v>
      </c>
      <c r="AI304" s="46">
        <f t="shared" si="284"/>
        <v>0</v>
      </c>
      <c r="AJ304" s="46">
        <f t="shared" si="284"/>
        <v>0</v>
      </c>
      <c r="AK304" s="814"/>
      <c r="AL304" s="832"/>
      <c r="AM304" s="46">
        <f t="shared" si="278"/>
        <v>0</v>
      </c>
      <c r="AN304" s="49"/>
      <c r="AO304" s="49"/>
      <c r="AP304" s="49"/>
      <c r="AQ304" s="49"/>
      <c r="AR304" s="49"/>
      <c r="AS304" s="49"/>
      <c r="AT304" s="814"/>
      <c r="AU304" s="835"/>
      <c r="AV304" s="46">
        <f t="shared" si="279"/>
        <v>0</v>
      </c>
      <c r="AW304" s="49"/>
      <c r="AX304" s="49"/>
      <c r="AY304" s="49"/>
      <c r="AZ304" s="49"/>
      <c r="BA304" s="49"/>
      <c r="BB304" s="49"/>
      <c r="BC304" s="814"/>
      <c r="BD304" s="811"/>
      <c r="BE304" s="46">
        <f t="shared" si="280"/>
        <v>0</v>
      </c>
      <c r="BF304" s="49"/>
      <c r="BG304" s="49"/>
      <c r="BH304" s="49"/>
      <c r="BI304" s="49"/>
      <c r="BJ304" s="49"/>
      <c r="BK304" s="49"/>
      <c r="BL304" s="814"/>
      <c r="BM304" s="817"/>
      <c r="BN304" s="46">
        <f t="shared" si="281"/>
        <v>0</v>
      </c>
      <c r="BO304" s="49"/>
      <c r="BP304" s="49"/>
      <c r="BQ304" s="49"/>
      <c r="BR304" s="49"/>
      <c r="BS304" s="49"/>
      <c r="BT304" s="49"/>
      <c r="BU304" s="824"/>
      <c r="BV304" s="825"/>
      <c r="BW304" s="825"/>
      <c r="BX304" s="825"/>
      <c r="BY304" s="825"/>
      <c r="BZ304" s="825"/>
      <c r="CA304" s="825"/>
      <c r="CB304" s="825"/>
      <c r="CC304" s="826"/>
    </row>
    <row r="305" spans="1:81" s="58" customFormat="1" ht="40.200000000000003" customHeight="1" thickTop="1" x14ac:dyDescent="0.3">
      <c r="A305" s="34"/>
      <c r="B305" s="907"/>
      <c r="C305" s="869"/>
      <c r="D305" s="871"/>
      <c r="E305" s="851"/>
      <c r="F305" s="851"/>
      <c r="G305" s="851"/>
      <c r="H305" s="851"/>
      <c r="I305" s="851"/>
      <c r="J305" s="812">
        <v>498</v>
      </c>
      <c r="K305" s="854" t="str">
        <f>+[8]Metas!K565</f>
        <v>Jornadas de acompañamiento a los municipios para la formación de conciliadores en equidad de las JAC del Departamento.</v>
      </c>
      <c r="L305" s="857"/>
      <c r="M305" s="860">
        <f>SUM(N305:Q305)</f>
        <v>0</v>
      </c>
      <c r="N305" s="836"/>
      <c r="O305" s="839"/>
      <c r="P305" s="863"/>
      <c r="Q305" s="866"/>
      <c r="R305" s="812">
        <f>+$J305</f>
        <v>498</v>
      </c>
      <c r="S305" s="354"/>
      <c r="T305" s="235"/>
      <c r="U305" s="235"/>
      <c r="V305" s="235"/>
      <c r="W305" s="231"/>
      <c r="X305" s="256"/>
      <c r="Y305" s="256"/>
      <c r="Z305" s="256"/>
      <c r="AA305" s="256"/>
      <c r="AB305" s="812">
        <f t="shared" si="286"/>
        <v>498</v>
      </c>
      <c r="AC305" s="827">
        <f t="shared" ref="AC305" si="294">+L305</f>
        <v>0</v>
      </c>
      <c r="AD305" s="44">
        <f t="shared" si="284"/>
        <v>0</v>
      </c>
      <c r="AE305" s="44">
        <f t="shared" si="284"/>
        <v>0</v>
      </c>
      <c r="AF305" s="44">
        <f t="shared" si="284"/>
        <v>0</v>
      </c>
      <c r="AG305" s="44">
        <f t="shared" si="284"/>
        <v>0</v>
      </c>
      <c r="AH305" s="44">
        <f t="shared" si="284"/>
        <v>0</v>
      </c>
      <c r="AI305" s="44">
        <f t="shared" si="284"/>
        <v>0</v>
      </c>
      <c r="AJ305" s="44">
        <f t="shared" si="284"/>
        <v>0</v>
      </c>
      <c r="AK305" s="812">
        <f t="shared" si="288"/>
        <v>498</v>
      </c>
      <c r="AL305" s="830">
        <f>+N305</f>
        <v>0</v>
      </c>
      <c r="AM305" s="44">
        <f t="shared" si="278"/>
        <v>0</v>
      </c>
      <c r="AN305" s="47"/>
      <c r="AO305" s="47"/>
      <c r="AP305" s="47"/>
      <c r="AQ305" s="47"/>
      <c r="AR305" s="47"/>
      <c r="AS305" s="47"/>
      <c r="AT305" s="812">
        <f t="shared" si="289"/>
        <v>498</v>
      </c>
      <c r="AU305" s="833">
        <f>+O305</f>
        <v>0</v>
      </c>
      <c r="AV305" s="44">
        <f t="shared" si="279"/>
        <v>0</v>
      </c>
      <c r="AW305" s="47"/>
      <c r="AX305" s="47"/>
      <c r="AY305" s="47"/>
      <c r="AZ305" s="47"/>
      <c r="BA305" s="47"/>
      <c r="BB305" s="47"/>
      <c r="BC305" s="812">
        <f t="shared" si="290"/>
        <v>498</v>
      </c>
      <c r="BD305" s="809">
        <f>+P305</f>
        <v>0</v>
      </c>
      <c r="BE305" s="44">
        <f t="shared" si="280"/>
        <v>0</v>
      </c>
      <c r="BF305" s="47"/>
      <c r="BG305" s="47"/>
      <c r="BH305" s="47"/>
      <c r="BI305" s="47"/>
      <c r="BJ305" s="47"/>
      <c r="BK305" s="47"/>
      <c r="BL305" s="812">
        <f t="shared" si="291"/>
        <v>498</v>
      </c>
      <c r="BM305" s="815">
        <f>+Q305</f>
        <v>0</v>
      </c>
      <c r="BN305" s="44">
        <f t="shared" si="281"/>
        <v>0</v>
      </c>
      <c r="BO305" s="47"/>
      <c r="BP305" s="47"/>
      <c r="BQ305" s="47"/>
      <c r="BR305" s="47"/>
      <c r="BS305" s="47"/>
      <c r="BT305" s="47"/>
      <c r="BU305" s="818"/>
      <c r="BV305" s="819"/>
      <c r="BW305" s="819"/>
      <c r="BX305" s="819"/>
      <c r="BY305" s="819"/>
      <c r="BZ305" s="819"/>
      <c r="CA305" s="819"/>
      <c r="CB305" s="819"/>
      <c r="CC305" s="820"/>
    </row>
    <row r="306" spans="1:81" s="58" customFormat="1" ht="40.200000000000003" customHeight="1" x14ac:dyDescent="0.3">
      <c r="A306" s="34"/>
      <c r="B306" s="907"/>
      <c r="C306" s="869"/>
      <c r="D306" s="872"/>
      <c r="E306" s="852"/>
      <c r="F306" s="852"/>
      <c r="G306" s="852"/>
      <c r="H306" s="852"/>
      <c r="I306" s="852"/>
      <c r="J306" s="813"/>
      <c r="K306" s="855"/>
      <c r="L306" s="858"/>
      <c r="M306" s="861"/>
      <c r="N306" s="837"/>
      <c r="O306" s="840"/>
      <c r="P306" s="864"/>
      <c r="Q306" s="867"/>
      <c r="R306" s="813"/>
      <c r="S306" s="355"/>
      <c r="T306" s="236"/>
      <c r="U306" s="236"/>
      <c r="V306" s="236"/>
      <c r="W306" s="39"/>
      <c r="X306" s="31"/>
      <c r="Y306" s="31"/>
      <c r="Z306" s="31"/>
      <c r="AA306" s="31"/>
      <c r="AB306" s="813"/>
      <c r="AC306" s="828"/>
      <c r="AD306" s="51">
        <f t="shared" si="284"/>
        <v>0</v>
      </c>
      <c r="AE306" s="51">
        <f t="shared" si="284"/>
        <v>0</v>
      </c>
      <c r="AF306" s="51">
        <f t="shared" si="284"/>
        <v>0</v>
      </c>
      <c r="AG306" s="51">
        <f t="shared" si="284"/>
        <v>0</v>
      </c>
      <c r="AH306" s="51">
        <f t="shared" si="284"/>
        <v>0</v>
      </c>
      <c r="AI306" s="51">
        <f t="shared" si="284"/>
        <v>0</v>
      </c>
      <c r="AJ306" s="51">
        <f t="shared" si="284"/>
        <v>0</v>
      </c>
      <c r="AK306" s="813"/>
      <c r="AL306" s="831"/>
      <c r="AM306" s="51">
        <f t="shared" si="278"/>
        <v>0</v>
      </c>
      <c r="AN306" s="257"/>
      <c r="AO306" s="257"/>
      <c r="AP306" s="257"/>
      <c r="AQ306" s="257"/>
      <c r="AR306" s="257"/>
      <c r="AS306" s="257"/>
      <c r="AT306" s="813"/>
      <c r="AU306" s="834"/>
      <c r="AV306" s="51">
        <f t="shared" si="279"/>
        <v>0</v>
      </c>
      <c r="AW306" s="257"/>
      <c r="AX306" s="257"/>
      <c r="AY306" s="257"/>
      <c r="AZ306" s="257"/>
      <c r="BA306" s="257"/>
      <c r="BB306" s="257"/>
      <c r="BC306" s="813"/>
      <c r="BD306" s="810"/>
      <c r="BE306" s="51">
        <f t="shared" si="280"/>
        <v>0</v>
      </c>
      <c r="BF306" s="257"/>
      <c r="BG306" s="257"/>
      <c r="BH306" s="257"/>
      <c r="BI306" s="257"/>
      <c r="BJ306" s="257"/>
      <c r="BK306" s="257"/>
      <c r="BL306" s="813"/>
      <c r="BM306" s="816"/>
      <c r="BN306" s="51">
        <f t="shared" si="281"/>
        <v>0</v>
      </c>
      <c r="BO306" s="257"/>
      <c r="BP306" s="257"/>
      <c r="BQ306" s="257"/>
      <c r="BR306" s="257"/>
      <c r="BS306" s="257"/>
      <c r="BT306" s="257"/>
      <c r="BU306" s="821"/>
      <c r="BV306" s="822"/>
      <c r="BW306" s="822"/>
      <c r="BX306" s="822"/>
      <c r="BY306" s="822"/>
      <c r="BZ306" s="822"/>
      <c r="CA306" s="822"/>
      <c r="CB306" s="822"/>
      <c r="CC306" s="823"/>
    </row>
    <row r="307" spans="1:81" s="58" customFormat="1" ht="40.200000000000003" customHeight="1" x14ac:dyDescent="0.3">
      <c r="A307" s="34"/>
      <c r="B307" s="907"/>
      <c r="C307" s="869"/>
      <c r="D307" s="872"/>
      <c r="E307" s="852"/>
      <c r="F307" s="852"/>
      <c r="G307" s="852"/>
      <c r="H307" s="852"/>
      <c r="I307" s="852"/>
      <c r="J307" s="813"/>
      <c r="K307" s="855"/>
      <c r="L307" s="858"/>
      <c r="M307" s="861"/>
      <c r="N307" s="837"/>
      <c r="O307" s="840"/>
      <c r="P307" s="864"/>
      <c r="Q307" s="867"/>
      <c r="R307" s="813"/>
      <c r="S307" s="355"/>
      <c r="T307" s="236"/>
      <c r="U307" s="236"/>
      <c r="V307" s="236"/>
      <c r="W307" s="39"/>
      <c r="X307" s="31"/>
      <c r="Y307" s="31"/>
      <c r="Z307" s="31"/>
      <c r="AA307" s="31"/>
      <c r="AB307" s="813"/>
      <c r="AC307" s="828"/>
      <c r="AD307" s="51">
        <f t="shared" si="284"/>
        <v>0</v>
      </c>
      <c r="AE307" s="51">
        <f t="shared" si="284"/>
        <v>0</v>
      </c>
      <c r="AF307" s="51">
        <f t="shared" si="284"/>
        <v>0</v>
      </c>
      <c r="AG307" s="51">
        <f t="shared" si="284"/>
        <v>0</v>
      </c>
      <c r="AH307" s="51">
        <f t="shared" si="284"/>
        <v>0</v>
      </c>
      <c r="AI307" s="51">
        <f t="shared" si="284"/>
        <v>0</v>
      </c>
      <c r="AJ307" s="51">
        <f t="shared" si="284"/>
        <v>0</v>
      </c>
      <c r="AK307" s="813"/>
      <c r="AL307" s="831"/>
      <c r="AM307" s="51">
        <f t="shared" si="278"/>
        <v>0</v>
      </c>
      <c r="AN307" s="257"/>
      <c r="AO307" s="257"/>
      <c r="AP307" s="257"/>
      <c r="AQ307" s="257"/>
      <c r="AR307" s="257"/>
      <c r="AS307" s="257"/>
      <c r="AT307" s="813"/>
      <c r="AU307" s="834"/>
      <c r="AV307" s="51">
        <f t="shared" si="279"/>
        <v>0</v>
      </c>
      <c r="AW307" s="257"/>
      <c r="AX307" s="257"/>
      <c r="AY307" s="257"/>
      <c r="AZ307" s="257"/>
      <c r="BA307" s="257"/>
      <c r="BB307" s="257"/>
      <c r="BC307" s="813"/>
      <c r="BD307" s="810"/>
      <c r="BE307" s="51">
        <f t="shared" si="280"/>
        <v>0</v>
      </c>
      <c r="BF307" s="257"/>
      <c r="BG307" s="257"/>
      <c r="BH307" s="257"/>
      <c r="BI307" s="257"/>
      <c r="BJ307" s="257"/>
      <c r="BK307" s="257"/>
      <c r="BL307" s="813"/>
      <c r="BM307" s="816"/>
      <c r="BN307" s="51">
        <f t="shared" si="281"/>
        <v>0</v>
      </c>
      <c r="BO307" s="257"/>
      <c r="BP307" s="257"/>
      <c r="BQ307" s="257"/>
      <c r="BR307" s="257"/>
      <c r="BS307" s="257"/>
      <c r="BT307" s="257"/>
      <c r="BU307" s="821"/>
      <c r="BV307" s="822"/>
      <c r="BW307" s="822"/>
      <c r="BX307" s="822"/>
      <c r="BY307" s="822"/>
      <c r="BZ307" s="822"/>
      <c r="CA307" s="822"/>
      <c r="CB307" s="822"/>
      <c r="CC307" s="823"/>
    </row>
    <row r="308" spans="1:81" s="58" customFormat="1" ht="40.200000000000003" customHeight="1" thickBot="1" x14ac:dyDescent="0.35">
      <c r="A308" s="34"/>
      <c r="B308" s="907"/>
      <c r="C308" s="869"/>
      <c r="D308" s="873"/>
      <c r="E308" s="853"/>
      <c r="F308" s="853"/>
      <c r="G308" s="853"/>
      <c r="H308" s="853"/>
      <c r="I308" s="853"/>
      <c r="J308" s="814"/>
      <c r="K308" s="856"/>
      <c r="L308" s="859"/>
      <c r="M308" s="862"/>
      <c r="N308" s="838"/>
      <c r="O308" s="841"/>
      <c r="P308" s="865"/>
      <c r="Q308" s="874"/>
      <c r="R308" s="814"/>
      <c r="S308" s="356"/>
      <c r="T308" s="237"/>
      <c r="U308" s="237"/>
      <c r="V308" s="237"/>
      <c r="W308" s="232"/>
      <c r="X308" s="260"/>
      <c r="Y308" s="260"/>
      <c r="Z308" s="260"/>
      <c r="AA308" s="260"/>
      <c r="AB308" s="814"/>
      <c r="AC308" s="829"/>
      <c r="AD308" s="46">
        <f t="shared" si="284"/>
        <v>0</v>
      </c>
      <c r="AE308" s="46">
        <f t="shared" si="284"/>
        <v>0</v>
      </c>
      <c r="AF308" s="46">
        <f t="shared" si="284"/>
        <v>0</v>
      </c>
      <c r="AG308" s="46">
        <f t="shared" si="284"/>
        <v>0</v>
      </c>
      <c r="AH308" s="46">
        <f t="shared" si="284"/>
        <v>0</v>
      </c>
      <c r="AI308" s="46">
        <f t="shared" si="284"/>
        <v>0</v>
      </c>
      <c r="AJ308" s="46">
        <f t="shared" si="284"/>
        <v>0</v>
      </c>
      <c r="AK308" s="814"/>
      <c r="AL308" s="832"/>
      <c r="AM308" s="46">
        <f t="shared" si="278"/>
        <v>0</v>
      </c>
      <c r="AN308" s="49"/>
      <c r="AO308" s="49"/>
      <c r="AP308" s="49"/>
      <c r="AQ308" s="49"/>
      <c r="AR308" s="49"/>
      <c r="AS308" s="49"/>
      <c r="AT308" s="814"/>
      <c r="AU308" s="835"/>
      <c r="AV308" s="46">
        <f t="shared" si="279"/>
        <v>0</v>
      </c>
      <c r="AW308" s="49"/>
      <c r="AX308" s="49"/>
      <c r="AY308" s="49"/>
      <c r="AZ308" s="49"/>
      <c r="BA308" s="49"/>
      <c r="BB308" s="49"/>
      <c r="BC308" s="814"/>
      <c r="BD308" s="811"/>
      <c r="BE308" s="46">
        <f t="shared" si="280"/>
        <v>0</v>
      </c>
      <c r="BF308" s="49"/>
      <c r="BG308" s="49"/>
      <c r="BH308" s="49"/>
      <c r="BI308" s="49"/>
      <c r="BJ308" s="49"/>
      <c r="BK308" s="49"/>
      <c r="BL308" s="814"/>
      <c r="BM308" s="817"/>
      <c r="BN308" s="46">
        <f t="shared" si="281"/>
        <v>0</v>
      </c>
      <c r="BO308" s="49"/>
      <c r="BP308" s="49"/>
      <c r="BQ308" s="49"/>
      <c r="BR308" s="49"/>
      <c r="BS308" s="49"/>
      <c r="BT308" s="49"/>
      <c r="BU308" s="824"/>
      <c r="BV308" s="825"/>
      <c r="BW308" s="825"/>
      <c r="BX308" s="825"/>
      <c r="BY308" s="825"/>
      <c r="BZ308" s="825"/>
      <c r="CA308" s="825"/>
      <c r="CB308" s="825"/>
      <c r="CC308" s="826"/>
    </row>
    <row r="309" spans="1:81" s="58" customFormat="1" ht="40.200000000000003" customHeight="1" thickTop="1" x14ac:dyDescent="0.3">
      <c r="A309" s="34"/>
      <c r="B309" s="907"/>
      <c r="C309" s="869"/>
      <c r="D309" s="871"/>
      <c r="E309" s="851"/>
      <c r="F309" s="851"/>
      <c r="G309" s="851"/>
      <c r="H309" s="851"/>
      <c r="I309" s="851"/>
      <c r="J309" s="812">
        <v>499</v>
      </c>
      <c r="K309" s="854" t="str">
        <f>+[8]Metas!K566</f>
        <v>Acompañamiento en los procesos de participación ciudadana en los comicios electorales que se lleven a cabo a nivel departamental.</v>
      </c>
      <c r="L309" s="1187">
        <v>0.2</v>
      </c>
      <c r="M309" s="1190">
        <f>SUM(N309:Q309)</f>
        <v>0.19999999999999998</v>
      </c>
      <c r="N309" s="1193">
        <v>0.01</v>
      </c>
      <c r="O309" s="1175">
        <v>0.08</v>
      </c>
      <c r="P309" s="1178">
        <v>0.08</v>
      </c>
      <c r="Q309" s="1181">
        <v>0.03</v>
      </c>
      <c r="R309" s="812">
        <f>+$J309</f>
        <v>499</v>
      </c>
      <c r="S309" s="354" t="s">
        <v>5850</v>
      </c>
      <c r="T309" s="235" t="s">
        <v>3822</v>
      </c>
      <c r="U309" s="235" t="s">
        <v>3826</v>
      </c>
      <c r="V309" s="235" t="s">
        <v>3830</v>
      </c>
      <c r="W309" s="231" t="s">
        <v>5851</v>
      </c>
      <c r="X309" s="256"/>
      <c r="Y309" s="256"/>
      <c r="Z309" s="256"/>
      <c r="AA309" s="256"/>
      <c r="AB309" s="812">
        <f t="shared" si="286"/>
        <v>499</v>
      </c>
      <c r="AC309" s="827">
        <f t="shared" ref="AC309" si="295">+L309</f>
        <v>0.2</v>
      </c>
      <c r="AD309" s="44">
        <f t="shared" si="284"/>
        <v>14.120000000000001</v>
      </c>
      <c r="AE309" s="44">
        <f t="shared" si="284"/>
        <v>14.120000000000001</v>
      </c>
      <c r="AF309" s="44">
        <f t="shared" si="284"/>
        <v>0</v>
      </c>
      <c r="AG309" s="44">
        <f t="shared" si="284"/>
        <v>0</v>
      </c>
      <c r="AH309" s="44">
        <f t="shared" si="284"/>
        <v>0</v>
      </c>
      <c r="AI309" s="44">
        <f t="shared" si="284"/>
        <v>0</v>
      </c>
      <c r="AJ309" s="44">
        <f t="shared" si="284"/>
        <v>0</v>
      </c>
      <c r="AK309" s="812">
        <f t="shared" si="288"/>
        <v>499</v>
      </c>
      <c r="AL309" s="830">
        <f>+N309</f>
        <v>0.01</v>
      </c>
      <c r="AM309" s="44">
        <f t="shared" si="278"/>
        <v>1.1200000000000001</v>
      </c>
      <c r="AN309" s="47">
        <v>1.1200000000000001</v>
      </c>
      <c r="AO309" s="47"/>
      <c r="AP309" s="47"/>
      <c r="AQ309" s="47"/>
      <c r="AR309" s="47"/>
      <c r="AS309" s="47"/>
      <c r="AT309" s="812">
        <f t="shared" si="289"/>
        <v>499</v>
      </c>
      <c r="AU309" s="833">
        <f>+O309</f>
        <v>0.08</v>
      </c>
      <c r="AV309" s="44">
        <f t="shared" si="279"/>
        <v>5</v>
      </c>
      <c r="AW309" s="47">
        <v>5</v>
      </c>
      <c r="AX309" s="47"/>
      <c r="AY309" s="47"/>
      <c r="AZ309" s="47"/>
      <c r="BA309" s="47"/>
      <c r="BB309" s="47"/>
      <c r="BC309" s="812">
        <f t="shared" si="290"/>
        <v>499</v>
      </c>
      <c r="BD309" s="809">
        <f>+P309</f>
        <v>0.08</v>
      </c>
      <c r="BE309" s="44">
        <f t="shared" si="280"/>
        <v>5</v>
      </c>
      <c r="BF309" s="47">
        <v>5</v>
      </c>
      <c r="BG309" s="47"/>
      <c r="BH309" s="47"/>
      <c r="BI309" s="47"/>
      <c r="BJ309" s="47"/>
      <c r="BK309" s="47"/>
      <c r="BL309" s="812">
        <f t="shared" si="291"/>
        <v>499</v>
      </c>
      <c r="BM309" s="815">
        <f>+Q309</f>
        <v>0.03</v>
      </c>
      <c r="BN309" s="44">
        <f t="shared" si="281"/>
        <v>3</v>
      </c>
      <c r="BO309" s="47">
        <v>3</v>
      </c>
      <c r="BP309" s="47"/>
      <c r="BQ309" s="47"/>
      <c r="BR309" s="47"/>
      <c r="BS309" s="47"/>
      <c r="BT309" s="47"/>
      <c r="BU309" s="818"/>
      <c r="BV309" s="819"/>
      <c r="BW309" s="819"/>
      <c r="BX309" s="819"/>
      <c r="BY309" s="819"/>
      <c r="BZ309" s="819"/>
      <c r="CA309" s="819"/>
      <c r="CB309" s="819"/>
      <c r="CC309" s="820"/>
    </row>
    <row r="310" spans="1:81" s="58" customFormat="1" ht="40.200000000000003" customHeight="1" x14ac:dyDescent="0.3">
      <c r="A310" s="34"/>
      <c r="B310" s="907"/>
      <c r="C310" s="869"/>
      <c r="D310" s="872"/>
      <c r="E310" s="852"/>
      <c r="F310" s="852"/>
      <c r="G310" s="852"/>
      <c r="H310" s="852"/>
      <c r="I310" s="852"/>
      <c r="J310" s="813"/>
      <c r="K310" s="855"/>
      <c r="L310" s="1188"/>
      <c r="M310" s="1191"/>
      <c r="N310" s="1194"/>
      <c r="O310" s="1176"/>
      <c r="P310" s="1179"/>
      <c r="Q310" s="1182"/>
      <c r="R310" s="813"/>
      <c r="S310" s="355" t="s">
        <v>5852</v>
      </c>
      <c r="T310" s="236"/>
      <c r="U310" s="236"/>
      <c r="V310" s="236"/>
      <c r="W310" s="39" t="s">
        <v>5853</v>
      </c>
      <c r="X310" s="31"/>
      <c r="Y310" s="31"/>
      <c r="Z310" s="31"/>
      <c r="AA310" s="31"/>
      <c r="AB310" s="813"/>
      <c r="AC310" s="828"/>
      <c r="AD310" s="51">
        <f t="shared" si="284"/>
        <v>0</v>
      </c>
      <c r="AE310" s="51">
        <f t="shared" si="284"/>
        <v>0</v>
      </c>
      <c r="AF310" s="51">
        <f t="shared" si="284"/>
        <v>0</v>
      </c>
      <c r="AG310" s="51">
        <f t="shared" si="284"/>
        <v>0</v>
      </c>
      <c r="AH310" s="51">
        <f t="shared" si="284"/>
        <v>0</v>
      </c>
      <c r="AI310" s="51">
        <f t="shared" si="284"/>
        <v>0</v>
      </c>
      <c r="AJ310" s="51">
        <f t="shared" si="284"/>
        <v>0</v>
      </c>
      <c r="AK310" s="813"/>
      <c r="AL310" s="831"/>
      <c r="AM310" s="51">
        <f t="shared" si="278"/>
        <v>0</v>
      </c>
      <c r="AN310" s="257"/>
      <c r="AO310" s="257"/>
      <c r="AP310" s="257"/>
      <c r="AQ310" s="257"/>
      <c r="AR310" s="257"/>
      <c r="AS310" s="257"/>
      <c r="AT310" s="813"/>
      <c r="AU310" s="834"/>
      <c r="AV310" s="51">
        <f t="shared" si="279"/>
        <v>0</v>
      </c>
      <c r="AW310" s="257"/>
      <c r="AX310" s="257"/>
      <c r="AY310" s="257"/>
      <c r="AZ310" s="257"/>
      <c r="BA310" s="257"/>
      <c r="BB310" s="257"/>
      <c r="BC310" s="813"/>
      <c r="BD310" s="810"/>
      <c r="BE310" s="51">
        <f t="shared" si="280"/>
        <v>0</v>
      </c>
      <c r="BF310" s="257"/>
      <c r="BG310" s="257"/>
      <c r="BH310" s="257"/>
      <c r="BI310" s="257"/>
      <c r="BJ310" s="257"/>
      <c r="BK310" s="257"/>
      <c r="BL310" s="813"/>
      <c r="BM310" s="816"/>
      <c r="BN310" s="51">
        <f t="shared" si="281"/>
        <v>0</v>
      </c>
      <c r="BO310" s="257"/>
      <c r="BP310" s="257"/>
      <c r="BQ310" s="257"/>
      <c r="BR310" s="257"/>
      <c r="BS310" s="257"/>
      <c r="BT310" s="257"/>
      <c r="BU310" s="821"/>
      <c r="BV310" s="822"/>
      <c r="BW310" s="822"/>
      <c r="BX310" s="822"/>
      <c r="BY310" s="822"/>
      <c r="BZ310" s="822"/>
      <c r="CA310" s="822"/>
      <c r="CB310" s="822"/>
      <c r="CC310" s="823"/>
    </row>
    <row r="311" spans="1:81" s="58" customFormat="1" ht="40.200000000000003" customHeight="1" x14ac:dyDescent="0.3">
      <c r="A311" s="34"/>
      <c r="B311" s="907"/>
      <c r="C311" s="869"/>
      <c r="D311" s="872"/>
      <c r="E311" s="852"/>
      <c r="F311" s="852"/>
      <c r="G311" s="852"/>
      <c r="H311" s="852"/>
      <c r="I311" s="852"/>
      <c r="J311" s="813"/>
      <c r="K311" s="855"/>
      <c r="L311" s="1188"/>
      <c r="M311" s="1191"/>
      <c r="N311" s="1194"/>
      <c r="O311" s="1176"/>
      <c r="P311" s="1179"/>
      <c r="Q311" s="1182"/>
      <c r="R311" s="813"/>
      <c r="S311" s="355" t="s">
        <v>5854</v>
      </c>
      <c r="T311" s="236"/>
      <c r="U311" s="236"/>
      <c r="V311" s="236"/>
      <c r="W311" s="39" t="s">
        <v>5855</v>
      </c>
      <c r="X311" s="31"/>
      <c r="Y311" s="31"/>
      <c r="Z311" s="31"/>
      <c r="AA311" s="31"/>
      <c r="AB311" s="813"/>
      <c r="AC311" s="828"/>
      <c r="AD311" s="51">
        <f t="shared" si="284"/>
        <v>0</v>
      </c>
      <c r="AE311" s="51">
        <f t="shared" si="284"/>
        <v>0</v>
      </c>
      <c r="AF311" s="51">
        <f t="shared" si="284"/>
        <v>0</v>
      </c>
      <c r="AG311" s="51">
        <f t="shared" si="284"/>
        <v>0</v>
      </c>
      <c r="AH311" s="51">
        <f t="shared" si="284"/>
        <v>0</v>
      </c>
      <c r="AI311" s="51">
        <f t="shared" si="284"/>
        <v>0</v>
      </c>
      <c r="AJ311" s="51">
        <f t="shared" si="284"/>
        <v>0</v>
      </c>
      <c r="AK311" s="813"/>
      <c r="AL311" s="831"/>
      <c r="AM311" s="51">
        <f t="shared" si="278"/>
        <v>0</v>
      </c>
      <c r="AN311" s="257"/>
      <c r="AO311" s="257"/>
      <c r="AP311" s="257"/>
      <c r="AQ311" s="257"/>
      <c r="AR311" s="257"/>
      <c r="AS311" s="257"/>
      <c r="AT311" s="813"/>
      <c r="AU311" s="834"/>
      <c r="AV311" s="51">
        <f t="shared" si="279"/>
        <v>0</v>
      </c>
      <c r="AW311" s="257"/>
      <c r="AX311" s="257"/>
      <c r="AY311" s="257"/>
      <c r="AZ311" s="257"/>
      <c r="BA311" s="257"/>
      <c r="BB311" s="257"/>
      <c r="BC311" s="813"/>
      <c r="BD311" s="810"/>
      <c r="BE311" s="51">
        <f t="shared" si="280"/>
        <v>0</v>
      </c>
      <c r="BF311" s="257"/>
      <c r="BG311" s="257"/>
      <c r="BH311" s="257"/>
      <c r="BI311" s="257"/>
      <c r="BJ311" s="257"/>
      <c r="BK311" s="257"/>
      <c r="BL311" s="813"/>
      <c r="BM311" s="816"/>
      <c r="BN311" s="51">
        <f t="shared" si="281"/>
        <v>0</v>
      </c>
      <c r="BO311" s="257"/>
      <c r="BP311" s="257"/>
      <c r="BQ311" s="257"/>
      <c r="BR311" s="257"/>
      <c r="BS311" s="257"/>
      <c r="BT311" s="257"/>
      <c r="BU311" s="821"/>
      <c r="BV311" s="822"/>
      <c r="BW311" s="822"/>
      <c r="BX311" s="822"/>
      <c r="BY311" s="822"/>
      <c r="BZ311" s="822"/>
      <c r="CA311" s="822"/>
      <c r="CB311" s="822"/>
      <c r="CC311" s="823"/>
    </row>
    <row r="312" spans="1:81" s="58" customFormat="1" ht="40.200000000000003" customHeight="1" thickBot="1" x14ac:dyDescent="0.35">
      <c r="A312" s="34"/>
      <c r="B312" s="908"/>
      <c r="C312" s="870"/>
      <c r="D312" s="873"/>
      <c r="E312" s="853"/>
      <c r="F312" s="853"/>
      <c r="G312" s="853"/>
      <c r="H312" s="853"/>
      <c r="I312" s="853"/>
      <c r="J312" s="814"/>
      <c r="K312" s="856"/>
      <c r="L312" s="1189"/>
      <c r="M312" s="1192"/>
      <c r="N312" s="1195"/>
      <c r="O312" s="1177"/>
      <c r="P312" s="1180"/>
      <c r="Q312" s="1183"/>
      <c r="R312" s="814"/>
      <c r="S312" s="232"/>
      <c r="T312" s="237"/>
      <c r="U312" s="237"/>
      <c r="V312" s="237"/>
      <c r="W312" s="232"/>
      <c r="X312" s="260"/>
      <c r="Y312" s="260"/>
      <c r="Z312" s="260"/>
      <c r="AA312" s="260"/>
      <c r="AB312" s="814"/>
      <c r="AC312" s="829"/>
      <c r="AD312" s="46">
        <f t="shared" si="284"/>
        <v>0</v>
      </c>
      <c r="AE312" s="46">
        <f t="shared" si="284"/>
        <v>0</v>
      </c>
      <c r="AF312" s="46">
        <f t="shared" si="284"/>
        <v>0</v>
      </c>
      <c r="AG312" s="46">
        <f t="shared" si="284"/>
        <v>0</v>
      </c>
      <c r="AH312" s="46">
        <f t="shared" si="284"/>
        <v>0</v>
      </c>
      <c r="AI312" s="46">
        <f t="shared" si="284"/>
        <v>0</v>
      </c>
      <c r="AJ312" s="46">
        <f t="shared" si="284"/>
        <v>0</v>
      </c>
      <c r="AK312" s="814"/>
      <c r="AL312" s="832"/>
      <c r="AM312" s="46">
        <f t="shared" si="278"/>
        <v>0</v>
      </c>
      <c r="AN312" s="49"/>
      <c r="AO312" s="49"/>
      <c r="AP312" s="49"/>
      <c r="AQ312" s="49"/>
      <c r="AR312" s="49"/>
      <c r="AS312" s="49"/>
      <c r="AT312" s="814"/>
      <c r="AU312" s="835"/>
      <c r="AV312" s="46">
        <f t="shared" si="279"/>
        <v>0</v>
      </c>
      <c r="AW312" s="49"/>
      <c r="AX312" s="49"/>
      <c r="AY312" s="49"/>
      <c r="AZ312" s="49"/>
      <c r="BA312" s="49"/>
      <c r="BB312" s="49"/>
      <c r="BC312" s="814"/>
      <c r="BD312" s="811"/>
      <c r="BE312" s="46">
        <f t="shared" si="280"/>
        <v>0</v>
      </c>
      <c r="BF312" s="49"/>
      <c r="BG312" s="49"/>
      <c r="BH312" s="49"/>
      <c r="BI312" s="49"/>
      <c r="BJ312" s="49"/>
      <c r="BK312" s="49"/>
      <c r="BL312" s="814"/>
      <c r="BM312" s="817"/>
      <c r="BN312" s="46">
        <f t="shared" si="281"/>
        <v>0</v>
      </c>
      <c r="BO312" s="49"/>
      <c r="BP312" s="49"/>
      <c r="BQ312" s="49"/>
      <c r="BR312" s="49"/>
      <c r="BS312" s="49"/>
      <c r="BT312" s="49"/>
      <c r="BU312" s="824"/>
      <c r="BV312" s="825"/>
      <c r="BW312" s="825"/>
      <c r="BX312" s="825"/>
      <c r="BY312" s="825"/>
      <c r="BZ312" s="825"/>
      <c r="CA312" s="825"/>
      <c r="CB312" s="825"/>
      <c r="CC312" s="826"/>
    </row>
    <row r="313" spans="1:81" s="58" customFormat="1" ht="40.200000000000003" customHeight="1" thickTop="1" x14ac:dyDescent="0.3">
      <c r="A313" s="34"/>
      <c r="B313" s="885" t="s">
        <v>754</v>
      </c>
      <c r="C313" s="868" t="s">
        <v>757</v>
      </c>
      <c r="D313" s="871"/>
      <c r="E313" s="851"/>
      <c r="F313" s="851"/>
      <c r="G313" s="851"/>
      <c r="H313" s="851"/>
      <c r="I313" s="851"/>
      <c r="J313" s="812">
        <v>500</v>
      </c>
      <c r="K313" s="854" t="str">
        <f>+[8]Metas!K568</f>
        <v>Espacios de dialogo, debates y/o foros generados sobre la seguridad, la convivencia ciudadana, la paz y posconflicto, derechos humanos, derecho internacional humanitario y/o la cultura de legalidad a nivel departamental.</v>
      </c>
      <c r="L313" s="857"/>
      <c r="M313" s="860">
        <f>SUM(N313:Q313)/4</f>
        <v>0</v>
      </c>
      <c r="N313" s="836"/>
      <c r="O313" s="839"/>
      <c r="P313" s="863"/>
      <c r="Q313" s="866"/>
      <c r="R313" s="812">
        <f>+$J313</f>
        <v>500</v>
      </c>
      <c r="S313" s="354"/>
      <c r="T313" s="235"/>
      <c r="U313" s="235"/>
      <c r="V313" s="235"/>
      <c r="W313" s="231"/>
      <c r="X313" s="256"/>
      <c r="Y313" s="256"/>
      <c r="Z313" s="256"/>
      <c r="AA313" s="256"/>
      <c r="AB313" s="812">
        <f t="shared" si="286"/>
        <v>500</v>
      </c>
      <c r="AC313" s="827">
        <f t="shared" ref="AC313" si="296">+L313</f>
        <v>0</v>
      </c>
      <c r="AD313" s="44">
        <f t="shared" si="284"/>
        <v>0</v>
      </c>
      <c r="AE313" s="44">
        <f t="shared" si="284"/>
        <v>0</v>
      </c>
      <c r="AF313" s="44">
        <f t="shared" si="284"/>
        <v>0</v>
      </c>
      <c r="AG313" s="44">
        <f t="shared" si="284"/>
        <v>0</v>
      </c>
      <c r="AH313" s="44">
        <f t="shared" si="284"/>
        <v>0</v>
      </c>
      <c r="AI313" s="44">
        <f t="shared" si="284"/>
        <v>0</v>
      </c>
      <c r="AJ313" s="44">
        <f t="shared" si="284"/>
        <v>0</v>
      </c>
      <c r="AK313" s="812">
        <f t="shared" si="288"/>
        <v>500</v>
      </c>
      <c r="AL313" s="830">
        <f>+N313</f>
        <v>0</v>
      </c>
      <c r="AM313" s="44">
        <f t="shared" si="278"/>
        <v>0</v>
      </c>
      <c r="AN313" s="47"/>
      <c r="AO313" s="47"/>
      <c r="AP313" s="47"/>
      <c r="AQ313" s="47"/>
      <c r="AR313" s="47"/>
      <c r="AS313" s="47"/>
      <c r="AT313" s="812">
        <f t="shared" si="289"/>
        <v>500</v>
      </c>
      <c r="AU313" s="833">
        <f>+O313</f>
        <v>0</v>
      </c>
      <c r="AV313" s="44">
        <f t="shared" si="279"/>
        <v>0</v>
      </c>
      <c r="AW313" s="47"/>
      <c r="AX313" s="47"/>
      <c r="AY313" s="47"/>
      <c r="AZ313" s="47"/>
      <c r="BA313" s="47"/>
      <c r="BB313" s="47"/>
      <c r="BC313" s="812">
        <f t="shared" si="290"/>
        <v>500</v>
      </c>
      <c r="BD313" s="809">
        <f>+P313</f>
        <v>0</v>
      </c>
      <c r="BE313" s="44">
        <f t="shared" si="280"/>
        <v>0</v>
      </c>
      <c r="BF313" s="47"/>
      <c r="BG313" s="47"/>
      <c r="BH313" s="47"/>
      <c r="BI313" s="47"/>
      <c r="BJ313" s="47"/>
      <c r="BK313" s="47"/>
      <c r="BL313" s="812">
        <f t="shared" si="291"/>
        <v>500</v>
      </c>
      <c r="BM313" s="815">
        <f>+Q313</f>
        <v>0</v>
      </c>
      <c r="BN313" s="44">
        <f t="shared" si="281"/>
        <v>0</v>
      </c>
      <c r="BO313" s="47"/>
      <c r="BP313" s="47"/>
      <c r="BQ313" s="47"/>
      <c r="BR313" s="47"/>
      <c r="BS313" s="47"/>
      <c r="BT313" s="47"/>
      <c r="BU313" s="818"/>
      <c r="BV313" s="819"/>
      <c r="BW313" s="819"/>
      <c r="BX313" s="819"/>
      <c r="BY313" s="819"/>
      <c r="BZ313" s="819"/>
      <c r="CA313" s="819"/>
      <c r="CB313" s="819"/>
      <c r="CC313" s="820"/>
    </row>
    <row r="314" spans="1:81" s="58" customFormat="1" ht="40.200000000000003" customHeight="1" x14ac:dyDescent="0.3">
      <c r="A314" s="34"/>
      <c r="B314" s="886"/>
      <c r="C314" s="869"/>
      <c r="D314" s="872"/>
      <c r="E314" s="852"/>
      <c r="F314" s="852"/>
      <c r="G314" s="852"/>
      <c r="H314" s="852"/>
      <c r="I314" s="852"/>
      <c r="J314" s="813"/>
      <c r="K314" s="855"/>
      <c r="L314" s="858"/>
      <c r="M314" s="861"/>
      <c r="N314" s="837"/>
      <c r="O314" s="840"/>
      <c r="P314" s="864"/>
      <c r="Q314" s="867"/>
      <c r="R314" s="813"/>
      <c r="S314" s="355"/>
      <c r="T314" s="236"/>
      <c r="U314" s="236"/>
      <c r="V314" s="236"/>
      <c r="W314" s="39"/>
      <c r="X314" s="31"/>
      <c r="Y314" s="31"/>
      <c r="Z314" s="31"/>
      <c r="AA314" s="31"/>
      <c r="AB314" s="813"/>
      <c r="AC314" s="828"/>
      <c r="AD314" s="51">
        <f t="shared" si="284"/>
        <v>0</v>
      </c>
      <c r="AE314" s="51">
        <f t="shared" si="284"/>
        <v>0</v>
      </c>
      <c r="AF314" s="51">
        <f t="shared" si="284"/>
        <v>0</v>
      </c>
      <c r="AG314" s="51">
        <f t="shared" si="284"/>
        <v>0</v>
      </c>
      <c r="AH314" s="51">
        <f t="shared" si="284"/>
        <v>0</v>
      </c>
      <c r="AI314" s="51">
        <f t="shared" si="284"/>
        <v>0</v>
      </c>
      <c r="AJ314" s="51">
        <f t="shared" si="284"/>
        <v>0</v>
      </c>
      <c r="AK314" s="813"/>
      <c r="AL314" s="831"/>
      <c r="AM314" s="51">
        <f t="shared" si="278"/>
        <v>0</v>
      </c>
      <c r="AN314" s="257"/>
      <c r="AO314" s="257"/>
      <c r="AP314" s="257"/>
      <c r="AQ314" s="257"/>
      <c r="AR314" s="257"/>
      <c r="AS314" s="257"/>
      <c r="AT314" s="813"/>
      <c r="AU314" s="834"/>
      <c r="AV314" s="51">
        <f t="shared" si="279"/>
        <v>0</v>
      </c>
      <c r="AW314" s="257"/>
      <c r="AX314" s="257"/>
      <c r="AY314" s="257"/>
      <c r="AZ314" s="257"/>
      <c r="BA314" s="257"/>
      <c r="BB314" s="257"/>
      <c r="BC314" s="813"/>
      <c r="BD314" s="810"/>
      <c r="BE314" s="51">
        <f t="shared" si="280"/>
        <v>0</v>
      </c>
      <c r="BF314" s="257"/>
      <c r="BG314" s="257"/>
      <c r="BH314" s="257"/>
      <c r="BI314" s="257"/>
      <c r="BJ314" s="257"/>
      <c r="BK314" s="257"/>
      <c r="BL314" s="813"/>
      <c r="BM314" s="816"/>
      <c r="BN314" s="51">
        <f t="shared" si="281"/>
        <v>0</v>
      </c>
      <c r="BO314" s="257"/>
      <c r="BP314" s="257"/>
      <c r="BQ314" s="257"/>
      <c r="BR314" s="257"/>
      <c r="BS314" s="257"/>
      <c r="BT314" s="257"/>
      <c r="BU314" s="821"/>
      <c r="BV314" s="822"/>
      <c r="BW314" s="822"/>
      <c r="BX314" s="822"/>
      <c r="BY314" s="822"/>
      <c r="BZ314" s="822"/>
      <c r="CA314" s="822"/>
      <c r="CB314" s="822"/>
      <c r="CC314" s="823"/>
    </row>
    <row r="315" spans="1:81" s="58" customFormat="1" ht="40.200000000000003" customHeight="1" x14ac:dyDescent="0.3">
      <c r="A315" s="34"/>
      <c r="B315" s="886"/>
      <c r="C315" s="869"/>
      <c r="D315" s="872"/>
      <c r="E315" s="852"/>
      <c r="F315" s="852"/>
      <c r="G315" s="852"/>
      <c r="H315" s="852"/>
      <c r="I315" s="852"/>
      <c r="J315" s="813"/>
      <c r="K315" s="855"/>
      <c r="L315" s="858"/>
      <c r="M315" s="861"/>
      <c r="N315" s="837"/>
      <c r="O315" s="840"/>
      <c r="P315" s="864"/>
      <c r="Q315" s="867"/>
      <c r="R315" s="813"/>
      <c r="S315" s="355"/>
      <c r="T315" s="236"/>
      <c r="U315" s="236"/>
      <c r="V315" s="236"/>
      <c r="W315" s="39"/>
      <c r="X315" s="31"/>
      <c r="Y315" s="31"/>
      <c r="Z315" s="31"/>
      <c r="AA315" s="31"/>
      <c r="AB315" s="813"/>
      <c r="AC315" s="828"/>
      <c r="AD315" s="51">
        <f t="shared" si="284"/>
        <v>0</v>
      </c>
      <c r="AE315" s="51">
        <f t="shared" si="284"/>
        <v>0</v>
      </c>
      <c r="AF315" s="51">
        <f t="shared" si="284"/>
        <v>0</v>
      </c>
      <c r="AG315" s="51">
        <f t="shared" si="284"/>
        <v>0</v>
      </c>
      <c r="AH315" s="51">
        <f t="shared" si="284"/>
        <v>0</v>
      </c>
      <c r="AI315" s="51">
        <f t="shared" si="284"/>
        <v>0</v>
      </c>
      <c r="AJ315" s="51">
        <f t="shared" si="284"/>
        <v>0</v>
      </c>
      <c r="AK315" s="813"/>
      <c r="AL315" s="831"/>
      <c r="AM315" s="51">
        <f t="shared" si="278"/>
        <v>0</v>
      </c>
      <c r="AN315" s="257"/>
      <c r="AO315" s="257"/>
      <c r="AP315" s="257"/>
      <c r="AQ315" s="257"/>
      <c r="AR315" s="257"/>
      <c r="AS315" s="257"/>
      <c r="AT315" s="813"/>
      <c r="AU315" s="834"/>
      <c r="AV315" s="51">
        <f t="shared" si="279"/>
        <v>0</v>
      </c>
      <c r="AW315" s="257"/>
      <c r="AX315" s="257"/>
      <c r="AY315" s="257"/>
      <c r="AZ315" s="257"/>
      <c r="BA315" s="257"/>
      <c r="BB315" s="257"/>
      <c r="BC315" s="813"/>
      <c r="BD315" s="810"/>
      <c r="BE315" s="51">
        <f t="shared" si="280"/>
        <v>0</v>
      </c>
      <c r="BF315" s="257"/>
      <c r="BG315" s="257"/>
      <c r="BH315" s="257"/>
      <c r="BI315" s="257"/>
      <c r="BJ315" s="257"/>
      <c r="BK315" s="257"/>
      <c r="BL315" s="813"/>
      <c r="BM315" s="816"/>
      <c r="BN315" s="51">
        <f t="shared" si="281"/>
        <v>0</v>
      </c>
      <c r="BO315" s="257"/>
      <c r="BP315" s="257"/>
      <c r="BQ315" s="257"/>
      <c r="BR315" s="257"/>
      <c r="BS315" s="257"/>
      <c r="BT315" s="257"/>
      <c r="BU315" s="821"/>
      <c r="BV315" s="822"/>
      <c r="BW315" s="822"/>
      <c r="BX315" s="822"/>
      <c r="BY315" s="822"/>
      <c r="BZ315" s="822"/>
      <c r="CA315" s="822"/>
      <c r="CB315" s="822"/>
      <c r="CC315" s="823"/>
    </row>
    <row r="316" spans="1:81" s="58" customFormat="1" ht="40.200000000000003" customHeight="1" thickBot="1" x14ac:dyDescent="0.35">
      <c r="A316" s="34"/>
      <c r="B316" s="886"/>
      <c r="C316" s="869"/>
      <c r="D316" s="873"/>
      <c r="E316" s="853"/>
      <c r="F316" s="853"/>
      <c r="G316" s="853"/>
      <c r="H316" s="853"/>
      <c r="I316" s="853"/>
      <c r="J316" s="814"/>
      <c r="K316" s="856"/>
      <c r="L316" s="859"/>
      <c r="M316" s="862"/>
      <c r="N316" s="838"/>
      <c r="O316" s="841"/>
      <c r="P316" s="865"/>
      <c r="Q316" s="874"/>
      <c r="R316" s="814"/>
      <c r="S316" s="356"/>
      <c r="T316" s="237"/>
      <c r="U316" s="237"/>
      <c r="V316" s="237"/>
      <c r="W316" s="232"/>
      <c r="X316" s="260"/>
      <c r="Y316" s="260"/>
      <c r="Z316" s="260"/>
      <c r="AA316" s="260"/>
      <c r="AB316" s="814"/>
      <c r="AC316" s="829"/>
      <c r="AD316" s="46">
        <f t="shared" si="284"/>
        <v>0</v>
      </c>
      <c r="AE316" s="46">
        <f t="shared" si="284"/>
        <v>0</v>
      </c>
      <c r="AF316" s="46">
        <f t="shared" si="284"/>
        <v>0</v>
      </c>
      <c r="AG316" s="46">
        <f t="shared" si="284"/>
        <v>0</v>
      </c>
      <c r="AH316" s="46">
        <f t="shared" si="284"/>
        <v>0</v>
      </c>
      <c r="AI316" s="46">
        <f t="shared" si="284"/>
        <v>0</v>
      </c>
      <c r="AJ316" s="46">
        <f t="shared" si="284"/>
        <v>0</v>
      </c>
      <c r="AK316" s="814"/>
      <c r="AL316" s="832"/>
      <c r="AM316" s="46">
        <f t="shared" si="278"/>
        <v>0</v>
      </c>
      <c r="AN316" s="49"/>
      <c r="AO316" s="49"/>
      <c r="AP316" s="49"/>
      <c r="AQ316" s="49"/>
      <c r="AR316" s="49"/>
      <c r="AS316" s="49"/>
      <c r="AT316" s="814"/>
      <c r="AU316" s="835"/>
      <c r="AV316" s="46">
        <f t="shared" si="279"/>
        <v>0</v>
      </c>
      <c r="AW316" s="49"/>
      <c r="AX316" s="49"/>
      <c r="AY316" s="49"/>
      <c r="AZ316" s="49"/>
      <c r="BA316" s="49"/>
      <c r="BB316" s="49"/>
      <c r="BC316" s="814"/>
      <c r="BD316" s="811"/>
      <c r="BE316" s="46">
        <f t="shared" si="280"/>
        <v>0</v>
      </c>
      <c r="BF316" s="49"/>
      <c r="BG316" s="49"/>
      <c r="BH316" s="49"/>
      <c r="BI316" s="49"/>
      <c r="BJ316" s="49"/>
      <c r="BK316" s="49"/>
      <c r="BL316" s="814"/>
      <c r="BM316" s="817"/>
      <c r="BN316" s="46">
        <f t="shared" si="281"/>
        <v>0</v>
      </c>
      <c r="BO316" s="49"/>
      <c r="BP316" s="49"/>
      <c r="BQ316" s="49"/>
      <c r="BR316" s="49"/>
      <c r="BS316" s="49"/>
      <c r="BT316" s="49"/>
      <c r="BU316" s="824"/>
      <c r="BV316" s="825"/>
      <c r="BW316" s="825"/>
      <c r="BX316" s="825"/>
      <c r="BY316" s="825"/>
      <c r="BZ316" s="825"/>
      <c r="CA316" s="825"/>
      <c r="CB316" s="825"/>
      <c r="CC316" s="826"/>
    </row>
    <row r="317" spans="1:81" s="58" customFormat="1" ht="40.200000000000003" customHeight="1" thickTop="1" x14ac:dyDescent="0.3">
      <c r="A317" s="34"/>
      <c r="B317" s="886"/>
      <c r="C317" s="869"/>
      <c r="D317" s="871"/>
      <c r="E317" s="851"/>
      <c r="F317" s="851"/>
      <c r="G317" s="851"/>
      <c r="H317" s="851"/>
      <c r="I317" s="851"/>
      <c r="J317" s="812">
        <v>501</v>
      </c>
      <c r="K317" s="854" t="str">
        <f>+[8]Metas!K569</f>
        <v>Boletines publicados der manera digital emitidos de resultados y análisis de la observación del delito y violación de DDHH.</v>
      </c>
      <c r="L317" s="857"/>
      <c r="M317" s="860">
        <f>SUM(N317:Q317)/4</f>
        <v>0</v>
      </c>
      <c r="N317" s="836"/>
      <c r="O317" s="839"/>
      <c r="P317" s="863"/>
      <c r="Q317" s="866"/>
      <c r="R317" s="812">
        <f>+$J317</f>
        <v>501</v>
      </c>
      <c r="S317" s="354"/>
      <c r="T317" s="235"/>
      <c r="U317" s="235"/>
      <c r="V317" s="235"/>
      <c r="W317" s="231"/>
      <c r="X317" s="256"/>
      <c r="Y317" s="256"/>
      <c r="Z317" s="256"/>
      <c r="AA317" s="256"/>
      <c r="AB317" s="812">
        <f t="shared" si="286"/>
        <v>501</v>
      </c>
      <c r="AC317" s="827">
        <f t="shared" ref="AC317" si="297">+L317</f>
        <v>0</v>
      </c>
      <c r="AD317" s="44">
        <f t="shared" si="284"/>
        <v>0</v>
      </c>
      <c r="AE317" s="44">
        <f t="shared" si="284"/>
        <v>0</v>
      </c>
      <c r="AF317" s="44">
        <f t="shared" si="284"/>
        <v>0</v>
      </c>
      <c r="AG317" s="44">
        <f t="shared" si="284"/>
        <v>0</v>
      </c>
      <c r="AH317" s="44">
        <f t="shared" si="284"/>
        <v>0</v>
      </c>
      <c r="AI317" s="44">
        <f t="shared" si="284"/>
        <v>0</v>
      </c>
      <c r="AJ317" s="44">
        <f t="shared" si="284"/>
        <v>0</v>
      </c>
      <c r="AK317" s="812">
        <f t="shared" si="288"/>
        <v>501</v>
      </c>
      <c r="AL317" s="830">
        <f>+N317</f>
        <v>0</v>
      </c>
      <c r="AM317" s="44">
        <f t="shared" si="278"/>
        <v>0</v>
      </c>
      <c r="AN317" s="47"/>
      <c r="AO317" s="47"/>
      <c r="AP317" s="47"/>
      <c r="AQ317" s="47"/>
      <c r="AR317" s="47"/>
      <c r="AS317" s="47"/>
      <c r="AT317" s="812">
        <f t="shared" si="289"/>
        <v>501</v>
      </c>
      <c r="AU317" s="833">
        <f>+O317</f>
        <v>0</v>
      </c>
      <c r="AV317" s="44">
        <f t="shared" si="279"/>
        <v>0</v>
      </c>
      <c r="AW317" s="47"/>
      <c r="AX317" s="47"/>
      <c r="AY317" s="47"/>
      <c r="AZ317" s="47"/>
      <c r="BA317" s="47"/>
      <c r="BB317" s="47"/>
      <c r="BC317" s="812">
        <f t="shared" si="290"/>
        <v>501</v>
      </c>
      <c r="BD317" s="809">
        <f>+P317</f>
        <v>0</v>
      </c>
      <c r="BE317" s="44">
        <f t="shared" si="280"/>
        <v>0</v>
      </c>
      <c r="BF317" s="47"/>
      <c r="BG317" s="47"/>
      <c r="BH317" s="47"/>
      <c r="BI317" s="47"/>
      <c r="BJ317" s="47"/>
      <c r="BK317" s="47"/>
      <c r="BL317" s="812">
        <f t="shared" si="291"/>
        <v>501</v>
      </c>
      <c r="BM317" s="815">
        <f>+Q317</f>
        <v>0</v>
      </c>
      <c r="BN317" s="44">
        <f t="shared" si="281"/>
        <v>0</v>
      </c>
      <c r="BO317" s="47"/>
      <c r="BP317" s="47"/>
      <c r="BQ317" s="47"/>
      <c r="BR317" s="47"/>
      <c r="BS317" s="47"/>
      <c r="BT317" s="47"/>
      <c r="BU317" s="818"/>
      <c r="BV317" s="819"/>
      <c r="BW317" s="819"/>
      <c r="BX317" s="819"/>
      <c r="BY317" s="819"/>
      <c r="BZ317" s="819"/>
      <c r="CA317" s="819"/>
      <c r="CB317" s="819"/>
      <c r="CC317" s="820"/>
    </row>
    <row r="318" spans="1:81" s="58" customFormat="1" ht="40.200000000000003" customHeight="1" x14ac:dyDescent="0.3">
      <c r="A318" s="34"/>
      <c r="B318" s="886"/>
      <c r="C318" s="869"/>
      <c r="D318" s="872"/>
      <c r="E318" s="852"/>
      <c r="F318" s="852"/>
      <c r="G318" s="852"/>
      <c r="H318" s="852"/>
      <c r="I318" s="852"/>
      <c r="J318" s="813"/>
      <c r="K318" s="855"/>
      <c r="L318" s="858"/>
      <c r="M318" s="861"/>
      <c r="N318" s="837"/>
      <c r="O318" s="840"/>
      <c r="P318" s="864"/>
      <c r="Q318" s="867"/>
      <c r="R318" s="813"/>
      <c r="S318" s="355"/>
      <c r="T318" s="236"/>
      <c r="U318" s="236"/>
      <c r="V318" s="236"/>
      <c r="W318" s="39"/>
      <c r="X318" s="31"/>
      <c r="Y318" s="31"/>
      <c r="Z318" s="31"/>
      <c r="AA318" s="31"/>
      <c r="AB318" s="813"/>
      <c r="AC318" s="828"/>
      <c r="AD318" s="51">
        <f t="shared" si="284"/>
        <v>0</v>
      </c>
      <c r="AE318" s="51">
        <f t="shared" si="284"/>
        <v>0</v>
      </c>
      <c r="AF318" s="51">
        <f t="shared" si="284"/>
        <v>0</v>
      </c>
      <c r="AG318" s="51">
        <f t="shared" si="284"/>
        <v>0</v>
      </c>
      <c r="AH318" s="51">
        <f t="shared" si="284"/>
        <v>0</v>
      </c>
      <c r="AI318" s="51">
        <f t="shared" si="284"/>
        <v>0</v>
      </c>
      <c r="AJ318" s="51">
        <f t="shared" si="284"/>
        <v>0</v>
      </c>
      <c r="AK318" s="813"/>
      <c r="AL318" s="831"/>
      <c r="AM318" s="51">
        <f t="shared" si="278"/>
        <v>0</v>
      </c>
      <c r="AN318" s="257"/>
      <c r="AO318" s="257"/>
      <c r="AP318" s="257"/>
      <c r="AQ318" s="257"/>
      <c r="AR318" s="257"/>
      <c r="AS318" s="257"/>
      <c r="AT318" s="813"/>
      <c r="AU318" s="834"/>
      <c r="AV318" s="51">
        <f t="shared" si="279"/>
        <v>0</v>
      </c>
      <c r="AW318" s="257"/>
      <c r="AX318" s="257"/>
      <c r="AY318" s="257"/>
      <c r="AZ318" s="257"/>
      <c r="BA318" s="257"/>
      <c r="BB318" s="257"/>
      <c r="BC318" s="813"/>
      <c r="BD318" s="810"/>
      <c r="BE318" s="51">
        <f t="shared" si="280"/>
        <v>0</v>
      </c>
      <c r="BF318" s="257"/>
      <c r="BG318" s="257"/>
      <c r="BH318" s="257"/>
      <c r="BI318" s="257"/>
      <c r="BJ318" s="257"/>
      <c r="BK318" s="257"/>
      <c r="BL318" s="813"/>
      <c r="BM318" s="816"/>
      <c r="BN318" s="51">
        <f t="shared" si="281"/>
        <v>0</v>
      </c>
      <c r="BO318" s="257"/>
      <c r="BP318" s="257"/>
      <c r="BQ318" s="257"/>
      <c r="BR318" s="257"/>
      <c r="BS318" s="257"/>
      <c r="BT318" s="257"/>
      <c r="BU318" s="821"/>
      <c r="BV318" s="822"/>
      <c r="BW318" s="822"/>
      <c r="BX318" s="822"/>
      <c r="BY318" s="822"/>
      <c r="BZ318" s="822"/>
      <c r="CA318" s="822"/>
      <c r="CB318" s="822"/>
      <c r="CC318" s="823"/>
    </row>
    <row r="319" spans="1:81" s="58" customFormat="1" ht="40.200000000000003" customHeight="1" x14ac:dyDescent="0.3">
      <c r="A319" s="34"/>
      <c r="B319" s="886"/>
      <c r="C319" s="869"/>
      <c r="D319" s="872"/>
      <c r="E319" s="852"/>
      <c r="F319" s="852"/>
      <c r="G319" s="852"/>
      <c r="H319" s="852"/>
      <c r="I319" s="852"/>
      <c r="J319" s="813"/>
      <c r="K319" s="855"/>
      <c r="L319" s="858"/>
      <c r="M319" s="861"/>
      <c r="N319" s="837"/>
      <c r="O319" s="840"/>
      <c r="P319" s="864"/>
      <c r="Q319" s="867"/>
      <c r="R319" s="813"/>
      <c r="S319" s="355"/>
      <c r="T319" s="236"/>
      <c r="U319" s="236"/>
      <c r="V319" s="236"/>
      <c r="W319" s="39"/>
      <c r="X319" s="31"/>
      <c r="Y319" s="31"/>
      <c r="Z319" s="31"/>
      <c r="AA319" s="31"/>
      <c r="AB319" s="813"/>
      <c r="AC319" s="828"/>
      <c r="AD319" s="51">
        <f t="shared" si="284"/>
        <v>0</v>
      </c>
      <c r="AE319" s="51">
        <f t="shared" si="284"/>
        <v>0</v>
      </c>
      <c r="AF319" s="51">
        <f t="shared" si="284"/>
        <v>0</v>
      </c>
      <c r="AG319" s="51">
        <f t="shared" si="284"/>
        <v>0</v>
      </c>
      <c r="AH319" s="51">
        <f t="shared" si="284"/>
        <v>0</v>
      </c>
      <c r="AI319" s="51">
        <f t="shared" si="284"/>
        <v>0</v>
      </c>
      <c r="AJ319" s="51">
        <f t="shared" si="284"/>
        <v>0</v>
      </c>
      <c r="AK319" s="813"/>
      <c r="AL319" s="831"/>
      <c r="AM319" s="51">
        <f t="shared" si="278"/>
        <v>0</v>
      </c>
      <c r="AN319" s="257"/>
      <c r="AO319" s="257"/>
      <c r="AP319" s="257"/>
      <c r="AQ319" s="257"/>
      <c r="AR319" s="257"/>
      <c r="AS319" s="257"/>
      <c r="AT319" s="813"/>
      <c r="AU319" s="834"/>
      <c r="AV319" s="51">
        <f t="shared" si="279"/>
        <v>0</v>
      </c>
      <c r="AW319" s="257"/>
      <c r="AX319" s="257"/>
      <c r="AY319" s="257"/>
      <c r="AZ319" s="257"/>
      <c r="BA319" s="257"/>
      <c r="BB319" s="257"/>
      <c r="BC319" s="813"/>
      <c r="BD319" s="810"/>
      <c r="BE319" s="51">
        <f t="shared" si="280"/>
        <v>0</v>
      </c>
      <c r="BF319" s="257"/>
      <c r="BG319" s="257"/>
      <c r="BH319" s="257"/>
      <c r="BI319" s="257"/>
      <c r="BJ319" s="257"/>
      <c r="BK319" s="257"/>
      <c r="BL319" s="813"/>
      <c r="BM319" s="816"/>
      <c r="BN319" s="51">
        <f t="shared" si="281"/>
        <v>0</v>
      </c>
      <c r="BO319" s="257"/>
      <c r="BP319" s="257"/>
      <c r="BQ319" s="257"/>
      <c r="BR319" s="257"/>
      <c r="BS319" s="257"/>
      <c r="BT319" s="257"/>
      <c r="BU319" s="821"/>
      <c r="BV319" s="822"/>
      <c r="BW319" s="822"/>
      <c r="BX319" s="822"/>
      <c r="BY319" s="822"/>
      <c r="BZ319" s="822"/>
      <c r="CA319" s="822"/>
      <c r="CB319" s="822"/>
      <c r="CC319" s="823"/>
    </row>
    <row r="320" spans="1:81" s="58" customFormat="1" ht="40.200000000000003" customHeight="1" thickBot="1" x14ac:dyDescent="0.35">
      <c r="A320" s="34"/>
      <c r="B320" s="886"/>
      <c r="C320" s="869"/>
      <c r="D320" s="873"/>
      <c r="E320" s="853"/>
      <c r="F320" s="853"/>
      <c r="G320" s="853"/>
      <c r="H320" s="853"/>
      <c r="I320" s="853"/>
      <c r="J320" s="814"/>
      <c r="K320" s="856"/>
      <c r="L320" s="859"/>
      <c r="M320" s="862"/>
      <c r="N320" s="838"/>
      <c r="O320" s="841"/>
      <c r="P320" s="865"/>
      <c r="Q320" s="874"/>
      <c r="R320" s="814"/>
      <c r="S320" s="356"/>
      <c r="T320" s="237"/>
      <c r="U320" s="237"/>
      <c r="V320" s="237"/>
      <c r="W320" s="232"/>
      <c r="X320" s="260"/>
      <c r="Y320" s="260"/>
      <c r="Z320" s="260"/>
      <c r="AA320" s="260"/>
      <c r="AB320" s="814"/>
      <c r="AC320" s="829"/>
      <c r="AD320" s="46">
        <f t="shared" si="284"/>
        <v>0</v>
      </c>
      <c r="AE320" s="46">
        <f t="shared" si="284"/>
        <v>0</v>
      </c>
      <c r="AF320" s="46">
        <f t="shared" si="284"/>
        <v>0</v>
      </c>
      <c r="AG320" s="46">
        <f t="shared" si="284"/>
        <v>0</v>
      </c>
      <c r="AH320" s="46">
        <f t="shared" si="284"/>
        <v>0</v>
      </c>
      <c r="AI320" s="46">
        <f t="shared" si="284"/>
        <v>0</v>
      </c>
      <c r="AJ320" s="46">
        <f t="shared" si="284"/>
        <v>0</v>
      </c>
      <c r="AK320" s="814"/>
      <c r="AL320" s="832"/>
      <c r="AM320" s="46">
        <f t="shared" si="278"/>
        <v>0</v>
      </c>
      <c r="AN320" s="49"/>
      <c r="AO320" s="49"/>
      <c r="AP320" s="49"/>
      <c r="AQ320" s="49"/>
      <c r="AR320" s="49"/>
      <c r="AS320" s="49"/>
      <c r="AT320" s="814"/>
      <c r="AU320" s="835"/>
      <c r="AV320" s="46">
        <f t="shared" si="279"/>
        <v>0</v>
      </c>
      <c r="AW320" s="49"/>
      <c r="AX320" s="49"/>
      <c r="AY320" s="49"/>
      <c r="AZ320" s="49"/>
      <c r="BA320" s="49"/>
      <c r="BB320" s="49"/>
      <c r="BC320" s="814"/>
      <c r="BD320" s="811"/>
      <c r="BE320" s="46">
        <f t="shared" si="280"/>
        <v>0</v>
      </c>
      <c r="BF320" s="49"/>
      <c r="BG320" s="49"/>
      <c r="BH320" s="49"/>
      <c r="BI320" s="49"/>
      <c r="BJ320" s="49"/>
      <c r="BK320" s="49"/>
      <c r="BL320" s="814"/>
      <c r="BM320" s="817"/>
      <c r="BN320" s="46">
        <f t="shared" si="281"/>
        <v>0</v>
      </c>
      <c r="BO320" s="49"/>
      <c r="BP320" s="49"/>
      <c r="BQ320" s="49"/>
      <c r="BR320" s="49"/>
      <c r="BS320" s="49"/>
      <c r="BT320" s="49"/>
      <c r="BU320" s="824"/>
      <c r="BV320" s="825"/>
      <c r="BW320" s="825"/>
      <c r="BX320" s="825"/>
      <c r="BY320" s="825"/>
      <c r="BZ320" s="825"/>
      <c r="CA320" s="825"/>
      <c r="CB320" s="825"/>
      <c r="CC320" s="826"/>
    </row>
    <row r="321" spans="1:81" s="58" customFormat="1" ht="40.200000000000003" customHeight="1" thickTop="1" x14ac:dyDescent="0.3">
      <c r="A321" s="34"/>
      <c r="B321" s="886"/>
      <c r="C321" s="869"/>
      <c r="D321" s="871"/>
      <c r="E321" s="851"/>
      <c r="F321" s="851"/>
      <c r="G321" s="851"/>
      <c r="H321" s="851"/>
      <c r="I321" s="851"/>
      <c r="J321" s="812">
        <v>502</v>
      </c>
      <c r="K321" s="854" t="str">
        <f>+[8]Metas!K570</f>
        <v>Boletines impresos de resultados y análisis de la observación del delito.</v>
      </c>
      <c r="L321" s="857"/>
      <c r="M321" s="860">
        <f>SUM(N321:Q321)/4</f>
        <v>0</v>
      </c>
      <c r="N321" s="836"/>
      <c r="O321" s="839"/>
      <c r="P321" s="863"/>
      <c r="Q321" s="866"/>
      <c r="R321" s="812">
        <f>+$J321</f>
        <v>502</v>
      </c>
      <c r="S321" s="354"/>
      <c r="T321" s="235"/>
      <c r="U321" s="235"/>
      <c r="V321" s="235"/>
      <c r="W321" s="231"/>
      <c r="X321" s="256"/>
      <c r="Y321" s="256"/>
      <c r="Z321" s="256"/>
      <c r="AA321" s="256"/>
      <c r="AB321" s="812">
        <f t="shared" si="286"/>
        <v>502</v>
      </c>
      <c r="AC321" s="827">
        <f t="shared" ref="AC321" si="298">+L321</f>
        <v>0</v>
      </c>
      <c r="AD321" s="44">
        <f t="shared" si="284"/>
        <v>0</v>
      </c>
      <c r="AE321" s="44">
        <f t="shared" si="284"/>
        <v>0</v>
      </c>
      <c r="AF321" s="44">
        <f t="shared" si="284"/>
        <v>0</v>
      </c>
      <c r="AG321" s="44">
        <f t="shared" si="284"/>
        <v>0</v>
      </c>
      <c r="AH321" s="44">
        <f t="shared" si="284"/>
        <v>0</v>
      </c>
      <c r="AI321" s="44">
        <f t="shared" si="284"/>
        <v>0</v>
      </c>
      <c r="AJ321" s="44">
        <f t="shared" ref="AG321:AJ394" si="299">+AS321+BB321+BK321+BT321</f>
        <v>0</v>
      </c>
      <c r="AK321" s="812">
        <f t="shared" si="288"/>
        <v>502</v>
      </c>
      <c r="AL321" s="830">
        <f>+N321</f>
        <v>0</v>
      </c>
      <c r="AM321" s="44">
        <f t="shared" si="278"/>
        <v>0</v>
      </c>
      <c r="AN321" s="47"/>
      <c r="AO321" s="47"/>
      <c r="AP321" s="47"/>
      <c r="AQ321" s="47"/>
      <c r="AR321" s="47"/>
      <c r="AS321" s="47"/>
      <c r="AT321" s="812">
        <f t="shared" si="289"/>
        <v>502</v>
      </c>
      <c r="AU321" s="833">
        <f>+O321</f>
        <v>0</v>
      </c>
      <c r="AV321" s="44">
        <f t="shared" si="279"/>
        <v>0</v>
      </c>
      <c r="AW321" s="47"/>
      <c r="AX321" s="47"/>
      <c r="AY321" s="47"/>
      <c r="AZ321" s="47"/>
      <c r="BA321" s="47"/>
      <c r="BB321" s="47"/>
      <c r="BC321" s="812">
        <f t="shared" si="290"/>
        <v>502</v>
      </c>
      <c r="BD321" s="809">
        <f>+P321</f>
        <v>0</v>
      </c>
      <c r="BE321" s="44">
        <f t="shared" si="280"/>
        <v>0</v>
      </c>
      <c r="BF321" s="47"/>
      <c r="BG321" s="47"/>
      <c r="BH321" s="47"/>
      <c r="BI321" s="47"/>
      <c r="BJ321" s="47"/>
      <c r="BK321" s="47"/>
      <c r="BL321" s="812">
        <f t="shared" si="291"/>
        <v>502</v>
      </c>
      <c r="BM321" s="815">
        <f>+Q321</f>
        <v>0</v>
      </c>
      <c r="BN321" s="44">
        <f t="shared" si="281"/>
        <v>0</v>
      </c>
      <c r="BO321" s="47"/>
      <c r="BP321" s="47"/>
      <c r="BQ321" s="47"/>
      <c r="BR321" s="47"/>
      <c r="BS321" s="47"/>
      <c r="BT321" s="47"/>
      <c r="BU321" s="818"/>
      <c r="BV321" s="819"/>
      <c r="BW321" s="819"/>
      <c r="BX321" s="819"/>
      <c r="BY321" s="819"/>
      <c r="BZ321" s="819"/>
      <c r="CA321" s="819"/>
      <c r="CB321" s="819"/>
      <c r="CC321" s="820"/>
    </row>
    <row r="322" spans="1:81" s="58" customFormat="1" ht="40.200000000000003" customHeight="1" x14ac:dyDescent="0.3">
      <c r="A322" s="34"/>
      <c r="B322" s="886"/>
      <c r="C322" s="869"/>
      <c r="D322" s="872"/>
      <c r="E322" s="852"/>
      <c r="F322" s="852"/>
      <c r="G322" s="852"/>
      <c r="H322" s="852"/>
      <c r="I322" s="852"/>
      <c r="J322" s="813"/>
      <c r="K322" s="855"/>
      <c r="L322" s="858"/>
      <c r="M322" s="861"/>
      <c r="N322" s="837"/>
      <c r="O322" s="840"/>
      <c r="P322" s="864"/>
      <c r="Q322" s="867"/>
      <c r="R322" s="813"/>
      <c r="S322" s="355"/>
      <c r="T322" s="236"/>
      <c r="U322" s="236"/>
      <c r="V322" s="236"/>
      <c r="W322" s="39"/>
      <c r="X322" s="31"/>
      <c r="Y322" s="31"/>
      <c r="Z322" s="31"/>
      <c r="AA322" s="31"/>
      <c r="AB322" s="813"/>
      <c r="AC322" s="828"/>
      <c r="AD322" s="51">
        <f t="shared" ref="AD322:AI388" si="300">+AM322+AV322+BE322+BN322</f>
        <v>0</v>
      </c>
      <c r="AE322" s="51">
        <f t="shared" si="300"/>
        <v>0</v>
      </c>
      <c r="AF322" s="51">
        <f t="shared" si="300"/>
        <v>0</v>
      </c>
      <c r="AG322" s="51">
        <f t="shared" si="299"/>
        <v>0</v>
      </c>
      <c r="AH322" s="51">
        <f t="shared" si="299"/>
        <v>0</v>
      </c>
      <c r="AI322" s="51">
        <f t="shared" si="299"/>
        <v>0</v>
      </c>
      <c r="AJ322" s="51">
        <f t="shared" si="299"/>
        <v>0</v>
      </c>
      <c r="AK322" s="813"/>
      <c r="AL322" s="831"/>
      <c r="AM322" s="51">
        <f t="shared" si="278"/>
        <v>0</v>
      </c>
      <c r="AN322" s="257"/>
      <c r="AO322" s="257"/>
      <c r="AP322" s="257"/>
      <c r="AQ322" s="257"/>
      <c r="AR322" s="257"/>
      <c r="AS322" s="257"/>
      <c r="AT322" s="813"/>
      <c r="AU322" s="834"/>
      <c r="AV322" s="51">
        <f t="shared" si="279"/>
        <v>0</v>
      </c>
      <c r="AW322" s="257"/>
      <c r="AX322" s="257"/>
      <c r="AY322" s="257"/>
      <c r="AZ322" s="257"/>
      <c r="BA322" s="257"/>
      <c r="BB322" s="257"/>
      <c r="BC322" s="813"/>
      <c r="BD322" s="810"/>
      <c r="BE322" s="51">
        <f t="shared" si="280"/>
        <v>0</v>
      </c>
      <c r="BF322" s="257"/>
      <c r="BG322" s="257"/>
      <c r="BH322" s="257"/>
      <c r="BI322" s="257"/>
      <c r="BJ322" s="257"/>
      <c r="BK322" s="257"/>
      <c r="BL322" s="813"/>
      <c r="BM322" s="816"/>
      <c r="BN322" s="51">
        <f t="shared" si="281"/>
        <v>0</v>
      </c>
      <c r="BO322" s="257"/>
      <c r="BP322" s="257"/>
      <c r="BQ322" s="257"/>
      <c r="BR322" s="257"/>
      <c r="BS322" s="257"/>
      <c r="BT322" s="257"/>
      <c r="BU322" s="821"/>
      <c r="BV322" s="822"/>
      <c r="BW322" s="822"/>
      <c r="BX322" s="822"/>
      <c r="BY322" s="822"/>
      <c r="BZ322" s="822"/>
      <c r="CA322" s="822"/>
      <c r="CB322" s="822"/>
      <c r="CC322" s="823"/>
    </row>
    <row r="323" spans="1:81" s="58" customFormat="1" ht="40.200000000000003" customHeight="1" x14ac:dyDescent="0.3">
      <c r="A323" s="34"/>
      <c r="B323" s="886"/>
      <c r="C323" s="869"/>
      <c r="D323" s="872"/>
      <c r="E323" s="852"/>
      <c r="F323" s="852"/>
      <c r="G323" s="852"/>
      <c r="H323" s="852"/>
      <c r="I323" s="852"/>
      <c r="J323" s="813"/>
      <c r="K323" s="855"/>
      <c r="L323" s="858"/>
      <c r="M323" s="861"/>
      <c r="N323" s="837"/>
      <c r="O323" s="840"/>
      <c r="P323" s="864"/>
      <c r="Q323" s="867"/>
      <c r="R323" s="813"/>
      <c r="S323" s="355"/>
      <c r="T323" s="236"/>
      <c r="U323" s="236"/>
      <c r="V323" s="236"/>
      <c r="W323" s="39"/>
      <c r="X323" s="31"/>
      <c r="Y323" s="31"/>
      <c r="Z323" s="31"/>
      <c r="AA323" s="31"/>
      <c r="AB323" s="813"/>
      <c r="AC323" s="828"/>
      <c r="AD323" s="51">
        <f t="shared" si="300"/>
        <v>0</v>
      </c>
      <c r="AE323" s="51">
        <f t="shared" si="300"/>
        <v>0</v>
      </c>
      <c r="AF323" s="51">
        <f t="shared" si="300"/>
        <v>0</v>
      </c>
      <c r="AG323" s="51">
        <f t="shared" si="299"/>
        <v>0</v>
      </c>
      <c r="AH323" s="51">
        <f t="shared" si="299"/>
        <v>0</v>
      </c>
      <c r="AI323" s="51">
        <f t="shared" si="299"/>
        <v>0</v>
      </c>
      <c r="AJ323" s="51">
        <f t="shared" si="299"/>
        <v>0</v>
      </c>
      <c r="AK323" s="813"/>
      <c r="AL323" s="831"/>
      <c r="AM323" s="51">
        <f t="shared" si="278"/>
        <v>0</v>
      </c>
      <c r="AN323" s="257"/>
      <c r="AO323" s="257"/>
      <c r="AP323" s="257"/>
      <c r="AQ323" s="257"/>
      <c r="AR323" s="257"/>
      <c r="AS323" s="257"/>
      <c r="AT323" s="813"/>
      <c r="AU323" s="834"/>
      <c r="AV323" s="51">
        <f t="shared" si="279"/>
        <v>0</v>
      </c>
      <c r="AW323" s="257"/>
      <c r="AX323" s="257"/>
      <c r="AY323" s="257"/>
      <c r="AZ323" s="257"/>
      <c r="BA323" s="257"/>
      <c r="BB323" s="257"/>
      <c r="BC323" s="813"/>
      <c r="BD323" s="810"/>
      <c r="BE323" s="51">
        <f t="shared" si="280"/>
        <v>0</v>
      </c>
      <c r="BF323" s="257"/>
      <c r="BG323" s="257"/>
      <c r="BH323" s="257"/>
      <c r="BI323" s="257"/>
      <c r="BJ323" s="257"/>
      <c r="BK323" s="257"/>
      <c r="BL323" s="813"/>
      <c r="BM323" s="816"/>
      <c r="BN323" s="51">
        <f t="shared" si="281"/>
        <v>0</v>
      </c>
      <c r="BO323" s="257"/>
      <c r="BP323" s="257"/>
      <c r="BQ323" s="257"/>
      <c r="BR323" s="257"/>
      <c r="BS323" s="257"/>
      <c r="BT323" s="257"/>
      <c r="BU323" s="821"/>
      <c r="BV323" s="822"/>
      <c r="BW323" s="822"/>
      <c r="BX323" s="822"/>
      <c r="BY323" s="822"/>
      <c r="BZ323" s="822"/>
      <c r="CA323" s="822"/>
      <c r="CB323" s="822"/>
      <c r="CC323" s="823"/>
    </row>
    <row r="324" spans="1:81" s="58" customFormat="1" ht="40.200000000000003" customHeight="1" thickBot="1" x14ac:dyDescent="0.35">
      <c r="A324" s="34"/>
      <c r="B324" s="886"/>
      <c r="C324" s="869"/>
      <c r="D324" s="873"/>
      <c r="E324" s="853"/>
      <c r="F324" s="853"/>
      <c r="G324" s="853"/>
      <c r="H324" s="853"/>
      <c r="I324" s="853"/>
      <c r="J324" s="814"/>
      <c r="K324" s="856"/>
      <c r="L324" s="859"/>
      <c r="M324" s="862"/>
      <c r="N324" s="838"/>
      <c r="O324" s="841"/>
      <c r="P324" s="865"/>
      <c r="Q324" s="874"/>
      <c r="R324" s="814"/>
      <c r="S324" s="356"/>
      <c r="T324" s="237"/>
      <c r="U324" s="237"/>
      <c r="V324" s="237"/>
      <c r="W324" s="232"/>
      <c r="X324" s="260"/>
      <c r="Y324" s="260"/>
      <c r="Z324" s="260"/>
      <c r="AA324" s="260"/>
      <c r="AB324" s="814"/>
      <c r="AC324" s="829"/>
      <c r="AD324" s="46">
        <f t="shared" si="300"/>
        <v>0</v>
      </c>
      <c r="AE324" s="46">
        <f t="shared" si="300"/>
        <v>0</v>
      </c>
      <c r="AF324" s="46">
        <f t="shared" si="300"/>
        <v>0</v>
      </c>
      <c r="AG324" s="46">
        <f t="shared" si="299"/>
        <v>0</v>
      </c>
      <c r="AH324" s="46">
        <f t="shared" si="299"/>
        <v>0</v>
      </c>
      <c r="AI324" s="46">
        <f t="shared" si="299"/>
        <v>0</v>
      </c>
      <c r="AJ324" s="46">
        <f t="shared" si="299"/>
        <v>0</v>
      </c>
      <c r="AK324" s="814"/>
      <c r="AL324" s="832"/>
      <c r="AM324" s="46">
        <f t="shared" si="278"/>
        <v>0</v>
      </c>
      <c r="AN324" s="49"/>
      <c r="AO324" s="49"/>
      <c r="AP324" s="49"/>
      <c r="AQ324" s="49"/>
      <c r="AR324" s="49"/>
      <c r="AS324" s="49"/>
      <c r="AT324" s="814"/>
      <c r="AU324" s="835"/>
      <c r="AV324" s="46">
        <f t="shared" si="279"/>
        <v>0</v>
      </c>
      <c r="AW324" s="49"/>
      <c r="AX324" s="49"/>
      <c r="AY324" s="49"/>
      <c r="AZ324" s="49"/>
      <c r="BA324" s="49"/>
      <c r="BB324" s="49"/>
      <c r="BC324" s="814"/>
      <c r="BD324" s="811"/>
      <c r="BE324" s="46">
        <f t="shared" si="280"/>
        <v>0</v>
      </c>
      <c r="BF324" s="49"/>
      <c r="BG324" s="49"/>
      <c r="BH324" s="49"/>
      <c r="BI324" s="49"/>
      <c r="BJ324" s="49"/>
      <c r="BK324" s="49"/>
      <c r="BL324" s="814"/>
      <c r="BM324" s="817"/>
      <c r="BN324" s="46">
        <f t="shared" si="281"/>
        <v>0</v>
      </c>
      <c r="BO324" s="49"/>
      <c r="BP324" s="49"/>
      <c r="BQ324" s="49"/>
      <c r="BR324" s="49"/>
      <c r="BS324" s="49"/>
      <c r="BT324" s="49"/>
      <c r="BU324" s="824"/>
      <c r="BV324" s="825"/>
      <c r="BW324" s="825"/>
      <c r="BX324" s="825"/>
      <c r="BY324" s="825"/>
      <c r="BZ324" s="825"/>
      <c r="CA324" s="825"/>
      <c r="CB324" s="825"/>
      <c r="CC324" s="826"/>
    </row>
    <row r="325" spans="1:81" s="58" customFormat="1" ht="40.200000000000003" customHeight="1" thickTop="1" x14ac:dyDescent="0.3">
      <c r="A325" s="34"/>
      <c r="B325" s="886"/>
      <c r="C325" s="869"/>
      <c r="D325" s="871"/>
      <c r="E325" s="851"/>
      <c r="F325" s="851"/>
      <c r="G325" s="851"/>
      <c r="H325" s="851"/>
      <c r="I325" s="851"/>
      <c r="J325" s="812">
        <v>503</v>
      </c>
      <c r="K325" s="854" t="str">
        <f>+[8]Metas!K571</f>
        <v>Informes emitidos por el Nodo de Norte de Santander de la Red Nacional de Observatorios de Derechos Humanos y Derechos Internacional Humanitario impresos y publicados.</v>
      </c>
      <c r="L325" s="857"/>
      <c r="M325" s="860">
        <f>SUM(N325:Q325)/4</f>
        <v>0</v>
      </c>
      <c r="N325" s="836"/>
      <c r="O325" s="839"/>
      <c r="P325" s="863"/>
      <c r="Q325" s="866"/>
      <c r="R325" s="812">
        <f>+$J325</f>
        <v>503</v>
      </c>
      <c r="S325" s="354"/>
      <c r="T325" s="235"/>
      <c r="U325" s="235"/>
      <c r="V325" s="235"/>
      <c r="W325" s="231"/>
      <c r="X325" s="256"/>
      <c r="Y325" s="256"/>
      <c r="Z325" s="256"/>
      <c r="AA325" s="256"/>
      <c r="AB325" s="812">
        <f t="shared" si="286"/>
        <v>503</v>
      </c>
      <c r="AC325" s="827">
        <f t="shared" ref="AC325" si="301">+L325</f>
        <v>0</v>
      </c>
      <c r="AD325" s="44">
        <f t="shared" si="300"/>
        <v>0</v>
      </c>
      <c r="AE325" s="44">
        <f t="shared" si="300"/>
        <v>0</v>
      </c>
      <c r="AF325" s="44">
        <f t="shared" si="300"/>
        <v>0</v>
      </c>
      <c r="AG325" s="44">
        <f t="shared" si="299"/>
        <v>0</v>
      </c>
      <c r="AH325" s="44">
        <f t="shared" si="299"/>
        <v>0</v>
      </c>
      <c r="AI325" s="44">
        <f t="shared" si="299"/>
        <v>0</v>
      </c>
      <c r="AJ325" s="44">
        <f t="shared" si="299"/>
        <v>0</v>
      </c>
      <c r="AK325" s="812">
        <f t="shared" si="288"/>
        <v>503</v>
      </c>
      <c r="AL325" s="830">
        <f>+N325</f>
        <v>0</v>
      </c>
      <c r="AM325" s="44">
        <f t="shared" si="278"/>
        <v>0</v>
      </c>
      <c r="AN325" s="47"/>
      <c r="AO325" s="47"/>
      <c r="AP325" s="47"/>
      <c r="AQ325" s="47"/>
      <c r="AR325" s="47"/>
      <c r="AS325" s="47"/>
      <c r="AT325" s="812">
        <f t="shared" si="289"/>
        <v>503</v>
      </c>
      <c r="AU325" s="833">
        <f>+O325</f>
        <v>0</v>
      </c>
      <c r="AV325" s="44">
        <f t="shared" si="279"/>
        <v>0</v>
      </c>
      <c r="AW325" s="47"/>
      <c r="AX325" s="47"/>
      <c r="AY325" s="47"/>
      <c r="AZ325" s="47"/>
      <c r="BA325" s="47"/>
      <c r="BB325" s="47"/>
      <c r="BC325" s="812">
        <f t="shared" si="290"/>
        <v>503</v>
      </c>
      <c r="BD325" s="809">
        <f>+P325</f>
        <v>0</v>
      </c>
      <c r="BE325" s="44">
        <f t="shared" si="280"/>
        <v>0</v>
      </c>
      <c r="BF325" s="47"/>
      <c r="BG325" s="47"/>
      <c r="BH325" s="47"/>
      <c r="BI325" s="47"/>
      <c r="BJ325" s="47"/>
      <c r="BK325" s="47"/>
      <c r="BL325" s="812">
        <f t="shared" si="291"/>
        <v>503</v>
      </c>
      <c r="BM325" s="815">
        <f>+Q325</f>
        <v>0</v>
      </c>
      <c r="BN325" s="44">
        <f t="shared" si="281"/>
        <v>0</v>
      </c>
      <c r="BO325" s="47"/>
      <c r="BP325" s="47"/>
      <c r="BQ325" s="47"/>
      <c r="BR325" s="47"/>
      <c r="BS325" s="47"/>
      <c r="BT325" s="47"/>
      <c r="BU325" s="818"/>
      <c r="BV325" s="819"/>
      <c r="BW325" s="819"/>
      <c r="BX325" s="819"/>
      <c r="BY325" s="819"/>
      <c r="BZ325" s="819"/>
      <c r="CA325" s="819"/>
      <c r="CB325" s="819"/>
      <c r="CC325" s="820"/>
    </row>
    <row r="326" spans="1:81" s="58" customFormat="1" ht="40.200000000000003" customHeight="1" x14ac:dyDescent="0.3">
      <c r="A326" s="34"/>
      <c r="B326" s="886"/>
      <c r="C326" s="869"/>
      <c r="D326" s="872"/>
      <c r="E326" s="852"/>
      <c r="F326" s="852"/>
      <c r="G326" s="852"/>
      <c r="H326" s="852"/>
      <c r="I326" s="852"/>
      <c r="J326" s="813"/>
      <c r="K326" s="855"/>
      <c r="L326" s="858"/>
      <c r="M326" s="861"/>
      <c r="N326" s="837"/>
      <c r="O326" s="840"/>
      <c r="P326" s="864"/>
      <c r="Q326" s="867"/>
      <c r="R326" s="813"/>
      <c r="S326" s="355"/>
      <c r="T326" s="236"/>
      <c r="U326" s="236"/>
      <c r="V326" s="236"/>
      <c r="W326" s="39"/>
      <c r="X326" s="31"/>
      <c r="Y326" s="31"/>
      <c r="Z326" s="31"/>
      <c r="AA326" s="31"/>
      <c r="AB326" s="813"/>
      <c r="AC326" s="828"/>
      <c r="AD326" s="51">
        <f t="shared" si="300"/>
        <v>0</v>
      </c>
      <c r="AE326" s="51">
        <f t="shared" si="300"/>
        <v>0</v>
      </c>
      <c r="AF326" s="51">
        <f t="shared" si="300"/>
        <v>0</v>
      </c>
      <c r="AG326" s="51">
        <f t="shared" si="299"/>
        <v>0</v>
      </c>
      <c r="AH326" s="51">
        <f t="shared" si="299"/>
        <v>0</v>
      </c>
      <c r="AI326" s="51">
        <f t="shared" si="299"/>
        <v>0</v>
      </c>
      <c r="AJ326" s="51">
        <f t="shared" si="299"/>
        <v>0</v>
      </c>
      <c r="AK326" s="813"/>
      <c r="AL326" s="831"/>
      <c r="AM326" s="51">
        <f t="shared" si="278"/>
        <v>0</v>
      </c>
      <c r="AN326" s="257"/>
      <c r="AO326" s="257"/>
      <c r="AP326" s="257"/>
      <c r="AQ326" s="257"/>
      <c r="AR326" s="257"/>
      <c r="AS326" s="257"/>
      <c r="AT326" s="813"/>
      <c r="AU326" s="834"/>
      <c r="AV326" s="51">
        <f t="shared" si="279"/>
        <v>0</v>
      </c>
      <c r="AW326" s="257"/>
      <c r="AX326" s="257"/>
      <c r="AY326" s="257"/>
      <c r="AZ326" s="257"/>
      <c r="BA326" s="257"/>
      <c r="BB326" s="257"/>
      <c r="BC326" s="813"/>
      <c r="BD326" s="810"/>
      <c r="BE326" s="51">
        <f t="shared" si="280"/>
        <v>0</v>
      </c>
      <c r="BF326" s="257"/>
      <c r="BG326" s="257"/>
      <c r="BH326" s="257"/>
      <c r="BI326" s="257"/>
      <c r="BJ326" s="257"/>
      <c r="BK326" s="257"/>
      <c r="BL326" s="813"/>
      <c r="BM326" s="816"/>
      <c r="BN326" s="51">
        <f t="shared" si="281"/>
        <v>0</v>
      </c>
      <c r="BO326" s="257"/>
      <c r="BP326" s="257"/>
      <c r="BQ326" s="257"/>
      <c r="BR326" s="257"/>
      <c r="BS326" s="257"/>
      <c r="BT326" s="257"/>
      <c r="BU326" s="821"/>
      <c r="BV326" s="822"/>
      <c r="BW326" s="822"/>
      <c r="BX326" s="822"/>
      <c r="BY326" s="822"/>
      <c r="BZ326" s="822"/>
      <c r="CA326" s="822"/>
      <c r="CB326" s="822"/>
      <c r="CC326" s="823"/>
    </row>
    <row r="327" spans="1:81" s="58" customFormat="1" ht="40.200000000000003" customHeight="1" x14ac:dyDescent="0.3">
      <c r="A327" s="34"/>
      <c r="B327" s="886"/>
      <c r="C327" s="869"/>
      <c r="D327" s="872"/>
      <c r="E327" s="852"/>
      <c r="F327" s="852"/>
      <c r="G327" s="852"/>
      <c r="H327" s="852"/>
      <c r="I327" s="852"/>
      <c r="J327" s="813"/>
      <c r="K327" s="855"/>
      <c r="L327" s="858"/>
      <c r="M327" s="861"/>
      <c r="N327" s="837"/>
      <c r="O327" s="840"/>
      <c r="P327" s="864"/>
      <c r="Q327" s="867"/>
      <c r="R327" s="813"/>
      <c r="S327" s="355"/>
      <c r="T327" s="236"/>
      <c r="U327" s="236"/>
      <c r="V327" s="236"/>
      <c r="W327" s="39"/>
      <c r="X327" s="31"/>
      <c r="Y327" s="31"/>
      <c r="Z327" s="31"/>
      <c r="AA327" s="31"/>
      <c r="AB327" s="813"/>
      <c r="AC327" s="828"/>
      <c r="AD327" s="51">
        <f t="shared" si="300"/>
        <v>0</v>
      </c>
      <c r="AE327" s="51">
        <f t="shared" si="300"/>
        <v>0</v>
      </c>
      <c r="AF327" s="51">
        <f t="shared" si="300"/>
        <v>0</v>
      </c>
      <c r="AG327" s="51">
        <f t="shared" si="299"/>
        <v>0</v>
      </c>
      <c r="AH327" s="51">
        <f t="shared" si="299"/>
        <v>0</v>
      </c>
      <c r="AI327" s="51">
        <f t="shared" si="299"/>
        <v>0</v>
      </c>
      <c r="AJ327" s="51">
        <f t="shared" si="299"/>
        <v>0</v>
      </c>
      <c r="AK327" s="813"/>
      <c r="AL327" s="831"/>
      <c r="AM327" s="51">
        <f t="shared" si="278"/>
        <v>0</v>
      </c>
      <c r="AN327" s="257"/>
      <c r="AO327" s="257"/>
      <c r="AP327" s="257"/>
      <c r="AQ327" s="257"/>
      <c r="AR327" s="257"/>
      <c r="AS327" s="257"/>
      <c r="AT327" s="813"/>
      <c r="AU327" s="834"/>
      <c r="AV327" s="51">
        <f t="shared" si="279"/>
        <v>0</v>
      </c>
      <c r="AW327" s="257"/>
      <c r="AX327" s="257"/>
      <c r="AY327" s="257"/>
      <c r="AZ327" s="257"/>
      <c r="BA327" s="257"/>
      <c r="BB327" s="257"/>
      <c r="BC327" s="813"/>
      <c r="BD327" s="810"/>
      <c r="BE327" s="51">
        <f t="shared" si="280"/>
        <v>0</v>
      </c>
      <c r="BF327" s="257"/>
      <c r="BG327" s="257"/>
      <c r="BH327" s="257"/>
      <c r="BI327" s="257"/>
      <c r="BJ327" s="257"/>
      <c r="BK327" s="257"/>
      <c r="BL327" s="813"/>
      <c r="BM327" s="816"/>
      <c r="BN327" s="51">
        <f t="shared" si="281"/>
        <v>0</v>
      </c>
      <c r="BO327" s="257"/>
      <c r="BP327" s="257"/>
      <c r="BQ327" s="257"/>
      <c r="BR327" s="257"/>
      <c r="BS327" s="257"/>
      <c r="BT327" s="257"/>
      <c r="BU327" s="821"/>
      <c r="BV327" s="822"/>
      <c r="BW327" s="822"/>
      <c r="BX327" s="822"/>
      <c r="BY327" s="822"/>
      <c r="BZ327" s="822"/>
      <c r="CA327" s="822"/>
      <c r="CB327" s="822"/>
      <c r="CC327" s="823"/>
    </row>
    <row r="328" spans="1:81" s="58" customFormat="1" ht="40.200000000000003" customHeight="1" thickBot="1" x14ac:dyDescent="0.35">
      <c r="A328" s="34"/>
      <c r="B328" s="886"/>
      <c r="C328" s="869"/>
      <c r="D328" s="873"/>
      <c r="E328" s="853"/>
      <c r="F328" s="853"/>
      <c r="G328" s="853"/>
      <c r="H328" s="853"/>
      <c r="I328" s="853"/>
      <c r="J328" s="814"/>
      <c r="K328" s="856"/>
      <c r="L328" s="859"/>
      <c r="M328" s="862"/>
      <c r="N328" s="838"/>
      <c r="O328" s="841"/>
      <c r="P328" s="865"/>
      <c r="Q328" s="874"/>
      <c r="R328" s="814"/>
      <c r="S328" s="232"/>
      <c r="T328" s="237"/>
      <c r="U328" s="237"/>
      <c r="V328" s="237"/>
      <c r="W328" s="232"/>
      <c r="X328" s="260"/>
      <c r="Y328" s="260"/>
      <c r="Z328" s="260"/>
      <c r="AA328" s="260"/>
      <c r="AB328" s="814"/>
      <c r="AC328" s="829"/>
      <c r="AD328" s="46">
        <f t="shared" si="300"/>
        <v>0</v>
      </c>
      <c r="AE328" s="46">
        <f t="shared" si="300"/>
        <v>0</v>
      </c>
      <c r="AF328" s="46">
        <f t="shared" si="300"/>
        <v>0</v>
      </c>
      <c r="AG328" s="46">
        <f t="shared" si="299"/>
        <v>0</v>
      </c>
      <c r="AH328" s="46">
        <f t="shared" si="299"/>
        <v>0</v>
      </c>
      <c r="AI328" s="46">
        <f t="shared" si="299"/>
        <v>0</v>
      </c>
      <c r="AJ328" s="46">
        <f t="shared" si="299"/>
        <v>0</v>
      </c>
      <c r="AK328" s="814"/>
      <c r="AL328" s="832"/>
      <c r="AM328" s="46">
        <f t="shared" si="278"/>
        <v>0</v>
      </c>
      <c r="AN328" s="49"/>
      <c r="AO328" s="49"/>
      <c r="AP328" s="49"/>
      <c r="AQ328" s="49"/>
      <c r="AR328" s="49"/>
      <c r="AS328" s="49"/>
      <c r="AT328" s="814"/>
      <c r="AU328" s="835"/>
      <c r="AV328" s="46">
        <f t="shared" si="279"/>
        <v>0</v>
      </c>
      <c r="AW328" s="49"/>
      <c r="AX328" s="49"/>
      <c r="AY328" s="49"/>
      <c r="AZ328" s="49"/>
      <c r="BA328" s="49"/>
      <c r="BB328" s="49"/>
      <c r="BC328" s="814"/>
      <c r="BD328" s="811"/>
      <c r="BE328" s="46">
        <f t="shared" si="280"/>
        <v>0</v>
      </c>
      <c r="BF328" s="49"/>
      <c r="BG328" s="49"/>
      <c r="BH328" s="49"/>
      <c r="BI328" s="49"/>
      <c r="BJ328" s="49"/>
      <c r="BK328" s="49"/>
      <c r="BL328" s="814"/>
      <c r="BM328" s="817"/>
      <c r="BN328" s="46">
        <f t="shared" si="281"/>
        <v>0</v>
      </c>
      <c r="BO328" s="49"/>
      <c r="BP328" s="49"/>
      <c r="BQ328" s="49"/>
      <c r="BR328" s="49"/>
      <c r="BS328" s="49"/>
      <c r="BT328" s="49"/>
      <c r="BU328" s="824"/>
      <c r="BV328" s="825"/>
      <c r="BW328" s="825"/>
      <c r="BX328" s="825"/>
      <c r="BY328" s="825"/>
      <c r="BZ328" s="825"/>
      <c r="CA328" s="825"/>
      <c r="CB328" s="825"/>
      <c r="CC328" s="826"/>
    </row>
    <row r="329" spans="1:81" s="58" customFormat="1" ht="40.200000000000003" customHeight="1" thickTop="1" x14ac:dyDescent="0.3">
      <c r="A329" s="34"/>
      <c r="B329" s="886"/>
      <c r="C329" s="869"/>
      <c r="D329" s="871"/>
      <c r="E329" s="851"/>
      <c r="F329" s="851"/>
      <c r="G329" s="851"/>
      <c r="H329" s="851"/>
      <c r="I329" s="851"/>
      <c r="J329" s="812">
        <v>504</v>
      </c>
      <c r="K329" s="854" t="str">
        <f>+[8]Metas!K572</f>
        <v>Acompañamiento a los Consejos Municipales y Departamental de Paz en el análisis de las conflictividades sociales en las poblaciones y sectores priorizados.</v>
      </c>
      <c r="L329" s="1187">
        <v>0.56000000000000005</v>
      </c>
      <c r="M329" s="1190">
        <f>SUM(N329:Q329)</f>
        <v>0.56000000000000005</v>
      </c>
      <c r="N329" s="1193">
        <v>0.01</v>
      </c>
      <c r="O329" s="1175">
        <v>0.25</v>
      </c>
      <c r="P329" s="1178">
        <v>0.25</v>
      </c>
      <c r="Q329" s="1181">
        <v>0.05</v>
      </c>
      <c r="R329" s="812">
        <f>+$J329</f>
        <v>504</v>
      </c>
      <c r="S329" s="354" t="s">
        <v>5645</v>
      </c>
      <c r="T329" s="235" t="s">
        <v>3822</v>
      </c>
      <c r="U329" s="235" t="s">
        <v>3826</v>
      </c>
      <c r="V329" s="235" t="s">
        <v>3830</v>
      </c>
      <c r="W329" s="231" t="s">
        <v>5646</v>
      </c>
      <c r="X329" s="256"/>
      <c r="Y329" s="256"/>
      <c r="Z329" s="256"/>
      <c r="AA329" s="256"/>
      <c r="AB329" s="812">
        <f t="shared" si="286"/>
        <v>504</v>
      </c>
      <c r="AC329" s="827">
        <f t="shared" ref="AC329" si="302">+L329</f>
        <v>0.56000000000000005</v>
      </c>
      <c r="AD329" s="44">
        <f t="shared" si="300"/>
        <v>42.6</v>
      </c>
      <c r="AE329" s="44">
        <f t="shared" si="300"/>
        <v>42.6</v>
      </c>
      <c r="AF329" s="44">
        <f t="shared" si="300"/>
        <v>0</v>
      </c>
      <c r="AG329" s="44">
        <f t="shared" si="299"/>
        <v>0</v>
      </c>
      <c r="AH329" s="44">
        <f t="shared" si="299"/>
        <v>0</v>
      </c>
      <c r="AI329" s="44">
        <f t="shared" si="299"/>
        <v>0</v>
      </c>
      <c r="AJ329" s="44">
        <f t="shared" si="299"/>
        <v>0</v>
      </c>
      <c r="AK329" s="812">
        <f t="shared" si="288"/>
        <v>504</v>
      </c>
      <c r="AL329" s="830">
        <f>+N329</f>
        <v>0.01</v>
      </c>
      <c r="AM329" s="44">
        <f t="shared" si="278"/>
        <v>2.6</v>
      </c>
      <c r="AN329" s="47">
        <v>2.6</v>
      </c>
      <c r="AO329" s="47"/>
      <c r="AP329" s="47"/>
      <c r="AQ329" s="47"/>
      <c r="AR329" s="47"/>
      <c r="AS329" s="47"/>
      <c r="AT329" s="812">
        <f t="shared" si="289"/>
        <v>504</v>
      </c>
      <c r="AU329" s="833">
        <f>+O329</f>
        <v>0.25</v>
      </c>
      <c r="AV329" s="44">
        <f t="shared" si="279"/>
        <v>15</v>
      </c>
      <c r="AW329" s="47">
        <v>15</v>
      </c>
      <c r="AX329" s="47"/>
      <c r="AY329" s="47"/>
      <c r="AZ329" s="47"/>
      <c r="BA329" s="47"/>
      <c r="BB329" s="47"/>
      <c r="BC329" s="812">
        <f t="shared" si="290"/>
        <v>504</v>
      </c>
      <c r="BD329" s="809">
        <f>+P329</f>
        <v>0.25</v>
      </c>
      <c r="BE329" s="44">
        <f t="shared" si="280"/>
        <v>15</v>
      </c>
      <c r="BF329" s="47">
        <v>15</v>
      </c>
      <c r="BG329" s="47"/>
      <c r="BH329" s="47"/>
      <c r="BI329" s="47"/>
      <c r="BJ329" s="47"/>
      <c r="BK329" s="47"/>
      <c r="BL329" s="812">
        <f t="shared" si="291"/>
        <v>504</v>
      </c>
      <c r="BM329" s="815">
        <f>+Q329</f>
        <v>0.05</v>
      </c>
      <c r="BN329" s="44">
        <f t="shared" si="281"/>
        <v>10</v>
      </c>
      <c r="BO329" s="47">
        <v>10</v>
      </c>
      <c r="BP329" s="47"/>
      <c r="BQ329" s="47"/>
      <c r="BR329" s="47"/>
      <c r="BS329" s="47"/>
      <c r="BT329" s="47"/>
      <c r="BU329" s="818"/>
      <c r="BV329" s="819"/>
      <c r="BW329" s="819"/>
      <c r="BX329" s="819"/>
      <c r="BY329" s="819"/>
      <c r="BZ329" s="819"/>
      <c r="CA329" s="819"/>
      <c r="CB329" s="819"/>
      <c r="CC329" s="820"/>
    </row>
    <row r="330" spans="1:81" s="58" customFormat="1" ht="40.200000000000003" customHeight="1" x14ac:dyDescent="0.3">
      <c r="A330" s="34"/>
      <c r="B330" s="886"/>
      <c r="C330" s="869"/>
      <c r="D330" s="872"/>
      <c r="E330" s="852"/>
      <c r="F330" s="852"/>
      <c r="G330" s="852"/>
      <c r="H330" s="852"/>
      <c r="I330" s="852"/>
      <c r="J330" s="813"/>
      <c r="K330" s="855"/>
      <c r="L330" s="1188"/>
      <c r="M330" s="1191"/>
      <c r="N330" s="1194"/>
      <c r="O330" s="1176"/>
      <c r="P330" s="1179"/>
      <c r="Q330" s="1182"/>
      <c r="R330" s="813"/>
      <c r="S330" s="355" t="s">
        <v>5647</v>
      </c>
      <c r="T330" s="236"/>
      <c r="U330" s="236"/>
      <c r="V330" s="236"/>
      <c r="W330" s="39" t="s">
        <v>5856</v>
      </c>
      <c r="X330" s="31"/>
      <c r="Y330" s="31"/>
      <c r="Z330" s="31"/>
      <c r="AA330" s="31"/>
      <c r="AB330" s="813"/>
      <c r="AC330" s="828"/>
      <c r="AD330" s="51">
        <f t="shared" si="300"/>
        <v>0</v>
      </c>
      <c r="AE330" s="51">
        <f t="shared" si="300"/>
        <v>0</v>
      </c>
      <c r="AF330" s="51">
        <f t="shared" si="300"/>
        <v>0</v>
      </c>
      <c r="AG330" s="51">
        <f t="shared" si="299"/>
        <v>0</v>
      </c>
      <c r="AH330" s="51">
        <f t="shared" si="299"/>
        <v>0</v>
      </c>
      <c r="AI330" s="51">
        <f t="shared" si="299"/>
        <v>0</v>
      </c>
      <c r="AJ330" s="51">
        <f t="shared" si="299"/>
        <v>0</v>
      </c>
      <c r="AK330" s="813"/>
      <c r="AL330" s="831"/>
      <c r="AM330" s="51">
        <f t="shared" si="278"/>
        <v>0</v>
      </c>
      <c r="AN330" s="257"/>
      <c r="AO330" s="257"/>
      <c r="AP330" s="257"/>
      <c r="AQ330" s="257"/>
      <c r="AR330" s="257"/>
      <c r="AS330" s="257"/>
      <c r="AT330" s="813"/>
      <c r="AU330" s="834"/>
      <c r="AV330" s="51">
        <f t="shared" si="279"/>
        <v>0</v>
      </c>
      <c r="AW330" s="257"/>
      <c r="AX330" s="257"/>
      <c r="AY330" s="257"/>
      <c r="AZ330" s="257"/>
      <c r="BA330" s="257"/>
      <c r="BB330" s="257"/>
      <c r="BC330" s="813"/>
      <c r="BD330" s="810"/>
      <c r="BE330" s="51">
        <f t="shared" si="280"/>
        <v>0</v>
      </c>
      <c r="BF330" s="257"/>
      <c r="BG330" s="257"/>
      <c r="BH330" s="257"/>
      <c r="BI330" s="257"/>
      <c r="BJ330" s="257"/>
      <c r="BK330" s="257"/>
      <c r="BL330" s="813"/>
      <c r="BM330" s="816"/>
      <c r="BN330" s="51">
        <f t="shared" si="281"/>
        <v>0</v>
      </c>
      <c r="BO330" s="257"/>
      <c r="BP330" s="257"/>
      <c r="BQ330" s="257"/>
      <c r="BR330" s="257"/>
      <c r="BS330" s="257"/>
      <c r="BT330" s="257"/>
      <c r="BU330" s="821"/>
      <c r="BV330" s="822"/>
      <c r="BW330" s="822"/>
      <c r="BX330" s="822"/>
      <c r="BY330" s="822"/>
      <c r="BZ330" s="822"/>
      <c r="CA330" s="822"/>
      <c r="CB330" s="822"/>
      <c r="CC330" s="823"/>
    </row>
    <row r="331" spans="1:81" s="58" customFormat="1" ht="40.200000000000003" customHeight="1" x14ac:dyDescent="0.3">
      <c r="A331" s="34"/>
      <c r="B331" s="886"/>
      <c r="C331" s="869"/>
      <c r="D331" s="872"/>
      <c r="E331" s="852"/>
      <c r="F331" s="852"/>
      <c r="G331" s="852"/>
      <c r="H331" s="852"/>
      <c r="I331" s="852"/>
      <c r="J331" s="813"/>
      <c r="K331" s="855"/>
      <c r="L331" s="1188"/>
      <c r="M331" s="1191"/>
      <c r="N331" s="1194"/>
      <c r="O331" s="1176"/>
      <c r="P331" s="1179"/>
      <c r="Q331" s="1182"/>
      <c r="R331" s="813"/>
      <c r="S331" s="355" t="s">
        <v>5857</v>
      </c>
      <c r="T331" s="236"/>
      <c r="U331" s="236"/>
      <c r="V331" s="236"/>
      <c r="W331" s="39" t="s">
        <v>5858</v>
      </c>
      <c r="X331" s="31"/>
      <c r="Y331" s="31"/>
      <c r="Z331" s="31"/>
      <c r="AA331" s="31"/>
      <c r="AB331" s="813"/>
      <c r="AC331" s="828"/>
      <c r="AD331" s="51">
        <f t="shared" si="300"/>
        <v>0</v>
      </c>
      <c r="AE331" s="51">
        <f t="shared" si="300"/>
        <v>0</v>
      </c>
      <c r="AF331" s="51">
        <f t="shared" si="300"/>
        <v>0</v>
      </c>
      <c r="AG331" s="51">
        <f t="shared" si="299"/>
        <v>0</v>
      </c>
      <c r="AH331" s="51">
        <f t="shared" si="299"/>
        <v>0</v>
      </c>
      <c r="AI331" s="51">
        <f t="shared" si="299"/>
        <v>0</v>
      </c>
      <c r="AJ331" s="51">
        <f t="shared" si="299"/>
        <v>0</v>
      </c>
      <c r="AK331" s="813"/>
      <c r="AL331" s="831"/>
      <c r="AM331" s="51">
        <f t="shared" si="278"/>
        <v>0</v>
      </c>
      <c r="AN331" s="257"/>
      <c r="AO331" s="257"/>
      <c r="AP331" s="257"/>
      <c r="AQ331" s="257"/>
      <c r="AR331" s="257"/>
      <c r="AS331" s="257"/>
      <c r="AT331" s="813"/>
      <c r="AU331" s="834"/>
      <c r="AV331" s="51">
        <f t="shared" si="279"/>
        <v>0</v>
      </c>
      <c r="AW331" s="257"/>
      <c r="AX331" s="257"/>
      <c r="AY331" s="257"/>
      <c r="AZ331" s="257"/>
      <c r="BA331" s="257"/>
      <c r="BB331" s="257"/>
      <c r="BC331" s="813"/>
      <c r="BD331" s="810"/>
      <c r="BE331" s="51">
        <f t="shared" si="280"/>
        <v>0</v>
      </c>
      <c r="BF331" s="257"/>
      <c r="BG331" s="257"/>
      <c r="BH331" s="257"/>
      <c r="BI331" s="257"/>
      <c r="BJ331" s="257"/>
      <c r="BK331" s="257"/>
      <c r="BL331" s="813"/>
      <c r="BM331" s="816"/>
      <c r="BN331" s="51">
        <f t="shared" si="281"/>
        <v>0</v>
      </c>
      <c r="BO331" s="257"/>
      <c r="BP331" s="257"/>
      <c r="BQ331" s="257"/>
      <c r="BR331" s="257"/>
      <c r="BS331" s="257"/>
      <c r="BT331" s="257"/>
      <c r="BU331" s="821"/>
      <c r="BV331" s="822"/>
      <c r="BW331" s="822"/>
      <c r="BX331" s="822"/>
      <c r="BY331" s="822"/>
      <c r="BZ331" s="822"/>
      <c r="CA331" s="822"/>
      <c r="CB331" s="822"/>
      <c r="CC331" s="823"/>
    </row>
    <row r="332" spans="1:81" s="58" customFormat="1" ht="40.200000000000003" customHeight="1" thickBot="1" x14ac:dyDescent="0.35">
      <c r="A332" s="34"/>
      <c r="B332" s="886"/>
      <c r="C332" s="869"/>
      <c r="D332" s="873"/>
      <c r="E332" s="853"/>
      <c r="F332" s="853"/>
      <c r="G332" s="853"/>
      <c r="H332" s="853"/>
      <c r="I332" s="853"/>
      <c r="J332" s="814"/>
      <c r="K332" s="856"/>
      <c r="L332" s="1189"/>
      <c r="M332" s="1192"/>
      <c r="N332" s="1195"/>
      <c r="O332" s="1177"/>
      <c r="P332" s="1180"/>
      <c r="Q332" s="1183"/>
      <c r="R332" s="814"/>
      <c r="S332" s="356" t="s">
        <v>5859</v>
      </c>
      <c r="T332" s="237"/>
      <c r="U332" s="237"/>
      <c r="V332" s="237"/>
      <c r="W332" s="232" t="s">
        <v>5860</v>
      </c>
      <c r="X332" s="260"/>
      <c r="Y332" s="260"/>
      <c r="Z332" s="260"/>
      <c r="AA332" s="260"/>
      <c r="AB332" s="814"/>
      <c r="AC332" s="829"/>
      <c r="AD332" s="46">
        <f t="shared" si="300"/>
        <v>0</v>
      </c>
      <c r="AE332" s="46">
        <f t="shared" si="300"/>
        <v>0</v>
      </c>
      <c r="AF332" s="46">
        <f t="shared" si="300"/>
        <v>0</v>
      </c>
      <c r="AG332" s="46">
        <f t="shared" si="299"/>
        <v>0</v>
      </c>
      <c r="AH332" s="46">
        <f t="shared" si="299"/>
        <v>0</v>
      </c>
      <c r="AI332" s="46">
        <f t="shared" si="299"/>
        <v>0</v>
      </c>
      <c r="AJ332" s="46">
        <f t="shared" si="299"/>
        <v>0</v>
      </c>
      <c r="AK332" s="814"/>
      <c r="AL332" s="832"/>
      <c r="AM332" s="46">
        <f t="shared" si="278"/>
        <v>0</v>
      </c>
      <c r="AN332" s="49"/>
      <c r="AO332" s="49"/>
      <c r="AP332" s="49"/>
      <c r="AQ332" s="49"/>
      <c r="AR332" s="49"/>
      <c r="AS332" s="49"/>
      <c r="AT332" s="814"/>
      <c r="AU332" s="835"/>
      <c r="AV332" s="46">
        <f t="shared" si="279"/>
        <v>0</v>
      </c>
      <c r="AW332" s="49"/>
      <c r="AX332" s="49"/>
      <c r="AY332" s="49"/>
      <c r="AZ332" s="49"/>
      <c r="BA332" s="49"/>
      <c r="BB332" s="49"/>
      <c r="BC332" s="814"/>
      <c r="BD332" s="811"/>
      <c r="BE332" s="46">
        <f t="shared" si="280"/>
        <v>0</v>
      </c>
      <c r="BF332" s="49"/>
      <c r="BG332" s="49"/>
      <c r="BH332" s="49"/>
      <c r="BI332" s="49"/>
      <c r="BJ332" s="49"/>
      <c r="BK332" s="49"/>
      <c r="BL332" s="814"/>
      <c r="BM332" s="817"/>
      <c r="BN332" s="46">
        <f t="shared" si="281"/>
        <v>0</v>
      </c>
      <c r="BO332" s="49"/>
      <c r="BP332" s="49"/>
      <c r="BQ332" s="49"/>
      <c r="BR332" s="49"/>
      <c r="BS332" s="49"/>
      <c r="BT332" s="49"/>
      <c r="BU332" s="824"/>
      <c r="BV332" s="825"/>
      <c r="BW332" s="825"/>
      <c r="BX332" s="825"/>
      <c r="BY332" s="825"/>
      <c r="BZ332" s="825"/>
      <c r="CA332" s="825"/>
      <c r="CB332" s="825"/>
      <c r="CC332" s="826"/>
    </row>
    <row r="333" spans="1:81" s="58" customFormat="1" ht="40.200000000000003" customHeight="1" thickTop="1" x14ac:dyDescent="0.3">
      <c r="A333" s="34"/>
      <c r="B333" s="886"/>
      <c r="C333" s="869"/>
      <c r="D333" s="871"/>
      <c r="E333" s="851"/>
      <c r="F333" s="851"/>
      <c r="G333" s="851"/>
      <c r="H333" s="851"/>
      <c r="I333" s="851"/>
      <c r="J333" s="812">
        <v>505</v>
      </c>
      <c r="K333" s="854" t="str">
        <f>+[8]Metas!K573</f>
        <v>Procesos de fortalecimiento a los espacios de dialogo en la sistematización de información para facilitar la toma de decisiones y el diseño de programas y estrategias orientadas a preservar la seguridad, el orden público y la garantía a los DDHH en la región.</v>
      </c>
      <c r="L333" s="857"/>
      <c r="M333" s="860">
        <f>SUM(N333:Q333)</f>
        <v>0</v>
      </c>
      <c r="N333" s="836"/>
      <c r="O333" s="839"/>
      <c r="P333" s="863"/>
      <c r="Q333" s="866"/>
      <c r="R333" s="812">
        <f>+$J333</f>
        <v>505</v>
      </c>
      <c r="S333" s="354"/>
      <c r="T333" s="235"/>
      <c r="U333" s="235"/>
      <c r="V333" s="235"/>
      <c r="W333" s="231"/>
      <c r="X333" s="256"/>
      <c r="Y333" s="256"/>
      <c r="Z333" s="256"/>
      <c r="AA333" s="256"/>
      <c r="AB333" s="812">
        <f t="shared" si="286"/>
        <v>505</v>
      </c>
      <c r="AC333" s="827">
        <f t="shared" ref="AC333" si="303">+L333</f>
        <v>0</v>
      </c>
      <c r="AD333" s="44">
        <f t="shared" si="300"/>
        <v>0</v>
      </c>
      <c r="AE333" s="44">
        <f t="shared" si="300"/>
        <v>0</v>
      </c>
      <c r="AF333" s="44">
        <f t="shared" si="300"/>
        <v>0</v>
      </c>
      <c r="AG333" s="44">
        <f t="shared" si="299"/>
        <v>0</v>
      </c>
      <c r="AH333" s="44">
        <f t="shared" si="299"/>
        <v>0</v>
      </c>
      <c r="AI333" s="44">
        <f t="shared" si="299"/>
        <v>0</v>
      </c>
      <c r="AJ333" s="44">
        <f t="shared" si="299"/>
        <v>0</v>
      </c>
      <c r="AK333" s="812">
        <f t="shared" si="288"/>
        <v>505</v>
      </c>
      <c r="AL333" s="830">
        <f>+N333</f>
        <v>0</v>
      </c>
      <c r="AM333" s="44">
        <f t="shared" si="278"/>
        <v>0</v>
      </c>
      <c r="AN333" s="47"/>
      <c r="AO333" s="47"/>
      <c r="AP333" s="47"/>
      <c r="AQ333" s="47"/>
      <c r="AR333" s="47"/>
      <c r="AS333" s="47"/>
      <c r="AT333" s="812">
        <f t="shared" si="289"/>
        <v>505</v>
      </c>
      <c r="AU333" s="833">
        <f>+O333</f>
        <v>0</v>
      </c>
      <c r="AV333" s="44">
        <f t="shared" si="279"/>
        <v>0</v>
      </c>
      <c r="AW333" s="47"/>
      <c r="AX333" s="47"/>
      <c r="AY333" s="47"/>
      <c r="AZ333" s="47"/>
      <c r="BA333" s="47"/>
      <c r="BB333" s="47"/>
      <c r="BC333" s="812">
        <f t="shared" si="290"/>
        <v>505</v>
      </c>
      <c r="BD333" s="809">
        <f>+P333</f>
        <v>0</v>
      </c>
      <c r="BE333" s="44">
        <f t="shared" si="280"/>
        <v>0</v>
      </c>
      <c r="BF333" s="47"/>
      <c r="BG333" s="47"/>
      <c r="BH333" s="47"/>
      <c r="BI333" s="47"/>
      <c r="BJ333" s="47"/>
      <c r="BK333" s="47"/>
      <c r="BL333" s="812">
        <f t="shared" si="291"/>
        <v>505</v>
      </c>
      <c r="BM333" s="815">
        <f>+Q333</f>
        <v>0</v>
      </c>
      <c r="BN333" s="44">
        <f t="shared" si="281"/>
        <v>0</v>
      </c>
      <c r="BO333" s="47"/>
      <c r="BP333" s="47"/>
      <c r="BQ333" s="47"/>
      <c r="BR333" s="47"/>
      <c r="BS333" s="47"/>
      <c r="BT333" s="47"/>
      <c r="BU333" s="818"/>
      <c r="BV333" s="819"/>
      <c r="BW333" s="819"/>
      <c r="BX333" s="819"/>
      <c r="BY333" s="819"/>
      <c r="BZ333" s="819"/>
      <c r="CA333" s="819"/>
      <c r="CB333" s="819"/>
      <c r="CC333" s="820"/>
    </row>
    <row r="334" spans="1:81" s="58" customFormat="1" ht="40.200000000000003" customHeight="1" x14ac:dyDescent="0.3">
      <c r="A334" s="34"/>
      <c r="B334" s="886"/>
      <c r="C334" s="869"/>
      <c r="D334" s="872"/>
      <c r="E334" s="852"/>
      <c r="F334" s="852"/>
      <c r="G334" s="852"/>
      <c r="H334" s="852"/>
      <c r="I334" s="852"/>
      <c r="J334" s="813"/>
      <c r="K334" s="855"/>
      <c r="L334" s="858"/>
      <c r="M334" s="861"/>
      <c r="N334" s="837"/>
      <c r="O334" s="840"/>
      <c r="P334" s="864"/>
      <c r="Q334" s="867"/>
      <c r="R334" s="813"/>
      <c r="S334" s="355"/>
      <c r="T334" s="236"/>
      <c r="U334" s="236"/>
      <c r="V334" s="236"/>
      <c r="W334" s="39"/>
      <c r="X334" s="31"/>
      <c r="Y334" s="31"/>
      <c r="Z334" s="31"/>
      <c r="AA334" s="31"/>
      <c r="AB334" s="813"/>
      <c r="AC334" s="828"/>
      <c r="AD334" s="51">
        <f t="shared" si="300"/>
        <v>0</v>
      </c>
      <c r="AE334" s="51">
        <f t="shared" si="300"/>
        <v>0</v>
      </c>
      <c r="AF334" s="51">
        <f t="shared" si="300"/>
        <v>0</v>
      </c>
      <c r="AG334" s="51">
        <f t="shared" si="299"/>
        <v>0</v>
      </c>
      <c r="AH334" s="51">
        <f t="shared" si="299"/>
        <v>0</v>
      </c>
      <c r="AI334" s="51">
        <f t="shared" si="299"/>
        <v>0</v>
      </c>
      <c r="AJ334" s="51">
        <f t="shared" si="299"/>
        <v>0</v>
      </c>
      <c r="AK334" s="813"/>
      <c r="AL334" s="831"/>
      <c r="AM334" s="51">
        <f t="shared" si="278"/>
        <v>0</v>
      </c>
      <c r="AN334" s="257"/>
      <c r="AO334" s="257"/>
      <c r="AP334" s="257"/>
      <c r="AQ334" s="257"/>
      <c r="AR334" s="257"/>
      <c r="AS334" s="257"/>
      <c r="AT334" s="813"/>
      <c r="AU334" s="834"/>
      <c r="AV334" s="51">
        <f t="shared" si="279"/>
        <v>0</v>
      </c>
      <c r="AW334" s="257"/>
      <c r="AX334" s="257"/>
      <c r="AY334" s="257"/>
      <c r="AZ334" s="257"/>
      <c r="BA334" s="257"/>
      <c r="BB334" s="257"/>
      <c r="BC334" s="813"/>
      <c r="BD334" s="810"/>
      <c r="BE334" s="51">
        <f t="shared" si="280"/>
        <v>0</v>
      </c>
      <c r="BF334" s="257"/>
      <c r="BG334" s="257"/>
      <c r="BH334" s="257"/>
      <c r="BI334" s="257"/>
      <c r="BJ334" s="257"/>
      <c r="BK334" s="257"/>
      <c r="BL334" s="813"/>
      <c r="BM334" s="816"/>
      <c r="BN334" s="51">
        <f t="shared" si="281"/>
        <v>0</v>
      </c>
      <c r="BO334" s="257"/>
      <c r="BP334" s="257"/>
      <c r="BQ334" s="257"/>
      <c r="BR334" s="257"/>
      <c r="BS334" s="257"/>
      <c r="BT334" s="257"/>
      <c r="BU334" s="821"/>
      <c r="BV334" s="822"/>
      <c r="BW334" s="822"/>
      <c r="BX334" s="822"/>
      <c r="BY334" s="822"/>
      <c r="BZ334" s="822"/>
      <c r="CA334" s="822"/>
      <c r="CB334" s="822"/>
      <c r="CC334" s="823"/>
    </row>
    <row r="335" spans="1:81" s="58" customFormat="1" ht="40.200000000000003" customHeight="1" x14ac:dyDescent="0.3">
      <c r="A335" s="34"/>
      <c r="B335" s="886"/>
      <c r="C335" s="869"/>
      <c r="D335" s="872"/>
      <c r="E335" s="852"/>
      <c r="F335" s="852"/>
      <c r="G335" s="852"/>
      <c r="H335" s="852"/>
      <c r="I335" s="852"/>
      <c r="J335" s="813"/>
      <c r="K335" s="855"/>
      <c r="L335" s="858"/>
      <c r="M335" s="861"/>
      <c r="N335" s="837"/>
      <c r="O335" s="840"/>
      <c r="P335" s="864"/>
      <c r="Q335" s="867"/>
      <c r="R335" s="813"/>
      <c r="S335" s="355"/>
      <c r="T335" s="236"/>
      <c r="U335" s="236"/>
      <c r="V335" s="236"/>
      <c r="W335" s="39"/>
      <c r="X335" s="31"/>
      <c r="Y335" s="31"/>
      <c r="Z335" s="31"/>
      <c r="AA335" s="31"/>
      <c r="AB335" s="813"/>
      <c r="AC335" s="828"/>
      <c r="AD335" s="51">
        <f t="shared" si="300"/>
        <v>0</v>
      </c>
      <c r="AE335" s="51">
        <f t="shared" si="300"/>
        <v>0</v>
      </c>
      <c r="AF335" s="51">
        <f t="shared" si="300"/>
        <v>0</v>
      </c>
      <c r="AG335" s="51">
        <f t="shared" si="299"/>
        <v>0</v>
      </c>
      <c r="AH335" s="51">
        <f t="shared" si="299"/>
        <v>0</v>
      </c>
      <c r="AI335" s="51">
        <f t="shared" si="299"/>
        <v>0</v>
      </c>
      <c r="AJ335" s="51">
        <f t="shared" si="299"/>
        <v>0</v>
      </c>
      <c r="AK335" s="813"/>
      <c r="AL335" s="831"/>
      <c r="AM335" s="51">
        <f t="shared" si="278"/>
        <v>0</v>
      </c>
      <c r="AN335" s="257"/>
      <c r="AO335" s="257"/>
      <c r="AP335" s="257"/>
      <c r="AQ335" s="257"/>
      <c r="AR335" s="257"/>
      <c r="AS335" s="257"/>
      <c r="AT335" s="813"/>
      <c r="AU335" s="834"/>
      <c r="AV335" s="51">
        <f t="shared" si="279"/>
        <v>0</v>
      </c>
      <c r="AW335" s="257"/>
      <c r="AX335" s="257"/>
      <c r="AY335" s="257"/>
      <c r="AZ335" s="257"/>
      <c r="BA335" s="257"/>
      <c r="BB335" s="257"/>
      <c r="BC335" s="813"/>
      <c r="BD335" s="810"/>
      <c r="BE335" s="51">
        <f t="shared" si="280"/>
        <v>0</v>
      </c>
      <c r="BF335" s="257"/>
      <c r="BG335" s="257"/>
      <c r="BH335" s="257"/>
      <c r="BI335" s="257"/>
      <c r="BJ335" s="257"/>
      <c r="BK335" s="257"/>
      <c r="BL335" s="813"/>
      <c r="BM335" s="816"/>
      <c r="BN335" s="51">
        <f t="shared" si="281"/>
        <v>0</v>
      </c>
      <c r="BO335" s="257"/>
      <c r="BP335" s="257"/>
      <c r="BQ335" s="257"/>
      <c r="BR335" s="257"/>
      <c r="BS335" s="257"/>
      <c r="BT335" s="257"/>
      <c r="BU335" s="821"/>
      <c r="BV335" s="822"/>
      <c r="BW335" s="822"/>
      <c r="BX335" s="822"/>
      <c r="BY335" s="822"/>
      <c r="BZ335" s="822"/>
      <c r="CA335" s="822"/>
      <c r="CB335" s="822"/>
      <c r="CC335" s="823"/>
    </row>
    <row r="336" spans="1:81" s="58" customFormat="1" ht="40.200000000000003" customHeight="1" thickBot="1" x14ac:dyDescent="0.35">
      <c r="A336" s="34"/>
      <c r="B336" s="886"/>
      <c r="C336" s="870"/>
      <c r="D336" s="873"/>
      <c r="E336" s="853"/>
      <c r="F336" s="853"/>
      <c r="G336" s="853"/>
      <c r="H336" s="853"/>
      <c r="I336" s="853"/>
      <c r="J336" s="814"/>
      <c r="K336" s="856"/>
      <c r="L336" s="859"/>
      <c r="M336" s="862"/>
      <c r="N336" s="838"/>
      <c r="O336" s="841"/>
      <c r="P336" s="865"/>
      <c r="Q336" s="874"/>
      <c r="R336" s="814"/>
      <c r="S336" s="356"/>
      <c r="T336" s="237"/>
      <c r="U336" s="237"/>
      <c r="V336" s="237"/>
      <c r="W336" s="232"/>
      <c r="X336" s="260"/>
      <c r="Y336" s="260"/>
      <c r="Z336" s="260"/>
      <c r="AA336" s="260"/>
      <c r="AB336" s="814"/>
      <c r="AC336" s="829"/>
      <c r="AD336" s="46">
        <f t="shared" si="300"/>
        <v>0</v>
      </c>
      <c r="AE336" s="46">
        <f t="shared" si="300"/>
        <v>0</v>
      </c>
      <c r="AF336" s="46">
        <f t="shared" si="300"/>
        <v>0</v>
      </c>
      <c r="AG336" s="46">
        <f t="shared" si="299"/>
        <v>0</v>
      </c>
      <c r="AH336" s="46">
        <f t="shared" si="299"/>
        <v>0</v>
      </c>
      <c r="AI336" s="46">
        <f t="shared" si="299"/>
        <v>0</v>
      </c>
      <c r="AJ336" s="46">
        <f t="shared" si="299"/>
        <v>0</v>
      </c>
      <c r="AK336" s="814"/>
      <c r="AL336" s="832"/>
      <c r="AM336" s="46">
        <f t="shared" si="278"/>
        <v>0</v>
      </c>
      <c r="AN336" s="49"/>
      <c r="AO336" s="49"/>
      <c r="AP336" s="49"/>
      <c r="AQ336" s="49"/>
      <c r="AR336" s="49"/>
      <c r="AS336" s="49"/>
      <c r="AT336" s="814"/>
      <c r="AU336" s="835"/>
      <c r="AV336" s="46">
        <f t="shared" si="279"/>
        <v>0</v>
      </c>
      <c r="AW336" s="49"/>
      <c r="AX336" s="49"/>
      <c r="AY336" s="49"/>
      <c r="AZ336" s="49"/>
      <c r="BA336" s="49"/>
      <c r="BB336" s="49"/>
      <c r="BC336" s="814"/>
      <c r="BD336" s="811"/>
      <c r="BE336" s="46">
        <f t="shared" si="280"/>
        <v>0</v>
      </c>
      <c r="BF336" s="49"/>
      <c r="BG336" s="49"/>
      <c r="BH336" s="49"/>
      <c r="BI336" s="49"/>
      <c r="BJ336" s="49"/>
      <c r="BK336" s="49"/>
      <c r="BL336" s="814"/>
      <c r="BM336" s="817"/>
      <c r="BN336" s="46">
        <f t="shared" si="281"/>
        <v>0</v>
      </c>
      <c r="BO336" s="49"/>
      <c r="BP336" s="49"/>
      <c r="BQ336" s="49"/>
      <c r="BR336" s="49"/>
      <c r="BS336" s="49"/>
      <c r="BT336" s="49"/>
      <c r="BU336" s="824"/>
      <c r="BV336" s="825"/>
      <c r="BW336" s="825"/>
      <c r="BX336" s="825"/>
      <c r="BY336" s="825"/>
      <c r="BZ336" s="825"/>
      <c r="CA336" s="825"/>
      <c r="CB336" s="825"/>
      <c r="CC336" s="826"/>
    </row>
    <row r="337" spans="1:81" s="58" customFormat="1" ht="40.200000000000003" customHeight="1" thickTop="1" x14ac:dyDescent="0.3">
      <c r="A337" s="34"/>
      <c r="B337" s="886"/>
      <c r="C337" s="868" t="s">
        <v>765</v>
      </c>
      <c r="D337" s="871"/>
      <c r="E337" s="851"/>
      <c r="F337" s="851"/>
      <c r="G337" s="851"/>
      <c r="H337" s="851"/>
      <c r="I337" s="851"/>
      <c r="J337" s="812">
        <v>506</v>
      </c>
      <c r="K337" s="854" t="str">
        <f>+[8]Metas!K574</f>
        <v>Proyectos diseñados para el fortalecimiento tecnológico del observatorio de orden público, social y político del Departamento.</v>
      </c>
      <c r="L337" s="857">
        <v>1</v>
      </c>
      <c r="M337" s="860">
        <f>SUM(N337:Q337)</f>
        <v>1</v>
      </c>
      <c r="N337" s="836"/>
      <c r="O337" s="839">
        <v>0.5</v>
      </c>
      <c r="P337" s="863">
        <v>0.5</v>
      </c>
      <c r="Q337" s="866"/>
      <c r="R337" s="812">
        <f>+$J337</f>
        <v>506</v>
      </c>
      <c r="S337" s="354" t="s">
        <v>5861</v>
      </c>
      <c r="T337" s="235" t="s">
        <v>3822</v>
      </c>
      <c r="U337" s="235" t="s">
        <v>3826</v>
      </c>
      <c r="V337" s="235" t="s">
        <v>3830</v>
      </c>
      <c r="W337" s="231" t="s">
        <v>5793</v>
      </c>
      <c r="X337" s="256"/>
      <c r="Y337" s="256"/>
      <c r="Z337" s="256"/>
      <c r="AA337" s="256"/>
      <c r="AB337" s="812">
        <f t="shared" si="286"/>
        <v>506</v>
      </c>
      <c r="AC337" s="827">
        <f t="shared" ref="AC337" si="304">+L337</f>
        <v>1</v>
      </c>
      <c r="AD337" s="44">
        <f t="shared" si="300"/>
        <v>42.6</v>
      </c>
      <c r="AE337" s="44">
        <f t="shared" si="300"/>
        <v>42.6</v>
      </c>
      <c r="AF337" s="44">
        <f t="shared" si="300"/>
        <v>0</v>
      </c>
      <c r="AG337" s="44">
        <f t="shared" si="299"/>
        <v>0</v>
      </c>
      <c r="AH337" s="44">
        <f t="shared" si="299"/>
        <v>0</v>
      </c>
      <c r="AI337" s="44">
        <f t="shared" si="299"/>
        <v>0</v>
      </c>
      <c r="AJ337" s="44">
        <f t="shared" si="299"/>
        <v>0</v>
      </c>
      <c r="AK337" s="812">
        <f t="shared" si="288"/>
        <v>506</v>
      </c>
      <c r="AL337" s="830">
        <f>+N337</f>
        <v>0</v>
      </c>
      <c r="AM337" s="44">
        <f t="shared" si="278"/>
        <v>0</v>
      </c>
      <c r="AN337" s="47"/>
      <c r="AO337" s="47"/>
      <c r="AP337" s="47"/>
      <c r="AQ337" s="47"/>
      <c r="AR337" s="47"/>
      <c r="AS337" s="47"/>
      <c r="AT337" s="812">
        <f t="shared" si="289"/>
        <v>506</v>
      </c>
      <c r="AU337" s="833">
        <f>+O337</f>
        <v>0.5</v>
      </c>
      <c r="AV337" s="44">
        <f t="shared" si="279"/>
        <v>21.3</v>
      </c>
      <c r="AW337" s="47">
        <v>21.3</v>
      </c>
      <c r="AX337" s="47"/>
      <c r="AY337" s="47"/>
      <c r="AZ337" s="47"/>
      <c r="BA337" s="47"/>
      <c r="BB337" s="47"/>
      <c r="BC337" s="812">
        <f t="shared" si="290"/>
        <v>506</v>
      </c>
      <c r="BD337" s="809">
        <f>+P337</f>
        <v>0.5</v>
      </c>
      <c r="BE337" s="44">
        <f t="shared" si="280"/>
        <v>21.3</v>
      </c>
      <c r="BF337" s="47">
        <v>21.3</v>
      </c>
      <c r="BG337" s="47"/>
      <c r="BH337" s="47"/>
      <c r="BI337" s="47"/>
      <c r="BJ337" s="47"/>
      <c r="BK337" s="47"/>
      <c r="BL337" s="812">
        <f t="shared" si="291"/>
        <v>506</v>
      </c>
      <c r="BM337" s="815">
        <f>+Q337</f>
        <v>0</v>
      </c>
      <c r="BN337" s="44">
        <f t="shared" si="281"/>
        <v>0</v>
      </c>
      <c r="BO337" s="47"/>
      <c r="BP337" s="47"/>
      <c r="BQ337" s="47"/>
      <c r="BR337" s="47"/>
      <c r="BS337" s="47"/>
      <c r="BT337" s="47"/>
      <c r="BU337" s="818"/>
      <c r="BV337" s="819"/>
      <c r="BW337" s="819"/>
      <c r="BX337" s="819"/>
      <c r="BY337" s="819"/>
      <c r="BZ337" s="819"/>
      <c r="CA337" s="819"/>
      <c r="CB337" s="819"/>
      <c r="CC337" s="820"/>
    </row>
    <row r="338" spans="1:81" s="58" customFormat="1" ht="40.200000000000003" customHeight="1" x14ac:dyDescent="0.3">
      <c r="A338" s="34"/>
      <c r="B338" s="886"/>
      <c r="C338" s="869"/>
      <c r="D338" s="872"/>
      <c r="E338" s="852"/>
      <c r="F338" s="852"/>
      <c r="G338" s="852"/>
      <c r="H338" s="852"/>
      <c r="I338" s="852"/>
      <c r="J338" s="813"/>
      <c r="K338" s="855"/>
      <c r="L338" s="858"/>
      <c r="M338" s="861"/>
      <c r="N338" s="837"/>
      <c r="O338" s="840"/>
      <c r="P338" s="864"/>
      <c r="Q338" s="867"/>
      <c r="R338" s="813"/>
      <c r="S338" s="355" t="s">
        <v>5862</v>
      </c>
      <c r="T338" s="236"/>
      <c r="U338" s="236"/>
      <c r="V338" s="236"/>
      <c r="W338" s="39" t="s">
        <v>5863</v>
      </c>
      <c r="X338" s="31"/>
      <c r="Y338" s="31"/>
      <c r="Z338" s="31"/>
      <c r="AA338" s="31"/>
      <c r="AB338" s="813"/>
      <c r="AC338" s="828"/>
      <c r="AD338" s="51">
        <f t="shared" si="300"/>
        <v>0</v>
      </c>
      <c r="AE338" s="51">
        <f t="shared" si="300"/>
        <v>0</v>
      </c>
      <c r="AF338" s="51">
        <f t="shared" si="300"/>
        <v>0</v>
      </c>
      <c r="AG338" s="51">
        <f t="shared" si="299"/>
        <v>0</v>
      </c>
      <c r="AH338" s="51">
        <f t="shared" si="299"/>
        <v>0</v>
      </c>
      <c r="AI338" s="51">
        <f t="shared" si="299"/>
        <v>0</v>
      </c>
      <c r="AJ338" s="51">
        <f t="shared" si="299"/>
        <v>0</v>
      </c>
      <c r="AK338" s="813"/>
      <c r="AL338" s="831"/>
      <c r="AM338" s="51">
        <f t="shared" si="278"/>
        <v>0</v>
      </c>
      <c r="AN338" s="257"/>
      <c r="AO338" s="257"/>
      <c r="AP338" s="257"/>
      <c r="AQ338" s="257"/>
      <c r="AR338" s="257"/>
      <c r="AS338" s="257"/>
      <c r="AT338" s="813"/>
      <c r="AU338" s="834"/>
      <c r="AV338" s="51">
        <f t="shared" si="279"/>
        <v>0</v>
      </c>
      <c r="AW338" s="257"/>
      <c r="AX338" s="257"/>
      <c r="AY338" s="257"/>
      <c r="AZ338" s="257"/>
      <c r="BA338" s="257"/>
      <c r="BB338" s="257"/>
      <c r="BC338" s="813"/>
      <c r="BD338" s="810"/>
      <c r="BE338" s="51">
        <f t="shared" si="280"/>
        <v>0</v>
      </c>
      <c r="BF338" s="257"/>
      <c r="BG338" s="257"/>
      <c r="BH338" s="257"/>
      <c r="BI338" s="257"/>
      <c r="BJ338" s="257"/>
      <c r="BK338" s="257"/>
      <c r="BL338" s="813"/>
      <c r="BM338" s="816"/>
      <c r="BN338" s="51">
        <f t="shared" si="281"/>
        <v>0</v>
      </c>
      <c r="BO338" s="257"/>
      <c r="BP338" s="257"/>
      <c r="BQ338" s="257"/>
      <c r="BR338" s="257"/>
      <c r="BS338" s="257"/>
      <c r="BT338" s="257"/>
      <c r="BU338" s="821"/>
      <c r="BV338" s="822"/>
      <c r="BW338" s="822"/>
      <c r="BX338" s="822"/>
      <c r="BY338" s="822"/>
      <c r="BZ338" s="822"/>
      <c r="CA338" s="822"/>
      <c r="CB338" s="822"/>
      <c r="CC338" s="823"/>
    </row>
    <row r="339" spans="1:81" s="58" customFormat="1" ht="40.200000000000003" customHeight="1" x14ac:dyDescent="0.3">
      <c r="A339" s="34"/>
      <c r="B339" s="886"/>
      <c r="C339" s="869"/>
      <c r="D339" s="872"/>
      <c r="E339" s="852"/>
      <c r="F339" s="852"/>
      <c r="G339" s="852"/>
      <c r="H339" s="852"/>
      <c r="I339" s="852"/>
      <c r="J339" s="813"/>
      <c r="K339" s="855"/>
      <c r="L339" s="858"/>
      <c r="M339" s="861"/>
      <c r="N339" s="837"/>
      <c r="O339" s="840"/>
      <c r="P339" s="864"/>
      <c r="Q339" s="867"/>
      <c r="R339" s="813"/>
      <c r="S339" s="355" t="s">
        <v>5864</v>
      </c>
      <c r="T339" s="236"/>
      <c r="U339" s="236"/>
      <c r="V339" s="236"/>
      <c r="W339" s="39" t="s">
        <v>5865</v>
      </c>
      <c r="X339" s="31"/>
      <c r="Y339" s="31"/>
      <c r="Z339" s="31"/>
      <c r="AA339" s="31"/>
      <c r="AB339" s="813"/>
      <c r="AC339" s="828"/>
      <c r="AD339" s="51">
        <f t="shared" si="300"/>
        <v>0</v>
      </c>
      <c r="AE339" s="51">
        <f t="shared" si="300"/>
        <v>0</v>
      </c>
      <c r="AF339" s="51">
        <f t="shared" si="300"/>
        <v>0</v>
      </c>
      <c r="AG339" s="51">
        <f t="shared" si="299"/>
        <v>0</v>
      </c>
      <c r="AH339" s="51">
        <f t="shared" si="299"/>
        <v>0</v>
      </c>
      <c r="AI339" s="51">
        <f t="shared" si="299"/>
        <v>0</v>
      </c>
      <c r="AJ339" s="51">
        <f t="shared" si="299"/>
        <v>0</v>
      </c>
      <c r="AK339" s="813"/>
      <c r="AL339" s="831"/>
      <c r="AM339" s="51">
        <f t="shared" si="278"/>
        <v>0</v>
      </c>
      <c r="AN339" s="257"/>
      <c r="AO339" s="257"/>
      <c r="AP339" s="257"/>
      <c r="AQ339" s="257"/>
      <c r="AR339" s="257"/>
      <c r="AS339" s="257"/>
      <c r="AT339" s="813"/>
      <c r="AU339" s="834"/>
      <c r="AV339" s="51">
        <f t="shared" si="279"/>
        <v>0</v>
      </c>
      <c r="AW339" s="257"/>
      <c r="AX339" s="257"/>
      <c r="AY339" s="257"/>
      <c r="AZ339" s="257"/>
      <c r="BA339" s="257"/>
      <c r="BB339" s="257"/>
      <c r="BC339" s="813"/>
      <c r="BD339" s="810"/>
      <c r="BE339" s="51">
        <f t="shared" si="280"/>
        <v>0</v>
      </c>
      <c r="BF339" s="257"/>
      <c r="BG339" s="257"/>
      <c r="BH339" s="257"/>
      <c r="BI339" s="257"/>
      <c r="BJ339" s="257"/>
      <c r="BK339" s="257"/>
      <c r="BL339" s="813"/>
      <c r="BM339" s="816"/>
      <c r="BN339" s="51">
        <f t="shared" si="281"/>
        <v>0</v>
      </c>
      <c r="BO339" s="257"/>
      <c r="BP339" s="257"/>
      <c r="BQ339" s="257"/>
      <c r="BR339" s="257"/>
      <c r="BS339" s="257"/>
      <c r="BT339" s="257"/>
      <c r="BU339" s="821"/>
      <c r="BV339" s="822"/>
      <c r="BW339" s="822"/>
      <c r="BX339" s="822"/>
      <c r="BY339" s="822"/>
      <c r="BZ339" s="822"/>
      <c r="CA339" s="822"/>
      <c r="CB339" s="822"/>
      <c r="CC339" s="823"/>
    </row>
    <row r="340" spans="1:81" s="58" customFormat="1" ht="40.200000000000003" customHeight="1" thickBot="1" x14ac:dyDescent="0.35">
      <c r="A340" s="34"/>
      <c r="B340" s="886"/>
      <c r="C340" s="869"/>
      <c r="D340" s="873"/>
      <c r="E340" s="853"/>
      <c r="F340" s="853"/>
      <c r="G340" s="853"/>
      <c r="H340" s="853"/>
      <c r="I340" s="853"/>
      <c r="J340" s="814"/>
      <c r="K340" s="856"/>
      <c r="L340" s="859"/>
      <c r="M340" s="862"/>
      <c r="N340" s="838"/>
      <c r="O340" s="841"/>
      <c r="P340" s="865"/>
      <c r="Q340" s="874"/>
      <c r="R340" s="814"/>
      <c r="S340" s="232"/>
      <c r="T340" s="237"/>
      <c r="U340" s="237"/>
      <c r="V340" s="237"/>
      <c r="W340" s="232"/>
      <c r="X340" s="260"/>
      <c r="Y340" s="260"/>
      <c r="Z340" s="260"/>
      <c r="AA340" s="260"/>
      <c r="AB340" s="814"/>
      <c r="AC340" s="829"/>
      <c r="AD340" s="46">
        <f t="shared" si="300"/>
        <v>0</v>
      </c>
      <c r="AE340" s="46">
        <f t="shared" si="300"/>
        <v>0</v>
      </c>
      <c r="AF340" s="46">
        <f t="shared" si="300"/>
        <v>0</v>
      </c>
      <c r="AG340" s="46">
        <f t="shared" si="299"/>
        <v>0</v>
      </c>
      <c r="AH340" s="46">
        <f t="shared" si="299"/>
        <v>0</v>
      </c>
      <c r="AI340" s="46">
        <f t="shared" si="299"/>
        <v>0</v>
      </c>
      <c r="AJ340" s="46">
        <f t="shared" si="299"/>
        <v>0</v>
      </c>
      <c r="AK340" s="814"/>
      <c r="AL340" s="832"/>
      <c r="AM340" s="46">
        <f t="shared" si="278"/>
        <v>0</v>
      </c>
      <c r="AN340" s="49"/>
      <c r="AO340" s="49"/>
      <c r="AP340" s="49"/>
      <c r="AQ340" s="49"/>
      <c r="AR340" s="49"/>
      <c r="AS340" s="49"/>
      <c r="AT340" s="814"/>
      <c r="AU340" s="835"/>
      <c r="AV340" s="46">
        <f t="shared" si="279"/>
        <v>0</v>
      </c>
      <c r="AW340" s="49"/>
      <c r="AX340" s="49"/>
      <c r="AY340" s="49"/>
      <c r="AZ340" s="49"/>
      <c r="BA340" s="49"/>
      <c r="BB340" s="49"/>
      <c r="BC340" s="814"/>
      <c r="BD340" s="811"/>
      <c r="BE340" s="46">
        <f t="shared" si="280"/>
        <v>0</v>
      </c>
      <c r="BF340" s="49"/>
      <c r="BG340" s="49"/>
      <c r="BH340" s="49"/>
      <c r="BI340" s="49"/>
      <c r="BJ340" s="49"/>
      <c r="BK340" s="49"/>
      <c r="BL340" s="814"/>
      <c r="BM340" s="817"/>
      <c r="BN340" s="46">
        <f t="shared" si="281"/>
        <v>0</v>
      </c>
      <c r="BO340" s="49"/>
      <c r="BP340" s="49"/>
      <c r="BQ340" s="49"/>
      <c r="BR340" s="49"/>
      <c r="BS340" s="49"/>
      <c r="BT340" s="49"/>
      <c r="BU340" s="824"/>
      <c r="BV340" s="825"/>
      <c r="BW340" s="825"/>
      <c r="BX340" s="825"/>
      <c r="BY340" s="825"/>
      <c r="BZ340" s="825"/>
      <c r="CA340" s="825"/>
      <c r="CB340" s="825"/>
      <c r="CC340" s="826"/>
    </row>
    <row r="341" spans="1:81" s="58" customFormat="1" ht="40.200000000000003" customHeight="1" thickTop="1" x14ac:dyDescent="0.3">
      <c r="A341" s="34"/>
      <c r="B341" s="886"/>
      <c r="C341" s="869"/>
      <c r="D341" s="871"/>
      <c r="E341" s="851"/>
      <c r="F341" s="851"/>
      <c r="G341" s="851"/>
      <c r="H341" s="851"/>
      <c r="I341" s="851"/>
      <c r="J341" s="812">
        <v>507</v>
      </c>
      <c r="K341" s="854" t="str">
        <f>+[8]Metas!K575</f>
        <v>Proyecto para el fortalecimiento de la red nacional de Observatorios de Derechos Humanos y Derechos Internacional Humanitario.</v>
      </c>
      <c r="L341" s="857"/>
      <c r="M341" s="860">
        <f>SUM(N341:Q341)</f>
        <v>0</v>
      </c>
      <c r="N341" s="836"/>
      <c r="O341" s="839"/>
      <c r="P341" s="863"/>
      <c r="Q341" s="866"/>
      <c r="R341" s="812">
        <f>+$J341</f>
        <v>507</v>
      </c>
      <c r="S341" s="354"/>
      <c r="T341" s="235"/>
      <c r="U341" s="235"/>
      <c r="V341" s="235"/>
      <c r="W341" s="231"/>
      <c r="X341" s="256"/>
      <c r="Y341" s="256"/>
      <c r="Z341" s="256"/>
      <c r="AA341" s="256"/>
      <c r="AB341" s="812">
        <f t="shared" si="286"/>
        <v>507</v>
      </c>
      <c r="AC341" s="827">
        <f t="shared" ref="AC341" si="305">+L341</f>
        <v>0</v>
      </c>
      <c r="AD341" s="44">
        <f t="shared" si="300"/>
        <v>0</v>
      </c>
      <c r="AE341" s="44">
        <f t="shared" si="300"/>
        <v>0</v>
      </c>
      <c r="AF341" s="44">
        <f t="shared" si="300"/>
        <v>0</v>
      </c>
      <c r="AG341" s="44">
        <f t="shared" si="299"/>
        <v>0</v>
      </c>
      <c r="AH341" s="44">
        <f t="shared" si="299"/>
        <v>0</v>
      </c>
      <c r="AI341" s="44">
        <f t="shared" si="299"/>
        <v>0</v>
      </c>
      <c r="AJ341" s="44">
        <f t="shared" si="299"/>
        <v>0</v>
      </c>
      <c r="AK341" s="812">
        <f t="shared" si="288"/>
        <v>507</v>
      </c>
      <c r="AL341" s="830">
        <f>+N341</f>
        <v>0</v>
      </c>
      <c r="AM341" s="44">
        <f t="shared" si="278"/>
        <v>0</v>
      </c>
      <c r="AN341" s="47"/>
      <c r="AO341" s="47"/>
      <c r="AP341" s="47"/>
      <c r="AQ341" s="47"/>
      <c r="AR341" s="47"/>
      <c r="AS341" s="47"/>
      <c r="AT341" s="812">
        <f t="shared" si="289"/>
        <v>507</v>
      </c>
      <c r="AU341" s="833">
        <f>+O341</f>
        <v>0</v>
      </c>
      <c r="AV341" s="44">
        <f t="shared" si="279"/>
        <v>0</v>
      </c>
      <c r="AW341" s="47"/>
      <c r="AX341" s="47"/>
      <c r="AY341" s="47"/>
      <c r="AZ341" s="47"/>
      <c r="BA341" s="47"/>
      <c r="BB341" s="47"/>
      <c r="BC341" s="812">
        <f t="shared" si="290"/>
        <v>507</v>
      </c>
      <c r="BD341" s="809">
        <f>+P341</f>
        <v>0</v>
      </c>
      <c r="BE341" s="44">
        <f t="shared" si="280"/>
        <v>0</v>
      </c>
      <c r="BF341" s="47"/>
      <c r="BG341" s="47"/>
      <c r="BH341" s="47"/>
      <c r="BI341" s="47"/>
      <c r="BJ341" s="47"/>
      <c r="BK341" s="47"/>
      <c r="BL341" s="812">
        <f t="shared" si="291"/>
        <v>507</v>
      </c>
      <c r="BM341" s="815">
        <f>+Q341</f>
        <v>0</v>
      </c>
      <c r="BN341" s="44">
        <f t="shared" si="281"/>
        <v>0</v>
      </c>
      <c r="BO341" s="47"/>
      <c r="BP341" s="47"/>
      <c r="BQ341" s="47"/>
      <c r="BR341" s="47"/>
      <c r="BS341" s="47"/>
      <c r="BT341" s="47"/>
      <c r="BU341" s="818"/>
      <c r="BV341" s="819"/>
      <c r="BW341" s="819"/>
      <c r="BX341" s="819"/>
      <c r="BY341" s="819"/>
      <c r="BZ341" s="819"/>
      <c r="CA341" s="819"/>
      <c r="CB341" s="819"/>
      <c r="CC341" s="820"/>
    </row>
    <row r="342" spans="1:81" s="58" customFormat="1" ht="40.200000000000003" customHeight="1" x14ac:dyDescent="0.3">
      <c r="A342" s="34"/>
      <c r="B342" s="886"/>
      <c r="C342" s="869"/>
      <c r="D342" s="872"/>
      <c r="E342" s="852"/>
      <c r="F342" s="852"/>
      <c r="G342" s="852"/>
      <c r="H342" s="852"/>
      <c r="I342" s="852"/>
      <c r="J342" s="813"/>
      <c r="K342" s="855"/>
      <c r="L342" s="858"/>
      <c r="M342" s="861"/>
      <c r="N342" s="837"/>
      <c r="O342" s="840"/>
      <c r="P342" s="864"/>
      <c r="Q342" s="867"/>
      <c r="R342" s="813"/>
      <c r="S342" s="355"/>
      <c r="T342" s="236"/>
      <c r="U342" s="236"/>
      <c r="V342" s="236"/>
      <c r="W342" s="39"/>
      <c r="X342" s="31"/>
      <c r="Y342" s="31"/>
      <c r="Z342" s="31"/>
      <c r="AA342" s="31"/>
      <c r="AB342" s="813"/>
      <c r="AC342" s="828"/>
      <c r="AD342" s="51">
        <f t="shared" si="300"/>
        <v>0</v>
      </c>
      <c r="AE342" s="51">
        <f t="shared" si="300"/>
        <v>0</v>
      </c>
      <c r="AF342" s="51">
        <f t="shared" si="300"/>
        <v>0</v>
      </c>
      <c r="AG342" s="51">
        <f t="shared" si="299"/>
        <v>0</v>
      </c>
      <c r="AH342" s="51">
        <f t="shared" si="299"/>
        <v>0</v>
      </c>
      <c r="AI342" s="51">
        <f t="shared" si="299"/>
        <v>0</v>
      </c>
      <c r="AJ342" s="51">
        <f t="shared" si="299"/>
        <v>0</v>
      </c>
      <c r="AK342" s="813"/>
      <c r="AL342" s="831"/>
      <c r="AM342" s="51">
        <f t="shared" ref="AM342:AM362" si="306">SUM(AN342:AS342)</f>
        <v>0</v>
      </c>
      <c r="AN342" s="257"/>
      <c r="AO342" s="257"/>
      <c r="AP342" s="257"/>
      <c r="AQ342" s="257"/>
      <c r="AR342" s="257"/>
      <c r="AS342" s="257"/>
      <c r="AT342" s="813"/>
      <c r="AU342" s="834"/>
      <c r="AV342" s="51">
        <f t="shared" ref="AV342:AV362" si="307">SUM(AW342:BB342)</f>
        <v>0</v>
      </c>
      <c r="AW342" s="257"/>
      <c r="AX342" s="257"/>
      <c r="AY342" s="257"/>
      <c r="AZ342" s="257"/>
      <c r="BA342" s="257"/>
      <c r="BB342" s="257"/>
      <c r="BC342" s="813"/>
      <c r="BD342" s="810"/>
      <c r="BE342" s="51">
        <f t="shared" ref="BE342:BE362" si="308">SUM(BF342:BK342)</f>
        <v>0</v>
      </c>
      <c r="BF342" s="257"/>
      <c r="BG342" s="257"/>
      <c r="BH342" s="257"/>
      <c r="BI342" s="257"/>
      <c r="BJ342" s="257"/>
      <c r="BK342" s="257"/>
      <c r="BL342" s="813"/>
      <c r="BM342" s="816"/>
      <c r="BN342" s="51">
        <f t="shared" ref="BN342:BN362" si="309">SUM(BO342:BT342)</f>
        <v>0</v>
      </c>
      <c r="BO342" s="257"/>
      <c r="BP342" s="257"/>
      <c r="BQ342" s="257"/>
      <c r="BR342" s="257"/>
      <c r="BS342" s="257"/>
      <c r="BT342" s="257"/>
      <c r="BU342" s="821"/>
      <c r="BV342" s="822"/>
      <c r="BW342" s="822"/>
      <c r="BX342" s="822"/>
      <c r="BY342" s="822"/>
      <c r="BZ342" s="822"/>
      <c r="CA342" s="822"/>
      <c r="CB342" s="822"/>
      <c r="CC342" s="823"/>
    </row>
    <row r="343" spans="1:81" s="58" customFormat="1" ht="40.200000000000003" customHeight="1" x14ac:dyDescent="0.3">
      <c r="A343" s="34"/>
      <c r="B343" s="886"/>
      <c r="C343" s="869"/>
      <c r="D343" s="872"/>
      <c r="E343" s="852"/>
      <c r="F343" s="852"/>
      <c r="G343" s="852"/>
      <c r="H343" s="852"/>
      <c r="I343" s="852"/>
      <c r="J343" s="813"/>
      <c r="K343" s="855"/>
      <c r="L343" s="858"/>
      <c r="M343" s="861"/>
      <c r="N343" s="837"/>
      <c r="O343" s="840"/>
      <c r="P343" s="864"/>
      <c r="Q343" s="867"/>
      <c r="R343" s="813"/>
      <c r="S343" s="355"/>
      <c r="T343" s="236"/>
      <c r="U343" s="236"/>
      <c r="V343" s="236"/>
      <c r="W343" s="39"/>
      <c r="X343" s="31"/>
      <c r="Y343" s="31"/>
      <c r="Z343" s="31"/>
      <c r="AA343" s="31"/>
      <c r="AB343" s="813"/>
      <c r="AC343" s="828"/>
      <c r="AD343" s="51">
        <f t="shared" si="300"/>
        <v>0</v>
      </c>
      <c r="AE343" s="51">
        <f t="shared" si="300"/>
        <v>0</v>
      </c>
      <c r="AF343" s="51">
        <f t="shared" si="300"/>
        <v>0</v>
      </c>
      <c r="AG343" s="51">
        <f t="shared" si="299"/>
        <v>0</v>
      </c>
      <c r="AH343" s="51">
        <f t="shared" si="299"/>
        <v>0</v>
      </c>
      <c r="AI343" s="51">
        <f t="shared" si="299"/>
        <v>0</v>
      </c>
      <c r="AJ343" s="51">
        <f t="shared" si="299"/>
        <v>0</v>
      </c>
      <c r="AK343" s="813"/>
      <c r="AL343" s="831"/>
      <c r="AM343" s="51">
        <f t="shared" si="306"/>
        <v>0</v>
      </c>
      <c r="AN343" s="257"/>
      <c r="AO343" s="257"/>
      <c r="AP343" s="257"/>
      <c r="AQ343" s="257"/>
      <c r="AR343" s="257"/>
      <c r="AS343" s="257"/>
      <c r="AT343" s="813"/>
      <c r="AU343" s="834"/>
      <c r="AV343" s="51">
        <f t="shared" si="307"/>
        <v>0</v>
      </c>
      <c r="AW343" s="257"/>
      <c r="AX343" s="257"/>
      <c r="AY343" s="257"/>
      <c r="AZ343" s="257"/>
      <c r="BA343" s="257"/>
      <c r="BB343" s="257"/>
      <c r="BC343" s="813"/>
      <c r="BD343" s="810"/>
      <c r="BE343" s="51">
        <f t="shared" si="308"/>
        <v>0</v>
      </c>
      <c r="BF343" s="257"/>
      <c r="BG343" s="257"/>
      <c r="BH343" s="257"/>
      <c r="BI343" s="257"/>
      <c r="BJ343" s="257"/>
      <c r="BK343" s="257"/>
      <c r="BL343" s="813"/>
      <c r="BM343" s="816"/>
      <c r="BN343" s="51">
        <f t="shared" si="309"/>
        <v>0</v>
      </c>
      <c r="BO343" s="257"/>
      <c r="BP343" s="257"/>
      <c r="BQ343" s="257"/>
      <c r="BR343" s="257"/>
      <c r="BS343" s="257"/>
      <c r="BT343" s="257"/>
      <c r="BU343" s="821"/>
      <c r="BV343" s="822"/>
      <c r="BW343" s="822"/>
      <c r="BX343" s="822"/>
      <c r="BY343" s="822"/>
      <c r="BZ343" s="822"/>
      <c r="CA343" s="822"/>
      <c r="CB343" s="822"/>
      <c r="CC343" s="823"/>
    </row>
    <row r="344" spans="1:81" s="58" customFormat="1" ht="40.200000000000003" customHeight="1" thickBot="1" x14ac:dyDescent="0.35">
      <c r="A344" s="34"/>
      <c r="B344" s="886"/>
      <c r="C344" s="869"/>
      <c r="D344" s="873"/>
      <c r="E344" s="853"/>
      <c r="F344" s="853"/>
      <c r="G344" s="853"/>
      <c r="H344" s="853"/>
      <c r="I344" s="853"/>
      <c r="J344" s="814"/>
      <c r="K344" s="856"/>
      <c r="L344" s="859"/>
      <c r="M344" s="862"/>
      <c r="N344" s="838"/>
      <c r="O344" s="841"/>
      <c r="P344" s="865"/>
      <c r="Q344" s="874"/>
      <c r="R344" s="814"/>
      <c r="S344" s="232"/>
      <c r="T344" s="237"/>
      <c r="U344" s="237"/>
      <c r="V344" s="237"/>
      <c r="W344" s="232"/>
      <c r="X344" s="260"/>
      <c r="Y344" s="260"/>
      <c r="Z344" s="260"/>
      <c r="AA344" s="260"/>
      <c r="AB344" s="814"/>
      <c r="AC344" s="829"/>
      <c r="AD344" s="46">
        <f t="shared" si="300"/>
        <v>0</v>
      </c>
      <c r="AE344" s="46">
        <f t="shared" si="300"/>
        <v>0</v>
      </c>
      <c r="AF344" s="46">
        <f t="shared" si="300"/>
        <v>0</v>
      </c>
      <c r="AG344" s="46">
        <f t="shared" si="299"/>
        <v>0</v>
      </c>
      <c r="AH344" s="46">
        <f t="shared" si="299"/>
        <v>0</v>
      </c>
      <c r="AI344" s="46">
        <f t="shared" si="299"/>
        <v>0</v>
      </c>
      <c r="AJ344" s="46">
        <f t="shared" si="299"/>
        <v>0</v>
      </c>
      <c r="AK344" s="814"/>
      <c r="AL344" s="832"/>
      <c r="AM344" s="46">
        <f t="shared" si="306"/>
        <v>0</v>
      </c>
      <c r="AN344" s="49"/>
      <c r="AO344" s="49"/>
      <c r="AP344" s="49"/>
      <c r="AQ344" s="49"/>
      <c r="AR344" s="49"/>
      <c r="AS344" s="49"/>
      <c r="AT344" s="814"/>
      <c r="AU344" s="835"/>
      <c r="AV344" s="46">
        <f t="shared" si="307"/>
        <v>0</v>
      </c>
      <c r="AW344" s="49"/>
      <c r="AX344" s="49"/>
      <c r="AY344" s="49"/>
      <c r="AZ344" s="49"/>
      <c r="BA344" s="49"/>
      <c r="BB344" s="49"/>
      <c r="BC344" s="814"/>
      <c r="BD344" s="811"/>
      <c r="BE344" s="46">
        <f t="shared" si="308"/>
        <v>0</v>
      </c>
      <c r="BF344" s="49"/>
      <c r="BG344" s="49"/>
      <c r="BH344" s="49"/>
      <c r="BI344" s="49"/>
      <c r="BJ344" s="49"/>
      <c r="BK344" s="49"/>
      <c r="BL344" s="814"/>
      <c r="BM344" s="817"/>
      <c r="BN344" s="46">
        <f t="shared" si="309"/>
        <v>0</v>
      </c>
      <c r="BO344" s="49"/>
      <c r="BP344" s="49"/>
      <c r="BQ344" s="49"/>
      <c r="BR344" s="49"/>
      <c r="BS344" s="49"/>
      <c r="BT344" s="49"/>
      <c r="BU344" s="824"/>
      <c r="BV344" s="825"/>
      <c r="BW344" s="825"/>
      <c r="BX344" s="825"/>
      <c r="BY344" s="825"/>
      <c r="BZ344" s="825"/>
      <c r="CA344" s="825"/>
      <c r="CB344" s="825"/>
      <c r="CC344" s="826"/>
    </row>
    <row r="345" spans="1:81" s="58" customFormat="1" ht="40.200000000000003" customHeight="1" thickTop="1" x14ac:dyDescent="0.3">
      <c r="A345" s="34"/>
      <c r="B345" s="886"/>
      <c r="C345" s="869"/>
      <c r="D345" s="871"/>
      <c r="E345" s="851"/>
      <c r="F345" s="851"/>
      <c r="G345" s="851"/>
      <c r="H345" s="851"/>
      <c r="I345" s="851"/>
      <c r="J345" s="812">
        <v>508</v>
      </c>
      <c r="K345" s="854" t="str">
        <f>+[8]Metas!K576</f>
        <v>Página web del observatorio de orden público, social y político del Departamento diseñada y puesta en funcionamiento</v>
      </c>
      <c r="L345" s="857">
        <v>1</v>
      </c>
      <c r="M345" s="860">
        <f>SUM(N345:Q345)</f>
        <v>1</v>
      </c>
      <c r="N345" s="836"/>
      <c r="O345" s="839">
        <v>0.5</v>
      </c>
      <c r="P345" s="863">
        <v>0.5</v>
      </c>
      <c r="Q345" s="866"/>
      <c r="R345" s="812">
        <f>+$J345</f>
        <v>508</v>
      </c>
      <c r="S345" s="231" t="s">
        <v>5866</v>
      </c>
      <c r="T345" s="235" t="s">
        <v>3822</v>
      </c>
      <c r="U345" s="235" t="s">
        <v>3826</v>
      </c>
      <c r="V345" s="235" t="s">
        <v>3830</v>
      </c>
      <c r="W345" s="231" t="s">
        <v>5867</v>
      </c>
      <c r="X345" s="256"/>
      <c r="Y345" s="256"/>
      <c r="Z345" s="256"/>
      <c r="AA345" s="256"/>
      <c r="AB345" s="812">
        <f t="shared" si="286"/>
        <v>508</v>
      </c>
      <c r="AC345" s="827">
        <f t="shared" ref="AC345" si="310">+L345</f>
        <v>1</v>
      </c>
      <c r="AD345" s="44">
        <f t="shared" si="300"/>
        <v>42.6</v>
      </c>
      <c r="AE345" s="44">
        <f t="shared" si="300"/>
        <v>42.6</v>
      </c>
      <c r="AF345" s="44">
        <f t="shared" si="300"/>
        <v>0</v>
      </c>
      <c r="AG345" s="44">
        <f t="shared" si="299"/>
        <v>0</v>
      </c>
      <c r="AH345" s="44">
        <f t="shared" si="299"/>
        <v>0</v>
      </c>
      <c r="AI345" s="44">
        <f t="shared" si="299"/>
        <v>0</v>
      </c>
      <c r="AJ345" s="44">
        <f t="shared" si="299"/>
        <v>0</v>
      </c>
      <c r="AK345" s="812">
        <f t="shared" si="288"/>
        <v>508</v>
      </c>
      <c r="AL345" s="830">
        <f>+N345</f>
        <v>0</v>
      </c>
      <c r="AM345" s="44">
        <f t="shared" si="306"/>
        <v>0</v>
      </c>
      <c r="AN345" s="47"/>
      <c r="AO345" s="47"/>
      <c r="AP345" s="47"/>
      <c r="AQ345" s="47"/>
      <c r="AR345" s="47"/>
      <c r="AS345" s="47"/>
      <c r="AT345" s="812">
        <f t="shared" si="289"/>
        <v>508</v>
      </c>
      <c r="AU345" s="833">
        <f>+O345</f>
        <v>0.5</v>
      </c>
      <c r="AV345" s="44">
        <f t="shared" si="307"/>
        <v>21.3</v>
      </c>
      <c r="AW345" s="47">
        <v>21.3</v>
      </c>
      <c r="AX345" s="47"/>
      <c r="AY345" s="47"/>
      <c r="AZ345" s="47"/>
      <c r="BA345" s="47"/>
      <c r="BB345" s="47"/>
      <c r="BC345" s="812">
        <f t="shared" si="290"/>
        <v>508</v>
      </c>
      <c r="BD345" s="809">
        <f>+P345</f>
        <v>0.5</v>
      </c>
      <c r="BE345" s="44">
        <f t="shared" si="308"/>
        <v>21.3</v>
      </c>
      <c r="BF345" s="47">
        <v>21.3</v>
      </c>
      <c r="BG345" s="47"/>
      <c r="BH345" s="47"/>
      <c r="BI345" s="47"/>
      <c r="BJ345" s="47"/>
      <c r="BK345" s="47"/>
      <c r="BL345" s="812">
        <f t="shared" si="291"/>
        <v>508</v>
      </c>
      <c r="BM345" s="815">
        <f>+Q345</f>
        <v>0</v>
      </c>
      <c r="BN345" s="44">
        <f t="shared" si="309"/>
        <v>0</v>
      </c>
      <c r="BO345" s="47"/>
      <c r="BP345" s="47"/>
      <c r="BQ345" s="47"/>
      <c r="BR345" s="47"/>
      <c r="BS345" s="47"/>
      <c r="BT345" s="47"/>
      <c r="BU345" s="818"/>
      <c r="BV345" s="819"/>
      <c r="BW345" s="819"/>
      <c r="BX345" s="819"/>
      <c r="BY345" s="819"/>
      <c r="BZ345" s="819"/>
      <c r="CA345" s="819"/>
      <c r="CB345" s="819"/>
      <c r="CC345" s="820"/>
    </row>
    <row r="346" spans="1:81" s="58" customFormat="1" ht="40.200000000000003" customHeight="1" x14ac:dyDescent="0.3">
      <c r="A346" s="34"/>
      <c r="B346" s="886"/>
      <c r="C346" s="869"/>
      <c r="D346" s="872"/>
      <c r="E346" s="852"/>
      <c r="F346" s="852"/>
      <c r="G346" s="852"/>
      <c r="H346" s="852"/>
      <c r="I346" s="852"/>
      <c r="J346" s="813"/>
      <c r="K346" s="855"/>
      <c r="L346" s="858"/>
      <c r="M346" s="861"/>
      <c r="N346" s="837"/>
      <c r="O346" s="840"/>
      <c r="P346" s="864"/>
      <c r="Q346" s="867"/>
      <c r="R346" s="813"/>
      <c r="S346" s="39" t="s">
        <v>5868</v>
      </c>
      <c r="T346" s="236"/>
      <c r="U346" s="236"/>
      <c r="V346" s="236"/>
      <c r="W346" s="39" t="s">
        <v>5869</v>
      </c>
      <c r="X346" s="31"/>
      <c r="Y346" s="31"/>
      <c r="Z346" s="31"/>
      <c r="AA346" s="31"/>
      <c r="AB346" s="813"/>
      <c r="AC346" s="828"/>
      <c r="AD346" s="51">
        <f t="shared" si="300"/>
        <v>0</v>
      </c>
      <c r="AE346" s="51">
        <f t="shared" si="300"/>
        <v>0</v>
      </c>
      <c r="AF346" s="51">
        <f t="shared" si="300"/>
        <v>0</v>
      </c>
      <c r="AG346" s="51">
        <f t="shared" si="299"/>
        <v>0</v>
      </c>
      <c r="AH346" s="51">
        <f t="shared" si="299"/>
        <v>0</v>
      </c>
      <c r="AI346" s="51">
        <f t="shared" si="299"/>
        <v>0</v>
      </c>
      <c r="AJ346" s="51">
        <f t="shared" si="299"/>
        <v>0</v>
      </c>
      <c r="AK346" s="813"/>
      <c r="AL346" s="831"/>
      <c r="AM346" s="51">
        <f t="shared" si="306"/>
        <v>0</v>
      </c>
      <c r="AN346" s="257"/>
      <c r="AO346" s="257"/>
      <c r="AP346" s="257"/>
      <c r="AQ346" s="257"/>
      <c r="AR346" s="257"/>
      <c r="AS346" s="257"/>
      <c r="AT346" s="813"/>
      <c r="AU346" s="834"/>
      <c r="AV346" s="51">
        <f t="shared" si="307"/>
        <v>0</v>
      </c>
      <c r="AW346" s="257"/>
      <c r="AX346" s="257"/>
      <c r="AY346" s="257"/>
      <c r="AZ346" s="257"/>
      <c r="BA346" s="257"/>
      <c r="BB346" s="257"/>
      <c r="BC346" s="813"/>
      <c r="BD346" s="810"/>
      <c r="BE346" s="51">
        <f t="shared" si="308"/>
        <v>0</v>
      </c>
      <c r="BF346" s="257"/>
      <c r="BG346" s="257"/>
      <c r="BH346" s="257"/>
      <c r="BI346" s="257"/>
      <c r="BJ346" s="257"/>
      <c r="BK346" s="257"/>
      <c r="BL346" s="813"/>
      <c r="BM346" s="816"/>
      <c r="BN346" s="51">
        <f t="shared" si="309"/>
        <v>0</v>
      </c>
      <c r="BO346" s="257"/>
      <c r="BP346" s="257"/>
      <c r="BQ346" s="257"/>
      <c r="BR346" s="257"/>
      <c r="BS346" s="257"/>
      <c r="BT346" s="257"/>
      <c r="BU346" s="821"/>
      <c r="BV346" s="822"/>
      <c r="BW346" s="822"/>
      <c r="BX346" s="822"/>
      <c r="BY346" s="822"/>
      <c r="BZ346" s="822"/>
      <c r="CA346" s="822"/>
      <c r="CB346" s="822"/>
      <c r="CC346" s="823"/>
    </row>
    <row r="347" spans="1:81" s="58" customFormat="1" ht="40.200000000000003" customHeight="1" x14ac:dyDescent="0.3">
      <c r="A347" s="34"/>
      <c r="B347" s="886"/>
      <c r="C347" s="869"/>
      <c r="D347" s="872"/>
      <c r="E347" s="852"/>
      <c r="F347" s="852"/>
      <c r="G347" s="852"/>
      <c r="H347" s="852"/>
      <c r="I347" s="852"/>
      <c r="J347" s="813"/>
      <c r="K347" s="855"/>
      <c r="L347" s="858"/>
      <c r="M347" s="861"/>
      <c r="N347" s="837"/>
      <c r="O347" s="840"/>
      <c r="P347" s="864"/>
      <c r="Q347" s="867"/>
      <c r="R347" s="813"/>
      <c r="S347" s="39"/>
      <c r="T347" s="236"/>
      <c r="U347" s="236"/>
      <c r="V347" s="236"/>
      <c r="W347" s="39"/>
      <c r="X347" s="31"/>
      <c r="Y347" s="31"/>
      <c r="Z347" s="31"/>
      <c r="AA347" s="31"/>
      <c r="AB347" s="813"/>
      <c r="AC347" s="828"/>
      <c r="AD347" s="51">
        <f t="shared" si="300"/>
        <v>0</v>
      </c>
      <c r="AE347" s="51">
        <f t="shared" si="300"/>
        <v>0</v>
      </c>
      <c r="AF347" s="51">
        <f t="shared" si="300"/>
        <v>0</v>
      </c>
      <c r="AG347" s="51">
        <f t="shared" si="299"/>
        <v>0</v>
      </c>
      <c r="AH347" s="51">
        <f t="shared" si="299"/>
        <v>0</v>
      </c>
      <c r="AI347" s="51">
        <f t="shared" si="299"/>
        <v>0</v>
      </c>
      <c r="AJ347" s="51">
        <f t="shared" si="299"/>
        <v>0</v>
      </c>
      <c r="AK347" s="813"/>
      <c r="AL347" s="831"/>
      <c r="AM347" s="51">
        <f t="shared" si="306"/>
        <v>0</v>
      </c>
      <c r="AN347" s="257"/>
      <c r="AO347" s="257"/>
      <c r="AP347" s="257"/>
      <c r="AQ347" s="257"/>
      <c r="AR347" s="257"/>
      <c r="AS347" s="257"/>
      <c r="AT347" s="813"/>
      <c r="AU347" s="834"/>
      <c r="AV347" s="51">
        <f t="shared" si="307"/>
        <v>0</v>
      </c>
      <c r="AW347" s="257"/>
      <c r="AX347" s="257"/>
      <c r="AY347" s="257"/>
      <c r="AZ347" s="257"/>
      <c r="BA347" s="257"/>
      <c r="BB347" s="257"/>
      <c r="BC347" s="813"/>
      <c r="BD347" s="810"/>
      <c r="BE347" s="51">
        <f t="shared" si="308"/>
        <v>0</v>
      </c>
      <c r="BF347" s="257"/>
      <c r="BG347" s="257"/>
      <c r="BH347" s="257"/>
      <c r="BI347" s="257"/>
      <c r="BJ347" s="257"/>
      <c r="BK347" s="257"/>
      <c r="BL347" s="813"/>
      <c r="BM347" s="816"/>
      <c r="BN347" s="51">
        <f t="shared" si="309"/>
        <v>0</v>
      </c>
      <c r="BO347" s="257"/>
      <c r="BP347" s="257"/>
      <c r="BQ347" s="257"/>
      <c r="BR347" s="257"/>
      <c r="BS347" s="257"/>
      <c r="BT347" s="257"/>
      <c r="BU347" s="821"/>
      <c r="BV347" s="822"/>
      <c r="BW347" s="822"/>
      <c r="BX347" s="822"/>
      <c r="BY347" s="822"/>
      <c r="BZ347" s="822"/>
      <c r="CA347" s="822"/>
      <c r="CB347" s="822"/>
      <c r="CC347" s="823"/>
    </row>
    <row r="348" spans="1:81" s="58" customFormat="1" ht="40.200000000000003" customHeight="1" thickBot="1" x14ac:dyDescent="0.35">
      <c r="A348" s="34"/>
      <c r="B348" s="887"/>
      <c r="C348" s="870"/>
      <c r="D348" s="873"/>
      <c r="E348" s="853"/>
      <c r="F348" s="853"/>
      <c r="G348" s="853"/>
      <c r="H348" s="853"/>
      <c r="I348" s="853"/>
      <c r="J348" s="814"/>
      <c r="K348" s="856"/>
      <c r="L348" s="859"/>
      <c r="M348" s="862"/>
      <c r="N348" s="838"/>
      <c r="O348" s="841"/>
      <c r="P348" s="865"/>
      <c r="Q348" s="874"/>
      <c r="R348" s="814"/>
      <c r="S348" s="232"/>
      <c r="T348" s="237"/>
      <c r="U348" s="237"/>
      <c r="V348" s="237"/>
      <c r="W348" s="232"/>
      <c r="X348" s="260"/>
      <c r="Y348" s="260"/>
      <c r="Z348" s="260"/>
      <c r="AA348" s="260"/>
      <c r="AB348" s="814"/>
      <c r="AC348" s="829"/>
      <c r="AD348" s="46">
        <f t="shared" si="300"/>
        <v>0</v>
      </c>
      <c r="AE348" s="46">
        <f t="shared" si="300"/>
        <v>0</v>
      </c>
      <c r="AF348" s="46">
        <f t="shared" si="300"/>
        <v>0</v>
      </c>
      <c r="AG348" s="46">
        <f t="shared" si="299"/>
        <v>0</v>
      </c>
      <c r="AH348" s="46">
        <f t="shared" si="299"/>
        <v>0</v>
      </c>
      <c r="AI348" s="46">
        <f t="shared" si="299"/>
        <v>0</v>
      </c>
      <c r="AJ348" s="46">
        <f t="shared" si="299"/>
        <v>0</v>
      </c>
      <c r="AK348" s="814"/>
      <c r="AL348" s="832"/>
      <c r="AM348" s="46">
        <f t="shared" si="306"/>
        <v>0</v>
      </c>
      <c r="AN348" s="49"/>
      <c r="AO348" s="49"/>
      <c r="AP348" s="49"/>
      <c r="AQ348" s="49"/>
      <c r="AR348" s="49"/>
      <c r="AS348" s="49"/>
      <c r="AT348" s="814"/>
      <c r="AU348" s="835"/>
      <c r="AV348" s="46">
        <f t="shared" si="307"/>
        <v>0</v>
      </c>
      <c r="AW348" s="49"/>
      <c r="AX348" s="49"/>
      <c r="AY348" s="49"/>
      <c r="AZ348" s="49"/>
      <c r="BA348" s="49"/>
      <c r="BB348" s="49"/>
      <c r="BC348" s="814"/>
      <c r="BD348" s="811"/>
      <c r="BE348" s="46">
        <f t="shared" si="308"/>
        <v>0</v>
      </c>
      <c r="BF348" s="49"/>
      <c r="BG348" s="49"/>
      <c r="BH348" s="49"/>
      <c r="BI348" s="49"/>
      <c r="BJ348" s="49"/>
      <c r="BK348" s="49"/>
      <c r="BL348" s="814"/>
      <c r="BM348" s="817"/>
      <c r="BN348" s="46">
        <f t="shared" si="309"/>
        <v>0</v>
      </c>
      <c r="BO348" s="49"/>
      <c r="BP348" s="49"/>
      <c r="BQ348" s="49"/>
      <c r="BR348" s="49"/>
      <c r="BS348" s="49"/>
      <c r="BT348" s="49"/>
      <c r="BU348" s="824"/>
      <c r="BV348" s="825"/>
      <c r="BW348" s="825"/>
      <c r="BX348" s="825"/>
      <c r="BY348" s="825"/>
      <c r="BZ348" s="825"/>
      <c r="CA348" s="825"/>
      <c r="CB348" s="825"/>
      <c r="CC348" s="826"/>
    </row>
    <row r="349" spans="1:81" ht="16.2" customHeight="1" thickTop="1" x14ac:dyDescent="0.3"/>
    <row r="350" spans="1:81" s="58" customFormat="1" ht="16.2" customHeight="1" x14ac:dyDescent="0.3">
      <c r="A350" s="34"/>
      <c r="B350" s="1166"/>
      <c r="C350" s="1159" t="s">
        <v>0</v>
      </c>
      <c r="D350" s="1159"/>
      <c r="E350" s="1159"/>
      <c r="F350" s="1159"/>
      <c r="G350" s="1159"/>
      <c r="H350" s="1159"/>
      <c r="I350" s="226"/>
      <c r="J350" s="252" t="s">
        <v>1</v>
      </c>
      <c r="K350" s="252"/>
      <c r="L350" s="384" t="s">
        <v>2859</v>
      </c>
      <c r="M350" s="388"/>
      <c r="N350" s="388"/>
      <c r="O350" s="388"/>
      <c r="P350" s="388"/>
      <c r="Q350" s="389"/>
      <c r="R350" s="1158" t="s">
        <v>0</v>
      </c>
      <c r="S350" s="1160"/>
      <c r="T350" s="1008" t="s">
        <v>1</v>
      </c>
      <c r="U350" s="1009"/>
      <c r="V350" s="1010"/>
      <c r="W350" s="1365" t="str">
        <f>+$L350</f>
        <v>SECRETARÌA DE GOBIERNO</v>
      </c>
      <c r="X350" s="1366"/>
      <c r="Y350" s="1366"/>
      <c r="Z350" s="1366"/>
      <c r="AA350" s="1367"/>
      <c r="AB350" s="1158" t="s">
        <v>0</v>
      </c>
      <c r="AC350" s="1159"/>
      <c r="AD350" s="1159"/>
      <c r="AE350" s="1159"/>
      <c r="AF350" s="1159"/>
      <c r="AG350" s="1159"/>
      <c r="AH350" s="1159"/>
      <c r="AI350" s="1159"/>
      <c r="AJ350" s="1160"/>
      <c r="AK350" s="1132" t="s">
        <v>1</v>
      </c>
      <c r="AL350" s="1132"/>
      <c r="AM350" s="1132"/>
      <c r="AN350" s="1362" t="str">
        <f>+$L350</f>
        <v>SECRETARÌA DE GOBIERNO</v>
      </c>
      <c r="AO350" s="1363"/>
      <c r="AP350" s="1363"/>
      <c r="AQ350" s="1363"/>
      <c r="AR350" s="1363"/>
      <c r="AS350" s="1364"/>
      <c r="AT350" s="1158" t="s">
        <v>0</v>
      </c>
      <c r="AU350" s="1159"/>
      <c r="AV350" s="1159"/>
      <c r="AW350" s="1159"/>
      <c r="AX350" s="1159"/>
      <c r="AY350" s="1159"/>
      <c r="AZ350" s="1159"/>
      <c r="BA350" s="1159"/>
      <c r="BB350" s="1160"/>
      <c r="BC350" s="1132" t="s">
        <v>1</v>
      </c>
      <c r="BD350" s="1132"/>
      <c r="BE350" s="1132"/>
      <c r="BF350" s="1358" t="str">
        <f>+$L350</f>
        <v>SECRETARÌA DE GOBIERNO</v>
      </c>
      <c r="BG350" s="1358"/>
      <c r="BH350" s="1358"/>
      <c r="BI350" s="1358"/>
      <c r="BJ350" s="1358"/>
      <c r="BK350" s="1358"/>
      <c r="BL350" s="1158" t="s">
        <v>0</v>
      </c>
      <c r="BM350" s="1159"/>
      <c r="BN350" s="1159"/>
      <c r="BO350" s="1159"/>
      <c r="BP350" s="1159"/>
      <c r="BQ350" s="1159"/>
      <c r="BR350" s="1159"/>
      <c r="BS350" s="1159"/>
      <c r="BT350" s="1160"/>
      <c r="BU350" s="1132" t="s">
        <v>1</v>
      </c>
      <c r="BV350" s="1132"/>
      <c r="BW350" s="1132"/>
      <c r="BX350" s="1358" t="str">
        <f>+$L350</f>
        <v>SECRETARÌA DE GOBIERNO</v>
      </c>
      <c r="BY350" s="1358"/>
      <c r="BZ350" s="1358"/>
      <c r="CA350" s="1358"/>
      <c r="CB350" s="1358"/>
      <c r="CC350" s="1358"/>
    </row>
    <row r="351" spans="1:81" s="58" customFormat="1" ht="16.2" customHeight="1" x14ac:dyDescent="0.3">
      <c r="A351" s="34"/>
      <c r="B351" s="1167"/>
      <c r="C351" s="1156" t="s">
        <v>1657</v>
      </c>
      <c r="D351" s="1156"/>
      <c r="E351" s="1156"/>
      <c r="F351" s="1156"/>
      <c r="G351" s="1156"/>
      <c r="H351" s="1156"/>
      <c r="I351" s="227"/>
      <c r="J351" s="252" t="s">
        <v>2</v>
      </c>
      <c r="K351" s="252"/>
      <c r="L351" s="247"/>
      <c r="M351" s="244"/>
      <c r="N351" s="244"/>
      <c r="O351" s="244"/>
      <c r="P351" s="244"/>
      <c r="Q351" s="245"/>
      <c r="R351" s="1155" t="s">
        <v>1657</v>
      </c>
      <c r="S351" s="1157"/>
      <c r="T351" s="1008" t="s">
        <v>2</v>
      </c>
      <c r="U351" s="1009"/>
      <c r="V351" s="1010"/>
      <c r="W351" s="821">
        <f>+$L351</f>
        <v>0</v>
      </c>
      <c r="X351" s="822"/>
      <c r="Y351" s="822"/>
      <c r="Z351" s="822"/>
      <c r="AA351" s="1165"/>
      <c r="AB351" s="1155" t="s">
        <v>1657</v>
      </c>
      <c r="AC351" s="1156"/>
      <c r="AD351" s="1156"/>
      <c r="AE351" s="1156"/>
      <c r="AF351" s="1156"/>
      <c r="AG351" s="1156"/>
      <c r="AH351" s="1156"/>
      <c r="AI351" s="1156"/>
      <c r="AJ351" s="1157"/>
      <c r="AK351" s="1132" t="s">
        <v>2</v>
      </c>
      <c r="AL351" s="1132"/>
      <c r="AM351" s="1132"/>
      <c r="AN351" s="1359">
        <f>+$L351</f>
        <v>0</v>
      </c>
      <c r="AO351" s="1360"/>
      <c r="AP351" s="1360"/>
      <c r="AQ351" s="1360"/>
      <c r="AR351" s="1360"/>
      <c r="AS351" s="1361"/>
      <c r="AT351" s="1155" t="s">
        <v>1657</v>
      </c>
      <c r="AU351" s="1156"/>
      <c r="AV351" s="1156"/>
      <c r="AW351" s="1156"/>
      <c r="AX351" s="1156"/>
      <c r="AY351" s="1156"/>
      <c r="AZ351" s="1156"/>
      <c r="BA351" s="1156"/>
      <c r="BB351" s="1157"/>
      <c r="BC351" s="1132" t="s">
        <v>2</v>
      </c>
      <c r="BD351" s="1132"/>
      <c r="BE351" s="1132"/>
      <c r="BF351" s="1148">
        <f>+$L351</f>
        <v>0</v>
      </c>
      <c r="BG351" s="1148"/>
      <c r="BH351" s="1148"/>
      <c r="BI351" s="1148"/>
      <c r="BJ351" s="1148"/>
      <c r="BK351" s="1148"/>
      <c r="BL351" s="1155" t="s">
        <v>1657</v>
      </c>
      <c r="BM351" s="1156"/>
      <c r="BN351" s="1156"/>
      <c r="BO351" s="1156"/>
      <c r="BP351" s="1156"/>
      <c r="BQ351" s="1156"/>
      <c r="BR351" s="1156"/>
      <c r="BS351" s="1156"/>
      <c r="BT351" s="1157"/>
      <c r="BU351" s="1132" t="s">
        <v>2</v>
      </c>
      <c r="BV351" s="1132"/>
      <c r="BW351" s="1132"/>
      <c r="BX351" s="1148">
        <f>+$L351</f>
        <v>0</v>
      </c>
      <c r="BY351" s="1148"/>
      <c r="BZ351" s="1148"/>
      <c r="CA351" s="1148"/>
      <c r="CB351" s="1148"/>
      <c r="CC351" s="1148"/>
    </row>
    <row r="352" spans="1:81" s="58" customFormat="1" ht="16.2" customHeight="1" x14ac:dyDescent="0.3">
      <c r="A352" s="34"/>
      <c r="B352" s="1167"/>
      <c r="C352" s="1137" t="s">
        <v>3849</v>
      </c>
      <c r="D352" s="1137"/>
      <c r="E352" s="1137"/>
      <c r="F352" s="1137"/>
      <c r="G352" s="1137"/>
      <c r="H352" s="1137"/>
      <c r="I352" s="227"/>
      <c r="J352" s="252" t="s">
        <v>1656</v>
      </c>
      <c r="K352" s="252"/>
      <c r="L352" s="385" t="s">
        <v>639</v>
      </c>
      <c r="M352" s="386"/>
      <c r="N352" s="386"/>
      <c r="O352" s="386"/>
      <c r="P352" s="386"/>
      <c r="Q352" s="387"/>
      <c r="R352" s="1136" t="s">
        <v>3849</v>
      </c>
      <c r="S352" s="1138"/>
      <c r="T352" s="1008" t="s">
        <v>1664</v>
      </c>
      <c r="U352" s="1009"/>
      <c r="V352" s="1010"/>
      <c r="W352" s="1355" t="str">
        <f>+$L352</f>
        <v xml:space="preserve">2, Convivencia </v>
      </c>
      <c r="X352" s="1356"/>
      <c r="Y352" s="1356"/>
      <c r="Z352" s="1356"/>
      <c r="AA352" s="1357"/>
      <c r="AB352" s="1136" t="s">
        <v>3849</v>
      </c>
      <c r="AC352" s="1137"/>
      <c r="AD352" s="1137"/>
      <c r="AE352" s="1137"/>
      <c r="AF352" s="1137"/>
      <c r="AG352" s="1137"/>
      <c r="AH352" s="1137"/>
      <c r="AI352" s="1137"/>
      <c r="AJ352" s="1138"/>
      <c r="AK352" s="1132" t="s">
        <v>1656</v>
      </c>
      <c r="AL352" s="1132"/>
      <c r="AM352" s="1132"/>
      <c r="AN352" s="1352" t="str">
        <f>+$L352</f>
        <v xml:space="preserve">2, Convivencia </v>
      </c>
      <c r="AO352" s="1353"/>
      <c r="AP352" s="1353"/>
      <c r="AQ352" s="1353"/>
      <c r="AR352" s="1353"/>
      <c r="AS352" s="1354"/>
      <c r="AT352" s="1136" t="s">
        <v>3849</v>
      </c>
      <c r="AU352" s="1137"/>
      <c r="AV352" s="1137"/>
      <c r="AW352" s="1137"/>
      <c r="AX352" s="1137"/>
      <c r="AY352" s="1137"/>
      <c r="AZ352" s="1137"/>
      <c r="BA352" s="1137"/>
      <c r="BB352" s="1138"/>
      <c r="BC352" s="1132" t="s">
        <v>1656</v>
      </c>
      <c r="BD352" s="1132"/>
      <c r="BE352" s="1132"/>
      <c r="BF352" s="1351" t="str">
        <f>+$L352</f>
        <v xml:space="preserve">2, Convivencia </v>
      </c>
      <c r="BG352" s="1351"/>
      <c r="BH352" s="1351"/>
      <c r="BI352" s="1351"/>
      <c r="BJ352" s="1351"/>
      <c r="BK352" s="1351"/>
      <c r="BL352" s="1136" t="s">
        <v>3849</v>
      </c>
      <c r="BM352" s="1137"/>
      <c r="BN352" s="1137"/>
      <c r="BO352" s="1137"/>
      <c r="BP352" s="1137"/>
      <c r="BQ352" s="1137"/>
      <c r="BR352" s="1137"/>
      <c r="BS352" s="1137"/>
      <c r="BT352" s="1138"/>
      <c r="BU352" s="1132" t="s">
        <v>1656</v>
      </c>
      <c r="BV352" s="1132"/>
      <c r="BW352" s="1132"/>
      <c r="BX352" s="1351" t="str">
        <f>+$L352</f>
        <v xml:space="preserve">2, Convivencia </v>
      </c>
      <c r="BY352" s="1351"/>
      <c r="BZ352" s="1351"/>
      <c r="CA352" s="1351"/>
      <c r="CB352" s="1351"/>
      <c r="CC352" s="1351"/>
    </row>
    <row r="353" spans="1:81" s="58" customFormat="1" ht="16.2" customHeight="1" x14ac:dyDescent="0.3">
      <c r="A353" s="34"/>
      <c r="B353" s="1168"/>
      <c r="C353" s="1140"/>
      <c r="D353" s="1140"/>
      <c r="E353" s="1140"/>
      <c r="F353" s="1140"/>
      <c r="G353" s="1140"/>
      <c r="H353" s="1140"/>
      <c r="I353" s="228"/>
      <c r="J353" s="252" t="s">
        <v>1659</v>
      </c>
      <c r="K353" s="252"/>
      <c r="L353" s="220" t="s">
        <v>768</v>
      </c>
      <c r="M353" s="221"/>
      <c r="N353" s="221"/>
      <c r="O353" s="221"/>
      <c r="P353" s="221"/>
      <c r="Q353" s="222"/>
      <c r="R353" s="1139"/>
      <c r="S353" s="1141"/>
      <c r="T353" s="1008" t="s">
        <v>1665</v>
      </c>
      <c r="U353" s="1009"/>
      <c r="V353" s="1010"/>
      <c r="W353" s="1145" t="str">
        <f>+$L353</f>
        <v>2.3 Más Oportunidades para la Convivencia</v>
      </c>
      <c r="X353" s="1146"/>
      <c r="Y353" s="1146"/>
      <c r="Z353" s="1146"/>
      <c r="AA353" s="1147"/>
      <c r="AB353" s="1139"/>
      <c r="AC353" s="1140"/>
      <c r="AD353" s="1140"/>
      <c r="AE353" s="1140"/>
      <c r="AF353" s="1140"/>
      <c r="AG353" s="1140"/>
      <c r="AH353" s="1140"/>
      <c r="AI353" s="1140"/>
      <c r="AJ353" s="1141"/>
      <c r="AK353" s="1132" t="s">
        <v>1659</v>
      </c>
      <c r="AL353" s="1132"/>
      <c r="AM353" s="1132"/>
      <c r="AN353" s="1142" t="str">
        <f>+$L353</f>
        <v>2.3 Más Oportunidades para la Convivencia</v>
      </c>
      <c r="AO353" s="1143"/>
      <c r="AP353" s="1143"/>
      <c r="AQ353" s="1143"/>
      <c r="AR353" s="1143"/>
      <c r="AS353" s="1144"/>
      <c r="AT353" s="1139"/>
      <c r="AU353" s="1140"/>
      <c r="AV353" s="1140"/>
      <c r="AW353" s="1140"/>
      <c r="AX353" s="1140"/>
      <c r="AY353" s="1140"/>
      <c r="AZ353" s="1140"/>
      <c r="BA353" s="1140"/>
      <c r="BB353" s="1141"/>
      <c r="BC353" s="1132" t="s">
        <v>1659</v>
      </c>
      <c r="BD353" s="1132"/>
      <c r="BE353" s="1132"/>
      <c r="BF353" s="1133" t="str">
        <f>+$L353</f>
        <v>2.3 Más Oportunidades para la Convivencia</v>
      </c>
      <c r="BG353" s="1133"/>
      <c r="BH353" s="1133"/>
      <c r="BI353" s="1133"/>
      <c r="BJ353" s="1133"/>
      <c r="BK353" s="1133"/>
      <c r="BL353" s="1139"/>
      <c r="BM353" s="1140"/>
      <c r="BN353" s="1140"/>
      <c r="BO353" s="1140"/>
      <c r="BP353" s="1140"/>
      <c r="BQ353" s="1140"/>
      <c r="BR353" s="1140"/>
      <c r="BS353" s="1140"/>
      <c r="BT353" s="1141"/>
      <c r="BU353" s="1132" t="s">
        <v>1659</v>
      </c>
      <c r="BV353" s="1132"/>
      <c r="BW353" s="1132"/>
      <c r="BX353" s="1133" t="str">
        <f>+$L353</f>
        <v>2.3 Más Oportunidades para la Convivencia</v>
      </c>
      <c r="BY353" s="1133"/>
      <c r="BZ353" s="1133"/>
      <c r="CA353" s="1133"/>
      <c r="CB353" s="1133"/>
      <c r="CC353" s="1133"/>
    </row>
    <row r="354" spans="1:81" ht="16.2" customHeight="1" thickBot="1" x14ac:dyDescent="0.35">
      <c r="B354" s="2"/>
      <c r="C354" s="2"/>
      <c r="D354" s="2"/>
      <c r="E354" s="2"/>
      <c r="F354" s="2"/>
      <c r="G354" s="2"/>
      <c r="H354" s="2"/>
      <c r="I354" s="2"/>
      <c r="J354" s="59"/>
      <c r="K354" s="1"/>
      <c r="L354" s="1"/>
      <c r="M354" s="1"/>
      <c r="N354" s="1"/>
      <c r="O354" s="1"/>
      <c r="P354" s="1"/>
      <c r="Q354" s="1"/>
      <c r="R354" s="1"/>
      <c r="S354" s="2"/>
      <c r="T354" s="2"/>
      <c r="U354" s="2"/>
      <c r="V354" s="2"/>
      <c r="W354" s="2"/>
      <c r="X354" s="60"/>
      <c r="Y354" s="60"/>
      <c r="Z354" s="60"/>
      <c r="AA354" s="25"/>
      <c r="AB354" s="25"/>
      <c r="AC354" s="1"/>
      <c r="AK354" s="25"/>
      <c r="AT354" s="25"/>
      <c r="BC354" s="25"/>
      <c r="BL354" s="25"/>
    </row>
    <row r="355" spans="1:81" ht="16.2" customHeight="1" thickBot="1" x14ac:dyDescent="0.35">
      <c r="A355" s="1"/>
      <c r="B355" s="1067" t="s">
        <v>3</v>
      </c>
      <c r="C355" s="1067" t="s">
        <v>1661</v>
      </c>
      <c r="D355" s="1134" t="s">
        <v>3813</v>
      </c>
      <c r="E355" s="1134" t="s">
        <v>3812</v>
      </c>
      <c r="F355" s="1126" t="s">
        <v>3814</v>
      </c>
      <c r="G355" s="1126" t="s">
        <v>3815</v>
      </c>
      <c r="H355" s="1126" t="s">
        <v>3816</v>
      </c>
      <c r="I355" s="1126" t="s">
        <v>3817</v>
      </c>
      <c r="J355" s="1125" t="s">
        <v>1662</v>
      </c>
      <c r="K355" s="1129" t="s">
        <v>1674</v>
      </c>
      <c r="L355" s="1094" t="s">
        <v>3850</v>
      </c>
      <c r="M355" s="1040" t="s">
        <v>1652</v>
      </c>
      <c r="N355" s="1113" t="s">
        <v>3851</v>
      </c>
      <c r="O355" s="1116" t="s">
        <v>3852</v>
      </c>
      <c r="P355" s="1119" t="s">
        <v>3853</v>
      </c>
      <c r="Q355" s="1122" t="s">
        <v>3854</v>
      </c>
      <c r="R355" s="1125" t="s">
        <v>1662</v>
      </c>
      <c r="S355" s="1108" t="s">
        <v>4</v>
      </c>
      <c r="T355" s="1107" t="s">
        <v>3818</v>
      </c>
      <c r="U355" s="1107" t="s">
        <v>3819</v>
      </c>
      <c r="V355" s="1107" t="s">
        <v>3820</v>
      </c>
      <c r="W355" s="1108" t="s">
        <v>5</v>
      </c>
      <c r="X355" s="1111" t="s">
        <v>6</v>
      </c>
      <c r="Y355" s="1112"/>
      <c r="Z355" s="1111" t="s">
        <v>7</v>
      </c>
      <c r="AA355" s="1112"/>
      <c r="AB355" s="1067" t="s">
        <v>1662</v>
      </c>
      <c r="AC355" s="1094" t="s">
        <v>3850</v>
      </c>
      <c r="AD355" s="1097" t="s">
        <v>3855</v>
      </c>
      <c r="AE355" s="1098"/>
      <c r="AF355" s="1098"/>
      <c r="AG355" s="1098"/>
      <c r="AH355" s="1098"/>
      <c r="AI355" s="1098"/>
      <c r="AJ355" s="1099"/>
      <c r="AK355" s="1100" t="s">
        <v>1662</v>
      </c>
      <c r="AL355" s="1101" t="s">
        <v>3856</v>
      </c>
      <c r="AM355" s="1104" t="s">
        <v>3857</v>
      </c>
      <c r="AN355" s="1105"/>
      <c r="AO355" s="1105"/>
      <c r="AP355" s="1105"/>
      <c r="AQ355" s="1105"/>
      <c r="AR355" s="1105"/>
      <c r="AS355" s="1106"/>
      <c r="AT355" s="1067" t="s">
        <v>1662</v>
      </c>
      <c r="AU355" s="1082" t="s">
        <v>3858</v>
      </c>
      <c r="AV355" s="1085" t="s">
        <v>3859</v>
      </c>
      <c r="AW355" s="1086"/>
      <c r="AX355" s="1086"/>
      <c r="AY355" s="1086"/>
      <c r="AZ355" s="1086"/>
      <c r="BA355" s="1086"/>
      <c r="BB355" s="1087"/>
      <c r="BC355" s="1067" t="s">
        <v>1662</v>
      </c>
      <c r="BD355" s="1088" t="s">
        <v>3860</v>
      </c>
      <c r="BE355" s="1091" t="s">
        <v>3861</v>
      </c>
      <c r="BF355" s="1092"/>
      <c r="BG355" s="1092"/>
      <c r="BH355" s="1092"/>
      <c r="BI355" s="1092"/>
      <c r="BJ355" s="1092"/>
      <c r="BK355" s="1093"/>
      <c r="BL355" s="1067" t="s">
        <v>1662</v>
      </c>
      <c r="BM355" s="1068" t="s">
        <v>3862</v>
      </c>
      <c r="BN355" s="1070" t="s">
        <v>3863</v>
      </c>
      <c r="BO355" s="1071"/>
      <c r="BP355" s="1071"/>
      <c r="BQ355" s="1071"/>
      <c r="BR355" s="1071"/>
      <c r="BS355" s="1071"/>
      <c r="BT355" s="1072"/>
      <c r="BU355" s="1073" t="s">
        <v>1663</v>
      </c>
      <c r="BV355" s="1074"/>
      <c r="BW355" s="1074"/>
      <c r="BX355" s="1074"/>
      <c r="BY355" s="1074"/>
      <c r="BZ355" s="1074"/>
      <c r="CA355" s="1074"/>
      <c r="CB355" s="1074"/>
      <c r="CC355" s="1075"/>
    </row>
    <row r="356" spans="1:81" ht="16.2" customHeight="1" x14ac:dyDescent="0.3">
      <c r="A356" s="1"/>
      <c r="B356" s="1067"/>
      <c r="C356" s="1067"/>
      <c r="D356" s="1134"/>
      <c r="E356" s="1134"/>
      <c r="F356" s="1127"/>
      <c r="G356" s="1127"/>
      <c r="H356" s="1127"/>
      <c r="I356" s="1127"/>
      <c r="J356" s="1125"/>
      <c r="K356" s="1129"/>
      <c r="L356" s="1095"/>
      <c r="M356" s="1130"/>
      <c r="N356" s="1114"/>
      <c r="O356" s="1117"/>
      <c r="P356" s="1120"/>
      <c r="Q356" s="1123"/>
      <c r="R356" s="1125"/>
      <c r="S356" s="1109"/>
      <c r="T356" s="1107"/>
      <c r="U356" s="1107"/>
      <c r="V356" s="1107"/>
      <c r="W356" s="1109"/>
      <c r="X356" s="390" t="s">
        <v>12</v>
      </c>
      <c r="Y356" s="390" t="s">
        <v>13</v>
      </c>
      <c r="Z356" s="390" t="s">
        <v>12</v>
      </c>
      <c r="AA356" s="390" t="s">
        <v>13</v>
      </c>
      <c r="AB356" s="1067"/>
      <c r="AC356" s="1095"/>
      <c r="AD356" s="1065" t="s">
        <v>8</v>
      </c>
      <c r="AE356" s="1061" t="s">
        <v>9</v>
      </c>
      <c r="AF356" s="1061"/>
      <c r="AG356" s="1061"/>
      <c r="AH356" s="1061"/>
      <c r="AI356" s="1062" t="s">
        <v>1653</v>
      </c>
      <c r="AJ356" s="1063" t="s">
        <v>10</v>
      </c>
      <c r="AK356" s="1067"/>
      <c r="AL356" s="1102"/>
      <c r="AM356" s="1059" t="s">
        <v>11</v>
      </c>
      <c r="AN356" s="1061" t="s">
        <v>9</v>
      </c>
      <c r="AO356" s="1061"/>
      <c r="AP356" s="1061"/>
      <c r="AQ356" s="1061"/>
      <c r="AR356" s="1062" t="s">
        <v>1653</v>
      </c>
      <c r="AS356" s="1063" t="s">
        <v>10</v>
      </c>
      <c r="AT356" s="1067"/>
      <c r="AU356" s="1083"/>
      <c r="AV356" s="1059" t="s">
        <v>11</v>
      </c>
      <c r="AW356" s="1061" t="s">
        <v>9</v>
      </c>
      <c r="AX356" s="1061"/>
      <c r="AY356" s="1061"/>
      <c r="AZ356" s="1061"/>
      <c r="BA356" s="1062" t="s">
        <v>1653</v>
      </c>
      <c r="BB356" s="1063" t="s">
        <v>10</v>
      </c>
      <c r="BC356" s="1067"/>
      <c r="BD356" s="1089"/>
      <c r="BE356" s="1059" t="s">
        <v>11</v>
      </c>
      <c r="BF356" s="1061" t="s">
        <v>9</v>
      </c>
      <c r="BG356" s="1061"/>
      <c r="BH356" s="1061"/>
      <c r="BI356" s="1061"/>
      <c r="BJ356" s="1062" t="s">
        <v>1653</v>
      </c>
      <c r="BK356" s="1063" t="s">
        <v>10</v>
      </c>
      <c r="BL356" s="1067"/>
      <c r="BM356" s="1068"/>
      <c r="BN356" s="1065" t="s">
        <v>11</v>
      </c>
      <c r="BO356" s="1061" t="s">
        <v>9</v>
      </c>
      <c r="BP356" s="1061"/>
      <c r="BQ356" s="1061"/>
      <c r="BR356" s="1061"/>
      <c r="BS356" s="1049" t="s">
        <v>1653</v>
      </c>
      <c r="BT356" s="1051" t="s">
        <v>10</v>
      </c>
      <c r="BU356" s="1076"/>
      <c r="BV356" s="1077"/>
      <c r="BW356" s="1077"/>
      <c r="BX356" s="1077"/>
      <c r="BY356" s="1077"/>
      <c r="BZ356" s="1077"/>
      <c r="CA356" s="1077"/>
      <c r="CB356" s="1077"/>
      <c r="CC356" s="1078"/>
    </row>
    <row r="357" spans="1:81" ht="16.2" customHeight="1" x14ac:dyDescent="0.3">
      <c r="A357" s="1"/>
      <c r="B357" s="1067"/>
      <c r="C357" s="1067"/>
      <c r="D357" s="1134"/>
      <c r="E357" s="1134"/>
      <c r="F357" s="1128"/>
      <c r="G357" s="1128"/>
      <c r="H357" s="1128"/>
      <c r="I357" s="1128"/>
      <c r="J357" s="1125"/>
      <c r="K357" s="1129"/>
      <c r="L357" s="1096"/>
      <c r="M357" s="1131"/>
      <c r="N357" s="1115"/>
      <c r="O357" s="1118"/>
      <c r="P357" s="1121"/>
      <c r="Q357" s="1124"/>
      <c r="R357" s="1125"/>
      <c r="S357" s="1110"/>
      <c r="T357" s="1107"/>
      <c r="U357" s="1107"/>
      <c r="V357" s="1107"/>
      <c r="W357" s="1110"/>
      <c r="X357" s="391" t="s">
        <v>1660</v>
      </c>
      <c r="Y357" s="391" t="s">
        <v>1660</v>
      </c>
      <c r="Z357" s="391" t="s">
        <v>1660</v>
      </c>
      <c r="AA357" s="391" t="s">
        <v>1660</v>
      </c>
      <c r="AB357" s="1067"/>
      <c r="AC357" s="1096"/>
      <c r="AD357" s="1066"/>
      <c r="AE357" s="392" t="s">
        <v>14</v>
      </c>
      <c r="AF357" s="392" t="s">
        <v>17</v>
      </c>
      <c r="AG357" s="392" t="s">
        <v>15</v>
      </c>
      <c r="AH357" s="392" t="s">
        <v>16</v>
      </c>
      <c r="AI357" s="1050"/>
      <c r="AJ357" s="1064"/>
      <c r="AK357" s="1067"/>
      <c r="AL357" s="1103"/>
      <c r="AM357" s="1060"/>
      <c r="AN357" s="392" t="s">
        <v>14</v>
      </c>
      <c r="AO357" s="392" t="s">
        <v>17</v>
      </c>
      <c r="AP357" s="392" t="s">
        <v>15</v>
      </c>
      <c r="AQ357" s="392" t="s">
        <v>16</v>
      </c>
      <c r="AR357" s="1050"/>
      <c r="AS357" s="1064"/>
      <c r="AT357" s="1067"/>
      <c r="AU357" s="1084"/>
      <c r="AV357" s="1060"/>
      <c r="AW357" s="392" t="s">
        <v>14</v>
      </c>
      <c r="AX357" s="392" t="s">
        <v>17</v>
      </c>
      <c r="AY357" s="392" t="s">
        <v>15</v>
      </c>
      <c r="AZ357" s="392" t="s">
        <v>16</v>
      </c>
      <c r="BA357" s="1050"/>
      <c r="BB357" s="1064"/>
      <c r="BC357" s="1067"/>
      <c r="BD357" s="1090"/>
      <c r="BE357" s="1060"/>
      <c r="BF357" s="392" t="s">
        <v>14</v>
      </c>
      <c r="BG357" s="392" t="s">
        <v>17</v>
      </c>
      <c r="BH357" s="392" t="s">
        <v>15</v>
      </c>
      <c r="BI357" s="392" t="s">
        <v>16</v>
      </c>
      <c r="BJ357" s="1050"/>
      <c r="BK357" s="1064"/>
      <c r="BL357" s="1067"/>
      <c r="BM357" s="1069"/>
      <c r="BN357" s="1066"/>
      <c r="BO357" s="392" t="s">
        <v>14</v>
      </c>
      <c r="BP357" s="392" t="s">
        <v>17</v>
      </c>
      <c r="BQ357" s="392" t="s">
        <v>15</v>
      </c>
      <c r="BR357" s="392" t="s">
        <v>16</v>
      </c>
      <c r="BS357" s="1050"/>
      <c r="BT357" s="1052"/>
      <c r="BU357" s="1079"/>
      <c r="BV357" s="1080"/>
      <c r="BW357" s="1080"/>
      <c r="BX357" s="1080"/>
      <c r="BY357" s="1080"/>
      <c r="BZ357" s="1080"/>
      <c r="CA357" s="1080"/>
      <c r="CB357" s="1080"/>
      <c r="CC357" s="1081"/>
    </row>
    <row r="358" spans="1:81" ht="16.2" customHeight="1" thickBot="1" x14ac:dyDescent="0.35">
      <c r="B358" s="2"/>
    </row>
    <row r="359" spans="1:81" s="58" customFormat="1" ht="40.200000000000003" customHeight="1" thickTop="1" x14ac:dyDescent="0.3">
      <c r="A359" s="34"/>
      <c r="B359" s="885" t="s">
        <v>769</v>
      </c>
      <c r="C359" s="868" t="s">
        <v>772</v>
      </c>
      <c r="D359" s="871"/>
      <c r="E359" s="851"/>
      <c r="F359" s="851"/>
      <c r="G359" s="851"/>
      <c r="H359" s="851"/>
      <c r="I359" s="851"/>
      <c r="J359" s="812">
        <v>509</v>
      </c>
      <c r="K359" s="854" t="str">
        <f>+[8]Metas!K579</f>
        <v>Campaña comunicacional creada para la difusión de canales y rutas departamentales de atención, asistencia, protección y prevención de hechos victimizantes.</v>
      </c>
      <c r="L359" s="857"/>
      <c r="M359" s="860">
        <f>SUM(N359:Q359)</f>
        <v>0</v>
      </c>
      <c r="N359" s="836"/>
      <c r="O359" s="839"/>
      <c r="P359" s="863"/>
      <c r="Q359" s="866"/>
      <c r="R359" s="812">
        <f>+$J359</f>
        <v>509</v>
      </c>
      <c r="S359" s="503"/>
      <c r="T359" s="235"/>
      <c r="U359" s="235"/>
      <c r="V359" s="235"/>
      <c r="W359" s="231"/>
      <c r="X359" s="256"/>
      <c r="Y359" s="256"/>
      <c r="Z359" s="256"/>
      <c r="AA359" s="256"/>
      <c r="AB359" s="812">
        <f t="shared" si="286"/>
        <v>509</v>
      </c>
      <c r="AC359" s="827">
        <f t="shared" ref="AC359" si="311">+L359</f>
        <v>0</v>
      </c>
      <c r="AD359" s="44">
        <f t="shared" si="300"/>
        <v>0</v>
      </c>
      <c r="AE359" s="44">
        <f t="shared" si="300"/>
        <v>0</v>
      </c>
      <c r="AF359" s="44">
        <f t="shared" si="300"/>
        <v>0</v>
      </c>
      <c r="AG359" s="44">
        <f t="shared" si="299"/>
        <v>0</v>
      </c>
      <c r="AH359" s="44">
        <f t="shared" si="299"/>
        <v>0</v>
      </c>
      <c r="AI359" s="44">
        <f t="shared" si="299"/>
        <v>0</v>
      </c>
      <c r="AJ359" s="44">
        <f t="shared" si="299"/>
        <v>0</v>
      </c>
      <c r="AK359" s="812">
        <f t="shared" si="288"/>
        <v>509</v>
      </c>
      <c r="AL359" s="830">
        <f>+N359</f>
        <v>0</v>
      </c>
      <c r="AM359" s="44">
        <f t="shared" si="306"/>
        <v>0</v>
      </c>
      <c r="AN359" s="47"/>
      <c r="AO359" s="47"/>
      <c r="AP359" s="47"/>
      <c r="AQ359" s="47"/>
      <c r="AR359" s="47"/>
      <c r="AS359" s="47"/>
      <c r="AT359" s="812">
        <f t="shared" si="289"/>
        <v>509</v>
      </c>
      <c r="AU359" s="833">
        <f>+O359</f>
        <v>0</v>
      </c>
      <c r="AV359" s="44">
        <f t="shared" si="307"/>
        <v>0</v>
      </c>
      <c r="AW359" s="47"/>
      <c r="AX359" s="47"/>
      <c r="AY359" s="47"/>
      <c r="AZ359" s="47"/>
      <c r="BA359" s="47"/>
      <c r="BB359" s="47"/>
      <c r="BC359" s="812">
        <f t="shared" si="290"/>
        <v>509</v>
      </c>
      <c r="BD359" s="809">
        <f>+P359</f>
        <v>0</v>
      </c>
      <c r="BE359" s="44">
        <f t="shared" si="308"/>
        <v>0</v>
      </c>
      <c r="BF359" s="47"/>
      <c r="BG359" s="47"/>
      <c r="BH359" s="47"/>
      <c r="BI359" s="47"/>
      <c r="BJ359" s="47"/>
      <c r="BK359" s="47"/>
      <c r="BL359" s="812">
        <f t="shared" si="291"/>
        <v>509</v>
      </c>
      <c r="BM359" s="815">
        <f>+Q359</f>
        <v>0</v>
      </c>
      <c r="BN359" s="44">
        <f t="shared" si="309"/>
        <v>0</v>
      </c>
      <c r="BO359" s="47"/>
      <c r="BP359" s="47"/>
      <c r="BQ359" s="47"/>
      <c r="BR359" s="47"/>
      <c r="BS359" s="47"/>
      <c r="BT359" s="47"/>
      <c r="BU359" s="818"/>
      <c r="BV359" s="819"/>
      <c r="BW359" s="819"/>
      <c r="BX359" s="819"/>
      <c r="BY359" s="819"/>
      <c r="BZ359" s="819"/>
      <c r="CA359" s="819"/>
      <c r="CB359" s="819"/>
      <c r="CC359" s="820"/>
    </row>
    <row r="360" spans="1:81" s="58" customFormat="1" ht="40.200000000000003" customHeight="1" x14ac:dyDescent="0.3">
      <c r="A360" s="34"/>
      <c r="B360" s="886"/>
      <c r="C360" s="869"/>
      <c r="D360" s="872"/>
      <c r="E360" s="852"/>
      <c r="F360" s="852"/>
      <c r="G360" s="852"/>
      <c r="H360" s="852"/>
      <c r="I360" s="852"/>
      <c r="J360" s="813"/>
      <c r="K360" s="855"/>
      <c r="L360" s="858"/>
      <c r="M360" s="861"/>
      <c r="N360" s="837"/>
      <c r="O360" s="840"/>
      <c r="P360" s="864"/>
      <c r="Q360" s="867"/>
      <c r="R360" s="813"/>
      <c r="S360" s="355"/>
      <c r="T360" s="236"/>
      <c r="U360" s="236"/>
      <c r="V360" s="236"/>
      <c r="W360" s="39"/>
      <c r="X360" s="31"/>
      <c r="Y360" s="31"/>
      <c r="Z360" s="31"/>
      <c r="AA360" s="31"/>
      <c r="AB360" s="813"/>
      <c r="AC360" s="828"/>
      <c r="AD360" s="51">
        <f t="shared" si="300"/>
        <v>0</v>
      </c>
      <c r="AE360" s="51">
        <f t="shared" si="300"/>
        <v>0</v>
      </c>
      <c r="AF360" s="51">
        <f t="shared" si="300"/>
        <v>0</v>
      </c>
      <c r="AG360" s="51">
        <f t="shared" si="300"/>
        <v>0</v>
      </c>
      <c r="AH360" s="51">
        <f t="shared" si="300"/>
        <v>0</v>
      </c>
      <c r="AI360" s="51">
        <f t="shared" si="300"/>
        <v>0</v>
      </c>
      <c r="AJ360" s="51">
        <f t="shared" si="299"/>
        <v>0</v>
      </c>
      <c r="AK360" s="813"/>
      <c r="AL360" s="831"/>
      <c r="AM360" s="51">
        <f t="shared" si="306"/>
        <v>0</v>
      </c>
      <c r="AN360" s="257"/>
      <c r="AO360" s="257"/>
      <c r="AP360" s="257"/>
      <c r="AQ360" s="257"/>
      <c r="AR360" s="257"/>
      <c r="AS360" s="257"/>
      <c r="AT360" s="813"/>
      <c r="AU360" s="834"/>
      <c r="AV360" s="51">
        <f t="shared" si="307"/>
        <v>0</v>
      </c>
      <c r="AW360" s="257"/>
      <c r="AX360" s="257"/>
      <c r="AY360" s="257"/>
      <c r="AZ360" s="257"/>
      <c r="BA360" s="257"/>
      <c r="BB360" s="257"/>
      <c r="BC360" s="813"/>
      <c r="BD360" s="810"/>
      <c r="BE360" s="51">
        <f t="shared" si="308"/>
        <v>0</v>
      </c>
      <c r="BF360" s="257"/>
      <c r="BG360" s="257"/>
      <c r="BH360" s="257"/>
      <c r="BI360" s="257"/>
      <c r="BJ360" s="257"/>
      <c r="BK360" s="257"/>
      <c r="BL360" s="813"/>
      <c r="BM360" s="816"/>
      <c r="BN360" s="51">
        <f t="shared" si="309"/>
        <v>0</v>
      </c>
      <c r="BO360" s="257"/>
      <c r="BP360" s="257"/>
      <c r="BQ360" s="257"/>
      <c r="BR360" s="257"/>
      <c r="BS360" s="257"/>
      <c r="BT360" s="257"/>
      <c r="BU360" s="821"/>
      <c r="BV360" s="822"/>
      <c r="BW360" s="822"/>
      <c r="BX360" s="822"/>
      <c r="BY360" s="822"/>
      <c r="BZ360" s="822"/>
      <c r="CA360" s="822"/>
      <c r="CB360" s="822"/>
      <c r="CC360" s="823"/>
    </row>
    <row r="361" spans="1:81" s="58" customFormat="1" ht="40.200000000000003" customHeight="1" x14ac:dyDescent="0.3">
      <c r="A361" s="34"/>
      <c r="B361" s="886"/>
      <c r="C361" s="869"/>
      <c r="D361" s="872"/>
      <c r="E361" s="852"/>
      <c r="F361" s="852"/>
      <c r="G361" s="852"/>
      <c r="H361" s="852"/>
      <c r="I361" s="852"/>
      <c r="J361" s="813"/>
      <c r="K361" s="855"/>
      <c r="L361" s="858"/>
      <c r="M361" s="861"/>
      <c r="N361" s="837"/>
      <c r="O361" s="840"/>
      <c r="P361" s="864"/>
      <c r="Q361" s="867"/>
      <c r="R361" s="813"/>
      <c r="S361" s="355"/>
      <c r="T361" s="236"/>
      <c r="U361" s="236"/>
      <c r="V361" s="236"/>
      <c r="W361" s="39"/>
      <c r="X361" s="31"/>
      <c r="Y361" s="31"/>
      <c r="Z361" s="31"/>
      <c r="AA361" s="31"/>
      <c r="AB361" s="813"/>
      <c r="AC361" s="828"/>
      <c r="AD361" s="51">
        <f t="shared" si="300"/>
        <v>0</v>
      </c>
      <c r="AE361" s="51">
        <f t="shared" si="300"/>
        <v>0</v>
      </c>
      <c r="AF361" s="51">
        <f t="shared" si="300"/>
        <v>0</v>
      </c>
      <c r="AG361" s="51">
        <f t="shared" si="300"/>
        <v>0</v>
      </c>
      <c r="AH361" s="51">
        <f t="shared" si="300"/>
        <v>0</v>
      </c>
      <c r="AI361" s="51">
        <f t="shared" si="300"/>
        <v>0</v>
      </c>
      <c r="AJ361" s="51">
        <f t="shared" si="299"/>
        <v>0</v>
      </c>
      <c r="AK361" s="813"/>
      <c r="AL361" s="831"/>
      <c r="AM361" s="51">
        <f t="shared" si="306"/>
        <v>0</v>
      </c>
      <c r="AN361" s="257"/>
      <c r="AO361" s="257"/>
      <c r="AP361" s="257"/>
      <c r="AQ361" s="257"/>
      <c r="AR361" s="257"/>
      <c r="AS361" s="257"/>
      <c r="AT361" s="813"/>
      <c r="AU361" s="834"/>
      <c r="AV361" s="51">
        <f t="shared" si="307"/>
        <v>0</v>
      </c>
      <c r="AW361" s="257"/>
      <c r="AX361" s="257"/>
      <c r="AY361" s="257"/>
      <c r="AZ361" s="257"/>
      <c r="BA361" s="257"/>
      <c r="BB361" s="257"/>
      <c r="BC361" s="813"/>
      <c r="BD361" s="810"/>
      <c r="BE361" s="51">
        <f t="shared" si="308"/>
        <v>0</v>
      </c>
      <c r="BF361" s="257"/>
      <c r="BG361" s="257"/>
      <c r="BH361" s="257"/>
      <c r="BI361" s="257"/>
      <c r="BJ361" s="257"/>
      <c r="BK361" s="257"/>
      <c r="BL361" s="813"/>
      <c r="BM361" s="816"/>
      <c r="BN361" s="51">
        <f t="shared" si="309"/>
        <v>0</v>
      </c>
      <c r="BO361" s="257"/>
      <c r="BP361" s="257"/>
      <c r="BQ361" s="257"/>
      <c r="BR361" s="257"/>
      <c r="BS361" s="257"/>
      <c r="BT361" s="257"/>
      <c r="BU361" s="821"/>
      <c r="BV361" s="822"/>
      <c r="BW361" s="822"/>
      <c r="BX361" s="822"/>
      <c r="BY361" s="822"/>
      <c r="BZ361" s="822"/>
      <c r="CA361" s="822"/>
      <c r="CB361" s="822"/>
      <c r="CC361" s="823"/>
    </row>
    <row r="362" spans="1:81" s="58" customFormat="1" ht="40.200000000000003" customHeight="1" thickBot="1" x14ac:dyDescent="0.35">
      <c r="A362" s="34"/>
      <c r="B362" s="886"/>
      <c r="C362" s="869"/>
      <c r="D362" s="873"/>
      <c r="E362" s="853"/>
      <c r="F362" s="853"/>
      <c r="G362" s="853"/>
      <c r="H362" s="853"/>
      <c r="I362" s="853"/>
      <c r="J362" s="814"/>
      <c r="K362" s="856"/>
      <c r="L362" s="859"/>
      <c r="M362" s="862"/>
      <c r="N362" s="838"/>
      <c r="O362" s="841"/>
      <c r="P362" s="865"/>
      <c r="Q362" s="874"/>
      <c r="R362" s="814"/>
      <c r="S362" s="356"/>
      <c r="T362" s="237"/>
      <c r="U362" s="237"/>
      <c r="V362" s="237"/>
      <c r="W362" s="232"/>
      <c r="X362" s="260"/>
      <c r="Y362" s="260"/>
      <c r="Z362" s="260"/>
      <c r="AA362" s="260"/>
      <c r="AB362" s="814"/>
      <c r="AC362" s="829"/>
      <c r="AD362" s="46">
        <f t="shared" si="300"/>
        <v>0</v>
      </c>
      <c r="AE362" s="46">
        <f t="shared" si="300"/>
        <v>0</v>
      </c>
      <c r="AF362" s="46">
        <f t="shared" si="300"/>
        <v>0</v>
      </c>
      <c r="AG362" s="46">
        <f t="shared" si="300"/>
        <v>0</v>
      </c>
      <c r="AH362" s="46">
        <f t="shared" si="300"/>
        <v>0</v>
      </c>
      <c r="AI362" s="46">
        <f t="shared" si="300"/>
        <v>0</v>
      </c>
      <c r="AJ362" s="46">
        <f t="shared" si="299"/>
        <v>0</v>
      </c>
      <c r="AK362" s="814"/>
      <c r="AL362" s="832"/>
      <c r="AM362" s="46">
        <f t="shared" si="306"/>
        <v>0</v>
      </c>
      <c r="AN362" s="49"/>
      <c r="AO362" s="49"/>
      <c r="AP362" s="49"/>
      <c r="AQ362" s="49"/>
      <c r="AR362" s="49"/>
      <c r="AS362" s="49"/>
      <c r="AT362" s="814"/>
      <c r="AU362" s="835"/>
      <c r="AV362" s="46">
        <f t="shared" si="307"/>
        <v>0</v>
      </c>
      <c r="AW362" s="49"/>
      <c r="AX362" s="49"/>
      <c r="AY362" s="49"/>
      <c r="AZ362" s="49"/>
      <c r="BA362" s="49"/>
      <c r="BB362" s="49"/>
      <c r="BC362" s="814"/>
      <c r="BD362" s="811"/>
      <c r="BE362" s="46">
        <f t="shared" si="308"/>
        <v>0</v>
      </c>
      <c r="BF362" s="49"/>
      <c r="BG362" s="49"/>
      <c r="BH362" s="49"/>
      <c r="BI362" s="49"/>
      <c r="BJ362" s="49"/>
      <c r="BK362" s="49"/>
      <c r="BL362" s="814"/>
      <c r="BM362" s="817"/>
      <c r="BN362" s="46">
        <f t="shared" si="309"/>
        <v>0</v>
      </c>
      <c r="BO362" s="49"/>
      <c r="BP362" s="49"/>
      <c r="BQ362" s="49"/>
      <c r="BR362" s="49"/>
      <c r="BS362" s="49"/>
      <c r="BT362" s="49"/>
      <c r="BU362" s="824"/>
      <c r="BV362" s="825"/>
      <c r="BW362" s="825"/>
      <c r="BX362" s="825"/>
      <c r="BY362" s="825"/>
      <c r="BZ362" s="825"/>
      <c r="CA362" s="825"/>
      <c r="CB362" s="825"/>
      <c r="CC362" s="826"/>
    </row>
    <row r="363" spans="1:81" s="58" customFormat="1" ht="40.200000000000003" customHeight="1" thickTop="1" x14ac:dyDescent="0.3">
      <c r="A363" s="34"/>
      <c r="B363" s="886"/>
      <c r="C363" s="869"/>
      <c r="D363" s="871"/>
      <c r="E363" s="851"/>
      <c r="F363" s="851"/>
      <c r="G363" s="851"/>
      <c r="H363" s="851"/>
      <c r="I363" s="851"/>
      <c r="J363" s="812">
        <v>510</v>
      </c>
      <c r="K363" s="854" t="str">
        <f>+[8]Metas!K580</f>
        <v>Estrategia diseñada e implementada que permita articular acciones entre las secretarías, entidades descentralizadas y empresas privadas con miras a la prevención de la violencia en sus distintas modalidades y la promoción del goce efectivo de sus derechos.</v>
      </c>
      <c r="L363" s="857"/>
      <c r="M363" s="860">
        <f t="shared" ref="M363" si="312">SUM(N363:Q363)</f>
        <v>0</v>
      </c>
      <c r="N363" s="836"/>
      <c r="O363" s="839"/>
      <c r="P363" s="863"/>
      <c r="Q363" s="866"/>
      <c r="R363" s="812">
        <f>+$J363</f>
        <v>510</v>
      </c>
      <c r="S363" s="354"/>
      <c r="T363" s="235"/>
      <c r="U363" s="235"/>
      <c r="V363" s="235"/>
      <c r="W363" s="231"/>
      <c r="X363" s="256"/>
      <c r="Y363" s="256"/>
      <c r="Z363" s="256"/>
      <c r="AA363" s="256"/>
      <c r="AB363" s="812">
        <f t="shared" ref="AB363:AB423" si="313">+$J363</f>
        <v>510</v>
      </c>
      <c r="AC363" s="827">
        <f t="shared" ref="AC363" si="314">+L363</f>
        <v>0</v>
      </c>
      <c r="AD363" s="44">
        <f t="shared" si="300"/>
        <v>0</v>
      </c>
      <c r="AE363" s="44">
        <f t="shared" si="300"/>
        <v>0</v>
      </c>
      <c r="AF363" s="44">
        <f t="shared" si="300"/>
        <v>0</v>
      </c>
      <c r="AG363" s="44">
        <f t="shared" si="300"/>
        <v>0</v>
      </c>
      <c r="AH363" s="44">
        <f t="shared" si="300"/>
        <v>0</v>
      </c>
      <c r="AI363" s="44">
        <f t="shared" si="300"/>
        <v>0</v>
      </c>
      <c r="AJ363" s="44">
        <f t="shared" si="299"/>
        <v>0</v>
      </c>
      <c r="AK363" s="812">
        <f t="shared" ref="AK363:AK423" si="315">+$J363</f>
        <v>510</v>
      </c>
      <c r="AL363" s="830">
        <f t="shared" ref="AL363" si="316">+N363</f>
        <v>0</v>
      </c>
      <c r="AM363" s="44">
        <f t="shared" ref="AM363:AM426" si="317">SUM(AN363:AS363)</f>
        <v>0</v>
      </c>
      <c r="AN363" s="47"/>
      <c r="AO363" s="47"/>
      <c r="AP363" s="47"/>
      <c r="AQ363" s="47"/>
      <c r="AR363" s="47"/>
      <c r="AS363" s="47"/>
      <c r="AT363" s="812">
        <f t="shared" ref="AT363:AT423" si="318">+$J363</f>
        <v>510</v>
      </c>
      <c r="AU363" s="833">
        <f t="shared" ref="AU363" si="319">+O363</f>
        <v>0</v>
      </c>
      <c r="AV363" s="44">
        <f t="shared" ref="AV363:AV426" si="320">SUM(AW363:BB363)</f>
        <v>0</v>
      </c>
      <c r="AW363" s="47"/>
      <c r="AX363" s="47"/>
      <c r="AY363" s="47"/>
      <c r="AZ363" s="47"/>
      <c r="BA363" s="47"/>
      <c r="BB363" s="47"/>
      <c r="BC363" s="812">
        <f t="shared" ref="BC363:BC423" si="321">+$J363</f>
        <v>510</v>
      </c>
      <c r="BD363" s="809">
        <f t="shared" ref="BD363" si="322">+P363</f>
        <v>0</v>
      </c>
      <c r="BE363" s="44">
        <f t="shared" ref="BE363:BE426" si="323">SUM(BF363:BK363)</f>
        <v>0</v>
      </c>
      <c r="BF363" s="47"/>
      <c r="BG363" s="47"/>
      <c r="BH363" s="47"/>
      <c r="BI363" s="47"/>
      <c r="BJ363" s="47"/>
      <c r="BK363" s="47"/>
      <c r="BL363" s="812">
        <f t="shared" ref="BL363:BL423" si="324">+$J363</f>
        <v>510</v>
      </c>
      <c r="BM363" s="815">
        <f t="shared" ref="BM363" si="325">+Q363</f>
        <v>0</v>
      </c>
      <c r="BN363" s="44">
        <f t="shared" ref="BN363:BN426" si="326">SUM(BO363:BT363)</f>
        <v>0</v>
      </c>
      <c r="BO363" s="47"/>
      <c r="BP363" s="47"/>
      <c r="BQ363" s="47"/>
      <c r="BR363" s="47"/>
      <c r="BS363" s="47"/>
      <c r="BT363" s="47"/>
      <c r="BU363" s="818"/>
      <c r="BV363" s="819"/>
      <c r="BW363" s="819"/>
      <c r="BX363" s="819"/>
      <c r="BY363" s="819"/>
      <c r="BZ363" s="819"/>
      <c r="CA363" s="819"/>
      <c r="CB363" s="819"/>
      <c r="CC363" s="820"/>
    </row>
    <row r="364" spans="1:81" s="58" customFormat="1" ht="40.200000000000003" customHeight="1" x14ac:dyDescent="0.3">
      <c r="A364" s="34"/>
      <c r="B364" s="886"/>
      <c r="C364" s="869"/>
      <c r="D364" s="872"/>
      <c r="E364" s="852"/>
      <c r="F364" s="852"/>
      <c r="G364" s="852"/>
      <c r="H364" s="852"/>
      <c r="I364" s="852"/>
      <c r="J364" s="813"/>
      <c r="K364" s="855"/>
      <c r="L364" s="858"/>
      <c r="M364" s="861"/>
      <c r="N364" s="837"/>
      <c r="O364" s="840"/>
      <c r="P364" s="864"/>
      <c r="Q364" s="867"/>
      <c r="R364" s="813"/>
      <c r="S364" s="355"/>
      <c r="T364" s="236"/>
      <c r="U364" s="236"/>
      <c r="V364" s="236"/>
      <c r="W364" s="39"/>
      <c r="X364" s="31"/>
      <c r="Y364" s="31"/>
      <c r="Z364" s="31"/>
      <c r="AA364" s="31"/>
      <c r="AB364" s="813"/>
      <c r="AC364" s="828"/>
      <c r="AD364" s="51">
        <f t="shared" si="300"/>
        <v>0</v>
      </c>
      <c r="AE364" s="51">
        <f t="shared" si="300"/>
        <v>0</v>
      </c>
      <c r="AF364" s="51">
        <f t="shared" si="300"/>
        <v>0</v>
      </c>
      <c r="AG364" s="51">
        <f t="shared" si="300"/>
        <v>0</v>
      </c>
      <c r="AH364" s="51">
        <f t="shared" si="300"/>
        <v>0</v>
      </c>
      <c r="AI364" s="51">
        <f t="shared" si="300"/>
        <v>0</v>
      </c>
      <c r="AJ364" s="51">
        <f t="shared" si="299"/>
        <v>0</v>
      </c>
      <c r="AK364" s="813"/>
      <c r="AL364" s="831"/>
      <c r="AM364" s="51">
        <f t="shared" si="317"/>
        <v>0</v>
      </c>
      <c r="AN364" s="257"/>
      <c r="AO364" s="257"/>
      <c r="AP364" s="257"/>
      <c r="AQ364" s="257"/>
      <c r="AR364" s="257"/>
      <c r="AS364" s="257"/>
      <c r="AT364" s="813"/>
      <c r="AU364" s="834"/>
      <c r="AV364" s="51">
        <f t="shared" si="320"/>
        <v>0</v>
      </c>
      <c r="AW364" s="257"/>
      <c r="AX364" s="257"/>
      <c r="AY364" s="257"/>
      <c r="AZ364" s="257"/>
      <c r="BA364" s="257"/>
      <c r="BB364" s="257"/>
      <c r="BC364" s="813"/>
      <c r="BD364" s="810"/>
      <c r="BE364" s="51">
        <f t="shared" si="323"/>
        <v>0</v>
      </c>
      <c r="BF364" s="257"/>
      <c r="BG364" s="257"/>
      <c r="BH364" s="257"/>
      <c r="BI364" s="257"/>
      <c r="BJ364" s="257"/>
      <c r="BK364" s="257"/>
      <c r="BL364" s="813"/>
      <c r="BM364" s="816"/>
      <c r="BN364" s="51">
        <f t="shared" si="326"/>
        <v>0</v>
      </c>
      <c r="BO364" s="257"/>
      <c r="BP364" s="257"/>
      <c r="BQ364" s="257"/>
      <c r="BR364" s="257"/>
      <c r="BS364" s="257"/>
      <c r="BT364" s="257"/>
      <c r="BU364" s="821"/>
      <c r="BV364" s="822"/>
      <c r="BW364" s="822"/>
      <c r="BX364" s="822"/>
      <c r="BY364" s="822"/>
      <c r="BZ364" s="822"/>
      <c r="CA364" s="822"/>
      <c r="CB364" s="822"/>
      <c r="CC364" s="823"/>
    </row>
    <row r="365" spans="1:81" s="58" customFormat="1" ht="40.200000000000003" customHeight="1" x14ac:dyDescent="0.3">
      <c r="A365" s="34"/>
      <c r="B365" s="886"/>
      <c r="C365" s="869"/>
      <c r="D365" s="872"/>
      <c r="E365" s="852"/>
      <c r="F365" s="852"/>
      <c r="G365" s="852"/>
      <c r="H365" s="852"/>
      <c r="I365" s="852"/>
      <c r="J365" s="813"/>
      <c r="K365" s="855"/>
      <c r="L365" s="858"/>
      <c r="M365" s="861"/>
      <c r="N365" s="837"/>
      <c r="O365" s="840"/>
      <c r="P365" s="864"/>
      <c r="Q365" s="867"/>
      <c r="R365" s="813"/>
      <c r="S365" s="355"/>
      <c r="T365" s="236"/>
      <c r="U365" s="236"/>
      <c r="V365" s="236"/>
      <c r="W365" s="39"/>
      <c r="X365" s="31"/>
      <c r="Y365" s="31"/>
      <c r="Z365" s="31"/>
      <c r="AA365" s="31"/>
      <c r="AB365" s="813"/>
      <c r="AC365" s="828"/>
      <c r="AD365" s="51">
        <f t="shared" si="300"/>
        <v>0</v>
      </c>
      <c r="AE365" s="51">
        <f t="shared" si="300"/>
        <v>0</v>
      </c>
      <c r="AF365" s="51">
        <f t="shared" si="300"/>
        <v>0</v>
      </c>
      <c r="AG365" s="51">
        <f t="shared" si="300"/>
        <v>0</v>
      </c>
      <c r="AH365" s="51">
        <f t="shared" si="300"/>
        <v>0</v>
      </c>
      <c r="AI365" s="51">
        <f t="shared" si="300"/>
        <v>0</v>
      </c>
      <c r="AJ365" s="51">
        <f t="shared" si="299"/>
        <v>0</v>
      </c>
      <c r="AK365" s="813"/>
      <c r="AL365" s="831"/>
      <c r="AM365" s="51">
        <f t="shared" si="317"/>
        <v>0</v>
      </c>
      <c r="AN365" s="257"/>
      <c r="AO365" s="257"/>
      <c r="AP365" s="257"/>
      <c r="AQ365" s="257"/>
      <c r="AR365" s="257"/>
      <c r="AS365" s="257"/>
      <c r="AT365" s="813"/>
      <c r="AU365" s="834"/>
      <c r="AV365" s="51">
        <f t="shared" si="320"/>
        <v>0</v>
      </c>
      <c r="AW365" s="257"/>
      <c r="AX365" s="257"/>
      <c r="AY365" s="257"/>
      <c r="AZ365" s="257"/>
      <c r="BA365" s="257"/>
      <c r="BB365" s="257"/>
      <c r="BC365" s="813"/>
      <c r="BD365" s="810"/>
      <c r="BE365" s="51">
        <f t="shared" si="323"/>
        <v>0</v>
      </c>
      <c r="BF365" s="257"/>
      <c r="BG365" s="257"/>
      <c r="BH365" s="257"/>
      <c r="BI365" s="257"/>
      <c r="BJ365" s="257"/>
      <c r="BK365" s="257"/>
      <c r="BL365" s="813"/>
      <c r="BM365" s="816"/>
      <c r="BN365" s="51">
        <f t="shared" si="326"/>
        <v>0</v>
      </c>
      <c r="BO365" s="257"/>
      <c r="BP365" s="257"/>
      <c r="BQ365" s="257"/>
      <c r="BR365" s="257"/>
      <c r="BS365" s="257"/>
      <c r="BT365" s="257"/>
      <c r="BU365" s="821"/>
      <c r="BV365" s="822"/>
      <c r="BW365" s="822"/>
      <c r="BX365" s="822"/>
      <c r="BY365" s="822"/>
      <c r="BZ365" s="822"/>
      <c r="CA365" s="822"/>
      <c r="CB365" s="822"/>
      <c r="CC365" s="823"/>
    </row>
    <row r="366" spans="1:81" s="58" customFormat="1" ht="40.200000000000003" customHeight="1" thickBot="1" x14ac:dyDescent="0.35">
      <c r="A366" s="34"/>
      <c r="B366" s="886"/>
      <c r="C366" s="869"/>
      <c r="D366" s="873"/>
      <c r="E366" s="853"/>
      <c r="F366" s="853"/>
      <c r="G366" s="853"/>
      <c r="H366" s="853"/>
      <c r="I366" s="853"/>
      <c r="J366" s="814"/>
      <c r="K366" s="856"/>
      <c r="L366" s="859"/>
      <c r="M366" s="862"/>
      <c r="N366" s="838"/>
      <c r="O366" s="841"/>
      <c r="P366" s="865"/>
      <c r="Q366" s="874"/>
      <c r="R366" s="814"/>
      <c r="S366" s="356"/>
      <c r="T366" s="237"/>
      <c r="U366" s="237"/>
      <c r="V366" s="237"/>
      <c r="W366" s="232"/>
      <c r="X366" s="260"/>
      <c r="Y366" s="260"/>
      <c r="Z366" s="260"/>
      <c r="AA366" s="260"/>
      <c r="AB366" s="814"/>
      <c r="AC366" s="829"/>
      <c r="AD366" s="46">
        <f t="shared" si="300"/>
        <v>0</v>
      </c>
      <c r="AE366" s="46">
        <f t="shared" si="300"/>
        <v>0</v>
      </c>
      <c r="AF366" s="46">
        <f t="shared" si="300"/>
        <v>0</v>
      </c>
      <c r="AG366" s="46">
        <f t="shared" si="300"/>
        <v>0</v>
      </c>
      <c r="AH366" s="46">
        <f t="shared" si="300"/>
        <v>0</v>
      </c>
      <c r="AI366" s="46">
        <f t="shared" si="300"/>
        <v>0</v>
      </c>
      <c r="AJ366" s="46">
        <f t="shared" si="299"/>
        <v>0</v>
      </c>
      <c r="AK366" s="814"/>
      <c r="AL366" s="832"/>
      <c r="AM366" s="46">
        <f t="shared" si="317"/>
        <v>0</v>
      </c>
      <c r="AN366" s="49"/>
      <c r="AO366" s="49"/>
      <c r="AP366" s="49"/>
      <c r="AQ366" s="49"/>
      <c r="AR366" s="49"/>
      <c r="AS366" s="49"/>
      <c r="AT366" s="814"/>
      <c r="AU366" s="835"/>
      <c r="AV366" s="46">
        <f t="shared" si="320"/>
        <v>0</v>
      </c>
      <c r="AW366" s="49"/>
      <c r="AX366" s="49"/>
      <c r="AY366" s="49"/>
      <c r="AZ366" s="49"/>
      <c r="BA366" s="49"/>
      <c r="BB366" s="49"/>
      <c r="BC366" s="814"/>
      <c r="BD366" s="811"/>
      <c r="BE366" s="46">
        <f t="shared" si="323"/>
        <v>0</v>
      </c>
      <c r="BF366" s="49"/>
      <c r="BG366" s="49"/>
      <c r="BH366" s="49"/>
      <c r="BI366" s="49"/>
      <c r="BJ366" s="49"/>
      <c r="BK366" s="49"/>
      <c r="BL366" s="814"/>
      <c r="BM366" s="817"/>
      <c r="BN366" s="46">
        <f t="shared" si="326"/>
        <v>0</v>
      </c>
      <c r="BO366" s="49"/>
      <c r="BP366" s="49"/>
      <c r="BQ366" s="49"/>
      <c r="BR366" s="49"/>
      <c r="BS366" s="49"/>
      <c r="BT366" s="49"/>
      <c r="BU366" s="824"/>
      <c r="BV366" s="825"/>
      <c r="BW366" s="825"/>
      <c r="BX366" s="825"/>
      <c r="BY366" s="825"/>
      <c r="BZ366" s="825"/>
      <c r="CA366" s="825"/>
      <c r="CB366" s="825"/>
      <c r="CC366" s="826"/>
    </row>
    <row r="367" spans="1:81" s="58" customFormat="1" ht="40.200000000000003" customHeight="1" thickTop="1" x14ac:dyDescent="0.3">
      <c r="A367" s="34"/>
      <c r="B367" s="886"/>
      <c r="C367" s="869"/>
      <c r="D367" s="871"/>
      <c r="E367" s="851"/>
      <c r="F367" s="851"/>
      <c r="G367" s="851"/>
      <c r="H367" s="851"/>
      <c r="I367" s="851"/>
      <c r="J367" s="812">
        <v>511</v>
      </c>
      <c r="K367" s="854" t="str">
        <f>+[8]Metas!K581</f>
        <v>Brindar acompañamiento técnico para la implementación de la Alianza Nacional contra Violencias hacia Niñas, Niños y Adolescentes en coordinación con la Secretaría de Desarrollo Social y el ICBF.</v>
      </c>
      <c r="L367" s="1187">
        <v>0.34</v>
      </c>
      <c r="M367" s="1190">
        <f t="shared" ref="M367" si="327">SUM(N367:Q367)</f>
        <v>0.33999999999999997</v>
      </c>
      <c r="N367" s="1193">
        <v>0.01</v>
      </c>
      <c r="O367" s="1175">
        <v>0.15</v>
      </c>
      <c r="P367" s="1178">
        <v>0.15</v>
      </c>
      <c r="Q367" s="1181">
        <v>0.03</v>
      </c>
      <c r="R367" s="812">
        <f>+$J367</f>
        <v>511</v>
      </c>
      <c r="S367" s="354" t="s">
        <v>5870</v>
      </c>
      <c r="T367" s="235" t="s">
        <v>3822</v>
      </c>
      <c r="U367" s="235" t="s">
        <v>3826</v>
      </c>
      <c r="V367" s="235" t="s">
        <v>3830</v>
      </c>
      <c r="W367" s="231" t="s">
        <v>5871</v>
      </c>
      <c r="X367" s="256"/>
      <c r="Y367" s="256"/>
      <c r="Z367" s="256"/>
      <c r="AA367" s="256"/>
      <c r="AB367" s="812">
        <f t="shared" si="313"/>
        <v>511</v>
      </c>
      <c r="AC367" s="827">
        <f t="shared" ref="AC367" si="328">+L367</f>
        <v>0.34</v>
      </c>
      <c r="AD367" s="44">
        <f t="shared" si="300"/>
        <v>14.25</v>
      </c>
      <c r="AE367" s="44">
        <f t="shared" si="300"/>
        <v>14.25</v>
      </c>
      <c r="AF367" s="44">
        <f t="shared" si="300"/>
        <v>0</v>
      </c>
      <c r="AG367" s="44">
        <f t="shared" si="300"/>
        <v>0</v>
      </c>
      <c r="AH367" s="44">
        <f t="shared" si="300"/>
        <v>0</v>
      </c>
      <c r="AI367" s="44">
        <f t="shared" si="300"/>
        <v>0</v>
      </c>
      <c r="AJ367" s="44">
        <f t="shared" si="299"/>
        <v>0</v>
      </c>
      <c r="AK367" s="812">
        <f t="shared" si="315"/>
        <v>511</v>
      </c>
      <c r="AL367" s="830">
        <f t="shared" ref="AL367" si="329">+N367</f>
        <v>0.01</v>
      </c>
      <c r="AM367" s="44">
        <f t="shared" si="317"/>
        <v>1.25</v>
      </c>
      <c r="AN367" s="47">
        <v>1.25</v>
      </c>
      <c r="AO367" s="47"/>
      <c r="AP367" s="47"/>
      <c r="AQ367" s="47"/>
      <c r="AR367" s="47"/>
      <c r="AS367" s="47"/>
      <c r="AT367" s="812">
        <f t="shared" si="318"/>
        <v>511</v>
      </c>
      <c r="AU367" s="833">
        <f t="shared" ref="AU367" si="330">+O367</f>
        <v>0.15</v>
      </c>
      <c r="AV367" s="44">
        <f t="shared" si="320"/>
        <v>5</v>
      </c>
      <c r="AW367" s="47">
        <v>5</v>
      </c>
      <c r="AX367" s="47"/>
      <c r="AY367" s="47"/>
      <c r="AZ367" s="47"/>
      <c r="BA367" s="47"/>
      <c r="BB367" s="47"/>
      <c r="BC367" s="812">
        <f t="shared" si="321"/>
        <v>511</v>
      </c>
      <c r="BD367" s="809">
        <f t="shared" ref="BD367" si="331">+P367</f>
        <v>0.15</v>
      </c>
      <c r="BE367" s="44">
        <f t="shared" si="323"/>
        <v>5</v>
      </c>
      <c r="BF367" s="47">
        <v>5</v>
      </c>
      <c r="BG367" s="47"/>
      <c r="BH367" s="47"/>
      <c r="BI367" s="47"/>
      <c r="BJ367" s="47"/>
      <c r="BK367" s="47"/>
      <c r="BL367" s="812">
        <f t="shared" si="324"/>
        <v>511</v>
      </c>
      <c r="BM367" s="815">
        <f t="shared" ref="BM367" si="332">+Q367</f>
        <v>0.03</v>
      </c>
      <c r="BN367" s="44">
        <f t="shared" si="326"/>
        <v>3</v>
      </c>
      <c r="BO367" s="47">
        <v>3</v>
      </c>
      <c r="BP367" s="47"/>
      <c r="BQ367" s="47"/>
      <c r="BR367" s="47"/>
      <c r="BS367" s="47"/>
      <c r="BT367" s="47"/>
      <c r="BU367" s="818"/>
      <c r="BV367" s="819"/>
      <c r="BW367" s="819"/>
      <c r="BX367" s="819"/>
      <c r="BY367" s="819"/>
      <c r="BZ367" s="819"/>
      <c r="CA367" s="819"/>
      <c r="CB367" s="819"/>
      <c r="CC367" s="820"/>
    </row>
    <row r="368" spans="1:81" s="58" customFormat="1" ht="40.200000000000003" customHeight="1" x14ac:dyDescent="0.3">
      <c r="A368" s="34"/>
      <c r="B368" s="886"/>
      <c r="C368" s="869"/>
      <c r="D368" s="872"/>
      <c r="E368" s="852"/>
      <c r="F368" s="852"/>
      <c r="G368" s="852"/>
      <c r="H368" s="852"/>
      <c r="I368" s="852"/>
      <c r="J368" s="813"/>
      <c r="K368" s="855"/>
      <c r="L368" s="1188"/>
      <c r="M368" s="1191"/>
      <c r="N368" s="1194"/>
      <c r="O368" s="1176"/>
      <c r="P368" s="1179"/>
      <c r="Q368" s="1182"/>
      <c r="R368" s="813"/>
      <c r="S368" s="355" t="s">
        <v>5872</v>
      </c>
      <c r="T368" s="236"/>
      <c r="U368" s="236"/>
      <c r="V368" s="236"/>
      <c r="W368" s="39" t="s">
        <v>5873</v>
      </c>
      <c r="X368" s="31"/>
      <c r="Y368" s="31"/>
      <c r="Z368" s="31"/>
      <c r="AA368" s="31"/>
      <c r="AB368" s="813"/>
      <c r="AC368" s="828"/>
      <c r="AD368" s="51">
        <f t="shared" si="300"/>
        <v>0</v>
      </c>
      <c r="AE368" s="51">
        <f t="shared" si="300"/>
        <v>0</v>
      </c>
      <c r="AF368" s="51">
        <f t="shared" si="300"/>
        <v>0</v>
      </c>
      <c r="AG368" s="51">
        <f t="shared" si="300"/>
        <v>0</v>
      </c>
      <c r="AH368" s="51">
        <f t="shared" si="300"/>
        <v>0</v>
      </c>
      <c r="AI368" s="51">
        <f t="shared" si="300"/>
        <v>0</v>
      </c>
      <c r="AJ368" s="51">
        <f t="shared" si="299"/>
        <v>0</v>
      </c>
      <c r="AK368" s="813"/>
      <c r="AL368" s="831"/>
      <c r="AM368" s="51">
        <f t="shared" si="317"/>
        <v>0</v>
      </c>
      <c r="AN368" s="257"/>
      <c r="AO368" s="257"/>
      <c r="AP368" s="257"/>
      <c r="AQ368" s="257"/>
      <c r="AR368" s="257"/>
      <c r="AS368" s="257"/>
      <c r="AT368" s="813"/>
      <c r="AU368" s="834"/>
      <c r="AV368" s="51">
        <f t="shared" si="320"/>
        <v>0</v>
      </c>
      <c r="AW368" s="257"/>
      <c r="AX368" s="257"/>
      <c r="AY368" s="257"/>
      <c r="AZ368" s="257"/>
      <c r="BA368" s="257"/>
      <c r="BB368" s="257"/>
      <c r="BC368" s="813"/>
      <c r="BD368" s="810"/>
      <c r="BE368" s="51">
        <f t="shared" si="323"/>
        <v>0</v>
      </c>
      <c r="BF368" s="257"/>
      <c r="BG368" s="257"/>
      <c r="BH368" s="257"/>
      <c r="BI368" s="257"/>
      <c r="BJ368" s="257"/>
      <c r="BK368" s="257"/>
      <c r="BL368" s="813"/>
      <c r="BM368" s="816"/>
      <c r="BN368" s="51">
        <f t="shared" si="326"/>
        <v>0</v>
      </c>
      <c r="BO368" s="257"/>
      <c r="BP368" s="257"/>
      <c r="BQ368" s="257"/>
      <c r="BR368" s="257"/>
      <c r="BS368" s="257"/>
      <c r="BT368" s="257"/>
      <c r="BU368" s="821"/>
      <c r="BV368" s="822"/>
      <c r="BW368" s="822"/>
      <c r="BX368" s="822"/>
      <c r="BY368" s="822"/>
      <c r="BZ368" s="822"/>
      <c r="CA368" s="822"/>
      <c r="CB368" s="822"/>
      <c r="CC368" s="823"/>
    </row>
    <row r="369" spans="1:81" s="58" customFormat="1" ht="40.200000000000003" customHeight="1" x14ac:dyDescent="0.3">
      <c r="A369" s="34"/>
      <c r="B369" s="886"/>
      <c r="C369" s="869"/>
      <c r="D369" s="872"/>
      <c r="E369" s="852"/>
      <c r="F369" s="852"/>
      <c r="G369" s="852"/>
      <c r="H369" s="852"/>
      <c r="I369" s="852"/>
      <c r="J369" s="813"/>
      <c r="K369" s="855"/>
      <c r="L369" s="1188"/>
      <c r="M369" s="1191"/>
      <c r="N369" s="1194"/>
      <c r="O369" s="1176"/>
      <c r="P369" s="1179"/>
      <c r="Q369" s="1182"/>
      <c r="R369" s="813"/>
      <c r="S369" s="355" t="s">
        <v>5874</v>
      </c>
      <c r="T369" s="236"/>
      <c r="U369" s="236"/>
      <c r="V369" s="236"/>
      <c r="W369" s="39" t="s">
        <v>5722</v>
      </c>
      <c r="X369" s="31"/>
      <c r="Y369" s="31"/>
      <c r="Z369" s="31"/>
      <c r="AA369" s="31"/>
      <c r="AB369" s="813"/>
      <c r="AC369" s="828"/>
      <c r="AD369" s="51">
        <f t="shared" si="300"/>
        <v>0</v>
      </c>
      <c r="AE369" s="51">
        <f t="shared" si="300"/>
        <v>0</v>
      </c>
      <c r="AF369" s="51">
        <f t="shared" si="300"/>
        <v>0</v>
      </c>
      <c r="AG369" s="51">
        <f t="shared" si="300"/>
        <v>0</v>
      </c>
      <c r="AH369" s="51">
        <f t="shared" si="300"/>
        <v>0</v>
      </c>
      <c r="AI369" s="51">
        <f t="shared" si="300"/>
        <v>0</v>
      </c>
      <c r="AJ369" s="51">
        <f t="shared" si="299"/>
        <v>0</v>
      </c>
      <c r="AK369" s="813"/>
      <c r="AL369" s="831"/>
      <c r="AM369" s="51">
        <f t="shared" si="317"/>
        <v>0</v>
      </c>
      <c r="AN369" s="257"/>
      <c r="AO369" s="257"/>
      <c r="AP369" s="257"/>
      <c r="AQ369" s="257"/>
      <c r="AR369" s="257"/>
      <c r="AS369" s="257"/>
      <c r="AT369" s="813"/>
      <c r="AU369" s="834"/>
      <c r="AV369" s="51">
        <f t="shared" si="320"/>
        <v>0</v>
      </c>
      <c r="AW369" s="257"/>
      <c r="AX369" s="257"/>
      <c r="AY369" s="257"/>
      <c r="AZ369" s="257"/>
      <c r="BA369" s="257"/>
      <c r="BB369" s="257"/>
      <c r="BC369" s="813"/>
      <c r="BD369" s="810"/>
      <c r="BE369" s="51">
        <f t="shared" si="323"/>
        <v>0</v>
      </c>
      <c r="BF369" s="257"/>
      <c r="BG369" s="257"/>
      <c r="BH369" s="257"/>
      <c r="BI369" s="257"/>
      <c r="BJ369" s="257"/>
      <c r="BK369" s="257"/>
      <c r="BL369" s="813"/>
      <c r="BM369" s="816"/>
      <c r="BN369" s="51">
        <f t="shared" si="326"/>
        <v>0</v>
      </c>
      <c r="BO369" s="257"/>
      <c r="BP369" s="257"/>
      <c r="BQ369" s="257"/>
      <c r="BR369" s="257"/>
      <c r="BS369" s="257"/>
      <c r="BT369" s="257"/>
      <c r="BU369" s="821"/>
      <c r="BV369" s="822"/>
      <c r="BW369" s="822"/>
      <c r="BX369" s="822"/>
      <c r="BY369" s="822"/>
      <c r="BZ369" s="822"/>
      <c r="CA369" s="822"/>
      <c r="CB369" s="822"/>
      <c r="CC369" s="823"/>
    </row>
    <row r="370" spans="1:81" s="58" customFormat="1" ht="40.200000000000003" customHeight="1" thickBot="1" x14ac:dyDescent="0.35">
      <c r="A370" s="34"/>
      <c r="B370" s="886"/>
      <c r="C370" s="869"/>
      <c r="D370" s="873"/>
      <c r="E370" s="853"/>
      <c r="F370" s="853"/>
      <c r="G370" s="853"/>
      <c r="H370" s="853"/>
      <c r="I370" s="853"/>
      <c r="J370" s="814"/>
      <c r="K370" s="856"/>
      <c r="L370" s="1189"/>
      <c r="M370" s="1192"/>
      <c r="N370" s="1195"/>
      <c r="O370" s="1177"/>
      <c r="P370" s="1180"/>
      <c r="Q370" s="1183"/>
      <c r="R370" s="814"/>
      <c r="S370" s="356" t="s">
        <v>5875</v>
      </c>
      <c r="T370" s="237"/>
      <c r="U370" s="237"/>
      <c r="V370" s="237"/>
      <c r="W370" s="39" t="s">
        <v>5876</v>
      </c>
      <c r="X370" s="260"/>
      <c r="Y370" s="260"/>
      <c r="Z370" s="260"/>
      <c r="AA370" s="260"/>
      <c r="AB370" s="814"/>
      <c r="AC370" s="829"/>
      <c r="AD370" s="46">
        <f t="shared" si="300"/>
        <v>0</v>
      </c>
      <c r="AE370" s="46">
        <f t="shared" si="300"/>
        <v>0</v>
      </c>
      <c r="AF370" s="46">
        <f t="shared" si="300"/>
        <v>0</v>
      </c>
      <c r="AG370" s="46">
        <f t="shared" si="300"/>
        <v>0</v>
      </c>
      <c r="AH370" s="46">
        <f t="shared" si="300"/>
        <v>0</v>
      </c>
      <c r="AI370" s="46">
        <f t="shared" si="300"/>
        <v>0</v>
      </c>
      <c r="AJ370" s="46">
        <f t="shared" si="299"/>
        <v>0</v>
      </c>
      <c r="AK370" s="814"/>
      <c r="AL370" s="832"/>
      <c r="AM370" s="46">
        <f t="shared" si="317"/>
        <v>0</v>
      </c>
      <c r="AN370" s="49"/>
      <c r="AO370" s="49"/>
      <c r="AP370" s="49"/>
      <c r="AQ370" s="49"/>
      <c r="AR370" s="49"/>
      <c r="AS370" s="49"/>
      <c r="AT370" s="814"/>
      <c r="AU370" s="835"/>
      <c r="AV370" s="46">
        <f t="shared" si="320"/>
        <v>0</v>
      </c>
      <c r="AW370" s="49"/>
      <c r="AX370" s="49"/>
      <c r="AY370" s="49"/>
      <c r="AZ370" s="49"/>
      <c r="BA370" s="49"/>
      <c r="BB370" s="49"/>
      <c r="BC370" s="814"/>
      <c r="BD370" s="811"/>
      <c r="BE370" s="46">
        <f t="shared" si="323"/>
        <v>0</v>
      </c>
      <c r="BF370" s="49"/>
      <c r="BG370" s="49"/>
      <c r="BH370" s="49"/>
      <c r="BI370" s="49"/>
      <c r="BJ370" s="49"/>
      <c r="BK370" s="49"/>
      <c r="BL370" s="814"/>
      <c r="BM370" s="817"/>
      <c r="BN370" s="46">
        <f t="shared" si="326"/>
        <v>0</v>
      </c>
      <c r="BO370" s="49"/>
      <c r="BP370" s="49"/>
      <c r="BQ370" s="49"/>
      <c r="BR370" s="49"/>
      <c r="BS370" s="49"/>
      <c r="BT370" s="49"/>
      <c r="BU370" s="824"/>
      <c r="BV370" s="825"/>
      <c r="BW370" s="825"/>
      <c r="BX370" s="825"/>
      <c r="BY370" s="825"/>
      <c r="BZ370" s="825"/>
      <c r="CA370" s="825"/>
      <c r="CB370" s="825"/>
      <c r="CC370" s="826"/>
    </row>
    <row r="371" spans="1:81" s="58" customFormat="1" ht="40.200000000000003" customHeight="1" thickTop="1" x14ac:dyDescent="0.3">
      <c r="A371" s="34"/>
      <c r="B371" s="886"/>
      <c r="C371" s="869"/>
      <c r="D371" s="871"/>
      <c r="E371" s="851"/>
      <c r="F371" s="851"/>
      <c r="G371" s="851"/>
      <c r="H371" s="851"/>
      <c r="I371" s="851"/>
      <c r="J371" s="812">
        <v>512</v>
      </c>
      <c r="K371" s="854" t="str">
        <f>+[8]Metas!K582</f>
        <v>Estrategias de acompañamiento a los espacios que promuevan a nivel departamental la asistencia, protección y prevención a fin de contrarrestar la violencia en sus distintas modalidades.</v>
      </c>
      <c r="L371" s="857"/>
      <c r="M371" s="860">
        <f t="shared" ref="M371" si="333">SUM(N371:Q371)</f>
        <v>0</v>
      </c>
      <c r="N371" s="836"/>
      <c r="O371" s="839"/>
      <c r="P371" s="863"/>
      <c r="Q371" s="866"/>
      <c r="R371" s="812">
        <f>+$J371</f>
        <v>512</v>
      </c>
      <c r="S371" s="354"/>
      <c r="T371" s="235"/>
      <c r="U371" s="235"/>
      <c r="V371" s="235"/>
      <c r="W371" s="231"/>
      <c r="X371" s="256"/>
      <c r="Y371" s="256"/>
      <c r="Z371" s="256"/>
      <c r="AA371" s="256"/>
      <c r="AB371" s="812">
        <f t="shared" si="313"/>
        <v>512</v>
      </c>
      <c r="AC371" s="827">
        <f t="shared" ref="AC371" si="334">+L371</f>
        <v>0</v>
      </c>
      <c r="AD371" s="44">
        <f t="shared" si="300"/>
        <v>0</v>
      </c>
      <c r="AE371" s="44">
        <f t="shared" si="300"/>
        <v>0</v>
      </c>
      <c r="AF371" s="44">
        <f t="shared" si="300"/>
        <v>0</v>
      </c>
      <c r="AG371" s="44">
        <f t="shared" si="300"/>
        <v>0</v>
      </c>
      <c r="AH371" s="44">
        <f t="shared" si="300"/>
        <v>0</v>
      </c>
      <c r="AI371" s="44">
        <f t="shared" si="300"/>
        <v>0</v>
      </c>
      <c r="AJ371" s="44">
        <f t="shared" si="299"/>
        <v>0</v>
      </c>
      <c r="AK371" s="812">
        <f t="shared" si="315"/>
        <v>512</v>
      </c>
      <c r="AL371" s="830">
        <f t="shared" ref="AL371" si="335">+N371</f>
        <v>0</v>
      </c>
      <c r="AM371" s="44">
        <f t="shared" si="317"/>
        <v>0</v>
      </c>
      <c r="AN371" s="47"/>
      <c r="AO371" s="47"/>
      <c r="AP371" s="47"/>
      <c r="AQ371" s="47"/>
      <c r="AR371" s="47"/>
      <c r="AS371" s="47"/>
      <c r="AT371" s="812">
        <f t="shared" si="318"/>
        <v>512</v>
      </c>
      <c r="AU371" s="833">
        <f t="shared" ref="AU371" si="336">+O371</f>
        <v>0</v>
      </c>
      <c r="AV371" s="44">
        <f t="shared" si="320"/>
        <v>0</v>
      </c>
      <c r="AW371" s="47"/>
      <c r="AX371" s="47"/>
      <c r="AY371" s="47"/>
      <c r="AZ371" s="47"/>
      <c r="BA371" s="47"/>
      <c r="BB371" s="47"/>
      <c r="BC371" s="812">
        <f t="shared" si="321"/>
        <v>512</v>
      </c>
      <c r="BD371" s="809">
        <f t="shared" ref="BD371" si="337">+P371</f>
        <v>0</v>
      </c>
      <c r="BE371" s="44">
        <f t="shared" si="323"/>
        <v>0</v>
      </c>
      <c r="BF371" s="47"/>
      <c r="BG371" s="47"/>
      <c r="BH371" s="47"/>
      <c r="BI371" s="47"/>
      <c r="BJ371" s="47"/>
      <c r="BK371" s="47"/>
      <c r="BL371" s="812">
        <f t="shared" si="324"/>
        <v>512</v>
      </c>
      <c r="BM371" s="815">
        <f t="shared" ref="BM371" si="338">+Q371</f>
        <v>0</v>
      </c>
      <c r="BN371" s="44">
        <f t="shared" si="326"/>
        <v>0</v>
      </c>
      <c r="BO371" s="47"/>
      <c r="BP371" s="47"/>
      <c r="BQ371" s="47"/>
      <c r="BR371" s="47"/>
      <c r="BS371" s="47"/>
      <c r="BT371" s="47"/>
      <c r="BU371" s="818"/>
      <c r="BV371" s="819"/>
      <c r="BW371" s="819"/>
      <c r="BX371" s="819"/>
      <c r="BY371" s="819"/>
      <c r="BZ371" s="819"/>
      <c r="CA371" s="819"/>
      <c r="CB371" s="819"/>
      <c r="CC371" s="820"/>
    </row>
    <row r="372" spans="1:81" s="58" customFormat="1" ht="40.200000000000003" customHeight="1" x14ac:dyDescent="0.3">
      <c r="A372" s="34"/>
      <c r="B372" s="886"/>
      <c r="C372" s="869"/>
      <c r="D372" s="872"/>
      <c r="E372" s="852"/>
      <c r="F372" s="852"/>
      <c r="G372" s="852"/>
      <c r="H372" s="852"/>
      <c r="I372" s="852"/>
      <c r="J372" s="813"/>
      <c r="K372" s="855"/>
      <c r="L372" s="858"/>
      <c r="M372" s="861"/>
      <c r="N372" s="837"/>
      <c r="O372" s="840"/>
      <c r="P372" s="864"/>
      <c r="Q372" s="867"/>
      <c r="R372" s="813"/>
      <c r="S372" s="355"/>
      <c r="T372" s="236"/>
      <c r="U372" s="236"/>
      <c r="V372" s="236"/>
      <c r="W372" s="39"/>
      <c r="X372" s="31"/>
      <c r="Y372" s="31"/>
      <c r="Z372" s="31"/>
      <c r="AA372" s="31"/>
      <c r="AB372" s="813"/>
      <c r="AC372" s="828"/>
      <c r="AD372" s="51">
        <f t="shared" si="300"/>
        <v>0</v>
      </c>
      <c r="AE372" s="51">
        <f t="shared" si="300"/>
        <v>0</v>
      </c>
      <c r="AF372" s="51">
        <f t="shared" si="300"/>
        <v>0</v>
      </c>
      <c r="AG372" s="51">
        <f t="shared" si="300"/>
        <v>0</v>
      </c>
      <c r="AH372" s="51">
        <f t="shared" si="300"/>
        <v>0</v>
      </c>
      <c r="AI372" s="51">
        <f t="shared" si="300"/>
        <v>0</v>
      </c>
      <c r="AJ372" s="51">
        <f t="shared" si="299"/>
        <v>0</v>
      </c>
      <c r="AK372" s="813"/>
      <c r="AL372" s="831"/>
      <c r="AM372" s="51">
        <f t="shared" si="317"/>
        <v>0</v>
      </c>
      <c r="AN372" s="257"/>
      <c r="AO372" s="257"/>
      <c r="AP372" s="257"/>
      <c r="AQ372" s="257"/>
      <c r="AR372" s="257"/>
      <c r="AS372" s="257"/>
      <c r="AT372" s="813"/>
      <c r="AU372" s="834"/>
      <c r="AV372" s="51">
        <f t="shared" si="320"/>
        <v>0</v>
      </c>
      <c r="AW372" s="257"/>
      <c r="AX372" s="257"/>
      <c r="AY372" s="257"/>
      <c r="AZ372" s="257"/>
      <c r="BA372" s="257"/>
      <c r="BB372" s="257"/>
      <c r="BC372" s="813"/>
      <c r="BD372" s="810"/>
      <c r="BE372" s="51">
        <f t="shared" si="323"/>
        <v>0</v>
      </c>
      <c r="BF372" s="257"/>
      <c r="BG372" s="257"/>
      <c r="BH372" s="257"/>
      <c r="BI372" s="257"/>
      <c r="BJ372" s="257"/>
      <c r="BK372" s="257"/>
      <c r="BL372" s="813"/>
      <c r="BM372" s="816"/>
      <c r="BN372" s="51">
        <f t="shared" si="326"/>
        <v>0</v>
      </c>
      <c r="BO372" s="257"/>
      <c r="BP372" s="257"/>
      <c r="BQ372" s="257"/>
      <c r="BR372" s="257"/>
      <c r="BS372" s="257"/>
      <c r="BT372" s="257"/>
      <c r="BU372" s="821"/>
      <c r="BV372" s="822"/>
      <c r="BW372" s="822"/>
      <c r="BX372" s="822"/>
      <c r="BY372" s="822"/>
      <c r="BZ372" s="822"/>
      <c r="CA372" s="822"/>
      <c r="CB372" s="822"/>
      <c r="CC372" s="823"/>
    </row>
    <row r="373" spans="1:81" s="58" customFormat="1" ht="40.200000000000003" customHeight="1" x14ac:dyDescent="0.3">
      <c r="A373" s="34"/>
      <c r="B373" s="886"/>
      <c r="C373" s="869"/>
      <c r="D373" s="872"/>
      <c r="E373" s="852"/>
      <c r="F373" s="852"/>
      <c r="G373" s="852"/>
      <c r="H373" s="852"/>
      <c r="I373" s="852"/>
      <c r="J373" s="813"/>
      <c r="K373" s="855"/>
      <c r="L373" s="858"/>
      <c r="M373" s="861"/>
      <c r="N373" s="837"/>
      <c r="O373" s="840"/>
      <c r="P373" s="864"/>
      <c r="Q373" s="867"/>
      <c r="R373" s="813"/>
      <c r="S373" s="355"/>
      <c r="T373" s="236"/>
      <c r="U373" s="236"/>
      <c r="V373" s="236"/>
      <c r="W373" s="39"/>
      <c r="X373" s="31"/>
      <c r="Y373" s="31"/>
      <c r="Z373" s="31"/>
      <c r="AA373" s="31"/>
      <c r="AB373" s="813"/>
      <c r="AC373" s="828"/>
      <c r="AD373" s="51">
        <f t="shared" si="300"/>
        <v>0</v>
      </c>
      <c r="AE373" s="51">
        <f t="shared" si="300"/>
        <v>0</v>
      </c>
      <c r="AF373" s="51">
        <f t="shared" si="300"/>
        <v>0</v>
      </c>
      <c r="AG373" s="51">
        <f t="shared" si="300"/>
        <v>0</v>
      </c>
      <c r="AH373" s="51">
        <f t="shared" si="300"/>
        <v>0</v>
      </c>
      <c r="AI373" s="51">
        <f t="shared" si="300"/>
        <v>0</v>
      </c>
      <c r="AJ373" s="51">
        <f t="shared" si="299"/>
        <v>0</v>
      </c>
      <c r="AK373" s="813"/>
      <c r="AL373" s="831"/>
      <c r="AM373" s="51">
        <f t="shared" si="317"/>
        <v>0</v>
      </c>
      <c r="AN373" s="257"/>
      <c r="AO373" s="257"/>
      <c r="AP373" s="257"/>
      <c r="AQ373" s="257"/>
      <c r="AR373" s="257"/>
      <c r="AS373" s="257"/>
      <c r="AT373" s="813"/>
      <c r="AU373" s="834"/>
      <c r="AV373" s="51">
        <f t="shared" si="320"/>
        <v>0</v>
      </c>
      <c r="AW373" s="257"/>
      <c r="AX373" s="257"/>
      <c r="AY373" s="257"/>
      <c r="AZ373" s="257"/>
      <c r="BA373" s="257"/>
      <c r="BB373" s="257"/>
      <c r="BC373" s="813"/>
      <c r="BD373" s="810"/>
      <c r="BE373" s="51">
        <f t="shared" si="323"/>
        <v>0</v>
      </c>
      <c r="BF373" s="257"/>
      <c r="BG373" s="257"/>
      <c r="BH373" s="257"/>
      <c r="BI373" s="257"/>
      <c r="BJ373" s="257"/>
      <c r="BK373" s="257"/>
      <c r="BL373" s="813"/>
      <c r="BM373" s="816"/>
      <c r="BN373" s="51">
        <f t="shared" si="326"/>
        <v>0</v>
      </c>
      <c r="BO373" s="257"/>
      <c r="BP373" s="257"/>
      <c r="BQ373" s="257"/>
      <c r="BR373" s="257"/>
      <c r="BS373" s="257"/>
      <c r="BT373" s="257"/>
      <c r="BU373" s="821"/>
      <c r="BV373" s="822"/>
      <c r="BW373" s="822"/>
      <c r="BX373" s="822"/>
      <c r="BY373" s="822"/>
      <c r="BZ373" s="822"/>
      <c r="CA373" s="822"/>
      <c r="CB373" s="822"/>
      <c r="CC373" s="823"/>
    </row>
    <row r="374" spans="1:81" s="58" customFormat="1" ht="40.200000000000003" customHeight="1" thickBot="1" x14ac:dyDescent="0.35">
      <c r="A374" s="34"/>
      <c r="B374" s="886"/>
      <c r="C374" s="869"/>
      <c r="D374" s="873"/>
      <c r="E374" s="853"/>
      <c r="F374" s="853"/>
      <c r="G374" s="853"/>
      <c r="H374" s="853"/>
      <c r="I374" s="853"/>
      <c r="J374" s="814"/>
      <c r="K374" s="856"/>
      <c r="L374" s="859"/>
      <c r="M374" s="862"/>
      <c r="N374" s="838"/>
      <c r="O374" s="841"/>
      <c r="P374" s="865"/>
      <c r="Q374" s="874"/>
      <c r="R374" s="814"/>
      <c r="S374" s="356"/>
      <c r="T374" s="237"/>
      <c r="U374" s="237"/>
      <c r="V374" s="237"/>
      <c r="W374" s="232"/>
      <c r="X374" s="260"/>
      <c r="Y374" s="260"/>
      <c r="Z374" s="260"/>
      <c r="AA374" s="260"/>
      <c r="AB374" s="814"/>
      <c r="AC374" s="829"/>
      <c r="AD374" s="46">
        <f t="shared" si="300"/>
        <v>0</v>
      </c>
      <c r="AE374" s="46">
        <f t="shared" si="300"/>
        <v>0</v>
      </c>
      <c r="AF374" s="46">
        <f t="shared" si="300"/>
        <v>0</v>
      </c>
      <c r="AG374" s="46">
        <f t="shared" si="300"/>
        <v>0</v>
      </c>
      <c r="AH374" s="46">
        <f t="shared" si="300"/>
        <v>0</v>
      </c>
      <c r="AI374" s="46">
        <f t="shared" si="300"/>
        <v>0</v>
      </c>
      <c r="AJ374" s="46">
        <f t="shared" si="299"/>
        <v>0</v>
      </c>
      <c r="AK374" s="814"/>
      <c r="AL374" s="832"/>
      <c r="AM374" s="46">
        <f t="shared" si="317"/>
        <v>0</v>
      </c>
      <c r="AN374" s="49"/>
      <c r="AO374" s="49"/>
      <c r="AP374" s="49"/>
      <c r="AQ374" s="49"/>
      <c r="AR374" s="49"/>
      <c r="AS374" s="49"/>
      <c r="AT374" s="814"/>
      <c r="AU374" s="835"/>
      <c r="AV374" s="46">
        <f t="shared" si="320"/>
        <v>0</v>
      </c>
      <c r="AW374" s="49"/>
      <c r="AX374" s="49"/>
      <c r="AY374" s="49"/>
      <c r="AZ374" s="49"/>
      <c r="BA374" s="49"/>
      <c r="BB374" s="49"/>
      <c r="BC374" s="814"/>
      <c r="BD374" s="811"/>
      <c r="BE374" s="46">
        <f t="shared" si="323"/>
        <v>0</v>
      </c>
      <c r="BF374" s="49"/>
      <c r="BG374" s="49"/>
      <c r="BH374" s="49"/>
      <c r="BI374" s="49"/>
      <c r="BJ374" s="49"/>
      <c r="BK374" s="49"/>
      <c r="BL374" s="814"/>
      <c r="BM374" s="817"/>
      <c r="BN374" s="46">
        <f t="shared" si="326"/>
        <v>0</v>
      </c>
      <c r="BO374" s="49"/>
      <c r="BP374" s="49"/>
      <c r="BQ374" s="49"/>
      <c r="BR374" s="49"/>
      <c r="BS374" s="49"/>
      <c r="BT374" s="49"/>
      <c r="BU374" s="824"/>
      <c r="BV374" s="825"/>
      <c r="BW374" s="825"/>
      <c r="BX374" s="825"/>
      <c r="BY374" s="825"/>
      <c r="BZ374" s="825"/>
      <c r="CA374" s="825"/>
      <c r="CB374" s="825"/>
      <c r="CC374" s="826"/>
    </row>
    <row r="375" spans="1:81" s="58" customFormat="1" ht="40.200000000000003" customHeight="1" thickTop="1" x14ac:dyDescent="0.3">
      <c r="A375" s="34"/>
      <c r="B375" s="886"/>
      <c r="C375" s="869"/>
      <c r="D375" s="871"/>
      <c r="E375" s="851"/>
      <c r="F375" s="851"/>
      <c r="G375" s="851"/>
      <c r="H375" s="851"/>
      <c r="I375" s="851"/>
      <c r="J375" s="812">
        <v>513</v>
      </c>
      <c r="K375" s="854" t="str">
        <f>+[8]Metas!K583</f>
        <v xml:space="preserve">Acciones impulsadas de articulación interinstitucional para promover el adecuado aprovechamiento del tiempo libre de NNAJ del Departamento. </v>
      </c>
      <c r="L375" s="857">
        <v>58</v>
      </c>
      <c r="M375" s="860">
        <f t="shared" ref="M375" si="339">SUM(N375:Q375)</f>
        <v>58</v>
      </c>
      <c r="N375" s="836">
        <v>1</v>
      </c>
      <c r="O375" s="839">
        <v>25</v>
      </c>
      <c r="P375" s="863">
        <v>25</v>
      </c>
      <c r="Q375" s="866">
        <v>7</v>
      </c>
      <c r="R375" s="812">
        <f>+$J375</f>
        <v>513</v>
      </c>
      <c r="S375" s="354" t="s">
        <v>5877</v>
      </c>
      <c r="T375" s="235" t="s">
        <v>3822</v>
      </c>
      <c r="U375" s="235" t="s">
        <v>3826</v>
      </c>
      <c r="V375" s="235" t="s">
        <v>3830</v>
      </c>
      <c r="W375" s="231" t="s">
        <v>5873</v>
      </c>
      <c r="X375" s="256"/>
      <c r="Y375" s="256"/>
      <c r="Z375" s="256"/>
      <c r="AA375" s="256"/>
      <c r="AB375" s="812">
        <f t="shared" si="313"/>
        <v>513</v>
      </c>
      <c r="AC375" s="827">
        <f t="shared" ref="AC375" si="340">+L375</f>
        <v>58</v>
      </c>
      <c r="AD375" s="44">
        <f t="shared" si="300"/>
        <v>438</v>
      </c>
      <c r="AE375" s="44">
        <f t="shared" si="300"/>
        <v>438</v>
      </c>
      <c r="AF375" s="44">
        <f t="shared" si="300"/>
        <v>0</v>
      </c>
      <c r="AG375" s="44">
        <f t="shared" si="300"/>
        <v>0</v>
      </c>
      <c r="AH375" s="44">
        <f t="shared" si="300"/>
        <v>0</v>
      </c>
      <c r="AI375" s="44">
        <f t="shared" si="300"/>
        <v>0</v>
      </c>
      <c r="AJ375" s="44">
        <f t="shared" si="299"/>
        <v>0</v>
      </c>
      <c r="AK375" s="812">
        <f t="shared" si="315"/>
        <v>513</v>
      </c>
      <c r="AL375" s="830">
        <f t="shared" ref="AL375" si="341">+N375</f>
        <v>1</v>
      </c>
      <c r="AM375" s="44">
        <f t="shared" si="317"/>
        <v>8</v>
      </c>
      <c r="AN375" s="47">
        <v>8</v>
      </c>
      <c r="AO375" s="47"/>
      <c r="AP375" s="47"/>
      <c r="AQ375" s="47"/>
      <c r="AR375" s="47"/>
      <c r="AS375" s="47"/>
      <c r="AT375" s="812">
        <f t="shared" si="318"/>
        <v>513</v>
      </c>
      <c r="AU375" s="833">
        <f t="shared" ref="AU375" si="342">+O375</f>
        <v>25</v>
      </c>
      <c r="AV375" s="44">
        <f t="shared" si="320"/>
        <v>200</v>
      </c>
      <c r="AW375" s="47">
        <v>200</v>
      </c>
      <c r="AX375" s="47"/>
      <c r="AY375" s="47"/>
      <c r="AZ375" s="47"/>
      <c r="BA375" s="47"/>
      <c r="BB375" s="47"/>
      <c r="BC375" s="812">
        <f t="shared" si="321"/>
        <v>513</v>
      </c>
      <c r="BD375" s="809">
        <f t="shared" ref="BD375" si="343">+P375</f>
        <v>25</v>
      </c>
      <c r="BE375" s="44">
        <f t="shared" si="323"/>
        <v>200</v>
      </c>
      <c r="BF375" s="47">
        <v>200</v>
      </c>
      <c r="BG375" s="47"/>
      <c r="BH375" s="47"/>
      <c r="BI375" s="47"/>
      <c r="BJ375" s="47"/>
      <c r="BK375" s="47"/>
      <c r="BL375" s="812">
        <f t="shared" si="324"/>
        <v>513</v>
      </c>
      <c r="BM375" s="815">
        <f t="shared" ref="BM375" si="344">+Q375</f>
        <v>7</v>
      </c>
      <c r="BN375" s="44">
        <f t="shared" si="326"/>
        <v>30</v>
      </c>
      <c r="BO375" s="47">
        <v>30</v>
      </c>
      <c r="BP375" s="47"/>
      <c r="BQ375" s="47"/>
      <c r="BR375" s="47"/>
      <c r="BS375" s="47"/>
      <c r="BT375" s="47"/>
      <c r="BU375" s="818"/>
      <c r="BV375" s="819"/>
      <c r="BW375" s="819"/>
      <c r="BX375" s="819"/>
      <c r="BY375" s="819"/>
      <c r="BZ375" s="819"/>
      <c r="CA375" s="819"/>
      <c r="CB375" s="819"/>
      <c r="CC375" s="820"/>
    </row>
    <row r="376" spans="1:81" s="58" customFormat="1" ht="40.200000000000003" customHeight="1" x14ac:dyDescent="0.3">
      <c r="A376" s="34"/>
      <c r="B376" s="886"/>
      <c r="C376" s="869"/>
      <c r="D376" s="872"/>
      <c r="E376" s="852"/>
      <c r="F376" s="852"/>
      <c r="G376" s="852"/>
      <c r="H376" s="852"/>
      <c r="I376" s="852"/>
      <c r="J376" s="813"/>
      <c r="K376" s="855"/>
      <c r="L376" s="858"/>
      <c r="M376" s="861"/>
      <c r="N376" s="837"/>
      <c r="O376" s="840"/>
      <c r="P376" s="864"/>
      <c r="Q376" s="867"/>
      <c r="R376" s="813"/>
      <c r="S376" s="355" t="s">
        <v>5878</v>
      </c>
      <c r="T376" s="236"/>
      <c r="U376" s="236"/>
      <c r="V376" s="236"/>
      <c r="W376" s="39" t="s">
        <v>5879</v>
      </c>
      <c r="X376" s="31"/>
      <c r="Y376" s="31"/>
      <c r="Z376" s="31"/>
      <c r="AA376" s="31"/>
      <c r="AB376" s="813"/>
      <c r="AC376" s="828"/>
      <c r="AD376" s="51">
        <f t="shared" si="300"/>
        <v>0</v>
      </c>
      <c r="AE376" s="51">
        <f t="shared" si="300"/>
        <v>0</v>
      </c>
      <c r="AF376" s="51">
        <f t="shared" si="300"/>
        <v>0</v>
      </c>
      <c r="AG376" s="51">
        <f t="shared" si="300"/>
        <v>0</v>
      </c>
      <c r="AH376" s="51">
        <f t="shared" si="300"/>
        <v>0</v>
      </c>
      <c r="AI376" s="51">
        <f t="shared" si="300"/>
        <v>0</v>
      </c>
      <c r="AJ376" s="51">
        <f t="shared" si="299"/>
        <v>0</v>
      </c>
      <c r="AK376" s="813"/>
      <c r="AL376" s="831"/>
      <c r="AM376" s="51">
        <f t="shared" si="317"/>
        <v>0</v>
      </c>
      <c r="AN376" s="257"/>
      <c r="AO376" s="257"/>
      <c r="AP376" s="257"/>
      <c r="AQ376" s="257"/>
      <c r="AR376" s="257"/>
      <c r="AS376" s="257"/>
      <c r="AT376" s="813"/>
      <c r="AU376" s="834"/>
      <c r="AV376" s="51">
        <f t="shared" si="320"/>
        <v>0</v>
      </c>
      <c r="AW376" s="257"/>
      <c r="AX376" s="257"/>
      <c r="AY376" s="257"/>
      <c r="AZ376" s="257"/>
      <c r="BA376" s="257"/>
      <c r="BB376" s="257"/>
      <c r="BC376" s="813"/>
      <c r="BD376" s="810"/>
      <c r="BE376" s="51">
        <f t="shared" si="323"/>
        <v>0</v>
      </c>
      <c r="BF376" s="257"/>
      <c r="BG376" s="257"/>
      <c r="BH376" s="257"/>
      <c r="BI376" s="257"/>
      <c r="BJ376" s="257"/>
      <c r="BK376" s="257"/>
      <c r="BL376" s="813"/>
      <c r="BM376" s="816"/>
      <c r="BN376" s="51">
        <f t="shared" si="326"/>
        <v>0</v>
      </c>
      <c r="BO376" s="257"/>
      <c r="BP376" s="257"/>
      <c r="BQ376" s="257"/>
      <c r="BR376" s="257"/>
      <c r="BS376" s="257"/>
      <c r="BT376" s="257"/>
      <c r="BU376" s="821"/>
      <c r="BV376" s="822"/>
      <c r="BW376" s="822"/>
      <c r="BX376" s="822"/>
      <c r="BY376" s="822"/>
      <c r="BZ376" s="822"/>
      <c r="CA376" s="822"/>
      <c r="CB376" s="822"/>
      <c r="CC376" s="823"/>
    </row>
    <row r="377" spans="1:81" s="58" customFormat="1" ht="40.200000000000003" customHeight="1" x14ac:dyDescent="0.3">
      <c r="A377" s="34"/>
      <c r="B377" s="886"/>
      <c r="C377" s="869"/>
      <c r="D377" s="872"/>
      <c r="E377" s="852"/>
      <c r="F377" s="852"/>
      <c r="G377" s="852"/>
      <c r="H377" s="852"/>
      <c r="I377" s="852"/>
      <c r="J377" s="813"/>
      <c r="K377" s="855"/>
      <c r="L377" s="858"/>
      <c r="M377" s="861"/>
      <c r="N377" s="837"/>
      <c r="O377" s="840"/>
      <c r="P377" s="864"/>
      <c r="Q377" s="867"/>
      <c r="R377" s="813"/>
      <c r="S377" s="355" t="s">
        <v>5880</v>
      </c>
      <c r="T377" s="236"/>
      <c r="U377" s="236"/>
      <c r="V377" s="236"/>
      <c r="W377" s="39" t="s">
        <v>5724</v>
      </c>
      <c r="X377" s="31"/>
      <c r="Y377" s="31"/>
      <c r="Z377" s="31"/>
      <c r="AA377" s="31"/>
      <c r="AB377" s="813"/>
      <c r="AC377" s="828"/>
      <c r="AD377" s="51">
        <f t="shared" si="300"/>
        <v>0</v>
      </c>
      <c r="AE377" s="51">
        <f t="shared" si="300"/>
        <v>0</v>
      </c>
      <c r="AF377" s="51">
        <f t="shared" si="300"/>
        <v>0</v>
      </c>
      <c r="AG377" s="51">
        <f t="shared" si="300"/>
        <v>0</v>
      </c>
      <c r="AH377" s="51">
        <f t="shared" si="300"/>
        <v>0</v>
      </c>
      <c r="AI377" s="51">
        <f t="shared" si="300"/>
        <v>0</v>
      </c>
      <c r="AJ377" s="51">
        <f t="shared" si="299"/>
        <v>0</v>
      </c>
      <c r="AK377" s="813"/>
      <c r="AL377" s="831"/>
      <c r="AM377" s="51">
        <f t="shared" si="317"/>
        <v>0</v>
      </c>
      <c r="AN377" s="257"/>
      <c r="AO377" s="257"/>
      <c r="AP377" s="257"/>
      <c r="AQ377" s="257"/>
      <c r="AR377" s="257"/>
      <c r="AS377" s="257"/>
      <c r="AT377" s="813"/>
      <c r="AU377" s="834"/>
      <c r="AV377" s="51">
        <f t="shared" si="320"/>
        <v>0</v>
      </c>
      <c r="AW377" s="257"/>
      <c r="AX377" s="257"/>
      <c r="AY377" s="257"/>
      <c r="AZ377" s="257"/>
      <c r="BA377" s="257"/>
      <c r="BB377" s="257"/>
      <c r="BC377" s="813"/>
      <c r="BD377" s="810"/>
      <c r="BE377" s="51">
        <f t="shared" si="323"/>
        <v>0</v>
      </c>
      <c r="BF377" s="257"/>
      <c r="BG377" s="257"/>
      <c r="BH377" s="257"/>
      <c r="BI377" s="257"/>
      <c r="BJ377" s="257"/>
      <c r="BK377" s="257"/>
      <c r="BL377" s="813"/>
      <c r="BM377" s="816"/>
      <c r="BN377" s="51">
        <f t="shared" si="326"/>
        <v>0</v>
      </c>
      <c r="BO377" s="257"/>
      <c r="BP377" s="257"/>
      <c r="BQ377" s="257"/>
      <c r="BR377" s="257"/>
      <c r="BS377" s="257"/>
      <c r="BT377" s="257"/>
      <c r="BU377" s="821"/>
      <c r="BV377" s="822"/>
      <c r="BW377" s="822"/>
      <c r="BX377" s="822"/>
      <c r="BY377" s="822"/>
      <c r="BZ377" s="822"/>
      <c r="CA377" s="822"/>
      <c r="CB377" s="822"/>
      <c r="CC377" s="823"/>
    </row>
    <row r="378" spans="1:81" s="58" customFormat="1" ht="40.200000000000003" customHeight="1" thickBot="1" x14ac:dyDescent="0.35">
      <c r="A378" s="34"/>
      <c r="B378" s="886"/>
      <c r="C378" s="869"/>
      <c r="D378" s="873"/>
      <c r="E378" s="853"/>
      <c r="F378" s="853"/>
      <c r="G378" s="853"/>
      <c r="H378" s="853"/>
      <c r="I378" s="853"/>
      <c r="J378" s="814"/>
      <c r="K378" s="856"/>
      <c r="L378" s="859"/>
      <c r="M378" s="862"/>
      <c r="N378" s="838"/>
      <c r="O378" s="841"/>
      <c r="P378" s="865"/>
      <c r="Q378" s="874"/>
      <c r="R378" s="814"/>
      <c r="S378" s="561" t="s">
        <v>5881</v>
      </c>
      <c r="T378" s="237"/>
      <c r="U378" s="237"/>
      <c r="V378" s="237"/>
      <c r="W378" s="232" t="s">
        <v>5809</v>
      </c>
      <c r="X378" s="260"/>
      <c r="Y378" s="260"/>
      <c r="Z378" s="260"/>
      <c r="AA378" s="260"/>
      <c r="AB378" s="814"/>
      <c r="AC378" s="829"/>
      <c r="AD378" s="46">
        <f t="shared" si="300"/>
        <v>0</v>
      </c>
      <c r="AE378" s="46">
        <f t="shared" si="300"/>
        <v>0</v>
      </c>
      <c r="AF378" s="46">
        <f t="shared" si="300"/>
        <v>0</v>
      </c>
      <c r="AG378" s="46">
        <f t="shared" si="300"/>
        <v>0</v>
      </c>
      <c r="AH378" s="46">
        <f t="shared" si="300"/>
        <v>0</v>
      </c>
      <c r="AI378" s="46">
        <f t="shared" si="300"/>
        <v>0</v>
      </c>
      <c r="AJ378" s="46">
        <f t="shared" si="299"/>
        <v>0</v>
      </c>
      <c r="AK378" s="814"/>
      <c r="AL378" s="832"/>
      <c r="AM378" s="46">
        <f t="shared" si="317"/>
        <v>0</v>
      </c>
      <c r="AN378" s="49"/>
      <c r="AO378" s="49"/>
      <c r="AP378" s="49"/>
      <c r="AQ378" s="49"/>
      <c r="AR378" s="49"/>
      <c r="AS378" s="49"/>
      <c r="AT378" s="814"/>
      <c r="AU378" s="835"/>
      <c r="AV378" s="46">
        <f t="shared" si="320"/>
        <v>0</v>
      </c>
      <c r="AW378" s="49"/>
      <c r="AX378" s="49"/>
      <c r="AY378" s="49"/>
      <c r="AZ378" s="49"/>
      <c r="BA378" s="49"/>
      <c r="BB378" s="49"/>
      <c r="BC378" s="814"/>
      <c r="BD378" s="811"/>
      <c r="BE378" s="46">
        <f t="shared" si="323"/>
        <v>0</v>
      </c>
      <c r="BF378" s="49"/>
      <c r="BG378" s="49"/>
      <c r="BH378" s="49"/>
      <c r="BI378" s="49"/>
      <c r="BJ378" s="49"/>
      <c r="BK378" s="49"/>
      <c r="BL378" s="814"/>
      <c r="BM378" s="817"/>
      <c r="BN378" s="46">
        <f t="shared" si="326"/>
        <v>0</v>
      </c>
      <c r="BO378" s="49"/>
      <c r="BP378" s="49"/>
      <c r="BQ378" s="49"/>
      <c r="BR378" s="49"/>
      <c r="BS378" s="49"/>
      <c r="BT378" s="49"/>
      <c r="BU378" s="824"/>
      <c r="BV378" s="825"/>
      <c r="BW378" s="825"/>
      <c r="BX378" s="825"/>
      <c r="BY378" s="825"/>
      <c r="BZ378" s="825"/>
      <c r="CA378" s="825"/>
      <c r="CB378" s="825"/>
      <c r="CC378" s="826"/>
    </row>
    <row r="379" spans="1:81" s="58" customFormat="1" ht="40.200000000000003" customHeight="1" thickTop="1" x14ac:dyDescent="0.3">
      <c r="A379" s="34"/>
      <c r="B379" s="886"/>
      <c r="C379" s="869"/>
      <c r="D379" s="871"/>
      <c r="E379" s="851"/>
      <c r="F379" s="851"/>
      <c r="G379" s="851"/>
      <c r="H379" s="851"/>
      <c r="I379" s="851"/>
      <c r="J379" s="812">
        <v>514</v>
      </c>
      <c r="K379" s="854" t="str">
        <f>+[8]Metas!K584</f>
        <v>Estrategia de protección integral generada para prevenir, sancionar y erradicar la violencia contra las mujeres en todos los ámbitos que desarrollen sus relaciones interpersonales</v>
      </c>
      <c r="L379" s="857"/>
      <c r="M379" s="860">
        <f t="shared" ref="M379" si="345">SUM(N379:Q379)</f>
        <v>0</v>
      </c>
      <c r="N379" s="836"/>
      <c r="O379" s="839"/>
      <c r="P379" s="863"/>
      <c r="Q379" s="866"/>
      <c r="R379" s="812">
        <f>+$J379</f>
        <v>514</v>
      </c>
      <c r="S379" s="354"/>
      <c r="T379" s="235"/>
      <c r="U379" s="235"/>
      <c r="V379" s="235"/>
      <c r="W379" s="231"/>
      <c r="X379" s="256"/>
      <c r="Y379" s="256"/>
      <c r="Z379" s="256"/>
      <c r="AA379" s="256"/>
      <c r="AB379" s="812">
        <f t="shared" si="313"/>
        <v>514</v>
      </c>
      <c r="AC379" s="827">
        <f t="shared" ref="AC379" si="346">+L379</f>
        <v>0</v>
      </c>
      <c r="AD379" s="44">
        <f t="shared" si="300"/>
        <v>0</v>
      </c>
      <c r="AE379" s="44">
        <f t="shared" si="300"/>
        <v>0</v>
      </c>
      <c r="AF379" s="44">
        <f t="shared" si="300"/>
        <v>0</v>
      </c>
      <c r="AG379" s="44">
        <f t="shared" si="300"/>
        <v>0</v>
      </c>
      <c r="AH379" s="44">
        <f t="shared" si="300"/>
        <v>0</v>
      </c>
      <c r="AI379" s="44">
        <f t="shared" si="300"/>
        <v>0</v>
      </c>
      <c r="AJ379" s="44">
        <f t="shared" si="299"/>
        <v>0</v>
      </c>
      <c r="AK379" s="812">
        <f t="shared" si="315"/>
        <v>514</v>
      </c>
      <c r="AL379" s="830">
        <f t="shared" ref="AL379" si="347">+N379</f>
        <v>0</v>
      </c>
      <c r="AM379" s="44">
        <f t="shared" si="317"/>
        <v>0</v>
      </c>
      <c r="AN379" s="47"/>
      <c r="AO379" s="47"/>
      <c r="AP379" s="47"/>
      <c r="AQ379" s="47"/>
      <c r="AR379" s="47"/>
      <c r="AS379" s="47"/>
      <c r="AT379" s="812">
        <f t="shared" si="318"/>
        <v>514</v>
      </c>
      <c r="AU379" s="833">
        <f t="shared" ref="AU379" si="348">+O379</f>
        <v>0</v>
      </c>
      <c r="AV379" s="44">
        <f t="shared" si="320"/>
        <v>0</v>
      </c>
      <c r="AW379" s="47"/>
      <c r="AX379" s="47"/>
      <c r="AY379" s="47"/>
      <c r="AZ379" s="47"/>
      <c r="BA379" s="47"/>
      <c r="BB379" s="47"/>
      <c r="BC379" s="812">
        <f t="shared" si="321"/>
        <v>514</v>
      </c>
      <c r="BD379" s="809">
        <f t="shared" ref="BD379" si="349">+P379</f>
        <v>0</v>
      </c>
      <c r="BE379" s="44">
        <f t="shared" si="323"/>
        <v>0</v>
      </c>
      <c r="BF379" s="47"/>
      <c r="BG379" s="47"/>
      <c r="BH379" s="47"/>
      <c r="BI379" s="47"/>
      <c r="BJ379" s="47"/>
      <c r="BK379" s="47"/>
      <c r="BL379" s="812">
        <f t="shared" si="324"/>
        <v>514</v>
      </c>
      <c r="BM379" s="815">
        <f t="shared" ref="BM379" si="350">+Q379</f>
        <v>0</v>
      </c>
      <c r="BN379" s="44">
        <f t="shared" si="326"/>
        <v>0</v>
      </c>
      <c r="BO379" s="47"/>
      <c r="BP379" s="47"/>
      <c r="BQ379" s="47"/>
      <c r="BR379" s="47"/>
      <c r="BS379" s="47"/>
      <c r="BT379" s="47"/>
      <c r="BU379" s="818"/>
      <c r="BV379" s="819"/>
      <c r="BW379" s="819"/>
      <c r="BX379" s="819"/>
      <c r="BY379" s="819"/>
      <c r="BZ379" s="819"/>
      <c r="CA379" s="819"/>
      <c r="CB379" s="819"/>
      <c r="CC379" s="820"/>
    </row>
    <row r="380" spans="1:81" s="58" customFormat="1" ht="40.200000000000003" customHeight="1" x14ac:dyDescent="0.3">
      <c r="A380" s="34"/>
      <c r="B380" s="886"/>
      <c r="C380" s="869"/>
      <c r="D380" s="872"/>
      <c r="E380" s="852"/>
      <c r="F380" s="852"/>
      <c r="G380" s="852"/>
      <c r="H380" s="852"/>
      <c r="I380" s="852"/>
      <c r="J380" s="813"/>
      <c r="K380" s="855"/>
      <c r="L380" s="858"/>
      <c r="M380" s="861"/>
      <c r="N380" s="837"/>
      <c r="O380" s="840"/>
      <c r="P380" s="864"/>
      <c r="Q380" s="867"/>
      <c r="R380" s="813"/>
      <c r="S380" s="355"/>
      <c r="T380" s="236"/>
      <c r="U380" s="236"/>
      <c r="V380" s="236"/>
      <c r="W380" s="39"/>
      <c r="X380" s="31"/>
      <c r="Y380" s="31"/>
      <c r="Z380" s="31"/>
      <c r="AA380" s="31"/>
      <c r="AB380" s="813"/>
      <c r="AC380" s="828"/>
      <c r="AD380" s="51">
        <f t="shared" si="300"/>
        <v>0</v>
      </c>
      <c r="AE380" s="51">
        <f t="shared" si="300"/>
        <v>0</v>
      </c>
      <c r="AF380" s="51">
        <f t="shared" si="300"/>
        <v>0</v>
      </c>
      <c r="AG380" s="51">
        <f t="shared" si="300"/>
        <v>0</v>
      </c>
      <c r="AH380" s="51">
        <f t="shared" si="300"/>
        <v>0</v>
      </c>
      <c r="AI380" s="51">
        <f t="shared" si="300"/>
        <v>0</v>
      </c>
      <c r="AJ380" s="51">
        <f t="shared" si="299"/>
        <v>0</v>
      </c>
      <c r="AK380" s="813"/>
      <c r="AL380" s="831"/>
      <c r="AM380" s="51">
        <f t="shared" si="317"/>
        <v>0</v>
      </c>
      <c r="AN380" s="257"/>
      <c r="AO380" s="257"/>
      <c r="AP380" s="257"/>
      <c r="AQ380" s="257"/>
      <c r="AR380" s="257"/>
      <c r="AS380" s="257"/>
      <c r="AT380" s="813"/>
      <c r="AU380" s="834"/>
      <c r="AV380" s="51">
        <f t="shared" si="320"/>
        <v>0</v>
      </c>
      <c r="AW380" s="257"/>
      <c r="AX380" s="257"/>
      <c r="AY380" s="257"/>
      <c r="AZ380" s="257"/>
      <c r="BA380" s="257"/>
      <c r="BB380" s="257"/>
      <c r="BC380" s="813"/>
      <c r="BD380" s="810"/>
      <c r="BE380" s="51">
        <f t="shared" si="323"/>
        <v>0</v>
      </c>
      <c r="BF380" s="257"/>
      <c r="BG380" s="257"/>
      <c r="BH380" s="257"/>
      <c r="BI380" s="257"/>
      <c r="BJ380" s="257"/>
      <c r="BK380" s="257"/>
      <c r="BL380" s="813"/>
      <c r="BM380" s="816"/>
      <c r="BN380" s="51">
        <f t="shared" si="326"/>
        <v>0</v>
      </c>
      <c r="BO380" s="257"/>
      <c r="BP380" s="257"/>
      <c r="BQ380" s="257"/>
      <c r="BR380" s="257"/>
      <c r="BS380" s="257"/>
      <c r="BT380" s="257"/>
      <c r="BU380" s="821"/>
      <c r="BV380" s="822"/>
      <c r="BW380" s="822"/>
      <c r="BX380" s="822"/>
      <c r="BY380" s="822"/>
      <c r="BZ380" s="822"/>
      <c r="CA380" s="822"/>
      <c r="CB380" s="822"/>
      <c r="CC380" s="823"/>
    </row>
    <row r="381" spans="1:81" s="58" customFormat="1" ht="40.200000000000003" customHeight="1" x14ac:dyDescent="0.3">
      <c r="A381" s="34"/>
      <c r="B381" s="886"/>
      <c r="C381" s="869"/>
      <c r="D381" s="872"/>
      <c r="E381" s="852"/>
      <c r="F381" s="852"/>
      <c r="G381" s="852"/>
      <c r="H381" s="852"/>
      <c r="I381" s="852"/>
      <c r="J381" s="813"/>
      <c r="K381" s="855"/>
      <c r="L381" s="858"/>
      <c r="M381" s="861"/>
      <c r="N381" s="837"/>
      <c r="O381" s="840"/>
      <c r="P381" s="864"/>
      <c r="Q381" s="867"/>
      <c r="R381" s="813"/>
      <c r="S381" s="355"/>
      <c r="T381" s="236"/>
      <c r="U381" s="236"/>
      <c r="V381" s="236"/>
      <c r="W381" s="39"/>
      <c r="X381" s="31"/>
      <c r="Y381" s="31"/>
      <c r="Z381" s="31"/>
      <c r="AA381" s="31"/>
      <c r="AB381" s="813"/>
      <c r="AC381" s="828"/>
      <c r="AD381" s="51">
        <f t="shared" si="300"/>
        <v>0</v>
      </c>
      <c r="AE381" s="51">
        <f t="shared" si="300"/>
        <v>0</v>
      </c>
      <c r="AF381" s="51">
        <f t="shared" si="300"/>
        <v>0</v>
      </c>
      <c r="AG381" s="51">
        <f t="shared" si="300"/>
        <v>0</v>
      </c>
      <c r="AH381" s="51">
        <f t="shared" si="300"/>
        <v>0</v>
      </c>
      <c r="AI381" s="51">
        <f t="shared" si="300"/>
        <v>0</v>
      </c>
      <c r="AJ381" s="51">
        <f t="shared" si="299"/>
        <v>0</v>
      </c>
      <c r="AK381" s="813"/>
      <c r="AL381" s="831"/>
      <c r="AM381" s="51">
        <f t="shared" si="317"/>
        <v>0</v>
      </c>
      <c r="AN381" s="257"/>
      <c r="AO381" s="257"/>
      <c r="AP381" s="257"/>
      <c r="AQ381" s="257"/>
      <c r="AR381" s="257"/>
      <c r="AS381" s="257"/>
      <c r="AT381" s="813"/>
      <c r="AU381" s="834"/>
      <c r="AV381" s="51">
        <f t="shared" si="320"/>
        <v>0</v>
      </c>
      <c r="AW381" s="257"/>
      <c r="AX381" s="257"/>
      <c r="AY381" s="257"/>
      <c r="AZ381" s="257"/>
      <c r="BA381" s="257"/>
      <c r="BB381" s="257"/>
      <c r="BC381" s="813"/>
      <c r="BD381" s="810"/>
      <c r="BE381" s="51">
        <f t="shared" si="323"/>
        <v>0</v>
      </c>
      <c r="BF381" s="257"/>
      <c r="BG381" s="257"/>
      <c r="BH381" s="257"/>
      <c r="BI381" s="257"/>
      <c r="BJ381" s="257"/>
      <c r="BK381" s="257"/>
      <c r="BL381" s="813"/>
      <c r="BM381" s="816"/>
      <c r="BN381" s="51">
        <f t="shared" si="326"/>
        <v>0</v>
      </c>
      <c r="BO381" s="257"/>
      <c r="BP381" s="257"/>
      <c r="BQ381" s="257"/>
      <c r="BR381" s="257"/>
      <c r="BS381" s="257"/>
      <c r="BT381" s="257"/>
      <c r="BU381" s="821"/>
      <c r="BV381" s="822"/>
      <c r="BW381" s="822"/>
      <c r="BX381" s="822"/>
      <c r="BY381" s="822"/>
      <c r="BZ381" s="822"/>
      <c r="CA381" s="822"/>
      <c r="CB381" s="822"/>
      <c r="CC381" s="823"/>
    </row>
    <row r="382" spans="1:81" s="58" customFormat="1" ht="40.200000000000003" customHeight="1" thickBot="1" x14ac:dyDescent="0.35">
      <c r="A382" s="34"/>
      <c r="B382" s="886"/>
      <c r="C382" s="870"/>
      <c r="D382" s="873"/>
      <c r="E382" s="853"/>
      <c r="F382" s="853"/>
      <c r="G382" s="853"/>
      <c r="H382" s="853"/>
      <c r="I382" s="853"/>
      <c r="J382" s="814"/>
      <c r="K382" s="856"/>
      <c r="L382" s="859"/>
      <c r="M382" s="862"/>
      <c r="N382" s="838"/>
      <c r="O382" s="841"/>
      <c r="P382" s="865"/>
      <c r="Q382" s="874"/>
      <c r="R382" s="814"/>
      <c r="S382" s="356"/>
      <c r="T382" s="237"/>
      <c r="U382" s="237"/>
      <c r="V382" s="237"/>
      <c r="W382" s="232"/>
      <c r="X382" s="260"/>
      <c r="Y382" s="260"/>
      <c r="Z382" s="260"/>
      <c r="AA382" s="260"/>
      <c r="AB382" s="814"/>
      <c r="AC382" s="829"/>
      <c r="AD382" s="46">
        <f t="shared" si="300"/>
        <v>0</v>
      </c>
      <c r="AE382" s="46">
        <f t="shared" si="300"/>
        <v>0</v>
      </c>
      <c r="AF382" s="46">
        <f t="shared" si="300"/>
        <v>0</v>
      </c>
      <c r="AG382" s="46">
        <f t="shared" si="300"/>
        <v>0</v>
      </c>
      <c r="AH382" s="46">
        <f t="shared" si="300"/>
        <v>0</v>
      </c>
      <c r="AI382" s="46">
        <f t="shared" si="300"/>
        <v>0</v>
      </c>
      <c r="AJ382" s="46">
        <f t="shared" si="299"/>
        <v>0</v>
      </c>
      <c r="AK382" s="814"/>
      <c r="AL382" s="832"/>
      <c r="AM382" s="46">
        <f t="shared" si="317"/>
        <v>0</v>
      </c>
      <c r="AN382" s="49"/>
      <c r="AO382" s="49"/>
      <c r="AP382" s="49"/>
      <c r="AQ382" s="49"/>
      <c r="AR382" s="49"/>
      <c r="AS382" s="49"/>
      <c r="AT382" s="814"/>
      <c r="AU382" s="835"/>
      <c r="AV382" s="46">
        <f t="shared" si="320"/>
        <v>0</v>
      </c>
      <c r="AW382" s="49"/>
      <c r="AX382" s="49"/>
      <c r="AY382" s="49"/>
      <c r="AZ382" s="49"/>
      <c r="BA382" s="49"/>
      <c r="BB382" s="49"/>
      <c r="BC382" s="814"/>
      <c r="BD382" s="811"/>
      <c r="BE382" s="46">
        <f t="shared" si="323"/>
        <v>0</v>
      </c>
      <c r="BF382" s="49"/>
      <c r="BG382" s="49"/>
      <c r="BH382" s="49"/>
      <c r="BI382" s="49"/>
      <c r="BJ382" s="49"/>
      <c r="BK382" s="49"/>
      <c r="BL382" s="814"/>
      <c r="BM382" s="817"/>
      <c r="BN382" s="46">
        <f t="shared" si="326"/>
        <v>0</v>
      </c>
      <c r="BO382" s="49"/>
      <c r="BP382" s="49"/>
      <c r="BQ382" s="49"/>
      <c r="BR382" s="49"/>
      <c r="BS382" s="49"/>
      <c r="BT382" s="49"/>
      <c r="BU382" s="824"/>
      <c r="BV382" s="825"/>
      <c r="BW382" s="825"/>
      <c r="BX382" s="825"/>
      <c r="BY382" s="825"/>
      <c r="BZ382" s="825"/>
      <c r="CA382" s="825"/>
      <c r="CB382" s="825"/>
      <c r="CC382" s="826"/>
    </row>
    <row r="383" spans="1:81" s="58" customFormat="1" ht="40.200000000000003" customHeight="1" thickTop="1" x14ac:dyDescent="0.3">
      <c r="A383" s="34"/>
      <c r="B383" s="886"/>
      <c r="C383" s="868" t="s">
        <v>776</v>
      </c>
      <c r="D383" s="871"/>
      <c r="E383" s="851"/>
      <c r="F383" s="851"/>
      <c r="G383" s="851"/>
      <c r="H383" s="851"/>
      <c r="I383" s="851"/>
      <c r="J383" s="812">
        <v>515</v>
      </c>
      <c r="K383" s="854" t="str">
        <f>+[8]Metas!K585</f>
        <v>Niños, niñas y adolescentes fortalecidos en capacidades de autoprotección frente a las diferentes formas de violencia.</v>
      </c>
      <c r="L383" s="857">
        <v>8628</v>
      </c>
      <c r="M383" s="860">
        <f t="shared" ref="M383" si="351">SUM(N383:Q383)</f>
        <v>8628</v>
      </c>
      <c r="N383" s="836">
        <v>128</v>
      </c>
      <c r="O383" s="839">
        <v>4000</v>
      </c>
      <c r="P383" s="863">
        <v>4000</v>
      </c>
      <c r="Q383" s="866">
        <v>500</v>
      </c>
      <c r="R383" s="812">
        <f>+$J383</f>
        <v>515</v>
      </c>
      <c r="S383" s="354" t="s">
        <v>5882</v>
      </c>
      <c r="T383" s="235" t="s">
        <v>3822</v>
      </c>
      <c r="U383" s="235" t="s">
        <v>3826</v>
      </c>
      <c r="V383" s="235" t="s">
        <v>3830</v>
      </c>
      <c r="W383" s="231" t="s">
        <v>5883</v>
      </c>
      <c r="X383" s="256"/>
      <c r="Y383" s="256"/>
      <c r="Z383" s="256"/>
      <c r="AA383" s="256"/>
      <c r="AB383" s="812">
        <f t="shared" si="313"/>
        <v>515</v>
      </c>
      <c r="AC383" s="827">
        <f t="shared" ref="AC383" si="352">+L383</f>
        <v>8628</v>
      </c>
      <c r="AD383" s="44">
        <f t="shared" si="300"/>
        <v>149.25</v>
      </c>
      <c r="AE383" s="44">
        <f t="shared" si="300"/>
        <v>149.25</v>
      </c>
      <c r="AF383" s="44">
        <f t="shared" si="300"/>
        <v>0</v>
      </c>
      <c r="AG383" s="44">
        <f t="shared" si="300"/>
        <v>0</v>
      </c>
      <c r="AH383" s="44">
        <f t="shared" si="300"/>
        <v>0</v>
      </c>
      <c r="AI383" s="44">
        <f t="shared" si="300"/>
        <v>0</v>
      </c>
      <c r="AJ383" s="44">
        <f t="shared" si="299"/>
        <v>0</v>
      </c>
      <c r="AK383" s="812">
        <f t="shared" si="315"/>
        <v>515</v>
      </c>
      <c r="AL383" s="830">
        <f t="shared" ref="AL383" si="353">+N383</f>
        <v>128</v>
      </c>
      <c r="AM383" s="44">
        <f t="shared" si="317"/>
        <v>9.25</v>
      </c>
      <c r="AN383" s="47">
        <v>9.25</v>
      </c>
      <c r="AO383" s="47"/>
      <c r="AP383" s="47"/>
      <c r="AQ383" s="47"/>
      <c r="AR383" s="47"/>
      <c r="AS383" s="47"/>
      <c r="AT383" s="812">
        <f t="shared" si="318"/>
        <v>515</v>
      </c>
      <c r="AU383" s="833">
        <f t="shared" ref="AU383" si="354">+O383</f>
        <v>4000</v>
      </c>
      <c r="AV383" s="44">
        <f t="shared" si="320"/>
        <v>60</v>
      </c>
      <c r="AW383" s="47">
        <v>60</v>
      </c>
      <c r="AX383" s="47"/>
      <c r="AY383" s="47"/>
      <c r="AZ383" s="47"/>
      <c r="BA383" s="47"/>
      <c r="BB383" s="47"/>
      <c r="BC383" s="812">
        <f t="shared" si="321"/>
        <v>515</v>
      </c>
      <c r="BD383" s="809">
        <f t="shared" ref="BD383" si="355">+P383</f>
        <v>4000</v>
      </c>
      <c r="BE383" s="44">
        <f t="shared" si="323"/>
        <v>60</v>
      </c>
      <c r="BF383" s="47">
        <v>60</v>
      </c>
      <c r="BG383" s="47"/>
      <c r="BH383" s="47"/>
      <c r="BI383" s="47"/>
      <c r="BJ383" s="47"/>
      <c r="BK383" s="47"/>
      <c r="BL383" s="812">
        <f t="shared" si="324"/>
        <v>515</v>
      </c>
      <c r="BM383" s="815">
        <f t="shared" ref="BM383" si="356">+Q383</f>
        <v>500</v>
      </c>
      <c r="BN383" s="44">
        <f t="shared" si="326"/>
        <v>20</v>
      </c>
      <c r="BO383" s="47">
        <v>20</v>
      </c>
      <c r="BP383" s="47"/>
      <c r="BQ383" s="47"/>
      <c r="BR383" s="47"/>
      <c r="BS383" s="47"/>
      <c r="BT383" s="47"/>
      <c r="BU383" s="818"/>
      <c r="BV383" s="819"/>
      <c r="BW383" s="819"/>
      <c r="BX383" s="819"/>
      <c r="BY383" s="819"/>
      <c r="BZ383" s="819"/>
      <c r="CA383" s="819"/>
      <c r="CB383" s="819"/>
      <c r="CC383" s="820"/>
    </row>
    <row r="384" spans="1:81" s="58" customFormat="1" ht="40.200000000000003" customHeight="1" x14ac:dyDescent="0.3">
      <c r="A384" s="34"/>
      <c r="B384" s="886"/>
      <c r="C384" s="869"/>
      <c r="D384" s="872"/>
      <c r="E384" s="852"/>
      <c r="F384" s="852"/>
      <c r="G384" s="852"/>
      <c r="H384" s="852"/>
      <c r="I384" s="852"/>
      <c r="J384" s="813"/>
      <c r="K384" s="855"/>
      <c r="L384" s="858"/>
      <c r="M384" s="861"/>
      <c r="N384" s="837"/>
      <c r="O384" s="840"/>
      <c r="P384" s="864"/>
      <c r="Q384" s="867"/>
      <c r="R384" s="813"/>
      <c r="S384" s="355" t="s">
        <v>5884</v>
      </c>
      <c r="T384" s="236"/>
      <c r="U384" s="236"/>
      <c r="V384" s="236"/>
      <c r="W384" s="39" t="s">
        <v>5873</v>
      </c>
      <c r="X384" s="31"/>
      <c r="Y384" s="31"/>
      <c r="Z384" s="31"/>
      <c r="AA384" s="31"/>
      <c r="AB384" s="813"/>
      <c r="AC384" s="828"/>
      <c r="AD384" s="51">
        <f t="shared" si="300"/>
        <v>0</v>
      </c>
      <c r="AE384" s="51">
        <f t="shared" si="300"/>
        <v>0</v>
      </c>
      <c r="AF384" s="51">
        <f t="shared" si="300"/>
        <v>0</v>
      </c>
      <c r="AG384" s="51">
        <f t="shared" si="300"/>
        <v>0</v>
      </c>
      <c r="AH384" s="51">
        <f t="shared" si="300"/>
        <v>0</v>
      </c>
      <c r="AI384" s="51">
        <f t="shared" si="300"/>
        <v>0</v>
      </c>
      <c r="AJ384" s="51">
        <f t="shared" si="299"/>
        <v>0</v>
      </c>
      <c r="AK384" s="813"/>
      <c r="AL384" s="831"/>
      <c r="AM384" s="51">
        <f t="shared" si="317"/>
        <v>0</v>
      </c>
      <c r="AN384" s="257"/>
      <c r="AO384" s="257"/>
      <c r="AP384" s="257"/>
      <c r="AQ384" s="257"/>
      <c r="AR384" s="257"/>
      <c r="AS384" s="257"/>
      <c r="AT384" s="813"/>
      <c r="AU384" s="834"/>
      <c r="AV384" s="51">
        <f t="shared" si="320"/>
        <v>0</v>
      </c>
      <c r="AW384" s="257"/>
      <c r="AX384" s="257"/>
      <c r="AY384" s="257"/>
      <c r="AZ384" s="257"/>
      <c r="BA384" s="257"/>
      <c r="BB384" s="257"/>
      <c r="BC384" s="813"/>
      <c r="BD384" s="810"/>
      <c r="BE384" s="51">
        <f t="shared" si="323"/>
        <v>0</v>
      </c>
      <c r="BF384" s="257"/>
      <c r="BG384" s="257"/>
      <c r="BH384" s="257"/>
      <c r="BI384" s="257"/>
      <c r="BJ384" s="257"/>
      <c r="BK384" s="257"/>
      <c r="BL384" s="813"/>
      <c r="BM384" s="816"/>
      <c r="BN384" s="51">
        <f t="shared" si="326"/>
        <v>0</v>
      </c>
      <c r="BO384" s="257"/>
      <c r="BP384" s="257"/>
      <c r="BQ384" s="257"/>
      <c r="BR384" s="257"/>
      <c r="BS384" s="257"/>
      <c r="BT384" s="257"/>
      <c r="BU384" s="821"/>
      <c r="BV384" s="822"/>
      <c r="BW384" s="822"/>
      <c r="BX384" s="822"/>
      <c r="BY384" s="822"/>
      <c r="BZ384" s="822"/>
      <c r="CA384" s="822"/>
      <c r="CB384" s="822"/>
      <c r="CC384" s="823"/>
    </row>
    <row r="385" spans="1:81" s="58" customFormat="1" ht="40.200000000000003" customHeight="1" x14ac:dyDescent="0.3">
      <c r="A385" s="34"/>
      <c r="B385" s="886"/>
      <c r="C385" s="869"/>
      <c r="D385" s="872"/>
      <c r="E385" s="852"/>
      <c r="F385" s="852"/>
      <c r="G385" s="852"/>
      <c r="H385" s="852"/>
      <c r="I385" s="852"/>
      <c r="J385" s="813"/>
      <c r="K385" s="855"/>
      <c r="L385" s="858"/>
      <c r="M385" s="861"/>
      <c r="N385" s="837"/>
      <c r="O385" s="840"/>
      <c r="P385" s="864"/>
      <c r="Q385" s="867"/>
      <c r="R385" s="813"/>
      <c r="S385" s="355" t="s">
        <v>5885</v>
      </c>
      <c r="T385" s="236"/>
      <c r="U385" s="236"/>
      <c r="V385" s="236"/>
      <c r="W385" s="39" t="s">
        <v>5722</v>
      </c>
      <c r="X385" s="31"/>
      <c r="Y385" s="31"/>
      <c r="Z385" s="31"/>
      <c r="AA385" s="31"/>
      <c r="AB385" s="813"/>
      <c r="AC385" s="828"/>
      <c r="AD385" s="51">
        <f t="shared" si="300"/>
        <v>0</v>
      </c>
      <c r="AE385" s="51">
        <f t="shared" si="300"/>
        <v>0</v>
      </c>
      <c r="AF385" s="51">
        <f t="shared" si="300"/>
        <v>0</v>
      </c>
      <c r="AG385" s="51">
        <f t="shared" si="300"/>
        <v>0</v>
      </c>
      <c r="AH385" s="51">
        <f t="shared" si="300"/>
        <v>0</v>
      </c>
      <c r="AI385" s="51">
        <f t="shared" si="300"/>
        <v>0</v>
      </c>
      <c r="AJ385" s="51">
        <f t="shared" si="299"/>
        <v>0</v>
      </c>
      <c r="AK385" s="813"/>
      <c r="AL385" s="831"/>
      <c r="AM385" s="51">
        <f t="shared" si="317"/>
        <v>0</v>
      </c>
      <c r="AN385" s="257"/>
      <c r="AO385" s="257"/>
      <c r="AP385" s="257"/>
      <c r="AQ385" s="257"/>
      <c r="AR385" s="257"/>
      <c r="AS385" s="257"/>
      <c r="AT385" s="813"/>
      <c r="AU385" s="834"/>
      <c r="AV385" s="51">
        <f t="shared" si="320"/>
        <v>0</v>
      </c>
      <c r="AW385" s="257"/>
      <c r="AX385" s="257"/>
      <c r="AY385" s="257"/>
      <c r="AZ385" s="257"/>
      <c r="BA385" s="257"/>
      <c r="BB385" s="257"/>
      <c r="BC385" s="813"/>
      <c r="BD385" s="810"/>
      <c r="BE385" s="51">
        <f t="shared" si="323"/>
        <v>0</v>
      </c>
      <c r="BF385" s="257"/>
      <c r="BG385" s="257"/>
      <c r="BH385" s="257"/>
      <c r="BI385" s="257"/>
      <c r="BJ385" s="257"/>
      <c r="BK385" s="257"/>
      <c r="BL385" s="813"/>
      <c r="BM385" s="816"/>
      <c r="BN385" s="51">
        <f t="shared" si="326"/>
        <v>0</v>
      </c>
      <c r="BO385" s="257"/>
      <c r="BP385" s="257"/>
      <c r="BQ385" s="257"/>
      <c r="BR385" s="257"/>
      <c r="BS385" s="257"/>
      <c r="BT385" s="257"/>
      <c r="BU385" s="821"/>
      <c r="BV385" s="822"/>
      <c r="BW385" s="822"/>
      <c r="BX385" s="822"/>
      <c r="BY385" s="822"/>
      <c r="BZ385" s="822"/>
      <c r="CA385" s="822"/>
      <c r="CB385" s="822"/>
      <c r="CC385" s="823"/>
    </row>
    <row r="386" spans="1:81" s="58" customFormat="1" ht="40.200000000000003" customHeight="1" thickBot="1" x14ac:dyDescent="0.35">
      <c r="A386" s="34"/>
      <c r="B386" s="886"/>
      <c r="C386" s="869"/>
      <c r="D386" s="873"/>
      <c r="E386" s="853"/>
      <c r="F386" s="853"/>
      <c r="G386" s="853"/>
      <c r="H386" s="853"/>
      <c r="I386" s="853"/>
      <c r="J386" s="814"/>
      <c r="K386" s="856"/>
      <c r="L386" s="859"/>
      <c r="M386" s="862"/>
      <c r="N386" s="838"/>
      <c r="O386" s="841"/>
      <c r="P386" s="865"/>
      <c r="Q386" s="874"/>
      <c r="R386" s="814"/>
      <c r="S386" s="356" t="s">
        <v>5886</v>
      </c>
      <c r="T386" s="237"/>
      <c r="U386" s="237"/>
      <c r="V386" s="237"/>
      <c r="W386" s="232" t="s">
        <v>5809</v>
      </c>
      <c r="X386" s="260"/>
      <c r="Y386" s="260"/>
      <c r="Z386" s="260"/>
      <c r="AA386" s="260"/>
      <c r="AB386" s="814"/>
      <c r="AC386" s="829"/>
      <c r="AD386" s="46">
        <f t="shared" si="300"/>
        <v>0</v>
      </c>
      <c r="AE386" s="46">
        <f t="shared" si="300"/>
        <v>0</v>
      </c>
      <c r="AF386" s="46">
        <f t="shared" si="300"/>
        <v>0</v>
      </c>
      <c r="AG386" s="46">
        <f t="shared" si="300"/>
        <v>0</v>
      </c>
      <c r="AH386" s="46">
        <f t="shared" si="300"/>
        <v>0</v>
      </c>
      <c r="AI386" s="46">
        <f t="shared" si="300"/>
        <v>0</v>
      </c>
      <c r="AJ386" s="46">
        <f t="shared" si="299"/>
        <v>0</v>
      </c>
      <c r="AK386" s="814"/>
      <c r="AL386" s="832"/>
      <c r="AM386" s="46">
        <f t="shared" si="317"/>
        <v>0</v>
      </c>
      <c r="AN386" s="49"/>
      <c r="AO386" s="49"/>
      <c r="AP386" s="49"/>
      <c r="AQ386" s="49"/>
      <c r="AR386" s="49"/>
      <c r="AS386" s="49"/>
      <c r="AT386" s="814"/>
      <c r="AU386" s="835"/>
      <c r="AV386" s="46">
        <f t="shared" si="320"/>
        <v>0</v>
      </c>
      <c r="AW386" s="49"/>
      <c r="AX386" s="49"/>
      <c r="AY386" s="49"/>
      <c r="AZ386" s="49"/>
      <c r="BA386" s="49"/>
      <c r="BB386" s="49"/>
      <c r="BC386" s="814"/>
      <c r="BD386" s="811"/>
      <c r="BE386" s="46">
        <f t="shared" si="323"/>
        <v>0</v>
      </c>
      <c r="BF386" s="49"/>
      <c r="BG386" s="49"/>
      <c r="BH386" s="49"/>
      <c r="BI386" s="49"/>
      <c r="BJ386" s="49"/>
      <c r="BK386" s="49"/>
      <c r="BL386" s="814"/>
      <c r="BM386" s="817"/>
      <c r="BN386" s="46">
        <f t="shared" si="326"/>
        <v>0</v>
      </c>
      <c r="BO386" s="49"/>
      <c r="BP386" s="49"/>
      <c r="BQ386" s="49"/>
      <c r="BR386" s="49"/>
      <c r="BS386" s="49"/>
      <c r="BT386" s="49"/>
      <c r="BU386" s="824"/>
      <c r="BV386" s="825"/>
      <c r="BW386" s="825"/>
      <c r="BX386" s="825"/>
      <c r="BY386" s="825"/>
      <c r="BZ386" s="825"/>
      <c r="CA386" s="825"/>
      <c r="CB386" s="825"/>
      <c r="CC386" s="826"/>
    </row>
    <row r="387" spans="1:81" s="58" customFormat="1" ht="40.200000000000003" customHeight="1" thickTop="1" x14ac:dyDescent="0.3">
      <c r="A387" s="34"/>
      <c r="B387" s="886"/>
      <c r="C387" s="869"/>
      <c r="D387" s="871"/>
      <c r="E387" s="851"/>
      <c r="F387" s="851"/>
      <c r="G387" s="851"/>
      <c r="H387" s="851"/>
      <c r="I387" s="851"/>
      <c r="J387" s="812">
        <v>516</v>
      </c>
      <c r="K387" s="854" t="str">
        <f>+[8]Metas!K586</f>
        <v>Talleres de sensibilización y/o educación de la ruta de atención y protocolos de protección para prevenir la violencia intrafamiliar.</v>
      </c>
      <c r="L387" s="857">
        <v>46</v>
      </c>
      <c r="M387" s="860">
        <f t="shared" ref="M387" si="357">SUM(N387:Q387)</f>
        <v>46</v>
      </c>
      <c r="N387" s="836">
        <v>1</v>
      </c>
      <c r="O387" s="839">
        <v>20</v>
      </c>
      <c r="P387" s="863">
        <v>20</v>
      </c>
      <c r="Q387" s="866">
        <v>5</v>
      </c>
      <c r="R387" s="812">
        <f>+$J387</f>
        <v>516</v>
      </c>
      <c r="S387" s="354" t="s">
        <v>5887</v>
      </c>
      <c r="T387" s="235" t="s">
        <v>3822</v>
      </c>
      <c r="U387" s="235" t="s">
        <v>3826</v>
      </c>
      <c r="V387" s="235" t="s">
        <v>3830</v>
      </c>
      <c r="W387" s="231" t="s">
        <v>5883</v>
      </c>
      <c r="X387" s="256"/>
      <c r="Y387" s="256"/>
      <c r="Z387" s="256"/>
      <c r="AA387" s="256"/>
      <c r="AB387" s="812">
        <f t="shared" si="313"/>
        <v>516</v>
      </c>
      <c r="AC387" s="827">
        <f t="shared" ref="AC387" si="358">+L387</f>
        <v>46</v>
      </c>
      <c r="AD387" s="44">
        <f t="shared" si="300"/>
        <v>149.25</v>
      </c>
      <c r="AE387" s="44">
        <f t="shared" si="300"/>
        <v>149.25</v>
      </c>
      <c r="AF387" s="44">
        <f t="shared" si="300"/>
        <v>0</v>
      </c>
      <c r="AG387" s="44">
        <f t="shared" si="300"/>
        <v>0</v>
      </c>
      <c r="AH387" s="44">
        <f t="shared" si="300"/>
        <v>0</v>
      </c>
      <c r="AI387" s="44">
        <f t="shared" si="300"/>
        <v>0</v>
      </c>
      <c r="AJ387" s="44">
        <f t="shared" si="299"/>
        <v>0</v>
      </c>
      <c r="AK387" s="812">
        <f t="shared" si="315"/>
        <v>516</v>
      </c>
      <c r="AL387" s="830">
        <f t="shared" ref="AL387" si="359">+N387</f>
        <v>1</v>
      </c>
      <c r="AM387" s="44">
        <f t="shared" si="317"/>
        <v>9.25</v>
      </c>
      <c r="AN387" s="47">
        <v>9.25</v>
      </c>
      <c r="AO387" s="47"/>
      <c r="AP387" s="47"/>
      <c r="AQ387" s="47"/>
      <c r="AR387" s="47"/>
      <c r="AS387" s="47"/>
      <c r="AT387" s="812">
        <f t="shared" si="318"/>
        <v>516</v>
      </c>
      <c r="AU387" s="833">
        <f t="shared" ref="AU387" si="360">+O387</f>
        <v>20</v>
      </c>
      <c r="AV387" s="44">
        <f t="shared" si="320"/>
        <v>60</v>
      </c>
      <c r="AW387" s="47">
        <v>60</v>
      </c>
      <c r="AX387" s="47"/>
      <c r="AY387" s="47"/>
      <c r="AZ387" s="47"/>
      <c r="BA387" s="47"/>
      <c r="BB387" s="47"/>
      <c r="BC387" s="812">
        <f t="shared" si="321"/>
        <v>516</v>
      </c>
      <c r="BD387" s="809">
        <f t="shared" ref="BD387" si="361">+P387</f>
        <v>20</v>
      </c>
      <c r="BE387" s="44">
        <f t="shared" si="323"/>
        <v>60</v>
      </c>
      <c r="BF387" s="47">
        <v>60</v>
      </c>
      <c r="BG387" s="47"/>
      <c r="BH387" s="47"/>
      <c r="BI387" s="47"/>
      <c r="BJ387" s="47"/>
      <c r="BK387" s="47"/>
      <c r="BL387" s="812">
        <f t="shared" si="324"/>
        <v>516</v>
      </c>
      <c r="BM387" s="815">
        <f t="shared" ref="BM387" si="362">+Q387</f>
        <v>5</v>
      </c>
      <c r="BN387" s="44">
        <f t="shared" si="326"/>
        <v>20</v>
      </c>
      <c r="BO387" s="47">
        <v>20</v>
      </c>
      <c r="BP387" s="47"/>
      <c r="BQ387" s="47"/>
      <c r="BR387" s="47"/>
      <c r="BS387" s="47"/>
      <c r="BT387" s="47"/>
      <c r="BU387" s="818"/>
      <c r="BV387" s="819"/>
      <c r="BW387" s="819"/>
      <c r="BX387" s="819"/>
      <c r="BY387" s="819"/>
      <c r="BZ387" s="819"/>
      <c r="CA387" s="819"/>
      <c r="CB387" s="819"/>
      <c r="CC387" s="820"/>
    </row>
    <row r="388" spans="1:81" s="58" customFormat="1" ht="40.200000000000003" customHeight="1" x14ac:dyDescent="0.3">
      <c r="A388" s="34"/>
      <c r="B388" s="886"/>
      <c r="C388" s="869"/>
      <c r="D388" s="872"/>
      <c r="E388" s="852"/>
      <c r="F388" s="852"/>
      <c r="G388" s="852"/>
      <c r="H388" s="852"/>
      <c r="I388" s="852"/>
      <c r="J388" s="813"/>
      <c r="K388" s="855"/>
      <c r="L388" s="858"/>
      <c r="M388" s="861"/>
      <c r="N388" s="837"/>
      <c r="O388" s="840"/>
      <c r="P388" s="864"/>
      <c r="Q388" s="867"/>
      <c r="R388" s="813"/>
      <c r="S388" s="355" t="s">
        <v>5888</v>
      </c>
      <c r="T388" s="236"/>
      <c r="U388" s="236"/>
      <c r="V388" s="236"/>
      <c r="W388" s="39" t="s">
        <v>5873</v>
      </c>
      <c r="X388" s="31"/>
      <c r="Y388" s="31"/>
      <c r="Z388" s="31"/>
      <c r="AA388" s="31"/>
      <c r="AB388" s="813"/>
      <c r="AC388" s="828"/>
      <c r="AD388" s="51">
        <f t="shared" si="300"/>
        <v>0</v>
      </c>
      <c r="AE388" s="51">
        <f t="shared" si="300"/>
        <v>0</v>
      </c>
      <c r="AF388" s="51">
        <f t="shared" si="300"/>
        <v>0</v>
      </c>
      <c r="AG388" s="51">
        <f t="shared" ref="AG388:AJ451" si="363">+AP388+AY388+BH388+BQ388</f>
        <v>0</v>
      </c>
      <c r="AH388" s="51">
        <f t="shared" si="363"/>
        <v>0</v>
      </c>
      <c r="AI388" s="51">
        <f t="shared" si="363"/>
        <v>0</v>
      </c>
      <c r="AJ388" s="51">
        <f t="shared" si="299"/>
        <v>0</v>
      </c>
      <c r="AK388" s="813"/>
      <c r="AL388" s="831"/>
      <c r="AM388" s="51">
        <f t="shared" si="317"/>
        <v>0</v>
      </c>
      <c r="AN388" s="257"/>
      <c r="AO388" s="257"/>
      <c r="AP388" s="257"/>
      <c r="AQ388" s="257"/>
      <c r="AR388" s="257"/>
      <c r="AS388" s="257"/>
      <c r="AT388" s="813"/>
      <c r="AU388" s="834"/>
      <c r="AV388" s="51">
        <f t="shared" si="320"/>
        <v>0</v>
      </c>
      <c r="AW388" s="257"/>
      <c r="AX388" s="257"/>
      <c r="AY388" s="257"/>
      <c r="AZ388" s="257"/>
      <c r="BA388" s="257"/>
      <c r="BB388" s="257"/>
      <c r="BC388" s="813"/>
      <c r="BD388" s="810"/>
      <c r="BE388" s="51">
        <f t="shared" si="323"/>
        <v>0</v>
      </c>
      <c r="BF388" s="257"/>
      <c r="BG388" s="257"/>
      <c r="BH388" s="257"/>
      <c r="BI388" s="257"/>
      <c r="BJ388" s="257"/>
      <c r="BK388" s="257"/>
      <c r="BL388" s="813"/>
      <c r="BM388" s="816"/>
      <c r="BN388" s="51">
        <f t="shared" si="326"/>
        <v>0</v>
      </c>
      <c r="BO388" s="257"/>
      <c r="BP388" s="257"/>
      <c r="BQ388" s="257"/>
      <c r="BR388" s="257"/>
      <c r="BS388" s="257"/>
      <c r="BT388" s="257"/>
      <c r="BU388" s="821"/>
      <c r="BV388" s="822"/>
      <c r="BW388" s="822"/>
      <c r="BX388" s="822"/>
      <c r="BY388" s="822"/>
      <c r="BZ388" s="822"/>
      <c r="CA388" s="822"/>
      <c r="CB388" s="822"/>
      <c r="CC388" s="823"/>
    </row>
    <row r="389" spans="1:81" s="58" customFormat="1" ht="40.200000000000003" customHeight="1" x14ac:dyDescent="0.3">
      <c r="A389" s="34"/>
      <c r="B389" s="886"/>
      <c r="C389" s="869"/>
      <c r="D389" s="872"/>
      <c r="E389" s="852"/>
      <c r="F389" s="852"/>
      <c r="G389" s="852"/>
      <c r="H389" s="852"/>
      <c r="I389" s="852"/>
      <c r="J389" s="813"/>
      <c r="K389" s="855"/>
      <c r="L389" s="858"/>
      <c r="M389" s="861"/>
      <c r="N389" s="837"/>
      <c r="O389" s="840"/>
      <c r="P389" s="864"/>
      <c r="Q389" s="867"/>
      <c r="R389" s="813"/>
      <c r="S389" s="355" t="s">
        <v>5889</v>
      </c>
      <c r="T389" s="236"/>
      <c r="U389" s="236"/>
      <c r="V389" s="236"/>
      <c r="W389" s="39" t="s">
        <v>5722</v>
      </c>
      <c r="X389" s="31"/>
      <c r="Y389" s="31"/>
      <c r="Z389" s="31"/>
      <c r="AA389" s="31"/>
      <c r="AB389" s="813"/>
      <c r="AC389" s="828"/>
      <c r="AD389" s="51">
        <f t="shared" ref="AD389:AJ452" si="364">+AM389+AV389+BE389+BN389</f>
        <v>0</v>
      </c>
      <c r="AE389" s="51">
        <f t="shared" si="364"/>
        <v>0</v>
      </c>
      <c r="AF389" s="51">
        <f t="shared" si="364"/>
        <v>0</v>
      </c>
      <c r="AG389" s="51">
        <f t="shared" si="363"/>
        <v>0</v>
      </c>
      <c r="AH389" s="51">
        <f t="shared" si="363"/>
        <v>0</v>
      </c>
      <c r="AI389" s="51">
        <f t="shared" si="363"/>
        <v>0</v>
      </c>
      <c r="AJ389" s="51">
        <f t="shared" si="299"/>
        <v>0</v>
      </c>
      <c r="AK389" s="813"/>
      <c r="AL389" s="831"/>
      <c r="AM389" s="51">
        <f t="shared" si="317"/>
        <v>0</v>
      </c>
      <c r="AN389" s="257"/>
      <c r="AO389" s="257"/>
      <c r="AP389" s="257"/>
      <c r="AQ389" s="257"/>
      <c r="AR389" s="257"/>
      <c r="AS389" s="257"/>
      <c r="AT389" s="813"/>
      <c r="AU389" s="834"/>
      <c r="AV389" s="51">
        <f t="shared" si="320"/>
        <v>0</v>
      </c>
      <c r="AW389" s="257"/>
      <c r="AX389" s="257"/>
      <c r="AY389" s="257"/>
      <c r="AZ389" s="257"/>
      <c r="BA389" s="257"/>
      <c r="BB389" s="257"/>
      <c r="BC389" s="813"/>
      <c r="BD389" s="810"/>
      <c r="BE389" s="51">
        <f t="shared" si="323"/>
        <v>0</v>
      </c>
      <c r="BF389" s="257"/>
      <c r="BG389" s="257"/>
      <c r="BH389" s="257"/>
      <c r="BI389" s="257"/>
      <c r="BJ389" s="257"/>
      <c r="BK389" s="257"/>
      <c r="BL389" s="813"/>
      <c r="BM389" s="816"/>
      <c r="BN389" s="51">
        <f t="shared" si="326"/>
        <v>0</v>
      </c>
      <c r="BO389" s="257"/>
      <c r="BP389" s="257"/>
      <c r="BQ389" s="257"/>
      <c r="BR389" s="257"/>
      <c r="BS389" s="257"/>
      <c r="BT389" s="257"/>
      <c r="BU389" s="821"/>
      <c r="BV389" s="822"/>
      <c r="BW389" s="822"/>
      <c r="BX389" s="822"/>
      <c r="BY389" s="822"/>
      <c r="BZ389" s="822"/>
      <c r="CA389" s="822"/>
      <c r="CB389" s="822"/>
      <c r="CC389" s="823"/>
    </row>
    <row r="390" spans="1:81" s="58" customFormat="1" ht="40.200000000000003" customHeight="1" thickBot="1" x14ac:dyDescent="0.35">
      <c r="A390" s="34"/>
      <c r="B390" s="886"/>
      <c r="C390" s="869"/>
      <c r="D390" s="873"/>
      <c r="E390" s="853"/>
      <c r="F390" s="853"/>
      <c r="G390" s="853"/>
      <c r="H390" s="853"/>
      <c r="I390" s="853"/>
      <c r="J390" s="814"/>
      <c r="K390" s="856"/>
      <c r="L390" s="859"/>
      <c r="M390" s="862"/>
      <c r="N390" s="838"/>
      <c r="O390" s="841"/>
      <c r="P390" s="865"/>
      <c r="Q390" s="874"/>
      <c r="R390" s="814"/>
      <c r="S390" s="356" t="s">
        <v>5890</v>
      </c>
      <c r="T390" s="237"/>
      <c r="U390" s="237"/>
      <c r="V390" s="237"/>
      <c r="W390" s="232" t="s">
        <v>5891</v>
      </c>
      <c r="X390" s="260"/>
      <c r="Y390" s="260"/>
      <c r="Z390" s="260"/>
      <c r="AA390" s="260"/>
      <c r="AB390" s="814"/>
      <c r="AC390" s="829"/>
      <c r="AD390" s="46">
        <f t="shared" si="364"/>
        <v>0</v>
      </c>
      <c r="AE390" s="46">
        <f t="shared" si="364"/>
        <v>0</v>
      </c>
      <c r="AF390" s="46">
        <f t="shared" si="364"/>
        <v>0</v>
      </c>
      <c r="AG390" s="46">
        <f t="shared" si="363"/>
        <v>0</v>
      </c>
      <c r="AH390" s="46">
        <f t="shared" si="363"/>
        <v>0</v>
      </c>
      <c r="AI390" s="46">
        <f t="shared" si="363"/>
        <v>0</v>
      </c>
      <c r="AJ390" s="46">
        <f t="shared" si="299"/>
        <v>0</v>
      </c>
      <c r="AK390" s="814"/>
      <c r="AL390" s="832"/>
      <c r="AM390" s="46">
        <f t="shared" si="317"/>
        <v>0</v>
      </c>
      <c r="AN390" s="49"/>
      <c r="AO390" s="49"/>
      <c r="AP390" s="49"/>
      <c r="AQ390" s="49"/>
      <c r="AR390" s="49"/>
      <c r="AS390" s="49"/>
      <c r="AT390" s="814"/>
      <c r="AU390" s="835"/>
      <c r="AV390" s="46">
        <f t="shared" si="320"/>
        <v>0</v>
      </c>
      <c r="AW390" s="49"/>
      <c r="AX390" s="49"/>
      <c r="AY390" s="49"/>
      <c r="AZ390" s="49"/>
      <c r="BA390" s="49"/>
      <c r="BB390" s="49"/>
      <c r="BC390" s="814"/>
      <c r="BD390" s="811"/>
      <c r="BE390" s="46">
        <f t="shared" si="323"/>
        <v>0</v>
      </c>
      <c r="BF390" s="49"/>
      <c r="BG390" s="49"/>
      <c r="BH390" s="49"/>
      <c r="BI390" s="49"/>
      <c r="BJ390" s="49"/>
      <c r="BK390" s="49"/>
      <c r="BL390" s="814"/>
      <c r="BM390" s="817"/>
      <c r="BN390" s="46">
        <f t="shared" si="326"/>
        <v>0</v>
      </c>
      <c r="BO390" s="49"/>
      <c r="BP390" s="49"/>
      <c r="BQ390" s="49"/>
      <c r="BR390" s="49"/>
      <c r="BS390" s="49"/>
      <c r="BT390" s="49"/>
      <c r="BU390" s="824"/>
      <c r="BV390" s="825"/>
      <c r="BW390" s="825"/>
      <c r="BX390" s="825"/>
      <c r="BY390" s="825"/>
      <c r="BZ390" s="825"/>
      <c r="CA390" s="825"/>
      <c r="CB390" s="825"/>
      <c r="CC390" s="826"/>
    </row>
    <row r="391" spans="1:81" s="58" customFormat="1" ht="40.200000000000003" customHeight="1" thickTop="1" x14ac:dyDescent="0.3">
      <c r="A391" s="34"/>
      <c r="B391" s="886"/>
      <c r="C391" s="869"/>
      <c r="D391" s="871"/>
      <c r="E391" s="851"/>
      <c r="F391" s="851"/>
      <c r="G391" s="851"/>
      <c r="H391" s="851"/>
      <c r="I391" s="851"/>
      <c r="J391" s="812">
        <v>517</v>
      </c>
      <c r="K391" s="854" t="str">
        <f>+[8]Metas!K587</f>
        <v>Talleres de sensibilización y/o educación de la ruta de atención y protocolos de protección para prevenir la violencia escolar.</v>
      </c>
      <c r="L391" s="857">
        <v>90</v>
      </c>
      <c r="M391" s="860">
        <f t="shared" ref="M391" si="365">SUM(N391:Q391)</f>
        <v>90</v>
      </c>
      <c r="N391" s="836">
        <v>3</v>
      </c>
      <c r="O391" s="839">
        <v>40</v>
      </c>
      <c r="P391" s="863">
        <v>40</v>
      </c>
      <c r="Q391" s="866">
        <v>7</v>
      </c>
      <c r="R391" s="812">
        <f>+$J391</f>
        <v>517</v>
      </c>
      <c r="S391" s="354" t="s">
        <v>5892</v>
      </c>
      <c r="T391" s="235" t="s">
        <v>3822</v>
      </c>
      <c r="U391" s="235" t="s">
        <v>3825</v>
      </c>
      <c r="V391" s="235" t="s">
        <v>3830</v>
      </c>
      <c r="W391" s="231" t="s">
        <v>5883</v>
      </c>
      <c r="X391" s="256"/>
      <c r="Y391" s="256"/>
      <c r="Z391" s="256"/>
      <c r="AA391" s="256"/>
      <c r="AB391" s="812">
        <f t="shared" si="313"/>
        <v>517</v>
      </c>
      <c r="AC391" s="827">
        <f t="shared" ref="AC391" si="366">+L391</f>
        <v>90</v>
      </c>
      <c r="AD391" s="44">
        <f t="shared" si="364"/>
        <v>149.25</v>
      </c>
      <c r="AE391" s="44">
        <f t="shared" si="364"/>
        <v>149.25</v>
      </c>
      <c r="AF391" s="44">
        <f t="shared" si="364"/>
        <v>0</v>
      </c>
      <c r="AG391" s="44">
        <f t="shared" si="363"/>
        <v>0</v>
      </c>
      <c r="AH391" s="44">
        <f t="shared" si="363"/>
        <v>0</v>
      </c>
      <c r="AI391" s="44">
        <f t="shared" si="363"/>
        <v>0</v>
      </c>
      <c r="AJ391" s="44">
        <f t="shared" si="299"/>
        <v>0</v>
      </c>
      <c r="AK391" s="812">
        <f t="shared" si="315"/>
        <v>517</v>
      </c>
      <c r="AL391" s="830">
        <f t="shared" ref="AL391" si="367">+N391</f>
        <v>3</v>
      </c>
      <c r="AM391" s="44">
        <f t="shared" si="317"/>
        <v>9.25</v>
      </c>
      <c r="AN391" s="47">
        <v>9.25</v>
      </c>
      <c r="AO391" s="47"/>
      <c r="AP391" s="47"/>
      <c r="AQ391" s="47"/>
      <c r="AR391" s="47"/>
      <c r="AS391" s="47"/>
      <c r="AT391" s="812">
        <f t="shared" si="318"/>
        <v>517</v>
      </c>
      <c r="AU391" s="833">
        <f t="shared" ref="AU391" si="368">+O391</f>
        <v>40</v>
      </c>
      <c r="AV391" s="44">
        <f t="shared" si="320"/>
        <v>60</v>
      </c>
      <c r="AW391" s="47">
        <v>60</v>
      </c>
      <c r="AX391" s="47"/>
      <c r="AY391" s="47"/>
      <c r="AZ391" s="47"/>
      <c r="BA391" s="47"/>
      <c r="BB391" s="47"/>
      <c r="BC391" s="812">
        <f t="shared" si="321"/>
        <v>517</v>
      </c>
      <c r="BD391" s="809">
        <f t="shared" ref="BD391" si="369">+P391</f>
        <v>40</v>
      </c>
      <c r="BE391" s="44">
        <f t="shared" si="323"/>
        <v>60</v>
      </c>
      <c r="BF391" s="47">
        <v>60</v>
      </c>
      <c r="BG391" s="47"/>
      <c r="BH391" s="47"/>
      <c r="BI391" s="47"/>
      <c r="BJ391" s="47"/>
      <c r="BK391" s="47"/>
      <c r="BL391" s="812">
        <f t="shared" si="324"/>
        <v>517</v>
      </c>
      <c r="BM391" s="815">
        <f t="shared" ref="BM391" si="370">+Q391</f>
        <v>7</v>
      </c>
      <c r="BN391" s="44">
        <f t="shared" si="326"/>
        <v>20</v>
      </c>
      <c r="BO391" s="47">
        <v>20</v>
      </c>
      <c r="BP391" s="47"/>
      <c r="BQ391" s="47"/>
      <c r="BR391" s="47"/>
      <c r="BS391" s="47"/>
      <c r="BT391" s="47"/>
      <c r="BU391" s="818"/>
      <c r="BV391" s="819"/>
      <c r="BW391" s="819"/>
      <c r="BX391" s="819"/>
      <c r="BY391" s="819"/>
      <c r="BZ391" s="819"/>
      <c r="CA391" s="819"/>
      <c r="CB391" s="819"/>
      <c r="CC391" s="820"/>
    </row>
    <row r="392" spans="1:81" s="58" customFormat="1" ht="40.200000000000003" customHeight="1" x14ac:dyDescent="0.3">
      <c r="A392" s="34"/>
      <c r="B392" s="886"/>
      <c r="C392" s="869"/>
      <c r="D392" s="872"/>
      <c r="E392" s="852"/>
      <c r="F392" s="852"/>
      <c r="G392" s="852"/>
      <c r="H392" s="852"/>
      <c r="I392" s="852"/>
      <c r="J392" s="813"/>
      <c r="K392" s="855"/>
      <c r="L392" s="858"/>
      <c r="M392" s="861"/>
      <c r="N392" s="837"/>
      <c r="O392" s="840"/>
      <c r="P392" s="864"/>
      <c r="Q392" s="867"/>
      <c r="R392" s="813"/>
      <c r="S392" s="355" t="s">
        <v>5888</v>
      </c>
      <c r="T392" s="236"/>
      <c r="U392" s="236"/>
      <c r="V392" s="236"/>
      <c r="W392" s="39" t="s">
        <v>5873</v>
      </c>
      <c r="X392" s="31"/>
      <c r="Y392" s="31"/>
      <c r="Z392" s="31"/>
      <c r="AA392" s="31"/>
      <c r="AB392" s="813"/>
      <c r="AC392" s="828"/>
      <c r="AD392" s="51">
        <f t="shared" si="364"/>
        <v>0</v>
      </c>
      <c r="AE392" s="51">
        <f t="shared" si="364"/>
        <v>0</v>
      </c>
      <c r="AF392" s="51">
        <f t="shared" si="364"/>
        <v>0</v>
      </c>
      <c r="AG392" s="51">
        <f t="shared" si="363"/>
        <v>0</v>
      </c>
      <c r="AH392" s="51">
        <f t="shared" si="363"/>
        <v>0</v>
      </c>
      <c r="AI392" s="51">
        <f t="shared" si="363"/>
        <v>0</v>
      </c>
      <c r="AJ392" s="51">
        <f t="shared" si="299"/>
        <v>0</v>
      </c>
      <c r="AK392" s="813"/>
      <c r="AL392" s="831"/>
      <c r="AM392" s="51">
        <f t="shared" si="317"/>
        <v>0</v>
      </c>
      <c r="AN392" s="257"/>
      <c r="AO392" s="257"/>
      <c r="AP392" s="257"/>
      <c r="AQ392" s="257"/>
      <c r="AR392" s="257"/>
      <c r="AS392" s="257"/>
      <c r="AT392" s="813"/>
      <c r="AU392" s="834"/>
      <c r="AV392" s="51">
        <f t="shared" si="320"/>
        <v>0</v>
      </c>
      <c r="AW392" s="257"/>
      <c r="AX392" s="257"/>
      <c r="AY392" s="257"/>
      <c r="AZ392" s="257"/>
      <c r="BA392" s="257"/>
      <c r="BB392" s="257"/>
      <c r="BC392" s="813"/>
      <c r="BD392" s="810"/>
      <c r="BE392" s="51">
        <f t="shared" si="323"/>
        <v>0</v>
      </c>
      <c r="BF392" s="257"/>
      <c r="BG392" s="257"/>
      <c r="BH392" s="257"/>
      <c r="BI392" s="257"/>
      <c r="BJ392" s="257"/>
      <c r="BK392" s="257"/>
      <c r="BL392" s="813"/>
      <c r="BM392" s="816"/>
      <c r="BN392" s="51">
        <f t="shared" si="326"/>
        <v>0</v>
      </c>
      <c r="BO392" s="257"/>
      <c r="BP392" s="257"/>
      <c r="BQ392" s="257"/>
      <c r="BR392" s="257"/>
      <c r="BS392" s="257"/>
      <c r="BT392" s="257"/>
      <c r="BU392" s="821"/>
      <c r="BV392" s="822"/>
      <c r="BW392" s="822"/>
      <c r="BX392" s="822"/>
      <c r="BY392" s="822"/>
      <c r="BZ392" s="822"/>
      <c r="CA392" s="822"/>
      <c r="CB392" s="822"/>
      <c r="CC392" s="823"/>
    </row>
    <row r="393" spans="1:81" s="58" customFormat="1" ht="40.200000000000003" customHeight="1" x14ac:dyDescent="0.3">
      <c r="A393" s="34"/>
      <c r="B393" s="886"/>
      <c r="C393" s="869"/>
      <c r="D393" s="872"/>
      <c r="E393" s="852"/>
      <c r="F393" s="852"/>
      <c r="G393" s="852"/>
      <c r="H393" s="852"/>
      <c r="I393" s="852"/>
      <c r="J393" s="813"/>
      <c r="K393" s="855"/>
      <c r="L393" s="858"/>
      <c r="M393" s="861"/>
      <c r="N393" s="837"/>
      <c r="O393" s="840"/>
      <c r="P393" s="864"/>
      <c r="Q393" s="867"/>
      <c r="R393" s="813"/>
      <c r="S393" s="355" t="s">
        <v>5889</v>
      </c>
      <c r="T393" s="236"/>
      <c r="U393" s="236"/>
      <c r="V393" s="236"/>
      <c r="W393" s="39" t="s">
        <v>5722</v>
      </c>
      <c r="X393" s="31"/>
      <c r="Y393" s="31"/>
      <c r="Z393" s="31"/>
      <c r="AA393" s="31"/>
      <c r="AB393" s="813"/>
      <c r="AC393" s="828"/>
      <c r="AD393" s="51">
        <f t="shared" si="364"/>
        <v>0</v>
      </c>
      <c r="AE393" s="51">
        <f t="shared" si="364"/>
        <v>0</v>
      </c>
      <c r="AF393" s="51">
        <f t="shared" si="364"/>
        <v>0</v>
      </c>
      <c r="AG393" s="51">
        <f t="shared" si="363"/>
        <v>0</v>
      </c>
      <c r="AH393" s="51">
        <f t="shared" si="363"/>
        <v>0</v>
      </c>
      <c r="AI393" s="51">
        <f t="shared" si="363"/>
        <v>0</v>
      </c>
      <c r="AJ393" s="51">
        <f t="shared" si="299"/>
        <v>0</v>
      </c>
      <c r="AK393" s="813"/>
      <c r="AL393" s="831"/>
      <c r="AM393" s="51">
        <f t="shared" si="317"/>
        <v>0</v>
      </c>
      <c r="AN393" s="257"/>
      <c r="AO393" s="257"/>
      <c r="AP393" s="257"/>
      <c r="AQ393" s="257"/>
      <c r="AR393" s="257"/>
      <c r="AS393" s="257"/>
      <c r="AT393" s="813"/>
      <c r="AU393" s="834"/>
      <c r="AV393" s="51">
        <f t="shared" si="320"/>
        <v>0</v>
      </c>
      <c r="AW393" s="257"/>
      <c r="AX393" s="257"/>
      <c r="AY393" s="257"/>
      <c r="AZ393" s="257"/>
      <c r="BA393" s="257"/>
      <c r="BB393" s="257"/>
      <c r="BC393" s="813"/>
      <c r="BD393" s="810"/>
      <c r="BE393" s="51">
        <f t="shared" si="323"/>
        <v>0</v>
      </c>
      <c r="BF393" s="257"/>
      <c r="BG393" s="257"/>
      <c r="BH393" s="257"/>
      <c r="BI393" s="257"/>
      <c r="BJ393" s="257"/>
      <c r="BK393" s="257"/>
      <c r="BL393" s="813"/>
      <c r="BM393" s="816"/>
      <c r="BN393" s="51">
        <f t="shared" si="326"/>
        <v>0</v>
      </c>
      <c r="BO393" s="257"/>
      <c r="BP393" s="257"/>
      <c r="BQ393" s="257"/>
      <c r="BR393" s="257"/>
      <c r="BS393" s="257"/>
      <c r="BT393" s="257"/>
      <c r="BU393" s="821"/>
      <c r="BV393" s="822"/>
      <c r="BW393" s="822"/>
      <c r="BX393" s="822"/>
      <c r="BY393" s="822"/>
      <c r="BZ393" s="822"/>
      <c r="CA393" s="822"/>
      <c r="CB393" s="822"/>
      <c r="CC393" s="823"/>
    </row>
    <row r="394" spans="1:81" s="58" customFormat="1" ht="40.200000000000003" customHeight="1" thickBot="1" x14ac:dyDescent="0.35">
      <c r="A394" s="34"/>
      <c r="B394" s="886"/>
      <c r="C394" s="869"/>
      <c r="D394" s="873"/>
      <c r="E394" s="853"/>
      <c r="F394" s="853"/>
      <c r="G394" s="853"/>
      <c r="H394" s="853"/>
      <c r="I394" s="853"/>
      <c r="J394" s="814"/>
      <c r="K394" s="856"/>
      <c r="L394" s="859"/>
      <c r="M394" s="862"/>
      <c r="N394" s="838"/>
      <c r="O394" s="841"/>
      <c r="P394" s="865"/>
      <c r="Q394" s="874"/>
      <c r="R394" s="814"/>
      <c r="S394" s="356" t="s">
        <v>5890</v>
      </c>
      <c r="T394" s="237"/>
      <c r="U394" s="237"/>
      <c r="V394" s="237"/>
      <c r="W394" s="232" t="s">
        <v>5891</v>
      </c>
      <c r="X394" s="260"/>
      <c r="Y394" s="260"/>
      <c r="Z394" s="260"/>
      <c r="AA394" s="260"/>
      <c r="AB394" s="814"/>
      <c r="AC394" s="829"/>
      <c r="AD394" s="46">
        <f t="shared" si="364"/>
        <v>0</v>
      </c>
      <c r="AE394" s="46">
        <f t="shared" si="364"/>
        <v>0</v>
      </c>
      <c r="AF394" s="46">
        <f t="shared" si="364"/>
        <v>0</v>
      </c>
      <c r="AG394" s="46">
        <f t="shared" si="363"/>
        <v>0</v>
      </c>
      <c r="AH394" s="46">
        <f t="shared" si="363"/>
        <v>0</v>
      </c>
      <c r="AI394" s="46">
        <f t="shared" si="363"/>
        <v>0</v>
      </c>
      <c r="AJ394" s="46">
        <f t="shared" si="299"/>
        <v>0</v>
      </c>
      <c r="AK394" s="814"/>
      <c r="AL394" s="832"/>
      <c r="AM394" s="46">
        <f t="shared" si="317"/>
        <v>0</v>
      </c>
      <c r="AN394" s="49"/>
      <c r="AO394" s="49"/>
      <c r="AP394" s="49"/>
      <c r="AQ394" s="49"/>
      <c r="AR394" s="49"/>
      <c r="AS394" s="49"/>
      <c r="AT394" s="814"/>
      <c r="AU394" s="835"/>
      <c r="AV394" s="46">
        <f t="shared" si="320"/>
        <v>0</v>
      </c>
      <c r="AW394" s="49"/>
      <c r="AX394" s="49"/>
      <c r="AY394" s="49"/>
      <c r="AZ394" s="49"/>
      <c r="BA394" s="49"/>
      <c r="BB394" s="49"/>
      <c r="BC394" s="814"/>
      <c r="BD394" s="811"/>
      <c r="BE394" s="46">
        <f t="shared" si="323"/>
        <v>0</v>
      </c>
      <c r="BF394" s="49"/>
      <c r="BG394" s="49"/>
      <c r="BH394" s="49"/>
      <c r="BI394" s="49"/>
      <c r="BJ394" s="49"/>
      <c r="BK394" s="49"/>
      <c r="BL394" s="814"/>
      <c r="BM394" s="817"/>
      <c r="BN394" s="46">
        <f t="shared" si="326"/>
        <v>0</v>
      </c>
      <c r="BO394" s="49"/>
      <c r="BP394" s="49"/>
      <c r="BQ394" s="49"/>
      <c r="BR394" s="49"/>
      <c r="BS394" s="49"/>
      <c r="BT394" s="49"/>
      <c r="BU394" s="824"/>
      <c r="BV394" s="825"/>
      <c r="BW394" s="825"/>
      <c r="BX394" s="825"/>
      <c r="BY394" s="825"/>
      <c r="BZ394" s="825"/>
      <c r="CA394" s="825"/>
      <c r="CB394" s="825"/>
      <c r="CC394" s="826"/>
    </row>
    <row r="395" spans="1:81" s="58" customFormat="1" ht="40.200000000000003" customHeight="1" thickTop="1" x14ac:dyDescent="0.3">
      <c r="A395" s="34"/>
      <c r="B395" s="886"/>
      <c r="C395" s="869"/>
      <c r="D395" s="871"/>
      <c r="E395" s="851"/>
      <c r="F395" s="851"/>
      <c r="G395" s="851"/>
      <c r="H395" s="851"/>
      <c r="I395" s="851"/>
      <c r="J395" s="812">
        <v>518</v>
      </c>
      <c r="K395" s="854" t="str">
        <f>+[8]Metas!K588</f>
        <v>Talleres de sensibilización y/o educación de la ruta de atención y protocolos de protección para prevenir la violencia y/o el abuso sexual.</v>
      </c>
      <c r="L395" s="857">
        <v>89</v>
      </c>
      <c r="M395" s="860">
        <f t="shared" ref="M395" si="371">SUM(N395:Q395)</f>
        <v>89</v>
      </c>
      <c r="N395" s="836">
        <v>2</v>
      </c>
      <c r="O395" s="839">
        <v>40</v>
      </c>
      <c r="P395" s="863">
        <v>40</v>
      </c>
      <c r="Q395" s="866">
        <v>7</v>
      </c>
      <c r="R395" s="812">
        <f>+$J395</f>
        <v>518</v>
      </c>
      <c r="S395" s="354" t="s">
        <v>5893</v>
      </c>
      <c r="T395" s="235" t="s">
        <v>3822</v>
      </c>
      <c r="U395" s="235" t="s">
        <v>3826</v>
      </c>
      <c r="V395" s="235" t="s">
        <v>3830</v>
      </c>
      <c r="W395" s="231" t="s">
        <v>5883</v>
      </c>
      <c r="X395" s="256"/>
      <c r="Y395" s="256"/>
      <c r="Z395" s="256"/>
      <c r="AA395" s="256"/>
      <c r="AB395" s="812">
        <f t="shared" si="313"/>
        <v>518</v>
      </c>
      <c r="AC395" s="827">
        <f t="shared" ref="AC395" si="372">+L395</f>
        <v>89</v>
      </c>
      <c r="AD395" s="44">
        <f t="shared" si="364"/>
        <v>149.25</v>
      </c>
      <c r="AE395" s="44">
        <f t="shared" si="364"/>
        <v>149.25</v>
      </c>
      <c r="AF395" s="44">
        <f t="shared" si="364"/>
        <v>0</v>
      </c>
      <c r="AG395" s="44">
        <f t="shared" si="363"/>
        <v>0</v>
      </c>
      <c r="AH395" s="44">
        <f t="shared" si="363"/>
        <v>0</v>
      </c>
      <c r="AI395" s="44">
        <f t="shared" si="363"/>
        <v>0</v>
      </c>
      <c r="AJ395" s="44">
        <f t="shared" si="363"/>
        <v>0</v>
      </c>
      <c r="AK395" s="812">
        <f t="shared" si="315"/>
        <v>518</v>
      </c>
      <c r="AL395" s="830">
        <f t="shared" ref="AL395" si="373">+N395</f>
        <v>2</v>
      </c>
      <c r="AM395" s="44">
        <f t="shared" si="317"/>
        <v>9.25</v>
      </c>
      <c r="AN395" s="47">
        <v>9.25</v>
      </c>
      <c r="AO395" s="47"/>
      <c r="AP395" s="47"/>
      <c r="AQ395" s="47"/>
      <c r="AR395" s="47"/>
      <c r="AS395" s="47"/>
      <c r="AT395" s="812">
        <f t="shared" si="318"/>
        <v>518</v>
      </c>
      <c r="AU395" s="833">
        <f t="shared" ref="AU395" si="374">+O395</f>
        <v>40</v>
      </c>
      <c r="AV395" s="44">
        <f t="shared" si="320"/>
        <v>60</v>
      </c>
      <c r="AW395" s="47">
        <v>60</v>
      </c>
      <c r="AX395" s="47"/>
      <c r="AY395" s="47"/>
      <c r="AZ395" s="47"/>
      <c r="BA395" s="47"/>
      <c r="BB395" s="47"/>
      <c r="BC395" s="812">
        <f t="shared" si="321"/>
        <v>518</v>
      </c>
      <c r="BD395" s="809">
        <f t="shared" ref="BD395" si="375">+P395</f>
        <v>40</v>
      </c>
      <c r="BE395" s="44">
        <f t="shared" si="323"/>
        <v>60</v>
      </c>
      <c r="BF395" s="47">
        <v>60</v>
      </c>
      <c r="BG395" s="47"/>
      <c r="BH395" s="47"/>
      <c r="BI395" s="47"/>
      <c r="BJ395" s="47"/>
      <c r="BK395" s="47"/>
      <c r="BL395" s="812">
        <f t="shared" si="324"/>
        <v>518</v>
      </c>
      <c r="BM395" s="815">
        <f t="shared" ref="BM395" si="376">+Q395</f>
        <v>7</v>
      </c>
      <c r="BN395" s="44">
        <f t="shared" si="326"/>
        <v>20</v>
      </c>
      <c r="BO395" s="47">
        <v>20</v>
      </c>
      <c r="BP395" s="47"/>
      <c r="BQ395" s="47"/>
      <c r="BR395" s="47"/>
      <c r="BS395" s="47"/>
      <c r="BT395" s="47"/>
      <c r="BU395" s="818"/>
      <c r="BV395" s="819"/>
      <c r="BW395" s="819"/>
      <c r="BX395" s="819"/>
      <c r="BY395" s="819"/>
      <c r="BZ395" s="819"/>
      <c r="CA395" s="819"/>
      <c r="CB395" s="819"/>
      <c r="CC395" s="820"/>
    </row>
    <row r="396" spans="1:81" s="58" customFormat="1" ht="40.200000000000003" customHeight="1" x14ac:dyDescent="0.3">
      <c r="A396" s="34"/>
      <c r="B396" s="886"/>
      <c r="C396" s="869"/>
      <c r="D396" s="872"/>
      <c r="E396" s="852"/>
      <c r="F396" s="852"/>
      <c r="G396" s="852"/>
      <c r="H396" s="852"/>
      <c r="I396" s="852"/>
      <c r="J396" s="813"/>
      <c r="K396" s="855"/>
      <c r="L396" s="858"/>
      <c r="M396" s="861"/>
      <c r="N396" s="837"/>
      <c r="O396" s="840"/>
      <c r="P396" s="864"/>
      <c r="Q396" s="867"/>
      <c r="R396" s="813"/>
      <c r="S396" s="355" t="s">
        <v>5888</v>
      </c>
      <c r="T396" s="236"/>
      <c r="U396" s="236"/>
      <c r="V396" s="236"/>
      <c r="W396" s="39" t="s">
        <v>5873</v>
      </c>
      <c r="X396" s="31"/>
      <c r="Y396" s="31"/>
      <c r="Z396" s="31"/>
      <c r="AA396" s="31"/>
      <c r="AB396" s="813"/>
      <c r="AC396" s="828"/>
      <c r="AD396" s="51">
        <f t="shared" si="364"/>
        <v>0</v>
      </c>
      <c r="AE396" s="51">
        <f t="shared" si="364"/>
        <v>0</v>
      </c>
      <c r="AF396" s="51">
        <f t="shared" si="364"/>
        <v>0</v>
      </c>
      <c r="AG396" s="51">
        <f t="shared" si="363"/>
        <v>0</v>
      </c>
      <c r="AH396" s="51">
        <f t="shared" si="363"/>
        <v>0</v>
      </c>
      <c r="AI396" s="51">
        <f t="shared" si="363"/>
        <v>0</v>
      </c>
      <c r="AJ396" s="51">
        <f t="shared" si="363"/>
        <v>0</v>
      </c>
      <c r="AK396" s="813"/>
      <c r="AL396" s="831"/>
      <c r="AM396" s="51">
        <f t="shared" si="317"/>
        <v>0</v>
      </c>
      <c r="AN396" s="257"/>
      <c r="AO396" s="257"/>
      <c r="AP396" s="257"/>
      <c r="AQ396" s="257"/>
      <c r="AR396" s="257"/>
      <c r="AS396" s="257"/>
      <c r="AT396" s="813"/>
      <c r="AU396" s="834"/>
      <c r="AV396" s="51">
        <f t="shared" si="320"/>
        <v>0</v>
      </c>
      <c r="AW396" s="257"/>
      <c r="AX396" s="257"/>
      <c r="AY396" s="257"/>
      <c r="AZ396" s="257"/>
      <c r="BA396" s="257"/>
      <c r="BB396" s="257"/>
      <c r="BC396" s="813"/>
      <c r="BD396" s="810"/>
      <c r="BE396" s="51">
        <f t="shared" si="323"/>
        <v>0</v>
      </c>
      <c r="BF396" s="257"/>
      <c r="BG396" s="257"/>
      <c r="BH396" s="257"/>
      <c r="BI396" s="257"/>
      <c r="BJ396" s="257"/>
      <c r="BK396" s="257"/>
      <c r="BL396" s="813"/>
      <c r="BM396" s="816"/>
      <c r="BN396" s="51">
        <f t="shared" si="326"/>
        <v>0</v>
      </c>
      <c r="BO396" s="257"/>
      <c r="BP396" s="257"/>
      <c r="BQ396" s="257"/>
      <c r="BR396" s="257"/>
      <c r="BS396" s="257"/>
      <c r="BT396" s="257"/>
      <c r="BU396" s="821"/>
      <c r="BV396" s="822"/>
      <c r="BW396" s="822"/>
      <c r="BX396" s="822"/>
      <c r="BY396" s="822"/>
      <c r="BZ396" s="822"/>
      <c r="CA396" s="822"/>
      <c r="CB396" s="822"/>
      <c r="CC396" s="823"/>
    </row>
    <row r="397" spans="1:81" s="58" customFormat="1" ht="40.200000000000003" customHeight="1" x14ac:dyDescent="0.3">
      <c r="A397" s="34"/>
      <c r="B397" s="886"/>
      <c r="C397" s="869"/>
      <c r="D397" s="872"/>
      <c r="E397" s="852"/>
      <c r="F397" s="852"/>
      <c r="G397" s="852"/>
      <c r="H397" s="852"/>
      <c r="I397" s="852"/>
      <c r="J397" s="813"/>
      <c r="K397" s="855"/>
      <c r="L397" s="858"/>
      <c r="M397" s="861"/>
      <c r="N397" s="837"/>
      <c r="O397" s="840"/>
      <c r="P397" s="864"/>
      <c r="Q397" s="867"/>
      <c r="R397" s="813"/>
      <c r="S397" s="355" t="s">
        <v>5894</v>
      </c>
      <c r="T397" s="236"/>
      <c r="U397" s="236"/>
      <c r="V397" s="236"/>
      <c r="W397" s="39" t="s">
        <v>5722</v>
      </c>
      <c r="X397" s="31"/>
      <c r="Y397" s="31"/>
      <c r="Z397" s="31"/>
      <c r="AA397" s="31"/>
      <c r="AB397" s="813"/>
      <c r="AC397" s="828"/>
      <c r="AD397" s="51">
        <f t="shared" si="364"/>
        <v>0</v>
      </c>
      <c r="AE397" s="51">
        <f t="shared" si="364"/>
        <v>0</v>
      </c>
      <c r="AF397" s="51">
        <f t="shared" si="364"/>
        <v>0</v>
      </c>
      <c r="AG397" s="51">
        <f t="shared" si="363"/>
        <v>0</v>
      </c>
      <c r="AH397" s="51">
        <f t="shared" si="363"/>
        <v>0</v>
      </c>
      <c r="AI397" s="51">
        <f t="shared" si="363"/>
        <v>0</v>
      </c>
      <c r="AJ397" s="51">
        <f t="shared" si="363"/>
        <v>0</v>
      </c>
      <c r="AK397" s="813"/>
      <c r="AL397" s="831"/>
      <c r="AM397" s="51">
        <f t="shared" si="317"/>
        <v>0</v>
      </c>
      <c r="AN397" s="257"/>
      <c r="AO397" s="257"/>
      <c r="AP397" s="257"/>
      <c r="AQ397" s="257"/>
      <c r="AR397" s="257"/>
      <c r="AS397" s="257"/>
      <c r="AT397" s="813"/>
      <c r="AU397" s="834"/>
      <c r="AV397" s="51">
        <f t="shared" si="320"/>
        <v>0</v>
      </c>
      <c r="AW397" s="257"/>
      <c r="AX397" s="257"/>
      <c r="AY397" s="257"/>
      <c r="AZ397" s="257"/>
      <c r="BA397" s="257"/>
      <c r="BB397" s="257"/>
      <c r="BC397" s="813"/>
      <c r="BD397" s="810"/>
      <c r="BE397" s="51">
        <f t="shared" si="323"/>
        <v>0</v>
      </c>
      <c r="BF397" s="257"/>
      <c r="BG397" s="257"/>
      <c r="BH397" s="257"/>
      <c r="BI397" s="257"/>
      <c r="BJ397" s="257"/>
      <c r="BK397" s="257"/>
      <c r="BL397" s="813"/>
      <c r="BM397" s="816"/>
      <c r="BN397" s="51">
        <f t="shared" si="326"/>
        <v>0</v>
      </c>
      <c r="BO397" s="257"/>
      <c r="BP397" s="257"/>
      <c r="BQ397" s="257"/>
      <c r="BR397" s="257"/>
      <c r="BS397" s="257"/>
      <c r="BT397" s="257"/>
      <c r="BU397" s="821"/>
      <c r="BV397" s="822"/>
      <c r="BW397" s="822"/>
      <c r="BX397" s="822"/>
      <c r="BY397" s="822"/>
      <c r="BZ397" s="822"/>
      <c r="CA397" s="822"/>
      <c r="CB397" s="822"/>
      <c r="CC397" s="823"/>
    </row>
    <row r="398" spans="1:81" s="58" customFormat="1" ht="40.200000000000003" customHeight="1" thickBot="1" x14ac:dyDescent="0.35">
      <c r="A398" s="34"/>
      <c r="B398" s="886"/>
      <c r="C398" s="869"/>
      <c r="D398" s="873"/>
      <c r="E398" s="853"/>
      <c r="F398" s="853"/>
      <c r="G398" s="853"/>
      <c r="H398" s="853"/>
      <c r="I398" s="853"/>
      <c r="J398" s="814"/>
      <c r="K398" s="856"/>
      <c r="L398" s="859"/>
      <c r="M398" s="862"/>
      <c r="N398" s="838"/>
      <c r="O398" s="841"/>
      <c r="P398" s="865"/>
      <c r="Q398" s="874"/>
      <c r="R398" s="814"/>
      <c r="S398" s="356" t="s">
        <v>5890</v>
      </c>
      <c r="T398" s="237"/>
      <c r="U398" s="237"/>
      <c r="V398" s="237"/>
      <c r="W398" s="232" t="s">
        <v>5891</v>
      </c>
      <c r="X398" s="260"/>
      <c r="Y398" s="260"/>
      <c r="Z398" s="260"/>
      <c r="AA398" s="260"/>
      <c r="AB398" s="814"/>
      <c r="AC398" s="829"/>
      <c r="AD398" s="46">
        <f t="shared" si="364"/>
        <v>0</v>
      </c>
      <c r="AE398" s="46">
        <f t="shared" si="364"/>
        <v>0</v>
      </c>
      <c r="AF398" s="46">
        <f t="shared" si="364"/>
        <v>0</v>
      </c>
      <c r="AG398" s="46">
        <f t="shared" si="363"/>
        <v>0</v>
      </c>
      <c r="AH398" s="46">
        <f t="shared" si="363"/>
        <v>0</v>
      </c>
      <c r="AI398" s="46">
        <f t="shared" si="363"/>
        <v>0</v>
      </c>
      <c r="AJ398" s="46">
        <f t="shared" si="363"/>
        <v>0</v>
      </c>
      <c r="AK398" s="814"/>
      <c r="AL398" s="832"/>
      <c r="AM398" s="46">
        <f t="shared" si="317"/>
        <v>0</v>
      </c>
      <c r="AN398" s="49"/>
      <c r="AO398" s="49"/>
      <c r="AP398" s="49"/>
      <c r="AQ398" s="49"/>
      <c r="AR398" s="49"/>
      <c r="AS398" s="49"/>
      <c r="AT398" s="814"/>
      <c r="AU398" s="835"/>
      <c r="AV398" s="46">
        <f t="shared" si="320"/>
        <v>0</v>
      </c>
      <c r="AW398" s="49"/>
      <c r="AX398" s="49"/>
      <c r="AY398" s="49"/>
      <c r="AZ398" s="49"/>
      <c r="BA398" s="49"/>
      <c r="BB398" s="49"/>
      <c r="BC398" s="814"/>
      <c r="BD398" s="811"/>
      <c r="BE398" s="46">
        <f t="shared" si="323"/>
        <v>0</v>
      </c>
      <c r="BF398" s="49"/>
      <c r="BG398" s="49"/>
      <c r="BH398" s="49"/>
      <c r="BI398" s="49"/>
      <c r="BJ398" s="49"/>
      <c r="BK398" s="49"/>
      <c r="BL398" s="814"/>
      <c r="BM398" s="817"/>
      <c r="BN398" s="46">
        <f t="shared" si="326"/>
        <v>0</v>
      </c>
      <c r="BO398" s="49"/>
      <c r="BP398" s="49"/>
      <c r="BQ398" s="49"/>
      <c r="BR398" s="49"/>
      <c r="BS398" s="49"/>
      <c r="BT398" s="49"/>
      <c r="BU398" s="824"/>
      <c r="BV398" s="825"/>
      <c r="BW398" s="825"/>
      <c r="BX398" s="825"/>
      <c r="BY398" s="825"/>
      <c r="BZ398" s="825"/>
      <c r="CA398" s="825"/>
      <c r="CB398" s="825"/>
      <c r="CC398" s="826"/>
    </row>
    <row r="399" spans="1:81" s="58" customFormat="1" ht="40.200000000000003" customHeight="1" thickTop="1" x14ac:dyDescent="0.3">
      <c r="A399" s="34"/>
      <c r="B399" s="886"/>
      <c r="C399" s="869"/>
      <c r="D399" s="871"/>
      <c r="E399" s="851"/>
      <c r="F399" s="851"/>
      <c r="G399" s="851"/>
      <c r="H399" s="851"/>
      <c r="I399" s="851"/>
      <c r="J399" s="812">
        <v>519</v>
      </c>
      <c r="K399" s="854" t="str">
        <f>+[8]Metas!K589</f>
        <v>Talleres de educación sobre el respeto a la vida y prevenir el suicidio o violencia auto infligida.</v>
      </c>
      <c r="L399" s="857">
        <v>165</v>
      </c>
      <c r="M399" s="860">
        <f t="shared" ref="M399" si="377">SUM(N399:Q399)</f>
        <v>165</v>
      </c>
      <c r="N399" s="836">
        <v>1</v>
      </c>
      <c r="O399" s="839">
        <v>80</v>
      </c>
      <c r="P399" s="863">
        <v>80</v>
      </c>
      <c r="Q399" s="866">
        <v>4</v>
      </c>
      <c r="R399" s="812">
        <f>+$J399</f>
        <v>519</v>
      </c>
      <c r="S399" s="354" t="s">
        <v>5895</v>
      </c>
      <c r="T399" s="235" t="s">
        <v>3822</v>
      </c>
      <c r="U399" s="235" t="s">
        <v>3826</v>
      </c>
      <c r="V399" s="235" t="s">
        <v>3830</v>
      </c>
      <c r="W399" s="231" t="s">
        <v>5883</v>
      </c>
      <c r="X399" s="256"/>
      <c r="Y399" s="256"/>
      <c r="Z399" s="256"/>
      <c r="AA399" s="256"/>
      <c r="AB399" s="812">
        <f t="shared" si="313"/>
        <v>519</v>
      </c>
      <c r="AC399" s="827">
        <f t="shared" ref="AC399" si="378">+L399</f>
        <v>165</v>
      </c>
      <c r="AD399" s="44">
        <f t="shared" si="364"/>
        <v>149.25</v>
      </c>
      <c r="AE399" s="44">
        <f t="shared" si="364"/>
        <v>149.25</v>
      </c>
      <c r="AF399" s="44">
        <f t="shared" si="364"/>
        <v>0</v>
      </c>
      <c r="AG399" s="44">
        <f t="shared" si="363"/>
        <v>0</v>
      </c>
      <c r="AH399" s="44">
        <f t="shared" si="363"/>
        <v>0</v>
      </c>
      <c r="AI399" s="44">
        <f t="shared" si="363"/>
        <v>0</v>
      </c>
      <c r="AJ399" s="44">
        <f t="shared" si="363"/>
        <v>0</v>
      </c>
      <c r="AK399" s="812">
        <f t="shared" si="315"/>
        <v>519</v>
      </c>
      <c r="AL399" s="830">
        <f t="shared" ref="AL399" si="379">+N399</f>
        <v>1</v>
      </c>
      <c r="AM399" s="44">
        <f t="shared" si="317"/>
        <v>9.25</v>
      </c>
      <c r="AN399" s="47">
        <v>9.25</v>
      </c>
      <c r="AO399" s="47"/>
      <c r="AP399" s="47"/>
      <c r="AQ399" s="47"/>
      <c r="AR399" s="47"/>
      <c r="AS399" s="47"/>
      <c r="AT399" s="812">
        <f t="shared" si="318"/>
        <v>519</v>
      </c>
      <c r="AU399" s="833">
        <f t="shared" ref="AU399" si="380">+O399</f>
        <v>80</v>
      </c>
      <c r="AV399" s="44">
        <f t="shared" si="320"/>
        <v>60</v>
      </c>
      <c r="AW399" s="47">
        <v>60</v>
      </c>
      <c r="AX399" s="47"/>
      <c r="AY399" s="47"/>
      <c r="AZ399" s="47"/>
      <c r="BA399" s="47"/>
      <c r="BB399" s="47"/>
      <c r="BC399" s="812">
        <f t="shared" si="321"/>
        <v>519</v>
      </c>
      <c r="BD399" s="809">
        <f t="shared" ref="BD399" si="381">+P399</f>
        <v>80</v>
      </c>
      <c r="BE399" s="44">
        <f t="shared" si="323"/>
        <v>60</v>
      </c>
      <c r="BF399" s="47">
        <v>60</v>
      </c>
      <c r="BG399" s="47"/>
      <c r="BH399" s="47"/>
      <c r="BI399" s="47"/>
      <c r="BJ399" s="47"/>
      <c r="BK399" s="47"/>
      <c r="BL399" s="812">
        <f t="shared" si="324"/>
        <v>519</v>
      </c>
      <c r="BM399" s="815">
        <f t="shared" ref="BM399" si="382">+Q399</f>
        <v>4</v>
      </c>
      <c r="BN399" s="44">
        <f t="shared" si="326"/>
        <v>20</v>
      </c>
      <c r="BO399" s="47">
        <v>20</v>
      </c>
      <c r="BP399" s="47"/>
      <c r="BQ399" s="47"/>
      <c r="BR399" s="47"/>
      <c r="BS399" s="47"/>
      <c r="BT399" s="47"/>
      <c r="BU399" s="818"/>
      <c r="BV399" s="819"/>
      <c r="BW399" s="819"/>
      <c r="BX399" s="819"/>
      <c r="BY399" s="819"/>
      <c r="BZ399" s="819"/>
      <c r="CA399" s="819"/>
      <c r="CB399" s="819"/>
      <c r="CC399" s="820"/>
    </row>
    <row r="400" spans="1:81" s="58" customFormat="1" ht="40.200000000000003" customHeight="1" x14ac:dyDescent="0.3">
      <c r="A400" s="34"/>
      <c r="B400" s="886"/>
      <c r="C400" s="869"/>
      <c r="D400" s="872"/>
      <c r="E400" s="852"/>
      <c r="F400" s="852"/>
      <c r="G400" s="852"/>
      <c r="H400" s="852"/>
      <c r="I400" s="852"/>
      <c r="J400" s="813"/>
      <c r="K400" s="855"/>
      <c r="L400" s="858"/>
      <c r="M400" s="861"/>
      <c r="N400" s="837"/>
      <c r="O400" s="840"/>
      <c r="P400" s="864"/>
      <c r="Q400" s="867"/>
      <c r="R400" s="813"/>
      <c r="S400" s="355" t="s">
        <v>5896</v>
      </c>
      <c r="T400" s="236"/>
      <c r="U400" s="236"/>
      <c r="V400" s="236"/>
      <c r="W400" s="39" t="s">
        <v>5873</v>
      </c>
      <c r="X400" s="31"/>
      <c r="Y400" s="31"/>
      <c r="Z400" s="31"/>
      <c r="AA400" s="31"/>
      <c r="AB400" s="813"/>
      <c r="AC400" s="828"/>
      <c r="AD400" s="51">
        <f t="shared" si="364"/>
        <v>0</v>
      </c>
      <c r="AE400" s="51">
        <f t="shared" si="364"/>
        <v>0</v>
      </c>
      <c r="AF400" s="51">
        <f t="shared" si="364"/>
        <v>0</v>
      </c>
      <c r="AG400" s="51">
        <f t="shared" si="363"/>
        <v>0</v>
      </c>
      <c r="AH400" s="51">
        <f t="shared" si="363"/>
        <v>0</v>
      </c>
      <c r="AI400" s="51">
        <f t="shared" si="363"/>
        <v>0</v>
      </c>
      <c r="AJ400" s="51">
        <f t="shared" si="363"/>
        <v>0</v>
      </c>
      <c r="AK400" s="813"/>
      <c r="AL400" s="831"/>
      <c r="AM400" s="51">
        <f t="shared" si="317"/>
        <v>0</v>
      </c>
      <c r="AN400" s="257"/>
      <c r="AO400" s="257"/>
      <c r="AP400" s="257"/>
      <c r="AQ400" s="257"/>
      <c r="AR400" s="257"/>
      <c r="AS400" s="257"/>
      <c r="AT400" s="813"/>
      <c r="AU400" s="834"/>
      <c r="AV400" s="51">
        <f t="shared" si="320"/>
        <v>0</v>
      </c>
      <c r="AW400" s="257"/>
      <c r="AX400" s="257"/>
      <c r="AY400" s="257"/>
      <c r="AZ400" s="257"/>
      <c r="BA400" s="257"/>
      <c r="BB400" s="257"/>
      <c r="BC400" s="813"/>
      <c r="BD400" s="810"/>
      <c r="BE400" s="51">
        <f t="shared" si="323"/>
        <v>0</v>
      </c>
      <c r="BF400" s="257"/>
      <c r="BG400" s="257"/>
      <c r="BH400" s="257"/>
      <c r="BI400" s="257"/>
      <c r="BJ400" s="257"/>
      <c r="BK400" s="257"/>
      <c r="BL400" s="813"/>
      <c r="BM400" s="816"/>
      <c r="BN400" s="51">
        <f t="shared" si="326"/>
        <v>0</v>
      </c>
      <c r="BO400" s="257"/>
      <c r="BP400" s="257"/>
      <c r="BQ400" s="257"/>
      <c r="BR400" s="257"/>
      <c r="BS400" s="257"/>
      <c r="BT400" s="257"/>
      <c r="BU400" s="821"/>
      <c r="BV400" s="822"/>
      <c r="BW400" s="822"/>
      <c r="BX400" s="822"/>
      <c r="BY400" s="822"/>
      <c r="BZ400" s="822"/>
      <c r="CA400" s="822"/>
      <c r="CB400" s="822"/>
      <c r="CC400" s="823"/>
    </row>
    <row r="401" spans="1:81" s="58" customFormat="1" ht="40.200000000000003" customHeight="1" x14ac:dyDescent="0.3">
      <c r="A401" s="34"/>
      <c r="B401" s="886"/>
      <c r="C401" s="869"/>
      <c r="D401" s="872"/>
      <c r="E401" s="852"/>
      <c r="F401" s="852"/>
      <c r="G401" s="852"/>
      <c r="H401" s="852"/>
      <c r="I401" s="852"/>
      <c r="J401" s="813"/>
      <c r="K401" s="855"/>
      <c r="L401" s="858"/>
      <c r="M401" s="861"/>
      <c r="N401" s="837"/>
      <c r="O401" s="840"/>
      <c r="P401" s="864"/>
      <c r="Q401" s="867"/>
      <c r="R401" s="813"/>
      <c r="S401" s="355" t="s">
        <v>5897</v>
      </c>
      <c r="T401" s="236"/>
      <c r="U401" s="236"/>
      <c r="V401" s="236"/>
      <c r="W401" s="39" t="s">
        <v>5722</v>
      </c>
      <c r="X401" s="31"/>
      <c r="Y401" s="31"/>
      <c r="Z401" s="31"/>
      <c r="AA401" s="31"/>
      <c r="AB401" s="813"/>
      <c r="AC401" s="828"/>
      <c r="AD401" s="51">
        <f t="shared" si="364"/>
        <v>0</v>
      </c>
      <c r="AE401" s="51">
        <f t="shared" si="364"/>
        <v>0</v>
      </c>
      <c r="AF401" s="51">
        <f t="shared" si="364"/>
        <v>0</v>
      </c>
      <c r="AG401" s="51">
        <f t="shared" si="363"/>
        <v>0</v>
      </c>
      <c r="AH401" s="51">
        <f t="shared" si="363"/>
        <v>0</v>
      </c>
      <c r="AI401" s="51">
        <f t="shared" si="363"/>
        <v>0</v>
      </c>
      <c r="AJ401" s="51">
        <f t="shared" si="363"/>
        <v>0</v>
      </c>
      <c r="AK401" s="813"/>
      <c r="AL401" s="831"/>
      <c r="AM401" s="51">
        <f t="shared" si="317"/>
        <v>0</v>
      </c>
      <c r="AN401" s="257"/>
      <c r="AO401" s="257"/>
      <c r="AP401" s="257"/>
      <c r="AQ401" s="257"/>
      <c r="AR401" s="257"/>
      <c r="AS401" s="257"/>
      <c r="AT401" s="813"/>
      <c r="AU401" s="834"/>
      <c r="AV401" s="51">
        <f t="shared" si="320"/>
        <v>0</v>
      </c>
      <c r="AW401" s="257"/>
      <c r="AX401" s="257"/>
      <c r="AY401" s="257"/>
      <c r="AZ401" s="257"/>
      <c r="BA401" s="257"/>
      <c r="BB401" s="257"/>
      <c r="BC401" s="813"/>
      <c r="BD401" s="810"/>
      <c r="BE401" s="51">
        <f t="shared" si="323"/>
        <v>0</v>
      </c>
      <c r="BF401" s="257"/>
      <c r="BG401" s="257"/>
      <c r="BH401" s="257"/>
      <c r="BI401" s="257"/>
      <c r="BJ401" s="257"/>
      <c r="BK401" s="257"/>
      <c r="BL401" s="813"/>
      <c r="BM401" s="816"/>
      <c r="BN401" s="51">
        <f t="shared" si="326"/>
        <v>0</v>
      </c>
      <c r="BO401" s="257"/>
      <c r="BP401" s="257"/>
      <c r="BQ401" s="257"/>
      <c r="BR401" s="257"/>
      <c r="BS401" s="257"/>
      <c r="BT401" s="257"/>
      <c r="BU401" s="821"/>
      <c r="BV401" s="822"/>
      <c r="BW401" s="822"/>
      <c r="BX401" s="822"/>
      <c r="BY401" s="822"/>
      <c r="BZ401" s="822"/>
      <c r="CA401" s="822"/>
      <c r="CB401" s="822"/>
      <c r="CC401" s="823"/>
    </row>
    <row r="402" spans="1:81" s="58" customFormat="1" ht="40.200000000000003" customHeight="1" thickBot="1" x14ac:dyDescent="0.35">
      <c r="A402" s="34"/>
      <c r="B402" s="886"/>
      <c r="C402" s="869"/>
      <c r="D402" s="873"/>
      <c r="E402" s="853"/>
      <c r="F402" s="853"/>
      <c r="G402" s="853"/>
      <c r="H402" s="853"/>
      <c r="I402" s="853"/>
      <c r="J402" s="814"/>
      <c r="K402" s="856"/>
      <c r="L402" s="859"/>
      <c r="M402" s="862"/>
      <c r="N402" s="838"/>
      <c r="O402" s="841"/>
      <c r="P402" s="865"/>
      <c r="Q402" s="874"/>
      <c r="R402" s="814"/>
      <c r="S402" s="356" t="s">
        <v>5890</v>
      </c>
      <c r="T402" s="237"/>
      <c r="U402" s="237"/>
      <c r="V402" s="237"/>
      <c r="W402" s="232" t="s">
        <v>5891</v>
      </c>
      <c r="X402" s="260"/>
      <c r="Y402" s="260"/>
      <c r="Z402" s="260"/>
      <c r="AA402" s="260"/>
      <c r="AB402" s="814"/>
      <c r="AC402" s="829"/>
      <c r="AD402" s="46">
        <f t="shared" si="364"/>
        <v>0</v>
      </c>
      <c r="AE402" s="46">
        <f t="shared" si="364"/>
        <v>0</v>
      </c>
      <c r="AF402" s="46">
        <f t="shared" si="364"/>
        <v>0</v>
      </c>
      <c r="AG402" s="46">
        <f t="shared" si="363"/>
        <v>0</v>
      </c>
      <c r="AH402" s="46">
        <f t="shared" si="363"/>
        <v>0</v>
      </c>
      <c r="AI402" s="46">
        <f t="shared" si="363"/>
        <v>0</v>
      </c>
      <c r="AJ402" s="46">
        <f t="shared" si="363"/>
        <v>0</v>
      </c>
      <c r="AK402" s="814"/>
      <c r="AL402" s="832"/>
      <c r="AM402" s="46">
        <f t="shared" si="317"/>
        <v>0</v>
      </c>
      <c r="AN402" s="49"/>
      <c r="AO402" s="49"/>
      <c r="AP402" s="49"/>
      <c r="AQ402" s="49"/>
      <c r="AR402" s="49"/>
      <c r="AS402" s="49"/>
      <c r="AT402" s="814"/>
      <c r="AU402" s="835"/>
      <c r="AV402" s="46">
        <f t="shared" si="320"/>
        <v>0</v>
      </c>
      <c r="AW402" s="49"/>
      <c r="AX402" s="49"/>
      <c r="AY402" s="49"/>
      <c r="AZ402" s="49"/>
      <c r="BA402" s="49"/>
      <c r="BB402" s="49"/>
      <c r="BC402" s="814"/>
      <c r="BD402" s="811"/>
      <c r="BE402" s="46">
        <f t="shared" si="323"/>
        <v>0</v>
      </c>
      <c r="BF402" s="49"/>
      <c r="BG402" s="49"/>
      <c r="BH402" s="49"/>
      <c r="BI402" s="49"/>
      <c r="BJ402" s="49"/>
      <c r="BK402" s="49"/>
      <c r="BL402" s="814"/>
      <c r="BM402" s="817"/>
      <c r="BN402" s="46">
        <f t="shared" si="326"/>
        <v>0</v>
      </c>
      <c r="BO402" s="49"/>
      <c r="BP402" s="49"/>
      <c r="BQ402" s="49"/>
      <c r="BR402" s="49"/>
      <c r="BS402" s="49"/>
      <c r="BT402" s="49"/>
      <c r="BU402" s="824"/>
      <c r="BV402" s="825"/>
      <c r="BW402" s="825"/>
      <c r="BX402" s="825"/>
      <c r="BY402" s="825"/>
      <c r="BZ402" s="825"/>
      <c r="CA402" s="825"/>
      <c r="CB402" s="825"/>
      <c r="CC402" s="826"/>
    </row>
    <row r="403" spans="1:81" s="58" customFormat="1" ht="40.200000000000003" customHeight="1" thickTop="1" x14ac:dyDescent="0.3">
      <c r="A403" s="34"/>
      <c r="B403" s="886"/>
      <c r="C403" s="869"/>
      <c r="D403" s="871"/>
      <c r="E403" s="851"/>
      <c r="F403" s="851"/>
      <c r="G403" s="851"/>
      <c r="H403" s="851"/>
      <c r="I403" s="851"/>
      <c r="J403" s="812">
        <v>520</v>
      </c>
      <c r="K403" s="854" t="str">
        <f>+[8]Metas!K590</f>
        <v>Talleres de sensibilización y/o educación de la ruta de atención y protocolos de protección para prevenir la violencia basada en género.</v>
      </c>
      <c r="L403" s="857">
        <v>160</v>
      </c>
      <c r="M403" s="860">
        <f t="shared" ref="M403" si="383">SUM(N403:Q403)</f>
        <v>160</v>
      </c>
      <c r="N403" s="836">
        <v>3</v>
      </c>
      <c r="O403" s="839">
        <v>75</v>
      </c>
      <c r="P403" s="863">
        <v>75</v>
      </c>
      <c r="Q403" s="866">
        <v>7</v>
      </c>
      <c r="R403" s="812">
        <f>+$J403</f>
        <v>520</v>
      </c>
      <c r="S403" s="354" t="s">
        <v>5898</v>
      </c>
      <c r="T403" s="235" t="s">
        <v>3822</v>
      </c>
      <c r="U403" s="235" t="s">
        <v>3826</v>
      </c>
      <c r="V403" s="235" t="s">
        <v>3830</v>
      </c>
      <c r="W403" s="231" t="s">
        <v>5883</v>
      </c>
      <c r="X403" s="256"/>
      <c r="Y403" s="256"/>
      <c r="Z403" s="256"/>
      <c r="AA403" s="256"/>
      <c r="AB403" s="812">
        <f t="shared" si="313"/>
        <v>520</v>
      </c>
      <c r="AC403" s="827">
        <f t="shared" ref="AC403" si="384">+L403</f>
        <v>160</v>
      </c>
      <c r="AD403" s="44">
        <f t="shared" si="364"/>
        <v>149.25</v>
      </c>
      <c r="AE403" s="44">
        <f t="shared" si="364"/>
        <v>149.25</v>
      </c>
      <c r="AF403" s="44">
        <f t="shared" si="364"/>
        <v>0</v>
      </c>
      <c r="AG403" s="44">
        <f t="shared" si="363"/>
        <v>0</v>
      </c>
      <c r="AH403" s="44">
        <f t="shared" si="363"/>
        <v>0</v>
      </c>
      <c r="AI403" s="44">
        <f t="shared" si="363"/>
        <v>0</v>
      </c>
      <c r="AJ403" s="44">
        <f t="shared" si="363"/>
        <v>0</v>
      </c>
      <c r="AK403" s="812">
        <f t="shared" si="315"/>
        <v>520</v>
      </c>
      <c r="AL403" s="830">
        <f t="shared" ref="AL403" si="385">+N403</f>
        <v>3</v>
      </c>
      <c r="AM403" s="44">
        <f t="shared" si="317"/>
        <v>9.25</v>
      </c>
      <c r="AN403" s="47">
        <v>9.25</v>
      </c>
      <c r="AO403" s="47"/>
      <c r="AP403" s="47"/>
      <c r="AQ403" s="47"/>
      <c r="AR403" s="47"/>
      <c r="AS403" s="47"/>
      <c r="AT403" s="812">
        <f t="shared" si="318"/>
        <v>520</v>
      </c>
      <c r="AU403" s="833">
        <f t="shared" ref="AU403" si="386">+O403</f>
        <v>75</v>
      </c>
      <c r="AV403" s="44">
        <f t="shared" si="320"/>
        <v>60</v>
      </c>
      <c r="AW403" s="47">
        <v>60</v>
      </c>
      <c r="AX403" s="47"/>
      <c r="AY403" s="47"/>
      <c r="AZ403" s="47"/>
      <c r="BA403" s="47"/>
      <c r="BB403" s="47"/>
      <c r="BC403" s="812">
        <f t="shared" si="321"/>
        <v>520</v>
      </c>
      <c r="BD403" s="809">
        <f t="shared" ref="BD403" si="387">+P403</f>
        <v>75</v>
      </c>
      <c r="BE403" s="44">
        <f t="shared" si="323"/>
        <v>60</v>
      </c>
      <c r="BF403" s="47">
        <v>60</v>
      </c>
      <c r="BG403" s="47"/>
      <c r="BH403" s="47"/>
      <c r="BI403" s="47"/>
      <c r="BJ403" s="47"/>
      <c r="BK403" s="47"/>
      <c r="BL403" s="812">
        <f t="shared" si="324"/>
        <v>520</v>
      </c>
      <c r="BM403" s="815">
        <f t="shared" ref="BM403" si="388">+Q403</f>
        <v>7</v>
      </c>
      <c r="BN403" s="44">
        <f t="shared" si="326"/>
        <v>20</v>
      </c>
      <c r="BO403" s="47">
        <v>20</v>
      </c>
      <c r="BP403" s="47"/>
      <c r="BQ403" s="47"/>
      <c r="BR403" s="47"/>
      <c r="BS403" s="47"/>
      <c r="BT403" s="47"/>
      <c r="BU403" s="818"/>
      <c r="BV403" s="819"/>
      <c r="BW403" s="819"/>
      <c r="BX403" s="819"/>
      <c r="BY403" s="819"/>
      <c r="BZ403" s="819"/>
      <c r="CA403" s="819"/>
      <c r="CB403" s="819"/>
      <c r="CC403" s="820"/>
    </row>
    <row r="404" spans="1:81" s="58" customFormat="1" ht="40.200000000000003" customHeight="1" x14ac:dyDescent="0.3">
      <c r="A404" s="34"/>
      <c r="B404" s="886"/>
      <c r="C404" s="869"/>
      <c r="D404" s="872"/>
      <c r="E404" s="852"/>
      <c r="F404" s="852"/>
      <c r="G404" s="852"/>
      <c r="H404" s="852"/>
      <c r="I404" s="852"/>
      <c r="J404" s="813"/>
      <c r="K404" s="855"/>
      <c r="L404" s="858"/>
      <c r="M404" s="861"/>
      <c r="N404" s="837"/>
      <c r="O404" s="840"/>
      <c r="P404" s="864"/>
      <c r="Q404" s="867"/>
      <c r="R404" s="813"/>
      <c r="S404" s="355" t="s">
        <v>5899</v>
      </c>
      <c r="T404" s="236"/>
      <c r="U404" s="236"/>
      <c r="V404" s="236"/>
      <c r="W404" s="39" t="s">
        <v>5873</v>
      </c>
      <c r="X404" s="31"/>
      <c r="Y404" s="31"/>
      <c r="Z404" s="31"/>
      <c r="AA404" s="31"/>
      <c r="AB404" s="813"/>
      <c r="AC404" s="828"/>
      <c r="AD404" s="51">
        <f t="shared" si="364"/>
        <v>0</v>
      </c>
      <c r="AE404" s="51">
        <f t="shared" si="364"/>
        <v>0</v>
      </c>
      <c r="AF404" s="51">
        <f t="shared" si="364"/>
        <v>0</v>
      </c>
      <c r="AG404" s="51">
        <f t="shared" si="363"/>
        <v>0</v>
      </c>
      <c r="AH404" s="51">
        <f t="shared" si="363"/>
        <v>0</v>
      </c>
      <c r="AI404" s="51">
        <f t="shared" si="363"/>
        <v>0</v>
      </c>
      <c r="AJ404" s="51">
        <f t="shared" si="363"/>
        <v>0</v>
      </c>
      <c r="AK404" s="813"/>
      <c r="AL404" s="831"/>
      <c r="AM404" s="51">
        <f t="shared" si="317"/>
        <v>0</v>
      </c>
      <c r="AN404" s="257"/>
      <c r="AO404" s="257"/>
      <c r="AP404" s="257"/>
      <c r="AQ404" s="257"/>
      <c r="AR404" s="257"/>
      <c r="AS404" s="257"/>
      <c r="AT404" s="813"/>
      <c r="AU404" s="834"/>
      <c r="AV404" s="51">
        <f t="shared" si="320"/>
        <v>0</v>
      </c>
      <c r="AW404" s="257"/>
      <c r="AX404" s="257"/>
      <c r="AY404" s="257"/>
      <c r="AZ404" s="257"/>
      <c r="BA404" s="257"/>
      <c r="BB404" s="257"/>
      <c r="BC404" s="813"/>
      <c r="BD404" s="810"/>
      <c r="BE404" s="51">
        <f t="shared" si="323"/>
        <v>0</v>
      </c>
      <c r="BF404" s="257"/>
      <c r="BG404" s="257"/>
      <c r="BH404" s="257"/>
      <c r="BI404" s="257"/>
      <c r="BJ404" s="257"/>
      <c r="BK404" s="257"/>
      <c r="BL404" s="813"/>
      <c r="BM404" s="816"/>
      <c r="BN404" s="51">
        <f t="shared" si="326"/>
        <v>0</v>
      </c>
      <c r="BO404" s="257"/>
      <c r="BP404" s="257"/>
      <c r="BQ404" s="257"/>
      <c r="BR404" s="257"/>
      <c r="BS404" s="257"/>
      <c r="BT404" s="257"/>
      <c r="BU404" s="821"/>
      <c r="BV404" s="822"/>
      <c r="BW404" s="822"/>
      <c r="BX404" s="822"/>
      <c r="BY404" s="822"/>
      <c r="BZ404" s="822"/>
      <c r="CA404" s="822"/>
      <c r="CB404" s="822"/>
      <c r="CC404" s="823"/>
    </row>
    <row r="405" spans="1:81" s="58" customFormat="1" ht="40.200000000000003" customHeight="1" x14ac:dyDescent="0.3">
      <c r="A405" s="34"/>
      <c r="B405" s="886"/>
      <c r="C405" s="869"/>
      <c r="D405" s="872"/>
      <c r="E405" s="852"/>
      <c r="F405" s="852"/>
      <c r="G405" s="852"/>
      <c r="H405" s="852"/>
      <c r="I405" s="852"/>
      <c r="J405" s="813"/>
      <c r="K405" s="855"/>
      <c r="L405" s="858"/>
      <c r="M405" s="861"/>
      <c r="N405" s="837"/>
      <c r="O405" s="840"/>
      <c r="P405" s="864"/>
      <c r="Q405" s="867"/>
      <c r="R405" s="813"/>
      <c r="S405" s="355" t="s">
        <v>5900</v>
      </c>
      <c r="T405" s="236"/>
      <c r="U405" s="236"/>
      <c r="V405" s="236"/>
      <c r="W405" s="39" t="s">
        <v>5722</v>
      </c>
      <c r="X405" s="31"/>
      <c r="Y405" s="31"/>
      <c r="Z405" s="31"/>
      <c r="AA405" s="31"/>
      <c r="AB405" s="813"/>
      <c r="AC405" s="828"/>
      <c r="AD405" s="51">
        <f t="shared" si="364"/>
        <v>0</v>
      </c>
      <c r="AE405" s="51">
        <f t="shared" si="364"/>
        <v>0</v>
      </c>
      <c r="AF405" s="51">
        <f t="shared" si="364"/>
        <v>0</v>
      </c>
      <c r="AG405" s="51">
        <f t="shared" si="363"/>
        <v>0</v>
      </c>
      <c r="AH405" s="51">
        <f t="shared" si="363"/>
        <v>0</v>
      </c>
      <c r="AI405" s="51">
        <f t="shared" si="363"/>
        <v>0</v>
      </c>
      <c r="AJ405" s="51">
        <f t="shared" si="363"/>
        <v>0</v>
      </c>
      <c r="AK405" s="813"/>
      <c r="AL405" s="831"/>
      <c r="AM405" s="51">
        <f t="shared" si="317"/>
        <v>0</v>
      </c>
      <c r="AN405" s="257"/>
      <c r="AO405" s="257"/>
      <c r="AP405" s="257"/>
      <c r="AQ405" s="257"/>
      <c r="AR405" s="257"/>
      <c r="AS405" s="257"/>
      <c r="AT405" s="813"/>
      <c r="AU405" s="834"/>
      <c r="AV405" s="51">
        <f t="shared" si="320"/>
        <v>0</v>
      </c>
      <c r="AW405" s="257"/>
      <c r="AX405" s="257"/>
      <c r="AY405" s="257"/>
      <c r="AZ405" s="257"/>
      <c r="BA405" s="257"/>
      <c r="BB405" s="257"/>
      <c r="BC405" s="813"/>
      <c r="BD405" s="810"/>
      <c r="BE405" s="51">
        <f t="shared" si="323"/>
        <v>0</v>
      </c>
      <c r="BF405" s="257"/>
      <c r="BG405" s="257"/>
      <c r="BH405" s="257"/>
      <c r="BI405" s="257"/>
      <c r="BJ405" s="257"/>
      <c r="BK405" s="257"/>
      <c r="BL405" s="813"/>
      <c r="BM405" s="816"/>
      <c r="BN405" s="51">
        <f t="shared" si="326"/>
        <v>0</v>
      </c>
      <c r="BO405" s="257"/>
      <c r="BP405" s="257"/>
      <c r="BQ405" s="257"/>
      <c r="BR405" s="257"/>
      <c r="BS405" s="257"/>
      <c r="BT405" s="257"/>
      <c r="BU405" s="821"/>
      <c r="BV405" s="822"/>
      <c r="BW405" s="822"/>
      <c r="BX405" s="822"/>
      <c r="BY405" s="822"/>
      <c r="BZ405" s="822"/>
      <c r="CA405" s="822"/>
      <c r="CB405" s="822"/>
      <c r="CC405" s="823"/>
    </row>
    <row r="406" spans="1:81" s="58" customFormat="1" ht="40.200000000000003" customHeight="1" thickBot="1" x14ac:dyDescent="0.35">
      <c r="A406" s="34"/>
      <c r="B406" s="886"/>
      <c r="C406" s="869"/>
      <c r="D406" s="873"/>
      <c r="E406" s="853"/>
      <c r="F406" s="853"/>
      <c r="G406" s="853"/>
      <c r="H406" s="853"/>
      <c r="I406" s="853"/>
      <c r="J406" s="814"/>
      <c r="K406" s="856"/>
      <c r="L406" s="859"/>
      <c r="M406" s="862"/>
      <c r="N406" s="838"/>
      <c r="O406" s="841"/>
      <c r="P406" s="865"/>
      <c r="Q406" s="874"/>
      <c r="R406" s="814"/>
      <c r="S406" s="356" t="s">
        <v>5890</v>
      </c>
      <c r="T406" s="237"/>
      <c r="U406" s="237"/>
      <c r="V406" s="237"/>
      <c r="W406" s="232" t="s">
        <v>5891</v>
      </c>
      <c r="X406" s="260"/>
      <c r="Y406" s="260"/>
      <c r="Z406" s="260"/>
      <c r="AA406" s="260"/>
      <c r="AB406" s="814"/>
      <c r="AC406" s="829"/>
      <c r="AD406" s="46">
        <f t="shared" si="364"/>
        <v>0</v>
      </c>
      <c r="AE406" s="46">
        <f t="shared" si="364"/>
        <v>0</v>
      </c>
      <c r="AF406" s="46">
        <f t="shared" si="364"/>
        <v>0</v>
      </c>
      <c r="AG406" s="46">
        <f t="shared" si="363"/>
        <v>0</v>
      </c>
      <c r="AH406" s="46">
        <f t="shared" si="363"/>
        <v>0</v>
      </c>
      <c r="AI406" s="46">
        <f t="shared" si="363"/>
        <v>0</v>
      </c>
      <c r="AJ406" s="46">
        <f t="shared" si="363"/>
        <v>0</v>
      </c>
      <c r="AK406" s="814"/>
      <c r="AL406" s="832"/>
      <c r="AM406" s="46">
        <f t="shared" si="317"/>
        <v>0</v>
      </c>
      <c r="AN406" s="49"/>
      <c r="AO406" s="49"/>
      <c r="AP406" s="49"/>
      <c r="AQ406" s="49"/>
      <c r="AR406" s="49"/>
      <c r="AS406" s="49"/>
      <c r="AT406" s="814"/>
      <c r="AU406" s="835"/>
      <c r="AV406" s="46">
        <f t="shared" si="320"/>
        <v>0</v>
      </c>
      <c r="AW406" s="49"/>
      <c r="AX406" s="49"/>
      <c r="AY406" s="49"/>
      <c r="AZ406" s="49"/>
      <c r="BA406" s="49"/>
      <c r="BB406" s="49"/>
      <c r="BC406" s="814"/>
      <c r="BD406" s="811"/>
      <c r="BE406" s="46">
        <f t="shared" si="323"/>
        <v>0</v>
      </c>
      <c r="BF406" s="49"/>
      <c r="BG406" s="49"/>
      <c r="BH406" s="49"/>
      <c r="BI406" s="49"/>
      <c r="BJ406" s="49"/>
      <c r="BK406" s="49"/>
      <c r="BL406" s="814"/>
      <c r="BM406" s="817"/>
      <c r="BN406" s="46">
        <f t="shared" si="326"/>
        <v>0</v>
      </c>
      <c r="BO406" s="49"/>
      <c r="BP406" s="49"/>
      <c r="BQ406" s="49"/>
      <c r="BR406" s="49"/>
      <c r="BS406" s="49"/>
      <c r="BT406" s="49"/>
      <c r="BU406" s="824"/>
      <c r="BV406" s="825"/>
      <c r="BW406" s="825"/>
      <c r="BX406" s="825"/>
      <c r="BY406" s="825"/>
      <c r="BZ406" s="825"/>
      <c r="CA406" s="825"/>
      <c r="CB406" s="825"/>
      <c r="CC406" s="826"/>
    </row>
    <row r="407" spans="1:81" s="58" customFormat="1" ht="40.200000000000003" customHeight="1" thickTop="1" x14ac:dyDescent="0.3">
      <c r="A407" s="34"/>
      <c r="B407" s="886"/>
      <c r="C407" s="869"/>
      <c r="D407" s="871"/>
      <c r="E407" s="851"/>
      <c r="F407" s="851"/>
      <c r="G407" s="851"/>
      <c r="H407" s="851"/>
      <c r="I407" s="851"/>
      <c r="J407" s="812">
        <v>521</v>
      </c>
      <c r="K407" s="854" t="str">
        <f>+[8]Metas!K591</f>
        <v>Talleres de sensibilización y/o educación de la ruta de atención y protocolos de protección para prevenir la violencia contra los NNAJ.</v>
      </c>
      <c r="L407" s="857">
        <v>181</v>
      </c>
      <c r="M407" s="860">
        <f t="shared" ref="M407" si="389">SUM(N407:Q407)</f>
        <v>181</v>
      </c>
      <c r="N407" s="836">
        <v>1</v>
      </c>
      <c r="O407" s="839">
        <v>85</v>
      </c>
      <c r="P407" s="863">
        <v>85</v>
      </c>
      <c r="Q407" s="866">
        <v>10</v>
      </c>
      <c r="R407" s="812">
        <f>+$J407</f>
        <v>521</v>
      </c>
      <c r="S407" s="354" t="s">
        <v>5901</v>
      </c>
      <c r="T407" s="235" t="s">
        <v>3822</v>
      </c>
      <c r="U407" s="235" t="s">
        <v>3826</v>
      </c>
      <c r="V407" s="235" t="s">
        <v>3830</v>
      </c>
      <c r="W407" s="231" t="s">
        <v>5883</v>
      </c>
      <c r="X407" s="256"/>
      <c r="Y407" s="256"/>
      <c r="Z407" s="256"/>
      <c r="AA407" s="256"/>
      <c r="AB407" s="812">
        <f t="shared" si="313"/>
        <v>521</v>
      </c>
      <c r="AC407" s="827">
        <f t="shared" ref="AC407" si="390">+L407</f>
        <v>181</v>
      </c>
      <c r="AD407" s="44">
        <f t="shared" si="364"/>
        <v>149.25</v>
      </c>
      <c r="AE407" s="44">
        <f t="shared" si="364"/>
        <v>149.25</v>
      </c>
      <c r="AF407" s="44">
        <f t="shared" si="364"/>
        <v>0</v>
      </c>
      <c r="AG407" s="44">
        <f t="shared" si="363"/>
        <v>0</v>
      </c>
      <c r="AH407" s="44">
        <f t="shared" si="363"/>
        <v>0</v>
      </c>
      <c r="AI407" s="44">
        <f t="shared" si="363"/>
        <v>0</v>
      </c>
      <c r="AJ407" s="44">
        <f t="shared" si="363"/>
        <v>0</v>
      </c>
      <c r="AK407" s="812">
        <f t="shared" si="315"/>
        <v>521</v>
      </c>
      <c r="AL407" s="830">
        <f t="shared" ref="AL407" si="391">+N407</f>
        <v>1</v>
      </c>
      <c r="AM407" s="44">
        <f t="shared" si="317"/>
        <v>9.25</v>
      </c>
      <c r="AN407" s="47">
        <v>9.25</v>
      </c>
      <c r="AO407" s="47"/>
      <c r="AP407" s="47"/>
      <c r="AQ407" s="47"/>
      <c r="AR407" s="47"/>
      <c r="AS407" s="47"/>
      <c r="AT407" s="812">
        <f t="shared" si="318"/>
        <v>521</v>
      </c>
      <c r="AU407" s="833">
        <f t="shared" ref="AU407" si="392">+O407</f>
        <v>85</v>
      </c>
      <c r="AV407" s="44">
        <f t="shared" si="320"/>
        <v>60</v>
      </c>
      <c r="AW407" s="47">
        <v>60</v>
      </c>
      <c r="AX407" s="47"/>
      <c r="AY407" s="47"/>
      <c r="AZ407" s="47"/>
      <c r="BA407" s="47"/>
      <c r="BB407" s="47"/>
      <c r="BC407" s="812">
        <f t="shared" si="321"/>
        <v>521</v>
      </c>
      <c r="BD407" s="809">
        <f t="shared" ref="BD407" si="393">+P407</f>
        <v>85</v>
      </c>
      <c r="BE407" s="44">
        <f t="shared" si="323"/>
        <v>60</v>
      </c>
      <c r="BF407" s="47">
        <v>60</v>
      </c>
      <c r="BG407" s="47"/>
      <c r="BH407" s="47"/>
      <c r="BI407" s="47"/>
      <c r="BJ407" s="47"/>
      <c r="BK407" s="47"/>
      <c r="BL407" s="812">
        <f t="shared" si="324"/>
        <v>521</v>
      </c>
      <c r="BM407" s="815">
        <f t="shared" ref="BM407" si="394">+Q407</f>
        <v>10</v>
      </c>
      <c r="BN407" s="44">
        <f t="shared" si="326"/>
        <v>20</v>
      </c>
      <c r="BO407" s="47">
        <v>20</v>
      </c>
      <c r="BP407" s="47"/>
      <c r="BQ407" s="47"/>
      <c r="BR407" s="47"/>
      <c r="BS407" s="47"/>
      <c r="BT407" s="47"/>
      <c r="BU407" s="818"/>
      <c r="BV407" s="819"/>
      <c r="BW407" s="819"/>
      <c r="BX407" s="819"/>
      <c r="BY407" s="819"/>
      <c r="BZ407" s="819"/>
      <c r="CA407" s="819"/>
      <c r="CB407" s="819"/>
      <c r="CC407" s="820"/>
    </row>
    <row r="408" spans="1:81" s="58" customFormat="1" ht="40.200000000000003" customHeight="1" x14ac:dyDescent="0.3">
      <c r="A408" s="34"/>
      <c r="B408" s="886"/>
      <c r="C408" s="869"/>
      <c r="D408" s="872"/>
      <c r="E408" s="852"/>
      <c r="F408" s="852"/>
      <c r="G408" s="852"/>
      <c r="H408" s="852"/>
      <c r="I408" s="852"/>
      <c r="J408" s="813"/>
      <c r="K408" s="855"/>
      <c r="L408" s="858"/>
      <c r="M408" s="861"/>
      <c r="N408" s="837"/>
      <c r="O408" s="840"/>
      <c r="P408" s="864"/>
      <c r="Q408" s="867"/>
      <c r="R408" s="813"/>
      <c r="S408" s="355" t="s">
        <v>5902</v>
      </c>
      <c r="T408" s="236"/>
      <c r="U408" s="236"/>
      <c r="V408" s="236"/>
      <c r="W408" s="39" t="s">
        <v>5873</v>
      </c>
      <c r="X408" s="31"/>
      <c r="Y408" s="31"/>
      <c r="Z408" s="31"/>
      <c r="AA408" s="31"/>
      <c r="AB408" s="813"/>
      <c r="AC408" s="828"/>
      <c r="AD408" s="51">
        <f t="shared" si="364"/>
        <v>0</v>
      </c>
      <c r="AE408" s="51">
        <f t="shared" si="364"/>
        <v>0</v>
      </c>
      <c r="AF408" s="51">
        <f t="shared" si="364"/>
        <v>0</v>
      </c>
      <c r="AG408" s="51">
        <f t="shared" si="363"/>
        <v>0</v>
      </c>
      <c r="AH408" s="51">
        <f t="shared" si="363"/>
        <v>0</v>
      </c>
      <c r="AI408" s="51">
        <f t="shared" si="363"/>
        <v>0</v>
      </c>
      <c r="AJ408" s="51">
        <f t="shared" si="363"/>
        <v>0</v>
      </c>
      <c r="AK408" s="813"/>
      <c r="AL408" s="831"/>
      <c r="AM408" s="51">
        <f t="shared" si="317"/>
        <v>0</v>
      </c>
      <c r="AN408" s="257"/>
      <c r="AO408" s="257"/>
      <c r="AP408" s="257"/>
      <c r="AQ408" s="257"/>
      <c r="AR408" s="257"/>
      <c r="AS408" s="257"/>
      <c r="AT408" s="813"/>
      <c r="AU408" s="834"/>
      <c r="AV408" s="51">
        <f t="shared" si="320"/>
        <v>0</v>
      </c>
      <c r="AW408" s="257"/>
      <c r="AX408" s="257"/>
      <c r="AY408" s="257"/>
      <c r="AZ408" s="257"/>
      <c r="BA408" s="257"/>
      <c r="BB408" s="257"/>
      <c r="BC408" s="813"/>
      <c r="BD408" s="810"/>
      <c r="BE408" s="51">
        <f t="shared" si="323"/>
        <v>0</v>
      </c>
      <c r="BF408" s="257"/>
      <c r="BG408" s="257"/>
      <c r="BH408" s="257"/>
      <c r="BI408" s="257"/>
      <c r="BJ408" s="257"/>
      <c r="BK408" s="257"/>
      <c r="BL408" s="813"/>
      <c r="BM408" s="816"/>
      <c r="BN408" s="51">
        <f t="shared" si="326"/>
        <v>0</v>
      </c>
      <c r="BO408" s="257"/>
      <c r="BP408" s="257"/>
      <c r="BQ408" s="257"/>
      <c r="BR408" s="257"/>
      <c r="BS408" s="257"/>
      <c r="BT408" s="257"/>
      <c r="BU408" s="821"/>
      <c r="BV408" s="822"/>
      <c r="BW408" s="822"/>
      <c r="BX408" s="822"/>
      <c r="BY408" s="822"/>
      <c r="BZ408" s="822"/>
      <c r="CA408" s="822"/>
      <c r="CB408" s="822"/>
      <c r="CC408" s="823"/>
    </row>
    <row r="409" spans="1:81" s="58" customFormat="1" ht="40.200000000000003" customHeight="1" x14ac:dyDescent="0.3">
      <c r="A409" s="34"/>
      <c r="B409" s="886"/>
      <c r="C409" s="869"/>
      <c r="D409" s="872"/>
      <c r="E409" s="852"/>
      <c r="F409" s="852"/>
      <c r="G409" s="852"/>
      <c r="H409" s="852"/>
      <c r="I409" s="852"/>
      <c r="J409" s="813"/>
      <c r="K409" s="855"/>
      <c r="L409" s="858"/>
      <c r="M409" s="861"/>
      <c r="N409" s="837"/>
      <c r="O409" s="840"/>
      <c r="P409" s="864"/>
      <c r="Q409" s="867"/>
      <c r="R409" s="813"/>
      <c r="S409" s="355" t="s">
        <v>5903</v>
      </c>
      <c r="T409" s="236"/>
      <c r="U409" s="236"/>
      <c r="V409" s="236"/>
      <c r="W409" s="39" t="s">
        <v>5722</v>
      </c>
      <c r="X409" s="31"/>
      <c r="Y409" s="31"/>
      <c r="Z409" s="31"/>
      <c r="AA409" s="31"/>
      <c r="AB409" s="813"/>
      <c r="AC409" s="828"/>
      <c r="AD409" s="51">
        <f t="shared" si="364"/>
        <v>0</v>
      </c>
      <c r="AE409" s="51">
        <f t="shared" si="364"/>
        <v>0</v>
      </c>
      <c r="AF409" s="51">
        <f t="shared" si="364"/>
        <v>0</v>
      </c>
      <c r="AG409" s="51">
        <f t="shared" si="363"/>
        <v>0</v>
      </c>
      <c r="AH409" s="51">
        <f t="shared" si="363"/>
        <v>0</v>
      </c>
      <c r="AI409" s="51">
        <f t="shared" si="363"/>
        <v>0</v>
      </c>
      <c r="AJ409" s="51">
        <f t="shared" si="363"/>
        <v>0</v>
      </c>
      <c r="AK409" s="813"/>
      <c r="AL409" s="831"/>
      <c r="AM409" s="51">
        <f t="shared" si="317"/>
        <v>0</v>
      </c>
      <c r="AN409" s="257"/>
      <c r="AO409" s="257"/>
      <c r="AP409" s="257"/>
      <c r="AQ409" s="257"/>
      <c r="AR409" s="257"/>
      <c r="AS409" s="257"/>
      <c r="AT409" s="813"/>
      <c r="AU409" s="834"/>
      <c r="AV409" s="51">
        <f t="shared" si="320"/>
        <v>0</v>
      </c>
      <c r="AW409" s="257"/>
      <c r="AX409" s="257"/>
      <c r="AY409" s="257"/>
      <c r="AZ409" s="257"/>
      <c r="BA409" s="257"/>
      <c r="BB409" s="257"/>
      <c r="BC409" s="813"/>
      <c r="BD409" s="810"/>
      <c r="BE409" s="51">
        <f t="shared" si="323"/>
        <v>0</v>
      </c>
      <c r="BF409" s="257"/>
      <c r="BG409" s="257"/>
      <c r="BH409" s="257"/>
      <c r="BI409" s="257"/>
      <c r="BJ409" s="257"/>
      <c r="BK409" s="257"/>
      <c r="BL409" s="813"/>
      <c r="BM409" s="816"/>
      <c r="BN409" s="51">
        <f t="shared" si="326"/>
        <v>0</v>
      </c>
      <c r="BO409" s="257"/>
      <c r="BP409" s="257"/>
      <c r="BQ409" s="257"/>
      <c r="BR409" s="257"/>
      <c r="BS409" s="257"/>
      <c r="BT409" s="257"/>
      <c r="BU409" s="821"/>
      <c r="BV409" s="822"/>
      <c r="BW409" s="822"/>
      <c r="BX409" s="822"/>
      <c r="BY409" s="822"/>
      <c r="BZ409" s="822"/>
      <c r="CA409" s="822"/>
      <c r="CB409" s="822"/>
      <c r="CC409" s="823"/>
    </row>
    <row r="410" spans="1:81" s="58" customFormat="1" ht="40.200000000000003" customHeight="1" thickBot="1" x14ac:dyDescent="0.35">
      <c r="A410" s="34"/>
      <c r="B410" s="886"/>
      <c r="C410" s="869"/>
      <c r="D410" s="873"/>
      <c r="E410" s="853"/>
      <c r="F410" s="853"/>
      <c r="G410" s="853"/>
      <c r="H410" s="853"/>
      <c r="I410" s="853"/>
      <c r="J410" s="814"/>
      <c r="K410" s="856"/>
      <c r="L410" s="859"/>
      <c r="M410" s="862"/>
      <c r="N410" s="838"/>
      <c r="O410" s="841"/>
      <c r="P410" s="865"/>
      <c r="Q410" s="874"/>
      <c r="R410" s="814"/>
      <c r="S410" s="356" t="s">
        <v>5890</v>
      </c>
      <c r="T410" s="237"/>
      <c r="U410" s="237"/>
      <c r="V410" s="237"/>
      <c r="W410" s="232" t="s">
        <v>5891</v>
      </c>
      <c r="X410" s="260"/>
      <c r="Y410" s="260"/>
      <c r="Z410" s="260"/>
      <c r="AA410" s="260"/>
      <c r="AB410" s="814"/>
      <c r="AC410" s="829"/>
      <c r="AD410" s="46">
        <f t="shared" si="364"/>
        <v>0</v>
      </c>
      <c r="AE410" s="46">
        <f t="shared" si="364"/>
        <v>0</v>
      </c>
      <c r="AF410" s="46">
        <f t="shared" si="364"/>
        <v>0</v>
      </c>
      <c r="AG410" s="46">
        <f t="shared" si="363"/>
        <v>0</v>
      </c>
      <c r="AH410" s="46">
        <f t="shared" si="363"/>
        <v>0</v>
      </c>
      <c r="AI410" s="46">
        <f t="shared" si="363"/>
        <v>0</v>
      </c>
      <c r="AJ410" s="46">
        <f t="shared" si="363"/>
        <v>0</v>
      </c>
      <c r="AK410" s="814"/>
      <c r="AL410" s="832"/>
      <c r="AM410" s="46">
        <f t="shared" si="317"/>
        <v>0</v>
      </c>
      <c r="AN410" s="49"/>
      <c r="AO410" s="49"/>
      <c r="AP410" s="49"/>
      <c r="AQ410" s="49"/>
      <c r="AR410" s="49"/>
      <c r="AS410" s="49"/>
      <c r="AT410" s="814"/>
      <c r="AU410" s="835"/>
      <c r="AV410" s="46">
        <f t="shared" si="320"/>
        <v>0</v>
      </c>
      <c r="AW410" s="49"/>
      <c r="AX410" s="49"/>
      <c r="AY410" s="49"/>
      <c r="AZ410" s="49"/>
      <c r="BA410" s="49"/>
      <c r="BB410" s="49"/>
      <c r="BC410" s="814"/>
      <c r="BD410" s="811"/>
      <c r="BE410" s="46">
        <f t="shared" si="323"/>
        <v>0</v>
      </c>
      <c r="BF410" s="49"/>
      <c r="BG410" s="49"/>
      <c r="BH410" s="49"/>
      <c r="BI410" s="49"/>
      <c r="BJ410" s="49"/>
      <c r="BK410" s="49"/>
      <c r="BL410" s="814"/>
      <c r="BM410" s="817"/>
      <c r="BN410" s="46">
        <f t="shared" si="326"/>
        <v>0</v>
      </c>
      <c r="BO410" s="49"/>
      <c r="BP410" s="49"/>
      <c r="BQ410" s="49"/>
      <c r="BR410" s="49"/>
      <c r="BS410" s="49"/>
      <c r="BT410" s="49"/>
      <c r="BU410" s="824"/>
      <c r="BV410" s="825"/>
      <c r="BW410" s="825"/>
      <c r="BX410" s="825"/>
      <c r="BY410" s="825"/>
      <c r="BZ410" s="825"/>
      <c r="CA410" s="825"/>
      <c r="CB410" s="825"/>
      <c r="CC410" s="826"/>
    </row>
    <row r="411" spans="1:81" s="58" customFormat="1" ht="40.200000000000003" customHeight="1" thickTop="1" x14ac:dyDescent="0.3">
      <c r="A411" s="34"/>
      <c r="B411" s="886"/>
      <c r="C411" s="869"/>
      <c r="D411" s="871"/>
      <c r="E411" s="851"/>
      <c r="F411" s="851"/>
      <c r="G411" s="851"/>
      <c r="H411" s="851"/>
      <c r="I411" s="851"/>
      <c r="J411" s="812">
        <v>522</v>
      </c>
      <c r="K411" s="854" t="str">
        <f>+[8]Metas!K592</f>
        <v xml:space="preserve">Talleres de sensibilización para evitar que los NNAJ consuman SPA y la ingesta de licores. </v>
      </c>
      <c r="L411" s="857">
        <v>169</v>
      </c>
      <c r="M411" s="860">
        <f t="shared" ref="M411" si="395">SUM(N411:Q411)</f>
        <v>169</v>
      </c>
      <c r="N411" s="836">
        <v>1</v>
      </c>
      <c r="O411" s="839">
        <v>80</v>
      </c>
      <c r="P411" s="863">
        <v>80</v>
      </c>
      <c r="Q411" s="866">
        <v>8</v>
      </c>
      <c r="R411" s="812">
        <f>+$J411</f>
        <v>522</v>
      </c>
      <c r="S411" s="354" t="s">
        <v>5904</v>
      </c>
      <c r="T411" s="235" t="s">
        <v>3822</v>
      </c>
      <c r="U411" s="235" t="s">
        <v>3826</v>
      </c>
      <c r="V411" s="235" t="s">
        <v>3830</v>
      </c>
      <c r="W411" s="231" t="s">
        <v>5883</v>
      </c>
      <c r="X411" s="256"/>
      <c r="Y411" s="256"/>
      <c r="Z411" s="256"/>
      <c r="AA411" s="256"/>
      <c r="AB411" s="812">
        <f t="shared" si="313"/>
        <v>522</v>
      </c>
      <c r="AC411" s="827">
        <f t="shared" ref="AC411" si="396">+L411</f>
        <v>169</v>
      </c>
      <c r="AD411" s="44">
        <f t="shared" si="364"/>
        <v>149.25</v>
      </c>
      <c r="AE411" s="44">
        <f t="shared" si="364"/>
        <v>149.25</v>
      </c>
      <c r="AF411" s="44">
        <f t="shared" si="364"/>
        <v>0</v>
      </c>
      <c r="AG411" s="44">
        <f t="shared" si="363"/>
        <v>0</v>
      </c>
      <c r="AH411" s="44">
        <f t="shared" si="363"/>
        <v>0</v>
      </c>
      <c r="AI411" s="44">
        <f t="shared" si="363"/>
        <v>0</v>
      </c>
      <c r="AJ411" s="44">
        <f t="shared" si="363"/>
        <v>0</v>
      </c>
      <c r="AK411" s="812">
        <f t="shared" si="315"/>
        <v>522</v>
      </c>
      <c r="AL411" s="830">
        <f t="shared" ref="AL411" si="397">+N411</f>
        <v>1</v>
      </c>
      <c r="AM411" s="44">
        <f t="shared" si="317"/>
        <v>9.25</v>
      </c>
      <c r="AN411" s="47">
        <v>9.25</v>
      </c>
      <c r="AO411" s="47"/>
      <c r="AP411" s="47"/>
      <c r="AQ411" s="47"/>
      <c r="AR411" s="47"/>
      <c r="AS411" s="47"/>
      <c r="AT411" s="812">
        <f t="shared" si="318"/>
        <v>522</v>
      </c>
      <c r="AU411" s="833">
        <f t="shared" ref="AU411" si="398">+O411</f>
        <v>80</v>
      </c>
      <c r="AV411" s="44">
        <f t="shared" si="320"/>
        <v>60</v>
      </c>
      <c r="AW411" s="47">
        <v>60</v>
      </c>
      <c r="AX411" s="47"/>
      <c r="AY411" s="47"/>
      <c r="AZ411" s="47"/>
      <c r="BA411" s="47"/>
      <c r="BB411" s="47"/>
      <c r="BC411" s="812">
        <f t="shared" si="321"/>
        <v>522</v>
      </c>
      <c r="BD411" s="809">
        <f t="shared" ref="BD411" si="399">+P411</f>
        <v>80</v>
      </c>
      <c r="BE411" s="44">
        <f t="shared" si="323"/>
        <v>60</v>
      </c>
      <c r="BF411" s="47">
        <v>60</v>
      </c>
      <c r="BG411" s="47"/>
      <c r="BH411" s="47"/>
      <c r="BI411" s="47"/>
      <c r="BJ411" s="47"/>
      <c r="BK411" s="47"/>
      <c r="BL411" s="812">
        <f t="shared" si="324"/>
        <v>522</v>
      </c>
      <c r="BM411" s="815">
        <f t="shared" ref="BM411" si="400">+Q411</f>
        <v>8</v>
      </c>
      <c r="BN411" s="44">
        <f t="shared" si="326"/>
        <v>20</v>
      </c>
      <c r="BO411" s="47">
        <v>20</v>
      </c>
      <c r="BP411" s="47"/>
      <c r="BQ411" s="47"/>
      <c r="BR411" s="47"/>
      <c r="BS411" s="47"/>
      <c r="BT411" s="47"/>
      <c r="BU411" s="818"/>
      <c r="BV411" s="819"/>
      <c r="BW411" s="819"/>
      <c r="BX411" s="819"/>
      <c r="BY411" s="819"/>
      <c r="BZ411" s="819"/>
      <c r="CA411" s="819"/>
      <c r="CB411" s="819"/>
      <c r="CC411" s="820"/>
    </row>
    <row r="412" spans="1:81" s="58" customFormat="1" ht="40.200000000000003" customHeight="1" x14ac:dyDescent="0.3">
      <c r="A412" s="34"/>
      <c r="B412" s="886"/>
      <c r="C412" s="869"/>
      <c r="D412" s="872"/>
      <c r="E412" s="852"/>
      <c r="F412" s="852"/>
      <c r="G412" s="852"/>
      <c r="H412" s="852"/>
      <c r="I412" s="852"/>
      <c r="J412" s="813"/>
      <c r="K412" s="855"/>
      <c r="L412" s="858"/>
      <c r="M412" s="861"/>
      <c r="N412" s="837"/>
      <c r="O412" s="840"/>
      <c r="P412" s="864"/>
      <c r="Q412" s="867"/>
      <c r="R412" s="813"/>
      <c r="S412" s="355" t="s">
        <v>5905</v>
      </c>
      <c r="T412" s="236"/>
      <c r="U412" s="236"/>
      <c r="V412" s="236"/>
      <c r="W412" s="39" t="s">
        <v>5873</v>
      </c>
      <c r="X412" s="31"/>
      <c r="Y412" s="31"/>
      <c r="Z412" s="31"/>
      <c r="AA412" s="31"/>
      <c r="AB412" s="813"/>
      <c r="AC412" s="828"/>
      <c r="AD412" s="51">
        <f t="shared" si="364"/>
        <v>0</v>
      </c>
      <c r="AE412" s="51">
        <f t="shared" si="364"/>
        <v>0</v>
      </c>
      <c r="AF412" s="51">
        <f t="shared" si="364"/>
        <v>0</v>
      </c>
      <c r="AG412" s="51">
        <f t="shared" si="363"/>
        <v>0</v>
      </c>
      <c r="AH412" s="51">
        <f t="shared" si="363"/>
        <v>0</v>
      </c>
      <c r="AI412" s="51">
        <f t="shared" si="363"/>
        <v>0</v>
      </c>
      <c r="AJ412" s="51">
        <f t="shared" si="363"/>
        <v>0</v>
      </c>
      <c r="AK412" s="813"/>
      <c r="AL412" s="831"/>
      <c r="AM412" s="51">
        <f t="shared" si="317"/>
        <v>0</v>
      </c>
      <c r="AN412" s="257"/>
      <c r="AO412" s="257"/>
      <c r="AP412" s="257"/>
      <c r="AQ412" s="257"/>
      <c r="AR412" s="257"/>
      <c r="AS412" s="257"/>
      <c r="AT412" s="813"/>
      <c r="AU412" s="834"/>
      <c r="AV412" s="51">
        <f t="shared" si="320"/>
        <v>0</v>
      </c>
      <c r="AW412" s="257"/>
      <c r="AX412" s="257"/>
      <c r="AY412" s="257"/>
      <c r="AZ412" s="257"/>
      <c r="BA412" s="257"/>
      <c r="BB412" s="257"/>
      <c r="BC412" s="813"/>
      <c r="BD412" s="810"/>
      <c r="BE412" s="51">
        <f t="shared" si="323"/>
        <v>0</v>
      </c>
      <c r="BF412" s="257"/>
      <c r="BG412" s="257"/>
      <c r="BH412" s="257"/>
      <c r="BI412" s="257"/>
      <c r="BJ412" s="257"/>
      <c r="BK412" s="257"/>
      <c r="BL412" s="813"/>
      <c r="BM412" s="816"/>
      <c r="BN412" s="51">
        <f t="shared" si="326"/>
        <v>0</v>
      </c>
      <c r="BO412" s="257"/>
      <c r="BP412" s="257"/>
      <c r="BQ412" s="257"/>
      <c r="BR412" s="257"/>
      <c r="BS412" s="257"/>
      <c r="BT412" s="257"/>
      <c r="BU412" s="821"/>
      <c r="BV412" s="822"/>
      <c r="BW412" s="822"/>
      <c r="BX412" s="822"/>
      <c r="BY412" s="822"/>
      <c r="BZ412" s="822"/>
      <c r="CA412" s="822"/>
      <c r="CB412" s="822"/>
      <c r="CC412" s="823"/>
    </row>
    <row r="413" spans="1:81" s="58" customFormat="1" ht="40.200000000000003" customHeight="1" x14ac:dyDescent="0.3">
      <c r="A413" s="34"/>
      <c r="B413" s="886"/>
      <c r="C413" s="869"/>
      <c r="D413" s="872"/>
      <c r="E413" s="852"/>
      <c r="F413" s="852"/>
      <c r="G413" s="852"/>
      <c r="H413" s="852"/>
      <c r="I413" s="852"/>
      <c r="J413" s="813"/>
      <c r="K413" s="855"/>
      <c r="L413" s="858"/>
      <c r="M413" s="861"/>
      <c r="N413" s="837"/>
      <c r="O413" s="840"/>
      <c r="P413" s="864"/>
      <c r="Q413" s="867"/>
      <c r="R413" s="813"/>
      <c r="S413" s="355" t="s">
        <v>5906</v>
      </c>
      <c r="T413" s="236"/>
      <c r="U413" s="236"/>
      <c r="V413" s="236"/>
      <c r="W413" s="39" t="s">
        <v>5722</v>
      </c>
      <c r="X413" s="31"/>
      <c r="Y413" s="31"/>
      <c r="Z413" s="31"/>
      <c r="AA413" s="31"/>
      <c r="AB413" s="813"/>
      <c r="AC413" s="828"/>
      <c r="AD413" s="51">
        <f t="shared" si="364"/>
        <v>0</v>
      </c>
      <c r="AE413" s="51">
        <f t="shared" si="364"/>
        <v>0</v>
      </c>
      <c r="AF413" s="51">
        <f t="shared" si="364"/>
        <v>0</v>
      </c>
      <c r="AG413" s="51">
        <f t="shared" si="363"/>
        <v>0</v>
      </c>
      <c r="AH413" s="51">
        <f t="shared" si="363"/>
        <v>0</v>
      </c>
      <c r="AI413" s="51">
        <f t="shared" si="363"/>
        <v>0</v>
      </c>
      <c r="AJ413" s="51">
        <f t="shared" si="363"/>
        <v>0</v>
      </c>
      <c r="AK413" s="813"/>
      <c r="AL413" s="831"/>
      <c r="AM413" s="51">
        <f t="shared" si="317"/>
        <v>0</v>
      </c>
      <c r="AN413" s="257"/>
      <c r="AO413" s="257"/>
      <c r="AP413" s="257"/>
      <c r="AQ413" s="257"/>
      <c r="AR413" s="257"/>
      <c r="AS413" s="257"/>
      <c r="AT413" s="813"/>
      <c r="AU413" s="834"/>
      <c r="AV413" s="51">
        <f t="shared" si="320"/>
        <v>0</v>
      </c>
      <c r="AW413" s="257"/>
      <c r="AX413" s="257"/>
      <c r="AY413" s="257"/>
      <c r="AZ413" s="257"/>
      <c r="BA413" s="257"/>
      <c r="BB413" s="257"/>
      <c r="BC413" s="813"/>
      <c r="BD413" s="810"/>
      <c r="BE413" s="51">
        <f t="shared" si="323"/>
        <v>0</v>
      </c>
      <c r="BF413" s="257"/>
      <c r="BG413" s="257"/>
      <c r="BH413" s="257"/>
      <c r="BI413" s="257"/>
      <c r="BJ413" s="257"/>
      <c r="BK413" s="257"/>
      <c r="BL413" s="813"/>
      <c r="BM413" s="816"/>
      <c r="BN413" s="51">
        <f t="shared" si="326"/>
        <v>0</v>
      </c>
      <c r="BO413" s="257"/>
      <c r="BP413" s="257"/>
      <c r="BQ413" s="257"/>
      <c r="BR413" s="257"/>
      <c r="BS413" s="257"/>
      <c r="BT413" s="257"/>
      <c r="BU413" s="821"/>
      <c r="BV413" s="822"/>
      <c r="BW413" s="822"/>
      <c r="BX413" s="822"/>
      <c r="BY413" s="822"/>
      <c r="BZ413" s="822"/>
      <c r="CA413" s="822"/>
      <c r="CB413" s="822"/>
      <c r="CC413" s="823"/>
    </row>
    <row r="414" spans="1:81" s="58" customFormat="1" ht="40.200000000000003" customHeight="1" thickBot="1" x14ac:dyDescent="0.35">
      <c r="A414" s="34"/>
      <c r="B414" s="887"/>
      <c r="C414" s="870"/>
      <c r="D414" s="873"/>
      <c r="E414" s="853"/>
      <c r="F414" s="853"/>
      <c r="G414" s="853"/>
      <c r="H414" s="853"/>
      <c r="I414" s="853"/>
      <c r="J414" s="814"/>
      <c r="K414" s="856"/>
      <c r="L414" s="859"/>
      <c r="M414" s="862"/>
      <c r="N414" s="838"/>
      <c r="O414" s="841"/>
      <c r="P414" s="865"/>
      <c r="Q414" s="874"/>
      <c r="R414" s="814"/>
      <c r="S414" s="356" t="s">
        <v>5890</v>
      </c>
      <c r="T414" s="237"/>
      <c r="U414" s="237"/>
      <c r="V414" s="237"/>
      <c r="W414" s="232" t="s">
        <v>5891</v>
      </c>
      <c r="X414" s="260"/>
      <c r="Y414" s="260"/>
      <c r="Z414" s="260"/>
      <c r="AA414" s="260"/>
      <c r="AB414" s="814"/>
      <c r="AC414" s="829"/>
      <c r="AD414" s="46">
        <f t="shared" si="364"/>
        <v>0</v>
      </c>
      <c r="AE414" s="46">
        <f t="shared" si="364"/>
        <v>0</v>
      </c>
      <c r="AF414" s="46">
        <f t="shared" si="364"/>
        <v>0</v>
      </c>
      <c r="AG414" s="46">
        <f t="shared" si="363"/>
        <v>0</v>
      </c>
      <c r="AH414" s="46">
        <f t="shared" si="363"/>
        <v>0</v>
      </c>
      <c r="AI414" s="46">
        <f t="shared" si="363"/>
        <v>0</v>
      </c>
      <c r="AJ414" s="46">
        <f t="shared" si="363"/>
        <v>0</v>
      </c>
      <c r="AK414" s="814"/>
      <c r="AL414" s="832"/>
      <c r="AM414" s="46">
        <f t="shared" si="317"/>
        <v>0</v>
      </c>
      <c r="AN414" s="49"/>
      <c r="AO414" s="49"/>
      <c r="AP414" s="49"/>
      <c r="AQ414" s="49"/>
      <c r="AR414" s="49"/>
      <c r="AS414" s="49"/>
      <c r="AT414" s="814"/>
      <c r="AU414" s="835"/>
      <c r="AV414" s="46">
        <f t="shared" si="320"/>
        <v>0</v>
      </c>
      <c r="AW414" s="49"/>
      <c r="AX414" s="49"/>
      <c r="AY414" s="49"/>
      <c r="AZ414" s="49"/>
      <c r="BA414" s="49"/>
      <c r="BB414" s="49"/>
      <c r="BC414" s="814"/>
      <c r="BD414" s="811"/>
      <c r="BE414" s="46">
        <f t="shared" si="323"/>
        <v>0</v>
      </c>
      <c r="BF414" s="49"/>
      <c r="BG414" s="49"/>
      <c r="BH414" s="49"/>
      <c r="BI414" s="49"/>
      <c r="BJ414" s="49"/>
      <c r="BK414" s="49"/>
      <c r="BL414" s="814"/>
      <c r="BM414" s="817"/>
      <c r="BN414" s="46">
        <f t="shared" si="326"/>
        <v>0</v>
      </c>
      <c r="BO414" s="49"/>
      <c r="BP414" s="49"/>
      <c r="BQ414" s="49"/>
      <c r="BR414" s="49"/>
      <c r="BS414" s="49"/>
      <c r="BT414" s="49"/>
      <c r="BU414" s="824"/>
      <c r="BV414" s="825"/>
      <c r="BW414" s="825"/>
      <c r="BX414" s="825"/>
      <c r="BY414" s="825"/>
      <c r="BZ414" s="825"/>
      <c r="CA414" s="825"/>
      <c r="CB414" s="825"/>
      <c r="CC414" s="826"/>
    </row>
    <row r="415" spans="1:81" s="58" customFormat="1" ht="40.200000000000003" customHeight="1" thickTop="1" x14ac:dyDescent="0.3">
      <c r="A415" s="34"/>
      <c r="B415" s="885" t="s">
        <v>785</v>
      </c>
      <c r="C415" s="868" t="s">
        <v>788</v>
      </c>
      <c r="D415" s="871"/>
      <c r="E415" s="851"/>
      <c r="F415" s="851"/>
      <c r="G415" s="851"/>
      <c r="H415" s="851"/>
      <c r="I415" s="851"/>
      <c r="J415" s="812">
        <v>523</v>
      </c>
      <c r="K415" s="854" t="str">
        <f>+[8]Metas!K594</f>
        <v>Jornadas de acompañamiento a los municipios para la implementación de la política pública sobre el reclutamiento forzado y la utilización de NNAJ por los grupos armados ilegales.</v>
      </c>
      <c r="L415" s="857"/>
      <c r="M415" s="860">
        <f t="shared" ref="M415" si="401">SUM(N415:Q415)</f>
        <v>0</v>
      </c>
      <c r="N415" s="836"/>
      <c r="O415" s="839"/>
      <c r="P415" s="863"/>
      <c r="Q415" s="866"/>
      <c r="R415" s="812">
        <f>+$J415</f>
        <v>523</v>
      </c>
      <c r="S415" s="354"/>
      <c r="T415" s="235"/>
      <c r="U415" s="235"/>
      <c r="V415" s="235"/>
      <c r="W415" s="231"/>
      <c r="X415" s="256"/>
      <c r="Y415" s="256"/>
      <c r="Z415" s="256"/>
      <c r="AA415" s="256"/>
      <c r="AB415" s="812">
        <f t="shared" si="313"/>
        <v>523</v>
      </c>
      <c r="AC415" s="827">
        <f t="shared" ref="AC415" si="402">+L415</f>
        <v>0</v>
      </c>
      <c r="AD415" s="44">
        <f t="shared" si="364"/>
        <v>0</v>
      </c>
      <c r="AE415" s="44">
        <f t="shared" si="364"/>
        <v>0</v>
      </c>
      <c r="AF415" s="44">
        <f t="shared" si="364"/>
        <v>0</v>
      </c>
      <c r="AG415" s="44">
        <f t="shared" si="363"/>
        <v>0</v>
      </c>
      <c r="AH415" s="44">
        <f t="shared" si="363"/>
        <v>0</v>
      </c>
      <c r="AI415" s="44">
        <f t="shared" si="363"/>
        <v>0</v>
      </c>
      <c r="AJ415" s="44">
        <f t="shared" si="363"/>
        <v>0</v>
      </c>
      <c r="AK415" s="812">
        <f t="shared" si="315"/>
        <v>523</v>
      </c>
      <c r="AL415" s="830">
        <f t="shared" ref="AL415" si="403">+N415</f>
        <v>0</v>
      </c>
      <c r="AM415" s="44">
        <f t="shared" si="317"/>
        <v>0</v>
      </c>
      <c r="AN415" s="47"/>
      <c r="AO415" s="47"/>
      <c r="AP415" s="47"/>
      <c r="AQ415" s="47"/>
      <c r="AR415" s="47"/>
      <c r="AS415" s="47"/>
      <c r="AT415" s="812">
        <f t="shared" si="318"/>
        <v>523</v>
      </c>
      <c r="AU415" s="833">
        <f t="shared" ref="AU415" si="404">+O415</f>
        <v>0</v>
      </c>
      <c r="AV415" s="44">
        <f t="shared" si="320"/>
        <v>0</v>
      </c>
      <c r="AW415" s="47"/>
      <c r="AX415" s="47"/>
      <c r="AY415" s="47"/>
      <c r="AZ415" s="47"/>
      <c r="BA415" s="47"/>
      <c r="BB415" s="47"/>
      <c r="BC415" s="812">
        <f t="shared" si="321"/>
        <v>523</v>
      </c>
      <c r="BD415" s="809">
        <f t="shared" ref="BD415" si="405">+P415</f>
        <v>0</v>
      </c>
      <c r="BE415" s="44">
        <f t="shared" si="323"/>
        <v>0</v>
      </c>
      <c r="BF415" s="47"/>
      <c r="BG415" s="47"/>
      <c r="BH415" s="47"/>
      <c r="BI415" s="47"/>
      <c r="BJ415" s="47"/>
      <c r="BK415" s="47"/>
      <c r="BL415" s="812">
        <f t="shared" si="324"/>
        <v>523</v>
      </c>
      <c r="BM415" s="815">
        <f t="shared" ref="BM415" si="406">+Q415</f>
        <v>0</v>
      </c>
      <c r="BN415" s="44">
        <f t="shared" si="326"/>
        <v>0</v>
      </c>
      <c r="BO415" s="47"/>
      <c r="BP415" s="47"/>
      <c r="BQ415" s="47"/>
      <c r="BR415" s="47"/>
      <c r="BS415" s="47"/>
      <c r="BT415" s="47"/>
      <c r="BU415" s="818"/>
      <c r="BV415" s="819"/>
      <c r="BW415" s="819"/>
      <c r="BX415" s="819"/>
      <c r="BY415" s="819"/>
      <c r="BZ415" s="819"/>
      <c r="CA415" s="819"/>
      <c r="CB415" s="819"/>
      <c r="CC415" s="820"/>
    </row>
    <row r="416" spans="1:81" s="58" customFormat="1" ht="40.200000000000003" customHeight="1" x14ac:dyDescent="0.3">
      <c r="A416" s="34"/>
      <c r="B416" s="886"/>
      <c r="C416" s="869"/>
      <c r="D416" s="872"/>
      <c r="E416" s="852"/>
      <c r="F416" s="852"/>
      <c r="G416" s="852"/>
      <c r="H416" s="852"/>
      <c r="I416" s="852"/>
      <c r="J416" s="813"/>
      <c r="K416" s="855"/>
      <c r="L416" s="858"/>
      <c r="M416" s="861"/>
      <c r="N416" s="837"/>
      <c r="O416" s="840"/>
      <c r="P416" s="864"/>
      <c r="Q416" s="867"/>
      <c r="R416" s="813"/>
      <c r="S416" s="355"/>
      <c r="T416" s="236"/>
      <c r="U416" s="236"/>
      <c r="V416" s="236"/>
      <c r="W416" s="39"/>
      <c r="X416" s="31"/>
      <c r="Y416" s="31"/>
      <c r="Z416" s="31"/>
      <c r="AA416" s="31"/>
      <c r="AB416" s="813"/>
      <c r="AC416" s="828"/>
      <c r="AD416" s="51">
        <f t="shared" si="364"/>
        <v>0</v>
      </c>
      <c r="AE416" s="51">
        <f t="shared" si="364"/>
        <v>0</v>
      </c>
      <c r="AF416" s="51">
        <f t="shared" si="364"/>
        <v>0</v>
      </c>
      <c r="AG416" s="51">
        <f t="shared" si="363"/>
        <v>0</v>
      </c>
      <c r="AH416" s="51">
        <f t="shared" si="363"/>
        <v>0</v>
      </c>
      <c r="AI416" s="51">
        <f t="shared" si="363"/>
        <v>0</v>
      </c>
      <c r="AJ416" s="51">
        <f t="shared" si="363"/>
        <v>0</v>
      </c>
      <c r="AK416" s="813"/>
      <c r="AL416" s="831"/>
      <c r="AM416" s="51">
        <f t="shared" si="317"/>
        <v>0</v>
      </c>
      <c r="AN416" s="257"/>
      <c r="AO416" s="257"/>
      <c r="AP416" s="257"/>
      <c r="AQ416" s="257"/>
      <c r="AR416" s="257"/>
      <c r="AS416" s="257"/>
      <c r="AT416" s="813"/>
      <c r="AU416" s="834"/>
      <c r="AV416" s="51">
        <f t="shared" si="320"/>
        <v>0</v>
      </c>
      <c r="AW416" s="257"/>
      <c r="AX416" s="257"/>
      <c r="AY416" s="257"/>
      <c r="AZ416" s="257"/>
      <c r="BA416" s="257"/>
      <c r="BB416" s="257"/>
      <c r="BC416" s="813"/>
      <c r="BD416" s="810"/>
      <c r="BE416" s="51">
        <f t="shared" si="323"/>
        <v>0</v>
      </c>
      <c r="BF416" s="257"/>
      <c r="BG416" s="257"/>
      <c r="BH416" s="257"/>
      <c r="BI416" s="257"/>
      <c r="BJ416" s="257"/>
      <c r="BK416" s="257"/>
      <c r="BL416" s="813"/>
      <c r="BM416" s="816"/>
      <c r="BN416" s="51">
        <f t="shared" si="326"/>
        <v>0</v>
      </c>
      <c r="BO416" s="257"/>
      <c r="BP416" s="257"/>
      <c r="BQ416" s="257"/>
      <c r="BR416" s="257"/>
      <c r="BS416" s="257"/>
      <c r="BT416" s="257"/>
      <c r="BU416" s="821"/>
      <c r="BV416" s="822"/>
      <c r="BW416" s="822"/>
      <c r="BX416" s="822"/>
      <c r="BY416" s="822"/>
      <c r="BZ416" s="822"/>
      <c r="CA416" s="822"/>
      <c r="CB416" s="822"/>
      <c r="CC416" s="823"/>
    </row>
    <row r="417" spans="1:81" s="58" customFormat="1" ht="40.200000000000003" customHeight="1" x14ac:dyDescent="0.3">
      <c r="A417" s="34"/>
      <c r="B417" s="886"/>
      <c r="C417" s="869"/>
      <c r="D417" s="872"/>
      <c r="E417" s="852"/>
      <c r="F417" s="852"/>
      <c r="G417" s="852"/>
      <c r="H417" s="852"/>
      <c r="I417" s="852"/>
      <c r="J417" s="813"/>
      <c r="K417" s="855"/>
      <c r="L417" s="858"/>
      <c r="M417" s="861"/>
      <c r="N417" s="837"/>
      <c r="O417" s="840"/>
      <c r="P417" s="864"/>
      <c r="Q417" s="867"/>
      <c r="R417" s="813"/>
      <c r="S417" s="355"/>
      <c r="T417" s="236"/>
      <c r="U417" s="236"/>
      <c r="V417" s="236"/>
      <c r="W417" s="39"/>
      <c r="X417" s="31"/>
      <c r="Y417" s="31"/>
      <c r="Z417" s="31"/>
      <c r="AA417" s="31"/>
      <c r="AB417" s="813"/>
      <c r="AC417" s="828"/>
      <c r="AD417" s="51">
        <f t="shared" si="364"/>
        <v>0</v>
      </c>
      <c r="AE417" s="51">
        <f t="shared" si="364"/>
        <v>0</v>
      </c>
      <c r="AF417" s="51">
        <f t="shared" si="364"/>
        <v>0</v>
      </c>
      <c r="AG417" s="51">
        <f t="shared" si="363"/>
        <v>0</v>
      </c>
      <c r="AH417" s="51">
        <f t="shared" si="363"/>
        <v>0</v>
      </c>
      <c r="AI417" s="51">
        <f t="shared" si="363"/>
        <v>0</v>
      </c>
      <c r="AJ417" s="51">
        <f t="shared" si="363"/>
        <v>0</v>
      </c>
      <c r="AK417" s="813"/>
      <c r="AL417" s="831"/>
      <c r="AM417" s="51">
        <f t="shared" si="317"/>
        <v>0</v>
      </c>
      <c r="AN417" s="257"/>
      <c r="AO417" s="257"/>
      <c r="AP417" s="257"/>
      <c r="AQ417" s="257"/>
      <c r="AR417" s="257"/>
      <c r="AS417" s="257"/>
      <c r="AT417" s="813"/>
      <c r="AU417" s="834"/>
      <c r="AV417" s="51">
        <f t="shared" si="320"/>
        <v>0</v>
      </c>
      <c r="AW417" s="257"/>
      <c r="AX417" s="257"/>
      <c r="AY417" s="257"/>
      <c r="AZ417" s="257"/>
      <c r="BA417" s="257"/>
      <c r="BB417" s="257"/>
      <c r="BC417" s="813"/>
      <c r="BD417" s="810"/>
      <c r="BE417" s="51">
        <f t="shared" si="323"/>
        <v>0</v>
      </c>
      <c r="BF417" s="257"/>
      <c r="BG417" s="257"/>
      <c r="BH417" s="257"/>
      <c r="BI417" s="257"/>
      <c r="BJ417" s="257"/>
      <c r="BK417" s="257"/>
      <c r="BL417" s="813"/>
      <c r="BM417" s="816"/>
      <c r="BN417" s="51">
        <f t="shared" si="326"/>
        <v>0</v>
      </c>
      <c r="BO417" s="257"/>
      <c r="BP417" s="257"/>
      <c r="BQ417" s="257"/>
      <c r="BR417" s="257"/>
      <c r="BS417" s="257"/>
      <c r="BT417" s="257"/>
      <c r="BU417" s="821"/>
      <c r="BV417" s="822"/>
      <c r="BW417" s="822"/>
      <c r="BX417" s="822"/>
      <c r="BY417" s="822"/>
      <c r="BZ417" s="822"/>
      <c r="CA417" s="822"/>
      <c r="CB417" s="822"/>
      <c r="CC417" s="823"/>
    </row>
    <row r="418" spans="1:81" s="58" customFormat="1" ht="40.200000000000003" customHeight="1" thickBot="1" x14ac:dyDescent="0.35">
      <c r="A418" s="34"/>
      <c r="B418" s="886"/>
      <c r="C418" s="869"/>
      <c r="D418" s="873"/>
      <c r="E418" s="853"/>
      <c r="F418" s="853"/>
      <c r="G418" s="853"/>
      <c r="H418" s="853"/>
      <c r="I418" s="853"/>
      <c r="J418" s="814"/>
      <c r="K418" s="856"/>
      <c r="L418" s="859"/>
      <c r="M418" s="862"/>
      <c r="N418" s="838"/>
      <c r="O418" s="841"/>
      <c r="P418" s="865"/>
      <c r="Q418" s="874"/>
      <c r="R418" s="814"/>
      <c r="S418" s="356"/>
      <c r="T418" s="237"/>
      <c r="U418" s="237"/>
      <c r="V418" s="237"/>
      <c r="W418" s="232"/>
      <c r="X418" s="260"/>
      <c r="Y418" s="260"/>
      <c r="Z418" s="260"/>
      <c r="AA418" s="260"/>
      <c r="AB418" s="814"/>
      <c r="AC418" s="829"/>
      <c r="AD418" s="46">
        <f t="shared" si="364"/>
        <v>0</v>
      </c>
      <c r="AE418" s="46">
        <f t="shared" si="364"/>
        <v>0</v>
      </c>
      <c r="AF418" s="46">
        <f t="shared" si="364"/>
        <v>0</v>
      </c>
      <c r="AG418" s="46">
        <f t="shared" si="363"/>
        <v>0</v>
      </c>
      <c r="AH418" s="46">
        <f t="shared" si="363"/>
        <v>0</v>
      </c>
      <c r="AI418" s="46">
        <f t="shared" si="363"/>
        <v>0</v>
      </c>
      <c r="AJ418" s="46">
        <f t="shared" si="363"/>
        <v>0</v>
      </c>
      <c r="AK418" s="814"/>
      <c r="AL418" s="832"/>
      <c r="AM418" s="46">
        <f t="shared" si="317"/>
        <v>0</v>
      </c>
      <c r="AN418" s="49"/>
      <c r="AO418" s="49"/>
      <c r="AP418" s="49"/>
      <c r="AQ418" s="49"/>
      <c r="AR418" s="49"/>
      <c r="AS418" s="49"/>
      <c r="AT418" s="814"/>
      <c r="AU418" s="835"/>
      <c r="AV418" s="46">
        <f t="shared" si="320"/>
        <v>0</v>
      </c>
      <c r="AW418" s="49"/>
      <c r="AX418" s="49"/>
      <c r="AY418" s="49"/>
      <c r="AZ418" s="49"/>
      <c r="BA418" s="49"/>
      <c r="BB418" s="49"/>
      <c r="BC418" s="814"/>
      <c r="BD418" s="811"/>
      <c r="BE418" s="46">
        <f t="shared" si="323"/>
        <v>0</v>
      </c>
      <c r="BF418" s="49"/>
      <c r="BG418" s="49"/>
      <c r="BH418" s="49"/>
      <c r="BI418" s="49"/>
      <c r="BJ418" s="49"/>
      <c r="BK418" s="49"/>
      <c r="BL418" s="814"/>
      <c r="BM418" s="817"/>
      <c r="BN418" s="46">
        <f t="shared" si="326"/>
        <v>0</v>
      </c>
      <c r="BO418" s="49"/>
      <c r="BP418" s="49"/>
      <c r="BQ418" s="49"/>
      <c r="BR418" s="49"/>
      <c r="BS418" s="49"/>
      <c r="BT418" s="49"/>
      <c r="BU418" s="824"/>
      <c r="BV418" s="825"/>
      <c r="BW418" s="825"/>
      <c r="BX418" s="825"/>
      <c r="BY418" s="825"/>
      <c r="BZ418" s="825"/>
      <c r="CA418" s="825"/>
      <c r="CB418" s="825"/>
      <c r="CC418" s="826"/>
    </row>
    <row r="419" spans="1:81" s="58" customFormat="1" ht="40.200000000000003" customHeight="1" thickTop="1" x14ac:dyDescent="0.3">
      <c r="A419" s="34"/>
      <c r="B419" s="886"/>
      <c r="C419" s="869"/>
      <c r="D419" s="871"/>
      <c r="E419" s="851"/>
      <c r="F419" s="851"/>
      <c r="G419" s="851"/>
      <c r="H419" s="851"/>
      <c r="I419" s="851"/>
      <c r="J419" s="812">
        <v>524</v>
      </c>
      <c r="K419" s="854" t="str">
        <f>+[8]Metas!K595</f>
        <v>Talleres para la prevención del reclutamiento, uso, utilización y explotación sexual de NNAJ por los GAOS, GAOR, BACRIM.</v>
      </c>
      <c r="L419" s="857">
        <v>14</v>
      </c>
      <c r="M419" s="860">
        <f t="shared" ref="M419" si="407">SUM(N419:Q419)</f>
        <v>14</v>
      </c>
      <c r="N419" s="836">
        <v>1</v>
      </c>
      <c r="O419" s="839">
        <v>6</v>
      </c>
      <c r="P419" s="863">
        <v>6</v>
      </c>
      <c r="Q419" s="866">
        <v>1</v>
      </c>
      <c r="R419" s="812">
        <f>+$J419</f>
        <v>524</v>
      </c>
      <c r="S419" s="354" t="s">
        <v>5907</v>
      </c>
      <c r="T419" s="235" t="s">
        <v>3822</v>
      </c>
      <c r="U419" s="235" t="s">
        <v>3826</v>
      </c>
      <c r="V419" s="235" t="s">
        <v>3830</v>
      </c>
      <c r="W419" s="231" t="s">
        <v>5883</v>
      </c>
      <c r="X419" s="256"/>
      <c r="Y419" s="256"/>
      <c r="Z419" s="256"/>
      <c r="AA419" s="256"/>
      <c r="AB419" s="812">
        <f t="shared" si="313"/>
        <v>524</v>
      </c>
      <c r="AC419" s="827">
        <f t="shared" ref="AC419" si="408">+L419</f>
        <v>14</v>
      </c>
      <c r="AD419" s="44">
        <f t="shared" si="364"/>
        <v>149.25</v>
      </c>
      <c r="AE419" s="44">
        <f t="shared" si="364"/>
        <v>149.25</v>
      </c>
      <c r="AF419" s="44">
        <f t="shared" si="364"/>
        <v>0</v>
      </c>
      <c r="AG419" s="44">
        <f t="shared" si="363"/>
        <v>0</v>
      </c>
      <c r="AH419" s="44">
        <f t="shared" si="363"/>
        <v>0</v>
      </c>
      <c r="AI419" s="44">
        <f t="shared" si="363"/>
        <v>0</v>
      </c>
      <c r="AJ419" s="44">
        <f t="shared" si="363"/>
        <v>0</v>
      </c>
      <c r="AK419" s="812">
        <f t="shared" si="315"/>
        <v>524</v>
      </c>
      <c r="AL419" s="830">
        <f t="shared" ref="AL419" si="409">+N419</f>
        <v>1</v>
      </c>
      <c r="AM419" s="44">
        <f t="shared" si="317"/>
        <v>9.25</v>
      </c>
      <c r="AN419" s="47">
        <v>9.25</v>
      </c>
      <c r="AO419" s="47"/>
      <c r="AP419" s="47"/>
      <c r="AQ419" s="47"/>
      <c r="AR419" s="47"/>
      <c r="AS419" s="47"/>
      <c r="AT419" s="812">
        <f t="shared" si="318"/>
        <v>524</v>
      </c>
      <c r="AU419" s="833">
        <f t="shared" ref="AU419" si="410">+O419</f>
        <v>6</v>
      </c>
      <c r="AV419" s="44">
        <f t="shared" si="320"/>
        <v>60</v>
      </c>
      <c r="AW419" s="47">
        <v>60</v>
      </c>
      <c r="AX419" s="47"/>
      <c r="AY419" s="47"/>
      <c r="AZ419" s="47"/>
      <c r="BA419" s="47"/>
      <c r="BB419" s="47"/>
      <c r="BC419" s="812">
        <f t="shared" si="321"/>
        <v>524</v>
      </c>
      <c r="BD419" s="809">
        <f t="shared" ref="BD419" si="411">+P419</f>
        <v>6</v>
      </c>
      <c r="BE419" s="44">
        <f t="shared" si="323"/>
        <v>60</v>
      </c>
      <c r="BF419" s="47">
        <v>60</v>
      </c>
      <c r="BG419" s="47"/>
      <c r="BH419" s="47"/>
      <c r="BI419" s="47"/>
      <c r="BJ419" s="47"/>
      <c r="BK419" s="47"/>
      <c r="BL419" s="812">
        <f t="shared" si="324"/>
        <v>524</v>
      </c>
      <c r="BM419" s="815">
        <f t="shared" ref="BM419" si="412">+Q419</f>
        <v>1</v>
      </c>
      <c r="BN419" s="44">
        <f t="shared" si="326"/>
        <v>20</v>
      </c>
      <c r="BO419" s="47">
        <v>20</v>
      </c>
      <c r="BP419" s="47"/>
      <c r="BQ419" s="47"/>
      <c r="BR419" s="47"/>
      <c r="BS419" s="47"/>
      <c r="BT419" s="47"/>
      <c r="BU419" s="818"/>
      <c r="BV419" s="819"/>
      <c r="BW419" s="819"/>
      <c r="BX419" s="819"/>
      <c r="BY419" s="819"/>
      <c r="BZ419" s="819"/>
      <c r="CA419" s="819"/>
      <c r="CB419" s="819"/>
      <c r="CC419" s="820"/>
    </row>
    <row r="420" spans="1:81" s="58" customFormat="1" ht="40.200000000000003" customHeight="1" x14ac:dyDescent="0.3">
      <c r="A420" s="34"/>
      <c r="B420" s="886"/>
      <c r="C420" s="869"/>
      <c r="D420" s="872"/>
      <c r="E420" s="852"/>
      <c r="F420" s="852"/>
      <c r="G420" s="852"/>
      <c r="H420" s="852"/>
      <c r="I420" s="852"/>
      <c r="J420" s="813"/>
      <c r="K420" s="855"/>
      <c r="L420" s="858"/>
      <c r="M420" s="861"/>
      <c r="N420" s="837"/>
      <c r="O420" s="840"/>
      <c r="P420" s="864"/>
      <c r="Q420" s="867"/>
      <c r="R420" s="813"/>
      <c r="S420" s="355" t="s">
        <v>5908</v>
      </c>
      <c r="T420" s="236"/>
      <c r="U420" s="236"/>
      <c r="V420" s="236"/>
      <c r="W420" s="39" t="s">
        <v>5873</v>
      </c>
      <c r="X420" s="31"/>
      <c r="Y420" s="31"/>
      <c r="Z420" s="31"/>
      <c r="AA420" s="31"/>
      <c r="AB420" s="813"/>
      <c r="AC420" s="828"/>
      <c r="AD420" s="51">
        <f t="shared" si="364"/>
        <v>0</v>
      </c>
      <c r="AE420" s="51">
        <f t="shared" si="364"/>
        <v>0</v>
      </c>
      <c r="AF420" s="51">
        <f t="shared" si="364"/>
        <v>0</v>
      </c>
      <c r="AG420" s="51">
        <f t="shared" si="363"/>
        <v>0</v>
      </c>
      <c r="AH420" s="51">
        <f t="shared" si="363"/>
        <v>0</v>
      </c>
      <c r="AI420" s="51">
        <f t="shared" si="363"/>
        <v>0</v>
      </c>
      <c r="AJ420" s="51">
        <f t="shared" si="363"/>
        <v>0</v>
      </c>
      <c r="AK420" s="813"/>
      <c r="AL420" s="831"/>
      <c r="AM420" s="51">
        <f t="shared" si="317"/>
        <v>0</v>
      </c>
      <c r="AN420" s="257"/>
      <c r="AO420" s="257"/>
      <c r="AP420" s="257"/>
      <c r="AQ420" s="257"/>
      <c r="AR420" s="257"/>
      <c r="AS420" s="257"/>
      <c r="AT420" s="813"/>
      <c r="AU420" s="834"/>
      <c r="AV420" s="51">
        <f t="shared" si="320"/>
        <v>0</v>
      </c>
      <c r="AW420" s="257"/>
      <c r="AX420" s="257"/>
      <c r="AY420" s="257"/>
      <c r="AZ420" s="257"/>
      <c r="BA420" s="257"/>
      <c r="BB420" s="257"/>
      <c r="BC420" s="813"/>
      <c r="BD420" s="810"/>
      <c r="BE420" s="51">
        <f t="shared" si="323"/>
        <v>0</v>
      </c>
      <c r="BF420" s="257"/>
      <c r="BG420" s="257"/>
      <c r="BH420" s="257"/>
      <c r="BI420" s="257"/>
      <c r="BJ420" s="257"/>
      <c r="BK420" s="257"/>
      <c r="BL420" s="813"/>
      <c r="BM420" s="816"/>
      <c r="BN420" s="51">
        <f t="shared" si="326"/>
        <v>0</v>
      </c>
      <c r="BO420" s="257"/>
      <c r="BP420" s="257"/>
      <c r="BQ420" s="257"/>
      <c r="BR420" s="257"/>
      <c r="BS420" s="257"/>
      <c r="BT420" s="257"/>
      <c r="BU420" s="821"/>
      <c r="BV420" s="822"/>
      <c r="BW420" s="822"/>
      <c r="BX420" s="822"/>
      <c r="BY420" s="822"/>
      <c r="BZ420" s="822"/>
      <c r="CA420" s="822"/>
      <c r="CB420" s="822"/>
      <c r="CC420" s="823"/>
    </row>
    <row r="421" spans="1:81" s="58" customFormat="1" ht="40.200000000000003" customHeight="1" x14ac:dyDescent="0.3">
      <c r="A421" s="34"/>
      <c r="B421" s="886"/>
      <c r="C421" s="869"/>
      <c r="D421" s="872"/>
      <c r="E421" s="852"/>
      <c r="F421" s="852"/>
      <c r="G421" s="852"/>
      <c r="H421" s="852"/>
      <c r="I421" s="852"/>
      <c r="J421" s="813"/>
      <c r="K421" s="855"/>
      <c r="L421" s="858"/>
      <c r="M421" s="861"/>
      <c r="N421" s="837"/>
      <c r="O421" s="840"/>
      <c r="P421" s="864"/>
      <c r="Q421" s="867"/>
      <c r="R421" s="813"/>
      <c r="S421" s="355" t="s">
        <v>5909</v>
      </c>
      <c r="T421" s="236"/>
      <c r="U421" s="236"/>
      <c r="V421" s="236"/>
      <c r="W421" s="39" t="s">
        <v>5722</v>
      </c>
      <c r="X421" s="31"/>
      <c r="Y421" s="31"/>
      <c r="Z421" s="31"/>
      <c r="AA421" s="31"/>
      <c r="AB421" s="813"/>
      <c r="AC421" s="828"/>
      <c r="AD421" s="51">
        <f t="shared" si="364"/>
        <v>0</v>
      </c>
      <c r="AE421" s="51">
        <f t="shared" si="364"/>
        <v>0</v>
      </c>
      <c r="AF421" s="51">
        <f t="shared" si="364"/>
        <v>0</v>
      </c>
      <c r="AG421" s="51">
        <f t="shared" si="363"/>
        <v>0</v>
      </c>
      <c r="AH421" s="51">
        <f t="shared" si="363"/>
        <v>0</v>
      </c>
      <c r="AI421" s="51">
        <f t="shared" si="363"/>
        <v>0</v>
      </c>
      <c r="AJ421" s="51">
        <f t="shared" si="363"/>
        <v>0</v>
      </c>
      <c r="AK421" s="813"/>
      <c r="AL421" s="831"/>
      <c r="AM421" s="51">
        <f t="shared" si="317"/>
        <v>0</v>
      </c>
      <c r="AN421" s="257"/>
      <c r="AO421" s="257"/>
      <c r="AP421" s="257"/>
      <c r="AQ421" s="257"/>
      <c r="AR421" s="257"/>
      <c r="AS421" s="257"/>
      <c r="AT421" s="813"/>
      <c r="AU421" s="834"/>
      <c r="AV421" s="51">
        <f t="shared" si="320"/>
        <v>0</v>
      </c>
      <c r="AW421" s="257"/>
      <c r="AX421" s="257"/>
      <c r="AY421" s="257"/>
      <c r="AZ421" s="257"/>
      <c r="BA421" s="257"/>
      <c r="BB421" s="257"/>
      <c r="BC421" s="813"/>
      <c r="BD421" s="810"/>
      <c r="BE421" s="51">
        <f t="shared" si="323"/>
        <v>0</v>
      </c>
      <c r="BF421" s="257"/>
      <c r="BG421" s="257"/>
      <c r="BH421" s="257"/>
      <c r="BI421" s="257"/>
      <c r="BJ421" s="257"/>
      <c r="BK421" s="257"/>
      <c r="BL421" s="813"/>
      <c r="BM421" s="816"/>
      <c r="BN421" s="51">
        <f t="shared" si="326"/>
        <v>0</v>
      </c>
      <c r="BO421" s="257"/>
      <c r="BP421" s="257"/>
      <c r="BQ421" s="257"/>
      <c r="BR421" s="257"/>
      <c r="BS421" s="257"/>
      <c r="BT421" s="257"/>
      <c r="BU421" s="821"/>
      <c r="BV421" s="822"/>
      <c r="BW421" s="822"/>
      <c r="BX421" s="822"/>
      <c r="BY421" s="822"/>
      <c r="BZ421" s="822"/>
      <c r="CA421" s="822"/>
      <c r="CB421" s="822"/>
      <c r="CC421" s="823"/>
    </row>
    <row r="422" spans="1:81" s="58" customFormat="1" ht="40.200000000000003" customHeight="1" thickBot="1" x14ac:dyDescent="0.35">
      <c r="A422" s="34"/>
      <c r="B422" s="886"/>
      <c r="C422" s="869"/>
      <c r="D422" s="873"/>
      <c r="E422" s="853"/>
      <c r="F422" s="853"/>
      <c r="G422" s="853"/>
      <c r="H422" s="853"/>
      <c r="I422" s="853"/>
      <c r="J422" s="814"/>
      <c r="K422" s="856"/>
      <c r="L422" s="859"/>
      <c r="M422" s="862"/>
      <c r="N422" s="838"/>
      <c r="O422" s="841"/>
      <c r="P422" s="865"/>
      <c r="Q422" s="874"/>
      <c r="R422" s="814"/>
      <c r="S422" s="356" t="s">
        <v>5890</v>
      </c>
      <c r="T422" s="237"/>
      <c r="U422" s="237"/>
      <c r="V422" s="237"/>
      <c r="W422" s="232" t="s">
        <v>5891</v>
      </c>
      <c r="X422" s="260"/>
      <c r="Y422" s="260"/>
      <c r="Z422" s="260"/>
      <c r="AA422" s="260"/>
      <c r="AB422" s="814"/>
      <c r="AC422" s="829"/>
      <c r="AD422" s="46">
        <f t="shared" si="364"/>
        <v>0</v>
      </c>
      <c r="AE422" s="46">
        <f t="shared" si="364"/>
        <v>0</v>
      </c>
      <c r="AF422" s="46">
        <f t="shared" si="364"/>
        <v>0</v>
      </c>
      <c r="AG422" s="46">
        <f t="shared" si="363"/>
        <v>0</v>
      </c>
      <c r="AH422" s="46">
        <f t="shared" si="363"/>
        <v>0</v>
      </c>
      <c r="AI422" s="46">
        <f t="shared" si="363"/>
        <v>0</v>
      </c>
      <c r="AJ422" s="46">
        <f t="shared" si="363"/>
        <v>0</v>
      </c>
      <c r="AK422" s="814"/>
      <c r="AL422" s="832"/>
      <c r="AM422" s="46">
        <f t="shared" si="317"/>
        <v>0</v>
      </c>
      <c r="AN422" s="49"/>
      <c r="AO422" s="49"/>
      <c r="AP422" s="49"/>
      <c r="AQ422" s="49"/>
      <c r="AR422" s="49"/>
      <c r="AS422" s="49"/>
      <c r="AT422" s="814"/>
      <c r="AU422" s="835"/>
      <c r="AV422" s="46">
        <f t="shared" si="320"/>
        <v>0</v>
      </c>
      <c r="AW422" s="49"/>
      <c r="AX422" s="49"/>
      <c r="AY422" s="49"/>
      <c r="AZ422" s="49"/>
      <c r="BA422" s="49"/>
      <c r="BB422" s="49"/>
      <c r="BC422" s="814"/>
      <c r="BD422" s="811"/>
      <c r="BE422" s="46">
        <f t="shared" si="323"/>
        <v>0</v>
      </c>
      <c r="BF422" s="49"/>
      <c r="BG422" s="49"/>
      <c r="BH422" s="49"/>
      <c r="BI422" s="49"/>
      <c r="BJ422" s="49"/>
      <c r="BK422" s="49"/>
      <c r="BL422" s="814"/>
      <c r="BM422" s="817"/>
      <c r="BN422" s="46">
        <f t="shared" si="326"/>
        <v>0</v>
      </c>
      <c r="BO422" s="49"/>
      <c r="BP422" s="49"/>
      <c r="BQ422" s="49"/>
      <c r="BR422" s="49"/>
      <c r="BS422" s="49"/>
      <c r="BT422" s="49"/>
      <c r="BU422" s="824"/>
      <c r="BV422" s="825"/>
      <c r="BW422" s="825"/>
      <c r="BX422" s="825"/>
      <c r="BY422" s="825"/>
      <c r="BZ422" s="825"/>
      <c r="CA422" s="825"/>
      <c r="CB422" s="825"/>
      <c r="CC422" s="826"/>
    </row>
    <row r="423" spans="1:81" s="58" customFormat="1" ht="40.200000000000003" customHeight="1" thickTop="1" x14ac:dyDescent="0.3">
      <c r="A423" s="34"/>
      <c r="B423" s="886"/>
      <c r="C423" s="869"/>
      <c r="D423" s="871"/>
      <c r="E423" s="851"/>
      <c r="F423" s="851"/>
      <c r="G423" s="851"/>
      <c r="H423" s="851"/>
      <c r="I423" s="851"/>
      <c r="J423" s="812">
        <v>525</v>
      </c>
      <c r="K423" s="854" t="str">
        <f>+[8]Metas!K596</f>
        <v>Fortalecimiento al Comité Departamental para la Prevención del Reclutamiento, Utilización y Violencia Sexual contra NNA por parte de los grupos armados al margen de la Ley y grupos delictivos organizados en Norte de Santander</v>
      </c>
      <c r="L423" s="1187">
        <v>0.33</v>
      </c>
      <c r="M423" s="1190">
        <f t="shared" ref="M423" si="413">SUM(N423:Q423)</f>
        <v>0.33</v>
      </c>
      <c r="N423" s="1193">
        <v>0.01</v>
      </c>
      <c r="O423" s="1175">
        <v>0.15</v>
      </c>
      <c r="P423" s="1178">
        <v>0.15</v>
      </c>
      <c r="Q423" s="1181">
        <v>0.02</v>
      </c>
      <c r="R423" s="812">
        <f>+$J423</f>
        <v>525</v>
      </c>
      <c r="S423" s="355" t="s">
        <v>5910</v>
      </c>
      <c r="T423" s="235" t="s">
        <v>3822</v>
      </c>
      <c r="U423" s="235" t="s">
        <v>3826</v>
      </c>
      <c r="V423" s="235" t="s">
        <v>3830</v>
      </c>
      <c r="W423" s="231" t="s">
        <v>5873</v>
      </c>
      <c r="X423" s="256"/>
      <c r="Y423" s="256"/>
      <c r="Z423" s="256"/>
      <c r="AA423" s="256"/>
      <c r="AB423" s="812">
        <f t="shared" si="313"/>
        <v>525</v>
      </c>
      <c r="AC423" s="827">
        <f t="shared" ref="AC423" si="414">+L423</f>
        <v>0.33</v>
      </c>
      <c r="AD423" s="44">
        <f t="shared" si="364"/>
        <v>149.25</v>
      </c>
      <c r="AE423" s="44">
        <f t="shared" si="364"/>
        <v>149.25</v>
      </c>
      <c r="AF423" s="44">
        <f t="shared" si="364"/>
        <v>0</v>
      </c>
      <c r="AG423" s="44">
        <f t="shared" si="363"/>
        <v>0</v>
      </c>
      <c r="AH423" s="44">
        <f t="shared" si="363"/>
        <v>0</v>
      </c>
      <c r="AI423" s="44">
        <f t="shared" si="363"/>
        <v>0</v>
      </c>
      <c r="AJ423" s="44">
        <f t="shared" si="363"/>
        <v>0</v>
      </c>
      <c r="AK423" s="812">
        <f t="shared" si="315"/>
        <v>525</v>
      </c>
      <c r="AL423" s="830">
        <f t="shared" ref="AL423" si="415">+N423</f>
        <v>0.01</v>
      </c>
      <c r="AM423" s="44">
        <f t="shared" si="317"/>
        <v>9.25</v>
      </c>
      <c r="AN423" s="47">
        <v>9.25</v>
      </c>
      <c r="AO423" s="47"/>
      <c r="AP423" s="47"/>
      <c r="AQ423" s="47"/>
      <c r="AR423" s="47"/>
      <c r="AS423" s="47"/>
      <c r="AT423" s="812">
        <f t="shared" si="318"/>
        <v>525</v>
      </c>
      <c r="AU423" s="833">
        <f t="shared" ref="AU423" si="416">+O423</f>
        <v>0.15</v>
      </c>
      <c r="AV423" s="44">
        <f t="shared" si="320"/>
        <v>60</v>
      </c>
      <c r="AW423" s="47">
        <v>60</v>
      </c>
      <c r="AX423" s="47"/>
      <c r="AY423" s="47"/>
      <c r="AZ423" s="47"/>
      <c r="BA423" s="47"/>
      <c r="BB423" s="47"/>
      <c r="BC423" s="812">
        <f t="shared" si="321"/>
        <v>525</v>
      </c>
      <c r="BD423" s="809">
        <f t="shared" ref="BD423" si="417">+P423</f>
        <v>0.15</v>
      </c>
      <c r="BE423" s="44">
        <f t="shared" si="323"/>
        <v>60</v>
      </c>
      <c r="BF423" s="47">
        <v>60</v>
      </c>
      <c r="BG423" s="47"/>
      <c r="BH423" s="47"/>
      <c r="BI423" s="47"/>
      <c r="BJ423" s="47"/>
      <c r="BK423" s="47"/>
      <c r="BL423" s="812">
        <f t="shared" si="324"/>
        <v>525</v>
      </c>
      <c r="BM423" s="815">
        <f t="shared" ref="BM423" si="418">+Q423</f>
        <v>0.02</v>
      </c>
      <c r="BN423" s="44">
        <f t="shared" si="326"/>
        <v>20</v>
      </c>
      <c r="BO423" s="47">
        <v>20</v>
      </c>
      <c r="BP423" s="47"/>
      <c r="BQ423" s="47"/>
      <c r="BR423" s="47"/>
      <c r="BS423" s="47"/>
      <c r="BT423" s="47"/>
      <c r="BU423" s="818"/>
      <c r="BV423" s="819"/>
      <c r="BW423" s="819"/>
      <c r="BX423" s="819"/>
      <c r="BY423" s="819"/>
      <c r="BZ423" s="819"/>
      <c r="CA423" s="819"/>
      <c r="CB423" s="819"/>
      <c r="CC423" s="820"/>
    </row>
    <row r="424" spans="1:81" s="58" customFormat="1" ht="40.200000000000003" customHeight="1" x14ac:dyDescent="0.3">
      <c r="A424" s="34"/>
      <c r="B424" s="886"/>
      <c r="C424" s="869"/>
      <c r="D424" s="872"/>
      <c r="E424" s="852"/>
      <c r="F424" s="852"/>
      <c r="G424" s="852"/>
      <c r="H424" s="852"/>
      <c r="I424" s="852"/>
      <c r="J424" s="813"/>
      <c r="K424" s="855"/>
      <c r="L424" s="1188"/>
      <c r="M424" s="1191"/>
      <c r="N424" s="1194"/>
      <c r="O424" s="1176"/>
      <c r="P424" s="1179"/>
      <c r="Q424" s="1182"/>
      <c r="R424" s="813"/>
      <c r="S424" s="355" t="s">
        <v>5911</v>
      </c>
      <c r="T424" s="236"/>
      <c r="U424" s="236"/>
      <c r="V424" s="236"/>
      <c r="W424" s="39" t="s">
        <v>5883</v>
      </c>
      <c r="X424" s="31"/>
      <c r="Y424" s="31"/>
      <c r="Z424" s="31"/>
      <c r="AA424" s="31"/>
      <c r="AB424" s="813"/>
      <c r="AC424" s="828"/>
      <c r="AD424" s="51">
        <f t="shared" si="364"/>
        <v>0</v>
      </c>
      <c r="AE424" s="51">
        <f t="shared" si="364"/>
        <v>0</v>
      </c>
      <c r="AF424" s="51">
        <f t="shared" si="364"/>
        <v>0</v>
      </c>
      <c r="AG424" s="51">
        <f t="shared" si="363"/>
        <v>0</v>
      </c>
      <c r="AH424" s="51">
        <f t="shared" si="363"/>
        <v>0</v>
      </c>
      <c r="AI424" s="51">
        <f t="shared" si="363"/>
        <v>0</v>
      </c>
      <c r="AJ424" s="51">
        <f t="shared" si="363"/>
        <v>0</v>
      </c>
      <c r="AK424" s="813"/>
      <c r="AL424" s="831"/>
      <c r="AM424" s="51">
        <f t="shared" si="317"/>
        <v>0</v>
      </c>
      <c r="AN424" s="257"/>
      <c r="AO424" s="257"/>
      <c r="AP424" s="257"/>
      <c r="AQ424" s="257"/>
      <c r="AR424" s="257"/>
      <c r="AS424" s="257"/>
      <c r="AT424" s="813"/>
      <c r="AU424" s="834"/>
      <c r="AV424" s="51">
        <f t="shared" si="320"/>
        <v>0</v>
      </c>
      <c r="AW424" s="257"/>
      <c r="AX424" s="257"/>
      <c r="AY424" s="257"/>
      <c r="AZ424" s="257"/>
      <c r="BA424" s="257"/>
      <c r="BB424" s="257"/>
      <c r="BC424" s="813"/>
      <c r="BD424" s="810"/>
      <c r="BE424" s="51">
        <f t="shared" si="323"/>
        <v>0</v>
      </c>
      <c r="BF424" s="257"/>
      <c r="BG424" s="257"/>
      <c r="BH424" s="257"/>
      <c r="BI424" s="257"/>
      <c r="BJ424" s="257"/>
      <c r="BK424" s="257"/>
      <c r="BL424" s="813"/>
      <c r="BM424" s="816"/>
      <c r="BN424" s="51">
        <f t="shared" si="326"/>
        <v>0</v>
      </c>
      <c r="BO424" s="257"/>
      <c r="BP424" s="257"/>
      <c r="BQ424" s="257"/>
      <c r="BR424" s="257"/>
      <c r="BS424" s="257"/>
      <c r="BT424" s="257"/>
      <c r="BU424" s="821"/>
      <c r="BV424" s="822"/>
      <c r="BW424" s="822"/>
      <c r="BX424" s="822"/>
      <c r="BY424" s="822"/>
      <c r="BZ424" s="822"/>
      <c r="CA424" s="822"/>
      <c r="CB424" s="822"/>
      <c r="CC424" s="823"/>
    </row>
    <row r="425" spans="1:81" s="58" customFormat="1" ht="40.200000000000003" customHeight="1" x14ac:dyDescent="0.3">
      <c r="A425" s="34"/>
      <c r="B425" s="886"/>
      <c r="C425" s="869"/>
      <c r="D425" s="872"/>
      <c r="E425" s="852"/>
      <c r="F425" s="852"/>
      <c r="G425" s="852"/>
      <c r="H425" s="852"/>
      <c r="I425" s="852"/>
      <c r="J425" s="813"/>
      <c r="K425" s="855"/>
      <c r="L425" s="1188"/>
      <c r="M425" s="1191"/>
      <c r="N425" s="1194"/>
      <c r="O425" s="1176"/>
      <c r="P425" s="1179"/>
      <c r="Q425" s="1182"/>
      <c r="R425" s="813"/>
      <c r="S425" s="355" t="s">
        <v>5912</v>
      </c>
      <c r="T425" s="236"/>
      <c r="U425" s="236"/>
      <c r="V425" s="236"/>
      <c r="W425" s="39" t="s">
        <v>5913</v>
      </c>
      <c r="X425" s="31"/>
      <c r="Y425" s="31"/>
      <c r="Z425" s="31"/>
      <c r="AA425" s="31"/>
      <c r="AB425" s="813"/>
      <c r="AC425" s="828"/>
      <c r="AD425" s="51">
        <f t="shared" si="364"/>
        <v>0</v>
      </c>
      <c r="AE425" s="51">
        <f t="shared" si="364"/>
        <v>0</v>
      </c>
      <c r="AF425" s="51">
        <f t="shared" si="364"/>
        <v>0</v>
      </c>
      <c r="AG425" s="51">
        <f t="shared" si="363"/>
        <v>0</v>
      </c>
      <c r="AH425" s="51">
        <f t="shared" si="363"/>
        <v>0</v>
      </c>
      <c r="AI425" s="51">
        <f t="shared" si="363"/>
        <v>0</v>
      </c>
      <c r="AJ425" s="51">
        <f t="shared" si="363"/>
        <v>0</v>
      </c>
      <c r="AK425" s="813"/>
      <c r="AL425" s="831"/>
      <c r="AM425" s="51">
        <f t="shared" si="317"/>
        <v>0</v>
      </c>
      <c r="AN425" s="257"/>
      <c r="AO425" s="257"/>
      <c r="AP425" s="257"/>
      <c r="AQ425" s="257"/>
      <c r="AR425" s="257"/>
      <c r="AS425" s="257"/>
      <c r="AT425" s="813"/>
      <c r="AU425" s="834"/>
      <c r="AV425" s="51">
        <f t="shared" si="320"/>
        <v>0</v>
      </c>
      <c r="AW425" s="257"/>
      <c r="AX425" s="257"/>
      <c r="AY425" s="257"/>
      <c r="AZ425" s="257"/>
      <c r="BA425" s="257"/>
      <c r="BB425" s="257"/>
      <c r="BC425" s="813"/>
      <c r="BD425" s="810"/>
      <c r="BE425" s="51">
        <f t="shared" si="323"/>
        <v>0</v>
      </c>
      <c r="BF425" s="257"/>
      <c r="BG425" s="257"/>
      <c r="BH425" s="257"/>
      <c r="BI425" s="257"/>
      <c r="BJ425" s="257"/>
      <c r="BK425" s="257"/>
      <c r="BL425" s="813"/>
      <c r="BM425" s="816"/>
      <c r="BN425" s="51">
        <f t="shared" si="326"/>
        <v>0</v>
      </c>
      <c r="BO425" s="257"/>
      <c r="BP425" s="257"/>
      <c r="BQ425" s="257"/>
      <c r="BR425" s="257"/>
      <c r="BS425" s="257"/>
      <c r="BT425" s="257"/>
      <c r="BU425" s="821"/>
      <c r="BV425" s="822"/>
      <c r="BW425" s="822"/>
      <c r="BX425" s="822"/>
      <c r="BY425" s="822"/>
      <c r="BZ425" s="822"/>
      <c r="CA425" s="822"/>
      <c r="CB425" s="822"/>
      <c r="CC425" s="823"/>
    </row>
    <row r="426" spans="1:81" s="58" customFormat="1" ht="40.200000000000003" customHeight="1" thickBot="1" x14ac:dyDescent="0.35">
      <c r="A426" s="34"/>
      <c r="B426" s="886"/>
      <c r="C426" s="870"/>
      <c r="D426" s="873"/>
      <c r="E426" s="853"/>
      <c r="F426" s="853"/>
      <c r="G426" s="853"/>
      <c r="H426" s="853"/>
      <c r="I426" s="853"/>
      <c r="J426" s="814"/>
      <c r="K426" s="856"/>
      <c r="L426" s="1189"/>
      <c r="M426" s="1192"/>
      <c r="N426" s="1195"/>
      <c r="O426" s="1177"/>
      <c r="P426" s="1180"/>
      <c r="Q426" s="1183"/>
      <c r="R426" s="814"/>
      <c r="S426" s="356" t="s">
        <v>5914</v>
      </c>
      <c r="T426" s="237"/>
      <c r="U426" s="237"/>
      <c r="V426" s="237"/>
      <c r="W426" s="232" t="s">
        <v>5915</v>
      </c>
      <c r="X426" s="260"/>
      <c r="Y426" s="260"/>
      <c r="Z426" s="260"/>
      <c r="AA426" s="260"/>
      <c r="AB426" s="814"/>
      <c r="AC426" s="829"/>
      <c r="AD426" s="46">
        <f t="shared" si="364"/>
        <v>0</v>
      </c>
      <c r="AE426" s="46">
        <f t="shared" si="364"/>
        <v>0</v>
      </c>
      <c r="AF426" s="46">
        <f t="shared" si="364"/>
        <v>0</v>
      </c>
      <c r="AG426" s="46">
        <f t="shared" si="363"/>
        <v>0</v>
      </c>
      <c r="AH426" s="46">
        <f t="shared" si="363"/>
        <v>0</v>
      </c>
      <c r="AI426" s="46">
        <f t="shared" si="363"/>
        <v>0</v>
      </c>
      <c r="AJ426" s="46">
        <f t="shared" si="363"/>
        <v>0</v>
      </c>
      <c r="AK426" s="814"/>
      <c r="AL426" s="832"/>
      <c r="AM426" s="46">
        <f t="shared" si="317"/>
        <v>0</v>
      </c>
      <c r="AN426" s="49"/>
      <c r="AO426" s="49"/>
      <c r="AP426" s="49"/>
      <c r="AQ426" s="49"/>
      <c r="AR426" s="49"/>
      <c r="AS426" s="49"/>
      <c r="AT426" s="814"/>
      <c r="AU426" s="835"/>
      <c r="AV426" s="46">
        <f t="shared" si="320"/>
        <v>0</v>
      </c>
      <c r="AW426" s="49"/>
      <c r="AX426" s="49"/>
      <c r="AY426" s="49"/>
      <c r="AZ426" s="49"/>
      <c r="BA426" s="49"/>
      <c r="BB426" s="49"/>
      <c r="BC426" s="814"/>
      <c r="BD426" s="811"/>
      <c r="BE426" s="46">
        <f t="shared" si="323"/>
        <v>0</v>
      </c>
      <c r="BF426" s="49"/>
      <c r="BG426" s="49"/>
      <c r="BH426" s="49"/>
      <c r="BI426" s="49"/>
      <c r="BJ426" s="49"/>
      <c r="BK426" s="49"/>
      <c r="BL426" s="814"/>
      <c r="BM426" s="817"/>
      <c r="BN426" s="46">
        <f t="shared" si="326"/>
        <v>0</v>
      </c>
      <c r="BO426" s="49"/>
      <c r="BP426" s="49"/>
      <c r="BQ426" s="49"/>
      <c r="BR426" s="49"/>
      <c r="BS426" s="49"/>
      <c r="BT426" s="49"/>
      <c r="BU426" s="824"/>
      <c r="BV426" s="825"/>
      <c r="BW426" s="825"/>
      <c r="BX426" s="825"/>
      <c r="BY426" s="825"/>
      <c r="BZ426" s="825"/>
      <c r="CA426" s="825"/>
      <c r="CB426" s="825"/>
      <c r="CC426" s="826"/>
    </row>
    <row r="427" spans="1:81" s="58" customFormat="1" ht="40.200000000000003" customHeight="1" thickTop="1" x14ac:dyDescent="0.3">
      <c r="A427" s="34"/>
      <c r="B427" s="886"/>
      <c r="C427" s="868" t="s">
        <v>792</v>
      </c>
      <c r="D427" s="871"/>
      <c r="E427" s="851"/>
      <c r="F427" s="851"/>
      <c r="G427" s="851"/>
      <c r="H427" s="851"/>
      <c r="I427" s="851"/>
      <c r="J427" s="812">
        <v>526</v>
      </c>
      <c r="K427" s="854" t="str">
        <f>+[8]Metas!K597</f>
        <v>Jornadas de acompañamiento a las Administraciones Municipales en la conformación y/o activación del Equipo de Acción Inmediata (EAI) para la operatización de la Ruta de Prevención y Protección.</v>
      </c>
      <c r="L427" s="857"/>
      <c r="M427" s="860">
        <f t="shared" ref="M427" si="419">SUM(N427:Q427)</f>
        <v>0</v>
      </c>
      <c r="N427" s="836"/>
      <c r="O427" s="839"/>
      <c r="P427" s="863"/>
      <c r="Q427" s="866"/>
      <c r="R427" s="812">
        <f>+$J427</f>
        <v>526</v>
      </c>
      <c r="S427" s="354"/>
      <c r="T427" s="235"/>
      <c r="U427" s="235"/>
      <c r="V427" s="235"/>
      <c r="W427" s="231"/>
      <c r="X427" s="256"/>
      <c r="Y427" s="256"/>
      <c r="Z427" s="256"/>
      <c r="AA427" s="256"/>
      <c r="AB427" s="812">
        <f t="shared" ref="AB427:AB483" si="420">+$J427</f>
        <v>526</v>
      </c>
      <c r="AC427" s="827">
        <f t="shared" ref="AC427" si="421">+L427</f>
        <v>0</v>
      </c>
      <c r="AD427" s="44">
        <f t="shared" si="364"/>
        <v>0</v>
      </c>
      <c r="AE427" s="44">
        <f t="shared" si="364"/>
        <v>0</v>
      </c>
      <c r="AF427" s="44">
        <f t="shared" si="364"/>
        <v>0</v>
      </c>
      <c r="AG427" s="44">
        <f t="shared" si="363"/>
        <v>0</v>
      </c>
      <c r="AH427" s="44">
        <f t="shared" si="363"/>
        <v>0</v>
      </c>
      <c r="AI427" s="44">
        <f t="shared" si="363"/>
        <v>0</v>
      </c>
      <c r="AJ427" s="44">
        <f t="shared" si="363"/>
        <v>0</v>
      </c>
      <c r="AK427" s="812">
        <f t="shared" ref="AK427:AK483" si="422">+$J427</f>
        <v>526</v>
      </c>
      <c r="AL427" s="830">
        <f t="shared" ref="AL427" si="423">+N427</f>
        <v>0</v>
      </c>
      <c r="AM427" s="44">
        <f t="shared" ref="AM427:AM486" si="424">SUM(AN427:AS427)</f>
        <v>0</v>
      </c>
      <c r="AN427" s="47"/>
      <c r="AO427" s="47"/>
      <c r="AP427" s="47"/>
      <c r="AQ427" s="47"/>
      <c r="AR427" s="47"/>
      <c r="AS427" s="47"/>
      <c r="AT427" s="812">
        <f t="shared" ref="AT427:AT483" si="425">+$J427</f>
        <v>526</v>
      </c>
      <c r="AU427" s="833">
        <f t="shared" ref="AU427" si="426">+O427</f>
        <v>0</v>
      </c>
      <c r="AV427" s="44">
        <f t="shared" ref="AV427:AV486" si="427">SUM(AW427:BB427)</f>
        <v>0</v>
      </c>
      <c r="AW427" s="47"/>
      <c r="AX427" s="47"/>
      <c r="AY427" s="47"/>
      <c r="AZ427" s="47"/>
      <c r="BA427" s="47"/>
      <c r="BB427" s="47"/>
      <c r="BC427" s="812">
        <f t="shared" ref="BC427:BC483" si="428">+$J427</f>
        <v>526</v>
      </c>
      <c r="BD427" s="809">
        <f t="shared" ref="BD427" si="429">+P427</f>
        <v>0</v>
      </c>
      <c r="BE427" s="44">
        <f t="shared" ref="BE427:BE486" si="430">SUM(BF427:BK427)</f>
        <v>0</v>
      </c>
      <c r="BF427" s="47"/>
      <c r="BG427" s="47"/>
      <c r="BH427" s="47"/>
      <c r="BI427" s="47"/>
      <c r="BJ427" s="47"/>
      <c r="BK427" s="47"/>
      <c r="BL427" s="812">
        <f t="shared" ref="BL427:BL483" si="431">+$J427</f>
        <v>526</v>
      </c>
      <c r="BM427" s="815">
        <f t="shared" ref="BM427" si="432">+Q427</f>
        <v>0</v>
      </c>
      <c r="BN427" s="44">
        <f t="shared" ref="BN427:BN486" si="433">SUM(BO427:BT427)</f>
        <v>0</v>
      </c>
      <c r="BO427" s="47"/>
      <c r="BP427" s="47"/>
      <c r="BQ427" s="47"/>
      <c r="BR427" s="47"/>
      <c r="BS427" s="47"/>
      <c r="BT427" s="47"/>
      <c r="BU427" s="818"/>
      <c r="BV427" s="819"/>
      <c r="BW427" s="819"/>
      <c r="BX427" s="819"/>
      <c r="BY427" s="819"/>
      <c r="BZ427" s="819"/>
      <c r="CA427" s="819"/>
      <c r="CB427" s="819"/>
      <c r="CC427" s="820"/>
    </row>
    <row r="428" spans="1:81" s="58" customFormat="1" ht="40.200000000000003" customHeight="1" x14ac:dyDescent="0.3">
      <c r="A428" s="34"/>
      <c r="B428" s="886"/>
      <c r="C428" s="869"/>
      <c r="D428" s="872"/>
      <c r="E428" s="852"/>
      <c r="F428" s="852"/>
      <c r="G428" s="852"/>
      <c r="H428" s="852"/>
      <c r="I428" s="852"/>
      <c r="J428" s="813"/>
      <c r="K428" s="855"/>
      <c r="L428" s="858"/>
      <c r="M428" s="861"/>
      <c r="N428" s="837"/>
      <c r="O428" s="840"/>
      <c r="P428" s="864"/>
      <c r="Q428" s="867"/>
      <c r="R428" s="813"/>
      <c r="S428" s="355"/>
      <c r="T428" s="236"/>
      <c r="U428" s="236"/>
      <c r="V428" s="236"/>
      <c r="W428" s="39"/>
      <c r="X428" s="31"/>
      <c r="Y428" s="31"/>
      <c r="Z428" s="31"/>
      <c r="AA428" s="31"/>
      <c r="AB428" s="813"/>
      <c r="AC428" s="828"/>
      <c r="AD428" s="51">
        <f t="shared" si="364"/>
        <v>0</v>
      </c>
      <c r="AE428" s="51">
        <f t="shared" si="364"/>
        <v>0</v>
      </c>
      <c r="AF428" s="51">
        <f t="shared" si="364"/>
        <v>0</v>
      </c>
      <c r="AG428" s="51">
        <f t="shared" si="363"/>
        <v>0</v>
      </c>
      <c r="AH428" s="51">
        <f t="shared" si="363"/>
        <v>0</v>
      </c>
      <c r="AI428" s="51">
        <f t="shared" si="363"/>
        <v>0</v>
      </c>
      <c r="AJ428" s="51">
        <f t="shared" si="363"/>
        <v>0</v>
      </c>
      <c r="AK428" s="813"/>
      <c r="AL428" s="831"/>
      <c r="AM428" s="51">
        <f t="shared" si="424"/>
        <v>0</v>
      </c>
      <c r="AN428" s="257"/>
      <c r="AO428" s="257"/>
      <c r="AP428" s="257"/>
      <c r="AQ428" s="257"/>
      <c r="AR428" s="257"/>
      <c r="AS428" s="257"/>
      <c r="AT428" s="813"/>
      <c r="AU428" s="834"/>
      <c r="AV428" s="51">
        <f t="shared" si="427"/>
        <v>0</v>
      </c>
      <c r="AW428" s="257"/>
      <c r="AX428" s="257"/>
      <c r="AY428" s="257"/>
      <c r="AZ428" s="257"/>
      <c r="BA428" s="257"/>
      <c r="BB428" s="257"/>
      <c r="BC428" s="813"/>
      <c r="BD428" s="810"/>
      <c r="BE428" s="51">
        <f t="shared" si="430"/>
        <v>0</v>
      </c>
      <c r="BF428" s="257"/>
      <c r="BG428" s="257"/>
      <c r="BH428" s="257"/>
      <c r="BI428" s="257"/>
      <c r="BJ428" s="257"/>
      <c r="BK428" s="257"/>
      <c r="BL428" s="813"/>
      <c r="BM428" s="816"/>
      <c r="BN428" s="51">
        <f t="shared" si="433"/>
        <v>0</v>
      </c>
      <c r="BO428" s="257"/>
      <c r="BP428" s="257"/>
      <c r="BQ428" s="257"/>
      <c r="BR428" s="257"/>
      <c r="BS428" s="257"/>
      <c r="BT428" s="257"/>
      <c r="BU428" s="821"/>
      <c r="BV428" s="822"/>
      <c r="BW428" s="822"/>
      <c r="BX428" s="822"/>
      <c r="BY428" s="822"/>
      <c r="BZ428" s="822"/>
      <c r="CA428" s="822"/>
      <c r="CB428" s="822"/>
      <c r="CC428" s="823"/>
    </row>
    <row r="429" spans="1:81" s="58" customFormat="1" ht="40.200000000000003" customHeight="1" x14ac:dyDescent="0.3">
      <c r="A429" s="34"/>
      <c r="B429" s="886"/>
      <c r="C429" s="869"/>
      <c r="D429" s="872"/>
      <c r="E429" s="852"/>
      <c r="F429" s="852"/>
      <c r="G429" s="852"/>
      <c r="H429" s="852"/>
      <c r="I429" s="852"/>
      <c r="J429" s="813"/>
      <c r="K429" s="855"/>
      <c r="L429" s="858"/>
      <c r="M429" s="861"/>
      <c r="N429" s="837"/>
      <c r="O429" s="840"/>
      <c r="P429" s="864"/>
      <c r="Q429" s="867"/>
      <c r="R429" s="813"/>
      <c r="S429" s="560"/>
      <c r="T429" s="236"/>
      <c r="U429" s="236"/>
      <c r="V429" s="236"/>
      <c r="W429" s="39"/>
      <c r="X429" s="31"/>
      <c r="Y429" s="31"/>
      <c r="Z429" s="31"/>
      <c r="AA429" s="31"/>
      <c r="AB429" s="813"/>
      <c r="AC429" s="828"/>
      <c r="AD429" s="51">
        <f t="shared" si="364"/>
        <v>0</v>
      </c>
      <c r="AE429" s="51">
        <f t="shared" si="364"/>
        <v>0</v>
      </c>
      <c r="AF429" s="51">
        <f t="shared" si="364"/>
        <v>0</v>
      </c>
      <c r="AG429" s="51">
        <f t="shared" si="363"/>
        <v>0</v>
      </c>
      <c r="AH429" s="51">
        <f t="shared" si="363"/>
        <v>0</v>
      </c>
      <c r="AI429" s="51">
        <f t="shared" si="363"/>
        <v>0</v>
      </c>
      <c r="AJ429" s="51">
        <f t="shared" si="363"/>
        <v>0</v>
      </c>
      <c r="AK429" s="813"/>
      <c r="AL429" s="831"/>
      <c r="AM429" s="51">
        <f t="shared" si="424"/>
        <v>0</v>
      </c>
      <c r="AN429" s="257"/>
      <c r="AO429" s="257"/>
      <c r="AP429" s="257"/>
      <c r="AQ429" s="257"/>
      <c r="AR429" s="257"/>
      <c r="AS429" s="257"/>
      <c r="AT429" s="813"/>
      <c r="AU429" s="834"/>
      <c r="AV429" s="51">
        <f t="shared" si="427"/>
        <v>0</v>
      </c>
      <c r="AW429" s="257"/>
      <c r="AX429" s="257"/>
      <c r="AY429" s="257"/>
      <c r="AZ429" s="257"/>
      <c r="BA429" s="257"/>
      <c r="BB429" s="257"/>
      <c r="BC429" s="813"/>
      <c r="BD429" s="810"/>
      <c r="BE429" s="51">
        <f t="shared" si="430"/>
        <v>0</v>
      </c>
      <c r="BF429" s="257"/>
      <c r="BG429" s="257"/>
      <c r="BH429" s="257"/>
      <c r="BI429" s="257"/>
      <c r="BJ429" s="257"/>
      <c r="BK429" s="257"/>
      <c r="BL429" s="813"/>
      <c r="BM429" s="816"/>
      <c r="BN429" s="51">
        <f t="shared" si="433"/>
        <v>0</v>
      </c>
      <c r="BO429" s="257"/>
      <c r="BP429" s="257"/>
      <c r="BQ429" s="257"/>
      <c r="BR429" s="257"/>
      <c r="BS429" s="257"/>
      <c r="BT429" s="257"/>
      <c r="BU429" s="821"/>
      <c r="BV429" s="822"/>
      <c r="BW429" s="822"/>
      <c r="BX429" s="822"/>
      <c r="BY429" s="822"/>
      <c r="BZ429" s="822"/>
      <c r="CA429" s="822"/>
      <c r="CB429" s="822"/>
      <c r="CC429" s="823"/>
    </row>
    <row r="430" spans="1:81" s="58" customFormat="1" ht="40.200000000000003" customHeight="1" thickBot="1" x14ac:dyDescent="0.35">
      <c r="A430" s="34"/>
      <c r="B430" s="886"/>
      <c r="C430" s="869"/>
      <c r="D430" s="873"/>
      <c r="E430" s="853"/>
      <c r="F430" s="853"/>
      <c r="G430" s="853"/>
      <c r="H430" s="853"/>
      <c r="I430" s="853"/>
      <c r="J430" s="814"/>
      <c r="K430" s="856"/>
      <c r="L430" s="859"/>
      <c r="M430" s="862"/>
      <c r="N430" s="838"/>
      <c r="O430" s="841"/>
      <c r="P430" s="865"/>
      <c r="Q430" s="874"/>
      <c r="R430" s="814"/>
      <c r="S430" s="356"/>
      <c r="T430" s="237"/>
      <c r="U430" s="237"/>
      <c r="V430" s="237"/>
      <c r="W430" s="232"/>
      <c r="X430" s="260"/>
      <c r="Y430" s="260"/>
      <c r="Z430" s="260"/>
      <c r="AA430" s="260"/>
      <c r="AB430" s="814"/>
      <c r="AC430" s="829"/>
      <c r="AD430" s="46">
        <f t="shared" si="364"/>
        <v>0</v>
      </c>
      <c r="AE430" s="46">
        <f t="shared" si="364"/>
        <v>0</v>
      </c>
      <c r="AF430" s="46">
        <f t="shared" si="364"/>
        <v>0</v>
      </c>
      <c r="AG430" s="46">
        <f t="shared" si="363"/>
        <v>0</v>
      </c>
      <c r="AH430" s="46">
        <f t="shared" si="363"/>
        <v>0</v>
      </c>
      <c r="AI430" s="46">
        <f t="shared" si="363"/>
        <v>0</v>
      </c>
      <c r="AJ430" s="46">
        <f t="shared" si="363"/>
        <v>0</v>
      </c>
      <c r="AK430" s="814"/>
      <c r="AL430" s="832"/>
      <c r="AM430" s="46">
        <f t="shared" si="424"/>
        <v>0</v>
      </c>
      <c r="AN430" s="49"/>
      <c r="AO430" s="49"/>
      <c r="AP430" s="49"/>
      <c r="AQ430" s="49"/>
      <c r="AR430" s="49"/>
      <c r="AS430" s="49"/>
      <c r="AT430" s="814"/>
      <c r="AU430" s="835"/>
      <c r="AV430" s="46">
        <f t="shared" si="427"/>
        <v>0</v>
      </c>
      <c r="AW430" s="49"/>
      <c r="AX430" s="49"/>
      <c r="AY430" s="49"/>
      <c r="AZ430" s="49"/>
      <c r="BA430" s="49"/>
      <c r="BB430" s="49"/>
      <c r="BC430" s="814"/>
      <c r="BD430" s="811"/>
      <c r="BE430" s="46">
        <f t="shared" si="430"/>
        <v>0</v>
      </c>
      <c r="BF430" s="49"/>
      <c r="BG430" s="49"/>
      <c r="BH430" s="49"/>
      <c r="BI430" s="49"/>
      <c r="BJ430" s="49"/>
      <c r="BK430" s="49"/>
      <c r="BL430" s="814"/>
      <c r="BM430" s="817"/>
      <c r="BN430" s="46">
        <f t="shared" si="433"/>
        <v>0</v>
      </c>
      <c r="BO430" s="49"/>
      <c r="BP430" s="49"/>
      <c r="BQ430" s="49"/>
      <c r="BR430" s="49"/>
      <c r="BS430" s="49"/>
      <c r="BT430" s="49"/>
      <c r="BU430" s="824"/>
      <c r="BV430" s="825"/>
      <c r="BW430" s="825"/>
      <c r="BX430" s="825"/>
      <c r="BY430" s="825"/>
      <c r="BZ430" s="825"/>
      <c r="CA430" s="825"/>
      <c r="CB430" s="825"/>
      <c r="CC430" s="826"/>
    </row>
    <row r="431" spans="1:81" s="58" customFormat="1" ht="40.200000000000003" customHeight="1" thickTop="1" x14ac:dyDescent="0.3">
      <c r="A431" s="34"/>
      <c r="B431" s="886"/>
      <c r="C431" s="869"/>
      <c r="D431" s="871"/>
      <c r="E431" s="851"/>
      <c r="F431" s="851"/>
      <c r="G431" s="851"/>
      <c r="H431" s="851"/>
      <c r="I431" s="851"/>
      <c r="J431" s="812">
        <v>527</v>
      </c>
      <c r="K431" s="854" t="str">
        <f>+[8]Metas!K598</f>
        <v>Jornadas de acompañamiento a las Administraciones Municipales para el diseño de la Ruta para la prevención y protección del Reclutamiento y Utilización de niños, niñas y adolescentes por grupos armados organizados al margen de la Ley o por grupos delictivos organizados en los municipios del Departamento.</v>
      </c>
      <c r="L431" s="857"/>
      <c r="M431" s="860">
        <f t="shared" ref="M431" si="434">SUM(N431:Q431)</f>
        <v>0</v>
      </c>
      <c r="N431" s="836"/>
      <c r="O431" s="839"/>
      <c r="P431" s="863"/>
      <c r="Q431" s="866"/>
      <c r="R431" s="812">
        <f>+$J431</f>
        <v>527</v>
      </c>
      <c r="S431" s="559"/>
      <c r="T431" s="235"/>
      <c r="U431" s="235"/>
      <c r="V431" s="235"/>
      <c r="W431" s="231"/>
      <c r="X431" s="256"/>
      <c r="Y431" s="256"/>
      <c r="Z431" s="256"/>
      <c r="AA431" s="256"/>
      <c r="AB431" s="812">
        <f t="shared" si="420"/>
        <v>527</v>
      </c>
      <c r="AC431" s="827">
        <f t="shared" ref="AC431" si="435">+L431</f>
        <v>0</v>
      </c>
      <c r="AD431" s="44">
        <f t="shared" si="364"/>
        <v>0</v>
      </c>
      <c r="AE431" s="44">
        <f t="shared" si="364"/>
        <v>0</v>
      </c>
      <c r="AF431" s="44">
        <f t="shared" si="364"/>
        <v>0</v>
      </c>
      <c r="AG431" s="44">
        <f t="shared" si="363"/>
        <v>0</v>
      </c>
      <c r="AH431" s="44">
        <f t="shared" si="363"/>
        <v>0</v>
      </c>
      <c r="AI431" s="44">
        <f t="shared" si="363"/>
        <v>0</v>
      </c>
      <c r="AJ431" s="44">
        <f t="shared" si="363"/>
        <v>0</v>
      </c>
      <c r="AK431" s="812">
        <f t="shared" si="422"/>
        <v>527</v>
      </c>
      <c r="AL431" s="830">
        <f t="shared" ref="AL431" si="436">+N431</f>
        <v>0</v>
      </c>
      <c r="AM431" s="44">
        <f t="shared" si="424"/>
        <v>0</v>
      </c>
      <c r="AN431" s="47"/>
      <c r="AO431" s="47"/>
      <c r="AP431" s="47"/>
      <c r="AQ431" s="47"/>
      <c r="AR431" s="47"/>
      <c r="AS431" s="47"/>
      <c r="AT431" s="812">
        <f t="shared" si="425"/>
        <v>527</v>
      </c>
      <c r="AU431" s="833">
        <f t="shared" ref="AU431" si="437">+O431</f>
        <v>0</v>
      </c>
      <c r="AV431" s="44">
        <f t="shared" si="427"/>
        <v>0</v>
      </c>
      <c r="AW431" s="47"/>
      <c r="AX431" s="47"/>
      <c r="AY431" s="47"/>
      <c r="AZ431" s="47"/>
      <c r="BA431" s="47"/>
      <c r="BB431" s="47"/>
      <c r="BC431" s="812">
        <f t="shared" si="428"/>
        <v>527</v>
      </c>
      <c r="BD431" s="809">
        <f t="shared" ref="BD431" si="438">+P431</f>
        <v>0</v>
      </c>
      <c r="BE431" s="44">
        <f t="shared" si="430"/>
        <v>0</v>
      </c>
      <c r="BF431" s="47"/>
      <c r="BG431" s="47"/>
      <c r="BH431" s="47"/>
      <c r="BI431" s="47"/>
      <c r="BJ431" s="47"/>
      <c r="BK431" s="47"/>
      <c r="BL431" s="812">
        <f t="shared" si="431"/>
        <v>527</v>
      </c>
      <c r="BM431" s="815">
        <f t="shared" ref="BM431" si="439">+Q431</f>
        <v>0</v>
      </c>
      <c r="BN431" s="44">
        <f t="shared" si="433"/>
        <v>0</v>
      </c>
      <c r="BO431" s="47"/>
      <c r="BP431" s="47"/>
      <c r="BQ431" s="47"/>
      <c r="BR431" s="47"/>
      <c r="BS431" s="47"/>
      <c r="BT431" s="47"/>
      <c r="BU431" s="818"/>
      <c r="BV431" s="819"/>
      <c r="BW431" s="819"/>
      <c r="BX431" s="819"/>
      <c r="BY431" s="819"/>
      <c r="BZ431" s="819"/>
      <c r="CA431" s="819"/>
      <c r="CB431" s="819"/>
      <c r="CC431" s="820"/>
    </row>
    <row r="432" spans="1:81" s="58" customFormat="1" ht="40.200000000000003" customHeight="1" x14ac:dyDescent="0.3">
      <c r="A432" s="34"/>
      <c r="B432" s="886"/>
      <c r="C432" s="869"/>
      <c r="D432" s="872"/>
      <c r="E432" s="852"/>
      <c r="F432" s="852"/>
      <c r="G432" s="852"/>
      <c r="H432" s="852"/>
      <c r="I432" s="852"/>
      <c r="J432" s="813"/>
      <c r="K432" s="855"/>
      <c r="L432" s="858"/>
      <c r="M432" s="861"/>
      <c r="N432" s="837"/>
      <c r="O432" s="840"/>
      <c r="P432" s="864"/>
      <c r="Q432" s="867"/>
      <c r="R432" s="813"/>
      <c r="S432" s="355"/>
      <c r="T432" s="236"/>
      <c r="U432" s="236"/>
      <c r="V432" s="236"/>
      <c r="W432" s="39"/>
      <c r="X432" s="31"/>
      <c r="Y432" s="31"/>
      <c r="Z432" s="31"/>
      <c r="AA432" s="31"/>
      <c r="AB432" s="813"/>
      <c r="AC432" s="828"/>
      <c r="AD432" s="51">
        <f t="shared" si="364"/>
        <v>0</v>
      </c>
      <c r="AE432" s="51">
        <f t="shared" si="364"/>
        <v>0</v>
      </c>
      <c r="AF432" s="51">
        <f t="shared" si="364"/>
        <v>0</v>
      </c>
      <c r="AG432" s="51">
        <f t="shared" si="363"/>
        <v>0</v>
      </c>
      <c r="AH432" s="51">
        <f t="shared" si="363"/>
        <v>0</v>
      </c>
      <c r="AI432" s="51">
        <f t="shared" si="363"/>
        <v>0</v>
      </c>
      <c r="AJ432" s="51">
        <f t="shared" si="363"/>
        <v>0</v>
      </c>
      <c r="AK432" s="813"/>
      <c r="AL432" s="831"/>
      <c r="AM432" s="51">
        <f t="shared" si="424"/>
        <v>0</v>
      </c>
      <c r="AN432" s="257"/>
      <c r="AO432" s="257"/>
      <c r="AP432" s="257"/>
      <c r="AQ432" s="257"/>
      <c r="AR432" s="257"/>
      <c r="AS432" s="257"/>
      <c r="AT432" s="813"/>
      <c r="AU432" s="834"/>
      <c r="AV432" s="51">
        <f t="shared" si="427"/>
        <v>0</v>
      </c>
      <c r="AW432" s="257"/>
      <c r="AX432" s="257"/>
      <c r="AY432" s="257"/>
      <c r="AZ432" s="257"/>
      <c r="BA432" s="257"/>
      <c r="BB432" s="257"/>
      <c r="BC432" s="813"/>
      <c r="BD432" s="810"/>
      <c r="BE432" s="51">
        <f t="shared" si="430"/>
        <v>0</v>
      </c>
      <c r="BF432" s="257"/>
      <c r="BG432" s="257"/>
      <c r="BH432" s="257"/>
      <c r="BI432" s="257"/>
      <c r="BJ432" s="257"/>
      <c r="BK432" s="257"/>
      <c r="BL432" s="813"/>
      <c r="BM432" s="816"/>
      <c r="BN432" s="51">
        <f t="shared" si="433"/>
        <v>0</v>
      </c>
      <c r="BO432" s="257"/>
      <c r="BP432" s="257"/>
      <c r="BQ432" s="257"/>
      <c r="BR432" s="257"/>
      <c r="BS432" s="257"/>
      <c r="BT432" s="257"/>
      <c r="BU432" s="821"/>
      <c r="BV432" s="822"/>
      <c r="BW432" s="822"/>
      <c r="BX432" s="822"/>
      <c r="BY432" s="822"/>
      <c r="BZ432" s="822"/>
      <c r="CA432" s="822"/>
      <c r="CB432" s="822"/>
      <c r="CC432" s="823"/>
    </row>
    <row r="433" spans="1:81" s="58" customFormat="1" ht="40.200000000000003" customHeight="1" x14ac:dyDescent="0.3">
      <c r="A433" s="34"/>
      <c r="B433" s="886"/>
      <c r="C433" s="869"/>
      <c r="D433" s="872"/>
      <c r="E433" s="852"/>
      <c r="F433" s="852"/>
      <c r="G433" s="852"/>
      <c r="H433" s="852"/>
      <c r="I433" s="852"/>
      <c r="J433" s="813"/>
      <c r="K433" s="855"/>
      <c r="L433" s="858"/>
      <c r="M433" s="861"/>
      <c r="N433" s="837"/>
      <c r="O433" s="840"/>
      <c r="P433" s="864"/>
      <c r="Q433" s="867"/>
      <c r="R433" s="813"/>
      <c r="S433" s="355"/>
      <c r="T433" s="236"/>
      <c r="U433" s="236"/>
      <c r="V433" s="236"/>
      <c r="W433" s="39"/>
      <c r="X433" s="31"/>
      <c r="Y433" s="31"/>
      <c r="Z433" s="31"/>
      <c r="AA433" s="31"/>
      <c r="AB433" s="813"/>
      <c r="AC433" s="828"/>
      <c r="AD433" s="51">
        <f t="shared" si="364"/>
        <v>0</v>
      </c>
      <c r="AE433" s="51">
        <f t="shared" si="364"/>
        <v>0</v>
      </c>
      <c r="AF433" s="51">
        <f t="shared" si="364"/>
        <v>0</v>
      </c>
      <c r="AG433" s="51">
        <f t="shared" si="363"/>
        <v>0</v>
      </c>
      <c r="AH433" s="51">
        <f t="shared" si="363"/>
        <v>0</v>
      </c>
      <c r="AI433" s="51">
        <f t="shared" si="363"/>
        <v>0</v>
      </c>
      <c r="AJ433" s="51">
        <f t="shared" si="363"/>
        <v>0</v>
      </c>
      <c r="AK433" s="813"/>
      <c r="AL433" s="831"/>
      <c r="AM433" s="51">
        <f t="shared" si="424"/>
        <v>0</v>
      </c>
      <c r="AN433" s="257"/>
      <c r="AO433" s="257"/>
      <c r="AP433" s="257"/>
      <c r="AQ433" s="257"/>
      <c r="AR433" s="257"/>
      <c r="AS433" s="257"/>
      <c r="AT433" s="813"/>
      <c r="AU433" s="834"/>
      <c r="AV433" s="51">
        <f t="shared" si="427"/>
        <v>0</v>
      </c>
      <c r="AW433" s="257"/>
      <c r="AX433" s="257"/>
      <c r="AY433" s="257"/>
      <c r="AZ433" s="257"/>
      <c r="BA433" s="257"/>
      <c r="BB433" s="257"/>
      <c r="BC433" s="813"/>
      <c r="BD433" s="810"/>
      <c r="BE433" s="51">
        <f t="shared" si="430"/>
        <v>0</v>
      </c>
      <c r="BF433" s="257"/>
      <c r="BG433" s="257"/>
      <c r="BH433" s="257"/>
      <c r="BI433" s="257"/>
      <c r="BJ433" s="257"/>
      <c r="BK433" s="257"/>
      <c r="BL433" s="813"/>
      <c r="BM433" s="816"/>
      <c r="BN433" s="51">
        <f t="shared" si="433"/>
        <v>0</v>
      </c>
      <c r="BO433" s="257"/>
      <c r="BP433" s="257"/>
      <c r="BQ433" s="257"/>
      <c r="BR433" s="257"/>
      <c r="BS433" s="257"/>
      <c r="BT433" s="257"/>
      <c r="BU433" s="821"/>
      <c r="BV433" s="822"/>
      <c r="BW433" s="822"/>
      <c r="BX433" s="822"/>
      <c r="BY433" s="822"/>
      <c r="BZ433" s="822"/>
      <c r="CA433" s="822"/>
      <c r="CB433" s="822"/>
      <c r="CC433" s="823"/>
    </row>
    <row r="434" spans="1:81" s="58" customFormat="1" ht="40.200000000000003" customHeight="1" thickBot="1" x14ac:dyDescent="0.35">
      <c r="A434" s="34"/>
      <c r="B434" s="886"/>
      <c r="C434" s="869"/>
      <c r="D434" s="873"/>
      <c r="E434" s="853"/>
      <c r="F434" s="853"/>
      <c r="G434" s="853"/>
      <c r="H434" s="853"/>
      <c r="I434" s="853"/>
      <c r="J434" s="814"/>
      <c r="K434" s="856"/>
      <c r="L434" s="859"/>
      <c r="M434" s="862"/>
      <c r="N434" s="838"/>
      <c r="O434" s="841"/>
      <c r="P434" s="865"/>
      <c r="Q434" s="874"/>
      <c r="R434" s="814"/>
      <c r="S434" s="356"/>
      <c r="T434" s="237"/>
      <c r="U434" s="237"/>
      <c r="V434" s="237"/>
      <c r="W434" s="232"/>
      <c r="X434" s="260"/>
      <c r="Y434" s="260"/>
      <c r="Z434" s="260"/>
      <c r="AA434" s="260"/>
      <c r="AB434" s="814"/>
      <c r="AC434" s="829"/>
      <c r="AD434" s="46">
        <f t="shared" si="364"/>
        <v>0</v>
      </c>
      <c r="AE434" s="46">
        <f t="shared" si="364"/>
        <v>0</v>
      </c>
      <c r="AF434" s="46">
        <f t="shared" si="364"/>
        <v>0</v>
      </c>
      <c r="AG434" s="46">
        <f t="shared" si="363"/>
        <v>0</v>
      </c>
      <c r="AH434" s="46">
        <f t="shared" si="363"/>
        <v>0</v>
      </c>
      <c r="AI434" s="46">
        <f t="shared" si="363"/>
        <v>0</v>
      </c>
      <c r="AJ434" s="46">
        <f t="shared" si="363"/>
        <v>0</v>
      </c>
      <c r="AK434" s="814"/>
      <c r="AL434" s="832"/>
      <c r="AM434" s="46">
        <f t="shared" si="424"/>
        <v>0</v>
      </c>
      <c r="AN434" s="49"/>
      <c r="AO434" s="49"/>
      <c r="AP434" s="49"/>
      <c r="AQ434" s="49"/>
      <c r="AR434" s="49"/>
      <c r="AS434" s="49"/>
      <c r="AT434" s="814"/>
      <c r="AU434" s="835"/>
      <c r="AV434" s="46">
        <f t="shared" si="427"/>
        <v>0</v>
      </c>
      <c r="AW434" s="49"/>
      <c r="AX434" s="49"/>
      <c r="AY434" s="49"/>
      <c r="AZ434" s="49"/>
      <c r="BA434" s="49"/>
      <c r="BB434" s="49"/>
      <c r="BC434" s="814"/>
      <c r="BD434" s="811"/>
      <c r="BE434" s="46">
        <f t="shared" si="430"/>
        <v>0</v>
      </c>
      <c r="BF434" s="49"/>
      <c r="BG434" s="49"/>
      <c r="BH434" s="49"/>
      <c r="BI434" s="49"/>
      <c r="BJ434" s="49"/>
      <c r="BK434" s="49"/>
      <c r="BL434" s="814"/>
      <c r="BM434" s="817"/>
      <c r="BN434" s="46">
        <f t="shared" si="433"/>
        <v>0</v>
      </c>
      <c r="BO434" s="49"/>
      <c r="BP434" s="49"/>
      <c r="BQ434" s="49"/>
      <c r="BR434" s="49"/>
      <c r="BS434" s="49"/>
      <c r="BT434" s="49"/>
      <c r="BU434" s="824"/>
      <c r="BV434" s="825"/>
      <c r="BW434" s="825"/>
      <c r="BX434" s="825"/>
      <c r="BY434" s="825"/>
      <c r="BZ434" s="825"/>
      <c r="CA434" s="825"/>
      <c r="CB434" s="825"/>
      <c r="CC434" s="826"/>
    </row>
    <row r="435" spans="1:81" s="58" customFormat="1" ht="40.200000000000003" customHeight="1" thickTop="1" x14ac:dyDescent="0.3">
      <c r="A435" s="34"/>
      <c r="B435" s="886"/>
      <c r="C435" s="869"/>
      <c r="D435" s="871"/>
      <c r="E435" s="851"/>
      <c r="F435" s="851"/>
      <c r="G435" s="851"/>
      <c r="H435" s="851"/>
      <c r="I435" s="851"/>
      <c r="J435" s="812">
        <v>528</v>
      </c>
      <c r="K435" s="854" t="str">
        <f>+[8]Metas!K599</f>
        <v>Estrategia integral diseñada entre el ICBF, Secretaría de Educación, Desarrollo Social y Administraciones Municipales que permita la prevención del Reclutamiento, Uso y Utilización de NNAJ por parte de los GAO y GAOR a implementar en los municipios con alertas tempranas.</v>
      </c>
      <c r="L435" s="857"/>
      <c r="M435" s="860">
        <f t="shared" ref="M435" si="440">SUM(N435:Q435)</f>
        <v>0</v>
      </c>
      <c r="N435" s="836"/>
      <c r="O435" s="839"/>
      <c r="P435" s="863"/>
      <c r="Q435" s="866"/>
      <c r="R435" s="812">
        <f>+$J435</f>
        <v>528</v>
      </c>
      <c r="S435" s="354"/>
      <c r="T435" s="235"/>
      <c r="U435" s="235"/>
      <c r="V435" s="235"/>
      <c r="W435" s="231"/>
      <c r="X435" s="256"/>
      <c r="Y435" s="256"/>
      <c r="Z435" s="256"/>
      <c r="AA435" s="256"/>
      <c r="AB435" s="812">
        <f t="shared" si="420"/>
        <v>528</v>
      </c>
      <c r="AC435" s="827">
        <f t="shared" ref="AC435" si="441">+L435</f>
        <v>0</v>
      </c>
      <c r="AD435" s="44">
        <f t="shared" si="364"/>
        <v>0</v>
      </c>
      <c r="AE435" s="44">
        <f t="shared" si="364"/>
        <v>0</v>
      </c>
      <c r="AF435" s="44">
        <f t="shared" si="364"/>
        <v>0</v>
      </c>
      <c r="AG435" s="44">
        <f t="shared" si="363"/>
        <v>0</v>
      </c>
      <c r="AH435" s="44">
        <f t="shared" si="363"/>
        <v>0</v>
      </c>
      <c r="AI435" s="44">
        <f t="shared" si="363"/>
        <v>0</v>
      </c>
      <c r="AJ435" s="44">
        <f t="shared" si="363"/>
        <v>0</v>
      </c>
      <c r="AK435" s="812">
        <f t="shared" si="422"/>
        <v>528</v>
      </c>
      <c r="AL435" s="830">
        <f t="shared" ref="AL435" si="442">+N435</f>
        <v>0</v>
      </c>
      <c r="AM435" s="44">
        <f t="shared" si="424"/>
        <v>0</v>
      </c>
      <c r="AN435" s="47"/>
      <c r="AO435" s="47"/>
      <c r="AP435" s="47"/>
      <c r="AQ435" s="47"/>
      <c r="AR435" s="47"/>
      <c r="AS435" s="47"/>
      <c r="AT435" s="812">
        <f t="shared" si="425"/>
        <v>528</v>
      </c>
      <c r="AU435" s="833">
        <f t="shared" ref="AU435" si="443">+O435</f>
        <v>0</v>
      </c>
      <c r="AV435" s="44">
        <f t="shared" si="427"/>
        <v>0</v>
      </c>
      <c r="AW435" s="47"/>
      <c r="AX435" s="47"/>
      <c r="AY435" s="47"/>
      <c r="AZ435" s="47"/>
      <c r="BA435" s="47"/>
      <c r="BB435" s="47"/>
      <c r="BC435" s="812">
        <f t="shared" si="428"/>
        <v>528</v>
      </c>
      <c r="BD435" s="809">
        <f t="shared" ref="BD435" si="444">+P435</f>
        <v>0</v>
      </c>
      <c r="BE435" s="44">
        <f t="shared" si="430"/>
        <v>0</v>
      </c>
      <c r="BF435" s="47"/>
      <c r="BG435" s="47"/>
      <c r="BH435" s="47"/>
      <c r="BI435" s="47"/>
      <c r="BJ435" s="47"/>
      <c r="BK435" s="47"/>
      <c r="BL435" s="812">
        <f t="shared" si="431"/>
        <v>528</v>
      </c>
      <c r="BM435" s="815">
        <f t="shared" ref="BM435" si="445">+Q435</f>
        <v>0</v>
      </c>
      <c r="BN435" s="44">
        <f t="shared" si="433"/>
        <v>0</v>
      </c>
      <c r="BO435" s="47"/>
      <c r="BP435" s="47"/>
      <c r="BQ435" s="47"/>
      <c r="BR435" s="47"/>
      <c r="BS435" s="47"/>
      <c r="BT435" s="47"/>
      <c r="BU435" s="818"/>
      <c r="BV435" s="819"/>
      <c r="BW435" s="819"/>
      <c r="BX435" s="819"/>
      <c r="BY435" s="819"/>
      <c r="BZ435" s="819"/>
      <c r="CA435" s="819"/>
      <c r="CB435" s="819"/>
      <c r="CC435" s="820"/>
    </row>
    <row r="436" spans="1:81" s="58" customFormat="1" ht="40.200000000000003" customHeight="1" x14ac:dyDescent="0.3">
      <c r="A436" s="34"/>
      <c r="B436" s="886"/>
      <c r="C436" s="869"/>
      <c r="D436" s="872"/>
      <c r="E436" s="852"/>
      <c r="F436" s="852"/>
      <c r="G436" s="852"/>
      <c r="H436" s="852"/>
      <c r="I436" s="852"/>
      <c r="J436" s="813"/>
      <c r="K436" s="855"/>
      <c r="L436" s="858"/>
      <c r="M436" s="861"/>
      <c r="N436" s="837"/>
      <c r="O436" s="840"/>
      <c r="P436" s="864"/>
      <c r="Q436" s="867"/>
      <c r="R436" s="813"/>
      <c r="S436" s="355"/>
      <c r="T436" s="236"/>
      <c r="U436" s="236"/>
      <c r="V436" s="236"/>
      <c r="W436" s="39"/>
      <c r="X436" s="31"/>
      <c r="Y436" s="31"/>
      <c r="Z436" s="31"/>
      <c r="AA436" s="31"/>
      <c r="AB436" s="813"/>
      <c r="AC436" s="828"/>
      <c r="AD436" s="51">
        <f t="shared" si="364"/>
        <v>0</v>
      </c>
      <c r="AE436" s="51">
        <f t="shared" si="364"/>
        <v>0</v>
      </c>
      <c r="AF436" s="51">
        <f t="shared" si="364"/>
        <v>0</v>
      </c>
      <c r="AG436" s="51">
        <f t="shared" si="363"/>
        <v>0</v>
      </c>
      <c r="AH436" s="51">
        <f t="shared" si="363"/>
        <v>0</v>
      </c>
      <c r="AI436" s="51">
        <f t="shared" si="363"/>
        <v>0</v>
      </c>
      <c r="AJ436" s="51">
        <f t="shared" si="363"/>
        <v>0</v>
      </c>
      <c r="AK436" s="813"/>
      <c r="AL436" s="831"/>
      <c r="AM436" s="51">
        <f t="shared" si="424"/>
        <v>0</v>
      </c>
      <c r="AN436" s="257"/>
      <c r="AO436" s="257"/>
      <c r="AP436" s="257"/>
      <c r="AQ436" s="257"/>
      <c r="AR436" s="257"/>
      <c r="AS436" s="257"/>
      <c r="AT436" s="813"/>
      <c r="AU436" s="834"/>
      <c r="AV436" s="51">
        <f t="shared" si="427"/>
        <v>0</v>
      </c>
      <c r="AW436" s="257"/>
      <c r="AX436" s="257"/>
      <c r="AY436" s="257"/>
      <c r="AZ436" s="257"/>
      <c r="BA436" s="257"/>
      <c r="BB436" s="257"/>
      <c r="BC436" s="813"/>
      <c r="BD436" s="810"/>
      <c r="BE436" s="51">
        <f t="shared" si="430"/>
        <v>0</v>
      </c>
      <c r="BF436" s="257"/>
      <c r="BG436" s="257"/>
      <c r="BH436" s="257"/>
      <c r="BI436" s="257"/>
      <c r="BJ436" s="257"/>
      <c r="BK436" s="257"/>
      <c r="BL436" s="813"/>
      <c r="BM436" s="816"/>
      <c r="BN436" s="51">
        <f t="shared" si="433"/>
        <v>0</v>
      </c>
      <c r="BO436" s="257"/>
      <c r="BP436" s="257"/>
      <c r="BQ436" s="257"/>
      <c r="BR436" s="257"/>
      <c r="BS436" s="257"/>
      <c r="BT436" s="257"/>
      <c r="BU436" s="821"/>
      <c r="BV436" s="822"/>
      <c r="BW436" s="822"/>
      <c r="BX436" s="822"/>
      <c r="BY436" s="822"/>
      <c r="BZ436" s="822"/>
      <c r="CA436" s="822"/>
      <c r="CB436" s="822"/>
      <c r="CC436" s="823"/>
    </row>
    <row r="437" spans="1:81" s="58" customFormat="1" ht="40.200000000000003" customHeight="1" x14ac:dyDescent="0.3">
      <c r="A437" s="34"/>
      <c r="B437" s="886"/>
      <c r="C437" s="869"/>
      <c r="D437" s="872"/>
      <c r="E437" s="852"/>
      <c r="F437" s="852"/>
      <c r="G437" s="852"/>
      <c r="H437" s="852"/>
      <c r="I437" s="852"/>
      <c r="J437" s="813"/>
      <c r="K437" s="855"/>
      <c r="L437" s="858"/>
      <c r="M437" s="861"/>
      <c r="N437" s="837"/>
      <c r="O437" s="840"/>
      <c r="P437" s="864"/>
      <c r="Q437" s="867"/>
      <c r="R437" s="813"/>
      <c r="S437" s="355"/>
      <c r="T437" s="236"/>
      <c r="U437" s="236"/>
      <c r="V437" s="236"/>
      <c r="W437" s="39"/>
      <c r="X437" s="31"/>
      <c r="Y437" s="31"/>
      <c r="Z437" s="31"/>
      <c r="AA437" s="31"/>
      <c r="AB437" s="813"/>
      <c r="AC437" s="828"/>
      <c r="AD437" s="51">
        <f t="shared" si="364"/>
        <v>0</v>
      </c>
      <c r="AE437" s="51">
        <f t="shared" si="364"/>
        <v>0</v>
      </c>
      <c r="AF437" s="51">
        <f t="shared" si="364"/>
        <v>0</v>
      </c>
      <c r="AG437" s="51">
        <f t="shared" si="363"/>
        <v>0</v>
      </c>
      <c r="AH437" s="51">
        <f t="shared" si="363"/>
        <v>0</v>
      </c>
      <c r="AI437" s="51">
        <f t="shared" si="363"/>
        <v>0</v>
      </c>
      <c r="AJ437" s="51">
        <f t="shared" si="363"/>
        <v>0</v>
      </c>
      <c r="AK437" s="813"/>
      <c r="AL437" s="831"/>
      <c r="AM437" s="51">
        <f t="shared" si="424"/>
        <v>0</v>
      </c>
      <c r="AN437" s="257"/>
      <c r="AO437" s="257"/>
      <c r="AP437" s="257"/>
      <c r="AQ437" s="257"/>
      <c r="AR437" s="257"/>
      <c r="AS437" s="257"/>
      <c r="AT437" s="813"/>
      <c r="AU437" s="834"/>
      <c r="AV437" s="51">
        <f t="shared" si="427"/>
        <v>0</v>
      </c>
      <c r="AW437" s="257"/>
      <c r="AX437" s="257"/>
      <c r="AY437" s="257"/>
      <c r="AZ437" s="257"/>
      <c r="BA437" s="257"/>
      <c r="BB437" s="257"/>
      <c r="BC437" s="813"/>
      <c r="BD437" s="810"/>
      <c r="BE437" s="51">
        <f t="shared" si="430"/>
        <v>0</v>
      </c>
      <c r="BF437" s="257"/>
      <c r="BG437" s="257"/>
      <c r="BH437" s="257"/>
      <c r="BI437" s="257"/>
      <c r="BJ437" s="257"/>
      <c r="BK437" s="257"/>
      <c r="BL437" s="813"/>
      <c r="BM437" s="816"/>
      <c r="BN437" s="51">
        <f t="shared" si="433"/>
        <v>0</v>
      </c>
      <c r="BO437" s="257"/>
      <c r="BP437" s="257"/>
      <c r="BQ437" s="257"/>
      <c r="BR437" s="257"/>
      <c r="BS437" s="257"/>
      <c r="BT437" s="257"/>
      <c r="BU437" s="821"/>
      <c r="BV437" s="822"/>
      <c r="BW437" s="822"/>
      <c r="BX437" s="822"/>
      <c r="BY437" s="822"/>
      <c r="BZ437" s="822"/>
      <c r="CA437" s="822"/>
      <c r="CB437" s="822"/>
      <c r="CC437" s="823"/>
    </row>
    <row r="438" spans="1:81" s="58" customFormat="1" ht="40.200000000000003" customHeight="1" thickBot="1" x14ac:dyDescent="0.35">
      <c r="A438" s="34"/>
      <c r="B438" s="887"/>
      <c r="C438" s="870"/>
      <c r="D438" s="873"/>
      <c r="E438" s="853"/>
      <c r="F438" s="853"/>
      <c r="G438" s="853"/>
      <c r="H438" s="853"/>
      <c r="I438" s="853"/>
      <c r="J438" s="814"/>
      <c r="K438" s="856"/>
      <c r="L438" s="859"/>
      <c r="M438" s="862"/>
      <c r="N438" s="838"/>
      <c r="O438" s="841"/>
      <c r="P438" s="865"/>
      <c r="Q438" s="874"/>
      <c r="R438" s="814"/>
      <c r="S438" s="356"/>
      <c r="T438" s="237"/>
      <c r="U438" s="237"/>
      <c r="V438" s="237"/>
      <c r="W438" s="232"/>
      <c r="X438" s="260"/>
      <c r="Y438" s="260"/>
      <c r="Z438" s="260"/>
      <c r="AA438" s="260"/>
      <c r="AB438" s="814"/>
      <c r="AC438" s="829"/>
      <c r="AD438" s="46">
        <f t="shared" si="364"/>
        <v>0</v>
      </c>
      <c r="AE438" s="46">
        <f t="shared" si="364"/>
        <v>0</v>
      </c>
      <c r="AF438" s="46">
        <f t="shared" si="364"/>
        <v>0</v>
      </c>
      <c r="AG438" s="46">
        <f t="shared" si="363"/>
        <v>0</v>
      </c>
      <c r="AH438" s="46">
        <f t="shared" si="363"/>
        <v>0</v>
      </c>
      <c r="AI438" s="46">
        <f t="shared" si="363"/>
        <v>0</v>
      </c>
      <c r="AJ438" s="46">
        <f t="shared" si="363"/>
        <v>0</v>
      </c>
      <c r="AK438" s="814"/>
      <c r="AL438" s="832"/>
      <c r="AM438" s="46">
        <f t="shared" si="424"/>
        <v>0</v>
      </c>
      <c r="AN438" s="49"/>
      <c r="AO438" s="49"/>
      <c r="AP438" s="49"/>
      <c r="AQ438" s="49"/>
      <c r="AR438" s="49"/>
      <c r="AS438" s="49"/>
      <c r="AT438" s="814"/>
      <c r="AU438" s="835"/>
      <c r="AV438" s="46">
        <f t="shared" si="427"/>
        <v>0</v>
      </c>
      <c r="AW438" s="49"/>
      <c r="AX438" s="49"/>
      <c r="AY438" s="49"/>
      <c r="AZ438" s="49"/>
      <c r="BA438" s="49"/>
      <c r="BB438" s="49"/>
      <c r="BC438" s="814"/>
      <c r="BD438" s="811"/>
      <c r="BE438" s="46">
        <f t="shared" si="430"/>
        <v>0</v>
      </c>
      <c r="BF438" s="49"/>
      <c r="BG438" s="49"/>
      <c r="BH438" s="49"/>
      <c r="BI438" s="49"/>
      <c r="BJ438" s="49"/>
      <c r="BK438" s="49"/>
      <c r="BL438" s="814"/>
      <c r="BM438" s="817"/>
      <c r="BN438" s="46">
        <f t="shared" si="433"/>
        <v>0</v>
      </c>
      <c r="BO438" s="49"/>
      <c r="BP438" s="49"/>
      <c r="BQ438" s="49"/>
      <c r="BR438" s="49"/>
      <c r="BS438" s="49"/>
      <c r="BT438" s="49"/>
      <c r="BU438" s="824"/>
      <c r="BV438" s="825"/>
      <c r="BW438" s="825"/>
      <c r="BX438" s="825"/>
      <c r="BY438" s="825"/>
      <c r="BZ438" s="825"/>
      <c r="CA438" s="825"/>
      <c r="CB438" s="825"/>
      <c r="CC438" s="826"/>
    </row>
    <row r="439" spans="1:81" s="58" customFormat="1" ht="40.200000000000003" customHeight="1" thickTop="1" x14ac:dyDescent="0.3">
      <c r="A439" s="34"/>
      <c r="B439" s="885" t="s">
        <v>794</v>
      </c>
      <c r="C439" s="868" t="s">
        <v>797</v>
      </c>
      <c r="D439" s="871"/>
      <c r="E439" s="851"/>
      <c r="F439" s="851"/>
      <c r="G439" s="851"/>
      <c r="H439" s="851"/>
      <c r="I439" s="851"/>
      <c r="J439" s="812">
        <v>529</v>
      </c>
      <c r="K439" s="854" t="str">
        <f>+[8]Metas!K601</f>
        <v xml:space="preserve">Fortalecimiento al Comité Interinstitucional de lucha contra la trata de personas en el departamento de Norte de Santander </v>
      </c>
      <c r="L439" s="1187">
        <v>0.26</v>
      </c>
      <c r="M439" s="1190">
        <f t="shared" ref="M439" si="446">SUM(N439:Q439)</f>
        <v>0.26</v>
      </c>
      <c r="N439" s="1193">
        <v>0.01</v>
      </c>
      <c r="O439" s="1175">
        <v>0.1</v>
      </c>
      <c r="P439" s="1178">
        <v>0.1</v>
      </c>
      <c r="Q439" s="1181">
        <v>0.05</v>
      </c>
      <c r="R439" s="812">
        <f>+$J439</f>
        <v>529</v>
      </c>
      <c r="S439" s="354" t="s">
        <v>5916</v>
      </c>
      <c r="T439" s="235" t="s">
        <v>3822</v>
      </c>
      <c r="U439" s="235" t="s">
        <v>3826</v>
      </c>
      <c r="V439" s="235"/>
      <c r="W439" s="231" t="s">
        <v>5917</v>
      </c>
      <c r="X439" s="256"/>
      <c r="Y439" s="256"/>
      <c r="Z439" s="256"/>
      <c r="AA439" s="256"/>
      <c r="AB439" s="812">
        <f t="shared" si="420"/>
        <v>529</v>
      </c>
      <c r="AC439" s="827">
        <f t="shared" ref="AC439" si="447">+L439</f>
        <v>0.26</v>
      </c>
      <c r="AD439" s="44">
        <f t="shared" si="364"/>
        <v>14.25</v>
      </c>
      <c r="AE439" s="44">
        <f t="shared" si="364"/>
        <v>14.25</v>
      </c>
      <c r="AF439" s="44">
        <f t="shared" si="364"/>
        <v>0</v>
      </c>
      <c r="AG439" s="44">
        <f t="shared" si="363"/>
        <v>0</v>
      </c>
      <c r="AH439" s="44">
        <f t="shared" si="363"/>
        <v>0</v>
      </c>
      <c r="AI439" s="44">
        <f t="shared" si="363"/>
        <v>0</v>
      </c>
      <c r="AJ439" s="44">
        <f t="shared" si="363"/>
        <v>0</v>
      </c>
      <c r="AK439" s="812">
        <f t="shared" si="422"/>
        <v>529</v>
      </c>
      <c r="AL439" s="830">
        <f t="shared" ref="AL439" si="448">+N439</f>
        <v>0.01</v>
      </c>
      <c r="AM439" s="44">
        <f t="shared" si="424"/>
        <v>1.25</v>
      </c>
      <c r="AN439" s="47">
        <v>1.25</v>
      </c>
      <c r="AO439" s="47"/>
      <c r="AP439" s="47"/>
      <c r="AQ439" s="47"/>
      <c r="AR439" s="47"/>
      <c r="AS439" s="47"/>
      <c r="AT439" s="812">
        <f t="shared" si="425"/>
        <v>529</v>
      </c>
      <c r="AU439" s="833">
        <f t="shared" ref="AU439" si="449">+O439</f>
        <v>0.1</v>
      </c>
      <c r="AV439" s="44">
        <f t="shared" si="427"/>
        <v>5</v>
      </c>
      <c r="AW439" s="47">
        <v>5</v>
      </c>
      <c r="AX439" s="47"/>
      <c r="AY439" s="47"/>
      <c r="AZ439" s="47"/>
      <c r="BA439" s="47"/>
      <c r="BB439" s="47"/>
      <c r="BC439" s="812">
        <f t="shared" si="428"/>
        <v>529</v>
      </c>
      <c r="BD439" s="809">
        <f t="shared" ref="BD439" si="450">+P439</f>
        <v>0.1</v>
      </c>
      <c r="BE439" s="44">
        <f t="shared" si="430"/>
        <v>5</v>
      </c>
      <c r="BF439" s="47">
        <v>5</v>
      </c>
      <c r="BG439" s="47"/>
      <c r="BH439" s="47"/>
      <c r="BI439" s="47"/>
      <c r="BJ439" s="47"/>
      <c r="BK439" s="47"/>
      <c r="BL439" s="812">
        <f t="shared" si="431"/>
        <v>529</v>
      </c>
      <c r="BM439" s="815">
        <f t="shared" ref="BM439" si="451">+Q439</f>
        <v>0.05</v>
      </c>
      <c r="BN439" s="44">
        <f t="shared" si="433"/>
        <v>3</v>
      </c>
      <c r="BO439" s="47">
        <v>3</v>
      </c>
      <c r="BP439" s="47"/>
      <c r="BQ439" s="47"/>
      <c r="BR439" s="47"/>
      <c r="BS439" s="47"/>
      <c r="BT439" s="47"/>
      <c r="BU439" s="818"/>
      <c r="BV439" s="819"/>
      <c r="BW439" s="819"/>
      <c r="BX439" s="819"/>
      <c r="BY439" s="819"/>
      <c r="BZ439" s="819"/>
      <c r="CA439" s="819"/>
      <c r="CB439" s="819"/>
      <c r="CC439" s="820"/>
    </row>
    <row r="440" spans="1:81" s="58" customFormat="1" ht="40.200000000000003" customHeight="1" x14ac:dyDescent="0.3">
      <c r="A440" s="34"/>
      <c r="B440" s="886"/>
      <c r="C440" s="869"/>
      <c r="D440" s="872"/>
      <c r="E440" s="852"/>
      <c r="F440" s="852"/>
      <c r="G440" s="852"/>
      <c r="H440" s="852"/>
      <c r="I440" s="852"/>
      <c r="J440" s="813"/>
      <c r="K440" s="855"/>
      <c r="L440" s="1188"/>
      <c r="M440" s="1191"/>
      <c r="N440" s="1194"/>
      <c r="O440" s="1176"/>
      <c r="P440" s="1179"/>
      <c r="Q440" s="1182"/>
      <c r="R440" s="813"/>
      <c r="S440" s="355" t="s">
        <v>5918</v>
      </c>
      <c r="T440" s="236"/>
      <c r="U440" s="236"/>
      <c r="V440" s="236"/>
      <c r="W440" s="39" t="s">
        <v>5919</v>
      </c>
      <c r="X440" s="31"/>
      <c r="Y440" s="31"/>
      <c r="Z440" s="31"/>
      <c r="AA440" s="31"/>
      <c r="AB440" s="813"/>
      <c r="AC440" s="828"/>
      <c r="AD440" s="51">
        <f t="shared" si="364"/>
        <v>0</v>
      </c>
      <c r="AE440" s="51">
        <f t="shared" si="364"/>
        <v>0</v>
      </c>
      <c r="AF440" s="51">
        <f t="shared" si="364"/>
        <v>0</v>
      </c>
      <c r="AG440" s="51">
        <f t="shared" si="363"/>
        <v>0</v>
      </c>
      <c r="AH440" s="51">
        <f t="shared" si="363"/>
        <v>0</v>
      </c>
      <c r="AI440" s="51">
        <f t="shared" si="363"/>
        <v>0</v>
      </c>
      <c r="AJ440" s="51">
        <f t="shared" si="363"/>
        <v>0</v>
      </c>
      <c r="AK440" s="813"/>
      <c r="AL440" s="831"/>
      <c r="AM440" s="51">
        <f t="shared" si="424"/>
        <v>0</v>
      </c>
      <c r="AN440" s="257"/>
      <c r="AO440" s="257"/>
      <c r="AP440" s="257"/>
      <c r="AQ440" s="257"/>
      <c r="AR440" s="257"/>
      <c r="AS440" s="257"/>
      <c r="AT440" s="813"/>
      <c r="AU440" s="834"/>
      <c r="AV440" s="51">
        <f t="shared" si="427"/>
        <v>0</v>
      </c>
      <c r="AW440" s="257"/>
      <c r="AX440" s="257"/>
      <c r="AY440" s="257"/>
      <c r="AZ440" s="257"/>
      <c r="BA440" s="257"/>
      <c r="BB440" s="257"/>
      <c r="BC440" s="813"/>
      <c r="BD440" s="810"/>
      <c r="BE440" s="51">
        <f t="shared" si="430"/>
        <v>0</v>
      </c>
      <c r="BF440" s="257"/>
      <c r="BG440" s="257"/>
      <c r="BH440" s="257"/>
      <c r="BI440" s="257"/>
      <c r="BJ440" s="257"/>
      <c r="BK440" s="257"/>
      <c r="BL440" s="813"/>
      <c r="BM440" s="816"/>
      <c r="BN440" s="51">
        <f t="shared" si="433"/>
        <v>0</v>
      </c>
      <c r="BO440" s="257"/>
      <c r="BP440" s="257"/>
      <c r="BQ440" s="257"/>
      <c r="BR440" s="257"/>
      <c r="BS440" s="257"/>
      <c r="BT440" s="257"/>
      <c r="BU440" s="821"/>
      <c r="BV440" s="822"/>
      <c r="BW440" s="822"/>
      <c r="BX440" s="822"/>
      <c r="BY440" s="822"/>
      <c r="BZ440" s="822"/>
      <c r="CA440" s="822"/>
      <c r="CB440" s="822"/>
      <c r="CC440" s="823"/>
    </row>
    <row r="441" spans="1:81" s="58" customFormat="1" ht="40.200000000000003" customHeight="1" x14ac:dyDescent="0.3">
      <c r="A441" s="34"/>
      <c r="B441" s="886"/>
      <c r="C441" s="869"/>
      <c r="D441" s="872"/>
      <c r="E441" s="852"/>
      <c r="F441" s="852"/>
      <c r="G441" s="852"/>
      <c r="H441" s="852"/>
      <c r="I441" s="852"/>
      <c r="J441" s="813"/>
      <c r="K441" s="855"/>
      <c r="L441" s="1188"/>
      <c r="M441" s="1191"/>
      <c r="N441" s="1194"/>
      <c r="O441" s="1176"/>
      <c r="P441" s="1179"/>
      <c r="Q441" s="1182"/>
      <c r="R441" s="813"/>
      <c r="S441" s="355" t="s">
        <v>5920</v>
      </c>
      <c r="T441" s="236"/>
      <c r="U441" s="236"/>
      <c r="V441" s="236"/>
      <c r="W441" s="39" t="s">
        <v>5921</v>
      </c>
      <c r="X441" s="31"/>
      <c r="Y441" s="31"/>
      <c r="Z441" s="31"/>
      <c r="AA441" s="31"/>
      <c r="AB441" s="813"/>
      <c r="AC441" s="828"/>
      <c r="AD441" s="51">
        <f t="shared" si="364"/>
        <v>0</v>
      </c>
      <c r="AE441" s="51">
        <f t="shared" si="364"/>
        <v>0</v>
      </c>
      <c r="AF441" s="51">
        <f t="shared" si="364"/>
        <v>0</v>
      </c>
      <c r="AG441" s="51">
        <f t="shared" si="363"/>
        <v>0</v>
      </c>
      <c r="AH441" s="51">
        <f t="shared" si="363"/>
        <v>0</v>
      </c>
      <c r="AI441" s="51">
        <f t="shared" si="363"/>
        <v>0</v>
      </c>
      <c r="AJ441" s="51">
        <f t="shared" si="363"/>
        <v>0</v>
      </c>
      <c r="AK441" s="813"/>
      <c r="AL441" s="831"/>
      <c r="AM441" s="51">
        <f t="shared" si="424"/>
        <v>0</v>
      </c>
      <c r="AN441" s="257"/>
      <c r="AO441" s="257"/>
      <c r="AP441" s="257"/>
      <c r="AQ441" s="257"/>
      <c r="AR441" s="257"/>
      <c r="AS441" s="257"/>
      <c r="AT441" s="813"/>
      <c r="AU441" s="834"/>
      <c r="AV441" s="51">
        <f t="shared" si="427"/>
        <v>0</v>
      </c>
      <c r="AW441" s="257"/>
      <c r="AX441" s="257"/>
      <c r="AY441" s="257"/>
      <c r="AZ441" s="257"/>
      <c r="BA441" s="257"/>
      <c r="BB441" s="257"/>
      <c r="BC441" s="813"/>
      <c r="BD441" s="810"/>
      <c r="BE441" s="51">
        <f t="shared" si="430"/>
        <v>0</v>
      </c>
      <c r="BF441" s="257"/>
      <c r="BG441" s="257"/>
      <c r="BH441" s="257"/>
      <c r="BI441" s="257"/>
      <c r="BJ441" s="257"/>
      <c r="BK441" s="257"/>
      <c r="BL441" s="813"/>
      <c r="BM441" s="816"/>
      <c r="BN441" s="51">
        <f t="shared" si="433"/>
        <v>0</v>
      </c>
      <c r="BO441" s="257"/>
      <c r="BP441" s="257"/>
      <c r="BQ441" s="257"/>
      <c r="BR441" s="257"/>
      <c r="BS441" s="257"/>
      <c r="BT441" s="257"/>
      <c r="BU441" s="821"/>
      <c r="BV441" s="822"/>
      <c r="BW441" s="822"/>
      <c r="BX441" s="822"/>
      <c r="BY441" s="822"/>
      <c r="BZ441" s="822"/>
      <c r="CA441" s="822"/>
      <c r="CB441" s="822"/>
      <c r="CC441" s="823"/>
    </row>
    <row r="442" spans="1:81" s="58" customFormat="1" ht="40.200000000000003" customHeight="1" thickBot="1" x14ac:dyDescent="0.35">
      <c r="A442" s="34"/>
      <c r="B442" s="886"/>
      <c r="C442" s="869"/>
      <c r="D442" s="873"/>
      <c r="E442" s="853"/>
      <c r="F442" s="853"/>
      <c r="G442" s="853"/>
      <c r="H442" s="853"/>
      <c r="I442" s="853"/>
      <c r="J442" s="814"/>
      <c r="K442" s="856"/>
      <c r="L442" s="1189"/>
      <c r="M442" s="1192"/>
      <c r="N442" s="1195"/>
      <c r="O442" s="1177"/>
      <c r="P442" s="1180"/>
      <c r="Q442" s="1183"/>
      <c r="R442" s="814"/>
      <c r="S442" s="356" t="s">
        <v>5922</v>
      </c>
      <c r="T442" s="237"/>
      <c r="U442" s="237"/>
      <c r="V442" s="237"/>
      <c r="W442" s="232" t="s">
        <v>5722</v>
      </c>
      <c r="X442" s="260"/>
      <c r="Y442" s="260"/>
      <c r="Z442" s="260"/>
      <c r="AA442" s="260"/>
      <c r="AB442" s="814"/>
      <c r="AC442" s="829"/>
      <c r="AD442" s="46">
        <f t="shared" si="364"/>
        <v>0</v>
      </c>
      <c r="AE442" s="46">
        <f t="shared" si="364"/>
        <v>0</v>
      </c>
      <c r="AF442" s="46">
        <f t="shared" si="364"/>
        <v>0</v>
      </c>
      <c r="AG442" s="46">
        <f t="shared" si="363"/>
        <v>0</v>
      </c>
      <c r="AH442" s="46">
        <f t="shared" si="363"/>
        <v>0</v>
      </c>
      <c r="AI442" s="46">
        <f t="shared" si="363"/>
        <v>0</v>
      </c>
      <c r="AJ442" s="46">
        <f t="shared" si="363"/>
        <v>0</v>
      </c>
      <c r="AK442" s="814"/>
      <c r="AL442" s="832"/>
      <c r="AM442" s="46">
        <f t="shared" si="424"/>
        <v>0</v>
      </c>
      <c r="AN442" s="49"/>
      <c r="AO442" s="49"/>
      <c r="AP442" s="49"/>
      <c r="AQ442" s="49"/>
      <c r="AR442" s="49"/>
      <c r="AS442" s="49"/>
      <c r="AT442" s="814"/>
      <c r="AU442" s="835"/>
      <c r="AV442" s="46">
        <f t="shared" si="427"/>
        <v>0</v>
      </c>
      <c r="AW442" s="49"/>
      <c r="AX442" s="49"/>
      <c r="AY442" s="49"/>
      <c r="AZ442" s="49"/>
      <c r="BA442" s="49"/>
      <c r="BB442" s="49"/>
      <c r="BC442" s="814"/>
      <c r="BD442" s="811"/>
      <c r="BE442" s="46">
        <f t="shared" si="430"/>
        <v>0</v>
      </c>
      <c r="BF442" s="49"/>
      <c r="BG442" s="49"/>
      <c r="BH442" s="49"/>
      <c r="BI442" s="49"/>
      <c r="BJ442" s="49"/>
      <c r="BK442" s="49"/>
      <c r="BL442" s="814"/>
      <c r="BM442" s="817"/>
      <c r="BN442" s="46">
        <f t="shared" si="433"/>
        <v>0</v>
      </c>
      <c r="BO442" s="49"/>
      <c r="BP442" s="49"/>
      <c r="BQ442" s="49"/>
      <c r="BR442" s="49"/>
      <c r="BS442" s="49"/>
      <c r="BT442" s="49"/>
      <c r="BU442" s="824"/>
      <c r="BV442" s="825"/>
      <c r="BW442" s="825"/>
      <c r="BX442" s="825"/>
      <c r="BY442" s="825"/>
      <c r="BZ442" s="825"/>
      <c r="CA442" s="825"/>
      <c r="CB442" s="825"/>
      <c r="CC442" s="826"/>
    </row>
    <row r="443" spans="1:81" s="58" customFormat="1" ht="40.200000000000003" customHeight="1" thickTop="1" x14ac:dyDescent="0.3">
      <c r="A443" s="34"/>
      <c r="B443" s="886"/>
      <c r="C443" s="869"/>
      <c r="D443" s="871"/>
      <c r="E443" s="851"/>
      <c r="F443" s="851"/>
      <c r="G443" s="851"/>
      <c r="H443" s="851"/>
      <c r="I443" s="851"/>
      <c r="J443" s="812">
        <v>530</v>
      </c>
      <c r="K443" s="854" t="str">
        <f>+[8]Metas!K602</f>
        <v>Acompañamiento a los municipios para la creación y/o activación de los comités municipales de lucha contra la trata de personas</v>
      </c>
      <c r="L443" s="1187">
        <v>0.22</v>
      </c>
      <c r="M443" s="1190">
        <f t="shared" ref="M443" si="452">SUM(N443:Q443)</f>
        <v>0.22000000000000003</v>
      </c>
      <c r="N443" s="1193">
        <v>0.01</v>
      </c>
      <c r="O443" s="1175">
        <v>0.1</v>
      </c>
      <c r="P443" s="1178">
        <v>0.1</v>
      </c>
      <c r="Q443" s="1181">
        <v>0.01</v>
      </c>
      <c r="R443" s="812">
        <f>+$J443</f>
        <v>530</v>
      </c>
      <c r="S443" s="354" t="s">
        <v>5923</v>
      </c>
      <c r="T443" s="235" t="s">
        <v>3822</v>
      </c>
      <c r="U443" s="235" t="s">
        <v>3826</v>
      </c>
      <c r="V443" s="235" t="s">
        <v>3830</v>
      </c>
      <c r="W443" s="231" t="s">
        <v>5924</v>
      </c>
      <c r="X443" s="256"/>
      <c r="Y443" s="256"/>
      <c r="Z443" s="256"/>
      <c r="AA443" s="256"/>
      <c r="AB443" s="812">
        <f t="shared" si="420"/>
        <v>530</v>
      </c>
      <c r="AC443" s="827">
        <f t="shared" ref="AC443" si="453">+L443</f>
        <v>0.22</v>
      </c>
      <c r="AD443" s="44">
        <f t="shared" si="364"/>
        <v>14.25</v>
      </c>
      <c r="AE443" s="44">
        <f t="shared" si="364"/>
        <v>14.25</v>
      </c>
      <c r="AF443" s="44">
        <f t="shared" si="364"/>
        <v>0</v>
      </c>
      <c r="AG443" s="44">
        <f t="shared" si="363"/>
        <v>0</v>
      </c>
      <c r="AH443" s="44">
        <f t="shared" si="363"/>
        <v>0</v>
      </c>
      <c r="AI443" s="44">
        <f t="shared" si="363"/>
        <v>0</v>
      </c>
      <c r="AJ443" s="44">
        <f t="shared" si="363"/>
        <v>0</v>
      </c>
      <c r="AK443" s="812">
        <f t="shared" si="422"/>
        <v>530</v>
      </c>
      <c r="AL443" s="830">
        <f t="shared" ref="AL443" si="454">+N443</f>
        <v>0.01</v>
      </c>
      <c r="AM443" s="44">
        <f t="shared" si="424"/>
        <v>1.25</v>
      </c>
      <c r="AN443" s="47">
        <v>1.25</v>
      </c>
      <c r="AO443" s="47"/>
      <c r="AP443" s="47"/>
      <c r="AQ443" s="47"/>
      <c r="AR443" s="47"/>
      <c r="AS443" s="47"/>
      <c r="AT443" s="812">
        <f t="shared" si="425"/>
        <v>530</v>
      </c>
      <c r="AU443" s="833">
        <f t="shared" ref="AU443" si="455">+O443</f>
        <v>0.1</v>
      </c>
      <c r="AV443" s="44">
        <f t="shared" si="427"/>
        <v>5</v>
      </c>
      <c r="AW443" s="47">
        <v>5</v>
      </c>
      <c r="AX443" s="47"/>
      <c r="AY443" s="47"/>
      <c r="AZ443" s="47"/>
      <c r="BA443" s="47"/>
      <c r="BB443" s="47"/>
      <c r="BC443" s="812">
        <f t="shared" si="428"/>
        <v>530</v>
      </c>
      <c r="BD443" s="809">
        <f t="shared" ref="BD443" si="456">+P443</f>
        <v>0.1</v>
      </c>
      <c r="BE443" s="44">
        <f t="shared" si="430"/>
        <v>5</v>
      </c>
      <c r="BF443" s="47">
        <v>5</v>
      </c>
      <c r="BG443" s="47"/>
      <c r="BH443" s="47"/>
      <c r="BI443" s="47"/>
      <c r="BJ443" s="47"/>
      <c r="BK443" s="47"/>
      <c r="BL443" s="812">
        <f t="shared" si="431"/>
        <v>530</v>
      </c>
      <c r="BM443" s="815">
        <f t="shared" ref="BM443" si="457">+Q443</f>
        <v>0.01</v>
      </c>
      <c r="BN443" s="44">
        <f t="shared" si="433"/>
        <v>3</v>
      </c>
      <c r="BO443" s="47">
        <v>3</v>
      </c>
      <c r="BP443" s="47"/>
      <c r="BQ443" s="47"/>
      <c r="BR443" s="47"/>
      <c r="BS443" s="47"/>
      <c r="BT443" s="47"/>
      <c r="BU443" s="818"/>
      <c r="BV443" s="819"/>
      <c r="BW443" s="819"/>
      <c r="BX443" s="819"/>
      <c r="BY443" s="819"/>
      <c r="BZ443" s="819"/>
      <c r="CA443" s="819"/>
      <c r="CB443" s="819"/>
      <c r="CC443" s="820"/>
    </row>
    <row r="444" spans="1:81" s="58" customFormat="1" ht="40.200000000000003" customHeight="1" x14ac:dyDescent="0.3">
      <c r="A444" s="34"/>
      <c r="B444" s="886"/>
      <c r="C444" s="869"/>
      <c r="D444" s="872"/>
      <c r="E444" s="852"/>
      <c r="F444" s="852"/>
      <c r="G444" s="852"/>
      <c r="H444" s="852"/>
      <c r="I444" s="852"/>
      <c r="J444" s="813"/>
      <c r="K444" s="855"/>
      <c r="L444" s="1188"/>
      <c r="M444" s="1191"/>
      <c r="N444" s="1194"/>
      <c r="O444" s="1176"/>
      <c r="P444" s="1179"/>
      <c r="Q444" s="1182"/>
      <c r="R444" s="813"/>
      <c r="S444" s="355" t="s">
        <v>5925</v>
      </c>
      <c r="T444" s="236"/>
      <c r="U444" s="236"/>
      <c r="V444" s="236"/>
      <c r="W444" s="39" t="s">
        <v>5926</v>
      </c>
      <c r="X444" s="31"/>
      <c r="Y444" s="31"/>
      <c r="Z444" s="31"/>
      <c r="AA444" s="31"/>
      <c r="AB444" s="813"/>
      <c r="AC444" s="828"/>
      <c r="AD444" s="51">
        <f t="shared" si="364"/>
        <v>0</v>
      </c>
      <c r="AE444" s="51">
        <f t="shared" si="364"/>
        <v>0</v>
      </c>
      <c r="AF444" s="51">
        <f t="shared" si="364"/>
        <v>0</v>
      </c>
      <c r="AG444" s="51">
        <f t="shared" si="363"/>
        <v>0</v>
      </c>
      <c r="AH444" s="51">
        <f t="shared" si="363"/>
        <v>0</v>
      </c>
      <c r="AI444" s="51">
        <f t="shared" si="363"/>
        <v>0</v>
      </c>
      <c r="AJ444" s="51">
        <f t="shared" si="363"/>
        <v>0</v>
      </c>
      <c r="AK444" s="813"/>
      <c r="AL444" s="831"/>
      <c r="AM444" s="51">
        <f t="shared" si="424"/>
        <v>0</v>
      </c>
      <c r="AN444" s="257"/>
      <c r="AO444" s="257"/>
      <c r="AP444" s="257"/>
      <c r="AQ444" s="257"/>
      <c r="AR444" s="257"/>
      <c r="AS444" s="257"/>
      <c r="AT444" s="813"/>
      <c r="AU444" s="834"/>
      <c r="AV444" s="51">
        <f t="shared" si="427"/>
        <v>0</v>
      </c>
      <c r="AW444" s="257"/>
      <c r="AX444" s="257"/>
      <c r="AY444" s="257"/>
      <c r="AZ444" s="257"/>
      <c r="BA444" s="257"/>
      <c r="BB444" s="257"/>
      <c r="BC444" s="813"/>
      <c r="BD444" s="810"/>
      <c r="BE444" s="51">
        <f t="shared" si="430"/>
        <v>0</v>
      </c>
      <c r="BF444" s="257"/>
      <c r="BG444" s="257"/>
      <c r="BH444" s="257"/>
      <c r="BI444" s="257"/>
      <c r="BJ444" s="257"/>
      <c r="BK444" s="257"/>
      <c r="BL444" s="813"/>
      <c r="BM444" s="816"/>
      <c r="BN444" s="51">
        <f t="shared" si="433"/>
        <v>0</v>
      </c>
      <c r="BO444" s="257"/>
      <c r="BP444" s="257"/>
      <c r="BQ444" s="257"/>
      <c r="BR444" s="257"/>
      <c r="BS444" s="257"/>
      <c r="BT444" s="257"/>
      <c r="BU444" s="821"/>
      <c r="BV444" s="822"/>
      <c r="BW444" s="822"/>
      <c r="BX444" s="822"/>
      <c r="BY444" s="822"/>
      <c r="BZ444" s="822"/>
      <c r="CA444" s="822"/>
      <c r="CB444" s="822"/>
      <c r="CC444" s="823"/>
    </row>
    <row r="445" spans="1:81" s="58" customFormat="1" ht="40.200000000000003" customHeight="1" x14ac:dyDescent="0.3">
      <c r="A445" s="34"/>
      <c r="B445" s="886"/>
      <c r="C445" s="869"/>
      <c r="D445" s="872"/>
      <c r="E445" s="852"/>
      <c r="F445" s="852"/>
      <c r="G445" s="852"/>
      <c r="H445" s="852"/>
      <c r="I445" s="852"/>
      <c r="J445" s="813"/>
      <c r="K445" s="855"/>
      <c r="L445" s="1188"/>
      <c r="M445" s="1191"/>
      <c r="N445" s="1194"/>
      <c r="O445" s="1176"/>
      <c r="P445" s="1179"/>
      <c r="Q445" s="1182"/>
      <c r="R445" s="813"/>
      <c r="S445" s="355"/>
      <c r="T445" s="236"/>
      <c r="U445" s="236"/>
      <c r="V445" s="236"/>
      <c r="W445" s="39"/>
      <c r="X445" s="31"/>
      <c r="Y445" s="31"/>
      <c r="Z445" s="31"/>
      <c r="AA445" s="31"/>
      <c r="AB445" s="813"/>
      <c r="AC445" s="828"/>
      <c r="AD445" s="51">
        <f t="shared" si="364"/>
        <v>0</v>
      </c>
      <c r="AE445" s="51">
        <f t="shared" si="364"/>
        <v>0</v>
      </c>
      <c r="AF445" s="51">
        <f t="shared" si="364"/>
        <v>0</v>
      </c>
      <c r="AG445" s="51">
        <f t="shared" si="363"/>
        <v>0</v>
      </c>
      <c r="AH445" s="51">
        <f t="shared" si="363"/>
        <v>0</v>
      </c>
      <c r="AI445" s="51">
        <f t="shared" si="363"/>
        <v>0</v>
      </c>
      <c r="AJ445" s="51">
        <f t="shared" si="363"/>
        <v>0</v>
      </c>
      <c r="AK445" s="813"/>
      <c r="AL445" s="831"/>
      <c r="AM445" s="51">
        <f t="shared" si="424"/>
        <v>0</v>
      </c>
      <c r="AN445" s="257"/>
      <c r="AO445" s="257"/>
      <c r="AP445" s="257"/>
      <c r="AQ445" s="257"/>
      <c r="AR445" s="257"/>
      <c r="AS445" s="257"/>
      <c r="AT445" s="813"/>
      <c r="AU445" s="834"/>
      <c r="AV445" s="51">
        <f t="shared" si="427"/>
        <v>0</v>
      </c>
      <c r="AW445" s="257"/>
      <c r="AX445" s="257"/>
      <c r="AY445" s="257"/>
      <c r="AZ445" s="257"/>
      <c r="BA445" s="257"/>
      <c r="BB445" s="257"/>
      <c r="BC445" s="813"/>
      <c r="BD445" s="810"/>
      <c r="BE445" s="51">
        <f t="shared" si="430"/>
        <v>0</v>
      </c>
      <c r="BF445" s="257"/>
      <c r="BG445" s="257"/>
      <c r="BH445" s="257"/>
      <c r="BI445" s="257"/>
      <c r="BJ445" s="257"/>
      <c r="BK445" s="257"/>
      <c r="BL445" s="813"/>
      <c r="BM445" s="816"/>
      <c r="BN445" s="51">
        <f t="shared" si="433"/>
        <v>0</v>
      </c>
      <c r="BO445" s="257"/>
      <c r="BP445" s="257"/>
      <c r="BQ445" s="257"/>
      <c r="BR445" s="257"/>
      <c r="BS445" s="257"/>
      <c r="BT445" s="257"/>
      <c r="BU445" s="821"/>
      <c r="BV445" s="822"/>
      <c r="BW445" s="822"/>
      <c r="BX445" s="822"/>
      <c r="BY445" s="822"/>
      <c r="BZ445" s="822"/>
      <c r="CA445" s="822"/>
      <c r="CB445" s="822"/>
      <c r="CC445" s="823"/>
    </row>
    <row r="446" spans="1:81" s="58" customFormat="1" ht="40.200000000000003" customHeight="1" thickBot="1" x14ac:dyDescent="0.35">
      <c r="A446" s="34"/>
      <c r="B446" s="886"/>
      <c r="C446" s="869"/>
      <c r="D446" s="873"/>
      <c r="E446" s="853"/>
      <c r="F446" s="853"/>
      <c r="G446" s="853"/>
      <c r="H446" s="853"/>
      <c r="I446" s="853"/>
      <c r="J446" s="814"/>
      <c r="K446" s="856"/>
      <c r="L446" s="1189"/>
      <c r="M446" s="1192"/>
      <c r="N446" s="1195"/>
      <c r="O446" s="1177"/>
      <c r="P446" s="1180"/>
      <c r="Q446" s="1183"/>
      <c r="R446" s="814"/>
      <c r="S446" s="356"/>
      <c r="T446" s="237"/>
      <c r="U446" s="237"/>
      <c r="V446" s="237"/>
      <c r="W446" s="232"/>
      <c r="X446" s="260"/>
      <c r="Y446" s="260"/>
      <c r="Z446" s="260"/>
      <c r="AA446" s="260"/>
      <c r="AB446" s="814"/>
      <c r="AC446" s="829"/>
      <c r="AD446" s="46">
        <f t="shared" si="364"/>
        <v>0</v>
      </c>
      <c r="AE446" s="46">
        <f t="shared" si="364"/>
        <v>0</v>
      </c>
      <c r="AF446" s="46">
        <f t="shared" si="364"/>
        <v>0</v>
      </c>
      <c r="AG446" s="46">
        <f t="shared" si="363"/>
        <v>0</v>
      </c>
      <c r="AH446" s="46">
        <f t="shared" si="363"/>
        <v>0</v>
      </c>
      <c r="AI446" s="46">
        <f t="shared" si="363"/>
        <v>0</v>
      </c>
      <c r="AJ446" s="46">
        <f t="shared" si="363"/>
        <v>0</v>
      </c>
      <c r="AK446" s="814"/>
      <c r="AL446" s="832"/>
      <c r="AM446" s="46">
        <f t="shared" si="424"/>
        <v>0</v>
      </c>
      <c r="AN446" s="49"/>
      <c r="AO446" s="49"/>
      <c r="AP446" s="49"/>
      <c r="AQ446" s="49"/>
      <c r="AR446" s="49"/>
      <c r="AS446" s="49"/>
      <c r="AT446" s="814"/>
      <c r="AU446" s="835"/>
      <c r="AV446" s="46">
        <f t="shared" si="427"/>
        <v>0</v>
      </c>
      <c r="AW446" s="49"/>
      <c r="AX446" s="49"/>
      <c r="AY446" s="49"/>
      <c r="AZ446" s="49"/>
      <c r="BA446" s="49"/>
      <c r="BB446" s="49"/>
      <c r="BC446" s="814"/>
      <c r="BD446" s="811"/>
      <c r="BE446" s="46">
        <f t="shared" si="430"/>
        <v>0</v>
      </c>
      <c r="BF446" s="49"/>
      <c r="BG446" s="49"/>
      <c r="BH446" s="49"/>
      <c r="BI446" s="49"/>
      <c r="BJ446" s="49"/>
      <c r="BK446" s="49"/>
      <c r="BL446" s="814"/>
      <c r="BM446" s="817"/>
      <c r="BN446" s="46">
        <f t="shared" si="433"/>
        <v>0</v>
      </c>
      <c r="BO446" s="49"/>
      <c r="BP446" s="49"/>
      <c r="BQ446" s="49"/>
      <c r="BR446" s="49"/>
      <c r="BS446" s="49"/>
      <c r="BT446" s="49"/>
      <c r="BU446" s="824"/>
      <c r="BV446" s="825"/>
      <c r="BW446" s="825"/>
      <c r="BX446" s="825"/>
      <c r="BY446" s="825"/>
      <c r="BZ446" s="825"/>
      <c r="CA446" s="825"/>
      <c r="CB446" s="825"/>
      <c r="CC446" s="826"/>
    </row>
    <row r="447" spans="1:81" s="58" customFormat="1" ht="40.200000000000003" customHeight="1" thickTop="1" x14ac:dyDescent="0.3">
      <c r="A447" s="34"/>
      <c r="B447" s="886"/>
      <c r="C447" s="869"/>
      <c r="D447" s="871"/>
      <c r="E447" s="851"/>
      <c r="F447" s="851"/>
      <c r="G447" s="851"/>
      <c r="H447" s="851"/>
      <c r="I447" s="851"/>
      <c r="J447" s="812">
        <v>531</v>
      </c>
      <c r="K447" s="854" t="str">
        <f>+[8]Metas!K603</f>
        <v>Red de comunicaciones diseñada e implementada a nivel departamental que permita la visibilización del delito de trata de personas y promover su denuncia.</v>
      </c>
      <c r="L447" s="857"/>
      <c r="M447" s="860">
        <f t="shared" ref="M447" si="458">SUM(N447:Q447)</f>
        <v>0</v>
      </c>
      <c r="N447" s="836"/>
      <c r="O447" s="839"/>
      <c r="P447" s="863"/>
      <c r="Q447" s="866"/>
      <c r="R447" s="812">
        <f>+$J447</f>
        <v>531</v>
      </c>
      <c r="S447" s="354"/>
      <c r="T447" s="235"/>
      <c r="U447" s="235"/>
      <c r="V447" s="235"/>
      <c r="W447" s="231"/>
      <c r="X447" s="256"/>
      <c r="Y447" s="256"/>
      <c r="Z447" s="256"/>
      <c r="AA447" s="256"/>
      <c r="AB447" s="812">
        <f t="shared" si="420"/>
        <v>531</v>
      </c>
      <c r="AC447" s="827">
        <f t="shared" ref="AC447" si="459">+L447</f>
        <v>0</v>
      </c>
      <c r="AD447" s="44">
        <f t="shared" si="364"/>
        <v>0</v>
      </c>
      <c r="AE447" s="44">
        <f t="shared" si="364"/>
        <v>0</v>
      </c>
      <c r="AF447" s="44">
        <f t="shared" si="364"/>
        <v>0</v>
      </c>
      <c r="AG447" s="44">
        <f t="shared" si="363"/>
        <v>0</v>
      </c>
      <c r="AH447" s="44">
        <f t="shared" si="363"/>
        <v>0</v>
      </c>
      <c r="AI447" s="44">
        <f t="shared" si="363"/>
        <v>0</v>
      </c>
      <c r="AJ447" s="44">
        <f t="shared" si="363"/>
        <v>0</v>
      </c>
      <c r="AK447" s="812">
        <f t="shared" si="422"/>
        <v>531</v>
      </c>
      <c r="AL447" s="830">
        <f t="shared" ref="AL447" si="460">+N447</f>
        <v>0</v>
      </c>
      <c r="AM447" s="44">
        <f t="shared" si="424"/>
        <v>0</v>
      </c>
      <c r="AN447" s="47"/>
      <c r="AO447" s="47"/>
      <c r="AP447" s="47"/>
      <c r="AQ447" s="47"/>
      <c r="AR447" s="47"/>
      <c r="AS447" s="47"/>
      <c r="AT447" s="812">
        <f t="shared" si="425"/>
        <v>531</v>
      </c>
      <c r="AU447" s="833">
        <f t="shared" ref="AU447" si="461">+O447</f>
        <v>0</v>
      </c>
      <c r="AV447" s="44">
        <f t="shared" si="427"/>
        <v>0</v>
      </c>
      <c r="AW447" s="47"/>
      <c r="AX447" s="47"/>
      <c r="AY447" s="47"/>
      <c r="AZ447" s="47"/>
      <c r="BA447" s="47"/>
      <c r="BB447" s="47"/>
      <c r="BC447" s="812">
        <f t="shared" si="428"/>
        <v>531</v>
      </c>
      <c r="BD447" s="809">
        <f t="shared" ref="BD447" si="462">+P447</f>
        <v>0</v>
      </c>
      <c r="BE447" s="44">
        <f t="shared" si="430"/>
        <v>0</v>
      </c>
      <c r="BF447" s="47"/>
      <c r="BG447" s="47"/>
      <c r="BH447" s="47"/>
      <c r="BI447" s="47"/>
      <c r="BJ447" s="47"/>
      <c r="BK447" s="47"/>
      <c r="BL447" s="812">
        <f t="shared" si="431"/>
        <v>531</v>
      </c>
      <c r="BM447" s="815">
        <f t="shared" ref="BM447" si="463">+Q447</f>
        <v>0</v>
      </c>
      <c r="BN447" s="44">
        <f t="shared" si="433"/>
        <v>0</v>
      </c>
      <c r="BO447" s="47"/>
      <c r="BP447" s="47"/>
      <c r="BQ447" s="47"/>
      <c r="BR447" s="47"/>
      <c r="BS447" s="47"/>
      <c r="BT447" s="47"/>
      <c r="BU447" s="818"/>
      <c r="BV447" s="819"/>
      <c r="BW447" s="819"/>
      <c r="BX447" s="819"/>
      <c r="BY447" s="819"/>
      <c r="BZ447" s="819"/>
      <c r="CA447" s="819"/>
      <c r="CB447" s="819"/>
      <c r="CC447" s="820"/>
    </row>
    <row r="448" spans="1:81" s="58" customFormat="1" ht="40.200000000000003" customHeight="1" x14ac:dyDescent="0.3">
      <c r="A448" s="34"/>
      <c r="B448" s="886"/>
      <c r="C448" s="869"/>
      <c r="D448" s="872"/>
      <c r="E448" s="852"/>
      <c r="F448" s="852"/>
      <c r="G448" s="852"/>
      <c r="H448" s="852"/>
      <c r="I448" s="852"/>
      <c r="J448" s="813"/>
      <c r="K448" s="855"/>
      <c r="L448" s="858"/>
      <c r="M448" s="861"/>
      <c r="N448" s="837"/>
      <c r="O448" s="840"/>
      <c r="P448" s="864"/>
      <c r="Q448" s="867"/>
      <c r="R448" s="813"/>
      <c r="S448" s="355"/>
      <c r="T448" s="236"/>
      <c r="U448" s="236"/>
      <c r="V448" s="236"/>
      <c r="W448" s="39"/>
      <c r="X448" s="31"/>
      <c r="Y448" s="31"/>
      <c r="Z448" s="31"/>
      <c r="AA448" s="31"/>
      <c r="AB448" s="813"/>
      <c r="AC448" s="828"/>
      <c r="AD448" s="51">
        <f t="shared" si="364"/>
        <v>0</v>
      </c>
      <c r="AE448" s="51">
        <f t="shared" si="364"/>
        <v>0</v>
      </c>
      <c r="AF448" s="51">
        <f t="shared" si="364"/>
        <v>0</v>
      </c>
      <c r="AG448" s="51">
        <f t="shared" si="363"/>
        <v>0</v>
      </c>
      <c r="AH448" s="51">
        <f t="shared" si="363"/>
        <v>0</v>
      </c>
      <c r="AI448" s="51">
        <f t="shared" si="363"/>
        <v>0</v>
      </c>
      <c r="AJ448" s="51">
        <f t="shared" si="363"/>
        <v>0</v>
      </c>
      <c r="AK448" s="813"/>
      <c r="AL448" s="831"/>
      <c r="AM448" s="51">
        <f t="shared" si="424"/>
        <v>0</v>
      </c>
      <c r="AN448" s="257"/>
      <c r="AO448" s="257"/>
      <c r="AP448" s="257"/>
      <c r="AQ448" s="257"/>
      <c r="AR448" s="257"/>
      <c r="AS448" s="257"/>
      <c r="AT448" s="813"/>
      <c r="AU448" s="834"/>
      <c r="AV448" s="51">
        <f t="shared" si="427"/>
        <v>0</v>
      </c>
      <c r="AW448" s="257"/>
      <c r="AX448" s="257"/>
      <c r="AY448" s="257"/>
      <c r="AZ448" s="257"/>
      <c r="BA448" s="257"/>
      <c r="BB448" s="257"/>
      <c r="BC448" s="813"/>
      <c r="BD448" s="810"/>
      <c r="BE448" s="51">
        <f t="shared" si="430"/>
        <v>0</v>
      </c>
      <c r="BF448" s="257"/>
      <c r="BG448" s="257"/>
      <c r="BH448" s="257"/>
      <c r="BI448" s="257"/>
      <c r="BJ448" s="257"/>
      <c r="BK448" s="257"/>
      <c r="BL448" s="813"/>
      <c r="BM448" s="816"/>
      <c r="BN448" s="51">
        <f t="shared" si="433"/>
        <v>0</v>
      </c>
      <c r="BO448" s="257"/>
      <c r="BP448" s="257"/>
      <c r="BQ448" s="257"/>
      <c r="BR448" s="257"/>
      <c r="BS448" s="257"/>
      <c r="BT448" s="257"/>
      <c r="BU448" s="821"/>
      <c r="BV448" s="822"/>
      <c r="BW448" s="822"/>
      <c r="BX448" s="822"/>
      <c r="BY448" s="822"/>
      <c r="BZ448" s="822"/>
      <c r="CA448" s="822"/>
      <c r="CB448" s="822"/>
      <c r="CC448" s="823"/>
    </row>
    <row r="449" spans="1:81" s="58" customFormat="1" ht="40.200000000000003" customHeight="1" x14ac:dyDescent="0.3">
      <c r="A449" s="34"/>
      <c r="B449" s="886"/>
      <c r="C449" s="869"/>
      <c r="D449" s="872"/>
      <c r="E449" s="852"/>
      <c r="F449" s="852"/>
      <c r="G449" s="852"/>
      <c r="H449" s="852"/>
      <c r="I449" s="852"/>
      <c r="J449" s="813"/>
      <c r="K449" s="855"/>
      <c r="L449" s="858"/>
      <c r="M449" s="861"/>
      <c r="N449" s="837"/>
      <c r="O449" s="840"/>
      <c r="P449" s="864"/>
      <c r="Q449" s="867"/>
      <c r="R449" s="813"/>
      <c r="S449" s="355"/>
      <c r="T449" s="236"/>
      <c r="U449" s="236"/>
      <c r="V449" s="236"/>
      <c r="W449" s="39"/>
      <c r="X449" s="31"/>
      <c r="Y449" s="31"/>
      <c r="Z449" s="31"/>
      <c r="AA449" s="31"/>
      <c r="AB449" s="813"/>
      <c r="AC449" s="828"/>
      <c r="AD449" s="51">
        <f t="shared" si="364"/>
        <v>0</v>
      </c>
      <c r="AE449" s="51">
        <f t="shared" si="364"/>
        <v>0</v>
      </c>
      <c r="AF449" s="51">
        <f t="shared" si="364"/>
        <v>0</v>
      </c>
      <c r="AG449" s="51">
        <f t="shared" si="363"/>
        <v>0</v>
      </c>
      <c r="AH449" s="51">
        <f t="shared" si="363"/>
        <v>0</v>
      </c>
      <c r="AI449" s="51">
        <f t="shared" si="363"/>
        <v>0</v>
      </c>
      <c r="AJ449" s="51">
        <f t="shared" si="363"/>
        <v>0</v>
      </c>
      <c r="AK449" s="813"/>
      <c r="AL449" s="831"/>
      <c r="AM449" s="51">
        <f t="shared" si="424"/>
        <v>0</v>
      </c>
      <c r="AN449" s="257"/>
      <c r="AO449" s="257"/>
      <c r="AP449" s="257"/>
      <c r="AQ449" s="257"/>
      <c r="AR449" s="257"/>
      <c r="AS449" s="257"/>
      <c r="AT449" s="813"/>
      <c r="AU449" s="834"/>
      <c r="AV449" s="51">
        <f t="shared" si="427"/>
        <v>0</v>
      </c>
      <c r="AW449" s="257"/>
      <c r="AX449" s="257"/>
      <c r="AY449" s="257"/>
      <c r="AZ449" s="257"/>
      <c r="BA449" s="257"/>
      <c r="BB449" s="257"/>
      <c r="BC449" s="813"/>
      <c r="BD449" s="810"/>
      <c r="BE449" s="51">
        <f t="shared" si="430"/>
        <v>0</v>
      </c>
      <c r="BF449" s="257"/>
      <c r="BG449" s="257"/>
      <c r="BH449" s="257"/>
      <c r="BI449" s="257"/>
      <c r="BJ449" s="257"/>
      <c r="BK449" s="257"/>
      <c r="BL449" s="813"/>
      <c r="BM449" s="816"/>
      <c r="BN449" s="51">
        <f t="shared" si="433"/>
        <v>0</v>
      </c>
      <c r="BO449" s="257"/>
      <c r="BP449" s="257"/>
      <c r="BQ449" s="257"/>
      <c r="BR449" s="257"/>
      <c r="BS449" s="257"/>
      <c r="BT449" s="257"/>
      <c r="BU449" s="821"/>
      <c r="BV449" s="822"/>
      <c r="BW449" s="822"/>
      <c r="BX449" s="822"/>
      <c r="BY449" s="822"/>
      <c r="BZ449" s="822"/>
      <c r="CA449" s="822"/>
      <c r="CB449" s="822"/>
      <c r="CC449" s="823"/>
    </row>
    <row r="450" spans="1:81" s="58" customFormat="1" ht="40.200000000000003" customHeight="1" thickBot="1" x14ac:dyDescent="0.35">
      <c r="A450" s="34"/>
      <c r="B450" s="886"/>
      <c r="C450" s="870"/>
      <c r="D450" s="873"/>
      <c r="E450" s="853"/>
      <c r="F450" s="853"/>
      <c r="G450" s="853"/>
      <c r="H450" s="853"/>
      <c r="I450" s="853"/>
      <c r="J450" s="814"/>
      <c r="K450" s="856"/>
      <c r="L450" s="859"/>
      <c r="M450" s="862"/>
      <c r="N450" s="838"/>
      <c r="O450" s="841"/>
      <c r="P450" s="865"/>
      <c r="Q450" s="874"/>
      <c r="R450" s="814"/>
      <c r="S450" s="356"/>
      <c r="T450" s="237"/>
      <c r="U450" s="237"/>
      <c r="V450" s="237"/>
      <c r="W450" s="232"/>
      <c r="X450" s="260"/>
      <c r="Y450" s="260"/>
      <c r="Z450" s="260"/>
      <c r="AA450" s="260"/>
      <c r="AB450" s="814"/>
      <c r="AC450" s="829"/>
      <c r="AD450" s="46">
        <f t="shared" si="364"/>
        <v>0</v>
      </c>
      <c r="AE450" s="46">
        <f t="shared" si="364"/>
        <v>0</v>
      </c>
      <c r="AF450" s="46">
        <f t="shared" si="364"/>
        <v>0</v>
      </c>
      <c r="AG450" s="46">
        <f t="shared" si="363"/>
        <v>0</v>
      </c>
      <c r="AH450" s="46">
        <f t="shared" si="363"/>
        <v>0</v>
      </c>
      <c r="AI450" s="46">
        <f t="shared" si="363"/>
        <v>0</v>
      </c>
      <c r="AJ450" s="46">
        <f t="shared" si="363"/>
        <v>0</v>
      </c>
      <c r="AK450" s="814"/>
      <c r="AL450" s="832"/>
      <c r="AM450" s="46">
        <f t="shared" si="424"/>
        <v>0</v>
      </c>
      <c r="AN450" s="49"/>
      <c r="AO450" s="49"/>
      <c r="AP450" s="49"/>
      <c r="AQ450" s="49"/>
      <c r="AR450" s="49"/>
      <c r="AS450" s="49"/>
      <c r="AT450" s="814"/>
      <c r="AU450" s="835"/>
      <c r="AV450" s="46">
        <f t="shared" si="427"/>
        <v>0</v>
      </c>
      <c r="AW450" s="49"/>
      <c r="AX450" s="49"/>
      <c r="AY450" s="49"/>
      <c r="AZ450" s="49"/>
      <c r="BA450" s="49"/>
      <c r="BB450" s="49"/>
      <c r="BC450" s="814"/>
      <c r="BD450" s="811"/>
      <c r="BE450" s="46">
        <f t="shared" si="430"/>
        <v>0</v>
      </c>
      <c r="BF450" s="49"/>
      <c r="BG450" s="49"/>
      <c r="BH450" s="49"/>
      <c r="BI450" s="49"/>
      <c r="BJ450" s="49"/>
      <c r="BK450" s="49"/>
      <c r="BL450" s="814"/>
      <c r="BM450" s="817"/>
      <c r="BN450" s="46">
        <f t="shared" si="433"/>
        <v>0</v>
      </c>
      <c r="BO450" s="49"/>
      <c r="BP450" s="49"/>
      <c r="BQ450" s="49"/>
      <c r="BR450" s="49"/>
      <c r="BS450" s="49"/>
      <c r="BT450" s="49"/>
      <c r="BU450" s="824"/>
      <c r="BV450" s="825"/>
      <c r="BW450" s="825"/>
      <c r="BX450" s="825"/>
      <c r="BY450" s="825"/>
      <c r="BZ450" s="825"/>
      <c r="CA450" s="825"/>
      <c r="CB450" s="825"/>
      <c r="CC450" s="826"/>
    </row>
    <row r="451" spans="1:81" s="58" customFormat="1" ht="40.200000000000003" customHeight="1" thickTop="1" x14ac:dyDescent="0.3">
      <c r="A451" s="34"/>
      <c r="B451" s="886"/>
      <c r="C451" s="868" t="s">
        <v>801</v>
      </c>
      <c r="D451" s="871"/>
      <c r="E451" s="851"/>
      <c r="F451" s="851"/>
      <c r="G451" s="851"/>
      <c r="H451" s="851"/>
      <c r="I451" s="851"/>
      <c r="J451" s="812">
        <v>532</v>
      </c>
      <c r="K451" s="854" t="str">
        <f>+[8]Metas!K604</f>
        <v xml:space="preserve">Ruta diseñada e implementada de asistencia, prevención y protección de victimas de trata de personas y los distintos protocolos de protección a nivel municipal. </v>
      </c>
      <c r="L451" s="857"/>
      <c r="M451" s="860">
        <f t="shared" ref="M451" si="464">SUM(N451:Q451)</f>
        <v>0</v>
      </c>
      <c r="N451" s="836"/>
      <c r="O451" s="839"/>
      <c r="P451" s="863"/>
      <c r="Q451" s="866"/>
      <c r="R451" s="812">
        <f>+$J451</f>
        <v>532</v>
      </c>
      <c r="S451" s="354"/>
      <c r="T451" s="235"/>
      <c r="U451" s="235"/>
      <c r="V451" s="235"/>
      <c r="W451" s="231"/>
      <c r="X451" s="256"/>
      <c r="Y451" s="256"/>
      <c r="Z451" s="256"/>
      <c r="AA451" s="256"/>
      <c r="AB451" s="812">
        <f t="shared" si="420"/>
        <v>532</v>
      </c>
      <c r="AC451" s="827">
        <f t="shared" ref="AC451" si="465">+L451</f>
        <v>0</v>
      </c>
      <c r="AD451" s="44">
        <f t="shared" si="364"/>
        <v>0</v>
      </c>
      <c r="AE451" s="44">
        <f t="shared" si="364"/>
        <v>0</v>
      </c>
      <c r="AF451" s="44">
        <f t="shared" si="364"/>
        <v>0</v>
      </c>
      <c r="AG451" s="44">
        <f t="shared" si="363"/>
        <v>0</v>
      </c>
      <c r="AH451" s="44">
        <f t="shared" si="363"/>
        <v>0</v>
      </c>
      <c r="AI451" s="44">
        <f t="shared" si="363"/>
        <v>0</v>
      </c>
      <c r="AJ451" s="44">
        <f t="shared" si="363"/>
        <v>0</v>
      </c>
      <c r="AK451" s="812">
        <f t="shared" si="422"/>
        <v>532</v>
      </c>
      <c r="AL451" s="830">
        <f t="shared" ref="AL451" si="466">+N451</f>
        <v>0</v>
      </c>
      <c r="AM451" s="44">
        <f t="shared" si="424"/>
        <v>0</v>
      </c>
      <c r="AN451" s="47"/>
      <c r="AO451" s="47"/>
      <c r="AP451" s="47"/>
      <c r="AQ451" s="47"/>
      <c r="AR451" s="47"/>
      <c r="AS451" s="47"/>
      <c r="AT451" s="812">
        <f t="shared" si="425"/>
        <v>532</v>
      </c>
      <c r="AU451" s="833">
        <f t="shared" ref="AU451" si="467">+O451</f>
        <v>0</v>
      </c>
      <c r="AV451" s="44">
        <f t="shared" si="427"/>
        <v>0</v>
      </c>
      <c r="AW451" s="47"/>
      <c r="AX451" s="47"/>
      <c r="AY451" s="47"/>
      <c r="AZ451" s="47"/>
      <c r="BA451" s="47"/>
      <c r="BB451" s="47"/>
      <c r="BC451" s="812">
        <f t="shared" si="428"/>
        <v>532</v>
      </c>
      <c r="BD451" s="809">
        <f t="shared" ref="BD451" si="468">+P451</f>
        <v>0</v>
      </c>
      <c r="BE451" s="44">
        <f t="shared" si="430"/>
        <v>0</v>
      </c>
      <c r="BF451" s="47"/>
      <c r="BG451" s="47"/>
      <c r="BH451" s="47"/>
      <c r="BI451" s="47"/>
      <c r="BJ451" s="47"/>
      <c r="BK451" s="47"/>
      <c r="BL451" s="812">
        <f t="shared" si="431"/>
        <v>532</v>
      </c>
      <c r="BM451" s="815">
        <f t="shared" ref="BM451" si="469">+Q451</f>
        <v>0</v>
      </c>
      <c r="BN451" s="44">
        <f t="shared" si="433"/>
        <v>0</v>
      </c>
      <c r="BO451" s="47"/>
      <c r="BP451" s="47"/>
      <c r="BQ451" s="47"/>
      <c r="BR451" s="47"/>
      <c r="BS451" s="47"/>
      <c r="BT451" s="47"/>
      <c r="BU451" s="818"/>
      <c r="BV451" s="819"/>
      <c r="BW451" s="819"/>
      <c r="BX451" s="819"/>
      <c r="BY451" s="819"/>
      <c r="BZ451" s="819"/>
      <c r="CA451" s="819"/>
      <c r="CB451" s="819"/>
      <c r="CC451" s="820"/>
    </row>
    <row r="452" spans="1:81" s="58" customFormat="1" ht="40.200000000000003" customHeight="1" x14ac:dyDescent="0.3">
      <c r="A452" s="34"/>
      <c r="B452" s="886"/>
      <c r="C452" s="869"/>
      <c r="D452" s="872"/>
      <c r="E452" s="852"/>
      <c r="F452" s="852"/>
      <c r="G452" s="852"/>
      <c r="H452" s="852"/>
      <c r="I452" s="852"/>
      <c r="J452" s="813"/>
      <c r="K452" s="855"/>
      <c r="L452" s="858"/>
      <c r="M452" s="861"/>
      <c r="N452" s="837"/>
      <c r="O452" s="840"/>
      <c r="P452" s="864"/>
      <c r="Q452" s="867"/>
      <c r="R452" s="813"/>
      <c r="S452" s="355"/>
      <c r="T452" s="236"/>
      <c r="U452" s="236"/>
      <c r="V452" s="236"/>
      <c r="W452" s="39"/>
      <c r="X452" s="31"/>
      <c r="Y452" s="31"/>
      <c r="Z452" s="31"/>
      <c r="AA452" s="31"/>
      <c r="AB452" s="813"/>
      <c r="AC452" s="828"/>
      <c r="AD452" s="51">
        <f t="shared" si="364"/>
        <v>0</v>
      </c>
      <c r="AE452" s="51">
        <f t="shared" si="364"/>
        <v>0</v>
      </c>
      <c r="AF452" s="51">
        <f t="shared" si="364"/>
        <v>0</v>
      </c>
      <c r="AG452" s="51">
        <f t="shared" si="364"/>
        <v>0</v>
      </c>
      <c r="AH452" s="51">
        <f t="shared" si="364"/>
        <v>0</v>
      </c>
      <c r="AI452" s="51">
        <f t="shared" si="364"/>
        <v>0</v>
      </c>
      <c r="AJ452" s="51">
        <f t="shared" si="364"/>
        <v>0</v>
      </c>
      <c r="AK452" s="813"/>
      <c r="AL452" s="831"/>
      <c r="AM452" s="51">
        <f t="shared" si="424"/>
        <v>0</v>
      </c>
      <c r="AN452" s="257"/>
      <c r="AO452" s="257"/>
      <c r="AP452" s="257"/>
      <c r="AQ452" s="257"/>
      <c r="AR452" s="257"/>
      <c r="AS452" s="257"/>
      <c r="AT452" s="813"/>
      <c r="AU452" s="834"/>
      <c r="AV452" s="51">
        <f t="shared" si="427"/>
        <v>0</v>
      </c>
      <c r="AW452" s="257"/>
      <c r="AX452" s="257"/>
      <c r="AY452" s="257"/>
      <c r="AZ452" s="257"/>
      <c r="BA452" s="257"/>
      <c r="BB452" s="257"/>
      <c r="BC452" s="813"/>
      <c r="BD452" s="810"/>
      <c r="BE452" s="51">
        <f t="shared" si="430"/>
        <v>0</v>
      </c>
      <c r="BF452" s="257"/>
      <c r="BG452" s="257"/>
      <c r="BH452" s="257"/>
      <c r="BI452" s="257"/>
      <c r="BJ452" s="257"/>
      <c r="BK452" s="257"/>
      <c r="BL452" s="813"/>
      <c r="BM452" s="816"/>
      <c r="BN452" s="51">
        <f t="shared" si="433"/>
        <v>0</v>
      </c>
      <c r="BO452" s="257"/>
      <c r="BP452" s="257"/>
      <c r="BQ452" s="257"/>
      <c r="BR452" s="257"/>
      <c r="BS452" s="257"/>
      <c r="BT452" s="257"/>
      <c r="BU452" s="821"/>
      <c r="BV452" s="822"/>
      <c r="BW452" s="822"/>
      <c r="BX452" s="822"/>
      <c r="BY452" s="822"/>
      <c r="BZ452" s="822"/>
      <c r="CA452" s="822"/>
      <c r="CB452" s="822"/>
      <c r="CC452" s="823"/>
    </row>
    <row r="453" spans="1:81" s="58" customFormat="1" ht="40.200000000000003" customHeight="1" x14ac:dyDescent="0.3">
      <c r="A453" s="34"/>
      <c r="B453" s="886"/>
      <c r="C453" s="869"/>
      <c r="D453" s="872"/>
      <c r="E453" s="852"/>
      <c r="F453" s="852"/>
      <c r="G453" s="852"/>
      <c r="H453" s="852"/>
      <c r="I453" s="852"/>
      <c r="J453" s="813"/>
      <c r="K453" s="855"/>
      <c r="L453" s="858"/>
      <c r="M453" s="861"/>
      <c r="N453" s="837"/>
      <c r="O453" s="840"/>
      <c r="P453" s="864"/>
      <c r="Q453" s="867"/>
      <c r="R453" s="813"/>
      <c r="S453" s="355"/>
      <c r="T453" s="236"/>
      <c r="U453" s="236"/>
      <c r="V453" s="236"/>
      <c r="W453" s="39"/>
      <c r="X453" s="31"/>
      <c r="Y453" s="31"/>
      <c r="Z453" s="31"/>
      <c r="AA453" s="31"/>
      <c r="AB453" s="813"/>
      <c r="AC453" s="828"/>
      <c r="AD453" s="51">
        <f t="shared" ref="AD453:AJ486" si="470">+AM453+AV453+BE453+BN453</f>
        <v>0</v>
      </c>
      <c r="AE453" s="51">
        <f t="shared" si="470"/>
        <v>0</v>
      </c>
      <c r="AF453" s="51">
        <f t="shared" si="470"/>
        <v>0</v>
      </c>
      <c r="AG453" s="51">
        <f t="shared" si="470"/>
        <v>0</v>
      </c>
      <c r="AH453" s="51">
        <f t="shared" si="470"/>
        <v>0</v>
      </c>
      <c r="AI453" s="51">
        <f t="shared" si="470"/>
        <v>0</v>
      </c>
      <c r="AJ453" s="51">
        <f t="shared" si="470"/>
        <v>0</v>
      </c>
      <c r="AK453" s="813"/>
      <c r="AL453" s="831"/>
      <c r="AM453" s="51">
        <f t="shared" si="424"/>
        <v>0</v>
      </c>
      <c r="AN453" s="257"/>
      <c r="AO453" s="257"/>
      <c r="AP453" s="257"/>
      <c r="AQ453" s="257"/>
      <c r="AR453" s="257"/>
      <c r="AS453" s="257"/>
      <c r="AT453" s="813"/>
      <c r="AU453" s="834"/>
      <c r="AV453" s="51">
        <f t="shared" si="427"/>
        <v>0</v>
      </c>
      <c r="AW453" s="257"/>
      <c r="AX453" s="257"/>
      <c r="AY453" s="257"/>
      <c r="AZ453" s="257"/>
      <c r="BA453" s="257"/>
      <c r="BB453" s="257"/>
      <c r="BC453" s="813"/>
      <c r="BD453" s="810"/>
      <c r="BE453" s="51">
        <f t="shared" si="430"/>
        <v>0</v>
      </c>
      <c r="BF453" s="257"/>
      <c r="BG453" s="257"/>
      <c r="BH453" s="257"/>
      <c r="BI453" s="257"/>
      <c r="BJ453" s="257"/>
      <c r="BK453" s="257"/>
      <c r="BL453" s="813"/>
      <c r="BM453" s="816"/>
      <c r="BN453" s="51">
        <f t="shared" si="433"/>
        <v>0</v>
      </c>
      <c r="BO453" s="257"/>
      <c r="BP453" s="257"/>
      <c r="BQ453" s="257"/>
      <c r="BR453" s="257"/>
      <c r="BS453" s="257"/>
      <c r="BT453" s="257"/>
      <c r="BU453" s="821"/>
      <c r="BV453" s="822"/>
      <c r="BW453" s="822"/>
      <c r="BX453" s="822"/>
      <c r="BY453" s="822"/>
      <c r="BZ453" s="822"/>
      <c r="CA453" s="822"/>
      <c r="CB453" s="822"/>
      <c r="CC453" s="823"/>
    </row>
    <row r="454" spans="1:81" s="58" customFormat="1" ht="40.200000000000003" customHeight="1" thickBot="1" x14ac:dyDescent="0.35">
      <c r="A454" s="34"/>
      <c r="B454" s="886"/>
      <c r="C454" s="869"/>
      <c r="D454" s="873"/>
      <c r="E454" s="853"/>
      <c r="F454" s="853"/>
      <c r="G454" s="853"/>
      <c r="H454" s="853"/>
      <c r="I454" s="853"/>
      <c r="J454" s="814"/>
      <c r="K454" s="856"/>
      <c r="L454" s="859"/>
      <c r="M454" s="862"/>
      <c r="N454" s="838"/>
      <c r="O454" s="841"/>
      <c r="P454" s="865"/>
      <c r="Q454" s="874"/>
      <c r="R454" s="814"/>
      <c r="S454" s="356"/>
      <c r="T454" s="237"/>
      <c r="U454" s="237"/>
      <c r="V454" s="237"/>
      <c r="W454" s="232"/>
      <c r="X454" s="260"/>
      <c r="Y454" s="260"/>
      <c r="Z454" s="260"/>
      <c r="AA454" s="260"/>
      <c r="AB454" s="814"/>
      <c r="AC454" s="829"/>
      <c r="AD454" s="46">
        <f t="shared" si="470"/>
        <v>0</v>
      </c>
      <c r="AE454" s="46">
        <f t="shared" si="470"/>
        <v>0</v>
      </c>
      <c r="AF454" s="46">
        <f t="shared" si="470"/>
        <v>0</v>
      </c>
      <c r="AG454" s="46">
        <f t="shared" si="470"/>
        <v>0</v>
      </c>
      <c r="AH454" s="46">
        <f t="shared" si="470"/>
        <v>0</v>
      </c>
      <c r="AI454" s="46">
        <f t="shared" si="470"/>
        <v>0</v>
      </c>
      <c r="AJ454" s="46">
        <f t="shared" si="470"/>
        <v>0</v>
      </c>
      <c r="AK454" s="814"/>
      <c r="AL454" s="832"/>
      <c r="AM454" s="46">
        <f t="shared" si="424"/>
        <v>0</v>
      </c>
      <c r="AN454" s="49"/>
      <c r="AO454" s="49"/>
      <c r="AP454" s="49"/>
      <c r="AQ454" s="49"/>
      <c r="AR454" s="49"/>
      <c r="AS454" s="49"/>
      <c r="AT454" s="814"/>
      <c r="AU454" s="835"/>
      <c r="AV454" s="46">
        <f t="shared" si="427"/>
        <v>0</v>
      </c>
      <c r="AW454" s="49"/>
      <c r="AX454" s="49"/>
      <c r="AY454" s="49"/>
      <c r="AZ454" s="49"/>
      <c r="BA454" s="49"/>
      <c r="BB454" s="49"/>
      <c r="BC454" s="814"/>
      <c r="BD454" s="811"/>
      <c r="BE454" s="46">
        <f t="shared" si="430"/>
        <v>0</v>
      </c>
      <c r="BF454" s="49"/>
      <c r="BG454" s="49"/>
      <c r="BH454" s="49"/>
      <c r="BI454" s="49"/>
      <c r="BJ454" s="49"/>
      <c r="BK454" s="49"/>
      <c r="BL454" s="814"/>
      <c r="BM454" s="817"/>
      <c r="BN454" s="46">
        <f t="shared" si="433"/>
        <v>0</v>
      </c>
      <c r="BO454" s="49"/>
      <c r="BP454" s="49"/>
      <c r="BQ454" s="49"/>
      <c r="BR454" s="49"/>
      <c r="BS454" s="49"/>
      <c r="BT454" s="49"/>
      <c r="BU454" s="824"/>
      <c r="BV454" s="825"/>
      <c r="BW454" s="825"/>
      <c r="BX454" s="825"/>
      <c r="BY454" s="825"/>
      <c r="BZ454" s="825"/>
      <c r="CA454" s="825"/>
      <c r="CB454" s="825"/>
      <c r="CC454" s="826"/>
    </row>
    <row r="455" spans="1:81" s="58" customFormat="1" ht="40.200000000000003" customHeight="1" thickTop="1" x14ac:dyDescent="0.3">
      <c r="A455" s="34"/>
      <c r="B455" s="886"/>
      <c r="C455" s="869"/>
      <c r="D455" s="871"/>
      <c r="E455" s="851"/>
      <c r="F455" s="851"/>
      <c r="G455" s="851"/>
      <c r="H455" s="851"/>
      <c r="I455" s="851"/>
      <c r="J455" s="812">
        <v>533</v>
      </c>
      <c r="K455" s="854" t="str">
        <f>+[8]Metas!K605</f>
        <v xml:space="preserve">Talleres de formación a funcionarios públicos sobre el marco jurídico y las modalidades de trata de personas en el Departamento. </v>
      </c>
      <c r="L455" s="857">
        <v>6</v>
      </c>
      <c r="M455" s="860">
        <f t="shared" ref="M455" si="471">SUM(N455:Q455)</f>
        <v>6</v>
      </c>
      <c r="N455" s="836"/>
      <c r="O455" s="839">
        <v>2</v>
      </c>
      <c r="P455" s="863">
        <v>2</v>
      </c>
      <c r="Q455" s="866">
        <v>2</v>
      </c>
      <c r="R455" s="812">
        <f>+$J455</f>
        <v>533</v>
      </c>
      <c r="S455" s="354" t="s">
        <v>5927</v>
      </c>
      <c r="T455" s="235" t="s">
        <v>3822</v>
      </c>
      <c r="U455" s="235" t="s">
        <v>3826</v>
      </c>
      <c r="V455" s="235" t="s">
        <v>3830</v>
      </c>
      <c r="W455" s="231" t="s">
        <v>5674</v>
      </c>
      <c r="X455" s="256"/>
      <c r="Y455" s="256"/>
      <c r="Z455" s="256"/>
      <c r="AA455" s="256"/>
      <c r="AB455" s="812">
        <f t="shared" si="420"/>
        <v>533</v>
      </c>
      <c r="AC455" s="827">
        <f t="shared" ref="AC455" si="472">+L455</f>
        <v>6</v>
      </c>
      <c r="AD455" s="44">
        <f t="shared" si="470"/>
        <v>23.1</v>
      </c>
      <c r="AE455" s="44">
        <f t="shared" si="470"/>
        <v>23.1</v>
      </c>
      <c r="AF455" s="44">
        <f t="shared" si="470"/>
        <v>0</v>
      </c>
      <c r="AG455" s="44">
        <f t="shared" si="470"/>
        <v>0</v>
      </c>
      <c r="AH455" s="44">
        <f t="shared" si="470"/>
        <v>0</v>
      </c>
      <c r="AI455" s="44">
        <f t="shared" si="470"/>
        <v>0</v>
      </c>
      <c r="AJ455" s="44">
        <f t="shared" si="470"/>
        <v>0</v>
      </c>
      <c r="AK455" s="812">
        <f t="shared" si="422"/>
        <v>533</v>
      </c>
      <c r="AL455" s="830">
        <f t="shared" ref="AL455" si="473">+N455</f>
        <v>0</v>
      </c>
      <c r="AM455" s="44">
        <f t="shared" si="424"/>
        <v>0</v>
      </c>
      <c r="AN455" s="47"/>
      <c r="AO455" s="47"/>
      <c r="AP455" s="47"/>
      <c r="AQ455" s="47"/>
      <c r="AR455" s="47"/>
      <c r="AS455" s="47"/>
      <c r="AT455" s="812">
        <f t="shared" si="425"/>
        <v>533</v>
      </c>
      <c r="AU455" s="833">
        <f t="shared" ref="AU455" si="474">+O455</f>
        <v>2</v>
      </c>
      <c r="AV455" s="44">
        <f t="shared" si="427"/>
        <v>10</v>
      </c>
      <c r="AW455" s="47">
        <v>10</v>
      </c>
      <c r="AX455" s="47"/>
      <c r="AY455" s="47"/>
      <c r="AZ455" s="47"/>
      <c r="BA455" s="47"/>
      <c r="BB455" s="47"/>
      <c r="BC455" s="812">
        <f t="shared" si="428"/>
        <v>533</v>
      </c>
      <c r="BD455" s="809">
        <f t="shared" ref="BD455" si="475">+P455</f>
        <v>2</v>
      </c>
      <c r="BE455" s="44">
        <f t="shared" si="430"/>
        <v>10</v>
      </c>
      <c r="BF455" s="47">
        <v>10</v>
      </c>
      <c r="BG455" s="47"/>
      <c r="BH455" s="47"/>
      <c r="BI455" s="47"/>
      <c r="BJ455" s="47"/>
      <c r="BK455" s="47"/>
      <c r="BL455" s="812">
        <f t="shared" si="431"/>
        <v>533</v>
      </c>
      <c r="BM455" s="815">
        <f t="shared" ref="BM455" si="476">+Q455</f>
        <v>2</v>
      </c>
      <c r="BN455" s="44">
        <f t="shared" si="433"/>
        <v>3.1</v>
      </c>
      <c r="BO455" s="47">
        <v>3.1</v>
      </c>
      <c r="BP455" s="47"/>
      <c r="BQ455" s="47"/>
      <c r="BR455" s="47"/>
      <c r="BS455" s="47"/>
      <c r="BT455" s="47"/>
      <c r="BU455" s="818"/>
      <c r="BV455" s="819"/>
      <c r="BW455" s="819"/>
      <c r="BX455" s="819"/>
      <c r="BY455" s="819"/>
      <c r="BZ455" s="819"/>
      <c r="CA455" s="819"/>
      <c r="CB455" s="819"/>
      <c r="CC455" s="820"/>
    </row>
    <row r="456" spans="1:81" s="58" customFormat="1" ht="40.200000000000003" customHeight="1" x14ac:dyDescent="0.3">
      <c r="A456" s="34"/>
      <c r="B456" s="886"/>
      <c r="C456" s="869"/>
      <c r="D456" s="872"/>
      <c r="E456" s="852"/>
      <c r="F456" s="852"/>
      <c r="G456" s="852"/>
      <c r="H456" s="852"/>
      <c r="I456" s="852"/>
      <c r="J456" s="813"/>
      <c r="K456" s="855"/>
      <c r="L456" s="858"/>
      <c r="M456" s="861"/>
      <c r="N456" s="837"/>
      <c r="O456" s="840"/>
      <c r="P456" s="864"/>
      <c r="Q456" s="867"/>
      <c r="R456" s="813"/>
      <c r="S456" s="355" t="s">
        <v>5928</v>
      </c>
      <c r="T456" s="236"/>
      <c r="U456" s="236"/>
      <c r="V456" s="236"/>
      <c r="W456" s="39" t="s">
        <v>5743</v>
      </c>
      <c r="X456" s="31"/>
      <c r="Y456" s="31"/>
      <c r="Z456" s="31"/>
      <c r="AA456" s="31"/>
      <c r="AB456" s="813"/>
      <c r="AC456" s="828"/>
      <c r="AD456" s="51">
        <f t="shared" si="470"/>
        <v>0</v>
      </c>
      <c r="AE456" s="51">
        <f t="shared" si="470"/>
        <v>0</v>
      </c>
      <c r="AF456" s="51">
        <f t="shared" si="470"/>
        <v>0</v>
      </c>
      <c r="AG456" s="51">
        <f t="shared" si="470"/>
        <v>0</v>
      </c>
      <c r="AH456" s="51">
        <f t="shared" si="470"/>
        <v>0</v>
      </c>
      <c r="AI456" s="51">
        <f t="shared" si="470"/>
        <v>0</v>
      </c>
      <c r="AJ456" s="51">
        <f t="shared" si="470"/>
        <v>0</v>
      </c>
      <c r="AK456" s="813"/>
      <c r="AL456" s="831"/>
      <c r="AM456" s="51">
        <f t="shared" si="424"/>
        <v>0</v>
      </c>
      <c r="AN456" s="257"/>
      <c r="AO456" s="257"/>
      <c r="AP456" s="257"/>
      <c r="AQ456" s="257"/>
      <c r="AR456" s="257"/>
      <c r="AS456" s="257"/>
      <c r="AT456" s="813"/>
      <c r="AU456" s="834"/>
      <c r="AV456" s="51">
        <f t="shared" si="427"/>
        <v>0</v>
      </c>
      <c r="AW456" s="257"/>
      <c r="AX456" s="257"/>
      <c r="AY456" s="257"/>
      <c r="AZ456" s="257"/>
      <c r="BA456" s="257"/>
      <c r="BB456" s="257"/>
      <c r="BC456" s="813"/>
      <c r="BD456" s="810"/>
      <c r="BE456" s="51">
        <f t="shared" si="430"/>
        <v>0</v>
      </c>
      <c r="BF456" s="257"/>
      <c r="BG456" s="257"/>
      <c r="BH456" s="257"/>
      <c r="BI456" s="257"/>
      <c r="BJ456" s="257"/>
      <c r="BK456" s="257"/>
      <c r="BL456" s="813"/>
      <c r="BM456" s="816"/>
      <c r="BN456" s="51">
        <f t="shared" si="433"/>
        <v>0</v>
      </c>
      <c r="BO456" s="257"/>
      <c r="BP456" s="257"/>
      <c r="BQ456" s="257"/>
      <c r="BR456" s="257"/>
      <c r="BS456" s="257"/>
      <c r="BT456" s="257"/>
      <c r="BU456" s="821"/>
      <c r="BV456" s="822"/>
      <c r="BW456" s="822"/>
      <c r="BX456" s="822"/>
      <c r="BY456" s="822"/>
      <c r="BZ456" s="822"/>
      <c r="CA456" s="822"/>
      <c r="CB456" s="822"/>
      <c r="CC456" s="823"/>
    </row>
    <row r="457" spans="1:81" s="58" customFormat="1" ht="40.200000000000003" customHeight="1" x14ac:dyDescent="0.3">
      <c r="A457" s="34"/>
      <c r="B457" s="886"/>
      <c r="C457" s="869"/>
      <c r="D457" s="872"/>
      <c r="E457" s="852"/>
      <c r="F457" s="852"/>
      <c r="G457" s="852"/>
      <c r="H457" s="852"/>
      <c r="I457" s="852"/>
      <c r="J457" s="813"/>
      <c r="K457" s="855"/>
      <c r="L457" s="858"/>
      <c r="M457" s="861"/>
      <c r="N457" s="837"/>
      <c r="O457" s="840"/>
      <c r="P457" s="864"/>
      <c r="Q457" s="867"/>
      <c r="R457" s="813"/>
      <c r="S457" s="355" t="s">
        <v>5744</v>
      </c>
      <c r="T457" s="236"/>
      <c r="U457" s="236"/>
      <c r="V457" s="236"/>
      <c r="W457" s="39" t="s">
        <v>5891</v>
      </c>
      <c r="X457" s="31"/>
      <c r="Y457" s="31"/>
      <c r="Z457" s="31"/>
      <c r="AA457" s="31"/>
      <c r="AB457" s="813"/>
      <c r="AC457" s="828"/>
      <c r="AD457" s="51">
        <f t="shared" si="470"/>
        <v>0</v>
      </c>
      <c r="AE457" s="51">
        <f t="shared" si="470"/>
        <v>0</v>
      </c>
      <c r="AF457" s="51">
        <f t="shared" si="470"/>
        <v>0</v>
      </c>
      <c r="AG457" s="51">
        <f t="shared" si="470"/>
        <v>0</v>
      </c>
      <c r="AH457" s="51">
        <f t="shared" si="470"/>
        <v>0</v>
      </c>
      <c r="AI457" s="51">
        <f t="shared" si="470"/>
        <v>0</v>
      </c>
      <c r="AJ457" s="51">
        <f t="shared" si="470"/>
        <v>0</v>
      </c>
      <c r="AK457" s="813"/>
      <c r="AL457" s="831"/>
      <c r="AM457" s="51">
        <f t="shared" si="424"/>
        <v>0</v>
      </c>
      <c r="AN457" s="257"/>
      <c r="AO457" s="257"/>
      <c r="AP457" s="257"/>
      <c r="AQ457" s="257"/>
      <c r="AR457" s="257"/>
      <c r="AS457" s="257"/>
      <c r="AT457" s="813"/>
      <c r="AU457" s="834"/>
      <c r="AV457" s="51">
        <f t="shared" si="427"/>
        <v>0</v>
      </c>
      <c r="AW457" s="257"/>
      <c r="AX457" s="257"/>
      <c r="AY457" s="257"/>
      <c r="AZ457" s="257"/>
      <c r="BA457" s="257"/>
      <c r="BB457" s="257"/>
      <c r="BC457" s="813"/>
      <c r="BD457" s="810"/>
      <c r="BE457" s="51">
        <f t="shared" si="430"/>
        <v>0</v>
      </c>
      <c r="BF457" s="257"/>
      <c r="BG457" s="257"/>
      <c r="BH457" s="257"/>
      <c r="BI457" s="257"/>
      <c r="BJ457" s="257"/>
      <c r="BK457" s="257"/>
      <c r="BL457" s="813"/>
      <c r="BM457" s="816"/>
      <c r="BN457" s="51">
        <f t="shared" si="433"/>
        <v>0</v>
      </c>
      <c r="BO457" s="257"/>
      <c r="BP457" s="257"/>
      <c r="BQ457" s="257"/>
      <c r="BR457" s="257"/>
      <c r="BS457" s="257"/>
      <c r="BT457" s="257"/>
      <c r="BU457" s="821"/>
      <c r="BV457" s="822"/>
      <c r="BW457" s="822"/>
      <c r="BX457" s="822"/>
      <c r="BY457" s="822"/>
      <c r="BZ457" s="822"/>
      <c r="CA457" s="822"/>
      <c r="CB457" s="822"/>
      <c r="CC457" s="823"/>
    </row>
    <row r="458" spans="1:81" s="58" customFormat="1" ht="40.200000000000003" customHeight="1" thickBot="1" x14ac:dyDescent="0.35">
      <c r="A458" s="34"/>
      <c r="B458" s="886"/>
      <c r="C458" s="869"/>
      <c r="D458" s="873"/>
      <c r="E458" s="853"/>
      <c r="F458" s="853"/>
      <c r="G458" s="853"/>
      <c r="H458" s="853"/>
      <c r="I458" s="853"/>
      <c r="J458" s="814"/>
      <c r="K458" s="856"/>
      <c r="L458" s="859"/>
      <c r="M458" s="862"/>
      <c r="N458" s="838"/>
      <c r="O458" s="841"/>
      <c r="P458" s="865"/>
      <c r="Q458" s="874"/>
      <c r="R458" s="814"/>
      <c r="S458" s="356" t="s">
        <v>5746</v>
      </c>
      <c r="T458" s="237"/>
      <c r="U458" s="237"/>
      <c r="V458" s="237"/>
      <c r="W458" s="232" t="s">
        <v>5666</v>
      </c>
      <c r="X458" s="260"/>
      <c r="Y458" s="260"/>
      <c r="Z458" s="260"/>
      <c r="AA458" s="260"/>
      <c r="AB458" s="814"/>
      <c r="AC458" s="829"/>
      <c r="AD458" s="46">
        <f t="shared" si="470"/>
        <v>0</v>
      </c>
      <c r="AE458" s="46">
        <f t="shared" si="470"/>
        <v>0</v>
      </c>
      <c r="AF458" s="46">
        <f t="shared" si="470"/>
        <v>0</v>
      </c>
      <c r="AG458" s="46">
        <f t="shared" si="470"/>
        <v>0</v>
      </c>
      <c r="AH458" s="46">
        <f t="shared" si="470"/>
        <v>0</v>
      </c>
      <c r="AI458" s="46">
        <f t="shared" si="470"/>
        <v>0</v>
      </c>
      <c r="AJ458" s="46">
        <f t="shared" si="470"/>
        <v>0</v>
      </c>
      <c r="AK458" s="814"/>
      <c r="AL458" s="832"/>
      <c r="AM458" s="46">
        <f t="shared" si="424"/>
        <v>0</v>
      </c>
      <c r="AN458" s="49"/>
      <c r="AO458" s="49"/>
      <c r="AP458" s="49"/>
      <c r="AQ458" s="49"/>
      <c r="AR458" s="49"/>
      <c r="AS458" s="49"/>
      <c r="AT458" s="814"/>
      <c r="AU458" s="835"/>
      <c r="AV458" s="46">
        <f t="shared" si="427"/>
        <v>0</v>
      </c>
      <c r="AW458" s="49"/>
      <c r="AX458" s="49"/>
      <c r="AY458" s="49"/>
      <c r="AZ458" s="49"/>
      <c r="BA458" s="49"/>
      <c r="BB458" s="49"/>
      <c r="BC458" s="814"/>
      <c r="BD458" s="811"/>
      <c r="BE458" s="46">
        <f t="shared" si="430"/>
        <v>0</v>
      </c>
      <c r="BF458" s="49"/>
      <c r="BG458" s="49"/>
      <c r="BH458" s="49"/>
      <c r="BI458" s="49"/>
      <c r="BJ458" s="49"/>
      <c r="BK458" s="49"/>
      <c r="BL458" s="814"/>
      <c r="BM458" s="817"/>
      <c r="BN458" s="46">
        <f t="shared" si="433"/>
        <v>0</v>
      </c>
      <c r="BO458" s="49"/>
      <c r="BP458" s="49"/>
      <c r="BQ458" s="49"/>
      <c r="BR458" s="49"/>
      <c r="BS458" s="49"/>
      <c r="BT458" s="49"/>
      <c r="BU458" s="824"/>
      <c r="BV458" s="825"/>
      <c r="BW458" s="825"/>
      <c r="BX458" s="825"/>
      <c r="BY458" s="825"/>
      <c r="BZ458" s="825"/>
      <c r="CA458" s="825"/>
      <c r="CB458" s="825"/>
      <c r="CC458" s="826"/>
    </row>
    <row r="459" spans="1:81" s="58" customFormat="1" ht="40.200000000000003" customHeight="1" thickTop="1" x14ac:dyDescent="0.3">
      <c r="A459" s="34"/>
      <c r="B459" s="886"/>
      <c r="C459" s="869"/>
      <c r="D459" s="871"/>
      <c r="E459" s="851"/>
      <c r="F459" s="851"/>
      <c r="G459" s="851"/>
      <c r="H459" s="851"/>
      <c r="I459" s="851"/>
      <c r="J459" s="812">
        <v>534</v>
      </c>
      <c r="K459" s="854" t="str">
        <f>+[8]Metas!K606</f>
        <v>Talleres de prevención para evitar ser víctima de trata de personas y sus distintas modalidades.</v>
      </c>
      <c r="L459" s="857">
        <v>89</v>
      </c>
      <c r="M459" s="860">
        <f t="shared" ref="M459" si="477">SUM(N459:Q459)</f>
        <v>89</v>
      </c>
      <c r="N459" s="836">
        <v>2</v>
      </c>
      <c r="O459" s="839">
        <v>40</v>
      </c>
      <c r="P459" s="863">
        <v>40</v>
      </c>
      <c r="Q459" s="866">
        <v>7</v>
      </c>
      <c r="R459" s="812">
        <f>+$J459</f>
        <v>534</v>
      </c>
      <c r="S459" s="354" t="s">
        <v>5929</v>
      </c>
      <c r="T459" s="235" t="s">
        <v>3822</v>
      </c>
      <c r="U459" s="235" t="s">
        <v>3826</v>
      </c>
      <c r="V459" s="235" t="s">
        <v>3830</v>
      </c>
      <c r="W459" s="231" t="s">
        <v>5930</v>
      </c>
      <c r="X459" s="256"/>
      <c r="Y459" s="256"/>
      <c r="Z459" s="256"/>
      <c r="AA459" s="256"/>
      <c r="AB459" s="812">
        <f t="shared" si="420"/>
        <v>534</v>
      </c>
      <c r="AC459" s="827">
        <f t="shared" ref="AC459" si="478">+L459</f>
        <v>89</v>
      </c>
      <c r="AD459" s="44">
        <f t="shared" si="470"/>
        <v>14.25</v>
      </c>
      <c r="AE459" s="44">
        <f t="shared" si="470"/>
        <v>14.25</v>
      </c>
      <c r="AF459" s="44">
        <f t="shared" si="470"/>
        <v>0</v>
      </c>
      <c r="AG459" s="44">
        <f t="shared" si="470"/>
        <v>0</v>
      </c>
      <c r="AH459" s="44">
        <f t="shared" si="470"/>
        <v>0</v>
      </c>
      <c r="AI459" s="44">
        <f t="shared" si="470"/>
        <v>0</v>
      </c>
      <c r="AJ459" s="44">
        <f t="shared" si="470"/>
        <v>0</v>
      </c>
      <c r="AK459" s="812">
        <f t="shared" si="422"/>
        <v>534</v>
      </c>
      <c r="AL459" s="830">
        <f t="shared" ref="AL459" si="479">+N459</f>
        <v>2</v>
      </c>
      <c r="AM459" s="44">
        <f t="shared" si="424"/>
        <v>1.25</v>
      </c>
      <c r="AN459" s="47">
        <v>1.25</v>
      </c>
      <c r="AO459" s="47"/>
      <c r="AP459" s="47"/>
      <c r="AQ459" s="47"/>
      <c r="AR459" s="47"/>
      <c r="AS459" s="47"/>
      <c r="AT459" s="812">
        <f t="shared" si="425"/>
        <v>534</v>
      </c>
      <c r="AU459" s="833">
        <f t="shared" ref="AU459" si="480">+O459</f>
        <v>40</v>
      </c>
      <c r="AV459" s="44">
        <f t="shared" si="427"/>
        <v>5</v>
      </c>
      <c r="AW459" s="47">
        <v>5</v>
      </c>
      <c r="AX459" s="47"/>
      <c r="AY459" s="47"/>
      <c r="AZ459" s="47"/>
      <c r="BA459" s="47"/>
      <c r="BB459" s="47"/>
      <c r="BC459" s="812">
        <f t="shared" si="428"/>
        <v>534</v>
      </c>
      <c r="BD459" s="809">
        <f t="shared" ref="BD459" si="481">+P459</f>
        <v>40</v>
      </c>
      <c r="BE459" s="44">
        <f t="shared" si="430"/>
        <v>5</v>
      </c>
      <c r="BF459" s="47">
        <v>5</v>
      </c>
      <c r="BG459" s="47"/>
      <c r="BH459" s="47"/>
      <c r="BI459" s="47"/>
      <c r="BJ459" s="47"/>
      <c r="BK459" s="47"/>
      <c r="BL459" s="812">
        <f t="shared" si="431"/>
        <v>534</v>
      </c>
      <c r="BM459" s="815">
        <f t="shared" ref="BM459" si="482">+Q459</f>
        <v>7</v>
      </c>
      <c r="BN459" s="44">
        <f t="shared" si="433"/>
        <v>3</v>
      </c>
      <c r="BO459" s="47">
        <v>3</v>
      </c>
      <c r="BP459" s="47"/>
      <c r="BQ459" s="47"/>
      <c r="BR459" s="47"/>
      <c r="BS459" s="47"/>
      <c r="BT459" s="47"/>
      <c r="BU459" s="818"/>
      <c r="BV459" s="819"/>
      <c r="BW459" s="819"/>
      <c r="BX459" s="819"/>
      <c r="BY459" s="819"/>
      <c r="BZ459" s="819"/>
      <c r="CA459" s="819"/>
      <c r="CB459" s="819"/>
      <c r="CC459" s="820"/>
    </row>
    <row r="460" spans="1:81" s="58" customFormat="1" ht="40.200000000000003" customHeight="1" x14ac:dyDescent="0.3">
      <c r="A460" s="34"/>
      <c r="B460" s="886"/>
      <c r="C460" s="869"/>
      <c r="D460" s="872"/>
      <c r="E460" s="852"/>
      <c r="F460" s="852"/>
      <c r="G460" s="852"/>
      <c r="H460" s="852"/>
      <c r="I460" s="852"/>
      <c r="J460" s="813"/>
      <c r="K460" s="855"/>
      <c r="L460" s="858"/>
      <c r="M460" s="861"/>
      <c r="N460" s="837"/>
      <c r="O460" s="840"/>
      <c r="P460" s="864"/>
      <c r="Q460" s="867"/>
      <c r="R460" s="813"/>
      <c r="S460" s="355" t="s">
        <v>5931</v>
      </c>
      <c r="T460" s="236"/>
      <c r="U460" s="236"/>
      <c r="V460" s="236"/>
      <c r="W460" s="39" t="s">
        <v>5932</v>
      </c>
      <c r="X460" s="31"/>
      <c r="Y460" s="31"/>
      <c r="Z460" s="31"/>
      <c r="AA460" s="31"/>
      <c r="AB460" s="813"/>
      <c r="AC460" s="828"/>
      <c r="AD460" s="51">
        <f t="shared" si="470"/>
        <v>0</v>
      </c>
      <c r="AE460" s="51">
        <f t="shared" si="470"/>
        <v>0</v>
      </c>
      <c r="AF460" s="51">
        <f t="shared" si="470"/>
        <v>0</v>
      </c>
      <c r="AG460" s="51">
        <f t="shared" si="470"/>
        <v>0</v>
      </c>
      <c r="AH460" s="51">
        <f t="shared" si="470"/>
        <v>0</v>
      </c>
      <c r="AI460" s="51">
        <f t="shared" si="470"/>
        <v>0</v>
      </c>
      <c r="AJ460" s="51">
        <f t="shared" si="470"/>
        <v>0</v>
      </c>
      <c r="AK460" s="813"/>
      <c r="AL460" s="831"/>
      <c r="AM460" s="51">
        <f t="shared" si="424"/>
        <v>0</v>
      </c>
      <c r="AN460" s="257"/>
      <c r="AO460" s="257"/>
      <c r="AP460" s="257"/>
      <c r="AQ460" s="257"/>
      <c r="AR460" s="257"/>
      <c r="AS460" s="257"/>
      <c r="AT460" s="813"/>
      <c r="AU460" s="834"/>
      <c r="AV460" s="51">
        <f t="shared" si="427"/>
        <v>0</v>
      </c>
      <c r="AW460" s="257"/>
      <c r="AX460" s="257"/>
      <c r="AY460" s="257"/>
      <c r="AZ460" s="257"/>
      <c r="BA460" s="257"/>
      <c r="BB460" s="257"/>
      <c r="BC460" s="813"/>
      <c r="BD460" s="810"/>
      <c r="BE460" s="51">
        <f t="shared" si="430"/>
        <v>0</v>
      </c>
      <c r="BF460" s="257"/>
      <c r="BG460" s="257"/>
      <c r="BH460" s="257"/>
      <c r="BI460" s="257"/>
      <c r="BJ460" s="257"/>
      <c r="BK460" s="257"/>
      <c r="BL460" s="813"/>
      <c r="BM460" s="816"/>
      <c r="BN460" s="51">
        <f t="shared" si="433"/>
        <v>0</v>
      </c>
      <c r="BO460" s="257"/>
      <c r="BP460" s="257"/>
      <c r="BQ460" s="257"/>
      <c r="BR460" s="257"/>
      <c r="BS460" s="257"/>
      <c r="BT460" s="257"/>
      <c r="BU460" s="821"/>
      <c r="BV460" s="822"/>
      <c r="BW460" s="822"/>
      <c r="BX460" s="822"/>
      <c r="BY460" s="822"/>
      <c r="BZ460" s="822"/>
      <c r="CA460" s="822"/>
      <c r="CB460" s="822"/>
      <c r="CC460" s="823"/>
    </row>
    <row r="461" spans="1:81" s="58" customFormat="1" ht="40.200000000000003" customHeight="1" x14ac:dyDescent="0.3">
      <c r="A461" s="34"/>
      <c r="B461" s="886"/>
      <c r="C461" s="869"/>
      <c r="D461" s="872"/>
      <c r="E461" s="852"/>
      <c r="F461" s="852"/>
      <c r="G461" s="852"/>
      <c r="H461" s="852"/>
      <c r="I461" s="852"/>
      <c r="J461" s="813"/>
      <c r="K461" s="855"/>
      <c r="L461" s="858"/>
      <c r="M461" s="861"/>
      <c r="N461" s="837"/>
      <c r="O461" s="840"/>
      <c r="P461" s="864"/>
      <c r="Q461" s="867"/>
      <c r="R461" s="813"/>
      <c r="S461" s="355" t="s">
        <v>5933</v>
      </c>
      <c r="T461" s="236"/>
      <c r="U461" s="236"/>
      <c r="V461" s="236"/>
      <c r="W461" s="39" t="s">
        <v>5891</v>
      </c>
      <c r="X461" s="31"/>
      <c r="Y461" s="31"/>
      <c r="Z461" s="31"/>
      <c r="AA461" s="31"/>
      <c r="AB461" s="813"/>
      <c r="AC461" s="828"/>
      <c r="AD461" s="51">
        <f t="shared" si="470"/>
        <v>0</v>
      </c>
      <c r="AE461" s="51">
        <f t="shared" si="470"/>
        <v>0</v>
      </c>
      <c r="AF461" s="51">
        <f t="shared" si="470"/>
        <v>0</v>
      </c>
      <c r="AG461" s="51">
        <f t="shared" si="470"/>
        <v>0</v>
      </c>
      <c r="AH461" s="51">
        <f t="shared" si="470"/>
        <v>0</v>
      </c>
      <c r="AI461" s="51">
        <f t="shared" si="470"/>
        <v>0</v>
      </c>
      <c r="AJ461" s="51">
        <f t="shared" si="470"/>
        <v>0</v>
      </c>
      <c r="AK461" s="813"/>
      <c r="AL461" s="831"/>
      <c r="AM461" s="51">
        <f t="shared" si="424"/>
        <v>0</v>
      </c>
      <c r="AN461" s="257"/>
      <c r="AO461" s="257"/>
      <c r="AP461" s="257"/>
      <c r="AQ461" s="257"/>
      <c r="AR461" s="257"/>
      <c r="AS461" s="257"/>
      <c r="AT461" s="813"/>
      <c r="AU461" s="834"/>
      <c r="AV461" s="51">
        <f t="shared" si="427"/>
        <v>0</v>
      </c>
      <c r="AW461" s="257"/>
      <c r="AX461" s="257"/>
      <c r="AY461" s="257"/>
      <c r="AZ461" s="257"/>
      <c r="BA461" s="257"/>
      <c r="BB461" s="257"/>
      <c r="BC461" s="813"/>
      <c r="BD461" s="810"/>
      <c r="BE461" s="51">
        <f t="shared" si="430"/>
        <v>0</v>
      </c>
      <c r="BF461" s="257"/>
      <c r="BG461" s="257"/>
      <c r="BH461" s="257"/>
      <c r="BI461" s="257"/>
      <c r="BJ461" s="257"/>
      <c r="BK461" s="257"/>
      <c r="BL461" s="813"/>
      <c r="BM461" s="816"/>
      <c r="BN461" s="51">
        <f t="shared" si="433"/>
        <v>0</v>
      </c>
      <c r="BO461" s="257"/>
      <c r="BP461" s="257"/>
      <c r="BQ461" s="257"/>
      <c r="BR461" s="257"/>
      <c r="BS461" s="257"/>
      <c r="BT461" s="257"/>
      <c r="BU461" s="821"/>
      <c r="BV461" s="822"/>
      <c r="BW461" s="822"/>
      <c r="BX461" s="822"/>
      <c r="BY461" s="822"/>
      <c r="BZ461" s="822"/>
      <c r="CA461" s="822"/>
      <c r="CB461" s="822"/>
      <c r="CC461" s="823"/>
    </row>
    <row r="462" spans="1:81" s="58" customFormat="1" ht="40.200000000000003" customHeight="1" thickBot="1" x14ac:dyDescent="0.35">
      <c r="A462" s="34"/>
      <c r="B462" s="887"/>
      <c r="C462" s="870"/>
      <c r="D462" s="873"/>
      <c r="E462" s="853"/>
      <c r="F462" s="853"/>
      <c r="G462" s="853"/>
      <c r="H462" s="853"/>
      <c r="I462" s="853"/>
      <c r="J462" s="814"/>
      <c r="K462" s="856"/>
      <c r="L462" s="859"/>
      <c r="M462" s="862"/>
      <c r="N462" s="838"/>
      <c r="O462" s="841"/>
      <c r="P462" s="865"/>
      <c r="Q462" s="874"/>
      <c r="R462" s="814"/>
      <c r="S462" s="356" t="s">
        <v>5934</v>
      </c>
      <c r="T462" s="237"/>
      <c r="U462" s="237"/>
      <c r="V462" s="237"/>
      <c r="W462" s="232" t="s">
        <v>5666</v>
      </c>
      <c r="X462" s="260"/>
      <c r="Y462" s="260"/>
      <c r="Z462" s="260"/>
      <c r="AA462" s="260"/>
      <c r="AB462" s="814"/>
      <c r="AC462" s="829"/>
      <c r="AD462" s="46">
        <f t="shared" si="470"/>
        <v>0</v>
      </c>
      <c r="AE462" s="46">
        <f t="shared" si="470"/>
        <v>0</v>
      </c>
      <c r="AF462" s="46">
        <f t="shared" si="470"/>
        <v>0</v>
      </c>
      <c r="AG462" s="46">
        <f t="shared" si="470"/>
        <v>0</v>
      </c>
      <c r="AH462" s="46">
        <f t="shared" si="470"/>
        <v>0</v>
      </c>
      <c r="AI462" s="46">
        <f t="shared" si="470"/>
        <v>0</v>
      </c>
      <c r="AJ462" s="46">
        <f t="shared" si="470"/>
        <v>0</v>
      </c>
      <c r="AK462" s="814"/>
      <c r="AL462" s="832"/>
      <c r="AM462" s="46">
        <f t="shared" si="424"/>
        <v>0</v>
      </c>
      <c r="AN462" s="49"/>
      <c r="AO462" s="49"/>
      <c r="AP462" s="49"/>
      <c r="AQ462" s="49"/>
      <c r="AR462" s="49"/>
      <c r="AS462" s="49"/>
      <c r="AT462" s="814"/>
      <c r="AU462" s="835"/>
      <c r="AV462" s="46">
        <f t="shared" si="427"/>
        <v>0</v>
      </c>
      <c r="AW462" s="49"/>
      <c r="AX462" s="49"/>
      <c r="AY462" s="49"/>
      <c r="AZ462" s="49"/>
      <c r="BA462" s="49"/>
      <c r="BB462" s="49"/>
      <c r="BC462" s="814"/>
      <c r="BD462" s="811"/>
      <c r="BE462" s="46">
        <f t="shared" si="430"/>
        <v>0</v>
      </c>
      <c r="BF462" s="49"/>
      <c r="BG462" s="49"/>
      <c r="BH462" s="49"/>
      <c r="BI462" s="49"/>
      <c r="BJ462" s="49"/>
      <c r="BK462" s="49"/>
      <c r="BL462" s="814"/>
      <c r="BM462" s="817"/>
      <c r="BN462" s="46">
        <f t="shared" si="433"/>
        <v>0</v>
      </c>
      <c r="BO462" s="49"/>
      <c r="BP462" s="49"/>
      <c r="BQ462" s="49"/>
      <c r="BR462" s="49"/>
      <c r="BS462" s="49"/>
      <c r="BT462" s="49"/>
      <c r="BU462" s="824"/>
      <c r="BV462" s="825"/>
      <c r="BW462" s="825"/>
      <c r="BX462" s="825"/>
      <c r="BY462" s="825"/>
      <c r="BZ462" s="825"/>
      <c r="CA462" s="825"/>
      <c r="CB462" s="825"/>
      <c r="CC462" s="826"/>
    </row>
    <row r="463" spans="1:81" s="58" customFormat="1" ht="40.200000000000003" customHeight="1" thickTop="1" x14ac:dyDescent="0.3">
      <c r="A463" s="34"/>
      <c r="B463" s="885" t="s">
        <v>804</v>
      </c>
      <c r="C463" s="868" t="s">
        <v>807</v>
      </c>
      <c r="D463" s="871"/>
      <c r="E463" s="851"/>
      <c r="F463" s="851"/>
      <c r="G463" s="851"/>
      <c r="H463" s="851"/>
      <c r="I463" s="851"/>
      <c r="J463" s="812">
        <v>535</v>
      </c>
      <c r="K463" s="854" t="str">
        <f>+[8]Metas!K608</f>
        <v>Fortalecimiento y operativización del Comité Departamental para la Acción Integral Contra Minas Antipersonal - AICMA</v>
      </c>
      <c r="L463" s="1187">
        <v>0.18</v>
      </c>
      <c r="M463" s="1190">
        <f t="shared" ref="M463" si="483">SUM(N463:Q463)</f>
        <v>0.18000000000000002</v>
      </c>
      <c r="N463" s="1193">
        <v>0.02</v>
      </c>
      <c r="O463" s="1175">
        <v>7.0000000000000007E-2</v>
      </c>
      <c r="P463" s="1178">
        <v>7.0000000000000007E-2</v>
      </c>
      <c r="Q463" s="1181">
        <v>0.02</v>
      </c>
      <c r="R463" s="812">
        <f>+$J463</f>
        <v>535</v>
      </c>
      <c r="S463" s="562" t="s">
        <v>5935</v>
      </c>
      <c r="T463" s="235" t="s">
        <v>3822</v>
      </c>
      <c r="U463" s="235" t="s">
        <v>3826</v>
      </c>
      <c r="V463" s="235" t="s">
        <v>3830</v>
      </c>
      <c r="W463" s="231" t="s">
        <v>5936</v>
      </c>
      <c r="X463" s="256"/>
      <c r="Y463" s="256"/>
      <c r="Z463" s="256"/>
      <c r="AA463" s="256"/>
      <c r="AB463" s="812">
        <f t="shared" si="420"/>
        <v>535</v>
      </c>
      <c r="AC463" s="827">
        <f t="shared" ref="AC463" si="484">+L463</f>
        <v>0.18</v>
      </c>
      <c r="AD463" s="44">
        <f t="shared" si="470"/>
        <v>27.04</v>
      </c>
      <c r="AE463" s="44">
        <f t="shared" si="470"/>
        <v>27.04</v>
      </c>
      <c r="AF463" s="44">
        <f t="shared" si="470"/>
        <v>0</v>
      </c>
      <c r="AG463" s="44">
        <f t="shared" si="470"/>
        <v>0</v>
      </c>
      <c r="AH463" s="44">
        <f t="shared" si="470"/>
        <v>0</v>
      </c>
      <c r="AI463" s="44">
        <f t="shared" si="470"/>
        <v>0</v>
      </c>
      <c r="AJ463" s="44">
        <f t="shared" si="470"/>
        <v>0</v>
      </c>
      <c r="AK463" s="812">
        <f t="shared" si="422"/>
        <v>535</v>
      </c>
      <c r="AL463" s="830">
        <f t="shared" ref="AL463" si="485">+N463</f>
        <v>0.02</v>
      </c>
      <c r="AM463" s="44">
        <f t="shared" si="424"/>
        <v>3.52</v>
      </c>
      <c r="AN463" s="47">
        <v>3.52</v>
      </c>
      <c r="AO463" s="47"/>
      <c r="AP463" s="47"/>
      <c r="AQ463" s="47"/>
      <c r="AR463" s="47"/>
      <c r="AS463" s="47"/>
      <c r="AT463" s="812">
        <f t="shared" si="425"/>
        <v>535</v>
      </c>
      <c r="AU463" s="833">
        <f t="shared" ref="AU463" si="486">+O463</f>
        <v>7.0000000000000007E-2</v>
      </c>
      <c r="AV463" s="44">
        <f t="shared" si="427"/>
        <v>10</v>
      </c>
      <c r="AW463" s="47">
        <v>10</v>
      </c>
      <c r="AX463" s="47"/>
      <c r="AY463" s="47"/>
      <c r="AZ463" s="47"/>
      <c r="BA463" s="47"/>
      <c r="BB463" s="47"/>
      <c r="BC463" s="812">
        <f t="shared" si="428"/>
        <v>535</v>
      </c>
      <c r="BD463" s="809">
        <f t="shared" ref="BD463" si="487">+P463</f>
        <v>7.0000000000000007E-2</v>
      </c>
      <c r="BE463" s="44">
        <f t="shared" si="430"/>
        <v>10</v>
      </c>
      <c r="BF463" s="47">
        <v>10</v>
      </c>
      <c r="BG463" s="47"/>
      <c r="BH463" s="47"/>
      <c r="BI463" s="47"/>
      <c r="BJ463" s="47"/>
      <c r="BK463" s="47"/>
      <c r="BL463" s="812">
        <f t="shared" si="431"/>
        <v>535</v>
      </c>
      <c r="BM463" s="815">
        <f t="shared" ref="BM463" si="488">+Q463</f>
        <v>0.02</v>
      </c>
      <c r="BN463" s="44">
        <f t="shared" si="433"/>
        <v>3.52</v>
      </c>
      <c r="BO463" s="47">
        <v>3.52</v>
      </c>
      <c r="BP463" s="47"/>
      <c r="BQ463" s="47"/>
      <c r="BR463" s="47"/>
      <c r="BS463" s="47"/>
      <c r="BT463" s="47"/>
      <c r="BU463" s="818"/>
      <c r="BV463" s="819"/>
      <c r="BW463" s="819"/>
      <c r="BX463" s="819"/>
      <c r="BY463" s="819"/>
      <c r="BZ463" s="819"/>
      <c r="CA463" s="819"/>
      <c r="CB463" s="819"/>
      <c r="CC463" s="820"/>
    </row>
    <row r="464" spans="1:81" s="58" customFormat="1" ht="40.200000000000003" customHeight="1" x14ac:dyDescent="0.3">
      <c r="A464" s="34"/>
      <c r="B464" s="886"/>
      <c r="C464" s="869"/>
      <c r="D464" s="872"/>
      <c r="E464" s="852"/>
      <c r="F464" s="852"/>
      <c r="G464" s="852"/>
      <c r="H464" s="852"/>
      <c r="I464" s="852"/>
      <c r="J464" s="813"/>
      <c r="K464" s="855"/>
      <c r="L464" s="1188"/>
      <c r="M464" s="1191"/>
      <c r="N464" s="1194"/>
      <c r="O464" s="1176"/>
      <c r="P464" s="1179"/>
      <c r="Q464" s="1182"/>
      <c r="R464" s="813"/>
      <c r="S464" s="562" t="s">
        <v>5937</v>
      </c>
      <c r="T464" s="236"/>
      <c r="U464" s="236"/>
      <c r="V464" s="236"/>
      <c r="W464" s="39" t="s">
        <v>5938</v>
      </c>
      <c r="X464" s="31"/>
      <c r="Y464" s="31"/>
      <c r="Z464" s="31"/>
      <c r="AA464" s="31"/>
      <c r="AB464" s="813"/>
      <c r="AC464" s="828"/>
      <c r="AD464" s="51">
        <f t="shared" si="470"/>
        <v>0</v>
      </c>
      <c r="AE464" s="51">
        <f t="shared" si="470"/>
        <v>0</v>
      </c>
      <c r="AF464" s="51">
        <f t="shared" si="470"/>
        <v>0</v>
      </c>
      <c r="AG464" s="51">
        <f t="shared" si="470"/>
        <v>0</v>
      </c>
      <c r="AH464" s="51">
        <f t="shared" si="470"/>
        <v>0</v>
      </c>
      <c r="AI464" s="51">
        <f t="shared" si="470"/>
        <v>0</v>
      </c>
      <c r="AJ464" s="51">
        <f t="shared" si="470"/>
        <v>0</v>
      </c>
      <c r="AK464" s="813"/>
      <c r="AL464" s="831"/>
      <c r="AM464" s="51">
        <f t="shared" si="424"/>
        <v>0</v>
      </c>
      <c r="AN464" s="257"/>
      <c r="AO464" s="257"/>
      <c r="AP464" s="257"/>
      <c r="AQ464" s="257"/>
      <c r="AR464" s="257"/>
      <c r="AS464" s="257"/>
      <c r="AT464" s="813"/>
      <c r="AU464" s="834"/>
      <c r="AV464" s="51">
        <f t="shared" si="427"/>
        <v>0</v>
      </c>
      <c r="AW464" s="257"/>
      <c r="AX464" s="257"/>
      <c r="AY464" s="257"/>
      <c r="AZ464" s="257"/>
      <c r="BA464" s="257"/>
      <c r="BB464" s="257"/>
      <c r="BC464" s="813"/>
      <c r="BD464" s="810"/>
      <c r="BE464" s="51">
        <f t="shared" si="430"/>
        <v>0</v>
      </c>
      <c r="BF464" s="257"/>
      <c r="BG464" s="257"/>
      <c r="BH464" s="257"/>
      <c r="BI464" s="257"/>
      <c r="BJ464" s="257"/>
      <c r="BK464" s="257"/>
      <c r="BL464" s="813"/>
      <c r="BM464" s="816"/>
      <c r="BN464" s="51">
        <f t="shared" si="433"/>
        <v>0</v>
      </c>
      <c r="BO464" s="257"/>
      <c r="BP464" s="257"/>
      <c r="BQ464" s="257"/>
      <c r="BR464" s="257"/>
      <c r="BS464" s="257"/>
      <c r="BT464" s="257"/>
      <c r="BU464" s="821"/>
      <c r="BV464" s="822"/>
      <c r="BW464" s="822"/>
      <c r="BX464" s="822"/>
      <c r="BY464" s="822"/>
      <c r="BZ464" s="822"/>
      <c r="CA464" s="822"/>
      <c r="CB464" s="822"/>
      <c r="CC464" s="823"/>
    </row>
    <row r="465" spans="1:81" s="58" customFormat="1" ht="40.200000000000003" customHeight="1" x14ac:dyDescent="0.3">
      <c r="A465" s="34"/>
      <c r="B465" s="886"/>
      <c r="C465" s="869"/>
      <c r="D465" s="872"/>
      <c r="E465" s="852"/>
      <c r="F465" s="852"/>
      <c r="G465" s="852"/>
      <c r="H465" s="852"/>
      <c r="I465" s="852"/>
      <c r="J465" s="813"/>
      <c r="K465" s="855"/>
      <c r="L465" s="1188"/>
      <c r="M465" s="1191"/>
      <c r="N465" s="1194"/>
      <c r="O465" s="1176"/>
      <c r="P465" s="1179"/>
      <c r="Q465" s="1182"/>
      <c r="R465" s="813"/>
      <c r="S465" s="562" t="s">
        <v>5939</v>
      </c>
      <c r="T465" s="236"/>
      <c r="U465" s="236"/>
      <c r="V465" s="236"/>
      <c r="W465" s="39" t="s">
        <v>5940</v>
      </c>
      <c r="X465" s="31"/>
      <c r="Y465" s="31"/>
      <c r="Z465" s="31"/>
      <c r="AA465" s="31"/>
      <c r="AB465" s="813"/>
      <c r="AC465" s="828"/>
      <c r="AD465" s="51">
        <f t="shared" si="470"/>
        <v>0</v>
      </c>
      <c r="AE465" s="51">
        <f t="shared" si="470"/>
        <v>0</v>
      </c>
      <c r="AF465" s="51">
        <f t="shared" si="470"/>
        <v>0</v>
      </c>
      <c r="AG465" s="51">
        <f t="shared" si="470"/>
        <v>0</v>
      </c>
      <c r="AH465" s="51">
        <f t="shared" si="470"/>
        <v>0</v>
      </c>
      <c r="AI465" s="51">
        <f t="shared" si="470"/>
        <v>0</v>
      </c>
      <c r="AJ465" s="51">
        <f t="shared" si="470"/>
        <v>0</v>
      </c>
      <c r="AK465" s="813"/>
      <c r="AL465" s="831"/>
      <c r="AM465" s="51">
        <f t="shared" si="424"/>
        <v>0</v>
      </c>
      <c r="AN465" s="257"/>
      <c r="AO465" s="257"/>
      <c r="AP465" s="257"/>
      <c r="AQ465" s="257"/>
      <c r="AR465" s="257"/>
      <c r="AS465" s="257"/>
      <c r="AT465" s="813"/>
      <c r="AU465" s="834"/>
      <c r="AV465" s="51">
        <f t="shared" si="427"/>
        <v>0</v>
      </c>
      <c r="AW465" s="257"/>
      <c r="AX465" s="257"/>
      <c r="AY465" s="257"/>
      <c r="AZ465" s="257"/>
      <c r="BA465" s="257"/>
      <c r="BB465" s="257"/>
      <c r="BC465" s="813"/>
      <c r="BD465" s="810"/>
      <c r="BE465" s="51">
        <f t="shared" si="430"/>
        <v>0</v>
      </c>
      <c r="BF465" s="257"/>
      <c r="BG465" s="257"/>
      <c r="BH465" s="257"/>
      <c r="BI465" s="257"/>
      <c r="BJ465" s="257"/>
      <c r="BK465" s="257"/>
      <c r="BL465" s="813"/>
      <c r="BM465" s="816"/>
      <c r="BN465" s="51">
        <f t="shared" si="433"/>
        <v>0</v>
      </c>
      <c r="BO465" s="257"/>
      <c r="BP465" s="257"/>
      <c r="BQ465" s="257"/>
      <c r="BR465" s="257"/>
      <c r="BS465" s="257"/>
      <c r="BT465" s="257"/>
      <c r="BU465" s="821"/>
      <c r="BV465" s="822"/>
      <c r="BW465" s="822"/>
      <c r="BX465" s="822"/>
      <c r="BY465" s="822"/>
      <c r="BZ465" s="822"/>
      <c r="CA465" s="822"/>
      <c r="CB465" s="822"/>
      <c r="CC465" s="823"/>
    </row>
    <row r="466" spans="1:81" s="58" customFormat="1" ht="40.200000000000003" customHeight="1" thickBot="1" x14ac:dyDescent="0.35">
      <c r="A466" s="34"/>
      <c r="B466" s="886"/>
      <c r="C466" s="869"/>
      <c r="D466" s="873"/>
      <c r="E466" s="853"/>
      <c r="F466" s="853"/>
      <c r="G466" s="853"/>
      <c r="H466" s="853"/>
      <c r="I466" s="853"/>
      <c r="J466" s="814"/>
      <c r="K466" s="856"/>
      <c r="L466" s="1189"/>
      <c r="M466" s="1192"/>
      <c r="N466" s="1195"/>
      <c r="O466" s="1177"/>
      <c r="P466" s="1180"/>
      <c r="Q466" s="1183"/>
      <c r="R466" s="814"/>
      <c r="S466" s="562" t="s">
        <v>5941</v>
      </c>
      <c r="T466" s="237"/>
      <c r="U466" s="237"/>
      <c r="V466" s="237"/>
      <c r="W466" s="232" t="s">
        <v>5942</v>
      </c>
      <c r="X466" s="260"/>
      <c r="Y466" s="260"/>
      <c r="Z466" s="260"/>
      <c r="AA466" s="260"/>
      <c r="AB466" s="814"/>
      <c r="AC466" s="829"/>
      <c r="AD466" s="46">
        <f t="shared" si="470"/>
        <v>0</v>
      </c>
      <c r="AE466" s="46">
        <f t="shared" si="470"/>
        <v>0</v>
      </c>
      <c r="AF466" s="46">
        <f t="shared" si="470"/>
        <v>0</v>
      </c>
      <c r="AG466" s="46">
        <f t="shared" si="470"/>
        <v>0</v>
      </c>
      <c r="AH466" s="46">
        <f t="shared" si="470"/>
        <v>0</v>
      </c>
      <c r="AI466" s="46">
        <f t="shared" si="470"/>
        <v>0</v>
      </c>
      <c r="AJ466" s="46">
        <f t="shared" si="470"/>
        <v>0</v>
      </c>
      <c r="AK466" s="814"/>
      <c r="AL466" s="832"/>
      <c r="AM466" s="46">
        <f t="shared" si="424"/>
        <v>0</v>
      </c>
      <c r="AN466" s="49"/>
      <c r="AO466" s="49"/>
      <c r="AP466" s="49"/>
      <c r="AQ466" s="49"/>
      <c r="AR466" s="49"/>
      <c r="AS466" s="49"/>
      <c r="AT466" s="814"/>
      <c r="AU466" s="835"/>
      <c r="AV466" s="46">
        <f t="shared" si="427"/>
        <v>0</v>
      </c>
      <c r="AW466" s="49"/>
      <c r="AX466" s="49"/>
      <c r="AY466" s="49"/>
      <c r="AZ466" s="49"/>
      <c r="BA466" s="49"/>
      <c r="BB466" s="49"/>
      <c r="BC466" s="814"/>
      <c r="BD466" s="811"/>
      <c r="BE466" s="46">
        <f t="shared" si="430"/>
        <v>0</v>
      </c>
      <c r="BF466" s="49"/>
      <c r="BG466" s="49"/>
      <c r="BH466" s="49"/>
      <c r="BI466" s="49"/>
      <c r="BJ466" s="49"/>
      <c r="BK466" s="49"/>
      <c r="BL466" s="814"/>
      <c r="BM466" s="817"/>
      <c r="BN466" s="46">
        <f t="shared" si="433"/>
        <v>0</v>
      </c>
      <c r="BO466" s="49"/>
      <c r="BP466" s="49"/>
      <c r="BQ466" s="49"/>
      <c r="BR466" s="49"/>
      <c r="BS466" s="49"/>
      <c r="BT466" s="49"/>
      <c r="BU466" s="824"/>
      <c r="BV466" s="825"/>
      <c r="BW466" s="825"/>
      <c r="BX466" s="825"/>
      <c r="BY466" s="825"/>
      <c r="BZ466" s="825"/>
      <c r="CA466" s="825"/>
      <c r="CB466" s="825"/>
      <c r="CC466" s="826"/>
    </row>
    <row r="467" spans="1:81" s="58" customFormat="1" ht="40.200000000000003" customHeight="1" thickTop="1" x14ac:dyDescent="0.3">
      <c r="A467" s="34"/>
      <c r="B467" s="886"/>
      <c r="C467" s="869"/>
      <c r="D467" s="871"/>
      <c r="E467" s="851"/>
      <c r="F467" s="851"/>
      <c r="G467" s="851"/>
      <c r="H467" s="851"/>
      <c r="I467" s="851"/>
      <c r="J467" s="812">
        <v>536</v>
      </c>
      <c r="K467" s="854" t="str">
        <f>+[8]Metas!K609</f>
        <v>Procesos de articulación para la realización de los talleres de Educación en el riesgo de minas ERM en el ámbito educativo y emergencias con los operadores existentes en el Departamento.</v>
      </c>
      <c r="L467" s="857"/>
      <c r="M467" s="860">
        <f t="shared" ref="M467" si="489">SUM(N467:Q467)</f>
        <v>0</v>
      </c>
      <c r="N467" s="836"/>
      <c r="O467" s="839"/>
      <c r="P467" s="863"/>
      <c r="Q467" s="866"/>
      <c r="R467" s="812">
        <f>+$J467</f>
        <v>536</v>
      </c>
      <c r="S467" s="562"/>
      <c r="T467" s="235"/>
      <c r="U467" s="235"/>
      <c r="V467" s="235"/>
      <c r="W467" s="231"/>
      <c r="X467" s="256"/>
      <c r="Y467" s="256"/>
      <c r="Z467" s="256"/>
      <c r="AA467" s="256"/>
      <c r="AB467" s="812">
        <f t="shared" si="420"/>
        <v>536</v>
      </c>
      <c r="AC467" s="827">
        <f t="shared" ref="AC467" si="490">+L467</f>
        <v>0</v>
      </c>
      <c r="AD467" s="44">
        <f t="shared" si="470"/>
        <v>0</v>
      </c>
      <c r="AE467" s="44">
        <f t="shared" si="470"/>
        <v>0</v>
      </c>
      <c r="AF467" s="44">
        <f t="shared" si="470"/>
        <v>0</v>
      </c>
      <c r="AG467" s="44">
        <f t="shared" si="470"/>
        <v>0</v>
      </c>
      <c r="AH467" s="44">
        <f t="shared" si="470"/>
        <v>0</v>
      </c>
      <c r="AI467" s="44">
        <f t="shared" si="470"/>
        <v>0</v>
      </c>
      <c r="AJ467" s="44">
        <f t="shared" si="470"/>
        <v>0</v>
      </c>
      <c r="AK467" s="812">
        <f t="shared" si="422"/>
        <v>536</v>
      </c>
      <c r="AL467" s="830">
        <f t="shared" ref="AL467" si="491">+N467</f>
        <v>0</v>
      </c>
      <c r="AM467" s="44">
        <f t="shared" si="424"/>
        <v>0</v>
      </c>
      <c r="AN467" s="47"/>
      <c r="AO467" s="47"/>
      <c r="AP467" s="47"/>
      <c r="AQ467" s="47"/>
      <c r="AR467" s="47"/>
      <c r="AS467" s="47"/>
      <c r="AT467" s="812">
        <f t="shared" si="425"/>
        <v>536</v>
      </c>
      <c r="AU467" s="833">
        <f t="shared" ref="AU467" si="492">+O467</f>
        <v>0</v>
      </c>
      <c r="AV467" s="44">
        <f t="shared" si="427"/>
        <v>0</v>
      </c>
      <c r="AW467" s="47"/>
      <c r="AX467" s="47"/>
      <c r="AY467" s="47"/>
      <c r="AZ467" s="47"/>
      <c r="BA467" s="47"/>
      <c r="BB467" s="47"/>
      <c r="BC467" s="812">
        <f t="shared" si="428"/>
        <v>536</v>
      </c>
      <c r="BD467" s="809">
        <f t="shared" ref="BD467" si="493">+P467</f>
        <v>0</v>
      </c>
      <c r="BE467" s="44">
        <f t="shared" si="430"/>
        <v>0</v>
      </c>
      <c r="BF467" s="47"/>
      <c r="BG467" s="47"/>
      <c r="BH467" s="47"/>
      <c r="BI467" s="47"/>
      <c r="BJ467" s="47"/>
      <c r="BK467" s="47"/>
      <c r="BL467" s="812">
        <f t="shared" si="431"/>
        <v>536</v>
      </c>
      <c r="BM467" s="815">
        <f t="shared" ref="BM467" si="494">+Q467</f>
        <v>0</v>
      </c>
      <c r="BN467" s="44">
        <f t="shared" si="433"/>
        <v>0</v>
      </c>
      <c r="BO467" s="47"/>
      <c r="BP467" s="47"/>
      <c r="BQ467" s="47"/>
      <c r="BR467" s="47"/>
      <c r="BS467" s="47"/>
      <c r="BT467" s="47"/>
      <c r="BU467" s="818"/>
      <c r="BV467" s="819"/>
      <c r="BW467" s="819"/>
      <c r="BX467" s="819"/>
      <c r="BY467" s="819"/>
      <c r="BZ467" s="819"/>
      <c r="CA467" s="819"/>
      <c r="CB467" s="819"/>
      <c r="CC467" s="820"/>
    </row>
    <row r="468" spans="1:81" s="58" customFormat="1" ht="40.200000000000003" customHeight="1" x14ac:dyDescent="0.3">
      <c r="A468" s="34"/>
      <c r="B468" s="886"/>
      <c r="C468" s="869"/>
      <c r="D468" s="872"/>
      <c r="E468" s="852"/>
      <c r="F468" s="852"/>
      <c r="G468" s="852"/>
      <c r="H468" s="852"/>
      <c r="I468" s="852"/>
      <c r="J468" s="813"/>
      <c r="K468" s="855"/>
      <c r="L468" s="858"/>
      <c r="M468" s="861"/>
      <c r="N468" s="837"/>
      <c r="O468" s="840"/>
      <c r="P468" s="864"/>
      <c r="Q468" s="867"/>
      <c r="R468" s="813"/>
      <c r="S468" s="562"/>
      <c r="T468" s="236"/>
      <c r="U468" s="236"/>
      <c r="V468" s="236"/>
      <c r="W468" s="39"/>
      <c r="X468" s="31"/>
      <c r="Y468" s="31"/>
      <c r="Z468" s="31"/>
      <c r="AA468" s="31"/>
      <c r="AB468" s="813"/>
      <c r="AC468" s="828"/>
      <c r="AD468" s="51">
        <f t="shared" si="470"/>
        <v>0</v>
      </c>
      <c r="AE468" s="51">
        <f t="shared" si="470"/>
        <v>0</v>
      </c>
      <c r="AF468" s="51">
        <f t="shared" si="470"/>
        <v>0</v>
      </c>
      <c r="AG468" s="51">
        <f t="shared" si="470"/>
        <v>0</v>
      </c>
      <c r="AH468" s="51">
        <f t="shared" si="470"/>
        <v>0</v>
      </c>
      <c r="AI468" s="51">
        <f t="shared" si="470"/>
        <v>0</v>
      </c>
      <c r="AJ468" s="51">
        <f t="shared" si="470"/>
        <v>0</v>
      </c>
      <c r="AK468" s="813"/>
      <c r="AL468" s="831"/>
      <c r="AM468" s="51">
        <f t="shared" si="424"/>
        <v>0</v>
      </c>
      <c r="AN468" s="257"/>
      <c r="AO468" s="257"/>
      <c r="AP468" s="257"/>
      <c r="AQ468" s="257"/>
      <c r="AR468" s="257"/>
      <c r="AS468" s="257"/>
      <c r="AT468" s="813"/>
      <c r="AU468" s="834"/>
      <c r="AV468" s="51">
        <f t="shared" si="427"/>
        <v>0</v>
      </c>
      <c r="AW468" s="257"/>
      <c r="AX468" s="257"/>
      <c r="AY468" s="257"/>
      <c r="AZ468" s="257"/>
      <c r="BA468" s="257"/>
      <c r="BB468" s="257"/>
      <c r="BC468" s="813"/>
      <c r="BD468" s="810"/>
      <c r="BE468" s="51">
        <f t="shared" si="430"/>
        <v>0</v>
      </c>
      <c r="BF468" s="257"/>
      <c r="BG468" s="257"/>
      <c r="BH468" s="257"/>
      <c r="BI468" s="257"/>
      <c r="BJ468" s="257"/>
      <c r="BK468" s="257"/>
      <c r="BL468" s="813"/>
      <c r="BM468" s="816"/>
      <c r="BN468" s="51">
        <f t="shared" si="433"/>
        <v>0</v>
      </c>
      <c r="BO468" s="257"/>
      <c r="BP468" s="257"/>
      <c r="BQ468" s="257"/>
      <c r="BR468" s="257"/>
      <c r="BS468" s="257"/>
      <c r="BT468" s="257"/>
      <c r="BU468" s="821"/>
      <c r="BV468" s="822"/>
      <c r="BW468" s="822"/>
      <c r="BX468" s="822"/>
      <c r="BY468" s="822"/>
      <c r="BZ468" s="822"/>
      <c r="CA468" s="822"/>
      <c r="CB468" s="822"/>
      <c r="CC468" s="823"/>
    </row>
    <row r="469" spans="1:81" s="58" customFormat="1" ht="40.200000000000003" customHeight="1" x14ac:dyDescent="0.3">
      <c r="A469" s="34"/>
      <c r="B469" s="886"/>
      <c r="C469" s="869"/>
      <c r="D469" s="872"/>
      <c r="E469" s="852"/>
      <c r="F469" s="852"/>
      <c r="G469" s="852"/>
      <c r="H469" s="852"/>
      <c r="I469" s="852"/>
      <c r="J469" s="813"/>
      <c r="K469" s="855"/>
      <c r="L469" s="858"/>
      <c r="M469" s="861"/>
      <c r="N469" s="837"/>
      <c r="O469" s="840"/>
      <c r="P469" s="864"/>
      <c r="Q469" s="867"/>
      <c r="R469" s="813"/>
      <c r="S469" s="562"/>
      <c r="T469" s="236"/>
      <c r="U469" s="236"/>
      <c r="V469" s="236"/>
      <c r="W469" s="39"/>
      <c r="X469" s="31"/>
      <c r="Y469" s="31"/>
      <c r="Z469" s="31"/>
      <c r="AA469" s="31"/>
      <c r="AB469" s="813"/>
      <c r="AC469" s="828"/>
      <c r="AD469" s="51">
        <f t="shared" si="470"/>
        <v>0</v>
      </c>
      <c r="AE469" s="51">
        <f t="shared" si="470"/>
        <v>0</v>
      </c>
      <c r="AF469" s="51">
        <f t="shared" si="470"/>
        <v>0</v>
      </c>
      <c r="AG469" s="51">
        <f t="shared" si="470"/>
        <v>0</v>
      </c>
      <c r="AH469" s="51">
        <f t="shared" si="470"/>
        <v>0</v>
      </c>
      <c r="AI469" s="51">
        <f t="shared" si="470"/>
        <v>0</v>
      </c>
      <c r="AJ469" s="51">
        <f t="shared" si="470"/>
        <v>0</v>
      </c>
      <c r="AK469" s="813"/>
      <c r="AL469" s="831"/>
      <c r="AM469" s="51">
        <f t="shared" si="424"/>
        <v>0</v>
      </c>
      <c r="AN469" s="257"/>
      <c r="AO469" s="257"/>
      <c r="AP469" s="257"/>
      <c r="AQ469" s="257"/>
      <c r="AR469" s="257"/>
      <c r="AS469" s="257"/>
      <c r="AT469" s="813"/>
      <c r="AU469" s="834"/>
      <c r="AV469" s="51">
        <f t="shared" si="427"/>
        <v>0</v>
      </c>
      <c r="AW469" s="257"/>
      <c r="AX469" s="257"/>
      <c r="AY469" s="257"/>
      <c r="AZ469" s="257"/>
      <c r="BA469" s="257"/>
      <c r="BB469" s="257"/>
      <c r="BC469" s="813"/>
      <c r="BD469" s="810"/>
      <c r="BE469" s="51">
        <f t="shared" si="430"/>
        <v>0</v>
      </c>
      <c r="BF469" s="257"/>
      <c r="BG469" s="257"/>
      <c r="BH469" s="257"/>
      <c r="BI469" s="257"/>
      <c r="BJ469" s="257"/>
      <c r="BK469" s="257"/>
      <c r="BL469" s="813"/>
      <c r="BM469" s="816"/>
      <c r="BN469" s="51">
        <f t="shared" si="433"/>
        <v>0</v>
      </c>
      <c r="BO469" s="257"/>
      <c r="BP469" s="257"/>
      <c r="BQ469" s="257"/>
      <c r="BR469" s="257"/>
      <c r="BS469" s="257"/>
      <c r="BT469" s="257"/>
      <c r="BU469" s="821"/>
      <c r="BV469" s="822"/>
      <c r="BW469" s="822"/>
      <c r="BX469" s="822"/>
      <c r="BY469" s="822"/>
      <c r="BZ469" s="822"/>
      <c r="CA469" s="822"/>
      <c r="CB469" s="822"/>
      <c r="CC469" s="823"/>
    </row>
    <row r="470" spans="1:81" s="58" customFormat="1" ht="40.200000000000003" customHeight="1" thickBot="1" x14ac:dyDescent="0.35">
      <c r="A470" s="34"/>
      <c r="B470" s="886"/>
      <c r="C470" s="869"/>
      <c r="D470" s="873"/>
      <c r="E470" s="853"/>
      <c r="F470" s="853"/>
      <c r="G470" s="853"/>
      <c r="H470" s="853"/>
      <c r="I470" s="853"/>
      <c r="J470" s="814"/>
      <c r="K470" s="856"/>
      <c r="L470" s="859"/>
      <c r="M470" s="862"/>
      <c r="N470" s="838"/>
      <c r="O470" s="841"/>
      <c r="P470" s="865"/>
      <c r="Q470" s="874"/>
      <c r="R470" s="814"/>
      <c r="S470" s="563"/>
      <c r="T470" s="237"/>
      <c r="U470" s="237"/>
      <c r="V470" s="237"/>
      <c r="W470" s="232"/>
      <c r="X470" s="260"/>
      <c r="Y470" s="260"/>
      <c r="Z470" s="260"/>
      <c r="AA470" s="260"/>
      <c r="AB470" s="814"/>
      <c r="AC470" s="829"/>
      <c r="AD470" s="46">
        <f t="shared" si="470"/>
        <v>0</v>
      </c>
      <c r="AE470" s="46">
        <f t="shared" si="470"/>
        <v>0</v>
      </c>
      <c r="AF470" s="46">
        <f t="shared" si="470"/>
        <v>0</v>
      </c>
      <c r="AG470" s="46">
        <f t="shared" si="470"/>
        <v>0</v>
      </c>
      <c r="AH470" s="46">
        <f t="shared" si="470"/>
        <v>0</v>
      </c>
      <c r="AI470" s="46">
        <f t="shared" si="470"/>
        <v>0</v>
      </c>
      <c r="AJ470" s="46">
        <f t="shared" si="470"/>
        <v>0</v>
      </c>
      <c r="AK470" s="814"/>
      <c r="AL470" s="832"/>
      <c r="AM470" s="46">
        <f t="shared" si="424"/>
        <v>0</v>
      </c>
      <c r="AN470" s="49"/>
      <c r="AO470" s="49"/>
      <c r="AP470" s="49"/>
      <c r="AQ470" s="49"/>
      <c r="AR470" s="49"/>
      <c r="AS470" s="49"/>
      <c r="AT470" s="814"/>
      <c r="AU470" s="835"/>
      <c r="AV470" s="46">
        <f t="shared" si="427"/>
        <v>0</v>
      </c>
      <c r="AW470" s="49"/>
      <c r="AX470" s="49"/>
      <c r="AY470" s="49"/>
      <c r="AZ470" s="49"/>
      <c r="BA470" s="49"/>
      <c r="BB470" s="49"/>
      <c r="BC470" s="814"/>
      <c r="BD470" s="811"/>
      <c r="BE470" s="46">
        <f t="shared" si="430"/>
        <v>0</v>
      </c>
      <c r="BF470" s="49"/>
      <c r="BG470" s="49"/>
      <c r="BH470" s="49"/>
      <c r="BI470" s="49"/>
      <c r="BJ470" s="49"/>
      <c r="BK470" s="49"/>
      <c r="BL470" s="814"/>
      <c r="BM470" s="817"/>
      <c r="BN470" s="46">
        <f t="shared" si="433"/>
        <v>0</v>
      </c>
      <c r="BO470" s="49"/>
      <c r="BP470" s="49"/>
      <c r="BQ470" s="49"/>
      <c r="BR470" s="49"/>
      <c r="BS470" s="49"/>
      <c r="BT470" s="49"/>
      <c r="BU470" s="824"/>
      <c r="BV470" s="825"/>
      <c r="BW470" s="825"/>
      <c r="BX470" s="825"/>
      <c r="BY470" s="825"/>
      <c r="BZ470" s="825"/>
      <c r="CA470" s="825"/>
      <c r="CB470" s="825"/>
      <c r="CC470" s="826"/>
    </row>
    <row r="471" spans="1:81" s="58" customFormat="1" ht="40.200000000000003" customHeight="1" thickTop="1" x14ac:dyDescent="0.3">
      <c r="A471" s="34"/>
      <c r="B471" s="886"/>
      <c r="C471" s="869"/>
      <c r="D471" s="871"/>
      <c r="E471" s="851"/>
      <c r="F471" s="851"/>
      <c r="G471" s="851"/>
      <c r="H471" s="851"/>
      <c r="I471" s="851"/>
      <c r="J471" s="812">
        <v>537</v>
      </c>
      <c r="K471" s="854" t="str">
        <f>+[8]Metas!K610</f>
        <v>Acompañamiento a los municipios con mayor riesgo de presencia en minas anti personales en la elaboración de los planes de acción de MAP.</v>
      </c>
      <c r="L471" s="1187">
        <v>0.17</v>
      </c>
      <c r="M471" s="1190">
        <f t="shared" ref="M471" si="495">SUM(N471:Q471)</f>
        <v>0.17</v>
      </c>
      <c r="N471" s="1193">
        <v>0.01</v>
      </c>
      <c r="O471" s="1175">
        <v>7.0000000000000007E-2</v>
      </c>
      <c r="P471" s="1178">
        <v>7.0000000000000007E-2</v>
      </c>
      <c r="Q471" s="1181">
        <v>0.02</v>
      </c>
      <c r="R471" s="812">
        <f>+$J471</f>
        <v>537</v>
      </c>
      <c r="S471" s="562" t="s">
        <v>5943</v>
      </c>
      <c r="T471" s="235" t="s">
        <v>3822</v>
      </c>
      <c r="U471" s="235" t="s">
        <v>3826</v>
      </c>
      <c r="V471" s="235" t="s">
        <v>3830</v>
      </c>
      <c r="W471" s="231" t="s">
        <v>5883</v>
      </c>
      <c r="X471" s="256"/>
      <c r="Y471" s="256"/>
      <c r="Z471" s="256"/>
      <c r="AA471" s="256"/>
      <c r="AB471" s="812">
        <f t="shared" si="420"/>
        <v>537</v>
      </c>
      <c r="AC471" s="827">
        <f t="shared" ref="AC471" si="496">+L471</f>
        <v>0.17</v>
      </c>
      <c r="AD471" s="44">
        <f t="shared" si="470"/>
        <v>27.05</v>
      </c>
      <c r="AE471" s="44">
        <f t="shared" si="470"/>
        <v>27.05</v>
      </c>
      <c r="AF471" s="44">
        <f t="shared" si="470"/>
        <v>0</v>
      </c>
      <c r="AG471" s="44">
        <f t="shared" si="470"/>
        <v>0</v>
      </c>
      <c r="AH471" s="44">
        <f t="shared" si="470"/>
        <v>0</v>
      </c>
      <c r="AI471" s="44">
        <f t="shared" si="470"/>
        <v>0</v>
      </c>
      <c r="AJ471" s="44">
        <f t="shared" si="470"/>
        <v>0</v>
      </c>
      <c r="AK471" s="812">
        <f t="shared" si="422"/>
        <v>537</v>
      </c>
      <c r="AL471" s="830">
        <f t="shared" ref="AL471" si="497">+N471</f>
        <v>0.01</v>
      </c>
      <c r="AM471" s="44">
        <f t="shared" si="424"/>
        <v>1.05</v>
      </c>
      <c r="AN471" s="47">
        <v>1.05</v>
      </c>
      <c r="AO471" s="47"/>
      <c r="AP471" s="47"/>
      <c r="AQ471" s="47"/>
      <c r="AR471" s="47"/>
      <c r="AS471" s="47"/>
      <c r="AT471" s="812">
        <f t="shared" si="425"/>
        <v>537</v>
      </c>
      <c r="AU471" s="833">
        <f t="shared" ref="AU471" si="498">+O471</f>
        <v>7.0000000000000007E-2</v>
      </c>
      <c r="AV471" s="44">
        <f t="shared" si="427"/>
        <v>10</v>
      </c>
      <c r="AW471" s="47">
        <v>10</v>
      </c>
      <c r="AX471" s="47"/>
      <c r="AY471" s="47"/>
      <c r="AZ471" s="47"/>
      <c r="BA471" s="47"/>
      <c r="BB471" s="47"/>
      <c r="BC471" s="812">
        <f t="shared" si="428"/>
        <v>537</v>
      </c>
      <c r="BD471" s="809">
        <f t="shared" ref="BD471" si="499">+P471</f>
        <v>7.0000000000000007E-2</v>
      </c>
      <c r="BE471" s="44">
        <f t="shared" si="430"/>
        <v>10</v>
      </c>
      <c r="BF471" s="47">
        <v>10</v>
      </c>
      <c r="BG471" s="47"/>
      <c r="BH471" s="47"/>
      <c r="BI471" s="47"/>
      <c r="BJ471" s="47"/>
      <c r="BK471" s="47"/>
      <c r="BL471" s="812">
        <f t="shared" si="431"/>
        <v>537</v>
      </c>
      <c r="BM471" s="815">
        <f t="shared" ref="BM471" si="500">+Q471</f>
        <v>0.02</v>
      </c>
      <c r="BN471" s="44">
        <f t="shared" si="433"/>
        <v>6</v>
      </c>
      <c r="BO471" s="47">
        <v>6</v>
      </c>
      <c r="BP471" s="47"/>
      <c r="BQ471" s="47"/>
      <c r="BR471" s="47"/>
      <c r="BS471" s="47"/>
      <c r="BT471" s="47"/>
      <c r="BU471" s="818"/>
      <c r="BV471" s="819"/>
      <c r="BW471" s="819"/>
      <c r="BX471" s="819"/>
      <c r="BY471" s="819"/>
      <c r="BZ471" s="819"/>
      <c r="CA471" s="819"/>
      <c r="CB471" s="819"/>
      <c r="CC471" s="820"/>
    </row>
    <row r="472" spans="1:81" s="58" customFormat="1" ht="40.200000000000003" customHeight="1" x14ac:dyDescent="0.3">
      <c r="A472" s="34"/>
      <c r="B472" s="886"/>
      <c r="C472" s="869"/>
      <c r="D472" s="872"/>
      <c r="E472" s="852"/>
      <c r="F472" s="852"/>
      <c r="G472" s="852"/>
      <c r="H472" s="852"/>
      <c r="I472" s="852"/>
      <c r="J472" s="813"/>
      <c r="K472" s="855"/>
      <c r="L472" s="1188"/>
      <c r="M472" s="1191"/>
      <c r="N472" s="1194"/>
      <c r="O472" s="1176"/>
      <c r="P472" s="1179"/>
      <c r="Q472" s="1182"/>
      <c r="R472" s="813"/>
      <c r="S472" s="562" t="s">
        <v>5944</v>
      </c>
      <c r="T472" s="236"/>
      <c r="U472" s="236"/>
      <c r="V472" s="236"/>
      <c r="W472" s="39" t="s">
        <v>5945</v>
      </c>
      <c r="X472" s="31"/>
      <c r="Y472" s="31"/>
      <c r="Z472" s="31"/>
      <c r="AA472" s="31"/>
      <c r="AB472" s="813"/>
      <c r="AC472" s="828"/>
      <c r="AD472" s="51">
        <f t="shared" si="470"/>
        <v>0</v>
      </c>
      <c r="AE472" s="51">
        <f t="shared" si="470"/>
        <v>0</v>
      </c>
      <c r="AF472" s="51">
        <f t="shared" si="470"/>
        <v>0</v>
      </c>
      <c r="AG472" s="51">
        <f t="shared" si="470"/>
        <v>0</v>
      </c>
      <c r="AH472" s="51">
        <f t="shared" si="470"/>
        <v>0</v>
      </c>
      <c r="AI472" s="51">
        <f t="shared" si="470"/>
        <v>0</v>
      </c>
      <c r="AJ472" s="51">
        <f t="shared" si="470"/>
        <v>0</v>
      </c>
      <c r="AK472" s="813"/>
      <c r="AL472" s="831"/>
      <c r="AM472" s="51">
        <f t="shared" si="424"/>
        <v>0</v>
      </c>
      <c r="AN472" s="257"/>
      <c r="AO472" s="257"/>
      <c r="AP472" s="257"/>
      <c r="AQ472" s="257"/>
      <c r="AR472" s="257"/>
      <c r="AS472" s="257"/>
      <c r="AT472" s="813"/>
      <c r="AU472" s="834"/>
      <c r="AV472" s="51">
        <f t="shared" si="427"/>
        <v>0</v>
      </c>
      <c r="AW472" s="257"/>
      <c r="AX472" s="257"/>
      <c r="AY472" s="257"/>
      <c r="AZ472" s="257"/>
      <c r="BA472" s="257"/>
      <c r="BB472" s="257"/>
      <c r="BC472" s="813"/>
      <c r="BD472" s="810"/>
      <c r="BE472" s="51">
        <f t="shared" si="430"/>
        <v>0</v>
      </c>
      <c r="BF472" s="257"/>
      <c r="BG472" s="257"/>
      <c r="BH472" s="257"/>
      <c r="BI472" s="257"/>
      <c r="BJ472" s="257"/>
      <c r="BK472" s="257"/>
      <c r="BL472" s="813"/>
      <c r="BM472" s="816"/>
      <c r="BN472" s="51">
        <f t="shared" si="433"/>
        <v>0</v>
      </c>
      <c r="BO472" s="257"/>
      <c r="BP472" s="257"/>
      <c r="BQ472" s="257"/>
      <c r="BR472" s="257"/>
      <c r="BS472" s="257"/>
      <c r="BT472" s="257"/>
      <c r="BU472" s="821"/>
      <c r="BV472" s="822"/>
      <c r="BW472" s="822"/>
      <c r="BX472" s="822"/>
      <c r="BY472" s="822"/>
      <c r="BZ472" s="822"/>
      <c r="CA472" s="822"/>
      <c r="CB472" s="822"/>
      <c r="CC472" s="823"/>
    </row>
    <row r="473" spans="1:81" s="58" customFormat="1" ht="40.200000000000003" customHeight="1" x14ac:dyDescent="0.3">
      <c r="A473" s="34"/>
      <c r="B473" s="886"/>
      <c r="C473" s="869"/>
      <c r="D473" s="872"/>
      <c r="E473" s="852"/>
      <c r="F473" s="852"/>
      <c r="G473" s="852"/>
      <c r="H473" s="852"/>
      <c r="I473" s="852"/>
      <c r="J473" s="813"/>
      <c r="K473" s="855"/>
      <c r="L473" s="1188"/>
      <c r="M473" s="1191"/>
      <c r="N473" s="1194"/>
      <c r="O473" s="1176"/>
      <c r="P473" s="1179"/>
      <c r="Q473" s="1182"/>
      <c r="R473" s="813"/>
      <c r="S473" s="562" t="s">
        <v>5946</v>
      </c>
      <c r="T473" s="236"/>
      <c r="U473" s="236"/>
      <c r="V473" s="236"/>
      <c r="W473" s="39" t="s">
        <v>5913</v>
      </c>
      <c r="X473" s="31"/>
      <c r="Y473" s="31"/>
      <c r="Z473" s="31"/>
      <c r="AA473" s="31"/>
      <c r="AB473" s="813"/>
      <c r="AC473" s="828"/>
      <c r="AD473" s="51">
        <f t="shared" si="470"/>
        <v>0</v>
      </c>
      <c r="AE473" s="51">
        <f t="shared" si="470"/>
        <v>0</v>
      </c>
      <c r="AF473" s="51">
        <f t="shared" si="470"/>
        <v>0</v>
      </c>
      <c r="AG473" s="51">
        <f t="shared" si="470"/>
        <v>0</v>
      </c>
      <c r="AH473" s="51">
        <f t="shared" si="470"/>
        <v>0</v>
      </c>
      <c r="AI473" s="51">
        <f t="shared" si="470"/>
        <v>0</v>
      </c>
      <c r="AJ473" s="51">
        <f t="shared" si="470"/>
        <v>0</v>
      </c>
      <c r="AK473" s="813"/>
      <c r="AL473" s="831"/>
      <c r="AM473" s="51">
        <f t="shared" si="424"/>
        <v>0</v>
      </c>
      <c r="AN473" s="257"/>
      <c r="AO473" s="257"/>
      <c r="AP473" s="257"/>
      <c r="AQ473" s="257"/>
      <c r="AR473" s="257"/>
      <c r="AS473" s="257"/>
      <c r="AT473" s="813"/>
      <c r="AU473" s="834"/>
      <c r="AV473" s="51">
        <f t="shared" si="427"/>
        <v>0</v>
      </c>
      <c r="AW473" s="257"/>
      <c r="AX473" s="257"/>
      <c r="AY473" s="257"/>
      <c r="AZ473" s="257"/>
      <c r="BA473" s="257"/>
      <c r="BB473" s="257"/>
      <c r="BC473" s="813"/>
      <c r="BD473" s="810"/>
      <c r="BE473" s="51">
        <f t="shared" si="430"/>
        <v>0</v>
      </c>
      <c r="BF473" s="257"/>
      <c r="BG473" s="257"/>
      <c r="BH473" s="257"/>
      <c r="BI473" s="257"/>
      <c r="BJ473" s="257"/>
      <c r="BK473" s="257"/>
      <c r="BL473" s="813"/>
      <c r="BM473" s="816"/>
      <c r="BN473" s="51">
        <f t="shared" si="433"/>
        <v>0</v>
      </c>
      <c r="BO473" s="257"/>
      <c r="BP473" s="257"/>
      <c r="BQ473" s="257"/>
      <c r="BR473" s="257"/>
      <c r="BS473" s="257"/>
      <c r="BT473" s="257"/>
      <c r="BU473" s="821"/>
      <c r="BV473" s="822"/>
      <c r="BW473" s="822"/>
      <c r="BX473" s="822"/>
      <c r="BY473" s="822"/>
      <c r="BZ473" s="822"/>
      <c r="CA473" s="822"/>
      <c r="CB473" s="822"/>
      <c r="CC473" s="823"/>
    </row>
    <row r="474" spans="1:81" s="58" customFormat="1" ht="40.200000000000003" customHeight="1" thickBot="1" x14ac:dyDescent="0.35">
      <c r="A474" s="34"/>
      <c r="B474" s="886"/>
      <c r="C474" s="869"/>
      <c r="D474" s="873"/>
      <c r="E474" s="853"/>
      <c r="F474" s="853"/>
      <c r="G474" s="853"/>
      <c r="H474" s="853"/>
      <c r="I474" s="853"/>
      <c r="J474" s="814"/>
      <c r="K474" s="856"/>
      <c r="L474" s="1189"/>
      <c r="M474" s="1192"/>
      <c r="N474" s="1195"/>
      <c r="O474" s="1177"/>
      <c r="P474" s="1180"/>
      <c r="Q474" s="1183"/>
      <c r="R474" s="814"/>
      <c r="S474" s="562" t="s">
        <v>5947</v>
      </c>
      <c r="T474" s="237"/>
      <c r="U474" s="237"/>
      <c r="V474" s="237"/>
      <c r="W474" s="232" t="s">
        <v>5722</v>
      </c>
      <c r="X474" s="260"/>
      <c r="Y474" s="260"/>
      <c r="Z474" s="260"/>
      <c r="AA474" s="260"/>
      <c r="AB474" s="814"/>
      <c r="AC474" s="829"/>
      <c r="AD474" s="46">
        <f t="shared" si="470"/>
        <v>0</v>
      </c>
      <c r="AE474" s="46">
        <f t="shared" si="470"/>
        <v>0</v>
      </c>
      <c r="AF474" s="46">
        <f t="shared" si="470"/>
        <v>0</v>
      </c>
      <c r="AG474" s="46">
        <f t="shared" si="470"/>
        <v>0</v>
      </c>
      <c r="AH474" s="46">
        <f t="shared" si="470"/>
        <v>0</v>
      </c>
      <c r="AI474" s="46">
        <f t="shared" si="470"/>
        <v>0</v>
      </c>
      <c r="AJ474" s="46">
        <f t="shared" si="470"/>
        <v>0</v>
      </c>
      <c r="AK474" s="814"/>
      <c r="AL474" s="832"/>
      <c r="AM474" s="46">
        <f t="shared" si="424"/>
        <v>0</v>
      </c>
      <c r="AN474" s="49"/>
      <c r="AO474" s="49"/>
      <c r="AP474" s="49"/>
      <c r="AQ474" s="49"/>
      <c r="AR474" s="49"/>
      <c r="AS474" s="49"/>
      <c r="AT474" s="814"/>
      <c r="AU474" s="835"/>
      <c r="AV474" s="46">
        <f t="shared" si="427"/>
        <v>0</v>
      </c>
      <c r="AW474" s="49"/>
      <c r="AX474" s="49"/>
      <c r="AY474" s="49"/>
      <c r="AZ474" s="49"/>
      <c r="BA474" s="49"/>
      <c r="BB474" s="49"/>
      <c r="BC474" s="814"/>
      <c r="BD474" s="811"/>
      <c r="BE474" s="46">
        <f t="shared" si="430"/>
        <v>0</v>
      </c>
      <c r="BF474" s="49"/>
      <c r="BG474" s="49"/>
      <c r="BH474" s="49"/>
      <c r="BI474" s="49"/>
      <c r="BJ474" s="49"/>
      <c r="BK474" s="49"/>
      <c r="BL474" s="814"/>
      <c r="BM474" s="817"/>
      <c r="BN474" s="46">
        <f t="shared" si="433"/>
        <v>0</v>
      </c>
      <c r="BO474" s="49"/>
      <c r="BP474" s="49"/>
      <c r="BQ474" s="49"/>
      <c r="BR474" s="49"/>
      <c r="BS474" s="49"/>
      <c r="BT474" s="49"/>
      <c r="BU474" s="824"/>
      <c r="BV474" s="825"/>
      <c r="BW474" s="825"/>
      <c r="BX474" s="825"/>
      <c r="BY474" s="825"/>
      <c r="BZ474" s="825"/>
      <c r="CA474" s="825"/>
      <c r="CB474" s="825"/>
      <c r="CC474" s="826"/>
    </row>
    <row r="475" spans="1:81" s="58" customFormat="1" ht="40.200000000000003" customHeight="1" thickTop="1" x14ac:dyDescent="0.3">
      <c r="A475" s="34"/>
      <c r="B475" s="886"/>
      <c r="C475" s="869"/>
      <c r="D475" s="871"/>
      <c r="E475" s="851"/>
      <c r="F475" s="851"/>
      <c r="G475" s="851"/>
      <c r="H475" s="851"/>
      <c r="I475" s="851"/>
      <c r="J475" s="812">
        <v>538</v>
      </c>
      <c r="K475" s="854" t="str">
        <f>+[8]Metas!K611</f>
        <v>Proceso de diseño, actualización y/u orientación en la implementación de la Ruta de asistencia, prevención y protección de victimas de minas antipersonal y los distintos protocolos de protección a nivel municipal.</v>
      </c>
      <c r="L475" s="857"/>
      <c r="M475" s="860">
        <f t="shared" ref="M475" si="501">SUM(N475:Q475)</f>
        <v>0</v>
      </c>
      <c r="N475" s="836"/>
      <c r="O475" s="839"/>
      <c r="P475" s="863"/>
      <c r="Q475" s="866"/>
      <c r="R475" s="812">
        <f>+$J475</f>
        <v>538</v>
      </c>
      <c r="S475" s="562"/>
      <c r="T475" s="235"/>
      <c r="U475" s="235"/>
      <c r="V475" s="235"/>
      <c r="W475" s="231"/>
      <c r="X475" s="256"/>
      <c r="Y475" s="256"/>
      <c r="Z475" s="256"/>
      <c r="AA475" s="256"/>
      <c r="AB475" s="812">
        <f t="shared" si="420"/>
        <v>538</v>
      </c>
      <c r="AC475" s="827">
        <f t="shared" ref="AC475" si="502">+L475</f>
        <v>0</v>
      </c>
      <c r="AD475" s="44">
        <f t="shared" si="470"/>
        <v>0</v>
      </c>
      <c r="AE475" s="44">
        <f t="shared" si="470"/>
        <v>0</v>
      </c>
      <c r="AF475" s="44">
        <f t="shared" si="470"/>
        <v>0</v>
      </c>
      <c r="AG475" s="44">
        <f t="shared" si="470"/>
        <v>0</v>
      </c>
      <c r="AH475" s="44">
        <f t="shared" si="470"/>
        <v>0</v>
      </c>
      <c r="AI475" s="44">
        <f t="shared" si="470"/>
        <v>0</v>
      </c>
      <c r="AJ475" s="44">
        <f t="shared" si="470"/>
        <v>0</v>
      </c>
      <c r="AK475" s="812">
        <f t="shared" si="422"/>
        <v>538</v>
      </c>
      <c r="AL475" s="830">
        <f t="shared" ref="AL475" si="503">+N475</f>
        <v>0</v>
      </c>
      <c r="AM475" s="44">
        <f t="shared" si="424"/>
        <v>0</v>
      </c>
      <c r="AN475" s="47"/>
      <c r="AO475" s="47"/>
      <c r="AP475" s="47"/>
      <c r="AQ475" s="47"/>
      <c r="AR475" s="47"/>
      <c r="AS475" s="47"/>
      <c r="AT475" s="812">
        <f t="shared" si="425"/>
        <v>538</v>
      </c>
      <c r="AU475" s="833">
        <f t="shared" ref="AU475" si="504">+O475</f>
        <v>0</v>
      </c>
      <c r="AV475" s="44">
        <f t="shared" si="427"/>
        <v>0</v>
      </c>
      <c r="AW475" s="47"/>
      <c r="AX475" s="47"/>
      <c r="AY475" s="47"/>
      <c r="AZ475" s="47"/>
      <c r="BA475" s="47"/>
      <c r="BB475" s="47"/>
      <c r="BC475" s="812">
        <f t="shared" si="428"/>
        <v>538</v>
      </c>
      <c r="BD475" s="809">
        <f t="shared" ref="BD475" si="505">+P475</f>
        <v>0</v>
      </c>
      <c r="BE475" s="44">
        <f t="shared" si="430"/>
        <v>0</v>
      </c>
      <c r="BF475" s="47"/>
      <c r="BG475" s="47"/>
      <c r="BH475" s="47"/>
      <c r="BI475" s="47"/>
      <c r="BJ475" s="47"/>
      <c r="BK475" s="47"/>
      <c r="BL475" s="812">
        <f t="shared" si="431"/>
        <v>538</v>
      </c>
      <c r="BM475" s="815">
        <f t="shared" ref="BM475" si="506">+Q475</f>
        <v>0</v>
      </c>
      <c r="BN475" s="44">
        <f t="shared" si="433"/>
        <v>0</v>
      </c>
      <c r="BO475" s="47"/>
      <c r="BP475" s="47"/>
      <c r="BQ475" s="47"/>
      <c r="BR475" s="47"/>
      <c r="BS475" s="47"/>
      <c r="BT475" s="47"/>
      <c r="BU475" s="818"/>
      <c r="BV475" s="819"/>
      <c r="BW475" s="819"/>
      <c r="BX475" s="819"/>
      <c r="BY475" s="819"/>
      <c r="BZ475" s="819"/>
      <c r="CA475" s="819"/>
      <c r="CB475" s="819"/>
      <c r="CC475" s="820"/>
    </row>
    <row r="476" spans="1:81" s="58" customFormat="1" ht="40.200000000000003" customHeight="1" x14ac:dyDescent="0.3">
      <c r="A476" s="34"/>
      <c r="B476" s="886"/>
      <c r="C476" s="869"/>
      <c r="D476" s="872"/>
      <c r="E476" s="852"/>
      <c r="F476" s="852"/>
      <c r="G476" s="852"/>
      <c r="H476" s="852"/>
      <c r="I476" s="852"/>
      <c r="J476" s="813"/>
      <c r="K476" s="855"/>
      <c r="L476" s="858"/>
      <c r="M476" s="861"/>
      <c r="N476" s="837"/>
      <c r="O476" s="840"/>
      <c r="P476" s="864"/>
      <c r="Q476" s="867"/>
      <c r="R476" s="813"/>
      <c r="S476" s="562"/>
      <c r="T476" s="236"/>
      <c r="U476" s="236"/>
      <c r="V476" s="236"/>
      <c r="W476" s="39"/>
      <c r="X476" s="31"/>
      <c r="Y476" s="31"/>
      <c r="Z476" s="31"/>
      <c r="AA476" s="31"/>
      <c r="AB476" s="813"/>
      <c r="AC476" s="828"/>
      <c r="AD476" s="51">
        <f t="shared" si="470"/>
        <v>0</v>
      </c>
      <c r="AE476" s="51">
        <f t="shared" si="470"/>
        <v>0</v>
      </c>
      <c r="AF476" s="51">
        <f t="shared" si="470"/>
        <v>0</v>
      </c>
      <c r="AG476" s="51">
        <f t="shared" si="470"/>
        <v>0</v>
      </c>
      <c r="AH476" s="51">
        <f t="shared" si="470"/>
        <v>0</v>
      </c>
      <c r="AI476" s="51">
        <f t="shared" si="470"/>
        <v>0</v>
      </c>
      <c r="AJ476" s="51">
        <f t="shared" si="470"/>
        <v>0</v>
      </c>
      <c r="AK476" s="813"/>
      <c r="AL476" s="831"/>
      <c r="AM476" s="51">
        <f t="shared" si="424"/>
        <v>0</v>
      </c>
      <c r="AN476" s="257"/>
      <c r="AO476" s="257"/>
      <c r="AP476" s="257"/>
      <c r="AQ476" s="257"/>
      <c r="AR476" s="257"/>
      <c r="AS476" s="257"/>
      <c r="AT476" s="813"/>
      <c r="AU476" s="834"/>
      <c r="AV476" s="51">
        <f t="shared" si="427"/>
        <v>0</v>
      </c>
      <c r="AW476" s="257"/>
      <c r="AX476" s="257"/>
      <c r="AY476" s="257"/>
      <c r="AZ476" s="257"/>
      <c r="BA476" s="257"/>
      <c r="BB476" s="257"/>
      <c r="BC476" s="813"/>
      <c r="BD476" s="810"/>
      <c r="BE476" s="51">
        <f t="shared" si="430"/>
        <v>0</v>
      </c>
      <c r="BF476" s="257"/>
      <c r="BG476" s="257"/>
      <c r="BH476" s="257"/>
      <c r="BI476" s="257"/>
      <c r="BJ476" s="257"/>
      <c r="BK476" s="257"/>
      <c r="BL476" s="813"/>
      <c r="BM476" s="816"/>
      <c r="BN476" s="51">
        <f t="shared" si="433"/>
        <v>0</v>
      </c>
      <c r="BO476" s="257"/>
      <c r="BP476" s="257"/>
      <c r="BQ476" s="257"/>
      <c r="BR476" s="257"/>
      <c r="BS476" s="257"/>
      <c r="BT476" s="257"/>
      <c r="BU476" s="821"/>
      <c r="BV476" s="822"/>
      <c r="BW476" s="822"/>
      <c r="BX476" s="822"/>
      <c r="BY476" s="822"/>
      <c r="BZ476" s="822"/>
      <c r="CA476" s="822"/>
      <c r="CB476" s="822"/>
      <c r="CC476" s="823"/>
    </row>
    <row r="477" spans="1:81" s="58" customFormat="1" ht="40.200000000000003" customHeight="1" x14ac:dyDescent="0.3">
      <c r="A477" s="34"/>
      <c r="B477" s="886"/>
      <c r="C477" s="869"/>
      <c r="D477" s="872"/>
      <c r="E477" s="852"/>
      <c r="F477" s="852"/>
      <c r="G477" s="852"/>
      <c r="H477" s="852"/>
      <c r="I477" s="852"/>
      <c r="J477" s="813"/>
      <c r="K477" s="855"/>
      <c r="L477" s="858"/>
      <c r="M477" s="861"/>
      <c r="N477" s="837"/>
      <c r="O477" s="840"/>
      <c r="P477" s="864"/>
      <c r="Q477" s="867"/>
      <c r="R477" s="813"/>
      <c r="S477" s="562"/>
      <c r="T477" s="236"/>
      <c r="U477" s="236"/>
      <c r="V477" s="236"/>
      <c r="W477" s="39"/>
      <c r="X477" s="31"/>
      <c r="Y477" s="31"/>
      <c r="Z477" s="31"/>
      <c r="AA477" s="31"/>
      <c r="AB477" s="813"/>
      <c r="AC477" s="828"/>
      <c r="AD477" s="51">
        <f t="shared" si="470"/>
        <v>0</v>
      </c>
      <c r="AE477" s="51">
        <f t="shared" si="470"/>
        <v>0</v>
      </c>
      <c r="AF477" s="51">
        <f t="shared" si="470"/>
        <v>0</v>
      </c>
      <c r="AG477" s="51">
        <f t="shared" si="470"/>
        <v>0</v>
      </c>
      <c r="AH477" s="51">
        <f t="shared" si="470"/>
        <v>0</v>
      </c>
      <c r="AI477" s="51">
        <f t="shared" si="470"/>
        <v>0</v>
      </c>
      <c r="AJ477" s="51">
        <f t="shared" si="470"/>
        <v>0</v>
      </c>
      <c r="AK477" s="813"/>
      <c r="AL477" s="831"/>
      <c r="AM477" s="51">
        <f t="shared" si="424"/>
        <v>0</v>
      </c>
      <c r="AN477" s="257"/>
      <c r="AO477" s="257"/>
      <c r="AP477" s="257"/>
      <c r="AQ477" s="257"/>
      <c r="AR477" s="257"/>
      <c r="AS477" s="257"/>
      <c r="AT477" s="813"/>
      <c r="AU477" s="834"/>
      <c r="AV477" s="51">
        <f t="shared" si="427"/>
        <v>0</v>
      </c>
      <c r="AW477" s="257"/>
      <c r="AX477" s="257"/>
      <c r="AY477" s="257"/>
      <c r="AZ477" s="257"/>
      <c r="BA477" s="257"/>
      <c r="BB477" s="257"/>
      <c r="BC477" s="813"/>
      <c r="BD477" s="810"/>
      <c r="BE477" s="51">
        <f t="shared" si="430"/>
        <v>0</v>
      </c>
      <c r="BF477" s="257"/>
      <c r="BG477" s="257"/>
      <c r="BH477" s="257"/>
      <c r="BI477" s="257"/>
      <c r="BJ477" s="257"/>
      <c r="BK477" s="257"/>
      <c r="BL477" s="813"/>
      <c r="BM477" s="816"/>
      <c r="BN477" s="51">
        <f t="shared" si="433"/>
        <v>0</v>
      </c>
      <c r="BO477" s="257"/>
      <c r="BP477" s="257"/>
      <c r="BQ477" s="257"/>
      <c r="BR477" s="257"/>
      <c r="BS477" s="257"/>
      <c r="BT477" s="257"/>
      <c r="BU477" s="821"/>
      <c r="BV477" s="822"/>
      <c r="BW477" s="822"/>
      <c r="BX477" s="822"/>
      <c r="BY477" s="822"/>
      <c r="BZ477" s="822"/>
      <c r="CA477" s="822"/>
      <c r="CB477" s="822"/>
      <c r="CC477" s="823"/>
    </row>
    <row r="478" spans="1:81" s="58" customFormat="1" ht="40.200000000000003" customHeight="1" thickBot="1" x14ac:dyDescent="0.35">
      <c r="A478" s="34"/>
      <c r="B478" s="886"/>
      <c r="C478" s="870"/>
      <c r="D478" s="873"/>
      <c r="E478" s="853"/>
      <c r="F478" s="853"/>
      <c r="G478" s="853"/>
      <c r="H478" s="853"/>
      <c r="I478" s="853"/>
      <c r="J478" s="814"/>
      <c r="K478" s="856"/>
      <c r="L478" s="859"/>
      <c r="M478" s="862"/>
      <c r="N478" s="838"/>
      <c r="O478" s="841"/>
      <c r="P478" s="865"/>
      <c r="Q478" s="874"/>
      <c r="R478" s="814"/>
      <c r="S478" s="562"/>
      <c r="T478" s="237"/>
      <c r="U478" s="237"/>
      <c r="V478" s="237"/>
      <c r="W478" s="232"/>
      <c r="X478" s="260"/>
      <c r="Y478" s="260"/>
      <c r="Z478" s="260"/>
      <c r="AA478" s="260"/>
      <c r="AB478" s="814"/>
      <c r="AC478" s="829"/>
      <c r="AD478" s="46">
        <f t="shared" si="470"/>
        <v>0</v>
      </c>
      <c r="AE478" s="46">
        <f t="shared" si="470"/>
        <v>0</v>
      </c>
      <c r="AF478" s="46">
        <f t="shared" si="470"/>
        <v>0</v>
      </c>
      <c r="AG478" s="46">
        <f t="shared" si="470"/>
        <v>0</v>
      </c>
      <c r="AH478" s="46">
        <f t="shared" si="470"/>
        <v>0</v>
      </c>
      <c r="AI478" s="46">
        <f t="shared" si="470"/>
        <v>0</v>
      </c>
      <c r="AJ478" s="46">
        <f t="shared" si="470"/>
        <v>0</v>
      </c>
      <c r="AK478" s="814"/>
      <c r="AL478" s="832"/>
      <c r="AM478" s="46">
        <f t="shared" si="424"/>
        <v>0</v>
      </c>
      <c r="AN478" s="49"/>
      <c r="AO478" s="49"/>
      <c r="AP478" s="49"/>
      <c r="AQ478" s="49"/>
      <c r="AR478" s="49"/>
      <c r="AS478" s="49"/>
      <c r="AT478" s="814"/>
      <c r="AU478" s="835"/>
      <c r="AV478" s="46">
        <f t="shared" si="427"/>
        <v>0</v>
      </c>
      <c r="AW478" s="49"/>
      <c r="AX478" s="49"/>
      <c r="AY478" s="49"/>
      <c r="AZ478" s="49"/>
      <c r="BA478" s="49"/>
      <c r="BB478" s="49"/>
      <c r="BC478" s="814"/>
      <c r="BD478" s="811"/>
      <c r="BE478" s="46">
        <f t="shared" si="430"/>
        <v>0</v>
      </c>
      <c r="BF478" s="49"/>
      <c r="BG478" s="49"/>
      <c r="BH478" s="49"/>
      <c r="BI478" s="49"/>
      <c r="BJ478" s="49"/>
      <c r="BK478" s="49"/>
      <c r="BL478" s="814"/>
      <c r="BM478" s="817"/>
      <c r="BN478" s="46">
        <f t="shared" si="433"/>
        <v>0</v>
      </c>
      <c r="BO478" s="49"/>
      <c r="BP478" s="49"/>
      <c r="BQ478" s="49"/>
      <c r="BR478" s="49"/>
      <c r="BS478" s="49"/>
      <c r="BT478" s="49"/>
      <c r="BU478" s="824"/>
      <c r="BV478" s="825"/>
      <c r="BW478" s="825"/>
      <c r="BX478" s="825"/>
      <c r="BY478" s="825"/>
      <c r="BZ478" s="825"/>
      <c r="CA478" s="825"/>
      <c r="CB478" s="825"/>
      <c r="CC478" s="826"/>
    </row>
    <row r="479" spans="1:81" s="58" customFormat="1" ht="40.200000000000003" customHeight="1" thickTop="1" x14ac:dyDescent="0.3">
      <c r="A479" s="34"/>
      <c r="B479" s="886"/>
      <c r="C479" s="868" t="s">
        <v>812</v>
      </c>
      <c r="D479" s="871"/>
      <c r="E479" s="851"/>
      <c r="F479" s="851"/>
      <c r="G479" s="851"/>
      <c r="H479" s="851"/>
      <c r="I479" s="851"/>
      <c r="J479" s="812">
        <v>539</v>
      </c>
      <c r="K479" s="854" t="str">
        <f>+[8]Metas!K612</f>
        <v>Gestión ante el Gobierno Nacional - Descontamina Colombia para la certificación de municipios libres de presencia de MAP, MUSE y AT</v>
      </c>
      <c r="L479" s="1187">
        <v>0.47</v>
      </c>
      <c r="M479" s="1190">
        <f t="shared" ref="M479" si="507">SUM(N479:Q479)</f>
        <v>0.47000000000000003</v>
      </c>
      <c r="N479" s="1193">
        <v>0.01</v>
      </c>
      <c r="O479" s="1175">
        <v>0.2</v>
      </c>
      <c r="P479" s="1178">
        <v>0.2</v>
      </c>
      <c r="Q479" s="1181">
        <v>0.06</v>
      </c>
      <c r="R479" s="812">
        <f>+$J479</f>
        <v>539</v>
      </c>
      <c r="S479" s="1348" t="s">
        <v>5948</v>
      </c>
      <c r="T479" s="235" t="s">
        <v>3822</v>
      </c>
      <c r="U479" s="235" t="s">
        <v>3826</v>
      </c>
      <c r="V479" s="235" t="s">
        <v>3830</v>
      </c>
      <c r="W479" s="231" t="s">
        <v>5722</v>
      </c>
      <c r="X479" s="256"/>
      <c r="Y479" s="256"/>
      <c r="Z479" s="256"/>
      <c r="AA479" s="256"/>
      <c r="AB479" s="812">
        <f t="shared" si="420"/>
        <v>539</v>
      </c>
      <c r="AC479" s="827">
        <f t="shared" ref="AC479" si="508">+L479</f>
        <v>0.47</v>
      </c>
      <c r="AD479" s="44">
        <f t="shared" si="470"/>
        <v>27.05</v>
      </c>
      <c r="AE479" s="44">
        <f t="shared" si="470"/>
        <v>27.05</v>
      </c>
      <c r="AF479" s="44">
        <f t="shared" si="470"/>
        <v>0</v>
      </c>
      <c r="AG479" s="44">
        <f t="shared" si="470"/>
        <v>0</v>
      </c>
      <c r="AH479" s="44">
        <f t="shared" si="470"/>
        <v>0</v>
      </c>
      <c r="AI479" s="44">
        <f t="shared" si="470"/>
        <v>0</v>
      </c>
      <c r="AJ479" s="44">
        <f t="shared" si="470"/>
        <v>0</v>
      </c>
      <c r="AK479" s="812">
        <f t="shared" si="422"/>
        <v>539</v>
      </c>
      <c r="AL479" s="830">
        <f t="shared" ref="AL479" si="509">+N479</f>
        <v>0.01</v>
      </c>
      <c r="AM479" s="44">
        <f t="shared" si="424"/>
        <v>1.05</v>
      </c>
      <c r="AN479" s="47">
        <v>1.05</v>
      </c>
      <c r="AO479" s="47"/>
      <c r="AP479" s="47"/>
      <c r="AQ479" s="47"/>
      <c r="AR479" s="47"/>
      <c r="AS479" s="47"/>
      <c r="AT479" s="812">
        <f t="shared" si="425"/>
        <v>539</v>
      </c>
      <c r="AU479" s="833">
        <f t="shared" ref="AU479" si="510">+O479</f>
        <v>0.2</v>
      </c>
      <c r="AV479" s="44">
        <f t="shared" si="427"/>
        <v>10</v>
      </c>
      <c r="AW479" s="47">
        <v>10</v>
      </c>
      <c r="AX479" s="47"/>
      <c r="AY479" s="47"/>
      <c r="AZ479" s="47"/>
      <c r="BA479" s="47"/>
      <c r="BB479" s="47"/>
      <c r="BC479" s="812">
        <f t="shared" si="428"/>
        <v>539</v>
      </c>
      <c r="BD479" s="809">
        <f t="shared" ref="BD479" si="511">+P479</f>
        <v>0.2</v>
      </c>
      <c r="BE479" s="44">
        <f t="shared" si="430"/>
        <v>10</v>
      </c>
      <c r="BF479" s="47">
        <v>10</v>
      </c>
      <c r="BG479" s="47"/>
      <c r="BH479" s="47"/>
      <c r="BI479" s="47"/>
      <c r="BJ479" s="47"/>
      <c r="BK479" s="47"/>
      <c r="BL479" s="812">
        <f t="shared" si="431"/>
        <v>539</v>
      </c>
      <c r="BM479" s="815">
        <f t="shared" ref="BM479" si="512">+Q479</f>
        <v>0.06</v>
      </c>
      <c r="BN479" s="44">
        <f t="shared" si="433"/>
        <v>6</v>
      </c>
      <c r="BO479" s="47">
        <v>6</v>
      </c>
      <c r="BP479" s="47"/>
      <c r="BQ479" s="47"/>
      <c r="BR479" s="47"/>
      <c r="BS479" s="47"/>
      <c r="BT479" s="47"/>
      <c r="BU479" s="818"/>
      <c r="BV479" s="819"/>
      <c r="BW479" s="819"/>
      <c r="BX479" s="819"/>
      <c r="BY479" s="819"/>
      <c r="BZ479" s="819"/>
      <c r="CA479" s="819"/>
      <c r="CB479" s="819"/>
      <c r="CC479" s="820"/>
    </row>
    <row r="480" spans="1:81" s="58" customFormat="1" ht="40.200000000000003" customHeight="1" x14ac:dyDescent="0.3">
      <c r="A480" s="34"/>
      <c r="B480" s="886"/>
      <c r="C480" s="869"/>
      <c r="D480" s="872"/>
      <c r="E480" s="852"/>
      <c r="F480" s="852"/>
      <c r="G480" s="852"/>
      <c r="H480" s="852"/>
      <c r="I480" s="852"/>
      <c r="J480" s="813"/>
      <c r="K480" s="855"/>
      <c r="L480" s="1188"/>
      <c r="M480" s="1191"/>
      <c r="N480" s="1194"/>
      <c r="O480" s="1176"/>
      <c r="P480" s="1179"/>
      <c r="Q480" s="1182"/>
      <c r="R480" s="813"/>
      <c r="S480" s="1350"/>
      <c r="T480" s="236"/>
      <c r="U480" s="236"/>
      <c r="V480" s="236"/>
      <c r="W480" s="39"/>
      <c r="X480" s="31"/>
      <c r="Y480" s="31"/>
      <c r="Z480" s="31"/>
      <c r="AA480" s="31"/>
      <c r="AB480" s="813"/>
      <c r="AC480" s="828"/>
      <c r="AD480" s="51">
        <f t="shared" si="470"/>
        <v>0</v>
      </c>
      <c r="AE480" s="51">
        <f t="shared" si="470"/>
        <v>0</v>
      </c>
      <c r="AF480" s="51">
        <f t="shared" si="470"/>
        <v>0</v>
      </c>
      <c r="AG480" s="51">
        <f t="shared" si="470"/>
        <v>0</v>
      </c>
      <c r="AH480" s="51">
        <f t="shared" si="470"/>
        <v>0</v>
      </c>
      <c r="AI480" s="51">
        <f t="shared" si="470"/>
        <v>0</v>
      </c>
      <c r="AJ480" s="51">
        <f t="shared" si="470"/>
        <v>0</v>
      </c>
      <c r="AK480" s="813"/>
      <c r="AL480" s="831"/>
      <c r="AM480" s="51">
        <f t="shared" si="424"/>
        <v>0</v>
      </c>
      <c r="AN480" s="257"/>
      <c r="AO480" s="257"/>
      <c r="AP480" s="257"/>
      <c r="AQ480" s="257"/>
      <c r="AR480" s="257"/>
      <c r="AS480" s="257"/>
      <c r="AT480" s="813"/>
      <c r="AU480" s="834"/>
      <c r="AV480" s="51">
        <f t="shared" si="427"/>
        <v>0</v>
      </c>
      <c r="AW480" s="257"/>
      <c r="AX480" s="257"/>
      <c r="AY480" s="257"/>
      <c r="AZ480" s="257"/>
      <c r="BA480" s="257"/>
      <c r="BB480" s="257"/>
      <c r="BC480" s="813"/>
      <c r="BD480" s="810"/>
      <c r="BE480" s="51">
        <f t="shared" si="430"/>
        <v>0</v>
      </c>
      <c r="BF480" s="257"/>
      <c r="BG480" s="257"/>
      <c r="BH480" s="257"/>
      <c r="BI480" s="257"/>
      <c r="BJ480" s="257"/>
      <c r="BK480" s="257"/>
      <c r="BL480" s="813"/>
      <c r="BM480" s="816"/>
      <c r="BN480" s="51">
        <f t="shared" si="433"/>
        <v>0</v>
      </c>
      <c r="BO480" s="257"/>
      <c r="BP480" s="257"/>
      <c r="BQ480" s="257"/>
      <c r="BR480" s="257"/>
      <c r="BS480" s="257"/>
      <c r="BT480" s="257"/>
      <c r="BU480" s="821"/>
      <c r="BV480" s="822"/>
      <c r="BW480" s="822"/>
      <c r="BX480" s="822"/>
      <c r="BY480" s="822"/>
      <c r="BZ480" s="822"/>
      <c r="CA480" s="822"/>
      <c r="CB480" s="822"/>
      <c r="CC480" s="823"/>
    </row>
    <row r="481" spans="1:81" s="58" customFormat="1" ht="40.200000000000003" customHeight="1" x14ac:dyDescent="0.3">
      <c r="A481" s="34"/>
      <c r="B481" s="886"/>
      <c r="C481" s="869"/>
      <c r="D481" s="872"/>
      <c r="E481" s="852"/>
      <c r="F481" s="852"/>
      <c r="G481" s="852"/>
      <c r="H481" s="852"/>
      <c r="I481" s="852"/>
      <c r="J481" s="813"/>
      <c r="K481" s="855"/>
      <c r="L481" s="1188"/>
      <c r="M481" s="1191"/>
      <c r="N481" s="1194"/>
      <c r="O481" s="1176"/>
      <c r="P481" s="1179"/>
      <c r="Q481" s="1182"/>
      <c r="R481" s="813"/>
      <c r="S481" s="1348" t="s">
        <v>5949</v>
      </c>
      <c r="T481" s="236"/>
      <c r="U481" s="236"/>
      <c r="V481" s="236"/>
      <c r="W481" s="39" t="s">
        <v>5950</v>
      </c>
      <c r="X481" s="31"/>
      <c r="Y481" s="31"/>
      <c r="Z481" s="31"/>
      <c r="AA481" s="31"/>
      <c r="AB481" s="813"/>
      <c r="AC481" s="828"/>
      <c r="AD481" s="51">
        <f t="shared" si="470"/>
        <v>0</v>
      </c>
      <c r="AE481" s="51">
        <f t="shared" si="470"/>
        <v>0</v>
      </c>
      <c r="AF481" s="51">
        <f t="shared" si="470"/>
        <v>0</v>
      </c>
      <c r="AG481" s="51">
        <f t="shared" si="470"/>
        <v>0</v>
      </c>
      <c r="AH481" s="51">
        <f t="shared" si="470"/>
        <v>0</v>
      </c>
      <c r="AI481" s="51">
        <f t="shared" si="470"/>
        <v>0</v>
      </c>
      <c r="AJ481" s="51">
        <f t="shared" si="470"/>
        <v>0</v>
      </c>
      <c r="AK481" s="813"/>
      <c r="AL481" s="831"/>
      <c r="AM481" s="51">
        <f t="shared" si="424"/>
        <v>0</v>
      </c>
      <c r="AN481" s="257"/>
      <c r="AO481" s="257"/>
      <c r="AP481" s="257"/>
      <c r="AQ481" s="257"/>
      <c r="AR481" s="257"/>
      <c r="AS481" s="257"/>
      <c r="AT481" s="813"/>
      <c r="AU481" s="834"/>
      <c r="AV481" s="51">
        <f t="shared" si="427"/>
        <v>0</v>
      </c>
      <c r="AW481" s="257"/>
      <c r="AX481" s="257"/>
      <c r="AY481" s="257"/>
      <c r="AZ481" s="257"/>
      <c r="BA481" s="257"/>
      <c r="BB481" s="257"/>
      <c r="BC481" s="813"/>
      <c r="BD481" s="810"/>
      <c r="BE481" s="51">
        <f t="shared" si="430"/>
        <v>0</v>
      </c>
      <c r="BF481" s="257"/>
      <c r="BG481" s="257"/>
      <c r="BH481" s="257"/>
      <c r="BI481" s="257"/>
      <c r="BJ481" s="257"/>
      <c r="BK481" s="257"/>
      <c r="BL481" s="813"/>
      <c r="BM481" s="816"/>
      <c r="BN481" s="51">
        <f t="shared" si="433"/>
        <v>0</v>
      </c>
      <c r="BO481" s="257"/>
      <c r="BP481" s="257"/>
      <c r="BQ481" s="257"/>
      <c r="BR481" s="257"/>
      <c r="BS481" s="257"/>
      <c r="BT481" s="257"/>
      <c r="BU481" s="821"/>
      <c r="BV481" s="822"/>
      <c r="BW481" s="822"/>
      <c r="BX481" s="822"/>
      <c r="BY481" s="822"/>
      <c r="BZ481" s="822"/>
      <c r="CA481" s="822"/>
      <c r="CB481" s="822"/>
      <c r="CC481" s="823"/>
    </row>
    <row r="482" spans="1:81" s="58" customFormat="1" ht="40.200000000000003" customHeight="1" thickBot="1" x14ac:dyDescent="0.35">
      <c r="A482" s="34"/>
      <c r="B482" s="886"/>
      <c r="C482" s="869"/>
      <c r="D482" s="873"/>
      <c r="E482" s="853"/>
      <c r="F482" s="853"/>
      <c r="G482" s="853"/>
      <c r="H482" s="853"/>
      <c r="I482" s="853"/>
      <c r="J482" s="814"/>
      <c r="K482" s="856"/>
      <c r="L482" s="1189"/>
      <c r="M482" s="1192"/>
      <c r="N482" s="1195"/>
      <c r="O482" s="1177"/>
      <c r="P482" s="1180"/>
      <c r="Q482" s="1183"/>
      <c r="R482" s="814"/>
      <c r="S482" s="1349"/>
      <c r="T482" s="237"/>
      <c r="U482" s="237"/>
      <c r="V482" s="237"/>
      <c r="W482" s="232"/>
      <c r="X482" s="260"/>
      <c r="Y482" s="260"/>
      <c r="Z482" s="260"/>
      <c r="AA482" s="260"/>
      <c r="AB482" s="814"/>
      <c r="AC482" s="829"/>
      <c r="AD482" s="46">
        <f t="shared" si="470"/>
        <v>0</v>
      </c>
      <c r="AE482" s="46">
        <f t="shared" si="470"/>
        <v>0</v>
      </c>
      <c r="AF482" s="46">
        <f t="shared" si="470"/>
        <v>0</v>
      </c>
      <c r="AG482" s="46">
        <f t="shared" si="470"/>
        <v>0</v>
      </c>
      <c r="AH482" s="46">
        <f t="shared" si="470"/>
        <v>0</v>
      </c>
      <c r="AI482" s="46">
        <f t="shared" si="470"/>
        <v>0</v>
      </c>
      <c r="AJ482" s="46">
        <f t="shared" si="470"/>
        <v>0</v>
      </c>
      <c r="AK482" s="814"/>
      <c r="AL482" s="832"/>
      <c r="AM482" s="46">
        <f t="shared" si="424"/>
        <v>0</v>
      </c>
      <c r="AN482" s="49"/>
      <c r="AO482" s="49"/>
      <c r="AP482" s="49"/>
      <c r="AQ482" s="49"/>
      <c r="AR482" s="49"/>
      <c r="AS482" s="49"/>
      <c r="AT482" s="814"/>
      <c r="AU482" s="835"/>
      <c r="AV482" s="46">
        <f t="shared" si="427"/>
        <v>0</v>
      </c>
      <c r="AW482" s="49"/>
      <c r="AX482" s="49"/>
      <c r="AY482" s="49"/>
      <c r="AZ482" s="49"/>
      <c r="BA482" s="49"/>
      <c r="BB482" s="49"/>
      <c r="BC482" s="814"/>
      <c r="BD482" s="811"/>
      <c r="BE482" s="46">
        <f t="shared" si="430"/>
        <v>0</v>
      </c>
      <c r="BF482" s="49"/>
      <c r="BG482" s="49"/>
      <c r="BH482" s="49"/>
      <c r="BI482" s="49"/>
      <c r="BJ482" s="49"/>
      <c r="BK482" s="49"/>
      <c r="BL482" s="814"/>
      <c r="BM482" s="817"/>
      <c r="BN482" s="46">
        <f t="shared" si="433"/>
        <v>0</v>
      </c>
      <c r="BO482" s="49"/>
      <c r="BP482" s="49"/>
      <c r="BQ482" s="49"/>
      <c r="BR482" s="49"/>
      <c r="BS482" s="49"/>
      <c r="BT482" s="49"/>
      <c r="BU482" s="824"/>
      <c r="BV482" s="825"/>
      <c r="BW482" s="825"/>
      <c r="BX482" s="825"/>
      <c r="BY482" s="825"/>
      <c r="BZ482" s="825"/>
      <c r="CA482" s="825"/>
      <c r="CB482" s="825"/>
      <c r="CC482" s="826"/>
    </row>
    <row r="483" spans="1:81" s="58" customFormat="1" ht="40.200000000000003" customHeight="1" thickTop="1" x14ac:dyDescent="0.3">
      <c r="A483" s="34"/>
      <c r="B483" s="886"/>
      <c r="C483" s="869"/>
      <c r="D483" s="871"/>
      <c r="E483" s="851"/>
      <c r="F483" s="851"/>
      <c r="G483" s="851"/>
      <c r="H483" s="851"/>
      <c r="I483" s="851"/>
      <c r="J483" s="812">
        <v>540</v>
      </c>
      <c r="K483" s="854" t="str">
        <f>+[8]Metas!K613</f>
        <v>Gestión ante la fuerza pública y el Gobierno Nacional para el desarrollo de procesos de desminados militar y descontaminación por presencia de MAP, MUSE y AEI en sectores priorizados a través del comité.</v>
      </c>
      <c r="L483" s="1187">
        <v>0.6</v>
      </c>
      <c r="M483" s="1190">
        <f t="shared" ref="M483" si="513">SUM(N483:Q483)</f>
        <v>0.60000000000000009</v>
      </c>
      <c r="N483" s="1193">
        <v>0.05</v>
      </c>
      <c r="O483" s="1175">
        <v>0.25</v>
      </c>
      <c r="P483" s="1178">
        <v>0.25</v>
      </c>
      <c r="Q483" s="1181">
        <v>0.05</v>
      </c>
      <c r="R483" s="812">
        <f>+$J483</f>
        <v>540</v>
      </c>
      <c r="S483" s="562" t="s">
        <v>5951</v>
      </c>
      <c r="T483" s="235" t="s">
        <v>3822</v>
      </c>
      <c r="U483" s="235" t="s">
        <v>3826</v>
      </c>
      <c r="V483" s="235" t="s">
        <v>3830</v>
      </c>
      <c r="W483" s="231" t="s">
        <v>5722</v>
      </c>
      <c r="X483" s="256"/>
      <c r="Y483" s="256"/>
      <c r="Z483" s="256"/>
      <c r="AA483" s="256"/>
      <c r="AB483" s="812">
        <f t="shared" si="420"/>
        <v>540</v>
      </c>
      <c r="AC483" s="827">
        <f t="shared" ref="AC483" si="514">+L483</f>
        <v>0.6</v>
      </c>
      <c r="AD483" s="44">
        <f t="shared" si="470"/>
        <v>27.049999999999997</v>
      </c>
      <c r="AE483" s="44">
        <f t="shared" si="470"/>
        <v>27.049999999999997</v>
      </c>
      <c r="AF483" s="44">
        <f t="shared" si="470"/>
        <v>0</v>
      </c>
      <c r="AG483" s="44">
        <f t="shared" si="470"/>
        <v>0</v>
      </c>
      <c r="AH483" s="44">
        <f t="shared" si="470"/>
        <v>0</v>
      </c>
      <c r="AI483" s="44">
        <f t="shared" si="470"/>
        <v>0</v>
      </c>
      <c r="AJ483" s="44">
        <f t="shared" si="470"/>
        <v>0</v>
      </c>
      <c r="AK483" s="812">
        <f t="shared" si="422"/>
        <v>540</v>
      </c>
      <c r="AL483" s="830">
        <f t="shared" ref="AL483" si="515">+N483</f>
        <v>0.05</v>
      </c>
      <c r="AM483" s="44">
        <f t="shared" si="424"/>
        <v>3.5249999999999999</v>
      </c>
      <c r="AN483" s="47">
        <v>3.5249999999999999</v>
      </c>
      <c r="AO483" s="47"/>
      <c r="AP483" s="47"/>
      <c r="AQ483" s="47"/>
      <c r="AR483" s="47"/>
      <c r="AS483" s="47"/>
      <c r="AT483" s="812">
        <f t="shared" si="425"/>
        <v>540</v>
      </c>
      <c r="AU483" s="833">
        <f t="shared" ref="AU483" si="516">+O483</f>
        <v>0.25</v>
      </c>
      <c r="AV483" s="44">
        <f t="shared" si="427"/>
        <v>10</v>
      </c>
      <c r="AW483" s="47">
        <v>10</v>
      </c>
      <c r="AX483" s="47"/>
      <c r="AY483" s="47"/>
      <c r="AZ483" s="47"/>
      <c r="BA483" s="47"/>
      <c r="BB483" s="47"/>
      <c r="BC483" s="812">
        <f t="shared" si="428"/>
        <v>540</v>
      </c>
      <c r="BD483" s="809">
        <f t="shared" ref="BD483" si="517">+P483</f>
        <v>0.25</v>
      </c>
      <c r="BE483" s="44">
        <f t="shared" si="430"/>
        <v>10</v>
      </c>
      <c r="BF483" s="47">
        <v>10</v>
      </c>
      <c r="BG483" s="47"/>
      <c r="BH483" s="47"/>
      <c r="BI483" s="47"/>
      <c r="BJ483" s="47"/>
      <c r="BK483" s="47"/>
      <c r="BL483" s="812">
        <f t="shared" si="431"/>
        <v>540</v>
      </c>
      <c r="BM483" s="815">
        <f t="shared" ref="BM483" si="518">+Q483</f>
        <v>0.05</v>
      </c>
      <c r="BN483" s="44">
        <f t="shared" si="433"/>
        <v>3.5249999999999999</v>
      </c>
      <c r="BO483" s="47">
        <v>3.5249999999999999</v>
      </c>
      <c r="BP483" s="47"/>
      <c r="BQ483" s="47"/>
      <c r="BR483" s="47"/>
      <c r="BS483" s="47"/>
      <c r="BT483" s="47"/>
      <c r="BU483" s="818"/>
      <c r="BV483" s="819"/>
      <c r="BW483" s="819"/>
      <c r="BX483" s="819"/>
      <c r="BY483" s="819"/>
      <c r="BZ483" s="819"/>
      <c r="CA483" s="819"/>
      <c r="CB483" s="819"/>
      <c r="CC483" s="820"/>
    </row>
    <row r="484" spans="1:81" s="58" customFormat="1" ht="40.200000000000003" customHeight="1" x14ac:dyDescent="0.3">
      <c r="A484" s="34"/>
      <c r="B484" s="886"/>
      <c r="C484" s="869"/>
      <c r="D484" s="872"/>
      <c r="E484" s="852"/>
      <c r="F484" s="852"/>
      <c r="G484" s="852"/>
      <c r="H484" s="852"/>
      <c r="I484" s="852"/>
      <c r="J484" s="813"/>
      <c r="K484" s="855"/>
      <c r="L484" s="1188"/>
      <c r="M484" s="1191"/>
      <c r="N484" s="1194"/>
      <c r="O484" s="1176"/>
      <c r="P484" s="1179"/>
      <c r="Q484" s="1182"/>
      <c r="R484" s="813"/>
      <c r="S484" s="562" t="s">
        <v>5952</v>
      </c>
      <c r="T484" s="236"/>
      <c r="U484" s="236"/>
      <c r="V484" s="236"/>
      <c r="W484" s="39" t="s">
        <v>5950</v>
      </c>
      <c r="X484" s="31"/>
      <c r="Y484" s="31"/>
      <c r="Z484" s="31"/>
      <c r="AA484" s="31"/>
      <c r="AB484" s="813"/>
      <c r="AC484" s="828"/>
      <c r="AD484" s="51">
        <f t="shared" si="470"/>
        <v>0</v>
      </c>
      <c r="AE484" s="51">
        <f t="shared" si="470"/>
        <v>0</v>
      </c>
      <c r="AF484" s="51">
        <f t="shared" si="470"/>
        <v>0</v>
      </c>
      <c r="AG484" s="51">
        <f t="shared" si="470"/>
        <v>0</v>
      </c>
      <c r="AH484" s="51">
        <f t="shared" si="470"/>
        <v>0</v>
      </c>
      <c r="AI484" s="51">
        <f t="shared" si="470"/>
        <v>0</v>
      </c>
      <c r="AJ484" s="51">
        <f t="shared" si="470"/>
        <v>0</v>
      </c>
      <c r="AK484" s="813"/>
      <c r="AL484" s="831"/>
      <c r="AM484" s="51">
        <f t="shared" si="424"/>
        <v>0</v>
      </c>
      <c r="AN484" s="257"/>
      <c r="AO484" s="257"/>
      <c r="AP484" s="257"/>
      <c r="AQ484" s="257"/>
      <c r="AR484" s="257"/>
      <c r="AS484" s="257"/>
      <c r="AT484" s="813"/>
      <c r="AU484" s="834"/>
      <c r="AV484" s="51">
        <f t="shared" si="427"/>
        <v>0</v>
      </c>
      <c r="AW484" s="257"/>
      <c r="AX484" s="257"/>
      <c r="AY484" s="257"/>
      <c r="AZ484" s="257"/>
      <c r="BA484" s="257"/>
      <c r="BB484" s="257"/>
      <c r="BC484" s="813"/>
      <c r="BD484" s="810"/>
      <c r="BE484" s="51">
        <f t="shared" si="430"/>
        <v>0</v>
      </c>
      <c r="BF484" s="257"/>
      <c r="BG484" s="257"/>
      <c r="BH484" s="257"/>
      <c r="BI484" s="257"/>
      <c r="BJ484" s="257"/>
      <c r="BK484" s="257"/>
      <c r="BL484" s="813"/>
      <c r="BM484" s="816"/>
      <c r="BN484" s="51">
        <f t="shared" si="433"/>
        <v>0</v>
      </c>
      <c r="BO484" s="257"/>
      <c r="BP484" s="257"/>
      <c r="BQ484" s="257"/>
      <c r="BR484" s="257"/>
      <c r="BS484" s="257"/>
      <c r="BT484" s="257"/>
      <c r="BU484" s="821"/>
      <c r="BV484" s="822"/>
      <c r="BW484" s="822"/>
      <c r="BX484" s="822"/>
      <c r="BY484" s="822"/>
      <c r="BZ484" s="822"/>
      <c r="CA484" s="822"/>
      <c r="CB484" s="822"/>
      <c r="CC484" s="823"/>
    </row>
    <row r="485" spans="1:81" s="58" customFormat="1" ht="40.200000000000003" customHeight="1" x14ac:dyDescent="0.3">
      <c r="A485" s="34"/>
      <c r="B485" s="886"/>
      <c r="C485" s="869"/>
      <c r="D485" s="872"/>
      <c r="E485" s="852"/>
      <c r="F485" s="852"/>
      <c r="G485" s="852"/>
      <c r="H485" s="852"/>
      <c r="I485" s="852"/>
      <c r="J485" s="813"/>
      <c r="K485" s="855"/>
      <c r="L485" s="1188"/>
      <c r="M485" s="1191"/>
      <c r="N485" s="1194"/>
      <c r="O485" s="1176"/>
      <c r="P485" s="1179"/>
      <c r="Q485" s="1182"/>
      <c r="R485" s="813"/>
      <c r="S485" s="562" t="s">
        <v>5953</v>
      </c>
      <c r="T485" s="236"/>
      <c r="U485" s="236"/>
      <c r="V485" s="236"/>
      <c r="W485" s="39" t="s">
        <v>5954</v>
      </c>
      <c r="X485" s="31"/>
      <c r="Y485" s="31"/>
      <c r="Z485" s="31"/>
      <c r="AA485" s="31"/>
      <c r="AB485" s="813"/>
      <c r="AC485" s="828"/>
      <c r="AD485" s="51">
        <f t="shared" si="470"/>
        <v>0</v>
      </c>
      <c r="AE485" s="51">
        <f t="shared" si="470"/>
        <v>0</v>
      </c>
      <c r="AF485" s="51">
        <f t="shared" si="470"/>
        <v>0</v>
      </c>
      <c r="AG485" s="51">
        <f t="shared" si="470"/>
        <v>0</v>
      </c>
      <c r="AH485" s="51">
        <f t="shared" si="470"/>
        <v>0</v>
      </c>
      <c r="AI485" s="51">
        <f t="shared" si="470"/>
        <v>0</v>
      </c>
      <c r="AJ485" s="51">
        <f t="shared" si="470"/>
        <v>0</v>
      </c>
      <c r="AK485" s="813"/>
      <c r="AL485" s="831"/>
      <c r="AM485" s="51">
        <f t="shared" si="424"/>
        <v>0</v>
      </c>
      <c r="AN485" s="257"/>
      <c r="AO485" s="257"/>
      <c r="AP485" s="257"/>
      <c r="AQ485" s="257"/>
      <c r="AR485" s="257"/>
      <c r="AS485" s="257"/>
      <c r="AT485" s="813"/>
      <c r="AU485" s="834"/>
      <c r="AV485" s="51">
        <f t="shared" si="427"/>
        <v>0</v>
      </c>
      <c r="AW485" s="257"/>
      <c r="AX485" s="257"/>
      <c r="AY485" s="257"/>
      <c r="AZ485" s="257"/>
      <c r="BA485" s="257"/>
      <c r="BB485" s="257"/>
      <c r="BC485" s="813"/>
      <c r="BD485" s="810"/>
      <c r="BE485" s="51">
        <f t="shared" si="430"/>
        <v>0</v>
      </c>
      <c r="BF485" s="257"/>
      <c r="BG485" s="257"/>
      <c r="BH485" s="257"/>
      <c r="BI485" s="257"/>
      <c r="BJ485" s="257"/>
      <c r="BK485" s="257"/>
      <c r="BL485" s="813"/>
      <c r="BM485" s="816"/>
      <c r="BN485" s="51">
        <f t="shared" si="433"/>
        <v>0</v>
      </c>
      <c r="BO485" s="257"/>
      <c r="BP485" s="257"/>
      <c r="BQ485" s="257"/>
      <c r="BR485" s="257"/>
      <c r="BS485" s="257"/>
      <c r="BT485" s="257"/>
      <c r="BU485" s="821"/>
      <c r="BV485" s="822"/>
      <c r="BW485" s="822"/>
      <c r="BX485" s="822"/>
      <c r="BY485" s="822"/>
      <c r="BZ485" s="822"/>
      <c r="CA485" s="822"/>
      <c r="CB485" s="822"/>
      <c r="CC485" s="823"/>
    </row>
    <row r="486" spans="1:81" s="58" customFormat="1" ht="40.200000000000003" customHeight="1" thickBot="1" x14ac:dyDescent="0.35">
      <c r="A486" s="34"/>
      <c r="B486" s="887"/>
      <c r="C486" s="870"/>
      <c r="D486" s="873"/>
      <c r="E486" s="853"/>
      <c r="F486" s="853"/>
      <c r="G486" s="853"/>
      <c r="H486" s="853"/>
      <c r="I486" s="853"/>
      <c r="J486" s="814"/>
      <c r="K486" s="856"/>
      <c r="L486" s="1189"/>
      <c r="M486" s="1192"/>
      <c r="N486" s="1195"/>
      <c r="O486" s="1177"/>
      <c r="P486" s="1180"/>
      <c r="Q486" s="1183"/>
      <c r="R486" s="814"/>
      <c r="S486" s="562" t="s">
        <v>5955</v>
      </c>
      <c r="T486" s="237"/>
      <c r="U486" s="237"/>
      <c r="V486" s="237"/>
      <c r="W486" s="232" t="s">
        <v>5913</v>
      </c>
      <c r="X486" s="260"/>
      <c r="Y486" s="260"/>
      <c r="Z486" s="260"/>
      <c r="AA486" s="260"/>
      <c r="AB486" s="814"/>
      <c r="AC486" s="829"/>
      <c r="AD486" s="46">
        <f t="shared" si="470"/>
        <v>0</v>
      </c>
      <c r="AE486" s="46">
        <f t="shared" si="470"/>
        <v>0</v>
      </c>
      <c r="AF486" s="46">
        <f t="shared" si="470"/>
        <v>0</v>
      </c>
      <c r="AG486" s="46">
        <f t="shared" si="470"/>
        <v>0</v>
      </c>
      <c r="AH486" s="46">
        <f t="shared" si="470"/>
        <v>0</v>
      </c>
      <c r="AI486" s="46">
        <f t="shared" si="470"/>
        <v>0</v>
      </c>
      <c r="AJ486" s="46">
        <f t="shared" si="470"/>
        <v>0</v>
      </c>
      <c r="AK486" s="814"/>
      <c r="AL486" s="832"/>
      <c r="AM486" s="46">
        <f t="shared" si="424"/>
        <v>0</v>
      </c>
      <c r="AN486" s="49"/>
      <c r="AO486" s="49"/>
      <c r="AP486" s="49"/>
      <c r="AQ486" s="49"/>
      <c r="AR486" s="49"/>
      <c r="AS486" s="49"/>
      <c r="AT486" s="814"/>
      <c r="AU486" s="835"/>
      <c r="AV486" s="46">
        <f t="shared" si="427"/>
        <v>0</v>
      </c>
      <c r="AW486" s="49"/>
      <c r="AX486" s="49"/>
      <c r="AY486" s="49"/>
      <c r="AZ486" s="49"/>
      <c r="BA486" s="49"/>
      <c r="BB486" s="49"/>
      <c r="BC486" s="814"/>
      <c r="BD486" s="811"/>
      <c r="BE486" s="46">
        <f t="shared" si="430"/>
        <v>0</v>
      </c>
      <c r="BF486" s="49"/>
      <c r="BG486" s="49"/>
      <c r="BH486" s="49"/>
      <c r="BI486" s="49"/>
      <c r="BJ486" s="49"/>
      <c r="BK486" s="49"/>
      <c r="BL486" s="814"/>
      <c r="BM486" s="817"/>
      <c r="BN486" s="46">
        <f t="shared" si="433"/>
        <v>0</v>
      </c>
      <c r="BO486" s="49"/>
      <c r="BP486" s="49"/>
      <c r="BQ486" s="49"/>
      <c r="BR486" s="49"/>
      <c r="BS486" s="49"/>
      <c r="BT486" s="49"/>
      <c r="BU486" s="824"/>
      <c r="BV486" s="825"/>
      <c r="BW486" s="825"/>
      <c r="BX486" s="825"/>
      <c r="BY486" s="825"/>
      <c r="BZ486" s="825"/>
      <c r="CA486" s="825"/>
      <c r="CB486" s="825"/>
      <c r="CC486" s="826"/>
    </row>
    <row r="487" spans="1:81" ht="40.200000000000003" customHeight="1" thickTop="1" x14ac:dyDescent="0.3"/>
  </sheetData>
  <mergeCells count="3675">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B2:B5"/>
    <mergeCell ref="C2:H2"/>
    <mergeCell ref="L2:Q2"/>
    <mergeCell ref="R2:S2"/>
    <mergeCell ref="T2:V2"/>
    <mergeCell ref="W2:AA2"/>
    <mergeCell ref="BC4:BE4"/>
    <mergeCell ref="BF4:BK4"/>
    <mergeCell ref="BL4:BT5"/>
    <mergeCell ref="BU4:BW4"/>
    <mergeCell ref="BX4:CC4"/>
    <mergeCell ref="L5:Q5"/>
    <mergeCell ref="T5:V5"/>
    <mergeCell ref="W5:AA5"/>
    <mergeCell ref="AK5:AM5"/>
    <mergeCell ref="AN5:AS5"/>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S7:S9"/>
    <mergeCell ref="H7:H9"/>
    <mergeCell ref="I7:I9"/>
    <mergeCell ref="J7:J9"/>
    <mergeCell ref="K7:K9"/>
    <mergeCell ref="L7:L9"/>
    <mergeCell ref="M7:M9"/>
    <mergeCell ref="BC5:BE5"/>
    <mergeCell ref="BF5:BK5"/>
    <mergeCell ref="BU5:BW5"/>
    <mergeCell ref="BX5:CC5"/>
    <mergeCell ref="B7:B9"/>
    <mergeCell ref="C7:C9"/>
    <mergeCell ref="D7:D9"/>
    <mergeCell ref="E7:E9"/>
    <mergeCell ref="F7:F9"/>
    <mergeCell ref="G7:G9"/>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AD7:AJ7"/>
    <mergeCell ref="AK7:AK9"/>
    <mergeCell ref="AL7:AL9"/>
    <mergeCell ref="AM7:AS7"/>
    <mergeCell ref="AR8:AR9"/>
    <mergeCell ref="AS8:AS9"/>
    <mergeCell ref="BS8:BS9"/>
    <mergeCell ref="BT8:BT9"/>
    <mergeCell ref="B11:B54"/>
    <mergeCell ref="C11:C30"/>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AC7:AC9"/>
    <mergeCell ref="T7:T9"/>
    <mergeCell ref="U7:U9"/>
    <mergeCell ref="V7:V9"/>
    <mergeCell ref="W7:W9"/>
    <mergeCell ref="X7:Y7"/>
    <mergeCell ref="Z7:AA7"/>
    <mergeCell ref="N7:N9"/>
    <mergeCell ref="O7:O9"/>
    <mergeCell ref="P7:P9"/>
    <mergeCell ref="Q7:Q9"/>
    <mergeCell ref="R7:R9"/>
    <mergeCell ref="BM11:BM14"/>
    <mergeCell ref="BU11:CC11"/>
    <mergeCell ref="BU12:CC12"/>
    <mergeCell ref="BU13:CC13"/>
    <mergeCell ref="BU14:CC14"/>
    <mergeCell ref="D15:D18"/>
    <mergeCell ref="E15:E18"/>
    <mergeCell ref="F15:F18"/>
    <mergeCell ref="G15:G18"/>
    <mergeCell ref="H15:H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L11:L14"/>
    <mergeCell ref="M11:M14"/>
    <mergeCell ref="N11:N14"/>
    <mergeCell ref="O11:O14"/>
    <mergeCell ref="D19:D22"/>
    <mergeCell ref="E19:E22"/>
    <mergeCell ref="F19:F22"/>
    <mergeCell ref="G19:G22"/>
    <mergeCell ref="H19:H22"/>
    <mergeCell ref="I19:I22"/>
    <mergeCell ref="BL15:BL18"/>
    <mergeCell ref="BM15:BM18"/>
    <mergeCell ref="BU15:CC15"/>
    <mergeCell ref="BU16:CC16"/>
    <mergeCell ref="BU17:CC17"/>
    <mergeCell ref="BU18:CC18"/>
    <mergeCell ref="AK15:AK18"/>
    <mergeCell ref="AL15:AL18"/>
    <mergeCell ref="AT15:AT18"/>
    <mergeCell ref="AU15:AU18"/>
    <mergeCell ref="BC15:BC18"/>
    <mergeCell ref="BD15:BD18"/>
    <mergeCell ref="O15:O18"/>
    <mergeCell ref="P15:P18"/>
    <mergeCell ref="Q15:Q18"/>
    <mergeCell ref="R15:R18"/>
    <mergeCell ref="AB15:AB18"/>
    <mergeCell ref="AC15:AC18"/>
    <mergeCell ref="I15:I18"/>
    <mergeCell ref="J15:J18"/>
    <mergeCell ref="K15:K18"/>
    <mergeCell ref="L15:L18"/>
    <mergeCell ref="M15:M18"/>
    <mergeCell ref="N15:N18"/>
    <mergeCell ref="H23:H26"/>
    <mergeCell ref="I23:I26"/>
    <mergeCell ref="AL19:AL22"/>
    <mergeCell ref="AT19:AT22"/>
    <mergeCell ref="AU19:AU22"/>
    <mergeCell ref="BC19:BC22"/>
    <mergeCell ref="BL19:BL22"/>
    <mergeCell ref="BU19:CC19"/>
    <mergeCell ref="BU20:CC20"/>
    <mergeCell ref="BU21:CC21"/>
    <mergeCell ref="BU22:CC22"/>
    <mergeCell ref="P19:P22"/>
    <mergeCell ref="Q19:Q22"/>
    <mergeCell ref="R19:R22"/>
    <mergeCell ref="AB19:AB22"/>
    <mergeCell ref="AC19:AC22"/>
    <mergeCell ref="AK19:AK22"/>
    <mergeCell ref="J19:J22"/>
    <mergeCell ref="K19:K22"/>
    <mergeCell ref="L19:L22"/>
    <mergeCell ref="M19:M22"/>
    <mergeCell ref="N19:N22"/>
    <mergeCell ref="O19:O22"/>
    <mergeCell ref="BU23:CC23"/>
    <mergeCell ref="BU24:CC24"/>
    <mergeCell ref="BU25:CC25"/>
    <mergeCell ref="BU26:CC26"/>
    <mergeCell ref="D27:D30"/>
    <mergeCell ref="E27:E30"/>
    <mergeCell ref="F27:F30"/>
    <mergeCell ref="G27:G30"/>
    <mergeCell ref="H27:H30"/>
    <mergeCell ref="I27:I30"/>
    <mergeCell ref="AK23:AK26"/>
    <mergeCell ref="AL23:AL26"/>
    <mergeCell ref="AT23:AT26"/>
    <mergeCell ref="AU23:AU26"/>
    <mergeCell ref="BC23:BC26"/>
    <mergeCell ref="BL23:BL26"/>
    <mergeCell ref="P23:P26"/>
    <mergeCell ref="Q23:Q26"/>
    <mergeCell ref="R23:R26"/>
    <mergeCell ref="S23:S24"/>
    <mergeCell ref="AB23:AB26"/>
    <mergeCell ref="AC23:AC26"/>
    <mergeCell ref="J23:J26"/>
    <mergeCell ref="K23:K26"/>
    <mergeCell ref="L23:L26"/>
    <mergeCell ref="M23:M26"/>
    <mergeCell ref="N23:N26"/>
    <mergeCell ref="O23:O26"/>
    <mergeCell ref="D23:D26"/>
    <mergeCell ref="E23:E26"/>
    <mergeCell ref="F23:F26"/>
    <mergeCell ref="G23:G26"/>
    <mergeCell ref="BM27:BM30"/>
    <mergeCell ref="BU27:CC27"/>
    <mergeCell ref="BU28:CC28"/>
    <mergeCell ref="BU29:CC29"/>
    <mergeCell ref="BU30:CC30"/>
    <mergeCell ref="AK27:AK30"/>
    <mergeCell ref="AL27:AL30"/>
    <mergeCell ref="AT27:AT30"/>
    <mergeCell ref="AU27:AU30"/>
    <mergeCell ref="BC27:BC30"/>
    <mergeCell ref="BD27:BD30"/>
    <mergeCell ref="P27:P30"/>
    <mergeCell ref="Q27:Q30"/>
    <mergeCell ref="R27:R30"/>
    <mergeCell ref="S27:S28"/>
    <mergeCell ref="AB27:AB30"/>
    <mergeCell ref="AC27:AC30"/>
    <mergeCell ref="I31:I34"/>
    <mergeCell ref="J31:J34"/>
    <mergeCell ref="K31:K34"/>
    <mergeCell ref="L31:L34"/>
    <mergeCell ref="M31:M34"/>
    <mergeCell ref="N31:N34"/>
    <mergeCell ref="C31:C42"/>
    <mergeCell ref="D31:D34"/>
    <mergeCell ref="E31:E34"/>
    <mergeCell ref="F31:F34"/>
    <mergeCell ref="G31:G34"/>
    <mergeCell ref="H31:H34"/>
    <mergeCell ref="D35:D38"/>
    <mergeCell ref="E35:E38"/>
    <mergeCell ref="F35:F38"/>
    <mergeCell ref="G35:G38"/>
    <mergeCell ref="BL27:BL30"/>
    <mergeCell ref="J27:J30"/>
    <mergeCell ref="K27:K30"/>
    <mergeCell ref="L27:L30"/>
    <mergeCell ref="M27:M30"/>
    <mergeCell ref="N27:N30"/>
    <mergeCell ref="O27:O30"/>
    <mergeCell ref="BL31:BL34"/>
    <mergeCell ref="BM31:BM34"/>
    <mergeCell ref="BU31:CC31"/>
    <mergeCell ref="BU32:CC32"/>
    <mergeCell ref="BU33:CC33"/>
    <mergeCell ref="BU34:CC34"/>
    <mergeCell ref="AK31:AK34"/>
    <mergeCell ref="AL31:AL34"/>
    <mergeCell ref="AT31:AT34"/>
    <mergeCell ref="AU31:AU34"/>
    <mergeCell ref="BC31:BC34"/>
    <mergeCell ref="BD31:BD34"/>
    <mergeCell ref="O31:O34"/>
    <mergeCell ref="P31:P34"/>
    <mergeCell ref="Q31:Q34"/>
    <mergeCell ref="R31:R34"/>
    <mergeCell ref="AB31:AB34"/>
    <mergeCell ref="AC31:AC34"/>
    <mergeCell ref="H39:H42"/>
    <mergeCell ref="I39:I42"/>
    <mergeCell ref="BD35:BD38"/>
    <mergeCell ref="BL35:BL38"/>
    <mergeCell ref="BM35:BM38"/>
    <mergeCell ref="BU35:CC35"/>
    <mergeCell ref="BU36:CC36"/>
    <mergeCell ref="BU37:CC37"/>
    <mergeCell ref="BU38:CC38"/>
    <mergeCell ref="AC35:AC38"/>
    <mergeCell ref="AK35:AK38"/>
    <mergeCell ref="AL35:AL38"/>
    <mergeCell ref="AT35:AT38"/>
    <mergeCell ref="AU35:AU38"/>
    <mergeCell ref="BC35:BC38"/>
    <mergeCell ref="N35:N38"/>
    <mergeCell ref="O35:O38"/>
    <mergeCell ref="P35:P38"/>
    <mergeCell ref="Q35:Q38"/>
    <mergeCell ref="R35:R38"/>
    <mergeCell ref="AB35:AB38"/>
    <mergeCell ref="H35:H38"/>
    <mergeCell ref="I35:I38"/>
    <mergeCell ref="J35:J38"/>
    <mergeCell ref="K35:K38"/>
    <mergeCell ref="L35:L38"/>
    <mergeCell ref="M35:M38"/>
    <mergeCell ref="BM39:BM42"/>
    <mergeCell ref="BU39:CC39"/>
    <mergeCell ref="BU40:CC40"/>
    <mergeCell ref="BU41:CC41"/>
    <mergeCell ref="BU42:CC42"/>
    <mergeCell ref="C43:C54"/>
    <mergeCell ref="D43:D46"/>
    <mergeCell ref="E43:E46"/>
    <mergeCell ref="F43:F46"/>
    <mergeCell ref="G43:G46"/>
    <mergeCell ref="AL39:AL42"/>
    <mergeCell ref="AT39:AT42"/>
    <mergeCell ref="AU39:AU42"/>
    <mergeCell ref="BC39:BC42"/>
    <mergeCell ref="BD39:BD42"/>
    <mergeCell ref="BL39:BL42"/>
    <mergeCell ref="P39:P42"/>
    <mergeCell ref="Q39:Q42"/>
    <mergeCell ref="R39:R42"/>
    <mergeCell ref="AB39:AB42"/>
    <mergeCell ref="AC39:AC42"/>
    <mergeCell ref="AK39:AK42"/>
    <mergeCell ref="J39:J42"/>
    <mergeCell ref="K39:K42"/>
    <mergeCell ref="L39:L42"/>
    <mergeCell ref="M39:M42"/>
    <mergeCell ref="N39:N42"/>
    <mergeCell ref="O39:O42"/>
    <mergeCell ref="D39:D42"/>
    <mergeCell ref="E39:E42"/>
    <mergeCell ref="F39:F42"/>
    <mergeCell ref="G39:G42"/>
    <mergeCell ref="H47:H50"/>
    <mergeCell ref="I47:I50"/>
    <mergeCell ref="BD43:BD46"/>
    <mergeCell ref="BL43:BL46"/>
    <mergeCell ref="BM43:BM46"/>
    <mergeCell ref="BU43:CC43"/>
    <mergeCell ref="BU44:CC44"/>
    <mergeCell ref="BU45:CC45"/>
    <mergeCell ref="BU46:CC46"/>
    <mergeCell ref="AC43:AC46"/>
    <mergeCell ref="AK43:AK46"/>
    <mergeCell ref="AL43:AL46"/>
    <mergeCell ref="AT43:AT46"/>
    <mergeCell ref="AU43:AU46"/>
    <mergeCell ref="BC43:BC46"/>
    <mergeCell ref="N43:N46"/>
    <mergeCell ref="O43:O46"/>
    <mergeCell ref="P43:P46"/>
    <mergeCell ref="Q43:Q46"/>
    <mergeCell ref="R43:R46"/>
    <mergeCell ref="AB43:AB46"/>
    <mergeCell ref="H43:H46"/>
    <mergeCell ref="I43:I46"/>
    <mergeCell ref="J43:J46"/>
    <mergeCell ref="K43:K46"/>
    <mergeCell ref="L43:L46"/>
    <mergeCell ref="M43:M46"/>
    <mergeCell ref="BM47:BM50"/>
    <mergeCell ref="BU47:CC47"/>
    <mergeCell ref="BU48:CC48"/>
    <mergeCell ref="BU49:CC49"/>
    <mergeCell ref="BU50:CC50"/>
    <mergeCell ref="D51:D54"/>
    <mergeCell ref="E51:E54"/>
    <mergeCell ref="F51:F54"/>
    <mergeCell ref="G51:G54"/>
    <mergeCell ref="H51:H54"/>
    <mergeCell ref="AL47:AL50"/>
    <mergeCell ref="AT47:AT50"/>
    <mergeCell ref="AU47:AU50"/>
    <mergeCell ref="BC47:BC50"/>
    <mergeCell ref="BD47:BD50"/>
    <mergeCell ref="BL47:BL50"/>
    <mergeCell ref="P47:P50"/>
    <mergeCell ref="Q47:Q50"/>
    <mergeCell ref="R47:R50"/>
    <mergeCell ref="AB47:AB50"/>
    <mergeCell ref="AC47:AC50"/>
    <mergeCell ref="AK47:AK50"/>
    <mergeCell ref="J47:J50"/>
    <mergeCell ref="K47:K50"/>
    <mergeCell ref="L47:L50"/>
    <mergeCell ref="M47:M50"/>
    <mergeCell ref="N47:N50"/>
    <mergeCell ref="O47:O50"/>
    <mergeCell ref="D47:D50"/>
    <mergeCell ref="E47:E50"/>
    <mergeCell ref="F47:F50"/>
    <mergeCell ref="G47:G50"/>
    <mergeCell ref="BM51:BM54"/>
    <mergeCell ref="BU51:CC51"/>
    <mergeCell ref="BU52:CC52"/>
    <mergeCell ref="BU53:CC53"/>
    <mergeCell ref="BU54:CC54"/>
    <mergeCell ref="AK51:AK54"/>
    <mergeCell ref="AL51:AL54"/>
    <mergeCell ref="AT51:AT54"/>
    <mergeCell ref="AU51:AU54"/>
    <mergeCell ref="BC51:BC54"/>
    <mergeCell ref="BD51:BD54"/>
    <mergeCell ref="O51:O54"/>
    <mergeCell ref="P51:P54"/>
    <mergeCell ref="Q51:Q54"/>
    <mergeCell ref="R51:R54"/>
    <mergeCell ref="AB51:AB54"/>
    <mergeCell ref="AC51:AC54"/>
    <mergeCell ref="H55:H58"/>
    <mergeCell ref="I55:I58"/>
    <mergeCell ref="J55:J58"/>
    <mergeCell ref="K55:K58"/>
    <mergeCell ref="L55:L58"/>
    <mergeCell ref="M55:M58"/>
    <mergeCell ref="B55:B102"/>
    <mergeCell ref="C55:C66"/>
    <mergeCell ref="D55:D58"/>
    <mergeCell ref="E55:E58"/>
    <mergeCell ref="F55:F58"/>
    <mergeCell ref="G55:G58"/>
    <mergeCell ref="D59:D62"/>
    <mergeCell ref="E59:E62"/>
    <mergeCell ref="F59:F62"/>
    <mergeCell ref="G59:G62"/>
    <mergeCell ref="BL51:BL54"/>
    <mergeCell ref="I51:I54"/>
    <mergeCell ref="J51:J54"/>
    <mergeCell ref="K51:K54"/>
    <mergeCell ref="L51:L54"/>
    <mergeCell ref="M51:M54"/>
    <mergeCell ref="N51:N54"/>
    <mergeCell ref="BD55:BD58"/>
    <mergeCell ref="BL55:BL58"/>
    <mergeCell ref="BM55:BM58"/>
    <mergeCell ref="BU55:CC55"/>
    <mergeCell ref="BU56:CC56"/>
    <mergeCell ref="BU57:CC57"/>
    <mergeCell ref="BU58:CC58"/>
    <mergeCell ref="AC55:AC58"/>
    <mergeCell ref="AK55:AK58"/>
    <mergeCell ref="AL55:AL58"/>
    <mergeCell ref="AT55:AT58"/>
    <mergeCell ref="AU55:AU58"/>
    <mergeCell ref="BC55:BC58"/>
    <mergeCell ref="N55:N58"/>
    <mergeCell ref="O55:O58"/>
    <mergeCell ref="P55:P58"/>
    <mergeCell ref="Q55:Q58"/>
    <mergeCell ref="R55:R58"/>
    <mergeCell ref="AB55:AB58"/>
    <mergeCell ref="H63:H66"/>
    <mergeCell ref="I63:I66"/>
    <mergeCell ref="BD59:BD62"/>
    <mergeCell ref="BL59:BL62"/>
    <mergeCell ref="BM59:BM62"/>
    <mergeCell ref="BU59:CC59"/>
    <mergeCell ref="BU60:CC60"/>
    <mergeCell ref="BU61:CC61"/>
    <mergeCell ref="BU62:CC62"/>
    <mergeCell ref="AC59:AC62"/>
    <mergeCell ref="AK59:AK62"/>
    <mergeCell ref="AL59:AL62"/>
    <mergeCell ref="AT59:AT62"/>
    <mergeCell ref="AU59:AU62"/>
    <mergeCell ref="BC59:BC62"/>
    <mergeCell ref="N59:N62"/>
    <mergeCell ref="O59:O62"/>
    <mergeCell ref="P59:P62"/>
    <mergeCell ref="Q59:Q62"/>
    <mergeCell ref="R59:R62"/>
    <mergeCell ref="AB59:AB62"/>
    <mergeCell ref="H59:H62"/>
    <mergeCell ref="I59:I62"/>
    <mergeCell ref="J59:J62"/>
    <mergeCell ref="K59:K62"/>
    <mergeCell ref="L59:L62"/>
    <mergeCell ref="M59:M62"/>
    <mergeCell ref="BM63:BM66"/>
    <mergeCell ref="BU63:CC63"/>
    <mergeCell ref="BU64:CC64"/>
    <mergeCell ref="BU65:CC65"/>
    <mergeCell ref="BU66:CC66"/>
    <mergeCell ref="C67:C86"/>
    <mergeCell ref="D67:D70"/>
    <mergeCell ref="E67:E70"/>
    <mergeCell ref="F67:F70"/>
    <mergeCell ref="G67:G70"/>
    <mergeCell ref="AL63:AL66"/>
    <mergeCell ref="AT63:AT66"/>
    <mergeCell ref="AU63:AU66"/>
    <mergeCell ref="BC63:BC66"/>
    <mergeCell ref="BD63:BD66"/>
    <mergeCell ref="BL63:BL66"/>
    <mergeCell ref="P63:P66"/>
    <mergeCell ref="Q63:Q66"/>
    <mergeCell ref="R63:R66"/>
    <mergeCell ref="AB63:AB66"/>
    <mergeCell ref="AC63:AC66"/>
    <mergeCell ref="AK63:AK66"/>
    <mergeCell ref="J63:J66"/>
    <mergeCell ref="K63:K66"/>
    <mergeCell ref="L63:L66"/>
    <mergeCell ref="M63:M66"/>
    <mergeCell ref="N63:N66"/>
    <mergeCell ref="O63:O66"/>
    <mergeCell ref="D63:D66"/>
    <mergeCell ref="E63:E66"/>
    <mergeCell ref="F63:F66"/>
    <mergeCell ref="G63:G66"/>
    <mergeCell ref="H71:H74"/>
    <mergeCell ref="I71:I74"/>
    <mergeCell ref="BD67:BD70"/>
    <mergeCell ref="BL67:BL70"/>
    <mergeCell ref="BM67:BM70"/>
    <mergeCell ref="BU67:CC67"/>
    <mergeCell ref="BU68:CC68"/>
    <mergeCell ref="BU69:CC69"/>
    <mergeCell ref="BU70:CC70"/>
    <mergeCell ref="AC67:AC70"/>
    <mergeCell ref="AK67:AK70"/>
    <mergeCell ref="AL67:AL70"/>
    <mergeCell ref="AT67:AT70"/>
    <mergeCell ref="AU67:AU70"/>
    <mergeCell ref="BC67:BC70"/>
    <mergeCell ref="N67:N70"/>
    <mergeCell ref="O67:O70"/>
    <mergeCell ref="P67:P70"/>
    <mergeCell ref="Q67:Q70"/>
    <mergeCell ref="R67:R70"/>
    <mergeCell ref="AB67:AB70"/>
    <mergeCell ref="H67:H70"/>
    <mergeCell ref="I67:I70"/>
    <mergeCell ref="J67:J70"/>
    <mergeCell ref="K67:K70"/>
    <mergeCell ref="L67:L70"/>
    <mergeCell ref="M67:M70"/>
    <mergeCell ref="BM71:BM74"/>
    <mergeCell ref="BU71:CC71"/>
    <mergeCell ref="BU72:CC72"/>
    <mergeCell ref="BU73:CC73"/>
    <mergeCell ref="BU74:CC74"/>
    <mergeCell ref="D75:D78"/>
    <mergeCell ref="E75:E78"/>
    <mergeCell ref="F75:F78"/>
    <mergeCell ref="G75:G78"/>
    <mergeCell ref="H75:H78"/>
    <mergeCell ref="AL71:AL74"/>
    <mergeCell ref="AT71:AT74"/>
    <mergeCell ref="AU71:AU74"/>
    <mergeCell ref="BC71:BC74"/>
    <mergeCell ref="BD71:BD74"/>
    <mergeCell ref="BL71:BL74"/>
    <mergeCell ref="P71:P74"/>
    <mergeCell ref="Q71:Q74"/>
    <mergeCell ref="R71:R74"/>
    <mergeCell ref="AB71:AB74"/>
    <mergeCell ref="AC71:AC74"/>
    <mergeCell ref="AK71:AK74"/>
    <mergeCell ref="J71:J74"/>
    <mergeCell ref="K71:K74"/>
    <mergeCell ref="L71:L74"/>
    <mergeCell ref="M71:M74"/>
    <mergeCell ref="N71:N74"/>
    <mergeCell ref="O71:O74"/>
    <mergeCell ref="D71:D74"/>
    <mergeCell ref="E71:E74"/>
    <mergeCell ref="F71:F74"/>
    <mergeCell ref="G71:G74"/>
    <mergeCell ref="H79:H82"/>
    <mergeCell ref="I79:I82"/>
    <mergeCell ref="BL75:BL78"/>
    <mergeCell ref="BM75:BM78"/>
    <mergeCell ref="BU75:CC75"/>
    <mergeCell ref="BU76:CC76"/>
    <mergeCell ref="BU77:CC77"/>
    <mergeCell ref="BU78:CC78"/>
    <mergeCell ref="AK75:AK78"/>
    <mergeCell ref="AL75:AL78"/>
    <mergeCell ref="AT75:AT78"/>
    <mergeCell ref="AU75:AU78"/>
    <mergeCell ref="BC75:BC78"/>
    <mergeCell ref="BD75:BD78"/>
    <mergeCell ref="O75:O78"/>
    <mergeCell ref="P75:P78"/>
    <mergeCell ref="Q75:Q78"/>
    <mergeCell ref="R75:R78"/>
    <mergeCell ref="AB75:AB78"/>
    <mergeCell ref="AC75:AC78"/>
    <mergeCell ref="I75:I78"/>
    <mergeCell ref="J75:J78"/>
    <mergeCell ref="K75:K78"/>
    <mergeCell ref="L75:L78"/>
    <mergeCell ref="M75:M78"/>
    <mergeCell ref="N75:N78"/>
    <mergeCell ref="BM79:BM82"/>
    <mergeCell ref="BU79:CC79"/>
    <mergeCell ref="BU80:CC80"/>
    <mergeCell ref="BU81:CC81"/>
    <mergeCell ref="BU82:CC82"/>
    <mergeCell ref="D83:D86"/>
    <mergeCell ref="E83:E86"/>
    <mergeCell ref="F83:F86"/>
    <mergeCell ref="G83:G86"/>
    <mergeCell ref="H83:H86"/>
    <mergeCell ref="AL79:AL82"/>
    <mergeCell ref="AT79:AT82"/>
    <mergeCell ref="AU79:AU82"/>
    <mergeCell ref="BC79:BC82"/>
    <mergeCell ref="BD79:BD82"/>
    <mergeCell ref="BL79:BL82"/>
    <mergeCell ref="P79:P82"/>
    <mergeCell ref="Q79:Q82"/>
    <mergeCell ref="R79:R82"/>
    <mergeCell ref="AB79:AB82"/>
    <mergeCell ref="AC79:AC82"/>
    <mergeCell ref="AK79:AK82"/>
    <mergeCell ref="J79:J82"/>
    <mergeCell ref="K79:K82"/>
    <mergeCell ref="L79:L82"/>
    <mergeCell ref="M79:M82"/>
    <mergeCell ref="N79:N82"/>
    <mergeCell ref="O79:O82"/>
    <mergeCell ref="D79:D82"/>
    <mergeCell ref="E79:E82"/>
    <mergeCell ref="F79:F82"/>
    <mergeCell ref="G79:G82"/>
    <mergeCell ref="BM83:BM86"/>
    <mergeCell ref="BU83:CC83"/>
    <mergeCell ref="BU84:CC84"/>
    <mergeCell ref="BU85:CC85"/>
    <mergeCell ref="BU86:CC86"/>
    <mergeCell ref="AK83:AK86"/>
    <mergeCell ref="AL83:AL86"/>
    <mergeCell ref="AT83:AT86"/>
    <mergeCell ref="AU83:AU86"/>
    <mergeCell ref="BC83:BC86"/>
    <mergeCell ref="BD83:BD86"/>
    <mergeCell ref="O83:O86"/>
    <mergeCell ref="P83:P86"/>
    <mergeCell ref="Q83:Q86"/>
    <mergeCell ref="R83:R86"/>
    <mergeCell ref="AB83:AB86"/>
    <mergeCell ref="AC83:AC86"/>
    <mergeCell ref="I87:I90"/>
    <mergeCell ref="J87:J90"/>
    <mergeCell ref="K87:K90"/>
    <mergeCell ref="L87:L90"/>
    <mergeCell ref="M87:M90"/>
    <mergeCell ref="N87:N90"/>
    <mergeCell ref="C87:C102"/>
    <mergeCell ref="D87:D90"/>
    <mergeCell ref="E87:E90"/>
    <mergeCell ref="F87:F90"/>
    <mergeCell ref="G87:G90"/>
    <mergeCell ref="H87:H90"/>
    <mergeCell ref="D91:D94"/>
    <mergeCell ref="E91:E94"/>
    <mergeCell ref="F91:F94"/>
    <mergeCell ref="G91:G94"/>
    <mergeCell ref="BL83:BL86"/>
    <mergeCell ref="I83:I86"/>
    <mergeCell ref="J83:J86"/>
    <mergeCell ref="K83:K86"/>
    <mergeCell ref="L83:L86"/>
    <mergeCell ref="M83:M86"/>
    <mergeCell ref="N83:N86"/>
    <mergeCell ref="BL87:BL90"/>
    <mergeCell ref="BM87:BM90"/>
    <mergeCell ref="BU87:CC87"/>
    <mergeCell ref="BU88:CC88"/>
    <mergeCell ref="BU89:CC89"/>
    <mergeCell ref="BU90:CC90"/>
    <mergeCell ref="AK87:AK90"/>
    <mergeCell ref="AL87:AL90"/>
    <mergeCell ref="AT87:AT90"/>
    <mergeCell ref="AU87:AU90"/>
    <mergeCell ref="BC87:BC90"/>
    <mergeCell ref="BD87:BD90"/>
    <mergeCell ref="O87:O90"/>
    <mergeCell ref="P87:P90"/>
    <mergeCell ref="Q87:Q90"/>
    <mergeCell ref="R87:R90"/>
    <mergeCell ref="AB87:AB90"/>
    <mergeCell ref="AC87:AC90"/>
    <mergeCell ref="H95:H98"/>
    <mergeCell ref="I95:I98"/>
    <mergeCell ref="BD91:BD94"/>
    <mergeCell ref="BL91:BL94"/>
    <mergeCell ref="BM91:BM94"/>
    <mergeCell ref="BU91:CC91"/>
    <mergeCell ref="BU92:CC92"/>
    <mergeCell ref="BU93:CC93"/>
    <mergeCell ref="BU94:CC94"/>
    <mergeCell ref="AC91:AC94"/>
    <mergeCell ref="AK91:AK94"/>
    <mergeCell ref="AL91:AL94"/>
    <mergeCell ref="AT91:AT94"/>
    <mergeCell ref="AU91:AU94"/>
    <mergeCell ref="BC91:BC94"/>
    <mergeCell ref="N91:N94"/>
    <mergeCell ref="O91:O94"/>
    <mergeCell ref="P91:P94"/>
    <mergeCell ref="Q91:Q94"/>
    <mergeCell ref="R91:R94"/>
    <mergeCell ref="AB91:AB94"/>
    <mergeCell ref="H91:H94"/>
    <mergeCell ref="I91:I94"/>
    <mergeCell ref="J91:J94"/>
    <mergeCell ref="K91:K94"/>
    <mergeCell ref="L91:L94"/>
    <mergeCell ref="M91:M94"/>
    <mergeCell ref="BM95:BM98"/>
    <mergeCell ref="BU95:CC95"/>
    <mergeCell ref="BU96:CC96"/>
    <mergeCell ref="BU97:CC97"/>
    <mergeCell ref="BU98:CC98"/>
    <mergeCell ref="D99:D102"/>
    <mergeCell ref="E99:E102"/>
    <mergeCell ref="F99:F102"/>
    <mergeCell ref="G99:G102"/>
    <mergeCell ref="H99:H102"/>
    <mergeCell ref="AL95:AL98"/>
    <mergeCell ref="AT95:AT98"/>
    <mergeCell ref="AU95:AU98"/>
    <mergeCell ref="BC95:BC98"/>
    <mergeCell ref="BD95:BD98"/>
    <mergeCell ref="BL95:BL98"/>
    <mergeCell ref="P95:P98"/>
    <mergeCell ref="Q95:Q98"/>
    <mergeCell ref="R95:R98"/>
    <mergeCell ref="AB95:AB98"/>
    <mergeCell ref="AC95:AC98"/>
    <mergeCell ref="AK95:AK98"/>
    <mergeCell ref="J95:J98"/>
    <mergeCell ref="K95:K98"/>
    <mergeCell ref="L95:L98"/>
    <mergeCell ref="M95:M98"/>
    <mergeCell ref="N95:N98"/>
    <mergeCell ref="O95:O98"/>
    <mergeCell ref="D95:D98"/>
    <mergeCell ref="E95:E98"/>
    <mergeCell ref="F95:F98"/>
    <mergeCell ref="G95:G98"/>
    <mergeCell ref="BM99:BM102"/>
    <mergeCell ref="BU99:CC99"/>
    <mergeCell ref="BU100:CC100"/>
    <mergeCell ref="BU101:CC101"/>
    <mergeCell ref="BU102:CC102"/>
    <mergeCell ref="AK99:AK102"/>
    <mergeCell ref="AL99:AL102"/>
    <mergeCell ref="AT99:AT102"/>
    <mergeCell ref="AU99:AU102"/>
    <mergeCell ref="BC99:BC102"/>
    <mergeCell ref="BD99:BD102"/>
    <mergeCell ref="O99:O102"/>
    <mergeCell ref="P99:P102"/>
    <mergeCell ref="Q99:Q102"/>
    <mergeCell ref="R99:R102"/>
    <mergeCell ref="AB99:AB102"/>
    <mergeCell ref="AC99:AC102"/>
    <mergeCell ref="H103:H106"/>
    <mergeCell ref="I103:I106"/>
    <mergeCell ref="J103:J106"/>
    <mergeCell ref="K103:K106"/>
    <mergeCell ref="L103:L106"/>
    <mergeCell ref="M103:M106"/>
    <mergeCell ref="B103:B166"/>
    <mergeCell ref="C103:C134"/>
    <mergeCell ref="D103:D106"/>
    <mergeCell ref="E103:E106"/>
    <mergeCell ref="F103:F106"/>
    <mergeCell ref="G103:G106"/>
    <mergeCell ref="D107:D110"/>
    <mergeCell ref="E107:E110"/>
    <mergeCell ref="F107:F110"/>
    <mergeCell ref="G107:G110"/>
    <mergeCell ref="BL99:BL102"/>
    <mergeCell ref="I99:I102"/>
    <mergeCell ref="J99:J102"/>
    <mergeCell ref="K99:K102"/>
    <mergeCell ref="L99:L102"/>
    <mergeCell ref="M99:M102"/>
    <mergeCell ref="N99:N102"/>
    <mergeCell ref="BD103:BD106"/>
    <mergeCell ref="BL103:BL106"/>
    <mergeCell ref="BM103:BM106"/>
    <mergeCell ref="BU103:CC103"/>
    <mergeCell ref="BU104:CC104"/>
    <mergeCell ref="BU105:CC105"/>
    <mergeCell ref="BU106:CC106"/>
    <mergeCell ref="AC103:AC106"/>
    <mergeCell ref="AK103:AK106"/>
    <mergeCell ref="AL103:AL106"/>
    <mergeCell ref="AT103:AT106"/>
    <mergeCell ref="AU103:AU106"/>
    <mergeCell ref="BC103:BC106"/>
    <mergeCell ref="N103:N106"/>
    <mergeCell ref="O103:O106"/>
    <mergeCell ref="P103:P106"/>
    <mergeCell ref="Q103:Q106"/>
    <mergeCell ref="R103:R106"/>
    <mergeCell ref="AB103:AB106"/>
    <mergeCell ref="H111:H114"/>
    <mergeCell ref="I111:I114"/>
    <mergeCell ref="BD107:BD110"/>
    <mergeCell ref="BL107:BL110"/>
    <mergeCell ref="BM107:BM110"/>
    <mergeCell ref="BU107:CC107"/>
    <mergeCell ref="BU108:CC108"/>
    <mergeCell ref="BU109:CC109"/>
    <mergeCell ref="BU110:CC110"/>
    <mergeCell ref="AC107:AC110"/>
    <mergeCell ref="AK107:AK110"/>
    <mergeCell ref="AL107:AL110"/>
    <mergeCell ref="AT107:AT110"/>
    <mergeCell ref="AU107:AU110"/>
    <mergeCell ref="BC107:BC110"/>
    <mergeCell ref="N107:N110"/>
    <mergeCell ref="O107:O110"/>
    <mergeCell ref="P107:P110"/>
    <mergeCell ref="Q107:Q110"/>
    <mergeCell ref="R107:R110"/>
    <mergeCell ref="AB107:AB110"/>
    <mergeCell ref="H107:H110"/>
    <mergeCell ref="I107:I110"/>
    <mergeCell ref="J107:J110"/>
    <mergeCell ref="K107:K110"/>
    <mergeCell ref="L107:L110"/>
    <mergeCell ref="M107:M110"/>
    <mergeCell ref="BM111:BM114"/>
    <mergeCell ref="BU111:CC111"/>
    <mergeCell ref="BU112:CC112"/>
    <mergeCell ref="BU113:CC113"/>
    <mergeCell ref="BU114:CC114"/>
    <mergeCell ref="D115:D118"/>
    <mergeCell ref="E115:E118"/>
    <mergeCell ref="F115:F118"/>
    <mergeCell ref="G115:G118"/>
    <mergeCell ref="H115:H118"/>
    <mergeCell ref="AL111:AL114"/>
    <mergeCell ref="AT111:AT114"/>
    <mergeCell ref="AU111:AU114"/>
    <mergeCell ref="BC111:BC114"/>
    <mergeCell ref="BD111:BD114"/>
    <mergeCell ref="BL111:BL114"/>
    <mergeCell ref="P111:P114"/>
    <mergeCell ref="Q111:Q114"/>
    <mergeCell ref="R111:R114"/>
    <mergeCell ref="AB111:AB114"/>
    <mergeCell ref="AC111:AC114"/>
    <mergeCell ref="AK111:AK114"/>
    <mergeCell ref="J111:J114"/>
    <mergeCell ref="K111:K114"/>
    <mergeCell ref="L111:L114"/>
    <mergeCell ref="M111:M114"/>
    <mergeCell ref="N111:N114"/>
    <mergeCell ref="O111:O114"/>
    <mergeCell ref="D111:D114"/>
    <mergeCell ref="E111:E114"/>
    <mergeCell ref="F111:F114"/>
    <mergeCell ref="G111:G114"/>
    <mergeCell ref="H119:H122"/>
    <mergeCell ref="I119:I122"/>
    <mergeCell ref="BL115:BL118"/>
    <mergeCell ref="BM115:BM118"/>
    <mergeCell ref="BU115:CC115"/>
    <mergeCell ref="BU116:CC116"/>
    <mergeCell ref="BU117:CC117"/>
    <mergeCell ref="BU118:CC118"/>
    <mergeCell ref="AK115:AK118"/>
    <mergeCell ref="AL115:AL118"/>
    <mergeCell ref="AT115:AT118"/>
    <mergeCell ref="AU115:AU118"/>
    <mergeCell ref="BC115:BC118"/>
    <mergeCell ref="BD115:BD118"/>
    <mergeCell ref="O115:O118"/>
    <mergeCell ref="P115:P118"/>
    <mergeCell ref="Q115:Q118"/>
    <mergeCell ref="R115:R118"/>
    <mergeCell ref="AB115:AB118"/>
    <mergeCell ref="AC115:AC118"/>
    <mergeCell ref="I115:I118"/>
    <mergeCell ref="J115:J118"/>
    <mergeCell ref="K115:K118"/>
    <mergeCell ref="L115:L118"/>
    <mergeCell ref="M115:M118"/>
    <mergeCell ref="N115:N118"/>
    <mergeCell ref="BM119:BM122"/>
    <mergeCell ref="BU119:CC119"/>
    <mergeCell ref="BU120:CC120"/>
    <mergeCell ref="BU121:CC121"/>
    <mergeCell ref="BU122:CC122"/>
    <mergeCell ref="D123:D126"/>
    <mergeCell ref="E123:E126"/>
    <mergeCell ref="F123:F126"/>
    <mergeCell ref="G123:G126"/>
    <mergeCell ref="H123:H126"/>
    <mergeCell ref="AL119:AL122"/>
    <mergeCell ref="AT119:AT122"/>
    <mergeCell ref="AU119:AU122"/>
    <mergeCell ref="BC119:BC122"/>
    <mergeCell ref="BD119:BD122"/>
    <mergeCell ref="BL119:BL122"/>
    <mergeCell ref="P119:P122"/>
    <mergeCell ref="Q119:Q122"/>
    <mergeCell ref="R119:R122"/>
    <mergeCell ref="AB119:AB122"/>
    <mergeCell ref="AC119:AC122"/>
    <mergeCell ref="AK119:AK122"/>
    <mergeCell ref="J119:J122"/>
    <mergeCell ref="K119:K122"/>
    <mergeCell ref="L119:L122"/>
    <mergeCell ref="M119:M122"/>
    <mergeCell ref="N119:N122"/>
    <mergeCell ref="O119:O122"/>
    <mergeCell ref="D119:D122"/>
    <mergeCell ref="E119:E122"/>
    <mergeCell ref="F119:F122"/>
    <mergeCell ref="G119:G122"/>
    <mergeCell ref="H127:H130"/>
    <mergeCell ref="I127:I130"/>
    <mergeCell ref="BL123:BL126"/>
    <mergeCell ref="BM123:BM126"/>
    <mergeCell ref="BU123:CC123"/>
    <mergeCell ref="BU124:CC124"/>
    <mergeCell ref="BU125:CC125"/>
    <mergeCell ref="BU126:CC126"/>
    <mergeCell ref="AK123:AK126"/>
    <mergeCell ref="AL123:AL126"/>
    <mergeCell ref="AT123:AT126"/>
    <mergeCell ref="AU123:AU126"/>
    <mergeCell ref="BC123:BC126"/>
    <mergeCell ref="BD123:BD126"/>
    <mergeCell ref="O123:O126"/>
    <mergeCell ref="P123:P126"/>
    <mergeCell ref="Q123:Q126"/>
    <mergeCell ref="R123:R126"/>
    <mergeCell ref="AB123:AB126"/>
    <mergeCell ref="AC123:AC126"/>
    <mergeCell ref="I123:I126"/>
    <mergeCell ref="J123:J126"/>
    <mergeCell ref="K123:K126"/>
    <mergeCell ref="L123:L126"/>
    <mergeCell ref="M123:M126"/>
    <mergeCell ref="N123:N126"/>
    <mergeCell ref="BM127:BM130"/>
    <mergeCell ref="BU127:CC127"/>
    <mergeCell ref="BU128:CC128"/>
    <mergeCell ref="BU129:CC129"/>
    <mergeCell ref="BU130:CC130"/>
    <mergeCell ref="D131:D134"/>
    <mergeCell ref="E131:E134"/>
    <mergeCell ref="F131:F134"/>
    <mergeCell ref="G131:G134"/>
    <mergeCell ref="H131:H134"/>
    <mergeCell ref="AL127:AL130"/>
    <mergeCell ref="AT127:AT130"/>
    <mergeCell ref="AU127:AU130"/>
    <mergeCell ref="BC127:BC130"/>
    <mergeCell ref="BD127:BD130"/>
    <mergeCell ref="BL127:BL130"/>
    <mergeCell ref="P127:P130"/>
    <mergeCell ref="Q127:Q130"/>
    <mergeCell ref="R127:R130"/>
    <mergeCell ref="AB127:AB130"/>
    <mergeCell ref="AC127:AC130"/>
    <mergeCell ref="AK127:AK130"/>
    <mergeCell ref="J127:J130"/>
    <mergeCell ref="K127:K130"/>
    <mergeCell ref="L127:L130"/>
    <mergeCell ref="M127:M130"/>
    <mergeCell ref="N127:N130"/>
    <mergeCell ref="O127:O130"/>
    <mergeCell ref="D127:D130"/>
    <mergeCell ref="E127:E130"/>
    <mergeCell ref="F127:F130"/>
    <mergeCell ref="G127:G130"/>
    <mergeCell ref="BM131:BM134"/>
    <mergeCell ref="BU131:CC131"/>
    <mergeCell ref="BU132:CC132"/>
    <mergeCell ref="BU133:CC133"/>
    <mergeCell ref="BU134:CC134"/>
    <mergeCell ref="AK131:AK134"/>
    <mergeCell ref="AL131:AL134"/>
    <mergeCell ref="AT131:AT134"/>
    <mergeCell ref="AU131:AU134"/>
    <mergeCell ref="BC131:BC134"/>
    <mergeCell ref="BD131:BD134"/>
    <mergeCell ref="O131:O134"/>
    <mergeCell ref="P131:P134"/>
    <mergeCell ref="Q131:Q134"/>
    <mergeCell ref="R131:R134"/>
    <mergeCell ref="AB131:AB134"/>
    <mergeCell ref="AC131:AC134"/>
    <mergeCell ref="I135:I138"/>
    <mergeCell ref="J135:J138"/>
    <mergeCell ref="K135:K138"/>
    <mergeCell ref="L135:L138"/>
    <mergeCell ref="M135:M138"/>
    <mergeCell ref="N135:N138"/>
    <mergeCell ref="C135:C154"/>
    <mergeCell ref="D135:D138"/>
    <mergeCell ref="E135:E138"/>
    <mergeCell ref="F135:F138"/>
    <mergeCell ref="G135:G138"/>
    <mergeCell ref="H135:H138"/>
    <mergeCell ref="D139:D142"/>
    <mergeCell ref="E139:E142"/>
    <mergeCell ref="F139:F142"/>
    <mergeCell ref="G139:G142"/>
    <mergeCell ref="BL131:BL134"/>
    <mergeCell ref="I131:I134"/>
    <mergeCell ref="J131:J134"/>
    <mergeCell ref="K131:K134"/>
    <mergeCell ref="L131:L134"/>
    <mergeCell ref="M131:M134"/>
    <mergeCell ref="N131:N134"/>
    <mergeCell ref="BL135:BL138"/>
    <mergeCell ref="BM135:BM138"/>
    <mergeCell ref="BU135:CC135"/>
    <mergeCell ref="BU136:CC136"/>
    <mergeCell ref="BU137:CC137"/>
    <mergeCell ref="BU138:CC138"/>
    <mergeCell ref="AK135:AK138"/>
    <mergeCell ref="AL135:AL138"/>
    <mergeCell ref="AT135:AT138"/>
    <mergeCell ref="AU135:AU138"/>
    <mergeCell ref="BC135:BC138"/>
    <mergeCell ref="BD135:BD138"/>
    <mergeCell ref="O135:O138"/>
    <mergeCell ref="P135:P138"/>
    <mergeCell ref="Q135:Q138"/>
    <mergeCell ref="R135:R138"/>
    <mergeCell ref="AB135:AB138"/>
    <mergeCell ref="AC135:AC138"/>
    <mergeCell ref="H143:H146"/>
    <mergeCell ref="I143:I146"/>
    <mergeCell ref="BD139:BD142"/>
    <mergeCell ref="BL139:BL142"/>
    <mergeCell ref="BM139:BM142"/>
    <mergeCell ref="BU139:CC139"/>
    <mergeCell ref="BU140:CC140"/>
    <mergeCell ref="BU141:CC141"/>
    <mergeCell ref="BU142:CC142"/>
    <mergeCell ref="AC139:AC142"/>
    <mergeCell ref="AK139:AK142"/>
    <mergeCell ref="AL139:AL142"/>
    <mergeCell ref="AT139:AT142"/>
    <mergeCell ref="AU139:AU142"/>
    <mergeCell ref="BC139:BC142"/>
    <mergeCell ref="N139:N142"/>
    <mergeCell ref="O139:O142"/>
    <mergeCell ref="P139:P142"/>
    <mergeCell ref="Q139:Q142"/>
    <mergeCell ref="R139:R142"/>
    <mergeCell ref="AB139:AB142"/>
    <mergeCell ref="H139:H142"/>
    <mergeCell ref="I139:I142"/>
    <mergeCell ref="J139:J142"/>
    <mergeCell ref="K139:K142"/>
    <mergeCell ref="L139:L142"/>
    <mergeCell ref="M139:M142"/>
    <mergeCell ref="BM143:BM146"/>
    <mergeCell ref="BU143:CC143"/>
    <mergeCell ref="BU144:CC144"/>
    <mergeCell ref="BU145:CC145"/>
    <mergeCell ref="BU146:CC146"/>
    <mergeCell ref="D147:D150"/>
    <mergeCell ref="E147:E150"/>
    <mergeCell ref="F147:F150"/>
    <mergeCell ref="G147:G150"/>
    <mergeCell ref="H147:H150"/>
    <mergeCell ref="AL143:AL146"/>
    <mergeCell ref="AT143:AT146"/>
    <mergeCell ref="AU143:AU146"/>
    <mergeCell ref="BC143:BC146"/>
    <mergeCell ref="BD143:BD146"/>
    <mergeCell ref="BL143:BL146"/>
    <mergeCell ref="P143:P146"/>
    <mergeCell ref="Q143:Q146"/>
    <mergeCell ref="R143:R146"/>
    <mergeCell ref="AB143:AB146"/>
    <mergeCell ref="AC143:AC146"/>
    <mergeCell ref="AK143:AK146"/>
    <mergeCell ref="J143:J146"/>
    <mergeCell ref="K143:K146"/>
    <mergeCell ref="L143:L146"/>
    <mergeCell ref="M143:M146"/>
    <mergeCell ref="N143:N146"/>
    <mergeCell ref="O143:O146"/>
    <mergeCell ref="D143:D146"/>
    <mergeCell ref="E143:E146"/>
    <mergeCell ref="F143:F146"/>
    <mergeCell ref="G143:G146"/>
    <mergeCell ref="H151:H154"/>
    <mergeCell ref="I151:I154"/>
    <mergeCell ref="BL147:BL150"/>
    <mergeCell ref="BM147:BM150"/>
    <mergeCell ref="BU147:CC147"/>
    <mergeCell ref="BU148:CC148"/>
    <mergeCell ref="BU149:CC149"/>
    <mergeCell ref="BU150:CC150"/>
    <mergeCell ref="AK147:AK150"/>
    <mergeCell ref="AL147:AL150"/>
    <mergeCell ref="AT147:AT150"/>
    <mergeCell ref="AU147:AU150"/>
    <mergeCell ref="BC147:BC150"/>
    <mergeCell ref="BD147:BD150"/>
    <mergeCell ref="O147:O150"/>
    <mergeCell ref="P147:P150"/>
    <mergeCell ref="Q147:Q150"/>
    <mergeCell ref="R147:R150"/>
    <mergeCell ref="AB147:AB150"/>
    <mergeCell ref="AC147:AC150"/>
    <mergeCell ref="I147:I150"/>
    <mergeCell ref="J147:J150"/>
    <mergeCell ref="K147:K150"/>
    <mergeCell ref="L147:L150"/>
    <mergeCell ref="M147:M150"/>
    <mergeCell ref="N147:N150"/>
    <mergeCell ref="BM151:BM154"/>
    <mergeCell ref="BU151:CC151"/>
    <mergeCell ref="BU152:CC152"/>
    <mergeCell ref="BU153:CC153"/>
    <mergeCell ref="BU154:CC154"/>
    <mergeCell ref="C155:C166"/>
    <mergeCell ref="D155:D158"/>
    <mergeCell ref="E155:E158"/>
    <mergeCell ref="F155:F158"/>
    <mergeCell ref="G155:G158"/>
    <mergeCell ref="AL151:AL154"/>
    <mergeCell ref="AT151:AT154"/>
    <mergeCell ref="AU151:AU154"/>
    <mergeCell ref="BC151:BC154"/>
    <mergeCell ref="BD151:BD154"/>
    <mergeCell ref="BL151:BL154"/>
    <mergeCell ref="P151:P154"/>
    <mergeCell ref="Q151:Q154"/>
    <mergeCell ref="R151:R154"/>
    <mergeCell ref="AB151:AB154"/>
    <mergeCell ref="AC151:AC154"/>
    <mergeCell ref="AK151:AK154"/>
    <mergeCell ref="J151:J154"/>
    <mergeCell ref="K151:K154"/>
    <mergeCell ref="L151:L154"/>
    <mergeCell ref="M151:M154"/>
    <mergeCell ref="N151:N154"/>
    <mergeCell ref="O151:O154"/>
    <mergeCell ref="D151:D154"/>
    <mergeCell ref="E151:E154"/>
    <mergeCell ref="F151:F154"/>
    <mergeCell ref="G151:G154"/>
    <mergeCell ref="H159:H162"/>
    <mergeCell ref="I159:I162"/>
    <mergeCell ref="BD155:BD158"/>
    <mergeCell ref="BL155:BL158"/>
    <mergeCell ref="BM155:BM158"/>
    <mergeCell ref="BU155:CC155"/>
    <mergeCell ref="BU156:CC156"/>
    <mergeCell ref="BU157:CC157"/>
    <mergeCell ref="BU158:CC158"/>
    <mergeCell ref="AC155:AC158"/>
    <mergeCell ref="AK155:AK158"/>
    <mergeCell ref="AL155:AL158"/>
    <mergeCell ref="AT155:AT158"/>
    <mergeCell ref="AU155:AU158"/>
    <mergeCell ref="BC155:BC158"/>
    <mergeCell ref="N155:N158"/>
    <mergeCell ref="O155:O158"/>
    <mergeCell ref="P155:P158"/>
    <mergeCell ref="Q155:Q158"/>
    <mergeCell ref="R155:R158"/>
    <mergeCell ref="AB155:AB158"/>
    <mergeCell ref="H155:H158"/>
    <mergeCell ref="I155:I158"/>
    <mergeCell ref="J155:J158"/>
    <mergeCell ref="K155:K158"/>
    <mergeCell ref="L155:L158"/>
    <mergeCell ref="M155:M158"/>
    <mergeCell ref="BM159:BM162"/>
    <mergeCell ref="BU159:CC159"/>
    <mergeCell ref="BU160:CC160"/>
    <mergeCell ref="BU161:CC161"/>
    <mergeCell ref="BU162:CC162"/>
    <mergeCell ref="D163:D166"/>
    <mergeCell ref="E163:E166"/>
    <mergeCell ref="F163:F166"/>
    <mergeCell ref="G163:G166"/>
    <mergeCell ref="H163:H166"/>
    <mergeCell ref="AL159:AL162"/>
    <mergeCell ref="AT159:AT162"/>
    <mergeCell ref="AU159:AU162"/>
    <mergeCell ref="BC159:BC162"/>
    <mergeCell ref="BD159:BD162"/>
    <mergeCell ref="BL159:BL162"/>
    <mergeCell ref="P159:P162"/>
    <mergeCell ref="Q159:Q162"/>
    <mergeCell ref="R159:R162"/>
    <mergeCell ref="AB159:AB162"/>
    <mergeCell ref="AC159:AC162"/>
    <mergeCell ref="AK159:AK162"/>
    <mergeCell ref="J159:J162"/>
    <mergeCell ref="K159:K162"/>
    <mergeCell ref="L159:L162"/>
    <mergeCell ref="M159:M162"/>
    <mergeCell ref="N159:N162"/>
    <mergeCell ref="O159:O162"/>
    <mergeCell ref="D159:D162"/>
    <mergeCell ref="E159:E162"/>
    <mergeCell ref="F159:F162"/>
    <mergeCell ref="G159:G162"/>
    <mergeCell ref="BM163:BM166"/>
    <mergeCell ref="BU163:CC163"/>
    <mergeCell ref="BU164:CC164"/>
    <mergeCell ref="BU165:CC165"/>
    <mergeCell ref="BU166:CC166"/>
    <mergeCell ref="AK163:AK166"/>
    <mergeCell ref="AL163:AL166"/>
    <mergeCell ref="AT163:AT166"/>
    <mergeCell ref="AU163:AU166"/>
    <mergeCell ref="BC163:BC166"/>
    <mergeCell ref="BD163:BD166"/>
    <mergeCell ref="O163:O166"/>
    <mergeCell ref="P163:P166"/>
    <mergeCell ref="Q163:Q166"/>
    <mergeCell ref="R163:R166"/>
    <mergeCell ref="AB163:AB166"/>
    <mergeCell ref="AC163:AC166"/>
    <mergeCell ref="H167:H170"/>
    <mergeCell ref="I167:I170"/>
    <mergeCell ref="J167:J170"/>
    <mergeCell ref="K167:K170"/>
    <mergeCell ref="L167:L170"/>
    <mergeCell ref="M167:M170"/>
    <mergeCell ref="B167:B194"/>
    <mergeCell ref="C167:C182"/>
    <mergeCell ref="D167:D170"/>
    <mergeCell ref="E167:E170"/>
    <mergeCell ref="F167:F170"/>
    <mergeCell ref="G167:G170"/>
    <mergeCell ref="D171:D174"/>
    <mergeCell ref="E171:E174"/>
    <mergeCell ref="F171:F174"/>
    <mergeCell ref="G171:G174"/>
    <mergeCell ref="BL163:BL166"/>
    <mergeCell ref="I163:I166"/>
    <mergeCell ref="J163:J166"/>
    <mergeCell ref="K163:K166"/>
    <mergeCell ref="L163:L166"/>
    <mergeCell ref="M163:M166"/>
    <mergeCell ref="N163:N166"/>
    <mergeCell ref="BD167:BD170"/>
    <mergeCell ref="BL167:BL170"/>
    <mergeCell ref="BM167:BM170"/>
    <mergeCell ref="BU167:CC167"/>
    <mergeCell ref="BU168:CC168"/>
    <mergeCell ref="BU169:CC169"/>
    <mergeCell ref="BU170:CC170"/>
    <mergeCell ref="AC167:AC170"/>
    <mergeCell ref="AK167:AK170"/>
    <mergeCell ref="AL167:AL170"/>
    <mergeCell ref="AT167:AT170"/>
    <mergeCell ref="AU167:AU170"/>
    <mergeCell ref="BC167:BC170"/>
    <mergeCell ref="N167:N170"/>
    <mergeCell ref="O167:O170"/>
    <mergeCell ref="P167:P170"/>
    <mergeCell ref="Q167:Q170"/>
    <mergeCell ref="R167:R170"/>
    <mergeCell ref="AB167:AB170"/>
    <mergeCell ref="H175:H178"/>
    <mergeCell ref="I175:I178"/>
    <mergeCell ref="BD171:BD174"/>
    <mergeCell ref="BL171:BL174"/>
    <mergeCell ref="BM171:BM174"/>
    <mergeCell ref="BU171:CC171"/>
    <mergeCell ref="BU172:CC172"/>
    <mergeCell ref="BU173:CC173"/>
    <mergeCell ref="BU174:CC174"/>
    <mergeCell ref="AC171:AC174"/>
    <mergeCell ref="AK171:AK174"/>
    <mergeCell ref="AL171:AL174"/>
    <mergeCell ref="AT171:AT174"/>
    <mergeCell ref="AU171:AU174"/>
    <mergeCell ref="BC171:BC174"/>
    <mergeCell ref="N171:N174"/>
    <mergeCell ref="O171:O174"/>
    <mergeCell ref="P171:P174"/>
    <mergeCell ref="Q171:Q174"/>
    <mergeCell ref="R171:R174"/>
    <mergeCell ref="AB171:AB174"/>
    <mergeCell ref="H171:H174"/>
    <mergeCell ref="I171:I174"/>
    <mergeCell ref="J171:J174"/>
    <mergeCell ref="K171:K174"/>
    <mergeCell ref="L171:L174"/>
    <mergeCell ref="M171:M174"/>
    <mergeCell ref="BM175:BM178"/>
    <mergeCell ref="BU175:CC175"/>
    <mergeCell ref="BU176:CC176"/>
    <mergeCell ref="BU177:CC177"/>
    <mergeCell ref="BU178:CC178"/>
    <mergeCell ref="D179:D182"/>
    <mergeCell ref="E179:E182"/>
    <mergeCell ref="F179:F182"/>
    <mergeCell ref="G179:G182"/>
    <mergeCell ref="H179:H182"/>
    <mergeCell ref="AL175:AL178"/>
    <mergeCell ref="AT175:AT178"/>
    <mergeCell ref="AU175:AU178"/>
    <mergeCell ref="BC175:BC178"/>
    <mergeCell ref="BD175:BD178"/>
    <mergeCell ref="BL175:BL178"/>
    <mergeCell ref="P175:P178"/>
    <mergeCell ref="Q175:Q178"/>
    <mergeCell ref="R175:R178"/>
    <mergeCell ref="AB175:AB178"/>
    <mergeCell ref="AC175:AC178"/>
    <mergeCell ref="AK175:AK178"/>
    <mergeCell ref="J175:J178"/>
    <mergeCell ref="K175:K178"/>
    <mergeCell ref="L175:L178"/>
    <mergeCell ref="M175:M178"/>
    <mergeCell ref="N175:N178"/>
    <mergeCell ref="O175:O178"/>
    <mergeCell ref="D175:D178"/>
    <mergeCell ref="E175:E178"/>
    <mergeCell ref="F175:F178"/>
    <mergeCell ref="G175:G178"/>
    <mergeCell ref="BM179:BM182"/>
    <mergeCell ref="BU179:CC179"/>
    <mergeCell ref="BU180:CC180"/>
    <mergeCell ref="BU181:CC181"/>
    <mergeCell ref="BU182:CC182"/>
    <mergeCell ref="AK179:AK182"/>
    <mergeCell ref="AL179:AL182"/>
    <mergeCell ref="AT179:AT182"/>
    <mergeCell ref="AU179:AU182"/>
    <mergeCell ref="BC179:BC182"/>
    <mergeCell ref="BD179:BD182"/>
    <mergeCell ref="O179:O182"/>
    <mergeCell ref="P179:P182"/>
    <mergeCell ref="Q179:Q182"/>
    <mergeCell ref="R179:R182"/>
    <mergeCell ref="AB179:AB182"/>
    <mergeCell ref="AC179:AC182"/>
    <mergeCell ref="I183:I186"/>
    <mergeCell ref="J183:J186"/>
    <mergeCell ref="K183:K186"/>
    <mergeCell ref="L183:L186"/>
    <mergeCell ref="M183:M186"/>
    <mergeCell ref="N183:N186"/>
    <mergeCell ref="C183:C194"/>
    <mergeCell ref="D183:D186"/>
    <mergeCell ref="E183:E186"/>
    <mergeCell ref="F183:F186"/>
    <mergeCell ref="G183:G186"/>
    <mergeCell ref="H183:H186"/>
    <mergeCell ref="D187:D190"/>
    <mergeCell ref="E187:E190"/>
    <mergeCell ref="F187:F190"/>
    <mergeCell ref="G187:G190"/>
    <mergeCell ref="BL179:BL182"/>
    <mergeCell ref="I179:I182"/>
    <mergeCell ref="J179:J182"/>
    <mergeCell ref="K179:K182"/>
    <mergeCell ref="L179:L182"/>
    <mergeCell ref="M179:M182"/>
    <mergeCell ref="N179:N182"/>
    <mergeCell ref="BL183:BL186"/>
    <mergeCell ref="BM183:BM186"/>
    <mergeCell ref="BU183:CC183"/>
    <mergeCell ref="BU184:CC184"/>
    <mergeCell ref="BU185:CC185"/>
    <mergeCell ref="BU186:CC186"/>
    <mergeCell ref="AK183:AK186"/>
    <mergeCell ref="AL183:AL186"/>
    <mergeCell ref="AT183:AT186"/>
    <mergeCell ref="AU183:AU186"/>
    <mergeCell ref="BC183:BC186"/>
    <mergeCell ref="BD183:BD186"/>
    <mergeCell ref="O183:O186"/>
    <mergeCell ref="P183:P186"/>
    <mergeCell ref="Q183:Q186"/>
    <mergeCell ref="R183:R186"/>
    <mergeCell ref="AB183:AB186"/>
    <mergeCell ref="AC183:AC186"/>
    <mergeCell ref="H191:H194"/>
    <mergeCell ref="I191:I194"/>
    <mergeCell ref="BD187:BD190"/>
    <mergeCell ref="BL187:BL190"/>
    <mergeCell ref="BM187:BM190"/>
    <mergeCell ref="BU187:CC187"/>
    <mergeCell ref="BU188:CC188"/>
    <mergeCell ref="BU189:CC189"/>
    <mergeCell ref="BU190:CC190"/>
    <mergeCell ref="AC187:AC190"/>
    <mergeCell ref="AK187:AK190"/>
    <mergeCell ref="AL187:AL190"/>
    <mergeCell ref="AT187:AT190"/>
    <mergeCell ref="AU187:AU190"/>
    <mergeCell ref="BC187:BC190"/>
    <mergeCell ref="N187:N190"/>
    <mergeCell ref="O187:O190"/>
    <mergeCell ref="P187:P190"/>
    <mergeCell ref="Q187:Q190"/>
    <mergeCell ref="R187:R190"/>
    <mergeCell ref="AB187:AB190"/>
    <mergeCell ref="H187:H190"/>
    <mergeCell ref="I187:I190"/>
    <mergeCell ref="J187:J190"/>
    <mergeCell ref="K187:K190"/>
    <mergeCell ref="L187:L190"/>
    <mergeCell ref="M187:M190"/>
    <mergeCell ref="BM191:BM194"/>
    <mergeCell ref="BU191:CC191"/>
    <mergeCell ref="BU192:CC192"/>
    <mergeCell ref="BU193:CC193"/>
    <mergeCell ref="BU194:CC194"/>
    <mergeCell ref="B196:B199"/>
    <mergeCell ref="C196:H196"/>
    <mergeCell ref="R196:S196"/>
    <mergeCell ref="T196:V196"/>
    <mergeCell ref="W196:AA196"/>
    <mergeCell ref="AL191:AL194"/>
    <mergeCell ref="AT191:AT194"/>
    <mergeCell ref="AU191:AU194"/>
    <mergeCell ref="BC191:BC194"/>
    <mergeCell ref="BD191:BD194"/>
    <mergeCell ref="BL191:BL194"/>
    <mergeCell ref="P191:P194"/>
    <mergeCell ref="Q191:Q194"/>
    <mergeCell ref="R191:R194"/>
    <mergeCell ref="AB191:AB194"/>
    <mergeCell ref="AC191:AC194"/>
    <mergeCell ref="AK191:AK194"/>
    <mergeCell ref="J191:J194"/>
    <mergeCell ref="K191:K194"/>
    <mergeCell ref="L191:L194"/>
    <mergeCell ref="M191:M194"/>
    <mergeCell ref="N191:N194"/>
    <mergeCell ref="O191:O194"/>
    <mergeCell ref="D191:D194"/>
    <mergeCell ref="E191:E194"/>
    <mergeCell ref="F191:F194"/>
    <mergeCell ref="G191:G194"/>
    <mergeCell ref="C198:H199"/>
    <mergeCell ref="L198:Q198"/>
    <mergeCell ref="R198:S199"/>
    <mergeCell ref="T198:V198"/>
    <mergeCell ref="W198:AA198"/>
    <mergeCell ref="AB198:AJ199"/>
    <mergeCell ref="AT197:BB197"/>
    <mergeCell ref="BC197:BE197"/>
    <mergeCell ref="BF197:BK197"/>
    <mergeCell ref="BL197:BT197"/>
    <mergeCell ref="BU197:BW197"/>
    <mergeCell ref="BX197:CC197"/>
    <mergeCell ref="BL196:BT196"/>
    <mergeCell ref="BU196:BW196"/>
    <mergeCell ref="BX196:CC196"/>
    <mergeCell ref="C197:H197"/>
    <mergeCell ref="R197:S197"/>
    <mergeCell ref="T197:V197"/>
    <mergeCell ref="W197:AA197"/>
    <mergeCell ref="AB197:AJ197"/>
    <mergeCell ref="AK197:AM197"/>
    <mergeCell ref="AN197:AS197"/>
    <mergeCell ref="AB196:AJ196"/>
    <mergeCell ref="AK196:AM196"/>
    <mergeCell ref="AN196:AS196"/>
    <mergeCell ref="AT196:BB196"/>
    <mergeCell ref="BC196:BE196"/>
    <mergeCell ref="BF196:BK196"/>
    <mergeCell ref="K201:K203"/>
    <mergeCell ref="L201:L203"/>
    <mergeCell ref="M201:M203"/>
    <mergeCell ref="N201:N203"/>
    <mergeCell ref="O201:O203"/>
    <mergeCell ref="P201:P203"/>
    <mergeCell ref="BX199:CC199"/>
    <mergeCell ref="B201:B203"/>
    <mergeCell ref="C201:C203"/>
    <mergeCell ref="D201:D203"/>
    <mergeCell ref="E201:E203"/>
    <mergeCell ref="F201:F203"/>
    <mergeCell ref="G201:G203"/>
    <mergeCell ref="H201:H203"/>
    <mergeCell ref="I201:I203"/>
    <mergeCell ref="J201:J203"/>
    <mergeCell ref="BU198:BW198"/>
    <mergeCell ref="BX198:CC198"/>
    <mergeCell ref="L199:Q199"/>
    <mergeCell ref="T199:V199"/>
    <mergeCell ref="W199:AA199"/>
    <mergeCell ref="AK199:AM199"/>
    <mergeCell ref="AN199:AS199"/>
    <mergeCell ref="BC199:BE199"/>
    <mergeCell ref="BF199:BK199"/>
    <mergeCell ref="BU199:BW199"/>
    <mergeCell ref="AK198:AM198"/>
    <mergeCell ref="AN198:AS198"/>
    <mergeCell ref="AT198:BB199"/>
    <mergeCell ref="BC198:BE198"/>
    <mergeCell ref="BF198:BK198"/>
    <mergeCell ref="BL198:BT199"/>
    <mergeCell ref="AM201:AS201"/>
    <mergeCell ref="AT201:AT203"/>
    <mergeCell ref="AU201:AU203"/>
    <mergeCell ref="AV201:BB201"/>
    <mergeCell ref="AW202:AZ202"/>
    <mergeCell ref="BA202:BA203"/>
    <mergeCell ref="BB202:BB203"/>
    <mergeCell ref="W201:W203"/>
    <mergeCell ref="X201:Y201"/>
    <mergeCell ref="Z201:AA201"/>
    <mergeCell ref="AB201:AB203"/>
    <mergeCell ref="AC201:AC203"/>
    <mergeCell ref="AD201:AJ201"/>
    <mergeCell ref="Q201:Q203"/>
    <mergeCell ref="R201:R203"/>
    <mergeCell ref="S201:S203"/>
    <mergeCell ref="T201:T203"/>
    <mergeCell ref="U201:U203"/>
    <mergeCell ref="V201:V203"/>
    <mergeCell ref="BN202:BN203"/>
    <mergeCell ref="BO202:BR202"/>
    <mergeCell ref="BS202:BS203"/>
    <mergeCell ref="BT202:BT203"/>
    <mergeCell ref="B205:B264"/>
    <mergeCell ref="C205:C236"/>
    <mergeCell ref="D205:D208"/>
    <mergeCell ref="E205:E208"/>
    <mergeCell ref="F205:F208"/>
    <mergeCell ref="G205:G208"/>
    <mergeCell ref="BU201:CC203"/>
    <mergeCell ref="AD202:AD203"/>
    <mergeCell ref="AE202:AH202"/>
    <mergeCell ref="AI202:AI203"/>
    <mergeCell ref="AJ202:AJ203"/>
    <mergeCell ref="AM202:AM203"/>
    <mergeCell ref="AN202:AQ202"/>
    <mergeCell ref="AR202:AR203"/>
    <mergeCell ref="AS202:AS203"/>
    <mergeCell ref="AV202:AV203"/>
    <mergeCell ref="BC201:BC203"/>
    <mergeCell ref="BD201:BD203"/>
    <mergeCell ref="BE201:BK201"/>
    <mergeCell ref="BL201:BL203"/>
    <mergeCell ref="BM201:BM203"/>
    <mergeCell ref="BN201:BT201"/>
    <mergeCell ref="BE202:BE203"/>
    <mergeCell ref="BF202:BI202"/>
    <mergeCell ref="BJ202:BJ203"/>
    <mergeCell ref="BK202:BK203"/>
    <mergeCell ref="AK201:AK203"/>
    <mergeCell ref="AL201:AL203"/>
    <mergeCell ref="H209:H212"/>
    <mergeCell ref="I209:I212"/>
    <mergeCell ref="BD205:BD208"/>
    <mergeCell ref="BL205:BL208"/>
    <mergeCell ref="BM205:BM208"/>
    <mergeCell ref="BU205:CC205"/>
    <mergeCell ref="BU206:CC206"/>
    <mergeCell ref="BU207:CC207"/>
    <mergeCell ref="BU208:CC208"/>
    <mergeCell ref="AC205:AC208"/>
    <mergeCell ref="AK205:AK208"/>
    <mergeCell ref="AL205:AL208"/>
    <mergeCell ref="AT205:AT208"/>
    <mergeCell ref="AU205:AU208"/>
    <mergeCell ref="BC205:BC208"/>
    <mergeCell ref="N205:N208"/>
    <mergeCell ref="O205:O208"/>
    <mergeCell ref="P205:P208"/>
    <mergeCell ref="Q205:Q208"/>
    <mergeCell ref="R205:R208"/>
    <mergeCell ref="AB205:AB208"/>
    <mergeCell ref="H205:H208"/>
    <mergeCell ref="I205:I208"/>
    <mergeCell ref="J205:J208"/>
    <mergeCell ref="K205:K208"/>
    <mergeCell ref="L205:L208"/>
    <mergeCell ref="M205:M208"/>
    <mergeCell ref="BM209:BM212"/>
    <mergeCell ref="BU209:CC209"/>
    <mergeCell ref="BU210:CC210"/>
    <mergeCell ref="BU211:CC211"/>
    <mergeCell ref="BU212:CC212"/>
    <mergeCell ref="D213:D216"/>
    <mergeCell ref="E213:E216"/>
    <mergeCell ref="F213:F216"/>
    <mergeCell ref="G213:G216"/>
    <mergeCell ref="H213:H216"/>
    <mergeCell ref="AL209:AL212"/>
    <mergeCell ref="AT209:AT212"/>
    <mergeCell ref="AU209:AU212"/>
    <mergeCell ref="BC209:BC212"/>
    <mergeCell ref="BD209:BD212"/>
    <mergeCell ref="BL209:BL212"/>
    <mergeCell ref="P209:P212"/>
    <mergeCell ref="Q209:Q212"/>
    <mergeCell ref="R209:R212"/>
    <mergeCell ref="AB209:AB212"/>
    <mergeCell ref="AC209:AC212"/>
    <mergeCell ref="AK209:AK212"/>
    <mergeCell ref="J209:J212"/>
    <mergeCell ref="K209:K212"/>
    <mergeCell ref="L209:L212"/>
    <mergeCell ref="M209:M212"/>
    <mergeCell ref="N209:N212"/>
    <mergeCell ref="O209:O212"/>
    <mergeCell ref="D209:D212"/>
    <mergeCell ref="E209:E212"/>
    <mergeCell ref="F209:F212"/>
    <mergeCell ref="G209:G212"/>
    <mergeCell ref="H217:H220"/>
    <mergeCell ref="I217:I220"/>
    <mergeCell ref="BL213:BL216"/>
    <mergeCell ref="BM213:BM216"/>
    <mergeCell ref="BU213:CC213"/>
    <mergeCell ref="BU214:CC214"/>
    <mergeCell ref="BU215:CC215"/>
    <mergeCell ref="BU216:CC216"/>
    <mergeCell ref="AK213:AK216"/>
    <mergeCell ref="AL213:AL216"/>
    <mergeCell ref="AT213:AT216"/>
    <mergeCell ref="AU213:AU216"/>
    <mergeCell ref="BC213:BC216"/>
    <mergeCell ref="BD213:BD216"/>
    <mergeCell ref="O213:O216"/>
    <mergeCell ref="P213:P216"/>
    <mergeCell ref="Q213:Q216"/>
    <mergeCell ref="R213:R216"/>
    <mergeCell ref="AB213:AB216"/>
    <mergeCell ref="AC213:AC216"/>
    <mergeCell ref="I213:I216"/>
    <mergeCell ref="J213:J216"/>
    <mergeCell ref="K213:K216"/>
    <mergeCell ref="L213:L216"/>
    <mergeCell ref="M213:M216"/>
    <mergeCell ref="N213:N216"/>
    <mergeCell ref="BM217:BM220"/>
    <mergeCell ref="BU217:CC217"/>
    <mergeCell ref="BU218:CC218"/>
    <mergeCell ref="BU219:CC219"/>
    <mergeCell ref="BU220:CC220"/>
    <mergeCell ref="D221:D224"/>
    <mergeCell ref="E221:E224"/>
    <mergeCell ref="F221:F224"/>
    <mergeCell ref="G221:G224"/>
    <mergeCell ref="H221:H224"/>
    <mergeCell ref="AL217:AL220"/>
    <mergeCell ref="AT217:AT220"/>
    <mergeCell ref="AU217:AU220"/>
    <mergeCell ref="BC217:BC220"/>
    <mergeCell ref="BD217:BD220"/>
    <mergeCell ref="BL217:BL220"/>
    <mergeCell ref="P217:P220"/>
    <mergeCell ref="Q217:Q220"/>
    <mergeCell ref="R217:R220"/>
    <mergeCell ref="AB217:AB220"/>
    <mergeCell ref="AC217:AC220"/>
    <mergeCell ref="AK217:AK220"/>
    <mergeCell ref="J217:J220"/>
    <mergeCell ref="K217:K220"/>
    <mergeCell ref="L217:L220"/>
    <mergeCell ref="M217:M220"/>
    <mergeCell ref="N217:N220"/>
    <mergeCell ref="O217:O220"/>
    <mergeCell ref="D217:D220"/>
    <mergeCell ref="E217:E220"/>
    <mergeCell ref="F217:F220"/>
    <mergeCell ref="G217:G220"/>
    <mergeCell ref="H225:H228"/>
    <mergeCell ref="I225:I228"/>
    <mergeCell ref="BL221:BL224"/>
    <mergeCell ref="BM221:BM224"/>
    <mergeCell ref="BU221:CC221"/>
    <mergeCell ref="BU222:CC222"/>
    <mergeCell ref="BU223:CC223"/>
    <mergeCell ref="BU224:CC224"/>
    <mergeCell ref="AK221:AK224"/>
    <mergeCell ref="AL221:AL224"/>
    <mergeCell ref="AT221:AT224"/>
    <mergeCell ref="AU221:AU224"/>
    <mergeCell ref="BC221:BC224"/>
    <mergeCell ref="BD221:BD224"/>
    <mergeCell ref="O221:O224"/>
    <mergeCell ref="P221:P224"/>
    <mergeCell ref="Q221:Q224"/>
    <mergeCell ref="R221:R224"/>
    <mergeCell ref="AB221:AB224"/>
    <mergeCell ref="AC221:AC224"/>
    <mergeCell ref="I221:I224"/>
    <mergeCell ref="J221:J224"/>
    <mergeCell ref="K221:K224"/>
    <mergeCell ref="L221:L224"/>
    <mergeCell ref="M221:M224"/>
    <mergeCell ref="N221:N224"/>
    <mergeCell ref="BM225:BM228"/>
    <mergeCell ref="BU225:CC225"/>
    <mergeCell ref="BU226:CC226"/>
    <mergeCell ref="BU227:CC227"/>
    <mergeCell ref="BU228:CC228"/>
    <mergeCell ref="D229:D232"/>
    <mergeCell ref="E229:E232"/>
    <mergeCell ref="F229:F232"/>
    <mergeCell ref="G229:G232"/>
    <mergeCell ref="H229:H232"/>
    <mergeCell ref="AL225:AL228"/>
    <mergeCell ref="AT225:AT228"/>
    <mergeCell ref="AU225:AU228"/>
    <mergeCell ref="BC225:BC228"/>
    <mergeCell ref="BD225:BD228"/>
    <mergeCell ref="BL225:BL228"/>
    <mergeCell ref="P225:P228"/>
    <mergeCell ref="Q225:Q228"/>
    <mergeCell ref="R225:R228"/>
    <mergeCell ref="AB225:AB228"/>
    <mergeCell ref="AC225:AC228"/>
    <mergeCell ref="AK225:AK228"/>
    <mergeCell ref="J225:J228"/>
    <mergeCell ref="K225:K228"/>
    <mergeCell ref="L225:L228"/>
    <mergeCell ref="M225:M228"/>
    <mergeCell ref="N225:N228"/>
    <mergeCell ref="O225:O228"/>
    <mergeCell ref="D225:D228"/>
    <mergeCell ref="E225:E228"/>
    <mergeCell ref="F225:F228"/>
    <mergeCell ref="G225:G228"/>
    <mergeCell ref="H233:H236"/>
    <mergeCell ref="I233:I236"/>
    <mergeCell ref="BL229:BL232"/>
    <mergeCell ref="BM229:BM232"/>
    <mergeCell ref="BU229:CC229"/>
    <mergeCell ref="BU230:CC230"/>
    <mergeCell ref="BU231:CC231"/>
    <mergeCell ref="BU232:CC232"/>
    <mergeCell ref="AK229:AK232"/>
    <mergeCell ref="AL229:AL232"/>
    <mergeCell ref="AT229:AT232"/>
    <mergeCell ref="AU229:AU232"/>
    <mergeCell ref="BC229:BC232"/>
    <mergeCell ref="BD229:BD232"/>
    <mergeCell ref="O229:O232"/>
    <mergeCell ref="P229:P232"/>
    <mergeCell ref="Q229:Q232"/>
    <mergeCell ref="R229:R232"/>
    <mergeCell ref="AB229:AB232"/>
    <mergeCell ref="AC229:AC232"/>
    <mergeCell ref="I229:I232"/>
    <mergeCell ref="J229:J232"/>
    <mergeCell ref="K229:K232"/>
    <mergeCell ref="L229:L232"/>
    <mergeCell ref="M229:M232"/>
    <mergeCell ref="N229:N232"/>
    <mergeCell ref="BM233:BM236"/>
    <mergeCell ref="BU233:CC233"/>
    <mergeCell ref="BU234:CC234"/>
    <mergeCell ref="BU235:CC235"/>
    <mergeCell ref="BU236:CC236"/>
    <mergeCell ref="C237:C256"/>
    <mergeCell ref="D237:D240"/>
    <mergeCell ref="E237:E240"/>
    <mergeCell ref="F237:F240"/>
    <mergeCell ref="G237:G240"/>
    <mergeCell ref="AL233:AL236"/>
    <mergeCell ref="AT233:AT236"/>
    <mergeCell ref="AU233:AU236"/>
    <mergeCell ref="BC233:BC236"/>
    <mergeCell ref="BD233:BD236"/>
    <mergeCell ref="BL233:BL236"/>
    <mergeCell ref="P233:P236"/>
    <mergeCell ref="Q233:Q236"/>
    <mergeCell ref="R233:R236"/>
    <mergeCell ref="AB233:AB236"/>
    <mergeCell ref="AC233:AC236"/>
    <mergeCell ref="AK233:AK236"/>
    <mergeCell ref="J233:J236"/>
    <mergeCell ref="K233:K236"/>
    <mergeCell ref="L233:L236"/>
    <mergeCell ref="M233:M236"/>
    <mergeCell ref="N233:N236"/>
    <mergeCell ref="O233:O236"/>
    <mergeCell ref="D233:D236"/>
    <mergeCell ref="E233:E236"/>
    <mergeCell ref="F233:F236"/>
    <mergeCell ref="G233:G236"/>
    <mergeCell ref="H241:H244"/>
    <mergeCell ref="I241:I244"/>
    <mergeCell ref="BD237:BD240"/>
    <mergeCell ref="BL237:BL240"/>
    <mergeCell ref="BM237:BM240"/>
    <mergeCell ref="BU237:CC237"/>
    <mergeCell ref="BU238:CC238"/>
    <mergeCell ref="BU239:CC239"/>
    <mergeCell ref="BU240:CC240"/>
    <mergeCell ref="AC237:AC240"/>
    <mergeCell ref="AK237:AK240"/>
    <mergeCell ref="AL237:AL240"/>
    <mergeCell ref="AT237:AT240"/>
    <mergeCell ref="AU237:AU240"/>
    <mergeCell ref="BC237:BC240"/>
    <mergeCell ref="N237:N240"/>
    <mergeCell ref="O237:O240"/>
    <mergeCell ref="P237:P240"/>
    <mergeCell ref="Q237:Q240"/>
    <mergeCell ref="R237:R240"/>
    <mergeCell ref="AB237:AB240"/>
    <mergeCell ref="H237:H240"/>
    <mergeCell ref="I237:I240"/>
    <mergeCell ref="J237:J240"/>
    <mergeCell ref="K237:K240"/>
    <mergeCell ref="L237:L240"/>
    <mergeCell ref="M237:M240"/>
    <mergeCell ref="BM241:BM244"/>
    <mergeCell ref="BU241:CC241"/>
    <mergeCell ref="BU242:CC242"/>
    <mergeCell ref="BU243:CC243"/>
    <mergeCell ref="BU244:CC244"/>
    <mergeCell ref="D245:D248"/>
    <mergeCell ref="E245:E248"/>
    <mergeCell ref="F245:F248"/>
    <mergeCell ref="G245:G248"/>
    <mergeCell ref="H245:H248"/>
    <mergeCell ref="AL241:AL244"/>
    <mergeCell ref="AT241:AT244"/>
    <mergeCell ref="AU241:AU244"/>
    <mergeCell ref="BC241:BC244"/>
    <mergeCell ref="BD241:BD244"/>
    <mergeCell ref="BL241:BL244"/>
    <mergeCell ref="P241:P244"/>
    <mergeCell ref="Q241:Q244"/>
    <mergeCell ref="R241:R244"/>
    <mergeCell ref="AB241:AB244"/>
    <mergeCell ref="AC241:AC244"/>
    <mergeCell ref="AK241:AK244"/>
    <mergeCell ref="J241:J244"/>
    <mergeCell ref="K241:K244"/>
    <mergeCell ref="L241:L244"/>
    <mergeCell ref="M241:M244"/>
    <mergeCell ref="N241:N244"/>
    <mergeCell ref="O241:O244"/>
    <mergeCell ref="D241:D244"/>
    <mergeCell ref="E241:E244"/>
    <mergeCell ref="F241:F244"/>
    <mergeCell ref="G241:G244"/>
    <mergeCell ref="H249:H252"/>
    <mergeCell ref="I249:I252"/>
    <mergeCell ref="BL245:BL248"/>
    <mergeCell ref="BM245:BM248"/>
    <mergeCell ref="BU245:CC245"/>
    <mergeCell ref="BU246:CC246"/>
    <mergeCell ref="BU247:CC247"/>
    <mergeCell ref="BU248:CC248"/>
    <mergeCell ref="AK245:AK248"/>
    <mergeCell ref="AL245:AL248"/>
    <mergeCell ref="AT245:AT248"/>
    <mergeCell ref="AU245:AU248"/>
    <mergeCell ref="BC245:BC248"/>
    <mergeCell ref="BD245:BD248"/>
    <mergeCell ref="O245:O248"/>
    <mergeCell ref="P245:P248"/>
    <mergeCell ref="Q245:Q248"/>
    <mergeCell ref="R245:R248"/>
    <mergeCell ref="AB245:AB248"/>
    <mergeCell ref="AC245:AC248"/>
    <mergeCell ref="I245:I248"/>
    <mergeCell ref="J245:J248"/>
    <mergeCell ref="K245:K248"/>
    <mergeCell ref="L245:L248"/>
    <mergeCell ref="M245:M248"/>
    <mergeCell ref="N245:N248"/>
    <mergeCell ref="BM249:BM252"/>
    <mergeCell ref="BU249:CC249"/>
    <mergeCell ref="BU250:CC250"/>
    <mergeCell ref="BU251:CC251"/>
    <mergeCell ref="BU252:CC252"/>
    <mergeCell ref="D253:D256"/>
    <mergeCell ref="E253:E256"/>
    <mergeCell ref="F253:F256"/>
    <mergeCell ref="G253:G256"/>
    <mergeCell ref="H253:H256"/>
    <mergeCell ref="AL249:AL252"/>
    <mergeCell ref="AT249:AT252"/>
    <mergeCell ref="AU249:AU252"/>
    <mergeCell ref="BC249:BC252"/>
    <mergeCell ref="BD249:BD252"/>
    <mergeCell ref="BL249:BL252"/>
    <mergeCell ref="P249:P252"/>
    <mergeCell ref="Q249:Q252"/>
    <mergeCell ref="R249:R252"/>
    <mergeCell ref="AB249:AB252"/>
    <mergeCell ref="AC249:AC252"/>
    <mergeCell ref="AK249:AK252"/>
    <mergeCell ref="J249:J252"/>
    <mergeCell ref="K249:K252"/>
    <mergeCell ref="L249:L252"/>
    <mergeCell ref="M249:M252"/>
    <mergeCell ref="N249:N252"/>
    <mergeCell ref="O249:O252"/>
    <mergeCell ref="D249:D252"/>
    <mergeCell ref="E249:E252"/>
    <mergeCell ref="F249:F252"/>
    <mergeCell ref="G249:G252"/>
    <mergeCell ref="BM253:BM256"/>
    <mergeCell ref="BU253:CC253"/>
    <mergeCell ref="BU254:CC254"/>
    <mergeCell ref="BU255:CC255"/>
    <mergeCell ref="BU256:CC256"/>
    <mergeCell ref="AK253:AK256"/>
    <mergeCell ref="AL253:AL256"/>
    <mergeCell ref="AT253:AT256"/>
    <mergeCell ref="AU253:AU256"/>
    <mergeCell ref="BC253:BC256"/>
    <mergeCell ref="BD253:BD256"/>
    <mergeCell ref="O253:O256"/>
    <mergeCell ref="P253:P256"/>
    <mergeCell ref="Q253:Q256"/>
    <mergeCell ref="R253:R256"/>
    <mergeCell ref="AB253:AB256"/>
    <mergeCell ref="AC253:AC256"/>
    <mergeCell ref="I257:I260"/>
    <mergeCell ref="J257:J260"/>
    <mergeCell ref="K257:K260"/>
    <mergeCell ref="L257:L260"/>
    <mergeCell ref="M257:M260"/>
    <mergeCell ref="N257:N260"/>
    <mergeCell ref="C257:C264"/>
    <mergeCell ref="D257:D260"/>
    <mergeCell ref="E257:E260"/>
    <mergeCell ref="F257:F260"/>
    <mergeCell ref="G257:G260"/>
    <mergeCell ref="H257:H260"/>
    <mergeCell ref="D261:D264"/>
    <mergeCell ref="E261:E264"/>
    <mergeCell ref="F261:F264"/>
    <mergeCell ref="G261:G264"/>
    <mergeCell ref="BL253:BL256"/>
    <mergeCell ref="I253:I256"/>
    <mergeCell ref="J253:J256"/>
    <mergeCell ref="K253:K256"/>
    <mergeCell ref="L253:L256"/>
    <mergeCell ref="M253:M256"/>
    <mergeCell ref="N253:N256"/>
    <mergeCell ref="BL257:BL260"/>
    <mergeCell ref="BM257:BM260"/>
    <mergeCell ref="BU257:CC257"/>
    <mergeCell ref="BU258:CC258"/>
    <mergeCell ref="BU259:CC259"/>
    <mergeCell ref="BU260:CC260"/>
    <mergeCell ref="AK257:AK260"/>
    <mergeCell ref="AL257:AL260"/>
    <mergeCell ref="AT257:AT260"/>
    <mergeCell ref="AU257:AU260"/>
    <mergeCell ref="BC257:BC260"/>
    <mergeCell ref="BD257:BD260"/>
    <mergeCell ref="O257:O260"/>
    <mergeCell ref="P257:P260"/>
    <mergeCell ref="Q257:Q260"/>
    <mergeCell ref="R257:R260"/>
    <mergeCell ref="AB257:AB260"/>
    <mergeCell ref="AC257:AC260"/>
    <mergeCell ref="BL261:BL264"/>
    <mergeCell ref="BM261:BM264"/>
    <mergeCell ref="BU261:CC261"/>
    <mergeCell ref="BU262:CC262"/>
    <mergeCell ref="BU263:CC263"/>
    <mergeCell ref="BU264:CC264"/>
    <mergeCell ref="AC261:AC264"/>
    <mergeCell ref="AK261:AK264"/>
    <mergeCell ref="AL261:AL264"/>
    <mergeCell ref="AT261:AT264"/>
    <mergeCell ref="AU261:AU264"/>
    <mergeCell ref="BC261:BC264"/>
    <mergeCell ref="N261:N264"/>
    <mergeCell ref="O261:O264"/>
    <mergeCell ref="P261:P264"/>
    <mergeCell ref="Q261:Q264"/>
    <mergeCell ref="R261:R264"/>
    <mergeCell ref="AB261:AB264"/>
    <mergeCell ref="H265:H268"/>
    <mergeCell ref="I265:I268"/>
    <mergeCell ref="J265:J268"/>
    <mergeCell ref="K265:K268"/>
    <mergeCell ref="L265:L268"/>
    <mergeCell ref="M265:M268"/>
    <mergeCell ref="B265:B284"/>
    <mergeCell ref="C265:C284"/>
    <mergeCell ref="D265:D268"/>
    <mergeCell ref="E265:E268"/>
    <mergeCell ref="F265:F268"/>
    <mergeCell ref="G265:G268"/>
    <mergeCell ref="D269:D272"/>
    <mergeCell ref="E269:E272"/>
    <mergeCell ref="F269:F272"/>
    <mergeCell ref="G269:G272"/>
    <mergeCell ref="BD261:BD264"/>
    <mergeCell ref="H261:H264"/>
    <mergeCell ref="I261:I264"/>
    <mergeCell ref="J261:J264"/>
    <mergeCell ref="K261:K264"/>
    <mergeCell ref="L261:L264"/>
    <mergeCell ref="M261:M264"/>
    <mergeCell ref="BD265:BD268"/>
    <mergeCell ref="BL265:BL268"/>
    <mergeCell ref="BM265:BM268"/>
    <mergeCell ref="BU265:CC265"/>
    <mergeCell ref="BU266:CC266"/>
    <mergeCell ref="BU267:CC267"/>
    <mergeCell ref="BU268:CC268"/>
    <mergeCell ref="AC265:AC268"/>
    <mergeCell ref="AK265:AK268"/>
    <mergeCell ref="AL265:AL268"/>
    <mergeCell ref="AT265:AT268"/>
    <mergeCell ref="AU265:AU268"/>
    <mergeCell ref="BC265:BC268"/>
    <mergeCell ref="N265:N268"/>
    <mergeCell ref="O265:O268"/>
    <mergeCell ref="P265:P268"/>
    <mergeCell ref="Q265:Q268"/>
    <mergeCell ref="R265:R268"/>
    <mergeCell ref="AB265:AB268"/>
    <mergeCell ref="H273:H276"/>
    <mergeCell ref="I273:I276"/>
    <mergeCell ref="BD269:BD272"/>
    <mergeCell ref="BL269:BL272"/>
    <mergeCell ref="BM269:BM272"/>
    <mergeCell ref="BU269:CC269"/>
    <mergeCell ref="BU270:CC270"/>
    <mergeCell ref="BU271:CC271"/>
    <mergeCell ref="BU272:CC272"/>
    <mergeCell ref="AC269:AC272"/>
    <mergeCell ref="AK269:AK272"/>
    <mergeCell ref="AL269:AL272"/>
    <mergeCell ref="AT269:AT272"/>
    <mergeCell ref="AU269:AU272"/>
    <mergeCell ref="BC269:BC272"/>
    <mergeCell ref="N269:N272"/>
    <mergeCell ref="O269:O272"/>
    <mergeCell ref="P269:P272"/>
    <mergeCell ref="Q269:Q272"/>
    <mergeCell ref="R269:R272"/>
    <mergeCell ref="AB269:AB272"/>
    <mergeCell ref="H269:H272"/>
    <mergeCell ref="I269:I272"/>
    <mergeCell ref="J269:J272"/>
    <mergeCell ref="K269:K272"/>
    <mergeCell ref="L269:L272"/>
    <mergeCell ref="M269:M272"/>
    <mergeCell ref="BM273:BM276"/>
    <mergeCell ref="BU273:CC273"/>
    <mergeCell ref="BU274:CC274"/>
    <mergeCell ref="BU275:CC275"/>
    <mergeCell ref="BU276:CC276"/>
    <mergeCell ref="D277:D280"/>
    <mergeCell ref="E277:E280"/>
    <mergeCell ref="F277:F280"/>
    <mergeCell ref="G277:G280"/>
    <mergeCell ref="H277:H280"/>
    <mergeCell ref="AL273:AL276"/>
    <mergeCell ref="AT273:AT276"/>
    <mergeCell ref="AU273:AU276"/>
    <mergeCell ref="BC273:BC276"/>
    <mergeCell ref="BD273:BD276"/>
    <mergeCell ref="BL273:BL276"/>
    <mergeCell ref="P273:P276"/>
    <mergeCell ref="Q273:Q276"/>
    <mergeCell ref="R273:R276"/>
    <mergeCell ref="AB273:AB276"/>
    <mergeCell ref="AC273:AC276"/>
    <mergeCell ref="AK273:AK276"/>
    <mergeCell ref="J273:J276"/>
    <mergeCell ref="K273:K276"/>
    <mergeCell ref="L273:L276"/>
    <mergeCell ref="M273:M276"/>
    <mergeCell ref="N273:N276"/>
    <mergeCell ref="O273:O276"/>
    <mergeCell ref="D273:D276"/>
    <mergeCell ref="E273:E276"/>
    <mergeCell ref="F273:F276"/>
    <mergeCell ref="G273:G276"/>
    <mergeCell ref="N281:N284"/>
    <mergeCell ref="O281:O284"/>
    <mergeCell ref="D281:D284"/>
    <mergeCell ref="E281:E284"/>
    <mergeCell ref="F281:F284"/>
    <mergeCell ref="G281:G284"/>
    <mergeCell ref="H281:H284"/>
    <mergeCell ref="I281:I284"/>
    <mergeCell ref="BL277:BL280"/>
    <mergeCell ref="BM277:BM280"/>
    <mergeCell ref="BU277:CC277"/>
    <mergeCell ref="BU278:CC278"/>
    <mergeCell ref="BU279:CC279"/>
    <mergeCell ref="BU280:CC280"/>
    <mergeCell ref="AK277:AK280"/>
    <mergeCell ref="AL277:AL280"/>
    <mergeCell ref="AT277:AT280"/>
    <mergeCell ref="AU277:AU280"/>
    <mergeCell ref="BC277:BC280"/>
    <mergeCell ref="BD277:BD280"/>
    <mergeCell ref="O277:O280"/>
    <mergeCell ref="P277:P280"/>
    <mergeCell ref="Q277:Q280"/>
    <mergeCell ref="R277:R280"/>
    <mergeCell ref="AB277:AB280"/>
    <mergeCell ref="AC277:AC280"/>
    <mergeCell ref="I277:I280"/>
    <mergeCell ref="J277:J280"/>
    <mergeCell ref="K277:K280"/>
    <mergeCell ref="L277:L280"/>
    <mergeCell ref="M277:M280"/>
    <mergeCell ref="N277:N280"/>
    <mergeCell ref="G285:G288"/>
    <mergeCell ref="H285:H288"/>
    <mergeCell ref="I285:I288"/>
    <mergeCell ref="J285:J288"/>
    <mergeCell ref="K285:K288"/>
    <mergeCell ref="L285:L288"/>
    <mergeCell ref="BM281:BM284"/>
    <mergeCell ref="BU281:CC281"/>
    <mergeCell ref="BU282:CC282"/>
    <mergeCell ref="BU283:CC283"/>
    <mergeCell ref="BU284:CC284"/>
    <mergeCell ref="B285:B312"/>
    <mergeCell ref="C285:C300"/>
    <mergeCell ref="D285:D288"/>
    <mergeCell ref="E285:E288"/>
    <mergeCell ref="F285:F288"/>
    <mergeCell ref="AL281:AL284"/>
    <mergeCell ref="AT281:AT284"/>
    <mergeCell ref="AU281:AU284"/>
    <mergeCell ref="BC281:BC284"/>
    <mergeCell ref="BD281:BD284"/>
    <mergeCell ref="BL281:BL284"/>
    <mergeCell ref="P281:P284"/>
    <mergeCell ref="Q281:Q284"/>
    <mergeCell ref="R281:R284"/>
    <mergeCell ref="AB281:AB284"/>
    <mergeCell ref="AC281:AC284"/>
    <mergeCell ref="AK281:AK284"/>
    <mergeCell ref="J281:J284"/>
    <mergeCell ref="K281:K284"/>
    <mergeCell ref="L281:L284"/>
    <mergeCell ref="M281:M284"/>
    <mergeCell ref="H289:H292"/>
    <mergeCell ref="I289:I292"/>
    <mergeCell ref="BC285:BC288"/>
    <mergeCell ref="BD285:BD288"/>
    <mergeCell ref="BL285:BL288"/>
    <mergeCell ref="BM285:BM288"/>
    <mergeCell ref="BU285:CC285"/>
    <mergeCell ref="BU286:CC286"/>
    <mergeCell ref="BU287:CC287"/>
    <mergeCell ref="BU288:CC288"/>
    <mergeCell ref="AB285:AB288"/>
    <mergeCell ref="AC285:AC288"/>
    <mergeCell ref="AK285:AK288"/>
    <mergeCell ref="AL285:AL288"/>
    <mergeCell ref="AT285:AT288"/>
    <mergeCell ref="AU285:AU288"/>
    <mergeCell ref="M285:M288"/>
    <mergeCell ref="N285:N288"/>
    <mergeCell ref="O285:O288"/>
    <mergeCell ref="P285:P288"/>
    <mergeCell ref="Q285:Q288"/>
    <mergeCell ref="R285:R288"/>
    <mergeCell ref="BM289:BM292"/>
    <mergeCell ref="BU289:CC289"/>
    <mergeCell ref="BU290:CC290"/>
    <mergeCell ref="BU291:CC291"/>
    <mergeCell ref="BU292:CC292"/>
    <mergeCell ref="D293:D296"/>
    <mergeCell ref="E293:E296"/>
    <mergeCell ref="F293:F296"/>
    <mergeCell ref="G293:G296"/>
    <mergeCell ref="H293:H296"/>
    <mergeCell ref="AL289:AL292"/>
    <mergeCell ref="AT289:AT292"/>
    <mergeCell ref="AU289:AU292"/>
    <mergeCell ref="BC289:BC292"/>
    <mergeCell ref="BD289:BD292"/>
    <mergeCell ref="BL289:BL292"/>
    <mergeCell ref="P289:P292"/>
    <mergeCell ref="Q289:Q292"/>
    <mergeCell ref="R289:R292"/>
    <mergeCell ref="AB289:AB292"/>
    <mergeCell ref="AC289:AC292"/>
    <mergeCell ref="AK289:AK292"/>
    <mergeCell ref="J289:J292"/>
    <mergeCell ref="K289:K292"/>
    <mergeCell ref="L289:L292"/>
    <mergeCell ref="M289:M292"/>
    <mergeCell ref="N289:N292"/>
    <mergeCell ref="O289:O292"/>
    <mergeCell ref="D289:D292"/>
    <mergeCell ref="E289:E292"/>
    <mergeCell ref="F289:F292"/>
    <mergeCell ref="G289:G292"/>
    <mergeCell ref="H297:H300"/>
    <mergeCell ref="I297:I300"/>
    <mergeCell ref="BL293:BL296"/>
    <mergeCell ref="BM293:BM296"/>
    <mergeCell ref="BU293:CC293"/>
    <mergeCell ref="BU294:CC294"/>
    <mergeCell ref="BU295:CC295"/>
    <mergeCell ref="BU296:CC296"/>
    <mergeCell ref="AK293:AK296"/>
    <mergeCell ref="AL293:AL296"/>
    <mergeCell ref="AT293:AT296"/>
    <mergeCell ref="AU293:AU296"/>
    <mergeCell ref="BC293:BC296"/>
    <mergeCell ref="BD293:BD296"/>
    <mergeCell ref="O293:O296"/>
    <mergeCell ref="P293:P296"/>
    <mergeCell ref="Q293:Q296"/>
    <mergeCell ref="R293:R296"/>
    <mergeCell ref="AB293:AB296"/>
    <mergeCell ref="AC293:AC296"/>
    <mergeCell ref="I293:I296"/>
    <mergeCell ref="J293:J296"/>
    <mergeCell ref="K293:K296"/>
    <mergeCell ref="L293:L296"/>
    <mergeCell ref="M293:M296"/>
    <mergeCell ref="N293:N296"/>
    <mergeCell ref="BM297:BM300"/>
    <mergeCell ref="BU297:CC297"/>
    <mergeCell ref="BU298:CC298"/>
    <mergeCell ref="BU299:CC299"/>
    <mergeCell ref="BU300:CC300"/>
    <mergeCell ref="C301:C312"/>
    <mergeCell ref="D301:D304"/>
    <mergeCell ref="E301:E304"/>
    <mergeCell ref="F301:F304"/>
    <mergeCell ref="G301:G304"/>
    <mergeCell ref="AL297:AL300"/>
    <mergeCell ref="AT297:AT300"/>
    <mergeCell ref="AU297:AU300"/>
    <mergeCell ref="BC297:BC300"/>
    <mergeCell ref="BD297:BD300"/>
    <mergeCell ref="BL297:BL300"/>
    <mergeCell ref="P297:P300"/>
    <mergeCell ref="Q297:Q300"/>
    <mergeCell ref="R297:R300"/>
    <mergeCell ref="AB297:AB300"/>
    <mergeCell ref="AC297:AC300"/>
    <mergeCell ref="AK297:AK300"/>
    <mergeCell ref="J297:J300"/>
    <mergeCell ref="K297:K300"/>
    <mergeCell ref="L297:L300"/>
    <mergeCell ref="M297:M300"/>
    <mergeCell ref="N297:N300"/>
    <mergeCell ref="O297:O300"/>
    <mergeCell ref="D297:D300"/>
    <mergeCell ref="E297:E300"/>
    <mergeCell ref="F297:F300"/>
    <mergeCell ref="G297:G300"/>
    <mergeCell ref="H305:H308"/>
    <mergeCell ref="I305:I308"/>
    <mergeCell ref="BD301:BD304"/>
    <mergeCell ref="BL301:BL304"/>
    <mergeCell ref="BM301:BM304"/>
    <mergeCell ref="BU301:CC301"/>
    <mergeCell ref="BU302:CC302"/>
    <mergeCell ref="BU303:CC303"/>
    <mergeCell ref="BU304:CC304"/>
    <mergeCell ref="AC301:AC304"/>
    <mergeCell ref="AK301:AK304"/>
    <mergeCell ref="AL301:AL304"/>
    <mergeCell ref="AT301:AT304"/>
    <mergeCell ref="AU301:AU304"/>
    <mergeCell ref="BC301:BC304"/>
    <mergeCell ref="N301:N304"/>
    <mergeCell ref="O301:O304"/>
    <mergeCell ref="P301:P304"/>
    <mergeCell ref="Q301:Q304"/>
    <mergeCell ref="R301:R304"/>
    <mergeCell ref="AB301:AB304"/>
    <mergeCell ref="H301:H304"/>
    <mergeCell ref="I301:I304"/>
    <mergeCell ref="J301:J304"/>
    <mergeCell ref="K301:K304"/>
    <mergeCell ref="L301:L304"/>
    <mergeCell ref="M301:M304"/>
    <mergeCell ref="BM305:BM308"/>
    <mergeCell ref="BU305:CC305"/>
    <mergeCell ref="BU306:CC306"/>
    <mergeCell ref="BU307:CC307"/>
    <mergeCell ref="BU308:CC308"/>
    <mergeCell ref="D309:D312"/>
    <mergeCell ref="E309:E312"/>
    <mergeCell ref="F309:F312"/>
    <mergeCell ref="G309:G312"/>
    <mergeCell ref="H309:H312"/>
    <mergeCell ref="AL305:AL308"/>
    <mergeCell ref="AT305:AT308"/>
    <mergeCell ref="AU305:AU308"/>
    <mergeCell ref="BC305:BC308"/>
    <mergeCell ref="BD305:BD308"/>
    <mergeCell ref="BL305:BL308"/>
    <mergeCell ref="P305:P308"/>
    <mergeCell ref="Q305:Q308"/>
    <mergeCell ref="R305:R308"/>
    <mergeCell ref="AB305:AB308"/>
    <mergeCell ref="AC305:AC308"/>
    <mergeCell ref="AK305:AK308"/>
    <mergeCell ref="J305:J308"/>
    <mergeCell ref="K305:K308"/>
    <mergeCell ref="L305:L308"/>
    <mergeCell ref="M305:M308"/>
    <mergeCell ref="N305:N308"/>
    <mergeCell ref="O305:O308"/>
    <mergeCell ref="D305:D308"/>
    <mergeCell ref="E305:E308"/>
    <mergeCell ref="F305:F308"/>
    <mergeCell ref="G305:G308"/>
    <mergeCell ref="BM309:BM312"/>
    <mergeCell ref="BU309:CC309"/>
    <mergeCell ref="BU310:CC310"/>
    <mergeCell ref="BU311:CC311"/>
    <mergeCell ref="BU312:CC312"/>
    <mergeCell ref="AK309:AK312"/>
    <mergeCell ref="AL309:AL312"/>
    <mergeCell ref="AT309:AT312"/>
    <mergeCell ref="AU309:AU312"/>
    <mergeCell ref="BC309:BC312"/>
    <mergeCell ref="BD309:BD312"/>
    <mergeCell ref="O309:O312"/>
    <mergeCell ref="P309:P312"/>
    <mergeCell ref="Q309:Q312"/>
    <mergeCell ref="R309:R312"/>
    <mergeCell ref="AB309:AB312"/>
    <mergeCell ref="AC309:AC312"/>
    <mergeCell ref="H313:H316"/>
    <mergeCell ref="I313:I316"/>
    <mergeCell ref="J313:J316"/>
    <mergeCell ref="K313:K316"/>
    <mergeCell ref="L313:L316"/>
    <mergeCell ref="M313:M316"/>
    <mergeCell ref="B313:B348"/>
    <mergeCell ref="C313:C336"/>
    <mergeCell ref="D313:D316"/>
    <mergeCell ref="E313:E316"/>
    <mergeCell ref="F313:F316"/>
    <mergeCell ref="G313:G316"/>
    <mergeCell ref="D317:D320"/>
    <mergeCell ref="E317:E320"/>
    <mergeCell ref="F317:F320"/>
    <mergeCell ref="G317:G320"/>
    <mergeCell ref="BL309:BL312"/>
    <mergeCell ref="I309:I312"/>
    <mergeCell ref="J309:J312"/>
    <mergeCell ref="K309:K312"/>
    <mergeCell ref="L309:L312"/>
    <mergeCell ref="M309:M312"/>
    <mergeCell ref="N309:N312"/>
    <mergeCell ref="BD313:BD316"/>
    <mergeCell ref="BL313:BL316"/>
    <mergeCell ref="BM313:BM316"/>
    <mergeCell ref="BU313:CC313"/>
    <mergeCell ref="BU314:CC314"/>
    <mergeCell ref="BU315:CC315"/>
    <mergeCell ref="BU316:CC316"/>
    <mergeCell ref="AC313:AC316"/>
    <mergeCell ref="AK313:AK316"/>
    <mergeCell ref="AL313:AL316"/>
    <mergeCell ref="AT313:AT316"/>
    <mergeCell ref="AU313:AU316"/>
    <mergeCell ref="BC313:BC316"/>
    <mergeCell ref="N313:N316"/>
    <mergeCell ref="O313:O316"/>
    <mergeCell ref="P313:P316"/>
    <mergeCell ref="Q313:Q316"/>
    <mergeCell ref="R313:R316"/>
    <mergeCell ref="AB313:AB316"/>
    <mergeCell ref="H321:H324"/>
    <mergeCell ref="I321:I324"/>
    <mergeCell ref="BD317:BD320"/>
    <mergeCell ref="BL317:BL320"/>
    <mergeCell ref="BM317:BM320"/>
    <mergeCell ref="BU317:CC317"/>
    <mergeCell ref="BU318:CC318"/>
    <mergeCell ref="BU319:CC319"/>
    <mergeCell ref="BU320:CC320"/>
    <mergeCell ref="AC317:AC320"/>
    <mergeCell ref="AK317:AK320"/>
    <mergeCell ref="AL317:AL320"/>
    <mergeCell ref="AT317:AT320"/>
    <mergeCell ref="AU317:AU320"/>
    <mergeCell ref="BC317:BC320"/>
    <mergeCell ref="N317:N320"/>
    <mergeCell ref="O317:O320"/>
    <mergeCell ref="P317:P320"/>
    <mergeCell ref="Q317:Q320"/>
    <mergeCell ref="R317:R320"/>
    <mergeCell ref="AB317:AB320"/>
    <mergeCell ref="H317:H320"/>
    <mergeCell ref="I317:I320"/>
    <mergeCell ref="J317:J320"/>
    <mergeCell ref="K317:K320"/>
    <mergeCell ref="L317:L320"/>
    <mergeCell ref="M317:M320"/>
    <mergeCell ref="BM321:BM324"/>
    <mergeCell ref="BU321:CC321"/>
    <mergeCell ref="BU322:CC322"/>
    <mergeCell ref="BU323:CC323"/>
    <mergeCell ref="BU324:CC324"/>
    <mergeCell ref="D325:D328"/>
    <mergeCell ref="E325:E328"/>
    <mergeCell ref="F325:F328"/>
    <mergeCell ref="G325:G328"/>
    <mergeCell ref="H325:H328"/>
    <mergeCell ref="AL321:AL324"/>
    <mergeCell ref="AT321:AT324"/>
    <mergeCell ref="AU321:AU324"/>
    <mergeCell ref="BC321:BC324"/>
    <mergeCell ref="BD321:BD324"/>
    <mergeCell ref="BL321:BL324"/>
    <mergeCell ref="P321:P324"/>
    <mergeCell ref="Q321:Q324"/>
    <mergeCell ref="R321:R324"/>
    <mergeCell ref="AB321:AB324"/>
    <mergeCell ref="AC321:AC324"/>
    <mergeCell ref="AK321:AK324"/>
    <mergeCell ref="J321:J324"/>
    <mergeCell ref="K321:K324"/>
    <mergeCell ref="L321:L324"/>
    <mergeCell ref="M321:M324"/>
    <mergeCell ref="N321:N324"/>
    <mergeCell ref="O321:O324"/>
    <mergeCell ref="D321:D324"/>
    <mergeCell ref="E321:E324"/>
    <mergeCell ref="F321:F324"/>
    <mergeCell ref="G321:G324"/>
    <mergeCell ref="H329:H332"/>
    <mergeCell ref="I329:I332"/>
    <mergeCell ref="BL325:BL328"/>
    <mergeCell ref="BM325:BM328"/>
    <mergeCell ref="BU325:CC325"/>
    <mergeCell ref="BU326:CC326"/>
    <mergeCell ref="BU327:CC327"/>
    <mergeCell ref="BU328:CC328"/>
    <mergeCell ref="AK325:AK328"/>
    <mergeCell ref="AL325:AL328"/>
    <mergeCell ref="AT325:AT328"/>
    <mergeCell ref="AU325:AU328"/>
    <mergeCell ref="BC325:BC328"/>
    <mergeCell ref="BD325:BD328"/>
    <mergeCell ref="O325:O328"/>
    <mergeCell ref="P325:P328"/>
    <mergeCell ref="Q325:Q328"/>
    <mergeCell ref="R325:R328"/>
    <mergeCell ref="AB325:AB328"/>
    <mergeCell ref="AC325:AC328"/>
    <mergeCell ref="I325:I328"/>
    <mergeCell ref="J325:J328"/>
    <mergeCell ref="K325:K328"/>
    <mergeCell ref="L325:L328"/>
    <mergeCell ref="M325:M328"/>
    <mergeCell ref="N325:N328"/>
    <mergeCell ref="BM329:BM332"/>
    <mergeCell ref="BU329:CC329"/>
    <mergeCell ref="BU330:CC330"/>
    <mergeCell ref="BU331:CC331"/>
    <mergeCell ref="BU332:CC332"/>
    <mergeCell ref="D333:D336"/>
    <mergeCell ref="E333:E336"/>
    <mergeCell ref="F333:F336"/>
    <mergeCell ref="G333:G336"/>
    <mergeCell ref="H333:H336"/>
    <mergeCell ref="AL329:AL332"/>
    <mergeCell ref="AT329:AT332"/>
    <mergeCell ref="AU329:AU332"/>
    <mergeCell ref="BC329:BC332"/>
    <mergeCell ref="BD329:BD332"/>
    <mergeCell ref="BL329:BL332"/>
    <mergeCell ref="P329:P332"/>
    <mergeCell ref="Q329:Q332"/>
    <mergeCell ref="R329:R332"/>
    <mergeCell ref="AB329:AB332"/>
    <mergeCell ref="AC329:AC332"/>
    <mergeCell ref="AK329:AK332"/>
    <mergeCell ref="J329:J332"/>
    <mergeCell ref="K329:K332"/>
    <mergeCell ref="L329:L332"/>
    <mergeCell ref="M329:M332"/>
    <mergeCell ref="N329:N332"/>
    <mergeCell ref="O329:O332"/>
    <mergeCell ref="D329:D332"/>
    <mergeCell ref="E329:E332"/>
    <mergeCell ref="F329:F332"/>
    <mergeCell ref="G329:G332"/>
    <mergeCell ref="BM333:BM336"/>
    <mergeCell ref="BU333:CC333"/>
    <mergeCell ref="BU334:CC334"/>
    <mergeCell ref="BU335:CC335"/>
    <mergeCell ref="BU336:CC336"/>
    <mergeCell ref="AK333:AK336"/>
    <mergeCell ref="AL333:AL336"/>
    <mergeCell ref="AT333:AT336"/>
    <mergeCell ref="AU333:AU336"/>
    <mergeCell ref="BC333:BC336"/>
    <mergeCell ref="BD333:BD336"/>
    <mergeCell ref="O333:O336"/>
    <mergeCell ref="P333:P336"/>
    <mergeCell ref="Q333:Q336"/>
    <mergeCell ref="R333:R336"/>
    <mergeCell ref="AB333:AB336"/>
    <mergeCell ref="AC333:AC336"/>
    <mergeCell ref="I337:I340"/>
    <mergeCell ref="J337:J340"/>
    <mergeCell ref="K337:K340"/>
    <mergeCell ref="L337:L340"/>
    <mergeCell ref="M337:M340"/>
    <mergeCell ref="N337:N340"/>
    <mergeCell ref="C337:C348"/>
    <mergeCell ref="D337:D340"/>
    <mergeCell ref="E337:E340"/>
    <mergeCell ref="F337:F340"/>
    <mergeCell ref="G337:G340"/>
    <mergeCell ref="H337:H340"/>
    <mergeCell ref="D341:D344"/>
    <mergeCell ref="E341:E344"/>
    <mergeCell ref="F341:F344"/>
    <mergeCell ref="G341:G344"/>
    <mergeCell ref="BL333:BL336"/>
    <mergeCell ref="I333:I336"/>
    <mergeCell ref="J333:J336"/>
    <mergeCell ref="K333:K336"/>
    <mergeCell ref="L333:L336"/>
    <mergeCell ref="M333:M336"/>
    <mergeCell ref="N333:N336"/>
    <mergeCell ref="BL337:BL340"/>
    <mergeCell ref="BM337:BM340"/>
    <mergeCell ref="BU337:CC337"/>
    <mergeCell ref="BU338:CC338"/>
    <mergeCell ref="BU339:CC339"/>
    <mergeCell ref="BU340:CC340"/>
    <mergeCell ref="AK337:AK340"/>
    <mergeCell ref="AL337:AL340"/>
    <mergeCell ref="AT337:AT340"/>
    <mergeCell ref="AU337:AU340"/>
    <mergeCell ref="BC337:BC340"/>
    <mergeCell ref="BD337:BD340"/>
    <mergeCell ref="O337:O340"/>
    <mergeCell ref="P337:P340"/>
    <mergeCell ref="Q337:Q340"/>
    <mergeCell ref="R337:R340"/>
    <mergeCell ref="AB337:AB340"/>
    <mergeCell ref="AC337:AC340"/>
    <mergeCell ref="H345:H348"/>
    <mergeCell ref="I345:I348"/>
    <mergeCell ref="BD341:BD344"/>
    <mergeCell ref="BL341:BL344"/>
    <mergeCell ref="BM341:BM344"/>
    <mergeCell ref="BU341:CC341"/>
    <mergeCell ref="BU342:CC342"/>
    <mergeCell ref="BU343:CC343"/>
    <mergeCell ref="BU344:CC344"/>
    <mergeCell ref="AC341:AC344"/>
    <mergeCell ref="AK341:AK344"/>
    <mergeCell ref="AL341:AL344"/>
    <mergeCell ref="AT341:AT344"/>
    <mergeCell ref="AU341:AU344"/>
    <mergeCell ref="BC341:BC344"/>
    <mergeCell ref="N341:N344"/>
    <mergeCell ref="O341:O344"/>
    <mergeCell ref="P341:P344"/>
    <mergeCell ref="Q341:Q344"/>
    <mergeCell ref="R341:R344"/>
    <mergeCell ref="AB341:AB344"/>
    <mergeCell ref="H341:H344"/>
    <mergeCell ref="I341:I344"/>
    <mergeCell ref="J341:J344"/>
    <mergeCell ref="K341:K344"/>
    <mergeCell ref="L341:L344"/>
    <mergeCell ref="M341:M344"/>
    <mergeCell ref="BM345:BM348"/>
    <mergeCell ref="BU345:CC345"/>
    <mergeCell ref="BU346:CC346"/>
    <mergeCell ref="BU347:CC347"/>
    <mergeCell ref="BU348:CC348"/>
    <mergeCell ref="B350:B353"/>
    <mergeCell ref="C350:H350"/>
    <mergeCell ref="R350:S350"/>
    <mergeCell ref="T350:V350"/>
    <mergeCell ref="W350:AA350"/>
    <mergeCell ref="AL345:AL348"/>
    <mergeCell ref="AT345:AT348"/>
    <mergeCell ref="AU345:AU348"/>
    <mergeCell ref="BC345:BC348"/>
    <mergeCell ref="BD345:BD348"/>
    <mergeCell ref="BL345:BL348"/>
    <mergeCell ref="P345:P348"/>
    <mergeCell ref="Q345:Q348"/>
    <mergeCell ref="R345:R348"/>
    <mergeCell ref="AB345:AB348"/>
    <mergeCell ref="AC345:AC348"/>
    <mergeCell ref="AK345:AK348"/>
    <mergeCell ref="J345:J348"/>
    <mergeCell ref="K345:K348"/>
    <mergeCell ref="L345:L348"/>
    <mergeCell ref="M345:M348"/>
    <mergeCell ref="N345:N348"/>
    <mergeCell ref="O345:O348"/>
    <mergeCell ref="D345:D348"/>
    <mergeCell ref="E345:E348"/>
    <mergeCell ref="F345:F348"/>
    <mergeCell ref="G345:G348"/>
    <mergeCell ref="AB352:AJ353"/>
    <mergeCell ref="AK352:AM352"/>
    <mergeCell ref="AT351:BB351"/>
    <mergeCell ref="BC351:BE351"/>
    <mergeCell ref="BF351:BK351"/>
    <mergeCell ref="BL351:BT351"/>
    <mergeCell ref="BU351:BW351"/>
    <mergeCell ref="BX351:CC351"/>
    <mergeCell ref="BL350:BT350"/>
    <mergeCell ref="BU350:BW350"/>
    <mergeCell ref="BX350:CC350"/>
    <mergeCell ref="C351:H351"/>
    <mergeCell ref="R351:S351"/>
    <mergeCell ref="T351:V351"/>
    <mergeCell ref="W351:AA351"/>
    <mergeCell ref="AB351:AJ351"/>
    <mergeCell ref="AK351:AM351"/>
    <mergeCell ref="AN351:AS351"/>
    <mergeCell ref="AB350:AJ350"/>
    <mergeCell ref="AK350:AM350"/>
    <mergeCell ref="AN350:AS350"/>
    <mergeCell ref="AT350:BB350"/>
    <mergeCell ref="BC350:BE350"/>
    <mergeCell ref="BF350:BK350"/>
    <mergeCell ref="S355:S357"/>
    <mergeCell ref="H355:H357"/>
    <mergeCell ref="I355:I357"/>
    <mergeCell ref="J355:J357"/>
    <mergeCell ref="K355:K357"/>
    <mergeCell ref="L355:L357"/>
    <mergeCell ref="M355:M357"/>
    <mergeCell ref="B355:B357"/>
    <mergeCell ref="C355:C357"/>
    <mergeCell ref="D355:D357"/>
    <mergeCell ref="E355:E357"/>
    <mergeCell ref="F355:F357"/>
    <mergeCell ref="G355:G357"/>
    <mergeCell ref="BX352:CC352"/>
    <mergeCell ref="T353:V353"/>
    <mergeCell ref="W353:AA353"/>
    <mergeCell ref="AK353:AM353"/>
    <mergeCell ref="AN353:AS353"/>
    <mergeCell ref="BC353:BE353"/>
    <mergeCell ref="BF353:BK353"/>
    <mergeCell ref="BU353:BW353"/>
    <mergeCell ref="BX353:CC353"/>
    <mergeCell ref="AN352:AS352"/>
    <mergeCell ref="AT352:BB353"/>
    <mergeCell ref="BC352:BE352"/>
    <mergeCell ref="BF352:BK352"/>
    <mergeCell ref="BL352:BT353"/>
    <mergeCell ref="BU352:BW352"/>
    <mergeCell ref="C352:H353"/>
    <mergeCell ref="R352:S353"/>
    <mergeCell ref="T352:V352"/>
    <mergeCell ref="W352:AA352"/>
    <mergeCell ref="BU355:CC357"/>
    <mergeCell ref="AD356:AD357"/>
    <mergeCell ref="AE356:AH356"/>
    <mergeCell ref="AI356:AI357"/>
    <mergeCell ref="AJ356:AJ357"/>
    <mergeCell ref="AM356:AM357"/>
    <mergeCell ref="AN356:AQ356"/>
    <mergeCell ref="AT355:AT357"/>
    <mergeCell ref="AU355:AU357"/>
    <mergeCell ref="AV355:BB355"/>
    <mergeCell ref="BC355:BC357"/>
    <mergeCell ref="BD355:BD357"/>
    <mergeCell ref="BE355:BK355"/>
    <mergeCell ref="AV356:AV357"/>
    <mergeCell ref="AW356:AZ356"/>
    <mergeCell ref="BA356:BA357"/>
    <mergeCell ref="BB356:BB357"/>
    <mergeCell ref="AD355:AJ355"/>
    <mergeCell ref="AK355:AK357"/>
    <mergeCell ref="AL355:AL357"/>
    <mergeCell ref="AM355:AS355"/>
    <mergeCell ref="AR356:AR357"/>
    <mergeCell ref="AS356:AS357"/>
    <mergeCell ref="BS356:BS357"/>
    <mergeCell ref="BT356:BT357"/>
    <mergeCell ref="B359:B414"/>
    <mergeCell ref="C359:C382"/>
    <mergeCell ref="D359:D362"/>
    <mergeCell ref="E359:E362"/>
    <mergeCell ref="F359:F362"/>
    <mergeCell ref="G359:G362"/>
    <mergeCell ref="H359:H362"/>
    <mergeCell ref="I359:I362"/>
    <mergeCell ref="BE356:BE357"/>
    <mergeCell ref="BF356:BI356"/>
    <mergeCell ref="BJ356:BJ357"/>
    <mergeCell ref="BK356:BK357"/>
    <mergeCell ref="BN356:BN357"/>
    <mergeCell ref="BO356:BR356"/>
    <mergeCell ref="BL355:BL357"/>
    <mergeCell ref="BM355:BM357"/>
    <mergeCell ref="BN355:BT355"/>
    <mergeCell ref="AB355:AB357"/>
    <mergeCell ref="AC355:AC357"/>
    <mergeCell ref="T355:T357"/>
    <mergeCell ref="U355:U357"/>
    <mergeCell ref="V355:V357"/>
    <mergeCell ref="W355:W357"/>
    <mergeCell ref="X355:Y355"/>
    <mergeCell ref="Z355:AA355"/>
    <mergeCell ref="N355:N357"/>
    <mergeCell ref="O355:O357"/>
    <mergeCell ref="P355:P357"/>
    <mergeCell ref="Q355:Q357"/>
    <mergeCell ref="R355:R357"/>
    <mergeCell ref="BM359:BM362"/>
    <mergeCell ref="BU359:CC359"/>
    <mergeCell ref="BU360:CC360"/>
    <mergeCell ref="BU361:CC361"/>
    <mergeCell ref="BU362:CC362"/>
    <mergeCell ref="D363:D366"/>
    <mergeCell ref="E363:E366"/>
    <mergeCell ref="F363:F366"/>
    <mergeCell ref="G363:G366"/>
    <mergeCell ref="H363:H366"/>
    <mergeCell ref="AL359:AL362"/>
    <mergeCell ref="AT359:AT362"/>
    <mergeCell ref="AU359:AU362"/>
    <mergeCell ref="BC359:BC362"/>
    <mergeCell ref="BD359:BD362"/>
    <mergeCell ref="BL359:BL362"/>
    <mergeCell ref="P359:P362"/>
    <mergeCell ref="Q359:Q362"/>
    <mergeCell ref="R359:R362"/>
    <mergeCell ref="AB359:AB362"/>
    <mergeCell ref="AC359:AC362"/>
    <mergeCell ref="AK359:AK362"/>
    <mergeCell ref="J359:J362"/>
    <mergeCell ref="K359:K362"/>
    <mergeCell ref="L359:L362"/>
    <mergeCell ref="M359:M362"/>
    <mergeCell ref="N359:N362"/>
    <mergeCell ref="O359:O362"/>
    <mergeCell ref="H367:H370"/>
    <mergeCell ref="I367:I370"/>
    <mergeCell ref="BL363:BL366"/>
    <mergeCell ref="BM363:BM366"/>
    <mergeCell ref="BU363:CC363"/>
    <mergeCell ref="BU364:CC364"/>
    <mergeCell ref="BU365:CC365"/>
    <mergeCell ref="BU366:CC366"/>
    <mergeCell ref="AK363:AK366"/>
    <mergeCell ref="AL363:AL366"/>
    <mergeCell ref="AT363:AT366"/>
    <mergeCell ref="AU363:AU366"/>
    <mergeCell ref="BC363:BC366"/>
    <mergeCell ref="BD363:BD366"/>
    <mergeCell ref="O363:O366"/>
    <mergeCell ref="P363:P366"/>
    <mergeCell ref="Q363:Q366"/>
    <mergeCell ref="R363:R366"/>
    <mergeCell ref="AB363:AB366"/>
    <mergeCell ref="AC363:AC366"/>
    <mergeCell ref="I363:I366"/>
    <mergeCell ref="J363:J366"/>
    <mergeCell ref="K363:K366"/>
    <mergeCell ref="L363:L366"/>
    <mergeCell ref="M363:M366"/>
    <mergeCell ref="N363:N366"/>
    <mergeCell ref="BM367:BM370"/>
    <mergeCell ref="BU367:CC367"/>
    <mergeCell ref="BU368:CC368"/>
    <mergeCell ref="BU369:CC369"/>
    <mergeCell ref="BU370:CC370"/>
    <mergeCell ref="D371:D374"/>
    <mergeCell ref="E371:E374"/>
    <mergeCell ref="F371:F374"/>
    <mergeCell ref="G371:G374"/>
    <mergeCell ref="H371:H374"/>
    <mergeCell ref="AL367:AL370"/>
    <mergeCell ref="AT367:AT370"/>
    <mergeCell ref="AU367:AU370"/>
    <mergeCell ref="BC367:BC370"/>
    <mergeCell ref="BD367:BD370"/>
    <mergeCell ref="BL367:BL370"/>
    <mergeCell ref="P367:P370"/>
    <mergeCell ref="Q367:Q370"/>
    <mergeCell ref="R367:R370"/>
    <mergeCell ref="AB367:AB370"/>
    <mergeCell ref="AC367:AC370"/>
    <mergeCell ref="AK367:AK370"/>
    <mergeCell ref="J367:J370"/>
    <mergeCell ref="K367:K370"/>
    <mergeCell ref="L367:L370"/>
    <mergeCell ref="M367:M370"/>
    <mergeCell ref="N367:N370"/>
    <mergeCell ref="O367:O370"/>
    <mergeCell ref="D367:D370"/>
    <mergeCell ref="E367:E370"/>
    <mergeCell ref="F367:F370"/>
    <mergeCell ref="G367:G370"/>
    <mergeCell ref="H375:H378"/>
    <mergeCell ref="I375:I378"/>
    <mergeCell ref="BL371:BL374"/>
    <mergeCell ref="BM371:BM374"/>
    <mergeCell ref="BU371:CC371"/>
    <mergeCell ref="BU372:CC372"/>
    <mergeCell ref="BU373:CC373"/>
    <mergeCell ref="BU374:CC374"/>
    <mergeCell ref="AK371:AK374"/>
    <mergeCell ref="AL371:AL374"/>
    <mergeCell ref="AT371:AT374"/>
    <mergeCell ref="AU371:AU374"/>
    <mergeCell ref="BC371:BC374"/>
    <mergeCell ref="BD371:BD374"/>
    <mergeCell ref="O371:O374"/>
    <mergeCell ref="P371:P374"/>
    <mergeCell ref="Q371:Q374"/>
    <mergeCell ref="R371:R374"/>
    <mergeCell ref="AB371:AB374"/>
    <mergeCell ref="AC371:AC374"/>
    <mergeCell ref="I371:I374"/>
    <mergeCell ref="J371:J374"/>
    <mergeCell ref="K371:K374"/>
    <mergeCell ref="L371:L374"/>
    <mergeCell ref="M371:M374"/>
    <mergeCell ref="N371:N374"/>
    <mergeCell ref="BM375:BM378"/>
    <mergeCell ref="BU375:CC375"/>
    <mergeCell ref="BU376:CC376"/>
    <mergeCell ref="BU377:CC377"/>
    <mergeCell ref="BU378:CC378"/>
    <mergeCell ref="D379:D382"/>
    <mergeCell ref="E379:E382"/>
    <mergeCell ref="F379:F382"/>
    <mergeCell ref="G379:G382"/>
    <mergeCell ref="H379:H382"/>
    <mergeCell ref="AL375:AL378"/>
    <mergeCell ref="AT375:AT378"/>
    <mergeCell ref="AU375:AU378"/>
    <mergeCell ref="BC375:BC378"/>
    <mergeCell ref="BD375:BD378"/>
    <mergeCell ref="BL375:BL378"/>
    <mergeCell ref="P375:P378"/>
    <mergeCell ref="Q375:Q378"/>
    <mergeCell ref="R375:R378"/>
    <mergeCell ref="AB375:AB378"/>
    <mergeCell ref="AC375:AC378"/>
    <mergeCell ref="AK375:AK378"/>
    <mergeCell ref="J375:J378"/>
    <mergeCell ref="K375:K378"/>
    <mergeCell ref="L375:L378"/>
    <mergeCell ref="M375:M378"/>
    <mergeCell ref="N375:N378"/>
    <mergeCell ref="O375:O378"/>
    <mergeCell ref="D375:D378"/>
    <mergeCell ref="E375:E378"/>
    <mergeCell ref="F375:F378"/>
    <mergeCell ref="G375:G378"/>
    <mergeCell ref="BM379:BM382"/>
    <mergeCell ref="BU379:CC379"/>
    <mergeCell ref="BU380:CC380"/>
    <mergeCell ref="BU381:CC381"/>
    <mergeCell ref="BU382:CC382"/>
    <mergeCell ref="AK379:AK382"/>
    <mergeCell ref="AL379:AL382"/>
    <mergeCell ref="AT379:AT382"/>
    <mergeCell ref="AU379:AU382"/>
    <mergeCell ref="BC379:BC382"/>
    <mergeCell ref="BD379:BD382"/>
    <mergeCell ref="O379:O382"/>
    <mergeCell ref="P379:P382"/>
    <mergeCell ref="Q379:Q382"/>
    <mergeCell ref="R379:R382"/>
    <mergeCell ref="AB379:AB382"/>
    <mergeCell ref="AC379:AC382"/>
    <mergeCell ref="I383:I386"/>
    <mergeCell ref="J383:J386"/>
    <mergeCell ref="K383:K386"/>
    <mergeCell ref="L383:L386"/>
    <mergeCell ref="M383:M386"/>
    <mergeCell ref="N383:N386"/>
    <mergeCell ref="C383:C414"/>
    <mergeCell ref="D383:D386"/>
    <mergeCell ref="E383:E386"/>
    <mergeCell ref="F383:F386"/>
    <mergeCell ref="G383:G386"/>
    <mergeCell ref="H383:H386"/>
    <mergeCell ref="D387:D390"/>
    <mergeCell ref="E387:E390"/>
    <mergeCell ref="F387:F390"/>
    <mergeCell ref="G387:G390"/>
    <mergeCell ref="BL379:BL382"/>
    <mergeCell ref="I379:I382"/>
    <mergeCell ref="J379:J382"/>
    <mergeCell ref="K379:K382"/>
    <mergeCell ref="L379:L382"/>
    <mergeCell ref="M379:M382"/>
    <mergeCell ref="N379:N382"/>
    <mergeCell ref="BL383:BL386"/>
    <mergeCell ref="BM383:BM386"/>
    <mergeCell ref="BU383:CC383"/>
    <mergeCell ref="BU384:CC384"/>
    <mergeCell ref="BU385:CC385"/>
    <mergeCell ref="BU386:CC386"/>
    <mergeCell ref="AK383:AK386"/>
    <mergeCell ref="AL383:AL386"/>
    <mergeCell ref="AT383:AT386"/>
    <mergeCell ref="AU383:AU386"/>
    <mergeCell ref="BC383:BC386"/>
    <mergeCell ref="BD383:BD386"/>
    <mergeCell ref="O383:O386"/>
    <mergeCell ref="P383:P386"/>
    <mergeCell ref="Q383:Q386"/>
    <mergeCell ref="R383:R386"/>
    <mergeCell ref="AB383:AB386"/>
    <mergeCell ref="AC383:AC386"/>
    <mergeCell ref="H391:H394"/>
    <mergeCell ref="I391:I394"/>
    <mergeCell ref="BD387:BD390"/>
    <mergeCell ref="BL387:BL390"/>
    <mergeCell ref="BM387:BM390"/>
    <mergeCell ref="BU387:CC387"/>
    <mergeCell ref="BU388:CC388"/>
    <mergeCell ref="BU389:CC389"/>
    <mergeCell ref="BU390:CC390"/>
    <mergeCell ref="AC387:AC390"/>
    <mergeCell ref="AK387:AK390"/>
    <mergeCell ref="AL387:AL390"/>
    <mergeCell ref="AT387:AT390"/>
    <mergeCell ref="AU387:AU390"/>
    <mergeCell ref="BC387:BC390"/>
    <mergeCell ref="N387:N390"/>
    <mergeCell ref="O387:O390"/>
    <mergeCell ref="P387:P390"/>
    <mergeCell ref="Q387:Q390"/>
    <mergeCell ref="R387:R390"/>
    <mergeCell ref="AB387:AB390"/>
    <mergeCell ref="H387:H390"/>
    <mergeCell ref="I387:I390"/>
    <mergeCell ref="J387:J390"/>
    <mergeCell ref="K387:K390"/>
    <mergeCell ref="L387:L390"/>
    <mergeCell ref="M387:M390"/>
    <mergeCell ref="BM391:BM394"/>
    <mergeCell ref="BU391:CC391"/>
    <mergeCell ref="BU392:CC392"/>
    <mergeCell ref="BU393:CC393"/>
    <mergeCell ref="BU394:CC394"/>
    <mergeCell ref="D395:D398"/>
    <mergeCell ref="E395:E398"/>
    <mergeCell ref="F395:F398"/>
    <mergeCell ref="G395:G398"/>
    <mergeCell ref="H395:H398"/>
    <mergeCell ref="AL391:AL394"/>
    <mergeCell ref="AT391:AT394"/>
    <mergeCell ref="AU391:AU394"/>
    <mergeCell ref="BC391:BC394"/>
    <mergeCell ref="BD391:BD394"/>
    <mergeCell ref="BL391:BL394"/>
    <mergeCell ref="P391:P394"/>
    <mergeCell ref="Q391:Q394"/>
    <mergeCell ref="R391:R394"/>
    <mergeCell ref="AB391:AB394"/>
    <mergeCell ref="AC391:AC394"/>
    <mergeCell ref="AK391:AK394"/>
    <mergeCell ref="J391:J394"/>
    <mergeCell ref="K391:K394"/>
    <mergeCell ref="L391:L394"/>
    <mergeCell ref="M391:M394"/>
    <mergeCell ref="N391:N394"/>
    <mergeCell ref="O391:O394"/>
    <mergeCell ref="D391:D394"/>
    <mergeCell ref="E391:E394"/>
    <mergeCell ref="F391:F394"/>
    <mergeCell ref="G391:G394"/>
    <mergeCell ref="H399:H402"/>
    <mergeCell ref="I399:I402"/>
    <mergeCell ref="BL395:BL398"/>
    <mergeCell ref="BM395:BM398"/>
    <mergeCell ref="BU395:CC395"/>
    <mergeCell ref="BU396:CC396"/>
    <mergeCell ref="BU397:CC397"/>
    <mergeCell ref="BU398:CC398"/>
    <mergeCell ref="AK395:AK398"/>
    <mergeCell ref="AL395:AL398"/>
    <mergeCell ref="AT395:AT398"/>
    <mergeCell ref="AU395:AU398"/>
    <mergeCell ref="BC395:BC398"/>
    <mergeCell ref="BD395:BD398"/>
    <mergeCell ref="O395:O398"/>
    <mergeCell ref="P395:P398"/>
    <mergeCell ref="Q395:Q398"/>
    <mergeCell ref="R395:R398"/>
    <mergeCell ref="AB395:AB398"/>
    <mergeCell ref="AC395:AC398"/>
    <mergeCell ref="I395:I398"/>
    <mergeCell ref="J395:J398"/>
    <mergeCell ref="K395:K398"/>
    <mergeCell ref="L395:L398"/>
    <mergeCell ref="M395:M398"/>
    <mergeCell ref="N395:N398"/>
    <mergeCell ref="BM399:BM402"/>
    <mergeCell ref="BU399:CC399"/>
    <mergeCell ref="BU400:CC400"/>
    <mergeCell ref="BU401:CC401"/>
    <mergeCell ref="BU402:CC402"/>
    <mergeCell ref="D403:D406"/>
    <mergeCell ref="E403:E406"/>
    <mergeCell ref="F403:F406"/>
    <mergeCell ref="G403:G406"/>
    <mergeCell ref="H403:H406"/>
    <mergeCell ref="AL399:AL402"/>
    <mergeCell ref="AT399:AT402"/>
    <mergeCell ref="AU399:AU402"/>
    <mergeCell ref="BC399:BC402"/>
    <mergeCell ref="BD399:BD402"/>
    <mergeCell ref="BL399:BL402"/>
    <mergeCell ref="P399:P402"/>
    <mergeCell ref="Q399:Q402"/>
    <mergeCell ref="R399:R402"/>
    <mergeCell ref="AB399:AB402"/>
    <mergeCell ref="AC399:AC402"/>
    <mergeCell ref="AK399:AK402"/>
    <mergeCell ref="J399:J402"/>
    <mergeCell ref="K399:K402"/>
    <mergeCell ref="L399:L402"/>
    <mergeCell ref="M399:M402"/>
    <mergeCell ref="N399:N402"/>
    <mergeCell ref="O399:O402"/>
    <mergeCell ref="D399:D402"/>
    <mergeCell ref="E399:E402"/>
    <mergeCell ref="F399:F402"/>
    <mergeCell ref="G399:G402"/>
    <mergeCell ref="H407:H410"/>
    <mergeCell ref="I407:I410"/>
    <mergeCell ref="BL403:BL406"/>
    <mergeCell ref="BM403:BM406"/>
    <mergeCell ref="BU403:CC403"/>
    <mergeCell ref="BU404:CC404"/>
    <mergeCell ref="BU405:CC405"/>
    <mergeCell ref="BU406:CC406"/>
    <mergeCell ref="AK403:AK406"/>
    <mergeCell ref="AL403:AL406"/>
    <mergeCell ref="AT403:AT406"/>
    <mergeCell ref="AU403:AU406"/>
    <mergeCell ref="BC403:BC406"/>
    <mergeCell ref="BD403:BD406"/>
    <mergeCell ref="O403:O406"/>
    <mergeCell ref="P403:P406"/>
    <mergeCell ref="Q403:Q406"/>
    <mergeCell ref="R403:R406"/>
    <mergeCell ref="AB403:AB406"/>
    <mergeCell ref="AC403:AC406"/>
    <mergeCell ref="I403:I406"/>
    <mergeCell ref="J403:J406"/>
    <mergeCell ref="K403:K406"/>
    <mergeCell ref="L403:L406"/>
    <mergeCell ref="M403:M406"/>
    <mergeCell ref="N403:N406"/>
    <mergeCell ref="BM407:BM410"/>
    <mergeCell ref="BU407:CC407"/>
    <mergeCell ref="BU408:CC408"/>
    <mergeCell ref="BU409:CC409"/>
    <mergeCell ref="BU410:CC410"/>
    <mergeCell ref="D411:D414"/>
    <mergeCell ref="E411:E414"/>
    <mergeCell ref="F411:F414"/>
    <mergeCell ref="G411:G414"/>
    <mergeCell ref="H411:H414"/>
    <mergeCell ref="AL407:AL410"/>
    <mergeCell ref="AT407:AT410"/>
    <mergeCell ref="AU407:AU410"/>
    <mergeCell ref="BC407:BC410"/>
    <mergeCell ref="BD407:BD410"/>
    <mergeCell ref="BL407:BL410"/>
    <mergeCell ref="P407:P410"/>
    <mergeCell ref="Q407:Q410"/>
    <mergeCell ref="R407:R410"/>
    <mergeCell ref="AB407:AB410"/>
    <mergeCell ref="AC407:AC410"/>
    <mergeCell ref="AK407:AK410"/>
    <mergeCell ref="J407:J410"/>
    <mergeCell ref="K407:K410"/>
    <mergeCell ref="L407:L410"/>
    <mergeCell ref="M407:M410"/>
    <mergeCell ref="N407:N410"/>
    <mergeCell ref="O407:O410"/>
    <mergeCell ref="D407:D410"/>
    <mergeCell ref="E407:E410"/>
    <mergeCell ref="F407:F410"/>
    <mergeCell ref="G407:G410"/>
    <mergeCell ref="BM411:BM414"/>
    <mergeCell ref="BU411:CC411"/>
    <mergeCell ref="BU412:CC412"/>
    <mergeCell ref="BU413:CC413"/>
    <mergeCell ref="BU414:CC414"/>
    <mergeCell ref="AK411:AK414"/>
    <mergeCell ref="AL411:AL414"/>
    <mergeCell ref="AT411:AT414"/>
    <mergeCell ref="AU411:AU414"/>
    <mergeCell ref="BC411:BC414"/>
    <mergeCell ref="BD411:BD414"/>
    <mergeCell ref="O411:O414"/>
    <mergeCell ref="P411:P414"/>
    <mergeCell ref="Q411:Q414"/>
    <mergeCell ref="R411:R414"/>
    <mergeCell ref="AB411:AB414"/>
    <mergeCell ref="AC411:AC414"/>
    <mergeCell ref="H415:H418"/>
    <mergeCell ref="I415:I418"/>
    <mergeCell ref="J415:J418"/>
    <mergeCell ref="K415:K418"/>
    <mergeCell ref="L415:L418"/>
    <mergeCell ref="M415:M418"/>
    <mergeCell ref="B415:B438"/>
    <mergeCell ref="C415:C426"/>
    <mergeCell ref="D415:D418"/>
    <mergeCell ref="E415:E418"/>
    <mergeCell ref="F415:F418"/>
    <mergeCell ref="G415:G418"/>
    <mergeCell ref="D419:D422"/>
    <mergeCell ref="E419:E422"/>
    <mergeCell ref="F419:F422"/>
    <mergeCell ref="G419:G422"/>
    <mergeCell ref="BL411:BL414"/>
    <mergeCell ref="I411:I414"/>
    <mergeCell ref="J411:J414"/>
    <mergeCell ref="K411:K414"/>
    <mergeCell ref="L411:L414"/>
    <mergeCell ref="M411:M414"/>
    <mergeCell ref="N411:N414"/>
    <mergeCell ref="BD415:BD418"/>
    <mergeCell ref="BL415:BL418"/>
    <mergeCell ref="BM415:BM418"/>
    <mergeCell ref="BU415:CC415"/>
    <mergeCell ref="BU416:CC416"/>
    <mergeCell ref="BU417:CC417"/>
    <mergeCell ref="BU418:CC418"/>
    <mergeCell ref="AC415:AC418"/>
    <mergeCell ref="AK415:AK418"/>
    <mergeCell ref="AL415:AL418"/>
    <mergeCell ref="AT415:AT418"/>
    <mergeCell ref="AU415:AU418"/>
    <mergeCell ref="BC415:BC418"/>
    <mergeCell ref="N415:N418"/>
    <mergeCell ref="O415:O418"/>
    <mergeCell ref="P415:P418"/>
    <mergeCell ref="Q415:Q418"/>
    <mergeCell ref="R415:R418"/>
    <mergeCell ref="AB415:AB418"/>
    <mergeCell ref="H423:H426"/>
    <mergeCell ref="I423:I426"/>
    <mergeCell ref="BD419:BD422"/>
    <mergeCell ref="BL419:BL422"/>
    <mergeCell ref="BM419:BM422"/>
    <mergeCell ref="BU419:CC419"/>
    <mergeCell ref="BU420:CC420"/>
    <mergeCell ref="BU421:CC421"/>
    <mergeCell ref="BU422:CC422"/>
    <mergeCell ref="AC419:AC422"/>
    <mergeCell ref="AK419:AK422"/>
    <mergeCell ref="AL419:AL422"/>
    <mergeCell ref="AT419:AT422"/>
    <mergeCell ref="AU419:AU422"/>
    <mergeCell ref="BC419:BC422"/>
    <mergeCell ref="N419:N422"/>
    <mergeCell ref="O419:O422"/>
    <mergeCell ref="P419:P422"/>
    <mergeCell ref="Q419:Q422"/>
    <mergeCell ref="R419:R422"/>
    <mergeCell ref="AB419:AB422"/>
    <mergeCell ref="H419:H422"/>
    <mergeCell ref="I419:I422"/>
    <mergeCell ref="J419:J422"/>
    <mergeCell ref="K419:K422"/>
    <mergeCell ref="L419:L422"/>
    <mergeCell ref="M419:M422"/>
    <mergeCell ref="BM423:BM426"/>
    <mergeCell ref="BU423:CC423"/>
    <mergeCell ref="BU424:CC424"/>
    <mergeCell ref="BU425:CC425"/>
    <mergeCell ref="BU426:CC426"/>
    <mergeCell ref="C427:C438"/>
    <mergeCell ref="D427:D430"/>
    <mergeCell ref="E427:E430"/>
    <mergeCell ref="F427:F430"/>
    <mergeCell ref="G427:G430"/>
    <mergeCell ref="AL423:AL426"/>
    <mergeCell ref="AT423:AT426"/>
    <mergeCell ref="AU423:AU426"/>
    <mergeCell ref="BC423:BC426"/>
    <mergeCell ref="BD423:BD426"/>
    <mergeCell ref="BL423:BL426"/>
    <mergeCell ref="P423:P426"/>
    <mergeCell ref="Q423:Q426"/>
    <mergeCell ref="R423:R426"/>
    <mergeCell ref="AB423:AB426"/>
    <mergeCell ref="AC423:AC426"/>
    <mergeCell ref="AK423:AK426"/>
    <mergeCell ref="J423:J426"/>
    <mergeCell ref="K423:K426"/>
    <mergeCell ref="L423:L426"/>
    <mergeCell ref="M423:M426"/>
    <mergeCell ref="N423:N426"/>
    <mergeCell ref="O423:O426"/>
    <mergeCell ref="D423:D426"/>
    <mergeCell ref="E423:E426"/>
    <mergeCell ref="F423:F426"/>
    <mergeCell ref="G423:G426"/>
    <mergeCell ref="H431:H434"/>
    <mergeCell ref="I431:I434"/>
    <mergeCell ref="BD427:BD430"/>
    <mergeCell ref="BL427:BL430"/>
    <mergeCell ref="BM427:BM430"/>
    <mergeCell ref="BU427:CC427"/>
    <mergeCell ref="BU428:CC428"/>
    <mergeCell ref="BU429:CC429"/>
    <mergeCell ref="BU430:CC430"/>
    <mergeCell ref="AC427:AC430"/>
    <mergeCell ref="AK427:AK430"/>
    <mergeCell ref="AL427:AL430"/>
    <mergeCell ref="AT427:AT430"/>
    <mergeCell ref="AU427:AU430"/>
    <mergeCell ref="BC427:BC430"/>
    <mergeCell ref="N427:N430"/>
    <mergeCell ref="O427:O430"/>
    <mergeCell ref="P427:P430"/>
    <mergeCell ref="Q427:Q430"/>
    <mergeCell ref="R427:R430"/>
    <mergeCell ref="AB427:AB430"/>
    <mergeCell ref="H427:H430"/>
    <mergeCell ref="I427:I430"/>
    <mergeCell ref="J427:J430"/>
    <mergeCell ref="K427:K430"/>
    <mergeCell ref="L427:L430"/>
    <mergeCell ref="M427:M430"/>
    <mergeCell ref="BM431:BM434"/>
    <mergeCell ref="BU431:CC431"/>
    <mergeCell ref="BU432:CC432"/>
    <mergeCell ref="BU433:CC433"/>
    <mergeCell ref="BU434:CC434"/>
    <mergeCell ref="D435:D438"/>
    <mergeCell ref="E435:E438"/>
    <mergeCell ref="F435:F438"/>
    <mergeCell ref="G435:G438"/>
    <mergeCell ref="H435:H438"/>
    <mergeCell ref="AL431:AL434"/>
    <mergeCell ref="AT431:AT434"/>
    <mergeCell ref="AU431:AU434"/>
    <mergeCell ref="BC431:BC434"/>
    <mergeCell ref="BD431:BD434"/>
    <mergeCell ref="BL431:BL434"/>
    <mergeCell ref="P431:P434"/>
    <mergeCell ref="Q431:Q434"/>
    <mergeCell ref="R431:R434"/>
    <mergeCell ref="AB431:AB434"/>
    <mergeCell ref="AC431:AC434"/>
    <mergeCell ref="AK431:AK434"/>
    <mergeCell ref="J431:J434"/>
    <mergeCell ref="K431:K434"/>
    <mergeCell ref="L431:L434"/>
    <mergeCell ref="M431:M434"/>
    <mergeCell ref="N431:N434"/>
    <mergeCell ref="O431:O434"/>
    <mergeCell ref="D431:D434"/>
    <mergeCell ref="E431:E434"/>
    <mergeCell ref="F431:F434"/>
    <mergeCell ref="G431:G434"/>
    <mergeCell ref="BM435:BM438"/>
    <mergeCell ref="BU435:CC435"/>
    <mergeCell ref="BU436:CC436"/>
    <mergeCell ref="BU437:CC437"/>
    <mergeCell ref="BU438:CC438"/>
    <mergeCell ref="AK435:AK438"/>
    <mergeCell ref="AL435:AL438"/>
    <mergeCell ref="AT435:AT438"/>
    <mergeCell ref="AU435:AU438"/>
    <mergeCell ref="BC435:BC438"/>
    <mergeCell ref="BD435:BD438"/>
    <mergeCell ref="O435:O438"/>
    <mergeCell ref="P435:P438"/>
    <mergeCell ref="Q435:Q438"/>
    <mergeCell ref="R435:R438"/>
    <mergeCell ref="AB435:AB438"/>
    <mergeCell ref="AC435:AC438"/>
    <mergeCell ref="H439:H442"/>
    <mergeCell ref="I439:I442"/>
    <mergeCell ref="J439:J442"/>
    <mergeCell ref="K439:K442"/>
    <mergeCell ref="L439:L442"/>
    <mergeCell ref="M439:M442"/>
    <mergeCell ref="B439:B462"/>
    <mergeCell ref="C439:C450"/>
    <mergeCell ref="D439:D442"/>
    <mergeCell ref="E439:E442"/>
    <mergeCell ref="F439:F442"/>
    <mergeCell ref="G439:G442"/>
    <mergeCell ref="D443:D446"/>
    <mergeCell ref="E443:E446"/>
    <mergeCell ref="F443:F446"/>
    <mergeCell ref="G443:G446"/>
    <mergeCell ref="BL435:BL438"/>
    <mergeCell ref="I435:I438"/>
    <mergeCell ref="J435:J438"/>
    <mergeCell ref="K435:K438"/>
    <mergeCell ref="L435:L438"/>
    <mergeCell ref="M435:M438"/>
    <mergeCell ref="N435:N438"/>
    <mergeCell ref="BD439:BD442"/>
    <mergeCell ref="BL439:BL442"/>
    <mergeCell ref="BM439:BM442"/>
    <mergeCell ref="BU439:CC439"/>
    <mergeCell ref="BU440:CC440"/>
    <mergeCell ref="BU441:CC441"/>
    <mergeCell ref="BU442:CC442"/>
    <mergeCell ref="AC439:AC442"/>
    <mergeCell ref="AK439:AK442"/>
    <mergeCell ref="AL439:AL442"/>
    <mergeCell ref="AT439:AT442"/>
    <mergeCell ref="AU439:AU442"/>
    <mergeCell ref="BC439:BC442"/>
    <mergeCell ref="N439:N442"/>
    <mergeCell ref="O439:O442"/>
    <mergeCell ref="P439:P442"/>
    <mergeCell ref="Q439:Q442"/>
    <mergeCell ref="R439:R442"/>
    <mergeCell ref="AB439:AB442"/>
    <mergeCell ref="H447:H450"/>
    <mergeCell ref="I447:I450"/>
    <mergeCell ref="BD443:BD446"/>
    <mergeCell ref="BL443:BL446"/>
    <mergeCell ref="BM443:BM446"/>
    <mergeCell ref="BU443:CC443"/>
    <mergeCell ref="BU444:CC444"/>
    <mergeCell ref="BU445:CC445"/>
    <mergeCell ref="BU446:CC446"/>
    <mergeCell ref="AC443:AC446"/>
    <mergeCell ref="AK443:AK446"/>
    <mergeCell ref="AL443:AL446"/>
    <mergeCell ref="AT443:AT446"/>
    <mergeCell ref="AU443:AU446"/>
    <mergeCell ref="BC443:BC446"/>
    <mergeCell ref="N443:N446"/>
    <mergeCell ref="O443:O446"/>
    <mergeCell ref="P443:P446"/>
    <mergeCell ref="Q443:Q446"/>
    <mergeCell ref="R443:R446"/>
    <mergeCell ref="AB443:AB446"/>
    <mergeCell ref="H443:H446"/>
    <mergeCell ref="I443:I446"/>
    <mergeCell ref="J443:J446"/>
    <mergeCell ref="K443:K446"/>
    <mergeCell ref="L443:L446"/>
    <mergeCell ref="M443:M446"/>
    <mergeCell ref="BM447:BM450"/>
    <mergeCell ref="BU447:CC447"/>
    <mergeCell ref="BU448:CC448"/>
    <mergeCell ref="BU449:CC449"/>
    <mergeCell ref="BU450:CC450"/>
    <mergeCell ref="C451:C462"/>
    <mergeCell ref="D451:D454"/>
    <mergeCell ref="E451:E454"/>
    <mergeCell ref="F451:F454"/>
    <mergeCell ref="G451:G454"/>
    <mergeCell ref="AL447:AL450"/>
    <mergeCell ref="AT447:AT450"/>
    <mergeCell ref="AU447:AU450"/>
    <mergeCell ref="BC447:BC450"/>
    <mergeCell ref="BD447:BD450"/>
    <mergeCell ref="BL447:BL450"/>
    <mergeCell ref="P447:P450"/>
    <mergeCell ref="Q447:Q450"/>
    <mergeCell ref="R447:R450"/>
    <mergeCell ref="AB447:AB450"/>
    <mergeCell ref="AC447:AC450"/>
    <mergeCell ref="AK447:AK450"/>
    <mergeCell ref="J447:J450"/>
    <mergeCell ref="K447:K450"/>
    <mergeCell ref="L447:L450"/>
    <mergeCell ref="M447:M450"/>
    <mergeCell ref="N447:N450"/>
    <mergeCell ref="O447:O450"/>
    <mergeCell ref="D447:D450"/>
    <mergeCell ref="E447:E450"/>
    <mergeCell ref="F447:F450"/>
    <mergeCell ref="G447:G450"/>
    <mergeCell ref="H455:H458"/>
    <mergeCell ref="I455:I458"/>
    <mergeCell ref="BD451:BD454"/>
    <mergeCell ref="BL451:BL454"/>
    <mergeCell ref="BM451:BM454"/>
    <mergeCell ref="BU451:CC451"/>
    <mergeCell ref="BU452:CC452"/>
    <mergeCell ref="BU453:CC453"/>
    <mergeCell ref="BU454:CC454"/>
    <mergeCell ref="AC451:AC454"/>
    <mergeCell ref="AK451:AK454"/>
    <mergeCell ref="AL451:AL454"/>
    <mergeCell ref="AT451:AT454"/>
    <mergeCell ref="AU451:AU454"/>
    <mergeCell ref="BC451:BC454"/>
    <mergeCell ref="N451:N454"/>
    <mergeCell ref="O451:O454"/>
    <mergeCell ref="P451:P454"/>
    <mergeCell ref="Q451:Q454"/>
    <mergeCell ref="R451:R454"/>
    <mergeCell ref="AB451:AB454"/>
    <mergeCell ref="H451:H454"/>
    <mergeCell ref="I451:I454"/>
    <mergeCell ref="J451:J454"/>
    <mergeCell ref="K451:K454"/>
    <mergeCell ref="L451:L454"/>
    <mergeCell ref="M451:M454"/>
    <mergeCell ref="BM455:BM458"/>
    <mergeCell ref="BU455:CC455"/>
    <mergeCell ref="BU456:CC456"/>
    <mergeCell ref="BU457:CC457"/>
    <mergeCell ref="BU458:CC458"/>
    <mergeCell ref="D459:D462"/>
    <mergeCell ref="E459:E462"/>
    <mergeCell ref="F459:F462"/>
    <mergeCell ref="G459:G462"/>
    <mergeCell ref="H459:H462"/>
    <mergeCell ref="AL455:AL458"/>
    <mergeCell ref="AT455:AT458"/>
    <mergeCell ref="AU455:AU458"/>
    <mergeCell ref="BC455:BC458"/>
    <mergeCell ref="BD455:BD458"/>
    <mergeCell ref="BL455:BL458"/>
    <mergeCell ref="P455:P458"/>
    <mergeCell ref="Q455:Q458"/>
    <mergeCell ref="R455:R458"/>
    <mergeCell ref="AB455:AB458"/>
    <mergeCell ref="AC455:AC458"/>
    <mergeCell ref="AK455:AK458"/>
    <mergeCell ref="J455:J458"/>
    <mergeCell ref="K455:K458"/>
    <mergeCell ref="L455:L458"/>
    <mergeCell ref="M455:M458"/>
    <mergeCell ref="N455:N458"/>
    <mergeCell ref="O455:O458"/>
    <mergeCell ref="D455:D458"/>
    <mergeCell ref="E455:E458"/>
    <mergeCell ref="F455:F458"/>
    <mergeCell ref="G455:G458"/>
    <mergeCell ref="BM459:BM462"/>
    <mergeCell ref="BU459:CC459"/>
    <mergeCell ref="BU460:CC460"/>
    <mergeCell ref="BU461:CC461"/>
    <mergeCell ref="BU462:CC462"/>
    <mergeCell ref="AK459:AK462"/>
    <mergeCell ref="AL459:AL462"/>
    <mergeCell ref="AT459:AT462"/>
    <mergeCell ref="AU459:AU462"/>
    <mergeCell ref="BC459:BC462"/>
    <mergeCell ref="BD459:BD462"/>
    <mergeCell ref="O459:O462"/>
    <mergeCell ref="P459:P462"/>
    <mergeCell ref="Q459:Q462"/>
    <mergeCell ref="R459:R462"/>
    <mergeCell ref="AB459:AB462"/>
    <mergeCell ref="AC459:AC462"/>
    <mergeCell ref="H463:H466"/>
    <mergeCell ref="I463:I466"/>
    <mergeCell ref="J463:J466"/>
    <mergeCell ref="K463:K466"/>
    <mergeCell ref="L463:L466"/>
    <mergeCell ref="M463:M466"/>
    <mergeCell ref="B463:B486"/>
    <mergeCell ref="C463:C478"/>
    <mergeCell ref="D463:D466"/>
    <mergeCell ref="E463:E466"/>
    <mergeCell ref="F463:F466"/>
    <mergeCell ref="G463:G466"/>
    <mergeCell ref="D467:D470"/>
    <mergeCell ref="E467:E470"/>
    <mergeCell ref="F467:F470"/>
    <mergeCell ref="G467:G470"/>
    <mergeCell ref="BL459:BL462"/>
    <mergeCell ref="I459:I462"/>
    <mergeCell ref="J459:J462"/>
    <mergeCell ref="K459:K462"/>
    <mergeCell ref="L459:L462"/>
    <mergeCell ref="M459:M462"/>
    <mergeCell ref="N459:N462"/>
    <mergeCell ref="BD463:BD466"/>
    <mergeCell ref="BL463:BL466"/>
    <mergeCell ref="BM463:BM466"/>
    <mergeCell ref="BU463:CC463"/>
    <mergeCell ref="BU464:CC464"/>
    <mergeCell ref="BU465:CC465"/>
    <mergeCell ref="BU466:CC466"/>
    <mergeCell ref="AC463:AC466"/>
    <mergeCell ref="AK463:AK466"/>
    <mergeCell ref="AL463:AL466"/>
    <mergeCell ref="AT463:AT466"/>
    <mergeCell ref="AU463:AU466"/>
    <mergeCell ref="BC463:BC466"/>
    <mergeCell ref="N463:N466"/>
    <mergeCell ref="O463:O466"/>
    <mergeCell ref="P463:P466"/>
    <mergeCell ref="Q463:Q466"/>
    <mergeCell ref="R463:R466"/>
    <mergeCell ref="AB463:AB466"/>
    <mergeCell ref="F471:F474"/>
    <mergeCell ref="G471:G474"/>
    <mergeCell ref="H471:H474"/>
    <mergeCell ref="I471:I474"/>
    <mergeCell ref="BD467:BD470"/>
    <mergeCell ref="BL467:BL470"/>
    <mergeCell ref="BM467:BM470"/>
    <mergeCell ref="BU467:CC467"/>
    <mergeCell ref="BU468:CC468"/>
    <mergeCell ref="BU469:CC469"/>
    <mergeCell ref="BU470:CC470"/>
    <mergeCell ref="AC467:AC470"/>
    <mergeCell ref="AK467:AK470"/>
    <mergeCell ref="AL467:AL470"/>
    <mergeCell ref="AT467:AT470"/>
    <mergeCell ref="AU467:AU470"/>
    <mergeCell ref="BC467:BC470"/>
    <mergeCell ref="N467:N470"/>
    <mergeCell ref="O467:O470"/>
    <mergeCell ref="P467:P470"/>
    <mergeCell ref="Q467:Q470"/>
    <mergeCell ref="R467:R470"/>
    <mergeCell ref="AB467:AB470"/>
    <mergeCell ref="H467:H470"/>
    <mergeCell ref="I467:I470"/>
    <mergeCell ref="J467:J470"/>
    <mergeCell ref="K467:K470"/>
    <mergeCell ref="L467:L470"/>
    <mergeCell ref="M467:M470"/>
    <mergeCell ref="M475:M478"/>
    <mergeCell ref="N475:N478"/>
    <mergeCell ref="BM471:BM474"/>
    <mergeCell ref="BU471:CC471"/>
    <mergeCell ref="BU472:CC472"/>
    <mergeCell ref="BU473:CC473"/>
    <mergeCell ref="BU474:CC474"/>
    <mergeCell ref="D475:D478"/>
    <mergeCell ref="E475:E478"/>
    <mergeCell ref="F475:F478"/>
    <mergeCell ref="G475:G478"/>
    <mergeCell ref="H475:H478"/>
    <mergeCell ref="AL471:AL474"/>
    <mergeCell ref="AT471:AT474"/>
    <mergeCell ref="AU471:AU474"/>
    <mergeCell ref="BC471:BC474"/>
    <mergeCell ref="BD471:BD474"/>
    <mergeCell ref="BL471:BL474"/>
    <mergeCell ref="P471:P474"/>
    <mergeCell ref="Q471:Q474"/>
    <mergeCell ref="R471:R474"/>
    <mergeCell ref="AB471:AB474"/>
    <mergeCell ref="AC471:AC474"/>
    <mergeCell ref="AK471:AK474"/>
    <mergeCell ref="J471:J474"/>
    <mergeCell ref="K471:K474"/>
    <mergeCell ref="L471:L474"/>
    <mergeCell ref="M471:M474"/>
    <mergeCell ref="N471:N474"/>
    <mergeCell ref="O471:O474"/>
    <mergeCell ref="D471:D474"/>
    <mergeCell ref="E471:E474"/>
    <mergeCell ref="C479:C486"/>
    <mergeCell ref="D479:D482"/>
    <mergeCell ref="E479:E482"/>
    <mergeCell ref="F479:F482"/>
    <mergeCell ref="G479:G482"/>
    <mergeCell ref="H479:H482"/>
    <mergeCell ref="D483:D486"/>
    <mergeCell ref="E483:E486"/>
    <mergeCell ref="F483:F486"/>
    <mergeCell ref="G483:G486"/>
    <mergeCell ref="BL475:BL478"/>
    <mergeCell ref="BM475:BM478"/>
    <mergeCell ref="BU475:CC475"/>
    <mergeCell ref="BU476:CC476"/>
    <mergeCell ref="BU477:CC477"/>
    <mergeCell ref="BU478:CC478"/>
    <mergeCell ref="AK475:AK478"/>
    <mergeCell ref="AL475:AL478"/>
    <mergeCell ref="AT475:AT478"/>
    <mergeCell ref="AU475:AU478"/>
    <mergeCell ref="BC475:BC478"/>
    <mergeCell ref="BD475:BD478"/>
    <mergeCell ref="O475:O478"/>
    <mergeCell ref="P475:P478"/>
    <mergeCell ref="Q475:Q478"/>
    <mergeCell ref="R475:R478"/>
    <mergeCell ref="AB475:AB478"/>
    <mergeCell ref="AC475:AC478"/>
    <mergeCell ref="I475:I478"/>
    <mergeCell ref="J475:J478"/>
    <mergeCell ref="K475:K478"/>
    <mergeCell ref="L475:L478"/>
    <mergeCell ref="H483:H486"/>
    <mergeCell ref="I483:I486"/>
    <mergeCell ref="J483:J486"/>
    <mergeCell ref="K483:K486"/>
    <mergeCell ref="L483:L486"/>
    <mergeCell ref="M483:M486"/>
    <mergeCell ref="BD479:BD482"/>
    <mergeCell ref="BL479:BL482"/>
    <mergeCell ref="BM479:BM482"/>
    <mergeCell ref="BU479:CC479"/>
    <mergeCell ref="BU480:CC480"/>
    <mergeCell ref="S481:S482"/>
    <mergeCell ref="BU481:CC481"/>
    <mergeCell ref="BU482:CC482"/>
    <mergeCell ref="AC479:AC482"/>
    <mergeCell ref="AK479:AK482"/>
    <mergeCell ref="AL479:AL482"/>
    <mergeCell ref="AT479:AT482"/>
    <mergeCell ref="AU479:AU482"/>
    <mergeCell ref="BC479:BC482"/>
    <mergeCell ref="O479:O482"/>
    <mergeCell ref="P479:P482"/>
    <mergeCell ref="Q479:Q482"/>
    <mergeCell ref="R479:R482"/>
    <mergeCell ref="S479:S480"/>
    <mergeCell ref="AB479:AB482"/>
    <mergeCell ref="I479:I482"/>
    <mergeCell ref="J479:J482"/>
    <mergeCell ref="K479:K482"/>
    <mergeCell ref="L479:L482"/>
    <mergeCell ref="M479:M482"/>
    <mergeCell ref="N479:N482"/>
    <mergeCell ref="BD483:BD486"/>
    <mergeCell ref="BL483:BL486"/>
    <mergeCell ref="BM483:BM486"/>
    <mergeCell ref="BU483:CC483"/>
    <mergeCell ref="BU484:CC484"/>
    <mergeCell ref="BU485:CC485"/>
    <mergeCell ref="BU486:CC486"/>
    <mergeCell ref="AC483:AC486"/>
    <mergeCell ref="AK483:AK486"/>
    <mergeCell ref="AL483:AL486"/>
    <mergeCell ref="AT483:AT486"/>
    <mergeCell ref="AU483:AU486"/>
    <mergeCell ref="BC483:BC486"/>
    <mergeCell ref="N483:N486"/>
    <mergeCell ref="O483:O486"/>
    <mergeCell ref="P483:P486"/>
    <mergeCell ref="Q483:Q486"/>
    <mergeCell ref="R483:R486"/>
    <mergeCell ref="AB483:AB486"/>
  </mergeCells>
  <conditionalFormatting sqref="L27 L115 L119 L123 L127 L131 L71 L75 L79 L87 L91 L95 L103 L107 L139 L143 L147 L151 L159 L167 L171 L175 L179 L187 L191 L209 L213 L217 L221 L229 L233 L245 L253 L257 L261 L269 L273 L277 L281 L285 L293 L301 L305 L359 L313 L317 L321 L325 L333 L337 L341 L15 L19 L367 L371 L375 L379 L383 L387 L391 L395 L399 L403 L407 L411 L415 L419 L423 L427 L431 L435 L439 L443 L447 L451 L455 L459 L463 L467 L471 L475 L479 L483">
    <cfRule type="expression" dxfId="277" priority="31">
      <formula>$L15=$M15</formula>
    </cfRule>
  </conditionalFormatting>
  <conditionalFormatting sqref="L51">
    <cfRule type="expression" dxfId="276" priority="26">
      <formula>$L51=$M51</formula>
    </cfRule>
  </conditionalFormatting>
  <conditionalFormatting sqref="L35">
    <cfRule type="expression" dxfId="275" priority="29">
      <formula>$L35=$M35</formula>
    </cfRule>
  </conditionalFormatting>
  <conditionalFormatting sqref="L23">
    <cfRule type="expression" dxfId="274" priority="32">
      <formula>$L23=$M23</formula>
    </cfRule>
  </conditionalFormatting>
  <conditionalFormatting sqref="L31">
    <cfRule type="expression" dxfId="273" priority="30">
      <formula>$L31=$M31</formula>
    </cfRule>
  </conditionalFormatting>
  <conditionalFormatting sqref="L43">
    <cfRule type="expression" dxfId="272" priority="28">
      <formula>$L43=$M43</formula>
    </cfRule>
  </conditionalFormatting>
  <conditionalFormatting sqref="L47">
    <cfRule type="expression" dxfId="271" priority="27">
      <formula>$L47=$M47</formula>
    </cfRule>
  </conditionalFormatting>
  <conditionalFormatting sqref="L59">
    <cfRule type="expression" dxfId="270" priority="24">
      <formula>$L59=$M59</formula>
    </cfRule>
  </conditionalFormatting>
  <conditionalFormatting sqref="L111">
    <cfRule type="expression" dxfId="269" priority="19">
      <formula>$L111=$M111</formula>
    </cfRule>
  </conditionalFormatting>
  <conditionalFormatting sqref="L55">
    <cfRule type="expression" dxfId="268" priority="25">
      <formula>$L55=$M55</formula>
    </cfRule>
  </conditionalFormatting>
  <conditionalFormatting sqref="L63">
    <cfRule type="expression" dxfId="267" priority="23">
      <formula>$L63=$M63</formula>
    </cfRule>
  </conditionalFormatting>
  <conditionalFormatting sqref="L67">
    <cfRule type="expression" dxfId="266" priority="22">
      <formula>$L67=$M67</formula>
    </cfRule>
  </conditionalFormatting>
  <conditionalFormatting sqref="L83">
    <cfRule type="expression" dxfId="265" priority="21">
      <formula>$L83=$M83</formula>
    </cfRule>
  </conditionalFormatting>
  <conditionalFormatting sqref="L99">
    <cfRule type="expression" dxfId="264" priority="20">
      <formula>$L99=$M99</formula>
    </cfRule>
  </conditionalFormatting>
  <conditionalFormatting sqref="L135">
    <cfRule type="expression" dxfId="263" priority="18">
      <formula>$L135=$M135</formula>
    </cfRule>
  </conditionalFormatting>
  <conditionalFormatting sqref="L155">
    <cfRule type="expression" dxfId="262" priority="17">
      <formula>$L155=$M155</formula>
    </cfRule>
  </conditionalFormatting>
  <conditionalFormatting sqref="L163">
    <cfRule type="expression" dxfId="261" priority="16">
      <formula>$L163=$M163</formula>
    </cfRule>
  </conditionalFormatting>
  <conditionalFormatting sqref="L183">
    <cfRule type="expression" dxfId="260" priority="15">
      <formula>$L183=$M183</formula>
    </cfRule>
  </conditionalFormatting>
  <conditionalFormatting sqref="L205">
    <cfRule type="expression" dxfId="259" priority="14">
      <formula>$L205=$M205</formula>
    </cfRule>
  </conditionalFormatting>
  <conditionalFormatting sqref="L225">
    <cfRule type="expression" dxfId="258" priority="13">
      <formula>$L225=$M225</formula>
    </cfRule>
  </conditionalFormatting>
  <conditionalFormatting sqref="L237">
    <cfRule type="expression" dxfId="257" priority="12">
      <formula>$L237=$M237</formula>
    </cfRule>
  </conditionalFormatting>
  <conditionalFormatting sqref="L241">
    <cfRule type="expression" dxfId="256" priority="11">
      <formula>$L241=$M241</formula>
    </cfRule>
  </conditionalFormatting>
  <conditionalFormatting sqref="L249">
    <cfRule type="expression" dxfId="255" priority="10">
      <formula>$L249=$M249</formula>
    </cfRule>
  </conditionalFormatting>
  <conditionalFormatting sqref="L265">
    <cfRule type="expression" dxfId="254" priority="9">
      <formula>$L265=$M265</formula>
    </cfRule>
  </conditionalFormatting>
  <conditionalFormatting sqref="L289">
    <cfRule type="expression" dxfId="253" priority="8">
      <formula>$L289=$M289</formula>
    </cfRule>
  </conditionalFormatting>
  <conditionalFormatting sqref="L297">
    <cfRule type="expression" dxfId="252" priority="7">
      <formula>$L297=$M297</formula>
    </cfRule>
  </conditionalFormatting>
  <conditionalFormatting sqref="L345">
    <cfRule type="expression" dxfId="251" priority="4">
      <formula>$L345=$M345</formula>
    </cfRule>
  </conditionalFormatting>
  <conditionalFormatting sqref="L309">
    <cfRule type="expression" dxfId="250" priority="6">
      <formula>$L309=$M309</formula>
    </cfRule>
  </conditionalFormatting>
  <conditionalFormatting sqref="L329">
    <cfRule type="expression" dxfId="249" priority="5">
      <formula>$L329=$M329</formula>
    </cfRule>
  </conditionalFormatting>
  <conditionalFormatting sqref="L11">
    <cfRule type="expression" dxfId="248" priority="3">
      <formula>$L11=$M11</formula>
    </cfRule>
  </conditionalFormatting>
  <conditionalFormatting sqref="L39">
    <cfRule type="expression" dxfId="247" priority="2">
      <formula>$L39=$M39</formula>
    </cfRule>
  </conditionalFormatting>
  <conditionalFormatting sqref="L363">
    <cfRule type="expression" dxfId="246" priority="1">
      <formula>$L363=$M363</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D9E75-D8CB-4DDD-9EB0-6B25F09C032C}">
  <sheetPr>
    <tabColor theme="7"/>
  </sheetPr>
  <dimension ref="A1:CC119"/>
  <sheetViews>
    <sheetView zoomScale="60" zoomScaleNormal="60" workbookViewId="0">
      <selection activeCell="C11" sqref="C11:C22"/>
    </sheetView>
  </sheetViews>
  <sheetFormatPr baseColWidth="10" defaultColWidth="11.44140625" defaultRowHeight="40.200000000000003" customHeight="1" x14ac:dyDescent="0.3"/>
  <cols>
    <col min="1" max="1" width="2.6640625" style="21" customWidth="1"/>
    <col min="2" max="2" width="15.6640625" style="33" customWidth="1"/>
    <col min="3" max="7" width="15.6640625" style="4" customWidth="1"/>
    <col min="8" max="8" width="32.109375" style="4" customWidth="1"/>
    <col min="9" max="9" width="15.6640625" style="4" customWidth="1"/>
    <col min="10" max="10" width="6.5546875" style="53" customWidth="1"/>
    <col min="11" max="11" width="25.6640625" style="3" customWidth="1"/>
    <col min="12" max="13" width="9.6640625" style="23" customWidth="1"/>
    <col min="14" max="17" width="9.6640625" style="24" customWidth="1"/>
    <col min="18" max="18" width="6.5546875" style="4" customWidth="1"/>
    <col min="19" max="19" width="95.6640625" style="4" customWidth="1"/>
    <col min="20" max="21" width="15.6640625" style="4" customWidth="1"/>
    <col min="22" max="22" width="10.6640625" style="4" customWidth="1"/>
    <col min="23" max="23" width="25.6640625" style="4" customWidth="1"/>
    <col min="24" max="27" width="11.6640625" style="27" customWidth="1"/>
    <col min="28" max="28" width="6.5546875" style="3" customWidth="1"/>
    <col min="29" max="29" width="12.6640625" style="22" customWidth="1"/>
    <col min="30" max="36" width="12.6640625" style="25" customWidth="1"/>
    <col min="37" max="37" width="6.5546875" style="3" customWidth="1"/>
    <col min="38" max="38" width="12.6640625" style="26" customWidth="1"/>
    <col min="39" max="42" width="12.6640625" style="57" customWidth="1"/>
    <col min="43" max="45" width="12.6640625" style="1" customWidth="1"/>
    <col min="46" max="46" width="6.5546875" style="3" customWidth="1"/>
    <col min="47" max="47" width="12.6640625" style="26" customWidth="1"/>
    <col min="48" max="51" width="12.6640625" style="57" customWidth="1"/>
    <col min="52" max="54" width="12.6640625" style="1" customWidth="1"/>
    <col min="55" max="55" width="6.5546875" style="3" customWidth="1"/>
    <col min="56" max="56" width="12.6640625" style="26" customWidth="1"/>
    <col min="57" max="60" width="12.6640625" style="57" customWidth="1"/>
    <col min="61" max="63" width="12.6640625" style="1" customWidth="1"/>
    <col min="64" max="64" width="6.5546875" style="3" customWidth="1"/>
    <col min="65" max="65" width="12.6640625" style="26" customWidth="1"/>
    <col min="66" max="69" width="12.6640625" style="57" customWidth="1"/>
    <col min="70" max="72" width="12.6640625" style="1" customWidth="1"/>
    <col min="73" max="73" width="6.6640625" style="1" customWidth="1"/>
    <col min="74" max="101" width="12.6640625" style="1" customWidth="1"/>
    <col min="102" max="16384" width="11.44140625" style="1"/>
  </cols>
  <sheetData>
    <row r="1" spans="1:81" ht="16.2" customHeight="1" x14ac:dyDescent="0.3"/>
    <row r="2" spans="1:81" s="58" customFormat="1" ht="16.2" customHeight="1" x14ac:dyDescent="0.3">
      <c r="A2" s="34"/>
      <c r="B2" s="1166"/>
      <c r="C2" s="1159" t="s">
        <v>0</v>
      </c>
      <c r="D2" s="1159"/>
      <c r="E2" s="1159"/>
      <c r="F2" s="1159"/>
      <c r="G2" s="1159"/>
      <c r="H2" s="1159"/>
      <c r="I2" s="226"/>
      <c r="J2" s="252" t="s">
        <v>1</v>
      </c>
      <c r="K2" s="252"/>
      <c r="L2" s="1375" t="s">
        <v>7764</v>
      </c>
      <c r="M2" s="1376"/>
      <c r="N2" s="1376"/>
      <c r="O2" s="1376"/>
      <c r="P2" s="1376"/>
      <c r="Q2" s="1377"/>
      <c r="R2" s="1158" t="s">
        <v>0</v>
      </c>
      <c r="S2" s="1160"/>
      <c r="T2" s="1008" t="s">
        <v>1</v>
      </c>
      <c r="U2" s="1009"/>
      <c r="V2" s="1010"/>
      <c r="W2" s="1365" t="str">
        <f>+$L2</f>
        <v>SECRETARÌA DE VÍCTIMAS, PAZ Y POSCONFLICTO</v>
      </c>
      <c r="X2" s="1366"/>
      <c r="Y2" s="1366"/>
      <c r="Z2" s="1366"/>
      <c r="AA2" s="1367"/>
      <c r="AB2" s="1158" t="s">
        <v>0</v>
      </c>
      <c r="AC2" s="1159"/>
      <c r="AD2" s="1159"/>
      <c r="AE2" s="1159"/>
      <c r="AF2" s="1159"/>
      <c r="AG2" s="1159"/>
      <c r="AH2" s="1159"/>
      <c r="AI2" s="1159"/>
      <c r="AJ2" s="1160"/>
      <c r="AK2" s="1132" t="s">
        <v>1</v>
      </c>
      <c r="AL2" s="1132"/>
      <c r="AM2" s="1132"/>
      <c r="AN2" s="1362" t="str">
        <f>+$L2</f>
        <v>SECRETARÌA DE VÍCTIMAS, PAZ Y POSCONFLICTO</v>
      </c>
      <c r="AO2" s="1363"/>
      <c r="AP2" s="1363"/>
      <c r="AQ2" s="1363"/>
      <c r="AR2" s="1363"/>
      <c r="AS2" s="1364"/>
      <c r="AT2" s="1158" t="s">
        <v>0</v>
      </c>
      <c r="AU2" s="1159"/>
      <c r="AV2" s="1159"/>
      <c r="AW2" s="1159"/>
      <c r="AX2" s="1159"/>
      <c r="AY2" s="1159"/>
      <c r="AZ2" s="1159"/>
      <c r="BA2" s="1159"/>
      <c r="BB2" s="1160"/>
      <c r="BC2" s="1132" t="s">
        <v>1</v>
      </c>
      <c r="BD2" s="1132"/>
      <c r="BE2" s="1132"/>
      <c r="BF2" s="1358" t="str">
        <f>+$L2</f>
        <v>SECRETARÌA DE VÍCTIMAS, PAZ Y POSCONFLICTO</v>
      </c>
      <c r="BG2" s="1358"/>
      <c r="BH2" s="1358"/>
      <c r="BI2" s="1358"/>
      <c r="BJ2" s="1358"/>
      <c r="BK2" s="1358"/>
      <c r="BL2" s="1158" t="s">
        <v>0</v>
      </c>
      <c r="BM2" s="1159"/>
      <c r="BN2" s="1159"/>
      <c r="BO2" s="1159"/>
      <c r="BP2" s="1159"/>
      <c r="BQ2" s="1159"/>
      <c r="BR2" s="1159"/>
      <c r="BS2" s="1159"/>
      <c r="BT2" s="1160"/>
      <c r="BU2" s="1132" t="s">
        <v>1</v>
      </c>
      <c r="BV2" s="1132"/>
      <c r="BW2" s="1132"/>
      <c r="BX2" s="1358" t="str">
        <f>+$L2</f>
        <v>SECRETARÌA DE VÍCTIMAS, PAZ Y POSCONFLICTO</v>
      </c>
      <c r="BY2" s="1358"/>
      <c r="BZ2" s="1358"/>
      <c r="CA2" s="1358"/>
      <c r="CB2" s="1358"/>
      <c r="CC2" s="1358"/>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359">
        <f>+$L3</f>
        <v>0</v>
      </c>
      <c r="AO3" s="1360"/>
      <c r="AP3" s="1360"/>
      <c r="AQ3" s="1360"/>
      <c r="AR3" s="1360"/>
      <c r="AS3" s="1361"/>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352" t="s">
        <v>639</v>
      </c>
      <c r="M4" s="1353"/>
      <c r="N4" s="1353"/>
      <c r="O4" s="1353"/>
      <c r="P4" s="1353"/>
      <c r="Q4" s="1354"/>
      <c r="R4" s="1136" t="s">
        <v>3849</v>
      </c>
      <c r="S4" s="1138"/>
      <c r="T4" s="1008" t="s">
        <v>1664</v>
      </c>
      <c r="U4" s="1009"/>
      <c r="V4" s="1010"/>
      <c r="W4" s="1355" t="str">
        <f>+$L4</f>
        <v xml:space="preserve">2, Convivencia </v>
      </c>
      <c r="X4" s="1356"/>
      <c r="Y4" s="1356"/>
      <c r="Z4" s="1356"/>
      <c r="AA4" s="1357"/>
      <c r="AB4" s="1136" t="s">
        <v>3849</v>
      </c>
      <c r="AC4" s="1137"/>
      <c r="AD4" s="1137"/>
      <c r="AE4" s="1137"/>
      <c r="AF4" s="1137"/>
      <c r="AG4" s="1137"/>
      <c r="AH4" s="1137"/>
      <c r="AI4" s="1137"/>
      <c r="AJ4" s="1138"/>
      <c r="AK4" s="1132" t="s">
        <v>1656</v>
      </c>
      <c r="AL4" s="1132"/>
      <c r="AM4" s="1132"/>
      <c r="AN4" s="1352" t="str">
        <f>+$L4</f>
        <v xml:space="preserve">2, Convivencia </v>
      </c>
      <c r="AO4" s="1353"/>
      <c r="AP4" s="1353"/>
      <c r="AQ4" s="1353"/>
      <c r="AR4" s="1353"/>
      <c r="AS4" s="1354"/>
      <c r="AT4" s="1136" t="s">
        <v>3849</v>
      </c>
      <c r="AU4" s="1137"/>
      <c r="AV4" s="1137"/>
      <c r="AW4" s="1137"/>
      <c r="AX4" s="1137"/>
      <c r="AY4" s="1137"/>
      <c r="AZ4" s="1137"/>
      <c r="BA4" s="1137"/>
      <c r="BB4" s="1138"/>
      <c r="BC4" s="1132" t="s">
        <v>1656</v>
      </c>
      <c r="BD4" s="1132"/>
      <c r="BE4" s="1132"/>
      <c r="BF4" s="1351" t="str">
        <f>+$L4</f>
        <v xml:space="preserve">2, Convivencia </v>
      </c>
      <c r="BG4" s="1351"/>
      <c r="BH4" s="1351"/>
      <c r="BI4" s="1351"/>
      <c r="BJ4" s="1351"/>
      <c r="BK4" s="1351"/>
      <c r="BL4" s="1136" t="s">
        <v>3849</v>
      </c>
      <c r="BM4" s="1137"/>
      <c r="BN4" s="1137"/>
      <c r="BO4" s="1137"/>
      <c r="BP4" s="1137"/>
      <c r="BQ4" s="1137"/>
      <c r="BR4" s="1137"/>
      <c r="BS4" s="1137"/>
      <c r="BT4" s="1138"/>
      <c r="BU4" s="1132" t="s">
        <v>1656</v>
      </c>
      <c r="BV4" s="1132"/>
      <c r="BW4" s="1132"/>
      <c r="BX4" s="1351" t="str">
        <f>+$L4</f>
        <v xml:space="preserve">2, Convivencia </v>
      </c>
      <c r="BY4" s="1351"/>
      <c r="BZ4" s="1351"/>
      <c r="CA4" s="1351"/>
      <c r="CB4" s="1351"/>
      <c r="CC4" s="1351"/>
    </row>
    <row r="5" spans="1:81" s="58" customFormat="1" ht="16.2" customHeight="1" x14ac:dyDescent="0.3">
      <c r="A5" s="34"/>
      <c r="B5" s="1168"/>
      <c r="C5" s="1140"/>
      <c r="D5" s="1140"/>
      <c r="E5" s="1140"/>
      <c r="F5" s="1140"/>
      <c r="G5" s="1140"/>
      <c r="H5" s="1140"/>
      <c r="I5" s="228"/>
      <c r="J5" s="252" t="s">
        <v>1659</v>
      </c>
      <c r="K5" s="252"/>
      <c r="L5" s="1142" t="s">
        <v>7765</v>
      </c>
      <c r="M5" s="1143"/>
      <c r="N5" s="1143"/>
      <c r="O5" s="1143"/>
      <c r="P5" s="1143"/>
      <c r="Q5" s="1144"/>
      <c r="R5" s="1139"/>
      <c r="S5" s="1141"/>
      <c r="T5" s="1008" t="s">
        <v>1665</v>
      </c>
      <c r="U5" s="1009"/>
      <c r="V5" s="1010"/>
      <c r="W5" s="1145" t="str">
        <f>+$L5</f>
        <v>2.4 Más oportunidades para las víctimas y para la paz</v>
      </c>
      <c r="X5" s="1146"/>
      <c r="Y5" s="1146"/>
      <c r="Z5" s="1146"/>
      <c r="AA5" s="1147"/>
      <c r="AB5" s="1139"/>
      <c r="AC5" s="1140"/>
      <c r="AD5" s="1140"/>
      <c r="AE5" s="1140"/>
      <c r="AF5" s="1140"/>
      <c r="AG5" s="1140"/>
      <c r="AH5" s="1140"/>
      <c r="AI5" s="1140"/>
      <c r="AJ5" s="1141"/>
      <c r="AK5" s="1132" t="s">
        <v>1659</v>
      </c>
      <c r="AL5" s="1132"/>
      <c r="AM5" s="1132"/>
      <c r="AN5" s="1142" t="str">
        <f>+$L5</f>
        <v>2.4 Más oportunidades para las víctimas y para la paz</v>
      </c>
      <c r="AO5" s="1143"/>
      <c r="AP5" s="1143"/>
      <c r="AQ5" s="1143"/>
      <c r="AR5" s="1143"/>
      <c r="AS5" s="1144"/>
      <c r="AT5" s="1139"/>
      <c r="AU5" s="1140"/>
      <c r="AV5" s="1140"/>
      <c r="AW5" s="1140"/>
      <c r="AX5" s="1140"/>
      <c r="AY5" s="1140"/>
      <c r="AZ5" s="1140"/>
      <c r="BA5" s="1140"/>
      <c r="BB5" s="1141"/>
      <c r="BC5" s="1132" t="s">
        <v>1659</v>
      </c>
      <c r="BD5" s="1132"/>
      <c r="BE5" s="1132"/>
      <c r="BF5" s="1133" t="str">
        <f>+$L5</f>
        <v>2.4 Más oportunidades para las víctimas y para la paz</v>
      </c>
      <c r="BG5" s="1133"/>
      <c r="BH5" s="1133"/>
      <c r="BI5" s="1133"/>
      <c r="BJ5" s="1133"/>
      <c r="BK5" s="1133"/>
      <c r="BL5" s="1139"/>
      <c r="BM5" s="1140"/>
      <c r="BN5" s="1140"/>
      <c r="BO5" s="1140"/>
      <c r="BP5" s="1140"/>
      <c r="BQ5" s="1140"/>
      <c r="BR5" s="1140"/>
      <c r="BS5" s="1140"/>
      <c r="BT5" s="1141"/>
      <c r="BU5" s="1132" t="s">
        <v>1659</v>
      </c>
      <c r="BV5" s="1132"/>
      <c r="BW5" s="1132"/>
      <c r="BX5" s="1133" t="str">
        <f>+$L5</f>
        <v>2.4 Más oportunidades para las víctimas y para la paz</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7716</v>
      </c>
      <c r="AM7" s="1104" t="s">
        <v>3857</v>
      </c>
      <c r="AN7" s="1105"/>
      <c r="AO7" s="1105"/>
      <c r="AP7" s="1105"/>
      <c r="AQ7" s="1105"/>
      <c r="AR7" s="1105"/>
      <c r="AS7" s="1106"/>
      <c r="AT7" s="1067" t="s">
        <v>1662</v>
      </c>
      <c r="AU7" s="1082" t="s">
        <v>7717</v>
      </c>
      <c r="AV7" s="1085" t="s">
        <v>3859</v>
      </c>
      <c r="AW7" s="1086"/>
      <c r="AX7" s="1086"/>
      <c r="AY7" s="1086"/>
      <c r="AZ7" s="1086"/>
      <c r="BA7" s="1086"/>
      <c r="BB7" s="1087"/>
      <c r="BC7" s="1067" t="s">
        <v>1662</v>
      </c>
      <c r="BD7" s="1088" t="s">
        <v>7718</v>
      </c>
      <c r="BE7" s="1091" t="s">
        <v>3861</v>
      </c>
      <c r="BF7" s="1092"/>
      <c r="BG7" s="1092"/>
      <c r="BH7" s="1092"/>
      <c r="BI7" s="1092"/>
      <c r="BJ7" s="1092"/>
      <c r="BK7" s="1093"/>
      <c r="BL7" s="1067" t="s">
        <v>1662</v>
      </c>
      <c r="BM7" s="1068" t="s">
        <v>7719</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row>
    <row r="11" spans="1:81" s="58" customFormat="1" ht="110.25" customHeight="1" thickTop="1" thickBot="1" x14ac:dyDescent="0.35">
      <c r="A11" s="34"/>
      <c r="B11" s="906" t="s">
        <v>7766</v>
      </c>
      <c r="C11" s="1236" t="s">
        <v>7767</v>
      </c>
      <c r="D11" s="1264">
        <v>4101</v>
      </c>
      <c r="E11" s="1266" t="s">
        <v>4040</v>
      </c>
      <c r="F11" s="2015">
        <v>4101007</v>
      </c>
      <c r="G11" s="2015" t="s">
        <v>7768</v>
      </c>
      <c r="H11" s="2015" t="s">
        <v>7769</v>
      </c>
      <c r="I11" s="1184">
        <v>2021004540157</v>
      </c>
      <c r="J11" s="812">
        <v>541</v>
      </c>
      <c r="K11" s="854" t="str">
        <f>+[29]Metas!K616</f>
        <v>Jornadas de Capacitación y actualización a Funcionarios Públicos “Enlaces de Víctimas- personeros”, en los municipios de Norte de Santander, en Ley 1448 del 2011, protocolos de participación, cultura de Paz y otros temas a fines.</v>
      </c>
      <c r="L11" s="857">
        <v>10</v>
      </c>
      <c r="M11" s="860">
        <f>SUM(N11:Q11)</f>
        <v>10</v>
      </c>
      <c r="N11" s="836">
        <v>1</v>
      </c>
      <c r="O11" s="839">
        <v>3</v>
      </c>
      <c r="P11" s="863">
        <v>3</v>
      </c>
      <c r="Q11" s="866">
        <v>3</v>
      </c>
      <c r="R11" s="812">
        <f>+$J11</f>
        <v>541</v>
      </c>
      <c r="S11" s="231" t="s">
        <v>7770</v>
      </c>
      <c r="T11" s="235" t="s">
        <v>3821</v>
      </c>
      <c r="U11" s="235" t="s">
        <v>3826</v>
      </c>
      <c r="V11" s="235" t="s">
        <v>3830</v>
      </c>
      <c r="W11" s="231" t="s">
        <v>7771</v>
      </c>
      <c r="X11" s="256">
        <v>44956</v>
      </c>
      <c r="Y11" s="256">
        <v>44974</v>
      </c>
      <c r="Z11" s="256">
        <v>44970</v>
      </c>
      <c r="AA11" s="256">
        <v>45289</v>
      </c>
      <c r="AB11" s="812">
        <f>+$J11</f>
        <v>541</v>
      </c>
      <c r="AC11" s="827">
        <f>+L11</f>
        <v>10</v>
      </c>
      <c r="AD11" s="44">
        <f t="shared" ref="AD11:AJ26" si="0">+AM11+AV11+BE11+BN11</f>
        <v>30</v>
      </c>
      <c r="AE11" s="44">
        <f t="shared" si="0"/>
        <v>30</v>
      </c>
      <c r="AF11" s="44">
        <f t="shared" si="0"/>
        <v>0</v>
      </c>
      <c r="AG11" s="44">
        <f t="shared" si="0"/>
        <v>0</v>
      </c>
      <c r="AH11" s="44">
        <f t="shared" si="0"/>
        <v>0</v>
      </c>
      <c r="AI11" s="44">
        <f t="shared" si="0"/>
        <v>0</v>
      </c>
      <c r="AJ11" s="44">
        <f t="shared" si="0"/>
        <v>0</v>
      </c>
      <c r="AK11" s="812">
        <f>+$J11</f>
        <v>541</v>
      </c>
      <c r="AL11" s="990">
        <v>1</v>
      </c>
      <c r="AM11" s="44">
        <f>SUM(AN11:AS11)</f>
        <v>6</v>
      </c>
      <c r="AN11" s="35">
        <v>6</v>
      </c>
      <c r="AO11" s="35"/>
      <c r="AP11" s="35"/>
      <c r="AQ11" s="35"/>
      <c r="AR11" s="35"/>
      <c r="AS11" s="35"/>
      <c r="AT11" s="812">
        <f>+$J11</f>
        <v>541</v>
      </c>
      <c r="AU11" s="993">
        <f>+O11</f>
        <v>3</v>
      </c>
      <c r="AV11" s="44">
        <f>SUM(AW11:BB11)</f>
        <v>8</v>
      </c>
      <c r="AW11" s="35">
        <v>8</v>
      </c>
      <c r="AX11" s="35"/>
      <c r="AY11" s="35"/>
      <c r="AZ11" s="35"/>
      <c r="BA11" s="35"/>
      <c r="BB11" s="35"/>
      <c r="BC11" s="812">
        <f>+$J11</f>
        <v>541</v>
      </c>
      <c r="BD11" s="996">
        <f>+P11</f>
        <v>3</v>
      </c>
      <c r="BE11" s="44">
        <f>SUM(BF11:BK11)</f>
        <v>8</v>
      </c>
      <c r="BF11" s="35">
        <v>8</v>
      </c>
      <c r="BG11" s="35"/>
      <c r="BH11" s="35"/>
      <c r="BI11" s="35"/>
      <c r="BJ11" s="35"/>
      <c r="BK11" s="35"/>
      <c r="BL11" s="812">
        <f>+$J11</f>
        <v>541</v>
      </c>
      <c r="BM11" s="987">
        <f>+Q11</f>
        <v>3</v>
      </c>
      <c r="BN11" s="44">
        <v>8</v>
      </c>
      <c r="BO11" s="35">
        <v>8</v>
      </c>
      <c r="BP11" s="35"/>
      <c r="BQ11" s="35"/>
      <c r="BR11" s="35"/>
      <c r="BS11" s="35"/>
      <c r="BT11" s="35"/>
      <c r="BU11" s="818"/>
      <c r="BV11" s="819"/>
      <c r="BW11" s="819"/>
      <c r="BX11" s="819"/>
      <c r="BY11" s="819"/>
      <c r="BZ11" s="819"/>
      <c r="CA11" s="819"/>
      <c r="CB11" s="819"/>
      <c r="CC11" s="820"/>
    </row>
    <row r="12" spans="1:81" s="58" customFormat="1" ht="40.200000000000003" customHeight="1" thickTop="1" thickBot="1" x14ac:dyDescent="0.35">
      <c r="A12" s="34"/>
      <c r="B12" s="907"/>
      <c r="C12" s="1237"/>
      <c r="D12" s="919"/>
      <c r="E12" s="920"/>
      <c r="F12" s="2016"/>
      <c r="G12" s="2016"/>
      <c r="H12" s="2016"/>
      <c r="I12" s="1185"/>
      <c r="J12" s="813"/>
      <c r="K12" s="855"/>
      <c r="L12" s="858"/>
      <c r="M12" s="861"/>
      <c r="N12" s="837"/>
      <c r="O12" s="840"/>
      <c r="P12" s="864"/>
      <c r="Q12" s="867"/>
      <c r="R12" s="813"/>
      <c r="S12" s="39" t="s">
        <v>7772</v>
      </c>
      <c r="T12" s="236" t="s">
        <v>3821</v>
      </c>
      <c r="U12" s="236" t="s">
        <v>3828</v>
      </c>
      <c r="V12" s="236" t="s">
        <v>3830</v>
      </c>
      <c r="W12" s="231" t="s">
        <v>7773</v>
      </c>
      <c r="X12" s="256">
        <v>44970</v>
      </c>
      <c r="Y12" s="256">
        <v>45289</v>
      </c>
      <c r="Z12" s="256">
        <v>44970</v>
      </c>
      <c r="AA12" s="256">
        <v>45289</v>
      </c>
      <c r="AB12" s="813"/>
      <c r="AC12" s="828"/>
      <c r="AD12" s="51">
        <f t="shared" si="0"/>
        <v>0</v>
      </c>
      <c r="AE12" s="51">
        <f t="shared" si="0"/>
        <v>0</v>
      </c>
      <c r="AF12" s="51">
        <f t="shared" si="0"/>
        <v>0</v>
      </c>
      <c r="AG12" s="51">
        <f t="shared" si="0"/>
        <v>0</v>
      </c>
      <c r="AH12" s="51">
        <f t="shared" si="0"/>
        <v>0</v>
      </c>
      <c r="AI12" s="51">
        <f t="shared" si="0"/>
        <v>0</v>
      </c>
      <c r="AJ12" s="51">
        <f t="shared" si="0"/>
        <v>0</v>
      </c>
      <c r="AK12" s="813"/>
      <c r="AL12" s="991"/>
      <c r="AM12" s="51">
        <f>SUM(AN12:AS12)</f>
        <v>0</v>
      </c>
      <c r="AN12" s="336"/>
      <c r="AO12" s="336"/>
      <c r="AP12" s="336"/>
      <c r="AQ12" s="336"/>
      <c r="AR12" s="336"/>
      <c r="AS12" s="336"/>
      <c r="AT12" s="813"/>
      <c r="AU12" s="994"/>
      <c r="AV12" s="51">
        <f t="shared" ref="AV12:AV75" si="1">SUM(AW12:BB12)</f>
        <v>0</v>
      </c>
      <c r="AW12" s="336"/>
      <c r="AX12" s="336"/>
      <c r="AY12" s="336"/>
      <c r="AZ12" s="336"/>
      <c r="BA12" s="336"/>
      <c r="BB12" s="336"/>
      <c r="BC12" s="813"/>
      <c r="BD12" s="997"/>
      <c r="BE12" s="51">
        <f t="shared" ref="BE12:BE75" si="2">SUM(BF12:BK12)</f>
        <v>0</v>
      </c>
      <c r="BF12" s="336"/>
      <c r="BG12" s="336"/>
      <c r="BH12" s="336"/>
      <c r="BI12" s="336"/>
      <c r="BJ12" s="336"/>
      <c r="BK12" s="336"/>
      <c r="BL12" s="813"/>
      <c r="BM12" s="988"/>
      <c r="BN12" s="51">
        <f t="shared" ref="BN12:BN75" si="3">SUM(BO12:BT12)</f>
        <v>0</v>
      </c>
      <c r="BO12" s="336"/>
      <c r="BP12" s="336"/>
      <c r="BQ12" s="336"/>
      <c r="BR12" s="336"/>
      <c r="BS12" s="336"/>
      <c r="BT12" s="336"/>
      <c r="BU12" s="821" t="s">
        <v>7774</v>
      </c>
      <c r="BV12" s="822"/>
      <c r="BW12" s="822"/>
      <c r="BX12" s="822"/>
      <c r="BY12" s="822"/>
      <c r="BZ12" s="822"/>
      <c r="CA12" s="822"/>
      <c r="CB12" s="822"/>
      <c r="CC12" s="823"/>
    </row>
    <row r="13" spans="1:81" s="58" customFormat="1" ht="40.200000000000003" customHeight="1" thickTop="1" thickBot="1" x14ac:dyDescent="0.35">
      <c r="A13" s="34"/>
      <c r="B13" s="907"/>
      <c r="C13" s="1237"/>
      <c r="D13" s="919"/>
      <c r="E13" s="920"/>
      <c r="F13" s="2016"/>
      <c r="G13" s="2016"/>
      <c r="H13" s="2016"/>
      <c r="I13" s="1185"/>
      <c r="J13" s="813"/>
      <c r="K13" s="855"/>
      <c r="L13" s="858"/>
      <c r="M13" s="861"/>
      <c r="N13" s="837"/>
      <c r="O13" s="840"/>
      <c r="P13" s="864"/>
      <c r="Q13" s="867"/>
      <c r="R13" s="813"/>
      <c r="S13" s="39" t="s">
        <v>7775</v>
      </c>
      <c r="T13" s="236" t="s">
        <v>3821</v>
      </c>
      <c r="U13" s="236" t="s">
        <v>3827</v>
      </c>
      <c r="V13" s="236" t="s">
        <v>3831</v>
      </c>
      <c r="W13" s="231" t="s">
        <v>7776</v>
      </c>
      <c r="X13" s="256">
        <v>44970</v>
      </c>
      <c r="Y13" s="256">
        <v>45289</v>
      </c>
      <c r="Z13" s="256">
        <v>44970</v>
      </c>
      <c r="AA13" s="256">
        <v>45289</v>
      </c>
      <c r="AB13" s="813"/>
      <c r="AC13" s="828"/>
      <c r="AD13" s="51">
        <f t="shared" si="0"/>
        <v>0</v>
      </c>
      <c r="AE13" s="51">
        <f t="shared" si="0"/>
        <v>0</v>
      </c>
      <c r="AF13" s="51">
        <f t="shared" si="0"/>
        <v>0</v>
      </c>
      <c r="AG13" s="51">
        <f t="shared" si="0"/>
        <v>0</v>
      </c>
      <c r="AH13" s="51">
        <f t="shared" si="0"/>
        <v>0</v>
      </c>
      <c r="AI13" s="51">
        <f t="shared" si="0"/>
        <v>0</v>
      </c>
      <c r="AJ13" s="51">
        <f t="shared" si="0"/>
        <v>0</v>
      </c>
      <c r="AK13" s="813"/>
      <c r="AL13" s="991"/>
      <c r="AM13" s="51">
        <f t="shared" ref="AM13:AM76" si="4">SUM(AN13:AS13)</f>
        <v>0</v>
      </c>
      <c r="AN13" s="336"/>
      <c r="AO13" s="336"/>
      <c r="AP13" s="336"/>
      <c r="AQ13" s="336"/>
      <c r="AR13" s="336"/>
      <c r="AS13" s="336"/>
      <c r="AT13" s="813"/>
      <c r="AU13" s="994"/>
      <c r="AV13" s="51">
        <f t="shared" si="1"/>
        <v>0</v>
      </c>
      <c r="AW13" s="336"/>
      <c r="AX13" s="336"/>
      <c r="AY13" s="336"/>
      <c r="AZ13" s="336"/>
      <c r="BA13" s="336"/>
      <c r="BB13" s="336"/>
      <c r="BC13" s="813"/>
      <c r="BD13" s="997"/>
      <c r="BE13" s="51">
        <f t="shared" si="2"/>
        <v>0</v>
      </c>
      <c r="BF13" s="336"/>
      <c r="BG13" s="336"/>
      <c r="BH13" s="336"/>
      <c r="BI13" s="336"/>
      <c r="BJ13" s="336"/>
      <c r="BK13" s="336"/>
      <c r="BL13" s="813"/>
      <c r="BM13" s="988"/>
      <c r="BN13" s="51">
        <f t="shared" si="3"/>
        <v>0</v>
      </c>
      <c r="BO13" s="336"/>
      <c r="BP13" s="336"/>
      <c r="BQ13" s="336"/>
      <c r="BR13" s="336"/>
      <c r="BS13" s="336"/>
      <c r="BT13" s="336"/>
      <c r="BU13" s="821"/>
      <c r="BV13" s="822"/>
      <c r="BW13" s="822"/>
      <c r="BX13" s="822"/>
      <c r="BY13" s="822"/>
      <c r="BZ13" s="822"/>
      <c r="CA13" s="822"/>
      <c r="CB13" s="822"/>
      <c r="CC13" s="823"/>
    </row>
    <row r="14" spans="1:81" s="58" customFormat="1" ht="40.200000000000003" customHeight="1" thickTop="1" thickBot="1" x14ac:dyDescent="0.35">
      <c r="A14" s="34"/>
      <c r="B14" s="907"/>
      <c r="C14" s="1237"/>
      <c r="D14" s="1265"/>
      <c r="E14" s="1267"/>
      <c r="F14" s="2017"/>
      <c r="G14" s="2017"/>
      <c r="H14" s="2017"/>
      <c r="I14" s="1186"/>
      <c r="J14" s="814"/>
      <c r="K14" s="856"/>
      <c r="L14" s="859"/>
      <c r="M14" s="862"/>
      <c r="N14" s="838"/>
      <c r="O14" s="841"/>
      <c r="P14" s="865"/>
      <c r="Q14" s="874"/>
      <c r="R14" s="814"/>
      <c r="S14" s="232" t="s">
        <v>7777</v>
      </c>
      <c r="T14" s="237" t="s">
        <v>3821</v>
      </c>
      <c r="U14" s="237" t="s">
        <v>3828</v>
      </c>
      <c r="V14" s="237" t="s">
        <v>3830</v>
      </c>
      <c r="W14" s="231" t="s">
        <v>7778</v>
      </c>
      <c r="X14" s="256">
        <v>44970</v>
      </c>
      <c r="Y14" s="256">
        <v>45289</v>
      </c>
      <c r="Z14" s="256">
        <v>44970</v>
      </c>
      <c r="AA14" s="256">
        <v>45289</v>
      </c>
      <c r="AB14" s="814"/>
      <c r="AC14" s="829"/>
      <c r="AD14" s="46">
        <f t="shared" si="0"/>
        <v>0</v>
      </c>
      <c r="AE14" s="46">
        <f t="shared" si="0"/>
        <v>0</v>
      </c>
      <c r="AF14" s="46">
        <f t="shared" si="0"/>
        <v>0</v>
      </c>
      <c r="AG14" s="46">
        <f t="shared" si="0"/>
        <v>0</v>
      </c>
      <c r="AH14" s="46">
        <f t="shared" si="0"/>
        <v>0</v>
      </c>
      <c r="AI14" s="46">
        <f t="shared" si="0"/>
        <v>0</v>
      </c>
      <c r="AJ14" s="46">
        <f t="shared" si="0"/>
        <v>0</v>
      </c>
      <c r="AK14" s="814"/>
      <c r="AL14" s="992"/>
      <c r="AM14" s="46">
        <f t="shared" si="4"/>
        <v>0</v>
      </c>
      <c r="AN14" s="37"/>
      <c r="AO14" s="37"/>
      <c r="AP14" s="37"/>
      <c r="AQ14" s="37"/>
      <c r="AR14" s="37"/>
      <c r="AS14" s="37"/>
      <c r="AT14" s="814"/>
      <c r="AU14" s="995"/>
      <c r="AV14" s="46">
        <f t="shared" si="1"/>
        <v>0</v>
      </c>
      <c r="AW14" s="37"/>
      <c r="AX14" s="37"/>
      <c r="AY14" s="37"/>
      <c r="AZ14" s="37"/>
      <c r="BA14" s="37"/>
      <c r="BB14" s="37"/>
      <c r="BC14" s="814"/>
      <c r="BD14" s="998"/>
      <c r="BE14" s="46">
        <f t="shared" si="2"/>
        <v>0</v>
      </c>
      <c r="BF14" s="37"/>
      <c r="BG14" s="37"/>
      <c r="BH14" s="37"/>
      <c r="BI14" s="37"/>
      <c r="BJ14" s="37"/>
      <c r="BK14" s="37"/>
      <c r="BL14" s="814"/>
      <c r="BM14" s="989"/>
      <c r="BN14" s="46">
        <f t="shared" si="3"/>
        <v>0</v>
      </c>
      <c r="BO14" s="37"/>
      <c r="BP14" s="37"/>
      <c r="BQ14" s="37"/>
      <c r="BR14" s="37"/>
      <c r="BS14" s="37"/>
      <c r="BT14" s="37"/>
      <c r="BU14" s="824" t="s">
        <v>7779</v>
      </c>
      <c r="BV14" s="825"/>
      <c r="BW14" s="825"/>
      <c r="BX14" s="825"/>
      <c r="BY14" s="825"/>
      <c r="BZ14" s="825"/>
      <c r="CA14" s="825"/>
      <c r="CB14" s="825"/>
      <c r="CC14" s="826"/>
    </row>
    <row r="15" spans="1:81" s="58" customFormat="1" ht="57" customHeight="1" thickTop="1" thickBot="1" x14ac:dyDescent="0.35">
      <c r="A15" s="34"/>
      <c r="B15" s="907"/>
      <c r="C15" s="1237"/>
      <c r="D15" s="1264">
        <v>4101</v>
      </c>
      <c r="E15" s="1266" t="s">
        <v>4040</v>
      </c>
      <c r="F15" s="2015">
        <v>4101035</v>
      </c>
      <c r="G15" s="2015" t="s">
        <v>7780</v>
      </c>
      <c r="H15" s="2015" t="s">
        <v>7769</v>
      </c>
      <c r="I15" s="1184">
        <v>2021004540157</v>
      </c>
      <c r="J15" s="812">
        <v>542</v>
      </c>
      <c r="K15" s="854" t="str">
        <f>+[29]Metas!K617</f>
        <v>Jornadas de asistencia técnica a los municipios en el conocimiento de las rutas de protección de líderes sociales, en medidas de autocuidado y protección.</v>
      </c>
      <c r="L15" s="857">
        <v>10</v>
      </c>
      <c r="M15" s="860">
        <f>SUM(N15:Q15)</f>
        <v>10</v>
      </c>
      <c r="N15" s="836">
        <v>1</v>
      </c>
      <c r="O15" s="839">
        <v>3</v>
      </c>
      <c r="P15" s="863">
        <v>3</v>
      </c>
      <c r="Q15" s="866">
        <v>3</v>
      </c>
      <c r="R15" s="812">
        <f>+$J15</f>
        <v>542</v>
      </c>
      <c r="S15" s="231" t="s">
        <v>7770</v>
      </c>
      <c r="T15" s="235" t="s">
        <v>3822</v>
      </c>
      <c r="U15" s="235" t="s">
        <v>3826</v>
      </c>
      <c r="V15" s="235" t="s">
        <v>3830</v>
      </c>
      <c r="W15" s="231" t="s">
        <v>7771</v>
      </c>
      <c r="X15" s="256">
        <v>44956</v>
      </c>
      <c r="Y15" s="256">
        <v>44974</v>
      </c>
      <c r="Z15" s="256">
        <v>44970</v>
      </c>
      <c r="AA15" s="256">
        <v>45289</v>
      </c>
      <c r="AB15" s="812">
        <f>+$J15</f>
        <v>542</v>
      </c>
      <c r="AC15" s="827">
        <f>+L15</f>
        <v>10</v>
      </c>
      <c r="AD15" s="44">
        <f>+AM15+AV15+BE15+BN15</f>
        <v>90</v>
      </c>
      <c r="AE15" s="44">
        <f t="shared" si="0"/>
        <v>0</v>
      </c>
      <c r="AF15" s="44">
        <f t="shared" si="0"/>
        <v>0</v>
      </c>
      <c r="AG15" s="44">
        <f t="shared" si="0"/>
        <v>0</v>
      </c>
      <c r="AH15" s="44">
        <f t="shared" si="0"/>
        <v>0</v>
      </c>
      <c r="AI15" s="44">
        <f t="shared" si="0"/>
        <v>90</v>
      </c>
      <c r="AJ15" s="44">
        <f t="shared" si="0"/>
        <v>0</v>
      </c>
      <c r="AK15" s="812">
        <f>+$J15</f>
        <v>542</v>
      </c>
      <c r="AL15" s="990">
        <f>+N15</f>
        <v>1</v>
      </c>
      <c r="AM15" s="44">
        <f t="shared" si="4"/>
        <v>9</v>
      </c>
      <c r="AN15" s="35"/>
      <c r="AO15" s="35"/>
      <c r="AP15" s="35"/>
      <c r="AQ15" s="35"/>
      <c r="AR15" s="35">
        <v>9</v>
      </c>
      <c r="AS15" s="35"/>
      <c r="AT15" s="812">
        <f>+$J15</f>
        <v>542</v>
      </c>
      <c r="AU15" s="993">
        <f>+O15</f>
        <v>3</v>
      </c>
      <c r="AV15" s="44">
        <f t="shared" si="1"/>
        <v>27</v>
      </c>
      <c r="AW15" s="35"/>
      <c r="AX15" s="35"/>
      <c r="AY15" s="35"/>
      <c r="AZ15" s="35"/>
      <c r="BA15" s="35">
        <v>27</v>
      </c>
      <c r="BB15" s="35"/>
      <c r="BC15" s="812">
        <f>+$J15</f>
        <v>542</v>
      </c>
      <c r="BD15" s="996">
        <f>+P15</f>
        <v>3</v>
      </c>
      <c r="BE15" s="44">
        <f t="shared" si="2"/>
        <v>27</v>
      </c>
      <c r="BF15" s="35"/>
      <c r="BG15" s="35"/>
      <c r="BH15" s="35"/>
      <c r="BI15" s="35"/>
      <c r="BJ15" s="35">
        <v>27</v>
      </c>
      <c r="BK15" s="35"/>
      <c r="BL15" s="812">
        <f>+$J15</f>
        <v>542</v>
      </c>
      <c r="BM15" s="987">
        <f>+Q15</f>
        <v>3</v>
      </c>
      <c r="BN15" s="44">
        <f t="shared" si="3"/>
        <v>27</v>
      </c>
      <c r="BO15" s="35"/>
      <c r="BP15" s="35"/>
      <c r="BQ15" s="35"/>
      <c r="BR15" s="35"/>
      <c r="BS15" s="35">
        <v>27</v>
      </c>
      <c r="BT15" s="35"/>
      <c r="BU15" s="818"/>
      <c r="BV15" s="819"/>
      <c r="BW15" s="819"/>
      <c r="BX15" s="819"/>
      <c r="BY15" s="819"/>
      <c r="BZ15" s="819"/>
      <c r="CA15" s="819"/>
      <c r="CB15" s="819"/>
      <c r="CC15" s="820"/>
    </row>
    <row r="16" spans="1:81" s="58" customFormat="1" ht="40.200000000000003" customHeight="1" thickTop="1" thickBot="1" x14ac:dyDescent="0.35">
      <c r="A16" s="34"/>
      <c r="B16" s="907"/>
      <c r="C16" s="1237"/>
      <c r="D16" s="919"/>
      <c r="E16" s="920"/>
      <c r="F16" s="2016"/>
      <c r="G16" s="2016"/>
      <c r="H16" s="2016"/>
      <c r="I16" s="1185"/>
      <c r="J16" s="813"/>
      <c r="K16" s="855"/>
      <c r="L16" s="858"/>
      <c r="M16" s="861"/>
      <c r="N16" s="837"/>
      <c r="O16" s="840"/>
      <c r="P16" s="864"/>
      <c r="Q16" s="867"/>
      <c r="R16" s="813"/>
      <c r="S16" s="231" t="s">
        <v>7781</v>
      </c>
      <c r="T16" s="236" t="s">
        <v>3821</v>
      </c>
      <c r="U16" s="236" t="s">
        <v>3828</v>
      </c>
      <c r="V16" s="236" t="s">
        <v>3830</v>
      </c>
      <c r="W16" s="231" t="s">
        <v>7773</v>
      </c>
      <c r="X16" s="256">
        <v>44970</v>
      </c>
      <c r="Y16" s="256">
        <v>45289</v>
      </c>
      <c r="Z16" s="256">
        <v>44970</v>
      </c>
      <c r="AA16" s="256">
        <v>45289</v>
      </c>
      <c r="AB16" s="813"/>
      <c r="AC16" s="828"/>
      <c r="AD16" s="51">
        <f t="shared" ref="AD16:AJ31" si="5">+AM16+AV16+BE16+BN16</f>
        <v>0</v>
      </c>
      <c r="AE16" s="51">
        <f t="shared" si="0"/>
        <v>0</v>
      </c>
      <c r="AF16" s="51">
        <f t="shared" si="0"/>
        <v>0</v>
      </c>
      <c r="AG16" s="51">
        <f t="shared" si="0"/>
        <v>0</v>
      </c>
      <c r="AH16" s="51">
        <f t="shared" si="0"/>
        <v>0</v>
      </c>
      <c r="AI16" s="51">
        <f t="shared" si="0"/>
        <v>0</v>
      </c>
      <c r="AJ16" s="51">
        <f t="shared" si="0"/>
        <v>0</v>
      </c>
      <c r="AK16" s="813"/>
      <c r="AL16" s="991"/>
      <c r="AM16" s="51">
        <f t="shared" si="4"/>
        <v>0</v>
      </c>
      <c r="AN16" s="336"/>
      <c r="AO16" s="336"/>
      <c r="AP16" s="336"/>
      <c r="AQ16" s="336"/>
      <c r="AR16" s="336"/>
      <c r="AS16" s="336"/>
      <c r="AT16" s="813"/>
      <c r="AU16" s="994"/>
      <c r="AV16" s="51">
        <f t="shared" si="1"/>
        <v>0</v>
      </c>
      <c r="AW16" s="336"/>
      <c r="AX16" s="336"/>
      <c r="AY16" s="336"/>
      <c r="AZ16" s="336"/>
      <c r="BA16" s="336"/>
      <c r="BB16" s="336"/>
      <c r="BC16" s="813"/>
      <c r="BD16" s="997"/>
      <c r="BE16" s="51">
        <f t="shared" si="2"/>
        <v>0</v>
      </c>
      <c r="BF16" s="336"/>
      <c r="BG16" s="336"/>
      <c r="BH16" s="336"/>
      <c r="BI16" s="336"/>
      <c r="BJ16" s="336"/>
      <c r="BK16" s="336"/>
      <c r="BL16" s="813"/>
      <c r="BM16" s="988"/>
      <c r="BN16" s="51">
        <f t="shared" si="3"/>
        <v>0</v>
      </c>
      <c r="BO16" s="336"/>
      <c r="BP16" s="336"/>
      <c r="BQ16" s="336"/>
      <c r="BR16" s="336"/>
      <c r="BS16" s="336"/>
      <c r="BT16" s="336"/>
      <c r="BU16" s="821"/>
      <c r="BV16" s="822"/>
      <c r="BW16" s="822"/>
      <c r="BX16" s="822"/>
      <c r="BY16" s="822"/>
      <c r="BZ16" s="822"/>
      <c r="CA16" s="822"/>
      <c r="CB16" s="822"/>
      <c r="CC16" s="823"/>
    </row>
    <row r="17" spans="1:81" s="58" customFormat="1" ht="40.200000000000003" customHeight="1" thickTop="1" thickBot="1" x14ac:dyDescent="0.35">
      <c r="A17" s="34"/>
      <c r="B17" s="907"/>
      <c r="C17" s="1237"/>
      <c r="D17" s="919"/>
      <c r="E17" s="920"/>
      <c r="F17" s="2016"/>
      <c r="G17" s="2016"/>
      <c r="H17" s="2016"/>
      <c r="I17" s="1185"/>
      <c r="J17" s="813"/>
      <c r="K17" s="855"/>
      <c r="L17" s="858"/>
      <c r="M17" s="861"/>
      <c r="N17" s="837"/>
      <c r="O17" s="840"/>
      <c r="P17" s="864"/>
      <c r="Q17" s="867"/>
      <c r="R17" s="813"/>
      <c r="S17" s="39" t="s">
        <v>7775</v>
      </c>
      <c r="T17" s="236" t="s">
        <v>3821</v>
      </c>
      <c r="U17" s="236" t="s">
        <v>3827</v>
      </c>
      <c r="V17" s="236" t="s">
        <v>3831</v>
      </c>
      <c r="W17" s="231" t="s">
        <v>7776</v>
      </c>
      <c r="X17" s="256">
        <v>44970</v>
      </c>
      <c r="Y17" s="256">
        <v>45289</v>
      </c>
      <c r="Z17" s="256">
        <v>44970</v>
      </c>
      <c r="AA17" s="256">
        <v>45289</v>
      </c>
      <c r="AB17" s="813"/>
      <c r="AC17" s="828"/>
      <c r="AD17" s="51">
        <f t="shared" si="5"/>
        <v>0</v>
      </c>
      <c r="AE17" s="51">
        <f t="shared" si="0"/>
        <v>0</v>
      </c>
      <c r="AF17" s="51">
        <f t="shared" si="0"/>
        <v>0</v>
      </c>
      <c r="AG17" s="51">
        <f t="shared" si="0"/>
        <v>0</v>
      </c>
      <c r="AH17" s="51">
        <f t="shared" si="0"/>
        <v>0</v>
      </c>
      <c r="AI17" s="51">
        <f t="shared" si="0"/>
        <v>0</v>
      </c>
      <c r="AJ17" s="51">
        <f t="shared" si="0"/>
        <v>0</v>
      </c>
      <c r="AK17" s="813"/>
      <c r="AL17" s="991"/>
      <c r="AM17" s="51">
        <f t="shared" si="4"/>
        <v>0</v>
      </c>
      <c r="AN17" s="336"/>
      <c r="AO17" s="336"/>
      <c r="AP17" s="336"/>
      <c r="AQ17" s="336"/>
      <c r="AR17" s="336"/>
      <c r="AS17" s="336"/>
      <c r="AT17" s="813"/>
      <c r="AU17" s="994"/>
      <c r="AV17" s="51">
        <f t="shared" si="1"/>
        <v>0</v>
      </c>
      <c r="AW17" s="336"/>
      <c r="AX17" s="336"/>
      <c r="AY17" s="336"/>
      <c r="AZ17" s="336"/>
      <c r="BA17" s="336"/>
      <c r="BB17" s="336"/>
      <c r="BC17" s="813"/>
      <c r="BD17" s="997"/>
      <c r="BE17" s="51">
        <f t="shared" si="2"/>
        <v>0</v>
      </c>
      <c r="BF17" s="336"/>
      <c r="BG17" s="336"/>
      <c r="BH17" s="336"/>
      <c r="BI17" s="336"/>
      <c r="BJ17" s="336"/>
      <c r="BK17" s="336"/>
      <c r="BL17" s="813"/>
      <c r="BM17" s="988"/>
      <c r="BN17" s="51">
        <f t="shared" si="3"/>
        <v>0</v>
      </c>
      <c r="BO17" s="336"/>
      <c r="BP17" s="336"/>
      <c r="BQ17" s="336"/>
      <c r="BR17" s="336"/>
      <c r="BS17" s="336"/>
      <c r="BT17" s="336"/>
      <c r="BU17" s="821"/>
      <c r="BV17" s="822"/>
      <c r="BW17" s="822"/>
      <c r="BX17" s="822"/>
      <c r="BY17" s="822"/>
      <c r="BZ17" s="822"/>
      <c r="CA17" s="822"/>
      <c r="CB17" s="822"/>
      <c r="CC17" s="823"/>
    </row>
    <row r="18" spans="1:81" s="58" customFormat="1" ht="40.200000000000003" customHeight="1" thickTop="1" thickBot="1" x14ac:dyDescent="0.35">
      <c r="A18" s="34"/>
      <c r="B18" s="907"/>
      <c r="C18" s="1237"/>
      <c r="D18" s="1265"/>
      <c r="E18" s="1267"/>
      <c r="F18" s="2017"/>
      <c r="G18" s="2017"/>
      <c r="H18" s="2017"/>
      <c r="I18" s="1186"/>
      <c r="J18" s="814"/>
      <c r="K18" s="856"/>
      <c r="L18" s="859"/>
      <c r="M18" s="862"/>
      <c r="N18" s="838"/>
      <c r="O18" s="841"/>
      <c r="P18" s="865"/>
      <c r="Q18" s="874"/>
      <c r="R18" s="814"/>
      <c r="S18" s="232" t="s">
        <v>7777</v>
      </c>
      <c r="T18" s="237" t="s">
        <v>3821</v>
      </c>
      <c r="U18" s="237" t="s">
        <v>3828</v>
      </c>
      <c r="V18" s="237" t="s">
        <v>3830</v>
      </c>
      <c r="W18" s="231" t="s">
        <v>7778</v>
      </c>
      <c r="X18" s="256">
        <v>44970</v>
      </c>
      <c r="Y18" s="256">
        <v>45289</v>
      </c>
      <c r="Z18" s="256">
        <v>44970</v>
      </c>
      <c r="AA18" s="256">
        <v>45289</v>
      </c>
      <c r="AB18" s="814"/>
      <c r="AC18" s="829"/>
      <c r="AD18" s="46">
        <f t="shared" si="5"/>
        <v>0</v>
      </c>
      <c r="AE18" s="46">
        <f t="shared" si="0"/>
        <v>0</v>
      </c>
      <c r="AF18" s="46">
        <f t="shared" si="0"/>
        <v>0</v>
      </c>
      <c r="AG18" s="46">
        <f t="shared" si="0"/>
        <v>0</v>
      </c>
      <c r="AH18" s="46">
        <f t="shared" si="0"/>
        <v>0</v>
      </c>
      <c r="AI18" s="46">
        <f t="shared" si="0"/>
        <v>0</v>
      </c>
      <c r="AJ18" s="46">
        <f t="shared" si="0"/>
        <v>0</v>
      </c>
      <c r="AK18" s="814"/>
      <c r="AL18" s="992"/>
      <c r="AM18" s="46">
        <f t="shared" si="4"/>
        <v>0</v>
      </c>
      <c r="AN18" s="37"/>
      <c r="AO18" s="37"/>
      <c r="AP18" s="37"/>
      <c r="AQ18" s="37"/>
      <c r="AR18" s="37"/>
      <c r="AS18" s="37"/>
      <c r="AT18" s="814"/>
      <c r="AU18" s="995"/>
      <c r="AV18" s="46">
        <f t="shared" si="1"/>
        <v>0</v>
      </c>
      <c r="AW18" s="37"/>
      <c r="AX18" s="37"/>
      <c r="AY18" s="37"/>
      <c r="AZ18" s="37"/>
      <c r="BA18" s="37"/>
      <c r="BB18" s="37"/>
      <c r="BC18" s="814"/>
      <c r="BD18" s="998"/>
      <c r="BE18" s="46">
        <f t="shared" si="2"/>
        <v>0</v>
      </c>
      <c r="BF18" s="37"/>
      <c r="BG18" s="37"/>
      <c r="BH18" s="37"/>
      <c r="BI18" s="37"/>
      <c r="BJ18" s="37"/>
      <c r="BK18" s="37"/>
      <c r="BL18" s="814"/>
      <c r="BM18" s="989"/>
      <c r="BN18" s="46">
        <f t="shared" si="3"/>
        <v>0</v>
      </c>
      <c r="BO18" s="37"/>
      <c r="BP18" s="37"/>
      <c r="BQ18" s="37"/>
      <c r="BR18" s="37"/>
      <c r="BS18" s="37"/>
      <c r="BT18" s="37"/>
      <c r="BU18" s="824"/>
      <c r="BV18" s="825"/>
      <c r="BW18" s="825"/>
      <c r="BX18" s="825"/>
      <c r="BY18" s="825"/>
      <c r="BZ18" s="825"/>
      <c r="CA18" s="825"/>
      <c r="CB18" s="825"/>
      <c r="CC18" s="826"/>
    </row>
    <row r="19" spans="1:81" s="58" customFormat="1" ht="53.25" customHeight="1" thickTop="1" thickBot="1" x14ac:dyDescent="0.35">
      <c r="A19" s="34"/>
      <c r="B19" s="907"/>
      <c r="C19" s="1237"/>
      <c r="D19" s="1264">
        <v>4101</v>
      </c>
      <c r="E19" s="1266" t="s">
        <v>4040</v>
      </c>
      <c r="F19" s="2015">
        <v>4101023</v>
      </c>
      <c r="G19" s="2015" t="s">
        <v>4044</v>
      </c>
      <c r="H19" s="2015" t="s">
        <v>7769</v>
      </c>
      <c r="I19" s="1184">
        <v>2021004540157</v>
      </c>
      <c r="J19" s="812">
        <v>543</v>
      </c>
      <c r="K19" s="854" t="str">
        <f>+[29]Metas!K618</f>
        <v>Atención a Solicitudes de apoyo en acompañamiento a procesos de caracterización, presentadas por los municipios de Norte de Santander, en acompañamiento de la UARIV</v>
      </c>
      <c r="L19" s="1187">
        <v>1</v>
      </c>
      <c r="M19" s="1190">
        <f>SUM(N19:Q19)</f>
        <v>1</v>
      </c>
      <c r="N19" s="1193">
        <v>0.25</v>
      </c>
      <c r="O19" s="1175">
        <v>0.25</v>
      </c>
      <c r="P19" s="1178">
        <v>0.25</v>
      </c>
      <c r="Q19" s="1181">
        <v>0.25</v>
      </c>
      <c r="R19" s="812">
        <f>+$J19</f>
        <v>543</v>
      </c>
      <c r="S19" s="231" t="s">
        <v>7770</v>
      </c>
      <c r="T19" s="235" t="s">
        <v>3821</v>
      </c>
      <c r="U19" s="235" t="s">
        <v>3826</v>
      </c>
      <c r="V19" s="235" t="s">
        <v>3830</v>
      </c>
      <c r="W19" s="231" t="s">
        <v>7771</v>
      </c>
      <c r="X19" s="256">
        <v>44956</v>
      </c>
      <c r="Y19" s="256">
        <v>44974</v>
      </c>
      <c r="Z19" s="256">
        <v>44970</v>
      </c>
      <c r="AA19" s="256">
        <v>45289</v>
      </c>
      <c r="AB19" s="812">
        <f>+$J19</f>
        <v>543</v>
      </c>
      <c r="AC19" s="1671">
        <f>L19</f>
        <v>1</v>
      </c>
      <c r="AD19" s="44">
        <f t="shared" si="5"/>
        <v>60</v>
      </c>
      <c r="AE19" s="44">
        <f t="shared" si="0"/>
        <v>0</v>
      </c>
      <c r="AF19" s="44">
        <f t="shared" si="0"/>
        <v>0</v>
      </c>
      <c r="AG19" s="44">
        <f t="shared" si="0"/>
        <v>0</v>
      </c>
      <c r="AH19" s="44">
        <f t="shared" si="0"/>
        <v>0</v>
      </c>
      <c r="AI19" s="51">
        <f t="shared" si="0"/>
        <v>60</v>
      </c>
      <c r="AJ19" s="44">
        <f t="shared" si="0"/>
        <v>0</v>
      </c>
      <c r="AK19" s="812">
        <f>+$J19</f>
        <v>543</v>
      </c>
      <c r="AL19" s="2018">
        <v>0.25</v>
      </c>
      <c r="AM19" s="44">
        <f t="shared" si="4"/>
        <v>15</v>
      </c>
      <c r="AN19" s="35"/>
      <c r="AO19" s="35"/>
      <c r="AP19" s="35"/>
      <c r="AQ19" s="35"/>
      <c r="AR19" s="35">
        <v>15</v>
      </c>
      <c r="AS19" s="35"/>
      <c r="AT19" s="812">
        <f>+$J19</f>
        <v>543</v>
      </c>
      <c r="AU19" s="2019">
        <v>0.25</v>
      </c>
      <c r="AV19" s="44">
        <f t="shared" si="1"/>
        <v>15</v>
      </c>
      <c r="AW19" s="35"/>
      <c r="AX19" s="35"/>
      <c r="AY19" s="35"/>
      <c r="AZ19" s="35"/>
      <c r="BA19" s="35">
        <v>15</v>
      </c>
      <c r="BB19" s="35"/>
      <c r="BC19" s="812">
        <f>+$J19</f>
        <v>543</v>
      </c>
      <c r="BD19" s="2020">
        <v>0.25</v>
      </c>
      <c r="BE19" s="44">
        <f t="shared" si="2"/>
        <v>15</v>
      </c>
      <c r="BF19" s="35"/>
      <c r="BG19" s="35"/>
      <c r="BH19" s="35"/>
      <c r="BI19" s="35"/>
      <c r="BJ19" s="35">
        <v>15</v>
      </c>
      <c r="BK19" s="35"/>
      <c r="BL19" s="812">
        <f>+$J19</f>
        <v>543</v>
      </c>
      <c r="BM19" s="2021">
        <v>0.25</v>
      </c>
      <c r="BN19" s="44">
        <v>15</v>
      </c>
      <c r="BO19" s="35"/>
      <c r="BP19" s="35"/>
      <c r="BQ19" s="35"/>
      <c r="BR19" s="35"/>
      <c r="BS19" s="35">
        <v>15</v>
      </c>
      <c r="BT19" s="35"/>
      <c r="BU19" s="818"/>
      <c r="BV19" s="819"/>
      <c r="BW19" s="819"/>
      <c r="BX19" s="819"/>
      <c r="BY19" s="819"/>
      <c r="BZ19" s="819"/>
      <c r="CA19" s="819"/>
      <c r="CB19" s="819"/>
      <c r="CC19" s="820"/>
    </row>
    <row r="20" spans="1:81" s="58" customFormat="1" ht="40.200000000000003" customHeight="1" thickTop="1" thickBot="1" x14ac:dyDescent="0.35">
      <c r="A20" s="34"/>
      <c r="B20" s="907"/>
      <c r="C20" s="1237"/>
      <c r="D20" s="919"/>
      <c r="E20" s="920"/>
      <c r="F20" s="2016"/>
      <c r="G20" s="2016"/>
      <c r="H20" s="2016"/>
      <c r="I20" s="1185"/>
      <c r="J20" s="813"/>
      <c r="K20" s="855"/>
      <c r="L20" s="1188"/>
      <c r="M20" s="1191"/>
      <c r="N20" s="1194"/>
      <c r="O20" s="1176"/>
      <c r="P20" s="1179"/>
      <c r="Q20" s="1182"/>
      <c r="R20" s="813"/>
      <c r="S20" s="39" t="s">
        <v>7782</v>
      </c>
      <c r="T20" s="236" t="s">
        <v>3821</v>
      </c>
      <c r="U20" s="236" t="s">
        <v>3828</v>
      </c>
      <c r="V20" s="236" t="s">
        <v>3830</v>
      </c>
      <c r="W20" s="231" t="s">
        <v>7773</v>
      </c>
      <c r="X20" s="256">
        <v>44970</v>
      </c>
      <c r="Y20" s="256">
        <v>45289</v>
      </c>
      <c r="Z20" s="256">
        <v>44970</v>
      </c>
      <c r="AA20" s="256">
        <v>45289</v>
      </c>
      <c r="AB20" s="813"/>
      <c r="AC20" s="1672"/>
      <c r="AD20" s="51">
        <f t="shared" si="5"/>
        <v>0</v>
      </c>
      <c r="AE20" s="51">
        <f t="shared" si="0"/>
        <v>0</v>
      </c>
      <c r="AF20" s="51">
        <f t="shared" si="0"/>
        <v>0</v>
      </c>
      <c r="AG20" s="51">
        <f t="shared" si="0"/>
        <v>0</v>
      </c>
      <c r="AH20" s="51">
        <f t="shared" si="0"/>
        <v>0</v>
      </c>
      <c r="AI20" s="51">
        <f t="shared" si="0"/>
        <v>0</v>
      </c>
      <c r="AJ20" s="51">
        <f t="shared" si="0"/>
        <v>0</v>
      </c>
      <c r="AK20" s="813"/>
      <c r="AL20" s="2022"/>
      <c r="AM20" s="51">
        <f t="shared" si="4"/>
        <v>0</v>
      </c>
      <c r="AN20" s="336"/>
      <c r="AO20" s="336"/>
      <c r="AP20" s="336"/>
      <c r="AQ20" s="336"/>
      <c r="AR20" s="336"/>
      <c r="AS20" s="336"/>
      <c r="AT20" s="813"/>
      <c r="AU20" s="2023"/>
      <c r="AV20" s="51">
        <f t="shared" si="1"/>
        <v>0</v>
      </c>
      <c r="AW20" s="336"/>
      <c r="AX20" s="336"/>
      <c r="AY20" s="336"/>
      <c r="AZ20" s="336"/>
      <c r="BA20" s="336"/>
      <c r="BB20" s="336"/>
      <c r="BC20" s="813"/>
      <c r="BD20" s="2024"/>
      <c r="BE20" s="51">
        <f t="shared" si="2"/>
        <v>0</v>
      </c>
      <c r="BF20" s="336"/>
      <c r="BG20" s="336"/>
      <c r="BH20" s="336"/>
      <c r="BI20" s="336"/>
      <c r="BJ20" s="336"/>
      <c r="BK20" s="336"/>
      <c r="BL20" s="813"/>
      <c r="BM20" s="2025"/>
      <c r="BN20" s="51">
        <f t="shared" si="3"/>
        <v>0</v>
      </c>
      <c r="BO20" s="336"/>
      <c r="BP20" s="336"/>
      <c r="BQ20" s="336"/>
      <c r="BR20" s="336"/>
      <c r="BS20" s="336"/>
      <c r="BT20" s="336"/>
      <c r="BU20" s="821"/>
      <c r="BV20" s="822"/>
      <c r="BW20" s="822"/>
      <c r="BX20" s="822"/>
      <c r="BY20" s="822"/>
      <c r="BZ20" s="822"/>
      <c r="CA20" s="822"/>
      <c r="CB20" s="822"/>
      <c r="CC20" s="823"/>
    </row>
    <row r="21" spans="1:81" s="58" customFormat="1" ht="40.200000000000003" customHeight="1" thickTop="1" thickBot="1" x14ac:dyDescent="0.35">
      <c r="A21" s="34"/>
      <c r="B21" s="907"/>
      <c r="C21" s="1237"/>
      <c r="D21" s="919"/>
      <c r="E21" s="920"/>
      <c r="F21" s="2016"/>
      <c r="G21" s="2016"/>
      <c r="H21" s="2016"/>
      <c r="I21" s="1185"/>
      <c r="J21" s="813"/>
      <c r="K21" s="855"/>
      <c r="L21" s="1188"/>
      <c r="M21" s="1191"/>
      <c r="N21" s="1194"/>
      <c r="O21" s="1176"/>
      <c r="P21" s="1179"/>
      <c r="Q21" s="1182"/>
      <c r="R21" s="813"/>
      <c r="S21" s="39" t="s">
        <v>7775</v>
      </c>
      <c r="T21" s="236" t="s">
        <v>3821</v>
      </c>
      <c r="U21" s="236" t="s">
        <v>3827</v>
      </c>
      <c r="V21" s="236" t="s">
        <v>3831</v>
      </c>
      <c r="W21" s="231" t="s">
        <v>7783</v>
      </c>
      <c r="X21" s="256">
        <v>44970</v>
      </c>
      <c r="Y21" s="256">
        <v>45289</v>
      </c>
      <c r="Z21" s="256">
        <v>44970</v>
      </c>
      <c r="AA21" s="256">
        <v>45289</v>
      </c>
      <c r="AB21" s="813"/>
      <c r="AC21" s="1672"/>
      <c r="AD21" s="51">
        <f t="shared" si="5"/>
        <v>0</v>
      </c>
      <c r="AE21" s="51">
        <f t="shared" si="0"/>
        <v>0</v>
      </c>
      <c r="AF21" s="51">
        <f t="shared" si="0"/>
        <v>0</v>
      </c>
      <c r="AG21" s="51">
        <f t="shared" si="0"/>
        <v>0</v>
      </c>
      <c r="AH21" s="51">
        <f t="shared" si="0"/>
        <v>0</v>
      </c>
      <c r="AI21" s="51">
        <f t="shared" si="0"/>
        <v>0</v>
      </c>
      <c r="AJ21" s="51">
        <f t="shared" si="0"/>
        <v>0</v>
      </c>
      <c r="AK21" s="813"/>
      <c r="AL21" s="2022"/>
      <c r="AM21" s="51">
        <f t="shared" si="4"/>
        <v>0</v>
      </c>
      <c r="AN21" s="336"/>
      <c r="AO21" s="336"/>
      <c r="AP21" s="336"/>
      <c r="AQ21" s="336"/>
      <c r="AR21" s="336"/>
      <c r="AS21" s="336"/>
      <c r="AT21" s="813"/>
      <c r="AU21" s="2023"/>
      <c r="AV21" s="51">
        <f t="shared" si="1"/>
        <v>0</v>
      </c>
      <c r="AW21" s="336"/>
      <c r="AX21" s="336"/>
      <c r="AY21" s="336"/>
      <c r="AZ21" s="336"/>
      <c r="BA21" s="336"/>
      <c r="BB21" s="336"/>
      <c r="BC21" s="813"/>
      <c r="BD21" s="2024"/>
      <c r="BE21" s="51">
        <f t="shared" si="2"/>
        <v>0</v>
      </c>
      <c r="BF21" s="336"/>
      <c r="BG21" s="336"/>
      <c r="BH21" s="336"/>
      <c r="BI21" s="336"/>
      <c r="BJ21" s="336"/>
      <c r="BK21" s="336"/>
      <c r="BL21" s="813"/>
      <c r="BM21" s="2025"/>
      <c r="BN21" s="51">
        <f t="shared" si="3"/>
        <v>0</v>
      </c>
      <c r="BO21" s="336"/>
      <c r="BP21" s="336"/>
      <c r="BQ21" s="336"/>
      <c r="BR21" s="336"/>
      <c r="BS21" s="336"/>
      <c r="BT21" s="336"/>
      <c r="BU21" s="821"/>
      <c r="BV21" s="822"/>
      <c r="BW21" s="822"/>
      <c r="BX21" s="822"/>
      <c r="BY21" s="822"/>
      <c r="BZ21" s="822"/>
      <c r="CA21" s="822"/>
      <c r="CB21" s="822"/>
      <c r="CC21" s="823"/>
    </row>
    <row r="22" spans="1:81" s="58" customFormat="1" ht="40.200000000000003" customHeight="1" thickTop="1" thickBot="1" x14ac:dyDescent="0.35">
      <c r="A22" s="34"/>
      <c r="B22" s="907"/>
      <c r="C22" s="1238"/>
      <c r="D22" s="1265"/>
      <c r="E22" s="1267"/>
      <c r="F22" s="2017"/>
      <c r="G22" s="2017"/>
      <c r="H22" s="2017"/>
      <c r="I22" s="1186"/>
      <c r="J22" s="814"/>
      <c r="K22" s="856"/>
      <c r="L22" s="1189"/>
      <c r="M22" s="1192"/>
      <c r="N22" s="1195"/>
      <c r="O22" s="1177"/>
      <c r="P22" s="1180"/>
      <c r="Q22" s="1183"/>
      <c r="R22" s="814"/>
      <c r="S22" s="232" t="s">
        <v>7777</v>
      </c>
      <c r="T22" s="237" t="s">
        <v>3821</v>
      </c>
      <c r="U22" s="237" t="s">
        <v>3828</v>
      </c>
      <c r="V22" s="237" t="s">
        <v>3830</v>
      </c>
      <c r="W22" s="231" t="s">
        <v>7778</v>
      </c>
      <c r="X22" s="256">
        <v>44970</v>
      </c>
      <c r="Y22" s="256">
        <v>45289</v>
      </c>
      <c r="Z22" s="256">
        <v>44970</v>
      </c>
      <c r="AA22" s="256">
        <v>45289</v>
      </c>
      <c r="AB22" s="814"/>
      <c r="AC22" s="1673"/>
      <c r="AD22" s="46">
        <f t="shared" si="5"/>
        <v>0</v>
      </c>
      <c r="AE22" s="46">
        <f t="shared" si="0"/>
        <v>0</v>
      </c>
      <c r="AF22" s="46">
        <f t="shared" si="0"/>
        <v>0</v>
      </c>
      <c r="AG22" s="46">
        <f t="shared" si="0"/>
        <v>0</v>
      </c>
      <c r="AH22" s="46">
        <f t="shared" si="0"/>
        <v>0</v>
      </c>
      <c r="AI22" s="46">
        <f t="shared" si="0"/>
        <v>0</v>
      </c>
      <c r="AJ22" s="46">
        <f t="shared" si="0"/>
        <v>0</v>
      </c>
      <c r="AK22" s="814"/>
      <c r="AL22" s="2026"/>
      <c r="AM22" s="46">
        <f t="shared" si="4"/>
        <v>0</v>
      </c>
      <c r="AN22" s="37"/>
      <c r="AO22" s="37"/>
      <c r="AP22" s="37"/>
      <c r="AQ22" s="37"/>
      <c r="AR22" s="37"/>
      <c r="AS22" s="37"/>
      <c r="AT22" s="814"/>
      <c r="AU22" s="2027"/>
      <c r="AV22" s="46">
        <f t="shared" si="1"/>
        <v>0</v>
      </c>
      <c r="AW22" s="37"/>
      <c r="AX22" s="37"/>
      <c r="AY22" s="37"/>
      <c r="AZ22" s="37"/>
      <c r="BA22" s="37"/>
      <c r="BB22" s="37"/>
      <c r="BC22" s="814"/>
      <c r="BD22" s="2028"/>
      <c r="BE22" s="46">
        <f t="shared" si="2"/>
        <v>0</v>
      </c>
      <c r="BF22" s="37"/>
      <c r="BG22" s="37"/>
      <c r="BH22" s="37"/>
      <c r="BI22" s="37"/>
      <c r="BJ22" s="37"/>
      <c r="BK22" s="37"/>
      <c r="BL22" s="814"/>
      <c r="BM22" s="2029"/>
      <c r="BN22" s="46">
        <f t="shared" si="3"/>
        <v>0</v>
      </c>
      <c r="BO22" s="37"/>
      <c r="BP22" s="37"/>
      <c r="BQ22" s="37"/>
      <c r="BR22" s="37"/>
      <c r="BS22" s="37"/>
      <c r="BT22" s="37"/>
      <c r="BU22" s="824"/>
      <c r="BV22" s="825"/>
      <c r="BW22" s="825"/>
      <c r="BX22" s="825"/>
      <c r="BY22" s="825"/>
      <c r="BZ22" s="825"/>
      <c r="CA22" s="825"/>
      <c r="CB22" s="825"/>
      <c r="CC22" s="826"/>
    </row>
    <row r="23" spans="1:81" s="58" customFormat="1" ht="40.200000000000003" customHeight="1" thickTop="1" thickBot="1" x14ac:dyDescent="0.35">
      <c r="A23" s="34"/>
      <c r="B23" s="907"/>
      <c r="C23" s="868" t="s">
        <v>7784</v>
      </c>
      <c r="D23" s="1264">
        <v>4101</v>
      </c>
      <c r="E23" s="1266" t="s">
        <v>4040</v>
      </c>
      <c r="F23" s="2015">
        <v>4101038</v>
      </c>
      <c r="G23" s="2015" t="s">
        <v>4041</v>
      </c>
      <c r="H23" s="2015" t="s">
        <v>7769</v>
      </c>
      <c r="I23" s="2030">
        <v>2021004540157</v>
      </c>
      <c r="J23" s="812">
        <v>544</v>
      </c>
      <c r="K23" s="854" t="str">
        <f>+[29]Metas!K619</f>
        <v>Sesiones realizadas del CTJT Comité Territorial de Justicia Transicional.</v>
      </c>
      <c r="L23" s="857">
        <v>4</v>
      </c>
      <c r="M23" s="860">
        <f>SUM(N23:Q23)</f>
        <v>4</v>
      </c>
      <c r="N23" s="836">
        <v>1</v>
      </c>
      <c r="O23" s="839">
        <v>1</v>
      </c>
      <c r="P23" s="863">
        <v>1</v>
      </c>
      <c r="Q23" s="866">
        <v>1</v>
      </c>
      <c r="R23" s="812">
        <f>+$J23</f>
        <v>544</v>
      </c>
      <c r="S23" s="231" t="s">
        <v>7785</v>
      </c>
      <c r="T23" s="235" t="s">
        <v>3821</v>
      </c>
      <c r="U23" s="235" t="s">
        <v>3826</v>
      </c>
      <c r="V23" s="235" t="s">
        <v>3830</v>
      </c>
      <c r="W23" s="231" t="s">
        <v>7771</v>
      </c>
      <c r="X23" s="256">
        <v>44970</v>
      </c>
      <c r="Y23" s="256">
        <v>45289</v>
      </c>
      <c r="Z23" s="256">
        <v>44970</v>
      </c>
      <c r="AA23" s="256">
        <v>45289</v>
      </c>
      <c r="AB23" s="812">
        <f t="shared" ref="AB23" si="6">+$J23</f>
        <v>544</v>
      </c>
      <c r="AC23" s="827">
        <f>+L23</f>
        <v>4</v>
      </c>
      <c r="AD23" s="44">
        <f t="shared" si="5"/>
        <v>20</v>
      </c>
      <c r="AE23" s="44">
        <f t="shared" si="0"/>
        <v>20</v>
      </c>
      <c r="AF23" s="44">
        <f t="shared" si="0"/>
        <v>0</v>
      </c>
      <c r="AG23" s="44">
        <f t="shared" si="0"/>
        <v>0</v>
      </c>
      <c r="AH23" s="44">
        <f t="shared" si="0"/>
        <v>0</v>
      </c>
      <c r="AI23" s="51">
        <f t="shared" si="0"/>
        <v>0</v>
      </c>
      <c r="AJ23" s="44">
        <f t="shared" si="0"/>
        <v>0</v>
      </c>
      <c r="AK23" s="812">
        <f t="shared" ref="AK23" si="7">+$J23</f>
        <v>544</v>
      </c>
      <c r="AL23" s="990">
        <f>+N23</f>
        <v>1</v>
      </c>
      <c r="AM23" s="44">
        <f t="shared" si="4"/>
        <v>5</v>
      </c>
      <c r="AN23" s="35">
        <v>5</v>
      </c>
      <c r="AO23" s="35"/>
      <c r="AP23" s="35"/>
      <c r="AQ23" s="35"/>
      <c r="AR23" s="35"/>
      <c r="AS23" s="35"/>
      <c r="AT23" s="812">
        <f t="shared" ref="AT23" si="8">+$J23</f>
        <v>544</v>
      </c>
      <c r="AU23" s="993">
        <f>+O23</f>
        <v>1</v>
      </c>
      <c r="AV23" s="44">
        <f t="shared" si="1"/>
        <v>5</v>
      </c>
      <c r="AW23" s="35">
        <v>5</v>
      </c>
      <c r="AX23" s="35"/>
      <c r="AY23" s="35"/>
      <c r="AZ23" s="35"/>
      <c r="BA23" s="35"/>
      <c r="BB23" s="35"/>
      <c r="BC23" s="812">
        <f t="shared" ref="BC23" si="9">+$J23</f>
        <v>544</v>
      </c>
      <c r="BD23" s="54">
        <f>+P23</f>
        <v>1</v>
      </c>
      <c r="BE23" s="44">
        <f t="shared" si="2"/>
        <v>5</v>
      </c>
      <c r="BF23" s="35">
        <v>5</v>
      </c>
      <c r="BG23" s="35"/>
      <c r="BH23" s="35"/>
      <c r="BI23" s="35"/>
      <c r="BJ23" s="35"/>
      <c r="BK23" s="35"/>
      <c r="BL23" s="812">
        <f t="shared" ref="BL23" si="10">+$J23</f>
        <v>544</v>
      </c>
      <c r="BM23" s="41">
        <f>+Q23</f>
        <v>1</v>
      </c>
      <c r="BN23" s="44">
        <f t="shared" si="3"/>
        <v>5</v>
      </c>
      <c r="BO23" s="35">
        <v>5</v>
      </c>
      <c r="BP23" s="35"/>
      <c r="BQ23" s="35"/>
      <c r="BR23" s="35"/>
      <c r="BS23" s="35"/>
      <c r="BT23" s="35"/>
      <c r="BU23" s="818" t="s">
        <v>7786</v>
      </c>
      <c r="BV23" s="819"/>
      <c r="BW23" s="819"/>
      <c r="BX23" s="819"/>
      <c r="BY23" s="819"/>
      <c r="BZ23" s="819"/>
      <c r="CA23" s="819"/>
      <c r="CB23" s="819"/>
      <c r="CC23" s="820"/>
    </row>
    <row r="24" spans="1:81" s="58" customFormat="1" ht="40.200000000000003" customHeight="1" thickTop="1" x14ac:dyDescent="0.3">
      <c r="A24" s="34"/>
      <c r="B24" s="907"/>
      <c r="C24" s="869"/>
      <c r="D24" s="919"/>
      <c r="E24" s="920"/>
      <c r="F24" s="2016"/>
      <c r="G24" s="2016"/>
      <c r="H24" s="2016"/>
      <c r="I24" s="2031"/>
      <c r="J24" s="813"/>
      <c r="K24" s="855"/>
      <c r="L24" s="858"/>
      <c r="M24" s="861"/>
      <c r="N24" s="837"/>
      <c r="O24" s="840"/>
      <c r="P24" s="864"/>
      <c r="Q24" s="867"/>
      <c r="R24" s="813"/>
      <c r="S24" s="39" t="s">
        <v>7787</v>
      </c>
      <c r="T24" s="236" t="s">
        <v>3821</v>
      </c>
      <c r="U24" s="236" t="s">
        <v>3828</v>
      </c>
      <c r="V24" s="236" t="s">
        <v>3831</v>
      </c>
      <c r="W24" s="39" t="s">
        <v>7788</v>
      </c>
      <c r="X24" s="256">
        <v>44970</v>
      </c>
      <c r="Y24" s="256">
        <v>45289</v>
      </c>
      <c r="Z24" s="256">
        <v>44970</v>
      </c>
      <c r="AA24" s="256">
        <v>45289</v>
      </c>
      <c r="AB24" s="813"/>
      <c r="AC24" s="828"/>
      <c r="AD24" s="51">
        <f t="shared" si="5"/>
        <v>0</v>
      </c>
      <c r="AE24" s="51">
        <f t="shared" si="0"/>
        <v>0</v>
      </c>
      <c r="AF24" s="51">
        <f t="shared" si="0"/>
        <v>0</v>
      </c>
      <c r="AG24" s="51">
        <f t="shared" si="0"/>
        <v>0</v>
      </c>
      <c r="AH24" s="51">
        <f t="shared" si="0"/>
        <v>0</v>
      </c>
      <c r="AI24" s="51">
        <f t="shared" si="0"/>
        <v>0</v>
      </c>
      <c r="AJ24" s="51">
        <f t="shared" si="0"/>
        <v>0</v>
      </c>
      <c r="AK24" s="813"/>
      <c r="AL24" s="991"/>
      <c r="AM24" s="51">
        <f t="shared" si="4"/>
        <v>0</v>
      </c>
      <c r="AN24" s="336"/>
      <c r="AO24" s="336"/>
      <c r="AP24" s="336"/>
      <c r="AQ24" s="336"/>
      <c r="AR24" s="336"/>
      <c r="AS24" s="336"/>
      <c r="AT24" s="813"/>
      <c r="AU24" s="994"/>
      <c r="AV24" s="51">
        <f t="shared" si="1"/>
        <v>0</v>
      </c>
      <c r="AW24" s="336"/>
      <c r="AX24" s="336"/>
      <c r="AY24" s="336"/>
      <c r="AZ24" s="336"/>
      <c r="BA24" s="336"/>
      <c r="BB24" s="336"/>
      <c r="BC24" s="813"/>
      <c r="BD24" s="425"/>
      <c r="BE24" s="51">
        <f t="shared" si="2"/>
        <v>0</v>
      </c>
      <c r="BF24" s="336"/>
      <c r="BG24" s="336"/>
      <c r="BH24" s="336"/>
      <c r="BI24" s="336"/>
      <c r="BJ24" s="336"/>
      <c r="BK24" s="336"/>
      <c r="BL24" s="813"/>
      <c r="BM24" s="426"/>
      <c r="BN24" s="51">
        <f t="shared" si="3"/>
        <v>0</v>
      </c>
      <c r="BO24" s="336"/>
      <c r="BP24" s="336"/>
      <c r="BQ24" s="336"/>
      <c r="BR24" s="336"/>
      <c r="BS24" s="336"/>
      <c r="BT24" s="336"/>
      <c r="BU24" s="821"/>
      <c r="BV24" s="822"/>
      <c r="BW24" s="822"/>
      <c r="BX24" s="822"/>
      <c r="BY24" s="822"/>
      <c r="BZ24" s="822"/>
      <c r="CA24" s="822"/>
      <c r="CB24" s="822"/>
      <c r="CC24" s="823"/>
    </row>
    <row r="25" spans="1:81" s="58" customFormat="1" ht="40.200000000000003" customHeight="1" x14ac:dyDescent="0.3">
      <c r="A25" s="34"/>
      <c r="B25" s="907"/>
      <c r="C25" s="869"/>
      <c r="D25" s="919"/>
      <c r="E25" s="920"/>
      <c r="F25" s="2016"/>
      <c r="G25" s="2016"/>
      <c r="H25" s="2016"/>
      <c r="I25" s="2031"/>
      <c r="J25" s="813"/>
      <c r="K25" s="855"/>
      <c r="L25" s="858"/>
      <c r="M25" s="861"/>
      <c r="N25" s="837"/>
      <c r="O25" s="840"/>
      <c r="P25" s="864"/>
      <c r="Q25" s="867"/>
      <c r="R25" s="813"/>
      <c r="S25" s="39"/>
      <c r="T25" s="236"/>
      <c r="U25" s="236"/>
      <c r="V25" s="236"/>
      <c r="W25" s="39"/>
      <c r="X25" s="31"/>
      <c r="Y25" s="31"/>
      <c r="Z25" s="31"/>
      <c r="AA25" s="31"/>
      <c r="AB25" s="813"/>
      <c r="AC25" s="828"/>
      <c r="AD25" s="51">
        <f t="shared" si="5"/>
        <v>0</v>
      </c>
      <c r="AE25" s="51">
        <f t="shared" si="0"/>
        <v>0</v>
      </c>
      <c r="AF25" s="51">
        <f t="shared" si="0"/>
        <v>0</v>
      </c>
      <c r="AG25" s="51">
        <f t="shared" si="0"/>
        <v>0</v>
      </c>
      <c r="AH25" s="51">
        <f t="shared" si="0"/>
        <v>0</v>
      </c>
      <c r="AI25" s="51">
        <f t="shared" si="0"/>
        <v>0</v>
      </c>
      <c r="AJ25" s="51">
        <f t="shared" si="0"/>
        <v>0</v>
      </c>
      <c r="AK25" s="813"/>
      <c r="AL25" s="991"/>
      <c r="AM25" s="51">
        <f t="shared" si="4"/>
        <v>0</v>
      </c>
      <c r="AN25" s="336"/>
      <c r="AO25" s="336"/>
      <c r="AP25" s="336"/>
      <c r="AQ25" s="336"/>
      <c r="AR25" s="336"/>
      <c r="AS25" s="336"/>
      <c r="AT25" s="813"/>
      <c r="AU25" s="994"/>
      <c r="AV25" s="51">
        <f t="shared" si="1"/>
        <v>0</v>
      </c>
      <c r="AW25" s="336"/>
      <c r="AX25" s="336"/>
      <c r="AY25" s="336"/>
      <c r="AZ25" s="336"/>
      <c r="BA25" s="336"/>
      <c r="BB25" s="336"/>
      <c r="BC25" s="813"/>
      <c r="BD25" s="425"/>
      <c r="BE25" s="51">
        <f t="shared" si="2"/>
        <v>0</v>
      </c>
      <c r="BF25" s="336"/>
      <c r="BG25" s="336"/>
      <c r="BH25" s="336"/>
      <c r="BI25" s="336"/>
      <c r="BJ25" s="336"/>
      <c r="BK25" s="336"/>
      <c r="BL25" s="813"/>
      <c r="BM25" s="426"/>
      <c r="BN25" s="51">
        <f t="shared" si="3"/>
        <v>0</v>
      </c>
      <c r="BO25" s="336"/>
      <c r="BP25" s="336"/>
      <c r="BQ25" s="336"/>
      <c r="BR25" s="336"/>
      <c r="BS25" s="336"/>
      <c r="BT25" s="336"/>
      <c r="BU25" s="821"/>
      <c r="BV25" s="822"/>
      <c r="BW25" s="822"/>
      <c r="BX25" s="822"/>
      <c r="BY25" s="822"/>
      <c r="BZ25" s="822"/>
      <c r="CA25" s="822"/>
      <c r="CB25" s="822"/>
      <c r="CC25" s="823"/>
    </row>
    <row r="26" spans="1:81" s="58" customFormat="1" ht="40.200000000000003" customHeight="1" thickBot="1" x14ac:dyDescent="0.35">
      <c r="A26" s="34"/>
      <c r="B26" s="907"/>
      <c r="C26" s="869"/>
      <c r="D26" s="1265"/>
      <c r="E26" s="1267"/>
      <c r="F26" s="2017"/>
      <c r="G26" s="2017"/>
      <c r="H26" s="2017"/>
      <c r="I26" s="2032"/>
      <c r="J26" s="814"/>
      <c r="K26" s="856"/>
      <c r="L26" s="859"/>
      <c r="M26" s="862"/>
      <c r="N26" s="838"/>
      <c r="O26" s="841"/>
      <c r="P26" s="865"/>
      <c r="Q26" s="874"/>
      <c r="R26" s="814"/>
      <c r="S26" s="232"/>
      <c r="T26" s="237"/>
      <c r="U26" s="237"/>
      <c r="V26" s="237"/>
      <c r="W26" s="232"/>
      <c r="X26" s="260"/>
      <c r="Y26" s="260"/>
      <c r="Z26" s="260"/>
      <c r="AA26" s="260"/>
      <c r="AB26" s="814"/>
      <c r="AC26" s="829"/>
      <c r="AD26" s="46">
        <f t="shared" si="5"/>
        <v>0</v>
      </c>
      <c r="AE26" s="46">
        <f t="shared" si="0"/>
        <v>0</v>
      </c>
      <c r="AF26" s="46">
        <f t="shared" si="0"/>
        <v>0</v>
      </c>
      <c r="AG26" s="46">
        <f t="shared" si="0"/>
        <v>0</v>
      </c>
      <c r="AH26" s="46">
        <f t="shared" si="0"/>
        <v>0</v>
      </c>
      <c r="AI26" s="46">
        <f t="shared" si="0"/>
        <v>0</v>
      </c>
      <c r="AJ26" s="46">
        <f t="shared" si="0"/>
        <v>0</v>
      </c>
      <c r="AK26" s="814"/>
      <c r="AL26" s="992"/>
      <c r="AM26" s="46">
        <f t="shared" si="4"/>
        <v>0</v>
      </c>
      <c r="AN26" s="37"/>
      <c r="AO26" s="37"/>
      <c r="AP26" s="37"/>
      <c r="AQ26" s="37"/>
      <c r="AR26" s="37"/>
      <c r="AS26" s="37"/>
      <c r="AT26" s="814"/>
      <c r="AU26" s="995"/>
      <c r="AV26" s="46">
        <f t="shared" si="1"/>
        <v>0</v>
      </c>
      <c r="AW26" s="37"/>
      <c r="AX26" s="37"/>
      <c r="AY26" s="37"/>
      <c r="AZ26" s="37"/>
      <c r="BA26" s="37"/>
      <c r="BB26" s="37"/>
      <c r="BC26" s="814"/>
      <c r="BD26" s="56"/>
      <c r="BE26" s="46">
        <f t="shared" si="2"/>
        <v>0</v>
      </c>
      <c r="BF26" s="37"/>
      <c r="BG26" s="37"/>
      <c r="BH26" s="37"/>
      <c r="BI26" s="37"/>
      <c r="BJ26" s="37"/>
      <c r="BK26" s="37"/>
      <c r="BL26" s="814"/>
      <c r="BM26" s="43"/>
      <c r="BN26" s="46">
        <f t="shared" si="3"/>
        <v>0</v>
      </c>
      <c r="BO26" s="37"/>
      <c r="BP26" s="37"/>
      <c r="BQ26" s="37"/>
      <c r="BR26" s="37"/>
      <c r="BS26" s="37"/>
      <c r="BT26" s="37"/>
      <c r="BU26" s="824"/>
      <c r="BV26" s="825"/>
      <c r="BW26" s="825"/>
      <c r="BX26" s="825"/>
      <c r="BY26" s="825"/>
      <c r="BZ26" s="825"/>
      <c r="CA26" s="825"/>
      <c r="CB26" s="825"/>
      <c r="CC26" s="826"/>
    </row>
    <row r="27" spans="1:81" s="58" customFormat="1" ht="40.200000000000003" customHeight="1" thickTop="1" thickBot="1" x14ac:dyDescent="0.35">
      <c r="A27" s="34"/>
      <c r="B27" s="907"/>
      <c r="C27" s="869"/>
      <c r="D27" s="1264">
        <v>4101</v>
      </c>
      <c r="E27" s="1266" t="s">
        <v>4040</v>
      </c>
      <c r="F27" s="2015">
        <v>4101038</v>
      </c>
      <c r="G27" s="2015" t="s">
        <v>7789</v>
      </c>
      <c r="H27" s="2015" t="s">
        <v>7769</v>
      </c>
      <c r="I27" s="1184">
        <v>2021004540157</v>
      </c>
      <c r="J27" s="812">
        <v>545</v>
      </c>
      <c r="K27" s="854" t="str">
        <f>+[29]Metas!K620</f>
        <v>Sesiones realizadas de la Mesa Departamental de participación efectiva de Víctimas.</v>
      </c>
      <c r="L27" s="857">
        <v>4</v>
      </c>
      <c r="M27" s="860">
        <f>SUM(N27:Q27)</f>
        <v>4</v>
      </c>
      <c r="N27" s="836">
        <v>1</v>
      </c>
      <c r="O27" s="839">
        <v>1</v>
      </c>
      <c r="P27" s="863">
        <v>1</v>
      </c>
      <c r="Q27" s="866">
        <v>1</v>
      </c>
      <c r="R27" s="812">
        <f>+$J27</f>
        <v>545</v>
      </c>
      <c r="S27" s="231" t="s">
        <v>7790</v>
      </c>
      <c r="T27" s="235" t="s">
        <v>3821</v>
      </c>
      <c r="U27" s="235" t="s">
        <v>3826</v>
      </c>
      <c r="V27" s="235" t="s">
        <v>3830</v>
      </c>
      <c r="W27" s="231" t="s">
        <v>7771</v>
      </c>
      <c r="X27" s="256">
        <v>44970</v>
      </c>
      <c r="Y27" s="256">
        <v>45289</v>
      </c>
      <c r="Z27" s="256">
        <v>44970</v>
      </c>
      <c r="AA27" s="256">
        <v>45289</v>
      </c>
      <c r="AB27" s="812">
        <f t="shared" ref="AB27" si="11">+$J27</f>
        <v>545</v>
      </c>
      <c r="AC27" s="827">
        <f t="shared" ref="AC27" si="12">+L27</f>
        <v>4</v>
      </c>
      <c r="AD27" s="44">
        <f>+AM27+AV27+BE27+BN27</f>
        <v>12</v>
      </c>
      <c r="AE27" s="51">
        <f>+AN27+AW27+BF27+BO27</f>
        <v>0</v>
      </c>
      <c r="AF27" s="44">
        <f t="shared" si="5"/>
        <v>0</v>
      </c>
      <c r="AG27" s="44">
        <f t="shared" si="5"/>
        <v>0</v>
      </c>
      <c r="AH27" s="44">
        <f t="shared" si="5"/>
        <v>0</v>
      </c>
      <c r="AI27" s="51">
        <f t="shared" si="5"/>
        <v>12</v>
      </c>
      <c r="AJ27" s="44">
        <f t="shared" si="5"/>
        <v>0</v>
      </c>
      <c r="AK27" s="812">
        <f t="shared" ref="AK27" si="13">+$J27</f>
        <v>545</v>
      </c>
      <c r="AL27" s="830">
        <f>+N27</f>
        <v>1</v>
      </c>
      <c r="AM27" s="44">
        <f t="shared" si="4"/>
        <v>3</v>
      </c>
      <c r="AN27" s="47"/>
      <c r="AO27" s="47"/>
      <c r="AP27" s="47"/>
      <c r="AQ27" s="47"/>
      <c r="AR27" s="47">
        <v>3</v>
      </c>
      <c r="AS27" s="47"/>
      <c r="AT27" s="812">
        <f t="shared" ref="AT27" si="14">+$J27</f>
        <v>545</v>
      </c>
      <c r="AU27" s="833">
        <f>+O27</f>
        <v>1</v>
      </c>
      <c r="AV27" s="44">
        <f t="shared" si="1"/>
        <v>3</v>
      </c>
      <c r="AW27" s="47"/>
      <c r="AX27" s="47"/>
      <c r="AY27" s="47"/>
      <c r="AZ27" s="47"/>
      <c r="BA27" s="47">
        <v>3</v>
      </c>
      <c r="BB27" s="47"/>
      <c r="BC27" s="812">
        <f t="shared" ref="BC27" si="15">+$J27</f>
        <v>545</v>
      </c>
      <c r="BD27" s="809">
        <f>+P27</f>
        <v>1</v>
      </c>
      <c r="BE27" s="44">
        <f t="shared" si="2"/>
        <v>3</v>
      </c>
      <c r="BF27" s="47"/>
      <c r="BG27" s="47"/>
      <c r="BH27" s="47"/>
      <c r="BI27" s="47"/>
      <c r="BJ27" s="47">
        <v>3</v>
      </c>
      <c r="BK27" s="47"/>
      <c r="BL27" s="812">
        <f t="shared" ref="BL27" si="16">+$J27</f>
        <v>545</v>
      </c>
      <c r="BM27" s="815">
        <f>+Q27</f>
        <v>1</v>
      </c>
      <c r="BN27" s="44">
        <f t="shared" si="3"/>
        <v>3</v>
      </c>
      <c r="BO27" s="47"/>
      <c r="BP27" s="47"/>
      <c r="BQ27" s="47"/>
      <c r="BR27" s="47"/>
      <c r="BS27" s="47">
        <v>3</v>
      </c>
      <c r="BT27" s="47"/>
      <c r="BU27" s="818"/>
      <c r="BV27" s="819"/>
      <c r="BW27" s="819"/>
      <c r="BX27" s="819"/>
      <c r="BY27" s="819"/>
      <c r="BZ27" s="819"/>
      <c r="CA27" s="819"/>
      <c r="CB27" s="819"/>
      <c r="CC27" s="820"/>
    </row>
    <row r="28" spans="1:81" s="58" customFormat="1" ht="40.200000000000003" customHeight="1" thickTop="1" x14ac:dyDescent="0.3">
      <c r="A28" s="34"/>
      <c r="B28" s="907"/>
      <c r="C28" s="869"/>
      <c r="D28" s="919"/>
      <c r="E28" s="920"/>
      <c r="F28" s="2016"/>
      <c r="G28" s="2016"/>
      <c r="H28" s="2016"/>
      <c r="I28" s="1185"/>
      <c r="J28" s="813"/>
      <c r="K28" s="855"/>
      <c r="L28" s="858"/>
      <c r="M28" s="861"/>
      <c r="N28" s="837"/>
      <c r="O28" s="840"/>
      <c r="P28" s="864"/>
      <c r="Q28" s="867"/>
      <c r="R28" s="813"/>
      <c r="S28" s="39" t="s">
        <v>7791</v>
      </c>
      <c r="T28" s="236" t="s">
        <v>3821</v>
      </c>
      <c r="U28" s="236" t="s">
        <v>3828</v>
      </c>
      <c r="V28" s="236" t="s">
        <v>3831</v>
      </c>
      <c r="W28" s="39" t="s">
        <v>7788</v>
      </c>
      <c r="X28" s="256">
        <v>44970</v>
      </c>
      <c r="Y28" s="256">
        <v>45289</v>
      </c>
      <c r="Z28" s="256">
        <v>44970</v>
      </c>
      <c r="AA28" s="256">
        <v>45289</v>
      </c>
      <c r="AB28" s="813"/>
      <c r="AC28" s="828"/>
      <c r="AD28" s="51">
        <f>+AM28+AV28+BE28+BN28</f>
        <v>0</v>
      </c>
      <c r="AE28" s="51">
        <f t="shared" si="5"/>
        <v>0</v>
      </c>
      <c r="AF28" s="51">
        <f t="shared" si="5"/>
        <v>0</v>
      </c>
      <c r="AG28" s="51">
        <f t="shared" si="5"/>
        <v>0</v>
      </c>
      <c r="AH28" s="51">
        <f t="shared" si="5"/>
        <v>0</v>
      </c>
      <c r="AI28" s="51">
        <f t="shared" si="5"/>
        <v>0</v>
      </c>
      <c r="AJ28" s="51">
        <f t="shared" si="5"/>
        <v>0</v>
      </c>
      <c r="AK28" s="813"/>
      <c r="AL28" s="831"/>
      <c r="AM28" s="51">
        <f t="shared" si="4"/>
        <v>0</v>
      </c>
      <c r="AN28" s="257"/>
      <c r="AO28" s="257"/>
      <c r="AP28" s="257"/>
      <c r="AQ28" s="257"/>
      <c r="AR28" s="257"/>
      <c r="AS28" s="257"/>
      <c r="AT28" s="813"/>
      <c r="AU28" s="834"/>
      <c r="AV28" s="51">
        <f t="shared" si="1"/>
        <v>0</v>
      </c>
      <c r="AW28" s="257"/>
      <c r="AX28" s="257"/>
      <c r="AY28" s="257"/>
      <c r="AZ28" s="257"/>
      <c r="BA28" s="257"/>
      <c r="BB28" s="257"/>
      <c r="BC28" s="813"/>
      <c r="BD28" s="810"/>
      <c r="BE28" s="51">
        <f t="shared" si="2"/>
        <v>0</v>
      </c>
      <c r="BF28" s="257"/>
      <c r="BG28" s="257"/>
      <c r="BH28" s="257"/>
      <c r="BI28" s="257"/>
      <c r="BJ28" s="257"/>
      <c r="BK28" s="257"/>
      <c r="BL28" s="813"/>
      <c r="BM28" s="816"/>
      <c r="BN28" s="51">
        <f t="shared" si="3"/>
        <v>0</v>
      </c>
      <c r="BO28" s="257"/>
      <c r="BP28" s="257"/>
      <c r="BQ28" s="257"/>
      <c r="BR28" s="257"/>
      <c r="BS28" s="257"/>
      <c r="BT28" s="257"/>
      <c r="BU28" s="821"/>
      <c r="BV28" s="822"/>
      <c r="BW28" s="822"/>
      <c r="BX28" s="822"/>
      <c r="BY28" s="822"/>
      <c r="BZ28" s="822"/>
      <c r="CA28" s="822"/>
      <c r="CB28" s="822"/>
      <c r="CC28" s="823"/>
    </row>
    <row r="29" spans="1:81" s="58" customFormat="1" ht="40.200000000000003" customHeight="1" x14ac:dyDescent="0.3">
      <c r="A29" s="34"/>
      <c r="B29" s="907"/>
      <c r="C29" s="869"/>
      <c r="D29" s="919"/>
      <c r="E29" s="920"/>
      <c r="F29" s="2016"/>
      <c r="G29" s="2016"/>
      <c r="H29" s="2016"/>
      <c r="I29" s="1185"/>
      <c r="J29" s="813"/>
      <c r="K29" s="855"/>
      <c r="L29" s="858"/>
      <c r="M29" s="861"/>
      <c r="N29" s="837"/>
      <c r="O29" s="840"/>
      <c r="P29" s="864"/>
      <c r="Q29" s="867"/>
      <c r="R29" s="813"/>
      <c r="S29" s="39"/>
      <c r="T29" s="236"/>
      <c r="U29" s="236"/>
      <c r="V29" s="236"/>
      <c r="W29" s="39"/>
      <c r="X29" s="31"/>
      <c r="Y29" s="31"/>
      <c r="Z29" s="31"/>
      <c r="AA29" s="31"/>
      <c r="AB29" s="813"/>
      <c r="AC29" s="828"/>
      <c r="AD29" s="51">
        <f t="shared" si="5"/>
        <v>0</v>
      </c>
      <c r="AE29" s="51">
        <f t="shared" si="5"/>
        <v>0</v>
      </c>
      <c r="AF29" s="51">
        <f t="shared" si="5"/>
        <v>0</v>
      </c>
      <c r="AG29" s="51">
        <f t="shared" si="5"/>
        <v>0</v>
      </c>
      <c r="AH29" s="51">
        <f t="shared" si="5"/>
        <v>0</v>
      </c>
      <c r="AI29" s="51">
        <f t="shared" si="5"/>
        <v>0</v>
      </c>
      <c r="AJ29" s="51">
        <f t="shared" si="5"/>
        <v>0</v>
      </c>
      <c r="AK29" s="813"/>
      <c r="AL29" s="831"/>
      <c r="AM29" s="51">
        <f t="shared" si="4"/>
        <v>0</v>
      </c>
      <c r="AN29" s="257"/>
      <c r="AO29" s="257"/>
      <c r="AP29" s="257"/>
      <c r="AQ29" s="257"/>
      <c r="AR29" s="257"/>
      <c r="AS29" s="257"/>
      <c r="AT29" s="813"/>
      <c r="AU29" s="834"/>
      <c r="AV29" s="51">
        <f t="shared" si="1"/>
        <v>0</v>
      </c>
      <c r="AW29" s="257"/>
      <c r="AX29" s="257"/>
      <c r="AY29" s="257"/>
      <c r="AZ29" s="257"/>
      <c r="BA29" s="257"/>
      <c r="BB29" s="257"/>
      <c r="BC29" s="813"/>
      <c r="BD29" s="810"/>
      <c r="BE29" s="51">
        <f t="shared" si="2"/>
        <v>0</v>
      </c>
      <c r="BF29" s="257"/>
      <c r="BG29" s="257"/>
      <c r="BH29" s="257"/>
      <c r="BI29" s="257"/>
      <c r="BJ29" s="257"/>
      <c r="BK29" s="257"/>
      <c r="BL29" s="813"/>
      <c r="BM29" s="816"/>
      <c r="BN29" s="51">
        <f t="shared" si="3"/>
        <v>0</v>
      </c>
      <c r="BO29" s="257"/>
      <c r="BP29" s="257"/>
      <c r="BQ29" s="257"/>
      <c r="BR29" s="257"/>
      <c r="BS29" s="257"/>
      <c r="BT29" s="257"/>
      <c r="BU29" s="821"/>
      <c r="BV29" s="822"/>
      <c r="BW29" s="822"/>
      <c r="BX29" s="822"/>
      <c r="BY29" s="822"/>
      <c r="BZ29" s="822"/>
      <c r="CA29" s="822"/>
      <c r="CB29" s="822"/>
      <c r="CC29" s="823"/>
    </row>
    <row r="30" spans="1:81" s="58" customFormat="1" ht="40.200000000000003" customHeight="1" thickBot="1" x14ac:dyDescent="0.35">
      <c r="A30" s="34"/>
      <c r="B30" s="907"/>
      <c r="C30" s="869"/>
      <c r="D30" s="1265"/>
      <c r="E30" s="1267"/>
      <c r="F30" s="2017"/>
      <c r="G30" s="2017"/>
      <c r="H30" s="2017"/>
      <c r="I30" s="1186"/>
      <c r="J30" s="814"/>
      <c r="K30" s="856"/>
      <c r="L30" s="859"/>
      <c r="M30" s="862"/>
      <c r="N30" s="838"/>
      <c r="O30" s="841"/>
      <c r="P30" s="865"/>
      <c r="Q30" s="874"/>
      <c r="R30" s="814"/>
      <c r="S30" s="232"/>
      <c r="T30" s="237"/>
      <c r="U30" s="237"/>
      <c r="V30" s="237"/>
      <c r="W30" s="232"/>
      <c r="X30" s="260"/>
      <c r="Y30" s="260"/>
      <c r="Z30" s="260"/>
      <c r="AA30" s="260"/>
      <c r="AB30" s="814"/>
      <c r="AC30" s="829"/>
      <c r="AD30" s="46">
        <f t="shared" si="5"/>
        <v>0</v>
      </c>
      <c r="AE30" s="46">
        <f t="shared" si="5"/>
        <v>0</v>
      </c>
      <c r="AF30" s="46">
        <f t="shared" si="5"/>
        <v>0</v>
      </c>
      <c r="AG30" s="46">
        <f t="shared" si="5"/>
        <v>0</v>
      </c>
      <c r="AH30" s="46">
        <f t="shared" si="5"/>
        <v>0</v>
      </c>
      <c r="AI30" s="46">
        <f t="shared" si="5"/>
        <v>0</v>
      </c>
      <c r="AJ30" s="46">
        <f t="shared" si="5"/>
        <v>0</v>
      </c>
      <c r="AK30" s="814"/>
      <c r="AL30" s="832"/>
      <c r="AM30" s="46">
        <f t="shared" si="4"/>
        <v>0</v>
      </c>
      <c r="AN30" s="49"/>
      <c r="AO30" s="49"/>
      <c r="AP30" s="49"/>
      <c r="AQ30" s="49"/>
      <c r="AR30" s="49"/>
      <c r="AS30" s="49"/>
      <c r="AT30" s="814"/>
      <c r="AU30" s="835"/>
      <c r="AV30" s="46">
        <f t="shared" si="1"/>
        <v>0</v>
      </c>
      <c r="AW30" s="49"/>
      <c r="AX30" s="49"/>
      <c r="AY30" s="49"/>
      <c r="AZ30" s="49"/>
      <c r="BA30" s="49"/>
      <c r="BB30" s="49"/>
      <c r="BC30" s="814"/>
      <c r="BD30" s="811"/>
      <c r="BE30" s="46">
        <f t="shared" si="2"/>
        <v>0</v>
      </c>
      <c r="BF30" s="49"/>
      <c r="BG30" s="49"/>
      <c r="BH30" s="49"/>
      <c r="BI30" s="49"/>
      <c r="BJ30" s="49"/>
      <c r="BK30" s="49"/>
      <c r="BL30" s="814"/>
      <c r="BM30" s="817"/>
      <c r="BN30" s="46">
        <f t="shared" si="3"/>
        <v>0</v>
      </c>
      <c r="BO30" s="49"/>
      <c r="BP30" s="49"/>
      <c r="BQ30" s="49"/>
      <c r="BR30" s="49"/>
      <c r="BS30" s="49"/>
      <c r="BT30" s="49"/>
      <c r="BU30" s="824"/>
      <c r="BV30" s="825"/>
      <c r="BW30" s="825"/>
      <c r="BX30" s="825"/>
      <c r="BY30" s="825"/>
      <c r="BZ30" s="825"/>
      <c r="CA30" s="825"/>
      <c r="CB30" s="825"/>
      <c r="CC30" s="826"/>
    </row>
    <row r="31" spans="1:81" s="58" customFormat="1" ht="40.200000000000003" customHeight="1" thickTop="1" thickBot="1" x14ac:dyDescent="0.35">
      <c r="A31" s="34"/>
      <c r="B31" s="907"/>
      <c r="C31" s="869"/>
      <c r="D31" s="1264">
        <v>4101</v>
      </c>
      <c r="E31" s="1266" t="s">
        <v>4040</v>
      </c>
      <c r="F31" s="2015">
        <v>4101038</v>
      </c>
      <c r="G31" s="2015" t="s">
        <v>7789</v>
      </c>
      <c r="H31" s="2015" t="s">
        <v>7769</v>
      </c>
      <c r="I31" s="1184">
        <v>2021004540157</v>
      </c>
      <c r="J31" s="812">
        <v>546</v>
      </c>
      <c r="K31" s="854" t="str">
        <f>+[29]Metas!K621</f>
        <v>Sesiones Realizadas del Consejo Departamental de Paz, Reconciliación y Convivencia.</v>
      </c>
      <c r="L31" s="857">
        <v>4</v>
      </c>
      <c r="M31" s="860">
        <f>SUM(N31:Q31)</f>
        <v>4</v>
      </c>
      <c r="N31" s="836">
        <v>1</v>
      </c>
      <c r="O31" s="839">
        <v>1</v>
      </c>
      <c r="P31" s="863">
        <v>1</v>
      </c>
      <c r="Q31" s="866">
        <v>1</v>
      </c>
      <c r="R31" s="812">
        <f>+$J31</f>
        <v>546</v>
      </c>
      <c r="S31" s="39" t="s">
        <v>7792</v>
      </c>
      <c r="T31" s="235" t="s">
        <v>3821</v>
      </c>
      <c r="U31" s="235" t="s">
        <v>3826</v>
      </c>
      <c r="V31" s="235" t="s">
        <v>3830</v>
      </c>
      <c r="W31" s="231" t="s">
        <v>7771</v>
      </c>
      <c r="X31" s="256">
        <v>44970</v>
      </c>
      <c r="Y31" s="256">
        <v>45289</v>
      </c>
      <c r="Z31" s="256">
        <v>44970</v>
      </c>
      <c r="AA31" s="256">
        <v>45289</v>
      </c>
      <c r="AB31" s="812">
        <f t="shared" ref="AB31" si="17">+$J31</f>
        <v>546</v>
      </c>
      <c r="AC31" s="827">
        <f t="shared" ref="AC31" si="18">+L31</f>
        <v>4</v>
      </c>
      <c r="AD31" s="51">
        <f t="shared" si="5"/>
        <v>100</v>
      </c>
      <c r="AE31" s="51"/>
      <c r="AF31" s="44">
        <f t="shared" si="5"/>
        <v>0</v>
      </c>
      <c r="AG31" s="44">
        <f t="shared" si="5"/>
        <v>0</v>
      </c>
      <c r="AH31" s="44">
        <f t="shared" si="5"/>
        <v>0</v>
      </c>
      <c r="AI31" s="44">
        <f t="shared" si="5"/>
        <v>0</v>
      </c>
      <c r="AJ31" s="51">
        <f t="shared" si="5"/>
        <v>100</v>
      </c>
      <c r="AK31" s="812">
        <f t="shared" ref="AK31" si="19">+$J31</f>
        <v>546</v>
      </c>
      <c r="AL31" s="830">
        <f>+N31</f>
        <v>1</v>
      </c>
      <c r="AM31" s="44">
        <f>SUM(AN31:AS31)</f>
        <v>25</v>
      </c>
      <c r="AN31" s="47"/>
      <c r="AO31" s="47"/>
      <c r="AP31" s="47"/>
      <c r="AQ31" s="47"/>
      <c r="AR31" s="47"/>
      <c r="AS31" s="47">
        <v>25</v>
      </c>
      <c r="AT31" s="812">
        <f t="shared" ref="AT31" si="20">+$J31</f>
        <v>546</v>
      </c>
      <c r="AU31" s="833">
        <f>+O31</f>
        <v>1</v>
      </c>
      <c r="AV31" s="44">
        <f t="shared" si="1"/>
        <v>25</v>
      </c>
      <c r="AW31" s="47"/>
      <c r="AX31" s="47"/>
      <c r="AY31" s="47"/>
      <c r="AZ31" s="47"/>
      <c r="BA31" s="47"/>
      <c r="BB31" s="47">
        <v>25</v>
      </c>
      <c r="BC31" s="812">
        <f t="shared" ref="BC31" si="21">+$J31</f>
        <v>546</v>
      </c>
      <c r="BD31" s="809">
        <f>+P31</f>
        <v>1</v>
      </c>
      <c r="BE31" s="44">
        <f t="shared" si="2"/>
        <v>25</v>
      </c>
      <c r="BF31" s="47"/>
      <c r="BG31" s="47"/>
      <c r="BH31" s="47"/>
      <c r="BI31" s="47"/>
      <c r="BJ31" s="47"/>
      <c r="BK31" s="47">
        <v>25</v>
      </c>
      <c r="BL31" s="812">
        <f t="shared" ref="BL31" si="22">+$J31</f>
        <v>546</v>
      </c>
      <c r="BM31" s="815">
        <f>+Q31</f>
        <v>1</v>
      </c>
      <c r="BN31" s="44">
        <f t="shared" si="3"/>
        <v>25</v>
      </c>
      <c r="BO31" s="47"/>
      <c r="BP31" s="47"/>
      <c r="BQ31" s="47"/>
      <c r="BR31" s="47"/>
      <c r="BS31" s="47"/>
      <c r="BT31" s="47">
        <v>25</v>
      </c>
      <c r="BU31" s="2033" t="s">
        <v>7793</v>
      </c>
      <c r="BV31" s="2034"/>
      <c r="BW31" s="2034"/>
      <c r="BX31" s="2034"/>
      <c r="BY31" s="2034"/>
      <c r="BZ31" s="2034"/>
      <c r="CA31" s="2034"/>
      <c r="CB31" s="2034"/>
      <c r="CC31" s="2035"/>
    </row>
    <row r="32" spans="1:81" s="58" customFormat="1" ht="40.200000000000003" customHeight="1" thickTop="1" thickBot="1" x14ac:dyDescent="0.35">
      <c r="A32" s="34"/>
      <c r="B32" s="907"/>
      <c r="C32" s="869"/>
      <c r="D32" s="919"/>
      <c r="E32" s="920"/>
      <c r="F32" s="2016"/>
      <c r="G32" s="2016"/>
      <c r="H32" s="2016"/>
      <c r="I32" s="1185"/>
      <c r="J32" s="813"/>
      <c r="K32" s="855"/>
      <c r="L32" s="858"/>
      <c r="M32" s="861"/>
      <c r="N32" s="837"/>
      <c r="O32" s="840"/>
      <c r="P32" s="864"/>
      <c r="Q32" s="867"/>
      <c r="R32" s="813"/>
      <c r="S32" s="39" t="s">
        <v>7794</v>
      </c>
      <c r="T32" s="236" t="s">
        <v>3822</v>
      </c>
      <c r="U32" s="236" t="s">
        <v>3827</v>
      </c>
      <c r="V32" s="236" t="s">
        <v>3831</v>
      </c>
      <c r="W32" s="231" t="s">
        <v>7776</v>
      </c>
      <c r="X32" s="256">
        <v>44970</v>
      </c>
      <c r="Y32" s="256">
        <v>45289</v>
      </c>
      <c r="Z32" s="256">
        <v>44970</v>
      </c>
      <c r="AA32" s="256">
        <v>45289</v>
      </c>
      <c r="AB32" s="813"/>
      <c r="AC32" s="828"/>
      <c r="AD32" s="51"/>
      <c r="AE32" s="51"/>
      <c r="AF32" s="51">
        <f t="shared" ref="AD32:AJ47" si="23">+AO32+AX32+BG32+BP32</f>
        <v>0</v>
      </c>
      <c r="AG32" s="51">
        <f t="shared" si="23"/>
        <v>0</v>
      </c>
      <c r="AH32" s="51">
        <f t="shared" si="23"/>
        <v>0</v>
      </c>
      <c r="AI32" s="51">
        <f t="shared" si="23"/>
        <v>0</v>
      </c>
      <c r="AJ32" s="51">
        <f t="shared" si="23"/>
        <v>0</v>
      </c>
      <c r="AK32" s="813"/>
      <c r="AL32" s="831"/>
      <c r="AM32" s="51"/>
      <c r="AN32" s="257"/>
      <c r="AO32" s="257"/>
      <c r="AP32" s="257"/>
      <c r="AQ32" s="257"/>
      <c r="AR32" s="257"/>
      <c r="AS32" s="257"/>
      <c r="AT32" s="813"/>
      <c r="AU32" s="834"/>
      <c r="AV32" s="51"/>
      <c r="AW32" s="257"/>
      <c r="AX32" s="257"/>
      <c r="AY32" s="257"/>
      <c r="AZ32" s="257"/>
      <c r="BA32" s="257"/>
      <c r="BB32" s="257"/>
      <c r="BC32" s="813"/>
      <c r="BD32" s="810"/>
      <c r="BE32" s="51">
        <f t="shared" si="2"/>
        <v>0</v>
      </c>
      <c r="BF32" s="257"/>
      <c r="BG32" s="257"/>
      <c r="BH32" s="257"/>
      <c r="BI32" s="257"/>
      <c r="BJ32" s="257"/>
      <c r="BK32" s="257"/>
      <c r="BL32" s="813"/>
      <c r="BM32" s="816"/>
      <c r="BN32" s="51">
        <f t="shared" si="3"/>
        <v>0</v>
      </c>
      <c r="BO32" s="257"/>
      <c r="BP32" s="257"/>
      <c r="BQ32" s="257"/>
      <c r="BR32" s="257"/>
      <c r="BS32" s="257"/>
      <c r="BT32" s="257"/>
      <c r="BU32" s="821"/>
      <c r="BV32" s="822"/>
      <c r="BW32" s="822"/>
      <c r="BX32" s="822"/>
      <c r="BY32" s="822"/>
      <c r="BZ32" s="822"/>
      <c r="CA32" s="822"/>
      <c r="CB32" s="822"/>
      <c r="CC32" s="823"/>
    </row>
    <row r="33" spans="1:81" s="58" customFormat="1" ht="40.200000000000003" customHeight="1" thickTop="1" thickBot="1" x14ac:dyDescent="0.35">
      <c r="A33" s="34"/>
      <c r="B33" s="907"/>
      <c r="C33" s="869"/>
      <c r="D33" s="919"/>
      <c r="E33" s="920"/>
      <c r="F33" s="2016"/>
      <c r="G33" s="2016"/>
      <c r="H33" s="2016"/>
      <c r="I33" s="1185"/>
      <c r="J33" s="813"/>
      <c r="K33" s="855"/>
      <c r="L33" s="858"/>
      <c r="M33" s="861"/>
      <c r="N33" s="837"/>
      <c r="O33" s="840"/>
      <c r="P33" s="864"/>
      <c r="Q33" s="867"/>
      <c r="R33" s="813"/>
      <c r="S33" s="232" t="s">
        <v>7795</v>
      </c>
      <c r="T33" s="236" t="s">
        <v>3821</v>
      </c>
      <c r="U33" s="236" t="s">
        <v>3828</v>
      </c>
      <c r="V33" s="236" t="s">
        <v>3830</v>
      </c>
      <c r="W33" s="39" t="s">
        <v>7788</v>
      </c>
      <c r="X33" s="256">
        <v>44970</v>
      </c>
      <c r="Y33" s="256">
        <v>45289</v>
      </c>
      <c r="Z33" s="256">
        <v>44970</v>
      </c>
      <c r="AA33" s="256">
        <v>45289</v>
      </c>
      <c r="AB33" s="813"/>
      <c r="AC33" s="828"/>
      <c r="AD33" s="51">
        <f t="shared" si="23"/>
        <v>0</v>
      </c>
      <c r="AE33" s="51">
        <f t="shared" si="23"/>
        <v>0</v>
      </c>
      <c r="AF33" s="51">
        <f t="shared" si="23"/>
        <v>0</v>
      </c>
      <c r="AG33" s="51">
        <f t="shared" si="23"/>
        <v>0</v>
      </c>
      <c r="AH33" s="51">
        <f t="shared" si="23"/>
        <v>0</v>
      </c>
      <c r="AI33" s="51">
        <f t="shared" si="23"/>
        <v>0</v>
      </c>
      <c r="AJ33" s="51">
        <f t="shared" si="23"/>
        <v>0</v>
      </c>
      <c r="AK33" s="813"/>
      <c r="AL33" s="831"/>
      <c r="AM33" s="51">
        <f t="shared" si="4"/>
        <v>0</v>
      </c>
      <c r="AN33" s="257"/>
      <c r="AO33" s="257"/>
      <c r="AP33" s="257"/>
      <c r="AQ33" s="257"/>
      <c r="AR33" s="257"/>
      <c r="AS33" s="257"/>
      <c r="AT33" s="813"/>
      <c r="AU33" s="834"/>
      <c r="AV33" s="51">
        <f t="shared" si="1"/>
        <v>0</v>
      </c>
      <c r="AW33" s="257"/>
      <c r="AX33" s="257"/>
      <c r="AY33" s="257"/>
      <c r="AZ33" s="257"/>
      <c r="BA33" s="257"/>
      <c r="BB33" s="257"/>
      <c r="BC33" s="813"/>
      <c r="BD33" s="810"/>
      <c r="BE33" s="51">
        <f t="shared" si="2"/>
        <v>0</v>
      </c>
      <c r="BF33" s="257"/>
      <c r="BG33" s="257"/>
      <c r="BH33" s="257"/>
      <c r="BI33" s="257"/>
      <c r="BJ33" s="257"/>
      <c r="BK33" s="257"/>
      <c r="BL33" s="813"/>
      <c r="BM33" s="816"/>
      <c r="BN33" s="51">
        <f t="shared" si="3"/>
        <v>0</v>
      </c>
      <c r="BO33" s="257"/>
      <c r="BP33" s="257"/>
      <c r="BQ33" s="257"/>
      <c r="BR33" s="257"/>
      <c r="BS33" s="257"/>
      <c r="BT33" s="257"/>
      <c r="BU33" s="821"/>
      <c r="BV33" s="822"/>
      <c r="BW33" s="822"/>
      <c r="BX33" s="822"/>
      <c r="BY33" s="822"/>
      <c r="BZ33" s="822"/>
      <c r="CA33" s="822"/>
      <c r="CB33" s="822"/>
      <c r="CC33" s="823"/>
    </row>
    <row r="34" spans="1:81" s="58" customFormat="1" ht="40.200000000000003" customHeight="1" thickTop="1" thickBot="1" x14ac:dyDescent="0.35">
      <c r="A34" s="34"/>
      <c r="B34" s="907"/>
      <c r="C34" s="869"/>
      <c r="D34" s="1265"/>
      <c r="E34" s="1267"/>
      <c r="F34" s="2017"/>
      <c r="G34" s="2017"/>
      <c r="H34" s="2017"/>
      <c r="I34" s="1186"/>
      <c r="J34" s="814"/>
      <c r="K34" s="856"/>
      <c r="L34" s="859"/>
      <c r="M34" s="862"/>
      <c r="N34" s="838"/>
      <c r="O34" s="841"/>
      <c r="P34" s="865"/>
      <c r="Q34" s="874"/>
      <c r="R34" s="814"/>
      <c r="S34" s="232"/>
      <c r="T34" s="237"/>
      <c r="U34" s="237"/>
      <c r="V34" s="237"/>
      <c r="W34" s="232"/>
      <c r="X34" s="260"/>
      <c r="Y34" s="260"/>
      <c r="Z34" s="260"/>
      <c r="AA34" s="260"/>
      <c r="AB34" s="814"/>
      <c r="AC34" s="829"/>
      <c r="AD34" s="46">
        <f t="shared" si="23"/>
        <v>0</v>
      </c>
      <c r="AE34" s="46">
        <f t="shared" si="23"/>
        <v>0</v>
      </c>
      <c r="AF34" s="46">
        <f t="shared" si="23"/>
        <v>0</v>
      </c>
      <c r="AG34" s="46">
        <f t="shared" si="23"/>
        <v>0</v>
      </c>
      <c r="AH34" s="46">
        <f t="shared" si="23"/>
        <v>0</v>
      </c>
      <c r="AI34" s="46">
        <f t="shared" si="23"/>
        <v>0</v>
      </c>
      <c r="AJ34" s="46">
        <f t="shared" si="23"/>
        <v>0</v>
      </c>
      <c r="AK34" s="814"/>
      <c r="AL34" s="832"/>
      <c r="AM34" s="46">
        <f t="shared" si="4"/>
        <v>0</v>
      </c>
      <c r="AN34" s="49"/>
      <c r="AO34" s="49"/>
      <c r="AP34" s="49"/>
      <c r="AQ34" s="49"/>
      <c r="AR34" s="49"/>
      <c r="AS34" s="49"/>
      <c r="AT34" s="814"/>
      <c r="AU34" s="835"/>
      <c r="AV34" s="46">
        <f t="shared" si="1"/>
        <v>0</v>
      </c>
      <c r="AW34" s="49"/>
      <c r="AX34" s="49"/>
      <c r="AY34" s="49"/>
      <c r="AZ34" s="49"/>
      <c r="BA34" s="49"/>
      <c r="BB34" s="49"/>
      <c r="BC34" s="814"/>
      <c r="BD34" s="811"/>
      <c r="BE34" s="46">
        <f t="shared" si="2"/>
        <v>0</v>
      </c>
      <c r="BF34" s="49"/>
      <c r="BG34" s="49"/>
      <c r="BH34" s="49"/>
      <c r="BI34" s="49"/>
      <c r="BJ34" s="49"/>
      <c r="BK34" s="49"/>
      <c r="BL34" s="814"/>
      <c r="BM34" s="817"/>
      <c r="BN34" s="46">
        <f t="shared" si="3"/>
        <v>0</v>
      </c>
      <c r="BO34" s="49"/>
      <c r="BP34" s="49"/>
      <c r="BQ34" s="49"/>
      <c r="BR34" s="49"/>
      <c r="BS34" s="49"/>
      <c r="BT34" s="49"/>
      <c r="BU34" s="824"/>
      <c r="BV34" s="825"/>
      <c r="BW34" s="825"/>
      <c r="BX34" s="825"/>
      <c r="BY34" s="825"/>
      <c r="BZ34" s="825"/>
      <c r="CA34" s="825"/>
      <c r="CB34" s="825"/>
      <c r="CC34" s="826"/>
    </row>
    <row r="35" spans="1:81" s="58" customFormat="1" ht="40.200000000000003" customHeight="1" thickTop="1" thickBot="1" x14ac:dyDescent="0.35">
      <c r="A35" s="34"/>
      <c r="B35" s="907"/>
      <c r="C35" s="869"/>
      <c r="D35" s="1264">
        <v>4101</v>
      </c>
      <c r="E35" s="1266" t="s">
        <v>4040</v>
      </c>
      <c r="F35" s="2015">
        <v>4101038</v>
      </c>
      <c r="G35" s="2015" t="s">
        <v>7789</v>
      </c>
      <c r="H35" s="2015" t="s">
        <v>7769</v>
      </c>
      <c r="I35" s="1184">
        <v>2021004540157</v>
      </c>
      <c r="J35" s="812">
        <v>547</v>
      </c>
      <c r="K35" s="854" t="str">
        <f>+[29]Metas!K622</f>
        <v>Sesiones desarrolladas la Mesa de Desaparición Forzada.</v>
      </c>
      <c r="L35" s="857">
        <v>4</v>
      </c>
      <c r="M35" s="860">
        <f>SUM(N35:Q35)</f>
        <v>4</v>
      </c>
      <c r="N35" s="836">
        <v>1</v>
      </c>
      <c r="O35" s="839">
        <v>1</v>
      </c>
      <c r="P35" s="863">
        <v>1</v>
      </c>
      <c r="Q35" s="866">
        <v>1</v>
      </c>
      <c r="R35" s="812">
        <f>+$J35</f>
        <v>547</v>
      </c>
      <c r="S35" s="231" t="s">
        <v>7790</v>
      </c>
      <c r="T35" s="235" t="s">
        <v>3821</v>
      </c>
      <c r="U35" s="235" t="s">
        <v>3826</v>
      </c>
      <c r="V35" s="235" t="s">
        <v>3830</v>
      </c>
      <c r="W35" s="231" t="s">
        <v>7771</v>
      </c>
      <c r="X35" s="256">
        <v>44970</v>
      </c>
      <c r="Y35" s="256">
        <v>45289</v>
      </c>
      <c r="Z35" s="256">
        <v>44970</v>
      </c>
      <c r="AA35" s="256">
        <v>45289</v>
      </c>
      <c r="AB35" s="812">
        <f t="shared" ref="AB35" si="24">+$J35</f>
        <v>547</v>
      </c>
      <c r="AC35" s="827">
        <f t="shared" ref="AC35" si="25">+L35</f>
        <v>4</v>
      </c>
      <c r="AD35" s="427">
        <f t="shared" si="23"/>
        <v>10</v>
      </c>
      <c r="AE35" s="427">
        <f t="shared" si="23"/>
        <v>10</v>
      </c>
      <c r="AF35" s="427">
        <f t="shared" si="23"/>
        <v>0</v>
      </c>
      <c r="AG35" s="427">
        <f t="shared" si="23"/>
        <v>0</v>
      </c>
      <c r="AH35" s="427">
        <f t="shared" si="23"/>
        <v>0</v>
      </c>
      <c r="AI35" s="427">
        <f t="shared" si="23"/>
        <v>0</v>
      </c>
      <c r="AJ35" s="427">
        <f t="shared" si="23"/>
        <v>0</v>
      </c>
      <c r="AK35" s="812">
        <f t="shared" ref="AK35" si="26">+$J35</f>
        <v>547</v>
      </c>
      <c r="AL35" s="830">
        <f>+N35</f>
        <v>1</v>
      </c>
      <c r="AM35" s="44">
        <f t="shared" si="4"/>
        <v>2.5</v>
      </c>
      <c r="AN35" s="47">
        <v>2.5</v>
      </c>
      <c r="AO35" s="47"/>
      <c r="AP35" s="47"/>
      <c r="AQ35" s="47"/>
      <c r="AR35" s="47"/>
      <c r="AS35" s="47"/>
      <c r="AT35" s="812">
        <f t="shared" ref="AT35" si="27">+$J35</f>
        <v>547</v>
      </c>
      <c r="AU35" s="833">
        <f>+O35</f>
        <v>1</v>
      </c>
      <c r="AV35" s="44">
        <f t="shared" si="1"/>
        <v>2.5</v>
      </c>
      <c r="AW35" s="47">
        <v>2.5</v>
      </c>
      <c r="AX35" s="47"/>
      <c r="AY35" s="47"/>
      <c r="AZ35" s="47"/>
      <c r="BA35" s="47"/>
      <c r="BB35" s="47"/>
      <c r="BC35" s="812">
        <f t="shared" ref="BC35" si="28">+$J35</f>
        <v>547</v>
      </c>
      <c r="BD35" s="809">
        <f>+P35</f>
        <v>1</v>
      </c>
      <c r="BE35" s="44">
        <f t="shared" si="2"/>
        <v>2.5</v>
      </c>
      <c r="BF35" s="47">
        <v>2.5</v>
      </c>
      <c r="BG35" s="47"/>
      <c r="BH35" s="47"/>
      <c r="BI35" s="47"/>
      <c r="BJ35" s="47"/>
      <c r="BK35" s="47"/>
      <c r="BL35" s="812">
        <f t="shared" ref="BL35" si="29">+$J35</f>
        <v>547</v>
      </c>
      <c r="BM35" s="815">
        <f>+Q35</f>
        <v>1</v>
      </c>
      <c r="BN35" s="44">
        <f t="shared" si="3"/>
        <v>2.5</v>
      </c>
      <c r="BO35" s="47">
        <v>2.5</v>
      </c>
      <c r="BP35" s="47"/>
      <c r="BQ35" s="47"/>
      <c r="BR35" s="47"/>
      <c r="BS35" s="47"/>
      <c r="BT35" s="47"/>
      <c r="BU35" s="818" t="s">
        <v>7796</v>
      </c>
      <c r="BV35" s="819"/>
      <c r="BW35" s="819"/>
      <c r="BX35" s="819"/>
      <c r="BY35" s="819"/>
      <c r="BZ35" s="819"/>
      <c r="CA35" s="819"/>
      <c r="CB35" s="819"/>
      <c r="CC35" s="820"/>
    </row>
    <row r="36" spans="1:81" s="58" customFormat="1" ht="40.200000000000003" customHeight="1" thickTop="1" thickBot="1" x14ac:dyDescent="0.35">
      <c r="A36" s="34"/>
      <c r="B36" s="907"/>
      <c r="C36" s="869"/>
      <c r="D36" s="919"/>
      <c r="E36" s="920"/>
      <c r="F36" s="2016"/>
      <c r="G36" s="2016"/>
      <c r="H36" s="2016"/>
      <c r="I36" s="1185"/>
      <c r="J36" s="813"/>
      <c r="K36" s="855"/>
      <c r="L36" s="858"/>
      <c r="M36" s="861"/>
      <c r="N36" s="837"/>
      <c r="O36" s="840"/>
      <c r="P36" s="864"/>
      <c r="Q36" s="867"/>
      <c r="R36" s="813"/>
      <c r="S36" s="39" t="s">
        <v>7797</v>
      </c>
      <c r="T36" s="236" t="s">
        <v>3821</v>
      </c>
      <c r="U36" s="236" t="s">
        <v>3827</v>
      </c>
      <c r="V36" s="236" t="s">
        <v>3831</v>
      </c>
      <c r="W36" s="39" t="s">
        <v>7776</v>
      </c>
      <c r="X36" s="256">
        <v>44970</v>
      </c>
      <c r="Y36" s="256">
        <v>45289</v>
      </c>
      <c r="Z36" s="256">
        <v>44970</v>
      </c>
      <c r="AA36" s="256">
        <v>45289</v>
      </c>
      <c r="AB36" s="813"/>
      <c r="AC36" s="828"/>
      <c r="AD36" s="51">
        <f t="shared" si="23"/>
        <v>0</v>
      </c>
      <c r="AE36" s="51">
        <f t="shared" si="23"/>
        <v>0</v>
      </c>
      <c r="AF36" s="51">
        <f t="shared" si="23"/>
        <v>0</v>
      </c>
      <c r="AG36" s="51">
        <f t="shared" si="23"/>
        <v>0</v>
      </c>
      <c r="AH36" s="51">
        <f t="shared" si="23"/>
        <v>0</v>
      </c>
      <c r="AI36" s="51">
        <f t="shared" si="23"/>
        <v>0</v>
      </c>
      <c r="AJ36" s="51">
        <f t="shared" si="23"/>
        <v>0</v>
      </c>
      <c r="AK36" s="813"/>
      <c r="AL36" s="831"/>
      <c r="AM36" s="51">
        <f t="shared" si="4"/>
        <v>0</v>
      </c>
      <c r="AN36" s="257"/>
      <c r="AO36" s="257"/>
      <c r="AP36" s="257"/>
      <c r="AQ36" s="257"/>
      <c r="AR36" s="257"/>
      <c r="AS36" s="257"/>
      <c r="AT36" s="813"/>
      <c r="AU36" s="834"/>
      <c r="AV36" s="51">
        <f t="shared" si="1"/>
        <v>0</v>
      </c>
      <c r="AW36" s="257"/>
      <c r="AX36" s="257"/>
      <c r="AY36" s="257"/>
      <c r="AZ36" s="257"/>
      <c r="BA36" s="257"/>
      <c r="BB36" s="257"/>
      <c r="BC36" s="813"/>
      <c r="BD36" s="810"/>
      <c r="BE36" s="51">
        <f t="shared" si="2"/>
        <v>0</v>
      </c>
      <c r="BF36" s="257"/>
      <c r="BG36" s="257"/>
      <c r="BH36" s="257"/>
      <c r="BI36" s="257"/>
      <c r="BJ36" s="257"/>
      <c r="BK36" s="257"/>
      <c r="BL36" s="813"/>
      <c r="BM36" s="816"/>
      <c r="BN36" s="51">
        <f t="shared" si="3"/>
        <v>0</v>
      </c>
      <c r="BO36" s="257"/>
      <c r="BP36" s="257"/>
      <c r="BQ36" s="257"/>
      <c r="BR36" s="257"/>
      <c r="BS36" s="257"/>
      <c r="BT36" s="257"/>
      <c r="BU36" s="821"/>
      <c r="BV36" s="822"/>
      <c r="BW36" s="822"/>
      <c r="BX36" s="822"/>
      <c r="BY36" s="822"/>
      <c r="BZ36" s="822"/>
      <c r="CA36" s="822"/>
      <c r="CB36" s="822"/>
      <c r="CC36" s="823"/>
    </row>
    <row r="37" spans="1:81" s="58" customFormat="1" ht="40.200000000000003" customHeight="1" thickTop="1" thickBot="1" x14ac:dyDescent="0.35">
      <c r="A37" s="34"/>
      <c r="B37" s="907"/>
      <c r="C37" s="869"/>
      <c r="D37" s="919"/>
      <c r="E37" s="920"/>
      <c r="F37" s="2016"/>
      <c r="G37" s="2016"/>
      <c r="H37" s="2016"/>
      <c r="I37" s="1185"/>
      <c r="J37" s="813"/>
      <c r="K37" s="855"/>
      <c r="L37" s="858"/>
      <c r="M37" s="861"/>
      <c r="N37" s="837"/>
      <c r="O37" s="840"/>
      <c r="P37" s="864"/>
      <c r="Q37" s="867"/>
      <c r="R37" s="813"/>
      <c r="S37" s="232" t="s">
        <v>7798</v>
      </c>
      <c r="T37" s="236" t="s">
        <v>3821</v>
      </c>
      <c r="U37" s="236" t="s">
        <v>3828</v>
      </c>
      <c r="V37" s="236" t="s">
        <v>3831</v>
      </c>
      <c r="W37" s="39" t="s">
        <v>7788</v>
      </c>
      <c r="X37" s="256">
        <v>44970</v>
      </c>
      <c r="Y37" s="256">
        <v>45289</v>
      </c>
      <c r="Z37" s="256">
        <v>44970</v>
      </c>
      <c r="AA37" s="256">
        <v>45289</v>
      </c>
      <c r="AB37" s="813"/>
      <c r="AC37" s="828"/>
      <c r="AD37" s="51">
        <f t="shared" si="23"/>
        <v>0</v>
      </c>
      <c r="AE37" s="51">
        <f t="shared" si="23"/>
        <v>0</v>
      </c>
      <c r="AF37" s="51">
        <f t="shared" si="23"/>
        <v>0</v>
      </c>
      <c r="AG37" s="51">
        <f t="shared" si="23"/>
        <v>0</v>
      </c>
      <c r="AH37" s="51">
        <f t="shared" si="23"/>
        <v>0</v>
      </c>
      <c r="AI37" s="51">
        <f t="shared" si="23"/>
        <v>0</v>
      </c>
      <c r="AJ37" s="51">
        <f t="shared" si="23"/>
        <v>0</v>
      </c>
      <c r="AK37" s="813"/>
      <c r="AL37" s="831"/>
      <c r="AM37" s="51">
        <f t="shared" si="4"/>
        <v>0</v>
      </c>
      <c r="AN37" s="257"/>
      <c r="AO37" s="257"/>
      <c r="AP37" s="257"/>
      <c r="AQ37" s="257"/>
      <c r="AR37" s="257"/>
      <c r="AS37" s="257"/>
      <c r="AT37" s="813"/>
      <c r="AU37" s="834"/>
      <c r="AV37" s="51">
        <f t="shared" si="1"/>
        <v>0</v>
      </c>
      <c r="AW37" s="257"/>
      <c r="AX37" s="257"/>
      <c r="AY37" s="257"/>
      <c r="AZ37" s="257"/>
      <c r="BA37" s="257"/>
      <c r="BB37" s="257"/>
      <c r="BC37" s="813"/>
      <c r="BD37" s="810"/>
      <c r="BE37" s="51">
        <f t="shared" si="2"/>
        <v>0</v>
      </c>
      <c r="BF37" s="257"/>
      <c r="BG37" s="257"/>
      <c r="BH37" s="257"/>
      <c r="BI37" s="257"/>
      <c r="BJ37" s="257"/>
      <c r="BK37" s="257"/>
      <c r="BL37" s="813"/>
      <c r="BM37" s="816"/>
      <c r="BN37" s="51">
        <f t="shared" si="3"/>
        <v>0</v>
      </c>
      <c r="BO37" s="257"/>
      <c r="BP37" s="257"/>
      <c r="BQ37" s="257"/>
      <c r="BR37" s="257"/>
      <c r="BS37" s="257"/>
      <c r="BT37" s="257"/>
      <c r="BU37" s="821"/>
      <c r="BV37" s="822"/>
      <c r="BW37" s="822"/>
      <c r="BX37" s="822"/>
      <c r="BY37" s="822"/>
      <c r="BZ37" s="822"/>
      <c r="CA37" s="822"/>
      <c r="CB37" s="822"/>
      <c r="CC37" s="823"/>
    </row>
    <row r="38" spans="1:81" s="58" customFormat="1" ht="40.200000000000003" customHeight="1" thickTop="1" thickBot="1" x14ac:dyDescent="0.35">
      <c r="A38" s="34"/>
      <c r="B38" s="907"/>
      <c r="C38" s="869"/>
      <c r="D38" s="1265"/>
      <c r="E38" s="1267"/>
      <c r="F38" s="2017"/>
      <c r="G38" s="2017"/>
      <c r="H38" s="2017"/>
      <c r="I38" s="1186"/>
      <c r="J38" s="814"/>
      <c r="K38" s="856"/>
      <c r="L38" s="859"/>
      <c r="M38" s="862"/>
      <c r="N38" s="838"/>
      <c r="O38" s="841"/>
      <c r="P38" s="865"/>
      <c r="Q38" s="874"/>
      <c r="R38" s="814"/>
      <c r="S38" s="232"/>
      <c r="T38" s="237"/>
      <c r="U38" s="237"/>
      <c r="V38" s="237"/>
      <c r="W38" s="232"/>
      <c r="X38" s="260"/>
      <c r="Y38" s="260"/>
      <c r="Z38" s="260"/>
      <c r="AA38" s="260"/>
      <c r="AB38" s="814"/>
      <c r="AC38" s="829"/>
      <c r="AD38" s="46">
        <f t="shared" si="23"/>
        <v>0</v>
      </c>
      <c r="AE38" s="46">
        <f t="shared" si="23"/>
        <v>0</v>
      </c>
      <c r="AF38" s="46">
        <f t="shared" si="23"/>
        <v>0</v>
      </c>
      <c r="AG38" s="46">
        <f t="shared" si="23"/>
        <v>0</v>
      </c>
      <c r="AH38" s="46">
        <f t="shared" si="23"/>
        <v>0</v>
      </c>
      <c r="AI38" s="46">
        <f t="shared" si="23"/>
        <v>0</v>
      </c>
      <c r="AJ38" s="46">
        <f t="shared" si="23"/>
        <v>0</v>
      </c>
      <c r="AK38" s="814"/>
      <c r="AL38" s="832"/>
      <c r="AM38" s="46">
        <f t="shared" si="4"/>
        <v>0</v>
      </c>
      <c r="AN38" s="49"/>
      <c r="AO38" s="49"/>
      <c r="AP38" s="49"/>
      <c r="AQ38" s="49"/>
      <c r="AR38" s="49"/>
      <c r="AS38" s="49"/>
      <c r="AT38" s="814"/>
      <c r="AU38" s="835"/>
      <c r="AV38" s="46">
        <f t="shared" si="1"/>
        <v>0</v>
      </c>
      <c r="AW38" s="49"/>
      <c r="AX38" s="49"/>
      <c r="AY38" s="49"/>
      <c r="AZ38" s="49"/>
      <c r="BA38" s="49"/>
      <c r="BB38" s="49"/>
      <c r="BC38" s="814"/>
      <c r="BD38" s="811"/>
      <c r="BE38" s="46">
        <f t="shared" si="2"/>
        <v>0</v>
      </c>
      <c r="BF38" s="49"/>
      <c r="BG38" s="49"/>
      <c r="BH38" s="49"/>
      <c r="BI38" s="49"/>
      <c r="BJ38" s="49"/>
      <c r="BK38" s="49"/>
      <c r="BL38" s="814"/>
      <c r="BM38" s="817"/>
      <c r="BN38" s="46">
        <f t="shared" si="3"/>
        <v>0</v>
      </c>
      <c r="BO38" s="49"/>
      <c r="BP38" s="49"/>
      <c r="BQ38" s="49"/>
      <c r="BR38" s="49"/>
      <c r="BS38" s="49"/>
      <c r="BT38" s="49"/>
      <c r="BU38" s="824"/>
      <c r="BV38" s="825"/>
      <c r="BW38" s="825"/>
      <c r="BX38" s="825"/>
      <c r="BY38" s="825"/>
      <c r="BZ38" s="825"/>
      <c r="CA38" s="825"/>
      <c r="CB38" s="825"/>
      <c r="CC38" s="826"/>
    </row>
    <row r="39" spans="1:81" s="58" customFormat="1" ht="40.200000000000003" customHeight="1" thickTop="1" thickBot="1" x14ac:dyDescent="0.35">
      <c r="A39" s="34"/>
      <c r="B39" s="907"/>
      <c r="C39" s="869"/>
      <c r="D39" s="1264">
        <v>4101</v>
      </c>
      <c r="E39" s="1266" t="s">
        <v>4040</v>
      </c>
      <c r="F39" s="2015">
        <v>4101038</v>
      </c>
      <c r="G39" s="2015" t="s">
        <v>7789</v>
      </c>
      <c r="H39" s="2015" t="s">
        <v>7769</v>
      </c>
      <c r="I39" s="1184">
        <v>2021004540157</v>
      </c>
      <c r="J39" s="812">
        <v>548</v>
      </c>
      <c r="K39" s="854" t="str">
        <f>+[29]Metas!K623</f>
        <v>Fortalecimiento al subcomité de atención y asistencia</v>
      </c>
      <c r="L39" s="1187">
        <v>1</v>
      </c>
      <c r="M39" s="1190">
        <f>SUM(N39:Q39)</f>
        <v>1</v>
      </c>
      <c r="N39" s="1193">
        <v>0.25</v>
      </c>
      <c r="O39" s="1175">
        <v>0.25</v>
      </c>
      <c r="P39" s="1178">
        <v>0.25</v>
      </c>
      <c r="Q39" s="1181">
        <v>0.25</v>
      </c>
      <c r="R39" s="812">
        <f>+$J39</f>
        <v>548</v>
      </c>
      <c r="S39" s="39" t="s">
        <v>7799</v>
      </c>
      <c r="T39" s="235" t="s">
        <v>3821</v>
      </c>
      <c r="U39" s="235" t="s">
        <v>3827</v>
      </c>
      <c r="V39" s="235" t="s">
        <v>3831</v>
      </c>
      <c r="W39" s="39" t="s">
        <v>7776</v>
      </c>
      <c r="X39" s="256">
        <v>44970</v>
      </c>
      <c r="Y39" s="256">
        <v>45289</v>
      </c>
      <c r="Z39" s="256">
        <v>44970</v>
      </c>
      <c r="AA39" s="256">
        <v>45289</v>
      </c>
      <c r="AB39" s="812">
        <f t="shared" ref="AB39" si="30">+$J39</f>
        <v>548</v>
      </c>
      <c r="AC39" s="1671">
        <f>L39</f>
        <v>1</v>
      </c>
      <c r="AD39" s="427">
        <f t="shared" si="23"/>
        <v>5</v>
      </c>
      <c r="AE39" s="427">
        <f t="shared" si="23"/>
        <v>5</v>
      </c>
      <c r="AF39" s="427">
        <f t="shared" si="23"/>
        <v>0</v>
      </c>
      <c r="AG39" s="427">
        <f t="shared" si="23"/>
        <v>0</v>
      </c>
      <c r="AH39" s="427">
        <f t="shared" si="23"/>
        <v>0</v>
      </c>
      <c r="AI39" s="427">
        <f t="shared" si="23"/>
        <v>0</v>
      </c>
      <c r="AJ39" s="427">
        <f t="shared" si="23"/>
        <v>0</v>
      </c>
      <c r="AK39" s="812">
        <f t="shared" ref="AK39" si="31">+$J39</f>
        <v>548</v>
      </c>
      <c r="AL39" s="2036">
        <v>0.25</v>
      </c>
      <c r="AM39" s="44">
        <f t="shared" si="4"/>
        <v>1.25</v>
      </c>
      <c r="AN39" s="47">
        <v>1.25</v>
      </c>
      <c r="AO39" s="47"/>
      <c r="AP39" s="47"/>
      <c r="AQ39" s="47"/>
      <c r="AR39" s="47"/>
      <c r="AS39" s="47"/>
      <c r="AT39" s="812">
        <f t="shared" ref="AT39" si="32">+$J39</f>
        <v>548</v>
      </c>
      <c r="AU39" s="2037">
        <v>0.25</v>
      </c>
      <c r="AV39" s="44">
        <f t="shared" si="1"/>
        <v>1.25</v>
      </c>
      <c r="AW39" s="47">
        <v>1.25</v>
      </c>
      <c r="AX39" s="47"/>
      <c r="AY39" s="47"/>
      <c r="AZ39" s="47"/>
      <c r="BA39" s="47"/>
      <c r="BB39" s="47"/>
      <c r="BC39" s="812">
        <f t="shared" ref="BC39" si="33">+$J39</f>
        <v>548</v>
      </c>
      <c r="BD39" s="2038">
        <v>0.25</v>
      </c>
      <c r="BE39" s="44">
        <f t="shared" si="2"/>
        <v>1.25</v>
      </c>
      <c r="BF39" s="47">
        <v>1.25</v>
      </c>
      <c r="BG39" s="47"/>
      <c r="BH39" s="47"/>
      <c r="BI39" s="47"/>
      <c r="BJ39" s="47"/>
      <c r="BK39" s="47"/>
      <c r="BL39" s="812">
        <f t="shared" ref="BL39" si="34">+$J39</f>
        <v>548</v>
      </c>
      <c r="BM39" s="2039">
        <v>0.25</v>
      </c>
      <c r="BN39" s="44">
        <f t="shared" si="3"/>
        <v>1.25</v>
      </c>
      <c r="BO39" s="47">
        <v>1.25</v>
      </c>
      <c r="BP39" s="47"/>
      <c r="BQ39" s="47"/>
      <c r="BR39" s="47"/>
      <c r="BS39" s="47"/>
      <c r="BT39" s="47"/>
      <c r="BU39" s="818" t="s">
        <v>7800</v>
      </c>
      <c r="BV39" s="819"/>
      <c r="BW39" s="819"/>
      <c r="BX39" s="819"/>
      <c r="BY39" s="819"/>
      <c r="BZ39" s="819"/>
      <c r="CA39" s="819"/>
      <c r="CB39" s="819"/>
      <c r="CC39" s="820"/>
    </row>
    <row r="40" spans="1:81" s="58" customFormat="1" ht="40.200000000000003" customHeight="1" thickTop="1" thickBot="1" x14ac:dyDescent="0.35">
      <c r="A40" s="34"/>
      <c r="B40" s="907"/>
      <c r="C40" s="869"/>
      <c r="D40" s="919"/>
      <c r="E40" s="920"/>
      <c r="F40" s="2016"/>
      <c r="G40" s="2016"/>
      <c r="H40" s="2016"/>
      <c r="I40" s="1185"/>
      <c r="J40" s="813"/>
      <c r="K40" s="855"/>
      <c r="L40" s="1188"/>
      <c r="M40" s="1191"/>
      <c r="N40" s="1194"/>
      <c r="O40" s="1176"/>
      <c r="P40" s="1179"/>
      <c r="Q40" s="1182"/>
      <c r="R40" s="813"/>
      <c r="S40" s="232" t="s">
        <v>7801</v>
      </c>
      <c r="T40" s="236" t="s">
        <v>3821</v>
      </c>
      <c r="U40" s="236" t="s">
        <v>3828</v>
      </c>
      <c r="V40" s="236" t="s">
        <v>3831</v>
      </c>
      <c r="W40" s="39" t="s">
        <v>7788</v>
      </c>
      <c r="X40" s="256">
        <v>44970</v>
      </c>
      <c r="Y40" s="256">
        <v>45289</v>
      </c>
      <c r="Z40" s="256">
        <v>44970</v>
      </c>
      <c r="AA40" s="256">
        <v>45289</v>
      </c>
      <c r="AB40" s="813"/>
      <c r="AC40" s="1672"/>
      <c r="AD40" s="51">
        <f t="shared" si="23"/>
        <v>0</v>
      </c>
      <c r="AE40" s="51">
        <f t="shared" si="23"/>
        <v>0</v>
      </c>
      <c r="AF40" s="51">
        <f t="shared" si="23"/>
        <v>0</v>
      </c>
      <c r="AG40" s="51">
        <f t="shared" si="23"/>
        <v>0</v>
      </c>
      <c r="AH40" s="51">
        <f t="shared" si="23"/>
        <v>0</v>
      </c>
      <c r="AI40" s="51">
        <f t="shared" si="23"/>
        <v>0</v>
      </c>
      <c r="AJ40" s="51">
        <f t="shared" si="23"/>
        <v>0</v>
      </c>
      <c r="AK40" s="813"/>
      <c r="AL40" s="2040"/>
      <c r="AM40" s="51">
        <f t="shared" si="4"/>
        <v>0</v>
      </c>
      <c r="AN40" s="257"/>
      <c r="AO40" s="257"/>
      <c r="AP40" s="257"/>
      <c r="AQ40" s="257"/>
      <c r="AR40" s="257"/>
      <c r="AS40" s="257"/>
      <c r="AT40" s="813"/>
      <c r="AU40" s="2041"/>
      <c r="AV40" s="51">
        <f t="shared" si="1"/>
        <v>0</v>
      </c>
      <c r="AW40" s="257"/>
      <c r="AX40" s="257"/>
      <c r="AY40" s="257"/>
      <c r="AZ40" s="257"/>
      <c r="BA40" s="257"/>
      <c r="BB40" s="257"/>
      <c r="BC40" s="813"/>
      <c r="BD40" s="2042"/>
      <c r="BE40" s="51">
        <f t="shared" si="2"/>
        <v>0</v>
      </c>
      <c r="BF40" s="257"/>
      <c r="BG40" s="257"/>
      <c r="BH40" s="257"/>
      <c r="BI40" s="257"/>
      <c r="BJ40" s="257"/>
      <c r="BK40" s="257"/>
      <c r="BL40" s="813"/>
      <c r="BM40" s="2043"/>
      <c r="BN40" s="51">
        <f t="shared" si="3"/>
        <v>0</v>
      </c>
      <c r="BO40" s="257"/>
      <c r="BP40" s="257"/>
      <c r="BQ40" s="257"/>
      <c r="BR40" s="257"/>
      <c r="BS40" s="257"/>
      <c r="BT40" s="257"/>
      <c r="BU40" s="821"/>
      <c r="BV40" s="822"/>
      <c r="BW40" s="822"/>
      <c r="BX40" s="822"/>
      <c r="BY40" s="822"/>
      <c r="BZ40" s="822"/>
      <c r="CA40" s="822"/>
      <c r="CB40" s="822"/>
      <c r="CC40" s="823"/>
    </row>
    <row r="41" spans="1:81" s="58" customFormat="1" ht="40.200000000000003" customHeight="1" thickTop="1" x14ac:dyDescent="0.3">
      <c r="A41" s="34"/>
      <c r="B41" s="907"/>
      <c r="C41" s="869"/>
      <c r="D41" s="919"/>
      <c r="E41" s="920"/>
      <c r="F41" s="2016"/>
      <c r="G41" s="2016"/>
      <c r="H41" s="2016"/>
      <c r="I41" s="1185"/>
      <c r="J41" s="813"/>
      <c r="K41" s="855"/>
      <c r="L41" s="1188"/>
      <c r="M41" s="1191"/>
      <c r="N41" s="1194"/>
      <c r="O41" s="1176"/>
      <c r="P41" s="1179"/>
      <c r="Q41" s="1182"/>
      <c r="R41" s="813"/>
      <c r="S41" s="39"/>
      <c r="T41" s="236"/>
      <c r="U41" s="236"/>
      <c r="V41" s="236"/>
      <c r="W41" s="39"/>
      <c r="X41" s="31"/>
      <c r="Y41" s="31"/>
      <c r="Z41" s="31"/>
      <c r="AA41" s="31"/>
      <c r="AB41" s="813"/>
      <c r="AC41" s="1672"/>
      <c r="AD41" s="51">
        <f t="shared" si="23"/>
        <v>0</v>
      </c>
      <c r="AE41" s="51">
        <f t="shared" si="23"/>
        <v>0</v>
      </c>
      <c r="AF41" s="51">
        <f t="shared" si="23"/>
        <v>0</v>
      </c>
      <c r="AG41" s="51">
        <f t="shared" si="23"/>
        <v>0</v>
      </c>
      <c r="AH41" s="51">
        <f t="shared" si="23"/>
        <v>0</v>
      </c>
      <c r="AI41" s="51">
        <f t="shared" si="23"/>
        <v>0</v>
      </c>
      <c r="AJ41" s="51">
        <f t="shared" si="23"/>
        <v>0</v>
      </c>
      <c r="AK41" s="813"/>
      <c r="AL41" s="2040"/>
      <c r="AM41" s="51">
        <f t="shared" si="4"/>
        <v>0</v>
      </c>
      <c r="AN41" s="257"/>
      <c r="AO41" s="257"/>
      <c r="AP41" s="257"/>
      <c r="AQ41" s="257"/>
      <c r="AR41" s="257"/>
      <c r="AS41" s="257"/>
      <c r="AT41" s="813"/>
      <c r="AU41" s="2041"/>
      <c r="AV41" s="51">
        <f t="shared" si="1"/>
        <v>0</v>
      </c>
      <c r="AW41" s="257"/>
      <c r="AX41" s="257"/>
      <c r="AY41" s="257"/>
      <c r="AZ41" s="257"/>
      <c r="BA41" s="257"/>
      <c r="BB41" s="257"/>
      <c r="BC41" s="813"/>
      <c r="BD41" s="2042"/>
      <c r="BE41" s="51">
        <f t="shared" si="2"/>
        <v>0</v>
      </c>
      <c r="BF41" s="257"/>
      <c r="BG41" s="257"/>
      <c r="BH41" s="257"/>
      <c r="BI41" s="257"/>
      <c r="BJ41" s="257"/>
      <c r="BK41" s="257"/>
      <c r="BL41" s="813"/>
      <c r="BM41" s="2043"/>
      <c r="BN41" s="51">
        <f t="shared" si="3"/>
        <v>0</v>
      </c>
      <c r="BO41" s="257"/>
      <c r="BP41" s="257"/>
      <c r="BQ41" s="257"/>
      <c r="BR41" s="257"/>
      <c r="BS41" s="257"/>
      <c r="BT41" s="257"/>
      <c r="BU41" s="821"/>
      <c r="BV41" s="822"/>
      <c r="BW41" s="822"/>
      <c r="BX41" s="822"/>
      <c r="BY41" s="822"/>
      <c r="BZ41" s="822"/>
      <c r="CA41" s="822"/>
      <c r="CB41" s="822"/>
      <c r="CC41" s="823"/>
    </row>
    <row r="42" spans="1:81" s="58" customFormat="1" ht="40.200000000000003" customHeight="1" thickBot="1" x14ac:dyDescent="0.35">
      <c r="A42" s="34"/>
      <c r="B42" s="907"/>
      <c r="C42" s="869"/>
      <c r="D42" s="1265"/>
      <c r="E42" s="1267"/>
      <c r="F42" s="2017"/>
      <c r="G42" s="2017"/>
      <c r="H42" s="2017"/>
      <c r="I42" s="1186"/>
      <c r="J42" s="814"/>
      <c r="K42" s="856"/>
      <c r="L42" s="1189"/>
      <c r="M42" s="1192"/>
      <c r="N42" s="1195"/>
      <c r="O42" s="1177"/>
      <c r="P42" s="1180"/>
      <c r="Q42" s="1183"/>
      <c r="R42" s="814"/>
      <c r="S42" s="232"/>
      <c r="T42" s="237"/>
      <c r="U42" s="237"/>
      <c r="V42" s="237"/>
      <c r="W42" s="232"/>
      <c r="X42" s="260"/>
      <c r="Y42" s="260"/>
      <c r="Z42" s="260"/>
      <c r="AA42" s="260"/>
      <c r="AB42" s="814"/>
      <c r="AC42" s="1673"/>
      <c r="AD42" s="46">
        <f t="shared" si="23"/>
        <v>0</v>
      </c>
      <c r="AE42" s="46">
        <f t="shared" si="23"/>
        <v>0</v>
      </c>
      <c r="AF42" s="46">
        <f t="shared" si="23"/>
        <v>0</v>
      </c>
      <c r="AG42" s="46">
        <f t="shared" si="23"/>
        <v>0</v>
      </c>
      <c r="AH42" s="46">
        <f t="shared" si="23"/>
        <v>0</v>
      </c>
      <c r="AI42" s="46">
        <f t="shared" si="23"/>
        <v>0</v>
      </c>
      <c r="AJ42" s="46">
        <f t="shared" si="23"/>
        <v>0</v>
      </c>
      <c r="AK42" s="814"/>
      <c r="AL42" s="2044"/>
      <c r="AM42" s="46">
        <f t="shared" si="4"/>
        <v>0</v>
      </c>
      <c r="AN42" s="49"/>
      <c r="AO42" s="49"/>
      <c r="AP42" s="49"/>
      <c r="AQ42" s="49"/>
      <c r="AR42" s="49"/>
      <c r="AS42" s="49"/>
      <c r="AT42" s="814"/>
      <c r="AU42" s="2045"/>
      <c r="AV42" s="46">
        <f t="shared" si="1"/>
        <v>0</v>
      </c>
      <c r="AW42" s="49"/>
      <c r="AX42" s="49"/>
      <c r="AY42" s="49"/>
      <c r="AZ42" s="49"/>
      <c r="BA42" s="49"/>
      <c r="BB42" s="49"/>
      <c r="BC42" s="814"/>
      <c r="BD42" s="2046"/>
      <c r="BE42" s="46">
        <f t="shared" si="2"/>
        <v>0</v>
      </c>
      <c r="BF42" s="49"/>
      <c r="BG42" s="49"/>
      <c r="BH42" s="49"/>
      <c r="BI42" s="49"/>
      <c r="BJ42" s="49"/>
      <c r="BK42" s="49"/>
      <c r="BL42" s="814"/>
      <c r="BM42" s="2047"/>
      <c r="BN42" s="46">
        <f t="shared" si="3"/>
        <v>0</v>
      </c>
      <c r="BO42" s="49"/>
      <c r="BP42" s="49"/>
      <c r="BQ42" s="49"/>
      <c r="BR42" s="49"/>
      <c r="BS42" s="49"/>
      <c r="BT42" s="49"/>
      <c r="BU42" s="824"/>
      <c r="BV42" s="825"/>
      <c r="BW42" s="825"/>
      <c r="BX42" s="825"/>
      <c r="BY42" s="825"/>
      <c r="BZ42" s="825"/>
      <c r="CA42" s="825"/>
      <c r="CB42" s="825"/>
      <c r="CC42" s="826"/>
    </row>
    <row r="43" spans="1:81" s="58" customFormat="1" ht="40.200000000000003" customHeight="1" thickTop="1" thickBot="1" x14ac:dyDescent="0.35">
      <c r="A43" s="34"/>
      <c r="B43" s="907"/>
      <c r="C43" s="869"/>
      <c r="D43" s="1264">
        <v>4101</v>
      </c>
      <c r="E43" s="1266" t="s">
        <v>7802</v>
      </c>
      <c r="F43" s="2015" t="s">
        <v>7803</v>
      </c>
      <c r="G43" s="2015" t="s">
        <v>7804</v>
      </c>
      <c r="H43" s="2015" t="s">
        <v>7805</v>
      </c>
      <c r="I43" s="2030">
        <v>2021004540174</v>
      </c>
      <c r="J43" s="812">
        <v>549</v>
      </c>
      <c r="K43" s="854" t="str">
        <f>+[29]Metas!K624</f>
        <v>Fortalecimiento al subcomité de medidas de satisfacción.</v>
      </c>
      <c r="L43" s="1187">
        <v>1</v>
      </c>
      <c r="M43" s="1190">
        <f>SUM(N43:Q43)</f>
        <v>1</v>
      </c>
      <c r="N43" s="1193">
        <v>0.25</v>
      </c>
      <c r="O43" s="1175">
        <v>0.25</v>
      </c>
      <c r="P43" s="1178">
        <v>0.25</v>
      </c>
      <c r="Q43" s="1181">
        <v>0.25</v>
      </c>
      <c r="R43" s="812">
        <f>+$J43</f>
        <v>549</v>
      </c>
      <c r="S43" s="39" t="s">
        <v>7799</v>
      </c>
      <c r="T43" s="235" t="s">
        <v>3821</v>
      </c>
      <c r="U43" s="235" t="s">
        <v>3827</v>
      </c>
      <c r="V43" s="235" t="s">
        <v>3831</v>
      </c>
      <c r="W43" s="39" t="s">
        <v>7776</v>
      </c>
      <c r="X43" s="256">
        <v>44970</v>
      </c>
      <c r="Y43" s="256">
        <v>45289</v>
      </c>
      <c r="Z43" s="256">
        <v>44970</v>
      </c>
      <c r="AA43" s="256">
        <v>45289</v>
      </c>
      <c r="AB43" s="812">
        <f t="shared" ref="AB43" si="35">+$J43</f>
        <v>549</v>
      </c>
      <c r="AC43" s="1671">
        <f>L43</f>
        <v>1</v>
      </c>
      <c r="AD43" s="51">
        <f t="shared" si="23"/>
        <v>5</v>
      </c>
      <c r="AE43" s="427">
        <f t="shared" si="23"/>
        <v>5</v>
      </c>
      <c r="AF43" s="427">
        <f t="shared" si="23"/>
        <v>0</v>
      </c>
      <c r="AG43" s="427">
        <f t="shared" si="23"/>
        <v>0</v>
      </c>
      <c r="AH43" s="427">
        <f t="shared" si="23"/>
        <v>0</v>
      </c>
      <c r="AI43" s="427">
        <f t="shared" si="23"/>
        <v>0</v>
      </c>
      <c r="AJ43" s="427">
        <f t="shared" si="23"/>
        <v>0</v>
      </c>
      <c r="AK43" s="812">
        <f t="shared" ref="AK43" si="36">+$J43</f>
        <v>549</v>
      </c>
      <c r="AL43" s="2036">
        <v>0.25</v>
      </c>
      <c r="AM43" s="44">
        <f t="shared" si="4"/>
        <v>1.25</v>
      </c>
      <c r="AN43" s="47">
        <v>1.25</v>
      </c>
      <c r="AO43" s="47"/>
      <c r="AP43" s="47"/>
      <c r="AQ43" s="47"/>
      <c r="AR43" s="47"/>
      <c r="AS43" s="47"/>
      <c r="AT43" s="812">
        <f t="shared" ref="AT43" si="37">+$J43</f>
        <v>549</v>
      </c>
      <c r="AU43" s="2037">
        <v>0.25</v>
      </c>
      <c r="AV43" s="51">
        <f t="shared" si="1"/>
        <v>1.25</v>
      </c>
      <c r="AW43" s="47">
        <v>1.25</v>
      </c>
      <c r="AX43" s="47"/>
      <c r="AY43" s="47"/>
      <c r="AZ43" s="47"/>
      <c r="BA43" s="47"/>
      <c r="BB43" s="47"/>
      <c r="BC43" s="812">
        <f t="shared" ref="BC43" si="38">+$J43</f>
        <v>549</v>
      </c>
      <c r="BD43" s="2038">
        <v>0.25</v>
      </c>
      <c r="BE43" s="44">
        <f t="shared" si="2"/>
        <v>1.25</v>
      </c>
      <c r="BF43" s="47">
        <v>1.25</v>
      </c>
      <c r="BG43" s="47"/>
      <c r="BH43" s="47"/>
      <c r="BI43" s="47"/>
      <c r="BJ43" s="47"/>
      <c r="BK43" s="47"/>
      <c r="BL43" s="812">
        <f t="shared" ref="BL43" si="39">+$J43</f>
        <v>549</v>
      </c>
      <c r="BM43" s="2039">
        <v>0.25</v>
      </c>
      <c r="BN43" s="44">
        <f t="shared" si="3"/>
        <v>1.25</v>
      </c>
      <c r="BO43" s="47">
        <v>1.25</v>
      </c>
      <c r="BP43" s="47"/>
      <c r="BQ43" s="47"/>
      <c r="BR43" s="47"/>
      <c r="BS43" s="47"/>
      <c r="BT43" s="47"/>
      <c r="BU43" s="818" t="s">
        <v>7806</v>
      </c>
      <c r="BV43" s="819"/>
      <c r="BW43" s="819"/>
      <c r="BX43" s="819"/>
      <c r="BY43" s="819"/>
      <c r="BZ43" s="819"/>
      <c r="CA43" s="819"/>
      <c r="CB43" s="819"/>
      <c r="CC43" s="820"/>
    </row>
    <row r="44" spans="1:81" s="58" customFormat="1" ht="40.200000000000003" customHeight="1" thickTop="1" thickBot="1" x14ac:dyDescent="0.35">
      <c r="A44" s="34"/>
      <c r="B44" s="907"/>
      <c r="C44" s="869"/>
      <c r="D44" s="919"/>
      <c r="E44" s="920"/>
      <c r="F44" s="2016"/>
      <c r="G44" s="2016"/>
      <c r="H44" s="2016"/>
      <c r="I44" s="2031"/>
      <c r="J44" s="813"/>
      <c r="K44" s="855"/>
      <c r="L44" s="1188"/>
      <c r="M44" s="1191"/>
      <c r="N44" s="1194"/>
      <c r="O44" s="1176"/>
      <c r="P44" s="1179"/>
      <c r="Q44" s="1182"/>
      <c r="R44" s="813"/>
      <c r="S44" s="232" t="s">
        <v>7807</v>
      </c>
      <c r="T44" s="236" t="s">
        <v>3821</v>
      </c>
      <c r="U44" s="236" t="s">
        <v>3828</v>
      </c>
      <c r="V44" s="236" t="s">
        <v>3831</v>
      </c>
      <c r="W44" s="39" t="s">
        <v>7788</v>
      </c>
      <c r="X44" s="256">
        <v>44970</v>
      </c>
      <c r="Y44" s="256">
        <v>45289</v>
      </c>
      <c r="Z44" s="256">
        <v>44970</v>
      </c>
      <c r="AA44" s="256">
        <v>45289</v>
      </c>
      <c r="AB44" s="813"/>
      <c r="AC44" s="1672"/>
      <c r="AD44" s="51">
        <f t="shared" si="23"/>
        <v>0</v>
      </c>
      <c r="AE44" s="51">
        <f t="shared" si="23"/>
        <v>0</v>
      </c>
      <c r="AF44" s="51">
        <f t="shared" si="23"/>
        <v>0</v>
      </c>
      <c r="AG44" s="51">
        <f t="shared" si="23"/>
        <v>0</v>
      </c>
      <c r="AH44" s="51">
        <f t="shared" si="23"/>
        <v>0</v>
      </c>
      <c r="AI44" s="51">
        <f t="shared" si="23"/>
        <v>0</v>
      </c>
      <c r="AJ44" s="51">
        <f t="shared" si="23"/>
        <v>0</v>
      </c>
      <c r="AK44" s="813"/>
      <c r="AL44" s="2040"/>
      <c r="AM44" s="51">
        <f t="shared" si="4"/>
        <v>0</v>
      </c>
      <c r="AN44" s="257"/>
      <c r="AO44" s="257"/>
      <c r="AP44" s="257"/>
      <c r="AQ44" s="257"/>
      <c r="AR44" s="257"/>
      <c r="AS44" s="257"/>
      <c r="AT44" s="813"/>
      <c r="AU44" s="2041"/>
      <c r="AV44" s="51">
        <f t="shared" si="1"/>
        <v>0</v>
      </c>
      <c r="AW44" s="257"/>
      <c r="AX44" s="257"/>
      <c r="AY44" s="257"/>
      <c r="AZ44" s="257"/>
      <c r="BA44" s="257"/>
      <c r="BB44" s="257"/>
      <c r="BC44" s="813"/>
      <c r="BD44" s="2042"/>
      <c r="BE44" s="51">
        <f t="shared" si="2"/>
        <v>0</v>
      </c>
      <c r="BF44" s="257"/>
      <c r="BG44" s="257"/>
      <c r="BH44" s="257"/>
      <c r="BI44" s="257"/>
      <c r="BJ44" s="257"/>
      <c r="BK44" s="257"/>
      <c r="BL44" s="813"/>
      <c r="BM44" s="2043"/>
      <c r="BN44" s="51">
        <f t="shared" si="3"/>
        <v>0</v>
      </c>
      <c r="BO44" s="257"/>
      <c r="BP44" s="257"/>
      <c r="BQ44" s="257"/>
      <c r="BR44" s="257"/>
      <c r="BS44" s="257"/>
      <c r="BT44" s="257"/>
      <c r="BU44" s="821"/>
      <c r="BV44" s="822"/>
      <c r="BW44" s="822"/>
      <c r="BX44" s="822"/>
      <c r="BY44" s="822"/>
      <c r="BZ44" s="822"/>
      <c r="CA44" s="822"/>
      <c r="CB44" s="822"/>
      <c r="CC44" s="823"/>
    </row>
    <row r="45" spans="1:81" s="58" customFormat="1" ht="40.200000000000003" customHeight="1" thickTop="1" x14ac:dyDescent="0.3">
      <c r="A45" s="34"/>
      <c r="B45" s="907"/>
      <c r="C45" s="869"/>
      <c r="D45" s="919"/>
      <c r="E45" s="920"/>
      <c r="F45" s="2016"/>
      <c r="G45" s="2016"/>
      <c r="H45" s="2016"/>
      <c r="I45" s="2031"/>
      <c r="J45" s="813"/>
      <c r="K45" s="855"/>
      <c r="L45" s="1188"/>
      <c r="M45" s="1191"/>
      <c r="N45" s="1194"/>
      <c r="O45" s="1176"/>
      <c r="P45" s="1179"/>
      <c r="Q45" s="1182"/>
      <c r="R45" s="813"/>
      <c r="S45" s="39"/>
      <c r="T45" s="236"/>
      <c r="U45" s="236"/>
      <c r="V45" s="236"/>
      <c r="W45" s="39"/>
      <c r="X45" s="31"/>
      <c r="Y45" s="31"/>
      <c r="Z45" s="31"/>
      <c r="AA45" s="31"/>
      <c r="AB45" s="813"/>
      <c r="AC45" s="1672"/>
      <c r="AD45" s="51">
        <f t="shared" si="23"/>
        <v>0</v>
      </c>
      <c r="AE45" s="51">
        <f t="shared" si="23"/>
        <v>0</v>
      </c>
      <c r="AF45" s="51">
        <f t="shared" si="23"/>
        <v>0</v>
      </c>
      <c r="AG45" s="51">
        <f t="shared" si="23"/>
        <v>0</v>
      </c>
      <c r="AH45" s="51">
        <f t="shared" si="23"/>
        <v>0</v>
      </c>
      <c r="AI45" s="51">
        <f t="shared" si="23"/>
        <v>0</v>
      </c>
      <c r="AJ45" s="51">
        <f t="shared" si="23"/>
        <v>0</v>
      </c>
      <c r="AK45" s="813"/>
      <c r="AL45" s="2040"/>
      <c r="AM45" s="51">
        <f t="shared" si="4"/>
        <v>0</v>
      </c>
      <c r="AN45" s="257"/>
      <c r="AO45" s="257"/>
      <c r="AP45" s="257"/>
      <c r="AQ45" s="257"/>
      <c r="AR45" s="257"/>
      <c r="AS45" s="257"/>
      <c r="AT45" s="813"/>
      <c r="AU45" s="2041"/>
      <c r="AV45" s="51">
        <f t="shared" si="1"/>
        <v>0</v>
      </c>
      <c r="AW45" s="257"/>
      <c r="AX45" s="257"/>
      <c r="AY45" s="257"/>
      <c r="AZ45" s="257"/>
      <c r="BA45" s="257"/>
      <c r="BB45" s="257"/>
      <c r="BC45" s="813"/>
      <c r="BD45" s="2042"/>
      <c r="BE45" s="51">
        <f t="shared" si="2"/>
        <v>0</v>
      </c>
      <c r="BF45" s="257"/>
      <c r="BG45" s="257"/>
      <c r="BH45" s="257"/>
      <c r="BI45" s="257"/>
      <c r="BJ45" s="257"/>
      <c r="BK45" s="257"/>
      <c r="BL45" s="813"/>
      <c r="BM45" s="2043"/>
      <c r="BN45" s="51">
        <f t="shared" si="3"/>
        <v>0</v>
      </c>
      <c r="BO45" s="257"/>
      <c r="BP45" s="257"/>
      <c r="BQ45" s="257"/>
      <c r="BR45" s="257"/>
      <c r="BS45" s="257"/>
      <c r="BT45" s="257"/>
      <c r="BU45" s="821"/>
      <c r="BV45" s="822"/>
      <c r="BW45" s="822"/>
      <c r="BX45" s="822"/>
      <c r="BY45" s="822"/>
      <c r="BZ45" s="822"/>
      <c r="CA45" s="822"/>
      <c r="CB45" s="822"/>
      <c r="CC45" s="823"/>
    </row>
    <row r="46" spans="1:81" s="58" customFormat="1" ht="40.200000000000003" customHeight="1" thickBot="1" x14ac:dyDescent="0.35">
      <c r="A46" s="34"/>
      <c r="B46" s="907"/>
      <c r="C46" s="869"/>
      <c r="D46" s="1265"/>
      <c r="E46" s="1267"/>
      <c r="F46" s="2017"/>
      <c r="G46" s="2017"/>
      <c r="H46" s="2017"/>
      <c r="I46" s="2032"/>
      <c r="J46" s="814"/>
      <c r="K46" s="856"/>
      <c r="L46" s="1189"/>
      <c r="M46" s="1192"/>
      <c r="N46" s="1195"/>
      <c r="O46" s="1177"/>
      <c r="P46" s="1180"/>
      <c r="Q46" s="1183"/>
      <c r="R46" s="814"/>
      <c r="S46" s="232"/>
      <c r="T46" s="237"/>
      <c r="U46" s="237"/>
      <c r="V46" s="237"/>
      <c r="W46" s="232"/>
      <c r="X46" s="260"/>
      <c r="Y46" s="260"/>
      <c r="Z46" s="260"/>
      <c r="AA46" s="260"/>
      <c r="AB46" s="814"/>
      <c r="AC46" s="1673"/>
      <c r="AD46" s="46">
        <f t="shared" si="23"/>
        <v>0</v>
      </c>
      <c r="AE46" s="46">
        <f t="shared" si="23"/>
        <v>0</v>
      </c>
      <c r="AF46" s="46">
        <f t="shared" si="23"/>
        <v>0</v>
      </c>
      <c r="AG46" s="46">
        <f t="shared" si="23"/>
        <v>0</v>
      </c>
      <c r="AH46" s="46">
        <f t="shared" si="23"/>
        <v>0</v>
      </c>
      <c r="AI46" s="46">
        <f t="shared" si="23"/>
        <v>0</v>
      </c>
      <c r="AJ46" s="46">
        <f t="shared" si="23"/>
        <v>0</v>
      </c>
      <c r="AK46" s="814"/>
      <c r="AL46" s="2044"/>
      <c r="AM46" s="46">
        <f t="shared" si="4"/>
        <v>0</v>
      </c>
      <c r="AN46" s="49"/>
      <c r="AO46" s="49"/>
      <c r="AP46" s="49"/>
      <c r="AQ46" s="49"/>
      <c r="AR46" s="49"/>
      <c r="AS46" s="49"/>
      <c r="AT46" s="814"/>
      <c r="AU46" s="2045"/>
      <c r="AV46" s="46">
        <f t="shared" si="1"/>
        <v>0</v>
      </c>
      <c r="AW46" s="49"/>
      <c r="AX46" s="49"/>
      <c r="AY46" s="49"/>
      <c r="AZ46" s="49"/>
      <c r="BA46" s="49"/>
      <c r="BB46" s="49"/>
      <c r="BC46" s="814"/>
      <c r="BD46" s="2046"/>
      <c r="BE46" s="46">
        <f t="shared" si="2"/>
        <v>0</v>
      </c>
      <c r="BF46" s="49"/>
      <c r="BG46" s="49"/>
      <c r="BH46" s="49"/>
      <c r="BI46" s="49"/>
      <c r="BJ46" s="49"/>
      <c r="BK46" s="49"/>
      <c r="BL46" s="814"/>
      <c r="BM46" s="2047"/>
      <c r="BN46" s="46">
        <f t="shared" si="3"/>
        <v>0</v>
      </c>
      <c r="BO46" s="49"/>
      <c r="BP46" s="49"/>
      <c r="BQ46" s="49"/>
      <c r="BR46" s="49"/>
      <c r="BS46" s="49"/>
      <c r="BT46" s="49"/>
      <c r="BU46" s="824"/>
      <c r="BV46" s="825"/>
      <c r="BW46" s="825"/>
      <c r="BX46" s="825"/>
      <c r="BY46" s="825"/>
      <c r="BZ46" s="825"/>
      <c r="CA46" s="825"/>
      <c r="CB46" s="825"/>
      <c r="CC46" s="826"/>
    </row>
    <row r="47" spans="1:81" s="58" customFormat="1" ht="40.200000000000003" customHeight="1" thickTop="1" thickBot="1" x14ac:dyDescent="0.35">
      <c r="A47" s="34"/>
      <c r="B47" s="907"/>
      <c r="C47" s="869"/>
      <c r="D47" s="1264">
        <v>4101</v>
      </c>
      <c r="E47" s="1266" t="s">
        <v>4040</v>
      </c>
      <c r="F47" s="2015">
        <v>4101007</v>
      </c>
      <c r="G47" s="2015" t="s">
        <v>7808</v>
      </c>
      <c r="H47" s="2015" t="s">
        <v>7809</v>
      </c>
      <c r="I47" s="2030">
        <v>2021004540157</v>
      </c>
      <c r="J47" s="812">
        <v>550</v>
      </c>
      <c r="K47" s="854" t="str">
        <f>+[29]Metas!K625</f>
        <v>Jornadas de Fortalecimiento Mesas Municipales de Víctimas del departamento Norte de Santander</v>
      </c>
      <c r="L47" s="857">
        <v>12</v>
      </c>
      <c r="M47" s="860">
        <f>SUM(N47:Q47)</f>
        <v>12</v>
      </c>
      <c r="N47" s="836">
        <v>3</v>
      </c>
      <c r="O47" s="839">
        <v>3</v>
      </c>
      <c r="P47" s="863">
        <v>3</v>
      </c>
      <c r="Q47" s="866">
        <v>3</v>
      </c>
      <c r="R47" s="812">
        <f>+$J47</f>
        <v>550</v>
      </c>
      <c r="S47" s="39" t="s">
        <v>7792</v>
      </c>
      <c r="T47" s="235" t="s">
        <v>3821</v>
      </c>
      <c r="U47" s="235" t="s">
        <v>3826</v>
      </c>
      <c r="V47" s="235" t="s">
        <v>3830</v>
      </c>
      <c r="W47" s="231" t="s">
        <v>7771</v>
      </c>
      <c r="X47" s="256">
        <v>44970</v>
      </c>
      <c r="Y47" s="256">
        <v>45289</v>
      </c>
      <c r="Z47" s="256">
        <v>44970</v>
      </c>
      <c r="AA47" s="256">
        <v>45289</v>
      </c>
      <c r="AB47" s="812">
        <f t="shared" ref="AB47" si="40">+$J47</f>
        <v>550</v>
      </c>
      <c r="AC47" s="827">
        <f>L47</f>
        <v>12</v>
      </c>
      <c r="AD47" s="427">
        <f t="shared" si="23"/>
        <v>34.92</v>
      </c>
      <c r="AE47" s="427">
        <f t="shared" si="23"/>
        <v>0</v>
      </c>
      <c r="AF47" s="427">
        <f t="shared" si="23"/>
        <v>0</v>
      </c>
      <c r="AG47" s="427">
        <f t="shared" si="23"/>
        <v>0</v>
      </c>
      <c r="AH47" s="427">
        <f t="shared" si="23"/>
        <v>0</v>
      </c>
      <c r="AI47" s="427">
        <f t="shared" si="23"/>
        <v>34.92</v>
      </c>
      <c r="AJ47" s="427">
        <f t="shared" si="23"/>
        <v>0</v>
      </c>
      <c r="AK47" s="812">
        <f t="shared" ref="AK47" si="41">+$J47</f>
        <v>550</v>
      </c>
      <c r="AL47" s="830">
        <v>3</v>
      </c>
      <c r="AM47" s="44">
        <f t="shared" si="4"/>
        <v>8.73</v>
      </c>
      <c r="AN47" s="47"/>
      <c r="AO47" s="47"/>
      <c r="AP47" s="47"/>
      <c r="AQ47" s="47"/>
      <c r="AR47" s="47">
        <v>8.73</v>
      </c>
      <c r="AS47" s="47"/>
      <c r="AT47" s="812">
        <f t="shared" ref="AT47" si="42">+$J47</f>
        <v>550</v>
      </c>
      <c r="AU47" s="833">
        <f>+O47</f>
        <v>3</v>
      </c>
      <c r="AV47" s="44">
        <f t="shared" si="1"/>
        <v>8.73</v>
      </c>
      <c r="AW47" s="47"/>
      <c r="AX47" s="47"/>
      <c r="AY47" s="47"/>
      <c r="AZ47" s="47"/>
      <c r="BA47" s="47">
        <v>8.73</v>
      </c>
      <c r="BB47" s="47"/>
      <c r="BC47" s="812">
        <f t="shared" ref="BC47" si="43">+$J47</f>
        <v>550</v>
      </c>
      <c r="BD47" s="809">
        <f>+P47</f>
        <v>3</v>
      </c>
      <c r="BE47" s="44">
        <f t="shared" si="2"/>
        <v>8.73</v>
      </c>
      <c r="BF47" s="47"/>
      <c r="BG47" s="47"/>
      <c r="BH47" s="47"/>
      <c r="BI47" s="47"/>
      <c r="BJ47" s="47">
        <v>8.73</v>
      </c>
      <c r="BK47" s="47"/>
      <c r="BL47" s="812">
        <f t="shared" ref="BL47" si="44">+$J47</f>
        <v>550</v>
      </c>
      <c r="BM47" s="815">
        <f>+Q47</f>
        <v>3</v>
      </c>
      <c r="BN47" s="44">
        <f t="shared" si="3"/>
        <v>8.73</v>
      </c>
      <c r="BO47" s="47"/>
      <c r="BP47" s="47"/>
      <c r="BQ47" s="47"/>
      <c r="BR47" s="47"/>
      <c r="BS47" s="47">
        <v>8.73</v>
      </c>
      <c r="BT47" s="47"/>
      <c r="BU47" s="818" t="s">
        <v>7810</v>
      </c>
      <c r="BV47" s="819"/>
      <c r="BW47" s="819"/>
      <c r="BX47" s="819"/>
      <c r="BY47" s="819"/>
      <c r="BZ47" s="819"/>
      <c r="CA47" s="819"/>
      <c r="CB47" s="819"/>
      <c r="CC47" s="820"/>
    </row>
    <row r="48" spans="1:81" s="58" customFormat="1" ht="40.200000000000003" customHeight="1" thickTop="1" thickBot="1" x14ac:dyDescent="0.35">
      <c r="A48" s="34"/>
      <c r="B48" s="907"/>
      <c r="C48" s="869"/>
      <c r="D48" s="919"/>
      <c r="E48" s="920"/>
      <c r="F48" s="2016"/>
      <c r="G48" s="2016"/>
      <c r="H48" s="2016"/>
      <c r="I48" s="2031"/>
      <c r="J48" s="813"/>
      <c r="K48" s="855"/>
      <c r="L48" s="858"/>
      <c r="M48" s="861"/>
      <c r="N48" s="837"/>
      <c r="O48" s="840"/>
      <c r="P48" s="864"/>
      <c r="Q48" s="867"/>
      <c r="R48" s="813"/>
      <c r="S48" s="39" t="s">
        <v>7811</v>
      </c>
      <c r="T48" s="236" t="s">
        <v>3821</v>
      </c>
      <c r="U48" s="236" t="s">
        <v>3827</v>
      </c>
      <c r="V48" s="236" t="s">
        <v>3831</v>
      </c>
      <c r="W48" s="39" t="s">
        <v>7776</v>
      </c>
      <c r="X48" s="256">
        <v>44970</v>
      </c>
      <c r="Y48" s="256">
        <v>45289</v>
      </c>
      <c r="Z48" s="256">
        <v>44970</v>
      </c>
      <c r="AA48" s="256">
        <v>45289</v>
      </c>
      <c r="AB48" s="813"/>
      <c r="AC48" s="828"/>
      <c r="AD48" s="51">
        <f t="shared" ref="AD48:AJ111" si="45">+AM48+AV48+BE48+BN48</f>
        <v>0</v>
      </c>
      <c r="AE48" s="51">
        <f t="shared" si="45"/>
        <v>0</v>
      </c>
      <c r="AF48" s="51">
        <f t="shared" si="45"/>
        <v>0</v>
      </c>
      <c r="AG48" s="51">
        <f t="shared" si="45"/>
        <v>0</v>
      </c>
      <c r="AH48" s="51">
        <f t="shared" si="45"/>
        <v>0</v>
      </c>
      <c r="AI48" s="51">
        <f t="shared" si="45"/>
        <v>0</v>
      </c>
      <c r="AJ48" s="51">
        <f t="shared" si="45"/>
        <v>0</v>
      </c>
      <c r="AK48" s="813"/>
      <c r="AL48" s="831"/>
      <c r="AM48" s="51">
        <f t="shared" si="4"/>
        <v>0</v>
      </c>
      <c r="AN48" s="257"/>
      <c r="AO48" s="257"/>
      <c r="AP48" s="257"/>
      <c r="AQ48" s="257"/>
      <c r="AR48" s="257"/>
      <c r="AS48" s="257"/>
      <c r="AT48" s="813"/>
      <c r="AU48" s="834"/>
      <c r="AV48" s="51">
        <f t="shared" si="1"/>
        <v>0</v>
      </c>
      <c r="AW48" s="257"/>
      <c r="AX48" s="257"/>
      <c r="AY48" s="257"/>
      <c r="AZ48" s="257"/>
      <c r="BA48" s="257"/>
      <c r="BB48" s="257"/>
      <c r="BC48" s="813"/>
      <c r="BD48" s="810"/>
      <c r="BE48" s="51">
        <f t="shared" si="2"/>
        <v>0</v>
      </c>
      <c r="BF48" s="257"/>
      <c r="BG48" s="257"/>
      <c r="BH48" s="257"/>
      <c r="BI48" s="257"/>
      <c r="BJ48" s="257"/>
      <c r="BK48" s="257"/>
      <c r="BL48" s="813"/>
      <c r="BM48" s="816"/>
      <c r="BN48" s="51">
        <f t="shared" si="3"/>
        <v>0</v>
      </c>
      <c r="BO48" s="257"/>
      <c r="BP48" s="257"/>
      <c r="BQ48" s="257"/>
      <c r="BR48" s="257"/>
      <c r="BS48" s="257"/>
      <c r="BT48" s="257"/>
      <c r="BU48" s="821"/>
      <c r="BV48" s="822"/>
      <c r="BW48" s="822"/>
      <c r="BX48" s="822"/>
      <c r="BY48" s="822"/>
      <c r="BZ48" s="822"/>
      <c r="CA48" s="822"/>
      <c r="CB48" s="822"/>
      <c r="CC48" s="823"/>
    </row>
    <row r="49" spans="1:81" s="58" customFormat="1" ht="40.200000000000003" customHeight="1" thickTop="1" thickBot="1" x14ac:dyDescent="0.35">
      <c r="A49" s="34"/>
      <c r="B49" s="907"/>
      <c r="C49" s="869"/>
      <c r="D49" s="919"/>
      <c r="E49" s="920"/>
      <c r="F49" s="2016"/>
      <c r="G49" s="2016"/>
      <c r="H49" s="2016"/>
      <c r="I49" s="2031"/>
      <c r="J49" s="813"/>
      <c r="K49" s="855"/>
      <c r="L49" s="858"/>
      <c r="M49" s="861"/>
      <c r="N49" s="837"/>
      <c r="O49" s="840"/>
      <c r="P49" s="864"/>
      <c r="Q49" s="867"/>
      <c r="R49" s="813"/>
      <c r="S49" s="232" t="s">
        <v>7812</v>
      </c>
      <c r="T49" s="236" t="s">
        <v>3821</v>
      </c>
      <c r="U49" s="236" t="s">
        <v>3828</v>
      </c>
      <c r="V49" s="236" t="s">
        <v>3831</v>
      </c>
      <c r="W49" s="39" t="s">
        <v>7788</v>
      </c>
      <c r="X49" s="256">
        <v>44970</v>
      </c>
      <c r="Y49" s="256">
        <v>45289</v>
      </c>
      <c r="Z49" s="256">
        <v>44970</v>
      </c>
      <c r="AA49" s="256">
        <v>45289</v>
      </c>
      <c r="AB49" s="813"/>
      <c r="AC49" s="828"/>
      <c r="AD49" s="51">
        <f t="shared" si="45"/>
        <v>0</v>
      </c>
      <c r="AE49" s="51">
        <f t="shared" si="45"/>
        <v>0</v>
      </c>
      <c r="AF49" s="51">
        <f t="shared" si="45"/>
        <v>0</v>
      </c>
      <c r="AG49" s="51">
        <f t="shared" si="45"/>
        <v>0</v>
      </c>
      <c r="AH49" s="51">
        <f t="shared" si="45"/>
        <v>0</v>
      </c>
      <c r="AI49" s="51">
        <f t="shared" si="45"/>
        <v>0</v>
      </c>
      <c r="AJ49" s="51">
        <f t="shared" si="45"/>
        <v>0</v>
      </c>
      <c r="AK49" s="813"/>
      <c r="AL49" s="831"/>
      <c r="AM49" s="51">
        <f t="shared" si="4"/>
        <v>0</v>
      </c>
      <c r="AN49" s="257"/>
      <c r="AO49" s="257"/>
      <c r="AP49" s="257"/>
      <c r="AQ49" s="257"/>
      <c r="AR49" s="257"/>
      <c r="AS49" s="257"/>
      <c r="AT49" s="813"/>
      <c r="AU49" s="834"/>
      <c r="AV49" s="51">
        <f t="shared" si="1"/>
        <v>0</v>
      </c>
      <c r="AW49" s="257"/>
      <c r="AX49" s="257"/>
      <c r="AY49" s="257"/>
      <c r="AZ49" s="257"/>
      <c r="BA49" s="257"/>
      <c r="BB49" s="257"/>
      <c r="BC49" s="813"/>
      <c r="BD49" s="810"/>
      <c r="BE49" s="51">
        <f t="shared" si="2"/>
        <v>0</v>
      </c>
      <c r="BF49" s="257"/>
      <c r="BG49" s="257"/>
      <c r="BH49" s="257"/>
      <c r="BI49" s="257"/>
      <c r="BJ49" s="257"/>
      <c r="BK49" s="257"/>
      <c r="BL49" s="813"/>
      <c r="BM49" s="816"/>
      <c r="BN49" s="51">
        <f t="shared" si="3"/>
        <v>0</v>
      </c>
      <c r="BO49" s="257"/>
      <c r="BP49" s="257"/>
      <c r="BQ49" s="257"/>
      <c r="BR49" s="257"/>
      <c r="BS49" s="257"/>
      <c r="BT49" s="257"/>
      <c r="BU49" s="821"/>
      <c r="BV49" s="822"/>
      <c r="BW49" s="822"/>
      <c r="BX49" s="822"/>
      <c r="BY49" s="822"/>
      <c r="BZ49" s="822"/>
      <c r="CA49" s="822"/>
      <c r="CB49" s="822"/>
      <c r="CC49" s="823"/>
    </row>
    <row r="50" spans="1:81" s="58" customFormat="1" ht="40.200000000000003" customHeight="1" thickTop="1" thickBot="1" x14ac:dyDescent="0.35">
      <c r="A50" s="34"/>
      <c r="B50" s="907"/>
      <c r="C50" s="869"/>
      <c r="D50" s="1265"/>
      <c r="E50" s="1267"/>
      <c r="F50" s="2017"/>
      <c r="G50" s="2017"/>
      <c r="H50" s="2017"/>
      <c r="I50" s="2032"/>
      <c r="J50" s="814"/>
      <c r="K50" s="856"/>
      <c r="L50" s="859"/>
      <c r="M50" s="862"/>
      <c r="N50" s="838"/>
      <c r="O50" s="841"/>
      <c r="P50" s="865"/>
      <c r="Q50" s="874"/>
      <c r="R50" s="814"/>
      <c r="S50" s="232"/>
      <c r="T50" s="237"/>
      <c r="U50" s="237"/>
      <c r="V50" s="237"/>
      <c r="W50" s="232"/>
      <c r="X50" s="260"/>
      <c r="Y50" s="260"/>
      <c r="Z50" s="260"/>
      <c r="AA50" s="260"/>
      <c r="AB50" s="814"/>
      <c r="AC50" s="829"/>
      <c r="AD50" s="46">
        <f t="shared" si="45"/>
        <v>0</v>
      </c>
      <c r="AE50" s="46">
        <f t="shared" si="45"/>
        <v>0</v>
      </c>
      <c r="AF50" s="46">
        <f t="shared" si="45"/>
        <v>0</v>
      </c>
      <c r="AG50" s="46">
        <f t="shared" si="45"/>
        <v>0</v>
      </c>
      <c r="AH50" s="46">
        <f t="shared" si="45"/>
        <v>0</v>
      </c>
      <c r="AI50" s="46">
        <f t="shared" si="45"/>
        <v>0</v>
      </c>
      <c r="AJ50" s="46">
        <f t="shared" si="45"/>
        <v>0</v>
      </c>
      <c r="AK50" s="814"/>
      <c r="AL50" s="832"/>
      <c r="AM50" s="46">
        <f t="shared" si="4"/>
        <v>0</v>
      </c>
      <c r="AN50" s="49"/>
      <c r="AO50" s="49"/>
      <c r="AP50" s="49"/>
      <c r="AQ50" s="49"/>
      <c r="AR50" s="49"/>
      <c r="AS50" s="49"/>
      <c r="AT50" s="814"/>
      <c r="AU50" s="835"/>
      <c r="AV50" s="46">
        <f t="shared" si="1"/>
        <v>0</v>
      </c>
      <c r="AW50" s="49"/>
      <c r="AX50" s="49"/>
      <c r="AY50" s="49"/>
      <c r="AZ50" s="49"/>
      <c r="BA50" s="49"/>
      <c r="BB50" s="49"/>
      <c r="BC50" s="814"/>
      <c r="BD50" s="811"/>
      <c r="BE50" s="46">
        <f t="shared" si="2"/>
        <v>0</v>
      </c>
      <c r="BF50" s="49"/>
      <c r="BG50" s="49"/>
      <c r="BH50" s="49"/>
      <c r="BI50" s="49"/>
      <c r="BJ50" s="49"/>
      <c r="BK50" s="49"/>
      <c r="BL50" s="814"/>
      <c r="BM50" s="817"/>
      <c r="BN50" s="46">
        <f t="shared" si="3"/>
        <v>0</v>
      </c>
      <c r="BO50" s="49"/>
      <c r="BP50" s="49"/>
      <c r="BQ50" s="49"/>
      <c r="BR50" s="49"/>
      <c r="BS50" s="49"/>
      <c r="BT50" s="49"/>
      <c r="BU50" s="824"/>
      <c r="BV50" s="825"/>
      <c r="BW50" s="825"/>
      <c r="BX50" s="825"/>
      <c r="BY50" s="825"/>
      <c r="BZ50" s="825"/>
      <c r="CA50" s="825"/>
      <c r="CB50" s="825"/>
      <c r="CC50" s="826"/>
    </row>
    <row r="51" spans="1:81" s="58" customFormat="1" ht="40.200000000000003" customHeight="1" thickTop="1" thickBot="1" x14ac:dyDescent="0.35">
      <c r="A51" s="34"/>
      <c r="B51" s="907"/>
      <c r="C51" s="869"/>
      <c r="D51" s="1264">
        <v>4101</v>
      </c>
      <c r="E51" s="1266" t="s">
        <v>4040</v>
      </c>
      <c r="F51" s="2015" t="s">
        <v>7813</v>
      </c>
      <c r="G51" s="2015" t="s">
        <v>7814</v>
      </c>
      <c r="H51" s="2015" t="s">
        <v>7809</v>
      </c>
      <c r="I51" s="2030">
        <v>2021004540157</v>
      </c>
      <c r="J51" s="812">
        <v>551</v>
      </c>
      <c r="K51" s="854" t="str">
        <f>+[29]Metas!K626</f>
        <v>Planes Operativo de la Mesa Departamental de Víctimas del Conflicto Armado financiados por el Departamento.</v>
      </c>
      <c r="L51" s="857">
        <v>1</v>
      </c>
      <c r="M51" s="860">
        <f>SUM(N51:Q51)</f>
        <v>1</v>
      </c>
      <c r="N51" s="836">
        <v>1</v>
      </c>
      <c r="O51" s="839">
        <v>0</v>
      </c>
      <c r="P51" s="863">
        <v>0</v>
      </c>
      <c r="Q51" s="866"/>
      <c r="R51" s="812">
        <f>+$J51</f>
        <v>551</v>
      </c>
      <c r="S51" s="39" t="s">
        <v>7815</v>
      </c>
      <c r="T51" s="235" t="s">
        <v>3821</v>
      </c>
      <c r="U51" s="235" t="s">
        <v>3826</v>
      </c>
      <c r="V51" s="235" t="s">
        <v>3830</v>
      </c>
      <c r="W51" s="231" t="s">
        <v>7771</v>
      </c>
      <c r="X51" s="256">
        <v>44970</v>
      </c>
      <c r="Y51" s="256">
        <v>45289</v>
      </c>
      <c r="Z51" s="256">
        <v>44970</v>
      </c>
      <c r="AA51" s="256">
        <v>45289</v>
      </c>
      <c r="AB51" s="812">
        <f t="shared" ref="AB51" si="46">+$J51</f>
        <v>551</v>
      </c>
      <c r="AC51" s="827">
        <f>L51</f>
        <v>1</v>
      </c>
      <c r="AD51" s="427">
        <f t="shared" si="45"/>
        <v>175</v>
      </c>
      <c r="AE51" s="427">
        <f t="shared" si="45"/>
        <v>175</v>
      </c>
      <c r="AF51" s="427">
        <f t="shared" si="45"/>
        <v>0</v>
      </c>
      <c r="AG51" s="427">
        <f t="shared" si="45"/>
        <v>0</v>
      </c>
      <c r="AH51" s="427">
        <f t="shared" si="45"/>
        <v>0</v>
      </c>
      <c r="AI51" s="427">
        <f t="shared" si="45"/>
        <v>0</v>
      </c>
      <c r="AJ51" s="427">
        <f t="shared" si="45"/>
        <v>0</v>
      </c>
      <c r="AK51" s="812">
        <f t="shared" ref="AK51" si="47">+$J51</f>
        <v>551</v>
      </c>
      <c r="AL51" s="830">
        <f>+N51</f>
        <v>1</v>
      </c>
      <c r="AM51" s="44">
        <f t="shared" si="4"/>
        <v>175</v>
      </c>
      <c r="AN51" s="47">
        <v>175</v>
      </c>
      <c r="AO51" s="47"/>
      <c r="AP51" s="47"/>
      <c r="AQ51" s="47"/>
      <c r="AR51" s="47"/>
      <c r="AS51" s="47"/>
      <c r="AT51" s="812">
        <f t="shared" ref="AT51" si="48">+$J51</f>
        <v>551</v>
      </c>
      <c r="AU51" s="833">
        <f>+O51</f>
        <v>0</v>
      </c>
      <c r="AV51" s="44">
        <f t="shared" si="1"/>
        <v>0</v>
      </c>
      <c r="AW51" s="47"/>
      <c r="AX51" s="47"/>
      <c r="AY51" s="47"/>
      <c r="AZ51" s="47"/>
      <c r="BA51" s="47"/>
      <c r="BB51" s="47"/>
      <c r="BC51" s="812">
        <f t="shared" ref="BC51" si="49">+$J51</f>
        <v>551</v>
      </c>
      <c r="BD51" s="809">
        <f>+P51</f>
        <v>0</v>
      </c>
      <c r="BE51" s="44">
        <f t="shared" si="2"/>
        <v>0</v>
      </c>
      <c r="BF51" s="47"/>
      <c r="BG51" s="47"/>
      <c r="BH51" s="47"/>
      <c r="BI51" s="47"/>
      <c r="BJ51" s="47"/>
      <c r="BK51" s="47"/>
      <c r="BL51" s="812">
        <f t="shared" ref="BL51" si="50">+$J51</f>
        <v>551</v>
      </c>
      <c r="BM51" s="815">
        <f>+Q51</f>
        <v>0</v>
      </c>
      <c r="BN51" s="44">
        <f t="shared" si="3"/>
        <v>0</v>
      </c>
      <c r="BO51" s="47"/>
      <c r="BP51" s="47"/>
      <c r="BQ51" s="47"/>
      <c r="BR51" s="47"/>
      <c r="BS51" s="47"/>
      <c r="BT51" s="47"/>
      <c r="BU51" s="818" t="s">
        <v>7816</v>
      </c>
      <c r="BV51" s="819"/>
      <c r="BW51" s="819"/>
      <c r="BX51" s="819"/>
      <c r="BY51" s="819"/>
      <c r="BZ51" s="819"/>
      <c r="CA51" s="819"/>
      <c r="CB51" s="819"/>
      <c r="CC51" s="820"/>
    </row>
    <row r="52" spans="1:81" s="58" customFormat="1" ht="40.200000000000003" customHeight="1" thickTop="1" x14ac:dyDescent="0.3">
      <c r="A52" s="34"/>
      <c r="B52" s="907"/>
      <c r="C52" s="869"/>
      <c r="D52" s="919"/>
      <c r="E52" s="920"/>
      <c r="F52" s="2016"/>
      <c r="G52" s="2016"/>
      <c r="H52" s="2016"/>
      <c r="I52" s="2031"/>
      <c r="J52" s="813"/>
      <c r="K52" s="855"/>
      <c r="L52" s="858"/>
      <c r="M52" s="861"/>
      <c r="N52" s="837"/>
      <c r="O52" s="840"/>
      <c r="P52" s="864"/>
      <c r="Q52" s="867"/>
      <c r="R52" s="813"/>
      <c r="S52" s="39" t="s">
        <v>7817</v>
      </c>
      <c r="T52" s="236" t="s">
        <v>3821</v>
      </c>
      <c r="U52" s="236" t="s">
        <v>3828</v>
      </c>
      <c r="V52" s="236" t="s">
        <v>3830</v>
      </c>
      <c r="W52" s="39" t="s">
        <v>7776</v>
      </c>
      <c r="X52" s="256">
        <v>44970</v>
      </c>
      <c r="Y52" s="256">
        <v>45289</v>
      </c>
      <c r="Z52" s="256">
        <v>44970</v>
      </c>
      <c r="AA52" s="256">
        <v>45289</v>
      </c>
      <c r="AB52" s="813"/>
      <c r="AC52" s="828"/>
      <c r="AD52" s="51">
        <f t="shared" si="45"/>
        <v>0</v>
      </c>
      <c r="AE52" s="51">
        <f t="shared" si="45"/>
        <v>0</v>
      </c>
      <c r="AF52" s="51">
        <f t="shared" si="45"/>
        <v>0</v>
      </c>
      <c r="AG52" s="51">
        <f t="shared" si="45"/>
        <v>0</v>
      </c>
      <c r="AH52" s="51">
        <f t="shared" si="45"/>
        <v>0</v>
      </c>
      <c r="AI52" s="51">
        <f t="shared" si="45"/>
        <v>0</v>
      </c>
      <c r="AJ52" s="51">
        <f t="shared" si="45"/>
        <v>0</v>
      </c>
      <c r="AK52" s="813"/>
      <c r="AL52" s="831"/>
      <c r="AM52" s="51">
        <f t="shared" si="4"/>
        <v>0</v>
      </c>
      <c r="AN52" s="257"/>
      <c r="AO52" s="257"/>
      <c r="AP52" s="257"/>
      <c r="AQ52" s="257"/>
      <c r="AR52" s="257"/>
      <c r="AS52" s="257"/>
      <c r="AT52" s="813"/>
      <c r="AU52" s="834"/>
      <c r="AV52" s="51">
        <f t="shared" si="1"/>
        <v>0</v>
      </c>
      <c r="AW52" s="257"/>
      <c r="AX52" s="257"/>
      <c r="AY52" s="257"/>
      <c r="AZ52" s="257"/>
      <c r="BA52" s="257"/>
      <c r="BB52" s="257"/>
      <c r="BC52" s="813"/>
      <c r="BD52" s="810"/>
      <c r="BE52" s="51">
        <f t="shared" si="2"/>
        <v>0</v>
      </c>
      <c r="BF52" s="257"/>
      <c r="BG52" s="257"/>
      <c r="BH52" s="257"/>
      <c r="BI52" s="257"/>
      <c r="BJ52" s="257"/>
      <c r="BK52" s="257"/>
      <c r="BL52" s="813"/>
      <c r="BM52" s="816"/>
      <c r="BN52" s="51"/>
      <c r="BO52" s="257"/>
      <c r="BP52" s="257"/>
      <c r="BQ52" s="257"/>
      <c r="BR52" s="257"/>
      <c r="BS52" s="257"/>
      <c r="BT52" s="257"/>
      <c r="BU52" s="821"/>
      <c r="BV52" s="822"/>
      <c r="BW52" s="822"/>
      <c r="BX52" s="822"/>
      <c r="BY52" s="822"/>
      <c r="BZ52" s="822"/>
      <c r="CA52" s="822"/>
      <c r="CB52" s="822"/>
      <c r="CC52" s="823"/>
    </row>
    <row r="53" spans="1:81" s="58" customFormat="1" ht="40.200000000000003" customHeight="1" x14ac:dyDescent="0.3">
      <c r="A53" s="34"/>
      <c r="B53" s="907"/>
      <c r="C53" s="869"/>
      <c r="D53" s="919"/>
      <c r="E53" s="920"/>
      <c r="F53" s="2016"/>
      <c r="G53" s="2016"/>
      <c r="H53" s="2016"/>
      <c r="I53" s="2031"/>
      <c r="J53" s="813"/>
      <c r="K53" s="855"/>
      <c r="L53" s="858"/>
      <c r="M53" s="861"/>
      <c r="N53" s="837"/>
      <c r="O53" s="840"/>
      <c r="P53" s="864"/>
      <c r="Q53" s="867"/>
      <c r="R53" s="813"/>
      <c r="S53" s="39"/>
      <c r="T53" s="236"/>
      <c r="U53" s="236"/>
      <c r="V53" s="236"/>
      <c r="W53" s="39"/>
      <c r="X53" s="31"/>
      <c r="Y53" s="31"/>
      <c r="Z53" s="31"/>
      <c r="AA53" s="31"/>
      <c r="AB53" s="813"/>
      <c r="AC53" s="828"/>
      <c r="AD53" s="51">
        <f t="shared" si="45"/>
        <v>0</v>
      </c>
      <c r="AE53" s="51">
        <f t="shared" si="45"/>
        <v>0</v>
      </c>
      <c r="AF53" s="51">
        <f t="shared" si="45"/>
        <v>0</v>
      </c>
      <c r="AG53" s="51">
        <f t="shared" si="45"/>
        <v>0</v>
      </c>
      <c r="AH53" s="51">
        <f t="shared" si="45"/>
        <v>0</v>
      </c>
      <c r="AI53" s="51">
        <f t="shared" si="45"/>
        <v>0</v>
      </c>
      <c r="AJ53" s="51">
        <f t="shared" si="45"/>
        <v>0</v>
      </c>
      <c r="AK53" s="813"/>
      <c r="AL53" s="831"/>
      <c r="AM53" s="51">
        <f t="shared" si="4"/>
        <v>0</v>
      </c>
      <c r="AN53" s="257"/>
      <c r="AO53" s="257"/>
      <c r="AP53" s="257"/>
      <c r="AQ53" s="257"/>
      <c r="AR53" s="257"/>
      <c r="AS53" s="257"/>
      <c r="AT53" s="813"/>
      <c r="AU53" s="834"/>
      <c r="AV53" s="51">
        <f t="shared" si="1"/>
        <v>0</v>
      </c>
      <c r="AW53" s="257"/>
      <c r="AX53" s="257"/>
      <c r="AY53" s="257"/>
      <c r="AZ53" s="257"/>
      <c r="BA53" s="257"/>
      <c r="BB53" s="257"/>
      <c r="BC53" s="813"/>
      <c r="BD53" s="810"/>
      <c r="BE53" s="51">
        <f t="shared" si="2"/>
        <v>0</v>
      </c>
      <c r="BF53" s="257"/>
      <c r="BG53" s="257"/>
      <c r="BH53" s="257"/>
      <c r="BI53" s="257"/>
      <c r="BJ53" s="257"/>
      <c r="BK53" s="257"/>
      <c r="BL53" s="813"/>
      <c r="BM53" s="816"/>
      <c r="BN53" s="51">
        <f t="shared" si="3"/>
        <v>0</v>
      </c>
      <c r="BO53" s="257"/>
      <c r="BP53" s="257"/>
      <c r="BQ53" s="257"/>
      <c r="BR53" s="257"/>
      <c r="BS53" s="257"/>
      <c r="BT53" s="257"/>
      <c r="BU53" s="821"/>
      <c r="BV53" s="822"/>
      <c r="BW53" s="822"/>
      <c r="BX53" s="822"/>
      <c r="BY53" s="822"/>
      <c r="BZ53" s="822"/>
      <c r="CA53" s="822"/>
      <c r="CB53" s="822"/>
      <c r="CC53" s="823"/>
    </row>
    <row r="54" spans="1:81" s="58" customFormat="1" ht="40.200000000000003" customHeight="1" thickBot="1" x14ac:dyDescent="0.35">
      <c r="A54" s="34"/>
      <c r="B54" s="907"/>
      <c r="C54" s="870"/>
      <c r="D54" s="1265"/>
      <c r="E54" s="1267"/>
      <c r="F54" s="2017"/>
      <c r="G54" s="2017"/>
      <c r="H54" s="2017"/>
      <c r="I54" s="2032"/>
      <c r="J54" s="814"/>
      <c r="K54" s="856"/>
      <c r="L54" s="859"/>
      <c r="M54" s="862"/>
      <c r="N54" s="838"/>
      <c r="O54" s="841"/>
      <c r="P54" s="865"/>
      <c r="Q54" s="874"/>
      <c r="R54" s="814"/>
      <c r="S54" s="232"/>
      <c r="T54" s="237"/>
      <c r="U54" s="237"/>
      <c r="V54" s="237"/>
      <c r="W54" s="232"/>
      <c r="X54" s="260"/>
      <c r="Y54" s="260"/>
      <c r="Z54" s="260"/>
      <c r="AA54" s="260"/>
      <c r="AB54" s="814"/>
      <c r="AC54" s="829"/>
      <c r="AD54" s="46">
        <f t="shared" si="45"/>
        <v>0</v>
      </c>
      <c r="AE54" s="46">
        <f t="shared" si="45"/>
        <v>0</v>
      </c>
      <c r="AF54" s="46">
        <f t="shared" si="45"/>
        <v>0</v>
      </c>
      <c r="AG54" s="46">
        <f t="shared" si="45"/>
        <v>0</v>
      </c>
      <c r="AH54" s="46">
        <f t="shared" si="45"/>
        <v>0</v>
      </c>
      <c r="AI54" s="46">
        <f t="shared" si="45"/>
        <v>0</v>
      </c>
      <c r="AJ54" s="46">
        <f t="shared" si="45"/>
        <v>0</v>
      </c>
      <c r="AK54" s="814"/>
      <c r="AL54" s="832"/>
      <c r="AM54" s="46">
        <f t="shared" si="4"/>
        <v>0</v>
      </c>
      <c r="AN54" s="49"/>
      <c r="AO54" s="49"/>
      <c r="AP54" s="49"/>
      <c r="AQ54" s="49"/>
      <c r="AR54" s="49"/>
      <c r="AS54" s="49"/>
      <c r="AT54" s="814"/>
      <c r="AU54" s="835"/>
      <c r="AV54" s="46">
        <f t="shared" si="1"/>
        <v>0</v>
      </c>
      <c r="AW54" s="49"/>
      <c r="AX54" s="49"/>
      <c r="AY54" s="49"/>
      <c r="AZ54" s="49"/>
      <c r="BA54" s="49"/>
      <c r="BB54" s="49"/>
      <c r="BC54" s="814"/>
      <c r="BD54" s="811"/>
      <c r="BE54" s="46">
        <f t="shared" si="2"/>
        <v>0</v>
      </c>
      <c r="BF54" s="49"/>
      <c r="BG54" s="49"/>
      <c r="BH54" s="49"/>
      <c r="BI54" s="49"/>
      <c r="BJ54" s="49"/>
      <c r="BK54" s="49"/>
      <c r="BL54" s="814"/>
      <c r="BM54" s="817"/>
      <c r="BN54" s="46">
        <f t="shared" si="3"/>
        <v>0</v>
      </c>
      <c r="BO54" s="49"/>
      <c r="BP54" s="49"/>
      <c r="BQ54" s="49"/>
      <c r="BR54" s="49"/>
      <c r="BS54" s="49"/>
      <c r="BT54" s="49"/>
      <c r="BU54" s="824"/>
      <c r="BV54" s="825"/>
      <c r="BW54" s="825"/>
      <c r="BX54" s="825"/>
      <c r="BY54" s="825"/>
      <c r="BZ54" s="825"/>
      <c r="CA54" s="825"/>
      <c r="CB54" s="825"/>
      <c r="CC54" s="826"/>
    </row>
    <row r="55" spans="1:81" s="58" customFormat="1" ht="40.200000000000003" customHeight="1" thickTop="1" thickBot="1" x14ac:dyDescent="0.35">
      <c r="A55" s="34"/>
      <c r="B55" s="907"/>
      <c r="C55" s="868" t="s">
        <v>830</v>
      </c>
      <c r="D55" s="1264">
        <v>4101</v>
      </c>
      <c r="E55" s="1266" t="s">
        <v>7818</v>
      </c>
      <c r="F55" s="2015" t="s">
        <v>7819</v>
      </c>
      <c r="G55" s="2015" t="s">
        <v>7820</v>
      </c>
      <c r="H55" s="2015" t="s">
        <v>7821</v>
      </c>
      <c r="I55" s="2030">
        <v>2021004540189</v>
      </c>
      <c r="J55" s="812">
        <v>552</v>
      </c>
      <c r="K55" s="854" t="str">
        <f>+[29]Metas!K627</f>
        <v>Apoyo para la elaboración de los proyectos, de acuerdo a las propuestas presentados por la Población Víctima.</v>
      </c>
      <c r="L55" s="1187">
        <v>1</v>
      </c>
      <c r="M55" s="1190">
        <f>SUM(N55:Q55)</f>
        <v>1</v>
      </c>
      <c r="N55" s="1193">
        <v>0.25</v>
      </c>
      <c r="O55" s="1175">
        <v>0.25</v>
      </c>
      <c r="P55" s="1178">
        <v>0.25</v>
      </c>
      <c r="Q55" s="1181">
        <v>0.25</v>
      </c>
      <c r="R55" s="812">
        <f>+$J55</f>
        <v>552</v>
      </c>
      <c r="S55" s="39" t="s">
        <v>7822</v>
      </c>
      <c r="T55" s="235" t="s">
        <v>3821</v>
      </c>
      <c r="U55" s="235" t="s">
        <v>3826</v>
      </c>
      <c r="V55" s="235" t="s">
        <v>3830</v>
      </c>
      <c r="W55" s="231" t="s">
        <v>7823</v>
      </c>
      <c r="X55" s="256">
        <v>44970</v>
      </c>
      <c r="Y55" s="256">
        <v>45289</v>
      </c>
      <c r="Z55" s="256">
        <v>44970</v>
      </c>
      <c r="AA55" s="256">
        <v>45289</v>
      </c>
      <c r="AB55" s="812">
        <f t="shared" ref="AB55" si="51">+$J55</f>
        <v>552</v>
      </c>
      <c r="AC55" s="1671">
        <f t="shared" ref="AC55" si="52">L55</f>
        <v>1</v>
      </c>
      <c r="AD55" s="427">
        <f t="shared" si="45"/>
        <v>45</v>
      </c>
      <c r="AE55" s="427">
        <f t="shared" si="45"/>
        <v>0</v>
      </c>
      <c r="AF55" s="427">
        <f t="shared" si="45"/>
        <v>0</v>
      </c>
      <c r="AG55" s="427">
        <f t="shared" si="45"/>
        <v>0</v>
      </c>
      <c r="AH55" s="427">
        <f t="shared" si="45"/>
        <v>0</v>
      </c>
      <c r="AI55" s="427">
        <f t="shared" si="45"/>
        <v>0</v>
      </c>
      <c r="AJ55" s="427">
        <f t="shared" si="45"/>
        <v>45</v>
      </c>
      <c r="AK55" s="812">
        <f t="shared" ref="AK55" si="53">+$J55</f>
        <v>552</v>
      </c>
      <c r="AL55" s="2036">
        <v>0.25</v>
      </c>
      <c r="AM55" s="44">
        <f t="shared" si="4"/>
        <v>11.25</v>
      </c>
      <c r="AN55" s="47"/>
      <c r="AO55" s="47"/>
      <c r="AP55" s="47"/>
      <c r="AQ55" s="47"/>
      <c r="AR55" s="47"/>
      <c r="AS55" s="47">
        <v>11.25</v>
      </c>
      <c r="AT55" s="812">
        <f t="shared" ref="AT55" si="54">+$J55</f>
        <v>552</v>
      </c>
      <c r="AU55" s="2037">
        <v>0.25</v>
      </c>
      <c r="AV55" s="44">
        <f t="shared" si="1"/>
        <v>11.25</v>
      </c>
      <c r="AW55" s="47"/>
      <c r="AX55" s="47"/>
      <c r="AY55" s="47"/>
      <c r="AZ55" s="47"/>
      <c r="BA55" s="47"/>
      <c r="BB55" s="47">
        <v>11.25</v>
      </c>
      <c r="BC55" s="812">
        <f t="shared" ref="BC55" si="55">+$J55</f>
        <v>552</v>
      </c>
      <c r="BD55" s="2038">
        <v>0.25</v>
      </c>
      <c r="BE55" s="44">
        <f t="shared" si="2"/>
        <v>11.25</v>
      </c>
      <c r="BF55" s="47"/>
      <c r="BG55" s="47"/>
      <c r="BH55" s="47"/>
      <c r="BI55" s="47"/>
      <c r="BJ55" s="47"/>
      <c r="BK55" s="47">
        <v>11.25</v>
      </c>
      <c r="BL55" s="812">
        <f t="shared" ref="BL55" si="56">+$J55</f>
        <v>552</v>
      </c>
      <c r="BM55" s="2039">
        <v>0.25</v>
      </c>
      <c r="BN55" s="44">
        <f t="shared" si="3"/>
        <v>11.25</v>
      </c>
      <c r="BO55" s="47"/>
      <c r="BP55" s="47"/>
      <c r="BQ55" s="47"/>
      <c r="BR55" s="47"/>
      <c r="BS55" s="47"/>
      <c r="BT55" s="47">
        <v>11.25</v>
      </c>
      <c r="BU55" s="818" t="s">
        <v>7824</v>
      </c>
      <c r="BV55" s="819"/>
      <c r="BW55" s="819"/>
      <c r="BX55" s="819"/>
      <c r="BY55" s="819"/>
      <c r="BZ55" s="819"/>
      <c r="CA55" s="819"/>
      <c r="CB55" s="819"/>
      <c r="CC55" s="820"/>
    </row>
    <row r="56" spans="1:81" s="58" customFormat="1" ht="40.200000000000003" customHeight="1" thickTop="1" x14ac:dyDescent="0.3">
      <c r="A56" s="34"/>
      <c r="B56" s="907"/>
      <c r="C56" s="869"/>
      <c r="D56" s="919"/>
      <c r="E56" s="920"/>
      <c r="F56" s="2016"/>
      <c r="G56" s="2016"/>
      <c r="H56" s="2016"/>
      <c r="I56" s="2031"/>
      <c r="J56" s="813"/>
      <c r="K56" s="855"/>
      <c r="L56" s="1188"/>
      <c r="M56" s="1191"/>
      <c r="N56" s="1194"/>
      <c r="O56" s="1176"/>
      <c r="P56" s="1179"/>
      <c r="Q56" s="1182"/>
      <c r="R56" s="813"/>
      <c r="S56" s="39"/>
      <c r="T56" s="236"/>
      <c r="U56" s="236"/>
      <c r="V56" s="236"/>
      <c r="W56" s="39"/>
      <c r="X56" s="256"/>
      <c r="Y56" s="256"/>
      <c r="Z56" s="256"/>
      <c r="AA56" s="256"/>
      <c r="AB56" s="813"/>
      <c r="AC56" s="1672"/>
      <c r="AD56" s="51">
        <f t="shared" si="45"/>
        <v>0</v>
      </c>
      <c r="AE56" s="51">
        <f t="shared" si="45"/>
        <v>0</v>
      </c>
      <c r="AF56" s="51">
        <f t="shared" si="45"/>
        <v>0</v>
      </c>
      <c r="AG56" s="51">
        <f t="shared" si="45"/>
        <v>0</v>
      </c>
      <c r="AH56" s="51">
        <f t="shared" si="45"/>
        <v>0</v>
      </c>
      <c r="AI56" s="51">
        <f t="shared" si="45"/>
        <v>0</v>
      </c>
      <c r="AJ56" s="51">
        <f t="shared" si="45"/>
        <v>0</v>
      </c>
      <c r="AK56" s="813"/>
      <c r="AL56" s="2040"/>
      <c r="AM56" s="51">
        <f t="shared" si="4"/>
        <v>0</v>
      </c>
      <c r="AN56" s="257"/>
      <c r="AO56" s="257"/>
      <c r="AP56" s="257"/>
      <c r="AQ56" s="257"/>
      <c r="AR56" s="257"/>
      <c r="AS56" s="257"/>
      <c r="AT56" s="813"/>
      <c r="AU56" s="2041"/>
      <c r="AV56" s="51">
        <f t="shared" si="1"/>
        <v>0</v>
      </c>
      <c r="AW56" s="257"/>
      <c r="AX56" s="257"/>
      <c r="AY56" s="257"/>
      <c r="AZ56" s="257"/>
      <c r="BA56" s="257"/>
      <c r="BB56" s="257"/>
      <c r="BC56" s="813"/>
      <c r="BD56" s="2042"/>
      <c r="BE56" s="51">
        <f t="shared" si="2"/>
        <v>0</v>
      </c>
      <c r="BF56" s="257"/>
      <c r="BG56" s="257"/>
      <c r="BH56" s="257"/>
      <c r="BI56" s="257"/>
      <c r="BJ56" s="257"/>
      <c r="BK56" s="257"/>
      <c r="BL56" s="813"/>
      <c r="BM56" s="2043"/>
      <c r="BN56" s="51">
        <f t="shared" si="3"/>
        <v>0</v>
      </c>
      <c r="BO56" s="257"/>
      <c r="BP56" s="257"/>
      <c r="BQ56" s="257"/>
      <c r="BR56" s="257"/>
      <c r="BS56" s="257"/>
      <c r="BT56" s="257"/>
      <c r="BU56" s="821"/>
      <c r="BV56" s="822"/>
      <c r="BW56" s="822"/>
      <c r="BX56" s="822"/>
      <c r="BY56" s="822"/>
      <c r="BZ56" s="822"/>
      <c r="CA56" s="822"/>
      <c r="CB56" s="822"/>
      <c r="CC56" s="823"/>
    </row>
    <row r="57" spans="1:81" s="58" customFormat="1" ht="40.200000000000003" customHeight="1" x14ac:dyDescent="0.3">
      <c r="A57" s="34"/>
      <c r="B57" s="907"/>
      <c r="C57" s="869"/>
      <c r="D57" s="919"/>
      <c r="E57" s="920"/>
      <c r="F57" s="2016"/>
      <c r="G57" s="2016"/>
      <c r="H57" s="2016"/>
      <c r="I57" s="2031"/>
      <c r="J57" s="813"/>
      <c r="K57" s="855"/>
      <c r="L57" s="1188"/>
      <c r="M57" s="1191"/>
      <c r="N57" s="1194"/>
      <c r="O57" s="1176"/>
      <c r="P57" s="1179"/>
      <c r="Q57" s="1182"/>
      <c r="R57" s="813"/>
      <c r="S57" s="39"/>
      <c r="T57" s="236"/>
      <c r="U57" s="236"/>
      <c r="V57" s="236"/>
      <c r="W57" s="39"/>
      <c r="X57" s="31"/>
      <c r="Y57" s="31"/>
      <c r="Z57" s="31"/>
      <c r="AA57" s="31"/>
      <c r="AB57" s="813"/>
      <c r="AC57" s="1672"/>
      <c r="AD57" s="51">
        <f t="shared" si="45"/>
        <v>0</v>
      </c>
      <c r="AE57" s="51">
        <f t="shared" si="45"/>
        <v>0</v>
      </c>
      <c r="AF57" s="51">
        <f t="shared" si="45"/>
        <v>0</v>
      </c>
      <c r="AG57" s="51">
        <f t="shared" si="45"/>
        <v>0</v>
      </c>
      <c r="AH57" s="51">
        <f t="shared" si="45"/>
        <v>0</v>
      </c>
      <c r="AI57" s="51">
        <f t="shared" si="45"/>
        <v>0</v>
      </c>
      <c r="AJ57" s="51">
        <f t="shared" si="45"/>
        <v>0</v>
      </c>
      <c r="AK57" s="813"/>
      <c r="AL57" s="2040"/>
      <c r="AM57" s="51">
        <f t="shared" si="4"/>
        <v>0</v>
      </c>
      <c r="AN57" s="257"/>
      <c r="AO57" s="257"/>
      <c r="AP57" s="257"/>
      <c r="AQ57" s="257"/>
      <c r="AR57" s="257"/>
      <c r="AS57" s="257"/>
      <c r="AT57" s="813"/>
      <c r="AU57" s="2041"/>
      <c r="AV57" s="51">
        <f t="shared" si="1"/>
        <v>0</v>
      </c>
      <c r="AW57" s="257"/>
      <c r="AX57" s="257"/>
      <c r="AY57" s="257"/>
      <c r="AZ57" s="257"/>
      <c r="BA57" s="257"/>
      <c r="BB57" s="257"/>
      <c r="BC57" s="813"/>
      <c r="BD57" s="2042"/>
      <c r="BE57" s="51">
        <f t="shared" si="2"/>
        <v>0</v>
      </c>
      <c r="BF57" s="257"/>
      <c r="BG57" s="257"/>
      <c r="BH57" s="257"/>
      <c r="BI57" s="257"/>
      <c r="BJ57" s="257"/>
      <c r="BK57" s="257"/>
      <c r="BL57" s="813"/>
      <c r="BM57" s="2043"/>
      <c r="BN57" s="51">
        <f t="shared" si="3"/>
        <v>0</v>
      </c>
      <c r="BO57" s="257"/>
      <c r="BP57" s="257"/>
      <c r="BQ57" s="257"/>
      <c r="BR57" s="257"/>
      <c r="BS57" s="257"/>
      <c r="BT57" s="257"/>
      <c r="BU57" s="821"/>
      <c r="BV57" s="822"/>
      <c r="BW57" s="822"/>
      <c r="BX57" s="822"/>
      <c r="BY57" s="822"/>
      <c r="BZ57" s="822"/>
      <c r="CA57" s="822"/>
      <c r="CB57" s="822"/>
      <c r="CC57" s="823"/>
    </row>
    <row r="58" spans="1:81" s="58" customFormat="1" ht="40.200000000000003" customHeight="1" thickBot="1" x14ac:dyDescent="0.35">
      <c r="A58" s="34"/>
      <c r="B58" s="907"/>
      <c r="C58" s="869"/>
      <c r="D58" s="1265"/>
      <c r="E58" s="1267"/>
      <c r="F58" s="2017"/>
      <c r="G58" s="2017"/>
      <c r="H58" s="2017"/>
      <c r="I58" s="2032"/>
      <c r="J58" s="814"/>
      <c r="K58" s="856"/>
      <c r="L58" s="1189"/>
      <c r="M58" s="1192"/>
      <c r="N58" s="1195"/>
      <c r="O58" s="1177"/>
      <c r="P58" s="1180"/>
      <c r="Q58" s="1183"/>
      <c r="R58" s="814"/>
      <c r="S58" s="232"/>
      <c r="T58" s="237"/>
      <c r="U58" s="237"/>
      <c r="V58" s="237"/>
      <c r="W58" s="232"/>
      <c r="X58" s="260"/>
      <c r="Y58" s="260"/>
      <c r="Z58" s="260"/>
      <c r="AA58" s="260"/>
      <c r="AB58" s="814"/>
      <c r="AC58" s="1673"/>
      <c r="AD58" s="46">
        <f t="shared" si="45"/>
        <v>0</v>
      </c>
      <c r="AE58" s="46">
        <f t="shared" si="45"/>
        <v>0</v>
      </c>
      <c r="AF58" s="46">
        <f t="shared" si="45"/>
        <v>0</v>
      </c>
      <c r="AG58" s="46">
        <f t="shared" si="45"/>
        <v>0</v>
      </c>
      <c r="AH58" s="46">
        <f t="shared" si="45"/>
        <v>0</v>
      </c>
      <c r="AI58" s="46">
        <f t="shared" si="45"/>
        <v>0</v>
      </c>
      <c r="AJ58" s="46">
        <f t="shared" si="45"/>
        <v>0</v>
      </c>
      <c r="AK58" s="814"/>
      <c r="AL58" s="2044"/>
      <c r="AM58" s="46">
        <f t="shared" si="4"/>
        <v>0</v>
      </c>
      <c r="AN58" s="49"/>
      <c r="AO58" s="49"/>
      <c r="AP58" s="49"/>
      <c r="AQ58" s="49"/>
      <c r="AR58" s="49"/>
      <c r="AS58" s="49"/>
      <c r="AT58" s="814"/>
      <c r="AU58" s="2045"/>
      <c r="AV58" s="46">
        <f t="shared" si="1"/>
        <v>0</v>
      </c>
      <c r="AW58" s="49"/>
      <c r="AX58" s="49"/>
      <c r="AY58" s="49"/>
      <c r="AZ58" s="49"/>
      <c r="BA58" s="49"/>
      <c r="BB58" s="49"/>
      <c r="BC58" s="814"/>
      <c r="BD58" s="2046"/>
      <c r="BE58" s="46">
        <f t="shared" si="2"/>
        <v>0</v>
      </c>
      <c r="BF58" s="49"/>
      <c r="BG58" s="49"/>
      <c r="BH58" s="49"/>
      <c r="BI58" s="49"/>
      <c r="BJ58" s="49"/>
      <c r="BK58" s="49"/>
      <c r="BL58" s="814"/>
      <c r="BM58" s="2047"/>
      <c r="BN58" s="46">
        <f t="shared" si="3"/>
        <v>0</v>
      </c>
      <c r="BO58" s="49"/>
      <c r="BP58" s="49"/>
      <c r="BQ58" s="49"/>
      <c r="BR58" s="49"/>
      <c r="BS58" s="49"/>
      <c r="BT58" s="49"/>
      <c r="BU58" s="824"/>
      <c r="BV58" s="825"/>
      <c r="BW58" s="825"/>
      <c r="BX58" s="825"/>
      <c r="BY58" s="825"/>
      <c r="BZ58" s="825"/>
      <c r="CA58" s="825"/>
      <c r="CB58" s="825"/>
      <c r="CC58" s="826"/>
    </row>
    <row r="59" spans="1:81" s="58" customFormat="1" ht="40.200000000000003" customHeight="1" thickTop="1" thickBot="1" x14ac:dyDescent="0.35">
      <c r="A59" s="34"/>
      <c r="B59" s="907"/>
      <c r="C59" s="869"/>
      <c r="D59" s="1264">
        <v>4101</v>
      </c>
      <c r="E59" s="1266" t="s">
        <v>7818</v>
      </c>
      <c r="F59" s="2015" t="s">
        <v>7819</v>
      </c>
      <c r="G59" s="2015" t="s">
        <v>7820</v>
      </c>
      <c r="H59" s="2015" t="s">
        <v>7821</v>
      </c>
      <c r="I59" s="2030">
        <v>2021004540189</v>
      </c>
      <c r="J59" s="812">
        <v>553</v>
      </c>
      <c r="K59" s="854" t="str">
        <f>+[29]Metas!K628</f>
        <v>Acompañamiento y atención a los Planes de Retorno y Reubicación en Norte de Santander en articulación con el SNARIV.</v>
      </c>
      <c r="L59" s="1187">
        <v>1</v>
      </c>
      <c r="M59" s="1190">
        <f t="shared" ref="M59:M79" si="57">SUM(N59:Q59)</f>
        <v>1</v>
      </c>
      <c r="N59" s="1193">
        <v>0.25</v>
      </c>
      <c r="O59" s="1175">
        <v>0.25</v>
      </c>
      <c r="P59" s="1178">
        <v>0.25</v>
      </c>
      <c r="Q59" s="1181">
        <v>0.25</v>
      </c>
      <c r="R59" s="812">
        <f>+$J59</f>
        <v>553</v>
      </c>
      <c r="S59" s="39" t="s">
        <v>7825</v>
      </c>
      <c r="T59" s="235" t="s">
        <v>3822</v>
      </c>
      <c r="U59" s="235" t="s">
        <v>3826</v>
      </c>
      <c r="V59" s="235" t="s">
        <v>3830</v>
      </c>
      <c r="W59" s="231" t="s">
        <v>7771</v>
      </c>
      <c r="X59" s="256">
        <v>44970</v>
      </c>
      <c r="Y59" s="256">
        <v>45289</v>
      </c>
      <c r="Z59" s="256">
        <v>44970</v>
      </c>
      <c r="AA59" s="256">
        <v>45289</v>
      </c>
      <c r="AB59" s="812">
        <f t="shared" ref="AB59" si="58">+$J59</f>
        <v>553</v>
      </c>
      <c r="AC59" s="1671">
        <f t="shared" ref="AC59" si="59">L59</f>
        <v>1</v>
      </c>
      <c r="AD59" s="427">
        <f t="shared" si="45"/>
        <v>75</v>
      </c>
      <c r="AE59" s="427">
        <f t="shared" si="45"/>
        <v>0</v>
      </c>
      <c r="AF59" s="427">
        <f t="shared" si="45"/>
        <v>0</v>
      </c>
      <c r="AG59" s="427">
        <f t="shared" si="45"/>
        <v>0</v>
      </c>
      <c r="AH59" s="427">
        <f t="shared" si="45"/>
        <v>0</v>
      </c>
      <c r="AI59" s="427">
        <f t="shared" si="45"/>
        <v>75</v>
      </c>
      <c r="AJ59" s="427">
        <f t="shared" si="45"/>
        <v>0</v>
      </c>
      <c r="AK59" s="812">
        <f t="shared" ref="AK59" si="60">+$J59</f>
        <v>553</v>
      </c>
      <c r="AL59" s="2036">
        <v>0.25</v>
      </c>
      <c r="AM59" s="44">
        <f t="shared" si="4"/>
        <v>18.75</v>
      </c>
      <c r="AN59" s="47"/>
      <c r="AO59" s="47"/>
      <c r="AP59" s="47"/>
      <c r="AQ59" s="47"/>
      <c r="AR59" s="47">
        <v>18.75</v>
      </c>
      <c r="AS59" s="47"/>
      <c r="AT59" s="812">
        <f t="shared" ref="AT59" si="61">+$J59</f>
        <v>553</v>
      </c>
      <c r="AU59" s="2037">
        <v>0.25</v>
      </c>
      <c r="AV59" s="44">
        <f t="shared" si="1"/>
        <v>18.75</v>
      </c>
      <c r="AW59" s="47"/>
      <c r="AX59" s="47"/>
      <c r="AY59" s="47"/>
      <c r="AZ59" s="47"/>
      <c r="BA59" s="47">
        <v>18.75</v>
      </c>
      <c r="BB59" s="47"/>
      <c r="BC59" s="812">
        <f t="shared" ref="BC59" si="62">+$J59</f>
        <v>553</v>
      </c>
      <c r="BD59" s="2038">
        <v>0.25</v>
      </c>
      <c r="BE59" s="44">
        <f t="shared" si="2"/>
        <v>18.75</v>
      </c>
      <c r="BF59" s="47"/>
      <c r="BG59" s="47"/>
      <c r="BH59" s="47"/>
      <c r="BI59" s="47"/>
      <c r="BJ59" s="47">
        <v>18.75</v>
      </c>
      <c r="BK59" s="47"/>
      <c r="BL59" s="812">
        <f t="shared" ref="BL59" si="63">+$J59</f>
        <v>553</v>
      </c>
      <c r="BM59" s="2039">
        <v>0.25</v>
      </c>
      <c r="BN59" s="44">
        <f t="shared" si="3"/>
        <v>18.75</v>
      </c>
      <c r="BO59" s="47"/>
      <c r="BP59" s="47"/>
      <c r="BQ59" s="47"/>
      <c r="BR59" s="47"/>
      <c r="BS59" s="47">
        <v>18.75</v>
      </c>
      <c r="BT59" s="47"/>
      <c r="BU59" s="818" t="s">
        <v>7826</v>
      </c>
      <c r="BV59" s="819"/>
      <c r="BW59" s="819"/>
      <c r="BX59" s="819"/>
      <c r="BY59" s="819"/>
      <c r="BZ59" s="819"/>
      <c r="CA59" s="819"/>
      <c r="CB59" s="819"/>
      <c r="CC59" s="820"/>
    </row>
    <row r="60" spans="1:81" s="58" customFormat="1" ht="40.200000000000003" customHeight="1" thickTop="1" x14ac:dyDescent="0.3">
      <c r="A60" s="34"/>
      <c r="B60" s="907"/>
      <c r="C60" s="869"/>
      <c r="D60" s="919"/>
      <c r="E60" s="920"/>
      <c r="F60" s="2016"/>
      <c r="G60" s="2016"/>
      <c r="H60" s="2016"/>
      <c r="I60" s="2031"/>
      <c r="J60" s="813"/>
      <c r="K60" s="855"/>
      <c r="L60" s="1188"/>
      <c r="M60" s="1191"/>
      <c r="N60" s="1194"/>
      <c r="O60" s="1176"/>
      <c r="P60" s="1179"/>
      <c r="Q60" s="1182"/>
      <c r="R60" s="813"/>
      <c r="S60" s="231" t="s">
        <v>7827</v>
      </c>
      <c r="T60" s="236" t="s">
        <v>3821</v>
      </c>
      <c r="U60" s="236" t="s">
        <v>3827</v>
      </c>
      <c r="V60" s="236" t="s">
        <v>3831</v>
      </c>
      <c r="W60" s="39" t="s">
        <v>7776</v>
      </c>
      <c r="X60" s="256">
        <v>44970</v>
      </c>
      <c r="Y60" s="256">
        <v>45289</v>
      </c>
      <c r="Z60" s="256">
        <v>44970</v>
      </c>
      <c r="AA60" s="256">
        <v>45289</v>
      </c>
      <c r="AB60" s="813"/>
      <c r="AC60" s="1672"/>
      <c r="AD60" s="51">
        <f t="shared" si="45"/>
        <v>0</v>
      </c>
      <c r="AE60" s="51">
        <f t="shared" si="45"/>
        <v>0</v>
      </c>
      <c r="AF60" s="51">
        <f t="shared" si="45"/>
        <v>0</v>
      </c>
      <c r="AG60" s="51">
        <f t="shared" si="45"/>
        <v>0</v>
      </c>
      <c r="AH60" s="51">
        <f t="shared" si="45"/>
        <v>0</v>
      </c>
      <c r="AI60" s="51">
        <f t="shared" si="45"/>
        <v>0</v>
      </c>
      <c r="AJ60" s="51">
        <f t="shared" si="45"/>
        <v>0</v>
      </c>
      <c r="AK60" s="813"/>
      <c r="AL60" s="2040"/>
      <c r="AM60" s="51">
        <f t="shared" si="4"/>
        <v>0</v>
      </c>
      <c r="AN60" s="257"/>
      <c r="AO60" s="257"/>
      <c r="AP60" s="257"/>
      <c r="AQ60" s="257"/>
      <c r="AR60" s="257"/>
      <c r="AS60" s="257"/>
      <c r="AT60" s="813"/>
      <c r="AU60" s="2041"/>
      <c r="AV60" s="51">
        <f t="shared" si="1"/>
        <v>0</v>
      </c>
      <c r="AW60" s="257"/>
      <c r="AX60" s="257"/>
      <c r="AY60" s="257"/>
      <c r="AZ60" s="257"/>
      <c r="BA60" s="257"/>
      <c r="BB60" s="257"/>
      <c r="BC60" s="813"/>
      <c r="BD60" s="2042"/>
      <c r="BE60" s="51">
        <f t="shared" si="2"/>
        <v>0</v>
      </c>
      <c r="BF60" s="257"/>
      <c r="BG60" s="257"/>
      <c r="BH60" s="257"/>
      <c r="BI60" s="257"/>
      <c r="BJ60" s="257"/>
      <c r="BK60" s="257"/>
      <c r="BL60" s="813"/>
      <c r="BM60" s="2043"/>
      <c r="BN60" s="51">
        <f t="shared" si="3"/>
        <v>0</v>
      </c>
      <c r="BO60" s="257"/>
      <c r="BP60" s="257"/>
      <c r="BQ60" s="257"/>
      <c r="BR60" s="257"/>
      <c r="BS60" s="257"/>
      <c r="BT60" s="257"/>
      <c r="BU60" s="821"/>
      <c r="BV60" s="822"/>
      <c r="BW60" s="822"/>
      <c r="BX60" s="822"/>
      <c r="BY60" s="822"/>
      <c r="BZ60" s="822"/>
      <c r="CA60" s="822"/>
      <c r="CB60" s="822"/>
      <c r="CC60" s="823"/>
    </row>
    <row r="61" spans="1:81" s="58" customFormat="1" ht="40.200000000000003" customHeight="1" x14ac:dyDescent="0.3">
      <c r="A61" s="34"/>
      <c r="B61" s="907"/>
      <c r="C61" s="869"/>
      <c r="D61" s="919"/>
      <c r="E61" s="920"/>
      <c r="F61" s="2016"/>
      <c r="G61" s="2016"/>
      <c r="H61" s="2016"/>
      <c r="I61" s="2031"/>
      <c r="J61" s="813"/>
      <c r="K61" s="855"/>
      <c r="L61" s="1188"/>
      <c r="M61" s="1191"/>
      <c r="N61" s="1194"/>
      <c r="O61" s="1176"/>
      <c r="P61" s="1179"/>
      <c r="Q61" s="1182"/>
      <c r="R61" s="813"/>
      <c r="S61" s="39" t="s">
        <v>7828</v>
      </c>
      <c r="T61" s="236" t="s">
        <v>3821</v>
      </c>
      <c r="U61" s="236" t="s">
        <v>3826</v>
      </c>
      <c r="V61" s="236" t="s">
        <v>3830</v>
      </c>
      <c r="W61" s="39" t="s">
        <v>7829</v>
      </c>
      <c r="X61" s="31"/>
      <c r="Y61" s="31"/>
      <c r="Z61" s="31"/>
      <c r="AA61" s="31"/>
      <c r="AB61" s="813"/>
      <c r="AC61" s="1672"/>
      <c r="AD61" s="51">
        <f t="shared" si="45"/>
        <v>0</v>
      </c>
      <c r="AE61" s="51">
        <f t="shared" si="45"/>
        <v>0</v>
      </c>
      <c r="AF61" s="51">
        <f t="shared" si="45"/>
        <v>0</v>
      </c>
      <c r="AG61" s="51">
        <f t="shared" si="45"/>
        <v>0</v>
      </c>
      <c r="AH61" s="51">
        <f t="shared" si="45"/>
        <v>0</v>
      </c>
      <c r="AI61" s="51">
        <f t="shared" si="45"/>
        <v>0</v>
      </c>
      <c r="AJ61" s="51">
        <f t="shared" si="45"/>
        <v>0</v>
      </c>
      <c r="AK61" s="813"/>
      <c r="AL61" s="2040"/>
      <c r="AM61" s="51">
        <f t="shared" si="4"/>
        <v>0</v>
      </c>
      <c r="AN61" s="257"/>
      <c r="AO61" s="257"/>
      <c r="AP61" s="257"/>
      <c r="AQ61" s="257"/>
      <c r="AR61" s="257"/>
      <c r="AS61" s="257"/>
      <c r="AT61" s="813"/>
      <c r="AU61" s="2041"/>
      <c r="AV61" s="51">
        <f t="shared" si="1"/>
        <v>0</v>
      </c>
      <c r="AW61" s="257"/>
      <c r="AX61" s="257"/>
      <c r="AY61" s="257"/>
      <c r="AZ61" s="257"/>
      <c r="BA61" s="257"/>
      <c r="BB61" s="257"/>
      <c r="BC61" s="813"/>
      <c r="BD61" s="2042"/>
      <c r="BE61" s="51">
        <f t="shared" si="2"/>
        <v>0</v>
      </c>
      <c r="BF61" s="257"/>
      <c r="BG61" s="257"/>
      <c r="BH61" s="257"/>
      <c r="BI61" s="257"/>
      <c r="BJ61" s="257"/>
      <c r="BK61" s="257"/>
      <c r="BL61" s="813"/>
      <c r="BM61" s="2043"/>
      <c r="BN61" s="51">
        <f t="shared" si="3"/>
        <v>0</v>
      </c>
      <c r="BO61" s="257"/>
      <c r="BP61" s="257"/>
      <c r="BQ61" s="257"/>
      <c r="BR61" s="257"/>
      <c r="BS61" s="257"/>
      <c r="BT61" s="257"/>
      <c r="BU61" s="821"/>
      <c r="BV61" s="822"/>
      <c r="BW61" s="822"/>
      <c r="BX61" s="822"/>
      <c r="BY61" s="822"/>
      <c r="BZ61" s="822"/>
      <c r="CA61" s="822"/>
      <c r="CB61" s="822"/>
      <c r="CC61" s="823"/>
    </row>
    <row r="62" spans="1:81" s="58" customFormat="1" ht="40.200000000000003" customHeight="1" thickBot="1" x14ac:dyDescent="0.35">
      <c r="A62" s="34"/>
      <c r="B62" s="907"/>
      <c r="C62" s="869"/>
      <c r="D62" s="1265"/>
      <c r="E62" s="1267"/>
      <c r="F62" s="2017"/>
      <c r="G62" s="2017"/>
      <c r="H62" s="2017"/>
      <c r="I62" s="2032"/>
      <c r="J62" s="814"/>
      <c r="K62" s="856"/>
      <c r="L62" s="1189"/>
      <c r="M62" s="1192"/>
      <c r="N62" s="1195"/>
      <c r="O62" s="1177"/>
      <c r="P62" s="1180"/>
      <c r="Q62" s="1183"/>
      <c r="R62" s="814"/>
      <c r="S62" s="232"/>
      <c r="T62" s="237"/>
      <c r="U62" s="237"/>
      <c r="V62" s="237"/>
      <c r="W62" s="232"/>
      <c r="X62" s="260"/>
      <c r="Y62" s="260"/>
      <c r="Z62" s="260"/>
      <c r="AA62" s="260"/>
      <c r="AB62" s="814"/>
      <c r="AC62" s="1673"/>
      <c r="AD62" s="46">
        <f t="shared" si="45"/>
        <v>0</v>
      </c>
      <c r="AE62" s="46">
        <f t="shared" si="45"/>
        <v>0</v>
      </c>
      <c r="AF62" s="46">
        <f t="shared" si="45"/>
        <v>0</v>
      </c>
      <c r="AG62" s="46">
        <f t="shared" si="45"/>
        <v>0</v>
      </c>
      <c r="AH62" s="46">
        <f t="shared" si="45"/>
        <v>0</v>
      </c>
      <c r="AI62" s="46">
        <f t="shared" si="45"/>
        <v>0</v>
      </c>
      <c r="AJ62" s="46">
        <f t="shared" si="45"/>
        <v>0</v>
      </c>
      <c r="AK62" s="814"/>
      <c r="AL62" s="2044"/>
      <c r="AM62" s="46">
        <f t="shared" si="4"/>
        <v>0</v>
      </c>
      <c r="AN62" s="49"/>
      <c r="AO62" s="49"/>
      <c r="AP62" s="49"/>
      <c r="AQ62" s="49"/>
      <c r="AR62" s="49"/>
      <c r="AS62" s="49"/>
      <c r="AT62" s="814"/>
      <c r="AU62" s="2045"/>
      <c r="AV62" s="46">
        <f t="shared" si="1"/>
        <v>0</v>
      </c>
      <c r="AW62" s="49"/>
      <c r="AX62" s="49"/>
      <c r="AY62" s="49"/>
      <c r="AZ62" s="49"/>
      <c r="BA62" s="49"/>
      <c r="BB62" s="49"/>
      <c r="BC62" s="814"/>
      <c r="BD62" s="2046"/>
      <c r="BE62" s="46">
        <f t="shared" si="2"/>
        <v>0</v>
      </c>
      <c r="BF62" s="49"/>
      <c r="BG62" s="49"/>
      <c r="BH62" s="49"/>
      <c r="BI62" s="49"/>
      <c r="BJ62" s="49"/>
      <c r="BK62" s="49"/>
      <c r="BL62" s="814"/>
      <c r="BM62" s="2047"/>
      <c r="BN62" s="46">
        <f t="shared" si="3"/>
        <v>0</v>
      </c>
      <c r="BO62" s="49"/>
      <c r="BP62" s="49"/>
      <c r="BQ62" s="49"/>
      <c r="BR62" s="49"/>
      <c r="BS62" s="49"/>
      <c r="BT62" s="49"/>
      <c r="BU62" s="824"/>
      <c r="BV62" s="825"/>
      <c r="BW62" s="825"/>
      <c r="BX62" s="825"/>
      <c r="BY62" s="825"/>
      <c r="BZ62" s="825"/>
      <c r="CA62" s="825"/>
      <c r="CB62" s="825"/>
      <c r="CC62" s="826"/>
    </row>
    <row r="63" spans="1:81" s="58" customFormat="1" ht="40.200000000000003" customHeight="1" thickTop="1" thickBot="1" x14ac:dyDescent="0.35">
      <c r="A63" s="34"/>
      <c r="B63" s="907"/>
      <c r="C63" s="869"/>
      <c r="D63" s="1264">
        <v>4101</v>
      </c>
      <c r="E63" s="1266" t="s">
        <v>7818</v>
      </c>
      <c r="F63" s="2015" t="s">
        <v>7819</v>
      </c>
      <c r="G63" s="2015" t="s">
        <v>7820</v>
      </c>
      <c r="H63" s="2015" t="s">
        <v>7821</v>
      </c>
      <c r="I63" s="2030">
        <v>2021004540189</v>
      </c>
      <c r="J63" s="812">
        <v>554</v>
      </c>
      <c r="K63" s="854" t="str">
        <f>+[29]Metas!K629</f>
        <v>Acompañamiento y atención a los Sujetos de Reparación Colectiva en cumplimiento de medidas establecidas en Norte de Santander en articulación con el SNARIV.</v>
      </c>
      <c r="L63" s="1187">
        <v>1</v>
      </c>
      <c r="M63" s="1190">
        <f t="shared" si="57"/>
        <v>1</v>
      </c>
      <c r="N63" s="1193">
        <v>0.25</v>
      </c>
      <c r="O63" s="1175">
        <v>0.25</v>
      </c>
      <c r="P63" s="1178">
        <v>0.25</v>
      </c>
      <c r="Q63" s="1181">
        <v>0.25</v>
      </c>
      <c r="R63" s="812">
        <f>+$J63</f>
        <v>554</v>
      </c>
      <c r="S63" s="39" t="s">
        <v>7830</v>
      </c>
      <c r="T63" s="235" t="s">
        <v>3821</v>
      </c>
      <c r="U63" s="235" t="s">
        <v>3826</v>
      </c>
      <c r="V63" s="235" t="s">
        <v>3830</v>
      </c>
      <c r="W63" s="231" t="s">
        <v>7771</v>
      </c>
      <c r="X63" s="256">
        <v>44970</v>
      </c>
      <c r="Y63" s="256">
        <v>45289</v>
      </c>
      <c r="Z63" s="256">
        <v>44970</v>
      </c>
      <c r="AA63" s="256">
        <v>45289</v>
      </c>
      <c r="AB63" s="812">
        <f t="shared" ref="AB63" si="64">+$J63</f>
        <v>554</v>
      </c>
      <c r="AC63" s="1671">
        <f t="shared" ref="AC63" si="65">L63</f>
        <v>1</v>
      </c>
      <c r="AD63" s="427">
        <f t="shared" si="45"/>
        <v>75</v>
      </c>
      <c r="AE63" s="427">
        <f t="shared" si="45"/>
        <v>0</v>
      </c>
      <c r="AF63" s="427">
        <f t="shared" si="45"/>
        <v>0</v>
      </c>
      <c r="AG63" s="427">
        <f t="shared" si="45"/>
        <v>0</v>
      </c>
      <c r="AH63" s="427">
        <f t="shared" si="45"/>
        <v>0</v>
      </c>
      <c r="AI63" s="427">
        <f t="shared" si="45"/>
        <v>75</v>
      </c>
      <c r="AJ63" s="427">
        <f t="shared" si="45"/>
        <v>0</v>
      </c>
      <c r="AK63" s="812">
        <f t="shared" ref="AK63" si="66">+$J63</f>
        <v>554</v>
      </c>
      <c r="AL63" s="2036">
        <v>0.25</v>
      </c>
      <c r="AM63" s="44">
        <f t="shared" si="4"/>
        <v>18.75</v>
      </c>
      <c r="AN63" s="47"/>
      <c r="AO63" s="47"/>
      <c r="AP63" s="47"/>
      <c r="AQ63" s="47"/>
      <c r="AR63" s="47">
        <v>18.75</v>
      </c>
      <c r="AS63" s="47"/>
      <c r="AT63" s="812">
        <f t="shared" ref="AT63" si="67">+$J63</f>
        <v>554</v>
      </c>
      <c r="AU63" s="2037">
        <v>0.25</v>
      </c>
      <c r="AV63" s="44">
        <f t="shared" si="1"/>
        <v>18.75</v>
      </c>
      <c r="AW63" s="47"/>
      <c r="AX63" s="47"/>
      <c r="AY63" s="47"/>
      <c r="AZ63" s="47"/>
      <c r="BA63" s="47">
        <v>18.75</v>
      </c>
      <c r="BB63" s="47"/>
      <c r="BC63" s="812">
        <f t="shared" ref="BC63" si="68">+$J63</f>
        <v>554</v>
      </c>
      <c r="BD63" s="2038">
        <v>0.25</v>
      </c>
      <c r="BE63" s="44">
        <f t="shared" si="2"/>
        <v>18.75</v>
      </c>
      <c r="BF63" s="47"/>
      <c r="BG63" s="47"/>
      <c r="BH63" s="47"/>
      <c r="BI63" s="47"/>
      <c r="BJ63" s="47">
        <v>18.75</v>
      </c>
      <c r="BK63" s="47"/>
      <c r="BL63" s="812">
        <f t="shared" ref="BL63" si="69">+$J63</f>
        <v>554</v>
      </c>
      <c r="BM63" s="2039">
        <v>0.25</v>
      </c>
      <c r="BN63" s="44">
        <f t="shared" si="3"/>
        <v>18.75</v>
      </c>
      <c r="BO63" s="47"/>
      <c r="BP63" s="47"/>
      <c r="BQ63" s="47"/>
      <c r="BR63" s="47"/>
      <c r="BS63" s="47">
        <v>18.75</v>
      </c>
      <c r="BT63" s="47"/>
      <c r="BU63" s="818"/>
      <c r="BV63" s="819"/>
      <c r="BW63" s="819"/>
      <c r="BX63" s="819"/>
      <c r="BY63" s="819"/>
      <c r="BZ63" s="819"/>
      <c r="CA63" s="819"/>
      <c r="CB63" s="819"/>
      <c r="CC63" s="820"/>
    </row>
    <row r="64" spans="1:81" s="58" customFormat="1" ht="40.200000000000003" customHeight="1" thickTop="1" thickBot="1" x14ac:dyDescent="0.35">
      <c r="A64" s="34"/>
      <c r="B64" s="907"/>
      <c r="C64" s="869"/>
      <c r="D64" s="919"/>
      <c r="E64" s="920"/>
      <c r="F64" s="2016"/>
      <c r="G64" s="2016"/>
      <c r="H64" s="2016"/>
      <c r="I64" s="2031"/>
      <c r="J64" s="813"/>
      <c r="K64" s="855"/>
      <c r="L64" s="1188"/>
      <c r="M64" s="1191"/>
      <c r="N64" s="1194"/>
      <c r="O64" s="1176"/>
      <c r="P64" s="1179"/>
      <c r="Q64" s="1182"/>
      <c r="R64" s="813"/>
      <c r="S64" s="231" t="s">
        <v>7831</v>
      </c>
      <c r="T64" s="236" t="s">
        <v>3821</v>
      </c>
      <c r="U64" s="236" t="s">
        <v>3828</v>
      </c>
      <c r="V64" s="236" t="s">
        <v>3830</v>
      </c>
      <c r="W64" s="39" t="s">
        <v>7776</v>
      </c>
      <c r="X64" s="256">
        <v>44970</v>
      </c>
      <c r="Y64" s="256">
        <v>45289</v>
      </c>
      <c r="Z64" s="256">
        <v>44970</v>
      </c>
      <c r="AA64" s="256">
        <v>45289</v>
      </c>
      <c r="AB64" s="813"/>
      <c r="AC64" s="1672"/>
      <c r="AD64" s="51">
        <f t="shared" si="45"/>
        <v>0</v>
      </c>
      <c r="AE64" s="51">
        <f t="shared" si="45"/>
        <v>0</v>
      </c>
      <c r="AF64" s="51">
        <f t="shared" si="45"/>
        <v>0</v>
      </c>
      <c r="AG64" s="51">
        <f t="shared" si="45"/>
        <v>0</v>
      </c>
      <c r="AH64" s="51">
        <f t="shared" si="45"/>
        <v>0</v>
      </c>
      <c r="AI64" s="51">
        <f t="shared" si="45"/>
        <v>0</v>
      </c>
      <c r="AJ64" s="51">
        <f t="shared" si="45"/>
        <v>0</v>
      </c>
      <c r="AK64" s="813"/>
      <c r="AL64" s="2040"/>
      <c r="AM64" s="51">
        <f t="shared" si="4"/>
        <v>0</v>
      </c>
      <c r="AN64" s="257"/>
      <c r="AO64" s="257"/>
      <c r="AP64" s="257"/>
      <c r="AQ64" s="257"/>
      <c r="AR64" s="257"/>
      <c r="AS64" s="257"/>
      <c r="AT64" s="813"/>
      <c r="AU64" s="2041"/>
      <c r="AV64" s="51">
        <f t="shared" si="1"/>
        <v>0</v>
      </c>
      <c r="AW64" s="257"/>
      <c r="AX64" s="257"/>
      <c r="AY64" s="257"/>
      <c r="AZ64" s="257"/>
      <c r="BA64" s="257"/>
      <c r="BB64" s="257"/>
      <c r="BC64" s="813"/>
      <c r="BD64" s="2042"/>
      <c r="BE64" s="51">
        <f t="shared" si="2"/>
        <v>0</v>
      </c>
      <c r="BF64" s="257"/>
      <c r="BG64" s="257"/>
      <c r="BH64" s="257"/>
      <c r="BI64" s="257"/>
      <c r="BJ64" s="257"/>
      <c r="BK64" s="257"/>
      <c r="BL64" s="813"/>
      <c r="BM64" s="2043"/>
      <c r="BN64" s="51">
        <f t="shared" si="3"/>
        <v>0</v>
      </c>
      <c r="BO64" s="257"/>
      <c r="BP64" s="257"/>
      <c r="BQ64" s="257"/>
      <c r="BR64" s="257"/>
      <c r="BS64" s="257"/>
      <c r="BT64" s="257"/>
      <c r="BU64" s="821"/>
      <c r="BV64" s="822"/>
      <c r="BW64" s="822"/>
      <c r="BX64" s="822"/>
      <c r="BY64" s="822"/>
      <c r="BZ64" s="822"/>
      <c r="CA64" s="822"/>
      <c r="CB64" s="822"/>
      <c r="CC64" s="823"/>
    </row>
    <row r="65" spans="1:81" s="58" customFormat="1" ht="40.200000000000003" customHeight="1" thickTop="1" x14ac:dyDescent="0.3">
      <c r="A65" s="34"/>
      <c r="B65" s="907"/>
      <c r="C65" s="869"/>
      <c r="D65" s="919"/>
      <c r="E65" s="920"/>
      <c r="F65" s="2016"/>
      <c r="G65" s="2016"/>
      <c r="H65" s="2016"/>
      <c r="I65" s="2031"/>
      <c r="J65" s="813"/>
      <c r="K65" s="855"/>
      <c r="L65" s="1188"/>
      <c r="M65" s="1191"/>
      <c r="N65" s="1194"/>
      <c r="O65" s="1176"/>
      <c r="P65" s="1179"/>
      <c r="Q65" s="1182"/>
      <c r="R65" s="813"/>
      <c r="S65" s="39" t="s">
        <v>7832</v>
      </c>
      <c r="T65" s="236" t="s">
        <v>3821</v>
      </c>
      <c r="U65" s="236" t="s">
        <v>3826</v>
      </c>
      <c r="V65" s="236" t="s">
        <v>3830</v>
      </c>
      <c r="W65" s="39" t="s">
        <v>7829</v>
      </c>
      <c r="X65" s="256">
        <v>44970</v>
      </c>
      <c r="Y65" s="256">
        <v>45289</v>
      </c>
      <c r="Z65" s="256">
        <v>44970</v>
      </c>
      <c r="AA65" s="256">
        <v>45289</v>
      </c>
      <c r="AB65" s="813"/>
      <c r="AC65" s="1672"/>
      <c r="AD65" s="51">
        <f t="shared" si="45"/>
        <v>0</v>
      </c>
      <c r="AE65" s="51">
        <f t="shared" si="45"/>
        <v>0</v>
      </c>
      <c r="AF65" s="51">
        <f t="shared" si="45"/>
        <v>0</v>
      </c>
      <c r="AG65" s="51">
        <f t="shared" si="45"/>
        <v>0</v>
      </c>
      <c r="AH65" s="51">
        <f t="shared" si="45"/>
        <v>0</v>
      </c>
      <c r="AI65" s="51">
        <f t="shared" si="45"/>
        <v>0</v>
      </c>
      <c r="AJ65" s="51">
        <f t="shared" si="45"/>
        <v>0</v>
      </c>
      <c r="AK65" s="813"/>
      <c r="AL65" s="2040"/>
      <c r="AM65" s="51">
        <f t="shared" si="4"/>
        <v>0</v>
      </c>
      <c r="AN65" s="257"/>
      <c r="AO65" s="257"/>
      <c r="AP65" s="257"/>
      <c r="AQ65" s="257"/>
      <c r="AR65" s="257"/>
      <c r="AS65" s="257"/>
      <c r="AT65" s="813"/>
      <c r="AU65" s="2041"/>
      <c r="AV65" s="51">
        <f t="shared" si="1"/>
        <v>0</v>
      </c>
      <c r="AW65" s="257"/>
      <c r="AX65" s="257"/>
      <c r="AY65" s="257"/>
      <c r="AZ65" s="257"/>
      <c r="BA65" s="257"/>
      <c r="BB65" s="257"/>
      <c r="BC65" s="813"/>
      <c r="BD65" s="2042"/>
      <c r="BE65" s="51">
        <f t="shared" si="2"/>
        <v>0</v>
      </c>
      <c r="BF65" s="257"/>
      <c r="BG65" s="257"/>
      <c r="BH65" s="257"/>
      <c r="BI65" s="257"/>
      <c r="BJ65" s="257"/>
      <c r="BK65" s="257"/>
      <c r="BL65" s="813"/>
      <c r="BM65" s="2043"/>
      <c r="BN65" s="51">
        <f t="shared" si="3"/>
        <v>0</v>
      </c>
      <c r="BO65" s="257"/>
      <c r="BP65" s="257"/>
      <c r="BQ65" s="257"/>
      <c r="BR65" s="257"/>
      <c r="BS65" s="257"/>
      <c r="BT65" s="257"/>
      <c r="BU65" s="821"/>
      <c r="BV65" s="822"/>
      <c r="BW65" s="822"/>
      <c r="BX65" s="822"/>
      <c r="BY65" s="822"/>
      <c r="BZ65" s="822"/>
      <c r="CA65" s="822"/>
      <c r="CB65" s="822"/>
      <c r="CC65" s="823"/>
    </row>
    <row r="66" spans="1:81" s="58" customFormat="1" ht="40.200000000000003" customHeight="1" thickBot="1" x14ac:dyDescent="0.35">
      <c r="A66" s="34"/>
      <c r="B66" s="907"/>
      <c r="C66" s="869"/>
      <c r="D66" s="1265"/>
      <c r="E66" s="1267"/>
      <c r="F66" s="2017"/>
      <c r="G66" s="2017"/>
      <c r="H66" s="2017"/>
      <c r="I66" s="2032"/>
      <c r="J66" s="814"/>
      <c r="K66" s="856"/>
      <c r="L66" s="1189"/>
      <c r="M66" s="1192"/>
      <c r="N66" s="1195"/>
      <c r="O66" s="1177"/>
      <c r="P66" s="1180"/>
      <c r="Q66" s="1183"/>
      <c r="R66" s="814"/>
      <c r="S66" s="232"/>
      <c r="T66" s="237"/>
      <c r="U66" s="237"/>
      <c r="V66" s="237"/>
      <c r="W66" s="232"/>
      <c r="X66" s="260"/>
      <c r="Y66" s="260"/>
      <c r="Z66" s="260"/>
      <c r="AA66" s="260"/>
      <c r="AB66" s="814"/>
      <c r="AC66" s="1673"/>
      <c r="AD66" s="46">
        <f t="shared" si="45"/>
        <v>0</v>
      </c>
      <c r="AE66" s="46">
        <f t="shared" si="45"/>
        <v>0</v>
      </c>
      <c r="AF66" s="46">
        <f t="shared" si="45"/>
        <v>0</v>
      </c>
      <c r="AG66" s="46">
        <f t="shared" si="45"/>
        <v>0</v>
      </c>
      <c r="AH66" s="46">
        <f t="shared" si="45"/>
        <v>0</v>
      </c>
      <c r="AI66" s="46">
        <f t="shared" si="45"/>
        <v>0</v>
      </c>
      <c r="AJ66" s="46">
        <f t="shared" si="45"/>
        <v>0</v>
      </c>
      <c r="AK66" s="814"/>
      <c r="AL66" s="2044"/>
      <c r="AM66" s="46">
        <f t="shared" si="4"/>
        <v>0</v>
      </c>
      <c r="AN66" s="49"/>
      <c r="AO66" s="49"/>
      <c r="AP66" s="49"/>
      <c r="AQ66" s="49"/>
      <c r="AR66" s="49"/>
      <c r="AS66" s="49"/>
      <c r="AT66" s="814"/>
      <c r="AU66" s="2045"/>
      <c r="AV66" s="46">
        <f t="shared" si="1"/>
        <v>0</v>
      </c>
      <c r="AW66" s="49"/>
      <c r="AX66" s="49"/>
      <c r="AY66" s="49"/>
      <c r="AZ66" s="49"/>
      <c r="BA66" s="49"/>
      <c r="BB66" s="49"/>
      <c r="BC66" s="814"/>
      <c r="BD66" s="2046"/>
      <c r="BE66" s="46">
        <f t="shared" si="2"/>
        <v>0</v>
      </c>
      <c r="BF66" s="49"/>
      <c r="BG66" s="49"/>
      <c r="BH66" s="49"/>
      <c r="BI66" s="49"/>
      <c r="BJ66" s="49"/>
      <c r="BK66" s="49"/>
      <c r="BL66" s="814"/>
      <c r="BM66" s="2047"/>
      <c r="BN66" s="46">
        <f t="shared" si="3"/>
        <v>0</v>
      </c>
      <c r="BO66" s="49"/>
      <c r="BP66" s="49"/>
      <c r="BQ66" s="49"/>
      <c r="BR66" s="49"/>
      <c r="BS66" s="49"/>
      <c r="BT66" s="49"/>
      <c r="BU66" s="824"/>
      <c r="BV66" s="825"/>
      <c r="BW66" s="825"/>
      <c r="BX66" s="825"/>
      <c r="BY66" s="825"/>
      <c r="BZ66" s="825"/>
      <c r="CA66" s="825"/>
      <c r="CB66" s="825"/>
      <c r="CC66" s="826"/>
    </row>
    <row r="67" spans="1:81" s="58" customFormat="1" ht="40.200000000000003" customHeight="1" thickTop="1" thickBot="1" x14ac:dyDescent="0.35">
      <c r="A67" s="34"/>
      <c r="B67" s="907"/>
      <c r="C67" s="869"/>
      <c r="D67" s="1264">
        <v>4101</v>
      </c>
      <c r="E67" s="1266" t="s">
        <v>7818</v>
      </c>
      <c r="F67" s="2015" t="s">
        <v>7819</v>
      </c>
      <c r="G67" s="2015" t="s">
        <v>7820</v>
      </c>
      <c r="H67" s="2015" t="s">
        <v>7821</v>
      </c>
      <c r="I67" s="2030">
        <v>2021004540189</v>
      </c>
      <c r="J67" s="812">
        <v>555</v>
      </c>
      <c r="K67" s="854" t="str">
        <f>+[29]Metas!K630</f>
        <v>Jornadas de asistencia técnica en los municipios de Norte de Santander para la Inclusión de la Política de Restitución de Tierras y Derechos territoriales dentro de la política pública municipal de atención integral a víctimas, realizadas en atención a las recomendaciones establecidas en las comunidades con procesos de Restitución.</v>
      </c>
      <c r="L67" s="2048">
        <v>5</v>
      </c>
      <c r="M67" s="860">
        <f t="shared" si="57"/>
        <v>15</v>
      </c>
      <c r="N67" s="836">
        <v>3</v>
      </c>
      <c r="O67" s="839">
        <v>4</v>
      </c>
      <c r="P67" s="863">
        <v>4</v>
      </c>
      <c r="Q67" s="866">
        <v>4</v>
      </c>
      <c r="R67" s="812">
        <f>+$J67</f>
        <v>555</v>
      </c>
      <c r="S67" s="39" t="s">
        <v>7792</v>
      </c>
      <c r="T67" s="235" t="s">
        <v>3821</v>
      </c>
      <c r="U67" s="235" t="s">
        <v>3826</v>
      </c>
      <c r="V67" s="235" t="s">
        <v>3830</v>
      </c>
      <c r="W67" s="231" t="s">
        <v>7771</v>
      </c>
      <c r="X67" s="256">
        <v>44970</v>
      </c>
      <c r="Y67" s="256">
        <v>45289</v>
      </c>
      <c r="Z67" s="256">
        <v>44970</v>
      </c>
      <c r="AA67" s="256">
        <v>45289</v>
      </c>
      <c r="AB67" s="812">
        <f t="shared" ref="AB67" si="70">+$J67</f>
        <v>555</v>
      </c>
      <c r="AC67" s="827">
        <f t="shared" ref="AC67" si="71">L67</f>
        <v>5</v>
      </c>
      <c r="AD67" s="427">
        <f t="shared" si="45"/>
        <v>30</v>
      </c>
      <c r="AE67" s="427">
        <f t="shared" si="45"/>
        <v>0</v>
      </c>
      <c r="AF67" s="427">
        <f t="shared" si="45"/>
        <v>0</v>
      </c>
      <c r="AG67" s="427">
        <f t="shared" si="45"/>
        <v>0</v>
      </c>
      <c r="AH67" s="427">
        <f t="shared" si="45"/>
        <v>0</v>
      </c>
      <c r="AI67" s="427">
        <f t="shared" si="45"/>
        <v>0</v>
      </c>
      <c r="AJ67" s="427">
        <f t="shared" si="45"/>
        <v>30</v>
      </c>
      <c r="AK67" s="812">
        <f t="shared" ref="AK67" si="72">+$J67</f>
        <v>555</v>
      </c>
      <c r="AL67" s="2049" t="s">
        <v>7833</v>
      </c>
      <c r="AM67" s="44">
        <f t="shared" si="4"/>
        <v>0</v>
      </c>
      <c r="AN67" s="47"/>
      <c r="AO67" s="47"/>
      <c r="AP67" s="47"/>
      <c r="AQ67" s="47"/>
      <c r="AR67" s="47"/>
      <c r="AS67" s="47"/>
      <c r="AT67" s="812">
        <f t="shared" ref="AT67" si="73">+$J67</f>
        <v>555</v>
      </c>
      <c r="AU67" s="833">
        <v>2</v>
      </c>
      <c r="AV67" s="44">
        <f t="shared" si="1"/>
        <v>15</v>
      </c>
      <c r="AW67" s="47"/>
      <c r="AX67" s="47"/>
      <c r="AY67" s="47"/>
      <c r="AZ67" s="47"/>
      <c r="BA67" s="47"/>
      <c r="BB67" s="47">
        <v>15</v>
      </c>
      <c r="BC67" s="812">
        <f t="shared" ref="BC67" si="74">+$J67</f>
        <v>555</v>
      </c>
      <c r="BD67" s="809">
        <v>3</v>
      </c>
      <c r="BE67" s="44">
        <f t="shared" si="2"/>
        <v>15</v>
      </c>
      <c r="BF67" s="47"/>
      <c r="BG67" s="47"/>
      <c r="BH67" s="47"/>
      <c r="BI67" s="47"/>
      <c r="BJ67" s="47"/>
      <c r="BK67" s="47">
        <v>15</v>
      </c>
      <c r="BL67" s="812">
        <f t="shared" ref="BL67" si="75">+$J67</f>
        <v>555</v>
      </c>
      <c r="BM67" s="815">
        <v>0</v>
      </c>
      <c r="BN67" s="44">
        <f t="shared" si="3"/>
        <v>0</v>
      </c>
      <c r="BO67" s="47"/>
      <c r="BP67" s="47"/>
      <c r="BQ67" s="47"/>
      <c r="BR67" s="47"/>
      <c r="BS67" s="47"/>
      <c r="BT67" s="47">
        <v>0</v>
      </c>
      <c r="BU67" s="818"/>
      <c r="BV67" s="819"/>
      <c r="BW67" s="819"/>
      <c r="BX67" s="819"/>
      <c r="BY67" s="819"/>
      <c r="BZ67" s="819"/>
      <c r="CA67" s="819"/>
      <c r="CB67" s="819"/>
      <c r="CC67" s="820"/>
    </row>
    <row r="68" spans="1:81" s="58" customFormat="1" ht="40.200000000000003" customHeight="1" thickTop="1" thickBot="1" x14ac:dyDescent="0.35">
      <c r="A68" s="34"/>
      <c r="B68" s="907"/>
      <c r="C68" s="869"/>
      <c r="D68" s="919"/>
      <c r="E68" s="920"/>
      <c r="F68" s="2016"/>
      <c r="G68" s="2016"/>
      <c r="H68" s="2016"/>
      <c r="I68" s="2031"/>
      <c r="J68" s="813"/>
      <c r="K68" s="855"/>
      <c r="L68" s="2050"/>
      <c r="M68" s="861"/>
      <c r="N68" s="837"/>
      <c r="O68" s="840"/>
      <c r="P68" s="864"/>
      <c r="Q68" s="867"/>
      <c r="R68" s="813"/>
      <c r="S68" s="39" t="s">
        <v>7834</v>
      </c>
      <c r="T68" s="236" t="s">
        <v>3821</v>
      </c>
      <c r="U68" s="236" t="s">
        <v>3827</v>
      </c>
      <c r="V68" s="236" t="s">
        <v>3831</v>
      </c>
      <c r="W68" s="39" t="s">
        <v>7776</v>
      </c>
      <c r="X68" s="256">
        <v>44970</v>
      </c>
      <c r="Y68" s="256">
        <v>45289</v>
      </c>
      <c r="Z68" s="256">
        <v>44970</v>
      </c>
      <c r="AA68" s="256">
        <v>45289</v>
      </c>
      <c r="AB68" s="813"/>
      <c r="AC68" s="828"/>
      <c r="AD68" s="51">
        <f t="shared" si="45"/>
        <v>0</v>
      </c>
      <c r="AE68" s="51">
        <f t="shared" si="45"/>
        <v>0</v>
      </c>
      <c r="AF68" s="51">
        <f t="shared" si="45"/>
        <v>0</v>
      </c>
      <c r="AG68" s="51">
        <f t="shared" si="45"/>
        <v>0</v>
      </c>
      <c r="AH68" s="51">
        <f t="shared" si="45"/>
        <v>0</v>
      </c>
      <c r="AI68" s="51">
        <f t="shared" si="45"/>
        <v>0</v>
      </c>
      <c r="AJ68" s="51">
        <f t="shared" si="45"/>
        <v>0</v>
      </c>
      <c r="AK68" s="813"/>
      <c r="AL68" s="2051"/>
      <c r="AM68" s="51">
        <f t="shared" si="4"/>
        <v>0</v>
      </c>
      <c r="AN68" s="257"/>
      <c r="AO68" s="257"/>
      <c r="AP68" s="257"/>
      <c r="AQ68" s="257"/>
      <c r="AR68" s="257"/>
      <c r="AS68" s="257"/>
      <c r="AT68" s="813"/>
      <c r="AU68" s="834"/>
      <c r="AV68" s="51"/>
      <c r="AW68" s="257"/>
      <c r="AX68" s="257"/>
      <c r="AY68" s="257"/>
      <c r="AZ68" s="257"/>
      <c r="BA68" s="257"/>
      <c r="BB68" s="257"/>
      <c r="BC68" s="813"/>
      <c r="BD68" s="810"/>
      <c r="BE68" s="51">
        <f t="shared" si="2"/>
        <v>0</v>
      </c>
      <c r="BF68" s="257"/>
      <c r="BG68" s="257"/>
      <c r="BH68" s="257"/>
      <c r="BI68" s="257"/>
      <c r="BJ68" s="257"/>
      <c r="BK68" s="257"/>
      <c r="BL68" s="813"/>
      <c r="BM68" s="816"/>
      <c r="BN68" s="51">
        <f t="shared" si="3"/>
        <v>0</v>
      </c>
      <c r="BO68" s="257"/>
      <c r="BP68" s="257"/>
      <c r="BQ68" s="257"/>
      <c r="BR68" s="257"/>
      <c r="BS68" s="257"/>
      <c r="BT68" s="257"/>
      <c r="BU68" s="821"/>
      <c r="BV68" s="822"/>
      <c r="BW68" s="822"/>
      <c r="BX68" s="822"/>
      <c r="BY68" s="822"/>
      <c r="BZ68" s="822"/>
      <c r="CA68" s="822"/>
      <c r="CB68" s="822"/>
      <c r="CC68" s="823"/>
    </row>
    <row r="69" spans="1:81" s="58" customFormat="1" ht="40.200000000000003" customHeight="1" thickTop="1" thickBot="1" x14ac:dyDescent="0.35">
      <c r="A69" s="34"/>
      <c r="B69" s="907"/>
      <c r="C69" s="869"/>
      <c r="D69" s="919"/>
      <c r="E69" s="920"/>
      <c r="F69" s="2016"/>
      <c r="G69" s="2016"/>
      <c r="H69" s="2016"/>
      <c r="I69" s="2031"/>
      <c r="J69" s="813"/>
      <c r="K69" s="855"/>
      <c r="L69" s="2050"/>
      <c r="M69" s="861"/>
      <c r="N69" s="837"/>
      <c r="O69" s="840"/>
      <c r="P69" s="864"/>
      <c r="Q69" s="867"/>
      <c r="R69" s="813"/>
      <c r="S69" s="232" t="s">
        <v>7835</v>
      </c>
      <c r="T69" s="236" t="s">
        <v>3821</v>
      </c>
      <c r="U69" s="236" t="s">
        <v>3828</v>
      </c>
      <c r="V69" s="236" t="s">
        <v>3830</v>
      </c>
      <c r="W69" s="39" t="s">
        <v>7788</v>
      </c>
      <c r="X69" s="256">
        <v>44970</v>
      </c>
      <c r="Y69" s="256">
        <v>45289</v>
      </c>
      <c r="Z69" s="256">
        <v>44970</v>
      </c>
      <c r="AA69" s="256">
        <v>45289</v>
      </c>
      <c r="AB69" s="813"/>
      <c r="AC69" s="828"/>
      <c r="AD69" s="51">
        <f t="shared" si="45"/>
        <v>0</v>
      </c>
      <c r="AE69" s="51">
        <f t="shared" si="45"/>
        <v>0</v>
      </c>
      <c r="AF69" s="51">
        <f t="shared" si="45"/>
        <v>0</v>
      </c>
      <c r="AG69" s="51">
        <f t="shared" si="45"/>
        <v>0</v>
      </c>
      <c r="AH69" s="51">
        <f t="shared" si="45"/>
        <v>0</v>
      </c>
      <c r="AI69" s="51">
        <f t="shared" si="45"/>
        <v>0</v>
      </c>
      <c r="AJ69" s="51">
        <f t="shared" si="45"/>
        <v>0</v>
      </c>
      <c r="AK69" s="813"/>
      <c r="AL69" s="2051"/>
      <c r="AM69" s="51">
        <f t="shared" si="4"/>
        <v>0</v>
      </c>
      <c r="AN69" s="257"/>
      <c r="AO69" s="257"/>
      <c r="AP69" s="257"/>
      <c r="AQ69" s="257"/>
      <c r="AR69" s="257"/>
      <c r="AS69" s="257"/>
      <c r="AT69" s="813"/>
      <c r="AU69" s="834"/>
      <c r="AV69" s="51">
        <f t="shared" si="1"/>
        <v>0</v>
      </c>
      <c r="AW69" s="257"/>
      <c r="AX69" s="257"/>
      <c r="AY69" s="257"/>
      <c r="AZ69" s="257"/>
      <c r="BA69" s="257"/>
      <c r="BB69" s="257"/>
      <c r="BC69" s="813"/>
      <c r="BD69" s="810"/>
      <c r="BE69" s="51">
        <f t="shared" si="2"/>
        <v>0</v>
      </c>
      <c r="BF69" s="257"/>
      <c r="BG69" s="257"/>
      <c r="BH69" s="257"/>
      <c r="BI69" s="257"/>
      <c r="BJ69" s="257"/>
      <c r="BK69" s="257"/>
      <c r="BL69" s="813"/>
      <c r="BM69" s="816"/>
      <c r="BN69" s="51">
        <f t="shared" si="3"/>
        <v>0</v>
      </c>
      <c r="BO69" s="257"/>
      <c r="BP69" s="257"/>
      <c r="BQ69" s="257"/>
      <c r="BR69" s="257"/>
      <c r="BS69" s="257"/>
      <c r="BT69" s="257"/>
      <c r="BU69" s="821"/>
      <c r="BV69" s="822"/>
      <c r="BW69" s="822"/>
      <c r="BX69" s="822"/>
      <c r="BY69" s="822"/>
      <c r="BZ69" s="822"/>
      <c r="CA69" s="822"/>
      <c r="CB69" s="822"/>
      <c r="CC69" s="823"/>
    </row>
    <row r="70" spans="1:81" s="58" customFormat="1" ht="40.200000000000003" customHeight="1" thickTop="1" thickBot="1" x14ac:dyDescent="0.35">
      <c r="A70" s="34"/>
      <c r="B70" s="907"/>
      <c r="C70" s="869"/>
      <c r="D70" s="1265"/>
      <c r="E70" s="1267"/>
      <c r="F70" s="2017"/>
      <c r="G70" s="2017"/>
      <c r="H70" s="2017"/>
      <c r="I70" s="2032"/>
      <c r="J70" s="814"/>
      <c r="K70" s="856"/>
      <c r="L70" s="2052"/>
      <c r="M70" s="862"/>
      <c r="N70" s="838"/>
      <c r="O70" s="841"/>
      <c r="P70" s="865"/>
      <c r="Q70" s="874"/>
      <c r="R70" s="814"/>
      <c r="S70" s="232"/>
      <c r="T70" s="237"/>
      <c r="U70" s="237"/>
      <c r="V70" s="237"/>
      <c r="W70" s="232"/>
      <c r="X70" s="260"/>
      <c r="Y70" s="260"/>
      <c r="Z70" s="260"/>
      <c r="AA70" s="260"/>
      <c r="AB70" s="814"/>
      <c r="AC70" s="829"/>
      <c r="AD70" s="46">
        <f t="shared" si="45"/>
        <v>0</v>
      </c>
      <c r="AE70" s="46">
        <f t="shared" si="45"/>
        <v>0</v>
      </c>
      <c r="AF70" s="46">
        <f t="shared" si="45"/>
        <v>0</v>
      </c>
      <c r="AG70" s="46">
        <f t="shared" si="45"/>
        <v>0</v>
      </c>
      <c r="AH70" s="46">
        <f t="shared" si="45"/>
        <v>0</v>
      </c>
      <c r="AI70" s="46">
        <f t="shared" si="45"/>
        <v>0</v>
      </c>
      <c r="AJ70" s="46">
        <f t="shared" si="45"/>
        <v>0</v>
      </c>
      <c r="AK70" s="814"/>
      <c r="AL70" s="2053"/>
      <c r="AM70" s="46">
        <f t="shared" si="4"/>
        <v>0</v>
      </c>
      <c r="AN70" s="49"/>
      <c r="AO70" s="49"/>
      <c r="AP70" s="49"/>
      <c r="AQ70" s="49"/>
      <c r="AR70" s="49"/>
      <c r="AS70" s="49"/>
      <c r="AT70" s="814"/>
      <c r="AU70" s="835"/>
      <c r="AV70" s="46">
        <f t="shared" si="1"/>
        <v>0</v>
      </c>
      <c r="AW70" s="49"/>
      <c r="AX70" s="49"/>
      <c r="AY70" s="49"/>
      <c r="AZ70" s="49"/>
      <c r="BA70" s="49"/>
      <c r="BB70" s="49"/>
      <c r="BC70" s="814"/>
      <c r="BD70" s="811"/>
      <c r="BE70" s="46">
        <f t="shared" si="2"/>
        <v>0</v>
      </c>
      <c r="BF70" s="49"/>
      <c r="BG70" s="49"/>
      <c r="BH70" s="49"/>
      <c r="BI70" s="49"/>
      <c r="BJ70" s="49"/>
      <c r="BK70" s="49"/>
      <c r="BL70" s="814"/>
      <c r="BM70" s="817"/>
      <c r="BN70" s="46">
        <f t="shared" si="3"/>
        <v>0</v>
      </c>
      <c r="BO70" s="49"/>
      <c r="BP70" s="49"/>
      <c r="BQ70" s="49"/>
      <c r="BR70" s="49"/>
      <c r="BS70" s="49"/>
      <c r="BT70" s="49"/>
      <c r="BU70" s="824"/>
      <c r="BV70" s="825"/>
      <c r="BW70" s="825"/>
      <c r="BX70" s="825"/>
      <c r="BY70" s="825"/>
      <c r="BZ70" s="825"/>
      <c r="CA70" s="825"/>
      <c r="CB70" s="825"/>
      <c r="CC70" s="826"/>
    </row>
    <row r="71" spans="1:81" s="58" customFormat="1" ht="40.200000000000003" customHeight="1" thickTop="1" thickBot="1" x14ac:dyDescent="0.35">
      <c r="A71" s="34"/>
      <c r="B71" s="907"/>
      <c r="C71" s="869"/>
      <c r="D71" s="1264">
        <v>4101</v>
      </c>
      <c r="E71" s="1266" t="s">
        <v>7818</v>
      </c>
      <c r="F71" s="2015" t="s">
        <v>7819</v>
      </c>
      <c r="G71" s="2015" t="s">
        <v>7820</v>
      </c>
      <c r="H71" s="2015" t="s">
        <v>7821</v>
      </c>
      <c r="I71" s="2030">
        <v>2021004540189</v>
      </c>
      <c r="J71" s="812">
        <v>556</v>
      </c>
      <c r="K71" s="854" t="str">
        <f>+[29]Metas!K631</f>
        <v>Jornadas de Atención Psicosocial a la Población Víctima realizados en los municipios de Norte de Santander</v>
      </c>
      <c r="L71" s="857">
        <v>15</v>
      </c>
      <c r="M71" s="860">
        <f t="shared" si="57"/>
        <v>15</v>
      </c>
      <c r="N71" s="836"/>
      <c r="O71" s="839">
        <v>7</v>
      </c>
      <c r="P71" s="863">
        <v>4</v>
      </c>
      <c r="Q71" s="866">
        <v>4</v>
      </c>
      <c r="R71" s="812">
        <f>+$J71</f>
        <v>556</v>
      </c>
      <c r="S71" s="231" t="s">
        <v>7770</v>
      </c>
      <c r="T71" s="235" t="s">
        <v>3822</v>
      </c>
      <c r="U71" s="235" t="s">
        <v>3826</v>
      </c>
      <c r="V71" s="235" t="s">
        <v>3830</v>
      </c>
      <c r="W71" s="231" t="s">
        <v>7771</v>
      </c>
      <c r="X71" s="256">
        <v>44970</v>
      </c>
      <c r="Y71" s="256">
        <v>45289</v>
      </c>
      <c r="Z71" s="256">
        <v>44970</v>
      </c>
      <c r="AA71" s="256">
        <v>45289</v>
      </c>
      <c r="AB71" s="812">
        <f t="shared" ref="AB71" si="76">+$J71</f>
        <v>556</v>
      </c>
      <c r="AC71" s="827">
        <f t="shared" ref="AC71" si="77">L71</f>
        <v>15</v>
      </c>
      <c r="AD71" s="427">
        <f t="shared" si="45"/>
        <v>58</v>
      </c>
      <c r="AE71" s="427">
        <f t="shared" si="45"/>
        <v>58</v>
      </c>
      <c r="AF71" s="427">
        <f t="shared" si="45"/>
        <v>0</v>
      </c>
      <c r="AG71" s="427">
        <f t="shared" si="45"/>
        <v>0</v>
      </c>
      <c r="AH71" s="427">
        <f t="shared" si="45"/>
        <v>0</v>
      </c>
      <c r="AI71" s="427">
        <f t="shared" si="45"/>
        <v>0</v>
      </c>
      <c r="AJ71" s="427">
        <f t="shared" si="45"/>
        <v>0</v>
      </c>
      <c r="AK71" s="812">
        <f t="shared" ref="AK71" si="78">+$J71</f>
        <v>556</v>
      </c>
      <c r="AL71" s="2049" t="s">
        <v>7833</v>
      </c>
      <c r="AM71" s="44">
        <f t="shared" si="4"/>
        <v>0</v>
      </c>
      <c r="AN71" s="47">
        <v>0</v>
      </c>
      <c r="AO71" s="47"/>
      <c r="AP71" s="47"/>
      <c r="AQ71" s="47"/>
      <c r="AR71" s="47"/>
      <c r="AS71" s="47"/>
      <c r="AT71" s="812">
        <f t="shared" ref="AT71" si="79">+$J71</f>
        <v>556</v>
      </c>
      <c r="AU71" s="833">
        <v>7</v>
      </c>
      <c r="AV71" s="44">
        <f t="shared" si="1"/>
        <v>29</v>
      </c>
      <c r="AW71" s="47">
        <v>29</v>
      </c>
      <c r="AX71" s="47"/>
      <c r="AY71" s="47"/>
      <c r="AZ71" s="47"/>
      <c r="BA71" s="47"/>
      <c r="BB71" s="47"/>
      <c r="BC71" s="812">
        <f t="shared" ref="BC71" si="80">+$J71</f>
        <v>556</v>
      </c>
      <c r="BD71" s="809">
        <f t="shared" ref="BD71:BD75" si="81">+P71</f>
        <v>4</v>
      </c>
      <c r="BE71" s="44">
        <f t="shared" si="2"/>
        <v>14.5</v>
      </c>
      <c r="BF71" s="47">
        <v>14.5</v>
      </c>
      <c r="BG71" s="47"/>
      <c r="BH71" s="47"/>
      <c r="BI71" s="47"/>
      <c r="BJ71" s="47"/>
      <c r="BK71" s="47"/>
      <c r="BL71" s="812">
        <f t="shared" ref="BL71" si="82">+$J71</f>
        <v>556</v>
      </c>
      <c r="BM71" s="815">
        <f t="shared" ref="BM71:BM75" si="83">+Q71</f>
        <v>4</v>
      </c>
      <c r="BN71" s="44">
        <f t="shared" si="3"/>
        <v>14.5</v>
      </c>
      <c r="BO71" s="47">
        <v>14.5</v>
      </c>
      <c r="BP71" s="47"/>
      <c r="BQ71" s="47"/>
      <c r="BR71" s="47"/>
      <c r="BS71" s="47"/>
      <c r="BT71" s="47"/>
      <c r="BU71" s="818"/>
      <c r="BV71" s="819"/>
      <c r="BW71" s="819"/>
      <c r="BX71" s="819"/>
      <c r="BY71" s="819"/>
      <c r="BZ71" s="819"/>
      <c r="CA71" s="819"/>
      <c r="CB71" s="819"/>
      <c r="CC71" s="820"/>
    </row>
    <row r="72" spans="1:81" s="58" customFormat="1" ht="40.200000000000003" customHeight="1" thickTop="1" thickBot="1" x14ac:dyDescent="0.35">
      <c r="A72" s="34"/>
      <c r="B72" s="907"/>
      <c r="C72" s="869"/>
      <c r="D72" s="919"/>
      <c r="E72" s="920"/>
      <c r="F72" s="2016"/>
      <c r="G72" s="2016"/>
      <c r="H72" s="2016"/>
      <c r="I72" s="2031"/>
      <c r="J72" s="813"/>
      <c r="K72" s="855"/>
      <c r="L72" s="858"/>
      <c r="M72" s="861"/>
      <c r="N72" s="837"/>
      <c r="O72" s="840"/>
      <c r="P72" s="864"/>
      <c r="Q72" s="867"/>
      <c r="R72" s="813"/>
      <c r="S72" s="39" t="s">
        <v>7836</v>
      </c>
      <c r="T72" s="236" t="s">
        <v>3821</v>
      </c>
      <c r="U72" s="236" t="s">
        <v>3828</v>
      </c>
      <c r="V72" s="236" t="s">
        <v>3831</v>
      </c>
      <c r="W72" s="231" t="s">
        <v>7837</v>
      </c>
      <c r="X72" s="256">
        <v>44970</v>
      </c>
      <c r="Y72" s="256">
        <v>45289</v>
      </c>
      <c r="Z72" s="256">
        <v>44970</v>
      </c>
      <c r="AA72" s="256">
        <v>45289</v>
      </c>
      <c r="AB72" s="813"/>
      <c r="AC72" s="828"/>
      <c r="AD72" s="51">
        <f t="shared" si="45"/>
        <v>0</v>
      </c>
      <c r="AE72" s="51">
        <f t="shared" si="45"/>
        <v>0</v>
      </c>
      <c r="AF72" s="51">
        <f t="shared" si="45"/>
        <v>0</v>
      </c>
      <c r="AG72" s="51">
        <f t="shared" si="45"/>
        <v>0</v>
      </c>
      <c r="AH72" s="51">
        <f t="shared" si="45"/>
        <v>0</v>
      </c>
      <c r="AI72" s="51">
        <f t="shared" si="45"/>
        <v>0</v>
      </c>
      <c r="AJ72" s="51">
        <f t="shared" si="45"/>
        <v>0</v>
      </c>
      <c r="AK72" s="813"/>
      <c r="AL72" s="2051"/>
      <c r="AM72" s="51">
        <f t="shared" si="4"/>
        <v>0</v>
      </c>
      <c r="AN72" s="257"/>
      <c r="AO72" s="257"/>
      <c r="AP72" s="257"/>
      <c r="AQ72" s="257"/>
      <c r="AR72" s="257"/>
      <c r="AS72" s="257"/>
      <c r="AT72" s="813"/>
      <c r="AU72" s="834"/>
      <c r="AV72" s="51">
        <f t="shared" si="1"/>
        <v>0</v>
      </c>
      <c r="AW72" s="257"/>
      <c r="AX72" s="257"/>
      <c r="AY72" s="257"/>
      <c r="AZ72" s="257"/>
      <c r="BA72" s="257"/>
      <c r="BB72" s="257"/>
      <c r="BC72" s="813"/>
      <c r="BD72" s="810"/>
      <c r="BE72" s="51">
        <f t="shared" si="2"/>
        <v>0</v>
      </c>
      <c r="BF72" s="257"/>
      <c r="BG72" s="257"/>
      <c r="BH72" s="257"/>
      <c r="BI72" s="257"/>
      <c r="BJ72" s="257"/>
      <c r="BK72" s="257"/>
      <c r="BL72" s="813"/>
      <c r="BM72" s="816"/>
      <c r="BN72" s="51">
        <f t="shared" si="3"/>
        <v>0</v>
      </c>
      <c r="BO72" s="257"/>
      <c r="BP72" s="257"/>
      <c r="BQ72" s="257"/>
      <c r="BR72" s="257"/>
      <c r="BS72" s="257"/>
      <c r="BT72" s="257"/>
      <c r="BU72" s="821"/>
      <c r="BV72" s="822"/>
      <c r="BW72" s="822"/>
      <c r="BX72" s="822"/>
      <c r="BY72" s="822"/>
      <c r="BZ72" s="822"/>
      <c r="CA72" s="822"/>
      <c r="CB72" s="822"/>
      <c r="CC72" s="823"/>
    </row>
    <row r="73" spans="1:81" s="58" customFormat="1" ht="40.200000000000003" customHeight="1" thickTop="1" thickBot="1" x14ac:dyDescent="0.35">
      <c r="A73" s="34"/>
      <c r="B73" s="907"/>
      <c r="C73" s="869"/>
      <c r="D73" s="919"/>
      <c r="E73" s="920"/>
      <c r="F73" s="2016"/>
      <c r="G73" s="2016"/>
      <c r="H73" s="2016"/>
      <c r="I73" s="2031"/>
      <c r="J73" s="813"/>
      <c r="K73" s="855"/>
      <c r="L73" s="858"/>
      <c r="M73" s="861"/>
      <c r="N73" s="837"/>
      <c r="O73" s="840"/>
      <c r="P73" s="864"/>
      <c r="Q73" s="867"/>
      <c r="R73" s="813"/>
      <c r="S73" s="39" t="s">
        <v>7838</v>
      </c>
      <c r="T73" s="236" t="s">
        <v>3821</v>
      </c>
      <c r="U73" s="236" t="s">
        <v>3827</v>
      </c>
      <c r="V73" s="236" t="s">
        <v>3831</v>
      </c>
      <c r="W73" s="231" t="s">
        <v>7776</v>
      </c>
      <c r="X73" s="256">
        <v>44970</v>
      </c>
      <c r="Y73" s="256">
        <v>45289</v>
      </c>
      <c r="Z73" s="256">
        <v>44970</v>
      </c>
      <c r="AA73" s="256">
        <v>45289</v>
      </c>
      <c r="AB73" s="813"/>
      <c r="AC73" s="828"/>
      <c r="AD73" s="51">
        <f t="shared" si="45"/>
        <v>0</v>
      </c>
      <c r="AE73" s="51">
        <f t="shared" si="45"/>
        <v>0</v>
      </c>
      <c r="AF73" s="51">
        <f t="shared" si="45"/>
        <v>0</v>
      </c>
      <c r="AG73" s="51">
        <f t="shared" si="45"/>
        <v>0</v>
      </c>
      <c r="AH73" s="51">
        <f t="shared" si="45"/>
        <v>0</v>
      </c>
      <c r="AI73" s="51">
        <f t="shared" si="45"/>
        <v>0</v>
      </c>
      <c r="AJ73" s="51">
        <f t="shared" si="45"/>
        <v>0</v>
      </c>
      <c r="AK73" s="813"/>
      <c r="AL73" s="2051"/>
      <c r="AM73" s="51">
        <f t="shared" si="4"/>
        <v>0</v>
      </c>
      <c r="AN73" s="257"/>
      <c r="AO73" s="257"/>
      <c r="AP73" s="257"/>
      <c r="AQ73" s="257"/>
      <c r="AR73" s="257"/>
      <c r="AS73" s="257"/>
      <c r="AT73" s="813"/>
      <c r="AU73" s="834"/>
      <c r="AV73" s="51">
        <f t="shared" si="1"/>
        <v>0</v>
      </c>
      <c r="AW73" s="257"/>
      <c r="AX73" s="257"/>
      <c r="AY73" s="257"/>
      <c r="AZ73" s="257"/>
      <c r="BA73" s="257"/>
      <c r="BB73" s="257"/>
      <c r="BC73" s="813"/>
      <c r="BD73" s="810"/>
      <c r="BE73" s="51">
        <f t="shared" si="2"/>
        <v>0</v>
      </c>
      <c r="BF73" s="257"/>
      <c r="BG73" s="257"/>
      <c r="BH73" s="257"/>
      <c r="BI73" s="257"/>
      <c r="BJ73" s="257"/>
      <c r="BK73" s="257"/>
      <c r="BL73" s="813"/>
      <c r="BM73" s="816"/>
      <c r="BN73" s="51">
        <f t="shared" si="3"/>
        <v>0</v>
      </c>
      <c r="BO73" s="257"/>
      <c r="BP73" s="257"/>
      <c r="BQ73" s="257"/>
      <c r="BR73" s="257"/>
      <c r="BS73" s="257"/>
      <c r="BT73" s="257"/>
      <c r="BU73" s="821"/>
      <c r="BV73" s="822"/>
      <c r="BW73" s="822"/>
      <c r="BX73" s="822"/>
      <c r="BY73" s="822"/>
      <c r="BZ73" s="822"/>
      <c r="CA73" s="822"/>
      <c r="CB73" s="822"/>
      <c r="CC73" s="823"/>
    </row>
    <row r="74" spans="1:81" s="58" customFormat="1" ht="40.200000000000003" customHeight="1" thickTop="1" thickBot="1" x14ac:dyDescent="0.35">
      <c r="A74" s="34"/>
      <c r="B74" s="907"/>
      <c r="C74" s="869"/>
      <c r="D74" s="1265"/>
      <c r="E74" s="1267"/>
      <c r="F74" s="2017"/>
      <c r="G74" s="2017"/>
      <c r="H74" s="2017"/>
      <c r="I74" s="2032"/>
      <c r="J74" s="814"/>
      <c r="K74" s="856"/>
      <c r="L74" s="859"/>
      <c r="M74" s="862"/>
      <c r="N74" s="838"/>
      <c r="O74" s="841"/>
      <c r="P74" s="865"/>
      <c r="Q74" s="874"/>
      <c r="R74" s="814"/>
      <c r="S74" s="232" t="s">
        <v>7777</v>
      </c>
      <c r="T74" s="237" t="s">
        <v>3821</v>
      </c>
      <c r="U74" s="237" t="s">
        <v>3826</v>
      </c>
      <c r="V74" s="237" t="s">
        <v>3830</v>
      </c>
      <c r="W74" s="231" t="s">
        <v>7778</v>
      </c>
      <c r="X74" s="256">
        <v>44970</v>
      </c>
      <c r="Y74" s="256">
        <v>45289</v>
      </c>
      <c r="Z74" s="256">
        <v>44970</v>
      </c>
      <c r="AA74" s="256">
        <v>45289</v>
      </c>
      <c r="AB74" s="814"/>
      <c r="AC74" s="829"/>
      <c r="AD74" s="46">
        <f t="shared" si="45"/>
        <v>0</v>
      </c>
      <c r="AE74" s="46">
        <f t="shared" si="45"/>
        <v>0</v>
      </c>
      <c r="AF74" s="46">
        <f t="shared" si="45"/>
        <v>0</v>
      </c>
      <c r="AG74" s="46">
        <f t="shared" si="45"/>
        <v>0</v>
      </c>
      <c r="AH74" s="46">
        <f t="shared" si="45"/>
        <v>0</v>
      </c>
      <c r="AI74" s="46">
        <f t="shared" si="45"/>
        <v>0</v>
      </c>
      <c r="AJ74" s="46">
        <f t="shared" si="45"/>
        <v>0</v>
      </c>
      <c r="AK74" s="814"/>
      <c r="AL74" s="2053"/>
      <c r="AM74" s="46">
        <f t="shared" si="4"/>
        <v>0</v>
      </c>
      <c r="AN74" s="49"/>
      <c r="AO74" s="49"/>
      <c r="AP74" s="49"/>
      <c r="AQ74" s="49"/>
      <c r="AR74" s="49"/>
      <c r="AS74" s="49"/>
      <c r="AT74" s="814"/>
      <c r="AU74" s="835"/>
      <c r="AV74" s="46">
        <f t="shared" si="1"/>
        <v>0</v>
      </c>
      <c r="AW74" s="49"/>
      <c r="AX74" s="49"/>
      <c r="AY74" s="49"/>
      <c r="AZ74" s="49"/>
      <c r="BA74" s="49"/>
      <c r="BB74" s="49"/>
      <c r="BC74" s="814"/>
      <c r="BD74" s="811"/>
      <c r="BE74" s="46">
        <f t="shared" si="2"/>
        <v>0</v>
      </c>
      <c r="BF74" s="49"/>
      <c r="BG74" s="49"/>
      <c r="BH74" s="49"/>
      <c r="BI74" s="49"/>
      <c r="BJ74" s="49"/>
      <c r="BK74" s="49"/>
      <c r="BL74" s="814"/>
      <c r="BM74" s="817"/>
      <c r="BN74" s="46">
        <f t="shared" si="3"/>
        <v>0</v>
      </c>
      <c r="BO74" s="49"/>
      <c r="BP74" s="49"/>
      <c r="BQ74" s="49"/>
      <c r="BR74" s="49"/>
      <c r="BS74" s="49"/>
      <c r="BT74" s="49"/>
      <c r="BU74" s="824"/>
      <c r="BV74" s="825"/>
      <c r="BW74" s="825"/>
      <c r="BX74" s="825"/>
      <c r="BY74" s="825"/>
      <c r="BZ74" s="825"/>
      <c r="CA74" s="825"/>
      <c r="CB74" s="825"/>
      <c r="CC74" s="826"/>
    </row>
    <row r="75" spans="1:81" s="58" customFormat="1" ht="40.200000000000003" customHeight="1" thickTop="1" thickBot="1" x14ac:dyDescent="0.35">
      <c r="A75" s="34"/>
      <c r="B75" s="907"/>
      <c r="C75" s="869"/>
      <c r="D75" s="1264">
        <v>4101</v>
      </c>
      <c r="E75" s="1266" t="s">
        <v>4040</v>
      </c>
      <c r="F75" s="2015" t="s">
        <v>7839</v>
      </c>
      <c r="G75" s="2015" t="s">
        <v>7840</v>
      </c>
      <c r="H75" s="2015" t="s">
        <v>7809</v>
      </c>
      <c r="I75" s="2030">
        <v>2021004540157</v>
      </c>
      <c r="J75" s="812">
        <v>557</v>
      </c>
      <c r="K75" s="854" t="str">
        <f>+[29]Metas!K632</f>
        <v>Jornadas de orientación jurídica a la Población Víctima realizados en los municipios de Norte de Santander</v>
      </c>
      <c r="L75" s="857">
        <v>15</v>
      </c>
      <c r="M75" s="860">
        <f t="shared" si="57"/>
        <v>15</v>
      </c>
      <c r="N75" s="836">
        <v>3</v>
      </c>
      <c r="O75" s="839">
        <v>4</v>
      </c>
      <c r="P75" s="863">
        <v>4</v>
      </c>
      <c r="Q75" s="866">
        <v>4</v>
      </c>
      <c r="R75" s="812">
        <f>+$J75</f>
        <v>557</v>
      </c>
      <c r="S75" s="231" t="s">
        <v>7770</v>
      </c>
      <c r="T75" s="235" t="s">
        <v>3822</v>
      </c>
      <c r="U75" s="235" t="s">
        <v>3826</v>
      </c>
      <c r="V75" s="235" t="s">
        <v>3830</v>
      </c>
      <c r="W75" s="232" t="s">
        <v>7771</v>
      </c>
      <c r="X75" s="256">
        <v>44970</v>
      </c>
      <c r="Y75" s="256">
        <v>45289</v>
      </c>
      <c r="Z75" s="256">
        <v>44970</v>
      </c>
      <c r="AA75" s="256">
        <v>45289</v>
      </c>
      <c r="AB75" s="812">
        <f t="shared" ref="AB75" si="84">+$J75</f>
        <v>557</v>
      </c>
      <c r="AC75" s="827">
        <f t="shared" ref="AC75" si="85">L75</f>
        <v>15</v>
      </c>
      <c r="AD75" s="427">
        <f t="shared" si="45"/>
        <v>100</v>
      </c>
      <c r="AE75" s="427">
        <f t="shared" si="45"/>
        <v>55</v>
      </c>
      <c r="AF75" s="427">
        <f t="shared" si="45"/>
        <v>0</v>
      </c>
      <c r="AG75" s="427">
        <f t="shared" si="45"/>
        <v>0</v>
      </c>
      <c r="AH75" s="427">
        <f t="shared" si="45"/>
        <v>0</v>
      </c>
      <c r="AI75" s="427">
        <f t="shared" si="45"/>
        <v>0</v>
      </c>
      <c r="AJ75" s="427">
        <f t="shared" si="45"/>
        <v>45</v>
      </c>
      <c r="AK75" s="812">
        <f t="shared" ref="AK75" si="86">+$J75</f>
        <v>557</v>
      </c>
      <c r="AL75" s="830">
        <f t="shared" ref="AL75" si="87">+N75</f>
        <v>3</v>
      </c>
      <c r="AM75" s="44">
        <f t="shared" si="4"/>
        <v>25</v>
      </c>
      <c r="AN75" s="47">
        <v>13.75</v>
      </c>
      <c r="AO75" s="47"/>
      <c r="AP75" s="47"/>
      <c r="AQ75" s="47"/>
      <c r="AR75" s="47"/>
      <c r="AS75" s="47">
        <v>11.25</v>
      </c>
      <c r="AT75" s="812">
        <f t="shared" ref="AT75" si="88">+$J75</f>
        <v>557</v>
      </c>
      <c r="AU75" s="833">
        <f t="shared" ref="AU75" si="89">+O75</f>
        <v>4</v>
      </c>
      <c r="AV75" s="44">
        <f t="shared" si="1"/>
        <v>25</v>
      </c>
      <c r="AW75" s="47">
        <v>13.75</v>
      </c>
      <c r="AX75" s="47"/>
      <c r="AY75" s="47"/>
      <c r="AZ75" s="47"/>
      <c r="BA75" s="47"/>
      <c r="BB75" s="47">
        <v>11.25</v>
      </c>
      <c r="BC75" s="812">
        <f t="shared" ref="BC75" si="90">+$J75</f>
        <v>557</v>
      </c>
      <c r="BD75" s="809">
        <f t="shared" si="81"/>
        <v>4</v>
      </c>
      <c r="BE75" s="44">
        <f t="shared" si="2"/>
        <v>25</v>
      </c>
      <c r="BF75" s="47">
        <v>13.75</v>
      </c>
      <c r="BG75" s="47"/>
      <c r="BH75" s="47"/>
      <c r="BI75" s="47"/>
      <c r="BJ75" s="47"/>
      <c r="BK75" s="47">
        <v>11.25</v>
      </c>
      <c r="BL75" s="812">
        <f t="shared" ref="BL75" si="91">+$J75</f>
        <v>557</v>
      </c>
      <c r="BM75" s="815">
        <f t="shared" si="83"/>
        <v>4</v>
      </c>
      <c r="BN75" s="44">
        <f t="shared" si="3"/>
        <v>25</v>
      </c>
      <c r="BO75" s="47">
        <v>13.75</v>
      </c>
      <c r="BP75" s="47"/>
      <c r="BQ75" s="47"/>
      <c r="BR75" s="47"/>
      <c r="BS75" s="47"/>
      <c r="BT75" s="47">
        <v>11.25</v>
      </c>
      <c r="BU75" s="818"/>
      <c r="BV75" s="819"/>
      <c r="BW75" s="819"/>
      <c r="BX75" s="819"/>
      <c r="BY75" s="819"/>
      <c r="BZ75" s="819"/>
      <c r="CA75" s="819"/>
      <c r="CB75" s="819"/>
      <c r="CC75" s="820"/>
    </row>
    <row r="76" spans="1:81" s="58" customFormat="1" ht="40.200000000000003" customHeight="1" thickTop="1" thickBot="1" x14ac:dyDescent="0.35">
      <c r="A76" s="34"/>
      <c r="B76" s="907"/>
      <c r="C76" s="869"/>
      <c r="D76" s="919"/>
      <c r="E76" s="920"/>
      <c r="F76" s="2016"/>
      <c r="G76" s="2016"/>
      <c r="H76" s="2016"/>
      <c r="I76" s="2031"/>
      <c r="J76" s="813"/>
      <c r="K76" s="855"/>
      <c r="L76" s="858"/>
      <c r="M76" s="861"/>
      <c r="N76" s="837"/>
      <c r="O76" s="840"/>
      <c r="P76" s="864"/>
      <c r="Q76" s="867"/>
      <c r="R76" s="813"/>
      <c r="S76" s="39" t="s">
        <v>7841</v>
      </c>
      <c r="T76" s="236" t="s">
        <v>3822</v>
      </c>
      <c r="U76" s="236" t="s">
        <v>3828</v>
      </c>
      <c r="V76" s="236" t="s">
        <v>3831</v>
      </c>
      <c r="W76" s="231" t="s">
        <v>7842</v>
      </c>
      <c r="X76" s="256">
        <v>44970</v>
      </c>
      <c r="Y76" s="256">
        <v>45289</v>
      </c>
      <c r="Z76" s="256">
        <v>44970</v>
      </c>
      <c r="AA76" s="256">
        <v>45289</v>
      </c>
      <c r="AB76" s="813"/>
      <c r="AC76" s="828"/>
      <c r="AD76" s="51">
        <f t="shared" si="45"/>
        <v>0</v>
      </c>
      <c r="AE76" s="51">
        <f t="shared" si="45"/>
        <v>0</v>
      </c>
      <c r="AF76" s="51">
        <f t="shared" si="45"/>
        <v>0</v>
      </c>
      <c r="AG76" s="51">
        <f t="shared" si="45"/>
        <v>0</v>
      </c>
      <c r="AH76" s="51">
        <f t="shared" si="45"/>
        <v>0</v>
      </c>
      <c r="AI76" s="51">
        <f t="shared" si="45"/>
        <v>0</v>
      </c>
      <c r="AJ76" s="51">
        <f t="shared" si="45"/>
        <v>0</v>
      </c>
      <c r="AK76" s="813"/>
      <c r="AL76" s="831"/>
      <c r="AM76" s="51">
        <f t="shared" si="4"/>
        <v>0</v>
      </c>
      <c r="AN76" s="257"/>
      <c r="AO76" s="257"/>
      <c r="AP76" s="257"/>
      <c r="AQ76" s="257"/>
      <c r="AR76" s="257"/>
      <c r="AS76" s="257"/>
      <c r="AT76" s="813"/>
      <c r="AU76" s="834"/>
      <c r="AV76" s="51">
        <f t="shared" ref="AV76:AV118" si="92">SUM(AW76:BB76)</f>
        <v>0</v>
      </c>
      <c r="AW76" s="257"/>
      <c r="AX76" s="257"/>
      <c r="AY76" s="257"/>
      <c r="AZ76" s="257"/>
      <c r="BA76" s="257"/>
      <c r="BB76" s="257"/>
      <c r="BC76" s="813"/>
      <c r="BD76" s="810"/>
      <c r="BE76" s="51">
        <f t="shared" ref="BE76:BE118" si="93">SUM(BF76:BK76)</f>
        <v>0</v>
      </c>
      <c r="BF76" s="257"/>
      <c r="BG76" s="257"/>
      <c r="BH76" s="257"/>
      <c r="BI76" s="257"/>
      <c r="BJ76" s="257"/>
      <c r="BK76" s="257"/>
      <c r="BL76" s="813"/>
      <c r="BM76" s="816"/>
      <c r="BN76" s="51">
        <f t="shared" ref="BN76:BN118" si="94">SUM(BO76:BT76)</f>
        <v>0</v>
      </c>
      <c r="BO76" s="257"/>
      <c r="BP76" s="257"/>
      <c r="BQ76" s="257"/>
      <c r="BR76" s="257"/>
      <c r="BS76" s="257"/>
      <c r="BT76" s="257"/>
      <c r="BU76" s="821"/>
      <c r="BV76" s="822"/>
      <c r="BW76" s="822"/>
      <c r="BX76" s="822"/>
      <c r="BY76" s="822"/>
      <c r="BZ76" s="822"/>
      <c r="CA76" s="822"/>
      <c r="CB76" s="822"/>
      <c r="CC76" s="823"/>
    </row>
    <row r="77" spans="1:81" s="58" customFormat="1" ht="40.200000000000003" customHeight="1" thickTop="1" thickBot="1" x14ac:dyDescent="0.35">
      <c r="A77" s="34"/>
      <c r="B77" s="907"/>
      <c r="C77" s="869"/>
      <c r="D77" s="919"/>
      <c r="E77" s="920"/>
      <c r="F77" s="2016"/>
      <c r="G77" s="2016"/>
      <c r="H77" s="2016"/>
      <c r="I77" s="2031"/>
      <c r="J77" s="813"/>
      <c r="K77" s="855"/>
      <c r="L77" s="858"/>
      <c r="M77" s="861"/>
      <c r="N77" s="837"/>
      <c r="O77" s="840"/>
      <c r="P77" s="864"/>
      <c r="Q77" s="867"/>
      <c r="R77" s="813"/>
      <c r="S77" s="39" t="s">
        <v>7843</v>
      </c>
      <c r="T77" s="236" t="s">
        <v>3821</v>
      </c>
      <c r="U77" s="236" t="s">
        <v>3827</v>
      </c>
      <c r="V77" s="236" t="s">
        <v>3831</v>
      </c>
      <c r="W77" s="231" t="s">
        <v>7844</v>
      </c>
      <c r="X77" s="31"/>
      <c r="Y77" s="31"/>
      <c r="Z77" s="31"/>
      <c r="AA77" s="31"/>
      <c r="AB77" s="813"/>
      <c r="AC77" s="828"/>
      <c r="AD77" s="51">
        <f t="shared" si="45"/>
        <v>0</v>
      </c>
      <c r="AE77" s="51">
        <f t="shared" si="45"/>
        <v>0</v>
      </c>
      <c r="AF77" s="51">
        <f t="shared" si="45"/>
        <v>0</v>
      </c>
      <c r="AG77" s="51">
        <f t="shared" si="45"/>
        <v>0</v>
      </c>
      <c r="AH77" s="51">
        <f t="shared" si="45"/>
        <v>0</v>
      </c>
      <c r="AI77" s="51">
        <f t="shared" si="45"/>
        <v>0</v>
      </c>
      <c r="AJ77" s="51">
        <f t="shared" si="45"/>
        <v>0</v>
      </c>
      <c r="AK77" s="813"/>
      <c r="AL77" s="831"/>
      <c r="AM77" s="51">
        <f t="shared" ref="AM77:AM119" si="95">SUM(AN77:AS77)</f>
        <v>0</v>
      </c>
      <c r="AN77" s="257"/>
      <c r="AO77" s="257"/>
      <c r="AP77" s="257"/>
      <c r="AQ77" s="257"/>
      <c r="AR77" s="257"/>
      <c r="AS77" s="257"/>
      <c r="AT77" s="813"/>
      <c r="AU77" s="834"/>
      <c r="AV77" s="51">
        <f t="shared" si="92"/>
        <v>0</v>
      </c>
      <c r="AW77" s="257"/>
      <c r="AX77" s="257"/>
      <c r="AY77" s="257"/>
      <c r="AZ77" s="257"/>
      <c r="BA77" s="257"/>
      <c r="BB77" s="257"/>
      <c r="BC77" s="813"/>
      <c r="BD77" s="810"/>
      <c r="BE77" s="51">
        <f t="shared" si="93"/>
        <v>0</v>
      </c>
      <c r="BF77" s="257"/>
      <c r="BG77" s="257"/>
      <c r="BH77" s="257"/>
      <c r="BI77" s="257"/>
      <c r="BJ77" s="257"/>
      <c r="BK77" s="257"/>
      <c r="BL77" s="813"/>
      <c r="BM77" s="816"/>
      <c r="BN77" s="51">
        <f t="shared" si="94"/>
        <v>0</v>
      </c>
      <c r="BO77" s="257"/>
      <c r="BP77" s="257"/>
      <c r="BQ77" s="257"/>
      <c r="BR77" s="257"/>
      <c r="BS77" s="257"/>
      <c r="BT77" s="257"/>
      <c r="BU77" s="821"/>
      <c r="BV77" s="822"/>
      <c r="BW77" s="822"/>
      <c r="BX77" s="822"/>
      <c r="BY77" s="822"/>
      <c r="BZ77" s="822"/>
      <c r="CA77" s="822"/>
      <c r="CB77" s="822"/>
      <c r="CC77" s="823"/>
    </row>
    <row r="78" spans="1:81" s="58" customFormat="1" ht="40.200000000000003" customHeight="1" thickTop="1" thickBot="1" x14ac:dyDescent="0.35">
      <c r="A78" s="34"/>
      <c r="B78" s="907"/>
      <c r="C78" s="870"/>
      <c r="D78" s="1265"/>
      <c r="E78" s="1267"/>
      <c r="F78" s="2017"/>
      <c r="G78" s="2017"/>
      <c r="H78" s="2017"/>
      <c r="I78" s="2032"/>
      <c r="J78" s="814"/>
      <c r="K78" s="856"/>
      <c r="L78" s="859"/>
      <c r="M78" s="862"/>
      <c r="N78" s="838"/>
      <c r="O78" s="841"/>
      <c r="P78" s="865"/>
      <c r="Q78" s="874"/>
      <c r="R78" s="814"/>
      <c r="S78" s="232" t="s">
        <v>7777</v>
      </c>
      <c r="T78" s="237" t="s">
        <v>3821</v>
      </c>
      <c r="U78" s="237" t="s">
        <v>3826</v>
      </c>
      <c r="V78" s="237" t="s">
        <v>3830</v>
      </c>
      <c r="W78" s="231" t="s">
        <v>7778</v>
      </c>
      <c r="X78" s="260"/>
      <c r="Y78" s="260"/>
      <c r="Z78" s="260"/>
      <c r="AA78" s="260"/>
      <c r="AB78" s="814"/>
      <c r="AC78" s="829"/>
      <c r="AD78" s="46">
        <f t="shared" si="45"/>
        <v>0</v>
      </c>
      <c r="AE78" s="46">
        <f t="shared" si="45"/>
        <v>0</v>
      </c>
      <c r="AF78" s="46">
        <f t="shared" si="45"/>
        <v>0</v>
      </c>
      <c r="AG78" s="46">
        <f t="shared" si="45"/>
        <v>0</v>
      </c>
      <c r="AH78" s="46">
        <f t="shared" si="45"/>
        <v>0</v>
      </c>
      <c r="AI78" s="46">
        <f t="shared" si="45"/>
        <v>0</v>
      </c>
      <c r="AJ78" s="46">
        <f t="shared" si="45"/>
        <v>0</v>
      </c>
      <c r="AK78" s="814"/>
      <c r="AL78" s="832"/>
      <c r="AM78" s="46">
        <f t="shared" si="95"/>
        <v>0</v>
      </c>
      <c r="AN78" s="49"/>
      <c r="AO78" s="49"/>
      <c r="AP78" s="49"/>
      <c r="AQ78" s="49"/>
      <c r="AR78" s="49"/>
      <c r="AS78" s="49"/>
      <c r="AT78" s="814"/>
      <c r="AU78" s="835"/>
      <c r="AV78" s="46">
        <f t="shared" si="92"/>
        <v>0</v>
      </c>
      <c r="AW78" s="49"/>
      <c r="AX78" s="49"/>
      <c r="AY78" s="49"/>
      <c r="AZ78" s="49"/>
      <c r="BA78" s="49"/>
      <c r="BB78" s="49"/>
      <c r="BC78" s="814"/>
      <c r="BD78" s="811"/>
      <c r="BE78" s="46">
        <f t="shared" si="93"/>
        <v>0</v>
      </c>
      <c r="BF78" s="49"/>
      <c r="BG78" s="49"/>
      <c r="BH78" s="49"/>
      <c r="BI78" s="49"/>
      <c r="BJ78" s="49"/>
      <c r="BK78" s="49"/>
      <c r="BL78" s="814"/>
      <c r="BM78" s="817"/>
      <c r="BN78" s="46">
        <f t="shared" si="94"/>
        <v>0</v>
      </c>
      <c r="BO78" s="49"/>
      <c r="BP78" s="49"/>
      <c r="BQ78" s="49"/>
      <c r="BR78" s="49"/>
      <c r="BS78" s="49"/>
      <c r="BT78" s="49"/>
      <c r="BU78" s="824"/>
      <c r="BV78" s="825"/>
      <c r="BW78" s="825"/>
      <c r="BX78" s="825"/>
      <c r="BY78" s="825"/>
      <c r="BZ78" s="825"/>
      <c r="CA78" s="825"/>
      <c r="CB78" s="825"/>
      <c r="CC78" s="826"/>
    </row>
    <row r="79" spans="1:81" s="58" customFormat="1" ht="40.200000000000003" customHeight="1" thickTop="1" thickBot="1" x14ac:dyDescent="0.35">
      <c r="A79" s="34"/>
      <c r="B79" s="907"/>
      <c r="C79" s="868" t="s">
        <v>832</v>
      </c>
      <c r="D79" s="1264">
        <v>4101</v>
      </c>
      <c r="E79" s="1266" t="s">
        <v>4040</v>
      </c>
      <c r="F79" s="2015" t="s">
        <v>7845</v>
      </c>
      <c r="G79" s="2054" t="s">
        <v>7846</v>
      </c>
      <c r="H79" s="2015" t="s">
        <v>7809</v>
      </c>
      <c r="I79" s="2030">
        <v>2021004540157</v>
      </c>
      <c r="J79" s="812">
        <v>558</v>
      </c>
      <c r="K79" s="854" t="str">
        <f>+[29]Metas!K633</f>
        <v>Solicitudes de Ayuda Humanitaria inmediata, por desplazamiento forzado u otro hecho victimizante presentadas por las entidades municipales priorizadas de acuerdo al Decreto 1143 del 25 de julio del 2016.</v>
      </c>
      <c r="L79" s="1187">
        <v>1</v>
      </c>
      <c r="M79" s="1190">
        <f t="shared" si="57"/>
        <v>1</v>
      </c>
      <c r="N79" s="1193">
        <v>0.25</v>
      </c>
      <c r="O79" s="1175">
        <v>0.25</v>
      </c>
      <c r="P79" s="1178">
        <v>0.25</v>
      </c>
      <c r="Q79" s="1181">
        <v>0.25</v>
      </c>
      <c r="R79" s="812">
        <f>+$J79</f>
        <v>558</v>
      </c>
      <c r="S79" s="231" t="s">
        <v>7847</v>
      </c>
      <c r="T79" s="235" t="s">
        <v>3821</v>
      </c>
      <c r="U79" s="235" t="s">
        <v>3826</v>
      </c>
      <c r="V79" s="235" t="s">
        <v>3830</v>
      </c>
      <c r="W79" s="231" t="s">
        <v>7771</v>
      </c>
      <c r="X79" s="256">
        <v>44970</v>
      </c>
      <c r="Y79" s="256">
        <v>45289</v>
      </c>
      <c r="Z79" s="256">
        <v>44970</v>
      </c>
      <c r="AA79" s="256">
        <v>45289</v>
      </c>
      <c r="AB79" s="812">
        <f t="shared" ref="AB79" si="96">+$J79</f>
        <v>558</v>
      </c>
      <c r="AC79" s="1671">
        <f t="shared" ref="AC79" si="97">L79</f>
        <v>1</v>
      </c>
      <c r="AD79" s="427">
        <f t="shared" si="45"/>
        <v>50</v>
      </c>
      <c r="AE79" s="427">
        <f t="shared" si="45"/>
        <v>50</v>
      </c>
      <c r="AF79" s="427">
        <f t="shared" si="45"/>
        <v>0</v>
      </c>
      <c r="AG79" s="427">
        <f t="shared" si="45"/>
        <v>0</v>
      </c>
      <c r="AH79" s="427">
        <f t="shared" si="45"/>
        <v>0</v>
      </c>
      <c r="AI79" s="427">
        <f t="shared" si="45"/>
        <v>0</v>
      </c>
      <c r="AJ79" s="427">
        <f t="shared" si="45"/>
        <v>0</v>
      </c>
      <c r="AK79" s="812">
        <f t="shared" ref="AK79" si="98">+$J79</f>
        <v>558</v>
      </c>
      <c r="AL79" s="2036">
        <v>0.25</v>
      </c>
      <c r="AM79" s="44">
        <f t="shared" si="95"/>
        <v>12.5</v>
      </c>
      <c r="AN79" s="47">
        <v>12.5</v>
      </c>
      <c r="AO79" s="47"/>
      <c r="AP79" s="47"/>
      <c r="AQ79" s="47"/>
      <c r="AR79" s="47"/>
      <c r="AS79" s="47"/>
      <c r="AT79" s="812">
        <f t="shared" ref="AT79" si="99">+$J79</f>
        <v>558</v>
      </c>
      <c r="AU79" s="2037">
        <v>0.25</v>
      </c>
      <c r="AV79" s="44">
        <f t="shared" si="92"/>
        <v>12.5</v>
      </c>
      <c r="AW79" s="47">
        <v>12.5</v>
      </c>
      <c r="AX79" s="47"/>
      <c r="AY79" s="47"/>
      <c r="AZ79" s="47"/>
      <c r="BA79" s="47"/>
      <c r="BB79" s="47"/>
      <c r="BC79" s="812">
        <f t="shared" ref="BC79" si="100">+$J79</f>
        <v>558</v>
      </c>
      <c r="BD79" s="2038">
        <v>0.25</v>
      </c>
      <c r="BE79" s="44">
        <f t="shared" si="93"/>
        <v>12.5</v>
      </c>
      <c r="BF79" s="47">
        <v>12.5</v>
      </c>
      <c r="BG79" s="47"/>
      <c r="BH79" s="47"/>
      <c r="BI79" s="47"/>
      <c r="BJ79" s="47"/>
      <c r="BK79" s="47"/>
      <c r="BL79" s="812">
        <f t="shared" ref="BL79" si="101">+$J79</f>
        <v>558</v>
      </c>
      <c r="BM79" s="2039">
        <v>0.25</v>
      </c>
      <c r="BN79" s="44">
        <f t="shared" si="94"/>
        <v>12.5</v>
      </c>
      <c r="BO79" s="47">
        <v>12.5</v>
      </c>
      <c r="BP79" s="47"/>
      <c r="BQ79" s="47"/>
      <c r="BR79" s="47"/>
      <c r="BS79" s="47"/>
      <c r="BT79" s="47"/>
      <c r="BU79" s="818"/>
      <c r="BV79" s="819"/>
      <c r="BW79" s="819"/>
      <c r="BX79" s="819"/>
      <c r="BY79" s="819"/>
      <c r="BZ79" s="819"/>
      <c r="CA79" s="819"/>
      <c r="CB79" s="819"/>
      <c r="CC79" s="820"/>
    </row>
    <row r="80" spans="1:81" s="58" customFormat="1" ht="40.200000000000003" customHeight="1" thickTop="1" x14ac:dyDescent="0.3">
      <c r="A80" s="34"/>
      <c r="B80" s="907"/>
      <c r="C80" s="869"/>
      <c r="D80" s="919"/>
      <c r="E80" s="920"/>
      <c r="F80" s="2016"/>
      <c r="G80" s="2055"/>
      <c r="H80" s="2016"/>
      <c r="I80" s="2031"/>
      <c r="J80" s="813"/>
      <c r="K80" s="855"/>
      <c r="L80" s="1188"/>
      <c r="M80" s="1191"/>
      <c r="N80" s="1194"/>
      <c r="O80" s="1176"/>
      <c r="P80" s="1179"/>
      <c r="Q80" s="1182"/>
      <c r="R80" s="813"/>
      <c r="S80" s="39" t="s">
        <v>7848</v>
      </c>
      <c r="T80" s="236" t="s">
        <v>3822</v>
      </c>
      <c r="U80" s="236" t="s">
        <v>3828</v>
      </c>
      <c r="V80" s="236" t="s">
        <v>3831</v>
      </c>
      <c r="W80" s="39" t="s">
        <v>7849</v>
      </c>
      <c r="X80" s="256">
        <v>44970</v>
      </c>
      <c r="Y80" s="256">
        <v>45289</v>
      </c>
      <c r="Z80" s="256">
        <v>44970</v>
      </c>
      <c r="AA80" s="256">
        <v>45289</v>
      </c>
      <c r="AB80" s="813"/>
      <c r="AC80" s="1672"/>
      <c r="AD80" s="51">
        <f t="shared" si="45"/>
        <v>0</v>
      </c>
      <c r="AE80" s="51">
        <f t="shared" si="45"/>
        <v>0</v>
      </c>
      <c r="AF80" s="51">
        <f t="shared" si="45"/>
        <v>0</v>
      </c>
      <c r="AG80" s="51">
        <f t="shared" si="45"/>
        <v>0</v>
      </c>
      <c r="AH80" s="51">
        <f t="shared" si="45"/>
        <v>0</v>
      </c>
      <c r="AI80" s="51">
        <f t="shared" si="45"/>
        <v>0</v>
      </c>
      <c r="AJ80" s="51">
        <f t="shared" si="45"/>
        <v>0</v>
      </c>
      <c r="AK80" s="813"/>
      <c r="AL80" s="2040"/>
      <c r="AM80" s="51">
        <f t="shared" si="95"/>
        <v>0</v>
      </c>
      <c r="AN80" s="257"/>
      <c r="AO80" s="257"/>
      <c r="AP80" s="257"/>
      <c r="AQ80" s="257"/>
      <c r="AR80" s="257"/>
      <c r="AS80" s="257"/>
      <c r="AT80" s="813"/>
      <c r="AU80" s="2041"/>
      <c r="AV80" s="51">
        <f t="shared" si="92"/>
        <v>0</v>
      </c>
      <c r="AW80" s="257"/>
      <c r="AX80" s="257"/>
      <c r="AY80" s="257"/>
      <c r="AZ80" s="257"/>
      <c r="BA80" s="257"/>
      <c r="BB80" s="257"/>
      <c r="BC80" s="813"/>
      <c r="BD80" s="2042"/>
      <c r="BE80" s="51">
        <f t="shared" si="93"/>
        <v>0</v>
      </c>
      <c r="BF80" s="257"/>
      <c r="BG80" s="257"/>
      <c r="BH80" s="257"/>
      <c r="BI80" s="257"/>
      <c r="BJ80" s="257"/>
      <c r="BK80" s="257"/>
      <c r="BL80" s="813"/>
      <c r="BM80" s="2043"/>
      <c r="BN80" s="51"/>
      <c r="BO80" s="257"/>
      <c r="BP80" s="257"/>
      <c r="BQ80" s="257"/>
      <c r="BR80" s="257"/>
      <c r="BS80" s="257"/>
      <c r="BT80" s="257"/>
      <c r="BU80" s="821"/>
      <c r="BV80" s="822"/>
      <c r="BW80" s="822"/>
      <c r="BX80" s="822"/>
      <c r="BY80" s="822"/>
      <c r="BZ80" s="822"/>
      <c r="CA80" s="822"/>
      <c r="CB80" s="822"/>
      <c r="CC80" s="823"/>
    </row>
    <row r="81" spans="1:81" s="58" customFormat="1" ht="40.200000000000003" customHeight="1" x14ac:dyDescent="0.3">
      <c r="A81" s="34"/>
      <c r="B81" s="907"/>
      <c r="C81" s="869"/>
      <c r="D81" s="919"/>
      <c r="E81" s="920"/>
      <c r="F81" s="2016"/>
      <c r="G81" s="2055"/>
      <c r="H81" s="2016"/>
      <c r="I81" s="2031"/>
      <c r="J81" s="813"/>
      <c r="K81" s="855"/>
      <c r="L81" s="1188"/>
      <c r="M81" s="1191"/>
      <c r="N81" s="1194"/>
      <c r="O81" s="1176"/>
      <c r="P81" s="1179"/>
      <c r="Q81" s="1182"/>
      <c r="R81" s="813"/>
      <c r="S81" s="39"/>
      <c r="T81" s="236"/>
      <c r="U81" s="236"/>
      <c r="V81" s="236"/>
      <c r="W81" s="39"/>
      <c r="X81" s="31"/>
      <c r="Y81" s="31"/>
      <c r="Z81" s="31"/>
      <c r="AA81" s="31"/>
      <c r="AB81" s="813"/>
      <c r="AC81" s="1672"/>
      <c r="AD81" s="51">
        <f t="shared" si="45"/>
        <v>0</v>
      </c>
      <c r="AE81" s="51">
        <f t="shared" si="45"/>
        <v>0</v>
      </c>
      <c r="AF81" s="51">
        <f t="shared" si="45"/>
        <v>0</v>
      </c>
      <c r="AG81" s="51">
        <f t="shared" si="45"/>
        <v>0</v>
      </c>
      <c r="AH81" s="51">
        <f t="shared" si="45"/>
        <v>0</v>
      </c>
      <c r="AI81" s="51">
        <f t="shared" si="45"/>
        <v>0</v>
      </c>
      <c r="AJ81" s="51">
        <f t="shared" si="45"/>
        <v>0</v>
      </c>
      <c r="AK81" s="813"/>
      <c r="AL81" s="2040"/>
      <c r="AM81" s="51">
        <f t="shared" si="95"/>
        <v>0</v>
      </c>
      <c r="AN81" s="257"/>
      <c r="AO81" s="257"/>
      <c r="AP81" s="257"/>
      <c r="AQ81" s="257"/>
      <c r="AR81" s="257"/>
      <c r="AS81" s="257"/>
      <c r="AT81" s="813"/>
      <c r="AU81" s="2041"/>
      <c r="AV81" s="51">
        <f t="shared" si="92"/>
        <v>0</v>
      </c>
      <c r="AW81" s="257"/>
      <c r="AX81" s="257"/>
      <c r="AY81" s="257"/>
      <c r="AZ81" s="257"/>
      <c r="BA81" s="257"/>
      <c r="BB81" s="257"/>
      <c r="BC81" s="813"/>
      <c r="BD81" s="2042"/>
      <c r="BE81" s="51">
        <f t="shared" si="93"/>
        <v>0</v>
      </c>
      <c r="BF81" s="257"/>
      <c r="BG81" s="257"/>
      <c r="BH81" s="257"/>
      <c r="BI81" s="257"/>
      <c r="BJ81" s="257"/>
      <c r="BK81" s="257"/>
      <c r="BL81" s="813"/>
      <c r="BM81" s="2043"/>
      <c r="BN81" s="51">
        <f t="shared" si="94"/>
        <v>0</v>
      </c>
      <c r="BO81" s="257"/>
      <c r="BP81" s="257"/>
      <c r="BQ81" s="257"/>
      <c r="BR81" s="257"/>
      <c r="BS81" s="257"/>
      <c r="BT81" s="257"/>
      <c r="BU81" s="821"/>
      <c r="BV81" s="822"/>
      <c r="BW81" s="822"/>
      <c r="BX81" s="822"/>
      <c r="BY81" s="822"/>
      <c r="BZ81" s="822"/>
      <c r="CA81" s="822"/>
      <c r="CB81" s="822"/>
      <c r="CC81" s="823"/>
    </row>
    <row r="82" spans="1:81" s="58" customFormat="1" ht="40.200000000000003" customHeight="1" thickBot="1" x14ac:dyDescent="0.35">
      <c r="A82" s="34"/>
      <c r="B82" s="907"/>
      <c r="C82" s="869"/>
      <c r="D82" s="1265"/>
      <c r="E82" s="1267"/>
      <c r="F82" s="2017"/>
      <c r="G82" s="2056"/>
      <c r="H82" s="2017"/>
      <c r="I82" s="2032"/>
      <c r="J82" s="814"/>
      <c r="K82" s="856"/>
      <c r="L82" s="1189"/>
      <c r="M82" s="1192"/>
      <c r="N82" s="1195"/>
      <c r="O82" s="1177"/>
      <c r="P82" s="1180"/>
      <c r="Q82" s="1183"/>
      <c r="R82" s="814"/>
      <c r="S82" s="232"/>
      <c r="T82" s="237"/>
      <c r="U82" s="237"/>
      <c r="V82" s="237"/>
      <c r="W82" s="232"/>
      <c r="X82" s="260"/>
      <c r="Y82" s="260"/>
      <c r="Z82" s="260"/>
      <c r="AA82" s="260"/>
      <c r="AB82" s="814"/>
      <c r="AC82" s="1673"/>
      <c r="AD82" s="46">
        <f t="shared" si="45"/>
        <v>0</v>
      </c>
      <c r="AE82" s="46">
        <f t="shared" si="45"/>
        <v>0</v>
      </c>
      <c r="AF82" s="46">
        <f t="shared" si="45"/>
        <v>0</v>
      </c>
      <c r="AG82" s="46">
        <f t="shared" si="45"/>
        <v>0</v>
      </c>
      <c r="AH82" s="46">
        <f t="shared" si="45"/>
        <v>0</v>
      </c>
      <c r="AI82" s="46">
        <f t="shared" si="45"/>
        <v>0</v>
      </c>
      <c r="AJ82" s="46">
        <f t="shared" si="45"/>
        <v>0</v>
      </c>
      <c r="AK82" s="814"/>
      <c r="AL82" s="2044"/>
      <c r="AM82" s="46">
        <f t="shared" si="95"/>
        <v>0</v>
      </c>
      <c r="AN82" s="49"/>
      <c r="AO82" s="49"/>
      <c r="AP82" s="49"/>
      <c r="AQ82" s="49"/>
      <c r="AR82" s="49"/>
      <c r="AS82" s="49"/>
      <c r="AT82" s="814"/>
      <c r="AU82" s="2045"/>
      <c r="AV82" s="46">
        <f t="shared" si="92"/>
        <v>0</v>
      </c>
      <c r="AW82" s="49"/>
      <c r="AX82" s="49"/>
      <c r="AY82" s="49"/>
      <c r="AZ82" s="49"/>
      <c r="BA82" s="49"/>
      <c r="BB82" s="49"/>
      <c r="BC82" s="814"/>
      <c r="BD82" s="2046"/>
      <c r="BE82" s="46">
        <f t="shared" si="93"/>
        <v>0</v>
      </c>
      <c r="BF82" s="49"/>
      <c r="BG82" s="49"/>
      <c r="BH82" s="49"/>
      <c r="BI82" s="49"/>
      <c r="BJ82" s="49"/>
      <c r="BK82" s="49"/>
      <c r="BL82" s="814"/>
      <c r="BM82" s="2047"/>
      <c r="BN82" s="46">
        <f t="shared" si="94"/>
        <v>0</v>
      </c>
      <c r="BO82" s="49"/>
      <c r="BP82" s="49"/>
      <c r="BQ82" s="49"/>
      <c r="BR82" s="49"/>
      <c r="BS82" s="49"/>
      <c r="BT82" s="49"/>
      <c r="BU82" s="824"/>
      <c r="BV82" s="825"/>
      <c r="BW82" s="825"/>
      <c r="BX82" s="825"/>
      <c r="BY82" s="825"/>
      <c r="BZ82" s="825"/>
      <c r="CA82" s="825"/>
      <c r="CB82" s="825"/>
      <c r="CC82" s="826"/>
    </row>
    <row r="83" spans="1:81" s="58" customFormat="1" ht="40.200000000000003" customHeight="1" thickTop="1" thickBot="1" x14ac:dyDescent="0.35">
      <c r="A83" s="34"/>
      <c r="B83" s="907"/>
      <c r="C83" s="869"/>
      <c r="D83" s="1264">
        <v>4101</v>
      </c>
      <c r="E83" s="1266" t="s">
        <v>4040</v>
      </c>
      <c r="F83" s="2015" t="s">
        <v>7850</v>
      </c>
      <c r="G83" s="2015" t="s">
        <v>7851</v>
      </c>
      <c r="H83" s="2015" t="s">
        <v>7809</v>
      </c>
      <c r="I83" s="2030">
        <v>2021004540157</v>
      </c>
      <c r="J83" s="812">
        <v>559</v>
      </c>
      <c r="K83" s="854" t="str">
        <f>+[29]Metas!K634</f>
        <v>Apoyo en la entrega de auxilio funerario frente a solicitudes de subsidiariedad presentadas por las entidades territoriales municipales.</v>
      </c>
      <c r="L83" s="1187">
        <v>1</v>
      </c>
      <c r="M83" s="1190">
        <f>SUM(N83:Q83)</f>
        <v>1</v>
      </c>
      <c r="N83" s="1193">
        <v>0.25</v>
      </c>
      <c r="O83" s="1175">
        <v>0.25</v>
      </c>
      <c r="P83" s="1178">
        <v>0.25</v>
      </c>
      <c r="Q83" s="1181">
        <v>0.25</v>
      </c>
      <c r="R83" s="812">
        <f>+$J83</f>
        <v>559</v>
      </c>
      <c r="S83" s="231" t="s">
        <v>7852</v>
      </c>
      <c r="T83" s="235" t="s">
        <v>3821</v>
      </c>
      <c r="U83" s="235" t="s">
        <v>3826</v>
      </c>
      <c r="V83" s="235" t="s">
        <v>3830</v>
      </c>
      <c r="W83" s="231" t="s">
        <v>7771</v>
      </c>
      <c r="X83" s="256">
        <v>44970</v>
      </c>
      <c r="Y83" s="256">
        <v>45289</v>
      </c>
      <c r="Z83" s="256">
        <v>44970</v>
      </c>
      <c r="AA83" s="256">
        <v>45289</v>
      </c>
      <c r="AB83" s="812">
        <f t="shared" ref="AB83" si="102">+$J83</f>
        <v>559</v>
      </c>
      <c r="AC83" s="1671">
        <f t="shared" ref="AC83" si="103">L83</f>
        <v>1</v>
      </c>
      <c r="AD83" s="427">
        <f t="shared" si="45"/>
        <v>14</v>
      </c>
      <c r="AE83" s="427">
        <f t="shared" si="45"/>
        <v>7</v>
      </c>
      <c r="AF83" s="427">
        <f t="shared" si="45"/>
        <v>0</v>
      </c>
      <c r="AG83" s="427">
        <f t="shared" si="45"/>
        <v>0</v>
      </c>
      <c r="AH83" s="427">
        <f t="shared" si="45"/>
        <v>0</v>
      </c>
      <c r="AI83" s="427">
        <f t="shared" si="45"/>
        <v>7</v>
      </c>
      <c r="AJ83" s="427">
        <f t="shared" si="45"/>
        <v>0</v>
      </c>
      <c r="AK83" s="812">
        <f t="shared" ref="AK83" si="104">+$J83</f>
        <v>559</v>
      </c>
      <c r="AL83" s="2036">
        <v>0.25</v>
      </c>
      <c r="AM83" s="44">
        <f t="shared" si="95"/>
        <v>3.5</v>
      </c>
      <c r="AN83" s="47">
        <v>1.75</v>
      </c>
      <c r="AO83" s="47"/>
      <c r="AP83" s="47"/>
      <c r="AQ83" s="47"/>
      <c r="AR83" s="47">
        <v>1.75</v>
      </c>
      <c r="AS83" s="47"/>
      <c r="AT83" s="812">
        <f t="shared" ref="AT83" si="105">+$J83</f>
        <v>559</v>
      </c>
      <c r="AU83" s="2037">
        <v>0.25</v>
      </c>
      <c r="AV83" s="44">
        <f t="shared" si="92"/>
        <v>3.5</v>
      </c>
      <c r="AW83" s="47">
        <v>1.75</v>
      </c>
      <c r="AX83" s="47"/>
      <c r="AY83" s="47"/>
      <c r="AZ83" s="47"/>
      <c r="BA83" s="47">
        <v>1.75</v>
      </c>
      <c r="BB83" s="47"/>
      <c r="BC83" s="812">
        <f t="shared" ref="BC83" si="106">+$J83</f>
        <v>559</v>
      </c>
      <c r="BD83" s="2038">
        <v>0.25</v>
      </c>
      <c r="BE83" s="44">
        <f t="shared" si="93"/>
        <v>3.5</v>
      </c>
      <c r="BF83" s="47">
        <v>1.75</v>
      </c>
      <c r="BG83" s="47"/>
      <c r="BH83" s="47"/>
      <c r="BI83" s="47"/>
      <c r="BJ83" s="47">
        <v>1.75</v>
      </c>
      <c r="BK83" s="47"/>
      <c r="BL83" s="812">
        <f t="shared" ref="BL83" si="107">+$J83</f>
        <v>559</v>
      </c>
      <c r="BM83" s="2039">
        <v>0.25</v>
      </c>
      <c r="BN83" s="44">
        <f t="shared" si="94"/>
        <v>3.5</v>
      </c>
      <c r="BO83" s="47">
        <v>1.75</v>
      </c>
      <c r="BP83" s="47"/>
      <c r="BQ83" s="47"/>
      <c r="BR83" s="47"/>
      <c r="BS83" s="47">
        <v>1.75</v>
      </c>
      <c r="BT83" s="47"/>
      <c r="BU83" s="818"/>
      <c r="BV83" s="819"/>
      <c r="BW83" s="819"/>
      <c r="BX83" s="819"/>
      <c r="BY83" s="819"/>
      <c r="BZ83" s="819"/>
      <c r="CA83" s="819"/>
      <c r="CB83" s="819"/>
      <c r="CC83" s="820"/>
    </row>
    <row r="84" spans="1:81" s="58" customFormat="1" ht="40.200000000000003" customHeight="1" thickTop="1" x14ac:dyDescent="0.3">
      <c r="A84" s="34"/>
      <c r="B84" s="907"/>
      <c r="C84" s="869"/>
      <c r="D84" s="919"/>
      <c r="E84" s="920"/>
      <c r="F84" s="2016"/>
      <c r="G84" s="2016"/>
      <c r="H84" s="2016"/>
      <c r="I84" s="2031"/>
      <c r="J84" s="813"/>
      <c r="K84" s="855"/>
      <c r="L84" s="1188"/>
      <c r="M84" s="1191"/>
      <c r="N84" s="1194"/>
      <c r="O84" s="1176"/>
      <c r="P84" s="1179"/>
      <c r="Q84" s="1182"/>
      <c r="R84" s="813"/>
      <c r="S84" s="39" t="s">
        <v>7853</v>
      </c>
      <c r="T84" s="236" t="s">
        <v>3821</v>
      </c>
      <c r="U84" s="236" t="s">
        <v>3828</v>
      </c>
      <c r="V84" s="236" t="s">
        <v>3831</v>
      </c>
      <c r="W84" s="39" t="s">
        <v>7854</v>
      </c>
      <c r="X84" s="256">
        <v>44970</v>
      </c>
      <c r="Y84" s="256">
        <v>45289</v>
      </c>
      <c r="Z84" s="256">
        <v>44970</v>
      </c>
      <c r="AA84" s="256">
        <v>45289</v>
      </c>
      <c r="AB84" s="813"/>
      <c r="AC84" s="1672"/>
      <c r="AD84" s="51">
        <f t="shared" si="45"/>
        <v>0</v>
      </c>
      <c r="AE84" s="51">
        <f t="shared" si="45"/>
        <v>0</v>
      </c>
      <c r="AF84" s="51">
        <f t="shared" si="45"/>
        <v>0</v>
      </c>
      <c r="AG84" s="51">
        <f t="shared" ref="AG84:AJ147" si="108">+AP84+AY84+BH84+BQ84</f>
        <v>0</v>
      </c>
      <c r="AH84" s="51">
        <f t="shared" si="108"/>
        <v>0</v>
      </c>
      <c r="AI84" s="51">
        <f t="shared" si="108"/>
        <v>0</v>
      </c>
      <c r="AJ84" s="51">
        <f t="shared" si="108"/>
        <v>0</v>
      </c>
      <c r="AK84" s="813"/>
      <c r="AL84" s="2040"/>
      <c r="AM84" s="51">
        <f t="shared" si="95"/>
        <v>0</v>
      </c>
      <c r="AN84" s="257"/>
      <c r="AO84" s="257"/>
      <c r="AP84" s="257"/>
      <c r="AQ84" s="257"/>
      <c r="AR84" s="257"/>
      <c r="AS84" s="257"/>
      <c r="AT84" s="813"/>
      <c r="AU84" s="2041"/>
      <c r="AV84" s="51">
        <f t="shared" si="92"/>
        <v>0</v>
      </c>
      <c r="AW84" s="257"/>
      <c r="AX84" s="257"/>
      <c r="AY84" s="257"/>
      <c r="AZ84" s="257"/>
      <c r="BA84" s="257"/>
      <c r="BB84" s="257"/>
      <c r="BC84" s="813"/>
      <c r="BD84" s="2042"/>
      <c r="BE84" s="51">
        <f t="shared" si="93"/>
        <v>0</v>
      </c>
      <c r="BF84" s="257"/>
      <c r="BG84" s="257"/>
      <c r="BH84" s="257"/>
      <c r="BI84" s="257"/>
      <c r="BJ84" s="257"/>
      <c r="BK84" s="257"/>
      <c r="BL84" s="813"/>
      <c r="BM84" s="2043"/>
      <c r="BN84" s="51">
        <f t="shared" si="94"/>
        <v>0</v>
      </c>
      <c r="BO84" s="257"/>
      <c r="BP84" s="257"/>
      <c r="BQ84" s="257"/>
      <c r="BR84" s="257"/>
      <c r="BS84" s="257"/>
      <c r="BT84" s="257"/>
      <c r="BU84" s="821"/>
      <c r="BV84" s="822"/>
      <c r="BW84" s="822"/>
      <c r="BX84" s="822"/>
      <c r="BY84" s="822"/>
      <c r="BZ84" s="822"/>
      <c r="CA84" s="822"/>
      <c r="CB84" s="822"/>
      <c r="CC84" s="823"/>
    </row>
    <row r="85" spans="1:81" s="58" customFormat="1" ht="40.200000000000003" customHeight="1" x14ac:dyDescent="0.3">
      <c r="A85" s="34"/>
      <c r="B85" s="907"/>
      <c r="C85" s="869"/>
      <c r="D85" s="919"/>
      <c r="E85" s="920"/>
      <c r="F85" s="2016"/>
      <c r="G85" s="2016"/>
      <c r="H85" s="2016"/>
      <c r="I85" s="2031"/>
      <c r="J85" s="813"/>
      <c r="K85" s="855"/>
      <c r="L85" s="1188"/>
      <c r="M85" s="1191"/>
      <c r="N85" s="1194"/>
      <c r="O85" s="1176"/>
      <c r="P85" s="1179"/>
      <c r="Q85" s="1182"/>
      <c r="R85" s="813"/>
      <c r="S85" s="39"/>
      <c r="T85" s="236"/>
      <c r="U85" s="236"/>
      <c r="V85" s="236"/>
      <c r="W85" s="39"/>
      <c r="X85" s="31"/>
      <c r="Y85" s="31"/>
      <c r="Z85" s="31"/>
      <c r="AA85" s="31"/>
      <c r="AB85" s="813"/>
      <c r="AC85" s="1672"/>
      <c r="AD85" s="51">
        <f t="shared" ref="AD85:AF148" si="109">+AM85+AV85+BE85+BN85</f>
        <v>0</v>
      </c>
      <c r="AE85" s="51">
        <f t="shared" si="109"/>
        <v>0</v>
      </c>
      <c r="AF85" s="51">
        <f t="shared" si="109"/>
        <v>0</v>
      </c>
      <c r="AG85" s="51">
        <f t="shared" si="108"/>
        <v>0</v>
      </c>
      <c r="AH85" s="51">
        <f t="shared" si="108"/>
        <v>0</v>
      </c>
      <c r="AI85" s="51">
        <f t="shared" si="108"/>
        <v>0</v>
      </c>
      <c r="AJ85" s="51">
        <f t="shared" si="108"/>
        <v>0</v>
      </c>
      <c r="AK85" s="813"/>
      <c r="AL85" s="2040"/>
      <c r="AM85" s="51">
        <f t="shared" si="95"/>
        <v>0</v>
      </c>
      <c r="AN85" s="257"/>
      <c r="AO85" s="257"/>
      <c r="AP85" s="257"/>
      <c r="AQ85" s="257"/>
      <c r="AR85" s="257"/>
      <c r="AS85" s="257"/>
      <c r="AT85" s="813"/>
      <c r="AU85" s="2041"/>
      <c r="AV85" s="51">
        <f t="shared" si="92"/>
        <v>0</v>
      </c>
      <c r="AW85" s="257"/>
      <c r="AX85" s="257"/>
      <c r="AY85" s="257"/>
      <c r="AZ85" s="257"/>
      <c r="BA85" s="257"/>
      <c r="BB85" s="257"/>
      <c r="BC85" s="813"/>
      <c r="BD85" s="2042"/>
      <c r="BE85" s="51">
        <f t="shared" si="93"/>
        <v>0</v>
      </c>
      <c r="BF85" s="257"/>
      <c r="BG85" s="257"/>
      <c r="BH85" s="257"/>
      <c r="BI85" s="257"/>
      <c r="BJ85" s="257"/>
      <c r="BK85" s="257"/>
      <c r="BL85" s="813"/>
      <c r="BM85" s="2043"/>
      <c r="BN85" s="51">
        <f t="shared" si="94"/>
        <v>0</v>
      </c>
      <c r="BO85" s="257"/>
      <c r="BP85" s="257"/>
      <c r="BQ85" s="257"/>
      <c r="BR85" s="257"/>
      <c r="BS85" s="257"/>
      <c r="BT85" s="257"/>
      <c r="BU85" s="821"/>
      <c r="BV85" s="822"/>
      <c r="BW85" s="822"/>
      <c r="BX85" s="822"/>
      <c r="BY85" s="822"/>
      <c r="BZ85" s="822"/>
      <c r="CA85" s="822"/>
      <c r="CB85" s="822"/>
      <c r="CC85" s="823"/>
    </row>
    <row r="86" spans="1:81" s="58" customFormat="1" ht="40.200000000000003" customHeight="1" thickBot="1" x14ac:dyDescent="0.35">
      <c r="A86" s="34"/>
      <c r="B86" s="908"/>
      <c r="C86" s="870"/>
      <c r="D86" s="1265"/>
      <c r="E86" s="1267"/>
      <c r="F86" s="2017"/>
      <c r="G86" s="2017"/>
      <c r="H86" s="2017"/>
      <c r="I86" s="2032"/>
      <c r="J86" s="814"/>
      <c r="K86" s="856"/>
      <c r="L86" s="1189"/>
      <c r="M86" s="1192"/>
      <c r="N86" s="1195"/>
      <c r="O86" s="1177"/>
      <c r="P86" s="1180"/>
      <c r="Q86" s="1183"/>
      <c r="R86" s="814"/>
      <c r="S86" s="232"/>
      <c r="T86" s="237"/>
      <c r="U86" s="237"/>
      <c r="V86" s="237"/>
      <c r="W86" s="232"/>
      <c r="X86" s="260"/>
      <c r="Y86" s="260"/>
      <c r="Z86" s="260"/>
      <c r="AA86" s="260"/>
      <c r="AB86" s="814"/>
      <c r="AC86" s="1673"/>
      <c r="AD86" s="46">
        <f t="shared" si="109"/>
        <v>0</v>
      </c>
      <c r="AE86" s="46">
        <f t="shared" si="109"/>
        <v>0</v>
      </c>
      <c r="AF86" s="46">
        <f t="shared" si="109"/>
        <v>0</v>
      </c>
      <c r="AG86" s="46">
        <f t="shared" si="108"/>
        <v>0</v>
      </c>
      <c r="AH86" s="46">
        <f t="shared" si="108"/>
        <v>0</v>
      </c>
      <c r="AI86" s="46">
        <f t="shared" si="108"/>
        <v>0</v>
      </c>
      <c r="AJ86" s="46">
        <f t="shared" si="108"/>
        <v>0</v>
      </c>
      <c r="AK86" s="814"/>
      <c r="AL86" s="2044"/>
      <c r="AM86" s="46">
        <f t="shared" si="95"/>
        <v>0</v>
      </c>
      <c r="AN86" s="49"/>
      <c r="AO86" s="49"/>
      <c r="AP86" s="49"/>
      <c r="AQ86" s="49"/>
      <c r="AR86" s="49"/>
      <c r="AS86" s="49"/>
      <c r="AT86" s="814"/>
      <c r="AU86" s="2045"/>
      <c r="AV86" s="46">
        <f t="shared" si="92"/>
        <v>0</v>
      </c>
      <c r="AW86" s="49"/>
      <c r="AX86" s="49"/>
      <c r="AY86" s="49"/>
      <c r="AZ86" s="49"/>
      <c r="BA86" s="49"/>
      <c r="BB86" s="49"/>
      <c r="BC86" s="814"/>
      <c r="BD86" s="2046"/>
      <c r="BE86" s="46">
        <f t="shared" si="93"/>
        <v>0</v>
      </c>
      <c r="BF86" s="49"/>
      <c r="BG86" s="49"/>
      <c r="BH86" s="49"/>
      <c r="BI86" s="49"/>
      <c r="BJ86" s="49"/>
      <c r="BK86" s="49"/>
      <c r="BL86" s="814"/>
      <c r="BM86" s="2047"/>
      <c r="BN86" s="46">
        <f t="shared" si="94"/>
        <v>0</v>
      </c>
      <c r="BO86" s="49"/>
      <c r="BP86" s="49"/>
      <c r="BQ86" s="49"/>
      <c r="BR86" s="49"/>
      <c r="BS86" s="49"/>
      <c r="BT86" s="49"/>
      <c r="BU86" s="824"/>
      <c r="BV86" s="825"/>
      <c r="BW86" s="825"/>
      <c r="BX86" s="825"/>
      <c r="BY86" s="825"/>
      <c r="BZ86" s="825"/>
      <c r="CA86" s="825"/>
      <c r="CB86" s="825"/>
      <c r="CC86" s="826"/>
    </row>
    <row r="87" spans="1:81" s="58" customFormat="1" ht="40.200000000000003" customHeight="1" thickTop="1" thickBot="1" x14ac:dyDescent="0.35">
      <c r="A87" s="34"/>
      <c r="B87" s="885" t="s">
        <v>834</v>
      </c>
      <c r="C87" s="868" t="s">
        <v>7855</v>
      </c>
      <c r="D87" s="1264">
        <v>4101</v>
      </c>
      <c r="E87" s="1266" t="s">
        <v>7818</v>
      </c>
      <c r="F87" s="2015" t="s">
        <v>7819</v>
      </c>
      <c r="G87" s="2015" t="s">
        <v>7820</v>
      </c>
      <c r="H87" s="2015" t="s">
        <v>7821</v>
      </c>
      <c r="I87" s="2030">
        <v>2021004540189</v>
      </c>
      <c r="J87" s="812">
        <v>560</v>
      </c>
      <c r="K87" s="854" t="str">
        <f>+[29]Metas!K636</f>
        <v>Atención a las solicitudes para el acceso a la educación profesional y de formación para el trabajo de personas Víctimas con procesos de articulación institucional en concertación con el fondo de empleo del Sena, Cajas de Compensación y el ministerio del trabajo.</v>
      </c>
      <c r="L87" s="1187">
        <v>1</v>
      </c>
      <c r="M87" s="1190">
        <f>SUM(N87:Q87)</f>
        <v>1</v>
      </c>
      <c r="N87" s="1193">
        <v>0.25</v>
      </c>
      <c r="O87" s="1175">
        <v>0.25</v>
      </c>
      <c r="P87" s="1178">
        <v>0.25</v>
      </c>
      <c r="Q87" s="1181">
        <v>0.25</v>
      </c>
      <c r="R87" s="812">
        <f>+$J87</f>
        <v>560</v>
      </c>
      <c r="S87" s="39" t="s">
        <v>7856</v>
      </c>
      <c r="T87" s="235" t="s">
        <v>3821</v>
      </c>
      <c r="U87" s="235" t="s">
        <v>3828</v>
      </c>
      <c r="V87" s="235" t="s">
        <v>3830</v>
      </c>
      <c r="W87" s="231" t="s">
        <v>7857</v>
      </c>
      <c r="X87" s="256">
        <v>44970</v>
      </c>
      <c r="Y87" s="256">
        <v>45289</v>
      </c>
      <c r="Z87" s="256">
        <v>44970</v>
      </c>
      <c r="AA87" s="256">
        <v>45289</v>
      </c>
      <c r="AB87" s="812">
        <f t="shared" ref="AB87" si="110">+$J87</f>
        <v>560</v>
      </c>
      <c r="AC87" s="1671">
        <f t="shared" ref="AC87" si="111">L87</f>
        <v>1</v>
      </c>
      <c r="AD87" s="427">
        <f t="shared" si="109"/>
        <v>30</v>
      </c>
      <c r="AE87" s="427">
        <f t="shared" si="109"/>
        <v>0</v>
      </c>
      <c r="AF87" s="427">
        <f t="shared" si="109"/>
        <v>0</v>
      </c>
      <c r="AG87" s="427">
        <f t="shared" si="108"/>
        <v>0</v>
      </c>
      <c r="AH87" s="427">
        <f t="shared" si="108"/>
        <v>0</v>
      </c>
      <c r="AI87" s="427">
        <f t="shared" si="108"/>
        <v>30</v>
      </c>
      <c r="AJ87" s="427">
        <f t="shared" si="108"/>
        <v>0</v>
      </c>
      <c r="AK87" s="812">
        <f t="shared" ref="AK87" si="112">+$J87</f>
        <v>560</v>
      </c>
      <c r="AL87" s="2036">
        <v>0.25</v>
      </c>
      <c r="AM87" s="44">
        <f t="shared" si="95"/>
        <v>7.5</v>
      </c>
      <c r="AN87" s="47"/>
      <c r="AO87" s="47"/>
      <c r="AP87" s="47"/>
      <c r="AQ87" s="47"/>
      <c r="AR87" s="47">
        <v>7.5</v>
      </c>
      <c r="AS87" s="47"/>
      <c r="AT87" s="812">
        <f t="shared" ref="AT87" si="113">+$J87</f>
        <v>560</v>
      </c>
      <c r="AU87" s="2037">
        <v>0.25</v>
      </c>
      <c r="AV87" s="44">
        <f t="shared" si="92"/>
        <v>7.5</v>
      </c>
      <c r="AW87" s="47"/>
      <c r="AX87" s="47"/>
      <c r="AY87" s="47"/>
      <c r="AZ87" s="47"/>
      <c r="BA87" s="47">
        <v>7.5</v>
      </c>
      <c r="BB87" s="47"/>
      <c r="BC87" s="812">
        <f t="shared" ref="BC87" si="114">+$J87</f>
        <v>560</v>
      </c>
      <c r="BD87" s="2038">
        <v>0.25</v>
      </c>
      <c r="BE87" s="44">
        <f t="shared" si="93"/>
        <v>7.5</v>
      </c>
      <c r="BF87" s="47"/>
      <c r="BG87" s="47"/>
      <c r="BH87" s="47"/>
      <c r="BI87" s="47"/>
      <c r="BJ87" s="47">
        <v>7.5</v>
      </c>
      <c r="BK87" s="47"/>
      <c r="BL87" s="812">
        <f t="shared" ref="BL87" si="115">+$J87</f>
        <v>560</v>
      </c>
      <c r="BM87" s="2039">
        <v>0.25</v>
      </c>
      <c r="BN87" s="44">
        <f t="shared" si="94"/>
        <v>7.5</v>
      </c>
      <c r="BO87" s="47"/>
      <c r="BP87" s="47"/>
      <c r="BQ87" s="47"/>
      <c r="BR87" s="47"/>
      <c r="BS87" s="47">
        <v>7.5</v>
      </c>
      <c r="BT87" s="47"/>
      <c r="BU87" s="818"/>
      <c r="BV87" s="819"/>
      <c r="BW87" s="819"/>
      <c r="BX87" s="819"/>
      <c r="BY87" s="819"/>
      <c r="BZ87" s="819"/>
      <c r="CA87" s="819"/>
      <c r="CB87" s="819"/>
      <c r="CC87" s="820"/>
    </row>
    <row r="88" spans="1:81" s="58" customFormat="1" ht="40.200000000000003" customHeight="1" thickTop="1" thickBot="1" x14ac:dyDescent="0.35">
      <c r="A88" s="34"/>
      <c r="B88" s="886"/>
      <c r="C88" s="869"/>
      <c r="D88" s="919"/>
      <c r="E88" s="920"/>
      <c r="F88" s="2016"/>
      <c r="G88" s="2016"/>
      <c r="H88" s="2016"/>
      <c r="I88" s="2031"/>
      <c r="J88" s="813"/>
      <c r="K88" s="855"/>
      <c r="L88" s="1188"/>
      <c r="M88" s="1191"/>
      <c r="N88" s="1194"/>
      <c r="O88" s="1176"/>
      <c r="P88" s="1179"/>
      <c r="Q88" s="1182"/>
      <c r="R88" s="813"/>
      <c r="S88" s="39" t="s">
        <v>7858</v>
      </c>
      <c r="T88" s="236" t="s">
        <v>3821</v>
      </c>
      <c r="U88" s="236" t="s">
        <v>3827</v>
      </c>
      <c r="V88" s="236" t="s">
        <v>3831</v>
      </c>
      <c r="W88" s="39" t="s">
        <v>7844</v>
      </c>
      <c r="X88" s="256">
        <v>44970</v>
      </c>
      <c r="Y88" s="256">
        <v>45289</v>
      </c>
      <c r="Z88" s="256">
        <v>44970</v>
      </c>
      <c r="AA88" s="256">
        <v>45289</v>
      </c>
      <c r="AB88" s="813"/>
      <c r="AC88" s="1672"/>
      <c r="AD88" s="51">
        <f t="shared" si="109"/>
        <v>0</v>
      </c>
      <c r="AE88" s="51">
        <f t="shared" si="109"/>
        <v>0</v>
      </c>
      <c r="AF88" s="51">
        <f t="shared" si="109"/>
        <v>0</v>
      </c>
      <c r="AG88" s="51">
        <f t="shared" si="108"/>
        <v>0</v>
      </c>
      <c r="AH88" s="51">
        <f t="shared" si="108"/>
        <v>0</v>
      </c>
      <c r="AI88" s="51">
        <f t="shared" si="108"/>
        <v>0</v>
      </c>
      <c r="AJ88" s="51">
        <f t="shared" si="108"/>
        <v>0</v>
      </c>
      <c r="AK88" s="813"/>
      <c r="AL88" s="2040"/>
      <c r="AM88" s="51">
        <f t="shared" si="95"/>
        <v>0</v>
      </c>
      <c r="AN88" s="257"/>
      <c r="AO88" s="257"/>
      <c r="AP88" s="257"/>
      <c r="AQ88" s="257"/>
      <c r="AR88" s="257"/>
      <c r="AS88" s="257"/>
      <c r="AT88" s="813"/>
      <c r="AU88" s="2041"/>
      <c r="AV88" s="51">
        <f t="shared" si="92"/>
        <v>0</v>
      </c>
      <c r="AW88" s="257"/>
      <c r="AX88" s="257"/>
      <c r="AY88" s="257"/>
      <c r="AZ88" s="257"/>
      <c r="BA88" s="257"/>
      <c r="BB88" s="257"/>
      <c r="BC88" s="813"/>
      <c r="BD88" s="2042"/>
      <c r="BE88" s="51">
        <f t="shared" si="93"/>
        <v>0</v>
      </c>
      <c r="BF88" s="257"/>
      <c r="BG88" s="257"/>
      <c r="BH88" s="257"/>
      <c r="BI88" s="257"/>
      <c r="BJ88" s="257"/>
      <c r="BK88" s="257"/>
      <c r="BL88" s="813"/>
      <c r="BM88" s="2043"/>
      <c r="BN88" s="51">
        <f t="shared" si="94"/>
        <v>0</v>
      </c>
      <c r="BO88" s="257"/>
      <c r="BP88" s="257"/>
      <c r="BQ88" s="257"/>
      <c r="BR88" s="257"/>
      <c r="BS88" s="257"/>
      <c r="BT88" s="257"/>
      <c r="BU88" s="821"/>
      <c r="BV88" s="822"/>
      <c r="BW88" s="822"/>
      <c r="BX88" s="822"/>
      <c r="BY88" s="822"/>
      <c r="BZ88" s="822"/>
      <c r="CA88" s="822"/>
      <c r="CB88" s="822"/>
      <c r="CC88" s="823"/>
    </row>
    <row r="89" spans="1:81" s="58" customFormat="1" ht="40.200000000000003" customHeight="1" thickTop="1" x14ac:dyDescent="0.3">
      <c r="A89" s="34"/>
      <c r="B89" s="886"/>
      <c r="C89" s="869"/>
      <c r="D89" s="919"/>
      <c r="E89" s="920"/>
      <c r="F89" s="2016"/>
      <c r="G89" s="2016"/>
      <c r="H89" s="2016"/>
      <c r="I89" s="2031"/>
      <c r="J89" s="813"/>
      <c r="K89" s="855"/>
      <c r="L89" s="1188"/>
      <c r="M89" s="1191"/>
      <c r="N89" s="1194"/>
      <c r="O89" s="1176"/>
      <c r="P89" s="1179"/>
      <c r="Q89" s="1182"/>
      <c r="R89" s="813"/>
      <c r="S89" s="39" t="s">
        <v>7859</v>
      </c>
      <c r="T89" s="236" t="s">
        <v>3821</v>
      </c>
      <c r="U89" s="236" t="s">
        <v>3827</v>
      </c>
      <c r="V89" s="236" t="s">
        <v>3831</v>
      </c>
      <c r="W89" s="39" t="s">
        <v>7860</v>
      </c>
      <c r="X89" s="256">
        <v>44970</v>
      </c>
      <c r="Y89" s="256">
        <v>45289</v>
      </c>
      <c r="Z89" s="256">
        <v>44970</v>
      </c>
      <c r="AA89" s="256">
        <v>45289</v>
      </c>
      <c r="AB89" s="813"/>
      <c r="AC89" s="1672"/>
      <c r="AD89" s="51">
        <f t="shared" si="109"/>
        <v>0</v>
      </c>
      <c r="AE89" s="51">
        <f t="shared" si="109"/>
        <v>0</v>
      </c>
      <c r="AF89" s="51">
        <f t="shared" si="109"/>
        <v>0</v>
      </c>
      <c r="AG89" s="51">
        <f t="shared" si="108"/>
        <v>0</v>
      </c>
      <c r="AH89" s="51">
        <f t="shared" si="108"/>
        <v>0</v>
      </c>
      <c r="AI89" s="51">
        <f t="shared" si="108"/>
        <v>0</v>
      </c>
      <c r="AJ89" s="51">
        <f t="shared" si="108"/>
        <v>0</v>
      </c>
      <c r="AK89" s="813"/>
      <c r="AL89" s="2040"/>
      <c r="AM89" s="51">
        <f t="shared" si="95"/>
        <v>0</v>
      </c>
      <c r="AN89" s="257"/>
      <c r="AO89" s="257"/>
      <c r="AP89" s="257"/>
      <c r="AQ89" s="257"/>
      <c r="AR89" s="257"/>
      <c r="AS89" s="257"/>
      <c r="AT89" s="813"/>
      <c r="AU89" s="2041"/>
      <c r="AV89" s="51">
        <f t="shared" si="92"/>
        <v>0</v>
      </c>
      <c r="AW89" s="257"/>
      <c r="AX89" s="257"/>
      <c r="AY89" s="257"/>
      <c r="AZ89" s="257"/>
      <c r="BA89" s="257"/>
      <c r="BB89" s="257"/>
      <c r="BC89" s="813"/>
      <c r="BD89" s="2042"/>
      <c r="BE89" s="51">
        <f t="shared" si="93"/>
        <v>0</v>
      </c>
      <c r="BF89" s="257"/>
      <c r="BG89" s="257"/>
      <c r="BH89" s="257"/>
      <c r="BI89" s="257"/>
      <c r="BJ89" s="257"/>
      <c r="BK89" s="257"/>
      <c r="BL89" s="813"/>
      <c r="BM89" s="2043"/>
      <c r="BN89" s="51">
        <f t="shared" si="94"/>
        <v>0</v>
      </c>
      <c r="BO89" s="257"/>
      <c r="BP89" s="257"/>
      <c r="BQ89" s="257"/>
      <c r="BR89" s="257"/>
      <c r="BS89" s="257"/>
      <c r="BT89" s="257"/>
      <c r="BU89" s="821"/>
      <c r="BV89" s="822"/>
      <c r="BW89" s="822"/>
      <c r="BX89" s="822"/>
      <c r="BY89" s="822"/>
      <c r="BZ89" s="822"/>
      <c r="CA89" s="822"/>
      <c r="CB89" s="822"/>
      <c r="CC89" s="823"/>
    </row>
    <row r="90" spans="1:81" s="58" customFormat="1" ht="40.200000000000003" customHeight="1" thickBot="1" x14ac:dyDescent="0.35">
      <c r="A90" s="34"/>
      <c r="B90" s="886"/>
      <c r="C90" s="870"/>
      <c r="D90" s="1265"/>
      <c r="E90" s="1267"/>
      <c r="F90" s="2017"/>
      <c r="G90" s="2017"/>
      <c r="H90" s="2017"/>
      <c r="I90" s="2032"/>
      <c r="J90" s="814"/>
      <c r="K90" s="856"/>
      <c r="L90" s="1189"/>
      <c r="M90" s="1192"/>
      <c r="N90" s="1195"/>
      <c r="O90" s="1177"/>
      <c r="P90" s="1180"/>
      <c r="Q90" s="1183"/>
      <c r="R90" s="814"/>
      <c r="S90" s="232"/>
      <c r="T90" s="237"/>
      <c r="U90" s="237"/>
      <c r="V90" s="237"/>
      <c r="W90" s="232"/>
      <c r="X90" s="260"/>
      <c r="Y90" s="260"/>
      <c r="Z90" s="260"/>
      <c r="AA90" s="260"/>
      <c r="AB90" s="814"/>
      <c r="AC90" s="1673"/>
      <c r="AD90" s="46">
        <f t="shared" si="109"/>
        <v>0</v>
      </c>
      <c r="AE90" s="46">
        <f t="shared" si="109"/>
        <v>0</v>
      </c>
      <c r="AF90" s="46">
        <f t="shared" si="109"/>
        <v>0</v>
      </c>
      <c r="AG90" s="46">
        <f t="shared" si="108"/>
        <v>0</v>
      </c>
      <c r="AH90" s="46">
        <f t="shared" si="108"/>
        <v>0</v>
      </c>
      <c r="AI90" s="46">
        <f t="shared" si="108"/>
        <v>0</v>
      </c>
      <c r="AJ90" s="46">
        <f t="shared" si="108"/>
        <v>0</v>
      </c>
      <c r="AK90" s="814"/>
      <c r="AL90" s="2044"/>
      <c r="AM90" s="46">
        <f t="shared" si="95"/>
        <v>0</v>
      </c>
      <c r="AN90" s="49"/>
      <c r="AO90" s="49"/>
      <c r="AP90" s="49"/>
      <c r="AQ90" s="49"/>
      <c r="AR90" s="49"/>
      <c r="AS90" s="49"/>
      <c r="AT90" s="814"/>
      <c r="AU90" s="2045"/>
      <c r="AV90" s="46">
        <f t="shared" si="92"/>
        <v>0</v>
      </c>
      <c r="AW90" s="49"/>
      <c r="AX90" s="49"/>
      <c r="AY90" s="49"/>
      <c r="AZ90" s="49"/>
      <c r="BA90" s="49"/>
      <c r="BB90" s="49"/>
      <c r="BC90" s="814"/>
      <c r="BD90" s="2046"/>
      <c r="BE90" s="46">
        <f t="shared" si="93"/>
        <v>0</v>
      </c>
      <c r="BF90" s="49"/>
      <c r="BG90" s="49"/>
      <c r="BH90" s="49"/>
      <c r="BI90" s="49"/>
      <c r="BJ90" s="49"/>
      <c r="BK90" s="49"/>
      <c r="BL90" s="814"/>
      <c r="BM90" s="2047"/>
      <c r="BN90" s="46">
        <f t="shared" si="94"/>
        <v>0</v>
      </c>
      <c r="BO90" s="49"/>
      <c r="BP90" s="49"/>
      <c r="BQ90" s="49"/>
      <c r="BR90" s="49"/>
      <c r="BS90" s="49"/>
      <c r="BT90" s="49"/>
      <c r="BU90" s="824"/>
      <c r="BV90" s="825"/>
      <c r="BW90" s="825"/>
      <c r="BX90" s="825"/>
      <c r="BY90" s="825"/>
      <c r="BZ90" s="825"/>
      <c r="CA90" s="825"/>
      <c r="CB90" s="825"/>
      <c r="CC90" s="826"/>
    </row>
    <row r="91" spans="1:81" s="58" customFormat="1" ht="40.200000000000003" customHeight="1" thickTop="1" thickBot="1" x14ac:dyDescent="0.35">
      <c r="A91" s="34"/>
      <c r="B91" s="886"/>
      <c r="C91" s="868" t="s">
        <v>839</v>
      </c>
      <c r="D91" s="1264">
        <v>4101</v>
      </c>
      <c r="E91" s="1266" t="s">
        <v>7818</v>
      </c>
      <c r="F91" s="2015" t="s">
        <v>7819</v>
      </c>
      <c r="G91" s="2015" t="s">
        <v>7820</v>
      </c>
      <c r="H91" s="2015" t="s">
        <v>7821</v>
      </c>
      <c r="I91" s="2030">
        <v>2021004540189</v>
      </c>
      <c r="J91" s="812">
        <v>561</v>
      </c>
      <c r="K91" s="854" t="str">
        <f>+[29]Metas!K637</f>
        <v>Proyectos inscritos en el Banco de Proyectos de Inversión, de los proyectos presentados por organizaciones de víctimas.</v>
      </c>
      <c r="L91" s="1187">
        <v>1</v>
      </c>
      <c r="M91" s="1190">
        <f>SUM(N91:Q91)</f>
        <v>1</v>
      </c>
      <c r="N91" s="1193">
        <v>0.25</v>
      </c>
      <c r="O91" s="1175">
        <v>0.25</v>
      </c>
      <c r="P91" s="1178">
        <v>0.25</v>
      </c>
      <c r="Q91" s="1181">
        <v>0.25</v>
      </c>
      <c r="R91" s="812">
        <f>+$J91</f>
        <v>561</v>
      </c>
      <c r="S91" s="231" t="s">
        <v>7861</v>
      </c>
      <c r="T91" s="235" t="s">
        <v>3821</v>
      </c>
      <c r="U91" s="235" t="s">
        <v>3826</v>
      </c>
      <c r="V91" s="235" t="s">
        <v>3830</v>
      </c>
      <c r="W91" s="231" t="s">
        <v>7771</v>
      </c>
      <c r="X91" s="256">
        <v>44970</v>
      </c>
      <c r="Y91" s="256">
        <v>45289</v>
      </c>
      <c r="Z91" s="256">
        <v>44970</v>
      </c>
      <c r="AA91" s="256">
        <v>45289</v>
      </c>
      <c r="AB91" s="812">
        <f t="shared" ref="AB91" si="116">+$J91</f>
        <v>561</v>
      </c>
      <c r="AC91" s="1671">
        <f t="shared" ref="AC91" si="117">L91</f>
        <v>1</v>
      </c>
      <c r="AD91" s="427">
        <f t="shared" si="109"/>
        <v>44.8</v>
      </c>
      <c r="AE91" s="427">
        <f t="shared" si="109"/>
        <v>0</v>
      </c>
      <c r="AF91" s="427">
        <f t="shared" si="109"/>
        <v>0</v>
      </c>
      <c r="AG91" s="427">
        <f t="shared" si="108"/>
        <v>0</v>
      </c>
      <c r="AH91" s="427">
        <f t="shared" si="108"/>
        <v>0</v>
      </c>
      <c r="AI91" s="427">
        <f t="shared" si="108"/>
        <v>44.8</v>
      </c>
      <c r="AJ91" s="427">
        <f t="shared" si="108"/>
        <v>0</v>
      </c>
      <c r="AK91" s="812">
        <f t="shared" ref="AK91" si="118">+$J91</f>
        <v>561</v>
      </c>
      <c r="AL91" s="2036">
        <v>0.25</v>
      </c>
      <c r="AM91" s="44">
        <f t="shared" si="95"/>
        <v>11.2</v>
      </c>
      <c r="AN91" s="47"/>
      <c r="AO91" s="47"/>
      <c r="AP91" s="47"/>
      <c r="AQ91" s="47"/>
      <c r="AR91" s="47">
        <v>11.2</v>
      </c>
      <c r="AS91" s="47"/>
      <c r="AT91" s="812">
        <f t="shared" ref="AT91" si="119">+$J91</f>
        <v>561</v>
      </c>
      <c r="AU91" s="2037">
        <v>0.25</v>
      </c>
      <c r="AV91" s="44">
        <f t="shared" si="92"/>
        <v>11.2</v>
      </c>
      <c r="AW91" s="47"/>
      <c r="AX91" s="47"/>
      <c r="AY91" s="47"/>
      <c r="AZ91" s="47"/>
      <c r="BA91" s="47">
        <v>11.2</v>
      </c>
      <c r="BB91" s="47"/>
      <c r="BC91" s="812">
        <f t="shared" ref="BC91" si="120">+$J91</f>
        <v>561</v>
      </c>
      <c r="BD91" s="2038">
        <v>0.25</v>
      </c>
      <c r="BE91" s="44">
        <f t="shared" si="93"/>
        <v>11.2</v>
      </c>
      <c r="BF91" s="47"/>
      <c r="BG91" s="47"/>
      <c r="BH91" s="47"/>
      <c r="BI91" s="47"/>
      <c r="BJ91" s="47">
        <v>11.2</v>
      </c>
      <c r="BK91" s="47"/>
      <c r="BL91" s="812">
        <f t="shared" ref="BL91" si="121">+$J91</f>
        <v>561</v>
      </c>
      <c r="BM91" s="2039">
        <v>0.25</v>
      </c>
      <c r="BN91" s="44">
        <f t="shared" si="94"/>
        <v>11.2</v>
      </c>
      <c r="BO91" s="47"/>
      <c r="BP91" s="47"/>
      <c r="BQ91" s="47"/>
      <c r="BR91" s="47"/>
      <c r="BS91" s="47">
        <v>11.2</v>
      </c>
      <c r="BT91" s="47"/>
      <c r="BU91" s="818"/>
      <c r="BV91" s="819"/>
      <c r="BW91" s="819"/>
      <c r="BX91" s="819"/>
      <c r="BY91" s="819"/>
      <c r="BZ91" s="819"/>
      <c r="CA91" s="819"/>
      <c r="CB91" s="819"/>
      <c r="CC91" s="820"/>
    </row>
    <row r="92" spans="1:81" s="58" customFormat="1" ht="40.200000000000003" customHeight="1" thickTop="1" x14ac:dyDescent="0.3">
      <c r="A92" s="34"/>
      <c r="B92" s="886"/>
      <c r="C92" s="869"/>
      <c r="D92" s="919"/>
      <c r="E92" s="920"/>
      <c r="F92" s="2016"/>
      <c r="G92" s="2016"/>
      <c r="H92" s="2016"/>
      <c r="I92" s="2031"/>
      <c r="J92" s="813"/>
      <c r="K92" s="855"/>
      <c r="L92" s="1188"/>
      <c r="M92" s="1191"/>
      <c r="N92" s="1194"/>
      <c r="O92" s="1176"/>
      <c r="P92" s="1179"/>
      <c r="Q92" s="1182"/>
      <c r="R92" s="813"/>
      <c r="S92" s="39" t="s">
        <v>7862</v>
      </c>
      <c r="T92" s="236" t="s">
        <v>3821</v>
      </c>
      <c r="U92" s="236" t="s">
        <v>3827</v>
      </c>
      <c r="V92" s="236" t="s">
        <v>3831</v>
      </c>
      <c r="W92" s="39" t="s">
        <v>7863</v>
      </c>
      <c r="X92" s="256">
        <v>44970</v>
      </c>
      <c r="Y92" s="256">
        <v>45289</v>
      </c>
      <c r="Z92" s="256">
        <v>44970</v>
      </c>
      <c r="AA92" s="256">
        <v>45289</v>
      </c>
      <c r="AB92" s="813"/>
      <c r="AC92" s="1672"/>
      <c r="AD92" s="51">
        <f t="shared" si="109"/>
        <v>0</v>
      </c>
      <c r="AE92" s="51">
        <f t="shared" si="109"/>
        <v>0</v>
      </c>
      <c r="AF92" s="51">
        <f t="shared" si="109"/>
        <v>0</v>
      </c>
      <c r="AG92" s="51">
        <f t="shared" si="108"/>
        <v>0</v>
      </c>
      <c r="AH92" s="51">
        <f t="shared" si="108"/>
        <v>0</v>
      </c>
      <c r="AI92" s="51">
        <f t="shared" si="108"/>
        <v>0</v>
      </c>
      <c r="AJ92" s="51">
        <f t="shared" si="108"/>
        <v>0</v>
      </c>
      <c r="AK92" s="813"/>
      <c r="AL92" s="2040"/>
      <c r="AM92" s="51">
        <f t="shared" si="95"/>
        <v>0</v>
      </c>
      <c r="AN92" s="257"/>
      <c r="AO92" s="257"/>
      <c r="AP92" s="257"/>
      <c r="AQ92" s="257"/>
      <c r="AR92" s="257"/>
      <c r="AS92" s="257"/>
      <c r="AT92" s="813"/>
      <c r="AU92" s="2041"/>
      <c r="AV92" s="51">
        <f t="shared" si="92"/>
        <v>0</v>
      </c>
      <c r="AW92" s="257"/>
      <c r="AX92" s="257"/>
      <c r="AY92" s="257"/>
      <c r="AZ92" s="257"/>
      <c r="BA92" s="257"/>
      <c r="BB92" s="257"/>
      <c r="BC92" s="813"/>
      <c r="BD92" s="2042"/>
      <c r="BE92" s="51">
        <f t="shared" si="93"/>
        <v>0</v>
      </c>
      <c r="BF92" s="257"/>
      <c r="BG92" s="257"/>
      <c r="BH92" s="257"/>
      <c r="BI92" s="257"/>
      <c r="BJ92" s="257"/>
      <c r="BK92" s="257"/>
      <c r="BL92" s="813"/>
      <c r="BM92" s="2043"/>
      <c r="BN92" s="51">
        <f t="shared" si="94"/>
        <v>0</v>
      </c>
      <c r="BO92" s="257"/>
      <c r="BP92" s="257"/>
      <c r="BQ92" s="257"/>
      <c r="BR92" s="257"/>
      <c r="BS92" s="257"/>
      <c r="BT92" s="257"/>
      <c r="BU92" s="821"/>
      <c r="BV92" s="822"/>
      <c r="BW92" s="822"/>
      <c r="BX92" s="822"/>
      <c r="BY92" s="822"/>
      <c r="BZ92" s="822"/>
      <c r="CA92" s="822"/>
      <c r="CB92" s="822"/>
      <c r="CC92" s="823"/>
    </row>
    <row r="93" spans="1:81" s="58" customFormat="1" ht="40.200000000000003" customHeight="1" x14ac:dyDescent="0.3">
      <c r="A93" s="34"/>
      <c r="B93" s="886"/>
      <c r="C93" s="869"/>
      <c r="D93" s="919"/>
      <c r="E93" s="920"/>
      <c r="F93" s="2016"/>
      <c r="G93" s="2016"/>
      <c r="H93" s="2016"/>
      <c r="I93" s="2031"/>
      <c r="J93" s="813"/>
      <c r="K93" s="855"/>
      <c r="L93" s="1188"/>
      <c r="M93" s="1191"/>
      <c r="N93" s="1194"/>
      <c r="O93" s="1176"/>
      <c r="P93" s="1179"/>
      <c r="Q93" s="1182"/>
      <c r="R93" s="813"/>
      <c r="S93" s="39"/>
      <c r="T93" s="236"/>
      <c r="U93" s="236"/>
      <c r="V93" s="236"/>
      <c r="W93" s="39"/>
      <c r="X93" s="31"/>
      <c r="Y93" s="31"/>
      <c r="Z93" s="31"/>
      <c r="AA93" s="31"/>
      <c r="AB93" s="813"/>
      <c r="AC93" s="1672"/>
      <c r="AD93" s="51">
        <f t="shared" si="109"/>
        <v>0</v>
      </c>
      <c r="AE93" s="51">
        <f t="shared" si="109"/>
        <v>0</v>
      </c>
      <c r="AF93" s="51">
        <f t="shared" si="109"/>
        <v>0</v>
      </c>
      <c r="AG93" s="51">
        <f t="shared" si="108"/>
        <v>0</v>
      </c>
      <c r="AH93" s="51">
        <f t="shared" si="108"/>
        <v>0</v>
      </c>
      <c r="AI93" s="51">
        <f t="shared" si="108"/>
        <v>0</v>
      </c>
      <c r="AJ93" s="51">
        <f t="shared" si="108"/>
        <v>0</v>
      </c>
      <c r="AK93" s="813"/>
      <c r="AL93" s="2040"/>
      <c r="AM93" s="51">
        <f t="shared" si="95"/>
        <v>0</v>
      </c>
      <c r="AN93" s="257"/>
      <c r="AO93" s="257"/>
      <c r="AP93" s="257"/>
      <c r="AQ93" s="257"/>
      <c r="AR93" s="257"/>
      <c r="AS93" s="257"/>
      <c r="AT93" s="813"/>
      <c r="AU93" s="2041"/>
      <c r="AV93" s="51">
        <f t="shared" si="92"/>
        <v>0</v>
      </c>
      <c r="AW93" s="257"/>
      <c r="AX93" s="257"/>
      <c r="AY93" s="257"/>
      <c r="AZ93" s="257"/>
      <c r="BA93" s="257"/>
      <c r="BB93" s="257"/>
      <c r="BC93" s="813"/>
      <c r="BD93" s="2042"/>
      <c r="BE93" s="51">
        <f t="shared" si="93"/>
        <v>0</v>
      </c>
      <c r="BF93" s="257"/>
      <c r="BG93" s="257"/>
      <c r="BH93" s="257"/>
      <c r="BI93" s="257"/>
      <c r="BJ93" s="257"/>
      <c r="BK93" s="257"/>
      <c r="BL93" s="813"/>
      <c r="BM93" s="2043"/>
      <c r="BN93" s="51">
        <f t="shared" si="94"/>
        <v>0</v>
      </c>
      <c r="BO93" s="257"/>
      <c r="BP93" s="257"/>
      <c r="BQ93" s="257"/>
      <c r="BR93" s="257"/>
      <c r="BS93" s="257"/>
      <c r="BT93" s="257"/>
      <c r="BU93" s="821"/>
      <c r="BV93" s="822"/>
      <c r="BW93" s="822"/>
      <c r="BX93" s="822"/>
      <c r="BY93" s="822"/>
      <c r="BZ93" s="822"/>
      <c r="CA93" s="822"/>
      <c r="CB93" s="822"/>
      <c r="CC93" s="823"/>
    </row>
    <row r="94" spans="1:81" s="58" customFormat="1" ht="40.200000000000003" customHeight="1" thickBot="1" x14ac:dyDescent="0.35">
      <c r="A94" s="34"/>
      <c r="B94" s="886"/>
      <c r="C94" s="869"/>
      <c r="D94" s="1265"/>
      <c r="E94" s="1267"/>
      <c r="F94" s="2017"/>
      <c r="G94" s="2017"/>
      <c r="H94" s="2017"/>
      <c r="I94" s="2032"/>
      <c r="J94" s="814"/>
      <c r="K94" s="856"/>
      <c r="L94" s="1189"/>
      <c r="M94" s="1192"/>
      <c r="N94" s="1195"/>
      <c r="O94" s="1177"/>
      <c r="P94" s="1180"/>
      <c r="Q94" s="1183"/>
      <c r="R94" s="814"/>
      <c r="S94" s="232"/>
      <c r="T94" s="237"/>
      <c r="U94" s="237"/>
      <c r="V94" s="237"/>
      <c r="W94" s="232"/>
      <c r="X94" s="260"/>
      <c r="Y94" s="260"/>
      <c r="Z94" s="260"/>
      <c r="AA94" s="260"/>
      <c r="AB94" s="814"/>
      <c r="AC94" s="1673"/>
      <c r="AD94" s="46">
        <f t="shared" si="109"/>
        <v>0</v>
      </c>
      <c r="AE94" s="46">
        <f t="shared" si="109"/>
        <v>0</v>
      </c>
      <c r="AF94" s="46">
        <f t="shared" si="109"/>
        <v>0</v>
      </c>
      <c r="AG94" s="46">
        <f t="shared" si="108"/>
        <v>0</v>
      </c>
      <c r="AH94" s="46">
        <f t="shared" si="108"/>
        <v>0</v>
      </c>
      <c r="AI94" s="46">
        <f t="shared" si="108"/>
        <v>0</v>
      </c>
      <c r="AJ94" s="46">
        <f t="shared" si="108"/>
        <v>0</v>
      </c>
      <c r="AK94" s="814"/>
      <c r="AL94" s="2044"/>
      <c r="AM94" s="46">
        <f t="shared" si="95"/>
        <v>0</v>
      </c>
      <c r="AN94" s="49"/>
      <c r="AO94" s="49"/>
      <c r="AP94" s="49"/>
      <c r="AQ94" s="49"/>
      <c r="AR94" s="49"/>
      <c r="AS94" s="49"/>
      <c r="AT94" s="814"/>
      <c r="AU94" s="2045"/>
      <c r="AV94" s="46">
        <f t="shared" si="92"/>
        <v>0</v>
      </c>
      <c r="AW94" s="49"/>
      <c r="AX94" s="49"/>
      <c r="AY94" s="49"/>
      <c r="AZ94" s="49"/>
      <c r="BA94" s="49"/>
      <c r="BB94" s="49"/>
      <c r="BC94" s="814"/>
      <c r="BD94" s="2046"/>
      <c r="BE94" s="46">
        <f t="shared" si="93"/>
        <v>0</v>
      </c>
      <c r="BF94" s="49"/>
      <c r="BG94" s="49"/>
      <c r="BH94" s="49"/>
      <c r="BI94" s="49"/>
      <c r="BJ94" s="49"/>
      <c r="BK94" s="49"/>
      <c r="BL94" s="814"/>
      <c r="BM94" s="2047"/>
      <c r="BN94" s="46">
        <f t="shared" si="94"/>
        <v>0</v>
      </c>
      <c r="BO94" s="49"/>
      <c r="BP94" s="49"/>
      <c r="BQ94" s="49"/>
      <c r="BR94" s="49"/>
      <c r="BS94" s="49"/>
      <c r="BT94" s="49"/>
      <c r="BU94" s="824"/>
      <c r="BV94" s="825"/>
      <c r="BW94" s="825"/>
      <c r="BX94" s="825"/>
      <c r="BY94" s="825"/>
      <c r="BZ94" s="825"/>
      <c r="CA94" s="825"/>
      <c r="CB94" s="825"/>
      <c r="CC94" s="826"/>
    </row>
    <row r="95" spans="1:81" s="58" customFormat="1" ht="40.200000000000003" customHeight="1" thickTop="1" thickBot="1" x14ac:dyDescent="0.35">
      <c r="A95" s="34"/>
      <c r="B95" s="886"/>
      <c r="C95" s="869"/>
      <c r="D95" s="1264">
        <v>4101</v>
      </c>
      <c r="E95" s="1266" t="s">
        <v>7818</v>
      </c>
      <c r="F95" s="2015" t="s">
        <v>7819</v>
      </c>
      <c r="G95" s="2015" t="s">
        <v>7820</v>
      </c>
      <c r="H95" s="2015" t="s">
        <v>7821</v>
      </c>
      <c r="I95" s="2030">
        <v>2021004540189</v>
      </c>
      <c r="J95" s="812">
        <v>562</v>
      </c>
      <c r="K95" s="854" t="str">
        <f>+[29]Metas!K638</f>
        <v>Proyectos comunidad- gobierno tramitados para la reconciliación, la convivencia y la paz en el marco del pilar 8° de los programas de desarrollo con enfoque territorial PDET.</v>
      </c>
      <c r="L95" s="1187">
        <v>1</v>
      </c>
      <c r="M95" s="1190">
        <f>SUM(N95:Q95)</f>
        <v>1</v>
      </c>
      <c r="N95" s="1193">
        <v>0.25</v>
      </c>
      <c r="O95" s="1175">
        <v>0.25</v>
      </c>
      <c r="P95" s="1178">
        <v>0.25</v>
      </c>
      <c r="Q95" s="1181">
        <v>0.25</v>
      </c>
      <c r="R95" s="812">
        <f>+$J95</f>
        <v>562</v>
      </c>
      <c r="S95" s="231" t="s">
        <v>7861</v>
      </c>
      <c r="T95" s="235" t="s">
        <v>3821</v>
      </c>
      <c r="U95" s="235" t="s">
        <v>3826</v>
      </c>
      <c r="V95" s="235" t="s">
        <v>3830</v>
      </c>
      <c r="W95" s="231" t="s">
        <v>7771</v>
      </c>
      <c r="X95" s="256">
        <v>44970</v>
      </c>
      <c r="Y95" s="256">
        <v>45289</v>
      </c>
      <c r="Z95" s="256">
        <v>44970</v>
      </c>
      <c r="AA95" s="256" t="s">
        <v>7864</v>
      </c>
      <c r="AB95" s="812">
        <f t="shared" ref="AB95" si="122">+$J95</f>
        <v>562</v>
      </c>
      <c r="AC95" s="1671">
        <f t="shared" ref="AC95" si="123">L95</f>
        <v>1</v>
      </c>
      <c r="AD95" s="427">
        <f t="shared" si="109"/>
        <v>14.8</v>
      </c>
      <c r="AE95" s="427">
        <f t="shared" si="109"/>
        <v>0</v>
      </c>
      <c r="AF95" s="427">
        <f t="shared" si="109"/>
        <v>0</v>
      </c>
      <c r="AG95" s="427">
        <f t="shared" si="108"/>
        <v>0</v>
      </c>
      <c r="AH95" s="427">
        <f t="shared" si="108"/>
        <v>0</v>
      </c>
      <c r="AI95" s="427">
        <f t="shared" si="108"/>
        <v>14.8</v>
      </c>
      <c r="AJ95" s="427">
        <f t="shared" si="108"/>
        <v>0</v>
      </c>
      <c r="AK95" s="812">
        <f t="shared" ref="AK95" si="124">+$J95</f>
        <v>562</v>
      </c>
      <c r="AL95" s="2036">
        <v>0.25</v>
      </c>
      <c r="AM95" s="44">
        <f t="shared" si="95"/>
        <v>3.7</v>
      </c>
      <c r="AN95" s="47"/>
      <c r="AO95" s="47"/>
      <c r="AP95" s="47"/>
      <c r="AQ95" s="47"/>
      <c r="AR95" s="47">
        <v>3.7</v>
      </c>
      <c r="AS95" s="47"/>
      <c r="AT95" s="812">
        <f t="shared" ref="AT95" si="125">+$J95</f>
        <v>562</v>
      </c>
      <c r="AU95" s="2037">
        <v>0.25</v>
      </c>
      <c r="AV95" s="44">
        <f t="shared" si="92"/>
        <v>3.7</v>
      </c>
      <c r="AW95" s="47"/>
      <c r="AX95" s="47"/>
      <c r="AY95" s="47"/>
      <c r="AZ95" s="47"/>
      <c r="BA95" s="47">
        <v>3.7</v>
      </c>
      <c r="BB95" s="47"/>
      <c r="BC95" s="812">
        <f t="shared" ref="BC95" si="126">+$J95</f>
        <v>562</v>
      </c>
      <c r="BD95" s="2038">
        <v>0.25</v>
      </c>
      <c r="BE95" s="44">
        <f t="shared" si="93"/>
        <v>3.7</v>
      </c>
      <c r="BF95" s="47"/>
      <c r="BG95" s="47"/>
      <c r="BH95" s="47"/>
      <c r="BI95" s="47"/>
      <c r="BJ95" s="47">
        <v>3.7</v>
      </c>
      <c r="BK95" s="47"/>
      <c r="BL95" s="812">
        <f t="shared" ref="BL95" si="127">+$J95</f>
        <v>562</v>
      </c>
      <c r="BM95" s="2039">
        <v>0.25</v>
      </c>
      <c r="BN95" s="44">
        <f t="shared" si="94"/>
        <v>3.7</v>
      </c>
      <c r="BO95" s="47"/>
      <c r="BP95" s="47"/>
      <c r="BQ95" s="47"/>
      <c r="BR95" s="47"/>
      <c r="BS95" s="47">
        <v>3.7</v>
      </c>
      <c r="BT95" s="47"/>
      <c r="BU95" s="818"/>
      <c r="BV95" s="819"/>
      <c r="BW95" s="819"/>
      <c r="BX95" s="819"/>
      <c r="BY95" s="819"/>
      <c r="BZ95" s="819"/>
      <c r="CA95" s="819"/>
      <c r="CB95" s="819"/>
      <c r="CC95" s="820"/>
    </row>
    <row r="96" spans="1:81" s="58" customFormat="1" ht="40.200000000000003" customHeight="1" thickTop="1" x14ac:dyDescent="0.3">
      <c r="A96" s="34"/>
      <c r="B96" s="886"/>
      <c r="C96" s="869"/>
      <c r="D96" s="919"/>
      <c r="E96" s="920"/>
      <c r="F96" s="2016"/>
      <c r="G96" s="2016"/>
      <c r="H96" s="2016"/>
      <c r="I96" s="2031"/>
      <c r="J96" s="813"/>
      <c r="K96" s="855"/>
      <c r="L96" s="1188"/>
      <c r="M96" s="1191"/>
      <c r="N96" s="1194"/>
      <c r="O96" s="1176"/>
      <c r="P96" s="1179"/>
      <c r="Q96" s="1182"/>
      <c r="R96" s="813"/>
      <c r="S96" s="39" t="s">
        <v>7865</v>
      </c>
      <c r="T96" s="236" t="s">
        <v>3821</v>
      </c>
      <c r="U96" s="236" t="s">
        <v>3827</v>
      </c>
      <c r="V96" s="236" t="s">
        <v>3831</v>
      </c>
      <c r="W96" s="39" t="s">
        <v>7866</v>
      </c>
      <c r="X96" s="256">
        <v>44970</v>
      </c>
      <c r="Y96" s="256">
        <v>45289</v>
      </c>
      <c r="Z96" s="256">
        <v>44970</v>
      </c>
      <c r="AA96" s="256">
        <v>45289</v>
      </c>
      <c r="AB96" s="813"/>
      <c r="AC96" s="1672"/>
      <c r="AD96" s="51">
        <f t="shared" si="109"/>
        <v>0</v>
      </c>
      <c r="AE96" s="51">
        <f t="shared" si="109"/>
        <v>0</v>
      </c>
      <c r="AF96" s="51">
        <f t="shared" si="109"/>
        <v>0</v>
      </c>
      <c r="AG96" s="51">
        <f t="shared" si="108"/>
        <v>0</v>
      </c>
      <c r="AH96" s="51">
        <f t="shared" si="108"/>
        <v>0</v>
      </c>
      <c r="AI96" s="51">
        <f t="shared" si="108"/>
        <v>0</v>
      </c>
      <c r="AJ96" s="51">
        <f t="shared" si="108"/>
        <v>0</v>
      </c>
      <c r="AK96" s="813"/>
      <c r="AL96" s="2040"/>
      <c r="AM96" s="51">
        <f t="shared" si="95"/>
        <v>0</v>
      </c>
      <c r="AN96" s="257"/>
      <c r="AO96" s="257"/>
      <c r="AP96" s="257"/>
      <c r="AQ96" s="257"/>
      <c r="AR96" s="257"/>
      <c r="AS96" s="257"/>
      <c r="AT96" s="813"/>
      <c r="AU96" s="2041"/>
      <c r="AV96" s="51">
        <f t="shared" si="92"/>
        <v>0</v>
      </c>
      <c r="AW96" s="257"/>
      <c r="AX96" s="257"/>
      <c r="AY96" s="257"/>
      <c r="AZ96" s="257"/>
      <c r="BA96" s="257"/>
      <c r="BB96" s="257"/>
      <c r="BC96" s="813"/>
      <c r="BD96" s="2042"/>
      <c r="BE96" s="51">
        <f t="shared" si="93"/>
        <v>0</v>
      </c>
      <c r="BF96" s="257"/>
      <c r="BG96" s="257"/>
      <c r="BH96" s="257"/>
      <c r="BI96" s="257"/>
      <c r="BJ96" s="257"/>
      <c r="BK96" s="257"/>
      <c r="BL96" s="813"/>
      <c r="BM96" s="2043"/>
      <c r="BN96" s="51">
        <f t="shared" si="94"/>
        <v>0</v>
      </c>
      <c r="BO96" s="257"/>
      <c r="BP96" s="257"/>
      <c r="BQ96" s="257"/>
      <c r="BR96" s="257"/>
      <c r="BS96" s="257"/>
      <c r="BT96" s="257"/>
      <c r="BU96" s="821"/>
      <c r="BV96" s="822"/>
      <c r="BW96" s="822"/>
      <c r="BX96" s="822"/>
      <c r="BY96" s="822"/>
      <c r="BZ96" s="822"/>
      <c r="CA96" s="822"/>
      <c r="CB96" s="822"/>
      <c r="CC96" s="823"/>
    </row>
    <row r="97" spans="1:81" s="58" customFormat="1" ht="40.200000000000003" customHeight="1" x14ac:dyDescent="0.3">
      <c r="A97" s="34"/>
      <c r="B97" s="886"/>
      <c r="C97" s="869"/>
      <c r="D97" s="919"/>
      <c r="E97" s="920"/>
      <c r="F97" s="2016"/>
      <c r="G97" s="2016"/>
      <c r="H97" s="2016"/>
      <c r="I97" s="2031"/>
      <c r="J97" s="813"/>
      <c r="K97" s="855"/>
      <c r="L97" s="1188"/>
      <c r="M97" s="1191"/>
      <c r="N97" s="1194"/>
      <c r="O97" s="1176"/>
      <c r="P97" s="1179"/>
      <c r="Q97" s="1182"/>
      <c r="R97" s="813"/>
      <c r="S97" s="39"/>
      <c r="T97" s="236"/>
      <c r="U97" s="236"/>
      <c r="V97" s="236"/>
      <c r="W97" s="39"/>
      <c r="X97" s="31"/>
      <c r="Y97" s="31"/>
      <c r="Z97" s="31"/>
      <c r="AA97" s="31"/>
      <c r="AB97" s="813"/>
      <c r="AC97" s="1672"/>
      <c r="AD97" s="51">
        <f t="shared" si="109"/>
        <v>0</v>
      </c>
      <c r="AE97" s="51">
        <f t="shared" si="109"/>
        <v>0</v>
      </c>
      <c r="AF97" s="51">
        <f t="shared" si="109"/>
        <v>0</v>
      </c>
      <c r="AG97" s="51">
        <f t="shared" si="108"/>
        <v>0</v>
      </c>
      <c r="AH97" s="51">
        <f t="shared" si="108"/>
        <v>0</v>
      </c>
      <c r="AI97" s="51">
        <f t="shared" si="108"/>
        <v>0</v>
      </c>
      <c r="AJ97" s="51">
        <f t="shared" si="108"/>
        <v>0</v>
      </c>
      <c r="AK97" s="813"/>
      <c r="AL97" s="2040"/>
      <c r="AM97" s="51">
        <f t="shared" si="95"/>
        <v>0</v>
      </c>
      <c r="AN97" s="257"/>
      <c r="AO97" s="257"/>
      <c r="AP97" s="257"/>
      <c r="AQ97" s="257"/>
      <c r="AR97" s="257"/>
      <c r="AS97" s="257"/>
      <c r="AT97" s="813"/>
      <c r="AU97" s="2041"/>
      <c r="AV97" s="51">
        <f t="shared" si="92"/>
        <v>0</v>
      </c>
      <c r="AW97" s="257"/>
      <c r="AX97" s="257"/>
      <c r="AY97" s="257"/>
      <c r="AZ97" s="257"/>
      <c r="BA97" s="257"/>
      <c r="BB97" s="257"/>
      <c r="BC97" s="813"/>
      <c r="BD97" s="2042"/>
      <c r="BE97" s="51">
        <f t="shared" si="93"/>
        <v>0</v>
      </c>
      <c r="BF97" s="257"/>
      <c r="BG97" s="257"/>
      <c r="BH97" s="257"/>
      <c r="BI97" s="257"/>
      <c r="BJ97" s="257"/>
      <c r="BK97" s="257"/>
      <c r="BL97" s="813"/>
      <c r="BM97" s="2043"/>
      <c r="BN97" s="51">
        <f t="shared" si="94"/>
        <v>0</v>
      </c>
      <c r="BO97" s="257"/>
      <c r="BP97" s="257"/>
      <c r="BQ97" s="257"/>
      <c r="BR97" s="257"/>
      <c r="BS97" s="257"/>
      <c r="BT97" s="257"/>
      <c r="BU97" s="821"/>
      <c r="BV97" s="822"/>
      <c r="BW97" s="822"/>
      <c r="BX97" s="822"/>
      <c r="BY97" s="822"/>
      <c r="BZ97" s="822"/>
      <c r="CA97" s="822"/>
      <c r="CB97" s="822"/>
      <c r="CC97" s="823"/>
    </row>
    <row r="98" spans="1:81" s="58" customFormat="1" ht="40.200000000000003" customHeight="1" thickBot="1" x14ac:dyDescent="0.35">
      <c r="A98" s="34"/>
      <c r="B98" s="886"/>
      <c r="C98" s="869"/>
      <c r="D98" s="1265"/>
      <c r="E98" s="1267"/>
      <c r="F98" s="2017"/>
      <c r="G98" s="2017"/>
      <c r="H98" s="2017"/>
      <c r="I98" s="2032"/>
      <c r="J98" s="814"/>
      <c r="K98" s="856"/>
      <c r="L98" s="1189"/>
      <c r="M98" s="1192"/>
      <c r="N98" s="1195"/>
      <c r="O98" s="1177"/>
      <c r="P98" s="1180"/>
      <c r="Q98" s="1183"/>
      <c r="R98" s="814"/>
      <c r="S98" s="232"/>
      <c r="T98" s="237"/>
      <c r="U98" s="237"/>
      <c r="V98" s="237"/>
      <c r="W98" s="232"/>
      <c r="X98" s="260"/>
      <c r="Y98" s="260"/>
      <c r="Z98" s="260"/>
      <c r="AA98" s="260"/>
      <c r="AB98" s="814"/>
      <c r="AC98" s="1673"/>
      <c r="AD98" s="46">
        <f t="shared" si="109"/>
        <v>0</v>
      </c>
      <c r="AE98" s="46">
        <f t="shared" si="109"/>
        <v>0</v>
      </c>
      <c r="AF98" s="46">
        <f t="shared" si="109"/>
        <v>0</v>
      </c>
      <c r="AG98" s="46">
        <f t="shared" si="108"/>
        <v>0</v>
      </c>
      <c r="AH98" s="46">
        <f t="shared" si="108"/>
        <v>0</v>
      </c>
      <c r="AI98" s="46">
        <f t="shared" si="108"/>
        <v>0</v>
      </c>
      <c r="AJ98" s="46">
        <f t="shared" si="108"/>
        <v>0</v>
      </c>
      <c r="AK98" s="814"/>
      <c r="AL98" s="2044"/>
      <c r="AM98" s="46">
        <f t="shared" si="95"/>
        <v>0</v>
      </c>
      <c r="AN98" s="49"/>
      <c r="AO98" s="49"/>
      <c r="AP98" s="49"/>
      <c r="AQ98" s="49"/>
      <c r="AR98" s="49"/>
      <c r="AS98" s="49"/>
      <c r="AT98" s="814"/>
      <c r="AU98" s="2045"/>
      <c r="AV98" s="46">
        <f t="shared" si="92"/>
        <v>0</v>
      </c>
      <c r="AW98" s="49"/>
      <c r="AX98" s="49"/>
      <c r="AY98" s="49"/>
      <c r="AZ98" s="49"/>
      <c r="BA98" s="49"/>
      <c r="BB98" s="49"/>
      <c r="BC98" s="814"/>
      <c r="BD98" s="2046"/>
      <c r="BE98" s="46">
        <f t="shared" si="93"/>
        <v>0</v>
      </c>
      <c r="BF98" s="49"/>
      <c r="BG98" s="49"/>
      <c r="BH98" s="49"/>
      <c r="BI98" s="49"/>
      <c r="BJ98" s="49"/>
      <c r="BK98" s="49"/>
      <c r="BL98" s="814"/>
      <c r="BM98" s="2047"/>
      <c r="BN98" s="46">
        <f t="shared" si="94"/>
        <v>0</v>
      </c>
      <c r="BO98" s="49"/>
      <c r="BP98" s="49"/>
      <c r="BQ98" s="49"/>
      <c r="BR98" s="49"/>
      <c r="BS98" s="49"/>
      <c r="BT98" s="49"/>
      <c r="BU98" s="824"/>
      <c r="BV98" s="825"/>
      <c r="BW98" s="825"/>
      <c r="BX98" s="825"/>
      <c r="BY98" s="825"/>
      <c r="BZ98" s="825"/>
      <c r="CA98" s="825"/>
      <c r="CB98" s="825"/>
      <c r="CC98" s="826"/>
    </row>
    <row r="99" spans="1:81" s="58" customFormat="1" ht="40.200000000000003" customHeight="1" thickTop="1" thickBot="1" x14ac:dyDescent="0.35">
      <c r="A99" s="34"/>
      <c r="B99" s="886"/>
      <c r="C99" s="869"/>
      <c r="D99" s="1264">
        <v>4101</v>
      </c>
      <c r="E99" s="1266" t="s">
        <v>7818</v>
      </c>
      <c r="F99" s="2015" t="s">
        <v>7819</v>
      </c>
      <c r="G99" s="2015" t="s">
        <v>7820</v>
      </c>
      <c r="H99" s="2015" t="s">
        <v>7821</v>
      </c>
      <c r="I99" s="2030">
        <v>2021004540189</v>
      </c>
      <c r="J99" s="812">
        <v>563</v>
      </c>
      <c r="K99" s="854" t="str">
        <f>+[29]Metas!K639</f>
        <v>Proyectos de generación de ingresos formulados para las asociaciones de víctimas del departamento Norte de Santander que lo soliciten.</v>
      </c>
      <c r="L99" s="2057">
        <v>1</v>
      </c>
      <c r="M99" s="1190">
        <f>SUM(N99:Q99)</f>
        <v>1</v>
      </c>
      <c r="N99" s="1193">
        <v>0.25</v>
      </c>
      <c r="O99" s="1175">
        <v>0.25</v>
      </c>
      <c r="P99" s="1178">
        <v>0.25</v>
      </c>
      <c r="Q99" s="1181">
        <v>0.25</v>
      </c>
      <c r="R99" s="812">
        <f>+$J99</f>
        <v>563</v>
      </c>
      <c r="S99" s="231" t="s">
        <v>7867</v>
      </c>
      <c r="T99" s="235" t="s">
        <v>3821</v>
      </c>
      <c r="U99" s="235" t="s">
        <v>3826</v>
      </c>
      <c r="V99" s="235" t="s">
        <v>3830</v>
      </c>
      <c r="W99" s="231" t="s">
        <v>7771</v>
      </c>
      <c r="X99" s="256">
        <v>44970</v>
      </c>
      <c r="Y99" s="256">
        <v>45289</v>
      </c>
      <c r="Z99" s="256">
        <v>44970</v>
      </c>
      <c r="AA99" s="256">
        <v>45289</v>
      </c>
      <c r="AB99" s="812">
        <f t="shared" ref="AB99" si="128">+$J99</f>
        <v>563</v>
      </c>
      <c r="AC99" s="1671">
        <f t="shared" ref="AC99" si="129">L99</f>
        <v>1</v>
      </c>
      <c r="AD99" s="427">
        <f t="shared" si="109"/>
        <v>70</v>
      </c>
      <c r="AE99" s="427">
        <f t="shared" si="109"/>
        <v>0</v>
      </c>
      <c r="AF99" s="427">
        <f t="shared" si="109"/>
        <v>0</v>
      </c>
      <c r="AG99" s="427">
        <f t="shared" si="108"/>
        <v>0</v>
      </c>
      <c r="AH99" s="427">
        <f t="shared" si="108"/>
        <v>0</v>
      </c>
      <c r="AI99" s="427">
        <f t="shared" si="108"/>
        <v>70</v>
      </c>
      <c r="AJ99" s="427">
        <f t="shared" si="108"/>
        <v>0</v>
      </c>
      <c r="AK99" s="812">
        <f t="shared" ref="AK99" si="130">+$J99</f>
        <v>563</v>
      </c>
      <c r="AL99" s="2036">
        <v>0.25</v>
      </c>
      <c r="AM99" s="44">
        <f t="shared" si="95"/>
        <v>17.5</v>
      </c>
      <c r="AN99" s="47"/>
      <c r="AO99" s="47"/>
      <c r="AP99" s="47"/>
      <c r="AQ99" s="47"/>
      <c r="AR99" s="47">
        <v>17.5</v>
      </c>
      <c r="AS99" s="47"/>
      <c r="AT99" s="812">
        <f t="shared" ref="AT99" si="131">+$J99</f>
        <v>563</v>
      </c>
      <c r="AU99" s="2037">
        <v>0.25</v>
      </c>
      <c r="AV99" s="44">
        <f t="shared" si="92"/>
        <v>17.5</v>
      </c>
      <c r="AW99" s="47"/>
      <c r="AX99" s="47"/>
      <c r="AY99" s="47"/>
      <c r="AZ99" s="47"/>
      <c r="BA99" s="47">
        <v>17.5</v>
      </c>
      <c r="BB99" s="47"/>
      <c r="BC99" s="812">
        <f t="shared" ref="BC99" si="132">+$J99</f>
        <v>563</v>
      </c>
      <c r="BD99" s="2038">
        <v>0.25</v>
      </c>
      <c r="BE99" s="44">
        <f t="shared" si="93"/>
        <v>17.5</v>
      </c>
      <c r="BF99" s="47"/>
      <c r="BG99" s="47"/>
      <c r="BH99" s="47"/>
      <c r="BI99" s="47"/>
      <c r="BJ99" s="47">
        <v>17.5</v>
      </c>
      <c r="BK99" s="47"/>
      <c r="BL99" s="812">
        <f t="shared" ref="BL99" si="133">+$J99</f>
        <v>563</v>
      </c>
      <c r="BM99" s="2039">
        <v>0.25</v>
      </c>
      <c r="BN99" s="44">
        <f t="shared" si="94"/>
        <v>17.5</v>
      </c>
      <c r="BO99" s="47"/>
      <c r="BP99" s="47"/>
      <c r="BQ99" s="47"/>
      <c r="BR99" s="47"/>
      <c r="BS99" s="47">
        <v>17.5</v>
      </c>
      <c r="BT99" s="47"/>
      <c r="BU99" s="818"/>
      <c r="BV99" s="819"/>
      <c r="BW99" s="819"/>
      <c r="BX99" s="819"/>
      <c r="BY99" s="819"/>
      <c r="BZ99" s="819"/>
      <c r="CA99" s="819"/>
      <c r="CB99" s="819"/>
      <c r="CC99" s="820"/>
    </row>
    <row r="100" spans="1:81" s="58" customFormat="1" ht="40.200000000000003" customHeight="1" thickTop="1" thickBot="1" x14ac:dyDescent="0.35">
      <c r="A100" s="34"/>
      <c r="B100" s="886"/>
      <c r="C100" s="869"/>
      <c r="D100" s="919"/>
      <c r="E100" s="920"/>
      <c r="F100" s="2016"/>
      <c r="G100" s="2016"/>
      <c r="H100" s="2016"/>
      <c r="I100" s="2031"/>
      <c r="J100" s="813"/>
      <c r="K100" s="855"/>
      <c r="L100" s="2058"/>
      <c r="M100" s="1191"/>
      <c r="N100" s="1194"/>
      <c r="O100" s="1176"/>
      <c r="P100" s="1179"/>
      <c r="Q100" s="1182"/>
      <c r="R100" s="813"/>
      <c r="S100" s="39" t="s">
        <v>7868</v>
      </c>
      <c r="T100" s="236" t="s">
        <v>3821</v>
      </c>
      <c r="U100" s="236" t="s">
        <v>3828</v>
      </c>
      <c r="V100" s="236" t="s">
        <v>3831</v>
      </c>
      <c r="W100" s="39" t="s">
        <v>7869</v>
      </c>
      <c r="X100" s="256">
        <v>44970</v>
      </c>
      <c r="Y100" s="256">
        <v>45289</v>
      </c>
      <c r="Z100" s="256">
        <v>44970</v>
      </c>
      <c r="AA100" s="256">
        <v>45289</v>
      </c>
      <c r="AB100" s="813"/>
      <c r="AC100" s="1672"/>
      <c r="AD100" s="51">
        <f t="shared" si="109"/>
        <v>0</v>
      </c>
      <c r="AE100" s="51">
        <f t="shared" si="109"/>
        <v>0</v>
      </c>
      <c r="AF100" s="51">
        <f t="shared" si="109"/>
        <v>0</v>
      </c>
      <c r="AG100" s="51">
        <f t="shared" si="108"/>
        <v>0</v>
      </c>
      <c r="AH100" s="51">
        <f t="shared" si="108"/>
        <v>0</v>
      </c>
      <c r="AI100" s="51">
        <f t="shared" si="108"/>
        <v>0</v>
      </c>
      <c r="AJ100" s="51">
        <f t="shared" si="108"/>
        <v>0</v>
      </c>
      <c r="AK100" s="813"/>
      <c r="AL100" s="2040"/>
      <c r="AM100" s="51">
        <f t="shared" si="95"/>
        <v>0</v>
      </c>
      <c r="AN100" s="257"/>
      <c r="AO100" s="257"/>
      <c r="AP100" s="257"/>
      <c r="AQ100" s="257"/>
      <c r="AR100" s="257"/>
      <c r="AS100" s="257"/>
      <c r="AT100" s="813"/>
      <c r="AU100" s="2041"/>
      <c r="AV100" s="51">
        <f t="shared" si="92"/>
        <v>0</v>
      </c>
      <c r="AW100" s="257"/>
      <c r="AX100" s="257"/>
      <c r="AY100" s="257"/>
      <c r="AZ100" s="257"/>
      <c r="BA100" s="257"/>
      <c r="BB100" s="257"/>
      <c r="BC100" s="813"/>
      <c r="BD100" s="2042"/>
      <c r="BE100" s="51">
        <f t="shared" si="93"/>
        <v>0</v>
      </c>
      <c r="BF100" s="257"/>
      <c r="BG100" s="257"/>
      <c r="BH100" s="257"/>
      <c r="BI100" s="257"/>
      <c r="BJ100" s="257"/>
      <c r="BK100" s="257"/>
      <c r="BL100" s="813"/>
      <c r="BM100" s="2043"/>
      <c r="BN100" s="51">
        <f t="shared" si="94"/>
        <v>0</v>
      </c>
      <c r="BO100" s="257"/>
      <c r="BP100" s="257"/>
      <c r="BQ100" s="257"/>
      <c r="BR100" s="257"/>
      <c r="BS100" s="257"/>
      <c r="BT100" s="257"/>
      <c r="BU100" s="821"/>
      <c r="BV100" s="822"/>
      <c r="BW100" s="822"/>
      <c r="BX100" s="822"/>
      <c r="BY100" s="822"/>
      <c r="BZ100" s="822"/>
      <c r="CA100" s="822"/>
      <c r="CB100" s="822"/>
      <c r="CC100" s="823"/>
    </row>
    <row r="101" spans="1:81" s="58" customFormat="1" ht="40.200000000000003" customHeight="1" thickTop="1" x14ac:dyDescent="0.3">
      <c r="A101" s="34"/>
      <c r="B101" s="886"/>
      <c r="C101" s="869"/>
      <c r="D101" s="919"/>
      <c r="E101" s="920"/>
      <c r="F101" s="2016"/>
      <c r="G101" s="2016"/>
      <c r="H101" s="2016"/>
      <c r="I101" s="2031"/>
      <c r="J101" s="813"/>
      <c r="K101" s="855"/>
      <c r="L101" s="2058"/>
      <c r="M101" s="1191"/>
      <c r="N101" s="1194"/>
      <c r="O101" s="1176"/>
      <c r="P101" s="1179"/>
      <c r="Q101" s="1182"/>
      <c r="R101" s="813"/>
      <c r="S101" s="231" t="s">
        <v>7870</v>
      </c>
      <c r="T101" s="236" t="s">
        <v>3821</v>
      </c>
      <c r="U101" s="236" t="s">
        <v>3827</v>
      </c>
      <c r="V101" s="236" t="s">
        <v>3831</v>
      </c>
      <c r="W101" s="39" t="s">
        <v>7866</v>
      </c>
      <c r="X101" s="31"/>
      <c r="Y101" s="31"/>
      <c r="Z101" s="31"/>
      <c r="AA101" s="31"/>
      <c r="AB101" s="813"/>
      <c r="AC101" s="1672"/>
      <c r="AD101" s="51">
        <f t="shared" si="109"/>
        <v>0</v>
      </c>
      <c r="AE101" s="51">
        <f t="shared" si="109"/>
        <v>0</v>
      </c>
      <c r="AF101" s="51">
        <f t="shared" si="109"/>
        <v>0</v>
      </c>
      <c r="AG101" s="51">
        <f t="shared" si="108"/>
        <v>0</v>
      </c>
      <c r="AH101" s="51">
        <f t="shared" si="108"/>
        <v>0</v>
      </c>
      <c r="AI101" s="51">
        <f t="shared" si="108"/>
        <v>0</v>
      </c>
      <c r="AJ101" s="51">
        <f t="shared" si="108"/>
        <v>0</v>
      </c>
      <c r="AK101" s="813"/>
      <c r="AL101" s="2040"/>
      <c r="AM101" s="51">
        <f t="shared" si="95"/>
        <v>0</v>
      </c>
      <c r="AN101" s="257"/>
      <c r="AO101" s="257"/>
      <c r="AP101" s="257"/>
      <c r="AQ101" s="257"/>
      <c r="AR101" s="257"/>
      <c r="AS101" s="257"/>
      <c r="AT101" s="813"/>
      <c r="AU101" s="2041"/>
      <c r="AV101" s="51">
        <f t="shared" si="92"/>
        <v>0</v>
      </c>
      <c r="AW101" s="257"/>
      <c r="AX101" s="257"/>
      <c r="AY101" s="257"/>
      <c r="AZ101" s="257"/>
      <c r="BA101" s="257"/>
      <c r="BB101" s="257"/>
      <c r="BC101" s="813"/>
      <c r="BD101" s="2042"/>
      <c r="BE101" s="51">
        <f t="shared" si="93"/>
        <v>0</v>
      </c>
      <c r="BF101" s="257"/>
      <c r="BG101" s="257"/>
      <c r="BH101" s="257"/>
      <c r="BI101" s="257"/>
      <c r="BJ101" s="257"/>
      <c r="BK101" s="257"/>
      <c r="BL101" s="813"/>
      <c r="BM101" s="2043"/>
      <c r="BN101" s="51">
        <f t="shared" si="94"/>
        <v>0</v>
      </c>
      <c r="BO101" s="257"/>
      <c r="BP101" s="257"/>
      <c r="BQ101" s="257"/>
      <c r="BR101" s="257"/>
      <c r="BS101" s="257"/>
      <c r="BT101" s="257"/>
      <c r="BU101" s="821"/>
      <c r="BV101" s="822"/>
      <c r="BW101" s="822"/>
      <c r="BX101" s="822"/>
      <c r="BY101" s="822"/>
      <c r="BZ101" s="822"/>
      <c r="CA101" s="822"/>
      <c r="CB101" s="822"/>
      <c r="CC101" s="823"/>
    </row>
    <row r="102" spans="1:81" s="58" customFormat="1" ht="40.200000000000003" customHeight="1" thickBot="1" x14ac:dyDescent="0.35">
      <c r="A102" s="34"/>
      <c r="B102" s="887"/>
      <c r="C102" s="870"/>
      <c r="D102" s="1265"/>
      <c r="E102" s="1267"/>
      <c r="F102" s="2017"/>
      <c r="G102" s="2017"/>
      <c r="H102" s="2017"/>
      <c r="I102" s="2032"/>
      <c r="J102" s="814"/>
      <c r="K102" s="856"/>
      <c r="L102" s="2059"/>
      <c r="M102" s="1192"/>
      <c r="N102" s="1195"/>
      <c r="O102" s="1177"/>
      <c r="P102" s="1180"/>
      <c r="Q102" s="1183"/>
      <c r="R102" s="814"/>
      <c r="S102" s="232"/>
      <c r="T102" s="237"/>
      <c r="U102" s="237"/>
      <c r="V102" s="237"/>
      <c r="W102" s="232"/>
      <c r="X102" s="260"/>
      <c r="Y102" s="260"/>
      <c r="Z102" s="260"/>
      <c r="AA102" s="260"/>
      <c r="AB102" s="814"/>
      <c r="AC102" s="1673"/>
      <c r="AD102" s="46">
        <f t="shared" si="109"/>
        <v>0</v>
      </c>
      <c r="AE102" s="46">
        <f t="shared" si="109"/>
        <v>0</v>
      </c>
      <c r="AF102" s="46">
        <f t="shared" si="109"/>
        <v>0</v>
      </c>
      <c r="AG102" s="46">
        <f t="shared" si="108"/>
        <v>0</v>
      </c>
      <c r="AH102" s="46">
        <f t="shared" si="108"/>
        <v>0</v>
      </c>
      <c r="AI102" s="46">
        <f t="shared" si="108"/>
        <v>0</v>
      </c>
      <c r="AJ102" s="46">
        <f t="shared" si="108"/>
        <v>0</v>
      </c>
      <c r="AK102" s="814"/>
      <c r="AL102" s="2044"/>
      <c r="AM102" s="46">
        <f t="shared" si="95"/>
        <v>0</v>
      </c>
      <c r="AN102" s="49"/>
      <c r="AO102" s="49"/>
      <c r="AP102" s="49"/>
      <c r="AQ102" s="49"/>
      <c r="AR102" s="49"/>
      <c r="AS102" s="49"/>
      <c r="AT102" s="814"/>
      <c r="AU102" s="2045"/>
      <c r="AV102" s="46">
        <f t="shared" si="92"/>
        <v>0</v>
      </c>
      <c r="AW102" s="49"/>
      <c r="AX102" s="49"/>
      <c r="AY102" s="49"/>
      <c r="AZ102" s="49"/>
      <c r="BA102" s="49"/>
      <c r="BB102" s="49"/>
      <c r="BC102" s="814"/>
      <c r="BD102" s="2046"/>
      <c r="BE102" s="46">
        <f t="shared" si="93"/>
        <v>0</v>
      </c>
      <c r="BF102" s="49"/>
      <c r="BG102" s="49"/>
      <c r="BH102" s="49"/>
      <c r="BI102" s="49"/>
      <c r="BJ102" s="49"/>
      <c r="BK102" s="49"/>
      <c r="BL102" s="814"/>
      <c r="BM102" s="2047"/>
      <c r="BN102" s="46">
        <f t="shared" si="94"/>
        <v>0</v>
      </c>
      <c r="BO102" s="49"/>
      <c r="BP102" s="49"/>
      <c r="BQ102" s="49"/>
      <c r="BR102" s="49"/>
      <c r="BS102" s="49"/>
      <c r="BT102" s="49"/>
      <c r="BU102" s="824"/>
      <c r="BV102" s="825"/>
      <c r="BW102" s="825"/>
      <c r="BX102" s="825"/>
      <c r="BY102" s="825"/>
      <c r="BZ102" s="825"/>
      <c r="CA102" s="825"/>
      <c r="CB102" s="825"/>
      <c r="CC102" s="826"/>
    </row>
    <row r="103" spans="1:81" s="58" customFormat="1" ht="40.200000000000003" customHeight="1" thickTop="1" thickBot="1" x14ac:dyDescent="0.35">
      <c r="A103" s="34"/>
      <c r="B103" s="885" t="s">
        <v>841</v>
      </c>
      <c r="C103" s="868" t="s">
        <v>7871</v>
      </c>
      <c r="D103" s="1264">
        <v>4101</v>
      </c>
      <c r="E103" s="1266" t="s">
        <v>7802</v>
      </c>
      <c r="F103" s="2015" t="s">
        <v>7803</v>
      </c>
      <c r="G103" s="2015" t="s">
        <v>7804</v>
      </c>
      <c r="H103" s="2015" t="s">
        <v>7805</v>
      </c>
      <c r="I103" s="2030">
        <v>2021004540174</v>
      </c>
      <c r="J103" s="812">
        <v>564</v>
      </c>
      <c r="K103" s="854" t="str">
        <f>+[29]Metas!K641</f>
        <v>“CATATUMBO: MUSEO DE MEMORIA Y LABORATORIO MULTIMEDIA”, diseñado y operando, con articulación de Procesos de dignificación de Memoria desde el Centro de Inspiración para la Paz del Departamento.</v>
      </c>
      <c r="L103" s="2048">
        <v>1</v>
      </c>
      <c r="M103" s="860">
        <f>SUM(N103:Q103)</f>
        <v>0</v>
      </c>
      <c r="N103" s="836">
        <v>0</v>
      </c>
      <c r="O103" s="839"/>
      <c r="P103" s="863"/>
      <c r="Q103" s="866"/>
      <c r="R103" s="812">
        <f>+$J103</f>
        <v>564</v>
      </c>
      <c r="S103" s="231" t="s">
        <v>7872</v>
      </c>
      <c r="T103" s="235" t="s">
        <v>3821</v>
      </c>
      <c r="U103" s="235" t="s">
        <v>3826</v>
      </c>
      <c r="V103" s="235" t="s">
        <v>3830</v>
      </c>
      <c r="W103" s="231" t="s">
        <v>7771</v>
      </c>
      <c r="X103" s="256">
        <v>44240</v>
      </c>
      <c r="Y103" s="256">
        <v>45289</v>
      </c>
      <c r="Z103" s="256">
        <v>44970</v>
      </c>
      <c r="AA103" s="256">
        <v>45289</v>
      </c>
      <c r="AB103" s="812">
        <f t="shared" ref="AB103" si="134">+$J103</f>
        <v>564</v>
      </c>
      <c r="AC103" s="1668">
        <f t="shared" ref="AC103" si="135">L103</f>
        <v>1</v>
      </c>
      <c r="AD103" s="427">
        <f t="shared" si="109"/>
        <v>0</v>
      </c>
      <c r="AE103" s="427">
        <f t="shared" si="109"/>
        <v>0</v>
      </c>
      <c r="AF103" s="427">
        <f t="shared" si="109"/>
        <v>0</v>
      </c>
      <c r="AG103" s="427">
        <f t="shared" si="108"/>
        <v>0</v>
      </c>
      <c r="AH103" s="427">
        <f t="shared" si="108"/>
        <v>0</v>
      </c>
      <c r="AI103" s="427">
        <f t="shared" si="108"/>
        <v>0</v>
      </c>
      <c r="AJ103" s="427">
        <f t="shared" si="108"/>
        <v>0</v>
      </c>
      <c r="AK103" s="812">
        <f t="shared" ref="AK103" si="136">+$J103</f>
        <v>564</v>
      </c>
      <c r="AL103" s="2060">
        <v>0.25</v>
      </c>
      <c r="AM103" s="44">
        <f>SUM(AN103:AS103)</f>
        <v>0</v>
      </c>
      <c r="AN103" s="47"/>
      <c r="AO103" s="47"/>
      <c r="AP103" s="47"/>
      <c r="AQ103" s="47"/>
      <c r="AR103" s="47"/>
      <c r="AS103" s="47"/>
      <c r="AT103" s="812">
        <f t="shared" ref="AT103" si="137">+$J103</f>
        <v>564</v>
      </c>
      <c r="AU103" s="2061">
        <v>0.25</v>
      </c>
      <c r="AV103" s="44">
        <f t="shared" si="92"/>
        <v>0</v>
      </c>
      <c r="AW103" s="47"/>
      <c r="AX103" s="47"/>
      <c r="AY103" s="47"/>
      <c r="AZ103" s="47"/>
      <c r="BA103" s="47"/>
      <c r="BB103" s="47"/>
      <c r="BC103" s="812">
        <f t="shared" ref="BC103" si="138">+$J103</f>
        <v>564</v>
      </c>
      <c r="BD103" s="2062">
        <v>0.25</v>
      </c>
      <c r="BE103" s="44">
        <f t="shared" si="93"/>
        <v>0</v>
      </c>
      <c r="BF103" s="47"/>
      <c r="BG103" s="47"/>
      <c r="BH103" s="47"/>
      <c r="BI103" s="47"/>
      <c r="BJ103" s="47"/>
      <c r="BK103" s="47"/>
      <c r="BL103" s="812">
        <f t="shared" ref="BL103" si="139">+$J103</f>
        <v>564</v>
      </c>
      <c r="BM103" s="2063" t="s">
        <v>7833</v>
      </c>
      <c r="BN103" s="44">
        <f t="shared" si="94"/>
        <v>0</v>
      </c>
      <c r="BO103" s="47"/>
      <c r="BP103" s="47"/>
      <c r="BQ103" s="47"/>
      <c r="BR103" s="47"/>
      <c r="BS103" s="47"/>
      <c r="BT103" s="47"/>
      <c r="BU103" s="2033" t="s">
        <v>7873</v>
      </c>
      <c r="BV103" s="2034"/>
      <c r="BW103" s="2034"/>
      <c r="BX103" s="2034"/>
      <c r="BY103" s="2034"/>
      <c r="BZ103" s="2034"/>
      <c r="CA103" s="2034"/>
      <c r="CB103" s="2034"/>
      <c r="CC103" s="2035"/>
    </row>
    <row r="104" spans="1:81" s="58" customFormat="1" ht="40.200000000000003" customHeight="1" thickTop="1" thickBot="1" x14ac:dyDescent="0.35">
      <c r="A104" s="34"/>
      <c r="B104" s="886"/>
      <c r="C104" s="869"/>
      <c r="D104" s="919"/>
      <c r="E104" s="920"/>
      <c r="F104" s="2016"/>
      <c r="G104" s="2016"/>
      <c r="H104" s="2016"/>
      <c r="I104" s="2031"/>
      <c r="J104" s="813"/>
      <c r="K104" s="855"/>
      <c r="L104" s="2050"/>
      <c r="M104" s="861"/>
      <c r="N104" s="837"/>
      <c r="O104" s="840"/>
      <c r="P104" s="864"/>
      <c r="Q104" s="867"/>
      <c r="R104" s="813"/>
      <c r="S104" s="39" t="s">
        <v>7874</v>
      </c>
      <c r="T104" s="236" t="s">
        <v>3821</v>
      </c>
      <c r="U104" s="236" t="s">
        <v>3827</v>
      </c>
      <c r="V104" s="236" t="s">
        <v>3831</v>
      </c>
      <c r="W104" s="39" t="s">
        <v>7875</v>
      </c>
      <c r="X104" s="256">
        <v>44970</v>
      </c>
      <c r="Y104" s="256">
        <v>45289</v>
      </c>
      <c r="Z104" s="256">
        <v>44970</v>
      </c>
      <c r="AA104" s="256">
        <v>45289</v>
      </c>
      <c r="AB104" s="813"/>
      <c r="AC104" s="1669"/>
      <c r="AD104" s="51">
        <f t="shared" si="109"/>
        <v>0</v>
      </c>
      <c r="AE104" s="51">
        <f t="shared" si="109"/>
        <v>0</v>
      </c>
      <c r="AF104" s="51">
        <f t="shared" si="109"/>
        <v>0</v>
      </c>
      <c r="AG104" s="51">
        <f t="shared" si="108"/>
        <v>0</v>
      </c>
      <c r="AH104" s="51">
        <f t="shared" si="108"/>
        <v>0</v>
      </c>
      <c r="AI104" s="51">
        <f t="shared" si="108"/>
        <v>0</v>
      </c>
      <c r="AJ104" s="51">
        <f t="shared" si="108"/>
        <v>0</v>
      </c>
      <c r="AK104" s="813"/>
      <c r="AL104" s="2064"/>
      <c r="AM104" s="51">
        <f t="shared" si="95"/>
        <v>0</v>
      </c>
      <c r="AN104" s="257"/>
      <c r="AO104" s="257"/>
      <c r="AP104" s="257"/>
      <c r="AQ104" s="257"/>
      <c r="AR104" s="257"/>
      <c r="AS104" s="257"/>
      <c r="AT104" s="813"/>
      <c r="AU104" s="2065"/>
      <c r="AV104" s="51">
        <f t="shared" si="92"/>
        <v>0</v>
      </c>
      <c r="AW104" s="257"/>
      <c r="AX104" s="257"/>
      <c r="AY104" s="257"/>
      <c r="AZ104" s="257"/>
      <c r="BA104" s="257"/>
      <c r="BB104" s="257"/>
      <c r="BC104" s="813"/>
      <c r="BD104" s="2066"/>
      <c r="BE104" s="51">
        <f t="shared" si="93"/>
        <v>0</v>
      </c>
      <c r="BF104" s="257"/>
      <c r="BG104" s="257"/>
      <c r="BH104" s="257"/>
      <c r="BI104" s="257"/>
      <c r="BJ104" s="257"/>
      <c r="BK104" s="257"/>
      <c r="BL104" s="813"/>
      <c r="BM104" s="2067"/>
      <c r="BN104" s="51">
        <f t="shared" si="94"/>
        <v>0</v>
      </c>
      <c r="BO104" s="257"/>
      <c r="BP104" s="257"/>
      <c r="BQ104" s="257"/>
      <c r="BR104" s="257"/>
      <c r="BS104" s="257"/>
      <c r="BT104" s="257"/>
      <c r="BU104" s="821"/>
      <c r="BV104" s="822"/>
      <c r="BW104" s="822"/>
      <c r="BX104" s="822"/>
      <c r="BY104" s="822"/>
      <c r="BZ104" s="822"/>
      <c r="CA104" s="822"/>
      <c r="CB104" s="822"/>
      <c r="CC104" s="823"/>
    </row>
    <row r="105" spans="1:81" s="58" customFormat="1" ht="40.200000000000003" customHeight="1" thickTop="1" x14ac:dyDescent="0.3">
      <c r="A105" s="34"/>
      <c r="B105" s="886"/>
      <c r="C105" s="869"/>
      <c r="D105" s="919"/>
      <c r="E105" s="920"/>
      <c r="F105" s="2016"/>
      <c r="G105" s="2016"/>
      <c r="H105" s="2016"/>
      <c r="I105" s="2031"/>
      <c r="J105" s="813"/>
      <c r="K105" s="855"/>
      <c r="L105" s="2050"/>
      <c r="M105" s="861"/>
      <c r="N105" s="837"/>
      <c r="O105" s="840"/>
      <c r="P105" s="864"/>
      <c r="Q105" s="867"/>
      <c r="R105" s="813"/>
      <c r="S105" s="39" t="s">
        <v>7876</v>
      </c>
      <c r="T105" s="236" t="s">
        <v>3821</v>
      </c>
      <c r="U105" s="236" t="s">
        <v>3826</v>
      </c>
      <c r="V105" s="236" t="s">
        <v>3830</v>
      </c>
      <c r="W105" s="39" t="s">
        <v>7877</v>
      </c>
      <c r="X105" s="256">
        <v>44970</v>
      </c>
      <c r="Y105" s="256">
        <v>45289</v>
      </c>
      <c r="Z105" s="256">
        <v>44970</v>
      </c>
      <c r="AA105" s="256">
        <v>45289</v>
      </c>
      <c r="AB105" s="813"/>
      <c r="AC105" s="1669"/>
      <c r="AD105" s="51">
        <f t="shared" si="109"/>
        <v>0</v>
      </c>
      <c r="AE105" s="51">
        <f t="shared" si="109"/>
        <v>0</v>
      </c>
      <c r="AF105" s="51">
        <f t="shared" si="109"/>
        <v>0</v>
      </c>
      <c r="AG105" s="51">
        <f t="shared" si="108"/>
        <v>0</v>
      </c>
      <c r="AH105" s="51">
        <f t="shared" si="108"/>
        <v>0</v>
      </c>
      <c r="AI105" s="51">
        <f t="shared" si="108"/>
        <v>0</v>
      </c>
      <c r="AJ105" s="51">
        <f t="shared" si="108"/>
        <v>0</v>
      </c>
      <c r="AK105" s="813"/>
      <c r="AL105" s="2064"/>
      <c r="AM105" s="51">
        <f t="shared" si="95"/>
        <v>0</v>
      </c>
      <c r="AN105" s="257"/>
      <c r="AO105" s="257"/>
      <c r="AP105" s="257"/>
      <c r="AQ105" s="257"/>
      <c r="AR105" s="257"/>
      <c r="AS105" s="257"/>
      <c r="AT105" s="813"/>
      <c r="AU105" s="2065"/>
      <c r="AV105" s="51">
        <f t="shared" si="92"/>
        <v>0</v>
      </c>
      <c r="AW105" s="257"/>
      <c r="AX105" s="257"/>
      <c r="AY105" s="257"/>
      <c r="AZ105" s="257"/>
      <c r="BA105" s="257"/>
      <c r="BB105" s="257"/>
      <c r="BC105" s="813"/>
      <c r="BD105" s="2066"/>
      <c r="BE105" s="51">
        <f t="shared" si="93"/>
        <v>0</v>
      </c>
      <c r="BF105" s="257"/>
      <c r="BG105" s="257"/>
      <c r="BH105" s="257"/>
      <c r="BI105" s="257"/>
      <c r="BJ105" s="257"/>
      <c r="BK105" s="257"/>
      <c r="BL105" s="813"/>
      <c r="BM105" s="2067"/>
      <c r="BN105" s="51">
        <f t="shared" si="94"/>
        <v>0</v>
      </c>
      <c r="BO105" s="257"/>
      <c r="BP105" s="257"/>
      <c r="BQ105" s="257"/>
      <c r="BR105" s="257"/>
      <c r="BS105" s="257"/>
      <c r="BT105" s="257"/>
      <c r="BU105" s="821"/>
      <c r="BV105" s="822"/>
      <c r="BW105" s="822"/>
      <c r="BX105" s="822"/>
      <c r="BY105" s="822"/>
      <c r="BZ105" s="822"/>
      <c r="CA105" s="822"/>
      <c r="CB105" s="822"/>
      <c r="CC105" s="823"/>
    </row>
    <row r="106" spans="1:81" s="58" customFormat="1" ht="40.200000000000003" customHeight="1" thickBot="1" x14ac:dyDescent="0.35">
      <c r="A106" s="34"/>
      <c r="B106" s="886"/>
      <c r="C106" s="869"/>
      <c r="D106" s="1265"/>
      <c r="E106" s="1267"/>
      <c r="F106" s="2017"/>
      <c r="G106" s="2017"/>
      <c r="H106" s="2017"/>
      <c r="I106" s="2032"/>
      <c r="J106" s="814"/>
      <c r="K106" s="856"/>
      <c r="L106" s="2052"/>
      <c r="M106" s="862"/>
      <c r="N106" s="838"/>
      <c r="O106" s="841"/>
      <c r="P106" s="865"/>
      <c r="Q106" s="874"/>
      <c r="R106" s="814"/>
      <c r="S106" s="232"/>
      <c r="T106" s="237"/>
      <c r="U106" s="237"/>
      <c r="V106" s="237"/>
      <c r="W106" s="232"/>
      <c r="X106" s="260"/>
      <c r="Y106" s="260"/>
      <c r="Z106" s="260"/>
      <c r="AA106" s="260"/>
      <c r="AB106" s="814"/>
      <c r="AC106" s="1670"/>
      <c r="AD106" s="46">
        <f t="shared" si="109"/>
        <v>0</v>
      </c>
      <c r="AE106" s="46">
        <f t="shared" si="109"/>
        <v>0</v>
      </c>
      <c r="AF106" s="46">
        <f t="shared" si="109"/>
        <v>0</v>
      </c>
      <c r="AG106" s="46">
        <f t="shared" si="108"/>
        <v>0</v>
      </c>
      <c r="AH106" s="46">
        <f t="shared" si="108"/>
        <v>0</v>
      </c>
      <c r="AI106" s="46">
        <f t="shared" si="108"/>
        <v>0</v>
      </c>
      <c r="AJ106" s="46">
        <f t="shared" si="108"/>
        <v>0</v>
      </c>
      <c r="AK106" s="814"/>
      <c r="AL106" s="2068"/>
      <c r="AM106" s="46">
        <f t="shared" si="95"/>
        <v>0</v>
      </c>
      <c r="AN106" s="49"/>
      <c r="AO106" s="49"/>
      <c r="AP106" s="49"/>
      <c r="AQ106" s="49"/>
      <c r="AR106" s="49"/>
      <c r="AS106" s="49"/>
      <c r="AT106" s="814"/>
      <c r="AU106" s="2069"/>
      <c r="AV106" s="46">
        <f t="shared" si="92"/>
        <v>0</v>
      </c>
      <c r="AW106" s="49"/>
      <c r="AX106" s="49"/>
      <c r="AY106" s="49"/>
      <c r="AZ106" s="49"/>
      <c r="BA106" s="49"/>
      <c r="BB106" s="49"/>
      <c r="BC106" s="814"/>
      <c r="BD106" s="2070"/>
      <c r="BE106" s="46">
        <f t="shared" si="93"/>
        <v>0</v>
      </c>
      <c r="BF106" s="49"/>
      <c r="BG106" s="49"/>
      <c r="BH106" s="49"/>
      <c r="BI106" s="49"/>
      <c r="BJ106" s="49"/>
      <c r="BK106" s="49"/>
      <c r="BL106" s="814"/>
      <c r="BM106" s="2071"/>
      <c r="BN106" s="46">
        <f t="shared" si="94"/>
        <v>0</v>
      </c>
      <c r="BO106" s="49"/>
      <c r="BP106" s="49"/>
      <c r="BQ106" s="49"/>
      <c r="BR106" s="49"/>
      <c r="BS106" s="49"/>
      <c r="BT106" s="49"/>
      <c r="BU106" s="824"/>
      <c r="BV106" s="825"/>
      <c r="BW106" s="825"/>
      <c r="BX106" s="825"/>
      <c r="BY106" s="825"/>
      <c r="BZ106" s="825"/>
      <c r="CA106" s="825"/>
      <c r="CB106" s="825"/>
      <c r="CC106" s="826"/>
    </row>
    <row r="107" spans="1:81" s="58" customFormat="1" ht="40.200000000000003" customHeight="1" thickTop="1" thickBot="1" x14ac:dyDescent="0.35">
      <c r="A107" s="34"/>
      <c r="B107" s="886"/>
      <c r="C107" s="869"/>
      <c r="D107" s="1264">
        <v>4101</v>
      </c>
      <c r="E107" s="1266" t="s">
        <v>7802</v>
      </c>
      <c r="F107" s="2015" t="s">
        <v>7803</v>
      </c>
      <c r="G107" s="2015" t="s">
        <v>7804</v>
      </c>
      <c r="H107" s="2015" t="s">
        <v>7805</v>
      </c>
      <c r="I107" s="2030">
        <v>2021004540174</v>
      </c>
      <c r="J107" s="812">
        <v>565</v>
      </c>
      <c r="K107" s="854" t="str">
        <f>+[29]Metas!K642</f>
        <v>Eventos de dignificación de la Memoria Histórica de las Víctimas del conflicto armado a través de acciones de memoria dinamizadas desde CIP</v>
      </c>
      <c r="L107" s="2048">
        <v>5</v>
      </c>
      <c r="M107" s="860">
        <f>SUM(N107:Q107)</f>
        <v>5</v>
      </c>
      <c r="N107" s="836">
        <v>1</v>
      </c>
      <c r="O107" s="839">
        <v>1</v>
      </c>
      <c r="P107" s="863">
        <v>2</v>
      </c>
      <c r="Q107" s="866">
        <v>1</v>
      </c>
      <c r="R107" s="812">
        <f>+$J107</f>
        <v>565</v>
      </c>
      <c r="S107" s="231" t="s">
        <v>7878</v>
      </c>
      <c r="T107" s="235" t="s">
        <v>3821</v>
      </c>
      <c r="U107" s="235" t="s">
        <v>3827</v>
      </c>
      <c r="V107" s="235" t="s">
        <v>3830</v>
      </c>
      <c r="W107" s="231" t="s">
        <v>7879</v>
      </c>
      <c r="X107" s="256">
        <v>44970</v>
      </c>
      <c r="Y107" s="256">
        <v>45289</v>
      </c>
      <c r="Z107" s="256">
        <v>44970</v>
      </c>
      <c r="AA107" s="256">
        <v>45289</v>
      </c>
      <c r="AB107" s="812">
        <f t="shared" ref="AB107" si="140">+$J107</f>
        <v>565</v>
      </c>
      <c r="AC107" s="827">
        <f t="shared" ref="AC107" si="141">L107</f>
        <v>5</v>
      </c>
      <c r="AD107" s="427">
        <f t="shared" si="109"/>
        <v>15</v>
      </c>
      <c r="AE107" s="427">
        <f t="shared" si="109"/>
        <v>15</v>
      </c>
      <c r="AF107" s="427">
        <f t="shared" si="109"/>
        <v>0</v>
      </c>
      <c r="AG107" s="427">
        <f t="shared" si="108"/>
        <v>0</v>
      </c>
      <c r="AH107" s="427">
        <f t="shared" si="108"/>
        <v>0</v>
      </c>
      <c r="AI107" s="427">
        <f t="shared" si="108"/>
        <v>0</v>
      </c>
      <c r="AJ107" s="427">
        <f t="shared" si="108"/>
        <v>0</v>
      </c>
      <c r="AK107" s="812">
        <f t="shared" ref="AK107" si="142">+$J107</f>
        <v>565</v>
      </c>
      <c r="AL107" s="830">
        <v>2</v>
      </c>
      <c r="AM107" s="44">
        <f t="shared" si="95"/>
        <v>6</v>
      </c>
      <c r="AN107" s="47">
        <v>6</v>
      </c>
      <c r="AO107" s="47"/>
      <c r="AP107" s="47"/>
      <c r="AQ107" s="47"/>
      <c r="AR107" s="47"/>
      <c r="AS107" s="47"/>
      <c r="AT107" s="812">
        <f t="shared" ref="AT107" si="143">+$J107</f>
        <v>565</v>
      </c>
      <c r="AU107" s="833">
        <v>2</v>
      </c>
      <c r="AV107" s="44">
        <f t="shared" si="92"/>
        <v>6</v>
      </c>
      <c r="AW107" s="47">
        <v>6</v>
      </c>
      <c r="AX107" s="47"/>
      <c r="AY107" s="47"/>
      <c r="AZ107" s="47"/>
      <c r="BA107" s="47"/>
      <c r="BB107" s="47"/>
      <c r="BC107" s="812">
        <f t="shared" ref="BC107" si="144">+$J107</f>
        <v>565</v>
      </c>
      <c r="BD107" s="809">
        <v>1</v>
      </c>
      <c r="BE107" s="44">
        <f t="shared" si="93"/>
        <v>3</v>
      </c>
      <c r="BF107" s="47">
        <v>3</v>
      </c>
      <c r="BG107" s="47"/>
      <c r="BH107" s="47"/>
      <c r="BI107" s="47"/>
      <c r="BJ107" s="47"/>
      <c r="BK107" s="47"/>
      <c r="BL107" s="812">
        <f t="shared" ref="BL107" si="145">+$J107</f>
        <v>565</v>
      </c>
      <c r="BM107" s="2063" t="s">
        <v>7833</v>
      </c>
      <c r="BN107" s="44">
        <f t="shared" si="94"/>
        <v>0</v>
      </c>
      <c r="BO107" s="47"/>
      <c r="BP107" s="47"/>
      <c r="BQ107" s="47"/>
      <c r="BR107" s="47"/>
      <c r="BS107" s="47"/>
      <c r="BT107" s="47"/>
      <c r="BU107" s="818"/>
      <c r="BV107" s="819"/>
      <c r="BW107" s="819"/>
      <c r="BX107" s="819"/>
      <c r="BY107" s="819"/>
      <c r="BZ107" s="819"/>
      <c r="CA107" s="819"/>
      <c r="CB107" s="819"/>
      <c r="CC107" s="820"/>
    </row>
    <row r="108" spans="1:81" s="58" customFormat="1" ht="40.200000000000003" customHeight="1" thickTop="1" x14ac:dyDescent="0.3">
      <c r="A108" s="34"/>
      <c r="B108" s="886"/>
      <c r="C108" s="869"/>
      <c r="D108" s="919"/>
      <c r="E108" s="920"/>
      <c r="F108" s="2016"/>
      <c r="G108" s="2016"/>
      <c r="H108" s="2016"/>
      <c r="I108" s="2031"/>
      <c r="J108" s="813"/>
      <c r="K108" s="855"/>
      <c r="L108" s="2050"/>
      <c r="M108" s="861"/>
      <c r="N108" s="837"/>
      <c r="O108" s="840"/>
      <c r="P108" s="864"/>
      <c r="Q108" s="867"/>
      <c r="R108" s="813"/>
      <c r="S108" s="39" t="s">
        <v>7880</v>
      </c>
      <c r="T108" s="236" t="s">
        <v>3821</v>
      </c>
      <c r="U108" s="236" t="s">
        <v>3828</v>
      </c>
      <c r="V108" s="236" t="s">
        <v>3831</v>
      </c>
      <c r="W108" s="39" t="s">
        <v>7881</v>
      </c>
      <c r="X108" s="256">
        <v>44970</v>
      </c>
      <c r="Y108" s="256">
        <v>45289</v>
      </c>
      <c r="Z108" s="256">
        <v>44970</v>
      </c>
      <c r="AA108" s="256">
        <v>45289</v>
      </c>
      <c r="AB108" s="813"/>
      <c r="AC108" s="828"/>
      <c r="AD108" s="51">
        <f t="shared" si="109"/>
        <v>0</v>
      </c>
      <c r="AE108" s="51">
        <f t="shared" si="109"/>
        <v>0</v>
      </c>
      <c r="AF108" s="51">
        <f t="shared" si="109"/>
        <v>0</v>
      </c>
      <c r="AG108" s="51">
        <f t="shared" si="108"/>
        <v>0</v>
      </c>
      <c r="AH108" s="51">
        <f t="shared" si="108"/>
        <v>0</v>
      </c>
      <c r="AI108" s="51">
        <f t="shared" si="108"/>
        <v>0</v>
      </c>
      <c r="AJ108" s="51">
        <f t="shared" si="108"/>
        <v>0</v>
      </c>
      <c r="AK108" s="813"/>
      <c r="AL108" s="831"/>
      <c r="AM108" s="51">
        <f t="shared" si="95"/>
        <v>0</v>
      </c>
      <c r="AN108" s="257"/>
      <c r="AO108" s="257"/>
      <c r="AP108" s="257"/>
      <c r="AQ108" s="257"/>
      <c r="AR108" s="257"/>
      <c r="AS108" s="257"/>
      <c r="AT108" s="813"/>
      <c r="AU108" s="834"/>
      <c r="AV108" s="51">
        <f t="shared" si="92"/>
        <v>0</v>
      </c>
      <c r="AW108" s="257"/>
      <c r="AX108" s="257"/>
      <c r="AY108" s="257"/>
      <c r="AZ108" s="257"/>
      <c r="BA108" s="257"/>
      <c r="BB108" s="257"/>
      <c r="BC108" s="813"/>
      <c r="BD108" s="810"/>
      <c r="BE108" s="51">
        <f t="shared" si="93"/>
        <v>0</v>
      </c>
      <c r="BF108" s="257"/>
      <c r="BG108" s="257"/>
      <c r="BH108" s="257"/>
      <c r="BI108" s="257"/>
      <c r="BJ108" s="257"/>
      <c r="BK108" s="257"/>
      <c r="BL108" s="813"/>
      <c r="BM108" s="2067"/>
      <c r="BN108" s="51">
        <f t="shared" si="94"/>
        <v>0</v>
      </c>
      <c r="BO108" s="257"/>
      <c r="BP108" s="257"/>
      <c r="BQ108" s="257"/>
      <c r="BR108" s="257"/>
      <c r="BS108" s="257"/>
      <c r="BT108" s="257"/>
      <c r="BU108" s="821"/>
      <c r="BV108" s="822"/>
      <c r="BW108" s="822"/>
      <c r="BX108" s="822"/>
      <c r="BY108" s="822"/>
      <c r="BZ108" s="822"/>
      <c r="CA108" s="822"/>
      <c r="CB108" s="822"/>
      <c r="CC108" s="823"/>
    </row>
    <row r="109" spans="1:81" s="58" customFormat="1" ht="40.200000000000003" customHeight="1" x14ac:dyDescent="0.3">
      <c r="A109" s="34"/>
      <c r="B109" s="886"/>
      <c r="C109" s="869"/>
      <c r="D109" s="919"/>
      <c r="E109" s="920"/>
      <c r="F109" s="2016"/>
      <c r="G109" s="2016"/>
      <c r="H109" s="2016"/>
      <c r="I109" s="2031"/>
      <c r="J109" s="813"/>
      <c r="K109" s="855"/>
      <c r="L109" s="2050"/>
      <c r="M109" s="861"/>
      <c r="N109" s="837"/>
      <c r="O109" s="840"/>
      <c r="P109" s="864"/>
      <c r="Q109" s="867"/>
      <c r="R109" s="813"/>
      <c r="S109" s="39"/>
      <c r="T109" s="236"/>
      <c r="U109" s="236"/>
      <c r="V109" s="236"/>
      <c r="W109" s="39"/>
      <c r="X109" s="31"/>
      <c r="Y109" s="31"/>
      <c r="Z109" s="31"/>
      <c r="AA109" s="31"/>
      <c r="AB109" s="813"/>
      <c r="AC109" s="828"/>
      <c r="AD109" s="51">
        <f t="shared" si="109"/>
        <v>0</v>
      </c>
      <c r="AE109" s="51">
        <f t="shared" si="109"/>
        <v>0</v>
      </c>
      <c r="AF109" s="51">
        <f t="shared" si="109"/>
        <v>0</v>
      </c>
      <c r="AG109" s="51">
        <f t="shared" si="108"/>
        <v>0</v>
      </c>
      <c r="AH109" s="51">
        <f t="shared" si="108"/>
        <v>0</v>
      </c>
      <c r="AI109" s="51">
        <f t="shared" si="108"/>
        <v>0</v>
      </c>
      <c r="AJ109" s="51">
        <f t="shared" si="108"/>
        <v>0</v>
      </c>
      <c r="AK109" s="813"/>
      <c r="AL109" s="831"/>
      <c r="AM109" s="51">
        <f t="shared" si="95"/>
        <v>0</v>
      </c>
      <c r="AN109" s="257"/>
      <c r="AO109" s="257"/>
      <c r="AP109" s="257"/>
      <c r="AQ109" s="257"/>
      <c r="AR109" s="257"/>
      <c r="AS109" s="257"/>
      <c r="AT109" s="813"/>
      <c r="AU109" s="834"/>
      <c r="AV109" s="51">
        <f t="shared" si="92"/>
        <v>0</v>
      </c>
      <c r="AW109" s="257"/>
      <c r="AX109" s="257"/>
      <c r="AY109" s="257"/>
      <c r="AZ109" s="257"/>
      <c r="BA109" s="257"/>
      <c r="BB109" s="257"/>
      <c r="BC109" s="813"/>
      <c r="BD109" s="810"/>
      <c r="BE109" s="51">
        <f t="shared" si="93"/>
        <v>0</v>
      </c>
      <c r="BF109" s="257"/>
      <c r="BG109" s="257"/>
      <c r="BH109" s="257"/>
      <c r="BI109" s="257"/>
      <c r="BJ109" s="257"/>
      <c r="BK109" s="257"/>
      <c r="BL109" s="813"/>
      <c r="BM109" s="2067"/>
      <c r="BN109" s="51">
        <f t="shared" si="94"/>
        <v>0</v>
      </c>
      <c r="BO109" s="257"/>
      <c r="BP109" s="257"/>
      <c r="BQ109" s="257"/>
      <c r="BR109" s="257"/>
      <c r="BS109" s="257"/>
      <c r="BT109" s="257"/>
      <c r="BU109" s="821"/>
      <c r="BV109" s="822"/>
      <c r="BW109" s="822"/>
      <c r="BX109" s="822"/>
      <c r="BY109" s="822"/>
      <c r="BZ109" s="822"/>
      <c r="CA109" s="822"/>
      <c r="CB109" s="822"/>
      <c r="CC109" s="823"/>
    </row>
    <row r="110" spans="1:81" s="58" customFormat="1" ht="40.200000000000003" customHeight="1" thickBot="1" x14ac:dyDescent="0.35">
      <c r="A110" s="34"/>
      <c r="B110" s="886"/>
      <c r="C110" s="869"/>
      <c r="D110" s="1265"/>
      <c r="E110" s="1267"/>
      <c r="F110" s="2017"/>
      <c r="G110" s="2017"/>
      <c r="H110" s="2017"/>
      <c r="I110" s="2032"/>
      <c r="J110" s="814"/>
      <c r="K110" s="856"/>
      <c r="L110" s="2052"/>
      <c r="M110" s="862"/>
      <c r="N110" s="838"/>
      <c r="O110" s="841"/>
      <c r="P110" s="865"/>
      <c r="Q110" s="874"/>
      <c r="R110" s="814"/>
      <c r="S110" s="232"/>
      <c r="T110" s="237"/>
      <c r="U110" s="237"/>
      <c r="V110" s="237"/>
      <c r="W110" s="232"/>
      <c r="X110" s="260"/>
      <c r="Y110" s="260"/>
      <c r="Z110" s="260"/>
      <c r="AA110" s="260"/>
      <c r="AB110" s="814"/>
      <c r="AC110" s="829"/>
      <c r="AD110" s="46">
        <f t="shared" si="109"/>
        <v>0</v>
      </c>
      <c r="AE110" s="46">
        <f t="shared" si="109"/>
        <v>0</v>
      </c>
      <c r="AF110" s="46">
        <f t="shared" si="109"/>
        <v>0</v>
      </c>
      <c r="AG110" s="46">
        <f t="shared" si="108"/>
        <v>0</v>
      </c>
      <c r="AH110" s="46">
        <f t="shared" si="108"/>
        <v>0</v>
      </c>
      <c r="AI110" s="46">
        <f t="shared" si="108"/>
        <v>0</v>
      </c>
      <c r="AJ110" s="46">
        <f t="shared" si="108"/>
        <v>0</v>
      </c>
      <c r="AK110" s="814"/>
      <c r="AL110" s="832"/>
      <c r="AM110" s="46">
        <f t="shared" si="95"/>
        <v>0</v>
      </c>
      <c r="AN110" s="49"/>
      <c r="AO110" s="49"/>
      <c r="AP110" s="49"/>
      <c r="AQ110" s="49"/>
      <c r="AR110" s="49"/>
      <c r="AS110" s="49"/>
      <c r="AT110" s="814"/>
      <c r="AU110" s="835"/>
      <c r="AV110" s="46">
        <f t="shared" si="92"/>
        <v>0</v>
      </c>
      <c r="AW110" s="49"/>
      <c r="AX110" s="49"/>
      <c r="AY110" s="49"/>
      <c r="AZ110" s="49"/>
      <c r="BA110" s="49"/>
      <c r="BB110" s="49"/>
      <c r="BC110" s="814"/>
      <c r="BD110" s="811"/>
      <c r="BE110" s="46">
        <f t="shared" si="93"/>
        <v>0</v>
      </c>
      <c r="BF110" s="49"/>
      <c r="BG110" s="49"/>
      <c r="BH110" s="49"/>
      <c r="BI110" s="49"/>
      <c r="BJ110" s="49"/>
      <c r="BK110" s="49"/>
      <c r="BL110" s="814"/>
      <c r="BM110" s="2071"/>
      <c r="BN110" s="46">
        <f t="shared" si="94"/>
        <v>0</v>
      </c>
      <c r="BO110" s="49"/>
      <c r="BP110" s="49"/>
      <c r="BQ110" s="49"/>
      <c r="BR110" s="49"/>
      <c r="BS110" s="49"/>
      <c r="BT110" s="49"/>
      <c r="BU110" s="824"/>
      <c r="BV110" s="825"/>
      <c r="BW110" s="825"/>
      <c r="BX110" s="825"/>
      <c r="BY110" s="825"/>
      <c r="BZ110" s="825"/>
      <c r="CA110" s="825"/>
      <c r="CB110" s="825"/>
      <c r="CC110" s="826"/>
    </row>
    <row r="111" spans="1:81" s="58" customFormat="1" ht="40.200000000000003" customHeight="1" thickTop="1" thickBot="1" x14ac:dyDescent="0.35">
      <c r="A111" s="34"/>
      <c r="B111" s="886"/>
      <c r="C111" s="869"/>
      <c r="D111" s="1264">
        <v>4101</v>
      </c>
      <c r="E111" s="1266" t="s">
        <v>7802</v>
      </c>
      <c r="F111" s="2015" t="s">
        <v>7803</v>
      </c>
      <c r="G111" s="2015" t="s">
        <v>7804</v>
      </c>
      <c r="H111" s="2015" t="s">
        <v>7805</v>
      </c>
      <c r="I111" s="2030">
        <v>2021004540174</v>
      </c>
      <c r="J111" s="812">
        <v>566</v>
      </c>
      <c r="K111" s="854" t="str">
        <f>+[29]Metas!K643</f>
        <v>Fortalecimiento a la mesa de memoria histórica del Departamento</v>
      </c>
      <c r="L111" s="2057">
        <v>1</v>
      </c>
      <c r="M111" s="1190">
        <f>SUM(N111:Q111)</f>
        <v>1</v>
      </c>
      <c r="N111" s="1193">
        <v>0.25</v>
      </c>
      <c r="O111" s="1175">
        <v>0.25</v>
      </c>
      <c r="P111" s="1178">
        <v>0.25</v>
      </c>
      <c r="Q111" s="1181">
        <v>0.25</v>
      </c>
      <c r="R111" s="812">
        <f>+$J111</f>
        <v>566</v>
      </c>
      <c r="S111" s="231" t="s">
        <v>7882</v>
      </c>
      <c r="T111" s="235" t="s">
        <v>3821</v>
      </c>
      <c r="U111" s="235" t="s">
        <v>3828</v>
      </c>
      <c r="V111" s="235" t="s">
        <v>3830</v>
      </c>
      <c r="W111" s="231" t="s">
        <v>7883</v>
      </c>
      <c r="X111" s="256">
        <v>44970</v>
      </c>
      <c r="Y111" s="256">
        <v>45289</v>
      </c>
      <c r="Z111" s="256">
        <v>44970</v>
      </c>
      <c r="AA111" s="256">
        <v>45289</v>
      </c>
      <c r="AB111" s="812">
        <f t="shared" ref="AB111" si="146">+$J111</f>
        <v>566</v>
      </c>
      <c r="AC111" s="1671">
        <v>1</v>
      </c>
      <c r="AD111" s="427">
        <f t="shared" si="109"/>
        <v>15</v>
      </c>
      <c r="AE111" s="427">
        <f t="shared" si="109"/>
        <v>5</v>
      </c>
      <c r="AF111" s="427">
        <f t="shared" si="109"/>
        <v>0</v>
      </c>
      <c r="AG111" s="427">
        <f t="shared" si="108"/>
        <v>0</v>
      </c>
      <c r="AH111" s="427">
        <f t="shared" si="108"/>
        <v>0</v>
      </c>
      <c r="AI111" s="427">
        <f t="shared" si="108"/>
        <v>10</v>
      </c>
      <c r="AJ111" s="427">
        <f t="shared" si="108"/>
        <v>0</v>
      </c>
      <c r="AK111" s="812">
        <f t="shared" ref="AK111" si="147">+$J111</f>
        <v>566</v>
      </c>
      <c r="AL111" s="2036">
        <v>0.25</v>
      </c>
      <c r="AM111" s="44">
        <f t="shared" si="95"/>
        <v>3.75</v>
      </c>
      <c r="AN111" s="47">
        <v>1.25</v>
      </c>
      <c r="AO111" s="47"/>
      <c r="AP111" s="47"/>
      <c r="AQ111" s="47"/>
      <c r="AR111" s="47">
        <v>2.5</v>
      </c>
      <c r="AS111" s="47"/>
      <c r="AT111" s="812">
        <f t="shared" ref="AT111" si="148">+$J111</f>
        <v>566</v>
      </c>
      <c r="AU111" s="2037">
        <v>0.25</v>
      </c>
      <c r="AV111" s="44">
        <f t="shared" si="92"/>
        <v>3.75</v>
      </c>
      <c r="AW111" s="47">
        <v>1.25</v>
      </c>
      <c r="AX111" s="47"/>
      <c r="AY111" s="47"/>
      <c r="AZ111" s="47"/>
      <c r="BA111" s="47">
        <v>2.5</v>
      </c>
      <c r="BB111" s="47"/>
      <c r="BC111" s="812">
        <f t="shared" ref="BC111" si="149">+$J111</f>
        <v>566</v>
      </c>
      <c r="BD111" s="2038">
        <v>0.25</v>
      </c>
      <c r="BE111" s="44">
        <f t="shared" si="93"/>
        <v>3.75</v>
      </c>
      <c r="BF111" s="47">
        <v>1.25</v>
      </c>
      <c r="BG111" s="47"/>
      <c r="BH111" s="47"/>
      <c r="BI111" s="47"/>
      <c r="BJ111" s="47">
        <v>2.5</v>
      </c>
      <c r="BK111" s="47"/>
      <c r="BL111" s="812">
        <f t="shared" ref="BL111" si="150">+$J111</f>
        <v>566</v>
      </c>
      <c r="BM111" s="2039">
        <v>0.25</v>
      </c>
      <c r="BN111" s="44">
        <f t="shared" si="94"/>
        <v>3.75</v>
      </c>
      <c r="BO111" s="47">
        <v>1.25</v>
      </c>
      <c r="BP111" s="47"/>
      <c r="BQ111" s="47"/>
      <c r="BR111" s="47"/>
      <c r="BS111" s="47">
        <v>2.5</v>
      </c>
      <c r="BT111" s="47"/>
      <c r="BU111" s="818"/>
      <c r="BV111" s="819"/>
      <c r="BW111" s="819"/>
      <c r="BX111" s="819"/>
      <c r="BY111" s="819"/>
      <c r="BZ111" s="819"/>
      <c r="CA111" s="819"/>
      <c r="CB111" s="819"/>
      <c r="CC111" s="820"/>
    </row>
    <row r="112" spans="1:81" s="58" customFormat="1" ht="40.200000000000003" customHeight="1" thickTop="1" x14ac:dyDescent="0.3">
      <c r="A112" s="34"/>
      <c r="B112" s="886"/>
      <c r="C112" s="869"/>
      <c r="D112" s="919"/>
      <c r="E112" s="920"/>
      <c r="F112" s="2016"/>
      <c r="G112" s="2016"/>
      <c r="H112" s="2016"/>
      <c r="I112" s="2031"/>
      <c r="J112" s="813"/>
      <c r="K112" s="855"/>
      <c r="L112" s="2058"/>
      <c r="M112" s="1191"/>
      <c r="N112" s="1194"/>
      <c r="O112" s="1176"/>
      <c r="P112" s="1179"/>
      <c r="Q112" s="1182"/>
      <c r="R112" s="813"/>
      <c r="S112" s="39" t="s">
        <v>7884</v>
      </c>
      <c r="T112" s="236" t="s">
        <v>3821</v>
      </c>
      <c r="U112" s="236" t="s">
        <v>3826</v>
      </c>
      <c r="V112" s="236" t="s">
        <v>3831</v>
      </c>
      <c r="W112" s="39" t="s">
        <v>7885</v>
      </c>
      <c r="X112" s="256">
        <v>44970</v>
      </c>
      <c r="Y112" s="256">
        <v>45289</v>
      </c>
      <c r="Z112" s="256">
        <v>44970</v>
      </c>
      <c r="AA112" s="256">
        <v>45289</v>
      </c>
      <c r="AB112" s="813"/>
      <c r="AC112" s="1672"/>
      <c r="AD112" s="51">
        <f t="shared" si="109"/>
        <v>0</v>
      </c>
      <c r="AE112" s="51">
        <f t="shared" si="109"/>
        <v>0</v>
      </c>
      <c r="AF112" s="51">
        <f t="shared" si="109"/>
        <v>0</v>
      </c>
      <c r="AG112" s="51">
        <f t="shared" si="108"/>
        <v>0</v>
      </c>
      <c r="AH112" s="51">
        <f t="shared" si="108"/>
        <v>0</v>
      </c>
      <c r="AI112" s="51">
        <f t="shared" si="108"/>
        <v>0</v>
      </c>
      <c r="AJ112" s="51">
        <f t="shared" si="108"/>
        <v>0</v>
      </c>
      <c r="AK112" s="813"/>
      <c r="AL112" s="2040"/>
      <c r="AM112" s="51">
        <f t="shared" si="95"/>
        <v>0</v>
      </c>
      <c r="AN112" s="257"/>
      <c r="AO112" s="257"/>
      <c r="AP112" s="257"/>
      <c r="AQ112" s="257"/>
      <c r="AR112" s="257"/>
      <c r="AS112" s="257"/>
      <c r="AT112" s="813"/>
      <c r="AU112" s="2041"/>
      <c r="AV112" s="51">
        <f t="shared" si="92"/>
        <v>0</v>
      </c>
      <c r="AW112" s="257"/>
      <c r="AX112" s="257"/>
      <c r="AY112" s="257"/>
      <c r="AZ112" s="257"/>
      <c r="BA112" s="257"/>
      <c r="BB112" s="257"/>
      <c r="BC112" s="813"/>
      <c r="BD112" s="2042"/>
      <c r="BE112" s="51">
        <f t="shared" si="93"/>
        <v>0</v>
      </c>
      <c r="BF112" s="257"/>
      <c r="BG112" s="257"/>
      <c r="BH112" s="257"/>
      <c r="BI112" s="257"/>
      <c r="BJ112" s="257"/>
      <c r="BK112" s="257"/>
      <c r="BL112" s="813"/>
      <c r="BM112" s="2043"/>
      <c r="BN112" s="51">
        <f t="shared" si="94"/>
        <v>0</v>
      </c>
      <c r="BO112" s="257"/>
      <c r="BP112" s="257"/>
      <c r="BQ112" s="257"/>
      <c r="BR112" s="257"/>
      <c r="BS112" s="257"/>
      <c r="BT112" s="257"/>
      <c r="BU112" s="821"/>
      <c r="BV112" s="822"/>
      <c r="BW112" s="822"/>
      <c r="BX112" s="822"/>
      <c r="BY112" s="822"/>
      <c r="BZ112" s="822"/>
      <c r="CA112" s="822"/>
      <c r="CB112" s="822"/>
      <c r="CC112" s="823"/>
    </row>
    <row r="113" spans="1:81" s="58" customFormat="1" ht="40.200000000000003" customHeight="1" x14ac:dyDescent="0.3">
      <c r="A113" s="34"/>
      <c r="B113" s="886"/>
      <c r="C113" s="869"/>
      <c r="D113" s="919"/>
      <c r="E113" s="920"/>
      <c r="F113" s="2016"/>
      <c r="G113" s="2016"/>
      <c r="H113" s="2016"/>
      <c r="I113" s="2031"/>
      <c r="J113" s="813"/>
      <c r="K113" s="855"/>
      <c r="L113" s="2058"/>
      <c r="M113" s="1191"/>
      <c r="N113" s="1194"/>
      <c r="O113" s="1176"/>
      <c r="P113" s="1179"/>
      <c r="Q113" s="1182"/>
      <c r="R113" s="813"/>
      <c r="S113" s="39"/>
      <c r="T113" s="236"/>
      <c r="U113" s="236"/>
      <c r="V113" s="236"/>
      <c r="W113" s="39"/>
      <c r="X113" s="31"/>
      <c r="Y113" s="31"/>
      <c r="Z113" s="31"/>
      <c r="AA113" s="31"/>
      <c r="AB113" s="813"/>
      <c r="AC113" s="1672"/>
      <c r="AD113" s="51">
        <f t="shared" si="109"/>
        <v>0</v>
      </c>
      <c r="AE113" s="51">
        <f t="shared" si="109"/>
        <v>0</v>
      </c>
      <c r="AF113" s="51">
        <f t="shared" si="109"/>
        <v>0</v>
      </c>
      <c r="AG113" s="51">
        <f t="shared" si="108"/>
        <v>0</v>
      </c>
      <c r="AH113" s="51">
        <f t="shared" si="108"/>
        <v>0</v>
      </c>
      <c r="AI113" s="51">
        <f t="shared" si="108"/>
        <v>0</v>
      </c>
      <c r="AJ113" s="51">
        <f t="shared" si="108"/>
        <v>0</v>
      </c>
      <c r="AK113" s="813"/>
      <c r="AL113" s="2040"/>
      <c r="AM113" s="51">
        <f t="shared" si="95"/>
        <v>0</v>
      </c>
      <c r="AN113" s="257"/>
      <c r="AO113" s="257"/>
      <c r="AP113" s="257"/>
      <c r="AQ113" s="257"/>
      <c r="AR113" s="257"/>
      <c r="AS113" s="257"/>
      <c r="AT113" s="813"/>
      <c r="AU113" s="2041"/>
      <c r="AV113" s="51">
        <f t="shared" si="92"/>
        <v>0</v>
      </c>
      <c r="AW113" s="257"/>
      <c r="AX113" s="257"/>
      <c r="AY113" s="257"/>
      <c r="AZ113" s="257"/>
      <c r="BA113" s="257"/>
      <c r="BB113" s="257"/>
      <c r="BC113" s="813"/>
      <c r="BD113" s="2042"/>
      <c r="BE113" s="51">
        <f t="shared" si="93"/>
        <v>0</v>
      </c>
      <c r="BF113" s="257"/>
      <c r="BG113" s="257"/>
      <c r="BH113" s="257"/>
      <c r="BI113" s="257"/>
      <c r="BJ113" s="257"/>
      <c r="BK113" s="257"/>
      <c r="BL113" s="813"/>
      <c r="BM113" s="2043"/>
      <c r="BN113" s="51">
        <f t="shared" si="94"/>
        <v>0</v>
      </c>
      <c r="BO113" s="257"/>
      <c r="BP113" s="257"/>
      <c r="BQ113" s="257"/>
      <c r="BR113" s="257"/>
      <c r="BS113" s="257"/>
      <c r="BT113" s="257"/>
      <c r="BU113" s="821"/>
      <c r="BV113" s="822"/>
      <c r="BW113" s="822"/>
      <c r="BX113" s="822"/>
      <c r="BY113" s="822"/>
      <c r="BZ113" s="822"/>
      <c r="CA113" s="822"/>
      <c r="CB113" s="822"/>
      <c r="CC113" s="823"/>
    </row>
    <row r="114" spans="1:81" s="58" customFormat="1" ht="40.200000000000003" customHeight="1" thickBot="1" x14ac:dyDescent="0.35">
      <c r="A114" s="34"/>
      <c r="B114" s="886"/>
      <c r="C114" s="869"/>
      <c r="D114" s="1265"/>
      <c r="E114" s="1267"/>
      <c r="F114" s="2017"/>
      <c r="G114" s="2017"/>
      <c r="H114" s="2017"/>
      <c r="I114" s="2032"/>
      <c r="J114" s="814"/>
      <c r="K114" s="856"/>
      <c r="L114" s="2059"/>
      <c r="M114" s="1192"/>
      <c r="N114" s="1195"/>
      <c r="O114" s="1177"/>
      <c r="P114" s="1180"/>
      <c r="Q114" s="1183"/>
      <c r="R114" s="814"/>
      <c r="S114" s="232"/>
      <c r="T114" s="237"/>
      <c r="U114" s="237"/>
      <c r="V114" s="237"/>
      <c r="W114" s="232"/>
      <c r="X114" s="260"/>
      <c r="Y114" s="260"/>
      <c r="Z114" s="260"/>
      <c r="AA114" s="260"/>
      <c r="AB114" s="814"/>
      <c r="AC114" s="1673"/>
      <c r="AD114" s="46">
        <f t="shared" si="109"/>
        <v>0</v>
      </c>
      <c r="AE114" s="46">
        <f t="shared" si="109"/>
        <v>0</v>
      </c>
      <c r="AF114" s="46">
        <f t="shared" si="109"/>
        <v>0</v>
      </c>
      <c r="AG114" s="46">
        <f t="shared" si="108"/>
        <v>0</v>
      </c>
      <c r="AH114" s="46">
        <f t="shared" si="108"/>
        <v>0</v>
      </c>
      <c r="AI114" s="46">
        <f t="shared" si="108"/>
        <v>0</v>
      </c>
      <c r="AJ114" s="46">
        <f t="shared" si="108"/>
        <v>0</v>
      </c>
      <c r="AK114" s="814"/>
      <c r="AL114" s="2044"/>
      <c r="AM114" s="46">
        <f t="shared" si="95"/>
        <v>0</v>
      </c>
      <c r="AN114" s="49"/>
      <c r="AO114" s="49"/>
      <c r="AP114" s="49"/>
      <c r="AQ114" s="49"/>
      <c r="AR114" s="49"/>
      <c r="AS114" s="49"/>
      <c r="AT114" s="814"/>
      <c r="AU114" s="2045"/>
      <c r="AV114" s="46">
        <f t="shared" si="92"/>
        <v>0</v>
      </c>
      <c r="AW114" s="49"/>
      <c r="AX114" s="49"/>
      <c r="AY114" s="49"/>
      <c r="AZ114" s="49"/>
      <c r="BA114" s="49"/>
      <c r="BB114" s="49"/>
      <c r="BC114" s="814"/>
      <c r="BD114" s="2046"/>
      <c r="BE114" s="46">
        <f t="shared" si="93"/>
        <v>0</v>
      </c>
      <c r="BF114" s="49"/>
      <c r="BG114" s="49"/>
      <c r="BH114" s="49"/>
      <c r="BI114" s="49"/>
      <c r="BJ114" s="49"/>
      <c r="BK114" s="49"/>
      <c r="BL114" s="814"/>
      <c r="BM114" s="2047"/>
      <c r="BN114" s="46">
        <f t="shared" si="94"/>
        <v>0</v>
      </c>
      <c r="BO114" s="49"/>
      <c r="BP114" s="49"/>
      <c r="BQ114" s="49"/>
      <c r="BR114" s="49"/>
      <c r="BS114" s="49"/>
      <c r="BT114" s="49"/>
      <c r="BU114" s="824"/>
      <c r="BV114" s="825"/>
      <c r="BW114" s="825"/>
      <c r="BX114" s="825"/>
      <c r="BY114" s="825"/>
      <c r="BZ114" s="825"/>
      <c r="CA114" s="825"/>
      <c r="CB114" s="825"/>
      <c r="CC114" s="826"/>
    </row>
    <row r="115" spans="1:81" s="58" customFormat="1" ht="40.200000000000003" customHeight="1" thickTop="1" thickBot="1" x14ac:dyDescent="0.35">
      <c r="A115" s="34"/>
      <c r="B115" s="886"/>
      <c r="C115" s="869"/>
      <c r="D115" s="1264">
        <v>4101</v>
      </c>
      <c r="E115" s="1266" t="s">
        <v>7802</v>
      </c>
      <c r="F115" s="2015" t="s">
        <v>7803</v>
      </c>
      <c r="G115" s="2015" t="s">
        <v>7804</v>
      </c>
      <c r="H115" s="2015" t="s">
        <v>7805</v>
      </c>
      <c r="I115" s="2030">
        <v>2021004540174</v>
      </c>
      <c r="J115" s="812">
        <v>567</v>
      </c>
      <c r="K115" s="854" t="str">
        <f>+[29]Metas!K644</f>
        <v>Fortalecimiento en la articulación para garantizar con las Entidades Territoriales, la UARIV y los Distritos Militares las jornadas de entrega de libreta militar, como Medida de Satisfacción</v>
      </c>
      <c r="L115" s="2057">
        <v>1</v>
      </c>
      <c r="M115" s="1190">
        <f t="shared" ref="M115" si="151">SUM(N115:Q115)/4</f>
        <v>0.25</v>
      </c>
      <c r="N115" s="1193">
        <v>0.25</v>
      </c>
      <c r="O115" s="1175">
        <v>0.25</v>
      </c>
      <c r="P115" s="1178">
        <v>0.25</v>
      </c>
      <c r="Q115" s="1181">
        <v>0.25</v>
      </c>
      <c r="R115" s="812">
        <f>+$J115</f>
        <v>567</v>
      </c>
      <c r="S115" s="2072" t="s">
        <v>7886</v>
      </c>
      <c r="T115" s="235" t="s">
        <v>3821</v>
      </c>
      <c r="U115" s="235" t="s">
        <v>3827</v>
      </c>
      <c r="V115" s="235" t="s">
        <v>3831</v>
      </c>
      <c r="W115" s="231" t="s">
        <v>7887</v>
      </c>
      <c r="X115" s="256">
        <v>44970</v>
      </c>
      <c r="Y115" s="256">
        <v>45289</v>
      </c>
      <c r="Z115" s="256">
        <v>44970</v>
      </c>
      <c r="AA115" s="256">
        <v>45289</v>
      </c>
      <c r="AB115" s="812">
        <f t="shared" ref="AB115" si="152">+$J115</f>
        <v>567</v>
      </c>
      <c r="AC115" s="1671">
        <v>1</v>
      </c>
      <c r="AD115" s="427">
        <f t="shared" si="109"/>
        <v>5</v>
      </c>
      <c r="AE115" s="427">
        <f t="shared" si="109"/>
        <v>5</v>
      </c>
      <c r="AF115" s="427">
        <f t="shared" si="109"/>
        <v>0</v>
      </c>
      <c r="AG115" s="427">
        <f t="shared" si="108"/>
        <v>0</v>
      </c>
      <c r="AH115" s="427">
        <f t="shared" si="108"/>
        <v>0</v>
      </c>
      <c r="AI115" s="471">
        <f t="shared" si="108"/>
        <v>0</v>
      </c>
      <c r="AJ115" s="427">
        <f t="shared" si="108"/>
        <v>0</v>
      </c>
      <c r="AK115" s="812">
        <f t="shared" ref="AK115" si="153">+$J115</f>
        <v>567</v>
      </c>
      <c r="AL115" s="2036">
        <v>0.25</v>
      </c>
      <c r="AM115" s="44">
        <f t="shared" si="95"/>
        <v>1.25</v>
      </c>
      <c r="AN115" s="47">
        <v>1.25</v>
      </c>
      <c r="AO115" s="47"/>
      <c r="AP115" s="47"/>
      <c r="AQ115" s="47"/>
      <c r="AR115" s="47"/>
      <c r="AS115" s="47"/>
      <c r="AT115" s="812">
        <f t="shared" ref="AT115" si="154">+$J115</f>
        <v>567</v>
      </c>
      <c r="AU115" s="2037">
        <v>0.25</v>
      </c>
      <c r="AV115" s="44">
        <f t="shared" si="92"/>
        <v>1.25</v>
      </c>
      <c r="AW115" s="47">
        <v>1.25</v>
      </c>
      <c r="AX115" s="47"/>
      <c r="AY115" s="47"/>
      <c r="AZ115" s="47"/>
      <c r="BA115" s="47"/>
      <c r="BB115" s="47"/>
      <c r="BC115" s="812">
        <f t="shared" ref="BC115" si="155">+$J115</f>
        <v>567</v>
      </c>
      <c r="BD115" s="2038">
        <v>0.25</v>
      </c>
      <c r="BE115" s="44">
        <f t="shared" si="93"/>
        <v>1.25</v>
      </c>
      <c r="BF115" s="47">
        <v>1.25</v>
      </c>
      <c r="BG115" s="47"/>
      <c r="BH115" s="47"/>
      <c r="BI115" s="47"/>
      <c r="BJ115" s="47"/>
      <c r="BK115" s="47"/>
      <c r="BL115" s="812">
        <f t="shared" ref="BL115" si="156">+$J115</f>
        <v>567</v>
      </c>
      <c r="BM115" s="2039">
        <v>0.25</v>
      </c>
      <c r="BN115" s="44">
        <f t="shared" si="94"/>
        <v>1.25</v>
      </c>
      <c r="BO115" s="47">
        <v>1.25</v>
      </c>
      <c r="BP115" s="47"/>
      <c r="BQ115" s="47"/>
      <c r="BR115" s="47"/>
      <c r="BS115" s="47"/>
      <c r="BT115" s="47"/>
      <c r="BU115" s="818"/>
      <c r="BV115" s="819"/>
      <c r="BW115" s="819"/>
      <c r="BX115" s="819"/>
      <c r="BY115" s="819"/>
      <c r="BZ115" s="819"/>
      <c r="CA115" s="819"/>
      <c r="CB115" s="819"/>
      <c r="CC115" s="820"/>
    </row>
    <row r="116" spans="1:81" s="58" customFormat="1" ht="40.200000000000003" customHeight="1" thickTop="1" x14ac:dyDescent="0.3">
      <c r="A116" s="34"/>
      <c r="B116" s="886"/>
      <c r="C116" s="869"/>
      <c r="D116" s="919"/>
      <c r="E116" s="920"/>
      <c r="F116" s="2016"/>
      <c r="G116" s="2016"/>
      <c r="H116" s="2016"/>
      <c r="I116" s="2031"/>
      <c r="J116" s="813"/>
      <c r="K116" s="855"/>
      <c r="L116" s="2058"/>
      <c r="M116" s="1191"/>
      <c r="N116" s="1194"/>
      <c r="O116" s="1176"/>
      <c r="P116" s="1179"/>
      <c r="Q116" s="1182"/>
      <c r="R116" s="813"/>
      <c r="S116" s="231" t="s">
        <v>7888</v>
      </c>
      <c r="T116" s="236" t="s">
        <v>3821</v>
      </c>
      <c r="U116" s="236" t="s">
        <v>3828</v>
      </c>
      <c r="V116" s="236" t="s">
        <v>3831</v>
      </c>
      <c r="W116" s="39" t="s">
        <v>7889</v>
      </c>
      <c r="X116" s="256">
        <v>44970</v>
      </c>
      <c r="Y116" s="256">
        <v>45289</v>
      </c>
      <c r="Z116" s="256">
        <v>44970</v>
      </c>
      <c r="AA116" s="256">
        <v>45289</v>
      </c>
      <c r="AB116" s="813"/>
      <c r="AC116" s="1672"/>
      <c r="AD116" s="51">
        <f t="shared" si="109"/>
        <v>0</v>
      </c>
      <c r="AE116" s="51">
        <f t="shared" si="109"/>
        <v>0</v>
      </c>
      <c r="AF116" s="51">
        <f t="shared" si="109"/>
        <v>0</v>
      </c>
      <c r="AG116" s="51">
        <f t="shared" si="108"/>
        <v>0</v>
      </c>
      <c r="AH116" s="51">
        <f t="shared" si="108"/>
        <v>0</v>
      </c>
      <c r="AI116" s="51">
        <f t="shared" si="108"/>
        <v>0</v>
      </c>
      <c r="AJ116" s="51">
        <f t="shared" si="108"/>
        <v>0</v>
      </c>
      <c r="AK116" s="813"/>
      <c r="AL116" s="2040"/>
      <c r="AM116" s="51">
        <f t="shared" si="95"/>
        <v>0</v>
      </c>
      <c r="AN116" s="257"/>
      <c r="AO116" s="257"/>
      <c r="AP116" s="257"/>
      <c r="AQ116" s="257"/>
      <c r="AR116" s="257"/>
      <c r="AS116" s="257"/>
      <c r="AT116" s="813"/>
      <c r="AU116" s="2041"/>
      <c r="AV116" s="51">
        <f t="shared" si="92"/>
        <v>0</v>
      </c>
      <c r="AW116" s="257"/>
      <c r="AX116" s="257"/>
      <c r="AY116" s="257"/>
      <c r="AZ116" s="257"/>
      <c r="BA116" s="257"/>
      <c r="BB116" s="257"/>
      <c r="BC116" s="813"/>
      <c r="BD116" s="2042"/>
      <c r="BE116" s="51">
        <f t="shared" si="93"/>
        <v>0</v>
      </c>
      <c r="BF116" s="257"/>
      <c r="BG116" s="257"/>
      <c r="BH116" s="257"/>
      <c r="BI116" s="257"/>
      <c r="BJ116" s="257"/>
      <c r="BK116" s="257"/>
      <c r="BL116" s="813"/>
      <c r="BM116" s="2043"/>
      <c r="BN116" s="51">
        <f t="shared" si="94"/>
        <v>0</v>
      </c>
      <c r="BO116" s="257"/>
      <c r="BP116" s="257"/>
      <c r="BQ116" s="257"/>
      <c r="BR116" s="257"/>
      <c r="BS116" s="257"/>
      <c r="BT116" s="257"/>
      <c r="BU116" s="821"/>
      <c r="BV116" s="822"/>
      <c r="BW116" s="822"/>
      <c r="BX116" s="822"/>
      <c r="BY116" s="822"/>
      <c r="BZ116" s="822"/>
      <c r="CA116" s="822"/>
      <c r="CB116" s="822"/>
      <c r="CC116" s="823"/>
    </row>
    <row r="117" spans="1:81" s="58" customFormat="1" ht="40.200000000000003" customHeight="1" x14ac:dyDescent="0.3">
      <c r="A117" s="34"/>
      <c r="B117" s="886"/>
      <c r="C117" s="869"/>
      <c r="D117" s="919"/>
      <c r="E117" s="920"/>
      <c r="F117" s="2016"/>
      <c r="G117" s="2016"/>
      <c r="H117" s="2016"/>
      <c r="I117" s="2031"/>
      <c r="J117" s="813"/>
      <c r="K117" s="855"/>
      <c r="L117" s="2058"/>
      <c r="M117" s="1191"/>
      <c r="N117" s="1194"/>
      <c r="O117" s="1176"/>
      <c r="P117" s="1179"/>
      <c r="Q117" s="1182"/>
      <c r="R117" s="813"/>
      <c r="S117" s="39"/>
      <c r="T117" s="236"/>
      <c r="U117" s="236"/>
      <c r="V117" s="236"/>
      <c r="W117" s="39"/>
      <c r="X117" s="31"/>
      <c r="Y117" s="31"/>
      <c r="Z117" s="31"/>
      <c r="AA117" s="31"/>
      <c r="AB117" s="813"/>
      <c r="AC117" s="1672"/>
      <c r="AD117" s="51">
        <f t="shared" si="109"/>
        <v>0</v>
      </c>
      <c r="AE117" s="51">
        <f t="shared" si="109"/>
        <v>0</v>
      </c>
      <c r="AF117" s="51">
        <f t="shared" si="109"/>
        <v>0</v>
      </c>
      <c r="AG117" s="51">
        <f t="shared" si="108"/>
        <v>0</v>
      </c>
      <c r="AH117" s="51">
        <f t="shared" si="108"/>
        <v>0</v>
      </c>
      <c r="AI117" s="427">
        <f t="shared" si="108"/>
        <v>0</v>
      </c>
      <c r="AJ117" s="51">
        <f t="shared" si="108"/>
        <v>0</v>
      </c>
      <c r="AK117" s="813"/>
      <c r="AL117" s="2040"/>
      <c r="AM117" s="51">
        <f t="shared" si="95"/>
        <v>0</v>
      </c>
      <c r="AN117" s="257"/>
      <c r="AO117" s="257"/>
      <c r="AP117" s="257"/>
      <c r="AQ117" s="257"/>
      <c r="AR117" s="257"/>
      <c r="AS117" s="257"/>
      <c r="AT117" s="813"/>
      <c r="AU117" s="2041"/>
      <c r="AV117" s="51">
        <f t="shared" si="92"/>
        <v>0</v>
      </c>
      <c r="AW117" s="257"/>
      <c r="AX117" s="257"/>
      <c r="AY117" s="257"/>
      <c r="AZ117" s="257"/>
      <c r="BA117" s="257"/>
      <c r="BB117" s="257"/>
      <c r="BC117" s="813"/>
      <c r="BD117" s="2042"/>
      <c r="BE117" s="51">
        <f t="shared" si="93"/>
        <v>0</v>
      </c>
      <c r="BF117" s="257"/>
      <c r="BG117" s="257"/>
      <c r="BH117" s="257"/>
      <c r="BI117" s="257"/>
      <c r="BJ117" s="257"/>
      <c r="BK117" s="257"/>
      <c r="BL117" s="813"/>
      <c r="BM117" s="2043"/>
      <c r="BN117" s="51">
        <f t="shared" si="94"/>
        <v>0</v>
      </c>
      <c r="BO117" s="257"/>
      <c r="BP117" s="257"/>
      <c r="BQ117" s="257"/>
      <c r="BR117" s="257"/>
      <c r="BS117" s="257"/>
      <c r="BT117" s="257"/>
      <c r="BU117" s="821"/>
      <c r="BV117" s="822"/>
      <c r="BW117" s="822"/>
      <c r="BX117" s="822"/>
      <c r="BY117" s="822"/>
      <c r="BZ117" s="822"/>
      <c r="CA117" s="822"/>
      <c r="CB117" s="822"/>
      <c r="CC117" s="823"/>
    </row>
    <row r="118" spans="1:81" s="58" customFormat="1" ht="40.200000000000003" customHeight="1" thickBot="1" x14ac:dyDescent="0.35">
      <c r="A118" s="34"/>
      <c r="B118" s="887"/>
      <c r="C118" s="870"/>
      <c r="D118" s="1265"/>
      <c r="E118" s="1267"/>
      <c r="F118" s="2017"/>
      <c r="G118" s="2017"/>
      <c r="H118" s="2017"/>
      <c r="I118" s="2032"/>
      <c r="J118" s="814"/>
      <c r="K118" s="856"/>
      <c r="L118" s="2059"/>
      <c r="M118" s="1192"/>
      <c r="N118" s="1195"/>
      <c r="O118" s="1177"/>
      <c r="P118" s="1180"/>
      <c r="Q118" s="1183"/>
      <c r="R118" s="814"/>
      <c r="S118" s="232"/>
      <c r="T118" s="237"/>
      <c r="U118" s="237"/>
      <c r="V118" s="237"/>
      <c r="W118" s="232"/>
      <c r="X118" s="260"/>
      <c r="Y118" s="260"/>
      <c r="Z118" s="260"/>
      <c r="AA118" s="260"/>
      <c r="AB118" s="814"/>
      <c r="AC118" s="1673"/>
      <c r="AD118" s="46">
        <f t="shared" si="109"/>
        <v>0</v>
      </c>
      <c r="AE118" s="46">
        <f t="shared" si="109"/>
        <v>0</v>
      </c>
      <c r="AF118" s="46">
        <f t="shared" si="109"/>
        <v>0</v>
      </c>
      <c r="AG118" s="46">
        <f t="shared" si="108"/>
        <v>0</v>
      </c>
      <c r="AH118" s="46">
        <f t="shared" si="108"/>
        <v>0</v>
      </c>
      <c r="AI118" s="46">
        <f t="shared" si="108"/>
        <v>0</v>
      </c>
      <c r="AJ118" s="46">
        <f t="shared" si="108"/>
        <v>0</v>
      </c>
      <c r="AK118" s="814"/>
      <c r="AL118" s="2044"/>
      <c r="AM118" s="46">
        <f t="shared" si="95"/>
        <v>0</v>
      </c>
      <c r="AN118" s="49"/>
      <c r="AO118" s="49"/>
      <c r="AP118" s="49"/>
      <c r="AQ118" s="49"/>
      <c r="AR118" s="49"/>
      <c r="AS118" s="49"/>
      <c r="AT118" s="814"/>
      <c r="AU118" s="2045"/>
      <c r="AV118" s="46">
        <f t="shared" si="92"/>
        <v>0</v>
      </c>
      <c r="AW118" s="49"/>
      <c r="AX118" s="49"/>
      <c r="AY118" s="49"/>
      <c r="AZ118" s="49"/>
      <c r="BA118" s="49"/>
      <c r="BB118" s="49"/>
      <c r="BC118" s="814"/>
      <c r="BD118" s="2046"/>
      <c r="BE118" s="46">
        <f t="shared" si="93"/>
        <v>0</v>
      </c>
      <c r="BF118" s="49"/>
      <c r="BG118" s="49"/>
      <c r="BH118" s="49"/>
      <c r="BI118" s="49"/>
      <c r="BJ118" s="49"/>
      <c r="BK118" s="49"/>
      <c r="BL118" s="814"/>
      <c r="BM118" s="2047"/>
      <c r="BN118" s="46">
        <f t="shared" si="94"/>
        <v>0</v>
      </c>
      <c r="BO118" s="49"/>
      <c r="BP118" s="49"/>
      <c r="BQ118" s="49"/>
      <c r="BR118" s="49"/>
      <c r="BS118" s="49"/>
      <c r="BT118" s="49"/>
      <c r="BU118" s="824"/>
      <c r="BV118" s="825"/>
      <c r="BW118" s="825"/>
      <c r="BX118" s="825"/>
      <c r="BY118" s="825"/>
      <c r="BZ118" s="825"/>
      <c r="CA118" s="825"/>
      <c r="CB118" s="825"/>
      <c r="CC118" s="826"/>
    </row>
    <row r="119" spans="1:81" ht="40.200000000000003" customHeight="1" thickTop="1" x14ac:dyDescent="0.3"/>
  </sheetData>
  <mergeCells count="903">
    <mergeCell ref="BL115:BL118"/>
    <mergeCell ref="BM115:BM118"/>
    <mergeCell ref="BU115:CC115"/>
    <mergeCell ref="BU116:CC116"/>
    <mergeCell ref="BU117:CC117"/>
    <mergeCell ref="BU118:CC118"/>
    <mergeCell ref="AK115:AK118"/>
    <mergeCell ref="AL115:AL118"/>
    <mergeCell ref="AT115:AT118"/>
    <mergeCell ref="AU115:AU118"/>
    <mergeCell ref="BC115:BC118"/>
    <mergeCell ref="BD115:BD118"/>
    <mergeCell ref="O115:O118"/>
    <mergeCell ref="P115:P118"/>
    <mergeCell ref="Q115:Q118"/>
    <mergeCell ref="R115:R118"/>
    <mergeCell ref="AB115:AB118"/>
    <mergeCell ref="AC115:AC118"/>
    <mergeCell ref="I115:I118"/>
    <mergeCell ref="J115:J118"/>
    <mergeCell ref="K115:K118"/>
    <mergeCell ref="L115:L118"/>
    <mergeCell ref="M115:M118"/>
    <mergeCell ref="N115:N118"/>
    <mergeCell ref="BM111:BM114"/>
    <mergeCell ref="BU111:CC111"/>
    <mergeCell ref="BU112:CC112"/>
    <mergeCell ref="BU113:CC113"/>
    <mergeCell ref="BU114:CC114"/>
    <mergeCell ref="D115:D118"/>
    <mergeCell ref="E115:E118"/>
    <mergeCell ref="F115:F118"/>
    <mergeCell ref="G115:G118"/>
    <mergeCell ref="H115:H118"/>
    <mergeCell ref="AL111:AL114"/>
    <mergeCell ref="AT111:AT114"/>
    <mergeCell ref="AU111:AU114"/>
    <mergeCell ref="BC111:BC114"/>
    <mergeCell ref="BD111:BD114"/>
    <mergeCell ref="BL111:BL114"/>
    <mergeCell ref="P111:P114"/>
    <mergeCell ref="Q111:Q114"/>
    <mergeCell ref="R111:R114"/>
    <mergeCell ref="AB111:AB114"/>
    <mergeCell ref="AC111:AC114"/>
    <mergeCell ref="AK111:AK114"/>
    <mergeCell ref="J111:J114"/>
    <mergeCell ref="K111:K114"/>
    <mergeCell ref="L111:L114"/>
    <mergeCell ref="M111:M114"/>
    <mergeCell ref="N111:N114"/>
    <mergeCell ref="O111:O114"/>
    <mergeCell ref="D111:D114"/>
    <mergeCell ref="E111:E114"/>
    <mergeCell ref="F111:F114"/>
    <mergeCell ref="G111:G114"/>
    <mergeCell ref="H111:H114"/>
    <mergeCell ref="I111:I114"/>
    <mergeCell ref="BD107:BD110"/>
    <mergeCell ref="BL107:BL110"/>
    <mergeCell ref="BM107:BM110"/>
    <mergeCell ref="BU107:CC107"/>
    <mergeCell ref="BU108:CC108"/>
    <mergeCell ref="BU109:CC109"/>
    <mergeCell ref="BU110:CC110"/>
    <mergeCell ref="AC107:AC110"/>
    <mergeCell ref="AK107:AK110"/>
    <mergeCell ref="AL107:AL110"/>
    <mergeCell ref="AT107:AT110"/>
    <mergeCell ref="AU107:AU110"/>
    <mergeCell ref="BC107:BC110"/>
    <mergeCell ref="N107:N110"/>
    <mergeCell ref="O107:O110"/>
    <mergeCell ref="P107:P110"/>
    <mergeCell ref="Q107:Q110"/>
    <mergeCell ref="R107:R110"/>
    <mergeCell ref="AB107:AB110"/>
    <mergeCell ref="H107:H110"/>
    <mergeCell ref="I107:I110"/>
    <mergeCell ref="J107:J110"/>
    <mergeCell ref="K107:K110"/>
    <mergeCell ref="L107:L110"/>
    <mergeCell ref="M107:M110"/>
    <mergeCell ref="BD103:BD106"/>
    <mergeCell ref="BL103:BL106"/>
    <mergeCell ref="BM103:BM106"/>
    <mergeCell ref="BU103:CC103"/>
    <mergeCell ref="BU104:CC104"/>
    <mergeCell ref="BU105:CC105"/>
    <mergeCell ref="BU106:CC106"/>
    <mergeCell ref="AC103:AC106"/>
    <mergeCell ref="AK103:AK106"/>
    <mergeCell ref="AL103:AL106"/>
    <mergeCell ref="AT103:AT106"/>
    <mergeCell ref="AU103:AU106"/>
    <mergeCell ref="BC103:BC106"/>
    <mergeCell ref="N103:N106"/>
    <mergeCell ref="O103:O106"/>
    <mergeCell ref="P103:P106"/>
    <mergeCell ref="Q103:Q106"/>
    <mergeCell ref="R103:R106"/>
    <mergeCell ref="AB103:AB106"/>
    <mergeCell ref="H103:H106"/>
    <mergeCell ref="I103:I106"/>
    <mergeCell ref="J103:J106"/>
    <mergeCell ref="K103:K106"/>
    <mergeCell ref="L103:L106"/>
    <mergeCell ref="M103:M106"/>
    <mergeCell ref="B103:B118"/>
    <mergeCell ref="C103:C118"/>
    <mergeCell ref="D103:D106"/>
    <mergeCell ref="E103:E106"/>
    <mergeCell ref="F103:F106"/>
    <mergeCell ref="G103:G106"/>
    <mergeCell ref="D107:D110"/>
    <mergeCell ref="E107:E110"/>
    <mergeCell ref="F107:F110"/>
    <mergeCell ref="G107:G110"/>
    <mergeCell ref="BL99:BL102"/>
    <mergeCell ref="BM99:BM102"/>
    <mergeCell ref="BU99:CC99"/>
    <mergeCell ref="BU100:CC100"/>
    <mergeCell ref="BU101:CC101"/>
    <mergeCell ref="BU102:CC102"/>
    <mergeCell ref="AK99:AK102"/>
    <mergeCell ref="AL99:AL102"/>
    <mergeCell ref="AT99:AT102"/>
    <mergeCell ref="AU99:AU102"/>
    <mergeCell ref="BC99:BC102"/>
    <mergeCell ref="BD99:BD102"/>
    <mergeCell ref="O99:O102"/>
    <mergeCell ref="P99:P102"/>
    <mergeCell ref="Q99:Q102"/>
    <mergeCell ref="R99:R102"/>
    <mergeCell ref="AB99:AB102"/>
    <mergeCell ref="AC99:AC102"/>
    <mergeCell ref="I99:I102"/>
    <mergeCell ref="J99:J102"/>
    <mergeCell ref="K99:K102"/>
    <mergeCell ref="L99:L102"/>
    <mergeCell ref="M99:M102"/>
    <mergeCell ref="N99:N102"/>
    <mergeCell ref="BM95:BM98"/>
    <mergeCell ref="BU95:CC95"/>
    <mergeCell ref="BU96:CC96"/>
    <mergeCell ref="BU97:CC97"/>
    <mergeCell ref="BU98:CC98"/>
    <mergeCell ref="D99:D102"/>
    <mergeCell ref="E99:E102"/>
    <mergeCell ref="F99:F102"/>
    <mergeCell ref="G99:G102"/>
    <mergeCell ref="H99:H102"/>
    <mergeCell ref="AL95:AL98"/>
    <mergeCell ref="AT95:AT98"/>
    <mergeCell ref="AU95:AU98"/>
    <mergeCell ref="BC95:BC98"/>
    <mergeCell ref="BD95:BD98"/>
    <mergeCell ref="BL95:BL98"/>
    <mergeCell ref="P95:P98"/>
    <mergeCell ref="Q95:Q98"/>
    <mergeCell ref="R95:R98"/>
    <mergeCell ref="AB95:AB98"/>
    <mergeCell ref="AC95:AC98"/>
    <mergeCell ref="AK95:AK98"/>
    <mergeCell ref="J95:J98"/>
    <mergeCell ref="K95:K98"/>
    <mergeCell ref="L95:L98"/>
    <mergeCell ref="M95:M98"/>
    <mergeCell ref="N95:N98"/>
    <mergeCell ref="O95:O98"/>
    <mergeCell ref="D95:D98"/>
    <mergeCell ref="E95:E98"/>
    <mergeCell ref="F95:F98"/>
    <mergeCell ref="G95:G98"/>
    <mergeCell ref="H95:H98"/>
    <mergeCell ref="I95:I98"/>
    <mergeCell ref="BC91:BC94"/>
    <mergeCell ref="BD91:BD94"/>
    <mergeCell ref="BL91:BL94"/>
    <mergeCell ref="BM91:BM94"/>
    <mergeCell ref="BU91:CC91"/>
    <mergeCell ref="BU92:CC92"/>
    <mergeCell ref="BU93:CC93"/>
    <mergeCell ref="BU94:CC94"/>
    <mergeCell ref="AB91:AB94"/>
    <mergeCell ref="AC91:AC94"/>
    <mergeCell ref="AK91:AK94"/>
    <mergeCell ref="AL91:AL94"/>
    <mergeCell ref="AT91:AT94"/>
    <mergeCell ref="AU91:AU94"/>
    <mergeCell ref="M91:M94"/>
    <mergeCell ref="N91:N94"/>
    <mergeCell ref="O91:O94"/>
    <mergeCell ref="P91:P94"/>
    <mergeCell ref="Q91:Q94"/>
    <mergeCell ref="R91:R94"/>
    <mergeCell ref="G91:G94"/>
    <mergeCell ref="H91:H94"/>
    <mergeCell ref="I91:I94"/>
    <mergeCell ref="J91:J94"/>
    <mergeCell ref="K91:K94"/>
    <mergeCell ref="L91:L94"/>
    <mergeCell ref="BD87:BD90"/>
    <mergeCell ref="BL87:BL90"/>
    <mergeCell ref="BM87:BM90"/>
    <mergeCell ref="BU87:CC87"/>
    <mergeCell ref="BU88:CC88"/>
    <mergeCell ref="BU89:CC89"/>
    <mergeCell ref="BU90:CC90"/>
    <mergeCell ref="AC87:AC90"/>
    <mergeCell ref="AK87:AK90"/>
    <mergeCell ref="AL87:AL90"/>
    <mergeCell ref="AT87:AT90"/>
    <mergeCell ref="AU87:AU90"/>
    <mergeCell ref="BC87:BC90"/>
    <mergeCell ref="N87:N90"/>
    <mergeCell ref="O87:O90"/>
    <mergeCell ref="P87:P90"/>
    <mergeCell ref="Q87:Q90"/>
    <mergeCell ref="R87:R90"/>
    <mergeCell ref="AB87:AB90"/>
    <mergeCell ref="H87:H90"/>
    <mergeCell ref="I87:I90"/>
    <mergeCell ref="J87:J90"/>
    <mergeCell ref="K87:K90"/>
    <mergeCell ref="L87:L90"/>
    <mergeCell ref="M87:M90"/>
    <mergeCell ref="B87:B102"/>
    <mergeCell ref="C87:C90"/>
    <mergeCell ref="D87:D90"/>
    <mergeCell ref="E87:E90"/>
    <mergeCell ref="F87:F90"/>
    <mergeCell ref="G87:G90"/>
    <mergeCell ref="C91:C102"/>
    <mergeCell ref="D91:D94"/>
    <mergeCell ref="E91:E94"/>
    <mergeCell ref="F91:F94"/>
    <mergeCell ref="BD83:BD86"/>
    <mergeCell ref="BL83:BL86"/>
    <mergeCell ref="BM83:BM86"/>
    <mergeCell ref="BU83:CC83"/>
    <mergeCell ref="BU84:CC84"/>
    <mergeCell ref="BU85:CC85"/>
    <mergeCell ref="BU86:CC86"/>
    <mergeCell ref="AC83:AC86"/>
    <mergeCell ref="AK83:AK86"/>
    <mergeCell ref="AL83:AL86"/>
    <mergeCell ref="AT83:AT86"/>
    <mergeCell ref="AU83:AU86"/>
    <mergeCell ref="BC83:BC86"/>
    <mergeCell ref="N83:N86"/>
    <mergeCell ref="O83:O86"/>
    <mergeCell ref="P83:P86"/>
    <mergeCell ref="Q83:Q86"/>
    <mergeCell ref="R83:R86"/>
    <mergeCell ref="AB83:AB86"/>
    <mergeCell ref="H83:H86"/>
    <mergeCell ref="I83:I86"/>
    <mergeCell ref="J83:J86"/>
    <mergeCell ref="K83:K86"/>
    <mergeCell ref="L83:L86"/>
    <mergeCell ref="M83:M86"/>
    <mergeCell ref="BL79:BL82"/>
    <mergeCell ref="BM79:BM82"/>
    <mergeCell ref="BU79:CC79"/>
    <mergeCell ref="BU80:CC80"/>
    <mergeCell ref="BU81:CC81"/>
    <mergeCell ref="BU82:CC82"/>
    <mergeCell ref="AK79:AK82"/>
    <mergeCell ref="AL79:AL82"/>
    <mergeCell ref="AT79:AT82"/>
    <mergeCell ref="AU79:AU82"/>
    <mergeCell ref="BC79:BC82"/>
    <mergeCell ref="BD79:BD82"/>
    <mergeCell ref="O79:O82"/>
    <mergeCell ref="P79:P82"/>
    <mergeCell ref="Q79:Q82"/>
    <mergeCell ref="R79:R82"/>
    <mergeCell ref="AB79:AB82"/>
    <mergeCell ref="AC79:AC82"/>
    <mergeCell ref="I79:I82"/>
    <mergeCell ref="J79:J82"/>
    <mergeCell ref="K79:K82"/>
    <mergeCell ref="L79:L82"/>
    <mergeCell ref="M79:M82"/>
    <mergeCell ref="N79:N82"/>
    <mergeCell ref="C79:C86"/>
    <mergeCell ref="D79:D82"/>
    <mergeCell ref="E79:E82"/>
    <mergeCell ref="F79:F82"/>
    <mergeCell ref="G79:G82"/>
    <mergeCell ref="H79:H82"/>
    <mergeCell ref="D83:D86"/>
    <mergeCell ref="E83:E86"/>
    <mergeCell ref="F83:F86"/>
    <mergeCell ref="G83:G86"/>
    <mergeCell ref="BL75:BL78"/>
    <mergeCell ref="BM75:BM78"/>
    <mergeCell ref="BU75:CC75"/>
    <mergeCell ref="BU76:CC76"/>
    <mergeCell ref="BU77:CC77"/>
    <mergeCell ref="BU78:CC78"/>
    <mergeCell ref="AK75:AK78"/>
    <mergeCell ref="AL75:AL78"/>
    <mergeCell ref="AT75:AT78"/>
    <mergeCell ref="AU75:AU78"/>
    <mergeCell ref="BC75:BC78"/>
    <mergeCell ref="BD75:BD78"/>
    <mergeCell ref="O75:O78"/>
    <mergeCell ref="P75:P78"/>
    <mergeCell ref="Q75:Q78"/>
    <mergeCell ref="R75:R78"/>
    <mergeCell ref="AB75:AB78"/>
    <mergeCell ref="AC75:AC78"/>
    <mergeCell ref="I75:I78"/>
    <mergeCell ref="J75:J78"/>
    <mergeCell ref="K75:K78"/>
    <mergeCell ref="L75:L78"/>
    <mergeCell ref="M75:M78"/>
    <mergeCell ref="N75:N78"/>
    <mergeCell ref="BM71:BM74"/>
    <mergeCell ref="BU71:CC71"/>
    <mergeCell ref="BU72:CC72"/>
    <mergeCell ref="BU73:CC73"/>
    <mergeCell ref="BU74:CC74"/>
    <mergeCell ref="D75:D78"/>
    <mergeCell ref="E75:E78"/>
    <mergeCell ref="F75:F78"/>
    <mergeCell ref="G75:G78"/>
    <mergeCell ref="H75:H78"/>
    <mergeCell ref="AL71:AL74"/>
    <mergeCell ref="AT71:AT74"/>
    <mergeCell ref="AU71:AU74"/>
    <mergeCell ref="BC71:BC74"/>
    <mergeCell ref="BD71:BD74"/>
    <mergeCell ref="BL71:BL74"/>
    <mergeCell ref="P71:P74"/>
    <mergeCell ref="Q71:Q74"/>
    <mergeCell ref="R71:R74"/>
    <mergeCell ref="AB71:AB74"/>
    <mergeCell ref="AC71:AC74"/>
    <mergeCell ref="AK71:AK74"/>
    <mergeCell ref="J71:J74"/>
    <mergeCell ref="K71:K74"/>
    <mergeCell ref="L71:L74"/>
    <mergeCell ref="M71:M74"/>
    <mergeCell ref="N71:N74"/>
    <mergeCell ref="O71:O74"/>
    <mergeCell ref="D71:D74"/>
    <mergeCell ref="E71:E74"/>
    <mergeCell ref="F71:F74"/>
    <mergeCell ref="G71:G74"/>
    <mergeCell ref="H71:H74"/>
    <mergeCell ref="I71:I74"/>
    <mergeCell ref="BL67:BL70"/>
    <mergeCell ref="BM67:BM70"/>
    <mergeCell ref="BU67:CC67"/>
    <mergeCell ref="BU68:CC68"/>
    <mergeCell ref="BU69:CC69"/>
    <mergeCell ref="BU70:CC70"/>
    <mergeCell ref="AK67:AK70"/>
    <mergeCell ref="AL67:AL70"/>
    <mergeCell ref="AT67:AT70"/>
    <mergeCell ref="AU67:AU70"/>
    <mergeCell ref="BC67:BC70"/>
    <mergeCell ref="BD67:BD70"/>
    <mergeCell ref="O67:O70"/>
    <mergeCell ref="P67:P70"/>
    <mergeCell ref="Q67:Q70"/>
    <mergeCell ref="R67:R70"/>
    <mergeCell ref="AB67:AB70"/>
    <mergeCell ref="AC67:AC70"/>
    <mergeCell ref="I67:I70"/>
    <mergeCell ref="J67:J70"/>
    <mergeCell ref="K67:K70"/>
    <mergeCell ref="L67:L70"/>
    <mergeCell ref="M67:M70"/>
    <mergeCell ref="N67:N70"/>
    <mergeCell ref="BM63:BM66"/>
    <mergeCell ref="BU63:CC63"/>
    <mergeCell ref="BU64:CC64"/>
    <mergeCell ref="BU65:CC65"/>
    <mergeCell ref="BU66:CC66"/>
    <mergeCell ref="D67:D70"/>
    <mergeCell ref="E67:E70"/>
    <mergeCell ref="F67:F70"/>
    <mergeCell ref="G67:G70"/>
    <mergeCell ref="H67:H70"/>
    <mergeCell ref="AL63:AL66"/>
    <mergeCell ref="AT63:AT66"/>
    <mergeCell ref="AU63:AU66"/>
    <mergeCell ref="BC63:BC66"/>
    <mergeCell ref="BD63:BD66"/>
    <mergeCell ref="BL63:BL66"/>
    <mergeCell ref="P63:P66"/>
    <mergeCell ref="Q63:Q66"/>
    <mergeCell ref="R63:R66"/>
    <mergeCell ref="AB63:AB66"/>
    <mergeCell ref="AC63:AC66"/>
    <mergeCell ref="AK63:AK66"/>
    <mergeCell ref="J63:J66"/>
    <mergeCell ref="K63:K66"/>
    <mergeCell ref="L63:L66"/>
    <mergeCell ref="M63:M66"/>
    <mergeCell ref="N63:N66"/>
    <mergeCell ref="O63:O66"/>
    <mergeCell ref="D63:D66"/>
    <mergeCell ref="E63:E66"/>
    <mergeCell ref="F63:F66"/>
    <mergeCell ref="G63:G66"/>
    <mergeCell ref="H63:H66"/>
    <mergeCell ref="I63:I66"/>
    <mergeCell ref="BD59:BD62"/>
    <mergeCell ref="BL59:BL62"/>
    <mergeCell ref="BM59:BM62"/>
    <mergeCell ref="BU59:CC59"/>
    <mergeCell ref="BU60:CC60"/>
    <mergeCell ref="BU61:CC61"/>
    <mergeCell ref="BU62:CC62"/>
    <mergeCell ref="AC59:AC62"/>
    <mergeCell ref="AK59:AK62"/>
    <mergeCell ref="AL59:AL62"/>
    <mergeCell ref="AT59:AT62"/>
    <mergeCell ref="AU59:AU62"/>
    <mergeCell ref="BC59:BC62"/>
    <mergeCell ref="N59:N62"/>
    <mergeCell ref="O59:O62"/>
    <mergeCell ref="P59:P62"/>
    <mergeCell ref="Q59:Q62"/>
    <mergeCell ref="R59:R62"/>
    <mergeCell ref="AB59:AB62"/>
    <mergeCell ref="H59:H62"/>
    <mergeCell ref="I59:I62"/>
    <mergeCell ref="J59:J62"/>
    <mergeCell ref="K59:K62"/>
    <mergeCell ref="L59:L62"/>
    <mergeCell ref="M59:M62"/>
    <mergeCell ref="BL55:BL58"/>
    <mergeCell ref="BM55:BM58"/>
    <mergeCell ref="BU55:CC55"/>
    <mergeCell ref="BU56:CC56"/>
    <mergeCell ref="BU57:CC57"/>
    <mergeCell ref="BU58:CC58"/>
    <mergeCell ref="AK55:AK58"/>
    <mergeCell ref="AL55:AL58"/>
    <mergeCell ref="AT55:AT58"/>
    <mergeCell ref="AU55:AU58"/>
    <mergeCell ref="BC55:BC58"/>
    <mergeCell ref="BD55:BD58"/>
    <mergeCell ref="O55:O58"/>
    <mergeCell ref="P55:P58"/>
    <mergeCell ref="Q55:Q58"/>
    <mergeCell ref="R55:R58"/>
    <mergeCell ref="AB55:AB58"/>
    <mergeCell ref="AC55:AC58"/>
    <mergeCell ref="I55:I58"/>
    <mergeCell ref="J55:J58"/>
    <mergeCell ref="K55:K58"/>
    <mergeCell ref="L55:L58"/>
    <mergeCell ref="M55:M58"/>
    <mergeCell ref="N55:N58"/>
    <mergeCell ref="C55:C78"/>
    <mergeCell ref="D55:D58"/>
    <mergeCell ref="E55:E58"/>
    <mergeCell ref="F55:F58"/>
    <mergeCell ref="G55:G58"/>
    <mergeCell ref="H55:H58"/>
    <mergeCell ref="D59:D62"/>
    <mergeCell ref="E59:E62"/>
    <mergeCell ref="F59:F62"/>
    <mergeCell ref="G59:G62"/>
    <mergeCell ref="BL51:BL54"/>
    <mergeCell ref="BM51:BM54"/>
    <mergeCell ref="BU51:CC51"/>
    <mergeCell ref="BU52:CC52"/>
    <mergeCell ref="BU53:CC53"/>
    <mergeCell ref="BU54:CC54"/>
    <mergeCell ref="AK51:AK54"/>
    <mergeCell ref="AL51:AL54"/>
    <mergeCell ref="AT51:AT54"/>
    <mergeCell ref="AU51:AU54"/>
    <mergeCell ref="BC51:BC54"/>
    <mergeCell ref="BD51:BD54"/>
    <mergeCell ref="O51:O54"/>
    <mergeCell ref="P51:P54"/>
    <mergeCell ref="Q51:Q54"/>
    <mergeCell ref="R51:R54"/>
    <mergeCell ref="AB51:AB54"/>
    <mergeCell ref="AC51:AC54"/>
    <mergeCell ref="I51:I54"/>
    <mergeCell ref="J51:J54"/>
    <mergeCell ref="K51:K54"/>
    <mergeCell ref="L51:L54"/>
    <mergeCell ref="M51:M54"/>
    <mergeCell ref="N51:N54"/>
    <mergeCell ref="BM47:BM50"/>
    <mergeCell ref="BU47:CC47"/>
    <mergeCell ref="BU48:CC48"/>
    <mergeCell ref="BU49:CC49"/>
    <mergeCell ref="BU50:CC50"/>
    <mergeCell ref="D51:D54"/>
    <mergeCell ref="E51:E54"/>
    <mergeCell ref="F51:F54"/>
    <mergeCell ref="G51:G54"/>
    <mergeCell ref="H51:H54"/>
    <mergeCell ref="AL47:AL50"/>
    <mergeCell ref="AT47:AT50"/>
    <mergeCell ref="AU47:AU50"/>
    <mergeCell ref="BC47:BC50"/>
    <mergeCell ref="BD47:BD50"/>
    <mergeCell ref="BL47:BL50"/>
    <mergeCell ref="P47:P50"/>
    <mergeCell ref="Q47:Q50"/>
    <mergeCell ref="R47:R50"/>
    <mergeCell ref="AB47:AB50"/>
    <mergeCell ref="AC47:AC50"/>
    <mergeCell ref="AK47:AK50"/>
    <mergeCell ref="J47:J50"/>
    <mergeCell ref="K47:K50"/>
    <mergeCell ref="L47:L50"/>
    <mergeCell ref="M47:M50"/>
    <mergeCell ref="N47:N50"/>
    <mergeCell ref="O47:O50"/>
    <mergeCell ref="D47:D50"/>
    <mergeCell ref="E47:E50"/>
    <mergeCell ref="F47:F50"/>
    <mergeCell ref="G47:G50"/>
    <mergeCell ref="H47:H50"/>
    <mergeCell ref="I47:I50"/>
    <mergeCell ref="BL43:BL46"/>
    <mergeCell ref="BM43:BM46"/>
    <mergeCell ref="BU43:CC43"/>
    <mergeCell ref="BU44:CC44"/>
    <mergeCell ref="BU45:CC45"/>
    <mergeCell ref="BU46:CC46"/>
    <mergeCell ref="AK43:AK46"/>
    <mergeCell ref="AL43:AL46"/>
    <mergeCell ref="AT43:AT46"/>
    <mergeCell ref="AU43:AU46"/>
    <mergeCell ref="BC43:BC46"/>
    <mergeCell ref="BD43:BD46"/>
    <mergeCell ref="O43:O46"/>
    <mergeCell ref="P43:P46"/>
    <mergeCell ref="Q43:Q46"/>
    <mergeCell ref="R43:R46"/>
    <mergeCell ref="AB43:AB46"/>
    <mergeCell ref="AC43:AC46"/>
    <mergeCell ref="I43:I46"/>
    <mergeCell ref="J43:J46"/>
    <mergeCell ref="K43:K46"/>
    <mergeCell ref="L43:L46"/>
    <mergeCell ref="M43:M46"/>
    <mergeCell ref="N43:N46"/>
    <mergeCell ref="BM39:BM42"/>
    <mergeCell ref="BU39:CC39"/>
    <mergeCell ref="BU40:CC40"/>
    <mergeCell ref="BU41:CC41"/>
    <mergeCell ref="BU42:CC42"/>
    <mergeCell ref="D43:D46"/>
    <mergeCell ref="E43:E46"/>
    <mergeCell ref="F43:F46"/>
    <mergeCell ref="G43:G46"/>
    <mergeCell ref="H43:H46"/>
    <mergeCell ref="AL39:AL42"/>
    <mergeCell ref="AT39:AT42"/>
    <mergeCell ref="AU39:AU42"/>
    <mergeCell ref="BC39:BC42"/>
    <mergeCell ref="BD39:BD42"/>
    <mergeCell ref="BL39:BL42"/>
    <mergeCell ref="P39:P42"/>
    <mergeCell ref="Q39:Q42"/>
    <mergeCell ref="R39:R42"/>
    <mergeCell ref="AB39:AB42"/>
    <mergeCell ref="AC39:AC42"/>
    <mergeCell ref="AK39:AK42"/>
    <mergeCell ref="J39:J42"/>
    <mergeCell ref="K39:K42"/>
    <mergeCell ref="L39:L42"/>
    <mergeCell ref="M39:M42"/>
    <mergeCell ref="N39:N42"/>
    <mergeCell ref="O39:O42"/>
    <mergeCell ref="D39:D42"/>
    <mergeCell ref="E39:E42"/>
    <mergeCell ref="F39:F42"/>
    <mergeCell ref="G39:G42"/>
    <mergeCell ref="H39:H42"/>
    <mergeCell ref="I39:I42"/>
    <mergeCell ref="BL35:BL38"/>
    <mergeCell ref="BM35:BM38"/>
    <mergeCell ref="BU35:CC35"/>
    <mergeCell ref="BU36:CC36"/>
    <mergeCell ref="BU37:CC37"/>
    <mergeCell ref="BU38:CC38"/>
    <mergeCell ref="AK35:AK38"/>
    <mergeCell ref="AL35:AL38"/>
    <mergeCell ref="AT35:AT38"/>
    <mergeCell ref="AU35:AU38"/>
    <mergeCell ref="BC35:BC38"/>
    <mergeCell ref="BD35:BD38"/>
    <mergeCell ref="O35:O38"/>
    <mergeCell ref="P35:P38"/>
    <mergeCell ref="Q35:Q38"/>
    <mergeCell ref="R35:R38"/>
    <mergeCell ref="AB35:AB38"/>
    <mergeCell ref="AC35:AC38"/>
    <mergeCell ref="I35:I38"/>
    <mergeCell ref="J35:J38"/>
    <mergeCell ref="K35:K38"/>
    <mergeCell ref="L35:L38"/>
    <mergeCell ref="M35:M38"/>
    <mergeCell ref="N35:N38"/>
    <mergeCell ref="BM31:BM34"/>
    <mergeCell ref="BU31:CC31"/>
    <mergeCell ref="BU32:CC32"/>
    <mergeCell ref="BU33:CC33"/>
    <mergeCell ref="BU34:CC34"/>
    <mergeCell ref="D35:D38"/>
    <mergeCell ref="E35:E38"/>
    <mergeCell ref="F35:F38"/>
    <mergeCell ref="G35:G38"/>
    <mergeCell ref="H35:H38"/>
    <mergeCell ref="AL31:AL34"/>
    <mergeCell ref="AT31:AT34"/>
    <mergeCell ref="AU31:AU34"/>
    <mergeCell ref="BC31:BC34"/>
    <mergeCell ref="BD31:BD34"/>
    <mergeCell ref="BL31:BL34"/>
    <mergeCell ref="P31:P34"/>
    <mergeCell ref="Q31:Q34"/>
    <mergeCell ref="R31:R34"/>
    <mergeCell ref="AB31:AB34"/>
    <mergeCell ref="AC31:AC34"/>
    <mergeCell ref="AK31:AK34"/>
    <mergeCell ref="J31:J34"/>
    <mergeCell ref="K31:K34"/>
    <mergeCell ref="L31:L34"/>
    <mergeCell ref="M31:M34"/>
    <mergeCell ref="N31:N34"/>
    <mergeCell ref="O31:O34"/>
    <mergeCell ref="D31:D34"/>
    <mergeCell ref="E31:E34"/>
    <mergeCell ref="F31:F34"/>
    <mergeCell ref="G31:G34"/>
    <mergeCell ref="H31:H34"/>
    <mergeCell ref="I31:I34"/>
    <mergeCell ref="BL27:BL30"/>
    <mergeCell ref="BM27:BM30"/>
    <mergeCell ref="BU27:CC27"/>
    <mergeCell ref="BU28:CC28"/>
    <mergeCell ref="BU29:CC29"/>
    <mergeCell ref="BU30:CC30"/>
    <mergeCell ref="AK27:AK30"/>
    <mergeCell ref="AL27:AL30"/>
    <mergeCell ref="AT27:AT30"/>
    <mergeCell ref="AU27:AU30"/>
    <mergeCell ref="BC27:BC30"/>
    <mergeCell ref="BD27:BD30"/>
    <mergeCell ref="O27:O30"/>
    <mergeCell ref="P27:P30"/>
    <mergeCell ref="Q27:Q30"/>
    <mergeCell ref="R27:R30"/>
    <mergeCell ref="AB27:AB30"/>
    <mergeCell ref="AC27:AC30"/>
    <mergeCell ref="I27:I30"/>
    <mergeCell ref="J27:J30"/>
    <mergeCell ref="K27:K30"/>
    <mergeCell ref="L27:L30"/>
    <mergeCell ref="M27:M30"/>
    <mergeCell ref="N27:N30"/>
    <mergeCell ref="BL23:BL26"/>
    <mergeCell ref="BU23:CC23"/>
    <mergeCell ref="BU24:CC24"/>
    <mergeCell ref="BU25:CC25"/>
    <mergeCell ref="BU26:CC26"/>
    <mergeCell ref="D27:D30"/>
    <mergeCell ref="E27:E30"/>
    <mergeCell ref="F27:F30"/>
    <mergeCell ref="G27:G30"/>
    <mergeCell ref="H27:H30"/>
    <mergeCell ref="AC23:AC26"/>
    <mergeCell ref="AK23:AK26"/>
    <mergeCell ref="AL23:AL26"/>
    <mergeCell ref="AT23:AT26"/>
    <mergeCell ref="AU23:AU26"/>
    <mergeCell ref="BC23:BC26"/>
    <mergeCell ref="N23:N26"/>
    <mergeCell ref="O23:O26"/>
    <mergeCell ref="P23:P26"/>
    <mergeCell ref="Q23:Q26"/>
    <mergeCell ref="R23:R26"/>
    <mergeCell ref="AB23:AB26"/>
    <mergeCell ref="H23:H26"/>
    <mergeCell ref="I23:I26"/>
    <mergeCell ref="J23:J26"/>
    <mergeCell ref="K23:K26"/>
    <mergeCell ref="L23:L26"/>
    <mergeCell ref="M23:M26"/>
    <mergeCell ref="BM19:BM22"/>
    <mergeCell ref="BU19:CC19"/>
    <mergeCell ref="BU20:CC20"/>
    <mergeCell ref="BU21:CC21"/>
    <mergeCell ref="BU22:CC22"/>
    <mergeCell ref="C23:C54"/>
    <mergeCell ref="D23:D26"/>
    <mergeCell ref="E23:E26"/>
    <mergeCell ref="F23:F26"/>
    <mergeCell ref="G23:G26"/>
    <mergeCell ref="AL19:AL22"/>
    <mergeCell ref="AT19:AT22"/>
    <mergeCell ref="AU19:AU22"/>
    <mergeCell ref="BC19:BC22"/>
    <mergeCell ref="BD19:BD22"/>
    <mergeCell ref="BL19:BL22"/>
    <mergeCell ref="P19:P22"/>
    <mergeCell ref="Q19:Q22"/>
    <mergeCell ref="R19:R22"/>
    <mergeCell ref="AB19:AB22"/>
    <mergeCell ref="AC19:AC22"/>
    <mergeCell ref="AK19:AK22"/>
    <mergeCell ref="J19:J22"/>
    <mergeCell ref="K19:K22"/>
    <mergeCell ref="L19:L22"/>
    <mergeCell ref="M19:M22"/>
    <mergeCell ref="N19:N22"/>
    <mergeCell ref="O19:O22"/>
    <mergeCell ref="D19:D22"/>
    <mergeCell ref="E19:E22"/>
    <mergeCell ref="F19:F22"/>
    <mergeCell ref="G19:G22"/>
    <mergeCell ref="H19:H22"/>
    <mergeCell ref="I19:I22"/>
    <mergeCell ref="BL15:BL18"/>
    <mergeCell ref="BM15:BM18"/>
    <mergeCell ref="BU15:CC15"/>
    <mergeCell ref="BU16:CC16"/>
    <mergeCell ref="BU17:CC17"/>
    <mergeCell ref="BU18:CC18"/>
    <mergeCell ref="AK15:AK18"/>
    <mergeCell ref="AL15:AL18"/>
    <mergeCell ref="AT15:AT18"/>
    <mergeCell ref="AU15:AU18"/>
    <mergeCell ref="BC15:BC18"/>
    <mergeCell ref="BD15:BD18"/>
    <mergeCell ref="O15:O18"/>
    <mergeCell ref="P15:P18"/>
    <mergeCell ref="Q15:Q18"/>
    <mergeCell ref="R15:R18"/>
    <mergeCell ref="AB15:AB18"/>
    <mergeCell ref="AC15:AC18"/>
    <mergeCell ref="I15:I18"/>
    <mergeCell ref="J15:J18"/>
    <mergeCell ref="K15:K18"/>
    <mergeCell ref="L15:L18"/>
    <mergeCell ref="M15:M18"/>
    <mergeCell ref="N15:N18"/>
    <mergeCell ref="BM11:BM14"/>
    <mergeCell ref="BU11:CC11"/>
    <mergeCell ref="BU12:CC12"/>
    <mergeCell ref="BU13:CC13"/>
    <mergeCell ref="BU14:CC14"/>
    <mergeCell ref="D15:D18"/>
    <mergeCell ref="E15:E18"/>
    <mergeCell ref="F15:F18"/>
    <mergeCell ref="G15:G18"/>
    <mergeCell ref="H15:H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L11:L14"/>
    <mergeCell ref="M11:M14"/>
    <mergeCell ref="N11:N14"/>
    <mergeCell ref="O11:O14"/>
    <mergeCell ref="BS8:BS9"/>
    <mergeCell ref="BT8:BT9"/>
    <mergeCell ref="B11:B86"/>
    <mergeCell ref="C11:C22"/>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AB7:AB9"/>
    <mergeCell ref="AC7:AC9"/>
    <mergeCell ref="AD7:AJ7"/>
    <mergeCell ref="AK7:AK9"/>
    <mergeCell ref="AL7:AL9"/>
    <mergeCell ref="AM7:AS7"/>
    <mergeCell ref="AR8:AR9"/>
    <mergeCell ref="AS8:AS9"/>
    <mergeCell ref="T7:T9"/>
    <mergeCell ref="U7:U9"/>
    <mergeCell ref="V7:V9"/>
    <mergeCell ref="W7:W9"/>
    <mergeCell ref="X7:Y7"/>
    <mergeCell ref="Z7:AA7"/>
    <mergeCell ref="N7:N9"/>
    <mergeCell ref="O7:O9"/>
    <mergeCell ref="P7:P9"/>
    <mergeCell ref="Q7:Q9"/>
    <mergeCell ref="R7:R9"/>
    <mergeCell ref="S7:S9"/>
    <mergeCell ref="H7:H9"/>
    <mergeCell ref="I7:I9"/>
    <mergeCell ref="J7:J9"/>
    <mergeCell ref="K7:K9"/>
    <mergeCell ref="L7:L9"/>
    <mergeCell ref="M7:M9"/>
    <mergeCell ref="BC5:BE5"/>
    <mergeCell ref="BF5:BK5"/>
    <mergeCell ref="BU5:BW5"/>
    <mergeCell ref="BX5:CC5"/>
    <mergeCell ref="B7:B9"/>
    <mergeCell ref="C7:C9"/>
    <mergeCell ref="D7:D9"/>
    <mergeCell ref="E7:E9"/>
    <mergeCell ref="F7:F9"/>
    <mergeCell ref="G7:G9"/>
    <mergeCell ref="BC4:BE4"/>
    <mergeCell ref="BF4:BK4"/>
    <mergeCell ref="BL4:BT5"/>
    <mergeCell ref="BU4:BW4"/>
    <mergeCell ref="BX4:CC4"/>
    <mergeCell ref="L5:Q5"/>
    <mergeCell ref="T5:V5"/>
    <mergeCell ref="W5:AA5"/>
    <mergeCell ref="AK5:AM5"/>
    <mergeCell ref="AN5:AS5"/>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B2:B5"/>
    <mergeCell ref="C2:H2"/>
    <mergeCell ref="L2:Q2"/>
    <mergeCell ref="R2:S2"/>
    <mergeCell ref="T2:V2"/>
    <mergeCell ref="W2:AA2"/>
  </mergeCells>
  <conditionalFormatting sqref="L27 L115 L71 L75 L79 L87 L91 L95 L103 L107 L15 L19">
    <cfRule type="expression" dxfId="15" priority="15">
      <formula>$L15=$M15</formula>
    </cfRule>
  </conditionalFormatting>
  <conditionalFormatting sqref="L51">
    <cfRule type="expression" dxfId="14" priority="10">
      <formula>$L51=$M51</formula>
    </cfRule>
  </conditionalFormatting>
  <conditionalFormatting sqref="L35">
    <cfRule type="expression" dxfId="13" priority="13">
      <formula>$L35=$M35</formula>
    </cfRule>
  </conditionalFormatting>
  <conditionalFormatting sqref="L23">
    <cfRule type="expression" dxfId="12" priority="16">
      <formula>$L23=$M23</formula>
    </cfRule>
  </conditionalFormatting>
  <conditionalFormatting sqref="L31">
    <cfRule type="expression" dxfId="11" priority="14">
      <formula>$L31=$M31</formula>
    </cfRule>
  </conditionalFormatting>
  <conditionalFormatting sqref="L43">
    <cfRule type="expression" dxfId="10" priority="12">
      <formula>$L43=$M43</formula>
    </cfRule>
  </conditionalFormatting>
  <conditionalFormatting sqref="L47">
    <cfRule type="expression" dxfId="9" priority="11">
      <formula>$L47=$M47</formula>
    </cfRule>
  </conditionalFormatting>
  <conditionalFormatting sqref="L59">
    <cfRule type="expression" dxfId="8" priority="8">
      <formula>$L59=$M59</formula>
    </cfRule>
  </conditionalFormatting>
  <conditionalFormatting sqref="L55">
    <cfRule type="expression" dxfId="7" priority="9">
      <formula>$L55=$M55</formula>
    </cfRule>
  </conditionalFormatting>
  <conditionalFormatting sqref="L63">
    <cfRule type="expression" dxfId="6" priority="7">
      <formula>$L63=$M63</formula>
    </cfRule>
  </conditionalFormatting>
  <conditionalFormatting sqref="L83">
    <cfRule type="expression" dxfId="5" priority="6">
      <formula>$L83=$M83</formula>
    </cfRule>
  </conditionalFormatting>
  <conditionalFormatting sqref="L99">
    <cfRule type="expression" dxfId="4" priority="5">
      <formula>$L99=$M99</formula>
    </cfRule>
  </conditionalFormatting>
  <conditionalFormatting sqref="L11">
    <cfRule type="expression" dxfId="3" priority="4">
      <formula>$L11=$M11</formula>
    </cfRule>
  </conditionalFormatting>
  <conditionalFormatting sqref="L39">
    <cfRule type="expression" dxfId="2" priority="3">
      <formula>$L39=$M39</formula>
    </cfRule>
  </conditionalFormatting>
  <conditionalFormatting sqref="L67">
    <cfRule type="expression" dxfId="1" priority="2">
      <formula>$L67=$M67</formula>
    </cfRule>
  </conditionalFormatting>
  <conditionalFormatting sqref="L111">
    <cfRule type="expression" dxfId="0" priority="1">
      <formula>$L111=$M111</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CD301-45AA-4BDA-A90E-CD9B45561E03}">
  <sheetPr>
    <tabColor rgb="FFFFFF00"/>
  </sheetPr>
  <dimension ref="A1:CC170"/>
  <sheetViews>
    <sheetView zoomScale="60" zoomScaleNormal="60" workbookViewId="0">
      <selection activeCell="K23" sqref="K23:K26"/>
    </sheetView>
  </sheetViews>
  <sheetFormatPr baseColWidth="10" defaultColWidth="11.44140625" defaultRowHeight="40.049999999999997" customHeight="1" x14ac:dyDescent="0.3"/>
  <cols>
    <col min="1" max="1" width="2.77734375" style="21" customWidth="1"/>
    <col min="2" max="2" width="15.77734375" style="33" customWidth="1"/>
    <col min="3" max="6" width="15.77734375" style="4" customWidth="1"/>
    <col min="7" max="8" width="20.77734375" style="4" customWidth="1"/>
    <col min="9" max="9" width="15.77734375" style="4" customWidth="1"/>
    <col min="10" max="10" width="6.77734375" style="53" customWidth="1"/>
    <col min="11" max="11" width="21.77734375" style="3" customWidth="1"/>
    <col min="12" max="13" width="9.77734375" style="23" customWidth="1"/>
    <col min="14" max="17" width="9.77734375" style="24" customWidth="1"/>
    <col min="18" max="18" width="6.77734375" style="4" customWidth="1"/>
    <col min="19" max="19" width="95.77734375" style="4" customWidth="1"/>
    <col min="20" max="20" width="17.77734375" style="4" customWidth="1"/>
    <col min="21" max="22" width="10.77734375" style="4" customWidth="1"/>
    <col min="23" max="23" width="33.77734375" style="4" customWidth="1"/>
    <col min="24" max="27" width="11.77734375" style="27" customWidth="1"/>
    <col min="28" max="28" width="6.5546875" style="3" customWidth="1"/>
    <col min="29" max="29" width="11.33203125" style="22" customWidth="1"/>
    <col min="30" max="36" width="13.33203125" style="25" customWidth="1"/>
    <col min="37" max="37" width="6.77734375" style="3" customWidth="1"/>
    <col min="38" max="38" width="11.33203125" style="26" customWidth="1"/>
    <col min="39" max="42" width="13.33203125" style="57" customWidth="1"/>
    <col min="43" max="45" width="13.33203125" style="1" customWidth="1"/>
    <col min="46" max="46" width="6.77734375" style="3" customWidth="1"/>
    <col min="47" max="47" width="11.33203125" style="26" customWidth="1"/>
    <col min="48" max="51" width="13.33203125" style="57" customWidth="1"/>
    <col min="52" max="54" width="13.33203125" style="1" customWidth="1"/>
    <col min="55" max="55" width="6.77734375" style="3" customWidth="1"/>
    <col min="56" max="56" width="11.33203125" style="26" customWidth="1"/>
    <col min="57" max="60" width="13.33203125" style="57" customWidth="1"/>
    <col min="61" max="63" width="13.33203125" style="1" customWidth="1"/>
    <col min="64" max="64" width="6.77734375" style="3" customWidth="1"/>
    <col min="65" max="65" width="11.33203125" style="26" customWidth="1"/>
    <col min="66" max="69" width="13.33203125" style="57" customWidth="1"/>
    <col min="70" max="72" width="13.33203125" style="1" customWidth="1"/>
    <col min="73" max="73" width="6.77734375" style="1" customWidth="1"/>
    <col min="74" max="74" width="11.33203125" style="1" customWidth="1"/>
    <col min="75" max="81" width="13.33203125" style="1" customWidth="1"/>
    <col min="82" max="101" width="12.6640625" style="1" customWidth="1"/>
    <col min="102" max="16384" width="11.44140625" style="1"/>
  </cols>
  <sheetData>
    <row r="1" spans="1:81" s="268" customFormat="1" ht="15.6"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05" customHeight="1" x14ac:dyDescent="0.3">
      <c r="A2" s="34"/>
      <c r="B2" s="1166"/>
      <c r="C2" s="1159" t="s">
        <v>0</v>
      </c>
      <c r="D2" s="1159"/>
      <c r="E2" s="1159"/>
      <c r="F2" s="1159"/>
      <c r="G2" s="1159"/>
      <c r="H2" s="1159"/>
      <c r="I2" s="226"/>
      <c r="J2" s="252" t="s">
        <v>1</v>
      </c>
      <c r="K2" s="252"/>
      <c r="L2" s="1382" t="s">
        <v>2861</v>
      </c>
      <c r="M2" s="1383"/>
      <c r="N2" s="1383"/>
      <c r="O2" s="1383"/>
      <c r="P2" s="1383"/>
      <c r="Q2" s="1384"/>
      <c r="R2" s="1158" t="s">
        <v>0</v>
      </c>
      <c r="S2" s="1160"/>
      <c r="T2" s="1008" t="s">
        <v>1</v>
      </c>
      <c r="U2" s="1009"/>
      <c r="V2" s="1010"/>
      <c r="W2" s="1385" t="str">
        <f>+$L2</f>
        <v>SECRETARÌA DE PLANEACIÓN Y DESARROLLO TERRITORIAL</v>
      </c>
      <c r="X2" s="1386"/>
      <c r="Y2" s="1386"/>
      <c r="Z2" s="1386"/>
      <c r="AA2" s="1387"/>
      <c r="AB2" s="1158" t="s">
        <v>0</v>
      </c>
      <c r="AC2" s="1159"/>
      <c r="AD2" s="1159"/>
      <c r="AE2" s="1159"/>
      <c r="AF2" s="1159"/>
      <c r="AG2" s="1159"/>
      <c r="AH2" s="1159"/>
      <c r="AI2" s="1159"/>
      <c r="AJ2" s="1160"/>
      <c r="AK2" s="1132" t="s">
        <v>1</v>
      </c>
      <c r="AL2" s="1132"/>
      <c r="AM2" s="1132"/>
      <c r="AN2" s="1379" t="str">
        <f>+$L2</f>
        <v>SECRETARÌA DE PLANEACIÓN Y DESARROLLO TERRITORIAL</v>
      </c>
      <c r="AO2" s="1380"/>
      <c r="AP2" s="1380"/>
      <c r="AQ2" s="1380"/>
      <c r="AR2" s="1380"/>
      <c r="AS2" s="1381"/>
      <c r="AT2" s="1158" t="s">
        <v>0</v>
      </c>
      <c r="AU2" s="1159"/>
      <c r="AV2" s="1159"/>
      <c r="AW2" s="1159"/>
      <c r="AX2" s="1159"/>
      <c r="AY2" s="1159"/>
      <c r="AZ2" s="1159"/>
      <c r="BA2" s="1159"/>
      <c r="BB2" s="1160"/>
      <c r="BC2" s="1132" t="s">
        <v>1</v>
      </c>
      <c r="BD2" s="1132"/>
      <c r="BE2" s="1132"/>
      <c r="BF2" s="1378" t="str">
        <f>+$L2</f>
        <v>SECRETARÌA DE PLANEACIÓN Y DESARROLLO TERRITORIAL</v>
      </c>
      <c r="BG2" s="1378"/>
      <c r="BH2" s="1378"/>
      <c r="BI2" s="1378"/>
      <c r="BJ2" s="1378"/>
      <c r="BK2" s="1378"/>
      <c r="BL2" s="1158" t="s">
        <v>0</v>
      </c>
      <c r="BM2" s="1159"/>
      <c r="BN2" s="1159"/>
      <c r="BO2" s="1159"/>
      <c r="BP2" s="1159"/>
      <c r="BQ2" s="1159"/>
      <c r="BR2" s="1159"/>
      <c r="BS2" s="1159"/>
      <c r="BT2" s="1160"/>
      <c r="BU2" s="1132" t="s">
        <v>1</v>
      </c>
      <c r="BV2" s="1132"/>
      <c r="BW2" s="1132"/>
      <c r="BX2" s="1378" t="str">
        <f>+$L2</f>
        <v>SECRETARÌA DE PLANEACIÓN Y DESARROLLO TERRITORIAL</v>
      </c>
      <c r="BY2" s="1378"/>
      <c r="BZ2" s="1378"/>
      <c r="CA2" s="1378"/>
      <c r="CB2" s="1378"/>
      <c r="CC2" s="1378"/>
    </row>
    <row r="3" spans="1:81" s="58" customFormat="1" ht="16.05"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359">
        <f>+$L3</f>
        <v>0</v>
      </c>
      <c r="AO3" s="1360"/>
      <c r="AP3" s="1360"/>
      <c r="AQ3" s="1360"/>
      <c r="AR3" s="1360"/>
      <c r="AS3" s="1361"/>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05" customHeight="1" x14ac:dyDescent="0.3">
      <c r="A4" s="34"/>
      <c r="B4" s="1167"/>
      <c r="C4" s="1137" t="s">
        <v>3849</v>
      </c>
      <c r="D4" s="1137"/>
      <c r="E4" s="1137"/>
      <c r="F4" s="1137"/>
      <c r="G4" s="1137"/>
      <c r="H4" s="1137"/>
      <c r="I4" s="227"/>
      <c r="J4" s="252" t="s">
        <v>1656</v>
      </c>
      <c r="K4" s="252"/>
      <c r="L4" s="1269" t="s">
        <v>847</v>
      </c>
      <c r="M4" s="1270"/>
      <c r="N4" s="1270"/>
      <c r="O4" s="1270"/>
      <c r="P4" s="1270"/>
      <c r="Q4" s="1271"/>
      <c r="R4" s="1136" t="s">
        <v>3849</v>
      </c>
      <c r="S4" s="1138"/>
      <c r="T4" s="1008" t="s">
        <v>1664</v>
      </c>
      <c r="U4" s="1009"/>
      <c r="V4" s="1010"/>
      <c r="W4" s="1355" t="str">
        <f>+$L4</f>
        <v xml:space="preserve">3. Gobernanza </v>
      </c>
      <c r="X4" s="1356"/>
      <c r="Y4" s="1356"/>
      <c r="Z4" s="1356"/>
      <c r="AA4" s="1357"/>
      <c r="AB4" s="1136" t="s">
        <v>3849</v>
      </c>
      <c r="AC4" s="1137"/>
      <c r="AD4" s="1137"/>
      <c r="AE4" s="1137"/>
      <c r="AF4" s="1137"/>
      <c r="AG4" s="1137"/>
      <c r="AH4" s="1137"/>
      <c r="AI4" s="1137"/>
      <c r="AJ4" s="1138"/>
      <c r="AK4" s="1132" t="s">
        <v>1656</v>
      </c>
      <c r="AL4" s="1132"/>
      <c r="AM4" s="1132"/>
      <c r="AN4" s="1269" t="str">
        <f>+$L4</f>
        <v xml:space="preserve">3. Gobernanza </v>
      </c>
      <c r="AO4" s="1270"/>
      <c r="AP4" s="1270"/>
      <c r="AQ4" s="1270"/>
      <c r="AR4" s="1270"/>
      <c r="AS4" s="1271"/>
      <c r="AT4" s="1136" t="s">
        <v>3849</v>
      </c>
      <c r="AU4" s="1137"/>
      <c r="AV4" s="1137"/>
      <c r="AW4" s="1137"/>
      <c r="AX4" s="1137"/>
      <c r="AY4" s="1137"/>
      <c r="AZ4" s="1137"/>
      <c r="BA4" s="1137"/>
      <c r="BB4" s="1138"/>
      <c r="BC4" s="1132" t="s">
        <v>1656</v>
      </c>
      <c r="BD4" s="1132"/>
      <c r="BE4" s="1132"/>
      <c r="BF4" s="1268" t="str">
        <f>+$L4</f>
        <v xml:space="preserve">3. Gobernanza </v>
      </c>
      <c r="BG4" s="1268"/>
      <c r="BH4" s="1268"/>
      <c r="BI4" s="1268"/>
      <c r="BJ4" s="1268"/>
      <c r="BK4" s="1268"/>
      <c r="BL4" s="1136" t="s">
        <v>3849</v>
      </c>
      <c r="BM4" s="1137"/>
      <c r="BN4" s="1137"/>
      <c r="BO4" s="1137"/>
      <c r="BP4" s="1137"/>
      <c r="BQ4" s="1137"/>
      <c r="BR4" s="1137"/>
      <c r="BS4" s="1137"/>
      <c r="BT4" s="1138"/>
      <c r="BU4" s="1132" t="s">
        <v>1656</v>
      </c>
      <c r="BV4" s="1132"/>
      <c r="BW4" s="1132"/>
      <c r="BX4" s="1268" t="str">
        <f>+$L4</f>
        <v xml:space="preserve">3. Gobernanza </v>
      </c>
      <c r="BY4" s="1268"/>
      <c r="BZ4" s="1268"/>
      <c r="CA4" s="1268"/>
      <c r="CB4" s="1268"/>
      <c r="CC4" s="1268"/>
    </row>
    <row r="5" spans="1:81" s="58" customFormat="1" ht="16.05" customHeight="1" x14ac:dyDescent="0.3">
      <c r="A5" s="34"/>
      <c r="B5" s="1168"/>
      <c r="C5" s="1140"/>
      <c r="D5" s="1140"/>
      <c r="E5" s="1140"/>
      <c r="F5" s="1140"/>
      <c r="G5" s="1140"/>
      <c r="H5" s="1140"/>
      <c r="I5" s="228"/>
      <c r="J5" s="252" t="s">
        <v>1659</v>
      </c>
      <c r="K5" s="252"/>
      <c r="L5" s="1142" t="s">
        <v>848</v>
      </c>
      <c r="M5" s="1143"/>
      <c r="N5" s="1143"/>
      <c r="O5" s="1143"/>
      <c r="P5" s="1143"/>
      <c r="Q5" s="1144"/>
      <c r="R5" s="1139"/>
      <c r="S5" s="1141"/>
      <c r="T5" s="1008" t="s">
        <v>1665</v>
      </c>
      <c r="U5" s="1009"/>
      <c r="V5" s="1010"/>
      <c r="W5" s="1145" t="str">
        <f>+$L5</f>
        <v>3.1 Más Oportunidades para el Ordenamiento Territorial.</v>
      </c>
      <c r="X5" s="1146"/>
      <c r="Y5" s="1146"/>
      <c r="Z5" s="1146"/>
      <c r="AA5" s="1147"/>
      <c r="AB5" s="1139"/>
      <c r="AC5" s="1140"/>
      <c r="AD5" s="1140"/>
      <c r="AE5" s="1140"/>
      <c r="AF5" s="1140"/>
      <c r="AG5" s="1140"/>
      <c r="AH5" s="1140"/>
      <c r="AI5" s="1140"/>
      <c r="AJ5" s="1141"/>
      <c r="AK5" s="1132" t="s">
        <v>1659</v>
      </c>
      <c r="AL5" s="1132"/>
      <c r="AM5" s="1132"/>
      <c r="AN5" s="1142" t="str">
        <f>+$L5</f>
        <v>3.1 Más Oportunidades para el Ordenamiento Territorial.</v>
      </c>
      <c r="AO5" s="1143"/>
      <c r="AP5" s="1143"/>
      <c r="AQ5" s="1143"/>
      <c r="AR5" s="1143"/>
      <c r="AS5" s="1144"/>
      <c r="AT5" s="1139"/>
      <c r="AU5" s="1140"/>
      <c r="AV5" s="1140"/>
      <c r="AW5" s="1140"/>
      <c r="AX5" s="1140"/>
      <c r="AY5" s="1140"/>
      <c r="AZ5" s="1140"/>
      <c r="BA5" s="1140"/>
      <c r="BB5" s="1141"/>
      <c r="BC5" s="1132" t="s">
        <v>1659</v>
      </c>
      <c r="BD5" s="1132"/>
      <c r="BE5" s="1132"/>
      <c r="BF5" s="1133" t="str">
        <f>+$L5</f>
        <v>3.1 Más Oportunidades para el Ordenamiento Territorial.</v>
      </c>
      <c r="BG5" s="1133"/>
      <c r="BH5" s="1133"/>
      <c r="BI5" s="1133"/>
      <c r="BJ5" s="1133"/>
      <c r="BK5" s="1133"/>
      <c r="BL5" s="1139"/>
      <c r="BM5" s="1140"/>
      <c r="BN5" s="1140"/>
      <c r="BO5" s="1140"/>
      <c r="BP5" s="1140"/>
      <c r="BQ5" s="1140"/>
      <c r="BR5" s="1140"/>
      <c r="BS5" s="1140"/>
      <c r="BT5" s="1141"/>
      <c r="BU5" s="1132" t="s">
        <v>1659</v>
      </c>
      <c r="BV5" s="1132"/>
      <c r="BW5" s="1132"/>
      <c r="BX5" s="1133" t="str">
        <f>+$L5</f>
        <v>3.1 Más Oportunidades para el Ordenamiento Territorial.</v>
      </c>
      <c r="BY5" s="1133"/>
      <c r="BZ5" s="1133"/>
      <c r="CA5" s="1133"/>
      <c r="CB5" s="1133"/>
      <c r="CC5" s="1133"/>
    </row>
    <row r="6" spans="1:81" ht="16.05"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05"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05"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05"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05" customHeight="1" thickBot="1" x14ac:dyDescent="0.35">
      <c r="B10" s="2"/>
    </row>
    <row r="11" spans="1:81" s="58" customFormat="1" ht="40.049999999999997" customHeight="1" thickTop="1" x14ac:dyDescent="0.3">
      <c r="A11" s="34"/>
      <c r="B11" s="906" t="s">
        <v>849</v>
      </c>
      <c r="C11" s="1236" t="s">
        <v>852</v>
      </c>
      <c r="D11" s="1647">
        <v>4002</v>
      </c>
      <c r="E11" s="1638" t="s">
        <v>4272</v>
      </c>
      <c r="F11" s="1439">
        <v>4002016</v>
      </c>
      <c r="G11" s="1638" t="s">
        <v>4273</v>
      </c>
      <c r="H11" s="1638" t="s">
        <v>4274</v>
      </c>
      <c r="I11" s="1641">
        <v>2021004540140</v>
      </c>
      <c r="J11" s="812">
        <v>568</v>
      </c>
      <c r="K11" s="854" t="str">
        <f>+[9]Metas!K648</f>
        <v>Plan de Ordenamiento Territorial Departamental Formulado</v>
      </c>
      <c r="L11" s="857">
        <v>1</v>
      </c>
      <c r="M11" s="860">
        <f>SUM(N11:Q11)</f>
        <v>1</v>
      </c>
      <c r="N11" s="836"/>
      <c r="O11" s="839"/>
      <c r="P11" s="863"/>
      <c r="Q11" s="866">
        <v>1</v>
      </c>
      <c r="R11" s="812">
        <f>+$J11</f>
        <v>568</v>
      </c>
      <c r="S11" s="231" t="s">
        <v>4259</v>
      </c>
      <c r="T11" s="235" t="s">
        <v>3822</v>
      </c>
      <c r="U11" s="235" t="s">
        <v>3825</v>
      </c>
      <c r="V11" s="235" t="s">
        <v>3830</v>
      </c>
      <c r="W11" s="231" t="s">
        <v>4260</v>
      </c>
      <c r="X11" s="256">
        <v>44927</v>
      </c>
      <c r="Y11" s="258">
        <v>45291</v>
      </c>
      <c r="Z11" s="256"/>
      <c r="AA11" s="256"/>
      <c r="AB11" s="812">
        <f>+$J11</f>
        <v>568</v>
      </c>
      <c r="AC11" s="827">
        <f>+L11</f>
        <v>1</v>
      </c>
      <c r="AD11" s="44">
        <f>+AM11+AV11+BE11+BN11</f>
        <v>25</v>
      </c>
      <c r="AE11" s="44">
        <f t="shared" ref="AE11:AJ26" si="0">+AN11+AW11+BF11+BO11</f>
        <v>25</v>
      </c>
      <c r="AF11" s="44">
        <f t="shared" si="0"/>
        <v>0</v>
      </c>
      <c r="AG11" s="44">
        <f t="shared" si="0"/>
        <v>0</v>
      </c>
      <c r="AH11" s="44">
        <f t="shared" si="0"/>
        <v>0</v>
      </c>
      <c r="AI11" s="44">
        <f t="shared" si="0"/>
        <v>0</v>
      </c>
      <c r="AJ11" s="44">
        <f t="shared" si="0"/>
        <v>0</v>
      </c>
      <c r="AK11" s="812">
        <f>+$J11</f>
        <v>568</v>
      </c>
      <c r="AL11" s="990">
        <f>+N11</f>
        <v>0</v>
      </c>
      <c r="AM11" s="44">
        <f>SUM(AN11:AS11)</f>
        <v>3</v>
      </c>
      <c r="AN11" s="35">
        <v>3</v>
      </c>
      <c r="AO11" s="35"/>
      <c r="AP11" s="35"/>
      <c r="AQ11" s="35"/>
      <c r="AR11" s="35"/>
      <c r="AS11" s="35"/>
      <c r="AT11" s="812">
        <f>+$J11</f>
        <v>568</v>
      </c>
      <c r="AU11" s="993">
        <f>+O11</f>
        <v>0</v>
      </c>
      <c r="AV11" s="44">
        <f>SUM(AW11:BB11)</f>
        <v>9</v>
      </c>
      <c r="AW11" s="35">
        <v>9</v>
      </c>
      <c r="AX11" s="35"/>
      <c r="AY11" s="35"/>
      <c r="AZ11" s="35"/>
      <c r="BA11" s="35"/>
      <c r="BB11" s="35"/>
      <c r="BC11" s="812">
        <f>+$J11</f>
        <v>568</v>
      </c>
      <c r="BD11" s="996">
        <f>+P11</f>
        <v>0</v>
      </c>
      <c r="BE11" s="44">
        <f>SUM(BF11:BK11)</f>
        <v>9</v>
      </c>
      <c r="BF11" s="35">
        <v>9</v>
      </c>
      <c r="BG11" s="35"/>
      <c r="BH11" s="35"/>
      <c r="BI11" s="35"/>
      <c r="BJ11" s="35"/>
      <c r="BK11" s="35"/>
      <c r="BL11" s="812">
        <f>+$J11</f>
        <v>568</v>
      </c>
      <c r="BM11" s="987">
        <f>+Q11</f>
        <v>1</v>
      </c>
      <c r="BN11" s="44">
        <f>SUM(BO11:BT11)</f>
        <v>4</v>
      </c>
      <c r="BO11" s="35">
        <v>4</v>
      </c>
      <c r="BP11" s="35"/>
      <c r="BQ11" s="35"/>
      <c r="BR11" s="35"/>
      <c r="BS11" s="35"/>
      <c r="BT11" s="35"/>
      <c r="BU11" s="818"/>
      <c r="BV11" s="819"/>
      <c r="BW11" s="819"/>
      <c r="BX11" s="819"/>
      <c r="BY11" s="819"/>
      <c r="BZ11" s="819"/>
      <c r="CA11" s="819"/>
      <c r="CB11" s="819"/>
      <c r="CC11" s="820"/>
    </row>
    <row r="12" spans="1:81" s="58" customFormat="1" ht="40.049999999999997" customHeight="1" x14ac:dyDescent="0.3">
      <c r="A12" s="34"/>
      <c r="B12" s="907"/>
      <c r="C12" s="1237"/>
      <c r="D12" s="1648"/>
      <c r="E12" s="1639"/>
      <c r="F12" s="1440"/>
      <c r="G12" s="1639"/>
      <c r="H12" s="1639"/>
      <c r="I12" s="1642"/>
      <c r="J12" s="813"/>
      <c r="K12" s="855"/>
      <c r="L12" s="858"/>
      <c r="M12" s="861"/>
      <c r="N12" s="837"/>
      <c r="O12" s="840"/>
      <c r="P12" s="864"/>
      <c r="Q12" s="867"/>
      <c r="R12" s="813"/>
      <c r="S12" s="39" t="s">
        <v>4261</v>
      </c>
      <c r="T12" s="236" t="s">
        <v>3822</v>
      </c>
      <c r="U12" s="236" t="s">
        <v>3825</v>
      </c>
      <c r="V12" s="236" t="s">
        <v>3830</v>
      </c>
      <c r="W12" s="261" t="s">
        <v>4262</v>
      </c>
      <c r="X12" s="259">
        <v>44927</v>
      </c>
      <c r="Y12" s="31">
        <v>45291</v>
      </c>
      <c r="Z12" s="31"/>
      <c r="AA12" s="31"/>
      <c r="AB12" s="813"/>
      <c r="AC12" s="828"/>
      <c r="AD12" s="51">
        <f t="shared" ref="AD12:AD14" si="1">+AM12+AV12+BE12+BN12</f>
        <v>0</v>
      </c>
      <c r="AE12" s="51">
        <f t="shared" si="0"/>
        <v>0</v>
      </c>
      <c r="AF12" s="51">
        <f t="shared" si="0"/>
        <v>0</v>
      </c>
      <c r="AG12" s="51">
        <f t="shared" si="0"/>
        <v>0</v>
      </c>
      <c r="AH12" s="51">
        <f t="shared" si="0"/>
        <v>0</v>
      </c>
      <c r="AI12" s="51">
        <f t="shared" si="0"/>
        <v>0</v>
      </c>
      <c r="AJ12" s="51">
        <f t="shared" si="0"/>
        <v>0</v>
      </c>
      <c r="AK12" s="813"/>
      <c r="AL12" s="991"/>
      <c r="AM12" s="51">
        <f t="shared" ref="AM12:AM75" si="2">SUM(AN12:AS12)</f>
        <v>0</v>
      </c>
      <c r="AN12" s="336"/>
      <c r="AO12" s="336"/>
      <c r="AP12" s="336"/>
      <c r="AQ12" s="336"/>
      <c r="AR12" s="336"/>
      <c r="AS12" s="336"/>
      <c r="AT12" s="813"/>
      <c r="AU12" s="994"/>
      <c r="AV12" s="51">
        <f t="shared" ref="AV12:AV75" si="3">SUM(AW12:BB12)</f>
        <v>0</v>
      </c>
      <c r="AW12" s="336"/>
      <c r="AX12" s="336"/>
      <c r="AY12" s="336"/>
      <c r="AZ12" s="336"/>
      <c r="BA12" s="336"/>
      <c r="BB12" s="336"/>
      <c r="BC12" s="813"/>
      <c r="BD12" s="997"/>
      <c r="BE12" s="51">
        <f t="shared" ref="BE12:BE75" si="4">SUM(BF12:BK12)</f>
        <v>0</v>
      </c>
      <c r="BF12" s="336"/>
      <c r="BG12" s="336"/>
      <c r="BH12" s="336"/>
      <c r="BI12" s="336"/>
      <c r="BJ12" s="336"/>
      <c r="BK12" s="336"/>
      <c r="BL12" s="813"/>
      <c r="BM12" s="988"/>
      <c r="BN12" s="51">
        <f t="shared" ref="BN12:BN75" si="5">SUM(BO12:BT12)</f>
        <v>0</v>
      </c>
      <c r="BO12" s="336"/>
      <c r="BP12" s="336"/>
      <c r="BQ12" s="336"/>
      <c r="BR12" s="336"/>
      <c r="BS12" s="336"/>
      <c r="BT12" s="336"/>
      <c r="BU12" s="821"/>
      <c r="BV12" s="822"/>
      <c r="BW12" s="822"/>
      <c r="BX12" s="822"/>
      <c r="BY12" s="822"/>
      <c r="BZ12" s="822"/>
      <c r="CA12" s="822"/>
      <c r="CB12" s="822"/>
      <c r="CC12" s="823"/>
    </row>
    <row r="13" spans="1:81" s="58" customFormat="1" ht="40.049999999999997" customHeight="1" x14ac:dyDescent="0.3">
      <c r="A13" s="34"/>
      <c r="B13" s="907"/>
      <c r="C13" s="1237"/>
      <c r="D13" s="1648"/>
      <c r="E13" s="1639"/>
      <c r="F13" s="1440"/>
      <c r="G13" s="1639"/>
      <c r="H13" s="1639"/>
      <c r="I13" s="1642"/>
      <c r="J13" s="813"/>
      <c r="K13" s="855"/>
      <c r="L13" s="858"/>
      <c r="M13" s="861"/>
      <c r="N13" s="837"/>
      <c r="O13" s="840"/>
      <c r="P13" s="864"/>
      <c r="Q13" s="867"/>
      <c r="R13" s="813"/>
      <c r="S13" s="39" t="s">
        <v>4263</v>
      </c>
      <c r="T13" s="236" t="s">
        <v>3822</v>
      </c>
      <c r="U13" s="236" t="s">
        <v>3825</v>
      </c>
      <c r="V13" s="236" t="s">
        <v>4264</v>
      </c>
      <c r="W13" s="39" t="s">
        <v>4265</v>
      </c>
      <c r="X13" s="259">
        <v>44927</v>
      </c>
      <c r="Y13" s="31">
        <v>45291</v>
      </c>
      <c r="Z13" s="31"/>
      <c r="AA13" s="31"/>
      <c r="AB13" s="813"/>
      <c r="AC13" s="828"/>
      <c r="AD13" s="51">
        <f t="shared" si="1"/>
        <v>0</v>
      </c>
      <c r="AE13" s="51">
        <f t="shared" si="0"/>
        <v>0</v>
      </c>
      <c r="AF13" s="51">
        <f t="shared" si="0"/>
        <v>0</v>
      </c>
      <c r="AG13" s="51">
        <f t="shared" si="0"/>
        <v>0</v>
      </c>
      <c r="AH13" s="51">
        <f t="shared" si="0"/>
        <v>0</v>
      </c>
      <c r="AI13" s="51">
        <f t="shared" si="0"/>
        <v>0</v>
      </c>
      <c r="AJ13" s="51">
        <f t="shared" si="0"/>
        <v>0</v>
      </c>
      <c r="AK13" s="813"/>
      <c r="AL13" s="991"/>
      <c r="AM13" s="51">
        <f t="shared" si="2"/>
        <v>0</v>
      </c>
      <c r="AN13" s="336"/>
      <c r="AO13" s="336"/>
      <c r="AP13" s="336"/>
      <c r="AQ13" s="336"/>
      <c r="AR13" s="336"/>
      <c r="AS13" s="336"/>
      <c r="AT13" s="813"/>
      <c r="AU13" s="994"/>
      <c r="AV13" s="51">
        <f t="shared" si="3"/>
        <v>0</v>
      </c>
      <c r="AW13" s="336"/>
      <c r="AX13" s="336"/>
      <c r="AY13" s="336"/>
      <c r="AZ13" s="336"/>
      <c r="BA13" s="336"/>
      <c r="BB13" s="336"/>
      <c r="BC13" s="813"/>
      <c r="BD13" s="997"/>
      <c r="BE13" s="51">
        <f t="shared" si="4"/>
        <v>0</v>
      </c>
      <c r="BF13" s="336"/>
      <c r="BG13" s="336"/>
      <c r="BH13" s="336"/>
      <c r="BI13" s="336"/>
      <c r="BJ13" s="336"/>
      <c r="BK13" s="336"/>
      <c r="BL13" s="813"/>
      <c r="BM13" s="988"/>
      <c r="BN13" s="51">
        <f t="shared" si="5"/>
        <v>0</v>
      </c>
      <c r="BO13" s="336"/>
      <c r="BP13" s="336"/>
      <c r="BQ13" s="336"/>
      <c r="BR13" s="336"/>
      <c r="BS13" s="336"/>
      <c r="BT13" s="336"/>
      <c r="BU13" s="821"/>
      <c r="BV13" s="822"/>
      <c r="BW13" s="822"/>
      <c r="BX13" s="822"/>
      <c r="BY13" s="822"/>
      <c r="BZ13" s="822"/>
      <c r="CA13" s="822"/>
      <c r="CB13" s="822"/>
      <c r="CC13" s="823"/>
    </row>
    <row r="14" spans="1:81" s="58" customFormat="1" ht="40.049999999999997" customHeight="1" thickBot="1" x14ac:dyDescent="0.35">
      <c r="A14" s="34"/>
      <c r="B14" s="907"/>
      <c r="C14" s="1237"/>
      <c r="D14" s="1649"/>
      <c r="E14" s="1640"/>
      <c r="F14" s="1441"/>
      <c r="G14" s="1640"/>
      <c r="H14" s="1640"/>
      <c r="I14" s="1643"/>
      <c r="J14" s="814"/>
      <c r="K14" s="856"/>
      <c r="L14" s="859"/>
      <c r="M14" s="862"/>
      <c r="N14" s="838"/>
      <c r="O14" s="841"/>
      <c r="P14" s="865"/>
      <c r="Q14" s="874"/>
      <c r="R14" s="814"/>
      <c r="S14" s="39" t="s">
        <v>4266</v>
      </c>
      <c r="T14" s="237" t="s">
        <v>3822</v>
      </c>
      <c r="U14" s="237" t="s">
        <v>3825</v>
      </c>
      <c r="V14" s="237" t="s">
        <v>3830</v>
      </c>
      <c r="W14" s="39" t="s">
        <v>4267</v>
      </c>
      <c r="X14" s="260">
        <v>44927</v>
      </c>
      <c r="Y14" s="259">
        <v>45291</v>
      </c>
      <c r="Z14" s="260"/>
      <c r="AA14" s="260"/>
      <c r="AB14" s="814"/>
      <c r="AC14" s="829"/>
      <c r="AD14" s="46">
        <f t="shared" si="1"/>
        <v>0</v>
      </c>
      <c r="AE14" s="46">
        <f t="shared" si="0"/>
        <v>0</v>
      </c>
      <c r="AF14" s="46">
        <f t="shared" si="0"/>
        <v>0</v>
      </c>
      <c r="AG14" s="46">
        <f t="shared" si="0"/>
        <v>0</v>
      </c>
      <c r="AH14" s="46">
        <f t="shared" si="0"/>
        <v>0</v>
      </c>
      <c r="AI14" s="46">
        <f t="shared" si="0"/>
        <v>0</v>
      </c>
      <c r="AJ14" s="46">
        <f t="shared" si="0"/>
        <v>0</v>
      </c>
      <c r="AK14" s="814"/>
      <c r="AL14" s="992"/>
      <c r="AM14" s="46">
        <f t="shared" si="2"/>
        <v>0</v>
      </c>
      <c r="AN14" s="37"/>
      <c r="AO14" s="37"/>
      <c r="AP14" s="37"/>
      <c r="AQ14" s="37"/>
      <c r="AR14" s="37"/>
      <c r="AS14" s="37"/>
      <c r="AT14" s="814"/>
      <c r="AU14" s="995"/>
      <c r="AV14" s="46">
        <f t="shared" si="3"/>
        <v>0</v>
      </c>
      <c r="AW14" s="37"/>
      <c r="AX14" s="37"/>
      <c r="AY14" s="37"/>
      <c r="AZ14" s="37"/>
      <c r="BA14" s="37"/>
      <c r="BB14" s="37"/>
      <c r="BC14" s="814"/>
      <c r="BD14" s="998"/>
      <c r="BE14" s="46">
        <f t="shared" si="4"/>
        <v>0</v>
      </c>
      <c r="BF14" s="37"/>
      <c r="BG14" s="37"/>
      <c r="BH14" s="37"/>
      <c r="BI14" s="37"/>
      <c r="BJ14" s="37"/>
      <c r="BK14" s="37"/>
      <c r="BL14" s="814"/>
      <c r="BM14" s="989"/>
      <c r="BN14" s="46">
        <f t="shared" si="5"/>
        <v>0</v>
      </c>
      <c r="BO14" s="37"/>
      <c r="BP14" s="37"/>
      <c r="BQ14" s="37"/>
      <c r="BR14" s="37"/>
      <c r="BS14" s="37"/>
      <c r="BT14" s="37"/>
      <c r="BU14" s="824"/>
      <c r="BV14" s="825"/>
      <c r="BW14" s="825"/>
      <c r="BX14" s="825"/>
      <c r="BY14" s="825"/>
      <c r="BZ14" s="825"/>
      <c r="CA14" s="825"/>
      <c r="CB14" s="825"/>
      <c r="CC14" s="826"/>
    </row>
    <row r="15" spans="1:81" s="58" customFormat="1" ht="40.049999999999997" customHeight="1" thickTop="1" x14ac:dyDescent="0.3">
      <c r="A15" s="34"/>
      <c r="B15" s="907"/>
      <c r="C15" s="1237"/>
      <c r="D15" s="1647">
        <v>4002</v>
      </c>
      <c r="E15" s="1638" t="s">
        <v>4272</v>
      </c>
      <c r="F15" s="1439">
        <v>4002016</v>
      </c>
      <c r="G15" s="1638" t="s">
        <v>4273</v>
      </c>
      <c r="H15" s="1638" t="s">
        <v>4274</v>
      </c>
      <c r="I15" s="1641">
        <v>2021004540140</v>
      </c>
      <c r="J15" s="812">
        <v>569</v>
      </c>
      <c r="K15" s="854" t="str">
        <f>+[9]Metas!K649</f>
        <v>Estudios de Vocación y Restricción del Suelo</v>
      </c>
      <c r="L15" s="857">
        <v>2</v>
      </c>
      <c r="M15" s="860">
        <f>SUM(N15:Q15)</f>
        <v>2</v>
      </c>
      <c r="N15" s="836"/>
      <c r="O15" s="839"/>
      <c r="P15" s="863"/>
      <c r="Q15" s="866">
        <v>2</v>
      </c>
      <c r="R15" s="812">
        <f>+$J15</f>
        <v>569</v>
      </c>
      <c r="S15" s="231" t="s">
        <v>4268</v>
      </c>
      <c r="T15" s="262" t="s">
        <v>3822</v>
      </c>
      <c r="U15" s="262" t="s">
        <v>3825</v>
      </c>
      <c r="V15" s="262" t="s">
        <v>3830</v>
      </c>
      <c r="W15" s="337" t="s">
        <v>4269</v>
      </c>
      <c r="X15" s="256">
        <v>44927</v>
      </c>
      <c r="Y15" s="258">
        <v>45291</v>
      </c>
      <c r="Z15" s="256"/>
      <c r="AA15" s="256"/>
      <c r="AB15" s="812">
        <f>+$J15</f>
        <v>569</v>
      </c>
      <c r="AC15" s="827">
        <f>+L15</f>
        <v>2</v>
      </c>
      <c r="AD15" s="44">
        <f>+AM15+AV15+BE15+BN15</f>
        <v>0</v>
      </c>
      <c r="AE15" s="44">
        <f t="shared" si="0"/>
        <v>0</v>
      </c>
      <c r="AF15" s="44">
        <f t="shared" si="0"/>
        <v>0</v>
      </c>
      <c r="AG15" s="44">
        <f t="shared" si="0"/>
        <v>0</v>
      </c>
      <c r="AH15" s="44">
        <f t="shared" si="0"/>
        <v>0</v>
      </c>
      <c r="AI15" s="44">
        <f t="shared" si="0"/>
        <v>0</v>
      </c>
      <c r="AJ15" s="44">
        <f t="shared" si="0"/>
        <v>0</v>
      </c>
      <c r="AK15" s="812">
        <f>+$J15</f>
        <v>569</v>
      </c>
      <c r="AL15" s="990">
        <f>+N15</f>
        <v>0</v>
      </c>
      <c r="AM15" s="44">
        <f t="shared" si="2"/>
        <v>0</v>
      </c>
      <c r="AN15" s="35"/>
      <c r="AO15" s="35"/>
      <c r="AP15" s="35"/>
      <c r="AQ15" s="35"/>
      <c r="AR15" s="35"/>
      <c r="AS15" s="35"/>
      <c r="AT15" s="812">
        <f>+$J15</f>
        <v>569</v>
      </c>
      <c r="AU15" s="993">
        <f>+O15</f>
        <v>0</v>
      </c>
      <c r="AV15" s="44">
        <f t="shared" si="3"/>
        <v>0</v>
      </c>
      <c r="AW15" s="35"/>
      <c r="AX15" s="35"/>
      <c r="AY15" s="35"/>
      <c r="AZ15" s="35"/>
      <c r="BA15" s="35"/>
      <c r="BB15" s="35"/>
      <c r="BC15" s="812">
        <f>+$J15</f>
        <v>569</v>
      </c>
      <c r="BD15" s="996">
        <f>+P15</f>
        <v>0</v>
      </c>
      <c r="BE15" s="44">
        <f t="shared" si="4"/>
        <v>0</v>
      </c>
      <c r="BF15" s="35"/>
      <c r="BG15" s="35"/>
      <c r="BH15" s="35"/>
      <c r="BI15" s="35"/>
      <c r="BJ15" s="35"/>
      <c r="BK15" s="35"/>
      <c r="BL15" s="812">
        <f>+$J15</f>
        <v>569</v>
      </c>
      <c r="BM15" s="987">
        <f>+Q15</f>
        <v>2</v>
      </c>
      <c r="BN15" s="44">
        <f t="shared" si="5"/>
        <v>0</v>
      </c>
      <c r="BO15" s="35"/>
      <c r="BP15" s="35"/>
      <c r="BQ15" s="35"/>
      <c r="BR15" s="35"/>
      <c r="BS15" s="35"/>
      <c r="BT15" s="35"/>
      <c r="BU15" s="818"/>
      <c r="BV15" s="819"/>
      <c r="BW15" s="819"/>
      <c r="BX15" s="819"/>
      <c r="BY15" s="819"/>
      <c r="BZ15" s="819"/>
      <c r="CA15" s="819"/>
      <c r="CB15" s="819"/>
      <c r="CC15" s="820"/>
    </row>
    <row r="16" spans="1:81" s="58" customFormat="1" ht="40.049999999999997" customHeight="1" x14ac:dyDescent="0.3">
      <c r="A16" s="34"/>
      <c r="B16" s="907"/>
      <c r="C16" s="1237"/>
      <c r="D16" s="1648"/>
      <c r="E16" s="1639"/>
      <c r="F16" s="1440"/>
      <c r="G16" s="1639"/>
      <c r="H16" s="1639"/>
      <c r="I16" s="1642"/>
      <c r="J16" s="813"/>
      <c r="K16" s="855"/>
      <c r="L16" s="858"/>
      <c r="M16" s="861"/>
      <c r="N16" s="837"/>
      <c r="O16" s="840"/>
      <c r="P16" s="864"/>
      <c r="Q16" s="867"/>
      <c r="R16" s="813"/>
      <c r="S16" s="39" t="s">
        <v>4270</v>
      </c>
      <c r="T16" s="262" t="s">
        <v>3822</v>
      </c>
      <c r="U16" s="262" t="s">
        <v>3825</v>
      </c>
      <c r="V16" s="262" t="s">
        <v>3830</v>
      </c>
      <c r="W16" s="39" t="s">
        <v>4271</v>
      </c>
      <c r="X16" s="259">
        <v>44927</v>
      </c>
      <c r="Y16" s="31">
        <v>45291</v>
      </c>
      <c r="Z16" s="31"/>
      <c r="AA16" s="31"/>
      <c r="AB16" s="813"/>
      <c r="AC16" s="828"/>
      <c r="AD16" s="51">
        <f t="shared" ref="AD16:AJ31" si="6">+AM16+AV16+BE16+BN16</f>
        <v>0</v>
      </c>
      <c r="AE16" s="51">
        <f t="shared" si="0"/>
        <v>0</v>
      </c>
      <c r="AF16" s="51">
        <f t="shared" si="0"/>
        <v>0</v>
      </c>
      <c r="AG16" s="51">
        <f t="shared" si="0"/>
        <v>0</v>
      </c>
      <c r="AH16" s="51">
        <f t="shared" si="0"/>
        <v>0</v>
      </c>
      <c r="AI16" s="51">
        <f t="shared" si="0"/>
        <v>0</v>
      </c>
      <c r="AJ16" s="51">
        <f t="shared" si="0"/>
        <v>0</v>
      </c>
      <c r="AK16" s="813"/>
      <c r="AL16" s="991"/>
      <c r="AM16" s="51">
        <f t="shared" si="2"/>
        <v>0</v>
      </c>
      <c r="AN16" s="336"/>
      <c r="AO16" s="336"/>
      <c r="AP16" s="336"/>
      <c r="AQ16" s="336"/>
      <c r="AR16" s="336"/>
      <c r="AS16" s="336"/>
      <c r="AT16" s="813"/>
      <c r="AU16" s="994"/>
      <c r="AV16" s="51">
        <f t="shared" si="3"/>
        <v>0</v>
      </c>
      <c r="AW16" s="336"/>
      <c r="AX16" s="336"/>
      <c r="AY16" s="336"/>
      <c r="AZ16" s="336"/>
      <c r="BA16" s="336"/>
      <c r="BB16" s="336"/>
      <c r="BC16" s="813"/>
      <c r="BD16" s="997"/>
      <c r="BE16" s="51">
        <f t="shared" si="4"/>
        <v>0</v>
      </c>
      <c r="BF16" s="336"/>
      <c r="BG16" s="336"/>
      <c r="BH16" s="336"/>
      <c r="BI16" s="336"/>
      <c r="BJ16" s="336"/>
      <c r="BK16" s="336"/>
      <c r="BL16" s="813"/>
      <c r="BM16" s="988"/>
      <c r="BN16" s="51">
        <f t="shared" si="5"/>
        <v>0</v>
      </c>
      <c r="BO16" s="336"/>
      <c r="BP16" s="336"/>
      <c r="BQ16" s="336"/>
      <c r="BR16" s="336"/>
      <c r="BS16" s="336"/>
      <c r="BT16" s="336"/>
      <c r="BU16" s="821"/>
      <c r="BV16" s="822"/>
      <c r="BW16" s="822"/>
      <c r="BX16" s="822"/>
      <c r="BY16" s="822"/>
      <c r="BZ16" s="822"/>
      <c r="CA16" s="822"/>
      <c r="CB16" s="822"/>
      <c r="CC16" s="823"/>
    </row>
    <row r="17" spans="1:81" s="58" customFormat="1" ht="40.049999999999997" customHeight="1" x14ac:dyDescent="0.3">
      <c r="A17" s="34"/>
      <c r="B17" s="907"/>
      <c r="C17" s="1237"/>
      <c r="D17" s="1648"/>
      <c r="E17" s="1639"/>
      <c r="F17" s="1440"/>
      <c r="G17" s="1639"/>
      <c r="H17" s="1639"/>
      <c r="I17" s="1642"/>
      <c r="J17" s="813"/>
      <c r="K17" s="855"/>
      <c r="L17" s="858"/>
      <c r="M17" s="861"/>
      <c r="N17" s="837"/>
      <c r="O17" s="840"/>
      <c r="P17" s="864"/>
      <c r="Q17" s="867"/>
      <c r="R17" s="813"/>
      <c r="S17" s="39"/>
      <c r="T17" s="236"/>
      <c r="U17" s="236"/>
      <c r="V17" s="236"/>
      <c r="W17" s="39"/>
      <c r="X17" s="31"/>
      <c r="Y17" s="31"/>
      <c r="Z17" s="31"/>
      <c r="AA17" s="31"/>
      <c r="AB17" s="813"/>
      <c r="AC17" s="828"/>
      <c r="AD17" s="51">
        <f t="shared" si="6"/>
        <v>0</v>
      </c>
      <c r="AE17" s="51">
        <f t="shared" si="0"/>
        <v>0</v>
      </c>
      <c r="AF17" s="51">
        <f t="shared" si="0"/>
        <v>0</v>
      </c>
      <c r="AG17" s="51">
        <f t="shared" si="0"/>
        <v>0</v>
      </c>
      <c r="AH17" s="51">
        <f t="shared" si="0"/>
        <v>0</v>
      </c>
      <c r="AI17" s="51">
        <f t="shared" si="0"/>
        <v>0</v>
      </c>
      <c r="AJ17" s="51">
        <f t="shared" si="0"/>
        <v>0</v>
      </c>
      <c r="AK17" s="813"/>
      <c r="AL17" s="991"/>
      <c r="AM17" s="51">
        <f t="shared" si="2"/>
        <v>0</v>
      </c>
      <c r="AN17" s="336"/>
      <c r="AO17" s="336"/>
      <c r="AP17" s="336"/>
      <c r="AQ17" s="336"/>
      <c r="AR17" s="336"/>
      <c r="AS17" s="336"/>
      <c r="AT17" s="813"/>
      <c r="AU17" s="994"/>
      <c r="AV17" s="51">
        <f t="shared" si="3"/>
        <v>0</v>
      </c>
      <c r="AW17" s="336"/>
      <c r="AX17" s="336"/>
      <c r="AY17" s="336"/>
      <c r="AZ17" s="336"/>
      <c r="BA17" s="336"/>
      <c r="BB17" s="336"/>
      <c r="BC17" s="813"/>
      <c r="BD17" s="997"/>
      <c r="BE17" s="51">
        <f t="shared" si="4"/>
        <v>0</v>
      </c>
      <c r="BF17" s="336"/>
      <c r="BG17" s="336"/>
      <c r="BH17" s="336"/>
      <c r="BI17" s="336"/>
      <c r="BJ17" s="336"/>
      <c r="BK17" s="336"/>
      <c r="BL17" s="813"/>
      <c r="BM17" s="988"/>
      <c r="BN17" s="51">
        <f t="shared" si="5"/>
        <v>0</v>
      </c>
      <c r="BO17" s="336"/>
      <c r="BP17" s="336"/>
      <c r="BQ17" s="336"/>
      <c r="BR17" s="336"/>
      <c r="BS17" s="336"/>
      <c r="BT17" s="336"/>
      <c r="BU17" s="821"/>
      <c r="BV17" s="822"/>
      <c r="BW17" s="822"/>
      <c r="BX17" s="822"/>
      <c r="BY17" s="822"/>
      <c r="BZ17" s="822"/>
      <c r="CA17" s="822"/>
      <c r="CB17" s="822"/>
      <c r="CC17" s="823"/>
    </row>
    <row r="18" spans="1:81" s="58" customFormat="1" ht="40.049999999999997" customHeight="1" thickBot="1" x14ac:dyDescent="0.35">
      <c r="A18" s="34"/>
      <c r="B18" s="907"/>
      <c r="C18" s="1237"/>
      <c r="D18" s="1649"/>
      <c r="E18" s="1640"/>
      <c r="F18" s="1441"/>
      <c r="G18" s="1639"/>
      <c r="H18" s="1639"/>
      <c r="I18" s="1642"/>
      <c r="J18" s="814"/>
      <c r="K18" s="856"/>
      <c r="L18" s="859"/>
      <c r="M18" s="862"/>
      <c r="N18" s="838"/>
      <c r="O18" s="841"/>
      <c r="P18" s="865"/>
      <c r="Q18" s="874"/>
      <c r="R18" s="814"/>
      <c r="S18" s="232"/>
      <c r="T18" s="237"/>
      <c r="U18" s="237"/>
      <c r="V18" s="237"/>
      <c r="W18" s="232"/>
      <c r="X18" s="260"/>
      <c r="Y18" s="260"/>
      <c r="Z18" s="260"/>
      <c r="AA18" s="260"/>
      <c r="AB18" s="814"/>
      <c r="AC18" s="829"/>
      <c r="AD18" s="46">
        <f t="shared" si="6"/>
        <v>0</v>
      </c>
      <c r="AE18" s="46">
        <f t="shared" si="0"/>
        <v>0</v>
      </c>
      <c r="AF18" s="46">
        <f t="shared" si="0"/>
        <v>0</v>
      </c>
      <c r="AG18" s="46">
        <f t="shared" si="0"/>
        <v>0</v>
      </c>
      <c r="AH18" s="46">
        <f t="shared" si="0"/>
        <v>0</v>
      </c>
      <c r="AI18" s="46">
        <f t="shared" si="0"/>
        <v>0</v>
      </c>
      <c r="AJ18" s="46">
        <f t="shared" si="0"/>
        <v>0</v>
      </c>
      <c r="AK18" s="814"/>
      <c r="AL18" s="992"/>
      <c r="AM18" s="46">
        <f t="shared" si="2"/>
        <v>0</v>
      </c>
      <c r="AN18" s="37"/>
      <c r="AO18" s="37"/>
      <c r="AP18" s="37"/>
      <c r="AQ18" s="37"/>
      <c r="AR18" s="37"/>
      <c r="AS18" s="37"/>
      <c r="AT18" s="814"/>
      <c r="AU18" s="995"/>
      <c r="AV18" s="46">
        <f t="shared" si="3"/>
        <v>0</v>
      </c>
      <c r="AW18" s="37"/>
      <c r="AX18" s="37"/>
      <c r="AY18" s="37"/>
      <c r="AZ18" s="37"/>
      <c r="BA18" s="37"/>
      <c r="BB18" s="37"/>
      <c r="BC18" s="814"/>
      <c r="BD18" s="998"/>
      <c r="BE18" s="46">
        <f t="shared" si="4"/>
        <v>0</v>
      </c>
      <c r="BF18" s="37"/>
      <c r="BG18" s="37"/>
      <c r="BH18" s="37"/>
      <c r="BI18" s="37"/>
      <c r="BJ18" s="37"/>
      <c r="BK18" s="37"/>
      <c r="BL18" s="814"/>
      <c r="BM18" s="989"/>
      <c r="BN18" s="46">
        <f t="shared" si="5"/>
        <v>0</v>
      </c>
      <c r="BO18" s="37"/>
      <c r="BP18" s="37"/>
      <c r="BQ18" s="37"/>
      <c r="BR18" s="37"/>
      <c r="BS18" s="37"/>
      <c r="BT18" s="37"/>
      <c r="BU18" s="824"/>
      <c r="BV18" s="825"/>
      <c r="BW18" s="825"/>
      <c r="BX18" s="825"/>
      <c r="BY18" s="825"/>
      <c r="BZ18" s="825"/>
      <c r="CA18" s="825"/>
      <c r="CB18" s="825"/>
      <c r="CC18" s="826"/>
    </row>
    <row r="19" spans="1:81" s="58" customFormat="1" ht="40.049999999999997" customHeight="1" thickTop="1" x14ac:dyDescent="0.3">
      <c r="A19" s="34"/>
      <c r="B19" s="907"/>
      <c r="C19" s="1237"/>
      <c r="D19" s="1653">
        <v>4002</v>
      </c>
      <c r="E19" s="1653" t="s">
        <v>4272</v>
      </c>
      <c r="F19" s="1659">
        <v>4002016</v>
      </c>
      <c r="G19" s="1662" t="s">
        <v>4273</v>
      </c>
      <c r="H19" s="1662" t="s">
        <v>4306</v>
      </c>
      <c r="I19" s="1650">
        <v>2021004540142</v>
      </c>
      <c r="J19" s="812">
        <v>570</v>
      </c>
      <c r="K19" s="854" t="str">
        <f>+[10]Metas!K650</f>
        <v>Visión 2050 concertada y formulada</v>
      </c>
      <c r="L19" s="857">
        <v>1</v>
      </c>
      <c r="M19" s="860">
        <f>SUM(N19:Q19)</f>
        <v>1</v>
      </c>
      <c r="N19" s="836"/>
      <c r="O19" s="839"/>
      <c r="P19" s="863"/>
      <c r="Q19" s="866">
        <v>1</v>
      </c>
      <c r="R19" s="812">
        <f>+$J19</f>
        <v>570</v>
      </c>
      <c r="S19" s="231" t="s">
        <v>4325</v>
      </c>
      <c r="T19" s="262" t="s">
        <v>3822</v>
      </c>
      <c r="U19" s="262" t="s">
        <v>3825</v>
      </c>
      <c r="V19" s="235" t="s">
        <v>3830</v>
      </c>
      <c r="W19" s="231" t="s">
        <v>4326</v>
      </c>
      <c r="X19" s="259">
        <v>44927</v>
      </c>
      <c r="Y19" s="31">
        <v>45291</v>
      </c>
      <c r="Z19" s="256"/>
      <c r="AA19" s="256"/>
      <c r="AB19" s="812">
        <f>+$J19</f>
        <v>570</v>
      </c>
      <c r="AC19" s="827">
        <f>+L19</f>
        <v>1</v>
      </c>
      <c r="AD19" s="44">
        <f t="shared" si="6"/>
        <v>600</v>
      </c>
      <c r="AE19" s="44">
        <f t="shared" si="0"/>
        <v>600</v>
      </c>
      <c r="AF19" s="44">
        <f t="shared" si="0"/>
        <v>0</v>
      </c>
      <c r="AG19" s="44">
        <f t="shared" si="0"/>
        <v>0</v>
      </c>
      <c r="AH19" s="44">
        <f t="shared" si="0"/>
        <v>0</v>
      </c>
      <c r="AI19" s="44">
        <f t="shared" si="0"/>
        <v>0</v>
      </c>
      <c r="AJ19" s="44">
        <f t="shared" si="0"/>
        <v>0</v>
      </c>
      <c r="AK19" s="812">
        <f>+$J19</f>
        <v>570</v>
      </c>
      <c r="AL19" s="990">
        <f>+N19</f>
        <v>0</v>
      </c>
      <c r="AM19" s="44">
        <f t="shared" si="2"/>
        <v>100</v>
      </c>
      <c r="AN19" s="35">
        <v>100</v>
      </c>
      <c r="AO19" s="35"/>
      <c r="AP19" s="35"/>
      <c r="AQ19" s="35"/>
      <c r="AR19" s="35"/>
      <c r="AS19" s="35"/>
      <c r="AT19" s="812">
        <f>+$J19</f>
        <v>570</v>
      </c>
      <c r="AU19" s="993">
        <f>+O19</f>
        <v>0</v>
      </c>
      <c r="AV19" s="44">
        <f t="shared" si="3"/>
        <v>200</v>
      </c>
      <c r="AW19" s="35">
        <v>200</v>
      </c>
      <c r="AX19" s="35"/>
      <c r="AY19" s="35"/>
      <c r="AZ19" s="35"/>
      <c r="BA19" s="35"/>
      <c r="BB19" s="35"/>
      <c r="BC19" s="812">
        <f>+$J19</f>
        <v>570</v>
      </c>
      <c r="BD19" s="996">
        <f>+P19</f>
        <v>0</v>
      </c>
      <c r="BE19" s="44">
        <f t="shared" si="4"/>
        <v>200</v>
      </c>
      <c r="BF19" s="35">
        <v>200</v>
      </c>
      <c r="BG19" s="35"/>
      <c r="BH19" s="35"/>
      <c r="BI19" s="35"/>
      <c r="BJ19" s="35"/>
      <c r="BK19" s="35"/>
      <c r="BL19" s="812">
        <f>+$J19</f>
        <v>570</v>
      </c>
      <c r="BM19" s="41">
        <f>+Q19</f>
        <v>1</v>
      </c>
      <c r="BN19" s="44">
        <f t="shared" si="5"/>
        <v>100</v>
      </c>
      <c r="BO19" s="35">
        <v>100</v>
      </c>
      <c r="BP19" s="35"/>
      <c r="BQ19" s="35"/>
      <c r="BR19" s="35"/>
      <c r="BS19" s="35"/>
      <c r="BT19" s="35"/>
      <c r="BU19" s="818"/>
      <c r="BV19" s="819"/>
      <c r="BW19" s="819"/>
      <c r="BX19" s="819"/>
      <c r="BY19" s="819"/>
      <c r="BZ19" s="819"/>
      <c r="CA19" s="819"/>
      <c r="CB19" s="819"/>
      <c r="CC19" s="820"/>
    </row>
    <row r="20" spans="1:81" s="58" customFormat="1" ht="40.049999999999997" customHeight="1" x14ac:dyDescent="0.3">
      <c r="A20" s="34"/>
      <c r="B20" s="907"/>
      <c r="C20" s="1237"/>
      <c r="D20" s="1654"/>
      <c r="E20" s="1654"/>
      <c r="F20" s="1660"/>
      <c r="G20" s="1663"/>
      <c r="H20" s="1663"/>
      <c r="I20" s="1651"/>
      <c r="J20" s="813"/>
      <c r="K20" s="855"/>
      <c r="L20" s="858"/>
      <c r="M20" s="861"/>
      <c r="N20" s="837"/>
      <c r="O20" s="840"/>
      <c r="P20" s="864"/>
      <c r="Q20" s="867"/>
      <c r="R20" s="813"/>
      <c r="S20" s="39"/>
      <c r="T20" s="236"/>
      <c r="U20" s="236"/>
      <c r="V20" s="236"/>
      <c r="W20" s="39"/>
      <c r="X20" s="31"/>
      <c r="Y20" s="31"/>
      <c r="Z20" s="31"/>
      <c r="AA20" s="31"/>
      <c r="AB20" s="813"/>
      <c r="AC20" s="828"/>
      <c r="AD20" s="51">
        <f t="shared" si="6"/>
        <v>0</v>
      </c>
      <c r="AE20" s="51">
        <f t="shared" si="0"/>
        <v>0</v>
      </c>
      <c r="AF20" s="51">
        <f t="shared" si="0"/>
        <v>0</v>
      </c>
      <c r="AG20" s="51">
        <f t="shared" si="0"/>
        <v>0</v>
      </c>
      <c r="AH20" s="51">
        <f t="shared" si="0"/>
        <v>0</v>
      </c>
      <c r="AI20" s="51">
        <f t="shared" si="0"/>
        <v>0</v>
      </c>
      <c r="AJ20" s="51">
        <f t="shared" si="0"/>
        <v>0</v>
      </c>
      <c r="AK20" s="813"/>
      <c r="AL20" s="991"/>
      <c r="AM20" s="51">
        <f t="shared" si="2"/>
        <v>0</v>
      </c>
      <c r="AN20" s="336"/>
      <c r="AO20" s="336"/>
      <c r="AP20" s="336"/>
      <c r="AQ20" s="336"/>
      <c r="AR20" s="336"/>
      <c r="AS20" s="336"/>
      <c r="AT20" s="813"/>
      <c r="AU20" s="994"/>
      <c r="AV20" s="51">
        <f t="shared" si="3"/>
        <v>0</v>
      </c>
      <c r="AW20" s="336"/>
      <c r="AX20" s="336"/>
      <c r="AY20" s="336"/>
      <c r="AZ20" s="336"/>
      <c r="BA20" s="336"/>
      <c r="BB20" s="336"/>
      <c r="BC20" s="813"/>
      <c r="BD20" s="997"/>
      <c r="BE20" s="51">
        <f t="shared" si="4"/>
        <v>0</v>
      </c>
      <c r="BF20" s="336"/>
      <c r="BG20" s="336"/>
      <c r="BH20" s="336"/>
      <c r="BI20" s="336"/>
      <c r="BJ20" s="336"/>
      <c r="BK20" s="336"/>
      <c r="BL20" s="813"/>
      <c r="BM20" s="426"/>
      <c r="BN20" s="51">
        <f t="shared" si="5"/>
        <v>0</v>
      </c>
      <c r="BO20" s="336"/>
      <c r="BP20" s="336"/>
      <c r="BQ20" s="336"/>
      <c r="BR20" s="336"/>
      <c r="BS20" s="336"/>
      <c r="BT20" s="336"/>
      <c r="BU20" s="821"/>
      <c r="BV20" s="822"/>
      <c r="BW20" s="822"/>
      <c r="BX20" s="822"/>
      <c r="BY20" s="822"/>
      <c r="BZ20" s="822"/>
      <c r="CA20" s="822"/>
      <c r="CB20" s="822"/>
      <c r="CC20" s="823"/>
    </row>
    <row r="21" spans="1:81" s="58" customFormat="1" ht="40.049999999999997" customHeight="1" x14ac:dyDescent="0.3">
      <c r="A21" s="34"/>
      <c r="B21" s="907"/>
      <c r="C21" s="1237"/>
      <c r="D21" s="1654"/>
      <c r="E21" s="1654"/>
      <c r="F21" s="1660"/>
      <c r="G21" s="1663"/>
      <c r="H21" s="1663"/>
      <c r="I21" s="1651"/>
      <c r="J21" s="813"/>
      <c r="K21" s="855"/>
      <c r="L21" s="858"/>
      <c r="M21" s="861"/>
      <c r="N21" s="837"/>
      <c r="O21" s="840"/>
      <c r="P21" s="864"/>
      <c r="Q21" s="867"/>
      <c r="R21" s="813"/>
      <c r="S21" s="39"/>
      <c r="T21" s="236"/>
      <c r="U21" s="236"/>
      <c r="V21" s="236"/>
      <c r="W21" s="39"/>
      <c r="X21" s="31"/>
      <c r="Y21" s="31"/>
      <c r="Z21" s="31"/>
      <c r="AA21" s="31"/>
      <c r="AB21" s="813"/>
      <c r="AC21" s="828"/>
      <c r="AD21" s="51">
        <f t="shared" si="6"/>
        <v>0</v>
      </c>
      <c r="AE21" s="51">
        <f t="shared" si="0"/>
        <v>0</v>
      </c>
      <c r="AF21" s="51">
        <f t="shared" si="0"/>
        <v>0</v>
      </c>
      <c r="AG21" s="51">
        <f t="shared" si="0"/>
        <v>0</v>
      </c>
      <c r="AH21" s="51">
        <f t="shared" si="0"/>
        <v>0</v>
      </c>
      <c r="AI21" s="51">
        <f t="shared" si="0"/>
        <v>0</v>
      </c>
      <c r="AJ21" s="51">
        <f t="shared" si="0"/>
        <v>0</v>
      </c>
      <c r="AK21" s="813"/>
      <c r="AL21" s="991"/>
      <c r="AM21" s="51">
        <f t="shared" si="2"/>
        <v>0</v>
      </c>
      <c r="AN21" s="336"/>
      <c r="AO21" s="336"/>
      <c r="AP21" s="336"/>
      <c r="AQ21" s="336"/>
      <c r="AR21" s="336"/>
      <c r="AS21" s="336"/>
      <c r="AT21" s="813"/>
      <c r="AU21" s="994"/>
      <c r="AV21" s="51">
        <f t="shared" si="3"/>
        <v>0</v>
      </c>
      <c r="AW21" s="336"/>
      <c r="AX21" s="336"/>
      <c r="AY21" s="336"/>
      <c r="AZ21" s="336"/>
      <c r="BA21" s="336"/>
      <c r="BB21" s="336"/>
      <c r="BC21" s="813"/>
      <c r="BD21" s="997"/>
      <c r="BE21" s="51">
        <f t="shared" si="4"/>
        <v>0</v>
      </c>
      <c r="BF21" s="336"/>
      <c r="BG21" s="336"/>
      <c r="BH21" s="336"/>
      <c r="BI21" s="336"/>
      <c r="BJ21" s="336"/>
      <c r="BK21" s="336"/>
      <c r="BL21" s="813"/>
      <c r="BM21" s="426"/>
      <c r="BN21" s="51">
        <f t="shared" si="5"/>
        <v>0</v>
      </c>
      <c r="BO21" s="336"/>
      <c r="BP21" s="336"/>
      <c r="BQ21" s="336"/>
      <c r="BR21" s="336"/>
      <c r="BS21" s="336"/>
      <c r="BT21" s="336"/>
      <c r="BU21" s="821"/>
      <c r="BV21" s="822"/>
      <c r="BW21" s="822"/>
      <c r="BX21" s="822"/>
      <c r="BY21" s="822"/>
      <c r="BZ21" s="822"/>
      <c r="CA21" s="822"/>
      <c r="CB21" s="822"/>
      <c r="CC21" s="823"/>
    </row>
    <row r="22" spans="1:81" s="58" customFormat="1" ht="40.049999999999997" customHeight="1" thickBot="1" x14ac:dyDescent="0.35">
      <c r="A22" s="34"/>
      <c r="B22" s="907"/>
      <c r="C22" s="1238"/>
      <c r="D22" s="1655"/>
      <c r="E22" s="1655"/>
      <c r="F22" s="1661"/>
      <c r="G22" s="1664"/>
      <c r="H22" s="1664"/>
      <c r="I22" s="1652"/>
      <c r="J22" s="814"/>
      <c r="K22" s="856"/>
      <c r="L22" s="859"/>
      <c r="M22" s="862"/>
      <c r="N22" s="838"/>
      <c r="O22" s="841"/>
      <c r="P22" s="865"/>
      <c r="Q22" s="874"/>
      <c r="R22" s="814"/>
      <c r="S22" s="232"/>
      <c r="T22" s="237"/>
      <c r="U22" s="237"/>
      <c r="V22" s="237"/>
      <c r="W22" s="232"/>
      <c r="X22" s="260"/>
      <c r="Y22" s="260"/>
      <c r="Z22" s="260"/>
      <c r="AA22" s="260"/>
      <c r="AB22" s="814"/>
      <c r="AC22" s="829"/>
      <c r="AD22" s="46">
        <f t="shared" si="6"/>
        <v>0</v>
      </c>
      <c r="AE22" s="46">
        <f t="shared" si="0"/>
        <v>0</v>
      </c>
      <c r="AF22" s="46">
        <f t="shared" si="0"/>
        <v>0</v>
      </c>
      <c r="AG22" s="46">
        <f t="shared" si="0"/>
        <v>0</v>
      </c>
      <c r="AH22" s="46">
        <f t="shared" si="0"/>
        <v>0</v>
      </c>
      <c r="AI22" s="46">
        <f t="shared" si="0"/>
        <v>0</v>
      </c>
      <c r="AJ22" s="46">
        <f t="shared" si="0"/>
        <v>0</v>
      </c>
      <c r="AK22" s="814"/>
      <c r="AL22" s="992"/>
      <c r="AM22" s="46">
        <f t="shared" si="2"/>
        <v>0</v>
      </c>
      <c r="AN22" s="37"/>
      <c r="AO22" s="37"/>
      <c r="AP22" s="37"/>
      <c r="AQ22" s="37"/>
      <c r="AR22" s="37"/>
      <c r="AS22" s="37"/>
      <c r="AT22" s="814"/>
      <c r="AU22" s="995"/>
      <c r="AV22" s="46">
        <f t="shared" si="3"/>
        <v>0</v>
      </c>
      <c r="AW22" s="37"/>
      <c r="AX22" s="37"/>
      <c r="AY22" s="37"/>
      <c r="AZ22" s="37"/>
      <c r="BA22" s="37"/>
      <c r="BB22" s="37"/>
      <c r="BC22" s="814"/>
      <c r="BD22" s="998"/>
      <c r="BE22" s="46">
        <f t="shared" si="4"/>
        <v>0</v>
      </c>
      <c r="BF22" s="37"/>
      <c r="BG22" s="37"/>
      <c r="BH22" s="37"/>
      <c r="BI22" s="37"/>
      <c r="BJ22" s="37"/>
      <c r="BK22" s="37"/>
      <c r="BL22" s="814"/>
      <c r="BM22" s="43"/>
      <c r="BN22" s="46">
        <f t="shared" si="5"/>
        <v>0</v>
      </c>
      <c r="BO22" s="37"/>
      <c r="BP22" s="37"/>
      <c r="BQ22" s="37"/>
      <c r="BR22" s="37"/>
      <c r="BS22" s="37"/>
      <c r="BT22" s="37"/>
      <c r="BU22" s="824"/>
      <c r="BV22" s="825"/>
      <c r="BW22" s="825"/>
      <c r="BX22" s="825"/>
      <c r="BY22" s="825"/>
      <c r="BZ22" s="825"/>
      <c r="CA22" s="825"/>
      <c r="CB22" s="825"/>
      <c r="CC22" s="826"/>
    </row>
    <row r="23" spans="1:81" s="58" customFormat="1" ht="40.049999999999997" customHeight="1" thickTop="1" x14ac:dyDescent="0.3">
      <c r="A23" s="34"/>
      <c r="B23" s="907"/>
      <c r="C23" s="868" t="s">
        <v>858</v>
      </c>
      <c r="D23" s="1653">
        <v>4002</v>
      </c>
      <c r="E23" s="1656" t="s">
        <v>4272</v>
      </c>
      <c r="F23" s="1659">
        <v>4002016</v>
      </c>
      <c r="G23" s="1662" t="s">
        <v>4273</v>
      </c>
      <c r="H23" s="1662" t="s">
        <v>4306</v>
      </c>
      <c r="I23" s="1650">
        <v>2021004540142</v>
      </c>
      <c r="J23" s="812">
        <v>571</v>
      </c>
      <c r="K23" s="854" t="str">
        <f>+[10]Metas!K651</f>
        <v xml:space="preserve">Estudio para la conformación de la RAP </v>
      </c>
      <c r="L23" s="857">
        <v>1</v>
      </c>
      <c r="M23" s="860">
        <f>SUM(N23:Q23)</f>
        <v>1</v>
      </c>
      <c r="N23" s="836"/>
      <c r="O23" s="839">
        <v>1</v>
      </c>
      <c r="P23" s="863"/>
      <c r="Q23" s="866"/>
      <c r="R23" s="812">
        <f>+$J23</f>
        <v>571</v>
      </c>
      <c r="S23" s="231" t="s">
        <v>4327</v>
      </c>
      <c r="T23" s="262" t="s">
        <v>3824</v>
      </c>
      <c r="U23" s="262" t="s">
        <v>3826</v>
      </c>
      <c r="V23" s="235" t="s">
        <v>3831</v>
      </c>
      <c r="W23" s="231" t="s">
        <v>4330</v>
      </c>
      <c r="X23" s="259">
        <v>44959</v>
      </c>
      <c r="Y23" s="31">
        <v>45107</v>
      </c>
      <c r="Z23" s="256"/>
      <c r="AA23" s="256"/>
      <c r="AB23" s="812">
        <f t="shared" ref="AB23" si="7">+$J23</f>
        <v>571</v>
      </c>
      <c r="AC23" s="827">
        <f>+L23</f>
        <v>1</v>
      </c>
      <c r="AD23" s="44">
        <f t="shared" si="6"/>
        <v>12.5</v>
      </c>
      <c r="AE23" s="44">
        <f t="shared" si="0"/>
        <v>12.5</v>
      </c>
      <c r="AF23" s="44">
        <f t="shared" si="0"/>
        <v>0</v>
      </c>
      <c r="AG23" s="44">
        <f t="shared" si="0"/>
        <v>0</v>
      </c>
      <c r="AH23" s="44">
        <f t="shared" si="0"/>
        <v>0</v>
      </c>
      <c r="AI23" s="44">
        <f t="shared" si="0"/>
        <v>0</v>
      </c>
      <c r="AJ23" s="44">
        <f t="shared" si="0"/>
        <v>0</v>
      </c>
      <c r="AK23" s="812">
        <f t="shared" ref="AK23" si="8">+$J23</f>
        <v>571</v>
      </c>
      <c r="AL23" s="990">
        <f>+N23</f>
        <v>0</v>
      </c>
      <c r="AM23" s="305">
        <f t="shared" si="2"/>
        <v>1.5</v>
      </c>
      <c r="AN23" s="352">
        <v>1.5</v>
      </c>
      <c r="AO23" s="35"/>
      <c r="AP23" s="35"/>
      <c r="AQ23" s="35"/>
      <c r="AR23" s="35"/>
      <c r="AS23" s="35"/>
      <c r="AT23" s="812">
        <f t="shared" ref="AT23" si="9">+$J23</f>
        <v>571</v>
      </c>
      <c r="AU23" s="993">
        <f>+O23</f>
        <v>1</v>
      </c>
      <c r="AV23" s="305">
        <f t="shared" si="3"/>
        <v>4.5</v>
      </c>
      <c r="AW23" s="352">
        <v>4.5</v>
      </c>
      <c r="AX23" s="35"/>
      <c r="AY23" s="35"/>
      <c r="AZ23" s="35"/>
      <c r="BA23" s="35"/>
      <c r="BB23" s="35"/>
      <c r="BC23" s="812">
        <f t="shared" ref="BC23" si="10">+$J23</f>
        <v>571</v>
      </c>
      <c r="BD23" s="996">
        <f>+P23</f>
        <v>0</v>
      </c>
      <c r="BE23" s="305">
        <f t="shared" si="4"/>
        <v>4.5</v>
      </c>
      <c r="BF23" s="352">
        <v>4.5</v>
      </c>
      <c r="BG23" s="35"/>
      <c r="BH23" s="35"/>
      <c r="BI23" s="35"/>
      <c r="BJ23" s="35"/>
      <c r="BK23" s="35"/>
      <c r="BL23" s="812">
        <f t="shared" ref="BL23" si="11">+$J23</f>
        <v>571</v>
      </c>
      <c r="BM23" s="41">
        <f>+Q23</f>
        <v>0</v>
      </c>
      <c r="BN23" s="44">
        <f t="shared" si="5"/>
        <v>2</v>
      </c>
      <c r="BO23" s="35">
        <v>2</v>
      </c>
      <c r="BP23" s="35"/>
      <c r="BQ23" s="35"/>
      <c r="BR23" s="35"/>
      <c r="BS23" s="35"/>
      <c r="BT23" s="35"/>
      <c r="BU23" s="818"/>
      <c r="BV23" s="819"/>
      <c r="BW23" s="819"/>
      <c r="BX23" s="819"/>
      <c r="BY23" s="819"/>
      <c r="BZ23" s="819"/>
      <c r="CA23" s="819"/>
      <c r="CB23" s="819"/>
      <c r="CC23" s="820"/>
    </row>
    <row r="24" spans="1:81" s="58" customFormat="1" ht="40.049999999999997" customHeight="1" x14ac:dyDescent="0.3">
      <c r="A24" s="34"/>
      <c r="B24" s="907"/>
      <c r="C24" s="869"/>
      <c r="D24" s="1654"/>
      <c r="E24" s="1657"/>
      <c r="F24" s="1660"/>
      <c r="G24" s="1663"/>
      <c r="H24" s="1663"/>
      <c r="I24" s="1651"/>
      <c r="J24" s="813"/>
      <c r="K24" s="855"/>
      <c r="L24" s="858"/>
      <c r="M24" s="861"/>
      <c r="N24" s="837"/>
      <c r="O24" s="840"/>
      <c r="P24" s="864"/>
      <c r="Q24" s="867"/>
      <c r="R24" s="813"/>
      <c r="S24" s="39"/>
      <c r="T24" s="236"/>
      <c r="U24" s="236"/>
      <c r="V24" s="236"/>
      <c r="W24" s="39"/>
      <c r="X24" s="31"/>
      <c r="Y24" s="31"/>
      <c r="Z24" s="31"/>
      <c r="AA24" s="31"/>
      <c r="AB24" s="813"/>
      <c r="AC24" s="828"/>
      <c r="AD24" s="51">
        <f t="shared" si="6"/>
        <v>0</v>
      </c>
      <c r="AE24" s="51">
        <f t="shared" si="0"/>
        <v>0</v>
      </c>
      <c r="AF24" s="51">
        <f t="shared" si="0"/>
        <v>0</v>
      </c>
      <c r="AG24" s="51">
        <f t="shared" si="0"/>
        <v>0</v>
      </c>
      <c r="AH24" s="51">
        <f t="shared" si="0"/>
        <v>0</v>
      </c>
      <c r="AI24" s="51">
        <f t="shared" si="0"/>
        <v>0</v>
      </c>
      <c r="AJ24" s="51">
        <f t="shared" si="0"/>
        <v>0</v>
      </c>
      <c r="AK24" s="813"/>
      <c r="AL24" s="991"/>
      <c r="AM24" s="51">
        <f t="shared" si="2"/>
        <v>0</v>
      </c>
      <c r="AN24" s="336"/>
      <c r="AO24" s="336"/>
      <c r="AP24" s="336"/>
      <c r="AQ24" s="336"/>
      <c r="AR24" s="336"/>
      <c r="AS24" s="336"/>
      <c r="AT24" s="813"/>
      <c r="AU24" s="994"/>
      <c r="AV24" s="51">
        <f t="shared" si="3"/>
        <v>0</v>
      </c>
      <c r="AW24" s="336"/>
      <c r="AX24" s="336"/>
      <c r="AY24" s="336"/>
      <c r="AZ24" s="336"/>
      <c r="BA24" s="336"/>
      <c r="BB24" s="336"/>
      <c r="BC24" s="813"/>
      <c r="BD24" s="997"/>
      <c r="BE24" s="51">
        <f t="shared" si="4"/>
        <v>0</v>
      </c>
      <c r="BF24" s="336"/>
      <c r="BG24" s="336"/>
      <c r="BH24" s="336"/>
      <c r="BI24" s="336"/>
      <c r="BJ24" s="336"/>
      <c r="BK24" s="336"/>
      <c r="BL24" s="813"/>
      <c r="BM24" s="426"/>
      <c r="BN24" s="51">
        <f t="shared" si="5"/>
        <v>0</v>
      </c>
      <c r="BO24" s="336"/>
      <c r="BP24" s="336"/>
      <c r="BQ24" s="336"/>
      <c r="BR24" s="336"/>
      <c r="BS24" s="336"/>
      <c r="BT24" s="336"/>
      <c r="BU24" s="821"/>
      <c r="BV24" s="822"/>
      <c r="BW24" s="822"/>
      <c r="BX24" s="822"/>
      <c r="BY24" s="822"/>
      <c r="BZ24" s="822"/>
      <c r="CA24" s="822"/>
      <c r="CB24" s="822"/>
      <c r="CC24" s="823"/>
    </row>
    <row r="25" spans="1:81" s="58" customFormat="1" ht="40.049999999999997" customHeight="1" x14ac:dyDescent="0.3">
      <c r="A25" s="34"/>
      <c r="B25" s="907"/>
      <c r="C25" s="869"/>
      <c r="D25" s="1654"/>
      <c r="E25" s="1657"/>
      <c r="F25" s="1660"/>
      <c r="G25" s="1663"/>
      <c r="H25" s="1663"/>
      <c r="I25" s="1651"/>
      <c r="J25" s="813"/>
      <c r="K25" s="855"/>
      <c r="L25" s="858"/>
      <c r="M25" s="861"/>
      <c r="N25" s="837"/>
      <c r="O25" s="840"/>
      <c r="P25" s="864"/>
      <c r="Q25" s="867"/>
      <c r="R25" s="813"/>
      <c r="S25" s="39"/>
      <c r="T25" s="236"/>
      <c r="U25" s="236"/>
      <c r="V25" s="236"/>
      <c r="W25" s="39"/>
      <c r="X25" s="31"/>
      <c r="Y25" s="31"/>
      <c r="Z25" s="31"/>
      <c r="AA25" s="31"/>
      <c r="AB25" s="813"/>
      <c r="AC25" s="828"/>
      <c r="AD25" s="51">
        <f t="shared" si="6"/>
        <v>0</v>
      </c>
      <c r="AE25" s="51">
        <f t="shared" si="0"/>
        <v>0</v>
      </c>
      <c r="AF25" s="51">
        <f t="shared" si="0"/>
        <v>0</v>
      </c>
      <c r="AG25" s="51">
        <f t="shared" si="0"/>
        <v>0</v>
      </c>
      <c r="AH25" s="51">
        <f t="shared" si="0"/>
        <v>0</v>
      </c>
      <c r="AI25" s="51">
        <f t="shared" si="0"/>
        <v>0</v>
      </c>
      <c r="AJ25" s="51">
        <f t="shared" si="0"/>
        <v>0</v>
      </c>
      <c r="AK25" s="813"/>
      <c r="AL25" s="991"/>
      <c r="AM25" s="51">
        <f t="shared" si="2"/>
        <v>0</v>
      </c>
      <c r="AN25" s="336"/>
      <c r="AO25" s="336"/>
      <c r="AP25" s="336"/>
      <c r="AQ25" s="336"/>
      <c r="AR25" s="336"/>
      <c r="AS25" s="336"/>
      <c r="AT25" s="813"/>
      <c r="AU25" s="994"/>
      <c r="AV25" s="51">
        <f t="shared" si="3"/>
        <v>0</v>
      </c>
      <c r="AW25" s="336"/>
      <c r="AX25" s="336"/>
      <c r="AY25" s="336"/>
      <c r="AZ25" s="336"/>
      <c r="BA25" s="336"/>
      <c r="BB25" s="336"/>
      <c r="BC25" s="813"/>
      <c r="BD25" s="997"/>
      <c r="BE25" s="51">
        <f t="shared" si="4"/>
        <v>0</v>
      </c>
      <c r="BF25" s="336"/>
      <c r="BG25" s="336"/>
      <c r="BH25" s="336"/>
      <c r="BI25" s="336"/>
      <c r="BJ25" s="336"/>
      <c r="BK25" s="336"/>
      <c r="BL25" s="813"/>
      <c r="BM25" s="426"/>
      <c r="BN25" s="51">
        <f t="shared" si="5"/>
        <v>0</v>
      </c>
      <c r="BO25" s="336"/>
      <c r="BP25" s="336"/>
      <c r="BQ25" s="336"/>
      <c r="BR25" s="336"/>
      <c r="BS25" s="336"/>
      <c r="BT25" s="336"/>
      <c r="BU25" s="821"/>
      <c r="BV25" s="822"/>
      <c r="BW25" s="822"/>
      <c r="BX25" s="822"/>
      <c r="BY25" s="822"/>
      <c r="BZ25" s="822"/>
      <c r="CA25" s="822"/>
      <c r="CB25" s="822"/>
      <c r="CC25" s="823"/>
    </row>
    <row r="26" spans="1:81" s="58" customFormat="1" ht="40.049999999999997" customHeight="1" thickBot="1" x14ac:dyDescent="0.35">
      <c r="A26" s="34"/>
      <c r="B26" s="907"/>
      <c r="C26" s="869"/>
      <c r="D26" s="1655"/>
      <c r="E26" s="1658"/>
      <c r="F26" s="1661"/>
      <c r="G26" s="1664"/>
      <c r="H26" s="1664"/>
      <c r="I26" s="1652"/>
      <c r="J26" s="814"/>
      <c r="K26" s="856"/>
      <c r="L26" s="859"/>
      <c r="M26" s="862"/>
      <c r="N26" s="838"/>
      <c r="O26" s="841"/>
      <c r="P26" s="865"/>
      <c r="Q26" s="874"/>
      <c r="R26" s="814"/>
      <c r="S26" s="232"/>
      <c r="T26" s="237"/>
      <c r="U26" s="237"/>
      <c r="V26" s="237"/>
      <c r="W26" s="232"/>
      <c r="X26" s="260"/>
      <c r="Y26" s="260"/>
      <c r="Z26" s="260"/>
      <c r="AA26" s="260"/>
      <c r="AB26" s="814"/>
      <c r="AC26" s="829"/>
      <c r="AD26" s="46">
        <f t="shared" si="6"/>
        <v>0</v>
      </c>
      <c r="AE26" s="46">
        <f t="shared" si="0"/>
        <v>0</v>
      </c>
      <c r="AF26" s="46">
        <f t="shared" si="0"/>
        <v>0</v>
      </c>
      <c r="AG26" s="46">
        <f t="shared" si="0"/>
        <v>0</v>
      </c>
      <c r="AH26" s="46">
        <f t="shared" si="0"/>
        <v>0</v>
      </c>
      <c r="AI26" s="46">
        <f t="shared" si="0"/>
        <v>0</v>
      </c>
      <c r="AJ26" s="46">
        <f t="shared" si="0"/>
        <v>0</v>
      </c>
      <c r="AK26" s="814"/>
      <c r="AL26" s="992"/>
      <c r="AM26" s="46">
        <f t="shared" si="2"/>
        <v>0</v>
      </c>
      <c r="AN26" s="37"/>
      <c r="AO26" s="37"/>
      <c r="AP26" s="37"/>
      <c r="AQ26" s="37"/>
      <c r="AR26" s="37"/>
      <c r="AS26" s="37"/>
      <c r="AT26" s="814"/>
      <c r="AU26" s="995"/>
      <c r="AV26" s="46">
        <f t="shared" si="3"/>
        <v>0</v>
      </c>
      <c r="AW26" s="37"/>
      <c r="AX26" s="37"/>
      <c r="AY26" s="37"/>
      <c r="AZ26" s="37"/>
      <c r="BA26" s="37"/>
      <c r="BB26" s="37"/>
      <c r="BC26" s="814"/>
      <c r="BD26" s="998"/>
      <c r="BE26" s="46">
        <f t="shared" si="4"/>
        <v>0</v>
      </c>
      <c r="BF26" s="37"/>
      <c r="BG26" s="37"/>
      <c r="BH26" s="37"/>
      <c r="BI26" s="37"/>
      <c r="BJ26" s="37"/>
      <c r="BK26" s="37"/>
      <c r="BL26" s="814"/>
      <c r="BM26" s="43"/>
      <c r="BN26" s="46">
        <f t="shared" si="5"/>
        <v>0</v>
      </c>
      <c r="BO26" s="37"/>
      <c r="BP26" s="37"/>
      <c r="BQ26" s="37"/>
      <c r="BR26" s="37"/>
      <c r="BS26" s="37"/>
      <c r="BT26" s="37"/>
      <c r="BU26" s="824"/>
      <c r="BV26" s="825"/>
      <c r="BW26" s="825"/>
      <c r="BX26" s="825"/>
      <c r="BY26" s="825"/>
      <c r="BZ26" s="825"/>
      <c r="CA26" s="825"/>
      <c r="CB26" s="825"/>
      <c r="CC26" s="826"/>
    </row>
    <row r="27" spans="1:81" s="58" customFormat="1" ht="40.049999999999997" customHeight="1" thickTop="1" x14ac:dyDescent="0.3">
      <c r="A27" s="34"/>
      <c r="B27" s="907"/>
      <c r="C27" s="869"/>
      <c r="D27" s="1653">
        <v>4002</v>
      </c>
      <c r="E27" s="1656" t="s">
        <v>4272</v>
      </c>
      <c r="F27" s="1659">
        <v>4002016</v>
      </c>
      <c r="G27" s="1662" t="s">
        <v>4273</v>
      </c>
      <c r="H27" s="1662" t="s">
        <v>4306</v>
      </c>
      <c r="I27" s="1650">
        <v>2021004540142</v>
      </c>
      <c r="J27" s="812">
        <v>572</v>
      </c>
      <c r="K27" s="854" t="str">
        <f>+[10]Metas!K652</f>
        <v>Revisión del modelo de subregionalización</v>
      </c>
      <c r="L27" s="1187">
        <v>1</v>
      </c>
      <c r="M27" s="1190">
        <f>SUM(N27:Q27)</f>
        <v>1</v>
      </c>
      <c r="N27" s="1193"/>
      <c r="O27" s="1175">
        <v>0.9</v>
      </c>
      <c r="P27" s="1178">
        <v>0.1</v>
      </c>
      <c r="Q27" s="1181"/>
      <c r="R27" s="812">
        <f>+$J27</f>
        <v>572</v>
      </c>
      <c r="S27" s="231" t="s">
        <v>4328</v>
      </c>
      <c r="T27" s="235" t="s">
        <v>3822</v>
      </c>
      <c r="U27" s="235" t="s">
        <v>3825</v>
      </c>
      <c r="V27" s="235" t="s">
        <v>3830</v>
      </c>
      <c r="W27" s="231" t="s">
        <v>4326</v>
      </c>
      <c r="X27" s="259">
        <v>44959</v>
      </c>
      <c r="Y27" s="31">
        <v>45199</v>
      </c>
      <c r="Z27" s="256"/>
      <c r="AA27" s="256"/>
      <c r="AB27" s="812">
        <f t="shared" ref="AB27" si="12">+$J27</f>
        <v>572</v>
      </c>
      <c r="AC27" s="827">
        <f t="shared" ref="AC27" si="13">+L27</f>
        <v>1</v>
      </c>
      <c r="AD27" s="44">
        <f t="shared" si="6"/>
        <v>42</v>
      </c>
      <c r="AE27" s="44">
        <f t="shared" si="6"/>
        <v>42</v>
      </c>
      <c r="AF27" s="44">
        <f t="shared" si="6"/>
        <v>0</v>
      </c>
      <c r="AG27" s="44">
        <f t="shared" si="6"/>
        <v>0</v>
      </c>
      <c r="AH27" s="44">
        <f t="shared" si="6"/>
        <v>0</v>
      </c>
      <c r="AI27" s="44">
        <f t="shared" si="6"/>
        <v>0</v>
      </c>
      <c r="AJ27" s="44">
        <f t="shared" si="6"/>
        <v>0</v>
      </c>
      <c r="AK27" s="812">
        <f t="shared" ref="AK27" si="14">+$J27</f>
        <v>572</v>
      </c>
      <c r="AL27" s="830">
        <f>+N27</f>
        <v>0</v>
      </c>
      <c r="AM27" s="44">
        <f t="shared" si="2"/>
        <v>7</v>
      </c>
      <c r="AN27" s="47">
        <v>7</v>
      </c>
      <c r="AO27" s="47"/>
      <c r="AP27" s="47"/>
      <c r="AQ27" s="47"/>
      <c r="AR27" s="47"/>
      <c r="AS27" s="47"/>
      <c r="AT27" s="812">
        <f t="shared" ref="AT27" si="15">+$J27</f>
        <v>572</v>
      </c>
      <c r="AU27" s="833">
        <f>+O27</f>
        <v>0.9</v>
      </c>
      <c r="AV27" s="44">
        <f t="shared" si="3"/>
        <v>21</v>
      </c>
      <c r="AW27" s="47">
        <v>21</v>
      </c>
      <c r="AX27" s="47"/>
      <c r="AY27" s="47"/>
      <c r="AZ27" s="47"/>
      <c r="BA27" s="47"/>
      <c r="BB27" s="47"/>
      <c r="BC27" s="812">
        <f t="shared" ref="BC27" si="16">+$J27</f>
        <v>572</v>
      </c>
      <c r="BD27" s="809">
        <f>+P27</f>
        <v>0.1</v>
      </c>
      <c r="BE27" s="44">
        <f t="shared" si="4"/>
        <v>14</v>
      </c>
      <c r="BF27" s="47">
        <v>14</v>
      </c>
      <c r="BG27" s="47"/>
      <c r="BH27" s="47"/>
      <c r="BI27" s="47"/>
      <c r="BJ27" s="47"/>
      <c r="BK27" s="47"/>
      <c r="BL27" s="812">
        <f t="shared" ref="BL27" si="17">+$J27</f>
        <v>572</v>
      </c>
      <c r="BM27" s="815">
        <f>+Q27</f>
        <v>0</v>
      </c>
      <c r="BN27" s="44">
        <f t="shared" si="5"/>
        <v>0</v>
      </c>
      <c r="BO27" s="47"/>
      <c r="BP27" s="47"/>
      <c r="BQ27" s="47"/>
      <c r="BR27" s="47"/>
      <c r="BS27" s="47"/>
      <c r="BT27" s="47"/>
      <c r="BU27" s="818"/>
      <c r="BV27" s="819"/>
      <c r="BW27" s="819"/>
      <c r="BX27" s="819"/>
      <c r="BY27" s="819"/>
      <c r="BZ27" s="819"/>
      <c r="CA27" s="819"/>
      <c r="CB27" s="819"/>
      <c r="CC27" s="820"/>
    </row>
    <row r="28" spans="1:81" s="58" customFormat="1" ht="40.049999999999997" customHeight="1" x14ac:dyDescent="0.3">
      <c r="A28" s="34"/>
      <c r="B28" s="907"/>
      <c r="C28" s="869"/>
      <c r="D28" s="1654"/>
      <c r="E28" s="1657"/>
      <c r="F28" s="1660"/>
      <c r="G28" s="1663"/>
      <c r="H28" s="1663"/>
      <c r="I28" s="1651"/>
      <c r="J28" s="813"/>
      <c r="K28" s="855"/>
      <c r="L28" s="1188"/>
      <c r="M28" s="1191"/>
      <c r="N28" s="1194"/>
      <c r="O28" s="1176"/>
      <c r="P28" s="1179"/>
      <c r="Q28" s="1182"/>
      <c r="R28" s="813"/>
      <c r="S28" s="39" t="s">
        <v>4331</v>
      </c>
      <c r="T28" s="236" t="s">
        <v>3822</v>
      </c>
      <c r="U28" s="236" t="s">
        <v>3825</v>
      </c>
      <c r="V28" s="236" t="s">
        <v>3830</v>
      </c>
      <c r="W28" s="39" t="s">
        <v>4329</v>
      </c>
      <c r="X28" s="259">
        <v>45199</v>
      </c>
      <c r="Y28" s="259">
        <v>45199</v>
      </c>
      <c r="Z28" s="31"/>
      <c r="AA28" s="31"/>
      <c r="AB28" s="813"/>
      <c r="AC28" s="828"/>
      <c r="AD28" s="51">
        <f t="shared" si="6"/>
        <v>0</v>
      </c>
      <c r="AE28" s="51">
        <f t="shared" si="6"/>
        <v>0</v>
      </c>
      <c r="AF28" s="51">
        <f t="shared" si="6"/>
        <v>0</v>
      </c>
      <c r="AG28" s="51">
        <f t="shared" si="6"/>
        <v>0</v>
      </c>
      <c r="AH28" s="51">
        <f t="shared" si="6"/>
        <v>0</v>
      </c>
      <c r="AI28" s="51">
        <f t="shared" si="6"/>
        <v>0</v>
      </c>
      <c r="AJ28" s="51">
        <f t="shared" si="6"/>
        <v>0</v>
      </c>
      <c r="AK28" s="813"/>
      <c r="AL28" s="831"/>
      <c r="AM28" s="51">
        <f t="shared" si="2"/>
        <v>0</v>
      </c>
      <c r="AN28" s="257"/>
      <c r="AO28" s="257"/>
      <c r="AP28" s="257"/>
      <c r="AQ28" s="257"/>
      <c r="AR28" s="257"/>
      <c r="AS28" s="257"/>
      <c r="AT28" s="813"/>
      <c r="AU28" s="834"/>
      <c r="AV28" s="51">
        <f t="shared" si="3"/>
        <v>0</v>
      </c>
      <c r="AW28" s="257"/>
      <c r="AX28" s="257"/>
      <c r="AY28" s="257"/>
      <c r="AZ28" s="257"/>
      <c r="BA28" s="257"/>
      <c r="BB28" s="257"/>
      <c r="BC28" s="813"/>
      <c r="BD28" s="810"/>
      <c r="BE28" s="51">
        <f t="shared" si="4"/>
        <v>0</v>
      </c>
      <c r="BF28" s="257"/>
      <c r="BG28" s="257"/>
      <c r="BH28" s="257"/>
      <c r="BI28" s="257"/>
      <c r="BJ28" s="257"/>
      <c r="BK28" s="257"/>
      <c r="BL28" s="813"/>
      <c r="BM28" s="816"/>
      <c r="BN28" s="51">
        <f t="shared" si="5"/>
        <v>0</v>
      </c>
      <c r="BO28" s="257"/>
      <c r="BP28" s="257"/>
      <c r="BQ28" s="257"/>
      <c r="BR28" s="257"/>
      <c r="BS28" s="257"/>
      <c r="BT28" s="257"/>
      <c r="BU28" s="821"/>
      <c r="BV28" s="822"/>
      <c r="BW28" s="822"/>
      <c r="BX28" s="822"/>
      <c r="BY28" s="822"/>
      <c r="BZ28" s="822"/>
      <c r="CA28" s="822"/>
      <c r="CB28" s="822"/>
      <c r="CC28" s="823"/>
    </row>
    <row r="29" spans="1:81" s="58" customFormat="1" ht="40.049999999999997" customHeight="1" x14ac:dyDescent="0.3">
      <c r="A29" s="34"/>
      <c r="B29" s="907"/>
      <c r="C29" s="869"/>
      <c r="D29" s="1654"/>
      <c r="E29" s="1657"/>
      <c r="F29" s="1660"/>
      <c r="G29" s="1663"/>
      <c r="H29" s="1663"/>
      <c r="I29" s="1651"/>
      <c r="J29" s="813"/>
      <c r="K29" s="855"/>
      <c r="L29" s="1188"/>
      <c r="M29" s="1191"/>
      <c r="N29" s="1194"/>
      <c r="O29" s="1176"/>
      <c r="P29" s="1179"/>
      <c r="Q29" s="1182"/>
      <c r="R29" s="813"/>
      <c r="S29" s="39"/>
      <c r="T29" s="236"/>
      <c r="U29" s="236"/>
      <c r="V29" s="236"/>
      <c r="W29" s="39"/>
      <c r="X29" s="31"/>
      <c r="Y29" s="31"/>
      <c r="Z29" s="31"/>
      <c r="AA29" s="31"/>
      <c r="AB29" s="813"/>
      <c r="AC29" s="828"/>
      <c r="AD29" s="51">
        <f t="shared" si="6"/>
        <v>0</v>
      </c>
      <c r="AE29" s="51">
        <f t="shared" si="6"/>
        <v>0</v>
      </c>
      <c r="AF29" s="51">
        <f t="shared" si="6"/>
        <v>0</v>
      </c>
      <c r="AG29" s="51">
        <f t="shared" si="6"/>
        <v>0</v>
      </c>
      <c r="AH29" s="51">
        <f t="shared" si="6"/>
        <v>0</v>
      </c>
      <c r="AI29" s="51">
        <f t="shared" si="6"/>
        <v>0</v>
      </c>
      <c r="AJ29" s="51">
        <f t="shared" si="6"/>
        <v>0</v>
      </c>
      <c r="AK29" s="813"/>
      <c r="AL29" s="831"/>
      <c r="AM29" s="51">
        <f t="shared" si="2"/>
        <v>0</v>
      </c>
      <c r="AN29" s="257"/>
      <c r="AO29" s="257"/>
      <c r="AP29" s="257"/>
      <c r="AQ29" s="257"/>
      <c r="AR29" s="257"/>
      <c r="AS29" s="257"/>
      <c r="AT29" s="813"/>
      <c r="AU29" s="834"/>
      <c r="AV29" s="51">
        <f t="shared" si="3"/>
        <v>0</v>
      </c>
      <c r="AW29" s="257"/>
      <c r="AX29" s="257"/>
      <c r="AY29" s="257"/>
      <c r="AZ29" s="257"/>
      <c r="BA29" s="257"/>
      <c r="BB29" s="257"/>
      <c r="BC29" s="813"/>
      <c r="BD29" s="810"/>
      <c r="BE29" s="51">
        <f t="shared" si="4"/>
        <v>0</v>
      </c>
      <c r="BF29" s="257"/>
      <c r="BG29" s="257"/>
      <c r="BH29" s="257"/>
      <c r="BI29" s="257"/>
      <c r="BJ29" s="257"/>
      <c r="BK29" s="257"/>
      <c r="BL29" s="813"/>
      <c r="BM29" s="816"/>
      <c r="BN29" s="51">
        <f t="shared" si="5"/>
        <v>0</v>
      </c>
      <c r="BO29" s="257"/>
      <c r="BP29" s="257"/>
      <c r="BQ29" s="257"/>
      <c r="BR29" s="257"/>
      <c r="BS29" s="257"/>
      <c r="BT29" s="257"/>
      <c r="BU29" s="821"/>
      <c r="BV29" s="822"/>
      <c r="BW29" s="822"/>
      <c r="BX29" s="822"/>
      <c r="BY29" s="822"/>
      <c r="BZ29" s="822"/>
      <c r="CA29" s="822"/>
      <c r="CB29" s="822"/>
      <c r="CC29" s="823"/>
    </row>
    <row r="30" spans="1:81" s="58" customFormat="1" ht="40.049999999999997" customHeight="1" thickBot="1" x14ac:dyDescent="0.35">
      <c r="A30" s="34"/>
      <c r="B30" s="908"/>
      <c r="C30" s="870"/>
      <c r="D30" s="1655"/>
      <c r="E30" s="1658"/>
      <c r="F30" s="1661"/>
      <c r="G30" s="1664"/>
      <c r="H30" s="1664"/>
      <c r="I30" s="1652"/>
      <c r="J30" s="814"/>
      <c r="K30" s="856"/>
      <c r="L30" s="1189"/>
      <c r="M30" s="1192"/>
      <c r="N30" s="1195"/>
      <c r="O30" s="1177"/>
      <c r="P30" s="1180"/>
      <c r="Q30" s="1183"/>
      <c r="R30" s="814"/>
      <c r="S30" s="232"/>
      <c r="T30" s="237"/>
      <c r="U30" s="237"/>
      <c r="V30" s="237"/>
      <c r="W30" s="232"/>
      <c r="X30" s="260"/>
      <c r="Y30" s="260"/>
      <c r="Z30" s="260"/>
      <c r="AA30" s="260"/>
      <c r="AB30" s="814"/>
      <c r="AC30" s="829"/>
      <c r="AD30" s="46">
        <f t="shared" si="6"/>
        <v>0</v>
      </c>
      <c r="AE30" s="46">
        <f t="shared" si="6"/>
        <v>0</v>
      </c>
      <c r="AF30" s="46">
        <f t="shared" si="6"/>
        <v>0</v>
      </c>
      <c r="AG30" s="46">
        <f t="shared" si="6"/>
        <v>0</v>
      </c>
      <c r="AH30" s="46">
        <f t="shared" si="6"/>
        <v>0</v>
      </c>
      <c r="AI30" s="46">
        <f t="shared" si="6"/>
        <v>0</v>
      </c>
      <c r="AJ30" s="46">
        <f t="shared" si="6"/>
        <v>0</v>
      </c>
      <c r="AK30" s="814"/>
      <c r="AL30" s="832"/>
      <c r="AM30" s="46">
        <f t="shared" si="2"/>
        <v>0</v>
      </c>
      <c r="AN30" s="49"/>
      <c r="AO30" s="49"/>
      <c r="AP30" s="49"/>
      <c r="AQ30" s="49"/>
      <c r="AR30" s="49"/>
      <c r="AS30" s="49"/>
      <c r="AT30" s="814"/>
      <c r="AU30" s="835"/>
      <c r="AV30" s="46">
        <f t="shared" si="3"/>
        <v>0</v>
      </c>
      <c r="AW30" s="49"/>
      <c r="AX30" s="49"/>
      <c r="AY30" s="49"/>
      <c r="AZ30" s="49"/>
      <c r="BA30" s="49"/>
      <c r="BB30" s="49"/>
      <c r="BC30" s="814"/>
      <c r="BD30" s="811"/>
      <c r="BE30" s="46">
        <f t="shared" si="4"/>
        <v>0</v>
      </c>
      <c r="BF30" s="49"/>
      <c r="BG30" s="49"/>
      <c r="BH30" s="49"/>
      <c r="BI30" s="49"/>
      <c r="BJ30" s="49"/>
      <c r="BK30" s="49"/>
      <c r="BL30" s="814"/>
      <c r="BM30" s="817"/>
      <c r="BN30" s="46">
        <f t="shared" si="5"/>
        <v>0</v>
      </c>
      <c r="BO30" s="49"/>
      <c r="BP30" s="49"/>
      <c r="BQ30" s="49"/>
      <c r="BR30" s="49"/>
      <c r="BS30" s="49"/>
      <c r="BT30" s="49"/>
      <c r="BU30" s="824"/>
      <c r="BV30" s="825"/>
      <c r="BW30" s="825"/>
      <c r="BX30" s="825"/>
      <c r="BY30" s="825"/>
      <c r="BZ30" s="825"/>
      <c r="CA30" s="825"/>
      <c r="CB30" s="825"/>
      <c r="CC30" s="826"/>
    </row>
    <row r="31" spans="1:81" s="58" customFormat="1" ht="40.049999999999997" customHeight="1" thickTop="1" x14ac:dyDescent="0.3">
      <c r="A31" s="34"/>
      <c r="B31" s="906" t="s">
        <v>861</v>
      </c>
      <c r="C31" s="868" t="s">
        <v>864</v>
      </c>
      <c r="D31" s="1644">
        <v>4002</v>
      </c>
      <c r="E31" s="1647" t="s">
        <v>4272</v>
      </c>
      <c r="F31" s="1439">
        <v>4002016</v>
      </c>
      <c r="G31" s="1638" t="s">
        <v>4273</v>
      </c>
      <c r="H31" s="1638" t="s">
        <v>4274</v>
      </c>
      <c r="I31" s="1641">
        <v>2021004540140</v>
      </c>
      <c r="J31" s="812">
        <v>573</v>
      </c>
      <c r="K31" s="854" t="str">
        <f>+[9]Metas!K654</f>
        <v>Planes de Ordenamiento Territorial (POT, PBOT, EOT) con revisión general.</v>
      </c>
      <c r="L31" s="1187">
        <v>0.6</v>
      </c>
      <c r="M31" s="1190">
        <f>SUM(N31:Q31)</f>
        <v>0.6</v>
      </c>
      <c r="N31" s="1193"/>
      <c r="O31" s="1175"/>
      <c r="P31" s="1178"/>
      <c r="Q31" s="1181">
        <v>0.6</v>
      </c>
      <c r="R31" s="812">
        <f>+$J31</f>
        <v>573</v>
      </c>
      <c r="S31" s="231" t="s">
        <v>4275</v>
      </c>
      <c r="T31" s="235" t="s">
        <v>3822</v>
      </c>
      <c r="U31" s="235" t="s">
        <v>3825</v>
      </c>
      <c r="V31" s="235" t="s">
        <v>3830</v>
      </c>
      <c r="W31" s="231" t="s">
        <v>4276</v>
      </c>
      <c r="X31" s="256">
        <v>44927</v>
      </c>
      <c r="Y31" s="258">
        <v>45291</v>
      </c>
      <c r="Z31" s="256"/>
      <c r="AA31" s="256"/>
      <c r="AB31" s="812">
        <f t="shared" ref="AB31" si="18">+$J31</f>
        <v>573</v>
      </c>
      <c r="AC31" s="827">
        <f t="shared" ref="AC31" si="19">+L31</f>
        <v>0.6</v>
      </c>
      <c r="AD31" s="44">
        <f t="shared" si="6"/>
        <v>25</v>
      </c>
      <c r="AE31" s="44">
        <f t="shared" si="6"/>
        <v>25</v>
      </c>
      <c r="AF31" s="44">
        <f t="shared" si="6"/>
        <v>0</v>
      </c>
      <c r="AG31" s="44">
        <f t="shared" si="6"/>
        <v>0</v>
      </c>
      <c r="AH31" s="44">
        <f t="shared" si="6"/>
        <v>0</v>
      </c>
      <c r="AI31" s="44">
        <f t="shared" si="6"/>
        <v>0</v>
      </c>
      <c r="AJ31" s="44">
        <f t="shared" si="6"/>
        <v>0</v>
      </c>
      <c r="AK31" s="812">
        <f t="shared" ref="AK31" si="20">+$J31</f>
        <v>573</v>
      </c>
      <c r="AL31" s="830">
        <f>+N31</f>
        <v>0</v>
      </c>
      <c r="AM31" s="44">
        <f t="shared" si="2"/>
        <v>3</v>
      </c>
      <c r="AN31" s="47">
        <v>3</v>
      </c>
      <c r="AO31" s="47"/>
      <c r="AP31" s="47"/>
      <c r="AQ31" s="47"/>
      <c r="AR31" s="47"/>
      <c r="AS31" s="47"/>
      <c r="AT31" s="812">
        <f t="shared" ref="AT31" si="21">+$J31</f>
        <v>573</v>
      </c>
      <c r="AU31" s="833">
        <f>+O31</f>
        <v>0</v>
      </c>
      <c r="AV31" s="44">
        <f t="shared" si="3"/>
        <v>9</v>
      </c>
      <c r="AW31" s="47">
        <v>9</v>
      </c>
      <c r="AX31" s="47"/>
      <c r="AY31" s="47"/>
      <c r="AZ31" s="47"/>
      <c r="BA31" s="47"/>
      <c r="BB31" s="47"/>
      <c r="BC31" s="812">
        <f t="shared" ref="BC31" si="22">+$J31</f>
        <v>573</v>
      </c>
      <c r="BD31" s="809">
        <f>+P31</f>
        <v>0</v>
      </c>
      <c r="BE31" s="44">
        <f t="shared" si="4"/>
        <v>9</v>
      </c>
      <c r="BF31" s="47">
        <v>9</v>
      </c>
      <c r="BG31" s="47"/>
      <c r="BH31" s="47"/>
      <c r="BI31" s="47"/>
      <c r="BJ31" s="47"/>
      <c r="BK31" s="47"/>
      <c r="BL31" s="812">
        <f t="shared" ref="BL31" si="23">+$J31</f>
        <v>573</v>
      </c>
      <c r="BM31" s="815">
        <f>+Q31</f>
        <v>0.6</v>
      </c>
      <c r="BN31" s="44">
        <f t="shared" si="5"/>
        <v>4</v>
      </c>
      <c r="BO31" s="47">
        <v>4</v>
      </c>
      <c r="BP31" s="47"/>
      <c r="BQ31" s="47"/>
      <c r="BR31" s="47"/>
      <c r="BS31" s="47"/>
      <c r="BT31" s="47"/>
      <c r="BU31" s="818"/>
      <c r="BV31" s="819"/>
      <c r="BW31" s="819"/>
      <c r="BX31" s="819"/>
      <c r="BY31" s="819"/>
      <c r="BZ31" s="819"/>
      <c r="CA31" s="819"/>
      <c r="CB31" s="819"/>
      <c r="CC31" s="820"/>
    </row>
    <row r="32" spans="1:81" s="58" customFormat="1" ht="40.049999999999997" customHeight="1" x14ac:dyDescent="0.3">
      <c r="A32" s="34"/>
      <c r="B32" s="907"/>
      <c r="C32" s="869"/>
      <c r="D32" s="1645"/>
      <c r="E32" s="1648"/>
      <c r="F32" s="1440"/>
      <c r="G32" s="1639"/>
      <c r="H32" s="1639"/>
      <c r="I32" s="1642"/>
      <c r="J32" s="813"/>
      <c r="K32" s="855"/>
      <c r="L32" s="1188"/>
      <c r="M32" s="1191"/>
      <c r="N32" s="1194"/>
      <c r="O32" s="1176"/>
      <c r="P32" s="1179"/>
      <c r="Q32" s="1182"/>
      <c r="R32" s="813"/>
      <c r="S32" s="39" t="s">
        <v>4277</v>
      </c>
      <c r="T32" s="236" t="s">
        <v>3822</v>
      </c>
      <c r="U32" s="236" t="s">
        <v>3825</v>
      </c>
      <c r="V32" s="236" t="s">
        <v>3830</v>
      </c>
      <c r="W32" s="39" t="s">
        <v>4278</v>
      </c>
      <c r="X32" s="259">
        <v>44927</v>
      </c>
      <c r="Y32" s="31">
        <v>45291</v>
      </c>
      <c r="Z32" s="31"/>
      <c r="AA32" s="31"/>
      <c r="AB32" s="813"/>
      <c r="AC32" s="828"/>
      <c r="AD32" s="51">
        <f t="shared" ref="AD32:AJ46" si="24">+AM32+AV32+BE32+BN32</f>
        <v>0</v>
      </c>
      <c r="AE32" s="51">
        <f t="shared" si="24"/>
        <v>0</v>
      </c>
      <c r="AF32" s="51">
        <f t="shared" si="24"/>
        <v>0</v>
      </c>
      <c r="AG32" s="51">
        <f t="shared" si="24"/>
        <v>0</v>
      </c>
      <c r="AH32" s="51">
        <f t="shared" si="24"/>
        <v>0</v>
      </c>
      <c r="AI32" s="51">
        <f t="shared" si="24"/>
        <v>0</v>
      </c>
      <c r="AJ32" s="51">
        <f t="shared" si="24"/>
        <v>0</v>
      </c>
      <c r="AK32" s="813"/>
      <c r="AL32" s="831"/>
      <c r="AM32" s="51">
        <f t="shared" si="2"/>
        <v>0</v>
      </c>
      <c r="AN32" s="257"/>
      <c r="AO32" s="257"/>
      <c r="AP32" s="257"/>
      <c r="AQ32" s="257"/>
      <c r="AR32" s="257"/>
      <c r="AS32" s="257"/>
      <c r="AT32" s="813"/>
      <c r="AU32" s="834"/>
      <c r="AV32" s="51">
        <f t="shared" si="3"/>
        <v>0</v>
      </c>
      <c r="AW32" s="257"/>
      <c r="AX32" s="257"/>
      <c r="AY32" s="257"/>
      <c r="AZ32" s="257"/>
      <c r="BA32" s="257"/>
      <c r="BB32" s="257"/>
      <c r="BC32" s="813"/>
      <c r="BD32" s="810"/>
      <c r="BE32" s="51">
        <f t="shared" si="4"/>
        <v>0</v>
      </c>
      <c r="BF32" s="257"/>
      <c r="BG32" s="257"/>
      <c r="BH32" s="257"/>
      <c r="BI32" s="257"/>
      <c r="BJ32" s="257"/>
      <c r="BK32" s="257"/>
      <c r="BL32" s="813"/>
      <c r="BM32" s="816"/>
      <c r="BN32" s="51">
        <f t="shared" si="5"/>
        <v>0</v>
      </c>
      <c r="BO32" s="257"/>
      <c r="BP32" s="257"/>
      <c r="BQ32" s="257"/>
      <c r="BR32" s="257"/>
      <c r="BS32" s="257"/>
      <c r="BT32" s="257"/>
      <c r="BU32" s="821"/>
      <c r="BV32" s="822"/>
      <c r="BW32" s="822"/>
      <c r="BX32" s="822"/>
      <c r="BY32" s="822"/>
      <c r="BZ32" s="822"/>
      <c r="CA32" s="822"/>
      <c r="CB32" s="822"/>
      <c r="CC32" s="823"/>
    </row>
    <row r="33" spans="1:81" s="58" customFormat="1" ht="40.049999999999997" customHeight="1" x14ac:dyDescent="0.3">
      <c r="A33" s="34"/>
      <c r="B33" s="907"/>
      <c r="C33" s="869"/>
      <c r="D33" s="1645"/>
      <c r="E33" s="1648"/>
      <c r="F33" s="1440"/>
      <c r="G33" s="1639"/>
      <c r="H33" s="1639"/>
      <c r="I33" s="1642"/>
      <c r="J33" s="813"/>
      <c r="K33" s="855"/>
      <c r="L33" s="1188"/>
      <c r="M33" s="1191"/>
      <c r="N33" s="1194"/>
      <c r="O33" s="1176"/>
      <c r="P33" s="1179"/>
      <c r="Q33" s="1182"/>
      <c r="R33" s="813"/>
      <c r="S33" s="39"/>
      <c r="T33" s="236"/>
      <c r="U33" s="236"/>
      <c r="V33" s="236"/>
      <c r="W33" s="39"/>
      <c r="X33" s="31"/>
      <c r="Y33" s="31"/>
      <c r="Z33" s="31"/>
      <c r="AA33" s="31"/>
      <c r="AB33" s="813"/>
      <c r="AC33" s="828"/>
      <c r="AD33" s="51">
        <f t="shared" si="24"/>
        <v>0</v>
      </c>
      <c r="AE33" s="51">
        <f t="shared" si="24"/>
        <v>0</v>
      </c>
      <c r="AF33" s="51">
        <f t="shared" si="24"/>
        <v>0</v>
      </c>
      <c r="AG33" s="51">
        <f t="shared" si="24"/>
        <v>0</v>
      </c>
      <c r="AH33" s="51">
        <f t="shared" si="24"/>
        <v>0</v>
      </c>
      <c r="AI33" s="51">
        <f t="shared" si="24"/>
        <v>0</v>
      </c>
      <c r="AJ33" s="51">
        <f t="shared" si="24"/>
        <v>0</v>
      </c>
      <c r="AK33" s="813"/>
      <c r="AL33" s="831"/>
      <c r="AM33" s="51">
        <f t="shared" si="2"/>
        <v>0</v>
      </c>
      <c r="AN33" s="257"/>
      <c r="AO33" s="257"/>
      <c r="AP33" s="257"/>
      <c r="AQ33" s="257"/>
      <c r="AR33" s="257"/>
      <c r="AS33" s="257"/>
      <c r="AT33" s="813"/>
      <c r="AU33" s="834"/>
      <c r="AV33" s="51">
        <f t="shared" si="3"/>
        <v>0</v>
      </c>
      <c r="AW33" s="257"/>
      <c r="AX33" s="257"/>
      <c r="AY33" s="257"/>
      <c r="AZ33" s="257"/>
      <c r="BA33" s="257"/>
      <c r="BB33" s="257"/>
      <c r="BC33" s="813"/>
      <c r="BD33" s="810"/>
      <c r="BE33" s="51">
        <f t="shared" si="4"/>
        <v>0</v>
      </c>
      <c r="BF33" s="257"/>
      <c r="BG33" s="257"/>
      <c r="BH33" s="257"/>
      <c r="BI33" s="257"/>
      <c r="BJ33" s="257"/>
      <c r="BK33" s="257"/>
      <c r="BL33" s="813"/>
      <c r="BM33" s="816"/>
      <c r="BN33" s="51">
        <f t="shared" si="5"/>
        <v>0</v>
      </c>
      <c r="BO33" s="257"/>
      <c r="BP33" s="257"/>
      <c r="BQ33" s="257"/>
      <c r="BR33" s="257"/>
      <c r="BS33" s="257"/>
      <c r="BT33" s="257"/>
      <c r="BU33" s="821"/>
      <c r="BV33" s="822"/>
      <c r="BW33" s="822"/>
      <c r="BX33" s="822"/>
      <c r="BY33" s="822"/>
      <c r="BZ33" s="822"/>
      <c r="CA33" s="822"/>
      <c r="CB33" s="822"/>
      <c r="CC33" s="823"/>
    </row>
    <row r="34" spans="1:81" s="58" customFormat="1" ht="40.049999999999997" customHeight="1" thickBot="1" x14ac:dyDescent="0.35">
      <c r="A34" s="34"/>
      <c r="B34" s="907"/>
      <c r="C34" s="869"/>
      <c r="D34" s="1646"/>
      <c r="E34" s="1649"/>
      <c r="F34" s="1441"/>
      <c r="G34" s="1640"/>
      <c r="H34" s="1640"/>
      <c r="I34" s="1643"/>
      <c r="J34" s="814"/>
      <c r="K34" s="856"/>
      <c r="L34" s="1189"/>
      <c r="M34" s="1192"/>
      <c r="N34" s="1195"/>
      <c r="O34" s="1177"/>
      <c r="P34" s="1180"/>
      <c r="Q34" s="1183"/>
      <c r="R34" s="814"/>
      <c r="S34" s="232"/>
      <c r="T34" s="237"/>
      <c r="U34" s="237"/>
      <c r="V34" s="237"/>
      <c r="W34" s="232"/>
      <c r="X34" s="260"/>
      <c r="Y34" s="260"/>
      <c r="Z34" s="260"/>
      <c r="AA34" s="260"/>
      <c r="AB34" s="814"/>
      <c r="AC34" s="829"/>
      <c r="AD34" s="46">
        <f t="shared" si="24"/>
        <v>0</v>
      </c>
      <c r="AE34" s="46">
        <f t="shared" si="24"/>
        <v>0</v>
      </c>
      <c r="AF34" s="46">
        <f t="shared" si="24"/>
        <v>0</v>
      </c>
      <c r="AG34" s="46">
        <f t="shared" si="24"/>
        <v>0</v>
      </c>
      <c r="AH34" s="46">
        <f t="shared" si="24"/>
        <v>0</v>
      </c>
      <c r="AI34" s="46">
        <f t="shared" si="24"/>
        <v>0</v>
      </c>
      <c r="AJ34" s="46">
        <f t="shared" si="24"/>
        <v>0</v>
      </c>
      <c r="AK34" s="814"/>
      <c r="AL34" s="832"/>
      <c r="AM34" s="46">
        <f t="shared" si="2"/>
        <v>0</v>
      </c>
      <c r="AN34" s="49"/>
      <c r="AO34" s="49"/>
      <c r="AP34" s="49"/>
      <c r="AQ34" s="49"/>
      <c r="AR34" s="49"/>
      <c r="AS34" s="49"/>
      <c r="AT34" s="814"/>
      <c r="AU34" s="835"/>
      <c r="AV34" s="46">
        <f t="shared" si="3"/>
        <v>0</v>
      </c>
      <c r="AW34" s="49"/>
      <c r="AX34" s="49"/>
      <c r="AY34" s="49"/>
      <c r="AZ34" s="49"/>
      <c r="BA34" s="49"/>
      <c r="BB34" s="49"/>
      <c r="BC34" s="814"/>
      <c r="BD34" s="811"/>
      <c r="BE34" s="46">
        <f t="shared" si="4"/>
        <v>0</v>
      </c>
      <c r="BF34" s="49"/>
      <c r="BG34" s="49"/>
      <c r="BH34" s="49"/>
      <c r="BI34" s="49"/>
      <c r="BJ34" s="49"/>
      <c r="BK34" s="49"/>
      <c r="BL34" s="814"/>
      <c r="BM34" s="817"/>
      <c r="BN34" s="46">
        <f t="shared" si="5"/>
        <v>0</v>
      </c>
      <c r="BO34" s="49"/>
      <c r="BP34" s="49"/>
      <c r="BQ34" s="49"/>
      <c r="BR34" s="49"/>
      <c r="BS34" s="49"/>
      <c r="BT34" s="49"/>
      <c r="BU34" s="824"/>
      <c r="BV34" s="825"/>
      <c r="BW34" s="825"/>
      <c r="BX34" s="825"/>
      <c r="BY34" s="825"/>
      <c r="BZ34" s="825"/>
      <c r="CA34" s="825"/>
      <c r="CB34" s="825"/>
      <c r="CC34" s="826"/>
    </row>
    <row r="35" spans="1:81" s="58" customFormat="1" ht="40.049999999999997" customHeight="1" thickTop="1" x14ac:dyDescent="0.3">
      <c r="A35" s="34"/>
      <c r="B35" s="907"/>
      <c r="C35" s="869"/>
      <c r="D35" s="1644">
        <v>4002</v>
      </c>
      <c r="E35" s="1647" t="s">
        <v>4272</v>
      </c>
      <c r="F35" s="1439">
        <v>4002016</v>
      </c>
      <c r="G35" s="1638" t="s">
        <v>4273</v>
      </c>
      <c r="H35" s="1638" t="s">
        <v>4274</v>
      </c>
      <c r="I35" s="1641">
        <v>2021004540140</v>
      </c>
      <c r="J35" s="812">
        <v>574</v>
      </c>
      <c r="K35" s="854" t="str">
        <f>+[9]Metas!K655</f>
        <v xml:space="preserve">Comisiones Municipales de Ordenamiento Territorial funcionando </v>
      </c>
      <c r="L35" s="1187">
        <v>1</v>
      </c>
      <c r="M35" s="1190">
        <f>SUM(N35:Q35)</f>
        <v>1</v>
      </c>
      <c r="N35" s="1193"/>
      <c r="O35" s="1175"/>
      <c r="P35" s="1178"/>
      <c r="Q35" s="1181">
        <v>1</v>
      </c>
      <c r="R35" s="812">
        <f>+$J35</f>
        <v>574</v>
      </c>
      <c r="S35" s="231" t="s">
        <v>4275</v>
      </c>
      <c r="T35" s="235" t="s">
        <v>3822</v>
      </c>
      <c r="U35" s="235" t="s">
        <v>3825</v>
      </c>
      <c r="V35" s="235" t="s">
        <v>3830</v>
      </c>
      <c r="W35" s="231" t="s">
        <v>4279</v>
      </c>
      <c r="X35" s="256">
        <v>44927</v>
      </c>
      <c r="Y35" s="256">
        <v>45291</v>
      </c>
      <c r="Z35" s="256"/>
      <c r="AA35" s="256"/>
      <c r="AB35" s="812">
        <f t="shared" ref="AB35" si="25">+$J35</f>
        <v>574</v>
      </c>
      <c r="AC35" s="827">
        <f t="shared" ref="AC35" si="26">+L35</f>
        <v>1</v>
      </c>
      <c r="AD35" s="44">
        <f t="shared" si="24"/>
        <v>25</v>
      </c>
      <c r="AE35" s="44">
        <f t="shared" si="24"/>
        <v>25</v>
      </c>
      <c r="AF35" s="44">
        <f t="shared" si="24"/>
        <v>0</v>
      </c>
      <c r="AG35" s="44">
        <f t="shared" si="24"/>
        <v>0</v>
      </c>
      <c r="AH35" s="44">
        <f t="shared" si="24"/>
        <v>0</v>
      </c>
      <c r="AI35" s="44">
        <f t="shared" si="24"/>
        <v>0</v>
      </c>
      <c r="AJ35" s="44">
        <f t="shared" si="24"/>
        <v>0</v>
      </c>
      <c r="AK35" s="812">
        <f t="shared" ref="AK35" si="27">+$J35</f>
        <v>574</v>
      </c>
      <c r="AL35" s="830">
        <f>+N35</f>
        <v>0</v>
      </c>
      <c r="AM35" s="44">
        <f t="shared" si="2"/>
        <v>3</v>
      </c>
      <c r="AN35" s="47">
        <v>3</v>
      </c>
      <c r="AO35" s="47"/>
      <c r="AP35" s="47"/>
      <c r="AQ35" s="47"/>
      <c r="AR35" s="47"/>
      <c r="AS35" s="47"/>
      <c r="AT35" s="812">
        <f t="shared" ref="AT35" si="28">+$J35</f>
        <v>574</v>
      </c>
      <c r="AU35" s="833">
        <f>+O35</f>
        <v>0</v>
      </c>
      <c r="AV35" s="44">
        <f t="shared" si="3"/>
        <v>9</v>
      </c>
      <c r="AW35" s="47">
        <v>9</v>
      </c>
      <c r="AX35" s="47"/>
      <c r="AY35" s="47"/>
      <c r="AZ35" s="47"/>
      <c r="BA35" s="47"/>
      <c r="BB35" s="47"/>
      <c r="BC35" s="812">
        <f t="shared" ref="BC35" si="29">+$J35</f>
        <v>574</v>
      </c>
      <c r="BD35" s="809">
        <f>+P35</f>
        <v>0</v>
      </c>
      <c r="BE35" s="44">
        <f t="shared" si="4"/>
        <v>9</v>
      </c>
      <c r="BF35" s="47">
        <v>9</v>
      </c>
      <c r="BG35" s="47"/>
      <c r="BH35" s="47"/>
      <c r="BI35" s="47"/>
      <c r="BJ35" s="47"/>
      <c r="BK35" s="47"/>
      <c r="BL35" s="812">
        <f t="shared" ref="BL35" si="30">+$J35</f>
        <v>574</v>
      </c>
      <c r="BM35" s="815">
        <f>+Q35</f>
        <v>1</v>
      </c>
      <c r="BN35" s="44">
        <f t="shared" si="5"/>
        <v>4</v>
      </c>
      <c r="BO35" s="47">
        <v>4</v>
      </c>
      <c r="BP35" s="47"/>
      <c r="BQ35" s="47"/>
      <c r="BR35" s="47"/>
      <c r="BS35" s="47"/>
      <c r="BT35" s="47"/>
      <c r="BU35" s="818"/>
      <c r="BV35" s="819"/>
      <c r="BW35" s="819"/>
      <c r="BX35" s="819"/>
      <c r="BY35" s="819"/>
      <c r="BZ35" s="819"/>
      <c r="CA35" s="819"/>
      <c r="CB35" s="819"/>
      <c r="CC35" s="820"/>
    </row>
    <row r="36" spans="1:81" s="58" customFormat="1" ht="40.049999999999997" customHeight="1" x14ac:dyDescent="0.3">
      <c r="A36" s="34"/>
      <c r="B36" s="907"/>
      <c r="C36" s="869"/>
      <c r="D36" s="1645"/>
      <c r="E36" s="1648"/>
      <c r="F36" s="1440"/>
      <c r="G36" s="1639"/>
      <c r="H36" s="1639"/>
      <c r="I36" s="1642"/>
      <c r="J36" s="813"/>
      <c r="K36" s="855"/>
      <c r="L36" s="1188"/>
      <c r="M36" s="1191"/>
      <c r="N36" s="1194"/>
      <c r="O36" s="1176"/>
      <c r="P36" s="1179"/>
      <c r="Q36" s="1182"/>
      <c r="R36" s="813"/>
      <c r="S36" s="39"/>
      <c r="T36" s="236"/>
      <c r="U36" s="236"/>
      <c r="V36" s="236"/>
      <c r="W36" s="39"/>
      <c r="X36" s="31"/>
      <c r="Y36" s="31"/>
      <c r="Z36" s="31"/>
      <c r="AA36" s="31"/>
      <c r="AB36" s="813"/>
      <c r="AC36" s="828"/>
      <c r="AD36" s="51">
        <f t="shared" si="24"/>
        <v>0</v>
      </c>
      <c r="AE36" s="51">
        <f t="shared" si="24"/>
        <v>0</v>
      </c>
      <c r="AF36" s="51">
        <f t="shared" si="24"/>
        <v>0</v>
      </c>
      <c r="AG36" s="51">
        <f t="shared" si="24"/>
        <v>0</v>
      </c>
      <c r="AH36" s="51">
        <f t="shared" si="24"/>
        <v>0</v>
      </c>
      <c r="AI36" s="51">
        <f t="shared" si="24"/>
        <v>0</v>
      </c>
      <c r="AJ36" s="51">
        <f t="shared" si="24"/>
        <v>0</v>
      </c>
      <c r="AK36" s="813"/>
      <c r="AL36" s="831"/>
      <c r="AM36" s="51">
        <f t="shared" si="2"/>
        <v>0</v>
      </c>
      <c r="AN36" s="257"/>
      <c r="AO36" s="257"/>
      <c r="AP36" s="257"/>
      <c r="AQ36" s="257"/>
      <c r="AR36" s="257"/>
      <c r="AS36" s="257"/>
      <c r="AT36" s="813"/>
      <c r="AU36" s="834"/>
      <c r="AV36" s="51">
        <f t="shared" si="3"/>
        <v>0</v>
      </c>
      <c r="AW36" s="257"/>
      <c r="AX36" s="257"/>
      <c r="AY36" s="257"/>
      <c r="AZ36" s="257"/>
      <c r="BA36" s="257"/>
      <c r="BB36" s="257"/>
      <c r="BC36" s="813"/>
      <c r="BD36" s="810"/>
      <c r="BE36" s="51">
        <f t="shared" si="4"/>
        <v>0</v>
      </c>
      <c r="BF36" s="257"/>
      <c r="BG36" s="257"/>
      <c r="BH36" s="257"/>
      <c r="BI36" s="257"/>
      <c r="BJ36" s="257"/>
      <c r="BK36" s="257"/>
      <c r="BL36" s="813"/>
      <c r="BM36" s="816"/>
      <c r="BN36" s="51">
        <f t="shared" si="5"/>
        <v>0</v>
      </c>
      <c r="BO36" s="257"/>
      <c r="BP36" s="257"/>
      <c r="BQ36" s="257"/>
      <c r="BR36" s="257"/>
      <c r="BS36" s="257"/>
      <c r="BT36" s="257"/>
      <c r="BU36" s="821"/>
      <c r="BV36" s="822"/>
      <c r="BW36" s="822"/>
      <c r="BX36" s="822"/>
      <c r="BY36" s="822"/>
      <c r="BZ36" s="822"/>
      <c r="CA36" s="822"/>
      <c r="CB36" s="822"/>
      <c r="CC36" s="823"/>
    </row>
    <row r="37" spans="1:81" s="58" customFormat="1" ht="40.049999999999997" customHeight="1" x14ac:dyDescent="0.3">
      <c r="A37" s="34"/>
      <c r="B37" s="907"/>
      <c r="C37" s="869"/>
      <c r="D37" s="1645"/>
      <c r="E37" s="1648"/>
      <c r="F37" s="1440"/>
      <c r="G37" s="1639"/>
      <c r="H37" s="1639"/>
      <c r="I37" s="1642"/>
      <c r="J37" s="813"/>
      <c r="K37" s="855"/>
      <c r="L37" s="1188"/>
      <c r="M37" s="1191"/>
      <c r="N37" s="1194"/>
      <c r="O37" s="1176"/>
      <c r="P37" s="1179"/>
      <c r="Q37" s="1182"/>
      <c r="R37" s="813"/>
      <c r="S37" s="39"/>
      <c r="T37" s="236"/>
      <c r="U37" s="236"/>
      <c r="V37" s="236"/>
      <c r="W37" s="39"/>
      <c r="X37" s="31"/>
      <c r="Y37" s="31"/>
      <c r="Z37" s="31"/>
      <c r="AA37" s="31"/>
      <c r="AB37" s="813"/>
      <c r="AC37" s="828"/>
      <c r="AD37" s="51">
        <f t="shared" si="24"/>
        <v>0</v>
      </c>
      <c r="AE37" s="51">
        <f t="shared" si="24"/>
        <v>0</v>
      </c>
      <c r="AF37" s="51">
        <f t="shared" si="24"/>
        <v>0</v>
      </c>
      <c r="AG37" s="51">
        <f t="shared" si="24"/>
        <v>0</v>
      </c>
      <c r="AH37" s="51">
        <f t="shared" si="24"/>
        <v>0</v>
      </c>
      <c r="AI37" s="51">
        <f t="shared" si="24"/>
        <v>0</v>
      </c>
      <c r="AJ37" s="51">
        <f t="shared" si="24"/>
        <v>0</v>
      </c>
      <c r="AK37" s="813"/>
      <c r="AL37" s="831"/>
      <c r="AM37" s="51">
        <f t="shared" si="2"/>
        <v>0</v>
      </c>
      <c r="AN37" s="257"/>
      <c r="AO37" s="257"/>
      <c r="AP37" s="257"/>
      <c r="AQ37" s="257"/>
      <c r="AR37" s="257"/>
      <c r="AS37" s="257"/>
      <c r="AT37" s="813"/>
      <c r="AU37" s="834"/>
      <c r="AV37" s="51">
        <f t="shared" si="3"/>
        <v>0</v>
      </c>
      <c r="AW37" s="257"/>
      <c r="AX37" s="257"/>
      <c r="AY37" s="257"/>
      <c r="AZ37" s="257"/>
      <c r="BA37" s="257"/>
      <c r="BB37" s="257"/>
      <c r="BC37" s="813"/>
      <c r="BD37" s="810"/>
      <c r="BE37" s="51">
        <f t="shared" si="4"/>
        <v>0</v>
      </c>
      <c r="BF37" s="257"/>
      <c r="BG37" s="257"/>
      <c r="BH37" s="257"/>
      <c r="BI37" s="257"/>
      <c r="BJ37" s="257"/>
      <c r="BK37" s="257"/>
      <c r="BL37" s="813"/>
      <c r="BM37" s="816"/>
      <c r="BN37" s="51">
        <f t="shared" si="5"/>
        <v>0</v>
      </c>
      <c r="BO37" s="257"/>
      <c r="BP37" s="257"/>
      <c r="BQ37" s="257"/>
      <c r="BR37" s="257"/>
      <c r="BS37" s="257"/>
      <c r="BT37" s="257"/>
      <c r="BU37" s="821"/>
      <c r="BV37" s="822"/>
      <c r="BW37" s="822"/>
      <c r="BX37" s="822"/>
      <c r="BY37" s="822"/>
      <c r="BZ37" s="822"/>
      <c r="CA37" s="822"/>
      <c r="CB37" s="822"/>
      <c r="CC37" s="823"/>
    </row>
    <row r="38" spans="1:81" s="58" customFormat="1" ht="40.049999999999997" customHeight="1" thickBot="1" x14ac:dyDescent="0.35">
      <c r="A38" s="34"/>
      <c r="B38" s="907"/>
      <c r="C38" s="870"/>
      <c r="D38" s="1646"/>
      <c r="E38" s="1649"/>
      <c r="F38" s="1441"/>
      <c r="G38" s="1640"/>
      <c r="H38" s="1640"/>
      <c r="I38" s="1643"/>
      <c r="J38" s="814"/>
      <c r="K38" s="856"/>
      <c r="L38" s="1189"/>
      <c r="M38" s="1192"/>
      <c r="N38" s="1195"/>
      <c r="O38" s="1177"/>
      <c r="P38" s="1180"/>
      <c r="Q38" s="1183"/>
      <c r="R38" s="814"/>
      <c r="S38" s="232"/>
      <c r="T38" s="237"/>
      <c r="U38" s="237"/>
      <c r="V38" s="237"/>
      <c r="W38" s="232"/>
      <c r="X38" s="260"/>
      <c r="Y38" s="260"/>
      <c r="Z38" s="260"/>
      <c r="AA38" s="260"/>
      <c r="AB38" s="814"/>
      <c r="AC38" s="829"/>
      <c r="AD38" s="46">
        <f t="shared" si="24"/>
        <v>0</v>
      </c>
      <c r="AE38" s="46">
        <f t="shared" si="24"/>
        <v>0</v>
      </c>
      <c r="AF38" s="46">
        <f t="shared" si="24"/>
        <v>0</v>
      </c>
      <c r="AG38" s="46">
        <f t="shared" si="24"/>
        <v>0</v>
      </c>
      <c r="AH38" s="46">
        <f t="shared" si="24"/>
        <v>0</v>
      </c>
      <c r="AI38" s="46">
        <f t="shared" si="24"/>
        <v>0</v>
      </c>
      <c r="AJ38" s="46">
        <f t="shared" si="24"/>
        <v>0</v>
      </c>
      <c r="AK38" s="814"/>
      <c r="AL38" s="832"/>
      <c r="AM38" s="46">
        <f t="shared" si="2"/>
        <v>0</v>
      </c>
      <c r="AN38" s="49"/>
      <c r="AO38" s="49"/>
      <c r="AP38" s="49"/>
      <c r="AQ38" s="49"/>
      <c r="AR38" s="49"/>
      <c r="AS38" s="49"/>
      <c r="AT38" s="814"/>
      <c r="AU38" s="835"/>
      <c r="AV38" s="46">
        <f t="shared" si="3"/>
        <v>0</v>
      </c>
      <c r="AW38" s="49"/>
      <c r="AX38" s="49"/>
      <c r="AY38" s="49"/>
      <c r="AZ38" s="49"/>
      <c r="BA38" s="49"/>
      <c r="BB38" s="49"/>
      <c r="BC38" s="814"/>
      <c r="BD38" s="811"/>
      <c r="BE38" s="46">
        <f t="shared" si="4"/>
        <v>0</v>
      </c>
      <c r="BF38" s="49"/>
      <c r="BG38" s="49"/>
      <c r="BH38" s="49"/>
      <c r="BI38" s="49"/>
      <c r="BJ38" s="49"/>
      <c r="BK38" s="49"/>
      <c r="BL38" s="814"/>
      <c r="BM38" s="817"/>
      <c r="BN38" s="46">
        <f t="shared" si="5"/>
        <v>0</v>
      </c>
      <c r="BO38" s="49"/>
      <c r="BP38" s="49"/>
      <c r="BQ38" s="49"/>
      <c r="BR38" s="49"/>
      <c r="BS38" s="49"/>
      <c r="BT38" s="49"/>
      <c r="BU38" s="824"/>
      <c r="BV38" s="825"/>
      <c r="BW38" s="825"/>
      <c r="BX38" s="825"/>
      <c r="BY38" s="825"/>
      <c r="BZ38" s="825"/>
      <c r="CA38" s="825"/>
      <c r="CB38" s="825"/>
      <c r="CC38" s="826"/>
    </row>
    <row r="39" spans="1:81" s="58" customFormat="1" ht="40.049999999999997" customHeight="1" thickTop="1" x14ac:dyDescent="0.3">
      <c r="A39" s="34"/>
      <c r="B39" s="907"/>
      <c r="C39" s="868" t="s">
        <v>868</v>
      </c>
      <c r="D39" s="1644">
        <v>4002</v>
      </c>
      <c r="E39" s="1647" t="s">
        <v>4272</v>
      </c>
      <c r="F39" s="1439">
        <v>4002016</v>
      </c>
      <c r="G39" s="1638" t="s">
        <v>4273</v>
      </c>
      <c r="H39" s="1638" t="s">
        <v>4274</v>
      </c>
      <c r="I39" s="1641">
        <v>2021004540140</v>
      </c>
      <c r="J39" s="812">
        <v>575</v>
      </c>
      <c r="K39" s="854" t="str">
        <f>+[9]Metas!K656</f>
        <v>Municipios con catastro rural actualizado</v>
      </c>
      <c r="L39" s="857">
        <v>20</v>
      </c>
      <c r="M39" s="860"/>
      <c r="N39" s="836"/>
      <c r="O39" s="839"/>
      <c r="P39" s="863"/>
      <c r="Q39" s="866"/>
      <c r="R39" s="812">
        <f>+$J39</f>
        <v>575</v>
      </c>
      <c r="S39" s="231" t="s">
        <v>4280</v>
      </c>
      <c r="T39" s="235" t="s">
        <v>3822</v>
      </c>
      <c r="U39" s="235" t="s">
        <v>3825</v>
      </c>
      <c r="V39" s="235" t="s">
        <v>3830</v>
      </c>
      <c r="W39" s="231" t="s">
        <v>4281</v>
      </c>
      <c r="X39" s="256"/>
      <c r="Y39" s="256"/>
      <c r="Z39" s="256"/>
      <c r="AA39" s="256"/>
      <c r="AB39" s="812">
        <f t="shared" ref="AB39" si="31">+$J39</f>
        <v>575</v>
      </c>
      <c r="AC39" s="827">
        <f t="shared" ref="AC39" si="32">+L39</f>
        <v>20</v>
      </c>
      <c r="AD39" s="305">
        <f t="shared" si="24"/>
        <v>12.5</v>
      </c>
      <c r="AE39" s="305">
        <f t="shared" si="24"/>
        <v>12.5</v>
      </c>
      <c r="AF39" s="44">
        <f t="shared" si="24"/>
        <v>0</v>
      </c>
      <c r="AG39" s="44">
        <f t="shared" si="24"/>
        <v>0</v>
      </c>
      <c r="AH39" s="44">
        <f t="shared" si="24"/>
        <v>0</v>
      </c>
      <c r="AI39" s="44">
        <f t="shared" si="24"/>
        <v>0</v>
      </c>
      <c r="AJ39" s="44">
        <f t="shared" si="24"/>
        <v>0</v>
      </c>
      <c r="AK39" s="812">
        <f t="shared" ref="AK39" si="33">+$J39</f>
        <v>575</v>
      </c>
      <c r="AL39" s="830">
        <f>+N39</f>
        <v>0</v>
      </c>
      <c r="AM39" s="305">
        <f t="shared" si="2"/>
        <v>1.5</v>
      </c>
      <c r="AN39" s="306">
        <v>1.5</v>
      </c>
      <c r="AO39" s="47"/>
      <c r="AP39" s="47"/>
      <c r="AQ39" s="47"/>
      <c r="AR39" s="47"/>
      <c r="AS39" s="47"/>
      <c r="AT39" s="812">
        <f t="shared" ref="AT39" si="34">+$J39</f>
        <v>575</v>
      </c>
      <c r="AU39" s="833">
        <f>+O39</f>
        <v>0</v>
      </c>
      <c r="AV39" s="305">
        <f t="shared" si="3"/>
        <v>4.5</v>
      </c>
      <c r="AW39" s="306">
        <v>4.5</v>
      </c>
      <c r="AX39" s="47"/>
      <c r="AY39" s="47"/>
      <c r="AZ39" s="47"/>
      <c r="BA39" s="47"/>
      <c r="BB39" s="47"/>
      <c r="BC39" s="812">
        <f t="shared" ref="BC39" si="35">+$J39</f>
        <v>575</v>
      </c>
      <c r="BD39" s="809">
        <f>+P39</f>
        <v>0</v>
      </c>
      <c r="BE39" s="305">
        <f t="shared" si="4"/>
        <v>4.5</v>
      </c>
      <c r="BF39" s="306">
        <v>4.5</v>
      </c>
      <c r="BG39" s="47"/>
      <c r="BH39" s="47"/>
      <c r="BI39" s="47"/>
      <c r="BJ39" s="47"/>
      <c r="BK39" s="47"/>
      <c r="BL39" s="812">
        <f t="shared" ref="BL39" si="36">+$J39</f>
        <v>575</v>
      </c>
      <c r="BM39" s="815">
        <f>+Q39</f>
        <v>0</v>
      </c>
      <c r="BN39" s="44">
        <f t="shared" si="5"/>
        <v>2</v>
      </c>
      <c r="BO39" s="47">
        <v>2</v>
      </c>
      <c r="BP39" s="47"/>
      <c r="BQ39" s="47"/>
      <c r="BR39" s="47"/>
      <c r="BS39" s="47"/>
      <c r="BT39" s="47"/>
      <c r="BU39" s="818"/>
      <c r="BV39" s="819"/>
      <c r="BW39" s="819"/>
      <c r="BX39" s="819"/>
      <c r="BY39" s="819"/>
      <c r="BZ39" s="819"/>
      <c r="CA39" s="819"/>
      <c r="CB39" s="819"/>
      <c r="CC39" s="820"/>
    </row>
    <row r="40" spans="1:81" s="58" customFormat="1" ht="40.049999999999997" customHeight="1" x14ac:dyDescent="0.3">
      <c r="A40" s="34"/>
      <c r="B40" s="907"/>
      <c r="C40" s="869"/>
      <c r="D40" s="1645"/>
      <c r="E40" s="1648"/>
      <c r="F40" s="1440"/>
      <c r="G40" s="1639"/>
      <c r="H40" s="1639"/>
      <c r="I40" s="1642"/>
      <c r="J40" s="813"/>
      <c r="K40" s="855"/>
      <c r="L40" s="858"/>
      <c r="M40" s="861"/>
      <c r="N40" s="837"/>
      <c r="O40" s="840"/>
      <c r="P40" s="864"/>
      <c r="Q40" s="867"/>
      <c r="R40" s="813"/>
      <c r="S40" s="39" t="s">
        <v>4275</v>
      </c>
      <c r="T40" s="236" t="s">
        <v>3822</v>
      </c>
      <c r="U40" s="236" t="s">
        <v>3825</v>
      </c>
      <c r="V40" s="236" t="s">
        <v>3830</v>
      </c>
      <c r="W40" s="39" t="s">
        <v>4276</v>
      </c>
      <c r="X40" s="31"/>
      <c r="Y40" s="31"/>
      <c r="Z40" s="31"/>
      <c r="AA40" s="31"/>
      <c r="AB40" s="813"/>
      <c r="AC40" s="828"/>
      <c r="AD40" s="307">
        <f t="shared" si="24"/>
        <v>0</v>
      </c>
      <c r="AE40" s="307">
        <f t="shared" si="24"/>
        <v>0</v>
      </c>
      <c r="AF40" s="51">
        <f t="shared" si="24"/>
        <v>0</v>
      </c>
      <c r="AG40" s="51">
        <f t="shared" si="24"/>
        <v>0</v>
      </c>
      <c r="AH40" s="51">
        <f t="shared" si="24"/>
        <v>0</v>
      </c>
      <c r="AI40" s="51">
        <f t="shared" si="24"/>
        <v>0</v>
      </c>
      <c r="AJ40" s="51">
        <f t="shared" si="24"/>
        <v>0</v>
      </c>
      <c r="AK40" s="813"/>
      <c r="AL40" s="831"/>
      <c r="AM40" s="307">
        <f t="shared" si="2"/>
        <v>0</v>
      </c>
      <c r="AN40" s="257"/>
      <c r="AO40" s="257"/>
      <c r="AP40" s="257"/>
      <c r="AQ40" s="257"/>
      <c r="AR40" s="257"/>
      <c r="AS40" s="257"/>
      <c r="AT40" s="813"/>
      <c r="AU40" s="834"/>
      <c r="AV40" s="51">
        <f t="shared" si="3"/>
        <v>0</v>
      </c>
      <c r="AW40" s="257"/>
      <c r="AX40" s="257"/>
      <c r="AY40" s="257"/>
      <c r="AZ40" s="257"/>
      <c r="BA40" s="257"/>
      <c r="BB40" s="257"/>
      <c r="BC40" s="813"/>
      <c r="BD40" s="810"/>
      <c r="BE40" s="307">
        <f t="shared" si="4"/>
        <v>0</v>
      </c>
      <c r="BF40" s="257"/>
      <c r="BG40" s="257"/>
      <c r="BH40" s="257"/>
      <c r="BI40" s="257"/>
      <c r="BJ40" s="257"/>
      <c r="BK40" s="257"/>
      <c r="BL40" s="813"/>
      <c r="BM40" s="816"/>
      <c r="BN40" s="51">
        <f t="shared" si="5"/>
        <v>0</v>
      </c>
      <c r="BO40" s="257"/>
      <c r="BP40" s="257"/>
      <c r="BQ40" s="257"/>
      <c r="BR40" s="257"/>
      <c r="BS40" s="257"/>
      <c r="BT40" s="257"/>
      <c r="BU40" s="821"/>
      <c r="BV40" s="822"/>
      <c r="BW40" s="822"/>
      <c r="BX40" s="822"/>
      <c r="BY40" s="822"/>
      <c r="BZ40" s="822"/>
      <c r="CA40" s="822"/>
      <c r="CB40" s="822"/>
      <c r="CC40" s="823"/>
    </row>
    <row r="41" spans="1:81" s="58" customFormat="1" ht="40.049999999999997" customHeight="1" x14ac:dyDescent="0.3">
      <c r="A41" s="34"/>
      <c r="B41" s="907"/>
      <c r="C41" s="869"/>
      <c r="D41" s="1645"/>
      <c r="E41" s="1648"/>
      <c r="F41" s="1440"/>
      <c r="G41" s="1639"/>
      <c r="H41" s="1639"/>
      <c r="I41" s="1642"/>
      <c r="J41" s="813"/>
      <c r="K41" s="855"/>
      <c r="L41" s="858"/>
      <c r="M41" s="861"/>
      <c r="N41" s="837"/>
      <c r="O41" s="840"/>
      <c r="P41" s="864"/>
      <c r="Q41" s="867"/>
      <c r="R41" s="813"/>
      <c r="S41" s="39"/>
      <c r="T41" s="236"/>
      <c r="U41" s="236"/>
      <c r="V41" s="236"/>
      <c r="W41" s="39"/>
      <c r="X41" s="31"/>
      <c r="Y41" s="31"/>
      <c r="Z41" s="31"/>
      <c r="AA41" s="31"/>
      <c r="AB41" s="813"/>
      <c r="AC41" s="828"/>
      <c r="AD41" s="307">
        <f t="shared" si="24"/>
        <v>0</v>
      </c>
      <c r="AE41" s="307">
        <f t="shared" si="24"/>
        <v>0</v>
      </c>
      <c r="AF41" s="51">
        <f t="shared" si="24"/>
        <v>0</v>
      </c>
      <c r="AG41" s="51">
        <f t="shared" si="24"/>
        <v>0</v>
      </c>
      <c r="AH41" s="51">
        <f t="shared" si="24"/>
        <v>0</v>
      </c>
      <c r="AI41" s="51">
        <f t="shared" si="24"/>
        <v>0</v>
      </c>
      <c r="AJ41" s="51">
        <f t="shared" si="24"/>
        <v>0</v>
      </c>
      <c r="AK41" s="813"/>
      <c r="AL41" s="831"/>
      <c r="AM41" s="307">
        <f t="shared" si="2"/>
        <v>0</v>
      </c>
      <c r="AN41" s="257"/>
      <c r="AO41" s="257"/>
      <c r="AP41" s="257"/>
      <c r="AQ41" s="257"/>
      <c r="AR41" s="257"/>
      <c r="AS41" s="257"/>
      <c r="AT41" s="813"/>
      <c r="AU41" s="834"/>
      <c r="AV41" s="51">
        <f t="shared" si="3"/>
        <v>0</v>
      </c>
      <c r="AW41" s="257"/>
      <c r="AX41" s="257"/>
      <c r="AY41" s="257"/>
      <c r="AZ41" s="257"/>
      <c r="BA41" s="257"/>
      <c r="BB41" s="257"/>
      <c r="BC41" s="813"/>
      <c r="BD41" s="810"/>
      <c r="BE41" s="307">
        <f t="shared" si="4"/>
        <v>0</v>
      </c>
      <c r="BF41" s="257"/>
      <c r="BG41" s="257"/>
      <c r="BH41" s="257"/>
      <c r="BI41" s="257"/>
      <c r="BJ41" s="257"/>
      <c r="BK41" s="257"/>
      <c r="BL41" s="813"/>
      <c r="BM41" s="816"/>
      <c r="BN41" s="51">
        <f t="shared" si="5"/>
        <v>0</v>
      </c>
      <c r="BO41" s="257"/>
      <c r="BP41" s="257"/>
      <c r="BQ41" s="257"/>
      <c r="BR41" s="257"/>
      <c r="BS41" s="257"/>
      <c r="BT41" s="257"/>
      <c r="BU41" s="821"/>
      <c r="BV41" s="822"/>
      <c r="BW41" s="822"/>
      <c r="BX41" s="822"/>
      <c r="BY41" s="822"/>
      <c r="BZ41" s="822"/>
      <c r="CA41" s="822"/>
      <c r="CB41" s="822"/>
      <c r="CC41" s="823"/>
    </row>
    <row r="42" spans="1:81" s="58" customFormat="1" ht="40.049999999999997" customHeight="1" thickBot="1" x14ac:dyDescent="0.35">
      <c r="A42" s="34"/>
      <c r="B42" s="907"/>
      <c r="C42" s="869"/>
      <c r="D42" s="1646"/>
      <c r="E42" s="1649"/>
      <c r="F42" s="1441"/>
      <c r="G42" s="1640"/>
      <c r="H42" s="1640"/>
      <c r="I42" s="1643"/>
      <c r="J42" s="814"/>
      <c r="K42" s="856"/>
      <c r="L42" s="859"/>
      <c r="M42" s="862"/>
      <c r="N42" s="838"/>
      <c r="O42" s="841"/>
      <c r="P42" s="865"/>
      <c r="Q42" s="874"/>
      <c r="R42" s="814"/>
      <c r="S42" s="232"/>
      <c r="T42" s="237"/>
      <c r="U42" s="237"/>
      <c r="V42" s="237"/>
      <c r="W42" s="232"/>
      <c r="X42" s="260"/>
      <c r="Y42" s="260"/>
      <c r="Z42" s="260"/>
      <c r="AA42" s="260"/>
      <c r="AB42" s="814"/>
      <c r="AC42" s="829"/>
      <c r="AD42" s="308">
        <f t="shared" si="24"/>
        <v>0</v>
      </c>
      <c r="AE42" s="308">
        <f t="shared" si="24"/>
        <v>0</v>
      </c>
      <c r="AF42" s="46">
        <f t="shared" si="24"/>
        <v>0</v>
      </c>
      <c r="AG42" s="46">
        <f t="shared" si="24"/>
        <v>0</v>
      </c>
      <c r="AH42" s="46">
        <f t="shared" si="24"/>
        <v>0</v>
      </c>
      <c r="AI42" s="46">
        <f t="shared" si="24"/>
        <v>0</v>
      </c>
      <c r="AJ42" s="46">
        <f t="shared" si="24"/>
        <v>0</v>
      </c>
      <c r="AK42" s="814"/>
      <c r="AL42" s="832"/>
      <c r="AM42" s="308">
        <f t="shared" si="2"/>
        <v>0</v>
      </c>
      <c r="AN42" s="49"/>
      <c r="AO42" s="49"/>
      <c r="AP42" s="49"/>
      <c r="AQ42" s="49"/>
      <c r="AR42" s="49"/>
      <c r="AS42" s="49"/>
      <c r="AT42" s="814"/>
      <c r="AU42" s="835"/>
      <c r="AV42" s="46">
        <f t="shared" si="3"/>
        <v>0</v>
      </c>
      <c r="AW42" s="49"/>
      <c r="AX42" s="49"/>
      <c r="AY42" s="49"/>
      <c r="AZ42" s="49"/>
      <c r="BA42" s="49"/>
      <c r="BB42" s="49"/>
      <c r="BC42" s="814"/>
      <c r="BD42" s="811"/>
      <c r="BE42" s="308">
        <f t="shared" si="4"/>
        <v>0</v>
      </c>
      <c r="BF42" s="49"/>
      <c r="BG42" s="49"/>
      <c r="BH42" s="49"/>
      <c r="BI42" s="49"/>
      <c r="BJ42" s="49"/>
      <c r="BK42" s="49"/>
      <c r="BL42" s="814"/>
      <c r="BM42" s="817"/>
      <c r="BN42" s="46">
        <f t="shared" si="5"/>
        <v>0</v>
      </c>
      <c r="BO42" s="49"/>
      <c r="BP42" s="49"/>
      <c r="BQ42" s="49"/>
      <c r="BR42" s="49"/>
      <c r="BS42" s="49"/>
      <c r="BT42" s="49"/>
      <c r="BU42" s="824"/>
      <c r="BV42" s="825"/>
      <c r="BW42" s="825"/>
      <c r="BX42" s="825"/>
      <c r="BY42" s="825"/>
      <c r="BZ42" s="825"/>
      <c r="CA42" s="825"/>
      <c r="CB42" s="825"/>
      <c r="CC42" s="826"/>
    </row>
    <row r="43" spans="1:81" s="58" customFormat="1" ht="40.049999999999997" customHeight="1" thickTop="1" x14ac:dyDescent="0.3">
      <c r="A43" s="34"/>
      <c r="B43" s="907"/>
      <c r="C43" s="869"/>
      <c r="D43" s="1644">
        <v>4002</v>
      </c>
      <c r="E43" s="1647" t="s">
        <v>4272</v>
      </c>
      <c r="F43" s="1439">
        <v>4002016</v>
      </c>
      <c r="G43" s="1638" t="s">
        <v>4273</v>
      </c>
      <c r="H43" s="1638" t="s">
        <v>4274</v>
      </c>
      <c r="I43" s="1641">
        <v>2021004540140</v>
      </c>
      <c r="J43" s="812">
        <v>576</v>
      </c>
      <c r="K43" s="854" t="str">
        <f>+[9]Metas!K657</f>
        <v>Municipios con catastro urbano actualizado</v>
      </c>
      <c r="L43" s="857">
        <v>20</v>
      </c>
      <c r="M43" s="860"/>
      <c r="N43" s="836"/>
      <c r="O43" s="839"/>
      <c r="P43" s="863"/>
      <c r="Q43" s="866"/>
      <c r="R43" s="812">
        <f>+$J43</f>
        <v>576</v>
      </c>
      <c r="S43" s="231" t="s">
        <v>4280</v>
      </c>
      <c r="T43" s="235" t="s">
        <v>3822</v>
      </c>
      <c r="U43" s="235" t="s">
        <v>3825</v>
      </c>
      <c r="V43" s="235" t="s">
        <v>3830</v>
      </c>
      <c r="W43" s="231" t="s">
        <v>4281</v>
      </c>
      <c r="X43" s="256"/>
      <c r="Y43" s="256"/>
      <c r="Z43" s="256"/>
      <c r="AA43" s="256"/>
      <c r="AB43" s="812">
        <f t="shared" ref="AB43" si="37">+$J43</f>
        <v>576</v>
      </c>
      <c r="AC43" s="827">
        <f t="shared" ref="AC43" si="38">+L43</f>
        <v>20</v>
      </c>
      <c r="AD43" s="305">
        <f t="shared" si="24"/>
        <v>12.5</v>
      </c>
      <c r="AE43" s="305">
        <f t="shared" si="24"/>
        <v>12.5</v>
      </c>
      <c r="AF43" s="44">
        <f t="shared" si="24"/>
        <v>0</v>
      </c>
      <c r="AG43" s="44">
        <f t="shared" si="24"/>
        <v>0</v>
      </c>
      <c r="AH43" s="44">
        <f t="shared" si="24"/>
        <v>0</v>
      </c>
      <c r="AI43" s="44">
        <f t="shared" si="24"/>
        <v>0</v>
      </c>
      <c r="AJ43" s="44">
        <f t="shared" si="24"/>
        <v>0</v>
      </c>
      <c r="AK43" s="812">
        <f t="shared" ref="AK43" si="39">+$J43</f>
        <v>576</v>
      </c>
      <c r="AL43" s="830">
        <f>+N43</f>
        <v>0</v>
      </c>
      <c r="AM43" s="305">
        <f t="shared" si="2"/>
        <v>1.5</v>
      </c>
      <c r="AN43" s="306">
        <v>1.5</v>
      </c>
      <c r="AO43" s="47"/>
      <c r="AP43" s="47"/>
      <c r="AQ43" s="47"/>
      <c r="AR43" s="47"/>
      <c r="AS43" s="47"/>
      <c r="AT43" s="812">
        <f t="shared" ref="AT43" si="40">+$J43</f>
        <v>576</v>
      </c>
      <c r="AU43" s="833">
        <f>+O43</f>
        <v>0</v>
      </c>
      <c r="AV43" s="305">
        <f t="shared" si="3"/>
        <v>4.5</v>
      </c>
      <c r="AW43" s="306">
        <v>4.5</v>
      </c>
      <c r="AX43" s="47"/>
      <c r="AY43" s="47"/>
      <c r="AZ43" s="47"/>
      <c r="BA43" s="47"/>
      <c r="BB43" s="47"/>
      <c r="BC43" s="812">
        <f t="shared" ref="BC43" si="41">+$J43</f>
        <v>576</v>
      </c>
      <c r="BD43" s="809">
        <f>+P43</f>
        <v>0</v>
      </c>
      <c r="BE43" s="305">
        <f t="shared" si="4"/>
        <v>4.5</v>
      </c>
      <c r="BF43" s="306">
        <v>4.5</v>
      </c>
      <c r="BG43" s="47"/>
      <c r="BH43" s="47"/>
      <c r="BI43" s="47"/>
      <c r="BJ43" s="47"/>
      <c r="BK43" s="47"/>
      <c r="BL43" s="812">
        <f t="shared" ref="BL43" si="42">+$J43</f>
        <v>576</v>
      </c>
      <c r="BM43" s="815">
        <f>+Q43</f>
        <v>0</v>
      </c>
      <c r="BN43" s="44">
        <f t="shared" si="5"/>
        <v>2</v>
      </c>
      <c r="BO43" s="47">
        <v>2</v>
      </c>
      <c r="BP43" s="47"/>
      <c r="BQ43" s="47"/>
      <c r="BR43" s="47"/>
      <c r="BS43" s="47"/>
      <c r="BT43" s="47"/>
      <c r="BU43" s="818"/>
      <c r="BV43" s="819"/>
      <c r="BW43" s="819"/>
      <c r="BX43" s="819"/>
      <c r="BY43" s="819"/>
      <c r="BZ43" s="819"/>
      <c r="CA43" s="819"/>
      <c r="CB43" s="819"/>
      <c r="CC43" s="820"/>
    </row>
    <row r="44" spans="1:81" s="58" customFormat="1" ht="40.049999999999997" customHeight="1" x14ac:dyDescent="0.3">
      <c r="A44" s="34"/>
      <c r="B44" s="907"/>
      <c r="C44" s="869"/>
      <c r="D44" s="1645"/>
      <c r="E44" s="1648"/>
      <c r="F44" s="1440"/>
      <c r="G44" s="1639"/>
      <c r="H44" s="1639"/>
      <c r="I44" s="1642"/>
      <c r="J44" s="813"/>
      <c r="K44" s="855"/>
      <c r="L44" s="858"/>
      <c r="M44" s="861"/>
      <c r="N44" s="837"/>
      <c r="O44" s="840"/>
      <c r="P44" s="864"/>
      <c r="Q44" s="867"/>
      <c r="R44" s="813"/>
      <c r="S44" s="39" t="s">
        <v>4275</v>
      </c>
      <c r="T44" s="236" t="s">
        <v>3822</v>
      </c>
      <c r="U44" s="236" t="s">
        <v>3825</v>
      </c>
      <c r="V44" s="236" t="s">
        <v>3830</v>
      </c>
      <c r="W44" s="39" t="s">
        <v>4276</v>
      </c>
      <c r="X44" s="31"/>
      <c r="Y44" s="31"/>
      <c r="Z44" s="31"/>
      <c r="AA44" s="31"/>
      <c r="AB44" s="813"/>
      <c r="AC44" s="828"/>
      <c r="AD44" s="51">
        <f t="shared" si="24"/>
        <v>0</v>
      </c>
      <c r="AE44" s="51">
        <f t="shared" si="24"/>
        <v>0</v>
      </c>
      <c r="AF44" s="51">
        <f t="shared" si="24"/>
        <v>0</v>
      </c>
      <c r="AG44" s="51">
        <f t="shared" si="24"/>
        <v>0</v>
      </c>
      <c r="AH44" s="51">
        <f t="shared" si="24"/>
        <v>0</v>
      </c>
      <c r="AI44" s="51">
        <f t="shared" si="24"/>
        <v>0</v>
      </c>
      <c r="AJ44" s="51">
        <f t="shared" si="24"/>
        <v>0</v>
      </c>
      <c r="AK44" s="813"/>
      <c r="AL44" s="831"/>
      <c r="AM44" s="51">
        <f t="shared" si="2"/>
        <v>0</v>
      </c>
      <c r="AN44" s="257"/>
      <c r="AO44" s="257"/>
      <c r="AP44" s="257"/>
      <c r="AQ44" s="257"/>
      <c r="AR44" s="257"/>
      <c r="AS44" s="257"/>
      <c r="AT44" s="813"/>
      <c r="AU44" s="834"/>
      <c r="AV44" s="51">
        <f t="shared" si="3"/>
        <v>0</v>
      </c>
      <c r="AW44" s="257"/>
      <c r="AX44" s="257"/>
      <c r="AY44" s="257"/>
      <c r="AZ44" s="257"/>
      <c r="BA44" s="257"/>
      <c r="BB44" s="257"/>
      <c r="BC44" s="813"/>
      <c r="BD44" s="810"/>
      <c r="BE44" s="51">
        <f t="shared" si="4"/>
        <v>0</v>
      </c>
      <c r="BF44" s="257"/>
      <c r="BG44" s="257"/>
      <c r="BH44" s="257"/>
      <c r="BI44" s="257"/>
      <c r="BJ44" s="257"/>
      <c r="BK44" s="257"/>
      <c r="BL44" s="813"/>
      <c r="BM44" s="816"/>
      <c r="BN44" s="51">
        <f t="shared" si="5"/>
        <v>0</v>
      </c>
      <c r="BO44" s="257"/>
      <c r="BP44" s="257"/>
      <c r="BQ44" s="257"/>
      <c r="BR44" s="257"/>
      <c r="BS44" s="257"/>
      <c r="BT44" s="257"/>
      <c r="BU44" s="821"/>
      <c r="BV44" s="822"/>
      <c r="BW44" s="822"/>
      <c r="BX44" s="822"/>
      <c r="BY44" s="822"/>
      <c r="BZ44" s="822"/>
      <c r="CA44" s="822"/>
      <c r="CB44" s="822"/>
      <c r="CC44" s="823"/>
    </row>
    <row r="45" spans="1:81" s="58" customFormat="1" ht="40.049999999999997" customHeight="1" x14ac:dyDescent="0.3">
      <c r="A45" s="34"/>
      <c r="B45" s="907"/>
      <c r="C45" s="869"/>
      <c r="D45" s="1645"/>
      <c r="E45" s="1648"/>
      <c r="F45" s="1440"/>
      <c r="G45" s="1639"/>
      <c r="H45" s="1639"/>
      <c r="I45" s="1642"/>
      <c r="J45" s="813"/>
      <c r="K45" s="855"/>
      <c r="L45" s="858"/>
      <c r="M45" s="861"/>
      <c r="N45" s="837"/>
      <c r="O45" s="840"/>
      <c r="P45" s="864"/>
      <c r="Q45" s="867"/>
      <c r="R45" s="813"/>
      <c r="S45" s="39"/>
      <c r="T45" s="236"/>
      <c r="U45" s="236"/>
      <c r="V45" s="236"/>
      <c r="W45" s="39"/>
      <c r="X45" s="31"/>
      <c r="Y45" s="31"/>
      <c r="Z45" s="31"/>
      <c r="AA45" s="31"/>
      <c r="AB45" s="813"/>
      <c r="AC45" s="828"/>
      <c r="AD45" s="51">
        <f t="shared" si="24"/>
        <v>0</v>
      </c>
      <c r="AE45" s="51">
        <f t="shared" si="24"/>
        <v>0</v>
      </c>
      <c r="AF45" s="51">
        <f t="shared" si="24"/>
        <v>0</v>
      </c>
      <c r="AG45" s="51">
        <f t="shared" si="24"/>
        <v>0</v>
      </c>
      <c r="AH45" s="51">
        <f t="shared" si="24"/>
        <v>0</v>
      </c>
      <c r="AI45" s="51">
        <f t="shared" si="24"/>
        <v>0</v>
      </c>
      <c r="AJ45" s="51">
        <f t="shared" si="24"/>
        <v>0</v>
      </c>
      <c r="AK45" s="813"/>
      <c r="AL45" s="831"/>
      <c r="AM45" s="51">
        <f t="shared" si="2"/>
        <v>0</v>
      </c>
      <c r="AN45" s="257"/>
      <c r="AO45" s="257"/>
      <c r="AP45" s="257"/>
      <c r="AQ45" s="257"/>
      <c r="AR45" s="257"/>
      <c r="AS45" s="257"/>
      <c r="AT45" s="813"/>
      <c r="AU45" s="834"/>
      <c r="AV45" s="51">
        <f t="shared" si="3"/>
        <v>0</v>
      </c>
      <c r="AW45" s="257"/>
      <c r="AX45" s="257"/>
      <c r="AY45" s="257"/>
      <c r="AZ45" s="257"/>
      <c r="BA45" s="257"/>
      <c r="BB45" s="257"/>
      <c r="BC45" s="813"/>
      <c r="BD45" s="810"/>
      <c r="BE45" s="51">
        <f t="shared" si="4"/>
        <v>0</v>
      </c>
      <c r="BF45" s="257"/>
      <c r="BG45" s="257"/>
      <c r="BH45" s="257"/>
      <c r="BI45" s="257"/>
      <c r="BJ45" s="257"/>
      <c r="BK45" s="257"/>
      <c r="BL45" s="813"/>
      <c r="BM45" s="816"/>
      <c r="BN45" s="51">
        <f t="shared" si="5"/>
        <v>0</v>
      </c>
      <c r="BO45" s="257"/>
      <c r="BP45" s="257"/>
      <c r="BQ45" s="257"/>
      <c r="BR45" s="257"/>
      <c r="BS45" s="257"/>
      <c r="BT45" s="257"/>
      <c r="BU45" s="821"/>
      <c r="BV45" s="822"/>
      <c r="BW45" s="822"/>
      <c r="BX45" s="822"/>
      <c r="BY45" s="822"/>
      <c r="BZ45" s="822"/>
      <c r="CA45" s="822"/>
      <c r="CB45" s="822"/>
      <c r="CC45" s="823"/>
    </row>
    <row r="46" spans="1:81" s="58" customFormat="1" ht="40.049999999999997" customHeight="1" thickBot="1" x14ac:dyDescent="0.35">
      <c r="A46" s="34"/>
      <c r="B46" s="908"/>
      <c r="C46" s="870"/>
      <c r="D46" s="1646"/>
      <c r="E46" s="1649"/>
      <c r="F46" s="1441"/>
      <c r="G46" s="1640"/>
      <c r="H46" s="1640"/>
      <c r="I46" s="1643"/>
      <c r="J46" s="814"/>
      <c r="K46" s="856"/>
      <c r="L46" s="859"/>
      <c r="M46" s="862"/>
      <c r="N46" s="838"/>
      <c r="O46" s="841"/>
      <c r="P46" s="865"/>
      <c r="Q46" s="874"/>
      <c r="R46" s="814"/>
      <c r="S46" s="232"/>
      <c r="T46" s="237"/>
      <c r="U46" s="237"/>
      <c r="V46" s="237"/>
      <c r="W46" s="232"/>
      <c r="X46" s="260"/>
      <c r="Y46" s="260"/>
      <c r="Z46" s="260"/>
      <c r="AA46" s="260"/>
      <c r="AB46" s="814"/>
      <c r="AC46" s="829"/>
      <c r="AD46" s="46">
        <f t="shared" si="24"/>
        <v>0</v>
      </c>
      <c r="AE46" s="46">
        <f t="shared" si="24"/>
        <v>0</v>
      </c>
      <c r="AF46" s="46">
        <f t="shared" si="24"/>
        <v>0</v>
      </c>
      <c r="AG46" s="46">
        <f t="shared" si="24"/>
        <v>0</v>
      </c>
      <c r="AH46" s="46">
        <f t="shared" si="24"/>
        <v>0</v>
      </c>
      <c r="AI46" s="46">
        <f t="shared" si="24"/>
        <v>0</v>
      </c>
      <c r="AJ46" s="46">
        <f t="shared" si="24"/>
        <v>0</v>
      </c>
      <c r="AK46" s="814"/>
      <c r="AL46" s="832"/>
      <c r="AM46" s="46">
        <f t="shared" si="2"/>
        <v>0</v>
      </c>
      <c r="AN46" s="49"/>
      <c r="AO46" s="49"/>
      <c r="AP46" s="49"/>
      <c r="AQ46" s="49"/>
      <c r="AR46" s="49"/>
      <c r="AS46" s="49"/>
      <c r="AT46" s="814"/>
      <c r="AU46" s="835"/>
      <c r="AV46" s="46">
        <f t="shared" si="3"/>
        <v>0</v>
      </c>
      <c r="AW46" s="49"/>
      <c r="AX46" s="49"/>
      <c r="AY46" s="49"/>
      <c r="AZ46" s="49"/>
      <c r="BA46" s="49"/>
      <c r="BB46" s="49"/>
      <c r="BC46" s="814"/>
      <c r="BD46" s="811"/>
      <c r="BE46" s="46">
        <f t="shared" si="4"/>
        <v>0</v>
      </c>
      <c r="BF46" s="49"/>
      <c r="BG46" s="49"/>
      <c r="BH46" s="49"/>
      <c r="BI46" s="49"/>
      <c r="BJ46" s="49"/>
      <c r="BK46" s="49"/>
      <c r="BL46" s="814"/>
      <c r="BM46" s="817"/>
      <c r="BN46" s="46">
        <f t="shared" si="5"/>
        <v>0</v>
      </c>
      <c r="BO46" s="49"/>
      <c r="BP46" s="49"/>
      <c r="BQ46" s="49"/>
      <c r="BR46" s="49"/>
      <c r="BS46" s="49"/>
      <c r="BT46" s="49"/>
      <c r="BU46" s="824"/>
      <c r="BV46" s="825"/>
      <c r="BW46" s="825"/>
      <c r="BX46" s="825"/>
      <c r="BY46" s="825"/>
      <c r="BZ46" s="825"/>
      <c r="CA46" s="825"/>
      <c r="CB46" s="825"/>
      <c r="CC46" s="826"/>
    </row>
    <row r="47" spans="1:81" ht="16.05" customHeight="1" thickTop="1" x14ac:dyDescent="0.3"/>
    <row r="48" spans="1:81" s="58" customFormat="1" ht="16.05" customHeight="1" x14ac:dyDescent="0.3">
      <c r="A48" s="34"/>
      <c r="B48" s="1166"/>
      <c r="C48" s="1159" t="s">
        <v>0</v>
      </c>
      <c r="D48" s="1159"/>
      <c r="E48" s="1159"/>
      <c r="F48" s="1159"/>
      <c r="G48" s="1159"/>
      <c r="H48" s="1159"/>
      <c r="I48" s="226"/>
      <c r="J48" s="252" t="s">
        <v>1</v>
      </c>
      <c r="K48" s="252"/>
      <c r="L48" s="1382" t="s">
        <v>2861</v>
      </c>
      <c r="M48" s="1383"/>
      <c r="N48" s="1383"/>
      <c r="O48" s="1383"/>
      <c r="P48" s="1383"/>
      <c r="Q48" s="1384"/>
      <c r="R48" s="1158" t="s">
        <v>0</v>
      </c>
      <c r="S48" s="1160"/>
      <c r="T48" s="1008" t="s">
        <v>1</v>
      </c>
      <c r="U48" s="1009"/>
      <c r="V48" s="1010"/>
      <c r="W48" s="1385" t="str">
        <f>+$L48</f>
        <v>SECRETARÌA DE PLANEACIÓN Y DESARROLLO TERRITORIAL</v>
      </c>
      <c r="X48" s="1386"/>
      <c r="Y48" s="1386"/>
      <c r="Z48" s="1386"/>
      <c r="AA48" s="1387"/>
      <c r="AB48" s="1158" t="s">
        <v>0</v>
      </c>
      <c r="AC48" s="1159"/>
      <c r="AD48" s="1159"/>
      <c r="AE48" s="1159"/>
      <c r="AF48" s="1159"/>
      <c r="AG48" s="1159"/>
      <c r="AH48" s="1159"/>
      <c r="AI48" s="1159"/>
      <c r="AJ48" s="1160"/>
      <c r="AK48" s="1132" t="s">
        <v>1</v>
      </c>
      <c r="AL48" s="1132"/>
      <c r="AM48" s="1132"/>
      <c r="AN48" s="1379" t="str">
        <f>+$L48</f>
        <v>SECRETARÌA DE PLANEACIÓN Y DESARROLLO TERRITORIAL</v>
      </c>
      <c r="AO48" s="1380"/>
      <c r="AP48" s="1380"/>
      <c r="AQ48" s="1380"/>
      <c r="AR48" s="1380"/>
      <c r="AS48" s="1381"/>
      <c r="AT48" s="1158" t="s">
        <v>0</v>
      </c>
      <c r="AU48" s="1159"/>
      <c r="AV48" s="1159"/>
      <c r="AW48" s="1159"/>
      <c r="AX48" s="1159"/>
      <c r="AY48" s="1159"/>
      <c r="AZ48" s="1159"/>
      <c r="BA48" s="1159"/>
      <c r="BB48" s="1160"/>
      <c r="BC48" s="1132" t="s">
        <v>1</v>
      </c>
      <c r="BD48" s="1132"/>
      <c r="BE48" s="1132"/>
      <c r="BF48" s="1378" t="str">
        <f>+$L48</f>
        <v>SECRETARÌA DE PLANEACIÓN Y DESARROLLO TERRITORIAL</v>
      </c>
      <c r="BG48" s="1378"/>
      <c r="BH48" s="1378"/>
      <c r="BI48" s="1378"/>
      <c r="BJ48" s="1378"/>
      <c r="BK48" s="1378"/>
      <c r="BL48" s="1158" t="s">
        <v>0</v>
      </c>
      <c r="BM48" s="1159"/>
      <c r="BN48" s="1159"/>
      <c r="BO48" s="1159"/>
      <c r="BP48" s="1159"/>
      <c r="BQ48" s="1159"/>
      <c r="BR48" s="1159"/>
      <c r="BS48" s="1159"/>
      <c r="BT48" s="1160"/>
      <c r="BU48" s="1132" t="s">
        <v>1</v>
      </c>
      <c r="BV48" s="1132"/>
      <c r="BW48" s="1132"/>
      <c r="BX48" s="1378" t="str">
        <f>+$L48</f>
        <v>SECRETARÌA DE PLANEACIÓN Y DESARROLLO TERRITORIAL</v>
      </c>
      <c r="BY48" s="1378"/>
      <c r="BZ48" s="1378"/>
      <c r="CA48" s="1378"/>
      <c r="CB48" s="1378"/>
      <c r="CC48" s="1378"/>
    </row>
    <row r="49" spans="1:81" s="58" customFormat="1" ht="16.05" customHeight="1" x14ac:dyDescent="0.3">
      <c r="A49" s="34"/>
      <c r="B49" s="1167"/>
      <c r="C49" s="1156" t="s">
        <v>1657</v>
      </c>
      <c r="D49" s="1156"/>
      <c r="E49" s="1156"/>
      <c r="F49" s="1156"/>
      <c r="G49" s="1156"/>
      <c r="H49" s="1156"/>
      <c r="I49" s="227"/>
      <c r="J49" s="252" t="s">
        <v>2</v>
      </c>
      <c r="K49" s="252"/>
      <c r="L49" s="1162"/>
      <c r="M49" s="1163"/>
      <c r="N49" s="1163"/>
      <c r="O49" s="1163"/>
      <c r="P49" s="1163"/>
      <c r="Q49" s="1164"/>
      <c r="R49" s="1155" t="s">
        <v>1657</v>
      </c>
      <c r="S49" s="1157"/>
      <c r="T49" s="1008" t="s">
        <v>2</v>
      </c>
      <c r="U49" s="1009"/>
      <c r="V49" s="1010"/>
      <c r="W49" s="821">
        <f>+$L49</f>
        <v>0</v>
      </c>
      <c r="X49" s="822"/>
      <c r="Y49" s="822"/>
      <c r="Z49" s="822"/>
      <c r="AA49" s="1165"/>
      <c r="AB49" s="1155" t="s">
        <v>1657</v>
      </c>
      <c r="AC49" s="1156"/>
      <c r="AD49" s="1156"/>
      <c r="AE49" s="1156"/>
      <c r="AF49" s="1156"/>
      <c r="AG49" s="1156"/>
      <c r="AH49" s="1156"/>
      <c r="AI49" s="1156"/>
      <c r="AJ49" s="1157"/>
      <c r="AK49" s="1132" t="s">
        <v>2</v>
      </c>
      <c r="AL49" s="1132"/>
      <c r="AM49" s="1132"/>
      <c r="AN49" s="1359">
        <f>+$L49</f>
        <v>0</v>
      </c>
      <c r="AO49" s="1360"/>
      <c r="AP49" s="1360"/>
      <c r="AQ49" s="1360"/>
      <c r="AR49" s="1360"/>
      <c r="AS49" s="1361"/>
      <c r="AT49" s="1155" t="s">
        <v>1657</v>
      </c>
      <c r="AU49" s="1156"/>
      <c r="AV49" s="1156"/>
      <c r="AW49" s="1156"/>
      <c r="AX49" s="1156"/>
      <c r="AY49" s="1156"/>
      <c r="AZ49" s="1156"/>
      <c r="BA49" s="1156"/>
      <c r="BB49" s="1157"/>
      <c r="BC49" s="1132" t="s">
        <v>2</v>
      </c>
      <c r="BD49" s="1132"/>
      <c r="BE49" s="1132"/>
      <c r="BF49" s="1148">
        <f>+$L49</f>
        <v>0</v>
      </c>
      <c r="BG49" s="1148"/>
      <c r="BH49" s="1148"/>
      <c r="BI49" s="1148"/>
      <c r="BJ49" s="1148"/>
      <c r="BK49" s="1148"/>
      <c r="BL49" s="1155" t="s">
        <v>1657</v>
      </c>
      <c r="BM49" s="1156"/>
      <c r="BN49" s="1156"/>
      <c r="BO49" s="1156"/>
      <c r="BP49" s="1156"/>
      <c r="BQ49" s="1156"/>
      <c r="BR49" s="1156"/>
      <c r="BS49" s="1156"/>
      <c r="BT49" s="1157"/>
      <c r="BU49" s="1132" t="s">
        <v>2</v>
      </c>
      <c r="BV49" s="1132"/>
      <c r="BW49" s="1132"/>
      <c r="BX49" s="1148">
        <f>+$L49</f>
        <v>0</v>
      </c>
      <c r="BY49" s="1148"/>
      <c r="BZ49" s="1148"/>
      <c r="CA49" s="1148"/>
      <c r="CB49" s="1148"/>
      <c r="CC49" s="1148"/>
    </row>
    <row r="50" spans="1:81" s="58" customFormat="1" ht="16.05" customHeight="1" x14ac:dyDescent="0.3">
      <c r="A50" s="34"/>
      <c r="B50" s="1167"/>
      <c r="C50" s="1137" t="s">
        <v>3849</v>
      </c>
      <c r="D50" s="1137"/>
      <c r="E50" s="1137"/>
      <c r="F50" s="1137"/>
      <c r="G50" s="1137"/>
      <c r="H50" s="1137"/>
      <c r="I50" s="227"/>
      <c r="J50" s="252" t="s">
        <v>1656</v>
      </c>
      <c r="K50" s="252"/>
      <c r="L50" s="1269" t="s">
        <v>847</v>
      </c>
      <c r="M50" s="1270"/>
      <c r="N50" s="1270"/>
      <c r="O50" s="1270"/>
      <c r="P50" s="1270"/>
      <c r="Q50" s="1271"/>
      <c r="R50" s="1136" t="s">
        <v>3849</v>
      </c>
      <c r="S50" s="1138"/>
      <c r="T50" s="1008" t="s">
        <v>1664</v>
      </c>
      <c r="U50" s="1009"/>
      <c r="V50" s="1010"/>
      <c r="W50" s="1355" t="str">
        <f>+$L50</f>
        <v xml:space="preserve">3. Gobernanza </v>
      </c>
      <c r="X50" s="1356"/>
      <c r="Y50" s="1356"/>
      <c r="Z50" s="1356"/>
      <c r="AA50" s="1357"/>
      <c r="AB50" s="1136" t="s">
        <v>3849</v>
      </c>
      <c r="AC50" s="1137"/>
      <c r="AD50" s="1137"/>
      <c r="AE50" s="1137"/>
      <c r="AF50" s="1137"/>
      <c r="AG50" s="1137"/>
      <c r="AH50" s="1137"/>
      <c r="AI50" s="1137"/>
      <c r="AJ50" s="1138"/>
      <c r="AK50" s="1132" t="s">
        <v>1656</v>
      </c>
      <c r="AL50" s="1132"/>
      <c r="AM50" s="1132"/>
      <c r="AN50" s="1269" t="str">
        <f>+$L50</f>
        <v xml:space="preserve">3. Gobernanza </v>
      </c>
      <c r="AO50" s="1270"/>
      <c r="AP50" s="1270"/>
      <c r="AQ50" s="1270"/>
      <c r="AR50" s="1270"/>
      <c r="AS50" s="1271"/>
      <c r="AT50" s="1136" t="s">
        <v>3849</v>
      </c>
      <c r="AU50" s="1137"/>
      <c r="AV50" s="1137"/>
      <c r="AW50" s="1137"/>
      <c r="AX50" s="1137"/>
      <c r="AY50" s="1137"/>
      <c r="AZ50" s="1137"/>
      <c r="BA50" s="1137"/>
      <c r="BB50" s="1138"/>
      <c r="BC50" s="1132" t="s">
        <v>1656</v>
      </c>
      <c r="BD50" s="1132"/>
      <c r="BE50" s="1132"/>
      <c r="BF50" s="1268" t="str">
        <f>+$L50</f>
        <v xml:space="preserve">3. Gobernanza </v>
      </c>
      <c r="BG50" s="1268"/>
      <c r="BH50" s="1268"/>
      <c r="BI50" s="1268"/>
      <c r="BJ50" s="1268"/>
      <c r="BK50" s="1268"/>
      <c r="BL50" s="1136" t="s">
        <v>3849</v>
      </c>
      <c r="BM50" s="1137"/>
      <c r="BN50" s="1137"/>
      <c r="BO50" s="1137"/>
      <c r="BP50" s="1137"/>
      <c r="BQ50" s="1137"/>
      <c r="BR50" s="1137"/>
      <c r="BS50" s="1137"/>
      <c r="BT50" s="1138"/>
      <c r="BU50" s="1132" t="s">
        <v>1656</v>
      </c>
      <c r="BV50" s="1132"/>
      <c r="BW50" s="1132"/>
      <c r="BX50" s="1268" t="str">
        <f>+$L50</f>
        <v xml:space="preserve">3. Gobernanza </v>
      </c>
      <c r="BY50" s="1268"/>
      <c r="BZ50" s="1268"/>
      <c r="CA50" s="1268"/>
      <c r="CB50" s="1268"/>
      <c r="CC50" s="1268"/>
    </row>
    <row r="51" spans="1:81" s="58" customFormat="1" ht="16.05" customHeight="1" x14ac:dyDescent="0.3">
      <c r="A51" s="34"/>
      <c r="B51" s="1168"/>
      <c r="C51" s="1140"/>
      <c r="D51" s="1140"/>
      <c r="E51" s="1140"/>
      <c r="F51" s="1140"/>
      <c r="G51" s="1140"/>
      <c r="H51" s="1140"/>
      <c r="I51" s="228"/>
      <c r="J51" s="252" t="s">
        <v>1659</v>
      </c>
      <c r="K51" s="252"/>
      <c r="L51" s="1142" t="s">
        <v>937</v>
      </c>
      <c r="M51" s="1143"/>
      <c r="N51" s="1143"/>
      <c r="O51" s="1143"/>
      <c r="P51" s="1143"/>
      <c r="Q51" s="1144"/>
      <c r="R51" s="1139"/>
      <c r="S51" s="1141"/>
      <c r="T51" s="1008" t="s">
        <v>1665</v>
      </c>
      <c r="U51" s="1009"/>
      <c r="V51" s="1010"/>
      <c r="W51" s="1145" t="str">
        <f>+$L51</f>
        <v>3.4 Más Oportunidades para el Buen Gobierno.</v>
      </c>
      <c r="X51" s="1146"/>
      <c r="Y51" s="1146"/>
      <c r="Z51" s="1146"/>
      <c r="AA51" s="1147"/>
      <c r="AB51" s="1139"/>
      <c r="AC51" s="1140"/>
      <c r="AD51" s="1140"/>
      <c r="AE51" s="1140"/>
      <c r="AF51" s="1140"/>
      <c r="AG51" s="1140"/>
      <c r="AH51" s="1140"/>
      <c r="AI51" s="1140"/>
      <c r="AJ51" s="1141"/>
      <c r="AK51" s="1132" t="s">
        <v>1659</v>
      </c>
      <c r="AL51" s="1132"/>
      <c r="AM51" s="1132"/>
      <c r="AN51" s="1142" t="str">
        <f>+$L51</f>
        <v>3.4 Más Oportunidades para el Buen Gobierno.</v>
      </c>
      <c r="AO51" s="1143"/>
      <c r="AP51" s="1143"/>
      <c r="AQ51" s="1143"/>
      <c r="AR51" s="1143"/>
      <c r="AS51" s="1144"/>
      <c r="AT51" s="1139"/>
      <c r="AU51" s="1140"/>
      <c r="AV51" s="1140"/>
      <c r="AW51" s="1140"/>
      <c r="AX51" s="1140"/>
      <c r="AY51" s="1140"/>
      <c r="AZ51" s="1140"/>
      <c r="BA51" s="1140"/>
      <c r="BB51" s="1141"/>
      <c r="BC51" s="1132" t="s">
        <v>1659</v>
      </c>
      <c r="BD51" s="1132"/>
      <c r="BE51" s="1132"/>
      <c r="BF51" s="1133" t="str">
        <f>+$L51</f>
        <v>3.4 Más Oportunidades para el Buen Gobierno.</v>
      </c>
      <c r="BG51" s="1133"/>
      <c r="BH51" s="1133"/>
      <c r="BI51" s="1133"/>
      <c r="BJ51" s="1133"/>
      <c r="BK51" s="1133"/>
      <c r="BL51" s="1139"/>
      <c r="BM51" s="1140"/>
      <c r="BN51" s="1140"/>
      <c r="BO51" s="1140"/>
      <c r="BP51" s="1140"/>
      <c r="BQ51" s="1140"/>
      <c r="BR51" s="1140"/>
      <c r="BS51" s="1140"/>
      <c r="BT51" s="1141"/>
      <c r="BU51" s="1132" t="s">
        <v>1659</v>
      </c>
      <c r="BV51" s="1132"/>
      <c r="BW51" s="1132"/>
      <c r="BX51" s="1133" t="str">
        <f>+$L51</f>
        <v>3.4 Más Oportunidades para el Buen Gobierno.</v>
      </c>
      <c r="BY51" s="1133"/>
      <c r="BZ51" s="1133"/>
      <c r="CA51" s="1133"/>
      <c r="CB51" s="1133"/>
      <c r="CC51" s="1133"/>
    </row>
    <row r="52" spans="1:81" ht="16.05" customHeight="1" thickBot="1" x14ac:dyDescent="0.35">
      <c r="B52" s="2"/>
      <c r="C52" s="2"/>
      <c r="D52" s="2"/>
      <c r="E52" s="2"/>
      <c r="F52" s="2"/>
      <c r="G52" s="2"/>
      <c r="H52" s="2"/>
      <c r="I52" s="2"/>
      <c r="J52" s="59"/>
      <c r="K52" s="1"/>
      <c r="L52" s="1"/>
      <c r="M52" s="1"/>
      <c r="N52" s="1"/>
      <c r="O52" s="1"/>
      <c r="P52" s="1"/>
      <c r="Q52" s="1"/>
      <c r="R52" s="1"/>
      <c r="S52" s="2"/>
      <c r="T52" s="2"/>
      <c r="U52" s="2"/>
      <c r="V52" s="2"/>
      <c r="W52" s="2"/>
      <c r="X52" s="60"/>
      <c r="Y52" s="60"/>
      <c r="Z52" s="60"/>
      <c r="AA52" s="25"/>
      <c r="AB52" s="25"/>
      <c r="AC52" s="1"/>
      <c r="AK52" s="25"/>
      <c r="AT52" s="25"/>
      <c r="BC52" s="25"/>
      <c r="BL52" s="25"/>
    </row>
    <row r="53" spans="1:81" ht="16.05" customHeight="1" thickBot="1" x14ac:dyDescent="0.35">
      <c r="A53" s="1"/>
      <c r="B53" s="1067" t="s">
        <v>3</v>
      </c>
      <c r="C53" s="1067" t="s">
        <v>1661</v>
      </c>
      <c r="D53" s="1134" t="s">
        <v>3813</v>
      </c>
      <c r="E53" s="1134" t="s">
        <v>3812</v>
      </c>
      <c r="F53" s="1126" t="s">
        <v>3814</v>
      </c>
      <c r="G53" s="1126" t="s">
        <v>3815</v>
      </c>
      <c r="H53" s="1126" t="s">
        <v>3816</v>
      </c>
      <c r="I53" s="1126" t="s">
        <v>3817</v>
      </c>
      <c r="J53" s="1125" t="s">
        <v>1662</v>
      </c>
      <c r="K53" s="1129" t="s">
        <v>1674</v>
      </c>
      <c r="L53" s="1094" t="s">
        <v>3850</v>
      </c>
      <c r="M53" s="1040" t="s">
        <v>1652</v>
      </c>
      <c r="N53" s="1113" t="s">
        <v>3851</v>
      </c>
      <c r="O53" s="1116" t="s">
        <v>3852</v>
      </c>
      <c r="P53" s="1119" t="s">
        <v>3853</v>
      </c>
      <c r="Q53" s="1122" t="s">
        <v>3854</v>
      </c>
      <c r="R53" s="1125" t="s">
        <v>1662</v>
      </c>
      <c r="S53" s="1108" t="s">
        <v>4</v>
      </c>
      <c r="T53" s="1107" t="s">
        <v>3818</v>
      </c>
      <c r="U53" s="1107" t="s">
        <v>3819</v>
      </c>
      <c r="V53" s="1107" t="s">
        <v>3820</v>
      </c>
      <c r="W53" s="1108" t="s">
        <v>5</v>
      </c>
      <c r="X53" s="1111" t="s">
        <v>6</v>
      </c>
      <c r="Y53" s="1112"/>
      <c r="Z53" s="1111" t="s">
        <v>7</v>
      </c>
      <c r="AA53" s="1112"/>
      <c r="AB53" s="1067" t="s">
        <v>1662</v>
      </c>
      <c r="AC53" s="1094" t="s">
        <v>3850</v>
      </c>
      <c r="AD53" s="1097" t="s">
        <v>3855</v>
      </c>
      <c r="AE53" s="1098"/>
      <c r="AF53" s="1098"/>
      <c r="AG53" s="1098"/>
      <c r="AH53" s="1098"/>
      <c r="AI53" s="1098"/>
      <c r="AJ53" s="1099"/>
      <c r="AK53" s="1100" t="s">
        <v>1662</v>
      </c>
      <c r="AL53" s="1101" t="s">
        <v>3856</v>
      </c>
      <c r="AM53" s="1104" t="s">
        <v>3857</v>
      </c>
      <c r="AN53" s="1105"/>
      <c r="AO53" s="1105"/>
      <c r="AP53" s="1105"/>
      <c r="AQ53" s="1105"/>
      <c r="AR53" s="1105"/>
      <c r="AS53" s="1106"/>
      <c r="AT53" s="1067" t="s">
        <v>1662</v>
      </c>
      <c r="AU53" s="1082" t="s">
        <v>3858</v>
      </c>
      <c r="AV53" s="1085" t="s">
        <v>3859</v>
      </c>
      <c r="AW53" s="1086"/>
      <c r="AX53" s="1086"/>
      <c r="AY53" s="1086"/>
      <c r="AZ53" s="1086"/>
      <c r="BA53" s="1086"/>
      <c r="BB53" s="1087"/>
      <c r="BC53" s="1067" t="s">
        <v>1662</v>
      </c>
      <c r="BD53" s="1088" t="s">
        <v>3860</v>
      </c>
      <c r="BE53" s="1091" t="s">
        <v>3861</v>
      </c>
      <c r="BF53" s="1092"/>
      <c r="BG53" s="1092"/>
      <c r="BH53" s="1092"/>
      <c r="BI53" s="1092"/>
      <c r="BJ53" s="1092"/>
      <c r="BK53" s="1093"/>
      <c r="BL53" s="1067" t="s">
        <v>1662</v>
      </c>
      <c r="BM53" s="1068" t="s">
        <v>3862</v>
      </c>
      <c r="BN53" s="1070" t="s">
        <v>3863</v>
      </c>
      <c r="BO53" s="1071"/>
      <c r="BP53" s="1071"/>
      <c r="BQ53" s="1071"/>
      <c r="BR53" s="1071"/>
      <c r="BS53" s="1071"/>
      <c r="BT53" s="1072"/>
      <c r="BU53" s="1073" t="s">
        <v>1663</v>
      </c>
      <c r="BV53" s="1074"/>
      <c r="BW53" s="1074"/>
      <c r="BX53" s="1074"/>
      <c r="BY53" s="1074"/>
      <c r="BZ53" s="1074"/>
      <c r="CA53" s="1074"/>
      <c r="CB53" s="1074"/>
      <c r="CC53" s="1075"/>
    </row>
    <row r="54" spans="1:81" ht="16.05" customHeight="1" x14ac:dyDescent="0.3">
      <c r="A54" s="1"/>
      <c r="B54" s="1067"/>
      <c r="C54" s="1067"/>
      <c r="D54" s="1134"/>
      <c r="E54" s="1134"/>
      <c r="F54" s="1127"/>
      <c r="G54" s="1127"/>
      <c r="H54" s="1127"/>
      <c r="I54" s="1127"/>
      <c r="J54" s="1125"/>
      <c r="K54" s="1129"/>
      <c r="L54" s="1095"/>
      <c r="M54" s="1130"/>
      <c r="N54" s="1114"/>
      <c r="O54" s="1117"/>
      <c r="P54" s="1120"/>
      <c r="Q54" s="1123"/>
      <c r="R54" s="1125"/>
      <c r="S54" s="1109"/>
      <c r="T54" s="1107"/>
      <c r="U54" s="1107"/>
      <c r="V54" s="1107"/>
      <c r="W54" s="1109"/>
      <c r="X54" s="390" t="s">
        <v>12</v>
      </c>
      <c r="Y54" s="390" t="s">
        <v>13</v>
      </c>
      <c r="Z54" s="390" t="s">
        <v>12</v>
      </c>
      <c r="AA54" s="390" t="s">
        <v>13</v>
      </c>
      <c r="AB54" s="1067"/>
      <c r="AC54" s="1095"/>
      <c r="AD54" s="1065" t="s">
        <v>8</v>
      </c>
      <c r="AE54" s="1061" t="s">
        <v>9</v>
      </c>
      <c r="AF54" s="1061"/>
      <c r="AG54" s="1061"/>
      <c r="AH54" s="1061"/>
      <c r="AI54" s="1062" t="s">
        <v>1653</v>
      </c>
      <c r="AJ54" s="1063" t="s">
        <v>10</v>
      </c>
      <c r="AK54" s="1067"/>
      <c r="AL54" s="1102"/>
      <c r="AM54" s="1059" t="s">
        <v>11</v>
      </c>
      <c r="AN54" s="1061" t="s">
        <v>9</v>
      </c>
      <c r="AO54" s="1061"/>
      <c r="AP54" s="1061"/>
      <c r="AQ54" s="1061"/>
      <c r="AR54" s="1062" t="s">
        <v>1653</v>
      </c>
      <c r="AS54" s="1063" t="s">
        <v>10</v>
      </c>
      <c r="AT54" s="1067"/>
      <c r="AU54" s="1083"/>
      <c r="AV54" s="1059" t="s">
        <v>11</v>
      </c>
      <c r="AW54" s="1061" t="s">
        <v>9</v>
      </c>
      <c r="AX54" s="1061"/>
      <c r="AY54" s="1061"/>
      <c r="AZ54" s="1061"/>
      <c r="BA54" s="1062" t="s">
        <v>1653</v>
      </c>
      <c r="BB54" s="1063" t="s">
        <v>10</v>
      </c>
      <c r="BC54" s="1067"/>
      <c r="BD54" s="1089"/>
      <c r="BE54" s="1059" t="s">
        <v>11</v>
      </c>
      <c r="BF54" s="1061" t="s">
        <v>9</v>
      </c>
      <c r="BG54" s="1061"/>
      <c r="BH54" s="1061"/>
      <c r="BI54" s="1061"/>
      <c r="BJ54" s="1062" t="s">
        <v>1653</v>
      </c>
      <c r="BK54" s="1063" t="s">
        <v>10</v>
      </c>
      <c r="BL54" s="1067"/>
      <c r="BM54" s="1068"/>
      <c r="BN54" s="1065" t="s">
        <v>11</v>
      </c>
      <c r="BO54" s="1061" t="s">
        <v>9</v>
      </c>
      <c r="BP54" s="1061"/>
      <c r="BQ54" s="1061"/>
      <c r="BR54" s="1061"/>
      <c r="BS54" s="1049" t="s">
        <v>1653</v>
      </c>
      <c r="BT54" s="1051" t="s">
        <v>10</v>
      </c>
      <c r="BU54" s="1076"/>
      <c r="BV54" s="1077"/>
      <c r="BW54" s="1077"/>
      <c r="BX54" s="1077"/>
      <c r="BY54" s="1077"/>
      <c r="BZ54" s="1077"/>
      <c r="CA54" s="1077"/>
      <c r="CB54" s="1077"/>
      <c r="CC54" s="1078"/>
    </row>
    <row r="55" spans="1:81" ht="16.05" customHeight="1" x14ac:dyDescent="0.3">
      <c r="A55" s="1"/>
      <c r="B55" s="1067"/>
      <c r="C55" s="1067"/>
      <c r="D55" s="1134"/>
      <c r="E55" s="1134"/>
      <c r="F55" s="1128"/>
      <c r="G55" s="1128"/>
      <c r="H55" s="1128"/>
      <c r="I55" s="1128"/>
      <c r="J55" s="1125"/>
      <c r="K55" s="1129"/>
      <c r="L55" s="1096"/>
      <c r="M55" s="1131"/>
      <c r="N55" s="1115"/>
      <c r="O55" s="1118"/>
      <c r="P55" s="1121"/>
      <c r="Q55" s="1124"/>
      <c r="R55" s="1125"/>
      <c r="S55" s="1110"/>
      <c r="T55" s="1107"/>
      <c r="U55" s="1107"/>
      <c r="V55" s="1107"/>
      <c r="W55" s="1110"/>
      <c r="X55" s="391" t="s">
        <v>1660</v>
      </c>
      <c r="Y55" s="391" t="s">
        <v>1660</v>
      </c>
      <c r="Z55" s="391" t="s">
        <v>1660</v>
      </c>
      <c r="AA55" s="391" t="s">
        <v>1660</v>
      </c>
      <c r="AB55" s="1067"/>
      <c r="AC55" s="1096"/>
      <c r="AD55" s="1066"/>
      <c r="AE55" s="392" t="s">
        <v>14</v>
      </c>
      <c r="AF55" s="392" t="s">
        <v>17</v>
      </c>
      <c r="AG55" s="392" t="s">
        <v>15</v>
      </c>
      <c r="AH55" s="392" t="s">
        <v>16</v>
      </c>
      <c r="AI55" s="1050"/>
      <c r="AJ55" s="1064"/>
      <c r="AK55" s="1067"/>
      <c r="AL55" s="1103"/>
      <c r="AM55" s="1060"/>
      <c r="AN55" s="392" t="s">
        <v>14</v>
      </c>
      <c r="AO55" s="392" t="s">
        <v>17</v>
      </c>
      <c r="AP55" s="392" t="s">
        <v>15</v>
      </c>
      <c r="AQ55" s="392" t="s">
        <v>16</v>
      </c>
      <c r="AR55" s="1050"/>
      <c r="AS55" s="1064"/>
      <c r="AT55" s="1067"/>
      <c r="AU55" s="1084"/>
      <c r="AV55" s="1060"/>
      <c r="AW55" s="392" t="s">
        <v>14</v>
      </c>
      <c r="AX55" s="392" t="s">
        <v>17</v>
      </c>
      <c r="AY55" s="392" t="s">
        <v>15</v>
      </c>
      <c r="AZ55" s="392" t="s">
        <v>16</v>
      </c>
      <c r="BA55" s="1050"/>
      <c r="BB55" s="1064"/>
      <c r="BC55" s="1067"/>
      <c r="BD55" s="1090"/>
      <c r="BE55" s="1060"/>
      <c r="BF55" s="392" t="s">
        <v>14</v>
      </c>
      <c r="BG55" s="392" t="s">
        <v>17</v>
      </c>
      <c r="BH55" s="392" t="s">
        <v>15</v>
      </c>
      <c r="BI55" s="392" t="s">
        <v>16</v>
      </c>
      <c r="BJ55" s="1050"/>
      <c r="BK55" s="1064"/>
      <c r="BL55" s="1067"/>
      <c r="BM55" s="1069"/>
      <c r="BN55" s="1066"/>
      <c r="BO55" s="392" t="s">
        <v>14</v>
      </c>
      <c r="BP55" s="392" t="s">
        <v>17</v>
      </c>
      <c r="BQ55" s="392" t="s">
        <v>15</v>
      </c>
      <c r="BR55" s="392" t="s">
        <v>16</v>
      </c>
      <c r="BS55" s="1050"/>
      <c r="BT55" s="1052"/>
      <c r="BU55" s="1079"/>
      <c r="BV55" s="1080"/>
      <c r="BW55" s="1080"/>
      <c r="BX55" s="1080"/>
      <c r="BY55" s="1080"/>
      <c r="BZ55" s="1080"/>
      <c r="CA55" s="1080"/>
      <c r="CB55" s="1080"/>
      <c r="CC55" s="1081"/>
    </row>
    <row r="56" spans="1:81" ht="16.05" customHeight="1" thickBot="1" x14ac:dyDescent="0.35">
      <c r="B56" s="2"/>
    </row>
    <row r="57" spans="1:81" s="58" customFormat="1" ht="40.049999999999997" customHeight="1" thickTop="1" x14ac:dyDescent="0.3">
      <c r="A57" s="34"/>
      <c r="B57" s="906" t="s">
        <v>1010</v>
      </c>
      <c r="C57" s="868" t="s">
        <v>1013</v>
      </c>
      <c r="D57" s="1614">
        <v>4599</v>
      </c>
      <c r="E57" s="1614" t="s">
        <v>4222</v>
      </c>
      <c r="F57" s="1617" t="s">
        <v>4307</v>
      </c>
      <c r="G57" s="1617" t="s">
        <v>4308</v>
      </c>
      <c r="H57" s="1617" t="s">
        <v>4309</v>
      </c>
      <c r="I57" s="1596">
        <v>2021004540141</v>
      </c>
      <c r="J57" s="1599">
        <v>654</v>
      </c>
      <c r="K57" s="1602" t="str">
        <f>+Metas!K747</f>
        <v>Revisión de los elementos de direccionamiento estratégico (Misión, Visión, Estrategias y Políticas Institucionales)</v>
      </c>
      <c r="L57" s="1626">
        <v>1</v>
      </c>
      <c r="M57" s="1629">
        <f>SUM(N57:Q57)</f>
        <v>1</v>
      </c>
      <c r="N57" s="1632">
        <v>0.8</v>
      </c>
      <c r="O57" s="1635">
        <v>0.1</v>
      </c>
      <c r="P57" s="1620">
        <v>0.1</v>
      </c>
      <c r="Q57" s="1623"/>
      <c r="R57" s="1560">
        <f>+$J57</f>
        <v>654</v>
      </c>
      <c r="S57" s="338" t="s">
        <v>4310</v>
      </c>
      <c r="T57" s="235"/>
      <c r="U57" s="235"/>
      <c r="V57" s="235"/>
      <c r="W57" s="231"/>
      <c r="X57" s="256"/>
      <c r="Y57" s="256"/>
      <c r="Z57" s="256"/>
      <c r="AA57" s="256"/>
      <c r="AB57" s="812">
        <f t="shared" ref="AB57" si="43">+$J57</f>
        <v>654</v>
      </c>
      <c r="AC57" s="827">
        <f t="shared" ref="AC57" si="44">+L57</f>
        <v>1</v>
      </c>
      <c r="AD57" s="44">
        <f t="shared" ref="AD57:AJ72" si="45">+AM57+AV57+BE57+BN57</f>
        <v>25</v>
      </c>
      <c r="AE57" s="44">
        <f t="shared" si="45"/>
        <v>25</v>
      </c>
      <c r="AF57" s="44">
        <f t="shared" si="45"/>
        <v>0</v>
      </c>
      <c r="AG57" s="44">
        <f t="shared" si="45"/>
        <v>0</v>
      </c>
      <c r="AH57" s="44">
        <f t="shared" si="45"/>
        <v>0</v>
      </c>
      <c r="AI57" s="44">
        <f t="shared" si="45"/>
        <v>0</v>
      </c>
      <c r="AJ57" s="44">
        <f t="shared" si="45"/>
        <v>0</v>
      </c>
      <c r="AK57" s="812">
        <f t="shared" ref="AK57" si="46">+$J57</f>
        <v>654</v>
      </c>
      <c r="AL57" s="830">
        <f>+N57</f>
        <v>0.8</v>
      </c>
      <c r="AM57" s="44">
        <f t="shared" ref="AM57:AM64" si="47">SUM(AN57:AS57)</f>
        <v>3</v>
      </c>
      <c r="AN57" s="47">
        <v>3</v>
      </c>
      <c r="AO57" s="47"/>
      <c r="AP57" s="47"/>
      <c r="AQ57" s="47"/>
      <c r="AR57" s="47"/>
      <c r="AS57" s="47"/>
      <c r="AT57" s="812">
        <f t="shared" ref="AT57" si="48">+$J57</f>
        <v>654</v>
      </c>
      <c r="AU57" s="833">
        <f>+O57</f>
        <v>0.1</v>
      </c>
      <c r="AV57" s="44">
        <f t="shared" ref="AV57:AV64" si="49">SUM(AW57:BB57)</f>
        <v>9</v>
      </c>
      <c r="AW57" s="47">
        <v>9</v>
      </c>
      <c r="AX57" s="47"/>
      <c r="AY57" s="47"/>
      <c r="AZ57" s="47"/>
      <c r="BA57" s="47"/>
      <c r="BB57" s="47"/>
      <c r="BC57" s="812">
        <f t="shared" ref="BC57" si="50">+$J57</f>
        <v>654</v>
      </c>
      <c r="BD57" s="809">
        <f>+P57</f>
        <v>0.1</v>
      </c>
      <c r="BE57" s="44">
        <f t="shared" ref="BE57:BE64" si="51">SUM(BF57:BK57)</f>
        <v>9</v>
      </c>
      <c r="BF57" s="47">
        <v>9</v>
      </c>
      <c r="BG57" s="47"/>
      <c r="BH57" s="47"/>
      <c r="BI57" s="47"/>
      <c r="BJ57" s="47"/>
      <c r="BK57" s="47"/>
      <c r="BL57" s="812">
        <f t="shared" ref="BL57" si="52">+$J57</f>
        <v>654</v>
      </c>
      <c r="BM57" s="815">
        <f>+Q57</f>
        <v>0</v>
      </c>
      <c r="BN57" s="44">
        <f t="shared" ref="BN57:BN64" si="53">SUM(BO57:BT57)</f>
        <v>4</v>
      </c>
      <c r="BO57" s="47">
        <v>4</v>
      </c>
      <c r="BP57" s="47"/>
      <c r="BQ57" s="47"/>
      <c r="BR57" s="47"/>
      <c r="BS57" s="47"/>
      <c r="BT57" s="47"/>
      <c r="BU57" s="818"/>
      <c r="BV57" s="819"/>
      <c r="BW57" s="819"/>
      <c r="BX57" s="819"/>
      <c r="BY57" s="819"/>
      <c r="BZ57" s="819"/>
      <c r="CA57" s="819"/>
      <c r="CB57" s="819"/>
      <c r="CC57" s="820"/>
    </row>
    <row r="58" spans="1:81" s="58" customFormat="1" ht="40.049999999999997" customHeight="1" x14ac:dyDescent="0.3">
      <c r="A58" s="34"/>
      <c r="B58" s="907"/>
      <c r="C58" s="869"/>
      <c r="D58" s="1615"/>
      <c r="E58" s="1615"/>
      <c r="F58" s="1618"/>
      <c r="G58" s="1618"/>
      <c r="H58" s="1618"/>
      <c r="I58" s="1597"/>
      <c r="J58" s="1600"/>
      <c r="K58" s="1603"/>
      <c r="L58" s="1627"/>
      <c r="M58" s="1630"/>
      <c r="N58" s="1633"/>
      <c r="O58" s="1636"/>
      <c r="P58" s="1621"/>
      <c r="Q58" s="1624"/>
      <c r="R58" s="1561"/>
      <c r="S58" s="339" t="s">
        <v>4311</v>
      </c>
      <c r="T58" s="236"/>
      <c r="U58" s="236"/>
      <c r="V58" s="236"/>
      <c r="W58" s="39"/>
      <c r="X58" s="31"/>
      <c r="Y58" s="31"/>
      <c r="Z58" s="31"/>
      <c r="AA58" s="31"/>
      <c r="AB58" s="813"/>
      <c r="AC58" s="828"/>
      <c r="AD58" s="51">
        <f t="shared" si="45"/>
        <v>0</v>
      </c>
      <c r="AE58" s="51">
        <f t="shared" si="45"/>
        <v>0</v>
      </c>
      <c r="AF58" s="51">
        <f t="shared" si="45"/>
        <v>0</v>
      </c>
      <c r="AG58" s="51">
        <f t="shared" si="45"/>
        <v>0</v>
      </c>
      <c r="AH58" s="51">
        <f t="shared" si="45"/>
        <v>0</v>
      </c>
      <c r="AI58" s="51">
        <f t="shared" si="45"/>
        <v>0</v>
      </c>
      <c r="AJ58" s="51">
        <f t="shared" si="45"/>
        <v>0</v>
      </c>
      <c r="AK58" s="813"/>
      <c r="AL58" s="831"/>
      <c r="AM58" s="51">
        <f t="shared" si="47"/>
        <v>0</v>
      </c>
      <c r="AN58" s="257"/>
      <c r="AO58" s="257"/>
      <c r="AP58" s="257"/>
      <c r="AQ58" s="257"/>
      <c r="AR58" s="257"/>
      <c r="AS58" s="257"/>
      <c r="AT58" s="813"/>
      <c r="AU58" s="834"/>
      <c r="AV58" s="51">
        <f t="shared" si="49"/>
        <v>0</v>
      </c>
      <c r="AW58" s="257"/>
      <c r="AX58" s="257"/>
      <c r="AY58" s="257"/>
      <c r="AZ58" s="257"/>
      <c r="BA58" s="257"/>
      <c r="BB58" s="257"/>
      <c r="BC58" s="813"/>
      <c r="BD58" s="810"/>
      <c r="BE58" s="51">
        <f t="shared" si="51"/>
        <v>0</v>
      </c>
      <c r="BF58" s="257"/>
      <c r="BG58" s="257"/>
      <c r="BH58" s="257"/>
      <c r="BI58" s="257"/>
      <c r="BJ58" s="257"/>
      <c r="BK58" s="257"/>
      <c r="BL58" s="813"/>
      <c r="BM58" s="816"/>
      <c r="BN58" s="51">
        <f t="shared" si="53"/>
        <v>0</v>
      </c>
      <c r="BO58" s="257"/>
      <c r="BP58" s="257"/>
      <c r="BQ58" s="257"/>
      <c r="BR58" s="257"/>
      <c r="BS58" s="257"/>
      <c r="BT58" s="257"/>
      <c r="BU58" s="821"/>
      <c r="BV58" s="822"/>
      <c r="BW58" s="822"/>
      <c r="BX58" s="822"/>
      <c r="BY58" s="822"/>
      <c r="BZ58" s="822"/>
      <c r="CA58" s="822"/>
      <c r="CB58" s="822"/>
      <c r="CC58" s="823"/>
    </row>
    <row r="59" spans="1:81" s="58" customFormat="1" ht="40.049999999999997" customHeight="1" x14ac:dyDescent="0.3">
      <c r="A59" s="34"/>
      <c r="B59" s="907"/>
      <c r="C59" s="869"/>
      <c r="D59" s="1615"/>
      <c r="E59" s="1615"/>
      <c r="F59" s="1618"/>
      <c r="G59" s="1618"/>
      <c r="H59" s="1618"/>
      <c r="I59" s="1597"/>
      <c r="J59" s="1600"/>
      <c r="K59" s="1603"/>
      <c r="L59" s="1627"/>
      <c r="M59" s="1630"/>
      <c r="N59" s="1633"/>
      <c r="O59" s="1636"/>
      <c r="P59" s="1621"/>
      <c r="Q59" s="1624"/>
      <c r="R59" s="1561"/>
      <c r="S59" s="339" t="s">
        <v>4312</v>
      </c>
      <c r="T59" s="236"/>
      <c r="U59" s="236"/>
      <c r="V59" s="236"/>
      <c r="W59" s="39"/>
      <c r="X59" s="31"/>
      <c r="Y59" s="31"/>
      <c r="Z59" s="31"/>
      <c r="AA59" s="31"/>
      <c r="AB59" s="813"/>
      <c r="AC59" s="828"/>
      <c r="AD59" s="51">
        <f t="shared" si="45"/>
        <v>0</v>
      </c>
      <c r="AE59" s="51">
        <f t="shared" si="45"/>
        <v>0</v>
      </c>
      <c r="AF59" s="51">
        <f t="shared" si="45"/>
        <v>0</v>
      </c>
      <c r="AG59" s="51">
        <f t="shared" si="45"/>
        <v>0</v>
      </c>
      <c r="AH59" s="51">
        <f t="shared" si="45"/>
        <v>0</v>
      </c>
      <c r="AI59" s="51">
        <f t="shared" si="45"/>
        <v>0</v>
      </c>
      <c r="AJ59" s="51">
        <f t="shared" si="45"/>
        <v>0</v>
      </c>
      <c r="AK59" s="813"/>
      <c r="AL59" s="831"/>
      <c r="AM59" s="51">
        <f t="shared" si="47"/>
        <v>0</v>
      </c>
      <c r="AN59" s="257"/>
      <c r="AO59" s="257"/>
      <c r="AP59" s="257"/>
      <c r="AQ59" s="257"/>
      <c r="AR59" s="257"/>
      <c r="AS59" s="257"/>
      <c r="AT59" s="813"/>
      <c r="AU59" s="834"/>
      <c r="AV59" s="51">
        <f t="shared" si="49"/>
        <v>0</v>
      </c>
      <c r="AW59" s="257"/>
      <c r="AX59" s="257"/>
      <c r="AY59" s="257"/>
      <c r="AZ59" s="257"/>
      <c r="BA59" s="257"/>
      <c r="BB59" s="257"/>
      <c r="BC59" s="813"/>
      <c r="BD59" s="810"/>
      <c r="BE59" s="51">
        <f t="shared" si="51"/>
        <v>0</v>
      </c>
      <c r="BF59" s="257"/>
      <c r="BG59" s="257"/>
      <c r="BH59" s="257"/>
      <c r="BI59" s="257"/>
      <c r="BJ59" s="257"/>
      <c r="BK59" s="257"/>
      <c r="BL59" s="813"/>
      <c r="BM59" s="816"/>
      <c r="BN59" s="51">
        <f t="shared" si="53"/>
        <v>0</v>
      </c>
      <c r="BO59" s="257"/>
      <c r="BP59" s="257"/>
      <c r="BQ59" s="257"/>
      <c r="BR59" s="257"/>
      <c r="BS59" s="257"/>
      <c r="BT59" s="257"/>
      <c r="BU59" s="821"/>
      <c r="BV59" s="822"/>
      <c r="BW59" s="822"/>
      <c r="BX59" s="822"/>
      <c r="BY59" s="822"/>
      <c r="BZ59" s="822"/>
      <c r="CA59" s="822"/>
      <c r="CB59" s="822"/>
      <c r="CC59" s="823"/>
    </row>
    <row r="60" spans="1:81" s="58" customFormat="1" ht="40.049999999999997" customHeight="1" thickBot="1" x14ac:dyDescent="0.35">
      <c r="A60" s="34"/>
      <c r="B60" s="907"/>
      <c r="C60" s="869"/>
      <c r="D60" s="1616"/>
      <c r="E60" s="1616"/>
      <c r="F60" s="1619"/>
      <c r="G60" s="1619"/>
      <c r="H60" s="1619"/>
      <c r="I60" s="1598"/>
      <c r="J60" s="1601"/>
      <c r="K60" s="1604"/>
      <c r="L60" s="1628"/>
      <c r="M60" s="1631"/>
      <c r="N60" s="1634"/>
      <c r="O60" s="1637"/>
      <c r="P60" s="1622"/>
      <c r="Q60" s="1625"/>
      <c r="R60" s="1562"/>
      <c r="S60" s="340"/>
      <c r="T60" s="237"/>
      <c r="U60" s="237"/>
      <c r="V60" s="237"/>
      <c r="W60" s="232"/>
      <c r="X60" s="260"/>
      <c r="Y60" s="260"/>
      <c r="Z60" s="260"/>
      <c r="AA60" s="260"/>
      <c r="AB60" s="814"/>
      <c r="AC60" s="829"/>
      <c r="AD60" s="46">
        <f t="shared" si="45"/>
        <v>0</v>
      </c>
      <c r="AE60" s="46">
        <f t="shared" si="45"/>
        <v>0</v>
      </c>
      <c r="AF60" s="46">
        <f t="shared" si="45"/>
        <v>0</v>
      </c>
      <c r="AG60" s="46">
        <f t="shared" si="45"/>
        <v>0</v>
      </c>
      <c r="AH60" s="46">
        <f t="shared" si="45"/>
        <v>0</v>
      </c>
      <c r="AI60" s="46">
        <f t="shared" si="45"/>
        <v>0</v>
      </c>
      <c r="AJ60" s="46">
        <f t="shared" si="45"/>
        <v>0</v>
      </c>
      <c r="AK60" s="814"/>
      <c r="AL60" s="832"/>
      <c r="AM60" s="46">
        <f t="shared" si="47"/>
        <v>0</v>
      </c>
      <c r="AN60" s="49"/>
      <c r="AO60" s="49"/>
      <c r="AP60" s="49"/>
      <c r="AQ60" s="49"/>
      <c r="AR60" s="49"/>
      <c r="AS60" s="49"/>
      <c r="AT60" s="814"/>
      <c r="AU60" s="835"/>
      <c r="AV60" s="46">
        <f t="shared" si="49"/>
        <v>0</v>
      </c>
      <c r="AW60" s="49"/>
      <c r="AX60" s="49"/>
      <c r="AY60" s="49"/>
      <c r="AZ60" s="49"/>
      <c r="BA60" s="49"/>
      <c r="BB60" s="49"/>
      <c r="BC60" s="814"/>
      <c r="BD60" s="811"/>
      <c r="BE60" s="46">
        <f t="shared" si="51"/>
        <v>0</v>
      </c>
      <c r="BF60" s="49"/>
      <c r="BG60" s="49"/>
      <c r="BH60" s="49"/>
      <c r="BI60" s="49"/>
      <c r="BJ60" s="49"/>
      <c r="BK60" s="49"/>
      <c r="BL60" s="814"/>
      <c r="BM60" s="817"/>
      <c r="BN60" s="46">
        <f t="shared" si="53"/>
        <v>0</v>
      </c>
      <c r="BO60" s="49"/>
      <c r="BP60" s="49"/>
      <c r="BQ60" s="49"/>
      <c r="BR60" s="49"/>
      <c r="BS60" s="49"/>
      <c r="BT60" s="49"/>
      <c r="BU60" s="824"/>
      <c r="BV60" s="825"/>
      <c r="BW60" s="825"/>
      <c r="BX60" s="825"/>
      <c r="BY60" s="825"/>
      <c r="BZ60" s="825"/>
      <c r="CA60" s="825"/>
      <c r="CB60" s="825"/>
      <c r="CC60" s="826"/>
    </row>
    <row r="61" spans="1:81" s="58" customFormat="1" ht="40.049999999999997" customHeight="1" thickTop="1" x14ac:dyDescent="0.3">
      <c r="A61" s="34"/>
      <c r="B61" s="907"/>
      <c r="C61" s="869"/>
      <c r="D61" s="1614">
        <v>4599</v>
      </c>
      <c r="E61" s="1614" t="s">
        <v>4222</v>
      </c>
      <c r="F61" s="1617" t="s">
        <v>4307</v>
      </c>
      <c r="G61" s="1617" t="s">
        <v>4308</v>
      </c>
      <c r="H61" s="1617" t="s">
        <v>4309</v>
      </c>
      <c r="I61" s="1596">
        <v>2021004540141</v>
      </c>
      <c r="J61" s="1599">
        <v>655</v>
      </c>
      <c r="K61" s="1602" t="str">
        <f>+Metas!K748</f>
        <v xml:space="preserve">Capacitaciones a equipos y enlaces en la implementación del MPIG </v>
      </c>
      <c r="L61" s="1605">
        <v>2</v>
      </c>
      <c r="M61" s="1608">
        <f>SUM(N61:Q61)</f>
        <v>2</v>
      </c>
      <c r="N61" s="1611"/>
      <c r="O61" s="1584">
        <v>1</v>
      </c>
      <c r="P61" s="1587"/>
      <c r="Q61" s="1590">
        <v>1</v>
      </c>
      <c r="R61" s="1560">
        <f>+$J61</f>
        <v>655</v>
      </c>
      <c r="S61" s="338" t="s">
        <v>4316</v>
      </c>
      <c r="T61" s="341"/>
      <c r="U61" s="341"/>
      <c r="V61" s="341"/>
      <c r="W61" s="338" t="s">
        <v>4313</v>
      </c>
      <c r="X61" s="320">
        <v>44958</v>
      </c>
      <c r="Y61" s="320">
        <v>44986</v>
      </c>
      <c r="Z61" s="320"/>
      <c r="AA61" s="320"/>
      <c r="AB61" s="1560">
        <f t="shared" ref="AB61" si="54">+$J61</f>
        <v>655</v>
      </c>
      <c r="AC61" s="1593">
        <f t="shared" ref="AC61" si="55">+L61</f>
        <v>2</v>
      </c>
      <c r="AD61" s="342">
        <f t="shared" si="45"/>
        <v>25</v>
      </c>
      <c r="AE61" s="342">
        <f t="shared" si="45"/>
        <v>25</v>
      </c>
      <c r="AF61" s="342">
        <f t="shared" si="45"/>
        <v>0</v>
      </c>
      <c r="AG61" s="342">
        <f t="shared" si="45"/>
        <v>0</v>
      </c>
      <c r="AH61" s="342">
        <f t="shared" si="45"/>
        <v>0</v>
      </c>
      <c r="AI61" s="342">
        <f t="shared" si="45"/>
        <v>0</v>
      </c>
      <c r="AJ61" s="342">
        <f t="shared" si="45"/>
        <v>0</v>
      </c>
      <c r="AK61" s="1560">
        <f t="shared" ref="AK61" si="56">+$J61</f>
        <v>655</v>
      </c>
      <c r="AL61" s="1575">
        <f>+N61</f>
        <v>0</v>
      </c>
      <c r="AM61" s="342">
        <f t="shared" si="47"/>
        <v>3</v>
      </c>
      <c r="AN61" s="343">
        <v>3</v>
      </c>
      <c r="AO61" s="343"/>
      <c r="AP61" s="343"/>
      <c r="AQ61" s="343"/>
      <c r="AR61" s="343"/>
      <c r="AS61" s="343"/>
      <c r="AT61" s="1560">
        <f t="shared" ref="AT61" si="57">+$J61</f>
        <v>655</v>
      </c>
      <c r="AU61" s="1578">
        <f>+O61</f>
        <v>1</v>
      </c>
      <c r="AV61" s="342">
        <f t="shared" si="49"/>
        <v>9</v>
      </c>
      <c r="AW61" s="343">
        <v>9</v>
      </c>
      <c r="AX61" s="343"/>
      <c r="AY61" s="343"/>
      <c r="AZ61" s="343"/>
      <c r="BA61" s="343"/>
      <c r="BB61" s="343"/>
      <c r="BC61" s="1560">
        <f t="shared" ref="BC61" si="58">+$J61</f>
        <v>655</v>
      </c>
      <c r="BD61" s="1581">
        <f>+P61</f>
        <v>0</v>
      </c>
      <c r="BE61" s="342">
        <f t="shared" si="51"/>
        <v>9</v>
      </c>
      <c r="BF61" s="343">
        <v>9</v>
      </c>
      <c r="BG61" s="343"/>
      <c r="BH61" s="343"/>
      <c r="BI61" s="343"/>
      <c r="BJ61" s="343"/>
      <c r="BK61" s="343"/>
      <c r="BL61" s="1560">
        <f t="shared" ref="BL61" si="59">+$J61</f>
        <v>655</v>
      </c>
      <c r="BM61" s="1563">
        <f>+Q61</f>
        <v>1</v>
      </c>
      <c r="BN61" s="342">
        <f t="shared" si="53"/>
        <v>4</v>
      </c>
      <c r="BO61" s="343">
        <v>4</v>
      </c>
      <c r="BP61" s="343"/>
      <c r="BQ61" s="343"/>
      <c r="BR61" s="343"/>
      <c r="BS61" s="343"/>
      <c r="BT61" s="343"/>
      <c r="BU61" s="1566"/>
      <c r="BV61" s="1567"/>
      <c r="BW61" s="1567"/>
      <c r="BX61" s="1567"/>
      <c r="BY61" s="1567"/>
      <c r="BZ61" s="1567"/>
      <c r="CA61" s="1567"/>
      <c r="CB61" s="1567"/>
      <c r="CC61" s="1568"/>
    </row>
    <row r="62" spans="1:81" s="58" customFormat="1" ht="40.049999999999997" customHeight="1" x14ac:dyDescent="0.3">
      <c r="A62" s="34"/>
      <c r="B62" s="907"/>
      <c r="C62" s="869"/>
      <c r="D62" s="1615"/>
      <c r="E62" s="1615"/>
      <c r="F62" s="1618"/>
      <c r="G62" s="1618"/>
      <c r="H62" s="1618"/>
      <c r="I62" s="1597"/>
      <c r="J62" s="1600"/>
      <c r="K62" s="1603"/>
      <c r="L62" s="1606"/>
      <c r="M62" s="1609"/>
      <c r="N62" s="1612"/>
      <c r="O62" s="1585"/>
      <c r="P62" s="1588"/>
      <c r="Q62" s="1591"/>
      <c r="R62" s="1561"/>
      <c r="S62" s="339" t="s">
        <v>4314</v>
      </c>
      <c r="T62" s="344"/>
      <c r="U62" s="344"/>
      <c r="V62" s="344"/>
      <c r="W62" s="339" t="s">
        <v>4315</v>
      </c>
      <c r="X62" s="320">
        <v>44986</v>
      </c>
      <c r="Y62" s="320">
        <v>45261</v>
      </c>
      <c r="Z62" s="320"/>
      <c r="AA62" s="320"/>
      <c r="AB62" s="1561"/>
      <c r="AC62" s="1594"/>
      <c r="AD62" s="345">
        <f t="shared" si="45"/>
        <v>0</v>
      </c>
      <c r="AE62" s="345">
        <f t="shared" si="45"/>
        <v>0</v>
      </c>
      <c r="AF62" s="345">
        <f t="shared" si="45"/>
        <v>0</v>
      </c>
      <c r="AG62" s="345">
        <f t="shared" si="45"/>
        <v>0</v>
      </c>
      <c r="AH62" s="345">
        <f t="shared" si="45"/>
        <v>0</v>
      </c>
      <c r="AI62" s="345">
        <f t="shared" si="45"/>
        <v>0</v>
      </c>
      <c r="AJ62" s="345">
        <f t="shared" si="45"/>
        <v>0</v>
      </c>
      <c r="AK62" s="1561"/>
      <c r="AL62" s="1576"/>
      <c r="AM62" s="345">
        <f t="shared" si="47"/>
        <v>0</v>
      </c>
      <c r="AN62" s="346"/>
      <c r="AO62" s="346"/>
      <c r="AP62" s="346"/>
      <c r="AQ62" s="346"/>
      <c r="AR62" s="346"/>
      <c r="AS62" s="346"/>
      <c r="AT62" s="1561"/>
      <c r="AU62" s="1579"/>
      <c r="AV62" s="345">
        <f t="shared" si="49"/>
        <v>0</v>
      </c>
      <c r="AW62" s="346"/>
      <c r="AX62" s="346"/>
      <c r="AY62" s="346"/>
      <c r="AZ62" s="346"/>
      <c r="BA62" s="346"/>
      <c r="BB62" s="346"/>
      <c r="BC62" s="1561"/>
      <c r="BD62" s="1582"/>
      <c r="BE62" s="345">
        <f t="shared" si="51"/>
        <v>0</v>
      </c>
      <c r="BF62" s="346"/>
      <c r="BG62" s="346"/>
      <c r="BH62" s="346"/>
      <c r="BI62" s="346"/>
      <c r="BJ62" s="346"/>
      <c r="BK62" s="346"/>
      <c r="BL62" s="1561"/>
      <c r="BM62" s="1564"/>
      <c r="BN62" s="345">
        <f t="shared" si="53"/>
        <v>0</v>
      </c>
      <c r="BO62" s="346"/>
      <c r="BP62" s="346"/>
      <c r="BQ62" s="346"/>
      <c r="BR62" s="346"/>
      <c r="BS62" s="346"/>
      <c r="BT62" s="346"/>
      <c r="BU62" s="1569"/>
      <c r="BV62" s="1570"/>
      <c r="BW62" s="1570"/>
      <c r="BX62" s="1570"/>
      <c r="BY62" s="1570"/>
      <c r="BZ62" s="1570"/>
      <c r="CA62" s="1570"/>
      <c r="CB62" s="1570"/>
      <c r="CC62" s="1571"/>
    </row>
    <row r="63" spans="1:81" s="58" customFormat="1" ht="40.049999999999997" customHeight="1" x14ac:dyDescent="0.3">
      <c r="A63" s="34"/>
      <c r="B63" s="907"/>
      <c r="C63" s="869"/>
      <c r="D63" s="1615"/>
      <c r="E63" s="1615"/>
      <c r="F63" s="1618"/>
      <c r="G63" s="1618"/>
      <c r="H63" s="1618"/>
      <c r="I63" s="1597"/>
      <c r="J63" s="1600"/>
      <c r="K63" s="1603"/>
      <c r="L63" s="1606"/>
      <c r="M63" s="1609"/>
      <c r="N63" s="1612"/>
      <c r="O63" s="1585"/>
      <c r="P63" s="1588"/>
      <c r="Q63" s="1591"/>
      <c r="R63" s="1561"/>
      <c r="S63" s="339"/>
      <c r="T63" s="344"/>
      <c r="U63" s="344"/>
      <c r="V63" s="344"/>
      <c r="W63" s="339"/>
      <c r="X63" s="320"/>
      <c r="Y63" s="320"/>
      <c r="Z63" s="320"/>
      <c r="AA63" s="320"/>
      <c r="AB63" s="1561"/>
      <c r="AC63" s="1594"/>
      <c r="AD63" s="345">
        <f t="shared" si="45"/>
        <v>0</v>
      </c>
      <c r="AE63" s="345">
        <f t="shared" si="45"/>
        <v>0</v>
      </c>
      <c r="AF63" s="345">
        <f t="shared" si="45"/>
        <v>0</v>
      </c>
      <c r="AG63" s="345">
        <f t="shared" si="45"/>
        <v>0</v>
      </c>
      <c r="AH63" s="345">
        <f t="shared" si="45"/>
        <v>0</v>
      </c>
      <c r="AI63" s="345">
        <f t="shared" si="45"/>
        <v>0</v>
      </c>
      <c r="AJ63" s="345">
        <f t="shared" si="45"/>
        <v>0</v>
      </c>
      <c r="AK63" s="1561"/>
      <c r="AL63" s="1576"/>
      <c r="AM63" s="345">
        <f t="shared" si="47"/>
        <v>0</v>
      </c>
      <c r="AN63" s="346"/>
      <c r="AO63" s="346"/>
      <c r="AP63" s="346"/>
      <c r="AQ63" s="346"/>
      <c r="AR63" s="346"/>
      <c r="AS63" s="346"/>
      <c r="AT63" s="1561"/>
      <c r="AU63" s="1579"/>
      <c r="AV63" s="345">
        <f t="shared" si="49"/>
        <v>0</v>
      </c>
      <c r="AW63" s="346"/>
      <c r="AX63" s="346"/>
      <c r="AY63" s="346"/>
      <c r="AZ63" s="346"/>
      <c r="BA63" s="346"/>
      <c r="BB63" s="346"/>
      <c r="BC63" s="1561"/>
      <c r="BD63" s="1582"/>
      <c r="BE63" s="345">
        <f t="shared" si="51"/>
        <v>0</v>
      </c>
      <c r="BF63" s="346"/>
      <c r="BG63" s="346"/>
      <c r="BH63" s="346"/>
      <c r="BI63" s="346"/>
      <c r="BJ63" s="346"/>
      <c r="BK63" s="346"/>
      <c r="BL63" s="1561"/>
      <c r="BM63" s="1564"/>
      <c r="BN63" s="345">
        <f t="shared" si="53"/>
        <v>0</v>
      </c>
      <c r="BO63" s="346"/>
      <c r="BP63" s="346"/>
      <c r="BQ63" s="346"/>
      <c r="BR63" s="346"/>
      <c r="BS63" s="346"/>
      <c r="BT63" s="346"/>
      <c r="BU63" s="1569"/>
      <c r="BV63" s="1570"/>
      <c r="BW63" s="1570"/>
      <c r="BX63" s="1570"/>
      <c r="BY63" s="1570"/>
      <c r="BZ63" s="1570"/>
      <c r="CA63" s="1570"/>
      <c r="CB63" s="1570"/>
      <c r="CC63" s="1571"/>
    </row>
    <row r="64" spans="1:81" s="58" customFormat="1" ht="40.049999999999997" customHeight="1" thickBot="1" x14ac:dyDescent="0.35">
      <c r="A64" s="34"/>
      <c r="B64" s="907"/>
      <c r="C64" s="870"/>
      <c r="D64" s="1616"/>
      <c r="E64" s="1616"/>
      <c r="F64" s="1619"/>
      <c r="G64" s="1619"/>
      <c r="H64" s="1619"/>
      <c r="I64" s="1598"/>
      <c r="J64" s="1601"/>
      <c r="K64" s="1604"/>
      <c r="L64" s="1607"/>
      <c r="M64" s="1610"/>
      <c r="N64" s="1613"/>
      <c r="O64" s="1586"/>
      <c r="P64" s="1589"/>
      <c r="Q64" s="1592"/>
      <c r="R64" s="1562"/>
      <c r="S64" s="340"/>
      <c r="T64" s="347"/>
      <c r="U64" s="347"/>
      <c r="V64" s="347"/>
      <c r="W64" s="348"/>
      <c r="X64" s="349"/>
      <c r="Y64" s="349"/>
      <c r="Z64" s="349"/>
      <c r="AA64" s="349"/>
      <c r="AB64" s="1562"/>
      <c r="AC64" s="1595"/>
      <c r="AD64" s="350">
        <f t="shared" si="45"/>
        <v>0</v>
      </c>
      <c r="AE64" s="350">
        <f t="shared" si="45"/>
        <v>0</v>
      </c>
      <c r="AF64" s="350">
        <f t="shared" si="45"/>
        <v>0</v>
      </c>
      <c r="AG64" s="350">
        <f t="shared" si="45"/>
        <v>0</v>
      </c>
      <c r="AH64" s="350">
        <f t="shared" si="45"/>
        <v>0</v>
      </c>
      <c r="AI64" s="350">
        <f t="shared" si="45"/>
        <v>0</v>
      </c>
      <c r="AJ64" s="350">
        <f t="shared" si="45"/>
        <v>0</v>
      </c>
      <c r="AK64" s="1562"/>
      <c r="AL64" s="1577"/>
      <c r="AM64" s="350">
        <f t="shared" si="47"/>
        <v>0</v>
      </c>
      <c r="AN64" s="351"/>
      <c r="AO64" s="351"/>
      <c r="AP64" s="351"/>
      <c r="AQ64" s="351"/>
      <c r="AR64" s="351"/>
      <c r="AS64" s="351"/>
      <c r="AT64" s="1562"/>
      <c r="AU64" s="1580"/>
      <c r="AV64" s="350">
        <f t="shared" si="49"/>
        <v>0</v>
      </c>
      <c r="AW64" s="351"/>
      <c r="AX64" s="351"/>
      <c r="AY64" s="351"/>
      <c r="AZ64" s="351"/>
      <c r="BA64" s="351"/>
      <c r="BB64" s="351"/>
      <c r="BC64" s="1562"/>
      <c r="BD64" s="1583"/>
      <c r="BE64" s="350">
        <f t="shared" si="51"/>
        <v>0</v>
      </c>
      <c r="BF64" s="351"/>
      <c r="BG64" s="351"/>
      <c r="BH64" s="351"/>
      <c r="BI64" s="351"/>
      <c r="BJ64" s="351"/>
      <c r="BK64" s="351"/>
      <c r="BL64" s="1562"/>
      <c r="BM64" s="1565"/>
      <c r="BN64" s="350">
        <f t="shared" si="53"/>
        <v>0</v>
      </c>
      <c r="BO64" s="351"/>
      <c r="BP64" s="351"/>
      <c r="BQ64" s="351"/>
      <c r="BR64" s="351"/>
      <c r="BS64" s="351"/>
      <c r="BT64" s="351"/>
      <c r="BU64" s="1572"/>
      <c r="BV64" s="1573"/>
      <c r="BW64" s="1573"/>
      <c r="BX64" s="1573"/>
      <c r="BY64" s="1573"/>
      <c r="BZ64" s="1573"/>
      <c r="CA64" s="1573"/>
      <c r="CB64" s="1573"/>
      <c r="CC64" s="1574"/>
    </row>
    <row r="65" spans="1:81" s="58" customFormat="1" ht="40.049999999999997" customHeight="1" thickTop="1" x14ac:dyDescent="0.3">
      <c r="A65" s="34"/>
      <c r="B65" s="907"/>
      <c r="C65" s="868" t="s">
        <v>1017</v>
      </c>
      <c r="D65" s="1520">
        <v>4599</v>
      </c>
      <c r="E65" s="1520" t="s">
        <v>4222</v>
      </c>
      <c r="F65" s="1505" t="s">
        <v>4223</v>
      </c>
      <c r="G65" s="1505" t="s">
        <v>4224</v>
      </c>
      <c r="H65" s="1505" t="s">
        <v>4225</v>
      </c>
      <c r="I65" s="1508">
        <v>2021004540143</v>
      </c>
      <c r="J65" s="1551">
        <v>656</v>
      </c>
      <c r="K65" s="854" t="str">
        <f>[11]Metas!K749</f>
        <v xml:space="preserve">Avance en la estructuración del Sistema de Información Geográfica </v>
      </c>
      <c r="L65" s="1554">
        <v>0.08</v>
      </c>
      <c r="M65" s="1557">
        <v>0.08</v>
      </c>
      <c r="N65" s="1539">
        <f>5%*30%</f>
        <v>1.4999999999999999E-2</v>
      </c>
      <c r="O65" s="1542">
        <v>0.02</v>
      </c>
      <c r="P65" s="1545">
        <v>0.02</v>
      </c>
      <c r="Q65" s="1548">
        <v>0.02</v>
      </c>
      <c r="R65" s="1481">
        <f>+$J65</f>
        <v>656</v>
      </c>
      <c r="S65" s="317" t="s">
        <v>4226</v>
      </c>
      <c r="T65" s="318" t="s">
        <v>3822</v>
      </c>
      <c r="U65" s="318" t="s">
        <v>3827</v>
      </c>
      <c r="V65" s="318" t="s">
        <v>3830</v>
      </c>
      <c r="W65" s="319" t="s">
        <v>4227</v>
      </c>
      <c r="X65" s="320">
        <v>44958</v>
      </c>
      <c r="Y65" s="320">
        <v>45289</v>
      </c>
      <c r="Z65" s="320"/>
      <c r="AA65" s="320"/>
      <c r="AB65" s="1466">
        <f t="shared" ref="AB65" si="60">+$J65</f>
        <v>656</v>
      </c>
      <c r="AC65" s="1517">
        <f>+L65</f>
        <v>0.08</v>
      </c>
      <c r="AD65" s="321">
        <f t="shared" si="45"/>
        <v>40</v>
      </c>
      <c r="AE65" s="321">
        <f t="shared" si="45"/>
        <v>40</v>
      </c>
      <c r="AF65" s="321">
        <f t="shared" si="45"/>
        <v>0</v>
      </c>
      <c r="AG65" s="321">
        <f t="shared" si="45"/>
        <v>0</v>
      </c>
      <c r="AH65" s="321">
        <f t="shared" si="45"/>
        <v>0</v>
      </c>
      <c r="AI65" s="321">
        <f t="shared" si="45"/>
        <v>0</v>
      </c>
      <c r="AJ65" s="321">
        <f t="shared" si="45"/>
        <v>0</v>
      </c>
      <c r="AK65" s="1466">
        <f t="shared" ref="AK65" si="61">+$J65</f>
        <v>656</v>
      </c>
      <c r="AL65" s="1533">
        <f>+N65</f>
        <v>1.4999999999999999E-2</v>
      </c>
      <c r="AM65" s="321">
        <f t="shared" si="2"/>
        <v>10</v>
      </c>
      <c r="AN65" s="322">
        <v>10</v>
      </c>
      <c r="AO65" s="322"/>
      <c r="AP65" s="322"/>
      <c r="AQ65" s="322"/>
      <c r="AR65" s="322"/>
      <c r="AS65" s="322"/>
      <c r="AT65" s="1466">
        <f t="shared" ref="AT65" si="62">+$J65</f>
        <v>656</v>
      </c>
      <c r="AU65" s="1536">
        <f>+O65</f>
        <v>0.02</v>
      </c>
      <c r="AV65" s="321">
        <f t="shared" si="3"/>
        <v>10</v>
      </c>
      <c r="AW65" s="322">
        <v>10</v>
      </c>
      <c r="AX65" s="322"/>
      <c r="AY65" s="322"/>
      <c r="AZ65" s="322"/>
      <c r="BA65" s="322"/>
      <c r="BB65" s="322"/>
      <c r="BC65" s="1466">
        <f t="shared" ref="BC65" si="63">+$J65</f>
        <v>656</v>
      </c>
      <c r="BD65" s="1527">
        <f>+P65</f>
        <v>0.02</v>
      </c>
      <c r="BE65" s="321">
        <f t="shared" si="4"/>
        <v>10</v>
      </c>
      <c r="BF65" s="322">
        <v>10</v>
      </c>
      <c r="BG65" s="322"/>
      <c r="BH65" s="322"/>
      <c r="BI65" s="322"/>
      <c r="BJ65" s="322"/>
      <c r="BK65" s="322"/>
      <c r="BL65" s="1466">
        <f t="shared" ref="BL65" si="64">+$J65</f>
        <v>656</v>
      </c>
      <c r="BM65" s="1530">
        <f>+Q65</f>
        <v>0.02</v>
      </c>
      <c r="BN65" s="321">
        <f t="shared" si="5"/>
        <v>10</v>
      </c>
      <c r="BO65" s="322">
        <v>10</v>
      </c>
      <c r="BP65" s="322"/>
      <c r="BQ65" s="322"/>
      <c r="BR65" s="322"/>
      <c r="BS65" s="322"/>
      <c r="BT65" s="322"/>
      <c r="BU65" s="1448"/>
      <c r="BV65" s="1449"/>
      <c r="BW65" s="1449"/>
      <c r="BX65" s="1449"/>
      <c r="BY65" s="1449"/>
      <c r="BZ65" s="1449"/>
      <c r="CA65" s="1449"/>
      <c r="CB65" s="1449"/>
      <c r="CC65" s="1450"/>
    </row>
    <row r="66" spans="1:81" s="58" customFormat="1" ht="40.049999999999997" customHeight="1" x14ac:dyDescent="0.3">
      <c r="A66" s="34"/>
      <c r="B66" s="907"/>
      <c r="C66" s="869"/>
      <c r="D66" s="1521"/>
      <c r="E66" s="1521"/>
      <c r="F66" s="1506"/>
      <c r="G66" s="1506"/>
      <c r="H66" s="1506"/>
      <c r="I66" s="1509"/>
      <c r="J66" s="1552"/>
      <c r="K66" s="855"/>
      <c r="L66" s="1555"/>
      <c r="M66" s="1558"/>
      <c r="N66" s="1540"/>
      <c r="O66" s="1543"/>
      <c r="P66" s="1546"/>
      <c r="Q66" s="1549"/>
      <c r="R66" s="1482"/>
      <c r="S66" s="323" t="s">
        <v>4228</v>
      </c>
      <c r="T66" s="324" t="s">
        <v>3822</v>
      </c>
      <c r="U66" s="324" t="s">
        <v>3827</v>
      </c>
      <c r="V66" s="324" t="s">
        <v>3830</v>
      </c>
      <c r="W66" s="325" t="s">
        <v>4229</v>
      </c>
      <c r="X66" s="320">
        <v>44958</v>
      </c>
      <c r="Y66" s="320">
        <v>45289</v>
      </c>
      <c r="Z66" s="320"/>
      <c r="AA66" s="320"/>
      <c r="AB66" s="1467"/>
      <c r="AC66" s="1518"/>
      <c r="AD66" s="326">
        <f t="shared" si="45"/>
        <v>30</v>
      </c>
      <c r="AE66" s="326">
        <f t="shared" si="45"/>
        <v>30</v>
      </c>
      <c r="AF66" s="326">
        <f t="shared" si="45"/>
        <v>0</v>
      </c>
      <c r="AG66" s="326">
        <f t="shared" si="45"/>
        <v>0</v>
      </c>
      <c r="AH66" s="326">
        <f t="shared" si="45"/>
        <v>0</v>
      </c>
      <c r="AI66" s="326">
        <f t="shared" si="45"/>
        <v>0</v>
      </c>
      <c r="AJ66" s="326">
        <f t="shared" si="45"/>
        <v>0</v>
      </c>
      <c r="AK66" s="1467"/>
      <c r="AL66" s="1534"/>
      <c r="AM66" s="326">
        <f t="shared" si="2"/>
        <v>5</v>
      </c>
      <c r="AN66" s="327">
        <v>5</v>
      </c>
      <c r="AO66" s="327"/>
      <c r="AP66" s="327"/>
      <c r="AQ66" s="327"/>
      <c r="AR66" s="327"/>
      <c r="AS66" s="327"/>
      <c r="AT66" s="1467"/>
      <c r="AU66" s="1537"/>
      <c r="AV66" s="326">
        <f t="shared" si="3"/>
        <v>5</v>
      </c>
      <c r="AW66" s="327">
        <v>5</v>
      </c>
      <c r="AX66" s="327"/>
      <c r="AY66" s="327"/>
      <c r="AZ66" s="327"/>
      <c r="BA66" s="327"/>
      <c r="BB66" s="327"/>
      <c r="BC66" s="1467"/>
      <c r="BD66" s="1528"/>
      <c r="BE66" s="326">
        <f t="shared" si="4"/>
        <v>10</v>
      </c>
      <c r="BF66" s="327">
        <v>10</v>
      </c>
      <c r="BG66" s="327"/>
      <c r="BH66" s="327"/>
      <c r="BI66" s="327"/>
      <c r="BJ66" s="327"/>
      <c r="BK66" s="327"/>
      <c r="BL66" s="1467"/>
      <c r="BM66" s="1531"/>
      <c r="BN66" s="326">
        <f t="shared" si="5"/>
        <v>10</v>
      </c>
      <c r="BO66" s="327">
        <v>10</v>
      </c>
      <c r="BP66" s="327"/>
      <c r="BQ66" s="327"/>
      <c r="BR66" s="327"/>
      <c r="BS66" s="327"/>
      <c r="BT66" s="327"/>
      <c r="BU66" s="1451"/>
      <c r="BV66" s="1452"/>
      <c r="BW66" s="1452"/>
      <c r="BX66" s="1452"/>
      <c r="BY66" s="1452"/>
      <c r="BZ66" s="1452"/>
      <c r="CA66" s="1452"/>
      <c r="CB66" s="1452"/>
      <c r="CC66" s="1453"/>
    </row>
    <row r="67" spans="1:81" s="58" customFormat="1" ht="40.049999999999997" customHeight="1" x14ac:dyDescent="0.3">
      <c r="A67" s="34"/>
      <c r="B67" s="907"/>
      <c r="C67" s="869"/>
      <c r="D67" s="1521"/>
      <c r="E67" s="1521"/>
      <c r="F67" s="1506"/>
      <c r="G67" s="1506"/>
      <c r="H67" s="1506"/>
      <c r="I67" s="1509"/>
      <c r="J67" s="1552"/>
      <c r="K67" s="855"/>
      <c r="L67" s="1555"/>
      <c r="M67" s="1558"/>
      <c r="N67" s="1540"/>
      <c r="O67" s="1543"/>
      <c r="P67" s="1546"/>
      <c r="Q67" s="1549"/>
      <c r="R67" s="1482"/>
      <c r="S67" s="323" t="s">
        <v>4230</v>
      </c>
      <c r="T67" s="324" t="s">
        <v>3822</v>
      </c>
      <c r="U67" s="324" t="s">
        <v>3826</v>
      </c>
      <c r="V67" s="324" t="s">
        <v>3830</v>
      </c>
      <c r="W67" s="325" t="s">
        <v>4231</v>
      </c>
      <c r="X67" s="320">
        <v>44958</v>
      </c>
      <c r="Y67" s="320">
        <v>45289</v>
      </c>
      <c r="Z67" s="320"/>
      <c r="AA67" s="320"/>
      <c r="AB67" s="1467"/>
      <c r="AC67" s="1518"/>
      <c r="AD67" s="326">
        <f t="shared" si="45"/>
        <v>20</v>
      </c>
      <c r="AE67" s="326">
        <f t="shared" si="45"/>
        <v>20</v>
      </c>
      <c r="AF67" s="326">
        <f t="shared" si="45"/>
        <v>0</v>
      </c>
      <c r="AG67" s="326">
        <f t="shared" si="45"/>
        <v>0</v>
      </c>
      <c r="AH67" s="326">
        <f t="shared" si="45"/>
        <v>0</v>
      </c>
      <c r="AI67" s="326">
        <f t="shared" si="45"/>
        <v>0</v>
      </c>
      <c r="AJ67" s="326">
        <f t="shared" si="45"/>
        <v>0</v>
      </c>
      <c r="AK67" s="1467"/>
      <c r="AL67" s="1534"/>
      <c r="AM67" s="326">
        <f t="shared" si="2"/>
        <v>5</v>
      </c>
      <c r="AN67" s="327">
        <v>5</v>
      </c>
      <c r="AO67" s="327"/>
      <c r="AP67" s="327"/>
      <c r="AQ67" s="327"/>
      <c r="AR67" s="327"/>
      <c r="AS67" s="327"/>
      <c r="AT67" s="1467"/>
      <c r="AU67" s="1537"/>
      <c r="AV67" s="326">
        <f t="shared" si="3"/>
        <v>5</v>
      </c>
      <c r="AW67" s="327">
        <v>5</v>
      </c>
      <c r="AX67" s="327"/>
      <c r="AY67" s="327"/>
      <c r="AZ67" s="327"/>
      <c r="BA67" s="327"/>
      <c r="BB67" s="327"/>
      <c r="BC67" s="1467"/>
      <c r="BD67" s="1528"/>
      <c r="BE67" s="326">
        <f t="shared" si="4"/>
        <v>5</v>
      </c>
      <c r="BF67" s="327">
        <v>5</v>
      </c>
      <c r="BG67" s="327"/>
      <c r="BH67" s="327"/>
      <c r="BI67" s="327"/>
      <c r="BJ67" s="327"/>
      <c r="BK67" s="327"/>
      <c r="BL67" s="1467"/>
      <c r="BM67" s="1531"/>
      <c r="BN67" s="326">
        <f t="shared" si="5"/>
        <v>5</v>
      </c>
      <c r="BO67" s="327">
        <v>5</v>
      </c>
      <c r="BP67" s="327"/>
      <c r="BQ67" s="327"/>
      <c r="BR67" s="327"/>
      <c r="BS67" s="327"/>
      <c r="BT67" s="327"/>
      <c r="BU67" s="1451"/>
      <c r="BV67" s="1452"/>
      <c r="BW67" s="1452"/>
      <c r="BX67" s="1452"/>
      <c r="BY67" s="1452"/>
      <c r="BZ67" s="1452"/>
      <c r="CA67" s="1452"/>
      <c r="CB67" s="1452"/>
      <c r="CC67" s="1453"/>
    </row>
    <row r="68" spans="1:81" s="58" customFormat="1" ht="40.049999999999997" customHeight="1" thickBot="1" x14ac:dyDescent="0.35">
      <c r="A68" s="34"/>
      <c r="B68" s="907"/>
      <c r="C68" s="869"/>
      <c r="D68" s="1522"/>
      <c r="E68" s="1522"/>
      <c r="F68" s="1507"/>
      <c r="G68" s="1507"/>
      <c r="H68" s="1507"/>
      <c r="I68" s="1510"/>
      <c r="J68" s="1553"/>
      <c r="K68" s="856"/>
      <c r="L68" s="1556"/>
      <c r="M68" s="1559"/>
      <c r="N68" s="1541"/>
      <c r="O68" s="1544"/>
      <c r="P68" s="1547"/>
      <c r="Q68" s="1550"/>
      <c r="R68" s="1483"/>
      <c r="S68" s="323" t="s">
        <v>4232</v>
      </c>
      <c r="T68" s="328" t="s">
        <v>3822</v>
      </c>
      <c r="U68" s="328" t="s">
        <v>3826</v>
      </c>
      <c r="V68" s="328" t="s">
        <v>3830</v>
      </c>
      <c r="W68" s="325" t="s">
        <v>4233</v>
      </c>
      <c r="X68" s="349">
        <v>44958</v>
      </c>
      <c r="Y68" s="349">
        <v>45289</v>
      </c>
      <c r="Z68" s="349"/>
      <c r="AA68" s="349"/>
      <c r="AB68" s="1468"/>
      <c r="AC68" s="1519"/>
      <c r="AD68" s="329">
        <f t="shared" si="45"/>
        <v>10</v>
      </c>
      <c r="AE68" s="329">
        <f t="shared" si="45"/>
        <v>10</v>
      </c>
      <c r="AF68" s="329">
        <f t="shared" si="45"/>
        <v>0</v>
      </c>
      <c r="AG68" s="329">
        <f t="shared" si="45"/>
        <v>0</v>
      </c>
      <c r="AH68" s="329">
        <f t="shared" si="45"/>
        <v>0</v>
      </c>
      <c r="AI68" s="329">
        <f t="shared" si="45"/>
        <v>0</v>
      </c>
      <c r="AJ68" s="329">
        <f t="shared" si="45"/>
        <v>0</v>
      </c>
      <c r="AK68" s="1468"/>
      <c r="AL68" s="1535"/>
      <c r="AM68" s="329">
        <f t="shared" si="2"/>
        <v>0</v>
      </c>
      <c r="AN68" s="330"/>
      <c r="AO68" s="330"/>
      <c r="AP68" s="330"/>
      <c r="AQ68" s="330"/>
      <c r="AR68" s="330"/>
      <c r="AS68" s="330"/>
      <c r="AT68" s="1468"/>
      <c r="AU68" s="1538"/>
      <c r="AV68" s="329">
        <f t="shared" si="3"/>
        <v>0</v>
      </c>
      <c r="AW68" s="330"/>
      <c r="AX68" s="330"/>
      <c r="AY68" s="330"/>
      <c r="AZ68" s="330"/>
      <c r="BA68" s="330"/>
      <c r="BB68" s="330"/>
      <c r="BC68" s="1468"/>
      <c r="BD68" s="1529"/>
      <c r="BE68" s="329">
        <f t="shared" si="4"/>
        <v>0</v>
      </c>
      <c r="BF68" s="330"/>
      <c r="BG68" s="330"/>
      <c r="BH68" s="330"/>
      <c r="BI68" s="330"/>
      <c r="BJ68" s="330"/>
      <c r="BK68" s="330"/>
      <c r="BL68" s="1468"/>
      <c r="BM68" s="1532"/>
      <c r="BN68" s="329">
        <f t="shared" si="5"/>
        <v>10</v>
      </c>
      <c r="BO68" s="330">
        <v>10</v>
      </c>
      <c r="BP68" s="330"/>
      <c r="BQ68" s="330"/>
      <c r="BR68" s="330"/>
      <c r="BS68" s="330"/>
      <c r="BT68" s="330"/>
      <c r="BU68" s="1454"/>
      <c r="BV68" s="1455"/>
      <c r="BW68" s="1455"/>
      <c r="BX68" s="1455"/>
      <c r="BY68" s="1455"/>
      <c r="BZ68" s="1455"/>
      <c r="CA68" s="1455"/>
      <c r="CB68" s="1455"/>
      <c r="CC68" s="1456"/>
    </row>
    <row r="69" spans="1:81" s="58" customFormat="1" ht="40.049999999999997" customHeight="1" thickTop="1" x14ac:dyDescent="0.3">
      <c r="A69" s="34"/>
      <c r="B69" s="907"/>
      <c r="C69" s="869"/>
      <c r="D69" s="1520">
        <v>4599</v>
      </c>
      <c r="E69" s="1520" t="s">
        <v>4222</v>
      </c>
      <c r="F69" s="1505" t="s">
        <v>4223</v>
      </c>
      <c r="G69" s="1505" t="s">
        <v>4224</v>
      </c>
      <c r="H69" s="1505" t="s">
        <v>4225</v>
      </c>
      <c r="I69" s="1508">
        <v>2021004540143</v>
      </c>
      <c r="J69" s="1551">
        <v>657</v>
      </c>
      <c r="K69" s="854" t="str">
        <f>[11]Metas!K750</f>
        <v>Avance en la Construcción de la IDE (Infraestructura de Datos Espaciales) de la Gobernación</v>
      </c>
      <c r="L69" s="1554">
        <v>0.04</v>
      </c>
      <c r="M69" s="1557">
        <f t="shared" ref="M69" si="65">SUM(N69:Q69)</f>
        <v>0.04</v>
      </c>
      <c r="N69" s="1539">
        <v>0.01</v>
      </c>
      <c r="O69" s="1542">
        <v>0.01</v>
      </c>
      <c r="P69" s="1545">
        <v>0.01</v>
      </c>
      <c r="Q69" s="1548">
        <v>0.01</v>
      </c>
      <c r="R69" s="1481">
        <f>+$J69</f>
        <v>657</v>
      </c>
      <c r="S69" s="331" t="s">
        <v>4234</v>
      </c>
      <c r="T69" s="318" t="s">
        <v>3822</v>
      </c>
      <c r="U69" s="318" t="s">
        <v>3826</v>
      </c>
      <c r="V69" s="318" t="s">
        <v>3831</v>
      </c>
      <c r="W69" s="319" t="s">
        <v>4235</v>
      </c>
      <c r="X69" s="320">
        <v>44958</v>
      </c>
      <c r="Y69" s="320">
        <v>45289</v>
      </c>
      <c r="Z69" s="320"/>
      <c r="AA69" s="320"/>
      <c r="AB69" s="1466">
        <f t="shared" ref="AB69" si="66">+$J69</f>
        <v>657</v>
      </c>
      <c r="AC69" s="1517">
        <f t="shared" ref="AC69" si="67">+L69</f>
        <v>0.04</v>
      </c>
      <c r="AD69" s="321">
        <f t="shared" si="45"/>
        <v>6</v>
      </c>
      <c r="AE69" s="321">
        <f t="shared" si="45"/>
        <v>6</v>
      </c>
      <c r="AF69" s="321">
        <f t="shared" si="45"/>
        <v>0</v>
      </c>
      <c r="AG69" s="321">
        <f t="shared" si="45"/>
        <v>0</v>
      </c>
      <c r="AH69" s="321">
        <f t="shared" si="45"/>
        <v>0</v>
      </c>
      <c r="AI69" s="321">
        <f t="shared" si="45"/>
        <v>0</v>
      </c>
      <c r="AJ69" s="321">
        <f t="shared" si="45"/>
        <v>0</v>
      </c>
      <c r="AK69" s="1466">
        <f t="shared" ref="AK69" si="68">+$J69</f>
        <v>657</v>
      </c>
      <c r="AL69" s="1533">
        <f t="shared" ref="AL69" si="69">+N69</f>
        <v>0.01</v>
      </c>
      <c r="AM69" s="321">
        <f t="shared" si="2"/>
        <v>2</v>
      </c>
      <c r="AN69" s="322">
        <v>2</v>
      </c>
      <c r="AO69" s="322"/>
      <c r="AP69" s="322"/>
      <c r="AQ69" s="322"/>
      <c r="AR69" s="322"/>
      <c r="AS69" s="322"/>
      <c r="AT69" s="1466">
        <f t="shared" ref="AT69" si="70">+$J69</f>
        <v>657</v>
      </c>
      <c r="AU69" s="1536">
        <f t="shared" ref="AU69" si="71">+O69</f>
        <v>0.01</v>
      </c>
      <c r="AV69" s="321">
        <f t="shared" si="3"/>
        <v>2</v>
      </c>
      <c r="AW69" s="322">
        <v>2</v>
      </c>
      <c r="AX69" s="322"/>
      <c r="AY69" s="322"/>
      <c r="AZ69" s="322"/>
      <c r="BA69" s="322"/>
      <c r="BB69" s="322"/>
      <c r="BC69" s="1466">
        <f t="shared" ref="BC69" si="72">+$J69</f>
        <v>657</v>
      </c>
      <c r="BD69" s="1527">
        <f t="shared" ref="BD69" si="73">+P69</f>
        <v>0.01</v>
      </c>
      <c r="BE69" s="321">
        <f t="shared" si="4"/>
        <v>2</v>
      </c>
      <c r="BF69" s="322">
        <v>2</v>
      </c>
      <c r="BG69" s="322"/>
      <c r="BH69" s="322"/>
      <c r="BI69" s="322"/>
      <c r="BJ69" s="322"/>
      <c r="BK69" s="322"/>
      <c r="BL69" s="1466">
        <f t="shared" ref="BL69" si="74">+$J69</f>
        <v>657</v>
      </c>
      <c r="BM69" s="1530">
        <f t="shared" ref="BM69" si="75">+Q69</f>
        <v>0.01</v>
      </c>
      <c r="BN69" s="321">
        <f t="shared" si="5"/>
        <v>0</v>
      </c>
      <c r="BO69" s="322"/>
      <c r="BP69" s="322"/>
      <c r="BQ69" s="322"/>
      <c r="BR69" s="322"/>
      <c r="BS69" s="322"/>
      <c r="BT69" s="322"/>
      <c r="BU69" s="1448"/>
      <c r="BV69" s="1449"/>
      <c r="BW69" s="1449"/>
      <c r="BX69" s="1449"/>
      <c r="BY69" s="1449"/>
      <c r="BZ69" s="1449"/>
      <c r="CA69" s="1449"/>
      <c r="CB69" s="1449"/>
      <c r="CC69" s="1450"/>
    </row>
    <row r="70" spans="1:81" s="58" customFormat="1" ht="40.049999999999997" customHeight="1" x14ac:dyDescent="0.3">
      <c r="A70" s="34"/>
      <c r="B70" s="907"/>
      <c r="C70" s="869"/>
      <c r="D70" s="1521"/>
      <c r="E70" s="1521"/>
      <c r="F70" s="1506"/>
      <c r="G70" s="1506"/>
      <c r="H70" s="1506"/>
      <c r="I70" s="1509"/>
      <c r="J70" s="1552"/>
      <c r="K70" s="855"/>
      <c r="L70" s="1555"/>
      <c r="M70" s="1558"/>
      <c r="N70" s="1540"/>
      <c r="O70" s="1543"/>
      <c r="P70" s="1546"/>
      <c r="Q70" s="1549"/>
      <c r="R70" s="1482"/>
      <c r="S70" s="323" t="s">
        <v>4236</v>
      </c>
      <c r="T70" s="324" t="s">
        <v>3823</v>
      </c>
      <c r="U70" s="324" t="s">
        <v>3826</v>
      </c>
      <c r="V70" s="324" t="s">
        <v>3831</v>
      </c>
      <c r="W70" s="325" t="s">
        <v>4237</v>
      </c>
      <c r="X70" s="320">
        <v>44958</v>
      </c>
      <c r="Y70" s="320">
        <v>45289</v>
      </c>
      <c r="Z70" s="320"/>
      <c r="AA70" s="320"/>
      <c r="AB70" s="1467"/>
      <c r="AC70" s="1518"/>
      <c r="AD70" s="326">
        <f t="shared" si="45"/>
        <v>10</v>
      </c>
      <c r="AE70" s="326">
        <f t="shared" si="45"/>
        <v>10</v>
      </c>
      <c r="AF70" s="326">
        <f t="shared" si="45"/>
        <v>0</v>
      </c>
      <c r="AG70" s="326">
        <f t="shared" si="45"/>
        <v>0</v>
      </c>
      <c r="AH70" s="326">
        <f t="shared" si="45"/>
        <v>0</v>
      </c>
      <c r="AI70" s="326">
        <f t="shared" si="45"/>
        <v>0</v>
      </c>
      <c r="AJ70" s="326">
        <f t="shared" si="45"/>
        <v>0</v>
      </c>
      <c r="AK70" s="1467"/>
      <c r="AL70" s="1534"/>
      <c r="AM70" s="326">
        <f t="shared" si="2"/>
        <v>0</v>
      </c>
      <c r="AN70" s="327"/>
      <c r="AO70" s="327"/>
      <c r="AP70" s="327"/>
      <c r="AQ70" s="327"/>
      <c r="AR70" s="327"/>
      <c r="AS70" s="327"/>
      <c r="AT70" s="1467"/>
      <c r="AU70" s="1537"/>
      <c r="AV70" s="326">
        <f t="shared" si="3"/>
        <v>0</v>
      </c>
      <c r="AW70" s="327"/>
      <c r="AX70" s="327"/>
      <c r="AY70" s="327"/>
      <c r="AZ70" s="327"/>
      <c r="BA70" s="327"/>
      <c r="BB70" s="327"/>
      <c r="BC70" s="1467"/>
      <c r="BD70" s="1528"/>
      <c r="BE70" s="326">
        <f t="shared" si="4"/>
        <v>10</v>
      </c>
      <c r="BF70" s="327">
        <v>10</v>
      </c>
      <c r="BG70" s="327"/>
      <c r="BH70" s="327"/>
      <c r="BI70" s="327"/>
      <c r="BJ70" s="327"/>
      <c r="BK70" s="327"/>
      <c r="BL70" s="1467"/>
      <c r="BM70" s="1531"/>
      <c r="BN70" s="326">
        <f t="shared" si="5"/>
        <v>0</v>
      </c>
      <c r="BO70" s="327"/>
      <c r="BP70" s="327"/>
      <c r="BQ70" s="327"/>
      <c r="BR70" s="327"/>
      <c r="BS70" s="327"/>
      <c r="BT70" s="327"/>
      <c r="BU70" s="1451"/>
      <c r="BV70" s="1452"/>
      <c r="BW70" s="1452"/>
      <c r="BX70" s="1452"/>
      <c r="BY70" s="1452"/>
      <c r="BZ70" s="1452"/>
      <c r="CA70" s="1452"/>
      <c r="CB70" s="1452"/>
      <c r="CC70" s="1453"/>
    </row>
    <row r="71" spans="1:81" s="58" customFormat="1" ht="40.049999999999997" customHeight="1" x14ac:dyDescent="0.3">
      <c r="A71" s="34"/>
      <c r="B71" s="907"/>
      <c r="C71" s="869"/>
      <c r="D71" s="1521"/>
      <c r="E71" s="1521"/>
      <c r="F71" s="1506"/>
      <c r="G71" s="1506"/>
      <c r="H71" s="1506"/>
      <c r="I71" s="1509"/>
      <c r="J71" s="1552"/>
      <c r="K71" s="855"/>
      <c r="L71" s="1555"/>
      <c r="M71" s="1558"/>
      <c r="N71" s="1540"/>
      <c r="O71" s="1543"/>
      <c r="P71" s="1546"/>
      <c r="Q71" s="1549"/>
      <c r="R71" s="1482"/>
      <c r="S71" s="323"/>
      <c r="T71" s="324"/>
      <c r="U71" s="324"/>
      <c r="V71" s="324"/>
      <c r="W71" s="325"/>
      <c r="X71" s="332"/>
      <c r="Y71" s="332"/>
      <c r="Z71" s="332"/>
      <c r="AA71" s="332"/>
      <c r="AB71" s="1467"/>
      <c r="AC71" s="1518"/>
      <c r="AD71" s="326">
        <f t="shared" si="45"/>
        <v>0</v>
      </c>
      <c r="AE71" s="326">
        <f t="shared" si="45"/>
        <v>0</v>
      </c>
      <c r="AF71" s="326">
        <f t="shared" si="45"/>
        <v>0</v>
      </c>
      <c r="AG71" s="326">
        <f t="shared" si="45"/>
        <v>0</v>
      </c>
      <c r="AH71" s="326">
        <f t="shared" si="45"/>
        <v>0</v>
      </c>
      <c r="AI71" s="326">
        <f t="shared" si="45"/>
        <v>0</v>
      </c>
      <c r="AJ71" s="326">
        <f t="shared" si="45"/>
        <v>0</v>
      </c>
      <c r="AK71" s="1467"/>
      <c r="AL71" s="1534"/>
      <c r="AM71" s="326">
        <f t="shared" si="2"/>
        <v>0</v>
      </c>
      <c r="AN71" s="327"/>
      <c r="AO71" s="327"/>
      <c r="AP71" s="327"/>
      <c r="AQ71" s="327"/>
      <c r="AR71" s="327"/>
      <c r="AS71" s="327"/>
      <c r="AT71" s="1467"/>
      <c r="AU71" s="1537"/>
      <c r="AV71" s="326">
        <f t="shared" si="3"/>
        <v>0</v>
      </c>
      <c r="AW71" s="327"/>
      <c r="AX71" s="327"/>
      <c r="AY71" s="327"/>
      <c r="AZ71" s="327"/>
      <c r="BA71" s="327"/>
      <c r="BB71" s="327"/>
      <c r="BC71" s="1467"/>
      <c r="BD71" s="1528"/>
      <c r="BE71" s="326">
        <f t="shared" si="4"/>
        <v>0</v>
      </c>
      <c r="BF71" s="327"/>
      <c r="BG71" s="327"/>
      <c r="BH71" s="327"/>
      <c r="BI71" s="327"/>
      <c r="BJ71" s="327"/>
      <c r="BK71" s="327"/>
      <c r="BL71" s="1467"/>
      <c r="BM71" s="1531"/>
      <c r="BN71" s="326">
        <f t="shared" si="5"/>
        <v>0</v>
      </c>
      <c r="BO71" s="327"/>
      <c r="BP71" s="327"/>
      <c r="BQ71" s="327"/>
      <c r="BR71" s="327"/>
      <c r="BS71" s="327"/>
      <c r="BT71" s="327"/>
      <c r="BU71" s="1451"/>
      <c r="BV71" s="1452"/>
      <c r="BW71" s="1452"/>
      <c r="BX71" s="1452"/>
      <c r="BY71" s="1452"/>
      <c r="BZ71" s="1452"/>
      <c r="CA71" s="1452"/>
      <c r="CB71" s="1452"/>
      <c r="CC71" s="1453"/>
    </row>
    <row r="72" spans="1:81" s="58" customFormat="1" ht="40.049999999999997" customHeight="1" thickBot="1" x14ac:dyDescent="0.35">
      <c r="A72" s="34"/>
      <c r="B72" s="907"/>
      <c r="C72" s="869"/>
      <c r="D72" s="1522"/>
      <c r="E72" s="1522"/>
      <c r="F72" s="1507"/>
      <c r="G72" s="1507"/>
      <c r="H72" s="1507"/>
      <c r="I72" s="1510"/>
      <c r="J72" s="1553"/>
      <c r="K72" s="856"/>
      <c r="L72" s="1556"/>
      <c r="M72" s="1559"/>
      <c r="N72" s="1541"/>
      <c r="O72" s="1544"/>
      <c r="P72" s="1547"/>
      <c r="Q72" s="1550"/>
      <c r="R72" s="1483"/>
      <c r="S72" s="333"/>
      <c r="T72" s="328"/>
      <c r="U72" s="328"/>
      <c r="V72" s="328"/>
      <c r="W72" s="353"/>
      <c r="X72" s="335"/>
      <c r="Y72" s="335"/>
      <c r="Z72" s="335"/>
      <c r="AA72" s="335"/>
      <c r="AB72" s="1468"/>
      <c r="AC72" s="1519"/>
      <c r="AD72" s="329">
        <f t="shared" si="45"/>
        <v>0</v>
      </c>
      <c r="AE72" s="329">
        <f t="shared" si="45"/>
        <v>0</v>
      </c>
      <c r="AF72" s="329">
        <f t="shared" si="45"/>
        <v>0</v>
      </c>
      <c r="AG72" s="329">
        <f t="shared" si="45"/>
        <v>0</v>
      </c>
      <c r="AH72" s="329">
        <f t="shared" si="45"/>
        <v>0</v>
      </c>
      <c r="AI72" s="329">
        <f t="shared" si="45"/>
        <v>0</v>
      </c>
      <c r="AJ72" s="329">
        <f t="shared" si="45"/>
        <v>0</v>
      </c>
      <c r="AK72" s="1468"/>
      <c r="AL72" s="1535"/>
      <c r="AM72" s="329">
        <f t="shared" si="2"/>
        <v>0</v>
      </c>
      <c r="AN72" s="330"/>
      <c r="AO72" s="330"/>
      <c r="AP72" s="330"/>
      <c r="AQ72" s="330"/>
      <c r="AR72" s="330"/>
      <c r="AS72" s="330"/>
      <c r="AT72" s="1468"/>
      <c r="AU72" s="1538"/>
      <c r="AV72" s="329">
        <f t="shared" si="3"/>
        <v>0</v>
      </c>
      <c r="AW72" s="330"/>
      <c r="AX72" s="330"/>
      <c r="AY72" s="330"/>
      <c r="AZ72" s="330"/>
      <c r="BA72" s="330"/>
      <c r="BB72" s="330"/>
      <c r="BC72" s="1468"/>
      <c r="BD72" s="1529"/>
      <c r="BE72" s="329">
        <f t="shared" si="4"/>
        <v>0</v>
      </c>
      <c r="BF72" s="330"/>
      <c r="BG72" s="330"/>
      <c r="BH72" s="330"/>
      <c r="BI72" s="330"/>
      <c r="BJ72" s="330"/>
      <c r="BK72" s="330"/>
      <c r="BL72" s="1468"/>
      <c r="BM72" s="1532"/>
      <c r="BN72" s="329">
        <f t="shared" si="5"/>
        <v>0</v>
      </c>
      <c r="BO72" s="330"/>
      <c r="BP72" s="330"/>
      <c r="BQ72" s="330"/>
      <c r="BR72" s="330"/>
      <c r="BS72" s="330"/>
      <c r="BT72" s="330"/>
      <c r="BU72" s="1454"/>
      <c r="BV72" s="1455"/>
      <c r="BW72" s="1455"/>
      <c r="BX72" s="1455"/>
      <c r="BY72" s="1455"/>
      <c r="BZ72" s="1455"/>
      <c r="CA72" s="1455"/>
      <c r="CB72" s="1455"/>
      <c r="CC72" s="1456"/>
    </row>
    <row r="73" spans="1:81" s="58" customFormat="1" ht="40.049999999999997" customHeight="1" thickTop="1" x14ac:dyDescent="0.3">
      <c r="A73" s="34"/>
      <c r="B73" s="907"/>
      <c r="C73" s="869"/>
      <c r="D73" s="1520">
        <v>4599</v>
      </c>
      <c r="E73" s="1520" t="s">
        <v>4222</v>
      </c>
      <c r="F73" s="1505">
        <v>4599021</v>
      </c>
      <c r="G73" s="1505" t="s">
        <v>4238</v>
      </c>
      <c r="H73" s="1505" t="s">
        <v>4225</v>
      </c>
      <c r="I73" s="1508">
        <v>2021004540143</v>
      </c>
      <c r="J73" s="891">
        <v>658</v>
      </c>
      <c r="K73" s="854" t="str">
        <f>+[11]Metas!K751</f>
        <v>Acuerdos de Intercambio de Información geográfica con las entidades Nacionales, Departamentales, Municipales elaborados</v>
      </c>
      <c r="L73" s="1487">
        <v>1</v>
      </c>
      <c r="M73" s="1490">
        <f t="shared" ref="M73" si="76">SUM(N73:Q73)</f>
        <v>1</v>
      </c>
      <c r="N73" s="1493"/>
      <c r="O73" s="1496"/>
      <c r="P73" s="1475"/>
      <c r="Q73" s="1478">
        <v>1</v>
      </c>
      <c r="R73" s="1481">
        <f>+$J73</f>
        <v>658</v>
      </c>
      <c r="S73" s="317" t="s">
        <v>4239</v>
      </c>
      <c r="T73" s="318" t="s">
        <v>3822</v>
      </c>
      <c r="U73" s="318" t="s">
        <v>3827</v>
      </c>
      <c r="V73" s="318" t="s">
        <v>3830</v>
      </c>
      <c r="W73" s="319" t="s">
        <v>4235</v>
      </c>
      <c r="X73" s="320">
        <v>44958</v>
      </c>
      <c r="Y73" s="320">
        <v>45289</v>
      </c>
      <c r="Z73" s="320"/>
      <c r="AA73" s="320"/>
      <c r="AB73" s="1466">
        <f t="shared" ref="AB73" si="77">+$J73</f>
        <v>658</v>
      </c>
      <c r="AC73" s="1517">
        <f t="shared" ref="AC73" si="78">+L73</f>
        <v>1</v>
      </c>
      <c r="AD73" s="321">
        <f t="shared" ref="AD73:AJ86" si="79">+AM73+AV73+BE73+BN73</f>
        <v>0</v>
      </c>
      <c r="AE73" s="321">
        <f t="shared" si="79"/>
        <v>0</v>
      </c>
      <c r="AF73" s="321">
        <f t="shared" si="79"/>
        <v>0</v>
      </c>
      <c r="AG73" s="321">
        <f t="shared" si="79"/>
        <v>0</v>
      </c>
      <c r="AH73" s="321">
        <f t="shared" si="79"/>
        <v>0</v>
      </c>
      <c r="AI73" s="321">
        <f t="shared" si="79"/>
        <v>0</v>
      </c>
      <c r="AJ73" s="321">
        <f t="shared" si="79"/>
        <v>0</v>
      </c>
      <c r="AK73" s="1466">
        <f t="shared" ref="AK73" si="80">+$J73</f>
        <v>658</v>
      </c>
      <c r="AL73" s="1524">
        <f t="shared" ref="AL73" si="81">+N73</f>
        <v>0</v>
      </c>
      <c r="AM73" s="321">
        <f t="shared" si="2"/>
        <v>0</v>
      </c>
      <c r="AN73" s="322"/>
      <c r="AO73" s="322"/>
      <c r="AP73" s="322"/>
      <c r="AQ73" s="322"/>
      <c r="AR73" s="322"/>
      <c r="AS73" s="322"/>
      <c r="AT73" s="1466">
        <f t="shared" ref="AT73" si="82">+$J73</f>
        <v>658</v>
      </c>
      <c r="AU73" s="1514">
        <f t="shared" ref="AU73" si="83">+O73</f>
        <v>0</v>
      </c>
      <c r="AV73" s="321">
        <f t="shared" si="3"/>
        <v>0</v>
      </c>
      <c r="AW73" s="322"/>
      <c r="AX73" s="322"/>
      <c r="AY73" s="322"/>
      <c r="AZ73" s="322"/>
      <c r="BA73" s="322"/>
      <c r="BB73" s="322"/>
      <c r="BC73" s="1466">
        <f t="shared" ref="BC73" si="84">+$J73</f>
        <v>658</v>
      </c>
      <c r="BD73" s="1472">
        <f t="shared" ref="BD73" si="85">+P73</f>
        <v>0</v>
      </c>
      <c r="BE73" s="321">
        <f t="shared" si="4"/>
        <v>0</v>
      </c>
      <c r="BF73" s="322"/>
      <c r="BG73" s="322"/>
      <c r="BH73" s="322"/>
      <c r="BI73" s="322"/>
      <c r="BJ73" s="322"/>
      <c r="BK73" s="322"/>
      <c r="BL73" s="1466">
        <f t="shared" ref="BL73" si="86">+$J73</f>
        <v>658</v>
      </c>
      <c r="BM73" s="1445">
        <f t="shared" ref="BM73" si="87">+Q73</f>
        <v>1</v>
      </c>
      <c r="BN73" s="321">
        <f t="shared" si="5"/>
        <v>0</v>
      </c>
      <c r="BO73" s="322"/>
      <c r="BP73" s="322"/>
      <c r="BQ73" s="322"/>
      <c r="BR73" s="322"/>
      <c r="BS73" s="322"/>
      <c r="BT73" s="322"/>
      <c r="BU73" s="1448"/>
      <c r="BV73" s="1449"/>
      <c r="BW73" s="1449"/>
      <c r="BX73" s="1449"/>
      <c r="BY73" s="1449"/>
      <c r="BZ73" s="1449"/>
      <c r="CA73" s="1449"/>
      <c r="CB73" s="1449"/>
      <c r="CC73" s="1450"/>
    </row>
    <row r="74" spans="1:81" s="58" customFormat="1" ht="40.049999999999997" customHeight="1" x14ac:dyDescent="0.3">
      <c r="A74" s="34"/>
      <c r="B74" s="907"/>
      <c r="C74" s="869"/>
      <c r="D74" s="1521"/>
      <c r="E74" s="1521"/>
      <c r="F74" s="1506"/>
      <c r="G74" s="1506"/>
      <c r="H74" s="1506"/>
      <c r="I74" s="1509"/>
      <c r="J74" s="892"/>
      <c r="K74" s="855"/>
      <c r="L74" s="1488"/>
      <c r="M74" s="1491"/>
      <c r="N74" s="1494"/>
      <c r="O74" s="1497"/>
      <c r="P74" s="1476"/>
      <c r="Q74" s="1479"/>
      <c r="R74" s="1482"/>
      <c r="S74" s="323" t="s">
        <v>4240</v>
      </c>
      <c r="T74" s="324" t="s">
        <v>3821</v>
      </c>
      <c r="U74" s="324" t="s">
        <v>3826</v>
      </c>
      <c r="V74" s="324" t="s">
        <v>3830</v>
      </c>
      <c r="W74" s="325" t="s">
        <v>4241</v>
      </c>
      <c r="X74" s="320">
        <v>44958</v>
      </c>
      <c r="Y74" s="320">
        <v>45289</v>
      </c>
      <c r="Z74" s="320"/>
      <c r="AA74" s="320"/>
      <c r="AB74" s="1467"/>
      <c r="AC74" s="1518"/>
      <c r="AD74" s="326">
        <f t="shared" si="79"/>
        <v>0</v>
      </c>
      <c r="AE74" s="326">
        <f t="shared" si="79"/>
        <v>0</v>
      </c>
      <c r="AF74" s="326">
        <f t="shared" si="79"/>
        <v>0</v>
      </c>
      <c r="AG74" s="326">
        <f t="shared" si="79"/>
        <v>0</v>
      </c>
      <c r="AH74" s="326">
        <f t="shared" si="79"/>
        <v>0</v>
      </c>
      <c r="AI74" s="326">
        <f t="shared" si="79"/>
        <v>0</v>
      </c>
      <c r="AJ74" s="326">
        <f t="shared" si="79"/>
        <v>0</v>
      </c>
      <c r="AK74" s="1467"/>
      <c r="AL74" s="1525"/>
      <c r="AM74" s="326">
        <f t="shared" si="2"/>
        <v>0</v>
      </c>
      <c r="AN74" s="327"/>
      <c r="AO74" s="327"/>
      <c r="AP74" s="327"/>
      <c r="AQ74" s="327"/>
      <c r="AR74" s="327"/>
      <c r="AS74" s="327"/>
      <c r="AT74" s="1467"/>
      <c r="AU74" s="1515"/>
      <c r="AV74" s="326">
        <f t="shared" si="3"/>
        <v>0</v>
      </c>
      <c r="AW74" s="327"/>
      <c r="AX74" s="327"/>
      <c r="AY74" s="327"/>
      <c r="AZ74" s="327"/>
      <c r="BA74" s="327"/>
      <c r="BB74" s="327"/>
      <c r="BC74" s="1467"/>
      <c r="BD74" s="1473"/>
      <c r="BE74" s="326">
        <f t="shared" si="4"/>
        <v>0</v>
      </c>
      <c r="BF74" s="327"/>
      <c r="BG74" s="327"/>
      <c r="BH74" s="327"/>
      <c r="BI74" s="327"/>
      <c r="BJ74" s="327"/>
      <c r="BK74" s="327"/>
      <c r="BL74" s="1467"/>
      <c r="BM74" s="1446"/>
      <c r="BN74" s="326">
        <f t="shared" si="5"/>
        <v>0</v>
      </c>
      <c r="BO74" s="327"/>
      <c r="BP74" s="327"/>
      <c r="BQ74" s="327"/>
      <c r="BR74" s="327"/>
      <c r="BS74" s="327"/>
      <c r="BT74" s="327"/>
      <c r="BU74" s="1451"/>
      <c r="BV74" s="1452"/>
      <c r="BW74" s="1452"/>
      <c r="BX74" s="1452"/>
      <c r="BY74" s="1452"/>
      <c r="BZ74" s="1452"/>
      <c r="CA74" s="1452"/>
      <c r="CB74" s="1452"/>
      <c r="CC74" s="1453"/>
    </row>
    <row r="75" spans="1:81" s="58" customFormat="1" ht="40.049999999999997" customHeight="1" x14ac:dyDescent="0.3">
      <c r="A75" s="34"/>
      <c r="B75" s="907"/>
      <c r="C75" s="869"/>
      <c r="D75" s="1521"/>
      <c r="E75" s="1521"/>
      <c r="F75" s="1506"/>
      <c r="G75" s="1506"/>
      <c r="H75" s="1506"/>
      <c r="I75" s="1509"/>
      <c r="J75" s="892"/>
      <c r="K75" s="855"/>
      <c r="L75" s="1488"/>
      <c r="M75" s="1491"/>
      <c r="N75" s="1494"/>
      <c r="O75" s="1497"/>
      <c r="P75" s="1476"/>
      <c r="Q75" s="1479"/>
      <c r="R75" s="1482"/>
      <c r="S75" s="323"/>
      <c r="T75" s="324"/>
      <c r="U75" s="324"/>
      <c r="V75" s="324"/>
      <c r="W75" s="325"/>
      <c r="X75" s="320"/>
      <c r="Y75" s="320"/>
      <c r="Z75" s="320"/>
      <c r="AA75" s="320"/>
      <c r="AB75" s="1467"/>
      <c r="AC75" s="1518"/>
      <c r="AD75" s="326">
        <f t="shared" si="79"/>
        <v>0</v>
      </c>
      <c r="AE75" s="326">
        <f t="shared" si="79"/>
        <v>0</v>
      </c>
      <c r="AF75" s="326">
        <f t="shared" si="79"/>
        <v>0</v>
      </c>
      <c r="AG75" s="326">
        <f t="shared" si="79"/>
        <v>0</v>
      </c>
      <c r="AH75" s="326">
        <f t="shared" si="79"/>
        <v>0</v>
      </c>
      <c r="AI75" s="326">
        <f t="shared" si="79"/>
        <v>0</v>
      </c>
      <c r="AJ75" s="326">
        <f t="shared" si="79"/>
        <v>0</v>
      </c>
      <c r="AK75" s="1467"/>
      <c r="AL75" s="1525"/>
      <c r="AM75" s="326">
        <f t="shared" si="2"/>
        <v>0</v>
      </c>
      <c r="AN75" s="327"/>
      <c r="AO75" s="327"/>
      <c r="AP75" s="327"/>
      <c r="AQ75" s="327"/>
      <c r="AR75" s="327"/>
      <c r="AS75" s="327"/>
      <c r="AT75" s="1467"/>
      <c r="AU75" s="1515"/>
      <c r="AV75" s="326">
        <f t="shared" si="3"/>
        <v>0</v>
      </c>
      <c r="AW75" s="327"/>
      <c r="AX75" s="327"/>
      <c r="AY75" s="327"/>
      <c r="AZ75" s="327"/>
      <c r="BA75" s="327"/>
      <c r="BB75" s="327"/>
      <c r="BC75" s="1467"/>
      <c r="BD75" s="1473"/>
      <c r="BE75" s="326">
        <f t="shared" si="4"/>
        <v>0</v>
      </c>
      <c r="BF75" s="327"/>
      <c r="BG75" s="327"/>
      <c r="BH75" s="327"/>
      <c r="BI75" s="327"/>
      <c r="BJ75" s="327"/>
      <c r="BK75" s="327"/>
      <c r="BL75" s="1467"/>
      <c r="BM75" s="1446"/>
      <c r="BN75" s="326">
        <f t="shared" si="5"/>
        <v>0</v>
      </c>
      <c r="BO75" s="327"/>
      <c r="BP75" s="327"/>
      <c r="BQ75" s="327"/>
      <c r="BR75" s="327"/>
      <c r="BS75" s="327"/>
      <c r="BT75" s="327"/>
      <c r="BU75" s="1451"/>
      <c r="BV75" s="1452"/>
      <c r="BW75" s="1452"/>
      <c r="BX75" s="1452"/>
      <c r="BY75" s="1452"/>
      <c r="BZ75" s="1452"/>
      <c r="CA75" s="1452"/>
      <c r="CB75" s="1452"/>
      <c r="CC75" s="1453"/>
    </row>
    <row r="76" spans="1:81" s="58" customFormat="1" ht="40.049999999999997" customHeight="1" thickBot="1" x14ac:dyDescent="0.35">
      <c r="A76" s="34"/>
      <c r="B76" s="907"/>
      <c r="C76" s="869"/>
      <c r="D76" s="1522"/>
      <c r="E76" s="1522"/>
      <c r="F76" s="1523"/>
      <c r="G76" s="1523"/>
      <c r="H76" s="1507"/>
      <c r="I76" s="1510"/>
      <c r="J76" s="893"/>
      <c r="K76" s="856"/>
      <c r="L76" s="1489"/>
      <c r="M76" s="1492"/>
      <c r="N76" s="1495"/>
      <c r="O76" s="1498"/>
      <c r="P76" s="1477"/>
      <c r="Q76" s="1480"/>
      <c r="R76" s="1483"/>
      <c r="S76" s="333"/>
      <c r="T76" s="328"/>
      <c r="U76" s="328"/>
      <c r="V76" s="328"/>
      <c r="W76" s="334"/>
      <c r="X76" s="335"/>
      <c r="Y76" s="335"/>
      <c r="Z76" s="335"/>
      <c r="AA76" s="335"/>
      <c r="AB76" s="1468"/>
      <c r="AC76" s="1519"/>
      <c r="AD76" s="329">
        <f t="shared" si="79"/>
        <v>0</v>
      </c>
      <c r="AE76" s="329">
        <f t="shared" si="79"/>
        <v>0</v>
      </c>
      <c r="AF76" s="329">
        <f t="shared" si="79"/>
        <v>0</v>
      </c>
      <c r="AG76" s="329">
        <f t="shared" si="79"/>
        <v>0</v>
      </c>
      <c r="AH76" s="329">
        <f t="shared" si="79"/>
        <v>0</v>
      </c>
      <c r="AI76" s="329">
        <f t="shared" si="79"/>
        <v>0</v>
      </c>
      <c r="AJ76" s="329">
        <f t="shared" si="79"/>
        <v>0</v>
      </c>
      <c r="AK76" s="1468"/>
      <c r="AL76" s="1526"/>
      <c r="AM76" s="329">
        <f t="shared" ref="AM76:AM85" si="88">SUM(AN76:AS76)</f>
        <v>0</v>
      </c>
      <c r="AN76" s="330"/>
      <c r="AO76" s="330"/>
      <c r="AP76" s="330"/>
      <c r="AQ76" s="330"/>
      <c r="AR76" s="330"/>
      <c r="AS76" s="330"/>
      <c r="AT76" s="1468"/>
      <c r="AU76" s="1516"/>
      <c r="AV76" s="329">
        <f t="shared" ref="AV76:AV123" si="89">SUM(AW76:BB76)</f>
        <v>0</v>
      </c>
      <c r="AW76" s="330"/>
      <c r="AX76" s="330"/>
      <c r="AY76" s="330"/>
      <c r="AZ76" s="330"/>
      <c r="BA76" s="330"/>
      <c r="BB76" s="330"/>
      <c r="BC76" s="1468"/>
      <c r="BD76" s="1474"/>
      <c r="BE76" s="329">
        <f t="shared" ref="BE76:BE123" si="90">SUM(BF76:BK76)</f>
        <v>0</v>
      </c>
      <c r="BF76" s="330"/>
      <c r="BG76" s="330"/>
      <c r="BH76" s="330"/>
      <c r="BI76" s="330"/>
      <c r="BJ76" s="330"/>
      <c r="BK76" s="330"/>
      <c r="BL76" s="1468"/>
      <c r="BM76" s="1447"/>
      <c r="BN76" s="329">
        <f t="shared" ref="BN76:BN123" si="91">SUM(BO76:BT76)</f>
        <v>0</v>
      </c>
      <c r="BO76" s="330"/>
      <c r="BP76" s="330"/>
      <c r="BQ76" s="330"/>
      <c r="BR76" s="330"/>
      <c r="BS76" s="330"/>
      <c r="BT76" s="330"/>
      <c r="BU76" s="1454"/>
      <c r="BV76" s="1455"/>
      <c r="BW76" s="1455"/>
      <c r="BX76" s="1455"/>
      <c r="BY76" s="1455"/>
      <c r="BZ76" s="1455"/>
      <c r="CA76" s="1455"/>
      <c r="CB76" s="1455"/>
      <c r="CC76" s="1456"/>
    </row>
    <row r="77" spans="1:81" s="58" customFormat="1" ht="40.049999999999997" customHeight="1" thickTop="1" x14ac:dyDescent="0.3">
      <c r="A77" s="34"/>
      <c r="B77" s="907"/>
      <c r="C77" s="869"/>
      <c r="D77" s="1499">
        <v>4599</v>
      </c>
      <c r="E77" s="1520" t="s">
        <v>4222</v>
      </c>
      <c r="F77" s="1505">
        <v>4599021</v>
      </c>
      <c r="G77" s="1505" t="s">
        <v>4238</v>
      </c>
      <c r="H77" s="1505" t="s">
        <v>4225</v>
      </c>
      <c r="I77" s="1508">
        <v>2021004540143</v>
      </c>
      <c r="J77" s="891">
        <v>659</v>
      </c>
      <c r="K77" s="854" t="str">
        <f>+[11]Metas!K752</f>
        <v>Convenios Interinstitucionales para la construcción, estructuración y fortalecimiento de la IDE Norte de Santander elaborados</v>
      </c>
      <c r="L77" s="1487">
        <v>1</v>
      </c>
      <c r="M77" s="1490">
        <f t="shared" ref="M77" si="92">SUM(N77:Q77)</f>
        <v>1</v>
      </c>
      <c r="N77" s="1493"/>
      <c r="O77" s="1496"/>
      <c r="P77" s="1475"/>
      <c r="Q77" s="1478">
        <v>1</v>
      </c>
      <c r="R77" s="1481">
        <f>+$J77</f>
        <v>659</v>
      </c>
      <c r="S77" s="317" t="s">
        <v>4242</v>
      </c>
      <c r="T77" s="318" t="s">
        <v>3822</v>
      </c>
      <c r="U77" s="318" t="s">
        <v>3827</v>
      </c>
      <c r="V77" s="318" t="s">
        <v>3830</v>
      </c>
      <c r="W77" s="319" t="s">
        <v>4235</v>
      </c>
      <c r="X77" s="320">
        <v>44958</v>
      </c>
      <c r="Y77" s="320">
        <v>45289</v>
      </c>
      <c r="Z77" s="320"/>
      <c r="AA77" s="320"/>
      <c r="AB77" s="1466">
        <f t="shared" ref="AB77" si="93">+$J77</f>
        <v>659</v>
      </c>
      <c r="AC77" s="1517">
        <f t="shared" ref="AC77" si="94">+L77</f>
        <v>1</v>
      </c>
      <c r="AD77" s="321">
        <f t="shared" si="79"/>
        <v>4</v>
      </c>
      <c r="AE77" s="321">
        <f t="shared" si="79"/>
        <v>4</v>
      </c>
      <c r="AF77" s="321">
        <f t="shared" si="79"/>
        <v>0</v>
      </c>
      <c r="AG77" s="321">
        <f t="shared" si="79"/>
        <v>0</v>
      </c>
      <c r="AH77" s="321">
        <f t="shared" si="79"/>
        <v>0</v>
      </c>
      <c r="AI77" s="321">
        <f t="shared" si="79"/>
        <v>0</v>
      </c>
      <c r="AJ77" s="321">
        <f t="shared" si="79"/>
        <v>0</v>
      </c>
      <c r="AK77" s="1466">
        <f t="shared" ref="AK77" si="95">+$J77</f>
        <v>659</v>
      </c>
      <c r="AL77" s="1511">
        <f t="shared" ref="AL77" si="96">+N77</f>
        <v>0</v>
      </c>
      <c r="AM77" s="321">
        <f t="shared" si="88"/>
        <v>1</v>
      </c>
      <c r="AN77" s="322">
        <v>1</v>
      </c>
      <c r="AO77" s="322"/>
      <c r="AP77" s="322"/>
      <c r="AQ77" s="322"/>
      <c r="AR77" s="322"/>
      <c r="AS77" s="322"/>
      <c r="AT77" s="1466">
        <f t="shared" ref="AT77" si="97">+$J77</f>
        <v>659</v>
      </c>
      <c r="AU77" s="1514">
        <f t="shared" ref="AU77" si="98">+O77</f>
        <v>0</v>
      </c>
      <c r="AV77" s="321">
        <f t="shared" si="89"/>
        <v>1</v>
      </c>
      <c r="AW77" s="322">
        <v>1</v>
      </c>
      <c r="AX77" s="322"/>
      <c r="AY77" s="322"/>
      <c r="AZ77" s="322"/>
      <c r="BA77" s="322"/>
      <c r="BB77" s="322"/>
      <c r="BC77" s="1466">
        <f t="shared" ref="BC77" si="99">+$J77</f>
        <v>659</v>
      </c>
      <c r="BD77" s="1472">
        <f t="shared" ref="BD77" si="100">+P77</f>
        <v>0</v>
      </c>
      <c r="BE77" s="321">
        <f t="shared" si="90"/>
        <v>1</v>
      </c>
      <c r="BF77" s="322">
        <v>1</v>
      </c>
      <c r="BG77" s="322"/>
      <c r="BH77" s="322"/>
      <c r="BI77" s="322"/>
      <c r="BJ77" s="322"/>
      <c r="BK77" s="322"/>
      <c r="BL77" s="1466">
        <f t="shared" ref="BL77" si="101">+$J77</f>
        <v>659</v>
      </c>
      <c r="BM77" s="1445">
        <f t="shared" ref="BM77" si="102">+Q77</f>
        <v>1</v>
      </c>
      <c r="BN77" s="321">
        <f t="shared" si="91"/>
        <v>1</v>
      </c>
      <c r="BO77" s="322">
        <v>1</v>
      </c>
      <c r="BP77" s="322"/>
      <c r="BQ77" s="322"/>
      <c r="BR77" s="322"/>
      <c r="BS77" s="322"/>
      <c r="BT77" s="322"/>
      <c r="BU77" s="1448"/>
      <c r="BV77" s="1449"/>
      <c r="BW77" s="1449"/>
      <c r="BX77" s="1449"/>
      <c r="BY77" s="1449"/>
      <c r="BZ77" s="1449"/>
      <c r="CA77" s="1449"/>
      <c r="CB77" s="1449"/>
      <c r="CC77" s="1450"/>
    </row>
    <row r="78" spans="1:81" s="58" customFormat="1" ht="40.049999999999997" customHeight="1" x14ac:dyDescent="0.3">
      <c r="A78" s="34"/>
      <c r="B78" s="907"/>
      <c r="C78" s="869"/>
      <c r="D78" s="1500"/>
      <c r="E78" s="1521"/>
      <c r="F78" s="1506"/>
      <c r="G78" s="1506"/>
      <c r="H78" s="1506"/>
      <c r="I78" s="1509"/>
      <c r="J78" s="892"/>
      <c r="K78" s="855"/>
      <c r="L78" s="1488"/>
      <c r="M78" s="1491"/>
      <c r="N78" s="1494"/>
      <c r="O78" s="1497"/>
      <c r="P78" s="1476"/>
      <c r="Q78" s="1479"/>
      <c r="R78" s="1482"/>
      <c r="S78" s="323" t="s">
        <v>4243</v>
      </c>
      <c r="T78" s="324" t="s">
        <v>3821</v>
      </c>
      <c r="U78" s="324" t="s">
        <v>3826</v>
      </c>
      <c r="V78" s="324" t="s">
        <v>3830</v>
      </c>
      <c r="W78" s="325" t="s">
        <v>4237</v>
      </c>
      <c r="X78" s="320">
        <v>44958</v>
      </c>
      <c r="Y78" s="320">
        <v>45289</v>
      </c>
      <c r="Z78" s="320"/>
      <c r="AA78" s="320"/>
      <c r="AB78" s="1467"/>
      <c r="AC78" s="1518"/>
      <c r="AD78" s="326">
        <f t="shared" si="79"/>
        <v>250</v>
      </c>
      <c r="AE78" s="326">
        <f t="shared" si="79"/>
        <v>250</v>
      </c>
      <c r="AF78" s="326">
        <f t="shared" si="79"/>
        <v>0</v>
      </c>
      <c r="AG78" s="326">
        <f t="shared" si="79"/>
        <v>0</v>
      </c>
      <c r="AH78" s="326">
        <f t="shared" si="79"/>
        <v>0</v>
      </c>
      <c r="AI78" s="326">
        <f t="shared" si="79"/>
        <v>0</v>
      </c>
      <c r="AJ78" s="326">
        <f t="shared" si="79"/>
        <v>0</v>
      </c>
      <c r="AK78" s="1467"/>
      <c r="AL78" s="1512"/>
      <c r="AM78" s="326">
        <f t="shared" si="88"/>
        <v>100</v>
      </c>
      <c r="AN78" s="327">
        <v>100</v>
      </c>
      <c r="AO78" s="327"/>
      <c r="AP78" s="327"/>
      <c r="AQ78" s="327"/>
      <c r="AR78" s="327"/>
      <c r="AS78" s="327"/>
      <c r="AT78" s="1467"/>
      <c r="AU78" s="1515"/>
      <c r="AV78" s="326">
        <f t="shared" si="89"/>
        <v>100</v>
      </c>
      <c r="AW78" s="327">
        <v>100</v>
      </c>
      <c r="AX78" s="327"/>
      <c r="AY78" s="327"/>
      <c r="AZ78" s="327"/>
      <c r="BA78" s="327"/>
      <c r="BB78" s="327"/>
      <c r="BC78" s="1467"/>
      <c r="BD78" s="1473"/>
      <c r="BE78" s="326">
        <f t="shared" si="90"/>
        <v>50</v>
      </c>
      <c r="BF78" s="327">
        <v>50</v>
      </c>
      <c r="BG78" s="327"/>
      <c r="BH78" s="327"/>
      <c r="BI78" s="327"/>
      <c r="BJ78" s="327"/>
      <c r="BK78" s="327"/>
      <c r="BL78" s="1467"/>
      <c r="BM78" s="1446"/>
      <c r="BN78" s="326">
        <f t="shared" si="91"/>
        <v>0</v>
      </c>
      <c r="BO78" s="327">
        <v>0</v>
      </c>
      <c r="BP78" s="327"/>
      <c r="BQ78" s="327"/>
      <c r="BR78" s="327"/>
      <c r="BS78" s="327"/>
      <c r="BT78" s="327"/>
      <c r="BU78" s="1451"/>
      <c r="BV78" s="1452"/>
      <c r="BW78" s="1452"/>
      <c r="BX78" s="1452"/>
      <c r="BY78" s="1452"/>
      <c r="BZ78" s="1452"/>
      <c r="CA78" s="1452"/>
      <c r="CB78" s="1452"/>
      <c r="CC78" s="1453"/>
    </row>
    <row r="79" spans="1:81" s="58" customFormat="1" ht="40.049999999999997" customHeight="1" x14ac:dyDescent="0.3">
      <c r="A79" s="34"/>
      <c r="B79" s="907"/>
      <c r="C79" s="869"/>
      <c r="D79" s="1500"/>
      <c r="E79" s="1521"/>
      <c r="F79" s="1506"/>
      <c r="G79" s="1506"/>
      <c r="H79" s="1506"/>
      <c r="I79" s="1509"/>
      <c r="J79" s="892"/>
      <c r="K79" s="855"/>
      <c r="L79" s="1488"/>
      <c r="M79" s="1491"/>
      <c r="N79" s="1494"/>
      <c r="O79" s="1497"/>
      <c r="P79" s="1476"/>
      <c r="Q79" s="1479"/>
      <c r="R79" s="1482"/>
      <c r="S79" s="323"/>
      <c r="T79" s="324"/>
      <c r="U79" s="324"/>
      <c r="V79" s="324"/>
      <c r="W79" s="325"/>
      <c r="X79" s="320"/>
      <c r="Y79" s="320"/>
      <c r="Z79" s="320"/>
      <c r="AA79" s="320"/>
      <c r="AB79" s="1467"/>
      <c r="AC79" s="1518"/>
      <c r="AD79" s="326">
        <f t="shared" si="79"/>
        <v>0</v>
      </c>
      <c r="AE79" s="326">
        <f t="shared" si="79"/>
        <v>0</v>
      </c>
      <c r="AF79" s="326">
        <f t="shared" si="79"/>
        <v>0</v>
      </c>
      <c r="AG79" s="326">
        <f t="shared" si="79"/>
        <v>0</v>
      </c>
      <c r="AH79" s="326">
        <f t="shared" si="79"/>
        <v>0</v>
      </c>
      <c r="AI79" s="326">
        <f t="shared" si="79"/>
        <v>0</v>
      </c>
      <c r="AJ79" s="326">
        <f t="shared" si="79"/>
        <v>0</v>
      </c>
      <c r="AK79" s="1467"/>
      <c r="AL79" s="1512"/>
      <c r="AM79" s="326">
        <f t="shared" si="88"/>
        <v>0</v>
      </c>
      <c r="AN79" s="327"/>
      <c r="AO79" s="327"/>
      <c r="AP79" s="327"/>
      <c r="AQ79" s="327"/>
      <c r="AR79" s="327"/>
      <c r="AS79" s="327"/>
      <c r="AT79" s="1467"/>
      <c r="AU79" s="1515"/>
      <c r="AV79" s="326">
        <f t="shared" si="89"/>
        <v>0</v>
      </c>
      <c r="AW79" s="327"/>
      <c r="AX79" s="327"/>
      <c r="AY79" s="327"/>
      <c r="AZ79" s="327"/>
      <c r="BA79" s="327"/>
      <c r="BB79" s="327"/>
      <c r="BC79" s="1467"/>
      <c r="BD79" s="1473"/>
      <c r="BE79" s="326">
        <f t="shared" si="90"/>
        <v>0</v>
      </c>
      <c r="BF79" s="327"/>
      <c r="BG79" s="327"/>
      <c r="BH79" s="327"/>
      <c r="BI79" s="327"/>
      <c r="BJ79" s="327"/>
      <c r="BK79" s="327"/>
      <c r="BL79" s="1467"/>
      <c r="BM79" s="1446"/>
      <c r="BN79" s="326">
        <f t="shared" si="91"/>
        <v>0</v>
      </c>
      <c r="BO79" s="327"/>
      <c r="BP79" s="327"/>
      <c r="BQ79" s="327"/>
      <c r="BR79" s="327"/>
      <c r="BS79" s="327"/>
      <c r="BT79" s="327"/>
      <c r="BU79" s="1451"/>
      <c r="BV79" s="1452"/>
      <c r="BW79" s="1452"/>
      <c r="BX79" s="1452"/>
      <c r="BY79" s="1452"/>
      <c r="BZ79" s="1452"/>
      <c r="CA79" s="1452"/>
      <c r="CB79" s="1452"/>
      <c r="CC79" s="1453"/>
    </row>
    <row r="80" spans="1:81" s="58" customFormat="1" ht="40.049999999999997" customHeight="1" thickBot="1" x14ac:dyDescent="0.35">
      <c r="A80" s="34"/>
      <c r="B80" s="907"/>
      <c r="C80" s="869"/>
      <c r="D80" s="1500"/>
      <c r="E80" s="1522"/>
      <c r="F80" s="1523"/>
      <c r="G80" s="1523"/>
      <c r="H80" s="1507"/>
      <c r="I80" s="1510"/>
      <c r="J80" s="893"/>
      <c r="K80" s="856"/>
      <c r="L80" s="1489"/>
      <c r="M80" s="1492"/>
      <c r="N80" s="1495"/>
      <c r="O80" s="1498"/>
      <c r="P80" s="1477"/>
      <c r="Q80" s="1480"/>
      <c r="R80" s="1483"/>
      <c r="S80" s="333"/>
      <c r="T80" s="328"/>
      <c r="U80" s="328"/>
      <c r="V80" s="328"/>
      <c r="W80" s="334"/>
      <c r="X80" s="335"/>
      <c r="Y80" s="335"/>
      <c r="Z80" s="335"/>
      <c r="AA80" s="335"/>
      <c r="AB80" s="1468"/>
      <c r="AC80" s="1519"/>
      <c r="AD80" s="329">
        <f t="shared" si="79"/>
        <v>0</v>
      </c>
      <c r="AE80" s="329">
        <f t="shared" si="79"/>
        <v>0</v>
      </c>
      <c r="AF80" s="329">
        <f t="shared" si="79"/>
        <v>0</v>
      </c>
      <c r="AG80" s="329">
        <f t="shared" si="79"/>
        <v>0</v>
      </c>
      <c r="AH80" s="329">
        <f t="shared" si="79"/>
        <v>0</v>
      </c>
      <c r="AI80" s="329">
        <f t="shared" si="79"/>
        <v>0</v>
      </c>
      <c r="AJ80" s="329">
        <f t="shared" si="79"/>
        <v>0</v>
      </c>
      <c r="AK80" s="1468"/>
      <c r="AL80" s="1513"/>
      <c r="AM80" s="329">
        <f t="shared" si="88"/>
        <v>0</v>
      </c>
      <c r="AN80" s="330"/>
      <c r="AO80" s="330"/>
      <c r="AP80" s="330"/>
      <c r="AQ80" s="330"/>
      <c r="AR80" s="330"/>
      <c r="AS80" s="330"/>
      <c r="AT80" s="1468"/>
      <c r="AU80" s="1516"/>
      <c r="AV80" s="329">
        <f t="shared" si="89"/>
        <v>0</v>
      </c>
      <c r="AW80" s="330"/>
      <c r="AX80" s="330"/>
      <c r="AY80" s="330"/>
      <c r="AZ80" s="330"/>
      <c r="BA80" s="330"/>
      <c r="BB80" s="330"/>
      <c r="BC80" s="1468"/>
      <c r="BD80" s="1474"/>
      <c r="BE80" s="329">
        <f t="shared" si="90"/>
        <v>0</v>
      </c>
      <c r="BF80" s="330"/>
      <c r="BG80" s="330"/>
      <c r="BH80" s="330"/>
      <c r="BI80" s="330"/>
      <c r="BJ80" s="330"/>
      <c r="BK80" s="330"/>
      <c r="BL80" s="1468"/>
      <c r="BM80" s="1447"/>
      <c r="BN80" s="329">
        <f t="shared" si="91"/>
        <v>0</v>
      </c>
      <c r="BO80" s="330"/>
      <c r="BP80" s="330"/>
      <c r="BQ80" s="330"/>
      <c r="BR80" s="330"/>
      <c r="BS80" s="330"/>
      <c r="BT80" s="330"/>
      <c r="BU80" s="1454"/>
      <c r="BV80" s="1455"/>
      <c r="BW80" s="1455"/>
      <c r="BX80" s="1455"/>
      <c r="BY80" s="1455"/>
      <c r="BZ80" s="1455"/>
      <c r="CA80" s="1455"/>
      <c r="CB80" s="1455"/>
      <c r="CC80" s="1456"/>
    </row>
    <row r="81" spans="1:81" s="58" customFormat="1" ht="40.049999999999997" customHeight="1" thickTop="1" x14ac:dyDescent="0.3">
      <c r="A81" s="34"/>
      <c r="B81" s="907"/>
      <c r="C81" s="869"/>
      <c r="D81" s="1499">
        <v>4599</v>
      </c>
      <c r="E81" s="1502" t="s">
        <v>4222</v>
      </c>
      <c r="F81" s="1505">
        <v>4599030</v>
      </c>
      <c r="G81" s="1505" t="s">
        <v>4244</v>
      </c>
      <c r="H81" s="1505" t="s">
        <v>4225</v>
      </c>
      <c r="I81" s="1508">
        <v>2021004540143</v>
      </c>
      <c r="J81" s="891">
        <v>660</v>
      </c>
      <c r="K81" s="854" t="str">
        <f>+[11]Metas!K753</f>
        <v>Personas capacitadas en Sistemas de Información Geográfica</v>
      </c>
      <c r="L81" s="1487">
        <v>20</v>
      </c>
      <c r="M81" s="1490">
        <f t="shared" ref="M81" si="103">SUM(N81:Q81)</f>
        <v>20</v>
      </c>
      <c r="N81" s="1493">
        <v>5</v>
      </c>
      <c r="O81" s="1496">
        <v>5</v>
      </c>
      <c r="P81" s="1475">
        <v>5</v>
      </c>
      <c r="Q81" s="1478">
        <v>5</v>
      </c>
      <c r="R81" s="1481">
        <f>+$J81</f>
        <v>660</v>
      </c>
      <c r="S81" s="317" t="s">
        <v>4245</v>
      </c>
      <c r="T81" s="318" t="s">
        <v>3822</v>
      </c>
      <c r="U81" s="318" t="s">
        <v>3828</v>
      </c>
      <c r="V81" s="318" t="s">
        <v>3830</v>
      </c>
      <c r="W81" s="319" t="s">
        <v>4246</v>
      </c>
      <c r="X81" s="320">
        <v>44958</v>
      </c>
      <c r="Y81" s="320">
        <v>45289</v>
      </c>
      <c r="Z81" s="320"/>
      <c r="AA81" s="320"/>
      <c r="AB81" s="1466">
        <f t="shared" ref="AB81" si="104">+$J81</f>
        <v>660</v>
      </c>
      <c r="AC81" s="1484">
        <f>+L81</f>
        <v>20</v>
      </c>
      <c r="AD81" s="321">
        <f t="shared" si="79"/>
        <v>12</v>
      </c>
      <c r="AE81" s="321">
        <f t="shared" si="79"/>
        <v>12</v>
      </c>
      <c r="AF81" s="321">
        <f t="shared" si="79"/>
        <v>0</v>
      </c>
      <c r="AG81" s="321">
        <f t="shared" si="79"/>
        <v>0</v>
      </c>
      <c r="AH81" s="321">
        <f t="shared" si="79"/>
        <v>0</v>
      </c>
      <c r="AI81" s="321">
        <f t="shared" si="79"/>
        <v>0</v>
      </c>
      <c r="AJ81" s="321">
        <f t="shared" si="79"/>
        <v>0</v>
      </c>
      <c r="AK81" s="1466">
        <f t="shared" ref="AK81" si="105">+$J81</f>
        <v>660</v>
      </c>
      <c r="AL81" s="1463">
        <f t="shared" ref="AL81" si="106">+N81</f>
        <v>5</v>
      </c>
      <c r="AM81" s="321">
        <f t="shared" si="88"/>
        <v>3</v>
      </c>
      <c r="AN81" s="322">
        <v>3</v>
      </c>
      <c r="AO81" s="322"/>
      <c r="AP81" s="322"/>
      <c r="AQ81" s="322"/>
      <c r="AR81" s="322"/>
      <c r="AS81" s="322"/>
      <c r="AT81" s="1466">
        <f t="shared" ref="AT81" si="107">+$J81</f>
        <v>660</v>
      </c>
      <c r="AU81" s="1469">
        <f t="shared" ref="AU81" si="108">+O81</f>
        <v>5</v>
      </c>
      <c r="AV81" s="321">
        <f t="shared" si="89"/>
        <v>3</v>
      </c>
      <c r="AW81" s="322">
        <v>3</v>
      </c>
      <c r="AX81" s="322"/>
      <c r="AY81" s="322"/>
      <c r="AZ81" s="322"/>
      <c r="BA81" s="322"/>
      <c r="BB81" s="322"/>
      <c r="BC81" s="1466">
        <f t="shared" ref="BC81" si="109">+$J81</f>
        <v>660</v>
      </c>
      <c r="BD81" s="1472">
        <f t="shared" ref="BD81" si="110">+P81</f>
        <v>5</v>
      </c>
      <c r="BE81" s="321">
        <f t="shared" si="90"/>
        <v>3</v>
      </c>
      <c r="BF81" s="322">
        <v>3</v>
      </c>
      <c r="BG81" s="322"/>
      <c r="BH81" s="322"/>
      <c r="BI81" s="322"/>
      <c r="BJ81" s="322"/>
      <c r="BK81" s="322"/>
      <c r="BL81" s="1466">
        <f t="shared" ref="BL81" si="111">+$J81</f>
        <v>660</v>
      </c>
      <c r="BM81" s="1445">
        <f t="shared" ref="BM81" si="112">+Q81</f>
        <v>5</v>
      </c>
      <c r="BN81" s="321">
        <f t="shared" si="91"/>
        <v>3</v>
      </c>
      <c r="BO81" s="322">
        <v>3</v>
      </c>
      <c r="BP81" s="322"/>
      <c r="BQ81" s="322"/>
      <c r="BR81" s="322"/>
      <c r="BS81" s="322"/>
      <c r="BT81" s="322"/>
      <c r="BU81" s="1448"/>
      <c r="BV81" s="1449"/>
      <c r="BW81" s="1449"/>
      <c r="BX81" s="1449"/>
      <c r="BY81" s="1449"/>
      <c r="BZ81" s="1449"/>
      <c r="CA81" s="1449"/>
      <c r="CB81" s="1449"/>
      <c r="CC81" s="1450"/>
    </row>
    <row r="82" spans="1:81" s="58" customFormat="1" ht="40.049999999999997" customHeight="1" x14ac:dyDescent="0.3">
      <c r="A82" s="34"/>
      <c r="B82" s="907"/>
      <c r="C82" s="869"/>
      <c r="D82" s="1500"/>
      <c r="E82" s="1503"/>
      <c r="F82" s="1506"/>
      <c r="G82" s="1506"/>
      <c r="H82" s="1506"/>
      <c r="I82" s="1509"/>
      <c r="J82" s="892"/>
      <c r="K82" s="855"/>
      <c r="L82" s="1488"/>
      <c r="M82" s="1491"/>
      <c r="N82" s="1494"/>
      <c r="O82" s="1497"/>
      <c r="P82" s="1476"/>
      <c r="Q82" s="1479"/>
      <c r="R82" s="1482"/>
      <c r="S82" s="323" t="s">
        <v>4247</v>
      </c>
      <c r="T82" s="324" t="s">
        <v>3822</v>
      </c>
      <c r="U82" s="324" t="s">
        <v>3827</v>
      </c>
      <c r="V82" s="324" t="s">
        <v>3830</v>
      </c>
      <c r="W82" s="325" t="s">
        <v>4248</v>
      </c>
      <c r="X82" s="320">
        <v>44958</v>
      </c>
      <c r="Y82" s="320">
        <v>45289</v>
      </c>
      <c r="Z82" s="320"/>
      <c r="AA82" s="320"/>
      <c r="AB82" s="1467"/>
      <c r="AC82" s="1485"/>
      <c r="AD82" s="326">
        <f t="shared" si="79"/>
        <v>10</v>
      </c>
      <c r="AE82" s="326">
        <f t="shared" si="79"/>
        <v>10</v>
      </c>
      <c r="AF82" s="326">
        <f t="shared" si="79"/>
        <v>0</v>
      </c>
      <c r="AG82" s="326">
        <f t="shared" si="79"/>
        <v>0</v>
      </c>
      <c r="AH82" s="326">
        <f t="shared" si="79"/>
        <v>0</v>
      </c>
      <c r="AI82" s="326">
        <f t="shared" si="79"/>
        <v>0</v>
      </c>
      <c r="AJ82" s="326">
        <f t="shared" si="79"/>
        <v>0</v>
      </c>
      <c r="AK82" s="1467"/>
      <c r="AL82" s="1464"/>
      <c r="AM82" s="326">
        <f t="shared" si="88"/>
        <v>0</v>
      </c>
      <c r="AN82" s="327"/>
      <c r="AO82" s="327"/>
      <c r="AP82" s="327"/>
      <c r="AQ82" s="327"/>
      <c r="AR82" s="327"/>
      <c r="AS82" s="327"/>
      <c r="AT82" s="1467"/>
      <c r="AU82" s="1470"/>
      <c r="AV82" s="326">
        <f t="shared" si="89"/>
        <v>0</v>
      </c>
      <c r="AW82" s="327"/>
      <c r="AX82" s="327"/>
      <c r="AY82" s="327"/>
      <c r="AZ82" s="327"/>
      <c r="BA82" s="327"/>
      <c r="BB82" s="327"/>
      <c r="BC82" s="1467"/>
      <c r="BD82" s="1473"/>
      <c r="BE82" s="326">
        <f t="shared" si="90"/>
        <v>5</v>
      </c>
      <c r="BF82" s="327">
        <v>5</v>
      </c>
      <c r="BG82" s="327"/>
      <c r="BH82" s="327"/>
      <c r="BI82" s="327"/>
      <c r="BJ82" s="327"/>
      <c r="BK82" s="327"/>
      <c r="BL82" s="1467"/>
      <c r="BM82" s="1446"/>
      <c r="BN82" s="326">
        <f t="shared" si="91"/>
        <v>5</v>
      </c>
      <c r="BO82" s="327">
        <v>5</v>
      </c>
      <c r="BP82" s="327"/>
      <c r="BQ82" s="327"/>
      <c r="BR82" s="327"/>
      <c r="BS82" s="327"/>
      <c r="BT82" s="327"/>
      <c r="BU82" s="1451"/>
      <c r="BV82" s="1452"/>
      <c r="BW82" s="1452"/>
      <c r="BX82" s="1452"/>
      <c r="BY82" s="1452"/>
      <c r="BZ82" s="1452"/>
      <c r="CA82" s="1452"/>
      <c r="CB82" s="1452"/>
      <c r="CC82" s="1453"/>
    </row>
    <row r="83" spans="1:81" s="58" customFormat="1" ht="40.049999999999997" customHeight="1" x14ac:dyDescent="0.3">
      <c r="A83" s="34"/>
      <c r="B83" s="907"/>
      <c r="C83" s="869"/>
      <c r="D83" s="1500"/>
      <c r="E83" s="1503"/>
      <c r="F83" s="1506"/>
      <c r="G83" s="1506"/>
      <c r="H83" s="1506"/>
      <c r="I83" s="1509"/>
      <c r="J83" s="892"/>
      <c r="K83" s="855"/>
      <c r="L83" s="1488"/>
      <c r="M83" s="1491"/>
      <c r="N83" s="1494"/>
      <c r="O83" s="1497"/>
      <c r="P83" s="1476"/>
      <c r="Q83" s="1479"/>
      <c r="R83" s="1482"/>
      <c r="S83" s="323"/>
      <c r="T83" s="324"/>
      <c r="U83" s="324"/>
      <c r="V83" s="324"/>
      <c r="W83" s="325"/>
      <c r="X83" s="320"/>
      <c r="Y83" s="320"/>
      <c r="Z83" s="320"/>
      <c r="AA83" s="320"/>
      <c r="AB83" s="1467"/>
      <c r="AC83" s="1485"/>
      <c r="AD83" s="326">
        <f t="shared" si="79"/>
        <v>0</v>
      </c>
      <c r="AE83" s="326">
        <f t="shared" si="79"/>
        <v>0</v>
      </c>
      <c r="AF83" s="326">
        <f t="shared" si="79"/>
        <v>0</v>
      </c>
      <c r="AG83" s="326">
        <f t="shared" si="79"/>
        <v>0</v>
      </c>
      <c r="AH83" s="326">
        <f t="shared" si="79"/>
        <v>0</v>
      </c>
      <c r="AI83" s="326">
        <f t="shared" si="79"/>
        <v>0</v>
      </c>
      <c r="AJ83" s="326">
        <f t="shared" si="79"/>
        <v>0</v>
      </c>
      <c r="AK83" s="1467"/>
      <c r="AL83" s="1464"/>
      <c r="AM83" s="326">
        <f t="shared" si="88"/>
        <v>0</v>
      </c>
      <c r="AN83" s="327"/>
      <c r="AO83" s="327"/>
      <c r="AP83" s="327"/>
      <c r="AQ83" s="327"/>
      <c r="AR83" s="327"/>
      <c r="AS83" s="327"/>
      <c r="AT83" s="1467"/>
      <c r="AU83" s="1470"/>
      <c r="AV83" s="326">
        <f t="shared" si="89"/>
        <v>0</v>
      </c>
      <c r="AW83" s="327"/>
      <c r="AX83" s="327"/>
      <c r="AY83" s="327"/>
      <c r="AZ83" s="327"/>
      <c r="BA83" s="327"/>
      <c r="BB83" s="327"/>
      <c r="BC83" s="1467"/>
      <c r="BD83" s="1473"/>
      <c r="BE83" s="326">
        <f t="shared" si="90"/>
        <v>0</v>
      </c>
      <c r="BF83" s="327"/>
      <c r="BG83" s="327"/>
      <c r="BH83" s="327"/>
      <c r="BI83" s="327"/>
      <c r="BJ83" s="327"/>
      <c r="BK83" s="327"/>
      <c r="BL83" s="1467"/>
      <c r="BM83" s="1446"/>
      <c r="BN83" s="326">
        <f t="shared" si="91"/>
        <v>0</v>
      </c>
      <c r="BO83" s="327"/>
      <c r="BP83" s="327"/>
      <c r="BQ83" s="327"/>
      <c r="BR83" s="327"/>
      <c r="BS83" s="327"/>
      <c r="BT83" s="327"/>
      <c r="BU83" s="1451"/>
      <c r="BV83" s="1452"/>
      <c r="BW83" s="1452"/>
      <c r="BX83" s="1452"/>
      <c r="BY83" s="1452"/>
      <c r="BZ83" s="1452"/>
      <c r="CA83" s="1452"/>
      <c r="CB83" s="1452"/>
      <c r="CC83" s="1453"/>
    </row>
    <row r="84" spans="1:81" s="58" customFormat="1" ht="40.049999999999997" customHeight="1" thickBot="1" x14ac:dyDescent="0.35">
      <c r="A84" s="34"/>
      <c r="B84" s="907"/>
      <c r="C84" s="870"/>
      <c r="D84" s="1501"/>
      <c r="E84" s="1504"/>
      <c r="F84" s="1507"/>
      <c r="G84" s="1507"/>
      <c r="H84" s="1507"/>
      <c r="I84" s="1510"/>
      <c r="J84" s="893"/>
      <c r="K84" s="856"/>
      <c r="L84" s="1489"/>
      <c r="M84" s="1492"/>
      <c r="N84" s="1495"/>
      <c r="O84" s="1498"/>
      <c r="P84" s="1477"/>
      <c r="Q84" s="1480"/>
      <c r="R84" s="1483"/>
      <c r="S84" s="333"/>
      <c r="T84" s="328"/>
      <c r="U84" s="328"/>
      <c r="V84" s="328"/>
      <c r="W84" s="334"/>
      <c r="X84" s="335"/>
      <c r="Y84" s="335"/>
      <c r="Z84" s="335"/>
      <c r="AA84" s="335"/>
      <c r="AB84" s="1468"/>
      <c r="AC84" s="1486"/>
      <c r="AD84" s="329">
        <f t="shared" si="79"/>
        <v>0</v>
      </c>
      <c r="AE84" s="329">
        <f t="shared" si="79"/>
        <v>0</v>
      </c>
      <c r="AF84" s="329">
        <f t="shared" si="79"/>
        <v>0</v>
      </c>
      <c r="AG84" s="329">
        <f t="shared" si="79"/>
        <v>0</v>
      </c>
      <c r="AH84" s="329">
        <f t="shared" si="79"/>
        <v>0</v>
      </c>
      <c r="AI84" s="329">
        <f t="shared" si="79"/>
        <v>0</v>
      </c>
      <c r="AJ84" s="329">
        <f t="shared" si="79"/>
        <v>0</v>
      </c>
      <c r="AK84" s="1468"/>
      <c r="AL84" s="1465"/>
      <c r="AM84" s="329">
        <f t="shared" si="88"/>
        <v>0</v>
      </c>
      <c r="AN84" s="330"/>
      <c r="AO84" s="330"/>
      <c r="AP84" s="330"/>
      <c r="AQ84" s="330"/>
      <c r="AR84" s="330"/>
      <c r="AS84" s="330"/>
      <c r="AT84" s="1468"/>
      <c r="AU84" s="1471"/>
      <c r="AV84" s="329">
        <f t="shared" si="89"/>
        <v>0</v>
      </c>
      <c r="AW84" s="330"/>
      <c r="AX84" s="330"/>
      <c r="AY84" s="330"/>
      <c r="AZ84" s="330"/>
      <c r="BA84" s="330"/>
      <c r="BB84" s="330"/>
      <c r="BC84" s="1468"/>
      <c r="BD84" s="1474"/>
      <c r="BE84" s="329">
        <f t="shared" si="90"/>
        <v>0</v>
      </c>
      <c r="BF84" s="330"/>
      <c r="BG84" s="330"/>
      <c r="BH84" s="330"/>
      <c r="BI84" s="330"/>
      <c r="BJ84" s="330"/>
      <c r="BK84" s="330"/>
      <c r="BL84" s="1468"/>
      <c r="BM84" s="1447"/>
      <c r="BN84" s="329">
        <f t="shared" si="91"/>
        <v>0</v>
      </c>
      <c r="BO84" s="330"/>
      <c r="BP84" s="330"/>
      <c r="BQ84" s="330"/>
      <c r="BR84" s="330"/>
      <c r="BS84" s="330"/>
      <c r="BT84" s="330"/>
      <c r="BU84" s="1454"/>
      <c r="BV84" s="1455"/>
      <c r="BW84" s="1455"/>
      <c r="BX84" s="1455"/>
      <c r="BY84" s="1455"/>
      <c r="BZ84" s="1455"/>
      <c r="CA84" s="1455"/>
      <c r="CB84" s="1455"/>
      <c r="CC84" s="1456"/>
    </row>
    <row r="85" spans="1:81" s="58" customFormat="1" ht="40.049999999999997" customHeight="1" thickTop="1" x14ac:dyDescent="0.3">
      <c r="A85" s="34"/>
      <c r="B85" s="907"/>
      <c r="C85" s="868" t="s">
        <v>1023</v>
      </c>
      <c r="D85" s="1433">
        <v>4599</v>
      </c>
      <c r="E85" s="1457" t="s">
        <v>4222</v>
      </c>
      <c r="F85" s="1460">
        <v>4599028</v>
      </c>
      <c r="G85" s="1439" t="s">
        <v>4224</v>
      </c>
      <c r="H85" s="1439" t="s">
        <v>4296</v>
      </c>
      <c r="I85" s="1442">
        <v>2021004540145</v>
      </c>
      <c r="J85" s="891">
        <v>661</v>
      </c>
      <c r="K85" s="854" t="str">
        <f>+[9]Metas!K754</f>
        <v>Plan estadístico departamental implementado y publicado</v>
      </c>
      <c r="L85" s="857">
        <v>1</v>
      </c>
      <c r="M85" s="860">
        <f t="shared" ref="M85" si="113">SUM(N85:Q85)</f>
        <v>1</v>
      </c>
      <c r="N85" s="836"/>
      <c r="O85" s="839"/>
      <c r="P85" s="863"/>
      <c r="Q85" s="866">
        <v>1</v>
      </c>
      <c r="R85" s="812">
        <f>+$J85</f>
        <v>661</v>
      </c>
      <c r="S85" s="39" t="s">
        <v>4282</v>
      </c>
      <c r="T85" s="235" t="s">
        <v>3822</v>
      </c>
      <c r="U85" s="235" t="s">
        <v>3825</v>
      </c>
      <c r="V85" s="235" t="s">
        <v>3830</v>
      </c>
      <c r="W85" s="231" t="s">
        <v>4283</v>
      </c>
      <c r="X85" s="256">
        <v>44927</v>
      </c>
      <c r="Y85" s="256">
        <v>45291</v>
      </c>
      <c r="Z85" s="256"/>
      <c r="AA85" s="256"/>
      <c r="AB85" s="812">
        <f t="shared" ref="AB85" si="114">+$J85</f>
        <v>661</v>
      </c>
      <c r="AC85" s="827">
        <f t="shared" ref="AC85" si="115">+L85</f>
        <v>1</v>
      </c>
      <c r="AD85" s="44">
        <f t="shared" si="79"/>
        <v>30</v>
      </c>
      <c r="AE85" s="44">
        <f t="shared" si="79"/>
        <v>30</v>
      </c>
      <c r="AF85" s="44">
        <f t="shared" si="79"/>
        <v>0</v>
      </c>
      <c r="AG85" s="44">
        <f t="shared" si="79"/>
        <v>0</v>
      </c>
      <c r="AH85" s="44">
        <f t="shared" si="79"/>
        <v>0</v>
      </c>
      <c r="AI85" s="44">
        <f t="shared" si="79"/>
        <v>0</v>
      </c>
      <c r="AJ85" s="44">
        <f t="shared" si="79"/>
        <v>0</v>
      </c>
      <c r="AK85" s="812">
        <f t="shared" ref="AK85" si="116">+$J85</f>
        <v>661</v>
      </c>
      <c r="AL85" s="830">
        <f t="shared" ref="AL85" si="117">+N85</f>
        <v>0</v>
      </c>
      <c r="AM85" s="44">
        <f t="shared" si="88"/>
        <v>3</v>
      </c>
      <c r="AN85" s="47">
        <v>3</v>
      </c>
      <c r="AO85" s="47"/>
      <c r="AP85" s="47"/>
      <c r="AQ85" s="47"/>
      <c r="AR85" s="47"/>
      <c r="AS85" s="47"/>
      <c r="AT85" s="812">
        <f t="shared" ref="AT85" si="118">+$J85</f>
        <v>661</v>
      </c>
      <c r="AU85" s="833">
        <f t="shared" ref="AU85" si="119">+O85</f>
        <v>0</v>
      </c>
      <c r="AV85" s="44">
        <f t="shared" si="89"/>
        <v>9</v>
      </c>
      <c r="AW85" s="47">
        <v>9</v>
      </c>
      <c r="AX85" s="47"/>
      <c r="AY85" s="47"/>
      <c r="AZ85" s="47"/>
      <c r="BA85" s="47"/>
      <c r="BB85" s="47"/>
      <c r="BC85" s="812">
        <f t="shared" ref="BC85" si="120">+$J85</f>
        <v>661</v>
      </c>
      <c r="BD85" s="809">
        <f t="shared" ref="BD85" si="121">+P85</f>
        <v>0</v>
      </c>
      <c r="BE85" s="44">
        <f t="shared" si="90"/>
        <v>9</v>
      </c>
      <c r="BF85" s="47">
        <v>9</v>
      </c>
      <c r="BG85" s="47"/>
      <c r="BH85" s="47"/>
      <c r="BI85" s="47"/>
      <c r="BJ85" s="47"/>
      <c r="BK85" s="47"/>
      <c r="BL85" s="812">
        <f t="shared" ref="BL85" si="122">+$J85</f>
        <v>661</v>
      </c>
      <c r="BM85" s="815">
        <f t="shared" ref="BM85" si="123">+Q85</f>
        <v>1</v>
      </c>
      <c r="BN85" s="44">
        <f t="shared" si="91"/>
        <v>9</v>
      </c>
      <c r="BO85" s="47">
        <v>9</v>
      </c>
      <c r="BP85" s="47"/>
      <c r="BQ85" s="47"/>
      <c r="BR85" s="47"/>
      <c r="BS85" s="47"/>
      <c r="BT85" s="47"/>
      <c r="BU85" s="818"/>
      <c r="BV85" s="819"/>
      <c r="BW85" s="819"/>
      <c r="BX85" s="819"/>
      <c r="BY85" s="819"/>
      <c r="BZ85" s="819"/>
      <c r="CA85" s="819"/>
      <c r="CB85" s="819"/>
      <c r="CC85" s="820"/>
    </row>
    <row r="86" spans="1:81" s="58" customFormat="1" ht="40.049999999999997" customHeight="1" x14ac:dyDescent="0.3">
      <c r="A86" s="34"/>
      <c r="B86" s="907"/>
      <c r="C86" s="869"/>
      <c r="D86" s="1434"/>
      <c r="E86" s="1458"/>
      <c r="F86" s="1461"/>
      <c r="G86" s="1440"/>
      <c r="H86" s="1440"/>
      <c r="I86" s="1443"/>
      <c r="J86" s="892"/>
      <c r="K86" s="855"/>
      <c r="L86" s="858"/>
      <c r="M86" s="861"/>
      <c r="N86" s="837"/>
      <c r="O86" s="840"/>
      <c r="P86" s="864"/>
      <c r="Q86" s="867"/>
      <c r="R86" s="813"/>
      <c r="S86" s="39" t="s">
        <v>4284</v>
      </c>
      <c r="T86" s="236" t="s">
        <v>3822</v>
      </c>
      <c r="U86" s="236" t="s">
        <v>3825</v>
      </c>
      <c r="V86" s="236" t="s">
        <v>3830</v>
      </c>
      <c r="W86" s="39" t="s">
        <v>4285</v>
      </c>
      <c r="X86" s="259">
        <v>44927</v>
      </c>
      <c r="Y86" s="31">
        <v>45291</v>
      </c>
      <c r="Z86" s="31"/>
      <c r="AA86" s="31"/>
      <c r="AB86" s="813"/>
      <c r="AC86" s="828"/>
      <c r="AD86" s="51">
        <f t="shared" si="79"/>
        <v>0</v>
      </c>
      <c r="AE86" s="51">
        <f t="shared" si="79"/>
        <v>0</v>
      </c>
      <c r="AF86" s="51">
        <f t="shared" si="79"/>
        <v>0</v>
      </c>
      <c r="AG86" s="51">
        <f t="shared" si="79"/>
        <v>0</v>
      </c>
      <c r="AH86" s="51">
        <f t="shared" si="79"/>
        <v>0</v>
      </c>
      <c r="AI86" s="51">
        <f t="shared" si="79"/>
        <v>0</v>
      </c>
      <c r="AJ86" s="51">
        <f t="shared" si="79"/>
        <v>0</v>
      </c>
      <c r="AK86" s="813"/>
      <c r="AL86" s="831"/>
      <c r="AM86" s="51">
        <f t="shared" ref="AM86:AM91" si="124">SUM(AN86:AS86)</f>
        <v>0</v>
      </c>
      <c r="AN86" s="257"/>
      <c r="AO86" s="257"/>
      <c r="AP86" s="257"/>
      <c r="AQ86" s="257"/>
      <c r="AR86" s="257"/>
      <c r="AS86" s="257"/>
      <c r="AT86" s="813"/>
      <c r="AU86" s="834"/>
      <c r="AV86" s="51">
        <f t="shared" si="89"/>
        <v>0</v>
      </c>
      <c r="AW86" s="257"/>
      <c r="AX86" s="257"/>
      <c r="AY86" s="257"/>
      <c r="AZ86" s="257"/>
      <c r="BA86" s="257"/>
      <c r="BB86" s="257"/>
      <c r="BC86" s="813"/>
      <c r="BD86" s="810"/>
      <c r="BE86" s="51">
        <f t="shared" si="90"/>
        <v>0</v>
      </c>
      <c r="BF86" s="257"/>
      <c r="BG86" s="257"/>
      <c r="BH86" s="257"/>
      <c r="BI86" s="257"/>
      <c r="BJ86" s="257"/>
      <c r="BK86" s="257"/>
      <c r="BL86" s="813"/>
      <c r="BM86" s="816"/>
      <c r="BN86" s="51">
        <f t="shared" si="91"/>
        <v>0</v>
      </c>
      <c r="BO86" s="257"/>
      <c r="BP86" s="257"/>
      <c r="BQ86" s="257"/>
      <c r="BR86" s="257"/>
      <c r="BS86" s="257"/>
      <c r="BT86" s="257"/>
      <c r="BU86" s="821"/>
      <c r="BV86" s="822"/>
      <c r="BW86" s="822"/>
      <c r="BX86" s="822"/>
      <c r="BY86" s="822"/>
      <c r="BZ86" s="822"/>
      <c r="CA86" s="822"/>
      <c r="CB86" s="822"/>
      <c r="CC86" s="823"/>
    </row>
    <row r="87" spans="1:81" s="58" customFormat="1" ht="40.049999999999997" customHeight="1" x14ac:dyDescent="0.3">
      <c r="A87" s="34"/>
      <c r="B87" s="907"/>
      <c r="C87" s="869"/>
      <c r="D87" s="1434"/>
      <c r="E87" s="1458"/>
      <c r="F87" s="1461"/>
      <c r="G87" s="1440"/>
      <c r="H87" s="1440"/>
      <c r="I87" s="1443"/>
      <c r="J87" s="892"/>
      <c r="K87" s="855"/>
      <c r="L87" s="858"/>
      <c r="M87" s="861"/>
      <c r="N87" s="837"/>
      <c r="O87" s="840"/>
      <c r="P87" s="864"/>
      <c r="Q87" s="867"/>
      <c r="R87" s="813"/>
      <c r="S87" s="39" t="s">
        <v>4286</v>
      </c>
      <c r="T87" s="236" t="s">
        <v>3822</v>
      </c>
      <c r="U87" s="236" t="s">
        <v>3825</v>
      </c>
      <c r="V87" s="236" t="s">
        <v>3830</v>
      </c>
      <c r="W87" s="39" t="s">
        <v>4287</v>
      </c>
      <c r="X87" s="259">
        <v>44927</v>
      </c>
      <c r="Y87" s="31">
        <v>45291</v>
      </c>
      <c r="Z87" s="31"/>
      <c r="AA87" s="31"/>
      <c r="AB87" s="813"/>
      <c r="AC87" s="828"/>
      <c r="AD87" s="51"/>
      <c r="AE87" s="51"/>
      <c r="AF87" s="51"/>
      <c r="AG87" s="51"/>
      <c r="AH87" s="51"/>
      <c r="AI87" s="51"/>
      <c r="AJ87" s="51"/>
      <c r="AK87" s="813"/>
      <c r="AL87" s="831"/>
      <c r="AM87" s="51"/>
      <c r="AN87" s="257"/>
      <c r="AO87" s="257"/>
      <c r="AP87" s="257"/>
      <c r="AQ87" s="257"/>
      <c r="AR87" s="257"/>
      <c r="AS87" s="257"/>
      <c r="AT87" s="813"/>
      <c r="AU87" s="834"/>
      <c r="AV87" s="51"/>
      <c r="AW87" s="257"/>
      <c r="AX87" s="257"/>
      <c r="AY87" s="257"/>
      <c r="AZ87" s="257"/>
      <c r="BA87" s="257"/>
      <c r="BB87" s="257"/>
      <c r="BC87" s="813"/>
      <c r="BD87" s="810"/>
      <c r="BE87" s="51"/>
      <c r="BF87" s="257"/>
      <c r="BG87" s="257"/>
      <c r="BH87" s="257"/>
      <c r="BI87" s="257"/>
      <c r="BJ87" s="257"/>
      <c r="BK87" s="257"/>
      <c r="BL87" s="813"/>
      <c r="BM87" s="816"/>
      <c r="BN87" s="51"/>
      <c r="BO87" s="257"/>
      <c r="BP87" s="257"/>
      <c r="BQ87" s="257"/>
      <c r="BR87" s="257"/>
      <c r="BS87" s="257"/>
      <c r="BT87" s="257"/>
      <c r="BU87" s="253"/>
      <c r="BV87" s="254"/>
      <c r="BW87" s="254"/>
      <c r="BX87" s="254"/>
      <c r="BY87" s="254"/>
      <c r="BZ87" s="254"/>
      <c r="CA87" s="254"/>
      <c r="CB87" s="254"/>
      <c r="CC87" s="255"/>
    </row>
    <row r="88" spans="1:81" s="58" customFormat="1" ht="40.049999999999997" customHeight="1" x14ac:dyDescent="0.3">
      <c r="A88" s="34"/>
      <c r="B88" s="907"/>
      <c r="C88" s="869"/>
      <c r="D88" s="1434"/>
      <c r="E88" s="1458"/>
      <c r="F88" s="1461"/>
      <c r="G88" s="1440"/>
      <c r="H88" s="1440"/>
      <c r="I88" s="1443"/>
      <c r="J88" s="892"/>
      <c r="K88" s="855"/>
      <c r="L88" s="858"/>
      <c r="M88" s="861"/>
      <c r="N88" s="837"/>
      <c r="O88" s="840"/>
      <c r="P88" s="864"/>
      <c r="Q88" s="867"/>
      <c r="R88" s="813"/>
      <c r="S88" s="39" t="s">
        <v>4288</v>
      </c>
      <c r="T88" s="236" t="s">
        <v>3822</v>
      </c>
      <c r="U88" s="236" t="s">
        <v>3825</v>
      </c>
      <c r="V88" s="236" t="s">
        <v>3830</v>
      </c>
      <c r="W88" s="39" t="s">
        <v>4289</v>
      </c>
      <c r="X88" s="259">
        <v>44927</v>
      </c>
      <c r="Y88" s="31">
        <v>45291</v>
      </c>
      <c r="Z88" s="31"/>
      <c r="AA88" s="31"/>
      <c r="AB88" s="813"/>
      <c r="AC88" s="828"/>
      <c r="AD88" s="51"/>
      <c r="AE88" s="51"/>
      <c r="AF88" s="51"/>
      <c r="AG88" s="51"/>
      <c r="AH88" s="51"/>
      <c r="AI88" s="51"/>
      <c r="AJ88" s="51"/>
      <c r="AK88" s="813"/>
      <c r="AL88" s="831"/>
      <c r="AM88" s="51"/>
      <c r="AN88" s="257"/>
      <c r="AO88" s="257"/>
      <c r="AP88" s="257"/>
      <c r="AQ88" s="257"/>
      <c r="AR88" s="257"/>
      <c r="AS88" s="257"/>
      <c r="AT88" s="813"/>
      <c r="AU88" s="834"/>
      <c r="AV88" s="51"/>
      <c r="AW88" s="257"/>
      <c r="AX88" s="257"/>
      <c r="AY88" s="257"/>
      <c r="AZ88" s="257"/>
      <c r="BA88" s="257"/>
      <c r="BB88" s="257"/>
      <c r="BC88" s="813"/>
      <c r="BD88" s="810"/>
      <c r="BE88" s="51"/>
      <c r="BF88" s="257"/>
      <c r="BG88" s="257"/>
      <c r="BH88" s="257"/>
      <c r="BI88" s="257"/>
      <c r="BJ88" s="257"/>
      <c r="BK88" s="257"/>
      <c r="BL88" s="813"/>
      <c r="BM88" s="816"/>
      <c r="BN88" s="51"/>
      <c r="BO88" s="257"/>
      <c r="BP88" s="257"/>
      <c r="BQ88" s="257"/>
      <c r="BR88" s="257"/>
      <c r="BS88" s="257"/>
      <c r="BT88" s="257"/>
      <c r="BU88" s="253"/>
      <c r="BV88" s="254"/>
      <c r="BW88" s="254"/>
      <c r="BX88" s="254"/>
      <c r="BY88" s="254"/>
      <c r="BZ88" s="254"/>
      <c r="CA88" s="254"/>
      <c r="CB88" s="254"/>
      <c r="CC88" s="255"/>
    </row>
    <row r="89" spans="1:81" s="58" customFormat="1" ht="40.049999999999997" customHeight="1" x14ac:dyDescent="0.3">
      <c r="A89" s="34"/>
      <c r="B89" s="907"/>
      <c r="C89" s="869"/>
      <c r="D89" s="1434"/>
      <c r="E89" s="1458"/>
      <c r="F89" s="1461"/>
      <c r="G89" s="1440"/>
      <c r="H89" s="1440"/>
      <c r="I89" s="1443"/>
      <c r="J89" s="892"/>
      <c r="K89" s="855"/>
      <c r="L89" s="858"/>
      <c r="M89" s="861"/>
      <c r="N89" s="837"/>
      <c r="O89" s="840"/>
      <c r="P89" s="864"/>
      <c r="Q89" s="867"/>
      <c r="R89" s="813"/>
      <c r="S89" s="39" t="s">
        <v>4290</v>
      </c>
      <c r="T89" s="236" t="s">
        <v>3822</v>
      </c>
      <c r="U89" s="236" t="s">
        <v>3825</v>
      </c>
      <c r="V89" s="236" t="s">
        <v>3830</v>
      </c>
      <c r="W89" s="39" t="s">
        <v>4291</v>
      </c>
      <c r="X89" s="259">
        <v>44927</v>
      </c>
      <c r="Y89" s="31">
        <v>45291</v>
      </c>
      <c r="Z89" s="31"/>
      <c r="AA89" s="31"/>
      <c r="AB89" s="813"/>
      <c r="AC89" s="828"/>
      <c r="AD89" s="51"/>
      <c r="AE89" s="51"/>
      <c r="AF89" s="51"/>
      <c r="AG89" s="51"/>
      <c r="AH89" s="51"/>
      <c r="AI89" s="51"/>
      <c r="AJ89" s="51"/>
      <c r="AK89" s="813"/>
      <c r="AL89" s="831"/>
      <c r="AM89" s="51"/>
      <c r="AN89" s="257"/>
      <c r="AO89" s="257"/>
      <c r="AP89" s="257"/>
      <c r="AQ89" s="257"/>
      <c r="AR89" s="257"/>
      <c r="AS89" s="257"/>
      <c r="AT89" s="813"/>
      <c r="AU89" s="834"/>
      <c r="AV89" s="51"/>
      <c r="AW89" s="257"/>
      <c r="AX89" s="257"/>
      <c r="AY89" s="257"/>
      <c r="AZ89" s="257"/>
      <c r="BA89" s="257"/>
      <c r="BB89" s="257"/>
      <c r="BC89" s="813"/>
      <c r="BD89" s="810"/>
      <c r="BE89" s="51"/>
      <c r="BF89" s="257"/>
      <c r="BG89" s="257"/>
      <c r="BH89" s="257"/>
      <c r="BI89" s="257"/>
      <c r="BJ89" s="257"/>
      <c r="BK89" s="257"/>
      <c r="BL89" s="813"/>
      <c r="BM89" s="816"/>
      <c r="BN89" s="51"/>
      <c r="BO89" s="257"/>
      <c r="BP89" s="257"/>
      <c r="BQ89" s="257"/>
      <c r="BR89" s="257"/>
      <c r="BS89" s="257"/>
      <c r="BT89" s="257"/>
      <c r="BU89" s="253"/>
      <c r="BV89" s="254"/>
      <c r="BW89" s="254"/>
      <c r="BX89" s="254"/>
      <c r="BY89" s="254"/>
      <c r="BZ89" s="254"/>
      <c r="CA89" s="254"/>
      <c r="CB89" s="254"/>
      <c r="CC89" s="255"/>
    </row>
    <row r="90" spans="1:81" s="58" customFormat="1" ht="40.049999999999997" customHeight="1" x14ac:dyDescent="0.3">
      <c r="A90" s="34"/>
      <c r="B90" s="907"/>
      <c r="C90" s="869"/>
      <c r="D90" s="1434"/>
      <c r="E90" s="1458"/>
      <c r="F90" s="1461"/>
      <c r="G90" s="1440"/>
      <c r="H90" s="1440"/>
      <c r="I90" s="1443"/>
      <c r="J90" s="892"/>
      <c r="K90" s="855"/>
      <c r="L90" s="858"/>
      <c r="M90" s="861"/>
      <c r="N90" s="837"/>
      <c r="O90" s="840"/>
      <c r="P90" s="864"/>
      <c r="Q90" s="867"/>
      <c r="R90" s="813"/>
      <c r="S90" s="39" t="s">
        <v>4292</v>
      </c>
      <c r="T90" s="236" t="s">
        <v>3822</v>
      </c>
      <c r="U90" s="236" t="s">
        <v>3825</v>
      </c>
      <c r="V90" s="236" t="s">
        <v>3830</v>
      </c>
      <c r="W90" s="39" t="s">
        <v>4293</v>
      </c>
      <c r="X90" s="259">
        <v>44927</v>
      </c>
      <c r="Y90" s="31">
        <v>45291</v>
      </c>
      <c r="Z90" s="31"/>
      <c r="AA90" s="31"/>
      <c r="AB90" s="813"/>
      <c r="AC90" s="828"/>
      <c r="AD90" s="51"/>
      <c r="AE90" s="51"/>
      <c r="AF90" s="51"/>
      <c r="AG90" s="51"/>
      <c r="AH90" s="51"/>
      <c r="AI90" s="51"/>
      <c r="AJ90" s="51"/>
      <c r="AK90" s="813"/>
      <c r="AL90" s="831"/>
      <c r="AM90" s="51"/>
      <c r="AN90" s="257"/>
      <c r="AO90" s="257"/>
      <c r="AP90" s="257"/>
      <c r="AQ90" s="257"/>
      <c r="AR90" s="257"/>
      <c r="AS90" s="257"/>
      <c r="AT90" s="813"/>
      <c r="AU90" s="834"/>
      <c r="AV90" s="51"/>
      <c r="AW90" s="257"/>
      <c r="AX90" s="257"/>
      <c r="AY90" s="257"/>
      <c r="AZ90" s="257"/>
      <c r="BA90" s="257"/>
      <c r="BB90" s="257"/>
      <c r="BC90" s="813"/>
      <c r="BD90" s="810"/>
      <c r="BE90" s="51"/>
      <c r="BF90" s="257"/>
      <c r="BG90" s="257"/>
      <c r="BH90" s="257"/>
      <c r="BI90" s="257"/>
      <c r="BJ90" s="257"/>
      <c r="BK90" s="257"/>
      <c r="BL90" s="813"/>
      <c r="BM90" s="816"/>
      <c r="BN90" s="51"/>
      <c r="BO90" s="257"/>
      <c r="BP90" s="257"/>
      <c r="BQ90" s="257"/>
      <c r="BR90" s="257"/>
      <c r="BS90" s="257"/>
      <c r="BT90" s="257"/>
      <c r="BU90" s="253"/>
      <c r="BV90" s="254"/>
      <c r="BW90" s="254"/>
      <c r="BX90" s="254"/>
      <c r="BY90" s="254"/>
      <c r="BZ90" s="254"/>
      <c r="CA90" s="254"/>
      <c r="CB90" s="254"/>
      <c r="CC90" s="255"/>
    </row>
    <row r="91" spans="1:81" s="58" customFormat="1" ht="40.049999999999997" customHeight="1" thickBot="1" x14ac:dyDescent="0.35">
      <c r="A91" s="34"/>
      <c r="B91" s="907"/>
      <c r="C91" s="869"/>
      <c r="D91" s="1435"/>
      <c r="E91" s="1459"/>
      <c r="F91" s="1462"/>
      <c r="G91" s="1441"/>
      <c r="H91" s="1441"/>
      <c r="I91" s="1444"/>
      <c r="J91" s="893"/>
      <c r="K91" s="856"/>
      <c r="L91" s="859"/>
      <c r="M91" s="862"/>
      <c r="N91" s="838"/>
      <c r="O91" s="841"/>
      <c r="P91" s="865"/>
      <c r="Q91" s="874"/>
      <c r="R91" s="814"/>
      <c r="S91" s="232" t="s">
        <v>4294</v>
      </c>
      <c r="T91" s="237" t="s">
        <v>3822</v>
      </c>
      <c r="U91" s="237" t="s">
        <v>3825</v>
      </c>
      <c r="V91" s="237" t="s">
        <v>3830</v>
      </c>
      <c r="W91" s="232" t="s">
        <v>4295</v>
      </c>
      <c r="X91" s="260">
        <v>44927</v>
      </c>
      <c r="Y91" s="259">
        <v>45291</v>
      </c>
      <c r="Z91" s="260"/>
      <c r="AA91" s="260"/>
      <c r="AB91" s="814"/>
      <c r="AC91" s="829"/>
      <c r="AD91" s="46">
        <f t="shared" ref="AD91:AJ106" si="125">+AM91+AV91+BE91+BN91</f>
        <v>0</v>
      </c>
      <c r="AE91" s="46">
        <f t="shared" si="125"/>
        <v>0</v>
      </c>
      <c r="AF91" s="46">
        <f t="shared" si="125"/>
        <v>0</v>
      </c>
      <c r="AG91" s="46">
        <f t="shared" si="125"/>
        <v>0</v>
      </c>
      <c r="AH91" s="46">
        <f t="shared" si="125"/>
        <v>0</v>
      </c>
      <c r="AI91" s="46">
        <f t="shared" si="125"/>
        <v>0</v>
      </c>
      <c r="AJ91" s="46">
        <f t="shared" si="125"/>
        <v>0</v>
      </c>
      <c r="AK91" s="814"/>
      <c r="AL91" s="832"/>
      <c r="AM91" s="46">
        <f t="shared" si="124"/>
        <v>0</v>
      </c>
      <c r="AN91" s="49"/>
      <c r="AO91" s="49"/>
      <c r="AP91" s="49"/>
      <c r="AQ91" s="49"/>
      <c r="AR91" s="49"/>
      <c r="AS91" s="49"/>
      <c r="AT91" s="814"/>
      <c r="AU91" s="835"/>
      <c r="AV91" s="46">
        <f t="shared" si="89"/>
        <v>0</v>
      </c>
      <c r="AW91" s="49"/>
      <c r="AX91" s="49"/>
      <c r="AY91" s="49"/>
      <c r="AZ91" s="49"/>
      <c r="BA91" s="49"/>
      <c r="BB91" s="49"/>
      <c r="BC91" s="814"/>
      <c r="BD91" s="811"/>
      <c r="BE91" s="46">
        <f t="shared" si="90"/>
        <v>0</v>
      </c>
      <c r="BF91" s="49"/>
      <c r="BG91" s="49"/>
      <c r="BH91" s="49"/>
      <c r="BI91" s="49"/>
      <c r="BJ91" s="49"/>
      <c r="BK91" s="49"/>
      <c r="BL91" s="814"/>
      <c r="BM91" s="817"/>
      <c r="BN91" s="46">
        <f t="shared" si="91"/>
        <v>0</v>
      </c>
      <c r="BO91" s="49"/>
      <c r="BP91" s="49"/>
      <c r="BQ91" s="49"/>
      <c r="BR91" s="49"/>
      <c r="BS91" s="49"/>
      <c r="BT91" s="49"/>
      <c r="BU91" s="824"/>
      <c r="BV91" s="825"/>
      <c r="BW91" s="825"/>
      <c r="BX91" s="825"/>
      <c r="BY91" s="825"/>
      <c r="BZ91" s="825"/>
      <c r="CA91" s="825"/>
      <c r="CB91" s="825"/>
      <c r="CC91" s="826"/>
    </row>
    <row r="92" spans="1:81" s="58" customFormat="1" ht="40.049999999999997" customHeight="1" thickTop="1" x14ac:dyDescent="0.3">
      <c r="A92" s="34"/>
      <c r="B92" s="907"/>
      <c r="C92" s="869"/>
      <c r="D92" s="1433">
        <v>4599</v>
      </c>
      <c r="E92" s="1436" t="s">
        <v>4222</v>
      </c>
      <c r="F92" s="1439">
        <v>4599026</v>
      </c>
      <c r="G92" s="1439" t="s">
        <v>4297</v>
      </c>
      <c r="H92" s="1439"/>
      <c r="I92" s="1442"/>
      <c r="J92" s="891">
        <v>662</v>
      </c>
      <c r="K92" s="854" t="str">
        <f>+[10]Metas!K755</f>
        <v>Estudios de análisis territorial de Norte de Santander realizados y publicados.</v>
      </c>
      <c r="L92" s="857">
        <v>1</v>
      </c>
      <c r="M92" s="860">
        <f t="shared" ref="M92" si="126">SUM(N92:Q92)</f>
        <v>1</v>
      </c>
      <c r="N92" s="836"/>
      <c r="O92" s="839"/>
      <c r="P92" s="863"/>
      <c r="Q92" s="866">
        <v>1</v>
      </c>
      <c r="R92" s="812">
        <f>+$J92</f>
        <v>662</v>
      </c>
      <c r="S92" s="231"/>
      <c r="T92" s="235"/>
      <c r="U92" s="235"/>
      <c r="V92" s="235"/>
      <c r="W92" s="231"/>
      <c r="X92" s="256"/>
      <c r="Y92" s="256"/>
      <c r="Z92" s="256"/>
      <c r="AA92" s="256"/>
      <c r="AB92" s="812">
        <f t="shared" ref="AB92" si="127">+$J92</f>
        <v>662</v>
      </c>
      <c r="AC92" s="827">
        <f t="shared" ref="AC92" si="128">+L92</f>
        <v>1</v>
      </c>
      <c r="AD92" s="44">
        <f t="shared" si="125"/>
        <v>0</v>
      </c>
      <c r="AE92" s="44">
        <f t="shared" si="125"/>
        <v>0</v>
      </c>
      <c r="AF92" s="44">
        <f t="shared" si="125"/>
        <v>0</v>
      </c>
      <c r="AG92" s="44">
        <f t="shared" si="125"/>
        <v>0</v>
      </c>
      <c r="AH92" s="44">
        <f t="shared" si="125"/>
        <v>0</v>
      </c>
      <c r="AI92" s="44">
        <f t="shared" si="125"/>
        <v>0</v>
      </c>
      <c r="AJ92" s="44">
        <f t="shared" si="125"/>
        <v>0</v>
      </c>
      <c r="AK92" s="812">
        <f t="shared" ref="AK92" si="129">+$J92</f>
        <v>662</v>
      </c>
      <c r="AL92" s="830">
        <f t="shared" ref="AL92" si="130">+N92</f>
        <v>0</v>
      </c>
      <c r="AM92" s="44">
        <f t="shared" ref="AM92:AM162" si="131">SUM(AN92:AS92)</f>
        <v>0</v>
      </c>
      <c r="AN92" s="47"/>
      <c r="AO92" s="47"/>
      <c r="AP92" s="47"/>
      <c r="AQ92" s="47"/>
      <c r="AR92" s="47"/>
      <c r="AS92" s="47"/>
      <c r="AT92" s="812">
        <f t="shared" ref="AT92" si="132">+$J92</f>
        <v>662</v>
      </c>
      <c r="AU92" s="833">
        <f t="shared" ref="AU92" si="133">+O92</f>
        <v>0</v>
      </c>
      <c r="AV92" s="44">
        <f t="shared" si="89"/>
        <v>0</v>
      </c>
      <c r="AW92" s="47"/>
      <c r="AX92" s="47"/>
      <c r="AY92" s="47"/>
      <c r="AZ92" s="47"/>
      <c r="BA92" s="47"/>
      <c r="BB92" s="47"/>
      <c r="BC92" s="812">
        <f t="shared" ref="BC92" si="134">+$J92</f>
        <v>662</v>
      </c>
      <c r="BD92" s="809">
        <f t="shared" ref="BD92" si="135">+P92</f>
        <v>0</v>
      </c>
      <c r="BE92" s="44">
        <f t="shared" si="90"/>
        <v>0</v>
      </c>
      <c r="BF92" s="47"/>
      <c r="BG92" s="47"/>
      <c r="BH92" s="47"/>
      <c r="BI92" s="47"/>
      <c r="BJ92" s="47"/>
      <c r="BK92" s="47"/>
      <c r="BL92" s="812">
        <f t="shared" ref="BL92" si="136">+$J92</f>
        <v>662</v>
      </c>
      <c r="BM92" s="815">
        <f t="shared" ref="BM92" si="137">+Q92</f>
        <v>1</v>
      </c>
      <c r="BN92" s="44">
        <f t="shared" si="91"/>
        <v>0</v>
      </c>
      <c r="BO92" s="47"/>
      <c r="BP92" s="47"/>
      <c r="BQ92" s="47"/>
      <c r="BR92" s="47"/>
      <c r="BS92" s="47"/>
      <c r="BT92" s="47"/>
      <c r="BU92" s="818"/>
      <c r="BV92" s="819"/>
      <c r="BW92" s="819"/>
      <c r="BX92" s="819"/>
      <c r="BY92" s="819"/>
      <c r="BZ92" s="819"/>
      <c r="CA92" s="819"/>
      <c r="CB92" s="819"/>
      <c r="CC92" s="820"/>
    </row>
    <row r="93" spans="1:81" s="58" customFormat="1" ht="40.049999999999997" customHeight="1" x14ac:dyDescent="0.3">
      <c r="A93" s="34"/>
      <c r="B93" s="907"/>
      <c r="C93" s="869"/>
      <c r="D93" s="1434"/>
      <c r="E93" s="1437"/>
      <c r="F93" s="1440"/>
      <c r="G93" s="1440"/>
      <c r="H93" s="1440"/>
      <c r="I93" s="1443"/>
      <c r="J93" s="892"/>
      <c r="K93" s="855"/>
      <c r="L93" s="858"/>
      <c r="M93" s="861"/>
      <c r="N93" s="837"/>
      <c r="O93" s="840"/>
      <c r="P93" s="864"/>
      <c r="Q93" s="867"/>
      <c r="R93" s="813"/>
      <c r="S93" s="39"/>
      <c r="T93" s="236"/>
      <c r="U93" s="236"/>
      <c r="V93" s="236"/>
      <c r="W93" s="39"/>
      <c r="X93" s="31"/>
      <c r="Y93" s="31"/>
      <c r="Z93" s="31"/>
      <c r="AA93" s="31"/>
      <c r="AB93" s="813"/>
      <c r="AC93" s="828"/>
      <c r="AD93" s="51">
        <f t="shared" si="125"/>
        <v>0</v>
      </c>
      <c r="AE93" s="51">
        <f t="shared" si="125"/>
        <v>0</v>
      </c>
      <c r="AF93" s="51">
        <f t="shared" si="125"/>
        <v>0</v>
      </c>
      <c r="AG93" s="51">
        <f t="shared" si="125"/>
        <v>0</v>
      </c>
      <c r="AH93" s="51">
        <f t="shared" si="125"/>
        <v>0</v>
      </c>
      <c r="AI93" s="51">
        <f t="shared" si="125"/>
        <v>0</v>
      </c>
      <c r="AJ93" s="51">
        <f t="shared" si="125"/>
        <v>0</v>
      </c>
      <c r="AK93" s="813"/>
      <c r="AL93" s="831"/>
      <c r="AM93" s="51">
        <f t="shared" si="131"/>
        <v>0</v>
      </c>
      <c r="AN93" s="257"/>
      <c r="AO93" s="257"/>
      <c r="AP93" s="257"/>
      <c r="AQ93" s="257"/>
      <c r="AR93" s="257"/>
      <c r="AS93" s="257"/>
      <c r="AT93" s="813"/>
      <c r="AU93" s="834"/>
      <c r="AV93" s="51">
        <f t="shared" si="89"/>
        <v>0</v>
      </c>
      <c r="AW93" s="257"/>
      <c r="AX93" s="257"/>
      <c r="AY93" s="257"/>
      <c r="AZ93" s="257"/>
      <c r="BA93" s="257"/>
      <c r="BB93" s="257"/>
      <c r="BC93" s="813"/>
      <c r="BD93" s="810"/>
      <c r="BE93" s="51">
        <f t="shared" si="90"/>
        <v>0</v>
      </c>
      <c r="BF93" s="257"/>
      <c r="BG93" s="257"/>
      <c r="BH93" s="257"/>
      <c r="BI93" s="257"/>
      <c r="BJ93" s="257"/>
      <c r="BK93" s="257"/>
      <c r="BL93" s="813"/>
      <c r="BM93" s="816"/>
      <c r="BN93" s="51">
        <f t="shared" si="91"/>
        <v>0</v>
      </c>
      <c r="BO93" s="257"/>
      <c r="BP93" s="257"/>
      <c r="BQ93" s="257"/>
      <c r="BR93" s="257"/>
      <c r="BS93" s="257"/>
      <c r="BT93" s="257"/>
      <c r="BU93" s="821"/>
      <c r="BV93" s="822"/>
      <c r="BW93" s="822"/>
      <c r="BX93" s="822"/>
      <c r="BY93" s="822"/>
      <c r="BZ93" s="822"/>
      <c r="CA93" s="822"/>
      <c r="CB93" s="822"/>
      <c r="CC93" s="823"/>
    </row>
    <row r="94" spans="1:81" s="58" customFormat="1" ht="40.049999999999997" customHeight="1" x14ac:dyDescent="0.3">
      <c r="A94" s="34"/>
      <c r="B94" s="907"/>
      <c r="C94" s="869"/>
      <c r="D94" s="1434"/>
      <c r="E94" s="1437"/>
      <c r="F94" s="1440"/>
      <c r="G94" s="1440"/>
      <c r="H94" s="1440"/>
      <c r="I94" s="1443"/>
      <c r="J94" s="892"/>
      <c r="K94" s="855"/>
      <c r="L94" s="858"/>
      <c r="M94" s="861"/>
      <c r="N94" s="837"/>
      <c r="O94" s="840"/>
      <c r="P94" s="864"/>
      <c r="Q94" s="867"/>
      <c r="R94" s="813"/>
      <c r="S94" s="39"/>
      <c r="T94" s="236"/>
      <c r="U94" s="236"/>
      <c r="V94" s="236"/>
      <c r="W94" s="39"/>
      <c r="X94" s="31"/>
      <c r="Y94" s="31"/>
      <c r="Z94" s="31"/>
      <c r="AA94" s="31"/>
      <c r="AB94" s="813"/>
      <c r="AC94" s="828"/>
      <c r="AD94" s="51">
        <f t="shared" si="125"/>
        <v>0</v>
      </c>
      <c r="AE94" s="51">
        <f t="shared" si="125"/>
        <v>0</v>
      </c>
      <c r="AF94" s="51">
        <f t="shared" si="125"/>
        <v>0</v>
      </c>
      <c r="AG94" s="51">
        <f t="shared" si="125"/>
        <v>0</v>
      </c>
      <c r="AH94" s="51">
        <f t="shared" si="125"/>
        <v>0</v>
      </c>
      <c r="AI94" s="51">
        <f t="shared" si="125"/>
        <v>0</v>
      </c>
      <c r="AJ94" s="51">
        <f t="shared" si="125"/>
        <v>0</v>
      </c>
      <c r="AK94" s="813"/>
      <c r="AL94" s="831"/>
      <c r="AM94" s="51">
        <f t="shared" si="131"/>
        <v>0</v>
      </c>
      <c r="AN94" s="257"/>
      <c r="AO94" s="257"/>
      <c r="AP94" s="257"/>
      <c r="AQ94" s="257"/>
      <c r="AR94" s="257"/>
      <c r="AS94" s="257"/>
      <c r="AT94" s="813"/>
      <c r="AU94" s="834"/>
      <c r="AV94" s="51">
        <f t="shared" si="89"/>
        <v>0</v>
      </c>
      <c r="AW94" s="257"/>
      <c r="AX94" s="257"/>
      <c r="AY94" s="257"/>
      <c r="AZ94" s="257"/>
      <c r="BA94" s="257"/>
      <c r="BB94" s="257"/>
      <c r="BC94" s="813"/>
      <c r="BD94" s="810"/>
      <c r="BE94" s="51">
        <f t="shared" si="90"/>
        <v>0</v>
      </c>
      <c r="BF94" s="257"/>
      <c r="BG94" s="257"/>
      <c r="BH94" s="257"/>
      <c r="BI94" s="257"/>
      <c r="BJ94" s="257"/>
      <c r="BK94" s="257"/>
      <c r="BL94" s="813"/>
      <c r="BM94" s="816"/>
      <c r="BN94" s="51">
        <f t="shared" si="91"/>
        <v>0</v>
      </c>
      <c r="BO94" s="257"/>
      <c r="BP94" s="257"/>
      <c r="BQ94" s="257"/>
      <c r="BR94" s="257"/>
      <c r="BS94" s="257"/>
      <c r="BT94" s="257"/>
      <c r="BU94" s="821"/>
      <c r="BV94" s="822"/>
      <c r="BW94" s="822"/>
      <c r="BX94" s="822"/>
      <c r="BY94" s="822"/>
      <c r="BZ94" s="822"/>
      <c r="CA94" s="822"/>
      <c r="CB94" s="822"/>
      <c r="CC94" s="823"/>
    </row>
    <row r="95" spans="1:81" s="58" customFormat="1" ht="40.049999999999997" customHeight="1" thickBot="1" x14ac:dyDescent="0.35">
      <c r="A95" s="34"/>
      <c r="B95" s="907"/>
      <c r="C95" s="870"/>
      <c r="D95" s="1435"/>
      <c r="E95" s="1438"/>
      <c r="F95" s="1441"/>
      <c r="G95" s="1441"/>
      <c r="H95" s="1441"/>
      <c r="I95" s="1444"/>
      <c r="J95" s="893"/>
      <c r="K95" s="856"/>
      <c r="L95" s="859"/>
      <c r="M95" s="862"/>
      <c r="N95" s="838"/>
      <c r="O95" s="841"/>
      <c r="P95" s="865"/>
      <c r="Q95" s="874"/>
      <c r="R95" s="814"/>
      <c r="S95" s="232"/>
      <c r="T95" s="237"/>
      <c r="U95" s="237"/>
      <c r="V95" s="237"/>
      <c r="W95" s="232"/>
      <c r="X95" s="260"/>
      <c r="Y95" s="260"/>
      <c r="Z95" s="260"/>
      <c r="AA95" s="260"/>
      <c r="AB95" s="814"/>
      <c r="AC95" s="829"/>
      <c r="AD95" s="46">
        <f t="shared" si="125"/>
        <v>0</v>
      </c>
      <c r="AE95" s="46">
        <f t="shared" si="125"/>
        <v>0</v>
      </c>
      <c r="AF95" s="46">
        <f t="shared" si="125"/>
        <v>0</v>
      </c>
      <c r="AG95" s="46">
        <f t="shared" si="125"/>
        <v>0</v>
      </c>
      <c r="AH95" s="46">
        <f t="shared" si="125"/>
        <v>0</v>
      </c>
      <c r="AI95" s="46">
        <f t="shared" si="125"/>
        <v>0</v>
      </c>
      <c r="AJ95" s="46">
        <f t="shared" si="125"/>
        <v>0</v>
      </c>
      <c r="AK95" s="814"/>
      <c r="AL95" s="832"/>
      <c r="AM95" s="46">
        <f t="shared" si="131"/>
        <v>0</v>
      </c>
      <c r="AN95" s="49"/>
      <c r="AO95" s="49"/>
      <c r="AP95" s="49"/>
      <c r="AQ95" s="49"/>
      <c r="AR95" s="49"/>
      <c r="AS95" s="49"/>
      <c r="AT95" s="814"/>
      <c r="AU95" s="835"/>
      <c r="AV95" s="46">
        <f t="shared" si="89"/>
        <v>0</v>
      </c>
      <c r="AW95" s="49"/>
      <c r="AX95" s="49"/>
      <c r="AY95" s="49"/>
      <c r="AZ95" s="49"/>
      <c r="BA95" s="49"/>
      <c r="BB95" s="49"/>
      <c r="BC95" s="814"/>
      <c r="BD95" s="811"/>
      <c r="BE95" s="46">
        <f t="shared" si="90"/>
        <v>0</v>
      </c>
      <c r="BF95" s="49"/>
      <c r="BG95" s="49"/>
      <c r="BH95" s="49"/>
      <c r="BI95" s="49"/>
      <c r="BJ95" s="49"/>
      <c r="BK95" s="49"/>
      <c r="BL95" s="814"/>
      <c r="BM95" s="817"/>
      <c r="BN95" s="46">
        <f t="shared" si="91"/>
        <v>0</v>
      </c>
      <c r="BO95" s="49"/>
      <c r="BP95" s="49"/>
      <c r="BQ95" s="49"/>
      <c r="BR95" s="49"/>
      <c r="BS95" s="49"/>
      <c r="BT95" s="49"/>
      <c r="BU95" s="824"/>
      <c r="BV95" s="825"/>
      <c r="BW95" s="825"/>
      <c r="BX95" s="825"/>
      <c r="BY95" s="825"/>
      <c r="BZ95" s="825"/>
      <c r="CA95" s="825"/>
      <c r="CB95" s="825"/>
      <c r="CC95" s="826"/>
    </row>
    <row r="96" spans="1:81" s="58" customFormat="1" ht="40.049999999999997" customHeight="1" thickTop="1" x14ac:dyDescent="0.3">
      <c r="A96" s="34"/>
      <c r="B96" s="907"/>
      <c r="C96" s="868" t="s">
        <v>1027</v>
      </c>
      <c r="D96" s="1430">
        <v>4599</v>
      </c>
      <c r="E96" s="1424" t="s">
        <v>4298</v>
      </c>
      <c r="F96" s="1427">
        <v>4599033</v>
      </c>
      <c r="G96" s="1424" t="s">
        <v>4299</v>
      </c>
      <c r="H96" s="1424" t="s">
        <v>4296</v>
      </c>
      <c r="I96" s="1427">
        <v>2021004540145</v>
      </c>
      <c r="J96" s="891">
        <v>663</v>
      </c>
      <c r="K96" s="854" t="str">
        <f>+[12]Metas!K759</f>
        <v>Diseño e implementación de un sistema de medición del impacto de la gestión gubernamental</v>
      </c>
      <c r="L96" s="857">
        <v>40</v>
      </c>
      <c r="M96" s="860">
        <v>40</v>
      </c>
      <c r="N96" s="836">
        <v>40</v>
      </c>
      <c r="O96" s="839">
        <v>40</v>
      </c>
      <c r="P96" s="863">
        <v>40</v>
      </c>
      <c r="Q96" s="866">
        <v>40</v>
      </c>
      <c r="R96" s="812">
        <f>+$J96</f>
        <v>663</v>
      </c>
      <c r="S96" s="231"/>
      <c r="T96" s="235"/>
      <c r="U96" s="235"/>
      <c r="V96" s="235"/>
      <c r="W96" s="231"/>
      <c r="X96" s="256"/>
      <c r="Y96" s="256"/>
      <c r="Z96" s="256"/>
      <c r="AA96" s="256"/>
      <c r="AB96" s="812">
        <f t="shared" ref="AB96" si="138">+$J96</f>
        <v>663</v>
      </c>
      <c r="AC96" s="827">
        <f t="shared" ref="AC96" si="139">+L96</f>
        <v>40</v>
      </c>
      <c r="AD96" s="44">
        <f t="shared" si="125"/>
        <v>0</v>
      </c>
      <c r="AE96" s="44">
        <f t="shared" si="125"/>
        <v>0</v>
      </c>
      <c r="AF96" s="44">
        <f t="shared" si="125"/>
        <v>0</v>
      </c>
      <c r="AG96" s="44">
        <f t="shared" si="125"/>
        <v>0</v>
      </c>
      <c r="AH96" s="44">
        <f t="shared" si="125"/>
        <v>0</v>
      </c>
      <c r="AI96" s="44">
        <f t="shared" si="125"/>
        <v>0</v>
      </c>
      <c r="AJ96" s="44">
        <f t="shared" si="125"/>
        <v>0</v>
      </c>
      <c r="AK96" s="812">
        <f t="shared" ref="AK96" si="140">+$J96</f>
        <v>663</v>
      </c>
      <c r="AL96" s="830">
        <f>+N96</f>
        <v>40</v>
      </c>
      <c r="AM96" s="44">
        <f t="shared" si="131"/>
        <v>0</v>
      </c>
      <c r="AN96" s="47"/>
      <c r="AO96" s="47"/>
      <c r="AP96" s="47"/>
      <c r="AQ96" s="47"/>
      <c r="AR96" s="47"/>
      <c r="AS96" s="47"/>
      <c r="AT96" s="812">
        <f t="shared" ref="AT96" si="141">+$J96</f>
        <v>663</v>
      </c>
      <c r="AU96" s="833">
        <f>+O96</f>
        <v>40</v>
      </c>
      <c r="AV96" s="44">
        <f t="shared" si="89"/>
        <v>0</v>
      </c>
      <c r="AW96" s="47"/>
      <c r="AX96" s="47"/>
      <c r="AY96" s="47"/>
      <c r="AZ96" s="47"/>
      <c r="BA96" s="47"/>
      <c r="BB96" s="47"/>
      <c r="BC96" s="812">
        <f t="shared" ref="BC96" si="142">+$J96</f>
        <v>663</v>
      </c>
      <c r="BD96" s="809">
        <f>+P96</f>
        <v>40</v>
      </c>
      <c r="BE96" s="44">
        <f t="shared" si="90"/>
        <v>0</v>
      </c>
      <c r="BF96" s="47"/>
      <c r="BG96" s="47"/>
      <c r="BH96" s="47"/>
      <c r="BI96" s="47"/>
      <c r="BJ96" s="47"/>
      <c r="BK96" s="47"/>
      <c r="BL96" s="812">
        <f t="shared" ref="BL96" si="143">+$J96</f>
        <v>663</v>
      </c>
      <c r="BM96" s="815">
        <f>+Q96</f>
        <v>40</v>
      </c>
      <c r="BN96" s="44">
        <f t="shared" si="91"/>
        <v>0</v>
      </c>
      <c r="BO96" s="47"/>
      <c r="BP96" s="47"/>
      <c r="BQ96" s="47"/>
      <c r="BR96" s="47"/>
      <c r="BS96" s="47"/>
      <c r="BT96" s="47"/>
      <c r="BU96" s="818"/>
      <c r="BV96" s="819"/>
      <c r="BW96" s="819"/>
      <c r="BX96" s="819"/>
      <c r="BY96" s="819"/>
      <c r="BZ96" s="819"/>
      <c r="CA96" s="819"/>
      <c r="CB96" s="819"/>
      <c r="CC96" s="820"/>
    </row>
    <row r="97" spans="1:81" s="58" customFormat="1" ht="40.049999999999997" customHeight="1" x14ac:dyDescent="0.3">
      <c r="A97" s="34"/>
      <c r="B97" s="907"/>
      <c r="C97" s="869"/>
      <c r="D97" s="1431"/>
      <c r="E97" s="1425"/>
      <c r="F97" s="1428"/>
      <c r="G97" s="1425"/>
      <c r="H97" s="1425"/>
      <c r="I97" s="1428"/>
      <c r="J97" s="892"/>
      <c r="K97" s="855"/>
      <c r="L97" s="858"/>
      <c r="M97" s="861"/>
      <c r="N97" s="837"/>
      <c r="O97" s="840"/>
      <c r="P97" s="864"/>
      <c r="Q97" s="867"/>
      <c r="R97" s="813"/>
      <c r="S97" s="39" t="s">
        <v>4300</v>
      </c>
      <c r="T97" s="236"/>
      <c r="U97" s="236" t="s">
        <v>3826</v>
      </c>
      <c r="V97" s="236" t="s">
        <v>3831</v>
      </c>
      <c r="W97" s="39" t="s">
        <v>4301</v>
      </c>
      <c r="X97" s="31">
        <v>44927</v>
      </c>
      <c r="Y97" s="31">
        <v>45291</v>
      </c>
      <c r="Z97" s="31"/>
      <c r="AA97" s="31"/>
      <c r="AB97" s="813"/>
      <c r="AC97" s="828"/>
      <c r="AD97" s="51">
        <f t="shared" si="125"/>
        <v>0</v>
      </c>
      <c r="AE97" s="51">
        <f t="shared" si="125"/>
        <v>0</v>
      </c>
      <c r="AF97" s="51">
        <f t="shared" si="125"/>
        <v>0</v>
      </c>
      <c r="AG97" s="51">
        <f t="shared" si="125"/>
        <v>0</v>
      </c>
      <c r="AH97" s="51">
        <f t="shared" si="125"/>
        <v>0</v>
      </c>
      <c r="AI97" s="51">
        <f t="shared" si="125"/>
        <v>0</v>
      </c>
      <c r="AJ97" s="51">
        <f t="shared" si="125"/>
        <v>0</v>
      </c>
      <c r="AK97" s="813"/>
      <c r="AL97" s="831"/>
      <c r="AM97" s="51">
        <f t="shared" si="131"/>
        <v>0</v>
      </c>
      <c r="AN97" s="257"/>
      <c r="AO97" s="257"/>
      <c r="AP97" s="257"/>
      <c r="AQ97" s="257"/>
      <c r="AR97" s="257"/>
      <c r="AS97" s="257"/>
      <c r="AT97" s="813"/>
      <c r="AU97" s="834"/>
      <c r="AV97" s="51">
        <f t="shared" si="89"/>
        <v>0</v>
      </c>
      <c r="AW97" s="257"/>
      <c r="AX97" s="257"/>
      <c r="AY97" s="257"/>
      <c r="AZ97" s="257"/>
      <c r="BA97" s="257"/>
      <c r="BB97" s="257"/>
      <c r="BC97" s="813"/>
      <c r="BD97" s="810"/>
      <c r="BE97" s="51">
        <f t="shared" si="90"/>
        <v>0</v>
      </c>
      <c r="BF97" s="257"/>
      <c r="BG97" s="257"/>
      <c r="BH97" s="257"/>
      <c r="BI97" s="257"/>
      <c r="BJ97" s="257"/>
      <c r="BK97" s="257"/>
      <c r="BL97" s="813"/>
      <c r="BM97" s="816"/>
      <c r="BN97" s="51">
        <f t="shared" si="91"/>
        <v>0</v>
      </c>
      <c r="BO97" s="257"/>
      <c r="BP97" s="257"/>
      <c r="BQ97" s="257"/>
      <c r="BR97" s="257"/>
      <c r="BS97" s="257"/>
      <c r="BT97" s="257"/>
      <c r="BU97" s="821"/>
      <c r="BV97" s="822"/>
      <c r="BW97" s="822"/>
      <c r="BX97" s="822"/>
      <c r="BY97" s="822"/>
      <c r="BZ97" s="822"/>
      <c r="CA97" s="822"/>
      <c r="CB97" s="822"/>
      <c r="CC97" s="823"/>
    </row>
    <row r="98" spans="1:81" s="58" customFormat="1" ht="40.049999999999997" customHeight="1" x14ac:dyDescent="0.3">
      <c r="A98" s="34"/>
      <c r="B98" s="907"/>
      <c r="C98" s="869"/>
      <c r="D98" s="1431"/>
      <c r="E98" s="1425"/>
      <c r="F98" s="1428"/>
      <c r="G98" s="1425"/>
      <c r="H98" s="1425"/>
      <c r="I98" s="1428"/>
      <c r="J98" s="892"/>
      <c r="K98" s="855"/>
      <c r="L98" s="858"/>
      <c r="M98" s="861"/>
      <c r="N98" s="837"/>
      <c r="O98" s="840"/>
      <c r="P98" s="864"/>
      <c r="Q98" s="867"/>
      <c r="R98" s="813"/>
      <c r="S98" s="39" t="s">
        <v>4302</v>
      </c>
      <c r="T98" s="236"/>
      <c r="U98" s="236" t="s">
        <v>3826</v>
      </c>
      <c r="V98" s="236" t="s">
        <v>3831</v>
      </c>
      <c r="W98" s="39" t="s">
        <v>4303</v>
      </c>
      <c r="X98" s="31">
        <v>44927</v>
      </c>
      <c r="Y98" s="31">
        <v>45291</v>
      </c>
      <c r="Z98" s="31"/>
      <c r="AA98" s="31"/>
      <c r="AB98" s="813"/>
      <c r="AC98" s="828"/>
      <c r="AD98" s="51">
        <f t="shared" si="125"/>
        <v>0</v>
      </c>
      <c r="AE98" s="51">
        <f t="shared" si="125"/>
        <v>0</v>
      </c>
      <c r="AF98" s="51">
        <f t="shared" si="125"/>
        <v>0</v>
      </c>
      <c r="AG98" s="51">
        <f t="shared" si="125"/>
        <v>0</v>
      </c>
      <c r="AH98" s="51">
        <f t="shared" si="125"/>
        <v>0</v>
      </c>
      <c r="AI98" s="51">
        <f t="shared" si="125"/>
        <v>0</v>
      </c>
      <c r="AJ98" s="51">
        <f t="shared" si="125"/>
        <v>0</v>
      </c>
      <c r="AK98" s="813"/>
      <c r="AL98" s="831"/>
      <c r="AM98" s="51">
        <f t="shared" si="131"/>
        <v>0</v>
      </c>
      <c r="AN98" s="257"/>
      <c r="AO98" s="257"/>
      <c r="AP98" s="257"/>
      <c r="AQ98" s="257"/>
      <c r="AR98" s="257"/>
      <c r="AS98" s="257"/>
      <c r="AT98" s="813"/>
      <c r="AU98" s="834"/>
      <c r="AV98" s="51">
        <f t="shared" si="89"/>
        <v>0</v>
      </c>
      <c r="AW98" s="257"/>
      <c r="AX98" s="257"/>
      <c r="AY98" s="257"/>
      <c r="AZ98" s="257"/>
      <c r="BA98" s="257"/>
      <c r="BB98" s="257"/>
      <c r="BC98" s="813"/>
      <c r="BD98" s="810"/>
      <c r="BE98" s="51">
        <f t="shared" si="90"/>
        <v>0</v>
      </c>
      <c r="BF98" s="257"/>
      <c r="BG98" s="257"/>
      <c r="BH98" s="257"/>
      <c r="BI98" s="257"/>
      <c r="BJ98" s="257"/>
      <c r="BK98" s="257"/>
      <c r="BL98" s="813"/>
      <c r="BM98" s="816"/>
      <c r="BN98" s="51">
        <f t="shared" si="91"/>
        <v>0</v>
      </c>
      <c r="BO98" s="257"/>
      <c r="BP98" s="257"/>
      <c r="BQ98" s="257"/>
      <c r="BR98" s="257"/>
      <c r="BS98" s="257"/>
      <c r="BT98" s="257"/>
      <c r="BU98" s="821"/>
      <c r="BV98" s="822"/>
      <c r="BW98" s="822"/>
      <c r="BX98" s="822"/>
      <c r="BY98" s="822"/>
      <c r="BZ98" s="822"/>
      <c r="CA98" s="822"/>
      <c r="CB98" s="822"/>
      <c r="CC98" s="823"/>
    </row>
    <row r="99" spans="1:81" s="58" customFormat="1" ht="40.049999999999997" customHeight="1" thickBot="1" x14ac:dyDescent="0.35">
      <c r="A99" s="34"/>
      <c r="B99" s="907"/>
      <c r="C99" s="870"/>
      <c r="D99" s="1432"/>
      <c r="E99" s="1426"/>
      <c r="F99" s="1429"/>
      <c r="G99" s="1426"/>
      <c r="H99" s="1426"/>
      <c r="I99" s="1429"/>
      <c r="J99" s="893"/>
      <c r="K99" s="856"/>
      <c r="L99" s="859"/>
      <c r="M99" s="862"/>
      <c r="N99" s="838"/>
      <c r="O99" s="841"/>
      <c r="P99" s="865"/>
      <c r="Q99" s="874"/>
      <c r="R99" s="814"/>
      <c r="S99" s="232" t="s">
        <v>4304</v>
      </c>
      <c r="T99" s="237"/>
      <c r="U99" s="236" t="s">
        <v>3826</v>
      </c>
      <c r="V99" s="236" t="s">
        <v>3831</v>
      </c>
      <c r="W99" s="232" t="s">
        <v>4305</v>
      </c>
      <c r="X99" s="260">
        <v>44927</v>
      </c>
      <c r="Y99" s="260">
        <v>45291</v>
      </c>
      <c r="Z99" s="31"/>
      <c r="AA99" s="31"/>
      <c r="AB99" s="814"/>
      <c r="AC99" s="829"/>
      <c r="AD99" s="46">
        <f t="shared" si="125"/>
        <v>0</v>
      </c>
      <c r="AE99" s="46">
        <f t="shared" si="125"/>
        <v>0</v>
      </c>
      <c r="AF99" s="46">
        <f t="shared" si="125"/>
        <v>0</v>
      </c>
      <c r="AG99" s="46">
        <f t="shared" si="125"/>
        <v>0</v>
      </c>
      <c r="AH99" s="46">
        <f t="shared" si="125"/>
        <v>0</v>
      </c>
      <c r="AI99" s="46">
        <f t="shared" si="125"/>
        <v>0</v>
      </c>
      <c r="AJ99" s="46">
        <f t="shared" si="125"/>
        <v>0</v>
      </c>
      <c r="AK99" s="814"/>
      <c r="AL99" s="832"/>
      <c r="AM99" s="46">
        <f t="shared" si="131"/>
        <v>0</v>
      </c>
      <c r="AN99" s="49"/>
      <c r="AO99" s="49"/>
      <c r="AP99" s="49"/>
      <c r="AQ99" s="49"/>
      <c r="AR99" s="49"/>
      <c r="AS99" s="49"/>
      <c r="AT99" s="814"/>
      <c r="AU99" s="835"/>
      <c r="AV99" s="46">
        <f t="shared" si="89"/>
        <v>0</v>
      </c>
      <c r="AW99" s="49"/>
      <c r="AX99" s="49"/>
      <c r="AY99" s="49"/>
      <c r="AZ99" s="49"/>
      <c r="BA99" s="49"/>
      <c r="BB99" s="49"/>
      <c r="BC99" s="814"/>
      <c r="BD99" s="811"/>
      <c r="BE99" s="46">
        <f t="shared" si="90"/>
        <v>0</v>
      </c>
      <c r="BF99" s="49"/>
      <c r="BG99" s="49"/>
      <c r="BH99" s="49"/>
      <c r="BI99" s="49"/>
      <c r="BJ99" s="49"/>
      <c r="BK99" s="49"/>
      <c r="BL99" s="814"/>
      <c r="BM99" s="817"/>
      <c r="BN99" s="46">
        <f t="shared" si="91"/>
        <v>0</v>
      </c>
      <c r="BO99" s="49"/>
      <c r="BP99" s="49"/>
      <c r="BQ99" s="49"/>
      <c r="BR99" s="49"/>
      <c r="BS99" s="49"/>
      <c r="BT99" s="49"/>
      <c r="BU99" s="824"/>
      <c r="BV99" s="825"/>
      <c r="BW99" s="825"/>
      <c r="BX99" s="825"/>
      <c r="BY99" s="825"/>
      <c r="BZ99" s="825"/>
      <c r="CA99" s="825"/>
      <c r="CB99" s="825"/>
      <c r="CC99" s="826"/>
    </row>
    <row r="100" spans="1:81" s="58" customFormat="1" ht="40.049999999999997" customHeight="1" thickTop="1" x14ac:dyDescent="0.3">
      <c r="A100" s="34"/>
      <c r="B100" s="907"/>
      <c r="C100" s="868" t="s">
        <v>1029</v>
      </c>
      <c r="D100" s="1415">
        <v>4599</v>
      </c>
      <c r="E100" s="1415" t="s">
        <v>4222</v>
      </c>
      <c r="F100" s="1418">
        <v>4599031</v>
      </c>
      <c r="G100" s="1418" t="s">
        <v>4317</v>
      </c>
      <c r="H100" s="1418" t="s">
        <v>4194</v>
      </c>
      <c r="I100" s="1421">
        <v>2021004540144</v>
      </c>
      <c r="J100" s="891">
        <v>664</v>
      </c>
      <c r="K100" s="854" t="str">
        <f>+[10]Metas!K757</f>
        <v>Unidad de estructuración de proyectos operando</v>
      </c>
      <c r="L100" s="857">
        <v>1</v>
      </c>
      <c r="M100" s="860">
        <f>SUM(N100:Q100)/4</f>
        <v>1</v>
      </c>
      <c r="N100" s="836">
        <v>1</v>
      </c>
      <c r="O100" s="839">
        <v>1</v>
      </c>
      <c r="P100" s="863">
        <v>1</v>
      </c>
      <c r="Q100" s="866">
        <v>1</v>
      </c>
      <c r="R100" s="812">
        <f>+$J100</f>
        <v>664</v>
      </c>
      <c r="S100" s="231" t="s">
        <v>4354</v>
      </c>
      <c r="T100" s="235"/>
      <c r="U100" s="235"/>
      <c r="V100" s="235"/>
      <c r="W100" s="39" t="s">
        <v>4355</v>
      </c>
      <c r="X100" s="31">
        <v>44927</v>
      </c>
      <c r="Y100" s="31">
        <v>45291</v>
      </c>
      <c r="Z100" s="256"/>
      <c r="AA100" s="256"/>
      <c r="AB100" s="812">
        <f t="shared" ref="AB100" si="144">+$J100</f>
        <v>664</v>
      </c>
      <c r="AC100" s="827">
        <f t="shared" ref="AC100" si="145">+L100</f>
        <v>1</v>
      </c>
      <c r="AD100" s="305">
        <f t="shared" si="125"/>
        <v>27.5</v>
      </c>
      <c r="AE100" s="305">
        <f t="shared" si="125"/>
        <v>27.5</v>
      </c>
      <c r="AF100" s="44">
        <f t="shared" si="125"/>
        <v>0</v>
      </c>
      <c r="AG100" s="44">
        <f t="shared" si="125"/>
        <v>0</v>
      </c>
      <c r="AH100" s="44">
        <f t="shared" si="125"/>
        <v>0</v>
      </c>
      <c r="AI100" s="44">
        <f t="shared" si="125"/>
        <v>0</v>
      </c>
      <c r="AJ100" s="44">
        <f t="shared" si="125"/>
        <v>0</v>
      </c>
      <c r="AK100" s="812">
        <f t="shared" ref="AK100" si="146">+$J100</f>
        <v>664</v>
      </c>
      <c r="AL100" s="830">
        <f>+N100</f>
        <v>1</v>
      </c>
      <c r="AM100" s="44">
        <f t="shared" si="131"/>
        <v>4</v>
      </c>
      <c r="AN100" s="47">
        <v>4</v>
      </c>
      <c r="AO100" s="47"/>
      <c r="AP100" s="47"/>
      <c r="AQ100" s="47"/>
      <c r="AR100" s="47"/>
      <c r="AS100" s="47"/>
      <c r="AT100" s="812">
        <f t="shared" ref="AT100" si="147">+$J100</f>
        <v>664</v>
      </c>
      <c r="AU100" s="833">
        <f>+O100</f>
        <v>1</v>
      </c>
      <c r="AV100" s="305">
        <f t="shared" si="89"/>
        <v>9.5</v>
      </c>
      <c r="AW100" s="306">
        <v>9.5</v>
      </c>
      <c r="AX100" s="47"/>
      <c r="AY100" s="47"/>
      <c r="AZ100" s="47"/>
      <c r="BA100" s="47"/>
      <c r="BB100" s="47"/>
      <c r="BC100" s="812">
        <f t="shared" ref="BC100" si="148">+$J100</f>
        <v>664</v>
      </c>
      <c r="BD100" s="809">
        <f>+P100</f>
        <v>1</v>
      </c>
      <c r="BE100" s="305">
        <f t="shared" si="90"/>
        <v>9.5</v>
      </c>
      <c r="BF100" s="306">
        <v>9.5</v>
      </c>
      <c r="BG100" s="47"/>
      <c r="BH100" s="47"/>
      <c r="BI100" s="47"/>
      <c r="BJ100" s="47"/>
      <c r="BK100" s="47"/>
      <c r="BL100" s="812">
        <f t="shared" ref="BL100" si="149">+$J100</f>
        <v>664</v>
      </c>
      <c r="BM100" s="815">
        <f>+Q100</f>
        <v>1</v>
      </c>
      <c r="BN100" s="305">
        <f t="shared" si="91"/>
        <v>4.5</v>
      </c>
      <c r="BO100" s="306">
        <v>4.5</v>
      </c>
      <c r="BP100" s="47"/>
      <c r="BQ100" s="47"/>
      <c r="BR100" s="47"/>
      <c r="BS100" s="47"/>
      <c r="BT100" s="47"/>
      <c r="BU100" s="818"/>
      <c r="BV100" s="819"/>
      <c r="BW100" s="819"/>
      <c r="BX100" s="819"/>
      <c r="BY100" s="819"/>
      <c r="BZ100" s="819"/>
      <c r="CA100" s="819"/>
      <c r="CB100" s="819"/>
      <c r="CC100" s="820"/>
    </row>
    <row r="101" spans="1:81" s="58" customFormat="1" ht="40.049999999999997" customHeight="1" x14ac:dyDescent="0.3">
      <c r="A101" s="34"/>
      <c r="B101" s="907"/>
      <c r="C101" s="869"/>
      <c r="D101" s="1416"/>
      <c r="E101" s="1416"/>
      <c r="F101" s="1419"/>
      <c r="G101" s="1419"/>
      <c r="H101" s="1419"/>
      <c r="I101" s="1422"/>
      <c r="J101" s="892"/>
      <c r="K101" s="855"/>
      <c r="L101" s="858"/>
      <c r="M101" s="861"/>
      <c r="N101" s="837"/>
      <c r="O101" s="840"/>
      <c r="P101" s="864"/>
      <c r="Q101" s="867"/>
      <c r="R101" s="813"/>
      <c r="S101" s="39"/>
      <c r="T101" s="236"/>
      <c r="U101" s="236"/>
      <c r="V101" s="236"/>
      <c r="W101" s="39"/>
      <c r="X101" s="31"/>
      <c r="Y101" s="31"/>
      <c r="Z101" s="31"/>
      <c r="AA101" s="31"/>
      <c r="AB101" s="813"/>
      <c r="AC101" s="828"/>
      <c r="AD101" s="51">
        <f t="shared" si="125"/>
        <v>0</v>
      </c>
      <c r="AE101" s="51">
        <f t="shared" si="125"/>
        <v>0</v>
      </c>
      <c r="AF101" s="51">
        <f t="shared" si="125"/>
        <v>0</v>
      </c>
      <c r="AG101" s="51">
        <f t="shared" si="125"/>
        <v>0</v>
      </c>
      <c r="AH101" s="51">
        <f t="shared" si="125"/>
        <v>0</v>
      </c>
      <c r="AI101" s="51">
        <f t="shared" si="125"/>
        <v>0</v>
      </c>
      <c r="AJ101" s="51">
        <f t="shared" si="125"/>
        <v>0</v>
      </c>
      <c r="AK101" s="813"/>
      <c r="AL101" s="831"/>
      <c r="AM101" s="51">
        <f t="shared" si="131"/>
        <v>0</v>
      </c>
      <c r="AN101" s="257"/>
      <c r="AO101" s="257"/>
      <c r="AP101" s="257"/>
      <c r="AQ101" s="257"/>
      <c r="AR101" s="257"/>
      <c r="AS101" s="257"/>
      <c r="AT101" s="813"/>
      <c r="AU101" s="834"/>
      <c r="AV101" s="51">
        <f t="shared" si="89"/>
        <v>0</v>
      </c>
      <c r="AW101" s="257"/>
      <c r="AX101" s="257"/>
      <c r="AY101" s="257"/>
      <c r="AZ101" s="257"/>
      <c r="BA101" s="257"/>
      <c r="BB101" s="257"/>
      <c r="BC101" s="813"/>
      <c r="BD101" s="810"/>
      <c r="BE101" s="51">
        <f t="shared" si="90"/>
        <v>0</v>
      </c>
      <c r="BF101" s="257"/>
      <c r="BG101" s="257"/>
      <c r="BH101" s="257"/>
      <c r="BI101" s="257"/>
      <c r="BJ101" s="257"/>
      <c r="BK101" s="257"/>
      <c r="BL101" s="813"/>
      <c r="BM101" s="816"/>
      <c r="BN101" s="51">
        <f t="shared" si="91"/>
        <v>0</v>
      </c>
      <c r="BO101" s="257"/>
      <c r="BP101" s="257"/>
      <c r="BQ101" s="257"/>
      <c r="BR101" s="257"/>
      <c r="BS101" s="257"/>
      <c r="BT101" s="257"/>
      <c r="BU101" s="821"/>
      <c r="BV101" s="822"/>
      <c r="BW101" s="822"/>
      <c r="BX101" s="822"/>
      <c r="BY101" s="822"/>
      <c r="BZ101" s="822"/>
      <c r="CA101" s="822"/>
      <c r="CB101" s="822"/>
      <c r="CC101" s="823"/>
    </row>
    <row r="102" spans="1:81" s="58" customFormat="1" ht="40.049999999999997" customHeight="1" x14ac:dyDescent="0.3">
      <c r="A102" s="34"/>
      <c r="B102" s="907"/>
      <c r="C102" s="869"/>
      <c r="D102" s="1416"/>
      <c r="E102" s="1416"/>
      <c r="F102" s="1419"/>
      <c r="G102" s="1419"/>
      <c r="H102" s="1419"/>
      <c r="I102" s="1422"/>
      <c r="J102" s="892"/>
      <c r="K102" s="855"/>
      <c r="L102" s="858"/>
      <c r="M102" s="861"/>
      <c r="N102" s="837"/>
      <c r="O102" s="840"/>
      <c r="P102" s="864"/>
      <c r="Q102" s="867"/>
      <c r="R102" s="813"/>
      <c r="S102" s="39"/>
      <c r="T102" s="236"/>
      <c r="U102" s="236"/>
      <c r="V102" s="236"/>
      <c r="W102" s="39"/>
      <c r="X102" s="31"/>
      <c r="Y102" s="31"/>
      <c r="Z102" s="31"/>
      <c r="AA102" s="31"/>
      <c r="AB102" s="813"/>
      <c r="AC102" s="828"/>
      <c r="AD102" s="51">
        <f t="shared" si="125"/>
        <v>0</v>
      </c>
      <c r="AE102" s="51">
        <f t="shared" si="125"/>
        <v>0</v>
      </c>
      <c r="AF102" s="51">
        <f t="shared" si="125"/>
        <v>0</v>
      </c>
      <c r="AG102" s="51">
        <f t="shared" si="125"/>
        <v>0</v>
      </c>
      <c r="AH102" s="51">
        <f t="shared" si="125"/>
        <v>0</v>
      </c>
      <c r="AI102" s="51">
        <f t="shared" si="125"/>
        <v>0</v>
      </c>
      <c r="AJ102" s="51">
        <f t="shared" si="125"/>
        <v>0</v>
      </c>
      <c r="AK102" s="813"/>
      <c r="AL102" s="831"/>
      <c r="AM102" s="51">
        <f t="shared" si="131"/>
        <v>0</v>
      </c>
      <c r="AN102" s="257"/>
      <c r="AO102" s="257"/>
      <c r="AP102" s="257"/>
      <c r="AQ102" s="257"/>
      <c r="AR102" s="257"/>
      <c r="AS102" s="257"/>
      <c r="AT102" s="813"/>
      <c r="AU102" s="834"/>
      <c r="AV102" s="51">
        <f t="shared" si="89"/>
        <v>0</v>
      </c>
      <c r="AW102" s="257"/>
      <c r="AX102" s="257"/>
      <c r="AY102" s="257"/>
      <c r="AZ102" s="257"/>
      <c r="BA102" s="257"/>
      <c r="BB102" s="257"/>
      <c r="BC102" s="813"/>
      <c r="BD102" s="810"/>
      <c r="BE102" s="51">
        <f t="shared" si="90"/>
        <v>0</v>
      </c>
      <c r="BF102" s="257"/>
      <c r="BG102" s="257"/>
      <c r="BH102" s="257"/>
      <c r="BI102" s="257"/>
      <c r="BJ102" s="257"/>
      <c r="BK102" s="257"/>
      <c r="BL102" s="813"/>
      <c r="BM102" s="816"/>
      <c r="BN102" s="51">
        <f t="shared" si="91"/>
        <v>0</v>
      </c>
      <c r="BO102" s="257"/>
      <c r="BP102" s="257"/>
      <c r="BQ102" s="257"/>
      <c r="BR102" s="257"/>
      <c r="BS102" s="257"/>
      <c r="BT102" s="257"/>
      <c r="BU102" s="821"/>
      <c r="BV102" s="822"/>
      <c r="BW102" s="822"/>
      <c r="BX102" s="822"/>
      <c r="BY102" s="822"/>
      <c r="BZ102" s="822"/>
      <c r="CA102" s="822"/>
      <c r="CB102" s="822"/>
      <c r="CC102" s="823"/>
    </row>
    <row r="103" spans="1:81" s="58" customFormat="1" ht="40.049999999999997" customHeight="1" thickBot="1" x14ac:dyDescent="0.35">
      <c r="A103" s="34"/>
      <c r="B103" s="907"/>
      <c r="C103" s="870"/>
      <c r="D103" s="1417"/>
      <c r="E103" s="1417"/>
      <c r="F103" s="1420"/>
      <c r="G103" s="1420"/>
      <c r="H103" s="1420"/>
      <c r="I103" s="1423"/>
      <c r="J103" s="893"/>
      <c r="K103" s="856"/>
      <c r="L103" s="859"/>
      <c r="M103" s="862"/>
      <c r="N103" s="838"/>
      <c r="O103" s="841"/>
      <c r="P103" s="865"/>
      <c r="Q103" s="874"/>
      <c r="R103" s="814"/>
      <c r="S103" s="232"/>
      <c r="T103" s="237"/>
      <c r="U103" s="237"/>
      <c r="V103" s="237"/>
      <c r="W103" s="232"/>
      <c r="X103" s="260"/>
      <c r="Y103" s="260"/>
      <c r="Z103" s="260"/>
      <c r="AA103" s="260"/>
      <c r="AB103" s="814"/>
      <c r="AC103" s="829"/>
      <c r="AD103" s="46">
        <f t="shared" si="125"/>
        <v>0</v>
      </c>
      <c r="AE103" s="46">
        <f t="shared" si="125"/>
        <v>0</v>
      </c>
      <c r="AF103" s="46">
        <f t="shared" si="125"/>
        <v>0</v>
      </c>
      <c r="AG103" s="46">
        <f t="shared" si="125"/>
        <v>0</v>
      </c>
      <c r="AH103" s="46">
        <f t="shared" si="125"/>
        <v>0</v>
      </c>
      <c r="AI103" s="46">
        <f t="shared" si="125"/>
        <v>0</v>
      </c>
      <c r="AJ103" s="46">
        <f t="shared" si="125"/>
        <v>0</v>
      </c>
      <c r="AK103" s="814"/>
      <c r="AL103" s="832"/>
      <c r="AM103" s="46">
        <f t="shared" si="131"/>
        <v>0</v>
      </c>
      <c r="AN103" s="49"/>
      <c r="AO103" s="49"/>
      <c r="AP103" s="49"/>
      <c r="AQ103" s="49"/>
      <c r="AR103" s="49"/>
      <c r="AS103" s="49"/>
      <c r="AT103" s="814"/>
      <c r="AU103" s="835"/>
      <c r="AV103" s="46">
        <f t="shared" si="89"/>
        <v>0</v>
      </c>
      <c r="AW103" s="49"/>
      <c r="AX103" s="49"/>
      <c r="AY103" s="49"/>
      <c r="AZ103" s="49"/>
      <c r="BA103" s="49"/>
      <c r="BB103" s="49"/>
      <c r="BC103" s="814"/>
      <c r="BD103" s="811"/>
      <c r="BE103" s="46">
        <f t="shared" si="90"/>
        <v>0</v>
      </c>
      <c r="BF103" s="49"/>
      <c r="BG103" s="49"/>
      <c r="BH103" s="49"/>
      <c r="BI103" s="49"/>
      <c r="BJ103" s="49"/>
      <c r="BK103" s="49"/>
      <c r="BL103" s="814"/>
      <c r="BM103" s="817"/>
      <c r="BN103" s="46">
        <f t="shared" si="91"/>
        <v>0</v>
      </c>
      <c r="BO103" s="49"/>
      <c r="BP103" s="49"/>
      <c r="BQ103" s="49"/>
      <c r="BR103" s="49"/>
      <c r="BS103" s="49"/>
      <c r="BT103" s="49"/>
      <c r="BU103" s="824"/>
      <c r="BV103" s="825"/>
      <c r="BW103" s="825"/>
      <c r="BX103" s="825"/>
      <c r="BY103" s="825"/>
      <c r="BZ103" s="825"/>
      <c r="CA103" s="825"/>
      <c r="CB103" s="825"/>
      <c r="CC103" s="826"/>
    </row>
    <row r="104" spans="1:81" s="58" customFormat="1" ht="40.049999999999997" customHeight="1" thickTop="1" x14ac:dyDescent="0.3">
      <c r="A104" s="34"/>
      <c r="B104" s="907"/>
      <c r="C104" s="868" t="s">
        <v>1032</v>
      </c>
      <c r="D104" s="1415">
        <v>4599</v>
      </c>
      <c r="E104" s="1415" t="s">
        <v>4222</v>
      </c>
      <c r="F104" s="1418">
        <v>4599028</v>
      </c>
      <c r="G104" s="1418" t="s">
        <v>4224</v>
      </c>
      <c r="H104" s="1418" t="s">
        <v>4296</v>
      </c>
      <c r="I104" s="1421">
        <v>2021004540145</v>
      </c>
      <c r="J104" s="891">
        <v>665</v>
      </c>
      <c r="K104" s="854" t="str">
        <f>+[10]Metas!K758</f>
        <v>Implementación del Sistema de Identificación y clasificación de los beneficiarios de las acciones de la administración departamental</v>
      </c>
      <c r="L104" s="1187">
        <v>1</v>
      </c>
      <c r="M104" s="1190">
        <f>SUM(N104:Q104)</f>
        <v>1</v>
      </c>
      <c r="N104" s="1193"/>
      <c r="O104" s="1175">
        <v>1</v>
      </c>
      <c r="P104" s="1178"/>
      <c r="Q104" s="1181"/>
      <c r="R104" s="812">
        <f>+$J104</f>
        <v>665</v>
      </c>
      <c r="S104" s="231" t="s">
        <v>4333</v>
      </c>
      <c r="T104" s="235" t="s">
        <v>3822</v>
      </c>
      <c r="U104" s="235" t="s">
        <v>3825</v>
      </c>
      <c r="V104" s="235" t="s">
        <v>3830</v>
      </c>
      <c r="W104" s="231"/>
      <c r="X104" s="256"/>
      <c r="Y104" s="256"/>
      <c r="Z104" s="256"/>
      <c r="AA104" s="256"/>
      <c r="AB104" s="812">
        <f t="shared" ref="AB104" si="150">+$J104</f>
        <v>665</v>
      </c>
      <c r="AC104" s="827">
        <f t="shared" ref="AC104" si="151">+L104</f>
        <v>1</v>
      </c>
      <c r="AD104" s="305">
        <f t="shared" si="125"/>
        <v>14</v>
      </c>
      <c r="AE104" s="305">
        <f t="shared" si="125"/>
        <v>15</v>
      </c>
      <c r="AF104" s="44">
        <f t="shared" si="125"/>
        <v>0</v>
      </c>
      <c r="AG104" s="44">
        <f t="shared" si="125"/>
        <v>0</v>
      </c>
      <c r="AH104" s="44">
        <f t="shared" si="125"/>
        <v>0</v>
      </c>
      <c r="AI104" s="44">
        <f t="shared" si="125"/>
        <v>0</v>
      </c>
      <c r="AJ104" s="44">
        <f t="shared" si="125"/>
        <v>0</v>
      </c>
      <c r="AK104" s="812">
        <f t="shared" ref="AK104" si="152">+$J104</f>
        <v>665</v>
      </c>
      <c r="AL104" s="830">
        <f>+N104</f>
        <v>0</v>
      </c>
      <c r="AM104" s="305">
        <f t="shared" si="131"/>
        <v>3</v>
      </c>
      <c r="AN104" s="306">
        <v>3</v>
      </c>
      <c r="AO104" s="47"/>
      <c r="AP104" s="47"/>
      <c r="AQ104" s="47"/>
      <c r="AR104" s="47"/>
      <c r="AS104" s="47"/>
      <c r="AT104" s="812">
        <f t="shared" ref="AT104" si="153">+$J104</f>
        <v>665</v>
      </c>
      <c r="AU104" s="833">
        <f>+O104</f>
        <v>1</v>
      </c>
      <c r="AV104" s="305">
        <v>5</v>
      </c>
      <c r="AW104" s="306">
        <v>6</v>
      </c>
      <c r="AX104" s="47"/>
      <c r="AY104" s="47"/>
      <c r="AZ104" s="47"/>
      <c r="BA104" s="47"/>
      <c r="BB104" s="47"/>
      <c r="BC104" s="812">
        <f t="shared" ref="BC104" si="154">+$J104</f>
        <v>665</v>
      </c>
      <c r="BD104" s="809">
        <f>+P104</f>
        <v>0</v>
      </c>
      <c r="BE104" s="305">
        <f t="shared" si="90"/>
        <v>6</v>
      </c>
      <c r="BF104" s="306">
        <v>6</v>
      </c>
      <c r="BG104" s="47"/>
      <c r="BH104" s="47"/>
      <c r="BI104" s="47"/>
      <c r="BJ104" s="47"/>
      <c r="BK104" s="47"/>
      <c r="BL104" s="812">
        <f t="shared" ref="BL104" si="155">+$J104</f>
        <v>665</v>
      </c>
      <c r="BM104" s="815">
        <f>+Q104</f>
        <v>0</v>
      </c>
      <c r="BN104" s="44">
        <f t="shared" si="91"/>
        <v>0</v>
      </c>
      <c r="BO104" s="47"/>
      <c r="BP104" s="47"/>
      <c r="BQ104" s="47"/>
      <c r="BR104" s="47"/>
      <c r="BS104" s="47"/>
      <c r="BT104" s="47"/>
      <c r="BU104" s="818"/>
      <c r="BV104" s="819"/>
      <c r="BW104" s="819"/>
      <c r="BX104" s="819"/>
      <c r="BY104" s="819"/>
      <c r="BZ104" s="819"/>
      <c r="CA104" s="819"/>
      <c r="CB104" s="819"/>
      <c r="CC104" s="820"/>
    </row>
    <row r="105" spans="1:81" s="58" customFormat="1" ht="40.049999999999997" customHeight="1" x14ac:dyDescent="0.3">
      <c r="A105" s="34"/>
      <c r="B105" s="907"/>
      <c r="C105" s="869"/>
      <c r="D105" s="1416"/>
      <c r="E105" s="1416"/>
      <c r="F105" s="1419"/>
      <c r="G105" s="1419"/>
      <c r="H105" s="1419"/>
      <c r="I105" s="1422"/>
      <c r="J105" s="892"/>
      <c r="K105" s="855"/>
      <c r="L105" s="1188"/>
      <c r="M105" s="1191"/>
      <c r="N105" s="1194"/>
      <c r="O105" s="1176"/>
      <c r="P105" s="1179"/>
      <c r="Q105" s="1182"/>
      <c r="R105" s="813"/>
      <c r="S105" s="39" t="s">
        <v>4332</v>
      </c>
      <c r="T105" s="236" t="s">
        <v>3822</v>
      </c>
      <c r="U105" s="236" t="s">
        <v>3828</v>
      </c>
      <c r="V105" s="236" t="s">
        <v>3830</v>
      </c>
      <c r="W105" s="39"/>
      <c r="X105" s="31"/>
      <c r="Y105" s="31" t="s">
        <v>4353</v>
      </c>
      <c r="Z105" s="31"/>
      <c r="AA105" s="31"/>
      <c r="AB105" s="813"/>
      <c r="AC105" s="828"/>
      <c r="AD105" s="307">
        <f t="shared" si="125"/>
        <v>12</v>
      </c>
      <c r="AE105" s="307">
        <f t="shared" si="125"/>
        <v>12</v>
      </c>
      <c r="AF105" s="51">
        <f t="shared" si="125"/>
        <v>0</v>
      </c>
      <c r="AG105" s="51">
        <f t="shared" si="125"/>
        <v>0</v>
      </c>
      <c r="AH105" s="51">
        <f t="shared" si="125"/>
        <v>0</v>
      </c>
      <c r="AI105" s="51">
        <f t="shared" si="125"/>
        <v>0</v>
      </c>
      <c r="AJ105" s="51">
        <f t="shared" si="125"/>
        <v>0</v>
      </c>
      <c r="AK105" s="813"/>
      <c r="AL105" s="831"/>
      <c r="AM105" s="51">
        <f t="shared" si="131"/>
        <v>0</v>
      </c>
      <c r="AN105" s="257"/>
      <c r="AO105" s="257"/>
      <c r="AP105" s="257"/>
      <c r="AQ105" s="257"/>
      <c r="AR105" s="257"/>
      <c r="AS105" s="257"/>
      <c r="AT105" s="813"/>
      <c r="AU105" s="834"/>
      <c r="AV105" s="307">
        <f t="shared" si="89"/>
        <v>0</v>
      </c>
      <c r="AW105" s="564"/>
      <c r="AX105" s="257"/>
      <c r="AY105" s="257"/>
      <c r="AZ105" s="257"/>
      <c r="BA105" s="257"/>
      <c r="BB105" s="257"/>
      <c r="BC105" s="813"/>
      <c r="BD105" s="810"/>
      <c r="BE105" s="307">
        <f t="shared" si="90"/>
        <v>6</v>
      </c>
      <c r="BF105" s="564">
        <v>6</v>
      </c>
      <c r="BG105" s="257"/>
      <c r="BH105" s="257"/>
      <c r="BI105" s="257"/>
      <c r="BJ105" s="257"/>
      <c r="BK105" s="257"/>
      <c r="BL105" s="813"/>
      <c r="BM105" s="816"/>
      <c r="BN105" s="51">
        <f t="shared" si="91"/>
        <v>6</v>
      </c>
      <c r="BO105" s="257">
        <v>6</v>
      </c>
      <c r="BP105" s="257"/>
      <c r="BQ105" s="257"/>
      <c r="BR105" s="257"/>
      <c r="BS105" s="257"/>
      <c r="BT105" s="257"/>
      <c r="BU105" s="821"/>
      <c r="BV105" s="822"/>
      <c r="BW105" s="822"/>
      <c r="BX105" s="822"/>
      <c r="BY105" s="822"/>
      <c r="BZ105" s="822"/>
      <c r="CA105" s="822"/>
      <c r="CB105" s="822"/>
      <c r="CC105" s="823"/>
    </row>
    <row r="106" spans="1:81" s="58" customFormat="1" ht="40.049999999999997" customHeight="1" x14ac:dyDescent="0.3">
      <c r="A106" s="34"/>
      <c r="B106" s="907"/>
      <c r="C106" s="869"/>
      <c r="D106" s="1416"/>
      <c r="E106" s="1416"/>
      <c r="F106" s="1419"/>
      <c r="G106" s="1419"/>
      <c r="H106" s="1419"/>
      <c r="I106" s="1422"/>
      <c r="J106" s="892"/>
      <c r="K106" s="855"/>
      <c r="L106" s="1188"/>
      <c r="M106" s="1191"/>
      <c r="N106" s="1194"/>
      <c r="O106" s="1176"/>
      <c r="P106" s="1179"/>
      <c r="Q106" s="1182"/>
      <c r="R106" s="813"/>
      <c r="S106" s="39" t="s">
        <v>4334</v>
      </c>
      <c r="T106" s="324"/>
      <c r="U106" s="236" t="s">
        <v>3826</v>
      </c>
      <c r="V106" s="236" t="s">
        <v>3831</v>
      </c>
      <c r="W106" s="39"/>
      <c r="X106" s="31"/>
      <c r="Y106" s="31"/>
      <c r="Z106" s="31"/>
      <c r="AA106" s="31"/>
      <c r="AB106" s="813"/>
      <c r="AC106" s="828"/>
      <c r="AD106" s="51">
        <f t="shared" si="125"/>
        <v>0</v>
      </c>
      <c r="AE106" s="51">
        <f t="shared" si="125"/>
        <v>0</v>
      </c>
      <c r="AF106" s="51">
        <f t="shared" si="125"/>
        <v>0</v>
      </c>
      <c r="AG106" s="51">
        <f t="shared" si="125"/>
        <v>0</v>
      </c>
      <c r="AH106" s="51">
        <f t="shared" si="125"/>
        <v>0</v>
      </c>
      <c r="AI106" s="51">
        <f t="shared" si="125"/>
        <v>0</v>
      </c>
      <c r="AJ106" s="51">
        <f t="shared" si="125"/>
        <v>0</v>
      </c>
      <c r="AK106" s="813"/>
      <c r="AL106" s="831"/>
      <c r="AM106" s="51">
        <f t="shared" si="131"/>
        <v>0</v>
      </c>
      <c r="AN106" s="257"/>
      <c r="AO106" s="257"/>
      <c r="AP106" s="257"/>
      <c r="AQ106" s="257"/>
      <c r="AR106" s="257"/>
      <c r="AS106" s="257"/>
      <c r="AT106" s="813"/>
      <c r="AU106" s="834"/>
      <c r="AV106" s="51">
        <f t="shared" si="89"/>
        <v>0</v>
      </c>
      <c r="AW106" s="257"/>
      <c r="AX106" s="257"/>
      <c r="AY106" s="257"/>
      <c r="AZ106" s="257"/>
      <c r="BA106" s="257"/>
      <c r="BB106" s="257"/>
      <c r="BC106" s="813"/>
      <c r="BD106" s="810"/>
      <c r="BE106" s="51">
        <f t="shared" si="90"/>
        <v>0</v>
      </c>
      <c r="BF106" s="257"/>
      <c r="BG106" s="257"/>
      <c r="BH106" s="257"/>
      <c r="BI106" s="257"/>
      <c r="BJ106" s="257"/>
      <c r="BK106" s="257"/>
      <c r="BL106" s="813"/>
      <c r="BM106" s="816"/>
      <c r="BN106" s="51">
        <f t="shared" si="91"/>
        <v>0</v>
      </c>
      <c r="BO106" s="257"/>
      <c r="BP106" s="257"/>
      <c r="BQ106" s="257"/>
      <c r="BR106" s="257"/>
      <c r="BS106" s="257"/>
      <c r="BT106" s="257"/>
      <c r="BU106" s="821"/>
      <c r="BV106" s="822"/>
      <c r="BW106" s="822"/>
      <c r="BX106" s="822"/>
      <c r="BY106" s="822"/>
      <c r="BZ106" s="822"/>
      <c r="CA106" s="822"/>
      <c r="CB106" s="822"/>
      <c r="CC106" s="823"/>
    </row>
    <row r="107" spans="1:81" s="58" customFormat="1" ht="40.049999999999997" customHeight="1" thickBot="1" x14ac:dyDescent="0.35">
      <c r="A107" s="34"/>
      <c r="B107" s="907"/>
      <c r="C107" s="869"/>
      <c r="D107" s="1417"/>
      <c r="E107" s="1417"/>
      <c r="F107" s="1420"/>
      <c r="G107" s="1420"/>
      <c r="H107" s="1420"/>
      <c r="I107" s="1423"/>
      <c r="J107" s="893"/>
      <c r="K107" s="856"/>
      <c r="L107" s="1189"/>
      <c r="M107" s="1192"/>
      <c r="N107" s="1195"/>
      <c r="O107" s="1177"/>
      <c r="P107" s="1180"/>
      <c r="Q107" s="1183"/>
      <c r="R107" s="814"/>
      <c r="S107" s="232"/>
      <c r="T107" s="237"/>
      <c r="U107" s="237"/>
      <c r="V107" s="237"/>
      <c r="W107" s="232"/>
      <c r="X107" s="260"/>
      <c r="Y107" s="260"/>
      <c r="Z107" s="260"/>
      <c r="AA107" s="260"/>
      <c r="AB107" s="814"/>
      <c r="AC107" s="829"/>
      <c r="AD107" s="46">
        <f t="shared" ref="AD107:AJ169" si="156">+AM107+AV107+BE107+BN107</f>
        <v>0</v>
      </c>
      <c r="AE107" s="46">
        <f t="shared" si="156"/>
        <v>0</v>
      </c>
      <c r="AF107" s="46">
        <f t="shared" si="156"/>
        <v>0</v>
      </c>
      <c r="AG107" s="46">
        <f t="shared" si="156"/>
        <v>0</v>
      </c>
      <c r="AH107" s="46">
        <f t="shared" si="156"/>
        <v>0</v>
      </c>
      <c r="AI107" s="46">
        <f t="shared" si="156"/>
        <v>0</v>
      </c>
      <c r="AJ107" s="46">
        <f t="shared" si="156"/>
        <v>0</v>
      </c>
      <c r="AK107" s="814"/>
      <c r="AL107" s="832"/>
      <c r="AM107" s="46">
        <f t="shared" si="131"/>
        <v>0</v>
      </c>
      <c r="AN107" s="49"/>
      <c r="AO107" s="49"/>
      <c r="AP107" s="49"/>
      <c r="AQ107" s="49"/>
      <c r="AR107" s="49"/>
      <c r="AS107" s="49"/>
      <c r="AT107" s="814"/>
      <c r="AU107" s="835"/>
      <c r="AV107" s="46">
        <f t="shared" si="89"/>
        <v>0</v>
      </c>
      <c r="AW107" s="49"/>
      <c r="AX107" s="49"/>
      <c r="AY107" s="49"/>
      <c r="AZ107" s="49"/>
      <c r="BA107" s="49"/>
      <c r="BB107" s="49"/>
      <c r="BC107" s="814"/>
      <c r="BD107" s="811"/>
      <c r="BE107" s="46">
        <f t="shared" si="90"/>
        <v>0</v>
      </c>
      <c r="BF107" s="49"/>
      <c r="BG107" s="49"/>
      <c r="BH107" s="49"/>
      <c r="BI107" s="49"/>
      <c r="BJ107" s="49"/>
      <c r="BK107" s="49"/>
      <c r="BL107" s="814"/>
      <c r="BM107" s="817"/>
      <c r="BN107" s="46">
        <f t="shared" si="91"/>
        <v>0</v>
      </c>
      <c r="BO107" s="49"/>
      <c r="BP107" s="49"/>
      <c r="BQ107" s="49"/>
      <c r="BR107" s="49"/>
      <c r="BS107" s="49"/>
      <c r="BT107" s="49"/>
      <c r="BU107" s="824"/>
      <c r="BV107" s="825"/>
      <c r="BW107" s="825"/>
      <c r="BX107" s="825"/>
      <c r="BY107" s="825"/>
      <c r="BZ107" s="825"/>
      <c r="CA107" s="825"/>
      <c r="CB107" s="825"/>
      <c r="CC107" s="826"/>
    </row>
    <row r="108" spans="1:81" s="58" customFormat="1" ht="40.049999999999997" customHeight="1" thickTop="1" x14ac:dyDescent="0.3">
      <c r="A108" s="34"/>
      <c r="B108" s="907"/>
      <c r="C108" s="869"/>
      <c r="D108" s="1415">
        <v>4599</v>
      </c>
      <c r="E108" s="1415" t="s">
        <v>4222</v>
      </c>
      <c r="F108" s="1418">
        <v>4599028</v>
      </c>
      <c r="G108" s="1418" t="s">
        <v>4224</v>
      </c>
      <c r="H108" s="1418" t="s">
        <v>4296</v>
      </c>
      <c r="I108" s="1421">
        <v>2021004540145</v>
      </c>
      <c r="J108" s="891">
        <v>666</v>
      </c>
      <c r="K108" s="854" t="str">
        <f>+[10]Metas!K759</f>
        <v>Diseño e implementación de un sistema de medición del impacto de la gestión gubernamental</v>
      </c>
      <c r="L108" s="1187"/>
      <c r="M108" s="1190">
        <f>SUM(N108:Q108)</f>
        <v>0</v>
      </c>
      <c r="N108" s="1193"/>
      <c r="O108" s="1175"/>
      <c r="P108" s="1178"/>
      <c r="Q108" s="1181"/>
      <c r="R108" s="812">
        <f>+$J108</f>
        <v>666</v>
      </c>
      <c r="S108" s="231" t="s">
        <v>4335</v>
      </c>
      <c r="T108" s="235" t="s">
        <v>3822</v>
      </c>
      <c r="U108" s="235" t="s">
        <v>3825</v>
      </c>
      <c r="V108" s="235" t="s">
        <v>3830</v>
      </c>
      <c r="W108" s="231"/>
      <c r="X108" s="256"/>
      <c r="Y108" s="256"/>
      <c r="Z108" s="256"/>
      <c r="AA108" s="256"/>
      <c r="AB108" s="812">
        <f t="shared" ref="AB108" si="157">+$J108</f>
        <v>666</v>
      </c>
      <c r="AC108" s="827">
        <f t="shared" ref="AC108" si="158">+L108</f>
        <v>0</v>
      </c>
      <c r="AD108" s="44">
        <f t="shared" si="156"/>
        <v>4</v>
      </c>
      <c r="AE108" s="44">
        <f t="shared" si="156"/>
        <v>4</v>
      </c>
      <c r="AF108" s="44">
        <f t="shared" si="156"/>
        <v>0</v>
      </c>
      <c r="AG108" s="44">
        <f t="shared" si="156"/>
        <v>0</v>
      </c>
      <c r="AH108" s="44">
        <f t="shared" si="156"/>
        <v>0</v>
      </c>
      <c r="AI108" s="44">
        <f t="shared" si="156"/>
        <v>0</v>
      </c>
      <c r="AJ108" s="44">
        <f t="shared" si="156"/>
        <v>0</v>
      </c>
      <c r="AK108" s="812">
        <f t="shared" ref="AK108" si="159">+$J108</f>
        <v>666</v>
      </c>
      <c r="AL108" s="830">
        <f>+N108</f>
        <v>0</v>
      </c>
      <c r="AM108" s="44">
        <f t="shared" si="131"/>
        <v>4</v>
      </c>
      <c r="AN108" s="47">
        <v>4</v>
      </c>
      <c r="AO108" s="47"/>
      <c r="AP108" s="47"/>
      <c r="AQ108" s="47"/>
      <c r="AR108" s="47"/>
      <c r="AS108" s="47"/>
      <c r="AT108" s="812">
        <f t="shared" ref="AT108" si="160">+$J108</f>
        <v>666</v>
      </c>
      <c r="AU108" s="833">
        <f>+O108</f>
        <v>0</v>
      </c>
      <c r="AV108" s="44">
        <f t="shared" si="89"/>
        <v>0</v>
      </c>
      <c r="AW108" s="47"/>
      <c r="AX108" s="47"/>
      <c r="AY108" s="47"/>
      <c r="AZ108" s="47"/>
      <c r="BA108" s="47"/>
      <c r="BB108" s="47"/>
      <c r="BC108" s="812">
        <f t="shared" ref="BC108" si="161">+$J108</f>
        <v>666</v>
      </c>
      <c r="BD108" s="809">
        <f>+P108</f>
        <v>0</v>
      </c>
      <c r="BE108" s="44">
        <f t="shared" si="90"/>
        <v>0</v>
      </c>
      <c r="BF108" s="47"/>
      <c r="BG108" s="47"/>
      <c r="BH108" s="47"/>
      <c r="BI108" s="47"/>
      <c r="BJ108" s="47"/>
      <c r="BK108" s="47"/>
      <c r="BL108" s="812">
        <f t="shared" ref="BL108" si="162">+$J108</f>
        <v>666</v>
      </c>
      <c r="BM108" s="815">
        <f>+Q108</f>
        <v>0</v>
      </c>
      <c r="BN108" s="44">
        <f t="shared" si="91"/>
        <v>0</v>
      </c>
      <c r="BO108" s="47"/>
      <c r="BP108" s="47"/>
      <c r="BQ108" s="47"/>
      <c r="BR108" s="47"/>
      <c r="BS108" s="47"/>
      <c r="BT108" s="47"/>
      <c r="BU108" s="818"/>
      <c r="BV108" s="819"/>
      <c r="BW108" s="819"/>
      <c r="BX108" s="819"/>
      <c r="BY108" s="819"/>
      <c r="BZ108" s="819"/>
      <c r="CA108" s="819"/>
      <c r="CB108" s="819"/>
      <c r="CC108" s="820"/>
    </row>
    <row r="109" spans="1:81" s="58" customFormat="1" ht="40.049999999999997" customHeight="1" x14ac:dyDescent="0.3">
      <c r="A109" s="34"/>
      <c r="B109" s="907"/>
      <c r="C109" s="869"/>
      <c r="D109" s="1416"/>
      <c r="E109" s="1416"/>
      <c r="F109" s="1419"/>
      <c r="G109" s="1419"/>
      <c r="H109" s="1419"/>
      <c r="I109" s="1422"/>
      <c r="J109" s="892"/>
      <c r="K109" s="855"/>
      <c r="L109" s="1188"/>
      <c r="M109" s="1191"/>
      <c r="N109" s="1194"/>
      <c r="O109" s="1176"/>
      <c r="P109" s="1179"/>
      <c r="Q109" s="1182"/>
      <c r="R109" s="813"/>
      <c r="S109" s="39" t="s">
        <v>4336</v>
      </c>
      <c r="T109" s="236" t="s">
        <v>3822</v>
      </c>
      <c r="U109" s="236" t="s">
        <v>3828</v>
      </c>
      <c r="V109" s="236" t="s">
        <v>3830</v>
      </c>
      <c r="W109" s="39"/>
      <c r="X109" s="31"/>
      <c r="Y109" s="31"/>
      <c r="Z109" s="31"/>
      <c r="AA109" s="31"/>
      <c r="AB109" s="813"/>
      <c r="AC109" s="828"/>
      <c r="AD109" s="51">
        <f t="shared" si="156"/>
        <v>12</v>
      </c>
      <c r="AE109" s="51">
        <f t="shared" si="156"/>
        <v>12</v>
      </c>
      <c r="AF109" s="51">
        <f t="shared" si="156"/>
        <v>0</v>
      </c>
      <c r="AG109" s="51">
        <f t="shared" si="156"/>
        <v>0</v>
      </c>
      <c r="AH109" s="51">
        <f t="shared" si="156"/>
        <v>0</v>
      </c>
      <c r="AI109" s="51">
        <f t="shared" si="156"/>
        <v>0</v>
      </c>
      <c r="AJ109" s="51">
        <f t="shared" si="156"/>
        <v>0</v>
      </c>
      <c r="AK109" s="813"/>
      <c r="AL109" s="831"/>
      <c r="AM109" s="51">
        <f t="shared" si="131"/>
        <v>0</v>
      </c>
      <c r="AN109" s="257"/>
      <c r="AO109" s="257"/>
      <c r="AP109" s="257"/>
      <c r="AQ109" s="257"/>
      <c r="AR109" s="257"/>
      <c r="AS109" s="257"/>
      <c r="AT109" s="813"/>
      <c r="AU109" s="834"/>
      <c r="AV109" s="51">
        <f t="shared" si="89"/>
        <v>4</v>
      </c>
      <c r="AW109" s="257">
        <v>4</v>
      </c>
      <c r="AX109" s="257"/>
      <c r="AY109" s="257"/>
      <c r="AZ109" s="257"/>
      <c r="BA109" s="257"/>
      <c r="BB109" s="257"/>
      <c r="BC109" s="813"/>
      <c r="BD109" s="810"/>
      <c r="BE109" s="51">
        <f t="shared" si="90"/>
        <v>4</v>
      </c>
      <c r="BF109" s="257">
        <v>4</v>
      </c>
      <c r="BG109" s="257"/>
      <c r="BH109" s="257"/>
      <c r="BI109" s="257"/>
      <c r="BJ109" s="257"/>
      <c r="BK109" s="257"/>
      <c r="BL109" s="813"/>
      <c r="BM109" s="816"/>
      <c r="BN109" s="51">
        <f t="shared" si="91"/>
        <v>4</v>
      </c>
      <c r="BO109" s="257">
        <v>4</v>
      </c>
      <c r="BP109" s="257"/>
      <c r="BQ109" s="257"/>
      <c r="BR109" s="257"/>
      <c r="BS109" s="257"/>
      <c r="BT109" s="257"/>
      <c r="BU109" s="821"/>
      <c r="BV109" s="822"/>
      <c r="BW109" s="822"/>
      <c r="BX109" s="822"/>
      <c r="BY109" s="822"/>
      <c r="BZ109" s="822"/>
      <c r="CA109" s="822"/>
      <c r="CB109" s="822"/>
      <c r="CC109" s="823"/>
    </row>
    <row r="110" spans="1:81" s="58" customFormat="1" ht="40.049999999999997" customHeight="1" x14ac:dyDescent="0.3">
      <c r="A110" s="34"/>
      <c r="B110" s="907"/>
      <c r="C110" s="869"/>
      <c r="D110" s="1416"/>
      <c r="E110" s="1416"/>
      <c r="F110" s="1419"/>
      <c r="G110" s="1419"/>
      <c r="H110" s="1419"/>
      <c r="I110" s="1422"/>
      <c r="J110" s="892"/>
      <c r="K110" s="855"/>
      <c r="L110" s="1188"/>
      <c r="M110" s="1191"/>
      <c r="N110" s="1194"/>
      <c r="O110" s="1176"/>
      <c r="P110" s="1179"/>
      <c r="Q110" s="1182"/>
      <c r="R110" s="813"/>
      <c r="S110" s="39" t="s">
        <v>4337</v>
      </c>
      <c r="T110" s="236" t="s">
        <v>3821</v>
      </c>
      <c r="U110" s="236" t="s">
        <v>3828</v>
      </c>
      <c r="V110" s="236" t="s">
        <v>3830</v>
      </c>
      <c r="W110" s="39" t="s">
        <v>4352</v>
      </c>
      <c r="X110" s="31"/>
      <c r="Y110" s="31">
        <v>45291</v>
      </c>
      <c r="Z110" s="31"/>
      <c r="AA110" s="31"/>
      <c r="AB110" s="813"/>
      <c r="AC110" s="828"/>
      <c r="AD110" s="51">
        <f t="shared" si="156"/>
        <v>10</v>
      </c>
      <c r="AE110" s="51">
        <f t="shared" si="156"/>
        <v>10</v>
      </c>
      <c r="AF110" s="51">
        <f t="shared" si="156"/>
        <v>0</v>
      </c>
      <c r="AG110" s="51">
        <f t="shared" si="156"/>
        <v>0</v>
      </c>
      <c r="AH110" s="51">
        <f t="shared" si="156"/>
        <v>0</v>
      </c>
      <c r="AI110" s="51">
        <f t="shared" si="156"/>
        <v>0</v>
      </c>
      <c r="AJ110" s="51">
        <f t="shared" si="156"/>
        <v>0</v>
      </c>
      <c r="AK110" s="813"/>
      <c r="AL110" s="831"/>
      <c r="AM110" s="51">
        <f t="shared" si="131"/>
        <v>0</v>
      </c>
      <c r="AN110" s="257"/>
      <c r="AO110" s="257"/>
      <c r="AP110" s="257"/>
      <c r="AQ110" s="257"/>
      <c r="AR110" s="257"/>
      <c r="AS110" s="257"/>
      <c r="AT110" s="813"/>
      <c r="AU110" s="834"/>
      <c r="AV110" s="51">
        <f t="shared" si="89"/>
        <v>0</v>
      </c>
      <c r="AW110" s="257"/>
      <c r="AX110" s="257"/>
      <c r="AY110" s="257"/>
      <c r="AZ110" s="257"/>
      <c r="BA110" s="257"/>
      <c r="BB110" s="257"/>
      <c r="BC110" s="813"/>
      <c r="BD110" s="810"/>
      <c r="BE110" s="51">
        <f t="shared" si="90"/>
        <v>0</v>
      </c>
      <c r="BF110" s="257"/>
      <c r="BG110" s="257"/>
      <c r="BH110" s="257"/>
      <c r="BI110" s="257"/>
      <c r="BJ110" s="257"/>
      <c r="BK110" s="257"/>
      <c r="BL110" s="813"/>
      <c r="BM110" s="816"/>
      <c r="BN110" s="51">
        <f t="shared" si="91"/>
        <v>10</v>
      </c>
      <c r="BO110" s="257">
        <v>10</v>
      </c>
      <c r="BP110" s="257"/>
      <c r="BQ110" s="257"/>
      <c r="BR110" s="257"/>
      <c r="BS110" s="257"/>
      <c r="BT110" s="257"/>
      <c r="BU110" s="821"/>
      <c r="BV110" s="822"/>
      <c r="BW110" s="822"/>
      <c r="BX110" s="822"/>
      <c r="BY110" s="822"/>
      <c r="BZ110" s="822"/>
      <c r="CA110" s="822"/>
      <c r="CB110" s="822"/>
      <c r="CC110" s="823"/>
    </row>
    <row r="111" spans="1:81" s="58" customFormat="1" ht="40.049999999999997" customHeight="1" thickBot="1" x14ac:dyDescent="0.35">
      <c r="A111" s="34"/>
      <c r="B111" s="907"/>
      <c r="C111" s="870"/>
      <c r="D111" s="1417"/>
      <c r="E111" s="1417"/>
      <c r="F111" s="1420"/>
      <c r="G111" s="1420"/>
      <c r="H111" s="1420"/>
      <c r="I111" s="1423"/>
      <c r="J111" s="893"/>
      <c r="K111" s="856"/>
      <c r="L111" s="1189"/>
      <c r="M111" s="1192"/>
      <c r="N111" s="1195"/>
      <c r="O111" s="1177"/>
      <c r="P111" s="1180"/>
      <c r="Q111" s="1183"/>
      <c r="R111" s="814"/>
      <c r="S111" s="232"/>
      <c r="T111" s="237"/>
      <c r="U111" s="237"/>
      <c r="V111" s="237"/>
      <c r="W111" s="232"/>
      <c r="X111" s="260"/>
      <c r="Y111" s="260"/>
      <c r="Z111" s="260"/>
      <c r="AA111" s="260"/>
      <c r="AB111" s="814"/>
      <c r="AC111" s="829"/>
      <c r="AD111" s="46">
        <f t="shared" si="156"/>
        <v>0</v>
      </c>
      <c r="AE111" s="46">
        <f t="shared" si="156"/>
        <v>0</v>
      </c>
      <c r="AF111" s="46">
        <f t="shared" si="156"/>
        <v>0</v>
      </c>
      <c r="AG111" s="46">
        <f t="shared" si="156"/>
        <v>0</v>
      </c>
      <c r="AH111" s="46">
        <f t="shared" si="156"/>
        <v>0</v>
      </c>
      <c r="AI111" s="46">
        <f t="shared" si="156"/>
        <v>0</v>
      </c>
      <c r="AJ111" s="46">
        <f t="shared" si="156"/>
        <v>0</v>
      </c>
      <c r="AK111" s="814"/>
      <c r="AL111" s="832"/>
      <c r="AM111" s="46">
        <f t="shared" si="131"/>
        <v>0</v>
      </c>
      <c r="AN111" s="49"/>
      <c r="AO111" s="49"/>
      <c r="AP111" s="49"/>
      <c r="AQ111" s="49"/>
      <c r="AR111" s="49"/>
      <c r="AS111" s="49"/>
      <c r="AT111" s="814"/>
      <c r="AU111" s="835"/>
      <c r="AV111" s="46">
        <f t="shared" si="89"/>
        <v>0</v>
      </c>
      <c r="AW111" s="49"/>
      <c r="AX111" s="49"/>
      <c r="AY111" s="49"/>
      <c r="AZ111" s="49"/>
      <c r="BA111" s="49"/>
      <c r="BB111" s="49"/>
      <c r="BC111" s="814"/>
      <c r="BD111" s="811"/>
      <c r="BE111" s="46">
        <f t="shared" si="90"/>
        <v>0</v>
      </c>
      <c r="BF111" s="49"/>
      <c r="BG111" s="49"/>
      <c r="BH111" s="49"/>
      <c r="BI111" s="49"/>
      <c r="BJ111" s="49"/>
      <c r="BK111" s="49"/>
      <c r="BL111" s="814"/>
      <c r="BM111" s="817"/>
      <c r="BN111" s="46">
        <f t="shared" si="91"/>
        <v>0</v>
      </c>
      <c r="BO111" s="49"/>
      <c r="BP111" s="49"/>
      <c r="BQ111" s="49"/>
      <c r="BR111" s="49"/>
      <c r="BS111" s="49"/>
      <c r="BT111" s="49"/>
      <c r="BU111" s="824"/>
      <c r="BV111" s="825"/>
      <c r="BW111" s="825"/>
      <c r="BX111" s="825"/>
      <c r="BY111" s="825"/>
      <c r="BZ111" s="825"/>
      <c r="CA111" s="825"/>
      <c r="CB111" s="825"/>
      <c r="CC111" s="826"/>
    </row>
    <row r="112" spans="1:81" s="58" customFormat="1" ht="40.049999999999997" customHeight="1" thickTop="1" x14ac:dyDescent="0.3">
      <c r="A112" s="34"/>
      <c r="B112" s="907"/>
      <c r="C112" s="868" t="s">
        <v>1036</v>
      </c>
      <c r="D112" s="1415">
        <v>4599</v>
      </c>
      <c r="E112" s="1415" t="s">
        <v>4222</v>
      </c>
      <c r="F112" s="1418">
        <v>4599001</v>
      </c>
      <c r="G112" s="1418" t="s">
        <v>4318</v>
      </c>
      <c r="H112" s="1418" t="s">
        <v>4194</v>
      </c>
      <c r="I112" s="1421">
        <v>2021004540144</v>
      </c>
      <c r="J112" s="891">
        <v>667</v>
      </c>
      <c r="K112" s="854" t="str">
        <f>+[10]Metas!K760</f>
        <v>Evaluaciones de avance y cumplimiento del Plan de Desarrollo (1 trimestral con publicación en WEB)</v>
      </c>
      <c r="L112" s="857">
        <v>4</v>
      </c>
      <c r="M112" s="860">
        <f>SUM(N112:Q112)</f>
        <v>4</v>
      </c>
      <c r="N112" s="836">
        <v>1</v>
      </c>
      <c r="O112" s="839">
        <v>1</v>
      </c>
      <c r="P112" s="863">
        <v>1</v>
      </c>
      <c r="Q112" s="866">
        <v>1</v>
      </c>
      <c r="R112" s="812">
        <f>+$J112</f>
        <v>667</v>
      </c>
      <c r="S112" s="354" t="s">
        <v>4338</v>
      </c>
      <c r="T112" s="235"/>
      <c r="U112" s="235"/>
      <c r="V112" s="235"/>
      <c r="W112" s="354" t="s">
        <v>4345</v>
      </c>
      <c r="X112" s="31">
        <v>44927</v>
      </c>
      <c r="Y112" s="31">
        <v>45291</v>
      </c>
      <c r="Z112" s="256"/>
      <c r="AA112" s="256"/>
      <c r="AB112" s="812">
        <f t="shared" ref="AB112" si="163">+$J112</f>
        <v>667</v>
      </c>
      <c r="AC112" s="827">
        <f t="shared" ref="AC112" si="164">+L112</f>
        <v>4</v>
      </c>
      <c r="AD112" s="44">
        <f t="shared" si="156"/>
        <v>0</v>
      </c>
      <c r="AE112" s="44">
        <f t="shared" si="156"/>
        <v>0</v>
      </c>
      <c r="AF112" s="44">
        <f t="shared" si="156"/>
        <v>0</v>
      </c>
      <c r="AG112" s="44">
        <f t="shared" si="156"/>
        <v>0</v>
      </c>
      <c r="AH112" s="44">
        <f t="shared" si="156"/>
        <v>0</v>
      </c>
      <c r="AI112" s="44">
        <f t="shared" si="156"/>
        <v>0</v>
      </c>
      <c r="AJ112" s="44">
        <f t="shared" si="156"/>
        <v>0</v>
      </c>
      <c r="AK112" s="812">
        <f t="shared" ref="AK112" si="165">+$J112</f>
        <v>667</v>
      </c>
      <c r="AL112" s="830">
        <f>+N112</f>
        <v>1</v>
      </c>
      <c r="AM112" s="44">
        <f t="shared" si="131"/>
        <v>0</v>
      </c>
      <c r="AN112" s="47"/>
      <c r="AO112" s="47"/>
      <c r="AP112" s="47"/>
      <c r="AQ112" s="47"/>
      <c r="AR112" s="47"/>
      <c r="AS112" s="47"/>
      <c r="AT112" s="812">
        <f t="shared" ref="AT112" si="166">+$J112</f>
        <v>667</v>
      </c>
      <c r="AU112" s="833">
        <f>+O112</f>
        <v>1</v>
      </c>
      <c r="AV112" s="44">
        <f t="shared" si="89"/>
        <v>0</v>
      </c>
      <c r="AW112" s="47"/>
      <c r="AX112" s="47"/>
      <c r="AY112" s="47"/>
      <c r="AZ112" s="47"/>
      <c r="BA112" s="47"/>
      <c r="BB112" s="47"/>
      <c r="BC112" s="812">
        <f t="shared" ref="BC112" si="167">+$J112</f>
        <v>667</v>
      </c>
      <c r="BD112" s="809">
        <f>+P112</f>
        <v>1</v>
      </c>
      <c r="BE112" s="44">
        <f t="shared" si="90"/>
        <v>0</v>
      </c>
      <c r="BF112" s="47"/>
      <c r="BG112" s="47"/>
      <c r="BH112" s="47"/>
      <c r="BI112" s="47"/>
      <c r="BJ112" s="47"/>
      <c r="BK112" s="47"/>
      <c r="BL112" s="812">
        <f t="shared" ref="BL112" si="168">+$J112</f>
        <v>667</v>
      </c>
      <c r="BM112" s="815">
        <f>+Q112</f>
        <v>1</v>
      </c>
      <c r="BN112" s="44">
        <f t="shared" si="91"/>
        <v>0</v>
      </c>
      <c r="BO112" s="47"/>
      <c r="BP112" s="47"/>
      <c r="BQ112" s="47"/>
      <c r="BR112" s="47"/>
      <c r="BS112" s="47"/>
      <c r="BT112" s="47"/>
      <c r="BU112" s="818"/>
      <c r="BV112" s="819"/>
      <c r="BW112" s="819"/>
      <c r="BX112" s="819"/>
      <c r="BY112" s="819"/>
      <c r="BZ112" s="819"/>
      <c r="CA112" s="819"/>
      <c r="CB112" s="819"/>
      <c r="CC112" s="820"/>
    </row>
    <row r="113" spans="1:81" s="58" customFormat="1" ht="40.049999999999997" customHeight="1" x14ac:dyDescent="0.3">
      <c r="A113" s="34"/>
      <c r="B113" s="907"/>
      <c r="C113" s="869"/>
      <c r="D113" s="1416"/>
      <c r="E113" s="1416"/>
      <c r="F113" s="1419"/>
      <c r="G113" s="1419"/>
      <c r="H113" s="1419"/>
      <c r="I113" s="1422"/>
      <c r="J113" s="892"/>
      <c r="K113" s="855"/>
      <c r="L113" s="858"/>
      <c r="M113" s="861"/>
      <c r="N113" s="837"/>
      <c r="O113" s="840"/>
      <c r="P113" s="864"/>
      <c r="Q113" s="867"/>
      <c r="R113" s="813"/>
      <c r="S113" s="355" t="s">
        <v>4339</v>
      </c>
      <c r="T113" s="236"/>
      <c r="U113" s="236"/>
      <c r="V113" s="236"/>
      <c r="W113" s="355" t="s">
        <v>4346</v>
      </c>
      <c r="X113" s="31">
        <v>44927</v>
      </c>
      <c r="Y113" s="31">
        <v>45291</v>
      </c>
      <c r="Z113" s="31"/>
      <c r="AA113" s="31"/>
      <c r="AB113" s="813"/>
      <c r="AC113" s="828"/>
      <c r="AD113" s="51">
        <f t="shared" si="156"/>
        <v>0</v>
      </c>
      <c r="AE113" s="51">
        <f t="shared" si="156"/>
        <v>0</v>
      </c>
      <c r="AF113" s="51">
        <f t="shared" si="156"/>
        <v>0</v>
      </c>
      <c r="AG113" s="51">
        <f t="shared" si="156"/>
        <v>0</v>
      </c>
      <c r="AH113" s="51">
        <f t="shared" si="156"/>
        <v>0</v>
      </c>
      <c r="AI113" s="51">
        <f t="shared" si="156"/>
        <v>0</v>
      </c>
      <c r="AJ113" s="51">
        <f t="shared" si="156"/>
        <v>0</v>
      </c>
      <c r="AK113" s="813"/>
      <c r="AL113" s="831"/>
      <c r="AM113" s="51">
        <f t="shared" si="131"/>
        <v>0</v>
      </c>
      <c r="AN113" s="257"/>
      <c r="AO113" s="257"/>
      <c r="AP113" s="257"/>
      <c r="AQ113" s="257"/>
      <c r="AR113" s="257"/>
      <c r="AS113" s="257"/>
      <c r="AT113" s="813"/>
      <c r="AU113" s="834"/>
      <c r="AV113" s="51">
        <f t="shared" si="89"/>
        <v>0</v>
      </c>
      <c r="AW113" s="257"/>
      <c r="AX113" s="257"/>
      <c r="AY113" s="257"/>
      <c r="AZ113" s="257"/>
      <c r="BA113" s="257"/>
      <c r="BB113" s="257"/>
      <c r="BC113" s="813"/>
      <c r="BD113" s="810"/>
      <c r="BE113" s="51">
        <f t="shared" si="90"/>
        <v>0</v>
      </c>
      <c r="BF113" s="257"/>
      <c r="BG113" s="257"/>
      <c r="BH113" s="257"/>
      <c r="BI113" s="257"/>
      <c r="BJ113" s="257"/>
      <c r="BK113" s="257"/>
      <c r="BL113" s="813"/>
      <c r="BM113" s="816"/>
      <c r="BN113" s="51">
        <f t="shared" si="91"/>
        <v>0</v>
      </c>
      <c r="BO113" s="257"/>
      <c r="BP113" s="257"/>
      <c r="BQ113" s="257"/>
      <c r="BR113" s="257"/>
      <c r="BS113" s="257"/>
      <c r="BT113" s="257"/>
      <c r="BU113" s="821"/>
      <c r="BV113" s="822"/>
      <c r="BW113" s="822"/>
      <c r="BX113" s="822"/>
      <c r="BY113" s="822"/>
      <c r="BZ113" s="822"/>
      <c r="CA113" s="822"/>
      <c r="CB113" s="822"/>
      <c r="CC113" s="823"/>
    </row>
    <row r="114" spans="1:81" s="58" customFormat="1" ht="40.049999999999997" customHeight="1" x14ac:dyDescent="0.3">
      <c r="A114" s="34"/>
      <c r="B114" s="907"/>
      <c r="C114" s="869"/>
      <c r="D114" s="1416"/>
      <c r="E114" s="1416"/>
      <c r="F114" s="1419"/>
      <c r="G114" s="1419"/>
      <c r="H114" s="1419"/>
      <c r="I114" s="1422"/>
      <c r="J114" s="892"/>
      <c r="K114" s="855"/>
      <c r="L114" s="858"/>
      <c r="M114" s="861"/>
      <c r="N114" s="837"/>
      <c r="O114" s="840"/>
      <c r="P114" s="864"/>
      <c r="Q114" s="867"/>
      <c r="R114" s="813"/>
      <c r="S114" s="355" t="s">
        <v>4340</v>
      </c>
      <c r="T114" s="236"/>
      <c r="U114" s="236"/>
      <c r="V114" s="236"/>
      <c r="W114" s="355" t="s">
        <v>4347</v>
      </c>
      <c r="X114" s="31">
        <v>44927</v>
      </c>
      <c r="Y114" s="31">
        <v>45291</v>
      </c>
      <c r="Z114" s="31"/>
      <c r="AA114" s="31"/>
      <c r="AB114" s="813"/>
      <c r="AC114" s="828"/>
      <c r="AD114" s="51">
        <f t="shared" si="156"/>
        <v>0</v>
      </c>
      <c r="AE114" s="51">
        <f t="shared" si="156"/>
        <v>0</v>
      </c>
      <c r="AF114" s="51">
        <f t="shared" si="156"/>
        <v>0</v>
      </c>
      <c r="AG114" s="51">
        <f t="shared" si="156"/>
        <v>0</v>
      </c>
      <c r="AH114" s="51">
        <f t="shared" si="156"/>
        <v>0</v>
      </c>
      <c r="AI114" s="51">
        <f t="shared" si="156"/>
        <v>0</v>
      </c>
      <c r="AJ114" s="51">
        <f t="shared" si="156"/>
        <v>0</v>
      </c>
      <c r="AK114" s="813"/>
      <c r="AL114" s="831"/>
      <c r="AM114" s="51">
        <f t="shared" si="131"/>
        <v>0</v>
      </c>
      <c r="AN114" s="257"/>
      <c r="AO114" s="257"/>
      <c r="AP114" s="257"/>
      <c r="AQ114" s="257"/>
      <c r="AR114" s="257"/>
      <c r="AS114" s="257"/>
      <c r="AT114" s="813"/>
      <c r="AU114" s="834"/>
      <c r="AV114" s="51">
        <f t="shared" si="89"/>
        <v>0</v>
      </c>
      <c r="AW114" s="257"/>
      <c r="AX114" s="257"/>
      <c r="AY114" s="257"/>
      <c r="AZ114" s="257"/>
      <c r="BA114" s="257"/>
      <c r="BB114" s="257"/>
      <c r="BC114" s="813"/>
      <c r="BD114" s="810"/>
      <c r="BE114" s="51">
        <f t="shared" si="90"/>
        <v>0</v>
      </c>
      <c r="BF114" s="257"/>
      <c r="BG114" s="257"/>
      <c r="BH114" s="257"/>
      <c r="BI114" s="257"/>
      <c r="BJ114" s="257"/>
      <c r="BK114" s="257"/>
      <c r="BL114" s="813"/>
      <c r="BM114" s="816"/>
      <c r="BN114" s="51">
        <f t="shared" si="91"/>
        <v>0</v>
      </c>
      <c r="BO114" s="257"/>
      <c r="BP114" s="257"/>
      <c r="BQ114" s="257"/>
      <c r="BR114" s="257"/>
      <c r="BS114" s="257"/>
      <c r="BT114" s="257"/>
      <c r="BU114" s="821"/>
      <c r="BV114" s="822"/>
      <c r="BW114" s="822"/>
      <c r="BX114" s="822"/>
      <c r="BY114" s="822"/>
      <c r="BZ114" s="822"/>
      <c r="CA114" s="822"/>
      <c r="CB114" s="822"/>
      <c r="CC114" s="823"/>
    </row>
    <row r="115" spans="1:81" s="58" customFormat="1" ht="40.049999999999997" customHeight="1" thickBot="1" x14ac:dyDescent="0.35">
      <c r="A115" s="34"/>
      <c r="B115" s="907"/>
      <c r="C115" s="869"/>
      <c r="D115" s="1417"/>
      <c r="E115" s="1417"/>
      <c r="F115" s="1420"/>
      <c r="G115" s="1420"/>
      <c r="H115" s="1420"/>
      <c r="I115" s="1423"/>
      <c r="J115" s="893"/>
      <c r="K115" s="856"/>
      <c r="L115" s="859"/>
      <c r="M115" s="862"/>
      <c r="N115" s="838"/>
      <c r="O115" s="841"/>
      <c r="P115" s="865"/>
      <c r="Q115" s="874"/>
      <c r="R115" s="814"/>
      <c r="S115" s="356"/>
      <c r="T115" s="237"/>
      <c r="U115" s="237"/>
      <c r="V115" s="237"/>
      <c r="W115" s="356"/>
      <c r="X115" s="260"/>
      <c r="Y115" s="260"/>
      <c r="Z115" s="260"/>
      <c r="AA115" s="260"/>
      <c r="AB115" s="814"/>
      <c r="AC115" s="829"/>
      <c r="AD115" s="46">
        <f t="shared" si="156"/>
        <v>0</v>
      </c>
      <c r="AE115" s="46">
        <f t="shared" si="156"/>
        <v>0</v>
      </c>
      <c r="AF115" s="46">
        <f t="shared" si="156"/>
        <v>0</v>
      </c>
      <c r="AG115" s="46">
        <f t="shared" si="156"/>
        <v>0</v>
      </c>
      <c r="AH115" s="46">
        <f t="shared" si="156"/>
        <v>0</v>
      </c>
      <c r="AI115" s="46">
        <f t="shared" si="156"/>
        <v>0</v>
      </c>
      <c r="AJ115" s="46">
        <f t="shared" si="156"/>
        <v>0</v>
      </c>
      <c r="AK115" s="814"/>
      <c r="AL115" s="832"/>
      <c r="AM115" s="46">
        <f t="shared" si="131"/>
        <v>0</v>
      </c>
      <c r="AN115" s="49"/>
      <c r="AO115" s="49"/>
      <c r="AP115" s="49"/>
      <c r="AQ115" s="49"/>
      <c r="AR115" s="49"/>
      <c r="AS115" s="49"/>
      <c r="AT115" s="814"/>
      <c r="AU115" s="835"/>
      <c r="AV115" s="46">
        <f t="shared" si="89"/>
        <v>0</v>
      </c>
      <c r="AW115" s="49"/>
      <c r="AX115" s="49"/>
      <c r="AY115" s="49"/>
      <c r="AZ115" s="49"/>
      <c r="BA115" s="49"/>
      <c r="BB115" s="49"/>
      <c r="BC115" s="814"/>
      <c r="BD115" s="811"/>
      <c r="BE115" s="46">
        <f t="shared" si="90"/>
        <v>0</v>
      </c>
      <c r="BF115" s="49"/>
      <c r="BG115" s="49"/>
      <c r="BH115" s="49"/>
      <c r="BI115" s="49"/>
      <c r="BJ115" s="49"/>
      <c r="BK115" s="49"/>
      <c r="BL115" s="814"/>
      <c r="BM115" s="817"/>
      <c r="BN115" s="46">
        <f t="shared" si="91"/>
        <v>0</v>
      </c>
      <c r="BO115" s="49"/>
      <c r="BP115" s="49"/>
      <c r="BQ115" s="49"/>
      <c r="BR115" s="49"/>
      <c r="BS115" s="49"/>
      <c r="BT115" s="49"/>
      <c r="BU115" s="824"/>
      <c r="BV115" s="825"/>
      <c r="BW115" s="825"/>
      <c r="BX115" s="825"/>
      <c r="BY115" s="825"/>
      <c r="BZ115" s="825"/>
      <c r="CA115" s="825"/>
      <c r="CB115" s="825"/>
      <c r="CC115" s="826"/>
    </row>
    <row r="116" spans="1:81" s="58" customFormat="1" ht="40.049999999999997" customHeight="1" thickTop="1" x14ac:dyDescent="0.3">
      <c r="A116" s="34"/>
      <c r="B116" s="907"/>
      <c r="C116" s="869"/>
      <c r="D116" s="1415">
        <v>4599</v>
      </c>
      <c r="E116" s="1415" t="s">
        <v>4222</v>
      </c>
      <c r="F116" s="1418">
        <v>4599001</v>
      </c>
      <c r="G116" s="1418" t="s">
        <v>4318</v>
      </c>
      <c r="H116" s="1418" t="s">
        <v>4194</v>
      </c>
      <c r="I116" s="1421">
        <v>2021004540144</v>
      </c>
      <c r="J116" s="891">
        <v>668</v>
      </c>
      <c r="K116" s="854" t="str">
        <f>+[10]Metas!K761</f>
        <v>Rendiciones públicas de Cuentas</v>
      </c>
      <c r="L116" s="857">
        <v>1</v>
      </c>
      <c r="M116" s="860">
        <f>SUM(N116:Q116)</f>
        <v>1</v>
      </c>
      <c r="N116" s="836"/>
      <c r="O116" s="839"/>
      <c r="P116" s="863"/>
      <c r="Q116" s="866">
        <v>1</v>
      </c>
      <c r="R116" s="812">
        <f>+$J116</f>
        <v>668</v>
      </c>
      <c r="S116" s="354" t="s">
        <v>4341</v>
      </c>
      <c r="T116" s="235"/>
      <c r="U116" s="235"/>
      <c r="V116" s="235"/>
      <c r="W116" s="354" t="s">
        <v>4348</v>
      </c>
      <c r="X116" s="31">
        <v>45078</v>
      </c>
      <c r="Y116" s="31">
        <v>45137</v>
      </c>
      <c r="Z116" s="256"/>
      <c r="AA116" s="256"/>
      <c r="AB116" s="812">
        <f t="shared" ref="AB116" si="169">+$J116</f>
        <v>668</v>
      </c>
      <c r="AC116" s="827">
        <f t="shared" ref="AC116" si="170">+L116</f>
        <v>1</v>
      </c>
      <c r="AD116" s="44">
        <f t="shared" si="156"/>
        <v>0</v>
      </c>
      <c r="AE116" s="44">
        <f t="shared" si="156"/>
        <v>0</v>
      </c>
      <c r="AF116" s="44">
        <f t="shared" si="156"/>
        <v>0</v>
      </c>
      <c r="AG116" s="44">
        <f t="shared" si="156"/>
        <v>0</v>
      </c>
      <c r="AH116" s="44">
        <f t="shared" si="156"/>
        <v>0</v>
      </c>
      <c r="AI116" s="44">
        <f t="shared" si="156"/>
        <v>0</v>
      </c>
      <c r="AJ116" s="44">
        <f t="shared" si="156"/>
        <v>0</v>
      </c>
      <c r="AK116" s="812">
        <f t="shared" ref="AK116" si="171">+$J116</f>
        <v>668</v>
      </c>
      <c r="AL116" s="830">
        <f>+N116</f>
        <v>0</v>
      </c>
      <c r="AM116" s="44">
        <f t="shared" si="131"/>
        <v>0</v>
      </c>
      <c r="AN116" s="47"/>
      <c r="AO116" s="47"/>
      <c r="AP116" s="47"/>
      <c r="AQ116" s="47"/>
      <c r="AR116" s="47"/>
      <c r="AS116" s="47"/>
      <c r="AT116" s="812">
        <f t="shared" ref="AT116" si="172">+$J116</f>
        <v>668</v>
      </c>
      <c r="AU116" s="833">
        <f>+O116</f>
        <v>0</v>
      </c>
      <c r="AV116" s="44">
        <f t="shared" si="89"/>
        <v>0</v>
      </c>
      <c r="AW116" s="47"/>
      <c r="AX116" s="47"/>
      <c r="AY116" s="47"/>
      <c r="AZ116" s="47"/>
      <c r="BA116" s="47"/>
      <c r="BB116" s="47"/>
      <c r="BC116" s="812">
        <f t="shared" ref="BC116" si="173">+$J116</f>
        <v>668</v>
      </c>
      <c r="BD116" s="809">
        <f>+P116</f>
        <v>0</v>
      </c>
      <c r="BE116" s="44">
        <f t="shared" si="90"/>
        <v>0</v>
      </c>
      <c r="BF116" s="47"/>
      <c r="BG116" s="47"/>
      <c r="BH116" s="47"/>
      <c r="BI116" s="47"/>
      <c r="BJ116" s="47"/>
      <c r="BK116" s="47"/>
      <c r="BL116" s="812">
        <f t="shared" ref="BL116" si="174">+$J116</f>
        <v>668</v>
      </c>
      <c r="BM116" s="815">
        <f>+Q116</f>
        <v>1</v>
      </c>
      <c r="BN116" s="44">
        <f t="shared" si="91"/>
        <v>0</v>
      </c>
      <c r="BO116" s="47"/>
      <c r="BP116" s="47"/>
      <c r="BQ116" s="47"/>
      <c r="BR116" s="47"/>
      <c r="BS116" s="47"/>
      <c r="BT116" s="47"/>
      <c r="BU116" s="818"/>
      <c r="BV116" s="819"/>
      <c r="BW116" s="819"/>
      <c r="BX116" s="819"/>
      <c r="BY116" s="819"/>
      <c r="BZ116" s="819"/>
      <c r="CA116" s="819"/>
      <c r="CB116" s="819"/>
      <c r="CC116" s="820"/>
    </row>
    <row r="117" spans="1:81" s="58" customFormat="1" ht="40.049999999999997" customHeight="1" x14ac:dyDescent="0.3">
      <c r="A117" s="34"/>
      <c r="B117" s="907"/>
      <c r="C117" s="869"/>
      <c r="D117" s="1416"/>
      <c r="E117" s="1416"/>
      <c r="F117" s="1419"/>
      <c r="G117" s="1419"/>
      <c r="H117" s="1419"/>
      <c r="I117" s="1422"/>
      <c r="J117" s="892"/>
      <c r="K117" s="855"/>
      <c r="L117" s="858"/>
      <c r="M117" s="861"/>
      <c r="N117" s="837"/>
      <c r="O117" s="840"/>
      <c r="P117" s="864"/>
      <c r="Q117" s="867"/>
      <c r="R117" s="813"/>
      <c r="S117" s="355" t="s">
        <v>4342</v>
      </c>
      <c r="T117" s="236"/>
      <c r="U117" s="236"/>
      <c r="V117" s="236"/>
      <c r="W117" s="355" t="s">
        <v>4349</v>
      </c>
      <c r="X117" s="31">
        <v>45078</v>
      </c>
      <c r="Y117" s="31">
        <v>45260</v>
      </c>
      <c r="Z117" s="31"/>
      <c r="AA117" s="31"/>
      <c r="AB117" s="813"/>
      <c r="AC117" s="828"/>
      <c r="AD117" s="51">
        <f t="shared" si="156"/>
        <v>0</v>
      </c>
      <c r="AE117" s="51">
        <f t="shared" si="156"/>
        <v>0</v>
      </c>
      <c r="AF117" s="51">
        <f t="shared" si="156"/>
        <v>0</v>
      </c>
      <c r="AG117" s="51">
        <f t="shared" si="156"/>
        <v>0</v>
      </c>
      <c r="AH117" s="51">
        <f t="shared" si="156"/>
        <v>0</v>
      </c>
      <c r="AI117" s="51">
        <f t="shared" si="156"/>
        <v>0</v>
      </c>
      <c r="AJ117" s="51">
        <f t="shared" si="156"/>
        <v>0</v>
      </c>
      <c r="AK117" s="813"/>
      <c r="AL117" s="831"/>
      <c r="AM117" s="51">
        <f t="shared" si="131"/>
        <v>0</v>
      </c>
      <c r="AN117" s="257"/>
      <c r="AO117" s="257"/>
      <c r="AP117" s="257"/>
      <c r="AQ117" s="257"/>
      <c r="AR117" s="257"/>
      <c r="AS117" s="257"/>
      <c r="AT117" s="813"/>
      <c r="AU117" s="834"/>
      <c r="AV117" s="51">
        <f t="shared" si="89"/>
        <v>0</v>
      </c>
      <c r="AW117" s="257"/>
      <c r="AX117" s="257"/>
      <c r="AY117" s="257"/>
      <c r="AZ117" s="257"/>
      <c r="BA117" s="257"/>
      <c r="BB117" s="257"/>
      <c r="BC117" s="813"/>
      <c r="BD117" s="810"/>
      <c r="BE117" s="51">
        <f t="shared" si="90"/>
        <v>0</v>
      </c>
      <c r="BF117" s="257"/>
      <c r="BG117" s="257"/>
      <c r="BH117" s="257"/>
      <c r="BI117" s="257"/>
      <c r="BJ117" s="257"/>
      <c r="BK117" s="257"/>
      <c r="BL117" s="813"/>
      <c r="BM117" s="816"/>
      <c r="BN117" s="51">
        <f t="shared" si="91"/>
        <v>0</v>
      </c>
      <c r="BO117" s="257"/>
      <c r="BP117" s="257"/>
      <c r="BQ117" s="257"/>
      <c r="BR117" s="257"/>
      <c r="BS117" s="257"/>
      <c r="BT117" s="257"/>
      <c r="BU117" s="821"/>
      <c r="BV117" s="822"/>
      <c r="BW117" s="822"/>
      <c r="BX117" s="822"/>
      <c r="BY117" s="822"/>
      <c r="BZ117" s="822"/>
      <c r="CA117" s="822"/>
      <c r="CB117" s="822"/>
      <c r="CC117" s="823"/>
    </row>
    <row r="118" spans="1:81" s="58" customFormat="1" ht="40.049999999999997" customHeight="1" x14ac:dyDescent="0.3">
      <c r="A118" s="34"/>
      <c r="B118" s="907"/>
      <c r="C118" s="869"/>
      <c r="D118" s="1416"/>
      <c r="E118" s="1416"/>
      <c r="F118" s="1419"/>
      <c r="G118" s="1419"/>
      <c r="H118" s="1419"/>
      <c r="I118" s="1422"/>
      <c r="J118" s="892"/>
      <c r="K118" s="855"/>
      <c r="L118" s="858"/>
      <c r="M118" s="861"/>
      <c r="N118" s="837"/>
      <c r="O118" s="840"/>
      <c r="P118" s="864"/>
      <c r="Q118" s="867"/>
      <c r="R118" s="813"/>
      <c r="S118" s="355" t="s">
        <v>4343</v>
      </c>
      <c r="T118" s="236"/>
      <c r="U118" s="236"/>
      <c r="V118" s="236"/>
      <c r="W118" s="355" t="s">
        <v>4350</v>
      </c>
      <c r="X118" s="31">
        <v>45260</v>
      </c>
      <c r="Y118" s="31">
        <v>45260</v>
      </c>
      <c r="Z118" s="31"/>
      <c r="AA118" s="31"/>
      <c r="AB118" s="813"/>
      <c r="AC118" s="828"/>
      <c r="AD118" s="51">
        <f t="shared" si="156"/>
        <v>0</v>
      </c>
      <c r="AE118" s="51">
        <f t="shared" si="156"/>
        <v>0</v>
      </c>
      <c r="AF118" s="51">
        <f t="shared" si="156"/>
        <v>0</v>
      </c>
      <c r="AG118" s="51">
        <f t="shared" si="156"/>
        <v>0</v>
      </c>
      <c r="AH118" s="51">
        <f t="shared" si="156"/>
        <v>0</v>
      </c>
      <c r="AI118" s="51">
        <f t="shared" si="156"/>
        <v>0</v>
      </c>
      <c r="AJ118" s="51">
        <f t="shared" si="156"/>
        <v>0</v>
      </c>
      <c r="AK118" s="813"/>
      <c r="AL118" s="831"/>
      <c r="AM118" s="51">
        <f t="shared" si="131"/>
        <v>0</v>
      </c>
      <c r="AN118" s="257"/>
      <c r="AO118" s="257"/>
      <c r="AP118" s="257"/>
      <c r="AQ118" s="257"/>
      <c r="AR118" s="257"/>
      <c r="AS118" s="257"/>
      <c r="AT118" s="813"/>
      <c r="AU118" s="834"/>
      <c r="AV118" s="51">
        <f t="shared" si="89"/>
        <v>0</v>
      </c>
      <c r="AW118" s="257"/>
      <c r="AX118" s="257"/>
      <c r="AY118" s="257"/>
      <c r="AZ118" s="257"/>
      <c r="BA118" s="257"/>
      <c r="BB118" s="257"/>
      <c r="BC118" s="813"/>
      <c r="BD118" s="810"/>
      <c r="BE118" s="51">
        <f t="shared" si="90"/>
        <v>0</v>
      </c>
      <c r="BF118" s="257"/>
      <c r="BG118" s="257"/>
      <c r="BH118" s="257"/>
      <c r="BI118" s="257"/>
      <c r="BJ118" s="257"/>
      <c r="BK118" s="257"/>
      <c r="BL118" s="813"/>
      <c r="BM118" s="816"/>
      <c r="BN118" s="51">
        <f t="shared" si="91"/>
        <v>0</v>
      </c>
      <c r="BO118" s="257"/>
      <c r="BP118" s="257"/>
      <c r="BQ118" s="257"/>
      <c r="BR118" s="257"/>
      <c r="BS118" s="257"/>
      <c r="BT118" s="257"/>
      <c r="BU118" s="821"/>
      <c r="BV118" s="822"/>
      <c r="BW118" s="822"/>
      <c r="BX118" s="822"/>
      <c r="BY118" s="822"/>
      <c r="BZ118" s="822"/>
      <c r="CA118" s="822"/>
      <c r="CB118" s="822"/>
      <c r="CC118" s="823"/>
    </row>
    <row r="119" spans="1:81" s="58" customFormat="1" ht="40.049999999999997" customHeight="1" thickBot="1" x14ac:dyDescent="0.35">
      <c r="A119" s="34"/>
      <c r="B119" s="907"/>
      <c r="C119" s="869"/>
      <c r="D119" s="1417"/>
      <c r="E119" s="1417"/>
      <c r="F119" s="1420"/>
      <c r="G119" s="1420"/>
      <c r="H119" s="1420"/>
      <c r="I119" s="1423"/>
      <c r="J119" s="893"/>
      <c r="K119" s="856"/>
      <c r="L119" s="859"/>
      <c r="M119" s="862"/>
      <c r="N119" s="838"/>
      <c r="O119" s="841"/>
      <c r="P119" s="865"/>
      <c r="Q119" s="874"/>
      <c r="R119" s="814"/>
      <c r="S119" s="356" t="s">
        <v>4344</v>
      </c>
      <c r="T119" s="237"/>
      <c r="U119" s="237"/>
      <c r="V119" s="237"/>
      <c r="W119" s="356" t="s">
        <v>4351</v>
      </c>
      <c r="X119" s="260">
        <v>45291</v>
      </c>
      <c r="Y119" s="260">
        <v>45291</v>
      </c>
      <c r="Z119" s="260"/>
      <c r="AA119" s="260"/>
      <c r="AB119" s="814"/>
      <c r="AC119" s="829"/>
      <c r="AD119" s="46">
        <f t="shared" si="156"/>
        <v>0</v>
      </c>
      <c r="AE119" s="46">
        <f t="shared" si="156"/>
        <v>0</v>
      </c>
      <c r="AF119" s="46">
        <f t="shared" si="156"/>
        <v>0</v>
      </c>
      <c r="AG119" s="46">
        <f t="shared" si="156"/>
        <v>0</v>
      </c>
      <c r="AH119" s="46">
        <f t="shared" si="156"/>
        <v>0</v>
      </c>
      <c r="AI119" s="46">
        <f t="shared" si="156"/>
        <v>0</v>
      </c>
      <c r="AJ119" s="46">
        <f t="shared" si="156"/>
        <v>0</v>
      </c>
      <c r="AK119" s="814"/>
      <c r="AL119" s="832"/>
      <c r="AM119" s="46">
        <f t="shared" si="131"/>
        <v>0</v>
      </c>
      <c r="AN119" s="49"/>
      <c r="AO119" s="49"/>
      <c r="AP119" s="49"/>
      <c r="AQ119" s="49"/>
      <c r="AR119" s="49"/>
      <c r="AS119" s="49"/>
      <c r="AT119" s="814"/>
      <c r="AU119" s="835"/>
      <c r="AV119" s="46">
        <f t="shared" si="89"/>
        <v>0</v>
      </c>
      <c r="AW119" s="49"/>
      <c r="AX119" s="49"/>
      <c r="AY119" s="49"/>
      <c r="AZ119" s="49"/>
      <c r="BA119" s="49"/>
      <c r="BB119" s="49"/>
      <c r="BC119" s="814"/>
      <c r="BD119" s="811"/>
      <c r="BE119" s="46">
        <f t="shared" si="90"/>
        <v>0</v>
      </c>
      <c r="BF119" s="49"/>
      <c r="BG119" s="49"/>
      <c r="BH119" s="49"/>
      <c r="BI119" s="49"/>
      <c r="BJ119" s="49"/>
      <c r="BK119" s="49"/>
      <c r="BL119" s="814"/>
      <c r="BM119" s="817"/>
      <c r="BN119" s="46">
        <f t="shared" si="91"/>
        <v>0</v>
      </c>
      <c r="BO119" s="49"/>
      <c r="BP119" s="49"/>
      <c r="BQ119" s="49"/>
      <c r="BR119" s="49"/>
      <c r="BS119" s="49"/>
      <c r="BT119" s="49"/>
      <c r="BU119" s="824"/>
      <c r="BV119" s="825"/>
      <c r="BW119" s="825"/>
      <c r="BX119" s="825"/>
      <c r="BY119" s="825"/>
      <c r="BZ119" s="825"/>
      <c r="CA119" s="825"/>
      <c r="CB119" s="825"/>
      <c r="CC119" s="826"/>
    </row>
    <row r="120" spans="1:81" s="58" customFormat="1" ht="40.049999999999997" customHeight="1" thickTop="1" x14ac:dyDescent="0.3">
      <c r="A120" s="34"/>
      <c r="B120" s="907"/>
      <c r="C120" s="869"/>
      <c r="D120" s="1415">
        <v>4599</v>
      </c>
      <c r="E120" s="1415" t="s">
        <v>4222</v>
      </c>
      <c r="F120" s="1418">
        <v>4599031</v>
      </c>
      <c r="G120" s="1418" t="s">
        <v>4317</v>
      </c>
      <c r="H120" s="1418" t="s">
        <v>4194</v>
      </c>
      <c r="I120" s="1421">
        <v>2021004540144</v>
      </c>
      <c r="J120" s="891">
        <v>669</v>
      </c>
      <c r="K120" s="854" t="str">
        <f>+[10]Metas!K762</f>
        <v>Apoyo a la gestión de los Consejos Territoriales de Planeación - CTP</v>
      </c>
      <c r="L120" s="857">
        <v>1</v>
      </c>
      <c r="M120" s="860">
        <f>SUM(N120:Q120)/4</f>
        <v>1</v>
      </c>
      <c r="N120" s="836">
        <v>1</v>
      </c>
      <c r="O120" s="839">
        <v>1</v>
      </c>
      <c r="P120" s="863">
        <v>1</v>
      </c>
      <c r="Q120" s="866">
        <v>1</v>
      </c>
      <c r="R120" s="812">
        <f>+$J120</f>
        <v>669</v>
      </c>
      <c r="S120" s="354" t="s">
        <v>4356</v>
      </c>
      <c r="T120" s="235" t="s">
        <v>3822</v>
      </c>
      <c r="U120" s="235" t="s">
        <v>3826</v>
      </c>
      <c r="V120" s="235" t="s">
        <v>3830</v>
      </c>
      <c r="W120" s="231"/>
      <c r="X120" s="31">
        <v>44986</v>
      </c>
      <c r="Y120" s="31">
        <v>45260</v>
      </c>
      <c r="Z120" s="256"/>
      <c r="AA120" s="256"/>
      <c r="AB120" s="812">
        <f t="shared" ref="AB120" si="175">+$J120</f>
        <v>669</v>
      </c>
      <c r="AC120" s="827">
        <f t="shared" ref="AC120" si="176">+L120</f>
        <v>1</v>
      </c>
      <c r="AD120" s="44">
        <f t="shared" si="156"/>
        <v>0</v>
      </c>
      <c r="AE120" s="44">
        <f t="shared" si="156"/>
        <v>0</v>
      </c>
      <c r="AF120" s="44">
        <f t="shared" si="156"/>
        <v>0</v>
      </c>
      <c r="AG120" s="44">
        <f t="shared" si="156"/>
        <v>0</v>
      </c>
      <c r="AH120" s="44">
        <f t="shared" si="156"/>
        <v>0</v>
      </c>
      <c r="AI120" s="44">
        <f t="shared" si="156"/>
        <v>0</v>
      </c>
      <c r="AJ120" s="44">
        <f t="shared" si="156"/>
        <v>0</v>
      </c>
      <c r="AK120" s="812">
        <f t="shared" ref="AK120" si="177">+$J120</f>
        <v>669</v>
      </c>
      <c r="AL120" s="830">
        <f>+N120</f>
        <v>1</v>
      </c>
      <c r="AM120" s="44">
        <f t="shared" si="131"/>
        <v>0</v>
      </c>
      <c r="AN120" s="47"/>
      <c r="AO120" s="47"/>
      <c r="AP120" s="47"/>
      <c r="AQ120" s="47"/>
      <c r="AR120" s="47"/>
      <c r="AS120" s="47"/>
      <c r="AT120" s="812">
        <f t="shared" ref="AT120" si="178">+$J120</f>
        <v>669</v>
      </c>
      <c r="AU120" s="833">
        <f>+O120</f>
        <v>1</v>
      </c>
      <c r="AV120" s="44">
        <f t="shared" si="89"/>
        <v>0</v>
      </c>
      <c r="AW120" s="47"/>
      <c r="AX120" s="47"/>
      <c r="AY120" s="47"/>
      <c r="AZ120" s="47"/>
      <c r="BA120" s="47"/>
      <c r="BB120" s="47"/>
      <c r="BC120" s="812">
        <f t="shared" ref="BC120" si="179">+$J120</f>
        <v>669</v>
      </c>
      <c r="BD120" s="809">
        <f>+P120</f>
        <v>1</v>
      </c>
      <c r="BE120" s="44">
        <f t="shared" si="90"/>
        <v>0</v>
      </c>
      <c r="BF120" s="47"/>
      <c r="BG120" s="47"/>
      <c r="BH120" s="47"/>
      <c r="BI120" s="47"/>
      <c r="BJ120" s="47"/>
      <c r="BK120" s="47"/>
      <c r="BL120" s="812">
        <f t="shared" ref="BL120" si="180">+$J120</f>
        <v>669</v>
      </c>
      <c r="BM120" s="815">
        <f>+Q120</f>
        <v>1</v>
      </c>
      <c r="BN120" s="44">
        <f t="shared" si="91"/>
        <v>0</v>
      </c>
      <c r="BO120" s="47"/>
      <c r="BP120" s="47"/>
      <c r="BQ120" s="47"/>
      <c r="BR120" s="47"/>
      <c r="BS120" s="47"/>
      <c r="BT120" s="47"/>
      <c r="BU120" s="818"/>
      <c r="BV120" s="819"/>
      <c r="BW120" s="819"/>
      <c r="BX120" s="819"/>
      <c r="BY120" s="819"/>
      <c r="BZ120" s="819"/>
      <c r="CA120" s="819"/>
      <c r="CB120" s="819"/>
      <c r="CC120" s="820"/>
    </row>
    <row r="121" spans="1:81" s="58" customFormat="1" ht="40.049999999999997" customHeight="1" x14ac:dyDescent="0.3">
      <c r="A121" s="34"/>
      <c r="B121" s="907"/>
      <c r="C121" s="869"/>
      <c r="D121" s="1416"/>
      <c r="E121" s="1416"/>
      <c r="F121" s="1419"/>
      <c r="G121" s="1419"/>
      <c r="H121" s="1419"/>
      <c r="I121" s="1422"/>
      <c r="J121" s="892"/>
      <c r="K121" s="855"/>
      <c r="L121" s="858"/>
      <c r="M121" s="861"/>
      <c r="N121" s="837"/>
      <c r="O121" s="840"/>
      <c r="P121" s="864"/>
      <c r="Q121" s="867"/>
      <c r="R121" s="813"/>
      <c r="S121" s="355" t="s">
        <v>4357</v>
      </c>
      <c r="T121" s="236" t="s">
        <v>3821</v>
      </c>
      <c r="U121" s="236" t="s">
        <v>3828</v>
      </c>
      <c r="V121" s="236" t="s">
        <v>3830</v>
      </c>
      <c r="W121" s="39"/>
      <c r="X121" s="31">
        <v>44956</v>
      </c>
      <c r="Y121" s="31">
        <v>45290</v>
      </c>
      <c r="Z121" s="31"/>
      <c r="AA121" s="31"/>
      <c r="AB121" s="813"/>
      <c r="AC121" s="828"/>
      <c r="AD121" s="51">
        <f t="shared" si="156"/>
        <v>0</v>
      </c>
      <c r="AE121" s="51">
        <f t="shared" si="156"/>
        <v>0</v>
      </c>
      <c r="AF121" s="51">
        <f t="shared" si="156"/>
        <v>0</v>
      </c>
      <c r="AG121" s="51">
        <f t="shared" si="156"/>
        <v>0</v>
      </c>
      <c r="AH121" s="51">
        <f t="shared" si="156"/>
        <v>0</v>
      </c>
      <c r="AI121" s="51">
        <f t="shared" si="156"/>
        <v>0</v>
      </c>
      <c r="AJ121" s="51">
        <f t="shared" si="156"/>
        <v>0</v>
      </c>
      <c r="AK121" s="813"/>
      <c r="AL121" s="831"/>
      <c r="AM121" s="51">
        <f t="shared" si="131"/>
        <v>0</v>
      </c>
      <c r="AN121" s="257"/>
      <c r="AO121" s="257"/>
      <c r="AP121" s="257"/>
      <c r="AQ121" s="257"/>
      <c r="AR121" s="257"/>
      <c r="AS121" s="257"/>
      <c r="AT121" s="813"/>
      <c r="AU121" s="834"/>
      <c r="AV121" s="51">
        <f t="shared" si="89"/>
        <v>0</v>
      </c>
      <c r="AW121" s="257"/>
      <c r="AX121" s="257"/>
      <c r="AY121" s="257"/>
      <c r="AZ121" s="257"/>
      <c r="BA121" s="257"/>
      <c r="BB121" s="257"/>
      <c r="BC121" s="813"/>
      <c r="BD121" s="810"/>
      <c r="BE121" s="51">
        <f t="shared" si="90"/>
        <v>0</v>
      </c>
      <c r="BF121" s="257"/>
      <c r="BG121" s="257"/>
      <c r="BH121" s="257"/>
      <c r="BI121" s="257"/>
      <c r="BJ121" s="257"/>
      <c r="BK121" s="257"/>
      <c r="BL121" s="813"/>
      <c r="BM121" s="816"/>
      <c r="BN121" s="51">
        <f t="shared" si="91"/>
        <v>0</v>
      </c>
      <c r="BO121" s="257"/>
      <c r="BP121" s="257"/>
      <c r="BQ121" s="257"/>
      <c r="BR121" s="257"/>
      <c r="BS121" s="257"/>
      <c r="BT121" s="257"/>
      <c r="BU121" s="821"/>
      <c r="BV121" s="822"/>
      <c r="BW121" s="822"/>
      <c r="BX121" s="822"/>
      <c r="BY121" s="822"/>
      <c r="BZ121" s="822"/>
      <c r="CA121" s="822"/>
      <c r="CB121" s="822"/>
      <c r="CC121" s="823"/>
    </row>
    <row r="122" spans="1:81" s="58" customFormat="1" ht="40.049999999999997" customHeight="1" x14ac:dyDescent="0.3">
      <c r="A122" s="34"/>
      <c r="B122" s="907"/>
      <c r="C122" s="869"/>
      <c r="D122" s="1416"/>
      <c r="E122" s="1416"/>
      <c r="F122" s="1419"/>
      <c r="G122" s="1419"/>
      <c r="H122" s="1419"/>
      <c r="I122" s="1422"/>
      <c r="J122" s="892"/>
      <c r="K122" s="855"/>
      <c r="L122" s="858"/>
      <c r="M122" s="861"/>
      <c r="N122" s="837"/>
      <c r="O122" s="840"/>
      <c r="P122" s="864"/>
      <c r="Q122" s="867"/>
      <c r="R122" s="813"/>
      <c r="S122" s="355"/>
      <c r="T122" s="236"/>
      <c r="U122" s="236"/>
      <c r="V122" s="236"/>
      <c r="W122" s="39"/>
      <c r="X122" s="31"/>
      <c r="Y122" s="31"/>
      <c r="Z122" s="31"/>
      <c r="AA122" s="31"/>
      <c r="AB122" s="813"/>
      <c r="AC122" s="828"/>
      <c r="AD122" s="51">
        <f t="shared" si="156"/>
        <v>0</v>
      </c>
      <c r="AE122" s="51">
        <f t="shared" si="156"/>
        <v>0</v>
      </c>
      <c r="AF122" s="51">
        <f t="shared" si="156"/>
        <v>0</v>
      </c>
      <c r="AG122" s="51">
        <f t="shared" si="156"/>
        <v>0</v>
      </c>
      <c r="AH122" s="51">
        <f t="shared" si="156"/>
        <v>0</v>
      </c>
      <c r="AI122" s="51">
        <f t="shared" si="156"/>
        <v>0</v>
      </c>
      <c r="AJ122" s="51">
        <f t="shared" si="156"/>
        <v>0</v>
      </c>
      <c r="AK122" s="813"/>
      <c r="AL122" s="831"/>
      <c r="AM122" s="51">
        <f t="shared" si="131"/>
        <v>0</v>
      </c>
      <c r="AN122" s="257"/>
      <c r="AO122" s="257"/>
      <c r="AP122" s="257"/>
      <c r="AQ122" s="257"/>
      <c r="AR122" s="257"/>
      <c r="AS122" s="257"/>
      <c r="AT122" s="813"/>
      <c r="AU122" s="834"/>
      <c r="AV122" s="51">
        <f t="shared" si="89"/>
        <v>0</v>
      </c>
      <c r="AW122" s="257"/>
      <c r="AX122" s="257"/>
      <c r="AY122" s="257"/>
      <c r="AZ122" s="257"/>
      <c r="BA122" s="257"/>
      <c r="BB122" s="257"/>
      <c r="BC122" s="813"/>
      <c r="BD122" s="810"/>
      <c r="BE122" s="51">
        <f t="shared" si="90"/>
        <v>0</v>
      </c>
      <c r="BF122" s="257"/>
      <c r="BG122" s="257"/>
      <c r="BH122" s="257"/>
      <c r="BI122" s="257"/>
      <c r="BJ122" s="257"/>
      <c r="BK122" s="257"/>
      <c r="BL122" s="813"/>
      <c r="BM122" s="816"/>
      <c r="BN122" s="51">
        <f t="shared" si="91"/>
        <v>0</v>
      </c>
      <c r="BO122" s="257"/>
      <c r="BP122" s="257"/>
      <c r="BQ122" s="257"/>
      <c r="BR122" s="257"/>
      <c r="BS122" s="257"/>
      <c r="BT122" s="257"/>
      <c r="BU122" s="821"/>
      <c r="BV122" s="822"/>
      <c r="BW122" s="822"/>
      <c r="BX122" s="822"/>
      <c r="BY122" s="822"/>
      <c r="BZ122" s="822"/>
      <c r="CA122" s="822"/>
      <c r="CB122" s="822"/>
      <c r="CC122" s="823"/>
    </row>
    <row r="123" spans="1:81" s="58" customFormat="1" ht="40.049999999999997" customHeight="1" thickBot="1" x14ac:dyDescent="0.35">
      <c r="A123" s="34"/>
      <c r="B123" s="908"/>
      <c r="C123" s="870"/>
      <c r="D123" s="1417"/>
      <c r="E123" s="1417"/>
      <c r="F123" s="1420"/>
      <c r="G123" s="1420"/>
      <c r="H123" s="1420"/>
      <c r="I123" s="1423"/>
      <c r="J123" s="893"/>
      <c r="K123" s="856"/>
      <c r="L123" s="859"/>
      <c r="M123" s="862"/>
      <c r="N123" s="838"/>
      <c r="O123" s="841"/>
      <c r="P123" s="865"/>
      <c r="Q123" s="874"/>
      <c r="R123" s="814"/>
      <c r="S123" s="356"/>
      <c r="T123" s="237"/>
      <c r="U123" s="237"/>
      <c r="V123" s="237"/>
      <c r="W123" s="232"/>
      <c r="X123" s="260"/>
      <c r="Y123" s="260"/>
      <c r="Z123" s="260"/>
      <c r="AA123" s="260"/>
      <c r="AB123" s="814"/>
      <c r="AC123" s="829"/>
      <c r="AD123" s="46">
        <f t="shared" si="156"/>
        <v>0</v>
      </c>
      <c r="AE123" s="46">
        <f t="shared" si="156"/>
        <v>0</v>
      </c>
      <c r="AF123" s="46">
        <f t="shared" si="156"/>
        <v>0</v>
      </c>
      <c r="AG123" s="46">
        <f t="shared" si="156"/>
        <v>0</v>
      </c>
      <c r="AH123" s="46">
        <f t="shared" si="156"/>
        <v>0</v>
      </c>
      <c r="AI123" s="46">
        <f t="shared" si="156"/>
        <v>0</v>
      </c>
      <c r="AJ123" s="46">
        <f t="shared" si="156"/>
        <v>0</v>
      </c>
      <c r="AK123" s="814"/>
      <c r="AL123" s="832"/>
      <c r="AM123" s="46">
        <f t="shared" si="131"/>
        <v>0</v>
      </c>
      <c r="AN123" s="49"/>
      <c r="AO123" s="49"/>
      <c r="AP123" s="49"/>
      <c r="AQ123" s="49"/>
      <c r="AR123" s="49"/>
      <c r="AS123" s="49"/>
      <c r="AT123" s="814"/>
      <c r="AU123" s="835"/>
      <c r="AV123" s="46">
        <f t="shared" si="89"/>
        <v>0</v>
      </c>
      <c r="AW123" s="49"/>
      <c r="AX123" s="49"/>
      <c r="AY123" s="49"/>
      <c r="AZ123" s="49"/>
      <c r="BA123" s="49"/>
      <c r="BB123" s="49"/>
      <c r="BC123" s="814"/>
      <c r="BD123" s="811"/>
      <c r="BE123" s="46">
        <f t="shared" si="90"/>
        <v>0</v>
      </c>
      <c r="BF123" s="49"/>
      <c r="BG123" s="49"/>
      <c r="BH123" s="49"/>
      <c r="BI123" s="49"/>
      <c r="BJ123" s="49"/>
      <c r="BK123" s="49"/>
      <c r="BL123" s="814"/>
      <c r="BM123" s="817"/>
      <c r="BN123" s="46">
        <f t="shared" si="91"/>
        <v>0</v>
      </c>
      <c r="BO123" s="49"/>
      <c r="BP123" s="49"/>
      <c r="BQ123" s="49"/>
      <c r="BR123" s="49"/>
      <c r="BS123" s="49"/>
      <c r="BT123" s="49"/>
      <c r="BU123" s="824"/>
      <c r="BV123" s="825"/>
      <c r="BW123" s="825"/>
      <c r="BX123" s="825"/>
      <c r="BY123" s="825"/>
      <c r="BZ123" s="825"/>
      <c r="CA123" s="825"/>
      <c r="CB123" s="825"/>
      <c r="CC123" s="826"/>
    </row>
    <row r="124" spans="1:81" ht="16.05" customHeight="1" thickTop="1" x14ac:dyDescent="0.3"/>
    <row r="125" spans="1:81" s="58" customFormat="1" ht="16.05" customHeight="1" x14ac:dyDescent="0.3">
      <c r="A125" s="34"/>
      <c r="B125" s="1166"/>
      <c r="C125" s="1159" t="s">
        <v>0</v>
      </c>
      <c r="D125" s="1159"/>
      <c r="E125" s="1159"/>
      <c r="F125" s="1159"/>
      <c r="G125" s="1159"/>
      <c r="H125" s="1159"/>
      <c r="I125" s="226"/>
      <c r="J125" s="252" t="s">
        <v>1</v>
      </c>
      <c r="K125" s="252"/>
      <c r="L125" s="1382" t="s">
        <v>2861</v>
      </c>
      <c r="M125" s="1383"/>
      <c r="N125" s="1383"/>
      <c r="O125" s="1383"/>
      <c r="P125" s="1383"/>
      <c r="Q125" s="1384"/>
      <c r="R125" s="1158" t="s">
        <v>0</v>
      </c>
      <c r="S125" s="1160"/>
      <c r="T125" s="1008" t="s">
        <v>1</v>
      </c>
      <c r="U125" s="1009"/>
      <c r="V125" s="1010"/>
      <c r="W125" s="1385" t="str">
        <f>+$L125</f>
        <v>SECRETARÌA DE PLANEACIÓN Y DESARROLLO TERRITORIAL</v>
      </c>
      <c r="X125" s="1386"/>
      <c r="Y125" s="1386"/>
      <c r="Z125" s="1386"/>
      <c r="AA125" s="1387"/>
      <c r="AB125" s="1158" t="s">
        <v>0</v>
      </c>
      <c r="AC125" s="1159"/>
      <c r="AD125" s="1159"/>
      <c r="AE125" s="1159"/>
      <c r="AF125" s="1159"/>
      <c r="AG125" s="1159"/>
      <c r="AH125" s="1159"/>
      <c r="AI125" s="1159"/>
      <c r="AJ125" s="1160"/>
      <c r="AK125" s="1132" t="s">
        <v>1</v>
      </c>
      <c r="AL125" s="1132"/>
      <c r="AM125" s="1132"/>
      <c r="AN125" s="1379" t="str">
        <f>+$L125</f>
        <v>SECRETARÌA DE PLANEACIÓN Y DESARROLLO TERRITORIAL</v>
      </c>
      <c r="AO125" s="1380"/>
      <c r="AP125" s="1380"/>
      <c r="AQ125" s="1380"/>
      <c r="AR125" s="1380"/>
      <c r="AS125" s="1381"/>
      <c r="AT125" s="1158" t="s">
        <v>0</v>
      </c>
      <c r="AU125" s="1159"/>
      <c r="AV125" s="1159"/>
      <c r="AW125" s="1159"/>
      <c r="AX125" s="1159"/>
      <c r="AY125" s="1159"/>
      <c r="AZ125" s="1159"/>
      <c r="BA125" s="1159"/>
      <c r="BB125" s="1160"/>
      <c r="BC125" s="1132" t="s">
        <v>1</v>
      </c>
      <c r="BD125" s="1132"/>
      <c r="BE125" s="1132"/>
      <c r="BF125" s="1378" t="str">
        <f>+$L125</f>
        <v>SECRETARÌA DE PLANEACIÓN Y DESARROLLO TERRITORIAL</v>
      </c>
      <c r="BG125" s="1378"/>
      <c r="BH125" s="1378"/>
      <c r="BI125" s="1378"/>
      <c r="BJ125" s="1378"/>
      <c r="BK125" s="1378"/>
      <c r="BL125" s="1158" t="s">
        <v>0</v>
      </c>
      <c r="BM125" s="1159"/>
      <c r="BN125" s="1159"/>
      <c r="BO125" s="1159"/>
      <c r="BP125" s="1159"/>
      <c r="BQ125" s="1159"/>
      <c r="BR125" s="1159"/>
      <c r="BS125" s="1159"/>
      <c r="BT125" s="1160"/>
      <c r="BU125" s="1132" t="s">
        <v>1</v>
      </c>
      <c r="BV125" s="1132"/>
      <c r="BW125" s="1132"/>
      <c r="BX125" s="1378" t="str">
        <f>+$L125</f>
        <v>SECRETARÌA DE PLANEACIÓN Y DESARROLLO TERRITORIAL</v>
      </c>
      <c r="BY125" s="1378"/>
      <c r="BZ125" s="1378"/>
      <c r="CA125" s="1378"/>
      <c r="CB125" s="1378"/>
      <c r="CC125" s="1378"/>
    </row>
    <row r="126" spans="1:81" s="58" customFormat="1" ht="16.05" customHeight="1" x14ac:dyDescent="0.3">
      <c r="A126" s="34"/>
      <c r="B126" s="1167"/>
      <c r="C126" s="1156" t="s">
        <v>1657</v>
      </c>
      <c r="D126" s="1156"/>
      <c r="E126" s="1156"/>
      <c r="F126" s="1156"/>
      <c r="G126" s="1156"/>
      <c r="H126" s="1156"/>
      <c r="I126" s="227"/>
      <c r="J126" s="252" t="s">
        <v>2</v>
      </c>
      <c r="K126" s="252"/>
      <c r="L126" s="1162"/>
      <c r="M126" s="1163"/>
      <c r="N126" s="1163"/>
      <c r="O126" s="1163"/>
      <c r="P126" s="1163"/>
      <c r="Q126" s="1164"/>
      <c r="R126" s="1155" t="s">
        <v>1657</v>
      </c>
      <c r="S126" s="1157"/>
      <c r="T126" s="1008" t="s">
        <v>2</v>
      </c>
      <c r="U126" s="1009"/>
      <c r="V126" s="1010"/>
      <c r="W126" s="821">
        <f>+$L126</f>
        <v>0</v>
      </c>
      <c r="X126" s="822"/>
      <c r="Y126" s="822"/>
      <c r="Z126" s="822"/>
      <c r="AA126" s="1165"/>
      <c r="AB126" s="1155" t="s">
        <v>1657</v>
      </c>
      <c r="AC126" s="1156"/>
      <c r="AD126" s="1156"/>
      <c r="AE126" s="1156"/>
      <c r="AF126" s="1156"/>
      <c r="AG126" s="1156"/>
      <c r="AH126" s="1156"/>
      <c r="AI126" s="1156"/>
      <c r="AJ126" s="1157"/>
      <c r="AK126" s="1132" t="s">
        <v>2</v>
      </c>
      <c r="AL126" s="1132"/>
      <c r="AM126" s="1132"/>
      <c r="AN126" s="1359">
        <f>+$L126</f>
        <v>0</v>
      </c>
      <c r="AO126" s="1360"/>
      <c r="AP126" s="1360"/>
      <c r="AQ126" s="1360"/>
      <c r="AR126" s="1360"/>
      <c r="AS126" s="1361"/>
      <c r="AT126" s="1155" t="s">
        <v>1657</v>
      </c>
      <c r="AU126" s="1156"/>
      <c r="AV126" s="1156"/>
      <c r="AW126" s="1156"/>
      <c r="AX126" s="1156"/>
      <c r="AY126" s="1156"/>
      <c r="AZ126" s="1156"/>
      <c r="BA126" s="1156"/>
      <c r="BB126" s="1157"/>
      <c r="BC126" s="1132" t="s">
        <v>2</v>
      </c>
      <c r="BD126" s="1132"/>
      <c r="BE126" s="1132"/>
      <c r="BF126" s="1148">
        <f>+$L126</f>
        <v>0</v>
      </c>
      <c r="BG126" s="1148"/>
      <c r="BH126" s="1148"/>
      <c r="BI126" s="1148"/>
      <c r="BJ126" s="1148"/>
      <c r="BK126" s="1148"/>
      <c r="BL126" s="1155" t="s">
        <v>1657</v>
      </c>
      <c r="BM126" s="1156"/>
      <c r="BN126" s="1156"/>
      <c r="BO126" s="1156"/>
      <c r="BP126" s="1156"/>
      <c r="BQ126" s="1156"/>
      <c r="BR126" s="1156"/>
      <c r="BS126" s="1156"/>
      <c r="BT126" s="1157"/>
      <c r="BU126" s="1132" t="s">
        <v>2</v>
      </c>
      <c r="BV126" s="1132"/>
      <c r="BW126" s="1132"/>
      <c r="BX126" s="1148">
        <f>+$L126</f>
        <v>0</v>
      </c>
      <c r="BY126" s="1148"/>
      <c r="BZ126" s="1148"/>
      <c r="CA126" s="1148"/>
      <c r="CB126" s="1148"/>
      <c r="CC126" s="1148"/>
    </row>
    <row r="127" spans="1:81" s="58" customFormat="1" ht="16.05" customHeight="1" x14ac:dyDescent="0.3">
      <c r="A127" s="34"/>
      <c r="B127" s="1167"/>
      <c r="C127" s="1137" t="s">
        <v>3849</v>
      </c>
      <c r="D127" s="1137"/>
      <c r="E127" s="1137"/>
      <c r="F127" s="1137"/>
      <c r="G127" s="1137"/>
      <c r="H127" s="1137"/>
      <c r="I127" s="227"/>
      <c r="J127" s="252" t="s">
        <v>1656</v>
      </c>
      <c r="K127" s="252"/>
      <c r="L127" s="1269" t="s">
        <v>847</v>
      </c>
      <c r="M127" s="1270"/>
      <c r="N127" s="1270"/>
      <c r="O127" s="1270"/>
      <c r="P127" s="1270"/>
      <c r="Q127" s="1271"/>
      <c r="R127" s="1136" t="s">
        <v>3849</v>
      </c>
      <c r="S127" s="1138"/>
      <c r="T127" s="1008" t="s">
        <v>1664</v>
      </c>
      <c r="U127" s="1009"/>
      <c r="V127" s="1010"/>
      <c r="W127" s="1355" t="str">
        <f>+$L127</f>
        <v xml:space="preserve">3. Gobernanza </v>
      </c>
      <c r="X127" s="1356"/>
      <c r="Y127" s="1356"/>
      <c r="Z127" s="1356"/>
      <c r="AA127" s="1357"/>
      <c r="AB127" s="1136" t="s">
        <v>3849</v>
      </c>
      <c r="AC127" s="1137"/>
      <c r="AD127" s="1137"/>
      <c r="AE127" s="1137"/>
      <c r="AF127" s="1137"/>
      <c r="AG127" s="1137"/>
      <c r="AH127" s="1137"/>
      <c r="AI127" s="1137"/>
      <c r="AJ127" s="1138"/>
      <c r="AK127" s="1132" t="s">
        <v>1656</v>
      </c>
      <c r="AL127" s="1132"/>
      <c r="AM127" s="1132"/>
      <c r="AN127" s="1269" t="str">
        <f>+$L127</f>
        <v xml:space="preserve">3. Gobernanza </v>
      </c>
      <c r="AO127" s="1270"/>
      <c r="AP127" s="1270"/>
      <c r="AQ127" s="1270"/>
      <c r="AR127" s="1270"/>
      <c r="AS127" s="1271"/>
      <c r="AT127" s="1136" t="s">
        <v>3849</v>
      </c>
      <c r="AU127" s="1137"/>
      <c r="AV127" s="1137"/>
      <c r="AW127" s="1137"/>
      <c r="AX127" s="1137"/>
      <c r="AY127" s="1137"/>
      <c r="AZ127" s="1137"/>
      <c r="BA127" s="1137"/>
      <c r="BB127" s="1138"/>
      <c r="BC127" s="1132" t="s">
        <v>1656</v>
      </c>
      <c r="BD127" s="1132"/>
      <c r="BE127" s="1132"/>
      <c r="BF127" s="1268" t="str">
        <f>+$L127</f>
        <v xml:space="preserve">3. Gobernanza </v>
      </c>
      <c r="BG127" s="1268"/>
      <c r="BH127" s="1268"/>
      <c r="BI127" s="1268"/>
      <c r="BJ127" s="1268"/>
      <c r="BK127" s="1268"/>
      <c r="BL127" s="1136" t="s">
        <v>3849</v>
      </c>
      <c r="BM127" s="1137"/>
      <c r="BN127" s="1137"/>
      <c r="BO127" s="1137"/>
      <c r="BP127" s="1137"/>
      <c r="BQ127" s="1137"/>
      <c r="BR127" s="1137"/>
      <c r="BS127" s="1137"/>
      <c r="BT127" s="1138"/>
      <c r="BU127" s="1132" t="s">
        <v>1656</v>
      </c>
      <c r="BV127" s="1132"/>
      <c r="BW127" s="1132"/>
      <c r="BX127" s="1268" t="str">
        <f>+$L127</f>
        <v xml:space="preserve">3. Gobernanza </v>
      </c>
      <c r="BY127" s="1268"/>
      <c r="BZ127" s="1268"/>
      <c r="CA127" s="1268"/>
      <c r="CB127" s="1268"/>
      <c r="CC127" s="1268"/>
    </row>
    <row r="128" spans="1:81" s="58" customFormat="1" ht="16.05" customHeight="1" x14ac:dyDescent="0.3">
      <c r="A128" s="34"/>
      <c r="B128" s="1168"/>
      <c r="C128" s="1140"/>
      <c r="D128" s="1140"/>
      <c r="E128" s="1140"/>
      <c r="F128" s="1140"/>
      <c r="G128" s="1140"/>
      <c r="H128" s="1140"/>
      <c r="I128" s="228"/>
      <c r="J128" s="252" t="s">
        <v>1659</v>
      </c>
      <c r="K128" s="252"/>
      <c r="L128" s="1142" t="s">
        <v>3834</v>
      </c>
      <c r="M128" s="1143"/>
      <c r="N128" s="1143"/>
      <c r="O128" s="1143"/>
      <c r="P128" s="1143"/>
      <c r="Q128" s="1144"/>
      <c r="R128" s="1139"/>
      <c r="S128" s="1141"/>
      <c r="T128" s="1008" t="s">
        <v>1665</v>
      </c>
      <c r="U128" s="1009"/>
      <c r="V128" s="1010"/>
      <c r="W128" s="1145" t="str">
        <f>+$L128</f>
        <v>3.5 Más Oportunidades para la Territorialidad..</v>
      </c>
      <c r="X128" s="1146"/>
      <c r="Y128" s="1146"/>
      <c r="Z128" s="1146"/>
      <c r="AA128" s="1147"/>
      <c r="AB128" s="1139"/>
      <c r="AC128" s="1140"/>
      <c r="AD128" s="1140"/>
      <c r="AE128" s="1140"/>
      <c r="AF128" s="1140"/>
      <c r="AG128" s="1140"/>
      <c r="AH128" s="1140"/>
      <c r="AI128" s="1140"/>
      <c r="AJ128" s="1141"/>
      <c r="AK128" s="1132" t="s">
        <v>1659</v>
      </c>
      <c r="AL128" s="1132"/>
      <c r="AM128" s="1132"/>
      <c r="AN128" s="1142" t="str">
        <f>+$L128</f>
        <v>3.5 Más Oportunidades para la Territorialidad..</v>
      </c>
      <c r="AO128" s="1143"/>
      <c r="AP128" s="1143"/>
      <c r="AQ128" s="1143"/>
      <c r="AR128" s="1143"/>
      <c r="AS128" s="1144"/>
      <c r="AT128" s="1139"/>
      <c r="AU128" s="1140"/>
      <c r="AV128" s="1140"/>
      <c r="AW128" s="1140"/>
      <c r="AX128" s="1140"/>
      <c r="AY128" s="1140"/>
      <c r="AZ128" s="1140"/>
      <c r="BA128" s="1140"/>
      <c r="BB128" s="1141"/>
      <c r="BC128" s="1132" t="s">
        <v>1659</v>
      </c>
      <c r="BD128" s="1132"/>
      <c r="BE128" s="1132"/>
      <c r="BF128" s="1133" t="str">
        <f>+$L128</f>
        <v>3.5 Más Oportunidades para la Territorialidad..</v>
      </c>
      <c r="BG128" s="1133"/>
      <c r="BH128" s="1133"/>
      <c r="BI128" s="1133"/>
      <c r="BJ128" s="1133"/>
      <c r="BK128" s="1133"/>
      <c r="BL128" s="1139"/>
      <c r="BM128" s="1140"/>
      <c r="BN128" s="1140"/>
      <c r="BO128" s="1140"/>
      <c r="BP128" s="1140"/>
      <c r="BQ128" s="1140"/>
      <c r="BR128" s="1140"/>
      <c r="BS128" s="1140"/>
      <c r="BT128" s="1141"/>
      <c r="BU128" s="1132" t="s">
        <v>1659</v>
      </c>
      <c r="BV128" s="1132"/>
      <c r="BW128" s="1132"/>
      <c r="BX128" s="1133" t="str">
        <f>+$L128</f>
        <v>3.5 Más Oportunidades para la Territorialidad..</v>
      </c>
      <c r="BY128" s="1133"/>
      <c r="BZ128" s="1133"/>
      <c r="CA128" s="1133"/>
      <c r="CB128" s="1133"/>
      <c r="CC128" s="1133"/>
    </row>
    <row r="129" spans="1:81" ht="16.05" customHeight="1" thickBot="1" x14ac:dyDescent="0.35">
      <c r="B129" s="2"/>
      <c r="C129" s="2"/>
      <c r="D129" s="2"/>
      <c r="E129" s="2"/>
      <c r="F129" s="2"/>
      <c r="G129" s="2"/>
      <c r="H129" s="2"/>
      <c r="I129" s="2"/>
      <c r="J129" s="59"/>
      <c r="K129" s="1"/>
      <c r="L129" s="1"/>
      <c r="M129" s="1"/>
      <c r="N129" s="1"/>
      <c r="O129" s="1"/>
      <c r="P129" s="1"/>
      <c r="Q129" s="1"/>
      <c r="R129" s="1"/>
      <c r="S129" s="2"/>
      <c r="T129" s="2"/>
      <c r="U129" s="2"/>
      <c r="V129" s="2"/>
      <c r="W129" s="2"/>
      <c r="X129" s="60"/>
      <c r="Y129" s="60"/>
      <c r="Z129" s="60"/>
      <c r="AA129" s="25"/>
      <c r="AB129" s="25"/>
      <c r="AC129" s="1"/>
      <c r="AK129" s="25"/>
      <c r="AT129" s="25"/>
      <c r="BC129" s="25"/>
      <c r="BL129" s="25"/>
    </row>
    <row r="130" spans="1:81" ht="16.05" customHeight="1" thickBot="1" x14ac:dyDescent="0.35">
      <c r="A130" s="1"/>
      <c r="B130" s="1067" t="s">
        <v>3</v>
      </c>
      <c r="C130" s="1067" t="s">
        <v>1661</v>
      </c>
      <c r="D130" s="1134" t="s">
        <v>3813</v>
      </c>
      <c r="E130" s="1134" t="s">
        <v>3812</v>
      </c>
      <c r="F130" s="1126" t="s">
        <v>3814</v>
      </c>
      <c r="G130" s="1126" t="s">
        <v>3815</v>
      </c>
      <c r="H130" s="1126" t="s">
        <v>3816</v>
      </c>
      <c r="I130" s="1126" t="s">
        <v>3817</v>
      </c>
      <c r="J130" s="1125" t="s">
        <v>1662</v>
      </c>
      <c r="K130" s="1129" t="s">
        <v>1674</v>
      </c>
      <c r="L130" s="1094" t="s">
        <v>3850</v>
      </c>
      <c r="M130" s="1040" t="s">
        <v>1652</v>
      </c>
      <c r="N130" s="1113" t="s">
        <v>3851</v>
      </c>
      <c r="O130" s="1116" t="s">
        <v>3852</v>
      </c>
      <c r="P130" s="1119" t="s">
        <v>3853</v>
      </c>
      <c r="Q130" s="1122" t="s">
        <v>3854</v>
      </c>
      <c r="R130" s="1125" t="s">
        <v>1662</v>
      </c>
      <c r="S130" s="1108" t="s">
        <v>4</v>
      </c>
      <c r="T130" s="1107" t="s">
        <v>3818</v>
      </c>
      <c r="U130" s="1107" t="s">
        <v>3819</v>
      </c>
      <c r="V130" s="1107" t="s">
        <v>3820</v>
      </c>
      <c r="W130" s="1108" t="s">
        <v>5</v>
      </c>
      <c r="X130" s="1111" t="s">
        <v>6</v>
      </c>
      <c r="Y130" s="1112"/>
      <c r="Z130" s="1111" t="s">
        <v>7</v>
      </c>
      <c r="AA130" s="1112"/>
      <c r="AB130" s="1067" t="s">
        <v>1662</v>
      </c>
      <c r="AC130" s="1094" t="s">
        <v>3850</v>
      </c>
      <c r="AD130" s="1097" t="s">
        <v>3855</v>
      </c>
      <c r="AE130" s="1098"/>
      <c r="AF130" s="1098"/>
      <c r="AG130" s="1098"/>
      <c r="AH130" s="1098"/>
      <c r="AI130" s="1098"/>
      <c r="AJ130" s="1099"/>
      <c r="AK130" s="1100" t="s">
        <v>1662</v>
      </c>
      <c r="AL130" s="1101" t="s">
        <v>3856</v>
      </c>
      <c r="AM130" s="1104" t="s">
        <v>3857</v>
      </c>
      <c r="AN130" s="1105"/>
      <c r="AO130" s="1105"/>
      <c r="AP130" s="1105"/>
      <c r="AQ130" s="1105"/>
      <c r="AR130" s="1105"/>
      <c r="AS130" s="1106"/>
      <c r="AT130" s="1067" t="s">
        <v>1662</v>
      </c>
      <c r="AU130" s="1082" t="s">
        <v>3858</v>
      </c>
      <c r="AV130" s="1085" t="s">
        <v>3859</v>
      </c>
      <c r="AW130" s="1086"/>
      <c r="AX130" s="1086"/>
      <c r="AY130" s="1086"/>
      <c r="AZ130" s="1086"/>
      <c r="BA130" s="1086"/>
      <c r="BB130" s="1087"/>
      <c r="BC130" s="1067" t="s">
        <v>1662</v>
      </c>
      <c r="BD130" s="1088" t="s">
        <v>3860</v>
      </c>
      <c r="BE130" s="1091" t="s">
        <v>3861</v>
      </c>
      <c r="BF130" s="1092"/>
      <c r="BG130" s="1092"/>
      <c r="BH130" s="1092"/>
      <c r="BI130" s="1092"/>
      <c r="BJ130" s="1092"/>
      <c r="BK130" s="1093"/>
      <c r="BL130" s="1067" t="s">
        <v>1662</v>
      </c>
      <c r="BM130" s="1068" t="s">
        <v>3862</v>
      </c>
      <c r="BN130" s="1070" t="s">
        <v>3863</v>
      </c>
      <c r="BO130" s="1071"/>
      <c r="BP130" s="1071"/>
      <c r="BQ130" s="1071"/>
      <c r="BR130" s="1071"/>
      <c r="BS130" s="1071"/>
      <c r="BT130" s="1072"/>
      <c r="BU130" s="1073" t="s">
        <v>1663</v>
      </c>
      <c r="BV130" s="1074"/>
      <c r="BW130" s="1074"/>
      <c r="BX130" s="1074"/>
      <c r="BY130" s="1074"/>
      <c r="BZ130" s="1074"/>
      <c r="CA130" s="1074"/>
      <c r="CB130" s="1074"/>
      <c r="CC130" s="1075"/>
    </row>
    <row r="131" spans="1:81" ht="16.05" customHeight="1" x14ac:dyDescent="0.3">
      <c r="A131" s="1"/>
      <c r="B131" s="1067"/>
      <c r="C131" s="1067"/>
      <c r="D131" s="1134"/>
      <c r="E131" s="1134"/>
      <c r="F131" s="1127"/>
      <c r="G131" s="1127"/>
      <c r="H131" s="1127"/>
      <c r="I131" s="1127"/>
      <c r="J131" s="1125"/>
      <c r="K131" s="1129"/>
      <c r="L131" s="1095"/>
      <c r="M131" s="1130"/>
      <c r="N131" s="1114"/>
      <c r="O131" s="1117"/>
      <c r="P131" s="1120"/>
      <c r="Q131" s="1123"/>
      <c r="R131" s="1125"/>
      <c r="S131" s="1109"/>
      <c r="T131" s="1107"/>
      <c r="U131" s="1107"/>
      <c r="V131" s="1107"/>
      <c r="W131" s="1109"/>
      <c r="X131" s="390" t="s">
        <v>12</v>
      </c>
      <c r="Y131" s="390" t="s">
        <v>13</v>
      </c>
      <c r="Z131" s="390" t="s">
        <v>12</v>
      </c>
      <c r="AA131" s="390" t="s">
        <v>13</v>
      </c>
      <c r="AB131" s="1067"/>
      <c r="AC131" s="1095"/>
      <c r="AD131" s="1065" t="s">
        <v>8</v>
      </c>
      <c r="AE131" s="1061" t="s">
        <v>9</v>
      </c>
      <c r="AF131" s="1061"/>
      <c r="AG131" s="1061"/>
      <c r="AH131" s="1061"/>
      <c r="AI131" s="1062" t="s">
        <v>1653</v>
      </c>
      <c r="AJ131" s="1063" t="s">
        <v>10</v>
      </c>
      <c r="AK131" s="1067"/>
      <c r="AL131" s="1102"/>
      <c r="AM131" s="1059" t="s">
        <v>11</v>
      </c>
      <c r="AN131" s="1061" t="s">
        <v>9</v>
      </c>
      <c r="AO131" s="1061"/>
      <c r="AP131" s="1061"/>
      <c r="AQ131" s="1061"/>
      <c r="AR131" s="1062" t="s">
        <v>1653</v>
      </c>
      <c r="AS131" s="1063" t="s">
        <v>10</v>
      </c>
      <c r="AT131" s="1067"/>
      <c r="AU131" s="1083"/>
      <c r="AV131" s="1059" t="s">
        <v>11</v>
      </c>
      <c r="AW131" s="1061" t="s">
        <v>9</v>
      </c>
      <c r="AX131" s="1061"/>
      <c r="AY131" s="1061"/>
      <c r="AZ131" s="1061"/>
      <c r="BA131" s="1062" t="s">
        <v>1653</v>
      </c>
      <c r="BB131" s="1063" t="s">
        <v>10</v>
      </c>
      <c r="BC131" s="1067"/>
      <c r="BD131" s="1089"/>
      <c r="BE131" s="1059" t="s">
        <v>11</v>
      </c>
      <c r="BF131" s="1061" t="s">
        <v>9</v>
      </c>
      <c r="BG131" s="1061"/>
      <c r="BH131" s="1061"/>
      <c r="BI131" s="1061"/>
      <c r="BJ131" s="1062" t="s">
        <v>1653</v>
      </c>
      <c r="BK131" s="1063" t="s">
        <v>10</v>
      </c>
      <c r="BL131" s="1067"/>
      <c r="BM131" s="1068"/>
      <c r="BN131" s="1065" t="s">
        <v>11</v>
      </c>
      <c r="BO131" s="1061" t="s">
        <v>9</v>
      </c>
      <c r="BP131" s="1061"/>
      <c r="BQ131" s="1061"/>
      <c r="BR131" s="1061"/>
      <c r="BS131" s="1049" t="s">
        <v>1653</v>
      </c>
      <c r="BT131" s="1051" t="s">
        <v>10</v>
      </c>
      <c r="BU131" s="1076"/>
      <c r="BV131" s="1077"/>
      <c r="BW131" s="1077"/>
      <c r="BX131" s="1077"/>
      <c r="BY131" s="1077"/>
      <c r="BZ131" s="1077"/>
      <c r="CA131" s="1077"/>
      <c r="CB131" s="1077"/>
      <c r="CC131" s="1078"/>
    </row>
    <row r="132" spans="1:81" ht="16.05" customHeight="1" x14ac:dyDescent="0.3">
      <c r="A132" s="1"/>
      <c r="B132" s="1067"/>
      <c r="C132" s="1067"/>
      <c r="D132" s="1134"/>
      <c r="E132" s="1134"/>
      <c r="F132" s="1128"/>
      <c r="G132" s="1128"/>
      <c r="H132" s="1128"/>
      <c r="I132" s="1128"/>
      <c r="J132" s="1125"/>
      <c r="K132" s="1129"/>
      <c r="L132" s="1096"/>
      <c r="M132" s="1131"/>
      <c r="N132" s="1115"/>
      <c r="O132" s="1118"/>
      <c r="P132" s="1121"/>
      <c r="Q132" s="1124"/>
      <c r="R132" s="1125"/>
      <c r="S132" s="1110"/>
      <c r="T132" s="1107"/>
      <c r="U132" s="1107"/>
      <c r="V132" s="1107"/>
      <c r="W132" s="1110"/>
      <c r="X132" s="391" t="s">
        <v>1660</v>
      </c>
      <c r="Y132" s="391" t="s">
        <v>1660</v>
      </c>
      <c r="Z132" s="391" t="s">
        <v>1660</v>
      </c>
      <c r="AA132" s="391" t="s">
        <v>1660</v>
      </c>
      <c r="AB132" s="1067"/>
      <c r="AC132" s="1096"/>
      <c r="AD132" s="1066"/>
      <c r="AE132" s="392" t="s">
        <v>14</v>
      </c>
      <c r="AF132" s="392" t="s">
        <v>17</v>
      </c>
      <c r="AG132" s="392" t="s">
        <v>15</v>
      </c>
      <c r="AH132" s="392" t="s">
        <v>16</v>
      </c>
      <c r="AI132" s="1050"/>
      <c r="AJ132" s="1064"/>
      <c r="AK132" s="1067"/>
      <c r="AL132" s="1103"/>
      <c r="AM132" s="1060"/>
      <c r="AN132" s="392" t="s">
        <v>14</v>
      </c>
      <c r="AO132" s="392" t="s">
        <v>17</v>
      </c>
      <c r="AP132" s="392" t="s">
        <v>15</v>
      </c>
      <c r="AQ132" s="392" t="s">
        <v>16</v>
      </c>
      <c r="AR132" s="1050"/>
      <c r="AS132" s="1064"/>
      <c r="AT132" s="1067"/>
      <c r="AU132" s="1084"/>
      <c r="AV132" s="1060"/>
      <c r="AW132" s="392" t="s">
        <v>14</v>
      </c>
      <c r="AX132" s="392" t="s">
        <v>17</v>
      </c>
      <c r="AY132" s="392" t="s">
        <v>15</v>
      </c>
      <c r="AZ132" s="392" t="s">
        <v>16</v>
      </c>
      <c r="BA132" s="1050"/>
      <c r="BB132" s="1064"/>
      <c r="BC132" s="1067"/>
      <c r="BD132" s="1090"/>
      <c r="BE132" s="1060"/>
      <c r="BF132" s="392" t="s">
        <v>14</v>
      </c>
      <c r="BG132" s="392" t="s">
        <v>17</v>
      </c>
      <c r="BH132" s="392" t="s">
        <v>15</v>
      </c>
      <c r="BI132" s="392" t="s">
        <v>16</v>
      </c>
      <c r="BJ132" s="1050"/>
      <c r="BK132" s="1064"/>
      <c r="BL132" s="1067"/>
      <c r="BM132" s="1069"/>
      <c r="BN132" s="1066"/>
      <c r="BO132" s="392" t="s">
        <v>14</v>
      </c>
      <c r="BP132" s="392" t="s">
        <v>17</v>
      </c>
      <c r="BQ132" s="392" t="s">
        <v>15</v>
      </c>
      <c r="BR132" s="392" t="s">
        <v>16</v>
      </c>
      <c r="BS132" s="1050"/>
      <c r="BT132" s="1052"/>
      <c r="BU132" s="1079"/>
      <c r="BV132" s="1080"/>
      <c r="BW132" s="1080"/>
      <c r="BX132" s="1080"/>
      <c r="BY132" s="1080"/>
      <c r="BZ132" s="1080"/>
      <c r="CA132" s="1080"/>
      <c r="CB132" s="1080"/>
      <c r="CC132" s="1081"/>
    </row>
    <row r="133" spans="1:81" ht="16.05" customHeight="1" thickBot="1" x14ac:dyDescent="0.35">
      <c r="B133" s="2"/>
    </row>
    <row r="134" spans="1:81" s="58" customFormat="1" ht="40.049999999999997" customHeight="1" thickTop="1" thickBot="1" x14ac:dyDescent="0.35">
      <c r="A134" s="34"/>
      <c r="B134" s="885" t="s">
        <v>1062</v>
      </c>
      <c r="C134" s="868" t="s">
        <v>1066</v>
      </c>
      <c r="D134" s="1412">
        <v>4599</v>
      </c>
      <c r="E134" s="1413" t="s">
        <v>4192</v>
      </c>
      <c r="F134" s="1413">
        <v>4599001</v>
      </c>
      <c r="G134" s="1413" t="s">
        <v>4193</v>
      </c>
      <c r="H134" s="1413" t="s">
        <v>4194</v>
      </c>
      <c r="I134" s="1414" t="s">
        <v>4195</v>
      </c>
      <c r="J134" s="891">
        <v>685</v>
      </c>
      <c r="K134" s="854" t="str">
        <f>+[13]Metas!K781</f>
        <v xml:space="preserve">Evaluaciones de Viabilidad Fiscal y Financiera </v>
      </c>
      <c r="L134" s="857">
        <v>1</v>
      </c>
      <c r="M134" s="860">
        <f>SUM(N134:Q134)</f>
        <v>1</v>
      </c>
      <c r="N134" s="836"/>
      <c r="O134" s="839">
        <v>1</v>
      </c>
      <c r="P134" s="863"/>
      <c r="Q134" s="866"/>
      <c r="R134" s="812">
        <f>+$J134</f>
        <v>685</v>
      </c>
      <c r="S134" s="231" t="s">
        <v>4196</v>
      </c>
      <c r="T134" s="235"/>
      <c r="U134" s="235"/>
      <c r="V134" s="235"/>
      <c r="W134" s="299" t="s">
        <v>4197</v>
      </c>
      <c r="X134" s="300">
        <v>45017</v>
      </c>
      <c r="Y134" s="300">
        <v>45046</v>
      </c>
      <c r="Z134" s="256"/>
      <c r="AA134" s="256"/>
      <c r="AB134" s="812">
        <f t="shared" ref="AB134" si="181">+$J134</f>
        <v>685</v>
      </c>
      <c r="AC134" s="827">
        <f t="shared" ref="AC134" si="182">+L134</f>
        <v>1</v>
      </c>
      <c r="AD134" s="309">
        <f t="shared" ref="AD134:AJ149" si="183">+AM134+AV134+BE134+BN134</f>
        <v>2.3460000000000001</v>
      </c>
      <c r="AE134" s="309">
        <f t="shared" si="183"/>
        <v>2.3460000000000001</v>
      </c>
      <c r="AF134" s="309">
        <f t="shared" si="183"/>
        <v>0</v>
      </c>
      <c r="AG134" s="44">
        <f t="shared" si="183"/>
        <v>0</v>
      </c>
      <c r="AH134" s="44">
        <f t="shared" si="183"/>
        <v>0</v>
      </c>
      <c r="AI134" s="44">
        <f t="shared" si="183"/>
        <v>0</v>
      </c>
      <c r="AJ134" s="44">
        <f t="shared" si="183"/>
        <v>0</v>
      </c>
      <c r="AK134" s="812">
        <f t="shared" ref="AK134" si="184">+$J134</f>
        <v>685</v>
      </c>
      <c r="AL134" s="830">
        <f t="shared" ref="AL134:AL146" si="185">+N134</f>
        <v>0</v>
      </c>
      <c r="AM134" s="309">
        <f t="shared" ref="AM134:AM149" si="186">SUM(AN134:AS134)</f>
        <v>0</v>
      </c>
      <c r="AN134" s="310"/>
      <c r="AO134" s="310"/>
      <c r="AP134" s="310"/>
      <c r="AQ134" s="310"/>
      <c r="AR134" s="310"/>
      <c r="AS134" s="310"/>
      <c r="AT134" s="812">
        <f t="shared" ref="AT134" si="187">+$J134</f>
        <v>685</v>
      </c>
      <c r="AU134" s="833">
        <f t="shared" ref="AU134:AU146" si="188">+O134</f>
        <v>1</v>
      </c>
      <c r="AV134" s="309">
        <f t="shared" ref="AV134:AV169" si="189">SUM(AW134:BB134)</f>
        <v>2.3460000000000001</v>
      </c>
      <c r="AW134" s="310">
        <v>2.3460000000000001</v>
      </c>
      <c r="AX134" s="310"/>
      <c r="AY134" s="310"/>
      <c r="AZ134" s="310"/>
      <c r="BA134" s="310"/>
      <c r="BB134" s="310"/>
      <c r="BC134" s="812">
        <f t="shared" ref="BC134" si="190">+$J134</f>
        <v>685</v>
      </c>
      <c r="BD134" s="809">
        <f t="shared" ref="BD134:BD146" si="191">+P134</f>
        <v>0</v>
      </c>
      <c r="BE134" s="44">
        <f t="shared" ref="BE134:BE169" si="192">SUM(BF134:BK134)</f>
        <v>0</v>
      </c>
      <c r="BF134" s="47"/>
      <c r="BG134" s="47"/>
      <c r="BH134" s="47"/>
      <c r="BI134" s="47"/>
      <c r="BJ134" s="47"/>
      <c r="BK134" s="47"/>
      <c r="BL134" s="812">
        <f t="shared" ref="BL134" si="193">+$J134</f>
        <v>685</v>
      </c>
      <c r="BM134" s="815">
        <f t="shared" ref="BM134:BM146" si="194">+Q134</f>
        <v>0</v>
      </c>
      <c r="BN134" s="44">
        <f t="shared" ref="BN134:BN169" si="195">SUM(BO134:BT134)</f>
        <v>0</v>
      </c>
      <c r="BO134" s="47"/>
      <c r="BP134" s="47"/>
      <c r="BQ134" s="47"/>
      <c r="BR134" s="47"/>
      <c r="BS134" s="47"/>
      <c r="BT134" s="47"/>
      <c r="BU134" s="818"/>
      <c r="BV134" s="819"/>
      <c r="BW134" s="819"/>
      <c r="BX134" s="819"/>
      <c r="BY134" s="819"/>
      <c r="BZ134" s="819"/>
      <c r="CA134" s="819"/>
      <c r="CB134" s="819"/>
      <c r="CC134" s="820"/>
    </row>
    <row r="135" spans="1:81" s="58" customFormat="1" ht="40.049999999999997" customHeight="1" thickTop="1" thickBot="1" x14ac:dyDescent="0.35">
      <c r="A135" s="34"/>
      <c r="B135" s="886"/>
      <c r="C135" s="869"/>
      <c r="D135" s="1412"/>
      <c r="E135" s="1413"/>
      <c r="F135" s="1413"/>
      <c r="G135" s="1413"/>
      <c r="H135" s="1413"/>
      <c r="I135" s="1413"/>
      <c r="J135" s="892"/>
      <c r="K135" s="855"/>
      <c r="L135" s="858"/>
      <c r="M135" s="861"/>
      <c r="N135" s="837"/>
      <c r="O135" s="840"/>
      <c r="P135" s="864"/>
      <c r="Q135" s="867"/>
      <c r="R135" s="813"/>
      <c r="S135" s="39" t="s">
        <v>4198</v>
      </c>
      <c r="T135" s="236"/>
      <c r="U135" s="236"/>
      <c r="V135" s="236"/>
      <c r="W135" s="301" t="s">
        <v>4199</v>
      </c>
      <c r="X135" s="302">
        <v>44972</v>
      </c>
      <c r="Y135" s="302">
        <v>45046</v>
      </c>
      <c r="Z135" s="31"/>
      <c r="AA135" s="31"/>
      <c r="AB135" s="813"/>
      <c r="AC135" s="828"/>
      <c r="AD135" s="311">
        <f t="shared" si="183"/>
        <v>2.3460000000000001</v>
      </c>
      <c r="AE135" s="311">
        <f t="shared" si="183"/>
        <v>2.3460000000000001</v>
      </c>
      <c r="AF135" s="311">
        <f t="shared" si="183"/>
        <v>0</v>
      </c>
      <c r="AG135" s="51">
        <f t="shared" si="183"/>
        <v>0</v>
      </c>
      <c r="AH135" s="51">
        <f t="shared" si="183"/>
        <v>0</v>
      </c>
      <c r="AI135" s="51">
        <f t="shared" si="183"/>
        <v>0</v>
      </c>
      <c r="AJ135" s="51">
        <f t="shared" si="183"/>
        <v>0</v>
      </c>
      <c r="AK135" s="813"/>
      <c r="AL135" s="831"/>
      <c r="AM135" s="311">
        <f t="shared" si="186"/>
        <v>1.173</v>
      </c>
      <c r="AN135" s="312">
        <v>1.173</v>
      </c>
      <c r="AO135" s="312"/>
      <c r="AP135" s="312"/>
      <c r="AQ135" s="312"/>
      <c r="AR135" s="312"/>
      <c r="AS135" s="312"/>
      <c r="AT135" s="813"/>
      <c r="AU135" s="834"/>
      <c r="AV135" s="311">
        <f t="shared" si="189"/>
        <v>1.173</v>
      </c>
      <c r="AW135" s="312">
        <v>1.173</v>
      </c>
      <c r="AX135" s="312"/>
      <c r="AY135" s="312"/>
      <c r="AZ135" s="312"/>
      <c r="BA135" s="312"/>
      <c r="BB135" s="312"/>
      <c r="BC135" s="813"/>
      <c r="BD135" s="810"/>
      <c r="BE135" s="51">
        <f t="shared" si="192"/>
        <v>0</v>
      </c>
      <c r="BF135" s="257"/>
      <c r="BG135" s="257"/>
      <c r="BH135" s="257"/>
      <c r="BI135" s="257"/>
      <c r="BJ135" s="257"/>
      <c r="BK135" s="257"/>
      <c r="BL135" s="813"/>
      <c r="BM135" s="816"/>
      <c r="BN135" s="51">
        <f t="shared" si="195"/>
        <v>0</v>
      </c>
      <c r="BO135" s="257"/>
      <c r="BP135" s="257"/>
      <c r="BQ135" s="257"/>
      <c r="BR135" s="257"/>
      <c r="BS135" s="257"/>
      <c r="BT135" s="257"/>
      <c r="BU135" s="821"/>
      <c r="BV135" s="822"/>
      <c r="BW135" s="822"/>
      <c r="BX135" s="822"/>
      <c r="BY135" s="822"/>
      <c r="BZ135" s="822"/>
      <c r="CA135" s="822"/>
      <c r="CB135" s="822"/>
      <c r="CC135" s="823"/>
    </row>
    <row r="136" spans="1:81" s="58" customFormat="1" ht="40.049999999999997" customHeight="1" thickTop="1" thickBot="1" x14ac:dyDescent="0.35">
      <c r="A136" s="34"/>
      <c r="B136" s="886"/>
      <c r="C136" s="869"/>
      <c r="D136" s="1412"/>
      <c r="E136" s="1413"/>
      <c r="F136" s="1413"/>
      <c r="G136" s="1413"/>
      <c r="H136" s="1413"/>
      <c r="I136" s="1413"/>
      <c r="J136" s="892"/>
      <c r="K136" s="855"/>
      <c r="L136" s="858"/>
      <c r="M136" s="861"/>
      <c r="N136" s="837"/>
      <c r="O136" s="840"/>
      <c r="P136" s="864"/>
      <c r="Q136" s="867"/>
      <c r="R136" s="813"/>
      <c r="S136" s="39" t="s">
        <v>4200</v>
      </c>
      <c r="T136" s="236"/>
      <c r="U136" s="236"/>
      <c r="V136" s="236"/>
      <c r="W136" s="301" t="s">
        <v>4201</v>
      </c>
      <c r="X136" s="302">
        <v>45047</v>
      </c>
      <c r="Y136" s="302">
        <v>45077</v>
      </c>
      <c r="Z136" s="31"/>
      <c r="AA136" s="31"/>
      <c r="AB136" s="813"/>
      <c r="AC136" s="828"/>
      <c r="AD136" s="311">
        <f t="shared" si="183"/>
        <v>2.3460000000000001</v>
      </c>
      <c r="AE136" s="311">
        <f t="shared" si="183"/>
        <v>2.3460000000000001</v>
      </c>
      <c r="AF136" s="311">
        <f t="shared" si="183"/>
        <v>0</v>
      </c>
      <c r="AG136" s="51">
        <f t="shared" si="183"/>
        <v>0</v>
      </c>
      <c r="AH136" s="51">
        <f t="shared" si="183"/>
        <v>0</v>
      </c>
      <c r="AI136" s="51">
        <f t="shared" si="183"/>
        <v>0</v>
      </c>
      <c r="AJ136" s="51">
        <f t="shared" si="183"/>
        <v>0</v>
      </c>
      <c r="AK136" s="813"/>
      <c r="AL136" s="831"/>
      <c r="AM136" s="311">
        <f t="shared" si="186"/>
        <v>0</v>
      </c>
      <c r="AN136" s="312"/>
      <c r="AO136" s="312"/>
      <c r="AP136" s="312"/>
      <c r="AQ136" s="312"/>
      <c r="AR136" s="312"/>
      <c r="AS136" s="312"/>
      <c r="AT136" s="813"/>
      <c r="AU136" s="834"/>
      <c r="AV136" s="311">
        <f t="shared" si="189"/>
        <v>2.3460000000000001</v>
      </c>
      <c r="AW136" s="312">
        <v>2.3460000000000001</v>
      </c>
      <c r="AX136" s="312"/>
      <c r="AY136" s="312"/>
      <c r="AZ136" s="312"/>
      <c r="BA136" s="312"/>
      <c r="BB136" s="312"/>
      <c r="BC136" s="813"/>
      <c r="BD136" s="810"/>
      <c r="BE136" s="51">
        <f t="shared" si="192"/>
        <v>0</v>
      </c>
      <c r="BF136" s="257"/>
      <c r="BG136" s="257"/>
      <c r="BH136" s="257"/>
      <c r="BI136" s="257"/>
      <c r="BJ136" s="257"/>
      <c r="BK136" s="257"/>
      <c r="BL136" s="813"/>
      <c r="BM136" s="816"/>
      <c r="BN136" s="51">
        <f t="shared" si="195"/>
        <v>0</v>
      </c>
      <c r="BO136" s="257"/>
      <c r="BP136" s="257"/>
      <c r="BQ136" s="257"/>
      <c r="BR136" s="257"/>
      <c r="BS136" s="257"/>
      <c r="BT136" s="257"/>
      <c r="BU136" s="821"/>
      <c r="BV136" s="822"/>
      <c r="BW136" s="822"/>
      <c r="BX136" s="822"/>
      <c r="BY136" s="822"/>
      <c r="BZ136" s="822"/>
      <c r="CA136" s="822"/>
      <c r="CB136" s="822"/>
      <c r="CC136" s="823"/>
    </row>
    <row r="137" spans="1:81" s="58" customFormat="1" ht="40.049999999999997" customHeight="1" thickTop="1" thickBot="1" x14ac:dyDescent="0.35">
      <c r="A137" s="34"/>
      <c r="B137" s="886"/>
      <c r="C137" s="869"/>
      <c r="D137" s="1412"/>
      <c r="E137" s="1413"/>
      <c r="F137" s="1413"/>
      <c r="G137" s="1413"/>
      <c r="H137" s="1413"/>
      <c r="I137" s="1413"/>
      <c r="J137" s="893"/>
      <c r="K137" s="856"/>
      <c r="L137" s="859"/>
      <c r="M137" s="862"/>
      <c r="N137" s="838"/>
      <c r="O137" s="841"/>
      <c r="P137" s="865"/>
      <c r="Q137" s="874"/>
      <c r="R137" s="814"/>
      <c r="S137" s="232"/>
      <c r="T137" s="237"/>
      <c r="U137" s="237"/>
      <c r="V137" s="237"/>
      <c r="W137" s="232"/>
      <c r="X137" s="260"/>
      <c r="Y137" s="260"/>
      <c r="Z137" s="260"/>
      <c r="AA137" s="260"/>
      <c r="AB137" s="814"/>
      <c r="AC137" s="829"/>
      <c r="AD137" s="313">
        <f t="shared" si="183"/>
        <v>0</v>
      </c>
      <c r="AE137" s="313">
        <f t="shared" si="183"/>
        <v>0</v>
      </c>
      <c r="AF137" s="313">
        <f t="shared" si="183"/>
        <v>0</v>
      </c>
      <c r="AG137" s="46">
        <f t="shared" si="183"/>
        <v>0</v>
      </c>
      <c r="AH137" s="46">
        <f t="shared" si="183"/>
        <v>0</v>
      </c>
      <c r="AI137" s="46">
        <f t="shared" si="183"/>
        <v>0</v>
      </c>
      <c r="AJ137" s="46">
        <f t="shared" si="183"/>
        <v>0</v>
      </c>
      <c r="AK137" s="814"/>
      <c r="AL137" s="832"/>
      <c r="AM137" s="313">
        <f t="shared" si="186"/>
        <v>0</v>
      </c>
      <c r="AN137" s="314"/>
      <c r="AO137" s="314"/>
      <c r="AP137" s="314"/>
      <c r="AQ137" s="314"/>
      <c r="AR137" s="314"/>
      <c r="AS137" s="314"/>
      <c r="AT137" s="814"/>
      <c r="AU137" s="835"/>
      <c r="AV137" s="313">
        <f t="shared" si="189"/>
        <v>0</v>
      </c>
      <c r="AW137" s="314"/>
      <c r="AX137" s="314"/>
      <c r="AY137" s="314"/>
      <c r="AZ137" s="314"/>
      <c r="BA137" s="314"/>
      <c r="BB137" s="314"/>
      <c r="BC137" s="814"/>
      <c r="BD137" s="811"/>
      <c r="BE137" s="46">
        <f t="shared" si="192"/>
        <v>0</v>
      </c>
      <c r="BF137" s="49"/>
      <c r="BG137" s="49"/>
      <c r="BH137" s="49"/>
      <c r="BI137" s="49"/>
      <c r="BJ137" s="49"/>
      <c r="BK137" s="49"/>
      <c r="BL137" s="814"/>
      <c r="BM137" s="817"/>
      <c r="BN137" s="46">
        <f t="shared" si="195"/>
        <v>0</v>
      </c>
      <c r="BO137" s="49"/>
      <c r="BP137" s="49"/>
      <c r="BQ137" s="49"/>
      <c r="BR137" s="49"/>
      <c r="BS137" s="49"/>
      <c r="BT137" s="49"/>
      <c r="BU137" s="824"/>
      <c r="BV137" s="825"/>
      <c r="BW137" s="825"/>
      <c r="BX137" s="825"/>
      <c r="BY137" s="825"/>
      <c r="BZ137" s="825"/>
      <c r="CA137" s="825"/>
      <c r="CB137" s="825"/>
      <c r="CC137" s="826"/>
    </row>
    <row r="138" spans="1:81" s="58" customFormat="1" ht="40.049999999999997" customHeight="1" thickTop="1" thickBot="1" x14ac:dyDescent="0.35">
      <c r="A138" s="34"/>
      <c r="B138" s="886"/>
      <c r="C138" s="869"/>
      <c r="D138" s="1412">
        <v>4599</v>
      </c>
      <c r="E138" s="1413" t="s">
        <v>4192</v>
      </c>
      <c r="F138" s="1413">
        <v>4599001</v>
      </c>
      <c r="G138" s="1413" t="s">
        <v>4193</v>
      </c>
      <c r="H138" s="1413" t="s">
        <v>4194</v>
      </c>
      <c r="I138" s="1414" t="s">
        <v>4195</v>
      </c>
      <c r="J138" s="891">
        <v>686</v>
      </c>
      <c r="K138" s="854" t="str">
        <f>+[13]Metas!K782</f>
        <v xml:space="preserve">Evaluaciones del Desempeño Integral Municipal </v>
      </c>
      <c r="L138" s="857">
        <v>1</v>
      </c>
      <c r="M138" s="860">
        <f>SUM(N138:Q138)</f>
        <v>1</v>
      </c>
      <c r="N138" s="836"/>
      <c r="O138" s="839"/>
      <c r="P138" s="863">
        <v>1</v>
      </c>
      <c r="Q138" s="866"/>
      <c r="R138" s="812">
        <f>+$J138</f>
        <v>686</v>
      </c>
      <c r="S138" s="231" t="s">
        <v>4202</v>
      </c>
      <c r="T138" s="235"/>
      <c r="U138" s="235"/>
      <c r="V138" s="235"/>
      <c r="W138" s="299" t="s">
        <v>4203</v>
      </c>
      <c r="X138" s="300">
        <v>45078</v>
      </c>
      <c r="Y138" s="300">
        <v>45230</v>
      </c>
      <c r="Z138" s="256"/>
      <c r="AA138" s="256"/>
      <c r="AB138" s="812">
        <f t="shared" ref="AB138" si="196">+$J138</f>
        <v>686</v>
      </c>
      <c r="AC138" s="827">
        <f t="shared" ref="AC138" si="197">+L138</f>
        <v>1</v>
      </c>
      <c r="AD138" s="315">
        <f t="shared" si="183"/>
        <v>0</v>
      </c>
      <c r="AE138" s="315">
        <f t="shared" si="183"/>
        <v>0</v>
      </c>
      <c r="AF138" s="309">
        <f t="shared" si="183"/>
        <v>0</v>
      </c>
      <c r="AG138" s="44">
        <f t="shared" si="183"/>
        <v>0</v>
      </c>
      <c r="AH138" s="44">
        <f t="shared" si="183"/>
        <v>0</v>
      </c>
      <c r="AI138" s="44">
        <f t="shared" si="183"/>
        <v>0</v>
      </c>
      <c r="AJ138" s="44">
        <f t="shared" si="183"/>
        <v>0</v>
      </c>
      <c r="AK138" s="812">
        <f t="shared" ref="AK138" si="198">+$J138</f>
        <v>686</v>
      </c>
      <c r="AL138" s="830">
        <f t="shared" si="185"/>
        <v>0</v>
      </c>
      <c r="AM138" s="44">
        <f>SUM(AN138:AS138)</f>
        <v>0</v>
      </c>
      <c r="AN138" s="47"/>
      <c r="AO138" s="47"/>
      <c r="AP138" s="47"/>
      <c r="AQ138" s="47"/>
      <c r="AR138" s="47"/>
      <c r="AS138" s="47"/>
      <c r="AT138" s="812">
        <f t="shared" ref="AT138" si="199">+$J138</f>
        <v>686</v>
      </c>
      <c r="AU138" s="833">
        <f t="shared" si="188"/>
        <v>0</v>
      </c>
      <c r="AV138" s="309">
        <f t="shared" si="189"/>
        <v>0</v>
      </c>
      <c r="AW138" s="310"/>
      <c r="AX138" s="310"/>
      <c r="AY138" s="310"/>
      <c r="AZ138" s="310"/>
      <c r="BA138" s="310"/>
      <c r="BB138" s="310"/>
      <c r="BC138" s="812">
        <f t="shared" ref="BC138" si="200">+$J138</f>
        <v>686</v>
      </c>
      <c r="BD138" s="809">
        <f t="shared" si="191"/>
        <v>1</v>
      </c>
      <c r="BE138" s="44">
        <f t="shared" si="192"/>
        <v>0</v>
      </c>
      <c r="BF138" s="47"/>
      <c r="BG138" s="47"/>
      <c r="BH138" s="47"/>
      <c r="BI138" s="47"/>
      <c r="BJ138" s="47"/>
      <c r="BK138" s="47"/>
      <c r="BL138" s="812">
        <f t="shared" ref="BL138" si="201">+$J138</f>
        <v>686</v>
      </c>
      <c r="BM138" s="815">
        <f t="shared" si="194"/>
        <v>0</v>
      </c>
      <c r="BN138" s="44">
        <f t="shared" si="195"/>
        <v>0</v>
      </c>
      <c r="BO138" s="47"/>
      <c r="BP138" s="47"/>
      <c r="BQ138" s="47"/>
      <c r="BR138" s="47"/>
      <c r="BS138" s="47"/>
      <c r="BT138" s="47"/>
      <c r="BU138" s="818"/>
      <c r="BV138" s="819"/>
      <c r="BW138" s="819"/>
      <c r="BX138" s="819"/>
      <c r="BY138" s="819"/>
      <c r="BZ138" s="819"/>
      <c r="CA138" s="819"/>
      <c r="CB138" s="819"/>
      <c r="CC138" s="820"/>
    </row>
    <row r="139" spans="1:81" s="58" customFormat="1" ht="40.049999999999997" customHeight="1" thickTop="1" thickBot="1" x14ac:dyDescent="0.35">
      <c r="A139" s="34"/>
      <c r="B139" s="886"/>
      <c r="C139" s="869"/>
      <c r="D139" s="1412"/>
      <c r="E139" s="1413"/>
      <c r="F139" s="1413"/>
      <c r="G139" s="1413"/>
      <c r="H139" s="1413"/>
      <c r="I139" s="1413"/>
      <c r="J139" s="892"/>
      <c r="K139" s="855"/>
      <c r="L139" s="858"/>
      <c r="M139" s="861"/>
      <c r="N139" s="837"/>
      <c r="O139" s="840"/>
      <c r="P139" s="864"/>
      <c r="Q139" s="867"/>
      <c r="R139" s="813"/>
      <c r="S139" s="39" t="s">
        <v>4204</v>
      </c>
      <c r="T139" s="236"/>
      <c r="U139" s="236"/>
      <c r="V139" s="236"/>
      <c r="W139" s="301" t="s">
        <v>4205</v>
      </c>
      <c r="X139" s="302">
        <v>45078</v>
      </c>
      <c r="Y139" s="302">
        <v>45230</v>
      </c>
      <c r="Z139" s="31"/>
      <c r="AA139" s="31"/>
      <c r="AB139" s="813"/>
      <c r="AC139" s="828"/>
      <c r="AD139" s="316">
        <f t="shared" si="183"/>
        <v>0</v>
      </c>
      <c r="AE139" s="316">
        <f t="shared" si="183"/>
        <v>0</v>
      </c>
      <c r="AF139" s="311">
        <f t="shared" si="183"/>
        <v>0</v>
      </c>
      <c r="AG139" s="51">
        <f t="shared" si="183"/>
        <v>0</v>
      </c>
      <c r="AH139" s="51">
        <f t="shared" si="183"/>
        <v>0</v>
      </c>
      <c r="AI139" s="51">
        <f t="shared" si="183"/>
        <v>0</v>
      </c>
      <c r="AJ139" s="51">
        <f t="shared" si="183"/>
        <v>0</v>
      </c>
      <c r="AK139" s="813"/>
      <c r="AL139" s="831"/>
      <c r="AM139" s="51">
        <f>SUM(AN139:AS139)</f>
        <v>0</v>
      </c>
      <c r="AN139" s="257"/>
      <c r="AO139" s="257"/>
      <c r="AP139" s="257"/>
      <c r="AQ139" s="257"/>
      <c r="AR139" s="257"/>
      <c r="AS139" s="257"/>
      <c r="AT139" s="813"/>
      <c r="AU139" s="834"/>
      <c r="AV139" s="311">
        <f t="shared" si="189"/>
        <v>0</v>
      </c>
      <c r="AW139" s="312"/>
      <c r="AX139" s="312"/>
      <c r="AY139" s="312"/>
      <c r="AZ139" s="312"/>
      <c r="BA139" s="312"/>
      <c r="BB139" s="312"/>
      <c r="BC139" s="813"/>
      <c r="BD139" s="810"/>
      <c r="BE139" s="51">
        <f t="shared" si="192"/>
        <v>0</v>
      </c>
      <c r="BF139" s="257"/>
      <c r="BG139" s="257"/>
      <c r="BH139" s="257"/>
      <c r="BI139" s="257"/>
      <c r="BJ139" s="257"/>
      <c r="BK139" s="257"/>
      <c r="BL139" s="813"/>
      <c r="BM139" s="816"/>
      <c r="BN139" s="51">
        <f t="shared" si="195"/>
        <v>0</v>
      </c>
      <c r="BO139" s="257"/>
      <c r="BP139" s="257"/>
      <c r="BQ139" s="257"/>
      <c r="BR139" s="257"/>
      <c r="BS139" s="257"/>
      <c r="BT139" s="257"/>
      <c r="BU139" s="821"/>
      <c r="BV139" s="822"/>
      <c r="BW139" s="822"/>
      <c r="BX139" s="822"/>
      <c r="BY139" s="822"/>
      <c r="BZ139" s="822"/>
      <c r="CA139" s="822"/>
      <c r="CB139" s="822"/>
      <c r="CC139" s="823"/>
    </row>
    <row r="140" spans="1:81" s="58" customFormat="1" ht="40.049999999999997" customHeight="1" thickTop="1" thickBot="1" x14ac:dyDescent="0.35">
      <c r="A140" s="34"/>
      <c r="B140" s="886"/>
      <c r="C140" s="869"/>
      <c r="D140" s="1412"/>
      <c r="E140" s="1413"/>
      <c r="F140" s="1413"/>
      <c r="G140" s="1413"/>
      <c r="H140" s="1413"/>
      <c r="I140" s="1413"/>
      <c r="J140" s="892"/>
      <c r="K140" s="855"/>
      <c r="L140" s="858"/>
      <c r="M140" s="861"/>
      <c r="N140" s="837"/>
      <c r="O140" s="840"/>
      <c r="P140" s="864"/>
      <c r="Q140" s="867"/>
      <c r="R140" s="813"/>
      <c r="S140" s="39"/>
      <c r="T140" s="236"/>
      <c r="U140" s="236"/>
      <c r="V140" s="236"/>
      <c r="W140" s="301"/>
      <c r="X140" s="31"/>
      <c r="Y140" s="31"/>
      <c r="Z140" s="31"/>
      <c r="AA140" s="31"/>
      <c r="AB140" s="813"/>
      <c r="AC140" s="828"/>
      <c r="AD140" s="311">
        <f t="shared" si="183"/>
        <v>0</v>
      </c>
      <c r="AE140" s="311">
        <f t="shared" si="183"/>
        <v>0</v>
      </c>
      <c r="AF140" s="311">
        <f t="shared" si="183"/>
        <v>0</v>
      </c>
      <c r="AG140" s="51">
        <f t="shared" si="183"/>
        <v>0</v>
      </c>
      <c r="AH140" s="51">
        <f t="shared" si="183"/>
        <v>0</v>
      </c>
      <c r="AI140" s="51">
        <f t="shared" si="183"/>
        <v>0</v>
      </c>
      <c r="AJ140" s="51">
        <f t="shared" si="183"/>
        <v>0</v>
      </c>
      <c r="AK140" s="813"/>
      <c r="AL140" s="831"/>
      <c r="AM140" s="51">
        <f t="shared" si="186"/>
        <v>0</v>
      </c>
      <c r="AN140" s="257"/>
      <c r="AO140" s="257"/>
      <c r="AP140" s="257"/>
      <c r="AQ140" s="257"/>
      <c r="AR140" s="257"/>
      <c r="AS140" s="257"/>
      <c r="AT140" s="813"/>
      <c r="AU140" s="834"/>
      <c r="AV140" s="311">
        <f t="shared" si="189"/>
        <v>0</v>
      </c>
      <c r="AW140" s="312"/>
      <c r="AX140" s="312"/>
      <c r="AY140" s="312"/>
      <c r="AZ140" s="312"/>
      <c r="BA140" s="312"/>
      <c r="BB140" s="312"/>
      <c r="BC140" s="813"/>
      <c r="BD140" s="810"/>
      <c r="BE140" s="51">
        <f t="shared" si="192"/>
        <v>0</v>
      </c>
      <c r="BF140" s="257"/>
      <c r="BG140" s="257"/>
      <c r="BH140" s="257"/>
      <c r="BI140" s="257"/>
      <c r="BJ140" s="257"/>
      <c r="BK140" s="257"/>
      <c r="BL140" s="813"/>
      <c r="BM140" s="816"/>
      <c r="BN140" s="51">
        <f t="shared" si="195"/>
        <v>0</v>
      </c>
      <c r="BO140" s="257"/>
      <c r="BP140" s="257"/>
      <c r="BQ140" s="257"/>
      <c r="BR140" s="257"/>
      <c r="BS140" s="257"/>
      <c r="BT140" s="257"/>
      <c r="BU140" s="821"/>
      <c r="BV140" s="822"/>
      <c r="BW140" s="822"/>
      <c r="BX140" s="822"/>
      <c r="BY140" s="822"/>
      <c r="BZ140" s="822"/>
      <c r="CA140" s="822"/>
      <c r="CB140" s="822"/>
      <c r="CC140" s="823"/>
    </row>
    <row r="141" spans="1:81" s="58" customFormat="1" ht="40.049999999999997" customHeight="1" thickTop="1" thickBot="1" x14ac:dyDescent="0.35">
      <c r="A141" s="34"/>
      <c r="B141" s="886"/>
      <c r="C141" s="869"/>
      <c r="D141" s="1412"/>
      <c r="E141" s="1413"/>
      <c r="F141" s="1413"/>
      <c r="G141" s="1413"/>
      <c r="H141" s="1413"/>
      <c r="I141" s="1413"/>
      <c r="J141" s="893"/>
      <c r="K141" s="856"/>
      <c r="L141" s="859"/>
      <c r="M141" s="862"/>
      <c r="N141" s="838"/>
      <c r="O141" s="841"/>
      <c r="P141" s="865"/>
      <c r="Q141" s="874"/>
      <c r="R141" s="814"/>
      <c r="S141" s="232"/>
      <c r="T141" s="237"/>
      <c r="U141" s="237"/>
      <c r="V141" s="237"/>
      <c r="W141" s="232"/>
      <c r="X141" s="260"/>
      <c r="Y141" s="260"/>
      <c r="Z141" s="260"/>
      <c r="AA141" s="260"/>
      <c r="AB141" s="814"/>
      <c r="AC141" s="829"/>
      <c r="AD141" s="313">
        <f t="shared" si="183"/>
        <v>0</v>
      </c>
      <c r="AE141" s="313">
        <f t="shared" si="183"/>
        <v>0</v>
      </c>
      <c r="AF141" s="313">
        <f t="shared" si="183"/>
        <v>0</v>
      </c>
      <c r="AG141" s="46">
        <f t="shared" si="183"/>
        <v>0</v>
      </c>
      <c r="AH141" s="46">
        <f t="shared" si="183"/>
        <v>0</v>
      </c>
      <c r="AI141" s="46">
        <f t="shared" si="183"/>
        <v>0</v>
      </c>
      <c r="AJ141" s="46">
        <f t="shared" si="183"/>
        <v>0</v>
      </c>
      <c r="AK141" s="814"/>
      <c r="AL141" s="832"/>
      <c r="AM141" s="46">
        <f t="shared" si="186"/>
        <v>0</v>
      </c>
      <c r="AN141" s="49"/>
      <c r="AO141" s="49"/>
      <c r="AP141" s="49"/>
      <c r="AQ141" s="49"/>
      <c r="AR141" s="49"/>
      <c r="AS141" s="49"/>
      <c r="AT141" s="814"/>
      <c r="AU141" s="835"/>
      <c r="AV141" s="313">
        <f t="shared" si="189"/>
        <v>0</v>
      </c>
      <c r="AW141" s="314"/>
      <c r="AX141" s="314"/>
      <c r="AY141" s="314"/>
      <c r="AZ141" s="314"/>
      <c r="BA141" s="314"/>
      <c r="BB141" s="314"/>
      <c r="BC141" s="814"/>
      <c r="BD141" s="811"/>
      <c r="BE141" s="46">
        <f t="shared" si="192"/>
        <v>0</v>
      </c>
      <c r="BF141" s="49"/>
      <c r="BG141" s="49"/>
      <c r="BH141" s="49"/>
      <c r="BI141" s="49"/>
      <c r="BJ141" s="49"/>
      <c r="BK141" s="49"/>
      <c r="BL141" s="814"/>
      <c r="BM141" s="817"/>
      <c r="BN141" s="46">
        <f t="shared" si="195"/>
        <v>0</v>
      </c>
      <c r="BO141" s="49"/>
      <c r="BP141" s="49"/>
      <c r="BQ141" s="49"/>
      <c r="BR141" s="49"/>
      <c r="BS141" s="49"/>
      <c r="BT141" s="49"/>
      <c r="BU141" s="824"/>
      <c r="BV141" s="825"/>
      <c r="BW141" s="825"/>
      <c r="BX141" s="825"/>
      <c r="BY141" s="825"/>
      <c r="BZ141" s="825"/>
      <c r="CA141" s="825"/>
      <c r="CB141" s="825"/>
      <c r="CC141" s="826"/>
    </row>
    <row r="142" spans="1:81" s="58" customFormat="1" ht="40.049999999999997" customHeight="1" thickTop="1" thickBot="1" x14ac:dyDescent="0.35">
      <c r="A142" s="34"/>
      <c r="B142" s="886"/>
      <c r="C142" s="869"/>
      <c r="D142" s="1412">
        <v>4599</v>
      </c>
      <c r="E142" s="1413" t="s">
        <v>4192</v>
      </c>
      <c r="F142" s="1413">
        <v>4599031</v>
      </c>
      <c r="G142" s="1413" t="s">
        <v>4206</v>
      </c>
      <c r="H142" s="1413" t="s">
        <v>4194</v>
      </c>
      <c r="I142" s="1414" t="s">
        <v>4195</v>
      </c>
      <c r="J142" s="891">
        <v>687</v>
      </c>
      <c r="K142" s="854" t="str">
        <f>+[13]Metas!K783</f>
        <v>Municipios con Asistencia Técnica en los instrumentos de Planeación administrativa y financiera</v>
      </c>
      <c r="L142" s="857">
        <v>40</v>
      </c>
      <c r="M142" s="860">
        <f t="shared" ref="M142" si="202">SUM(N142:Q142)/4</f>
        <v>40</v>
      </c>
      <c r="N142" s="836">
        <v>40</v>
      </c>
      <c r="O142" s="839">
        <v>40</v>
      </c>
      <c r="P142" s="863">
        <v>40</v>
      </c>
      <c r="Q142" s="866">
        <v>40</v>
      </c>
      <c r="R142" s="812">
        <f>+$J142</f>
        <v>687</v>
      </c>
      <c r="S142" s="231" t="s">
        <v>4207</v>
      </c>
      <c r="T142" s="235"/>
      <c r="U142" s="235"/>
      <c r="V142" s="235"/>
      <c r="W142" s="299" t="s">
        <v>4203</v>
      </c>
      <c r="X142" s="300">
        <v>44928</v>
      </c>
      <c r="Y142" s="300">
        <v>45291</v>
      </c>
      <c r="Z142" s="256"/>
      <c r="AA142" s="256"/>
      <c r="AB142" s="812">
        <f t="shared" ref="AB142" si="203">+$J142</f>
        <v>687</v>
      </c>
      <c r="AC142" s="827">
        <f t="shared" ref="AC142" si="204">+L142</f>
        <v>40</v>
      </c>
      <c r="AD142" s="309">
        <f t="shared" si="183"/>
        <v>0</v>
      </c>
      <c r="AE142" s="309">
        <f t="shared" si="183"/>
        <v>0</v>
      </c>
      <c r="AF142" s="309">
        <f t="shared" si="183"/>
        <v>0</v>
      </c>
      <c r="AG142" s="44">
        <f t="shared" si="183"/>
        <v>0</v>
      </c>
      <c r="AH142" s="44">
        <f t="shared" si="183"/>
        <v>0</v>
      </c>
      <c r="AI142" s="44">
        <f t="shared" si="183"/>
        <v>0</v>
      </c>
      <c r="AJ142" s="44">
        <f t="shared" si="183"/>
        <v>0</v>
      </c>
      <c r="AK142" s="812">
        <f t="shared" ref="AK142" si="205">+$J142</f>
        <v>687</v>
      </c>
      <c r="AL142" s="830">
        <f t="shared" si="185"/>
        <v>40</v>
      </c>
      <c r="AM142" s="44">
        <f t="shared" si="186"/>
        <v>0</v>
      </c>
      <c r="AN142" s="47"/>
      <c r="AO142" s="47"/>
      <c r="AP142" s="47"/>
      <c r="AQ142" s="47"/>
      <c r="AR142" s="47"/>
      <c r="AS142" s="47"/>
      <c r="AT142" s="812">
        <f t="shared" ref="AT142" si="206">+$J142</f>
        <v>687</v>
      </c>
      <c r="AU142" s="833">
        <f t="shared" si="188"/>
        <v>40</v>
      </c>
      <c r="AV142" s="309">
        <f t="shared" si="189"/>
        <v>0</v>
      </c>
      <c r="AW142" s="310"/>
      <c r="AX142" s="310"/>
      <c r="AY142" s="310"/>
      <c r="AZ142" s="310"/>
      <c r="BA142" s="310"/>
      <c r="BB142" s="310"/>
      <c r="BC142" s="812">
        <f t="shared" ref="BC142" si="207">+$J142</f>
        <v>687</v>
      </c>
      <c r="BD142" s="809">
        <f t="shared" si="191"/>
        <v>40</v>
      </c>
      <c r="BE142" s="44">
        <f t="shared" si="192"/>
        <v>0</v>
      </c>
      <c r="BF142" s="47"/>
      <c r="BG142" s="47"/>
      <c r="BH142" s="47"/>
      <c r="BI142" s="47"/>
      <c r="BJ142" s="47"/>
      <c r="BK142" s="47"/>
      <c r="BL142" s="812">
        <f t="shared" ref="BL142" si="208">+$J142</f>
        <v>687</v>
      </c>
      <c r="BM142" s="815">
        <f t="shared" si="194"/>
        <v>40</v>
      </c>
      <c r="BN142" s="44">
        <f t="shared" si="195"/>
        <v>0</v>
      </c>
      <c r="BO142" s="47"/>
      <c r="BP142" s="47"/>
      <c r="BQ142" s="47"/>
      <c r="BR142" s="47"/>
      <c r="BS142" s="47"/>
      <c r="BT142" s="47"/>
      <c r="BU142" s="818"/>
      <c r="BV142" s="819"/>
      <c r="BW142" s="819"/>
      <c r="BX142" s="819"/>
      <c r="BY142" s="819"/>
      <c r="BZ142" s="819"/>
      <c r="CA142" s="819"/>
      <c r="CB142" s="819"/>
      <c r="CC142" s="820"/>
    </row>
    <row r="143" spans="1:81" s="58" customFormat="1" ht="40.049999999999997" customHeight="1" thickTop="1" thickBot="1" x14ac:dyDescent="0.35">
      <c r="A143" s="34"/>
      <c r="B143" s="886"/>
      <c r="C143" s="869"/>
      <c r="D143" s="1412"/>
      <c r="E143" s="1413"/>
      <c r="F143" s="1413"/>
      <c r="G143" s="1413"/>
      <c r="H143" s="1413"/>
      <c r="I143" s="1413"/>
      <c r="J143" s="892"/>
      <c r="K143" s="855"/>
      <c r="L143" s="858"/>
      <c r="M143" s="861"/>
      <c r="N143" s="837"/>
      <c r="O143" s="840"/>
      <c r="P143" s="864"/>
      <c r="Q143" s="867"/>
      <c r="R143" s="813"/>
      <c r="S143" s="39" t="s">
        <v>4208</v>
      </c>
      <c r="T143" s="236"/>
      <c r="U143" s="236"/>
      <c r="V143" s="236"/>
      <c r="W143" s="301" t="s">
        <v>4209</v>
      </c>
      <c r="X143" s="302">
        <v>44928</v>
      </c>
      <c r="Y143" s="302">
        <v>45291</v>
      </c>
      <c r="Z143" s="31"/>
      <c r="AA143" s="31"/>
      <c r="AB143" s="813"/>
      <c r="AC143" s="828"/>
      <c r="AD143" s="311">
        <f t="shared" si="183"/>
        <v>0</v>
      </c>
      <c r="AE143" s="311">
        <f t="shared" si="183"/>
        <v>0</v>
      </c>
      <c r="AF143" s="311">
        <f t="shared" si="183"/>
        <v>0</v>
      </c>
      <c r="AG143" s="51">
        <f t="shared" si="183"/>
        <v>0</v>
      </c>
      <c r="AH143" s="51">
        <f t="shared" si="183"/>
        <v>0</v>
      </c>
      <c r="AI143" s="51">
        <f t="shared" si="183"/>
        <v>0</v>
      </c>
      <c r="AJ143" s="51">
        <f t="shared" si="183"/>
        <v>0</v>
      </c>
      <c r="AK143" s="813"/>
      <c r="AL143" s="831"/>
      <c r="AM143" s="51">
        <f t="shared" si="186"/>
        <v>0</v>
      </c>
      <c r="AN143" s="257"/>
      <c r="AO143" s="257"/>
      <c r="AP143" s="257"/>
      <c r="AQ143" s="257"/>
      <c r="AR143" s="257"/>
      <c r="AS143" s="257"/>
      <c r="AT143" s="813"/>
      <c r="AU143" s="834"/>
      <c r="AV143" s="311">
        <f t="shared" si="189"/>
        <v>0</v>
      </c>
      <c r="AW143" s="312"/>
      <c r="AX143" s="312"/>
      <c r="AY143" s="312"/>
      <c r="AZ143" s="312"/>
      <c r="BA143" s="312"/>
      <c r="BB143" s="312"/>
      <c r="BC143" s="813"/>
      <c r="BD143" s="810"/>
      <c r="BE143" s="51">
        <f t="shared" si="192"/>
        <v>0</v>
      </c>
      <c r="BF143" s="257"/>
      <c r="BG143" s="257"/>
      <c r="BH143" s="257"/>
      <c r="BI143" s="257"/>
      <c r="BJ143" s="257"/>
      <c r="BK143" s="257"/>
      <c r="BL143" s="813"/>
      <c r="BM143" s="816"/>
      <c r="BN143" s="51">
        <f t="shared" si="195"/>
        <v>0</v>
      </c>
      <c r="BO143" s="257"/>
      <c r="BP143" s="257"/>
      <c r="BQ143" s="257"/>
      <c r="BR143" s="257"/>
      <c r="BS143" s="257"/>
      <c r="BT143" s="257"/>
      <c r="BU143" s="821"/>
      <c r="BV143" s="822"/>
      <c r="BW143" s="822"/>
      <c r="BX143" s="822"/>
      <c r="BY143" s="822"/>
      <c r="BZ143" s="822"/>
      <c r="CA143" s="822"/>
      <c r="CB143" s="822"/>
      <c r="CC143" s="823"/>
    </row>
    <row r="144" spans="1:81" s="58" customFormat="1" ht="40.049999999999997" customHeight="1" thickTop="1" thickBot="1" x14ac:dyDescent="0.35">
      <c r="A144" s="34"/>
      <c r="B144" s="886"/>
      <c r="C144" s="869"/>
      <c r="D144" s="1412"/>
      <c r="E144" s="1413"/>
      <c r="F144" s="1413"/>
      <c r="G144" s="1413"/>
      <c r="H144" s="1413"/>
      <c r="I144" s="1413"/>
      <c r="J144" s="892"/>
      <c r="K144" s="855"/>
      <c r="L144" s="858"/>
      <c r="M144" s="861"/>
      <c r="N144" s="837"/>
      <c r="O144" s="840"/>
      <c r="P144" s="864"/>
      <c r="Q144" s="867"/>
      <c r="R144" s="813"/>
      <c r="S144" s="39"/>
      <c r="T144" s="236"/>
      <c r="U144" s="236"/>
      <c r="V144" s="236"/>
      <c r="W144" s="301"/>
      <c r="X144" s="302"/>
      <c r="Y144" s="302"/>
      <c r="Z144" s="31"/>
      <c r="AA144" s="31"/>
      <c r="AB144" s="813"/>
      <c r="AC144" s="828"/>
      <c r="AD144" s="311">
        <f t="shared" si="183"/>
        <v>0</v>
      </c>
      <c r="AE144" s="311">
        <f t="shared" si="183"/>
        <v>0</v>
      </c>
      <c r="AF144" s="311">
        <f t="shared" si="183"/>
        <v>0</v>
      </c>
      <c r="AG144" s="51">
        <f t="shared" si="183"/>
        <v>0</v>
      </c>
      <c r="AH144" s="51">
        <f t="shared" si="183"/>
        <v>0</v>
      </c>
      <c r="AI144" s="51">
        <f t="shared" si="183"/>
        <v>0</v>
      </c>
      <c r="AJ144" s="51">
        <f t="shared" si="183"/>
        <v>0</v>
      </c>
      <c r="AK144" s="813"/>
      <c r="AL144" s="831"/>
      <c r="AM144" s="51">
        <f t="shared" si="186"/>
        <v>0</v>
      </c>
      <c r="AN144" s="257"/>
      <c r="AO144" s="257"/>
      <c r="AP144" s="257"/>
      <c r="AQ144" s="257"/>
      <c r="AR144" s="257"/>
      <c r="AS144" s="257"/>
      <c r="AT144" s="813"/>
      <c r="AU144" s="834"/>
      <c r="AV144" s="311">
        <f t="shared" si="189"/>
        <v>0</v>
      </c>
      <c r="AW144" s="312"/>
      <c r="AX144" s="312"/>
      <c r="AY144" s="312"/>
      <c r="AZ144" s="312"/>
      <c r="BA144" s="312"/>
      <c r="BB144" s="312"/>
      <c r="BC144" s="813"/>
      <c r="BD144" s="810"/>
      <c r="BE144" s="51">
        <f t="shared" si="192"/>
        <v>0</v>
      </c>
      <c r="BF144" s="257"/>
      <c r="BG144" s="257"/>
      <c r="BH144" s="257"/>
      <c r="BI144" s="257"/>
      <c r="BJ144" s="257"/>
      <c r="BK144" s="257"/>
      <c r="BL144" s="813"/>
      <c r="BM144" s="816"/>
      <c r="BN144" s="51">
        <f t="shared" si="195"/>
        <v>0</v>
      </c>
      <c r="BO144" s="257"/>
      <c r="BP144" s="257"/>
      <c r="BQ144" s="257"/>
      <c r="BR144" s="257"/>
      <c r="BS144" s="257"/>
      <c r="BT144" s="257"/>
      <c r="BU144" s="821"/>
      <c r="BV144" s="822"/>
      <c r="BW144" s="822"/>
      <c r="BX144" s="822"/>
      <c r="BY144" s="822"/>
      <c r="BZ144" s="822"/>
      <c r="CA144" s="822"/>
      <c r="CB144" s="822"/>
      <c r="CC144" s="823"/>
    </row>
    <row r="145" spans="1:81" s="58" customFormat="1" ht="40.049999999999997" customHeight="1" thickTop="1" thickBot="1" x14ac:dyDescent="0.35">
      <c r="A145" s="34"/>
      <c r="B145" s="886"/>
      <c r="C145" s="869"/>
      <c r="D145" s="1412"/>
      <c r="E145" s="1413"/>
      <c r="F145" s="1413"/>
      <c r="G145" s="1413"/>
      <c r="H145" s="1413"/>
      <c r="I145" s="1413"/>
      <c r="J145" s="893"/>
      <c r="K145" s="856"/>
      <c r="L145" s="859"/>
      <c r="M145" s="862"/>
      <c r="N145" s="838"/>
      <c r="O145" s="841"/>
      <c r="P145" s="865"/>
      <c r="Q145" s="874"/>
      <c r="R145" s="814"/>
      <c r="S145" s="232"/>
      <c r="T145" s="237"/>
      <c r="U145" s="237"/>
      <c r="V145" s="237"/>
      <c r="W145" s="303"/>
      <c r="X145" s="304"/>
      <c r="Y145" s="304"/>
      <c r="Z145" s="260"/>
      <c r="AA145" s="260"/>
      <c r="AB145" s="814"/>
      <c r="AC145" s="829"/>
      <c r="AD145" s="313">
        <f t="shared" si="183"/>
        <v>0</v>
      </c>
      <c r="AE145" s="313">
        <f t="shared" si="183"/>
        <v>0</v>
      </c>
      <c r="AF145" s="313">
        <f t="shared" si="183"/>
        <v>0</v>
      </c>
      <c r="AG145" s="46">
        <f t="shared" si="183"/>
        <v>0</v>
      </c>
      <c r="AH145" s="46">
        <f t="shared" si="183"/>
        <v>0</v>
      </c>
      <c r="AI145" s="46">
        <f t="shared" si="183"/>
        <v>0</v>
      </c>
      <c r="AJ145" s="46">
        <f t="shared" si="183"/>
        <v>0</v>
      </c>
      <c r="AK145" s="814"/>
      <c r="AL145" s="832"/>
      <c r="AM145" s="46">
        <f t="shared" si="186"/>
        <v>0</v>
      </c>
      <c r="AN145" s="49"/>
      <c r="AO145" s="49"/>
      <c r="AP145" s="49"/>
      <c r="AQ145" s="49"/>
      <c r="AR145" s="49"/>
      <c r="AS145" s="49"/>
      <c r="AT145" s="814"/>
      <c r="AU145" s="835"/>
      <c r="AV145" s="313">
        <f t="shared" si="189"/>
        <v>0</v>
      </c>
      <c r="AW145" s="314"/>
      <c r="AX145" s="314"/>
      <c r="AY145" s="314"/>
      <c r="AZ145" s="314"/>
      <c r="BA145" s="314"/>
      <c r="BB145" s="314"/>
      <c r="BC145" s="814"/>
      <c r="BD145" s="811"/>
      <c r="BE145" s="46">
        <f t="shared" si="192"/>
        <v>0</v>
      </c>
      <c r="BF145" s="49"/>
      <c r="BG145" s="49"/>
      <c r="BH145" s="49"/>
      <c r="BI145" s="49"/>
      <c r="BJ145" s="49"/>
      <c r="BK145" s="49"/>
      <c r="BL145" s="814"/>
      <c r="BM145" s="817"/>
      <c r="BN145" s="46">
        <f t="shared" si="195"/>
        <v>0</v>
      </c>
      <c r="BO145" s="49"/>
      <c r="BP145" s="49"/>
      <c r="BQ145" s="49"/>
      <c r="BR145" s="49"/>
      <c r="BS145" s="49"/>
      <c r="BT145" s="49"/>
      <c r="BU145" s="824"/>
      <c r="BV145" s="825"/>
      <c r="BW145" s="825"/>
      <c r="BX145" s="825"/>
      <c r="BY145" s="825"/>
      <c r="BZ145" s="825"/>
      <c r="CA145" s="825"/>
      <c r="CB145" s="825"/>
      <c r="CC145" s="826"/>
    </row>
    <row r="146" spans="1:81" s="58" customFormat="1" ht="40.049999999999997" customHeight="1" thickTop="1" thickBot="1" x14ac:dyDescent="0.35">
      <c r="A146" s="34"/>
      <c r="B146" s="886"/>
      <c r="C146" s="869"/>
      <c r="D146" s="1412">
        <v>4599</v>
      </c>
      <c r="E146" s="1413" t="s">
        <v>4192</v>
      </c>
      <c r="F146" s="1413">
        <v>4599031</v>
      </c>
      <c r="G146" s="1413" t="s">
        <v>4206</v>
      </c>
      <c r="H146" s="1413" t="s">
        <v>4194</v>
      </c>
      <c r="I146" s="1414" t="s">
        <v>4195</v>
      </c>
      <c r="J146" s="891">
        <v>688</v>
      </c>
      <c r="K146" s="854" t="str">
        <f>+[13]Metas!K784</f>
        <v>Encuentros subregionales de asistencia técnica, apoyo y revisión de los reportes financieros y plataformas diseñadas por DNP.</v>
      </c>
      <c r="L146" s="857">
        <v>4</v>
      </c>
      <c r="M146" s="860">
        <f>SUM(N146:Q146)</f>
        <v>4</v>
      </c>
      <c r="N146" s="836">
        <v>1</v>
      </c>
      <c r="O146" s="839">
        <v>1</v>
      </c>
      <c r="P146" s="863">
        <v>1</v>
      </c>
      <c r="Q146" s="866">
        <v>1</v>
      </c>
      <c r="R146" s="812">
        <f>+$J146</f>
        <v>688</v>
      </c>
      <c r="S146" s="231" t="s">
        <v>4210</v>
      </c>
      <c r="T146" s="235"/>
      <c r="U146" s="235"/>
      <c r="V146" s="235"/>
      <c r="W146" s="299" t="s">
        <v>4211</v>
      </c>
      <c r="X146" s="300">
        <v>44928</v>
      </c>
      <c r="Y146" s="300">
        <v>44972</v>
      </c>
      <c r="Z146" s="256"/>
      <c r="AA146" s="256"/>
      <c r="AB146" s="812">
        <f t="shared" ref="AB146" si="209">+$J146</f>
        <v>688</v>
      </c>
      <c r="AC146" s="827">
        <f t="shared" ref="AC146" si="210">+L146</f>
        <v>4</v>
      </c>
      <c r="AD146" s="309">
        <f t="shared" si="183"/>
        <v>0</v>
      </c>
      <c r="AE146" s="309">
        <f t="shared" si="183"/>
        <v>0</v>
      </c>
      <c r="AF146" s="309">
        <f t="shared" si="183"/>
        <v>0</v>
      </c>
      <c r="AG146" s="44">
        <f t="shared" si="183"/>
        <v>0</v>
      </c>
      <c r="AH146" s="44">
        <f t="shared" si="183"/>
        <v>0</v>
      </c>
      <c r="AI146" s="44">
        <f t="shared" si="183"/>
        <v>0</v>
      </c>
      <c r="AJ146" s="44">
        <f t="shared" si="183"/>
        <v>0</v>
      </c>
      <c r="AK146" s="812">
        <f t="shared" ref="AK146" si="211">+$J146</f>
        <v>688</v>
      </c>
      <c r="AL146" s="830">
        <f t="shared" si="185"/>
        <v>1</v>
      </c>
      <c r="AM146" s="44">
        <f t="shared" si="186"/>
        <v>0</v>
      </c>
      <c r="AN146" s="47"/>
      <c r="AO146" s="47"/>
      <c r="AP146" s="47"/>
      <c r="AQ146" s="47"/>
      <c r="AR146" s="47"/>
      <c r="AS146" s="47"/>
      <c r="AT146" s="812">
        <f t="shared" ref="AT146" si="212">+$J146</f>
        <v>688</v>
      </c>
      <c r="AU146" s="833">
        <f t="shared" si="188"/>
        <v>1</v>
      </c>
      <c r="AV146" s="309">
        <f t="shared" si="189"/>
        <v>0</v>
      </c>
      <c r="AW146" s="310"/>
      <c r="AX146" s="310"/>
      <c r="AY146" s="310"/>
      <c r="AZ146" s="310"/>
      <c r="BA146" s="310"/>
      <c r="BB146" s="310"/>
      <c r="BC146" s="812">
        <f t="shared" ref="BC146" si="213">+$J146</f>
        <v>688</v>
      </c>
      <c r="BD146" s="809">
        <f t="shared" si="191"/>
        <v>1</v>
      </c>
      <c r="BE146" s="44">
        <f t="shared" si="192"/>
        <v>0</v>
      </c>
      <c r="BF146" s="47"/>
      <c r="BG146" s="47"/>
      <c r="BH146" s="47"/>
      <c r="BI146" s="47"/>
      <c r="BJ146" s="47"/>
      <c r="BK146" s="47"/>
      <c r="BL146" s="812">
        <f t="shared" ref="BL146" si="214">+$J146</f>
        <v>688</v>
      </c>
      <c r="BM146" s="815">
        <f t="shared" si="194"/>
        <v>1</v>
      </c>
      <c r="BN146" s="44">
        <f t="shared" si="195"/>
        <v>0</v>
      </c>
      <c r="BO146" s="47"/>
      <c r="BP146" s="47"/>
      <c r="BQ146" s="47"/>
      <c r="BR146" s="47"/>
      <c r="BS146" s="47"/>
      <c r="BT146" s="47"/>
      <c r="BU146" s="818"/>
      <c r="BV146" s="819"/>
      <c r="BW146" s="819"/>
      <c r="BX146" s="819"/>
      <c r="BY146" s="819"/>
      <c r="BZ146" s="819"/>
      <c r="CA146" s="819"/>
      <c r="CB146" s="819"/>
      <c r="CC146" s="820"/>
    </row>
    <row r="147" spans="1:81" s="58" customFormat="1" ht="40.049999999999997" customHeight="1" thickTop="1" thickBot="1" x14ac:dyDescent="0.35">
      <c r="A147" s="34"/>
      <c r="B147" s="886"/>
      <c r="C147" s="869"/>
      <c r="D147" s="1412"/>
      <c r="E147" s="1413"/>
      <c r="F147" s="1413"/>
      <c r="G147" s="1413"/>
      <c r="H147" s="1413"/>
      <c r="I147" s="1413"/>
      <c r="J147" s="892"/>
      <c r="K147" s="855"/>
      <c r="L147" s="858"/>
      <c r="M147" s="861"/>
      <c r="N147" s="837"/>
      <c r="O147" s="840"/>
      <c r="P147" s="864"/>
      <c r="Q147" s="867"/>
      <c r="R147" s="813"/>
      <c r="S147" s="39" t="s">
        <v>4212</v>
      </c>
      <c r="T147" s="236"/>
      <c r="U147" s="236"/>
      <c r="V147" s="236"/>
      <c r="W147" s="301" t="s">
        <v>4213</v>
      </c>
      <c r="X147" s="302">
        <v>44972</v>
      </c>
      <c r="Y147" s="302">
        <v>45260</v>
      </c>
      <c r="Z147" s="31"/>
      <c r="AA147" s="31"/>
      <c r="AB147" s="813"/>
      <c r="AC147" s="828"/>
      <c r="AD147" s="311">
        <f t="shared" si="183"/>
        <v>0</v>
      </c>
      <c r="AE147" s="311">
        <f t="shared" si="183"/>
        <v>0</v>
      </c>
      <c r="AF147" s="311">
        <f t="shared" si="183"/>
        <v>0</v>
      </c>
      <c r="AG147" s="51">
        <f t="shared" si="183"/>
        <v>0</v>
      </c>
      <c r="AH147" s="51">
        <f t="shared" si="183"/>
        <v>0</v>
      </c>
      <c r="AI147" s="51">
        <f t="shared" si="183"/>
        <v>0</v>
      </c>
      <c r="AJ147" s="51">
        <f t="shared" si="183"/>
        <v>0</v>
      </c>
      <c r="AK147" s="813"/>
      <c r="AL147" s="831"/>
      <c r="AM147" s="311">
        <f t="shared" si="186"/>
        <v>0</v>
      </c>
      <c r="AN147" s="312"/>
      <c r="AO147" s="312"/>
      <c r="AP147" s="312"/>
      <c r="AQ147" s="312"/>
      <c r="AR147" s="312"/>
      <c r="AS147" s="312"/>
      <c r="AT147" s="813"/>
      <c r="AU147" s="834"/>
      <c r="AV147" s="311">
        <f t="shared" si="189"/>
        <v>0</v>
      </c>
      <c r="AW147" s="312"/>
      <c r="AX147" s="312"/>
      <c r="AY147" s="312"/>
      <c r="AZ147" s="312"/>
      <c r="BA147" s="312"/>
      <c r="BB147" s="312"/>
      <c r="BC147" s="813"/>
      <c r="BD147" s="810"/>
      <c r="BE147" s="51">
        <f t="shared" si="192"/>
        <v>0</v>
      </c>
      <c r="BF147" s="257"/>
      <c r="BG147" s="257"/>
      <c r="BH147" s="257"/>
      <c r="BI147" s="257"/>
      <c r="BJ147" s="257"/>
      <c r="BK147" s="257"/>
      <c r="BL147" s="813"/>
      <c r="BM147" s="816"/>
      <c r="BN147" s="51">
        <f t="shared" si="195"/>
        <v>0</v>
      </c>
      <c r="BO147" s="257"/>
      <c r="BP147" s="257"/>
      <c r="BQ147" s="257"/>
      <c r="BR147" s="257"/>
      <c r="BS147" s="257"/>
      <c r="BT147" s="257"/>
      <c r="BU147" s="821"/>
      <c r="BV147" s="822"/>
      <c r="BW147" s="822"/>
      <c r="BX147" s="822"/>
      <c r="BY147" s="822"/>
      <c r="BZ147" s="822"/>
      <c r="CA147" s="822"/>
      <c r="CB147" s="822"/>
      <c r="CC147" s="823"/>
    </row>
    <row r="148" spans="1:81" s="58" customFormat="1" ht="40.049999999999997" customHeight="1" thickTop="1" thickBot="1" x14ac:dyDescent="0.35">
      <c r="A148" s="34"/>
      <c r="B148" s="886"/>
      <c r="C148" s="869"/>
      <c r="D148" s="1412"/>
      <c r="E148" s="1413"/>
      <c r="F148" s="1413"/>
      <c r="G148" s="1413"/>
      <c r="H148" s="1413"/>
      <c r="I148" s="1413"/>
      <c r="J148" s="892"/>
      <c r="K148" s="855"/>
      <c r="L148" s="858"/>
      <c r="M148" s="861"/>
      <c r="N148" s="837"/>
      <c r="O148" s="840"/>
      <c r="P148" s="864"/>
      <c r="Q148" s="867"/>
      <c r="R148" s="813"/>
      <c r="S148" s="39" t="s">
        <v>4214</v>
      </c>
      <c r="T148" s="236"/>
      <c r="U148" s="236"/>
      <c r="V148" s="236"/>
      <c r="W148" s="301" t="s">
        <v>4215</v>
      </c>
      <c r="X148" s="302">
        <v>44928</v>
      </c>
      <c r="Y148" s="302">
        <v>45291</v>
      </c>
      <c r="Z148" s="31"/>
      <c r="AA148" s="31"/>
      <c r="AB148" s="813"/>
      <c r="AC148" s="828"/>
      <c r="AD148" s="311">
        <f t="shared" si="183"/>
        <v>7.04</v>
      </c>
      <c r="AE148" s="311">
        <f t="shared" si="183"/>
        <v>7.04</v>
      </c>
      <c r="AF148" s="311">
        <f t="shared" si="183"/>
        <v>0</v>
      </c>
      <c r="AG148" s="51">
        <f t="shared" si="183"/>
        <v>0</v>
      </c>
      <c r="AH148" s="51">
        <f t="shared" si="183"/>
        <v>0</v>
      </c>
      <c r="AI148" s="51">
        <f t="shared" si="183"/>
        <v>0</v>
      </c>
      <c r="AJ148" s="51">
        <f t="shared" si="183"/>
        <v>0</v>
      </c>
      <c r="AK148" s="813"/>
      <c r="AL148" s="831"/>
      <c r="AM148" s="311">
        <f t="shared" si="186"/>
        <v>3.52</v>
      </c>
      <c r="AN148" s="312">
        <v>3.52</v>
      </c>
      <c r="AO148" s="312"/>
      <c r="AP148" s="312"/>
      <c r="AQ148" s="312"/>
      <c r="AR148" s="312"/>
      <c r="AS148" s="312"/>
      <c r="AT148" s="813"/>
      <c r="AU148" s="834"/>
      <c r="AV148" s="311">
        <f t="shared" si="189"/>
        <v>3.52</v>
      </c>
      <c r="AW148" s="312">
        <v>3.52</v>
      </c>
      <c r="AX148" s="312"/>
      <c r="AY148" s="312"/>
      <c r="AZ148" s="312"/>
      <c r="BA148" s="312"/>
      <c r="BB148" s="312"/>
      <c r="BC148" s="813"/>
      <c r="BD148" s="810"/>
      <c r="BE148" s="51">
        <f t="shared" si="192"/>
        <v>0</v>
      </c>
      <c r="BF148" s="257"/>
      <c r="BG148" s="257"/>
      <c r="BH148" s="257"/>
      <c r="BI148" s="257"/>
      <c r="BJ148" s="257"/>
      <c r="BK148" s="257"/>
      <c r="BL148" s="813"/>
      <c r="BM148" s="816"/>
      <c r="BN148" s="51">
        <f t="shared" si="195"/>
        <v>0</v>
      </c>
      <c r="BO148" s="257"/>
      <c r="BP148" s="257"/>
      <c r="BQ148" s="257"/>
      <c r="BR148" s="257"/>
      <c r="BS148" s="257"/>
      <c r="BT148" s="257"/>
      <c r="BU148" s="821"/>
      <c r="BV148" s="822"/>
      <c r="BW148" s="822"/>
      <c r="BX148" s="822"/>
      <c r="BY148" s="822"/>
      <c r="BZ148" s="822"/>
      <c r="CA148" s="822"/>
      <c r="CB148" s="822"/>
      <c r="CC148" s="823"/>
    </row>
    <row r="149" spans="1:81" s="58" customFormat="1" ht="40.049999999999997" customHeight="1" thickTop="1" thickBot="1" x14ac:dyDescent="0.35">
      <c r="A149" s="34"/>
      <c r="B149" s="886"/>
      <c r="C149" s="869"/>
      <c r="D149" s="1412"/>
      <c r="E149" s="1413"/>
      <c r="F149" s="1413"/>
      <c r="G149" s="1413"/>
      <c r="H149" s="1413"/>
      <c r="I149" s="1413"/>
      <c r="J149" s="893"/>
      <c r="K149" s="856"/>
      <c r="L149" s="859"/>
      <c r="M149" s="862"/>
      <c r="N149" s="838"/>
      <c r="O149" s="841"/>
      <c r="P149" s="865"/>
      <c r="Q149" s="874"/>
      <c r="R149" s="814"/>
      <c r="S149" s="232" t="s">
        <v>4216</v>
      </c>
      <c r="T149" s="237"/>
      <c r="U149" s="237"/>
      <c r="V149" s="237"/>
      <c r="W149" s="303" t="s">
        <v>4217</v>
      </c>
      <c r="X149" s="302">
        <v>44972</v>
      </c>
      <c r="Y149" s="302">
        <v>45260</v>
      </c>
      <c r="Z149" s="260"/>
      <c r="AA149" s="260"/>
      <c r="AB149" s="814"/>
      <c r="AC149" s="829"/>
      <c r="AD149" s="313">
        <f t="shared" si="183"/>
        <v>0</v>
      </c>
      <c r="AE149" s="313">
        <f t="shared" si="183"/>
        <v>0</v>
      </c>
      <c r="AF149" s="313">
        <f t="shared" si="183"/>
        <v>0</v>
      </c>
      <c r="AG149" s="46">
        <f t="shared" si="183"/>
        <v>0</v>
      </c>
      <c r="AH149" s="46">
        <f t="shared" si="183"/>
        <v>0</v>
      </c>
      <c r="AI149" s="46">
        <f t="shared" si="183"/>
        <v>0</v>
      </c>
      <c r="AJ149" s="46">
        <f t="shared" si="183"/>
        <v>0</v>
      </c>
      <c r="AK149" s="814"/>
      <c r="AL149" s="832"/>
      <c r="AM149" s="46">
        <f t="shared" si="186"/>
        <v>0</v>
      </c>
      <c r="AN149" s="49"/>
      <c r="AO149" s="49"/>
      <c r="AP149" s="49"/>
      <c r="AQ149" s="49"/>
      <c r="AR149" s="49"/>
      <c r="AS149" s="49"/>
      <c r="AT149" s="814"/>
      <c r="AU149" s="835"/>
      <c r="AV149" s="313">
        <f t="shared" si="189"/>
        <v>0</v>
      </c>
      <c r="AW149" s="314"/>
      <c r="AX149" s="314"/>
      <c r="AY149" s="314"/>
      <c r="AZ149" s="314"/>
      <c r="BA149" s="314"/>
      <c r="BB149" s="314"/>
      <c r="BC149" s="814"/>
      <c r="BD149" s="811"/>
      <c r="BE149" s="46">
        <f t="shared" si="192"/>
        <v>0</v>
      </c>
      <c r="BF149" s="49"/>
      <c r="BG149" s="49"/>
      <c r="BH149" s="49"/>
      <c r="BI149" s="49"/>
      <c r="BJ149" s="49"/>
      <c r="BK149" s="49"/>
      <c r="BL149" s="814"/>
      <c r="BM149" s="817"/>
      <c r="BN149" s="46">
        <f t="shared" si="195"/>
        <v>0</v>
      </c>
      <c r="BO149" s="49"/>
      <c r="BP149" s="49"/>
      <c r="BQ149" s="49"/>
      <c r="BR149" s="49"/>
      <c r="BS149" s="49"/>
      <c r="BT149" s="49"/>
      <c r="BU149" s="824"/>
      <c r="BV149" s="825"/>
      <c r="BW149" s="825"/>
      <c r="BX149" s="825"/>
      <c r="BY149" s="825"/>
      <c r="BZ149" s="825"/>
      <c r="CA149" s="825"/>
      <c r="CB149" s="825"/>
      <c r="CC149" s="826"/>
    </row>
    <row r="150" spans="1:81" s="58" customFormat="1" ht="40.049999999999997" customHeight="1" thickTop="1" thickBot="1" x14ac:dyDescent="0.35">
      <c r="A150" s="34"/>
      <c r="B150" s="886"/>
      <c r="C150" s="869"/>
      <c r="D150" s="1412">
        <v>4599</v>
      </c>
      <c r="E150" s="1413" t="s">
        <v>4192</v>
      </c>
      <c r="F150" s="1413">
        <v>4599031</v>
      </c>
      <c r="G150" s="1413" t="s">
        <v>4206</v>
      </c>
      <c r="H150" s="1413" t="s">
        <v>4194</v>
      </c>
      <c r="I150" s="1414" t="s">
        <v>4195</v>
      </c>
      <c r="J150" s="891">
        <v>689</v>
      </c>
      <c r="K150" s="854" t="str">
        <f>+[13]Metas!K785</f>
        <v xml:space="preserve">Eventos a Comunidades Indígenas para el uso eficiente de las transferencias SGPRI </v>
      </c>
      <c r="L150" s="857">
        <v>4</v>
      </c>
      <c r="M150" s="860">
        <f>SUM(N150:Q150)</f>
        <v>4</v>
      </c>
      <c r="N150" s="836">
        <v>1</v>
      </c>
      <c r="O150" s="839">
        <v>1</v>
      </c>
      <c r="P150" s="863">
        <v>1</v>
      </c>
      <c r="Q150" s="866">
        <v>1</v>
      </c>
      <c r="R150" s="812">
        <f>+$J150</f>
        <v>689</v>
      </c>
      <c r="S150" s="231" t="s">
        <v>4218</v>
      </c>
      <c r="T150" s="235"/>
      <c r="U150" s="235"/>
      <c r="V150" s="235"/>
      <c r="W150" s="299" t="s">
        <v>4219</v>
      </c>
      <c r="X150" s="300">
        <v>44928</v>
      </c>
      <c r="Y150" s="300">
        <v>45291</v>
      </c>
      <c r="Z150" s="256"/>
      <c r="AA150" s="256"/>
      <c r="AB150" s="812">
        <f t="shared" ref="AB150" si="215">+$J150</f>
        <v>689</v>
      </c>
      <c r="AC150" s="827">
        <f t="shared" ref="AC150" si="216">+L150</f>
        <v>4</v>
      </c>
      <c r="AD150" s="44">
        <f t="shared" si="156"/>
        <v>0</v>
      </c>
      <c r="AE150" s="44">
        <f t="shared" si="156"/>
        <v>0</v>
      </c>
      <c r="AF150" s="44">
        <f t="shared" si="156"/>
        <v>0</v>
      </c>
      <c r="AG150" s="44">
        <f t="shared" si="156"/>
        <v>0</v>
      </c>
      <c r="AH150" s="44">
        <f t="shared" si="156"/>
        <v>0</v>
      </c>
      <c r="AI150" s="44">
        <f t="shared" si="156"/>
        <v>0</v>
      </c>
      <c r="AJ150" s="44">
        <f t="shared" si="156"/>
        <v>0</v>
      </c>
      <c r="AK150" s="812">
        <f t="shared" ref="AK150" si="217">+$J150</f>
        <v>689</v>
      </c>
      <c r="AL150" s="830">
        <f t="shared" ref="AL150" si="218">+N150</f>
        <v>1</v>
      </c>
      <c r="AM150" s="44">
        <f t="shared" si="131"/>
        <v>0</v>
      </c>
      <c r="AN150" s="47"/>
      <c r="AO150" s="47"/>
      <c r="AP150" s="47"/>
      <c r="AQ150" s="47"/>
      <c r="AR150" s="47"/>
      <c r="AS150" s="47"/>
      <c r="AT150" s="812">
        <f t="shared" ref="AT150" si="219">+$J150</f>
        <v>689</v>
      </c>
      <c r="AU150" s="833">
        <f t="shared" ref="AU150" si="220">+O150</f>
        <v>1</v>
      </c>
      <c r="AV150" s="44">
        <f t="shared" si="189"/>
        <v>0</v>
      </c>
      <c r="AW150" s="47"/>
      <c r="AX150" s="47"/>
      <c r="AY150" s="47"/>
      <c r="AZ150" s="47"/>
      <c r="BA150" s="47"/>
      <c r="BB150" s="47"/>
      <c r="BC150" s="812">
        <f t="shared" ref="BC150" si="221">+$J150</f>
        <v>689</v>
      </c>
      <c r="BD150" s="809">
        <f t="shared" ref="BD150" si="222">+P150</f>
        <v>1</v>
      </c>
      <c r="BE150" s="44">
        <f t="shared" si="192"/>
        <v>0</v>
      </c>
      <c r="BF150" s="47"/>
      <c r="BG150" s="47"/>
      <c r="BH150" s="47"/>
      <c r="BI150" s="47"/>
      <c r="BJ150" s="47"/>
      <c r="BK150" s="47"/>
      <c r="BL150" s="812">
        <f t="shared" ref="BL150" si="223">+$J150</f>
        <v>689</v>
      </c>
      <c r="BM150" s="815">
        <f t="shared" ref="BM150" si="224">+Q150</f>
        <v>1</v>
      </c>
      <c r="BN150" s="44">
        <f t="shared" si="195"/>
        <v>0</v>
      </c>
      <c r="BO150" s="47"/>
      <c r="BP150" s="47"/>
      <c r="BQ150" s="47"/>
      <c r="BR150" s="47"/>
      <c r="BS150" s="47"/>
      <c r="BT150" s="47"/>
      <c r="BU150" s="818"/>
      <c r="BV150" s="819"/>
      <c r="BW150" s="819"/>
      <c r="BX150" s="819"/>
      <c r="BY150" s="819"/>
      <c r="BZ150" s="819"/>
      <c r="CA150" s="819"/>
      <c r="CB150" s="819"/>
      <c r="CC150" s="820"/>
    </row>
    <row r="151" spans="1:81" s="58" customFormat="1" ht="40.049999999999997" customHeight="1" thickTop="1" thickBot="1" x14ac:dyDescent="0.35">
      <c r="A151" s="34"/>
      <c r="B151" s="886"/>
      <c r="C151" s="869"/>
      <c r="D151" s="1412"/>
      <c r="E151" s="1413"/>
      <c r="F151" s="1413"/>
      <c r="G151" s="1413"/>
      <c r="H151" s="1413"/>
      <c r="I151" s="1413"/>
      <c r="J151" s="892"/>
      <c r="K151" s="855"/>
      <c r="L151" s="858"/>
      <c r="M151" s="861"/>
      <c r="N151" s="837"/>
      <c r="O151" s="840"/>
      <c r="P151" s="864"/>
      <c r="Q151" s="867"/>
      <c r="R151" s="813"/>
      <c r="S151" s="39" t="s">
        <v>4220</v>
      </c>
      <c r="T151" s="236"/>
      <c r="U151" s="236"/>
      <c r="V151" s="236"/>
      <c r="W151" s="301" t="s">
        <v>4221</v>
      </c>
      <c r="X151" s="302">
        <v>44972</v>
      </c>
      <c r="Y151" s="302">
        <v>45260</v>
      </c>
      <c r="Z151" s="31"/>
      <c r="AA151" s="31"/>
      <c r="AB151" s="813"/>
      <c r="AC151" s="828"/>
      <c r="AD151" s="51">
        <f t="shared" si="156"/>
        <v>0</v>
      </c>
      <c r="AE151" s="51">
        <f t="shared" si="156"/>
        <v>0</v>
      </c>
      <c r="AF151" s="51">
        <f t="shared" si="156"/>
        <v>0</v>
      </c>
      <c r="AG151" s="51">
        <f t="shared" si="156"/>
        <v>0</v>
      </c>
      <c r="AH151" s="51">
        <f t="shared" si="156"/>
        <v>0</v>
      </c>
      <c r="AI151" s="51">
        <f t="shared" si="156"/>
        <v>0</v>
      </c>
      <c r="AJ151" s="51">
        <f t="shared" si="156"/>
        <v>0</v>
      </c>
      <c r="AK151" s="813"/>
      <c r="AL151" s="831"/>
      <c r="AM151" s="51">
        <f t="shared" si="131"/>
        <v>0</v>
      </c>
      <c r="AN151" s="257"/>
      <c r="AO151" s="257"/>
      <c r="AP151" s="257"/>
      <c r="AQ151" s="257"/>
      <c r="AR151" s="257"/>
      <c r="AS151" s="257"/>
      <c r="AT151" s="813"/>
      <c r="AU151" s="834"/>
      <c r="AV151" s="51">
        <f t="shared" si="189"/>
        <v>0</v>
      </c>
      <c r="AW151" s="257"/>
      <c r="AX151" s="257"/>
      <c r="AY151" s="257"/>
      <c r="AZ151" s="257"/>
      <c r="BA151" s="257"/>
      <c r="BB151" s="257"/>
      <c r="BC151" s="813"/>
      <c r="BD151" s="810"/>
      <c r="BE151" s="51">
        <f t="shared" si="192"/>
        <v>0</v>
      </c>
      <c r="BF151" s="257"/>
      <c r="BG151" s="257"/>
      <c r="BH151" s="257"/>
      <c r="BI151" s="257"/>
      <c r="BJ151" s="257"/>
      <c r="BK151" s="257"/>
      <c r="BL151" s="813"/>
      <c r="BM151" s="816"/>
      <c r="BN151" s="51">
        <f t="shared" si="195"/>
        <v>0</v>
      </c>
      <c r="BO151" s="257"/>
      <c r="BP151" s="257"/>
      <c r="BQ151" s="257"/>
      <c r="BR151" s="257"/>
      <c r="BS151" s="257"/>
      <c r="BT151" s="257"/>
      <c r="BU151" s="821"/>
      <c r="BV151" s="822"/>
      <c r="BW151" s="822"/>
      <c r="BX151" s="822"/>
      <c r="BY151" s="822"/>
      <c r="BZ151" s="822"/>
      <c r="CA151" s="822"/>
      <c r="CB151" s="822"/>
      <c r="CC151" s="823"/>
    </row>
    <row r="152" spans="1:81" s="58" customFormat="1" ht="40.049999999999997" customHeight="1" thickTop="1" thickBot="1" x14ac:dyDescent="0.35">
      <c r="A152" s="34"/>
      <c r="B152" s="886"/>
      <c r="C152" s="869"/>
      <c r="D152" s="1412"/>
      <c r="E152" s="1413"/>
      <c r="F152" s="1413"/>
      <c r="G152" s="1413"/>
      <c r="H152" s="1413"/>
      <c r="I152" s="1413"/>
      <c r="J152" s="892"/>
      <c r="K152" s="855"/>
      <c r="L152" s="858"/>
      <c r="M152" s="861"/>
      <c r="N152" s="837"/>
      <c r="O152" s="840"/>
      <c r="P152" s="864"/>
      <c r="Q152" s="867"/>
      <c r="R152" s="813"/>
      <c r="S152" s="39"/>
      <c r="T152" s="236"/>
      <c r="U152" s="236"/>
      <c r="V152" s="236"/>
      <c r="W152" s="39"/>
      <c r="X152" s="31"/>
      <c r="Y152" s="31"/>
      <c r="Z152" s="31"/>
      <c r="AA152" s="31"/>
      <c r="AB152" s="813"/>
      <c r="AC152" s="828"/>
      <c r="AD152" s="51">
        <f t="shared" si="156"/>
        <v>0</v>
      </c>
      <c r="AE152" s="51">
        <f t="shared" si="156"/>
        <v>0</v>
      </c>
      <c r="AF152" s="51">
        <f t="shared" si="156"/>
        <v>0</v>
      </c>
      <c r="AG152" s="51">
        <f t="shared" si="156"/>
        <v>0</v>
      </c>
      <c r="AH152" s="51">
        <f t="shared" si="156"/>
        <v>0</v>
      </c>
      <c r="AI152" s="51">
        <f t="shared" si="156"/>
        <v>0</v>
      </c>
      <c r="AJ152" s="51">
        <f t="shared" si="156"/>
        <v>0</v>
      </c>
      <c r="AK152" s="813"/>
      <c r="AL152" s="831"/>
      <c r="AM152" s="51">
        <f t="shared" si="131"/>
        <v>0</v>
      </c>
      <c r="AN152" s="257"/>
      <c r="AO152" s="257"/>
      <c r="AP152" s="257"/>
      <c r="AQ152" s="257"/>
      <c r="AR152" s="257"/>
      <c r="AS152" s="257"/>
      <c r="AT152" s="813"/>
      <c r="AU152" s="834"/>
      <c r="AV152" s="51">
        <f t="shared" si="189"/>
        <v>0</v>
      </c>
      <c r="AW152" s="257"/>
      <c r="AX152" s="257"/>
      <c r="AY152" s="257"/>
      <c r="AZ152" s="257"/>
      <c r="BA152" s="257"/>
      <c r="BB152" s="257"/>
      <c r="BC152" s="813"/>
      <c r="BD152" s="810"/>
      <c r="BE152" s="51">
        <f t="shared" si="192"/>
        <v>0</v>
      </c>
      <c r="BF152" s="257"/>
      <c r="BG152" s="257"/>
      <c r="BH152" s="257"/>
      <c r="BI152" s="257"/>
      <c r="BJ152" s="257"/>
      <c r="BK152" s="257"/>
      <c r="BL152" s="813"/>
      <c r="BM152" s="816"/>
      <c r="BN152" s="51">
        <f t="shared" si="195"/>
        <v>0</v>
      </c>
      <c r="BO152" s="257"/>
      <c r="BP152" s="257"/>
      <c r="BQ152" s="257"/>
      <c r="BR152" s="257"/>
      <c r="BS152" s="257"/>
      <c r="BT152" s="257"/>
      <c r="BU152" s="821"/>
      <c r="BV152" s="822"/>
      <c r="BW152" s="822"/>
      <c r="BX152" s="822"/>
      <c r="BY152" s="822"/>
      <c r="BZ152" s="822"/>
      <c r="CA152" s="822"/>
      <c r="CB152" s="822"/>
      <c r="CC152" s="823"/>
    </row>
    <row r="153" spans="1:81" s="58" customFormat="1" ht="40.049999999999997" customHeight="1" thickTop="1" thickBot="1" x14ac:dyDescent="0.35">
      <c r="A153" s="34"/>
      <c r="B153" s="886"/>
      <c r="C153" s="870"/>
      <c r="D153" s="1412"/>
      <c r="E153" s="1413"/>
      <c r="F153" s="1413"/>
      <c r="G153" s="1413"/>
      <c r="H153" s="1413"/>
      <c r="I153" s="1413"/>
      <c r="J153" s="893"/>
      <c r="K153" s="856"/>
      <c r="L153" s="859"/>
      <c r="M153" s="862"/>
      <c r="N153" s="838"/>
      <c r="O153" s="841"/>
      <c r="P153" s="865"/>
      <c r="Q153" s="874"/>
      <c r="R153" s="814"/>
      <c r="S153" s="232"/>
      <c r="T153" s="237"/>
      <c r="U153" s="237"/>
      <c r="V153" s="237"/>
      <c r="W153" s="232"/>
      <c r="X153" s="260"/>
      <c r="Y153" s="260"/>
      <c r="Z153" s="260"/>
      <c r="AA153" s="260"/>
      <c r="AB153" s="814"/>
      <c r="AC153" s="829"/>
      <c r="AD153" s="46">
        <f t="shared" si="156"/>
        <v>0</v>
      </c>
      <c r="AE153" s="46">
        <f t="shared" si="156"/>
        <v>0</v>
      </c>
      <c r="AF153" s="46">
        <f t="shared" si="156"/>
        <v>0</v>
      </c>
      <c r="AG153" s="46">
        <f t="shared" si="156"/>
        <v>0</v>
      </c>
      <c r="AH153" s="46">
        <f t="shared" si="156"/>
        <v>0</v>
      </c>
      <c r="AI153" s="46">
        <f t="shared" si="156"/>
        <v>0</v>
      </c>
      <c r="AJ153" s="46">
        <f t="shared" si="156"/>
        <v>0</v>
      </c>
      <c r="AK153" s="814"/>
      <c r="AL153" s="832"/>
      <c r="AM153" s="46">
        <f t="shared" si="131"/>
        <v>0</v>
      </c>
      <c r="AN153" s="49"/>
      <c r="AO153" s="49"/>
      <c r="AP153" s="49"/>
      <c r="AQ153" s="49"/>
      <c r="AR153" s="49"/>
      <c r="AS153" s="49"/>
      <c r="AT153" s="814"/>
      <c r="AU153" s="835"/>
      <c r="AV153" s="46">
        <f t="shared" si="189"/>
        <v>0</v>
      </c>
      <c r="AW153" s="49"/>
      <c r="AX153" s="49"/>
      <c r="AY153" s="49"/>
      <c r="AZ153" s="49"/>
      <c r="BA153" s="49"/>
      <c r="BB153" s="49"/>
      <c r="BC153" s="814"/>
      <c r="BD153" s="811"/>
      <c r="BE153" s="46">
        <f t="shared" si="192"/>
        <v>0</v>
      </c>
      <c r="BF153" s="49"/>
      <c r="BG153" s="49"/>
      <c r="BH153" s="49"/>
      <c r="BI153" s="49"/>
      <c r="BJ153" s="49"/>
      <c r="BK153" s="49"/>
      <c r="BL153" s="814"/>
      <c r="BM153" s="817"/>
      <c r="BN153" s="46">
        <f t="shared" si="195"/>
        <v>0</v>
      </c>
      <c r="BO153" s="49"/>
      <c r="BP153" s="49"/>
      <c r="BQ153" s="49"/>
      <c r="BR153" s="49"/>
      <c r="BS153" s="49"/>
      <c r="BT153" s="49"/>
      <c r="BU153" s="824"/>
      <c r="BV153" s="825"/>
      <c r="BW153" s="825"/>
      <c r="BX153" s="825"/>
      <c r="BY153" s="825"/>
      <c r="BZ153" s="825"/>
      <c r="CA153" s="825"/>
      <c r="CB153" s="825"/>
      <c r="CC153" s="826"/>
    </row>
    <row r="154" spans="1:81" s="58" customFormat="1" ht="40.049999999999997" customHeight="1" thickTop="1" thickBot="1" x14ac:dyDescent="0.35">
      <c r="A154" s="34"/>
      <c r="B154" s="886"/>
      <c r="C154" s="868" t="s">
        <v>1071</v>
      </c>
      <c r="D154" s="1407">
        <v>4599</v>
      </c>
      <c r="E154" s="1408" t="s">
        <v>4222</v>
      </c>
      <c r="F154" s="1408">
        <v>4599031</v>
      </c>
      <c r="G154" s="1408" t="s">
        <v>4317</v>
      </c>
      <c r="H154" s="1409" t="s">
        <v>4194</v>
      </c>
      <c r="I154" s="1410" t="s">
        <v>4195</v>
      </c>
      <c r="J154" s="812">
        <v>690</v>
      </c>
      <c r="K154" s="854" t="str">
        <f>+Metas!K786</f>
        <v>Municipios con Asistencia Técnica para la operatividad y funcionamiento de los Bancos de Proyectos de Inversión Municipal</v>
      </c>
      <c r="L154" s="857">
        <v>40</v>
      </c>
      <c r="M154" s="860">
        <f t="shared" ref="M154" si="225">SUM(N154:Q154)/4</f>
        <v>40</v>
      </c>
      <c r="N154" s="836">
        <v>40</v>
      </c>
      <c r="O154" s="839">
        <v>40</v>
      </c>
      <c r="P154" s="863">
        <v>40</v>
      </c>
      <c r="Q154" s="866">
        <v>40</v>
      </c>
      <c r="R154" s="812">
        <f>+$J154</f>
        <v>690</v>
      </c>
      <c r="S154" s="231" t="s">
        <v>4319</v>
      </c>
      <c r="T154" s="235"/>
      <c r="U154" s="235"/>
      <c r="V154" s="235"/>
      <c r="W154" s="231"/>
      <c r="X154" s="256"/>
      <c r="Y154" s="256"/>
      <c r="Z154" s="256"/>
      <c r="AA154" s="256"/>
      <c r="AB154" s="812">
        <f t="shared" ref="AB154" si="226">+$J154</f>
        <v>690</v>
      </c>
      <c r="AC154" s="827">
        <f t="shared" ref="AC154" si="227">+L154</f>
        <v>40</v>
      </c>
      <c r="AD154" s="44">
        <f t="shared" si="156"/>
        <v>27.5</v>
      </c>
      <c r="AE154" s="44">
        <f t="shared" si="156"/>
        <v>27.5</v>
      </c>
      <c r="AF154" s="44">
        <f t="shared" si="156"/>
        <v>0</v>
      </c>
      <c r="AG154" s="44">
        <f t="shared" si="156"/>
        <v>0</v>
      </c>
      <c r="AH154" s="44">
        <f t="shared" si="156"/>
        <v>0</v>
      </c>
      <c r="AI154" s="44">
        <f t="shared" si="156"/>
        <v>0</v>
      </c>
      <c r="AJ154" s="44">
        <f t="shared" si="156"/>
        <v>0</v>
      </c>
      <c r="AK154" s="812">
        <f t="shared" ref="AK154" si="228">+$J154</f>
        <v>690</v>
      </c>
      <c r="AL154" s="830">
        <f t="shared" ref="AL154" si="229">+N154</f>
        <v>40</v>
      </c>
      <c r="AM154" s="305">
        <f t="shared" si="131"/>
        <v>4.5</v>
      </c>
      <c r="AN154" s="306">
        <v>4.5</v>
      </c>
      <c r="AO154" s="47"/>
      <c r="AP154" s="47"/>
      <c r="AQ154" s="47"/>
      <c r="AR154" s="47"/>
      <c r="AS154" s="47"/>
      <c r="AT154" s="812">
        <f t="shared" ref="AT154" si="230">+$J154</f>
        <v>690</v>
      </c>
      <c r="AU154" s="833">
        <f t="shared" ref="AU154" si="231">+O154</f>
        <v>40</v>
      </c>
      <c r="AV154" s="305">
        <f t="shared" si="189"/>
        <v>9.5</v>
      </c>
      <c r="AW154" s="306">
        <v>9.5</v>
      </c>
      <c r="AX154" s="47"/>
      <c r="AY154" s="47"/>
      <c r="AZ154" s="47"/>
      <c r="BA154" s="47"/>
      <c r="BB154" s="47"/>
      <c r="BC154" s="812">
        <f t="shared" ref="BC154" si="232">+$J154</f>
        <v>690</v>
      </c>
      <c r="BD154" s="809">
        <f t="shared" ref="BD154" si="233">+P154</f>
        <v>40</v>
      </c>
      <c r="BE154" s="305">
        <f t="shared" si="192"/>
        <v>9.5</v>
      </c>
      <c r="BF154" s="306">
        <v>9.5</v>
      </c>
      <c r="BG154" s="47"/>
      <c r="BH154" s="47"/>
      <c r="BI154" s="47"/>
      <c r="BJ154" s="47"/>
      <c r="BK154" s="47"/>
      <c r="BL154" s="812">
        <f t="shared" ref="BL154" si="234">+$J154</f>
        <v>690</v>
      </c>
      <c r="BM154" s="815">
        <f t="shared" ref="BM154" si="235">+Q154</f>
        <v>40</v>
      </c>
      <c r="BN154" s="305">
        <f t="shared" si="195"/>
        <v>4</v>
      </c>
      <c r="BO154" s="306">
        <v>4</v>
      </c>
      <c r="BP154" s="47"/>
      <c r="BQ154" s="47"/>
      <c r="BR154" s="47"/>
      <c r="BS154" s="47"/>
      <c r="BT154" s="47"/>
      <c r="BU154" s="818"/>
      <c r="BV154" s="819"/>
      <c r="BW154" s="819"/>
      <c r="BX154" s="819"/>
      <c r="BY154" s="819"/>
      <c r="BZ154" s="819"/>
      <c r="CA154" s="819"/>
      <c r="CB154" s="819"/>
      <c r="CC154" s="820"/>
    </row>
    <row r="155" spans="1:81" s="58" customFormat="1" ht="40.049999999999997" customHeight="1" thickTop="1" thickBot="1" x14ac:dyDescent="0.35">
      <c r="A155" s="34"/>
      <c r="B155" s="886"/>
      <c r="C155" s="869"/>
      <c r="D155" s="1407"/>
      <c r="E155" s="1408"/>
      <c r="F155" s="1408"/>
      <c r="G155" s="1408"/>
      <c r="H155" s="1409"/>
      <c r="I155" s="1411"/>
      <c r="J155" s="813"/>
      <c r="K155" s="855"/>
      <c r="L155" s="858"/>
      <c r="M155" s="861"/>
      <c r="N155" s="837"/>
      <c r="O155" s="840"/>
      <c r="P155" s="864"/>
      <c r="Q155" s="867"/>
      <c r="R155" s="813"/>
      <c r="S155" s="39" t="s">
        <v>4320</v>
      </c>
      <c r="T155" s="236"/>
      <c r="U155" s="236"/>
      <c r="V155" s="236"/>
      <c r="W155" s="39"/>
      <c r="X155" s="31"/>
      <c r="Y155" s="31"/>
      <c r="Z155" s="31"/>
      <c r="AA155" s="31"/>
      <c r="AB155" s="813"/>
      <c r="AC155" s="828"/>
      <c r="AD155" s="51">
        <f t="shared" si="156"/>
        <v>0</v>
      </c>
      <c r="AE155" s="51">
        <f t="shared" si="156"/>
        <v>0</v>
      </c>
      <c r="AF155" s="51">
        <f t="shared" si="156"/>
        <v>0</v>
      </c>
      <c r="AG155" s="51">
        <f t="shared" si="156"/>
        <v>0</v>
      </c>
      <c r="AH155" s="51">
        <f t="shared" si="156"/>
        <v>0</v>
      </c>
      <c r="AI155" s="51">
        <f t="shared" si="156"/>
        <v>0</v>
      </c>
      <c r="AJ155" s="51">
        <f t="shared" si="156"/>
        <v>0</v>
      </c>
      <c r="AK155" s="813"/>
      <c r="AL155" s="831"/>
      <c r="AM155" s="51">
        <f t="shared" si="131"/>
        <v>0</v>
      </c>
      <c r="AN155" s="257"/>
      <c r="AO155" s="257"/>
      <c r="AP155" s="257"/>
      <c r="AQ155" s="257"/>
      <c r="AR155" s="257"/>
      <c r="AS155" s="257"/>
      <c r="AT155" s="813"/>
      <c r="AU155" s="834"/>
      <c r="AV155" s="51">
        <f t="shared" si="189"/>
        <v>0</v>
      </c>
      <c r="AW155" s="257"/>
      <c r="AX155" s="257"/>
      <c r="AY155" s="257"/>
      <c r="AZ155" s="257"/>
      <c r="BA155" s="257"/>
      <c r="BB155" s="257"/>
      <c r="BC155" s="813"/>
      <c r="BD155" s="810"/>
      <c r="BE155" s="51">
        <f t="shared" si="192"/>
        <v>0</v>
      </c>
      <c r="BF155" s="257"/>
      <c r="BG155" s="257"/>
      <c r="BH155" s="257"/>
      <c r="BI155" s="257"/>
      <c r="BJ155" s="257"/>
      <c r="BK155" s="257"/>
      <c r="BL155" s="813"/>
      <c r="BM155" s="816"/>
      <c r="BN155" s="51">
        <f t="shared" si="195"/>
        <v>0</v>
      </c>
      <c r="BO155" s="257"/>
      <c r="BP155" s="257"/>
      <c r="BQ155" s="257"/>
      <c r="BR155" s="257"/>
      <c r="BS155" s="257"/>
      <c r="BT155" s="257"/>
      <c r="BU155" s="821"/>
      <c r="BV155" s="822"/>
      <c r="BW155" s="822"/>
      <c r="BX155" s="822"/>
      <c r="BY155" s="822"/>
      <c r="BZ155" s="822"/>
      <c r="CA155" s="822"/>
      <c r="CB155" s="822"/>
      <c r="CC155" s="823"/>
    </row>
    <row r="156" spans="1:81" s="58" customFormat="1" ht="40.049999999999997" customHeight="1" thickTop="1" thickBot="1" x14ac:dyDescent="0.35">
      <c r="A156" s="34"/>
      <c r="B156" s="886"/>
      <c r="C156" s="869"/>
      <c r="D156" s="1407"/>
      <c r="E156" s="1408"/>
      <c r="F156" s="1408"/>
      <c r="G156" s="1408"/>
      <c r="H156" s="1409"/>
      <c r="I156" s="1411"/>
      <c r="J156" s="813"/>
      <c r="K156" s="855"/>
      <c r="L156" s="858"/>
      <c r="M156" s="861"/>
      <c r="N156" s="837"/>
      <c r="O156" s="840"/>
      <c r="P156" s="864"/>
      <c r="Q156" s="867"/>
      <c r="R156" s="813"/>
      <c r="S156" s="39" t="s">
        <v>4321</v>
      </c>
      <c r="T156" s="236"/>
      <c r="U156" s="236"/>
      <c r="V156" s="236"/>
      <c r="W156" s="39"/>
      <c r="X156" s="31"/>
      <c r="Y156" s="31"/>
      <c r="Z156" s="31"/>
      <c r="AA156" s="31"/>
      <c r="AB156" s="813"/>
      <c r="AC156" s="828"/>
      <c r="AD156" s="51">
        <f t="shared" si="156"/>
        <v>0</v>
      </c>
      <c r="AE156" s="51">
        <f t="shared" si="156"/>
        <v>0</v>
      </c>
      <c r="AF156" s="51">
        <f t="shared" si="156"/>
        <v>0</v>
      </c>
      <c r="AG156" s="51">
        <f t="shared" si="156"/>
        <v>0</v>
      </c>
      <c r="AH156" s="51">
        <f t="shared" si="156"/>
        <v>0</v>
      </c>
      <c r="AI156" s="51">
        <f t="shared" si="156"/>
        <v>0</v>
      </c>
      <c r="AJ156" s="51">
        <f t="shared" si="156"/>
        <v>0</v>
      </c>
      <c r="AK156" s="813"/>
      <c r="AL156" s="831"/>
      <c r="AM156" s="51">
        <f t="shared" si="131"/>
        <v>0</v>
      </c>
      <c r="AN156" s="257"/>
      <c r="AO156" s="257"/>
      <c r="AP156" s="257"/>
      <c r="AQ156" s="257"/>
      <c r="AR156" s="257"/>
      <c r="AS156" s="257"/>
      <c r="AT156" s="813"/>
      <c r="AU156" s="834"/>
      <c r="AV156" s="51">
        <f t="shared" si="189"/>
        <v>0</v>
      </c>
      <c r="AW156" s="257"/>
      <c r="AX156" s="257"/>
      <c r="AY156" s="257"/>
      <c r="AZ156" s="257"/>
      <c r="BA156" s="257"/>
      <c r="BB156" s="257"/>
      <c r="BC156" s="813"/>
      <c r="BD156" s="810"/>
      <c r="BE156" s="51">
        <f t="shared" si="192"/>
        <v>0</v>
      </c>
      <c r="BF156" s="257"/>
      <c r="BG156" s="257"/>
      <c r="BH156" s="257"/>
      <c r="BI156" s="257"/>
      <c r="BJ156" s="257"/>
      <c r="BK156" s="257"/>
      <c r="BL156" s="813"/>
      <c r="BM156" s="816"/>
      <c r="BN156" s="51">
        <f t="shared" si="195"/>
        <v>0</v>
      </c>
      <c r="BO156" s="257"/>
      <c r="BP156" s="257"/>
      <c r="BQ156" s="257"/>
      <c r="BR156" s="257"/>
      <c r="BS156" s="257"/>
      <c r="BT156" s="257"/>
      <c r="BU156" s="821"/>
      <c r="BV156" s="822"/>
      <c r="BW156" s="822"/>
      <c r="BX156" s="822"/>
      <c r="BY156" s="822"/>
      <c r="BZ156" s="822"/>
      <c r="CA156" s="822"/>
      <c r="CB156" s="822"/>
      <c r="CC156" s="823"/>
    </row>
    <row r="157" spans="1:81" s="58" customFormat="1" ht="40.049999999999997" customHeight="1" thickTop="1" thickBot="1" x14ac:dyDescent="0.35">
      <c r="A157" s="34"/>
      <c r="B157" s="886"/>
      <c r="C157" s="869"/>
      <c r="D157" s="1407"/>
      <c r="E157" s="1408"/>
      <c r="F157" s="1408"/>
      <c r="G157" s="1408"/>
      <c r="H157" s="1409"/>
      <c r="I157" s="1411"/>
      <c r="J157" s="814"/>
      <c r="K157" s="856"/>
      <c r="L157" s="859"/>
      <c r="M157" s="862"/>
      <c r="N157" s="838"/>
      <c r="O157" s="841"/>
      <c r="P157" s="865"/>
      <c r="Q157" s="874"/>
      <c r="R157" s="814"/>
      <c r="S157" s="232"/>
      <c r="T157" s="237"/>
      <c r="U157" s="237"/>
      <c r="V157" s="237"/>
      <c r="W157" s="232"/>
      <c r="X157" s="260"/>
      <c r="Y157" s="260"/>
      <c r="Z157" s="260"/>
      <c r="AA157" s="260"/>
      <c r="AB157" s="814"/>
      <c r="AC157" s="829"/>
      <c r="AD157" s="46">
        <f t="shared" si="156"/>
        <v>0</v>
      </c>
      <c r="AE157" s="46">
        <f t="shared" si="156"/>
        <v>0</v>
      </c>
      <c r="AF157" s="46">
        <f t="shared" si="156"/>
        <v>0</v>
      </c>
      <c r="AG157" s="46">
        <f t="shared" si="156"/>
        <v>0</v>
      </c>
      <c r="AH157" s="46">
        <f t="shared" si="156"/>
        <v>0</v>
      </c>
      <c r="AI157" s="46">
        <f t="shared" si="156"/>
        <v>0</v>
      </c>
      <c r="AJ157" s="46">
        <f t="shared" si="156"/>
        <v>0</v>
      </c>
      <c r="AK157" s="814"/>
      <c r="AL157" s="832"/>
      <c r="AM157" s="46">
        <f t="shared" si="131"/>
        <v>0</v>
      </c>
      <c r="AN157" s="49"/>
      <c r="AO157" s="49"/>
      <c r="AP157" s="49"/>
      <c r="AQ157" s="49"/>
      <c r="AR157" s="49"/>
      <c r="AS157" s="49"/>
      <c r="AT157" s="814"/>
      <c r="AU157" s="835"/>
      <c r="AV157" s="46">
        <f t="shared" si="189"/>
        <v>0</v>
      </c>
      <c r="AW157" s="49"/>
      <c r="AX157" s="49"/>
      <c r="AY157" s="49"/>
      <c r="AZ157" s="49"/>
      <c r="BA157" s="49"/>
      <c r="BB157" s="49"/>
      <c r="BC157" s="814"/>
      <c r="BD157" s="811"/>
      <c r="BE157" s="46">
        <f t="shared" si="192"/>
        <v>0</v>
      </c>
      <c r="BF157" s="49"/>
      <c r="BG157" s="49"/>
      <c r="BH157" s="49"/>
      <c r="BI157" s="49"/>
      <c r="BJ157" s="49"/>
      <c r="BK157" s="49"/>
      <c r="BL157" s="814"/>
      <c r="BM157" s="817"/>
      <c r="BN157" s="46">
        <f t="shared" si="195"/>
        <v>0</v>
      </c>
      <c r="BO157" s="49"/>
      <c r="BP157" s="49"/>
      <c r="BQ157" s="49"/>
      <c r="BR157" s="49"/>
      <c r="BS157" s="49"/>
      <c r="BT157" s="49"/>
      <c r="BU157" s="824"/>
      <c r="BV157" s="825"/>
      <c r="BW157" s="825"/>
      <c r="BX157" s="825"/>
      <c r="BY157" s="825"/>
      <c r="BZ157" s="825"/>
      <c r="CA157" s="825"/>
      <c r="CB157" s="825"/>
      <c r="CC157" s="826"/>
    </row>
    <row r="158" spans="1:81" s="58" customFormat="1" ht="40.049999999999997" customHeight="1" thickTop="1" thickBot="1" x14ac:dyDescent="0.35">
      <c r="A158" s="34"/>
      <c r="B158" s="886"/>
      <c r="C158" s="869"/>
      <c r="D158" s="1407">
        <v>4599</v>
      </c>
      <c r="E158" s="1408" t="s">
        <v>4222</v>
      </c>
      <c r="F158" s="1408">
        <v>4599031</v>
      </c>
      <c r="G158" s="1408" t="s">
        <v>4317</v>
      </c>
      <c r="H158" s="1409" t="s">
        <v>4194</v>
      </c>
      <c r="I158" s="1410" t="s">
        <v>4195</v>
      </c>
      <c r="J158" s="891">
        <v>691</v>
      </c>
      <c r="K158" s="854" t="str">
        <f>+Metas!K787</f>
        <v>Municipios capacitados en la Formulación y presentación de Proyectos de Inversión</v>
      </c>
      <c r="L158" s="857">
        <v>40</v>
      </c>
      <c r="M158" s="860">
        <f>SUM(N158:Q158)</f>
        <v>40</v>
      </c>
      <c r="N158" s="836">
        <v>10</v>
      </c>
      <c r="O158" s="839">
        <v>10</v>
      </c>
      <c r="P158" s="863">
        <v>10</v>
      </c>
      <c r="Q158" s="866">
        <v>10</v>
      </c>
      <c r="R158" s="812">
        <f>+$J158</f>
        <v>691</v>
      </c>
      <c r="S158" s="231" t="s">
        <v>4322</v>
      </c>
      <c r="T158" s="235"/>
      <c r="U158" s="235"/>
      <c r="V158" s="235"/>
      <c r="W158" s="231"/>
      <c r="X158" s="256"/>
      <c r="Y158" s="256"/>
      <c r="Z158" s="256"/>
      <c r="AA158" s="256"/>
      <c r="AB158" s="812">
        <f t="shared" ref="AB158" si="236">+$J158</f>
        <v>691</v>
      </c>
      <c r="AC158" s="827">
        <f t="shared" ref="AC158" si="237">+L158</f>
        <v>40</v>
      </c>
      <c r="AD158" s="44">
        <f t="shared" si="156"/>
        <v>27.5</v>
      </c>
      <c r="AE158" s="44">
        <f t="shared" si="156"/>
        <v>27.5</v>
      </c>
      <c r="AF158" s="44">
        <f t="shared" si="156"/>
        <v>0</v>
      </c>
      <c r="AG158" s="44">
        <f t="shared" si="156"/>
        <v>0</v>
      </c>
      <c r="AH158" s="44">
        <f t="shared" si="156"/>
        <v>0</v>
      </c>
      <c r="AI158" s="44">
        <f t="shared" si="156"/>
        <v>0</v>
      </c>
      <c r="AJ158" s="44">
        <f t="shared" si="156"/>
        <v>0</v>
      </c>
      <c r="AK158" s="812">
        <f t="shared" ref="AK158" si="238">+$J158</f>
        <v>691</v>
      </c>
      <c r="AL158" s="830">
        <f>+N158</f>
        <v>10</v>
      </c>
      <c r="AM158" s="305">
        <f t="shared" ref="AM158" si="239">SUM(AN158:AS158)</f>
        <v>4.5</v>
      </c>
      <c r="AN158" s="306">
        <v>4.5</v>
      </c>
      <c r="AO158" s="47"/>
      <c r="AP158" s="47"/>
      <c r="AQ158" s="47"/>
      <c r="AR158" s="47"/>
      <c r="AS158" s="47"/>
      <c r="AT158" s="812">
        <f t="shared" ref="AT158" si="240">+$J158</f>
        <v>691</v>
      </c>
      <c r="AU158" s="833">
        <f>+O158</f>
        <v>10</v>
      </c>
      <c r="AV158" s="305">
        <f t="shared" si="189"/>
        <v>9.5</v>
      </c>
      <c r="AW158" s="306">
        <v>9.5</v>
      </c>
      <c r="AX158" s="47"/>
      <c r="AY158" s="47"/>
      <c r="AZ158" s="47"/>
      <c r="BA158" s="47"/>
      <c r="BB158" s="47"/>
      <c r="BC158" s="812">
        <f t="shared" ref="BC158" si="241">+$J158</f>
        <v>691</v>
      </c>
      <c r="BD158" s="809">
        <f>+P158</f>
        <v>10</v>
      </c>
      <c r="BE158" s="305">
        <f t="shared" si="192"/>
        <v>9.5</v>
      </c>
      <c r="BF158" s="306">
        <v>9.5</v>
      </c>
      <c r="BG158" s="47"/>
      <c r="BH158" s="47"/>
      <c r="BI158" s="47"/>
      <c r="BJ158" s="47"/>
      <c r="BK158" s="47"/>
      <c r="BL158" s="812">
        <f t="shared" ref="BL158" si="242">+$J158</f>
        <v>691</v>
      </c>
      <c r="BM158" s="815">
        <f>+Q158</f>
        <v>10</v>
      </c>
      <c r="BN158" s="305">
        <f t="shared" si="195"/>
        <v>4</v>
      </c>
      <c r="BO158" s="306">
        <v>4</v>
      </c>
      <c r="BP158" s="47"/>
      <c r="BQ158" s="47"/>
      <c r="BR158" s="47"/>
      <c r="BS158" s="47"/>
      <c r="BT158" s="47"/>
      <c r="BU158" s="818"/>
      <c r="BV158" s="819"/>
      <c r="BW158" s="819"/>
      <c r="BX158" s="819"/>
      <c r="BY158" s="819"/>
      <c r="BZ158" s="819"/>
      <c r="CA158" s="819"/>
      <c r="CB158" s="819"/>
      <c r="CC158" s="820"/>
    </row>
    <row r="159" spans="1:81" s="58" customFormat="1" ht="40.049999999999997" customHeight="1" thickTop="1" thickBot="1" x14ac:dyDescent="0.35">
      <c r="A159" s="34"/>
      <c r="B159" s="886"/>
      <c r="C159" s="869"/>
      <c r="D159" s="1407"/>
      <c r="E159" s="1408"/>
      <c r="F159" s="1408"/>
      <c r="G159" s="1408"/>
      <c r="H159" s="1409"/>
      <c r="I159" s="1411"/>
      <c r="J159" s="892"/>
      <c r="K159" s="855"/>
      <c r="L159" s="858"/>
      <c r="M159" s="861"/>
      <c r="N159" s="837"/>
      <c r="O159" s="840"/>
      <c r="P159" s="864"/>
      <c r="Q159" s="867"/>
      <c r="R159" s="813"/>
      <c r="S159" s="39" t="s">
        <v>4323</v>
      </c>
      <c r="T159" s="236"/>
      <c r="U159" s="236"/>
      <c r="V159" s="236"/>
      <c r="W159" s="39"/>
      <c r="X159" s="31"/>
      <c r="Y159" s="31"/>
      <c r="Z159" s="31"/>
      <c r="AA159" s="31"/>
      <c r="AB159" s="813"/>
      <c r="AC159" s="828"/>
      <c r="AD159" s="51">
        <f t="shared" si="156"/>
        <v>0</v>
      </c>
      <c r="AE159" s="51">
        <f t="shared" si="156"/>
        <v>0</v>
      </c>
      <c r="AF159" s="51">
        <f t="shared" si="156"/>
        <v>0</v>
      </c>
      <c r="AG159" s="51">
        <f t="shared" si="156"/>
        <v>0</v>
      </c>
      <c r="AH159" s="51">
        <f t="shared" si="156"/>
        <v>0</v>
      </c>
      <c r="AI159" s="51">
        <f t="shared" si="156"/>
        <v>0</v>
      </c>
      <c r="AJ159" s="51">
        <f t="shared" si="156"/>
        <v>0</v>
      </c>
      <c r="AK159" s="813"/>
      <c r="AL159" s="831"/>
      <c r="AM159" s="51">
        <f t="shared" si="131"/>
        <v>0</v>
      </c>
      <c r="AN159" s="257"/>
      <c r="AO159" s="257"/>
      <c r="AP159" s="257"/>
      <c r="AQ159" s="257"/>
      <c r="AR159" s="257"/>
      <c r="AS159" s="257"/>
      <c r="AT159" s="813"/>
      <c r="AU159" s="834"/>
      <c r="AV159" s="51">
        <f t="shared" si="189"/>
        <v>0</v>
      </c>
      <c r="AW159" s="257"/>
      <c r="AX159" s="257"/>
      <c r="AY159" s="257"/>
      <c r="AZ159" s="257"/>
      <c r="BA159" s="257"/>
      <c r="BB159" s="257"/>
      <c r="BC159" s="813"/>
      <c r="BD159" s="810"/>
      <c r="BE159" s="51">
        <f t="shared" si="192"/>
        <v>0</v>
      </c>
      <c r="BF159" s="257"/>
      <c r="BG159" s="257"/>
      <c r="BH159" s="257"/>
      <c r="BI159" s="257"/>
      <c r="BJ159" s="257"/>
      <c r="BK159" s="257"/>
      <c r="BL159" s="813"/>
      <c r="BM159" s="816"/>
      <c r="BN159" s="51">
        <f t="shared" si="195"/>
        <v>0</v>
      </c>
      <c r="BO159" s="257"/>
      <c r="BP159" s="257"/>
      <c r="BQ159" s="257"/>
      <c r="BR159" s="257"/>
      <c r="BS159" s="257"/>
      <c r="BT159" s="257"/>
      <c r="BU159" s="821"/>
      <c r="BV159" s="822"/>
      <c r="BW159" s="822"/>
      <c r="BX159" s="822"/>
      <c r="BY159" s="822"/>
      <c r="BZ159" s="822"/>
      <c r="CA159" s="822"/>
      <c r="CB159" s="822"/>
      <c r="CC159" s="823"/>
    </row>
    <row r="160" spans="1:81" s="58" customFormat="1" ht="40.049999999999997" customHeight="1" thickTop="1" thickBot="1" x14ac:dyDescent="0.35">
      <c r="A160" s="34"/>
      <c r="B160" s="886"/>
      <c r="C160" s="869"/>
      <c r="D160" s="1407"/>
      <c r="E160" s="1408"/>
      <c r="F160" s="1408"/>
      <c r="G160" s="1408"/>
      <c r="H160" s="1409"/>
      <c r="I160" s="1411"/>
      <c r="J160" s="892"/>
      <c r="K160" s="855"/>
      <c r="L160" s="858"/>
      <c r="M160" s="861"/>
      <c r="N160" s="837"/>
      <c r="O160" s="840"/>
      <c r="P160" s="864"/>
      <c r="Q160" s="867"/>
      <c r="R160" s="813"/>
      <c r="S160" s="39" t="s">
        <v>4324</v>
      </c>
      <c r="T160" s="236"/>
      <c r="U160" s="236"/>
      <c r="V160" s="236"/>
      <c r="W160" s="39"/>
      <c r="X160" s="31"/>
      <c r="Y160" s="31"/>
      <c r="Z160" s="31"/>
      <c r="AA160" s="31"/>
      <c r="AB160" s="813"/>
      <c r="AC160" s="828"/>
      <c r="AD160" s="51">
        <f t="shared" si="156"/>
        <v>0</v>
      </c>
      <c r="AE160" s="51">
        <f t="shared" si="156"/>
        <v>0</v>
      </c>
      <c r="AF160" s="51">
        <f t="shared" si="156"/>
        <v>0</v>
      </c>
      <c r="AG160" s="51">
        <f t="shared" si="156"/>
        <v>0</v>
      </c>
      <c r="AH160" s="51">
        <f t="shared" si="156"/>
        <v>0</v>
      </c>
      <c r="AI160" s="51">
        <f t="shared" si="156"/>
        <v>0</v>
      </c>
      <c r="AJ160" s="51">
        <f t="shared" si="156"/>
        <v>0</v>
      </c>
      <c r="AK160" s="813"/>
      <c r="AL160" s="831"/>
      <c r="AM160" s="51">
        <f t="shared" si="131"/>
        <v>0</v>
      </c>
      <c r="AN160" s="257"/>
      <c r="AO160" s="257"/>
      <c r="AP160" s="257"/>
      <c r="AQ160" s="257"/>
      <c r="AR160" s="257"/>
      <c r="AS160" s="257"/>
      <c r="AT160" s="813"/>
      <c r="AU160" s="834"/>
      <c r="AV160" s="51">
        <f t="shared" si="189"/>
        <v>0</v>
      </c>
      <c r="AW160" s="257"/>
      <c r="AX160" s="257"/>
      <c r="AY160" s="257"/>
      <c r="AZ160" s="257"/>
      <c r="BA160" s="257"/>
      <c r="BB160" s="257"/>
      <c r="BC160" s="813"/>
      <c r="BD160" s="810"/>
      <c r="BE160" s="51">
        <f t="shared" si="192"/>
        <v>0</v>
      </c>
      <c r="BF160" s="257"/>
      <c r="BG160" s="257"/>
      <c r="BH160" s="257"/>
      <c r="BI160" s="257"/>
      <c r="BJ160" s="257"/>
      <c r="BK160" s="257"/>
      <c r="BL160" s="813"/>
      <c r="BM160" s="816"/>
      <c r="BN160" s="51">
        <f t="shared" si="195"/>
        <v>0</v>
      </c>
      <c r="BO160" s="257"/>
      <c r="BP160" s="257"/>
      <c r="BQ160" s="257"/>
      <c r="BR160" s="257"/>
      <c r="BS160" s="257"/>
      <c r="BT160" s="257"/>
      <c r="BU160" s="821"/>
      <c r="BV160" s="822"/>
      <c r="BW160" s="822"/>
      <c r="BX160" s="822"/>
      <c r="BY160" s="822"/>
      <c r="BZ160" s="822"/>
      <c r="CA160" s="822"/>
      <c r="CB160" s="822"/>
      <c r="CC160" s="823"/>
    </row>
    <row r="161" spans="1:81" s="58" customFormat="1" ht="40.049999999999997" customHeight="1" thickTop="1" thickBot="1" x14ac:dyDescent="0.35">
      <c r="A161" s="34"/>
      <c r="B161" s="887"/>
      <c r="C161" s="869"/>
      <c r="D161" s="1407"/>
      <c r="E161" s="1408"/>
      <c r="F161" s="1408"/>
      <c r="G161" s="1408"/>
      <c r="H161" s="1409"/>
      <c r="I161" s="1411"/>
      <c r="J161" s="893"/>
      <c r="K161" s="856"/>
      <c r="L161" s="859"/>
      <c r="M161" s="862"/>
      <c r="N161" s="838"/>
      <c r="O161" s="841"/>
      <c r="P161" s="865"/>
      <c r="Q161" s="874"/>
      <c r="R161" s="814"/>
      <c r="S161" s="232"/>
      <c r="T161" s="237"/>
      <c r="U161" s="237"/>
      <c r="V161" s="237"/>
      <c r="W161" s="232"/>
      <c r="X161" s="260"/>
      <c r="Y161" s="260"/>
      <c r="Z161" s="260"/>
      <c r="AA161" s="260"/>
      <c r="AB161" s="814"/>
      <c r="AC161" s="829"/>
      <c r="AD161" s="46">
        <f t="shared" si="156"/>
        <v>0</v>
      </c>
      <c r="AE161" s="46">
        <f t="shared" si="156"/>
        <v>0</v>
      </c>
      <c r="AF161" s="46">
        <f t="shared" si="156"/>
        <v>0</v>
      </c>
      <c r="AG161" s="46">
        <f t="shared" si="156"/>
        <v>0</v>
      </c>
      <c r="AH161" s="46">
        <f t="shared" si="156"/>
        <v>0</v>
      </c>
      <c r="AI161" s="46">
        <f t="shared" si="156"/>
        <v>0</v>
      </c>
      <c r="AJ161" s="46">
        <f t="shared" si="156"/>
        <v>0</v>
      </c>
      <c r="AK161" s="814"/>
      <c r="AL161" s="832"/>
      <c r="AM161" s="46">
        <f t="shared" si="131"/>
        <v>0</v>
      </c>
      <c r="AN161" s="49"/>
      <c r="AO161" s="49"/>
      <c r="AP161" s="49"/>
      <c r="AQ161" s="49"/>
      <c r="AR161" s="49"/>
      <c r="AS161" s="49"/>
      <c r="AT161" s="814"/>
      <c r="AU161" s="835"/>
      <c r="AV161" s="46">
        <f t="shared" si="189"/>
        <v>0</v>
      </c>
      <c r="AW161" s="49"/>
      <c r="AX161" s="49"/>
      <c r="AY161" s="49"/>
      <c r="AZ161" s="49"/>
      <c r="BA161" s="49"/>
      <c r="BB161" s="49"/>
      <c r="BC161" s="814"/>
      <c r="BD161" s="811"/>
      <c r="BE161" s="46">
        <f t="shared" si="192"/>
        <v>0</v>
      </c>
      <c r="BF161" s="49"/>
      <c r="BG161" s="49"/>
      <c r="BH161" s="49"/>
      <c r="BI161" s="49"/>
      <c r="BJ161" s="49"/>
      <c r="BK161" s="49"/>
      <c r="BL161" s="814"/>
      <c r="BM161" s="817"/>
      <c r="BN161" s="46">
        <f t="shared" si="195"/>
        <v>0</v>
      </c>
      <c r="BO161" s="49"/>
      <c r="BP161" s="49"/>
      <c r="BQ161" s="49"/>
      <c r="BR161" s="49"/>
      <c r="BS161" s="49"/>
      <c r="BT161" s="49"/>
      <c r="BU161" s="824"/>
      <c r="BV161" s="825"/>
      <c r="BW161" s="825"/>
      <c r="BX161" s="825"/>
      <c r="BY161" s="825"/>
      <c r="BZ161" s="825"/>
      <c r="CA161" s="825"/>
      <c r="CB161" s="825"/>
      <c r="CC161" s="826"/>
    </row>
    <row r="162" spans="1:81" s="58" customFormat="1" ht="40.049999999999997" customHeight="1" thickTop="1" x14ac:dyDescent="0.3">
      <c r="A162" s="34"/>
      <c r="B162" s="981" t="s">
        <v>1074</v>
      </c>
      <c r="C162" s="1226" t="s">
        <v>1077</v>
      </c>
      <c r="D162" s="1403">
        <v>4599</v>
      </c>
      <c r="E162" s="1397" t="s">
        <v>4079</v>
      </c>
      <c r="F162" s="1406">
        <v>4599031</v>
      </c>
      <c r="G162" s="1397" t="s">
        <v>4249</v>
      </c>
      <c r="H162" s="1397" t="s">
        <v>4250</v>
      </c>
      <c r="I162" s="1400">
        <v>2021004540144</v>
      </c>
      <c r="J162" s="891">
        <v>692</v>
      </c>
      <c r="K162" s="854" t="str">
        <f>+[14]Metas!K789</f>
        <v>Asociaciones de municipios constituidas y operando</v>
      </c>
      <c r="L162" s="857">
        <v>2</v>
      </c>
      <c r="M162" s="860">
        <f>SUM(N162:Q162)/4</f>
        <v>2</v>
      </c>
      <c r="N162" s="836">
        <v>2</v>
      </c>
      <c r="O162" s="839">
        <v>2</v>
      </c>
      <c r="P162" s="863">
        <v>2</v>
      </c>
      <c r="Q162" s="866">
        <v>2</v>
      </c>
      <c r="R162" s="812">
        <f>+$J162</f>
        <v>692</v>
      </c>
      <c r="S162" s="231" t="s">
        <v>4251</v>
      </c>
      <c r="T162" s="235" t="s">
        <v>3822</v>
      </c>
      <c r="U162" s="235" t="s">
        <v>3826</v>
      </c>
      <c r="V162" s="235" t="s">
        <v>3830</v>
      </c>
      <c r="W162" s="231" t="s">
        <v>4252</v>
      </c>
      <c r="X162" s="256">
        <v>44972</v>
      </c>
      <c r="Y162" s="256">
        <v>45107</v>
      </c>
      <c r="Z162" s="256"/>
      <c r="AA162" s="256"/>
      <c r="AB162" s="812">
        <f t="shared" ref="AB162" si="243">+$J162</f>
        <v>692</v>
      </c>
      <c r="AC162" s="827">
        <f t="shared" ref="AC162" si="244">+L162</f>
        <v>2</v>
      </c>
      <c r="AD162" s="44">
        <f t="shared" si="156"/>
        <v>75</v>
      </c>
      <c r="AE162" s="44">
        <f t="shared" si="156"/>
        <v>75</v>
      </c>
      <c r="AF162" s="44">
        <f t="shared" si="156"/>
        <v>0</v>
      </c>
      <c r="AG162" s="44">
        <f t="shared" si="156"/>
        <v>0</v>
      </c>
      <c r="AH162" s="44">
        <f t="shared" si="156"/>
        <v>0</v>
      </c>
      <c r="AI162" s="44">
        <f t="shared" si="156"/>
        <v>0</v>
      </c>
      <c r="AJ162" s="44">
        <f t="shared" si="156"/>
        <v>0</v>
      </c>
      <c r="AK162" s="812">
        <f t="shared" ref="AK162" si="245">+$J162</f>
        <v>692</v>
      </c>
      <c r="AL162" s="830">
        <f>+N162</f>
        <v>2</v>
      </c>
      <c r="AM162" s="44">
        <f t="shared" si="131"/>
        <v>0</v>
      </c>
      <c r="AN162" s="47"/>
      <c r="AO162" s="47"/>
      <c r="AP162" s="47"/>
      <c r="AQ162" s="47"/>
      <c r="AR162" s="47"/>
      <c r="AS162" s="47"/>
      <c r="AT162" s="812">
        <f t="shared" ref="AT162" si="246">+$J162</f>
        <v>692</v>
      </c>
      <c r="AU162" s="833">
        <f>+O162</f>
        <v>2</v>
      </c>
      <c r="AV162" s="44">
        <f t="shared" si="189"/>
        <v>25</v>
      </c>
      <c r="AW162" s="47">
        <v>25</v>
      </c>
      <c r="AX162" s="47"/>
      <c r="AY162" s="47"/>
      <c r="AZ162" s="47"/>
      <c r="BA162" s="47"/>
      <c r="BB162" s="47"/>
      <c r="BC162" s="812">
        <f t="shared" ref="BC162" si="247">+$J162</f>
        <v>692</v>
      </c>
      <c r="BD162" s="809">
        <f>+P162</f>
        <v>2</v>
      </c>
      <c r="BE162" s="44">
        <f t="shared" si="192"/>
        <v>25</v>
      </c>
      <c r="BF162" s="47">
        <v>25</v>
      </c>
      <c r="BG162" s="47"/>
      <c r="BH162" s="47"/>
      <c r="BI162" s="47"/>
      <c r="BJ162" s="47"/>
      <c r="BK162" s="47"/>
      <c r="BL162" s="812">
        <f t="shared" ref="BL162" si="248">+$J162</f>
        <v>692</v>
      </c>
      <c r="BM162" s="815">
        <f>+Q162</f>
        <v>2</v>
      </c>
      <c r="BN162" s="44">
        <f t="shared" si="195"/>
        <v>25</v>
      </c>
      <c r="BO162" s="47">
        <v>25</v>
      </c>
      <c r="BP162" s="47"/>
      <c r="BQ162" s="47"/>
      <c r="BR162" s="47"/>
      <c r="BS162" s="47"/>
      <c r="BT162" s="47"/>
      <c r="BU162" s="818"/>
      <c r="BV162" s="819"/>
      <c r="BW162" s="819"/>
      <c r="BX162" s="819"/>
      <c r="BY162" s="819"/>
      <c r="BZ162" s="819"/>
      <c r="CA162" s="819"/>
      <c r="CB162" s="819"/>
      <c r="CC162" s="820"/>
    </row>
    <row r="163" spans="1:81" s="58" customFormat="1" ht="40.049999999999997" customHeight="1" x14ac:dyDescent="0.3">
      <c r="A163" s="34"/>
      <c r="B163" s="982"/>
      <c r="C163" s="1227"/>
      <c r="D163" s="1404"/>
      <c r="E163" s="1398"/>
      <c r="F163" s="1406"/>
      <c r="G163" s="1398"/>
      <c r="H163" s="1398"/>
      <c r="I163" s="1401"/>
      <c r="J163" s="892"/>
      <c r="K163" s="855"/>
      <c r="L163" s="858"/>
      <c r="M163" s="861"/>
      <c r="N163" s="837"/>
      <c r="O163" s="840"/>
      <c r="P163" s="864"/>
      <c r="Q163" s="867"/>
      <c r="R163" s="813"/>
      <c r="S163" s="39" t="s">
        <v>4253</v>
      </c>
      <c r="T163" s="236" t="s">
        <v>3822</v>
      </c>
      <c r="U163" s="236" t="s">
        <v>3826</v>
      </c>
      <c r="V163" s="236" t="s">
        <v>3830</v>
      </c>
      <c r="W163" s="39" t="s">
        <v>4254</v>
      </c>
      <c r="X163" s="31">
        <v>45017</v>
      </c>
      <c r="Y163" s="31">
        <v>45290</v>
      </c>
      <c r="Z163" s="31"/>
      <c r="AA163" s="31"/>
      <c r="AB163" s="813"/>
      <c r="AC163" s="828"/>
      <c r="AD163" s="51">
        <f t="shared" si="156"/>
        <v>75</v>
      </c>
      <c r="AE163" s="51">
        <f t="shared" si="156"/>
        <v>75</v>
      </c>
      <c r="AF163" s="51">
        <f t="shared" si="156"/>
        <v>0</v>
      </c>
      <c r="AG163" s="51">
        <f t="shared" si="156"/>
        <v>0</v>
      </c>
      <c r="AH163" s="51">
        <f t="shared" si="156"/>
        <v>0</v>
      </c>
      <c r="AI163" s="51">
        <f t="shared" si="156"/>
        <v>0</v>
      </c>
      <c r="AJ163" s="51">
        <f t="shared" si="156"/>
        <v>0</v>
      </c>
      <c r="AK163" s="813"/>
      <c r="AL163" s="831"/>
      <c r="AM163" s="51">
        <f t="shared" ref="AM163:AM165" si="249">SUM(AN163:AS163)</f>
        <v>0</v>
      </c>
      <c r="AN163" s="257"/>
      <c r="AO163" s="257"/>
      <c r="AP163" s="257"/>
      <c r="AQ163" s="257"/>
      <c r="AR163" s="257"/>
      <c r="AS163" s="257"/>
      <c r="AT163" s="813"/>
      <c r="AU163" s="834"/>
      <c r="AV163" s="51">
        <f t="shared" si="189"/>
        <v>25</v>
      </c>
      <c r="AW163" s="257">
        <v>25</v>
      </c>
      <c r="AX163" s="257"/>
      <c r="AY163" s="257"/>
      <c r="AZ163" s="257"/>
      <c r="BA163" s="257"/>
      <c r="BB163" s="257"/>
      <c r="BC163" s="813"/>
      <c r="BD163" s="810"/>
      <c r="BE163" s="51">
        <f t="shared" si="192"/>
        <v>25</v>
      </c>
      <c r="BF163" s="257">
        <v>25</v>
      </c>
      <c r="BG163" s="257"/>
      <c r="BH163" s="257"/>
      <c r="BI163" s="257"/>
      <c r="BJ163" s="257"/>
      <c r="BK163" s="257"/>
      <c r="BL163" s="813"/>
      <c r="BM163" s="816"/>
      <c r="BN163" s="51">
        <f t="shared" si="195"/>
        <v>25</v>
      </c>
      <c r="BO163" s="257">
        <v>25</v>
      </c>
      <c r="BP163" s="257"/>
      <c r="BQ163" s="257"/>
      <c r="BR163" s="257"/>
      <c r="BS163" s="257"/>
      <c r="BT163" s="257"/>
      <c r="BU163" s="821"/>
      <c r="BV163" s="822"/>
      <c r="BW163" s="822"/>
      <c r="BX163" s="822"/>
      <c r="BY163" s="822"/>
      <c r="BZ163" s="822"/>
      <c r="CA163" s="822"/>
      <c r="CB163" s="822"/>
      <c r="CC163" s="823"/>
    </row>
    <row r="164" spans="1:81" s="58" customFormat="1" ht="40.049999999999997" customHeight="1" x14ac:dyDescent="0.3">
      <c r="A164" s="34"/>
      <c r="B164" s="982"/>
      <c r="C164" s="1227"/>
      <c r="D164" s="1404"/>
      <c r="E164" s="1398"/>
      <c r="F164" s="1406"/>
      <c r="G164" s="1398"/>
      <c r="H164" s="1398"/>
      <c r="I164" s="1401"/>
      <c r="J164" s="892"/>
      <c r="K164" s="855"/>
      <c r="L164" s="858"/>
      <c r="M164" s="861"/>
      <c r="N164" s="837"/>
      <c r="O164" s="840"/>
      <c r="P164" s="864"/>
      <c r="Q164" s="867"/>
      <c r="R164" s="813"/>
      <c r="S164" s="39" t="s">
        <v>4255</v>
      </c>
      <c r="T164" s="236" t="s">
        <v>3822</v>
      </c>
      <c r="U164" s="236" t="s">
        <v>3826</v>
      </c>
      <c r="V164" s="236" t="s">
        <v>3830</v>
      </c>
      <c r="W164" s="39" t="s">
        <v>4256</v>
      </c>
      <c r="X164" s="31">
        <v>44986</v>
      </c>
      <c r="Y164" s="31">
        <v>45260</v>
      </c>
      <c r="Z164" s="31"/>
      <c r="AA164" s="31"/>
      <c r="AB164" s="813"/>
      <c r="AC164" s="828"/>
      <c r="AD164" s="51">
        <f t="shared" si="156"/>
        <v>75</v>
      </c>
      <c r="AE164" s="51">
        <f t="shared" si="156"/>
        <v>75</v>
      </c>
      <c r="AF164" s="51">
        <f t="shared" si="156"/>
        <v>0</v>
      </c>
      <c r="AG164" s="51">
        <f t="shared" si="156"/>
        <v>0</v>
      </c>
      <c r="AH164" s="51">
        <f t="shared" si="156"/>
        <v>0</v>
      </c>
      <c r="AI164" s="51">
        <f t="shared" si="156"/>
        <v>0</v>
      </c>
      <c r="AJ164" s="51">
        <f t="shared" si="156"/>
        <v>0</v>
      </c>
      <c r="AK164" s="813"/>
      <c r="AL164" s="831"/>
      <c r="AM164" s="51">
        <f t="shared" si="249"/>
        <v>0</v>
      </c>
      <c r="AN164" s="257"/>
      <c r="AO164" s="257"/>
      <c r="AP164" s="257"/>
      <c r="AQ164" s="257"/>
      <c r="AR164" s="257"/>
      <c r="AS164" s="257"/>
      <c r="AT164" s="813"/>
      <c r="AU164" s="834"/>
      <c r="AV164" s="51">
        <f t="shared" si="189"/>
        <v>25</v>
      </c>
      <c r="AW164" s="257">
        <v>25</v>
      </c>
      <c r="AX164" s="257"/>
      <c r="AY164" s="257"/>
      <c r="AZ164" s="257"/>
      <c r="BA164" s="257"/>
      <c r="BB164" s="257"/>
      <c r="BC164" s="813"/>
      <c r="BD164" s="810"/>
      <c r="BE164" s="51">
        <f t="shared" si="192"/>
        <v>25</v>
      </c>
      <c r="BF164" s="257">
        <v>25</v>
      </c>
      <c r="BG164" s="257"/>
      <c r="BH164" s="257"/>
      <c r="BI164" s="257"/>
      <c r="BJ164" s="257"/>
      <c r="BK164" s="257"/>
      <c r="BL164" s="813"/>
      <c r="BM164" s="816"/>
      <c r="BN164" s="51">
        <f t="shared" si="195"/>
        <v>25</v>
      </c>
      <c r="BO164" s="257">
        <v>25</v>
      </c>
      <c r="BP164" s="257"/>
      <c r="BQ164" s="257"/>
      <c r="BR164" s="257"/>
      <c r="BS164" s="257"/>
      <c r="BT164" s="257"/>
      <c r="BU164" s="821"/>
      <c r="BV164" s="822"/>
      <c r="BW164" s="822"/>
      <c r="BX164" s="822"/>
      <c r="BY164" s="822"/>
      <c r="BZ164" s="822"/>
      <c r="CA164" s="822"/>
      <c r="CB164" s="822"/>
      <c r="CC164" s="823"/>
    </row>
    <row r="165" spans="1:81" s="58" customFormat="1" ht="40.049999999999997" customHeight="1" thickBot="1" x14ac:dyDescent="0.35">
      <c r="A165" s="34"/>
      <c r="B165" s="982"/>
      <c r="C165" s="1227"/>
      <c r="D165" s="1405"/>
      <c r="E165" s="1399"/>
      <c r="F165" s="1406"/>
      <c r="G165" s="1399"/>
      <c r="H165" s="1399"/>
      <c r="I165" s="1402"/>
      <c r="J165" s="893"/>
      <c r="K165" s="856"/>
      <c r="L165" s="859"/>
      <c r="M165" s="862"/>
      <c r="N165" s="838"/>
      <c r="O165" s="841"/>
      <c r="P165" s="865"/>
      <c r="Q165" s="874"/>
      <c r="R165" s="814"/>
      <c r="S165" s="232" t="s">
        <v>4257</v>
      </c>
      <c r="T165" s="237" t="s">
        <v>3822</v>
      </c>
      <c r="U165" s="237" t="s">
        <v>3826</v>
      </c>
      <c r="V165" s="237" t="s">
        <v>3830</v>
      </c>
      <c r="W165" s="232" t="s">
        <v>4258</v>
      </c>
      <c r="X165" s="31">
        <v>44986</v>
      </c>
      <c r="Y165" s="31">
        <v>45291</v>
      </c>
      <c r="Z165" s="260"/>
      <c r="AA165" s="260"/>
      <c r="AB165" s="814"/>
      <c r="AC165" s="829"/>
      <c r="AD165" s="46">
        <f t="shared" si="156"/>
        <v>75</v>
      </c>
      <c r="AE165" s="46">
        <f t="shared" si="156"/>
        <v>75</v>
      </c>
      <c r="AF165" s="46">
        <f t="shared" si="156"/>
        <v>0</v>
      </c>
      <c r="AG165" s="46">
        <f t="shared" si="156"/>
        <v>0</v>
      </c>
      <c r="AH165" s="46">
        <f t="shared" si="156"/>
        <v>0</v>
      </c>
      <c r="AI165" s="46">
        <f t="shared" si="156"/>
        <v>0</v>
      </c>
      <c r="AJ165" s="46">
        <f t="shared" si="156"/>
        <v>0</v>
      </c>
      <c r="AK165" s="814"/>
      <c r="AL165" s="832"/>
      <c r="AM165" s="46">
        <f t="shared" si="249"/>
        <v>0</v>
      </c>
      <c r="AN165" s="49"/>
      <c r="AO165" s="49"/>
      <c r="AP165" s="49"/>
      <c r="AQ165" s="49"/>
      <c r="AR165" s="49"/>
      <c r="AS165" s="49"/>
      <c r="AT165" s="814"/>
      <c r="AU165" s="835"/>
      <c r="AV165" s="46">
        <f t="shared" si="189"/>
        <v>25</v>
      </c>
      <c r="AW165" s="49">
        <v>25</v>
      </c>
      <c r="AX165" s="49"/>
      <c r="AY165" s="49"/>
      <c r="AZ165" s="49"/>
      <c r="BA165" s="49"/>
      <c r="BB165" s="49"/>
      <c r="BC165" s="814"/>
      <c r="BD165" s="811"/>
      <c r="BE165" s="46">
        <f t="shared" si="192"/>
        <v>25</v>
      </c>
      <c r="BF165" s="49">
        <v>25</v>
      </c>
      <c r="BG165" s="49"/>
      <c r="BH165" s="49"/>
      <c r="BI165" s="49"/>
      <c r="BJ165" s="49"/>
      <c r="BK165" s="49"/>
      <c r="BL165" s="814"/>
      <c r="BM165" s="817"/>
      <c r="BN165" s="46">
        <f t="shared" si="195"/>
        <v>25</v>
      </c>
      <c r="BO165" s="49">
        <v>25</v>
      </c>
      <c r="BP165" s="49"/>
      <c r="BQ165" s="49"/>
      <c r="BR165" s="49"/>
      <c r="BS165" s="49"/>
      <c r="BT165" s="49"/>
      <c r="BU165" s="824"/>
      <c r="BV165" s="825"/>
      <c r="BW165" s="825"/>
      <c r="BX165" s="825"/>
      <c r="BY165" s="825"/>
      <c r="BZ165" s="825"/>
      <c r="CA165" s="825"/>
      <c r="CB165" s="825"/>
      <c r="CC165" s="826"/>
    </row>
    <row r="166" spans="1:81" s="58" customFormat="1" ht="40.049999999999997" customHeight="1" thickTop="1" x14ac:dyDescent="0.3">
      <c r="A166" s="34"/>
      <c r="B166" s="982"/>
      <c r="C166" s="1227"/>
      <c r="D166" s="1388">
        <v>4599</v>
      </c>
      <c r="E166" s="1391" t="s">
        <v>4222</v>
      </c>
      <c r="F166" s="1391">
        <v>4599031</v>
      </c>
      <c r="G166" s="1391" t="s">
        <v>4317</v>
      </c>
      <c r="H166" s="1391" t="s">
        <v>4194</v>
      </c>
      <c r="I166" s="1394" t="s">
        <v>4195</v>
      </c>
      <c r="J166" s="891">
        <v>693</v>
      </c>
      <c r="K166" s="854" t="str">
        <f>+[10]Metas!K790</f>
        <v>Alianzas estratégicas operando</v>
      </c>
      <c r="L166" s="857">
        <v>1</v>
      </c>
      <c r="M166" s="860">
        <f>SUM(N166:Q166)</f>
        <v>1</v>
      </c>
      <c r="N166" s="836"/>
      <c r="O166" s="839"/>
      <c r="P166" s="863">
        <v>1</v>
      </c>
      <c r="Q166" s="866"/>
      <c r="R166" s="812">
        <f>+$J166</f>
        <v>693</v>
      </c>
      <c r="S166" s="231"/>
      <c r="T166" s="235"/>
      <c r="U166" s="235"/>
      <c r="V166" s="235"/>
      <c r="W166" s="231"/>
      <c r="X166" s="256"/>
      <c r="Y166" s="256"/>
      <c r="Z166" s="256"/>
      <c r="AA166" s="256"/>
      <c r="AB166" s="812">
        <f t="shared" ref="AB166" si="250">+$J166</f>
        <v>693</v>
      </c>
      <c r="AC166" s="827">
        <f t="shared" ref="AC166" si="251">+L166</f>
        <v>1</v>
      </c>
      <c r="AD166" s="44">
        <f t="shared" si="156"/>
        <v>0</v>
      </c>
      <c r="AE166" s="44">
        <f t="shared" si="156"/>
        <v>0</v>
      </c>
      <c r="AF166" s="44">
        <f t="shared" si="156"/>
        <v>0</v>
      </c>
      <c r="AG166" s="44">
        <f t="shared" si="156"/>
        <v>0</v>
      </c>
      <c r="AH166" s="44">
        <f t="shared" si="156"/>
        <v>0</v>
      </c>
      <c r="AI166" s="44">
        <f t="shared" si="156"/>
        <v>0</v>
      </c>
      <c r="AJ166" s="44">
        <f t="shared" si="156"/>
        <v>0</v>
      </c>
      <c r="AK166" s="812">
        <f t="shared" ref="AK166" si="252">+$J166</f>
        <v>693</v>
      </c>
      <c r="AL166" s="830">
        <f>+N166</f>
        <v>0</v>
      </c>
      <c r="AM166" s="44">
        <f t="shared" ref="AM166:AM169" si="253">SUM(AN166:AS166)</f>
        <v>0</v>
      </c>
      <c r="AN166" s="47"/>
      <c r="AO166" s="47"/>
      <c r="AP166" s="47"/>
      <c r="AQ166" s="47"/>
      <c r="AR166" s="47"/>
      <c r="AS166" s="47"/>
      <c r="AT166" s="812">
        <f t="shared" ref="AT166" si="254">+$J166</f>
        <v>693</v>
      </c>
      <c r="AU166" s="833">
        <f>+O166</f>
        <v>0</v>
      </c>
      <c r="AV166" s="44">
        <f t="shared" si="189"/>
        <v>0</v>
      </c>
      <c r="AW166" s="47"/>
      <c r="AX166" s="47"/>
      <c r="AY166" s="47"/>
      <c r="AZ166" s="47"/>
      <c r="BA166" s="47"/>
      <c r="BB166" s="47"/>
      <c r="BC166" s="812">
        <f t="shared" ref="BC166" si="255">+$J166</f>
        <v>693</v>
      </c>
      <c r="BD166" s="809">
        <f>+P166</f>
        <v>1</v>
      </c>
      <c r="BE166" s="44">
        <f t="shared" si="192"/>
        <v>0</v>
      </c>
      <c r="BF166" s="47"/>
      <c r="BG166" s="47"/>
      <c r="BH166" s="47"/>
      <c r="BI166" s="47"/>
      <c r="BJ166" s="47"/>
      <c r="BK166" s="47"/>
      <c r="BL166" s="812">
        <f t="shared" ref="BL166" si="256">+$J166</f>
        <v>693</v>
      </c>
      <c r="BM166" s="815">
        <f>+Q166</f>
        <v>0</v>
      </c>
      <c r="BN166" s="44">
        <f t="shared" si="195"/>
        <v>0</v>
      </c>
      <c r="BO166" s="47"/>
      <c r="BP166" s="47"/>
      <c r="BQ166" s="47"/>
      <c r="BR166" s="47"/>
      <c r="BS166" s="47"/>
      <c r="BT166" s="47"/>
      <c r="BU166" s="818"/>
      <c r="BV166" s="819"/>
      <c r="BW166" s="819"/>
      <c r="BX166" s="819"/>
      <c r="BY166" s="819"/>
      <c r="BZ166" s="819"/>
      <c r="CA166" s="819"/>
      <c r="CB166" s="819"/>
      <c r="CC166" s="820"/>
    </row>
    <row r="167" spans="1:81" s="58" customFormat="1" ht="40.049999999999997" customHeight="1" x14ac:dyDescent="0.3">
      <c r="A167" s="34"/>
      <c r="B167" s="982"/>
      <c r="C167" s="1227"/>
      <c r="D167" s="1389"/>
      <c r="E167" s="1392"/>
      <c r="F167" s="1392"/>
      <c r="G167" s="1392"/>
      <c r="H167" s="1392"/>
      <c r="I167" s="1395"/>
      <c r="J167" s="892"/>
      <c r="K167" s="855"/>
      <c r="L167" s="858"/>
      <c r="M167" s="861"/>
      <c r="N167" s="837"/>
      <c r="O167" s="840"/>
      <c r="P167" s="864"/>
      <c r="Q167" s="867"/>
      <c r="R167" s="813"/>
      <c r="S167" s="39"/>
      <c r="T167" s="236"/>
      <c r="U167" s="236"/>
      <c r="V167" s="236"/>
      <c r="W167" s="39"/>
      <c r="X167" s="31"/>
      <c r="Y167" s="31"/>
      <c r="Z167" s="31"/>
      <c r="AA167" s="31"/>
      <c r="AB167" s="813"/>
      <c r="AC167" s="828"/>
      <c r="AD167" s="51">
        <f t="shared" si="156"/>
        <v>0</v>
      </c>
      <c r="AE167" s="51">
        <f t="shared" si="156"/>
        <v>0</v>
      </c>
      <c r="AF167" s="51">
        <f t="shared" si="156"/>
        <v>0</v>
      </c>
      <c r="AG167" s="51">
        <f t="shared" si="156"/>
        <v>0</v>
      </c>
      <c r="AH167" s="51">
        <f t="shared" si="156"/>
        <v>0</v>
      </c>
      <c r="AI167" s="51">
        <f t="shared" si="156"/>
        <v>0</v>
      </c>
      <c r="AJ167" s="51">
        <f t="shared" si="156"/>
        <v>0</v>
      </c>
      <c r="AK167" s="813"/>
      <c r="AL167" s="831"/>
      <c r="AM167" s="51">
        <f t="shared" si="253"/>
        <v>0</v>
      </c>
      <c r="AN167" s="257"/>
      <c r="AO167" s="257"/>
      <c r="AP167" s="257"/>
      <c r="AQ167" s="257"/>
      <c r="AR167" s="257"/>
      <c r="AS167" s="257"/>
      <c r="AT167" s="813"/>
      <c r="AU167" s="834"/>
      <c r="AV167" s="51">
        <f t="shared" si="189"/>
        <v>0</v>
      </c>
      <c r="AW167" s="257"/>
      <c r="AX167" s="257"/>
      <c r="AY167" s="257"/>
      <c r="AZ167" s="257"/>
      <c r="BA167" s="257"/>
      <c r="BB167" s="257"/>
      <c r="BC167" s="813"/>
      <c r="BD167" s="810"/>
      <c r="BE167" s="51">
        <f t="shared" si="192"/>
        <v>0</v>
      </c>
      <c r="BF167" s="257"/>
      <c r="BG167" s="257"/>
      <c r="BH167" s="257"/>
      <c r="BI167" s="257"/>
      <c r="BJ167" s="257"/>
      <c r="BK167" s="257"/>
      <c r="BL167" s="813"/>
      <c r="BM167" s="816"/>
      <c r="BN167" s="51">
        <f t="shared" si="195"/>
        <v>0</v>
      </c>
      <c r="BO167" s="257"/>
      <c r="BP167" s="257"/>
      <c r="BQ167" s="257"/>
      <c r="BR167" s="257"/>
      <c r="BS167" s="257"/>
      <c r="BT167" s="257"/>
      <c r="BU167" s="821"/>
      <c r="BV167" s="822"/>
      <c r="BW167" s="822"/>
      <c r="BX167" s="822"/>
      <c r="BY167" s="822"/>
      <c r="BZ167" s="822"/>
      <c r="CA167" s="822"/>
      <c r="CB167" s="822"/>
      <c r="CC167" s="823"/>
    </row>
    <row r="168" spans="1:81" s="58" customFormat="1" ht="40.049999999999997" customHeight="1" x14ac:dyDescent="0.3">
      <c r="A168" s="34"/>
      <c r="B168" s="982"/>
      <c r="C168" s="1227"/>
      <c r="D168" s="1389"/>
      <c r="E168" s="1392"/>
      <c r="F168" s="1392"/>
      <c r="G168" s="1392"/>
      <c r="H168" s="1392"/>
      <c r="I168" s="1395"/>
      <c r="J168" s="892"/>
      <c r="K168" s="855"/>
      <c r="L168" s="858"/>
      <c r="M168" s="861"/>
      <c r="N168" s="837"/>
      <c r="O168" s="840"/>
      <c r="P168" s="864"/>
      <c r="Q168" s="867"/>
      <c r="R168" s="813"/>
      <c r="S168" s="39"/>
      <c r="T168" s="236"/>
      <c r="U168" s="236"/>
      <c r="V168" s="236"/>
      <c r="W168" s="39"/>
      <c r="X168" s="31"/>
      <c r="Y168" s="31"/>
      <c r="Z168" s="31"/>
      <c r="AA168" s="31"/>
      <c r="AB168" s="813"/>
      <c r="AC168" s="828"/>
      <c r="AD168" s="51">
        <f t="shared" si="156"/>
        <v>0</v>
      </c>
      <c r="AE168" s="51">
        <f t="shared" si="156"/>
        <v>0</v>
      </c>
      <c r="AF168" s="51">
        <f t="shared" si="156"/>
        <v>0</v>
      </c>
      <c r="AG168" s="51">
        <f t="shared" si="156"/>
        <v>0</v>
      </c>
      <c r="AH168" s="51">
        <f t="shared" si="156"/>
        <v>0</v>
      </c>
      <c r="AI168" s="51">
        <f t="shared" si="156"/>
        <v>0</v>
      </c>
      <c r="AJ168" s="51">
        <f t="shared" si="156"/>
        <v>0</v>
      </c>
      <c r="AK168" s="813"/>
      <c r="AL168" s="831"/>
      <c r="AM168" s="51">
        <f t="shared" si="253"/>
        <v>0</v>
      </c>
      <c r="AN168" s="257"/>
      <c r="AO168" s="257"/>
      <c r="AP168" s="257"/>
      <c r="AQ168" s="257"/>
      <c r="AR168" s="257"/>
      <c r="AS168" s="257"/>
      <c r="AT168" s="813"/>
      <c r="AU168" s="834"/>
      <c r="AV168" s="51">
        <f t="shared" si="189"/>
        <v>0</v>
      </c>
      <c r="AW168" s="257"/>
      <c r="AX168" s="257"/>
      <c r="AY168" s="257"/>
      <c r="AZ168" s="257"/>
      <c r="BA168" s="257"/>
      <c r="BB168" s="257"/>
      <c r="BC168" s="813"/>
      <c r="BD168" s="810"/>
      <c r="BE168" s="51">
        <f t="shared" si="192"/>
        <v>0</v>
      </c>
      <c r="BF168" s="257"/>
      <c r="BG168" s="257"/>
      <c r="BH168" s="257"/>
      <c r="BI168" s="257"/>
      <c r="BJ168" s="257"/>
      <c r="BK168" s="257"/>
      <c r="BL168" s="813"/>
      <c r="BM168" s="816"/>
      <c r="BN168" s="51">
        <f t="shared" si="195"/>
        <v>0</v>
      </c>
      <c r="BO168" s="257"/>
      <c r="BP168" s="257"/>
      <c r="BQ168" s="257"/>
      <c r="BR168" s="257"/>
      <c r="BS168" s="257"/>
      <c r="BT168" s="257"/>
      <c r="BU168" s="821"/>
      <c r="BV168" s="822"/>
      <c r="BW168" s="822"/>
      <c r="BX168" s="822"/>
      <c r="BY168" s="822"/>
      <c r="BZ168" s="822"/>
      <c r="CA168" s="822"/>
      <c r="CB168" s="822"/>
      <c r="CC168" s="823"/>
    </row>
    <row r="169" spans="1:81" s="58" customFormat="1" ht="40.049999999999997" customHeight="1" thickBot="1" x14ac:dyDescent="0.35">
      <c r="A169" s="34"/>
      <c r="B169" s="983"/>
      <c r="C169" s="1228"/>
      <c r="D169" s="1390"/>
      <c r="E169" s="1393"/>
      <c r="F169" s="1393"/>
      <c r="G169" s="1393"/>
      <c r="H169" s="1393"/>
      <c r="I169" s="1396"/>
      <c r="J169" s="893"/>
      <c r="K169" s="856"/>
      <c r="L169" s="859"/>
      <c r="M169" s="862"/>
      <c r="N169" s="838"/>
      <c r="O169" s="841"/>
      <c r="P169" s="865"/>
      <c r="Q169" s="874"/>
      <c r="R169" s="814"/>
      <c r="S169" s="232"/>
      <c r="T169" s="237"/>
      <c r="U169" s="237"/>
      <c r="V169" s="237"/>
      <c r="W169" s="232"/>
      <c r="X169" s="260"/>
      <c r="Y169" s="260"/>
      <c r="Z169" s="260"/>
      <c r="AA169" s="260"/>
      <c r="AB169" s="814"/>
      <c r="AC169" s="829"/>
      <c r="AD169" s="46">
        <f t="shared" si="156"/>
        <v>0</v>
      </c>
      <c r="AE169" s="46">
        <f t="shared" si="156"/>
        <v>0</v>
      </c>
      <c r="AF169" s="46">
        <f t="shared" si="156"/>
        <v>0</v>
      </c>
      <c r="AG169" s="46">
        <f t="shared" ref="AG169:AJ169" si="257">+AP169+AY169+BH169+BQ169</f>
        <v>0</v>
      </c>
      <c r="AH169" s="46">
        <f t="shared" si="257"/>
        <v>0</v>
      </c>
      <c r="AI169" s="46">
        <f t="shared" si="257"/>
        <v>0</v>
      </c>
      <c r="AJ169" s="46">
        <f t="shared" si="257"/>
        <v>0</v>
      </c>
      <c r="AK169" s="814"/>
      <c r="AL169" s="832"/>
      <c r="AM169" s="46">
        <f t="shared" si="253"/>
        <v>0</v>
      </c>
      <c r="AN169" s="49"/>
      <c r="AO169" s="49"/>
      <c r="AP169" s="49"/>
      <c r="AQ169" s="49"/>
      <c r="AR169" s="49"/>
      <c r="AS169" s="49"/>
      <c r="AT169" s="814"/>
      <c r="AU169" s="835"/>
      <c r="AV169" s="46">
        <f t="shared" si="189"/>
        <v>0</v>
      </c>
      <c r="AW169" s="49"/>
      <c r="AX169" s="49"/>
      <c r="AY169" s="49"/>
      <c r="AZ169" s="49"/>
      <c r="BA169" s="49"/>
      <c r="BB169" s="49"/>
      <c r="BC169" s="814"/>
      <c r="BD169" s="811"/>
      <c r="BE169" s="46">
        <f t="shared" si="192"/>
        <v>0</v>
      </c>
      <c r="BF169" s="49"/>
      <c r="BG169" s="49"/>
      <c r="BH169" s="49"/>
      <c r="BI169" s="49"/>
      <c r="BJ169" s="49"/>
      <c r="BK169" s="49"/>
      <c r="BL169" s="814"/>
      <c r="BM169" s="817"/>
      <c r="BN169" s="46">
        <f t="shared" si="195"/>
        <v>0</v>
      </c>
      <c r="BO169" s="49"/>
      <c r="BP169" s="49"/>
      <c r="BQ169" s="49"/>
      <c r="BR169" s="49"/>
      <c r="BS169" s="49"/>
      <c r="BT169" s="49"/>
      <c r="BU169" s="824"/>
      <c r="BV169" s="825"/>
      <c r="BW169" s="825"/>
      <c r="BX169" s="825"/>
      <c r="BY169" s="825"/>
      <c r="BZ169" s="825"/>
      <c r="CA169" s="825"/>
      <c r="CB169" s="825"/>
      <c r="CC169" s="826"/>
    </row>
    <row r="170" spans="1:81" ht="40.049999999999997" customHeight="1" thickTop="1" x14ac:dyDescent="0.3"/>
  </sheetData>
  <mergeCells count="1338">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B2:B5"/>
    <mergeCell ref="C2:H2"/>
    <mergeCell ref="L2:Q2"/>
    <mergeCell ref="R2:S2"/>
    <mergeCell ref="T2:V2"/>
    <mergeCell ref="W2:AA2"/>
    <mergeCell ref="BC4:BE4"/>
    <mergeCell ref="BF4:BK4"/>
    <mergeCell ref="BL4:BT5"/>
    <mergeCell ref="BU4:BW4"/>
    <mergeCell ref="BX4:CC4"/>
    <mergeCell ref="L5:Q5"/>
    <mergeCell ref="T5:V5"/>
    <mergeCell ref="W5:AA5"/>
    <mergeCell ref="AK5:AM5"/>
    <mergeCell ref="AN5:AS5"/>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S7:S9"/>
    <mergeCell ref="H7:H9"/>
    <mergeCell ref="I7:I9"/>
    <mergeCell ref="J7:J9"/>
    <mergeCell ref="K7:K9"/>
    <mergeCell ref="L7:L9"/>
    <mergeCell ref="M7:M9"/>
    <mergeCell ref="BC5:BE5"/>
    <mergeCell ref="BF5:BK5"/>
    <mergeCell ref="BU5:BW5"/>
    <mergeCell ref="BX5:CC5"/>
    <mergeCell ref="B7:B9"/>
    <mergeCell ref="C7:C9"/>
    <mergeCell ref="D7:D9"/>
    <mergeCell ref="E7:E9"/>
    <mergeCell ref="F7:F9"/>
    <mergeCell ref="G7:G9"/>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AD7:AJ7"/>
    <mergeCell ref="AK7:AK9"/>
    <mergeCell ref="AL7:AL9"/>
    <mergeCell ref="AM7:AS7"/>
    <mergeCell ref="AR8:AR9"/>
    <mergeCell ref="AS8:AS9"/>
    <mergeCell ref="BS8:BS9"/>
    <mergeCell ref="BT8:BT9"/>
    <mergeCell ref="B11:B30"/>
    <mergeCell ref="C11:C22"/>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AC7:AC9"/>
    <mergeCell ref="T7:T9"/>
    <mergeCell ref="U7:U9"/>
    <mergeCell ref="V7:V9"/>
    <mergeCell ref="W7:W9"/>
    <mergeCell ref="X7:Y7"/>
    <mergeCell ref="Z7:AA7"/>
    <mergeCell ref="N7:N9"/>
    <mergeCell ref="O7:O9"/>
    <mergeCell ref="P7:P9"/>
    <mergeCell ref="Q7:Q9"/>
    <mergeCell ref="R7:R9"/>
    <mergeCell ref="BM11:BM14"/>
    <mergeCell ref="BU11:CC11"/>
    <mergeCell ref="BU12:CC12"/>
    <mergeCell ref="BU13:CC13"/>
    <mergeCell ref="BU14:CC14"/>
    <mergeCell ref="D15:D18"/>
    <mergeCell ref="E15:E18"/>
    <mergeCell ref="F15:F18"/>
    <mergeCell ref="G15:G18"/>
    <mergeCell ref="H15:H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L11:L14"/>
    <mergeCell ref="M11:M14"/>
    <mergeCell ref="N11:N14"/>
    <mergeCell ref="O11:O14"/>
    <mergeCell ref="H19:H22"/>
    <mergeCell ref="I19:I22"/>
    <mergeCell ref="BL15:BL18"/>
    <mergeCell ref="BM15:BM18"/>
    <mergeCell ref="BU15:CC15"/>
    <mergeCell ref="BU16:CC16"/>
    <mergeCell ref="BU17:CC17"/>
    <mergeCell ref="BU18:CC18"/>
    <mergeCell ref="AK15:AK18"/>
    <mergeCell ref="AL15:AL18"/>
    <mergeCell ref="AT15:AT18"/>
    <mergeCell ref="AU15:AU18"/>
    <mergeCell ref="BC15:BC18"/>
    <mergeCell ref="BD15:BD18"/>
    <mergeCell ref="O15:O18"/>
    <mergeCell ref="P15:P18"/>
    <mergeCell ref="Q15:Q18"/>
    <mergeCell ref="R15:R18"/>
    <mergeCell ref="AB15:AB18"/>
    <mergeCell ref="AC15:AC18"/>
    <mergeCell ref="I15:I18"/>
    <mergeCell ref="J15:J18"/>
    <mergeCell ref="K15:K18"/>
    <mergeCell ref="L15:L18"/>
    <mergeCell ref="M15:M18"/>
    <mergeCell ref="N15:N18"/>
    <mergeCell ref="BU19:CC19"/>
    <mergeCell ref="BU20:CC20"/>
    <mergeCell ref="BU21:CC21"/>
    <mergeCell ref="BU22:CC22"/>
    <mergeCell ref="C23:C30"/>
    <mergeCell ref="D23:D26"/>
    <mergeCell ref="E23:E26"/>
    <mergeCell ref="F23:F26"/>
    <mergeCell ref="G23:G26"/>
    <mergeCell ref="H23:H26"/>
    <mergeCell ref="AL19:AL22"/>
    <mergeCell ref="AT19:AT22"/>
    <mergeCell ref="AU19:AU22"/>
    <mergeCell ref="BC19:BC22"/>
    <mergeCell ref="BD19:BD22"/>
    <mergeCell ref="BL19:BL22"/>
    <mergeCell ref="P19:P22"/>
    <mergeCell ref="Q19:Q22"/>
    <mergeCell ref="R19:R22"/>
    <mergeCell ref="AB19:AB22"/>
    <mergeCell ref="AC19:AC22"/>
    <mergeCell ref="AK19:AK22"/>
    <mergeCell ref="J19:J22"/>
    <mergeCell ref="K19:K22"/>
    <mergeCell ref="L19:L22"/>
    <mergeCell ref="M19:M22"/>
    <mergeCell ref="N19:N22"/>
    <mergeCell ref="O19:O22"/>
    <mergeCell ref="D19:D22"/>
    <mergeCell ref="E19:E22"/>
    <mergeCell ref="F19:F22"/>
    <mergeCell ref="G19:G22"/>
    <mergeCell ref="BL23:BL26"/>
    <mergeCell ref="BU23:CC23"/>
    <mergeCell ref="BU24:CC24"/>
    <mergeCell ref="BU25:CC25"/>
    <mergeCell ref="BU26:CC26"/>
    <mergeCell ref="D27:D30"/>
    <mergeCell ref="E27:E30"/>
    <mergeCell ref="F27:F30"/>
    <mergeCell ref="G27:G30"/>
    <mergeCell ref="H27:H30"/>
    <mergeCell ref="AK23:AK26"/>
    <mergeCell ref="AL23:AL26"/>
    <mergeCell ref="AT23:AT26"/>
    <mergeCell ref="AU23:AU26"/>
    <mergeCell ref="BC23:BC26"/>
    <mergeCell ref="BD23:BD26"/>
    <mergeCell ref="O23:O26"/>
    <mergeCell ref="P23:P26"/>
    <mergeCell ref="Q23:Q26"/>
    <mergeCell ref="R23:R26"/>
    <mergeCell ref="AB23:AB26"/>
    <mergeCell ref="AC23:AC26"/>
    <mergeCell ref="I23:I26"/>
    <mergeCell ref="J23:J26"/>
    <mergeCell ref="K23:K26"/>
    <mergeCell ref="L23:L26"/>
    <mergeCell ref="M23:M26"/>
    <mergeCell ref="N23:N26"/>
    <mergeCell ref="BM27:BM30"/>
    <mergeCell ref="BU27:CC27"/>
    <mergeCell ref="BU28:CC28"/>
    <mergeCell ref="BU29:CC29"/>
    <mergeCell ref="BU30:CC30"/>
    <mergeCell ref="AK27:AK30"/>
    <mergeCell ref="AL27:AL30"/>
    <mergeCell ref="AT27:AT30"/>
    <mergeCell ref="AU27:AU30"/>
    <mergeCell ref="BC27:BC30"/>
    <mergeCell ref="BD27:BD30"/>
    <mergeCell ref="O27:O30"/>
    <mergeCell ref="P27:P30"/>
    <mergeCell ref="Q27:Q30"/>
    <mergeCell ref="R27:R30"/>
    <mergeCell ref="AB27:AB30"/>
    <mergeCell ref="AC27:AC30"/>
    <mergeCell ref="H31:H34"/>
    <mergeCell ref="I31:I34"/>
    <mergeCell ref="J31:J34"/>
    <mergeCell ref="K31:K34"/>
    <mergeCell ref="L31:L34"/>
    <mergeCell ref="M31:M34"/>
    <mergeCell ref="B31:B46"/>
    <mergeCell ref="C31:C38"/>
    <mergeCell ref="D31:D34"/>
    <mergeCell ref="E31:E34"/>
    <mergeCell ref="F31:F34"/>
    <mergeCell ref="G31:G34"/>
    <mergeCell ref="D35:D38"/>
    <mergeCell ref="E35:E38"/>
    <mergeCell ref="F35:F38"/>
    <mergeCell ref="G35:G38"/>
    <mergeCell ref="BL27:BL30"/>
    <mergeCell ref="I27:I30"/>
    <mergeCell ref="J27:J30"/>
    <mergeCell ref="K27:K30"/>
    <mergeCell ref="L27:L30"/>
    <mergeCell ref="M27:M30"/>
    <mergeCell ref="N27:N30"/>
    <mergeCell ref="K35:K38"/>
    <mergeCell ref="L35:L38"/>
    <mergeCell ref="M35:M38"/>
    <mergeCell ref="BD31:BD34"/>
    <mergeCell ref="BL31:BL34"/>
    <mergeCell ref="BM31:BM34"/>
    <mergeCell ref="BU31:CC31"/>
    <mergeCell ref="BU32:CC32"/>
    <mergeCell ref="BU33:CC33"/>
    <mergeCell ref="BU34:CC34"/>
    <mergeCell ref="AC31:AC34"/>
    <mergeCell ref="AK31:AK34"/>
    <mergeCell ref="AL31:AL34"/>
    <mergeCell ref="AT31:AT34"/>
    <mergeCell ref="AU31:AU34"/>
    <mergeCell ref="BC31:BC34"/>
    <mergeCell ref="N31:N34"/>
    <mergeCell ref="O31:O34"/>
    <mergeCell ref="P31:P34"/>
    <mergeCell ref="Q31:Q34"/>
    <mergeCell ref="R31:R34"/>
    <mergeCell ref="AB31:AB34"/>
    <mergeCell ref="C39:C46"/>
    <mergeCell ref="D39:D42"/>
    <mergeCell ref="E39:E42"/>
    <mergeCell ref="F39:F42"/>
    <mergeCell ref="G39:G42"/>
    <mergeCell ref="H39:H42"/>
    <mergeCell ref="D43:D46"/>
    <mergeCell ref="E43:E46"/>
    <mergeCell ref="F43:F46"/>
    <mergeCell ref="G43:G46"/>
    <mergeCell ref="BD35:BD38"/>
    <mergeCell ref="BL35:BL38"/>
    <mergeCell ref="BM35:BM38"/>
    <mergeCell ref="BU35:CC35"/>
    <mergeCell ref="BU36:CC36"/>
    <mergeCell ref="BU37:CC37"/>
    <mergeCell ref="BU38:CC38"/>
    <mergeCell ref="AC35:AC38"/>
    <mergeCell ref="AK35:AK38"/>
    <mergeCell ref="AL35:AL38"/>
    <mergeCell ref="AT35:AT38"/>
    <mergeCell ref="AU35:AU38"/>
    <mergeCell ref="BC35:BC38"/>
    <mergeCell ref="N35:N38"/>
    <mergeCell ref="O35:O38"/>
    <mergeCell ref="P35:P38"/>
    <mergeCell ref="Q35:Q38"/>
    <mergeCell ref="R35:R38"/>
    <mergeCell ref="AB35:AB38"/>
    <mergeCell ref="H35:H38"/>
    <mergeCell ref="I35:I38"/>
    <mergeCell ref="J35:J38"/>
    <mergeCell ref="H43:H46"/>
    <mergeCell ref="I43:I46"/>
    <mergeCell ref="J43:J46"/>
    <mergeCell ref="K43:K46"/>
    <mergeCell ref="L43:L46"/>
    <mergeCell ref="M43:M46"/>
    <mergeCell ref="BL39:BL42"/>
    <mergeCell ref="BM39:BM42"/>
    <mergeCell ref="BU39:CC39"/>
    <mergeCell ref="BU40:CC40"/>
    <mergeCell ref="BU41:CC41"/>
    <mergeCell ref="BU42:CC42"/>
    <mergeCell ref="AK39:AK42"/>
    <mergeCell ref="AL39:AL42"/>
    <mergeCell ref="AT39:AT42"/>
    <mergeCell ref="AU39:AU42"/>
    <mergeCell ref="BC39:BC42"/>
    <mergeCell ref="BD39:BD42"/>
    <mergeCell ref="O39:O42"/>
    <mergeCell ref="P39:P42"/>
    <mergeCell ref="Q39:Q42"/>
    <mergeCell ref="R39:R42"/>
    <mergeCell ref="AB39:AB42"/>
    <mergeCell ref="AC39:AC42"/>
    <mergeCell ref="I39:I42"/>
    <mergeCell ref="J39:J42"/>
    <mergeCell ref="K39:K42"/>
    <mergeCell ref="L39:L42"/>
    <mergeCell ref="M39:M42"/>
    <mergeCell ref="N39:N42"/>
    <mergeCell ref="BD43:BD46"/>
    <mergeCell ref="BL43:BL46"/>
    <mergeCell ref="BM43:BM46"/>
    <mergeCell ref="BU43:CC43"/>
    <mergeCell ref="BU44:CC44"/>
    <mergeCell ref="BU45:CC45"/>
    <mergeCell ref="BU46:CC46"/>
    <mergeCell ref="AC43:AC46"/>
    <mergeCell ref="AK43:AK46"/>
    <mergeCell ref="AL43:AL46"/>
    <mergeCell ref="AT43:AT46"/>
    <mergeCell ref="AU43:AU46"/>
    <mergeCell ref="BC43:BC46"/>
    <mergeCell ref="N43:N46"/>
    <mergeCell ref="O43:O46"/>
    <mergeCell ref="P43:P46"/>
    <mergeCell ref="Q43:Q46"/>
    <mergeCell ref="R43:R46"/>
    <mergeCell ref="AB43:AB46"/>
    <mergeCell ref="BL48:BT48"/>
    <mergeCell ref="BU48:BW48"/>
    <mergeCell ref="BX48:CC48"/>
    <mergeCell ref="C49:H49"/>
    <mergeCell ref="L49:Q49"/>
    <mergeCell ref="R49:S49"/>
    <mergeCell ref="T49:V49"/>
    <mergeCell ref="W49:AA49"/>
    <mergeCell ref="AB49:AJ49"/>
    <mergeCell ref="AK49:AM49"/>
    <mergeCell ref="AB48:AJ48"/>
    <mergeCell ref="AK48:AM48"/>
    <mergeCell ref="AN48:AS48"/>
    <mergeCell ref="AT48:BB48"/>
    <mergeCell ref="BC48:BE48"/>
    <mergeCell ref="BF48:BK48"/>
    <mergeCell ref="B48:B51"/>
    <mergeCell ref="C48:H48"/>
    <mergeCell ref="L48:Q48"/>
    <mergeCell ref="R48:S48"/>
    <mergeCell ref="T48:V48"/>
    <mergeCell ref="W48:AA48"/>
    <mergeCell ref="BC50:BE50"/>
    <mergeCell ref="BF50:BK50"/>
    <mergeCell ref="BL50:BT51"/>
    <mergeCell ref="BU50:BW50"/>
    <mergeCell ref="BX50:CC50"/>
    <mergeCell ref="L51:Q51"/>
    <mergeCell ref="T51:V51"/>
    <mergeCell ref="W51:AA51"/>
    <mergeCell ref="AK51:AM51"/>
    <mergeCell ref="AN51:AS51"/>
    <mergeCell ref="BX49:CC49"/>
    <mergeCell ref="C50:H51"/>
    <mergeCell ref="L50:Q50"/>
    <mergeCell ref="R50:S51"/>
    <mergeCell ref="T50:V50"/>
    <mergeCell ref="W50:AA50"/>
    <mergeCell ref="AB50:AJ51"/>
    <mergeCell ref="AK50:AM50"/>
    <mergeCell ref="AN50:AS50"/>
    <mergeCell ref="AT50:BB51"/>
    <mergeCell ref="AN49:AS49"/>
    <mergeCell ref="AT49:BB49"/>
    <mergeCell ref="BC49:BE49"/>
    <mergeCell ref="BF49:BK49"/>
    <mergeCell ref="BL49:BT49"/>
    <mergeCell ref="BU49:BW49"/>
    <mergeCell ref="S53:S55"/>
    <mergeCell ref="H53:H55"/>
    <mergeCell ref="I53:I55"/>
    <mergeCell ref="J53:J55"/>
    <mergeCell ref="K53:K55"/>
    <mergeCell ref="L53:L55"/>
    <mergeCell ref="M53:M55"/>
    <mergeCell ref="BC51:BE51"/>
    <mergeCell ref="BF51:BK51"/>
    <mergeCell ref="BU51:BW51"/>
    <mergeCell ref="BX51:CC51"/>
    <mergeCell ref="B53:B55"/>
    <mergeCell ref="C53:C55"/>
    <mergeCell ref="D53:D55"/>
    <mergeCell ref="E53:E55"/>
    <mergeCell ref="F53:F55"/>
    <mergeCell ref="G53:G55"/>
    <mergeCell ref="BU53:CC55"/>
    <mergeCell ref="AD54:AD55"/>
    <mergeCell ref="AE54:AH54"/>
    <mergeCell ref="AI54:AI55"/>
    <mergeCell ref="AJ54:AJ55"/>
    <mergeCell ref="AM54:AM55"/>
    <mergeCell ref="AN54:AQ54"/>
    <mergeCell ref="AT53:AT55"/>
    <mergeCell ref="AU53:AU55"/>
    <mergeCell ref="AV53:BB53"/>
    <mergeCell ref="BC53:BC55"/>
    <mergeCell ref="BD53:BD55"/>
    <mergeCell ref="BE53:BK53"/>
    <mergeCell ref="AV54:AV55"/>
    <mergeCell ref="AW54:AZ54"/>
    <mergeCell ref="BA54:BA55"/>
    <mergeCell ref="BB54:BB55"/>
    <mergeCell ref="AD53:AJ53"/>
    <mergeCell ref="AK53:AK55"/>
    <mergeCell ref="AL53:AL55"/>
    <mergeCell ref="AM53:AS53"/>
    <mergeCell ref="AR54:AR55"/>
    <mergeCell ref="AS54:AS55"/>
    <mergeCell ref="BS54:BS55"/>
    <mergeCell ref="BT54:BT55"/>
    <mergeCell ref="B57:B123"/>
    <mergeCell ref="C57:C64"/>
    <mergeCell ref="D57:D60"/>
    <mergeCell ref="E57:E60"/>
    <mergeCell ref="F57:F60"/>
    <mergeCell ref="G57:G60"/>
    <mergeCell ref="H57:H60"/>
    <mergeCell ref="I57:I60"/>
    <mergeCell ref="BE54:BE55"/>
    <mergeCell ref="BF54:BI54"/>
    <mergeCell ref="BJ54:BJ55"/>
    <mergeCell ref="BK54:BK55"/>
    <mergeCell ref="BN54:BN55"/>
    <mergeCell ref="BO54:BR54"/>
    <mergeCell ref="BL53:BL55"/>
    <mergeCell ref="BM53:BM55"/>
    <mergeCell ref="BN53:BT53"/>
    <mergeCell ref="AB53:AB55"/>
    <mergeCell ref="AC53:AC55"/>
    <mergeCell ref="T53:T55"/>
    <mergeCell ref="U53:U55"/>
    <mergeCell ref="V53:V55"/>
    <mergeCell ref="W53:W55"/>
    <mergeCell ref="X53:Y53"/>
    <mergeCell ref="Z53:AA53"/>
    <mergeCell ref="N53:N55"/>
    <mergeCell ref="O53:O55"/>
    <mergeCell ref="P53:P55"/>
    <mergeCell ref="Q53:Q55"/>
    <mergeCell ref="R53:R55"/>
    <mergeCell ref="BM57:BM60"/>
    <mergeCell ref="BU57:CC57"/>
    <mergeCell ref="BU58:CC58"/>
    <mergeCell ref="BU59:CC59"/>
    <mergeCell ref="BU60:CC60"/>
    <mergeCell ref="D61:D64"/>
    <mergeCell ref="E61:E64"/>
    <mergeCell ref="F61:F64"/>
    <mergeCell ref="G61:G64"/>
    <mergeCell ref="H61:H64"/>
    <mergeCell ref="AL57:AL60"/>
    <mergeCell ref="AT57:AT60"/>
    <mergeCell ref="AU57:AU60"/>
    <mergeCell ref="BC57:BC60"/>
    <mergeCell ref="BD57:BD60"/>
    <mergeCell ref="BL57:BL60"/>
    <mergeCell ref="P57:P60"/>
    <mergeCell ref="Q57:Q60"/>
    <mergeCell ref="R57:R60"/>
    <mergeCell ref="AB57:AB60"/>
    <mergeCell ref="AC57:AC60"/>
    <mergeCell ref="AK57:AK60"/>
    <mergeCell ref="J57:J60"/>
    <mergeCell ref="K57:K60"/>
    <mergeCell ref="L57:L60"/>
    <mergeCell ref="M57:M60"/>
    <mergeCell ref="N57:N60"/>
    <mergeCell ref="O57:O60"/>
    <mergeCell ref="BM61:BM64"/>
    <mergeCell ref="BU61:CC61"/>
    <mergeCell ref="BU62:CC62"/>
    <mergeCell ref="BU63:CC63"/>
    <mergeCell ref="BU64:CC64"/>
    <mergeCell ref="AK61:AK64"/>
    <mergeCell ref="AL61:AL64"/>
    <mergeCell ref="AT61:AT64"/>
    <mergeCell ref="AU61:AU64"/>
    <mergeCell ref="BC61:BC64"/>
    <mergeCell ref="BD61:BD64"/>
    <mergeCell ref="O61:O64"/>
    <mergeCell ref="P61:P64"/>
    <mergeCell ref="Q61:Q64"/>
    <mergeCell ref="R61:R64"/>
    <mergeCell ref="AB61:AB64"/>
    <mergeCell ref="AC61:AC64"/>
    <mergeCell ref="I65:I68"/>
    <mergeCell ref="J65:J68"/>
    <mergeCell ref="K65:K68"/>
    <mergeCell ref="L65:L68"/>
    <mergeCell ref="M65:M68"/>
    <mergeCell ref="N65:N68"/>
    <mergeCell ref="C65:C84"/>
    <mergeCell ref="D65:D68"/>
    <mergeCell ref="E65:E68"/>
    <mergeCell ref="F65:F68"/>
    <mergeCell ref="G65:G68"/>
    <mergeCell ref="H65:H68"/>
    <mergeCell ref="D69:D72"/>
    <mergeCell ref="E69:E72"/>
    <mergeCell ref="F69:F72"/>
    <mergeCell ref="G69:G72"/>
    <mergeCell ref="BL61:BL64"/>
    <mergeCell ref="I61:I64"/>
    <mergeCell ref="J61:J64"/>
    <mergeCell ref="K61:K64"/>
    <mergeCell ref="L61:L64"/>
    <mergeCell ref="M61:M64"/>
    <mergeCell ref="N61:N64"/>
    <mergeCell ref="BL65:BL68"/>
    <mergeCell ref="BM65:BM68"/>
    <mergeCell ref="BU65:CC65"/>
    <mergeCell ref="BU66:CC66"/>
    <mergeCell ref="BU67:CC67"/>
    <mergeCell ref="BU68:CC68"/>
    <mergeCell ref="AK65:AK68"/>
    <mergeCell ref="AL65:AL68"/>
    <mergeCell ref="AT65:AT68"/>
    <mergeCell ref="AU65:AU68"/>
    <mergeCell ref="BC65:BC68"/>
    <mergeCell ref="BD65:BD68"/>
    <mergeCell ref="O65:O68"/>
    <mergeCell ref="P65:P68"/>
    <mergeCell ref="Q65:Q68"/>
    <mergeCell ref="R65:R68"/>
    <mergeCell ref="AB65:AB68"/>
    <mergeCell ref="AC65:AC68"/>
    <mergeCell ref="H73:H76"/>
    <mergeCell ref="I73:I76"/>
    <mergeCell ref="BD69:BD72"/>
    <mergeCell ref="BL69:BL72"/>
    <mergeCell ref="BM69:BM72"/>
    <mergeCell ref="BU69:CC69"/>
    <mergeCell ref="BU70:CC70"/>
    <mergeCell ref="BU71:CC71"/>
    <mergeCell ref="BU72:CC72"/>
    <mergeCell ref="AC69:AC72"/>
    <mergeCell ref="AK69:AK72"/>
    <mergeCell ref="AL69:AL72"/>
    <mergeCell ref="AT69:AT72"/>
    <mergeCell ref="AU69:AU72"/>
    <mergeCell ref="BC69:BC72"/>
    <mergeCell ref="N69:N72"/>
    <mergeCell ref="O69:O72"/>
    <mergeCell ref="P69:P72"/>
    <mergeCell ref="Q69:Q72"/>
    <mergeCell ref="R69:R72"/>
    <mergeCell ref="AB69:AB72"/>
    <mergeCell ref="H69:H72"/>
    <mergeCell ref="I69:I72"/>
    <mergeCell ref="J69:J72"/>
    <mergeCell ref="K69:K72"/>
    <mergeCell ref="L69:L72"/>
    <mergeCell ref="M69:M72"/>
    <mergeCell ref="BM73:BM76"/>
    <mergeCell ref="BU73:CC73"/>
    <mergeCell ref="BU74:CC74"/>
    <mergeCell ref="BU75:CC75"/>
    <mergeCell ref="BU76:CC76"/>
    <mergeCell ref="D77:D80"/>
    <mergeCell ref="E77:E80"/>
    <mergeCell ref="F77:F80"/>
    <mergeCell ref="G77:G80"/>
    <mergeCell ref="H77:H80"/>
    <mergeCell ref="AL73:AL76"/>
    <mergeCell ref="AT73:AT76"/>
    <mergeCell ref="AU73:AU76"/>
    <mergeCell ref="BC73:BC76"/>
    <mergeCell ref="BD73:BD76"/>
    <mergeCell ref="BL73:BL76"/>
    <mergeCell ref="P73:P76"/>
    <mergeCell ref="Q73:Q76"/>
    <mergeCell ref="R73:R76"/>
    <mergeCell ref="AB73:AB76"/>
    <mergeCell ref="AC73:AC76"/>
    <mergeCell ref="AK73:AK76"/>
    <mergeCell ref="J73:J76"/>
    <mergeCell ref="K73:K76"/>
    <mergeCell ref="L73:L76"/>
    <mergeCell ref="M73:M76"/>
    <mergeCell ref="N73:N76"/>
    <mergeCell ref="O73:O76"/>
    <mergeCell ref="D73:D76"/>
    <mergeCell ref="E73:E76"/>
    <mergeCell ref="F73:F76"/>
    <mergeCell ref="G73:G76"/>
    <mergeCell ref="H81:H84"/>
    <mergeCell ref="I81:I84"/>
    <mergeCell ref="BL77:BL80"/>
    <mergeCell ref="BM77:BM80"/>
    <mergeCell ref="BU77:CC77"/>
    <mergeCell ref="BU78:CC78"/>
    <mergeCell ref="BU79:CC79"/>
    <mergeCell ref="BU80:CC80"/>
    <mergeCell ref="AK77:AK80"/>
    <mergeCell ref="AL77:AL80"/>
    <mergeCell ref="AT77:AT80"/>
    <mergeCell ref="AU77:AU80"/>
    <mergeCell ref="BC77:BC80"/>
    <mergeCell ref="BD77:BD80"/>
    <mergeCell ref="O77:O80"/>
    <mergeCell ref="P77:P80"/>
    <mergeCell ref="Q77:Q80"/>
    <mergeCell ref="R77:R80"/>
    <mergeCell ref="AB77:AB80"/>
    <mergeCell ref="AC77:AC80"/>
    <mergeCell ref="I77:I80"/>
    <mergeCell ref="J77:J80"/>
    <mergeCell ref="K77:K80"/>
    <mergeCell ref="L77:L80"/>
    <mergeCell ref="M77:M80"/>
    <mergeCell ref="N77:N80"/>
    <mergeCell ref="BM81:BM84"/>
    <mergeCell ref="BU81:CC81"/>
    <mergeCell ref="BU82:CC82"/>
    <mergeCell ref="BU83:CC83"/>
    <mergeCell ref="BU84:CC84"/>
    <mergeCell ref="C85:C95"/>
    <mergeCell ref="D85:D91"/>
    <mergeCell ref="E85:E91"/>
    <mergeCell ref="F85:F91"/>
    <mergeCell ref="G85:G91"/>
    <mergeCell ref="AL81:AL84"/>
    <mergeCell ref="AT81:AT84"/>
    <mergeCell ref="AU81:AU84"/>
    <mergeCell ref="BC81:BC84"/>
    <mergeCell ref="BD81:BD84"/>
    <mergeCell ref="BL81:BL84"/>
    <mergeCell ref="P81:P84"/>
    <mergeCell ref="Q81:Q84"/>
    <mergeCell ref="R81:R84"/>
    <mergeCell ref="AB81:AB84"/>
    <mergeCell ref="AC81:AC84"/>
    <mergeCell ref="AK81:AK84"/>
    <mergeCell ref="J81:J84"/>
    <mergeCell ref="K81:K84"/>
    <mergeCell ref="L81:L84"/>
    <mergeCell ref="M81:M84"/>
    <mergeCell ref="N81:N84"/>
    <mergeCell ref="O81:O84"/>
    <mergeCell ref="D81:D84"/>
    <mergeCell ref="E81:E84"/>
    <mergeCell ref="F81:F84"/>
    <mergeCell ref="G81:G84"/>
    <mergeCell ref="N92:N95"/>
    <mergeCell ref="O92:O95"/>
    <mergeCell ref="D92:D95"/>
    <mergeCell ref="E92:E95"/>
    <mergeCell ref="F92:F95"/>
    <mergeCell ref="G92:G95"/>
    <mergeCell ref="H92:H95"/>
    <mergeCell ref="I92:I95"/>
    <mergeCell ref="BD85:BD91"/>
    <mergeCell ref="BL85:BL91"/>
    <mergeCell ref="BM85:BM91"/>
    <mergeCell ref="BU85:CC85"/>
    <mergeCell ref="BU86:CC86"/>
    <mergeCell ref="BU91:CC91"/>
    <mergeCell ref="AC85:AC91"/>
    <mergeCell ref="AK85:AK91"/>
    <mergeCell ref="AL85:AL91"/>
    <mergeCell ref="AT85:AT91"/>
    <mergeCell ref="AU85:AU91"/>
    <mergeCell ref="BC85:BC91"/>
    <mergeCell ref="N85:N91"/>
    <mergeCell ref="O85:O91"/>
    <mergeCell ref="P85:P91"/>
    <mergeCell ref="Q85:Q91"/>
    <mergeCell ref="R85:R91"/>
    <mergeCell ref="AB85:AB91"/>
    <mergeCell ref="H85:H91"/>
    <mergeCell ref="I85:I91"/>
    <mergeCell ref="J85:J91"/>
    <mergeCell ref="K85:K91"/>
    <mergeCell ref="L85:L91"/>
    <mergeCell ref="M85:M91"/>
    <mergeCell ref="H96:H99"/>
    <mergeCell ref="I96:I99"/>
    <mergeCell ref="J96:J99"/>
    <mergeCell ref="K96:K99"/>
    <mergeCell ref="L96:L99"/>
    <mergeCell ref="M96:M99"/>
    <mergeCell ref="BM92:BM95"/>
    <mergeCell ref="BU92:CC92"/>
    <mergeCell ref="BU93:CC93"/>
    <mergeCell ref="BU94:CC94"/>
    <mergeCell ref="BU95:CC95"/>
    <mergeCell ref="C96:C99"/>
    <mergeCell ref="D96:D99"/>
    <mergeCell ref="E96:E99"/>
    <mergeCell ref="F96:F99"/>
    <mergeCell ref="G96:G99"/>
    <mergeCell ref="AL92:AL95"/>
    <mergeCell ref="AT92:AT95"/>
    <mergeCell ref="AU92:AU95"/>
    <mergeCell ref="BC92:BC95"/>
    <mergeCell ref="BD92:BD95"/>
    <mergeCell ref="BL92:BL95"/>
    <mergeCell ref="P92:P95"/>
    <mergeCell ref="Q92:Q95"/>
    <mergeCell ref="R92:R95"/>
    <mergeCell ref="AB92:AB95"/>
    <mergeCell ref="AC92:AC95"/>
    <mergeCell ref="AK92:AK95"/>
    <mergeCell ref="J92:J95"/>
    <mergeCell ref="K92:K95"/>
    <mergeCell ref="L92:L95"/>
    <mergeCell ref="M92:M95"/>
    <mergeCell ref="BD96:BD99"/>
    <mergeCell ref="BL96:BL99"/>
    <mergeCell ref="BM96:BM99"/>
    <mergeCell ref="BU96:CC96"/>
    <mergeCell ref="BU97:CC97"/>
    <mergeCell ref="BU98:CC98"/>
    <mergeCell ref="BU99:CC99"/>
    <mergeCell ref="AC96:AC99"/>
    <mergeCell ref="AK96:AK99"/>
    <mergeCell ref="AL96:AL99"/>
    <mergeCell ref="AT96:AT99"/>
    <mergeCell ref="AU96:AU99"/>
    <mergeCell ref="BC96:BC99"/>
    <mergeCell ref="N96:N99"/>
    <mergeCell ref="O96:O99"/>
    <mergeCell ref="P96:P99"/>
    <mergeCell ref="Q96:Q99"/>
    <mergeCell ref="R96:R99"/>
    <mergeCell ref="AB96:AB99"/>
    <mergeCell ref="BM100:BM103"/>
    <mergeCell ref="BU100:CC100"/>
    <mergeCell ref="BU101:CC101"/>
    <mergeCell ref="BU102:CC102"/>
    <mergeCell ref="BU103:CC103"/>
    <mergeCell ref="AK100:AK103"/>
    <mergeCell ref="AL100:AL103"/>
    <mergeCell ref="AT100:AT103"/>
    <mergeCell ref="AU100:AU103"/>
    <mergeCell ref="BC100:BC103"/>
    <mergeCell ref="BD100:BD103"/>
    <mergeCell ref="O100:O103"/>
    <mergeCell ref="P100:P103"/>
    <mergeCell ref="Q100:Q103"/>
    <mergeCell ref="R100:R103"/>
    <mergeCell ref="AB100:AB103"/>
    <mergeCell ref="AC100:AC103"/>
    <mergeCell ref="I104:I107"/>
    <mergeCell ref="J104:J107"/>
    <mergeCell ref="K104:K107"/>
    <mergeCell ref="L104:L107"/>
    <mergeCell ref="M104:M107"/>
    <mergeCell ref="N104:N107"/>
    <mergeCell ref="C104:C111"/>
    <mergeCell ref="D104:D107"/>
    <mergeCell ref="E104:E107"/>
    <mergeCell ref="F104:F107"/>
    <mergeCell ref="G104:G107"/>
    <mergeCell ref="H104:H107"/>
    <mergeCell ref="D108:D111"/>
    <mergeCell ref="E108:E111"/>
    <mergeCell ref="F108:F111"/>
    <mergeCell ref="G108:G111"/>
    <mergeCell ref="BL100:BL103"/>
    <mergeCell ref="I100:I103"/>
    <mergeCell ref="J100:J103"/>
    <mergeCell ref="K100:K103"/>
    <mergeCell ref="L100:L103"/>
    <mergeCell ref="M100:M103"/>
    <mergeCell ref="N100:N103"/>
    <mergeCell ref="C100:C103"/>
    <mergeCell ref="D100:D103"/>
    <mergeCell ref="E100:E103"/>
    <mergeCell ref="F100:F103"/>
    <mergeCell ref="G100:G103"/>
    <mergeCell ref="H100:H103"/>
    <mergeCell ref="K108:K111"/>
    <mergeCell ref="L108:L111"/>
    <mergeCell ref="M108:M111"/>
    <mergeCell ref="BL104:BL107"/>
    <mergeCell ref="BM104:BM107"/>
    <mergeCell ref="BU104:CC104"/>
    <mergeCell ref="BU105:CC105"/>
    <mergeCell ref="BU106:CC106"/>
    <mergeCell ref="BU107:CC107"/>
    <mergeCell ref="AK104:AK107"/>
    <mergeCell ref="AL104:AL107"/>
    <mergeCell ref="AT104:AT107"/>
    <mergeCell ref="AU104:AU107"/>
    <mergeCell ref="BC104:BC107"/>
    <mergeCell ref="BD104:BD107"/>
    <mergeCell ref="O104:O107"/>
    <mergeCell ref="P104:P107"/>
    <mergeCell ref="Q104:Q107"/>
    <mergeCell ref="R104:R107"/>
    <mergeCell ref="AB104:AB107"/>
    <mergeCell ref="AC104:AC107"/>
    <mergeCell ref="C112:C123"/>
    <mergeCell ref="D112:D115"/>
    <mergeCell ref="E112:E115"/>
    <mergeCell ref="F112:F115"/>
    <mergeCell ref="G112:G115"/>
    <mergeCell ref="H112:H115"/>
    <mergeCell ref="D116:D119"/>
    <mergeCell ref="E116:E119"/>
    <mergeCell ref="F116:F119"/>
    <mergeCell ref="G116:G119"/>
    <mergeCell ref="BD108:BD111"/>
    <mergeCell ref="BL108:BL111"/>
    <mergeCell ref="BM108:BM111"/>
    <mergeCell ref="BU108:CC108"/>
    <mergeCell ref="BU109:CC109"/>
    <mergeCell ref="BU110:CC110"/>
    <mergeCell ref="BU111:CC111"/>
    <mergeCell ref="AC108:AC111"/>
    <mergeCell ref="AK108:AK111"/>
    <mergeCell ref="AL108:AL111"/>
    <mergeCell ref="AT108:AT111"/>
    <mergeCell ref="AU108:AU111"/>
    <mergeCell ref="BC108:BC111"/>
    <mergeCell ref="N108:N111"/>
    <mergeCell ref="O108:O111"/>
    <mergeCell ref="P108:P111"/>
    <mergeCell ref="Q108:Q111"/>
    <mergeCell ref="R108:R111"/>
    <mergeCell ref="AB108:AB111"/>
    <mergeCell ref="H108:H111"/>
    <mergeCell ref="I108:I111"/>
    <mergeCell ref="J108:J111"/>
    <mergeCell ref="H116:H119"/>
    <mergeCell ref="I116:I119"/>
    <mergeCell ref="J116:J119"/>
    <mergeCell ref="K116:K119"/>
    <mergeCell ref="L116:L119"/>
    <mergeCell ref="M116:M119"/>
    <mergeCell ref="BL112:BL115"/>
    <mergeCell ref="BM112:BM115"/>
    <mergeCell ref="BU112:CC112"/>
    <mergeCell ref="BU113:CC113"/>
    <mergeCell ref="BU114:CC114"/>
    <mergeCell ref="BU115:CC115"/>
    <mergeCell ref="AK112:AK115"/>
    <mergeCell ref="AL112:AL115"/>
    <mergeCell ref="AT112:AT115"/>
    <mergeCell ref="AU112:AU115"/>
    <mergeCell ref="BC112:BC115"/>
    <mergeCell ref="BD112:BD115"/>
    <mergeCell ref="O112:O115"/>
    <mergeCell ref="P112:P115"/>
    <mergeCell ref="Q112:Q115"/>
    <mergeCell ref="R112:R115"/>
    <mergeCell ref="AB112:AB115"/>
    <mergeCell ref="AC112:AC115"/>
    <mergeCell ref="I112:I115"/>
    <mergeCell ref="J112:J115"/>
    <mergeCell ref="K112:K115"/>
    <mergeCell ref="L112:L115"/>
    <mergeCell ref="M112:M115"/>
    <mergeCell ref="N112:N115"/>
    <mergeCell ref="BD116:BD119"/>
    <mergeCell ref="BL116:BL119"/>
    <mergeCell ref="BM116:BM119"/>
    <mergeCell ref="BU116:CC116"/>
    <mergeCell ref="BU117:CC117"/>
    <mergeCell ref="BU118:CC118"/>
    <mergeCell ref="BU119:CC119"/>
    <mergeCell ref="AC116:AC119"/>
    <mergeCell ref="AK116:AK119"/>
    <mergeCell ref="AL116:AL119"/>
    <mergeCell ref="AT116:AT119"/>
    <mergeCell ref="AU116:AU119"/>
    <mergeCell ref="BC116:BC119"/>
    <mergeCell ref="N116:N119"/>
    <mergeCell ref="O116:O119"/>
    <mergeCell ref="P116:P119"/>
    <mergeCell ref="Q116:Q119"/>
    <mergeCell ref="R116:R119"/>
    <mergeCell ref="AB116:AB119"/>
    <mergeCell ref="Q120:Q123"/>
    <mergeCell ref="R120:R123"/>
    <mergeCell ref="AB120:AB123"/>
    <mergeCell ref="AC120:AC123"/>
    <mergeCell ref="AK120:AK123"/>
    <mergeCell ref="J120:J123"/>
    <mergeCell ref="K120:K123"/>
    <mergeCell ref="L120:L123"/>
    <mergeCell ref="M120:M123"/>
    <mergeCell ref="N120:N123"/>
    <mergeCell ref="O120:O123"/>
    <mergeCell ref="D120:D123"/>
    <mergeCell ref="E120:E123"/>
    <mergeCell ref="F120:F123"/>
    <mergeCell ref="G120:G123"/>
    <mergeCell ref="H120:H123"/>
    <mergeCell ref="I120:I123"/>
    <mergeCell ref="BF125:BK125"/>
    <mergeCell ref="BL125:BT125"/>
    <mergeCell ref="BU125:BW125"/>
    <mergeCell ref="BX125:CC125"/>
    <mergeCell ref="C126:H126"/>
    <mergeCell ref="L126:Q126"/>
    <mergeCell ref="R126:S126"/>
    <mergeCell ref="T126:V126"/>
    <mergeCell ref="W126:AA126"/>
    <mergeCell ref="AB126:AJ126"/>
    <mergeCell ref="W125:AA125"/>
    <mergeCell ref="AB125:AJ125"/>
    <mergeCell ref="AK125:AM125"/>
    <mergeCell ref="AN125:AS125"/>
    <mergeCell ref="AT125:BB125"/>
    <mergeCell ref="BC125:BE125"/>
    <mergeCell ref="BM120:BM123"/>
    <mergeCell ref="BU120:CC120"/>
    <mergeCell ref="BU121:CC121"/>
    <mergeCell ref="BU122:CC122"/>
    <mergeCell ref="BU123:CC123"/>
    <mergeCell ref="C125:H125"/>
    <mergeCell ref="L125:Q125"/>
    <mergeCell ref="R125:S125"/>
    <mergeCell ref="T125:V125"/>
    <mergeCell ref="AL120:AL123"/>
    <mergeCell ref="AT120:AT123"/>
    <mergeCell ref="AU120:AU123"/>
    <mergeCell ref="BC120:BC123"/>
    <mergeCell ref="BD120:BD123"/>
    <mergeCell ref="BL120:BL123"/>
    <mergeCell ref="P120:P123"/>
    <mergeCell ref="AN128:AS128"/>
    <mergeCell ref="BC128:BE128"/>
    <mergeCell ref="AT127:BB128"/>
    <mergeCell ref="BC127:BE127"/>
    <mergeCell ref="BF127:BK127"/>
    <mergeCell ref="BL127:BT128"/>
    <mergeCell ref="BU127:BW127"/>
    <mergeCell ref="BX127:CC127"/>
    <mergeCell ref="BF128:BK128"/>
    <mergeCell ref="BU128:BW128"/>
    <mergeCell ref="BX128:CC128"/>
    <mergeCell ref="BU126:BW126"/>
    <mergeCell ref="BX126:CC126"/>
    <mergeCell ref="C127:H128"/>
    <mergeCell ref="L127:Q127"/>
    <mergeCell ref="R127:S128"/>
    <mergeCell ref="T127:V127"/>
    <mergeCell ref="W127:AA127"/>
    <mergeCell ref="AB127:AJ128"/>
    <mergeCell ref="AK127:AM127"/>
    <mergeCell ref="AN127:AS127"/>
    <mergeCell ref="AK126:AM126"/>
    <mergeCell ref="AN126:AS126"/>
    <mergeCell ref="AT126:BB126"/>
    <mergeCell ref="BC126:BE126"/>
    <mergeCell ref="BF126:BK126"/>
    <mergeCell ref="BL126:BT126"/>
    <mergeCell ref="S130:S132"/>
    <mergeCell ref="H130:H132"/>
    <mergeCell ref="I130:I132"/>
    <mergeCell ref="J130:J132"/>
    <mergeCell ref="K130:K132"/>
    <mergeCell ref="L130:L132"/>
    <mergeCell ref="M130:M132"/>
    <mergeCell ref="B130:B132"/>
    <mergeCell ref="C130:C132"/>
    <mergeCell ref="D130:D132"/>
    <mergeCell ref="E130:E132"/>
    <mergeCell ref="F130:F132"/>
    <mergeCell ref="G130:G132"/>
    <mergeCell ref="L128:Q128"/>
    <mergeCell ref="T128:V128"/>
    <mergeCell ref="W128:AA128"/>
    <mergeCell ref="AK128:AM128"/>
    <mergeCell ref="B125:B128"/>
    <mergeCell ref="BU130:CC132"/>
    <mergeCell ref="AD131:AD132"/>
    <mergeCell ref="AE131:AH131"/>
    <mergeCell ref="AI131:AI132"/>
    <mergeCell ref="AJ131:AJ132"/>
    <mergeCell ref="AM131:AM132"/>
    <mergeCell ref="AN131:AQ131"/>
    <mergeCell ref="AT130:AT132"/>
    <mergeCell ref="AU130:AU132"/>
    <mergeCell ref="AV130:BB130"/>
    <mergeCell ref="BC130:BC132"/>
    <mergeCell ref="BD130:BD132"/>
    <mergeCell ref="BE130:BK130"/>
    <mergeCell ref="AV131:AV132"/>
    <mergeCell ref="AW131:AZ131"/>
    <mergeCell ref="BA131:BA132"/>
    <mergeCell ref="BB131:BB132"/>
    <mergeCell ref="AD130:AJ130"/>
    <mergeCell ref="AK130:AK132"/>
    <mergeCell ref="AL130:AL132"/>
    <mergeCell ref="AM130:AS130"/>
    <mergeCell ref="AR131:AR132"/>
    <mergeCell ref="AS131:AS132"/>
    <mergeCell ref="BS131:BS132"/>
    <mergeCell ref="BT131:BT132"/>
    <mergeCell ref="B134:B161"/>
    <mergeCell ref="C134:C153"/>
    <mergeCell ref="D134:D137"/>
    <mergeCell ref="E134:E137"/>
    <mergeCell ref="F134:F137"/>
    <mergeCell ref="G134:G137"/>
    <mergeCell ref="H134:H137"/>
    <mergeCell ref="I134:I137"/>
    <mergeCell ref="BE131:BE132"/>
    <mergeCell ref="BF131:BI131"/>
    <mergeCell ref="BJ131:BJ132"/>
    <mergeCell ref="BK131:BK132"/>
    <mergeCell ref="BN131:BN132"/>
    <mergeCell ref="BO131:BR131"/>
    <mergeCell ref="BL130:BL132"/>
    <mergeCell ref="BM130:BM132"/>
    <mergeCell ref="BN130:BT130"/>
    <mergeCell ref="AB130:AB132"/>
    <mergeCell ref="AC130:AC132"/>
    <mergeCell ref="T130:T132"/>
    <mergeCell ref="U130:U132"/>
    <mergeCell ref="V130:V132"/>
    <mergeCell ref="W130:W132"/>
    <mergeCell ref="X130:Y130"/>
    <mergeCell ref="Z130:AA130"/>
    <mergeCell ref="N130:N132"/>
    <mergeCell ref="O130:O132"/>
    <mergeCell ref="P130:P132"/>
    <mergeCell ref="Q130:Q132"/>
    <mergeCell ref="R130:R132"/>
    <mergeCell ref="BM134:BM137"/>
    <mergeCell ref="BU134:CC134"/>
    <mergeCell ref="BU135:CC135"/>
    <mergeCell ref="BU136:CC136"/>
    <mergeCell ref="BU137:CC137"/>
    <mergeCell ref="D138:D141"/>
    <mergeCell ref="E138:E141"/>
    <mergeCell ref="F138:F141"/>
    <mergeCell ref="G138:G141"/>
    <mergeCell ref="H138:H141"/>
    <mergeCell ref="AL134:AL137"/>
    <mergeCell ref="AT134:AT137"/>
    <mergeCell ref="AU134:AU137"/>
    <mergeCell ref="BC134:BC137"/>
    <mergeCell ref="BD134:BD137"/>
    <mergeCell ref="BL134:BL137"/>
    <mergeCell ref="P134:P137"/>
    <mergeCell ref="Q134:Q137"/>
    <mergeCell ref="R134:R137"/>
    <mergeCell ref="AB134:AB137"/>
    <mergeCell ref="AC134:AC137"/>
    <mergeCell ref="AK134:AK137"/>
    <mergeCell ref="J134:J137"/>
    <mergeCell ref="K134:K137"/>
    <mergeCell ref="L134:L137"/>
    <mergeCell ref="M134:M137"/>
    <mergeCell ref="N134:N137"/>
    <mergeCell ref="O134:O137"/>
    <mergeCell ref="H142:H145"/>
    <mergeCell ref="I142:I145"/>
    <mergeCell ref="BL138:BL141"/>
    <mergeCell ref="BM138:BM141"/>
    <mergeCell ref="BU138:CC138"/>
    <mergeCell ref="BU139:CC139"/>
    <mergeCell ref="BU140:CC140"/>
    <mergeCell ref="BU141:CC141"/>
    <mergeCell ref="AK138:AK141"/>
    <mergeCell ref="AL138:AL141"/>
    <mergeCell ref="AT138:AT141"/>
    <mergeCell ref="AU138:AU141"/>
    <mergeCell ref="BC138:BC141"/>
    <mergeCell ref="BD138:BD141"/>
    <mergeCell ref="O138:O141"/>
    <mergeCell ref="P138:P141"/>
    <mergeCell ref="Q138:Q141"/>
    <mergeCell ref="R138:R141"/>
    <mergeCell ref="AB138:AB141"/>
    <mergeCell ref="AC138:AC141"/>
    <mergeCell ref="I138:I141"/>
    <mergeCell ref="J138:J141"/>
    <mergeCell ref="K138:K141"/>
    <mergeCell ref="L138:L141"/>
    <mergeCell ref="M138:M141"/>
    <mergeCell ref="N138:N141"/>
    <mergeCell ref="BM142:BM145"/>
    <mergeCell ref="BU142:CC142"/>
    <mergeCell ref="BU143:CC143"/>
    <mergeCell ref="BU144:CC144"/>
    <mergeCell ref="BU145:CC145"/>
    <mergeCell ref="D146:D149"/>
    <mergeCell ref="E146:E149"/>
    <mergeCell ref="F146:F149"/>
    <mergeCell ref="G146:G149"/>
    <mergeCell ref="H146:H149"/>
    <mergeCell ref="AL142:AL145"/>
    <mergeCell ref="AT142:AT145"/>
    <mergeCell ref="AU142:AU145"/>
    <mergeCell ref="BC142:BC145"/>
    <mergeCell ref="BD142:BD145"/>
    <mergeCell ref="BL142:BL145"/>
    <mergeCell ref="P142:P145"/>
    <mergeCell ref="Q142:Q145"/>
    <mergeCell ref="R142:R145"/>
    <mergeCell ref="AB142:AB145"/>
    <mergeCell ref="AC142:AC145"/>
    <mergeCell ref="AK142:AK145"/>
    <mergeCell ref="J142:J145"/>
    <mergeCell ref="K142:K145"/>
    <mergeCell ref="L142:L145"/>
    <mergeCell ref="M142:M145"/>
    <mergeCell ref="N142:N145"/>
    <mergeCell ref="O142:O145"/>
    <mergeCell ref="D142:D145"/>
    <mergeCell ref="E142:E145"/>
    <mergeCell ref="F142:F145"/>
    <mergeCell ref="G142:G145"/>
    <mergeCell ref="G150:G153"/>
    <mergeCell ref="H150:H153"/>
    <mergeCell ref="I150:I153"/>
    <mergeCell ref="BL146:BL149"/>
    <mergeCell ref="BM146:BM149"/>
    <mergeCell ref="BU146:CC146"/>
    <mergeCell ref="BU147:CC147"/>
    <mergeCell ref="BU148:CC148"/>
    <mergeCell ref="BU149:CC149"/>
    <mergeCell ref="AK146:AK149"/>
    <mergeCell ref="AL146:AL149"/>
    <mergeCell ref="AT146:AT149"/>
    <mergeCell ref="AU146:AU149"/>
    <mergeCell ref="BC146:BC149"/>
    <mergeCell ref="BD146:BD149"/>
    <mergeCell ref="O146:O149"/>
    <mergeCell ref="P146:P149"/>
    <mergeCell ref="Q146:Q149"/>
    <mergeCell ref="R146:R149"/>
    <mergeCell ref="AB146:AB149"/>
    <mergeCell ref="AC146:AC149"/>
    <mergeCell ref="I146:I149"/>
    <mergeCell ref="J146:J149"/>
    <mergeCell ref="K146:K149"/>
    <mergeCell ref="L146:L149"/>
    <mergeCell ref="M146:M149"/>
    <mergeCell ref="N146:N149"/>
    <mergeCell ref="M154:M157"/>
    <mergeCell ref="BM150:BM153"/>
    <mergeCell ref="BU150:CC150"/>
    <mergeCell ref="BU151:CC151"/>
    <mergeCell ref="BU152:CC152"/>
    <mergeCell ref="BU153:CC153"/>
    <mergeCell ref="C154:C161"/>
    <mergeCell ref="D154:D157"/>
    <mergeCell ref="E154:E157"/>
    <mergeCell ref="F154:F157"/>
    <mergeCell ref="G154:G157"/>
    <mergeCell ref="AL150:AL153"/>
    <mergeCell ref="AT150:AT153"/>
    <mergeCell ref="AU150:AU153"/>
    <mergeCell ref="BC150:BC153"/>
    <mergeCell ref="BD150:BD153"/>
    <mergeCell ref="BL150:BL153"/>
    <mergeCell ref="P150:P153"/>
    <mergeCell ref="Q150:Q153"/>
    <mergeCell ref="R150:R153"/>
    <mergeCell ref="AB150:AB153"/>
    <mergeCell ref="AC150:AC153"/>
    <mergeCell ref="AK150:AK153"/>
    <mergeCell ref="J150:J153"/>
    <mergeCell ref="K150:K153"/>
    <mergeCell ref="L150:L153"/>
    <mergeCell ref="M150:M153"/>
    <mergeCell ref="N150:N153"/>
    <mergeCell ref="O150:O153"/>
    <mergeCell ref="D150:D153"/>
    <mergeCell ref="E150:E153"/>
    <mergeCell ref="F150:F153"/>
    <mergeCell ref="N158:N161"/>
    <mergeCell ref="O158:O161"/>
    <mergeCell ref="D158:D161"/>
    <mergeCell ref="E158:E161"/>
    <mergeCell ref="F158:F161"/>
    <mergeCell ref="G158:G161"/>
    <mergeCell ref="H158:H161"/>
    <mergeCell ref="I158:I161"/>
    <mergeCell ref="BD154:BD157"/>
    <mergeCell ref="BL154:BL157"/>
    <mergeCell ref="BM154:BM157"/>
    <mergeCell ref="BU154:CC154"/>
    <mergeCell ref="BU155:CC155"/>
    <mergeCell ref="BU156:CC156"/>
    <mergeCell ref="BU157:CC157"/>
    <mergeCell ref="AC154:AC157"/>
    <mergeCell ref="AK154:AK157"/>
    <mergeCell ref="AL154:AL157"/>
    <mergeCell ref="AT154:AT157"/>
    <mergeCell ref="AU154:AU157"/>
    <mergeCell ref="BC154:BC157"/>
    <mergeCell ref="N154:N157"/>
    <mergeCell ref="O154:O157"/>
    <mergeCell ref="P154:P157"/>
    <mergeCell ref="Q154:Q157"/>
    <mergeCell ref="R154:R157"/>
    <mergeCell ref="AB154:AB157"/>
    <mergeCell ref="H154:H157"/>
    <mergeCell ref="I154:I157"/>
    <mergeCell ref="J154:J157"/>
    <mergeCell ref="K154:K157"/>
    <mergeCell ref="L154:L157"/>
    <mergeCell ref="G162:G165"/>
    <mergeCell ref="H162:H165"/>
    <mergeCell ref="I162:I165"/>
    <mergeCell ref="J162:J165"/>
    <mergeCell ref="K162:K165"/>
    <mergeCell ref="L162:L165"/>
    <mergeCell ref="BM158:BM161"/>
    <mergeCell ref="BU158:CC158"/>
    <mergeCell ref="BU159:CC159"/>
    <mergeCell ref="BU160:CC160"/>
    <mergeCell ref="BU161:CC161"/>
    <mergeCell ref="B162:B169"/>
    <mergeCell ref="C162:C169"/>
    <mergeCell ref="D162:D165"/>
    <mergeCell ref="E162:E165"/>
    <mergeCell ref="F162:F165"/>
    <mergeCell ref="AL158:AL161"/>
    <mergeCell ref="AT158:AT161"/>
    <mergeCell ref="AU158:AU161"/>
    <mergeCell ref="BC158:BC161"/>
    <mergeCell ref="BD158:BD161"/>
    <mergeCell ref="BL158:BL161"/>
    <mergeCell ref="P158:P161"/>
    <mergeCell ref="Q158:Q161"/>
    <mergeCell ref="R158:R161"/>
    <mergeCell ref="AB158:AB161"/>
    <mergeCell ref="AC158:AC161"/>
    <mergeCell ref="AK158:AK161"/>
    <mergeCell ref="J158:J161"/>
    <mergeCell ref="K158:K161"/>
    <mergeCell ref="L158:L161"/>
    <mergeCell ref="M158:M161"/>
    <mergeCell ref="J166:J169"/>
    <mergeCell ref="K166:K169"/>
    <mergeCell ref="L166:L169"/>
    <mergeCell ref="M166:M169"/>
    <mergeCell ref="N166:N169"/>
    <mergeCell ref="O166:O169"/>
    <mergeCell ref="D166:D169"/>
    <mergeCell ref="E166:E169"/>
    <mergeCell ref="F166:F169"/>
    <mergeCell ref="G166:G169"/>
    <mergeCell ref="H166:H169"/>
    <mergeCell ref="I166:I169"/>
    <mergeCell ref="BC162:BC165"/>
    <mergeCell ref="BD162:BD165"/>
    <mergeCell ref="BL162:BL165"/>
    <mergeCell ref="BM162:BM165"/>
    <mergeCell ref="BU162:CC162"/>
    <mergeCell ref="BU163:CC163"/>
    <mergeCell ref="BU164:CC164"/>
    <mergeCell ref="BU165:CC165"/>
    <mergeCell ref="AB162:AB165"/>
    <mergeCell ref="AC162:AC165"/>
    <mergeCell ref="AK162:AK165"/>
    <mergeCell ref="AL162:AL165"/>
    <mergeCell ref="AT162:AT165"/>
    <mergeCell ref="AU162:AU165"/>
    <mergeCell ref="M162:M165"/>
    <mergeCell ref="N162:N165"/>
    <mergeCell ref="O162:O165"/>
    <mergeCell ref="P162:P165"/>
    <mergeCell ref="Q162:Q165"/>
    <mergeCell ref="R162:R165"/>
    <mergeCell ref="BM166:BM169"/>
    <mergeCell ref="BU166:CC166"/>
    <mergeCell ref="BU167:CC167"/>
    <mergeCell ref="BU168:CC168"/>
    <mergeCell ref="BU169:CC169"/>
    <mergeCell ref="AL166:AL169"/>
    <mergeCell ref="AT166:AT169"/>
    <mergeCell ref="AU166:AU169"/>
    <mergeCell ref="BC166:BC169"/>
    <mergeCell ref="BD166:BD169"/>
    <mergeCell ref="BL166:BL169"/>
    <mergeCell ref="P166:P169"/>
    <mergeCell ref="Q166:Q169"/>
    <mergeCell ref="R166:R169"/>
    <mergeCell ref="AB166:AB169"/>
    <mergeCell ref="AC166:AC169"/>
    <mergeCell ref="AK166:AK169"/>
  </mergeCells>
  <conditionalFormatting sqref="L27 L92 L100 L104 L108 L116 L120 L166 L19">
    <cfRule type="expression" dxfId="245" priority="23">
      <formula>$L19=$M19</formula>
    </cfRule>
  </conditionalFormatting>
  <conditionalFormatting sqref="L23">
    <cfRule type="expression" dxfId="244" priority="24">
      <formula>$L23=$M23</formula>
    </cfRule>
  </conditionalFormatting>
  <conditionalFormatting sqref="L112">
    <cfRule type="expression" dxfId="243" priority="22">
      <formula>$L112=$M112</formula>
    </cfRule>
  </conditionalFormatting>
  <conditionalFormatting sqref="L138 L142 L146">
    <cfRule type="expression" dxfId="242" priority="21">
      <formula>$L138=$M138</formula>
    </cfRule>
  </conditionalFormatting>
  <conditionalFormatting sqref="L134">
    <cfRule type="expression" dxfId="241" priority="20">
      <formula>$L134=$M134</formula>
    </cfRule>
  </conditionalFormatting>
  <conditionalFormatting sqref="L150">
    <cfRule type="expression" dxfId="240" priority="19">
      <formula>$L150=$M150</formula>
    </cfRule>
  </conditionalFormatting>
  <conditionalFormatting sqref="L65">
    <cfRule type="expression" dxfId="239" priority="18">
      <formula>$L65=$M65</formula>
    </cfRule>
  </conditionalFormatting>
  <conditionalFormatting sqref="L69">
    <cfRule type="expression" dxfId="238" priority="17">
      <formula>$L69=$M69</formula>
    </cfRule>
  </conditionalFormatting>
  <conditionalFormatting sqref="L73">
    <cfRule type="expression" dxfId="237" priority="16">
      <formula>$L73=$M73</formula>
    </cfRule>
  </conditionalFormatting>
  <conditionalFormatting sqref="L77">
    <cfRule type="expression" dxfId="236" priority="15">
      <formula>$L77=$M77</formula>
    </cfRule>
  </conditionalFormatting>
  <conditionalFormatting sqref="L81">
    <cfRule type="expression" dxfId="235" priority="14">
      <formula>$L81=$M81</formula>
    </cfRule>
  </conditionalFormatting>
  <conditionalFormatting sqref="L162">
    <cfRule type="expression" dxfId="234" priority="13">
      <formula>$L162=$M162</formula>
    </cfRule>
  </conditionalFormatting>
  <conditionalFormatting sqref="L15">
    <cfRule type="expression" dxfId="233" priority="12">
      <formula>$L15=$M15</formula>
    </cfRule>
  </conditionalFormatting>
  <conditionalFormatting sqref="L11">
    <cfRule type="expression" dxfId="232" priority="11">
      <formula>$L11=$M11</formula>
    </cfRule>
  </conditionalFormatting>
  <conditionalFormatting sqref="L35">
    <cfRule type="expression" dxfId="231" priority="9">
      <formula>$L35=$M35</formula>
    </cfRule>
  </conditionalFormatting>
  <conditionalFormatting sqref="L31">
    <cfRule type="expression" dxfId="230" priority="10">
      <formula>$L31=$M31</formula>
    </cfRule>
  </conditionalFormatting>
  <conditionalFormatting sqref="L43">
    <cfRule type="expression" dxfId="229" priority="8">
      <formula>$L43=$M43</formula>
    </cfRule>
  </conditionalFormatting>
  <conditionalFormatting sqref="L39">
    <cfRule type="expression" dxfId="228" priority="7">
      <formula>$L39=$M39</formula>
    </cfRule>
  </conditionalFormatting>
  <conditionalFormatting sqref="L85">
    <cfRule type="expression" dxfId="227" priority="6">
      <formula>$L85=$M85</formula>
    </cfRule>
  </conditionalFormatting>
  <conditionalFormatting sqref="L96">
    <cfRule type="expression" dxfId="226" priority="5">
      <formula>$L96=$M96</formula>
    </cfRule>
  </conditionalFormatting>
  <conditionalFormatting sqref="L61">
    <cfRule type="expression" dxfId="225" priority="3">
      <formula>$L61=$M61</formula>
    </cfRule>
  </conditionalFormatting>
  <conditionalFormatting sqref="L57">
    <cfRule type="expression" dxfId="224" priority="4">
      <formula>$L57=$M57</formula>
    </cfRule>
  </conditionalFormatting>
  <conditionalFormatting sqref="L154">
    <cfRule type="expression" dxfId="223" priority="2">
      <formula>$L154=$M154</formula>
    </cfRule>
  </conditionalFormatting>
  <conditionalFormatting sqref="L158">
    <cfRule type="expression" dxfId="222" priority="1">
      <formula>$L158=$M158</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0E88D-2859-40DD-AA7B-FB84FD36940B}">
  <sheetPr>
    <tabColor rgb="FFFFFF00"/>
  </sheetPr>
  <dimension ref="A1:CC133"/>
  <sheetViews>
    <sheetView zoomScale="60" zoomScaleNormal="60" workbookViewId="0">
      <selection activeCell="N23" sqref="N23:N26"/>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15.6640625" style="4" customWidth="1"/>
    <col min="10" max="10" width="6.6640625" style="53" customWidth="1"/>
    <col min="11" max="11" width="21.6640625" style="3" customWidth="1"/>
    <col min="12" max="13" width="9.6640625" style="23" customWidth="1"/>
    <col min="14" max="17" width="9.6640625" style="24" customWidth="1"/>
    <col min="18" max="18" width="6.6640625" style="4" customWidth="1"/>
    <col min="19" max="19" width="95.6640625" style="4" customWidth="1"/>
    <col min="20" max="20" width="17.6640625" style="4" customWidth="1"/>
    <col min="21" max="22" width="10.6640625" style="4" customWidth="1"/>
    <col min="23" max="23" width="33.6640625" style="4" customWidth="1"/>
    <col min="24" max="27" width="11.6640625" style="27" customWidth="1"/>
    <col min="28" max="28" width="6.664062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664062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1382" t="s">
        <v>2862</v>
      </c>
      <c r="M2" s="1383"/>
      <c r="N2" s="1383"/>
      <c r="O2" s="1383"/>
      <c r="P2" s="1383"/>
      <c r="Q2" s="1384"/>
      <c r="R2" s="1158" t="s">
        <v>0</v>
      </c>
      <c r="S2" s="1160"/>
      <c r="T2" s="1008" t="s">
        <v>1</v>
      </c>
      <c r="U2" s="1009"/>
      <c r="V2" s="1010"/>
      <c r="W2" s="1385" t="str">
        <f>+$L2</f>
        <v>SECRETARÌA DE FRONTERAS Y COOPERACIÓN INTERNACIONAL</v>
      </c>
      <c r="X2" s="1386"/>
      <c r="Y2" s="1386"/>
      <c r="Z2" s="1386"/>
      <c r="AA2" s="1387"/>
      <c r="AB2" s="1158" t="s">
        <v>0</v>
      </c>
      <c r="AC2" s="1159"/>
      <c r="AD2" s="1159"/>
      <c r="AE2" s="1159"/>
      <c r="AF2" s="1159"/>
      <c r="AG2" s="1159"/>
      <c r="AH2" s="1159"/>
      <c r="AI2" s="1159"/>
      <c r="AJ2" s="1160"/>
      <c r="AK2" s="1132" t="s">
        <v>1</v>
      </c>
      <c r="AL2" s="1132"/>
      <c r="AM2" s="1132"/>
      <c r="AN2" s="1379" t="str">
        <f>+$L2</f>
        <v>SECRETARÌA DE FRONTERAS Y COOPERACIÓN INTERNACIONAL</v>
      </c>
      <c r="AO2" s="1380"/>
      <c r="AP2" s="1380"/>
      <c r="AQ2" s="1380"/>
      <c r="AR2" s="1380"/>
      <c r="AS2" s="1381"/>
      <c r="AT2" s="1158" t="s">
        <v>0</v>
      </c>
      <c r="AU2" s="1159"/>
      <c r="AV2" s="1159"/>
      <c r="AW2" s="1159"/>
      <c r="AX2" s="1159"/>
      <c r="AY2" s="1159"/>
      <c r="AZ2" s="1159"/>
      <c r="BA2" s="1159"/>
      <c r="BB2" s="1160"/>
      <c r="BC2" s="1132" t="s">
        <v>1</v>
      </c>
      <c r="BD2" s="1132"/>
      <c r="BE2" s="1132"/>
      <c r="BF2" s="1378" t="str">
        <f>+$L2</f>
        <v>SECRETARÌA DE FRONTERAS Y COOPERACIÓN INTERNACIONAL</v>
      </c>
      <c r="BG2" s="1378"/>
      <c r="BH2" s="1378"/>
      <c r="BI2" s="1378"/>
      <c r="BJ2" s="1378"/>
      <c r="BK2" s="1378"/>
      <c r="BL2" s="1158" t="s">
        <v>0</v>
      </c>
      <c r="BM2" s="1159"/>
      <c r="BN2" s="1159"/>
      <c r="BO2" s="1159"/>
      <c r="BP2" s="1159"/>
      <c r="BQ2" s="1159"/>
      <c r="BR2" s="1159"/>
      <c r="BS2" s="1159"/>
      <c r="BT2" s="1160"/>
      <c r="BU2" s="1132" t="s">
        <v>1</v>
      </c>
      <c r="BV2" s="1132"/>
      <c r="BW2" s="1132"/>
      <c r="BX2" s="1378" t="str">
        <f>+$L2</f>
        <v>SECRETARÌA DE FRONTERAS Y COOPERACIÓN INTERNACIONAL</v>
      </c>
      <c r="BY2" s="1378"/>
      <c r="BZ2" s="1378"/>
      <c r="CA2" s="1378"/>
      <c r="CB2" s="1378"/>
      <c r="CC2" s="1378"/>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359">
        <f>+$L3</f>
        <v>0</v>
      </c>
      <c r="AO3" s="1360"/>
      <c r="AP3" s="1360"/>
      <c r="AQ3" s="1360"/>
      <c r="AR3" s="1360"/>
      <c r="AS3" s="1361"/>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269" t="s">
        <v>847</v>
      </c>
      <c r="M4" s="1270"/>
      <c r="N4" s="1270"/>
      <c r="O4" s="1270"/>
      <c r="P4" s="1270"/>
      <c r="Q4" s="1271"/>
      <c r="R4" s="1136" t="s">
        <v>3849</v>
      </c>
      <c r="S4" s="1138"/>
      <c r="T4" s="1008" t="s">
        <v>1664</v>
      </c>
      <c r="U4" s="1009"/>
      <c r="V4" s="1010"/>
      <c r="W4" s="1355" t="s">
        <v>5956</v>
      </c>
      <c r="X4" s="1356"/>
      <c r="Y4" s="1356"/>
      <c r="Z4" s="1356"/>
      <c r="AA4" s="1357"/>
      <c r="AB4" s="1136" t="s">
        <v>3849</v>
      </c>
      <c r="AC4" s="1137"/>
      <c r="AD4" s="1137"/>
      <c r="AE4" s="1137"/>
      <c r="AF4" s="1137"/>
      <c r="AG4" s="1137"/>
      <c r="AH4" s="1137"/>
      <c r="AI4" s="1137"/>
      <c r="AJ4" s="1138"/>
      <c r="AK4" s="1132" t="s">
        <v>1656</v>
      </c>
      <c r="AL4" s="1132"/>
      <c r="AM4" s="1132"/>
      <c r="AN4" s="1269" t="str">
        <f>+$L4</f>
        <v xml:space="preserve">3. Gobernanza </v>
      </c>
      <c r="AO4" s="1270"/>
      <c r="AP4" s="1270"/>
      <c r="AQ4" s="1270"/>
      <c r="AR4" s="1270"/>
      <c r="AS4" s="1271"/>
      <c r="AT4" s="1136" t="s">
        <v>3849</v>
      </c>
      <c r="AU4" s="1137"/>
      <c r="AV4" s="1137"/>
      <c r="AW4" s="1137"/>
      <c r="AX4" s="1137"/>
      <c r="AY4" s="1137"/>
      <c r="AZ4" s="1137"/>
      <c r="BA4" s="1137"/>
      <c r="BB4" s="1138"/>
      <c r="BC4" s="1132" t="s">
        <v>1656</v>
      </c>
      <c r="BD4" s="1132"/>
      <c r="BE4" s="1132"/>
      <c r="BF4" s="1268" t="str">
        <f>+$L4</f>
        <v xml:space="preserve">3. Gobernanza </v>
      </c>
      <c r="BG4" s="1268"/>
      <c r="BH4" s="1268"/>
      <c r="BI4" s="1268"/>
      <c r="BJ4" s="1268"/>
      <c r="BK4" s="1268"/>
      <c r="BL4" s="1136" t="s">
        <v>3849</v>
      </c>
      <c r="BM4" s="1137"/>
      <c r="BN4" s="1137"/>
      <c r="BO4" s="1137"/>
      <c r="BP4" s="1137"/>
      <c r="BQ4" s="1137"/>
      <c r="BR4" s="1137"/>
      <c r="BS4" s="1137"/>
      <c r="BT4" s="1138"/>
      <c r="BU4" s="1132" t="s">
        <v>1656</v>
      </c>
      <c r="BV4" s="1132"/>
      <c r="BW4" s="1132"/>
      <c r="BX4" s="1268" t="str">
        <f>+$L4</f>
        <v xml:space="preserve">3. Gobernanza </v>
      </c>
      <c r="BY4" s="1268"/>
      <c r="BZ4" s="1268"/>
      <c r="CA4" s="1268"/>
      <c r="CB4" s="1268"/>
      <c r="CC4" s="1268"/>
    </row>
    <row r="5" spans="1:81" s="58" customFormat="1" ht="16.2" customHeight="1" x14ac:dyDescent="0.3">
      <c r="A5" s="34"/>
      <c r="B5" s="1168"/>
      <c r="C5" s="1140"/>
      <c r="D5" s="1140"/>
      <c r="E5" s="1140"/>
      <c r="F5" s="1140"/>
      <c r="G5" s="1140"/>
      <c r="H5" s="1140"/>
      <c r="I5" s="228"/>
      <c r="J5" s="252" t="s">
        <v>1659</v>
      </c>
      <c r="K5" s="252"/>
      <c r="L5" s="1142" t="s">
        <v>871</v>
      </c>
      <c r="M5" s="1143"/>
      <c r="N5" s="1143"/>
      <c r="O5" s="1143"/>
      <c r="P5" s="1143"/>
      <c r="Q5" s="1144"/>
      <c r="R5" s="1139"/>
      <c r="S5" s="1141"/>
      <c r="T5" s="1008" t="s">
        <v>1665</v>
      </c>
      <c r="U5" s="1009"/>
      <c r="V5" s="1010"/>
      <c r="W5" s="1145" t="str">
        <f>+$L5</f>
        <v>3.2 Más Oportunidades con la cooperación para el desarrollo y la integración fronteriza.</v>
      </c>
      <c r="X5" s="1146"/>
      <c r="Y5" s="1146"/>
      <c r="Z5" s="1146"/>
      <c r="AA5" s="1147"/>
      <c r="AB5" s="1139"/>
      <c r="AC5" s="1140"/>
      <c r="AD5" s="1140"/>
      <c r="AE5" s="1140"/>
      <c r="AF5" s="1140"/>
      <c r="AG5" s="1140"/>
      <c r="AH5" s="1140"/>
      <c r="AI5" s="1140"/>
      <c r="AJ5" s="1141"/>
      <c r="AK5" s="1132" t="s">
        <v>1659</v>
      </c>
      <c r="AL5" s="1132"/>
      <c r="AM5" s="1132"/>
      <c r="AN5" s="1142" t="str">
        <f>+$L5</f>
        <v>3.2 Más Oportunidades con la cooperación para el desarrollo y la integración fronteriza.</v>
      </c>
      <c r="AO5" s="1143"/>
      <c r="AP5" s="1143"/>
      <c r="AQ5" s="1143"/>
      <c r="AR5" s="1143"/>
      <c r="AS5" s="1144"/>
      <c r="AT5" s="1139"/>
      <c r="AU5" s="1140"/>
      <c r="AV5" s="1140"/>
      <c r="AW5" s="1140"/>
      <c r="AX5" s="1140"/>
      <c r="AY5" s="1140"/>
      <c r="AZ5" s="1140"/>
      <c r="BA5" s="1140"/>
      <c r="BB5" s="1141"/>
      <c r="BC5" s="1132" t="s">
        <v>1659</v>
      </c>
      <c r="BD5" s="1132"/>
      <c r="BE5" s="1132"/>
      <c r="BF5" s="1133" t="str">
        <f>+$L5</f>
        <v>3.2 Más Oportunidades con la cooperación para el desarrollo y la integración fronteriza.</v>
      </c>
      <c r="BG5" s="1133"/>
      <c r="BH5" s="1133"/>
      <c r="BI5" s="1133"/>
      <c r="BJ5" s="1133"/>
      <c r="BK5" s="1133"/>
      <c r="BL5" s="1139"/>
      <c r="BM5" s="1140"/>
      <c r="BN5" s="1140"/>
      <c r="BO5" s="1140"/>
      <c r="BP5" s="1140"/>
      <c r="BQ5" s="1140"/>
      <c r="BR5" s="1140"/>
      <c r="BS5" s="1140"/>
      <c r="BT5" s="1141"/>
      <c r="BU5" s="1132" t="s">
        <v>1659</v>
      </c>
      <c r="BV5" s="1132"/>
      <c r="BW5" s="1132"/>
      <c r="BX5" s="1133" t="str">
        <f>+$L5</f>
        <v>3.2 Más Oportunidades con la cooperación para el desarrollo y la integración fronteriza.</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row>
    <row r="11" spans="1:81" s="58" customFormat="1" ht="40.200000000000003" customHeight="1" thickTop="1" x14ac:dyDescent="0.3">
      <c r="A11" s="34"/>
      <c r="B11" s="906" t="s">
        <v>872</v>
      </c>
      <c r="C11" s="1236" t="s">
        <v>875</v>
      </c>
      <c r="D11" s="871"/>
      <c r="E11" s="851"/>
      <c r="F11" s="851"/>
      <c r="G11" s="851"/>
      <c r="H11" s="851"/>
      <c r="I11" s="851"/>
      <c r="J11" s="812">
        <v>577</v>
      </c>
      <c r="K11" s="854" t="str">
        <f>+[15]Metas!K660</f>
        <v xml:space="preserve">Estrategia de promoción internacional para inversión en la región </v>
      </c>
      <c r="L11" s="857"/>
      <c r="M11" s="860">
        <f>SUM(N11:Q11)</f>
        <v>100</v>
      </c>
      <c r="N11" s="836">
        <v>50</v>
      </c>
      <c r="O11" s="839">
        <v>50</v>
      </c>
      <c r="P11" s="863"/>
      <c r="Q11" s="866"/>
      <c r="R11" s="812">
        <f>+$J11</f>
        <v>577</v>
      </c>
      <c r="S11" s="231" t="s">
        <v>5957</v>
      </c>
      <c r="T11" s="235" t="s">
        <v>3822</v>
      </c>
      <c r="U11" s="235" t="s">
        <v>3827</v>
      </c>
      <c r="V11" s="235" t="s">
        <v>3830</v>
      </c>
      <c r="W11" s="231" t="s">
        <v>5958</v>
      </c>
      <c r="X11" s="256">
        <v>45047</v>
      </c>
      <c r="Y11" s="256">
        <v>45107</v>
      </c>
      <c r="Z11" s="256"/>
      <c r="AA11" s="256"/>
      <c r="AB11" s="812">
        <f>+$J11</f>
        <v>577</v>
      </c>
      <c r="AC11" s="827">
        <f>+L11</f>
        <v>0</v>
      </c>
      <c r="AD11" s="44">
        <f>+AM11+AV11+BE11+BN11</f>
        <v>0</v>
      </c>
      <c r="AE11" s="44">
        <f t="shared" ref="AE11:AJ26" si="0">+AN11+AW11+BF11+BO11</f>
        <v>0</v>
      </c>
      <c r="AF11" s="44">
        <f t="shared" si="0"/>
        <v>0</v>
      </c>
      <c r="AG11" s="44">
        <f t="shared" si="0"/>
        <v>0</v>
      </c>
      <c r="AH11" s="44">
        <f t="shared" si="0"/>
        <v>0</v>
      </c>
      <c r="AI11" s="44">
        <f t="shared" si="0"/>
        <v>0</v>
      </c>
      <c r="AJ11" s="44">
        <f t="shared" si="0"/>
        <v>0</v>
      </c>
      <c r="AK11" s="812">
        <f>+$J11</f>
        <v>577</v>
      </c>
      <c r="AL11" s="990">
        <f>+N11</f>
        <v>50</v>
      </c>
      <c r="AM11" s="44">
        <f>SUM(AN11:AS11)</f>
        <v>0</v>
      </c>
      <c r="AN11" s="35"/>
      <c r="AO11" s="35"/>
      <c r="AP11" s="35"/>
      <c r="AQ11" s="35"/>
      <c r="AR11" s="35"/>
      <c r="AS11" s="35"/>
      <c r="AT11" s="812">
        <f>+$J11</f>
        <v>577</v>
      </c>
      <c r="AU11" s="993">
        <f>+O11</f>
        <v>50</v>
      </c>
      <c r="AV11" s="44">
        <f>SUM(AW11:BB11)</f>
        <v>0</v>
      </c>
      <c r="AW11" s="35"/>
      <c r="AX11" s="35"/>
      <c r="AY11" s="35"/>
      <c r="AZ11" s="35"/>
      <c r="BA11" s="35"/>
      <c r="BB11" s="35"/>
      <c r="BC11" s="812">
        <f>+$J11</f>
        <v>577</v>
      </c>
      <c r="BD11" s="996">
        <f>+P11</f>
        <v>0</v>
      </c>
      <c r="BE11" s="44">
        <f>SUM(BF11:BK11)</f>
        <v>0</v>
      </c>
      <c r="BF11" s="35"/>
      <c r="BG11" s="35"/>
      <c r="BH11" s="35"/>
      <c r="BI11" s="35"/>
      <c r="BJ11" s="35"/>
      <c r="BK11" s="35"/>
      <c r="BL11" s="812">
        <f>+$J11</f>
        <v>577</v>
      </c>
      <c r="BM11" s="987">
        <f>+Q11</f>
        <v>0</v>
      </c>
      <c r="BN11" s="44">
        <f>SUM(BO11:BT11)</f>
        <v>0</v>
      </c>
      <c r="BO11" s="35"/>
      <c r="BP11" s="35"/>
      <c r="BQ11" s="35"/>
      <c r="BR11" s="35"/>
      <c r="BS11" s="35"/>
      <c r="BT11" s="35"/>
      <c r="BU11" s="818"/>
      <c r="BV11" s="819"/>
      <c r="BW11" s="819"/>
      <c r="BX11" s="819"/>
      <c r="BY11" s="819"/>
      <c r="BZ11" s="819"/>
      <c r="CA11" s="819"/>
      <c r="CB11" s="819"/>
      <c r="CC11" s="820"/>
    </row>
    <row r="12" spans="1:81" s="58" customFormat="1" ht="40.200000000000003" customHeight="1" x14ac:dyDescent="0.3">
      <c r="A12" s="34"/>
      <c r="B12" s="907"/>
      <c r="C12" s="1237"/>
      <c r="D12" s="872"/>
      <c r="E12" s="852"/>
      <c r="F12" s="852"/>
      <c r="G12" s="852"/>
      <c r="H12" s="852"/>
      <c r="I12" s="852"/>
      <c r="J12" s="813"/>
      <c r="K12" s="855"/>
      <c r="L12" s="858"/>
      <c r="M12" s="861"/>
      <c r="N12" s="837"/>
      <c r="O12" s="840"/>
      <c r="P12" s="864"/>
      <c r="Q12" s="867"/>
      <c r="R12" s="813"/>
      <c r="S12" s="39"/>
      <c r="T12" s="236"/>
      <c r="U12" s="236"/>
      <c r="V12" s="236"/>
      <c r="W12" s="39" t="s">
        <v>5959</v>
      </c>
      <c r="X12" s="31">
        <v>44958</v>
      </c>
      <c r="Y12" s="31">
        <v>45107</v>
      </c>
      <c r="Z12" s="31"/>
      <c r="AA12" s="31"/>
      <c r="AB12" s="813"/>
      <c r="AC12" s="828"/>
      <c r="AD12" s="51">
        <f t="shared" ref="AD12:AD14" si="1">+AM12+AV12+BE12+BN12</f>
        <v>0</v>
      </c>
      <c r="AE12" s="51">
        <f t="shared" si="0"/>
        <v>0</v>
      </c>
      <c r="AF12" s="51">
        <f t="shared" si="0"/>
        <v>0</v>
      </c>
      <c r="AG12" s="51">
        <f t="shared" si="0"/>
        <v>0</v>
      </c>
      <c r="AH12" s="51">
        <f t="shared" si="0"/>
        <v>0</v>
      </c>
      <c r="AI12" s="51">
        <f t="shared" si="0"/>
        <v>0</v>
      </c>
      <c r="AJ12" s="51">
        <f t="shared" si="0"/>
        <v>0</v>
      </c>
      <c r="AK12" s="813"/>
      <c r="AL12" s="991"/>
      <c r="AM12" s="51">
        <f t="shared" ref="AM12:AM85" si="2">SUM(AN12:AS12)</f>
        <v>0</v>
      </c>
      <c r="AN12" s="336"/>
      <c r="AO12" s="336"/>
      <c r="AP12" s="336"/>
      <c r="AQ12" s="336"/>
      <c r="AR12" s="336"/>
      <c r="AS12" s="336"/>
      <c r="AT12" s="813"/>
      <c r="AU12" s="994"/>
      <c r="AV12" s="51">
        <f t="shared" ref="AV12:AV85" si="3">SUM(AW12:BB12)</f>
        <v>0</v>
      </c>
      <c r="AW12" s="336"/>
      <c r="AX12" s="336"/>
      <c r="AY12" s="336"/>
      <c r="AZ12" s="336"/>
      <c r="BA12" s="336"/>
      <c r="BB12" s="336"/>
      <c r="BC12" s="813"/>
      <c r="BD12" s="997"/>
      <c r="BE12" s="51">
        <f t="shared" ref="BE12:BE85" si="4">SUM(BF12:BK12)</f>
        <v>0</v>
      </c>
      <c r="BF12" s="336"/>
      <c r="BG12" s="336"/>
      <c r="BH12" s="336"/>
      <c r="BI12" s="336"/>
      <c r="BJ12" s="336"/>
      <c r="BK12" s="336"/>
      <c r="BL12" s="813"/>
      <c r="BM12" s="988"/>
      <c r="BN12" s="51">
        <f t="shared" ref="BN12:BN85" si="5">SUM(BO12:BT12)</f>
        <v>0</v>
      </c>
      <c r="BO12" s="336"/>
      <c r="BP12" s="336"/>
      <c r="BQ12" s="336"/>
      <c r="BR12" s="336"/>
      <c r="BS12" s="336"/>
      <c r="BT12" s="336"/>
      <c r="BU12" s="821"/>
      <c r="BV12" s="822"/>
      <c r="BW12" s="822"/>
      <c r="BX12" s="822"/>
      <c r="BY12" s="822"/>
      <c r="BZ12" s="822"/>
      <c r="CA12" s="822"/>
      <c r="CB12" s="822"/>
      <c r="CC12" s="823"/>
    </row>
    <row r="13" spans="1:81" s="58" customFormat="1" ht="40.200000000000003" customHeight="1" x14ac:dyDescent="0.3">
      <c r="A13" s="34"/>
      <c r="B13" s="907"/>
      <c r="C13" s="1237"/>
      <c r="D13" s="872"/>
      <c r="E13" s="852"/>
      <c r="F13" s="852"/>
      <c r="G13" s="852"/>
      <c r="H13" s="852"/>
      <c r="I13" s="852"/>
      <c r="J13" s="813"/>
      <c r="K13" s="855"/>
      <c r="L13" s="858"/>
      <c r="M13" s="861"/>
      <c r="N13" s="837"/>
      <c r="O13" s="840"/>
      <c r="P13" s="864"/>
      <c r="Q13" s="867"/>
      <c r="R13" s="813"/>
      <c r="S13" s="39" t="s">
        <v>5960</v>
      </c>
      <c r="T13" s="236"/>
      <c r="U13" s="236"/>
      <c r="V13" s="236"/>
      <c r="W13" s="39" t="s">
        <v>5961</v>
      </c>
      <c r="X13" s="31">
        <v>44958</v>
      </c>
      <c r="Y13" s="31">
        <v>45107</v>
      </c>
      <c r="Z13" s="31"/>
      <c r="AA13" s="31"/>
      <c r="AB13" s="813"/>
      <c r="AC13" s="828"/>
      <c r="AD13" s="51">
        <f t="shared" si="1"/>
        <v>0</v>
      </c>
      <c r="AE13" s="51">
        <f t="shared" si="0"/>
        <v>0</v>
      </c>
      <c r="AF13" s="51">
        <f t="shared" si="0"/>
        <v>0</v>
      </c>
      <c r="AG13" s="51">
        <f t="shared" si="0"/>
        <v>0</v>
      </c>
      <c r="AH13" s="51">
        <f t="shared" si="0"/>
        <v>0</v>
      </c>
      <c r="AI13" s="51">
        <f t="shared" si="0"/>
        <v>0</v>
      </c>
      <c r="AJ13" s="51">
        <f t="shared" si="0"/>
        <v>0</v>
      </c>
      <c r="AK13" s="813"/>
      <c r="AL13" s="991"/>
      <c r="AM13" s="51">
        <f t="shared" si="2"/>
        <v>0</v>
      </c>
      <c r="AN13" s="336"/>
      <c r="AO13" s="336"/>
      <c r="AP13" s="336"/>
      <c r="AQ13" s="336"/>
      <c r="AR13" s="336"/>
      <c r="AS13" s="336"/>
      <c r="AT13" s="813"/>
      <c r="AU13" s="994"/>
      <c r="AV13" s="51">
        <f t="shared" si="3"/>
        <v>0</v>
      </c>
      <c r="AW13" s="336"/>
      <c r="AX13" s="336"/>
      <c r="AY13" s="336"/>
      <c r="AZ13" s="336"/>
      <c r="BA13" s="336"/>
      <c r="BB13" s="336"/>
      <c r="BC13" s="813"/>
      <c r="BD13" s="997"/>
      <c r="BE13" s="51">
        <f t="shared" si="4"/>
        <v>0</v>
      </c>
      <c r="BF13" s="336"/>
      <c r="BG13" s="336"/>
      <c r="BH13" s="336"/>
      <c r="BI13" s="336"/>
      <c r="BJ13" s="336"/>
      <c r="BK13" s="336"/>
      <c r="BL13" s="813"/>
      <c r="BM13" s="988"/>
      <c r="BN13" s="51">
        <f t="shared" si="5"/>
        <v>0</v>
      </c>
      <c r="BO13" s="336"/>
      <c r="BP13" s="336"/>
      <c r="BQ13" s="336"/>
      <c r="BR13" s="336"/>
      <c r="BS13" s="336"/>
      <c r="BT13" s="336"/>
      <c r="BU13" s="821"/>
      <c r="BV13" s="822"/>
      <c r="BW13" s="822"/>
      <c r="BX13" s="822"/>
      <c r="BY13" s="822"/>
      <c r="BZ13" s="822"/>
      <c r="CA13" s="822"/>
      <c r="CB13" s="822"/>
      <c r="CC13" s="823"/>
    </row>
    <row r="14" spans="1:81" s="58" customFormat="1" ht="40.200000000000003" customHeight="1" thickBot="1" x14ac:dyDescent="0.35">
      <c r="A14" s="34"/>
      <c r="B14" s="907"/>
      <c r="C14" s="1237"/>
      <c r="D14" s="873"/>
      <c r="E14" s="853"/>
      <c r="F14" s="853"/>
      <c r="G14" s="853"/>
      <c r="H14" s="853"/>
      <c r="I14" s="853"/>
      <c r="J14" s="814"/>
      <c r="K14" s="856"/>
      <c r="L14" s="859"/>
      <c r="M14" s="862"/>
      <c r="N14" s="838"/>
      <c r="O14" s="841"/>
      <c r="P14" s="865"/>
      <c r="Q14" s="874"/>
      <c r="R14" s="814"/>
      <c r="S14" s="232"/>
      <c r="T14" s="237"/>
      <c r="U14" s="237"/>
      <c r="V14" s="237"/>
      <c r="W14" s="232"/>
      <c r="X14" s="260"/>
      <c r="Y14" s="260"/>
      <c r="Z14" s="260"/>
      <c r="AA14" s="260"/>
      <c r="AB14" s="814"/>
      <c r="AC14" s="829"/>
      <c r="AD14" s="46">
        <f t="shared" si="1"/>
        <v>0</v>
      </c>
      <c r="AE14" s="46">
        <f t="shared" si="0"/>
        <v>0</v>
      </c>
      <c r="AF14" s="46">
        <f t="shared" si="0"/>
        <v>0</v>
      </c>
      <c r="AG14" s="46">
        <f t="shared" si="0"/>
        <v>0</v>
      </c>
      <c r="AH14" s="46">
        <f t="shared" si="0"/>
        <v>0</v>
      </c>
      <c r="AI14" s="46">
        <f t="shared" si="0"/>
        <v>0</v>
      </c>
      <c r="AJ14" s="46">
        <f t="shared" si="0"/>
        <v>0</v>
      </c>
      <c r="AK14" s="814"/>
      <c r="AL14" s="992"/>
      <c r="AM14" s="46">
        <f t="shared" si="2"/>
        <v>0</v>
      </c>
      <c r="AN14" s="37"/>
      <c r="AO14" s="37"/>
      <c r="AP14" s="37"/>
      <c r="AQ14" s="37"/>
      <c r="AR14" s="37"/>
      <c r="AS14" s="37"/>
      <c r="AT14" s="814"/>
      <c r="AU14" s="995"/>
      <c r="AV14" s="46">
        <f t="shared" si="3"/>
        <v>0</v>
      </c>
      <c r="AW14" s="37"/>
      <c r="AX14" s="37"/>
      <c r="AY14" s="37"/>
      <c r="AZ14" s="37"/>
      <c r="BA14" s="37"/>
      <c r="BB14" s="37"/>
      <c r="BC14" s="814"/>
      <c r="BD14" s="998"/>
      <c r="BE14" s="46">
        <f t="shared" si="4"/>
        <v>0</v>
      </c>
      <c r="BF14" s="37"/>
      <c r="BG14" s="37"/>
      <c r="BH14" s="37"/>
      <c r="BI14" s="37"/>
      <c r="BJ14" s="37"/>
      <c r="BK14" s="37"/>
      <c r="BL14" s="814"/>
      <c r="BM14" s="989"/>
      <c r="BN14" s="46">
        <f t="shared" si="5"/>
        <v>0</v>
      </c>
      <c r="BO14" s="37"/>
      <c r="BP14" s="37"/>
      <c r="BQ14" s="37"/>
      <c r="BR14" s="37"/>
      <c r="BS14" s="37"/>
      <c r="BT14" s="37"/>
      <c r="BU14" s="824"/>
      <c r="BV14" s="825"/>
      <c r="BW14" s="825"/>
      <c r="BX14" s="825"/>
      <c r="BY14" s="825"/>
      <c r="BZ14" s="825"/>
      <c r="CA14" s="825"/>
      <c r="CB14" s="825"/>
      <c r="CC14" s="826"/>
    </row>
    <row r="15" spans="1:81" s="58" customFormat="1" ht="40.200000000000003" customHeight="1" thickTop="1" x14ac:dyDescent="0.3">
      <c r="A15" s="34"/>
      <c r="B15" s="907"/>
      <c r="C15" s="1237"/>
      <c r="D15" s="871"/>
      <c r="E15" s="851"/>
      <c r="F15" s="851"/>
      <c r="G15" s="851"/>
      <c r="H15" s="851"/>
      <c r="I15" s="851"/>
      <c r="J15" s="812">
        <v>578</v>
      </c>
      <c r="K15" s="854" t="str">
        <f>+[15]Metas!K661</f>
        <v xml:space="preserve">Directorio empresarial e institucional con base e interés en la región </v>
      </c>
      <c r="L15" s="857"/>
      <c r="M15" s="860">
        <f>SUM(N15:Q15)</f>
        <v>100</v>
      </c>
      <c r="N15" s="836">
        <v>50</v>
      </c>
      <c r="O15" s="839">
        <v>50</v>
      </c>
      <c r="P15" s="863"/>
      <c r="Q15" s="866"/>
      <c r="R15" s="812">
        <f>+$J15</f>
        <v>578</v>
      </c>
      <c r="S15" s="231" t="s">
        <v>5957</v>
      </c>
      <c r="T15" s="235" t="s">
        <v>3822</v>
      </c>
      <c r="U15" s="235" t="s">
        <v>3827</v>
      </c>
      <c r="V15" s="235" t="s">
        <v>3830</v>
      </c>
      <c r="W15" s="231" t="s">
        <v>5958</v>
      </c>
      <c r="X15" s="256">
        <v>45047</v>
      </c>
      <c r="Y15" s="256">
        <v>45107</v>
      </c>
      <c r="Z15" s="256"/>
      <c r="AA15" s="256"/>
      <c r="AB15" s="812">
        <f>+$J15</f>
        <v>578</v>
      </c>
      <c r="AC15" s="827">
        <f>+L15</f>
        <v>0</v>
      </c>
      <c r="AD15" s="44">
        <f>+AM15+AV15+BE15+BN15</f>
        <v>0</v>
      </c>
      <c r="AE15" s="44">
        <f t="shared" si="0"/>
        <v>0</v>
      </c>
      <c r="AF15" s="44">
        <f t="shared" si="0"/>
        <v>0</v>
      </c>
      <c r="AG15" s="44">
        <f t="shared" si="0"/>
        <v>0</v>
      </c>
      <c r="AH15" s="44">
        <f t="shared" si="0"/>
        <v>0</v>
      </c>
      <c r="AI15" s="44">
        <f t="shared" si="0"/>
        <v>0</v>
      </c>
      <c r="AJ15" s="44">
        <f t="shared" si="0"/>
        <v>0</v>
      </c>
      <c r="AK15" s="812">
        <f>+$J15</f>
        <v>578</v>
      </c>
      <c r="AL15" s="990">
        <f>+N15</f>
        <v>50</v>
      </c>
      <c r="AM15" s="44">
        <f t="shared" si="2"/>
        <v>0</v>
      </c>
      <c r="AN15" s="35"/>
      <c r="AO15" s="35"/>
      <c r="AP15" s="35"/>
      <c r="AQ15" s="35"/>
      <c r="AR15" s="35"/>
      <c r="AS15" s="35"/>
      <c r="AT15" s="812">
        <f>+$J15</f>
        <v>578</v>
      </c>
      <c r="AU15" s="993">
        <f>+O15</f>
        <v>50</v>
      </c>
      <c r="AV15" s="44">
        <f t="shared" si="3"/>
        <v>0</v>
      </c>
      <c r="AW15" s="35"/>
      <c r="AX15" s="35"/>
      <c r="AY15" s="35"/>
      <c r="AZ15" s="35"/>
      <c r="BA15" s="35"/>
      <c r="BB15" s="35"/>
      <c r="BC15" s="812">
        <f>+$J15</f>
        <v>578</v>
      </c>
      <c r="BD15" s="996">
        <f>+P15</f>
        <v>0</v>
      </c>
      <c r="BE15" s="44">
        <f t="shared" si="4"/>
        <v>0</v>
      </c>
      <c r="BF15" s="35"/>
      <c r="BG15" s="35"/>
      <c r="BH15" s="35"/>
      <c r="BI15" s="35"/>
      <c r="BJ15" s="35"/>
      <c r="BK15" s="35"/>
      <c r="BL15" s="812">
        <f>+$J15</f>
        <v>578</v>
      </c>
      <c r="BM15" s="987">
        <f>+Q15</f>
        <v>0</v>
      </c>
      <c r="BN15" s="44">
        <f t="shared" si="5"/>
        <v>0</v>
      </c>
      <c r="BO15" s="35"/>
      <c r="BP15" s="35"/>
      <c r="BQ15" s="35"/>
      <c r="BR15" s="35"/>
      <c r="BS15" s="35"/>
      <c r="BT15" s="35"/>
      <c r="BU15" s="818"/>
      <c r="BV15" s="819"/>
      <c r="BW15" s="819"/>
      <c r="BX15" s="819"/>
      <c r="BY15" s="819"/>
      <c r="BZ15" s="819"/>
      <c r="CA15" s="819"/>
      <c r="CB15" s="819"/>
      <c r="CC15" s="820"/>
    </row>
    <row r="16" spans="1:81" s="58" customFormat="1" ht="40.200000000000003" customHeight="1" x14ac:dyDescent="0.3">
      <c r="A16" s="34"/>
      <c r="B16" s="907"/>
      <c r="C16" s="1237"/>
      <c r="D16" s="872"/>
      <c r="E16" s="852"/>
      <c r="F16" s="852"/>
      <c r="G16" s="852"/>
      <c r="H16" s="852"/>
      <c r="I16" s="852"/>
      <c r="J16" s="813"/>
      <c r="K16" s="855"/>
      <c r="L16" s="858"/>
      <c r="M16" s="861"/>
      <c r="N16" s="837"/>
      <c r="O16" s="840"/>
      <c r="P16" s="864"/>
      <c r="Q16" s="867"/>
      <c r="R16" s="813"/>
      <c r="S16" s="39"/>
      <c r="T16" s="236"/>
      <c r="U16" s="236"/>
      <c r="V16" s="236"/>
      <c r="W16" s="39" t="s">
        <v>5959</v>
      </c>
      <c r="X16" s="31">
        <v>44958</v>
      </c>
      <c r="Y16" s="31">
        <v>45107</v>
      </c>
      <c r="Z16" s="31"/>
      <c r="AA16" s="31"/>
      <c r="AB16" s="813"/>
      <c r="AC16" s="828"/>
      <c r="AD16" s="51">
        <f t="shared" ref="AD16:AJ31" si="6">+AM16+AV16+BE16+BN16</f>
        <v>0</v>
      </c>
      <c r="AE16" s="51">
        <f t="shared" si="0"/>
        <v>0</v>
      </c>
      <c r="AF16" s="51">
        <f t="shared" si="0"/>
        <v>0</v>
      </c>
      <c r="AG16" s="51">
        <f t="shared" si="0"/>
        <v>0</v>
      </c>
      <c r="AH16" s="51">
        <f t="shared" si="0"/>
        <v>0</v>
      </c>
      <c r="AI16" s="51">
        <f t="shared" si="0"/>
        <v>0</v>
      </c>
      <c r="AJ16" s="51">
        <f t="shared" si="0"/>
        <v>0</v>
      </c>
      <c r="AK16" s="813"/>
      <c r="AL16" s="991"/>
      <c r="AM16" s="51">
        <f t="shared" si="2"/>
        <v>0</v>
      </c>
      <c r="AN16" s="336"/>
      <c r="AO16" s="336"/>
      <c r="AP16" s="336"/>
      <c r="AQ16" s="336"/>
      <c r="AR16" s="336"/>
      <c r="AS16" s="336"/>
      <c r="AT16" s="813"/>
      <c r="AU16" s="994"/>
      <c r="AV16" s="51">
        <f t="shared" si="3"/>
        <v>0</v>
      </c>
      <c r="AW16" s="336"/>
      <c r="AX16" s="336"/>
      <c r="AY16" s="336"/>
      <c r="AZ16" s="336"/>
      <c r="BA16" s="336"/>
      <c r="BB16" s="336"/>
      <c r="BC16" s="813"/>
      <c r="BD16" s="997"/>
      <c r="BE16" s="51">
        <f t="shared" si="4"/>
        <v>0</v>
      </c>
      <c r="BF16" s="336"/>
      <c r="BG16" s="336"/>
      <c r="BH16" s="336"/>
      <c r="BI16" s="336"/>
      <c r="BJ16" s="336"/>
      <c r="BK16" s="336"/>
      <c r="BL16" s="813"/>
      <c r="BM16" s="988"/>
      <c r="BN16" s="51">
        <f t="shared" si="5"/>
        <v>0</v>
      </c>
      <c r="BO16" s="336"/>
      <c r="BP16" s="336"/>
      <c r="BQ16" s="336"/>
      <c r="BR16" s="336"/>
      <c r="BS16" s="336"/>
      <c r="BT16" s="336"/>
      <c r="BU16" s="821"/>
      <c r="BV16" s="822"/>
      <c r="BW16" s="822"/>
      <c r="BX16" s="822"/>
      <c r="BY16" s="822"/>
      <c r="BZ16" s="822"/>
      <c r="CA16" s="822"/>
      <c r="CB16" s="822"/>
      <c r="CC16" s="823"/>
    </row>
    <row r="17" spans="1:81" s="58" customFormat="1" ht="40.200000000000003" customHeight="1" x14ac:dyDescent="0.3">
      <c r="A17" s="34"/>
      <c r="B17" s="907"/>
      <c r="C17" s="1237"/>
      <c r="D17" s="872"/>
      <c r="E17" s="852"/>
      <c r="F17" s="852"/>
      <c r="G17" s="852"/>
      <c r="H17" s="852"/>
      <c r="I17" s="852"/>
      <c r="J17" s="813"/>
      <c r="K17" s="855"/>
      <c r="L17" s="858"/>
      <c r="M17" s="861"/>
      <c r="N17" s="837"/>
      <c r="O17" s="840"/>
      <c r="P17" s="864"/>
      <c r="Q17" s="867"/>
      <c r="R17" s="813"/>
      <c r="S17" s="39" t="s">
        <v>5960</v>
      </c>
      <c r="T17" s="236"/>
      <c r="U17" s="236"/>
      <c r="V17" s="236"/>
      <c r="W17" s="39" t="s">
        <v>5961</v>
      </c>
      <c r="X17" s="31">
        <v>44958</v>
      </c>
      <c r="Y17" s="31">
        <v>45107</v>
      </c>
      <c r="Z17" s="31"/>
      <c r="AA17" s="31"/>
      <c r="AB17" s="813"/>
      <c r="AC17" s="828"/>
      <c r="AD17" s="51">
        <f t="shared" si="6"/>
        <v>0</v>
      </c>
      <c r="AE17" s="51">
        <f t="shared" si="0"/>
        <v>0</v>
      </c>
      <c r="AF17" s="51">
        <f t="shared" si="0"/>
        <v>0</v>
      </c>
      <c r="AG17" s="51">
        <f t="shared" si="0"/>
        <v>0</v>
      </c>
      <c r="AH17" s="51">
        <f t="shared" si="0"/>
        <v>0</v>
      </c>
      <c r="AI17" s="51">
        <f t="shared" si="0"/>
        <v>0</v>
      </c>
      <c r="AJ17" s="51">
        <f t="shared" si="0"/>
        <v>0</v>
      </c>
      <c r="AK17" s="813"/>
      <c r="AL17" s="991"/>
      <c r="AM17" s="51">
        <f t="shared" si="2"/>
        <v>0</v>
      </c>
      <c r="AN17" s="336"/>
      <c r="AO17" s="336"/>
      <c r="AP17" s="336"/>
      <c r="AQ17" s="336"/>
      <c r="AR17" s="336"/>
      <c r="AS17" s="336"/>
      <c r="AT17" s="813"/>
      <c r="AU17" s="994"/>
      <c r="AV17" s="51">
        <f t="shared" si="3"/>
        <v>0</v>
      </c>
      <c r="AW17" s="336"/>
      <c r="AX17" s="336"/>
      <c r="AY17" s="336"/>
      <c r="AZ17" s="336"/>
      <c r="BA17" s="336"/>
      <c r="BB17" s="336"/>
      <c r="BC17" s="813"/>
      <c r="BD17" s="997"/>
      <c r="BE17" s="51">
        <f t="shared" si="4"/>
        <v>0</v>
      </c>
      <c r="BF17" s="336"/>
      <c r="BG17" s="336"/>
      <c r="BH17" s="336"/>
      <c r="BI17" s="336"/>
      <c r="BJ17" s="336"/>
      <c r="BK17" s="336"/>
      <c r="BL17" s="813"/>
      <c r="BM17" s="988"/>
      <c r="BN17" s="51">
        <f t="shared" si="5"/>
        <v>0</v>
      </c>
      <c r="BO17" s="336"/>
      <c r="BP17" s="336"/>
      <c r="BQ17" s="336"/>
      <c r="BR17" s="336"/>
      <c r="BS17" s="336"/>
      <c r="BT17" s="336"/>
      <c r="BU17" s="821"/>
      <c r="BV17" s="822"/>
      <c r="BW17" s="822"/>
      <c r="BX17" s="822"/>
      <c r="BY17" s="822"/>
      <c r="BZ17" s="822"/>
      <c r="CA17" s="822"/>
      <c r="CB17" s="822"/>
      <c r="CC17" s="823"/>
    </row>
    <row r="18" spans="1:81" s="58" customFormat="1" ht="40.200000000000003" customHeight="1" thickBot="1" x14ac:dyDescent="0.35">
      <c r="A18" s="34"/>
      <c r="B18" s="907"/>
      <c r="C18" s="1238"/>
      <c r="D18" s="873"/>
      <c r="E18" s="853"/>
      <c r="F18" s="853"/>
      <c r="G18" s="853"/>
      <c r="H18" s="853"/>
      <c r="I18" s="853"/>
      <c r="J18" s="814"/>
      <c r="K18" s="856"/>
      <c r="L18" s="859"/>
      <c r="M18" s="862"/>
      <c r="N18" s="838"/>
      <c r="O18" s="841"/>
      <c r="P18" s="865"/>
      <c r="Q18" s="874"/>
      <c r="R18" s="814"/>
      <c r="S18" s="232"/>
      <c r="T18" s="237"/>
      <c r="U18" s="237"/>
      <c r="V18" s="237"/>
      <c r="W18" s="232"/>
      <c r="X18" s="260"/>
      <c r="Y18" s="260"/>
      <c r="Z18" s="260"/>
      <c r="AA18" s="260"/>
      <c r="AB18" s="814"/>
      <c r="AC18" s="829"/>
      <c r="AD18" s="46">
        <f t="shared" si="6"/>
        <v>0</v>
      </c>
      <c r="AE18" s="46">
        <f t="shared" si="0"/>
        <v>0</v>
      </c>
      <c r="AF18" s="46">
        <f t="shared" si="0"/>
        <v>0</v>
      </c>
      <c r="AG18" s="46">
        <f t="shared" si="0"/>
        <v>0</v>
      </c>
      <c r="AH18" s="46">
        <f t="shared" si="0"/>
        <v>0</v>
      </c>
      <c r="AI18" s="46">
        <f t="shared" si="0"/>
        <v>0</v>
      </c>
      <c r="AJ18" s="46">
        <f t="shared" si="0"/>
        <v>0</v>
      </c>
      <c r="AK18" s="814"/>
      <c r="AL18" s="992"/>
      <c r="AM18" s="46">
        <f t="shared" si="2"/>
        <v>0</v>
      </c>
      <c r="AN18" s="37"/>
      <c r="AO18" s="37"/>
      <c r="AP18" s="37"/>
      <c r="AQ18" s="37"/>
      <c r="AR18" s="37"/>
      <c r="AS18" s="37"/>
      <c r="AT18" s="814"/>
      <c r="AU18" s="995"/>
      <c r="AV18" s="46">
        <f t="shared" si="3"/>
        <v>0</v>
      </c>
      <c r="AW18" s="37"/>
      <c r="AX18" s="37"/>
      <c r="AY18" s="37"/>
      <c r="AZ18" s="37"/>
      <c r="BA18" s="37"/>
      <c r="BB18" s="37"/>
      <c r="BC18" s="814"/>
      <c r="BD18" s="998"/>
      <c r="BE18" s="46">
        <f t="shared" si="4"/>
        <v>0</v>
      </c>
      <c r="BF18" s="37"/>
      <c r="BG18" s="37"/>
      <c r="BH18" s="37"/>
      <c r="BI18" s="37"/>
      <c r="BJ18" s="37"/>
      <c r="BK18" s="37"/>
      <c r="BL18" s="814"/>
      <c r="BM18" s="989"/>
      <c r="BN18" s="46">
        <f t="shared" si="5"/>
        <v>0</v>
      </c>
      <c r="BO18" s="37"/>
      <c r="BP18" s="37"/>
      <c r="BQ18" s="37"/>
      <c r="BR18" s="37"/>
      <c r="BS18" s="37"/>
      <c r="BT18" s="37"/>
      <c r="BU18" s="824"/>
      <c r="BV18" s="825"/>
      <c r="BW18" s="825"/>
      <c r="BX18" s="825"/>
      <c r="BY18" s="825"/>
      <c r="BZ18" s="825"/>
      <c r="CA18" s="825"/>
      <c r="CB18" s="825"/>
      <c r="CC18" s="826"/>
    </row>
    <row r="19" spans="1:81" s="58" customFormat="1" ht="40.200000000000003" customHeight="1" thickTop="1" x14ac:dyDescent="0.3">
      <c r="A19" s="34"/>
      <c r="B19" s="907"/>
      <c r="C19" s="1236" t="s">
        <v>880</v>
      </c>
      <c r="D19" s="871"/>
      <c r="E19" s="851"/>
      <c r="F19" s="851"/>
      <c r="G19" s="851"/>
      <c r="H19" s="851"/>
      <c r="I19" s="851"/>
      <c r="J19" s="812">
        <v>579</v>
      </c>
      <c r="K19" s="854" t="str">
        <f>+[15]Metas!K662</f>
        <v xml:space="preserve">Diagnóstico del empresariado internacional y de la Cooperación Internacional presente en la región </v>
      </c>
      <c r="L19" s="857"/>
      <c r="M19" s="860">
        <f>SUM(N19:Q19)</f>
        <v>100</v>
      </c>
      <c r="N19" s="836">
        <v>50</v>
      </c>
      <c r="O19" s="839">
        <v>50</v>
      </c>
      <c r="P19" s="863"/>
      <c r="Q19" s="866"/>
      <c r="R19" s="812">
        <f>+$J19</f>
        <v>579</v>
      </c>
      <c r="S19" s="231" t="s">
        <v>5957</v>
      </c>
      <c r="T19" s="235" t="s">
        <v>3822</v>
      </c>
      <c r="U19" s="235" t="s">
        <v>3827</v>
      </c>
      <c r="V19" s="235" t="s">
        <v>3830</v>
      </c>
      <c r="W19" s="231" t="s">
        <v>5958</v>
      </c>
      <c r="X19" s="256">
        <v>45047</v>
      </c>
      <c r="Y19" s="256">
        <v>45107</v>
      </c>
      <c r="Z19" s="256"/>
      <c r="AA19" s="256"/>
      <c r="AB19" s="812">
        <f>+$J19</f>
        <v>579</v>
      </c>
      <c r="AC19" s="827">
        <f>+L19</f>
        <v>0</v>
      </c>
      <c r="AD19" s="44">
        <f t="shared" si="6"/>
        <v>0</v>
      </c>
      <c r="AE19" s="44">
        <f t="shared" si="0"/>
        <v>0</v>
      </c>
      <c r="AF19" s="44">
        <f t="shared" si="0"/>
        <v>0</v>
      </c>
      <c r="AG19" s="44">
        <f t="shared" si="0"/>
        <v>0</v>
      </c>
      <c r="AH19" s="44">
        <f t="shared" si="0"/>
        <v>0</v>
      </c>
      <c r="AI19" s="44">
        <f t="shared" si="0"/>
        <v>0</v>
      </c>
      <c r="AJ19" s="44">
        <f t="shared" si="0"/>
        <v>0</v>
      </c>
      <c r="AK19" s="812">
        <f>+$J19</f>
        <v>579</v>
      </c>
      <c r="AL19" s="990">
        <f>+N19</f>
        <v>50</v>
      </c>
      <c r="AM19" s="44">
        <f t="shared" si="2"/>
        <v>0</v>
      </c>
      <c r="AN19" s="35"/>
      <c r="AO19" s="35"/>
      <c r="AP19" s="35"/>
      <c r="AQ19" s="35"/>
      <c r="AR19" s="35"/>
      <c r="AS19" s="35"/>
      <c r="AT19" s="812">
        <f>+$J19</f>
        <v>579</v>
      </c>
      <c r="AU19" s="993">
        <f>+O19</f>
        <v>50</v>
      </c>
      <c r="AV19" s="44">
        <f t="shared" si="3"/>
        <v>0</v>
      </c>
      <c r="AW19" s="35"/>
      <c r="AX19" s="35"/>
      <c r="AY19" s="35"/>
      <c r="AZ19" s="35"/>
      <c r="BA19" s="35"/>
      <c r="BB19" s="35"/>
      <c r="BC19" s="812">
        <f>+$J19</f>
        <v>579</v>
      </c>
      <c r="BD19" s="54">
        <f>+P19</f>
        <v>0</v>
      </c>
      <c r="BE19" s="44">
        <f t="shared" si="4"/>
        <v>0</v>
      </c>
      <c r="BF19" s="35"/>
      <c r="BG19" s="35"/>
      <c r="BH19" s="35"/>
      <c r="BI19" s="35"/>
      <c r="BJ19" s="35"/>
      <c r="BK19" s="35"/>
      <c r="BL19" s="812">
        <f>+$J19</f>
        <v>579</v>
      </c>
      <c r="BM19" s="41">
        <f>+Q19</f>
        <v>0</v>
      </c>
      <c r="BN19" s="44">
        <f t="shared" si="5"/>
        <v>0</v>
      </c>
      <c r="BO19" s="35"/>
      <c r="BP19" s="35"/>
      <c r="BQ19" s="35"/>
      <c r="BR19" s="35"/>
      <c r="BS19" s="35"/>
      <c r="BT19" s="35"/>
      <c r="BU19" s="818"/>
      <c r="BV19" s="819"/>
      <c r="BW19" s="819"/>
      <c r="BX19" s="819"/>
      <c r="BY19" s="819"/>
      <c r="BZ19" s="819"/>
      <c r="CA19" s="819"/>
      <c r="CB19" s="819"/>
      <c r="CC19" s="820"/>
    </row>
    <row r="20" spans="1:81" s="58" customFormat="1" ht="40.200000000000003" customHeight="1" x14ac:dyDescent="0.3">
      <c r="A20" s="34"/>
      <c r="B20" s="907"/>
      <c r="C20" s="1237"/>
      <c r="D20" s="872"/>
      <c r="E20" s="852"/>
      <c r="F20" s="852"/>
      <c r="G20" s="852"/>
      <c r="H20" s="852"/>
      <c r="I20" s="852"/>
      <c r="J20" s="813"/>
      <c r="K20" s="855"/>
      <c r="L20" s="858"/>
      <c r="M20" s="861"/>
      <c r="N20" s="837"/>
      <c r="O20" s="840"/>
      <c r="P20" s="864"/>
      <c r="Q20" s="867"/>
      <c r="R20" s="813"/>
      <c r="S20" s="39"/>
      <c r="T20" s="236"/>
      <c r="U20" s="236"/>
      <c r="V20" s="236"/>
      <c r="W20" s="39" t="s">
        <v>5959</v>
      </c>
      <c r="X20" s="31">
        <v>44958</v>
      </c>
      <c r="Y20" s="31">
        <v>45107</v>
      </c>
      <c r="Z20" s="31"/>
      <c r="AA20" s="31"/>
      <c r="AB20" s="813"/>
      <c r="AC20" s="828"/>
      <c r="AD20" s="51">
        <f t="shared" si="6"/>
        <v>0</v>
      </c>
      <c r="AE20" s="51">
        <f t="shared" si="0"/>
        <v>0</v>
      </c>
      <c r="AF20" s="51">
        <f t="shared" si="0"/>
        <v>0</v>
      </c>
      <c r="AG20" s="51">
        <f t="shared" si="0"/>
        <v>0</v>
      </c>
      <c r="AH20" s="51">
        <f t="shared" si="0"/>
        <v>0</v>
      </c>
      <c r="AI20" s="51">
        <f t="shared" si="0"/>
        <v>0</v>
      </c>
      <c r="AJ20" s="51">
        <f t="shared" si="0"/>
        <v>0</v>
      </c>
      <c r="AK20" s="813"/>
      <c r="AL20" s="991"/>
      <c r="AM20" s="51">
        <f t="shared" si="2"/>
        <v>0</v>
      </c>
      <c r="AN20" s="336"/>
      <c r="AO20" s="336"/>
      <c r="AP20" s="336"/>
      <c r="AQ20" s="336"/>
      <c r="AR20" s="336"/>
      <c r="AS20" s="336"/>
      <c r="AT20" s="813"/>
      <c r="AU20" s="994"/>
      <c r="AV20" s="51">
        <f t="shared" si="3"/>
        <v>0</v>
      </c>
      <c r="AW20" s="336"/>
      <c r="AX20" s="336"/>
      <c r="AY20" s="336"/>
      <c r="AZ20" s="336"/>
      <c r="BA20" s="336"/>
      <c r="BB20" s="336"/>
      <c r="BC20" s="813"/>
      <c r="BD20" s="425"/>
      <c r="BE20" s="51">
        <f t="shared" si="4"/>
        <v>0</v>
      </c>
      <c r="BF20" s="336"/>
      <c r="BG20" s="336"/>
      <c r="BH20" s="336"/>
      <c r="BI20" s="336"/>
      <c r="BJ20" s="336"/>
      <c r="BK20" s="336"/>
      <c r="BL20" s="813"/>
      <c r="BM20" s="426"/>
      <c r="BN20" s="51">
        <f t="shared" si="5"/>
        <v>0</v>
      </c>
      <c r="BO20" s="336"/>
      <c r="BP20" s="336"/>
      <c r="BQ20" s="336"/>
      <c r="BR20" s="336"/>
      <c r="BS20" s="336"/>
      <c r="BT20" s="336"/>
      <c r="BU20" s="821"/>
      <c r="BV20" s="822"/>
      <c r="BW20" s="822"/>
      <c r="BX20" s="822"/>
      <c r="BY20" s="822"/>
      <c r="BZ20" s="822"/>
      <c r="CA20" s="822"/>
      <c r="CB20" s="822"/>
      <c r="CC20" s="823"/>
    </row>
    <row r="21" spans="1:81" s="58" customFormat="1" ht="40.200000000000003" customHeight="1" x14ac:dyDescent="0.3">
      <c r="A21" s="34"/>
      <c r="B21" s="907"/>
      <c r="C21" s="1237"/>
      <c r="D21" s="872"/>
      <c r="E21" s="852"/>
      <c r="F21" s="852"/>
      <c r="G21" s="852"/>
      <c r="H21" s="852"/>
      <c r="I21" s="852"/>
      <c r="J21" s="813"/>
      <c r="K21" s="855"/>
      <c r="L21" s="858"/>
      <c r="M21" s="861"/>
      <c r="N21" s="837"/>
      <c r="O21" s="840"/>
      <c r="P21" s="864"/>
      <c r="Q21" s="867"/>
      <c r="R21" s="813"/>
      <c r="S21" s="39" t="s">
        <v>5960</v>
      </c>
      <c r="T21" s="236"/>
      <c r="U21" s="236"/>
      <c r="V21" s="236"/>
      <c r="W21" s="39" t="s">
        <v>5961</v>
      </c>
      <c r="X21" s="31">
        <v>44958</v>
      </c>
      <c r="Y21" s="31">
        <v>45107</v>
      </c>
      <c r="Z21" s="31"/>
      <c r="AA21" s="31"/>
      <c r="AB21" s="813"/>
      <c r="AC21" s="828"/>
      <c r="AD21" s="51">
        <f t="shared" si="6"/>
        <v>0</v>
      </c>
      <c r="AE21" s="51">
        <f t="shared" si="0"/>
        <v>0</v>
      </c>
      <c r="AF21" s="51">
        <f t="shared" si="0"/>
        <v>0</v>
      </c>
      <c r="AG21" s="51">
        <f t="shared" si="0"/>
        <v>0</v>
      </c>
      <c r="AH21" s="51">
        <f t="shared" si="0"/>
        <v>0</v>
      </c>
      <c r="AI21" s="51">
        <f t="shared" si="0"/>
        <v>0</v>
      </c>
      <c r="AJ21" s="51">
        <f t="shared" si="0"/>
        <v>0</v>
      </c>
      <c r="AK21" s="813"/>
      <c r="AL21" s="991"/>
      <c r="AM21" s="51">
        <f t="shared" si="2"/>
        <v>0</v>
      </c>
      <c r="AN21" s="336"/>
      <c r="AO21" s="336"/>
      <c r="AP21" s="336"/>
      <c r="AQ21" s="336"/>
      <c r="AR21" s="336"/>
      <c r="AS21" s="336"/>
      <c r="AT21" s="813"/>
      <c r="AU21" s="994"/>
      <c r="AV21" s="51">
        <f t="shared" si="3"/>
        <v>0</v>
      </c>
      <c r="AW21" s="336"/>
      <c r="AX21" s="336"/>
      <c r="AY21" s="336"/>
      <c r="AZ21" s="336"/>
      <c r="BA21" s="336"/>
      <c r="BB21" s="336"/>
      <c r="BC21" s="813"/>
      <c r="BD21" s="425"/>
      <c r="BE21" s="51">
        <f t="shared" si="4"/>
        <v>0</v>
      </c>
      <c r="BF21" s="336"/>
      <c r="BG21" s="336"/>
      <c r="BH21" s="336"/>
      <c r="BI21" s="336"/>
      <c r="BJ21" s="336"/>
      <c r="BK21" s="336"/>
      <c r="BL21" s="813"/>
      <c r="BM21" s="426"/>
      <c r="BN21" s="51">
        <f t="shared" si="5"/>
        <v>0</v>
      </c>
      <c r="BO21" s="336"/>
      <c r="BP21" s="336"/>
      <c r="BQ21" s="336"/>
      <c r="BR21" s="336"/>
      <c r="BS21" s="336"/>
      <c r="BT21" s="336"/>
      <c r="BU21" s="821"/>
      <c r="BV21" s="822"/>
      <c r="BW21" s="822"/>
      <c r="BX21" s="822"/>
      <c r="BY21" s="822"/>
      <c r="BZ21" s="822"/>
      <c r="CA21" s="822"/>
      <c r="CB21" s="822"/>
      <c r="CC21" s="823"/>
    </row>
    <row r="22" spans="1:81" s="58" customFormat="1" ht="40.200000000000003" customHeight="1" thickBot="1" x14ac:dyDescent="0.35">
      <c r="A22" s="34"/>
      <c r="B22" s="907"/>
      <c r="C22" s="1237"/>
      <c r="D22" s="873"/>
      <c r="E22" s="853"/>
      <c r="F22" s="853"/>
      <c r="G22" s="853"/>
      <c r="H22" s="853"/>
      <c r="I22" s="853"/>
      <c r="J22" s="814"/>
      <c r="K22" s="856"/>
      <c r="L22" s="859"/>
      <c r="M22" s="862"/>
      <c r="N22" s="838"/>
      <c r="O22" s="841"/>
      <c r="P22" s="865"/>
      <c r="Q22" s="874"/>
      <c r="R22" s="814"/>
      <c r="S22" s="232"/>
      <c r="T22" s="237"/>
      <c r="U22" s="237"/>
      <c r="V22" s="237"/>
      <c r="W22" s="232"/>
      <c r="X22" s="260"/>
      <c r="Y22" s="260"/>
      <c r="Z22" s="260"/>
      <c r="AA22" s="260"/>
      <c r="AB22" s="814"/>
      <c r="AC22" s="829"/>
      <c r="AD22" s="46">
        <f t="shared" si="6"/>
        <v>0</v>
      </c>
      <c r="AE22" s="46">
        <f t="shared" si="0"/>
        <v>0</v>
      </c>
      <c r="AF22" s="46">
        <f t="shared" si="0"/>
        <v>0</v>
      </c>
      <c r="AG22" s="46">
        <f t="shared" si="0"/>
        <v>0</v>
      </c>
      <c r="AH22" s="46">
        <f t="shared" si="0"/>
        <v>0</v>
      </c>
      <c r="AI22" s="46">
        <f t="shared" si="0"/>
        <v>0</v>
      </c>
      <c r="AJ22" s="46">
        <f t="shared" si="0"/>
        <v>0</v>
      </c>
      <c r="AK22" s="814"/>
      <c r="AL22" s="992"/>
      <c r="AM22" s="46">
        <f t="shared" si="2"/>
        <v>0</v>
      </c>
      <c r="AN22" s="37"/>
      <c r="AO22" s="37"/>
      <c r="AP22" s="37"/>
      <c r="AQ22" s="37"/>
      <c r="AR22" s="37"/>
      <c r="AS22" s="37"/>
      <c r="AT22" s="814"/>
      <c r="AU22" s="995"/>
      <c r="AV22" s="46">
        <f t="shared" si="3"/>
        <v>0</v>
      </c>
      <c r="AW22" s="37"/>
      <c r="AX22" s="37"/>
      <c r="AY22" s="37"/>
      <c r="AZ22" s="37"/>
      <c r="BA22" s="37"/>
      <c r="BB22" s="37"/>
      <c r="BC22" s="814"/>
      <c r="BD22" s="56"/>
      <c r="BE22" s="46">
        <f t="shared" si="4"/>
        <v>0</v>
      </c>
      <c r="BF22" s="37"/>
      <c r="BG22" s="37"/>
      <c r="BH22" s="37"/>
      <c r="BI22" s="37"/>
      <c r="BJ22" s="37"/>
      <c r="BK22" s="37"/>
      <c r="BL22" s="814"/>
      <c r="BM22" s="43"/>
      <c r="BN22" s="46">
        <f t="shared" si="5"/>
        <v>0</v>
      </c>
      <c r="BO22" s="37"/>
      <c r="BP22" s="37"/>
      <c r="BQ22" s="37"/>
      <c r="BR22" s="37"/>
      <c r="BS22" s="37"/>
      <c r="BT22" s="37"/>
      <c r="BU22" s="824"/>
      <c r="BV22" s="825"/>
      <c r="BW22" s="825"/>
      <c r="BX22" s="825"/>
      <c r="BY22" s="825"/>
      <c r="BZ22" s="825"/>
      <c r="CA22" s="825"/>
      <c r="CB22" s="825"/>
      <c r="CC22" s="826"/>
    </row>
    <row r="23" spans="1:81" s="58" customFormat="1" ht="40.200000000000003" customHeight="1" thickTop="1" x14ac:dyDescent="0.3">
      <c r="A23" s="34"/>
      <c r="B23" s="907"/>
      <c r="C23" s="1237"/>
      <c r="D23" s="871"/>
      <c r="E23" s="851"/>
      <c r="F23" s="851"/>
      <c r="G23" s="851"/>
      <c r="H23" s="851"/>
      <c r="I23" s="851"/>
      <c r="J23" s="812">
        <v>580</v>
      </c>
      <c r="K23" s="854" t="str">
        <f>+[15]Metas!K663</f>
        <v>Plan de acción para la promoción internacional de la inversión en la región</v>
      </c>
      <c r="L23" s="857"/>
      <c r="M23" s="860">
        <f>SUM(N23:Q23)</f>
        <v>100</v>
      </c>
      <c r="N23" s="836">
        <v>50</v>
      </c>
      <c r="O23" s="839">
        <v>50</v>
      </c>
      <c r="P23" s="863"/>
      <c r="Q23" s="866"/>
      <c r="R23" s="812">
        <f>+$J23</f>
        <v>580</v>
      </c>
      <c r="S23" s="231" t="s">
        <v>5957</v>
      </c>
      <c r="T23" s="235" t="s">
        <v>3822</v>
      </c>
      <c r="U23" s="235" t="s">
        <v>3827</v>
      </c>
      <c r="V23" s="235" t="s">
        <v>3830</v>
      </c>
      <c r="W23" s="231" t="s">
        <v>5958</v>
      </c>
      <c r="X23" s="256">
        <v>45047</v>
      </c>
      <c r="Y23" s="256">
        <v>45107</v>
      </c>
      <c r="Z23" s="256"/>
      <c r="AA23" s="256"/>
      <c r="AB23" s="812">
        <f t="shared" ref="AB23" si="7">+$J23</f>
        <v>580</v>
      </c>
      <c r="AC23" s="827">
        <f>+L23</f>
        <v>0</v>
      </c>
      <c r="AD23" s="44">
        <f t="shared" si="6"/>
        <v>0</v>
      </c>
      <c r="AE23" s="44">
        <f t="shared" si="0"/>
        <v>0</v>
      </c>
      <c r="AF23" s="44">
        <f t="shared" si="0"/>
        <v>0</v>
      </c>
      <c r="AG23" s="44">
        <f t="shared" si="0"/>
        <v>0</v>
      </c>
      <c r="AH23" s="44">
        <f t="shared" si="0"/>
        <v>0</v>
      </c>
      <c r="AI23" s="44">
        <f t="shared" si="0"/>
        <v>0</v>
      </c>
      <c r="AJ23" s="44">
        <f t="shared" si="0"/>
        <v>0</v>
      </c>
      <c r="AK23" s="812">
        <f t="shared" ref="AK23" si="8">+$J23</f>
        <v>580</v>
      </c>
      <c r="AL23" s="990">
        <f>+N23</f>
        <v>50</v>
      </c>
      <c r="AM23" s="44">
        <f t="shared" si="2"/>
        <v>0</v>
      </c>
      <c r="AN23" s="35"/>
      <c r="AO23" s="35"/>
      <c r="AP23" s="35"/>
      <c r="AQ23" s="35"/>
      <c r="AR23" s="35"/>
      <c r="AS23" s="35"/>
      <c r="AT23" s="812">
        <f t="shared" ref="AT23" si="9">+$J23</f>
        <v>580</v>
      </c>
      <c r="AU23" s="993">
        <f>+O23</f>
        <v>50</v>
      </c>
      <c r="AV23" s="44">
        <f t="shared" si="3"/>
        <v>0</v>
      </c>
      <c r="AW23" s="35"/>
      <c r="AX23" s="35"/>
      <c r="AY23" s="35"/>
      <c r="AZ23" s="35"/>
      <c r="BA23" s="35"/>
      <c r="BB23" s="35"/>
      <c r="BC23" s="812">
        <f t="shared" ref="BC23" si="10">+$J23</f>
        <v>580</v>
      </c>
      <c r="BD23" s="54">
        <f>+P23</f>
        <v>0</v>
      </c>
      <c r="BE23" s="44">
        <f t="shared" si="4"/>
        <v>0</v>
      </c>
      <c r="BF23" s="35"/>
      <c r="BG23" s="35"/>
      <c r="BH23" s="35"/>
      <c r="BI23" s="35"/>
      <c r="BJ23" s="35"/>
      <c r="BK23" s="35"/>
      <c r="BL23" s="812">
        <f t="shared" ref="BL23" si="11">+$J23</f>
        <v>580</v>
      </c>
      <c r="BM23" s="41">
        <f>+Q23</f>
        <v>0</v>
      </c>
      <c r="BN23" s="44">
        <f t="shared" si="5"/>
        <v>0</v>
      </c>
      <c r="BO23" s="35"/>
      <c r="BP23" s="35"/>
      <c r="BQ23" s="35"/>
      <c r="BR23" s="35"/>
      <c r="BS23" s="35"/>
      <c r="BT23" s="35"/>
      <c r="BU23" s="818"/>
      <c r="BV23" s="819"/>
      <c r="BW23" s="819"/>
      <c r="BX23" s="819"/>
      <c r="BY23" s="819"/>
      <c r="BZ23" s="819"/>
      <c r="CA23" s="819"/>
      <c r="CB23" s="819"/>
      <c r="CC23" s="820"/>
    </row>
    <row r="24" spans="1:81" s="58" customFormat="1" ht="40.200000000000003" customHeight="1" x14ac:dyDescent="0.3">
      <c r="A24" s="34"/>
      <c r="B24" s="907"/>
      <c r="C24" s="1237"/>
      <c r="D24" s="872"/>
      <c r="E24" s="852"/>
      <c r="F24" s="852"/>
      <c r="G24" s="852"/>
      <c r="H24" s="852"/>
      <c r="I24" s="852"/>
      <c r="J24" s="813"/>
      <c r="K24" s="855"/>
      <c r="L24" s="858"/>
      <c r="M24" s="861"/>
      <c r="N24" s="837"/>
      <c r="O24" s="840"/>
      <c r="P24" s="864"/>
      <c r="Q24" s="867"/>
      <c r="R24" s="813"/>
      <c r="S24" s="39"/>
      <c r="T24" s="236"/>
      <c r="U24" s="236"/>
      <c r="V24" s="236"/>
      <c r="W24" s="39" t="s">
        <v>5959</v>
      </c>
      <c r="X24" s="31">
        <v>44958</v>
      </c>
      <c r="Y24" s="31">
        <v>45107</v>
      </c>
      <c r="Z24" s="31"/>
      <c r="AA24" s="31"/>
      <c r="AB24" s="813"/>
      <c r="AC24" s="828"/>
      <c r="AD24" s="51">
        <f t="shared" si="6"/>
        <v>0</v>
      </c>
      <c r="AE24" s="51">
        <f t="shared" si="0"/>
        <v>0</v>
      </c>
      <c r="AF24" s="51">
        <f t="shared" si="0"/>
        <v>0</v>
      </c>
      <c r="AG24" s="51">
        <f t="shared" si="0"/>
        <v>0</v>
      </c>
      <c r="AH24" s="51">
        <f t="shared" si="0"/>
        <v>0</v>
      </c>
      <c r="AI24" s="51">
        <f t="shared" si="0"/>
        <v>0</v>
      </c>
      <c r="AJ24" s="51">
        <f t="shared" si="0"/>
        <v>0</v>
      </c>
      <c r="AK24" s="813"/>
      <c r="AL24" s="991"/>
      <c r="AM24" s="51">
        <f t="shared" si="2"/>
        <v>0</v>
      </c>
      <c r="AN24" s="336"/>
      <c r="AO24" s="336"/>
      <c r="AP24" s="336"/>
      <c r="AQ24" s="336"/>
      <c r="AR24" s="336"/>
      <c r="AS24" s="336"/>
      <c r="AT24" s="813"/>
      <c r="AU24" s="994"/>
      <c r="AV24" s="51">
        <f t="shared" si="3"/>
        <v>0</v>
      </c>
      <c r="AW24" s="336"/>
      <c r="AX24" s="336"/>
      <c r="AY24" s="336"/>
      <c r="AZ24" s="336"/>
      <c r="BA24" s="336"/>
      <c r="BB24" s="336"/>
      <c r="BC24" s="813"/>
      <c r="BD24" s="425"/>
      <c r="BE24" s="51">
        <f t="shared" si="4"/>
        <v>0</v>
      </c>
      <c r="BF24" s="336"/>
      <c r="BG24" s="336"/>
      <c r="BH24" s="336"/>
      <c r="BI24" s="336"/>
      <c r="BJ24" s="336"/>
      <c r="BK24" s="336"/>
      <c r="BL24" s="813"/>
      <c r="BM24" s="426"/>
      <c r="BN24" s="51">
        <f t="shared" si="5"/>
        <v>0</v>
      </c>
      <c r="BO24" s="336"/>
      <c r="BP24" s="336"/>
      <c r="BQ24" s="336"/>
      <c r="BR24" s="336"/>
      <c r="BS24" s="336"/>
      <c r="BT24" s="336"/>
      <c r="BU24" s="821"/>
      <c r="BV24" s="822"/>
      <c r="BW24" s="822"/>
      <c r="BX24" s="822"/>
      <c r="BY24" s="822"/>
      <c r="BZ24" s="822"/>
      <c r="CA24" s="822"/>
      <c r="CB24" s="822"/>
      <c r="CC24" s="823"/>
    </row>
    <row r="25" spans="1:81" s="58" customFormat="1" ht="40.200000000000003" customHeight="1" x14ac:dyDescent="0.3">
      <c r="A25" s="34"/>
      <c r="B25" s="907"/>
      <c r="C25" s="1237"/>
      <c r="D25" s="872"/>
      <c r="E25" s="852"/>
      <c r="F25" s="852"/>
      <c r="G25" s="852"/>
      <c r="H25" s="852"/>
      <c r="I25" s="852"/>
      <c r="J25" s="813"/>
      <c r="K25" s="855"/>
      <c r="L25" s="858"/>
      <c r="M25" s="861"/>
      <c r="N25" s="837"/>
      <c r="O25" s="840"/>
      <c r="P25" s="864"/>
      <c r="Q25" s="867"/>
      <c r="R25" s="813"/>
      <c r="S25" s="39" t="s">
        <v>5960</v>
      </c>
      <c r="T25" s="236"/>
      <c r="U25" s="236"/>
      <c r="V25" s="236"/>
      <c r="W25" s="39" t="s">
        <v>5961</v>
      </c>
      <c r="X25" s="31">
        <v>44958</v>
      </c>
      <c r="Y25" s="31">
        <v>45107</v>
      </c>
      <c r="Z25" s="31"/>
      <c r="AA25" s="31"/>
      <c r="AB25" s="813"/>
      <c r="AC25" s="828"/>
      <c r="AD25" s="51">
        <f t="shared" si="6"/>
        <v>0</v>
      </c>
      <c r="AE25" s="51">
        <f t="shared" si="0"/>
        <v>0</v>
      </c>
      <c r="AF25" s="51">
        <f t="shared" si="0"/>
        <v>0</v>
      </c>
      <c r="AG25" s="51">
        <f t="shared" si="0"/>
        <v>0</v>
      </c>
      <c r="AH25" s="51">
        <f t="shared" si="0"/>
        <v>0</v>
      </c>
      <c r="AI25" s="51">
        <f t="shared" si="0"/>
        <v>0</v>
      </c>
      <c r="AJ25" s="51">
        <f t="shared" si="0"/>
        <v>0</v>
      </c>
      <c r="AK25" s="813"/>
      <c r="AL25" s="991"/>
      <c r="AM25" s="51">
        <f t="shared" si="2"/>
        <v>0</v>
      </c>
      <c r="AN25" s="336"/>
      <c r="AO25" s="336"/>
      <c r="AP25" s="336"/>
      <c r="AQ25" s="336"/>
      <c r="AR25" s="336"/>
      <c r="AS25" s="336"/>
      <c r="AT25" s="813"/>
      <c r="AU25" s="994"/>
      <c r="AV25" s="51">
        <f t="shared" si="3"/>
        <v>0</v>
      </c>
      <c r="AW25" s="336"/>
      <c r="AX25" s="336"/>
      <c r="AY25" s="336"/>
      <c r="AZ25" s="336"/>
      <c r="BA25" s="336"/>
      <c r="BB25" s="336"/>
      <c r="BC25" s="813"/>
      <c r="BD25" s="425"/>
      <c r="BE25" s="51">
        <f t="shared" si="4"/>
        <v>0</v>
      </c>
      <c r="BF25" s="336"/>
      <c r="BG25" s="336"/>
      <c r="BH25" s="336"/>
      <c r="BI25" s="336"/>
      <c r="BJ25" s="336"/>
      <c r="BK25" s="336"/>
      <c r="BL25" s="813"/>
      <c r="BM25" s="426"/>
      <c r="BN25" s="51">
        <f t="shared" si="5"/>
        <v>0</v>
      </c>
      <c r="BO25" s="336"/>
      <c r="BP25" s="336"/>
      <c r="BQ25" s="336"/>
      <c r="BR25" s="336"/>
      <c r="BS25" s="336"/>
      <c r="BT25" s="336"/>
      <c r="BU25" s="821"/>
      <c r="BV25" s="822"/>
      <c r="BW25" s="822"/>
      <c r="BX25" s="822"/>
      <c r="BY25" s="822"/>
      <c r="BZ25" s="822"/>
      <c r="CA25" s="822"/>
      <c r="CB25" s="822"/>
      <c r="CC25" s="823"/>
    </row>
    <row r="26" spans="1:81" s="58" customFormat="1" ht="40.200000000000003" customHeight="1" thickBot="1" x14ac:dyDescent="0.35">
      <c r="A26" s="34"/>
      <c r="B26" s="907"/>
      <c r="C26" s="1238"/>
      <c r="D26" s="873"/>
      <c r="E26" s="853"/>
      <c r="F26" s="853"/>
      <c r="G26" s="853"/>
      <c r="H26" s="853"/>
      <c r="I26" s="853"/>
      <c r="J26" s="814"/>
      <c r="K26" s="856"/>
      <c r="L26" s="859"/>
      <c r="M26" s="862"/>
      <c r="N26" s="838"/>
      <c r="O26" s="841"/>
      <c r="P26" s="865"/>
      <c r="Q26" s="874"/>
      <c r="R26" s="814"/>
      <c r="S26" s="232"/>
      <c r="T26" s="237"/>
      <c r="U26" s="237"/>
      <c r="V26" s="237"/>
      <c r="W26" s="232"/>
      <c r="X26" s="260"/>
      <c r="Y26" s="260"/>
      <c r="Z26" s="260"/>
      <c r="AA26" s="260"/>
      <c r="AB26" s="814"/>
      <c r="AC26" s="829"/>
      <c r="AD26" s="46">
        <f t="shared" si="6"/>
        <v>0</v>
      </c>
      <c r="AE26" s="46">
        <f t="shared" si="0"/>
        <v>0</v>
      </c>
      <c r="AF26" s="46">
        <f t="shared" si="0"/>
        <v>0</v>
      </c>
      <c r="AG26" s="46">
        <f t="shared" si="0"/>
        <v>0</v>
      </c>
      <c r="AH26" s="46">
        <f t="shared" si="0"/>
        <v>0</v>
      </c>
      <c r="AI26" s="46">
        <f t="shared" si="0"/>
        <v>0</v>
      </c>
      <c r="AJ26" s="46">
        <f t="shared" si="0"/>
        <v>0</v>
      </c>
      <c r="AK26" s="814"/>
      <c r="AL26" s="992"/>
      <c r="AM26" s="46">
        <f t="shared" si="2"/>
        <v>0</v>
      </c>
      <c r="AN26" s="37"/>
      <c r="AO26" s="37"/>
      <c r="AP26" s="37"/>
      <c r="AQ26" s="37"/>
      <c r="AR26" s="37"/>
      <c r="AS26" s="37"/>
      <c r="AT26" s="814"/>
      <c r="AU26" s="995"/>
      <c r="AV26" s="46">
        <f t="shared" si="3"/>
        <v>0</v>
      </c>
      <c r="AW26" s="37"/>
      <c r="AX26" s="37"/>
      <c r="AY26" s="37"/>
      <c r="AZ26" s="37"/>
      <c r="BA26" s="37"/>
      <c r="BB26" s="37"/>
      <c r="BC26" s="814"/>
      <c r="BD26" s="56"/>
      <c r="BE26" s="46">
        <f t="shared" si="4"/>
        <v>0</v>
      </c>
      <c r="BF26" s="37"/>
      <c r="BG26" s="37"/>
      <c r="BH26" s="37"/>
      <c r="BI26" s="37"/>
      <c r="BJ26" s="37"/>
      <c r="BK26" s="37"/>
      <c r="BL26" s="814"/>
      <c r="BM26" s="43"/>
      <c r="BN26" s="46">
        <f t="shared" si="5"/>
        <v>0</v>
      </c>
      <c r="BO26" s="37"/>
      <c r="BP26" s="37"/>
      <c r="BQ26" s="37"/>
      <c r="BR26" s="37"/>
      <c r="BS26" s="37"/>
      <c r="BT26" s="37"/>
      <c r="BU26" s="824"/>
      <c r="BV26" s="825"/>
      <c r="BW26" s="825"/>
      <c r="BX26" s="825"/>
      <c r="BY26" s="825"/>
      <c r="BZ26" s="825"/>
      <c r="CA26" s="825"/>
      <c r="CB26" s="825"/>
      <c r="CC26" s="826"/>
    </row>
    <row r="27" spans="1:81" s="58" customFormat="1" ht="40.200000000000003" customHeight="1" thickTop="1" x14ac:dyDescent="0.3">
      <c r="A27" s="34"/>
      <c r="B27" s="907"/>
      <c r="C27" s="868" t="s">
        <v>880</v>
      </c>
      <c r="D27" s="871"/>
      <c r="E27" s="851"/>
      <c r="F27" s="851"/>
      <c r="G27" s="851"/>
      <c r="H27" s="851"/>
      <c r="I27" s="851"/>
      <c r="J27" s="812">
        <v>581</v>
      </c>
      <c r="K27" s="854" t="str">
        <f>+[15]Metas!K664</f>
        <v>Plan regional e interactivo de la cooperación con componentes geográficos, sectoriales y poblacionales para el desarrollo y la paz.</v>
      </c>
      <c r="L27" s="857"/>
      <c r="M27" s="860">
        <f>SUM(N27:Q27)</f>
        <v>100</v>
      </c>
      <c r="N27" s="836">
        <v>25</v>
      </c>
      <c r="O27" s="839">
        <v>25</v>
      </c>
      <c r="P27" s="863">
        <v>50</v>
      </c>
      <c r="Q27" s="866"/>
      <c r="R27" s="812">
        <f>+$J27</f>
        <v>581</v>
      </c>
      <c r="S27" s="231" t="s">
        <v>5962</v>
      </c>
      <c r="T27" s="235" t="s">
        <v>3822</v>
      </c>
      <c r="U27" s="235" t="s">
        <v>3828</v>
      </c>
      <c r="V27" s="235" t="s">
        <v>3830</v>
      </c>
      <c r="W27" s="231" t="s">
        <v>5963</v>
      </c>
      <c r="X27" s="256">
        <v>44958</v>
      </c>
      <c r="Y27" s="256">
        <v>45260</v>
      </c>
      <c r="Z27" s="256"/>
      <c r="AA27" s="256"/>
      <c r="AB27" s="812">
        <f t="shared" ref="AB27" si="12">+$J27</f>
        <v>581</v>
      </c>
      <c r="AC27" s="827">
        <f t="shared" ref="AC27" si="13">+L27</f>
        <v>0</v>
      </c>
      <c r="AD27" s="44">
        <f t="shared" si="6"/>
        <v>0</v>
      </c>
      <c r="AE27" s="44">
        <f t="shared" si="6"/>
        <v>0</v>
      </c>
      <c r="AF27" s="44">
        <f t="shared" si="6"/>
        <v>0</v>
      </c>
      <c r="AG27" s="44">
        <f t="shared" si="6"/>
        <v>0</v>
      </c>
      <c r="AH27" s="44">
        <f t="shared" si="6"/>
        <v>0</v>
      </c>
      <c r="AI27" s="44">
        <f t="shared" si="6"/>
        <v>0</v>
      </c>
      <c r="AJ27" s="44">
        <f t="shared" si="6"/>
        <v>0</v>
      </c>
      <c r="AK27" s="812">
        <f t="shared" ref="AK27" si="14">+$J27</f>
        <v>581</v>
      </c>
      <c r="AL27" s="830">
        <f>+N27</f>
        <v>25</v>
      </c>
      <c r="AM27" s="44">
        <f t="shared" si="2"/>
        <v>0</v>
      </c>
      <c r="AN27" s="47"/>
      <c r="AO27" s="47"/>
      <c r="AP27" s="47"/>
      <c r="AQ27" s="47"/>
      <c r="AR27" s="47"/>
      <c r="AS27" s="47"/>
      <c r="AT27" s="812">
        <f t="shared" ref="AT27" si="15">+$J27</f>
        <v>581</v>
      </c>
      <c r="AU27" s="833">
        <f>+O27</f>
        <v>25</v>
      </c>
      <c r="AV27" s="44">
        <f t="shared" si="3"/>
        <v>0</v>
      </c>
      <c r="AW27" s="47"/>
      <c r="AX27" s="47"/>
      <c r="AY27" s="47"/>
      <c r="AZ27" s="47"/>
      <c r="BA27" s="47"/>
      <c r="BB27" s="47"/>
      <c r="BC27" s="812">
        <f t="shared" ref="BC27" si="16">+$J27</f>
        <v>581</v>
      </c>
      <c r="BD27" s="809">
        <f>+P27</f>
        <v>50</v>
      </c>
      <c r="BE27" s="44">
        <f t="shared" si="4"/>
        <v>0</v>
      </c>
      <c r="BF27" s="47"/>
      <c r="BG27" s="47"/>
      <c r="BH27" s="47"/>
      <c r="BI27" s="47"/>
      <c r="BJ27" s="47"/>
      <c r="BK27" s="47"/>
      <c r="BL27" s="812">
        <f t="shared" ref="BL27" si="17">+$J27</f>
        <v>581</v>
      </c>
      <c r="BM27" s="815">
        <f>+Q27</f>
        <v>0</v>
      </c>
      <c r="BN27" s="44">
        <f t="shared" si="5"/>
        <v>0</v>
      </c>
      <c r="BO27" s="47"/>
      <c r="BP27" s="47"/>
      <c r="BQ27" s="47"/>
      <c r="BR27" s="47"/>
      <c r="BS27" s="47"/>
      <c r="BT27" s="47"/>
      <c r="BU27" s="818"/>
      <c r="BV27" s="819"/>
      <c r="BW27" s="819"/>
      <c r="BX27" s="819"/>
      <c r="BY27" s="819"/>
      <c r="BZ27" s="819"/>
      <c r="CA27" s="819"/>
      <c r="CB27" s="819"/>
      <c r="CC27" s="820"/>
    </row>
    <row r="28" spans="1:81" s="58" customFormat="1" ht="40.200000000000003" customHeight="1" x14ac:dyDescent="0.3">
      <c r="A28" s="34"/>
      <c r="B28" s="907"/>
      <c r="C28" s="869"/>
      <c r="D28" s="872"/>
      <c r="E28" s="852"/>
      <c r="F28" s="852"/>
      <c r="G28" s="852"/>
      <c r="H28" s="852"/>
      <c r="I28" s="852"/>
      <c r="J28" s="813"/>
      <c r="K28" s="855"/>
      <c r="L28" s="858"/>
      <c r="M28" s="861"/>
      <c r="N28" s="837"/>
      <c r="O28" s="840"/>
      <c r="P28" s="864"/>
      <c r="Q28" s="867"/>
      <c r="R28" s="813"/>
      <c r="S28" s="39" t="s">
        <v>5964</v>
      </c>
      <c r="T28" s="236" t="s">
        <v>3822</v>
      </c>
      <c r="U28" s="236" t="s">
        <v>3827</v>
      </c>
      <c r="V28" s="236"/>
      <c r="W28" s="39" t="s">
        <v>5965</v>
      </c>
      <c r="X28" s="31">
        <v>45047</v>
      </c>
      <c r="Y28" s="31">
        <v>45077</v>
      </c>
      <c r="Z28" s="31"/>
      <c r="AA28" s="31"/>
      <c r="AB28" s="813"/>
      <c r="AC28" s="828"/>
      <c r="AD28" s="51">
        <f t="shared" si="6"/>
        <v>0</v>
      </c>
      <c r="AE28" s="51">
        <f t="shared" si="6"/>
        <v>0</v>
      </c>
      <c r="AF28" s="51">
        <f t="shared" si="6"/>
        <v>0</v>
      </c>
      <c r="AG28" s="51">
        <f t="shared" si="6"/>
        <v>0</v>
      </c>
      <c r="AH28" s="51">
        <f t="shared" si="6"/>
        <v>0</v>
      </c>
      <c r="AI28" s="51">
        <f t="shared" si="6"/>
        <v>0</v>
      </c>
      <c r="AJ28" s="51">
        <f t="shared" si="6"/>
        <v>0</v>
      </c>
      <c r="AK28" s="813"/>
      <c r="AL28" s="831"/>
      <c r="AM28" s="51">
        <f t="shared" si="2"/>
        <v>0</v>
      </c>
      <c r="AN28" s="257"/>
      <c r="AO28" s="257"/>
      <c r="AP28" s="257"/>
      <c r="AQ28" s="257"/>
      <c r="AR28" s="257"/>
      <c r="AS28" s="257"/>
      <c r="AT28" s="813"/>
      <c r="AU28" s="834"/>
      <c r="AV28" s="51">
        <f t="shared" si="3"/>
        <v>0</v>
      </c>
      <c r="AW28" s="257"/>
      <c r="AX28" s="257"/>
      <c r="AY28" s="257"/>
      <c r="AZ28" s="257"/>
      <c r="BA28" s="257"/>
      <c r="BB28" s="257"/>
      <c r="BC28" s="813"/>
      <c r="BD28" s="810"/>
      <c r="BE28" s="51">
        <f t="shared" si="4"/>
        <v>0</v>
      </c>
      <c r="BF28" s="257"/>
      <c r="BG28" s="257"/>
      <c r="BH28" s="257"/>
      <c r="BI28" s="257"/>
      <c r="BJ28" s="257"/>
      <c r="BK28" s="257"/>
      <c r="BL28" s="813"/>
      <c r="BM28" s="816"/>
      <c r="BN28" s="51">
        <f t="shared" si="5"/>
        <v>0</v>
      </c>
      <c r="BO28" s="257"/>
      <c r="BP28" s="257"/>
      <c r="BQ28" s="257"/>
      <c r="BR28" s="257"/>
      <c r="BS28" s="257"/>
      <c r="BT28" s="257"/>
      <c r="BU28" s="821"/>
      <c r="BV28" s="822"/>
      <c r="BW28" s="822"/>
      <c r="BX28" s="822"/>
      <c r="BY28" s="822"/>
      <c r="BZ28" s="822"/>
      <c r="CA28" s="822"/>
      <c r="CB28" s="822"/>
      <c r="CC28" s="823"/>
    </row>
    <row r="29" spans="1:81" s="58" customFormat="1" ht="40.200000000000003" customHeight="1" x14ac:dyDescent="0.3">
      <c r="A29" s="34"/>
      <c r="B29" s="907"/>
      <c r="C29" s="869"/>
      <c r="D29" s="872"/>
      <c r="E29" s="852"/>
      <c r="F29" s="852"/>
      <c r="G29" s="852"/>
      <c r="H29" s="852"/>
      <c r="I29" s="852"/>
      <c r="J29" s="813"/>
      <c r="K29" s="855"/>
      <c r="L29" s="858"/>
      <c r="M29" s="861"/>
      <c r="N29" s="837"/>
      <c r="O29" s="840"/>
      <c r="P29" s="864"/>
      <c r="Q29" s="867"/>
      <c r="R29" s="813"/>
      <c r="S29" s="39" t="s">
        <v>5966</v>
      </c>
      <c r="T29" s="236" t="s">
        <v>3822</v>
      </c>
      <c r="U29" s="236" t="s">
        <v>3828</v>
      </c>
      <c r="V29" s="236"/>
      <c r="W29" s="39" t="s">
        <v>5967</v>
      </c>
      <c r="X29" s="31">
        <v>45078</v>
      </c>
      <c r="Y29" s="31">
        <v>45107</v>
      </c>
      <c r="Z29" s="31"/>
      <c r="AA29" s="31"/>
      <c r="AB29" s="813"/>
      <c r="AC29" s="828"/>
      <c r="AD29" s="51">
        <f t="shared" si="6"/>
        <v>0</v>
      </c>
      <c r="AE29" s="51">
        <f t="shared" si="6"/>
        <v>0</v>
      </c>
      <c r="AF29" s="51">
        <f t="shared" si="6"/>
        <v>0</v>
      </c>
      <c r="AG29" s="51">
        <f t="shared" si="6"/>
        <v>0</v>
      </c>
      <c r="AH29" s="51">
        <f t="shared" si="6"/>
        <v>0</v>
      </c>
      <c r="AI29" s="51">
        <f t="shared" si="6"/>
        <v>0</v>
      </c>
      <c r="AJ29" s="51">
        <f t="shared" si="6"/>
        <v>0</v>
      </c>
      <c r="AK29" s="813"/>
      <c r="AL29" s="831"/>
      <c r="AM29" s="51">
        <f t="shared" si="2"/>
        <v>0</v>
      </c>
      <c r="AN29" s="257"/>
      <c r="AO29" s="257"/>
      <c r="AP29" s="257"/>
      <c r="AQ29" s="257"/>
      <c r="AR29" s="257"/>
      <c r="AS29" s="257"/>
      <c r="AT29" s="813"/>
      <c r="AU29" s="834"/>
      <c r="AV29" s="51">
        <f t="shared" si="3"/>
        <v>0</v>
      </c>
      <c r="AW29" s="257"/>
      <c r="AX29" s="257"/>
      <c r="AY29" s="257"/>
      <c r="AZ29" s="257"/>
      <c r="BA29" s="257"/>
      <c r="BB29" s="257"/>
      <c r="BC29" s="813"/>
      <c r="BD29" s="810"/>
      <c r="BE29" s="51">
        <f t="shared" si="4"/>
        <v>0</v>
      </c>
      <c r="BF29" s="257"/>
      <c r="BG29" s="257"/>
      <c r="BH29" s="257"/>
      <c r="BI29" s="257"/>
      <c r="BJ29" s="257"/>
      <c r="BK29" s="257"/>
      <c r="BL29" s="813"/>
      <c r="BM29" s="816"/>
      <c r="BN29" s="51">
        <f t="shared" si="5"/>
        <v>0</v>
      </c>
      <c r="BO29" s="257"/>
      <c r="BP29" s="257"/>
      <c r="BQ29" s="257"/>
      <c r="BR29" s="257"/>
      <c r="BS29" s="257"/>
      <c r="BT29" s="257"/>
      <c r="BU29" s="821"/>
      <c r="BV29" s="822"/>
      <c r="BW29" s="822"/>
      <c r="BX29" s="822"/>
      <c r="BY29" s="822"/>
      <c r="BZ29" s="822"/>
      <c r="CA29" s="822"/>
      <c r="CB29" s="822"/>
      <c r="CC29" s="823"/>
    </row>
    <row r="30" spans="1:81" s="58" customFormat="1" ht="40.200000000000003" customHeight="1" thickBot="1" x14ac:dyDescent="0.35">
      <c r="A30" s="34"/>
      <c r="B30" s="907"/>
      <c r="C30" s="869"/>
      <c r="D30" s="873"/>
      <c r="E30" s="853"/>
      <c r="F30" s="853"/>
      <c r="G30" s="853"/>
      <c r="H30" s="853"/>
      <c r="I30" s="853"/>
      <c r="J30" s="814"/>
      <c r="K30" s="856"/>
      <c r="L30" s="859"/>
      <c r="M30" s="862"/>
      <c r="N30" s="838"/>
      <c r="O30" s="841"/>
      <c r="P30" s="865"/>
      <c r="Q30" s="874"/>
      <c r="R30" s="814"/>
      <c r="S30" s="232"/>
      <c r="T30" s="237"/>
      <c r="U30" s="237"/>
      <c r="V30" s="237"/>
      <c r="W30" s="232"/>
      <c r="X30" s="260"/>
      <c r="Y30" s="260"/>
      <c r="Z30" s="260"/>
      <c r="AA30" s="260"/>
      <c r="AB30" s="814"/>
      <c r="AC30" s="829"/>
      <c r="AD30" s="46">
        <f t="shared" si="6"/>
        <v>0</v>
      </c>
      <c r="AE30" s="46">
        <f t="shared" si="6"/>
        <v>0</v>
      </c>
      <c r="AF30" s="46">
        <f t="shared" si="6"/>
        <v>0</v>
      </c>
      <c r="AG30" s="46">
        <f t="shared" si="6"/>
        <v>0</v>
      </c>
      <c r="AH30" s="46">
        <f t="shared" si="6"/>
        <v>0</v>
      </c>
      <c r="AI30" s="46">
        <f t="shared" si="6"/>
        <v>0</v>
      </c>
      <c r="AJ30" s="46">
        <f t="shared" si="6"/>
        <v>0</v>
      </c>
      <c r="AK30" s="814"/>
      <c r="AL30" s="832"/>
      <c r="AM30" s="46">
        <f t="shared" si="2"/>
        <v>0</v>
      </c>
      <c r="AN30" s="49"/>
      <c r="AO30" s="49"/>
      <c r="AP30" s="49"/>
      <c r="AQ30" s="49"/>
      <c r="AR30" s="49"/>
      <c r="AS30" s="49"/>
      <c r="AT30" s="814"/>
      <c r="AU30" s="835"/>
      <c r="AV30" s="46">
        <f t="shared" si="3"/>
        <v>0</v>
      </c>
      <c r="AW30" s="49"/>
      <c r="AX30" s="49"/>
      <c r="AY30" s="49"/>
      <c r="AZ30" s="49"/>
      <c r="BA30" s="49"/>
      <c r="BB30" s="49"/>
      <c r="BC30" s="814"/>
      <c r="BD30" s="811"/>
      <c r="BE30" s="46">
        <f t="shared" si="4"/>
        <v>0</v>
      </c>
      <c r="BF30" s="49"/>
      <c r="BG30" s="49"/>
      <c r="BH30" s="49"/>
      <c r="BI30" s="49"/>
      <c r="BJ30" s="49"/>
      <c r="BK30" s="49"/>
      <c r="BL30" s="814"/>
      <c r="BM30" s="817"/>
      <c r="BN30" s="46">
        <f t="shared" si="5"/>
        <v>0</v>
      </c>
      <c r="BO30" s="49"/>
      <c r="BP30" s="49"/>
      <c r="BQ30" s="49"/>
      <c r="BR30" s="49"/>
      <c r="BS30" s="49"/>
      <c r="BT30" s="49"/>
      <c r="BU30" s="824"/>
      <c r="BV30" s="825"/>
      <c r="BW30" s="825"/>
      <c r="BX30" s="825"/>
      <c r="BY30" s="825"/>
      <c r="BZ30" s="825"/>
      <c r="CA30" s="825"/>
      <c r="CB30" s="825"/>
      <c r="CC30" s="826"/>
    </row>
    <row r="31" spans="1:81" s="58" customFormat="1" ht="40.200000000000003" customHeight="1" thickTop="1" x14ac:dyDescent="0.3">
      <c r="A31" s="34"/>
      <c r="B31" s="907"/>
      <c r="C31" s="869"/>
      <c r="D31" s="871"/>
      <c r="E31" s="851"/>
      <c r="F31" s="851"/>
      <c r="G31" s="851"/>
      <c r="H31" s="851"/>
      <c r="I31" s="851"/>
      <c r="J31" s="812">
        <v>582</v>
      </c>
      <c r="K31" s="854" t="str">
        <f>+[15]Metas!K665</f>
        <v>Planes pilotos de desarrollo integral y sustitución de cultivos ilícitos en zonas estratégicas rurales de Norte de Santander</v>
      </c>
      <c r="L31" s="857"/>
      <c r="M31" s="860">
        <f>SUM(N31:Q31)</f>
        <v>100</v>
      </c>
      <c r="N31" s="836">
        <v>25</v>
      </c>
      <c r="O31" s="839">
        <v>25</v>
      </c>
      <c r="P31" s="863">
        <v>25</v>
      </c>
      <c r="Q31" s="866">
        <v>25</v>
      </c>
      <c r="R31" s="812">
        <f>+$J31</f>
        <v>582</v>
      </c>
      <c r="S31" s="231" t="s">
        <v>5968</v>
      </c>
      <c r="T31" s="235" t="s">
        <v>3822</v>
      </c>
      <c r="U31" s="235" t="s">
        <v>3827</v>
      </c>
      <c r="V31" s="235" t="s">
        <v>3830</v>
      </c>
      <c r="W31" s="231" t="s">
        <v>5969</v>
      </c>
      <c r="X31" s="256">
        <v>44958</v>
      </c>
      <c r="Y31" s="256">
        <v>45199</v>
      </c>
      <c r="Z31" s="256"/>
      <c r="AA31" s="256"/>
      <c r="AB31" s="812">
        <f t="shared" ref="AB31" si="18">+$J31</f>
        <v>582</v>
      </c>
      <c r="AC31" s="827">
        <f t="shared" ref="AC31" si="19">+L31</f>
        <v>0</v>
      </c>
      <c r="AD31" s="44">
        <f t="shared" si="6"/>
        <v>0</v>
      </c>
      <c r="AE31" s="44">
        <f t="shared" si="6"/>
        <v>0</v>
      </c>
      <c r="AF31" s="44">
        <f t="shared" si="6"/>
        <v>0</v>
      </c>
      <c r="AG31" s="44">
        <f t="shared" si="6"/>
        <v>0</v>
      </c>
      <c r="AH31" s="44">
        <f t="shared" si="6"/>
        <v>0</v>
      </c>
      <c r="AI31" s="44">
        <f t="shared" si="6"/>
        <v>0</v>
      </c>
      <c r="AJ31" s="44">
        <f t="shared" si="6"/>
        <v>0</v>
      </c>
      <c r="AK31" s="812">
        <f t="shared" ref="AK31" si="20">+$J31</f>
        <v>582</v>
      </c>
      <c r="AL31" s="830">
        <f>+N31</f>
        <v>25</v>
      </c>
      <c r="AM31" s="44">
        <f t="shared" si="2"/>
        <v>0</v>
      </c>
      <c r="AN31" s="47"/>
      <c r="AO31" s="47"/>
      <c r="AP31" s="47"/>
      <c r="AQ31" s="47"/>
      <c r="AR31" s="47"/>
      <c r="AS31" s="47"/>
      <c r="AT31" s="812">
        <f t="shared" ref="AT31" si="21">+$J31</f>
        <v>582</v>
      </c>
      <c r="AU31" s="833">
        <f>+O31</f>
        <v>25</v>
      </c>
      <c r="AV31" s="44">
        <f t="shared" si="3"/>
        <v>0</v>
      </c>
      <c r="AW31" s="47"/>
      <c r="AX31" s="47"/>
      <c r="AY31" s="47"/>
      <c r="AZ31" s="47"/>
      <c r="BA31" s="47"/>
      <c r="BB31" s="47"/>
      <c r="BC31" s="812">
        <f t="shared" ref="BC31" si="22">+$J31</f>
        <v>582</v>
      </c>
      <c r="BD31" s="809">
        <f>+P31</f>
        <v>25</v>
      </c>
      <c r="BE31" s="44">
        <f t="shared" si="4"/>
        <v>0</v>
      </c>
      <c r="BF31" s="47"/>
      <c r="BG31" s="47"/>
      <c r="BH31" s="47"/>
      <c r="BI31" s="47"/>
      <c r="BJ31" s="47"/>
      <c r="BK31" s="47"/>
      <c r="BL31" s="812">
        <f t="shared" ref="BL31" si="23">+$J31</f>
        <v>582</v>
      </c>
      <c r="BM31" s="815">
        <f>+Q31</f>
        <v>25</v>
      </c>
      <c r="BN31" s="44">
        <f t="shared" si="5"/>
        <v>0</v>
      </c>
      <c r="BO31" s="47"/>
      <c r="BP31" s="47"/>
      <c r="BQ31" s="47"/>
      <c r="BR31" s="47"/>
      <c r="BS31" s="47"/>
      <c r="BT31" s="47"/>
      <c r="BU31" s="818"/>
      <c r="BV31" s="819"/>
      <c r="BW31" s="819"/>
      <c r="BX31" s="819"/>
      <c r="BY31" s="819"/>
      <c r="BZ31" s="819"/>
      <c r="CA31" s="819"/>
      <c r="CB31" s="819"/>
      <c r="CC31" s="820"/>
    </row>
    <row r="32" spans="1:81" s="58" customFormat="1" ht="40.200000000000003" customHeight="1" x14ac:dyDescent="0.3">
      <c r="A32" s="34"/>
      <c r="B32" s="907"/>
      <c r="C32" s="869"/>
      <c r="D32" s="872"/>
      <c r="E32" s="852"/>
      <c r="F32" s="852"/>
      <c r="G32" s="852"/>
      <c r="H32" s="852"/>
      <c r="I32" s="852"/>
      <c r="J32" s="813"/>
      <c r="K32" s="855"/>
      <c r="L32" s="858"/>
      <c r="M32" s="861"/>
      <c r="N32" s="837"/>
      <c r="O32" s="840"/>
      <c r="P32" s="864"/>
      <c r="Q32" s="867"/>
      <c r="R32" s="813"/>
      <c r="S32" s="39" t="s">
        <v>5970</v>
      </c>
      <c r="T32" s="236"/>
      <c r="U32" s="236"/>
      <c r="V32" s="236"/>
      <c r="W32" s="39" t="s">
        <v>5959</v>
      </c>
      <c r="X32" s="31">
        <v>44958</v>
      </c>
      <c r="Y32" s="31">
        <v>45199</v>
      </c>
      <c r="Z32" s="31"/>
      <c r="AA32" s="31"/>
      <c r="AB32" s="813"/>
      <c r="AC32" s="828"/>
      <c r="AD32" s="51">
        <f t="shared" ref="AD32:AJ78" si="24">+AM32+AV32+BE32+BN32</f>
        <v>0</v>
      </c>
      <c r="AE32" s="51">
        <f t="shared" si="24"/>
        <v>0</v>
      </c>
      <c r="AF32" s="51">
        <f t="shared" si="24"/>
        <v>0</v>
      </c>
      <c r="AG32" s="51">
        <f t="shared" si="24"/>
        <v>0</v>
      </c>
      <c r="AH32" s="51">
        <f t="shared" si="24"/>
        <v>0</v>
      </c>
      <c r="AI32" s="51">
        <f t="shared" si="24"/>
        <v>0</v>
      </c>
      <c r="AJ32" s="51">
        <f t="shared" si="24"/>
        <v>0</v>
      </c>
      <c r="AK32" s="813"/>
      <c r="AL32" s="831"/>
      <c r="AM32" s="51">
        <f t="shared" si="2"/>
        <v>0</v>
      </c>
      <c r="AN32" s="257"/>
      <c r="AO32" s="257"/>
      <c r="AP32" s="257"/>
      <c r="AQ32" s="257"/>
      <c r="AR32" s="257"/>
      <c r="AS32" s="257"/>
      <c r="AT32" s="813"/>
      <c r="AU32" s="834"/>
      <c r="AV32" s="51">
        <f t="shared" si="3"/>
        <v>0</v>
      </c>
      <c r="AW32" s="257"/>
      <c r="AX32" s="257"/>
      <c r="AY32" s="257"/>
      <c r="AZ32" s="257"/>
      <c r="BA32" s="257"/>
      <c r="BB32" s="257"/>
      <c r="BC32" s="813"/>
      <c r="BD32" s="810"/>
      <c r="BE32" s="51">
        <f t="shared" si="4"/>
        <v>0</v>
      </c>
      <c r="BF32" s="257"/>
      <c r="BG32" s="257"/>
      <c r="BH32" s="257"/>
      <c r="BI32" s="257"/>
      <c r="BJ32" s="257"/>
      <c r="BK32" s="257"/>
      <c r="BL32" s="813"/>
      <c r="BM32" s="816"/>
      <c r="BN32" s="51">
        <f t="shared" si="5"/>
        <v>0</v>
      </c>
      <c r="BO32" s="257"/>
      <c r="BP32" s="257"/>
      <c r="BQ32" s="257"/>
      <c r="BR32" s="257"/>
      <c r="BS32" s="257"/>
      <c r="BT32" s="257"/>
      <c r="BU32" s="821"/>
      <c r="BV32" s="822"/>
      <c r="BW32" s="822"/>
      <c r="BX32" s="822"/>
      <c r="BY32" s="822"/>
      <c r="BZ32" s="822"/>
      <c r="CA32" s="822"/>
      <c r="CB32" s="822"/>
      <c r="CC32" s="823"/>
    </row>
    <row r="33" spans="1:81" s="58" customFormat="1" ht="40.200000000000003" customHeight="1" x14ac:dyDescent="0.3">
      <c r="A33" s="34"/>
      <c r="B33" s="907"/>
      <c r="C33" s="869"/>
      <c r="D33" s="872"/>
      <c r="E33" s="852"/>
      <c r="F33" s="852"/>
      <c r="G33" s="852"/>
      <c r="H33" s="852"/>
      <c r="I33" s="852"/>
      <c r="J33" s="813"/>
      <c r="K33" s="855"/>
      <c r="L33" s="858"/>
      <c r="M33" s="861"/>
      <c r="N33" s="837"/>
      <c r="O33" s="840"/>
      <c r="P33" s="864"/>
      <c r="Q33" s="867"/>
      <c r="R33" s="813"/>
      <c r="S33" s="39"/>
      <c r="T33" s="236"/>
      <c r="U33" s="236"/>
      <c r="V33" s="236"/>
      <c r="W33" s="39"/>
      <c r="X33" s="31"/>
      <c r="Y33" s="31"/>
      <c r="Z33" s="31"/>
      <c r="AA33" s="31"/>
      <c r="AB33" s="813"/>
      <c r="AC33" s="828"/>
      <c r="AD33" s="51">
        <f t="shared" si="24"/>
        <v>0</v>
      </c>
      <c r="AE33" s="51">
        <f t="shared" si="24"/>
        <v>0</v>
      </c>
      <c r="AF33" s="51">
        <f t="shared" si="24"/>
        <v>0</v>
      </c>
      <c r="AG33" s="51">
        <f t="shared" si="24"/>
        <v>0</v>
      </c>
      <c r="AH33" s="51">
        <f t="shared" si="24"/>
        <v>0</v>
      </c>
      <c r="AI33" s="51">
        <f t="shared" si="24"/>
        <v>0</v>
      </c>
      <c r="AJ33" s="51">
        <f t="shared" si="24"/>
        <v>0</v>
      </c>
      <c r="AK33" s="813"/>
      <c r="AL33" s="831"/>
      <c r="AM33" s="51">
        <f t="shared" si="2"/>
        <v>0</v>
      </c>
      <c r="AN33" s="257"/>
      <c r="AO33" s="257"/>
      <c r="AP33" s="257"/>
      <c r="AQ33" s="257"/>
      <c r="AR33" s="257"/>
      <c r="AS33" s="257"/>
      <c r="AT33" s="813"/>
      <c r="AU33" s="834"/>
      <c r="AV33" s="51">
        <f t="shared" si="3"/>
        <v>0</v>
      </c>
      <c r="AW33" s="257"/>
      <c r="AX33" s="257"/>
      <c r="AY33" s="257"/>
      <c r="AZ33" s="257"/>
      <c r="BA33" s="257"/>
      <c r="BB33" s="257"/>
      <c r="BC33" s="813"/>
      <c r="BD33" s="810"/>
      <c r="BE33" s="51">
        <f t="shared" si="4"/>
        <v>0</v>
      </c>
      <c r="BF33" s="257"/>
      <c r="BG33" s="257"/>
      <c r="BH33" s="257"/>
      <c r="BI33" s="257"/>
      <c r="BJ33" s="257"/>
      <c r="BK33" s="257"/>
      <c r="BL33" s="813"/>
      <c r="BM33" s="816"/>
      <c r="BN33" s="51">
        <f t="shared" si="5"/>
        <v>0</v>
      </c>
      <c r="BO33" s="257"/>
      <c r="BP33" s="257"/>
      <c r="BQ33" s="257"/>
      <c r="BR33" s="257"/>
      <c r="BS33" s="257"/>
      <c r="BT33" s="257"/>
      <c r="BU33" s="821"/>
      <c r="BV33" s="822"/>
      <c r="BW33" s="822"/>
      <c r="BX33" s="822"/>
      <c r="BY33" s="822"/>
      <c r="BZ33" s="822"/>
      <c r="CA33" s="822"/>
      <c r="CB33" s="822"/>
      <c r="CC33" s="823"/>
    </row>
    <row r="34" spans="1:81" s="58" customFormat="1" ht="40.200000000000003" customHeight="1" thickBot="1" x14ac:dyDescent="0.35">
      <c r="A34" s="34"/>
      <c r="B34" s="908"/>
      <c r="C34" s="870"/>
      <c r="D34" s="873"/>
      <c r="E34" s="853"/>
      <c r="F34" s="853"/>
      <c r="G34" s="853"/>
      <c r="H34" s="853"/>
      <c r="I34" s="853"/>
      <c r="J34" s="814"/>
      <c r="K34" s="856"/>
      <c r="L34" s="859"/>
      <c r="M34" s="862"/>
      <c r="N34" s="838"/>
      <c r="O34" s="841"/>
      <c r="P34" s="865"/>
      <c r="Q34" s="874"/>
      <c r="R34" s="814"/>
      <c r="S34" s="232"/>
      <c r="T34" s="237"/>
      <c r="U34" s="237"/>
      <c r="V34" s="237"/>
      <c r="W34" s="232"/>
      <c r="X34" s="260"/>
      <c r="Y34" s="260"/>
      <c r="Z34" s="260"/>
      <c r="AA34" s="260"/>
      <c r="AB34" s="814"/>
      <c r="AC34" s="829"/>
      <c r="AD34" s="46">
        <f t="shared" si="24"/>
        <v>0</v>
      </c>
      <c r="AE34" s="46">
        <f t="shared" si="24"/>
        <v>0</v>
      </c>
      <c r="AF34" s="46">
        <f t="shared" si="24"/>
        <v>0</v>
      </c>
      <c r="AG34" s="46">
        <f t="shared" si="24"/>
        <v>0</v>
      </c>
      <c r="AH34" s="46">
        <f t="shared" si="24"/>
        <v>0</v>
      </c>
      <c r="AI34" s="46">
        <f t="shared" si="24"/>
        <v>0</v>
      </c>
      <c r="AJ34" s="46">
        <f t="shared" si="24"/>
        <v>0</v>
      </c>
      <c r="AK34" s="814"/>
      <c r="AL34" s="832"/>
      <c r="AM34" s="46">
        <f t="shared" si="2"/>
        <v>0</v>
      </c>
      <c r="AN34" s="49"/>
      <c r="AO34" s="49"/>
      <c r="AP34" s="49"/>
      <c r="AQ34" s="49"/>
      <c r="AR34" s="49"/>
      <c r="AS34" s="49"/>
      <c r="AT34" s="814"/>
      <c r="AU34" s="835"/>
      <c r="AV34" s="46">
        <f t="shared" si="3"/>
        <v>0</v>
      </c>
      <c r="AW34" s="49"/>
      <c r="AX34" s="49"/>
      <c r="AY34" s="49"/>
      <c r="AZ34" s="49"/>
      <c r="BA34" s="49"/>
      <c r="BB34" s="49"/>
      <c r="BC34" s="814"/>
      <c r="BD34" s="811"/>
      <c r="BE34" s="46">
        <f t="shared" si="4"/>
        <v>0</v>
      </c>
      <c r="BF34" s="49"/>
      <c r="BG34" s="49"/>
      <c r="BH34" s="49"/>
      <c r="BI34" s="49"/>
      <c r="BJ34" s="49"/>
      <c r="BK34" s="49"/>
      <c r="BL34" s="814"/>
      <c r="BM34" s="817"/>
      <c r="BN34" s="46">
        <f t="shared" si="5"/>
        <v>0</v>
      </c>
      <c r="BO34" s="49"/>
      <c r="BP34" s="49"/>
      <c r="BQ34" s="49"/>
      <c r="BR34" s="49"/>
      <c r="BS34" s="49"/>
      <c r="BT34" s="49"/>
      <c r="BU34" s="824"/>
      <c r="BV34" s="825"/>
      <c r="BW34" s="825"/>
      <c r="BX34" s="825"/>
      <c r="BY34" s="825"/>
      <c r="BZ34" s="825"/>
      <c r="CA34" s="825"/>
      <c r="CB34" s="825"/>
      <c r="CC34" s="826"/>
    </row>
    <row r="35" spans="1:81" s="58" customFormat="1" ht="40.200000000000003" customHeight="1" thickTop="1" thickBot="1" x14ac:dyDescent="0.35">
      <c r="A35" s="34"/>
      <c r="B35" s="906" t="s">
        <v>884</v>
      </c>
      <c r="C35" s="868" t="s">
        <v>887</v>
      </c>
      <c r="D35" s="871"/>
      <c r="E35" s="851"/>
      <c r="F35" s="851"/>
      <c r="G35" s="851"/>
      <c r="H35" s="851"/>
      <c r="I35" s="851"/>
      <c r="J35" s="812">
        <v>583</v>
      </c>
      <c r="K35" s="854" t="str">
        <f>+[15]Metas!K667</f>
        <v>Caracterizaciones del fenómeno migratorio</v>
      </c>
      <c r="L35" s="857"/>
      <c r="M35" s="860">
        <f>SUM(N35:Q35)</f>
        <v>100</v>
      </c>
      <c r="N35" s="836">
        <v>25</v>
      </c>
      <c r="O35" s="839">
        <v>50</v>
      </c>
      <c r="P35" s="863">
        <v>25</v>
      </c>
      <c r="Q35" s="866"/>
      <c r="R35" s="812">
        <f>+$J35</f>
        <v>583</v>
      </c>
      <c r="S35" s="231" t="s">
        <v>5971</v>
      </c>
      <c r="T35" s="235" t="s">
        <v>3822</v>
      </c>
      <c r="U35" s="235" t="s">
        <v>3827</v>
      </c>
      <c r="V35" s="235" t="s">
        <v>3830</v>
      </c>
      <c r="W35" s="231" t="s">
        <v>5972</v>
      </c>
      <c r="X35" s="256">
        <v>44958</v>
      </c>
      <c r="Y35" s="256">
        <v>45107</v>
      </c>
      <c r="Z35" s="256"/>
      <c r="AA35" s="256"/>
      <c r="AB35" s="812">
        <f t="shared" ref="AB35" si="25">+$J35</f>
        <v>583</v>
      </c>
      <c r="AC35" s="827">
        <f t="shared" ref="AC35" si="26">+L35</f>
        <v>0</v>
      </c>
      <c r="AD35" s="44">
        <f t="shared" si="24"/>
        <v>0</v>
      </c>
      <c r="AE35" s="44">
        <f t="shared" si="24"/>
        <v>0</v>
      </c>
      <c r="AF35" s="44">
        <f t="shared" si="24"/>
        <v>0</v>
      </c>
      <c r="AG35" s="44">
        <f t="shared" si="24"/>
        <v>0</v>
      </c>
      <c r="AH35" s="44">
        <f t="shared" si="24"/>
        <v>0</v>
      </c>
      <c r="AI35" s="44">
        <f t="shared" si="24"/>
        <v>0</v>
      </c>
      <c r="AJ35" s="44">
        <f t="shared" si="24"/>
        <v>0</v>
      </c>
      <c r="AK35" s="812">
        <f t="shared" ref="AK35" si="27">+$J35</f>
        <v>583</v>
      </c>
      <c r="AL35" s="830">
        <f>+N35</f>
        <v>25</v>
      </c>
      <c r="AM35" s="44">
        <f t="shared" si="2"/>
        <v>0</v>
      </c>
      <c r="AN35" s="47"/>
      <c r="AO35" s="47"/>
      <c r="AP35" s="47"/>
      <c r="AQ35" s="47"/>
      <c r="AR35" s="47"/>
      <c r="AS35" s="47"/>
      <c r="AT35" s="812">
        <f t="shared" ref="AT35" si="28">+$J35</f>
        <v>583</v>
      </c>
      <c r="AU35" s="833">
        <f>+O35</f>
        <v>50</v>
      </c>
      <c r="AV35" s="44">
        <f t="shared" si="3"/>
        <v>0</v>
      </c>
      <c r="AW35" s="47"/>
      <c r="AX35" s="47"/>
      <c r="AY35" s="47"/>
      <c r="AZ35" s="47"/>
      <c r="BA35" s="47"/>
      <c r="BB35" s="47"/>
      <c r="BC35" s="812">
        <f t="shared" ref="BC35" si="29">+$J35</f>
        <v>583</v>
      </c>
      <c r="BD35" s="809">
        <f>+P35</f>
        <v>25</v>
      </c>
      <c r="BE35" s="44">
        <f t="shared" si="4"/>
        <v>0</v>
      </c>
      <c r="BF35" s="47"/>
      <c r="BG35" s="47"/>
      <c r="BH35" s="47"/>
      <c r="BI35" s="47"/>
      <c r="BJ35" s="47"/>
      <c r="BK35" s="47"/>
      <c r="BL35" s="812">
        <f t="shared" ref="BL35" si="30">+$J35</f>
        <v>583</v>
      </c>
      <c r="BM35" s="815">
        <f>+Q35</f>
        <v>0</v>
      </c>
      <c r="BN35" s="44">
        <f t="shared" si="5"/>
        <v>0</v>
      </c>
      <c r="BO35" s="47"/>
      <c r="BP35" s="47"/>
      <c r="BQ35" s="47"/>
      <c r="BR35" s="47"/>
      <c r="BS35" s="47"/>
      <c r="BT35" s="47"/>
      <c r="BU35" s="818"/>
      <c r="BV35" s="819"/>
      <c r="BW35" s="819"/>
      <c r="BX35" s="819"/>
      <c r="BY35" s="819"/>
      <c r="BZ35" s="819"/>
      <c r="CA35" s="819"/>
      <c r="CB35" s="819"/>
      <c r="CC35" s="820"/>
    </row>
    <row r="36" spans="1:81" s="58" customFormat="1" ht="40.200000000000003" customHeight="1" thickTop="1" x14ac:dyDescent="0.3">
      <c r="A36" s="34"/>
      <c r="B36" s="907"/>
      <c r="C36" s="869"/>
      <c r="D36" s="872"/>
      <c r="E36" s="852"/>
      <c r="F36" s="852"/>
      <c r="G36" s="852"/>
      <c r="H36" s="852"/>
      <c r="I36" s="852"/>
      <c r="J36" s="813"/>
      <c r="K36" s="855"/>
      <c r="L36" s="858"/>
      <c r="M36" s="861"/>
      <c r="N36" s="837"/>
      <c r="O36" s="840"/>
      <c r="P36" s="864"/>
      <c r="Q36" s="867"/>
      <c r="R36" s="813"/>
      <c r="S36" s="39" t="s">
        <v>5973</v>
      </c>
      <c r="T36" s="236" t="s">
        <v>3822</v>
      </c>
      <c r="U36" s="236" t="s">
        <v>3827</v>
      </c>
      <c r="V36" s="236"/>
      <c r="W36" s="39" t="s">
        <v>5959</v>
      </c>
      <c r="X36" s="256">
        <v>44958</v>
      </c>
      <c r="Y36" s="256">
        <v>45107</v>
      </c>
      <c r="Z36" s="31"/>
      <c r="AA36" s="31"/>
      <c r="AB36" s="813"/>
      <c r="AC36" s="828"/>
      <c r="AD36" s="51">
        <f t="shared" si="24"/>
        <v>0</v>
      </c>
      <c r="AE36" s="51">
        <f t="shared" si="24"/>
        <v>0</v>
      </c>
      <c r="AF36" s="51">
        <f t="shared" si="24"/>
        <v>0</v>
      </c>
      <c r="AG36" s="51">
        <f t="shared" si="24"/>
        <v>0</v>
      </c>
      <c r="AH36" s="51">
        <f t="shared" si="24"/>
        <v>0</v>
      </c>
      <c r="AI36" s="51">
        <f t="shared" si="24"/>
        <v>0</v>
      </c>
      <c r="AJ36" s="51">
        <f t="shared" si="24"/>
        <v>0</v>
      </c>
      <c r="AK36" s="813"/>
      <c r="AL36" s="831"/>
      <c r="AM36" s="51">
        <f t="shared" si="2"/>
        <v>0</v>
      </c>
      <c r="AN36" s="257"/>
      <c r="AO36" s="257"/>
      <c r="AP36" s="257"/>
      <c r="AQ36" s="257"/>
      <c r="AR36" s="257"/>
      <c r="AS36" s="257"/>
      <c r="AT36" s="813"/>
      <c r="AU36" s="834"/>
      <c r="AV36" s="51">
        <f t="shared" si="3"/>
        <v>0</v>
      </c>
      <c r="AW36" s="257"/>
      <c r="AX36" s="257"/>
      <c r="AY36" s="257"/>
      <c r="AZ36" s="257"/>
      <c r="BA36" s="257"/>
      <c r="BB36" s="257"/>
      <c r="BC36" s="813"/>
      <c r="BD36" s="810"/>
      <c r="BE36" s="51">
        <f t="shared" si="4"/>
        <v>0</v>
      </c>
      <c r="BF36" s="257"/>
      <c r="BG36" s="257"/>
      <c r="BH36" s="257"/>
      <c r="BI36" s="257"/>
      <c r="BJ36" s="257"/>
      <c r="BK36" s="257"/>
      <c r="BL36" s="813"/>
      <c r="BM36" s="816"/>
      <c r="BN36" s="51">
        <f t="shared" si="5"/>
        <v>0</v>
      </c>
      <c r="BO36" s="257"/>
      <c r="BP36" s="257"/>
      <c r="BQ36" s="257"/>
      <c r="BR36" s="257"/>
      <c r="BS36" s="257"/>
      <c r="BT36" s="257"/>
      <c r="BU36" s="821"/>
      <c r="BV36" s="822"/>
      <c r="BW36" s="822"/>
      <c r="BX36" s="822"/>
      <c r="BY36" s="822"/>
      <c r="BZ36" s="822"/>
      <c r="CA36" s="822"/>
      <c r="CB36" s="822"/>
      <c r="CC36" s="823"/>
    </row>
    <row r="37" spans="1:81" s="58" customFormat="1" ht="40.200000000000003" customHeight="1" x14ac:dyDescent="0.3">
      <c r="A37" s="34"/>
      <c r="B37" s="907"/>
      <c r="C37" s="869"/>
      <c r="D37" s="872"/>
      <c r="E37" s="852"/>
      <c r="F37" s="852"/>
      <c r="G37" s="852"/>
      <c r="H37" s="852"/>
      <c r="I37" s="852"/>
      <c r="J37" s="813"/>
      <c r="K37" s="855"/>
      <c r="L37" s="858"/>
      <c r="M37" s="861"/>
      <c r="N37" s="837"/>
      <c r="O37" s="840"/>
      <c r="P37" s="864"/>
      <c r="Q37" s="867"/>
      <c r="R37" s="813"/>
      <c r="S37" s="39"/>
      <c r="T37" s="236"/>
      <c r="U37" s="236"/>
      <c r="V37" s="236"/>
      <c r="W37" s="39"/>
      <c r="X37" s="31"/>
      <c r="Y37" s="31"/>
      <c r="Z37" s="31"/>
      <c r="AA37" s="31"/>
      <c r="AB37" s="813"/>
      <c r="AC37" s="828"/>
      <c r="AD37" s="51">
        <f t="shared" si="24"/>
        <v>0</v>
      </c>
      <c r="AE37" s="51">
        <f t="shared" si="24"/>
        <v>0</v>
      </c>
      <c r="AF37" s="51">
        <f t="shared" si="24"/>
        <v>0</v>
      </c>
      <c r="AG37" s="51">
        <f t="shared" si="24"/>
        <v>0</v>
      </c>
      <c r="AH37" s="51">
        <f t="shared" si="24"/>
        <v>0</v>
      </c>
      <c r="AI37" s="51">
        <f t="shared" si="24"/>
        <v>0</v>
      </c>
      <c r="AJ37" s="51">
        <f t="shared" si="24"/>
        <v>0</v>
      </c>
      <c r="AK37" s="813"/>
      <c r="AL37" s="831"/>
      <c r="AM37" s="51">
        <f t="shared" si="2"/>
        <v>0</v>
      </c>
      <c r="AN37" s="257"/>
      <c r="AO37" s="257"/>
      <c r="AP37" s="257"/>
      <c r="AQ37" s="257"/>
      <c r="AR37" s="257"/>
      <c r="AS37" s="257"/>
      <c r="AT37" s="813"/>
      <c r="AU37" s="834"/>
      <c r="AV37" s="51">
        <f t="shared" si="3"/>
        <v>0</v>
      </c>
      <c r="AW37" s="257"/>
      <c r="AX37" s="257"/>
      <c r="AY37" s="257"/>
      <c r="AZ37" s="257"/>
      <c r="BA37" s="257"/>
      <c r="BB37" s="257"/>
      <c r="BC37" s="813"/>
      <c r="BD37" s="810"/>
      <c r="BE37" s="51">
        <f t="shared" si="4"/>
        <v>0</v>
      </c>
      <c r="BF37" s="257"/>
      <c r="BG37" s="257"/>
      <c r="BH37" s="257"/>
      <c r="BI37" s="257"/>
      <c r="BJ37" s="257"/>
      <c r="BK37" s="257"/>
      <c r="BL37" s="813"/>
      <c r="BM37" s="816"/>
      <c r="BN37" s="51">
        <f t="shared" si="5"/>
        <v>0</v>
      </c>
      <c r="BO37" s="257"/>
      <c r="BP37" s="257"/>
      <c r="BQ37" s="257"/>
      <c r="BR37" s="257"/>
      <c r="BS37" s="257"/>
      <c r="BT37" s="257"/>
      <c r="BU37" s="821"/>
      <c r="BV37" s="822"/>
      <c r="BW37" s="822"/>
      <c r="BX37" s="822"/>
      <c r="BY37" s="822"/>
      <c r="BZ37" s="822"/>
      <c r="CA37" s="822"/>
      <c r="CB37" s="822"/>
      <c r="CC37" s="823"/>
    </row>
    <row r="38" spans="1:81" s="58" customFormat="1" ht="40.200000000000003" customHeight="1" thickBot="1" x14ac:dyDescent="0.35">
      <c r="A38" s="34"/>
      <c r="B38" s="907"/>
      <c r="C38" s="870"/>
      <c r="D38" s="873"/>
      <c r="E38" s="853"/>
      <c r="F38" s="853"/>
      <c r="G38" s="853"/>
      <c r="H38" s="853"/>
      <c r="I38" s="853"/>
      <c r="J38" s="814"/>
      <c r="K38" s="856"/>
      <c r="L38" s="859"/>
      <c r="M38" s="862"/>
      <c r="N38" s="838"/>
      <c r="O38" s="841"/>
      <c r="P38" s="865"/>
      <c r="Q38" s="874"/>
      <c r="R38" s="814"/>
      <c r="S38" s="232"/>
      <c r="T38" s="237"/>
      <c r="U38" s="237"/>
      <c r="V38" s="237"/>
      <c r="W38" s="232"/>
      <c r="X38" s="260"/>
      <c r="Y38" s="260"/>
      <c r="Z38" s="260"/>
      <c r="AA38" s="260"/>
      <c r="AB38" s="814"/>
      <c r="AC38" s="829"/>
      <c r="AD38" s="46">
        <f t="shared" si="24"/>
        <v>0</v>
      </c>
      <c r="AE38" s="46">
        <f t="shared" si="24"/>
        <v>0</v>
      </c>
      <c r="AF38" s="46">
        <f t="shared" si="24"/>
        <v>0</v>
      </c>
      <c r="AG38" s="46">
        <f t="shared" si="24"/>
        <v>0</v>
      </c>
      <c r="AH38" s="46">
        <f t="shared" si="24"/>
        <v>0</v>
      </c>
      <c r="AI38" s="46">
        <f t="shared" si="24"/>
        <v>0</v>
      </c>
      <c r="AJ38" s="46">
        <f t="shared" si="24"/>
        <v>0</v>
      </c>
      <c r="AK38" s="814"/>
      <c r="AL38" s="832"/>
      <c r="AM38" s="46">
        <f t="shared" si="2"/>
        <v>0</v>
      </c>
      <c r="AN38" s="49"/>
      <c r="AO38" s="49"/>
      <c r="AP38" s="49"/>
      <c r="AQ38" s="49"/>
      <c r="AR38" s="49"/>
      <c r="AS38" s="49"/>
      <c r="AT38" s="814"/>
      <c r="AU38" s="835"/>
      <c r="AV38" s="46">
        <f t="shared" si="3"/>
        <v>0</v>
      </c>
      <c r="AW38" s="49"/>
      <c r="AX38" s="49"/>
      <c r="AY38" s="49"/>
      <c r="AZ38" s="49"/>
      <c r="BA38" s="49"/>
      <c r="BB38" s="49"/>
      <c r="BC38" s="814"/>
      <c r="BD38" s="811"/>
      <c r="BE38" s="46">
        <f t="shared" si="4"/>
        <v>0</v>
      </c>
      <c r="BF38" s="49"/>
      <c r="BG38" s="49"/>
      <c r="BH38" s="49"/>
      <c r="BI38" s="49"/>
      <c r="BJ38" s="49"/>
      <c r="BK38" s="49"/>
      <c r="BL38" s="814"/>
      <c r="BM38" s="817"/>
      <c r="BN38" s="46">
        <f t="shared" si="5"/>
        <v>0</v>
      </c>
      <c r="BO38" s="49"/>
      <c r="BP38" s="49"/>
      <c r="BQ38" s="49"/>
      <c r="BR38" s="49"/>
      <c r="BS38" s="49"/>
      <c r="BT38" s="49"/>
      <c r="BU38" s="824"/>
      <c r="BV38" s="825"/>
      <c r="BW38" s="825"/>
      <c r="BX38" s="825"/>
      <c r="BY38" s="825"/>
      <c r="BZ38" s="825"/>
      <c r="CA38" s="825"/>
      <c r="CB38" s="825"/>
      <c r="CC38" s="826"/>
    </row>
    <row r="39" spans="1:81" s="58" customFormat="1" ht="40.200000000000003" customHeight="1" thickTop="1" x14ac:dyDescent="0.3">
      <c r="A39" s="34"/>
      <c r="B39" s="907"/>
      <c r="C39" s="868" t="s">
        <v>890</v>
      </c>
      <c r="D39" s="871"/>
      <c r="E39" s="851"/>
      <c r="F39" s="851"/>
      <c r="G39" s="851"/>
      <c r="H39" s="851"/>
      <c r="I39" s="851"/>
      <c r="J39" s="812">
        <v>584</v>
      </c>
      <c r="K39" s="854" t="str">
        <f>+[15]Metas!K668</f>
        <v>Iniciativas focalizadas en necesidades de los migrantes teniendo en cuenta la oferta institucional y las capacidades de la población migrante.</v>
      </c>
      <c r="L39" s="857"/>
      <c r="M39" s="860">
        <f>SUM(N39:Q39)</f>
        <v>100</v>
      </c>
      <c r="N39" s="836">
        <v>20</v>
      </c>
      <c r="O39" s="839">
        <v>50</v>
      </c>
      <c r="P39" s="863">
        <v>30</v>
      </c>
      <c r="Q39" s="866"/>
      <c r="R39" s="812">
        <f>+$J39</f>
        <v>584</v>
      </c>
      <c r="S39" s="231" t="s">
        <v>5974</v>
      </c>
      <c r="T39" s="235" t="s">
        <v>3822</v>
      </c>
      <c r="U39" s="235" t="s">
        <v>3827</v>
      </c>
      <c r="V39" s="235" t="s">
        <v>3830</v>
      </c>
      <c r="W39" s="231" t="s">
        <v>5975</v>
      </c>
      <c r="X39" s="256">
        <v>44958</v>
      </c>
      <c r="Y39" s="256">
        <v>45107</v>
      </c>
      <c r="Z39" s="256"/>
      <c r="AA39" s="256"/>
      <c r="AB39" s="812">
        <f t="shared" ref="AB39" si="31">+$J39</f>
        <v>584</v>
      </c>
      <c r="AC39" s="827">
        <f t="shared" ref="AC39" si="32">+L39</f>
        <v>0</v>
      </c>
      <c r="AD39" s="44">
        <f t="shared" si="24"/>
        <v>0</v>
      </c>
      <c r="AE39" s="44">
        <f t="shared" si="24"/>
        <v>0</v>
      </c>
      <c r="AF39" s="44">
        <f t="shared" si="24"/>
        <v>0</v>
      </c>
      <c r="AG39" s="44">
        <f t="shared" si="24"/>
        <v>0</v>
      </c>
      <c r="AH39" s="44">
        <f t="shared" si="24"/>
        <v>0</v>
      </c>
      <c r="AI39" s="44">
        <f t="shared" si="24"/>
        <v>0</v>
      </c>
      <c r="AJ39" s="44">
        <f t="shared" si="24"/>
        <v>0</v>
      </c>
      <c r="AK39" s="812">
        <f t="shared" ref="AK39" si="33">+$J39</f>
        <v>584</v>
      </c>
      <c r="AL39" s="830">
        <f>+N39</f>
        <v>20</v>
      </c>
      <c r="AM39" s="44">
        <f t="shared" si="2"/>
        <v>0</v>
      </c>
      <c r="AN39" s="47"/>
      <c r="AO39" s="47"/>
      <c r="AP39" s="47"/>
      <c r="AQ39" s="47"/>
      <c r="AR39" s="47"/>
      <c r="AS39" s="47"/>
      <c r="AT39" s="812">
        <f t="shared" ref="AT39" si="34">+$J39</f>
        <v>584</v>
      </c>
      <c r="AU39" s="833">
        <f>+O39</f>
        <v>50</v>
      </c>
      <c r="AV39" s="44">
        <f t="shared" si="3"/>
        <v>0</v>
      </c>
      <c r="AW39" s="47"/>
      <c r="AX39" s="47"/>
      <c r="AY39" s="47"/>
      <c r="AZ39" s="47"/>
      <c r="BA39" s="47"/>
      <c r="BB39" s="47"/>
      <c r="BC39" s="812">
        <f t="shared" ref="BC39" si="35">+$J39</f>
        <v>584</v>
      </c>
      <c r="BD39" s="809">
        <f>+P39</f>
        <v>30</v>
      </c>
      <c r="BE39" s="44">
        <f t="shared" si="4"/>
        <v>0</v>
      </c>
      <c r="BF39" s="47"/>
      <c r="BG39" s="47"/>
      <c r="BH39" s="47"/>
      <c r="BI39" s="47"/>
      <c r="BJ39" s="47"/>
      <c r="BK39" s="47"/>
      <c r="BL39" s="812">
        <f t="shared" ref="BL39" si="36">+$J39</f>
        <v>584</v>
      </c>
      <c r="BM39" s="815">
        <f>+Q39</f>
        <v>0</v>
      </c>
      <c r="BN39" s="44">
        <f t="shared" si="5"/>
        <v>0</v>
      </c>
      <c r="BO39" s="47"/>
      <c r="BP39" s="47"/>
      <c r="BQ39" s="47"/>
      <c r="BR39" s="47"/>
      <c r="BS39" s="47"/>
      <c r="BT39" s="47"/>
      <c r="BU39" s="818"/>
      <c r="BV39" s="819"/>
      <c r="BW39" s="819"/>
      <c r="BX39" s="819"/>
      <c r="BY39" s="819"/>
      <c r="BZ39" s="819"/>
      <c r="CA39" s="819"/>
      <c r="CB39" s="819"/>
      <c r="CC39" s="820"/>
    </row>
    <row r="40" spans="1:81" s="58" customFormat="1" ht="40.200000000000003" customHeight="1" thickBot="1" x14ac:dyDescent="0.35">
      <c r="A40" s="34"/>
      <c r="B40" s="907"/>
      <c r="C40" s="869"/>
      <c r="D40" s="872"/>
      <c r="E40" s="852"/>
      <c r="F40" s="852"/>
      <c r="G40" s="852"/>
      <c r="H40" s="852"/>
      <c r="I40" s="852"/>
      <c r="J40" s="813"/>
      <c r="K40" s="855"/>
      <c r="L40" s="858"/>
      <c r="M40" s="861"/>
      <c r="N40" s="837"/>
      <c r="O40" s="840"/>
      <c r="P40" s="864"/>
      <c r="Q40" s="867"/>
      <c r="R40" s="813"/>
      <c r="S40" s="39" t="s">
        <v>5976</v>
      </c>
      <c r="T40" s="236" t="s">
        <v>3822</v>
      </c>
      <c r="U40" s="236" t="s">
        <v>3828</v>
      </c>
      <c r="V40" s="236"/>
      <c r="W40" s="39"/>
      <c r="X40" s="31"/>
      <c r="Y40" s="31"/>
      <c r="Z40" s="31"/>
      <c r="AA40" s="31"/>
      <c r="AB40" s="813"/>
      <c r="AC40" s="828"/>
      <c r="AD40" s="51">
        <f t="shared" si="24"/>
        <v>0</v>
      </c>
      <c r="AE40" s="51">
        <f t="shared" si="24"/>
        <v>0</v>
      </c>
      <c r="AF40" s="51">
        <f t="shared" si="24"/>
        <v>0</v>
      </c>
      <c r="AG40" s="51">
        <f t="shared" si="24"/>
        <v>0</v>
      </c>
      <c r="AH40" s="51">
        <f t="shared" si="24"/>
        <v>0</v>
      </c>
      <c r="AI40" s="51">
        <f t="shared" si="24"/>
        <v>0</v>
      </c>
      <c r="AJ40" s="51">
        <f t="shared" si="24"/>
        <v>0</v>
      </c>
      <c r="AK40" s="813"/>
      <c r="AL40" s="831"/>
      <c r="AM40" s="51">
        <f t="shared" si="2"/>
        <v>0</v>
      </c>
      <c r="AN40" s="257"/>
      <c r="AO40" s="257"/>
      <c r="AP40" s="257"/>
      <c r="AQ40" s="257"/>
      <c r="AR40" s="257"/>
      <c r="AS40" s="257"/>
      <c r="AT40" s="813"/>
      <c r="AU40" s="834"/>
      <c r="AV40" s="51">
        <f t="shared" si="3"/>
        <v>0</v>
      </c>
      <c r="AW40" s="257"/>
      <c r="AX40" s="257"/>
      <c r="AY40" s="257"/>
      <c r="AZ40" s="257"/>
      <c r="BA40" s="257"/>
      <c r="BB40" s="257"/>
      <c r="BC40" s="813"/>
      <c r="BD40" s="810"/>
      <c r="BE40" s="51">
        <f t="shared" si="4"/>
        <v>0</v>
      </c>
      <c r="BF40" s="257"/>
      <c r="BG40" s="257"/>
      <c r="BH40" s="257"/>
      <c r="BI40" s="257"/>
      <c r="BJ40" s="257"/>
      <c r="BK40" s="257"/>
      <c r="BL40" s="813"/>
      <c r="BM40" s="816"/>
      <c r="BN40" s="51">
        <f t="shared" si="5"/>
        <v>0</v>
      </c>
      <c r="BO40" s="257"/>
      <c r="BP40" s="257"/>
      <c r="BQ40" s="257"/>
      <c r="BR40" s="257"/>
      <c r="BS40" s="257"/>
      <c r="BT40" s="257"/>
      <c r="BU40" s="821"/>
      <c r="BV40" s="822"/>
      <c r="BW40" s="822"/>
      <c r="BX40" s="822"/>
      <c r="BY40" s="822"/>
      <c r="BZ40" s="822"/>
      <c r="CA40" s="822"/>
      <c r="CB40" s="822"/>
      <c r="CC40" s="823"/>
    </row>
    <row r="41" spans="1:81" s="58" customFormat="1" ht="40.200000000000003" customHeight="1" thickTop="1" thickBot="1" x14ac:dyDescent="0.35">
      <c r="A41" s="34"/>
      <c r="B41" s="907"/>
      <c r="C41" s="869"/>
      <c r="D41" s="872"/>
      <c r="E41" s="852"/>
      <c r="F41" s="852"/>
      <c r="G41" s="852"/>
      <c r="H41" s="852"/>
      <c r="I41" s="852"/>
      <c r="J41" s="813"/>
      <c r="K41" s="855"/>
      <c r="L41" s="858"/>
      <c r="M41" s="861"/>
      <c r="N41" s="837"/>
      <c r="O41" s="840"/>
      <c r="P41" s="864"/>
      <c r="Q41" s="867"/>
      <c r="R41" s="813"/>
      <c r="S41" s="39" t="s">
        <v>5977</v>
      </c>
      <c r="T41" s="236" t="s">
        <v>3822</v>
      </c>
      <c r="U41" s="236" t="s">
        <v>3827</v>
      </c>
      <c r="V41" s="236"/>
      <c r="W41" s="39" t="s">
        <v>5978</v>
      </c>
      <c r="X41" s="256">
        <v>44958</v>
      </c>
      <c r="Y41" s="256">
        <v>45107</v>
      </c>
      <c r="Z41" s="31"/>
      <c r="AA41" s="31"/>
      <c r="AB41" s="813"/>
      <c r="AC41" s="828"/>
      <c r="AD41" s="51">
        <f t="shared" si="24"/>
        <v>0</v>
      </c>
      <c r="AE41" s="51">
        <f t="shared" si="24"/>
        <v>0</v>
      </c>
      <c r="AF41" s="51">
        <f t="shared" si="24"/>
        <v>0</v>
      </c>
      <c r="AG41" s="51">
        <f t="shared" si="24"/>
        <v>0</v>
      </c>
      <c r="AH41" s="51">
        <f t="shared" si="24"/>
        <v>0</v>
      </c>
      <c r="AI41" s="51">
        <f t="shared" si="24"/>
        <v>0</v>
      </c>
      <c r="AJ41" s="51">
        <f t="shared" si="24"/>
        <v>0</v>
      </c>
      <c r="AK41" s="813"/>
      <c r="AL41" s="831"/>
      <c r="AM41" s="51">
        <f t="shared" si="2"/>
        <v>0</v>
      </c>
      <c r="AN41" s="257"/>
      <c r="AO41" s="257"/>
      <c r="AP41" s="257"/>
      <c r="AQ41" s="257"/>
      <c r="AR41" s="257"/>
      <c r="AS41" s="257"/>
      <c r="AT41" s="813"/>
      <c r="AU41" s="834"/>
      <c r="AV41" s="51">
        <f t="shared" si="3"/>
        <v>0</v>
      </c>
      <c r="AW41" s="257"/>
      <c r="AX41" s="257"/>
      <c r="AY41" s="257"/>
      <c r="AZ41" s="257"/>
      <c r="BA41" s="257"/>
      <c r="BB41" s="257"/>
      <c r="BC41" s="813"/>
      <c r="BD41" s="810"/>
      <c r="BE41" s="51">
        <f t="shared" si="4"/>
        <v>0</v>
      </c>
      <c r="BF41" s="257"/>
      <c r="BG41" s="257"/>
      <c r="BH41" s="257"/>
      <c r="BI41" s="257"/>
      <c r="BJ41" s="257"/>
      <c r="BK41" s="257"/>
      <c r="BL41" s="813"/>
      <c r="BM41" s="816"/>
      <c r="BN41" s="51">
        <f t="shared" si="5"/>
        <v>0</v>
      </c>
      <c r="BO41" s="257"/>
      <c r="BP41" s="257"/>
      <c r="BQ41" s="257"/>
      <c r="BR41" s="257"/>
      <c r="BS41" s="257"/>
      <c r="BT41" s="257"/>
      <c r="BU41" s="821"/>
      <c r="BV41" s="822"/>
      <c r="BW41" s="822"/>
      <c r="BX41" s="822"/>
      <c r="BY41" s="822"/>
      <c r="BZ41" s="822"/>
      <c r="CA41" s="822"/>
      <c r="CB41" s="822"/>
      <c r="CC41" s="823"/>
    </row>
    <row r="42" spans="1:81" s="58" customFormat="1" ht="40.200000000000003" customHeight="1" thickTop="1" thickBot="1" x14ac:dyDescent="0.35">
      <c r="A42" s="34"/>
      <c r="B42" s="908"/>
      <c r="C42" s="870"/>
      <c r="D42" s="873"/>
      <c r="E42" s="853"/>
      <c r="F42" s="853"/>
      <c r="G42" s="853"/>
      <c r="H42" s="853"/>
      <c r="I42" s="853"/>
      <c r="J42" s="814"/>
      <c r="K42" s="856"/>
      <c r="L42" s="859"/>
      <c r="M42" s="862"/>
      <c r="N42" s="838"/>
      <c r="O42" s="841"/>
      <c r="P42" s="865"/>
      <c r="Q42" s="874"/>
      <c r="R42" s="814"/>
      <c r="S42" s="232" t="s">
        <v>5979</v>
      </c>
      <c r="T42" s="237" t="s">
        <v>3822</v>
      </c>
      <c r="U42" s="237" t="s">
        <v>3827</v>
      </c>
      <c r="V42" s="237"/>
      <c r="W42" s="232" t="s">
        <v>5980</v>
      </c>
      <c r="X42" s="256">
        <v>44958</v>
      </c>
      <c r="Y42" s="256">
        <v>45107</v>
      </c>
      <c r="Z42" s="260"/>
      <c r="AA42" s="260"/>
      <c r="AB42" s="814"/>
      <c r="AC42" s="829"/>
      <c r="AD42" s="46">
        <f t="shared" si="24"/>
        <v>0</v>
      </c>
      <c r="AE42" s="46">
        <f t="shared" si="24"/>
        <v>0</v>
      </c>
      <c r="AF42" s="46">
        <f t="shared" si="24"/>
        <v>0</v>
      </c>
      <c r="AG42" s="46">
        <f t="shared" si="24"/>
        <v>0</v>
      </c>
      <c r="AH42" s="46">
        <f t="shared" si="24"/>
        <v>0</v>
      </c>
      <c r="AI42" s="46">
        <f t="shared" si="24"/>
        <v>0</v>
      </c>
      <c r="AJ42" s="46">
        <f t="shared" si="24"/>
        <v>0</v>
      </c>
      <c r="AK42" s="814"/>
      <c r="AL42" s="832"/>
      <c r="AM42" s="46">
        <f t="shared" si="2"/>
        <v>0</v>
      </c>
      <c r="AN42" s="49"/>
      <c r="AO42" s="49"/>
      <c r="AP42" s="49"/>
      <c r="AQ42" s="49"/>
      <c r="AR42" s="49"/>
      <c r="AS42" s="49"/>
      <c r="AT42" s="814"/>
      <c r="AU42" s="835"/>
      <c r="AV42" s="46">
        <f t="shared" si="3"/>
        <v>0</v>
      </c>
      <c r="AW42" s="49"/>
      <c r="AX42" s="49"/>
      <c r="AY42" s="49"/>
      <c r="AZ42" s="49"/>
      <c r="BA42" s="49"/>
      <c r="BB42" s="49"/>
      <c r="BC42" s="814"/>
      <c r="BD42" s="811"/>
      <c r="BE42" s="46">
        <f t="shared" si="4"/>
        <v>0</v>
      </c>
      <c r="BF42" s="49"/>
      <c r="BG42" s="49"/>
      <c r="BH42" s="49"/>
      <c r="BI42" s="49"/>
      <c r="BJ42" s="49"/>
      <c r="BK42" s="49"/>
      <c r="BL42" s="814"/>
      <c r="BM42" s="817"/>
      <c r="BN42" s="46">
        <f t="shared" si="5"/>
        <v>0</v>
      </c>
      <c r="BO42" s="49"/>
      <c r="BP42" s="49"/>
      <c r="BQ42" s="49"/>
      <c r="BR42" s="49"/>
      <c r="BS42" s="49"/>
      <c r="BT42" s="49"/>
      <c r="BU42" s="824"/>
      <c r="BV42" s="825"/>
      <c r="BW42" s="825"/>
      <c r="BX42" s="825"/>
      <c r="BY42" s="825"/>
      <c r="BZ42" s="825"/>
      <c r="CA42" s="825"/>
      <c r="CB42" s="825"/>
      <c r="CC42" s="826"/>
    </row>
    <row r="43" spans="1:81" s="58" customFormat="1" ht="40.200000000000003" customHeight="1" thickTop="1" x14ac:dyDescent="0.3">
      <c r="A43" s="34"/>
      <c r="B43" s="906" t="s">
        <v>892</v>
      </c>
      <c r="C43" s="868" t="s">
        <v>895</v>
      </c>
      <c r="D43" s="871"/>
      <c r="E43" s="851"/>
      <c r="F43" s="851"/>
      <c r="G43" s="851"/>
      <c r="H43" s="851"/>
      <c r="I43" s="851"/>
      <c r="J43" s="812">
        <v>585</v>
      </c>
      <c r="K43" s="854" t="str">
        <f>+[15]Metas!K670</f>
        <v xml:space="preserve">Programa de capacitación a población migrante y retornada </v>
      </c>
      <c r="L43" s="857"/>
      <c r="M43" s="860">
        <f>SUM(N43:Q43)</f>
        <v>0</v>
      </c>
      <c r="N43" s="836"/>
      <c r="O43" s="839"/>
      <c r="P43" s="863"/>
      <c r="Q43" s="866"/>
      <c r="R43" s="812">
        <f>+$J43</f>
        <v>585</v>
      </c>
      <c r="S43" s="231"/>
      <c r="T43" s="235"/>
      <c r="U43" s="235"/>
      <c r="V43" s="235"/>
      <c r="W43" s="231"/>
      <c r="X43" s="256"/>
      <c r="Y43" s="256"/>
      <c r="Z43" s="256"/>
      <c r="AA43" s="256"/>
      <c r="AB43" s="812">
        <f t="shared" ref="AB43" si="37">+$J43</f>
        <v>585</v>
      </c>
      <c r="AC43" s="827">
        <f t="shared" ref="AC43" si="38">+L43</f>
        <v>0</v>
      </c>
      <c r="AD43" s="44">
        <f t="shared" si="24"/>
        <v>0</v>
      </c>
      <c r="AE43" s="44">
        <f t="shared" si="24"/>
        <v>0</v>
      </c>
      <c r="AF43" s="44">
        <f t="shared" si="24"/>
        <v>0</v>
      </c>
      <c r="AG43" s="44">
        <f t="shared" si="24"/>
        <v>0</v>
      </c>
      <c r="AH43" s="44">
        <f t="shared" si="24"/>
        <v>0</v>
      </c>
      <c r="AI43" s="44">
        <f t="shared" si="24"/>
        <v>0</v>
      </c>
      <c r="AJ43" s="44">
        <f t="shared" si="24"/>
        <v>0</v>
      </c>
      <c r="AK43" s="812">
        <f t="shared" ref="AK43" si="39">+$J43</f>
        <v>585</v>
      </c>
      <c r="AL43" s="830">
        <f>+N43</f>
        <v>0</v>
      </c>
      <c r="AM43" s="44">
        <f t="shared" si="2"/>
        <v>0</v>
      </c>
      <c r="AN43" s="47"/>
      <c r="AO43" s="47"/>
      <c r="AP43" s="47"/>
      <c r="AQ43" s="47"/>
      <c r="AR43" s="47"/>
      <c r="AS43" s="47"/>
      <c r="AT43" s="812">
        <f t="shared" ref="AT43" si="40">+$J43</f>
        <v>585</v>
      </c>
      <c r="AU43" s="833">
        <f>+O43</f>
        <v>0</v>
      </c>
      <c r="AV43" s="44">
        <f t="shared" si="3"/>
        <v>0</v>
      </c>
      <c r="AW43" s="47"/>
      <c r="AX43" s="47"/>
      <c r="AY43" s="47"/>
      <c r="AZ43" s="47"/>
      <c r="BA43" s="47"/>
      <c r="BB43" s="47"/>
      <c r="BC43" s="812">
        <f t="shared" ref="BC43" si="41">+$J43</f>
        <v>585</v>
      </c>
      <c r="BD43" s="809">
        <f>+P43</f>
        <v>0</v>
      </c>
      <c r="BE43" s="44">
        <f t="shared" si="4"/>
        <v>0</v>
      </c>
      <c r="BF43" s="47"/>
      <c r="BG43" s="47"/>
      <c r="BH43" s="47"/>
      <c r="BI43" s="47"/>
      <c r="BJ43" s="47"/>
      <c r="BK43" s="47"/>
      <c r="BL43" s="812">
        <f t="shared" ref="BL43" si="42">+$J43</f>
        <v>585</v>
      </c>
      <c r="BM43" s="815">
        <f>+Q43</f>
        <v>0</v>
      </c>
      <c r="BN43" s="44">
        <f t="shared" si="5"/>
        <v>0</v>
      </c>
      <c r="BO43" s="47"/>
      <c r="BP43" s="47"/>
      <c r="BQ43" s="47"/>
      <c r="BR43" s="47"/>
      <c r="BS43" s="47"/>
      <c r="BT43" s="47"/>
      <c r="BU43" s="818"/>
      <c r="BV43" s="819"/>
      <c r="BW43" s="819"/>
      <c r="BX43" s="819"/>
      <c r="BY43" s="819"/>
      <c r="BZ43" s="819"/>
      <c r="CA43" s="819"/>
      <c r="CB43" s="819"/>
      <c r="CC43" s="820"/>
    </row>
    <row r="44" spans="1:81" s="58" customFormat="1" ht="40.200000000000003" customHeight="1" x14ac:dyDescent="0.3">
      <c r="A44" s="34"/>
      <c r="B44" s="907"/>
      <c r="C44" s="869"/>
      <c r="D44" s="872"/>
      <c r="E44" s="852"/>
      <c r="F44" s="852"/>
      <c r="G44" s="852"/>
      <c r="H44" s="852"/>
      <c r="I44" s="852"/>
      <c r="J44" s="813"/>
      <c r="K44" s="855"/>
      <c r="L44" s="858"/>
      <c r="M44" s="861"/>
      <c r="N44" s="837"/>
      <c r="O44" s="840"/>
      <c r="P44" s="864"/>
      <c r="Q44" s="867"/>
      <c r="R44" s="813"/>
      <c r="S44" s="39"/>
      <c r="T44" s="236"/>
      <c r="U44" s="236"/>
      <c r="V44" s="236"/>
      <c r="W44" s="39"/>
      <c r="X44" s="31"/>
      <c r="Y44" s="31"/>
      <c r="Z44" s="31"/>
      <c r="AA44" s="31"/>
      <c r="AB44" s="813"/>
      <c r="AC44" s="828"/>
      <c r="AD44" s="51">
        <f t="shared" si="24"/>
        <v>0</v>
      </c>
      <c r="AE44" s="51">
        <f t="shared" si="24"/>
        <v>0</v>
      </c>
      <c r="AF44" s="51">
        <f t="shared" si="24"/>
        <v>0</v>
      </c>
      <c r="AG44" s="51">
        <f t="shared" si="24"/>
        <v>0</v>
      </c>
      <c r="AH44" s="51">
        <f t="shared" si="24"/>
        <v>0</v>
      </c>
      <c r="AI44" s="51">
        <f t="shared" si="24"/>
        <v>0</v>
      </c>
      <c r="AJ44" s="51">
        <f t="shared" si="24"/>
        <v>0</v>
      </c>
      <c r="AK44" s="813"/>
      <c r="AL44" s="831"/>
      <c r="AM44" s="51">
        <f t="shared" si="2"/>
        <v>0</v>
      </c>
      <c r="AN44" s="257"/>
      <c r="AO44" s="257"/>
      <c r="AP44" s="257"/>
      <c r="AQ44" s="257"/>
      <c r="AR44" s="257"/>
      <c r="AS44" s="257"/>
      <c r="AT44" s="813"/>
      <c r="AU44" s="834"/>
      <c r="AV44" s="51">
        <f t="shared" si="3"/>
        <v>0</v>
      </c>
      <c r="AW44" s="257"/>
      <c r="AX44" s="257"/>
      <c r="AY44" s="257"/>
      <c r="AZ44" s="257"/>
      <c r="BA44" s="257"/>
      <c r="BB44" s="257"/>
      <c r="BC44" s="813"/>
      <c r="BD44" s="810"/>
      <c r="BE44" s="51">
        <f t="shared" si="4"/>
        <v>0</v>
      </c>
      <c r="BF44" s="257"/>
      <c r="BG44" s="257"/>
      <c r="BH44" s="257"/>
      <c r="BI44" s="257"/>
      <c r="BJ44" s="257"/>
      <c r="BK44" s="257"/>
      <c r="BL44" s="813"/>
      <c r="BM44" s="816"/>
      <c r="BN44" s="51">
        <f t="shared" si="5"/>
        <v>0</v>
      </c>
      <c r="BO44" s="257"/>
      <c r="BP44" s="257"/>
      <c r="BQ44" s="257"/>
      <c r="BR44" s="257"/>
      <c r="BS44" s="257"/>
      <c r="BT44" s="257"/>
      <c r="BU44" s="821"/>
      <c r="BV44" s="822"/>
      <c r="BW44" s="822"/>
      <c r="BX44" s="822"/>
      <c r="BY44" s="822"/>
      <c r="BZ44" s="822"/>
      <c r="CA44" s="822"/>
      <c r="CB44" s="822"/>
      <c r="CC44" s="823"/>
    </row>
    <row r="45" spans="1:81" s="58" customFormat="1" ht="40.200000000000003" customHeight="1" x14ac:dyDescent="0.3">
      <c r="A45" s="34"/>
      <c r="B45" s="907"/>
      <c r="C45" s="869"/>
      <c r="D45" s="872"/>
      <c r="E45" s="852"/>
      <c r="F45" s="852"/>
      <c r="G45" s="852"/>
      <c r="H45" s="852"/>
      <c r="I45" s="852"/>
      <c r="J45" s="813"/>
      <c r="K45" s="855"/>
      <c r="L45" s="858"/>
      <c r="M45" s="861"/>
      <c r="N45" s="837"/>
      <c r="O45" s="840"/>
      <c r="P45" s="864"/>
      <c r="Q45" s="867"/>
      <c r="R45" s="813"/>
      <c r="S45" s="39"/>
      <c r="T45" s="236"/>
      <c r="U45" s="236"/>
      <c r="V45" s="236"/>
      <c r="W45" s="39"/>
      <c r="X45" s="31"/>
      <c r="Y45" s="31"/>
      <c r="Z45" s="31"/>
      <c r="AA45" s="31"/>
      <c r="AB45" s="813"/>
      <c r="AC45" s="828"/>
      <c r="AD45" s="51">
        <f t="shared" si="24"/>
        <v>0</v>
      </c>
      <c r="AE45" s="51">
        <f t="shared" si="24"/>
        <v>0</v>
      </c>
      <c r="AF45" s="51">
        <f t="shared" si="24"/>
        <v>0</v>
      </c>
      <c r="AG45" s="51">
        <f t="shared" si="24"/>
        <v>0</v>
      </c>
      <c r="AH45" s="51">
        <f t="shared" si="24"/>
        <v>0</v>
      </c>
      <c r="AI45" s="51">
        <f t="shared" si="24"/>
        <v>0</v>
      </c>
      <c r="AJ45" s="51">
        <f t="shared" si="24"/>
        <v>0</v>
      </c>
      <c r="AK45" s="813"/>
      <c r="AL45" s="831"/>
      <c r="AM45" s="51">
        <f t="shared" si="2"/>
        <v>0</v>
      </c>
      <c r="AN45" s="257"/>
      <c r="AO45" s="257"/>
      <c r="AP45" s="257"/>
      <c r="AQ45" s="257"/>
      <c r="AR45" s="257"/>
      <c r="AS45" s="257"/>
      <c r="AT45" s="813"/>
      <c r="AU45" s="834"/>
      <c r="AV45" s="51">
        <f t="shared" si="3"/>
        <v>0</v>
      </c>
      <c r="AW45" s="257"/>
      <c r="AX45" s="257"/>
      <c r="AY45" s="257"/>
      <c r="AZ45" s="257"/>
      <c r="BA45" s="257"/>
      <c r="BB45" s="257"/>
      <c r="BC45" s="813"/>
      <c r="BD45" s="810"/>
      <c r="BE45" s="51">
        <f t="shared" si="4"/>
        <v>0</v>
      </c>
      <c r="BF45" s="257"/>
      <c r="BG45" s="257"/>
      <c r="BH45" s="257"/>
      <c r="BI45" s="257"/>
      <c r="BJ45" s="257"/>
      <c r="BK45" s="257"/>
      <c r="BL45" s="813"/>
      <c r="BM45" s="816"/>
      <c r="BN45" s="51">
        <f t="shared" si="5"/>
        <v>0</v>
      </c>
      <c r="BO45" s="257"/>
      <c r="BP45" s="257"/>
      <c r="BQ45" s="257"/>
      <c r="BR45" s="257"/>
      <c r="BS45" s="257"/>
      <c r="BT45" s="257"/>
      <c r="BU45" s="821"/>
      <c r="BV45" s="822"/>
      <c r="BW45" s="822"/>
      <c r="BX45" s="822"/>
      <c r="BY45" s="822"/>
      <c r="BZ45" s="822"/>
      <c r="CA45" s="822"/>
      <c r="CB45" s="822"/>
      <c r="CC45" s="823"/>
    </row>
    <row r="46" spans="1:81" s="58" customFormat="1" ht="40.200000000000003" customHeight="1" thickBot="1" x14ac:dyDescent="0.35">
      <c r="A46" s="34"/>
      <c r="B46" s="907"/>
      <c r="C46" s="869"/>
      <c r="D46" s="873"/>
      <c r="E46" s="853"/>
      <c r="F46" s="853"/>
      <c r="G46" s="853"/>
      <c r="H46" s="853"/>
      <c r="I46" s="853"/>
      <c r="J46" s="814"/>
      <c r="K46" s="856"/>
      <c r="L46" s="859"/>
      <c r="M46" s="862"/>
      <c r="N46" s="838"/>
      <c r="O46" s="841"/>
      <c r="P46" s="865"/>
      <c r="Q46" s="874"/>
      <c r="R46" s="814"/>
      <c r="S46" s="232"/>
      <c r="T46" s="237"/>
      <c r="U46" s="237"/>
      <c r="V46" s="237"/>
      <c r="W46" s="232"/>
      <c r="X46" s="260"/>
      <c r="Y46" s="260"/>
      <c r="Z46" s="260"/>
      <c r="AA46" s="260"/>
      <c r="AB46" s="814"/>
      <c r="AC46" s="829"/>
      <c r="AD46" s="46">
        <f t="shared" si="24"/>
        <v>0</v>
      </c>
      <c r="AE46" s="46">
        <f t="shared" si="24"/>
        <v>0</v>
      </c>
      <c r="AF46" s="46">
        <f t="shared" si="24"/>
        <v>0</v>
      </c>
      <c r="AG46" s="46">
        <f t="shared" si="24"/>
        <v>0</v>
      </c>
      <c r="AH46" s="46">
        <f t="shared" si="24"/>
        <v>0</v>
      </c>
      <c r="AI46" s="46">
        <f t="shared" si="24"/>
        <v>0</v>
      </c>
      <c r="AJ46" s="46">
        <f t="shared" si="24"/>
        <v>0</v>
      </c>
      <c r="AK46" s="814"/>
      <c r="AL46" s="832"/>
      <c r="AM46" s="46">
        <f t="shared" si="2"/>
        <v>0</v>
      </c>
      <c r="AN46" s="49"/>
      <c r="AO46" s="49"/>
      <c r="AP46" s="49"/>
      <c r="AQ46" s="49"/>
      <c r="AR46" s="49"/>
      <c r="AS46" s="49"/>
      <c r="AT46" s="814"/>
      <c r="AU46" s="835"/>
      <c r="AV46" s="46">
        <f t="shared" si="3"/>
        <v>0</v>
      </c>
      <c r="AW46" s="49"/>
      <c r="AX46" s="49"/>
      <c r="AY46" s="49"/>
      <c r="AZ46" s="49"/>
      <c r="BA46" s="49"/>
      <c r="BB46" s="49"/>
      <c r="BC46" s="814"/>
      <c r="BD46" s="811"/>
      <c r="BE46" s="46">
        <f t="shared" si="4"/>
        <v>0</v>
      </c>
      <c r="BF46" s="49"/>
      <c r="BG46" s="49"/>
      <c r="BH46" s="49"/>
      <c r="BI46" s="49"/>
      <c r="BJ46" s="49"/>
      <c r="BK46" s="49"/>
      <c r="BL46" s="814"/>
      <c r="BM46" s="817"/>
      <c r="BN46" s="46">
        <f t="shared" si="5"/>
        <v>0</v>
      </c>
      <c r="BO46" s="49"/>
      <c r="BP46" s="49"/>
      <c r="BQ46" s="49"/>
      <c r="BR46" s="49"/>
      <c r="BS46" s="49"/>
      <c r="BT46" s="49"/>
      <c r="BU46" s="824"/>
      <c r="BV46" s="825"/>
      <c r="BW46" s="825"/>
      <c r="BX46" s="825"/>
      <c r="BY46" s="825"/>
      <c r="BZ46" s="825"/>
      <c r="CA46" s="825"/>
      <c r="CB46" s="825"/>
      <c r="CC46" s="826"/>
    </row>
    <row r="47" spans="1:81" s="58" customFormat="1" ht="40.200000000000003" customHeight="1" thickTop="1" x14ac:dyDescent="0.3">
      <c r="A47" s="34"/>
      <c r="B47" s="907"/>
      <c r="C47" s="869"/>
      <c r="D47" s="871"/>
      <c r="E47" s="851"/>
      <c r="F47" s="851"/>
      <c r="G47" s="851"/>
      <c r="H47" s="851"/>
      <c r="I47" s="851"/>
      <c r="J47" s="812">
        <v>586</v>
      </c>
      <c r="K47" s="854" t="str">
        <f>+[15]Metas!K671</f>
        <v xml:space="preserve">Capacitación en gestión de proyectos </v>
      </c>
      <c r="L47" s="857"/>
      <c r="M47" s="860">
        <f>SUM(N47:Q47)</f>
        <v>0</v>
      </c>
      <c r="N47" s="836"/>
      <c r="O47" s="839"/>
      <c r="P47" s="863"/>
      <c r="Q47" s="866"/>
      <c r="R47" s="812">
        <f>+$J47</f>
        <v>586</v>
      </c>
      <c r="S47" s="231"/>
      <c r="T47" s="235"/>
      <c r="U47" s="235"/>
      <c r="V47" s="235"/>
      <c r="W47" s="231"/>
      <c r="X47" s="256"/>
      <c r="Y47" s="256"/>
      <c r="Z47" s="256"/>
      <c r="AA47" s="256"/>
      <c r="AB47" s="812">
        <f t="shared" ref="AB47" si="43">+$J47</f>
        <v>586</v>
      </c>
      <c r="AC47" s="827">
        <f t="shared" ref="AC47" si="44">+L47</f>
        <v>0</v>
      </c>
      <c r="AD47" s="44">
        <f t="shared" si="24"/>
        <v>0</v>
      </c>
      <c r="AE47" s="44">
        <f t="shared" si="24"/>
        <v>0</v>
      </c>
      <c r="AF47" s="44">
        <f t="shared" si="24"/>
        <v>0</v>
      </c>
      <c r="AG47" s="44">
        <f t="shared" si="24"/>
        <v>0</v>
      </c>
      <c r="AH47" s="44">
        <f t="shared" si="24"/>
        <v>0</v>
      </c>
      <c r="AI47" s="44">
        <f t="shared" si="24"/>
        <v>0</v>
      </c>
      <c r="AJ47" s="44">
        <f t="shared" si="24"/>
        <v>0</v>
      </c>
      <c r="AK47" s="812">
        <f t="shared" ref="AK47" si="45">+$J47</f>
        <v>586</v>
      </c>
      <c r="AL47" s="830">
        <f>+N47</f>
        <v>0</v>
      </c>
      <c r="AM47" s="44">
        <f t="shared" si="2"/>
        <v>0</v>
      </c>
      <c r="AN47" s="47"/>
      <c r="AO47" s="47"/>
      <c r="AP47" s="47"/>
      <c r="AQ47" s="47"/>
      <c r="AR47" s="47"/>
      <c r="AS47" s="47"/>
      <c r="AT47" s="812">
        <f t="shared" ref="AT47" si="46">+$J47</f>
        <v>586</v>
      </c>
      <c r="AU47" s="833">
        <f>+O47</f>
        <v>0</v>
      </c>
      <c r="AV47" s="44">
        <f t="shared" si="3"/>
        <v>0</v>
      </c>
      <c r="AW47" s="47"/>
      <c r="AX47" s="47"/>
      <c r="AY47" s="47"/>
      <c r="AZ47" s="47"/>
      <c r="BA47" s="47"/>
      <c r="BB47" s="47"/>
      <c r="BC47" s="812">
        <f t="shared" ref="BC47" si="47">+$J47</f>
        <v>586</v>
      </c>
      <c r="BD47" s="809">
        <f>+P47</f>
        <v>0</v>
      </c>
      <c r="BE47" s="44">
        <f t="shared" si="4"/>
        <v>0</v>
      </c>
      <c r="BF47" s="47"/>
      <c r="BG47" s="47"/>
      <c r="BH47" s="47"/>
      <c r="BI47" s="47"/>
      <c r="BJ47" s="47"/>
      <c r="BK47" s="47"/>
      <c r="BL47" s="812">
        <f t="shared" ref="BL47" si="48">+$J47</f>
        <v>586</v>
      </c>
      <c r="BM47" s="815">
        <f>+Q47</f>
        <v>0</v>
      </c>
      <c r="BN47" s="44">
        <f t="shared" si="5"/>
        <v>0</v>
      </c>
      <c r="BO47" s="47"/>
      <c r="BP47" s="47"/>
      <c r="BQ47" s="47"/>
      <c r="BR47" s="47"/>
      <c r="BS47" s="47"/>
      <c r="BT47" s="47"/>
      <c r="BU47" s="818"/>
      <c r="BV47" s="819"/>
      <c r="BW47" s="819"/>
      <c r="BX47" s="819"/>
      <c r="BY47" s="819"/>
      <c r="BZ47" s="819"/>
      <c r="CA47" s="819"/>
      <c r="CB47" s="819"/>
      <c r="CC47" s="820"/>
    </row>
    <row r="48" spans="1:81" s="58" customFormat="1" ht="40.200000000000003" customHeight="1" x14ac:dyDescent="0.3">
      <c r="A48" s="34"/>
      <c r="B48" s="907"/>
      <c r="C48" s="869"/>
      <c r="D48" s="872"/>
      <c r="E48" s="852"/>
      <c r="F48" s="852"/>
      <c r="G48" s="852"/>
      <c r="H48" s="852"/>
      <c r="I48" s="852"/>
      <c r="J48" s="813"/>
      <c r="K48" s="855"/>
      <c r="L48" s="858"/>
      <c r="M48" s="861"/>
      <c r="N48" s="837"/>
      <c r="O48" s="840"/>
      <c r="P48" s="864"/>
      <c r="Q48" s="867"/>
      <c r="R48" s="813"/>
      <c r="S48" s="39"/>
      <c r="T48" s="236"/>
      <c r="U48" s="236"/>
      <c r="V48" s="236"/>
      <c r="W48" s="39"/>
      <c r="X48" s="31"/>
      <c r="Y48" s="31"/>
      <c r="Z48" s="31"/>
      <c r="AA48" s="31"/>
      <c r="AB48" s="813"/>
      <c r="AC48" s="828"/>
      <c r="AD48" s="51">
        <f t="shared" si="24"/>
        <v>0</v>
      </c>
      <c r="AE48" s="51">
        <f t="shared" si="24"/>
        <v>0</v>
      </c>
      <c r="AF48" s="51">
        <f t="shared" si="24"/>
        <v>0</v>
      </c>
      <c r="AG48" s="51">
        <f t="shared" si="24"/>
        <v>0</v>
      </c>
      <c r="AH48" s="51">
        <f t="shared" si="24"/>
        <v>0</v>
      </c>
      <c r="AI48" s="51">
        <f t="shared" si="24"/>
        <v>0</v>
      </c>
      <c r="AJ48" s="51">
        <f t="shared" si="24"/>
        <v>0</v>
      </c>
      <c r="AK48" s="813"/>
      <c r="AL48" s="831"/>
      <c r="AM48" s="51">
        <f t="shared" si="2"/>
        <v>0</v>
      </c>
      <c r="AN48" s="257"/>
      <c r="AO48" s="257"/>
      <c r="AP48" s="257"/>
      <c r="AQ48" s="257"/>
      <c r="AR48" s="257"/>
      <c r="AS48" s="257"/>
      <c r="AT48" s="813"/>
      <c r="AU48" s="834"/>
      <c r="AV48" s="51">
        <f t="shared" si="3"/>
        <v>0</v>
      </c>
      <c r="AW48" s="257"/>
      <c r="AX48" s="257"/>
      <c r="AY48" s="257"/>
      <c r="AZ48" s="257"/>
      <c r="BA48" s="257"/>
      <c r="BB48" s="257"/>
      <c r="BC48" s="813"/>
      <c r="BD48" s="810"/>
      <c r="BE48" s="51">
        <f t="shared" si="4"/>
        <v>0</v>
      </c>
      <c r="BF48" s="257"/>
      <c r="BG48" s="257"/>
      <c r="BH48" s="257"/>
      <c r="BI48" s="257"/>
      <c r="BJ48" s="257"/>
      <c r="BK48" s="257"/>
      <c r="BL48" s="813"/>
      <c r="BM48" s="816"/>
      <c r="BN48" s="51">
        <f t="shared" si="5"/>
        <v>0</v>
      </c>
      <c r="BO48" s="257"/>
      <c r="BP48" s="257"/>
      <c r="BQ48" s="257"/>
      <c r="BR48" s="257"/>
      <c r="BS48" s="257"/>
      <c r="BT48" s="257"/>
      <c r="BU48" s="821"/>
      <c r="BV48" s="822"/>
      <c r="BW48" s="822"/>
      <c r="BX48" s="822"/>
      <c r="BY48" s="822"/>
      <c r="BZ48" s="822"/>
      <c r="CA48" s="822"/>
      <c r="CB48" s="822"/>
      <c r="CC48" s="823"/>
    </row>
    <row r="49" spans="1:81" s="58" customFormat="1" ht="40.200000000000003" customHeight="1" x14ac:dyDescent="0.3">
      <c r="A49" s="34"/>
      <c r="B49" s="907"/>
      <c r="C49" s="869"/>
      <c r="D49" s="872"/>
      <c r="E49" s="852"/>
      <c r="F49" s="852"/>
      <c r="G49" s="852"/>
      <c r="H49" s="852"/>
      <c r="I49" s="852"/>
      <c r="J49" s="813"/>
      <c r="K49" s="855"/>
      <c r="L49" s="858"/>
      <c r="M49" s="861"/>
      <c r="N49" s="837"/>
      <c r="O49" s="840"/>
      <c r="P49" s="864"/>
      <c r="Q49" s="867"/>
      <c r="R49" s="813"/>
      <c r="S49" s="39"/>
      <c r="T49" s="236"/>
      <c r="U49" s="236"/>
      <c r="V49" s="236"/>
      <c r="W49" s="39"/>
      <c r="X49" s="31"/>
      <c r="Y49" s="31"/>
      <c r="Z49" s="31"/>
      <c r="AA49" s="31"/>
      <c r="AB49" s="813"/>
      <c r="AC49" s="828"/>
      <c r="AD49" s="51">
        <f t="shared" si="24"/>
        <v>0</v>
      </c>
      <c r="AE49" s="51">
        <f t="shared" si="24"/>
        <v>0</v>
      </c>
      <c r="AF49" s="51">
        <f t="shared" si="24"/>
        <v>0</v>
      </c>
      <c r="AG49" s="51">
        <f t="shared" si="24"/>
        <v>0</v>
      </c>
      <c r="AH49" s="51">
        <f t="shared" si="24"/>
        <v>0</v>
      </c>
      <c r="AI49" s="51">
        <f t="shared" si="24"/>
        <v>0</v>
      </c>
      <c r="AJ49" s="51">
        <f t="shared" si="24"/>
        <v>0</v>
      </c>
      <c r="AK49" s="813"/>
      <c r="AL49" s="831"/>
      <c r="AM49" s="51">
        <f t="shared" si="2"/>
        <v>0</v>
      </c>
      <c r="AN49" s="257"/>
      <c r="AO49" s="257"/>
      <c r="AP49" s="257"/>
      <c r="AQ49" s="257"/>
      <c r="AR49" s="257"/>
      <c r="AS49" s="257"/>
      <c r="AT49" s="813"/>
      <c r="AU49" s="834"/>
      <c r="AV49" s="51">
        <f t="shared" si="3"/>
        <v>0</v>
      </c>
      <c r="AW49" s="257"/>
      <c r="AX49" s="257"/>
      <c r="AY49" s="257"/>
      <c r="AZ49" s="257"/>
      <c r="BA49" s="257"/>
      <c r="BB49" s="257"/>
      <c r="BC49" s="813"/>
      <c r="BD49" s="810"/>
      <c r="BE49" s="51">
        <f t="shared" si="4"/>
        <v>0</v>
      </c>
      <c r="BF49" s="257"/>
      <c r="BG49" s="257"/>
      <c r="BH49" s="257"/>
      <c r="BI49" s="257"/>
      <c r="BJ49" s="257"/>
      <c r="BK49" s="257"/>
      <c r="BL49" s="813"/>
      <c r="BM49" s="816"/>
      <c r="BN49" s="51">
        <f t="shared" si="5"/>
        <v>0</v>
      </c>
      <c r="BO49" s="257"/>
      <c r="BP49" s="257"/>
      <c r="BQ49" s="257"/>
      <c r="BR49" s="257"/>
      <c r="BS49" s="257"/>
      <c r="BT49" s="257"/>
      <c r="BU49" s="821"/>
      <c r="BV49" s="822"/>
      <c r="BW49" s="822"/>
      <c r="BX49" s="822"/>
      <c r="BY49" s="822"/>
      <c r="BZ49" s="822"/>
      <c r="CA49" s="822"/>
      <c r="CB49" s="822"/>
      <c r="CC49" s="823"/>
    </row>
    <row r="50" spans="1:81" s="58" customFormat="1" ht="40.200000000000003" customHeight="1" thickBot="1" x14ac:dyDescent="0.35">
      <c r="A50" s="34"/>
      <c r="B50" s="907"/>
      <c r="C50" s="870"/>
      <c r="D50" s="873"/>
      <c r="E50" s="853"/>
      <c r="F50" s="853"/>
      <c r="G50" s="853"/>
      <c r="H50" s="853"/>
      <c r="I50" s="853"/>
      <c r="J50" s="814"/>
      <c r="K50" s="856"/>
      <c r="L50" s="859"/>
      <c r="M50" s="862"/>
      <c r="N50" s="838"/>
      <c r="O50" s="841"/>
      <c r="P50" s="865"/>
      <c r="Q50" s="874"/>
      <c r="R50" s="814"/>
      <c r="S50" s="232"/>
      <c r="T50" s="237"/>
      <c r="U50" s="237"/>
      <c r="V50" s="237"/>
      <c r="W50" s="232"/>
      <c r="X50" s="260"/>
      <c r="Y50" s="260"/>
      <c r="Z50" s="260"/>
      <c r="AA50" s="260"/>
      <c r="AB50" s="814"/>
      <c r="AC50" s="829"/>
      <c r="AD50" s="46">
        <f t="shared" si="24"/>
        <v>0</v>
      </c>
      <c r="AE50" s="46">
        <f t="shared" si="24"/>
        <v>0</v>
      </c>
      <c r="AF50" s="46">
        <f t="shared" si="24"/>
        <v>0</v>
      </c>
      <c r="AG50" s="46">
        <f t="shared" si="24"/>
        <v>0</v>
      </c>
      <c r="AH50" s="46">
        <f t="shared" si="24"/>
        <v>0</v>
      </c>
      <c r="AI50" s="46">
        <f t="shared" si="24"/>
        <v>0</v>
      </c>
      <c r="AJ50" s="46">
        <f t="shared" si="24"/>
        <v>0</v>
      </c>
      <c r="AK50" s="814"/>
      <c r="AL50" s="832"/>
      <c r="AM50" s="46">
        <f t="shared" si="2"/>
        <v>0</v>
      </c>
      <c r="AN50" s="49"/>
      <c r="AO50" s="49"/>
      <c r="AP50" s="49"/>
      <c r="AQ50" s="49"/>
      <c r="AR50" s="49"/>
      <c r="AS50" s="49"/>
      <c r="AT50" s="814"/>
      <c r="AU50" s="835"/>
      <c r="AV50" s="46">
        <f t="shared" si="3"/>
        <v>0</v>
      </c>
      <c r="AW50" s="49"/>
      <c r="AX50" s="49"/>
      <c r="AY50" s="49"/>
      <c r="AZ50" s="49"/>
      <c r="BA50" s="49"/>
      <c r="BB50" s="49"/>
      <c r="BC50" s="814"/>
      <c r="BD50" s="811"/>
      <c r="BE50" s="46">
        <f t="shared" si="4"/>
        <v>0</v>
      </c>
      <c r="BF50" s="49"/>
      <c r="BG50" s="49"/>
      <c r="BH50" s="49"/>
      <c r="BI50" s="49"/>
      <c r="BJ50" s="49"/>
      <c r="BK50" s="49"/>
      <c r="BL50" s="814"/>
      <c r="BM50" s="817"/>
      <c r="BN50" s="46">
        <f t="shared" si="5"/>
        <v>0</v>
      </c>
      <c r="BO50" s="49"/>
      <c r="BP50" s="49"/>
      <c r="BQ50" s="49"/>
      <c r="BR50" s="49"/>
      <c r="BS50" s="49"/>
      <c r="BT50" s="49"/>
      <c r="BU50" s="824"/>
      <c r="BV50" s="825"/>
      <c r="BW50" s="825"/>
      <c r="BX50" s="825"/>
      <c r="BY50" s="825"/>
      <c r="BZ50" s="825"/>
      <c r="CA50" s="825"/>
      <c r="CB50" s="825"/>
      <c r="CC50" s="826"/>
    </row>
    <row r="51" spans="1:81" s="58" customFormat="1" ht="40.200000000000003" customHeight="1" thickTop="1" x14ac:dyDescent="0.3">
      <c r="A51" s="34"/>
      <c r="B51" s="907"/>
      <c r="C51" s="868" t="s">
        <v>899</v>
      </c>
      <c r="D51" s="871"/>
      <c r="E51" s="851"/>
      <c r="F51" s="851"/>
      <c r="G51" s="851"/>
      <c r="H51" s="851"/>
      <c r="I51" s="851"/>
      <c r="J51" s="812">
        <v>587</v>
      </c>
      <c r="K51" s="854" t="str">
        <f>+[15]Metas!K672</f>
        <v xml:space="preserve">Plan de capacitación en esquemas de fortalecimiento organizacional </v>
      </c>
      <c r="L51" s="857"/>
      <c r="M51" s="860">
        <f>SUM(N51:Q51)</f>
        <v>0</v>
      </c>
      <c r="N51" s="836"/>
      <c r="O51" s="839"/>
      <c r="P51" s="863"/>
      <c r="Q51" s="866"/>
      <c r="R51" s="812">
        <f>+$J51</f>
        <v>587</v>
      </c>
      <c r="S51" s="231"/>
      <c r="T51" s="235"/>
      <c r="U51" s="235"/>
      <c r="V51" s="235"/>
      <c r="W51" s="231"/>
      <c r="X51" s="256"/>
      <c r="Y51" s="256"/>
      <c r="Z51" s="256"/>
      <c r="AA51" s="256"/>
      <c r="AB51" s="812">
        <f t="shared" ref="AB51" si="49">+$J51</f>
        <v>587</v>
      </c>
      <c r="AC51" s="827">
        <f t="shared" ref="AC51" si="50">+L51</f>
        <v>0</v>
      </c>
      <c r="AD51" s="44">
        <f t="shared" si="24"/>
        <v>0</v>
      </c>
      <c r="AE51" s="44">
        <f t="shared" si="24"/>
        <v>0</v>
      </c>
      <c r="AF51" s="44">
        <f t="shared" si="24"/>
        <v>0</v>
      </c>
      <c r="AG51" s="44">
        <f t="shared" si="24"/>
        <v>0</v>
      </c>
      <c r="AH51" s="44">
        <f t="shared" si="24"/>
        <v>0</v>
      </c>
      <c r="AI51" s="44">
        <f t="shared" si="24"/>
        <v>0</v>
      </c>
      <c r="AJ51" s="44">
        <f t="shared" si="24"/>
        <v>0</v>
      </c>
      <c r="AK51" s="812">
        <f t="shared" ref="AK51" si="51">+$J51</f>
        <v>587</v>
      </c>
      <c r="AL51" s="830">
        <f>+N51</f>
        <v>0</v>
      </c>
      <c r="AM51" s="44">
        <f t="shared" si="2"/>
        <v>0</v>
      </c>
      <c r="AN51" s="47"/>
      <c r="AO51" s="47"/>
      <c r="AP51" s="47"/>
      <c r="AQ51" s="47"/>
      <c r="AR51" s="47"/>
      <c r="AS51" s="47"/>
      <c r="AT51" s="812">
        <f t="shared" ref="AT51" si="52">+$J51</f>
        <v>587</v>
      </c>
      <c r="AU51" s="833">
        <f>+O51</f>
        <v>0</v>
      </c>
      <c r="AV51" s="44">
        <f t="shared" si="3"/>
        <v>0</v>
      </c>
      <c r="AW51" s="47"/>
      <c r="AX51" s="47"/>
      <c r="AY51" s="47"/>
      <c r="AZ51" s="47"/>
      <c r="BA51" s="47"/>
      <c r="BB51" s="47"/>
      <c r="BC51" s="812">
        <f t="shared" ref="BC51" si="53">+$J51</f>
        <v>587</v>
      </c>
      <c r="BD51" s="809">
        <f>+P51</f>
        <v>0</v>
      </c>
      <c r="BE51" s="44">
        <f t="shared" si="4"/>
        <v>0</v>
      </c>
      <c r="BF51" s="47"/>
      <c r="BG51" s="47"/>
      <c r="BH51" s="47"/>
      <c r="BI51" s="47"/>
      <c r="BJ51" s="47"/>
      <c r="BK51" s="47"/>
      <c r="BL51" s="812">
        <f t="shared" ref="BL51" si="54">+$J51</f>
        <v>587</v>
      </c>
      <c r="BM51" s="815">
        <f>+Q51</f>
        <v>0</v>
      </c>
      <c r="BN51" s="44">
        <f t="shared" si="5"/>
        <v>0</v>
      </c>
      <c r="BO51" s="47"/>
      <c r="BP51" s="47"/>
      <c r="BQ51" s="47"/>
      <c r="BR51" s="47"/>
      <c r="BS51" s="47"/>
      <c r="BT51" s="47"/>
      <c r="BU51" s="818"/>
      <c r="BV51" s="819"/>
      <c r="BW51" s="819"/>
      <c r="BX51" s="819"/>
      <c r="BY51" s="819"/>
      <c r="BZ51" s="819"/>
      <c r="CA51" s="819"/>
      <c r="CB51" s="819"/>
      <c r="CC51" s="820"/>
    </row>
    <row r="52" spans="1:81" s="58" customFormat="1" ht="40.200000000000003" customHeight="1" x14ac:dyDescent="0.3">
      <c r="A52" s="34"/>
      <c r="B52" s="907"/>
      <c r="C52" s="869"/>
      <c r="D52" s="872"/>
      <c r="E52" s="852"/>
      <c r="F52" s="852"/>
      <c r="G52" s="852"/>
      <c r="H52" s="852"/>
      <c r="I52" s="852"/>
      <c r="J52" s="813"/>
      <c r="K52" s="855"/>
      <c r="L52" s="858"/>
      <c r="M52" s="861"/>
      <c r="N52" s="837"/>
      <c r="O52" s="840"/>
      <c r="P52" s="864"/>
      <c r="Q52" s="867"/>
      <c r="R52" s="813"/>
      <c r="S52" s="39"/>
      <c r="T52" s="236"/>
      <c r="U52" s="236"/>
      <c r="V52" s="236"/>
      <c r="W52" s="39"/>
      <c r="X52" s="31"/>
      <c r="Y52" s="31"/>
      <c r="Z52" s="31"/>
      <c r="AA52" s="31"/>
      <c r="AB52" s="813"/>
      <c r="AC52" s="828"/>
      <c r="AD52" s="51">
        <f t="shared" si="24"/>
        <v>0</v>
      </c>
      <c r="AE52" s="51">
        <f t="shared" si="24"/>
        <v>0</v>
      </c>
      <c r="AF52" s="51">
        <f t="shared" si="24"/>
        <v>0</v>
      </c>
      <c r="AG52" s="51">
        <f t="shared" si="24"/>
        <v>0</v>
      </c>
      <c r="AH52" s="51">
        <f t="shared" si="24"/>
        <v>0</v>
      </c>
      <c r="AI52" s="51">
        <f t="shared" si="24"/>
        <v>0</v>
      </c>
      <c r="AJ52" s="51">
        <f t="shared" si="24"/>
        <v>0</v>
      </c>
      <c r="AK52" s="813"/>
      <c r="AL52" s="831"/>
      <c r="AM52" s="51">
        <f t="shared" si="2"/>
        <v>0</v>
      </c>
      <c r="AN52" s="257"/>
      <c r="AO52" s="257"/>
      <c r="AP52" s="257"/>
      <c r="AQ52" s="257"/>
      <c r="AR52" s="257"/>
      <c r="AS52" s="257"/>
      <c r="AT52" s="813"/>
      <c r="AU52" s="834"/>
      <c r="AV52" s="51">
        <f t="shared" si="3"/>
        <v>0</v>
      </c>
      <c r="AW52" s="257"/>
      <c r="AX52" s="257"/>
      <c r="AY52" s="257"/>
      <c r="AZ52" s="257"/>
      <c r="BA52" s="257"/>
      <c r="BB52" s="257"/>
      <c r="BC52" s="813"/>
      <c r="BD52" s="810"/>
      <c r="BE52" s="51">
        <f t="shared" si="4"/>
        <v>0</v>
      </c>
      <c r="BF52" s="257"/>
      <c r="BG52" s="257"/>
      <c r="BH52" s="257"/>
      <c r="BI52" s="257"/>
      <c r="BJ52" s="257"/>
      <c r="BK52" s="257"/>
      <c r="BL52" s="813"/>
      <c r="BM52" s="816"/>
      <c r="BN52" s="51">
        <f t="shared" si="5"/>
        <v>0</v>
      </c>
      <c r="BO52" s="257"/>
      <c r="BP52" s="257"/>
      <c r="BQ52" s="257"/>
      <c r="BR52" s="257"/>
      <c r="BS52" s="257"/>
      <c r="BT52" s="257"/>
      <c r="BU52" s="821"/>
      <c r="BV52" s="822"/>
      <c r="BW52" s="822"/>
      <c r="BX52" s="822"/>
      <c r="BY52" s="822"/>
      <c r="BZ52" s="822"/>
      <c r="CA52" s="822"/>
      <c r="CB52" s="822"/>
      <c r="CC52" s="823"/>
    </row>
    <row r="53" spans="1:81" s="58" customFormat="1" ht="40.200000000000003" customHeight="1" x14ac:dyDescent="0.3">
      <c r="A53" s="34"/>
      <c r="B53" s="907"/>
      <c r="C53" s="869"/>
      <c r="D53" s="872"/>
      <c r="E53" s="852"/>
      <c r="F53" s="852"/>
      <c r="G53" s="852"/>
      <c r="H53" s="852"/>
      <c r="I53" s="852"/>
      <c r="J53" s="813"/>
      <c r="K53" s="855"/>
      <c r="L53" s="858"/>
      <c r="M53" s="861"/>
      <c r="N53" s="837"/>
      <c r="O53" s="840"/>
      <c r="P53" s="864"/>
      <c r="Q53" s="867"/>
      <c r="R53" s="813"/>
      <c r="S53" s="39"/>
      <c r="T53" s="236"/>
      <c r="U53" s="236"/>
      <c r="V53" s="236"/>
      <c r="W53" s="39"/>
      <c r="X53" s="31"/>
      <c r="Y53" s="31"/>
      <c r="Z53" s="31"/>
      <c r="AA53" s="31"/>
      <c r="AB53" s="813"/>
      <c r="AC53" s="828"/>
      <c r="AD53" s="51">
        <f t="shared" si="24"/>
        <v>0</v>
      </c>
      <c r="AE53" s="51">
        <f t="shared" si="24"/>
        <v>0</v>
      </c>
      <c r="AF53" s="51">
        <f t="shared" si="24"/>
        <v>0</v>
      </c>
      <c r="AG53" s="51">
        <f t="shared" si="24"/>
        <v>0</v>
      </c>
      <c r="AH53" s="51">
        <f t="shared" si="24"/>
        <v>0</v>
      </c>
      <c r="AI53" s="51">
        <f t="shared" si="24"/>
        <v>0</v>
      </c>
      <c r="AJ53" s="51">
        <f t="shared" si="24"/>
        <v>0</v>
      </c>
      <c r="AK53" s="813"/>
      <c r="AL53" s="831"/>
      <c r="AM53" s="51">
        <f t="shared" si="2"/>
        <v>0</v>
      </c>
      <c r="AN53" s="257"/>
      <c r="AO53" s="257"/>
      <c r="AP53" s="257"/>
      <c r="AQ53" s="257"/>
      <c r="AR53" s="257"/>
      <c r="AS53" s="257"/>
      <c r="AT53" s="813"/>
      <c r="AU53" s="834"/>
      <c r="AV53" s="51">
        <f t="shared" si="3"/>
        <v>0</v>
      </c>
      <c r="AW53" s="257"/>
      <c r="AX53" s="257"/>
      <c r="AY53" s="257"/>
      <c r="AZ53" s="257"/>
      <c r="BA53" s="257"/>
      <c r="BB53" s="257"/>
      <c r="BC53" s="813"/>
      <c r="BD53" s="810"/>
      <c r="BE53" s="51">
        <f t="shared" si="4"/>
        <v>0</v>
      </c>
      <c r="BF53" s="257"/>
      <c r="BG53" s="257"/>
      <c r="BH53" s="257"/>
      <c r="BI53" s="257"/>
      <c r="BJ53" s="257"/>
      <c r="BK53" s="257"/>
      <c r="BL53" s="813"/>
      <c r="BM53" s="816"/>
      <c r="BN53" s="51">
        <f t="shared" si="5"/>
        <v>0</v>
      </c>
      <c r="BO53" s="257"/>
      <c r="BP53" s="257"/>
      <c r="BQ53" s="257"/>
      <c r="BR53" s="257"/>
      <c r="BS53" s="257"/>
      <c r="BT53" s="257"/>
      <c r="BU53" s="821"/>
      <c r="BV53" s="822"/>
      <c r="BW53" s="822"/>
      <c r="BX53" s="822"/>
      <c r="BY53" s="822"/>
      <c r="BZ53" s="822"/>
      <c r="CA53" s="822"/>
      <c r="CB53" s="822"/>
      <c r="CC53" s="823"/>
    </row>
    <row r="54" spans="1:81" s="58" customFormat="1" ht="40.200000000000003" customHeight="1" thickBot="1" x14ac:dyDescent="0.35">
      <c r="A54" s="34"/>
      <c r="B54" s="907"/>
      <c r="C54" s="869"/>
      <c r="D54" s="873"/>
      <c r="E54" s="853"/>
      <c r="F54" s="853"/>
      <c r="G54" s="853"/>
      <c r="H54" s="853"/>
      <c r="I54" s="853"/>
      <c r="J54" s="814"/>
      <c r="K54" s="856"/>
      <c r="L54" s="859"/>
      <c r="M54" s="862"/>
      <c r="N54" s="838"/>
      <c r="O54" s="841"/>
      <c r="P54" s="865"/>
      <c r="Q54" s="874"/>
      <c r="R54" s="814"/>
      <c r="S54" s="232"/>
      <c r="T54" s="237"/>
      <c r="U54" s="237"/>
      <c r="V54" s="237"/>
      <c r="W54" s="232"/>
      <c r="X54" s="260"/>
      <c r="Y54" s="260"/>
      <c r="Z54" s="260"/>
      <c r="AA54" s="260"/>
      <c r="AB54" s="814"/>
      <c r="AC54" s="829"/>
      <c r="AD54" s="46">
        <f t="shared" si="24"/>
        <v>0</v>
      </c>
      <c r="AE54" s="46">
        <f t="shared" si="24"/>
        <v>0</v>
      </c>
      <c r="AF54" s="46">
        <f t="shared" si="24"/>
        <v>0</v>
      </c>
      <c r="AG54" s="46">
        <f t="shared" si="24"/>
        <v>0</v>
      </c>
      <c r="AH54" s="46">
        <f t="shared" si="24"/>
        <v>0</v>
      </c>
      <c r="AI54" s="46">
        <f t="shared" si="24"/>
        <v>0</v>
      </c>
      <c r="AJ54" s="46">
        <f t="shared" si="24"/>
        <v>0</v>
      </c>
      <c r="AK54" s="814"/>
      <c r="AL54" s="832"/>
      <c r="AM54" s="46">
        <f t="shared" si="2"/>
        <v>0</v>
      </c>
      <c r="AN54" s="49"/>
      <c r="AO54" s="49"/>
      <c r="AP54" s="49"/>
      <c r="AQ54" s="49"/>
      <c r="AR54" s="49"/>
      <c r="AS54" s="49"/>
      <c r="AT54" s="814"/>
      <c r="AU54" s="835"/>
      <c r="AV54" s="46">
        <f t="shared" si="3"/>
        <v>0</v>
      </c>
      <c r="AW54" s="49"/>
      <c r="AX54" s="49"/>
      <c r="AY54" s="49"/>
      <c r="AZ54" s="49"/>
      <c r="BA54" s="49"/>
      <c r="BB54" s="49"/>
      <c r="BC54" s="814"/>
      <c r="BD54" s="811"/>
      <c r="BE54" s="46">
        <f t="shared" si="4"/>
        <v>0</v>
      </c>
      <c r="BF54" s="49"/>
      <c r="BG54" s="49"/>
      <c r="BH54" s="49"/>
      <c r="BI54" s="49"/>
      <c r="BJ54" s="49"/>
      <c r="BK54" s="49"/>
      <c r="BL54" s="814"/>
      <c r="BM54" s="817"/>
      <c r="BN54" s="46">
        <f t="shared" si="5"/>
        <v>0</v>
      </c>
      <c r="BO54" s="49"/>
      <c r="BP54" s="49"/>
      <c r="BQ54" s="49"/>
      <c r="BR54" s="49"/>
      <c r="BS54" s="49"/>
      <c r="BT54" s="49"/>
      <c r="BU54" s="824"/>
      <c r="BV54" s="825"/>
      <c r="BW54" s="825"/>
      <c r="BX54" s="825"/>
      <c r="BY54" s="825"/>
      <c r="BZ54" s="825"/>
      <c r="CA54" s="825"/>
      <c r="CB54" s="825"/>
      <c r="CC54" s="826"/>
    </row>
    <row r="55" spans="1:81" s="58" customFormat="1" ht="40.200000000000003" customHeight="1" thickTop="1" thickBot="1" x14ac:dyDescent="0.35">
      <c r="A55" s="34"/>
      <c r="B55" s="907"/>
      <c r="C55" s="869"/>
      <c r="D55" s="871"/>
      <c r="E55" s="851"/>
      <c r="F55" s="851"/>
      <c r="G55" s="851"/>
      <c r="H55" s="851"/>
      <c r="I55" s="851"/>
      <c r="J55" s="812">
        <v>588</v>
      </c>
      <c r="K55" s="854" t="str">
        <f>+[15]Metas!K673</f>
        <v>Capacitación en marco constitucional colombiano</v>
      </c>
      <c r="L55" s="857"/>
      <c r="M55" s="860">
        <f>SUM(N55:Q55)</f>
        <v>125</v>
      </c>
      <c r="N55" s="836">
        <v>25</v>
      </c>
      <c r="O55" s="839">
        <v>50</v>
      </c>
      <c r="P55" s="863">
        <v>25</v>
      </c>
      <c r="Q55" s="866">
        <v>25</v>
      </c>
      <c r="R55" s="812">
        <f>+$J55</f>
        <v>588</v>
      </c>
      <c r="S55" s="231" t="s">
        <v>5981</v>
      </c>
      <c r="T55" s="235"/>
      <c r="U55" s="235" t="s">
        <v>3825</v>
      </c>
      <c r="V55" s="235" t="s">
        <v>3831</v>
      </c>
      <c r="W55" s="231" t="s">
        <v>5982</v>
      </c>
      <c r="X55" s="256">
        <v>44958</v>
      </c>
      <c r="Y55" s="256">
        <v>45199</v>
      </c>
      <c r="Z55" s="256"/>
      <c r="AA55" s="256"/>
      <c r="AB55" s="812">
        <f t="shared" ref="AB55" si="55">+$J55</f>
        <v>588</v>
      </c>
      <c r="AC55" s="827">
        <f t="shared" ref="AC55" si="56">+L55</f>
        <v>0</v>
      </c>
      <c r="AD55" s="44">
        <f t="shared" si="24"/>
        <v>0</v>
      </c>
      <c r="AE55" s="44">
        <f t="shared" si="24"/>
        <v>0</v>
      </c>
      <c r="AF55" s="44">
        <f t="shared" si="24"/>
        <v>0</v>
      </c>
      <c r="AG55" s="44">
        <f t="shared" si="24"/>
        <v>0</v>
      </c>
      <c r="AH55" s="44">
        <f t="shared" si="24"/>
        <v>0</v>
      </c>
      <c r="AI55" s="44">
        <f t="shared" si="24"/>
        <v>0</v>
      </c>
      <c r="AJ55" s="44">
        <f t="shared" si="24"/>
        <v>0</v>
      </c>
      <c r="AK55" s="812">
        <f t="shared" ref="AK55" si="57">+$J55</f>
        <v>588</v>
      </c>
      <c r="AL55" s="830">
        <f>+N55</f>
        <v>25</v>
      </c>
      <c r="AM55" s="44">
        <f t="shared" si="2"/>
        <v>0</v>
      </c>
      <c r="AN55" s="47"/>
      <c r="AO55" s="47"/>
      <c r="AP55" s="47"/>
      <c r="AQ55" s="47"/>
      <c r="AR55" s="47"/>
      <c r="AS55" s="47"/>
      <c r="AT55" s="812">
        <f t="shared" ref="AT55" si="58">+$J55</f>
        <v>588</v>
      </c>
      <c r="AU55" s="833">
        <f>+O55</f>
        <v>50</v>
      </c>
      <c r="AV55" s="44">
        <f t="shared" si="3"/>
        <v>0</v>
      </c>
      <c r="AW55" s="47"/>
      <c r="AX55" s="47"/>
      <c r="AY55" s="47"/>
      <c r="AZ55" s="47"/>
      <c r="BA55" s="47"/>
      <c r="BB55" s="47"/>
      <c r="BC55" s="812">
        <f t="shared" ref="BC55" si="59">+$J55</f>
        <v>588</v>
      </c>
      <c r="BD55" s="809">
        <f>+P55</f>
        <v>25</v>
      </c>
      <c r="BE55" s="44">
        <f t="shared" si="4"/>
        <v>0</v>
      </c>
      <c r="BF55" s="47"/>
      <c r="BG55" s="47"/>
      <c r="BH55" s="47"/>
      <c r="BI55" s="47"/>
      <c r="BJ55" s="47"/>
      <c r="BK55" s="47"/>
      <c r="BL55" s="812">
        <f t="shared" ref="BL55" si="60">+$J55</f>
        <v>588</v>
      </c>
      <c r="BM55" s="815">
        <f>+Q55</f>
        <v>25</v>
      </c>
      <c r="BN55" s="44">
        <f t="shared" si="5"/>
        <v>0</v>
      </c>
      <c r="BO55" s="47"/>
      <c r="BP55" s="47"/>
      <c r="BQ55" s="47"/>
      <c r="BR55" s="47"/>
      <c r="BS55" s="47"/>
      <c r="BT55" s="47"/>
      <c r="BU55" s="818"/>
      <c r="BV55" s="819"/>
      <c r="BW55" s="819"/>
      <c r="BX55" s="819"/>
      <c r="BY55" s="819"/>
      <c r="BZ55" s="819"/>
      <c r="CA55" s="819"/>
      <c r="CB55" s="819"/>
      <c r="CC55" s="820"/>
    </row>
    <row r="56" spans="1:81" s="58" customFormat="1" ht="40.200000000000003" customHeight="1" thickTop="1" thickBot="1" x14ac:dyDescent="0.35">
      <c r="A56" s="34"/>
      <c r="B56" s="907"/>
      <c r="C56" s="869"/>
      <c r="D56" s="872"/>
      <c r="E56" s="852"/>
      <c r="F56" s="852"/>
      <c r="G56" s="852"/>
      <c r="H56" s="852"/>
      <c r="I56" s="852"/>
      <c r="J56" s="813"/>
      <c r="K56" s="855"/>
      <c r="L56" s="858"/>
      <c r="M56" s="861"/>
      <c r="N56" s="837"/>
      <c r="O56" s="840"/>
      <c r="P56" s="864"/>
      <c r="Q56" s="867"/>
      <c r="R56" s="813"/>
      <c r="S56" s="39" t="s">
        <v>5983</v>
      </c>
      <c r="T56" s="236"/>
      <c r="U56" s="236"/>
      <c r="V56" s="236"/>
      <c r="W56" s="39" t="s">
        <v>5984</v>
      </c>
      <c r="X56" s="256">
        <v>44958</v>
      </c>
      <c r="Y56" s="256">
        <v>45199</v>
      </c>
      <c r="Z56" s="31"/>
      <c r="AA56" s="31"/>
      <c r="AB56" s="813"/>
      <c r="AC56" s="828"/>
      <c r="AD56" s="51">
        <f t="shared" si="24"/>
        <v>0</v>
      </c>
      <c r="AE56" s="51">
        <f t="shared" si="24"/>
        <v>0</v>
      </c>
      <c r="AF56" s="51">
        <f t="shared" si="24"/>
        <v>0</v>
      </c>
      <c r="AG56" s="51">
        <f t="shared" si="24"/>
        <v>0</v>
      </c>
      <c r="AH56" s="51">
        <f t="shared" si="24"/>
        <v>0</v>
      </c>
      <c r="AI56" s="51">
        <f t="shared" si="24"/>
        <v>0</v>
      </c>
      <c r="AJ56" s="51">
        <f t="shared" si="24"/>
        <v>0</v>
      </c>
      <c r="AK56" s="813"/>
      <c r="AL56" s="831"/>
      <c r="AM56" s="51">
        <f t="shared" si="2"/>
        <v>0</v>
      </c>
      <c r="AN56" s="257"/>
      <c r="AO56" s="257"/>
      <c r="AP56" s="257"/>
      <c r="AQ56" s="257"/>
      <c r="AR56" s="257"/>
      <c r="AS56" s="257"/>
      <c r="AT56" s="813"/>
      <c r="AU56" s="834"/>
      <c r="AV56" s="51">
        <f t="shared" si="3"/>
        <v>0</v>
      </c>
      <c r="AW56" s="257"/>
      <c r="AX56" s="257"/>
      <c r="AY56" s="257"/>
      <c r="AZ56" s="257"/>
      <c r="BA56" s="257"/>
      <c r="BB56" s="257"/>
      <c r="BC56" s="813"/>
      <c r="BD56" s="810"/>
      <c r="BE56" s="51">
        <f t="shared" si="4"/>
        <v>0</v>
      </c>
      <c r="BF56" s="257"/>
      <c r="BG56" s="257"/>
      <c r="BH56" s="257"/>
      <c r="BI56" s="257"/>
      <c r="BJ56" s="257"/>
      <c r="BK56" s="257"/>
      <c r="BL56" s="813"/>
      <c r="BM56" s="816"/>
      <c r="BN56" s="51">
        <f t="shared" si="5"/>
        <v>0</v>
      </c>
      <c r="BO56" s="257"/>
      <c r="BP56" s="257"/>
      <c r="BQ56" s="257"/>
      <c r="BR56" s="257"/>
      <c r="BS56" s="257"/>
      <c r="BT56" s="257"/>
      <c r="BU56" s="821"/>
      <c r="BV56" s="822"/>
      <c r="BW56" s="822"/>
      <c r="BX56" s="822"/>
      <c r="BY56" s="822"/>
      <c r="BZ56" s="822"/>
      <c r="CA56" s="822"/>
      <c r="CB56" s="822"/>
      <c r="CC56" s="823"/>
    </row>
    <row r="57" spans="1:81" s="58" customFormat="1" ht="40.200000000000003" customHeight="1" thickTop="1" x14ac:dyDescent="0.3">
      <c r="A57" s="34"/>
      <c r="B57" s="907"/>
      <c r="C57" s="869"/>
      <c r="D57" s="872"/>
      <c r="E57" s="852"/>
      <c r="F57" s="852"/>
      <c r="G57" s="852"/>
      <c r="H57" s="852"/>
      <c r="I57" s="852"/>
      <c r="J57" s="813"/>
      <c r="K57" s="855"/>
      <c r="L57" s="858"/>
      <c r="M57" s="861"/>
      <c r="N57" s="837"/>
      <c r="O57" s="840"/>
      <c r="P57" s="864"/>
      <c r="Q57" s="867"/>
      <c r="R57" s="813"/>
      <c r="S57" s="39" t="s">
        <v>5985</v>
      </c>
      <c r="T57" s="236"/>
      <c r="U57" s="236"/>
      <c r="V57" s="236"/>
      <c r="W57" s="39" t="s">
        <v>5986</v>
      </c>
      <c r="X57" s="256">
        <v>44958</v>
      </c>
      <c r="Y57" s="256">
        <v>45199</v>
      </c>
      <c r="Z57" s="31"/>
      <c r="AA57" s="31"/>
      <c r="AB57" s="813"/>
      <c r="AC57" s="828"/>
      <c r="AD57" s="51">
        <f t="shared" si="24"/>
        <v>0</v>
      </c>
      <c r="AE57" s="51">
        <f t="shared" si="24"/>
        <v>0</v>
      </c>
      <c r="AF57" s="51">
        <f t="shared" si="24"/>
        <v>0</v>
      </c>
      <c r="AG57" s="51">
        <f t="shared" si="24"/>
        <v>0</v>
      </c>
      <c r="AH57" s="51">
        <f t="shared" si="24"/>
        <v>0</v>
      </c>
      <c r="AI57" s="51">
        <f t="shared" si="24"/>
        <v>0</v>
      </c>
      <c r="AJ57" s="51">
        <f t="shared" si="24"/>
        <v>0</v>
      </c>
      <c r="AK57" s="813"/>
      <c r="AL57" s="831"/>
      <c r="AM57" s="51">
        <f t="shared" si="2"/>
        <v>0</v>
      </c>
      <c r="AN57" s="257"/>
      <c r="AO57" s="257"/>
      <c r="AP57" s="257"/>
      <c r="AQ57" s="257"/>
      <c r="AR57" s="257"/>
      <c r="AS57" s="257"/>
      <c r="AT57" s="813"/>
      <c r="AU57" s="834"/>
      <c r="AV57" s="51">
        <f t="shared" si="3"/>
        <v>0</v>
      </c>
      <c r="AW57" s="257"/>
      <c r="AX57" s="257"/>
      <c r="AY57" s="257"/>
      <c r="AZ57" s="257"/>
      <c r="BA57" s="257"/>
      <c r="BB57" s="257"/>
      <c r="BC57" s="813"/>
      <c r="BD57" s="810"/>
      <c r="BE57" s="51">
        <f t="shared" si="4"/>
        <v>0</v>
      </c>
      <c r="BF57" s="257"/>
      <c r="BG57" s="257"/>
      <c r="BH57" s="257"/>
      <c r="BI57" s="257"/>
      <c r="BJ57" s="257"/>
      <c r="BK57" s="257"/>
      <c r="BL57" s="813"/>
      <c r="BM57" s="816"/>
      <c r="BN57" s="51">
        <f t="shared" si="5"/>
        <v>0</v>
      </c>
      <c r="BO57" s="257"/>
      <c r="BP57" s="257"/>
      <c r="BQ57" s="257"/>
      <c r="BR57" s="257"/>
      <c r="BS57" s="257"/>
      <c r="BT57" s="257"/>
      <c r="BU57" s="821"/>
      <c r="BV57" s="822"/>
      <c r="BW57" s="822"/>
      <c r="BX57" s="822"/>
      <c r="BY57" s="822"/>
      <c r="BZ57" s="822"/>
      <c r="CA57" s="822"/>
      <c r="CB57" s="822"/>
      <c r="CC57" s="823"/>
    </row>
    <row r="58" spans="1:81" s="58" customFormat="1" ht="40.200000000000003" customHeight="1" thickBot="1" x14ac:dyDescent="0.35">
      <c r="A58" s="34"/>
      <c r="B58" s="907"/>
      <c r="C58" s="870"/>
      <c r="D58" s="873"/>
      <c r="E58" s="853"/>
      <c r="F58" s="853"/>
      <c r="G58" s="853"/>
      <c r="H58" s="853"/>
      <c r="I58" s="853"/>
      <c r="J58" s="814"/>
      <c r="K58" s="856"/>
      <c r="L58" s="859"/>
      <c r="M58" s="862"/>
      <c r="N58" s="838"/>
      <c r="O58" s="841"/>
      <c r="P58" s="865"/>
      <c r="Q58" s="874"/>
      <c r="R58" s="814"/>
      <c r="S58" s="232"/>
      <c r="T58" s="237"/>
      <c r="U58" s="237"/>
      <c r="V58" s="237"/>
      <c r="W58" s="232"/>
      <c r="X58" s="260"/>
      <c r="Y58" s="260"/>
      <c r="Z58" s="260"/>
      <c r="AA58" s="260"/>
      <c r="AB58" s="814"/>
      <c r="AC58" s="829"/>
      <c r="AD58" s="46">
        <f t="shared" si="24"/>
        <v>0</v>
      </c>
      <c r="AE58" s="46">
        <f t="shared" si="24"/>
        <v>0</v>
      </c>
      <c r="AF58" s="46">
        <f t="shared" si="24"/>
        <v>0</v>
      </c>
      <c r="AG58" s="46">
        <f t="shared" si="24"/>
        <v>0</v>
      </c>
      <c r="AH58" s="46">
        <f t="shared" si="24"/>
        <v>0</v>
      </c>
      <c r="AI58" s="46">
        <f t="shared" si="24"/>
        <v>0</v>
      </c>
      <c r="AJ58" s="46">
        <f t="shared" si="24"/>
        <v>0</v>
      </c>
      <c r="AK58" s="814"/>
      <c r="AL58" s="832"/>
      <c r="AM58" s="46">
        <f t="shared" si="2"/>
        <v>0</v>
      </c>
      <c r="AN58" s="49"/>
      <c r="AO58" s="49"/>
      <c r="AP58" s="49"/>
      <c r="AQ58" s="49"/>
      <c r="AR58" s="49"/>
      <c r="AS58" s="49"/>
      <c r="AT58" s="814"/>
      <c r="AU58" s="835"/>
      <c r="AV58" s="46">
        <f t="shared" si="3"/>
        <v>0</v>
      </c>
      <c r="AW58" s="49"/>
      <c r="AX58" s="49"/>
      <c r="AY58" s="49"/>
      <c r="AZ58" s="49"/>
      <c r="BA58" s="49"/>
      <c r="BB58" s="49"/>
      <c r="BC58" s="814"/>
      <c r="BD58" s="811"/>
      <c r="BE58" s="46">
        <f t="shared" si="4"/>
        <v>0</v>
      </c>
      <c r="BF58" s="49"/>
      <c r="BG58" s="49"/>
      <c r="BH58" s="49"/>
      <c r="BI58" s="49"/>
      <c r="BJ58" s="49"/>
      <c r="BK58" s="49"/>
      <c r="BL58" s="814"/>
      <c r="BM58" s="817"/>
      <c r="BN58" s="46">
        <f t="shared" si="5"/>
        <v>0</v>
      </c>
      <c r="BO58" s="49"/>
      <c r="BP58" s="49"/>
      <c r="BQ58" s="49"/>
      <c r="BR58" s="49"/>
      <c r="BS58" s="49"/>
      <c r="BT58" s="49"/>
      <c r="BU58" s="824"/>
      <c r="BV58" s="825"/>
      <c r="BW58" s="825"/>
      <c r="BX58" s="825"/>
      <c r="BY58" s="825"/>
      <c r="BZ58" s="825"/>
      <c r="CA58" s="825"/>
      <c r="CB58" s="825"/>
      <c r="CC58" s="826"/>
    </row>
    <row r="59" spans="1:81" s="58" customFormat="1" ht="40.200000000000003" customHeight="1" thickTop="1" x14ac:dyDescent="0.3">
      <c r="A59" s="34"/>
      <c r="B59" s="907"/>
      <c r="C59" s="868" t="s">
        <v>902</v>
      </c>
      <c r="D59" s="871"/>
      <c r="E59" s="851"/>
      <c r="F59" s="851"/>
      <c r="G59" s="851"/>
      <c r="H59" s="851"/>
      <c r="I59" s="851"/>
      <c r="J59" s="812">
        <v>589</v>
      </c>
      <c r="K59" s="854" t="str">
        <f>+[15]Metas!K674</f>
        <v xml:space="preserve">Capacitación para el diseño y gestión de proyectos </v>
      </c>
      <c r="L59" s="857"/>
      <c r="M59" s="860">
        <f t="shared" ref="M59:M89" si="61">SUM(N59:Q59)</f>
        <v>0</v>
      </c>
      <c r="N59" s="836"/>
      <c r="O59" s="839"/>
      <c r="P59" s="863"/>
      <c r="Q59" s="866"/>
      <c r="R59" s="812">
        <f>+$J59</f>
        <v>589</v>
      </c>
      <c r="S59" s="231"/>
      <c r="T59" s="235"/>
      <c r="U59" s="235"/>
      <c r="V59" s="235"/>
      <c r="W59" s="231"/>
      <c r="X59" s="256"/>
      <c r="Y59" s="256"/>
      <c r="Z59" s="256"/>
      <c r="AA59" s="256"/>
      <c r="AB59" s="812">
        <f t="shared" ref="AB59" si="62">+$J59</f>
        <v>589</v>
      </c>
      <c r="AC59" s="827">
        <f t="shared" ref="AC59" si="63">+L59</f>
        <v>0</v>
      </c>
      <c r="AD59" s="44">
        <f t="shared" si="24"/>
        <v>0</v>
      </c>
      <c r="AE59" s="44">
        <f t="shared" si="24"/>
        <v>0</v>
      </c>
      <c r="AF59" s="44">
        <f t="shared" si="24"/>
        <v>0</v>
      </c>
      <c r="AG59" s="44">
        <f t="shared" si="24"/>
        <v>0</v>
      </c>
      <c r="AH59" s="44">
        <f t="shared" si="24"/>
        <v>0</v>
      </c>
      <c r="AI59" s="44">
        <f t="shared" si="24"/>
        <v>0</v>
      </c>
      <c r="AJ59" s="44">
        <f t="shared" si="24"/>
        <v>0</v>
      </c>
      <c r="AK59" s="812">
        <f t="shared" ref="AK59" si="64">+$J59</f>
        <v>589</v>
      </c>
      <c r="AL59" s="830">
        <f t="shared" ref="AL59:AL89" si="65">+N59</f>
        <v>0</v>
      </c>
      <c r="AM59" s="44">
        <f t="shared" si="2"/>
        <v>0</v>
      </c>
      <c r="AN59" s="47"/>
      <c r="AO59" s="47"/>
      <c r="AP59" s="47"/>
      <c r="AQ59" s="47"/>
      <c r="AR59" s="47"/>
      <c r="AS59" s="47"/>
      <c r="AT59" s="812">
        <f t="shared" ref="AT59" si="66">+$J59</f>
        <v>589</v>
      </c>
      <c r="AU59" s="833">
        <f t="shared" ref="AU59:AU89" si="67">+O59</f>
        <v>0</v>
      </c>
      <c r="AV59" s="44">
        <f t="shared" si="3"/>
        <v>0</v>
      </c>
      <c r="AW59" s="47"/>
      <c r="AX59" s="47"/>
      <c r="AY59" s="47"/>
      <c r="AZ59" s="47"/>
      <c r="BA59" s="47"/>
      <c r="BB59" s="47"/>
      <c r="BC59" s="812">
        <f t="shared" ref="BC59" si="68">+$J59</f>
        <v>589</v>
      </c>
      <c r="BD59" s="809">
        <f t="shared" ref="BD59:BD89" si="69">+P59</f>
        <v>0</v>
      </c>
      <c r="BE59" s="44">
        <f t="shared" si="4"/>
        <v>0</v>
      </c>
      <c r="BF59" s="47"/>
      <c r="BG59" s="47"/>
      <c r="BH59" s="47"/>
      <c r="BI59" s="47"/>
      <c r="BJ59" s="47"/>
      <c r="BK59" s="47"/>
      <c r="BL59" s="812">
        <f t="shared" ref="BL59" si="70">+$J59</f>
        <v>589</v>
      </c>
      <c r="BM59" s="815">
        <f t="shared" ref="BM59:BM89" si="71">+Q59</f>
        <v>0</v>
      </c>
      <c r="BN59" s="44">
        <f t="shared" si="5"/>
        <v>0</v>
      </c>
      <c r="BO59" s="47"/>
      <c r="BP59" s="47"/>
      <c r="BQ59" s="47"/>
      <c r="BR59" s="47"/>
      <c r="BS59" s="47"/>
      <c r="BT59" s="47"/>
      <c r="BU59" s="818"/>
      <c r="BV59" s="819"/>
      <c r="BW59" s="819"/>
      <c r="BX59" s="819"/>
      <c r="BY59" s="819"/>
      <c r="BZ59" s="819"/>
      <c r="CA59" s="819"/>
      <c r="CB59" s="819"/>
      <c r="CC59" s="820"/>
    </row>
    <row r="60" spans="1:81" s="58" customFormat="1" ht="40.200000000000003" customHeight="1" x14ac:dyDescent="0.3">
      <c r="A60" s="34"/>
      <c r="B60" s="907"/>
      <c r="C60" s="869"/>
      <c r="D60" s="872"/>
      <c r="E60" s="852"/>
      <c r="F60" s="852"/>
      <c r="G60" s="852"/>
      <c r="H60" s="852"/>
      <c r="I60" s="852"/>
      <c r="J60" s="813"/>
      <c r="K60" s="855"/>
      <c r="L60" s="858"/>
      <c r="M60" s="861"/>
      <c r="N60" s="837"/>
      <c r="O60" s="840"/>
      <c r="P60" s="864"/>
      <c r="Q60" s="867"/>
      <c r="R60" s="813"/>
      <c r="S60" s="39"/>
      <c r="T60" s="236"/>
      <c r="U60" s="236"/>
      <c r="V60" s="236"/>
      <c r="W60" s="39"/>
      <c r="X60" s="31"/>
      <c r="Y60" s="31"/>
      <c r="Z60" s="31"/>
      <c r="AA60" s="31"/>
      <c r="AB60" s="813"/>
      <c r="AC60" s="828"/>
      <c r="AD60" s="51">
        <f t="shared" si="24"/>
        <v>0</v>
      </c>
      <c r="AE60" s="51">
        <f t="shared" si="24"/>
        <v>0</v>
      </c>
      <c r="AF60" s="51">
        <f t="shared" si="24"/>
        <v>0</v>
      </c>
      <c r="AG60" s="51">
        <f t="shared" si="24"/>
        <v>0</v>
      </c>
      <c r="AH60" s="51">
        <f t="shared" si="24"/>
        <v>0</v>
      </c>
      <c r="AI60" s="51">
        <f t="shared" si="24"/>
        <v>0</v>
      </c>
      <c r="AJ60" s="51">
        <f t="shared" si="24"/>
        <v>0</v>
      </c>
      <c r="AK60" s="813"/>
      <c r="AL60" s="831"/>
      <c r="AM60" s="51">
        <f t="shared" si="2"/>
        <v>0</v>
      </c>
      <c r="AN60" s="257"/>
      <c r="AO60" s="257"/>
      <c r="AP60" s="257"/>
      <c r="AQ60" s="257"/>
      <c r="AR60" s="257"/>
      <c r="AS60" s="257"/>
      <c r="AT60" s="813"/>
      <c r="AU60" s="834"/>
      <c r="AV60" s="51">
        <f t="shared" si="3"/>
        <v>0</v>
      </c>
      <c r="AW60" s="257"/>
      <c r="AX60" s="257"/>
      <c r="AY60" s="257"/>
      <c r="AZ60" s="257"/>
      <c r="BA60" s="257"/>
      <c r="BB60" s="257"/>
      <c r="BC60" s="813"/>
      <c r="BD60" s="810"/>
      <c r="BE60" s="51">
        <f t="shared" si="4"/>
        <v>0</v>
      </c>
      <c r="BF60" s="257"/>
      <c r="BG60" s="257"/>
      <c r="BH60" s="257"/>
      <c r="BI60" s="257"/>
      <c r="BJ60" s="257"/>
      <c r="BK60" s="257"/>
      <c r="BL60" s="813"/>
      <c r="BM60" s="816"/>
      <c r="BN60" s="51">
        <f t="shared" si="5"/>
        <v>0</v>
      </c>
      <c r="BO60" s="257"/>
      <c r="BP60" s="257"/>
      <c r="BQ60" s="257"/>
      <c r="BR60" s="257"/>
      <c r="BS60" s="257"/>
      <c r="BT60" s="257"/>
      <c r="BU60" s="821"/>
      <c r="BV60" s="822"/>
      <c r="BW60" s="822"/>
      <c r="BX60" s="822"/>
      <c r="BY60" s="822"/>
      <c r="BZ60" s="822"/>
      <c r="CA60" s="822"/>
      <c r="CB60" s="822"/>
      <c r="CC60" s="823"/>
    </row>
    <row r="61" spans="1:81" s="58" customFormat="1" ht="40.200000000000003" customHeight="1" x14ac:dyDescent="0.3">
      <c r="A61" s="34"/>
      <c r="B61" s="907"/>
      <c r="C61" s="869"/>
      <c r="D61" s="872"/>
      <c r="E61" s="852"/>
      <c r="F61" s="852"/>
      <c r="G61" s="852"/>
      <c r="H61" s="852"/>
      <c r="I61" s="852"/>
      <c r="J61" s="813"/>
      <c r="K61" s="855"/>
      <c r="L61" s="858"/>
      <c r="M61" s="861"/>
      <c r="N61" s="837"/>
      <c r="O61" s="840"/>
      <c r="P61" s="864"/>
      <c r="Q61" s="867"/>
      <c r="R61" s="813"/>
      <c r="S61" s="39"/>
      <c r="T61" s="236"/>
      <c r="U61" s="236"/>
      <c r="V61" s="236"/>
      <c r="W61" s="39"/>
      <c r="X61" s="31"/>
      <c r="Y61" s="31"/>
      <c r="Z61" s="31"/>
      <c r="AA61" s="31"/>
      <c r="AB61" s="813"/>
      <c r="AC61" s="828"/>
      <c r="AD61" s="51">
        <f t="shared" si="24"/>
        <v>0</v>
      </c>
      <c r="AE61" s="51">
        <f t="shared" si="24"/>
        <v>0</v>
      </c>
      <c r="AF61" s="51">
        <f t="shared" si="24"/>
        <v>0</v>
      </c>
      <c r="AG61" s="51">
        <f t="shared" si="24"/>
        <v>0</v>
      </c>
      <c r="AH61" s="51">
        <f t="shared" si="24"/>
        <v>0</v>
      </c>
      <c r="AI61" s="51">
        <f t="shared" si="24"/>
        <v>0</v>
      </c>
      <c r="AJ61" s="51">
        <f t="shared" si="24"/>
        <v>0</v>
      </c>
      <c r="AK61" s="813"/>
      <c r="AL61" s="831"/>
      <c r="AM61" s="51">
        <f t="shared" si="2"/>
        <v>0</v>
      </c>
      <c r="AN61" s="257"/>
      <c r="AO61" s="257"/>
      <c r="AP61" s="257"/>
      <c r="AQ61" s="257"/>
      <c r="AR61" s="257"/>
      <c r="AS61" s="257"/>
      <c r="AT61" s="813"/>
      <c r="AU61" s="834"/>
      <c r="AV61" s="51">
        <f t="shared" si="3"/>
        <v>0</v>
      </c>
      <c r="AW61" s="257"/>
      <c r="AX61" s="257"/>
      <c r="AY61" s="257"/>
      <c r="AZ61" s="257"/>
      <c r="BA61" s="257"/>
      <c r="BB61" s="257"/>
      <c r="BC61" s="813"/>
      <c r="BD61" s="810"/>
      <c r="BE61" s="51">
        <f t="shared" si="4"/>
        <v>0</v>
      </c>
      <c r="BF61" s="257"/>
      <c r="BG61" s="257"/>
      <c r="BH61" s="257"/>
      <c r="BI61" s="257"/>
      <c r="BJ61" s="257"/>
      <c r="BK61" s="257"/>
      <c r="BL61" s="813"/>
      <c r="BM61" s="816"/>
      <c r="BN61" s="51">
        <f t="shared" si="5"/>
        <v>0</v>
      </c>
      <c r="BO61" s="257"/>
      <c r="BP61" s="257"/>
      <c r="BQ61" s="257"/>
      <c r="BR61" s="257"/>
      <c r="BS61" s="257"/>
      <c r="BT61" s="257"/>
      <c r="BU61" s="821"/>
      <c r="BV61" s="822"/>
      <c r="BW61" s="822"/>
      <c r="BX61" s="822"/>
      <c r="BY61" s="822"/>
      <c r="BZ61" s="822"/>
      <c r="CA61" s="822"/>
      <c r="CB61" s="822"/>
      <c r="CC61" s="823"/>
    </row>
    <row r="62" spans="1:81" s="58" customFormat="1" ht="40.200000000000003" customHeight="1" thickBot="1" x14ac:dyDescent="0.35">
      <c r="A62" s="34"/>
      <c r="B62" s="907"/>
      <c r="C62" s="869"/>
      <c r="D62" s="873"/>
      <c r="E62" s="853"/>
      <c r="F62" s="853"/>
      <c r="G62" s="853"/>
      <c r="H62" s="853"/>
      <c r="I62" s="853"/>
      <c r="J62" s="814"/>
      <c r="K62" s="856"/>
      <c r="L62" s="859"/>
      <c r="M62" s="862"/>
      <c r="N62" s="838"/>
      <c r="O62" s="841"/>
      <c r="P62" s="865"/>
      <c r="Q62" s="874"/>
      <c r="R62" s="814"/>
      <c r="S62" s="232"/>
      <c r="T62" s="237"/>
      <c r="U62" s="237"/>
      <c r="V62" s="237"/>
      <c r="W62" s="232"/>
      <c r="X62" s="260"/>
      <c r="Y62" s="260"/>
      <c r="Z62" s="260"/>
      <c r="AA62" s="260"/>
      <c r="AB62" s="814"/>
      <c r="AC62" s="829"/>
      <c r="AD62" s="46">
        <f t="shared" si="24"/>
        <v>0</v>
      </c>
      <c r="AE62" s="46">
        <f t="shared" si="24"/>
        <v>0</v>
      </c>
      <c r="AF62" s="46">
        <f t="shared" si="24"/>
        <v>0</v>
      </c>
      <c r="AG62" s="46">
        <f t="shared" si="24"/>
        <v>0</v>
      </c>
      <c r="AH62" s="46">
        <f t="shared" si="24"/>
        <v>0</v>
      </c>
      <c r="AI62" s="46">
        <f t="shared" si="24"/>
        <v>0</v>
      </c>
      <c r="AJ62" s="46">
        <f t="shared" si="24"/>
        <v>0</v>
      </c>
      <c r="AK62" s="814"/>
      <c r="AL62" s="832"/>
      <c r="AM62" s="46">
        <f t="shared" si="2"/>
        <v>0</v>
      </c>
      <c r="AN62" s="49"/>
      <c r="AO62" s="49"/>
      <c r="AP62" s="49"/>
      <c r="AQ62" s="49"/>
      <c r="AR62" s="49"/>
      <c r="AS62" s="49"/>
      <c r="AT62" s="814"/>
      <c r="AU62" s="835"/>
      <c r="AV62" s="46">
        <f t="shared" si="3"/>
        <v>0</v>
      </c>
      <c r="AW62" s="49"/>
      <c r="AX62" s="49"/>
      <c r="AY62" s="49"/>
      <c r="AZ62" s="49"/>
      <c r="BA62" s="49"/>
      <c r="BB62" s="49"/>
      <c r="BC62" s="814"/>
      <c r="BD62" s="811"/>
      <c r="BE62" s="46">
        <f t="shared" si="4"/>
        <v>0</v>
      </c>
      <c r="BF62" s="49"/>
      <c r="BG62" s="49"/>
      <c r="BH62" s="49"/>
      <c r="BI62" s="49"/>
      <c r="BJ62" s="49"/>
      <c r="BK62" s="49"/>
      <c r="BL62" s="814"/>
      <c r="BM62" s="817"/>
      <c r="BN62" s="46">
        <f t="shared" si="5"/>
        <v>0</v>
      </c>
      <c r="BO62" s="49"/>
      <c r="BP62" s="49"/>
      <c r="BQ62" s="49"/>
      <c r="BR62" s="49"/>
      <c r="BS62" s="49"/>
      <c r="BT62" s="49"/>
      <c r="BU62" s="824"/>
      <c r="BV62" s="825"/>
      <c r="BW62" s="825"/>
      <c r="BX62" s="825"/>
      <c r="BY62" s="825"/>
      <c r="BZ62" s="825"/>
      <c r="CA62" s="825"/>
      <c r="CB62" s="825"/>
      <c r="CC62" s="826"/>
    </row>
    <row r="63" spans="1:81" s="58" customFormat="1" ht="40.200000000000003" customHeight="1" thickTop="1" thickBot="1" x14ac:dyDescent="0.35">
      <c r="A63" s="34"/>
      <c r="B63" s="907"/>
      <c r="C63" s="869"/>
      <c r="D63" s="871"/>
      <c r="E63" s="851"/>
      <c r="F63" s="851"/>
      <c r="G63" s="851"/>
      <c r="H63" s="851"/>
      <c r="I63" s="851"/>
      <c r="J63" s="812">
        <v>590</v>
      </c>
      <c r="K63" s="854" t="str">
        <f>+[15]Metas!K675</f>
        <v>Proyectos de cooperación internacional gestionados por la Secretaría de Fronteras y Cooperación internacional</v>
      </c>
      <c r="L63" s="857"/>
      <c r="M63" s="860">
        <f t="shared" si="61"/>
        <v>100</v>
      </c>
      <c r="N63" s="836">
        <v>25</v>
      </c>
      <c r="O63" s="839">
        <v>25</v>
      </c>
      <c r="P63" s="863">
        <v>25</v>
      </c>
      <c r="Q63" s="866">
        <v>25</v>
      </c>
      <c r="R63" s="812">
        <f>+$J63</f>
        <v>590</v>
      </c>
      <c r="S63" s="231" t="s">
        <v>5987</v>
      </c>
      <c r="T63" s="235" t="s">
        <v>3822</v>
      </c>
      <c r="U63" s="235" t="s">
        <v>3827</v>
      </c>
      <c r="V63" s="235" t="s">
        <v>3830</v>
      </c>
      <c r="W63" s="231" t="s">
        <v>5988</v>
      </c>
      <c r="X63" s="256">
        <v>44958</v>
      </c>
      <c r="Y63" s="256">
        <v>45199</v>
      </c>
      <c r="Z63" s="256"/>
      <c r="AA63" s="256"/>
      <c r="AB63" s="812">
        <f t="shared" ref="AB63" si="72">+$J63</f>
        <v>590</v>
      </c>
      <c r="AC63" s="827">
        <f t="shared" ref="AC63" si="73">+L63</f>
        <v>0</v>
      </c>
      <c r="AD63" s="44">
        <f t="shared" si="24"/>
        <v>0</v>
      </c>
      <c r="AE63" s="44">
        <f t="shared" si="24"/>
        <v>0</v>
      </c>
      <c r="AF63" s="44">
        <f t="shared" si="24"/>
        <v>0</v>
      </c>
      <c r="AG63" s="44">
        <f t="shared" si="24"/>
        <v>0</v>
      </c>
      <c r="AH63" s="44">
        <f t="shared" si="24"/>
        <v>0</v>
      </c>
      <c r="AI63" s="44">
        <f t="shared" si="24"/>
        <v>0</v>
      </c>
      <c r="AJ63" s="44">
        <f t="shared" si="24"/>
        <v>0</v>
      </c>
      <c r="AK63" s="812">
        <f t="shared" ref="AK63" si="74">+$J63</f>
        <v>590</v>
      </c>
      <c r="AL63" s="830">
        <f t="shared" si="65"/>
        <v>25</v>
      </c>
      <c r="AM63" s="44">
        <f t="shared" si="2"/>
        <v>0</v>
      </c>
      <c r="AN63" s="47"/>
      <c r="AO63" s="47"/>
      <c r="AP63" s="47"/>
      <c r="AQ63" s="47"/>
      <c r="AR63" s="47"/>
      <c r="AS63" s="47"/>
      <c r="AT63" s="812">
        <f t="shared" ref="AT63" si="75">+$J63</f>
        <v>590</v>
      </c>
      <c r="AU63" s="833">
        <f t="shared" si="67"/>
        <v>25</v>
      </c>
      <c r="AV63" s="44">
        <f t="shared" si="3"/>
        <v>0</v>
      </c>
      <c r="AW63" s="47"/>
      <c r="AX63" s="47"/>
      <c r="AY63" s="47"/>
      <c r="AZ63" s="47"/>
      <c r="BA63" s="47"/>
      <c r="BB63" s="47"/>
      <c r="BC63" s="812">
        <f t="shared" ref="BC63" si="76">+$J63</f>
        <v>590</v>
      </c>
      <c r="BD63" s="809">
        <f t="shared" si="69"/>
        <v>25</v>
      </c>
      <c r="BE63" s="44">
        <f t="shared" si="4"/>
        <v>0</v>
      </c>
      <c r="BF63" s="47"/>
      <c r="BG63" s="47"/>
      <c r="BH63" s="47"/>
      <c r="BI63" s="47"/>
      <c r="BJ63" s="47"/>
      <c r="BK63" s="47"/>
      <c r="BL63" s="812">
        <f t="shared" ref="BL63" si="77">+$J63</f>
        <v>590</v>
      </c>
      <c r="BM63" s="815">
        <f t="shared" si="71"/>
        <v>25</v>
      </c>
      <c r="BN63" s="44">
        <f t="shared" si="5"/>
        <v>0</v>
      </c>
      <c r="BO63" s="47"/>
      <c r="BP63" s="47"/>
      <c r="BQ63" s="47"/>
      <c r="BR63" s="47"/>
      <c r="BS63" s="47"/>
      <c r="BT63" s="47"/>
      <c r="BU63" s="818"/>
      <c r="BV63" s="819"/>
      <c r="BW63" s="819"/>
      <c r="BX63" s="819"/>
      <c r="BY63" s="819"/>
      <c r="BZ63" s="819"/>
      <c r="CA63" s="819"/>
      <c r="CB63" s="819"/>
      <c r="CC63" s="820"/>
    </row>
    <row r="64" spans="1:81" s="58" customFormat="1" ht="40.200000000000003" customHeight="1" thickTop="1" thickBot="1" x14ac:dyDescent="0.35">
      <c r="A64" s="34"/>
      <c r="B64" s="907"/>
      <c r="C64" s="869"/>
      <c r="D64" s="872"/>
      <c r="E64" s="852"/>
      <c r="F64" s="852"/>
      <c r="G64" s="852"/>
      <c r="H64" s="852"/>
      <c r="I64" s="852"/>
      <c r="J64" s="813"/>
      <c r="K64" s="855"/>
      <c r="L64" s="858"/>
      <c r="M64" s="861"/>
      <c r="N64" s="837"/>
      <c r="O64" s="840"/>
      <c r="P64" s="864"/>
      <c r="Q64" s="867"/>
      <c r="R64" s="813"/>
      <c r="S64" s="39" t="s">
        <v>5989</v>
      </c>
      <c r="T64" s="236" t="s">
        <v>3822</v>
      </c>
      <c r="U64" s="236" t="s">
        <v>3827</v>
      </c>
      <c r="V64" s="236"/>
      <c r="W64" s="39" t="s">
        <v>5959</v>
      </c>
      <c r="X64" s="256">
        <v>44958</v>
      </c>
      <c r="Y64" s="256">
        <v>45199</v>
      </c>
      <c r="Z64" s="31"/>
      <c r="AA64" s="31"/>
      <c r="AB64" s="813"/>
      <c r="AC64" s="828"/>
      <c r="AD64" s="51">
        <f t="shared" si="24"/>
        <v>0</v>
      </c>
      <c r="AE64" s="51">
        <f t="shared" si="24"/>
        <v>0</v>
      </c>
      <c r="AF64" s="51">
        <f t="shared" si="24"/>
        <v>0</v>
      </c>
      <c r="AG64" s="51">
        <f t="shared" si="24"/>
        <v>0</v>
      </c>
      <c r="AH64" s="51">
        <f t="shared" si="24"/>
        <v>0</v>
      </c>
      <c r="AI64" s="51">
        <f t="shared" si="24"/>
        <v>0</v>
      </c>
      <c r="AJ64" s="51">
        <f t="shared" si="24"/>
        <v>0</v>
      </c>
      <c r="AK64" s="813"/>
      <c r="AL64" s="831"/>
      <c r="AM64" s="51">
        <f t="shared" si="2"/>
        <v>0</v>
      </c>
      <c r="AN64" s="257"/>
      <c r="AO64" s="257"/>
      <c r="AP64" s="257"/>
      <c r="AQ64" s="257"/>
      <c r="AR64" s="257"/>
      <c r="AS64" s="257"/>
      <c r="AT64" s="813"/>
      <c r="AU64" s="834"/>
      <c r="AV64" s="51">
        <f t="shared" si="3"/>
        <v>0</v>
      </c>
      <c r="AW64" s="257"/>
      <c r="AX64" s="257"/>
      <c r="AY64" s="257"/>
      <c r="AZ64" s="257"/>
      <c r="BA64" s="257"/>
      <c r="BB64" s="257"/>
      <c r="BC64" s="813"/>
      <c r="BD64" s="810"/>
      <c r="BE64" s="51">
        <f t="shared" si="4"/>
        <v>0</v>
      </c>
      <c r="BF64" s="257"/>
      <c r="BG64" s="257"/>
      <c r="BH64" s="257"/>
      <c r="BI64" s="257"/>
      <c r="BJ64" s="257"/>
      <c r="BK64" s="257"/>
      <c r="BL64" s="813"/>
      <c r="BM64" s="816"/>
      <c r="BN64" s="51">
        <f t="shared" si="5"/>
        <v>0</v>
      </c>
      <c r="BO64" s="257"/>
      <c r="BP64" s="257"/>
      <c r="BQ64" s="257"/>
      <c r="BR64" s="257"/>
      <c r="BS64" s="257"/>
      <c r="BT64" s="257"/>
      <c r="BU64" s="821"/>
      <c r="BV64" s="822"/>
      <c r="BW64" s="822"/>
      <c r="BX64" s="822"/>
      <c r="BY64" s="822"/>
      <c r="BZ64" s="822"/>
      <c r="CA64" s="822"/>
      <c r="CB64" s="822"/>
      <c r="CC64" s="823"/>
    </row>
    <row r="65" spans="1:81" s="58" customFormat="1" ht="40.200000000000003" customHeight="1" thickTop="1" thickBot="1" x14ac:dyDescent="0.35">
      <c r="A65" s="34"/>
      <c r="B65" s="907"/>
      <c r="C65" s="869"/>
      <c r="D65" s="872"/>
      <c r="E65" s="852"/>
      <c r="F65" s="852"/>
      <c r="G65" s="852"/>
      <c r="H65" s="852"/>
      <c r="I65" s="852"/>
      <c r="J65" s="813"/>
      <c r="K65" s="855"/>
      <c r="L65" s="858"/>
      <c r="M65" s="861"/>
      <c r="N65" s="837"/>
      <c r="O65" s="840"/>
      <c r="P65" s="864"/>
      <c r="Q65" s="867"/>
      <c r="R65" s="813"/>
      <c r="S65" s="39" t="s">
        <v>5990</v>
      </c>
      <c r="T65" s="236" t="s">
        <v>3822</v>
      </c>
      <c r="U65" s="236" t="s">
        <v>3827</v>
      </c>
      <c r="V65" s="236"/>
      <c r="W65" s="39" t="s">
        <v>5991</v>
      </c>
      <c r="X65" s="256">
        <v>44958</v>
      </c>
      <c r="Y65" s="256">
        <v>45199</v>
      </c>
      <c r="Z65" s="31"/>
      <c r="AA65" s="31"/>
      <c r="AB65" s="813"/>
      <c r="AC65" s="828"/>
      <c r="AD65" s="51">
        <f t="shared" si="24"/>
        <v>0</v>
      </c>
      <c r="AE65" s="51">
        <f t="shared" si="24"/>
        <v>0</v>
      </c>
      <c r="AF65" s="51">
        <f t="shared" si="24"/>
        <v>0</v>
      </c>
      <c r="AG65" s="51">
        <f t="shared" si="24"/>
        <v>0</v>
      </c>
      <c r="AH65" s="51">
        <f t="shared" si="24"/>
        <v>0</v>
      </c>
      <c r="AI65" s="51">
        <f t="shared" si="24"/>
        <v>0</v>
      </c>
      <c r="AJ65" s="51">
        <f t="shared" si="24"/>
        <v>0</v>
      </c>
      <c r="AK65" s="813"/>
      <c r="AL65" s="831"/>
      <c r="AM65" s="51">
        <f t="shared" si="2"/>
        <v>0</v>
      </c>
      <c r="AN65" s="257"/>
      <c r="AO65" s="257"/>
      <c r="AP65" s="257"/>
      <c r="AQ65" s="257"/>
      <c r="AR65" s="257"/>
      <c r="AS65" s="257"/>
      <c r="AT65" s="813"/>
      <c r="AU65" s="834"/>
      <c r="AV65" s="51">
        <f t="shared" si="3"/>
        <v>0</v>
      </c>
      <c r="AW65" s="257"/>
      <c r="AX65" s="257"/>
      <c r="AY65" s="257"/>
      <c r="AZ65" s="257"/>
      <c r="BA65" s="257"/>
      <c r="BB65" s="257"/>
      <c r="BC65" s="813"/>
      <c r="BD65" s="810"/>
      <c r="BE65" s="51">
        <f t="shared" si="4"/>
        <v>0</v>
      </c>
      <c r="BF65" s="257"/>
      <c r="BG65" s="257"/>
      <c r="BH65" s="257"/>
      <c r="BI65" s="257"/>
      <c r="BJ65" s="257"/>
      <c r="BK65" s="257"/>
      <c r="BL65" s="813"/>
      <c r="BM65" s="816"/>
      <c r="BN65" s="51">
        <f t="shared" si="5"/>
        <v>0</v>
      </c>
      <c r="BO65" s="257"/>
      <c r="BP65" s="257"/>
      <c r="BQ65" s="257"/>
      <c r="BR65" s="257"/>
      <c r="BS65" s="257"/>
      <c r="BT65" s="257"/>
      <c r="BU65" s="821"/>
      <c r="BV65" s="822"/>
      <c r="BW65" s="822"/>
      <c r="BX65" s="822"/>
      <c r="BY65" s="822"/>
      <c r="BZ65" s="822"/>
      <c r="CA65" s="822"/>
      <c r="CB65" s="822"/>
      <c r="CC65" s="823"/>
    </row>
    <row r="66" spans="1:81" s="58" customFormat="1" ht="40.200000000000003" customHeight="1" thickTop="1" thickBot="1" x14ac:dyDescent="0.35">
      <c r="A66" s="34"/>
      <c r="B66" s="908"/>
      <c r="C66" s="870"/>
      <c r="D66" s="873"/>
      <c r="E66" s="853"/>
      <c r="F66" s="853"/>
      <c r="G66" s="853"/>
      <c r="H66" s="853"/>
      <c r="I66" s="853"/>
      <c r="J66" s="814"/>
      <c r="K66" s="856"/>
      <c r="L66" s="859"/>
      <c r="M66" s="862"/>
      <c r="N66" s="838"/>
      <c r="O66" s="841"/>
      <c r="P66" s="865"/>
      <c r="Q66" s="874"/>
      <c r="R66" s="814"/>
      <c r="S66" s="232"/>
      <c r="T66" s="237"/>
      <c r="U66" s="237"/>
      <c r="V66" s="237"/>
      <c r="W66" s="232" t="s">
        <v>5992</v>
      </c>
      <c r="X66" s="256">
        <v>44958</v>
      </c>
      <c r="Y66" s="256">
        <v>45199</v>
      </c>
      <c r="Z66" s="260"/>
      <c r="AA66" s="260"/>
      <c r="AB66" s="814"/>
      <c r="AC66" s="829"/>
      <c r="AD66" s="46">
        <f t="shared" si="24"/>
        <v>0</v>
      </c>
      <c r="AE66" s="46">
        <f t="shared" si="24"/>
        <v>0</v>
      </c>
      <c r="AF66" s="46">
        <f t="shared" si="24"/>
        <v>0</v>
      </c>
      <c r="AG66" s="46">
        <f t="shared" si="24"/>
        <v>0</v>
      </c>
      <c r="AH66" s="46">
        <f t="shared" si="24"/>
        <v>0</v>
      </c>
      <c r="AI66" s="46">
        <f t="shared" si="24"/>
        <v>0</v>
      </c>
      <c r="AJ66" s="46">
        <f t="shared" si="24"/>
        <v>0</v>
      </c>
      <c r="AK66" s="814"/>
      <c r="AL66" s="832"/>
      <c r="AM66" s="46">
        <f t="shared" si="2"/>
        <v>0</v>
      </c>
      <c r="AN66" s="49"/>
      <c r="AO66" s="49"/>
      <c r="AP66" s="49"/>
      <c r="AQ66" s="49"/>
      <c r="AR66" s="49"/>
      <c r="AS66" s="49"/>
      <c r="AT66" s="814"/>
      <c r="AU66" s="835"/>
      <c r="AV66" s="46">
        <f t="shared" si="3"/>
        <v>0</v>
      </c>
      <c r="AW66" s="49"/>
      <c r="AX66" s="49"/>
      <c r="AY66" s="49"/>
      <c r="AZ66" s="49"/>
      <c r="BA66" s="49"/>
      <c r="BB66" s="49"/>
      <c r="BC66" s="814"/>
      <c r="BD66" s="811"/>
      <c r="BE66" s="46">
        <f t="shared" si="4"/>
        <v>0</v>
      </c>
      <c r="BF66" s="49"/>
      <c r="BG66" s="49"/>
      <c r="BH66" s="49"/>
      <c r="BI66" s="49"/>
      <c r="BJ66" s="49"/>
      <c r="BK66" s="49"/>
      <c r="BL66" s="814"/>
      <c r="BM66" s="817"/>
      <c r="BN66" s="46">
        <f t="shared" si="5"/>
        <v>0</v>
      </c>
      <c r="BO66" s="49"/>
      <c r="BP66" s="49"/>
      <c r="BQ66" s="49"/>
      <c r="BR66" s="49"/>
      <c r="BS66" s="49"/>
      <c r="BT66" s="49"/>
      <c r="BU66" s="824"/>
      <c r="BV66" s="825"/>
      <c r="BW66" s="825"/>
      <c r="BX66" s="825"/>
      <c r="BY66" s="825"/>
      <c r="BZ66" s="825"/>
      <c r="CA66" s="825"/>
      <c r="CB66" s="825"/>
      <c r="CC66" s="826"/>
    </row>
    <row r="67" spans="1:81" ht="16.2" customHeight="1" thickTop="1" x14ac:dyDescent="0.3"/>
    <row r="68" spans="1:81" s="58" customFormat="1" ht="16.2" customHeight="1" x14ac:dyDescent="0.3">
      <c r="A68" s="34"/>
      <c r="B68" s="1166"/>
      <c r="C68" s="1159" t="s">
        <v>0</v>
      </c>
      <c r="D68" s="1159"/>
      <c r="E68" s="1159"/>
      <c r="F68" s="1159"/>
      <c r="G68" s="1159"/>
      <c r="H68" s="1159"/>
      <c r="I68" s="226"/>
      <c r="J68" s="252" t="s">
        <v>1</v>
      </c>
      <c r="K68" s="252"/>
      <c r="L68" s="1382" t="s">
        <v>2862</v>
      </c>
      <c r="M68" s="1383"/>
      <c r="N68" s="1383"/>
      <c r="O68" s="1383"/>
      <c r="P68" s="1383"/>
      <c r="Q68" s="1384"/>
      <c r="R68" s="1158" t="s">
        <v>0</v>
      </c>
      <c r="S68" s="1160"/>
      <c r="T68" s="1008" t="s">
        <v>1</v>
      </c>
      <c r="U68" s="1009"/>
      <c r="V68" s="1010"/>
      <c r="W68" s="1385" t="str">
        <f>+$L68</f>
        <v>SECRETARÌA DE FRONTERAS Y COOPERACIÓN INTERNACIONAL</v>
      </c>
      <c r="X68" s="1386"/>
      <c r="Y68" s="1386"/>
      <c r="Z68" s="1386"/>
      <c r="AA68" s="1387"/>
      <c r="AB68" s="1158" t="s">
        <v>0</v>
      </c>
      <c r="AC68" s="1159"/>
      <c r="AD68" s="1159"/>
      <c r="AE68" s="1159"/>
      <c r="AF68" s="1159"/>
      <c r="AG68" s="1159"/>
      <c r="AH68" s="1159"/>
      <c r="AI68" s="1159"/>
      <c r="AJ68" s="1160"/>
      <c r="AK68" s="1132" t="s">
        <v>1</v>
      </c>
      <c r="AL68" s="1132"/>
      <c r="AM68" s="1132"/>
      <c r="AN68" s="1379" t="str">
        <f>+$L68</f>
        <v>SECRETARÌA DE FRONTERAS Y COOPERACIÓN INTERNACIONAL</v>
      </c>
      <c r="AO68" s="1380"/>
      <c r="AP68" s="1380"/>
      <c r="AQ68" s="1380"/>
      <c r="AR68" s="1380"/>
      <c r="AS68" s="1381"/>
      <c r="AT68" s="1158" t="s">
        <v>0</v>
      </c>
      <c r="AU68" s="1159"/>
      <c r="AV68" s="1159"/>
      <c r="AW68" s="1159"/>
      <c r="AX68" s="1159"/>
      <c r="AY68" s="1159"/>
      <c r="AZ68" s="1159"/>
      <c r="BA68" s="1159"/>
      <c r="BB68" s="1160"/>
      <c r="BC68" s="1132" t="s">
        <v>1</v>
      </c>
      <c r="BD68" s="1132"/>
      <c r="BE68" s="1132"/>
      <c r="BF68" s="1378" t="str">
        <f>+$L68</f>
        <v>SECRETARÌA DE FRONTERAS Y COOPERACIÓN INTERNACIONAL</v>
      </c>
      <c r="BG68" s="1378"/>
      <c r="BH68" s="1378"/>
      <c r="BI68" s="1378"/>
      <c r="BJ68" s="1378"/>
      <c r="BK68" s="1378"/>
      <c r="BL68" s="1158" t="s">
        <v>0</v>
      </c>
      <c r="BM68" s="1159"/>
      <c r="BN68" s="1159"/>
      <c r="BO68" s="1159"/>
      <c r="BP68" s="1159"/>
      <c r="BQ68" s="1159"/>
      <c r="BR68" s="1159"/>
      <c r="BS68" s="1159"/>
      <c r="BT68" s="1160"/>
      <c r="BU68" s="1132" t="s">
        <v>1</v>
      </c>
      <c r="BV68" s="1132"/>
      <c r="BW68" s="1132"/>
      <c r="BX68" s="1378" t="str">
        <f>+$L68</f>
        <v>SECRETARÌA DE FRONTERAS Y COOPERACIÓN INTERNACIONAL</v>
      </c>
      <c r="BY68" s="1378"/>
      <c r="BZ68" s="1378"/>
      <c r="CA68" s="1378"/>
      <c r="CB68" s="1378"/>
      <c r="CC68" s="1378"/>
    </row>
    <row r="69" spans="1:81" s="58" customFormat="1" ht="16.2" customHeight="1" x14ac:dyDescent="0.3">
      <c r="A69" s="34"/>
      <c r="B69" s="1167"/>
      <c r="C69" s="1156" t="s">
        <v>1657</v>
      </c>
      <c r="D69" s="1156"/>
      <c r="E69" s="1156"/>
      <c r="F69" s="1156"/>
      <c r="G69" s="1156"/>
      <c r="H69" s="1156"/>
      <c r="I69" s="227"/>
      <c r="J69" s="252" t="s">
        <v>2</v>
      </c>
      <c r="K69" s="252"/>
      <c r="L69" s="1162"/>
      <c r="M69" s="1163"/>
      <c r="N69" s="1163"/>
      <c r="O69" s="1163"/>
      <c r="P69" s="1163"/>
      <c r="Q69" s="1164"/>
      <c r="R69" s="1155" t="s">
        <v>1657</v>
      </c>
      <c r="S69" s="1157"/>
      <c r="T69" s="1008" t="s">
        <v>2</v>
      </c>
      <c r="U69" s="1009"/>
      <c r="V69" s="1010"/>
      <c r="W69" s="821">
        <f>+$L69</f>
        <v>0</v>
      </c>
      <c r="X69" s="822"/>
      <c r="Y69" s="822"/>
      <c r="Z69" s="822"/>
      <c r="AA69" s="1165"/>
      <c r="AB69" s="1155" t="s">
        <v>1657</v>
      </c>
      <c r="AC69" s="1156"/>
      <c r="AD69" s="1156"/>
      <c r="AE69" s="1156"/>
      <c r="AF69" s="1156"/>
      <c r="AG69" s="1156"/>
      <c r="AH69" s="1156"/>
      <c r="AI69" s="1156"/>
      <c r="AJ69" s="1157"/>
      <c r="AK69" s="1132" t="s">
        <v>2</v>
      </c>
      <c r="AL69" s="1132"/>
      <c r="AM69" s="1132"/>
      <c r="AN69" s="1359">
        <f>+$L69</f>
        <v>0</v>
      </c>
      <c r="AO69" s="1360"/>
      <c r="AP69" s="1360"/>
      <c r="AQ69" s="1360"/>
      <c r="AR69" s="1360"/>
      <c r="AS69" s="1361"/>
      <c r="AT69" s="1155" t="s">
        <v>1657</v>
      </c>
      <c r="AU69" s="1156"/>
      <c r="AV69" s="1156"/>
      <c r="AW69" s="1156"/>
      <c r="AX69" s="1156"/>
      <c r="AY69" s="1156"/>
      <c r="AZ69" s="1156"/>
      <c r="BA69" s="1156"/>
      <c r="BB69" s="1157"/>
      <c r="BC69" s="1132" t="s">
        <v>2</v>
      </c>
      <c r="BD69" s="1132"/>
      <c r="BE69" s="1132"/>
      <c r="BF69" s="1148">
        <f>+$L69</f>
        <v>0</v>
      </c>
      <c r="BG69" s="1148"/>
      <c r="BH69" s="1148"/>
      <c r="BI69" s="1148"/>
      <c r="BJ69" s="1148"/>
      <c r="BK69" s="1148"/>
      <c r="BL69" s="1155" t="s">
        <v>1657</v>
      </c>
      <c r="BM69" s="1156"/>
      <c r="BN69" s="1156"/>
      <c r="BO69" s="1156"/>
      <c r="BP69" s="1156"/>
      <c r="BQ69" s="1156"/>
      <c r="BR69" s="1156"/>
      <c r="BS69" s="1156"/>
      <c r="BT69" s="1157"/>
      <c r="BU69" s="1132" t="s">
        <v>2</v>
      </c>
      <c r="BV69" s="1132"/>
      <c r="BW69" s="1132"/>
      <c r="BX69" s="1148">
        <f>+$L69</f>
        <v>0</v>
      </c>
      <c r="BY69" s="1148"/>
      <c r="BZ69" s="1148"/>
      <c r="CA69" s="1148"/>
      <c r="CB69" s="1148"/>
      <c r="CC69" s="1148"/>
    </row>
    <row r="70" spans="1:81" s="58" customFormat="1" ht="16.2" customHeight="1" x14ac:dyDescent="0.3">
      <c r="A70" s="34"/>
      <c r="B70" s="1167"/>
      <c r="C70" s="1137" t="s">
        <v>3849</v>
      </c>
      <c r="D70" s="1137"/>
      <c r="E70" s="1137"/>
      <c r="F70" s="1137"/>
      <c r="G70" s="1137"/>
      <c r="H70" s="1137"/>
      <c r="I70" s="227"/>
      <c r="J70" s="252" t="s">
        <v>1656</v>
      </c>
      <c r="K70" s="252"/>
      <c r="L70" s="1269" t="s">
        <v>847</v>
      </c>
      <c r="M70" s="1270"/>
      <c r="N70" s="1270"/>
      <c r="O70" s="1270"/>
      <c r="P70" s="1270"/>
      <c r="Q70" s="1271"/>
      <c r="R70" s="1136" t="s">
        <v>3849</v>
      </c>
      <c r="S70" s="1138"/>
      <c r="T70" s="1008" t="s">
        <v>1664</v>
      </c>
      <c r="U70" s="1009"/>
      <c r="V70" s="1010"/>
      <c r="W70" s="1355" t="str">
        <f>+$L70</f>
        <v xml:space="preserve">3. Gobernanza </v>
      </c>
      <c r="X70" s="1356"/>
      <c r="Y70" s="1356"/>
      <c r="Z70" s="1356"/>
      <c r="AA70" s="1357"/>
      <c r="AB70" s="1136" t="s">
        <v>3849</v>
      </c>
      <c r="AC70" s="1137"/>
      <c r="AD70" s="1137"/>
      <c r="AE70" s="1137"/>
      <c r="AF70" s="1137"/>
      <c r="AG70" s="1137"/>
      <c r="AH70" s="1137"/>
      <c r="AI70" s="1137"/>
      <c r="AJ70" s="1138"/>
      <c r="AK70" s="1132" t="s">
        <v>1656</v>
      </c>
      <c r="AL70" s="1132"/>
      <c r="AM70" s="1132"/>
      <c r="AN70" s="1269" t="str">
        <f>+$L70</f>
        <v xml:space="preserve">3. Gobernanza </v>
      </c>
      <c r="AO70" s="1270"/>
      <c r="AP70" s="1270"/>
      <c r="AQ70" s="1270"/>
      <c r="AR70" s="1270"/>
      <c r="AS70" s="1271"/>
      <c r="AT70" s="1136" t="s">
        <v>3849</v>
      </c>
      <c r="AU70" s="1137"/>
      <c r="AV70" s="1137"/>
      <c r="AW70" s="1137"/>
      <c r="AX70" s="1137"/>
      <c r="AY70" s="1137"/>
      <c r="AZ70" s="1137"/>
      <c r="BA70" s="1137"/>
      <c r="BB70" s="1138"/>
      <c r="BC70" s="1132" t="s">
        <v>1656</v>
      </c>
      <c r="BD70" s="1132"/>
      <c r="BE70" s="1132"/>
      <c r="BF70" s="1268" t="str">
        <f>+$L70</f>
        <v xml:space="preserve">3. Gobernanza </v>
      </c>
      <c r="BG70" s="1268"/>
      <c r="BH70" s="1268"/>
      <c r="BI70" s="1268"/>
      <c r="BJ70" s="1268"/>
      <c r="BK70" s="1268"/>
      <c r="BL70" s="1136" t="s">
        <v>3849</v>
      </c>
      <c r="BM70" s="1137"/>
      <c r="BN70" s="1137"/>
      <c r="BO70" s="1137"/>
      <c r="BP70" s="1137"/>
      <c r="BQ70" s="1137"/>
      <c r="BR70" s="1137"/>
      <c r="BS70" s="1137"/>
      <c r="BT70" s="1138"/>
      <c r="BU70" s="1132" t="s">
        <v>1656</v>
      </c>
      <c r="BV70" s="1132"/>
      <c r="BW70" s="1132"/>
      <c r="BX70" s="1268" t="str">
        <f>+$L70</f>
        <v xml:space="preserve">3. Gobernanza </v>
      </c>
      <c r="BY70" s="1268"/>
      <c r="BZ70" s="1268"/>
      <c r="CA70" s="1268"/>
      <c r="CB70" s="1268"/>
      <c r="CC70" s="1268"/>
    </row>
    <row r="71" spans="1:81" s="58" customFormat="1" ht="16.2" customHeight="1" x14ac:dyDescent="0.3">
      <c r="A71" s="34"/>
      <c r="B71" s="1168"/>
      <c r="C71" s="1140"/>
      <c r="D71" s="1140"/>
      <c r="E71" s="1140"/>
      <c r="F71" s="1140"/>
      <c r="G71" s="1140"/>
      <c r="H71" s="1140"/>
      <c r="I71" s="228"/>
      <c r="J71" s="252" t="s">
        <v>1659</v>
      </c>
      <c r="K71" s="252"/>
      <c r="L71" s="1142" t="s">
        <v>904</v>
      </c>
      <c r="M71" s="1143"/>
      <c r="N71" s="1143"/>
      <c r="O71" s="1143"/>
      <c r="P71" s="1143"/>
      <c r="Q71" s="1144"/>
      <c r="R71" s="1139"/>
      <c r="S71" s="1141"/>
      <c r="T71" s="1008" t="s">
        <v>1665</v>
      </c>
      <c r="U71" s="1009"/>
      <c r="V71" s="1010"/>
      <c r="W71" s="1145" t="str">
        <f>+$L71</f>
        <v>3.3 Más Oportunidades para la Frontera.</v>
      </c>
      <c r="X71" s="1146"/>
      <c r="Y71" s="1146"/>
      <c r="Z71" s="1146"/>
      <c r="AA71" s="1147"/>
      <c r="AB71" s="1139"/>
      <c r="AC71" s="1140"/>
      <c r="AD71" s="1140"/>
      <c r="AE71" s="1140"/>
      <c r="AF71" s="1140"/>
      <c r="AG71" s="1140"/>
      <c r="AH71" s="1140"/>
      <c r="AI71" s="1140"/>
      <c r="AJ71" s="1141"/>
      <c r="AK71" s="1132" t="s">
        <v>1659</v>
      </c>
      <c r="AL71" s="1132"/>
      <c r="AM71" s="1132"/>
      <c r="AN71" s="1142" t="str">
        <f>+$L71</f>
        <v>3.3 Más Oportunidades para la Frontera.</v>
      </c>
      <c r="AO71" s="1143"/>
      <c r="AP71" s="1143"/>
      <c r="AQ71" s="1143"/>
      <c r="AR71" s="1143"/>
      <c r="AS71" s="1144"/>
      <c r="AT71" s="1139"/>
      <c r="AU71" s="1140"/>
      <c r="AV71" s="1140"/>
      <c r="AW71" s="1140"/>
      <c r="AX71" s="1140"/>
      <c r="AY71" s="1140"/>
      <c r="AZ71" s="1140"/>
      <c r="BA71" s="1140"/>
      <c r="BB71" s="1141"/>
      <c r="BC71" s="1132" t="s">
        <v>1659</v>
      </c>
      <c r="BD71" s="1132"/>
      <c r="BE71" s="1132"/>
      <c r="BF71" s="1133" t="str">
        <f>+$L71</f>
        <v>3.3 Más Oportunidades para la Frontera.</v>
      </c>
      <c r="BG71" s="1133"/>
      <c r="BH71" s="1133"/>
      <c r="BI71" s="1133"/>
      <c r="BJ71" s="1133"/>
      <c r="BK71" s="1133"/>
      <c r="BL71" s="1139"/>
      <c r="BM71" s="1140"/>
      <c r="BN71" s="1140"/>
      <c r="BO71" s="1140"/>
      <c r="BP71" s="1140"/>
      <c r="BQ71" s="1140"/>
      <c r="BR71" s="1140"/>
      <c r="BS71" s="1140"/>
      <c r="BT71" s="1141"/>
      <c r="BU71" s="1132" t="s">
        <v>1659</v>
      </c>
      <c r="BV71" s="1132"/>
      <c r="BW71" s="1132"/>
      <c r="BX71" s="1133" t="str">
        <f>+$L71</f>
        <v>3.3 Más Oportunidades para la Frontera.</v>
      </c>
      <c r="BY71" s="1133"/>
      <c r="BZ71" s="1133"/>
      <c r="CA71" s="1133"/>
      <c r="CB71" s="1133"/>
      <c r="CC71" s="1133"/>
    </row>
    <row r="72" spans="1:81" ht="16.2" customHeight="1" thickBot="1" x14ac:dyDescent="0.35">
      <c r="B72" s="2"/>
      <c r="C72" s="2"/>
      <c r="D72" s="2"/>
      <c r="E72" s="2"/>
      <c r="F72" s="2"/>
      <c r="G72" s="2"/>
      <c r="H72" s="2"/>
      <c r="I72" s="2"/>
      <c r="J72" s="59"/>
      <c r="K72" s="1"/>
      <c r="L72" s="1"/>
      <c r="M72" s="1"/>
      <c r="N72" s="1"/>
      <c r="O72" s="1"/>
      <c r="P72" s="1"/>
      <c r="Q72" s="1"/>
      <c r="R72" s="1"/>
      <c r="S72" s="2"/>
      <c r="T72" s="2"/>
      <c r="U72" s="2"/>
      <c r="V72" s="2"/>
      <c r="W72" s="2"/>
      <c r="X72" s="60"/>
      <c r="Y72" s="60"/>
      <c r="Z72" s="60"/>
      <c r="AA72" s="25"/>
      <c r="AB72" s="25"/>
      <c r="AC72" s="1"/>
      <c r="AK72" s="25"/>
      <c r="AT72" s="25"/>
      <c r="BC72" s="25"/>
      <c r="BL72" s="25"/>
    </row>
    <row r="73" spans="1:81" ht="16.2" customHeight="1" thickBot="1" x14ac:dyDescent="0.35">
      <c r="A73" s="1"/>
      <c r="B73" s="1067" t="s">
        <v>3</v>
      </c>
      <c r="C73" s="1067" t="s">
        <v>1661</v>
      </c>
      <c r="D73" s="1134" t="s">
        <v>3813</v>
      </c>
      <c r="E73" s="1134" t="s">
        <v>3812</v>
      </c>
      <c r="F73" s="1126" t="s">
        <v>3814</v>
      </c>
      <c r="G73" s="1126" t="s">
        <v>3815</v>
      </c>
      <c r="H73" s="1126" t="s">
        <v>3816</v>
      </c>
      <c r="I73" s="1126" t="s">
        <v>3817</v>
      </c>
      <c r="J73" s="1125" t="s">
        <v>1662</v>
      </c>
      <c r="K73" s="1129" t="s">
        <v>1674</v>
      </c>
      <c r="L73" s="1094" t="s">
        <v>3850</v>
      </c>
      <c r="M73" s="1040" t="s">
        <v>1652</v>
      </c>
      <c r="N73" s="1113" t="s">
        <v>3851</v>
      </c>
      <c r="O73" s="1116" t="s">
        <v>3852</v>
      </c>
      <c r="P73" s="1119" t="s">
        <v>3853</v>
      </c>
      <c r="Q73" s="1122" t="s">
        <v>3854</v>
      </c>
      <c r="R73" s="1125" t="s">
        <v>1662</v>
      </c>
      <c r="S73" s="1108" t="s">
        <v>4</v>
      </c>
      <c r="T73" s="1107" t="s">
        <v>3818</v>
      </c>
      <c r="U73" s="1107" t="s">
        <v>3819</v>
      </c>
      <c r="V73" s="1107" t="s">
        <v>3820</v>
      </c>
      <c r="W73" s="1108" t="s">
        <v>5</v>
      </c>
      <c r="X73" s="1111" t="s">
        <v>6</v>
      </c>
      <c r="Y73" s="1112"/>
      <c r="Z73" s="1111" t="s">
        <v>7</v>
      </c>
      <c r="AA73" s="1112"/>
      <c r="AB73" s="1067" t="s">
        <v>1662</v>
      </c>
      <c r="AC73" s="1094" t="s">
        <v>3850</v>
      </c>
      <c r="AD73" s="1097" t="s">
        <v>3855</v>
      </c>
      <c r="AE73" s="1098"/>
      <c r="AF73" s="1098"/>
      <c r="AG73" s="1098"/>
      <c r="AH73" s="1098"/>
      <c r="AI73" s="1098"/>
      <c r="AJ73" s="1099"/>
      <c r="AK73" s="1100" t="s">
        <v>1662</v>
      </c>
      <c r="AL73" s="1101" t="s">
        <v>3856</v>
      </c>
      <c r="AM73" s="1104" t="s">
        <v>3857</v>
      </c>
      <c r="AN73" s="1105"/>
      <c r="AO73" s="1105"/>
      <c r="AP73" s="1105"/>
      <c r="AQ73" s="1105"/>
      <c r="AR73" s="1105"/>
      <c r="AS73" s="1106"/>
      <c r="AT73" s="1067" t="s">
        <v>1662</v>
      </c>
      <c r="AU73" s="1082" t="s">
        <v>3858</v>
      </c>
      <c r="AV73" s="1085" t="s">
        <v>3859</v>
      </c>
      <c r="AW73" s="1086"/>
      <c r="AX73" s="1086"/>
      <c r="AY73" s="1086"/>
      <c r="AZ73" s="1086"/>
      <c r="BA73" s="1086"/>
      <c r="BB73" s="1087"/>
      <c r="BC73" s="1067" t="s">
        <v>1662</v>
      </c>
      <c r="BD73" s="1088" t="s">
        <v>3860</v>
      </c>
      <c r="BE73" s="1091" t="s">
        <v>3861</v>
      </c>
      <c r="BF73" s="1092"/>
      <c r="BG73" s="1092"/>
      <c r="BH73" s="1092"/>
      <c r="BI73" s="1092"/>
      <c r="BJ73" s="1092"/>
      <c r="BK73" s="1093"/>
      <c r="BL73" s="1067" t="s">
        <v>1662</v>
      </c>
      <c r="BM73" s="1068" t="s">
        <v>3862</v>
      </c>
      <c r="BN73" s="1070" t="s">
        <v>3863</v>
      </c>
      <c r="BO73" s="1071"/>
      <c r="BP73" s="1071"/>
      <c r="BQ73" s="1071"/>
      <c r="BR73" s="1071"/>
      <c r="BS73" s="1071"/>
      <c r="BT73" s="1072"/>
      <c r="BU73" s="1073" t="s">
        <v>1663</v>
      </c>
      <c r="BV73" s="1074"/>
      <c r="BW73" s="1074"/>
      <c r="BX73" s="1074"/>
      <c r="BY73" s="1074"/>
      <c r="BZ73" s="1074"/>
      <c r="CA73" s="1074"/>
      <c r="CB73" s="1074"/>
      <c r="CC73" s="1075"/>
    </row>
    <row r="74" spans="1:81" ht="16.2" customHeight="1" x14ac:dyDescent="0.3">
      <c r="A74" s="1"/>
      <c r="B74" s="1067"/>
      <c r="C74" s="1067"/>
      <c r="D74" s="1134"/>
      <c r="E74" s="1134"/>
      <c r="F74" s="1127"/>
      <c r="G74" s="1127"/>
      <c r="H74" s="1127"/>
      <c r="I74" s="1127"/>
      <c r="J74" s="1125"/>
      <c r="K74" s="1129"/>
      <c r="L74" s="1095"/>
      <c r="M74" s="1130"/>
      <c r="N74" s="1114"/>
      <c r="O74" s="1117"/>
      <c r="P74" s="1120"/>
      <c r="Q74" s="1123"/>
      <c r="R74" s="1125"/>
      <c r="S74" s="1109"/>
      <c r="T74" s="1107"/>
      <c r="U74" s="1107"/>
      <c r="V74" s="1107"/>
      <c r="W74" s="1109"/>
      <c r="X74" s="390" t="s">
        <v>12</v>
      </c>
      <c r="Y74" s="390" t="s">
        <v>13</v>
      </c>
      <c r="Z74" s="390" t="s">
        <v>12</v>
      </c>
      <c r="AA74" s="390" t="s">
        <v>13</v>
      </c>
      <c r="AB74" s="1067"/>
      <c r="AC74" s="1095"/>
      <c r="AD74" s="1065" t="s">
        <v>8</v>
      </c>
      <c r="AE74" s="1061" t="s">
        <v>9</v>
      </c>
      <c r="AF74" s="1061"/>
      <c r="AG74" s="1061"/>
      <c r="AH74" s="1061"/>
      <c r="AI74" s="1062" t="s">
        <v>1653</v>
      </c>
      <c r="AJ74" s="1063" t="s">
        <v>10</v>
      </c>
      <c r="AK74" s="1067"/>
      <c r="AL74" s="1102"/>
      <c r="AM74" s="1059" t="s">
        <v>11</v>
      </c>
      <c r="AN74" s="1061" t="s">
        <v>9</v>
      </c>
      <c r="AO74" s="1061"/>
      <c r="AP74" s="1061"/>
      <c r="AQ74" s="1061"/>
      <c r="AR74" s="1062" t="s">
        <v>1653</v>
      </c>
      <c r="AS74" s="1063" t="s">
        <v>10</v>
      </c>
      <c r="AT74" s="1067"/>
      <c r="AU74" s="1083"/>
      <c r="AV74" s="1059" t="s">
        <v>11</v>
      </c>
      <c r="AW74" s="1061" t="s">
        <v>9</v>
      </c>
      <c r="AX74" s="1061"/>
      <c r="AY74" s="1061"/>
      <c r="AZ74" s="1061"/>
      <c r="BA74" s="1062" t="s">
        <v>1653</v>
      </c>
      <c r="BB74" s="1063" t="s">
        <v>10</v>
      </c>
      <c r="BC74" s="1067"/>
      <c r="BD74" s="1089"/>
      <c r="BE74" s="1059" t="s">
        <v>11</v>
      </c>
      <c r="BF74" s="1061" t="s">
        <v>9</v>
      </c>
      <c r="BG74" s="1061"/>
      <c r="BH74" s="1061"/>
      <c r="BI74" s="1061"/>
      <c r="BJ74" s="1062" t="s">
        <v>1653</v>
      </c>
      <c r="BK74" s="1063" t="s">
        <v>10</v>
      </c>
      <c r="BL74" s="1067"/>
      <c r="BM74" s="1068"/>
      <c r="BN74" s="1065" t="s">
        <v>11</v>
      </c>
      <c r="BO74" s="1061" t="s">
        <v>9</v>
      </c>
      <c r="BP74" s="1061"/>
      <c r="BQ74" s="1061"/>
      <c r="BR74" s="1061"/>
      <c r="BS74" s="1049" t="s">
        <v>1653</v>
      </c>
      <c r="BT74" s="1051" t="s">
        <v>10</v>
      </c>
      <c r="BU74" s="1076"/>
      <c r="BV74" s="1077"/>
      <c r="BW74" s="1077"/>
      <c r="BX74" s="1077"/>
      <c r="BY74" s="1077"/>
      <c r="BZ74" s="1077"/>
      <c r="CA74" s="1077"/>
      <c r="CB74" s="1077"/>
      <c r="CC74" s="1078"/>
    </row>
    <row r="75" spans="1:81" ht="16.2" customHeight="1" x14ac:dyDescent="0.3">
      <c r="A75" s="1"/>
      <c r="B75" s="1067"/>
      <c r="C75" s="1067"/>
      <c r="D75" s="1134"/>
      <c r="E75" s="1134"/>
      <c r="F75" s="1128"/>
      <c r="G75" s="1128"/>
      <c r="H75" s="1128"/>
      <c r="I75" s="1128"/>
      <c r="J75" s="1125"/>
      <c r="K75" s="1129"/>
      <c r="L75" s="1096"/>
      <c r="M75" s="1131"/>
      <c r="N75" s="1115"/>
      <c r="O75" s="1118"/>
      <c r="P75" s="1121"/>
      <c r="Q75" s="1124"/>
      <c r="R75" s="1125"/>
      <c r="S75" s="1110"/>
      <c r="T75" s="1107"/>
      <c r="U75" s="1107"/>
      <c r="V75" s="1107"/>
      <c r="W75" s="1110"/>
      <c r="X75" s="391" t="s">
        <v>1660</v>
      </c>
      <c r="Y75" s="391" t="s">
        <v>1660</v>
      </c>
      <c r="Z75" s="391" t="s">
        <v>1660</v>
      </c>
      <c r="AA75" s="391" t="s">
        <v>1660</v>
      </c>
      <c r="AB75" s="1067"/>
      <c r="AC75" s="1096"/>
      <c r="AD75" s="1066"/>
      <c r="AE75" s="392" t="s">
        <v>14</v>
      </c>
      <c r="AF75" s="392" t="s">
        <v>17</v>
      </c>
      <c r="AG75" s="392" t="s">
        <v>15</v>
      </c>
      <c r="AH75" s="392" t="s">
        <v>16</v>
      </c>
      <c r="AI75" s="1050"/>
      <c r="AJ75" s="1064"/>
      <c r="AK75" s="1067"/>
      <c r="AL75" s="1103"/>
      <c r="AM75" s="1060"/>
      <c r="AN75" s="392" t="s">
        <v>14</v>
      </c>
      <c r="AO75" s="392" t="s">
        <v>17</v>
      </c>
      <c r="AP75" s="392" t="s">
        <v>15</v>
      </c>
      <c r="AQ75" s="392" t="s">
        <v>16</v>
      </c>
      <c r="AR75" s="1050"/>
      <c r="AS75" s="1064"/>
      <c r="AT75" s="1067"/>
      <c r="AU75" s="1084"/>
      <c r="AV75" s="1060"/>
      <c r="AW75" s="392" t="s">
        <v>14</v>
      </c>
      <c r="AX75" s="392" t="s">
        <v>17</v>
      </c>
      <c r="AY75" s="392" t="s">
        <v>15</v>
      </c>
      <c r="AZ75" s="392" t="s">
        <v>16</v>
      </c>
      <c r="BA75" s="1050"/>
      <c r="BB75" s="1064"/>
      <c r="BC75" s="1067"/>
      <c r="BD75" s="1090"/>
      <c r="BE75" s="1060"/>
      <c r="BF75" s="392" t="s">
        <v>14</v>
      </c>
      <c r="BG75" s="392" t="s">
        <v>17</v>
      </c>
      <c r="BH75" s="392" t="s">
        <v>15</v>
      </c>
      <c r="BI75" s="392" t="s">
        <v>16</v>
      </c>
      <c r="BJ75" s="1050"/>
      <c r="BK75" s="1064"/>
      <c r="BL75" s="1067"/>
      <c r="BM75" s="1069"/>
      <c r="BN75" s="1066"/>
      <c r="BO75" s="392" t="s">
        <v>14</v>
      </c>
      <c r="BP75" s="392" t="s">
        <v>17</v>
      </c>
      <c r="BQ75" s="392" t="s">
        <v>15</v>
      </c>
      <c r="BR75" s="392" t="s">
        <v>16</v>
      </c>
      <c r="BS75" s="1050"/>
      <c r="BT75" s="1052"/>
      <c r="BU75" s="1079"/>
      <c r="BV75" s="1080"/>
      <c r="BW75" s="1080"/>
      <c r="BX75" s="1080"/>
      <c r="BY75" s="1080"/>
      <c r="BZ75" s="1080"/>
      <c r="CA75" s="1080"/>
      <c r="CB75" s="1080"/>
      <c r="CC75" s="1081"/>
    </row>
    <row r="76" spans="1:81" ht="16.2" customHeight="1" thickBot="1" x14ac:dyDescent="0.35">
      <c r="B76" s="2"/>
    </row>
    <row r="77" spans="1:81" s="58" customFormat="1" ht="40.200000000000003" customHeight="1" thickTop="1" x14ac:dyDescent="0.3">
      <c r="A77" s="34"/>
      <c r="B77" s="885" t="s">
        <v>905</v>
      </c>
      <c r="C77" s="868" t="s">
        <v>906</v>
      </c>
      <c r="D77" s="871"/>
      <c r="E77" s="851"/>
      <c r="F77" s="851"/>
      <c r="G77" s="851"/>
      <c r="H77" s="851"/>
      <c r="I77" s="851"/>
      <c r="J77" s="812">
        <v>591</v>
      </c>
      <c r="K77" s="854" t="str">
        <f>+[15]Metas!K678</f>
        <v xml:space="preserve">Diagnóstico de infraestructuras sociales en zonas limítrofes </v>
      </c>
      <c r="L77" s="857"/>
      <c r="M77" s="860">
        <f t="shared" si="61"/>
        <v>0</v>
      </c>
      <c r="N77" s="836"/>
      <c r="O77" s="839"/>
      <c r="P77" s="863"/>
      <c r="Q77" s="866"/>
      <c r="R77" s="812">
        <f>+$J77</f>
        <v>591</v>
      </c>
      <c r="S77" s="231"/>
      <c r="T77" s="235"/>
      <c r="U77" s="235"/>
      <c r="V77" s="235"/>
      <c r="W77" s="231"/>
      <c r="X77" s="256"/>
      <c r="Y77" s="256"/>
      <c r="Z77" s="256"/>
      <c r="AA77" s="256"/>
      <c r="AB77" s="812">
        <f t="shared" ref="AB77" si="78">+$J77</f>
        <v>591</v>
      </c>
      <c r="AC77" s="827">
        <f t="shared" ref="AC77" si="79">+L77</f>
        <v>0</v>
      </c>
      <c r="AD77" s="44">
        <f t="shared" si="24"/>
        <v>0</v>
      </c>
      <c r="AE77" s="44">
        <f t="shared" si="24"/>
        <v>0</v>
      </c>
      <c r="AF77" s="44">
        <f t="shared" si="24"/>
        <v>0</v>
      </c>
      <c r="AG77" s="44">
        <f t="shared" si="24"/>
        <v>0</v>
      </c>
      <c r="AH77" s="44">
        <f t="shared" si="24"/>
        <v>0</v>
      </c>
      <c r="AI77" s="44">
        <f t="shared" si="24"/>
        <v>0</v>
      </c>
      <c r="AJ77" s="44">
        <f t="shared" si="24"/>
        <v>0</v>
      </c>
      <c r="AK77" s="812">
        <f t="shared" ref="AK77" si="80">+$J77</f>
        <v>591</v>
      </c>
      <c r="AL77" s="830">
        <f t="shared" si="65"/>
        <v>0</v>
      </c>
      <c r="AM77" s="44">
        <f t="shared" si="2"/>
        <v>0</v>
      </c>
      <c r="AN77" s="47"/>
      <c r="AO77" s="47"/>
      <c r="AP77" s="47"/>
      <c r="AQ77" s="47"/>
      <c r="AR77" s="47"/>
      <c r="AS77" s="47"/>
      <c r="AT77" s="812">
        <f t="shared" ref="AT77" si="81">+$J77</f>
        <v>591</v>
      </c>
      <c r="AU77" s="833">
        <f t="shared" si="67"/>
        <v>0</v>
      </c>
      <c r="AV77" s="44">
        <f t="shared" si="3"/>
        <v>0</v>
      </c>
      <c r="AW77" s="47"/>
      <c r="AX77" s="47"/>
      <c r="AY77" s="47"/>
      <c r="AZ77" s="47"/>
      <c r="BA77" s="47"/>
      <c r="BB77" s="47"/>
      <c r="BC77" s="812">
        <f t="shared" ref="BC77" si="82">+$J77</f>
        <v>591</v>
      </c>
      <c r="BD77" s="809">
        <f t="shared" si="69"/>
        <v>0</v>
      </c>
      <c r="BE77" s="44">
        <f t="shared" si="4"/>
        <v>0</v>
      </c>
      <c r="BF77" s="47"/>
      <c r="BG77" s="47"/>
      <c r="BH77" s="47"/>
      <c r="BI77" s="47"/>
      <c r="BJ77" s="47"/>
      <c r="BK77" s="47"/>
      <c r="BL77" s="812">
        <f t="shared" ref="BL77" si="83">+$J77</f>
        <v>591</v>
      </c>
      <c r="BM77" s="815">
        <f t="shared" si="71"/>
        <v>0</v>
      </c>
      <c r="BN77" s="44">
        <f t="shared" si="5"/>
        <v>0</v>
      </c>
      <c r="BO77" s="47"/>
      <c r="BP77" s="47"/>
      <c r="BQ77" s="47"/>
      <c r="BR77" s="47"/>
      <c r="BS77" s="47"/>
      <c r="BT77" s="47"/>
      <c r="BU77" s="818"/>
      <c r="BV77" s="819"/>
      <c r="BW77" s="819"/>
      <c r="BX77" s="819"/>
      <c r="BY77" s="819"/>
      <c r="BZ77" s="819"/>
      <c r="CA77" s="819"/>
      <c r="CB77" s="819"/>
      <c r="CC77" s="820"/>
    </row>
    <row r="78" spans="1:81" s="58" customFormat="1" ht="40.200000000000003" customHeight="1" x14ac:dyDescent="0.3">
      <c r="A78" s="34"/>
      <c r="B78" s="886"/>
      <c r="C78" s="869"/>
      <c r="D78" s="872"/>
      <c r="E78" s="852"/>
      <c r="F78" s="852"/>
      <c r="G78" s="852"/>
      <c r="H78" s="852"/>
      <c r="I78" s="852"/>
      <c r="J78" s="813"/>
      <c r="K78" s="855"/>
      <c r="L78" s="858"/>
      <c r="M78" s="861"/>
      <c r="N78" s="837"/>
      <c r="O78" s="840"/>
      <c r="P78" s="864"/>
      <c r="Q78" s="867"/>
      <c r="R78" s="813"/>
      <c r="S78" s="39"/>
      <c r="T78" s="236"/>
      <c r="U78" s="236"/>
      <c r="V78" s="236"/>
      <c r="W78" s="39"/>
      <c r="X78" s="31"/>
      <c r="Y78" s="31"/>
      <c r="Z78" s="31"/>
      <c r="AA78" s="31"/>
      <c r="AB78" s="813"/>
      <c r="AC78" s="828"/>
      <c r="AD78" s="51">
        <f t="shared" si="24"/>
        <v>0</v>
      </c>
      <c r="AE78" s="51">
        <f t="shared" si="24"/>
        <v>0</v>
      </c>
      <c r="AF78" s="51">
        <f t="shared" si="24"/>
        <v>0</v>
      </c>
      <c r="AG78" s="51">
        <f t="shared" ref="AG78:AJ132" si="84">+AP78+AY78+BH78+BQ78</f>
        <v>0</v>
      </c>
      <c r="AH78" s="51">
        <f t="shared" si="84"/>
        <v>0</v>
      </c>
      <c r="AI78" s="51">
        <f t="shared" si="84"/>
        <v>0</v>
      </c>
      <c r="AJ78" s="51">
        <f t="shared" si="84"/>
        <v>0</v>
      </c>
      <c r="AK78" s="813"/>
      <c r="AL78" s="831"/>
      <c r="AM78" s="51">
        <f t="shared" si="2"/>
        <v>0</v>
      </c>
      <c r="AN78" s="257"/>
      <c r="AO78" s="257"/>
      <c r="AP78" s="257"/>
      <c r="AQ78" s="257"/>
      <c r="AR78" s="257"/>
      <c r="AS78" s="257"/>
      <c r="AT78" s="813"/>
      <c r="AU78" s="834"/>
      <c r="AV78" s="51">
        <f t="shared" si="3"/>
        <v>0</v>
      </c>
      <c r="AW78" s="257"/>
      <c r="AX78" s="257"/>
      <c r="AY78" s="257"/>
      <c r="AZ78" s="257"/>
      <c r="BA78" s="257"/>
      <c r="BB78" s="257"/>
      <c r="BC78" s="813"/>
      <c r="BD78" s="810"/>
      <c r="BE78" s="51">
        <f t="shared" si="4"/>
        <v>0</v>
      </c>
      <c r="BF78" s="257"/>
      <c r="BG78" s="257"/>
      <c r="BH78" s="257"/>
      <c r="BI78" s="257"/>
      <c r="BJ78" s="257"/>
      <c r="BK78" s="257"/>
      <c r="BL78" s="813"/>
      <c r="BM78" s="816"/>
      <c r="BN78" s="51">
        <f t="shared" si="5"/>
        <v>0</v>
      </c>
      <c r="BO78" s="257"/>
      <c r="BP78" s="257"/>
      <c r="BQ78" s="257"/>
      <c r="BR78" s="257"/>
      <c r="BS78" s="257"/>
      <c r="BT78" s="257"/>
      <c r="BU78" s="821"/>
      <c r="BV78" s="822"/>
      <c r="BW78" s="822"/>
      <c r="BX78" s="822"/>
      <c r="BY78" s="822"/>
      <c r="BZ78" s="822"/>
      <c r="CA78" s="822"/>
      <c r="CB78" s="822"/>
      <c r="CC78" s="823"/>
    </row>
    <row r="79" spans="1:81" s="58" customFormat="1" ht="40.200000000000003" customHeight="1" x14ac:dyDescent="0.3">
      <c r="A79" s="34"/>
      <c r="B79" s="886"/>
      <c r="C79" s="869"/>
      <c r="D79" s="872"/>
      <c r="E79" s="852"/>
      <c r="F79" s="852"/>
      <c r="G79" s="852"/>
      <c r="H79" s="852"/>
      <c r="I79" s="852"/>
      <c r="J79" s="813"/>
      <c r="K79" s="855"/>
      <c r="L79" s="858"/>
      <c r="M79" s="861"/>
      <c r="N79" s="837"/>
      <c r="O79" s="840"/>
      <c r="P79" s="864"/>
      <c r="Q79" s="867"/>
      <c r="R79" s="813"/>
      <c r="S79" s="39"/>
      <c r="T79" s="236"/>
      <c r="U79" s="236"/>
      <c r="V79" s="236"/>
      <c r="W79" s="39"/>
      <c r="X79" s="31"/>
      <c r="Y79" s="31"/>
      <c r="Z79" s="31"/>
      <c r="AA79" s="31"/>
      <c r="AB79" s="813"/>
      <c r="AC79" s="828"/>
      <c r="AD79" s="51">
        <f t="shared" ref="AD79:AF132" si="85">+AM79+AV79+BE79+BN79</f>
        <v>0</v>
      </c>
      <c r="AE79" s="51">
        <f t="shared" si="85"/>
        <v>0</v>
      </c>
      <c r="AF79" s="51">
        <f t="shared" si="85"/>
        <v>0</v>
      </c>
      <c r="AG79" s="51">
        <f t="shared" si="84"/>
        <v>0</v>
      </c>
      <c r="AH79" s="51">
        <f t="shared" si="84"/>
        <v>0</v>
      </c>
      <c r="AI79" s="51">
        <f t="shared" si="84"/>
        <v>0</v>
      </c>
      <c r="AJ79" s="51">
        <f t="shared" si="84"/>
        <v>0</v>
      </c>
      <c r="AK79" s="813"/>
      <c r="AL79" s="831"/>
      <c r="AM79" s="51">
        <f t="shared" si="2"/>
        <v>0</v>
      </c>
      <c r="AN79" s="257"/>
      <c r="AO79" s="257"/>
      <c r="AP79" s="257"/>
      <c r="AQ79" s="257"/>
      <c r="AR79" s="257"/>
      <c r="AS79" s="257"/>
      <c r="AT79" s="813"/>
      <c r="AU79" s="834"/>
      <c r="AV79" s="51">
        <f t="shared" si="3"/>
        <v>0</v>
      </c>
      <c r="AW79" s="257"/>
      <c r="AX79" s="257"/>
      <c r="AY79" s="257"/>
      <c r="AZ79" s="257"/>
      <c r="BA79" s="257"/>
      <c r="BB79" s="257"/>
      <c r="BC79" s="813"/>
      <c r="BD79" s="810"/>
      <c r="BE79" s="51">
        <f t="shared" si="4"/>
        <v>0</v>
      </c>
      <c r="BF79" s="257"/>
      <c r="BG79" s="257"/>
      <c r="BH79" s="257"/>
      <c r="BI79" s="257"/>
      <c r="BJ79" s="257"/>
      <c r="BK79" s="257"/>
      <c r="BL79" s="813"/>
      <c r="BM79" s="816"/>
      <c r="BN79" s="51">
        <f t="shared" si="5"/>
        <v>0</v>
      </c>
      <c r="BO79" s="257"/>
      <c r="BP79" s="257"/>
      <c r="BQ79" s="257"/>
      <c r="BR79" s="257"/>
      <c r="BS79" s="257"/>
      <c r="BT79" s="257"/>
      <c r="BU79" s="821"/>
      <c r="BV79" s="822"/>
      <c r="BW79" s="822"/>
      <c r="BX79" s="822"/>
      <c r="BY79" s="822"/>
      <c r="BZ79" s="822"/>
      <c r="CA79" s="822"/>
      <c r="CB79" s="822"/>
      <c r="CC79" s="823"/>
    </row>
    <row r="80" spans="1:81" s="58" customFormat="1" ht="40.200000000000003" customHeight="1" thickBot="1" x14ac:dyDescent="0.35">
      <c r="A80" s="34"/>
      <c r="B80" s="886"/>
      <c r="C80" s="869"/>
      <c r="D80" s="873"/>
      <c r="E80" s="853"/>
      <c r="F80" s="853"/>
      <c r="G80" s="853"/>
      <c r="H80" s="853"/>
      <c r="I80" s="853"/>
      <c r="J80" s="814"/>
      <c r="K80" s="856"/>
      <c r="L80" s="859"/>
      <c r="M80" s="862"/>
      <c r="N80" s="838"/>
      <c r="O80" s="841"/>
      <c r="P80" s="865"/>
      <c r="Q80" s="874"/>
      <c r="R80" s="814"/>
      <c r="S80" s="232"/>
      <c r="T80" s="237"/>
      <c r="U80" s="237"/>
      <c r="V80" s="237"/>
      <c r="W80" s="232"/>
      <c r="X80" s="260"/>
      <c r="Y80" s="260"/>
      <c r="Z80" s="260"/>
      <c r="AA80" s="260"/>
      <c r="AB80" s="814"/>
      <c r="AC80" s="829"/>
      <c r="AD80" s="46">
        <f t="shared" si="85"/>
        <v>0</v>
      </c>
      <c r="AE80" s="46">
        <f t="shared" si="85"/>
        <v>0</v>
      </c>
      <c r="AF80" s="46">
        <f t="shared" si="85"/>
        <v>0</v>
      </c>
      <c r="AG80" s="46">
        <f t="shared" si="84"/>
        <v>0</v>
      </c>
      <c r="AH80" s="46">
        <f t="shared" si="84"/>
        <v>0</v>
      </c>
      <c r="AI80" s="46">
        <f t="shared" si="84"/>
        <v>0</v>
      </c>
      <c r="AJ80" s="46">
        <f t="shared" si="84"/>
        <v>0</v>
      </c>
      <c r="AK80" s="814"/>
      <c r="AL80" s="832"/>
      <c r="AM80" s="46">
        <f t="shared" si="2"/>
        <v>0</v>
      </c>
      <c r="AN80" s="49"/>
      <c r="AO80" s="49"/>
      <c r="AP80" s="49"/>
      <c r="AQ80" s="49"/>
      <c r="AR80" s="49"/>
      <c r="AS80" s="49"/>
      <c r="AT80" s="814"/>
      <c r="AU80" s="835"/>
      <c r="AV80" s="46">
        <f t="shared" si="3"/>
        <v>0</v>
      </c>
      <c r="AW80" s="49"/>
      <c r="AX80" s="49"/>
      <c r="AY80" s="49"/>
      <c r="AZ80" s="49"/>
      <c r="BA80" s="49"/>
      <c r="BB80" s="49"/>
      <c r="BC80" s="814"/>
      <c r="BD80" s="811"/>
      <c r="BE80" s="46">
        <f t="shared" si="4"/>
        <v>0</v>
      </c>
      <c r="BF80" s="49"/>
      <c r="BG80" s="49"/>
      <c r="BH80" s="49"/>
      <c r="BI80" s="49"/>
      <c r="BJ80" s="49"/>
      <c r="BK80" s="49"/>
      <c r="BL80" s="814"/>
      <c r="BM80" s="817"/>
      <c r="BN80" s="46">
        <f t="shared" si="5"/>
        <v>0</v>
      </c>
      <c r="BO80" s="49"/>
      <c r="BP80" s="49"/>
      <c r="BQ80" s="49"/>
      <c r="BR80" s="49"/>
      <c r="BS80" s="49"/>
      <c r="BT80" s="49"/>
      <c r="BU80" s="824"/>
      <c r="BV80" s="825"/>
      <c r="BW80" s="825"/>
      <c r="BX80" s="825"/>
      <c r="BY80" s="825"/>
      <c r="BZ80" s="825"/>
      <c r="CA80" s="825"/>
      <c r="CB80" s="825"/>
      <c r="CC80" s="826"/>
    </row>
    <row r="81" spans="1:81" s="58" customFormat="1" ht="40.200000000000003" customHeight="1" thickTop="1" x14ac:dyDescent="0.3">
      <c r="A81" s="34"/>
      <c r="B81" s="886"/>
      <c r="C81" s="869"/>
      <c r="D81" s="871"/>
      <c r="E81" s="851"/>
      <c r="F81" s="851"/>
      <c r="G81" s="851"/>
      <c r="H81" s="851"/>
      <c r="I81" s="851"/>
      <c r="J81" s="812">
        <v>592</v>
      </c>
      <c r="K81" s="854" t="str">
        <f>+[15]Metas!K679</f>
        <v xml:space="preserve">Plan de mejoramiento de infraestructuras sociales en zonas limítrofes </v>
      </c>
      <c r="L81" s="857"/>
      <c r="M81" s="860">
        <f t="shared" si="61"/>
        <v>100</v>
      </c>
      <c r="N81" s="836">
        <v>25</v>
      </c>
      <c r="O81" s="839">
        <v>50</v>
      </c>
      <c r="P81" s="863">
        <v>25</v>
      </c>
      <c r="Q81" s="866"/>
      <c r="R81" s="812">
        <f>+$J81</f>
        <v>592</v>
      </c>
      <c r="S81" s="231" t="s">
        <v>5993</v>
      </c>
      <c r="T81" s="235" t="s">
        <v>3822</v>
      </c>
      <c r="U81" s="235" t="s">
        <v>3827</v>
      </c>
      <c r="V81" s="235" t="s">
        <v>3830</v>
      </c>
      <c r="W81" s="231" t="s">
        <v>5994</v>
      </c>
      <c r="X81" s="256">
        <v>44958</v>
      </c>
      <c r="Y81" s="256">
        <v>45199</v>
      </c>
      <c r="Z81" s="256"/>
      <c r="AA81" s="256"/>
      <c r="AB81" s="812">
        <f t="shared" ref="AB81" si="86">+$J81</f>
        <v>592</v>
      </c>
      <c r="AC81" s="827">
        <f t="shared" ref="AC81" si="87">+L81</f>
        <v>0</v>
      </c>
      <c r="AD81" s="44">
        <f t="shared" si="85"/>
        <v>0</v>
      </c>
      <c r="AE81" s="44">
        <f t="shared" si="85"/>
        <v>0</v>
      </c>
      <c r="AF81" s="44">
        <f t="shared" si="85"/>
        <v>0</v>
      </c>
      <c r="AG81" s="44">
        <f t="shared" si="84"/>
        <v>0</v>
      </c>
      <c r="AH81" s="44">
        <f t="shared" si="84"/>
        <v>0</v>
      </c>
      <c r="AI81" s="44">
        <f t="shared" si="84"/>
        <v>0</v>
      </c>
      <c r="AJ81" s="44">
        <f t="shared" si="84"/>
        <v>0</v>
      </c>
      <c r="AK81" s="812">
        <f t="shared" ref="AK81" si="88">+$J81</f>
        <v>592</v>
      </c>
      <c r="AL81" s="830">
        <f t="shared" si="65"/>
        <v>25</v>
      </c>
      <c r="AM81" s="44">
        <f t="shared" si="2"/>
        <v>0</v>
      </c>
      <c r="AN81" s="47"/>
      <c r="AO81" s="47"/>
      <c r="AP81" s="47"/>
      <c r="AQ81" s="47"/>
      <c r="AR81" s="47"/>
      <c r="AS81" s="47"/>
      <c r="AT81" s="812">
        <f t="shared" ref="AT81" si="89">+$J81</f>
        <v>592</v>
      </c>
      <c r="AU81" s="833">
        <f t="shared" si="67"/>
        <v>50</v>
      </c>
      <c r="AV81" s="44">
        <f t="shared" si="3"/>
        <v>0</v>
      </c>
      <c r="AW81" s="47"/>
      <c r="AX81" s="47"/>
      <c r="AY81" s="47"/>
      <c r="AZ81" s="47"/>
      <c r="BA81" s="47"/>
      <c r="BB81" s="47"/>
      <c r="BC81" s="812">
        <f t="shared" ref="BC81" si="90">+$J81</f>
        <v>592</v>
      </c>
      <c r="BD81" s="809">
        <f t="shared" si="69"/>
        <v>25</v>
      </c>
      <c r="BE81" s="44">
        <f t="shared" si="4"/>
        <v>0</v>
      </c>
      <c r="BF81" s="47"/>
      <c r="BG81" s="47"/>
      <c r="BH81" s="47"/>
      <c r="BI81" s="47"/>
      <c r="BJ81" s="47"/>
      <c r="BK81" s="47"/>
      <c r="BL81" s="812">
        <f t="shared" ref="BL81" si="91">+$J81</f>
        <v>592</v>
      </c>
      <c r="BM81" s="815">
        <f t="shared" si="71"/>
        <v>0</v>
      </c>
      <c r="BN81" s="44">
        <f t="shared" si="5"/>
        <v>0</v>
      </c>
      <c r="BO81" s="47"/>
      <c r="BP81" s="47"/>
      <c r="BQ81" s="47"/>
      <c r="BR81" s="47"/>
      <c r="BS81" s="47"/>
      <c r="BT81" s="47"/>
      <c r="BU81" s="818"/>
      <c r="BV81" s="819"/>
      <c r="BW81" s="819"/>
      <c r="BX81" s="819"/>
      <c r="BY81" s="819"/>
      <c r="BZ81" s="819"/>
      <c r="CA81" s="819"/>
      <c r="CB81" s="819"/>
      <c r="CC81" s="820"/>
    </row>
    <row r="82" spans="1:81" s="58" customFormat="1" ht="40.200000000000003" customHeight="1" x14ac:dyDescent="0.3">
      <c r="A82" s="34"/>
      <c r="B82" s="886"/>
      <c r="C82" s="869"/>
      <c r="D82" s="872"/>
      <c r="E82" s="852"/>
      <c r="F82" s="852"/>
      <c r="G82" s="852"/>
      <c r="H82" s="852"/>
      <c r="I82" s="852"/>
      <c r="J82" s="813"/>
      <c r="K82" s="855"/>
      <c r="L82" s="858"/>
      <c r="M82" s="861"/>
      <c r="N82" s="837"/>
      <c r="O82" s="840"/>
      <c r="P82" s="864"/>
      <c r="Q82" s="867"/>
      <c r="R82" s="813"/>
      <c r="S82" s="39"/>
      <c r="T82" s="236"/>
      <c r="U82" s="236"/>
      <c r="V82" s="236"/>
      <c r="W82" s="39" t="s">
        <v>5995</v>
      </c>
      <c r="X82" s="31"/>
      <c r="Y82" s="31"/>
      <c r="Z82" s="31"/>
      <c r="AA82" s="31"/>
      <c r="AB82" s="813"/>
      <c r="AC82" s="828"/>
      <c r="AD82" s="51">
        <f t="shared" si="85"/>
        <v>0</v>
      </c>
      <c r="AE82" s="51">
        <f t="shared" si="85"/>
        <v>0</v>
      </c>
      <c r="AF82" s="51">
        <f t="shared" si="85"/>
        <v>0</v>
      </c>
      <c r="AG82" s="51">
        <f t="shared" si="84"/>
        <v>0</v>
      </c>
      <c r="AH82" s="51">
        <f t="shared" si="84"/>
        <v>0</v>
      </c>
      <c r="AI82" s="51">
        <f t="shared" si="84"/>
        <v>0</v>
      </c>
      <c r="AJ82" s="51">
        <f t="shared" si="84"/>
        <v>0</v>
      </c>
      <c r="AK82" s="813"/>
      <c r="AL82" s="831"/>
      <c r="AM82" s="51">
        <f t="shared" si="2"/>
        <v>0</v>
      </c>
      <c r="AN82" s="257"/>
      <c r="AO82" s="257"/>
      <c r="AP82" s="257"/>
      <c r="AQ82" s="257"/>
      <c r="AR82" s="257"/>
      <c r="AS82" s="257"/>
      <c r="AT82" s="813"/>
      <c r="AU82" s="834"/>
      <c r="AV82" s="51">
        <f t="shared" si="3"/>
        <v>0</v>
      </c>
      <c r="AW82" s="257"/>
      <c r="AX82" s="257"/>
      <c r="AY82" s="257"/>
      <c r="AZ82" s="257"/>
      <c r="BA82" s="257"/>
      <c r="BB82" s="257"/>
      <c r="BC82" s="813"/>
      <c r="BD82" s="810"/>
      <c r="BE82" s="51">
        <f t="shared" si="4"/>
        <v>0</v>
      </c>
      <c r="BF82" s="257"/>
      <c r="BG82" s="257"/>
      <c r="BH82" s="257"/>
      <c r="BI82" s="257"/>
      <c r="BJ82" s="257"/>
      <c r="BK82" s="257"/>
      <c r="BL82" s="813"/>
      <c r="BM82" s="816"/>
      <c r="BN82" s="51">
        <f t="shared" si="5"/>
        <v>0</v>
      </c>
      <c r="BO82" s="257"/>
      <c r="BP82" s="257"/>
      <c r="BQ82" s="257"/>
      <c r="BR82" s="257"/>
      <c r="BS82" s="257"/>
      <c r="BT82" s="257"/>
      <c r="BU82" s="821"/>
      <c r="BV82" s="822"/>
      <c r="BW82" s="822"/>
      <c r="BX82" s="822"/>
      <c r="BY82" s="822"/>
      <c r="BZ82" s="822"/>
      <c r="CA82" s="822"/>
      <c r="CB82" s="822"/>
      <c r="CC82" s="823"/>
    </row>
    <row r="83" spans="1:81" s="58" customFormat="1" ht="40.200000000000003" customHeight="1" x14ac:dyDescent="0.3">
      <c r="A83" s="34"/>
      <c r="B83" s="886"/>
      <c r="C83" s="869"/>
      <c r="D83" s="872"/>
      <c r="E83" s="852"/>
      <c r="F83" s="852"/>
      <c r="G83" s="852"/>
      <c r="H83" s="852"/>
      <c r="I83" s="852"/>
      <c r="J83" s="813"/>
      <c r="K83" s="855"/>
      <c r="L83" s="858"/>
      <c r="M83" s="861"/>
      <c r="N83" s="837"/>
      <c r="O83" s="840"/>
      <c r="P83" s="864"/>
      <c r="Q83" s="867"/>
      <c r="R83" s="813"/>
      <c r="S83" s="39"/>
      <c r="T83" s="236"/>
      <c r="U83" s="236"/>
      <c r="V83" s="236"/>
      <c r="W83" s="39" t="s">
        <v>5996</v>
      </c>
      <c r="X83" s="31"/>
      <c r="Y83" s="31"/>
      <c r="Z83" s="31"/>
      <c r="AA83" s="31"/>
      <c r="AB83" s="813"/>
      <c r="AC83" s="828"/>
      <c r="AD83" s="51">
        <f t="shared" si="85"/>
        <v>0</v>
      </c>
      <c r="AE83" s="51">
        <f t="shared" si="85"/>
        <v>0</v>
      </c>
      <c r="AF83" s="51">
        <f t="shared" si="85"/>
        <v>0</v>
      </c>
      <c r="AG83" s="51">
        <f t="shared" si="84"/>
        <v>0</v>
      </c>
      <c r="AH83" s="51">
        <f t="shared" si="84"/>
        <v>0</v>
      </c>
      <c r="AI83" s="51">
        <f t="shared" si="84"/>
        <v>0</v>
      </c>
      <c r="AJ83" s="51">
        <f t="shared" si="84"/>
        <v>0</v>
      </c>
      <c r="AK83" s="813"/>
      <c r="AL83" s="831"/>
      <c r="AM83" s="51">
        <f t="shared" si="2"/>
        <v>0</v>
      </c>
      <c r="AN83" s="257"/>
      <c r="AO83" s="257"/>
      <c r="AP83" s="257"/>
      <c r="AQ83" s="257"/>
      <c r="AR83" s="257"/>
      <c r="AS83" s="257"/>
      <c r="AT83" s="813"/>
      <c r="AU83" s="834"/>
      <c r="AV83" s="51">
        <f t="shared" si="3"/>
        <v>0</v>
      </c>
      <c r="AW83" s="257"/>
      <c r="AX83" s="257"/>
      <c r="AY83" s="257"/>
      <c r="AZ83" s="257"/>
      <c r="BA83" s="257"/>
      <c r="BB83" s="257"/>
      <c r="BC83" s="813"/>
      <c r="BD83" s="810"/>
      <c r="BE83" s="51">
        <f t="shared" si="4"/>
        <v>0</v>
      </c>
      <c r="BF83" s="257"/>
      <c r="BG83" s="257"/>
      <c r="BH83" s="257"/>
      <c r="BI83" s="257"/>
      <c r="BJ83" s="257"/>
      <c r="BK83" s="257"/>
      <c r="BL83" s="813"/>
      <c r="BM83" s="816"/>
      <c r="BN83" s="51">
        <f t="shared" si="5"/>
        <v>0</v>
      </c>
      <c r="BO83" s="257"/>
      <c r="BP83" s="257"/>
      <c r="BQ83" s="257"/>
      <c r="BR83" s="257"/>
      <c r="BS83" s="257"/>
      <c r="BT83" s="257"/>
      <c r="BU83" s="821"/>
      <c r="BV83" s="822"/>
      <c r="BW83" s="822"/>
      <c r="BX83" s="822"/>
      <c r="BY83" s="822"/>
      <c r="BZ83" s="822"/>
      <c r="CA83" s="822"/>
      <c r="CB83" s="822"/>
      <c r="CC83" s="823"/>
    </row>
    <row r="84" spans="1:81" s="58" customFormat="1" ht="40.200000000000003" customHeight="1" thickBot="1" x14ac:dyDescent="0.35">
      <c r="A84" s="34"/>
      <c r="B84" s="886"/>
      <c r="C84" s="869"/>
      <c r="D84" s="873"/>
      <c r="E84" s="853"/>
      <c r="F84" s="853"/>
      <c r="G84" s="853"/>
      <c r="H84" s="853"/>
      <c r="I84" s="853"/>
      <c r="J84" s="814"/>
      <c r="K84" s="856"/>
      <c r="L84" s="859"/>
      <c r="M84" s="862"/>
      <c r="N84" s="838"/>
      <c r="O84" s="841"/>
      <c r="P84" s="865"/>
      <c r="Q84" s="874"/>
      <c r="R84" s="814"/>
      <c r="S84" s="232"/>
      <c r="T84" s="237"/>
      <c r="U84" s="237"/>
      <c r="V84" s="237"/>
      <c r="W84" s="232"/>
      <c r="X84" s="260"/>
      <c r="Y84" s="260"/>
      <c r="Z84" s="260"/>
      <c r="AA84" s="260"/>
      <c r="AB84" s="814"/>
      <c r="AC84" s="829"/>
      <c r="AD84" s="46">
        <f t="shared" si="85"/>
        <v>0</v>
      </c>
      <c r="AE84" s="46">
        <f t="shared" si="85"/>
        <v>0</v>
      </c>
      <c r="AF84" s="46">
        <f t="shared" si="85"/>
        <v>0</v>
      </c>
      <c r="AG84" s="46">
        <f t="shared" si="84"/>
        <v>0</v>
      </c>
      <c r="AH84" s="46">
        <f t="shared" si="84"/>
        <v>0</v>
      </c>
      <c r="AI84" s="46">
        <f t="shared" si="84"/>
        <v>0</v>
      </c>
      <c r="AJ84" s="46">
        <f t="shared" si="84"/>
        <v>0</v>
      </c>
      <c r="AK84" s="814"/>
      <c r="AL84" s="832"/>
      <c r="AM84" s="46">
        <f t="shared" si="2"/>
        <v>0</v>
      </c>
      <c r="AN84" s="49"/>
      <c r="AO84" s="49"/>
      <c r="AP84" s="49"/>
      <c r="AQ84" s="49"/>
      <c r="AR84" s="49"/>
      <c r="AS84" s="49"/>
      <c r="AT84" s="814"/>
      <c r="AU84" s="835"/>
      <c r="AV84" s="46">
        <f t="shared" si="3"/>
        <v>0</v>
      </c>
      <c r="AW84" s="49"/>
      <c r="AX84" s="49"/>
      <c r="AY84" s="49"/>
      <c r="AZ84" s="49"/>
      <c r="BA84" s="49"/>
      <c r="BB84" s="49"/>
      <c r="BC84" s="814"/>
      <c r="BD84" s="811"/>
      <c r="BE84" s="46">
        <f t="shared" si="4"/>
        <v>0</v>
      </c>
      <c r="BF84" s="49"/>
      <c r="BG84" s="49"/>
      <c r="BH84" s="49"/>
      <c r="BI84" s="49"/>
      <c r="BJ84" s="49"/>
      <c r="BK84" s="49"/>
      <c r="BL84" s="814"/>
      <c r="BM84" s="817"/>
      <c r="BN84" s="46">
        <f t="shared" si="5"/>
        <v>0</v>
      </c>
      <c r="BO84" s="49"/>
      <c r="BP84" s="49"/>
      <c r="BQ84" s="49"/>
      <c r="BR84" s="49"/>
      <c r="BS84" s="49"/>
      <c r="BT84" s="49"/>
      <c r="BU84" s="824"/>
      <c r="BV84" s="825"/>
      <c r="BW84" s="825"/>
      <c r="BX84" s="825"/>
      <c r="BY84" s="825"/>
      <c r="BZ84" s="825"/>
      <c r="CA84" s="825"/>
      <c r="CB84" s="825"/>
      <c r="CC84" s="826"/>
    </row>
    <row r="85" spans="1:81" s="58" customFormat="1" ht="40.200000000000003" customHeight="1" thickTop="1" x14ac:dyDescent="0.3">
      <c r="A85" s="34"/>
      <c r="B85" s="886"/>
      <c r="C85" s="869"/>
      <c r="D85" s="871"/>
      <c r="E85" s="851"/>
      <c r="F85" s="851"/>
      <c r="G85" s="851"/>
      <c r="H85" s="851"/>
      <c r="I85" s="851"/>
      <c r="J85" s="812">
        <v>593</v>
      </c>
      <c r="K85" s="854" t="str">
        <f>+[15]Metas!K680</f>
        <v xml:space="preserve">Diagnóstico análisis del marco jurídico fronterizo </v>
      </c>
      <c r="L85" s="857"/>
      <c r="M85" s="860">
        <f t="shared" si="61"/>
        <v>100</v>
      </c>
      <c r="N85" s="836">
        <v>25</v>
      </c>
      <c r="O85" s="839">
        <v>50</v>
      </c>
      <c r="P85" s="863">
        <v>25</v>
      </c>
      <c r="Q85" s="866"/>
      <c r="R85" s="812">
        <f>+$J85</f>
        <v>593</v>
      </c>
      <c r="S85" s="231" t="s">
        <v>5997</v>
      </c>
      <c r="T85" s="235" t="s">
        <v>3822</v>
      </c>
      <c r="U85" s="235" t="s">
        <v>3828</v>
      </c>
      <c r="V85" s="235" t="s">
        <v>3830</v>
      </c>
      <c r="W85" s="231" t="s">
        <v>5967</v>
      </c>
      <c r="X85" s="256">
        <v>44958</v>
      </c>
      <c r="Y85" s="256">
        <v>45076</v>
      </c>
      <c r="Z85" s="256"/>
      <c r="AA85" s="256"/>
      <c r="AB85" s="812">
        <f t="shared" ref="AB85" si="92">+$J85</f>
        <v>593</v>
      </c>
      <c r="AC85" s="827">
        <f t="shared" ref="AC85" si="93">+L85</f>
        <v>0</v>
      </c>
      <c r="AD85" s="44">
        <f t="shared" si="85"/>
        <v>0</v>
      </c>
      <c r="AE85" s="44">
        <f t="shared" si="85"/>
        <v>0</v>
      </c>
      <c r="AF85" s="44">
        <f t="shared" si="85"/>
        <v>0</v>
      </c>
      <c r="AG85" s="44">
        <f t="shared" si="84"/>
        <v>0</v>
      </c>
      <c r="AH85" s="44">
        <f t="shared" si="84"/>
        <v>0</v>
      </c>
      <c r="AI85" s="44">
        <f t="shared" si="84"/>
        <v>0</v>
      </c>
      <c r="AJ85" s="44">
        <f t="shared" si="84"/>
        <v>0</v>
      </c>
      <c r="AK85" s="812">
        <f t="shared" ref="AK85" si="94">+$J85</f>
        <v>593</v>
      </c>
      <c r="AL85" s="830">
        <f t="shared" si="65"/>
        <v>25</v>
      </c>
      <c r="AM85" s="44">
        <f t="shared" si="2"/>
        <v>0</v>
      </c>
      <c r="AN85" s="47"/>
      <c r="AO85" s="47"/>
      <c r="AP85" s="47"/>
      <c r="AQ85" s="47"/>
      <c r="AR85" s="47"/>
      <c r="AS85" s="47"/>
      <c r="AT85" s="812">
        <f t="shared" ref="AT85" si="95">+$J85</f>
        <v>593</v>
      </c>
      <c r="AU85" s="833">
        <f t="shared" si="67"/>
        <v>50</v>
      </c>
      <c r="AV85" s="44">
        <f t="shared" si="3"/>
        <v>0</v>
      </c>
      <c r="AW85" s="47"/>
      <c r="AX85" s="47"/>
      <c r="AY85" s="47"/>
      <c r="AZ85" s="47"/>
      <c r="BA85" s="47"/>
      <c r="BB85" s="47"/>
      <c r="BC85" s="812">
        <f t="shared" ref="BC85" si="96">+$J85</f>
        <v>593</v>
      </c>
      <c r="BD85" s="809">
        <f t="shared" si="69"/>
        <v>25</v>
      </c>
      <c r="BE85" s="44">
        <f t="shared" si="4"/>
        <v>0</v>
      </c>
      <c r="BF85" s="47"/>
      <c r="BG85" s="47"/>
      <c r="BH85" s="47"/>
      <c r="BI85" s="47"/>
      <c r="BJ85" s="47"/>
      <c r="BK85" s="47"/>
      <c r="BL85" s="812">
        <f t="shared" ref="BL85" si="97">+$J85</f>
        <v>593</v>
      </c>
      <c r="BM85" s="815">
        <f t="shared" si="71"/>
        <v>0</v>
      </c>
      <c r="BN85" s="44">
        <f t="shared" si="5"/>
        <v>0</v>
      </c>
      <c r="BO85" s="47"/>
      <c r="BP85" s="47"/>
      <c r="BQ85" s="47"/>
      <c r="BR85" s="47"/>
      <c r="BS85" s="47"/>
      <c r="BT85" s="47"/>
      <c r="BU85" s="818"/>
      <c r="BV85" s="819"/>
      <c r="BW85" s="819"/>
      <c r="BX85" s="819"/>
      <c r="BY85" s="819"/>
      <c r="BZ85" s="819"/>
      <c r="CA85" s="819"/>
      <c r="CB85" s="819"/>
      <c r="CC85" s="820"/>
    </row>
    <row r="86" spans="1:81" s="58" customFormat="1" ht="40.200000000000003" customHeight="1" x14ac:dyDescent="0.3">
      <c r="A86" s="34"/>
      <c r="B86" s="886"/>
      <c r="C86" s="869"/>
      <c r="D86" s="872"/>
      <c r="E86" s="852"/>
      <c r="F86" s="852"/>
      <c r="G86" s="852"/>
      <c r="H86" s="852"/>
      <c r="I86" s="852"/>
      <c r="J86" s="813"/>
      <c r="K86" s="855"/>
      <c r="L86" s="858"/>
      <c r="M86" s="861"/>
      <c r="N86" s="837"/>
      <c r="O86" s="840"/>
      <c r="P86" s="864"/>
      <c r="Q86" s="867"/>
      <c r="R86" s="813"/>
      <c r="S86" s="39" t="s">
        <v>5998</v>
      </c>
      <c r="T86" s="236" t="s">
        <v>3822</v>
      </c>
      <c r="U86" s="236" t="s">
        <v>3825</v>
      </c>
      <c r="V86" s="236"/>
      <c r="W86" s="39" t="s">
        <v>5999</v>
      </c>
      <c r="X86" s="31"/>
      <c r="Y86" s="31"/>
      <c r="Z86" s="31"/>
      <c r="AA86" s="31"/>
      <c r="AB86" s="813"/>
      <c r="AC86" s="828"/>
      <c r="AD86" s="51">
        <f t="shared" si="85"/>
        <v>0</v>
      </c>
      <c r="AE86" s="51">
        <f t="shared" si="85"/>
        <v>0</v>
      </c>
      <c r="AF86" s="51">
        <f t="shared" si="85"/>
        <v>0</v>
      </c>
      <c r="AG86" s="51">
        <f t="shared" si="84"/>
        <v>0</v>
      </c>
      <c r="AH86" s="51">
        <f t="shared" si="84"/>
        <v>0</v>
      </c>
      <c r="AI86" s="51">
        <f t="shared" si="84"/>
        <v>0</v>
      </c>
      <c r="AJ86" s="51">
        <f t="shared" si="84"/>
        <v>0</v>
      </c>
      <c r="AK86" s="813"/>
      <c r="AL86" s="831"/>
      <c r="AM86" s="51">
        <f t="shared" ref="AM86:AM132" si="98">SUM(AN86:AS86)</f>
        <v>0</v>
      </c>
      <c r="AN86" s="257"/>
      <c r="AO86" s="257"/>
      <c r="AP86" s="257"/>
      <c r="AQ86" s="257"/>
      <c r="AR86" s="257"/>
      <c r="AS86" s="257"/>
      <c r="AT86" s="813"/>
      <c r="AU86" s="834"/>
      <c r="AV86" s="51">
        <f t="shared" ref="AV86:AV132" si="99">SUM(AW86:BB86)</f>
        <v>0</v>
      </c>
      <c r="AW86" s="257"/>
      <c r="AX86" s="257"/>
      <c r="AY86" s="257"/>
      <c r="AZ86" s="257"/>
      <c r="BA86" s="257"/>
      <c r="BB86" s="257"/>
      <c r="BC86" s="813"/>
      <c r="BD86" s="810"/>
      <c r="BE86" s="51">
        <f t="shared" ref="BE86:BE132" si="100">SUM(BF86:BK86)</f>
        <v>0</v>
      </c>
      <c r="BF86" s="257"/>
      <c r="BG86" s="257"/>
      <c r="BH86" s="257"/>
      <c r="BI86" s="257"/>
      <c r="BJ86" s="257"/>
      <c r="BK86" s="257"/>
      <c r="BL86" s="813"/>
      <c r="BM86" s="816"/>
      <c r="BN86" s="51">
        <f t="shared" ref="BN86:BN132" si="101">SUM(BO86:BT86)</f>
        <v>0</v>
      </c>
      <c r="BO86" s="257"/>
      <c r="BP86" s="257"/>
      <c r="BQ86" s="257"/>
      <c r="BR86" s="257"/>
      <c r="BS86" s="257"/>
      <c r="BT86" s="257"/>
      <c r="BU86" s="821"/>
      <c r="BV86" s="822"/>
      <c r="BW86" s="822"/>
      <c r="BX86" s="822"/>
      <c r="BY86" s="822"/>
      <c r="BZ86" s="822"/>
      <c r="CA86" s="822"/>
      <c r="CB86" s="822"/>
      <c r="CC86" s="823"/>
    </row>
    <row r="87" spans="1:81" s="58" customFormat="1" ht="40.200000000000003" customHeight="1" x14ac:dyDescent="0.3">
      <c r="A87" s="34"/>
      <c r="B87" s="886"/>
      <c r="C87" s="869"/>
      <c r="D87" s="872"/>
      <c r="E87" s="852"/>
      <c r="F87" s="852"/>
      <c r="G87" s="852"/>
      <c r="H87" s="852"/>
      <c r="I87" s="852"/>
      <c r="J87" s="813"/>
      <c r="K87" s="855"/>
      <c r="L87" s="858"/>
      <c r="M87" s="861"/>
      <c r="N87" s="837"/>
      <c r="O87" s="840"/>
      <c r="P87" s="864"/>
      <c r="Q87" s="867"/>
      <c r="R87" s="813"/>
      <c r="S87" s="39"/>
      <c r="T87" s="236"/>
      <c r="U87" s="236"/>
      <c r="V87" s="236"/>
      <c r="W87" s="39" t="s">
        <v>6000</v>
      </c>
      <c r="X87" s="31">
        <v>44958</v>
      </c>
      <c r="Y87" s="31">
        <v>45199</v>
      </c>
      <c r="Z87" s="31"/>
      <c r="AA87" s="31"/>
      <c r="AB87" s="813"/>
      <c r="AC87" s="828"/>
      <c r="AD87" s="51">
        <f t="shared" si="85"/>
        <v>0</v>
      </c>
      <c r="AE87" s="51">
        <f t="shared" si="85"/>
        <v>0</v>
      </c>
      <c r="AF87" s="51">
        <f t="shared" si="85"/>
        <v>0</v>
      </c>
      <c r="AG87" s="51">
        <f t="shared" si="84"/>
        <v>0</v>
      </c>
      <c r="AH87" s="51">
        <f t="shared" si="84"/>
        <v>0</v>
      </c>
      <c r="AI87" s="51">
        <f t="shared" si="84"/>
        <v>0</v>
      </c>
      <c r="AJ87" s="51">
        <f t="shared" si="84"/>
        <v>0</v>
      </c>
      <c r="AK87" s="813"/>
      <c r="AL87" s="831"/>
      <c r="AM87" s="51">
        <f t="shared" si="98"/>
        <v>0</v>
      </c>
      <c r="AN87" s="257"/>
      <c r="AO87" s="257"/>
      <c r="AP87" s="257"/>
      <c r="AQ87" s="257"/>
      <c r="AR87" s="257"/>
      <c r="AS87" s="257"/>
      <c r="AT87" s="813"/>
      <c r="AU87" s="834"/>
      <c r="AV87" s="51">
        <f t="shared" si="99"/>
        <v>0</v>
      </c>
      <c r="AW87" s="257"/>
      <c r="AX87" s="257"/>
      <c r="AY87" s="257"/>
      <c r="AZ87" s="257"/>
      <c r="BA87" s="257"/>
      <c r="BB87" s="257"/>
      <c r="BC87" s="813"/>
      <c r="BD87" s="810"/>
      <c r="BE87" s="51">
        <f t="shared" si="100"/>
        <v>0</v>
      </c>
      <c r="BF87" s="257"/>
      <c r="BG87" s="257"/>
      <c r="BH87" s="257"/>
      <c r="BI87" s="257"/>
      <c r="BJ87" s="257"/>
      <c r="BK87" s="257"/>
      <c r="BL87" s="813"/>
      <c r="BM87" s="816"/>
      <c r="BN87" s="51">
        <f t="shared" si="101"/>
        <v>0</v>
      </c>
      <c r="BO87" s="257"/>
      <c r="BP87" s="257"/>
      <c r="BQ87" s="257"/>
      <c r="BR87" s="257"/>
      <c r="BS87" s="257"/>
      <c r="BT87" s="257"/>
      <c r="BU87" s="821"/>
      <c r="BV87" s="822"/>
      <c r="BW87" s="822"/>
      <c r="BX87" s="822"/>
      <c r="BY87" s="822"/>
      <c r="BZ87" s="822"/>
      <c r="CA87" s="822"/>
      <c r="CB87" s="822"/>
      <c r="CC87" s="823"/>
    </row>
    <row r="88" spans="1:81" s="58" customFormat="1" ht="40.200000000000003" customHeight="1" thickBot="1" x14ac:dyDescent="0.35">
      <c r="A88" s="34"/>
      <c r="B88" s="886"/>
      <c r="C88" s="869"/>
      <c r="D88" s="873"/>
      <c r="E88" s="853"/>
      <c r="F88" s="853"/>
      <c r="G88" s="853"/>
      <c r="H88" s="853"/>
      <c r="I88" s="853"/>
      <c r="J88" s="814"/>
      <c r="K88" s="856"/>
      <c r="L88" s="859"/>
      <c r="M88" s="862"/>
      <c r="N88" s="838"/>
      <c r="O88" s="841"/>
      <c r="P88" s="865"/>
      <c r="Q88" s="874"/>
      <c r="R88" s="814"/>
      <c r="S88" s="232"/>
      <c r="T88" s="237"/>
      <c r="U88" s="237"/>
      <c r="V88" s="237"/>
      <c r="W88" s="232"/>
      <c r="X88" s="260"/>
      <c r="Y88" s="260"/>
      <c r="Z88" s="260"/>
      <c r="AA88" s="260"/>
      <c r="AB88" s="814"/>
      <c r="AC88" s="829"/>
      <c r="AD88" s="46">
        <f t="shared" si="85"/>
        <v>0</v>
      </c>
      <c r="AE88" s="46">
        <f t="shared" si="85"/>
        <v>0</v>
      </c>
      <c r="AF88" s="46">
        <f t="shared" si="85"/>
        <v>0</v>
      </c>
      <c r="AG88" s="46">
        <f t="shared" si="84"/>
        <v>0</v>
      </c>
      <c r="AH88" s="46">
        <f t="shared" si="84"/>
        <v>0</v>
      </c>
      <c r="AI88" s="46">
        <f t="shared" si="84"/>
        <v>0</v>
      </c>
      <c r="AJ88" s="46">
        <f t="shared" si="84"/>
        <v>0</v>
      </c>
      <c r="AK88" s="814"/>
      <c r="AL88" s="832"/>
      <c r="AM88" s="46">
        <f t="shared" si="98"/>
        <v>0</v>
      </c>
      <c r="AN88" s="49"/>
      <c r="AO88" s="49"/>
      <c r="AP88" s="49"/>
      <c r="AQ88" s="49"/>
      <c r="AR88" s="49"/>
      <c r="AS88" s="49"/>
      <c r="AT88" s="814"/>
      <c r="AU88" s="835"/>
      <c r="AV88" s="46">
        <f t="shared" si="99"/>
        <v>0</v>
      </c>
      <c r="AW88" s="49"/>
      <c r="AX88" s="49"/>
      <c r="AY88" s="49"/>
      <c r="AZ88" s="49"/>
      <c r="BA88" s="49"/>
      <c r="BB88" s="49"/>
      <c r="BC88" s="814"/>
      <c r="BD88" s="811"/>
      <c r="BE88" s="46">
        <f t="shared" si="100"/>
        <v>0</v>
      </c>
      <c r="BF88" s="49"/>
      <c r="BG88" s="49"/>
      <c r="BH88" s="49"/>
      <c r="BI88" s="49"/>
      <c r="BJ88" s="49"/>
      <c r="BK88" s="49"/>
      <c r="BL88" s="814"/>
      <c r="BM88" s="817"/>
      <c r="BN88" s="46">
        <f t="shared" si="101"/>
        <v>0</v>
      </c>
      <c r="BO88" s="49"/>
      <c r="BP88" s="49"/>
      <c r="BQ88" s="49"/>
      <c r="BR88" s="49"/>
      <c r="BS88" s="49"/>
      <c r="BT88" s="49"/>
      <c r="BU88" s="824"/>
      <c r="BV88" s="825"/>
      <c r="BW88" s="825"/>
      <c r="BX88" s="825"/>
      <c r="BY88" s="825"/>
      <c r="BZ88" s="825"/>
      <c r="CA88" s="825"/>
      <c r="CB88" s="825"/>
      <c r="CC88" s="826"/>
    </row>
    <row r="89" spans="1:81" s="58" customFormat="1" ht="40.200000000000003" customHeight="1" thickTop="1" x14ac:dyDescent="0.3">
      <c r="A89" s="34"/>
      <c r="B89" s="886"/>
      <c r="C89" s="869"/>
      <c r="D89" s="871"/>
      <c r="E89" s="851"/>
      <c r="F89" s="851"/>
      <c r="G89" s="851"/>
      <c r="H89" s="851"/>
      <c r="I89" s="851"/>
      <c r="J89" s="812">
        <v>594</v>
      </c>
      <c r="K89" s="854" t="str">
        <f>+[15]Metas!K681</f>
        <v>Propuesta para el fortalecimiento técnico, institucional y de financiamiento (Fondo Fronterizo)</v>
      </c>
      <c r="L89" s="857"/>
      <c r="M89" s="860">
        <f t="shared" si="61"/>
        <v>100</v>
      </c>
      <c r="N89" s="836">
        <v>25</v>
      </c>
      <c r="O89" s="839">
        <v>50</v>
      </c>
      <c r="P89" s="863">
        <v>25</v>
      </c>
      <c r="Q89" s="866"/>
      <c r="R89" s="812">
        <f>+$J89</f>
        <v>594</v>
      </c>
      <c r="S89" s="231" t="s">
        <v>6001</v>
      </c>
      <c r="T89" s="235" t="s">
        <v>3822</v>
      </c>
      <c r="U89" s="235" t="s">
        <v>3827</v>
      </c>
      <c r="V89" s="235" t="s">
        <v>3830</v>
      </c>
      <c r="W89" s="231" t="s">
        <v>6002</v>
      </c>
      <c r="X89" s="256">
        <v>44958</v>
      </c>
      <c r="Y89" s="256">
        <v>45199</v>
      </c>
      <c r="Z89" s="256"/>
      <c r="AA89" s="256"/>
      <c r="AB89" s="812">
        <f t="shared" ref="AB89" si="102">+$J89</f>
        <v>594</v>
      </c>
      <c r="AC89" s="827">
        <f t="shared" ref="AC89" si="103">+L89</f>
        <v>0</v>
      </c>
      <c r="AD89" s="44">
        <f t="shared" si="85"/>
        <v>0</v>
      </c>
      <c r="AE89" s="44">
        <f t="shared" si="85"/>
        <v>0</v>
      </c>
      <c r="AF89" s="44">
        <f t="shared" si="85"/>
        <v>0</v>
      </c>
      <c r="AG89" s="44">
        <f t="shared" si="84"/>
        <v>0</v>
      </c>
      <c r="AH89" s="44">
        <f t="shared" si="84"/>
        <v>0</v>
      </c>
      <c r="AI89" s="44">
        <f t="shared" si="84"/>
        <v>0</v>
      </c>
      <c r="AJ89" s="44">
        <f t="shared" si="84"/>
        <v>0</v>
      </c>
      <c r="AK89" s="812">
        <f t="shared" ref="AK89" si="104">+$J89</f>
        <v>594</v>
      </c>
      <c r="AL89" s="830">
        <f t="shared" si="65"/>
        <v>25</v>
      </c>
      <c r="AM89" s="44">
        <f t="shared" si="98"/>
        <v>0</v>
      </c>
      <c r="AN89" s="47"/>
      <c r="AO89" s="47"/>
      <c r="AP89" s="47"/>
      <c r="AQ89" s="47"/>
      <c r="AR89" s="47"/>
      <c r="AS89" s="47"/>
      <c r="AT89" s="812">
        <f t="shared" ref="AT89" si="105">+$J89</f>
        <v>594</v>
      </c>
      <c r="AU89" s="833">
        <f t="shared" si="67"/>
        <v>50</v>
      </c>
      <c r="AV89" s="44">
        <f t="shared" si="99"/>
        <v>0</v>
      </c>
      <c r="AW89" s="47"/>
      <c r="AX89" s="47"/>
      <c r="AY89" s="47"/>
      <c r="AZ89" s="47"/>
      <c r="BA89" s="47"/>
      <c r="BB89" s="47"/>
      <c r="BC89" s="812">
        <f t="shared" ref="BC89" si="106">+$J89</f>
        <v>594</v>
      </c>
      <c r="BD89" s="809">
        <f t="shared" si="69"/>
        <v>25</v>
      </c>
      <c r="BE89" s="44">
        <f t="shared" si="100"/>
        <v>0</v>
      </c>
      <c r="BF89" s="47"/>
      <c r="BG89" s="47"/>
      <c r="BH89" s="47"/>
      <c r="BI89" s="47"/>
      <c r="BJ89" s="47"/>
      <c r="BK89" s="47"/>
      <c r="BL89" s="812">
        <f t="shared" ref="BL89" si="107">+$J89</f>
        <v>594</v>
      </c>
      <c r="BM89" s="815">
        <f t="shared" si="71"/>
        <v>0</v>
      </c>
      <c r="BN89" s="44">
        <f t="shared" si="101"/>
        <v>0</v>
      </c>
      <c r="BO89" s="47"/>
      <c r="BP89" s="47"/>
      <c r="BQ89" s="47"/>
      <c r="BR89" s="47"/>
      <c r="BS89" s="47"/>
      <c r="BT89" s="47"/>
      <c r="BU89" s="818"/>
      <c r="BV89" s="819"/>
      <c r="BW89" s="819"/>
      <c r="BX89" s="819"/>
      <c r="BY89" s="819"/>
      <c r="BZ89" s="819"/>
      <c r="CA89" s="819"/>
      <c r="CB89" s="819"/>
      <c r="CC89" s="820"/>
    </row>
    <row r="90" spans="1:81" s="58" customFormat="1" ht="40.200000000000003" customHeight="1" x14ac:dyDescent="0.3">
      <c r="A90" s="34"/>
      <c r="B90" s="886"/>
      <c r="C90" s="869"/>
      <c r="D90" s="872"/>
      <c r="E90" s="852"/>
      <c r="F90" s="852"/>
      <c r="G90" s="852"/>
      <c r="H90" s="852"/>
      <c r="I90" s="852"/>
      <c r="J90" s="813"/>
      <c r="K90" s="855"/>
      <c r="L90" s="858"/>
      <c r="M90" s="861"/>
      <c r="N90" s="837"/>
      <c r="O90" s="840"/>
      <c r="P90" s="864"/>
      <c r="Q90" s="867"/>
      <c r="R90" s="813"/>
      <c r="S90" s="39"/>
      <c r="T90" s="236"/>
      <c r="U90" s="236"/>
      <c r="V90" s="236"/>
      <c r="W90" s="39"/>
      <c r="X90" s="31"/>
      <c r="Y90" s="31"/>
      <c r="Z90" s="31"/>
      <c r="AA90" s="31"/>
      <c r="AB90" s="813"/>
      <c r="AC90" s="828"/>
      <c r="AD90" s="51">
        <f t="shared" si="85"/>
        <v>0</v>
      </c>
      <c r="AE90" s="51">
        <f t="shared" si="85"/>
        <v>0</v>
      </c>
      <c r="AF90" s="51">
        <f t="shared" si="85"/>
        <v>0</v>
      </c>
      <c r="AG90" s="51">
        <f t="shared" si="84"/>
        <v>0</v>
      </c>
      <c r="AH90" s="51">
        <f t="shared" si="84"/>
        <v>0</v>
      </c>
      <c r="AI90" s="51">
        <f t="shared" si="84"/>
        <v>0</v>
      </c>
      <c r="AJ90" s="51">
        <f t="shared" si="84"/>
        <v>0</v>
      </c>
      <c r="AK90" s="813"/>
      <c r="AL90" s="831"/>
      <c r="AM90" s="51">
        <f t="shared" si="98"/>
        <v>0</v>
      </c>
      <c r="AN90" s="257"/>
      <c r="AO90" s="257"/>
      <c r="AP90" s="257"/>
      <c r="AQ90" s="257"/>
      <c r="AR90" s="257"/>
      <c r="AS90" s="257"/>
      <c r="AT90" s="813"/>
      <c r="AU90" s="834"/>
      <c r="AV90" s="51">
        <f t="shared" si="99"/>
        <v>0</v>
      </c>
      <c r="AW90" s="257"/>
      <c r="AX90" s="257"/>
      <c r="AY90" s="257"/>
      <c r="AZ90" s="257"/>
      <c r="BA90" s="257"/>
      <c r="BB90" s="257"/>
      <c r="BC90" s="813"/>
      <c r="BD90" s="810"/>
      <c r="BE90" s="51">
        <f t="shared" si="100"/>
        <v>0</v>
      </c>
      <c r="BF90" s="257"/>
      <c r="BG90" s="257"/>
      <c r="BH90" s="257"/>
      <c r="BI90" s="257"/>
      <c r="BJ90" s="257"/>
      <c r="BK90" s="257"/>
      <c r="BL90" s="813"/>
      <c r="BM90" s="816"/>
      <c r="BN90" s="51">
        <f t="shared" si="101"/>
        <v>0</v>
      </c>
      <c r="BO90" s="257"/>
      <c r="BP90" s="257"/>
      <c r="BQ90" s="257"/>
      <c r="BR90" s="257"/>
      <c r="BS90" s="257"/>
      <c r="BT90" s="257"/>
      <c r="BU90" s="821"/>
      <c r="BV90" s="822"/>
      <c r="BW90" s="822"/>
      <c r="BX90" s="822"/>
      <c r="BY90" s="822"/>
      <c r="BZ90" s="822"/>
      <c r="CA90" s="822"/>
      <c r="CB90" s="822"/>
      <c r="CC90" s="823"/>
    </row>
    <row r="91" spans="1:81" s="58" customFormat="1" ht="40.200000000000003" customHeight="1" x14ac:dyDescent="0.3">
      <c r="A91" s="34"/>
      <c r="B91" s="886"/>
      <c r="C91" s="869"/>
      <c r="D91" s="872"/>
      <c r="E91" s="852"/>
      <c r="F91" s="852"/>
      <c r="G91" s="852"/>
      <c r="H91" s="852"/>
      <c r="I91" s="852"/>
      <c r="J91" s="813"/>
      <c r="K91" s="855"/>
      <c r="L91" s="858"/>
      <c r="M91" s="861"/>
      <c r="N91" s="837"/>
      <c r="O91" s="840"/>
      <c r="P91" s="864"/>
      <c r="Q91" s="867"/>
      <c r="R91" s="813"/>
      <c r="S91" s="39"/>
      <c r="T91" s="236"/>
      <c r="U91" s="236"/>
      <c r="V91" s="236"/>
      <c r="W91" s="39"/>
      <c r="X91" s="31"/>
      <c r="Y91" s="31"/>
      <c r="Z91" s="31"/>
      <c r="AA91" s="31"/>
      <c r="AB91" s="813"/>
      <c r="AC91" s="828"/>
      <c r="AD91" s="51">
        <f t="shared" si="85"/>
        <v>0</v>
      </c>
      <c r="AE91" s="51">
        <f t="shared" si="85"/>
        <v>0</v>
      </c>
      <c r="AF91" s="51">
        <f t="shared" si="85"/>
        <v>0</v>
      </c>
      <c r="AG91" s="51">
        <f t="shared" si="84"/>
        <v>0</v>
      </c>
      <c r="AH91" s="51">
        <f t="shared" si="84"/>
        <v>0</v>
      </c>
      <c r="AI91" s="51">
        <f t="shared" si="84"/>
        <v>0</v>
      </c>
      <c r="AJ91" s="51">
        <f t="shared" si="84"/>
        <v>0</v>
      </c>
      <c r="AK91" s="813"/>
      <c r="AL91" s="831"/>
      <c r="AM91" s="51">
        <f t="shared" si="98"/>
        <v>0</v>
      </c>
      <c r="AN91" s="257"/>
      <c r="AO91" s="257"/>
      <c r="AP91" s="257"/>
      <c r="AQ91" s="257"/>
      <c r="AR91" s="257"/>
      <c r="AS91" s="257"/>
      <c r="AT91" s="813"/>
      <c r="AU91" s="834"/>
      <c r="AV91" s="51">
        <f t="shared" si="99"/>
        <v>0</v>
      </c>
      <c r="AW91" s="257"/>
      <c r="AX91" s="257"/>
      <c r="AY91" s="257"/>
      <c r="AZ91" s="257"/>
      <c r="BA91" s="257"/>
      <c r="BB91" s="257"/>
      <c r="BC91" s="813"/>
      <c r="BD91" s="810"/>
      <c r="BE91" s="51">
        <f t="shared" si="100"/>
        <v>0</v>
      </c>
      <c r="BF91" s="257"/>
      <c r="BG91" s="257"/>
      <c r="BH91" s="257"/>
      <c r="BI91" s="257"/>
      <c r="BJ91" s="257"/>
      <c r="BK91" s="257"/>
      <c r="BL91" s="813"/>
      <c r="BM91" s="816"/>
      <c r="BN91" s="51">
        <f t="shared" si="101"/>
        <v>0</v>
      </c>
      <c r="BO91" s="257"/>
      <c r="BP91" s="257"/>
      <c r="BQ91" s="257"/>
      <c r="BR91" s="257"/>
      <c r="BS91" s="257"/>
      <c r="BT91" s="257"/>
      <c r="BU91" s="821"/>
      <c r="BV91" s="822"/>
      <c r="BW91" s="822"/>
      <c r="BX91" s="822"/>
      <c r="BY91" s="822"/>
      <c r="BZ91" s="822"/>
      <c r="CA91" s="822"/>
      <c r="CB91" s="822"/>
      <c r="CC91" s="823"/>
    </row>
    <row r="92" spans="1:81" s="58" customFormat="1" ht="40.200000000000003" customHeight="1" thickBot="1" x14ac:dyDescent="0.35">
      <c r="A92" s="34"/>
      <c r="B92" s="886"/>
      <c r="C92" s="870"/>
      <c r="D92" s="873"/>
      <c r="E92" s="853"/>
      <c r="F92" s="853"/>
      <c r="G92" s="853"/>
      <c r="H92" s="853"/>
      <c r="I92" s="853"/>
      <c r="J92" s="814"/>
      <c r="K92" s="856"/>
      <c r="L92" s="859"/>
      <c r="M92" s="862"/>
      <c r="N92" s="838"/>
      <c r="O92" s="841"/>
      <c r="P92" s="865"/>
      <c r="Q92" s="874"/>
      <c r="R92" s="814"/>
      <c r="S92" s="232"/>
      <c r="T92" s="237"/>
      <c r="U92" s="237"/>
      <c r="V92" s="237"/>
      <c r="W92" s="232"/>
      <c r="X92" s="260"/>
      <c r="Y92" s="260"/>
      <c r="Z92" s="260"/>
      <c r="AA92" s="260"/>
      <c r="AB92" s="814"/>
      <c r="AC92" s="829"/>
      <c r="AD92" s="46">
        <f t="shared" si="85"/>
        <v>0</v>
      </c>
      <c r="AE92" s="46">
        <f t="shared" si="85"/>
        <v>0</v>
      </c>
      <c r="AF92" s="46">
        <f t="shared" si="85"/>
        <v>0</v>
      </c>
      <c r="AG92" s="46">
        <f t="shared" si="84"/>
        <v>0</v>
      </c>
      <c r="AH92" s="46">
        <f t="shared" si="84"/>
        <v>0</v>
      </c>
      <c r="AI92" s="46">
        <f t="shared" si="84"/>
        <v>0</v>
      </c>
      <c r="AJ92" s="46">
        <f t="shared" si="84"/>
        <v>0</v>
      </c>
      <c r="AK92" s="814"/>
      <c r="AL92" s="832"/>
      <c r="AM92" s="46">
        <f t="shared" si="98"/>
        <v>0</v>
      </c>
      <c r="AN92" s="49"/>
      <c r="AO92" s="49"/>
      <c r="AP92" s="49"/>
      <c r="AQ92" s="49"/>
      <c r="AR92" s="49"/>
      <c r="AS92" s="49"/>
      <c r="AT92" s="814"/>
      <c r="AU92" s="835"/>
      <c r="AV92" s="46">
        <f t="shared" si="99"/>
        <v>0</v>
      </c>
      <c r="AW92" s="49"/>
      <c r="AX92" s="49"/>
      <c r="AY92" s="49"/>
      <c r="AZ92" s="49"/>
      <c r="BA92" s="49"/>
      <c r="BB92" s="49"/>
      <c r="BC92" s="814"/>
      <c r="BD92" s="811"/>
      <c r="BE92" s="46">
        <f t="shared" si="100"/>
        <v>0</v>
      </c>
      <c r="BF92" s="49"/>
      <c r="BG92" s="49"/>
      <c r="BH92" s="49"/>
      <c r="BI92" s="49"/>
      <c r="BJ92" s="49"/>
      <c r="BK92" s="49"/>
      <c r="BL92" s="814"/>
      <c r="BM92" s="817"/>
      <c r="BN92" s="46">
        <f t="shared" si="101"/>
        <v>0</v>
      </c>
      <c r="BO92" s="49"/>
      <c r="BP92" s="49"/>
      <c r="BQ92" s="49"/>
      <c r="BR92" s="49"/>
      <c r="BS92" s="49"/>
      <c r="BT92" s="49"/>
      <c r="BU92" s="824"/>
      <c r="BV92" s="825"/>
      <c r="BW92" s="825"/>
      <c r="BX92" s="825"/>
      <c r="BY92" s="825"/>
      <c r="BZ92" s="825"/>
      <c r="CA92" s="825"/>
      <c r="CB92" s="825"/>
      <c r="CC92" s="826"/>
    </row>
    <row r="93" spans="1:81" s="58" customFormat="1" ht="40.200000000000003" customHeight="1" thickTop="1" x14ac:dyDescent="0.3">
      <c r="A93" s="34"/>
      <c r="B93" s="886"/>
      <c r="C93" s="868" t="s">
        <v>914</v>
      </c>
      <c r="D93" s="871"/>
      <c r="E93" s="851"/>
      <c r="F93" s="851"/>
      <c r="G93" s="851"/>
      <c r="H93" s="851"/>
      <c r="I93" s="851"/>
      <c r="J93" s="812">
        <v>595</v>
      </c>
      <c r="K93" s="854" t="str">
        <f>+[15]Metas!K682</f>
        <v>Mapeo de las comunidades transfronterizas y sus formas de relacionamiento</v>
      </c>
      <c r="L93" s="857"/>
      <c r="M93" s="860">
        <f>SUM(N93:Q93)</f>
        <v>0</v>
      </c>
      <c r="N93" s="836"/>
      <c r="O93" s="839"/>
      <c r="P93" s="863"/>
      <c r="Q93" s="866"/>
      <c r="R93" s="812">
        <f>+$J93</f>
        <v>595</v>
      </c>
      <c r="S93" s="231"/>
      <c r="T93" s="235"/>
      <c r="U93" s="235"/>
      <c r="V93" s="235"/>
      <c r="W93" s="231"/>
      <c r="X93" s="256"/>
      <c r="Y93" s="256"/>
      <c r="Z93" s="256"/>
      <c r="AA93" s="256"/>
      <c r="AB93" s="812">
        <f t="shared" ref="AB93" si="108">+$J93</f>
        <v>595</v>
      </c>
      <c r="AC93" s="827">
        <f t="shared" ref="AC93" si="109">+L93</f>
        <v>0</v>
      </c>
      <c r="AD93" s="44">
        <f t="shared" si="85"/>
        <v>0</v>
      </c>
      <c r="AE93" s="44">
        <f t="shared" si="85"/>
        <v>0</v>
      </c>
      <c r="AF93" s="44">
        <f t="shared" si="85"/>
        <v>0</v>
      </c>
      <c r="AG93" s="44">
        <f t="shared" si="84"/>
        <v>0</v>
      </c>
      <c r="AH93" s="44">
        <f t="shared" si="84"/>
        <v>0</v>
      </c>
      <c r="AI93" s="44">
        <f t="shared" si="84"/>
        <v>0</v>
      </c>
      <c r="AJ93" s="44">
        <f t="shared" si="84"/>
        <v>0</v>
      </c>
      <c r="AK93" s="812">
        <f t="shared" ref="AK93" si="110">+$J93</f>
        <v>595</v>
      </c>
      <c r="AL93" s="830">
        <f>+N93</f>
        <v>0</v>
      </c>
      <c r="AM93" s="44">
        <f t="shared" si="98"/>
        <v>0</v>
      </c>
      <c r="AN93" s="47"/>
      <c r="AO93" s="47"/>
      <c r="AP93" s="47"/>
      <c r="AQ93" s="47"/>
      <c r="AR93" s="47"/>
      <c r="AS93" s="47"/>
      <c r="AT93" s="812">
        <f t="shared" ref="AT93" si="111">+$J93</f>
        <v>595</v>
      </c>
      <c r="AU93" s="833">
        <f>+O93</f>
        <v>0</v>
      </c>
      <c r="AV93" s="44">
        <f t="shared" si="99"/>
        <v>0</v>
      </c>
      <c r="AW93" s="47"/>
      <c r="AX93" s="47"/>
      <c r="AY93" s="47"/>
      <c r="AZ93" s="47"/>
      <c r="BA93" s="47"/>
      <c r="BB93" s="47"/>
      <c r="BC93" s="812">
        <f t="shared" ref="BC93" si="112">+$J93</f>
        <v>595</v>
      </c>
      <c r="BD93" s="809">
        <f>+P93</f>
        <v>0</v>
      </c>
      <c r="BE93" s="44">
        <f t="shared" si="100"/>
        <v>0</v>
      </c>
      <c r="BF93" s="47"/>
      <c r="BG93" s="47"/>
      <c r="BH93" s="47"/>
      <c r="BI93" s="47"/>
      <c r="BJ93" s="47"/>
      <c r="BK93" s="47"/>
      <c r="BL93" s="812">
        <f t="shared" ref="BL93" si="113">+$J93</f>
        <v>595</v>
      </c>
      <c r="BM93" s="815">
        <f>+Q93</f>
        <v>0</v>
      </c>
      <c r="BN93" s="44">
        <f t="shared" si="101"/>
        <v>0</v>
      </c>
      <c r="BO93" s="47"/>
      <c r="BP93" s="47"/>
      <c r="BQ93" s="47"/>
      <c r="BR93" s="47"/>
      <c r="BS93" s="47"/>
      <c r="BT93" s="47"/>
      <c r="BU93" s="818"/>
      <c r="BV93" s="819"/>
      <c r="BW93" s="819"/>
      <c r="BX93" s="819"/>
      <c r="BY93" s="819"/>
      <c r="BZ93" s="819"/>
      <c r="CA93" s="819"/>
      <c r="CB93" s="819"/>
      <c r="CC93" s="820"/>
    </row>
    <row r="94" spans="1:81" s="58" customFormat="1" ht="40.200000000000003" customHeight="1" x14ac:dyDescent="0.3">
      <c r="A94" s="34"/>
      <c r="B94" s="886"/>
      <c r="C94" s="869"/>
      <c r="D94" s="872"/>
      <c r="E94" s="852"/>
      <c r="F94" s="852"/>
      <c r="G94" s="852"/>
      <c r="H94" s="852"/>
      <c r="I94" s="852"/>
      <c r="J94" s="813"/>
      <c r="K94" s="855"/>
      <c r="L94" s="858"/>
      <c r="M94" s="861"/>
      <c r="N94" s="837"/>
      <c r="O94" s="840"/>
      <c r="P94" s="864"/>
      <c r="Q94" s="867"/>
      <c r="R94" s="813"/>
      <c r="S94" s="39"/>
      <c r="T94" s="236"/>
      <c r="U94" s="236"/>
      <c r="V94" s="236"/>
      <c r="W94" s="39"/>
      <c r="X94" s="31"/>
      <c r="Y94" s="31"/>
      <c r="Z94" s="31"/>
      <c r="AA94" s="31"/>
      <c r="AB94" s="813"/>
      <c r="AC94" s="828"/>
      <c r="AD94" s="51">
        <f t="shared" si="85"/>
        <v>0</v>
      </c>
      <c r="AE94" s="51">
        <f t="shared" si="85"/>
        <v>0</v>
      </c>
      <c r="AF94" s="51">
        <f t="shared" si="85"/>
        <v>0</v>
      </c>
      <c r="AG94" s="51">
        <f t="shared" si="84"/>
        <v>0</v>
      </c>
      <c r="AH94" s="51">
        <f t="shared" si="84"/>
        <v>0</v>
      </c>
      <c r="AI94" s="51">
        <f t="shared" si="84"/>
        <v>0</v>
      </c>
      <c r="AJ94" s="51">
        <f t="shared" si="84"/>
        <v>0</v>
      </c>
      <c r="AK94" s="813"/>
      <c r="AL94" s="831"/>
      <c r="AM94" s="51">
        <f t="shared" si="98"/>
        <v>0</v>
      </c>
      <c r="AN94" s="257"/>
      <c r="AO94" s="257"/>
      <c r="AP94" s="257"/>
      <c r="AQ94" s="257"/>
      <c r="AR94" s="257"/>
      <c r="AS94" s="257"/>
      <c r="AT94" s="813"/>
      <c r="AU94" s="834"/>
      <c r="AV94" s="51">
        <f t="shared" si="99"/>
        <v>0</v>
      </c>
      <c r="AW94" s="257"/>
      <c r="AX94" s="257"/>
      <c r="AY94" s="257"/>
      <c r="AZ94" s="257"/>
      <c r="BA94" s="257"/>
      <c r="BB94" s="257"/>
      <c r="BC94" s="813"/>
      <c r="BD94" s="810"/>
      <c r="BE94" s="51">
        <f t="shared" si="100"/>
        <v>0</v>
      </c>
      <c r="BF94" s="257"/>
      <c r="BG94" s="257"/>
      <c r="BH94" s="257"/>
      <c r="BI94" s="257"/>
      <c r="BJ94" s="257"/>
      <c r="BK94" s="257"/>
      <c r="BL94" s="813"/>
      <c r="BM94" s="816"/>
      <c r="BN94" s="51">
        <f t="shared" si="101"/>
        <v>0</v>
      </c>
      <c r="BO94" s="257"/>
      <c r="BP94" s="257"/>
      <c r="BQ94" s="257"/>
      <c r="BR94" s="257"/>
      <c r="BS94" s="257"/>
      <c r="BT94" s="257"/>
      <c r="BU94" s="821"/>
      <c r="BV94" s="822"/>
      <c r="BW94" s="822"/>
      <c r="BX94" s="822"/>
      <c r="BY94" s="822"/>
      <c r="BZ94" s="822"/>
      <c r="CA94" s="822"/>
      <c r="CB94" s="822"/>
      <c r="CC94" s="823"/>
    </row>
    <row r="95" spans="1:81" s="58" customFormat="1" ht="40.200000000000003" customHeight="1" x14ac:dyDescent="0.3">
      <c r="A95" s="34"/>
      <c r="B95" s="886"/>
      <c r="C95" s="869"/>
      <c r="D95" s="872"/>
      <c r="E95" s="852"/>
      <c r="F95" s="852"/>
      <c r="G95" s="852"/>
      <c r="H95" s="852"/>
      <c r="I95" s="852"/>
      <c r="J95" s="813"/>
      <c r="K95" s="855"/>
      <c r="L95" s="858"/>
      <c r="M95" s="861"/>
      <c r="N95" s="837"/>
      <c r="O95" s="840"/>
      <c r="P95" s="864"/>
      <c r="Q95" s="867"/>
      <c r="R95" s="813"/>
      <c r="S95" s="39"/>
      <c r="T95" s="236"/>
      <c r="U95" s="236"/>
      <c r="V95" s="236"/>
      <c r="W95" s="39"/>
      <c r="X95" s="31"/>
      <c r="Y95" s="31"/>
      <c r="Z95" s="31"/>
      <c r="AA95" s="31"/>
      <c r="AB95" s="813"/>
      <c r="AC95" s="828"/>
      <c r="AD95" s="51">
        <f t="shared" si="85"/>
        <v>0</v>
      </c>
      <c r="AE95" s="51">
        <f t="shared" si="85"/>
        <v>0</v>
      </c>
      <c r="AF95" s="51">
        <f t="shared" si="85"/>
        <v>0</v>
      </c>
      <c r="AG95" s="51">
        <f t="shared" si="84"/>
        <v>0</v>
      </c>
      <c r="AH95" s="51">
        <f t="shared" si="84"/>
        <v>0</v>
      </c>
      <c r="AI95" s="51">
        <f t="shared" si="84"/>
        <v>0</v>
      </c>
      <c r="AJ95" s="51">
        <f t="shared" si="84"/>
        <v>0</v>
      </c>
      <c r="AK95" s="813"/>
      <c r="AL95" s="831"/>
      <c r="AM95" s="51">
        <f t="shared" si="98"/>
        <v>0</v>
      </c>
      <c r="AN95" s="257"/>
      <c r="AO95" s="257"/>
      <c r="AP95" s="257"/>
      <c r="AQ95" s="257"/>
      <c r="AR95" s="257"/>
      <c r="AS95" s="257"/>
      <c r="AT95" s="813"/>
      <c r="AU95" s="834"/>
      <c r="AV95" s="51">
        <f t="shared" si="99"/>
        <v>0</v>
      </c>
      <c r="AW95" s="257"/>
      <c r="AX95" s="257"/>
      <c r="AY95" s="257"/>
      <c r="AZ95" s="257"/>
      <c r="BA95" s="257"/>
      <c r="BB95" s="257"/>
      <c r="BC95" s="813"/>
      <c r="BD95" s="810"/>
      <c r="BE95" s="51">
        <f t="shared" si="100"/>
        <v>0</v>
      </c>
      <c r="BF95" s="257"/>
      <c r="BG95" s="257"/>
      <c r="BH95" s="257"/>
      <c r="BI95" s="257"/>
      <c r="BJ95" s="257"/>
      <c r="BK95" s="257"/>
      <c r="BL95" s="813"/>
      <c r="BM95" s="816"/>
      <c r="BN95" s="51">
        <f t="shared" si="101"/>
        <v>0</v>
      </c>
      <c r="BO95" s="257"/>
      <c r="BP95" s="257"/>
      <c r="BQ95" s="257"/>
      <c r="BR95" s="257"/>
      <c r="BS95" s="257"/>
      <c r="BT95" s="257"/>
      <c r="BU95" s="821"/>
      <c r="BV95" s="822"/>
      <c r="BW95" s="822"/>
      <c r="BX95" s="822"/>
      <c r="BY95" s="822"/>
      <c r="BZ95" s="822"/>
      <c r="CA95" s="822"/>
      <c r="CB95" s="822"/>
      <c r="CC95" s="823"/>
    </row>
    <row r="96" spans="1:81" s="58" customFormat="1" ht="40.200000000000003" customHeight="1" thickBot="1" x14ac:dyDescent="0.35">
      <c r="A96" s="34"/>
      <c r="B96" s="886"/>
      <c r="C96" s="869"/>
      <c r="D96" s="873"/>
      <c r="E96" s="853"/>
      <c r="F96" s="853"/>
      <c r="G96" s="853"/>
      <c r="H96" s="853"/>
      <c r="I96" s="853"/>
      <c r="J96" s="814"/>
      <c r="K96" s="856"/>
      <c r="L96" s="859"/>
      <c r="M96" s="862"/>
      <c r="N96" s="838"/>
      <c r="O96" s="841"/>
      <c r="P96" s="865"/>
      <c r="Q96" s="874"/>
      <c r="R96" s="814"/>
      <c r="S96" s="232"/>
      <c r="T96" s="237"/>
      <c r="U96" s="237"/>
      <c r="V96" s="237"/>
      <c r="W96" s="232"/>
      <c r="X96" s="260"/>
      <c r="Y96" s="260"/>
      <c r="Z96" s="260"/>
      <c r="AA96" s="260"/>
      <c r="AB96" s="814"/>
      <c r="AC96" s="829"/>
      <c r="AD96" s="46">
        <f t="shared" si="85"/>
        <v>0</v>
      </c>
      <c r="AE96" s="46">
        <f t="shared" si="85"/>
        <v>0</v>
      </c>
      <c r="AF96" s="46">
        <f t="shared" si="85"/>
        <v>0</v>
      </c>
      <c r="AG96" s="46">
        <f t="shared" si="84"/>
        <v>0</v>
      </c>
      <c r="AH96" s="46">
        <f t="shared" si="84"/>
        <v>0</v>
      </c>
      <c r="AI96" s="46">
        <f t="shared" si="84"/>
        <v>0</v>
      </c>
      <c r="AJ96" s="46">
        <f t="shared" si="84"/>
        <v>0</v>
      </c>
      <c r="AK96" s="814"/>
      <c r="AL96" s="832"/>
      <c r="AM96" s="46">
        <f t="shared" si="98"/>
        <v>0</v>
      </c>
      <c r="AN96" s="49"/>
      <c r="AO96" s="49"/>
      <c r="AP96" s="49"/>
      <c r="AQ96" s="49"/>
      <c r="AR96" s="49"/>
      <c r="AS96" s="49"/>
      <c r="AT96" s="814"/>
      <c r="AU96" s="835"/>
      <c r="AV96" s="46">
        <f t="shared" si="99"/>
        <v>0</v>
      </c>
      <c r="AW96" s="49"/>
      <c r="AX96" s="49"/>
      <c r="AY96" s="49"/>
      <c r="AZ96" s="49"/>
      <c r="BA96" s="49"/>
      <c r="BB96" s="49"/>
      <c r="BC96" s="814"/>
      <c r="BD96" s="811"/>
      <c r="BE96" s="46">
        <f t="shared" si="100"/>
        <v>0</v>
      </c>
      <c r="BF96" s="49"/>
      <c r="BG96" s="49"/>
      <c r="BH96" s="49"/>
      <c r="BI96" s="49"/>
      <c r="BJ96" s="49"/>
      <c r="BK96" s="49"/>
      <c r="BL96" s="814"/>
      <c r="BM96" s="817"/>
      <c r="BN96" s="46">
        <f t="shared" si="101"/>
        <v>0</v>
      </c>
      <c r="BO96" s="49"/>
      <c r="BP96" s="49"/>
      <c r="BQ96" s="49"/>
      <c r="BR96" s="49"/>
      <c r="BS96" s="49"/>
      <c r="BT96" s="49"/>
      <c r="BU96" s="824"/>
      <c r="BV96" s="825"/>
      <c r="BW96" s="825"/>
      <c r="BX96" s="825"/>
      <c r="BY96" s="825"/>
      <c r="BZ96" s="825"/>
      <c r="CA96" s="825"/>
      <c r="CB96" s="825"/>
      <c r="CC96" s="826"/>
    </row>
    <row r="97" spans="1:81" s="58" customFormat="1" ht="40.200000000000003" customHeight="1" thickTop="1" x14ac:dyDescent="0.3">
      <c r="A97" s="34"/>
      <c r="B97" s="886"/>
      <c r="C97" s="869"/>
      <c r="D97" s="871"/>
      <c r="E97" s="851"/>
      <c r="F97" s="851"/>
      <c r="G97" s="851"/>
      <c r="H97" s="851"/>
      <c r="I97" s="851"/>
      <c r="J97" s="812">
        <v>596</v>
      </c>
      <c r="K97" s="854" t="str">
        <f>+[15]Metas!K683</f>
        <v xml:space="preserve">Análisis de la seguridad en los entornos poblados fronterizos </v>
      </c>
      <c r="L97" s="857"/>
      <c r="M97" s="860">
        <f>SUM(N97:Q97)</f>
        <v>0</v>
      </c>
      <c r="N97" s="836"/>
      <c r="O97" s="839"/>
      <c r="P97" s="863"/>
      <c r="Q97" s="866"/>
      <c r="R97" s="812">
        <f>+$J97</f>
        <v>596</v>
      </c>
      <c r="S97" s="231"/>
      <c r="T97" s="235"/>
      <c r="U97" s="235"/>
      <c r="V97" s="235"/>
      <c r="W97" s="231"/>
      <c r="X97" s="256"/>
      <c r="Y97" s="256"/>
      <c r="Z97" s="256"/>
      <c r="AA97" s="256"/>
      <c r="AB97" s="812">
        <f t="shared" ref="AB97" si="114">+$J97</f>
        <v>596</v>
      </c>
      <c r="AC97" s="827">
        <f t="shared" ref="AC97" si="115">+L97</f>
        <v>0</v>
      </c>
      <c r="AD97" s="44">
        <f t="shared" si="85"/>
        <v>0</v>
      </c>
      <c r="AE97" s="44">
        <f t="shared" si="85"/>
        <v>0</v>
      </c>
      <c r="AF97" s="44">
        <f t="shared" si="85"/>
        <v>0</v>
      </c>
      <c r="AG97" s="44">
        <f t="shared" si="84"/>
        <v>0</v>
      </c>
      <c r="AH97" s="44">
        <f t="shared" si="84"/>
        <v>0</v>
      </c>
      <c r="AI97" s="44">
        <f t="shared" si="84"/>
        <v>0</v>
      </c>
      <c r="AJ97" s="44">
        <f t="shared" si="84"/>
        <v>0</v>
      </c>
      <c r="AK97" s="812">
        <f t="shared" ref="AK97" si="116">+$J97</f>
        <v>596</v>
      </c>
      <c r="AL97" s="830">
        <f>+N97</f>
        <v>0</v>
      </c>
      <c r="AM97" s="44">
        <f t="shared" si="98"/>
        <v>0</v>
      </c>
      <c r="AN97" s="47"/>
      <c r="AO97" s="47"/>
      <c r="AP97" s="47"/>
      <c r="AQ97" s="47"/>
      <c r="AR97" s="47"/>
      <c r="AS97" s="47"/>
      <c r="AT97" s="812">
        <f t="shared" ref="AT97" si="117">+$J97</f>
        <v>596</v>
      </c>
      <c r="AU97" s="833">
        <f>+O97</f>
        <v>0</v>
      </c>
      <c r="AV97" s="44">
        <f t="shared" si="99"/>
        <v>0</v>
      </c>
      <c r="AW97" s="47"/>
      <c r="AX97" s="47"/>
      <c r="AY97" s="47"/>
      <c r="AZ97" s="47"/>
      <c r="BA97" s="47"/>
      <c r="BB97" s="47"/>
      <c r="BC97" s="812">
        <f t="shared" ref="BC97" si="118">+$J97</f>
        <v>596</v>
      </c>
      <c r="BD97" s="809">
        <f>+P97</f>
        <v>0</v>
      </c>
      <c r="BE97" s="44">
        <f t="shared" si="100"/>
        <v>0</v>
      </c>
      <c r="BF97" s="47"/>
      <c r="BG97" s="47"/>
      <c r="BH97" s="47"/>
      <c r="BI97" s="47"/>
      <c r="BJ97" s="47"/>
      <c r="BK97" s="47"/>
      <c r="BL97" s="812">
        <f t="shared" ref="BL97" si="119">+$J97</f>
        <v>596</v>
      </c>
      <c r="BM97" s="815">
        <f>+Q97</f>
        <v>0</v>
      </c>
      <c r="BN97" s="44">
        <f t="shared" si="101"/>
        <v>0</v>
      </c>
      <c r="BO97" s="47"/>
      <c r="BP97" s="47"/>
      <c r="BQ97" s="47"/>
      <c r="BR97" s="47"/>
      <c r="BS97" s="47"/>
      <c r="BT97" s="47"/>
      <c r="BU97" s="818"/>
      <c r="BV97" s="819"/>
      <c r="BW97" s="819"/>
      <c r="BX97" s="819"/>
      <c r="BY97" s="819"/>
      <c r="BZ97" s="819"/>
      <c r="CA97" s="819"/>
      <c r="CB97" s="819"/>
      <c r="CC97" s="820"/>
    </row>
    <row r="98" spans="1:81" s="58" customFormat="1" ht="40.200000000000003" customHeight="1" x14ac:dyDescent="0.3">
      <c r="A98" s="34"/>
      <c r="B98" s="886"/>
      <c r="C98" s="869"/>
      <c r="D98" s="872"/>
      <c r="E98" s="852"/>
      <c r="F98" s="852"/>
      <c r="G98" s="852"/>
      <c r="H98" s="852"/>
      <c r="I98" s="852"/>
      <c r="J98" s="813"/>
      <c r="K98" s="855"/>
      <c r="L98" s="858"/>
      <c r="M98" s="861"/>
      <c r="N98" s="837"/>
      <c r="O98" s="840"/>
      <c r="P98" s="864"/>
      <c r="Q98" s="867"/>
      <c r="R98" s="813"/>
      <c r="S98" s="39"/>
      <c r="T98" s="236"/>
      <c r="U98" s="236"/>
      <c r="V98" s="236"/>
      <c r="W98" s="39"/>
      <c r="X98" s="31"/>
      <c r="Y98" s="31"/>
      <c r="Z98" s="31"/>
      <c r="AA98" s="31"/>
      <c r="AB98" s="813"/>
      <c r="AC98" s="828"/>
      <c r="AD98" s="51">
        <f t="shared" si="85"/>
        <v>0</v>
      </c>
      <c r="AE98" s="51">
        <f t="shared" si="85"/>
        <v>0</v>
      </c>
      <c r="AF98" s="51">
        <f t="shared" si="85"/>
        <v>0</v>
      </c>
      <c r="AG98" s="51">
        <f t="shared" si="84"/>
        <v>0</v>
      </c>
      <c r="AH98" s="51">
        <f t="shared" si="84"/>
        <v>0</v>
      </c>
      <c r="AI98" s="51">
        <f t="shared" si="84"/>
        <v>0</v>
      </c>
      <c r="AJ98" s="51">
        <f t="shared" si="84"/>
        <v>0</v>
      </c>
      <c r="AK98" s="813"/>
      <c r="AL98" s="831"/>
      <c r="AM98" s="51">
        <f t="shared" si="98"/>
        <v>0</v>
      </c>
      <c r="AN98" s="257"/>
      <c r="AO98" s="257"/>
      <c r="AP98" s="257"/>
      <c r="AQ98" s="257"/>
      <c r="AR98" s="257"/>
      <c r="AS98" s="257"/>
      <c r="AT98" s="813"/>
      <c r="AU98" s="834"/>
      <c r="AV98" s="51">
        <f t="shared" si="99"/>
        <v>0</v>
      </c>
      <c r="AW98" s="257"/>
      <c r="AX98" s="257"/>
      <c r="AY98" s="257"/>
      <c r="AZ98" s="257"/>
      <c r="BA98" s="257"/>
      <c r="BB98" s="257"/>
      <c r="BC98" s="813"/>
      <c r="BD98" s="810"/>
      <c r="BE98" s="51">
        <f t="shared" si="100"/>
        <v>0</v>
      </c>
      <c r="BF98" s="257"/>
      <c r="BG98" s="257"/>
      <c r="BH98" s="257"/>
      <c r="BI98" s="257"/>
      <c r="BJ98" s="257"/>
      <c r="BK98" s="257"/>
      <c r="BL98" s="813"/>
      <c r="BM98" s="816"/>
      <c r="BN98" s="51">
        <f t="shared" si="101"/>
        <v>0</v>
      </c>
      <c r="BO98" s="257"/>
      <c r="BP98" s="257"/>
      <c r="BQ98" s="257"/>
      <c r="BR98" s="257"/>
      <c r="BS98" s="257"/>
      <c r="BT98" s="257"/>
      <c r="BU98" s="821"/>
      <c r="BV98" s="822"/>
      <c r="BW98" s="822"/>
      <c r="BX98" s="822"/>
      <c r="BY98" s="822"/>
      <c r="BZ98" s="822"/>
      <c r="CA98" s="822"/>
      <c r="CB98" s="822"/>
      <c r="CC98" s="823"/>
    </row>
    <row r="99" spans="1:81" s="58" customFormat="1" ht="40.200000000000003" customHeight="1" x14ac:dyDescent="0.3">
      <c r="A99" s="34"/>
      <c r="B99" s="886"/>
      <c r="C99" s="869"/>
      <c r="D99" s="872"/>
      <c r="E99" s="852"/>
      <c r="F99" s="852"/>
      <c r="G99" s="852"/>
      <c r="H99" s="852"/>
      <c r="I99" s="852"/>
      <c r="J99" s="813"/>
      <c r="K99" s="855"/>
      <c r="L99" s="858"/>
      <c r="M99" s="861"/>
      <c r="N99" s="837"/>
      <c r="O99" s="840"/>
      <c r="P99" s="864"/>
      <c r="Q99" s="867"/>
      <c r="R99" s="813"/>
      <c r="S99" s="39"/>
      <c r="T99" s="236"/>
      <c r="U99" s="236"/>
      <c r="V99" s="236"/>
      <c r="W99" s="39"/>
      <c r="X99" s="31"/>
      <c r="Y99" s="31"/>
      <c r="Z99" s="31"/>
      <c r="AA99" s="31"/>
      <c r="AB99" s="813"/>
      <c r="AC99" s="828"/>
      <c r="AD99" s="51">
        <f t="shared" si="85"/>
        <v>0</v>
      </c>
      <c r="AE99" s="51">
        <f t="shared" si="85"/>
        <v>0</v>
      </c>
      <c r="AF99" s="51">
        <f t="shared" si="85"/>
        <v>0</v>
      </c>
      <c r="AG99" s="51">
        <f t="shared" si="84"/>
        <v>0</v>
      </c>
      <c r="AH99" s="51">
        <f t="shared" si="84"/>
        <v>0</v>
      </c>
      <c r="AI99" s="51">
        <f t="shared" si="84"/>
        <v>0</v>
      </c>
      <c r="AJ99" s="51">
        <f t="shared" si="84"/>
        <v>0</v>
      </c>
      <c r="AK99" s="813"/>
      <c r="AL99" s="831"/>
      <c r="AM99" s="51">
        <f t="shared" si="98"/>
        <v>0</v>
      </c>
      <c r="AN99" s="257"/>
      <c r="AO99" s="257"/>
      <c r="AP99" s="257"/>
      <c r="AQ99" s="257"/>
      <c r="AR99" s="257"/>
      <c r="AS99" s="257"/>
      <c r="AT99" s="813"/>
      <c r="AU99" s="834"/>
      <c r="AV99" s="51">
        <f t="shared" si="99"/>
        <v>0</v>
      </c>
      <c r="AW99" s="257"/>
      <c r="AX99" s="257"/>
      <c r="AY99" s="257"/>
      <c r="AZ99" s="257"/>
      <c r="BA99" s="257"/>
      <c r="BB99" s="257"/>
      <c r="BC99" s="813"/>
      <c r="BD99" s="810"/>
      <c r="BE99" s="51">
        <f t="shared" si="100"/>
        <v>0</v>
      </c>
      <c r="BF99" s="257"/>
      <c r="BG99" s="257"/>
      <c r="BH99" s="257"/>
      <c r="BI99" s="257"/>
      <c r="BJ99" s="257"/>
      <c r="BK99" s="257"/>
      <c r="BL99" s="813"/>
      <c r="BM99" s="816"/>
      <c r="BN99" s="51">
        <f t="shared" si="101"/>
        <v>0</v>
      </c>
      <c r="BO99" s="257"/>
      <c r="BP99" s="257"/>
      <c r="BQ99" s="257"/>
      <c r="BR99" s="257"/>
      <c r="BS99" s="257"/>
      <c r="BT99" s="257"/>
      <c r="BU99" s="821"/>
      <c r="BV99" s="822"/>
      <c r="BW99" s="822"/>
      <c r="BX99" s="822"/>
      <c r="BY99" s="822"/>
      <c r="BZ99" s="822"/>
      <c r="CA99" s="822"/>
      <c r="CB99" s="822"/>
      <c r="CC99" s="823"/>
    </row>
    <row r="100" spans="1:81" s="58" customFormat="1" ht="40.200000000000003" customHeight="1" thickBot="1" x14ac:dyDescent="0.35">
      <c r="A100" s="34"/>
      <c r="B100" s="887"/>
      <c r="C100" s="870"/>
      <c r="D100" s="873"/>
      <c r="E100" s="853"/>
      <c r="F100" s="853"/>
      <c r="G100" s="853"/>
      <c r="H100" s="853"/>
      <c r="I100" s="853"/>
      <c r="J100" s="814"/>
      <c r="K100" s="856"/>
      <c r="L100" s="859"/>
      <c r="M100" s="862"/>
      <c r="N100" s="838"/>
      <c r="O100" s="841"/>
      <c r="P100" s="865"/>
      <c r="Q100" s="874"/>
      <c r="R100" s="814"/>
      <c r="S100" s="232"/>
      <c r="T100" s="237"/>
      <c r="U100" s="237"/>
      <c r="V100" s="237"/>
      <c r="W100" s="232"/>
      <c r="X100" s="260"/>
      <c r="Y100" s="260"/>
      <c r="Z100" s="260"/>
      <c r="AA100" s="260"/>
      <c r="AB100" s="814"/>
      <c r="AC100" s="829"/>
      <c r="AD100" s="46">
        <f t="shared" si="85"/>
        <v>0</v>
      </c>
      <c r="AE100" s="46">
        <f t="shared" si="85"/>
        <v>0</v>
      </c>
      <c r="AF100" s="46">
        <f t="shared" si="85"/>
        <v>0</v>
      </c>
      <c r="AG100" s="46">
        <f t="shared" si="84"/>
        <v>0</v>
      </c>
      <c r="AH100" s="46">
        <f t="shared" si="84"/>
        <v>0</v>
      </c>
      <c r="AI100" s="46">
        <f t="shared" si="84"/>
        <v>0</v>
      </c>
      <c r="AJ100" s="46">
        <f t="shared" si="84"/>
        <v>0</v>
      </c>
      <c r="AK100" s="814"/>
      <c r="AL100" s="832"/>
      <c r="AM100" s="46">
        <f t="shared" si="98"/>
        <v>0</v>
      </c>
      <c r="AN100" s="49"/>
      <c r="AO100" s="49"/>
      <c r="AP100" s="49"/>
      <c r="AQ100" s="49"/>
      <c r="AR100" s="49"/>
      <c r="AS100" s="49"/>
      <c r="AT100" s="814"/>
      <c r="AU100" s="835"/>
      <c r="AV100" s="46">
        <f t="shared" si="99"/>
        <v>0</v>
      </c>
      <c r="AW100" s="49"/>
      <c r="AX100" s="49"/>
      <c r="AY100" s="49"/>
      <c r="AZ100" s="49"/>
      <c r="BA100" s="49"/>
      <c r="BB100" s="49"/>
      <c r="BC100" s="814"/>
      <c r="BD100" s="811"/>
      <c r="BE100" s="46">
        <f t="shared" si="100"/>
        <v>0</v>
      </c>
      <c r="BF100" s="49"/>
      <c r="BG100" s="49"/>
      <c r="BH100" s="49"/>
      <c r="BI100" s="49"/>
      <c r="BJ100" s="49"/>
      <c r="BK100" s="49"/>
      <c r="BL100" s="814"/>
      <c r="BM100" s="817"/>
      <c r="BN100" s="46">
        <f t="shared" si="101"/>
        <v>0</v>
      </c>
      <c r="BO100" s="49"/>
      <c r="BP100" s="49"/>
      <c r="BQ100" s="49"/>
      <c r="BR100" s="49"/>
      <c r="BS100" s="49"/>
      <c r="BT100" s="49"/>
      <c r="BU100" s="824"/>
      <c r="BV100" s="825"/>
      <c r="BW100" s="825"/>
      <c r="BX100" s="825"/>
      <c r="BY100" s="825"/>
      <c r="BZ100" s="825"/>
      <c r="CA100" s="825"/>
      <c r="CB100" s="825"/>
      <c r="CC100" s="826"/>
    </row>
    <row r="101" spans="1:81" s="58" customFormat="1" ht="40.200000000000003" customHeight="1" thickTop="1" x14ac:dyDescent="0.3">
      <c r="A101" s="34"/>
      <c r="B101" s="885" t="s">
        <v>917</v>
      </c>
      <c r="C101" s="868" t="s">
        <v>920</v>
      </c>
      <c r="D101" s="871"/>
      <c r="E101" s="851"/>
      <c r="F101" s="851"/>
      <c r="G101" s="851"/>
      <c r="H101" s="851"/>
      <c r="I101" s="851"/>
      <c r="J101" s="812">
        <v>597</v>
      </c>
      <c r="K101" s="854" t="str">
        <f>+[15]Metas!K685</f>
        <v xml:space="preserve">Centro de atención a migrante </v>
      </c>
      <c r="L101" s="857"/>
      <c r="M101" s="860">
        <f>SUM(N101:Q101)</f>
        <v>0</v>
      </c>
      <c r="N101" s="836"/>
      <c r="O101" s="839"/>
      <c r="P101" s="863"/>
      <c r="Q101" s="866"/>
      <c r="R101" s="812">
        <f>+$J101</f>
        <v>597</v>
      </c>
      <c r="S101" s="231"/>
      <c r="T101" s="235"/>
      <c r="U101" s="235"/>
      <c r="V101" s="235"/>
      <c r="W101" s="231"/>
      <c r="X101" s="256"/>
      <c r="Y101" s="256"/>
      <c r="Z101" s="256"/>
      <c r="AA101" s="256"/>
      <c r="AB101" s="812">
        <f t="shared" ref="AB101" si="120">+$J101</f>
        <v>597</v>
      </c>
      <c r="AC101" s="827">
        <f t="shared" ref="AC101" si="121">+L101</f>
        <v>0</v>
      </c>
      <c r="AD101" s="44">
        <f t="shared" si="85"/>
        <v>0</v>
      </c>
      <c r="AE101" s="44">
        <f t="shared" si="85"/>
        <v>0</v>
      </c>
      <c r="AF101" s="44">
        <f t="shared" si="85"/>
        <v>0</v>
      </c>
      <c r="AG101" s="44">
        <f t="shared" si="84"/>
        <v>0</v>
      </c>
      <c r="AH101" s="44">
        <f t="shared" si="84"/>
        <v>0</v>
      </c>
      <c r="AI101" s="44">
        <f t="shared" si="84"/>
        <v>0</v>
      </c>
      <c r="AJ101" s="44">
        <f t="shared" si="84"/>
        <v>0</v>
      </c>
      <c r="AK101" s="812">
        <f t="shared" ref="AK101" si="122">+$J101</f>
        <v>597</v>
      </c>
      <c r="AL101" s="830">
        <f>+N101</f>
        <v>0</v>
      </c>
      <c r="AM101" s="44">
        <f t="shared" si="98"/>
        <v>0</v>
      </c>
      <c r="AN101" s="47"/>
      <c r="AO101" s="47"/>
      <c r="AP101" s="47"/>
      <c r="AQ101" s="47"/>
      <c r="AR101" s="47"/>
      <c r="AS101" s="47"/>
      <c r="AT101" s="812">
        <f t="shared" ref="AT101" si="123">+$J101</f>
        <v>597</v>
      </c>
      <c r="AU101" s="833">
        <f>+O101</f>
        <v>0</v>
      </c>
      <c r="AV101" s="44">
        <f t="shared" si="99"/>
        <v>0</v>
      </c>
      <c r="AW101" s="47"/>
      <c r="AX101" s="47"/>
      <c r="AY101" s="47"/>
      <c r="AZ101" s="47"/>
      <c r="BA101" s="47"/>
      <c r="BB101" s="47"/>
      <c r="BC101" s="812">
        <f t="shared" ref="BC101" si="124">+$J101</f>
        <v>597</v>
      </c>
      <c r="BD101" s="809">
        <f>+P101</f>
        <v>0</v>
      </c>
      <c r="BE101" s="44">
        <f t="shared" si="100"/>
        <v>0</v>
      </c>
      <c r="BF101" s="47"/>
      <c r="BG101" s="47"/>
      <c r="BH101" s="47"/>
      <c r="BI101" s="47"/>
      <c r="BJ101" s="47"/>
      <c r="BK101" s="47"/>
      <c r="BL101" s="812">
        <f t="shared" ref="BL101" si="125">+$J101</f>
        <v>597</v>
      </c>
      <c r="BM101" s="815">
        <f>+Q101</f>
        <v>0</v>
      </c>
      <c r="BN101" s="44">
        <f t="shared" si="101"/>
        <v>0</v>
      </c>
      <c r="BO101" s="47"/>
      <c r="BP101" s="47"/>
      <c r="BQ101" s="47"/>
      <c r="BR101" s="47"/>
      <c r="BS101" s="47"/>
      <c r="BT101" s="47"/>
      <c r="BU101" s="818"/>
      <c r="BV101" s="819"/>
      <c r="BW101" s="819"/>
      <c r="BX101" s="819"/>
      <c r="BY101" s="819"/>
      <c r="BZ101" s="819"/>
      <c r="CA101" s="819"/>
      <c r="CB101" s="819"/>
      <c r="CC101" s="820"/>
    </row>
    <row r="102" spans="1:81" s="58" customFormat="1" ht="40.200000000000003" customHeight="1" x14ac:dyDescent="0.3">
      <c r="A102" s="34"/>
      <c r="B102" s="886"/>
      <c r="C102" s="869"/>
      <c r="D102" s="872"/>
      <c r="E102" s="852"/>
      <c r="F102" s="852"/>
      <c r="G102" s="852"/>
      <c r="H102" s="852"/>
      <c r="I102" s="852"/>
      <c r="J102" s="813"/>
      <c r="K102" s="855"/>
      <c r="L102" s="858"/>
      <c r="M102" s="861"/>
      <c r="N102" s="837"/>
      <c r="O102" s="840"/>
      <c r="P102" s="864"/>
      <c r="Q102" s="867"/>
      <c r="R102" s="813"/>
      <c r="S102" s="39"/>
      <c r="T102" s="236"/>
      <c r="U102" s="236"/>
      <c r="V102" s="236"/>
      <c r="W102" s="39"/>
      <c r="X102" s="31"/>
      <c r="Y102" s="31"/>
      <c r="Z102" s="31"/>
      <c r="AA102" s="31"/>
      <c r="AB102" s="813"/>
      <c r="AC102" s="828"/>
      <c r="AD102" s="51">
        <f t="shared" si="85"/>
        <v>0</v>
      </c>
      <c r="AE102" s="51">
        <f t="shared" si="85"/>
        <v>0</v>
      </c>
      <c r="AF102" s="51">
        <f t="shared" si="85"/>
        <v>0</v>
      </c>
      <c r="AG102" s="51">
        <f t="shared" si="84"/>
        <v>0</v>
      </c>
      <c r="AH102" s="51">
        <f t="shared" si="84"/>
        <v>0</v>
      </c>
      <c r="AI102" s="51">
        <f t="shared" si="84"/>
        <v>0</v>
      </c>
      <c r="AJ102" s="51">
        <f t="shared" si="84"/>
        <v>0</v>
      </c>
      <c r="AK102" s="813"/>
      <c r="AL102" s="831"/>
      <c r="AM102" s="51">
        <f t="shared" si="98"/>
        <v>0</v>
      </c>
      <c r="AN102" s="257"/>
      <c r="AO102" s="257"/>
      <c r="AP102" s="257"/>
      <c r="AQ102" s="257"/>
      <c r="AR102" s="257"/>
      <c r="AS102" s="257"/>
      <c r="AT102" s="813"/>
      <c r="AU102" s="834"/>
      <c r="AV102" s="51">
        <f t="shared" si="99"/>
        <v>0</v>
      </c>
      <c r="AW102" s="257"/>
      <c r="AX102" s="257"/>
      <c r="AY102" s="257"/>
      <c r="AZ102" s="257"/>
      <c r="BA102" s="257"/>
      <c r="BB102" s="257"/>
      <c r="BC102" s="813"/>
      <c r="BD102" s="810"/>
      <c r="BE102" s="51">
        <f t="shared" si="100"/>
        <v>0</v>
      </c>
      <c r="BF102" s="257"/>
      <c r="BG102" s="257"/>
      <c r="BH102" s="257"/>
      <c r="BI102" s="257"/>
      <c r="BJ102" s="257"/>
      <c r="BK102" s="257"/>
      <c r="BL102" s="813"/>
      <c r="BM102" s="816"/>
      <c r="BN102" s="51">
        <f t="shared" si="101"/>
        <v>0</v>
      </c>
      <c r="BO102" s="257"/>
      <c r="BP102" s="257"/>
      <c r="BQ102" s="257"/>
      <c r="BR102" s="257"/>
      <c r="BS102" s="257"/>
      <c r="BT102" s="257"/>
      <c r="BU102" s="821"/>
      <c r="BV102" s="822"/>
      <c r="BW102" s="822"/>
      <c r="BX102" s="822"/>
      <c r="BY102" s="822"/>
      <c r="BZ102" s="822"/>
      <c r="CA102" s="822"/>
      <c r="CB102" s="822"/>
      <c r="CC102" s="823"/>
    </row>
    <row r="103" spans="1:81" s="58" customFormat="1" ht="40.200000000000003" customHeight="1" x14ac:dyDescent="0.3">
      <c r="A103" s="34"/>
      <c r="B103" s="886"/>
      <c r="C103" s="869"/>
      <c r="D103" s="872"/>
      <c r="E103" s="852"/>
      <c r="F103" s="852"/>
      <c r="G103" s="852"/>
      <c r="H103" s="852"/>
      <c r="I103" s="852"/>
      <c r="J103" s="813"/>
      <c r="K103" s="855"/>
      <c r="L103" s="858"/>
      <c r="M103" s="861"/>
      <c r="N103" s="837"/>
      <c r="O103" s="840"/>
      <c r="P103" s="864"/>
      <c r="Q103" s="867"/>
      <c r="R103" s="813"/>
      <c r="S103" s="39"/>
      <c r="T103" s="236"/>
      <c r="U103" s="236"/>
      <c r="V103" s="236"/>
      <c r="W103" s="39"/>
      <c r="X103" s="31"/>
      <c r="Y103" s="31"/>
      <c r="Z103" s="31"/>
      <c r="AA103" s="31"/>
      <c r="AB103" s="813"/>
      <c r="AC103" s="828"/>
      <c r="AD103" s="51">
        <f t="shared" si="85"/>
        <v>0</v>
      </c>
      <c r="AE103" s="51">
        <f t="shared" si="85"/>
        <v>0</v>
      </c>
      <c r="AF103" s="51">
        <f t="shared" si="85"/>
        <v>0</v>
      </c>
      <c r="AG103" s="51">
        <f t="shared" si="84"/>
        <v>0</v>
      </c>
      <c r="AH103" s="51">
        <f t="shared" si="84"/>
        <v>0</v>
      </c>
      <c r="AI103" s="51">
        <f t="shared" si="84"/>
        <v>0</v>
      </c>
      <c r="AJ103" s="51">
        <f t="shared" si="84"/>
        <v>0</v>
      </c>
      <c r="AK103" s="813"/>
      <c r="AL103" s="831"/>
      <c r="AM103" s="51">
        <f t="shared" si="98"/>
        <v>0</v>
      </c>
      <c r="AN103" s="257"/>
      <c r="AO103" s="257"/>
      <c r="AP103" s="257"/>
      <c r="AQ103" s="257"/>
      <c r="AR103" s="257"/>
      <c r="AS103" s="257"/>
      <c r="AT103" s="813"/>
      <c r="AU103" s="834"/>
      <c r="AV103" s="51">
        <f t="shared" si="99"/>
        <v>0</v>
      </c>
      <c r="AW103" s="257"/>
      <c r="AX103" s="257"/>
      <c r="AY103" s="257"/>
      <c r="AZ103" s="257"/>
      <c r="BA103" s="257"/>
      <c r="BB103" s="257"/>
      <c r="BC103" s="813"/>
      <c r="BD103" s="810"/>
      <c r="BE103" s="51">
        <f t="shared" si="100"/>
        <v>0</v>
      </c>
      <c r="BF103" s="257"/>
      <c r="BG103" s="257"/>
      <c r="BH103" s="257"/>
      <c r="BI103" s="257"/>
      <c r="BJ103" s="257"/>
      <c r="BK103" s="257"/>
      <c r="BL103" s="813"/>
      <c r="BM103" s="816"/>
      <c r="BN103" s="51">
        <f t="shared" si="101"/>
        <v>0</v>
      </c>
      <c r="BO103" s="257"/>
      <c r="BP103" s="257"/>
      <c r="BQ103" s="257"/>
      <c r="BR103" s="257"/>
      <c r="BS103" s="257"/>
      <c r="BT103" s="257"/>
      <c r="BU103" s="821"/>
      <c r="BV103" s="822"/>
      <c r="BW103" s="822"/>
      <c r="BX103" s="822"/>
      <c r="BY103" s="822"/>
      <c r="BZ103" s="822"/>
      <c r="CA103" s="822"/>
      <c r="CB103" s="822"/>
      <c r="CC103" s="823"/>
    </row>
    <row r="104" spans="1:81" s="58" customFormat="1" ht="40.200000000000003" customHeight="1" thickBot="1" x14ac:dyDescent="0.35">
      <c r="A104" s="34"/>
      <c r="B104" s="886"/>
      <c r="C104" s="869"/>
      <c r="D104" s="873"/>
      <c r="E104" s="853"/>
      <c r="F104" s="853"/>
      <c r="G104" s="853"/>
      <c r="H104" s="853"/>
      <c r="I104" s="853"/>
      <c r="J104" s="814"/>
      <c r="K104" s="856"/>
      <c r="L104" s="859"/>
      <c r="M104" s="862"/>
      <c r="N104" s="838"/>
      <c r="O104" s="841"/>
      <c r="P104" s="865"/>
      <c r="Q104" s="874"/>
      <c r="R104" s="814"/>
      <c r="S104" s="232"/>
      <c r="T104" s="237"/>
      <c r="U104" s="237"/>
      <c r="V104" s="237"/>
      <c r="W104" s="232"/>
      <c r="X104" s="260"/>
      <c r="Y104" s="260"/>
      <c r="Z104" s="260"/>
      <c r="AA104" s="260"/>
      <c r="AB104" s="814"/>
      <c r="AC104" s="829"/>
      <c r="AD104" s="46">
        <f t="shared" si="85"/>
        <v>0</v>
      </c>
      <c r="AE104" s="46">
        <f t="shared" si="85"/>
        <v>0</v>
      </c>
      <c r="AF104" s="46">
        <f t="shared" si="85"/>
        <v>0</v>
      </c>
      <c r="AG104" s="46">
        <f t="shared" si="84"/>
        <v>0</v>
      </c>
      <c r="AH104" s="46">
        <f t="shared" si="84"/>
        <v>0</v>
      </c>
      <c r="AI104" s="46">
        <f t="shared" si="84"/>
        <v>0</v>
      </c>
      <c r="AJ104" s="46">
        <f t="shared" si="84"/>
        <v>0</v>
      </c>
      <c r="AK104" s="814"/>
      <c r="AL104" s="832"/>
      <c r="AM104" s="46">
        <f t="shared" si="98"/>
        <v>0</v>
      </c>
      <c r="AN104" s="49"/>
      <c r="AO104" s="49"/>
      <c r="AP104" s="49"/>
      <c r="AQ104" s="49"/>
      <c r="AR104" s="49"/>
      <c r="AS104" s="49"/>
      <c r="AT104" s="814"/>
      <c r="AU104" s="835"/>
      <c r="AV104" s="46">
        <f t="shared" si="99"/>
        <v>0</v>
      </c>
      <c r="AW104" s="49"/>
      <c r="AX104" s="49"/>
      <c r="AY104" s="49"/>
      <c r="AZ104" s="49"/>
      <c r="BA104" s="49"/>
      <c r="BB104" s="49"/>
      <c r="BC104" s="814"/>
      <c r="BD104" s="811"/>
      <c r="BE104" s="46">
        <f t="shared" si="100"/>
        <v>0</v>
      </c>
      <c r="BF104" s="49"/>
      <c r="BG104" s="49"/>
      <c r="BH104" s="49"/>
      <c r="BI104" s="49"/>
      <c r="BJ104" s="49"/>
      <c r="BK104" s="49"/>
      <c r="BL104" s="814"/>
      <c r="BM104" s="817"/>
      <c r="BN104" s="46">
        <f t="shared" si="101"/>
        <v>0</v>
      </c>
      <c r="BO104" s="49"/>
      <c r="BP104" s="49"/>
      <c r="BQ104" s="49"/>
      <c r="BR104" s="49"/>
      <c r="BS104" s="49"/>
      <c r="BT104" s="49"/>
      <c r="BU104" s="824"/>
      <c r="BV104" s="825"/>
      <c r="BW104" s="825"/>
      <c r="BX104" s="825"/>
      <c r="BY104" s="825"/>
      <c r="BZ104" s="825"/>
      <c r="CA104" s="825"/>
      <c r="CB104" s="825"/>
      <c r="CC104" s="826"/>
    </row>
    <row r="105" spans="1:81" s="58" customFormat="1" ht="40.200000000000003" customHeight="1" thickTop="1" x14ac:dyDescent="0.3">
      <c r="A105" s="34"/>
      <c r="B105" s="886"/>
      <c r="C105" s="869"/>
      <c r="D105" s="871"/>
      <c r="E105" s="851"/>
      <c r="F105" s="851"/>
      <c r="G105" s="851"/>
      <c r="H105" s="851"/>
      <c r="I105" s="851"/>
      <c r="J105" s="812">
        <v>598</v>
      </c>
      <c r="K105" s="854" t="str">
        <f>+[15]Metas!K686</f>
        <v xml:space="preserve">Estrategia de registro de retornados </v>
      </c>
      <c r="L105" s="857"/>
      <c r="M105" s="860">
        <f>SUM(N105:Q105)</f>
        <v>0</v>
      </c>
      <c r="N105" s="836"/>
      <c r="O105" s="839"/>
      <c r="P105" s="863"/>
      <c r="Q105" s="866"/>
      <c r="R105" s="812">
        <f>+$J105</f>
        <v>598</v>
      </c>
      <c r="S105" s="231"/>
      <c r="T105" s="235"/>
      <c r="U105" s="235"/>
      <c r="V105" s="235"/>
      <c r="W105" s="231"/>
      <c r="X105" s="256"/>
      <c r="Y105" s="256"/>
      <c r="Z105" s="256"/>
      <c r="AA105" s="256"/>
      <c r="AB105" s="812">
        <f t="shared" ref="AB105" si="126">+$J105</f>
        <v>598</v>
      </c>
      <c r="AC105" s="827">
        <f t="shared" ref="AC105" si="127">+L105</f>
        <v>0</v>
      </c>
      <c r="AD105" s="44">
        <f t="shared" si="85"/>
        <v>0</v>
      </c>
      <c r="AE105" s="44">
        <f t="shared" si="85"/>
        <v>0</v>
      </c>
      <c r="AF105" s="44">
        <f t="shared" si="85"/>
        <v>0</v>
      </c>
      <c r="AG105" s="44">
        <f t="shared" si="84"/>
        <v>0</v>
      </c>
      <c r="AH105" s="44">
        <f t="shared" si="84"/>
        <v>0</v>
      </c>
      <c r="AI105" s="44">
        <f t="shared" si="84"/>
        <v>0</v>
      </c>
      <c r="AJ105" s="44">
        <f t="shared" si="84"/>
        <v>0</v>
      </c>
      <c r="AK105" s="812">
        <f t="shared" ref="AK105" si="128">+$J105</f>
        <v>598</v>
      </c>
      <c r="AL105" s="830">
        <f>+N105</f>
        <v>0</v>
      </c>
      <c r="AM105" s="44">
        <f t="shared" si="98"/>
        <v>0</v>
      </c>
      <c r="AN105" s="47"/>
      <c r="AO105" s="47"/>
      <c r="AP105" s="47"/>
      <c r="AQ105" s="47"/>
      <c r="AR105" s="47"/>
      <c r="AS105" s="47"/>
      <c r="AT105" s="812">
        <f t="shared" ref="AT105" si="129">+$J105</f>
        <v>598</v>
      </c>
      <c r="AU105" s="833">
        <f>+O105</f>
        <v>0</v>
      </c>
      <c r="AV105" s="44">
        <f t="shared" si="99"/>
        <v>0</v>
      </c>
      <c r="AW105" s="47"/>
      <c r="AX105" s="47"/>
      <c r="AY105" s="47"/>
      <c r="AZ105" s="47"/>
      <c r="BA105" s="47"/>
      <c r="BB105" s="47"/>
      <c r="BC105" s="812">
        <f t="shared" ref="BC105" si="130">+$J105</f>
        <v>598</v>
      </c>
      <c r="BD105" s="809">
        <f>+P105</f>
        <v>0</v>
      </c>
      <c r="BE105" s="44">
        <f t="shared" si="100"/>
        <v>0</v>
      </c>
      <c r="BF105" s="47"/>
      <c r="BG105" s="47"/>
      <c r="BH105" s="47"/>
      <c r="BI105" s="47"/>
      <c r="BJ105" s="47"/>
      <c r="BK105" s="47"/>
      <c r="BL105" s="812">
        <f t="shared" ref="BL105" si="131">+$J105</f>
        <v>598</v>
      </c>
      <c r="BM105" s="815">
        <f>+Q105</f>
        <v>0</v>
      </c>
      <c r="BN105" s="44">
        <f t="shared" si="101"/>
        <v>0</v>
      </c>
      <c r="BO105" s="47"/>
      <c r="BP105" s="47"/>
      <c r="BQ105" s="47"/>
      <c r="BR105" s="47"/>
      <c r="BS105" s="47"/>
      <c r="BT105" s="47"/>
      <c r="BU105" s="818"/>
      <c r="BV105" s="819"/>
      <c r="BW105" s="819"/>
      <c r="BX105" s="819"/>
      <c r="BY105" s="819"/>
      <c r="BZ105" s="819"/>
      <c r="CA105" s="819"/>
      <c r="CB105" s="819"/>
      <c r="CC105" s="820"/>
    </row>
    <row r="106" spans="1:81" s="58" customFormat="1" ht="40.200000000000003" customHeight="1" x14ac:dyDescent="0.3">
      <c r="A106" s="34"/>
      <c r="B106" s="886"/>
      <c r="C106" s="869"/>
      <c r="D106" s="872"/>
      <c r="E106" s="852"/>
      <c r="F106" s="852"/>
      <c r="G106" s="852"/>
      <c r="H106" s="852"/>
      <c r="I106" s="852"/>
      <c r="J106" s="813"/>
      <c r="K106" s="855"/>
      <c r="L106" s="858"/>
      <c r="M106" s="861"/>
      <c r="N106" s="837"/>
      <c r="O106" s="840"/>
      <c r="P106" s="864"/>
      <c r="Q106" s="867"/>
      <c r="R106" s="813"/>
      <c r="S106" s="39"/>
      <c r="T106" s="236"/>
      <c r="U106" s="236"/>
      <c r="V106" s="236"/>
      <c r="W106" s="39"/>
      <c r="X106" s="31"/>
      <c r="Y106" s="31"/>
      <c r="Z106" s="31"/>
      <c r="AA106" s="31"/>
      <c r="AB106" s="813"/>
      <c r="AC106" s="828"/>
      <c r="AD106" s="51">
        <f t="shared" si="85"/>
        <v>0</v>
      </c>
      <c r="AE106" s="51">
        <f t="shared" si="85"/>
        <v>0</v>
      </c>
      <c r="AF106" s="51">
        <f t="shared" si="85"/>
        <v>0</v>
      </c>
      <c r="AG106" s="51">
        <f t="shared" si="84"/>
        <v>0</v>
      </c>
      <c r="AH106" s="51">
        <f t="shared" si="84"/>
        <v>0</v>
      </c>
      <c r="AI106" s="51">
        <f t="shared" si="84"/>
        <v>0</v>
      </c>
      <c r="AJ106" s="51">
        <f t="shared" si="84"/>
        <v>0</v>
      </c>
      <c r="AK106" s="813"/>
      <c r="AL106" s="831"/>
      <c r="AM106" s="51">
        <f t="shared" si="98"/>
        <v>0</v>
      </c>
      <c r="AN106" s="257"/>
      <c r="AO106" s="257"/>
      <c r="AP106" s="257"/>
      <c r="AQ106" s="257"/>
      <c r="AR106" s="257"/>
      <c r="AS106" s="257"/>
      <c r="AT106" s="813"/>
      <c r="AU106" s="834"/>
      <c r="AV106" s="51">
        <f t="shared" si="99"/>
        <v>0</v>
      </c>
      <c r="AW106" s="257"/>
      <c r="AX106" s="257"/>
      <c r="AY106" s="257"/>
      <c r="AZ106" s="257"/>
      <c r="BA106" s="257"/>
      <c r="BB106" s="257"/>
      <c r="BC106" s="813"/>
      <c r="BD106" s="810"/>
      <c r="BE106" s="51">
        <f t="shared" si="100"/>
        <v>0</v>
      </c>
      <c r="BF106" s="257"/>
      <c r="BG106" s="257"/>
      <c r="BH106" s="257"/>
      <c r="BI106" s="257"/>
      <c r="BJ106" s="257"/>
      <c r="BK106" s="257"/>
      <c r="BL106" s="813"/>
      <c r="BM106" s="816"/>
      <c r="BN106" s="51">
        <f t="shared" si="101"/>
        <v>0</v>
      </c>
      <c r="BO106" s="257"/>
      <c r="BP106" s="257"/>
      <c r="BQ106" s="257"/>
      <c r="BR106" s="257"/>
      <c r="BS106" s="257"/>
      <c r="BT106" s="257"/>
      <c r="BU106" s="821"/>
      <c r="BV106" s="822"/>
      <c r="BW106" s="822"/>
      <c r="BX106" s="822"/>
      <c r="BY106" s="822"/>
      <c r="BZ106" s="822"/>
      <c r="CA106" s="822"/>
      <c r="CB106" s="822"/>
      <c r="CC106" s="823"/>
    </row>
    <row r="107" spans="1:81" s="58" customFormat="1" ht="40.200000000000003" customHeight="1" x14ac:dyDescent="0.3">
      <c r="A107" s="34"/>
      <c r="B107" s="886"/>
      <c r="C107" s="869"/>
      <c r="D107" s="872"/>
      <c r="E107" s="852"/>
      <c r="F107" s="852"/>
      <c r="G107" s="852"/>
      <c r="H107" s="852"/>
      <c r="I107" s="852"/>
      <c r="J107" s="813"/>
      <c r="K107" s="855"/>
      <c r="L107" s="858"/>
      <c r="M107" s="861"/>
      <c r="N107" s="837"/>
      <c r="O107" s="840"/>
      <c r="P107" s="864"/>
      <c r="Q107" s="867"/>
      <c r="R107" s="813"/>
      <c r="S107" s="39"/>
      <c r="T107" s="236"/>
      <c r="U107" s="236"/>
      <c r="V107" s="236"/>
      <c r="W107" s="39"/>
      <c r="X107" s="31"/>
      <c r="Y107" s="31"/>
      <c r="Z107" s="31"/>
      <c r="AA107" s="31"/>
      <c r="AB107" s="813"/>
      <c r="AC107" s="828"/>
      <c r="AD107" s="51">
        <f t="shared" si="85"/>
        <v>0</v>
      </c>
      <c r="AE107" s="51">
        <f t="shared" si="85"/>
        <v>0</v>
      </c>
      <c r="AF107" s="51">
        <f t="shared" si="85"/>
        <v>0</v>
      </c>
      <c r="AG107" s="51">
        <f t="shared" si="84"/>
        <v>0</v>
      </c>
      <c r="AH107" s="51">
        <f t="shared" si="84"/>
        <v>0</v>
      </c>
      <c r="AI107" s="51">
        <f t="shared" si="84"/>
        <v>0</v>
      </c>
      <c r="AJ107" s="51">
        <f t="shared" si="84"/>
        <v>0</v>
      </c>
      <c r="AK107" s="813"/>
      <c r="AL107" s="831"/>
      <c r="AM107" s="51">
        <f t="shared" si="98"/>
        <v>0</v>
      </c>
      <c r="AN107" s="257"/>
      <c r="AO107" s="257"/>
      <c r="AP107" s="257"/>
      <c r="AQ107" s="257"/>
      <c r="AR107" s="257"/>
      <c r="AS107" s="257"/>
      <c r="AT107" s="813"/>
      <c r="AU107" s="834"/>
      <c r="AV107" s="51">
        <f t="shared" si="99"/>
        <v>0</v>
      </c>
      <c r="AW107" s="257"/>
      <c r="AX107" s="257"/>
      <c r="AY107" s="257"/>
      <c r="AZ107" s="257"/>
      <c r="BA107" s="257"/>
      <c r="BB107" s="257"/>
      <c r="BC107" s="813"/>
      <c r="BD107" s="810"/>
      <c r="BE107" s="51">
        <f t="shared" si="100"/>
        <v>0</v>
      </c>
      <c r="BF107" s="257"/>
      <c r="BG107" s="257"/>
      <c r="BH107" s="257"/>
      <c r="BI107" s="257"/>
      <c r="BJ107" s="257"/>
      <c r="BK107" s="257"/>
      <c r="BL107" s="813"/>
      <c r="BM107" s="816"/>
      <c r="BN107" s="51">
        <f t="shared" si="101"/>
        <v>0</v>
      </c>
      <c r="BO107" s="257"/>
      <c r="BP107" s="257"/>
      <c r="BQ107" s="257"/>
      <c r="BR107" s="257"/>
      <c r="BS107" s="257"/>
      <c r="BT107" s="257"/>
      <c r="BU107" s="821"/>
      <c r="BV107" s="822"/>
      <c r="BW107" s="822"/>
      <c r="BX107" s="822"/>
      <c r="BY107" s="822"/>
      <c r="BZ107" s="822"/>
      <c r="CA107" s="822"/>
      <c r="CB107" s="822"/>
      <c r="CC107" s="823"/>
    </row>
    <row r="108" spans="1:81" s="58" customFormat="1" ht="40.200000000000003" customHeight="1" thickBot="1" x14ac:dyDescent="0.35">
      <c r="A108" s="34"/>
      <c r="B108" s="886"/>
      <c r="C108" s="870"/>
      <c r="D108" s="873"/>
      <c r="E108" s="853"/>
      <c r="F108" s="853"/>
      <c r="G108" s="853"/>
      <c r="H108" s="853"/>
      <c r="I108" s="853"/>
      <c r="J108" s="814"/>
      <c r="K108" s="856"/>
      <c r="L108" s="859"/>
      <c r="M108" s="862"/>
      <c r="N108" s="838"/>
      <c r="O108" s="841"/>
      <c r="P108" s="865"/>
      <c r="Q108" s="874"/>
      <c r="R108" s="814"/>
      <c r="S108" s="232"/>
      <c r="T108" s="237"/>
      <c r="U108" s="237"/>
      <c r="V108" s="237"/>
      <c r="W108" s="232"/>
      <c r="X108" s="260"/>
      <c r="Y108" s="260"/>
      <c r="Z108" s="260"/>
      <c r="AA108" s="260"/>
      <c r="AB108" s="814"/>
      <c r="AC108" s="829"/>
      <c r="AD108" s="46">
        <f t="shared" si="85"/>
        <v>0</v>
      </c>
      <c r="AE108" s="46">
        <f t="shared" si="85"/>
        <v>0</v>
      </c>
      <c r="AF108" s="46">
        <f t="shared" si="85"/>
        <v>0</v>
      </c>
      <c r="AG108" s="46">
        <f t="shared" si="84"/>
        <v>0</v>
      </c>
      <c r="AH108" s="46">
        <f t="shared" si="84"/>
        <v>0</v>
      </c>
      <c r="AI108" s="46">
        <f t="shared" si="84"/>
        <v>0</v>
      </c>
      <c r="AJ108" s="46">
        <f t="shared" si="84"/>
        <v>0</v>
      </c>
      <c r="AK108" s="814"/>
      <c r="AL108" s="832"/>
      <c r="AM108" s="46">
        <f t="shared" si="98"/>
        <v>0</v>
      </c>
      <c r="AN108" s="49"/>
      <c r="AO108" s="49"/>
      <c r="AP108" s="49"/>
      <c r="AQ108" s="49"/>
      <c r="AR108" s="49"/>
      <c r="AS108" s="49"/>
      <c r="AT108" s="814"/>
      <c r="AU108" s="835"/>
      <c r="AV108" s="46">
        <f t="shared" si="99"/>
        <v>0</v>
      </c>
      <c r="AW108" s="49"/>
      <c r="AX108" s="49"/>
      <c r="AY108" s="49"/>
      <c r="AZ108" s="49"/>
      <c r="BA108" s="49"/>
      <c r="BB108" s="49"/>
      <c r="BC108" s="814"/>
      <c r="BD108" s="811"/>
      <c r="BE108" s="46">
        <f t="shared" si="100"/>
        <v>0</v>
      </c>
      <c r="BF108" s="49"/>
      <c r="BG108" s="49"/>
      <c r="BH108" s="49"/>
      <c r="BI108" s="49"/>
      <c r="BJ108" s="49"/>
      <c r="BK108" s="49"/>
      <c r="BL108" s="814"/>
      <c r="BM108" s="817"/>
      <c r="BN108" s="46">
        <f t="shared" si="101"/>
        <v>0</v>
      </c>
      <c r="BO108" s="49"/>
      <c r="BP108" s="49"/>
      <c r="BQ108" s="49"/>
      <c r="BR108" s="49"/>
      <c r="BS108" s="49"/>
      <c r="BT108" s="49"/>
      <c r="BU108" s="824"/>
      <c r="BV108" s="825"/>
      <c r="BW108" s="825"/>
      <c r="BX108" s="825"/>
      <c r="BY108" s="825"/>
      <c r="BZ108" s="825"/>
      <c r="CA108" s="825"/>
      <c r="CB108" s="825"/>
      <c r="CC108" s="826"/>
    </row>
    <row r="109" spans="1:81" s="58" customFormat="1" ht="40.200000000000003" customHeight="1" thickTop="1" x14ac:dyDescent="0.3">
      <c r="A109" s="34"/>
      <c r="B109" s="886"/>
      <c r="C109" s="868" t="s">
        <v>924</v>
      </c>
      <c r="D109" s="871"/>
      <c r="E109" s="851"/>
      <c r="F109" s="851"/>
      <c r="G109" s="851"/>
      <c r="H109" s="851"/>
      <c r="I109" s="851"/>
      <c r="J109" s="812">
        <v>599</v>
      </c>
      <c r="K109" s="854" t="str">
        <f>+[15]Metas!K687</f>
        <v xml:space="preserve">Plan de alianza regional para procesos de interiorización de migrantes </v>
      </c>
      <c r="L109" s="857"/>
      <c r="M109" s="860">
        <f>SUM(N109:Q109)</f>
        <v>100</v>
      </c>
      <c r="N109" s="836">
        <v>25</v>
      </c>
      <c r="O109" s="839">
        <v>50</v>
      </c>
      <c r="P109" s="863">
        <v>25</v>
      </c>
      <c r="Q109" s="866"/>
      <c r="R109" s="812">
        <f>+$J109</f>
        <v>599</v>
      </c>
      <c r="S109" s="231" t="s">
        <v>6003</v>
      </c>
      <c r="T109" s="235" t="s">
        <v>3822</v>
      </c>
      <c r="U109" s="235" t="s">
        <v>3827</v>
      </c>
      <c r="V109" s="235" t="s">
        <v>3830</v>
      </c>
      <c r="W109" s="231" t="s">
        <v>6002</v>
      </c>
      <c r="X109" s="256">
        <v>44958</v>
      </c>
      <c r="Y109" s="256">
        <v>45199</v>
      </c>
      <c r="Z109" s="256"/>
      <c r="AA109" s="256"/>
      <c r="AB109" s="812">
        <f t="shared" ref="AB109" si="132">+$J109</f>
        <v>599</v>
      </c>
      <c r="AC109" s="827">
        <f t="shared" ref="AC109" si="133">+L109</f>
        <v>0</v>
      </c>
      <c r="AD109" s="44">
        <f t="shared" si="85"/>
        <v>0</v>
      </c>
      <c r="AE109" s="44">
        <f t="shared" si="85"/>
        <v>0</v>
      </c>
      <c r="AF109" s="44">
        <f t="shared" si="85"/>
        <v>0</v>
      </c>
      <c r="AG109" s="44">
        <f t="shared" si="84"/>
        <v>0</v>
      </c>
      <c r="AH109" s="44">
        <f t="shared" si="84"/>
        <v>0</v>
      </c>
      <c r="AI109" s="44">
        <f t="shared" si="84"/>
        <v>0</v>
      </c>
      <c r="AJ109" s="44">
        <f t="shared" si="84"/>
        <v>0</v>
      </c>
      <c r="AK109" s="812">
        <f t="shared" ref="AK109" si="134">+$J109</f>
        <v>599</v>
      </c>
      <c r="AL109" s="830">
        <f>+N109</f>
        <v>25</v>
      </c>
      <c r="AM109" s="44">
        <f t="shared" si="98"/>
        <v>0</v>
      </c>
      <c r="AN109" s="47"/>
      <c r="AO109" s="47"/>
      <c r="AP109" s="47"/>
      <c r="AQ109" s="47"/>
      <c r="AR109" s="47"/>
      <c r="AS109" s="47"/>
      <c r="AT109" s="812">
        <f t="shared" ref="AT109" si="135">+$J109</f>
        <v>599</v>
      </c>
      <c r="AU109" s="833">
        <f>+O109</f>
        <v>50</v>
      </c>
      <c r="AV109" s="44">
        <f t="shared" si="99"/>
        <v>0</v>
      </c>
      <c r="AW109" s="47"/>
      <c r="AX109" s="47"/>
      <c r="AY109" s="47"/>
      <c r="AZ109" s="47"/>
      <c r="BA109" s="47"/>
      <c r="BB109" s="47"/>
      <c r="BC109" s="812">
        <f t="shared" ref="BC109" si="136">+$J109</f>
        <v>599</v>
      </c>
      <c r="BD109" s="809">
        <f>+P109</f>
        <v>25</v>
      </c>
      <c r="BE109" s="44">
        <f t="shared" si="100"/>
        <v>0</v>
      </c>
      <c r="BF109" s="47"/>
      <c r="BG109" s="47"/>
      <c r="BH109" s="47"/>
      <c r="BI109" s="47"/>
      <c r="BJ109" s="47"/>
      <c r="BK109" s="47"/>
      <c r="BL109" s="812">
        <f t="shared" ref="BL109" si="137">+$J109</f>
        <v>599</v>
      </c>
      <c r="BM109" s="815">
        <f>+Q109</f>
        <v>0</v>
      </c>
      <c r="BN109" s="44">
        <f t="shared" si="101"/>
        <v>0</v>
      </c>
      <c r="BO109" s="47"/>
      <c r="BP109" s="47"/>
      <c r="BQ109" s="47"/>
      <c r="BR109" s="47"/>
      <c r="BS109" s="47"/>
      <c r="BT109" s="47"/>
      <c r="BU109" s="818"/>
      <c r="BV109" s="819"/>
      <c r="BW109" s="819"/>
      <c r="BX109" s="819"/>
      <c r="BY109" s="819"/>
      <c r="BZ109" s="819"/>
      <c r="CA109" s="819"/>
      <c r="CB109" s="819"/>
      <c r="CC109" s="820"/>
    </row>
    <row r="110" spans="1:81" s="58" customFormat="1" ht="40.200000000000003" customHeight="1" x14ac:dyDescent="0.3">
      <c r="A110" s="34"/>
      <c r="B110" s="886"/>
      <c r="C110" s="869"/>
      <c r="D110" s="872"/>
      <c r="E110" s="852"/>
      <c r="F110" s="852"/>
      <c r="G110" s="852"/>
      <c r="H110" s="852"/>
      <c r="I110" s="852"/>
      <c r="J110" s="813"/>
      <c r="K110" s="855"/>
      <c r="L110" s="858"/>
      <c r="M110" s="861"/>
      <c r="N110" s="837"/>
      <c r="O110" s="840"/>
      <c r="P110" s="864"/>
      <c r="Q110" s="867"/>
      <c r="R110" s="813"/>
      <c r="S110" s="39" t="s">
        <v>6004</v>
      </c>
      <c r="T110" s="236" t="s">
        <v>3822</v>
      </c>
      <c r="U110" s="236" t="s">
        <v>3827</v>
      </c>
      <c r="V110" s="236"/>
      <c r="W110" s="39" t="s">
        <v>5959</v>
      </c>
      <c r="X110" s="31"/>
      <c r="Y110" s="31"/>
      <c r="Z110" s="31"/>
      <c r="AA110" s="31"/>
      <c r="AB110" s="813"/>
      <c r="AC110" s="828"/>
      <c r="AD110" s="51">
        <f t="shared" si="85"/>
        <v>0</v>
      </c>
      <c r="AE110" s="51">
        <f t="shared" si="85"/>
        <v>0</v>
      </c>
      <c r="AF110" s="51">
        <f t="shared" si="85"/>
        <v>0</v>
      </c>
      <c r="AG110" s="51">
        <f t="shared" si="84"/>
        <v>0</v>
      </c>
      <c r="AH110" s="51">
        <f t="shared" si="84"/>
        <v>0</v>
      </c>
      <c r="AI110" s="51">
        <f t="shared" si="84"/>
        <v>0</v>
      </c>
      <c r="AJ110" s="51">
        <f t="shared" si="84"/>
        <v>0</v>
      </c>
      <c r="AK110" s="813"/>
      <c r="AL110" s="831"/>
      <c r="AM110" s="51">
        <f t="shared" si="98"/>
        <v>0</v>
      </c>
      <c r="AN110" s="257"/>
      <c r="AO110" s="257"/>
      <c r="AP110" s="257"/>
      <c r="AQ110" s="257"/>
      <c r="AR110" s="257"/>
      <c r="AS110" s="257"/>
      <c r="AT110" s="813"/>
      <c r="AU110" s="834"/>
      <c r="AV110" s="51">
        <f t="shared" si="99"/>
        <v>0</v>
      </c>
      <c r="AW110" s="257"/>
      <c r="AX110" s="257"/>
      <c r="AY110" s="257"/>
      <c r="AZ110" s="257"/>
      <c r="BA110" s="257"/>
      <c r="BB110" s="257"/>
      <c r="BC110" s="813"/>
      <c r="BD110" s="810"/>
      <c r="BE110" s="51">
        <f t="shared" si="100"/>
        <v>0</v>
      </c>
      <c r="BF110" s="257"/>
      <c r="BG110" s="257"/>
      <c r="BH110" s="257"/>
      <c r="BI110" s="257"/>
      <c r="BJ110" s="257"/>
      <c r="BK110" s="257"/>
      <c r="BL110" s="813"/>
      <c r="BM110" s="816"/>
      <c r="BN110" s="51">
        <f t="shared" si="101"/>
        <v>0</v>
      </c>
      <c r="BO110" s="257"/>
      <c r="BP110" s="257"/>
      <c r="BQ110" s="257"/>
      <c r="BR110" s="257"/>
      <c r="BS110" s="257"/>
      <c r="BT110" s="257"/>
      <c r="BU110" s="821"/>
      <c r="BV110" s="822"/>
      <c r="BW110" s="822"/>
      <c r="BX110" s="822"/>
      <c r="BY110" s="822"/>
      <c r="BZ110" s="822"/>
      <c r="CA110" s="822"/>
      <c r="CB110" s="822"/>
      <c r="CC110" s="823"/>
    </row>
    <row r="111" spans="1:81" s="58" customFormat="1" ht="40.200000000000003" customHeight="1" x14ac:dyDescent="0.3">
      <c r="A111" s="34"/>
      <c r="B111" s="886"/>
      <c r="C111" s="869"/>
      <c r="D111" s="872"/>
      <c r="E111" s="852"/>
      <c r="F111" s="852"/>
      <c r="G111" s="852"/>
      <c r="H111" s="852"/>
      <c r="I111" s="852"/>
      <c r="J111" s="813"/>
      <c r="K111" s="855"/>
      <c r="L111" s="858"/>
      <c r="M111" s="861"/>
      <c r="N111" s="837"/>
      <c r="O111" s="840"/>
      <c r="P111" s="864"/>
      <c r="Q111" s="867"/>
      <c r="R111" s="813"/>
      <c r="S111" s="39"/>
      <c r="T111" s="236"/>
      <c r="U111" s="236"/>
      <c r="V111" s="236"/>
      <c r="W111" s="39"/>
      <c r="X111" s="31"/>
      <c r="Y111" s="31"/>
      <c r="Z111" s="31"/>
      <c r="AA111" s="31"/>
      <c r="AB111" s="813"/>
      <c r="AC111" s="828"/>
      <c r="AD111" s="51">
        <f t="shared" si="85"/>
        <v>0</v>
      </c>
      <c r="AE111" s="51">
        <f t="shared" si="85"/>
        <v>0</v>
      </c>
      <c r="AF111" s="51">
        <f t="shared" si="85"/>
        <v>0</v>
      </c>
      <c r="AG111" s="51">
        <f t="shared" si="84"/>
        <v>0</v>
      </c>
      <c r="AH111" s="51">
        <f t="shared" si="84"/>
        <v>0</v>
      </c>
      <c r="AI111" s="51">
        <f t="shared" si="84"/>
        <v>0</v>
      </c>
      <c r="AJ111" s="51">
        <f t="shared" si="84"/>
        <v>0</v>
      </c>
      <c r="AK111" s="813"/>
      <c r="AL111" s="831"/>
      <c r="AM111" s="51">
        <f t="shared" si="98"/>
        <v>0</v>
      </c>
      <c r="AN111" s="257"/>
      <c r="AO111" s="257"/>
      <c r="AP111" s="257"/>
      <c r="AQ111" s="257"/>
      <c r="AR111" s="257"/>
      <c r="AS111" s="257"/>
      <c r="AT111" s="813"/>
      <c r="AU111" s="834"/>
      <c r="AV111" s="51">
        <f t="shared" si="99"/>
        <v>0</v>
      </c>
      <c r="AW111" s="257"/>
      <c r="AX111" s="257"/>
      <c r="AY111" s="257"/>
      <c r="AZ111" s="257"/>
      <c r="BA111" s="257"/>
      <c r="BB111" s="257"/>
      <c r="BC111" s="813"/>
      <c r="BD111" s="810"/>
      <c r="BE111" s="51">
        <f t="shared" si="100"/>
        <v>0</v>
      </c>
      <c r="BF111" s="257"/>
      <c r="BG111" s="257"/>
      <c r="BH111" s="257"/>
      <c r="BI111" s="257"/>
      <c r="BJ111" s="257"/>
      <c r="BK111" s="257"/>
      <c r="BL111" s="813"/>
      <c r="BM111" s="816"/>
      <c r="BN111" s="51">
        <f t="shared" si="101"/>
        <v>0</v>
      </c>
      <c r="BO111" s="257"/>
      <c r="BP111" s="257"/>
      <c r="BQ111" s="257"/>
      <c r="BR111" s="257"/>
      <c r="BS111" s="257"/>
      <c r="BT111" s="257"/>
      <c r="BU111" s="821"/>
      <c r="BV111" s="822"/>
      <c r="BW111" s="822"/>
      <c r="BX111" s="822"/>
      <c r="BY111" s="822"/>
      <c r="BZ111" s="822"/>
      <c r="CA111" s="822"/>
      <c r="CB111" s="822"/>
      <c r="CC111" s="823"/>
    </row>
    <row r="112" spans="1:81" s="58" customFormat="1" ht="40.200000000000003" customHeight="1" thickBot="1" x14ac:dyDescent="0.35">
      <c r="A112" s="34"/>
      <c r="B112" s="886"/>
      <c r="C112" s="869"/>
      <c r="D112" s="873"/>
      <c r="E112" s="853"/>
      <c r="F112" s="853"/>
      <c r="G112" s="853"/>
      <c r="H112" s="853"/>
      <c r="I112" s="853"/>
      <c r="J112" s="814"/>
      <c r="K112" s="856"/>
      <c r="L112" s="859"/>
      <c r="M112" s="862"/>
      <c r="N112" s="838"/>
      <c r="O112" s="841"/>
      <c r="P112" s="865"/>
      <c r="Q112" s="874"/>
      <c r="R112" s="814"/>
      <c r="S112" s="232"/>
      <c r="T112" s="237"/>
      <c r="U112" s="237"/>
      <c r="V112" s="237"/>
      <c r="W112" s="232"/>
      <c r="X112" s="260"/>
      <c r="Y112" s="260"/>
      <c r="Z112" s="260"/>
      <c r="AA112" s="260"/>
      <c r="AB112" s="814"/>
      <c r="AC112" s="829"/>
      <c r="AD112" s="46">
        <f t="shared" si="85"/>
        <v>0</v>
      </c>
      <c r="AE112" s="46">
        <f t="shared" si="85"/>
        <v>0</v>
      </c>
      <c r="AF112" s="46">
        <f t="shared" si="85"/>
        <v>0</v>
      </c>
      <c r="AG112" s="46">
        <f t="shared" si="84"/>
        <v>0</v>
      </c>
      <c r="AH112" s="46">
        <f t="shared" si="84"/>
        <v>0</v>
      </c>
      <c r="AI112" s="46">
        <f t="shared" si="84"/>
        <v>0</v>
      </c>
      <c r="AJ112" s="46">
        <f t="shared" si="84"/>
        <v>0</v>
      </c>
      <c r="AK112" s="814"/>
      <c r="AL112" s="832"/>
      <c r="AM112" s="46">
        <f t="shared" si="98"/>
        <v>0</v>
      </c>
      <c r="AN112" s="49"/>
      <c r="AO112" s="49"/>
      <c r="AP112" s="49"/>
      <c r="AQ112" s="49"/>
      <c r="AR112" s="49"/>
      <c r="AS112" s="49"/>
      <c r="AT112" s="814"/>
      <c r="AU112" s="835"/>
      <c r="AV112" s="46">
        <f t="shared" si="99"/>
        <v>0</v>
      </c>
      <c r="AW112" s="49"/>
      <c r="AX112" s="49"/>
      <c r="AY112" s="49"/>
      <c r="AZ112" s="49"/>
      <c r="BA112" s="49"/>
      <c r="BB112" s="49"/>
      <c r="BC112" s="814"/>
      <c r="BD112" s="811"/>
      <c r="BE112" s="46">
        <f t="shared" si="100"/>
        <v>0</v>
      </c>
      <c r="BF112" s="49"/>
      <c r="BG112" s="49"/>
      <c r="BH112" s="49"/>
      <c r="BI112" s="49"/>
      <c r="BJ112" s="49"/>
      <c r="BK112" s="49"/>
      <c r="BL112" s="814"/>
      <c r="BM112" s="817"/>
      <c r="BN112" s="46">
        <f t="shared" si="101"/>
        <v>0</v>
      </c>
      <c r="BO112" s="49"/>
      <c r="BP112" s="49"/>
      <c r="BQ112" s="49"/>
      <c r="BR112" s="49"/>
      <c r="BS112" s="49"/>
      <c r="BT112" s="49"/>
      <c r="BU112" s="824"/>
      <c r="BV112" s="825"/>
      <c r="BW112" s="825"/>
      <c r="BX112" s="825"/>
      <c r="BY112" s="825"/>
      <c r="BZ112" s="825"/>
      <c r="CA112" s="825"/>
      <c r="CB112" s="825"/>
      <c r="CC112" s="826"/>
    </row>
    <row r="113" spans="1:81" s="58" customFormat="1" ht="40.200000000000003" customHeight="1" thickTop="1" x14ac:dyDescent="0.3">
      <c r="A113" s="34"/>
      <c r="B113" s="886"/>
      <c r="C113" s="869"/>
      <c r="D113" s="871"/>
      <c r="E113" s="851"/>
      <c r="F113" s="851"/>
      <c r="G113" s="851"/>
      <c r="H113" s="851"/>
      <c r="I113" s="851"/>
      <c r="J113" s="812">
        <v>600</v>
      </c>
      <c r="K113" s="854" t="str">
        <f>+[15]Metas!K688</f>
        <v>Estrategia socioeconómica para migrantes y retornados</v>
      </c>
      <c r="L113" s="857"/>
      <c r="M113" s="860">
        <f>SUM(N113:Q113)</f>
        <v>0</v>
      </c>
      <c r="N113" s="836"/>
      <c r="O113" s="839"/>
      <c r="P113" s="863"/>
      <c r="Q113" s="866"/>
      <c r="R113" s="812">
        <f>+$J113</f>
        <v>600</v>
      </c>
      <c r="S113" s="231"/>
      <c r="T113" s="235"/>
      <c r="U113" s="235"/>
      <c r="V113" s="235"/>
      <c r="W113" s="231"/>
      <c r="X113" s="256"/>
      <c r="Y113" s="256"/>
      <c r="Z113" s="256"/>
      <c r="AA113" s="256"/>
      <c r="AB113" s="812">
        <f t="shared" ref="AB113" si="138">+$J113</f>
        <v>600</v>
      </c>
      <c r="AC113" s="827">
        <f t="shared" ref="AC113" si="139">+L113</f>
        <v>0</v>
      </c>
      <c r="AD113" s="44">
        <f t="shared" si="85"/>
        <v>0</v>
      </c>
      <c r="AE113" s="44">
        <f t="shared" si="85"/>
        <v>0</v>
      </c>
      <c r="AF113" s="44">
        <f t="shared" si="85"/>
        <v>0</v>
      </c>
      <c r="AG113" s="44">
        <f t="shared" si="84"/>
        <v>0</v>
      </c>
      <c r="AH113" s="44">
        <f t="shared" si="84"/>
        <v>0</v>
      </c>
      <c r="AI113" s="44">
        <f t="shared" si="84"/>
        <v>0</v>
      </c>
      <c r="AJ113" s="44">
        <f t="shared" si="84"/>
        <v>0</v>
      </c>
      <c r="AK113" s="812">
        <f t="shared" ref="AK113" si="140">+$J113</f>
        <v>600</v>
      </c>
      <c r="AL113" s="830">
        <f>+N113</f>
        <v>0</v>
      </c>
      <c r="AM113" s="44">
        <f t="shared" si="98"/>
        <v>0</v>
      </c>
      <c r="AN113" s="47"/>
      <c r="AO113" s="47"/>
      <c r="AP113" s="47"/>
      <c r="AQ113" s="47"/>
      <c r="AR113" s="47"/>
      <c r="AS113" s="47"/>
      <c r="AT113" s="812">
        <f t="shared" ref="AT113" si="141">+$J113</f>
        <v>600</v>
      </c>
      <c r="AU113" s="833">
        <f>+O113</f>
        <v>0</v>
      </c>
      <c r="AV113" s="44">
        <f t="shared" si="99"/>
        <v>0</v>
      </c>
      <c r="AW113" s="47"/>
      <c r="AX113" s="47"/>
      <c r="AY113" s="47"/>
      <c r="AZ113" s="47"/>
      <c r="BA113" s="47"/>
      <c r="BB113" s="47"/>
      <c r="BC113" s="812">
        <f t="shared" ref="BC113" si="142">+$J113</f>
        <v>600</v>
      </c>
      <c r="BD113" s="809">
        <f>+P113</f>
        <v>0</v>
      </c>
      <c r="BE113" s="44">
        <f t="shared" si="100"/>
        <v>0</v>
      </c>
      <c r="BF113" s="47"/>
      <c r="BG113" s="47"/>
      <c r="BH113" s="47"/>
      <c r="BI113" s="47"/>
      <c r="BJ113" s="47"/>
      <c r="BK113" s="47"/>
      <c r="BL113" s="812">
        <f t="shared" ref="BL113" si="143">+$J113</f>
        <v>600</v>
      </c>
      <c r="BM113" s="815">
        <f>+Q113</f>
        <v>0</v>
      </c>
      <c r="BN113" s="44">
        <f t="shared" si="101"/>
        <v>0</v>
      </c>
      <c r="BO113" s="47"/>
      <c r="BP113" s="47"/>
      <c r="BQ113" s="47"/>
      <c r="BR113" s="47"/>
      <c r="BS113" s="47"/>
      <c r="BT113" s="47"/>
      <c r="BU113" s="818"/>
      <c r="BV113" s="819"/>
      <c r="BW113" s="819"/>
      <c r="BX113" s="819"/>
      <c r="BY113" s="819"/>
      <c r="BZ113" s="819"/>
      <c r="CA113" s="819"/>
      <c r="CB113" s="819"/>
      <c r="CC113" s="820"/>
    </row>
    <row r="114" spans="1:81" s="58" customFormat="1" ht="40.200000000000003" customHeight="1" x14ac:dyDescent="0.3">
      <c r="A114" s="34"/>
      <c r="B114" s="886"/>
      <c r="C114" s="869"/>
      <c r="D114" s="872"/>
      <c r="E114" s="852"/>
      <c r="F114" s="852"/>
      <c r="G114" s="852"/>
      <c r="H114" s="852"/>
      <c r="I114" s="852"/>
      <c r="J114" s="813"/>
      <c r="K114" s="855"/>
      <c r="L114" s="858"/>
      <c r="M114" s="861"/>
      <c r="N114" s="837"/>
      <c r="O114" s="840"/>
      <c r="P114" s="864"/>
      <c r="Q114" s="867"/>
      <c r="R114" s="813"/>
      <c r="S114" s="39"/>
      <c r="T114" s="236"/>
      <c r="U114" s="236"/>
      <c r="V114" s="236"/>
      <c r="W114" s="39"/>
      <c r="X114" s="31"/>
      <c r="Y114" s="31"/>
      <c r="Z114" s="31"/>
      <c r="AA114" s="31"/>
      <c r="AB114" s="813"/>
      <c r="AC114" s="828"/>
      <c r="AD114" s="51">
        <f t="shared" si="85"/>
        <v>0</v>
      </c>
      <c r="AE114" s="51">
        <f t="shared" si="85"/>
        <v>0</v>
      </c>
      <c r="AF114" s="51">
        <f t="shared" si="85"/>
        <v>0</v>
      </c>
      <c r="AG114" s="51">
        <f t="shared" si="84"/>
        <v>0</v>
      </c>
      <c r="AH114" s="51">
        <f t="shared" si="84"/>
        <v>0</v>
      </c>
      <c r="AI114" s="51">
        <f t="shared" si="84"/>
        <v>0</v>
      </c>
      <c r="AJ114" s="51">
        <f t="shared" si="84"/>
        <v>0</v>
      </c>
      <c r="AK114" s="813"/>
      <c r="AL114" s="831"/>
      <c r="AM114" s="51">
        <f t="shared" si="98"/>
        <v>0</v>
      </c>
      <c r="AN114" s="257"/>
      <c r="AO114" s="257"/>
      <c r="AP114" s="257"/>
      <c r="AQ114" s="257"/>
      <c r="AR114" s="257"/>
      <c r="AS114" s="257"/>
      <c r="AT114" s="813"/>
      <c r="AU114" s="834"/>
      <c r="AV114" s="51">
        <f t="shared" si="99"/>
        <v>0</v>
      </c>
      <c r="AW114" s="257"/>
      <c r="AX114" s="257"/>
      <c r="AY114" s="257"/>
      <c r="AZ114" s="257"/>
      <c r="BA114" s="257"/>
      <c r="BB114" s="257"/>
      <c r="BC114" s="813"/>
      <c r="BD114" s="810"/>
      <c r="BE114" s="51">
        <f t="shared" si="100"/>
        <v>0</v>
      </c>
      <c r="BF114" s="257"/>
      <c r="BG114" s="257"/>
      <c r="BH114" s="257"/>
      <c r="BI114" s="257"/>
      <c r="BJ114" s="257"/>
      <c r="BK114" s="257"/>
      <c r="BL114" s="813"/>
      <c r="BM114" s="816"/>
      <c r="BN114" s="51">
        <f t="shared" si="101"/>
        <v>0</v>
      </c>
      <c r="BO114" s="257"/>
      <c r="BP114" s="257"/>
      <c r="BQ114" s="257"/>
      <c r="BR114" s="257"/>
      <c r="BS114" s="257"/>
      <c r="BT114" s="257"/>
      <c r="BU114" s="821"/>
      <c r="BV114" s="822"/>
      <c r="BW114" s="822"/>
      <c r="BX114" s="822"/>
      <c r="BY114" s="822"/>
      <c r="BZ114" s="822"/>
      <c r="CA114" s="822"/>
      <c r="CB114" s="822"/>
      <c r="CC114" s="823"/>
    </row>
    <row r="115" spans="1:81" s="58" customFormat="1" ht="40.200000000000003" customHeight="1" x14ac:dyDescent="0.3">
      <c r="A115" s="34"/>
      <c r="B115" s="886"/>
      <c r="C115" s="869"/>
      <c r="D115" s="872"/>
      <c r="E115" s="852"/>
      <c r="F115" s="852"/>
      <c r="G115" s="852"/>
      <c r="H115" s="852"/>
      <c r="I115" s="852"/>
      <c r="J115" s="813"/>
      <c r="K115" s="855"/>
      <c r="L115" s="858"/>
      <c r="M115" s="861"/>
      <c r="N115" s="837"/>
      <c r="O115" s="840"/>
      <c r="P115" s="864"/>
      <c r="Q115" s="867"/>
      <c r="R115" s="813"/>
      <c r="S115" s="39"/>
      <c r="T115" s="236"/>
      <c r="U115" s="236"/>
      <c r="V115" s="236"/>
      <c r="W115" s="39"/>
      <c r="X115" s="31"/>
      <c r="Y115" s="31"/>
      <c r="Z115" s="31"/>
      <c r="AA115" s="31"/>
      <c r="AB115" s="813"/>
      <c r="AC115" s="828"/>
      <c r="AD115" s="51">
        <f t="shared" si="85"/>
        <v>0</v>
      </c>
      <c r="AE115" s="51">
        <f t="shared" si="85"/>
        <v>0</v>
      </c>
      <c r="AF115" s="51">
        <f t="shared" si="85"/>
        <v>0</v>
      </c>
      <c r="AG115" s="51">
        <f t="shared" si="84"/>
        <v>0</v>
      </c>
      <c r="AH115" s="51">
        <f t="shared" si="84"/>
        <v>0</v>
      </c>
      <c r="AI115" s="51">
        <f t="shared" si="84"/>
        <v>0</v>
      </c>
      <c r="AJ115" s="51">
        <f t="shared" si="84"/>
        <v>0</v>
      </c>
      <c r="AK115" s="813"/>
      <c r="AL115" s="831"/>
      <c r="AM115" s="51">
        <f t="shared" si="98"/>
        <v>0</v>
      </c>
      <c r="AN115" s="257"/>
      <c r="AO115" s="257"/>
      <c r="AP115" s="257"/>
      <c r="AQ115" s="257"/>
      <c r="AR115" s="257"/>
      <c r="AS115" s="257"/>
      <c r="AT115" s="813"/>
      <c r="AU115" s="834"/>
      <c r="AV115" s="51">
        <f t="shared" si="99"/>
        <v>0</v>
      </c>
      <c r="AW115" s="257"/>
      <c r="AX115" s="257"/>
      <c r="AY115" s="257"/>
      <c r="AZ115" s="257"/>
      <c r="BA115" s="257"/>
      <c r="BB115" s="257"/>
      <c r="BC115" s="813"/>
      <c r="BD115" s="810"/>
      <c r="BE115" s="51">
        <f t="shared" si="100"/>
        <v>0</v>
      </c>
      <c r="BF115" s="257"/>
      <c r="BG115" s="257"/>
      <c r="BH115" s="257"/>
      <c r="BI115" s="257"/>
      <c r="BJ115" s="257"/>
      <c r="BK115" s="257"/>
      <c r="BL115" s="813"/>
      <c r="BM115" s="816"/>
      <c r="BN115" s="51">
        <f t="shared" si="101"/>
        <v>0</v>
      </c>
      <c r="BO115" s="257"/>
      <c r="BP115" s="257"/>
      <c r="BQ115" s="257"/>
      <c r="BR115" s="257"/>
      <c r="BS115" s="257"/>
      <c r="BT115" s="257"/>
      <c r="BU115" s="821"/>
      <c r="BV115" s="822"/>
      <c r="BW115" s="822"/>
      <c r="BX115" s="822"/>
      <c r="BY115" s="822"/>
      <c r="BZ115" s="822"/>
      <c r="CA115" s="822"/>
      <c r="CB115" s="822"/>
      <c r="CC115" s="823"/>
    </row>
    <row r="116" spans="1:81" s="58" customFormat="1" ht="40.200000000000003" customHeight="1" thickBot="1" x14ac:dyDescent="0.35">
      <c r="A116" s="34"/>
      <c r="B116" s="887"/>
      <c r="C116" s="870"/>
      <c r="D116" s="873"/>
      <c r="E116" s="853"/>
      <c r="F116" s="853"/>
      <c r="G116" s="853"/>
      <c r="H116" s="853"/>
      <c r="I116" s="853"/>
      <c r="J116" s="814"/>
      <c r="K116" s="856"/>
      <c r="L116" s="859"/>
      <c r="M116" s="862"/>
      <c r="N116" s="838"/>
      <c r="O116" s="841"/>
      <c r="P116" s="865"/>
      <c r="Q116" s="874"/>
      <c r="R116" s="814"/>
      <c r="S116" s="232"/>
      <c r="T116" s="237"/>
      <c r="U116" s="237"/>
      <c r="V116" s="237"/>
      <c r="W116" s="232"/>
      <c r="X116" s="260"/>
      <c r="Y116" s="260"/>
      <c r="Z116" s="260"/>
      <c r="AA116" s="260"/>
      <c r="AB116" s="814"/>
      <c r="AC116" s="829"/>
      <c r="AD116" s="46">
        <f t="shared" si="85"/>
        <v>0</v>
      </c>
      <c r="AE116" s="46">
        <f t="shared" si="85"/>
        <v>0</v>
      </c>
      <c r="AF116" s="46">
        <f t="shared" si="85"/>
        <v>0</v>
      </c>
      <c r="AG116" s="46">
        <f t="shared" si="84"/>
        <v>0</v>
      </c>
      <c r="AH116" s="46">
        <f t="shared" si="84"/>
        <v>0</v>
      </c>
      <c r="AI116" s="46">
        <f t="shared" si="84"/>
        <v>0</v>
      </c>
      <c r="AJ116" s="46">
        <f t="shared" si="84"/>
        <v>0</v>
      </c>
      <c r="AK116" s="814"/>
      <c r="AL116" s="832"/>
      <c r="AM116" s="46">
        <f t="shared" si="98"/>
        <v>0</v>
      </c>
      <c r="AN116" s="49"/>
      <c r="AO116" s="49"/>
      <c r="AP116" s="49"/>
      <c r="AQ116" s="49"/>
      <c r="AR116" s="49"/>
      <c r="AS116" s="49"/>
      <c r="AT116" s="814"/>
      <c r="AU116" s="835"/>
      <c r="AV116" s="46">
        <f t="shared" si="99"/>
        <v>0</v>
      </c>
      <c r="AW116" s="49"/>
      <c r="AX116" s="49"/>
      <c r="AY116" s="49"/>
      <c r="AZ116" s="49"/>
      <c r="BA116" s="49"/>
      <c r="BB116" s="49"/>
      <c r="BC116" s="814"/>
      <c r="BD116" s="811"/>
      <c r="BE116" s="46">
        <f t="shared" si="100"/>
        <v>0</v>
      </c>
      <c r="BF116" s="49"/>
      <c r="BG116" s="49"/>
      <c r="BH116" s="49"/>
      <c r="BI116" s="49"/>
      <c r="BJ116" s="49"/>
      <c r="BK116" s="49"/>
      <c r="BL116" s="814"/>
      <c r="BM116" s="817"/>
      <c r="BN116" s="46">
        <f t="shared" si="101"/>
        <v>0</v>
      </c>
      <c r="BO116" s="49"/>
      <c r="BP116" s="49"/>
      <c r="BQ116" s="49"/>
      <c r="BR116" s="49"/>
      <c r="BS116" s="49"/>
      <c r="BT116" s="49"/>
      <c r="BU116" s="824"/>
      <c r="BV116" s="825"/>
      <c r="BW116" s="825"/>
      <c r="BX116" s="825"/>
      <c r="BY116" s="825"/>
      <c r="BZ116" s="825"/>
      <c r="CA116" s="825"/>
      <c r="CB116" s="825"/>
      <c r="CC116" s="826"/>
    </row>
    <row r="117" spans="1:81" s="58" customFormat="1" ht="40.200000000000003" customHeight="1" thickTop="1" x14ac:dyDescent="0.3">
      <c r="A117" s="34"/>
      <c r="B117" s="885" t="s">
        <v>927</v>
      </c>
      <c r="C117" s="868" t="s">
        <v>930</v>
      </c>
      <c r="D117" s="871"/>
      <c r="E117" s="851"/>
      <c r="F117" s="851"/>
      <c r="G117" s="851"/>
      <c r="H117" s="851"/>
      <c r="I117" s="851"/>
      <c r="J117" s="812">
        <v>601</v>
      </c>
      <c r="K117" s="854" t="str">
        <f>+[15]Metas!K690</f>
        <v>Propuesta de apoyo tecnológico y normativo al sistema integrado de control fronterizo</v>
      </c>
      <c r="L117" s="857"/>
      <c r="M117" s="860">
        <f>SUM(N117:Q117)</f>
        <v>100</v>
      </c>
      <c r="N117" s="836">
        <v>25</v>
      </c>
      <c r="O117" s="839">
        <v>50</v>
      </c>
      <c r="P117" s="863">
        <v>25</v>
      </c>
      <c r="Q117" s="866"/>
      <c r="R117" s="812">
        <f>+$J117</f>
        <v>601</v>
      </c>
      <c r="S117" s="231" t="s">
        <v>6005</v>
      </c>
      <c r="T117" s="235" t="s">
        <v>3822</v>
      </c>
      <c r="U117" s="235" t="s">
        <v>3827</v>
      </c>
      <c r="V117" s="235" t="s">
        <v>3830</v>
      </c>
      <c r="W117" s="231" t="s">
        <v>6002</v>
      </c>
      <c r="X117" s="256">
        <v>44958</v>
      </c>
      <c r="Y117" s="256">
        <v>45199</v>
      </c>
      <c r="Z117" s="256"/>
      <c r="AA117" s="256"/>
      <c r="AB117" s="812">
        <f t="shared" ref="AB117" si="144">+$J117</f>
        <v>601</v>
      </c>
      <c r="AC117" s="827">
        <f t="shared" ref="AC117" si="145">+L117</f>
        <v>0</v>
      </c>
      <c r="AD117" s="44">
        <f t="shared" si="85"/>
        <v>0</v>
      </c>
      <c r="AE117" s="44">
        <f t="shared" si="85"/>
        <v>0</v>
      </c>
      <c r="AF117" s="44">
        <f t="shared" si="85"/>
        <v>0</v>
      </c>
      <c r="AG117" s="44">
        <f t="shared" si="84"/>
        <v>0</v>
      </c>
      <c r="AH117" s="44">
        <f t="shared" si="84"/>
        <v>0</v>
      </c>
      <c r="AI117" s="44">
        <f t="shared" si="84"/>
        <v>0</v>
      </c>
      <c r="AJ117" s="44">
        <f t="shared" si="84"/>
        <v>0</v>
      </c>
      <c r="AK117" s="812">
        <f t="shared" ref="AK117" si="146">+$J117</f>
        <v>601</v>
      </c>
      <c r="AL117" s="830">
        <f>+N117</f>
        <v>25</v>
      </c>
      <c r="AM117" s="44">
        <f t="shared" si="98"/>
        <v>0</v>
      </c>
      <c r="AN117" s="47"/>
      <c r="AO117" s="47"/>
      <c r="AP117" s="47"/>
      <c r="AQ117" s="47"/>
      <c r="AR117" s="47"/>
      <c r="AS117" s="47"/>
      <c r="AT117" s="812">
        <f t="shared" ref="AT117" si="147">+$J117</f>
        <v>601</v>
      </c>
      <c r="AU117" s="833">
        <f>+O117</f>
        <v>50</v>
      </c>
      <c r="AV117" s="44">
        <f t="shared" si="99"/>
        <v>0</v>
      </c>
      <c r="AW117" s="47"/>
      <c r="AX117" s="47"/>
      <c r="AY117" s="47"/>
      <c r="AZ117" s="47"/>
      <c r="BA117" s="47"/>
      <c r="BB117" s="47"/>
      <c r="BC117" s="812">
        <f t="shared" ref="BC117" si="148">+$J117</f>
        <v>601</v>
      </c>
      <c r="BD117" s="809">
        <f>+P117</f>
        <v>25</v>
      </c>
      <c r="BE117" s="44">
        <f t="shared" si="100"/>
        <v>0</v>
      </c>
      <c r="BF117" s="47"/>
      <c r="BG117" s="47"/>
      <c r="BH117" s="47"/>
      <c r="BI117" s="47"/>
      <c r="BJ117" s="47"/>
      <c r="BK117" s="47"/>
      <c r="BL117" s="812">
        <f t="shared" ref="BL117" si="149">+$J117</f>
        <v>601</v>
      </c>
      <c r="BM117" s="815">
        <f>+Q117</f>
        <v>0</v>
      </c>
      <c r="BN117" s="44">
        <f t="shared" si="101"/>
        <v>0</v>
      </c>
      <c r="BO117" s="47"/>
      <c r="BP117" s="47"/>
      <c r="BQ117" s="47"/>
      <c r="BR117" s="47"/>
      <c r="BS117" s="47"/>
      <c r="BT117" s="47"/>
      <c r="BU117" s="818"/>
      <c r="BV117" s="819"/>
      <c r="BW117" s="819"/>
      <c r="BX117" s="819"/>
      <c r="BY117" s="819"/>
      <c r="BZ117" s="819"/>
      <c r="CA117" s="819"/>
      <c r="CB117" s="819"/>
      <c r="CC117" s="820"/>
    </row>
    <row r="118" spans="1:81" s="58" customFormat="1" ht="40.200000000000003" customHeight="1" x14ac:dyDescent="0.3">
      <c r="A118" s="34"/>
      <c r="B118" s="886"/>
      <c r="C118" s="869"/>
      <c r="D118" s="872"/>
      <c r="E118" s="852"/>
      <c r="F118" s="852"/>
      <c r="G118" s="852"/>
      <c r="H118" s="852"/>
      <c r="I118" s="852"/>
      <c r="J118" s="813"/>
      <c r="K118" s="855"/>
      <c r="L118" s="858"/>
      <c r="M118" s="861"/>
      <c r="N118" s="837"/>
      <c r="O118" s="840"/>
      <c r="P118" s="864"/>
      <c r="Q118" s="867"/>
      <c r="R118" s="813"/>
      <c r="S118" s="39"/>
      <c r="T118" s="236"/>
      <c r="U118" s="236"/>
      <c r="V118" s="236"/>
      <c r="W118" s="39" t="s">
        <v>5959</v>
      </c>
      <c r="X118" s="31"/>
      <c r="Y118" s="31"/>
      <c r="Z118" s="31"/>
      <c r="AA118" s="31"/>
      <c r="AB118" s="813"/>
      <c r="AC118" s="828"/>
      <c r="AD118" s="51">
        <f t="shared" si="85"/>
        <v>0</v>
      </c>
      <c r="AE118" s="51">
        <f t="shared" si="85"/>
        <v>0</v>
      </c>
      <c r="AF118" s="51">
        <f t="shared" si="85"/>
        <v>0</v>
      </c>
      <c r="AG118" s="51">
        <f t="shared" si="84"/>
        <v>0</v>
      </c>
      <c r="AH118" s="51">
        <f t="shared" si="84"/>
        <v>0</v>
      </c>
      <c r="AI118" s="51">
        <f t="shared" si="84"/>
        <v>0</v>
      </c>
      <c r="AJ118" s="51">
        <f t="shared" si="84"/>
        <v>0</v>
      </c>
      <c r="AK118" s="813"/>
      <c r="AL118" s="831"/>
      <c r="AM118" s="51">
        <f t="shared" si="98"/>
        <v>0</v>
      </c>
      <c r="AN118" s="257"/>
      <c r="AO118" s="257"/>
      <c r="AP118" s="257"/>
      <c r="AQ118" s="257"/>
      <c r="AR118" s="257"/>
      <c r="AS118" s="257"/>
      <c r="AT118" s="813"/>
      <c r="AU118" s="834"/>
      <c r="AV118" s="51">
        <f t="shared" si="99"/>
        <v>0</v>
      </c>
      <c r="AW118" s="257"/>
      <c r="AX118" s="257"/>
      <c r="AY118" s="257"/>
      <c r="AZ118" s="257"/>
      <c r="BA118" s="257"/>
      <c r="BB118" s="257"/>
      <c r="BC118" s="813"/>
      <c r="BD118" s="810"/>
      <c r="BE118" s="51">
        <f t="shared" si="100"/>
        <v>0</v>
      </c>
      <c r="BF118" s="257"/>
      <c r="BG118" s="257"/>
      <c r="BH118" s="257"/>
      <c r="BI118" s="257"/>
      <c r="BJ118" s="257"/>
      <c r="BK118" s="257"/>
      <c r="BL118" s="813"/>
      <c r="BM118" s="816"/>
      <c r="BN118" s="51">
        <f t="shared" si="101"/>
        <v>0</v>
      </c>
      <c r="BO118" s="257"/>
      <c r="BP118" s="257"/>
      <c r="BQ118" s="257"/>
      <c r="BR118" s="257"/>
      <c r="BS118" s="257"/>
      <c r="BT118" s="257"/>
      <c r="BU118" s="821"/>
      <c r="BV118" s="822"/>
      <c r="BW118" s="822"/>
      <c r="BX118" s="822"/>
      <c r="BY118" s="822"/>
      <c r="BZ118" s="822"/>
      <c r="CA118" s="822"/>
      <c r="CB118" s="822"/>
      <c r="CC118" s="823"/>
    </row>
    <row r="119" spans="1:81" s="58" customFormat="1" ht="40.200000000000003" customHeight="1" x14ac:dyDescent="0.3">
      <c r="A119" s="34"/>
      <c r="B119" s="886"/>
      <c r="C119" s="869"/>
      <c r="D119" s="872"/>
      <c r="E119" s="852"/>
      <c r="F119" s="852"/>
      <c r="G119" s="852"/>
      <c r="H119" s="852"/>
      <c r="I119" s="852"/>
      <c r="J119" s="813"/>
      <c r="K119" s="855"/>
      <c r="L119" s="858"/>
      <c r="M119" s="861"/>
      <c r="N119" s="837"/>
      <c r="O119" s="840"/>
      <c r="P119" s="864"/>
      <c r="Q119" s="867"/>
      <c r="R119" s="813"/>
      <c r="S119" s="39"/>
      <c r="T119" s="236"/>
      <c r="U119" s="236"/>
      <c r="V119" s="236"/>
      <c r="W119" s="39" t="s">
        <v>6006</v>
      </c>
      <c r="X119" s="31"/>
      <c r="Y119" s="31"/>
      <c r="Z119" s="31"/>
      <c r="AA119" s="31"/>
      <c r="AB119" s="813"/>
      <c r="AC119" s="828"/>
      <c r="AD119" s="51">
        <f t="shared" si="85"/>
        <v>0</v>
      </c>
      <c r="AE119" s="51">
        <f t="shared" si="85"/>
        <v>0</v>
      </c>
      <c r="AF119" s="51">
        <f t="shared" si="85"/>
        <v>0</v>
      </c>
      <c r="AG119" s="51">
        <f t="shared" si="84"/>
        <v>0</v>
      </c>
      <c r="AH119" s="51">
        <f t="shared" si="84"/>
        <v>0</v>
      </c>
      <c r="AI119" s="51">
        <f t="shared" si="84"/>
        <v>0</v>
      </c>
      <c r="AJ119" s="51">
        <f t="shared" si="84"/>
        <v>0</v>
      </c>
      <c r="AK119" s="813"/>
      <c r="AL119" s="831"/>
      <c r="AM119" s="51">
        <f t="shared" si="98"/>
        <v>0</v>
      </c>
      <c r="AN119" s="257"/>
      <c r="AO119" s="257"/>
      <c r="AP119" s="257"/>
      <c r="AQ119" s="257"/>
      <c r="AR119" s="257"/>
      <c r="AS119" s="257"/>
      <c r="AT119" s="813"/>
      <c r="AU119" s="834"/>
      <c r="AV119" s="51">
        <f t="shared" si="99"/>
        <v>0</v>
      </c>
      <c r="AW119" s="257"/>
      <c r="AX119" s="257"/>
      <c r="AY119" s="257"/>
      <c r="AZ119" s="257"/>
      <c r="BA119" s="257"/>
      <c r="BB119" s="257"/>
      <c r="BC119" s="813"/>
      <c r="BD119" s="810"/>
      <c r="BE119" s="51">
        <f t="shared" si="100"/>
        <v>0</v>
      </c>
      <c r="BF119" s="257"/>
      <c r="BG119" s="257"/>
      <c r="BH119" s="257"/>
      <c r="BI119" s="257"/>
      <c r="BJ119" s="257"/>
      <c r="BK119" s="257"/>
      <c r="BL119" s="813"/>
      <c r="BM119" s="816"/>
      <c r="BN119" s="51">
        <f t="shared" si="101"/>
        <v>0</v>
      </c>
      <c r="BO119" s="257"/>
      <c r="BP119" s="257"/>
      <c r="BQ119" s="257"/>
      <c r="BR119" s="257"/>
      <c r="BS119" s="257"/>
      <c r="BT119" s="257"/>
      <c r="BU119" s="821"/>
      <c r="BV119" s="822"/>
      <c r="BW119" s="822"/>
      <c r="BX119" s="822"/>
      <c r="BY119" s="822"/>
      <c r="BZ119" s="822"/>
      <c r="CA119" s="822"/>
      <c r="CB119" s="822"/>
      <c r="CC119" s="823"/>
    </row>
    <row r="120" spans="1:81" s="58" customFormat="1" ht="40.200000000000003" customHeight="1" thickBot="1" x14ac:dyDescent="0.35">
      <c r="A120" s="34"/>
      <c r="B120" s="886"/>
      <c r="C120" s="869"/>
      <c r="D120" s="873"/>
      <c r="E120" s="853"/>
      <c r="F120" s="853"/>
      <c r="G120" s="853"/>
      <c r="H120" s="853"/>
      <c r="I120" s="853"/>
      <c r="J120" s="814"/>
      <c r="K120" s="856"/>
      <c r="L120" s="859"/>
      <c r="M120" s="862"/>
      <c r="N120" s="838"/>
      <c r="O120" s="841"/>
      <c r="P120" s="865"/>
      <c r="Q120" s="874"/>
      <c r="R120" s="814"/>
      <c r="S120" s="232"/>
      <c r="T120" s="237"/>
      <c r="U120" s="237"/>
      <c r="V120" s="237"/>
      <c r="W120" s="232"/>
      <c r="X120" s="260"/>
      <c r="Y120" s="260"/>
      <c r="Z120" s="260"/>
      <c r="AA120" s="260"/>
      <c r="AB120" s="814"/>
      <c r="AC120" s="829"/>
      <c r="AD120" s="46">
        <f t="shared" si="85"/>
        <v>0</v>
      </c>
      <c r="AE120" s="46">
        <f t="shared" si="85"/>
        <v>0</v>
      </c>
      <c r="AF120" s="46">
        <f t="shared" si="85"/>
        <v>0</v>
      </c>
      <c r="AG120" s="46">
        <f t="shared" si="84"/>
        <v>0</v>
      </c>
      <c r="AH120" s="46">
        <f t="shared" si="84"/>
        <v>0</v>
      </c>
      <c r="AI120" s="46">
        <f t="shared" si="84"/>
        <v>0</v>
      </c>
      <c r="AJ120" s="46">
        <f t="shared" si="84"/>
        <v>0</v>
      </c>
      <c r="AK120" s="814"/>
      <c r="AL120" s="832"/>
      <c r="AM120" s="46">
        <f t="shared" si="98"/>
        <v>0</v>
      </c>
      <c r="AN120" s="49"/>
      <c r="AO120" s="49"/>
      <c r="AP120" s="49"/>
      <c r="AQ120" s="49"/>
      <c r="AR120" s="49"/>
      <c r="AS120" s="49"/>
      <c r="AT120" s="814"/>
      <c r="AU120" s="835"/>
      <c r="AV120" s="46">
        <f t="shared" si="99"/>
        <v>0</v>
      </c>
      <c r="AW120" s="49"/>
      <c r="AX120" s="49"/>
      <c r="AY120" s="49"/>
      <c r="AZ120" s="49"/>
      <c r="BA120" s="49"/>
      <c r="BB120" s="49"/>
      <c r="BC120" s="814"/>
      <c r="BD120" s="811"/>
      <c r="BE120" s="46">
        <f t="shared" si="100"/>
        <v>0</v>
      </c>
      <c r="BF120" s="49"/>
      <c r="BG120" s="49"/>
      <c r="BH120" s="49"/>
      <c r="BI120" s="49"/>
      <c r="BJ120" s="49"/>
      <c r="BK120" s="49"/>
      <c r="BL120" s="814"/>
      <c r="BM120" s="817"/>
      <c r="BN120" s="46">
        <f t="shared" si="101"/>
        <v>0</v>
      </c>
      <c r="BO120" s="49"/>
      <c r="BP120" s="49"/>
      <c r="BQ120" s="49"/>
      <c r="BR120" s="49"/>
      <c r="BS120" s="49"/>
      <c r="BT120" s="49"/>
      <c r="BU120" s="824"/>
      <c r="BV120" s="825"/>
      <c r="BW120" s="825"/>
      <c r="BX120" s="825"/>
      <c r="BY120" s="825"/>
      <c r="BZ120" s="825"/>
      <c r="CA120" s="825"/>
      <c r="CB120" s="825"/>
      <c r="CC120" s="826"/>
    </row>
    <row r="121" spans="1:81" s="58" customFormat="1" ht="40.200000000000003" customHeight="1" thickTop="1" x14ac:dyDescent="0.3">
      <c r="A121" s="34"/>
      <c r="B121" s="886"/>
      <c r="C121" s="869"/>
      <c r="D121" s="871"/>
      <c r="E121" s="851"/>
      <c r="F121" s="851"/>
      <c r="G121" s="851"/>
      <c r="H121" s="851"/>
      <c r="I121" s="851"/>
      <c r="J121" s="812">
        <v>602</v>
      </c>
      <c r="K121" s="854" t="str">
        <f>+[15]Metas!K691</f>
        <v xml:space="preserve">Propuesta de apoyo a Plan integrado de pasos fronterizos </v>
      </c>
      <c r="L121" s="857"/>
      <c r="M121" s="860">
        <f>SUM(N121:Q121)</f>
        <v>100</v>
      </c>
      <c r="N121" s="836">
        <v>25</v>
      </c>
      <c r="O121" s="839">
        <v>50</v>
      </c>
      <c r="P121" s="863">
        <v>25</v>
      </c>
      <c r="Q121" s="866"/>
      <c r="R121" s="812">
        <f>+$J121</f>
        <v>602</v>
      </c>
      <c r="S121" s="231" t="s">
        <v>6007</v>
      </c>
      <c r="T121" s="235" t="s">
        <v>3822</v>
      </c>
      <c r="U121" s="235" t="s">
        <v>3827</v>
      </c>
      <c r="V121" s="235" t="s">
        <v>3830</v>
      </c>
      <c r="W121" s="231" t="s">
        <v>6002</v>
      </c>
      <c r="X121" s="256">
        <v>44958</v>
      </c>
      <c r="Y121" s="256">
        <v>45199</v>
      </c>
      <c r="Z121" s="256"/>
      <c r="AA121" s="256"/>
      <c r="AB121" s="812">
        <f t="shared" ref="AB121" si="150">+$J121</f>
        <v>602</v>
      </c>
      <c r="AC121" s="827">
        <f t="shared" ref="AC121" si="151">+L121</f>
        <v>0</v>
      </c>
      <c r="AD121" s="44">
        <f t="shared" si="85"/>
        <v>0</v>
      </c>
      <c r="AE121" s="44">
        <f t="shared" si="85"/>
        <v>0</v>
      </c>
      <c r="AF121" s="44">
        <f t="shared" si="85"/>
        <v>0</v>
      </c>
      <c r="AG121" s="44">
        <f t="shared" si="84"/>
        <v>0</v>
      </c>
      <c r="AH121" s="44">
        <f t="shared" si="84"/>
        <v>0</v>
      </c>
      <c r="AI121" s="44">
        <f t="shared" si="84"/>
        <v>0</v>
      </c>
      <c r="AJ121" s="44">
        <f t="shared" si="84"/>
        <v>0</v>
      </c>
      <c r="AK121" s="812">
        <f t="shared" ref="AK121" si="152">+$J121</f>
        <v>602</v>
      </c>
      <c r="AL121" s="830">
        <f t="shared" ref="AL121:AL129" si="153">+N121</f>
        <v>25</v>
      </c>
      <c r="AM121" s="44">
        <f t="shared" si="98"/>
        <v>0</v>
      </c>
      <c r="AN121" s="47"/>
      <c r="AO121" s="47"/>
      <c r="AP121" s="47"/>
      <c r="AQ121" s="47"/>
      <c r="AR121" s="47"/>
      <c r="AS121" s="47"/>
      <c r="AT121" s="812">
        <f t="shared" ref="AT121" si="154">+$J121</f>
        <v>602</v>
      </c>
      <c r="AU121" s="833">
        <f t="shared" ref="AU121:AU129" si="155">+O121</f>
        <v>50</v>
      </c>
      <c r="AV121" s="44">
        <f t="shared" si="99"/>
        <v>0</v>
      </c>
      <c r="AW121" s="47"/>
      <c r="AX121" s="47"/>
      <c r="AY121" s="47"/>
      <c r="AZ121" s="47"/>
      <c r="BA121" s="47"/>
      <c r="BB121" s="47"/>
      <c r="BC121" s="812">
        <f t="shared" ref="BC121" si="156">+$J121</f>
        <v>602</v>
      </c>
      <c r="BD121" s="809">
        <f t="shared" ref="BD121:BD129" si="157">+P121</f>
        <v>25</v>
      </c>
      <c r="BE121" s="44">
        <f t="shared" si="100"/>
        <v>0</v>
      </c>
      <c r="BF121" s="47"/>
      <c r="BG121" s="47"/>
      <c r="BH121" s="47"/>
      <c r="BI121" s="47"/>
      <c r="BJ121" s="47"/>
      <c r="BK121" s="47"/>
      <c r="BL121" s="812">
        <f t="shared" ref="BL121" si="158">+$J121</f>
        <v>602</v>
      </c>
      <c r="BM121" s="815">
        <f t="shared" ref="BM121:BM129" si="159">+Q121</f>
        <v>0</v>
      </c>
      <c r="BN121" s="44">
        <f t="shared" si="101"/>
        <v>0</v>
      </c>
      <c r="BO121" s="47"/>
      <c r="BP121" s="47"/>
      <c r="BQ121" s="47"/>
      <c r="BR121" s="47"/>
      <c r="BS121" s="47"/>
      <c r="BT121" s="47"/>
      <c r="BU121" s="818"/>
      <c r="BV121" s="819"/>
      <c r="BW121" s="819"/>
      <c r="BX121" s="819"/>
      <c r="BY121" s="819"/>
      <c r="BZ121" s="819"/>
      <c r="CA121" s="819"/>
      <c r="CB121" s="819"/>
      <c r="CC121" s="820"/>
    </row>
    <row r="122" spans="1:81" s="58" customFormat="1" ht="40.200000000000003" customHeight="1" x14ac:dyDescent="0.3">
      <c r="A122" s="34"/>
      <c r="B122" s="886"/>
      <c r="C122" s="869"/>
      <c r="D122" s="872"/>
      <c r="E122" s="852"/>
      <c r="F122" s="852"/>
      <c r="G122" s="852"/>
      <c r="H122" s="852"/>
      <c r="I122" s="852"/>
      <c r="J122" s="813"/>
      <c r="K122" s="855"/>
      <c r="L122" s="858"/>
      <c r="M122" s="861"/>
      <c r="N122" s="837"/>
      <c r="O122" s="840"/>
      <c r="P122" s="864"/>
      <c r="Q122" s="867"/>
      <c r="R122" s="813"/>
      <c r="S122" s="39"/>
      <c r="T122" s="236"/>
      <c r="U122" s="236"/>
      <c r="V122" s="236"/>
      <c r="W122" s="39" t="s">
        <v>5959</v>
      </c>
      <c r="X122" s="31"/>
      <c r="Y122" s="31"/>
      <c r="Z122" s="31"/>
      <c r="AA122" s="31"/>
      <c r="AB122" s="813"/>
      <c r="AC122" s="828"/>
      <c r="AD122" s="51">
        <f t="shared" si="85"/>
        <v>0</v>
      </c>
      <c r="AE122" s="51">
        <f t="shared" si="85"/>
        <v>0</v>
      </c>
      <c r="AF122" s="51">
        <f t="shared" si="85"/>
        <v>0</v>
      </c>
      <c r="AG122" s="51">
        <f t="shared" si="84"/>
        <v>0</v>
      </c>
      <c r="AH122" s="51">
        <f t="shared" si="84"/>
        <v>0</v>
      </c>
      <c r="AI122" s="51">
        <f t="shared" si="84"/>
        <v>0</v>
      </c>
      <c r="AJ122" s="51">
        <f t="shared" si="84"/>
        <v>0</v>
      </c>
      <c r="AK122" s="813"/>
      <c r="AL122" s="831"/>
      <c r="AM122" s="51">
        <f t="shared" si="98"/>
        <v>0</v>
      </c>
      <c r="AN122" s="257"/>
      <c r="AO122" s="257"/>
      <c r="AP122" s="257"/>
      <c r="AQ122" s="257"/>
      <c r="AR122" s="257"/>
      <c r="AS122" s="257"/>
      <c r="AT122" s="813"/>
      <c r="AU122" s="834"/>
      <c r="AV122" s="51">
        <f t="shared" si="99"/>
        <v>0</v>
      </c>
      <c r="AW122" s="257"/>
      <c r="AX122" s="257"/>
      <c r="AY122" s="257"/>
      <c r="AZ122" s="257"/>
      <c r="BA122" s="257"/>
      <c r="BB122" s="257"/>
      <c r="BC122" s="813"/>
      <c r="BD122" s="810"/>
      <c r="BE122" s="51">
        <f t="shared" si="100"/>
        <v>0</v>
      </c>
      <c r="BF122" s="257"/>
      <c r="BG122" s="257"/>
      <c r="BH122" s="257"/>
      <c r="BI122" s="257"/>
      <c r="BJ122" s="257"/>
      <c r="BK122" s="257"/>
      <c r="BL122" s="813"/>
      <c r="BM122" s="816"/>
      <c r="BN122" s="51">
        <f t="shared" si="101"/>
        <v>0</v>
      </c>
      <c r="BO122" s="257"/>
      <c r="BP122" s="257"/>
      <c r="BQ122" s="257"/>
      <c r="BR122" s="257"/>
      <c r="BS122" s="257"/>
      <c r="BT122" s="257"/>
      <c r="BU122" s="821"/>
      <c r="BV122" s="822"/>
      <c r="BW122" s="822"/>
      <c r="BX122" s="822"/>
      <c r="BY122" s="822"/>
      <c r="BZ122" s="822"/>
      <c r="CA122" s="822"/>
      <c r="CB122" s="822"/>
      <c r="CC122" s="823"/>
    </row>
    <row r="123" spans="1:81" s="58" customFormat="1" ht="40.200000000000003" customHeight="1" x14ac:dyDescent="0.3">
      <c r="A123" s="34"/>
      <c r="B123" s="886"/>
      <c r="C123" s="869"/>
      <c r="D123" s="872"/>
      <c r="E123" s="852"/>
      <c r="F123" s="852"/>
      <c r="G123" s="852"/>
      <c r="H123" s="852"/>
      <c r="I123" s="852"/>
      <c r="J123" s="813"/>
      <c r="K123" s="855"/>
      <c r="L123" s="858"/>
      <c r="M123" s="861"/>
      <c r="N123" s="837"/>
      <c r="O123" s="840"/>
      <c r="P123" s="864"/>
      <c r="Q123" s="867"/>
      <c r="R123" s="813"/>
      <c r="S123" s="39"/>
      <c r="T123" s="236"/>
      <c r="U123" s="236"/>
      <c r="V123" s="236"/>
      <c r="W123" s="39" t="s">
        <v>6006</v>
      </c>
      <c r="X123" s="31"/>
      <c r="Y123" s="31"/>
      <c r="Z123" s="31"/>
      <c r="AA123" s="31"/>
      <c r="AB123" s="813"/>
      <c r="AC123" s="828"/>
      <c r="AD123" s="51">
        <f t="shared" si="85"/>
        <v>0</v>
      </c>
      <c r="AE123" s="51">
        <f t="shared" si="85"/>
        <v>0</v>
      </c>
      <c r="AF123" s="51">
        <f t="shared" si="85"/>
        <v>0</v>
      </c>
      <c r="AG123" s="51">
        <f t="shared" si="84"/>
        <v>0</v>
      </c>
      <c r="AH123" s="51">
        <f t="shared" si="84"/>
        <v>0</v>
      </c>
      <c r="AI123" s="51">
        <f t="shared" si="84"/>
        <v>0</v>
      </c>
      <c r="AJ123" s="51">
        <f t="shared" si="84"/>
        <v>0</v>
      </c>
      <c r="AK123" s="813"/>
      <c r="AL123" s="831"/>
      <c r="AM123" s="51">
        <f t="shared" si="98"/>
        <v>0</v>
      </c>
      <c r="AN123" s="257"/>
      <c r="AO123" s="257"/>
      <c r="AP123" s="257"/>
      <c r="AQ123" s="257"/>
      <c r="AR123" s="257"/>
      <c r="AS123" s="257"/>
      <c r="AT123" s="813"/>
      <c r="AU123" s="834"/>
      <c r="AV123" s="51">
        <f t="shared" si="99"/>
        <v>0</v>
      </c>
      <c r="AW123" s="257"/>
      <c r="AX123" s="257"/>
      <c r="AY123" s="257"/>
      <c r="AZ123" s="257"/>
      <c r="BA123" s="257"/>
      <c r="BB123" s="257"/>
      <c r="BC123" s="813"/>
      <c r="BD123" s="810"/>
      <c r="BE123" s="51">
        <f t="shared" si="100"/>
        <v>0</v>
      </c>
      <c r="BF123" s="257"/>
      <c r="BG123" s="257"/>
      <c r="BH123" s="257"/>
      <c r="BI123" s="257"/>
      <c r="BJ123" s="257"/>
      <c r="BK123" s="257"/>
      <c r="BL123" s="813"/>
      <c r="BM123" s="816"/>
      <c r="BN123" s="51">
        <f t="shared" si="101"/>
        <v>0</v>
      </c>
      <c r="BO123" s="257"/>
      <c r="BP123" s="257"/>
      <c r="BQ123" s="257"/>
      <c r="BR123" s="257"/>
      <c r="BS123" s="257"/>
      <c r="BT123" s="257"/>
      <c r="BU123" s="821"/>
      <c r="BV123" s="822"/>
      <c r="BW123" s="822"/>
      <c r="BX123" s="822"/>
      <c r="BY123" s="822"/>
      <c r="BZ123" s="822"/>
      <c r="CA123" s="822"/>
      <c r="CB123" s="822"/>
      <c r="CC123" s="823"/>
    </row>
    <row r="124" spans="1:81" s="58" customFormat="1" ht="40.200000000000003" customHeight="1" thickBot="1" x14ac:dyDescent="0.35">
      <c r="A124" s="34"/>
      <c r="B124" s="886"/>
      <c r="C124" s="870"/>
      <c r="D124" s="873"/>
      <c r="E124" s="853"/>
      <c r="F124" s="853"/>
      <c r="G124" s="853"/>
      <c r="H124" s="853"/>
      <c r="I124" s="853"/>
      <c r="J124" s="814"/>
      <c r="K124" s="856"/>
      <c r="L124" s="859"/>
      <c r="M124" s="862"/>
      <c r="N124" s="838"/>
      <c r="O124" s="841"/>
      <c r="P124" s="865"/>
      <c r="Q124" s="874"/>
      <c r="R124" s="814"/>
      <c r="S124" s="232"/>
      <c r="T124" s="237"/>
      <c r="U124" s="237"/>
      <c r="V124" s="237"/>
      <c r="W124" s="232"/>
      <c r="X124" s="260"/>
      <c r="Y124" s="260"/>
      <c r="Z124" s="260"/>
      <c r="AA124" s="260"/>
      <c r="AB124" s="814"/>
      <c r="AC124" s="829"/>
      <c r="AD124" s="46">
        <f t="shared" si="85"/>
        <v>0</v>
      </c>
      <c r="AE124" s="46">
        <f t="shared" si="85"/>
        <v>0</v>
      </c>
      <c r="AF124" s="46">
        <f t="shared" si="85"/>
        <v>0</v>
      </c>
      <c r="AG124" s="46">
        <f t="shared" si="84"/>
        <v>0</v>
      </c>
      <c r="AH124" s="46">
        <f t="shared" si="84"/>
        <v>0</v>
      </c>
      <c r="AI124" s="46">
        <f t="shared" si="84"/>
        <v>0</v>
      </c>
      <c r="AJ124" s="46">
        <f t="shared" si="84"/>
        <v>0</v>
      </c>
      <c r="AK124" s="814"/>
      <c r="AL124" s="832"/>
      <c r="AM124" s="46">
        <f t="shared" si="98"/>
        <v>0</v>
      </c>
      <c r="AN124" s="49"/>
      <c r="AO124" s="49"/>
      <c r="AP124" s="49"/>
      <c r="AQ124" s="49"/>
      <c r="AR124" s="49"/>
      <c r="AS124" s="49"/>
      <c r="AT124" s="814"/>
      <c r="AU124" s="835"/>
      <c r="AV124" s="46">
        <f t="shared" si="99"/>
        <v>0</v>
      </c>
      <c r="AW124" s="49"/>
      <c r="AX124" s="49"/>
      <c r="AY124" s="49"/>
      <c r="AZ124" s="49"/>
      <c r="BA124" s="49"/>
      <c r="BB124" s="49"/>
      <c r="BC124" s="814"/>
      <c r="BD124" s="811"/>
      <c r="BE124" s="46">
        <f t="shared" si="100"/>
        <v>0</v>
      </c>
      <c r="BF124" s="49"/>
      <c r="BG124" s="49"/>
      <c r="BH124" s="49"/>
      <c r="BI124" s="49"/>
      <c r="BJ124" s="49"/>
      <c r="BK124" s="49"/>
      <c r="BL124" s="814"/>
      <c r="BM124" s="817"/>
      <c r="BN124" s="46">
        <f t="shared" si="101"/>
        <v>0</v>
      </c>
      <c r="BO124" s="49"/>
      <c r="BP124" s="49"/>
      <c r="BQ124" s="49"/>
      <c r="BR124" s="49"/>
      <c r="BS124" s="49"/>
      <c r="BT124" s="49"/>
      <c r="BU124" s="824"/>
      <c r="BV124" s="825"/>
      <c r="BW124" s="825"/>
      <c r="BX124" s="825"/>
      <c r="BY124" s="825"/>
      <c r="BZ124" s="825"/>
      <c r="CA124" s="825"/>
      <c r="CB124" s="825"/>
      <c r="CC124" s="826"/>
    </row>
    <row r="125" spans="1:81" s="58" customFormat="1" ht="40.200000000000003" customHeight="1" thickTop="1" x14ac:dyDescent="0.3">
      <c r="A125" s="34"/>
      <c r="B125" s="886"/>
      <c r="C125" s="868" t="s">
        <v>934</v>
      </c>
      <c r="D125" s="871"/>
      <c r="E125" s="851"/>
      <c r="F125" s="851"/>
      <c r="G125" s="851"/>
      <c r="H125" s="851"/>
      <c r="I125" s="851"/>
      <c r="J125" s="812">
        <v>603</v>
      </c>
      <c r="K125" s="854" t="str">
        <f>+[15]Metas!K692</f>
        <v xml:space="preserve">Plan de acciones urbanísticas de impacto fronterizo </v>
      </c>
      <c r="L125" s="857"/>
      <c r="M125" s="860">
        <f>SUM(N125:Q125)</f>
        <v>100</v>
      </c>
      <c r="N125" s="836">
        <v>25</v>
      </c>
      <c r="O125" s="839">
        <v>50</v>
      </c>
      <c r="P125" s="863">
        <v>25</v>
      </c>
      <c r="Q125" s="866"/>
      <c r="R125" s="812">
        <f>+$J125</f>
        <v>603</v>
      </c>
      <c r="S125" s="231" t="s">
        <v>6008</v>
      </c>
      <c r="T125" s="235" t="s">
        <v>3822</v>
      </c>
      <c r="U125" s="235" t="s">
        <v>3827</v>
      </c>
      <c r="V125" s="235" t="s">
        <v>3830</v>
      </c>
      <c r="W125" s="231" t="s">
        <v>6002</v>
      </c>
      <c r="X125" s="256">
        <v>44958</v>
      </c>
      <c r="Y125" s="256">
        <v>45199</v>
      </c>
      <c r="Z125" s="256"/>
      <c r="AA125" s="256"/>
      <c r="AB125" s="812">
        <f t="shared" ref="AB125" si="160">+$J125</f>
        <v>603</v>
      </c>
      <c r="AC125" s="827">
        <f t="shared" ref="AC125" si="161">+L125</f>
        <v>0</v>
      </c>
      <c r="AD125" s="44">
        <f t="shared" si="85"/>
        <v>0</v>
      </c>
      <c r="AE125" s="44">
        <f t="shared" si="85"/>
        <v>0</v>
      </c>
      <c r="AF125" s="44">
        <f t="shared" si="85"/>
        <v>0</v>
      </c>
      <c r="AG125" s="44">
        <f t="shared" si="84"/>
        <v>0</v>
      </c>
      <c r="AH125" s="44">
        <f t="shared" si="84"/>
        <v>0</v>
      </c>
      <c r="AI125" s="44">
        <f t="shared" si="84"/>
        <v>0</v>
      </c>
      <c r="AJ125" s="44">
        <f t="shared" si="84"/>
        <v>0</v>
      </c>
      <c r="AK125" s="812">
        <f t="shared" ref="AK125" si="162">+$J125</f>
        <v>603</v>
      </c>
      <c r="AL125" s="830">
        <f t="shared" si="153"/>
        <v>25</v>
      </c>
      <c r="AM125" s="44">
        <f t="shared" si="98"/>
        <v>0</v>
      </c>
      <c r="AN125" s="47"/>
      <c r="AO125" s="47"/>
      <c r="AP125" s="47"/>
      <c r="AQ125" s="47"/>
      <c r="AR125" s="47"/>
      <c r="AS125" s="47"/>
      <c r="AT125" s="812">
        <f t="shared" ref="AT125" si="163">+$J125</f>
        <v>603</v>
      </c>
      <c r="AU125" s="833">
        <f t="shared" si="155"/>
        <v>50</v>
      </c>
      <c r="AV125" s="44">
        <f t="shared" si="99"/>
        <v>0</v>
      </c>
      <c r="AW125" s="47"/>
      <c r="AX125" s="47"/>
      <c r="AY125" s="47"/>
      <c r="AZ125" s="47"/>
      <c r="BA125" s="47"/>
      <c r="BB125" s="47"/>
      <c r="BC125" s="812">
        <f t="shared" ref="BC125" si="164">+$J125</f>
        <v>603</v>
      </c>
      <c r="BD125" s="809">
        <f t="shared" si="157"/>
        <v>25</v>
      </c>
      <c r="BE125" s="44">
        <f t="shared" si="100"/>
        <v>0</v>
      </c>
      <c r="BF125" s="47"/>
      <c r="BG125" s="47"/>
      <c r="BH125" s="47"/>
      <c r="BI125" s="47"/>
      <c r="BJ125" s="47"/>
      <c r="BK125" s="47"/>
      <c r="BL125" s="812">
        <f t="shared" ref="BL125" si="165">+$J125</f>
        <v>603</v>
      </c>
      <c r="BM125" s="815">
        <f t="shared" si="159"/>
        <v>0</v>
      </c>
      <c r="BN125" s="44">
        <f t="shared" si="101"/>
        <v>0</v>
      </c>
      <c r="BO125" s="47"/>
      <c r="BP125" s="47"/>
      <c r="BQ125" s="47"/>
      <c r="BR125" s="47"/>
      <c r="BS125" s="47"/>
      <c r="BT125" s="47"/>
      <c r="BU125" s="818"/>
      <c r="BV125" s="819"/>
      <c r="BW125" s="819"/>
      <c r="BX125" s="819"/>
      <c r="BY125" s="819"/>
      <c r="BZ125" s="819"/>
      <c r="CA125" s="819"/>
      <c r="CB125" s="819"/>
      <c r="CC125" s="820"/>
    </row>
    <row r="126" spans="1:81" s="58" customFormat="1" ht="40.200000000000003" customHeight="1" x14ac:dyDescent="0.3">
      <c r="A126" s="34"/>
      <c r="B126" s="886"/>
      <c r="C126" s="869"/>
      <c r="D126" s="872"/>
      <c r="E126" s="852"/>
      <c r="F126" s="852"/>
      <c r="G126" s="852"/>
      <c r="H126" s="852"/>
      <c r="I126" s="852"/>
      <c r="J126" s="813"/>
      <c r="K126" s="855"/>
      <c r="L126" s="858"/>
      <c r="M126" s="861"/>
      <c r="N126" s="837"/>
      <c r="O126" s="840"/>
      <c r="P126" s="864"/>
      <c r="Q126" s="867"/>
      <c r="R126" s="813"/>
      <c r="S126" s="39"/>
      <c r="T126" s="236"/>
      <c r="U126" s="236"/>
      <c r="V126" s="236"/>
      <c r="W126" s="39" t="s">
        <v>5959</v>
      </c>
      <c r="X126" s="31"/>
      <c r="Y126" s="31"/>
      <c r="Z126" s="31"/>
      <c r="AA126" s="31"/>
      <c r="AB126" s="813"/>
      <c r="AC126" s="828"/>
      <c r="AD126" s="51">
        <f t="shared" si="85"/>
        <v>0</v>
      </c>
      <c r="AE126" s="51">
        <f t="shared" si="85"/>
        <v>0</v>
      </c>
      <c r="AF126" s="51">
        <f t="shared" si="85"/>
        <v>0</v>
      </c>
      <c r="AG126" s="51">
        <f t="shared" si="84"/>
        <v>0</v>
      </c>
      <c r="AH126" s="51">
        <f t="shared" si="84"/>
        <v>0</v>
      </c>
      <c r="AI126" s="51">
        <f t="shared" si="84"/>
        <v>0</v>
      </c>
      <c r="AJ126" s="51">
        <f t="shared" si="84"/>
        <v>0</v>
      </c>
      <c r="AK126" s="813"/>
      <c r="AL126" s="831"/>
      <c r="AM126" s="51">
        <f t="shared" si="98"/>
        <v>0</v>
      </c>
      <c r="AN126" s="257"/>
      <c r="AO126" s="257"/>
      <c r="AP126" s="257"/>
      <c r="AQ126" s="257"/>
      <c r="AR126" s="257"/>
      <c r="AS126" s="257"/>
      <c r="AT126" s="813"/>
      <c r="AU126" s="834"/>
      <c r="AV126" s="51">
        <f t="shared" si="99"/>
        <v>0</v>
      </c>
      <c r="AW126" s="257"/>
      <c r="AX126" s="257"/>
      <c r="AY126" s="257"/>
      <c r="AZ126" s="257"/>
      <c r="BA126" s="257"/>
      <c r="BB126" s="257"/>
      <c r="BC126" s="813"/>
      <c r="BD126" s="810"/>
      <c r="BE126" s="51">
        <f t="shared" si="100"/>
        <v>0</v>
      </c>
      <c r="BF126" s="257"/>
      <c r="BG126" s="257"/>
      <c r="BH126" s="257"/>
      <c r="BI126" s="257"/>
      <c r="BJ126" s="257"/>
      <c r="BK126" s="257"/>
      <c r="BL126" s="813"/>
      <c r="BM126" s="816"/>
      <c r="BN126" s="51">
        <f t="shared" si="101"/>
        <v>0</v>
      </c>
      <c r="BO126" s="257"/>
      <c r="BP126" s="257"/>
      <c r="BQ126" s="257"/>
      <c r="BR126" s="257"/>
      <c r="BS126" s="257"/>
      <c r="BT126" s="257"/>
      <c r="BU126" s="821"/>
      <c r="BV126" s="822"/>
      <c r="BW126" s="822"/>
      <c r="BX126" s="822"/>
      <c r="BY126" s="822"/>
      <c r="BZ126" s="822"/>
      <c r="CA126" s="822"/>
      <c r="CB126" s="822"/>
      <c r="CC126" s="823"/>
    </row>
    <row r="127" spans="1:81" s="58" customFormat="1" ht="40.200000000000003" customHeight="1" x14ac:dyDescent="0.3">
      <c r="A127" s="34"/>
      <c r="B127" s="886"/>
      <c r="C127" s="869"/>
      <c r="D127" s="872"/>
      <c r="E127" s="852"/>
      <c r="F127" s="852"/>
      <c r="G127" s="852"/>
      <c r="H127" s="852"/>
      <c r="I127" s="852"/>
      <c r="J127" s="813"/>
      <c r="K127" s="855"/>
      <c r="L127" s="858"/>
      <c r="M127" s="861"/>
      <c r="N127" s="837"/>
      <c r="O127" s="840"/>
      <c r="P127" s="864"/>
      <c r="Q127" s="867"/>
      <c r="R127" s="813"/>
      <c r="S127" s="39"/>
      <c r="T127" s="236"/>
      <c r="U127" s="236"/>
      <c r="V127" s="236"/>
      <c r="W127" s="39" t="s">
        <v>6006</v>
      </c>
      <c r="X127" s="31"/>
      <c r="Y127" s="31"/>
      <c r="Z127" s="31"/>
      <c r="AA127" s="31"/>
      <c r="AB127" s="813"/>
      <c r="AC127" s="828"/>
      <c r="AD127" s="51">
        <f t="shared" si="85"/>
        <v>0</v>
      </c>
      <c r="AE127" s="51">
        <f t="shared" si="85"/>
        <v>0</v>
      </c>
      <c r="AF127" s="51">
        <f t="shared" si="85"/>
        <v>0</v>
      </c>
      <c r="AG127" s="51">
        <f t="shared" si="84"/>
        <v>0</v>
      </c>
      <c r="AH127" s="51">
        <f t="shared" si="84"/>
        <v>0</v>
      </c>
      <c r="AI127" s="51">
        <f t="shared" si="84"/>
        <v>0</v>
      </c>
      <c r="AJ127" s="51">
        <f t="shared" si="84"/>
        <v>0</v>
      </c>
      <c r="AK127" s="813"/>
      <c r="AL127" s="831"/>
      <c r="AM127" s="51">
        <f t="shared" si="98"/>
        <v>0</v>
      </c>
      <c r="AN127" s="257"/>
      <c r="AO127" s="257"/>
      <c r="AP127" s="257"/>
      <c r="AQ127" s="257"/>
      <c r="AR127" s="257"/>
      <c r="AS127" s="257"/>
      <c r="AT127" s="813"/>
      <c r="AU127" s="834"/>
      <c r="AV127" s="51">
        <f t="shared" si="99"/>
        <v>0</v>
      </c>
      <c r="AW127" s="257"/>
      <c r="AX127" s="257"/>
      <c r="AY127" s="257"/>
      <c r="AZ127" s="257"/>
      <c r="BA127" s="257"/>
      <c r="BB127" s="257"/>
      <c r="BC127" s="813"/>
      <c r="BD127" s="810"/>
      <c r="BE127" s="51">
        <f t="shared" si="100"/>
        <v>0</v>
      </c>
      <c r="BF127" s="257"/>
      <c r="BG127" s="257"/>
      <c r="BH127" s="257"/>
      <c r="BI127" s="257"/>
      <c r="BJ127" s="257"/>
      <c r="BK127" s="257"/>
      <c r="BL127" s="813"/>
      <c r="BM127" s="816"/>
      <c r="BN127" s="51">
        <f t="shared" si="101"/>
        <v>0</v>
      </c>
      <c r="BO127" s="257"/>
      <c r="BP127" s="257"/>
      <c r="BQ127" s="257"/>
      <c r="BR127" s="257"/>
      <c r="BS127" s="257"/>
      <c r="BT127" s="257"/>
      <c r="BU127" s="821"/>
      <c r="BV127" s="822"/>
      <c r="BW127" s="822"/>
      <c r="BX127" s="822"/>
      <c r="BY127" s="822"/>
      <c r="BZ127" s="822"/>
      <c r="CA127" s="822"/>
      <c r="CB127" s="822"/>
      <c r="CC127" s="823"/>
    </row>
    <row r="128" spans="1:81" s="58" customFormat="1" ht="40.200000000000003" customHeight="1" thickBot="1" x14ac:dyDescent="0.35">
      <c r="A128" s="34"/>
      <c r="B128" s="886"/>
      <c r="C128" s="869"/>
      <c r="D128" s="873"/>
      <c r="E128" s="853"/>
      <c r="F128" s="853"/>
      <c r="G128" s="853"/>
      <c r="H128" s="853"/>
      <c r="I128" s="853"/>
      <c r="J128" s="814"/>
      <c r="K128" s="856"/>
      <c r="L128" s="859"/>
      <c r="M128" s="862"/>
      <c r="N128" s="838"/>
      <c r="O128" s="841"/>
      <c r="P128" s="865"/>
      <c r="Q128" s="874"/>
      <c r="R128" s="814"/>
      <c r="S128" s="232"/>
      <c r="T128" s="237"/>
      <c r="U128" s="237"/>
      <c r="V128" s="237"/>
      <c r="W128" s="232"/>
      <c r="X128" s="260"/>
      <c r="Y128" s="260"/>
      <c r="Z128" s="260"/>
      <c r="AA128" s="260"/>
      <c r="AB128" s="814"/>
      <c r="AC128" s="829"/>
      <c r="AD128" s="46">
        <f t="shared" si="85"/>
        <v>0</v>
      </c>
      <c r="AE128" s="46">
        <f t="shared" si="85"/>
        <v>0</v>
      </c>
      <c r="AF128" s="46">
        <f t="shared" si="85"/>
        <v>0</v>
      </c>
      <c r="AG128" s="46">
        <f t="shared" si="84"/>
        <v>0</v>
      </c>
      <c r="AH128" s="46">
        <f t="shared" si="84"/>
        <v>0</v>
      </c>
      <c r="AI128" s="46">
        <f t="shared" si="84"/>
        <v>0</v>
      </c>
      <c r="AJ128" s="46">
        <f t="shared" si="84"/>
        <v>0</v>
      </c>
      <c r="AK128" s="814"/>
      <c r="AL128" s="832"/>
      <c r="AM128" s="46">
        <f t="shared" si="98"/>
        <v>0</v>
      </c>
      <c r="AN128" s="49"/>
      <c r="AO128" s="49"/>
      <c r="AP128" s="49"/>
      <c r="AQ128" s="49"/>
      <c r="AR128" s="49"/>
      <c r="AS128" s="49"/>
      <c r="AT128" s="814"/>
      <c r="AU128" s="835"/>
      <c r="AV128" s="46">
        <f t="shared" si="99"/>
        <v>0</v>
      </c>
      <c r="AW128" s="49"/>
      <c r="AX128" s="49"/>
      <c r="AY128" s="49"/>
      <c r="AZ128" s="49"/>
      <c r="BA128" s="49"/>
      <c r="BB128" s="49"/>
      <c r="BC128" s="814"/>
      <c r="BD128" s="811"/>
      <c r="BE128" s="46">
        <f t="shared" si="100"/>
        <v>0</v>
      </c>
      <c r="BF128" s="49"/>
      <c r="BG128" s="49"/>
      <c r="BH128" s="49"/>
      <c r="BI128" s="49"/>
      <c r="BJ128" s="49"/>
      <c r="BK128" s="49"/>
      <c r="BL128" s="814"/>
      <c r="BM128" s="817"/>
      <c r="BN128" s="46">
        <f t="shared" si="101"/>
        <v>0</v>
      </c>
      <c r="BO128" s="49"/>
      <c r="BP128" s="49"/>
      <c r="BQ128" s="49"/>
      <c r="BR128" s="49"/>
      <c r="BS128" s="49"/>
      <c r="BT128" s="49"/>
      <c r="BU128" s="824"/>
      <c r="BV128" s="825"/>
      <c r="BW128" s="825"/>
      <c r="BX128" s="825"/>
      <c r="BY128" s="825"/>
      <c r="BZ128" s="825"/>
      <c r="CA128" s="825"/>
      <c r="CB128" s="825"/>
      <c r="CC128" s="826"/>
    </row>
    <row r="129" spans="1:81" s="58" customFormat="1" ht="40.200000000000003" customHeight="1" thickTop="1" x14ac:dyDescent="0.3">
      <c r="A129" s="34"/>
      <c r="B129" s="886"/>
      <c r="C129" s="869"/>
      <c r="D129" s="871"/>
      <c r="E129" s="851"/>
      <c r="F129" s="851"/>
      <c r="G129" s="851"/>
      <c r="H129" s="851"/>
      <c r="I129" s="851"/>
      <c r="J129" s="812">
        <v>604</v>
      </c>
      <c r="K129" s="854" t="str">
        <f>+[15]Metas!K693</f>
        <v xml:space="preserve">Propuesta de apoyo a plan metropolitano binacional </v>
      </c>
      <c r="L129" s="857"/>
      <c r="M129" s="860">
        <f>SUM(N129:Q129)</f>
        <v>100</v>
      </c>
      <c r="N129" s="836">
        <v>25</v>
      </c>
      <c r="O129" s="839">
        <v>50</v>
      </c>
      <c r="P129" s="863">
        <v>25</v>
      </c>
      <c r="Q129" s="866"/>
      <c r="R129" s="812">
        <f>+$J129</f>
        <v>604</v>
      </c>
      <c r="S129" s="231" t="s">
        <v>6009</v>
      </c>
      <c r="T129" s="235" t="s">
        <v>3822</v>
      </c>
      <c r="U129" s="235" t="s">
        <v>3827</v>
      </c>
      <c r="V129" s="235" t="s">
        <v>3830</v>
      </c>
      <c r="W129" s="231" t="s">
        <v>6002</v>
      </c>
      <c r="X129" s="256">
        <v>44958</v>
      </c>
      <c r="Y129" s="256">
        <v>45199</v>
      </c>
      <c r="Z129" s="256"/>
      <c r="AA129" s="256"/>
      <c r="AB129" s="812">
        <f t="shared" ref="AB129" si="166">+$J129</f>
        <v>604</v>
      </c>
      <c r="AC129" s="827">
        <f t="shared" ref="AC129" si="167">+L129</f>
        <v>0</v>
      </c>
      <c r="AD129" s="44">
        <f t="shared" si="85"/>
        <v>0</v>
      </c>
      <c r="AE129" s="44">
        <f t="shared" si="85"/>
        <v>0</v>
      </c>
      <c r="AF129" s="44">
        <f t="shared" si="85"/>
        <v>0</v>
      </c>
      <c r="AG129" s="44">
        <f t="shared" si="84"/>
        <v>0</v>
      </c>
      <c r="AH129" s="44">
        <f t="shared" si="84"/>
        <v>0</v>
      </c>
      <c r="AI129" s="44">
        <f t="shared" si="84"/>
        <v>0</v>
      </c>
      <c r="AJ129" s="44">
        <f t="shared" si="84"/>
        <v>0</v>
      </c>
      <c r="AK129" s="812">
        <f t="shared" ref="AK129" si="168">+$J129</f>
        <v>604</v>
      </c>
      <c r="AL129" s="830">
        <f t="shared" si="153"/>
        <v>25</v>
      </c>
      <c r="AM129" s="44">
        <f t="shared" si="98"/>
        <v>0</v>
      </c>
      <c r="AN129" s="47"/>
      <c r="AO129" s="47"/>
      <c r="AP129" s="47"/>
      <c r="AQ129" s="47"/>
      <c r="AR129" s="47"/>
      <c r="AS129" s="47"/>
      <c r="AT129" s="812">
        <f t="shared" ref="AT129" si="169">+$J129</f>
        <v>604</v>
      </c>
      <c r="AU129" s="833">
        <f t="shared" si="155"/>
        <v>50</v>
      </c>
      <c r="AV129" s="44">
        <f t="shared" si="99"/>
        <v>0</v>
      </c>
      <c r="AW129" s="47"/>
      <c r="AX129" s="47"/>
      <c r="AY129" s="47"/>
      <c r="AZ129" s="47"/>
      <c r="BA129" s="47"/>
      <c r="BB129" s="47"/>
      <c r="BC129" s="812">
        <f t="shared" ref="BC129" si="170">+$J129</f>
        <v>604</v>
      </c>
      <c r="BD129" s="809">
        <f t="shared" si="157"/>
        <v>25</v>
      </c>
      <c r="BE129" s="44">
        <f t="shared" si="100"/>
        <v>0</v>
      </c>
      <c r="BF129" s="47"/>
      <c r="BG129" s="47"/>
      <c r="BH129" s="47"/>
      <c r="BI129" s="47"/>
      <c r="BJ129" s="47"/>
      <c r="BK129" s="47"/>
      <c r="BL129" s="812">
        <f t="shared" ref="BL129" si="171">+$J129</f>
        <v>604</v>
      </c>
      <c r="BM129" s="815">
        <f t="shared" si="159"/>
        <v>0</v>
      </c>
      <c r="BN129" s="44">
        <f t="shared" si="101"/>
        <v>0</v>
      </c>
      <c r="BO129" s="47"/>
      <c r="BP129" s="47"/>
      <c r="BQ129" s="47"/>
      <c r="BR129" s="47"/>
      <c r="BS129" s="47"/>
      <c r="BT129" s="47"/>
      <c r="BU129" s="818"/>
      <c r="BV129" s="819"/>
      <c r="BW129" s="819"/>
      <c r="BX129" s="819"/>
      <c r="BY129" s="819"/>
      <c r="BZ129" s="819"/>
      <c r="CA129" s="819"/>
      <c r="CB129" s="819"/>
      <c r="CC129" s="820"/>
    </row>
    <row r="130" spans="1:81" s="58" customFormat="1" ht="40.200000000000003" customHeight="1" x14ac:dyDescent="0.3">
      <c r="A130" s="34"/>
      <c r="B130" s="886"/>
      <c r="C130" s="869"/>
      <c r="D130" s="872"/>
      <c r="E130" s="852"/>
      <c r="F130" s="852"/>
      <c r="G130" s="852"/>
      <c r="H130" s="852"/>
      <c r="I130" s="852"/>
      <c r="J130" s="813"/>
      <c r="K130" s="855"/>
      <c r="L130" s="858"/>
      <c r="M130" s="861"/>
      <c r="N130" s="837"/>
      <c r="O130" s="840"/>
      <c r="P130" s="864"/>
      <c r="Q130" s="867"/>
      <c r="R130" s="813"/>
      <c r="S130" s="39"/>
      <c r="T130" s="236"/>
      <c r="U130" s="236"/>
      <c r="V130" s="236"/>
      <c r="W130" s="39" t="s">
        <v>5959</v>
      </c>
      <c r="X130" s="31"/>
      <c r="Y130" s="31"/>
      <c r="Z130" s="31"/>
      <c r="AA130" s="31"/>
      <c r="AB130" s="813"/>
      <c r="AC130" s="828"/>
      <c r="AD130" s="51">
        <f t="shared" si="85"/>
        <v>0</v>
      </c>
      <c r="AE130" s="51">
        <f t="shared" si="85"/>
        <v>0</v>
      </c>
      <c r="AF130" s="51">
        <f t="shared" si="85"/>
        <v>0</v>
      </c>
      <c r="AG130" s="51">
        <f t="shared" si="84"/>
        <v>0</v>
      </c>
      <c r="AH130" s="51">
        <f t="shared" si="84"/>
        <v>0</v>
      </c>
      <c r="AI130" s="51">
        <f t="shared" si="84"/>
        <v>0</v>
      </c>
      <c r="AJ130" s="51">
        <f t="shared" si="84"/>
        <v>0</v>
      </c>
      <c r="AK130" s="813"/>
      <c r="AL130" s="831"/>
      <c r="AM130" s="51">
        <f t="shared" si="98"/>
        <v>0</v>
      </c>
      <c r="AN130" s="257"/>
      <c r="AO130" s="257"/>
      <c r="AP130" s="257"/>
      <c r="AQ130" s="257"/>
      <c r="AR130" s="257"/>
      <c r="AS130" s="257"/>
      <c r="AT130" s="813"/>
      <c r="AU130" s="834"/>
      <c r="AV130" s="51">
        <f t="shared" si="99"/>
        <v>0</v>
      </c>
      <c r="AW130" s="257"/>
      <c r="AX130" s="257"/>
      <c r="AY130" s="257"/>
      <c r="AZ130" s="257"/>
      <c r="BA130" s="257"/>
      <c r="BB130" s="257"/>
      <c r="BC130" s="813"/>
      <c r="BD130" s="810"/>
      <c r="BE130" s="51">
        <f t="shared" si="100"/>
        <v>0</v>
      </c>
      <c r="BF130" s="257"/>
      <c r="BG130" s="257"/>
      <c r="BH130" s="257"/>
      <c r="BI130" s="257"/>
      <c r="BJ130" s="257"/>
      <c r="BK130" s="257"/>
      <c r="BL130" s="813"/>
      <c r="BM130" s="816"/>
      <c r="BN130" s="51">
        <f t="shared" si="101"/>
        <v>0</v>
      </c>
      <c r="BO130" s="257"/>
      <c r="BP130" s="257"/>
      <c r="BQ130" s="257"/>
      <c r="BR130" s="257"/>
      <c r="BS130" s="257"/>
      <c r="BT130" s="257"/>
      <c r="BU130" s="821"/>
      <c r="BV130" s="822"/>
      <c r="BW130" s="822"/>
      <c r="BX130" s="822"/>
      <c r="BY130" s="822"/>
      <c r="BZ130" s="822"/>
      <c r="CA130" s="822"/>
      <c r="CB130" s="822"/>
      <c r="CC130" s="823"/>
    </row>
    <row r="131" spans="1:81" s="58" customFormat="1" ht="40.200000000000003" customHeight="1" x14ac:dyDescent="0.3">
      <c r="A131" s="34"/>
      <c r="B131" s="886"/>
      <c r="C131" s="869"/>
      <c r="D131" s="872"/>
      <c r="E131" s="852"/>
      <c r="F131" s="852"/>
      <c r="G131" s="852"/>
      <c r="H131" s="852"/>
      <c r="I131" s="852"/>
      <c r="J131" s="813"/>
      <c r="K131" s="855"/>
      <c r="L131" s="858"/>
      <c r="M131" s="861"/>
      <c r="N131" s="837"/>
      <c r="O131" s="840"/>
      <c r="P131" s="864"/>
      <c r="Q131" s="867"/>
      <c r="R131" s="813"/>
      <c r="S131" s="39"/>
      <c r="T131" s="236"/>
      <c r="U131" s="236"/>
      <c r="V131" s="236"/>
      <c r="W131" s="39" t="s">
        <v>6006</v>
      </c>
      <c r="X131" s="31"/>
      <c r="Y131" s="31"/>
      <c r="Z131" s="31"/>
      <c r="AA131" s="31"/>
      <c r="AB131" s="813"/>
      <c r="AC131" s="828"/>
      <c r="AD131" s="51">
        <f t="shared" si="85"/>
        <v>0</v>
      </c>
      <c r="AE131" s="51">
        <f t="shared" si="85"/>
        <v>0</v>
      </c>
      <c r="AF131" s="51">
        <f t="shared" si="85"/>
        <v>0</v>
      </c>
      <c r="AG131" s="51">
        <f t="shared" si="84"/>
        <v>0</v>
      </c>
      <c r="AH131" s="51">
        <f t="shared" si="84"/>
        <v>0</v>
      </c>
      <c r="AI131" s="51">
        <f t="shared" si="84"/>
        <v>0</v>
      </c>
      <c r="AJ131" s="51">
        <f t="shared" si="84"/>
        <v>0</v>
      </c>
      <c r="AK131" s="813"/>
      <c r="AL131" s="831"/>
      <c r="AM131" s="51">
        <f t="shared" si="98"/>
        <v>0</v>
      </c>
      <c r="AN131" s="257"/>
      <c r="AO131" s="257"/>
      <c r="AP131" s="257"/>
      <c r="AQ131" s="257"/>
      <c r="AR131" s="257"/>
      <c r="AS131" s="257"/>
      <c r="AT131" s="813"/>
      <c r="AU131" s="834"/>
      <c r="AV131" s="51">
        <f t="shared" si="99"/>
        <v>0</v>
      </c>
      <c r="AW131" s="257"/>
      <c r="AX131" s="257"/>
      <c r="AY131" s="257"/>
      <c r="AZ131" s="257"/>
      <c r="BA131" s="257"/>
      <c r="BB131" s="257"/>
      <c r="BC131" s="813"/>
      <c r="BD131" s="810"/>
      <c r="BE131" s="51">
        <f t="shared" si="100"/>
        <v>0</v>
      </c>
      <c r="BF131" s="257"/>
      <c r="BG131" s="257"/>
      <c r="BH131" s="257"/>
      <c r="BI131" s="257"/>
      <c r="BJ131" s="257"/>
      <c r="BK131" s="257"/>
      <c r="BL131" s="813"/>
      <c r="BM131" s="816"/>
      <c r="BN131" s="51">
        <f t="shared" si="101"/>
        <v>0</v>
      </c>
      <c r="BO131" s="257"/>
      <c r="BP131" s="257"/>
      <c r="BQ131" s="257"/>
      <c r="BR131" s="257"/>
      <c r="BS131" s="257"/>
      <c r="BT131" s="257"/>
      <c r="BU131" s="821"/>
      <c r="BV131" s="822"/>
      <c r="BW131" s="822"/>
      <c r="BX131" s="822"/>
      <c r="BY131" s="822"/>
      <c r="BZ131" s="822"/>
      <c r="CA131" s="822"/>
      <c r="CB131" s="822"/>
      <c r="CC131" s="823"/>
    </row>
    <row r="132" spans="1:81" s="58" customFormat="1" ht="40.200000000000003" customHeight="1" thickBot="1" x14ac:dyDescent="0.35">
      <c r="A132" s="34"/>
      <c r="B132" s="887"/>
      <c r="C132" s="870"/>
      <c r="D132" s="873"/>
      <c r="E132" s="853"/>
      <c r="F132" s="853"/>
      <c r="G132" s="853"/>
      <c r="H132" s="853"/>
      <c r="I132" s="853"/>
      <c r="J132" s="814"/>
      <c r="K132" s="856"/>
      <c r="L132" s="859"/>
      <c r="M132" s="862"/>
      <c r="N132" s="838"/>
      <c r="O132" s="841"/>
      <c r="P132" s="865"/>
      <c r="Q132" s="874"/>
      <c r="R132" s="814"/>
      <c r="S132" s="232"/>
      <c r="T132" s="237"/>
      <c r="U132" s="237"/>
      <c r="V132" s="237"/>
      <c r="W132" s="232"/>
      <c r="X132" s="260"/>
      <c r="Y132" s="260"/>
      <c r="Z132" s="260"/>
      <c r="AA132" s="260"/>
      <c r="AB132" s="814"/>
      <c r="AC132" s="829"/>
      <c r="AD132" s="46">
        <f t="shared" si="85"/>
        <v>0</v>
      </c>
      <c r="AE132" s="46">
        <f t="shared" si="85"/>
        <v>0</v>
      </c>
      <c r="AF132" s="46">
        <f t="shared" si="85"/>
        <v>0</v>
      </c>
      <c r="AG132" s="46">
        <f t="shared" si="84"/>
        <v>0</v>
      </c>
      <c r="AH132" s="46">
        <f t="shared" si="84"/>
        <v>0</v>
      </c>
      <c r="AI132" s="46">
        <f t="shared" si="84"/>
        <v>0</v>
      </c>
      <c r="AJ132" s="46">
        <f t="shared" si="84"/>
        <v>0</v>
      </c>
      <c r="AK132" s="814"/>
      <c r="AL132" s="832"/>
      <c r="AM132" s="46">
        <f t="shared" si="98"/>
        <v>0</v>
      </c>
      <c r="AN132" s="49"/>
      <c r="AO132" s="49"/>
      <c r="AP132" s="49"/>
      <c r="AQ132" s="49"/>
      <c r="AR132" s="49"/>
      <c r="AS132" s="49"/>
      <c r="AT132" s="814"/>
      <c r="AU132" s="835"/>
      <c r="AV132" s="46">
        <f t="shared" si="99"/>
        <v>0</v>
      </c>
      <c r="AW132" s="49"/>
      <c r="AX132" s="49"/>
      <c r="AY132" s="49"/>
      <c r="AZ132" s="49"/>
      <c r="BA132" s="49"/>
      <c r="BB132" s="49"/>
      <c r="BC132" s="814"/>
      <c r="BD132" s="811"/>
      <c r="BE132" s="46">
        <f t="shared" si="100"/>
        <v>0</v>
      </c>
      <c r="BF132" s="49"/>
      <c r="BG132" s="49"/>
      <c r="BH132" s="49"/>
      <c r="BI132" s="49"/>
      <c r="BJ132" s="49"/>
      <c r="BK132" s="49"/>
      <c r="BL132" s="814"/>
      <c r="BM132" s="817"/>
      <c r="BN132" s="46">
        <f t="shared" si="101"/>
        <v>0</v>
      </c>
      <c r="BO132" s="49"/>
      <c r="BP132" s="49"/>
      <c r="BQ132" s="49"/>
      <c r="BR132" s="49"/>
      <c r="BS132" s="49"/>
      <c r="BT132" s="49"/>
      <c r="BU132" s="824"/>
      <c r="BV132" s="825"/>
      <c r="BW132" s="825"/>
      <c r="BX132" s="825"/>
      <c r="BY132" s="825"/>
      <c r="BZ132" s="825"/>
      <c r="CA132" s="825"/>
      <c r="CB132" s="825"/>
      <c r="CC132" s="826"/>
    </row>
    <row r="133" spans="1:81" ht="40.200000000000003" customHeight="1" thickTop="1" x14ac:dyDescent="0.3"/>
  </sheetData>
  <mergeCells count="1052">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B2:B5"/>
    <mergeCell ref="C2:H2"/>
    <mergeCell ref="L2:Q2"/>
    <mergeCell ref="R2:S2"/>
    <mergeCell ref="T2:V2"/>
    <mergeCell ref="W2:AA2"/>
    <mergeCell ref="BC4:BE4"/>
    <mergeCell ref="BF4:BK4"/>
    <mergeCell ref="BL4:BT5"/>
    <mergeCell ref="BU4:BW4"/>
    <mergeCell ref="BX4:CC4"/>
    <mergeCell ref="L5:Q5"/>
    <mergeCell ref="T5:V5"/>
    <mergeCell ref="W5:AA5"/>
    <mergeCell ref="AK5:AM5"/>
    <mergeCell ref="AN5:AS5"/>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Q7:Q9"/>
    <mergeCell ref="R7:R9"/>
    <mergeCell ref="S7:S9"/>
    <mergeCell ref="H7:H9"/>
    <mergeCell ref="I7:I9"/>
    <mergeCell ref="J7:J9"/>
    <mergeCell ref="K7:K9"/>
    <mergeCell ref="L7:L9"/>
    <mergeCell ref="M7:M9"/>
    <mergeCell ref="BC5:BE5"/>
    <mergeCell ref="BF5:BK5"/>
    <mergeCell ref="BU5:BW5"/>
    <mergeCell ref="BX5:CC5"/>
    <mergeCell ref="B7:B9"/>
    <mergeCell ref="C7:C9"/>
    <mergeCell ref="D7:D9"/>
    <mergeCell ref="E7:E9"/>
    <mergeCell ref="F7:F9"/>
    <mergeCell ref="G7:G9"/>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AD7:AJ7"/>
    <mergeCell ref="AK7:AK9"/>
    <mergeCell ref="AL7:AL9"/>
    <mergeCell ref="AM7:AS7"/>
    <mergeCell ref="AR8:AR9"/>
    <mergeCell ref="AS8:AS9"/>
    <mergeCell ref="N11:N14"/>
    <mergeCell ref="O11:O14"/>
    <mergeCell ref="BS8:BS9"/>
    <mergeCell ref="BT8:BT9"/>
    <mergeCell ref="B11:B34"/>
    <mergeCell ref="C11:C18"/>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AC7:AC9"/>
    <mergeCell ref="T7:T9"/>
    <mergeCell ref="U7:U9"/>
    <mergeCell ref="V7:V9"/>
    <mergeCell ref="W7:W9"/>
    <mergeCell ref="X7:Y7"/>
    <mergeCell ref="Z7:AA7"/>
    <mergeCell ref="N7:N9"/>
    <mergeCell ref="O7:O9"/>
    <mergeCell ref="P7:P9"/>
    <mergeCell ref="I15:I18"/>
    <mergeCell ref="J15:J18"/>
    <mergeCell ref="K15:K18"/>
    <mergeCell ref="L15:L18"/>
    <mergeCell ref="M15:M18"/>
    <mergeCell ref="N15:N18"/>
    <mergeCell ref="BM11:BM14"/>
    <mergeCell ref="BU11:CC11"/>
    <mergeCell ref="BU12:CC12"/>
    <mergeCell ref="BU13:CC13"/>
    <mergeCell ref="BU14:CC14"/>
    <mergeCell ref="D15:D18"/>
    <mergeCell ref="E15:E18"/>
    <mergeCell ref="F15:F18"/>
    <mergeCell ref="G15:G18"/>
    <mergeCell ref="H15:H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L11:L14"/>
    <mergeCell ref="M11:M14"/>
    <mergeCell ref="BL15:BL18"/>
    <mergeCell ref="BM15:BM18"/>
    <mergeCell ref="BU15:CC15"/>
    <mergeCell ref="BU16:CC16"/>
    <mergeCell ref="BU17:CC17"/>
    <mergeCell ref="BU18:CC18"/>
    <mergeCell ref="AK15:AK18"/>
    <mergeCell ref="AL15:AL18"/>
    <mergeCell ref="AT15:AT18"/>
    <mergeCell ref="AU15:AU18"/>
    <mergeCell ref="BC15:BC18"/>
    <mergeCell ref="BD15:BD18"/>
    <mergeCell ref="O15:O18"/>
    <mergeCell ref="P15:P18"/>
    <mergeCell ref="Q15:Q18"/>
    <mergeCell ref="R15:R18"/>
    <mergeCell ref="AB15:AB18"/>
    <mergeCell ref="AC15:AC18"/>
    <mergeCell ref="BU19:CC19"/>
    <mergeCell ref="BU20:CC20"/>
    <mergeCell ref="BU21:CC21"/>
    <mergeCell ref="BU22:CC22"/>
    <mergeCell ref="D23:D26"/>
    <mergeCell ref="E23:E26"/>
    <mergeCell ref="F23:F26"/>
    <mergeCell ref="G23:G26"/>
    <mergeCell ref="H23:H26"/>
    <mergeCell ref="I23:I26"/>
    <mergeCell ref="AK19:AK22"/>
    <mergeCell ref="AL19:AL22"/>
    <mergeCell ref="AT19:AT22"/>
    <mergeCell ref="AU19:AU22"/>
    <mergeCell ref="BC19:BC22"/>
    <mergeCell ref="BL19:BL22"/>
    <mergeCell ref="O19:O22"/>
    <mergeCell ref="P19:P22"/>
    <mergeCell ref="Q19:Q22"/>
    <mergeCell ref="R19:R22"/>
    <mergeCell ref="AB19:AB22"/>
    <mergeCell ref="AC19:AC22"/>
    <mergeCell ref="I19:I22"/>
    <mergeCell ref="J19:J22"/>
    <mergeCell ref="K19:K22"/>
    <mergeCell ref="L19:L22"/>
    <mergeCell ref="M19:M22"/>
    <mergeCell ref="N19:N22"/>
    <mergeCell ref="D19:D22"/>
    <mergeCell ref="E19:E22"/>
    <mergeCell ref="F19:F22"/>
    <mergeCell ref="G19:G22"/>
    <mergeCell ref="AT23:AT26"/>
    <mergeCell ref="AU23:AU26"/>
    <mergeCell ref="BC23:BC26"/>
    <mergeCell ref="BL23:BL26"/>
    <mergeCell ref="BU23:CC23"/>
    <mergeCell ref="BU24:CC24"/>
    <mergeCell ref="BU25:CC25"/>
    <mergeCell ref="BU26:CC26"/>
    <mergeCell ref="P23:P26"/>
    <mergeCell ref="Q23:Q26"/>
    <mergeCell ref="R23:R26"/>
    <mergeCell ref="AB23:AB26"/>
    <mergeCell ref="AC23:AC26"/>
    <mergeCell ref="AK23:AK26"/>
    <mergeCell ref="J23:J26"/>
    <mergeCell ref="K23:K26"/>
    <mergeCell ref="L23:L26"/>
    <mergeCell ref="M23:M26"/>
    <mergeCell ref="N23:N26"/>
    <mergeCell ref="O23:O26"/>
    <mergeCell ref="I27:I30"/>
    <mergeCell ref="J27:J30"/>
    <mergeCell ref="K27:K30"/>
    <mergeCell ref="L27:L30"/>
    <mergeCell ref="M27:M30"/>
    <mergeCell ref="N27:N30"/>
    <mergeCell ref="C27:C34"/>
    <mergeCell ref="D27:D30"/>
    <mergeCell ref="E27:E30"/>
    <mergeCell ref="F27:F30"/>
    <mergeCell ref="G27:G30"/>
    <mergeCell ref="H27:H30"/>
    <mergeCell ref="D31:D34"/>
    <mergeCell ref="E31:E34"/>
    <mergeCell ref="F31:F34"/>
    <mergeCell ref="G31:G34"/>
    <mergeCell ref="AL23:AL26"/>
    <mergeCell ref="C19:C26"/>
    <mergeCell ref="H19:H22"/>
    <mergeCell ref="BL27:BL30"/>
    <mergeCell ref="BM27:BM30"/>
    <mergeCell ref="BU27:CC27"/>
    <mergeCell ref="BU28:CC28"/>
    <mergeCell ref="BU29:CC29"/>
    <mergeCell ref="BU30:CC30"/>
    <mergeCell ref="AK27:AK30"/>
    <mergeCell ref="AL27:AL30"/>
    <mergeCell ref="AT27:AT30"/>
    <mergeCell ref="AU27:AU30"/>
    <mergeCell ref="BC27:BC30"/>
    <mergeCell ref="BD27:BD30"/>
    <mergeCell ref="O27:O30"/>
    <mergeCell ref="P27:P30"/>
    <mergeCell ref="Q27:Q30"/>
    <mergeCell ref="R27:R30"/>
    <mergeCell ref="AB27:AB30"/>
    <mergeCell ref="AC27:AC30"/>
    <mergeCell ref="BL31:BL34"/>
    <mergeCell ref="BM31:BM34"/>
    <mergeCell ref="BU31:CC31"/>
    <mergeCell ref="BU32:CC32"/>
    <mergeCell ref="BU33:CC33"/>
    <mergeCell ref="BU34:CC34"/>
    <mergeCell ref="AC31:AC34"/>
    <mergeCell ref="AK31:AK34"/>
    <mergeCell ref="AL31:AL34"/>
    <mergeCell ref="AT31:AT34"/>
    <mergeCell ref="AU31:AU34"/>
    <mergeCell ref="BC31:BC34"/>
    <mergeCell ref="N31:N34"/>
    <mergeCell ref="O31:O34"/>
    <mergeCell ref="P31:P34"/>
    <mergeCell ref="Q31:Q34"/>
    <mergeCell ref="R31:R34"/>
    <mergeCell ref="AB31:AB34"/>
    <mergeCell ref="H35:H38"/>
    <mergeCell ref="I35:I38"/>
    <mergeCell ref="J35:J38"/>
    <mergeCell ref="K35:K38"/>
    <mergeCell ref="L35:L38"/>
    <mergeCell ref="M35:M38"/>
    <mergeCell ref="B35:B42"/>
    <mergeCell ref="C35:C38"/>
    <mergeCell ref="D35:D38"/>
    <mergeCell ref="E35:E38"/>
    <mergeCell ref="F35:F38"/>
    <mergeCell ref="G35:G38"/>
    <mergeCell ref="C39:C42"/>
    <mergeCell ref="D39:D42"/>
    <mergeCell ref="E39:E42"/>
    <mergeCell ref="F39:F42"/>
    <mergeCell ref="BD31:BD34"/>
    <mergeCell ref="H31:H34"/>
    <mergeCell ref="I31:I34"/>
    <mergeCell ref="J31:J34"/>
    <mergeCell ref="K31:K34"/>
    <mergeCell ref="L31:L34"/>
    <mergeCell ref="M31:M34"/>
    <mergeCell ref="BD35:BD38"/>
    <mergeCell ref="BL35:BL38"/>
    <mergeCell ref="BM35:BM38"/>
    <mergeCell ref="BU35:CC35"/>
    <mergeCell ref="BU36:CC36"/>
    <mergeCell ref="BU37:CC37"/>
    <mergeCell ref="BU38:CC38"/>
    <mergeCell ref="AC35:AC38"/>
    <mergeCell ref="AK35:AK38"/>
    <mergeCell ref="AL35:AL38"/>
    <mergeCell ref="AT35:AT38"/>
    <mergeCell ref="AU35:AU38"/>
    <mergeCell ref="BC35:BC38"/>
    <mergeCell ref="N35:N38"/>
    <mergeCell ref="O35:O38"/>
    <mergeCell ref="P35:P38"/>
    <mergeCell ref="Q35:Q38"/>
    <mergeCell ref="R35:R38"/>
    <mergeCell ref="AB35:AB38"/>
    <mergeCell ref="BD39:BD42"/>
    <mergeCell ref="BL39:BL42"/>
    <mergeCell ref="BM39:BM42"/>
    <mergeCell ref="BU39:CC39"/>
    <mergeCell ref="BU40:CC40"/>
    <mergeCell ref="BU41:CC41"/>
    <mergeCell ref="BU42:CC42"/>
    <mergeCell ref="AB39:AB42"/>
    <mergeCell ref="AC39:AC42"/>
    <mergeCell ref="AK39:AK42"/>
    <mergeCell ref="AL39:AL42"/>
    <mergeCell ref="AT39:AT42"/>
    <mergeCell ref="AU39:AU42"/>
    <mergeCell ref="M39:M42"/>
    <mergeCell ref="N39:N42"/>
    <mergeCell ref="O39:O42"/>
    <mergeCell ref="P39:P42"/>
    <mergeCell ref="Q39:Q42"/>
    <mergeCell ref="R39:R42"/>
    <mergeCell ref="H43:H46"/>
    <mergeCell ref="I43:I46"/>
    <mergeCell ref="J43:J46"/>
    <mergeCell ref="K43:K46"/>
    <mergeCell ref="L43:L46"/>
    <mergeCell ref="M43:M46"/>
    <mergeCell ref="B43:B66"/>
    <mergeCell ref="C43:C50"/>
    <mergeCell ref="D43:D46"/>
    <mergeCell ref="E43:E46"/>
    <mergeCell ref="F43:F46"/>
    <mergeCell ref="G43:G46"/>
    <mergeCell ref="D47:D50"/>
    <mergeCell ref="E47:E50"/>
    <mergeCell ref="F47:F50"/>
    <mergeCell ref="G47:G50"/>
    <mergeCell ref="BC39:BC42"/>
    <mergeCell ref="G39:G42"/>
    <mergeCell ref="H39:H42"/>
    <mergeCell ref="I39:I42"/>
    <mergeCell ref="J39:J42"/>
    <mergeCell ref="K39:K42"/>
    <mergeCell ref="L39:L42"/>
    <mergeCell ref="BD43:BD46"/>
    <mergeCell ref="BL43:BL46"/>
    <mergeCell ref="BM43:BM46"/>
    <mergeCell ref="BU43:CC43"/>
    <mergeCell ref="BU44:CC44"/>
    <mergeCell ref="BU45:CC45"/>
    <mergeCell ref="BU46:CC46"/>
    <mergeCell ref="AC43:AC46"/>
    <mergeCell ref="AK43:AK46"/>
    <mergeCell ref="AL43:AL46"/>
    <mergeCell ref="AT43:AT46"/>
    <mergeCell ref="AU43:AU46"/>
    <mergeCell ref="BC43:BC46"/>
    <mergeCell ref="N43:N46"/>
    <mergeCell ref="O43:O46"/>
    <mergeCell ref="P43:P46"/>
    <mergeCell ref="Q43:Q46"/>
    <mergeCell ref="R43:R46"/>
    <mergeCell ref="AB43:AB46"/>
    <mergeCell ref="BL47:BL50"/>
    <mergeCell ref="BM47:BM50"/>
    <mergeCell ref="BU47:CC47"/>
    <mergeCell ref="BU48:CC48"/>
    <mergeCell ref="BU49:CC49"/>
    <mergeCell ref="BU50:CC50"/>
    <mergeCell ref="AC47:AC50"/>
    <mergeCell ref="AK47:AK50"/>
    <mergeCell ref="AL47:AL50"/>
    <mergeCell ref="AT47:AT50"/>
    <mergeCell ref="AU47:AU50"/>
    <mergeCell ref="BC47:BC50"/>
    <mergeCell ref="N47:N50"/>
    <mergeCell ref="O47:O50"/>
    <mergeCell ref="P47:P50"/>
    <mergeCell ref="Q47:Q50"/>
    <mergeCell ref="R47:R50"/>
    <mergeCell ref="AB47:AB50"/>
    <mergeCell ref="I51:I54"/>
    <mergeCell ref="J51:J54"/>
    <mergeCell ref="K51:K54"/>
    <mergeCell ref="L51:L54"/>
    <mergeCell ref="M51:M54"/>
    <mergeCell ref="N51:N54"/>
    <mergeCell ref="C51:C58"/>
    <mergeCell ref="D51:D54"/>
    <mergeCell ref="E51:E54"/>
    <mergeCell ref="F51:F54"/>
    <mergeCell ref="G51:G54"/>
    <mergeCell ref="H51:H54"/>
    <mergeCell ref="D55:D58"/>
    <mergeCell ref="E55:E58"/>
    <mergeCell ref="F55:F58"/>
    <mergeCell ref="G55:G58"/>
    <mergeCell ref="BD47:BD50"/>
    <mergeCell ref="H47:H50"/>
    <mergeCell ref="I47:I50"/>
    <mergeCell ref="J47:J50"/>
    <mergeCell ref="K47:K50"/>
    <mergeCell ref="L47:L50"/>
    <mergeCell ref="M47:M50"/>
    <mergeCell ref="K55:K58"/>
    <mergeCell ref="L55:L58"/>
    <mergeCell ref="M55:M58"/>
    <mergeCell ref="BL51:BL54"/>
    <mergeCell ref="BM51:BM54"/>
    <mergeCell ref="BU51:CC51"/>
    <mergeCell ref="BU52:CC52"/>
    <mergeCell ref="BU53:CC53"/>
    <mergeCell ref="BU54:CC54"/>
    <mergeCell ref="AK51:AK54"/>
    <mergeCell ref="AL51:AL54"/>
    <mergeCell ref="AT51:AT54"/>
    <mergeCell ref="AU51:AU54"/>
    <mergeCell ref="BC51:BC54"/>
    <mergeCell ref="BD51:BD54"/>
    <mergeCell ref="O51:O54"/>
    <mergeCell ref="P51:P54"/>
    <mergeCell ref="Q51:Q54"/>
    <mergeCell ref="R51:R54"/>
    <mergeCell ref="AB51:AB54"/>
    <mergeCell ref="AC51:AC54"/>
    <mergeCell ref="C59:C66"/>
    <mergeCell ref="D59:D62"/>
    <mergeCell ref="E59:E62"/>
    <mergeCell ref="F59:F62"/>
    <mergeCell ref="G59:G62"/>
    <mergeCell ref="H59:H62"/>
    <mergeCell ref="D63:D66"/>
    <mergeCell ref="E63:E66"/>
    <mergeCell ref="F63:F66"/>
    <mergeCell ref="G63:G66"/>
    <mergeCell ref="BD55:BD58"/>
    <mergeCell ref="BL55:BL58"/>
    <mergeCell ref="BM55:BM58"/>
    <mergeCell ref="BU55:CC55"/>
    <mergeCell ref="BU56:CC56"/>
    <mergeCell ref="BU57:CC57"/>
    <mergeCell ref="BU58:CC58"/>
    <mergeCell ref="AC55:AC58"/>
    <mergeCell ref="AK55:AK58"/>
    <mergeCell ref="AL55:AL58"/>
    <mergeCell ref="AT55:AT58"/>
    <mergeCell ref="AU55:AU58"/>
    <mergeCell ref="BC55:BC58"/>
    <mergeCell ref="N55:N58"/>
    <mergeCell ref="O55:O58"/>
    <mergeCell ref="P55:P58"/>
    <mergeCell ref="Q55:Q58"/>
    <mergeCell ref="R55:R58"/>
    <mergeCell ref="AB55:AB58"/>
    <mergeCell ref="H55:H58"/>
    <mergeCell ref="I55:I58"/>
    <mergeCell ref="J55:J58"/>
    <mergeCell ref="H63:H66"/>
    <mergeCell ref="I63:I66"/>
    <mergeCell ref="J63:J66"/>
    <mergeCell ref="K63:K66"/>
    <mergeCell ref="L63:L66"/>
    <mergeCell ref="M63:M66"/>
    <mergeCell ref="BL59:BL62"/>
    <mergeCell ref="BM59:BM62"/>
    <mergeCell ref="BU59:CC59"/>
    <mergeCell ref="BU60:CC60"/>
    <mergeCell ref="BU61:CC61"/>
    <mergeCell ref="BU62:CC62"/>
    <mergeCell ref="AK59:AK62"/>
    <mergeCell ref="AL59:AL62"/>
    <mergeCell ref="AT59:AT62"/>
    <mergeCell ref="AU59:AU62"/>
    <mergeCell ref="BC59:BC62"/>
    <mergeCell ref="BD59:BD62"/>
    <mergeCell ref="O59:O62"/>
    <mergeCell ref="P59:P62"/>
    <mergeCell ref="Q59:Q62"/>
    <mergeCell ref="R59:R62"/>
    <mergeCell ref="AB59:AB62"/>
    <mergeCell ref="AC59:AC62"/>
    <mergeCell ref="I59:I62"/>
    <mergeCell ref="J59:J62"/>
    <mergeCell ref="K59:K62"/>
    <mergeCell ref="L59:L62"/>
    <mergeCell ref="M59:M62"/>
    <mergeCell ref="N59:N62"/>
    <mergeCell ref="BD63:BD66"/>
    <mergeCell ref="BL63:BL66"/>
    <mergeCell ref="BM63:BM66"/>
    <mergeCell ref="BU63:CC63"/>
    <mergeCell ref="BU64:CC64"/>
    <mergeCell ref="BU65:CC65"/>
    <mergeCell ref="BU66:CC66"/>
    <mergeCell ref="AC63:AC66"/>
    <mergeCell ref="AK63:AK66"/>
    <mergeCell ref="AL63:AL66"/>
    <mergeCell ref="AT63:AT66"/>
    <mergeCell ref="AU63:AU66"/>
    <mergeCell ref="BC63:BC66"/>
    <mergeCell ref="N63:N66"/>
    <mergeCell ref="O63:O66"/>
    <mergeCell ref="P63:P66"/>
    <mergeCell ref="Q63:Q66"/>
    <mergeCell ref="R63:R66"/>
    <mergeCell ref="AB63:AB66"/>
    <mergeCell ref="BL68:BT68"/>
    <mergeCell ref="BU68:BW68"/>
    <mergeCell ref="BX68:CC68"/>
    <mergeCell ref="C69:H69"/>
    <mergeCell ref="L69:Q69"/>
    <mergeCell ref="R69:S69"/>
    <mergeCell ref="T69:V69"/>
    <mergeCell ref="W69:AA69"/>
    <mergeCell ref="AB69:AJ69"/>
    <mergeCell ref="AK69:AM69"/>
    <mergeCell ref="AB68:AJ68"/>
    <mergeCell ref="AK68:AM68"/>
    <mergeCell ref="AN68:AS68"/>
    <mergeCell ref="AT68:BB68"/>
    <mergeCell ref="BC68:BE68"/>
    <mergeCell ref="BF68:BK68"/>
    <mergeCell ref="B68:B71"/>
    <mergeCell ref="C68:H68"/>
    <mergeCell ref="L68:Q68"/>
    <mergeCell ref="R68:S68"/>
    <mergeCell ref="T68:V68"/>
    <mergeCell ref="W68:AA68"/>
    <mergeCell ref="BC70:BE70"/>
    <mergeCell ref="BF70:BK70"/>
    <mergeCell ref="BL70:BT71"/>
    <mergeCell ref="BU70:BW70"/>
    <mergeCell ref="BX70:CC70"/>
    <mergeCell ref="L71:Q71"/>
    <mergeCell ref="T71:V71"/>
    <mergeCell ref="W71:AA71"/>
    <mergeCell ref="AK71:AM71"/>
    <mergeCell ref="AN71:AS71"/>
    <mergeCell ref="BX69:CC69"/>
    <mergeCell ref="C70:H71"/>
    <mergeCell ref="L70:Q70"/>
    <mergeCell ref="R70:S71"/>
    <mergeCell ref="T70:V70"/>
    <mergeCell ref="W70:AA70"/>
    <mergeCell ref="AB70:AJ71"/>
    <mergeCell ref="AK70:AM70"/>
    <mergeCell ref="AN70:AS70"/>
    <mergeCell ref="AT70:BB71"/>
    <mergeCell ref="AN69:AS69"/>
    <mergeCell ref="AT69:BB69"/>
    <mergeCell ref="BC69:BE69"/>
    <mergeCell ref="BF69:BK69"/>
    <mergeCell ref="BL69:BT69"/>
    <mergeCell ref="BU69:BW69"/>
    <mergeCell ref="S73:S75"/>
    <mergeCell ref="H73:H75"/>
    <mergeCell ref="I73:I75"/>
    <mergeCell ref="J73:J75"/>
    <mergeCell ref="K73:K75"/>
    <mergeCell ref="L73:L75"/>
    <mergeCell ref="M73:M75"/>
    <mergeCell ref="BC71:BE71"/>
    <mergeCell ref="BF71:BK71"/>
    <mergeCell ref="BU71:BW71"/>
    <mergeCell ref="BX71:CC71"/>
    <mergeCell ref="B73:B75"/>
    <mergeCell ref="C73:C75"/>
    <mergeCell ref="D73:D75"/>
    <mergeCell ref="E73:E75"/>
    <mergeCell ref="F73:F75"/>
    <mergeCell ref="G73:G75"/>
    <mergeCell ref="BU73:CC75"/>
    <mergeCell ref="AD74:AD75"/>
    <mergeCell ref="AE74:AH74"/>
    <mergeCell ref="AI74:AI75"/>
    <mergeCell ref="AJ74:AJ75"/>
    <mergeCell ref="AM74:AM75"/>
    <mergeCell ref="AN74:AQ74"/>
    <mergeCell ref="AT73:AT75"/>
    <mergeCell ref="AU73:AU75"/>
    <mergeCell ref="AV73:BB73"/>
    <mergeCell ref="BC73:BC75"/>
    <mergeCell ref="BD73:BD75"/>
    <mergeCell ref="BE73:BK73"/>
    <mergeCell ref="AV74:AV75"/>
    <mergeCell ref="AW74:AZ74"/>
    <mergeCell ref="BA74:BA75"/>
    <mergeCell ref="BB74:BB75"/>
    <mergeCell ref="AD73:AJ73"/>
    <mergeCell ref="AK73:AK75"/>
    <mergeCell ref="AL73:AL75"/>
    <mergeCell ref="AM73:AS73"/>
    <mergeCell ref="AR74:AR75"/>
    <mergeCell ref="AS74:AS75"/>
    <mergeCell ref="BS74:BS75"/>
    <mergeCell ref="BT74:BT75"/>
    <mergeCell ref="B77:B100"/>
    <mergeCell ref="C77:C92"/>
    <mergeCell ref="D77:D80"/>
    <mergeCell ref="E77:E80"/>
    <mergeCell ref="F77:F80"/>
    <mergeCell ref="G77:G80"/>
    <mergeCell ref="H77:H80"/>
    <mergeCell ref="I77:I80"/>
    <mergeCell ref="BE74:BE75"/>
    <mergeCell ref="BF74:BI74"/>
    <mergeCell ref="BJ74:BJ75"/>
    <mergeCell ref="BK74:BK75"/>
    <mergeCell ref="BN74:BN75"/>
    <mergeCell ref="BO74:BR74"/>
    <mergeCell ref="BL73:BL75"/>
    <mergeCell ref="BM73:BM75"/>
    <mergeCell ref="BN73:BT73"/>
    <mergeCell ref="AB73:AB75"/>
    <mergeCell ref="AC73:AC75"/>
    <mergeCell ref="T73:T75"/>
    <mergeCell ref="U73:U75"/>
    <mergeCell ref="V73:V75"/>
    <mergeCell ref="W73:W75"/>
    <mergeCell ref="X73:Y73"/>
    <mergeCell ref="Z73:AA73"/>
    <mergeCell ref="N73:N75"/>
    <mergeCell ref="O73:O75"/>
    <mergeCell ref="P73:P75"/>
    <mergeCell ref="Q73:Q75"/>
    <mergeCell ref="R73:R75"/>
    <mergeCell ref="BM77:BM80"/>
    <mergeCell ref="BU77:CC77"/>
    <mergeCell ref="BU78:CC78"/>
    <mergeCell ref="BU79:CC79"/>
    <mergeCell ref="BU80:CC80"/>
    <mergeCell ref="D81:D84"/>
    <mergeCell ref="E81:E84"/>
    <mergeCell ref="F81:F84"/>
    <mergeCell ref="G81:G84"/>
    <mergeCell ref="H81:H84"/>
    <mergeCell ref="AL77:AL80"/>
    <mergeCell ref="AT77:AT80"/>
    <mergeCell ref="AU77:AU80"/>
    <mergeCell ref="BC77:BC80"/>
    <mergeCell ref="BD77:BD80"/>
    <mergeCell ref="BL77:BL80"/>
    <mergeCell ref="P77:P80"/>
    <mergeCell ref="Q77:Q80"/>
    <mergeCell ref="R77:R80"/>
    <mergeCell ref="AB77:AB80"/>
    <mergeCell ref="AC77:AC80"/>
    <mergeCell ref="AK77:AK80"/>
    <mergeCell ref="J77:J80"/>
    <mergeCell ref="K77:K80"/>
    <mergeCell ref="L77:L80"/>
    <mergeCell ref="M77:M80"/>
    <mergeCell ref="N77:N80"/>
    <mergeCell ref="O77:O80"/>
    <mergeCell ref="H85:H88"/>
    <mergeCell ref="I85:I88"/>
    <mergeCell ref="BL81:BL84"/>
    <mergeCell ref="BM81:BM84"/>
    <mergeCell ref="BU81:CC81"/>
    <mergeCell ref="BU82:CC82"/>
    <mergeCell ref="BU83:CC83"/>
    <mergeCell ref="BU84:CC84"/>
    <mergeCell ref="AK81:AK84"/>
    <mergeCell ref="AL81:AL84"/>
    <mergeCell ref="AT81:AT84"/>
    <mergeCell ref="AU81:AU84"/>
    <mergeCell ref="BC81:BC84"/>
    <mergeCell ref="BD81:BD84"/>
    <mergeCell ref="O81:O84"/>
    <mergeCell ref="P81:P84"/>
    <mergeCell ref="Q81:Q84"/>
    <mergeCell ref="R81:R84"/>
    <mergeCell ref="AB81:AB84"/>
    <mergeCell ref="AC81:AC84"/>
    <mergeCell ref="I81:I84"/>
    <mergeCell ref="J81:J84"/>
    <mergeCell ref="K81:K84"/>
    <mergeCell ref="L81:L84"/>
    <mergeCell ref="M81:M84"/>
    <mergeCell ref="N81:N84"/>
    <mergeCell ref="BM85:BM88"/>
    <mergeCell ref="BU85:CC85"/>
    <mergeCell ref="BU86:CC86"/>
    <mergeCell ref="BU87:CC87"/>
    <mergeCell ref="BU88:CC88"/>
    <mergeCell ref="D89:D92"/>
    <mergeCell ref="E89:E92"/>
    <mergeCell ref="F89:F92"/>
    <mergeCell ref="G89:G92"/>
    <mergeCell ref="H89:H92"/>
    <mergeCell ref="AL85:AL88"/>
    <mergeCell ref="AT85:AT88"/>
    <mergeCell ref="AU85:AU88"/>
    <mergeCell ref="BC85:BC88"/>
    <mergeCell ref="BD85:BD88"/>
    <mergeCell ref="BL85:BL88"/>
    <mergeCell ref="P85:P88"/>
    <mergeCell ref="Q85:Q88"/>
    <mergeCell ref="R85:R88"/>
    <mergeCell ref="AB85:AB88"/>
    <mergeCell ref="AC85:AC88"/>
    <mergeCell ref="AK85:AK88"/>
    <mergeCell ref="J85:J88"/>
    <mergeCell ref="K85:K88"/>
    <mergeCell ref="L85:L88"/>
    <mergeCell ref="M85:M88"/>
    <mergeCell ref="N85:N88"/>
    <mergeCell ref="O85:O88"/>
    <mergeCell ref="D85:D88"/>
    <mergeCell ref="E85:E88"/>
    <mergeCell ref="F85:F88"/>
    <mergeCell ref="G85:G88"/>
    <mergeCell ref="BM89:BM92"/>
    <mergeCell ref="BU89:CC89"/>
    <mergeCell ref="BU90:CC90"/>
    <mergeCell ref="BU91:CC91"/>
    <mergeCell ref="BU92:CC92"/>
    <mergeCell ref="AK89:AK92"/>
    <mergeCell ref="AL89:AL92"/>
    <mergeCell ref="AT89:AT92"/>
    <mergeCell ref="AU89:AU92"/>
    <mergeCell ref="BC89:BC92"/>
    <mergeCell ref="BD89:BD92"/>
    <mergeCell ref="O89:O92"/>
    <mergeCell ref="P89:P92"/>
    <mergeCell ref="Q89:Q92"/>
    <mergeCell ref="R89:R92"/>
    <mergeCell ref="AB89:AB92"/>
    <mergeCell ref="AC89:AC92"/>
    <mergeCell ref="I93:I96"/>
    <mergeCell ref="J93:J96"/>
    <mergeCell ref="K93:K96"/>
    <mergeCell ref="L93:L96"/>
    <mergeCell ref="M93:M96"/>
    <mergeCell ref="N93:N96"/>
    <mergeCell ref="C93:C100"/>
    <mergeCell ref="D93:D96"/>
    <mergeCell ref="E93:E96"/>
    <mergeCell ref="F93:F96"/>
    <mergeCell ref="G93:G96"/>
    <mergeCell ref="H93:H96"/>
    <mergeCell ref="D97:D100"/>
    <mergeCell ref="E97:E100"/>
    <mergeCell ref="F97:F100"/>
    <mergeCell ref="G97:G100"/>
    <mergeCell ref="BL89:BL92"/>
    <mergeCell ref="I89:I92"/>
    <mergeCell ref="J89:J92"/>
    <mergeCell ref="K89:K92"/>
    <mergeCell ref="L89:L92"/>
    <mergeCell ref="M89:M92"/>
    <mergeCell ref="N89:N92"/>
    <mergeCell ref="BL93:BL96"/>
    <mergeCell ref="BM93:BM96"/>
    <mergeCell ref="BU93:CC93"/>
    <mergeCell ref="BU94:CC94"/>
    <mergeCell ref="BU95:CC95"/>
    <mergeCell ref="BU96:CC96"/>
    <mergeCell ref="AK93:AK96"/>
    <mergeCell ref="AL93:AL96"/>
    <mergeCell ref="AT93:AT96"/>
    <mergeCell ref="AU93:AU96"/>
    <mergeCell ref="BC93:BC96"/>
    <mergeCell ref="BD93:BD96"/>
    <mergeCell ref="O93:O96"/>
    <mergeCell ref="P93:P96"/>
    <mergeCell ref="Q93:Q96"/>
    <mergeCell ref="R93:R96"/>
    <mergeCell ref="AB93:AB96"/>
    <mergeCell ref="AC93:AC96"/>
    <mergeCell ref="BL97:BL100"/>
    <mergeCell ref="BM97:BM100"/>
    <mergeCell ref="BU97:CC97"/>
    <mergeCell ref="BU98:CC98"/>
    <mergeCell ref="BU99:CC99"/>
    <mergeCell ref="BU100:CC100"/>
    <mergeCell ref="AC97:AC100"/>
    <mergeCell ref="AK97:AK100"/>
    <mergeCell ref="AL97:AL100"/>
    <mergeCell ref="AT97:AT100"/>
    <mergeCell ref="AU97:AU100"/>
    <mergeCell ref="BC97:BC100"/>
    <mergeCell ref="N97:N100"/>
    <mergeCell ref="O97:O100"/>
    <mergeCell ref="P97:P100"/>
    <mergeCell ref="Q97:Q100"/>
    <mergeCell ref="R97:R100"/>
    <mergeCell ref="AB97:AB100"/>
    <mergeCell ref="H101:H104"/>
    <mergeCell ref="I101:I104"/>
    <mergeCell ref="J101:J104"/>
    <mergeCell ref="K101:K104"/>
    <mergeCell ref="L101:L104"/>
    <mergeCell ref="M101:M104"/>
    <mergeCell ref="B101:B116"/>
    <mergeCell ref="C101:C108"/>
    <mergeCell ref="D101:D104"/>
    <mergeCell ref="E101:E104"/>
    <mergeCell ref="F101:F104"/>
    <mergeCell ref="G101:G104"/>
    <mergeCell ref="D105:D108"/>
    <mergeCell ref="E105:E108"/>
    <mergeCell ref="F105:F108"/>
    <mergeCell ref="G105:G108"/>
    <mergeCell ref="BD97:BD100"/>
    <mergeCell ref="H97:H100"/>
    <mergeCell ref="I97:I100"/>
    <mergeCell ref="J97:J100"/>
    <mergeCell ref="K97:K100"/>
    <mergeCell ref="L97:L100"/>
    <mergeCell ref="M97:M100"/>
    <mergeCell ref="BD101:BD104"/>
    <mergeCell ref="BL101:BL104"/>
    <mergeCell ref="BM101:BM104"/>
    <mergeCell ref="BU101:CC101"/>
    <mergeCell ref="BU102:CC102"/>
    <mergeCell ref="BU103:CC103"/>
    <mergeCell ref="BU104:CC104"/>
    <mergeCell ref="AC101:AC104"/>
    <mergeCell ref="AK101:AK104"/>
    <mergeCell ref="AL101:AL104"/>
    <mergeCell ref="AT101:AT104"/>
    <mergeCell ref="AU101:AU104"/>
    <mergeCell ref="BC101:BC104"/>
    <mergeCell ref="N101:N104"/>
    <mergeCell ref="O101:O104"/>
    <mergeCell ref="P101:P104"/>
    <mergeCell ref="Q101:Q104"/>
    <mergeCell ref="R101:R104"/>
    <mergeCell ref="AB101:AB104"/>
    <mergeCell ref="BL105:BL108"/>
    <mergeCell ref="BM105:BM108"/>
    <mergeCell ref="BU105:CC105"/>
    <mergeCell ref="BU106:CC106"/>
    <mergeCell ref="BU107:CC107"/>
    <mergeCell ref="BU108:CC108"/>
    <mergeCell ref="AC105:AC108"/>
    <mergeCell ref="AK105:AK108"/>
    <mergeCell ref="AL105:AL108"/>
    <mergeCell ref="AT105:AT108"/>
    <mergeCell ref="AU105:AU108"/>
    <mergeCell ref="BC105:BC108"/>
    <mergeCell ref="N105:N108"/>
    <mergeCell ref="O105:O108"/>
    <mergeCell ref="P105:P108"/>
    <mergeCell ref="Q105:Q108"/>
    <mergeCell ref="R105:R108"/>
    <mergeCell ref="AB105:AB108"/>
    <mergeCell ref="I109:I112"/>
    <mergeCell ref="J109:J112"/>
    <mergeCell ref="K109:K112"/>
    <mergeCell ref="L109:L112"/>
    <mergeCell ref="M109:M112"/>
    <mergeCell ref="N109:N112"/>
    <mergeCell ref="C109:C116"/>
    <mergeCell ref="D109:D112"/>
    <mergeCell ref="E109:E112"/>
    <mergeCell ref="F109:F112"/>
    <mergeCell ref="G109:G112"/>
    <mergeCell ref="H109:H112"/>
    <mergeCell ref="D113:D116"/>
    <mergeCell ref="E113:E116"/>
    <mergeCell ref="F113:F116"/>
    <mergeCell ref="G113:G116"/>
    <mergeCell ref="BD105:BD108"/>
    <mergeCell ref="H105:H108"/>
    <mergeCell ref="I105:I108"/>
    <mergeCell ref="J105:J108"/>
    <mergeCell ref="K105:K108"/>
    <mergeCell ref="L105:L108"/>
    <mergeCell ref="M105:M108"/>
    <mergeCell ref="BL109:BL112"/>
    <mergeCell ref="BM109:BM112"/>
    <mergeCell ref="BU109:CC109"/>
    <mergeCell ref="BU110:CC110"/>
    <mergeCell ref="BU111:CC111"/>
    <mergeCell ref="BU112:CC112"/>
    <mergeCell ref="AK109:AK112"/>
    <mergeCell ref="AL109:AL112"/>
    <mergeCell ref="AT109:AT112"/>
    <mergeCell ref="AU109:AU112"/>
    <mergeCell ref="BC109:BC112"/>
    <mergeCell ref="BD109:BD112"/>
    <mergeCell ref="O109:O112"/>
    <mergeCell ref="P109:P112"/>
    <mergeCell ref="Q109:Q112"/>
    <mergeCell ref="R109:R112"/>
    <mergeCell ref="AB109:AB112"/>
    <mergeCell ref="AC109:AC112"/>
    <mergeCell ref="BL113:BL116"/>
    <mergeCell ref="BM113:BM116"/>
    <mergeCell ref="BU113:CC113"/>
    <mergeCell ref="BU114:CC114"/>
    <mergeCell ref="BU115:CC115"/>
    <mergeCell ref="BU116:CC116"/>
    <mergeCell ref="AC113:AC116"/>
    <mergeCell ref="AK113:AK116"/>
    <mergeCell ref="AL113:AL116"/>
    <mergeCell ref="AT113:AT116"/>
    <mergeCell ref="AU113:AU116"/>
    <mergeCell ref="BC113:BC116"/>
    <mergeCell ref="N113:N116"/>
    <mergeCell ref="O113:O116"/>
    <mergeCell ref="P113:P116"/>
    <mergeCell ref="Q113:Q116"/>
    <mergeCell ref="R113:R116"/>
    <mergeCell ref="AB113:AB116"/>
    <mergeCell ref="H117:H120"/>
    <mergeCell ref="I117:I120"/>
    <mergeCell ref="J117:J120"/>
    <mergeCell ref="K117:K120"/>
    <mergeCell ref="L117:L120"/>
    <mergeCell ref="M117:M120"/>
    <mergeCell ref="B117:B132"/>
    <mergeCell ref="C117:C124"/>
    <mergeCell ref="D117:D120"/>
    <mergeCell ref="E117:E120"/>
    <mergeCell ref="F117:F120"/>
    <mergeCell ref="G117:G120"/>
    <mergeCell ref="D121:D124"/>
    <mergeCell ref="E121:E124"/>
    <mergeCell ref="F121:F124"/>
    <mergeCell ref="G121:G124"/>
    <mergeCell ref="BD113:BD116"/>
    <mergeCell ref="H113:H116"/>
    <mergeCell ref="I113:I116"/>
    <mergeCell ref="J113:J116"/>
    <mergeCell ref="K113:K116"/>
    <mergeCell ref="L113:L116"/>
    <mergeCell ref="M113:M116"/>
    <mergeCell ref="K121:K124"/>
    <mergeCell ref="L121:L124"/>
    <mergeCell ref="M121:M124"/>
    <mergeCell ref="BD117:BD120"/>
    <mergeCell ref="BL117:BL120"/>
    <mergeCell ref="BM117:BM120"/>
    <mergeCell ref="BU117:CC117"/>
    <mergeCell ref="BU118:CC118"/>
    <mergeCell ref="BU119:CC119"/>
    <mergeCell ref="BU120:CC120"/>
    <mergeCell ref="AC117:AC120"/>
    <mergeCell ref="AK117:AK120"/>
    <mergeCell ref="AL117:AL120"/>
    <mergeCell ref="AT117:AT120"/>
    <mergeCell ref="AU117:AU120"/>
    <mergeCell ref="BC117:BC120"/>
    <mergeCell ref="N117:N120"/>
    <mergeCell ref="O117:O120"/>
    <mergeCell ref="P117:P120"/>
    <mergeCell ref="Q117:Q120"/>
    <mergeCell ref="R117:R120"/>
    <mergeCell ref="AB117:AB120"/>
    <mergeCell ref="C125:C132"/>
    <mergeCell ref="D125:D128"/>
    <mergeCell ref="E125:E128"/>
    <mergeCell ref="F125:F128"/>
    <mergeCell ref="G125:G128"/>
    <mergeCell ref="H125:H128"/>
    <mergeCell ref="D129:D132"/>
    <mergeCell ref="E129:E132"/>
    <mergeCell ref="F129:F132"/>
    <mergeCell ref="G129:G132"/>
    <mergeCell ref="BD121:BD124"/>
    <mergeCell ref="BL121:BL124"/>
    <mergeCell ref="BM121:BM124"/>
    <mergeCell ref="BU121:CC121"/>
    <mergeCell ref="BU122:CC122"/>
    <mergeCell ref="BU123:CC123"/>
    <mergeCell ref="BU124:CC124"/>
    <mergeCell ref="AC121:AC124"/>
    <mergeCell ref="AK121:AK124"/>
    <mergeCell ref="AL121:AL124"/>
    <mergeCell ref="AT121:AT124"/>
    <mergeCell ref="AU121:AU124"/>
    <mergeCell ref="BC121:BC124"/>
    <mergeCell ref="N121:N124"/>
    <mergeCell ref="O121:O124"/>
    <mergeCell ref="P121:P124"/>
    <mergeCell ref="Q121:Q124"/>
    <mergeCell ref="R121:R124"/>
    <mergeCell ref="AB121:AB124"/>
    <mergeCell ref="H121:H124"/>
    <mergeCell ref="I121:I124"/>
    <mergeCell ref="J121:J124"/>
    <mergeCell ref="H129:H132"/>
    <mergeCell ref="I129:I132"/>
    <mergeCell ref="J129:J132"/>
    <mergeCell ref="K129:K132"/>
    <mergeCell ref="L129:L132"/>
    <mergeCell ref="M129:M132"/>
    <mergeCell ref="BL125:BL128"/>
    <mergeCell ref="BM125:BM128"/>
    <mergeCell ref="BU125:CC125"/>
    <mergeCell ref="BU126:CC126"/>
    <mergeCell ref="BU127:CC127"/>
    <mergeCell ref="BU128:CC128"/>
    <mergeCell ref="AK125:AK128"/>
    <mergeCell ref="AL125:AL128"/>
    <mergeCell ref="AT125:AT128"/>
    <mergeCell ref="AU125:AU128"/>
    <mergeCell ref="BC125:BC128"/>
    <mergeCell ref="BD125:BD128"/>
    <mergeCell ref="O125:O128"/>
    <mergeCell ref="P125:P128"/>
    <mergeCell ref="Q125:Q128"/>
    <mergeCell ref="R125:R128"/>
    <mergeCell ref="AB125:AB128"/>
    <mergeCell ref="AC125:AC128"/>
    <mergeCell ref="I125:I128"/>
    <mergeCell ref="J125:J128"/>
    <mergeCell ref="K125:K128"/>
    <mergeCell ref="L125:L128"/>
    <mergeCell ref="M125:M128"/>
    <mergeCell ref="N125:N128"/>
    <mergeCell ref="BD129:BD132"/>
    <mergeCell ref="BL129:BL132"/>
    <mergeCell ref="BM129:BM132"/>
    <mergeCell ref="BU129:CC129"/>
    <mergeCell ref="BU130:CC130"/>
    <mergeCell ref="BU131:CC131"/>
    <mergeCell ref="BU132:CC132"/>
    <mergeCell ref="AC129:AC132"/>
    <mergeCell ref="AK129:AK132"/>
    <mergeCell ref="AL129:AL132"/>
    <mergeCell ref="AT129:AT132"/>
    <mergeCell ref="AU129:AU132"/>
    <mergeCell ref="BC129:BC132"/>
    <mergeCell ref="N129:N132"/>
    <mergeCell ref="O129:O132"/>
    <mergeCell ref="P129:P132"/>
    <mergeCell ref="Q129:Q132"/>
    <mergeCell ref="R129:R132"/>
    <mergeCell ref="AB129:AB132"/>
  </mergeCells>
  <conditionalFormatting sqref="L27 L125 L129 L81 L85 L89 L97 L101 L105 L113 L117 L15 L19">
    <cfRule type="expression" dxfId="221" priority="15">
      <formula>$L15=$M15</formula>
    </cfRule>
  </conditionalFormatting>
  <conditionalFormatting sqref="L51">
    <cfRule type="expression" dxfId="220" priority="10">
      <formula>$L51=$M51</formula>
    </cfRule>
  </conditionalFormatting>
  <conditionalFormatting sqref="L35">
    <cfRule type="expression" dxfId="219" priority="13">
      <formula>$L35=$M35</formula>
    </cfRule>
  </conditionalFormatting>
  <conditionalFormatting sqref="L23">
    <cfRule type="expression" dxfId="218" priority="16">
      <formula>$L23=$M23</formula>
    </cfRule>
  </conditionalFormatting>
  <conditionalFormatting sqref="L31">
    <cfRule type="expression" dxfId="217" priority="14">
      <formula>$L31=$M31</formula>
    </cfRule>
  </conditionalFormatting>
  <conditionalFormatting sqref="L43">
    <cfRule type="expression" dxfId="216" priority="12">
      <formula>$L43=$M43</formula>
    </cfRule>
  </conditionalFormatting>
  <conditionalFormatting sqref="L47">
    <cfRule type="expression" dxfId="215" priority="11">
      <formula>$L47=$M47</formula>
    </cfRule>
  </conditionalFormatting>
  <conditionalFormatting sqref="L59">
    <cfRule type="expression" dxfId="214" priority="8">
      <formula>$L59=$M59</formula>
    </cfRule>
  </conditionalFormatting>
  <conditionalFormatting sqref="L121">
    <cfRule type="expression" dxfId="213" priority="3">
      <formula>$L121=$M121</formula>
    </cfRule>
  </conditionalFormatting>
  <conditionalFormatting sqref="L55">
    <cfRule type="expression" dxfId="212" priority="9">
      <formula>$L55=$M55</formula>
    </cfRule>
  </conditionalFormatting>
  <conditionalFormatting sqref="L63">
    <cfRule type="expression" dxfId="211" priority="7">
      <formula>$L63=$M63</formula>
    </cfRule>
  </conditionalFormatting>
  <conditionalFormatting sqref="L77">
    <cfRule type="expression" dxfId="210" priority="6">
      <formula>$L77=$M77</formula>
    </cfRule>
  </conditionalFormatting>
  <conditionalFormatting sqref="L93">
    <cfRule type="expression" dxfId="209" priority="5">
      <formula>$L93=$M93</formula>
    </cfRule>
  </conditionalFormatting>
  <conditionalFormatting sqref="L109">
    <cfRule type="expression" dxfId="208" priority="4">
      <formula>$L109=$M109</formula>
    </cfRule>
  </conditionalFormatting>
  <conditionalFormatting sqref="L11">
    <cfRule type="expression" dxfId="207" priority="2">
      <formula>$L11=$M11</formula>
    </cfRule>
  </conditionalFormatting>
  <conditionalFormatting sqref="L39">
    <cfRule type="expression" dxfId="206" priority="1">
      <formula>$L39=$M39</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BA84-01FB-4782-A5ED-440734E25CD5}">
  <sheetPr>
    <tabColor rgb="FFFFFF00"/>
  </sheetPr>
  <dimension ref="A1:CC147"/>
  <sheetViews>
    <sheetView zoomScale="60" zoomScaleNormal="60" workbookViewId="0">
      <selection activeCell="S26" sqref="S26"/>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15.6640625" style="4" customWidth="1"/>
    <col min="10" max="10" width="6.6640625" style="53" customWidth="1"/>
    <col min="11" max="11" width="21.6640625" style="3" customWidth="1"/>
    <col min="12" max="13" width="9.6640625" style="23" hidden="1" customWidth="1"/>
    <col min="14" max="17" width="9.6640625" style="24" hidden="1" customWidth="1"/>
    <col min="18" max="18" width="6.6640625" style="4" customWidth="1"/>
    <col min="19" max="19" width="95.6640625" style="4" customWidth="1"/>
    <col min="20" max="20" width="17.6640625" style="4" customWidth="1"/>
    <col min="21" max="22" width="10.6640625" style="4" customWidth="1"/>
    <col min="23" max="23" width="33.6640625" style="4" customWidth="1"/>
    <col min="24" max="27" width="11.6640625" style="27" customWidth="1"/>
    <col min="28" max="28" width="6.664062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664062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1382" t="s">
        <v>2863</v>
      </c>
      <c r="M2" s="1383"/>
      <c r="N2" s="1383"/>
      <c r="O2" s="1383"/>
      <c r="P2" s="1383"/>
      <c r="Q2" s="1384"/>
      <c r="R2" s="1158" t="s">
        <v>0</v>
      </c>
      <c r="S2" s="1160"/>
      <c r="T2" s="1008" t="s">
        <v>1</v>
      </c>
      <c r="U2" s="1009"/>
      <c r="V2" s="1010"/>
      <c r="W2" s="1385" t="str">
        <f>+$L2</f>
        <v>SECRETARÌA GENERAL</v>
      </c>
      <c r="X2" s="1386"/>
      <c r="Y2" s="1386"/>
      <c r="Z2" s="1386"/>
      <c r="AA2" s="1387"/>
      <c r="AB2" s="1158" t="s">
        <v>0</v>
      </c>
      <c r="AC2" s="1159"/>
      <c r="AD2" s="1159"/>
      <c r="AE2" s="1159"/>
      <c r="AF2" s="1159"/>
      <c r="AG2" s="1159"/>
      <c r="AH2" s="1159"/>
      <c r="AI2" s="1159"/>
      <c r="AJ2" s="1160"/>
      <c r="AK2" s="1132" t="s">
        <v>1</v>
      </c>
      <c r="AL2" s="1132"/>
      <c r="AM2" s="1132"/>
      <c r="AN2" s="1379" t="str">
        <f>+$L2</f>
        <v>SECRETARÌA GENERAL</v>
      </c>
      <c r="AO2" s="1380"/>
      <c r="AP2" s="1380"/>
      <c r="AQ2" s="1380"/>
      <c r="AR2" s="1380"/>
      <c r="AS2" s="1381"/>
      <c r="AT2" s="1158" t="s">
        <v>0</v>
      </c>
      <c r="AU2" s="1159"/>
      <c r="AV2" s="1159"/>
      <c r="AW2" s="1159"/>
      <c r="AX2" s="1159"/>
      <c r="AY2" s="1159"/>
      <c r="AZ2" s="1159"/>
      <c r="BA2" s="1159"/>
      <c r="BB2" s="1160"/>
      <c r="BC2" s="1132" t="s">
        <v>1</v>
      </c>
      <c r="BD2" s="1132"/>
      <c r="BE2" s="1132"/>
      <c r="BF2" s="1378" t="str">
        <f>+$L2</f>
        <v>SECRETARÌA GENERAL</v>
      </c>
      <c r="BG2" s="1378"/>
      <c r="BH2" s="1378"/>
      <c r="BI2" s="1378"/>
      <c r="BJ2" s="1378"/>
      <c r="BK2" s="1378"/>
      <c r="BL2" s="1158" t="s">
        <v>0</v>
      </c>
      <c r="BM2" s="1159"/>
      <c r="BN2" s="1159"/>
      <c r="BO2" s="1159"/>
      <c r="BP2" s="1159"/>
      <c r="BQ2" s="1159"/>
      <c r="BR2" s="1159"/>
      <c r="BS2" s="1159"/>
      <c r="BT2" s="1160"/>
      <c r="BU2" s="1132" t="s">
        <v>1</v>
      </c>
      <c r="BV2" s="1132"/>
      <c r="BW2" s="1132"/>
      <c r="BX2" s="1378" t="str">
        <f>+$L2</f>
        <v>SECRETARÌA GENERAL</v>
      </c>
      <c r="BY2" s="1378"/>
      <c r="BZ2" s="1378"/>
      <c r="CA2" s="1378"/>
      <c r="CB2" s="1378"/>
      <c r="CC2" s="1378"/>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359">
        <f>+$L3</f>
        <v>0</v>
      </c>
      <c r="AO3" s="1360"/>
      <c r="AP3" s="1360"/>
      <c r="AQ3" s="1360"/>
      <c r="AR3" s="1360"/>
      <c r="AS3" s="1361"/>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269" t="s">
        <v>847</v>
      </c>
      <c r="M4" s="1270"/>
      <c r="N4" s="1270"/>
      <c r="O4" s="1270"/>
      <c r="P4" s="1270"/>
      <c r="Q4" s="1271"/>
      <c r="R4" s="1136" t="s">
        <v>3849</v>
      </c>
      <c r="S4" s="1138"/>
      <c r="T4" s="1008" t="s">
        <v>1664</v>
      </c>
      <c r="U4" s="1009"/>
      <c r="V4" s="1010"/>
      <c r="W4" s="1355" t="str">
        <f>+$L4</f>
        <v xml:space="preserve">3. Gobernanza </v>
      </c>
      <c r="X4" s="1356"/>
      <c r="Y4" s="1356"/>
      <c r="Z4" s="1356"/>
      <c r="AA4" s="1357"/>
      <c r="AB4" s="1136" t="s">
        <v>3849</v>
      </c>
      <c r="AC4" s="1137"/>
      <c r="AD4" s="1137"/>
      <c r="AE4" s="1137"/>
      <c r="AF4" s="1137"/>
      <c r="AG4" s="1137"/>
      <c r="AH4" s="1137"/>
      <c r="AI4" s="1137"/>
      <c r="AJ4" s="1138"/>
      <c r="AK4" s="1132" t="s">
        <v>1656</v>
      </c>
      <c r="AL4" s="1132"/>
      <c r="AM4" s="1132"/>
      <c r="AN4" s="1269" t="str">
        <f>+$L4</f>
        <v xml:space="preserve">3. Gobernanza </v>
      </c>
      <c r="AO4" s="1270"/>
      <c r="AP4" s="1270"/>
      <c r="AQ4" s="1270"/>
      <c r="AR4" s="1270"/>
      <c r="AS4" s="1271"/>
      <c r="AT4" s="1136" t="s">
        <v>3849</v>
      </c>
      <c r="AU4" s="1137"/>
      <c r="AV4" s="1137"/>
      <c r="AW4" s="1137"/>
      <c r="AX4" s="1137"/>
      <c r="AY4" s="1137"/>
      <c r="AZ4" s="1137"/>
      <c r="BA4" s="1137"/>
      <c r="BB4" s="1138"/>
      <c r="BC4" s="1132" t="s">
        <v>1656</v>
      </c>
      <c r="BD4" s="1132"/>
      <c r="BE4" s="1132"/>
      <c r="BF4" s="1268" t="str">
        <f>+$L4</f>
        <v xml:space="preserve">3. Gobernanza </v>
      </c>
      <c r="BG4" s="1268"/>
      <c r="BH4" s="1268"/>
      <c r="BI4" s="1268"/>
      <c r="BJ4" s="1268"/>
      <c r="BK4" s="1268"/>
      <c r="BL4" s="1136" t="s">
        <v>3849</v>
      </c>
      <c r="BM4" s="1137"/>
      <c r="BN4" s="1137"/>
      <c r="BO4" s="1137"/>
      <c r="BP4" s="1137"/>
      <c r="BQ4" s="1137"/>
      <c r="BR4" s="1137"/>
      <c r="BS4" s="1137"/>
      <c r="BT4" s="1138"/>
      <c r="BU4" s="1132" t="s">
        <v>1656</v>
      </c>
      <c r="BV4" s="1132"/>
      <c r="BW4" s="1132"/>
      <c r="BX4" s="1268" t="str">
        <f>+$L4</f>
        <v xml:space="preserve">3. Gobernanza </v>
      </c>
      <c r="BY4" s="1268"/>
      <c r="BZ4" s="1268"/>
      <c r="CA4" s="1268"/>
      <c r="CB4" s="1268"/>
      <c r="CC4" s="1268"/>
    </row>
    <row r="5" spans="1:81" s="58" customFormat="1" ht="16.2" customHeight="1" x14ac:dyDescent="0.3">
      <c r="A5" s="34"/>
      <c r="B5" s="1168"/>
      <c r="C5" s="1140"/>
      <c r="D5" s="1140"/>
      <c r="E5" s="1140"/>
      <c r="F5" s="1140"/>
      <c r="G5" s="1140"/>
      <c r="H5" s="1140"/>
      <c r="I5" s="228"/>
      <c r="J5" s="252" t="s">
        <v>1659</v>
      </c>
      <c r="K5" s="252"/>
      <c r="L5" s="1142" t="s">
        <v>3833</v>
      </c>
      <c r="M5" s="1143"/>
      <c r="N5" s="1143"/>
      <c r="O5" s="1143"/>
      <c r="P5" s="1143"/>
      <c r="Q5" s="1144"/>
      <c r="R5" s="1139"/>
      <c r="S5" s="1141"/>
      <c r="T5" s="1008" t="s">
        <v>1665</v>
      </c>
      <c r="U5" s="1009"/>
      <c r="V5" s="1010"/>
      <c r="W5" s="1145" t="str">
        <f>+$L5</f>
        <v>3.4 Más Oportunidades para el Buen Gobierno</v>
      </c>
      <c r="X5" s="1146"/>
      <c r="Y5" s="1146"/>
      <c r="Z5" s="1146"/>
      <c r="AA5" s="1147"/>
      <c r="AB5" s="1139"/>
      <c r="AC5" s="1140"/>
      <c r="AD5" s="1140"/>
      <c r="AE5" s="1140"/>
      <c r="AF5" s="1140"/>
      <c r="AG5" s="1140"/>
      <c r="AH5" s="1140"/>
      <c r="AI5" s="1140"/>
      <c r="AJ5" s="1141"/>
      <c r="AK5" s="1132" t="s">
        <v>1659</v>
      </c>
      <c r="AL5" s="1132"/>
      <c r="AM5" s="1132"/>
      <c r="AN5" s="1142" t="str">
        <f>+$L5</f>
        <v>3.4 Más Oportunidades para el Buen Gobierno</v>
      </c>
      <c r="AO5" s="1143"/>
      <c r="AP5" s="1143"/>
      <c r="AQ5" s="1143"/>
      <c r="AR5" s="1143"/>
      <c r="AS5" s="1144"/>
      <c r="AT5" s="1139"/>
      <c r="AU5" s="1140"/>
      <c r="AV5" s="1140"/>
      <c r="AW5" s="1140"/>
      <c r="AX5" s="1140"/>
      <c r="AY5" s="1140"/>
      <c r="AZ5" s="1140"/>
      <c r="BA5" s="1140"/>
      <c r="BB5" s="1141"/>
      <c r="BC5" s="1132" t="s">
        <v>1659</v>
      </c>
      <c r="BD5" s="1132"/>
      <c r="BE5" s="1132"/>
      <c r="BF5" s="1133" t="str">
        <f>+$L5</f>
        <v>3.4 Más Oportunidades para el Buen Gobierno</v>
      </c>
      <c r="BG5" s="1133"/>
      <c r="BH5" s="1133"/>
      <c r="BI5" s="1133"/>
      <c r="BJ5" s="1133"/>
      <c r="BK5" s="1133"/>
      <c r="BL5" s="1139"/>
      <c r="BM5" s="1140"/>
      <c r="BN5" s="1140"/>
      <c r="BO5" s="1140"/>
      <c r="BP5" s="1140"/>
      <c r="BQ5" s="1140"/>
      <c r="BR5" s="1140"/>
      <c r="BS5" s="1140"/>
      <c r="BT5" s="1141"/>
      <c r="BU5" s="1132" t="s">
        <v>1659</v>
      </c>
      <c r="BV5" s="1132"/>
      <c r="BW5" s="1132"/>
      <c r="BX5" s="1133" t="str">
        <f>+$L5</f>
        <v>3.4 Más Oportunidades para el Buen Gobierno</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row>
    <row r="11" spans="1:81" s="58" customFormat="1" ht="40.200000000000003" customHeight="1" thickTop="1" x14ac:dyDescent="0.3">
      <c r="A11" s="34"/>
      <c r="B11" s="906" t="s">
        <v>938</v>
      </c>
      <c r="C11" s="1236" t="s">
        <v>942</v>
      </c>
      <c r="D11" s="871">
        <v>3602</v>
      </c>
      <c r="E11" s="851" t="s">
        <v>6010</v>
      </c>
      <c r="F11" s="851"/>
      <c r="G11" s="851"/>
      <c r="H11" s="851" t="s">
        <v>6011</v>
      </c>
      <c r="I11" s="1184">
        <v>2021004540199</v>
      </c>
      <c r="J11" s="812">
        <v>605</v>
      </c>
      <c r="K11" s="854" t="str">
        <f>+[16]Metas!K696</f>
        <v>Vinculación de personal joven de 18 a 28 años</v>
      </c>
      <c r="L11" s="857">
        <v>33</v>
      </c>
      <c r="M11" s="860">
        <v>33</v>
      </c>
      <c r="N11" s="836"/>
      <c r="O11" s="839">
        <v>33</v>
      </c>
      <c r="P11" s="863"/>
      <c r="Q11" s="866"/>
      <c r="R11" s="812">
        <f>+$J11</f>
        <v>605</v>
      </c>
      <c r="S11" s="231" t="s">
        <v>6012</v>
      </c>
      <c r="T11" s="235" t="s">
        <v>3821</v>
      </c>
      <c r="U11" s="235" t="s">
        <v>3826</v>
      </c>
      <c r="V11" s="235" t="s">
        <v>3830</v>
      </c>
      <c r="W11" s="231" t="s">
        <v>6013</v>
      </c>
      <c r="X11" s="256">
        <v>44927</v>
      </c>
      <c r="Y11" s="256">
        <v>45016</v>
      </c>
      <c r="Z11" s="256"/>
      <c r="AA11" s="256"/>
      <c r="AB11" s="812">
        <f>+$J11</f>
        <v>605</v>
      </c>
      <c r="AC11" s="827">
        <f>+L11</f>
        <v>33</v>
      </c>
      <c r="AD11" s="44">
        <f>+AM11+AV11+BE11+BN11</f>
        <v>0</v>
      </c>
      <c r="AE11" s="44"/>
      <c r="AF11" s="44">
        <f t="shared" ref="AE11:AJ26" si="0">+AO11+AX11+BG11+BP11</f>
        <v>0</v>
      </c>
      <c r="AG11" s="44">
        <f t="shared" si="0"/>
        <v>0</v>
      </c>
      <c r="AH11" s="44">
        <f t="shared" si="0"/>
        <v>0</v>
      </c>
      <c r="AI11" s="44">
        <f t="shared" si="0"/>
        <v>0</v>
      </c>
      <c r="AJ11" s="44">
        <f t="shared" si="0"/>
        <v>0</v>
      </c>
      <c r="AK11" s="812">
        <f>+$J11</f>
        <v>605</v>
      </c>
      <c r="AL11" s="990">
        <f>+N11</f>
        <v>0</v>
      </c>
      <c r="AM11" s="44">
        <f>SUM(AN11:AS11)</f>
        <v>0</v>
      </c>
      <c r="AN11" s="35"/>
      <c r="AO11" s="35"/>
      <c r="AP11" s="35"/>
      <c r="AQ11" s="35"/>
      <c r="AR11" s="35"/>
      <c r="AS11" s="35"/>
      <c r="AT11" s="812">
        <f>+$J11</f>
        <v>605</v>
      </c>
      <c r="AU11" s="993">
        <f>+O11</f>
        <v>33</v>
      </c>
      <c r="AV11" s="44">
        <f>SUM(AW11:BB11)</f>
        <v>0</v>
      </c>
      <c r="AW11" s="35"/>
      <c r="AX11" s="35"/>
      <c r="AY11" s="35"/>
      <c r="AZ11" s="35"/>
      <c r="BA11" s="35"/>
      <c r="BB11" s="35"/>
      <c r="BC11" s="812">
        <f>+$J11</f>
        <v>605</v>
      </c>
      <c r="BD11" s="996">
        <f>+P11</f>
        <v>0</v>
      </c>
      <c r="BE11" s="44">
        <f>SUM(BF11:BK11)</f>
        <v>0</v>
      </c>
      <c r="BF11" s="35"/>
      <c r="BG11" s="35"/>
      <c r="BH11" s="35"/>
      <c r="BI11" s="35"/>
      <c r="BJ11" s="35"/>
      <c r="BK11" s="35"/>
      <c r="BL11" s="812">
        <f>+$J11</f>
        <v>605</v>
      </c>
      <c r="BM11" s="987">
        <f>+Q11</f>
        <v>0</v>
      </c>
      <c r="BN11" s="44">
        <f>SUM(BO11:BT11)</f>
        <v>0</v>
      </c>
      <c r="BO11" s="35"/>
      <c r="BP11" s="35"/>
      <c r="BQ11" s="35"/>
      <c r="BR11" s="35"/>
      <c r="BS11" s="35"/>
      <c r="BT11" s="35"/>
      <c r="BU11" s="818"/>
      <c r="BV11" s="819"/>
      <c r="BW11" s="819"/>
      <c r="BX11" s="819"/>
      <c r="BY11" s="819"/>
      <c r="BZ11" s="819"/>
      <c r="CA11" s="819"/>
      <c r="CB11" s="819"/>
      <c r="CC11" s="820"/>
    </row>
    <row r="12" spans="1:81" s="58" customFormat="1" ht="40.200000000000003" customHeight="1" x14ac:dyDescent="0.3">
      <c r="A12" s="34"/>
      <c r="B12" s="907"/>
      <c r="C12" s="1237"/>
      <c r="D12" s="872"/>
      <c r="E12" s="852"/>
      <c r="F12" s="852"/>
      <c r="G12" s="852"/>
      <c r="H12" s="852"/>
      <c r="I12" s="1185"/>
      <c r="J12" s="813"/>
      <c r="K12" s="855"/>
      <c r="L12" s="858"/>
      <c r="M12" s="861"/>
      <c r="N12" s="837"/>
      <c r="O12" s="840"/>
      <c r="P12" s="864"/>
      <c r="Q12" s="867"/>
      <c r="R12" s="813"/>
      <c r="S12" s="39"/>
      <c r="T12" s="236"/>
      <c r="U12" s="236"/>
      <c r="V12" s="236"/>
      <c r="W12" s="39"/>
      <c r="X12" s="31"/>
      <c r="Y12" s="31"/>
      <c r="Z12" s="31"/>
      <c r="AA12" s="31"/>
      <c r="AB12" s="813"/>
      <c r="AC12" s="828"/>
      <c r="AD12" s="51">
        <f t="shared" ref="AD12:AD14" si="1">+AM12+AV12+BE12+BN12</f>
        <v>0</v>
      </c>
      <c r="AE12" s="51">
        <f t="shared" si="0"/>
        <v>0</v>
      </c>
      <c r="AF12" s="51">
        <f t="shared" si="0"/>
        <v>0</v>
      </c>
      <c r="AG12" s="51">
        <f t="shared" si="0"/>
        <v>0</v>
      </c>
      <c r="AH12" s="51">
        <f t="shared" si="0"/>
        <v>0</v>
      </c>
      <c r="AI12" s="51">
        <f t="shared" si="0"/>
        <v>0</v>
      </c>
      <c r="AJ12" s="51">
        <f t="shared" si="0"/>
        <v>0</v>
      </c>
      <c r="AK12" s="813"/>
      <c r="AL12" s="991"/>
      <c r="AM12" s="51">
        <f t="shared" ref="AM12:AM75" si="2">SUM(AN12:AS12)</f>
        <v>0</v>
      </c>
      <c r="AN12" s="336"/>
      <c r="AO12" s="336"/>
      <c r="AP12" s="336"/>
      <c r="AQ12" s="336"/>
      <c r="AR12" s="336"/>
      <c r="AS12" s="336"/>
      <c r="AT12" s="813"/>
      <c r="AU12" s="994"/>
      <c r="AV12" s="51">
        <f t="shared" ref="AV12:AV75" si="3">SUM(AW12:BB12)</f>
        <v>0</v>
      </c>
      <c r="AW12" s="336"/>
      <c r="AX12" s="336"/>
      <c r="AY12" s="336"/>
      <c r="AZ12" s="336"/>
      <c r="BA12" s="336"/>
      <c r="BB12" s="336"/>
      <c r="BC12" s="813"/>
      <c r="BD12" s="997"/>
      <c r="BE12" s="51">
        <f t="shared" ref="BE12:BE75" si="4">SUM(BF12:BK12)</f>
        <v>0</v>
      </c>
      <c r="BF12" s="336"/>
      <c r="BG12" s="336"/>
      <c r="BH12" s="336"/>
      <c r="BI12" s="336"/>
      <c r="BJ12" s="336"/>
      <c r="BK12" s="336"/>
      <c r="BL12" s="813"/>
      <c r="BM12" s="988"/>
      <c r="BN12" s="51">
        <f t="shared" ref="BN12:BN75" si="5">SUM(BO12:BT12)</f>
        <v>0</v>
      </c>
      <c r="BO12" s="336"/>
      <c r="BP12" s="336"/>
      <c r="BQ12" s="336"/>
      <c r="BR12" s="336"/>
      <c r="BS12" s="336"/>
      <c r="BT12" s="336"/>
      <c r="BU12" s="821"/>
      <c r="BV12" s="822"/>
      <c r="BW12" s="822"/>
      <c r="BX12" s="822"/>
      <c r="BY12" s="822"/>
      <c r="BZ12" s="822"/>
      <c r="CA12" s="822"/>
      <c r="CB12" s="822"/>
      <c r="CC12" s="823"/>
    </row>
    <row r="13" spans="1:81" s="58" customFormat="1" ht="40.200000000000003" customHeight="1" x14ac:dyDescent="0.3">
      <c r="A13" s="34"/>
      <c r="B13" s="907"/>
      <c r="C13" s="1237"/>
      <c r="D13" s="872"/>
      <c r="E13" s="852"/>
      <c r="F13" s="852"/>
      <c r="G13" s="852"/>
      <c r="H13" s="852"/>
      <c r="I13" s="1185"/>
      <c r="J13" s="813"/>
      <c r="K13" s="855"/>
      <c r="L13" s="858"/>
      <c r="M13" s="861"/>
      <c r="N13" s="837"/>
      <c r="O13" s="840"/>
      <c r="P13" s="864"/>
      <c r="Q13" s="867"/>
      <c r="R13" s="813"/>
      <c r="S13" s="39"/>
      <c r="T13" s="236"/>
      <c r="U13" s="236"/>
      <c r="V13" s="236"/>
      <c r="W13" s="39"/>
      <c r="X13" s="31"/>
      <c r="Y13" s="31"/>
      <c r="Z13" s="31"/>
      <c r="AA13" s="31"/>
      <c r="AB13" s="813"/>
      <c r="AC13" s="828"/>
      <c r="AD13" s="51">
        <f t="shared" si="1"/>
        <v>0</v>
      </c>
      <c r="AE13" s="51">
        <f t="shared" si="0"/>
        <v>0</v>
      </c>
      <c r="AF13" s="51">
        <f t="shared" si="0"/>
        <v>0</v>
      </c>
      <c r="AG13" s="51">
        <f t="shared" si="0"/>
        <v>0</v>
      </c>
      <c r="AH13" s="51">
        <f t="shared" si="0"/>
        <v>0</v>
      </c>
      <c r="AI13" s="51">
        <f t="shared" si="0"/>
        <v>0</v>
      </c>
      <c r="AJ13" s="51">
        <f t="shared" si="0"/>
        <v>0</v>
      </c>
      <c r="AK13" s="813"/>
      <c r="AL13" s="991"/>
      <c r="AM13" s="51">
        <f t="shared" si="2"/>
        <v>0</v>
      </c>
      <c r="AN13" s="336"/>
      <c r="AO13" s="336"/>
      <c r="AP13" s="336"/>
      <c r="AQ13" s="336"/>
      <c r="AR13" s="336"/>
      <c r="AS13" s="336"/>
      <c r="AT13" s="813"/>
      <c r="AU13" s="994"/>
      <c r="AV13" s="51">
        <f t="shared" si="3"/>
        <v>0</v>
      </c>
      <c r="AW13" s="336"/>
      <c r="AX13" s="336"/>
      <c r="AY13" s="336"/>
      <c r="AZ13" s="336"/>
      <c r="BA13" s="336"/>
      <c r="BB13" s="336"/>
      <c r="BC13" s="813"/>
      <c r="BD13" s="997"/>
      <c r="BE13" s="51">
        <f t="shared" si="4"/>
        <v>0</v>
      </c>
      <c r="BF13" s="336"/>
      <c r="BG13" s="336"/>
      <c r="BH13" s="336"/>
      <c r="BI13" s="336"/>
      <c r="BJ13" s="336"/>
      <c r="BK13" s="336"/>
      <c r="BL13" s="813"/>
      <c r="BM13" s="988"/>
      <c r="BN13" s="51">
        <f t="shared" si="5"/>
        <v>0</v>
      </c>
      <c r="BO13" s="336"/>
      <c r="BP13" s="336"/>
      <c r="BQ13" s="336"/>
      <c r="BR13" s="336"/>
      <c r="BS13" s="336"/>
      <c r="BT13" s="336"/>
      <c r="BU13" s="821"/>
      <c r="BV13" s="822"/>
      <c r="BW13" s="822"/>
      <c r="BX13" s="822"/>
      <c r="BY13" s="822"/>
      <c r="BZ13" s="822"/>
      <c r="CA13" s="822"/>
      <c r="CB13" s="822"/>
      <c r="CC13" s="823"/>
    </row>
    <row r="14" spans="1:81" s="58" customFormat="1" ht="40.200000000000003" customHeight="1" thickBot="1" x14ac:dyDescent="0.35">
      <c r="A14" s="34"/>
      <c r="B14" s="907"/>
      <c r="C14" s="1237"/>
      <c r="D14" s="873"/>
      <c r="E14" s="853"/>
      <c r="F14" s="853"/>
      <c r="G14" s="853"/>
      <c r="H14" s="853"/>
      <c r="I14" s="1186"/>
      <c r="J14" s="814"/>
      <c r="K14" s="856"/>
      <c r="L14" s="859"/>
      <c r="M14" s="862"/>
      <c r="N14" s="838"/>
      <c r="O14" s="841"/>
      <c r="P14" s="865"/>
      <c r="Q14" s="874"/>
      <c r="R14" s="814"/>
      <c r="S14" s="232"/>
      <c r="T14" s="237"/>
      <c r="U14" s="237"/>
      <c r="V14" s="237"/>
      <c r="W14" s="232"/>
      <c r="X14" s="260"/>
      <c r="Y14" s="260"/>
      <c r="Z14" s="260"/>
      <c r="AA14" s="260"/>
      <c r="AB14" s="814"/>
      <c r="AC14" s="829"/>
      <c r="AD14" s="46">
        <f t="shared" si="1"/>
        <v>0</v>
      </c>
      <c r="AE14" s="46">
        <f t="shared" si="0"/>
        <v>0</v>
      </c>
      <c r="AF14" s="46">
        <f t="shared" si="0"/>
        <v>0</v>
      </c>
      <c r="AG14" s="46">
        <f t="shared" si="0"/>
        <v>0</v>
      </c>
      <c r="AH14" s="46">
        <f t="shared" si="0"/>
        <v>0</v>
      </c>
      <c r="AI14" s="46">
        <f t="shared" si="0"/>
        <v>0</v>
      </c>
      <c r="AJ14" s="46">
        <f t="shared" si="0"/>
        <v>0</v>
      </c>
      <c r="AK14" s="814"/>
      <c r="AL14" s="992"/>
      <c r="AM14" s="46">
        <f t="shared" si="2"/>
        <v>0</v>
      </c>
      <c r="AN14" s="37"/>
      <c r="AO14" s="37"/>
      <c r="AP14" s="37"/>
      <c r="AQ14" s="37"/>
      <c r="AR14" s="37"/>
      <c r="AS14" s="37"/>
      <c r="AT14" s="814"/>
      <c r="AU14" s="995"/>
      <c r="AV14" s="46">
        <f t="shared" si="3"/>
        <v>0</v>
      </c>
      <c r="AW14" s="37"/>
      <c r="AX14" s="37"/>
      <c r="AY14" s="37"/>
      <c r="AZ14" s="37"/>
      <c r="BA14" s="37"/>
      <c r="BB14" s="37"/>
      <c r="BC14" s="814"/>
      <c r="BD14" s="998"/>
      <c r="BE14" s="46">
        <f t="shared" si="4"/>
        <v>0</v>
      </c>
      <c r="BF14" s="37"/>
      <c r="BG14" s="37"/>
      <c r="BH14" s="37"/>
      <c r="BI14" s="37"/>
      <c r="BJ14" s="37"/>
      <c r="BK14" s="37"/>
      <c r="BL14" s="814"/>
      <c r="BM14" s="989"/>
      <c r="BN14" s="46">
        <f t="shared" si="5"/>
        <v>0</v>
      </c>
      <c r="BO14" s="37"/>
      <c r="BP14" s="37"/>
      <c r="BQ14" s="37"/>
      <c r="BR14" s="37"/>
      <c r="BS14" s="37"/>
      <c r="BT14" s="37"/>
      <c r="BU14" s="824"/>
      <c r="BV14" s="825"/>
      <c r="BW14" s="825"/>
      <c r="BX14" s="825"/>
      <c r="BY14" s="825"/>
      <c r="BZ14" s="825"/>
      <c r="CA14" s="825"/>
      <c r="CB14" s="825"/>
      <c r="CC14" s="826"/>
    </row>
    <row r="15" spans="1:81" s="58" customFormat="1" ht="40.200000000000003" customHeight="1" thickTop="1" x14ac:dyDescent="0.3">
      <c r="A15" s="34"/>
      <c r="B15" s="907"/>
      <c r="C15" s="1237"/>
      <c r="D15" s="871"/>
      <c r="E15" s="851"/>
      <c r="F15" s="851"/>
      <c r="G15" s="851"/>
      <c r="H15" s="851"/>
      <c r="I15" s="851"/>
      <c r="J15" s="812">
        <v>606</v>
      </c>
      <c r="K15" s="854" t="str">
        <f>+[16]Metas!K697</f>
        <v xml:space="preserve">Vinculación de personal en condición de discapacidad </v>
      </c>
      <c r="L15" s="857">
        <v>9</v>
      </c>
      <c r="M15" s="860">
        <v>9</v>
      </c>
      <c r="N15" s="836"/>
      <c r="O15" s="839"/>
      <c r="P15" s="863">
        <v>9</v>
      </c>
      <c r="Q15" s="866"/>
      <c r="R15" s="812">
        <f>+$J15</f>
        <v>606</v>
      </c>
      <c r="S15" s="231" t="s">
        <v>6014</v>
      </c>
      <c r="T15" s="235" t="s">
        <v>3821</v>
      </c>
      <c r="U15" s="235" t="s">
        <v>3826</v>
      </c>
      <c r="V15" s="235" t="s">
        <v>3830</v>
      </c>
      <c r="W15" s="231" t="s">
        <v>6015</v>
      </c>
      <c r="X15" s="256">
        <v>44927</v>
      </c>
      <c r="Y15" s="256">
        <v>45016</v>
      </c>
      <c r="Z15" s="256"/>
      <c r="AA15" s="256"/>
      <c r="AB15" s="812">
        <f>+$J15</f>
        <v>606</v>
      </c>
      <c r="AC15" s="827">
        <f>+L15</f>
        <v>9</v>
      </c>
      <c r="AD15" s="44">
        <f>+AM15+AV15+BE15+BN15</f>
        <v>0</v>
      </c>
      <c r="AE15" s="44">
        <f t="shared" si="0"/>
        <v>0</v>
      </c>
      <c r="AF15" s="44">
        <f t="shared" si="0"/>
        <v>0</v>
      </c>
      <c r="AG15" s="44">
        <f t="shared" si="0"/>
        <v>0</v>
      </c>
      <c r="AH15" s="44">
        <f t="shared" si="0"/>
        <v>0</v>
      </c>
      <c r="AI15" s="44">
        <f t="shared" si="0"/>
        <v>0</v>
      </c>
      <c r="AJ15" s="44">
        <f t="shared" si="0"/>
        <v>0</v>
      </c>
      <c r="AK15" s="812">
        <f>+$J15</f>
        <v>606</v>
      </c>
      <c r="AL15" s="990">
        <f>+N15</f>
        <v>0</v>
      </c>
      <c r="AM15" s="44">
        <f t="shared" si="2"/>
        <v>0</v>
      </c>
      <c r="AN15" s="35"/>
      <c r="AO15" s="35"/>
      <c r="AP15" s="35"/>
      <c r="AQ15" s="35"/>
      <c r="AR15" s="35"/>
      <c r="AS15" s="35"/>
      <c r="AT15" s="812">
        <f>+$J15</f>
        <v>606</v>
      </c>
      <c r="AU15" s="993">
        <f>+O15</f>
        <v>0</v>
      </c>
      <c r="AV15" s="44">
        <f t="shared" si="3"/>
        <v>0</v>
      </c>
      <c r="AW15" s="35"/>
      <c r="AX15" s="35"/>
      <c r="AY15" s="35"/>
      <c r="AZ15" s="35"/>
      <c r="BA15" s="35"/>
      <c r="BB15" s="35"/>
      <c r="BC15" s="812">
        <f>+$J15</f>
        <v>606</v>
      </c>
      <c r="BD15" s="996">
        <f>+P15</f>
        <v>9</v>
      </c>
      <c r="BE15" s="44">
        <f t="shared" si="4"/>
        <v>0</v>
      </c>
      <c r="BF15" s="35"/>
      <c r="BG15" s="35"/>
      <c r="BH15" s="35"/>
      <c r="BI15" s="35"/>
      <c r="BJ15" s="35"/>
      <c r="BK15" s="35"/>
      <c r="BL15" s="812">
        <f>+$J15</f>
        <v>606</v>
      </c>
      <c r="BM15" s="987">
        <f>+Q15</f>
        <v>0</v>
      </c>
      <c r="BN15" s="44">
        <f t="shared" si="5"/>
        <v>0</v>
      </c>
      <c r="BO15" s="35"/>
      <c r="BP15" s="35"/>
      <c r="BQ15" s="35"/>
      <c r="BR15" s="35"/>
      <c r="BS15" s="35"/>
      <c r="BT15" s="35"/>
      <c r="BU15" s="818"/>
      <c r="BV15" s="819"/>
      <c r="BW15" s="819"/>
      <c r="BX15" s="819"/>
      <c r="BY15" s="819"/>
      <c r="BZ15" s="819"/>
      <c r="CA15" s="819"/>
      <c r="CB15" s="819"/>
      <c r="CC15" s="820"/>
    </row>
    <row r="16" spans="1:81" s="58" customFormat="1" ht="40.200000000000003" customHeight="1" x14ac:dyDescent="0.3">
      <c r="A16" s="34"/>
      <c r="B16" s="907"/>
      <c r="C16" s="1237"/>
      <c r="D16" s="872"/>
      <c r="E16" s="852"/>
      <c r="F16" s="852"/>
      <c r="G16" s="852"/>
      <c r="H16" s="852"/>
      <c r="I16" s="852"/>
      <c r="J16" s="813"/>
      <c r="K16" s="855"/>
      <c r="L16" s="858"/>
      <c r="M16" s="861"/>
      <c r="N16" s="837"/>
      <c r="O16" s="840"/>
      <c r="P16" s="864"/>
      <c r="Q16" s="867"/>
      <c r="R16" s="813"/>
      <c r="S16" s="39"/>
      <c r="T16" s="236"/>
      <c r="U16" s="236"/>
      <c r="V16" s="236"/>
      <c r="W16" s="39"/>
      <c r="X16" s="31"/>
      <c r="Y16" s="31"/>
      <c r="Z16" s="31"/>
      <c r="AA16" s="31"/>
      <c r="AB16" s="813"/>
      <c r="AC16" s="828"/>
      <c r="AD16" s="51">
        <f t="shared" ref="AD16:AJ31" si="6">+AM16+AV16+BE16+BN16</f>
        <v>0</v>
      </c>
      <c r="AE16" s="51">
        <f t="shared" si="0"/>
        <v>0</v>
      </c>
      <c r="AF16" s="51">
        <f t="shared" si="0"/>
        <v>0</v>
      </c>
      <c r="AG16" s="51">
        <f t="shared" si="0"/>
        <v>0</v>
      </c>
      <c r="AH16" s="51">
        <f t="shared" si="0"/>
        <v>0</v>
      </c>
      <c r="AI16" s="51">
        <f t="shared" si="0"/>
        <v>0</v>
      </c>
      <c r="AJ16" s="51">
        <f t="shared" si="0"/>
        <v>0</v>
      </c>
      <c r="AK16" s="813"/>
      <c r="AL16" s="991"/>
      <c r="AM16" s="51">
        <f t="shared" si="2"/>
        <v>0</v>
      </c>
      <c r="AN16" s="336"/>
      <c r="AO16" s="336"/>
      <c r="AP16" s="336"/>
      <c r="AQ16" s="336"/>
      <c r="AR16" s="336"/>
      <c r="AS16" s="336"/>
      <c r="AT16" s="813"/>
      <c r="AU16" s="994"/>
      <c r="AV16" s="51">
        <f t="shared" si="3"/>
        <v>0</v>
      </c>
      <c r="AW16" s="336"/>
      <c r="AX16" s="336"/>
      <c r="AY16" s="336"/>
      <c r="AZ16" s="336"/>
      <c r="BA16" s="336"/>
      <c r="BB16" s="336"/>
      <c r="BC16" s="813"/>
      <c r="BD16" s="997"/>
      <c r="BE16" s="51">
        <f t="shared" si="4"/>
        <v>0</v>
      </c>
      <c r="BF16" s="336"/>
      <c r="BG16" s="336"/>
      <c r="BH16" s="336"/>
      <c r="BI16" s="336"/>
      <c r="BJ16" s="336"/>
      <c r="BK16" s="336"/>
      <c r="BL16" s="813"/>
      <c r="BM16" s="988"/>
      <c r="BN16" s="51">
        <f t="shared" si="5"/>
        <v>0</v>
      </c>
      <c r="BO16" s="336"/>
      <c r="BP16" s="336"/>
      <c r="BQ16" s="336"/>
      <c r="BR16" s="336"/>
      <c r="BS16" s="336"/>
      <c r="BT16" s="336"/>
      <c r="BU16" s="821"/>
      <c r="BV16" s="822"/>
      <c r="BW16" s="822"/>
      <c r="BX16" s="822"/>
      <c r="BY16" s="822"/>
      <c r="BZ16" s="822"/>
      <c r="CA16" s="822"/>
      <c r="CB16" s="822"/>
      <c r="CC16" s="823"/>
    </row>
    <row r="17" spans="1:81" s="58" customFormat="1" ht="40.200000000000003" customHeight="1" x14ac:dyDescent="0.3">
      <c r="A17" s="34"/>
      <c r="B17" s="907"/>
      <c r="C17" s="1237"/>
      <c r="D17" s="872"/>
      <c r="E17" s="852"/>
      <c r="F17" s="852"/>
      <c r="G17" s="852"/>
      <c r="H17" s="852"/>
      <c r="I17" s="852"/>
      <c r="J17" s="813"/>
      <c r="K17" s="855"/>
      <c r="L17" s="858"/>
      <c r="M17" s="861"/>
      <c r="N17" s="837"/>
      <c r="O17" s="840"/>
      <c r="P17" s="864"/>
      <c r="Q17" s="867"/>
      <c r="R17" s="813"/>
      <c r="S17" s="39"/>
      <c r="T17" s="236"/>
      <c r="U17" s="236"/>
      <c r="V17" s="236"/>
      <c r="W17" s="39"/>
      <c r="X17" s="31"/>
      <c r="Y17" s="31"/>
      <c r="Z17" s="31"/>
      <c r="AA17" s="31"/>
      <c r="AB17" s="813"/>
      <c r="AC17" s="828"/>
      <c r="AD17" s="51">
        <f t="shared" si="6"/>
        <v>0</v>
      </c>
      <c r="AE17" s="51">
        <f t="shared" si="0"/>
        <v>0</v>
      </c>
      <c r="AF17" s="51">
        <f t="shared" si="0"/>
        <v>0</v>
      </c>
      <c r="AG17" s="51">
        <f t="shared" si="0"/>
        <v>0</v>
      </c>
      <c r="AH17" s="51">
        <f t="shared" si="0"/>
        <v>0</v>
      </c>
      <c r="AI17" s="51">
        <f t="shared" si="0"/>
        <v>0</v>
      </c>
      <c r="AJ17" s="51">
        <f t="shared" si="0"/>
        <v>0</v>
      </c>
      <c r="AK17" s="813"/>
      <c r="AL17" s="991"/>
      <c r="AM17" s="51">
        <f t="shared" si="2"/>
        <v>0</v>
      </c>
      <c r="AN17" s="336"/>
      <c r="AO17" s="336"/>
      <c r="AP17" s="336"/>
      <c r="AQ17" s="336"/>
      <c r="AR17" s="336"/>
      <c r="AS17" s="336"/>
      <c r="AT17" s="813"/>
      <c r="AU17" s="994"/>
      <c r="AV17" s="51">
        <f t="shared" si="3"/>
        <v>0</v>
      </c>
      <c r="AW17" s="336"/>
      <c r="AX17" s="336"/>
      <c r="AY17" s="336"/>
      <c r="AZ17" s="336"/>
      <c r="BA17" s="336"/>
      <c r="BB17" s="336"/>
      <c r="BC17" s="813"/>
      <c r="BD17" s="997"/>
      <c r="BE17" s="51">
        <f t="shared" si="4"/>
        <v>0</v>
      </c>
      <c r="BF17" s="336"/>
      <c r="BG17" s="336"/>
      <c r="BH17" s="336"/>
      <c r="BI17" s="336"/>
      <c r="BJ17" s="336"/>
      <c r="BK17" s="336"/>
      <c r="BL17" s="813"/>
      <c r="BM17" s="988"/>
      <c r="BN17" s="51">
        <f t="shared" si="5"/>
        <v>0</v>
      </c>
      <c r="BO17" s="336"/>
      <c r="BP17" s="336"/>
      <c r="BQ17" s="336"/>
      <c r="BR17" s="336"/>
      <c r="BS17" s="336"/>
      <c r="BT17" s="336"/>
      <c r="BU17" s="821"/>
      <c r="BV17" s="822"/>
      <c r="BW17" s="822"/>
      <c r="BX17" s="822"/>
      <c r="BY17" s="822"/>
      <c r="BZ17" s="822"/>
      <c r="CA17" s="822"/>
      <c r="CB17" s="822"/>
      <c r="CC17" s="823"/>
    </row>
    <row r="18" spans="1:81" s="58" customFormat="1" ht="40.200000000000003" customHeight="1" thickBot="1" x14ac:dyDescent="0.35">
      <c r="A18" s="34"/>
      <c r="B18" s="907"/>
      <c r="C18" s="1237"/>
      <c r="D18" s="873"/>
      <c r="E18" s="853"/>
      <c r="F18" s="853"/>
      <c r="G18" s="853"/>
      <c r="H18" s="853"/>
      <c r="I18" s="853"/>
      <c r="J18" s="814"/>
      <c r="K18" s="856"/>
      <c r="L18" s="859"/>
      <c r="M18" s="862"/>
      <c r="N18" s="838"/>
      <c r="O18" s="841"/>
      <c r="P18" s="865"/>
      <c r="Q18" s="874"/>
      <c r="R18" s="814"/>
      <c r="S18" s="232"/>
      <c r="T18" s="237"/>
      <c r="U18" s="237"/>
      <c r="V18" s="237"/>
      <c r="W18" s="232"/>
      <c r="X18" s="260"/>
      <c r="Y18" s="260"/>
      <c r="Z18" s="260"/>
      <c r="AA18" s="260"/>
      <c r="AB18" s="814"/>
      <c r="AC18" s="829"/>
      <c r="AD18" s="46">
        <f t="shared" si="6"/>
        <v>0</v>
      </c>
      <c r="AE18" s="46">
        <f t="shared" si="0"/>
        <v>0</v>
      </c>
      <c r="AF18" s="46">
        <f t="shared" si="0"/>
        <v>0</v>
      </c>
      <c r="AG18" s="46">
        <f t="shared" si="0"/>
        <v>0</v>
      </c>
      <c r="AH18" s="46">
        <f t="shared" si="0"/>
        <v>0</v>
      </c>
      <c r="AI18" s="46">
        <f t="shared" si="0"/>
        <v>0</v>
      </c>
      <c r="AJ18" s="46">
        <f t="shared" si="0"/>
        <v>0</v>
      </c>
      <c r="AK18" s="814"/>
      <c r="AL18" s="992"/>
      <c r="AM18" s="46">
        <f t="shared" si="2"/>
        <v>0</v>
      </c>
      <c r="AN18" s="37"/>
      <c r="AO18" s="37"/>
      <c r="AP18" s="37"/>
      <c r="AQ18" s="37"/>
      <c r="AR18" s="37"/>
      <c r="AS18" s="37"/>
      <c r="AT18" s="814"/>
      <c r="AU18" s="995"/>
      <c r="AV18" s="46">
        <f t="shared" si="3"/>
        <v>0</v>
      </c>
      <c r="AW18" s="37"/>
      <c r="AX18" s="37"/>
      <c r="AY18" s="37"/>
      <c r="AZ18" s="37"/>
      <c r="BA18" s="37"/>
      <c r="BB18" s="37"/>
      <c r="BC18" s="814"/>
      <c r="BD18" s="998"/>
      <c r="BE18" s="46">
        <f t="shared" si="4"/>
        <v>0</v>
      </c>
      <c r="BF18" s="37"/>
      <c r="BG18" s="37"/>
      <c r="BH18" s="37"/>
      <c r="BI18" s="37"/>
      <c r="BJ18" s="37"/>
      <c r="BK18" s="37"/>
      <c r="BL18" s="814"/>
      <c r="BM18" s="989"/>
      <c r="BN18" s="46">
        <f t="shared" si="5"/>
        <v>0</v>
      </c>
      <c r="BO18" s="37"/>
      <c r="BP18" s="37"/>
      <c r="BQ18" s="37"/>
      <c r="BR18" s="37"/>
      <c r="BS18" s="37"/>
      <c r="BT18" s="37"/>
      <c r="BU18" s="824"/>
      <c r="BV18" s="825"/>
      <c r="BW18" s="825"/>
      <c r="BX18" s="825"/>
      <c r="BY18" s="825"/>
      <c r="BZ18" s="825"/>
      <c r="CA18" s="825"/>
      <c r="CB18" s="825"/>
      <c r="CC18" s="826"/>
    </row>
    <row r="19" spans="1:81" s="58" customFormat="1" ht="40.200000000000003" customHeight="1" thickTop="1" x14ac:dyDescent="0.3">
      <c r="A19" s="34"/>
      <c r="B19" s="907"/>
      <c r="C19" s="1237"/>
      <c r="D19" s="871"/>
      <c r="E19" s="851"/>
      <c r="F19" s="851"/>
      <c r="G19" s="851"/>
      <c r="H19" s="851"/>
      <c r="I19" s="851"/>
      <c r="J19" s="812">
        <v>607</v>
      </c>
      <c r="K19" s="854" t="str">
        <f>+[16]Metas!K698</f>
        <v xml:space="preserve">Exámenes periódicos anual de salud ocupacional </v>
      </c>
      <c r="L19" s="857">
        <v>362</v>
      </c>
      <c r="M19" s="860">
        <v>362</v>
      </c>
      <c r="N19" s="836"/>
      <c r="O19" s="839">
        <v>362</v>
      </c>
      <c r="P19" s="863"/>
      <c r="Q19" s="866"/>
      <c r="R19" s="812">
        <f>+$J19</f>
        <v>607</v>
      </c>
      <c r="S19" s="231" t="s">
        <v>6016</v>
      </c>
      <c r="T19" s="235" t="s">
        <v>3821</v>
      </c>
      <c r="U19" s="235" t="s">
        <v>3827</v>
      </c>
      <c r="V19" s="235" t="s">
        <v>3830</v>
      </c>
      <c r="W19" s="231" t="s">
        <v>6017</v>
      </c>
      <c r="X19" s="256">
        <v>44958</v>
      </c>
      <c r="Y19" s="256">
        <v>45107</v>
      </c>
      <c r="Z19" s="256"/>
      <c r="AA19" s="256"/>
      <c r="AB19" s="812">
        <f>+$J19</f>
        <v>607</v>
      </c>
      <c r="AC19" s="827">
        <f>+L19</f>
        <v>362</v>
      </c>
      <c r="AD19" s="44">
        <f t="shared" si="6"/>
        <v>0</v>
      </c>
      <c r="AE19" s="44">
        <f t="shared" si="0"/>
        <v>0</v>
      </c>
      <c r="AF19" s="44">
        <f t="shared" si="0"/>
        <v>0</v>
      </c>
      <c r="AG19" s="44">
        <f t="shared" si="0"/>
        <v>0</v>
      </c>
      <c r="AH19" s="44">
        <f t="shared" si="0"/>
        <v>0</v>
      </c>
      <c r="AI19" s="44">
        <f t="shared" si="0"/>
        <v>0</v>
      </c>
      <c r="AJ19" s="44">
        <f t="shared" si="0"/>
        <v>0</v>
      </c>
      <c r="AK19" s="812">
        <f>+$J19</f>
        <v>607</v>
      </c>
      <c r="AL19" s="990">
        <f>+N19</f>
        <v>0</v>
      </c>
      <c r="AM19" s="44">
        <f t="shared" si="2"/>
        <v>0</v>
      </c>
      <c r="AN19" s="35"/>
      <c r="AO19" s="35"/>
      <c r="AP19" s="35"/>
      <c r="AQ19" s="35"/>
      <c r="AR19" s="35"/>
      <c r="AS19" s="35"/>
      <c r="AT19" s="812">
        <f>+$J19</f>
        <v>607</v>
      </c>
      <c r="AU19" s="993">
        <f>+O19</f>
        <v>362</v>
      </c>
      <c r="AV19" s="44">
        <f t="shared" si="3"/>
        <v>0</v>
      </c>
      <c r="AW19" s="35"/>
      <c r="AX19" s="35"/>
      <c r="AY19" s="35"/>
      <c r="AZ19" s="35"/>
      <c r="BA19" s="35"/>
      <c r="BB19" s="35"/>
      <c r="BC19" s="812">
        <f>+$J19</f>
        <v>607</v>
      </c>
      <c r="BD19" s="54">
        <f>+P19</f>
        <v>0</v>
      </c>
      <c r="BE19" s="44">
        <f t="shared" si="4"/>
        <v>0</v>
      </c>
      <c r="BF19" s="35"/>
      <c r="BG19" s="35"/>
      <c r="BH19" s="35"/>
      <c r="BI19" s="35"/>
      <c r="BJ19" s="35"/>
      <c r="BK19" s="35"/>
      <c r="BL19" s="812">
        <f>+$J19</f>
        <v>607</v>
      </c>
      <c r="BM19" s="41">
        <f>+Q19</f>
        <v>0</v>
      </c>
      <c r="BN19" s="44">
        <f t="shared" si="5"/>
        <v>0</v>
      </c>
      <c r="BO19" s="35"/>
      <c r="BP19" s="35"/>
      <c r="BQ19" s="35"/>
      <c r="BR19" s="35"/>
      <c r="BS19" s="35"/>
      <c r="BT19" s="35"/>
      <c r="BU19" s="818"/>
      <c r="BV19" s="819"/>
      <c r="BW19" s="819"/>
      <c r="BX19" s="819"/>
      <c r="BY19" s="819"/>
      <c r="BZ19" s="819"/>
      <c r="CA19" s="819"/>
      <c r="CB19" s="819"/>
      <c r="CC19" s="820"/>
    </row>
    <row r="20" spans="1:81" s="58" customFormat="1" ht="40.200000000000003" customHeight="1" x14ac:dyDescent="0.3">
      <c r="A20" s="34"/>
      <c r="B20" s="907"/>
      <c r="C20" s="1237"/>
      <c r="D20" s="872"/>
      <c r="E20" s="852"/>
      <c r="F20" s="852"/>
      <c r="G20" s="852"/>
      <c r="H20" s="852"/>
      <c r="I20" s="852"/>
      <c r="J20" s="813"/>
      <c r="K20" s="855"/>
      <c r="L20" s="858"/>
      <c r="M20" s="861"/>
      <c r="N20" s="837"/>
      <c r="O20" s="840"/>
      <c r="P20" s="864"/>
      <c r="Q20" s="867"/>
      <c r="R20" s="813"/>
      <c r="S20" s="39"/>
      <c r="T20" s="236"/>
      <c r="U20" s="236"/>
      <c r="V20" s="236"/>
      <c r="W20" s="39"/>
      <c r="X20" s="31"/>
      <c r="Y20" s="31"/>
      <c r="Z20" s="31"/>
      <c r="AA20" s="31"/>
      <c r="AB20" s="813"/>
      <c r="AC20" s="828"/>
      <c r="AD20" s="51">
        <f t="shared" si="6"/>
        <v>0</v>
      </c>
      <c r="AE20" s="51">
        <f t="shared" si="0"/>
        <v>0</v>
      </c>
      <c r="AF20" s="51">
        <f t="shared" si="0"/>
        <v>0</v>
      </c>
      <c r="AG20" s="51">
        <f t="shared" si="0"/>
        <v>0</v>
      </c>
      <c r="AH20" s="51">
        <f t="shared" si="0"/>
        <v>0</v>
      </c>
      <c r="AI20" s="51">
        <f t="shared" si="0"/>
        <v>0</v>
      </c>
      <c r="AJ20" s="51">
        <f t="shared" si="0"/>
        <v>0</v>
      </c>
      <c r="AK20" s="813"/>
      <c r="AL20" s="991"/>
      <c r="AM20" s="51">
        <f t="shared" si="2"/>
        <v>0</v>
      </c>
      <c r="AN20" s="336"/>
      <c r="AO20" s="336"/>
      <c r="AP20" s="336"/>
      <c r="AQ20" s="336"/>
      <c r="AR20" s="336"/>
      <c r="AS20" s="336"/>
      <c r="AT20" s="813"/>
      <c r="AU20" s="994"/>
      <c r="AV20" s="51">
        <f t="shared" si="3"/>
        <v>0</v>
      </c>
      <c r="AW20" s="336"/>
      <c r="AX20" s="336"/>
      <c r="AY20" s="336"/>
      <c r="AZ20" s="336"/>
      <c r="BA20" s="336"/>
      <c r="BB20" s="336"/>
      <c r="BC20" s="813"/>
      <c r="BD20" s="425"/>
      <c r="BE20" s="51">
        <f t="shared" si="4"/>
        <v>0</v>
      </c>
      <c r="BF20" s="336"/>
      <c r="BG20" s="336"/>
      <c r="BH20" s="336"/>
      <c r="BI20" s="336"/>
      <c r="BJ20" s="336"/>
      <c r="BK20" s="336"/>
      <c r="BL20" s="813"/>
      <c r="BM20" s="426"/>
      <c r="BN20" s="51">
        <f t="shared" si="5"/>
        <v>0</v>
      </c>
      <c r="BO20" s="336"/>
      <c r="BP20" s="336"/>
      <c r="BQ20" s="336"/>
      <c r="BR20" s="336"/>
      <c r="BS20" s="336"/>
      <c r="BT20" s="336"/>
      <c r="BU20" s="821"/>
      <c r="BV20" s="822"/>
      <c r="BW20" s="822"/>
      <c r="BX20" s="822"/>
      <c r="BY20" s="822"/>
      <c r="BZ20" s="822"/>
      <c r="CA20" s="822"/>
      <c r="CB20" s="822"/>
      <c r="CC20" s="823"/>
    </row>
    <row r="21" spans="1:81" s="58" customFormat="1" ht="40.200000000000003" customHeight="1" x14ac:dyDescent="0.3">
      <c r="A21" s="34"/>
      <c r="B21" s="907"/>
      <c r="C21" s="1237"/>
      <c r="D21" s="872"/>
      <c r="E21" s="852"/>
      <c r="F21" s="852"/>
      <c r="G21" s="852"/>
      <c r="H21" s="852"/>
      <c r="I21" s="852"/>
      <c r="J21" s="813"/>
      <c r="K21" s="855"/>
      <c r="L21" s="858"/>
      <c r="M21" s="861"/>
      <c r="N21" s="837"/>
      <c r="O21" s="840"/>
      <c r="P21" s="864"/>
      <c r="Q21" s="867"/>
      <c r="R21" s="813"/>
      <c r="S21" s="39"/>
      <c r="T21" s="236"/>
      <c r="U21" s="236"/>
      <c r="V21" s="236"/>
      <c r="W21" s="39"/>
      <c r="X21" s="31"/>
      <c r="Y21" s="31"/>
      <c r="Z21" s="31"/>
      <c r="AA21" s="31"/>
      <c r="AB21" s="813"/>
      <c r="AC21" s="828"/>
      <c r="AD21" s="51">
        <f t="shared" si="6"/>
        <v>0</v>
      </c>
      <c r="AE21" s="51">
        <f t="shared" si="0"/>
        <v>0</v>
      </c>
      <c r="AF21" s="51">
        <f t="shared" si="0"/>
        <v>0</v>
      </c>
      <c r="AG21" s="51">
        <f t="shared" si="0"/>
        <v>0</v>
      </c>
      <c r="AH21" s="51">
        <f t="shared" si="0"/>
        <v>0</v>
      </c>
      <c r="AI21" s="51">
        <f t="shared" si="0"/>
        <v>0</v>
      </c>
      <c r="AJ21" s="51">
        <f t="shared" si="0"/>
        <v>0</v>
      </c>
      <c r="AK21" s="813"/>
      <c r="AL21" s="991"/>
      <c r="AM21" s="51">
        <f t="shared" si="2"/>
        <v>0</v>
      </c>
      <c r="AN21" s="336"/>
      <c r="AO21" s="336"/>
      <c r="AP21" s="336"/>
      <c r="AQ21" s="336"/>
      <c r="AR21" s="336"/>
      <c r="AS21" s="336"/>
      <c r="AT21" s="813"/>
      <c r="AU21" s="994"/>
      <c r="AV21" s="51">
        <f t="shared" si="3"/>
        <v>0</v>
      </c>
      <c r="AW21" s="336"/>
      <c r="AX21" s="336"/>
      <c r="AY21" s="336"/>
      <c r="AZ21" s="336"/>
      <c r="BA21" s="336"/>
      <c r="BB21" s="336"/>
      <c r="BC21" s="813"/>
      <c r="BD21" s="425"/>
      <c r="BE21" s="51">
        <f t="shared" si="4"/>
        <v>0</v>
      </c>
      <c r="BF21" s="336"/>
      <c r="BG21" s="336"/>
      <c r="BH21" s="336"/>
      <c r="BI21" s="336"/>
      <c r="BJ21" s="336"/>
      <c r="BK21" s="336"/>
      <c r="BL21" s="813"/>
      <c r="BM21" s="426"/>
      <c r="BN21" s="51">
        <f t="shared" si="5"/>
        <v>0</v>
      </c>
      <c r="BO21" s="336"/>
      <c r="BP21" s="336"/>
      <c r="BQ21" s="336"/>
      <c r="BR21" s="336"/>
      <c r="BS21" s="336"/>
      <c r="BT21" s="336"/>
      <c r="BU21" s="821"/>
      <c r="BV21" s="822"/>
      <c r="BW21" s="822"/>
      <c r="BX21" s="822"/>
      <c r="BY21" s="822"/>
      <c r="BZ21" s="822"/>
      <c r="CA21" s="822"/>
      <c r="CB21" s="822"/>
      <c r="CC21" s="823"/>
    </row>
    <row r="22" spans="1:81" s="58" customFormat="1" ht="40.200000000000003" customHeight="1" thickBot="1" x14ac:dyDescent="0.35">
      <c r="A22" s="34"/>
      <c r="B22" s="907"/>
      <c r="C22" s="1237"/>
      <c r="D22" s="873"/>
      <c r="E22" s="853"/>
      <c r="F22" s="853"/>
      <c r="G22" s="853"/>
      <c r="H22" s="853"/>
      <c r="I22" s="853"/>
      <c r="J22" s="814"/>
      <c r="K22" s="856"/>
      <c r="L22" s="859"/>
      <c r="M22" s="862"/>
      <c r="N22" s="838"/>
      <c r="O22" s="841"/>
      <c r="P22" s="865"/>
      <c r="Q22" s="874"/>
      <c r="R22" s="814"/>
      <c r="S22" s="232"/>
      <c r="T22" s="237"/>
      <c r="U22" s="237"/>
      <c r="V22" s="237"/>
      <c r="W22" s="232"/>
      <c r="X22" s="260"/>
      <c r="Y22" s="260"/>
      <c r="Z22" s="260"/>
      <c r="AA22" s="260"/>
      <c r="AB22" s="814"/>
      <c r="AC22" s="829"/>
      <c r="AD22" s="46">
        <f t="shared" si="6"/>
        <v>0</v>
      </c>
      <c r="AE22" s="46">
        <f t="shared" si="0"/>
        <v>0</v>
      </c>
      <c r="AF22" s="46">
        <f t="shared" si="0"/>
        <v>0</v>
      </c>
      <c r="AG22" s="46">
        <f t="shared" si="0"/>
        <v>0</v>
      </c>
      <c r="AH22" s="46">
        <f t="shared" si="0"/>
        <v>0</v>
      </c>
      <c r="AI22" s="46">
        <f t="shared" si="0"/>
        <v>0</v>
      </c>
      <c r="AJ22" s="46">
        <f t="shared" si="0"/>
        <v>0</v>
      </c>
      <c r="AK22" s="814"/>
      <c r="AL22" s="992"/>
      <c r="AM22" s="46">
        <f t="shared" si="2"/>
        <v>0</v>
      </c>
      <c r="AN22" s="37"/>
      <c r="AO22" s="37"/>
      <c r="AP22" s="37"/>
      <c r="AQ22" s="37"/>
      <c r="AR22" s="37"/>
      <c r="AS22" s="37"/>
      <c r="AT22" s="814"/>
      <c r="AU22" s="995"/>
      <c r="AV22" s="46">
        <f t="shared" si="3"/>
        <v>0</v>
      </c>
      <c r="AW22" s="37"/>
      <c r="AX22" s="37"/>
      <c r="AY22" s="37"/>
      <c r="AZ22" s="37"/>
      <c r="BA22" s="37"/>
      <c r="BB22" s="37"/>
      <c r="BC22" s="814"/>
      <c r="BD22" s="56"/>
      <c r="BE22" s="46">
        <f t="shared" si="4"/>
        <v>0</v>
      </c>
      <c r="BF22" s="37"/>
      <c r="BG22" s="37"/>
      <c r="BH22" s="37"/>
      <c r="BI22" s="37"/>
      <c r="BJ22" s="37"/>
      <c r="BK22" s="37"/>
      <c r="BL22" s="814"/>
      <c r="BM22" s="43"/>
      <c r="BN22" s="46">
        <f t="shared" si="5"/>
        <v>0</v>
      </c>
      <c r="BO22" s="37"/>
      <c r="BP22" s="37"/>
      <c r="BQ22" s="37"/>
      <c r="BR22" s="37"/>
      <c r="BS22" s="37"/>
      <c r="BT22" s="37"/>
      <c r="BU22" s="824"/>
      <c r="BV22" s="825"/>
      <c r="BW22" s="825"/>
      <c r="BX22" s="825"/>
      <c r="BY22" s="825"/>
      <c r="BZ22" s="825"/>
      <c r="CA22" s="825"/>
      <c r="CB22" s="825"/>
      <c r="CC22" s="826"/>
    </row>
    <row r="23" spans="1:81" s="58" customFormat="1" ht="40.200000000000003" customHeight="1" thickTop="1" x14ac:dyDescent="0.3">
      <c r="A23" s="34"/>
      <c r="B23" s="907"/>
      <c r="C23" s="1237"/>
      <c r="D23" s="871"/>
      <c r="E23" s="851"/>
      <c r="F23" s="851"/>
      <c r="G23" s="851"/>
      <c r="H23" s="851"/>
      <c r="I23" s="851"/>
      <c r="J23" s="812">
        <v>608</v>
      </c>
      <c r="K23" s="854" t="str">
        <f>+[16]Metas!K699</f>
        <v>Realizar el reporte oportuno de las vacantes para concurso cuando la comisión lo solicite</v>
      </c>
      <c r="L23" s="1187">
        <v>0.18</v>
      </c>
      <c r="M23" s="1190">
        <f>SUM(N23:Q23)</f>
        <v>0.18</v>
      </c>
      <c r="N23" s="1193"/>
      <c r="O23" s="1175">
        <v>0.18</v>
      </c>
      <c r="P23" s="1178"/>
      <c r="Q23" s="1181"/>
      <c r="R23" s="812">
        <f>+$J23</f>
        <v>608</v>
      </c>
      <c r="S23" s="231" t="s">
        <v>6018</v>
      </c>
      <c r="T23" s="235"/>
      <c r="U23" s="235" t="s">
        <v>3827</v>
      </c>
      <c r="V23" s="235" t="s">
        <v>3831</v>
      </c>
      <c r="W23" s="231" t="s">
        <v>6019</v>
      </c>
      <c r="X23" s="256">
        <v>44927</v>
      </c>
      <c r="Y23" s="256">
        <v>45016</v>
      </c>
      <c r="Z23" s="256"/>
      <c r="AA23" s="256"/>
      <c r="AB23" s="812">
        <f t="shared" ref="AB23" si="7">+$J23</f>
        <v>608</v>
      </c>
      <c r="AC23" s="827">
        <f>+L23</f>
        <v>0.18</v>
      </c>
      <c r="AD23" s="44">
        <f t="shared" si="6"/>
        <v>0</v>
      </c>
      <c r="AE23" s="44">
        <f t="shared" si="0"/>
        <v>0</v>
      </c>
      <c r="AF23" s="44">
        <f t="shared" si="0"/>
        <v>0</v>
      </c>
      <c r="AG23" s="44">
        <f t="shared" si="0"/>
        <v>0</v>
      </c>
      <c r="AH23" s="44">
        <f t="shared" si="0"/>
        <v>0</v>
      </c>
      <c r="AI23" s="44">
        <f t="shared" si="0"/>
        <v>0</v>
      </c>
      <c r="AJ23" s="44">
        <f t="shared" si="0"/>
        <v>0</v>
      </c>
      <c r="AK23" s="812">
        <f t="shared" ref="AK23" si="8">+$J23</f>
        <v>608</v>
      </c>
      <c r="AL23" s="990">
        <f>+N23</f>
        <v>0</v>
      </c>
      <c r="AM23" s="44">
        <f t="shared" si="2"/>
        <v>0</v>
      </c>
      <c r="AN23" s="35"/>
      <c r="AO23" s="35"/>
      <c r="AP23" s="35"/>
      <c r="AQ23" s="35"/>
      <c r="AR23" s="35"/>
      <c r="AS23" s="35"/>
      <c r="AT23" s="812">
        <f t="shared" ref="AT23" si="9">+$J23</f>
        <v>608</v>
      </c>
      <c r="AU23" s="993">
        <f>+O23</f>
        <v>0.18</v>
      </c>
      <c r="AV23" s="44">
        <f t="shared" si="3"/>
        <v>0</v>
      </c>
      <c r="AW23" s="35"/>
      <c r="AX23" s="35"/>
      <c r="AY23" s="35"/>
      <c r="AZ23" s="35"/>
      <c r="BA23" s="35"/>
      <c r="BB23" s="35"/>
      <c r="BC23" s="812">
        <f t="shared" ref="BC23" si="10">+$J23</f>
        <v>608</v>
      </c>
      <c r="BD23" s="54">
        <f>+P23</f>
        <v>0</v>
      </c>
      <c r="BE23" s="44">
        <f t="shared" si="4"/>
        <v>0</v>
      </c>
      <c r="BF23" s="35"/>
      <c r="BG23" s="35"/>
      <c r="BH23" s="35"/>
      <c r="BI23" s="35"/>
      <c r="BJ23" s="35"/>
      <c r="BK23" s="35"/>
      <c r="BL23" s="812">
        <f t="shared" ref="BL23" si="11">+$J23</f>
        <v>608</v>
      </c>
      <c r="BM23" s="41">
        <f>+Q23</f>
        <v>0</v>
      </c>
      <c r="BN23" s="44">
        <f t="shared" si="5"/>
        <v>0</v>
      </c>
      <c r="BO23" s="35"/>
      <c r="BP23" s="35"/>
      <c r="BQ23" s="35"/>
      <c r="BR23" s="35"/>
      <c r="BS23" s="35"/>
      <c r="BT23" s="35"/>
      <c r="BU23" s="818"/>
      <c r="BV23" s="819"/>
      <c r="BW23" s="819"/>
      <c r="BX23" s="819"/>
      <c r="BY23" s="819"/>
      <c r="BZ23" s="819"/>
      <c r="CA23" s="819"/>
      <c r="CB23" s="819"/>
      <c r="CC23" s="820"/>
    </row>
    <row r="24" spans="1:81" s="58" customFormat="1" ht="40.200000000000003" customHeight="1" x14ac:dyDescent="0.3">
      <c r="A24" s="34"/>
      <c r="B24" s="907"/>
      <c r="C24" s="1237"/>
      <c r="D24" s="872"/>
      <c r="E24" s="852"/>
      <c r="F24" s="852"/>
      <c r="G24" s="852"/>
      <c r="H24" s="852"/>
      <c r="I24" s="852"/>
      <c r="J24" s="813"/>
      <c r="K24" s="855"/>
      <c r="L24" s="1188"/>
      <c r="M24" s="1191"/>
      <c r="N24" s="1194"/>
      <c r="O24" s="1176"/>
      <c r="P24" s="1179"/>
      <c r="Q24" s="1182"/>
      <c r="R24" s="813"/>
      <c r="S24" s="39"/>
      <c r="T24" s="236"/>
      <c r="U24" s="236"/>
      <c r="V24" s="236"/>
      <c r="W24" s="39"/>
      <c r="X24" s="31"/>
      <c r="Y24" s="31"/>
      <c r="Z24" s="31"/>
      <c r="AA24" s="31"/>
      <c r="AB24" s="813"/>
      <c r="AC24" s="828"/>
      <c r="AD24" s="51">
        <f t="shared" si="6"/>
        <v>0</v>
      </c>
      <c r="AE24" s="51">
        <f t="shared" si="0"/>
        <v>0</v>
      </c>
      <c r="AF24" s="51">
        <f t="shared" si="0"/>
        <v>0</v>
      </c>
      <c r="AG24" s="51">
        <f t="shared" si="0"/>
        <v>0</v>
      </c>
      <c r="AH24" s="51">
        <f t="shared" si="0"/>
        <v>0</v>
      </c>
      <c r="AI24" s="51">
        <f t="shared" si="0"/>
        <v>0</v>
      </c>
      <c r="AJ24" s="51">
        <f t="shared" si="0"/>
        <v>0</v>
      </c>
      <c r="AK24" s="813"/>
      <c r="AL24" s="991"/>
      <c r="AM24" s="51">
        <f t="shared" si="2"/>
        <v>0</v>
      </c>
      <c r="AN24" s="336"/>
      <c r="AO24" s="336"/>
      <c r="AP24" s="336"/>
      <c r="AQ24" s="336"/>
      <c r="AR24" s="336"/>
      <c r="AS24" s="336"/>
      <c r="AT24" s="813"/>
      <c r="AU24" s="994"/>
      <c r="AV24" s="51">
        <f t="shared" si="3"/>
        <v>0</v>
      </c>
      <c r="AW24" s="336"/>
      <c r="AX24" s="336"/>
      <c r="AY24" s="336"/>
      <c r="AZ24" s="336"/>
      <c r="BA24" s="336"/>
      <c r="BB24" s="336"/>
      <c r="BC24" s="813"/>
      <c r="BD24" s="425"/>
      <c r="BE24" s="51">
        <f t="shared" si="4"/>
        <v>0</v>
      </c>
      <c r="BF24" s="336"/>
      <c r="BG24" s="336"/>
      <c r="BH24" s="336"/>
      <c r="BI24" s="336"/>
      <c r="BJ24" s="336"/>
      <c r="BK24" s="336"/>
      <c r="BL24" s="813"/>
      <c r="BM24" s="426"/>
      <c r="BN24" s="51">
        <f t="shared" si="5"/>
        <v>0</v>
      </c>
      <c r="BO24" s="336"/>
      <c r="BP24" s="336"/>
      <c r="BQ24" s="336"/>
      <c r="BR24" s="336"/>
      <c r="BS24" s="336"/>
      <c r="BT24" s="336"/>
      <c r="BU24" s="821"/>
      <c r="BV24" s="822"/>
      <c r="BW24" s="822"/>
      <c r="BX24" s="822"/>
      <c r="BY24" s="822"/>
      <c r="BZ24" s="822"/>
      <c r="CA24" s="822"/>
      <c r="CB24" s="822"/>
      <c r="CC24" s="823"/>
    </row>
    <row r="25" spans="1:81" s="58" customFormat="1" ht="40.200000000000003" customHeight="1" x14ac:dyDescent="0.3">
      <c r="A25" s="34"/>
      <c r="B25" s="907"/>
      <c r="C25" s="1237"/>
      <c r="D25" s="872"/>
      <c r="E25" s="852"/>
      <c r="F25" s="852"/>
      <c r="G25" s="852"/>
      <c r="H25" s="852"/>
      <c r="I25" s="852"/>
      <c r="J25" s="813"/>
      <c r="K25" s="855"/>
      <c r="L25" s="1188"/>
      <c r="M25" s="1191"/>
      <c r="N25" s="1194"/>
      <c r="O25" s="1176"/>
      <c r="P25" s="1179"/>
      <c r="Q25" s="1182"/>
      <c r="R25" s="813"/>
      <c r="S25" s="39"/>
      <c r="T25" s="236"/>
      <c r="U25" s="236"/>
      <c r="V25" s="236"/>
      <c r="W25" s="39"/>
      <c r="X25" s="31"/>
      <c r="Y25" s="31"/>
      <c r="Z25" s="31"/>
      <c r="AA25" s="31"/>
      <c r="AB25" s="813"/>
      <c r="AC25" s="828"/>
      <c r="AD25" s="51">
        <f t="shared" si="6"/>
        <v>0</v>
      </c>
      <c r="AE25" s="51">
        <f t="shared" si="0"/>
        <v>0</v>
      </c>
      <c r="AF25" s="51">
        <f t="shared" si="0"/>
        <v>0</v>
      </c>
      <c r="AG25" s="51">
        <f t="shared" si="0"/>
        <v>0</v>
      </c>
      <c r="AH25" s="51">
        <f t="shared" si="0"/>
        <v>0</v>
      </c>
      <c r="AI25" s="51">
        <f t="shared" si="0"/>
        <v>0</v>
      </c>
      <c r="AJ25" s="51">
        <f t="shared" si="0"/>
        <v>0</v>
      </c>
      <c r="AK25" s="813"/>
      <c r="AL25" s="991"/>
      <c r="AM25" s="51">
        <f t="shared" si="2"/>
        <v>0</v>
      </c>
      <c r="AN25" s="336"/>
      <c r="AO25" s="336"/>
      <c r="AP25" s="336"/>
      <c r="AQ25" s="336"/>
      <c r="AR25" s="336"/>
      <c r="AS25" s="336"/>
      <c r="AT25" s="813"/>
      <c r="AU25" s="994"/>
      <c r="AV25" s="51">
        <f t="shared" si="3"/>
        <v>0</v>
      </c>
      <c r="AW25" s="336"/>
      <c r="AX25" s="336"/>
      <c r="AY25" s="336"/>
      <c r="AZ25" s="336"/>
      <c r="BA25" s="336"/>
      <c r="BB25" s="336"/>
      <c r="BC25" s="813"/>
      <c r="BD25" s="425"/>
      <c r="BE25" s="51">
        <f t="shared" si="4"/>
        <v>0</v>
      </c>
      <c r="BF25" s="336"/>
      <c r="BG25" s="336"/>
      <c r="BH25" s="336"/>
      <c r="BI25" s="336"/>
      <c r="BJ25" s="336"/>
      <c r="BK25" s="336"/>
      <c r="BL25" s="813"/>
      <c r="BM25" s="426"/>
      <c r="BN25" s="51">
        <f t="shared" si="5"/>
        <v>0</v>
      </c>
      <c r="BO25" s="336"/>
      <c r="BP25" s="336"/>
      <c r="BQ25" s="336"/>
      <c r="BR25" s="336"/>
      <c r="BS25" s="336"/>
      <c r="BT25" s="336"/>
      <c r="BU25" s="821"/>
      <c r="BV25" s="822"/>
      <c r="BW25" s="822"/>
      <c r="BX25" s="822"/>
      <c r="BY25" s="822"/>
      <c r="BZ25" s="822"/>
      <c r="CA25" s="822"/>
      <c r="CB25" s="822"/>
      <c r="CC25" s="823"/>
    </row>
    <row r="26" spans="1:81" s="58" customFormat="1" ht="40.200000000000003" customHeight="1" thickBot="1" x14ac:dyDescent="0.35">
      <c r="A26" s="34"/>
      <c r="B26" s="907"/>
      <c r="C26" s="1237"/>
      <c r="D26" s="873"/>
      <c r="E26" s="853"/>
      <c r="F26" s="853"/>
      <c r="G26" s="853"/>
      <c r="H26" s="853"/>
      <c r="I26" s="853"/>
      <c r="J26" s="814"/>
      <c r="K26" s="856"/>
      <c r="L26" s="1189"/>
      <c r="M26" s="1192"/>
      <c r="N26" s="1195"/>
      <c r="O26" s="1177"/>
      <c r="P26" s="1180"/>
      <c r="Q26" s="1183"/>
      <c r="R26" s="814"/>
      <c r="S26" s="232"/>
      <c r="T26" s="237"/>
      <c r="U26" s="237"/>
      <c r="V26" s="237"/>
      <c r="W26" s="232"/>
      <c r="X26" s="260"/>
      <c r="Y26" s="260"/>
      <c r="Z26" s="260"/>
      <c r="AA26" s="260"/>
      <c r="AB26" s="814"/>
      <c r="AC26" s="829"/>
      <c r="AD26" s="46">
        <f t="shared" si="6"/>
        <v>0</v>
      </c>
      <c r="AE26" s="46">
        <f t="shared" si="0"/>
        <v>0</v>
      </c>
      <c r="AF26" s="46">
        <f t="shared" si="0"/>
        <v>0</v>
      </c>
      <c r="AG26" s="46">
        <f t="shared" si="0"/>
        <v>0</v>
      </c>
      <c r="AH26" s="46">
        <f t="shared" si="0"/>
        <v>0</v>
      </c>
      <c r="AI26" s="46">
        <f t="shared" si="0"/>
        <v>0</v>
      </c>
      <c r="AJ26" s="46">
        <f t="shared" si="0"/>
        <v>0</v>
      </c>
      <c r="AK26" s="814"/>
      <c r="AL26" s="992"/>
      <c r="AM26" s="46">
        <f t="shared" si="2"/>
        <v>0</v>
      </c>
      <c r="AN26" s="37"/>
      <c r="AO26" s="37"/>
      <c r="AP26" s="37"/>
      <c r="AQ26" s="37"/>
      <c r="AR26" s="37"/>
      <c r="AS26" s="37"/>
      <c r="AT26" s="814"/>
      <c r="AU26" s="995"/>
      <c r="AV26" s="46">
        <f t="shared" si="3"/>
        <v>0</v>
      </c>
      <c r="AW26" s="37"/>
      <c r="AX26" s="37"/>
      <c r="AY26" s="37"/>
      <c r="AZ26" s="37"/>
      <c r="BA26" s="37"/>
      <c r="BB26" s="37"/>
      <c r="BC26" s="814"/>
      <c r="BD26" s="56"/>
      <c r="BE26" s="46">
        <f t="shared" si="4"/>
        <v>0</v>
      </c>
      <c r="BF26" s="37"/>
      <c r="BG26" s="37"/>
      <c r="BH26" s="37"/>
      <c r="BI26" s="37"/>
      <c r="BJ26" s="37"/>
      <c r="BK26" s="37"/>
      <c r="BL26" s="814"/>
      <c r="BM26" s="43"/>
      <c r="BN26" s="46">
        <f t="shared" si="5"/>
        <v>0</v>
      </c>
      <c r="BO26" s="37"/>
      <c r="BP26" s="37"/>
      <c r="BQ26" s="37"/>
      <c r="BR26" s="37"/>
      <c r="BS26" s="37"/>
      <c r="BT26" s="37"/>
      <c r="BU26" s="824"/>
      <c r="BV26" s="825"/>
      <c r="BW26" s="825"/>
      <c r="BX26" s="825"/>
      <c r="BY26" s="825"/>
      <c r="BZ26" s="825"/>
      <c r="CA26" s="825"/>
      <c r="CB26" s="825"/>
      <c r="CC26" s="826"/>
    </row>
    <row r="27" spans="1:81" s="58" customFormat="1" ht="40.200000000000003" customHeight="1" thickTop="1" x14ac:dyDescent="0.3">
      <c r="A27" s="34"/>
      <c r="B27" s="907"/>
      <c r="C27" s="1237"/>
      <c r="D27" s="871"/>
      <c r="E27" s="851"/>
      <c r="F27" s="851"/>
      <c r="G27" s="851"/>
      <c r="H27" s="851"/>
      <c r="I27" s="851"/>
      <c r="J27" s="812">
        <v>609</v>
      </c>
      <c r="K27" s="854" t="str">
        <f>+[16]Metas!K700</f>
        <v>Participación de los funcionarios en capacitaciones y actividades de bienestar social</v>
      </c>
      <c r="L27" s="1187">
        <v>0.7</v>
      </c>
      <c r="M27" s="1190">
        <f>SUM(N27:Q27)</f>
        <v>0.7</v>
      </c>
      <c r="N27" s="1193"/>
      <c r="O27" s="1175">
        <v>0.7</v>
      </c>
      <c r="P27" s="1178"/>
      <c r="Q27" s="1181"/>
      <c r="R27" s="812">
        <f>+$J27</f>
        <v>609</v>
      </c>
      <c r="S27" s="231" t="s">
        <v>6020</v>
      </c>
      <c r="T27" s="235" t="s">
        <v>3821</v>
      </c>
      <c r="U27" s="235" t="s">
        <v>3828</v>
      </c>
      <c r="V27" s="235" t="s">
        <v>3830</v>
      </c>
      <c r="W27" s="337" t="s">
        <v>6021</v>
      </c>
      <c r="X27" s="258">
        <v>44958</v>
      </c>
      <c r="Y27" s="258">
        <v>45199</v>
      </c>
      <c r="Z27" s="258"/>
      <c r="AA27" s="258"/>
      <c r="AB27" s="812">
        <f t="shared" ref="AB27" si="12">+$J27</f>
        <v>609</v>
      </c>
      <c r="AC27" s="827">
        <f t="shared" ref="AC27" si="13">+L27</f>
        <v>0.7</v>
      </c>
      <c r="AD27" s="44">
        <f t="shared" si="6"/>
        <v>417759030</v>
      </c>
      <c r="AE27" s="44">
        <f t="shared" si="6"/>
        <v>417759030</v>
      </c>
      <c r="AF27" s="44">
        <f t="shared" si="6"/>
        <v>0</v>
      </c>
      <c r="AG27" s="44">
        <f t="shared" si="6"/>
        <v>0</v>
      </c>
      <c r="AH27" s="44">
        <f t="shared" si="6"/>
        <v>0</v>
      </c>
      <c r="AI27" s="44">
        <f t="shared" si="6"/>
        <v>0</v>
      </c>
      <c r="AJ27" s="44">
        <f t="shared" si="6"/>
        <v>0</v>
      </c>
      <c r="AK27" s="812">
        <f t="shared" ref="AK27" si="14">+$J27</f>
        <v>609</v>
      </c>
      <c r="AL27" s="830">
        <f>+N27</f>
        <v>0</v>
      </c>
      <c r="AM27" s="44">
        <f t="shared" si="2"/>
        <v>417759030</v>
      </c>
      <c r="AN27" s="47">
        <v>417759030</v>
      </c>
      <c r="AO27" s="47"/>
      <c r="AP27" s="47"/>
      <c r="AQ27" s="47"/>
      <c r="AR27" s="47"/>
      <c r="AS27" s="47"/>
      <c r="AT27" s="812">
        <f t="shared" ref="AT27" si="15">+$J27</f>
        <v>609</v>
      </c>
      <c r="AU27" s="833">
        <f>+O27</f>
        <v>0.7</v>
      </c>
      <c r="AV27" s="44">
        <f t="shared" si="3"/>
        <v>0</v>
      </c>
      <c r="AW27" s="47"/>
      <c r="AX27" s="47"/>
      <c r="AY27" s="47"/>
      <c r="AZ27" s="47"/>
      <c r="BA27" s="47"/>
      <c r="BB27" s="47"/>
      <c r="BC27" s="812">
        <f t="shared" ref="BC27" si="16">+$J27</f>
        <v>609</v>
      </c>
      <c r="BD27" s="809">
        <f>+P27</f>
        <v>0</v>
      </c>
      <c r="BE27" s="44">
        <f t="shared" si="4"/>
        <v>0</v>
      </c>
      <c r="BF27" s="47"/>
      <c r="BG27" s="47"/>
      <c r="BH27" s="47"/>
      <c r="BI27" s="47"/>
      <c r="BJ27" s="47"/>
      <c r="BK27" s="47"/>
      <c r="BL27" s="812">
        <f t="shared" ref="BL27" si="17">+$J27</f>
        <v>609</v>
      </c>
      <c r="BM27" s="815">
        <f>+Q27</f>
        <v>0</v>
      </c>
      <c r="BN27" s="44">
        <f t="shared" si="5"/>
        <v>0</v>
      </c>
      <c r="BO27" s="47"/>
      <c r="BP27" s="47"/>
      <c r="BQ27" s="47"/>
      <c r="BR27" s="47"/>
      <c r="BS27" s="47"/>
      <c r="BT27" s="47"/>
      <c r="BU27" s="818"/>
      <c r="BV27" s="819"/>
      <c r="BW27" s="819"/>
      <c r="BX27" s="819"/>
      <c r="BY27" s="819"/>
      <c r="BZ27" s="819"/>
      <c r="CA27" s="819"/>
      <c r="CB27" s="819"/>
      <c r="CC27" s="820"/>
    </row>
    <row r="28" spans="1:81" s="58" customFormat="1" ht="40.200000000000003" customHeight="1" x14ac:dyDescent="0.3">
      <c r="A28" s="34"/>
      <c r="B28" s="907"/>
      <c r="C28" s="1237"/>
      <c r="D28" s="872"/>
      <c r="E28" s="852"/>
      <c r="F28" s="852"/>
      <c r="G28" s="852"/>
      <c r="H28" s="852"/>
      <c r="I28" s="852"/>
      <c r="J28" s="813"/>
      <c r="K28" s="855"/>
      <c r="L28" s="1188"/>
      <c r="M28" s="1191"/>
      <c r="N28" s="1194"/>
      <c r="O28" s="1176"/>
      <c r="P28" s="1179"/>
      <c r="Q28" s="1182"/>
      <c r="R28" s="813"/>
      <c r="S28" s="39" t="s">
        <v>6022</v>
      </c>
      <c r="T28" s="236"/>
      <c r="U28" s="236"/>
      <c r="V28" s="236"/>
      <c r="W28" s="39" t="s">
        <v>6021</v>
      </c>
      <c r="X28" s="31">
        <v>44958</v>
      </c>
      <c r="Y28" s="259">
        <v>45199</v>
      </c>
      <c r="Z28" s="31"/>
      <c r="AA28" s="31"/>
      <c r="AB28" s="813"/>
      <c r="AC28" s="828"/>
      <c r="AD28" s="51">
        <f t="shared" si="6"/>
        <v>0</v>
      </c>
      <c r="AE28" s="51">
        <f t="shared" si="6"/>
        <v>0</v>
      </c>
      <c r="AF28" s="51">
        <f t="shared" si="6"/>
        <v>0</v>
      </c>
      <c r="AG28" s="51">
        <f t="shared" si="6"/>
        <v>0</v>
      </c>
      <c r="AH28" s="51">
        <f t="shared" si="6"/>
        <v>0</v>
      </c>
      <c r="AI28" s="51">
        <f t="shared" si="6"/>
        <v>0</v>
      </c>
      <c r="AJ28" s="51">
        <f t="shared" si="6"/>
        <v>0</v>
      </c>
      <c r="AK28" s="813"/>
      <c r="AL28" s="831"/>
      <c r="AM28" s="51">
        <f t="shared" si="2"/>
        <v>0</v>
      </c>
      <c r="AN28" s="257"/>
      <c r="AO28" s="257"/>
      <c r="AP28" s="257"/>
      <c r="AQ28" s="257"/>
      <c r="AR28" s="257"/>
      <c r="AS28" s="257"/>
      <c r="AT28" s="813"/>
      <c r="AU28" s="834"/>
      <c r="AV28" s="51">
        <f t="shared" si="3"/>
        <v>0</v>
      </c>
      <c r="AW28" s="257"/>
      <c r="AX28" s="257"/>
      <c r="AY28" s="257"/>
      <c r="AZ28" s="257"/>
      <c r="BA28" s="257"/>
      <c r="BB28" s="257"/>
      <c r="BC28" s="813"/>
      <c r="BD28" s="810"/>
      <c r="BE28" s="51">
        <f t="shared" si="4"/>
        <v>0</v>
      </c>
      <c r="BF28" s="257"/>
      <c r="BG28" s="257"/>
      <c r="BH28" s="257"/>
      <c r="BI28" s="257"/>
      <c r="BJ28" s="257"/>
      <c r="BK28" s="257"/>
      <c r="BL28" s="813"/>
      <c r="BM28" s="816"/>
      <c r="BN28" s="51">
        <f t="shared" si="5"/>
        <v>0</v>
      </c>
      <c r="BO28" s="257"/>
      <c r="BP28" s="257"/>
      <c r="BQ28" s="257"/>
      <c r="BR28" s="257"/>
      <c r="BS28" s="257"/>
      <c r="BT28" s="257"/>
      <c r="BU28" s="821"/>
      <c r="BV28" s="822"/>
      <c r="BW28" s="822"/>
      <c r="BX28" s="822"/>
      <c r="BY28" s="822"/>
      <c r="BZ28" s="822"/>
      <c r="CA28" s="822"/>
      <c r="CB28" s="822"/>
      <c r="CC28" s="823"/>
    </row>
    <row r="29" spans="1:81" s="58" customFormat="1" ht="40.200000000000003" customHeight="1" x14ac:dyDescent="0.3">
      <c r="A29" s="34"/>
      <c r="B29" s="907"/>
      <c r="C29" s="1237"/>
      <c r="D29" s="872"/>
      <c r="E29" s="852"/>
      <c r="F29" s="852"/>
      <c r="G29" s="852"/>
      <c r="H29" s="852"/>
      <c r="I29" s="852"/>
      <c r="J29" s="813"/>
      <c r="K29" s="855"/>
      <c r="L29" s="1188"/>
      <c r="M29" s="1191"/>
      <c r="N29" s="1194"/>
      <c r="O29" s="1176"/>
      <c r="P29" s="1179"/>
      <c r="Q29" s="1182"/>
      <c r="R29" s="813"/>
      <c r="S29" s="39" t="s">
        <v>6023</v>
      </c>
      <c r="T29" s="236"/>
      <c r="U29" s="236"/>
      <c r="V29" s="236"/>
      <c r="W29" s="261" t="s">
        <v>6021</v>
      </c>
      <c r="X29" s="259">
        <v>44958</v>
      </c>
      <c r="Y29" s="259">
        <v>45199</v>
      </c>
      <c r="Z29" s="259"/>
      <c r="AA29" s="259"/>
      <c r="AB29" s="813"/>
      <c r="AC29" s="828"/>
      <c r="AD29" s="51">
        <f t="shared" si="6"/>
        <v>0</v>
      </c>
      <c r="AE29" s="51">
        <f t="shared" si="6"/>
        <v>0</v>
      </c>
      <c r="AF29" s="51">
        <f t="shared" si="6"/>
        <v>0</v>
      </c>
      <c r="AG29" s="51">
        <f t="shared" si="6"/>
        <v>0</v>
      </c>
      <c r="AH29" s="51">
        <f t="shared" si="6"/>
        <v>0</v>
      </c>
      <c r="AI29" s="51">
        <f t="shared" si="6"/>
        <v>0</v>
      </c>
      <c r="AJ29" s="51">
        <f t="shared" si="6"/>
        <v>0</v>
      </c>
      <c r="AK29" s="813"/>
      <c r="AL29" s="831"/>
      <c r="AM29" s="51">
        <f t="shared" si="2"/>
        <v>0</v>
      </c>
      <c r="AN29" s="257"/>
      <c r="AO29" s="257"/>
      <c r="AP29" s="257"/>
      <c r="AQ29" s="257"/>
      <c r="AR29" s="257"/>
      <c r="AS29" s="257"/>
      <c r="AT29" s="813"/>
      <c r="AU29" s="834"/>
      <c r="AV29" s="51">
        <f t="shared" si="3"/>
        <v>0</v>
      </c>
      <c r="AW29" s="257"/>
      <c r="AX29" s="257"/>
      <c r="AY29" s="257"/>
      <c r="AZ29" s="257"/>
      <c r="BA29" s="257"/>
      <c r="BB29" s="257"/>
      <c r="BC29" s="813"/>
      <c r="BD29" s="810"/>
      <c r="BE29" s="51">
        <f t="shared" si="4"/>
        <v>0</v>
      </c>
      <c r="BF29" s="257"/>
      <c r="BG29" s="257"/>
      <c r="BH29" s="257"/>
      <c r="BI29" s="257"/>
      <c r="BJ29" s="257"/>
      <c r="BK29" s="257"/>
      <c r="BL29" s="813"/>
      <c r="BM29" s="816"/>
      <c r="BN29" s="51">
        <f t="shared" si="5"/>
        <v>0</v>
      </c>
      <c r="BO29" s="257"/>
      <c r="BP29" s="257"/>
      <c r="BQ29" s="257"/>
      <c r="BR29" s="257"/>
      <c r="BS29" s="257"/>
      <c r="BT29" s="257"/>
      <c r="BU29" s="821"/>
      <c r="BV29" s="822"/>
      <c r="BW29" s="822"/>
      <c r="BX29" s="822"/>
      <c r="BY29" s="822"/>
      <c r="BZ29" s="822"/>
      <c r="CA29" s="822"/>
      <c r="CB29" s="822"/>
      <c r="CC29" s="823"/>
    </row>
    <row r="30" spans="1:81" s="58" customFormat="1" ht="40.200000000000003" customHeight="1" thickBot="1" x14ac:dyDescent="0.35">
      <c r="A30" s="34"/>
      <c r="B30" s="907"/>
      <c r="C30" s="1237"/>
      <c r="D30" s="873"/>
      <c r="E30" s="853"/>
      <c r="F30" s="853"/>
      <c r="G30" s="853"/>
      <c r="H30" s="853"/>
      <c r="I30" s="853"/>
      <c r="J30" s="814"/>
      <c r="K30" s="856"/>
      <c r="L30" s="1189"/>
      <c r="M30" s="1192"/>
      <c r="N30" s="1195"/>
      <c r="O30" s="1177"/>
      <c r="P30" s="1180"/>
      <c r="Q30" s="1183"/>
      <c r="R30" s="814"/>
      <c r="S30" s="232" t="s">
        <v>6024</v>
      </c>
      <c r="T30" s="237"/>
      <c r="U30" s="237"/>
      <c r="V30" s="237"/>
      <c r="W30" s="261" t="s">
        <v>6021</v>
      </c>
      <c r="X30" s="259">
        <v>44958</v>
      </c>
      <c r="Y30" s="259">
        <v>45199</v>
      </c>
      <c r="Z30" s="259"/>
      <c r="AA30" s="259"/>
      <c r="AB30" s="814"/>
      <c r="AC30" s="829"/>
      <c r="AD30" s="46">
        <f t="shared" si="6"/>
        <v>0</v>
      </c>
      <c r="AE30" s="46">
        <f t="shared" si="6"/>
        <v>0</v>
      </c>
      <c r="AF30" s="46">
        <f t="shared" si="6"/>
        <v>0</v>
      </c>
      <c r="AG30" s="46">
        <f t="shared" si="6"/>
        <v>0</v>
      </c>
      <c r="AH30" s="46">
        <f t="shared" si="6"/>
        <v>0</v>
      </c>
      <c r="AI30" s="46">
        <f t="shared" si="6"/>
        <v>0</v>
      </c>
      <c r="AJ30" s="46">
        <f t="shared" si="6"/>
        <v>0</v>
      </c>
      <c r="AK30" s="814"/>
      <c r="AL30" s="832"/>
      <c r="AM30" s="46">
        <f t="shared" si="2"/>
        <v>0</v>
      </c>
      <c r="AN30" s="49"/>
      <c r="AO30" s="49"/>
      <c r="AP30" s="49"/>
      <c r="AQ30" s="49"/>
      <c r="AR30" s="49"/>
      <c r="AS30" s="49"/>
      <c r="AT30" s="814"/>
      <c r="AU30" s="835"/>
      <c r="AV30" s="46">
        <f t="shared" si="3"/>
        <v>0</v>
      </c>
      <c r="AW30" s="49"/>
      <c r="AX30" s="49"/>
      <c r="AY30" s="49"/>
      <c r="AZ30" s="49"/>
      <c r="BA30" s="49"/>
      <c r="BB30" s="49"/>
      <c r="BC30" s="814"/>
      <c r="BD30" s="811"/>
      <c r="BE30" s="46">
        <f t="shared" si="4"/>
        <v>0</v>
      </c>
      <c r="BF30" s="49"/>
      <c r="BG30" s="49"/>
      <c r="BH30" s="49"/>
      <c r="BI30" s="49"/>
      <c r="BJ30" s="49"/>
      <c r="BK30" s="49"/>
      <c r="BL30" s="814"/>
      <c r="BM30" s="817"/>
      <c r="BN30" s="46">
        <f t="shared" si="5"/>
        <v>0</v>
      </c>
      <c r="BO30" s="49"/>
      <c r="BP30" s="49"/>
      <c r="BQ30" s="49"/>
      <c r="BR30" s="49"/>
      <c r="BS30" s="49"/>
      <c r="BT30" s="49"/>
      <c r="BU30" s="824"/>
      <c r="BV30" s="825"/>
      <c r="BW30" s="825"/>
      <c r="BX30" s="825"/>
      <c r="BY30" s="825"/>
      <c r="BZ30" s="825"/>
      <c r="CA30" s="825"/>
      <c r="CB30" s="825"/>
      <c r="CC30" s="826"/>
    </row>
    <row r="31" spans="1:81" s="58" customFormat="1" ht="40.200000000000003" customHeight="1" thickTop="1" x14ac:dyDescent="0.3">
      <c r="A31" s="34"/>
      <c r="B31" s="907"/>
      <c r="C31" s="1237"/>
      <c r="D31" s="871">
        <v>3604</v>
      </c>
      <c r="E31" s="851" t="s">
        <v>6025</v>
      </c>
      <c r="F31" s="851"/>
      <c r="G31" s="851"/>
      <c r="H31" s="851" t="s">
        <v>6026</v>
      </c>
      <c r="I31" s="1184">
        <v>2021004540212</v>
      </c>
      <c r="J31" s="812">
        <v>610</v>
      </c>
      <c r="K31" s="854" t="str">
        <f>+[16]Metas!K701</f>
        <v>Implementar el teletrabajo a los funcionarios que cumplan los requisitos</v>
      </c>
      <c r="L31" s="1187">
        <v>1</v>
      </c>
      <c r="M31" s="1190">
        <f>SUM(N31:Q31)/1</f>
        <v>1</v>
      </c>
      <c r="N31" s="1193"/>
      <c r="O31" s="1175"/>
      <c r="P31" s="1178">
        <v>1</v>
      </c>
      <c r="Q31" s="1181"/>
      <c r="R31" s="812">
        <f>+$J31</f>
        <v>610</v>
      </c>
      <c r="S31" s="231" t="s">
        <v>6027</v>
      </c>
      <c r="T31" s="235" t="s">
        <v>3821</v>
      </c>
      <c r="U31" s="235" t="s">
        <v>3827</v>
      </c>
      <c r="V31" s="235" t="s">
        <v>3830</v>
      </c>
      <c r="W31" s="231" t="s">
        <v>6028</v>
      </c>
      <c r="X31" s="256">
        <v>44941</v>
      </c>
      <c r="Y31" s="258">
        <v>45199</v>
      </c>
      <c r="Z31" s="256"/>
      <c r="AA31" s="256"/>
      <c r="AB31" s="812">
        <f t="shared" ref="AB31" si="18">+$J31</f>
        <v>610</v>
      </c>
      <c r="AC31" s="827">
        <f t="shared" ref="AC31" si="19">+L31</f>
        <v>1</v>
      </c>
      <c r="AD31" s="44">
        <f t="shared" si="6"/>
        <v>0</v>
      </c>
      <c r="AE31" s="44">
        <f t="shared" si="6"/>
        <v>0</v>
      </c>
      <c r="AF31" s="44">
        <f t="shared" si="6"/>
        <v>0</v>
      </c>
      <c r="AG31" s="44">
        <f t="shared" si="6"/>
        <v>0</v>
      </c>
      <c r="AH31" s="44">
        <f t="shared" si="6"/>
        <v>0</v>
      </c>
      <c r="AI31" s="44">
        <f t="shared" si="6"/>
        <v>0</v>
      </c>
      <c r="AJ31" s="44">
        <f t="shared" si="6"/>
        <v>0</v>
      </c>
      <c r="AK31" s="812">
        <f t="shared" ref="AK31" si="20">+$J31</f>
        <v>610</v>
      </c>
      <c r="AL31" s="830">
        <f>+N31</f>
        <v>0</v>
      </c>
      <c r="AM31" s="44">
        <f t="shared" si="2"/>
        <v>0</v>
      </c>
      <c r="AN31" s="47"/>
      <c r="AO31" s="47"/>
      <c r="AP31" s="47"/>
      <c r="AQ31" s="47"/>
      <c r="AR31" s="47"/>
      <c r="AS31" s="47"/>
      <c r="AT31" s="812">
        <f t="shared" ref="AT31" si="21">+$J31</f>
        <v>610</v>
      </c>
      <c r="AU31" s="833">
        <f>+O31</f>
        <v>0</v>
      </c>
      <c r="AV31" s="44">
        <f t="shared" si="3"/>
        <v>0</v>
      </c>
      <c r="AW31" s="47"/>
      <c r="AX31" s="47"/>
      <c r="AY31" s="47"/>
      <c r="AZ31" s="47"/>
      <c r="BA31" s="47"/>
      <c r="BB31" s="47"/>
      <c r="BC31" s="812">
        <f t="shared" ref="BC31" si="22">+$J31</f>
        <v>610</v>
      </c>
      <c r="BD31" s="809">
        <f>+P31</f>
        <v>1</v>
      </c>
      <c r="BE31" s="44">
        <f t="shared" si="4"/>
        <v>0</v>
      </c>
      <c r="BF31" s="47"/>
      <c r="BG31" s="47"/>
      <c r="BH31" s="47"/>
      <c r="BI31" s="47"/>
      <c r="BJ31" s="47"/>
      <c r="BK31" s="47"/>
      <c r="BL31" s="812">
        <f t="shared" ref="BL31" si="23">+$J31</f>
        <v>610</v>
      </c>
      <c r="BM31" s="815">
        <f>+Q31</f>
        <v>0</v>
      </c>
      <c r="BN31" s="44">
        <f t="shared" si="5"/>
        <v>0</v>
      </c>
      <c r="BO31" s="47"/>
      <c r="BP31" s="47"/>
      <c r="BQ31" s="47"/>
      <c r="BR31" s="47"/>
      <c r="BS31" s="47"/>
      <c r="BT31" s="47"/>
      <c r="BU31" s="818"/>
      <c r="BV31" s="819"/>
      <c r="BW31" s="819"/>
      <c r="BX31" s="819"/>
      <c r="BY31" s="819"/>
      <c r="BZ31" s="819"/>
      <c r="CA31" s="819"/>
      <c r="CB31" s="819"/>
      <c r="CC31" s="820"/>
    </row>
    <row r="32" spans="1:81" s="58" customFormat="1" ht="40.200000000000003" customHeight="1" x14ac:dyDescent="0.3">
      <c r="A32" s="34"/>
      <c r="B32" s="907"/>
      <c r="C32" s="1237"/>
      <c r="D32" s="872"/>
      <c r="E32" s="852"/>
      <c r="F32" s="852"/>
      <c r="G32" s="852"/>
      <c r="H32" s="852"/>
      <c r="I32" s="1185"/>
      <c r="J32" s="813"/>
      <c r="K32" s="855"/>
      <c r="L32" s="1188"/>
      <c r="M32" s="1191"/>
      <c r="N32" s="1194"/>
      <c r="O32" s="1176"/>
      <c r="P32" s="1179"/>
      <c r="Q32" s="1182"/>
      <c r="R32" s="813"/>
      <c r="S32" s="39"/>
      <c r="T32" s="236"/>
      <c r="U32" s="236"/>
      <c r="V32" s="236"/>
      <c r="W32" s="39"/>
      <c r="X32" s="31"/>
      <c r="Y32" s="31"/>
      <c r="Z32" s="31"/>
      <c r="AA32" s="31"/>
      <c r="AB32" s="813"/>
      <c r="AC32" s="828"/>
      <c r="AD32" s="51">
        <f t="shared" ref="AD32:AJ68" si="24">+AM32+AV32+BE32+BN32</f>
        <v>0</v>
      </c>
      <c r="AE32" s="51">
        <f t="shared" si="24"/>
        <v>0</v>
      </c>
      <c r="AF32" s="51">
        <f t="shared" si="24"/>
        <v>0</v>
      </c>
      <c r="AG32" s="51">
        <f t="shared" si="24"/>
        <v>0</v>
      </c>
      <c r="AH32" s="51">
        <f t="shared" si="24"/>
        <v>0</v>
      </c>
      <c r="AI32" s="51">
        <f t="shared" si="24"/>
        <v>0</v>
      </c>
      <c r="AJ32" s="51">
        <f t="shared" si="24"/>
        <v>0</v>
      </c>
      <c r="AK32" s="813"/>
      <c r="AL32" s="831"/>
      <c r="AM32" s="51">
        <f t="shared" si="2"/>
        <v>0</v>
      </c>
      <c r="AN32" s="257"/>
      <c r="AO32" s="257"/>
      <c r="AP32" s="257"/>
      <c r="AQ32" s="257"/>
      <c r="AR32" s="257"/>
      <c r="AS32" s="257"/>
      <c r="AT32" s="813"/>
      <c r="AU32" s="834"/>
      <c r="AV32" s="51">
        <f t="shared" si="3"/>
        <v>0</v>
      </c>
      <c r="AW32" s="257"/>
      <c r="AX32" s="257"/>
      <c r="AY32" s="257"/>
      <c r="AZ32" s="257"/>
      <c r="BA32" s="257"/>
      <c r="BB32" s="257"/>
      <c r="BC32" s="813"/>
      <c r="BD32" s="810"/>
      <c r="BE32" s="51">
        <f t="shared" si="4"/>
        <v>0</v>
      </c>
      <c r="BF32" s="257"/>
      <c r="BG32" s="257"/>
      <c r="BH32" s="257"/>
      <c r="BI32" s="257"/>
      <c r="BJ32" s="257"/>
      <c r="BK32" s="257"/>
      <c r="BL32" s="813"/>
      <c r="BM32" s="816"/>
      <c r="BN32" s="51">
        <f t="shared" si="5"/>
        <v>0</v>
      </c>
      <c r="BO32" s="257"/>
      <c r="BP32" s="257"/>
      <c r="BQ32" s="257"/>
      <c r="BR32" s="257"/>
      <c r="BS32" s="257"/>
      <c r="BT32" s="257"/>
      <c r="BU32" s="821"/>
      <c r="BV32" s="822"/>
      <c r="BW32" s="822"/>
      <c r="BX32" s="822"/>
      <c r="BY32" s="822"/>
      <c r="BZ32" s="822"/>
      <c r="CA32" s="822"/>
      <c r="CB32" s="822"/>
      <c r="CC32" s="823"/>
    </row>
    <row r="33" spans="1:81" s="58" customFormat="1" ht="40.200000000000003" customHeight="1" x14ac:dyDescent="0.3">
      <c r="A33" s="34"/>
      <c r="B33" s="907"/>
      <c r="C33" s="1237"/>
      <c r="D33" s="872"/>
      <c r="E33" s="852"/>
      <c r="F33" s="852"/>
      <c r="G33" s="852"/>
      <c r="H33" s="852"/>
      <c r="I33" s="1185"/>
      <c r="J33" s="813"/>
      <c r="K33" s="855"/>
      <c r="L33" s="1188"/>
      <c r="M33" s="1191"/>
      <c r="N33" s="1194"/>
      <c r="O33" s="1176"/>
      <c r="P33" s="1179"/>
      <c r="Q33" s="1182"/>
      <c r="R33" s="813"/>
      <c r="S33" s="39"/>
      <c r="T33" s="236"/>
      <c r="U33" s="236"/>
      <c r="V33" s="236"/>
      <c r="W33" s="39"/>
      <c r="X33" s="31"/>
      <c r="Y33" s="31"/>
      <c r="Z33" s="31"/>
      <c r="AA33" s="31"/>
      <c r="AB33" s="813"/>
      <c r="AC33" s="828"/>
      <c r="AD33" s="51">
        <f t="shared" si="24"/>
        <v>0</v>
      </c>
      <c r="AE33" s="51">
        <f t="shared" si="24"/>
        <v>0</v>
      </c>
      <c r="AF33" s="51">
        <f t="shared" si="24"/>
        <v>0</v>
      </c>
      <c r="AG33" s="51">
        <f t="shared" si="24"/>
        <v>0</v>
      </c>
      <c r="AH33" s="51">
        <f t="shared" si="24"/>
        <v>0</v>
      </c>
      <c r="AI33" s="51">
        <f t="shared" si="24"/>
        <v>0</v>
      </c>
      <c r="AJ33" s="51">
        <f t="shared" si="24"/>
        <v>0</v>
      </c>
      <c r="AK33" s="813"/>
      <c r="AL33" s="831"/>
      <c r="AM33" s="51">
        <f t="shared" si="2"/>
        <v>0</v>
      </c>
      <c r="AN33" s="257"/>
      <c r="AO33" s="257"/>
      <c r="AP33" s="257"/>
      <c r="AQ33" s="257"/>
      <c r="AR33" s="257"/>
      <c r="AS33" s="257"/>
      <c r="AT33" s="813"/>
      <c r="AU33" s="834"/>
      <c r="AV33" s="51">
        <f t="shared" si="3"/>
        <v>0</v>
      </c>
      <c r="AW33" s="257"/>
      <c r="AX33" s="257"/>
      <c r="AY33" s="257"/>
      <c r="AZ33" s="257"/>
      <c r="BA33" s="257"/>
      <c r="BB33" s="257"/>
      <c r="BC33" s="813"/>
      <c r="BD33" s="810"/>
      <c r="BE33" s="51">
        <f t="shared" si="4"/>
        <v>0</v>
      </c>
      <c r="BF33" s="257"/>
      <c r="BG33" s="257"/>
      <c r="BH33" s="257"/>
      <c r="BI33" s="257"/>
      <c r="BJ33" s="257"/>
      <c r="BK33" s="257"/>
      <c r="BL33" s="813"/>
      <c r="BM33" s="816"/>
      <c r="BN33" s="51">
        <f t="shared" si="5"/>
        <v>0</v>
      </c>
      <c r="BO33" s="257"/>
      <c r="BP33" s="257"/>
      <c r="BQ33" s="257"/>
      <c r="BR33" s="257"/>
      <c r="BS33" s="257"/>
      <c r="BT33" s="257"/>
      <c r="BU33" s="821"/>
      <c r="BV33" s="822"/>
      <c r="BW33" s="822"/>
      <c r="BX33" s="822"/>
      <c r="BY33" s="822"/>
      <c r="BZ33" s="822"/>
      <c r="CA33" s="822"/>
      <c r="CB33" s="822"/>
      <c r="CC33" s="823"/>
    </row>
    <row r="34" spans="1:81" s="58" customFormat="1" ht="40.200000000000003" customHeight="1" thickBot="1" x14ac:dyDescent="0.35">
      <c r="A34" s="34"/>
      <c r="B34" s="907"/>
      <c r="C34" s="1237"/>
      <c r="D34" s="873"/>
      <c r="E34" s="853"/>
      <c r="F34" s="853"/>
      <c r="G34" s="853"/>
      <c r="H34" s="853"/>
      <c r="I34" s="1186"/>
      <c r="J34" s="814"/>
      <c r="K34" s="856"/>
      <c r="L34" s="1189"/>
      <c r="M34" s="1192"/>
      <c r="N34" s="1195"/>
      <c r="O34" s="1177"/>
      <c r="P34" s="1180"/>
      <c r="Q34" s="1183"/>
      <c r="R34" s="814"/>
      <c r="S34" s="232"/>
      <c r="T34" s="237"/>
      <c r="U34" s="237"/>
      <c r="V34" s="237"/>
      <c r="W34" s="232"/>
      <c r="X34" s="260"/>
      <c r="Y34" s="260"/>
      <c r="Z34" s="260"/>
      <c r="AA34" s="260"/>
      <c r="AB34" s="814"/>
      <c r="AC34" s="829"/>
      <c r="AD34" s="46">
        <f t="shared" si="24"/>
        <v>0</v>
      </c>
      <c r="AE34" s="46">
        <f t="shared" si="24"/>
        <v>0</v>
      </c>
      <c r="AF34" s="46">
        <f t="shared" si="24"/>
        <v>0</v>
      </c>
      <c r="AG34" s="46">
        <f t="shared" si="24"/>
        <v>0</v>
      </c>
      <c r="AH34" s="46">
        <f t="shared" si="24"/>
        <v>0</v>
      </c>
      <c r="AI34" s="46">
        <f t="shared" si="24"/>
        <v>0</v>
      </c>
      <c r="AJ34" s="46">
        <f t="shared" si="24"/>
        <v>0</v>
      </c>
      <c r="AK34" s="814"/>
      <c r="AL34" s="832"/>
      <c r="AM34" s="46">
        <f t="shared" si="2"/>
        <v>0</v>
      </c>
      <c r="AN34" s="49"/>
      <c r="AO34" s="49"/>
      <c r="AP34" s="49"/>
      <c r="AQ34" s="49"/>
      <c r="AR34" s="49"/>
      <c r="AS34" s="49"/>
      <c r="AT34" s="814"/>
      <c r="AU34" s="835"/>
      <c r="AV34" s="46">
        <f t="shared" si="3"/>
        <v>0</v>
      </c>
      <c r="AW34" s="49"/>
      <c r="AX34" s="49"/>
      <c r="AY34" s="49"/>
      <c r="AZ34" s="49"/>
      <c r="BA34" s="49"/>
      <c r="BB34" s="49"/>
      <c r="BC34" s="814"/>
      <c r="BD34" s="811"/>
      <c r="BE34" s="46">
        <f t="shared" si="4"/>
        <v>0</v>
      </c>
      <c r="BF34" s="49"/>
      <c r="BG34" s="49"/>
      <c r="BH34" s="49"/>
      <c r="BI34" s="49"/>
      <c r="BJ34" s="49"/>
      <c r="BK34" s="49"/>
      <c r="BL34" s="814"/>
      <c r="BM34" s="817"/>
      <c r="BN34" s="46">
        <f t="shared" si="5"/>
        <v>0</v>
      </c>
      <c r="BO34" s="49"/>
      <c r="BP34" s="49"/>
      <c r="BQ34" s="49"/>
      <c r="BR34" s="49"/>
      <c r="BS34" s="49"/>
      <c r="BT34" s="49"/>
      <c r="BU34" s="824"/>
      <c r="BV34" s="825"/>
      <c r="BW34" s="825"/>
      <c r="BX34" s="825"/>
      <c r="BY34" s="825"/>
      <c r="BZ34" s="825"/>
      <c r="CA34" s="825"/>
      <c r="CB34" s="825"/>
      <c r="CC34" s="826"/>
    </row>
    <row r="35" spans="1:81" s="58" customFormat="1" ht="40.200000000000003" customHeight="1" thickTop="1" x14ac:dyDescent="0.3">
      <c r="A35" s="34"/>
      <c r="B35" s="907"/>
      <c r="C35" s="1237"/>
      <c r="D35" s="871"/>
      <c r="E35" s="851"/>
      <c r="F35" s="851"/>
      <c r="G35" s="851"/>
      <c r="H35" s="851"/>
      <c r="I35" s="851"/>
      <c r="J35" s="812">
        <v>611</v>
      </c>
      <c r="K35" s="854" t="str">
        <f>+[16]Metas!K702</f>
        <v xml:space="preserve">Funcionarios con conocimiento del comité de convivencia laboral </v>
      </c>
      <c r="L35" s="857">
        <v>1008</v>
      </c>
      <c r="M35" s="860">
        <f>SUM(N35:Q35)/1</f>
        <v>1008</v>
      </c>
      <c r="N35" s="836"/>
      <c r="O35" s="839"/>
      <c r="P35" s="863">
        <v>1008</v>
      </c>
      <c r="Q35" s="866"/>
      <c r="R35" s="812">
        <f>+$J35</f>
        <v>611</v>
      </c>
      <c r="S35" s="231" t="s">
        <v>6029</v>
      </c>
      <c r="T35" s="235"/>
      <c r="U35" s="235" t="s">
        <v>3826</v>
      </c>
      <c r="V35" s="235" t="s">
        <v>3831</v>
      </c>
      <c r="W35" s="231" t="s">
        <v>6030</v>
      </c>
      <c r="X35" s="256">
        <v>44941</v>
      </c>
      <c r="Y35" s="256">
        <v>45107</v>
      </c>
      <c r="Z35" s="256"/>
      <c r="AA35" s="256"/>
      <c r="AB35" s="812">
        <f t="shared" ref="AB35" si="25">+$J35</f>
        <v>611</v>
      </c>
      <c r="AC35" s="827">
        <f t="shared" ref="AC35" si="26">+L35</f>
        <v>1008</v>
      </c>
      <c r="AD35" s="44">
        <f t="shared" si="24"/>
        <v>0</v>
      </c>
      <c r="AE35" s="44">
        <f t="shared" si="24"/>
        <v>0</v>
      </c>
      <c r="AF35" s="44">
        <f t="shared" si="24"/>
        <v>0</v>
      </c>
      <c r="AG35" s="44">
        <f t="shared" si="24"/>
        <v>0</v>
      </c>
      <c r="AH35" s="44">
        <f t="shared" si="24"/>
        <v>0</v>
      </c>
      <c r="AI35" s="44">
        <f t="shared" si="24"/>
        <v>0</v>
      </c>
      <c r="AJ35" s="44">
        <f t="shared" si="24"/>
        <v>0</v>
      </c>
      <c r="AK35" s="812">
        <f t="shared" ref="AK35" si="27">+$J35</f>
        <v>611</v>
      </c>
      <c r="AL35" s="830">
        <f>+N35</f>
        <v>0</v>
      </c>
      <c r="AM35" s="44">
        <f t="shared" si="2"/>
        <v>0</v>
      </c>
      <c r="AN35" s="47"/>
      <c r="AO35" s="47"/>
      <c r="AP35" s="47"/>
      <c r="AQ35" s="47"/>
      <c r="AR35" s="47"/>
      <c r="AS35" s="47"/>
      <c r="AT35" s="812">
        <f t="shared" ref="AT35" si="28">+$J35</f>
        <v>611</v>
      </c>
      <c r="AU35" s="833">
        <f>+O35</f>
        <v>0</v>
      </c>
      <c r="AV35" s="44">
        <f t="shared" si="3"/>
        <v>0</v>
      </c>
      <c r="AW35" s="47"/>
      <c r="AX35" s="47"/>
      <c r="AY35" s="47"/>
      <c r="AZ35" s="47"/>
      <c r="BA35" s="47"/>
      <c r="BB35" s="47"/>
      <c r="BC35" s="812">
        <f t="shared" ref="BC35" si="29">+$J35</f>
        <v>611</v>
      </c>
      <c r="BD35" s="809">
        <f>+P35</f>
        <v>1008</v>
      </c>
      <c r="BE35" s="44">
        <f t="shared" si="4"/>
        <v>0</v>
      </c>
      <c r="BF35" s="47"/>
      <c r="BG35" s="47"/>
      <c r="BH35" s="47"/>
      <c r="BI35" s="47"/>
      <c r="BJ35" s="47"/>
      <c r="BK35" s="47"/>
      <c r="BL35" s="812">
        <f t="shared" ref="BL35" si="30">+$J35</f>
        <v>611</v>
      </c>
      <c r="BM35" s="815">
        <f>+Q35</f>
        <v>0</v>
      </c>
      <c r="BN35" s="44">
        <f t="shared" si="5"/>
        <v>0</v>
      </c>
      <c r="BO35" s="47"/>
      <c r="BP35" s="47"/>
      <c r="BQ35" s="47"/>
      <c r="BR35" s="47"/>
      <c r="BS35" s="47"/>
      <c r="BT35" s="47"/>
      <c r="BU35" s="818"/>
      <c r="BV35" s="819"/>
      <c r="BW35" s="819"/>
      <c r="BX35" s="819"/>
      <c r="BY35" s="819"/>
      <c r="BZ35" s="819"/>
      <c r="CA35" s="819"/>
      <c r="CB35" s="819"/>
      <c r="CC35" s="820"/>
    </row>
    <row r="36" spans="1:81" s="58" customFormat="1" ht="40.200000000000003" customHeight="1" x14ac:dyDescent="0.3">
      <c r="A36" s="34"/>
      <c r="B36" s="907"/>
      <c r="C36" s="1237"/>
      <c r="D36" s="872"/>
      <c r="E36" s="852"/>
      <c r="F36" s="852"/>
      <c r="G36" s="852"/>
      <c r="H36" s="852"/>
      <c r="I36" s="852"/>
      <c r="J36" s="813"/>
      <c r="K36" s="855"/>
      <c r="L36" s="858"/>
      <c r="M36" s="861"/>
      <c r="N36" s="837"/>
      <c r="O36" s="840"/>
      <c r="P36" s="864"/>
      <c r="Q36" s="867"/>
      <c r="R36" s="813"/>
      <c r="S36" s="39"/>
      <c r="T36" s="236"/>
      <c r="U36" s="236"/>
      <c r="V36" s="236"/>
      <c r="W36" s="39"/>
      <c r="X36" s="31"/>
      <c r="Y36" s="31"/>
      <c r="Z36" s="31"/>
      <c r="AA36" s="31"/>
      <c r="AB36" s="813"/>
      <c r="AC36" s="828"/>
      <c r="AD36" s="51">
        <f t="shared" si="24"/>
        <v>0</v>
      </c>
      <c r="AE36" s="51">
        <f t="shared" si="24"/>
        <v>0</v>
      </c>
      <c r="AF36" s="51">
        <f t="shared" si="24"/>
        <v>0</v>
      </c>
      <c r="AG36" s="51">
        <f t="shared" si="24"/>
        <v>0</v>
      </c>
      <c r="AH36" s="51">
        <f t="shared" si="24"/>
        <v>0</v>
      </c>
      <c r="AI36" s="51">
        <f t="shared" si="24"/>
        <v>0</v>
      </c>
      <c r="AJ36" s="51">
        <f t="shared" si="24"/>
        <v>0</v>
      </c>
      <c r="AK36" s="813"/>
      <c r="AL36" s="831"/>
      <c r="AM36" s="51">
        <f t="shared" si="2"/>
        <v>0</v>
      </c>
      <c r="AN36" s="257"/>
      <c r="AO36" s="257"/>
      <c r="AP36" s="257"/>
      <c r="AQ36" s="257"/>
      <c r="AR36" s="257"/>
      <c r="AS36" s="257"/>
      <c r="AT36" s="813"/>
      <c r="AU36" s="834"/>
      <c r="AV36" s="51">
        <f t="shared" si="3"/>
        <v>0</v>
      </c>
      <c r="AW36" s="257"/>
      <c r="AX36" s="257"/>
      <c r="AY36" s="257"/>
      <c r="AZ36" s="257"/>
      <c r="BA36" s="257"/>
      <c r="BB36" s="257"/>
      <c r="BC36" s="813"/>
      <c r="BD36" s="810"/>
      <c r="BE36" s="51">
        <f t="shared" si="4"/>
        <v>0</v>
      </c>
      <c r="BF36" s="257"/>
      <c r="BG36" s="257"/>
      <c r="BH36" s="257"/>
      <c r="BI36" s="257"/>
      <c r="BJ36" s="257"/>
      <c r="BK36" s="257"/>
      <c r="BL36" s="813"/>
      <c r="BM36" s="816"/>
      <c r="BN36" s="51">
        <f t="shared" si="5"/>
        <v>0</v>
      </c>
      <c r="BO36" s="257"/>
      <c r="BP36" s="257"/>
      <c r="BQ36" s="257"/>
      <c r="BR36" s="257"/>
      <c r="BS36" s="257"/>
      <c r="BT36" s="257"/>
      <c r="BU36" s="821"/>
      <c r="BV36" s="822"/>
      <c r="BW36" s="822"/>
      <c r="BX36" s="822"/>
      <c r="BY36" s="822"/>
      <c r="BZ36" s="822"/>
      <c r="CA36" s="822"/>
      <c r="CB36" s="822"/>
      <c r="CC36" s="823"/>
    </row>
    <row r="37" spans="1:81" s="58" customFormat="1" ht="40.200000000000003" customHeight="1" x14ac:dyDescent="0.3">
      <c r="A37" s="34"/>
      <c r="B37" s="907"/>
      <c r="C37" s="1237"/>
      <c r="D37" s="872"/>
      <c r="E37" s="852"/>
      <c r="F37" s="852"/>
      <c r="G37" s="852"/>
      <c r="H37" s="852"/>
      <c r="I37" s="852"/>
      <c r="J37" s="813"/>
      <c r="K37" s="855"/>
      <c r="L37" s="858"/>
      <c r="M37" s="861"/>
      <c r="N37" s="837"/>
      <c r="O37" s="840"/>
      <c r="P37" s="864"/>
      <c r="Q37" s="867"/>
      <c r="R37" s="813"/>
      <c r="S37" s="39"/>
      <c r="T37" s="236"/>
      <c r="U37" s="236"/>
      <c r="V37" s="236"/>
      <c r="W37" s="39"/>
      <c r="X37" s="31"/>
      <c r="Y37" s="31"/>
      <c r="Z37" s="31"/>
      <c r="AA37" s="31"/>
      <c r="AB37" s="813"/>
      <c r="AC37" s="828"/>
      <c r="AD37" s="51">
        <f t="shared" si="24"/>
        <v>0</v>
      </c>
      <c r="AE37" s="51">
        <f t="shared" si="24"/>
        <v>0</v>
      </c>
      <c r="AF37" s="51">
        <f t="shared" si="24"/>
        <v>0</v>
      </c>
      <c r="AG37" s="51">
        <f t="shared" si="24"/>
        <v>0</v>
      </c>
      <c r="AH37" s="51">
        <f t="shared" si="24"/>
        <v>0</v>
      </c>
      <c r="AI37" s="51">
        <f t="shared" si="24"/>
        <v>0</v>
      </c>
      <c r="AJ37" s="51">
        <f t="shared" si="24"/>
        <v>0</v>
      </c>
      <c r="AK37" s="813"/>
      <c r="AL37" s="831"/>
      <c r="AM37" s="51">
        <f t="shared" si="2"/>
        <v>0</v>
      </c>
      <c r="AN37" s="257"/>
      <c r="AO37" s="257"/>
      <c r="AP37" s="257"/>
      <c r="AQ37" s="257"/>
      <c r="AR37" s="257"/>
      <c r="AS37" s="257"/>
      <c r="AT37" s="813"/>
      <c r="AU37" s="834"/>
      <c r="AV37" s="51">
        <f t="shared" si="3"/>
        <v>0</v>
      </c>
      <c r="AW37" s="257"/>
      <c r="AX37" s="257"/>
      <c r="AY37" s="257"/>
      <c r="AZ37" s="257"/>
      <c r="BA37" s="257"/>
      <c r="BB37" s="257"/>
      <c r="BC37" s="813"/>
      <c r="BD37" s="810"/>
      <c r="BE37" s="51">
        <f t="shared" si="4"/>
        <v>0</v>
      </c>
      <c r="BF37" s="257"/>
      <c r="BG37" s="257"/>
      <c r="BH37" s="257"/>
      <c r="BI37" s="257"/>
      <c r="BJ37" s="257"/>
      <c r="BK37" s="257"/>
      <c r="BL37" s="813"/>
      <c r="BM37" s="816"/>
      <c r="BN37" s="51">
        <f t="shared" si="5"/>
        <v>0</v>
      </c>
      <c r="BO37" s="257"/>
      <c r="BP37" s="257"/>
      <c r="BQ37" s="257"/>
      <c r="BR37" s="257"/>
      <c r="BS37" s="257"/>
      <c r="BT37" s="257"/>
      <c r="BU37" s="821"/>
      <c r="BV37" s="822"/>
      <c r="BW37" s="822"/>
      <c r="BX37" s="822"/>
      <c r="BY37" s="822"/>
      <c r="BZ37" s="822"/>
      <c r="CA37" s="822"/>
      <c r="CB37" s="822"/>
      <c r="CC37" s="823"/>
    </row>
    <row r="38" spans="1:81" s="58" customFormat="1" ht="40.200000000000003" customHeight="1" thickBot="1" x14ac:dyDescent="0.35">
      <c r="A38" s="34"/>
      <c r="B38" s="907"/>
      <c r="C38" s="1237"/>
      <c r="D38" s="873"/>
      <c r="E38" s="853"/>
      <c r="F38" s="853"/>
      <c r="G38" s="853"/>
      <c r="H38" s="853"/>
      <c r="I38" s="853"/>
      <c r="J38" s="814"/>
      <c r="K38" s="856"/>
      <c r="L38" s="859"/>
      <c r="M38" s="862"/>
      <c r="N38" s="838"/>
      <c r="O38" s="841"/>
      <c r="P38" s="865"/>
      <c r="Q38" s="874"/>
      <c r="R38" s="814"/>
      <c r="S38" s="232"/>
      <c r="T38" s="237"/>
      <c r="U38" s="237"/>
      <c r="V38" s="237"/>
      <c r="W38" s="232"/>
      <c r="X38" s="260"/>
      <c r="Y38" s="260"/>
      <c r="Z38" s="260"/>
      <c r="AA38" s="260"/>
      <c r="AB38" s="814"/>
      <c r="AC38" s="829"/>
      <c r="AD38" s="46">
        <f t="shared" si="24"/>
        <v>0</v>
      </c>
      <c r="AE38" s="46">
        <f t="shared" si="24"/>
        <v>0</v>
      </c>
      <c r="AF38" s="46">
        <f t="shared" si="24"/>
        <v>0</v>
      </c>
      <c r="AG38" s="46">
        <f t="shared" si="24"/>
        <v>0</v>
      </c>
      <c r="AH38" s="46">
        <f t="shared" si="24"/>
        <v>0</v>
      </c>
      <c r="AI38" s="46">
        <f t="shared" si="24"/>
        <v>0</v>
      </c>
      <c r="AJ38" s="46">
        <f t="shared" si="24"/>
        <v>0</v>
      </c>
      <c r="AK38" s="814"/>
      <c r="AL38" s="832"/>
      <c r="AM38" s="46">
        <f t="shared" si="2"/>
        <v>0</v>
      </c>
      <c r="AN38" s="49"/>
      <c r="AO38" s="49"/>
      <c r="AP38" s="49"/>
      <c r="AQ38" s="49"/>
      <c r="AR38" s="49"/>
      <c r="AS38" s="49"/>
      <c r="AT38" s="814"/>
      <c r="AU38" s="835"/>
      <c r="AV38" s="46">
        <f t="shared" si="3"/>
        <v>0</v>
      </c>
      <c r="AW38" s="49"/>
      <c r="AX38" s="49"/>
      <c r="AY38" s="49"/>
      <c r="AZ38" s="49"/>
      <c r="BA38" s="49"/>
      <c r="BB38" s="49"/>
      <c r="BC38" s="814"/>
      <c r="BD38" s="811"/>
      <c r="BE38" s="46">
        <f t="shared" si="4"/>
        <v>0</v>
      </c>
      <c r="BF38" s="49"/>
      <c r="BG38" s="49"/>
      <c r="BH38" s="49"/>
      <c r="BI38" s="49"/>
      <c r="BJ38" s="49"/>
      <c r="BK38" s="49"/>
      <c r="BL38" s="814"/>
      <c r="BM38" s="817"/>
      <c r="BN38" s="46">
        <f t="shared" si="5"/>
        <v>0</v>
      </c>
      <c r="BO38" s="49"/>
      <c r="BP38" s="49"/>
      <c r="BQ38" s="49"/>
      <c r="BR38" s="49"/>
      <c r="BS38" s="49"/>
      <c r="BT38" s="49"/>
      <c r="BU38" s="824"/>
      <c r="BV38" s="825"/>
      <c r="BW38" s="825"/>
      <c r="BX38" s="825"/>
      <c r="BY38" s="825"/>
      <c r="BZ38" s="825"/>
      <c r="CA38" s="825"/>
      <c r="CB38" s="825"/>
      <c r="CC38" s="826"/>
    </row>
    <row r="39" spans="1:81" s="58" customFormat="1" ht="40.200000000000003" customHeight="1" thickTop="1" x14ac:dyDescent="0.3">
      <c r="A39" s="34"/>
      <c r="B39" s="907"/>
      <c r="C39" s="1237"/>
      <c r="D39" s="871"/>
      <c r="E39" s="851"/>
      <c r="F39" s="851"/>
      <c r="G39" s="851"/>
      <c r="H39" s="851"/>
      <c r="I39" s="851"/>
      <c r="J39" s="812">
        <v>612</v>
      </c>
      <c r="K39" s="854" t="str">
        <f>+[16]Metas!K703</f>
        <v>Implementar la prevención y monitoreo del riesgo psicosocial de los funcionarios</v>
      </c>
      <c r="L39" s="857">
        <v>1008</v>
      </c>
      <c r="M39" s="860">
        <f>SUM(N39:Q39)/1</f>
        <v>1008</v>
      </c>
      <c r="N39" s="836"/>
      <c r="O39" s="839"/>
      <c r="P39" s="863">
        <v>1008</v>
      </c>
      <c r="Q39" s="866"/>
      <c r="R39" s="812">
        <f>+$J39</f>
        <v>612</v>
      </c>
      <c r="S39" s="231" t="s">
        <v>6031</v>
      </c>
      <c r="T39" s="235"/>
      <c r="U39" s="235" t="s">
        <v>3826</v>
      </c>
      <c r="V39" s="235" t="s">
        <v>3831</v>
      </c>
      <c r="W39" s="231" t="s">
        <v>6032</v>
      </c>
      <c r="X39" s="256">
        <v>44936</v>
      </c>
      <c r="Y39" s="256">
        <v>45107</v>
      </c>
      <c r="Z39" s="256"/>
      <c r="AA39" s="256"/>
      <c r="AB39" s="812">
        <f t="shared" ref="AB39" si="31">+$J39</f>
        <v>612</v>
      </c>
      <c r="AC39" s="827">
        <f t="shared" ref="AC39" si="32">+L39</f>
        <v>1008</v>
      </c>
      <c r="AD39" s="44">
        <f t="shared" si="24"/>
        <v>0</v>
      </c>
      <c r="AE39" s="44">
        <f t="shared" si="24"/>
        <v>0</v>
      </c>
      <c r="AF39" s="44">
        <f t="shared" si="24"/>
        <v>0</v>
      </c>
      <c r="AG39" s="44">
        <f t="shared" si="24"/>
        <v>0</v>
      </c>
      <c r="AH39" s="44">
        <f t="shared" si="24"/>
        <v>0</v>
      </c>
      <c r="AI39" s="44">
        <f t="shared" si="24"/>
        <v>0</v>
      </c>
      <c r="AJ39" s="44">
        <f t="shared" si="24"/>
        <v>0</v>
      </c>
      <c r="AK39" s="812">
        <f t="shared" ref="AK39" si="33">+$J39</f>
        <v>612</v>
      </c>
      <c r="AL39" s="830">
        <f>+N39</f>
        <v>0</v>
      </c>
      <c r="AM39" s="44">
        <f t="shared" si="2"/>
        <v>0</v>
      </c>
      <c r="AN39" s="47"/>
      <c r="AO39" s="47"/>
      <c r="AP39" s="47"/>
      <c r="AQ39" s="47"/>
      <c r="AR39" s="47"/>
      <c r="AS39" s="47"/>
      <c r="AT39" s="812">
        <f t="shared" ref="AT39" si="34">+$J39</f>
        <v>612</v>
      </c>
      <c r="AU39" s="833">
        <f>+O39</f>
        <v>0</v>
      </c>
      <c r="AV39" s="44">
        <f t="shared" si="3"/>
        <v>0</v>
      </c>
      <c r="AW39" s="47"/>
      <c r="AX39" s="47"/>
      <c r="AY39" s="47"/>
      <c r="AZ39" s="47"/>
      <c r="BA39" s="47"/>
      <c r="BB39" s="47"/>
      <c r="BC39" s="812">
        <f t="shared" ref="BC39" si="35">+$J39</f>
        <v>612</v>
      </c>
      <c r="BD39" s="809">
        <f>+P39</f>
        <v>1008</v>
      </c>
      <c r="BE39" s="44">
        <f t="shared" si="4"/>
        <v>0</v>
      </c>
      <c r="BF39" s="47"/>
      <c r="BG39" s="47"/>
      <c r="BH39" s="47"/>
      <c r="BI39" s="47"/>
      <c r="BJ39" s="47"/>
      <c r="BK39" s="47"/>
      <c r="BL39" s="812">
        <f t="shared" ref="BL39" si="36">+$J39</f>
        <v>612</v>
      </c>
      <c r="BM39" s="815">
        <f>+Q39</f>
        <v>0</v>
      </c>
      <c r="BN39" s="44">
        <f t="shared" si="5"/>
        <v>0</v>
      </c>
      <c r="BO39" s="47"/>
      <c r="BP39" s="47"/>
      <c r="BQ39" s="47"/>
      <c r="BR39" s="47"/>
      <c r="BS39" s="47"/>
      <c r="BT39" s="47"/>
      <c r="BU39" s="818"/>
      <c r="BV39" s="819"/>
      <c r="BW39" s="819"/>
      <c r="BX39" s="819"/>
      <c r="BY39" s="819"/>
      <c r="BZ39" s="819"/>
      <c r="CA39" s="819"/>
      <c r="CB39" s="819"/>
      <c r="CC39" s="820"/>
    </row>
    <row r="40" spans="1:81" s="58" customFormat="1" ht="40.200000000000003" customHeight="1" x14ac:dyDescent="0.3">
      <c r="A40" s="34"/>
      <c r="B40" s="907"/>
      <c r="C40" s="1237"/>
      <c r="D40" s="872"/>
      <c r="E40" s="852"/>
      <c r="F40" s="852"/>
      <c r="G40" s="852"/>
      <c r="H40" s="852"/>
      <c r="I40" s="852"/>
      <c r="J40" s="813"/>
      <c r="K40" s="855"/>
      <c r="L40" s="858"/>
      <c r="M40" s="861"/>
      <c r="N40" s="837"/>
      <c r="O40" s="840"/>
      <c r="P40" s="864"/>
      <c r="Q40" s="867"/>
      <c r="R40" s="813"/>
      <c r="S40" s="39"/>
      <c r="T40" s="236"/>
      <c r="U40" s="236"/>
      <c r="V40" s="236"/>
      <c r="W40" s="39"/>
      <c r="X40" s="31"/>
      <c r="Y40" s="31"/>
      <c r="Z40" s="31"/>
      <c r="AA40" s="31"/>
      <c r="AB40" s="813"/>
      <c r="AC40" s="828"/>
      <c r="AD40" s="51">
        <f t="shared" si="24"/>
        <v>0</v>
      </c>
      <c r="AE40" s="51">
        <f t="shared" si="24"/>
        <v>0</v>
      </c>
      <c r="AF40" s="51">
        <f t="shared" si="24"/>
        <v>0</v>
      </c>
      <c r="AG40" s="51">
        <f t="shared" si="24"/>
        <v>0</v>
      </c>
      <c r="AH40" s="51">
        <f t="shared" si="24"/>
        <v>0</v>
      </c>
      <c r="AI40" s="51">
        <f t="shared" si="24"/>
        <v>0</v>
      </c>
      <c r="AJ40" s="51">
        <f t="shared" si="24"/>
        <v>0</v>
      </c>
      <c r="AK40" s="813"/>
      <c r="AL40" s="831"/>
      <c r="AM40" s="51">
        <f t="shared" si="2"/>
        <v>0</v>
      </c>
      <c r="AN40" s="257"/>
      <c r="AO40" s="257"/>
      <c r="AP40" s="257"/>
      <c r="AQ40" s="257"/>
      <c r="AR40" s="257"/>
      <c r="AS40" s="257"/>
      <c r="AT40" s="813"/>
      <c r="AU40" s="834"/>
      <c r="AV40" s="51">
        <f t="shared" si="3"/>
        <v>0</v>
      </c>
      <c r="AW40" s="257"/>
      <c r="AX40" s="257"/>
      <c r="AY40" s="257"/>
      <c r="AZ40" s="257"/>
      <c r="BA40" s="257"/>
      <c r="BB40" s="257"/>
      <c r="BC40" s="813"/>
      <c r="BD40" s="810"/>
      <c r="BE40" s="51">
        <f t="shared" si="4"/>
        <v>0</v>
      </c>
      <c r="BF40" s="257"/>
      <c r="BG40" s="257"/>
      <c r="BH40" s="257"/>
      <c r="BI40" s="257"/>
      <c r="BJ40" s="257"/>
      <c r="BK40" s="257"/>
      <c r="BL40" s="813"/>
      <c r="BM40" s="816"/>
      <c r="BN40" s="51">
        <f t="shared" si="5"/>
        <v>0</v>
      </c>
      <c r="BO40" s="257"/>
      <c r="BP40" s="257"/>
      <c r="BQ40" s="257"/>
      <c r="BR40" s="257"/>
      <c r="BS40" s="257"/>
      <c r="BT40" s="257"/>
      <c r="BU40" s="821"/>
      <c r="BV40" s="822"/>
      <c r="BW40" s="822"/>
      <c r="BX40" s="822"/>
      <c r="BY40" s="822"/>
      <c r="BZ40" s="822"/>
      <c r="CA40" s="822"/>
      <c r="CB40" s="822"/>
      <c r="CC40" s="823"/>
    </row>
    <row r="41" spans="1:81" s="58" customFormat="1" ht="40.200000000000003" customHeight="1" x14ac:dyDescent="0.3">
      <c r="A41" s="34"/>
      <c r="B41" s="907"/>
      <c r="C41" s="1237"/>
      <c r="D41" s="872"/>
      <c r="E41" s="852"/>
      <c r="F41" s="852"/>
      <c r="G41" s="852"/>
      <c r="H41" s="852"/>
      <c r="I41" s="852"/>
      <c r="J41" s="813"/>
      <c r="K41" s="855"/>
      <c r="L41" s="858"/>
      <c r="M41" s="861"/>
      <c r="N41" s="837"/>
      <c r="O41" s="840"/>
      <c r="P41" s="864"/>
      <c r="Q41" s="867"/>
      <c r="R41" s="813"/>
      <c r="S41" s="39"/>
      <c r="T41" s="236"/>
      <c r="U41" s="236"/>
      <c r="V41" s="236"/>
      <c r="W41" s="39"/>
      <c r="X41" s="31"/>
      <c r="Y41" s="31"/>
      <c r="Z41" s="31"/>
      <c r="AA41" s="31"/>
      <c r="AB41" s="813"/>
      <c r="AC41" s="828"/>
      <c r="AD41" s="51">
        <f t="shared" si="24"/>
        <v>0</v>
      </c>
      <c r="AE41" s="51">
        <f t="shared" si="24"/>
        <v>0</v>
      </c>
      <c r="AF41" s="51">
        <f t="shared" si="24"/>
        <v>0</v>
      </c>
      <c r="AG41" s="51">
        <f t="shared" si="24"/>
        <v>0</v>
      </c>
      <c r="AH41" s="51">
        <f t="shared" si="24"/>
        <v>0</v>
      </c>
      <c r="AI41" s="51">
        <f t="shared" si="24"/>
        <v>0</v>
      </c>
      <c r="AJ41" s="51">
        <f t="shared" si="24"/>
        <v>0</v>
      </c>
      <c r="AK41" s="813"/>
      <c r="AL41" s="831"/>
      <c r="AM41" s="51">
        <f t="shared" si="2"/>
        <v>0</v>
      </c>
      <c r="AN41" s="257"/>
      <c r="AO41" s="257"/>
      <c r="AP41" s="257"/>
      <c r="AQ41" s="257"/>
      <c r="AR41" s="257"/>
      <c r="AS41" s="257"/>
      <c r="AT41" s="813"/>
      <c r="AU41" s="834"/>
      <c r="AV41" s="51">
        <f t="shared" si="3"/>
        <v>0</v>
      </c>
      <c r="AW41" s="257"/>
      <c r="AX41" s="257"/>
      <c r="AY41" s="257"/>
      <c r="AZ41" s="257"/>
      <c r="BA41" s="257"/>
      <c r="BB41" s="257"/>
      <c r="BC41" s="813"/>
      <c r="BD41" s="810"/>
      <c r="BE41" s="51">
        <f t="shared" si="4"/>
        <v>0</v>
      </c>
      <c r="BF41" s="257"/>
      <c r="BG41" s="257"/>
      <c r="BH41" s="257"/>
      <c r="BI41" s="257"/>
      <c r="BJ41" s="257"/>
      <c r="BK41" s="257"/>
      <c r="BL41" s="813"/>
      <c r="BM41" s="816"/>
      <c r="BN41" s="51">
        <f t="shared" si="5"/>
        <v>0</v>
      </c>
      <c r="BO41" s="257"/>
      <c r="BP41" s="257"/>
      <c r="BQ41" s="257"/>
      <c r="BR41" s="257"/>
      <c r="BS41" s="257"/>
      <c r="BT41" s="257"/>
      <c r="BU41" s="821"/>
      <c r="BV41" s="822"/>
      <c r="BW41" s="822"/>
      <c r="BX41" s="822"/>
      <c r="BY41" s="822"/>
      <c r="BZ41" s="822"/>
      <c r="CA41" s="822"/>
      <c r="CB41" s="822"/>
      <c r="CC41" s="823"/>
    </row>
    <row r="42" spans="1:81" s="58" customFormat="1" ht="40.200000000000003" customHeight="1" thickBot="1" x14ac:dyDescent="0.35">
      <c r="A42" s="34"/>
      <c r="B42" s="907"/>
      <c r="C42" s="1237"/>
      <c r="D42" s="873"/>
      <c r="E42" s="853"/>
      <c r="F42" s="853"/>
      <c r="G42" s="853"/>
      <c r="H42" s="853"/>
      <c r="I42" s="853"/>
      <c r="J42" s="814"/>
      <c r="K42" s="856"/>
      <c r="L42" s="859"/>
      <c r="M42" s="862"/>
      <c r="N42" s="838"/>
      <c r="O42" s="841"/>
      <c r="P42" s="865"/>
      <c r="Q42" s="874"/>
      <c r="R42" s="814"/>
      <c r="S42" s="232"/>
      <c r="T42" s="237"/>
      <c r="U42" s="237"/>
      <c r="V42" s="237"/>
      <c r="W42" s="232"/>
      <c r="X42" s="260"/>
      <c r="Y42" s="260"/>
      <c r="Z42" s="260"/>
      <c r="AA42" s="260"/>
      <c r="AB42" s="814"/>
      <c r="AC42" s="829"/>
      <c r="AD42" s="46">
        <f t="shared" si="24"/>
        <v>0</v>
      </c>
      <c r="AE42" s="46">
        <f t="shared" si="24"/>
        <v>0</v>
      </c>
      <c r="AF42" s="46">
        <f t="shared" si="24"/>
        <v>0</v>
      </c>
      <c r="AG42" s="46">
        <f t="shared" si="24"/>
        <v>0</v>
      </c>
      <c r="AH42" s="46">
        <f t="shared" si="24"/>
        <v>0</v>
      </c>
      <c r="AI42" s="46">
        <f t="shared" si="24"/>
        <v>0</v>
      </c>
      <c r="AJ42" s="46">
        <f t="shared" si="24"/>
        <v>0</v>
      </c>
      <c r="AK42" s="814"/>
      <c r="AL42" s="832"/>
      <c r="AM42" s="46">
        <f t="shared" si="2"/>
        <v>0</v>
      </c>
      <c r="AN42" s="49"/>
      <c r="AO42" s="49"/>
      <c r="AP42" s="49"/>
      <c r="AQ42" s="49"/>
      <c r="AR42" s="49"/>
      <c r="AS42" s="49"/>
      <c r="AT42" s="814"/>
      <c r="AU42" s="835"/>
      <c r="AV42" s="46">
        <f t="shared" si="3"/>
        <v>0</v>
      </c>
      <c r="AW42" s="49"/>
      <c r="AX42" s="49"/>
      <c r="AY42" s="49"/>
      <c r="AZ42" s="49"/>
      <c r="BA42" s="49"/>
      <c r="BB42" s="49"/>
      <c r="BC42" s="814"/>
      <c r="BD42" s="811"/>
      <c r="BE42" s="46">
        <f t="shared" si="4"/>
        <v>0</v>
      </c>
      <c r="BF42" s="49"/>
      <c r="BG42" s="49"/>
      <c r="BH42" s="49"/>
      <c r="BI42" s="49"/>
      <c r="BJ42" s="49"/>
      <c r="BK42" s="49"/>
      <c r="BL42" s="814"/>
      <c r="BM42" s="817"/>
      <c r="BN42" s="46">
        <f t="shared" si="5"/>
        <v>0</v>
      </c>
      <c r="BO42" s="49"/>
      <c r="BP42" s="49"/>
      <c r="BQ42" s="49"/>
      <c r="BR42" s="49"/>
      <c r="BS42" s="49"/>
      <c r="BT42" s="49"/>
      <c r="BU42" s="824"/>
      <c r="BV42" s="825"/>
      <c r="BW42" s="825"/>
      <c r="BX42" s="825"/>
      <c r="BY42" s="825"/>
      <c r="BZ42" s="825"/>
      <c r="CA42" s="825"/>
      <c r="CB42" s="825"/>
      <c r="CC42" s="826"/>
    </row>
    <row r="43" spans="1:81" s="58" customFormat="1" ht="40.200000000000003" customHeight="1" thickTop="1" x14ac:dyDescent="0.3">
      <c r="A43" s="34"/>
      <c r="B43" s="907"/>
      <c r="C43" s="1237"/>
      <c r="D43" s="871"/>
      <c r="E43" s="851"/>
      <c r="F43" s="851"/>
      <c r="G43" s="851"/>
      <c r="H43" s="851"/>
      <c r="I43" s="851"/>
      <c r="J43" s="812">
        <v>613</v>
      </c>
      <c r="K43" s="854" t="str">
        <f>+[16]Metas!K704</f>
        <v>Realizar la supervisión a los funcionarios identificados con riesgo de salud y nutricional</v>
      </c>
      <c r="L43" s="857">
        <v>60</v>
      </c>
      <c r="M43" s="860">
        <f>SUM(N43:Q43)</f>
        <v>60</v>
      </c>
      <c r="N43" s="836"/>
      <c r="O43" s="839"/>
      <c r="P43" s="863">
        <v>60</v>
      </c>
      <c r="Q43" s="866"/>
      <c r="R43" s="812">
        <f>+$J43</f>
        <v>613</v>
      </c>
      <c r="S43" s="231" t="s">
        <v>6033</v>
      </c>
      <c r="T43" s="235" t="s">
        <v>3821</v>
      </c>
      <c r="U43" s="235" t="s">
        <v>3827</v>
      </c>
      <c r="V43" s="235" t="s">
        <v>3830</v>
      </c>
      <c r="W43" s="231" t="s">
        <v>6034</v>
      </c>
      <c r="X43" s="258">
        <v>44927</v>
      </c>
      <c r="Y43" s="256">
        <v>45199</v>
      </c>
      <c r="Z43" s="258"/>
      <c r="AA43" s="258"/>
      <c r="AB43" s="812">
        <f t="shared" ref="AB43" si="37">+$J43</f>
        <v>613</v>
      </c>
      <c r="AC43" s="827">
        <f t="shared" ref="AC43" si="38">+L43</f>
        <v>60</v>
      </c>
      <c r="AD43" s="44">
        <f t="shared" si="24"/>
        <v>2500000</v>
      </c>
      <c r="AE43" s="44">
        <f t="shared" si="24"/>
        <v>2500000</v>
      </c>
      <c r="AF43" s="44">
        <f t="shared" si="24"/>
        <v>0</v>
      </c>
      <c r="AG43" s="44">
        <f t="shared" si="24"/>
        <v>0</v>
      </c>
      <c r="AH43" s="44">
        <f t="shared" si="24"/>
        <v>0</v>
      </c>
      <c r="AI43" s="44">
        <f t="shared" si="24"/>
        <v>0</v>
      </c>
      <c r="AJ43" s="44">
        <f t="shared" si="24"/>
        <v>0</v>
      </c>
      <c r="AK43" s="812">
        <f t="shared" ref="AK43" si="39">+$J43</f>
        <v>613</v>
      </c>
      <c r="AL43" s="830">
        <f>+N43</f>
        <v>0</v>
      </c>
      <c r="AM43" s="44">
        <f t="shared" si="2"/>
        <v>2500000</v>
      </c>
      <c r="AN43" s="47">
        <v>2500000</v>
      </c>
      <c r="AO43" s="47"/>
      <c r="AP43" s="47"/>
      <c r="AQ43" s="47"/>
      <c r="AR43" s="47"/>
      <c r="AS43" s="47"/>
      <c r="AT43" s="812">
        <f t="shared" ref="AT43" si="40">+$J43</f>
        <v>613</v>
      </c>
      <c r="AU43" s="833">
        <f>+O43</f>
        <v>0</v>
      </c>
      <c r="AV43" s="44">
        <f t="shared" si="3"/>
        <v>0</v>
      </c>
      <c r="AW43" s="47"/>
      <c r="AX43" s="47"/>
      <c r="AY43" s="47"/>
      <c r="AZ43" s="47"/>
      <c r="BA43" s="47"/>
      <c r="BB43" s="47"/>
      <c r="BC43" s="812">
        <f t="shared" ref="BC43" si="41">+$J43</f>
        <v>613</v>
      </c>
      <c r="BD43" s="809">
        <f>+P43</f>
        <v>60</v>
      </c>
      <c r="BE43" s="44">
        <f t="shared" si="4"/>
        <v>0</v>
      </c>
      <c r="BF43" s="47"/>
      <c r="BG43" s="47"/>
      <c r="BH43" s="47"/>
      <c r="BI43" s="47"/>
      <c r="BJ43" s="47"/>
      <c r="BK43" s="47"/>
      <c r="BL43" s="812">
        <f t="shared" ref="BL43" si="42">+$J43</f>
        <v>613</v>
      </c>
      <c r="BM43" s="815">
        <f>+Q43</f>
        <v>0</v>
      </c>
      <c r="BN43" s="44">
        <f t="shared" si="5"/>
        <v>0</v>
      </c>
      <c r="BO43" s="47"/>
      <c r="BP43" s="47"/>
      <c r="BQ43" s="47"/>
      <c r="BR43" s="47"/>
      <c r="BS43" s="47"/>
      <c r="BT43" s="47"/>
      <c r="BU43" s="818"/>
      <c r="BV43" s="819"/>
      <c r="BW43" s="819"/>
      <c r="BX43" s="819"/>
      <c r="BY43" s="819"/>
      <c r="BZ43" s="819"/>
      <c r="CA43" s="819"/>
      <c r="CB43" s="819"/>
      <c r="CC43" s="820"/>
    </row>
    <row r="44" spans="1:81" s="58" customFormat="1" ht="40.200000000000003" customHeight="1" x14ac:dyDescent="0.3">
      <c r="A44" s="34"/>
      <c r="B44" s="907"/>
      <c r="C44" s="1237"/>
      <c r="D44" s="872"/>
      <c r="E44" s="852"/>
      <c r="F44" s="852"/>
      <c r="G44" s="852"/>
      <c r="H44" s="852"/>
      <c r="I44" s="852"/>
      <c r="J44" s="813"/>
      <c r="K44" s="855"/>
      <c r="L44" s="858"/>
      <c r="M44" s="861"/>
      <c r="N44" s="837"/>
      <c r="O44" s="840"/>
      <c r="P44" s="864"/>
      <c r="Q44" s="867"/>
      <c r="R44" s="813"/>
      <c r="S44" s="39" t="s">
        <v>6035</v>
      </c>
      <c r="T44" s="236"/>
      <c r="U44" s="236" t="s">
        <v>3827</v>
      </c>
      <c r="V44" s="236" t="s">
        <v>3831</v>
      </c>
      <c r="W44" s="39" t="s">
        <v>6036</v>
      </c>
      <c r="X44" s="31">
        <v>44927</v>
      </c>
      <c r="Y44" s="31">
        <v>45291</v>
      </c>
      <c r="Z44" s="31"/>
      <c r="AA44" s="31"/>
      <c r="AB44" s="813"/>
      <c r="AC44" s="828"/>
      <c r="AD44" s="51">
        <f t="shared" si="24"/>
        <v>0</v>
      </c>
      <c r="AE44" s="51">
        <f t="shared" si="24"/>
        <v>0</v>
      </c>
      <c r="AF44" s="51">
        <f t="shared" si="24"/>
        <v>0</v>
      </c>
      <c r="AG44" s="51">
        <f t="shared" si="24"/>
        <v>0</v>
      </c>
      <c r="AH44" s="51">
        <f t="shared" si="24"/>
        <v>0</v>
      </c>
      <c r="AI44" s="51">
        <f t="shared" si="24"/>
        <v>0</v>
      </c>
      <c r="AJ44" s="51">
        <f t="shared" si="24"/>
        <v>0</v>
      </c>
      <c r="AK44" s="813"/>
      <c r="AL44" s="831"/>
      <c r="AM44" s="51">
        <f t="shared" si="2"/>
        <v>0</v>
      </c>
      <c r="AN44" s="257"/>
      <c r="AO44" s="257"/>
      <c r="AP44" s="257"/>
      <c r="AQ44" s="257"/>
      <c r="AR44" s="257"/>
      <c r="AS44" s="257"/>
      <c r="AT44" s="813"/>
      <c r="AU44" s="834"/>
      <c r="AV44" s="51">
        <f t="shared" si="3"/>
        <v>0</v>
      </c>
      <c r="AW44" s="257"/>
      <c r="AX44" s="257"/>
      <c r="AY44" s="257"/>
      <c r="AZ44" s="257"/>
      <c r="BA44" s="257"/>
      <c r="BB44" s="257"/>
      <c r="BC44" s="813"/>
      <c r="BD44" s="810"/>
      <c r="BE44" s="51">
        <f t="shared" si="4"/>
        <v>0</v>
      </c>
      <c r="BF44" s="257"/>
      <c r="BG44" s="257"/>
      <c r="BH44" s="257"/>
      <c r="BI44" s="257"/>
      <c r="BJ44" s="257"/>
      <c r="BK44" s="257"/>
      <c r="BL44" s="813"/>
      <c r="BM44" s="816"/>
      <c r="BN44" s="51">
        <f t="shared" si="5"/>
        <v>0</v>
      </c>
      <c r="BO44" s="257"/>
      <c r="BP44" s="257"/>
      <c r="BQ44" s="257"/>
      <c r="BR44" s="257"/>
      <c r="BS44" s="257"/>
      <c r="BT44" s="257"/>
      <c r="BU44" s="821"/>
      <c r="BV44" s="822"/>
      <c r="BW44" s="822"/>
      <c r="BX44" s="822"/>
      <c r="BY44" s="822"/>
      <c r="BZ44" s="822"/>
      <c r="CA44" s="822"/>
      <c r="CB44" s="822"/>
      <c r="CC44" s="823"/>
    </row>
    <row r="45" spans="1:81" s="58" customFormat="1" ht="40.200000000000003" customHeight="1" x14ac:dyDescent="0.3">
      <c r="A45" s="34"/>
      <c r="B45" s="907"/>
      <c r="C45" s="1237"/>
      <c r="D45" s="872"/>
      <c r="E45" s="852"/>
      <c r="F45" s="852"/>
      <c r="G45" s="852"/>
      <c r="H45" s="852"/>
      <c r="I45" s="852"/>
      <c r="J45" s="813"/>
      <c r="K45" s="855"/>
      <c r="L45" s="858"/>
      <c r="M45" s="861"/>
      <c r="N45" s="837"/>
      <c r="O45" s="840"/>
      <c r="P45" s="864"/>
      <c r="Q45" s="867"/>
      <c r="R45" s="813"/>
      <c r="S45" s="39"/>
      <c r="T45" s="236"/>
      <c r="U45" s="236"/>
      <c r="V45" s="236"/>
      <c r="W45" s="39"/>
      <c r="X45" s="31"/>
      <c r="Y45" s="31"/>
      <c r="Z45" s="31"/>
      <c r="AA45" s="31"/>
      <c r="AB45" s="813"/>
      <c r="AC45" s="828"/>
      <c r="AD45" s="51">
        <f t="shared" si="24"/>
        <v>0</v>
      </c>
      <c r="AE45" s="51">
        <f t="shared" si="24"/>
        <v>0</v>
      </c>
      <c r="AF45" s="51">
        <f t="shared" si="24"/>
        <v>0</v>
      </c>
      <c r="AG45" s="51">
        <f t="shared" si="24"/>
        <v>0</v>
      </c>
      <c r="AH45" s="51">
        <f t="shared" si="24"/>
        <v>0</v>
      </c>
      <c r="AI45" s="51">
        <f t="shared" si="24"/>
        <v>0</v>
      </c>
      <c r="AJ45" s="51">
        <f t="shared" si="24"/>
        <v>0</v>
      </c>
      <c r="AK45" s="813"/>
      <c r="AL45" s="831"/>
      <c r="AM45" s="51">
        <f t="shared" si="2"/>
        <v>0</v>
      </c>
      <c r="AN45" s="257"/>
      <c r="AO45" s="257"/>
      <c r="AP45" s="257"/>
      <c r="AQ45" s="257"/>
      <c r="AR45" s="257"/>
      <c r="AS45" s="257"/>
      <c r="AT45" s="813"/>
      <c r="AU45" s="834"/>
      <c r="AV45" s="51">
        <f t="shared" si="3"/>
        <v>0</v>
      </c>
      <c r="AW45" s="257"/>
      <c r="AX45" s="257"/>
      <c r="AY45" s="257"/>
      <c r="AZ45" s="257"/>
      <c r="BA45" s="257"/>
      <c r="BB45" s="257"/>
      <c r="BC45" s="813"/>
      <c r="BD45" s="810"/>
      <c r="BE45" s="51">
        <f t="shared" si="4"/>
        <v>0</v>
      </c>
      <c r="BF45" s="257"/>
      <c r="BG45" s="257"/>
      <c r="BH45" s="257"/>
      <c r="BI45" s="257"/>
      <c r="BJ45" s="257"/>
      <c r="BK45" s="257"/>
      <c r="BL45" s="813"/>
      <c r="BM45" s="816"/>
      <c r="BN45" s="51">
        <f t="shared" si="5"/>
        <v>0</v>
      </c>
      <c r="BO45" s="257"/>
      <c r="BP45" s="257"/>
      <c r="BQ45" s="257"/>
      <c r="BR45" s="257"/>
      <c r="BS45" s="257"/>
      <c r="BT45" s="257"/>
      <c r="BU45" s="821"/>
      <c r="BV45" s="822"/>
      <c r="BW45" s="822"/>
      <c r="BX45" s="822"/>
      <c r="BY45" s="822"/>
      <c r="BZ45" s="822"/>
      <c r="CA45" s="822"/>
      <c r="CB45" s="822"/>
      <c r="CC45" s="823"/>
    </row>
    <row r="46" spans="1:81" s="58" customFormat="1" ht="40.200000000000003" customHeight="1" thickBot="1" x14ac:dyDescent="0.35">
      <c r="A46" s="34"/>
      <c r="B46" s="907"/>
      <c r="C46" s="1237"/>
      <c r="D46" s="873"/>
      <c r="E46" s="853"/>
      <c r="F46" s="853"/>
      <c r="G46" s="853"/>
      <c r="H46" s="853"/>
      <c r="I46" s="853"/>
      <c r="J46" s="814"/>
      <c r="K46" s="856"/>
      <c r="L46" s="859"/>
      <c r="M46" s="862"/>
      <c r="N46" s="838"/>
      <c r="O46" s="841"/>
      <c r="P46" s="865"/>
      <c r="Q46" s="874"/>
      <c r="R46" s="814"/>
      <c r="S46" s="232"/>
      <c r="T46" s="237"/>
      <c r="U46" s="237"/>
      <c r="V46" s="237"/>
      <c r="W46" s="232"/>
      <c r="X46" s="260"/>
      <c r="Y46" s="260"/>
      <c r="Z46" s="260"/>
      <c r="AA46" s="260"/>
      <c r="AB46" s="814"/>
      <c r="AC46" s="829"/>
      <c r="AD46" s="46">
        <f t="shared" si="24"/>
        <v>0</v>
      </c>
      <c r="AE46" s="46">
        <f t="shared" si="24"/>
        <v>0</v>
      </c>
      <c r="AF46" s="46">
        <f t="shared" si="24"/>
        <v>0</v>
      </c>
      <c r="AG46" s="46">
        <f t="shared" si="24"/>
        <v>0</v>
      </c>
      <c r="AH46" s="46">
        <f t="shared" si="24"/>
        <v>0</v>
      </c>
      <c r="AI46" s="46">
        <f t="shared" si="24"/>
        <v>0</v>
      </c>
      <c r="AJ46" s="46">
        <f t="shared" si="24"/>
        <v>0</v>
      </c>
      <c r="AK46" s="814"/>
      <c r="AL46" s="832"/>
      <c r="AM46" s="46">
        <f t="shared" si="2"/>
        <v>0</v>
      </c>
      <c r="AN46" s="49"/>
      <c r="AO46" s="49"/>
      <c r="AP46" s="49"/>
      <c r="AQ46" s="49"/>
      <c r="AR46" s="49"/>
      <c r="AS46" s="49"/>
      <c r="AT46" s="814"/>
      <c r="AU46" s="835"/>
      <c r="AV46" s="46">
        <f t="shared" si="3"/>
        <v>0</v>
      </c>
      <c r="AW46" s="49"/>
      <c r="AX46" s="49"/>
      <c r="AY46" s="49"/>
      <c r="AZ46" s="49"/>
      <c r="BA46" s="49"/>
      <c r="BB46" s="49"/>
      <c r="BC46" s="814"/>
      <c r="BD46" s="811"/>
      <c r="BE46" s="46">
        <f t="shared" si="4"/>
        <v>0</v>
      </c>
      <c r="BF46" s="49"/>
      <c r="BG46" s="49"/>
      <c r="BH46" s="49"/>
      <c r="BI46" s="49"/>
      <c r="BJ46" s="49"/>
      <c r="BK46" s="49"/>
      <c r="BL46" s="814"/>
      <c r="BM46" s="817"/>
      <c r="BN46" s="46">
        <f t="shared" si="5"/>
        <v>0</v>
      </c>
      <c r="BO46" s="49"/>
      <c r="BP46" s="49"/>
      <c r="BQ46" s="49"/>
      <c r="BR46" s="49"/>
      <c r="BS46" s="49"/>
      <c r="BT46" s="49"/>
      <c r="BU46" s="824"/>
      <c r="BV46" s="825"/>
      <c r="BW46" s="825"/>
      <c r="BX46" s="825"/>
      <c r="BY46" s="825"/>
      <c r="BZ46" s="825"/>
      <c r="CA46" s="825"/>
      <c r="CB46" s="825"/>
      <c r="CC46" s="826"/>
    </row>
    <row r="47" spans="1:81" s="58" customFormat="1" ht="40.200000000000003" customHeight="1" thickTop="1" x14ac:dyDescent="0.3">
      <c r="A47" s="34"/>
      <c r="B47" s="907"/>
      <c r="C47" s="1237"/>
      <c r="D47" s="871"/>
      <c r="E47" s="851"/>
      <c r="F47" s="851"/>
      <c r="G47" s="851"/>
      <c r="H47" s="851"/>
      <c r="I47" s="851"/>
      <c r="J47" s="812">
        <v>614</v>
      </c>
      <c r="K47" s="854" t="str">
        <f>+[16]Metas!K705</f>
        <v>Reuniones de los comités que conforman el Sistema de Gestión de Seguridad y Salud en el trabajo</v>
      </c>
      <c r="L47" s="857">
        <v>16</v>
      </c>
      <c r="M47" s="860">
        <f>SUM(N47:Q47)</f>
        <v>16</v>
      </c>
      <c r="N47" s="836">
        <v>4</v>
      </c>
      <c r="O47" s="839">
        <v>4</v>
      </c>
      <c r="P47" s="863">
        <v>4</v>
      </c>
      <c r="Q47" s="866">
        <v>4</v>
      </c>
      <c r="R47" s="812">
        <f>+$J47</f>
        <v>614</v>
      </c>
      <c r="S47" s="231" t="s">
        <v>6037</v>
      </c>
      <c r="T47" s="235"/>
      <c r="U47" s="235" t="s">
        <v>3826</v>
      </c>
      <c r="V47" s="235" t="s">
        <v>3831</v>
      </c>
      <c r="W47" s="231" t="s">
        <v>6038</v>
      </c>
      <c r="X47" s="256">
        <v>44927</v>
      </c>
      <c r="Y47" s="256">
        <v>45291</v>
      </c>
      <c r="Z47" s="256"/>
      <c r="AA47" s="256"/>
      <c r="AB47" s="812">
        <f t="shared" ref="AB47" si="43">+$J47</f>
        <v>614</v>
      </c>
      <c r="AC47" s="827">
        <f t="shared" ref="AC47" si="44">+L47</f>
        <v>16</v>
      </c>
      <c r="AD47" s="44">
        <f t="shared" si="24"/>
        <v>0</v>
      </c>
      <c r="AE47" s="44">
        <f t="shared" si="24"/>
        <v>0</v>
      </c>
      <c r="AF47" s="44">
        <f t="shared" si="24"/>
        <v>0</v>
      </c>
      <c r="AG47" s="44">
        <f t="shared" si="24"/>
        <v>0</v>
      </c>
      <c r="AH47" s="44">
        <f t="shared" si="24"/>
        <v>0</v>
      </c>
      <c r="AI47" s="44">
        <f t="shared" si="24"/>
        <v>0</v>
      </c>
      <c r="AJ47" s="44">
        <f t="shared" si="24"/>
        <v>0</v>
      </c>
      <c r="AK47" s="812">
        <f t="shared" ref="AK47" si="45">+$J47</f>
        <v>614</v>
      </c>
      <c r="AL47" s="830">
        <f>+N47</f>
        <v>4</v>
      </c>
      <c r="AM47" s="44">
        <f t="shared" si="2"/>
        <v>0</v>
      </c>
      <c r="AN47" s="47"/>
      <c r="AO47" s="47"/>
      <c r="AP47" s="47"/>
      <c r="AQ47" s="47"/>
      <c r="AR47" s="47"/>
      <c r="AS47" s="47"/>
      <c r="AT47" s="812">
        <f t="shared" ref="AT47" si="46">+$J47</f>
        <v>614</v>
      </c>
      <c r="AU47" s="833">
        <f>+O47</f>
        <v>4</v>
      </c>
      <c r="AV47" s="44">
        <f t="shared" si="3"/>
        <v>0</v>
      </c>
      <c r="AW47" s="47"/>
      <c r="AX47" s="47"/>
      <c r="AY47" s="47"/>
      <c r="AZ47" s="47"/>
      <c r="BA47" s="47"/>
      <c r="BB47" s="47"/>
      <c r="BC47" s="812">
        <f t="shared" ref="BC47" si="47">+$J47</f>
        <v>614</v>
      </c>
      <c r="BD47" s="809">
        <f>+P47</f>
        <v>4</v>
      </c>
      <c r="BE47" s="44">
        <f t="shared" si="4"/>
        <v>0</v>
      </c>
      <c r="BF47" s="47"/>
      <c r="BG47" s="47"/>
      <c r="BH47" s="47"/>
      <c r="BI47" s="47"/>
      <c r="BJ47" s="47"/>
      <c r="BK47" s="47"/>
      <c r="BL47" s="812">
        <f t="shared" ref="BL47" si="48">+$J47</f>
        <v>614</v>
      </c>
      <c r="BM47" s="815">
        <f>+Q47</f>
        <v>4</v>
      </c>
      <c r="BN47" s="44">
        <f t="shared" si="5"/>
        <v>0</v>
      </c>
      <c r="BO47" s="47"/>
      <c r="BP47" s="47"/>
      <c r="BQ47" s="47"/>
      <c r="BR47" s="47"/>
      <c r="BS47" s="47"/>
      <c r="BT47" s="47"/>
      <c r="BU47" s="818"/>
      <c r="BV47" s="819"/>
      <c r="BW47" s="819"/>
      <c r="BX47" s="819"/>
      <c r="BY47" s="819"/>
      <c r="BZ47" s="819"/>
      <c r="CA47" s="819"/>
      <c r="CB47" s="819"/>
      <c r="CC47" s="820"/>
    </row>
    <row r="48" spans="1:81" s="58" customFormat="1" ht="40.200000000000003" customHeight="1" x14ac:dyDescent="0.3">
      <c r="A48" s="34"/>
      <c r="B48" s="907"/>
      <c r="C48" s="1237"/>
      <c r="D48" s="872"/>
      <c r="E48" s="852"/>
      <c r="F48" s="852"/>
      <c r="G48" s="852"/>
      <c r="H48" s="852"/>
      <c r="I48" s="852"/>
      <c r="J48" s="813"/>
      <c r="K48" s="855"/>
      <c r="L48" s="858"/>
      <c r="M48" s="861"/>
      <c r="N48" s="837"/>
      <c r="O48" s="840"/>
      <c r="P48" s="864"/>
      <c r="Q48" s="867"/>
      <c r="R48" s="813"/>
      <c r="S48" s="39"/>
      <c r="T48" s="236"/>
      <c r="U48" s="236"/>
      <c r="V48" s="236"/>
      <c r="W48" s="39"/>
      <c r="X48" s="31"/>
      <c r="Y48" s="31"/>
      <c r="Z48" s="31"/>
      <c r="AA48" s="31"/>
      <c r="AB48" s="813"/>
      <c r="AC48" s="828"/>
      <c r="AD48" s="51">
        <f t="shared" si="24"/>
        <v>0</v>
      </c>
      <c r="AE48" s="51">
        <f t="shared" si="24"/>
        <v>0</v>
      </c>
      <c r="AF48" s="51">
        <f t="shared" si="24"/>
        <v>0</v>
      </c>
      <c r="AG48" s="51">
        <f t="shared" si="24"/>
        <v>0</v>
      </c>
      <c r="AH48" s="51">
        <f t="shared" si="24"/>
        <v>0</v>
      </c>
      <c r="AI48" s="51">
        <f t="shared" si="24"/>
        <v>0</v>
      </c>
      <c r="AJ48" s="51">
        <f t="shared" si="24"/>
        <v>0</v>
      </c>
      <c r="AK48" s="813"/>
      <c r="AL48" s="831"/>
      <c r="AM48" s="51">
        <f t="shared" si="2"/>
        <v>0</v>
      </c>
      <c r="AN48" s="257"/>
      <c r="AO48" s="257"/>
      <c r="AP48" s="257"/>
      <c r="AQ48" s="257"/>
      <c r="AR48" s="257"/>
      <c r="AS48" s="257"/>
      <c r="AT48" s="813"/>
      <c r="AU48" s="834"/>
      <c r="AV48" s="51">
        <f t="shared" si="3"/>
        <v>0</v>
      </c>
      <c r="AW48" s="257"/>
      <c r="AX48" s="257"/>
      <c r="AY48" s="257"/>
      <c r="AZ48" s="257"/>
      <c r="BA48" s="257"/>
      <c r="BB48" s="257"/>
      <c r="BC48" s="813"/>
      <c r="BD48" s="810"/>
      <c r="BE48" s="51">
        <f t="shared" si="4"/>
        <v>0</v>
      </c>
      <c r="BF48" s="257"/>
      <c r="BG48" s="257"/>
      <c r="BH48" s="257"/>
      <c r="BI48" s="257"/>
      <c r="BJ48" s="257"/>
      <c r="BK48" s="257"/>
      <c r="BL48" s="813"/>
      <c r="BM48" s="816"/>
      <c r="BN48" s="51">
        <f t="shared" si="5"/>
        <v>0</v>
      </c>
      <c r="BO48" s="257"/>
      <c r="BP48" s="257"/>
      <c r="BQ48" s="257"/>
      <c r="BR48" s="257"/>
      <c r="BS48" s="257"/>
      <c r="BT48" s="257"/>
      <c r="BU48" s="821"/>
      <c r="BV48" s="822"/>
      <c r="BW48" s="822"/>
      <c r="BX48" s="822"/>
      <c r="BY48" s="822"/>
      <c r="BZ48" s="822"/>
      <c r="CA48" s="822"/>
      <c r="CB48" s="822"/>
      <c r="CC48" s="823"/>
    </row>
    <row r="49" spans="1:81" s="58" customFormat="1" ht="40.200000000000003" customHeight="1" x14ac:dyDescent="0.3">
      <c r="A49" s="34"/>
      <c r="B49" s="907"/>
      <c r="C49" s="1237"/>
      <c r="D49" s="872"/>
      <c r="E49" s="852"/>
      <c r="F49" s="852"/>
      <c r="G49" s="852"/>
      <c r="H49" s="852"/>
      <c r="I49" s="852"/>
      <c r="J49" s="813"/>
      <c r="K49" s="855"/>
      <c r="L49" s="858"/>
      <c r="M49" s="861"/>
      <c r="N49" s="837"/>
      <c r="O49" s="840"/>
      <c r="P49" s="864"/>
      <c r="Q49" s="867"/>
      <c r="R49" s="813"/>
      <c r="S49" s="39"/>
      <c r="T49" s="236"/>
      <c r="U49" s="236"/>
      <c r="V49" s="236"/>
      <c r="W49" s="39"/>
      <c r="X49" s="31"/>
      <c r="Y49" s="31"/>
      <c r="Z49" s="31"/>
      <c r="AA49" s="31"/>
      <c r="AB49" s="813"/>
      <c r="AC49" s="828"/>
      <c r="AD49" s="51">
        <f t="shared" si="24"/>
        <v>0</v>
      </c>
      <c r="AE49" s="51">
        <f t="shared" si="24"/>
        <v>0</v>
      </c>
      <c r="AF49" s="51">
        <f t="shared" si="24"/>
        <v>0</v>
      </c>
      <c r="AG49" s="51">
        <f t="shared" si="24"/>
        <v>0</v>
      </c>
      <c r="AH49" s="51">
        <f t="shared" si="24"/>
        <v>0</v>
      </c>
      <c r="AI49" s="51">
        <f t="shared" si="24"/>
        <v>0</v>
      </c>
      <c r="AJ49" s="51">
        <f t="shared" si="24"/>
        <v>0</v>
      </c>
      <c r="AK49" s="813"/>
      <c r="AL49" s="831"/>
      <c r="AM49" s="51">
        <f t="shared" si="2"/>
        <v>0</v>
      </c>
      <c r="AN49" s="257"/>
      <c r="AO49" s="257"/>
      <c r="AP49" s="257"/>
      <c r="AQ49" s="257"/>
      <c r="AR49" s="257"/>
      <c r="AS49" s="257"/>
      <c r="AT49" s="813"/>
      <c r="AU49" s="834"/>
      <c r="AV49" s="51">
        <f t="shared" si="3"/>
        <v>0</v>
      </c>
      <c r="AW49" s="257"/>
      <c r="AX49" s="257"/>
      <c r="AY49" s="257"/>
      <c r="AZ49" s="257"/>
      <c r="BA49" s="257"/>
      <c r="BB49" s="257"/>
      <c r="BC49" s="813"/>
      <c r="BD49" s="810"/>
      <c r="BE49" s="51">
        <f t="shared" si="4"/>
        <v>0</v>
      </c>
      <c r="BF49" s="257"/>
      <c r="BG49" s="257"/>
      <c r="BH49" s="257"/>
      <c r="BI49" s="257"/>
      <c r="BJ49" s="257"/>
      <c r="BK49" s="257"/>
      <c r="BL49" s="813"/>
      <c r="BM49" s="816"/>
      <c r="BN49" s="51">
        <f t="shared" si="5"/>
        <v>0</v>
      </c>
      <c r="BO49" s="257"/>
      <c r="BP49" s="257"/>
      <c r="BQ49" s="257"/>
      <c r="BR49" s="257"/>
      <c r="BS49" s="257"/>
      <c r="BT49" s="257"/>
      <c r="BU49" s="821"/>
      <c r="BV49" s="822"/>
      <c r="BW49" s="822"/>
      <c r="BX49" s="822"/>
      <c r="BY49" s="822"/>
      <c r="BZ49" s="822"/>
      <c r="CA49" s="822"/>
      <c r="CB49" s="822"/>
      <c r="CC49" s="823"/>
    </row>
    <row r="50" spans="1:81" s="58" customFormat="1" ht="40.200000000000003" customHeight="1" thickBot="1" x14ac:dyDescent="0.35">
      <c r="A50" s="34"/>
      <c r="B50" s="907"/>
      <c r="C50" s="1238"/>
      <c r="D50" s="873"/>
      <c r="E50" s="853"/>
      <c r="F50" s="853"/>
      <c r="G50" s="853"/>
      <c r="H50" s="853"/>
      <c r="I50" s="853"/>
      <c r="J50" s="814"/>
      <c r="K50" s="856"/>
      <c r="L50" s="859"/>
      <c r="M50" s="862"/>
      <c r="N50" s="838"/>
      <c r="O50" s="841"/>
      <c r="P50" s="865"/>
      <c r="Q50" s="874"/>
      <c r="R50" s="814"/>
      <c r="S50" s="232"/>
      <c r="T50" s="237"/>
      <c r="U50" s="237"/>
      <c r="V50" s="237"/>
      <c r="W50" s="232"/>
      <c r="X50" s="260"/>
      <c r="Y50" s="260"/>
      <c r="Z50" s="260"/>
      <c r="AA50" s="260"/>
      <c r="AB50" s="814"/>
      <c r="AC50" s="829"/>
      <c r="AD50" s="46">
        <f t="shared" si="24"/>
        <v>0</v>
      </c>
      <c r="AE50" s="46">
        <f t="shared" si="24"/>
        <v>0</v>
      </c>
      <c r="AF50" s="46">
        <f t="shared" si="24"/>
        <v>0</v>
      </c>
      <c r="AG50" s="46">
        <f t="shared" si="24"/>
        <v>0</v>
      </c>
      <c r="AH50" s="46">
        <f t="shared" si="24"/>
        <v>0</v>
      </c>
      <c r="AI50" s="46">
        <f t="shared" si="24"/>
        <v>0</v>
      </c>
      <c r="AJ50" s="46">
        <f t="shared" si="24"/>
        <v>0</v>
      </c>
      <c r="AK50" s="814"/>
      <c r="AL50" s="832"/>
      <c r="AM50" s="46">
        <f t="shared" si="2"/>
        <v>0</v>
      </c>
      <c r="AN50" s="49"/>
      <c r="AO50" s="49"/>
      <c r="AP50" s="49"/>
      <c r="AQ50" s="49"/>
      <c r="AR50" s="49"/>
      <c r="AS50" s="49"/>
      <c r="AT50" s="814"/>
      <c r="AU50" s="835"/>
      <c r="AV50" s="46">
        <f t="shared" si="3"/>
        <v>0</v>
      </c>
      <c r="AW50" s="49"/>
      <c r="AX50" s="49"/>
      <c r="AY50" s="49"/>
      <c r="AZ50" s="49"/>
      <c r="BA50" s="49"/>
      <c r="BB50" s="49"/>
      <c r="BC50" s="814"/>
      <c r="BD50" s="811"/>
      <c r="BE50" s="46">
        <f t="shared" si="4"/>
        <v>0</v>
      </c>
      <c r="BF50" s="49"/>
      <c r="BG50" s="49"/>
      <c r="BH50" s="49"/>
      <c r="BI50" s="49"/>
      <c r="BJ50" s="49"/>
      <c r="BK50" s="49"/>
      <c r="BL50" s="814"/>
      <c r="BM50" s="817"/>
      <c r="BN50" s="46">
        <f t="shared" si="5"/>
        <v>0</v>
      </c>
      <c r="BO50" s="49"/>
      <c r="BP50" s="49"/>
      <c r="BQ50" s="49"/>
      <c r="BR50" s="49"/>
      <c r="BS50" s="49"/>
      <c r="BT50" s="49"/>
      <c r="BU50" s="824"/>
      <c r="BV50" s="825"/>
      <c r="BW50" s="825"/>
      <c r="BX50" s="825"/>
      <c r="BY50" s="825"/>
      <c r="BZ50" s="825"/>
      <c r="CA50" s="825"/>
      <c r="CB50" s="825"/>
      <c r="CC50" s="826"/>
    </row>
    <row r="51" spans="1:81" s="58" customFormat="1" ht="40.200000000000003" customHeight="1" thickTop="1" x14ac:dyDescent="0.3">
      <c r="A51" s="34"/>
      <c r="B51" s="907"/>
      <c r="C51" s="868" t="s">
        <v>955</v>
      </c>
      <c r="D51" s="871"/>
      <c r="E51" s="851"/>
      <c r="F51" s="851"/>
      <c r="G51" s="851"/>
      <c r="H51" s="851"/>
      <c r="I51" s="851"/>
      <c r="J51" s="812">
        <v>615</v>
      </c>
      <c r="K51" s="854" t="str">
        <f>+[16]Metas!K706</f>
        <v>Funcionario de apoyo para la ejecución del código de integridad</v>
      </c>
      <c r="L51" s="857">
        <v>1</v>
      </c>
      <c r="M51" s="860">
        <f>SUM(N51:Q51)</f>
        <v>1</v>
      </c>
      <c r="N51" s="836">
        <v>1</v>
      </c>
      <c r="O51" s="839"/>
      <c r="P51" s="863"/>
      <c r="Q51" s="866"/>
      <c r="R51" s="812">
        <f>+$J51</f>
        <v>615</v>
      </c>
      <c r="S51" s="231" t="s">
        <v>6039</v>
      </c>
      <c r="T51" s="235" t="s">
        <v>3821</v>
      </c>
      <c r="U51" s="235" t="s">
        <v>3827</v>
      </c>
      <c r="V51" s="235" t="s">
        <v>3830</v>
      </c>
      <c r="W51" s="231" t="s">
        <v>6040</v>
      </c>
      <c r="X51" s="258">
        <v>44941</v>
      </c>
      <c r="Y51" s="258">
        <v>45015</v>
      </c>
      <c r="Z51" s="258"/>
      <c r="AA51" s="258"/>
      <c r="AB51" s="812">
        <f t="shared" ref="AB51" si="49">+$J51</f>
        <v>615</v>
      </c>
      <c r="AC51" s="827">
        <f t="shared" ref="AC51" si="50">+L51</f>
        <v>1</v>
      </c>
      <c r="AD51" s="44">
        <f t="shared" si="24"/>
        <v>0</v>
      </c>
      <c r="AE51" s="44">
        <f t="shared" si="24"/>
        <v>0</v>
      </c>
      <c r="AF51" s="44">
        <f t="shared" si="24"/>
        <v>0</v>
      </c>
      <c r="AG51" s="44">
        <f t="shared" si="24"/>
        <v>0</v>
      </c>
      <c r="AH51" s="44">
        <f t="shared" si="24"/>
        <v>0</v>
      </c>
      <c r="AI51" s="44">
        <f t="shared" si="24"/>
        <v>0</v>
      </c>
      <c r="AJ51" s="44">
        <f t="shared" si="24"/>
        <v>0</v>
      </c>
      <c r="AK51" s="812">
        <f t="shared" ref="AK51" si="51">+$J51</f>
        <v>615</v>
      </c>
      <c r="AL51" s="830">
        <f>+N51</f>
        <v>1</v>
      </c>
      <c r="AM51" s="44">
        <f t="shared" si="2"/>
        <v>0</v>
      </c>
      <c r="AN51" s="47"/>
      <c r="AO51" s="47"/>
      <c r="AP51" s="47"/>
      <c r="AQ51" s="47"/>
      <c r="AR51" s="47"/>
      <c r="AS51" s="47"/>
      <c r="AT51" s="812">
        <f t="shared" ref="AT51" si="52">+$J51</f>
        <v>615</v>
      </c>
      <c r="AU51" s="833">
        <f>+O51</f>
        <v>0</v>
      </c>
      <c r="AV51" s="44">
        <f t="shared" si="3"/>
        <v>0</v>
      </c>
      <c r="AW51" s="47"/>
      <c r="AX51" s="47"/>
      <c r="AY51" s="47"/>
      <c r="AZ51" s="47"/>
      <c r="BA51" s="47"/>
      <c r="BB51" s="47"/>
      <c r="BC51" s="812">
        <f t="shared" ref="BC51" si="53">+$J51</f>
        <v>615</v>
      </c>
      <c r="BD51" s="809">
        <f>+P51</f>
        <v>0</v>
      </c>
      <c r="BE51" s="44">
        <f t="shared" si="4"/>
        <v>0</v>
      </c>
      <c r="BF51" s="47"/>
      <c r="BG51" s="47"/>
      <c r="BH51" s="47"/>
      <c r="BI51" s="47"/>
      <c r="BJ51" s="47"/>
      <c r="BK51" s="47"/>
      <c r="BL51" s="812">
        <f t="shared" ref="BL51" si="54">+$J51</f>
        <v>615</v>
      </c>
      <c r="BM51" s="815">
        <f>+Q51</f>
        <v>0</v>
      </c>
      <c r="BN51" s="44">
        <f t="shared" si="5"/>
        <v>0</v>
      </c>
      <c r="BO51" s="47"/>
      <c r="BP51" s="47"/>
      <c r="BQ51" s="47"/>
      <c r="BR51" s="47"/>
      <c r="BS51" s="47"/>
      <c r="BT51" s="47"/>
      <c r="BU51" s="818"/>
      <c r="BV51" s="819"/>
      <c r="BW51" s="819"/>
      <c r="BX51" s="819"/>
      <c r="BY51" s="819"/>
      <c r="BZ51" s="819"/>
      <c r="CA51" s="819"/>
      <c r="CB51" s="819"/>
      <c r="CC51" s="820"/>
    </row>
    <row r="52" spans="1:81" s="58" customFormat="1" ht="40.200000000000003" customHeight="1" x14ac:dyDescent="0.3">
      <c r="A52" s="34"/>
      <c r="B52" s="907"/>
      <c r="C52" s="869"/>
      <c r="D52" s="872"/>
      <c r="E52" s="852"/>
      <c r="F52" s="852"/>
      <c r="G52" s="852"/>
      <c r="H52" s="852"/>
      <c r="I52" s="852"/>
      <c r="J52" s="813"/>
      <c r="K52" s="855"/>
      <c r="L52" s="858"/>
      <c r="M52" s="861"/>
      <c r="N52" s="837"/>
      <c r="O52" s="840"/>
      <c r="P52" s="864"/>
      <c r="Q52" s="867"/>
      <c r="R52" s="813"/>
      <c r="S52" s="39" t="s">
        <v>6041</v>
      </c>
      <c r="T52" s="236"/>
      <c r="U52" s="236" t="s">
        <v>3826</v>
      </c>
      <c r="V52" s="236" t="s">
        <v>3831</v>
      </c>
      <c r="W52" s="39" t="s">
        <v>6042</v>
      </c>
      <c r="X52" s="31">
        <v>44958</v>
      </c>
      <c r="Y52" s="31">
        <v>45199</v>
      </c>
      <c r="Z52" s="567"/>
      <c r="AA52" s="31"/>
      <c r="AB52" s="813"/>
      <c r="AC52" s="828"/>
      <c r="AD52" s="51">
        <f t="shared" si="24"/>
        <v>0</v>
      </c>
      <c r="AE52" s="51">
        <f t="shared" si="24"/>
        <v>0</v>
      </c>
      <c r="AF52" s="51">
        <f t="shared" si="24"/>
        <v>0</v>
      </c>
      <c r="AG52" s="51">
        <f t="shared" si="24"/>
        <v>0</v>
      </c>
      <c r="AH52" s="51">
        <f t="shared" si="24"/>
        <v>0</v>
      </c>
      <c r="AI52" s="51">
        <f t="shared" si="24"/>
        <v>0</v>
      </c>
      <c r="AJ52" s="51">
        <f t="shared" si="24"/>
        <v>0</v>
      </c>
      <c r="AK52" s="813"/>
      <c r="AL52" s="831"/>
      <c r="AM52" s="51">
        <f t="shared" si="2"/>
        <v>0</v>
      </c>
      <c r="AN52" s="257"/>
      <c r="AO52" s="257"/>
      <c r="AP52" s="257"/>
      <c r="AQ52" s="257"/>
      <c r="AR52" s="257"/>
      <c r="AS52" s="257"/>
      <c r="AT52" s="813"/>
      <c r="AU52" s="834"/>
      <c r="AV52" s="51">
        <f t="shared" si="3"/>
        <v>0</v>
      </c>
      <c r="AW52" s="257"/>
      <c r="AX52" s="257"/>
      <c r="AY52" s="257"/>
      <c r="AZ52" s="257"/>
      <c r="BA52" s="257"/>
      <c r="BB52" s="257"/>
      <c r="BC52" s="813"/>
      <c r="BD52" s="810"/>
      <c r="BE52" s="51">
        <f t="shared" si="4"/>
        <v>0</v>
      </c>
      <c r="BF52" s="257"/>
      <c r="BG52" s="257"/>
      <c r="BH52" s="257"/>
      <c r="BI52" s="257"/>
      <c r="BJ52" s="257"/>
      <c r="BK52" s="257"/>
      <c r="BL52" s="813"/>
      <c r="BM52" s="816"/>
      <c r="BN52" s="51">
        <f t="shared" si="5"/>
        <v>0</v>
      </c>
      <c r="BO52" s="257"/>
      <c r="BP52" s="257"/>
      <c r="BQ52" s="257"/>
      <c r="BR52" s="257"/>
      <c r="BS52" s="257"/>
      <c r="BT52" s="257"/>
      <c r="BU52" s="821"/>
      <c r="BV52" s="822"/>
      <c r="BW52" s="822"/>
      <c r="BX52" s="822"/>
      <c r="BY52" s="822"/>
      <c r="BZ52" s="822"/>
      <c r="CA52" s="822"/>
      <c r="CB52" s="822"/>
      <c r="CC52" s="823"/>
    </row>
    <row r="53" spans="1:81" s="58" customFormat="1" ht="40.200000000000003" customHeight="1" x14ac:dyDescent="0.3">
      <c r="A53" s="34"/>
      <c r="B53" s="907"/>
      <c r="C53" s="869"/>
      <c r="D53" s="872"/>
      <c r="E53" s="852"/>
      <c r="F53" s="852"/>
      <c r="G53" s="852"/>
      <c r="H53" s="852"/>
      <c r="I53" s="852"/>
      <c r="J53" s="813"/>
      <c r="K53" s="855"/>
      <c r="L53" s="858"/>
      <c r="M53" s="861"/>
      <c r="N53" s="837"/>
      <c r="O53" s="840"/>
      <c r="P53" s="864"/>
      <c r="Q53" s="867"/>
      <c r="R53" s="813"/>
      <c r="S53" s="39"/>
      <c r="T53" s="236"/>
      <c r="U53" s="236"/>
      <c r="V53" s="236"/>
      <c r="W53" s="39"/>
      <c r="X53" s="31"/>
      <c r="Y53" s="31"/>
      <c r="Z53" s="31"/>
      <c r="AA53" s="31"/>
      <c r="AB53" s="813"/>
      <c r="AC53" s="828"/>
      <c r="AD53" s="51">
        <f t="shared" si="24"/>
        <v>0</v>
      </c>
      <c r="AE53" s="51">
        <f t="shared" si="24"/>
        <v>0</v>
      </c>
      <c r="AF53" s="51">
        <f t="shared" si="24"/>
        <v>0</v>
      </c>
      <c r="AG53" s="51">
        <f t="shared" si="24"/>
        <v>0</v>
      </c>
      <c r="AH53" s="51">
        <f t="shared" si="24"/>
        <v>0</v>
      </c>
      <c r="AI53" s="51">
        <f t="shared" si="24"/>
        <v>0</v>
      </c>
      <c r="AJ53" s="51">
        <f t="shared" si="24"/>
        <v>0</v>
      </c>
      <c r="AK53" s="813"/>
      <c r="AL53" s="831"/>
      <c r="AM53" s="51">
        <f t="shared" si="2"/>
        <v>0</v>
      </c>
      <c r="AN53" s="257"/>
      <c r="AO53" s="257"/>
      <c r="AP53" s="257"/>
      <c r="AQ53" s="257"/>
      <c r="AR53" s="257"/>
      <c r="AS53" s="257"/>
      <c r="AT53" s="813"/>
      <c r="AU53" s="834"/>
      <c r="AV53" s="51">
        <f t="shared" si="3"/>
        <v>0</v>
      </c>
      <c r="AW53" s="257"/>
      <c r="AX53" s="257"/>
      <c r="AY53" s="257"/>
      <c r="AZ53" s="257"/>
      <c r="BA53" s="257"/>
      <c r="BB53" s="257"/>
      <c r="BC53" s="813"/>
      <c r="BD53" s="810"/>
      <c r="BE53" s="51">
        <f t="shared" si="4"/>
        <v>0</v>
      </c>
      <c r="BF53" s="257"/>
      <c r="BG53" s="257"/>
      <c r="BH53" s="257"/>
      <c r="BI53" s="257"/>
      <c r="BJ53" s="257"/>
      <c r="BK53" s="257"/>
      <c r="BL53" s="813"/>
      <c r="BM53" s="816"/>
      <c r="BN53" s="51">
        <f t="shared" si="5"/>
        <v>0</v>
      </c>
      <c r="BO53" s="257"/>
      <c r="BP53" s="257"/>
      <c r="BQ53" s="257"/>
      <c r="BR53" s="257"/>
      <c r="BS53" s="257"/>
      <c r="BT53" s="257"/>
      <c r="BU53" s="821"/>
      <c r="BV53" s="822"/>
      <c r="BW53" s="822"/>
      <c r="BX53" s="822"/>
      <c r="BY53" s="822"/>
      <c r="BZ53" s="822"/>
      <c r="CA53" s="822"/>
      <c r="CB53" s="822"/>
      <c r="CC53" s="823"/>
    </row>
    <row r="54" spans="1:81" s="58" customFormat="1" ht="40.200000000000003" customHeight="1" thickBot="1" x14ac:dyDescent="0.35">
      <c r="A54" s="34"/>
      <c r="B54" s="907"/>
      <c r="C54" s="870"/>
      <c r="D54" s="873"/>
      <c r="E54" s="853"/>
      <c r="F54" s="853"/>
      <c r="G54" s="853"/>
      <c r="H54" s="853"/>
      <c r="I54" s="853"/>
      <c r="J54" s="814"/>
      <c r="K54" s="856"/>
      <c r="L54" s="859"/>
      <c r="M54" s="862"/>
      <c r="N54" s="838"/>
      <c r="O54" s="841"/>
      <c r="P54" s="865"/>
      <c r="Q54" s="874"/>
      <c r="R54" s="814"/>
      <c r="S54" s="232"/>
      <c r="T54" s="237"/>
      <c r="U54" s="237"/>
      <c r="V54" s="237"/>
      <c r="W54" s="232"/>
      <c r="X54" s="260"/>
      <c r="Y54" s="260"/>
      <c r="Z54" s="260"/>
      <c r="AA54" s="260"/>
      <c r="AB54" s="814"/>
      <c r="AC54" s="829"/>
      <c r="AD54" s="46">
        <f t="shared" si="24"/>
        <v>0</v>
      </c>
      <c r="AE54" s="46">
        <f t="shared" si="24"/>
        <v>0</v>
      </c>
      <c r="AF54" s="46">
        <f t="shared" si="24"/>
        <v>0</v>
      </c>
      <c r="AG54" s="46">
        <f t="shared" si="24"/>
        <v>0</v>
      </c>
      <c r="AH54" s="46">
        <f t="shared" si="24"/>
        <v>0</v>
      </c>
      <c r="AI54" s="46">
        <f t="shared" si="24"/>
        <v>0</v>
      </c>
      <c r="AJ54" s="46">
        <f t="shared" si="24"/>
        <v>0</v>
      </c>
      <c r="AK54" s="814"/>
      <c r="AL54" s="832"/>
      <c r="AM54" s="46">
        <f t="shared" si="2"/>
        <v>0</v>
      </c>
      <c r="AN54" s="49"/>
      <c r="AO54" s="49"/>
      <c r="AP54" s="49"/>
      <c r="AQ54" s="49"/>
      <c r="AR54" s="49"/>
      <c r="AS54" s="49"/>
      <c r="AT54" s="814"/>
      <c r="AU54" s="835"/>
      <c r="AV54" s="46">
        <f t="shared" si="3"/>
        <v>0</v>
      </c>
      <c r="AW54" s="49"/>
      <c r="AX54" s="49"/>
      <c r="AY54" s="49"/>
      <c r="AZ54" s="49"/>
      <c r="BA54" s="49"/>
      <c r="BB54" s="49"/>
      <c r="BC54" s="814"/>
      <c r="BD54" s="811"/>
      <c r="BE54" s="46">
        <f t="shared" si="4"/>
        <v>0</v>
      </c>
      <c r="BF54" s="49"/>
      <c r="BG54" s="49"/>
      <c r="BH54" s="49"/>
      <c r="BI54" s="49"/>
      <c r="BJ54" s="49"/>
      <c r="BK54" s="49"/>
      <c r="BL54" s="814"/>
      <c r="BM54" s="817"/>
      <c r="BN54" s="46">
        <f t="shared" si="5"/>
        <v>0</v>
      </c>
      <c r="BO54" s="49"/>
      <c r="BP54" s="49"/>
      <c r="BQ54" s="49"/>
      <c r="BR54" s="49"/>
      <c r="BS54" s="49"/>
      <c r="BT54" s="49"/>
      <c r="BU54" s="824"/>
      <c r="BV54" s="825"/>
      <c r="BW54" s="825"/>
      <c r="BX54" s="825"/>
      <c r="BY54" s="825"/>
      <c r="BZ54" s="825"/>
      <c r="CA54" s="825"/>
      <c r="CB54" s="825"/>
      <c r="CC54" s="826"/>
    </row>
    <row r="55" spans="1:81" s="58" customFormat="1" ht="40.200000000000003" customHeight="1" thickTop="1" thickBot="1" x14ac:dyDescent="0.35">
      <c r="A55" s="34"/>
      <c r="B55" s="907"/>
      <c r="C55" s="868" t="s">
        <v>958</v>
      </c>
      <c r="D55" s="871">
        <v>4599</v>
      </c>
      <c r="E55" s="851" t="s">
        <v>4079</v>
      </c>
      <c r="F55" s="851"/>
      <c r="G55" s="851"/>
      <c r="H55" s="851" t="s">
        <v>6043</v>
      </c>
      <c r="I55" s="1184">
        <v>20210004510165</v>
      </c>
      <c r="J55" s="812">
        <v>616</v>
      </c>
      <c r="K55" s="854" t="str">
        <f>+[16]Metas!K707</f>
        <v>Estudio orgánico de la entidad para estructura, planta y escala salarial para actualizar el manual de funciones</v>
      </c>
      <c r="L55" s="857">
        <v>1</v>
      </c>
      <c r="M55" s="860">
        <f>SUM(N55:Q55)</f>
        <v>1</v>
      </c>
      <c r="N55" s="836"/>
      <c r="O55" s="839">
        <v>1</v>
      </c>
      <c r="P55" s="863"/>
      <c r="Q55" s="866"/>
      <c r="R55" s="812">
        <f>+$J55</f>
        <v>616</v>
      </c>
      <c r="S55" s="231" t="s">
        <v>6044</v>
      </c>
      <c r="T55" s="235" t="s">
        <v>3821</v>
      </c>
      <c r="U55" s="235" t="s">
        <v>3827</v>
      </c>
      <c r="V55" s="235" t="s">
        <v>3830</v>
      </c>
      <c r="W55" s="231" t="s">
        <v>6045</v>
      </c>
      <c r="X55" s="258">
        <v>44936</v>
      </c>
      <c r="Y55" s="258">
        <v>45015</v>
      </c>
      <c r="Z55" s="258"/>
      <c r="AA55" s="258"/>
      <c r="AB55" s="812">
        <f t="shared" ref="AB55" si="55">+$J55</f>
        <v>616</v>
      </c>
      <c r="AC55" s="827">
        <f t="shared" ref="AC55" si="56">+L55</f>
        <v>1</v>
      </c>
      <c r="AD55" s="44">
        <f t="shared" si="24"/>
        <v>0</v>
      </c>
      <c r="AE55" s="44">
        <f t="shared" si="24"/>
        <v>0</v>
      </c>
      <c r="AF55" s="44">
        <f t="shared" si="24"/>
        <v>0</v>
      </c>
      <c r="AG55" s="44">
        <f t="shared" si="24"/>
        <v>0</v>
      </c>
      <c r="AH55" s="44">
        <f t="shared" si="24"/>
        <v>0</v>
      </c>
      <c r="AI55" s="44">
        <f t="shared" si="24"/>
        <v>0</v>
      </c>
      <c r="AJ55" s="44">
        <f t="shared" si="24"/>
        <v>0</v>
      </c>
      <c r="AK55" s="812">
        <f t="shared" ref="AK55" si="57">+$J55</f>
        <v>616</v>
      </c>
      <c r="AL55" s="830">
        <f>+N55</f>
        <v>0</v>
      </c>
      <c r="AM55" s="44">
        <f t="shared" si="2"/>
        <v>0</v>
      </c>
      <c r="AN55" s="47"/>
      <c r="AO55" s="47"/>
      <c r="AP55" s="47"/>
      <c r="AQ55" s="47"/>
      <c r="AR55" s="47"/>
      <c r="AS55" s="47"/>
      <c r="AT55" s="812">
        <f t="shared" ref="AT55" si="58">+$J55</f>
        <v>616</v>
      </c>
      <c r="AU55" s="833">
        <f>+O55</f>
        <v>1</v>
      </c>
      <c r="AV55" s="44">
        <f t="shared" si="3"/>
        <v>0</v>
      </c>
      <c r="AW55" s="47"/>
      <c r="AX55" s="47"/>
      <c r="AY55" s="47"/>
      <c r="AZ55" s="47"/>
      <c r="BA55" s="47"/>
      <c r="BB55" s="47"/>
      <c r="BC55" s="812">
        <f t="shared" ref="BC55" si="59">+$J55</f>
        <v>616</v>
      </c>
      <c r="BD55" s="809">
        <f>+P55</f>
        <v>0</v>
      </c>
      <c r="BE55" s="44">
        <f t="shared" si="4"/>
        <v>0</v>
      </c>
      <c r="BF55" s="47"/>
      <c r="BG55" s="47"/>
      <c r="BH55" s="47"/>
      <c r="BI55" s="47"/>
      <c r="BJ55" s="47"/>
      <c r="BK55" s="47"/>
      <c r="BL55" s="812">
        <f t="shared" ref="BL55" si="60">+$J55</f>
        <v>616</v>
      </c>
      <c r="BM55" s="815">
        <f>+Q55</f>
        <v>0</v>
      </c>
      <c r="BN55" s="44">
        <f t="shared" si="5"/>
        <v>0</v>
      </c>
      <c r="BO55" s="47"/>
      <c r="BP55" s="47"/>
      <c r="BQ55" s="47"/>
      <c r="BR55" s="47"/>
      <c r="BS55" s="47"/>
      <c r="BT55" s="47"/>
      <c r="BU55" s="818"/>
      <c r="BV55" s="819"/>
      <c r="BW55" s="819"/>
      <c r="BX55" s="819"/>
      <c r="BY55" s="819"/>
      <c r="BZ55" s="819"/>
      <c r="CA55" s="819"/>
      <c r="CB55" s="819"/>
      <c r="CC55" s="820"/>
    </row>
    <row r="56" spans="1:81" s="58" customFormat="1" ht="40.200000000000003" customHeight="1" thickTop="1" x14ac:dyDescent="0.3">
      <c r="A56" s="34"/>
      <c r="B56" s="907"/>
      <c r="C56" s="869"/>
      <c r="D56" s="872"/>
      <c r="E56" s="852"/>
      <c r="F56" s="852"/>
      <c r="G56" s="852"/>
      <c r="H56" s="852"/>
      <c r="I56" s="1185"/>
      <c r="J56" s="813"/>
      <c r="K56" s="855"/>
      <c r="L56" s="858"/>
      <c r="M56" s="861"/>
      <c r="N56" s="837"/>
      <c r="O56" s="840"/>
      <c r="P56" s="864"/>
      <c r="Q56" s="867"/>
      <c r="R56" s="813"/>
      <c r="S56" s="39" t="s">
        <v>7761</v>
      </c>
      <c r="T56" s="235" t="s">
        <v>3821</v>
      </c>
      <c r="U56" s="235" t="s">
        <v>3827</v>
      </c>
      <c r="V56" s="236" t="s">
        <v>3830</v>
      </c>
      <c r="W56" s="39" t="s">
        <v>7762</v>
      </c>
      <c r="X56" s="31">
        <v>44936</v>
      </c>
      <c r="Y56" s="31">
        <v>45015</v>
      </c>
      <c r="Z56" s="31"/>
      <c r="AA56" s="31"/>
      <c r="AB56" s="813"/>
      <c r="AC56" s="828"/>
      <c r="AD56" s="51">
        <f t="shared" si="24"/>
        <v>0</v>
      </c>
      <c r="AE56" s="51">
        <f t="shared" si="24"/>
        <v>0</v>
      </c>
      <c r="AF56" s="51">
        <f t="shared" si="24"/>
        <v>0</v>
      </c>
      <c r="AG56" s="51">
        <f t="shared" si="24"/>
        <v>0</v>
      </c>
      <c r="AH56" s="51">
        <f t="shared" si="24"/>
        <v>0</v>
      </c>
      <c r="AI56" s="51">
        <f t="shared" si="24"/>
        <v>0</v>
      </c>
      <c r="AJ56" s="51">
        <f t="shared" si="24"/>
        <v>0</v>
      </c>
      <c r="AK56" s="813"/>
      <c r="AL56" s="831"/>
      <c r="AM56" s="51">
        <f t="shared" si="2"/>
        <v>0</v>
      </c>
      <c r="AN56" s="257"/>
      <c r="AO56" s="257"/>
      <c r="AP56" s="257"/>
      <c r="AQ56" s="257"/>
      <c r="AR56" s="257"/>
      <c r="AS56" s="257"/>
      <c r="AT56" s="813"/>
      <c r="AU56" s="834"/>
      <c r="AV56" s="51">
        <f t="shared" si="3"/>
        <v>0</v>
      </c>
      <c r="AW56" s="257"/>
      <c r="AX56" s="257"/>
      <c r="AY56" s="257"/>
      <c r="AZ56" s="257"/>
      <c r="BA56" s="257"/>
      <c r="BB56" s="257"/>
      <c r="BC56" s="813"/>
      <c r="BD56" s="810"/>
      <c r="BE56" s="51">
        <f t="shared" si="4"/>
        <v>0</v>
      </c>
      <c r="BF56" s="257"/>
      <c r="BG56" s="257"/>
      <c r="BH56" s="257"/>
      <c r="BI56" s="257"/>
      <c r="BJ56" s="257"/>
      <c r="BK56" s="257"/>
      <c r="BL56" s="813"/>
      <c r="BM56" s="816"/>
      <c r="BN56" s="51">
        <f t="shared" si="5"/>
        <v>0</v>
      </c>
      <c r="BO56" s="257"/>
      <c r="BP56" s="257"/>
      <c r="BQ56" s="257"/>
      <c r="BR56" s="257"/>
      <c r="BS56" s="257"/>
      <c r="BT56" s="257"/>
      <c r="BU56" s="821"/>
      <c r="BV56" s="822"/>
      <c r="BW56" s="822"/>
      <c r="BX56" s="822"/>
      <c r="BY56" s="822"/>
      <c r="BZ56" s="822"/>
      <c r="CA56" s="822"/>
      <c r="CB56" s="822"/>
      <c r="CC56" s="823"/>
    </row>
    <row r="57" spans="1:81" s="58" customFormat="1" ht="40.200000000000003" customHeight="1" x14ac:dyDescent="0.3">
      <c r="A57" s="34"/>
      <c r="B57" s="907"/>
      <c r="C57" s="869"/>
      <c r="D57" s="872"/>
      <c r="E57" s="852"/>
      <c r="F57" s="852"/>
      <c r="G57" s="852"/>
      <c r="H57" s="852"/>
      <c r="I57" s="1185"/>
      <c r="J57" s="813"/>
      <c r="K57" s="855"/>
      <c r="L57" s="858"/>
      <c r="M57" s="861"/>
      <c r="N57" s="837"/>
      <c r="O57" s="840"/>
      <c r="P57" s="864"/>
      <c r="Q57" s="867"/>
      <c r="R57" s="813"/>
      <c r="S57" s="39"/>
      <c r="T57" s="236"/>
      <c r="U57" s="236"/>
      <c r="V57" s="236"/>
      <c r="W57" s="39"/>
      <c r="X57" s="31"/>
      <c r="Y57" s="31"/>
      <c r="Z57" s="31"/>
      <c r="AA57" s="31"/>
      <c r="AB57" s="813"/>
      <c r="AC57" s="828"/>
      <c r="AD57" s="51">
        <f t="shared" si="24"/>
        <v>0</v>
      </c>
      <c r="AE57" s="51">
        <f t="shared" si="24"/>
        <v>0</v>
      </c>
      <c r="AF57" s="51">
        <f t="shared" si="24"/>
        <v>0</v>
      </c>
      <c r="AG57" s="51">
        <f t="shared" si="24"/>
        <v>0</v>
      </c>
      <c r="AH57" s="51">
        <f t="shared" si="24"/>
        <v>0</v>
      </c>
      <c r="AI57" s="51">
        <f t="shared" si="24"/>
        <v>0</v>
      </c>
      <c r="AJ57" s="51">
        <f t="shared" si="24"/>
        <v>0</v>
      </c>
      <c r="AK57" s="813"/>
      <c r="AL57" s="831"/>
      <c r="AM57" s="51">
        <f t="shared" si="2"/>
        <v>0</v>
      </c>
      <c r="AN57" s="257"/>
      <c r="AO57" s="257"/>
      <c r="AP57" s="257"/>
      <c r="AQ57" s="257"/>
      <c r="AR57" s="257"/>
      <c r="AS57" s="257"/>
      <c r="AT57" s="813"/>
      <c r="AU57" s="834"/>
      <c r="AV57" s="51">
        <f t="shared" si="3"/>
        <v>0</v>
      </c>
      <c r="AW57" s="257"/>
      <c r="AX57" s="257"/>
      <c r="AY57" s="257"/>
      <c r="AZ57" s="257"/>
      <c r="BA57" s="257"/>
      <c r="BB57" s="257"/>
      <c r="BC57" s="813"/>
      <c r="BD57" s="810"/>
      <c r="BE57" s="51">
        <f t="shared" si="4"/>
        <v>0</v>
      </c>
      <c r="BF57" s="257"/>
      <c r="BG57" s="257"/>
      <c r="BH57" s="257"/>
      <c r="BI57" s="257"/>
      <c r="BJ57" s="257"/>
      <c r="BK57" s="257"/>
      <c r="BL57" s="813"/>
      <c r="BM57" s="816"/>
      <c r="BN57" s="51">
        <f t="shared" si="5"/>
        <v>0</v>
      </c>
      <c r="BO57" s="257"/>
      <c r="BP57" s="257"/>
      <c r="BQ57" s="257"/>
      <c r="BR57" s="257"/>
      <c r="BS57" s="257"/>
      <c r="BT57" s="257"/>
      <c r="BU57" s="821"/>
      <c r="BV57" s="822"/>
      <c r="BW57" s="822"/>
      <c r="BX57" s="822"/>
      <c r="BY57" s="822"/>
      <c r="BZ57" s="822"/>
      <c r="CA57" s="822"/>
      <c r="CB57" s="822"/>
      <c r="CC57" s="823"/>
    </row>
    <row r="58" spans="1:81" s="58" customFormat="1" ht="40.200000000000003" customHeight="1" thickBot="1" x14ac:dyDescent="0.35">
      <c r="A58" s="34"/>
      <c r="B58" s="907"/>
      <c r="C58" s="869"/>
      <c r="D58" s="873"/>
      <c r="E58" s="853"/>
      <c r="F58" s="853"/>
      <c r="G58" s="853"/>
      <c r="H58" s="853"/>
      <c r="I58" s="1186"/>
      <c r="J58" s="814"/>
      <c r="K58" s="856"/>
      <c r="L58" s="859"/>
      <c r="M58" s="862"/>
      <c r="N58" s="838"/>
      <c r="O58" s="841"/>
      <c r="P58" s="865"/>
      <c r="Q58" s="874"/>
      <c r="R58" s="814"/>
      <c r="S58" s="232"/>
      <c r="T58" s="237"/>
      <c r="U58" s="237"/>
      <c r="V58" s="237"/>
      <c r="W58" s="232"/>
      <c r="X58" s="260"/>
      <c r="Y58" s="260"/>
      <c r="Z58" s="260"/>
      <c r="AA58" s="260"/>
      <c r="AB58" s="814"/>
      <c r="AC58" s="829"/>
      <c r="AD58" s="46">
        <f t="shared" si="24"/>
        <v>0</v>
      </c>
      <c r="AE58" s="46">
        <f t="shared" si="24"/>
        <v>0</v>
      </c>
      <c r="AF58" s="46">
        <f t="shared" si="24"/>
        <v>0</v>
      </c>
      <c r="AG58" s="46">
        <f t="shared" si="24"/>
        <v>0</v>
      </c>
      <c r="AH58" s="46">
        <f t="shared" si="24"/>
        <v>0</v>
      </c>
      <c r="AI58" s="46">
        <f t="shared" si="24"/>
        <v>0</v>
      </c>
      <c r="AJ58" s="46">
        <f t="shared" si="24"/>
        <v>0</v>
      </c>
      <c r="AK58" s="814"/>
      <c r="AL58" s="832"/>
      <c r="AM58" s="46">
        <f t="shared" si="2"/>
        <v>0</v>
      </c>
      <c r="AN58" s="49"/>
      <c r="AO58" s="49"/>
      <c r="AP58" s="49"/>
      <c r="AQ58" s="49"/>
      <c r="AR58" s="49"/>
      <c r="AS58" s="49"/>
      <c r="AT58" s="814"/>
      <c r="AU58" s="835"/>
      <c r="AV58" s="46">
        <f t="shared" si="3"/>
        <v>0</v>
      </c>
      <c r="AW58" s="49"/>
      <c r="AX58" s="49"/>
      <c r="AY58" s="49"/>
      <c r="AZ58" s="49"/>
      <c r="BA58" s="49"/>
      <c r="BB58" s="49"/>
      <c r="BC58" s="814"/>
      <c r="BD58" s="811"/>
      <c r="BE58" s="46">
        <f t="shared" si="4"/>
        <v>0</v>
      </c>
      <c r="BF58" s="49"/>
      <c r="BG58" s="49"/>
      <c r="BH58" s="49"/>
      <c r="BI58" s="49"/>
      <c r="BJ58" s="49"/>
      <c r="BK58" s="49"/>
      <c r="BL58" s="814"/>
      <c r="BM58" s="817"/>
      <c r="BN58" s="46">
        <f t="shared" si="5"/>
        <v>0</v>
      </c>
      <c r="BO58" s="49"/>
      <c r="BP58" s="49"/>
      <c r="BQ58" s="49"/>
      <c r="BR58" s="49"/>
      <c r="BS58" s="49"/>
      <c r="BT58" s="49"/>
      <c r="BU58" s="824"/>
      <c r="BV58" s="825"/>
      <c r="BW58" s="825"/>
      <c r="BX58" s="825"/>
      <c r="BY58" s="825"/>
      <c r="BZ58" s="825"/>
      <c r="CA58" s="825"/>
      <c r="CB58" s="825"/>
      <c r="CC58" s="826"/>
    </row>
    <row r="59" spans="1:81" s="58" customFormat="1" ht="40.200000000000003" customHeight="1" thickTop="1" x14ac:dyDescent="0.3">
      <c r="A59" s="34"/>
      <c r="B59" s="907"/>
      <c r="C59" s="869"/>
      <c r="D59" s="871">
        <v>4599</v>
      </c>
      <c r="E59" s="851" t="s">
        <v>4079</v>
      </c>
      <c r="F59" s="851"/>
      <c r="G59" s="851"/>
      <c r="H59" s="851" t="s">
        <v>6043</v>
      </c>
      <c r="I59" s="1184">
        <v>20210004510165</v>
      </c>
      <c r="J59" s="812">
        <v>617</v>
      </c>
      <c r="K59" s="854" t="str">
        <f>+[16]Metas!K708</f>
        <v>Manual de funciones actualizado</v>
      </c>
      <c r="L59" s="857">
        <v>1</v>
      </c>
      <c r="M59" s="860">
        <f t="shared" ref="M59:M79" si="61">SUM(N59:Q59)</f>
        <v>1</v>
      </c>
      <c r="N59" s="836"/>
      <c r="O59" s="839"/>
      <c r="P59" s="863">
        <v>1</v>
      </c>
      <c r="Q59" s="866"/>
      <c r="R59" s="812">
        <f>+$J59</f>
        <v>617</v>
      </c>
      <c r="S59" s="231" t="s">
        <v>6046</v>
      </c>
      <c r="T59" s="235" t="s">
        <v>3821</v>
      </c>
      <c r="U59" s="235" t="s">
        <v>3827</v>
      </c>
      <c r="V59" s="235" t="s">
        <v>3830</v>
      </c>
      <c r="W59" s="231" t="s">
        <v>6047</v>
      </c>
      <c r="X59" s="256">
        <v>44927</v>
      </c>
      <c r="Y59" s="31">
        <v>45015</v>
      </c>
      <c r="Z59" s="568"/>
      <c r="AA59" s="568"/>
      <c r="AB59" s="812">
        <f t="shared" ref="AB59" si="62">+$J59</f>
        <v>617</v>
      </c>
      <c r="AC59" s="827">
        <f t="shared" ref="AC59" si="63">+L59</f>
        <v>1</v>
      </c>
      <c r="AD59" s="44">
        <f t="shared" si="24"/>
        <v>0</v>
      </c>
      <c r="AE59" s="44">
        <f t="shared" si="24"/>
        <v>0</v>
      </c>
      <c r="AF59" s="44">
        <f t="shared" si="24"/>
        <v>0</v>
      </c>
      <c r="AG59" s="44">
        <f t="shared" si="24"/>
        <v>0</v>
      </c>
      <c r="AH59" s="44">
        <f t="shared" si="24"/>
        <v>0</v>
      </c>
      <c r="AI59" s="44">
        <f t="shared" si="24"/>
        <v>0</v>
      </c>
      <c r="AJ59" s="44">
        <f t="shared" si="24"/>
        <v>0</v>
      </c>
      <c r="AK59" s="812">
        <f t="shared" ref="AK59" si="64">+$J59</f>
        <v>617</v>
      </c>
      <c r="AL59" s="830">
        <f t="shared" ref="AL59:AL79" si="65">+N59</f>
        <v>0</v>
      </c>
      <c r="AM59" s="44">
        <f t="shared" si="2"/>
        <v>0</v>
      </c>
      <c r="AN59" s="47"/>
      <c r="AO59" s="47"/>
      <c r="AP59" s="47"/>
      <c r="AQ59" s="47"/>
      <c r="AR59" s="47"/>
      <c r="AS59" s="47"/>
      <c r="AT59" s="812">
        <f t="shared" ref="AT59" si="66">+$J59</f>
        <v>617</v>
      </c>
      <c r="AU59" s="833">
        <f t="shared" ref="AU59:AU79" si="67">+O59</f>
        <v>0</v>
      </c>
      <c r="AV59" s="44">
        <f t="shared" si="3"/>
        <v>0</v>
      </c>
      <c r="AW59" s="47"/>
      <c r="AX59" s="47"/>
      <c r="AY59" s="47"/>
      <c r="AZ59" s="47"/>
      <c r="BA59" s="47"/>
      <c r="BB59" s="47"/>
      <c r="BC59" s="812">
        <f t="shared" ref="BC59" si="68">+$J59</f>
        <v>617</v>
      </c>
      <c r="BD59" s="809">
        <f t="shared" ref="BD59:BD79" si="69">+P59</f>
        <v>1</v>
      </c>
      <c r="BE59" s="44">
        <f t="shared" si="4"/>
        <v>0</v>
      </c>
      <c r="BF59" s="47"/>
      <c r="BG59" s="47"/>
      <c r="BH59" s="47"/>
      <c r="BI59" s="47"/>
      <c r="BJ59" s="47"/>
      <c r="BK59" s="47"/>
      <c r="BL59" s="812">
        <f t="shared" ref="BL59" si="70">+$J59</f>
        <v>617</v>
      </c>
      <c r="BM59" s="815">
        <f t="shared" ref="BM59:BM79" si="71">+Q59</f>
        <v>0</v>
      </c>
      <c r="BN59" s="44">
        <f t="shared" si="5"/>
        <v>0</v>
      </c>
      <c r="BO59" s="47"/>
      <c r="BP59" s="47"/>
      <c r="BQ59" s="47"/>
      <c r="BR59" s="47"/>
      <c r="BS59" s="47"/>
      <c r="BT59" s="47"/>
      <c r="BU59" s="818"/>
      <c r="BV59" s="819"/>
      <c r="BW59" s="819"/>
      <c r="BX59" s="819"/>
      <c r="BY59" s="819"/>
      <c r="BZ59" s="819"/>
      <c r="CA59" s="819"/>
      <c r="CB59" s="819"/>
      <c r="CC59" s="820"/>
    </row>
    <row r="60" spans="1:81" s="58" customFormat="1" ht="40.200000000000003" customHeight="1" x14ac:dyDescent="0.3">
      <c r="A60" s="34"/>
      <c r="B60" s="907"/>
      <c r="C60" s="869"/>
      <c r="D60" s="872"/>
      <c r="E60" s="852"/>
      <c r="F60" s="852"/>
      <c r="G60" s="852"/>
      <c r="H60" s="852"/>
      <c r="I60" s="1185"/>
      <c r="J60" s="813"/>
      <c r="K60" s="855"/>
      <c r="L60" s="858"/>
      <c r="M60" s="861"/>
      <c r="N60" s="837"/>
      <c r="O60" s="840"/>
      <c r="P60" s="864"/>
      <c r="Q60" s="867"/>
      <c r="R60" s="813"/>
      <c r="S60" s="39"/>
      <c r="T60" s="236"/>
      <c r="U60" s="236"/>
      <c r="V60" s="236"/>
      <c r="W60" s="39"/>
      <c r="X60" s="31"/>
      <c r="Y60" s="31"/>
      <c r="Z60" s="31"/>
      <c r="AA60" s="31"/>
      <c r="AB60" s="813"/>
      <c r="AC60" s="828"/>
      <c r="AD60" s="51">
        <f t="shared" si="24"/>
        <v>0</v>
      </c>
      <c r="AE60" s="51">
        <f t="shared" si="24"/>
        <v>0</v>
      </c>
      <c r="AF60" s="51">
        <f t="shared" si="24"/>
        <v>0</v>
      </c>
      <c r="AG60" s="51">
        <f t="shared" si="24"/>
        <v>0</v>
      </c>
      <c r="AH60" s="51">
        <f t="shared" si="24"/>
        <v>0</v>
      </c>
      <c r="AI60" s="51">
        <f t="shared" si="24"/>
        <v>0</v>
      </c>
      <c r="AJ60" s="51">
        <f t="shared" si="24"/>
        <v>0</v>
      </c>
      <c r="AK60" s="813"/>
      <c r="AL60" s="831"/>
      <c r="AM60" s="51">
        <f t="shared" si="2"/>
        <v>0</v>
      </c>
      <c r="AN60" s="257"/>
      <c r="AO60" s="257"/>
      <c r="AP60" s="257"/>
      <c r="AQ60" s="257"/>
      <c r="AR60" s="257"/>
      <c r="AS60" s="257"/>
      <c r="AT60" s="813"/>
      <c r="AU60" s="834"/>
      <c r="AV60" s="51">
        <f t="shared" si="3"/>
        <v>0</v>
      </c>
      <c r="AW60" s="257"/>
      <c r="AX60" s="257"/>
      <c r="AY60" s="257"/>
      <c r="AZ60" s="257"/>
      <c r="BA60" s="257"/>
      <c r="BB60" s="257"/>
      <c r="BC60" s="813"/>
      <c r="BD60" s="810"/>
      <c r="BE60" s="51">
        <f t="shared" si="4"/>
        <v>0</v>
      </c>
      <c r="BF60" s="257"/>
      <c r="BG60" s="257"/>
      <c r="BH60" s="257"/>
      <c r="BI60" s="257"/>
      <c r="BJ60" s="257"/>
      <c r="BK60" s="257"/>
      <c r="BL60" s="813"/>
      <c r="BM60" s="816"/>
      <c r="BN60" s="51">
        <f t="shared" si="5"/>
        <v>0</v>
      </c>
      <c r="BO60" s="257"/>
      <c r="BP60" s="257"/>
      <c r="BQ60" s="257"/>
      <c r="BR60" s="257"/>
      <c r="BS60" s="257"/>
      <c r="BT60" s="257"/>
      <c r="BU60" s="821"/>
      <c r="BV60" s="822"/>
      <c r="BW60" s="822"/>
      <c r="BX60" s="822"/>
      <c r="BY60" s="822"/>
      <c r="BZ60" s="822"/>
      <c r="CA60" s="822"/>
      <c r="CB60" s="822"/>
      <c r="CC60" s="823"/>
    </row>
    <row r="61" spans="1:81" s="58" customFormat="1" ht="40.200000000000003" customHeight="1" x14ac:dyDescent="0.3">
      <c r="A61" s="34"/>
      <c r="B61" s="907"/>
      <c r="C61" s="869"/>
      <c r="D61" s="872"/>
      <c r="E61" s="852"/>
      <c r="F61" s="852"/>
      <c r="G61" s="852"/>
      <c r="H61" s="852"/>
      <c r="I61" s="1185"/>
      <c r="J61" s="813"/>
      <c r="K61" s="855"/>
      <c r="L61" s="858"/>
      <c r="M61" s="861"/>
      <c r="N61" s="837"/>
      <c r="O61" s="840"/>
      <c r="P61" s="864"/>
      <c r="Q61" s="867"/>
      <c r="R61" s="813"/>
      <c r="S61" s="39"/>
      <c r="T61" s="236"/>
      <c r="U61" s="236"/>
      <c r="V61" s="236"/>
      <c r="W61" s="39"/>
      <c r="X61" s="31"/>
      <c r="Y61" s="31"/>
      <c r="Z61" s="31"/>
      <c r="AA61" s="31"/>
      <c r="AB61" s="813"/>
      <c r="AC61" s="828"/>
      <c r="AD61" s="51">
        <f t="shared" si="24"/>
        <v>0</v>
      </c>
      <c r="AE61" s="51">
        <f t="shared" si="24"/>
        <v>0</v>
      </c>
      <c r="AF61" s="51">
        <f t="shared" si="24"/>
        <v>0</v>
      </c>
      <c r="AG61" s="51">
        <f t="shared" si="24"/>
        <v>0</v>
      </c>
      <c r="AH61" s="51">
        <f t="shared" si="24"/>
        <v>0</v>
      </c>
      <c r="AI61" s="51">
        <f t="shared" si="24"/>
        <v>0</v>
      </c>
      <c r="AJ61" s="51">
        <f t="shared" si="24"/>
        <v>0</v>
      </c>
      <c r="AK61" s="813"/>
      <c r="AL61" s="831"/>
      <c r="AM61" s="51">
        <f t="shared" si="2"/>
        <v>0</v>
      </c>
      <c r="AN61" s="257"/>
      <c r="AO61" s="257"/>
      <c r="AP61" s="257"/>
      <c r="AQ61" s="257"/>
      <c r="AR61" s="257"/>
      <c r="AS61" s="257"/>
      <c r="AT61" s="813"/>
      <c r="AU61" s="834"/>
      <c r="AV61" s="51">
        <f t="shared" si="3"/>
        <v>0</v>
      </c>
      <c r="AW61" s="257"/>
      <c r="AX61" s="257"/>
      <c r="AY61" s="257"/>
      <c r="AZ61" s="257"/>
      <c r="BA61" s="257"/>
      <c r="BB61" s="257"/>
      <c r="BC61" s="813"/>
      <c r="BD61" s="810"/>
      <c r="BE61" s="51">
        <f t="shared" si="4"/>
        <v>0</v>
      </c>
      <c r="BF61" s="257"/>
      <c r="BG61" s="257"/>
      <c r="BH61" s="257"/>
      <c r="BI61" s="257"/>
      <c r="BJ61" s="257"/>
      <c r="BK61" s="257"/>
      <c r="BL61" s="813"/>
      <c r="BM61" s="816"/>
      <c r="BN61" s="51">
        <f t="shared" si="5"/>
        <v>0</v>
      </c>
      <c r="BO61" s="257"/>
      <c r="BP61" s="257"/>
      <c r="BQ61" s="257"/>
      <c r="BR61" s="257"/>
      <c r="BS61" s="257"/>
      <c r="BT61" s="257"/>
      <c r="BU61" s="821"/>
      <c r="BV61" s="822"/>
      <c r="BW61" s="822"/>
      <c r="BX61" s="822"/>
      <c r="BY61" s="822"/>
      <c r="BZ61" s="822"/>
      <c r="CA61" s="822"/>
      <c r="CB61" s="822"/>
      <c r="CC61" s="823"/>
    </row>
    <row r="62" spans="1:81" s="58" customFormat="1" ht="40.200000000000003" customHeight="1" thickBot="1" x14ac:dyDescent="0.35">
      <c r="A62" s="34"/>
      <c r="B62" s="907"/>
      <c r="C62" s="869"/>
      <c r="D62" s="873"/>
      <c r="E62" s="853"/>
      <c r="F62" s="853"/>
      <c r="G62" s="853"/>
      <c r="H62" s="853"/>
      <c r="I62" s="1186"/>
      <c r="J62" s="814"/>
      <c r="K62" s="856"/>
      <c r="L62" s="859"/>
      <c r="M62" s="862"/>
      <c r="N62" s="838"/>
      <c r="O62" s="841"/>
      <c r="P62" s="865"/>
      <c r="Q62" s="874"/>
      <c r="R62" s="814"/>
      <c r="S62" s="232"/>
      <c r="T62" s="237"/>
      <c r="U62" s="237"/>
      <c r="V62" s="237"/>
      <c r="W62" s="232"/>
      <c r="X62" s="260"/>
      <c r="Y62" s="260"/>
      <c r="Z62" s="260"/>
      <c r="AA62" s="260"/>
      <c r="AB62" s="814"/>
      <c r="AC62" s="829"/>
      <c r="AD62" s="46">
        <f t="shared" si="24"/>
        <v>0</v>
      </c>
      <c r="AE62" s="46">
        <f t="shared" si="24"/>
        <v>0</v>
      </c>
      <c r="AF62" s="46">
        <f t="shared" si="24"/>
        <v>0</v>
      </c>
      <c r="AG62" s="46">
        <f t="shared" si="24"/>
        <v>0</v>
      </c>
      <c r="AH62" s="46">
        <f t="shared" si="24"/>
        <v>0</v>
      </c>
      <c r="AI62" s="46">
        <f t="shared" si="24"/>
        <v>0</v>
      </c>
      <c r="AJ62" s="46">
        <f t="shared" si="24"/>
        <v>0</v>
      </c>
      <c r="AK62" s="814"/>
      <c r="AL62" s="832"/>
      <c r="AM62" s="46">
        <f t="shared" si="2"/>
        <v>0</v>
      </c>
      <c r="AN62" s="49"/>
      <c r="AO62" s="49"/>
      <c r="AP62" s="49"/>
      <c r="AQ62" s="49"/>
      <c r="AR62" s="49"/>
      <c r="AS62" s="49"/>
      <c r="AT62" s="814"/>
      <c r="AU62" s="835"/>
      <c r="AV62" s="46">
        <f t="shared" si="3"/>
        <v>0</v>
      </c>
      <c r="AW62" s="49"/>
      <c r="AX62" s="49"/>
      <c r="AY62" s="49"/>
      <c r="AZ62" s="49"/>
      <c r="BA62" s="49"/>
      <c r="BB62" s="49"/>
      <c r="BC62" s="814"/>
      <c r="BD62" s="811"/>
      <c r="BE62" s="46">
        <f t="shared" si="4"/>
        <v>0</v>
      </c>
      <c r="BF62" s="49"/>
      <c r="BG62" s="49"/>
      <c r="BH62" s="49"/>
      <c r="BI62" s="49"/>
      <c r="BJ62" s="49"/>
      <c r="BK62" s="49"/>
      <c r="BL62" s="814"/>
      <c r="BM62" s="817"/>
      <c r="BN62" s="46">
        <f t="shared" si="5"/>
        <v>0</v>
      </c>
      <c r="BO62" s="49"/>
      <c r="BP62" s="49"/>
      <c r="BQ62" s="49"/>
      <c r="BR62" s="49"/>
      <c r="BS62" s="49"/>
      <c r="BT62" s="49"/>
      <c r="BU62" s="824"/>
      <c r="BV62" s="825"/>
      <c r="BW62" s="825"/>
      <c r="BX62" s="825"/>
      <c r="BY62" s="825"/>
      <c r="BZ62" s="825"/>
      <c r="CA62" s="825"/>
      <c r="CB62" s="825"/>
      <c r="CC62" s="826"/>
    </row>
    <row r="63" spans="1:81" s="58" customFormat="1" ht="40.200000000000003" customHeight="1" thickTop="1" x14ac:dyDescent="0.3">
      <c r="A63" s="34"/>
      <c r="B63" s="907"/>
      <c r="C63" s="869"/>
      <c r="D63" s="871"/>
      <c r="E63" s="851"/>
      <c r="F63" s="851"/>
      <c r="G63" s="851"/>
      <c r="H63" s="851"/>
      <c r="I63" s="851"/>
      <c r="J63" s="812">
        <v>618</v>
      </c>
      <c r="K63" s="854" t="str">
        <f>+[16]Metas!K709</f>
        <v xml:space="preserve">Software TNS para bienes inmuebles, equipos y bienes de consumo implementado </v>
      </c>
      <c r="L63" s="857">
        <v>0</v>
      </c>
      <c r="M63" s="860">
        <f t="shared" si="61"/>
        <v>0</v>
      </c>
      <c r="N63" s="836"/>
      <c r="O63" s="839"/>
      <c r="P63" s="863">
        <v>0</v>
      </c>
      <c r="Q63" s="866">
        <v>0</v>
      </c>
      <c r="R63" s="812">
        <f>+$J63</f>
        <v>618</v>
      </c>
      <c r="S63" s="231" t="s">
        <v>6048</v>
      </c>
      <c r="T63" s="235"/>
      <c r="U63" s="235"/>
      <c r="V63" s="235"/>
      <c r="W63" s="231"/>
      <c r="X63" s="256"/>
      <c r="Y63" s="256"/>
      <c r="Z63" s="256"/>
      <c r="AA63" s="256"/>
      <c r="AB63" s="812">
        <f t="shared" ref="AB63" si="72">+$J63</f>
        <v>618</v>
      </c>
      <c r="AC63" s="827">
        <f t="shared" ref="AC63" si="73">+L63</f>
        <v>0</v>
      </c>
      <c r="AD63" s="44">
        <f t="shared" si="24"/>
        <v>0</v>
      </c>
      <c r="AE63" s="44">
        <f t="shared" si="24"/>
        <v>0</v>
      </c>
      <c r="AF63" s="44">
        <f t="shared" si="24"/>
        <v>0</v>
      </c>
      <c r="AG63" s="44">
        <f t="shared" si="24"/>
        <v>0</v>
      </c>
      <c r="AH63" s="44">
        <f t="shared" si="24"/>
        <v>0</v>
      </c>
      <c r="AI63" s="44">
        <f t="shared" si="24"/>
        <v>0</v>
      </c>
      <c r="AJ63" s="44">
        <f t="shared" si="24"/>
        <v>0</v>
      </c>
      <c r="AK63" s="812">
        <f t="shared" ref="AK63" si="74">+$J63</f>
        <v>618</v>
      </c>
      <c r="AL63" s="830">
        <f t="shared" si="65"/>
        <v>0</v>
      </c>
      <c r="AM63" s="44">
        <f t="shared" si="2"/>
        <v>0</v>
      </c>
      <c r="AN63" s="47"/>
      <c r="AO63" s="47"/>
      <c r="AP63" s="47"/>
      <c r="AQ63" s="47"/>
      <c r="AR63" s="47"/>
      <c r="AS63" s="47"/>
      <c r="AT63" s="812">
        <f t="shared" ref="AT63" si="75">+$J63</f>
        <v>618</v>
      </c>
      <c r="AU63" s="833">
        <f t="shared" si="67"/>
        <v>0</v>
      </c>
      <c r="AV63" s="44">
        <f t="shared" si="3"/>
        <v>0</v>
      </c>
      <c r="AW63" s="47"/>
      <c r="AX63" s="47"/>
      <c r="AY63" s="47"/>
      <c r="AZ63" s="47"/>
      <c r="BA63" s="47"/>
      <c r="BB63" s="47"/>
      <c r="BC63" s="812">
        <f t="shared" ref="BC63" si="76">+$J63</f>
        <v>618</v>
      </c>
      <c r="BD63" s="809">
        <f t="shared" si="69"/>
        <v>0</v>
      </c>
      <c r="BE63" s="44">
        <f t="shared" si="4"/>
        <v>0</v>
      </c>
      <c r="BF63" s="47"/>
      <c r="BG63" s="47"/>
      <c r="BH63" s="47"/>
      <c r="BI63" s="47"/>
      <c r="BJ63" s="47"/>
      <c r="BK63" s="47"/>
      <c r="BL63" s="812">
        <f t="shared" ref="BL63" si="77">+$J63</f>
        <v>618</v>
      </c>
      <c r="BM63" s="815">
        <f t="shared" si="71"/>
        <v>0</v>
      </c>
      <c r="BN63" s="44">
        <f t="shared" si="5"/>
        <v>0</v>
      </c>
      <c r="BO63" s="47"/>
      <c r="BP63" s="47"/>
      <c r="BQ63" s="47"/>
      <c r="BR63" s="47"/>
      <c r="BS63" s="47"/>
      <c r="BT63" s="47"/>
      <c r="BU63" s="818"/>
      <c r="BV63" s="819"/>
      <c r="BW63" s="819"/>
      <c r="BX63" s="819"/>
      <c r="BY63" s="819"/>
      <c r="BZ63" s="819"/>
      <c r="CA63" s="819"/>
      <c r="CB63" s="819"/>
      <c r="CC63" s="820"/>
    </row>
    <row r="64" spans="1:81" s="58" customFormat="1" ht="40.200000000000003" customHeight="1" x14ac:dyDescent="0.3">
      <c r="A64" s="34"/>
      <c r="B64" s="907"/>
      <c r="C64" s="869"/>
      <c r="D64" s="872"/>
      <c r="E64" s="852"/>
      <c r="F64" s="852"/>
      <c r="G64" s="852"/>
      <c r="H64" s="852"/>
      <c r="I64" s="852"/>
      <c r="J64" s="813"/>
      <c r="K64" s="855"/>
      <c r="L64" s="858"/>
      <c r="M64" s="861"/>
      <c r="N64" s="837"/>
      <c r="O64" s="840"/>
      <c r="P64" s="864"/>
      <c r="Q64" s="867"/>
      <c r="R64" s="813"/>
      <c r="S64" s="39"/>
      <c r="T64" s="236"/>
      <c r="U64" s="236"/>
      <c r="V64" s="236"/>
      <c r="W64" s="39"/>
      <c r="X64" s="31"/>
      <c r="Y64" s="31"/>
      <c r="Z64" s="31"/>
      <c r="AA64" s="31"/>
      <c r="AB64" s="813"/>
      <c r="AC64" s="828"/>
      <c r="AD64" s="51">
        <f t="shared" si="24"/>
        <v>0</v>
      </c>
      <c r="AE64" s="51">
        <f t="shared" si="24"/>
        <v>0</v>
      </c>
      <c r="AF64" s="51">
        <f t="shared" si="24"/>
        <v>0</v>
      </c>
      <c r="AG64" s="51">
        <f t="shared" si="24"/>
        <v>0</v>
      </c>
      <c r="AH64" s="51">
        <f t="shared" si="24"/>
        <v>0</v>
      </c>
      <c r="AI64" s="51">
        <f t="shared" si="24"/>
        <v>0</v>
      </c>
      <c r="AJ64" s="51">
        <f t="shared" si="24"/>
        <v>0</v>
      </c>
      <c r="AK64" s="813"/>
      <c r="AL64" s="831"/>
      <c r="AM64" s="51">
        <f t="shared" si="2"/>
        <v>0</v>
      </c>
      <c r="AN64" s="257"/>
      <c r="AO64" s="257"/>
      <c r="AP64" s="257"/>
      <c r="AQ64" s="257"/>
      <c r="AR64" s="257"/>
      <c r="AS64" s="257"/>
      <c r="AT64" s="813"/>
      <c r="AU64" s="834"/>
      <c r="AV64" s="51">
        <f t="shared" si="3"/>
        <v>0</v>
      </c>
      <c r="AW64" s="257"/>
      <c r="AX64" s="257"/>
      <c r="AY64" s="257"/>
      <c r="AZ64" s="257"/>
      <c r="BA64" s="257"/>
      <c r="BB64" s="257"/>
      <c r="BC64" s="813"/>
      <c r="BD64" s="810"/>
      <c r="BE64" s="51">
        <f t="shared" si="4"/>
        <v>0</v>
      </c>
      <c r="BF64" s="257"/>
      <c r="BG64" s="257"/>
      <c r="BH64" s="257"/>
      <c r="BI64" s="257"/>
      <c r="BJ64" s="257"/>
      <c r="BK64" s="257"/>
      <c r="BL64" s="813"/>
      <c r="BM64" s="816"/>
      <c r="BN64" s="51">
        <f t="shared" si="5"/>
        <v>0</v>
      </c>
      <c r="BO64" s="257"/>
      <c r="BP64" s="257"/>
      <c r="BQ64" s="257"/>
      <c r="BR64" s="257"/>
      <c r="BS64" s="257"/>
      <c r="BT64" s="257"/>
      <c r="BU64" s="821"/>
      <c r="BV64" s="822"/>
      <c r="BW64" s="822"/>
      <c r="BX64" s="822"/>
      <c r="BY64" s="822"/>
      <c r="BZ64" s="822"/>
      <c r="CA64" s="822"/>
      <c r="CB64" s="822"/>
      <c r="CC64" s="823"/>
    </row>
    <row r="65" spans="1:81" s="58" customFormat="1" ht="40.200000000000003" customHeight="1" x14ac:dyDescent="0.3">
      <c r="A65" s="34"/>
      <c r="B65" s="907"/>
      <c r="C65" s="869"/>
      <c r="D65" s="872"/>
      <c r="E65" s="852"/>
      <c r="F65" s="852"/>
      <c r="G65" s="852"/>
      <c r="H65" s="852"/>
      <c r="I65" s="852"/>
      <c r="J65" s="813"/>
      <c r="K65" s="855"/>
      <c r="L65" s="858"/>
      <c r="M65" s="861"/>
      <c r="N65" s="837"/>
      <c r="O65" s="840"/>
      <c r="P65" s="864"/>
      <c r="Q65" s="867"/>
      <c r="R65" s="813"/>
      <c r="S65" s="39"/>
      <c r="T65" s="236"/>
      <c r="U65" s="236"/>
      <c r="V65" s="236"/>
      <c r="W65" s="39"/>
      <c r="X65" s="31"/>
      <c r="Y65" s="31"/>
      <c r="Z65" s="31"/>
      <c r="AA65" s="31"/>
      <c r="AB65" s="813"/>
      <c r="AC65" s="828"/>
      <c r="AD65" s="51">
        <f t="shared" si="24"/>
        <v>0</v>
      </c>
      <c r="AE65" s="51">
        <f t="shared" si="24"/>
        <v>0</v>
      </c>
      <c r="AF65" s="51">
        <f t="shared" si="24"/>
        <v>0</v>
      </c>
      <c r="AG65" s="51">
        <f t="shared" si="24"/>
        <v>0</v>
      </c>
      <c r="AH65" s="51">
        <f t="shared" si="24"/>
        <v>0</v>
      </c>
      <c r="AI65" s="51">
        <f t="shared" si="24"/>
        <v>0</v>
      </c>
      <c r="AJ65" s="51">
        <f t="shared" si="24"/>
        <v>0</v>
      </c>
      <c r="AK65" s="813"/>
      <c r="AL65" s="831"/>
      <c r="AM65" s="51">
        <f t="shared" si="2"/>
        <v>0</v>
      </c>
      <c r="AN65" s="257"/>
      <c r="AO65" s="257"/>
      <c r="AP65" s="257"/>
      <c r="AQ65" s="257"/>
      <c r="AR65" s="257"/>
      <c r="AS65" s="257"/>
      <c r="AT65" s="813"/>
      <c r="AU65" s="834"/>
      <c r="AV65" s="51">
        <f t="shared" si="3"/>
        <v>0</v>
      </c>
      <c r="AW65" s="257"/>
      <c r="AX65" s="257"/>
      <c r="AY65" s="257"/>
      <c r="AZ65" s="257"/>
      <c r="BA65" s="257"/>
      <c r="BB65" s="257"/>
      <c r="BC65" s="813"/>
      <c r="BD65" s="810"/>
      <c r="BE65" s="51">
        <f t="shared" si="4"/>
        <v>0</v>
      </c>
      <c r="BF65" s="257"/>
      <c r="BG65" s="257"/>
      <c r="BH65" s="257"/>
      <c r="BI65" s="257"/>
      <c r="BJ65" s="257"/>
      <c r="BK65" s="257"/>
      <c r="BL65" s="813"/>
      <c r="BM65" s="816"/>
      <c r="BN65" s="51">
        <f t="shared" si="5"/>
        <v>0</v>
      </c>
      <c r="BO65" s="257"/>
      <c r="BP65" s="257"/>
      <c r="BQ65" s="257"/>
      <c r="BR65" s="257"/>
      <c r="BS65" s="257"/>
      <c r="BT65" s="257"/>
      <c r="BU65" s="821"/>
      <c r="BV65" s="822"/>
      <c r="BW65" s="822"/>
      <c r="BX65" s="822"/>
      <c r="BY65" s="822"/>
      <c r="BZ65" s="822"/>
      <c r="CA65" s="822"/>
      <c r="CB65" s="822"/>
      <c r="CC65" s="823"/>
    </row>
    <row r="66" spans="1:81" s="58" customFormat="1" ht="40.200000000000003" customHeight="1" thickBot="1" x14ac:dyDescent="0.35">
      <c r="A66" s="34"/>
      <c r="B66" s="907"/>
      <c r="C66" s="869"/>
      <c r="D66" s="873"/>
      <c r="E66" s="853"/>
      <c r="F66" s="853"/>
      <c r="G66" s="853"/>
      <c r="H66" s="853"/>
      <c r="I66" s="853"/>
      <c r="J66" s="814"/>
      <c r="K66" s="856"/>
      <c r="L66" s="859"/>
      <c r="M66" s="862"/>
      <c r="N66" s="838"/>
      <c r="O66" s="841"/>
      <c r="P66" s="865"/>
      <c r="Q66" s="874"/>
      <c r="R66" s="814"/>
      <c r="S66" s="232"/>
      <c r="T66" s="237"/>
      <c r="U66" s="237"/>
      <c r="V66" s="237"/>
      <c r="W66" s="232"/>
      <c r="X66" s="260"/>
      <c r="Y66" s="260"/>
      <c r="Z66" s="260"/>
      <c r="AA66" s="260"/>
      <c r="AB66" s="814"/>
      <c r="AC66" s="829"/>
      <c r="AD66" s="46">
        <f t="shared" si="24"/>
        <v>0</v>
      </c>
      <c r="AE66" s="46">
        <f t="shared" si="24"/>
        <v>0</v>
      </c>
      <c r="AF66" s="46">
        <f t="shared" si="24"/>
        <v>0</v>
      </c>
      <c r="AG66" s="46">
        <f t="shared" si="24"/>
        <v>0</v>
      </c>
      <c r="AH66" s="46">
        <f t="shared" si="24"/>
        <v>0</v>
      </c>
      <c r="AI66" s="46">
        <f t="shared" si="24"/>
        <v>0</v>
      </c>
      <c r="AJ66" s="46">
        <f t="shared" si="24"/>
        <v>0</v>
      </c>
      <c r="AK66" s="814"/>
      <c r="AL66" s="832"/>
      <c r="AM66" s="46">
        <f t="shared" si="2"/>
        <v>0</v>
      </c>
      <c r="AN66" s="49"/>
      <c r="AO66" s="49"/>
      <c r="AP66" s="49"/>
      <c r="AQ66" s="49"/>
      <c r="AR66" s="49"/>
      <c r="AS66" s="49"/>
      <c r="AT66" s="814"/>
      <c r="AU66" s="835"/>
      <c r="AV66" s="46">
        <f t="shared" si="3"/>
        <v>0</v>
      </c>
      <c r="AW66" s="49"/>
      <c r="AX66" s="49"/>
      <c r="AY66" s="49"/>
      <c r="AZ66" s="49"/>
      <c r="BA66" s="49"/>
      <c r="BB66" s="49"/>
      <c r="BC66" s="814"/>
      <c r="BD66" s="811"/>
      <c r="BE66" s="46">
        <f t="shared" si="4"/>
        <v>0</v>
      </c>
      <c r="BF66" s="49"/>
      <c r="BG66" s="49"/>
      <c r="BH66" s="49"/>
      <c r="BI66" s="49"/>
      <c r="BJ66" s="49"/>
      <c r="BK66" s="49"/>
      <c r="BL66" s="814"/>
      <c r="BM66" s="817"/>
      <c r="BN66" s="46">
        <f t="shared" si="5"/>
        <v>0</v>
      </c>
      <c r="BO66" s="49"/>
      <c r="BP66" s="49"/>
      <c r="BQ66" s="49"/>
      <c r="BR66" s="49"/>
      <c r="BS66" s="49"/>
      <c r="BT66" s="49"/>
      <c r="BU66" s="824"/>
      <c r="BV66" s="825"/>
      <c r="BW66" s="825"/>
      <c r="BX66" s="825"/>
      <c r="BY66" s="825"/>
      <c r="BZ66" s="825"/>
      <c r="CA66" s="825"/>
      <c r="CB66" s="825"/>
      <c r="CC66" s="826"/>
    </row>
    <row r="67" spans="1:81" s="58" customFormat="1" ht="40.200000000000003" customHeight="1" thickTop="1" x14ac:dyDescent="0.3">
      <c r="A67" s="34"/>
      <c r="B67" s="907"/>
      <c r="C67" s="869"/>
      <c r="D67" s="871">
        <v>4599</v>
      </c>
      <c r="E67" s="851" t="s">
        <v>6049</v>
      </c>
      <c r="F67" s="851"/>
      <c r="G67" s="851"/>
      <c r="H67" s="851" t="s">
        <v>6050</v>
      </c>
      <c r="I67" s="1184">
        <v>2021004540196</v>
      </c>
      <c r="J67" s="812">
        <v>619</v>
      </c>
      <c r="K67" s="854" t="str">
        <f>+[16]Metas!K710</f>
        <v>Modernización de la bodega principal, circuito cerrado, sistema de alarmas y mejora de infraestructura física.</v>
      </c>
      <c r="L67" s="1187">
        <v>0.4</v>
      </c>
      <c r="M67" s="1190">
        <f t="shared" si="61"/>
        <v>0.4</v>
      </c>
      <c r="N67" s="1193"/>
      <c r="O67" s="1175"/>
      <c r="P67" s="1178">
        <v>0.4</v>
      </c>
      <c r="Q67" s="1181"/>
      <c r="R67" s="812">
        <f>+$J67</f>
        <v>619</v>
      </c>
      <c r="S67" s="448" t="s">
        <v>6051</v>
      </c>
      <c r="T67" s="235"/>
      <c r="U67" s="235" t="s">
        <v>3828</v>
      </c>
      <c r="V67" s="235" t="s">
        <v>3831</v>
      </c>
      <c r="W67" s="231" t="s">
        <v>6052</v>
      </c>
      <c r="X67" s="258">
        <v>44936</v>
      </c>
      <c r="Y67" s="258">
        <v>45291</v>
      </c>
      <c r="Z67" s="258"/>
      <c r="AA67" s="258"/>
      <c r="AB67" s="812">
        <f t="shared" ref="AB67" si="78">+$J67</f>
        <v>619</v>
      </c>
      <c r="AC67" s="827">
        <f t="shared" ref="AC67" si="79">+L67</f>
        <v>0.4</v>
      </c>
      <c r="AD67" s="44">
        <f t="shared" si="24"/>
        <v>240000000</v>
      </c>
      <c r="AE67" s="44">
        <f t="shared" si="24"/>
        <v>240000000</v>
      </c>
      <c r="AF67" s="44">
        <f t="shared" si="24"/>
        <v>0</v>
      </c>
      <c r="AG67" s="44">
        <f t="shared" si="24"/>
        <v>0</v>
      </c>
      <c r="AH67" s="44">
        <f t="shared" si="24"/>
        <v>0</v>
      </c>
      <c r="AI67" s="44">
        <f t="shared" si="24"/>
        <v>0</v>
      </c>
      <c r="AJ67" s="44">
        <f t="shared" si="24"/>
        <v>0</v>
      </c>
      <c r="AK67" s="812">
        <f t="shared" ref="AK67" si="80">+$J67</f>
        <v>619</v>
      </c>
      <c r="AL67" s="830">
        <f t="shared" si="65"/>
        <v>0</v>
      </c>
      <c r="AM67" s="44">
        <f t="shared" si="2"/>
        <v>240000000</v>
      </c>
      <c r="AN67" s="47">
        <v>240000000</v>
      </c>
      <c r="AO67" s="47"/>
      <c r="AP67" s="47"/>
      <c r="AQ67" s="47"/>
      <c r="AR67" s="47"/>
      <c r="AS67" s="47"/>
      <c r="AT67" s="812">
        <f t="shared" ref="AT67" si="81">+$J67</f>
        <v>619</v>
      </c>
      <c r="AU67" s="833">
        <f t="shared" si="67"/>
        <v>0</v>
      </c>
      <c r="AV67" s="44">
        <f t="shared" si="3"/>
        <v>0</v>
      </c>
      <c r="AW67" s="47"/>
      <c r="AX67" s="47"/>
      <c r="AY67" s="47"/>
      <c r="AZ67" s="47"/>
      <c r="BA67" s="47"/>
      <c r="BB67" s="47"/>
      <c r="BC67" s="812">
        <f t="shared" ref="BC67" si="82">+$J67</f>
        <v>619</v>
      </c>
      <c r="BD67" s="809">
        <f t="shared" si="69"/>
        <v>0.4</v>
      </c>
      <c r="BE67" s="44">
        <f t="shared" si="4"/>
        <v>0</v>
      </c>
      <c r="BF67" s="47"/>
      <c r="BG67" s="47"/>
      <c r="BH67" s="47"/>
      <c r="BI67" s="47"/>
      <c r="BJ67" s="47"/>
      <c r="BK67" s="47"/>
      <c r="BL67" s="812">
        <f t="shared" ref="BL67" si="83">+$J67</f>
        <v>619</v>
      </c>
      <c r="BM67" s="815">
        <f t="shared" si="71"/>
        <v>0</v>
      </c>
      <c r="BN67" s="44">
        <f t="shared" si="5"/>
        <v>0</v>
      </c>
      <c r="BO67" s="47"/>
      <c r="BP67" s="47"/>
      <c r="BQ67" s="47"/>
      <c r="BR67" s="47"/>
      <c r="BS67" s="47"/>
      <c r="BT67" s="47"/>
      <c r="BU67" s="818"/>
      <c r="BV67" s="819"/>
      <c r="BW67" s="819"/>
      <c r="BX67" s="819"/>
      <c r="BY67" s="819"/>
      <c r="BZ67" s="819"/>
      <c r="CA67" s="819"/>
      <c r="CB67" s="819"/>
      <c r="CC67" s="820"/>
    </row>
    <row r="68" spans="1:81" s="58" customFormat="1" ht="40.200000000000003" customHeight="1" x14ac:dyDescent="0.3">
      <c r="A68" s="34"/>
      <c r="B68" s="907"/>
      <c r="C68" s="869"/>
      <c r="D68" s="872"/>
      <c r="E68" s="852"/>
      <c r="F68" s="852"/>
      <c r="G68" s="852"/>
      <c r="H68" s="852"/>
      <c r="I68" s="1185"/>
      <c r="J68" s="813"/>
      <c r="K68" s="855"/>
      <c r="L68" s="1188"/>
      <c r="M68" s="1191"/>
      <c r="N68" s="1194"/>
      <c r="O68" s="1176"/>
      <c r="P68" s="1179"/>
      <c r="Q68" s="1182"/>
      <c r="R68" s="813"/>
      <c r="S68" s="39" t="s">
        <v>6053</v>
      </c>
      <c r="T68" s="236"/>
      <c r="U68" s="236" t="s">
        <v>3828</v>
      </c>
      <c r="V68" s="236" t="s">
        <v>3831</v>
      </c>
      <c r="W68" s="39" t="s">
        <v>6054</v>
      </c>
      <c r="X68" s="31">
        <v>44936</v>
      </c>
      <c r="Y68" s="31">
        <v>45291</v>
      </c>
      <c r="Z68" s="31"/>
      <c r="AA68" s="31"/>
      <c r="AB68" s="813"/>
      <c r="AC68" s="828"/>
      <c r="AD68" s="51">
        <f t="shared" si="24"/>
        <v>0</v>
      </c>
      <c r="AE68" s="51">
        <f t="shared" si="24"/>
        <v>0</v>
      </c>
      <c r="AF68" s="51">
        <f t="shared" si="24"/>
        <v>0</v>
      </c>
      <c r="AG68" s="51">
        <f t="shared" ref="AG68:AJ131" si="84">+AP68+AY68+BH68+BQ68</f>
        <v>0</v>
      </c>
      <c r="AH68" s="51">
        <f t="shared" si="84"/>
        <v>0</v>
      </c>
      <c r="AI68" s="51">
        <f t="shared" si="84"/>
        <v>0</v>
      </c>
      <c r="AJ68" s="51">
        <f t="shared" si="84"/>
        <v>0</v>
      </c>
      <c r="AK68" s="813"/>
      <c r="AL68" s="831"/>
      <c r="AM68" s="51">
        <f t="shared" si="2"/>
        <v>0</v>
      </c>
      <c r="AN68" s="257"/>
      <c r="AO68" s="257"/>
      <c r="AP68" s="257"/>
      <c r="AQ68" s="257"/>
      <c r="AR68" s="257"/>
      <c r="AS68" s="257"/>
      <c r="AT68" s="813"/>
      <c r="AU68" s="834"/>
      <c r="AV68" s="51">
        <f t="shared" si="3"/>
        <v>0</v>
      </c>
      <c r="AW68" s="257"/>
      <c r="AX68" s="257"/>
      <c r="AY68" s="257"/>
      <c r="AZ68" s="257"/>
      <c r="BA68" s="257"/>
      <c r="BB68" s="257"/>
      <c r="BC68" s="813"/>
      <c r="BD68" s="810"/>
      <c r="BE68" s="51">
        <f t="shared" si="4"/>
        <v>0</v>
      </c>
      <c r="BF68" s="257"/>
      <c r="BG68" s="257"/>
      <c r="BH68" s="257"/>
      <c r="BI68" s="257"/>
      <c r="BJ68" s="257"/>
      <c r="BK68" s="257"/>
      <c r="BL68" s="813"/>
      <c r="BM68" s="816"/>
      <c r="BN68" s="51">
        <f t="shared" si="5"/>
        <v>0</v>
      </c>
      <c r="BO68" s="257"/>
      <c r="BP68" s="257"/>
      <c r="BQ68" s="257"/>
      <c r="BR68" s="257"/>
      <c r="BS68" s="257"/>
      <c r="BT68" s="257"/>
      <c r="BU68" s="821"/>
      <c r="BV68" s="822"/>
      <c r="BW68" s="822"/>
      <c r="BX68" s="822"/>
      <c r="BY68" s="822"/>
      <c r="BZ68" s="822"/>
      <c r="CA68" s="822"/>
      <c r="CB68" s="822"/>
      <c r="CC68" s="823"/>
    </row>
    <row r="69" spans="1:81" s="58" customFormat="1" ht="40.200000000000003" customHeight="1" x14ac:dyDescent="0.3">
      <c r="A69" s="34"/>
      <c r="B69" s="907"/>
      <c r="C69" s="869"/>
      <c r="D69" s="872"/>
      <c r="E69" s="852"/>
      <c r="F69" s="852"/>
      <c r="G69" s="852"/>
      <c r="H69" s="852"/>
      <c r="I69" s="1185"/>
      <c r="J69" s="813"/>
      <c r="K69" s="855"/>
      <c r="L69" s="1188"/>
      <c r="M69" s="1191"/>
      <c r="N69" s="1194"/>
      <c r="O69" s="1176"/>
      <c r="P69" s="1179"/>
      <c r="Q69" s="1182"/>
      <c r="R69" s="813"/>
      <c r="S69" s="261" t="s">
        <v>6055</v>
      </c>
      <c r="T69" s="236" t="s">
        <v>3821</v>
      </c>
      <c r="U69" s="236" t="s">
        <v>3828</v>
      </c>
      <c r="V69" s="236" t="s">
        <v>3830</v>
      </c>
      <c r="W69" s="39" t="s">
        <v>6056</v>
      </c>
      <c r="X69" s="31">
        <v>44936</v>
      </c>
      <c r="Y69" s="31">
        <v>45291</v>
      </c>
      <c r="Z69" s="31"/>
      <c r="AA69" s="31"/>
      <c r="AB69" s="813"/>
      <c r="AC69" s="828"/>
      <c r="AD69" s="51">
        <f t="shared" ref="AD69:AI132" si="85">+AM69+AV69+BE69+BN69</f>
        <v>0</v>
      </c>
      <c r="AE69" s="51">
        <f t="shared" si="85"/>
        <v>0</v>
      </c>
      <c r="AF69" s="51">
        <f t="shared" si="85"/>
        <v>0</v>
      </c>
      <c r="AG69" s="51">
        <f t="shared" si="84"/>
        <v>0</v>
      </c>
      <c r="AH69" s="51">
        <f t="shared" si="84"/>
        <v>0</v>
      </c>
      <c r="AI69" s="51">
        <f t="shared" si="84"/>
        <v>0</v>
      </c>
      <c r="AJ69" s="51">
        <f t="shared" si="84"/>
        <v>0</v>
      </c>
      <c r="AK69" s="813"/>
      <c r="AL69" s="831"/>
      <c r="AM69" s="51">
        <f t="shared" si="2"/>
        <v>0</v>
      </c>
      <c r="AN69" s="257"/>
      <c r="AO69" s="257"/>
      <c r="AP69" s="257"/>
      <c r="AQ69" s="257"/>
      <c r="AR69" s="257"/>
      <c r="AS69" s="257"/>
      <c r="AT69" s="813"/>
      <c r="AU69" s="834"/>
      <c r="AV69" s="51">
        <f t="shared" si="3"/>
        <v>0</v>
      </c>
      <c r="AW69" s="257"/>
      <c r="AX69" s="257"/>
      <c r="AY69" s="257"/>
      <c r="AZ69" s="257"/>
      <c r="BA69" s="257"/>
      <c r="BB69" s="257"/>
      <c r="BC69" s="813"/>
      <c r="BD69" s="810"/>
      <c r="BE69" s="51">
        <f t="shared" si="4"/>
        <v>0</v>
      </c>
      <c r="BF69" s="257"/>
      <c r="BG69" s="257"/>
      <c r="BH69" s="257"/>
      <c r="BI69" s="257"/>
      <c r="BJ69" s="257"/>
      <c r="BK69" s="257"/>
      <c r="BL69" s="813"/>
      <c r="BM69" s="816"/>
      <c r="BN69" s="51">
        <f t="shared" si="5"/>
        <v>0</v>
      </c>
      <c r="BO69" s="257"/>
      <c r="BP69" s="257"/>
      <c r="BQ69" s="257"/>
      <c r="BR69" s="257"/>
      <c r="BS69" s="257"/>
      <c r="BT69" s="257"/>
      <c r="BU69" s="821"/>
      <c r="BV69" s="822"/>
      <c r="BW69" s="822"/>
      <c r="BX69" s="822"/>
      <c r="BY69" s="822"/>
      <c r="BZ69" s="822"/>
      <c r="CA69" s="822"/>
      <c r="CB69" s="822"/>
      <c r="CC69" s="823"/>
    </row>
    <row r="70" spans="1:81" s="58" customFormat="1" ht="40.200000000000003" customHeight="1" thickBot="1" x14ac:dyDescent="0.35">
      <c r="A70" s="34"/>
      <c r="B70" s="907"/>
      <c r="C70" s="869"/>
      <c r="D70" s="873"/>
      <c r="E70" s="853"/>
      <c r="F70" s="853"/>
      <c r="G70" s="853"/>
      <c r="H70" s="853"/>
      <c r="I70" s="1186"/>
      <c r="J70" s="814"/>
      <c r="K70" s="856"/>
      <c r="L70" s="1189"/>
      <c r="M70" s="1192"/>
      <c r="N70" s="1195"/>
      <c r="O70" s="1177"/>
      <c r="P70" s="1180"/>
      <c r="Q70" s="1183"/>
      <c r="R70" s="814"/>
      <c r="S70" s="232"/>
      <c r="T70" s="237"/>
      <c r="U70" s="237"/>
      <c r="V70" s="237"/>
      <c r="W70" s="232"/>
      <c r="X70" s="260"/>
      <c r="Y70" s="260"/>
      <c r="Z70" s="260"/>
      <c r="AA70" s="260"/>
      <c r="AB70" s="814"/>
      <c r="AC70" s="829"/>
      <c r="AD70" s="46">
        <f t="shared" si="85"/>
        <v>0</v>
      </c>
      <c r="AE70" s="46">
        <f t="shared" si="85"/>
        <v>0</v>
      </c>
      <c r="AF70" s="46">
        <f t="shared" si="85"/>
        <v>0</v>
      </c>
      <c r="AG70" s="46">
        <f t="shared" si="84"/>
        <v>0</v>
      </c>
      <c r="AH70" s="46">
        <f t="shared" si="84"/>
        <v>0</v>
      </c>
      <c r="AI70" s="46">
        <f t="shared" si="84"/>
        <v>0</v>
      </c>
      <c r="AJ70" s="46">
        <f t="shared" si="84"/>
        <v>0</v>
      </c>
      <c r="AK70" s="814"/>
      <c r="AL70" s="832"/>
      <c r="AM70" s="46">
        <f t="shared" si="2"/>
        <v>0</v>
      </c>
      <c r="AN70" s="49"/>
      <c r="AO70" s="49"/>
      <c r="AP70" s="49"/>
      <c r="AQ70" s="49"/>
      <c r="AR70" s="49"/>
      <c r="AS70" s="49"/>
      <c r="AT70" s="814"/>
      <c r="AU70" s="835"/>
      <c r="AV70" s="46">
        <f t="shared" si="3"/>
        <v>0</v>
      </c>
      <c r="AW70" s="49"/>
      <c r="AX70" s="49"/>
      <c r="AY70" s="49"/>
      <c r="AZ70" s="49"/>
      <c r="BA70" s="49"/>
      <c r="BB70" s="49"/>
      <c r="BC70" s="814"/>
      <c r="BD70" s="811"/>
      <c r="BE70" s="46">
        <f t="shared" si="4"/>
        <v>0</v>
      </c>
      <c r="BF70" s="49"/>
      <c r="BG70" s="49"/>
      <c r="BH70" s="49"/>
      <c r="BI70" s="49"/>
      <c r="BJ70" s="49"/>
      <c r="BK70" s="49"/>
      <c r="BL70" s="814"/>
      <c r="BM70" s="817"/>
      <c r="BN70" s="46">
        <f t="shared" si="5"/>
        <v>0</v>
      </c>
      <c r="BO70" s="49"/>
      <c r="BP70" s="49"/>
      <c r="BQ70" s="49"/>
      <c r="BR70" s="49"/>
      <c r="BS70" s="49"/>
      <c r="BT70" s="49"/>
      <c r="BU70" s="824"/>
      <c r="BV70" s="825"/>
      <c r="BW70" s="825"/>
      <c r="BX70" s="825"/>
      <c r="BY70" s="825"/>
      <c r="BZ70" s="825"/>
      <c r="CA70" s="825"/>
      <c r="CB70" s="825"/>
      <c r="CC70" s="826"/>
    </row>
    <row r="71" spans="1:81" s="58" customFormat="1" ht="40.200000000000003" customHeight="1" thickTop="1" x14ac:dyDescent="0.3">
      <c r="A71" s="34"/>
      <c r="B71" s="907"/>
      <c r="C71" s="869"/>
      <c r="D71" s="871"/>
      <c r="E71" s="851"/>
      <c r="F71" s="851"/>
      <c r="G71" s="851"/>
      <c r="H71" s="851"/>
      <c r="I71" s="851"/>
      <c r="J71" s="812">
        <v>620</v>
      </c>
      <c r="K71" s="854" t="str">
        <f>+[16]Metas!K711</f>
        <v>Mejora del sistema de seguridad y de infraestructura de la plaza de feria- (bodegas alternas de almacén)</v>
      </c>
      <c r="L71" s="1187">
        <v>0.4</v>
      </c>
      <c r="M71" s="1190">
        <f t="shared" si="61"/>
        <v>0.4</v>
      </c>
      <c r="N71" s="1193"/>
      <c r="O71" s="1175"/>
      <c r="P71" s="1178">
        <v>0.4</v>
      </c>
      <c r="Q71" s="1181"/>
      <c r="R71" s="812">
        <f>+$J71</f>
        <v>620</v>
      </c>
      <c r="S71" s="448" t="s">
        <v>6053</v>
      </c>
      <c r="T71" s="236"/>
      <c r="U71" s="236" t="s">
        <v>3828</v>
      </c>
      <c r="V71" s="236" t="s">
        <v>3831</v>
      </c>
      <c r="W71" s="39" t="s">
        <v>6054</v>
      </c>
      <c r="X71" s="31">
        <v>44936</v>
      </c>
      <c r="Y71" s="31">
        <v>45291</v>
      </c>
      <c r="Z71" s="567"/>
      <c r="AA71" s="567"/>
      <c r="AB71" s="812">
        <f t="shared" ref="AB71" si="86">+$J71</f>
        <v>620</v>
      </c>
      <c r="AC71" s="827">
        <f t="shared" ref="AC71" si="87">+L71</f>
        <v>0.4</v>
      </c>
      <c r="AD71" s="44">
        <f t="shared" si="85"/>
        <v>400000000</v>
      </c>
      <c r="AE71" s="44">
        <f t="shared" si="85"/>
        <v>400000000</v>
      </c>
      <c r="AF71" s="44">
        <f t="shared" si="85"/>
        <v>0</v>
      </c>
      <c r="AG71" s="44">
        <f t="shared" si="84"/>
        <v>0</v>
      </c>
      <c r="AH71" s="44">
        <f t="shared" si="84"/>
        <v>0</v>
      </c>
      <c r="AI71" s="44">
        <f t="shared" si="84"/>
        <v>0</v>
      </c>
      <c r="AJ71" s="44">
        <f t="shared" si="84"/>
        <v>0</v>
      </c>
      <c r="AK71" s="812">
        <f t="shared" ref="AK71" si="88">+$J71</f>
        <v>620</v>
      </c>
      <c r="AL71" s="830">
        <f t="shared" si="65"/>
        <v>0</v>
      </c>
      <c r="AM71" s="44">
        <f t="shared" si="2"/>
        <v>400000000</v>
      </c>
      <c r="AN71" s="47">
        <v>400000000</v>
      </c>
      <c r="AO71" s="47"/>
      <c r="AP71" s="47"/>
      <c r="AQ71" s="47"/>
      <c r="AR71" s="47"/>
      <c r="AS71" s="47"/>
      <c r="AT71" s="812">
        <f t="shared" ref="AT71" si="89">+$J71</f>
        <v>620</v>
      </c>
      <c r="AU71" s="833">
        <f t="shared" si="67"/>
        <v>0</v>
      </c>
      <c r="AV71" s="44">
        <f t="shared" si="3"/>
        <v>0</v>
      </c>
      <c r="AW71" s="47"/>
      <c r="AX71" s="47"/>
      <c r="AY71" s="47"/>
      <c r="AZ71" s="47"/>
      <c r="BA71" s="47"/>
      <c r="BB71" s="47"/>
      <c r="BC71" s="812">
        <f t="shared" ref="BC71" si="90">+$J71</f>
        <v>620</v>
      </c>
      <c r="BD71" s="809">
        <f t="shared" si="69"/>
        <v>0.4</v>
      </c>
      <c r="BE71" s="44">
        <f t="shared" si="4"/>
        <v>0</v>
      </c>
      <c r="BF71" s="47"/>
      <c r="BG71" s="47"/>
      <c r="BH71" s="47"/>
      <c r="BI71" s="47"/>
      <c r="BJ71" s="47"/>
      <c r="BK71" s="47"/>
      <c r="BL71" s="812">
        <f t="shared" ref="BL71" si="91">+$J71</f>
        <v>620</v>
      </c>
      <c r="BM71" s="815">
        <f t="shared" si="71"/>
        <v>0</v>
      </c>
      <c r="BN71" s="44">
        <f t="shared" si="5"/>
        <v>0</v>
      </c>
      <c r="BO71" s="47"/>
      <c r="BP71" s="47"/>
      <c r="BQ71" s="47"/>
      <c r="BR71" s="47"/>
      <c r="BS71" s="47"/>
      <c r="BT71" s="47"/>
      <c r="BU71" s="818"/>
      <c r="BV71" s="819"/>
      <c r="BW71" s="819"/>
      <c r="BX71" s="819"/>
      <c r="BY71" s="819"/>
      <c r="BZ71" s="819"/>
      <c r="CA71" s="819"/>
      <c r="CB71" s="819"/>
      <c r="CC71" s="820"/>
    </row>
    <row r="72" spans="1:81" s="58" customFormat="1" ht="40.200000000000003" customHeight="1" x14ac:dyDescent="0.3">
      <c r="A72" s="34"/>
      <c r="B72" s="907"/>
      <c r="C72" s="869"/>
      <c r="D72" s="872"/>
      <c r="E72" s="852"/>
      <c r="F72" s="852"/>
      <c r="G72" s="852"/>
      <c r="H72" s="852"/>
      <c r="I72" s="852"/>
      <c r="J72" s="813"/>
      <c r="K72" s="855"/>
      <c r="L72" s="1188"/>
      <c r="M72" s="1191"/>
      <c r="N72" s="1194"/>
      <c r="O72" s="1176"/>
      <c r="P72" s="1179"/>
      <c r="Q72" s="1182"/>
      <c r="R72" s="813"/>
      <c r="S72" s="39" t="s">
        <v>6055</v>
      </c>
      <c r="T72" s="236" t="s">
        <v>3821</v>
      </c>
      <c r="U72" s="236" t="s">
        <v>3828</v>
      </c>
      <c r="V72" s="236" t="s">
        <v>3830</v>
      </c>
      <c r="W72" s="39" t="s">
        <v>6056</v>
      </c>
      <c r="X72" s="31">
        <v>44936</v>
      </c>
      <c r="Y72" s="31">
        <v>45291</v>
      </c>
      <c r="Z72" s="567"/>
      <c r="AA72" s="567"/>
      <c r="AB72" s="813"/>
      <c r="AC72" s="828"/>
      <c r="AD72" s="51">
        <f t="shared" si="85"/>
        <v>0</v>
      </c>
      <c r="AE72" s="51">
        <f t="shared" si="85"/>
        <v>0</v>
      </c>
      <c r="AF72" s="51">
        <f t="shared" si="85"/>
        <v>0</v>
      </c>
      <c r="AG72" s="51">
        <f t="shared" si="84"/>
        <v>0</v>
      </c>
      <c r="AH72" s="51">
        <f t="shared" si="84"/>
        <v>0</v>
      </c>
      <c r="AI72" s="51">
        <f t="shared" si="84"/>
        <v>0</v>
      </c>
      <c r="AJ72" s="51">
        <f t="shared" si="84"/>
        <v>0</v>
      </c>
      <c r="AK72" s="813"/>
      <c r="AL72" s="831"/>
      <c r="AM72" s="51">
        <f t="shared" si="2"/>
        <v>0</v>
      </c>
      <c r="AN72" s="257"/>
      <c r="AO72" s="257"/>
      <c r="AP72" s="257"/>
      <c r="AQ72" s="257"/>
      <c r="AR72" s="257"/>
      <c r="AS72" s="257"/>
      <c r="AT72" s="813"/>
      <c r="AU72" s="834"/>
      <c r="AV72" s="51">
        <f t="shared" si="3"/>
        <v>0</v>
      </c>
      <c r="AW72" s="257"/>
      <c r="AX72" s="257"/>
      <c r="AY72" s="257"/>
      <c r="AZ72" s="257"/>
      <c r="BA72" s="257"/>
      <c r="BB72" s="257"/>
      <c r="BC72" s="813"/>
      <c r="BD72" s="810"/>
      <c r="BE72" s="51">
        <f t="shared" si="4"/>
        <v>0</v>
      </c>
      <c r="BF72" s="257"/>
      <c r="BG72" s="257"/>
      <c r="BH72" s="257"/>
      <c r="BI72" s="257"/>
      <c r="BJ72" s="257"/>
      <c r="BK72" s="257"/>
      <c r="BL72" s="813"/>
      <c r="BM72" s="816"/>
      <c r="BN72" s="51">
        <f t="shared" si="5"/>
        <v>0</v>
      </c>
      <c r="BO72" s="257"/>
      <c r="BP72" s="257"/>
      <c r="BQ72" s="257"/>
      <c r="BR72" s="257"/>
      <c r="BS72" s="257"/>
      <c r="BT72" s="257"/>
      <c r="BU72" s="821"/>
      <c r="BV72" s="822"/>
      <c r="BW72" s="822"/>
      <c r="BX72" s="822"/>
      <c r="BY72" s="822"/>
      <c r="BZ72" s="822"/>
      <c r="CA72" s="822"/>
      <c r="CB72" s="822"/>
      <c r="CC72" s="823"/>
    </row>
    <row r="73" spans="1:81" s="58" customFormat="1" ht="40.200000000000003" customHeight="1" x14ac:dyDescent="0.3">
      <c r="A73" s="34"/>
      <c r="B73" s="907"/>
      <c r="C73" s="869"/>
      <c r="D73" s="872"/>
      <c r="E73" s="852"/>
      <c r="F73" s="852"/>
      <c r="G73" s="852"/>
      <c r="H73" s="852"/>
      <c r="I73" s="852"/>
      <c r="J73" s="813"/>
      <c r="K73" s="855"/>
      <c r="L73" s="1188"/>
      <c r="M73" s="1191"/>
      <c r="N73" s="1194"/>
      <c r="O73" s="1176"/>
      <c r="P73" s="1179"/>
      <c r="Q73" s="1182"/>
      <c r="R73" s="813"/>
      <c r="S73" s="261"/>
      <c r="T73" s="236"/>
      <c r="U73" s="236"/>
      <c r="V73" s="236"/>
      <c r="W73" s="39"/>
      <c r="X73" s="31"/>
      <c r="Y73" s="31"/>
      <c r="Z73" s="31"/>
      <c r="AA73" s="31"/>
      <c r="AB73" s="813"/>
      <c r="AC73" s="828"/>
      <c r="AD73" s="51">
        <f t="shared" si="85"/>
        <v>0</v>
      </c>
      <c r="AE73" s="51">
        <f t="shared" si="85"/>
        <v>0</v>
      </c>
      <c r="AF73" s="51">
        <f t="shared" si="85"/>
        <v>0</v>
      </c>
      <c r="AG73" s="51">
        <f t="shared" si="84"/>
        <v>0</v>
      </c>
      <c r="AH73" s="51">
        <f t="shared" si="84"/>
        <v>0</v>
      </c>
      <c r="AI73" s="51">
        <f t="shared" si="84"/>
        <v>0</v>
      </c>
      <c r="AJ73" s="51">
        <f t="shared" si="84"/>
        <v>0</v>
      </c>
      <c r="AK73" s="813"/>
      <c r="AL73" s="831"/>
      <c r="AM73" s="51">
        <f t="shared" si="2"/>
        <v>0</v>
      </c>
      <c r="AN73" s="257"/>
      <c r="AO73" s="257"/>
      <c r="AP73" s="257"/>
      <c r="AQ73" s="257"/>
      <c r="AR73" s="257"/>
      <c r="AS73" s="257"/>
      <c r="AT73" s="813"/>
      <c r="AU73" s="834"/>
      <c r="AV73" s="51">
        <f t="shared" si="3"/>
        <v>0</v>
      </c>
      <c r="AW73" s="257"/>
      <c r="AX73" s="257"/>
      <c r="AY73" s="257"/>
      <c r="AZ73" s="257"/>
      <c r="BA73" s="257"/>
      <c r="BB73" s="257"/>
      <c r="BC73" s="813"/>
      <c r="BD73" s="810"/>
      <c r="BE73" s="51">
        <f t="shared" si="4"/>
        <v>0</v>
      </c>
      <c r="BF73" s="257"/>
      <c r="BG73" s="257"/>
      <c r="BH73" s="257"/>
      <c r="BI73" s="257"/>
      <c r="BJ73" s="257"/>
      <c r="BK73" s="257"/>
      <c r="BL73" s="813"/>
      <c r="BM73" s="816"/>
      <c r="BN73" s="51">
        <f t="shared" si="5"/>
        <v>0</v>
      </c>
      <c r="BO73" s="257"/>
      <c r="BP73" s="257"/>
      <c r="BQ73" s="257"/>
      <c r="BR73" s="257"/>
      <c r="BS73" s="257"/>
      <c r="BT73" s="257"/>
      <c r="BU73" s="821"/>
      <c r="BV73" s="822"/>
      <c r="BW73" s="822"/>
      <c r="BX73" s="822"/>
      <c r="BY73" s="822"/>
      <c r="BZ73" s="822"/>
      <c r="CA73" s="822"/>
      <c r="CB73" s="822"/>
      <c r="CC73" s="823"/>
    </row>
    <row r="74" spans="1:81" s="58" customFormat="1" ht="40.200000000000003" customHeight="1" thickBot="1" x14ac:dyDescent="0.35">
      <c r="A74" s="34"/>
      <c r="B74" s="907"/>
      <c r="C74" s="869"/>
      <c r="D74" s="873"/>
      <c r="E74" s="853"/>
      <c r="F74" s="853"/>
      <c r="G74" s="853"/>
      <c r="H74" s="853"/>
      <c r="I74" s="853"/>
      <c r="J74" s="814"/>
      <c r="K74" s="856"/>
      <c r="L74" s="1189"/>
      <c r="M74" s="1192"/>
      <c r="N74" s="1195"/>
      <c r="O74" s="1177"/>
      <c r="P74" s="1180"/>
      <c r="Q74" s="1183"/>
      <c r="R74" s="814"/>
      <c r="S74" s="232"/>
      <c r="T74" s="237"/>
      <c r="U74" s="237"/>
      <c r="V74" s="237"/>
      <c r="W74" s="232"/>
      <c r="X74" s="260"/>
      <c r="Y74" s="260"/>
      <c r="Z74" s="260"/>
      <c r="AA74" s="260"/>
      <c r="AB74" s="814"/>
      <c r="AC74" s="829"/>
      <c r="AD74" s="46">
        <f t="shared" si="85"/>
        <v>0</v>
      </c>
      <c r="AE74" s="46">
        <f t="shared" si="85"/>
        <v>0</v>
      </c>
      <c r="AF74" s="46">
        <f t="shared" si="85"/>
        <v>0</v>
      </c>
      <c r="AG74" s="46">
        <f t="shared" si="84"/>
        <v>0</v>
      </c>
      <c r="AH74" s="46">
        <f t="shared" si="84"/>
        <v>0</v>
      </c>
      <c r="AI74" s="46">
        <f t="shared" si="84"/>
        <v>0</v>
      </c>
      <c r="AJ74" s="46">
        <f t="shared" si="84"/>
        <v>0</v>
      </c>
      <c r="AK74" s="814"/>
      <c r="AL74" s="832"/>
      <c r="AM74" s="46">
        <f t="shared" si="2"/>
        <v>0</v>
      </c>
      <c r="AN74" s="49"/>
      <c r="AO74" s="49"/>
      <c r="AP74" s="49"/>
      <c r="AQ74" s="49"/>
      <c r="AR74" s="49"/>
      <c r="AS74" s="49"/>
      <c r="AT74" s="814"/>
      <c r="AU74" s="835"/>
      <c r="AV74" s="46">
        <f t="shared" si="3"/>
        <v>0</v>
      </c>
      <c r="AW74" s="49"/>
      <c r="AX74" s="49"/>
      <c r="AY74" s="49"/>
      <c r="AZ74" s="49"/>
      <c r="BA74" s="49"/>
      <c r="BB74" s="49"/>
      <c r="BC74" s="814"/>
      <c r="BD74" s="811"/>
      <c r="BE74" s="46">
        <f t="shared" si="4"/>
        <v>0</v>
      </c>
      <c r="BF74" s="49"/>
      <c r="BG74" s="49"/>
      <c r="BH74" s="49"/>
      <c r="BI74" s="49"/>
      <c r="BJ74" s="49"/>
      <c r="BK74" s="49"/>
      <c r="BL74" s="814"/>
      <c r="BM74" s="817"/>
      <c r="BN74" s="46">
        <f t="shared" si="5"/>
        <v>0</v>
      </c>
      <c r="BO74" s="49"/>
      <c r="BP74" s="49"/>
      <c r="BQ74" s="49"/>
      <c r="BR74" s="49"/>
      <c r="BS74" s="49"/>
      <c r="BT74" s="49"/>
      <c r="BU74" s="824"/>
      <c r="BV74" s="825"/>
      <c r="BW74" s="825"/>
      <c r="BX74" s="825"/>
      <c r="BY74" s="825"/>
      <c r="BZ74" s="825"/>
      <c r="CA74" s="825"/>
      <c r="CB74" s="825"/>
      <c r="CC74" s="826"/>
    </row>
    <row r="75" spans="1:81" s="58" customFormat="1" ht="40.200000000000003" customHeight="1" thickTop="1" x14ac:dyDescent="0.3">
      <c r="A75" s="34"/>
      <c r="B75" s="907"/>
      <c r="C75" s="869"/>
      <c r="D75" s="871">
        <v>4599</v>
      </c>
      <c r="E75" s="851" t="s">
        <v>4079</v>
      </c>
      <c r="F75" s="851"/>
      <c r="G75" s="851"/>
      <c r="H75" s="851" t="s">
        <v>6043</v>
      </c>
      <c r="I75" s="1184">
        <v>20210004510165</v>
      </c>
      <c r="J75" s="812">
        <v>621</v>
      </c>
      <c r="K75" s="854" t="str">
        <f>+[16]Metas!K712</f>
        <v>Dependencias con procesos y procedimientos actualizados</v>
      </c>
      <c r="L75" s="857">
        <v>9</v>
      </c>
      <c r="M75" s="860">
        <f t="shared" si="61"/>
        <v>9</v>
      </c>
      <c r="N75" s="836"/>
      <c r="O75" s="839"/>
      <c r="P75" s="863">
        <v>9</v>
      </c>
      <c r="Q75" s="866"/>
      <c r="R75" s="812">
        <f>+$J75</f>
        <v>621</v>
      </c>
      <c r="S75" s="231" t="s">
        <v>6057</v>
      </c>
      <c r="T75" s="235" t="s">
        <v>3821</v>
      </c>
      <c r="U75" s="235" t="s">
        <v>3827</v>
      </c>
      <c r="V75" s="235" t="s">
        <v>3830</v>
      </c>
      <c r="W75" s="231" t="s">
        <v>6058</v>
      </c>
      <c r="X75" s="256">
        <v>44927</v>
      </c>
      <c r="Y75" s="256">
        <v>45199</v>
      </c>
      <c r="Z75" s="568"/>
      <c r="AA75" s="568"/>
      <c r="AB75" s="812">
        <f t="shared" ref="AB75" si="92">+$J75</f>
        <v>621</v>
      </c>
      <c r="AC75" s="827">
        <f t="shared" ref="AC75" si="93">+L75</f>
        <v>9</v>
      </c>
      <c r="AD75" s="44">
        <f t="shared" si="85"/>
        <v>0</v>
      </c>
      <c r="AE75" s="44">
        <f t="shared" si="85"/>
        <v>0</v>
      </c>
      <c r="AF75" s="44">
        <f t="shared" si="85"/>
        <v>0</v>
      </c>
      <c r="AG75" s="44">
        <f t="shared" si="84"/>
        <v>0</v>
      </c>
      <c r="AH75" s="44">
        <f t="shared" si="84"/>
        <v>0</v>
      </c>
      <c r="AI75" s="44">
        <f t="shared" si="84"/>
        <v>0</v>
      </c>
      <c r="AJ75" s="44">
        <f t="shared" si="84"/>
        <v>0</v>
      </c>
      <c r="AK75" s="812">
        <f t="shared" ref="AK75" si="94">+$J75</f>
        <v>621</v>
      </c>
      <c r="AL75" s="830">
        <f t="shared" si="65"/>
        <v>0</v>
      </c>
      <c r="AM75" s="44">
        <f t="shared" si="2"/>
        <v>0</v>
      </c>
      <c r="AN75" s="47"/>
      <c r="AO75" s="47"/>
      <c r="AP75" s="47"/>
      <c r="AQ75" s="47"/>
      <c r="AR75" s="47"/>
      <c r="AS75" s="47"/>
      <c r="AT75" s="812">
        <f t="shared" ref="AT75" si="95">+$J75</f>
        <v>621</v>
      </c>
      <c r="AU75" s="833">
        <f t="shared" si="67"/>
        <v>0</v>
      </c>
      <c r="AV75" s="44">
        <f t="shared" si="3"/>
        <v>0</v>
      </c>
      <c r="AW75" s="47"/>
      <c r="AX75" s="47"/>
      <c r="AY75" s="47"/>
      <c r="AZ75" s="47"/>
      <c r="BA75" s="47"/>
      <c r="BB75" s="47"/>
      <c r="BC75" s="812">
        <f t="shared" ref="BC75" si="96">+$J75</f>
        <v>621</v>
      </c>
      <c r="BD75" s="809">
        <f t="shared" si="69"/>
        <v>9</v>
      </c>
      <c r="BE75" s="44">
        <f t="shared" si="4"/>
        <v>0</v>
      </c>
      <c r="BF75" s="47"/>
      <c r="BG75" s="47"/>
      <c r="BH75" s="47"/>
      <c r="BI75" s="47"/>
      <c r="BJ75" s="47"/>
      <c r="BK75" s="47"/>
      <c r="BL75" s="812">
        <f t="shared" ref="BL75" si="97">+$J75</f>
        <v>621</v>
      </c>
      <c r="BM75" s="815">
        <f t="shared" si="71"/>
        <v>0</v>
      </c>
      <c r="BN75" s="44">
        <f t="shared" si="5"/>
        <v>0</v>
      </c>
      <c r="BO75" s="47"/>
      <c r="BP75" s="47"/>
      <c r="BQ75" s="47"/>
      <c r="BR75" s="47"/>
      <c r="BS75" s="47"/>
      <c r="BT75" s="47"/>
      <c r="BU75" s="818"/>
      <c r="BV75" s="819"/>
      <c r="BW75" s="819"/>
      <c r="BX75" s="819"/>
      <c r="BY75" s="819"/>
      <c r="BZ75" s="819"/>
      <c r="CA75" s="819"/>
      <c r="CB75" s="819"/>
      <c r="CC75" s="820"/>
    </row>
    <row r="76" spans="1:81" s="58" customFormat="1" ht="40.200000000000003" customHeight="1" x14ac:dyDescent="0.3">
      <c r="A76" s="34"/>
      <c r="B76" s="907"/>
      <c r="C76" s="869"/>
      <c r="D76" s="872"/>
      <c r="E76" s="852"/>
      <c r="F76" s="852"/>
      <c r="G76" s="852"/>
      <c r="H76" s="852"/>
      <c r="I76" s="1185"/>
      <c r="J76" s="813"/>
      <c r="K76" s="855"/>
      <c r="L76" s="858"/>
      <c r="M76" s="861"/>
      <c r="N76" s="837"/>
      <c r="O76" s="840"/>
      <c r="P76" s="864"/>
      <c r="Q76" s="867"/>
      <c r="R76" s="813"/>
      <c r="S76" s="39"/>
      <c r="T76" s="236"/>
      <c r="U76" s="236"/>
      <c r="V76" s="236"/>
      <c r="W76" s="39"/>
      <c r="X76" s="31"/>
      <c r="Y76" s="31"/>
      <c r="Z76" s="31"/>
      <c r="AA76" s="31"/>
      <c r="AB76" s="813"/>
      <c r="AC76" s="828"/>
      <c r="AD76" s="51">
        <f t="shared" si="85"/>
        <v>0</v>
      </c>
      <c r="AE76" s="51">
        <f t="shared" si="85"/>
        <v>0</v>
      </c>
      <c r="AF76" s="51">
        <f t="shared" si="85"/>
        <v>0</v>
      </c>
      <c r="AG76" s="51">
        <f t="shared" si="84"/>
        <v>0</v>
      </c>
      <c r="AH76" s="51">
        <f t="shared" si="84"/>
        <v>0</v>
      </c>
      <c r="AI76" s="51">
        <f t="shared" si="84"/>
        <v>0</v>
      </c>
      <c r="AJ76" s="51">
        <f t="shared" si="84"/>
        <v>0</v>
      </c>
      <c r="AK76" s="813"/>
      <c r="AL76" s="831"/>
      <c r="AM76" s="51">
        <f t="shared" ref="AM76:AM139" si="98">SUM(AN76:AS76)</f>
        <v>0</v>
      </c>
      <c r="AN76" s="257"/>
      <c r="AO76" s="257"/>
      <c r="AP76" s="257"/>
      <c r="AQ76" s="257"/>
      <c r="AR76" s="257"/>
      <c r="AS76" s="257"/>
      <c r="AT76" s="813"/>
      <c r="AU76" s="834"/>
      <c r="AV76" s="51">
        <f t="shared" ref="AV76:AV139" si="99">SUM(AW76:BB76)</f>
        <v>0</v>
      </c>
      <c r="AW76" s="257"/>
      <c r="AX76" s="257"/>
      <c r="AY76" s="257"/>
      <c r="AZ76" s="257"/>
      <c r="BA76" s="257"/>
      <c r="BB76" s="257"/>
      <c r="BC76" s="813"/>
      <c r="BD76" s="810"/>
      <c r="BE76" s="51">
        <f t="shared" ref="BE76:BE139" si="100">SUM(BF76:BK76)</f>
        <v>0</v>
      </c>
      <c r="BF76" s="257"/>
      <c r="BG76" s="257"/>
      <c r="BH76" s="257"/>
      <c r="BI76" s="257"/>
      <c r="BJ76" s="257"/>
      <c r="BK76" s="257"/>
      <c r="BL76" s="813"/>
      <c r="BM76" s="816"/>
      <c r="BN76" s="51">
        <f t="shared" ref="BN76:BN139" si="101">SUM(BO76:BT76)</f>
        <v>0</v>
      </c>
      <c r="BO76" s="257"/>
      <c r="BP76" s="257"/>
      <c r="BQ76" s="257"/>
      <c r="BR76" s="257"/>
      <c r="BS76" s="257"/>
      <c r="BT76" s="257"/>
      <c r="BU76" s="821"/>
      <c r="BV76" s="822"/>
      <c r="BW76" s="822"/>
      <c r="BX76" s="822"/>
      <c r="BY76" s="822"/>
      <c r="BZ76" s="822"/>
      <c r="CA76" s="822"/>
      <c r="CB76" s="822"/>
      <c r="CC76" s="823"/>
    </row>
    <row r="77" spans="1:81" s="58" customFormat="1" ht="40.200000000000003" customHeight="1" x14ac:dyDescent="0.3">
      <c r="A77" s="34"/>
      <c r="B77" s="907"/>
      <c r="C77" s="869"/>
      <c r="D77" s="872"/>
      <c r="E77" s="852"/>
      <c r="F77" s="852"/>
      <c r="G77" s="852"/>
      <c r="H77" s="852"/>
      <c r="I77" s="1185"/>
      <c r="J77" s="813"/>
      <c r="K77" s="855"/>
      <c r="L77" s="858"/>
      <c r="M77" s="861"/>
      <c r="N77" s="837"/>
      <c r="O77" s="840"/>
      <c r="P77" s="864"/>
      <c r="Q77" s="867"/>
      <c r="R77" s="813"/>
      <c r="S77" s="39"/>
      <c r="T77" s="236"/>
      <c r="U77" s="236"/>
      <c r="V77" s="236"/>
      <c r="W77" s="39"/>
      <c r="X77" s="31"/>
      <c r="Y77" s="31"/>
      <c r="Z77" s="31"/>
      <c r="AA77" s="31"/>
      <c r="AB77" s="813"/>
      <c r="AC77" s="828"/>
      <c r="AD77" s="51">
        <f t="shared" si="85"/>
        <v>0</v>
      </c>
      <c r="AE77" s="51">
        <f t="shared" si="85"/>
        <v>0</v>
      </c>
      <c r="AF77" s="51">
        <f t="shared" si="85"/>
        <v>0</v>
      </c>
      <c r="AG77" s="51">
        <f t="shared" si="84"/>
        <v>0</v>
      </c>
      <c r="AH77" s="51">
        <f t="shared" si="84"/>
        <v>0</v>
      </c>
      <c r="AI77" s="51">
        <f t="shared" si="84"/>
        <v>0</v>
      </c>
      <c r="AJ77" s="51">
        <f t="shared" si="84"/>
        <v>0</v>
      </c>
      <c r="AK77" s="813"/>
      <c r="AL77" s="831"/>
      <c r="AM77" s="51">
        <f t="shared" si="98"/>
        <v>0</v>
      </c>
      <c r="AN77" s="257"/>
      <c r="AO77" s="257"/>
      <c r="AP77" s="257"/>
      <c r="AQ77" s="257"/>
      <c r="AR77" s="257"/>
      <c r="AS77" s="257"/>
      <c r="AT77" s="813"/>
      <c r="AU77" s="834"/>
      <c r="AV77" s="51">
        <f t="shared" si="99"/>
        <v>0</v>
      </c>
      <c r="AW77" s="257"/>
      <c r="AX77" s="257"/>
      <c r="AY77" s="257"/>
      <c r="AZ77" s="257"/>
      <c r="BA77" s="257"/>
      <c r="BB77" s="257"/>
      <c r="BC77" s="813"/>
      <c r="BD77" s="810"/>
      <c r="BE77" s="51">
        <f t="shared" si="100"/>
        <v>0</v>
      </c>
      <c r="BF77" s="257"/>
      <c r="BG77" s="257"/>
      <c r="BH77" s="257"/>
      <c r="BI77" s="257"/>
      <c r="BJ77" s="257"/>
      <c r="BK77" s="257"/>
      <c r="BL77" s="813"/>
      <c r="BM77" s="816"/>
      <c r="BN77" s="51">
        <f t="shared" si="101"/>
        <v>0</v>
      </c>
      <c r="BO77" s="257"/>
      <c r="BP77" s="257"/>
      <c r="BQ77" s="257"/>
      <c r="BR77" s="257"/>
      <c r="BS77" s="257"/>
      <c r="BT77" s="257"/>
      <c r="BU77" s="821"/>
      <c r="BV77" s="822"/>
      <c r="BW77" s="822"/>
      <c r="BX77" s="822"/>
      <c r="BY77" s="822"/>
      <c r="BZ77" s="822"/>
      <c r="CA77" s="822"/>
      <c r="CB77" s="822"/>
      <c r="CC77" s="823"/>
    </row>
    <row r="78" spans="1:81" s="58" customFormat="1" ht="40.200000000000003" customHeight="1" thickBot="1" x14ac:dyDescent="0.35">
      <c r="A78" s="34"/>
      <c r="B78" s="907"/>
      <c r="C78" s="869"/>
      <c r="D78" s="873"/>
      <c r="E78" s="853"/>
      <c r="F78" s="853"/>
      <c r="G78" s="853"/>
      <c r="H78" s="853"/>
      <c r="I78" s="1186"/>
      <c r="J78" s="814"/>
      <c r="K78" s="856"/>
      <c r="L78" s="859"/>
      <c r="M78" s="862"/>
      <c r="N78" s="838"/>
      <c r="O78" s="841"/>
      <c r="P78" s="865"/>
      <c r="Q78" s="874"/>
      <c r="R78" s="814"/>
      <c r="S78" s="232"/>
      <c r="T78" s="237"/>
      <c r="U78" s="237"/>
      <c r="V78" s="237"/>
      <c r="W78" s="232"/>
      <c r="X78" s="260"/>
      <c r="Y78" s="260"/>
      <c r="Z78" s="260"/>
      <c r="AA78" s="260"/>
      <c r="AB78" s="814"/>
      <c r="AC78" s="829"/>
      <c r="AD78" s="46">
        <f t="shared" si="85"/>
        <v>0</v>
      </c>
      <c r="AE78" s="46">
        <f t="shared" si="85"/>
        <v>0</v>
      </c>
      <c r="AF78" s="46">
        <f t="shared" si="85"/>
        <v>0</v>
      </c>
      <c r="AG78" s="46">
        <f t="shared" si="84"/>
        <v>0</v>
      </c>
      <c r="AH78" s="46">
        <f t="shared" si="84"/>
        <v>0</v>
      </c>
      <c r="AI78" s="46">
        <f t="shared" si="84"/>
        <v>0</v>
      </c>
      <c r="AJ78" s="46">
        <f t="shared" si="84"/>
        <v>0</v>
      </c>
      <c r="AK78" s="814"/>
      <c r="AL78" s="832"/>
      <c r="AM78" s="46">
        <f t="shared" si="98"/>
        <v>0</v>
      </c>
      <c r="AN78" s="49"/>
      <c r="AO78" s="49"/>
      <c r="AP78" s="49"/>
      <c r="AQ78" s="49"/>
      <c r="AR78" s="49"/>
      <c r="AS78" s="49"/>
      <c r="AT78" s="814"/>
      <c r="AU78" s="835"/>
      <c r="AV78" s="46">
        <f t="shared" si="99"/>
        <v>0</v>
      </c>
      <c r="AW78" s="49"/>
      <c r="AX78" s="49"/>
      <c r="AY78" s="49"/>
      <c r="AZ78" s="49"/>
      <c r="BA78" s="49"/>
      <c r="BB78" s="49"/>
      <c r="BC78" s="814"/>
      <c r="BD78" s="811"/>
      <c r="BE78" s="46">
        <f t="shared" si="100"/>
        <v>0</v>
      </c>
      <c r="BF78" s="49"/>
      <c r="BG78" s="49"/>
      <c r="BH78" s="49"/>
      <c r="BI78" s="49"/>
      <c r="BJ78" s="49"/>
      <c r="BK78" s="49"/>
      <c r="BL78" s="814"/>
      <c r="BM78" s="817"/>
      <c r="BN78" s="46">
        <f t="shared" si="101"/>
        <v>0</v>
      </c>
      <c r="BO78" s="49"/>
      <c r="BP78" s="49"/>
      <c r="BQ78" s="49"/>
      <c r="BR78" s="49"/>
      <c r="BS78" s="49"/>
      <c r="BT78" s="49"/>
      <c r="BU78" s="824"/>
      <c r="BV78" s="825"/>
      <c r="BW78" s="825"/>
      <c r="BX78" s="825"/>
      <c r="BY78" s="825"/>
      <c r="BZ78" s="825"/>
      <c r="CA78" s="825"/>
      <c r="CB78" s="825"/>
      <c r="CC78" s="826"/>
    </row>
    <row r="79" spans="1:81" s="58" customFormat="1" ht="40.200000000000003" customHeight="1" thickTop="1" x14ac:dyDescent="0.3">
      <c r="A79" s="34"/>
      <c r="B79" s="907"/>
      <c r="C79" s="869"/>
      <c r="D79" s="871"/>
      <c r="E79" s="851"/>
      <c r="F79" s="851"/>
      <c r="G79" s="851"/>
      <c r="H79" s="851"/>
      <c r="I79" s="851"/>
      <c r="J79" s="812">
        <v>622</v>
      </c>
      <c r="K79" s="854" t="str">
        <f>+[16]Metas!K713</f>
        <v xml:space="preserve">Programa de mantenimiento de infraestructura implementado. </v>
      </c>
      <c r="L79" s="857">
        <v>1</v>
      </c>
      <c r="M79" s="860">
        <f t="shared" si="61"/>
        <v>1</v>
      </c>
      <c r="N79" s="836"/>
      <c r="O79" s="839"/>
      <c r="P79" s="863">
        <v>1</v>
      </c>
      <c r="Q79" s="866"/>
      <c r="R79" s="812">
        <f>+$J79</f>
        <v>622</v>
      </c>
      <c r="S79" s="231" t="s">
        <v>6059</v>
      </c>
      <c r="T79" s="235"/>
      <c r="U79" s="235" t="s">
        <v>3827</v>
      </c>
      <c r="V79" s="235" t="s">
        <v>3831</v>
      </c>
      <c r="W79" s="231" t="s">
        <v>6060</v>
      </c>
      <c r="X79" s="256">
        <v>44927</v>
      </c>
      <c r="Y79" s="256">
        <v>45107</v>
      </c>
      <c r="Z79" s="568"/>
      <c r="AA79" s="568"/>
      <c r="AB79" s="812">
        <f t="shared" ref="AB79" si="102">+$J79</f>
        <v>622</v>
      </c>
      <c r="AC79" s="827">
        <f t="shared" ref="AC79" si="103">+L79</f>
        <v>1</v>
      </c>
      <c r="AD79" s="44">
        <f t="shared" si="85"/>
        <v>0</v>
      </c>
      <c r="AE79" s="44">
        <f t="shared" si="85"/>
        <v>0</v>
      </c>
      <c r="AF79" s="44">
        <f t="shared" si="85"/>
        <v>0</v>
      </c>
      <c r="AG79" s="44">
        <f t="shared" si="84"/>
        <v>0</v>
      </c>
      <c r="AH79" s="44">
        <f t="shared" si="84"/>
        <v>0</v>
      </c>
      <c r="AI79" s="44">
        <f t="shared" si="84"/>
        <v>0</v>
      </c>
      <c r="AJ79" s="44">
        <f t="shared" si="84"/>
        <v>0</v>
      </c>
      <c r="AK79" s="812">
        <f t="shared" ref="AK79" si="104">+$J79</f>
        <v>622</v>
      </c>
      <c r="AL79" s="830">
        <f t="shared" si="65"/>
        <v>0</v>
      </c>
      <c r="AM79" s="44">
        <f t="shared" si="98"/>
        <v>0</v>
      </c>
      <c r="AN79" s="47"/>
      <c r="AO79" s="47"/>
      <c r="AP79" s="47"/>
      <c r="AQ79" s="47"/>
      <c r="AR79" s="47"/>
      <c r="AS79" s="47"/>
      <c r="AT79" s="812">
        <f t="shared" ref="AT79" si="105">+$J79</f>
        <v>622</v>
      </c>
      <c r="AU79" s="833">
        <f t="shared" si="67"/>
        <v>0</v>
      </c>
      <c r="AV79" s="44">
        <f t="shared" si="99"/>
        <v>0</v>
      </c>
      <c r="AW79" s="47"/>
      <c r="AX79" s="47"/>
      <c r="AY79" s="47"/>
      <c r="AZ79" s="47"/>
      <c r="BA79" s="47"/>
      <c r="BB79" s="47"/>
      <c r="BC79" s="812">
        <f t="shared" ref="BC79" si="106">+$J79</f>
        <v>622</v>
      </c>
      <c r="BD79" s="809">
        <f t="shared" si="69"/>
        <v>1</v>
      </c>
      <c r="BE79" s="44">
        <f t="shared" si="100"/>
        <v>0</v>
      </c>
      <c r="BF79" s="47"/>
      <c r="BG79" s="47"/>
      <c r="BH79" s="47"/>
      <c r="BI79" s="47"/>
      <c r="BJ79" s="47"/>
      <c r="BK79" s="47"/>
      <c r="BL79" s="812">
        <f t="shared" ref="BL79" si="107">+$J79</f>
        <v>622</v>
      </c>
      <c r="BM79" s="815">
        <f t="shared" si="71"/>
        <v>0</v>
      </c>
      <c r="BN79" s="44">
        <f t="shared" si="101"/>
        <v>0</v>
      </c>
      <c r="BO79" s="47"/>
      <c r="BP79" s="47"/>
      <c r="BQ79" s="47"/>
      <c r="BR79" s="47"/>
      <c r="BS79" s="47"/>
      <c r="BT79" s="47"/>
      <c r="BU79" s="818"/>
      <c r="BV79" s="819"/>
      <c r="BW79" s="819"/>
      <c r="BX79" s="819"/>
      <c r="BY79" s="819"/>
      <c r="BZ79" s="819"/>
      <c r="CA79" s="819"/>
      <c r="CB79" s="819"/>
      <c r="CC79" s="820"/>
    </row>
    <row r="80" spans="1:81" s="58" customFormat="1" ht="40.200000000000003" customHeight="1" x14ac:dyDescent="0.3">
      <c r="A80" s="34"/>
      <c r="B80" s="907"/>
      <c r="C80" s="869"/>
      <c r="D80" s="872"/>
      <c r="E80" s="852"/>
      <c r="F80" s="852"/>
      <c r="G80" s="852"/>
      <c r="H80" s="852"/>
      <c r="I80" s="852"/>
      <c r="J80" s="813"/>
      <c r="K80" s="855"/>
      <c r="L80" s="858"/>
      <c r="M80" s="861"/>
      <c r="N80" s="837"/>
      <c r="O80" s="840"/>
      <c r="P80" s="864"/>
      <c r="Q80" s="867"/>
      <c r="R80" s="813"/>
      <c r="S80" s="39" t="s">
        <v>6061</v>
      </c>
      <c r="T80" s="236"/>
      <c r="U80" s="236" t="s">
        <v>3827</v>
      </c>
      <c r="V80" s="236" t="s">
        <v>3831</v>
      </c>
      <c r="W80" s="39" t="s">
        <v>7763</v>
      </c>
      <c r="X80" s="31">
        <v>45078</v>
      </c>
      <c r="Y80" s="31">
        <v>45291</v>
      </c>
      <c r="Z80" s="31"/>
      <c r="AA80" s="31"/>
      <c r="AB80" s="813"/>
      <c r="AC80" s="828"/>
      <c r="AD80" s="51">
        <f t="shared" si="85"/>
        <v>0</v>
      </c>
      <c r="AE80" s="51">
        <f t="shared" si="85"/>
        <v>0</v>
      </c>
      <c r="AF80" s="51">
        <f t="shared" si="85"/>
        <v>0</v>
      </c>
      <c r="AG80" s="51">
        <f t="shared" si="84"/>
        <v>0</v>
      </c>
      <c r="AH80" s="51">
        <f t="shared" si="84"/>
        <v>0</v>
      </c>
      <c r="AI80" s="51">
        <f t="shared" si="84"/>
        <v>0</v>
      </c>
      <c r="AJ80" s="51">
        <f t="shared" si="84"/>
        <v>0</v>
      </c>
      <c r="AK80" s="813"/>
      <c r="AL80" s="831"/>
      <c r="AM80" s="51">
        <f t="shared" si="98"/>
        <v>0</v>
      </c>
      <c r="AN80" s="257"/>
      <c r="AO80" s="257"/>
      <c r="AP80" s="257"/>
      <c r="AQ80" s="257"/>
      <c r="AR80" s="257"/>
      <c r="AS80" s="257"/>
      <c r="AT80" s="813"/>
      <c r="AU80" s="834"/>
      <c r="AV80" s="51">
        <f t="shared" si="99"/>
        <v>0</v>
      </c>
      <c r="AW80" s="257"/>
      <c r="AX80" s="257"/>
      <c r="AY80" s="257"/>
      <c r="AZ80" s="257"/>
      <c r="BA80" s="257"/>
      <c r="BB80" s="257"/>
      <c r="BC80" s="813"/>
      <c r="BD80" s="810"/>
      <c r="BE80" s="51">
        <f t="shared" si="100"/>
        <v>0</v>
      </c>
      <c r="BF80" s="257"/>
      <c r="BG80" s="257"/>
      <c r="BH80" s="257"/>
      <c r="BI80" s="257"/>
      <c r="BJ80" s="257"/>
      <c r="BK80" s="257"/>
      <c r="BL80" s="813"/>
      <c r="BM80" s="816"/>
      <c r="BN80" s="51">
        <f t="shared" si="101"/>
        <v>0</v>
      </c>
      <c r="BO80" s="257"/>
      <c r="BP80" s="257"/>
      <c r="BQ80" s="257"/>
      <c r="BR80" s="257"/>
      <c r="BS80" s="257"/>
      <c r="BT80" s="257"/>
      <c r="BU80" s="821"/>
      <c r="BV80" s="822"/>
      <c r="BW80" s="822"/>
      <c r="BX80" s="822"/>
      <c r="BY80" s="822"/>
      <c r="BZ80" s="822"/>
      <c r="CA80" s="822"/>
      <c r="CB80" s="822"/>
      <c r="CC80" s="823"/>
    </row>
    <row r="81" spans="1:81" s="58" customFormat="1" ht="40.200000000000003" customHeight="1" x14ac:dyDescent="0.3">
      <c r="A81" s="34"/>
      <c r="B81" s="907"/>
      <c r="C81" s="869"/>
      <c r="D81" s="872"/>
      <c r="E81" s="852"/>
      <c r="F81" s="852"/>
      <c r="G81" s="852"/>
      <c r="H81" s="852"/>
      <c r="I81" s="852"/>
      <c r="J81" s="813"/>
      <c r="K81" s="855"/>
      <c r="L81" s="858"/>
      <c r="M81" s="861"/>
      <c r="N81" s="837"/>
      <c r="O81" s="840"/>
      <c r="P81" s="864"/>
      <c r="Q81" s="867"/>
      <c r="R81" s="813"/>
      <c r="S81" s="39"/>
      <c r="T81" s="236"/>
      <c r="U81" s="236"/>
      <c r="V81" s="236"/>
      <c r="W81" s="39"/>
      <c r="X81" s="31"/>
      <c r="Y81" s="31"/>
      <c r="Z81" s="31"/>
      <c r="AA81" s="31"/>
      <c r="AB81" s="813"/>
      <c r="AC81" s="828"/>
      <c r="AD81" s="51">
        <f t="shared" si="85"/>
        <v>0</v>
      </c>
      <c r="AE81" s="51">
        <f t="shared" si="85"/>
        <v>0</v>
      </c>
      <c r="AF81" s="51">
        <f t="shared" si="85"/>
        <v>0</v>
      </c>
      <c r="AG81" s="51">
        <f t="shared" si="84"/>
        <v>0</v>
      </c>
      <c r="AH81" s="51">
        <f t="shared" si="84"/>
        <v>0</v>
      </c>
      <c r="AI81" s="51">
        <f t="shared" si="84"/>
        <v>0</v>
      </c>
      <c r="AJ81" s="51">
        <f t="shared" si="84"/>
        <v>0</v>
      </c>
      <c r="AK81" s="813"/>
      <c r="AL81" s="831"/>
      <c r="AM81" s="51">
        <f t="shared" si="98"/>
        <v>0</v>
      </c>
      <c r="AN81" s="257"/>
      <c r="AO81" s="257"/>
      <c r="AP81" s="257"/>
      <c r="AQ81" s="257"/>
      <c r="AR81" s="257"/>
      <c r="AS81" s="257"/>
      <c r="AT81" s="813"/>
      <c r="AU81" s="834"/>
      <c r="AV81" s="51">
        <f t="shared" si="99"/>
        <v>0</v>
      </c>
      <c r="AW81" s="257"/>
      <c r="AX81" s="257"/>
      <c r="AY81" s="257"/>
      <c r="AZ81" s="257"/>
      <c r="BA81" s="257"/>
      <c r="BB81" s="257"/>
      <c r="BC81" s="813"/>
      <c r="BD81" s="810"/>
      <c r="BE81" s="51">
        <f t="shared" si="100"/>
        <v>0</v>
      </c>
      <c r="BF81" s="257"/>
      <c r="BG81" s="257"/>
      <c r="BH81" s="257"/>
      <c r="BI81" s="257"/>
      <c r="BJ81" s="257"/>
      <c r="BK81" s="257"/>
      <c r="BL81" s="813"/>
      <c r="BM81" s="816"/>
      <c r="BN81" s="51">
        <f t="shared" si="101"/>
        <v>0</v>
      </c>
      <c r="BO81" s="257"/>
      <c r="BP81" s="257"/>
      <c r="BQ81" s="257"/>
      <c r="BR81" s="257"/>
      <c r="BS81" s="257"/>
      <c r="BT81" s="257"/>
      <c r="BU81" s="821"/>
      <c r="BV81" s="822"/>
      <c r="BW81" s="822"/>
      <c r="BX81" s="822"/>
      <c r="BY81" s="822"/>
      <c r="BZ81" s="822"/>
      <c r="CA81" s="822"/>
      <c r="CB81" s="822"/>
      <c r="CC81" s="823"/>
    </row>
    <row r="82" spans="1:81" s="58" customFormat="1" ht="40.200000000000003" customHeight="1" thickBot="1" x14ac:dyDescent="0.35">
      <c r="A82" s="34"/>
      <c r="B82" s="907"/>
      <c r="C82" s="870"/>
      <c r="D82" s="873"/>
      <c r="E82" s="853"/>
      <c r="F82" s="853"/>
      <c r="G82" s="853"/>
      <c r="H82" s="853"/>
      <c r="I82" s="853"/>
      <c r="J82" s="814"/>
      <c r="K82" s="856"/>
      <c r="L82" s="859"/>
      <c r="M82" s="862"/>
      <c r="N82" s="838"/>
      <c r="O82" s="841"/>
      <c r="P82" s="865"/>
      <c r="Q82" s="874"/>
      <c r="R82" s="814"/>
      <c r="S82" s="232"/>
      <c r="T82" s="237"/>
      <c r="U82" s="237"/>
      <c r="V82" s="237"/>
      <c r="W82" s="232"/>
      <c r="X82" s="260"/>
      <c r="Y82" s="260"/>
      <c r="Z82" s="260"/>
      <c r="AA82" s="260"/>
      <c r="AB82" s="814"/>
      <c r="AC82" s="829"/>
      <c r="AD82" s="46">
        <f t="shared" si="85"/>
        <v>0</v>
      </c>
      <c r="AE82" s="46">
        <f t="shared" si="85"/>
        <v>0</v>
      </c>
      <c r="AF82" s="46">
        <f t="shared" si="85"/>
        <v>0</v>
      </c>
      <c r="AG82" s="46">
        <f t="shared" si="84"/>
        <v>0</v>
      </c>
      <c r="AH82" s="46">
        <f t="shared" si="84"/>
        <v>0</v>
      </c>
      <c r="AI82" s="46">
        <f t="shared" si="84"/>
        <v>0</v>
      </c>
      <c r="AJ82" s="46">
        <f t="shared" si="84"/>
        <v>0</v>
      </c>
      <c r="AK82" s="814"/>
      <c r="AL82" s="832"/>
      <c r="AM82" s="46">
        <f t="shared" si="98"/>
        <v>0</v>
      </c>
      <c r="AN82" s="49"/>
      <c r="AO82" s="49"/>
      <c r="AP82" s="49"/>
      <c r="AQ82" s="49"/>
      <c r="AR82" s="49"/>
      <c r="AS82" s="49"/>
      <c r="AT82" s="814"/>
      <c r="AU82" s="835"/>
      <c r="AV82" s="46">
        <f t="shared" si="99"/>
        <v>0</v>
      </c>
      <c r="AW82" s="49"/>
      <c r="AX82" s="49"/>
      <c r="AY82" s="49"/>
      <c r="AZ82" s="49"/>
      <c r="BA82" s="49"/>
      <c r="BB82" s="49"/>
      <c r="BC82" s="814"/>
      <c r="BD82" s="811"/>
      <c r="BE82" s="46">
        <f t="shared" si="100"/>
        <v>0</v>
      </c>
      <c r="BF82" s="49"/>
      <c r="BG82" s="49"/>
      <c r="BH82" s="49"/>
      <c r="BI82" s="49"/>
      <c r="BJ82" s="49"/>
      <c r="BK82" s="49"/>
      <c r="BL82" s="814"/>
      <c r="BM82" s="817"/>
      <c r="BN82" s="46">
        <f t="shared" si="101"/>
        <v>0</v>
      </c>
      <c r="BO82" s="49"/>
      <c r="BP82" s="49"/>
      <c r="BQ82" s="49"/>
      <c r="BR82" s="49"/>
      <c r="BS82" s="49"/>
      <c r="BT82" s="49"/>
      <c r="BU82" s="824"/>
      <c r="BV82" s="825"/>
      <c r="BW82" s="825"/>
      <c r="BX82" s="825"/>
      <c r="BY82" s="825"/>
      <c r="BZ82" s="825"/>
      <c r="CA82" s="825"/>
      <c r="CB82" s="825"/>
      <c r="CC82" s="826"/>
    </row>
    <row r="83" spans="1:81" s="58" customFormat="1" ht="40.200000000000003" customHeight="1" thickTop="1" x14ac:dyDescent="0.3">
      <c r="A83" s="34"/>
      <c r="B83" s="907"/>
      <c r="C83" s="868" t="s">
        <v>965</v>
      </c>
      <c r="D83" s="871"/>
      <c r="E83" s="851"/>
      <c r="F83" s="851"/>
      <c r="G83" s="851"/>
      <c r="H83" s="851"/>
      <c r="I83" s="851"/>
      <c r="J83" s="812">
        <v>623</v>
      </c>
      <c r="K83" s="854" t="str">
        <f>+[16]Metas!K714</f>
        <v>Manual de contratación actualizado</v>
      </c>
      <c r="L83" s="857"/>
      <c r="M83" s="860">
        <f>SUM(N83:Q83)</f>
        <v>0</v>
      </c>
      <c r="N83" s="836"/>
      <c r="O83" s="839"/>
      <c r="P83" s="863"/>
      <c r="Q83" s="866"/>
      <c r="R83" s="812">
        <f>+$J83</f>
        <v>623</v>
      </c>
      <c r="S83" s="231" t="s">
        <v>6062</v>
      </c>
      <c r="T83" s="235"/>
      <c r="U83" s="235"/>
      <c r="V83" s="235"/>
      <c r="W83" s="231"/>
      <c r="X83" s="256"/>
      <c r="Y83" s="256"/>
      <c r="Z83" s="256"/>
      <c r="AA83" s="256"/>
      <c r="AB83" s="812">
        <f t="shared" ref="AB83" si="108">+$J83</f>
        <v>623</v>
      </c>
      <c r="AC83" s="827">
        <f t="shared" ref="AC83" si="109">+L83</f>
        <v>0</v>
      </c>
      <c r="AD83" s="44">
        <f t="shared" si="85"/>
        <v>0</v>
      </c>
      <c r="AE83" s="44">
        <f t="shared" si="85"/>
        <v>0</v>
      </c>
      <c r="AF83" s="44">
        <f t="shared" si="85"/>
        <v>0</v>
      </c>
      <c r="AG83" s="44">
        <f t="shared" si="84"/>
        <v>0</v>
      </c>
      <c r="AH83" s="44">
        <f t="shared" si="84"/>
        <v>0</v>
      </c>
      <c r="AI83" s="44">
        <f t="shared" si="84"/>
        <v>0</v>
      </c>
      <c r="AJ83" s="44">
        <f t="shared" si="84"/>
        <v>0</v>
      </c>
      <c r="AK83" s="812">
        <f t="shared" ref="AK83" si="110">+$J83</f>
        <v>623</v>
      </c>
      <c r="AL83" s="830">
        <f>+N83</f>
        <v>0</v>
      </c>
      <c r="AM83" s="44">
        <f t="shared" si="98"/>
        <v>0</v>
      </c>
      <c r="AN83" s="47"/>
      <c r="AO83" s="47"/>
      <c r="AP83" s="47"/>
      <c r="AQ83" s="47"/>
      <c r="AR83" s="47"/>
      <c r="AS83" s="47"/>
      <c r="AT83" s="812">
        <f t="shared" ref="AT83" si="111">+$J83</f>
        <v>623</v>
      </c>
      <c r="AU83" s="833">
        <f>+O83</f>
        <v>0</v>
      </c>
      <c r="AV83" s="44">
        <f t="shared" si="99"/>
        <v>0</v>
      </c>
      <c r="AW83" s="47"/>
      <c r="AX83" s="47"/>
      <c r="AY83" s="47"/>
      <c r="AZ83" s="47"/>
      <c r="BA83" s="47"/>
      <c r="BB83" s="47"/>
      <c r="BC83" s="812">
        <f t="shared" ref="BC83" si="112">+$J83</f>
        <v>623</v>
      </c>
      <c r="BD83" s="809">
        <f>+P83</f>
        <v>0</v>
      </c>
      <c r="BE83" s="44">
        <f t="shared" si="100"/>
        <v>0</v>
      </c>
      <c r="BF83" s="47"/>
      <c r="BG83" s="47"/>
      <c r="BH83" s="47"/>
      <c r="BI83" s="47"/>
      <c r="BJ83" s="47"/>
      <c r="BK83" s="47"/>
      <c r="BL83" s="812">
        <f t="shared" ref="BL83" si="113">+$J83</f>
        <v>623</v>
      </c>
      <c r="BM83" s="815">
        <f>+Q83</f>
        <v>0</v>
      </c>
      <c r="BN83" s="44">
        <f t="shared" si="101"/>
        <v>0</v>
      </c>
      <c r="BO83" s="47"/>
      <c r="BP83" s="47"/>
      <c r="BQ83" s="47"/>
      <c r="BR83" s="47"/>
      <c r="BS83" s="47"/>
      <c r="BT83" s="47"/>
      <c r="BU83" s="818"/>
      <c r="BV83" s="819"/>
      <c r="BW83" s="819"/>
      <c r="BX83" s="819"/>
      <c r="BY83" s="819"/>
      <c r="BZ83" s="819"/>
      <c r="CA83" s="819"/>
      <c r="CB83" s="819"/>
      <c r="CC83" s="820"/>
    </row>
    <row r="84" spans="1:81" s="58" customFormat="1" ht="40.200000000000003" customHeight="1" x14ac:dyDescent="0.3">
      <c r="A84" s="34"/>
      <c r="B84" s="907"/>
      <c r="C84" s="869"/>
      <c r="D84" s="872"/>
      <c r="E84" s="852"/>
      <c r="F84" s="852"/>
      <c r="G84" s="852"/>
      <c r="H84" s="852"/>
      <c r="I84" s="852"/>
      <c r="J84" s="813"/>
      <c r="K84" s="855"/>
      <c r="L84" s="858"/>
      <c r="M84" s="861"/>
      <c r="N84" s="837"/>
      <c r="O84" s="840"/>
      <c r="P84" s="864"/>
      <c r="Q84" s="867"/>
      <c r="R84" s="813"/>
      <c r="S84" s="39"/>
      <c r="T84" s="236"/>
      <c r="U84" s="236"/>
      <c r="V84" s="236"/>
      <c r="W84" s="39"/>
      <c r="X84" s="31"/>
      <c r="Y84" s="31"/>
      <c r="Z84" s="31"/>
      <c r="AA84" s="31"/>
      <c r="AB84" s="813"/>
      <c r="AC84" s="828"/>
      <c r="AD84" s="51">
        <f t="shared" si="85"/>
        <v>0</v>
      </c>
      <c r="AE84" s="51">
        <f t="shared" si="85"/>
        <v>0</v>
      </c>
      <c r="AF84" s="51">
        <f t="shared" si="85"/>
        <v>0</v>
      </c>
      <c r="AG84" s="51">
        <f t="shared" si="84"/>
        <v>0</v>
      </c>
      <c r="AH84" s="51">
        <f t="shared" si="84"/>
        <v>0</v>
      </c>
      <c r="AI84" s="51">
        <f t="shared" si="84"/>
        <v>0</v>
      </c>
      <c r="AJ84" s="51">
        <f t="shared" si="84"/>
        <v>0</v>
      </c>
      <c r="AK84" s="813"/>
      <c r="AL84" s="831"/>
      <c r="AM84" s="51">
        <f t="shared" si="98"/>
        <v>0</v>
      </c>
      <c r="AN84" s="257"/>
      <c r="AO84" s="257"/>
      <c r="AP84" s="257"/>
      <c r="AQ84" s="257"/>
      <c r="AR84" s="257"/>
      <c r="AS84" s="257"/>
      <c r="AT84" s="813"/>
      <c r="AU84" s="834"/>
      <c r="AV84" s="51">
        <f t="shared" si="99"/>
        <v>0</v>
      </c>
      <c r="AW84" s="257"/>
      <c r="AX84" s="257"/>
      <c r="AY84" s="257"/>
      <c r="AZ84" s="257"/>
      <c r="BA84" s="257"/>
      <c r="BB84" s="257"/>
      <c r="BC84" s="813"/>
      <c r="BD84" s="810"/>
      <c r="BE84" s="51">
        <f t="shared" si="100"/>
        <v>0</v>
      </c>
      <c r="BF84" s="257"/>
      <c r="BG84" s="257"/>
      <c r="BH84" s="257"/>
      <c r="BI84" s="257"/>
      <c r="BJ84" s="257"/>
      <c r="BK84" s="257"/>
      <c r="BL84" s="813"/>
      <c r="BM84" s="816"/>
      <c r="BN84" s="51">
        <f t="shared" si="101"/>
        <v>0</v>
      </c>
      <c r="BO84" s="257"/>
      <c r="BP84" s="257"/>
      <c r="BQ84" s="257"/>
      <c r="BR84" s="257"/>
      <c r="BS84" s="257"/>
      <c r="BT84" s="257"/>
      <c r="BU84" s="821"/>
      <c r="BV84" s="822"/>
      <c r="BW84" s="822"/>
      <c r="BX84" s="822"/>
      <c r="BY84" s="822"/>
      <c r="BZ84" s="822"/>
      <c r="CA84" s="822"/>
      <c r="CB84" s="822"/>
      <c r="CC84" s="823"/>
    </row>
    <row r="85" spans="1:81" s="58" customFormat="1" ht="40.200000000000003" customHeight="1" x14ac:dyDescent="0.3">
      <c r="A85" s="34"/>
      <c r="B85" s="907"/>
      <c r="C85" s="869"/>
      <c r="D85" s="872"/>
      <c r="E85" s="852"/>
      <c r="F85" s="852"/>
      <c r="G85" s="852"/>
      <c r="H85" s="852"/>
      <c r="I85" s="852"/>
      <c r="J85" s="813"/>
      <c r="K85" s="855"/>
      <c r="L85" s="858"/>
      <c r="M85" s="861"/>
      <c r="N85" s="837"/>
      <c r="O85" s="840"/>
      <c r="P85" s="864"/>
      <c r="Q85" s="867"/>
      <c r="R85" s="813"/>
      <c r="S85" s="39"/>
      <c r="T85" s="236"/>
      <c r="U85" s="236"/>
      <c r="V85" s="236"/>
      <c r="W85" s="39"/>
      <c r="X85" s="31"/>
      <c r="Y85" s="31"/>
      <c r="Z85" s="31"/>
      <c r="AA85" s="31"/>
      <c r="AB85" s="813"/>
      <c r="AC85" s="828"/>
      <c r="AD85" s="51">
        <f t="shared" si="85"/>
        <v>0</v>
      </c>
      <c r="AE85" s="51">
        <f t="shared" si="85"/>
        <v>0</v>
      </c>
      <c r="AF85" s="51">
        <f t="shared" si="85"/>
        <v>0</v>
      </c>
      <c r="AG85" s="51">
        <f t="shared" si="84"/>
        <v>0</v>
      </c>
      <c r="AH85" s="51">
        <f t="shared" si="84"/>
        <v>0</v>
      </c>
      <c r="AI85" s="51">
        <f t="shared" si="84"/>
        <v>0</v>
      </c>
      <c r="AJ85" s="51">
        <f t="shared" si="84"/>
        <v>0</v>
      </c>
      <c r="AK85" s="813"/>
      <c r="AL85" s="831"/>
      <c r="AM85" s="51">
        <f t="shared" si="98"/>
        <v>0</v>
      </c>
      <c r="AN85" s="257"/>
      <c r="AO85" s="257"/>
      <c r="AP85" s="257"/>
      <c r="AQ85" s="257"/>
      <c r="AR85" s="257"/>
      <c r="AS85" s="257"/>
      <c r="AT85" s="813"/>
      <c r="AU85" s="834"/>
      <c r="AV85" s="51">
        <f t="shared" si="99"/>
        <v>0</v>
      </c>
      <c r="AW85" s="257"/>
      <c r="AX85" s="257"/>
      <c r="AY85" s="257"/>
      <c r="AZ85" s="257"/>
      <c r="BA85" s="257"/>
      <c r="BB85" s="257"/>
      <c r="BC85" s="813"/>
      <c r="BD85" s="810"/>
      <c r="BE85" s="51">
        <f t="shared" si="100"/>
        <v>0</v>
      </c>
      <c r="BF85" s="257"/>
      <c r="BG85" s="257"/>
      <c r="BH85" s="257"/>
      <c r="BI85" s="257"/>
      <c r="BJ85" s="257"/>
      <c r="BK85" s="257"/>
      <c r="BL85" s="813"/>
      <c r="BM85" s="816"/>
      <c r="BN85" s="51">
        <f t="shared" si="101"/>
        <v>0</v>
      </c>
      <c r="BO85" s="257"/>
      <c r="BP85" s="257"/>
      <c r="BQ85" s="257"/>
      <c r="BR85" s="257"/>
      <c r="BS85" s="257"/>
      <c r="BT85" s="257"/>
      <c r="BU85" s="821"/>
      <c r="BV85" s="822"/>
      <c r="BW85" s="822"/>
      <c r="BX85" s="822"/>
      <c r="BY85" s="822"/>
      <c r="BZ85" s="822"/>
      <c r="CA85" s="822"/>
      <c r="CB85" s="822"/>
      <c r="CC85" s="823"/>
    </row>
    <row r="86" spans="1:81" s="58" customFormat="1" ht="40.200000000000003" customHeight="1" thickBot="1" x14ac:dyDescent="0.35">
      <c r="A86" s="34"/>
      <c r="B86" s="907"/>
      <c r="C86" s="869"/>
      <c r="D86" s="873"/>
      <c r="E86" s="853"/>
      <c r="F86" s="853"/>
      <c r="G86" s="853"/>
      <c r="H86" s="853"/>
      <c r="I86" s="853"/>
      <c r="J86" s="814"/>
      <c r="K86" s="856"/>
      <c r="L86" s="859"/>
      <c r="M86" s="862"/>
      <c r="N86" s="838"/>
      <c r="O86" s="841"/>
      <c r="P86" s="865"/>
      <c r="Q86" s="874"/>
      <c r="R86" s="814"/>
      <c r="S86" s="232"/>
      <c r="T86" s="237"/>
      <c r="U86" s="237"/>
      <c r="V86" s="237"/>
      <c r="W86" s="232"/>
      <c r="X86" s="260"/>
      <c r="Y86" s="260"/>
      <c r="Z86" s="260"/>
      <c r="AA86" s="260"/>
      <c r="AB86" s="814"/>
      <c r="AC86" s="829"/>
      <c r="AD86" s="46">
        <f t="shared" si="85"/>
        <v>0</v>
      </c>
      <c r="AE86" s="46">
        <f t="shared" si="85"/>
        <v>0</v>
      </c>
      <c r="AF86" s="46">
        <f t="shared" si="85"/>
        <v>0</v>
      </c>
      <c r="AG86" s="46">
        <f t="shared" si="84"/>
        <v>0</v>
      </c>
      <c r="AH86" s="46">
        <f t="shared" si="84"/>
        <v>0</v>
      </c>
      <c r="AI86" s="46">
        <f t="shared" si="84"/>
        <v>0</v>
      </c>
      <c r="AJ86" s="46">
        <f t="shared" si="84"/>
        <v>0</v>
      </c>
      <c r="AK86" s="814"/>
      <c r="AL86" s="832"/>
      <c r="AM86" s="46">
        <f t="shared" si="98"/>
        <v>0</v>
      </c>
      <c r="AN86" s="49"/>
      <c r="AO86" s="49"/>
      <c r="AP86" s="49"/>
      <c r="AQ86" s="49"/>
      <c r="AR86" s="49"/>
      <c r="AS86" s="49"/>
      <c r="AT86" s="814"/>
      <c r="AU86" s="835"/>
      <c r="AV86" s="46">
        <f t="shared" si="99"/>
        <v>0</v>
      </c>
      <c r="AW86" s="49"/>
      <c r="AX86" s="49"/>
      <c r="AY86" s="49"/>
      <c r="AZ86" s="49"/>
      <c r="BA86" s="49"/>
      <c r="BB86" s="49"/>
      <c r="BC86" s="814"/>
      <c r="BD86" s="811"/>
      <c r="BE86" s="46">
        <f t="shared" si="100"/>
        <v>0</v>
      </c>
      <c r="BF86" s="49"/>
      <c r="BG86" s="49"/>
      <c r="BH86" s="49"/>
      <c r="BI86" s="49"/>
      <c r="BJ86" s="49"/>
      <c r="BK86" s="49"/>
      <c r="BL86" s="814"/>
      <c r="BM86" s="817"/>
      <c r="BN86" s="46">
        <f t="shared" si="101"/>
        <v>0</v>
      </c>
      <c r="BO86" s="49"/>
      <c r="BP86" s="49"/>
      <c r="BQ86" s="49"/>
      <c r="BR86" s="49"/>
      <c r="BS86" s="49"/>
      <c r="BT86" s="49"/>
      <c r="BU86" s="824"/>
      <c r="BV86" s="825"/>
      <c r="BW86" s="825"/>
      <c r="BX86" s="825"/>
      <c r="BY86" s="825"/>
      <c r="BZ86" s="825"/>
      <c r="CA86" s="825"/>
      <c r="CB86" s="825"/>
      <c r="CC86" s="826"/>
    </row>
    <row r="87" spans="1:81" s="58" customFormat="1" ht="40.200000000000003" customHeight="1" thickTop="1" x14ac:dyDescent="0.3">
      <c r="A87" s="34"/>
      <c r="B87" s="907"/>
      <c r="C87" s="869"/>
      <c r="D87" s="871"/>
      <c r="E87" s="851"/>
      <c r="F87" s="851"/>
      <c r="G87" s="851"/>
      <c r="H87" s="851"/>
      <c r="I87" s="851"/>
      <c r="J87" s="812">
        <v>624</v>
      </c>
      <c r="K87" s="854" t="str">
        <f>+[16]Metas!K715</f>
        <v>Cumplimiento del eje transversal del Plan Anticorrupción</v>
      </c>
      <c r="L87" s="1187">
        <v>0.25</v>
      </c>
      <c r="M87" s="1190">
        <f>SUM(N87:Q87)</f>
        <v>0.25</v>
      </c>
      <c r="N87" s="1193"/>
      <c r="O87" s="1175"/>
      <c r="P87" s="1178">
        <v>0.25</v>
      </c>
      <c r="Q87" s="1181"/>
      <c r="R87" s="812">
        <f>+$J87</f>
        <v>624</v>
      </c>
      <c r="S87" s="231" t="s">
        <v>6063</v>
      </c>
      <c r="T87" s="235"/>
      <c r="U87" s="235" t="s">
        <v>3827</v>
      </c>
      <c r="V87" s="235" t="s">
        <v>3831</v>
      </c>
      <c r="W87" s="569" t="s">
        <v>6064</v>
      </c>
      <c r="X87" s="258">
        <v>44927</v>
      </c>
      <c r="Y87" s="258">
        <v>45291</v>
      </c>
      <c r="Z87" s="258"/>
      <c r="AA87" s="258"/>
      <c r="AB87" s="812">
        <f t="shared" ref="AB87" si="114">+$J87</f>
        <v>624</v>
      </c>
      <c r="AC87" s="827">
        <f t="shared" ref="AC87" si="115">+L87</f>
        <v>0.25</v>
      </c>
      <c r="AD87" s="44">
        <f t="shared" si="85"/>
        <v>73502580</v>
      </c>
      <c r="AE87" s="44">
        <f t="shared" si="85"/>
        <v>73502580</v>
      </c>
      <c r="AF87" s="44">
        <f t="shared" si="85"/>
        <v>0</v>
      </c>
      <c r="AG87" s="44">
        <f t="shared" si="84"/>
        <v>0</v>
      </c>
      <c r="AH87" s="44">
        <f t="shared" si="84"/>
        <v>0</v>
      </c>
      <c r="AI87" s="44">
        <f t="shared" si="84"/>
        <v>0</v>
      </c>
      <c r="AJ87" s="44">
        <f t="shared" si="84"/>
        <v>0</v>
      </c>
      <c r="AK87" s="812">
        <f t="shared" ref="AK87" si="116">+$J87</f>
        <v>624</v>
      </c>
      <c r="AL87" s="830">
        <f>+N87</f>
        <v>0</v>
      </c>
      <c r="AM87" s="44">
        <f t="shared" si="98"/>
        <v>73502580</v>
      </c>
      <c r="AN87" s="47">
        <v>73502580</v>
      </c>
      <c r="AO87" s="47"/>
      <c r="AP87" s="47"/>
      <c r="AQ87" s="47"/>
      <c r="AR87" s="47"/>
      <c r="AS87" s="47"/>
      <c r="AT87" s="812">
        <f t="shared" ref="AT87" si="117">+$J87</f>
        <v>624</v>
      </c>
      <c r="AU87" s="833">
        <f>+O87</f>
        <v>0</v>
      </c>
      <c r="AV87" s="44">
        <f t="shared" si="99"/>
        <v>0</v>
      </c>
      <c r="AW87" s="47"/>
      <c r="AX87" s="47"/>
      <c r="AY87" s="47"/>
      <c r="AZ87" s="47"/>
      <c r="BA87" s="47"/>
      <c r="BB87" s="47"/>
      <c r="BC87" s="812">
        <f t="shared" ref="BC87" si="118">+$J87</f>
        <v>624</v>
      </c>
      <c r="BD87" s="809">
        <f>+P87</f>
        <v>0.25</v>
      </c>
      <c r="BE87" s="44">
        <f t="shared" si="100"/>
        <v>0</v>
      </c>
      <c r="BF87" s="47"/>
      <c r="BG87" s="47"/>
      <c r="BH87" s="47"/>
      <c r="BI87" s="47"/>
      <c r="BJ87" s="47"/>
      <c r="BK87" s="47"/>
      <c r="BL87" s="812">
        <f t="shared" ref="BL87" si="119">+$J87</f>
        <v>624</v>
      </c>
      <c r="BM87" s="815">
        <f>+Q87</f>
        <v>0</v>
      </c>
      <c r="BN87" s="44">
        <f t="shared" si="101"/>
        <v>0</v>
      </c>
      <c r="BO87" s="47"/>
      <c r="BP87" s="47"/>
      <c r="BQ87" s="47"/>
      <c r="BR87" s="47"/>
      <c r="BS87" s="47"/>
      <c r="BT87" s="47"/>
      <c r="BU87" s="818"/>
      <c r="BV87" s="819"/>
      <c r="BW87" s="819"/>
      <c r="BX87" s="819"/>
      <c r="BY87" s="819"/>
      <c r="BZ87" s="819"/>
      <c r="CA87" s="819"/>
      <c r="CB87" s="819"/>
      <c r="CC87" s="820"/>
    </row>
    <row r="88" spans="1:81" s="58" customFormat="1" ht="40.200000000000003" customHeight="1" x14ac:dyDescent="0.3">
      <c r="A88" s="34"/>
      <c r="B88" s="907"/>
      <c r="C88" s="869"/>
      <c r="D88" s="872"/>
      <c r="E88" s="852"/>
      <c r="F88" s="852"/>
      <c r="G88" s="852"/>
      <c r="H88" s="852"/>
      <c r="I88" s="852"/>
      <c r="J88" s="813"/>
      <c r="K88" s="855"/>
      <c r="L88" s="1188"/>
      <c r="M88" s="1191"/>
      <c r="N88" s="1194"/>
      <c r="O88" s="1176"/>
      <c r="P88" s="1179"/>
      <c r="Q88" s="1182"/>
      <c r="R88" s="813"/>
      <c r="S88" s="39" t="s">
        <v>6065</v>
      </c>
      <c r="T88" s="236"/>
      <c r="U88" s="236" t="s">
        <v>3827</v>
      </c>
      <c r="V88" s="455" t="s">
        <v>3831</v>
      </c>
      <c r="W88" s="570" t="s">
        <v>6066</v>
      </c>
      <c r="X88" s="31">
        <v>44927</v>
      </c>
      <c r="Y88" s="31">
        <v>45291</v>
      </c>
      <c r="Z88" s="31"/>
      <c r="AA88" s="31"/>
      <c r="AB88" s="813"/>
      <c r="AC88" s="828"/>
      <c r="AD88" s="51">
        <f t="shared" si="85"/>
        <v>0</v>
      </c>
      <c r="AE88" s="51">
        <f t="shared" si="85"/>
        <v>0</v>
      </c>
      <c r="AF88" s="51">
        <f t="shared" si="85"/>
        <v>0</v>
      </c>
      <c r="AG88" s="51">
        <f t="shared" si="84"/>
        <v>0</v>
      </c>
      <c r="AH88" s="51">
        <f t="shared" si="84"/>
        <v>0</v>
      </c>
      <c r="AI88" s="51">
        <f t="shared" si="84"/>
        <v>0</v>
      </c>
      <c r="AJ88" s="51">
        <f t="shared" si="84"/>
        <v>0</v>
      </c>
      <c r="AK88" s="813"/>
      <c r="AL88" s="831"/>
      <c r="AM88" s="51">
        <f t="shared" si="98"/>
        <v>0</v>
      </c>
      <c r="AN88" s="257"/>
      <c r="AO88" s="257"/>
      <c r="AP88" s="257"/>
      <c r="AQ88" s="257"/>
      <c r="AR88" s="257"/>
      <c r="AS88" s="257"/>
      <c r="AT88" s="813"/>
      <c r="AU88" s="834"/>
      <c r="AV88" s="51">
        <f t="shared" si="99"/>
        <v>0</v>
      </c>
      <c r="AW88" s="257"/>
      <c r="AX88" s="257"/>
      <c r="AY88" s="257"/>
      <c r="AZ88" s="257"/>
      <c r="BA88" s="257"/>
      <c r="BB88" s="257"/>
      <c r="BC88" s="813"/>
      <c r="BD88" s="810"/>
      <c r="BE88" s="51">
        <f t="shared" si="100"/>
        <v>0</v>
      </c>
      <c r="BF88" s="257"/>
      <c r="BG88" s="257"/>
      <c r="BH88" s="257"/>
      <c r="BI88" s="257"/>
      <c r="BJ88" s="257"/>
      <c r="BK88" s="257"/>
      <c r="BL88" s="813"/>
      <c r="BM88" s="816"/>
      <c r="BN88" s="51">
        <f t="shared" si="101"/>
        <v>0</v>
      </c>
      <c r="BO88" s="257"/>
      <c r="BP88" s="257"/>
      <c r="BQ88" s="257"/>
      <c r="BR88" s="257"/>
      <c r="BS88" s="257"/>
      <c r="BT88" s="257"/>
      <c r="BU88" s="821"/>
      <c r="BV88" s="822"/>
      <c r="BW88" s="822"/>
      <c r="BX88" s="822"/>
      <c r="BY88" s="822"/>
      <c r="BZ88" s="822"/>
      <c r="CA88" s="822"/>
      <c r="CB88" s="822"/>
      <c r="CC88" s="823"/>
    </row>
    <row r="89" spans="1:81" s="58" customFormat="1" ht="40.200000000000003" customHeight="1" x14ac:dyDescent="0.3">
      <c r="A89" s="34"/>
      <c r="B89" s="907"/>
      <c r="C89" s="869"/>
      <c r="D89" s="872"/>
      <c r="E89" s="852"/>
      <c r="F89" s="852"/>
      <c r="G89" s="852"/>
      <c r="H89" s="852"/>
      <c r="I89" s="852"/>
      <c r="J89" s="813"/>
      <c r="K89" s="855"/>
      <c r="L89" s="1188"/>
      <c r="M89" s="1191"/>
      <c r="N89" s="1194"/>
      <c r="O89" s="1176"/>
      <c r="P89" s="1179"/>
      <c r="Q89" s="1182"/>
      <c r="R89" s="813"/>
      <c r="S89" s="39"/>
      <c r="T89" s="236"/>
      <c r="U89" s="236"/>
      <c r="V89" s="236"/>
      <c r="W89" s="261"/>
      <c r="X89" s="259"/>
      <c r="Y89" s="259"/>
      <c r="Z89" s="259"/>
      <c r="AA89" s="259"/>
      <c r="AB89" s="813"/>
      <c r="AC89" s="828"/>
      <c r="AD89" s="51">
        <f t="shared" si="85"/>
        <v>0</v>
      </c>
      <c r="AE89" s="51">
        <f t="shared" si="85"/>
        <v>0</v>
      </c>
      <c r="AF89" s="51">
        <f t="shared" si="85"/>
        <v>0</v>
      </c>
      <c r="AG89" s="51">
        <f t="shared" si="84"/>
        <v>0</v>
      </c>
      <c r="AH89" s="51">
        <f t="shared" si="84"/>
        <v>0</v>
      </c>
      <c r="AI89" s="51">
        <f t="shared" si="84"/>
        <v>0</v>
      </c>
      <c r="AJ89" s="51">
        <f t="shared" si="84"/>
        <v>0</v>
      </c>
      <c r="AK89" s="813"/>
      <c r="AL89" s="831"/>
      <c r="AM89" s="51">
        <f t="shared" si="98"/>
        <v>0</v>
      </c>
      <c r="AN89" s="257"/>
      <c r="AO89" s="257"/>
      <c r="AP89" s="257"/>
      <c r="AQ89" s="257"/>
      <c r="AR89" s="257"/>
      <c r="AS89" s="257"/>
      <c r="AT89" s="813"/>
      <c r="AU89" s="834"/>
      <c r="AV89" s="51">
        <f t="shared" si="99"/>
        <v>0</v>
      </c>
      <c r="AW89" s="257"/>
      <c r="AX89" s="257"/>
      <c r="AY89" s="257"/>
      <c r="AZ89" s="257"/>
      <c r="BA89" s="257"/>
      <c r="BB89" s="257"/>
      <c r="BC89" s="813"/>
      <c r="BD89" s="810"/>
      <c r="BE89" s="51">
        <f t="shared" si="100"/>
        <v>0</v>
      </c>
      <c r="BF89" s="257"/>
      <c r="BG89" s="257"/>
      <c r="BH89" s="257"/>
      <c r="BI89" s="257"/>
      <c r="BJ89" s="257"/>
      <c r="BK89" s="257"/>
      <c r="BL89" s="813"/>
      <c r="BM89" s="816"/>
      <c r="BN89" s="51">
        <f t="shared" si="101"/>
        <v>0</v>
      </c>
      <c r="BO89" s="257"/>
      <c r="BP89" s="257"/>
      <c r="BQ89" s="257"/>
      <c r="BR89" s="257"/>
      <c r="BS89" s="257"/>
      <c r="BT89" s="257"/>
      <c r="BU89" s="821"/>
      <c r="BV89" s="822"/>
      <c r="BW89" s="822"/>
      <c r="BX89" s="822"/>
      <c r="BY89" s="822"/>
      <c r="BZ89" s="822"/>
      <c r="CA89" s="822"/>
      <c r="CB89" s="822"/>
      <c r="CC89" s="823"/>
    </row>
    <row r="90" spans="1:81" s="58" customFormat="1" ht="40.200000000000003" customHeight="1" thickBot="1" x14ac:dyDescent="0.35">
      <c r="A90" s="34"/>
      <c r="B90" s="907"/>
      <c r="C90" s="869"/>
      <c r="D90" s="873"/>
      <c r="E90" s="853"/>
      <c r="F90" s="853"/>
      <c r="G90" s="853"/>
      <c r="H90" s="853"/>
      <c r="I90" s="853"/>
      <c r="J90" s="814"/>
      <c r="K90" s="856"/>
      <c r="L90" s="1189"/>
      <c r="M90" s="1192"/>
      <c r="N90" s="1195"/>
      <c r="O90" s="1177"/>
      <c r="P90" s="1180"/>
      <c r="Q90" s="1183"/>
      <c r="R90" s="814"/>
      <c r="S90" s="232"/>
      <c r="T90" s="237"/>
      <c r="U90" s="237"/>
      <c r="V90" s="237"/>
      <c r="W90" s="232"/>
      <c r="X90" s="260"/>
      <c r="Y90" s="260"/>
      <c r="Z90" s="260"/>
      <c r="AA90" s="260"/>
      <c r="AB90" s="814"/>
      <c r="AC90" s="829"/>
      <c r="AD90" s="46">
        <f t="shared" si="85"/>
        <v>0</v>
      </c>
      <c r="AE90" s="46">
        <f t="shared" si="85"/>
        <v>0</v>
      </c>
      <c r="AF90" s="46">
        <f t="shared" si="85"/>
        <v>0</v>
      </c>
      <c r="AG90" s="46">
        <f t="shared" si="84"/>
        <v>0</v>
      </c>
      <c r="AH90" s="46">
        <f t="shared" si="84"/>
        <v>0</v>
      </c>
      <c r="AI90" s="46">
        <f t="shared" si="84"/>
        <v>0</v>
      </c>
      <c r="AJ90" s="46">
        <f t="shared" si="84"/>
        <v>0</v>
      </c>
      <c r="AK90" s="814"/>
      <c r="AL90" s="832"/>
      <c r="AM90" s="46">
        <f t="shared" si="98"/>
        <v>0</v>
      </c>
      <c r="AN90" s="49"/>
      <c r="AO90" s="49"/>
      <c r="AP90" s="49"/>
      <c r="AQ90" s="49"/>
      <c r="AR90" s="49"/>
      <c r="AS90" s="49"/>
      <c r="AT90" s="814"/>
      <c r="AU90" s="835"/>
      <c r="AV90" s="46">
        <f t="shared" si="99"/>
        <v>0</v>
      </c>
      <c r="AW90" s="49"/>
      <c r="AX90" s="49"/>
      <c r="AY90" s="49"/>
      <c r="AZ90" s="49"/>
      <c r="BA90" s="49"/>
      <c r="BB90" s="49"/>
      <c r="BC90" s="814"/>
      <c r="BD90" s="811"/>
      <c r="BE90" s="46">
        <f t="shared" si="100"/>
        <v>0</v>
      </c>
      <c r="BF90" s="49"/>
      <c r="BG90" s="49"/>
      <c r="BH90" s="49"/>
      <c r="BI90" s="49"/>
      <c r="BJ90" s="49"/>
      <c r="BK90" s="49"/>
      <c r="BL90" s="814"/>
      <c r="BM90" s="817"/>
      <c r="BN90" s="46">
        <f t="shared" si="101"/>
        <v>0</v>
      </c>
      <c r="BO90" s="49"/>
      <c r="BP90" s="49"/>
      <c r="BQ90" s="49"/>
      <c r="BR90" s="49"/>
      <c r="BS90" s="49"/>
      <c r="BT90" s="49"/>
      <c r="BU90" s="824"/>
      <c r="BV90" s="825"/>
      <c r="BW90" s="825"/>
      <c r="BX90" s="825"/>
      <c r="BY90" s="825"/>
      <c r="BZ90" s="825"/>
      <c r="CA90" s="825"/>
      <c r="CB90" s="825"/>
      <c r="CC90" s="826"/>
    </row>
    <row r="91" spans="1:81" s="58" customFormat="1" ht="40.200000000000003" customHeight="1" thickTop="1" x14ac:dyDescent="0.3">
      <c r="A91" s="34"/>
      <c r="B91" s="907"/>
      <c r="C91" s="869"/>
      <c r="D91" s="871"/>
      <c r="E91" s="851"/>
      <c r="F91" s="851"/>
      <c r="G91" s="851"/>
      <c r="H91" s="851"/>
      <c r="I91" s="851"/>
      <c r="J91" s="812">
        <v>625</v>
      </c>
      <c r="K91" s="854" t="str">
        <f>+[16]Metas!K716</f>
        <v>Canal Nuevo implementado para la difusión de la Gaceta</v>
      </c>
      <c r="L91" s="857"/>
      <c r="M91" s="860">
        <f>SUM(N91:Q91)</f>
        <v>0</v>
      </c>
      <c r="N91" s="836"/>
      <c r="O91" s="839"/>
      <c r="P91" s="863"/>
      <c r="Q91" s="866"/>
      <c r="R91" s="812">
        <f>+$J91</f>
        <v>625</v>
      </c>
      <c r="S91" s="231" t="s">
        <v>6067</v>
      </c>
      <c r="T91" s="235"/>
      <c r="U91" s="235" t="s">
        <v>3826</v>
      </c>
      <c r="V91" s="235" t="s">
        <v>3831</v>
      </c>
      <c r="W91" s="231"/>
      <c r="X91" s="256"/>
      <c r="Y91" s="256"/>
      <c r="Z91" s="256"/>
      <c r="AA91" s="256"/>
      <c r="AB91" s="812">
        <f t="shared" ref="AB91" si="120">+$J91</f>
        <v>625</v>
      </c>
      <c r="AC91" s="827">
        <f t="shared" ref="AC91" si="121">+L91</f>
        <v>0</v>
      </c>
      <c r="AD91" s="44">
        <f t="shared" si="85"/>
        <v>80000000</v>
      </c>
      <c r="AE91" s="44">
        <f t="shared" si="85"/>
        <v>80000000</v>
      </c>
      <c r="AF91" s="44">
        <f t="shared" si="85"/>
        <v>0</v>
      </c>
      <c r="AG91" s="44">
        <f t="shared" si="84"/>
        <v>0</v>
      </c>
      <c r="AH91" s="44">
        <f t="shared" si="84"/>
        <v>0</v>
      </c>
      <c r="AI91" s="44">
        <f t="shared" si="84"/>
        <v>0</v>
      </c>
      <c r="AJ91" s="44">
        <f t="shared" si="84"/>
        <v>0</v>
      </c>
      <c r="AK91" s="812">
        <f t="shared" ref="AK91" si="122">+$J91</f>
        <v>625</v>
      </c>
      <c r="AL91" s="830">
        <f>+N91</f>
        <v>0</v>
      </c>
      <c r="AM91" s="44">
        <f t="shared" si="98"/>
        <v>80000000</v>
      </c>
      <c r="AN91" s="47">
        <v>80000000</v>
      </c>
      <c r="AO91" s="47"/>
      <c r="AP91" s="47"/>
      <c r="AQ91" s="47"/>
      <c r="AR91" s="47"/>
      <c r="AS91" s="47"/>
      <c r="AT91" s="812">
        <f t="shared" ref="AT91" si="123">+$J91</f>
        <v>625</v>
      </c>
      <c r="AU91" s="833">
        <f>+O91</f>
        <v>0</v>
      </c>
      <c r="AV91" s="44">
        <f t="shared" si="99"/>
        <v>0</v>
      </c>
      <c r="AW91" s="47"/>
      <c r="AX91" s="47"/>
      <c r="AY91" s="47"/>
      <c r="AZ91" s="47"/>
      <c r="BA91" s="47"/>
      <c r="BB91" s="47"/>
      <c r="BC91" s="812">
        <f t="shared" ref="BC91" si="124">+$J91</f>
        <v>625</v>
      </c>
      <c r="BD91" s="809">
        <f>+P91</f>
        <v>0</v>
      </c>
      <c r="BE91" s="44">
        <f t="shared" si="100"/>
        <v>0</v>
      </c>
      <c r="BF91" s="47"/>
      <c r="BG91" s="47"/>
      <c r="BH91" s="47"/>
      <c r="BI91" s="47"/>
      <c r="BJ91" s="47"/>
      <c r="BK91" s="47"/>
      <c r="BL91" s="812">
        <f t="shared" ref="BL91" si="125">+$J91</f>
        <v>625</v>
      </c>
      <c r="BM91" s="815">
        <f>+Q91</f>
        <v>0</v>
      </c>
      <c r="BN91" s="44">
        <f t="shared" si="101"/>
        <v>0</v>
      </c>
      <c r="BO91" s="47"/>
      <c r="BP91" s="47"/>
      <c r="BQ91" s="47"/>
      <c r="BR91" s="47"/>
      <c r="BS91" s="47"/>
      <c r="BT91" s="47"/>
      <c r="BU91" s="818"/>
      <c r="BV91" s="819"/>
      <c r="BW91" s="819"/>
      <c r="BX91" s="819"/>
      <c r="BY91" s="819"/>
      <c r="BZ91" s="819"/>
      <c r="CA91" s="819"/>
      <c r="CB91" s="819"/>
      <c r="CC91" s="820"/>
    </row>
    <row r="92" spans="1:81" s="58" customFormat="1" ht="40.200000000000003" customHeight="1" x14ac:dyDescent="0.3">
      <c r="A92" s="34"/>
      <c r="B92" s="907"/>
      <c r="C92" s="869"/>
      <c r="D92" s="872"/>
      <c r="E92" s="852"/>
      <c r="F92" s="852"/>
      <c r="G92" s="852"/>
      <c r="H92" s="852"/>
      <c r="I92" s="852"/>
      <c r="J92" s="813"/>
      <c r="K92" s="855"/>
      <c r="L92" s="858"/>
      <c r="M92" s="861"/>
      <c r="N92" s="837"/>
      <c r="O92" s="840"/>
      <c r="P92" s="864"/>
      <c r="Q92" s="867"/>
      <c r="R92" s="813"/>
      <c r="S92" s="39"/>
      <c r="T92" s="236"/>
      <c r="U92" s="236"/>
      <c r="V92" s="236"/>
      <c r="W92" s="39"/>
      <c r="X92" s="31"/>
      <c r="Y92" s="31"/>
      <c r="Z92" s="31"/>
      <c r="AA92" s="31"/>
      <c r="AB92" s="813"/>
      <c r="AC92" s="828"/>
      <c r="AD92" s="51">
        <f t="shared" si="85"/>
        <v>0</v>
      </c>
      <c r="AE92" s="51">
        <f t="shared" si="85"/>
        <v>0</v>
      </c>
      <c r="AF92" s="51">
        <f t="shared" si="85"/>
        <v>0</v>
      </c>
      <c r="AG92" s="51">
        <f t="shared" si="84"/>
        <v>0</v>
      </c>
      <c r="AH92" s="51">
        <f t="shared" si="84"/>
        <v>0</v>
      </c>
      <c r="AI92" s="51">
        <f t="shared" si="84"/>
        <v>0</v>
      </c>
      <c r="AJ92" s="51">
        <f t="shared" si="84"/>
        <v>0</v>
      </c>
      <c r="AK92" s="813"/>
      <c r="AL92" s="831"/>
      <c r="AM92" s="51">
        <f t="shared" si="98"/>
        <v>0</v>
      </c>
      <c r="AN92" s="257"/>
      <c r="AO92" s="257"/>
      <c r="AP92" s="257"/>
      <c r="AQ92" s="257"/>
      <c r="AR92" s="257"/>
      <c r="AS92" s="257"/>
      <c r="AT92" s="813"/>
      <c r="AU92" s="834"/>
      <c r="AV92" s="51">
        <f t="shared" si="99"/>
        <v>0</v>
      </c>
      <c r="AW92" s="257"/>
      <c r="AX92" s="257"/>
      <c r="AY92" s="257"/>
      <c r="AZ92" s="257"/>
      <c r="BA92" s="257"/>
      <c r="BB92" s="257"/>
      <c r="BC92" s="813"/>
      <c r="BD92" s="810"/>
      <c r="BE92" s="51">
        <f t="shared" si="100"/>
        <v>0</v>
      </c>
      <c r="BF92" s="257"/>
      <c r="BG92" s="257"/>
      <c r="BH92" s="257"/>
      <c r="BI92" s="257"/>
      <c r="BJ92" s="257"/>
      <c r="BK92" s="257"/>
      <c r="BL92" s="813"/>
      <c r="BM92" s="816"/>
      <c r="BN92" s="51">
        <f t="shared" si="101"/>
        <v>0</v>
      </c>
      <c r="BO92" s="257"/>
      <c r="BP92" s="257"/>
      <c r="BQ92" s="257"/>
      <c r="BR92" s="257"/>
      <c r="BS92" s="257"/>
      <c r="BT92" s="257"/>
      <c r="BU92" s="821"/>
      <c r="BV92" s="822"/>
      <c r="BW92" s="822"/>
      <c r="BX92" s="822"/>
      <c r="BY92" s="822"/>
      <c r="BZ92" s="822"/>
      <c r="CA92" s="822"/>
      <c r="CB92" s="822"/>
      <c r="CC92" s="823"/>
    </row>
    <row r="93" spans="1:81" s="58" customFormat="1" ht="40.200000000000003" customHeight="1" x14ac:dyDescent="0.3">
      <c r="A93" s="34"/>
      <c r="B93" s="907"/>
      <c r="C93" s="869"/>
      <c r="D93" s="872"/>
      <c r="E93" s="852"/>
      <c r="F93" s="852"/>
      <c r="G93" s="852"/>
      <c r="H93" s="852"/>
      <c r="I93" s="852"/>
      <c r="J93" s="813"/>
      <c r="K93" s="855"/>
      <c r="L93" s="858"/>
      <c r="M93" s="861"/>
      <c r="N93" s="837"/>
      <c r="O93" s="840"/>
      <c r="P93" s="864"/>
      <c r="Q93" s="867"/>
      <c r="R93" s="813"/>
      <c r="S93" s="39"/>
      <c r="T93" s="236"/>
      <c r="U93" s="236"/>
      <c r="V93" s="236"/>
      <c r="W93" s="39"/>
      <c r="X93" s="31"/>
      <c r="Y93" s="31"/>
      <c r="Z93" s="31"/>
      <c r="AA93" s="31"/>
      <c r="AB93" s="813"/>
      <c r="AC93" s="828"/>
      <c r="AD93" s="51">
        <f t="shared" si="85"/>
        <v>0</v>
      </c>
      <c r="AE93" s="51">
        <f t="shared" si="85"/>
        <v>0</v>
      </c>
      <c r="AF93" s="51">
        <f t="shared" si="85"/>
        <v>0</v>
      </c>
      <c r="AG93" s="51">
        <f t="shared" si="84"/>
        <v>0</v>
      </c>
      <c r="AH93" s="51">
        <f t="shared" si="84"/>
        <v>0</v>
      </c>
      <c r="AI93" s="51">
        <f t="shared" si="84"/>
        <v>0</v>
      </c>
      <c r="AJ93" s="51">
        <f t="shared" si="84"/>
        <v>0</v>
      </c>
      <c r="AK93" s="813"/>
      <c r="AL93" s="831"/>
      <c r="AM93" s="51">
        <f t="shared" si="98"/>
        <v>0</v>
      </c>
      <c r="AN93" s="257"/>
      <c r="AO93" s="257"/>
      <c r="AP93" s="257"/>
      <c r="AQ93" s="257"/>
      <c r="AR93" s="257"/>
      <c r="AS93" s="257"/>
      <c r="AT93" s="813"/>
      <c r="AU93" s="834"/>
      <c r="AV93" s="51">
        <f t="shared" si="99"/>
        <v>0</v>
      </c>
      <c r="AW93" s="257"/>
      <c r="AX93" s="257"/>
      <c r="AY93" s="257"/>
      <c r="AZ93" s="257"/>
      <c r="BA93" s="257"/>
      <c r="BB93" s="257"/>
      <c r="BC93" s="813"/>
      <c r="BD93" s="810"/>
      <c r="BE93" s="51">
        <f t="shared" si="100"/>
        <v>0</v>
      </c>
      <c r="BF93" s="257"/>
      <c r="BG93" s="257"/>
      <c r="BH93" s="257"/>
      <c r="BI93" s="257"/>
      <c r="BJ93" s="257"/>
      <c r="BK93" s="257"/>
      <c r="BL93" s="813"/>
      <c r="BM93" s="816"/>
      <c r="BN93" s="51">
        <f t="shared" si="101"/>
        <v>0</v>
      </c>
      <c r="BO93" s="257"/>
      <c r="BP93" s="257"/>
      <c r="BQ93" s="257"/>
      <c r="BR93" s="257"/>
      <c r="BS93" s="257"/>
      <c r="BT93" s="257"/>
      <c r="BU93" s="821"/>
      <c r="BV93" s="822"/>
      <c r="BW93" s="822"/>
      <c r="BX93" s="822"/>
      <c r="BY93" s="822"/>
      <c r="BZ93" s="822"/>
      <c r="CA93" s="822"/>
      <c r="CB93" s="822"/>
      <c r="CC93" s="823"/>
    </row>
    <row r="94" spans="1:81" s="58" customFormat="1" ht="40.200000000000003" customHeight="1" thickBot="1" x14ac:dyDescent="0.35">
      <c r="A94" s="34"/>
      <c r="B94" s="907"/>
      <c r="C94" s="869"/>
      <c r="D94" s="873"/>
      <c r="E94" s="853"/>
      <c r="F94" s="853"/>
      <c r="G94" s="853"/>
      <c r="H94" s="853"/>
      <c r="I94" s="853"/>
      <c r="J94" s="814"/>
      <c r="K94" s="856"/>
      <c r="L94" s="859"/>
      <c r="M94" s="862"/>
      <c r="N94" s="838"/>
      <c r="O94" s="841"/>
      <c r="P94" s="865"/>
      <c r="Q94" s="874"/>
      <c r="R94" s="814"/>
      <c r="S94" s="232"/>
      <c r="T94" s="237"/>
      <c r="U94" s="237"/>
      <c r="V94" s="237"/>
      <c r="W94" s="232"/>
      <c r="X94" s="260"/>
      <c r="Y94" s="260"/>
      <c r="Z94" s="260"/>
      <c r="AA94" s="260"/>
      <c r="AB94" s="814"/>
      <c r="AC94" s="829"/>
      <c r="AD94" s="46">
        <f t="shared" si="85"/>
        <v>0</v>
      </c>
      <c r="AE94" s="46">
        <f t="shared" si="85"/>
        <v>0</v>
      </c>
      <c r="AF94" s="46">
        <f t="shared" si="85"/>
        <v>0</v>
      </c>
      <c r="AG94" s="46">
        <f t="shared" si="84"/>
        <v>0</v>
      </c>
      <c r="AH94" s="46">
        <f t="shared" si="84"/>
        <v>0</v>
      </c>
      <c r="AI94" s="46">
        <f t="shared" si="84"/>
        <v>0</v>
      </c>
      <c r="AJ94" s="46">
        <f t="shared" si="84"/>
        <v>0</v>
      </c>
      <c r="AK94" s="814"/>
      <c r="AL94" s="832"/>
      <c r="AM94" s="46">
        <f t="shared" si="98"/>
        <v>0</v>
      </c>
      <c r="AN94" s="49"/>
      <c r="AO94" s="49"/>
      <c r="AP94" s="49"/>
      <c r="AQ94" s="49"/>
      <c r="AR94" s="49"/>
      <c r="AS94" s="49"/>
      <c r="AT94" s="814"/>
      <c r="AU94" s="835"/>
      <c r="AV94" s="46">
        <f t="shared" si="99"/>
        <v>0</v>
      </c>
      <c r="AW94" s="49"/>
      <c r="AX94" s="49"/>
      <c r="AY94" s="49"/>
      <c r="AZ94" s="49"/>
      <c r="BA94" s="49"/>
      <c r="BB94" s="49"/>
      <c r="BC94" s="814"/>
      <c r="BD94" s="811"/>
      <c r="BE94" s="46">
        <f t="shared" si="100"/>
        <v>0</v>
      </c>
      <c r="BF94" s="49"/>
      <c r="BG94" s="49"/>
      <c r="BH94" s="49"/>
      <c r="BI94" s="49"/>
      <c r="BJ94" s="49"/>
      <c r="BK94" s="49"/>
      <c r="BL94" s="814"/>
      <c r="BM94" s="817"/>
      <c r="BN94" s="46">
        <f t="shared" si="101"/>
        <v>0</v>
      </c>
      <c r="BO94" s="49"/>
      <c r="BP94" s="49"/>
      <c r="BQ94" s="49"/>
      <c r="BR94" s="49"/>
      <c r="BS94" s="49"/>
      <c r="BT94" s="49"/>
      <c r="BU94" s="824"/>
      <c r="BV94" s="825"/>
      <c r="BW94" s="825"/>
      <c r="BX94" s="825"/>
      <c r="BY94" s="825"/>
      <c r="BZ94" s="825"/>
      <c r="CA94" s="825"/>
      <c r="CB94" s="825"/>
      <c r="CC94" s="826"/>
    </row>
    <row r="95" spans="1:81" s="58" customFormat="1" ht="40.200000000000003" customHeight="1" thickTop="1" x14ac:dyDescent="0.3">
      <c r="A95" s="34"/>
      <c r="B95" s="907"/>
      <c r="C95" s="869"/>
      <c r="D95" s="871"/>
      <c r="E95" s="851"/>
      <c r="F95" s="851"/>
      <c r="G95" s="851"/>
      <c r="H95" s="851"/>
      <c r="I95" s="851"/>
      <c r="J95" s="812">
        <v>626</v>
      </c>
      <c r="K95" s="854" t="str">
        <f>+[16]Metas!K717</f>
        <v>Implementado el SECOP II</v>
      </c>
      <c r="L95" s="1187">
        <v>1</v>
      </c>
      <c r="M95" s="1190">
        <f>SUM(N95:Q95)</f>
        <v>1</v>
      </c>
      <c r="N95" s="1193"/>
      <c r="O95" s="1175"/>
      <c r="P95" s="1178">
        <v>1</v>
      </c>
      <c r="Q95" s="1181"/>
      <c r="R95" s="812">
        <f>+$J95</f>
        <v>626</v>
      </c>
      <c r="S95" s="231" t="s">
        <v>6068</v>
      </c>
      <c r="T95" s="235"/>
      <c r="U95" s="235" t="s">
        <v>3826</v>
      </c>
      <c r="V95" s="235" t="s">
        <v>3831</v>
      </c>
      <c r="W95" s="231" t="s">
        <v>6069</v>
      </c>
      <c r="X95" s="256">
        <v>44927</v>
      </c>
      <c r="Y95" s="256">
        <v>45291</v>
      </c>
      <c r="Z95" s="256"/>
      <c r="AA95" s="256"/>
      <c r="AB95" s="812">
        <f t="shared" ref="AB95" si="126">+$J95</f>
        <v>626</v>
      </c>
      <c r="AC95" s="827">
        <f t="shared" ref="AC95" si="127">+L95</f>
        <v>1</v>
      </c>
      <c r="AD95" s="44">
        <f t="shared" si="85"/>
        <v>0</v>
      </c>
      <c r="AE95" s="44">
        <f t="shared" si="85"/>
        <v>0</v>
      </c>
      <c r="AF95" s="44">
        <f t="shared" si="85"/>
        <v>0</v>
      </c>
      <c r="AG95" s="44">
        <f t="shared" si="84"/>
        <v>0</v>
      </c>
      <c r="AH95" s="44">
        <f t="shared" si="84"/>
        <v>0</v>
      </c>
      <c r="AI95" s="44">
        <f t="shared" si="84"/>
        <v>0</v>
      </c>
      <c r="AJ95" s="44">
        <f t="shared" si="84"/>
        <v>0</v>
      </c>
      <c r="AK95" s="812">
        <f t="shared" ref="AK95" si="128">+$J95</f>
        <v>626</v>
      </c>
      <c r="AL95" s="830">
        <f>+N95</f>
        <v>0</v>
      </c>
      <c r="AM95" s="44">
        <f t="shared" si="98"/>
        <v>0</v>
      </c>
      <c r="AN95" s="47"/>
      <c r="AO95" s="47"/>
      <c r="AP95" s="47"/>
      <c r="AQ95" s="47"/>
      <c r="AR95" s="47"/>
      <c r="AS95" s="47"/>
      <c r="AT95" s="812">
        <f t="shared" ref="AT95" si="129">+$J95</f>
        <v>626</v>
      </c>
      <c r="AU95" s="833">
        <f>+O95</f>
        <v>0</v>
      </c>
      <c r="AV95" s="44">
        <f t="shared" si="99"/>
        <v>0</v>
      </c>
      <c r="AW95" s="47"/>
      <c r="AX95" s="47"/>
      <c r="AY95" s="47"/>
      <c r="AZ95" s="47"/>
      <c r="BA95" s="47"/>
      <c r="BB95" s="47"/>
      <c r="BC95" s="812">
        <f t="shared" ref="BC95" si="130">+$J95</f>
        <v>626</v>
      </c>
      <c r="BD95" s="809">
        <f>+P95</f>
        <v>1</v>
      </c>
      <c r="BE95" s="44">
        <f t="shared" si="100"/>
        <v>0</v>
      </c>
      <c r="BF95" s="47"/>
      <c r="BG95" s="47"/>
      <c r="BH95" s="47"/>
      <c r="BI95" s="47"/>
      <c r="BJ95" s="47"/>
      <c r="BK95" s="47"/>
      <c r="BL95" s="812">
        <f t="shared" ref="BL95" si="131">+$J95</f>
        <v>626</v>
      </c>
      <c r="BM95" s="815">
        <f>+Q95</f>
        <v>0</v>
      </c>
      <c r="BN95" s="44">
        <f t="shared" si="101"/>
        <v>0</v>
      </c>
      <c r="BO95" s="47"/>
      <c r="BP95" s="47"/>
      <c r="BQ95" s="47"/>
      <c r="BR95" s="47"/>
      <c r="BS95" s="47"/>
      <c r="BT95" s="47"/>
      <c r="BU95" s="818"/>
      <c r="BV95" s="819"/>
      <c r="BW95" s="819"/>
      <c r="BX95" s="819"/>
      <c r="BY95" s="819"/>
      <c r="BZ95" s="819"/>
      <c r="CA95" s="819"/>
      <c r="CB95" s="819"/>
      <c r="CC95" s="820"/>
    </row>
    <row r="96" spans="1:81" s="58" customFormat="1" ht="40.200000000000003" customHeight="1" x14ac:dyDescent="0.3">
      <c r="A96" s="34"/>
      <c r="B96" s="907"/>
      <c r="C96" s="869"/>
      <c r="D96" s="872"/>
      <c r="E96" s="852"/>
      <c r="F96" s="852"/>
      <c r="G96" s="852"/>
      <c r="H96" s="852"/>
      <c r="I96" s="852"/>
      <c r="J96" s="813"/>
      <c r="K96" s="855"/>
      <c r="L96" s="1188"/>
      <c r="M96" s="1191"/>
      <c r="N96" s="1194"/>
      <c r="O96" s="1176"/>
      <c r="P96" s="1179"/>
      <c r="Q96" s="1182"/>
      <c r="R96" s="813"/>
      <c r="S96" s="39"/>
      <c r="T96" s="236"/>
      <c r="U96" s="236"/>
      <c r="V96" s="236"/>
      <c r="W96" s="39"/>
      <c r="X96" s="31"/>
      <c r="Y96" s="31"/>
      <c r="Z96" s="31"/>
      <c r="AA96" s="31"/>
      <c r="AB96" s="813"/>
      <c r="AC96" s="828"/>
      <c r="AD96" s="51">
        <f t="shared" si="85"/>
        <v>0</v>
      </c>
      <c r="AE96" s="51">
        <f t="shared" si="85"/>
        <v>0</v>
      </c>
      <c r="AF96" s="51">
        <f t="shared" si="85"/>
        <v>0</v>
      </c>
      <c r="AG96" s="51">
        <f t="shared" si="84"/>
        <v>0</v>
      </c>
      <c r="AH96" s="51">
        <f t="shared" si="84"/>
        <v>0</v>
      </c>
      <c r="AI96" s="51">
        <f t="shared" si="84"/>
        <v>0</v>
      </c>
      <c r="AJ96" s="51">
        <f t="shared" si="84"/>
        <v>0</v>
      </c>
      <c r="AK96" s="813"/>
      <c r="AL96" s="831"/>
      <c r="AM96" s="51">
        <f t="shared" si="98"/>
        <v>0</v>
      </c>
      <c r="AN96" s="257"/>
      <c r="AO96" s="257"/>
      <c r="AP96" s="257"/>
      <c r="AQ96" s="257"/>
      <c r="AR96" s="257"/>
      <c r="AS96" s="257"/>
      <c r="AT96" s="813"/>
      <c r="AU96" s="834"/>
      <c r="AV96" s="51">
        <f t="shared" si="99"/>
        <v>0</v>
      </c>
      <c r="AW96" s="257"/>
      <c r="AX96" s="257"/>
      <c r="AY96" s="257"/>
      <c r="AZ96" s="257"/>
      <c r="BA96" s="257"/>
      <c r="BB96" s="257"/>
      <c r="BC96" s="813"/>
      <c r="BD96" s="810"/>
      <c r="BE96" s="51">
        <f t="shared" si="100"/>
        <v>0</v>
      </c>
      <c r="BF96" s="257"/>
      <c r="BG96" s="257"/>
      <c r="BH96" s="257"/>
      <c r="BI96" s="257"/>
      <c r="BJ96" s="257"/>
      <c r="BK96" s="257"/>
      <c r="BL96" s="813"/>
      <c r="BM96" s="816"/>
      <c r="BN96" s="51">
        <f t="shared" si="101"/>
        <v>0</v>
      </c>
      <c r="BO96" s="257"/>
      <c r="BP96" s="257"/>
      <c r="BQ96" s="257"/>
      <c r="BR96" s="257"/>
      <c r="BS96" s="257"/>
      <c r="BT96" s="257"/>
      <c r="BU96" s="821"/>
      <c r="BV96" s="822"/>
      <c r="BW96" s="822"/>
      <c r="BX96" s="822"/>
      <c r="BY96" s="822"/>
      <c r="BZ96" s="822"/>
      <c r="CA96" s="822"/>
      <c r="CB96" s="822"/>
      <c r="CC96" s="823"/>
    </row>
    <row r="97" spans="1:81" s="58" customFormat="1" ht="40.200000000000003" customHeight="1" x14ac:dyDescent="0.3">
      <c r="A97" s="34"/>
      <c r="B97" s="907"/>
      <c r="C97" s="869"/>
      <c r="D97" s="872"/>
      <c r="E97" s="852"/>
      <c r="F97" s="852"/>
      <c r="G97" s="852"/>
      <c r="H97" s="852"/>
      <c r="I97" s="852"/>
      <c r="J97" s="813"/>
      <c r="K97" s="855"/>
      <c r="L97" s="1188"/>
      <c r="M97" s="1191"/>
      <c r="N97" s="1194"/>
      <c r="O97" s="1176"/>
      <c r="P97" s="1179"/>
      <c r="Q97" s="1182"/>
      <c r="R97" s="813"/>
      <c r="S97" s="39"/>
      <c r="T97" s="236"/>
      <c r="U97" s="236"/>
      <c r="V97" s="236"/>
      <c r="W97" s="39"/>
      <c r="X97" s="31"/>
      <c r="Y97" s="31"/>
      <c r="Z97" s="31"/>
      <c r="AA97" s="31"/>
      <c r="AB97" s="813"/>
      <c r="AC97" s="828"/>
      <c r="AD97" s="51">
        <f t="shared" si="85"/>
        <v>0</v>
      </c>
      <c r="AE97" s="51">
        <f t="shared" si="85"/>
        <v>0</v>
      </c>
      <c r="AF97" s="51">
        <f t="shared" si="85"/>
        <v>0</v>
      </c>
      <c r="AG97" s="51">
        <f t="shared" si="84"/>
        <v>0</v>
      </c>
      <c r="AH97" s="51">
        <f t="shared" si="84"/>
        <v>0</v>
      </c>
      <c r="AI97" s="51">
        <f t="shared" si="84"/>
        <v>0</v>
      </c>
      <c r="AJ97" s="51">
        <f t="shared" si="84"/>
        <v>0</v>
      </c>
      <c r="AK97" s="813"/>
      <c r="AL97" s="831"/>
      <c r="AM97" s="51">
        <f t="shared" si="98"/>
        <v>0</v>
      </c>
      <c r="AN97" s="257"/>
      <c r="AO97" s="257"/>
      <c r="AP97" s="257"/>
      <c r="AQ97" s="257"/>
      <c r="AR97" s="257"/>
      <c r="AS97" s="257"/>
      <c r="AT97" s="813"/>
      <c r="AU97" s="834"/>
      <c r="AV97" s="51">
        <f t="shared" si="99"/>
        <v>0</v>
      </c>
      <c r="AW97" s="257"/>
      <c r="AX97" s="257"/>
      <c r="AY97" s="257"/>
      <c r="AZ97" s="257"/>
      <c r="BA97" s="257"/>
      <c r="BB97" s="257"/>
      <c r="BC97" s="813"/>
      <c r="BD97" s="810"/>
      <c r="BE97" s="51">
        <f t="shared" si="100"/>
        <v>0</v>
      </c>
      <c r="BF97" s="257"/>
      <c r="BG97" s="257"/>
      <c r="BH97" s="257"/>
      <c r="BI97" s="257"/>
      <c r="BJ97" s="257"/>
      <c r="BK97" s="257"/>
      <c r="BL97" s="813"/>
      <c r="BM97" s="816"/>
      <c r="BN97" s="51">
        <f t="shared" si="101"/>
        <v>0</v>
      </c>
      <c r="BO97" s="257"/>
      <c r="BP97" s="257"/>
      <c r="BQ97" s="257"/>
      <c r="BR97" s="257"/>
      <c r="BS97" s="257"/>
      <c r="BT97" s="257"/>
      <c r="BU97" s="821"/>
      <c r="BV97" s="822"/>
      <c r="BW97" s="822"/>
      <c r="BX97" s="822"/>
      <c r="BY97" s="822"/>
      <c r="BZ97" s="822"/>
      <c r="CA97" s="822"/>
      <c r="CB97" s="822"/>
      <c r="CC97" s="823"/>
    </row>
    <row r="98" spans="1:81" s="58" customFormat="1" ht="40.200000000000003" customHeight="1" thickBot="1" x14ac:dyDescent="0.35">
      <c r="A98" s="34"/>
      <c r="B98" s="907"/>
      <c r="C98" s="870"/>
      <c r="D98" s="873"/>
      <c r="E98" s="853"/>
      <c r="F98" s="853"/>
      <c r="G98" s="853"/>
      <c r="H98" s="853"/>
      <c r="I98" s="853"/>
      <c r="J98" s="814"/>
      <c r="K98" s="856"/>
      <c r="L98" s="1189"/>
      <c r="M98" s="1192"/>
      <c r="N98" s="1195"/>
      <c r="O98" s="1177"/>
      <c r="P98" s="1180"/>
      <c r="Q98" s="1183"/>
      <c r="R98" s="814"/>
      <c r="S98" s="232"/>
      <c r="T98" s="237"/>
      <c r="U98" s="237"/>
      <c r="V98" s="237"/>
      <c r="W98" s="232"/>
      <c r="X98" s="260"/>
      <c r="Y98" s="260"/>
      <c r="Z98" s="260"/>
      <c r="AA98" s="260"/>
      <c r="AB98" s="814"/>
      <c r="AC98" s="829"/>
      <c r="AD98" s="46">
        <f t="shared" si="85"/>
        <v>0</v>
      </c>
      <c r="AE98" s="46">
        <f t="shared" si="85"/>
        <v>0</v>
      </c>
      <c r="AF98" s="46">
        <f t="shared" si="85"/>
        <v>0</v>
      </c>
      <c r="AG98" s="46">
        <f t="shared" si="84"/>
        <v>0</v>
      </c>
      <c r="AH98" s="46">
        <f t="shared" si="84"/>
        <v>0</v>
      </c>
      <c r="AI98" s="46">
        <f t="shared" si="84"/>
        <v>0</v>
      </c>
      <c r="AJ98" s="46">
        <f t="shared" si="84"/>
        <v>0</v>
      </c>
      <c r="AK98" s="814"/>
      <c r="AL98" s="832"/>
      <c r="AM98" s="46">
        <f t="shared" si="98"/>
        <v>0</v>
      </c>
      <c r="AN98" s="49"/>
      <c r="AO98" s="49"/>
      <c r="AP98" s="49"/>
      <c r="AQ98" s="49"/>
      <c r="AR98" s="49"/>
      <c r="AS98" s="49"/>
      <c r="AT98" s="814"/>
      <c r="AU98" s="835"/>
      <c r="AV98" s="46">
        <f t="shared" si="99"/>
        <v>0</v>
      </c>
      <c r="AW98" s="49"/>
      <c r="AX98" s="49"/>
      <c r="AY98" s="49"/>
      <c r="AZ98" s="49"/>
      <c r="BA98" s="49"/>
      <c r="BB98" s="49"/>
      <c r="BC98" s="814"/>
      <c r="BD98" s="811"/>
      <c r="BE98" s="46">
        <f t="shared" si="100"/>
        <v>0</v>
      </c>
      <c r="BF98" s="49"/>
      <c r="BG98" s="49"/>
      <c r="BH98" s="49"/>
      <c r="BI98" s="49"/>
      <c r="BJ98" s="49"/>
      <c r="BK98" s="49"/>
      <c r="BL98" s="814"/>
      <c r="BM98" s="817"/>
      <c r="BN98" s="46">
        <f t="shared" si="101"/>
        <v>0</v>
      </c>
      <c r="BO98" s="49"/>
      <c r="BP98" s="49"/>
      <c r="BQ98" s="49"/>
      <c r="BR98" s="49"/>
      <c r="BS98" s="49"/>
      <c r="BT98" s="49"/>
      <c r="BU98" s="824"/>
      <c r="BV98" s="825"/>
      <c r="BW98" s="825"/>
      <c r="BX98" s="825"/>
      <c r="BY98" s="825"/>
      <c r="BZ98" s="825"/>
      <c r="CA98" s="825"/>
      <c r="CB98" s="825"/>
      <c r="CC98" s="826"/>
    </row>
    <row r="99" spans="1:81" s="58" customFormat="1" ht="40.200000000000003" customHeight="1" thickTop="1" x14ac:dyDescent="0.3">
      <c r="A99" s="34"/>
      <c r="B99" s="907"/>
      <c r="C99" s="868" t="s">
        <v>971</v>
      </c>
      <c r="D99" s="871"/>
      <c r="E99" s="851"/>
      <c r="F99" s="851"/>
      <c r="G99" s="851"/>
      <c r="H99" s="851"/>
      <c r="I99" s="851"/>
      <c r="J99" s="812">
        <v>627</v>
      </c>
      <c r="K99" s="854" t="str">
        <f>+[16]Metas!K718</f>
        <v xml:space="preserve">Tramite de asignación de citas de pasaporte por medio electrónico implementado. </v>
      </c>
      <c r="L99" s="857"/>
      <c r="M99" s="860">
        <f>SUM(N99:Q99)</f>
        <v>0</v>
      </c>
      <c r="N99" s="836"/>
      <c r="O99" s="839"/>
      <c r="P99" s="863"/>
      <c r="Q99" s="866"/>
      <c r="R99" s="812">
        <f>+$J99</f>
        <v>627</v>
      </c>
      <c r="S99" s="231" t="s">
        <v>6048</v>
      </c>
      <c r="T99" s="235"/>
      <c r="U99" s="235"/>
      <c r="V99" s="235"/>
      <c r="W99" s="231"/>
      <c r="X99" s="256"/>
      <c r="Y99" s="256"/>
      <c r="Z99" s="256"/>
      <c r="AA99" s="256"/>
      <c r="AB99" s="812">
        <f t="shared" ref="AB99" si="132">+$J99</f>
        <v>627</v>
      </c>
      <c r="AC99" s="827">
        <f t="shared" ref="AC99" si="133">+L99</f>
        <v>0</v>
      </c>
      <c r="AD99" s="44">
        <f t="shared" si="85"/>
        <v>0</v>
      </c>
      <c r="AE99" s="44">
        <f t="shared" si="85"/>
        <v>0</v>
      </c>
      <c r="AF99" s="44">
        <f t="shared" si="85"/>
        <v>0</v>
      </c>
      <c r="AG99" s="44">
        <f t="shared" si="84"/>
        <v>0</v>
      </c>
      <c r="AH99" s="44">
        <f t="shared" si="84"/>
        <v>0</v>
      </c>
      <c r="AI99" s="44">
        <f t="shared" si="84"/>
        <v>0</v>
      </c>
      <c r="AJ99" s="44">
        <f t="shared" si="84"/>
        <v>0</v>
      </c>
      <c r="AK99" s="812">
        <f t="shared" ref="AK99" si="134">+$J99</f>
        <v>627</v>
      </c>
      <c r="AL99" s="830">
        <f>+N99</f>
        <v>0</v>
      </c>
      <c r="AM99" s="44">
        <f t="shared" si="98"/>
        <v>0</v>
      </c>
      <c r="AN99" s="47"/>
      <c r="AO99" s="47"/>
      <c r="AP99" s="47"/>
      <c r="AQ99" s="47"/>
      <c r="AR99" s="47"/>
      <c r="AS99" s="47"/>
      <c r="AT99" s="812">
        <f t="shared" ref="AT99" si="135">+$J99</f>
        <v>627</v>
      </c>
      <c r="AU99" s="833">
        <f>+O99</f>
        <v>0</v>
      </c>
      <c r="AV99" s="44">
        <f t="shared" si="99"/>
        <v>0</v>
      </c>
      <c r="AW99" s="47"/>
      <c r="AX99" s="47"/>
      <c r="AY99" s="47"/>
      <c r="AZ99" s="47"/>
      <c r="BA99" s="47"/>
      <c r="BB99" s="47"/>
      <c r="BC99" s="812">
        <f t="shared" ref="BC99" si="136">+$J99</f>
        <v>627</v>
      </c>
      <c r="BD99" s="809">
        <f>+P99</f>
        <v>0</v>
      </c>
      <c r="BE99" s="44">
        <f t="shared" si="100"/>
        <v>0</v>
      </c>
      <c r="BF99" s="47"/>
      <c r="BG99" s="47"/>
      <c r="BH99" s="47"/>
      <c r="BI99" s="47"/>
      <c r="BJ99" s="47"/>
      <c r="BK99" s="47"/>
      <c r="BL99" s="812">
        <f t="shared" ref="BL99" si="137">+$J99</f>
        <v>627</v>
      </c>
      <c r="BM99" s="815">
        <f>+Q99</f>
        <v>0</v>
      </c>
      <c r="BN99" s="44">
        <f t="shared" si="101"/>
        <v>0</v>
      </c>
      <c r="BO99" s="47"/>
      <c r="BP99" s="47"/>
      <c r="BQ99" s="47"/>
      <c r="BR99" s="47"/>
      <c r="BS99" s="47"/>
      <c r="BT99" s="47"/>
      <c r="BU99" s="818"/>
      <c r="BV99" s="819"/>
      <c r="BW99" s="819"/>
      <c r="BX99" s="819"/>
      <c r="BY99" s="819"/>
      <c r="BZ99" s="819"/>
      <c r="CA99" s="819"/>
      <c r="CB99" s="819"/>
      <c r="CC99" s="820"/>
    </row>
    <row r="100" spans="1:81" s="58" customFormat="1" ht="40.200000000000003" customHeight="1" x14ac:dyDescent="0.3">
      <c r="A100" s="34"/>
      <c r="B100" s="907"/>
      <c r="C100" s="869"/>
      <c r="D100" s="872"/>
      <c r="E100" s="852"/>
      <c r="F100" s="852"/>
      <c r="G100" s="852"/>
      <c r="H100" s="852"/>
      <c r="I100" s="852"/>
      <c r="J100" s="813"/>
      <c r="K100" s="855"/>
      <c r="L100" s="858"/>
      <c r="M100" s="861"/>
      <c r="N100" s="837"/>
      <c r="O100" s="840"/>
      <c r="P100" s="864"/>
      <c r="Q100" s="867"/>
      <c r="R100" s="813"/>
      <c r="S100" s="39"/>
      <c r="T100" s="236"/>
      <c r="U100" s="236"/>
      <c r="V100" s="236"/>
      <c r="W100" s="39"/>
      <c r="X100" s="31"/>
      <c r="Y100" s="31"/>
      <c r="Z100" s="31"/>
      <c r="AA100" s="31"/>
      <c r="AB100" s="813"/>
      <c r="AC100" s="828"/>
      <c r="AD100" s="51">
        <f t="shared" si="85"/>
        <v>0</v>
      </c>
      <c r="AE100" s="51">
        <f t="shared" si="85"/>
        <v>0</v>
      </c>
      <c r="AF100" s="51">
        <f t="shared" si="85"/>
        <v>0</v>
      </c>
      <c r="AG100" s="51">
        <f t="shared" si="84"/>
        <v>0</v>
      </c>
      <c r="AH100" s="51">
        <f t="shared" si="84"/>
        <v>0</v>
      </c>
      <c r="AI100" s="51">
        <f t="shared" si="84"/>
        <v>0</v>
      </c>
      <c r="AJ100" s="51">
        <f t="shared" si="84"/>
        <v>0</v>
      </c>
      <c r="AK100" s="813"/>
      <c r="AL100" s="831"/>
      <c r="AM100" s="51">
        <f t="shared" si="98"/>
        <v>0</v>
      </c>
      <c r="AN100" s="257"/>
      <c r="AO100" s="257"/>
      <c r="AP100" s="257"/>
      <c r="AQ100" s="257"/>
      <c r="AR100" s="257"/>
      <c r="AS100" s="257"/>
      <c r="AT100" s="813"/>
      <c r="AU100" s="834"/>
      <c r="AV100" s="51">
        <f t="shared" si="99"/>
        <v>0</v>
      </c>
      <c r="AW100" s="257"/>
      <c r="AX100" s="257"/>
      <c r="AY100" s="257"/>
      <c r="AZ100" s="257"/>
      <c r="BA100" s="257"/>
      <c r="BB100" s="257"/>
      <c r="BC100" s="813"/>
      <c r="BD100" s="810"/>
      <c r="BE100" s="51">
        <f t="shared" si="100"/>
        <v>0</v>
      </c>
      <c r="BF100" s="257"/>
      <c r="BG100" s="257"/>
      <c r="BH100" s="257"/>
      <c r="BI100" s="257"/>
      <c r="BJ100" s="257"/>
      <c r="BK100" s="257"/>
      <c r="BL100" s="813"/>
      <c r="BM100" s="816"/>
      <c r="BN100" s="51">
        <f t="shared" si="101"/>
        <v>0</v>
      </c>
      <c r="BO100" s="257"/>
      <c r="BP100" s="257"/>
      <c r="BQ100" s="257"/>
      <c r="BR100" s="257"/>
      <c r="BS100" s="257"/>
      <c r="BT100" s="257"/>
      <c r="BU100" s="821"/>
      <c r="BV100" s="822"/>
      <c r="BW100" s="822"/>
      <c r="BX100" s="822"/>
      <c r="BY100" s="822"/>
      <c r="BZ100" s="822"/>
      <c r="CA100" s="822"/>
      <c r="CB100" s="822"/>
      <c r="CC100" s="823"/>
    </row>
    <row r="101" spans="1:81" s="58" customFormat="1" ht="40.200000000000003" customHeight="1" x14ac:dyDescent="0.3">
      <c r="A101" s="34"/>
      <c r="B101" s="907"/>
      <c r="C101" s="869"/>
      <c r="D101" s="872"/>
      <c r="E101" s="852"/>
      <c r="F101" s="852"/>
      <c r="G101" s="852"/>
      <c r="H101" s="852"/>
      <c r="I101" s="852"/>
      <c r="J101" s="813"/>
      <c r="K101" s="855"/>
      <c r="L101" s="858"/>
      <c r="M101" s="861"/>
      <c r="N101" s="837"/>
      <c r="O101" s="840"/>
      <c r="P101" s="864"/>
      <c r="Q101" s="867"/>
      <c r="R101" s="813"/>
      <c r="S101" s="39"/>
      <c r="T101" s="236"/>
      <c r="U101" s="236"/>
      <c r="V101" s="236"/>
      <c r="W101" s="39"/>
      <c r="X101" s="31"/>
      <c r="Y101" s="31"/>
      <c r="Z101" s="31"/>
      <c r="AA101" s="31"/>
      <c r="AB101" s="813"/>
      <c r="AC101" s="828"/>
      <c r="AD101" s="51">
        <f t="shared" si="85"/>
        <v>0</v>
      </c>
      <c r="AE101" s="51">
        <f t="shared" si="85"/>
        <v>0</v>
      </c>
      <c r="AF101" s="51">
        <f t="shared" si="85"/>
        <v>0</v>
      </c>
      <c r="AG101" s="51">
        <f t="shared" si="84"/>
        <v>0</v>
      </c>
      <c r="AH101" s="51">
        <f t="shared" si="84"/>
        <v>0</v>
      </c>
      <c r="AI101" s="51">
        <f t="shared" si="84"/>
        <v>0</v>
      </c>
      <c r="AJ101" s="51">
        <f t="shared" si="84"/>
        <v>0</v>
      </c>
      <c r="AK101" s="813"/>
      <c r="AL101" s="831"/>
      <c r="AM101" s="51">
        <f t="shared" si="98"/>
        <v>0</v>
      </c>
      <c r="AN101" s="257"/>
      <c r="AO101" s="257"/>
      <c r="AP101" s="257"/>
      <c r="AQ101" s="257"/>
      <c r="AR101" s="257"/>
      <c r="AS101" s="257"/>
      <c r="AT101" s="813"/>
      <c r="AU101" s="834"/>
      <c r="AV101" s="51">
        <f t="shared" si="99"/>
        <v>0</v>
      </c>
      <c r="AW101" s="257"/>
      <c r="AX101" s="257"/>
      <c r="AY101" s="257"/>
      <c r="AZ101" s="257"/>
      <c r="BA101" s="257"/>
      <c r="BB101" s="257"/>
      <c r="BC101" s="813"/>
      <c r="BD101" s="810"/>
      <c r="BE101" s="51">
        <f t="shared" si="100"/>
        <v>0</v>
      </c>
      <c r="BF101" s="257"/>
      <c r="BG101" s="257"/>
      <c r="BH101" s="257"/>
      <c r="BI101" s="257"/>
      <c r="BJ101" s="257"/>
      <c r="BK101" s="257"/>
      <c r="BL101" s="813"/>
      <c r="BM101" s="816"/>
      <c r="BN101" s="51">
        <f t="shared" si="101"/>
        <v>0</v>
      </c>
      <c r="BO101" s="257"/>
      <c r="BP101" s="257"/>
      <c r="BQ101" s="257"/>
      <c r="BR101" s="257"/>
      <c r="BS101" s="257"/>
      <c r="BT101" s="257"/>
      <c r="BU101" s="821"/>
      <c r="BV101" s="822"/>
      <c r="BW101" s="822"/>
      <c r="BX101" s="822"/>
      <c r="BY101" s="822"/>
      <c r="BZ101" s="822"/>
      <c r="CA101" s="822"/>
      <c r="CB101" s="822"/>
      <c r="CC101" s="823"/>
    </row>
    <row r="102" spans="1:81" s="58" customFormat="1" ht="40.200000000000003" customHeight="1" thickBot="1" x14ac:dyDescent="0.35">
      <c r="A102" s="34"/>
      <c r="B102" s="907"/>
      <c r="C102" s="869"/>
      <c r="D102" s="873"/>
      <c r="E102" s="853"/>
      <c r="F102" s="853"/>
      <c r="G102" s="853"/>
      <c r="H102" s="853"/>
      <c r="I102" s="853"/>
      <c r="J102" s="814"/>
      <c r="K102" s="856"/>
      <c r="L102" s="859"/>
      <c r="M102" s="862"/>
      <c r="N102" s="838"/>
      <c r="O102" s="841"/>
      <c r="P102" s="865"/>
      <c r="Q102" s="874"/>
      <c r="R102" s="814"/>
      <c r="S102" s="232"/>
      <c r="T102" s="237"/>
      <c r="U102" s="237"/>
      <c r="V102" s="237"/>
      <c r="W102" s="232"/>
      <c r="X102" s="260"/>
      <c r="Y102" s="260"/>
      <c r="Z102" s="260"/>
      <c r="AA102" s="260"/>
      <c r="AB102" s="814"/>
      <c r="AC102" s="829"/>
      <c r="AD102" s="46">
        <f t="shared" si="85"/>
        <v>0</v>
      </c>
      <c r="AE102" s="46">
        <f t="shared" si="85"/>
        <v>0</v>
      </c>
      <c r="AF102" s="46">
        <f t="shared" si="85"/>
        <v>0</v>
      </c>
      <c r="AG102" s="46">
        <f t="shared" si="84"/>
        <v>0</v>
      </c>
      <c r="AH102" s="46">
        <f t="shared" si="84"/>
        <v>0</v>
      </c>
      <c r="AI102" s="46">
        <f t="shared" si="84"/>
        <v>0</v>
      </c>
      <c r="AJ102" s="46">
        <f t="shared" si="84"/>
        <v>0</v>
      </c>
      <c r="AK102" s="814"/>
      <c r="AL102" s="832"/>
      <c r="AM102" s="46">
        <f t="shared" si="98"/>
        <v>0</v>
      </c>
      <c r="AN102" s="49"/>
      <c r="AO102" s="49"/>
      <c r="AP102" s="49"/>
      <c r="AQ102" s="49"/>
      <c r="AR102" s="49"/>
      <c r="AS102" s="49"/>
      <c r="AT102" s="814"/>
      <c r="AU102" s="835"/>
      <c r="AV102" s="46">
        <f t="shared" si="99"/>
        <v>0</v>
      </c>
      <c r="AW102" s="49"/>
      <c r="AX102" s="49"/>
      <c r="AY102" s="49"/>
      <c r="AZ102" s="49"/>
      <c r="BA102" s="49"/>
      <c r="BB102" s="49"/>
      <c r="BC102" s="814"/>
      <c r="BD102" s="811"/>
      <c r="BE102" s="46">
        <f t="shared" si="100"/>
        <v>0</v>
      </c>
      <c r="BF102" s="49"/>
      <c r="BG102" s="49"/>
      <c r="BH102" s="49"/>
      <c r="BI102" s="49"/>
      <c r="BJ102" s="49"/>
      <c r="BK102" s="49"/>
      <c r="BL102" s="814"/>
      <c r="BM102" s="817"/>
      <c r="BN102" s="46">
        <f t="shared" si="101"/>
        <v>0</v>
      </c>
      <c r="BO102" s="49"/>
      <c r="BP102" s="49"/>
      <c r="BQ102" s="49"/>
      <c r="BR102" s="49"/>
      <c r="BS102" s="49"/>
      <c r="BT102" s="49"/>
      <c r="BU102" s="824"/>
      <c r="BV102" s="825"/>
      <c r="BW102" s="825"/>
      <c r="BX102" s="825"/>
      <c r="BY102" s="825"/>
      <c r="BZ102" s="825"/>
      <c r="CA102" s="825"/>
      <c r="CB102" s="825"/>
      <c r="CC102" s="826"/>
    </row>
    <row r="103" spans="1:81" s="58" customFormat="1" ht="40.200000000000003" customHeight="1" thickTop="1" x14ac:dyDescent="0.3">
      <c r="A103" s="34"/>
      <c r="B103" s="907"/>
      <c r="C103" s="869"/>
      <c r="D103" s="871"/>
      <c r="E103" s="851"/>
      <c r="F103" s="851"/>
      <c r="G103" s="851"/>
      <c r="H103" s="851"/>
      <c r="I103" s="851"/>
      <c r="J103" s="812">
        <v>628</v>
      </c>
      <c r="K103" s="854" t="str">
        <f>+[16]Metas!K719</f>
        <v>Capacitación del Sistema de Información De Entidades Públicas (SIEP DOCUMENTAL)</v>
      </c>
      <c r="L103" s="857">
        <v>1</v>
      </c>
      <c r="M103" s="860">
        <f>SUM(N103:Q103)</f>
        <v>1</v>
      </c>
      <c r="N103" s="836"/>
      <c r="O103" s="839"/>
      <c r="P103" s="863">
        <v>1</v>
      </c>
      <c r="Q103" s="866"/>
      <c r="R103" s="812">
        <f>+$J103</f>
        <v>628</v>
      </c>
      <c r="S103" s="231" t="s">
        <v>6070</v>
      </c>
      <c r="T103" s="235"/>
      <c r="U103" s="235" t="s">
        <v>3827</v>
      </c>
      <c r="V103" s="235" t="s">
        <v>3831</v>
      </c>
      <c r="W103" s="231" t="s">
        <v>6071</v>
      </c>
      <c r="X103" s="256">
        <v>44927</v>
      </c>
      <c r="Y103" s="256">
        <v>45291</v>
      </c>
      <c r="Z103" s="256"/>
      <c r="AA103" s="256"/>
      <c r="AB103" s="812">
        <f t="shared" ref="AB103" si="138">+$J103</f>
        <v>628</v>
      </c>
      <c r="AC103" s="827">
        <f t="shared" ref="AC103" si="139">+L103</f>
        <v>1</v>
      </c>
      <c r="AD103" s="44">
        <f t="shared" si="85"/>
        <v>90653182</v>
      </c>
      <c r="AE103" s="44">
        <f t="shared" si="85"/>
        <v>90653182</v>
      </c>
      <c r="AF103" s="44">
        <f t="shared" si="85"/>
        <v>0</v>
      </c>
      <c r="AG103" s="44">
        <f t="shared" si="84"/>
        <v>0</v>
      </c>
      <c r="AH103" s="44">
        <f t="shared" si="84"/>
        <v>0</v>
      </c>
      <c r="AI103" s="44">
        <f t="shared" si="84"/>
        <v>0</v>
      </c>
      <c r="AJ103" s="44">
        <f t="shared" si="84"/>
        <v>0</v>
      </c>
      <c r="AK103" s="812">
        <f t="shared" ref="AK103" si="140">+$J103</f>
        <v>628</v>
      </c>
      <c r="AL103" s="830">
        <f>+N103</f>
        <v>0</v>
      </c>
      <c r="AM103" s="44">
        <f t="shared" si="98"/>
        <v>90653182</v>
      </c>
      <c r="AN103" s="47">
        <v>90653182</v>
      </c>
      <c r="AO103" s="47"/>
      <c r="AP103" s="47"/>
      <c r="AQ103" s="47"/>
      <c r="AR103" s="47"/>
      <c r="AS103" s="47"/>
      <c r="AT103" s="812">
        <f t="shared" ref="AT103" si="141">+$J103</f>
        <v>628</v>
      </c>
      <c r="AU103" s="833">
        <f>+O103</f>
        <v>0</v>
      </c>
      <c r="AV103" s="44">
        <f t="shared" si="99"/>
        <v>0</v>
      </c>
      <c r="AW103" s="47"/>
      <c r="AX103" s="47"/>
      <c r="AY103" s="47"/>
      <c r="AZ103" s="47"/>
      <c r="BA103" s="47"/>
      <c r="BB103" s="47"/>
      <c r="BC103" s="812">
        <f t="shared" ref="BC103" si="142">+$J103</f>
        <v>628</v>
      </c>
      <c r="BD103" s="809">
        <f>+P103</f>
        <v>1</v>
      </c>
      <c r="BE103" s="44">
        <f t="shared" si="100"/>
        <v>0</v>
      </c>
      <c r="BF103" s="47"/>
      <c r="BG103" s="47"/>
      <c r="BH103" s="47"/>
      <c r="BI103" s="47"/>
      <c r="BJ103" s="47"/>
      <c r="BK103" s="47"/>
      <c r="BL103" s="812">
        <f t="shared" ref="BL103" si="143">+$J103</f>
        <v>628</v>
      </c>
      <c r="BM103" s="815">
        <f>+Q103</f>
        <v>0</v>
      </c>
      <c r="BN103" s="44">
        <f t="shared" si="101"/>
        <v>0</v>
      </c>
      <c r="BO103" s="47"/>
      <c r="BP103" s="47"/>
      <c r="BQ103" s="47"/>
      <c r="BR103" s="47"/>
      <c r="BS103" s="47"/>
      <c r="BT103" s="47"/>
      <c r="BU103" s="818"/>
      <c r="BV103" s="819"/>
      <c r="BW103" s="819"/>
      <c r="BX103" s="819"/>
      <c r="BY103" s="819"/>
      <c r="BZ103" s="819"/>
      <c r="CA103" s="819"/>
      <c r="CB103" s="819"/>
      <c r="CC103" s="820"/>
    </row>
    <row r="104" spans="1:81" s="58" customFormat="1" ht="40.200000000000003" customHeight="1" x14ac:dyDescent="0.3">
      <c r="A104" s="34"/>
      <c r="B104" s="907"/>
      <c r="C104" s="869"/>
      <c r="D104" s="872"/>
      <c r="E104" s="852"/>
      <c r="F104" s="852"/>
      <c r="G104" s="852"/>
      <c r="H104" s="852"/>
      <c r="I104" s="852"/>
      <c r="J104" s="813"/>
      <c r="K104" s="855"/>
      <c r="L104" s="858"/>
      <c r="M104" s="861"/>
      <c r="N104" s="837"/>
      <c r="O104" s="840"/>
      <c r="P104" s="864"/>
      <c r="Q104" s="867"/>
      <c r="R104" s="813"/>
      <c r="S104" s="39"/>
      <c r="T104" s="236"/>
      <c r="U104" s="236"/>
      <c r="V104" s="236"/>
      <c r="W104" s="39"/>
      <c r="X104" s="31"/>
      <c r="Y104" s="31"/>
      <c r="Z104" s="31"/>
      <c r="AA104" s="31"/>
      <c r="AB104" s="813"/>
      <c r="AC104" s="828"/>
      <c r="AD104" s="51">
        <f t="shared" si="85"/>
        <v>0</v>
      </c>
      <c r="AE104" s="51">
        <f t="shared" si="85"/>
        <v>0</v>
      </c>
      <c r="AF104" s="51">
        <f t="shared" si="85"/>
        <v>0</v>
      </c>
      <c r="AG104" s="51">
        <f t="shared" si="84"/>
        <v>0</v>
      </c>
      <c r="AH104" s="51">
        <f t="shared" si="84"/>
        <v>0</v>
      </c>
      <c r="AI104" s="51">
        <f t="shared" si="84"/>
        <v>0</v>
      </c>
      <c r="AJ104" s="51">
        <f t="shared" si="84"/>
        <v>0</v>
      </c>
      <c r="AK104" s="813"/>
      <c r="AL104" s="831"/>
      <c r="AM104" s="51">
        <f t="shared" si="98"/>
        <v>0</v>
      </c>
      <c r="AN104" s="257"/>
      <c r="AO104" s="257"/>
      <c r="AP104" s="257"/>
      <c r="AQ104" s="257"/>
      <c r="AR104" s="257"/>
      <c r="AS104" s="257"/>
      <c r="AT104" s="813"/>
      <c r="AU104" s="834"/>
      <c r="AV104" s="51">
        <f t="shared" si="99"/>
        <v>0</v>
      </c>
      <c r="AW104" s="257"/>
      <c r="AX104" s="257"/>
      <c r="AY104" s="257"/>
      <c r="AZ104" s="257"/>
      <c r="BA104" s="257"/>
      <c r="BB104" s="257"/>
      <c r="BC104" s="813"/>
      <c r="BD104" s="810"/>
      <c r="BE104" s="51">
        <f t="shared" si="100"/>
        <v>0</v>
      </c>
      <c r="BF104" s="257"/>
      <c r="BG104" s="257"/>
      <c r="BH104" s="257"/>
      <c r="BI104" s="257"/>
      <c r="BJ104" s="257"/>
      <c r="BK104" s="257"/>
      <c r="BL104" s="813"/>
      <c r="BM104" s="816"/>
      <c r="BN104" s="51">
        <f t="shared" si="101"/>
        <v>0</v>
      </c>
      <c r="BO104" s="257"/>
      <c r="BP104" s="257"/>
      <c r="BQ104" s="257"/>
      <c r="BR104" s="257"/>
      <c r="BS104" s="257"/>
      <c r="BT104" s="257"/>
      <c r="BU104" s="821"/>
      <c r="BV104" s="822"/>
      <c r="BW104" s="822"/>
      <c r="BX104" s="822"/>
      <c r="BY104" s="822"/>
      <c r="BZ104" s="822"/>
      <c r="CA104" s="822"/>
      <c r="CB104" s="822"/>
      <c r="CC104" s="823"/>
    </row>
    <row r="105" spans="1:81" s="58" customFormat="1" ht="40.200000000000003" customHeight="1" x14ac:dyDescent="0.3">
      <c r="A105" s="34"/>
      <c r="B105" s="907"/>
      <c r="C105" s="869"/>
      <c r="D105" s="872"/>
      <c r="E105" s="852"/>
      <c r="F105" s="852"/>
      <c r="G105" s="852"/>
      <c r="H105" s="852"/>
      <c r="I105" s="852"/>
      <c r="J105" s="813"/>
      <c r="K105" s="855"/>
      <c r="L105" s="858"/>
      <c r="M105" s="861"/>
      <c r="N105" s="837"/>
      <c r="O105" s="840"/>
      <c r="P105" s="864"/>
      <c r="Q105" s="867"/>
      <c r="R105" s="813"/>
      <c r="S105" s="39"/>
      <c r="T105" s="236"/>
      <c r="U105" s="236"/>
      <c r="V105" s="236"/>
      <c r="W105" s="39"/>
      <c r="X105" s="31"/>
      <c r="Y105" s="31"/>
      <c r="Z105" s="31"/>
      <c r="AA105" s="31"/>
      <c r="AB105" s="813"/>
      <c r="AC105" s="828"/>
      <c r="AD105" s="51">
        <f t="shared" si="85"/>
        <v>0</v>
      </c>
      <c r="AE105" s="51">
        <f t="shared" si="85"/>
        <v>0</v>
      </c>
      <c r="AF105" s="51">
        <f t="shared" si="85"/>
        <v>0</v>
      </c>
      <c r="AG105" s="51">
        <f t="shared" si="84"/>
        <v>0</v>
      </c>
      <c r="AH105" s="51">
        <f t="shared" si="84"/>
        <v>0</v>
      </c>
      <c r="AI105" s="51">
        <f t="shared" si="84"/>
        <v>0</v>
      </c>
      <c r="AJ105" s="51">
        <f t="shared" si="84"/>
        <v>0</v>
      </c>
      <c r="AK105" s="813"/>
      <c r="AL105" s="831"/>
      <c r="AM105" s="51">
        <f t="shared" si="98"/>
        <v>0</v>
      </c>
      <c r="AN105" s="257"/>
      <c r="AO105" s="257"/>
      <c r="AP105" s="257"/>
      <c r="AQ105" s="257"/>
      <c r="AR105" s="257"/>
      <c r="AS105" s="257"/>
      <c r="AT105" s="813"/>
      <c r="AU105" s="834"/>
      <c r="AV105" s="51">
        <f t="shared" si="99"/>
        <v>0</v>
      </c>
      <c r="AW105" s="257"/>
      <c r="AX105" s="257"/>
      <c r="AY105" s="257"/>
      <c r="AZ105" s="257"/>
      <c r="BA105" s="257"/>
      <c r="BB105" s="257"/>
      <c r="BC105" s="813"/>
      <c r="BD105" s="810"/>
      <c r="BE105" s="51">
        <f t="shared" si="100"/>
        <v>0</v>
      </c>
      <c r="BF105" s="257"/>
      <c r="BG105" s="257"/>
      <c r="BH105" s="257"/>
      <c r="BI105" s="257"/>
      <c r="BJ105" s="257"/>
      <c r="BK105" s="257"/>
      <c r="BL105" s="813"/>
      <c r="BM105" s="816"/>
      <c r="BN105" s="51">
        <f t="shared" si="101"/>
        <v>0</v>
      </c>
      <c r="BO105" s="257"/>
      <c r="BP105" s="257"/>
      <c r="BQ105" s="257"/>
      <c r="BR105" s="257"/>
      <c r="BS105" s="257"/>
      <c r="BT105" s="257"/>
      <c r="BU105" s="821"/>
      <c r="BV105" s="822"/>
      <c r="BW105" s="822"/>
      <c r="BX105" s="822"/>
      <c r="BY105" s="822"/>
      <c r="BZ105" s="822"/>
      <c r="CA105" s="822"/>
      <c r="CB105" s="822"/>
      <c r="CC105" s="823"/>
    </row>
    <row r="106" spans="1:81" s="58" customFormat="1" ht="40.200000000000003" customHeight="1" thickBot="1" x14ac:dyDescent="0.35">
      <c r="A106" s="34"/>
      <c r="B106" s="907"/>
      <c r="C106" s="870"/>
      <c r="D106" s="873"/>
      <c r="E106" s="853"/>
      <c r="F106" s="853"/>
      <c r="G106" s="853"/>
      <c r="H106" s="853"/>
      <c r="I106" s="853"/>
      <c r="J106" s="814"/>
      <c r="K106" s="856"/>
      <c r="L106" s="859"/>
      <c r="M106" s="862"/>
      <c r="N106" s="838"/>
      <c r="O106" s="841"/>
      <c r="P106" s="865"/>
      <c r="Q106" s="874"/>
      <c r="R106" s="814"/>
      <c r="S106" s="232"/>
      <c r="T106" s="237"/>
      <c r="U106" s="237"/>
      <c r="V106" s="237"/>
      <c r="W106" s="232"/>
      <c r="X106" s="260"/>
      <c r="Y106" s="260"/>
      <c r="Z106" s="260"/>
      <c r="AA106" s="260"/>
      <c r="AB106" s="814"/>
      <c r="AC106" s="829"/>
      <c r="AD106" s="46">
        <f t="shared" si="85"/>
        <v>0</v>
      </c>
      <c r="AE106" s="46">
        <f t="shared" si="85"/>
        <v>0</v>
      </c>
      <c r="AF106" s="46">
        <f t="shared" si="85"/>
        <v>0</v>
      </c>
      <c r="AG106" s="46">
        <f t="shared" si="84"/>
        <v>0</v>
      </c>
      <c r="AH106" s="46">
        <f t="shared" si="84"/>
        <v>0</v>
      </c>
      <c r="AI106" s="46">
        <f t="shared" si="84"/>
        <v>0</v>
      </c>
      <c r="AJ106" s="46">
        <f t="shared" si="84"/>
        <v>0</v>
      </c>
      <c r="AK106" s="814"/>
      <c r="AL106" s="832"/>
      <c r="AM106" s="46">
        <f t="shared" si="98"/>
        <v>0</v>
      </c>
      <c r="AN106" s="49"/>
      <c r="AO106" s="49"/>
      <c r="AP106" s="49"/>
      <c r="AQ106" s="49"/>
      <c r="AR106" s="49"/>
      <c r="AS106" s="49"/>
      <c r="AT106" s="814"/>
      <c r="AU106" s="835"/>
      <c r="AV106" s="46">
        <f t="shared" si="99"/>
        <v>0</v>
      </c>
      <c r="AW106" s="49"/>
      <c r="AX106" s="49"/>
      <c r="AY106" s="49"/>
      <c r="AZ106" s="49"/>
      <c r="BA106" s="49"/>
      <c r="BB106" s="49"/>
      <c r="BC106" s="814"/>
      <c r="BD106" s="811"/>
      <c r="BE106" s="46">
        <f t="shared" si="100"/>
        <v>0</v>
      </c>
      <c r="BF106" s="49"/>
      <c r="BG106" s="49"/>
      <c r="BH106" s="49"/>
      <c r="BI106" s="49"/>
      <c r="BJ106" s="49"/>
      <c r="BK106" s="49"/>
      <c r="BL106" s="814"/>
      <c r="BM106" s="817"/>
      <c r="BN106" s="46">
        <f t="shared" si="101"/>
        <v>0</v>
      </c>
      <c r="BO106" s="49"/>
      <c r="BP106" s="49"/>
      <c r="BQ106" s="49"/>
      <c r="BR106" s="49"/>
      <c r="BS106" s="49"/>
      <c r="BT106" s="49"/>
      <c r="BU106" s="824"/>
      <c r="BV106" s="825"/>
      <c r="BW106" s="825"/>
      <c r="BX106" s="825"/>
      <c r="BY106" s="825"/>
      <c r="BZ106" s="825"/>
      <c r="CA106" s="825"/>
      <c r="CB106" s="825"/>
      <c r="CC106" s="826"/>
    </row>
    <row r="107" spans="1:81" s="58" customFormat="1" ht="40.200000000000003" customHeight="1" thickTop="1" x14ac:dyDescent="0.3">
      <c r="A107" s="34"/>
      <c r="B107" s="907"/>
      <c r="C107" s="868" t="s">
        <v>974</v>
      </c>
      <c r="D107" s="871"/>
      <c r="E107" s="851"/>
      <c r="F107" s="851"/>
      <c r="G107" s="851"/>
      <c r="H107" s="851"/>
      <c r="I107" s="851"/>
      <c r="J107" s="812">
        <v>629</v>
      </c>
      <c r="K107" s="854" t="str">
        <f>+[16]Metas!K720</f>
        <v>Encuesta de satisfacción enviada a usuarios en tiempo real</v>
      </c>
      <c r="L107" s="1187">
        <v>0.25</v>
      </c>
      <c r="M107" s="1190">
        <f>SUM(N107:Q107)</f>
        <v>0.25</v>
      </c>
      <c r="N107" s="1193"/>
      <c r="O107" s="1175"/>
      <c r="P107" s="1178">
        <v>0.25</v>
      </c>
      <c r="Q107" s="1181"/>
      <c r="R107" s="812">
        <f>+$J107</f>
        <v>629</v>
      </c>
      <c r="S107" s="231" t="s">
        <v>6072</v>
      </c>
      <c r="T107" s="235"/>
      <c r="U107" s="235" t="s">
        <v>3827</v>
      </c>
      <c r="V107" s="235" t="s">
        <v>3831</v>
      </c>
      <c r="W107" s="231" t="s">
        <v>6073</v>
      </c>
      <c r="X107" s="256">
        <v>44927</v>
      </c>
      <c r="Y107" s="256">
        <v>45291</v>
      </c>
      <c r="Z107" s="256"/>
      <c r="AA107" s="256"/>
      <c r="AB107" s="812">
        <f t="shared" ref="AB107" si="144">+$J107</f>
        <v>629</v>
      </c>
      <c r="AC107" s="827">
        <f t="shared" ref="AC107" si="145">+L107</f>
        <v>0.25</v>
      </c>
      <c r="AD107" s="44">
        <f t="shared" si="85"/>
        <v>0</v>
      </c>
      <c r="AE107" s="44">
        <f t="shared" si="85"/>
        <v>0</v>
      </c>
      <c r="AF107" s="44">
        <f t="shared" si="85"/>
        <v>0</v>
      </c>
      <c r="AG107" s="44">
        <f t="shared" si="84"/>
        <v>0</v>
      </c>
      <c r="AH107" s="44">
        <f t="shared" si="84"/>
        <v>0</v>
      </c>
      <c r="AI107" s="44">
        <f t="shared" si="84"/>
        <v>0</v>
      </c>
      <c r="AJ107" s="44">
        <f t="shared" si="84"/>
        <v>0</v>
      </c>
      <c r="AK107" s="812">
        <f t="shared" ref="AK107" si="146">+$J107</f>
        <v>629</v>
      </c>
      <c r="AL107" s="830">
        <f>+N107</f>
        <v>0</v>
      </c>
      <c r="AM107" s="44">
        <f t="shared" si="98"/>
        <v>0</v>
      </c>
      <c r="AN107" s="47"/>
      <c r="AO107" s="47"/>
      <c r="AP107" s="47"/>
      <c r="AQ107" s="47"/>
      <c r="AR107" s="47"/>
      <c r="AS107" s="47"/>
      <c r="AT107" s="812">
        <f t="shared" ref="AT107" si="147">+$J107</f>
        <v>629</v>
      </c>
      <c r="AU107" s="833">
        <f>+O107</f>
        <v>0</v>
      </c>
      <c r="AV107" s="44">
        <f t="shared" si="99"/>
        <v>0</v>
      </c>
      <c r="AW107" s="47"/>
      <c r="AX107" s="47"/>
      <c r="AY107" s="47"/>
      <c r="AZ107" s="47"/>
      <c r="BA107" s="47"/>
      <c r="BB107" s="47"/>
      <c r="BC107" s="812">
        <f t="shared" ref="BC107" si="148">+$J107</f>
        <v>629</v>
      </c>
      <c r="BD107" s="809">
        <f>+P107</f>
        <v>0.25</v>
      </c>
      <c r="BE107" s="44">
        <f t="shared" si="100"/>
        <v>0</v>
      </c>
      <c r="BF107" s="47"/>
      <c r="BG107" s="47"/>
      <c r="BH107" s="47"/>
      <c r="BI107" s="47"/>
      <c r="BJ107" s="47"/>
      <c r="BK107" s="47"/>
      <c r="BL107" s="812">
        <f t="shared" ref="BL107" si="149">+$J107</f>
        <v>629</v>
      </c>
      <c r="BM107" s="815">
        <f>+Q107</f>
        <v>0</v>
      </c>
      <c r="BN107" s="44">
        <f t="shared" si="101"/>
        <v>0</v>
      </c>
      <c r="BO107" s="47"/>
      <c r="BP107" s="47"/>
      <c r="BQ107" s="47"/>
      <c r="BR107" s="47"/>
      <c r="BS107" s="47"/>
      <c r="BT107" s="47"/>
      <c r="BU107" s="818"/>
      <c r="BV107" s="819"/>
      <c r="BW107" s="819"/>
      <c r="BX107" s="819"/>
      <c r="BY107" s="819"/>
      <c r="BZ107" s="819"/>
      <c r="CA107" s="819"/>
      <c r="CB107" s="819"/>
      <c r="CC107" s="820"/>
    </row>
    <row r="108" spans="1:81" s="58" customFormat="1" ht="40.200000000000003" customHeight="1" x14ac:dyDescent="0.3">
      <c r="A108" s="34"/>
      <c r="B108" s="907"/>
      <c r="C108" s="869"/>
      <c r="D108" s="872"/>
      <c r="E108" s="852"/>
      <c r="F108" s="852"/>
      <c r="G108" s="852"/>
      <c r="H108" s="852"/>
      <c r="I108" s="852"/>
      <c r="J108" s="813"/>
      <c r="K108" s="855"/>
      <c r="L108" s="1188"/>
      <c r="M108" s="1191"/>
      <c r="N108" s="1194"/>
      <c r="O108" s="1176"/>
      <c r="P108" s="1179"/>
      <c r="Q108" s="1182"/>
      <c r="R108" s="813"/>
      <c r="S108" s="39"/>
      <c r="T108" s="236"/>
      <c r="U108" s="236"/>
      <c r="V108" s="236"/>
      <c r="W108" s="39"/>
      <c r="X108" s="31"/>
      <c r="Y108" s="31"/>
      <c r="Z108" s="31"/>
      <c r="AA108" s="31"/>
      <c r="AB108" s="813"/>
      <c r="AC108" s="828"/>
      <c r="AD108" s="51">
        <f t="shared" si="85"/>
        <v>0</v>
      </c>
      <c r="AE108" s="51">
        <f t="shared" si="85"/>
        <v>0</v>
      </c>
      <c r="AF108" s="51">
        <f t="shared" si="85"/>
        <v>0</v>
      </c>
      <c r="AG108" s="51">
        <f t="shared" si="84"/>
        <v>0</v>
      </c>
      <c r="AH108" s="51">
        <f t="shared" si="84"/>
        <v>0</v>
      </c>
      <c r="AI108" s="51">
        <f t="shared" si="84"/>
        <v>0</v>
      </c>
      <c r="AJ108" s="51">
        <f t="shared" si="84"/>
        <v>0</v>
      </c>
      <c r="AK108" s="813"/>
      <c r="AL108" s="831"/>
      <c r="AM108" s="51">
        <f t="shared" si="98"/>
        <v>0</v>
      </c>
      <c r="AN108" s="257"/>
      <c r="AO108" s="257"/>
      <c r="AP108" s="257"/>
      <c r="AQ108" s="257"/>
      <c r="AR108" s="257"/>
      <c r="AS108" s="257"/>
      <c r="AT108" s="813"/>
      <c r="AU108" s="834"/>
      <c r="AV108" s="51">
        <f t="shared" si="99"/>
        <v>0</v>
      </c>
      <c r="AW108" s="257"/>
      <c r="AX108" s="257"/>
      <c r="AY108" s="257"/>
      <c r="AZ108" s="257"/>
      <c r="BA108" s="257"/>
      <c r="BB108" s="257"/>
      <c r="BC108" s="813"/>
      <c r="BD108" s="810"/>
      <c r="BE108" s="51">
        <f t="shared" si="100"/>
        <v>0</v>
      </c>
      <c r="BF108" s="257"/>
      <c r="BG108" s="257"/>
      <c r="BH108" s="257"/>
      <c r="BI108" s="257"/>
      <c r="BJ108" s="257"/>
      <c r="BK108" s="257"/>
      <c r="BL108" s="813"/>
      <c r="BM108" s="816"/>
      <c r="BN108" s="51">
        <f t="shared" si="101"/>
        <v>0</v>
      </c>
      <c r="BO108" s="257"/>
      <c r="BP108" s="257"/>
      <c r="BQ108" s="257"/>
      <c r="BR108" s="257"/>
      <c r="BS108" s="257"/>
      <c r="BT108" s="257"/>
      <c r="BU108" s="821"/>
      <c r="BV108" s="822"/>
      <c r="BW108" s="822"/>
      <c r="BX108" s="822"/>
      <c r="BY108" s="822"/>
      <c r="BZ108" s="822"/>
      <c r="CA108" s="822"/>
      <c r="CB108" s="822"/>
      <c r="CC108" s="823"/>
    </row>
    <row r="109" spans="1:81" s="58" customFormat="1" ht="40.200000000000003" customHeight="1" x14ac:dyDescent="0.3">
      <c r="A109" s="34"/>
      <c r="B109" s="907"/>
      <c r="C109" s="869"/>
      <c r="D109" s="872"/>
      <c r="E109" s="852"/>
      <c r="F109" s="852"/>
      <c r="G109" s="852"/>
      <c r="H109" s="852"/>
      <c r="I109" s="852"/>
      <c r="J109" s="813"/>
      <c r="K109" s="855"/>
      <c r="L109" s="1188"/>
      <c r="M109" s="1191"/>
      <c r="N109" s="1194"/>
      <c r="O109" s="1176"/>
      <c r="P109" s="1179"/>
      <c r="Q109" s="1182"/>
      <c r="R109" s="813"/>
      <c r="S109" s="39"/>
      <c r="T109" s="236"/>
      <c r="U109" s="236"/>
      <c r="V109" s="236"/>
      <c r="W109" s="39"/>
      <c r="X109" s="31"/>
      <c r="Y109" s="31"/>
      <c r="Z109" s="31"/>
      <c r="AA109" s="31"/>
      <c r="AB109" s="813"/>
      <c r="AC109" s="828"/>
      <c r="AD109" s="51">
        <f t="shared" si="85"/>
        <v>0</v>
      </c>
      <c r="AE109" s="51">
        <f t="shared" si="85"/>
        <v>0</v>
      </c>
      <c r="AF109" s="51">
        <f t="shared" si="85"/>
        <v>0</v>
      </c>
      <c r="AG109" s="51">
        <f t="shared" si="84"/>
        <v>0</v>
      </c>
      <c r="AH109" s="51">
        <f t="shared" si="84"/>
        <v>0</v>
      </c>
      <c r="AI109" s="51">
        <f t="shared" si="84"/>
        <v>0</v>
      </c>
      <c r="AJ109" s="51">
        <f t="shared" si="84"/>
        <v>0</v>
      </c>
      <c r="AK109" s="813"/>
      <c r="AL109" s="831"/>
      <c r="AM109" s="51">
        <f t="shared" si="98"/>
        <v>0</v>
      </c>
      <c r="AN109" s="257"/>
      <c r="AO109" s="257"/>
      <c r="AP109" s="257"/>
      <c r="AQ109" s="257"/>
      <c r="AR109" s="257"/>
      <c r="AS109" s="257"/>
      <c r="AT109" s="813"/>
      <c r="AU109" s="834"/>
      <c r="AV109" s="51">
        <f t="shared" si="99"/>
        <v>0</v>
      </c>
      <c r="AW109" s="257"/>
      <c r="AX109" s="257"/>
      <c r="AY109" s="257"/>
      <c r="AZ109" s="257"/>
      <c r="BA109" s="257"/>
      <c r="BB109" s="257"/>
      <c r="BC109" s="813"/>
      <c r="BD109" s="810"/>
      <c r="BE109" s="51">
        <f t="shared" si="100"/>
        <v>0</v>
      </c>
      <c r="BF109" s="257"/>
      <c r="BG109" s="257"/>
      <c r="BH109" s="257"/>
      <c r="BI109" s="257"/>
      <c r="BJ109" s="257"/>
      <c r="BK109" s="257"/>
      <c r="BL109" s="813"/>
      <c r="BM109" s="816"/>
      <c r="BN109" s="51">
        <f t="shared" si="101"/>
        <v>0</v>
      </c>
      <c r="BO109" s="257"/>
      <c r="BP109" s="257"/>
      <c r="BQ109" s="257"/>
      <c r="BR109" s="257"/>
      <c r="BS109" s="257"/>
      <c r="BT109" s="257"/>
      <c r="BU109" s="821"/>
      <c r="BV109" s="822"/>
      <c r="BW109" s="822"/>
      <c r="BX109" s="822"/>
      <c r="BY109" s="822"/>
      <c r="BZ109" s="822"/>
      <c r="CA109" s="822"/>
      <c r="CB109" s="822"/>
      <c r="CC109" s="823"/>
    </row>
    <row r="110" spans="1:81" s="58" customFormat="1" ht="40.200000000000003" customHeight="1" thickBot="1" x14ac:dyDescent="0.35">
      <c r="A110" s="34"/>
      <c r="B110" s="907"/>
      <c r="C110" s="869"/>
      <c r="D110" s="873"/>
      <c r="E110" s="853"/>
      <c r="F110" s="853"/>
      <c r="G110" s="853"/>
      <c r="H110" s="853"/>
      <c r="I110" s="853"/>
      <c r="J110" s="814"/>
      <c r="K110" s="856"/>
      <c r="L110" s="1189"/>
      <c r="M110" s="1192"/>
      <c r="N110" s="1195"/>
      <c r="O110" s="1177"/>
      <c r="P110" s="1180"/>
      <c r="Q110" s="1183"/>
      <c r="R110" s="814"/>
      <c r="S110" s="232"/>
      <c r="T110" s="237"/>
      <c r="U110" s="237"/>
      <c r="V110" s="237"/>
      <c r="W110" s="232"/>
      <c r="X110" s="260"/>
      <c r="Y110" s="260"/>
      <c r="Z110" s="260"/>
      <c r="AA110" s="260"/>
      <c r="AB110" s="814"/>
      <c r="AC110" s="829"/>
      <c r="AD110" s="46">
        <f t="shared" si="85"/>
        <v>0</v>
      </c>
      <c r="AE110" s="46">
        <f t="shared" si="85"/>
        <v>0</v>
      </c>
      <c r="AF110" s="46">
        <f t="shared" si="85"/>
        <v>0</v>
      </c>
      <c r="AG110" s="46">
        <f t="shared" si="84"/>
        <v>0</v>
      </c>
      <c r="AH110" s="46">
        <f t="shared" si="84"/>
        <v>0</v>
      </c>
      <c r="AI110" s="46">
        <f t="shared" si="84"/>
        <v>0</v>
      </c>
      <c r="AJ110" s="46">
        <f t="shared" si="84"/>
        <v>0</v>
      </c>
      <c r="AK110" s="814"/>
      <c r="AL110" s="832"/>
      <c r="AM110" s="46">
        <f t="shared" si="98"/>
        <v>0</v>
      </c>
      <c r="AN110" s="49"/>
      <c r="AO110" s="49"/>
      <c r="AP110" s="49"/>
      <c r="AQ110" s="49"/>
      <c r="AR110" s="49"/>
      <c r="AS110" s="49"/>
      <c r="AT110" s="814"/>
      <c r="AU110" s="835"/>
      <c r="AV110" s="46">
        <f t="shared" si="99"/>
        <v>0</v>
      </c>
      <c r="AW110" s="49"/>
      <c r="AX110" s="49"/>
      <c r="AY110" s="49"/>
      <c r="AZ110" s="49"/>
      <c r="BA110" s="49"/>
      <c r="BB110" s="49"/>
      <c r="BC110" s="814"/>
      <c r="BD110" s="811"/>
      <c r="BE110" s="46">
        <f t="shared" si="100"/>
        <v>0</v>
      </c>
      <c r="BF110" s="49"/>
      <c r="BG110" s="49"/>
      <c r="BH110" s="49"/>
      <c r="BI110" s="49"/>
      <c r="BJ110" s="49"/>
      <c r="BK110" s="49"/>
      <c r="BL110" s="814"/>
      <c r="BM110" s="817"/>
      <c r="BN110" s="46">
        <f t="shared" si="101"/>
        <v>0</v>
      </c>
      <c r="BO110" s="49"/>
      <c r="BP110" s="49"/>
      <c r="BQ110" s="49"/>
      <c r="BR110" s="49"/>
      <c r="BS110" s="49"/>
      <c r="BT110" s="49"/>
      <c r="BU110" s="824"/>
      <c r="BV110" s="825"/>
      <c r="BW110" s="825"/>
      <c r="BX110" s="825"/>
      <c r="BY110" s="825"/>
      <c r="BZ110" s="825"/>
      <c r="CA110" s="825"/>
      <c r="CB110" s="825"/>
      <c r="CC110" s="826"/>
    </row>
    <row r="111" spans="1:81" s="58" customFormat="1" ht="40.200000000000003" customHeight="1" thickTop="1" x14ac:dyDescent="0.3">
      <c r="A111" s="34"/>
      <c r="B111" s="907"/>
      <c r="C111" s="869"/>
      <c r="D111" s="871"/>
      <c r="E111" s="851"/>
      <c r="F111" s="851"/>
      <c r="G111" s="851"/>
      <c r="H111" s="851"/>
      <c r="I111" s="851"/>
      <c r="J111" s="812">
        <v>630</v>
      </c>
      <c r="K111" s="854" t="str">
        <f>+[16]Metas!K721</f>
        <v xml:space="preserve">Enlace de asignación de cita en pasaporte por medio digital. </v>
      </c>
      <c r="L111" s="857"/>
      <c r="M111" s="860">
        <f t="shared" ref="M111" si="150">SUM(N111:Q111)/4</f>
        <v>0</v>
      </c>
      <c r="N111" s="836"/>
      <c r="O111" s="839"/>
      <c r="P111" s="863"/>
      <c r="Q111" s="866"/>
      <c r="R111" s="812">
        <f>+$J111</f>
        <v>630</v>
      </c>
      <c r="S111" s="231" t="s">
        <v>6048</v>
      </c>
      <c r="T111" s="235"/>
      <c r="U111" s="235"/>
      <c r="V111" s="235"/>
      <c r="W111" s="231"/>
      <c r="X111" s="256"/>
      <c r="Y111" s="256"/>
      <c r="Z111" s="256"/>
      <c r="AA111" s="256"/>
      <c r="AB111" s="812">
        <f t="shared" ref="AB111" si="151">+$J111</f>
        <v>630</v>
      </c>
      <c r="AC111" s="827">
        <f t="shared" ref="AC111" si="152">+L111</f>
        <v>0</v>
      </c>
      <c r="AD111" s="44">
        <f t="shared" si="85"/>
        <v>0</v>
      </c>
      <c r="AE111" s="44">
        <f t="shared" si="85"/>
        <v>0</v>
      </c>
      <c r="AF111" s="44">
        <f t="shared" si="85"/>
        <v>0</v>
      </c>
      <c r="AG111" s="44">
        <f t="shared" si="84"/>
        <v>0</v>
      </c>
      <c r="AH111" s="44">
        <f t="shared" si="84"/>
        <v>0</v>
      </c>
      <c r="AI111" s="44">
        <f t="shared" si="84"/>
        <v>0</v>
      </c>
      <c r="AJ111" s="44">
        <f t="shared" si="84"/>
        <v>0</v>
      </c>
      <c r="AK111" s="812">
        <f t="shared" ref="AK111" si="153">+$J111</f>
        <v>630</v>
      </c>
      <c r="AL111" s="830">
        <f t="shared" ref="AL111:AL131" si="154">+N111</f>
        <v>0</v>
      </c>
      <c r="AM111" s="44">
        <f t="shared" si="98"/>
        <v>0</v>
      </c>
      <c r="AN111" s="47"/>
      <c r="AO111" s="47"/>
      <c r="AP111" s="47"/>
      <c r="AQ111" s="47"/>
      <c r="AR111" s="47"/>
      <c r="AS111" s="47"/>
      <c r="AT111" s="812">
        <f t="shared" ref="AT111" si="155">+$J111</f>
        <v>630</v>
      </c>
      <c r="AU111" s="833">
        <f t="shared" ref="AU111:AU131" si="156">+O111</f>
        <v>0</v>
      </c>
      <c r="AV111" s="44">
        <f t="shared" si="99"/>
        <v>0</v>
      </c>
      <c r="AW111" s="47"/>
      <c r="AX111" s="47"/>
      <c r="AY111" s="47"/>
      <c r="AZ111" s="47"/>
      <c r="BA111" s="47"/>
      <c r="BB111" s="47"/>
      <c r="BC111" s="812">
        <f t="shared" ref="BC111" si="157">+$J111</f>
        <v>630</v>
      </c>
      <c r="BD111" s="809">
        <f t="shared" ref="BD111:BD131" si="158">+P111</f>
        <v>0</v>
      </c>
      <c r="BE111" s="44">
        <f t="shared" si="100"/>
        <v>0</v>
      </c>
      <c r="BF111" s="47"/>
      <c r="BG111" s="47"/>
      <c r="BH111" s="47"/>
      <c r="BI111" s="47"/>
      <c r="BJ111" s="47"/>
      <c r="BK111" s="47"/>
      <c r="BL111" s="812">
        <f t="shared" ref="BL111" si="159">+$J111</f>
        <v>630</v>
      </c>
      <c r="BM111" s="815">
        <f t="shared" ref="BM111:BM131" si="160">+Q111</f>
        <v>0</v>
      </c>
      <c r="BN111" s="44">
        <f t="shared" si="101"/>
        <v>0</v>
      </c>
      <c r="BO111" s="47"/>
      <c r="BP111" s="47"/>
      <c r="BQ111" s="47"/>
      <c r="BR111" s="47"/>
      <c r="BS111" s="47"/>
      <c r="BT111" s="47"/>
      <c r="BU111" s="818"/>
      <c r="BV111" s="819"/>
      <c r="BW111" s="819"/>
      <c r="BX111" s="819"/>
      <c r="BY111" s="819"/>
      <c r="BZ111" s="819"/>
      <c r="CA111" s="819"/>
      <c r="CB111" s="819"/>
      <c r="CC111" s="820"/>
    </row>
    <row r="112" spans="1:81" s="58" customFormat="1" ht="40.200000000000003" customHeight="1" x14ac:dyDescent="0.3">
      <c r="A112" s="34"/>
      <c r="B112" s="907"/>
      <c r="C112" s="869"/>
      <c r="D112" s="872"/>
      <c r="E112" s="852"/>
      <c r="F112" s="852"/>
      <c r="G112" s="852"/>
      <c r="H112" s="852"/>
      <c r="I112" s="852"/>
      <c r="J112" s="813"/>
      <c r="K112" s="855"/>
      <c r="L112" s="858"/>
      <c r="M112" s="861"/>
      <c r="N112" s="837"/>
      <c r="O112" s="840"/>
      <c r="P112" s="864"/>
      <c r="Q112" s="867"/>
      <c r="R112" s="813"/>
      <c r="S112" s="39"/>
      <c r="T112" s="236"/>
      <c r="U112" s="236"/>
      <c r="V112" s="236"/>
      <c r="W112" s="39"/>
      <c r="X112" s="31"/>
      <c r="Y112" s="31"/>
      <c r="Z112" s="31"/>
      <c r="AA112" s="31"/>
      <c r="AB112" s="813"/>
      <c r="AC112" s="828"/>
      <c r="AD112" s="51">
        <f t="shared" si="85"/>
        <v>0</v>
      </c>
      <c r="AE112" s="51">
        <f t="shared" si="85"/>
        <v>0</v>
      </c>
      <c r="AF112" s="51">
        <f t="shared" si="85"/>
        <v>0</v>
      </c>
      <c r="AG112" s="51">
        <f t="shared" si="84"/>
        <v>0</v>
      </c>
      <c r="AH112" s="51">
        <f t="shared" si="84"/>
        <v>0</v>
      </c>
      <c r="AI112" s="51">
        <f t="shared" si="84"/>
        <v>0</v>
      </c>
      <c r="AJ112" s="51">
        <f t="shared" si="84"/>
        <v>0</v>
      </c>
      <c r="AK112" s="813"/>
      <c r="AL112" s="831"/>
      <c r="AM112" s="51">
        <f t="shared" si="98"/>
        <v>0</v>
      </c>
      <c r="AN112" s="257"/>
      <c r="AO112" s="257"/>
      <c r="AP112" s="257"/>
      <c r="AQ112" s="257"/>
      <c r="AR112" s="257"/>
      <c r="AS112" s="257"/>
      <c r="AT112" s="813"/>
      <c r="AU112" s="834"/>
      <c r="AV112" s="51">
        <f t="shared" si="99"/>
        <v>0</v>
      </c>
      <c r="AW112" s="257"/>
      <c r="AX112" s="257"/>
      <c r="AY112" s="257"/>
      <c r="AZ112" s="257"/>
      <c r="BA112" s="257"/>
      <c r="BB112" s="257"/>
      <c r="BC112" s="813"/>
      <c r="BD112" s="810"/>
      <c r="BE112" s="51">
        <f t="shared" si="100"/>
        <v>0</v>
      </c>
      <c r="BF112" s="257"/>
      <c r="BG112" s="257"/>
      <c r="BH112" s="257"/>
      <c r="BI112" s="257"/>
      <c r="BJ112" s="257"/>
      <c r="BK112" s="257"/>
      <c r="BL112" s="813"/>
      <c r="BM112" s="816"/>
      <c r="BN112" s="51">
        <f t="shared" si="101"/>
        <v>0</v>
      </c>
      <c r="BO112" s="257"/>
      <c r="BP112" s="257"/>
      <c r="BQ112" s="257"/>
      <c r="BR112" s="257"/>
      <c r="BS112" s="257"/>
      <c r="BT112" s="257"/>
      <c r="BU112" s="821"/>
      <c r="BV112" s="822"/>
      <c r="BW112" s="822"/>
      <c r="BX112" s="822"/>
      <c r="BY112" s="822"/>
      <c r="BZ112" s="822"/>
      <c r="CA112" s="822"/>
      <c r="CB112" s="822"/>
      <c r="CC112" s="823"/>
    </row>
    <row r="113" spans="1:81" s="58" customFormat="1" ht="40.200000000000003" customHeight="1" x14ac:dyDescent="0.3">
      <c r="A113" s="34"/>
      <c r="B113" s="907"/>
      <c r="C113" s="869"/>
      <c r="D113" s="872"/>
      <c r="E113" s="852"/>
      <c r="F113" s="852"/>
      <c r="G113" s="852"/>
      <c r="H113" s="852"/>
      <c r="I113" s="852"/>
      <c r="J113" s="813"/>
      <c r="K113" s="855"/>
      <c r="L113" s="858"/>
      <c r="M113" s="861"/>
      <c r="N113" s="837"/>
      <c r="O113" s="840"/>
      <c r="P113" s="864"/>
      <c r="Q113" s="867"/>
      <c r="R113" s="813"/>
      <c r="S113" s="39"/>
      <c r="T113" s="236"/>
      <c r="U113" s="236"/>
      <c r="V113" s="236"/>
      <c r="W113" s="39"/>
      <c r="X113" s="31"/>
      <c r="Y113" s="31"/>
      <c r="Z113" s="31"/>
      <c r="AA113" s="31"/>
      <c r="AB113" s="813"/>
      <c r="AC113" s="828"/>
      <c r="AD113" s="51">
        <f t="shared" si="85"/>
        <v>0</v>
      </c>
      <c r="AE113" s="51">
        <f t="shared" si="85"/>
        <v>0</v>
      </c>
      <c r="AF113" s="51">
        <f t="shared" si="85"/>
        <v>0</v>
      </c>
      <c r="AG113" s="51">
        <f t="shared" si="84"/>
        <v>0</v>
      </c>
      <c r="AH113" s="51">
        <f t="shared" si="84"/>
        <v>0</v>
      </c>
      <c r="AI113" s="51">
        <f t="shared" si="84"/>
        <v>0</v>
      </c>
      <c r="AJ113" s="51">
        <f t="shared" si="84"/>
        <v>0</v>
      </c>
      <c r="AK113" s="813"/>
      <c r="AL113" s="831"/>
      <c r="AM113" s="51">
        <f t="shared" si="98"/>
        <v>0</v>
      </c>
      <c r="AN113" s="257"/>
      <c r="AO113" s="257"/>
      <c r="AP113" s="257"/>
      <c r="AQ113" s="257"/>
      <c r="AR113" s="257"/>
      <c r="AS113" s="257"/>
      <c r="AT113" s="813"/>
      <c r="AU113" s="834"/>
      <c r="AV113" s="51">
        <f t="shared" si="99"/>
        <v>0</v>
      </c>
      <c r="AW113" s="257"/>
      <c r="AX113" s="257"/>
      <c r="AY113" s="257"/>
      <c r="AZ113" s="257"/>
      <c r="BA113" s="257"/>
      <c r="BB113" s="257"/>
      <c r="BC113" s="813"/>
      <c r="BD113" s="810"/>
      <c r="BE113" s="51">
        <f t="shared" si="100"/>
        <v>0</v>
      </c>
      <c r="BF113" s="257"/>
      <c r="BG113" s="257"/>
      <c r="BH113" s="257"/>
      <c r="BI113" s="257"/>
      <c r="BJ113" s="257"/>
      <c r="BK113" s="257"/>
      <c r="BL113" s="813"/>
      <c r="BM113" s="816"/>
      <c r="BN113" s="51">
        <f t="shared" si="101"/>
        <v>0</v>
      </c>
      <c r="BO113" s="257"/>
      <c r="BP113" s="257"/>
      <c r="BQ113" s="257"/>
      <c r="BR113" s="257"/>
      <c r="BS113" s="257"/>
      <c r="BT113" s="257"/>
      <c r="BU113" s="821"/>
      <c r="BV113" s="822"/>
      <c r="BW113" s="822"/>
      <c r="BX113" s="822"/>
      <c r="BY113" s="822"/>
      <c r="BZ113" s="822"/>
      <c r="CA113" s="822"/>
      <c r="CB113" s="822"/>
      <c r="CC113" s="823"/>
    </row>
    <row r="114" spans="1:81" s="58" customFormat="1" ht="40.200000000000003" customHeight="1" thickBot="1" x14ac:dyDescent="0.35">
      <c r="A114" s="34"/>
      <c r="B114" s="907"/>
      <c r="C114" s="870"/>
      <c r="D114" s="873"/>
      <c r="E114" s="853"/>
      <c r="F114" s="853"/>
      <c r="G114" s="853"/>
      <c r="H114" s="853"/>
      <c r="I114" s="853"/>
      <c r="J114" s="814"/>
      <c r="K114" s="856"/>
      <c r="L114" s="859"/>
      <c r="M114" s="862"/>
      <c r="N114" s="838"/>
      <c r="O114" s="841"/>
      <c r="P114" s="865"/>
      <c r="Q114" s="874"/>
      <c r="R114" s="814"/>
      <c r="S114" s="232"/>
      <c r="T114" s="237"/>
      <c r="U114" s="237"/>
      <c r="V114" s="237"/>
      <c r="W114" s="232"/>
      <c r="X114" s="260"/>
      <c r="Y114" s="260"/>
      <c r="Z114" s="260"/>
      <c r="AA114" s="260"/>
      <c r="AB114" s="814"/>
      <c r="AC114" s="829"/>
      <c r="AD114" s="46">
        <f t="shared" si="85"/>
        <v>0</v>
      </c>
      <c r="AE114" s="46">
        <f t="shared" si="85"/>
        <v>0</v>
      </c>
      <c r="AF114" s="46">
        <f t="shared" si="85"/>
        <v>0</v>
      </c>
      <c r="AG114" s="46">
        <f t="shared" si="84"/>
        <v>0</v>
      </c>
      <c r="AH114" s="46">
        <f t="shared" si="84"/>
        <v>0</v>
      </c>
      <c r="AI114" s="46">
        <f t="shared" si="84"/>
        <v>0</v>
      </c>
      <c r="AJ114" s="46">
        <f t="shared" si="84"/>
        <v>0</v>
      </c>
      <c r="AK114" s="814"/>
      <c r="AL114" s="832"/>
      <c r="AM114" s="46">
        <f t="shared" si="98"/>
        <v>0</v>
      </c>
      <c r="AN114" s="49"/>
      <c r="AO114" s="49"/>
      <c r="AP114" s="49"/>
      <c r="AQ114" s="49"/>
      <c r="AR114" s="49"/>
      <c r="AS114" s="49"/>
      <c r="AT114" s="814"/>
      <c r="AU114" s="835"/>
      <c r="AV114" s="46">
        <f t="shared" si="99"/>
        <v>0</v>
      </c>
      <c r="AW114" s="49"/>
      <c r="AX114" s="49"/>
      <c r="AY114" s="49"/>
      <c r="AZ114" s="49"/>
      <c r="BA114" s="49"/>
      <c r="BB114" s="49"/>
      <c r="BC114" s="814"/>
      <c r="BD114" s="811"/>
      <c r="BE114" s="46">
        <f t="shared" si="100"/>
        <v>0</v>
      </c>
      <c r="BF114" s="49"/>
      <c r="BG114" s="49"/>
      <c r="BH114" s="49"/>
      <c r="BI114" s="49"/>
      <c r="BJ114" s="49"/>
      <c r="BK114" s="49"/>
      <c r="BL114" s="814"/>
      <c r="BM114" s="817"/>
      <c r="BN114" s="46">
        <f t="shared" si="101"/>
        <v>0</v>
      </c>
      <c r="BO114" s="49"/>
      <c r="BP114" s="49"/>
      <c r="BQ114" s="49"/>
      <c r="BR114" s="49"/>
      <c r="BS114" s="49"/>
      <c r="BT114" s="49"/>
      <c r="BU114" s="824"/>
      <c r="BV114" s="825"/>
      <c r="BW114" s="825"/>
      <c r="BX114" s="825"/>
      <c r="BY114" s="825"/>
      <c r="BZ114" s="825"/>
      <c r="CA114" s="825"/>
      <c r="CB114" s="825"/>
      <c r="CC114" s="826"/>
    </row>
    <row r="115" spans="1:81" s="58" customFormat="1" ht="40.200000000000003" customHeight="1" thickTop="1" x14ac:dyDescent="0.3">
      <c r="A115" s="34"/>
      <c r="B115" s="907"/>
      <c r="C115" s="868" t="s">
        <v>978</v>
      </c>
      <c r="D115" s="871"/>
      <c r="E115" s="851"/>
      <c r="F115" s="851"/>
      <c r="G115" s="851"/>
      <c r="H115" s="851"/>
      <c r="I115" s="851"/>
      <c r="J115" s="812">
        <v>631</v>
      </c>
      <c r="K115" s="854" t="str">
        <f>+[16]Metas!K722</f>
        <v>Tabla de Valoración Documental aplicada para realizar depuración de los archivos en custodia en Archivo Central que hayan cumplido su tiempo de permanencia.</v>
      </c>
      <c r="L115" s="1187">
        <v>0.5</v>
      </c>
      <c r="M115" s="1190">
        <f>SUM(N115:Q115)</f>
        <v>0.5</v>
      </c>
      <c r="N115" s="1193"/>
      <c r="O115" s="1175"/>
      <c r="P115" s="1178">
        <v>0.5</v>
      </c>
      <c r="Q115" s="1181"/>
      <c r="R115" s="812">
        <f>+$J115</f>
        <v>631</v>
      </c>
      <c r="S115" s="231" t="s">
        <v>6074</v>
      </c>
      <c r="T115" s="235"/>
      <c r="U115" s="235" t="s">
        <v>3827</v>
      </c>
      <c r="V115" s="235" t="s">
        <v>3831</v>
      </c>
      <c r="W115" s="231" t="s">
        <v>6075</v>
      </c>
      <c r="X115" s="256">
        <v>44977</v>
      </c>
      <c r="Y115" s="256">
        <v>45046</v>
      </c>
      <c r="Z115" s="256"/>
      <c r="AA115" s="256"/>
      <c r="AB115" s="812">
        <f t="shared" ref="AB115" si="161">+$J115</f>
        <v>631</v>
      </c>
      <c r="AC115" s="827">
        <f t="shared" ref="AC115" si="162">+L115</f>
        <v>0.5</v>
      </c>
      <c r="AD115" s="44">
        <f t="shared" si="85"/>
        <v>480000000</v>
      </c>
      <c r="AE115" s="44">
        <f t="shared" si="85"/>
        <v>480000000</v>
      </c>
      <c r="AF115" s="44">
        <f t="shared" si="85"/>
        <v>0</v>
      </c>
      <c r="AG115" s="44">
        <f t="shared" si="84"/>
        <v>0</v>
      </c>
      <c r="AH115" s="44">
        <f t="shared" si="84"/>
        <v>0</v>
      </c>
      <c r="AI115" s="44">
        <f t="shared" si="84"/>
        <v>0</v>
      </c>
      <c r="AJ115" s="44">
        <f t="shared" si="84"/>
        <v>0</v>
      </c>
      <c r="AK115" s="812">
        <f t="shared" ref="AK115" si="163">+$J115</f>
        <v>631</v>
      </c>
      <c r="AL115" s="830">
        <f t="shared" si="154"/>
        <v>0</v>
      </c>
      <c r="AM115" s="44">
        <f t="shared" si="98"/>
        <v>480000000</v>
      </c>
      <c r="AN115" s="47">
        <v>480000000</v>
      </c>
      <c r="AO115" s="47"/>
      <c r="AP115" s="47"/>
      <c r="AQ115" s="47"/>
      <c r="AR115" s="47"/>
      <c r="AS115" s="47"/>
      <c r="AT115" s="812">
        <f t="shared" ref="AT115" si="164">+$J115</f>
        <v>631</v>
      </c>
      <c r="AU115" s="833">
        <f t="shared" si="156"/>
        <v>0</v>
      </c>
      <c r="AV115" s="44">
        <f t="shared" si="99"/>
        <v>0</v>
      </c>
      <c r="AW115" s="47"/>
      <c r="AX115" s="47"/>
      <c r="AY115" s="47"/>
      <c r="AZ115" s="47"/>
      <c r="BA115" s="47"/>
      <c r="BB115" s="47"/>
      <c r="BC115" s="812">
        <f t="shared" ref="BC115" si="165">+$J115</f>
        <v>631</v>
      </c>
      <c r="BD115" s="809">
        <f t="shared" si="158"/>
        <v>0.5</v>
      </c>
      <c r="BE115" s="44">
        <f t="shared" si="100"/>
        <v>0</v>
      </c>
      <c r="BF115" s="47"/>
      <c r="BG115" s="47"/>
      <c r="BH115" s="47"/>
      <c r="BI115" s="47"/>
      <c r="BJ115" s="47"/>
      <c r="BK115" s="47"/>
      <c r="BL115" s="812">
        <f t="shared" ref="BL115" si="166">+$J115</f>
        <v>631</v>
      </c>
      <c r="BM115" s="815">
        <f t="shared" si="160"/>
        <v>0</v>
      </c>
      <c r="BN115" s="44">
        <f t="shared" si="101"/>
        <v>0</v>
      </c>
      <c r="BO115" s="47"/>
      <c r="BP115" s="47"/>
      <c r="BQ115" s="47"/>
      <c r="BR115" s="47"/>
      <c r="BS115" s="47"/>
      <c r="BT115" s="47"/>
      <c r="BU115" s="818"/>
      <c r="BV115" s="819"/>
      <c r="BW115" s="819"/>
      <c r="BX115" s="819"/>
      <c r="BY115" s="819"/>
      <c r="BZ115" s="819"/>
      <c r="CA115" s="819"/>
      <c r="CB115" s="819"/>
      <c r="CC115" s="820"/>
    </row>
    <row r="116" spans="1:81" s="58" customFormat="1" ht="40.200000000000003" customHeight="1" x14ac:dyDescent="0.3">
      <c r="A116" s="34"/>
      <c r="B116" s="907"/>
      <c r="C116" s="869"/>
      <c r="D116" s="872"/>
      <c r="E116" s="852"/>
      <c r="F116" s="852"/>
      <c r="G116" s="852"/>
      <c r="H116" s="852"/>
      <c r="I116" s="852"/>
      <c r="J116" s="813"/>
      <c r="K116" s="855"/>
      <c r="L116" s="1188"/>
      <c r="M116" s="1191"/>
      <c r="N116" s="1194"/>
      <c r="O116" s="1176"/>
      <c r="P116" s="1179"/>
      <c r="Q116" s="1182"/>
      <c r="R116" s="813"/>
      <c r="S116" s="39" t="s">
        <v>6076</v>
      </c>
      <c r="T116" s="236"/>
      <c r="U116" s="236" t="s">
        <v>3827</v>
      </c>
      <c r="V116" s="236" t="s">
        <v>3830</v>
      </c>
      <c r="W116" s="39" t="s">
        <v>6077</v>
      </c>
      <c r="X116" s="31">
        <v>44986</v>
      </c>
      <c r="Y116" s="31">
        <v>45076</v>
      </c>
      <c r="Z116" s="31"/>
      <c r="AA116" s="31"/>
      <c r="AB116" s="813"/>
      <c r="AC116" s="828"/>
      <c r="AD116" s="51">
        <f t="shared" si="85"/>
        <v>0</v>
      </c>
      <c r="AE116" s="51">
        <f t="shared" si="85"/>
        <v>0</v>
      </c>
      <c r="AF116" s="51">
        <f t="shared" si="85"/>
        <v>0</v>
      </c>
      <c r="AG116" s="51">
        <f t="shared" si="84"/>
        <v>0</v>
      </c>
      <c r="AH116" s="51">
        <f t="shared" si="84"/>
        <v>0</v>
      </c>
      <c r="AI116" s="51">
        <f t="shared" si="84"/>
        <v>0</v>
      </c>
      <c r="AJ116" s="51">
        <f t="shared" si="84"/>
        <v>0</v>
      </c>
      <c r="AK116" s="813"/>
      <c r="AL116" s="831"/>
      <c r="AM116" s="51">
        <f t="shared" si="98"/>
        <v>0</v>
      </c>
      <c r="AN116" s="257"/>
      <c r="AO116" s="257"/>
      <c r="AP116" s="257"/>
      <c r="AQ116" s="257"/>
      <c r="AR116" s="257"/>
      <c r="AS116" s="257"/>
      <c r="AT116" s="813"/>
      <c r="AU116" s="834"/>
      <c r="AV116" s="51">
        <f t="shared" si="99"/>
        <v>0</v>
      </c>
      <c r="AW116" s="257"/>
      <c r="AX116" s="257"/>
      <c r="AY116" s="257"/>
      <c r="AZ116" s="257"/>
      <c r="BA116" s="257"/>
      <c r="BB116" s="257"/>
      <c r="BC116" s="813"/>
      <c r="BD116" s="810"/>
      <c r="BE116" s="51">
        <f t="shared" si="100"/>
        <v>0</v>
      </c>
      <c r="BF116" s="257"/>
      <c r="BG116" s="257"/>
      <c r="BH116" s="257"/>
      <c r="BI116" s="257"/>
      <c r="BJ116" s="257"/>
      <c r="BK116" s="257"/>
      <c r="BL116" s="813"/>
      <c r="BM116" s="816"/>
      <c r="BN116" s="51">
        <f t="shared" si="101"/>
        <v>0</v>
      </c>
      <c r="BO116" s="257"/>
      <c r="BP116" s="257"/>
      <c r="BQ116" s="257"/>
      <c r="BR116" s="257"/>
      <c r="BS116" s="257"/>
      <c r="BT116" s="257"/>
      <c r="BU116" s="821"/>
      <c r="BV116" s="822"/>
      <c r="BW116" s="822"/>
      <c r="BX116" s="822"/>
      <c r="BY116" s="822"/>
      <c r="BZ116" s="822"/>
      <c r="CA116" s="822"/>
      <c r="CB116" s="822"/>
      <c r="CC116" s="823"/>
    </row>
    <row r="117" spans="1:81" s="58" customFormat="1" ht="40.200000000000003" customHeight="1" x14ac:dyDescent="0.3">
      <c r="A117" s="34"/>
      <c r="B117" s="907"/>
      <c r="C117" s="869"/>
      <c r="D117" s="872"/>
      <c r="E117" s="852"/>
      <c r="F117" s="852"/>
      <c r="G117" s="852"/>
      <c r="H117" s="852"/>
      <c r="I117" s="852"/>
      <c r="J117" s="813"/>
      <c r="K117" s="855"/>
      <c r="L117" s="1188"/>
      <c r="M117" s="1191"/>
      <c r="N117" s="1194"/>
      <c r="O117" s="1176"/>
      <c r="P117" s="1179"/>
      <c r="Q117" s="1182"/>
      <c r="R117" s="813"/>
      <c r="S117" s="39" t="s">
        <v>6078</v>
      </c>
      <c r="T117" s="236"/>
      <c r="U117" s="236" t="s">
        <v>3827</v>
      </c>
      <c r="V117" s="236" t="s">
        <v>3830</v>
      </c>
      <c r="W117" s="39" t="s">
        <v>6079</v>
      </c>
      <c r="X117" s="31">
        <v>45078</v>
      </c>
      <c r="Y117" s="31">
        <v>45290</v>
      </c>
      <c r="Z117" s="31"/>
      <c r="AA117" s="31"/>
      <c r="AB117" s="813"/>
      <c r="AC117" s="828"/>
      <c r="AD117" s="51">
        <f t="shared" si="85"/>
        <v>0</v>
      </c>
      <c r="AE117" s="51">
        <f t="shared" si="85"/>
        <v>0</v>
      </c>
      <c r="AF117" s="51">
        <f t="shared" si="85"/>
        <v>0</v>
      </c>
      <c r="AG117" s="51">
        <f t="shared" si="84"/>
        <v>0</v>
      </c>
      <c r="AH117" s="51">
        <f t="shared" si="84"/>
        <v>0</v>
      </c>
      <c r="AI117" s="51">
        <f t="shared" si="84"/>
        <v>0</v>
      </c>
      <c r="AJ117" s="51">
        <f t="shared" si="84"/>
        <v>0</v>
      </c>
      <c r="AK117" s="813"/>
      <c r="AL117" s="831"/>
      <c r="AM117" s="51">
        <f t="shared" si="98"/>
        <v>0</v>
      </c>
      <c r="AN117" s="257"/>
      <c r="AO117" s="257"/>
      <c r="AP117" s="257"/>
      <c r="AQ117" s="257"/>
      <c r="AR117" s="257"/>
      <c r="AS117" s="257"/>
      <c r="AT117" s="813"/>
      <c r="AU117" s="834"/>
      <c r="AV117" s="51">
        <f t="shared" si="99"/>
        <v>0</v>
      </c>
      <c r="AW117" s="257"/>
      <c r="AX117" s="257"/>
      <c r="AY117" s="257"/>
      <c r="AZ117" s="257"/>
      <c r="BA117" s="257"/>
      <c r="BB117" s="257"/>
      <c r="BC117" s="813"/>
      <c r="BD117" s="810"/>
      <c r="BE117" s="51">
        <f t="shared" si="100"/>
        <v>0</v>
      </c>
      <c r="BF117" s="257"/>
      <c r="BG117" s="257"/>
      <c r="BH117" s="257"/>
      <c r="BI117" s="257"/>
      <c r="BJ117" s="257"/>
      <c r="BK117" s="257"/>
      <c r="BL117" s="813"/>
      <c r="BM117" s="816"/>
      <c r="BN117" s="51">
        <f t="shared" si="101"/>
        <v>0</v>
      </c>
      <c r="BO117" s="257"/>
      <c r="BP117" s="257"/>
      <c r="BQ117" s="257"/>
      <c r="BR117" s="257"/>
      <c r="BS117" s="257"/>
      <c r="BT117" s="257"/>
      <c r="BU117" s="821"/>
      <c r="BV117" s="822"/>
      <c r="BW117" s="822"/>
      <c r="BX117" s="822"/>
      <c r="BY117" s="822"/>
      <c r="BZ117" s="822"/>
      <c r="CA117" s="822"/>
      <c r="CB117" s="822"/>
      <c r="CC117" s="823"/>
    </row>
    <row r="118" spans="1:81" s="58" customFormat="1" ht="40.200000000000003" customHeight="1" thickBot="1" x14ac:dyDescent="0.35">
      <c r="A118" s="34"/>
      <c r="B118" s="907"/>
      <c r="C118" s="869"/>
      <c r="D118" s="873"/>
      <c r="E118" s="853"/>
      <c r="F118" s="853"/>
      <c r="G118" s="853"/>
      <c r="H118" s="853"/>
      <c r="I118" s="853"/>
      <c r="J118" s="814"/>
      <c r="K118" s="856"/>
      <c r="L118" s="1189"/>
      <c r="M118" s="1192"/>
      <c r="N118" s="1195"/>
      <c r="O118" s="1177"/>
      <c r="P118" s="1180"/>
      <c r="Q118" s="1183"/>
      <c r="R118" s="814"/>
      <c r="S118" s="571"/>
      <c r="T118" s="237"/>
      <c r="U118" s="237"/>
      <c r="V118" s="237"/>
      <c r="W118" s="232"/>
      <c r="X118" s="260"/>
      <c r="Y118" s="260"/>
      <c r="Z118" s="260"/>
      <c r="AA118" s="260"/>
      <c r="AB118" s="814"/>
      <c r="AC118" s="829"/>
      <c r="AD118" s="46">
        <f t="shared" si="85"/>
        <v>0</v>
      </c>
      <c r="AE118" s="46">
        <f t="shared" si="85"/>
        <v>0</v>
      </c>
      <c r="AF118" s="46">
        <f t="shared" si="85"/>
        <v>0</v>
      </c>
      <c r="AG118" s="46">
        <f t="shared" si="84"/>
        <v>0</v>
      </c>
      <c r="AH118" s="46">
        <f t="shared" si="84"/>
        <v>0</v>
      </c>
      <c r="AI118" s="46">
        <f t="shared" si="84"/>
        <v>0</v>
      </c>
      <c r="AJ118" s="46">
        <f t="shared" si="84"/>
        <v>0</v>
      </c>
      <c r="AK118" s="814"/>
      <c r="AL118" s="832"/>
      <c r="AM118" s="46">
        <f t="shared" si="98"/>
        <v>0</v>
      </c>
      <c r="AN118" s="49"/>
      <c r="AO118" s="49"/>
      <c r="AP118" s="49"/>
      <c r="AQ118" s="49"/>
      <c r="AR118" s="49"/>
      <c r="AS118" s="49"/>
      <c r="AT118" s="814"/>
      <c r="AU118" s="835"/>
      <c r="AV118" s="46">
        <f t="shared" si="99"/>
        <v>0</v>
      </c>
      <c r="AW118" s="49"/>
      <c r="AX118" s="49"/>
      <c r="AY118" s="49"/>
      <c r="AZ118" s="49"/>
      <c r="BA118" s="49"/>
      <c r="BB118" s="49"/>
      <c r="BC118" s="814"/>
      <c r="BD118" s="811"/>
      <c r="BE118" s="46">
        <f t="shared" si="100"/>
        <v>0</v>
      </c>
      <c r="BF118" s="49"/>
      <c r="BG118" s="49"/>
      <c r="BH118" s="49"/>
      <c r="BI118" s="49"/>
      <c r="BJ118" s="49"/>
      <c r="BK118" s="49"/>
      <c r="BL118" s="814"/>
      <c r="BM118" s="817"/>
      <c r="BN118" s="46">
        <f t="shared" si="101"/>
        <v>0</v>
      </c>
      <c r="BO118" s="49"/>
      <c r="BP118" s="49"/>
      <c r="BQ118" s="49"/>
      <c r="BR118" s="49"/>
      <c r="BS118" s="49"/>
      <c r="BT118" s="49"/>
      <c r="BU118" s="824"/>
      <c r="BV118" s="825"/>
      <c r="BW118" s="825"/>
      <c r="BX118" s="825"/>
      <c r="BY118" s="825"/>
      <c r="BZ118" s="825"/>
      <c r="CA118" s="825"/>
      <c r="CB118" s="825"/>
      <c r="CC118" s="826"/>
    </row>
    <row r="119" spans="1:81" s="58" customFormat="1" ht="40.200000000000003" customHeight="1" thickTop="1" x14ac:dyDescent="0.3">
      <c r="A119" s="34"/>
      <c r="B119" s="907"/>
      <c r="C119" s="869"/>
      <c r="D119" s="871">
        <v>4599</v>
      </c>
      <c r="E119" s="851" t="s">
        <v>6080</v>
      </c>
      <c r="F119" s="851"/>
      <c r="G119" s="851"/>
      <c r="H119" s="851" t="s">
        <v>6081</v>
      </c>
      <c r="I119" s="1184">
        <v>2021004540188</v>
      </c>
      <c r="J119" s="812">
        <v>632</v>
      </c>
      <c r="K119" s="854" t="str">
        <f>+[16]Metas!K723</f>
        <v>Archivo General del Departamento proyectado y ejecutado</v>
      </c>
      <c r="L119" s="857">
        <v>1</v>
      </c>
      <c r="M119" s="860">
        <v>1</v>
      </c>
      <c r="N119" s="836">
        <v>0</v>
      </c>
      <c r="O119" s="839">
        <v>0</v>
      </c>
      <c r="P119" s="863">
        <v>1</v>
      </c>
      <c r="Q119" s="866"/>
      <c r="R119" s="812">
        <f>+$J119</f>
        <v>632</v>
      </c>
      <c r="S119" s="39" t="s">
        <v>6082</v>
      </c>
      <c r="T119" s="235"/>
      <c r="U119" s="235" t="s">
        <v>6083</v>
      </c>
      <c r="V119" s="235" t="s">
        <v>6084</v>
      </c>
      <c r="W119" s="39" t="s">
        <v>6085</v>
      </c>
      <c r="X119" s="256">
        <v>44927</v>
      </c>
      <c r="Y119" s="256">
        <v>44956</v>
      </c>
      <c r="Z119" s="256"/>
      <c r="AA119" s="256"/>
      <c r="AB119" s="812">
        <f t="shared" ref="AB119" si="167">+$J119</f>
        <v>632</v>
      </c>
      <c r="AC119" s="827">
        <f t="shared" ref="AC119" si="168">+L119</f>
        <v>1</v>
      </c>
      <c r="AD119" s="44">
        <f t="shared" si="85"/>
        <v>0</v>
      </c>
      <c r="AE119" s="44">
        <f t="shared" si="85"/>
        <v>0</v>
      </c>
      <c r="AF119" s="44">
        <f t="shared" si="85"/>
        <v>0</v>
      </c>
      <c r="AG119" s="44">
        <f t="shared" si="84"/>
        <v>0</v>
      </c>
      <c r="AH119" s="44">
        <f t="shared" si="84"/>
        <v>0</v>
      </c>
      <c r="AI119" s="44">
        <f t="shared" si="84"/>
        <v>0</v>
      </c>
      <c r="AJ119" s="44">
        <f t="shared" si="84"/>
        <v>0</v>
      </c>
      <c r="AK119" s="812">
        <f t="shared" ref="AK119" si="169">+$J119</f>
        <v>632</v>
      </c>
      <c r="AL119" s="830">
        <f t="shared" si="154"/>
        <v>0</v>
      </c>
      <c r="AM119" s="44">
        <f t="shared" si="98"/>
        <v>0</v>
      </c>
      <c r="AN119" s="47"/>
      <c r="AO119" s="47"/>
      <c r="AP119" s="47"/>
      <c r="AQ119" s="47"/>
      <c r="AR119" s="47"/>
      <c r="AS119" s="47"/>
      <c r="AT119" s="812">
        <f t="shared" ref="AT119" si="170">+$J119</f>
        <v>632</v>
      </c>
      <c r="AU119" s="833">
        <f t="shared" si="156"/>
        <v>0</v>
      </c>
      <c r="AV119" s="44">
        <f t="shared" si="99"/>
        <v>0</v>
      </c>
      <c r="AW119" s="47"/>
      <c r="AX119" s="47"/>
      <c r="AY119" s="47"/>
      <c r="AZ119" s="47"/>
      <c r="BA119" s="47"/>
      <c r="BB119" s="47"/>
      <c r="BC119" s="812">
        <f t="shared" ref="BC119" si="171">+$J119</f>
        <v>632</v>
      </c>
      <c r="BD119" s="809">
        <f t="shared" si="158"/>
        <v>1</v>
      </c>
      <c r="BE119" s="44">
        <f t="shared" si="100"/>
        <v>0</v>
      </c>
      <c r="BF119" s="47"/>
      <c r="BG119" s="47"/>
      <c r="BH119" s="47"/>
      <c r="BI119" s="47"/>
      <c r="BJ119" s="47"/>
      <c r="BK119" s="47"/>
      <c r="BL119" s="812">
        <f t="shared" ref="BL119" si="172">+$J119</f>
        <v>632</v>
      </c>
      <c r="BM119" s="815">
        <f t="shared" si="160"/>
        <v>0</v>
      </c>
      <c r="BN119" s="44">
        <f t="shared" si="101"/>
        <v>0</v>
      </c>
      <c r="BO119" s="47"/>
      <c r="BP119" s="47"/>
      <c r="BQ119" s="47"/>
      <c r="BR119" s="47"/>
      <c r="BS119" s="47"/>
      <c r="BT119" s="47"/>
      <c r="BU119" s="818"/>
      <c r="BV119" s="819"/>
      <c r="BW119" s="819"/>
      <c r="BX119" s="819"/>
      <c r="BY119" s="819"/>
      <c r="BZ119" s="819"/>
      <c r="CA119" s="819"/>
      <c r="CB119" s="819"/>
      <c r="CC119" s="820"/>
    </row>
    <row r="120" spans="1:81" s="58" customFormat="1" ht="40.200000000000003" customHeight="1" x14ac:dyDescent="0.3">
      <c r="A120" s="34"/>
      <c r="B120" s="907"/>
      <c r="C120" s="869"/>
      <c r="D120" s="872"/>
      <c r="E120" s="852"/>
      <c r="F120" s="852"/>
      <c r="G120" s="852"/>
      <c r="H120" s="852"/>
      <c r="I120" s="1185"/>
      <c r="J120" s="813"/>
      <c r="K120" s="855"/>
      <c r="L120" s="858"/>
      <c r="M120" s="861"/>
      <c r="N120" s="837"/>
      <c r="O120" s="840"/>
      <c r="P120" s="864"/>
      <c r="Q120" s="867"/>
      <c r="R120" s="813"/>
      <c r="S120" s="39" t="s">
        <v>6086</v>
      </c>
      <c r="T120" s="236"/>
      <c r="U120" s="236" t="s">
        <v>6083</v>
      </c>
      <c r="V120" s="236" t="s">
        <v>3831</v>
      </c>
      <c r="W120" s="39" t="s">
        <v>6087</v>
      </c>
      <c r="X120" s="31">
        <v>45078</v>
      </c>
      <c r="Y120" s="31">
        <v>45199</v>
      </c>
      <c r="Z120" s="31"/>
      <c r="AA120" s="31"/>
      <c r="AB120" s="813"/>
      <c r="AC120" s="828"/>
      <c r="AD120" s="51">
        <f t="shared" si="85"/>
        <v>0</v>
      </c>
      <c r="AE120" s="51">
        <f t="shared" si="85"/>
        <v>0</v>
      </c>
      <c r="AF120" s="51">
        <f t="shared" si="85"/>
        <v>0</v>
      </c>
      <c r="AG120" s="51">
        <f t="shared" si="84"/>
        <v>0</v>
      </c>
      <c r="AH120" s="51">
        <f t="shared" si="84"/>
        <v>0</v>
      </c>
      <c r="AI120" s="51">
        <f t="shared" si="84"/>
        <v>0</v>
      </c>
      <c r="AJ120" s="51">
        <f t="shared" si="84"/>
        <v>0</v>
      </c>
      <c r="AK120" s="813"/>
      <c r="AL120" s="831"/>
      <c r="AM120" s="51">
        <f t="shared" si="98"/>
        <v>0</v>
      </c>
      <c r="AN120" s="257"/>
      <c r="AO120" s="257"/>
      <c r="AP120" s="257"/>
      <c r="AQ120" s="257"/>
      <c r="AR120" s="257"/>
      <c r="AS120" s="257"/>
      <c r="AT120" s="813"/>
      <c r="AU120" s="834"/>
      <c r="AV120" s="51">
        <f t="shared" si="99"/>
        <v>0</v>
      </c>
      <c r="AW120" s="257"/>
      <c r="AX120" s="257"/>
      <c r="AY120" s="257"/>
      <c r="AZ120" s="257"/>
      <c r="BA120" s="257"/>
      <c r="BB120" s="257"/>
      <c r="BC120" s="813"/>
      <c r="BD120" s="810"/>
      <c r="BE120" s="51">
        <f t="shared" si="100"/>
        <v>0</v>
      </c>
      <c r="BF120" s="257"/>
      <c r="BG120" s="257"/>
      <c r="BH120" s="257"/>
      <c r="BI120" s="257"/>
      <c r="BJ120" s="257"/>
      <c r="BK120" s="257"/>
      <c r="BL120" s="813"/>
      <c r="BM120" s="816"/>
      <c r="BN120" s="51">
        <f t="shared" si="101"/>
        <v>0</v>
      </c>
      <c r="BO120" s="257"/>
      <c r="BP120" s="257"/>
      <c r="BQ120" s="257"/>
      <c r="BR120" s="257"/>
      <c r="BS120" s="257"/>
      <c r="BT120" s="257"/>
      <c r="BU120" s="821"/>
      <c r="BV120" s="822"/>
      <c r="BW120" s="822"/>
      <c r="BX120" s="822"/>
      <c r="BY120" s="822"/>
      <c r="BZ120" s="822"/>
      <c r="CA120" s="822"/>
      <c r="CB120" s="822"/>
      <c r="CC120" s="823"/>
    </row>
    <row r="121" spans="1:81" s="58" customFormat="1" ht="40.200000000000003" customHeight="1" x14ac:dyDescent="0.3">
      <c r="A121" s="34"/>
      <c r="B121" s="907"/>
      <c r="C121" s="869"/>
      <c r="D121" s="872"/>
      <c r="E121" s="852"/>
      <c r="F121" s="852"/>
      <c r="G121" s="852"/>
      <c r="H121" s="852"/>
      <c r="I121" s="1185"/>
      <c r="J121" s="813"/>
      <c r="K121" s="855"/>
      <c r="L121" s="858"/>
      <c r="M121" s="861"/>
      <c r="N121" s="837"/>
      <c r="O121" s="840"/>
      <c r="P121" s="864"/>
      <c r="Q121" s="867"/>
      <c r="R121" s="813"/>
      <c r="S121" s="39" t="s">
        <v>6088</v>
      </c>
      <c r="T121" s="236"/>
      <c r="U121" s="236" t="s">
        <v>6083</v>
      </c>
      <c r="V121" s="236" t="s">
        <v>3830</v>
      </c>
      <c r="W121" s="39" t="s">
        <v>6089</v>
      </c>
      <c r="X121" s="31">
        <v>45107</v>
      </c>
      <c r="Y121" s="31">
        <v>45137</v>
      </c>
      <c r="Z121" s="31"/>
      <c r="AA121" s="31"/>
      <c r="AB121" s="813"/>
      <c r="AC121" s="828"/>
      <c r="AD121" s="51">
        <f t="shared" si="85"/>
        <v>0</v>
      </c>
      <c r="AE121" s="51">
        <f t="shared" si="85"/>
        <v>0</v>
      </c>
      <c r="AF121" s="51">
        <f t="shared" si="85"/>
        <v>0</v>
      </c>
      <c r="AG121" s="51">
        <f t="shared" si="84"/>
        <v>0</v>
      </c>
      <c r="AH121" s="51">
        <f t="shared" si="84"/>
        <v>0</v>
      </c>
      <c r="AI121" s="51">
        <f t="shared" si="84"/>
        <v>0</v>
      </c>
      <c r="AJ121" s="51">
        <f t="shared" si="84"/>
        <v>0</v>
      </c>
      <c r="AK121" s="813"/>
      <c r="AL121" s="831"/>
      <c r="AM121" s="51">
        <f t="shared" si="98"/>
        <v>0</v>
      </c>
      <c r="AN121" s="257"/>
      <c r="AO121" s="257"/>
      <c r="AP121" s="257"/>
      <c r="AQ121" s="257"/>
      <c r="AR121" s="257"/>
      <c r="AS121" s="257"/>
      <c r="AT121" s="813"/>
      <c r="AU121" s="834"/>
      <c r="AV121" s="51">
        <f t="shared" si="99"/>
        <v>0</v>
      </c>
      <c r="AW121" s="257"/>
      <c r="AX121" s="257"/>
      <c r="AY121" s="257"/>
      <c r="AZ121" s="257"/>
      <c r="BA121" s="257"/>
      <c r="BB121" s="257"/>
      <c r="BC121" s="813"/>
      <c r="BD121" s="810"/>
      <c r="BE121" s="51">
        <f t="shared" si="100"/>
        <v>0</v>
      </c>
      <c r="BF121" s="257"/>
      <c r="BG121" s="257"/>
      <c r="BH121" s="257"/>
      <c r="BI121" s="257"/>
      <c r="BJ121" s="257"/>
      <c r="BK121" s="257"/>
      <c r="BL121" s="813"/>
      <c r="BM121" s="816"/>
      <c r="BN121" s="51">
        <f t="shared" si="101"/>
        <v>0</v>
      </c>
      <c r="BO121" s="257"/>
      <c r="BP121" s="257"/>
      <c r="BQ121" s="257"/>
      <c r="BR121" s="257"/>
      <c r="BS121" s="257"/>
      <c r="BT121" s="257"/>
      <c r="BU121" s="821"/>
      <c r="BV121" s="822"/>
      <c r="BW121" s="822"/>
      <c r="BX121" s="822"/>
      <c r="BY121" s="822"/>
      <c r="BZ121" s="822"/>
      <c r="CA121" s="822"/>
      <c r="CB121" s="822"/>
      <c r="CC121" s="823"/>
    </row>
    <row r="122" spans="1:81" s="58" customFormat="1" ht="40.200000000000003" customHeight="1" thickBot="1" x14ac:dyDescent="0.35">
      <c r="A122" s="34"/>
      <c r="B122" s="907"/>
      <c r="C122" s="869"/>
      <c r="D122" s="873"/>
      <c r="E122" s="853"/>
      <c r="F122" s="853"/>
      <c r="G122" s="853"/>
      <c r="H122" s="853"/>
      <c r="I122" s="1186"/>
      <c r="J122" s="814"/>
      <c r="K122" s="856"/>
      <c r="L122" s="859"/>
      <c r="M122" s="862"/>
      <c r="N122" s="838"/>
      <c r="O122" s="841"/>
      <c r="P122" s="865"/>
      <c r="Q122" s="874"/>
      <c r="R122" s="814"/>
      <c r="S122" s="572"/>
      <c r="T122" s="237"/>
      <c r="U122" s="237"/>
      <c r="V122" s="237"/>
      <c r="W122" s="541"/>
      <c r="X122" s="260"/>
      <c r="Y122" s="260"/>
      <c r="Z122" s="260"/>
      <c r="AA122" s="260"/>
      <c r="AB122" s="814"/>
      <c r="AC122" s="829"/>
      <c r="AD122" s="46">
        <f t="shared" si="85"/>
        <v>0</v>
      </c>
      <c r="AE122" s="46">
        <f t="shared" si="85"/>
        <v>0</v>
      </c>
      <c r="AF122" s="46">
        <f t="shared" si="85"/>
        <v>0</v>
      </c>
      <c r="AG122" s="46">
        <f t="shared" si="84"/>
        <v>0</v>
      </c>
      <c r="AH122" s="46">
        <f t="shared" si="84"/>
        <v>0</v>
      </c>
      <c r="AI122" s="46">
        <f t="shared" si="84"/>
        <v>0</v>
      </c>
      <c r="AJ122" s="46">
        <f t="shared" si="84"/>
        <v>0</v>
      </c>
      <c r="AK122" s="814"/>
      <c r="AL122" s="832"/>
      <c r="AM122" s="46">
        <f t="shared" si="98"/>
        <v>0</v>
      </c>
      <c r="AN122" s="49"/>
      <c r="AO122" s="49"/>
      <c r="AP122" s="49"/>
      <c r="AQ122" s="49"/>
      <c r="AR122" s="49"/>
      <c r="AS122" s="49"/>
      <c r="AT122" s="814"/>
      <c r="AU122" s="835"/>
      <c r="AV122" s="46">
        <f t="shared" si="99"/>
        <v>0</v>
      </c>
      <c r="AW122" s="49"/>
      <c r="AX122" s="49"/>
      <c r="AY122" s="49"/>
      <c r="AZ122" s="49"/>
      <c r="BA122" s="49"/>
      <c r="BB122" s="49"/>
      <c r="BC122" s="814"/>
      <c r="BD122" s="811"/>
      <c r="BE122" s="46">
        <f t="shared" si="100"/>
        <v>0</v>
      </c>
      <c r="BF122" s="49"/>
      <c r="BG122" s="49"/>
      <c r="BH122" s="49"/>
      <c r="BI122" s="49"/>
      <c r="BJ122" s="49"/>
      <c r="BK122" s="49"/>
      <c r="BL122" s="814"/>
      <c r="BM122" s="817"/>
      <c r="BN122" s="46">
        <f t="shared" si="101"/>
        <v>0</v>
      </c>
      <c r="BO122" s="49"/>
      <c r="BP122" s="49"/>
      <c r="BQ122" s="49"/>
      <c r="BR122" s="49"/>
      <c r="BS122" s="49"/>
      <c r="BT122" s="49"/>
      <c r="BU122" s="824"/>
      <c r="BV122" s="825"/>
      <c r="BW122" s="825"/>
      <c r="BX122" s="825"/>
      <c r="BY122" s="825"/>
      <c r="BZ122" s="825"/>
      <c r="CA122" s="825"/>
      <c r="CB122" s="825"/>
      <c r="CC122" s="826"/>
    </row>
    <row r="123" spans="1:81" s="58" customFormat="1" ht="40.200000000000003" customHeight="1" thickTop="1" x14ac:dyDescent="0.3">
      <c r="A123" s="34"/>
      <c r="B123" s="907"/>
      <c r="C123" s="869"/>
      <c r="D123" s="871"/>
      <c r="E123" s="851"/>
      <c r="F123" s="851"/>
      <c r="G123" s="851"/>
      <c r="H123" s="851"/>
      <c r="I123" s="851"/>
      <c r="J123" s="812">
        <v>633</v>
      </c>
      <c r="K123" s="854" t="str">
        <f>+[16]Metas!K724</f>
        <v>Capacitación del Sistema de información de entidades públicas (SIEP DOCUMENTAL)</v>
      </c>
      <c r="L123" s="857">
        <v>1</v>
      </c>
      <c r="M123" s="860">
        <v>1</v>
      </c>
      <c r="N123" s="836"/>
      <c r="O123" s="839"/>
      <c r="P123" s="863">
        <v>1</v>
      </c>
      <c r="Q123" s="866"/>
      <c r="R123" s="812">
        <f>+$J123</f>
        <v>633</v>
      </c>
      <c r="S123" s="231" t="s">
        <v>6070</v>
      </c>
      <c r="T123" s="235" t="s">
        <v>3821</v>
      </c>
      <c r="U123" s="235" t="s">
        <v>3827</v>
      </c>
      <c r="V123" s="235" t="s">
        <v>3830</v>
      </c>
      <c r="W123" s="231" t="s">
        <v>6090</v>
      </c>
      <c r="X123" s="256">
        <v>45108</v>
      </c>
      <c r="Y123" s="256">
        <v>45291</v>
      </c>
      <c r="Z123" s="256"/>
      <c r="AA123" s="256"/>
      <c r="AB123" s="812">
        <f t="shared" ref="AB123" si="173">+$J123</f>
        <v>633</v>
      </c>
      <c r="AC123" s="827">
        <f t="shared" ref="AC123" si="174">+L123</f>
        <v>1</v>
      </c>
      <c r="AD123" s="44">
        <f t="shared" si="85"/>
        <v>0</v>
      </c>
      <c r="AE123" s="44">
        <f t="shared" si="85"/>
        <v>0</v>
      </c>
      <c r="AF123" s="44">
        <f t="shared" si="85"/>
        <v>0</v>
      </c>
      <c r="AG123" s="44">
        <f t="shared" si="84"/>
        <v>0</v>
      </c>
      <c r="AH123" s="44">
        <f t="shared" si="84"/>
        <v>0</v>
      </c>
      <c r="AI123" s="44">
        <f t="shared" si="84"/>
        <v>0</v>
      </c>
      <c r="AJ123" s="44">
        <f t="shared" si="84"/>
        <v>0</v>
      </c>
      <c r="AK123" s="812">
        <f t="shared" ref="AK123" si="175">+$J123</f>
        <v>633</v>
      </c>
      <c r="AL123" s="830">
        <f t="shared" si="154"/>
        <v>0</v>
      </c>
      <c r="AM123" s="44">
        <f t="shared" si="98"/>
        <v>0</v>
      </c>
      <c r="AN123" s="47"/>
      <c r="AO123" s="47"/>
      <c r="AP123" s="47"/>
      <c r="AQ123" s="47"/>
      <c r="AR123" s="47"/>
      <c r="AS123" s="47"/>
      <c r="AT123" s="812">
        <f t="shared" ref="AT123" si="176">+$J123</f>
        <v>633</v>
      </c>
      <c r="AU123" s="833">
        <f t="shared" si="156"/>
        <v>0</v>
      </c>
      <c r="AV123" s="44">
        <f t="shared" si="99"/>
        <v>0</v>
      </c>
      <c r="AW123" s="47"/>
      <c r="AX123" s="47"/>
      <c r="AY123" s="47"/>
      <c r="AZ123" s="47"/>
      <c r="BA123" s="47"/>
      <c r="BB123" s="47"/>
      <c r="BC123" s="812">
        <f t="shared" ref="BC123" si="177">+$J123</f>
        <v>633</v>
      </c>
      <c r="BD123" s="809">
        <f t="shared" si="158"/>
        <v>1</v>
      </c>
      <c r="BE123" s="44">
        <f t="shared" si="100"/>
        <v>0</v>
      </c>
      <c r="BF123" s="47"/>
      <c r="BG123" s="47"/>
      <c r="BH123" s="47"/>
      <c r="BI123" s="47"/>
      <c r="BJ123" s="47"/>
      <c r="BK123" s="47"/>
      <c r="BL123" s="812">
        <f t="shared" ref="BL123" si="178">+$J123</f>
        <v>633</v>
      </c>
      <c r="BM123" s="815">
        <f t="shared" si="160"/>
        <v>0</v>
      </c>
      <c r="BN123" s="44">
        <f t="shared" si="101"/>
        <v>0</v>
      </c>
      <c r="BO123" s="47"/>
      <c r="BP123" s="47"/>
      <c r="BQ123" s="47"/>
      <c r="BR123" s="47"/>
      <c r="BS123" s="47"/>
      <c r="BT123" s="47"/>
      <c r="BU123" s="818"/>
      <c r="BV123" s="819"/>
      <c r="BW123" s="819"/>
      <c r="BX123" s="819"/>
      <c r="BY123" s="819"/>
      <c r="BZ123" s="819"/>
      <c r="CA123" s="819"/>
      <c r="CB123" s="819"/>
      <c r="CC123" s="820"/>
    </row>
    <row r="124" spans="1:81" s="58" customFormat="1" ht="40.200000000000003" customHeight="1" x14ac:dyDescent="0.3">
      <c r="A124" s="34"/>
      <c r="B124" s="907"/>
      <c r="C124" s="869"/>
      <c r="D124" s="872"/>
      <c r="E124" s="852"/>
      <c r="F124" s="852"/>
      <c r="G124" s="852"/>
      <c r="H124" s="852"/>
      <c r="I124" s="852"/>
      <c r="J124" s="813"/>
      <c r="K124" s="855"/>
      <c r="L124" s="858"/>
      <c r="M124" s="861"/>
      <c r="N124" s="837"/>
      <c r="O124" s="840"/>
      <c r="P124" s="864"/>
      <c r="Q124" s="867"/>
      <c r="R124" s="813"/>
      <c r="S124" s="565"/>
      <c r="T124" s="236"/>
      <c r="U124" s="236"/>
      <c r="V124" s="236"/>
      <c r="W124" s="39"/>
      <c r="X124" s="31"/>
      <c r="Y124" s="31"/>
      <c r="Z124" s="31"/>
      <c r="AA124" s="31"/>
      <c r="AB124" s="813"/>
      <c r="AC124" s="828"/>
      <c r="AD124" s="51">
        <f t="shared" si="85"/>
        <v>0</v>
      </c>
      <c r="AE124" s="51">
        <f t="shared" si="85"/>
        <v>0</v>
      </c>
      <c r="AF124" s="51">
        <f t="shared" si="85"/>
        <v>0</v>
      </c>
      <c r="AG124" s="51">
        <f t="shared" si="84"/>
        <v>0</v>
      </c>
      <c r="AH124" s="51">
        <f t="shared" si="84"/>
        <v>0</v>
      </c>
      <c r="AI124" s="51">
        <f t="shared" si="84"/>
        <v>0</v>
      </c>
      <c r="AJ124" s="51">
        <f t="shared" si="84"/>
        <v>0</v>
      </c>
      <c r="AK124" s="813"/>
      <c r="AL124" s="831"/>
      <c r="AM124" s="51">
        <f t="shared" si="98"/>
        <v>0</v>
      </c>
      <c r="AN124" s="257"/>
      <c r="AO124" s="257"/>
      <c r="AP124" s="257"/>
      <c r="AQ124" s="257"/>
      <c r="AR124" s="257"/>
      <c r="AS124" s="257"/>
      <c r="AT124" s="813"/>
      <c r="AU124" s="834"/>
      <c r="AV124" s="51">
        <f t="shared" si="99"/>
        <v>0</v>
      </c>
      <c r="AW124" s="257"/>
      <c r="AX124" s="257"/>
      <c r="AY124" s="257"/>
      <c r="AZ124" s="257"/>
      <c r="BA124" s="257"/>
      <c r="BB124" s="257"/>
      <c r="BC124" s="813"/>
      <c r="BD124" s="810"/>
      <c r="BE124" s="51">
        <f t="shared" si="100"/>
        <v>0</v>
      </c>
      <c r="BF124" s="257"/>
      <c r="BG124" s="257"/>
      <c r="BH124" s="257"/>
      <c r="BI124" s="257"/>
      <c r="BJ124" s="257"/>
      <c r="BK124" s="257"/>
      <c r="BL124" s="813"/>
      <c r="BM124" s="816"/>
      <c r="BN124" s="51">
        <f t="shared" si="101"/>
        <v>0</v>
      </c>
      <c r="BO124" s="257"/>
      <c r="BP124" s="257"/>
      <c r="BQ124" s="257"/>
      <c r="BR124" s="257"/>
      <c r="BS124" s="257"/>
      <c r="BT124" s="257"/>
      <c r="BU124" s="821"/>
      <c r="BV124" s="822"/>
      <c r="BW124" s="822"/>
      <c r="BX124" s="822"/>
      <c r="BY124" s="822"/>
      <c r="BZ124" s="822"/>
      <c r="CA124" s="822"/>
      <c r="CB124" s="822"/>
      <c r="CC124" s="823"/>
    </row>
    <row r="125" spans="1:81" s="58" customFormat="1" ht="40.200000000000003" customHeight="1" x14ac:dyDescent="0.3">
      <c r="A125" s="34"/>
      <c r="B125" s="907"/>
      <c r="C125" s="869"/>
      <c r="D125" s="872"/>
      <c r="E125" s="852"/>
      <c r="F125" s="852"/>
      <c r="G125" s="852"/>
      <c r="H125" s="852"/>
      <c r="I125" s="852"/>
      <c r="J125" s="813"/>
      <c r="K125" s="855"/>
      <c r="L125" s="858"/>
      <c r="M125" s="861"/>
      <c r="N125" s="837"/>
      <c r="O125" s="840"/>
      <c r="P125" s="864"/>
      <c r="Q125" s="867"/>
      <c r="R125" s="813"/>
      <c r="S125" s="565"/>
      <c r="T125" s="236"/>
      <c r="U125" s="236"/>
      <c r="V125" s="236"/>
      <c r="W125" s="39"/>
      <c r="X125" s="31"/>
      <c r="Y125" s="31"/>
      <c r="Z125" s="31"/>
      <c r="AA125" s="31"/>
      <c r="AB125" s="813"/>
      <c r="AC125" s="828"/>
      <c r="AD125" s="51">
        <f t="shared" si="85"/>
        <v>0</v>
      </c>
      <c r="AE125" s="51">
        <f t="shared" si="85"/>
        <v>0</v>
      </c>
      <c r="AF125" s="51">
        <f t="shared" si="85"/>
        <v>0</v>
      </c>
      <c r="AG125" s="51">
        <f t="shared" si="84"/>
        <v>0</v>
      </c>
      <c r="AH125" s="51">
        <f t="shared" si="84"/>
        <v>0</v>
      </c>
      <c r="AI125" s="51">
        <f t="shared" si="84"/>
        <v>0</v>
      </c>
      <c r="AJ125" s="51">
        <f t="shared" si="84"/>
        <v>0</v>
      </c>
      <c r="AK125" s="813"/>
      <c r="AL125" s="831"/>
      <c r="AM125" s="51">
        <f t="shared" si="98"/>
        <v>0</v>
      </c>
      <c r="AN125" s="257"/>
      <c r="AO125" s="257"/>
      <c r="AP125" s="257"/>
      <c r="AQ125" s="257"/>
      <c r="AR125" s="257"/>
      <c r="AS125" s="257"/>
      <c r="AT125" s="813"/>
      <c r="AU125" s="834"/>
      <c r="AV125" s="51">
        <f t="shared" si="99"/>
        <v>0</v>
      </c>
      <c r="AW125" s="257"/>
      <c r="AX125" s="257"/>
      <c r="AY125" s="257"/>
      <c r="AZ125" s="257"/>
      <c r="BA125" s="257"/>
      <c r="BB125" s="257"/>
      <c r="BC125" s="813"/>
      <c r="BD125" s="810"/>
      <c r="BE125" s="51">
        <f t="shared" si="100"/>
        <v>0</v>
      </c>
      <c r="BF125" s="257"/>
      <c r="BG125" s="257"/>
      <c r="BH125" s="257"/>
      <c r="BI125" s="257"/>
      <c r="BJ125" s="257"/>
      <c r="BK125" s="257"/>
      <c r="BL125" s="813"/>
      <c r="BM125" s="816"/>
      <c r="BN125" s="51">
        <f t="shared" si="101"/>
        <v>0</v>
      </c>
      <c r="BO125" s="257"/>
      <c r="BP125" s="257"/>
      <c r="BQ125" s="257"/>
      <c r="BR125" s="257"/>
      <c r="BS125" s="257"/>
      <c r="BT125" s="257"/>
      <c r="BU125" s="821"/>
      <c r="BV125" s="822"/>
      <c r="BW125" s="822"/>
      <c r="BX125" s="822"/>
      <c r="BY125" s="822"/>
      <c r="BZ125" s="822"/>
      <c r="CA125" s="822"/>
      <c r="CB125" s="822"/>
      <c r="CC125" s="823"/>
    </row>
    <row r="126" spans="1:81" s="58" customFormat="1" ht="40.200000000000003" customHeight="1" thickBot="1" x14ac:dyDescent="0.35">
      <c r="A126" s="34"/>
      <c r="B126" s="907"/>
      <c r="C126" s="869"/>
      <c r="D126" s="873"/>
      <c r="E126" s="853"/>
      <c r="F126" s="853"/>
      <c r="G126" s="853"/>
      <c r="H126" s="853"/>
      <c r="I126" s="853"/>
      <c r="J126" s="814"/>
      <c r="K126" s="856"/>
      <c r="L126" s="859"/>
      <c r="M126" s="862"/>
      <c r="N126" s="838"/>
      <c r="O126" s="841"/>
      <c r="P126" s="865"/>
      <c r="Q126" s="874"/>
      <c r="R126" s="814"/>
      <c r="S126" s="571"/>
      <c r="T126" s="237"/>
      <c r="U126" s="237"/>
      <c r="V126" s="237"/>
      <c r="W126" s="232"/>
      <c r="X126" s="260"/>
      <c r="Y126" s="260"/>
      <c r="Z126" s="260"/>
      <c r="AA126" s="260"/>
      <c r="AB126" s="814"/>
      <c r="AC126" s="829"/>
      <c r="AD126" s="46">
        <f t="shared" si="85"/>
        <v>0</v>
      </c>
      <c r="AE126" s="46">
        <f t="shared" si="85"/>
        <v>0</v>
      </c>
      <c r="AF126" s="46">
        <f t="shared" si="85"/>
        <v>0</v>
      </c>
      <c r="AG126" s="46">
        <f t="shared" si="84"/>
        <v>0</v>
      </c>
      <c r="AH126" s="46">
        <f t="shared" si="84"/>
        <v>0</v>
      </c>
      <c r="AI126" s="46">
        <f t="shared" si="84"/>
        <v>0</v>
      </c>
      <c r="AJ126" s="46">
        <f t="shared" si="84"/>
        <v>0</v>
      </c>
      <c r="AK126" s="814"/>
      <c r="AL126" s="832"/>
      <c r="AM126" s="46">
        <f t="shared" si="98"/>
        <v>0</v>
      </c>
      <c r="AN126" s="49"/>
      <c r="AO126" s="49"/>
      <c r="AP126" s="49"/>
      <c r="AQ126" s="49"/>
      <c r="AR126" s="49"/>
      <c r="AS126" s="49"/>
      <c r="AT126" s="814"/>
      <c r="AU126" s="835"/>
      <c r="AV126" s="46">
        <f t="shared" si="99"/>
        <v>0</v>
      </c>
      <c r="AW126" s="49"/>
      <c r="AX126" s="49"/>
      <c r="AY126" s="49"/>
      <c r="AZ126" s="49"/>
      <c r="BA126" s="49"/>
      <c r="BB126" s="49"/>
      <c r="BC126" s="814"/>
      <c r="BD126" s="811"/>
      <c r="BE126" s="46">
        <f t="shared" si="100"/>
        <v>0</v>
      </c>
      <c r="BF126" s="49"/>
      <c r="BG126" s="49"/>
      <c r="BH126" s="49"/>
      <c r="BI126" s="49"/>
      <c r="BJ126" s="49"/>
      <c r="BK126" s="49"/>
      <c r="BL126" s="814"/>
      <c r="BM126" s="817"/>
      <c r="BN126" s="46">
        <f t="shared" si="101"/>
        <v>0</v>
      </c>
      <c r="BO126" s="49"/>
      <c r="BP126" s="49"/>
      <c r="BQ126" s="49"/>
      <c r="BR126" s="49"/>
      <c r="BS126" s="49"/>
      <c r="BT126" s="49"/>
      <c r="BU126" s="824"/>
      <c r="BV126" s="825"/>
      <c r="BW126" s="825"/>
      <c r="BX126" s="825"/>
      <c r="BY126" s="825"/>
      <c r="BZ126" s="825"/>
      <c r="CA126" s="825"/>
      <c r="CB126" s="825"/>
      <c r="CC126" s="826"/>
    </row>
    <row r="127" spans="1:81" s="58" customFormat="1" ht="60" customHeight="1" thickTop="1" x14ac:dyDescent="0.3">
      <c r="A127" s="34"/>
      <c r="B127" s="907"/>
      <c r="C127" s="869"/>
      <c r="D127" s="871"/>
      <c r="E127" s="851"/>
      <c r="F127" s="851"/>
      <c r="G127" s="851"/>
      <c r="H127" s="851"/>
      <c r="I127" s="851"/>
      <c r="J127" s="812">
        <v>634</v>
      </c>
      <c r="K127" s="854" t="str">
        <f>+[16]Metas!K725</f>
        <v>Capacitaciones a los funcionarios en la normatividad vigente para aplicar en sus archivos de Gestión. (1 anual)</v>
      </c>
      <c r="L127" s="857">
        <v>1</v>
      </c>
      <c r="M127" s="860">
        <v>1</v>
      </c>
      <c r="N127" s="836"/>
      <c r="O127" s="839"/>
      <c r="P127" s="863">
        <v>1</v>
      </c>
      <c r="Q127" s="866"/>
      <c r="R127" s="812">
        <f>+$J127</f>
        <v>634</v>
      </c>
      <c r="S127" s="231" t="s">
        <v>6091</v>
      </c>
      <c r="T127" s="235"/>
      <c r="U127" s="235" t="s">
        <v>3827</v>
      </c>
      <c r="V127" s="235" t="s">
        <v>3831</v>
      </c>
      <c r="W127" s="231" t="s">
        <v>6092</v>
      </c>
      <c r="X127" s="256">
        <v>44986</v>
      </c>
      <c r="Y127" s="256">
        <v>45291</v>
      </c>
      <c r="Z127" s="256"/>
      <c r="AA127" s="256"/>
      <c r="AB127" s="812">
        <f t="shared" ref="AB127" si="179">+$J127</f>
        <v>634</v>
      </c>
      <c r="AC127" s="827">
        <f t="shared" ref="AC127" si="180">+L127</f>
        <v>1</v>
      </c>
      <c r="AD127" s="44">
        <f t="shared" si="85"/>
        <v>20000000</v>
      </c>
      <c r="AE127" s="44">
        <f t="shared" si="85"/>
        <v>20000000</v>
      </c>
      <c r="AF127" s="44">
        <f t="shared" si="85"/>
        <v>0</v>
      </c>
      <c r="AG127" s="44">
        <f t="shared" si="84"/>
        <v>0</v>
      </c>
      <c r="AH127" s="44">
        <f t="shared" si="84"/>
        <v>0</v>
      </c>
      <c r="AI127" s="44">
        <f t="shared" si="84"/>
        <v>0</v>
      </c>
      <c r="AJ127" s="44">
        <f t="shared" si="84"/>
        <v>0</v>
      </c>
      <c r="AK127" s="812">
        <f t="shared" ref="AK127" si="181">+$J127</f>
        <v>634</v>
      </c>
      <c r="AL127" s="830">
        <f t="shared" si="154"/>
        <v>0</v>
      </c>
      <c r="AM127" s="44">
        <f t="shared" si="98"/>
        <v>20000000</v>
      </c>
      <c r="AN127" s="47">
        <v>20000000</v>
      </c>
      <c r="AO127" s="47"/>
      <c r="AP127" s="47"/>
      <c r="AQ127" s="47"/>
      <c r="AR127" s="47"/>
      <c r="AS127" s="47"/>
      <c r="AT127" s="812">
        <f t="shared" ref="AT127" si="182">+$J127</f>
        <v>634</v>
      </c>
      <c r="AU127" s="833">
        <f t="shared" si="156"/>
        <v>0</v>
      </c>
      <c r="AV127" s="44">
        <f t="shared" si="99"/>
        <v>0</v>
      </c>
      <c r="AW127" s="47"/>
      <c r="AX127" s="47"/>
      <c r="AY127" s="47"/>
      <c r="AZ127" s="47"/>
      <c r="BA127" s="47"/>
      <c r="BB127" s="47"/>
      <c r="BC127" s="812">
        <f t="shared" ref="BC127" si="183">+$J127</f>
        <v>634</v>
      </c>
      <c r="BD127" s="809">
        <f t="shared" si="158"/>
        <v>1</v>
      </c>
      <c r="BE127" s="44">
        <f t="shared" si="100"/>
        <v>0</v>
      </c>
      <c r="BF127" s="47"/>
      <c r="BG127" s="47"/>
      <c r="BH127" s="47"/>
      <c r="BI127" s="47"/>
      <c r="BJ127" s="47"/>
      <c r="BK127" s="47"/>
      <c r="BL127" s="812">
        <f t="shared" ref="BL127" si="184">+$J127</f>
        <v>634</v>
      </c>
      <c r="BM127" s="815">
        <f t="shared" si="160"/>
        <v>0</v>
      </c>
      <c r="BN127" s="44">
        <f t="shared" si="101"/>
        <v>0</v>
      </c>
      <c r="BO127" s="47"/>
      <c r="BP127" s="47"/>
      <c r="BQ127" s="47"/>
      <c r="BR127" s="47"/>
      <c r="BS127" s="47"/>
      <c r="BT127" s="47"/>
      <c r="BU127" s="818"/>
      <c r="BV127" s="819"/>
      <c r="BW127" s="819"/>
      <c r="BX127" s="819"/>
      <c r="BY127" s="819"/>
      <c r="BZ127" s="819"/>
      <c r="CA127" s="819"/>
      <c r="CB127" s="819"/>
      <c r="CC127" s="820"/>
    </row>
    <row r="128" spans="1:81" s="58" customFormat="1" ht="40.200000000000003" customHeight="1" x14ac:dyDescent="0.3">
      <c r="A128" s="34"/>
      <c r="B128" s="907"/>
      <c r="C128" s="869"/>
      <c r="D128" s="872"/>
      <c r="E128" s="852"/>
      <c r="F128" s="852"/>
      <c r="G128" s="852"/>
      <c r="H128" s="852"/>
      <c r="I128" s="852"/>
      <c r="J128" s="813"/>
      <c r="K128" s="855"/>
      <c r="L128" s="858"/>
      <c r="M128" s="861"/>
      <c r="N128" s="837"/>
      <c r="O128" s="840"/>
      <c r="P128" s="864"/>
      <c r="Q128" s="867"/>
      <c r="R128" s="813"/>
      <c r="S128" s="39"/>
      <c r="T128" s="236"/>
      <c r="U128" s="236"/>
      <c r="V128" s="236"/>
      <c r="W128" s="39"/>
      <c r="X128" s="31"/>
      <c r="Y128" s="31"/>
      <c r="Z128" s="31"/>
      <c r="AA128" s="31"/>
      <c r="AB128" s="813"/>
      <c r="AC128" s="828"/>
      <c r="AD128" s="51">
        <f t="shared" si="85"/>
        <v>0</v>
      </c>
      <c r="AE128" s="51">
        <f t="shared" si="85"/>
        <v>0</v>
      </c>
      <c r="AF128" s="51">
        <f t="shared" si="85"/>
        <v>0</v>
      </c>
      <c r="AG128" s="51">
        <f t="shared" si="84"/>
        <v>0</v>
      </c>
      <c r="AH128" s="51">
        <f t="shared" si="84"/>
        <v>0</v>
      </c>
      <c r="AI128" s="51">
        <f t="shared" si="84"/>
        <v>0</v>
      </c>
      <c r="AJ128" s="51">
        <f t="shared" si="84"/>
        <v>0</v>
      </c>
      <c r="AK128" s="813"/>
      <c r="AL128" s="831"/>
      <c r="AM128" s="51">
        <f t="shared" si="98"/>
        <v>0</v>
      </c>
      <c r="AN128" s="257"/>
      <c r="AO128" s="257"/>
      <c r="AP128" s="257"/>
      <c r="AQ128" s="257"/>
      <c r="AR128" s="257"/>
      <c r="AS128" s="257"/>
      <c r="AT128" s="813"/>
      <c r="AU128" s="834"/>
      <c r="AV128" s="51">
        <f t="shared" si="99"/>
        <v>0</v>
      </c>
      <c r="AW128" s="257"/>
      <c r="AX128" s="257"/>
      <c r="AY128" s="257"/>
      <c r="AZ128" s="257"/>
      <c r="BA128" s="257"/>
      <c r="BB128" s="257"/>
      <c r="BC128" s="813"/>
      <c r="BD128" s="810"/>
      <c r="BE128" s="51">
        <f t="shared" si="100"/>
        <v>0</v>
      </c>
      <c r="BF128" s="257"/>
      <c r="BG128" s="257"/>
      <c r="BH128" s="257"/>
      <c r="BI128" s="257"/>
      <c r="BJ128" s="257"/>
      <c r="BK128" s="257"/>
      <c r="BL128" s="813"/>
      <c r="BM128" s="816"/>
      <c r="BN128" s="51">
        <f t="shared" si="101"/>
        <v>0</v>
      </c>
      <c r="BO128" s="257"/>
      <c r="BP128" s="257"/>
      <c r="BQ128" s="257"/>
      <c r="BR128" s="257"/>
      <c r="BS128" s="257"/>
      <c r="BT128" s="257"/>
      <c r="BU128" s="821"/>
      <c r="BV128" s="822"/>
      <c r="BW128" s="822"/>
      <c r="BX128" s="822"/>
      <c r="BY128" s="822"/>
      <c r="BZ128" s="822"/>
      <c r="CA128" s="822"/>
      <c r="CB128" s="822"/>
      <c r="CC128" s="823"/>
    </row>
    <row r="129" spans="1:81" s="58" customFormat="1" ht="40.200000000000003" customHeight="1" x14ac:dyDescent="0.3">
      <c r="A129" s="34"/>
      <c r="B129" s="907"/>
      <c r="C129" s="869"/>
      <c r="D129" s="872"/>
      <c r="E129" s="852"/>
      <c r="F129" s="852"/>
      <c r="G129" s="852"/>
      <c r="H129" s="852"/>
      <c r="I129" s="852"/>
      <c r="J129" s="813"/>
      <c r="K129" s="855"/>
      <c r="L129" s="858"/>
      <c r="M129" s="861"/>
      <c r="N129" s="837"/>
      <c r="O129" s="840"/>
      <c r="P129" s="864"/>
      <c r="Q129" s="867"/>
      <c r="R129" s="813"/>
      <c r="S129" s="39"/>
      <c r="T129" s="236"/>
      <c r="U129" s="236"/>
      <c r="V129" s="236"/>
      <c r="W129" s="39"/>
      <c r="X129" s="31"/>
      <c r="Y129" s="31"/>
      <c r="Z129" s="31"/>
      <c r="AA129" s="31"/>
      <c r="AB129" s="813"/>
      <c r="AC129" s="828"/>
      <c r="AD129" s="51">
        <f t="shared" si="85"/>
        <v>0</v>
      </c>
      <c r="AE129" s="51">
        <f t="shared" si="85"/>
        <v>0</v>
      </c>
      <c r="AF129" s="51">
        <f t="shared" si="85"/>
        <v>0</v>
      </c>
      <c r="AG129" s="51">
        <f t="shared" si="84"/>
        <v>0</v>
      </c>
      <c r="AH129" s="51">
        <f t="shared" si="84"/>
        <v>0</v>
      </c>
      <c r="AI129" s="51">
        <f t="shared" si="84"/>
        <v>0</v>
      </c>
      <c r="AJ129" s="51">
        <f t="shared" si="84"/>
        <v>0</v>
      </c>
      <c r="AK129" s="813"/>
      <c r="AL129" s="831"/>
      <c r="AM129" s="51">
        <f t="shared" si="98"/>
        <v>0</v>
      </c>
      <c r="AN129" s="257"/>
      <c r="AO129" s="257"/>
      <c r="AP129" s="257"/>
      <c r="AQ129" s="257"/>
      <c r="AR129" s="257"/>
      <c r="AS129" s="257"/>
      <c r="AT129" s="813"/>
      <c r="AU129" s="834"/>
      <c r="AV129" s="51">
        <f t="shared" si="99"/>
        <v>0</v>
      </c>
      <c r="AW129" s="257"/>
      <c r="AX129" s="257"/>
      <c r="AY129" s="257"/>
      <c r="AZ129" s="257"/>
      <c r="BA129" s="257"/>
      <c r="BB129" s="257"/>
      <c r="BC129" s="813"/>
      <c r="BD129" s="810"/>
      <c r="BE129" s="51">
        <f t="shared" si="100"/>
        <v>0</v>
      </c>
      <c r="BF129" s="257"/>
      <c r="BG129" s="257"/>
      <c r="BH129" s="257"/>
      <c r="BI129" s="257"/>
      <c r="BJ129" s="257"/>
      <c r="BK129" s="257"/>
      <c r="BL129" s="813"/>
      <c r="BM129" s="816"/>
      <c r="BN129" s="51">
        <f t="shared" si="101"/>
        <v>0</v>
      </c>
      <c r="BO129" s="257"/>
      <c r="BP129" s="257"/>
      <c r="BQ129" s="257"/>
      <c r="BR129" s="257"/>
      <c r="BS129" s="257"/>
      <c r="BT129" s="257"/>
      <c r="BU129" s="821"/>
      <c r="BV129" s="822"/>
      <c r="BW129" s="822"/>
      <c r="BX129" s="822"/>
      <c r="BY129" s="822"/>
      <c r="BZ129" s="822"/>
      <c r="CA129" s="822"/>
      <c r="CB129" s="822"/>
      <c r="CC129" s="823"/>
    </row>
    <row r="130" spans="1:81" s="58" customFormat="1" ht="40.200000000000003" customHeight="1" thickBot="1" x14ac:dyDescent="0.35">
      <c r="A130" s="34"/>
      <c r="B130" s="907"/>
      <c r="C130" s="869"/>
      <c r="D130" s="873"/>
      <c r="E130" s="853"/>
      <c r="F130" s="853"/>
      <c r="G130" s="853"/>
      <c r="H130" s="853"/>
      <c r="I130" s="853"/>
      <c r="J130" s="814"/>
      <c r="K130" s="856"/>
      <c r="L130" s="859"/>
      <c r="M130" s="862"/>
      <c r="N130" s="838"/>
      <c r="O130" s="841"/>
      <c r="P130" s="865"/>
      <c r="Q130" s="874"/>
      <c r="R130" s="814"/>
      <c r="S130" s="232"/>
      <c r="T130" s="237"/>
      <c r="U130" s="237"/>
      <c r="V130" s="237"/>
      <c r="W130" s="232"/>
      <c r="X130" s="260"/>
      <c r="Y130" s="260"/>
      <c r="Z130" s="260"/>
      <c r="AA130" s="260"/>
      <c r="AB130" s="814"/>
      <c r="AC130" s="829"/>
      <c r="AD130" s="46">
        <f t="shared" si="85"/>
        <v>0</v>
      </c>
      <c r="AE130" s="46">
        <f t="shared" si="85"/>
        <v>0</v>
      </c>
      <c r="AF130" s="46">
        <f t="shared" si="85"/>
        <v>0</v>
      </c>
      <c r="AG130" s="46">
        <f t="shared" si="84"/>
        <v>0</v>
      </c>
      <c r="AH130" s="46">
        <f t="shared" si="84"/>
        <v>0</v>
      </c>
      <c r="AI130" s="46">
        <f t="shared" si="84"/>
        <v>0</v>
      </c>
      <c r="AJ130" s="46">
        <f t="shared" si="84"/>
        <v>0</v>
      </c>
      <c r="AK130" s="814"/>
      <c r="AL130" s="832"/>
      <c r="AM130" s="46">
        <f t="shared" si="98"/>
        <v>0</v>
      </c>
      <c r="AN130" s="49"/>
      <c r="AO130" s="49"/>
      <c r="AP130" s="49"/>
      <c r="AQ130" s="49"/>
      <c r="AR130" s="49"/>
      <c r="AS130" s="49"/>
      <c r="AT130" s="814"/>
      <c r="AU130" s="835"/>
      <c r="AV130" s="46">
        <f t="shared" si="99"/>
        <v>0</v>
      </c>
      <c r="AW130" s="49"/>
      <c r="AX130" s="49"/>
      <c r="AY130" s="49"/>
      <c r="AZ130" s="49"/>
      <c r="BA130" s="49"/>
      <c r="BB130" s="49"/>
      <c r="BC130" s="814"/>
      <c r="BD130" s="811"/>
      <c r="BE130" s="46">
        <f t="shared" si="100"/>
        <v>0</v>
      </c>
      <c r="BF130" s="49"/>
      <c r="BG130" s="49"/>
      <c r="BH130" s="49"/>
      <c r="BI130" s="49"/>
      <c r="BJ130" s="49"/>
      <c r="BK130" s="49"/>
      <c r="BL130" s="814"/>
      <c r="BM130" s="817"/>
      <c r="BN130" s="46">
        <f t="shared" si="101"/>
        <v>0</v>
      </c>
      <c r="BO130" s="49"/>
      <c r="BP130" s="49"/>
      <c r="BQ130" s="49"/>
      <c r="BR130" s="49"/>
      <c r="BS130" s="49"/>
      <c r="BT130" s="49"/>
      <c r="BU130" s="824"/>
      <c r="BV130" s="825"/>
      <c r="BW130" s="825"/>
      <c r="BX130" s="825"/>
      <c r="BY130" s="825"/>
      <c r="BZ130" s="825"/>
      <c r="CA130" s="825"/>
      <c r="CB130" s="825"/>
      <c r="CC130" s="826"/>
    </row>
    <row r="131" spans="1:81" s="58" customFormat="1" ht="40.200000000000003" customHeight="1" thickTop="1" x14ac:dyDescent="0.3">
      <c r="A131" s="34"/>
      <c r="B131" s="907"/>
      <c r="C131" s="869"/>
      <c r="D131" s="871"/>
      <c r="E131" s="851"/>
      <c r="F131" s="851"/>
      <c r="G131" s="851"/>
      <c r="H131" s="851"/>
      <c r="I131" s="851"/>
      <c r="J131" s="812">
        <v>635</v>
      </c>
      <c r="K131" s="854" t="str">
        <f>+[16]Metas!K726</f>
        <v>Instrumentos archivísticos implementados en el archivo central y de gestión</v>
      </c>
      <c r="L131" s="857">
        <v>4</v>
      </c>
      <c r="M131" s="860">
        <v>4</v>
      </c>
      <c r="N131" s="836"/>
      <c r="O131" s="839"/>
      <c r="P131" s="863">
        <v>4</v>
      </c>
      <c r="Q131" s="866"/>
      <c r="R131" s="812">
        <f>+$J131</f>
        <v>635</v>
      </c>
      <c r="S131" s="231" t="s">
        <v>6093</v>
      </c>
      <c r="T131" s="235"/>
      <c r="U131" s="235" t="s">
        <v>3827</v>
      </c>
      <c r="V131" s="235" t="s">
        <v>3831</v>
      </c>
      <c r="W131" s="231" t="s">
        <v>6094</v>
      </c>
      <c r="X131" s="258">
        <v>44927</v>
      </c>
      <c r="Y131" s="258">
        <v>45291</v>
      </c>
      <c r="Z131" s="258"/>
      <c r="AA131" s="258"/>
      <c r="AB131" s="812">
        <f t="shared" ref="AB131" si="185">+$J131</f>
        <v>635</v>
      </c>
      <c r="AC131" s="827">
        <f t="shared" ref="AC131" si="186">+L131</f>
        <v>4</v>
      </c>
      <c r="AD131" s="44">
        <f t="shared" si="85"/>
        <v>0</v>
      </c>
      <c r="AE131" s="44">
        <f t="shared" si="85"/>
        <v>0</v>
      </c>
      <c r="AF131" s="44">
        <f t="shared" si="85"/>
        <v>0</v>
      </c>
      <c r="AG131" s="44">
        <f t="shared" si="84"/>
        <v>0</v>
      </c>
      <c r="AH131" s="44">
        <f t="shared" si="84"/>
        <v>0</v>
      </c>
      <c r="AI131" s="44">
        <f t="shared" si="84"/>
        <v>0</v>
      </c>
      <c r="AJ131" s="44">
        <f t="shared" ref="AJ131:AJ146" si="187">+AS131+BB131+BK131+BT131</f>
        <v>0</v>
      </c>
      <c r="AK131" s="812">
        <f t="shared" ref="AK131" si="188">+$J131</f>
        <v>635</v>
      </c>
      <c r="AL131" s="830">
        <f t="shared" si="154"/>
        <v>0</v>
      </c>
      <c r="AM131" s="44">
        <f t="shared" si="98"/>
        <v>0</v>
      </c>
      <c r="AN131" s="47"/>
      <c r="AO131" s="47"/>
      <c r="AP131" s="47"/>
      <c r="AQ131" s="47"/>
      <c r="AR131" s="47"/>
      <c r="AS131" s="47"/>
      <c r="AT131" s="812">
        <f t="shared" ref="AT131" si="189">+$J131</f>
        <v>635</v>
      </c>
      <c r="AU131" s="833">
        <f t="shared" si="156"/>
        <v>0</v>
      </c>
      <c r="AV131" s="44">
        <f t="shared" si="99"/>
        <v>0</v>
      </c>
      <c r="AW131" s="47"/>
      <c r="AX131" s="47"/>
      <c r="AY131" s="47"/>
      <c r="AZ131" s="47"/>
      <c r="BA131" s="47"/>
      <c r="BB131" s="47"/>
      <c r="BC131" s="812">
        <f t="shared" ref="BC131" si="190">+$J131</f>
        <v>635</v>
      </c>
      <c r="BD131" s="809">
        <f t="shared" si="158"/>
        <v>4</v>
      </c>
      <c r="BE131" s="44">
        <f t="shared" si="100"/>
        <v>0</v>
      </c>
      <c r="BF131" s="47"/>
      <c r="BG131" s="47"/>
      <c r="BH131" s="47"/>
      <c r="BI131" s="47"/>
      <c r="BJ131" s="47"/>
      <c r="BK131" s="47"/>
      <c r="BL131" s="812">
        <f t="shared" ref="BL131" si="191">+$J131</f>
        <v>635</v>
      </c>
      <c r="BM131" s="815">
        <f t="shared" si="160"/>
        <v>0</v>
      </c>
      <c r="BN131" s="44">
        <f t="shared" si="101"/>
        <v>0</v>
      </c>
      <c r="BO131" s="47"/>
      <c r="BP131" s="47"/>
      <c r="BQ131" s="47"/>
      <c r="BR131" s="47"/>
      <c r="BS131" s="47"/>
      <c r="BT131" s="47"/>
      <c r="BU131" s="818"/>
      <c r="BV131" s="819"/>
      <c r="BW131" s="819"/>
      <c r="BX131" s="819"/>
      <c r="BY131" s="819"/>
      <c r="BZ131" s="819"/>
      <c r="CA131" s="819"/>
      <c r="CB131" s="819"/>
      <c r="CC131" s="820"/>
    </row>
    <row r="132" spans="1:81" s="58" customFormat="1" ht="40.200000000000003" customHeight="1" x14ac:dyDescent="0.3">
      <c r="A132" s="34"/>
      <c r="B132" s="907"/>
      <c r="C132" s="869"/>
      <c r="D132" s="872"/>
      <c r="E132" s="852"/>
      <c r="F132" s="852"/>
      <c r="G132" s="852"/>
      <c r="H132" s="852"/>
      <c r="I132" s="852"/>
      <c r="J132" s="813"/>
      <c r="K132" s="855"/>
      <c r="L132" s="858"/>
      <c r="M132" s="861"/>
      <c r="N132" s="837"/>
      <c r="O132" s="840"/>
      <c r="P132" s="864"/>
      <c r="Q132" s="867"/>
      <c r="R132" s="813"/>
      <c r="S132" s="565"/>
      <c r="T132" s="566"/>
      <c r="U132" s="236" t="s">
        <v>3827</v>
      </c>
      <c r="V132" s="236" t="s">
        <v>3831</v>
      </c>
      <c r="W132" s="39" t="s">
        <v>6095</v>
      </c>
      <c r="X132" s="31">
        <v>44927</v>
      </c>
      <c r="Y132" s="31">
        <v>45291</v>
      </c>
      <c r="Z132" s="31"/>
      <c r="AA132" s="31"/>
      <c r="AB132" s="813"/>
      <c r="AC132" s="828"/>
      <c r="AD132" s="51">
        <f t="shared" si="85"/>
        <v>0</v>
      </c>
      <c r="AE132" s="51">
        <f t="shared" si="85"/>
        <v>0</v>
      </c>
      <c r="AF132" s="51">
        <f t="shared" si="85"/>
        <v>0</v>
      </c>
      <c r="AG132" s="51">
        <f t="shared" si="85"/>
        <v>0</v>
      </c>
      <c r="AH132" s="51">
        <f t="shared" si="85"/>
        <v>0</v>
      </c>
      <c r="AI132" s="51">
        <f t="shared" si="85"/>
        <v>0</v>
      </c>
      <c r="AJ132" s="51">
        <f t="shared" si="187"/>
        <v>0</v>
      </c>
      <c r="AK132" s="813"/>
      <c r="AL132" s="831"/>
      <c r="AM132" s="51">
        <f t="shared" si="98"/>
        <v>0</v>
      </c>
      <c r="AN132" s="257"/>
      <c r="AO132" s="257"/>
      <c r="AP132" s="257"/>
      <c r="AQ132" s="257"/>
      <c r="AR132" s="257"/>
      <c r="AS132" s="257"/>
      <c r="AT132" s="813"/>
      <c r="AU132" s="834"/>
      <c r="AV132" s="51">
        <f t="shared" si="99"/>
        <v>0</v>
      </c>
      <c r="AW132" s="257"/>
      <c r="AX132" s="257"/>
      <c r="AY132" s="257"/>
      <c r="AZ132" s="257"/>
      <c r="BA132" s="257"/>
      <c r="BB132" s="257"/>
      <c r="BC132" s="813"/>
      <c r="BD132" s="810"/>
      <c r="BE132" s="51">
        <f t="shared" si="100"/>
        <v>0</v>
      </c>
      <c r="BF132" s="257"/>
      <c r="BG132" s="257"/>
      <c r="BH132" s="257"/>
      <c r="BI132" s="257"/>
      <c r="BJ132" s="257"/>
      <c r="BK132" s="257"/>
      <c r="BL132" s="813"/>
      <c r="BM132" s="816"/>
      <c r="BN132" s="51">
        <f t="shared" si="101"/>
        <v>0</v>
      </c>
      <c r="BO132" s="257"/>
      <c r="BP132" s="257"/>
      <c r="BQ132" s="257"/>
      <c r="BR132" s="257"/>
      <c r="BS132" s="257"/>
      <c r="BT132" s="257"/>
      <c r="BU132" s="821"/>
      <c r="BV132" s="822"/>
      <c r="BW132" s="822"/>
      <c r="BX132" s="822"/>
      <c r="BY132" s="822"/>
      <c r="BZ132" s="822"/>
      <c r="CA132" s="822"/>
      <c r="CB132" s="822"/>
      <c r="CC132" s="823"/>
    </row>
    <row r="133" spans="1:81" s="58" customFormat="1" ht="40.200000000000003" customHeight="1" x14ac:dyDescent="0.3">
      <c r="A133" s="34"/>
      <c r="B133" s="907"/>
      <c r="C133" s="869"/>
      <c r="D133" s="872"/>
      <c r="E133" s="852"/>
      <c r="F133" s="852"/>
      <c r="G133" s="852"/>
      <c r="H133" s="852"/>
      <c r="I133" s="852"/>
      <c r="J133" s="813"/>
      <c r="K133" s="855"/>
      <c r="L133" s="858"/>
      <c r="M133" s="861"/>
      <c r="N133" s="837"/>
      <c r="O133" s="840"/>
      <c r="P133" s="864"/>
      <c r="Q133" s="867"/>
      <c r="R133" s="813"/>
      <c r="S133" s="39"/>
      <c r="T133" s="236"/>
      <c r="U133" s="236"/>
      <c r="V133" s="236"/>
      <c r="W133" s="39"/>
      <c r="X133" s="31"/>
      <c r="Y133" s="31"/>
      <c r="Z133" s="31"/>
      <c r="AA133" s="31"/>
      <c r="AB133" s="813"/>
      <c r="AC133" s="828"/>
      <c r="AD133" s="51">
        <f t="shared" ref="AD133:AI146" si="192">+AM133+AV133+BE133+BN133</f>
        <v>0</v>
      </c>
      <c r="AE133" s="51">
        <f t="shared" si="192"/>
        <v>0</v>
      </c>
      <c r="AF133" s="51">
        <f t="shared" si="192"/>
        <v>0</v>
      </c>
      <c r="AG133" s="51">
        <f t="shared" si="192"/>
        <v>0</v>
      </c>
      <c r="AH133" s="51">
        <f t="shared" si="192"/>
        <v>0</v>
      </c>
      <c r="AI133" s="51">
        <f t="shared" si="192"/>
        <v>0</v>
      </c>
      <c r="AJ133" s="51">
        <f t="shared" si="187"/>
        <v>0</v>
      </c>
      <c r="AK133" s="813"/>
      <c r="AL133" s="831"/>
      <c r="AM133" s="51">
        <f t="shared" si="98"/>
        <v>0</v>
      </c>
      <c r="AN133" s="257"/>
      <c r="AO133" s="257"/>
      <c r="AP133" s="257"/>
      <c r="AQ133" s="257"/>
      <c r="AR133" s="257"/>
      <c r="AS133" s="257"/>
      <c r="AT133" s="813"/>
      <c r="AU133" s="834"/>
      <c r="AV133" s="51">
        <f t="shared" si="99"/>
        <v>0</v>
      </c>
      <c r="AW133" s="257"/>
      <c r="AX133" s="257"/>
      <c r="AY133" s="257"/>
      <c r="AZ133" s="257"/>
      <c r="BA133" s="257"/>
      <c r="BB133" s="257"/>
      <c r="BC133" s="813"/>
      <c r="BD133" s="810"/>
      <c r="BE133" s="51">
        <f t="shared" si="100"/>
        <v>0</v>
      </c>
      <c r="BF133" s="257"/>
      <c r="BG133" s="257"/>
      <c r="BH133" s="257"/>
      <c r="BI133" s="257"/>
      <c r="BJ133" s="257"/>
      <c r="BK133" s="257"/>
      <c r="BL133" s="813"/>
      <c r="BM133" s="816"/>
      <c r="BN133" s="51">
        <f t="shared" si="101"/>
        <v>0</v>
      </c>
      <c r="BO133" s="257"/>
      <c r="BP133" s="257"/>
      <c r="BQ133" s="257"/>
      <c r="BR133" s="257"/>
      <c r="BS133" s="257"/>
      <c r="BT133" s="257"/>
      <c r="BU133" s="821"/>
      <c r="BV133" s="822"/>
      <c r="BW133" s="822"/>
      <c r="BX133" s="822"/>
      <c r="BY133" s="822"/>
      <c r="BZ133" s="822"/>
      <c r="CA133" s="822"/>
      <c r="CB133" s="822"/>
      <c r="CC133" s="823"/>
    </row>
    <row r="134" spans="1:81" s="58" customFormat="1" ht="40.200000000000003" customHeight="1" thickBot="1" x14ac:dyDescent="0.35">
      <c r="A134" s="34"/>
      <c r="B134" s="907"/>
      <c r="C134" s="870"/>
      <c r="D134" s="873"/>
      <c r="E134" s="853"/>
      <c r="F134" s="853"/>
      <c r="G134" s="853"/>
      <c r="H134" s="853"/>
      <c r="I134" s="853"/>
      <c r="J134" s="814"/>
      <c r="K134" s="856"/>
      <c r="L134" s="859"/>
      <c r="M134" s="862"/>
      <c r="N134" s="838"/>
      <c r="O134" s="841"/>
      <c r="P134" s="865"/>
      <c r="Q134" s="874"/>
      <c r="R134" s="814"/>
      <c r="S134" s="232"/>
      <c r="T134" s="237"/>
      <c r="U134" s="237"/>
      <c r="V134" s="237"/>
      <c r="W134" s="232"/>
      <c r="X134" s="260"/>
      <c r="Y134" s="260"/>
      <c r="Z134" s="260"/>
      <c r="AA134" s="260"/>
      <c r="AB134" s="814"/>
      <c r="AC134" s="829"/>
      <c r="AD134" s="46">
        <f t="shared" si="192"/>
        <v>0</v>
      </c>
      <c r="AE134" s="46">
        <f t="shared" si="192"/>
        <v>0</v>
      </c>
      <c r="AF134" s="46">
        <f t="shared" si="192"/>
        <v>0</v>
      </c>
      <c r="AG134" s="46">
        <f t="shared" si="192"/>
        <v>0</v>
      </c>
      <c r="AH134" s="46">
        <f t="shared" si="192"/>
        <v>0</v>
      </c>
      <c r="AI134" s="46">
        <f t="shared" si="192"/>
        <v>0</v>
      </c>
      <c r="AJ134" s="46">
        <f t="shared" si="187"/>
        <v>0</v>
      </c>
      <c r="AK134" s="814"/>
      <c r="AL134" s="832"/>
      <c r="AM134" s="46">
        <f t="shared" si="98"/>
        <v>0</v>
      </c>
      <c r="AN134" s="49"/>
      <c r="AO134" s="49"/>
      <c r="AP134" s="49"/>
      <c r="AQ134" s="49"/>
      <c r="AR134" s="49"/>
      <c r="AS134" s="49"/>
      <c r="AT134" s="814"/>
      <c r="AU134" s="835"/>
      <c r="AV134" s="46">
        <f t="shared" si="99"/>
        <v>0</v>
      </c>
      <c r="AW134" s="49"/>
      <c r="AX134" s="49"/>
      <c r="AY134" s="49"/>
      <c r="AZ134" s="49"/>
      <c r="BA134" s="49"/>
      <c r="BB134" s="49"/>
      <c r="BC134" s="814"/>
      <c r="BD134" s="811"/>
      <c r="BE134" s="46">
        <f t="shared" si="100"/>
        <v>0</v>
      </c>
      <c r="BF134" s="49"/>
      <c r="BG134" s="49"/>
      <c r="BH134" s="49"/>
      <c r="BI134" s="49"/>
      <c r="BJ134" s="49"/>
      <c r="BK134" s="49"/>
      <c r="BL134" s="814"/>
      <c r="BM134" s="817"/>
      <c r="BN134" s="46">
        <f t="shared" si="101"/>
        <v>0</v>
      </c>
      <c r="BO134" s="49"/>
      <c r="BP134" s="49"/>
      <c r="BQ134" s="49"/>
      <c r="BR134" s="49"/>
      <c r="BS134" s="49"/>
      <c r="BT134" s="49"/>
      <c r="BU134" s="824"/>
      <c r="BV134" s="825"/>
      <c r="BW134" s="825"/>
      <c r="BX134" s="825"/>
      <c r="BY134" s="825"/>
      <c r="BZ134" s="825"/>
      <c r="CA134" s="825"/>
      <c r="CB134" s="825"/>
      <c r="CC134" s="826"/>
    </row>
    <row r="135" spans="1:81" s="58" customFormat="1" ht="40.200000000000003" customHeight="1" thickTop="1" x14ac:dyDescent="0.3">
      <c r="A135" s="34"/>
      <c r="B135" s="907"/>
      <c r="C135" s="1226" t="s">
        <v>985</v>
      </c>
      <c r="D135" s="871"/>
      <c r="E135" s="851"/>
      <c r="F135" s="851"/>
      <c r="G135" s="851"/>
      <c r="H135" s="851"/>
      <c r="I135" s="851"/>
      <c r="J135" s="812">
        <v>636</v>
      </c>
      <c r="K135" s="854" t="str">
        <f>+[16]Metas!K727</f>
        <v xml:space="preserve">Proceso implementado para retener el conocimiento de los funcionarios a pensionarse o retirarse. </v>
      </c>
      <c r="L135" s="1187">
        <v>0.25</v>
      </c>
      <c r="M135" s="1190">
        <f>SUM(N135:Q135)</f>
        <v>0.25</v>
      </c>
      <c r="N135" s="1193"/>
      <c r="O135" s="1175"/>
      <c r="P135" s="1178">
        <v>0.25</v>
      </c>
      <c r="Q135" s="1181"/>
      <c r="R135" s="812">
        <f>+$J135</f>
        <v>636</v>
      </c>
      <c r="S135" s="231" t="s">
        <v>6096</v>
      </c>
      <c r="T135" s="235"/>
      <c r="U135" s="235"/>
      <c r="V135" s="235"/>
      <c r="W135" s="337" t="s">
        <v>6097</v>
      </c>
      <c r="X135" s="258">
        <v>44927</v>
      </c>
      <c r="Y135" s="258">
        <v>45107</v>
      </c>
      <c r="Z135" s="258"/>
      <c r="AA135" s="258"/>
      <c r="AB135" s="812">
        <f t="shared" ref="AB135" si="193">+$J135</f>
        <v>636</v>
      </c>
      <c r="AC135" s="827">
        <f t="shared" ref="AC135" si="194">+L135</f>
        <v>0.25</v>
      </c>
      <c r="AD135" s="44">
        <f t="shared" si="192"/>
        <v>0</v>
      </c>
      <c r="AE135" s="44">
        <f t="shared" si="192"/>
        <v>0</v>
      </c>
      <c r="AF135" s="44">
        <f t="shared" si="192"/>
        <v>0</v>
      </c>
      <c r="AG135" s="44">
        <f t="shared" si="192"/>
        <v>0</v>
      </c>
      <c r="AH135" s="44">
        <f t="shared" si="192"/>
        <v>0</v>
      </c>
      <c r="AI135" s="44">
        <f t="shared" si="192"/>
        <v>0</v>
      </c>
      <c r="AJ135" s="44">
        <f t="shared" si="187"/>
        <v>0</v>
      </c>
      <c r="AK135" s="812">
        <f t="shared" ref="AK135" si="195">+$J135</f>
        <v>636</v>
      </c>
      <c r="AL135" s="830">
        <f>+N135</f>
        <v>0</v>
      </c>
      <c r="AM135" s="44">
        <f t="shared" si="98"/>
        <v>0</v>
      </c>
      <c r="AN135" s="47"/>
      <c r="AO135" s="47"/>
      <c r="AP135" s="47"/>
      <c r="AQ135" s="47"/>
      <c r="AR135" s="47"/>
      <c r="AS135" s="47"/>
      <c r="AT135" s="812">
        <f t="shared" ref="AT135" si="196">+$J135</f>
        <v>636</v>
      </c>
      <c r="AU135" s="833">
        <f>+O135</f>
        <v>0</v>
      </c>
      <c r="AV135" s="44">
        <f t="shared" si="99"/>
        <v>0</v>
      </c>
      <c r="AW135" s="47"/>
      <c r="AX135" s="47"/>
      <c r="AY135" s="47"/>
      <c r="AZ135" s="47"/>
      <c r="BA135" s="47"/>
      <c r="BB135" s="47"/>
      <c r="BC135" s="812">
        <f t="shared" ref="BC135" si="197">+$J135</f>
        <v>636</v>
      </c>
      <c r="BD135" s="809">
        <f>+P135</f>
        <v>0.25</v>
      </c>
      <c r="BE135" s="44">
        <f t="shared" si="100"/>
        <v>0</v>
      </c>
      <c r="BF135" s="47"/>
      <c r="BG135" s="47"/>
      <c r="BH135" s="47"/>
      <c r="BI135" s="47"/>
      <c r="BJ135" s="47"/>
      <c r="BK135" s="47"/>
      <c r="BL135" s="812">
        <f t="shared" ref="BL135" si="198">+$J135</f>
        <v>636</v>
      </c>
      <c r="BM135" s="815">
        <f>+Q135</f>
        <v>0</v>
      </c>
      <c r="BN135" s="44">
        <f t="shared" si="101"/>
        <v>0</v>
      </c>
      <c r="BO135" s="47"/>
      <c r="BP135" s="47"/>
      <c r="BQ135" s="47"/>
      <c r="BR135" s="47"/>
      <c r="BS135" s="47"/>
      <c r="BT135" s="47"/>
      <c r="BU135" s="818"/>
      <c r="BV135" s="819"/>
      <c r="BW135" s="819"/>
      <c r="BX135" s="819"/>
      <c r="BY135" s="819"/>
      <c r="BZ135" s="819"/>
      <c r="CA135" s="819"/>
      <c r="CB135" s="819"/>
      <c r="CC135" s="820"/>
    </row>
    <row r="136" spans="1:81" s="58" customFormat="1" ht="40.200000000000003" customHeight="1" x14ac:dyDescent="0.3">
      <c r="A136" s="34"/>
      <c r="B136" s="907"/>
      <c r="C136" s="1227"/>
      <c r="D136" s="872"/>
      <c r="E136" s="852"/>
      <c r="F136" s="852"/>
      <c r="G136" s="852"/>
      <c r="H136" s="852"/>
      <c r="I136" s="852"/>
      <c r="J136" s="813"/>
      <c r="K136" s="855"/>
      <c r="L136" s="1188"/>
      <c r="M136" s="1191"/>
      <c r="N136" s="1194"/>
      <c r="O136" s="1176"/>
      <c r="P136" s="1179"/>
      <c r="Q136" s="1182"/>
      <c r="R136" s="813"/>
      <c r="S136" s="39"/>
      <c r="T136" s="236"/>
      <c r="U136" s="236"/>
      <c r="V136" s="236"/>
      <c r="W136" s="39" t="s">
        <v>6098</v>
      </c>
      <c r="X136" s="31">
        <v>45108</v>
      </c>
      <c r="Y136" s="31">
        <v>45291</v>
      </c>
      <c r="Z136" s="567"/>
      <c r="AA136" s="567"/>
      <c r="AB136" s="813"/>
      <c r="AC136" s="828"/>
      <c r="AD136" s="51">
        <f t="shared" si="192"/>
        <v>0</v>
      </c>
      <c r="AE136" s="51">
        <f t="shared" si="192"/>
        <v>0</v>
      </c>
      <c r="AF136" s="51">
        <f t="shared" si="192"/>
        <v>0</v>
      </c>
      <c r="AG136" s="51">
        <f t="shared" si="192"/>
        <v>0</v>
      </c>
      <c r="AH136" s="51">
        <f t="shared" si="192"/>
        <v>0</v>
      </c>
      <c r="AI136" s="51">
        <f t="shared" si="192"/>
        <v>0</v>
      </c>
      <c r="AJ136" s="51">
        <f t="shared" si="187"/>
        <v>0</v>
      </c>
      <c r="AK136" s="813"/>
      <c r="AL136" s="831"/>
      <c r="AM136" s="51">
        <f t="shared" si="98"/>
        <v>0</v>
      </c>
      <c r="AN136" s="257"/>
      <c r="AO136" s="257"/>
      <c r="AP136" s="257"/>
      <c r="AQ136" s="257"/>
      <c r="AR136" s="257"/>
      <c r="AS136" s="257"/>
      <c r="AT136" s="813"/>
      <c r="AU136" s="834"/>
      <c r="AV136" s="51">
        <f t="shared" si="99"/>
        <v>0</v>
      </c>
      <c r="AW136" s="257"/>
      <c r="AX136" s="257"/>
      <c r="AY136" s="257"/>
      <c r="AZ136" s="257"/>
      <c r="BA136" s="257"/>
      <c r="BB136" s="257"/>
      <c r="BC136" s="813"/>
      <c r="BD136" s="810"/>
      <c r="BE136" s="51">
        <f t="shared" si="100"/>
        <v>0</v>
      </c>
      <c r="BF136" s="257"/>
      <c r="BG136" s="257"/>
      <c r="BH136" s="257"/>
      <c r="BI136" s="257"/>
      <c r="BJ136" s="257"/>
      <c r="BK136" s="257"/>
      <c r="BL136" s="813"/>
      <c r="BM136" s="816"/>
      <c r="BN136" s="51">
        <f t="shared" si="101"/>
        <v>0</v>
      </c>
      <c r="BO136" s="257"/>
      <c r="BP136" s="257"/>
      <c r="BQ136" s="257"/>
      <c r="BR136" s="257"/>
      <c r="BS136" s="257"/>
      <c r="BT136" s="257"/>
      <c r="BU136" s="821"/>
      <c r="BV136" s="822"/>
      <c r="BW136" s="822"/>
      <c r="BX136" s="822"/>
      <c r="BY136" s="822"/>
      <c r="BZ136" s="822"/>
      <c r="CA136" s="822"/>
      <c r="CB136" s="822"/>
      <c r="CC136" s="823"/>
    </row>
    <row r="137" spans="1:81" s="58" customFormat="1" ht="40.200000000000003" customHeight="1" x14ac:dyDescent="0.3">
      <c r="A137" s="34"/>
      <c r="B137" s="907"/>
      <c r="C137" s="1227"/>
      <c r="D137" s="872"/>
      <c r="E137" s="852"/>
      <c r="F137" s="852"/>
      <c r="G137" s="852"/>
      <c r="H137" s="852"/>
      <c r="I137" s="852"/>
      <c r="J137" s="813"/>
      <c r="K137" s="855"/>
      <c r="L137" s="1188"/>
      <c r="M137" s="1191"/>
      <c r="N137" s="1194"/>
      <c r="O137" s="1176"/>
      <c r="P137" s="1179"/>
      <c r="Q137" s="1182"/>
      <c r="R137" s="813"/>
      <c r="S137" s="39"/>
      <c r="T137" s="236"/>
      <c r="U137" s="236"/>
      <c r="V137" s="236"/>
      <c r="W137" s="39"/>
      <c r="X137" s="31"/>
      <c r="Y137" s="31"/>
      <c r="Z137" s="31"/>
      <c r="AA137" s="31"/>
      <c r="AB137" s="813"/>
      <c r="AC137" s="828"/>
      <c r="AD137" s="51">
        <f t="shared" si="192"/>
        <v>0</v>
      </c>
      <c r="AE137" s="51">
        <f t="shared" si="192"/>
        <v>0</v>
      </c>
      <c r="AF137" s="51">
        <f t="shared" si="192"/>
        <v>0</v>
      </c>
      <c r="AG137" s="51">
        <f t="shared" si="192"/>
        <v>0</v>
      </c>
      <c r="AH137" s="51">
        <f t="shared" si="192"/>
        <v>0</v>
      </c>
      <c r="AI137" s="51">
        <f t="shared" si="192"/>
        <v>0</v>
      </c>
      <c r="AJ137" s="51">
        <f t="shared" si="187"/>
        <v>0</v>
      </c>
      <c r="AK137" s="813"/>
      <c r="AL137" s="831"/>
      <c r="AM137" s="51">
        <f t="shared" si="98"/>
        <v>0</v>
      </c>
      <c r="AN137" s="257"/>
      <c r="AO137" s="257"/>
      <c r="AP137" s="257"/>
      <c r="AQ137" s="257"/>
      <c r="AR137" s="257"/>
      <c r="AS137" s="257"/>
      <c r="AT137" s="813"/>
      <c r="AU137" s="834"/>
      <c r="AV137" s="51">
        <f t="shared" si="99"/>
        <v>0</v>
      </c>
      <c r="AW137" s="257"/>
      <c r="AX137" s="257"/>
      <c r="AY137" s="257"/>
      <c r="AZ137" s="257"/>
      <c r="BA137" s="257"/>
      <c r="BB137" s="257"/>
      <c r="BC137" s="813"/>
      <c r="BD137" s="810"/>
      <c r="BE137" s="51">
        <f t="shared" si="100"/>
        <v>0</v>
      </c>
      <c r="BF137" s="257"/>
      <c r="BG137" s="257"/>
      <c r="BH137" s="257"/>
      <c r="BI137" s="257"/>
      <c r="BJ137" s="257"/>
      <c r="BK137" s="257"/>
      <c r="BL137" s="813"/>
      <c r="BM137" s="816"/>
      <c r="BN137" s="51">
        <f t="shared" si="101"/>
        <v>0</v>
      </c>
      <c r="BO137" s="257"/>
      <c r="BP137" s="257"/>
      <c r="BQ137" s="257"/>
      <c r="BR137" s="257"/>
      <c r="BS137" s="257"/>
      <c r="BT137" s="257"/>
      <c r="BU137" s="821"/>
      <c r="BV137" s="822"/>
      <c r="BW137" s="822"/>
      <c r="BX137" s="822"/>
      <c r="BY137" s="822"/>
      <c r="BZ137" s="822"/>
      <c r="CA137" s="822"/>
      <c r="CB137" s="822"/>
      <c r="CC137" s="823"/>
    </row>
    <row r="138" spans="1:81" s="58" customFormat="1" ht="40.200000000000003" customHeight="1" thickBot="1" x14ac:dyDescent="0.35">
      <c r="A138" s="34"/>
      <c r="B138" s="907"/>
      <c r="C138" s="1227"/>
      <c r="D138" s="873"/>
      <c r="E138" s="853"/>
      <c r="F138" s="853"/>
      <c r="G138" s="853"/>
      <c r="H138" s="853"/>
      <c r="I138" s="853"/>
      <c r="J138" s="814"/>
      <c r="K138" s="856"/>
      <c r="L138" s="1189"/>
      <c r="M138" s="1192"/>
      <c r="N138" s="1195"/>
      <c r="O138" s="1177"/>
      <c r="P138" s="1180"/>
      <c r="Q138" s="1183"/>
      <c r="R138" s="814"/>
      <c r="S138" s="232"/>
      <c r="T138" s="237"/>
      <c r="U138" s="237"/>
      <c r="V138" s="237"/>
      <c r="W138" s="232"/>
      <c r="X138" s="260"/>
      <c r="Y138" s="260"/>
      <c r="Z138" s="260"/>
      <c r="AA138" s="260"/>
      <c r="AB138" s="814"/>
      <c r="AC138" s="829"/>
      <c r="AD138" s="46">
        <f t="shared" si="192"/>
        <v>0</v>
      </c>
      <c r="AE138" s="46">
        <f t="shared" si="192"/>
        <v>0</v>
      </c>
      <c r="AF138" s="46">
        <f t="shared" si="192"/>
        <v>0</v>
      </c>
      <c r="AG138" s="46">
        <f t="shared" si="192"/>
        <v>0</v>
      </c>
      <c r="AH138" s="46">
        <f t="shared" si="192"/>
        <v>0</v>
      </c>
      <c r="AI138" s="46">
        <f t="shared" si="192"/>
        <v>0</v>
      </c>
      <c r="AJ138" s="46">
        <f t="shared" si="187"/>
        <v>0</v>
      </c>
      <c r="AK138" s="814"/>
      <c r="AL138" s="832"/>
      <c r="AM138" s="46">
        <f t="shared" si="98"/>
        <v>0</v>
      </c>
      <c r="AN138" s="49"/>
      <c r="AO138" s="49"/>
      <c r="AP138" s="49"/>
      <c r="AQ138" s="49"/>
      <c r="AR138" s="49"/>
      <c r="AS138" s="49"/>
      <c r="AT138" s="814"/>
      <c r="AU138" s="835"/>
      <c r="AV138" s="46">
        <f t="shared" si="99"/>
        <v>0</v>
      </c>
      <c r="AW138" s="49"/>
      <c r="AX138" s="49"/>
      <c r="AY138" s="49"/>
      <c r="AZ138" s="49"/>
      <c r="BA138" s="49"/>
      <c r="BB138" s="49"/>
      <c r="BC138" s="814"/>
      <c r="BD138" s="811"/>
      <c r="BE138" s="46">
        <f t="shared" si="100"/>
        <v>0</v>
      </c>
      <c r="BF138" s="49"/>
      <c r="BG138" s="49"/>
      <c r="BH138" s="49"/>
      <c r="BI138" s="49"/>
      <c r="BJ138" s="49"/>
      <c r="BK138" s="49"/>
      <c r="BL138" s="814"/>
      <c r="BM138" s="817"/>
      <c r="BN138" s="46">
        <f t="shared" si="101"/>
        <v>0</v>
      </c>
      <c r="BO138" s="49"/>
      <c r="BP138" s="49"/>
      <c r="BQ138" s="49"/>
      <c r="BR138" s="49"/>
      <c r="BS138" s="49"/>
      <c r="BT138" s="49"/>
      <c r="BU138" s="824"/>
      <c r="BV138" s="825"/>
      <c r="BW138" s="825"/>
      <c r="BX138" s="825"/>
      <c r="BY138" s="825"/>
      <c r="BZ138" s="825"/>
      <c r="CA138" s="825"/>
      <c r="CB138" s="825"/>
      <c r="CC138" s="826"/>
    </row>
    <row r="139" spans="1:81" s="58" customFormat="1" ht="40.200000000000003" customHeight="1" thickTop="1" x14ac:dyDescent="0.3">
      <c r="A139" s="34"/>
      <c r="B139" s="907"/>
      <c r="C139" s="1227"/>
      <c r="D139" s="871"/>
      <c r="E139" s="851"/>
      <c r="F139" s="851"/>
      <c r="G139" s="851"/>
      <c r="H139" s="851"/>
      <c r="I139" s="851"/>
      <c r="J139" s="812">
        <v>637</v>
      </c>
      <c r="K139" s="854" t="str">
        <f>+[16]Metas!K728</f>
        <v xml:space="preserve">Actualización de la base de datos de los pensionados y pre pensionados </v>
      </c>
      <c r="L139" s="857">
        <v>1</v>
      </c>
      <c r="M139" s="860">
        <f>SUM(N139:Q139)</f>
        <v>1</v>
      </c>
      <c r="N139" s="836"/>
      <c r="O139" s="839"/>
      <c r="P139" s="863">
        <v>1</v>
      </c>
      <c r="Q139" s="866"/>
      <c r="R139" s="812">
        <f>+$J139</f>
        <v>637</v>
      </c>
      <c r="S139" s="231" t="s">
        <v>6099</v>
      </c>
      <c r="T139" s="235"/>
      <c r="U139" s="235" t="s">
        <v>6100</v>
      </c>
      <c r="V139" s="235" t="s">
        <v>3831</v>
      </c>
      <c r="W139" s="231" t="s">
        <v>6101</v>
      </c>
      <c r="X139" s="258">
        <v>44927</v>
      </c>
      <c r="Y139" s="258">
        <v>45199</v>
      </c>
      <c r="Z139" s="258"/>
      <c r="AA139" s="258"/>
      <c r="AB139" s="812">
        <f t="shared" ref="AB139" si="199">+$J139</f>
        <v>637</v>
      </c>
      <c r="AC139" s="827">
        <f t="shared" ref="AC139" si="200">+L139</f>
        <v>1</v>
      </c>
      <c r="AD139" s="44">
        <f t="shared" si="192"/>
        <v>0</v>
      </c>
      <c r="AE139" s="44">
        <f t="shared" si="192"/>
        <v>0</v>
      </c>
      <c r="AF139" s="44">
        <f t="shared" si="192"/>
        <v>0</v>
      </c>
      <c r="AG139" s="44">
        <f t="shared" si="192"/>
        <v>0</v>
      </c>
      <c r="AH139" s="44">
        <f t="shared" si="192"/>
        <v>0</v>
      </c>
      <c r="AI139" s="44">
        <f t="shared" si="192"/>
        <v>0</v>
      </c>
      <c r="AJ139" s="44">
        <f t="shared" si="187"/>
        <v>0</v>
      </c>
      <c r="AK139" s="812">
        <f t="shared" ref="AK139" si="201">+$J139</f>
        <v>637</v>
      </c>
      <c r="AL139" s="830">
        <f>+N139</f>
        <v>0</v>
      </c>
      <c r="AM139" s="44">
        <f t="shared" si="98"/>
        <v>0</v>
      </c>
      <c r="AN139" s="47"/>
      <c r="AO139" s="47"/>
      <c r="AP139" s="47"/>
      <c r="AQ139" s="47"/>
      <c r="AR139" s="47"/>
      <c r="AS139" s="47"/>
      <c r="AT139" s="812">
        <f t="shared" ref="AT139" si="202">+$J139</f>
        <v>637</v>
      </c>
      <c r="AU139" s="833">
        <f>+O139</f>
        <v>0</v>
      </c>
      <c r="AV139" s="44">
        <f t="shared" si="99"/>
        <v>0</v>
      </c>
      <c r="AW139" s="47"/>
      <c r="AX139" s="47"/>
      <c r="AY139" s="47"/>
      <c r="AZ139" s="47"/>
      <c r="BA139" s="47"/>
      <c r="BB139" s="47"/>
      <c r="BC139" s="812">
        <f t="shared" ref="BC139" si="203">+$J139</f>
        <v>637</v>
      </c>
      <c r="BD139" s="809">
        <f>+P139</f>
        <v>1</v>
      </c>
      <c r="BE139" s="44">
        <f t="shared" si="100"/>
        <v>0</v>
      </c>
      <c r="BF139" s="47"/>
      <c r="BG139" s="47"/>
      <c r="BH139" s="47"/>
      <c r="BI139" s="47"/>
      <c r="BJ139" s="47"/>
      <c r="BK139" s="47"/>
      <c r="BL139" s="812">
        <f t="shared" ref="BL139" si="204">+$J139</f>
        <v>637</v>
      </c>
      <c r="BM139" s="815">
        <f>+Q139</f>
        <v>0</v>
      </c>
      <c r="BN139" s="44">
        <f t="shared" si="101"/>
        <v>0</v>
      </c>
      <c r="BO139" s="47"/>
      <c r="BP139" s="47"/>
      <c r="BQ139" s="47"/>
      <c r="BR139" s="47"/>
      <c r="BS139" s="47"/>
      <c r="BT139" s="47"/>
      <c r="BU139" s="818"/>
      <c r="BV139" s="819"/>
      <c r="BW139" s="819"/>
      <c r="BX139" s="819"/>
      <c r="BY139" s="819"/>
      <c r="BZ139" s="819"/>
      <c r="CA139" s="819"/>
      <c r="CB139" s="819"/>
      <c r="CC139" s="820"/>
    </row>
    <row r="140" spans="1:81" s="58" customFormat="1" ht="40.200000000000003" customHeight="1" x14ac:dyDescent="0.3">
      <c r="A140" s="34"/>
      <c r="B140" s="907"/>
      <c r="C140" s="1227"/>
      <c r="D140" s="872"/>
      <c r="E140" s="852"/>
      <c r="F140" s="852"/>
      <c r="G140" s="852"/>
      <c r="H140" s="852"/>
      <c r="I140" s="852"/>
      <c r="J140" s="813"/>
      <c r="K140" s="855"/>
      <c r="L140" s="858"/>
      <c r="M140" s="861"/>
      <c r="N140" s="837"/>
      <c r="O140" s="840"/>
      <c r="P140" s="864"/>
      <c r="Q140" s="867"/>
      <c r="R140" s="813"/>
      <c r="S140" s="39"/>
      <c r="T140" s="236"/>
      <c r="U140" s="236"/>
      <c r="V140" s="236"/>
      <c r="W140" s="39"/>
      <c r="X140" s="31"/>
      <c r="Y140" s="31"/>
      <c r="Z140" s="31"/>
      <c r="AA140" s="31"/>
      <c r="AB140" s="813"/>
      <c r="AC140" s="828"/>
      <c r="AD140" s="51">
        <f t="shared" si="192"/>
        <v>0</v>
      </c>
      <c r="AE140" s="51">
        <f t="shared" si="192"/>
        <v>0</v>
      </c>
      <c r="AF140" s="51">
        <f t="shared" si="192"/>
        <v>0</v>
      </c>
      <c r="AG140" s="51">
        <f t="shared" si="192"/>
        <v>0</v>
      </c>
      <c r="AH140" s="51">
        <f t="shared" si="192"/>
        <v>0</v>
      </c>
      <c r="AI140" s="51">
        <f t="shared" si="192"/>
        <v>0</v>
      </c>
      <c r="AJ140" s="51">
        <f t="shared" si="187"/>
        <v>0</v>
      </c>
      <c r="AK140" s="813"/>
      <c r="AL140" s="831"/>
      <c r="AM140" s="51">
        <f t="shared" ref="AM140:AM146" si="205">SUM(AN140:AS140)</f>
        <v>0</v>
      </c>
      <c r="AN140" s="257"/>
      <c r="AO140" s="257"/>
      <c r="AP140" s="257"/>
      <c r="AQ140" s="257"/>
      <c r="AR140" s="257"/>
      <c r="AS140" s="257"/>
      <c r="AT140" s="813"/>
      <c r="AU140" s="834"/>
      <c r="AV140" s="51">
        <f t="shared" ref="AV140:AV146" si="206">SUM(AW140:BB140)</f>
        <v>0</v>
      </c>
      <c r="AW140" s="257"/>
      <c r="AX140" s="257"/>
      <c r="AY140" s="257"/>
      <c r="AZ140" s="257"/>
      <c r="BA140" s="257"/>
      <c r="BB140" s="257"/>
      <c r="BC140" s="813"/>
      <c r="BD140" s="810"/>
      <c r="BE140" s="51">
        <f t="shared" ref="BE140:BE146" si="207">SUM(BF140:BK140)</f>
        <v>0</v>
      </c>
      <c r="BF140" s="257"/>
      <c r="BG140" s="257"/>
      <c r="BH140" s="257"/>
      <c r="BI140" s="257"/>
      <c r="BJ140" s="257"/>
      <c r="BK140" s="257"/>
      <c r="BL140" s="813"/>
      <c r="BM140" s="816"/>
      <c r="BN140" s="51">
        <f t="shared" ref="BN140:BN146" si="208">SUM(BO140:BT140)</f>
        <v>0</v>
      </c>
      <c r="BO140" s="257"/>
      <c r="BP140" s="257"/>
      <c r="BQ140" s="257"/>
      <c r="BR140" s="257"/>
      <c r="BS140" s="257"/>
      <c r="BT140" s="257"/>
      <c r="BU140" s="821"/>
      <c r="BV140" s="822"/>
      <c r="BW140" s="822"/>
      <c r="BX140" s="822"/>
      <c r="BY140" s="822"/>
      <c r="BZ140" s="822"/>
      <c r="CA140" s="822"/>
      <c r="CB140" s="822"/>
      <c r="CC140" s="823"/>
    </row>
    <row r="141" spans="1:81" s="58" customFormat="1" ht="40.200000000000003" customHeight="1" x14ac:dyDescent="0.3">
      <c r="A141" s="34"/>
      <c r="B141" s="907"/>
      <c r="C141" s="1227"/>
      <c r="D141" s="872"/>
      <c r="E141" s="852"/>
      <c r="F141" s="852"/>
      <c r="G141" s="852"/>
      <c r="H141" s="852"/>
      <c r="I141" s="852"/>
      <c r="J141" s="813"/>
      <c r="K141" s="855"/>
      <c r="L141" s="858"/>
      <c r="M141" s="861"/>
      <c r="N141" s="837"/>
      <c r="O141" s="840"/>
      <c r="P141" s="864"/>
      <c r="Q141" s="867"/>
      <c r="R141" s="813"/>
      <c r="S141" s="39"/>
      <c r="T141" s="236"/>
      <c r="U141" s="236"/>
      <c r="V141" s="236"/>
      <c r="W141" s="39"/>
      <c r="X141" s="31"/>
      <c r="Y141" s="31"/>
      <c r="Z141" s="31"/>
      <c r="AA141" s="31"/>
      <c r="AB141" s="813"/>
      <c r="AC141" s="828"/>
      <c r="AD141" s="51">
        <f t="shared" si="192"/>
        <v>0</v>
      </c>
      <c r="AE141" s="51">
        <f t="shared" si="192"/>
        <v>0</v>
      </c>
      <c r="AF141" s="51">
        <f t="shared" si="192"/>
        <v>0</v>
      </c>
      <c r="AG141" s="51">
        <f t="shared" si="192"/>
        <v>0</v>
      </c>
      <c r="AH141" s="51">
        <f t="shared" si="192"/>
        <v>0</v>
      </c>
      <c r="AI141" s="51">
        <f t="shared" si="192"/>
        <v>0</v>
      </c>
      <c r="AJ141" s="51">
        <f t="shared" si="187"/>
        <v>0</v>
      </c>
      <c r="AK141" s="813"/>
      <c r="AL141" s="831"/>
      <c r="AM141" s="51">
        <f t="shared" si="205"/>
        <v>0</v>
      </c>
      <c r="AN141" s="257"/>
      <c r="AO141" s="257"/>
      <c r="AP141" s="257"/>
      <c r="AQ141" s="257"/>
      <c r="AR141" s="257"/>
      <c r="AS141" s="257"/>
      <c r="AT141" s="813"/>
      <c r="AU141" s="834"/>
      <c r="AV141" s="51">
        <f t="shared" si="206"/>
        <v>0</v>
      </c>
      <c r="AW141" s="257"/>
      <c r="AX141" s="257"/>
      <c r="AY141" s="257"/>
      <c r="AZ141" s="257"/>
      <c r="BA141" s="257"/>
      <c r="BB141" s="257"/>
      <c r="BC141" s="813"/>
      <c r="BD141" s="810"/>
      <c r="BE141" s="51">
        <f t="shared" si="207"/>
        <v>0</v>
      </c>
      <c r="BF141" s="257"/>
      <c r="BG141" s="257"/>
      <c r="BH141" s="257"/>
      <c r="BI141" s="257"/>
      <c r="BJ141" s="257"/>
      <c r="BK141" s="257"/>
      <c r="BL141" s="813"/>
      <c r="BM141" s="816"/>
      <c r="BN141" s="51">
        <f t="shared" si="208"/>
        <v>0</v>
      </c>
      <c r="BO141" s="257"/>
      <c r="BP141" s="257"/>
      <c r="BQ141" s="257"/>
      <c r="BR141" s="257"/>
      <c r="BS141" s="257"/>
      <c r="BT141" s="257"/>
      <c r="BU141" s="821"/>
      <c r="BV141" s="822"/>
      <c r="BW141" s="822"/>
      <c r="BX141" s="822"/>
      <c r="BY141" s="822"/>
      <c r="BZ141" s="822"/>
      <c r="CA141" s="822"/>
      <c r="CB141" s="822"/>
      <c r="CC141" s="823"/>
    </row>
    <row r="142" spans="1:81" s="58" customFormat="1" ht="40.200000000000003" customHeight="1" thickBot="1" x14ac:dyDescent="0.35">
      <c r="A142" s="34"/>
      <c r="B142" s="907"/>
      <c r="C142" s="1228"/>
      <c r="D142" s="873"/>
      <c r="E142" s="853"/>
      <c r="F142" s="853"/>
      <c r="G142" s="853"/>
      <c r="H142" s="853"/>
      <c r="I142" s="853"/>
      <c r="J142" s="814"/>
      <c r="K142" s="856"/>
      <c r="L142" s="859"/>
      <c r="M142" s="862"/>
      <c r="N142" s="838"/>
      <c r="O142" s="841"/>
      <c r="P142" s="865"/>
      <c r="Q142" s="874"/>
      <c r="R142" s="814"/>
      <c r="S142" s="232"/>
      <c r="T142" s="237"/>
      <c r="U142" s="237"/>
      <c r="V142" s="237"/>
      <c r="W142" s="232"/>
      <c r="X142" s="260"/>
      <c r="Y142" s="260"/>
      <c r="Z142" s="260"/>
      <c r="AA142" s="260"/>
      <c r="AB142" s="814"/>
      <c r="AC142" s="829"/>
      <c r="AD142" s="46">
        <f t="shared" si="192"/>
        <v>0</v>
      </c>
      <c r="AE142" s="46">
        <f t="shared" si="192"/>
        <v>0</v>
      </c>
      <c r="AF142" s="46">
        <f t="shared" si="192"/>
        <v>0</v>
      </c>
      <c r="AG142" s="46">
        <f t="shared" si="192"/>
        <v>0</v>
      </c>
      <c r="AH142" s="46">
        <f t="shared" si="192"/>
        <v>0</v>
      </c>
      <c r="AI142" s="46">
        <f t="shared" si="192"/>
        <v>0</v>
      </c>
      <c r="AJ142" s="46">
        <f t="shared" si="187"/>
        <v>0</v>
      </c>
      <c r="AK142" s="814"/>
      <c r="AL142" s="832"/>
      <c r="AM142" s="46">
        <f t="shared" si="205"/>
        <v>0</v>
      </c>
      <c r="AN142" s="49"/>
      <c r="AO142" s="49"/>
      <c r="AP142" s="49"/>
      <c r="AQ142" s="49"/>
      <c r="AR142" s="49"/>
      <c r="AS142" s="49"/>
      <c r="AT142" s="814"/>
      <c r="AU142" s="835"/>
      <c r="AV142" s="46">
        <f t="shared" si="206"/>
        <v>0</v>
      </c>
      <c r="AW142" s="49"/>
      <c r="AX142" s="49"/>
      <c r="AY142" s="49"/>
      <c r="AZ142" s="49"/>
      <c r="BA142" s="49"/>
      <c r="BB142" s="49"/>
      <c r="BC142" s="814"/>
      <c r="BD142" s="811"/>
      <c r="BE142" s="46">
        <f t="shared" si="207"/>
        <v>0</v>
      </c>
      <c r="BF142" s="49"/>
      <c r="BG142" s="49"/>
      <c r="BH142" s="49"/>
      <c r="BI142" s="49"/>
      <c r="BJ142" s="49"/>
      <c r="BK142" s="49"/>
      <c r="BL142" s="814"/>
      <c r="BM142" s="817"/>
      <c r="BN142" s="46">
        <f t="shared" si="208"/>
        <v>0</v>
      </c>
      <c r="BO142" s="49"/>
      <c r="BP142" s="49"/>
      <c r="BQ142" s="49"/>
      <c r="BR142" s="49"/>
      <c r="BS142" s="49"/>
      <c r="BT142" s="49"/>
      <c r="BU142" s="824"/>
      <c r="BV142" s="825"/>
      <c r="BW142" s="825"/>
      <c r="BX142" s="825"/>
      <c r="BY142" s="825"/>
      <c r="BZ142" s="825"/>
      <c r="CA142" s="825"/>
      <c r="CB142" s="825"/>
      <c r="CC142" s="826"/>
    </row>
    <row r="143" spans="1:81" s="58" customFormat="1" ht="40.200000000000003" customHeight="1" thickTop="1" x14ac:dyDescent="0.3">
      <c r="A143" s="34"/>
      <c r="B143" s="907"/>
      <c r="C143" s="1226" t="s">
        <v>989</v>
      </c>
      <c r="D143" s="871"/>
      <c r="E143" s="851"/>
      <c r="F143" s="851"/>
      <c r="G143" s="851"/>
      <c r="H143" s="851"/>
      <c r="I143" s="851"/>
      <c r="J143" s="812">
        <v>638</v>
      </c>
      <c r="K143" s="854" t="str">
        <f>+[16]Metas!K729</f>
        <v>Escuela de gestión pública y participación ciudadana proyectado y ejecutado</v>
      </c>
      <c r="L143" s="857">
        <v>1</v>
      </c>
      <c r="M143" s="860">
        <v>1</v>
      </c>
      <c r="N143" s="836"/>
      <c r="O143" s="839"/>
      <c r="P143" s="863">
        <v>1</v>
      </c>
      <c r="Q143" s="866"/>
      <c r="R143" s="812">
        <f>+$J143</f>
        <v>638</v>
      </c>
      <c r="S143" s="337" t="s">
        <v>6102</v>
      </c>
      <c r="T143" s="235"/>
      <c r="U143" s="236" t="s">
        <v>3827</v>
      </c>
      <c r="V143" s="235" t="s">
        <v>3831</v>
      </c>
      <c r="W143" s="231" t="s">
        <v>6103</v>
      </c>
      <c r="X143" s="258">
        <v>44927</v>
      </c>
      <c r="Y143" s="258">
        <v>45291</v>
      </c>
      <c r="Z143" s="256"/>
      <c r="AA143" s="256"/>
      <c r="AB143" s="812">
        <f t="shared" ref="AB143" si="209">+$J143</f>
        <v>638</v>
      </c>
      <c r="AC143" s="827">
        <f t="shared" ref="AC143" si="210">+L143</f>
        <v>1</v>
      </c>
      <c r="AD143" s="44">
        <f t="shared" si="192"/>
        <v>1100000000</v>
      </c>
      <c r="AE143" s="44">
        <f t="shared" si="192"/>
        <v>1100000000</v>
      </c>
      <c r="AF143" s="44">
        <f t="shared" si="192"/>
        <v>0</v>
      </c>
      <c r="AG143" s="44">
        <f t="shared" si="192"/>
        <v>0</v>
      </c>
      <c r="AH143" s="44">
        <f t="shared" si="192"/>
        <v>0</v>
      </c>
      <c r="AI143" s="44">
        <f t="shared" si="192"/>
        <v>0</v>
      </c>
      <c r="AJ143" s="44">
        <f t="shared" si="187"/>
        <v>0</v>
      </c>
      <c r="AK143" s="812">
        <f t="shared" ref="AK143" si="211">+$J143</f>
        <v>638</v>
      </c>
      <c r="AL143" s="830">
        <f>+N143</f>
        <v>0</v>
      </c>
      <c r="AM143" s="44">
        <f t="shared" si="205"/>
        <v>1100000000</v>
      </c>
      <c r="AN143" s="47">
        <v>1100000000</v>
      </c>
      <c r="AO143" s="47"/>
      <c r="AP143" s="47"/>
      <c r="AQ143" s="47"/>
      <c r="AR143" s="47"/>
      <c r="AS143" s="47"/>
      <c r="AT143" s="812">
        <f t="shared" ref="AT143" si="212">+$J143</f>
        <v>638</v>
      </c>
      <c r="AU143" s="833">
        <f>+O143</f>
        <v>0</v>
      </c>
      <c r="AV143" s="44">
        <f t="shared" si="206"/>
        <v>0</v>
      </c>
      <c r="AW143" s="47"/>
      <c r="AX143" s="47"/>
      <c r="AY143" s="47"/>
      <c r="AZ143" s="47"/>
      <c r="BA143" s="47"/>
      <c r="BB143" s="47"/>
      <c r="BC143" s="812">
        <f t="shared" ref="BC143" si="213">+$J143</f>
        <v>638</v>
      </c>
      <c r="BD143" s="809">
        <f>+P143</f>
        <v>1</v>
      </c>
      <c r="BE143" s="44">
        <f t="shared" si="207"/>
        <v>0</v>
      </c>
      <c r="BF143" s="47"/>
      <c r="BG143" s="47"/>
      <c r="BH143" s="47"/>
      <c r="BI143" s="47"/>
      <c r="BJ143" s="47"/>
      <c r="BK143" s="47"/>
      <c r="BL143" s="812">
        <f t="shared" ref="BL143" si="214">+$J143</f>
        <v>638</v>
      </c>
      <c r="BM143" s="815">
        <f>+Q143</f>
        <v>0</v>
      </c>
      <c r="BN143" s="44">
        <f t="shared" si="208"/>
        <v>0</v>
      </c>
      <c r="BO143" s="47"/>
      <c r="BP143" s="47"/>
      <c r="BQ143" s="47"/>
      <c r="BR143" s="47"/>
      <c r="BS143" s="47"/>
      <c r="BT143" s="47"/>
      <c r="BU143" s="818"/>
      <c r="BV143" s="819"/>
      <c r="BW143" s="819"/>
      <c r="BX143" s="819"/>
      <c r="BY143" s="819"/>
      <c r="BZ143" s="819"/>
      <c r="CA143" s="819"/>
      <c r="CB143" s="819"/>
      <c r="CC143" s="820"/>
    </row>
    <row r="144" spans="1:81" s="58" customFormat="1" ht="40.200000000000003" customHeight="1" x14ac:dyDescent="0.3">
      <c r="A144" s="34"/>
      <c r="B144" s="907"/>
      <c r="C144" s="1227"/>
      <c r="D144" s="872"/>
      <c r="E144" s="852"/>
      <c r="F144" s="852"/>
      <c r="G144" s="852"/>
      <c r="H144" s="852"/>
      <c r="I144" s="852"/>
      <c r="J144" s="813"/>
      <c r="K144" s="855"/>
      <c r="L144" s="858"/>
      <c r="M144" s="861"/>
      <c r="N144" s="837"/>
      <c r="O144" s="840"/>
      <c r="P144" s="864"/>
      <c r="Q144" s="867"/>
      <c r="R144" s="813"/>
      <c r="S144" s="39" t="s">
        <v>6104</v>
      </c>
      <c r="T144" s="236"/>
      <c r="U144" s="236" t="s">
        <v>6083</v>
      </c>
      <c r="V144" s="236" t="s">
        <v>3831</v>
      </c>
      <c r="W144" s="39" t="s">
        <v>6105</v>
      </c>
      <c r="X144" s="31">
        <v>44927</v>
      </c>
      <c r="Y144" s="31">
        <v>45291</v>
      </c>
      <c r="Z144" s="31"/>
      <c r="AA144" s="31"/>
      <c r="AB144" s="813"/>
      <c r="AC144" s="828"/>
      <c r="AD144" s="51">
        <f t="shared" si="192"/>
        <v>0</v>
      </c>
      <c r="AE144" s="51">
        <f t="shared" si="192"/>
        <v>0</v>
      </c>
      <c r="AF144" s="51">
        <f t="shared" si="192"/>
        <v>0</v>
      </c>
      <c r="AG144" s="51">
        <f t="shared" si="192"/>
        <v>0</v>
      </c>
      <c r="AH144" s="51">
        <f t="shared" si="192"/>
        <v>0</v>
      </c>
      <c r="AI144" s="51">
        <f t="shared" si="192"/>
        <v>0</v>
      </c>
      <c r="AJ144" s="51">
        <f t="shared" si="187"/>
        <v>0</v>
      </c>
      <c r="AK144" s="813"/>
      <c r="AL144" s="831"/>
      <c r="AM144" s="51">
        <f t="shared" si="205"/>
        <v>0</v>
      </c>
      <c r="AN144" s="257"/>
      <c r="AO144" s="257"/>
      <c r="AP144" s="257"/>
      <c r="AQ144" s="257"/>
      <c r="AR144" s="257"/>
      <c r="AS144" s="257"/>
      <c r="AT144" s="813"/>
      <c r="AU144" s="834"/>
      <c r="AV144" s="51">
        <f t="shared" si="206"/>
        <v>0</v>
      </c>
      <c r="AW144" s="257"/>
      <c r="AX144" s="257"/>
      <c r="AY144" s="257"/>
      <c r="AZ144" s="257"/>
      <c r="BA144" s="257"/>
      <c r="BB144" s="257"/>
      <c r="BC144" s="813"/>
      <c r="BD144" s="810"/>
      <c r="BE144" s="51">
        <f t="shared" si="207"/>
        <v>0</v>
      </c>
      <c r="BF144" s="257"/>
      <c r="BG144" s="257"/>
      <c r="BH144" s="257"/>
      <c r="BI144" s="257"/>
      <c r="BJ144" s="257"/>
      <c r="BK144" s="257"/>
      <c r="BL144" s="813"/>
      <c r="BM144" s="816"/>
      <c r="BN144" s="51">
        <f t="shared" si="208"/>
        <v>0</v>
      </c>
      <c r="BO144" s="257"/>
      <c r="BP144" s="257"/>
      <c r="BQ144" s="257"/>
      <c r="BR144" s="257"/>
      <c r="BS144" s="257"/>
      <c r="BT144" s="257"/>
      <c r="BU144" s="821"/>
      <c r="BV144" s="822"/>
      <c r="BW144" s="822"/>
      <c r="BX144" s="822"/>
      <c r="BY144" s="822"/>
      <c r="BZ144" s="822"/>
      <c r="CA144" s="822"/>
      <c r="CB144" s="822"/>
      <c r="CC144" s="823"/>
    </row>
    <row r="145" spans="1:81" s="58" customFormat="1" ht="40.200000000000003" customHeight="1" x14ac:dyDescent="0.3">
      <c r="A145" s="34"/>
      <c r="B145" s="907"/>
      <c r="C145" s="1227"/>
      <c r="D145" s="872"/>
      <c r="E145" s="852"/>
      <c r="F145" s="852"/>
      <c r="G145" s="852"/>
      <c r="H145" s="852"/>
      <c r="I145" s="852"/>
      <c r="J145" s="813"/>
      <c r="K145" s="855"/>
      <c r="L145" s="858"/>
      <c r="M145" s="861"/>
      <c r="N145" s="837"/>
      <c r="O145" s="840"/>
      <c r="P145" s="864"/>
      <c r="Q145" s="867"/>
      <c r="R145" s="813"/>
      <c r="S145" s="39"/>
      <c r="T145" s="236"/>
      <c r="U145" s="236"/>
      <c r="V145" s="236"/>
      <c r="W145" s="39"/>
      <c r="X145" s="31"/>
      <c r="Y145" s="31"/>
      <c r="Z145" s="31"/>
      <c r="AA145" s="31"/>
      <c r="AB145" s="813"/>
      <c r="AC145" s="828"/>
      <c r="AD145" s="51">
        <f t="shared" si="192"/>
        <v>0</v>
      </c>
      <c r="AE145" s="51">
        <f t="shared" si="192"/>
        <v>0</v>
      </c>
      <c r="AF145" s="51">
        <f t="shared" si="192"/>
        <v>0</v>
      </c>
      <c r="AG145" s="51">
        <f t="shared" si="192"/>
        <v>0</v>
      </c>
      <c r="AH145" s="51">
        <f t="shared" si="192"/>
        <v>0</v>
      </c>
      <c r="AI145" s="51">
        <f t="shared" si="192"/>
        <v>0</v>
      </c>
      <c r="AJ145" s="51">
        <f t="shared" si="187"/>
        <v>0</v>
      </c>
      <c r="AK145" s="813"/>
      <c r="AL145" s="831"/>
      <c r="AM145" s="51">
        <f t="shared" si="205"/>
        <v>0</v>
      </c>
      <c r="AN145" s="257"/>
      <c r="AO145" s="257"/>
      <c r="AP145" s="257"/>
      <c r="AQ145" s="257"/>
      <c r="AR145" s="257"/>
      <c r="AS145" s="257"/>
      <c r="AT145" s="813"/>
      <c r="AU145" s="834"/>
      <c r="AV145" s="51">
        <f t="shared" si="206"/>
        <v>0</v>
      </c>
      <c r="AW145" s="257"/>
      <c r="AX145" s="257"/>
      <c r="AY145" s="257"/>
      <c r="AZ145" s="257"/>
      <c r="BA145" s="257"/>
      <c r="BB145" s="257"/>
      <c r="BC145" s="813"/>
      <c r="BD145" s="810"/>
      <c r="BE145" s="51">
        <f t="shared" si="207"/>
        <v>0</v>
      </c>
      <c r="BF145" s="257"/>
      <c r="BG145" s="257"/>
      <c r="BH145" s="257"/>
      <c r="BI145" s="257"/>
      <c r="BJ145" s="257"/>
      <c r="BK145" s="257"/>
      <c r="BL145" s="813"/>
      <c r="BM145" s="816"/>
      <c r="BN145" s="51">
        <f t="shared" si="208"/>
        <v>0</v>
      </c>
      <c r="BO145" s="257"/>
      <c r="BP145" s="257"/>
      <c r="BQ145" s="257"/>
      <c r="BR145" s="257"/>
      <c r="BS145" s="257"/>
      <c r="BT145" s="257"/>
      <c r="BU145" s="821"/>
      <c r="BV145" s="822"/>
      <c r="BW145" s="822"/>
      <c r="BX145" s="822"/>
      <c r="BY145" s="822"/>
      <c r="BZ145" s="822"/>
      <c r="CA145" s="822"/>
      <c r="CB145" s="822"/>
      <c r="CC145" s="823"/>
    </row>
    <row r="146" spans="1:81" s="58" customFormat="1" ht="40.200000000000003" customHeight="1" thickBot="1" x14ac:dyDescent="0.35">
      <c r="A146" s="34"/>
      <c r="B146" s="908"/>
      <c r="C146" s="1228"/>
      <c r="D146" s="873"/>
      <c r="E146" s="853"/>
      <c r="F146" s="853"/>
      <c r="G146" s="853"/>
      <c r="H146" s="853"/>
      <c r="I146" s="853"/>
      <c r="J146" s="814"/>
      <c r="K146" s="856"/>
      <c r="L146" s="859"/>
      <c r="M146" s="862"/>
      <c r="N146" s="838"/>
      <c r="O146" s="841"/>
      <c r="P146" s="865"/>
      <c r="Q146" s="874"/>
      <c r="R146" s="814"/>
      <c r="S146" s="232"/>
      <c r="T146" s="237"/>
      <c r="U146" s="237"/>
      <c r="V146" s="237"/>
      <c r="W146" s="232"/>
      <c r="X146" s="260"/>
      <c r="Y146" s="260"/>
      <c r="Z146" s="260"/>
      <c r="AA146" s="260"/>
      <c r="AB146" s="814"/>
      <c r="AC146" s="829"/>
      <c r="AD146" s="46">
        <f t="shared" si="192"/>
        <v>0</v>
      </c>
      <c r="AE146" s="46">
        <f t="shared" si="192"/>
        <v>0</v>
      </c>
      <c r="AF146" s="46">
        <f t="shared" si="192"/>
        <v>0</v>
      </c>
      <c r="AG146" s="46">
        <f t="shared" si="192"/>
        <v>0</v>
      </c>
      <c r="AH146" s="46">
        <f t="shared" si="192"/>
        <v>0</v>
      </c>
      <c r="AI146" s="46">
        <f t="shared" si="192"/>
        <v>0</v>
      </c>
      <c r="AJ146" s="46">
        <f t="shared" si="187"/>
        <v>0</v>
      </c>
      <c r="AK146" s="814"/>
      <c r="AL146" s="832"/>
      <c r="AM146" s="46">
        <f t="shared" si="205"/>
        <v>0</v>
      </c>
      <c r="AN146" s="49"/>
      <c r="AO146" s="49"/>
      <c r="AP146" s="49"/>
      <c r="AQ146" s="49"/>
      <c r="AR146" s="49"/>
      <c r="AS146" s="49"/>
      <c r="AT146" s="814"/>
      <c r="AU146" s="835"/>
      <c r="AV146" s="46">
        <f t="shared" si="206"/>
        <v>0</v>
      </c>
      <c r="AW146" s="49"/>
      <c r="AX146" s="49"/>
      <c r="AY146" s="49"/>
      <c r="AZ146" s="49"/>
      <c r="BA146" s="49"/>
      <c r="BB146" s="49"/>
      <c r="BC146" s="814"/>
      <c r="BD146" s="811"/>
      <c r="BE146" s="46">
        <f t="shared" si="207"/>
        <v>0</v>
      </c>
      <c r="BF146" s="49"/>
      <c r="BG146" s="49"/>
      <c r="BH146" s="49"/>
      <c r="BI146" s="49"/>
      <c r="BJ146" s="49"/>
      <c r="BK146" s="49"/>
      <c r="BL146" s="814"/>
      <c r="BM146" s="817"/>
      <c r="BN146" s="46">
        <f t="shared" si="208"/>
        <v>0</v>
      </c>
      <c r="BO146" s="49"/>
      <c r="BP146" s="49"/>
      <c r="BQ146" s="49"/>
      <c r="BR146" s="49"/>
      <c r="BS146" s="49"/>
      <c r="BT146" s="49"/>
      <c r="BU146" s="824"/>
      <c r="BV146" s="825"/>
      <c r="BW146" s="825"/>
      <c r="BX146" s="825"/>
      <c r="BY146" s="825"/>
      <c r="BZ146" s="825"/>
      <c r="CA146" s="825"/>
      <c r="CB146" s="825"/>
      <c r="CC146" s="826"/>
    </row>
    <row r="147" spans="1:81" ht="40.200000000000003" customHeight="1" thickTop="1" x14ac:dyDescent="0.3"/>
  </sheetData>
  <mergeCells count="1104">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B2:B5"/>
    <mergeCell ref="C2:H2"/>
    <mergeCell ref="L2:Q2"/>
    <mergeCell ref="R2:S2"/>
    <mergeCell ref="T2:V2"/>
    <mergeCell ref="W2:AA2"/>
    <mergeCell ref="BC4:BE4"/>
    <mergeCell ref="BF4:BK4"/>
    <mergeCell ref="BL4:BT5"/>
    <mergeCell ref="BU4:BW4"/>
    <mergeCell ref="BX4:CC4"/>
    <mergeCell ref="L5:Q5"/>
    <mergeCell ref="T5:V5"/>
    <mergeCell ref="W5:AA5"/>
    <mergeCell ref="AK5:AM5"/>
    <mergeCell ref="AN5:AS5"/>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S7:S9"/>
    <mergeCell ref="H7:H9"/>
    <mergeCell ref="I7:I9"/>
    <mergeCell ref="J7:J9"/>
    <mergeCell ref="K7:K9"/>
    <mergeCell ref="L7:L9"/>
    <mergeCell ref="M7:M9"/>
    <mergeCell ref="BC5:BE5"/>
    <mergeCell ref="BF5:BK5"/>
    <mergeCell ref="BU5:BW5"/>
    <mergeCell ref="BX5:CC5"/>
    <mergeCell ref="B7:B9"/>
    <mergeCell ref="C7:C9"/>
    <mergeCell ref="D7:D9"/>
    <mergeCell ref="E7:E9"/>
    <mergeCell ref="F7:F9"/>
    <mergeCell ref="G7:G9"/>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AD7:AJ7"/>
    <mergeCell ref="AK7:AK9"/>
    <mergeCell ref="AL7:AL9"/>
    <mergeCell ref="AM7:AS7"/>
    <mergeCell ref="AR8:AR9"/>
    <mergeCell ref="AS8:AS9"/>
    <mergeCell ref="BS8:BS9"/>
    <mergeCell ref="BT8:BT9"/>
    <mergeCell ref="B11:B146"/>
    <mergeCell ref="C11:C50"/>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AC7:AC9"/>
    <mergeCell ref="T7:T9"/>
    <mergeCell ref="U7:U9"/>
    <mergeCell ref="V7:V9"/>
    <mergeCell ref="W7:W9"/>
    <mergeCell ref="X7:Y7"/>
    <mergeCell ref="Z7:AA7"/>
    <mergeCell ref="N7:N9"/>
    <mergeCell ref="O7:O9"/>
    <mergeCell ref="P7:P9"/>
    <mergeCell ref="Q7:Q9"/>
    <mergeCell ref="R7:R9"/>
    <mergeCell ref="BM11:BM14"/>
    <mergeCell ref="BU11:CC11"/>
    <mergeCell ref="BU12:CC12"/>
    <mergeCell ref="BU13:CC13"/>
    <mergeCell ref="BU14:CC14"/>
    <mergeCell ref="D15:D18"/>
    <mergeCell ref="E15:E18"/>
    <mergeCell ref="F15:F18"/>
    <mergeCell ref="G15:G18"/>
    <mergeCell ref="H15:H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L11:L14"/>
    <mergeCell ref="M11:M14"/>
    <mergeCell ref="N11:N14"/>
    <mergeCell ref="O11:O14"/>
    <mergeCell ref="I19:I22"/>
    <mergeCell ref="BL15:BL18"/>
    <mergeCell ref="BM15:BM18"/>
    <mergeCell ref="BU15:CC15"/>
    <mergeCell ref="BU16:CC16"/>
    <mergeCell ref="BU17:CC17"/>
    <mergeCell ref="BU18:CC18"/>
    <mergeCell ref="AK15:AK18"/>
    <mergeCell ref="AL15:AL18"/>
    <mergeCell ref="AT15:AT18"/>
    <mergeCell ref="AU15:AU18"/>
    <mergeCell ref="BC15:BC18"/>
    <mergeCell ref="BD15:BD18"/>
    <mergeCell ref="O15:O18"/>
    <mergeCell ref="P15:P18"/>
    <mergeCell ref="Q15:Q18"/>
    <mergeCell ref="R15:R18"/>
    <mergeCell ref="AB15:AB18"/>
    <mergeCell ref="AC15:AC18"/>
    <mergeCell ref="I15:I18"/>
    <mergeCell ref="J15:J18"/>
    <mergeCell ref="K15:K18"/>
    <mergeCell ref="L15:L18"/>
    <mergeCell ref="M15:M18"/>
    <mergeCell ref="N15:N18"/>
    <mergeCell ref="D23:D26"/>
    <mergeCell ref="E23:E26"/>
    <mergeCell ref="F23:F26"/>
    <mergeCell ref="G23:G26"/>
    <mergeCell ref="H23:H26"/>
    <mergeCell ref="I23:I26"/>
    <mergeCell ref="AL19:AL22"/>
    <mergeCell ref="AT19:AT22"/>
    <mergeCell ref="AU19:AU22"/>
    <mergeCell ref="BC19:BC22"/>
    <mergeCell ref="BL19:BL22"/>
    <mergeCell ref="BU19:CC19"/>
    <mergeCell ref="BU20:CC20"/>
    <mergeCell ref="BU21:CC21"/>
    <mergeCell ref="BU22:CC22"/>
    <mergeCell ref="P19:P22"/>
    <mergeCell ref="Q19:Q22"/>
    <mergeCell ref="R19:R22"/>
    <mergeCell ref="AB19:AB22"/>
    <mergeCell ref="AC19:AC22"/>
    <mergeCell ref="AK19:AK22"/>
    <mergeCell ref="J19:J22"/>
    <mergeCell ref="K19:K22"/>
    <mergeCell ref="L19:L22"/>
    <mergeCell ref="M19:M22"/>
    <mergeCell ref="N19:N22"/>
    <mergeCell ref="O19:O22"/>
    <mergeCell ref="D19:D22"/>
    <mergeCell ref="E19:E22"/>
    <mergeCell ref="F19:F22"/>
    <mergeCell ref="G19:G22"/>
    <mergeCell ref="H19:H22"/>
    <mergeCell ref="H27:H30"/>
    <mergeCell ref="I27:I30"/>
    <mergeCell ref="AL23:AL26"/>
    <mergeCell ref="AT23:AT26"/>
    <mergeCell ref="AU23:AU26"/>
    <mergeCell ref="BC23:BC26"/>
    <mergeCell ref="BL23:BL26"/>
    <mergeCell ref="BU23:CC23"/>
    <mergeCell ref="BU24:CC24"/>
    <mergeCell ref="BU25:CC25"/>
    <mergeCell ref="BU26:CC26"/>
    <mergeCell ref="P23:P26"/>
    <mergeCell ref="Q23:Q26"/>
    <mergeCell ref="R23:R26"/>
    <mergeCell ref="AB23:AB26"/>
    <mergeCell ref="AC23:AC26"/>
    <mergeCell ref="AK23:AK26"/>
    <mergeCell ref="J23:J26"/>
    <mergeCell ref="K23:K26"/>
    <mergeCell ref="L23:L26"/>
    <mergeCell ref="M23:M26"/>
    <mergeCell ref="N23:N26"/>
    <mergeCell ref="O23:O26"/>
    <mergeCell ref="BM27:BM30"/>
    <mergeCell ref="BU27:CC27"/>
    <mergeCell ref="BU28:CC28"/>
    <mergeCell ref="BU29:CC29"/>
    <mergeCell ref="BU30:CC30"/>
    <mergeCell ref="D31:D34"/>
    <mergeCell ref="E31:E34"/>
    <mergeCell ref="F31:F34"/>
    <mergeCell ref="G31:G34"/>
    <mergeCell ref="H31:H34"/>
    <mergeCell ref="AL27:AL30"/>
    <mergeCell ref="AT27:AT30"/>
    <mergeCell ref="AU27:AU30"/>
    <mergeCell ref="BC27:BC30"/>
    <mergeCell ref="BD27:BD30"/>
    <mergeCell ref="BL27:BL30"/>
    <mergeCell ref="P27:P30"/>
    <mergeCell ref="Q27:Q30"/>
    <mergeCell ref="R27:R30"/>
    <mergeCell ref="AB27:AB30"/>
    <mergeCell ref="AC27:AC30"/>
    <mergeCell ref="AK27:AK30"/>
    <mergeCell ref="J27:J30"/>
    <mergeCell ref="K27:K30"/>
    <mergeCell ref="L27:L30"/>
    <mergeCell ref="M27:M30"/>
    <mergeCell ref="N27:N30"/>
    <mergeCell ref="O27:O30"/>
    <mergeCell ref="D27:D30"/>
    <mergeCell ref="E27:E30"/>
    <mergeCell ref="F27:F30"/>
    <mergeCell ref="G27:G30"/>
    <mergeCell ref="H35:H38"/>
    <mergeCell ref="I35:I38"/>
    <mergeCell ref="BL31:BL34"/>
    <mergeCell ref="BM31:BM34"/>
    <mergeCell ref="BU31:CC31"/>
    <mergeCell ref="BU32:CC32"/>
    <mergeCell ref="BU33:CC33"/>
    <mergeCell ref="BU34:CC34"/>
    <mergeCell ref="AK31:AK34"/>
    <mergeCell ref="AL31:AL34"/>
    <mergeCell ref="AT31:AT34"/>
    <mergeCell ref="AU31:AU34"/>
    <mergeCell ref="BC31:BC34"/>
    <mergeCell ref="BD31:BD34"/>
    <mergeCell ref="O31:O34"/>
    <mergeCell ref="P31:P34"/>
    <mergeCell ref="Q31:Q34"/>
    <mergeCell ref="R31:R34"/>
    <mergeCell ref="AB31:AB34"/>
    <mergeCell ref="AC31:AC34"/>
    <mergeCell ref="I31:I34"/>
    <mergeCell ref="J31:J34"/>
    <mergeCell ref="K31:K34"/>
    <mergeCell ref="L31:L34"/>
    <mergeCell ref="M31:M34"/>
    <mergeCell ref="N31:N34"/>
    <mergeCell ref="BM35:BM38"/>
    <mergeCell ref="BU35:CC35"/>
    <mergeCell ref="BU36:CC36"/>
    <mergeCell ref="BU37:CC37"/>
    <mergeCell ref="BU38:CC38"/>
    <mergeCell ref="D39:D42"/>
    <mergeCell ref="E39:E42"/>
    <mergeCell ref="F39:F42"/>
    <mergeCell ref="G39:G42"/>
    <mergeCell ref="H39:H42"/>
    <mergeCell ref="AL35:AL38"/>
    <mergeCell ref="AT35:AT38"/>
    <mergeCell ref="AU35:AU38"/>
    <mergeCell ref="BC35:BC38"/>
    <mergeCell ref="BD35:BD38"/>
    <mergeCell ref="BL35:BL38"/>
    <mergeCell ref="P35:P38"/>
    <mergeCell ref="Q35:Q38"/>
    <mergeCell ref="R35:R38"/>
    <mergeCell ref="AB35:AB38"/>
    <mergeCell ref="AC35:AC38"/>
    <mergeCell ref="AK35:AK38"/>
    <mergeCell ref="J35:J38"/>
    <mergeCell ref="K35:K38"/>
    <mergeCell ref="L35:L38"/>
    <mergeCell ref="M35:M38"/>
    <mergeCell ref="N35:N38"/>
    <mergeCell ref="O35:O38"/>
    <mergeCell ref="D35:D38"/>
    <mergeCell ref="E35:E38"/>
    <mergeCell ref="F35:F38"/>
    <mergeCell ref="G35:G38"/>
    <mergeCell ref="N43:N46"/>
    <mergeCell ref="O43:O46"/>
    <mergeCell ref="D43:D46"/>
    <mergeCell ref="E43:E46"/>
    <mergeCell ref="F43:F46"/>
    <mergeCell ref="G43:G46"/>
    <mergeCell ref="H43:H46"/>
    <mergeCell ref="I43:I46"/>
    <mergeCell ref="BL39:BL42"/>
    <mergeCell ref="BM39:BM42"/>
    <mergeCell ref="BU39:CC39"/>
    <mergeCell ref="BU40:CC40"/>
    <mergeCell ref="BU41:CC41"/>
    <mergeCell ref="BU42:CC42"/>
    <mergeCell ref="AK39:AK42"/>
    <mergeCell ref="AL39:AL42"/>
    <mergeCell ref="AT39:AT42"/>
    <mergeCell ref="AU39:AU42"/>
    <mergeCell ref="BC39:BC42"/>
    <mergeCell ref="BD39:BD42"/>
    <mergeCell ref="O39:O42"/>
    <mergeCell ref="P39:P42"/>
    <mergeCell ref="Q39:Q42"/>
    <mergeCell ref="R39:R42"/>
    <mergeCell ref="AB39:AB42"/>
    <mergeCell ref="AC39:AC42"/>
    <mergeCell ref="I39:I42"/>
    <mergeCell ref="J39:J42"/>
    <mergeCell ref="K39:K42"/>
    <mergeCell ref="L39:L42"/>
    <mergeCell ref="M39:M42"/>
    <mergeCell ref="N39:N42"/>
    <mergeCell ref="I47:I50"/>
    <mergeCell ref="J47:J50"/>
    <mergeCell ref="K47:K50"/>
    <mergeCell ref="L47:L50"/>
    <mergeCell ref="M47:M50"/>
    <mergeCell ref="N47:N50"/>
    <mergeCell ref="BM43:BM46"/>
    <mergeCell ref="BU43:CC43"/>
    <mergeCell ref="BU44:CC44"/>
    <mergeCell ref="BU45:CC45"/>
    <mergeCell ref="BU46:CC46"/>
    <mergeCell ref="D47:D50"/>
    <mergeCell ref="E47:E50"/>
    <mergeCell ref="F47:F50"/>
    <mergeCell ref="G47:G50"/>
    <mergeCell ref="H47:H50"/>
    <mergeCell ref="AL43:AL46"/>
    <mergeCell ref="AT43:AT46"/>
    <mergeCell ref="AU43:AU46"/>
    <mergeCell ref="BC43:BC46"/>
    <mergeCell ref="BD43:BD46"/>
    <mergeCell ref="BL43:BL46"/>
    <mergeCell ref="P43:P46"/>
    <mergeCell ref="Q43:Q46"/>
    <mergeCell ref="R43:R46"/>
    <mergeCell ref="AB43:AB46"/>
    <mergeCell ref="AC43:AC46"/>
    <mergeCell ref="AK43:AK46"/>
    <mergeCell ref="J43:J46"/>
    <mergeCell ref="K43:K46"/>
    <mergeCell ref="L43:L46"/>
    <mergeCell ref="M43:M46"/>
    <mergeCell ref="BL47:BL50"/>
    <mergeCell ref="BM47:BM50"/>
    <mergeCell ref="BU47:CC47"/>
    <mergeCell ref="BU48:CC48"/>
    <mergeCell ref="BU49:CC49"/>
    <mergeCell ref="BU50:CC50"/>
    <mergeCell ref="AK47:AK50"/>
    <mergeCell ref="AL47:AL50"/>
    <mergeCell ref="AT47:AT50"/>
    <mergeCell ref="AU47:AU50"/>
    <mergeCell ref="BC47:BC50"/>
    <mergeCell ref="BD47:BD50"/>
    <mergeCell ref="O47:O50"/>
    <mergeCell ref="P47:P50"/>
    <mergeCell ref="Q47:Q50"/>
    <mergeCell ref="R47:R50"/>
    <mergeCell ref="AB47:AB50"/>
    <mergeCell ref="AC47:AC50"/>
    <mergeCell ref="BM51:BM54"/>
    <mergeCell ref="BU51:CC51"/>
    <mergeCell ref="BU52:CC52"/>
    <mergeCell ref="BU53:CC53"/>
    <mergeCell ref="BU54:CC54"/>
    <mergeCell ref="AK51:AK54"/>
    <mergeCell ref="AL51:AL54"/>
    <mergeCell ref="AT51:AT54"/>
    <mergeCell ref="AU51:AU54"/>
    <mergeCell ref="BC51:BC54"/>
    <mergeCell ref="BD51:BD54"/>
    <mergeCell ref="O51:O54"/>
    <mergeCell ref="P51:P54"/>
    <mergeCell ref="Q51:Q54"/>
    <mergeCell ref="R51:R54"/>
    <mergeCell ref="AB51:AB54"/>
    <mergeCell ref="AC51:AC54"/>
    <mergeCell ref="I55:I58"/>
    <mergeCell ref="J55:J58"/>
    <mergeCell ref="K55:K58"/>
    <mergeCell ref="L55:L58"/>
    <mergeCell ref="M55:M58"/>
    <mergeCell ref="N55:N58"/>
    <mergeCell ref="C55:C82"/>
    <mergeCell ref="D55:D58"/>
    <mergeCell ref="E55:E58"/>
    <mergeCell ref="F55:F58"/>
    <mergeCell ref="G55:G58"/>
    <mergeCell ref="H55:H58"/>
    <mergeCell ref="D59:D62"/>
    <mergeCell ref="E59:E62"/>
    <mergeCell ref="F59:F62"/>
    <mergeCell ref="G59:G62"/>
    <mergeCell ref="BL51:BL54"/>
    <mergeCell ref="I51:I54"/>
    <mergeCell ref="J51:J54"/>
    <mergeCell ref="K51:K54"/>
    <mergeCell ref="L51:L54"/>
    <mergeCell ref="M51:M54"/>
    <mergeCell ref="N51:N54"/>
    <mergeCell ref="C51:C54"/>
    <mergeCell ref="D51:D54"/>
    <mergeCell ref="E51:E54"/>
    <mergeCell ref="F51:F54"/>
    <mergeCell ref="G51:G54"/>
    <mergeCell ref="H51:H54"/>
    <mergeCell ref="BL55:BL58"/>
    <mergeCell ref="BM55:BM58"/>
    <mergeCell ref="BU55:CC55"/>
    <mergeCell ref="BU56:CC56"/>
    <mergeCell ref="BU57:CC57"/>
    <mergeCell ref="BU58:CC58"/>
    <mergeCell ref="AK55:AK58"/>
    <mergeCell ref="AL55:AL58"/>
    <mergeCell ref="AT55:AT58"/>
    <mergeCell ref="AU55:AU58"/>
    <mergeCell ref="BC55:BC58"/>
    <mergeCell ref="BD55:BD58"/>
    <mergeCell ref="O55:O58"/>
    <mergeCell ref="P55:P58"/>
    <mergeCell ref="Q55:Q58"/>
    <mergeCell ref="R55:R58"/>
    <mergeCell ref="AB55:AB58"/>
    <mergeCell ref="AC55:AC58"/>
    <mergeCell ref="H63:H66"/>
    <mergeCell ref="I63:I66"/>
    <mergeCell ref="BD59:BD62"/>
    <mergeCell ref="BL59:BL62"/>
    <mergeCell ref="BM59:BM62"/>
    <mergeCell ref="BU59:CC59"/>
    <mergeCell ref="BU60:CC60"/>
    <mergeCell ref="BU61:CC61"/>
    <mergeCell ref="BU62:CC62"/>
    <mergeCell ref="AC59:AC62"/>
    <mergeCell ref="AK59:AK62"/>
    <mergeCell ref="AL59:AL62"/>
    <mergeCell ref="AT59:AT62"/>
    <mergeCell ref="AU59:AU62"/>
    <mergeCell ref="BC59:BC62"/>
    <mergeCell ref="N59:N62"/>
    <mergeCell ref="O59:O62"/>
    <mergeCell ref="P59:P62"/>
    <mergeCell ref="Q59:Q62"/>
    <mergeCell ref="R59:R62"/>
    <mergeCell ref="AB59:AB62"/>
    <mergeCell ref="H59:H62"/>
    <mergeCell ref="I59:I62"/>
    <mergeCell ref="J59:J62"/>
    <mergeCell ref="K59:K62"/>
    <mergeCell ref="L59:L62"/>
    <mergeCell ref="M59:M62"/>
    <mergeCell ref="BM63:BM66"/>
    <mergeCell ref="BU63:CC63"/>
    <mergeCell ref="BU64:CC64"/>
    <mergeCell ref="BU65:CC65"/>
    <mergeCell ref="BU66:CC66"/>
    <mergeCell ref="D67:D70"/>
    <mergeCell ref="E67:E70"/>
    <mergeCell ref="F67:F70"/>
    <mergeCell ref="G67:G70"/>
    <mergeCell ref="H67:H70"/>
    <mergeCell ref="AL63:AL66"/>
    <mergeCell ref="AT63:AT66"/>
    <mergeCell ref="AU63:AU66"/>
    <mergeCell ref="BC63:BC66"/>
    <mergeCell ref="BD63:BD66"/>
    <mergeCell ref="BL63:BL66"/>
    <mergeCell ref="P63:P66"/>
    <mergeCell ref="Q63:Q66"/>
    <mergeCell ref="R63:R66"/>
    <mergeCell ref="AB63:AB66"/>
    <mergeCell ref="AC63:AC66"/>
    <mergeCell ref="AK63:AK66"/>
    <mergeCell ref="J63:J66"/>
    <mergeCell ref="K63:K66"/>
    <mergeCell ref="L63:L66"/>
    <mergeCell ref="M63:M66"/>
    <mergeCell ref="N63:N66"/>
    <mergeCell ref="O63:O66"/>
    <mergeCell ref="D63:D66"/>
    <mergeCell ref="E63:E66"/>
    <mergeCell ref="F63:F66"/>
    <mergeCell ref="G63:G66"/>
    <mergeCell ref="H71:H74"/>
    <mergeCell ref="I71:I74"/>
    <mergeCell ref="BL67:BL70"/>
    <mergeCell ref="BM67:BM70"/>
    <mergeCell ref="BU67:CC67"/>
    <mergeCell ref="BU68:CC68"/>
    <mergeCell ref="BU69:CC69"/>
    <mergeCell ref="BU70:CC70"/>
    <mergeCell ref="AK67:AK70"/>
    <mergeCell ref="AL67:AL70"/>
    <mergeCell ref="AT67:AT70"/>
    <mergeCell ref="AU67:AU70"/>
    <mergeCell ref="BC67:BC70"/>
    <mergeCell ref="BD67:BD70"/>
    <mergeCell ref="O67:O70"/>
    <mergeCell ref="P67:P70"/>
    <mergeCell ref="Q67:Q70"/>
    <mergeCell ref="R67:R70"/>
    <mergeCell ref="AB67:AB70"/>
    <mergeCell ref="AC67:AC70"/>
    <mergeCell ref="I67:I70"/>
    <mergeCell ref="J67:J70"/>
    <mergeCell ref="K67:K70"/>
    <mergeCell ref="L67:L70"/>
    <mergeCell ref="M67:M70"/>
    <mergeCell ref="N67:N70"/>
    <mergeCell ref="BM71:BM74"/>
    <mergeCell ref="BU71:CC71"/>
    <mergeCell ref="BU72:CC72"/>
    <mergeCell ref="BU73:CC73"/>
    <mergeCell ref="BU74:CC74"/>
    <mergeCell ref="D75:D78"/>
    <mergeCell ref="E75:E78"/>
    <mergeCell ref="F75:F78"/>
    <mergeCell ref="G75:G78"/>
    <mergeCell ref="H75:H78"/>
    <mergeCell ref="AL71:AL74"/>
    <mergeCell ref="AT71:AT74"/>
    <mergeCell ref="AU71:AU74"/>
    <mergeCell ref="BC71:BC74"/>
    <mergeCell ref="BD71:BD74"/>
    <mergeCell ref="BL71:BL74"/>
    <mergeCell ref="P71:P74"/>
    <mergeCell ref="Q71:Q74"/>
    <mergeCell ref="R71:R74"/>
    <mergeCell ref="AB71:AB74"/>
    <mergeCell ref="AC71:AC74"/>
    <mergeCell ref="AK71:AK74"/>
    <mergeCell ref="J71:J74"/>
    <mergeCell ref="K71:K74"/>
    <mergeCell ref="L71:L74"/>
    <mergeCell ref="M71:M74"/>
    <mergeCell ref="N71:N74"/>
    <mergeCell ref="O71:O74"/>
    <mergeCell ref="D71:D74"/>
    <mergeCell ref="E71:E74"/>
    <mergeCell ref="F71:F74"/>
    <mergeCell ref="G71:G74"/>
    <mergeCell ref="H79:H82"/>
    <mergeCell ref="I79:I82"/>
    <mergeCell ref="BL75:BL78"/>
    <mergeCell ref="BM75:BM78"/>
    <mergeCell ref="BU75:CC75"/>
    <mergeCell ref="BU76:CC76"/>
    <mergeCell ref="BU77:CC77"/>
    <mergeCell ref="BU78:CC78"/>
    <mergeCell ref="AK75:AK78"/>
    <mergeCell ref="AL75:AL78"/>
    <mergeCell ref="AT75:AT78"/>
    <mergeCell ref="AU75:AU78"/>
    <mergeCell ref="BC75:BC78"/>
    <mergeCell ref="BD75:BD78"/>
    <mergeCell ref="O75:O78"/>
    <mergeCell ref="P75:P78"/>
    <mergeCell ref="Q75:Q78"/>
    <mergeCell ref="R75:R78"/>
    <mergeCell ref="AB75:AB78"/>
    <mergeCell ref="AC75:AC78"/>
    <mergeCell ref="I75:I78"/>
    <mergeCell ref="J75:J78"/>
    <mergeCell ref="K75:K78"/>
    <mergeCell ref="L75:L78"/>
    <mergeCell ref="M75:M78"/>
    <mergeCell ref="N75:N78"/>
    <mergeCell ref="BM79:BM82"/>
    <mergeCell ref="BU79:CC79"/>
    <mergeCell ref="BU80:CC80"/>
    <mergeCell ref="BU81:CC81"/>
    <mergeCell ref="BU82:CC82"/>
    <mergeCell ref="C83:C98"/>
    <mergeCell ref="D83:D86"/>
    <mergeCell ref="E83:E86"/>
    <mergeCell ref="F83:F86"/>
    <mergeCell ref="G83:G86"/>
    <mergeCell ref="AL79:AL82"/>
    <mergeCell ref="AT79:AT82"/>
    <mergeCell ref="AU79:AU82"/>
    <mergeCell ref="BC79:BC82"/>
    <mergeCell ref="BD79:BD82"/>
    <mergeCell ref="BL79:BL82"/>
    <mergeCell ref="P79:P82"/>
    <mergeCell ref="Q79:Q82"/>
    <mergeCell ref="R79:R82"/>
    <mergeCell ref="AB79:AB82"/>
    <mergeCell ref="AC79:AC82"/>
    <mergeCell ref="AK79:AK82"/>
    <mergeCell ref="J79:J82"/>
    <mergeCell ref="K79:K82"/>
    <mergeCell ref="L79:L82"/>
    <mergeCell ref="M79:M82"/>
    <mergeCell ref="N79:N82"/>
    <mergeCell ref="O79:O82"/>
    <mergeCell ref="D79:D82"/>
    <mergeCell ref="E79:E82"/>
    <mergeCell ref="F79:F82"/>
    <mergeCell ref="G79:G82"/>
    <mergeCell ref="H87:H90"/>
    <mergeCell ref="I87:I90"/>
    <mergeCell ref="BD83:BD86"/>
    <mergeCell ref="BL83:BL86"/>
    <mergeCell ref="BM83:BM86"/>
    <mergeCell ref="BU83:CC83"/>
    <mergeCell ref="BU84:CC84"/>
    <mergeCell ref="BU85:CC85"/>
    <mergeCell ref="BU86:CC86"/>
    <mergeCell ref="AC83:AC86"/>
    <mergeCell ref="AK83:AK86"/>
    <mergeCell ref="AL83:AL86"/>
    <mergeCell ref="AT83:AT86"/>
    <mergeCell ref="AU83:AU86"/>
    <mergeCell ref="BC83:BC86"/>
    <mergeCell ref="N83:N86"/>
    <mergeCell ref="O83:O86"/>
    <mergeCell ref="P83:P86"/>
    <mergeCell ref="Q83:Q86"/>
    <mergeCell ref="R83:R86"/>
    <mergeCell ref="AB83:AB86"/>
    <mergeCell ref="H83:H86"/>
    <mergeCell ref="I83:I86"/>
    <mergeCell ref="J83:J86"/>
    <mergeCell ref="K83:K86"/>
    <mergeCell ref="L83:L86"/>
    <mergeCell ref="M83:M86"/>
    <mergeCell ref="BM87:BM90"/>
    <mergeCell ref="BU87:CC87"/>
    <mergeCell ref="BU88:CC88"/>
    <mergeCell ref="BU89:CC89"/>
    <mergeCell ref="BU90:CC90"/>
    <mergeCell ref="D91:D94"/>
    <mergeCell ref="E91:E94"/>
    <mergeCell ref="F91:F94"/>
    <mergeCell ref="G91:G94"/>
    <mergeCell ref="H91:H94"/>
    <mergeCell ref="AL87:AL90"/>
    <mergeCell ref="AT87:AT90"/>
    <mergeCell ref="AU87:AU90"/>
    <mergeCell ref="BC87:BC90"/>
    <mergeCell ref="BD87:BD90"/>
    <mergeCell ref="BL87:BL90"/>
    <mergeCell ref="P87:P90"/>
    <mergeCell ref="Q87:Q90"/>
    <mergeCell ref="R87:R90"/>
    <mergeCell ref="AB87:AB90"/>
    <mergeCell ref="AC87:AC90"/>
    <mergeCell ref="AK87:AK90"/>
    <mergeCell ref="J87:J90"/>
    <mergeCell ref="K87:K90"/>
    <mergeCell ref="L87:L90"/>
    <mergeCell ref="M87:M90"/>
    <mergeCell ref="N87:N90"/>
    <mergeCell ref="O87:O90"/>
    <mergeCell ref="D87:D90"/>
    <mergeCell ref="E87:E90"/>
    <mergeCell ref="F87:F90"/>
    <mergeCell ref="G87:G90"/>
    <mergeCell ref="H95:H98"/>
    <mergeCell ref="I95:I98"/>
    <mergeCell ref="BL91:BL94"/>
    <mergeCell ref="BM91:BM94"/>
    <mergeCell ref="BU91:CC91"/>
    <mergeCell ref="BU92:CC92"/>
    <mergeCell ref="BU93:CC93"/>
    <mergeCell ref="BU94:CC94"/>
    <mergeCell ref="AK91:AK94"/>
    <mergeCell ref="AL91:AL94"/>
    <mergeCell ref="AT91:AT94"/>
    <mergeCell ref="AU91:AU94"/>
    <mergeCell ref="BC91:BC94"/>
    <mergeCell ref="BD91:BD94"/>
    <mergeCell ref="O91:O94"/>
    <mergeCell ref="P91:P94"/>
    <mergeCell ref="Q91:Q94"/>
    <mergeCell ref="R91:R94"/>
    <mergeCell ref="AB91:AB94"/>
    <mergeCell ref="AC91:AC94"/>
    <mergeCell ref="I91:I94"/>
    <mergeCell ref="J91:J94"/>
    <mergeCell ref="K91:K94"/>
    <mergeCell ref="L91:L94"/>
    <mergeCell ref="M91:M94"/>
    <mergeCell ref="N91:N94"/>
    <mergeCell ref="BM95:BM98"/>
    <mergeCell ref="BU95:CC95"/>
    <mergeCell ref="BU96:CC96"/>
    <mergeCell ref="BU97:CC97"/>
    <mergeCell ref="BU98:CC98"/>
    <mergeCell ref="C99:C106"/>
    <mergeCell ref="D99:D102"/>
    <mergeCell ref="E99:E102"/>
    <mergeCell ref="F99:F102"/>
    <mergeCell ref="G99:G102"/>
    <mergeCell ref="AL95:AL98"/>
    <mergeCell ref="AT95:AT98"/>
    <mergeCell ref="AU95:AU98"/>
    <mergeCell ref="BC95:BC98"/>
    <mergeCell ref="BD95:BD98"/>
    <mergeCell ref="BL95:BL98"/>
    <mergeCell ref="P95:P98"/>
    <mergeCell ref="Q95:Q98"/>
    <mergeCell ref="R95:R98"/>
    <mergeCell ref="AB95:AB98"/>
    <mergeCell ref="AC95:AC98"/>
    <mergeCell ref="AK95:AK98"/>
    <mergeCell ref="J95:J98"/>
    <mergeCell ref="K95:K98"/>
    <mergeCell ref="L95:L98"/>
    <mergeCell ref="M95:M98"/>
    <mergeCell ref="N95:N98"/>
    <mergeCell ref="O95:O98"/>
    <mergeCell ref="D95:D98"/>
    <mergeCell ref="E95:E98"/>
    <mergeCell ref="F95:F98"/>
    <mergeCell ref="G95:G98"/>
    <mergeCell ref="H103:H106"/>
    <mergeCell ref="I103:I106"/>
    <mergeCell ref="BD99:BD102"/>
    <mergeCell ref="BL99:BL102"/>
    <mergeCell ref="BM99:BM102"/>
    <mergeCell ref="BU99:CC99"/>
    <mergeCell ref="BU100:CC100"/>
    <mergeCell ref="BU101:CC101"/>
    <mergeCell ref="BU102:CC102"/>
    <mergeCell ref="AC99:AC102"/>
    <mergeCell ref="AK99:AK102"/>
    <mergeCell ref="AL99:AL102"/>
    <mergeCell ref="AT99:AT102"/>
    <mergeCell ref="AU99:AU102"/>
    <mergeCell ref="BC99:BC102"/>
    <mergeCell ref="N99:N102"/>
    <mergeCell ref="O99:O102"/>
    <mergeCell ref="P99:P102"/>
    <mergeCell ref="Q99:Q102"/>
    <mergeCell ref="R99:R102"/>
    <mergeCell ref="AB99:AB102"/>
    <mergeCell ref="H99:H102"/>
    <mergeCell ref="I99:I102"/>
    <mergeCell ref="J99:J102"/>
    <mergeCell ref="K99:K102"/>
    <mergeCell ref="L99:L102"/>
    <mergeCell ref="M99:M102"/>
    <mergeCell ref="BM103:BM106"/>
    <mergeCell ref="BU103:CC103"/>
    <mergeCell ref="BU104:CC104"/>
    <mergeCell ref="BU105:CC105"/>
    <mergeCell ref="BU106:CC106"/>
    <mergeCell ref="C107:C114"/>
    <mergeCell ref="D107:D110"/>
    <mergeCell ref="E107:E110"/>
    <mergeCell ref="F107:F110"/>
    <mergeCell ref="G107:G110"/>
    <mergeCell ref="AL103:AL106"/>
    <mergeCell ref="AT103:AT106"/>
    <mergeCell ref="AU103:AU106"/>
    <mergeCell ref="BC103:BC106"/>
    <mergeCell ref="BD103:BD106"/>
    <mergeCell ref="BL103:BL106"/>
    <mergeCell ref="P103:P106"/>
    <mergeCell ref="Q103:Q106"/>
    <mergeCell ref="R103:R106"/>
    <mergeCell ref="AB103:AB106"/>
    <mergeCell ref="AC103:AC106"/>
    <mergeCell ref="AK103:AK106"/>
    <mergeCell ref="J103:J106"/>
    <mergeCell ref="K103:K106"/>
    <mergeCell ref="L103:L106"/>
    <mergeCell ref="M103:M106"/>
    <mergeCell ref="N103:N106"/>
    <mergeCell ref="O103:O106"/>
    <mergeCell ref="D103:D106"/>
    <mergeCell ref="E103:E106"/>
    <mergeCell ref="F103:F106"/>
    <mergeCell ref="G103:G106"/>
    <mergeCell ref="H111:H114"/>
    <mergeCell ref="I111:I114"/>
    <mergeCell ref="BD107:BD110"/>
    <mergeCell ref="BL107:BL110"/>
    <mergeCell ref="BM107:BM110"/>
    <mergeCell ref="BU107:CC107"/>
    <mergeCell ref="BU108:CC108"/>
    <mergeCell ref="BU109:CC109"/>
    <mergeCell ref="BU110:CC110"/>
    <mergeCell ref="AC107:AC110"/>
    <mergeCell ref="AK107:AK110"/>
    <mergeCell ref="AL107:AL110"/>
    <mergeCell ref="AT107:AT110"/>
    <mergeCell ref="AU107:AU110"/>
    <mergeCell ref="BC107:BC110"/>
    <mergeCell ref="N107:N110"/>
    <mergeCell ref="O107:O110"/>
    <mergeCell ref="P107:P110"/>
    <mergeCell ref="Q107:Q110"/>
    <mergeCell ref="R107:R110"/>
    <mergeCell ref="AB107:AB110"/>
    <mergeCell ref="H107:H110"/>
    <mergeCell ref="I107:I110"/>
    <mergeCell ref="J107:J110"/>
    <mergeCell ref="K107:K110"/>
    <mergeCell ref="L107:L110"/>
    <mergeCell ref="M107:M110"/>
    <mergeCell ref="BM111:BM114"/>
    <mergeCell ref="BU111:CC111"/>
    <mergeCell ref="BU112:CC112"/>
    <mergeCell ref="BU113:CC113"/>
    <mergeCell ref="BU114:CC114"/>
    <mergeCell ref="C115:C134"/>
    <mergeCell ref="D115:D118"/>
    <mergeCell ref="E115:E118"/>
    <mergeCell ref="F115:F118"/>
    <mergeCell ref="G115:G118"/>
    <mergeCell ref="AL111:AL114"/>
    <mergeCell ref="AT111:AT114"/>
    <mergeCell ref="AU111:AU114"/>
    <mergeCell ref="BC111:BC114"/>
    <mergeCell ref="BD111:BD114"/>
    <mergeCell ref="BL111:BL114"/>
    <mergeCell ref="P111:P114"/>
    <mergeCell ref="Q111:Q114"/>
    <mergeCell ref="R111:R114"/>
    <mergeCell ref="AB111:AB114"/>
    <mergeCell ref="AC111:AC114"/>
    <mergeCell ref="AK111:AK114"/>
    <mergeCell ref="J111:J114"/>
    <mergeCell ref="K111:K114"/>
    <mergeCell ref="L111:L114"/>
    <mergeCell ref="M111:M114"/>
    <mergeCell ref="N111:N114"/>
    <mergeCell ref="O111:O114"/>
    <mergeCell ref="D111:D114"/>
    <mergeCell ref="E111:E114"/>
    <mergeCell ref="F111:F114"/>
    <mergeCell ref="G111:G114"/>
    <mergeCell ref="H119:H122"/>
    <mergeCell ref="I119:I122"/>
    <mergeCell ref="BD115:BD118"/>
    <mergeCell ref="BL115:BL118"/>
    <mergeCell ref="BM115:BM118"/>
    <mergeCell ref="BU115:CC115"/>
    <mergeCell ref="BU116:CC116"/>
    <mergeCell ref="BU117:CC117"/>
    <mergeCell ref="BU118:CC118"/>
    <mergeCell ref="AC115:AC118"/>
    <mergeCell ref="AK115:AK118"/>
    <mergeCell ref="AL115:AL118"/>
    <mergeCell ref="AT115:AT118"/>
    <mergeCell ref="AU115:AU118"/>
    <mergeCell ref="BC115:BC118"/>
    <mergeCell ref="N115:N118"/>
    <mergeCell ref="O115:O118"/>
    <mergeCell ref="P115:P118"/>
    <mergeCell ref="Q115:Q118"/>
    <mergeCell ref="R115:R118"/>
    <mergeCell ref="AB115:AB118"/>
    <mergeCell ref="H115:H118"/>
    <mergeCell ref="I115:I118"/>
    <mergeCell ref="J115:J118"/>
    <mergeCell ref="K115:K118"/>
    <mergeCell ref="L115:L118"/>
    <mergeCell ref="M115:M118"/>
    <mergeCell ref="BM119:BM122"/>
    <mergeCell ref="BU119:CC119"/>
    <mergeCell ref="BU120:CC120"/>
    <mergeCell ref="BU121:CC121"/>
    <mergeCell ref="BU122:CC122"/>
    <mergeCell ref="D123:D126"/>
    <mergeCell ref="E123:E126"/>
    <mergeCell ref="F123:F126"/>
    <mergeCell ref="G123:G126"/>
    <mergeCell ref="H123:H126"/>
    <mergeCell ref="AL119:AL122"/>
    <mergeCell ref="AT119:AT122"/>
    <mergeCell ref="AU119:AU122"/>
    <mergeCell ref="BC119:BC122"/>
    <mergeCell ref="BD119:BD122"/>
    <mergeCell ref="BL119:BL122"/>
    <mergeCell ref="P119:P122"/>
    <mergeCell ref="Q119:Q122"/>
    <mergeCell ref="R119:R122"/>
    <mergeCell ref="AB119:AB122"/>
    <mergeCell ref="AC119:AC122"/>
    <mergeCell ref="AK119:AK122"/>
    <mergeCell ref="J119:J122"/>
    <mergeCell ref="K119:K122"/>
    <mergeCell ref="L119:L122"/>
    <mergeCell ref="M119:M122"/>
    <mergeCell ref="N119:N122"/>
    <mergeCell ref="O119:O122"/>
    <mergeCell ref="D119:D122"/>
    <mergeCell ref="E119:E122"/>
    <mergeCell ref="F119:F122"/>
    <mergeCell ref="G119:G122"/>
    <mergeCell ref="F127:F130"/>
    <mergeCell ref="G127:G130"/>
    <mergeCell ref="H127:H130"/>
    <mergeCell ref="I127:I130"/>
    <mergeCell ref="BL123:BL126"/>
    <mergeCell ref="BM123:BM126"/>
    <mergeCell ref="BU123:CC123"/>
    <mergeCell ref="BU124:CC124"/>
    <mergeCell ref="BU125:CC125"/>
    <mergeCell ref="BU126:CC126"/>
    <mergeCell ref="AK123:AK126"/>
    <mergeCell ref="AL123:AL126"/>
    <mergeCell ref="AT123:AT126"/>
    <mergeCell ref="AU123:AU126"/>
    <mergeCell ref="BC123:BC126"/>
    <mergeCell ref="BD123:BD126"/>
    <mergeCell ref="O123:O126"/>
    <mergeCell ref="P123:P126"/>
    <mergeCell ref="Q123:Q126"/>
    <mergeCell ref="R123:R126"/>
    <mergeCell ref="AB123:AB126"/>
    <mergeCell ref="AC123:AC126"/>
    <mergeCell ref="I123:I126"/>
    <mergeCell ref="J123:J126"/>
    <mergeCell ref="K123:K126"/>
    <mergeCell ref="L123:L126"/>
    <mergeCell ref="M123:M126"/>
    <mergeCell ref="N123:N126"/>
    <mergeCell ref="M131:M134"/>
    <mergeCell ref="N131:N134"/>
    <mergeCell ref="BM127:BM130"/>
    <mergeCell ref="BU127:CC127"/>
    <mergeCell ref="BU128:CC128"/>
    <mergeCell ref="BU129:CC129"/>
    <mergeCell ref="BU130:CC130"/>
    <mergeCell ref="D131:D134"/>
    <mergeCell ref="E131:E134"/>
    <mergeCell ref="F131:F134"/>
    <mergeCell ref="G131:G134"/>
    <mergeCell ref="H131:H134"/>
    <mergeCell ref="AL127:AL130"/>
    <mergeCell ref="AT127:AT130"/>
    <mergeCell ref="AU127:AU130"/>
    <mergeCell ref="BC127:BC130"/>
    <mergeCell ref="BD127:BD130"/>
    <mergeCell ref="BL127:BL130"/>
    <mergeCell ref="P127:P130"/>
    <mergeCell ref="Q127:Q130"/>
    <mergeCell ref="R127:R130"/>
    <mergeCell ref="AB127:AB130"/>
    <mergeCell ref="AC127:AC130"/>
    <mergeCell ref="AK127:AK130"/>
    <mergeCell ref="J127:J130"/>
    <mergeCell ref="K127:K130"/>
    <mergeCell ref="L127:L130"/>
    <mergeCell ref="M127:M130"/>
    <mergeCell ref="N127:N130"/>
    <mergeCell ref="O127:O130"/>
    <mergeCell ref="D127:D130"/>
    <mergeCell ref="E127:E130"/>
    <mergeCell ref="C135:C142"/>
    <mergeCell ref="D135:D138"/>
    <mergeCell ref="E135:E138"/>
    <mergeCell ref="F135:F138"/>
    <mergeCell ref="G135:G138"/>
    <mergeCell ref="H135:H138"/>
    <mergeCell ref="D139:D142"/>
    <mergeCell ref="E139:E142"/>
    <mergeCell ref="F139:F142"/>
    <mergeCell ref="G139:G142"/>
    <mergeCell ref="BL131:BL134"/>
    <mergeCell ref="BM131:BM134"/>
    <mergeCell ref="BU131:CC131"/>
    <mergeCell ref="BU132:CC132"/>
    <mergeCell ref="BU133:CC133"/>
    <mergeCell ref="BU134:CC134"/>
    <mergeCell ref="AK131:AK134"/>
    <mergeCell ref="AL131:AL134"/>
    <mergeCell ref="AT131:AT134"/>
    <mergeCell ref="AU131:AU134"/>
    <mergeCell ref="BC131:BC134"/>
    <mergeCell ref="BD131:BD134"/>
    <mergeCell ref="O131:O134"/>
    <mergeCell ref="P131:P134"/>
    <mergeCell ref="Q131:Q134"/>
    <mergeCell ref="R131:R134"/>
    <mergeCell ref="AB131:AB134"/>
    <mergeCell ref="AC131:AC134"/>
    <mergeCell ref="I131:I134"/>
    <mergeCell ref="J131:J134"/>
    <mergeCell ref="K131:K134"/>
    <mergeCell ref="L131:L134"/>
    <mergeCell ref="I139:I142"/>
    <mergeCell ref="J139:J142"/>
    <mergeCell ref="K139:K142"/>
    <mergeCell ref="L139:L142"/>
    <mergeCell ref="M139:M142"/>
    <mergeCell ref="BL135:BL138"/>
    <mergeCell ref="BM135:BM138"/>
    <mergeCell ref="BU135:CC135"/>
    <mergeCell ref="BU136:CC136"/>
    <mergeCell ref="BU137:CC137"/>
    <mergeCell ref="BU138:CC138"/>
    <mergeCell ref="AK135:AK138"/>
    <mergeCell ref="AL135:AL138"/>
    <mergeCell ref="AT135:AT138"/>
    <mergeCell ref="AU135:AU138"/>
    <mergeCell ref="BC135:BC138"/>
    <mergeCell ref="BD135:BD138"/>
    <mergeCell ref="O135:O138"/>
    <mergeCell ref="P135:P138"/>
    <mergeCell ref="Q135:Q138"/>
    <mergeCell ref="R135:R138"/>
    <mergeCell ref="AB135:AB138"/>
    <mergeCell ref="AC135:AC138"/>
    <mergeCell ref="I135:I138"/>
    <mergeCell ref="J135:J138"/>
    <mergeCell ref="K135:K138"/>
    <mergeCell ref="L135:L138"/>
    <mergeCell ref="M135:M138"/>
    <mergeCell ref="N135:N138"/>
    <mergeCell ref="I143:I146"/>
    <mergeCell ref="J143:J146"/>
    <mergeCell ref="K143:K146"/>
    <mergeCell ref="L143:L146"/>
    <mergeCell ref="M143:M146"/>
    <mergeCell ref="N143:N146"/>
    <mergeCell ref="C143:C146"/>
    <mergeCell ref="D143:D146"/>
    <mergeCell ref="E143:E146"/>
    <mergeCell ref="F143:F146"/>
    <mergeCell ref="G143:G146"/>
    <mergeCell ref="H143:H146"/>
    <mergeCell ref="BD139:BD142"/>
    <mergeCell ref="BL139:BL142"/>
    <mergeCell ref="BM139:BM142"/>
    <mergeCell ref="BU139:CC139"/>
    <mergeCell ref="BU140:CC140"/>
    <mergeCell ref="BU141:CC141"/>
    <mergeCell ref="BU142:CC142"/>
    <mergeCell ref="AC139:AC142"/>
    <mergeCell ref="AK139:AK142"/>
    <mergeCell ref="AL139:AL142"/>
    <mergeCell ref="AT139:AT142"/>
    <mergeCell ref="AU139:AU142"/>
    <mergeCell ref="BC139:BC142"/>
    <mergeCell ref="N139:N142"/>
    <mergeCell ref="O139:O142"/>
    <mergeCell ref="P139:P142"/>
    <mergeCell ref="Q139:Q142"/>
    <mergeCell ref="R139:R142"/>
    <mergeCell ref="AB139:AB142"/>
    <mergeCell ref="H139:H142"/>
    <mergeCell ref="BL143:BL146"/>
    <mergeCell ref="BM143:BM146"/>
    <mergeCell ref="BU143:CC143"/>
    <mergeCell ref="BU144:CC144"/>
    <mergeCell ref="BU145:CC145"/>
    <mergeCell ref="BU146:CC146"/>
    <mergeCell ref="AK143:AK146"/>
    <mergeCell ref="AL143:AL146"/>
    <mergeCell ref="AT143:AT146"/>
    <mergeCell ref="AU143:AU146"/>
    <mergeCell ref="BC143:BC146"/>
    <mergeCell ref="BD143:BD146"/>
    <mergeCell ref="O143:O146"/>
    <mergeCell ref="P143:P146"/>
    <mergeCell ref="Q143:Q146"/>
    <mergeCell ref="R143:R146"/>
    <mergeCell ref="AB143:AB146"/>
    <mergeCell ref="AC143:AC146"/>
  </mergeCells>
  <conditionalFormatting sqref="L27 L115 L119 L123 L127 L131 L71 L75 L79 L87 L91 L95 L103 L107 L139 L143 L15 L19">
    <cfRule type="expression" dxfId="205" priority="16">
      <formula>$L15=$M15</formula>
    </cfRule>
  </conditionalFormatting>
  <conditionalFormatting sqref="L51">
    <cfRule type="expression" dxfId="204" priority="11">
      <formula>$L51=$M51</formula>
    </cfRule>
  </conditionalFormatting>
  <conditionalFormatting sqref="L35">
    <cfRule type="expression" dxfId="203" priority="14">
      <formula>$L35=$M35</formula>
    </cfRule>
  </conditionalFormatting>
  <conditionalFormatting sqref="L23">
    <cfRule type="expression" dxfId="202" priority="17">
      <formula>$L23=$M23</formula>
    </cfRule>
  </conditionalFormatting>
  <conditionalFormatting sqref="L31">
    <cfRule type="expression" dxfId="201" priority="15">
      <formula>$L31=$M31</formula>
    </cfRule>
  </conditionalFormatting>
  <conditionalFormatting sqref="L43">
    <cfRule type="expression" dxfId="200" priority="13">
      <formula>$L43=$M43</formula>
    </cfRule>
  </conditionalFormatting>
  <conditionalFormatting sqref="L47">
    <cfRule type="expression" dxfId="199" priority="12">
      <formula>$L47=$M47</formula>
    </cfRule>
  </conditionalFormatting>
  <conditionalFormatting sqref="L59">
    <cfRule type="expression" dxfId="198" priority="9">
      <formula>$L59=$M59</formula>
    </cfRule>
  </conditionalFormatting>
  <conditionalFormatting sqref="L111">
    <cfRule type="expression" dxfId="197" priority="4">
      <formula>$L111=$M111</formula>
    </cfRule>
  </conditionalFormatting>
  <conditionalFormatting sqref="L55">
    <cfRule type="expression" dxfId="196" priority="10">
      <formula>$L55=$M55</formula>
    </cfRule>
  </conditionalFormatting>
  <conditionalFormatting sqref="L63">
    <cfRule type="expression" dxfId="195" priority="8">
      <formula>$L63=$M63</formula>
    </cfRule>
  </conditionalFormatting>
  <conditionalFormatting sqref="L67">
    <cfRule type="expression" dxfId="194" priority="7">
      <formula>$L67=$M67</formula>
    </cfRule>
  </conditionalFormatting>
  <conditionalFormatting sqref="L83">
    <cfRule type="expression" dxfId="193" priority="6">
      <formula>$L83=$M83</formula>
    </cfRule>
  </conditionalFormatting>
  <conditionalFormatting sqref="L99">
    <cfRule type="expression" dxfId="192" priority="5">
      <formula>$L99=$M99</formula>
    </cfRule>
  </conditionalFormatting>
  <conditionalFormatting sqref="L135">
    <cfRule type="expression" dxfId="191" priority="3">
      <formula>$L135=$M135</formula>
    </cfRule>
  </conditionalFormatting>
  <conditionalFormatting sqref="L11">
    <cfRule type="expression" dxfId="190" priority="2">
      <formula>$L11=$M11</formula>
    </cfRule>
  </conditionalFormatting>
  <conditionalFormatting sqref="L39">
    <cfRule type="expression" dxfId="189" priority="1">
      <formula>$L39=$M39</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09BEC-0348-4258-8269-E4D589BE4CC2}">
  <sheetPr>
    <tabColor rgb="FFFFFF00"/>
  </sheetPr>
  <dimension ref="A1:CC71"/>
  <sheetViews>
    <sheetView zoomScale="60" zoomScaleNormal="60" workbookViewId="0">
      <selection activeCell="N23" sqref="N23:N26"/>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15.6640625" style="4" customWidth="1"/>
    <col min="10" max="10" width="6.6640625" style="53" customWidth="1"/>
    <col min="11" max="11" width="21.6640625" style="3" customWidth="1"/>
    <col min="12" max="13" width="9.6640625" style="23" customWidth="1"/>
    <col min="14" max="17" width="9.6640625" style="24" customWidth="1"/>
    <col min="18" max="18" width="6.6640625" style="4" customWidth="1"/>
    <col min="19" max="19" width="95.6640625" style="4" customWidth="1"/>
    <col min="20" max="20" width="17.6640625" style="4" customWidth="1"/>
    <col min="21" max="22" width="10.6640625" style="4" customWidth="1"/>
    <col min="23" max="23" width="33.6640625" style="4" customWidth="1"/>
    <col min="24" max="27" width="11.6640625" style="27" customWidth="1"/>
    <col min="28" max="28" width="6.664062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664062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1382" t="s">
        <v>2864</v>
      </c>
      <c r="M2" s="1383"/>
      <c r="N2" s="1383"/>
      <c r="O2" s="1383"/>
      <c r="P2" s="1383"/>
      <c r="Q2" s="1384"/>
      <c r="R2" s="1158" t="s">
        <v>0</v>
      </c>
      <c r="S2" s="1160"/>
      <c r="T2" s="1008" t="s">
        <v>1</v>
      </c>
      <c r="U2" s="1009"/>
      <c r="V2" s="1010"/>
      <c r="W2" s="1385" t="str">
        <f>+$L2</f>
        <v>SECRETARÌA DE HACIENDA</v>
      </c>
      <c r="X2" s="1386"/>
      <c r="Y2" s="1386"/>
      <c r="Z2" s="1386"/>
      <c r="AA2" s="1387"/>
      <c r="AB2" s="1158" t="s">
        <v>0</v>
      </c>
      <c r="AC2" s="1159"/>
      <c r="AD2" s="1159"/>
      <c r="AE2" s="1159"/>
      <c r="AF2" s="1159"/>
      <c r="AG2" s="1159"/>
      <c r="AH2" s="1159"/>
      <c r="AI2" s="1159"/>
      <c r="AJ2" s="1160"/>
      <c r="AK2" s="1132" t="s">
        <v>1</v>
      </c>
      <c r="AL2" s="1132"/>
      <c r="AM2" s="1132"/>
      <c r="AN2" s="1379" t="str">
        <f>+$L2</f>
        <v>SECRETARÌA DE HACIENDA</v>
      </c>
      <c r="AO2" s="1380"/>
      <c r="AP2" s="1380"/>
      <c r="AQ2" s="1380"/>
      <c r="AR2" s="1380"/>
      <c r="AS2" s="1381"/>
      <c r="AT2" s="1158" t="s">
        <v>0</v>
      </c>
      <c r="AU2" s="1159"/>
      <c r="AV2" s="1159"/>
      <c r="AW2" s="1159"/>
      <c r="AX2" s="1159"/>
      <c r="AY2" s="1159"/>
      <c r="AZ2" s="1159"/>
      <c r="BA2" s="1159"/>
      <c r="BB2" s="1160"/>
      <c r="BC2" s="1132" t="s">
        <v>1</v>
      </c>
      <c r="BD2" s="1132"/>
      <c r="BE2" s="1132"/>
      <c r="BF2" s="1378" t="str">
        <f>+$L2</f>
        <v>SECRETARÌA DE HACIENDA</v>
      </c>
      <c r="BG2" s="1378"/>
      <c r="BH2" s="1378"/>
      <c r="BI2" s="1378"/>
      <c r="BJ2" s="1378"/>
      <c r="BK2" s="1378"/>
      <c r="BL2" s="1158" t="s">
        <v>0</v>
      </c>
      <c r="BM2" s="1159"/>
      <c r="BN2" s="1159"/>
      <c r="BO2" s="1159"/>
      <c r="BP2" s="1159"/>
      <c r="BQ2" s="1159"/>
      <c r="BR2" s="1159"/>
      <c r="BS2" s="1159"/>
      <c r="BT2" s="1160"/>
      <c r="BU2" s="1132" t="s">
        <v>1</v>
      </c>
      <c r="BV2" s="1132"/>
      <c r="BW2" s="1132"/>
      <c r="BX2" s="1378" t="str">
        <f>+$L2</f>
        <v>SECRETARÌA DE HACIENDA</v>
      </c>
      <c r="BY2" s="1378"/>
      <c r="BZ2" s="1378"/>
      <c r="CA2" s="1378"/>
      <c r="CB2" s="1378"/>
      <c r="CC2" s="1378"/>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359">
        <f>+$L3</f>
        <v>0</v>
      </c>
      <c r="AO3" s="1360"/>
      <c r="AP3" s="1360"/>
      <c r="AQ3" s="1360"/>
      <c r="AR3" s="1360"/>
      <c r="AS3" s="1361"/>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269" t="s">
        <v>847</v>
      </c>
      <c r="M4" s="1270"/>
      <c r="N4" s="1270"/>
      <c r="O4" s="1270"/>
      <c r="P4" s="1270"/>
      <c r="Q4" s="1271"/>
      <c r="R4" s="1136" t="s">
        <v>3849</v>
      </c>
      <c r="S4" s="1138"/>
      <c r="T4" s="1008" t="s">
        <v>1664</v>
      </c>
      <c r="U4" s="1009"/>
      <c r="V4" s="1010"/>
      <c r="W4" s="1355" t="str">
        <f>+$L4</f>
        <v xml:space="preserve">3. Gobernanza </v>
      </c>
      <c r="X4" s="1356"/>
      <c r="Y4" s="1356"/>
      <c r="Z4" s="1356"/>
      <c r="AA4" s="1357"/>
      <c r="AB4" s="1136" t="s">
        <v>3849</v>
      </c>
      <c r="AC4" s="1137"/>
      <c r="AD4" s="1137"/>
      <c r="AE4" s="1137"/>
      <c r="AF4" s="1137"/>
      <c r="AG4" s="1137"/>
      <c r="AH4" s="1137"/>
      <c r="AI4" s="1137"/>
      <c r="AJ4" s="1138"/>
      <c r="AK4" s="1132" t="s">
        <v>1656</v>
      </c>
      <c r="AL4" s="1132"/>
      <c r="AM4" s="1132"/>
      <c r="AN4" s="1269" t="str">
        <f>+$L4</f>
        <v xml:space="preserve">3. Gobernanza </v>
      </c>
      <c r="AO4" s="1270"/>
      <c r="AP4" s="1270"/>
      <c r="AQ4" s="1270"/>
      <c r="AR4" s="1270"/>
      <c r="AS4" s="1271"/>
      <c r="AT4" s="1136" t="s">
        <v>3849</v>
      </c>
      <c r="AU4" s="1137"/>
      <c r="AV4" s="1137"/>
      <c r="AW4" s="1137"/>
      <c r="AX4" s="1137"/>
      <c r="AY4" s="1137"/>
      <c r="AZ4" s="1137"/>
      <c r="BA4" s="1137"/>
      <c r="BB4" s="1138"/>
      <c r="BC4" s="1132" t="s">
        <v>1656</v>
      </c>
      <c r="BD4" s="1132"/>
      <c r="BE4" s="1132"/>
      <c r="BF4" s="1268" t="str">
        <f>+$L4</f>
        <v xml:space="preserve">3. Gobernanza </v>
      </c>
      <c r="BG4" s="1268"/>
      <c r="BH4" s="1268"/>
      <c r="BI4" s="1268"/>
      <c r="BJ4" s="1268"/>
      <c r="BK4" s="1268"/>
      <c r="BL4" s="1136" t="s">
        <v>3849</v>
      </c>
      <c r="BM4" s="1137"/>
      <c r="BN4" s="1137"/>
      <c r="BO4" s="1137"/>
      <c r="BP4" s="1137"/>
      <c r="BQ4" s="1137"/>
      <c r="BR4" s="1137"/>
      <c r="BS4" s="1137"/>
      <c r="BT4" s="1138"/>
      <c r="BU4" s="1132" t="s">
        <v>1656</v>
      </c>
      <c r="BV4" s="1132"/>
      <c r="BW4" s="1132"/>
      <c r="BX4" s="1268" t="str">
        <f>+$L4</f>
        <v xml:space="preserve">3. Gobernanza </v>
      </c>
      <c r="BY4" s="1268"/>
      <c r="BZ4" s="1268"/>
      <c r="CA4" s="1268"/>
      <c r="CB4" s="1268"/>
      <c r="CC4" s="1268"/>
    </row>
    <row r="5" spans="1:81" s="58" customFormat="1" ht="16.2" customHeight="1" x14ac:dyDescent="0.3">
      <c r="A5" s="34"/>
      <c r="B5" s="1168"/>
      <c r="C5" s="1140"/>
      <c r="D5" s="1140"/>
      <c r="E5" s="1140"/>
      <c r="F5" s="1140"/>
      <c r="G5" s="1140"/>
      <c r="H5" s="1140"/>
      <c r="I5" s="228"/>
      <c r="J5" s="252" t="s">
        <v>1659</v>
      </c>
      <c r="K5" s="252"/>
      <c r="L5" s="1142" t="s">
        <v>3833</v>
      </c>
      <c r="M5" s="1143"/>
      <c r="N5" s="1143"/>
      <c r="O5" s="1143"/>
      <c r="P5" s="1143"/>
      <c r="Q5" s="1144"/>
      <c r="R5" s="1139"/>
      <c r="S5" s="1141"/>
      <c r="T5" s="1008" t="s">
        <v>1665</v>
      </c>
      <c r="U5" s="1009"/>
      <c r="V5" s="1010"/>
      <c r="W5" s="1145" t="str">
        <f>+$L5</f>
        <v>3.4 Más Oportunidades para el Buen Gobierno</v>
      </c>
      <c r="X5" s="1146"/>
      <c r="Y5" s="1146"/>
      <c r="Z5" s="1146"/>
      <c r="AA5" s="1147"/>
      <c r="AB5" s="1139"/>
      <c r="AC5" s="1140"/>
      <c r="AD5" s="1140"/>
      <c r="AE5" s="1140"/>
      <c r="AF5" s="1140"/>
      <c r="AG5" s="1140"/>
      <c r="AH5" s="1140"/>
      <c r="AI5" s="1140"/>
      <c r="AJ5" s="1141"/>
      <c r="AK5" s="1132" t="s">
        <v>1659</v>
      </c>
      <c r="AL5" s="1132"/>
      <c r="AM5" s="1132"/>
      <c r="AN5" s="1142" t="str">
        <f>+$L5</f>
        <v>3.4 Más Oportunidades para el Buen Gobierno</v>
      </c>
      <c r="AO5" s="1143"/>
      <c r="AP5" s="1143"/>
      <c r="AQ5" s="1143"/>
      <c r="AR5" s="1143"/>
      <c r="AS5" s="1144"/>
      <c r="AT5" s="1139"/>
      <c r="AU5" s="1140"/>
      <c r="AV5" s="1140"/>
      <c r="AW5" s="1140"/>
      <c r="AX5" s="1140"/>
      <c r="AY5" s="1140"/>
      <c r="AZ5" s="1140"/>
      <c r="BA5" s="1140"/>
      <c r="BB5" s="1141"/>
      <c r="BC5" s="1132" t="s">
        <v>1659</v>
      </c>
      <c r="BD5" s="1132"/>
      <c r="BE5" s="1132"/>
      <c r="BF5" s="1133" t="str">
        <f>+$L5</f>
        <v>3.4 Más Oportunidades para el Buen Gobierno</v>
      </c>
      <c r="BG5" s="1133"/>
      <c r="BH5" s="1133"/>
      <c r="BI5" s="1133"/>
      <c r="BJ5" s="1133"/>
      <c r="BK5" s="1133"/>
      <c r="BL5" s="1139"/>
      <c r="BM5" s="1140"/>
      <c r="BN5" s="1140"/>
      <c r="BO5" s="1140"/>
      <c r="BP5" s="1140"/>
      <c r="BQ5" s="1140"/>
      <c r="BR5" s="1140"/>
      <c r="BS5" s="1140"/>
      <c r="BT5" s="1141"/>
      <c r="BU5" s="1132" t="s">
        <v>1659</v>
      </c>
      <c r="BV5" s="1132"/>
      <c r="BW5" s="1132"/>
      <c r="BX5" s="1133" t="str">
        <f>+$L5</f>
        <v>3.4 Más Oportunidades para el Buen Gobierno</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row>
    <row r="11" spans="1:81" s="58" customFormat="1" ht="48.75" customHeight="1" thickTop="1" x14ac:dyDescent="0.3">
      <c r="A11" s="34"/>
      <c r="B11" s="906" t="s">
        <v>1040</v>
      </c>
      <c r="C11" s="1236" t="s">
        <v>1043</v>
      </c>
      <c r="D11" s="871">
        <v>4599</v>
      </c>
      <c r="E11" s="851" t="s">
        <v>4222</v>
      </c>
      <c r="F11" s="851" t="s">
        <v>6106</v>
      </c>
      <c r="G11" s="851" t="s">
        <v>4238</v>
      </c>
      <c r="H11" s="851" t="s">
        <v>6107</v>
      </c>
      <c r="I11" s="1184">
        <v>2021004541056</v>
      </c>
      <c r="J11" s="812">
        <v>670</v>
      </c>
      <c r="K11" s="854" t="str">
        <f>+[17]Metas!K764</f>
        <v>Reorganización de la estructura institucional de la Administración Tributaria de la Secretaría de Hacienda Departamental</v>
      </c>
      <c r="L11" s="1187">
        <v>1</v>
      </c>
      <c r="M11" s="1190">
        <f>SUM(N11:Q11)</f>
        <v>1</v>
      </c>
      <c r="N11" s="1193">
        <v>0.25</v>
      </c>
      <c r="O11" s="1175">
        <v>0.25</v>
      </c>
      <c r="P11" s="1178">
        <v>0.25</v>
      </c>
      <c r="Q11" s="1181">
        <v>0.25</v>
      </c>
      <c r="R11" s="812">
        <f>+$J11</f>
        <v>670</v>
      </c>
      <c r="S11" s="231" t="s">
        <v>6108</v>
      </c>
      <c r="T11" s="235" t="s">
        <v>3822</v>
      </c>
      <c r="U11" s="235" t="s">
        <v>3826</v>
      </c>
      <c r="V11" s="235" t="s">
        <v>3830</v>
      </c>
      <c r="W11" s="231" t="s">
        <v>6109</v>
      </c>
      <c r="X11" s="256">
        <v>44941</v>
      </c>
      <c r="Y11" s="256">
        <v>45291</v>
      </c>
      <c r="Z11" s="256">
        <v>44941</v>
      </c>
      <c r="AA11" s="256">
        <v>45291</v>
      </c>
      <c r="AB11" s="812">
        <f>+$J11</f>
        <v>670</v>
      </c>
      <c r="AC11" s="1671">
        <f>+L11</f>
        <v>1</v>
      </c>
      <c r="AD11" s="44">
        <f>+AM11+AV11+BE11+BN11</f>
        <v>145</v>
      </c>
      <c r="AE11" s="44">
        <f t="shared" ref="AE11:AJ26" si="0">+AN11+AW11+BF11+BO11</f>
        <v>0</v>
      </c>
      <c r="AF11" s="44">
        <f t="shared" si="0"/>
        <v>0</v>
      </c>
      <c r="AG11" s="44">
        <f t="shared" si="0"/>
        <v>0</v>
      </c>
      <c r="AH11" s="44">
        <f t="shared" si="0"/>
        <v>0</v>
      </c>
      <c r="AI11" s="44">
        <f t="shared" si="0"/>
        <v>0</v>
      </c>
      <c r="AJ11" s="44">
        <f t="shared" si="0"/>
        <v>0</v>
      </c>
      <c r="AK11" s="812">
        <f>+$J11</f>
        <v>670</v>
      </c>
      <c r="AL11" s="1671">
        <f>+N11</f>
        <v>0.25</v>
      </c>
      <c r="AM11" s="44">
        <f>VLOOKUP(AK11,[17]Hoja1!$F$2:$H$16,3,FALSE)</f>
        <v>36.25</v>
      </c>
      <c r="AN11" s="35"/>
      <c r="AO11" s="35"/>
      <c r="AP11" s="35"/>
      <c r="AQ11" s="35"/>
      <c r="AR11" s="35"/>
      <c r="AS11" s="35"/>
      <c r="AT11" s="812">
        <f>+$J11</f>
        <v>670</v>
      </c>
      <c r="AU11" s="1671">
        <f>+O11</f>
        <v>0.25</v>
      </c>
      <c r="AV11" s="44">
        <f>VLOOKUP(AT11,[17]Hoja1!$F$2:$H$16,3,FALSE)</f>
        <v>36.25</v>
      </c>
      <c r="AW11" s="35"/>
      <c r="AX11" s="35"/>
      <c r="AY11" s="35"/>
      <c r="AZ11" s="35"/>
      <c r="BA11" s="35"/>
      <c r="BB11" s="35"/>
      <c r="BC11" s="812">
        <f>+$J11</f>
        <v>670</v>
      </c>
      <c r="BD11" s="1671">
        <f>+P11</f>
        <v>0.25</v>
      </c>
      <c r="BE11" s="44">
        <f>VLOOKUP(BC11,[17]Hoja1!$F$2:$H$16,3,FALSE)</f>
        <v>36.25</v>
      </c>
      <c r="BF11" s="35"/>
      <c r="BG11" s="35"/>
      <c r="BH11" s="35"/>
      <c r="BI11" s="35"/>
      <c r="BJ11" s="35"/>
      <c r="BK11" s="35"/>
      <c r="BL11" s="812">
        <f>+$J11</f>
        <v>670</v>
      </c>
      <c r="BM11" s="1671">
        <f>+Q11</f>
        <v>0.25</v>
      </c>
      <c r="BN11" s="44">
        <f>VLOOKUP(BL11,[17]Hoja1!$F$2:$H$16,3,FALSE)</f>
        <v>36.25</v>
      </c>
      <c r="BO11" s="35"/>
      <c r="BP11" s="35"/>
      <c r="BQ11" s="35"/>
      <c r="BR11" s="35"/>
      <c r="BS11" s="35"/>
      <c r="BT11" s="35"/>
      <c r="BU11" s="818"/>
      <c r="BV11" s="819"/>
      <c r="BW11" s="819"/>
      <c r="BX11" s="819"/>
      <c r="BY11" s="819"/>
      <c r="BZ11" s="819"/>
      <c r="CA11" s="819"/>
      <c r="CB11" s="819"/>
      <c r="CC11" s="820"/>
    </row>
    <row r="12" spans="1:81" s="58" customFormat="1" ht="40.200000000000003" customHeight="1" x14ac:dyDescent="0.3">
      <c r="A12" s="34"/>
      <c r="B12" s="907"/>
      <c r="C12" s="1237"/>
      <c r="D12" s="872"/>
      <c r="E12" s="852"/>
      <c r="F12" s="852"/>
      <c r="G12" s="852"/>
      <c r="H12" s="852"/>
      <c r="I12" s="1185"/>
      <c r="J12" s="813"/>
      <c r="K12" s="855"/>
      <c r="L12" s="1188"/>
      <c r="M12" s="1191"/>
      <c r="N12" s="1194"/>
      <c r="O12" s="1176"/>
      <c r="P12" s="1179"/>
      <c r="Q12" s="1182"/>
      <c r="R12" s="813"/>
      <c r="S12" s="39"/>
      <c r="T12" s="236"/>
      <c r="U12" s="236"/>
      <c r="V12" s="236"/>
      <c r="W12" s="39"/>
      <c r="X12" s="31"/>
      <c r="Y12" s="31"/>
      <c r="Z12" s="31"/>
      <c r="AA12" s="31"/>
      <c r="AB12" s="813"/>
      <c r="AC12" s="1672"/>
      <c r="AD12" s="51">
        <f t="shared" ref="AD12:AD14" si="1">+AM12+AV12+BE12+BN12</f>
        <v>0</v>
      </c>
      <c r="AE12" s="51">
        <f t="shared" si="0"/>
        <v>0</v>
      </c>
      <c r="AF12" s="51">
        <f t="shared" si="0"/>
        <v>0</v>
      </c>
      <c r="AG12" s="51">
        <f t="shared" si="0"/>
        <v>0</v>
      </c>
      <c r="AH12" s="51">
        <f t="shared" si="0"/>
        <v>0</v>
      </c>
      <c r="AI12" s="51">
        <f t="shared" si="0"/>
        <v>0</v>
      </c>
      <c r="AJ12" s="51">
        <f t="shared" si="0"/>
        <v>0</v>
      </c>
      <c r="AK12" s="813"/>
      <c r="AL12" s="1672"/>
      <c r="AM12" s="51">
        <f t="shared" ref="AM12:AM70" si="2">SUM(AN12:AS12)</f>
        <v>0</v>
      </c>
      <c r="AN12" s="336"/>
      <c r="AO12" s="336"/>
      <c r="AP12" s="336"/>
      <c r="AQ12" s="336"/>
      <c r="AR12" s="336"/>
      <c r="AS12" s="336"/>
      <c r="AT12" s="813"/>
      <c r="AU12" s="1672"/>
      <c r="AV12" s="51">
        <f t="shared" ref="AV12:AV70" si="3">SUM(AW12:BB12)</f>
        <v>0</v>
      </c>
      <c r="AW12" s="336"/>
      <c r="AX12" s="336"/>
      <c r="AY12" s="336"/>
      <c r="AZ12" s="336"/>
      <c r="BA12" s="336"/>
      <c r="BB12" s="336"/>
      <c r="BC12" s="813"/>
      <c r="BD12" s="1672"/>
      <c r="BE12" s="51">
        <f t="shared" ref="BE12:BE70" si="4">SUM(BF12:BK12)</f>
        <v>0</v>
      </c>
      <c r="BF12" s="336"/>
      <c r="BG12" s="336"/>
      <c r="BH12" s="336"/>
      <c r="BI12" s="336"/>
      <c r="BJ12" s="336"/>
      <c r="BK12" s="336"/>
      <c r="BL12" s="813"/>
      <c r="BM12" s="1672"/>
      <c r="BN12" s="51">
        <f t="shared" ref="BN12:BN70" si="5">SUM(BO12:BT12)</f>
        <v>0</v>
      </c>
      <c r="BO12" s="336"/>
      <c r="BP12" s="336"/>
      <c r="BQ12" s="336"/>
      <c r="BR12" s="336"/>
      <c r="BS12" s="336"/>
      <c r="BT12" s="336"/>
      <c r="BU12" s="821"/>
      <c r="BV12" s="822"/>
      <c r="BW12" s="822"/>
      <c r="BX12" s="822"/>
      <c r="BY12" s="822"/>
      <c r="BZ12" s="822"/>
      <c r="CA12" s="822"/>
      <c r="CB12" s="822"/>
      <c r="CC12" s="823"/>
    </row>
    <row r="13" spans="1:81" s="58" customFormat="1" ht="40.200000000000003" customHeight="1" x14ac:dyDescent="0.3">
      <c r="A13" s="34"/>
      <c r="B13" s="907"/>
      <c r="C13" s="1237"/>
      <c r="D13" s="872"/>
      <c r="E13" s="852"/>
      <c r="F13" s="852"/>
      <c r="G13" s="852"/>
      <c r="H13" s="852"/>
      <c r="I13" s="1185"/>
      <c r="J13" s="813"/>
      <c r="K13" s="855"/>
      <c r="L13" s="1188"/>
      <c r="M13" s="1191"/>
      <c r="N13" s="1194"/>
      <c r="O13" s="1176"/>
      <c r="P13" s="1179"/>
      <c r="Q13" s="1182"/>
      <c r="R13" s="813"/>
      <c r="S13" s="39"/>
      <c r="T13" s="236"/>
      <c r="U13" s="236"/>
      <c r="V13" s="236"/>
      <c r="W13" s="39"/>
      <c r="X13" s="31"/>
      <c r="Y13" s="31"/>
      <c r="Z13" s="31"/>
      <c r="AA13" s="31"/>
      <c r="AB13" s="813"/>
      <c r="AC13" s="1672"/>
      <c r="AD13" s="51">
        <f t="shared" si="1"/>
        <v>0</v>
      </c>
      <c r="AE13" s="51">
        <f t="shared" si="0"/>
        <v>0</v>
      </c>
      <c r="AF13" s="51">
        <f t="shared" si="0"/>
        <v>0</v>
      </c>
      <c r="AG13" s="51">
        <f t="shared" si="0"/>
        <v>0</v>
      </c>
      <c r="AH13" s="51">
        <f t="shared" si="0"/>
        <v>0</v>
      </c>
      <c r="AI13" s="51">
        <f t="shared" si="0"/>
        <v>0</v>
      </c>
      <c r="AJ13" s="51">
        <f t="shared" si="0"/>
        <v>0</v>
      </c>
      <c r="AK13" s="813"/>
      <c r="AL13" s="1672"/>
      <c r="AM13" s="51">
        <f t="shared" si="2"/>
        <v>0</v>
      </c>
      <c r="AN13" s="336"/>
      <c r="AO13" s="336"/>
      <c r="AP13" s="336"/>
      <c r="AQ13" s="336"/>
      <c r="AR13" s="336"/>
      <c r="AS13" s="336"/>
      <c r="AT13" s="813"/>
      <c r="AU13" s="1672"/>
      <c r="AV13" s="51">
        <f t="shared" si="3"/>
        <v>0</v>
      </c>
      <c r="AW13" s="336"/>
      <c r="AX13" s="336"/>
      <c r="AY13" s="336"/>
      <c r="AZ13" s="336"/>
      <c r="BA13" s="336"/>
      <c r="BB13" s="336"/>
      <c r="BC13" s="813"/>
      <c r="BD13" s="1672"/>
      <c r="BE13" s="51">
        <f t="shared" si="4"/>
        <v>0</v>
      </c>
      <c r="BF13" s="336"/>
      <c r="BG13" s="336"/>
      <c r="BH13" s="336"/>
      <c r="BI13" s="336"/>
      <c r="BJ13" s="336"/>
      <c r="BK13" s="336"/>
      <c r="BL13" s="813"/>
      <c r="BM13" s="1672"/>
      <c r="BN13" s="51">
        <f t="shared" si="5"/>
        <v>0</v>
      </c>
      <c r="BO13" s="336"/>
      <c r="BP13" s="336"/>
      <c r="BQ13" s="336"/>
      <c r="BR13" s="336"/>
      <c r="BS13" s="336"/>
      <c r="BT13" s="336"/>
      <c r="BU13" s="821"/>
      <c r="BV13" s="822"/>
      <c r="BW13" s="822"/>
      <c r="BX13" s="822"/>
      <c r="BY13" s="822"/>
      <c r="BZ13" s="822"/>
      <c r="CA13" s="822"/>
      <c r="CB13" s="822"/>
      <c r="CC13" s="823"/>
    </row>
    <row r="14" spans="1:81" s="58" customFormat="1" ht="40.200000000000003" customHeight="1" thickBot="1" x14ac:dyDescent="0.35">
      <c r="A14" s="34"/>
      <c r="B14" s="907"/>
      <c r="C14" s="1237"/>
      <c r="D14" s="873"/>
      <c r="E14" s="853"/>
      <c r="F14" s="853"/>
      <c r="G14" s="853"/>
      <c r="H14" s="853"/>
      <c r="I14" s="1186"/>
      <c r="J14" s="814"/>
      <c r="K14" s="856"/>
      <c r="L14" s="1189"/>
      <c r="M14" s="1192"/>
      <c r="N14" s="1195"/>
      <c r="O14" s="1177"/>
      <c r="P14" s="1180"/>
      <c r="Q14" s="1183"/>
      <c r="R14" s="814"/>
      <c r="S14" s="232"/>
      <c r="T14" s="237"/>
      <c r="U14" s="237"/>
      <c r="V14" s="237"/>
      <c r="W14" s="232"/>
      <c r="X14" s="260"/>
      <c r="Y14" s="260"/>
      <c r="Z14" s="260"/>
      <c r="AA14" s="260"/>
      <c r="AB14" s="814"/>
      <c r="AC14" s="1673"/>
      <c r="AD14" s="46">
        <f t="shared" si="1"/>
        <v>0</v>
      </c>
      <c r="AE14" s="46">
        <f t="shared" si="0"/>
        <v>0</v>
      </c>
      <c r="AF14" s="46">
        <f t="shared" si="0"/>
        <v>0</v>
      </c>
      <c r="AG14" s="46">
        <f t="shared" si="0"/>
        <v>0</v>
      </c>
      <c r="AH14" s="46">
        <f t="shared" si="0"/>
        <v>0</v>
      </c>
      <c r="AI14" s="46">
        <f t="shared" si="0"/>
        <v>0</v>
      </c>
      <c r="AJ14" s="46">
        <f t="shared" si="0"/>
        <v>0</v>
      </c>
      <c r="AK14" s="814"/>
      <c r="AL14" s="1673"/>
      <c r="AM14" s="46">
        <f t="shared" si="2"/>
        <v>0</v>
      </c>
      <c r="AN14" s="37"/>
      <c r="AO14" s="37"/>
      <c r="AP14" s="37"/>
      <c r="AQ14" s="37"/>
      <c r="AR14" s="37"/>
      <c r="AS14" s="37"/>
      <c r="AT14" s="814"/>
      <c r="AU14" s="1673"/>
      <c r="AV14" s="46">
        <f t="shared" si="3"/>
        <v>0</v>
      </c>
      <c r="AW14" s="37"/>
      <c r="AX14" s="37"/>
      <c r="AY14" s="37"/>
      <c r="AZ14" s="37"/>
      <c r="BA14" s="37"/>
      <c r="BB14" s="37"/>
      <c r="BC14" s="814"/>
      <c r="BD14" s="1673"/>
      <c r="BE14" s="46">
        <f t="shared" si="4"/>
        <v>0</v>
      </c>
      <c r="BF14" s="37"/>
      <c r="BG14" s="37"/>
      <c r="BH14" s="37"/>
      <c r="BI14" s="37"/>
      <c r="BJ14" s="37"/>
      <c r="BK14" s="37"/>
      <c r="BL14" s="814"/>
      <c r="BM14" s="1673"/>
      <c r="BN14" s="46">
        <f t="shared" si="5"/>
        <v>0</v>
      </c>
      <c r="BO14" s="37"/>
      <c r="BP14" s="37"/>
      <c r="BQ14" s="37"/>
      <c r="BR14" s="37"/>
      <c r="BS14" s="37"/>
      <c r="BT14" s="37"/>
      <c r="BU14" s="824"/>
      <c r="BV14" s="825"/>
      <c r="BW14" s="825"/>
      <c r="BX14" s="825"/>
      <c r="BY14" s="825"/>
      <c r="BZ14" s="825"/>
      <c r="CA14" s="825"/>
      <c r="CB14" s="825"/>
      <c r="CC14" s="826"/>
    </row>
    <row r="15" spans="1:81" s="58" customFormat="1" ht="40.200000000000003" customHeight="1" thickTop="1" x14ac:dyDescent="0.3">
      <c r="A15" s="34"/>
      <c r="B15" s="907"/>
      <c r="C15" s="1237"/>
      <c r="D15" s="871">
        <v>4599</v>
      </c>
      <c r="E15" s="851" t="s">
        <v>4222</v>
      </c>
      <c r="F15" s="851" t="s">
        <v>6106</v>
      </c>
      <c r="G15" s="851" t="s">
        <v>4238</v>
      </c>
      <c r="H15" s="851" t="s">
        <v>6107</v>
      </c>
      <c r="I15" s="1184">
        <v>2021004541056</v>
      </c>
      <c r="J15" s="812">
        <v>671</v>
      </c>
      <c r="K15" s="854" t="str">
        <f>+[17]Metas!K765</f>
        <v>Plan de Fiscalización adoptado para materializar la potencialidad del riesgo según el sector de incumplimiento.</v>
      </c>
      <c r="L15" s="857">
        <v>1</v>
      </c>
      <c r="M15" s="860">
        <f>SUM(N15:Q15)</f>
        <v>1</v>
      </c>
      <c r="N15" s="836">
        <v>0.25</v>
      </c>
      <c r="O15" s="839">
        <v>0.25</v>
      </c>
      <c r="P15" s="863">
        <v>0.25</v>
      </c>
      <c r="Q15" s="866">
        <v>0.25</v>
      </c>
      <c r="R15" s="812">
        <f>+$J15</f>
        <v>671</v>
      </c>
      <c r="S15" s="231" t="s">
        <v>6110</v>
      </c>
      <c r="T15" s="235" t="s">
        <v>3822</v>
      </c>
      <c r="U15" s="235" t="s">
        <v>3826</v>
      </c>
      <c r="V15" s="235" t="s">
        <v>3830</v>
      </c>
      <c r="W15" s="231"/>
      <c r="X15" s="256">
        <v>44941</v>
      </c>
      <c r="Y15" s="256">
        <v>45291</v>
      </c>
      <c r="Z15" s="256">
        <v>44941</v>
      </c>
      <c r="AA15" s="256">
        <v>45291</v>
      </c>
      <c r="AB15" s="812">
        <f>+$J15</f>
        <v>671</v>
      </c>
      <c r="AC15" s="1668">
        <f>+L15</f>
        <v>1</v>
      </c>
      <c r="AD15" s="44">
        <f>+AM15+AV15+BE15+BN15</f>
        <v>145</v>
      </c>
      <c r="AE15" s="44">
        <f t="shared" si="0"/>
        <v>0</v>
      </c>
      <c r="AF15" s="44">
        <f t="shared" si="0"/>
        <v>0</v>
      </c>
      <c r="AG15" s="44">
        <f t="shared" si="0"/>
        <v>0</v>
      </c>
      <c r="AH15" s="44">
        <f t="shared" si="0"/>
        <v>0</v>
      </c>
      <c r="AI15" s="44">
        <f t="shared" si="0"/>
        <v>0</v>
      </c>
      <c r="AJ15" s="44">
        <f t="shared" si="0"/>
        <v>0</v>
      </c>
      <c r="AK15" s="812">
        <f>+$J15</f>
        <v>671</v>
      </c>
      <c r="AL15" s="1665">
        <f>+N15</f>
        <v>0.25</v>
      </c>
      <c r="AM15" s="44">
        <f>VLOOKUP(AK15,[17]Hoja1!$F$2:$H$16,3,FALSE)</f>
        <v>36.25</v>
      </c>
      <c r="AN15" s="35"/>
      <c r="AO15" s="35"/>
      <c r="AP15" s="35"/>
      <c r="AQ15" s="35"/>
      <c r="AR15" s="35"/>
      <c r="AS15" s="35"/>
      <c r="AT15" s="812">
        <f>+$J15</f>
        <v>671</v>
      </c>
      <c r="AU15" s="1665">
        <f>+O15</f>
        <v>0.25</v>
      </c>
      <c r="AV15" s="44">
        <f>VLOOKUP(AT15,[17]Hoja1!$F$2:$H$16,3,FALSE)</f>
        <v>36.25</v>
      </c>
      <c r="AW15" s="35"/>
      <c r="AX15" s="35"/>
      <c r="AY15" s="35"/>
      <c r="AZ15" s="35"/>
      <c r="BA15" s="35"/>
      <c r="BB15" s="35"/>
      <c r="BC15" s="812">
        <f>+$J15</f>
        <v>671</v>
      </c>
      <c r="BD15" s="1665">
        <f>+P15</f>
        <v>0.25</v>
      </c>
      <c r="BE15" s="44">
        <f>VLOOKUP(BC15,[17]Hoja1!$F$2:$H$16,3,FALSE)</f>
        <v>36.25</v>
      </c>
      <c r="BF15" s="35"/>
      <c r="BG15" s="35"/>
      <c r="BH15" s="35"/>
      <c r="BI15" s="35"/>
      <c r="BJ15" s="35"/>
      <c r="BK15" s="35"/>
      <c r="BL15" s="812">
        <f>+$J15</f>
        <v>671</v>
      </c>
      <c r="BM15" s="1665">
        <f>+Q15</f>
        <v>0.25</v>
      </c>
      <c r="BN15" s="44">
        <f>VLOOKUP(BL15,[17]Hoja1!$F$2:$H$16,3,FALSE)</f>
        <v>36.25</v>
      </c>
      <c r="BO15" s="35"/>
      <c r="BP15" s="35"/>
      <c r="BQ15" s="35"/>
      <c r="BR15" s="35"/>
      <c r="BS15" s="35"/>
      <c r="BT15" s="35"/>
      <c r="BU15" s="818"/>
      <c r="BV15" s="819"/>
      <c r="BW15" s="819"/>
      <c r="BX15" s="819"/>
      <c r="BY15" s="819"/>
      <c r="BZ15" s="819"/>
      <c r="CA15" s="819"/>
      <c r="CB15" s="819"/>
      <c r="CC15" s="820"/>
    </row>
    <row r="16" spans="1:81" s="58" customFormat="1" ht="40.200000000000003" customHeight="1" x14ac:dyDescent="0.3">
      <c r="A16" s="34"/>
      <c r="B16" s="907"/>
      <c r="C16" s="1237"/>
      <c r="D16" s="872"/>
      <c r="E16" s="852"/>
      <c r="F16" s="852"/>
      <c r="G16" s="852"/>
      <c r="H16" s="852"/>
      <c r="I16" s="1185"/>
      <c r="J16" s="813"/>
      <c r="K16" s="855"/>
      <c r="L16" s="858"/>
      <c r="M16" s="861"/>
      <c r="N16" s="837"/>
      <c r="O16" s="840"/>
      <c r="P16" s="864"/>
      <c r="Q16" s="867"/>
      <c r="R16" s="813"/>
      <c r="S16" s="39"/>
      <c r="T16" s="236"/>
      <c r="U16" s="236"/>
      <c r="V16" s="236"/>
      <c r="W16" s="39"/>
      <c r="X16" s="31"/>
      <c r="Y16" s="31"/>
      <c r="Z16" s="31"/>
      <c r="AA16" s="31"/>
      <c r="AB16" s="813"/>
      <c r="AC16" s="1669"/>
      <c r="AD16" s="51">
        <f t="shared" ref="AD16:AJ31" si="6">+AM16+AV16+BE16+BN16</f>
        <v>0</v>
      </c>
      <c r="AE16" s="51">
        <f t="shared" si="0"/>
        <v>0</v>
      </c>
      <c r="AF16" s="51">
        <f t="shared" si="0"/>
        <v>0</v>
      </c>
      <c r="AG16" s="51">
        <f t="shared" si="0"/>
        <v>0</v>
      </c>
      <c r="AH16" s="51">
        <f t="shared" si="0"/>
        <v>0</v>
      </c>
      <c r="AI16" s="51">
        <f t="shared" si="0"/>
        <v>0</v>
      </c>
      <c r="AJ16" s="51">
        <f t="shared" si="0"/>
        <v>0</v>
      </c>
      <c r="AK16" s="813"/>
      <c r="AL16" s="1666"/>
      <c r="AM16" s="51">
        <f t="shared" si="2"/>
        <v>0</v>
      </c>
      <c r="AN16" s="336"/>
      <c r="AO16" s="336"/>
      <c r="AP16" s="336"/>
      <c r="AQ16" s="336"/>
      <c r="AR16" s="336"/>
      <c r="AS16" s="336"/>
      <c r="AT16" s="813"/>
      <c r="AU16" s="1666"/>
      <c r="AV16" s="51">
        <f t="shared" si="3"/>
        <v>0</v>
      </c>
      <c r="AW16" s="336"/>
      <c r="AX16" s="336"/>
      <c r="AY16" s="336"/>
      <c r="AZ16" s="336"/>
      <c r="BA16" s="336"/>
      <c r="BB16" s="336"/>
      <c r="BC16" s="813"/>
      <c r="BD16" s="1666"/>
      <c r="BE16" s="51">
        <f t="shared" si="4"/>
        <v>0</v>
      </c>
      <c r="BF16" s="336"/>
      <c r="BG16" s="336"/>
      <c r="BH16" s="336"/>
      <c r="BI16" s="336"/>
      <c r="BJ16" s="336"/>
      <c r="BK16" s="336"/>
      <c r="BL16" s="813"/>
      <c r="BM16" s="1666"/>
      <c r="BN16" s="51">
        <f t="shared" si="5"/>
        <v>0</v>
      </c>
      <c r="BO16" s="336"/>
      <c r="BP16" s="336"/>
      <c r="BQ16" s="336"/>
      <c r="BR16" s="336"/>
      <c r="BS16" s="336"/>
      <c r="BT16" s="336"/>
      <c r="BU16" s="821"/>
      <c r="BV16" s="822"/>
      <c r="BW16" s="822"/>
      <c r="BX16" s="822"/>
      <c r="BY16" s="822"/>
      <c r="BZ16" s="822"/>
      <c r="CA16" s="822"/>
      <c r="CB16" s="822"/>
      <c r="CC16" s="823"/>
    </row>
    <row r="17" spans="1:81" s="58" customFormat="1" ht="40.200000000000003" customHeight="1" x14ac:dyDescent="0.3">
      <c r="A17" s="34"/>
      <c r="B17" s="907"/>
      <c r="C17" s="1237"/>
      <c r="D17" s="872"/>
      <c r="E17" s="852"/>
      <c r="F17" s="852"/>
      <c r="G17" s="852"/>
      <c r="H17" s="852"/>
      <c r="I17" s="1185"/>
      <c r="J17" s="813"/>
      <c r="K17" s="855"/>
      <c r="L17" s="858"/>
      <c r="M17" s="861"/>
      <c r="N17" s="837"/>
      <c r="O17" s="840"/>
      <c r="P17" s="864"/>
      <c r="Q17" s="867"/>
      <c r="R17" s="813"/>
      <c r="S17" s="39"/>
      <c r="T17" s="236"/>
      <c r="U17" s="236"/>
      <c r="V17" s="236"/>
      <c r="W17" s="39"/>
      <c r="X17" s="31"/>
      <c r="Y17" s="31"/>
      <c r="Z17" s="31"/>
      <c r="AA17" s="31"/>
      <c r="AB17" s="813"/>
      <c r="AC17" s="1669"/>
      <c r="AD17" s="51">
        <f t="shared" si="6"/>
        <v>0</v>
      </c>
      <c r="AE17" s="51">
        <f t="shared" si="0"/>
        <v>0</v>
      </c>
      <c r="AF17" s="51">
        <f t="shared" si="0"/>
        <v>0</v>
      </c>
      <c r="AG17" s="51">
        <f t="shared" si="0"/>
        <v>0</v>
      </c>
      <c r="AH17" s="51">
        <f t="shared" si="0"/>
        <v>0</v>
      </c>
      <c r="AI17" s="51">
        <f t="shared" si="0"/>
        <v>0</v>
      </c>
      <c r="AJ17" s="51">
        <f t="shared" si="0"/>
        <v>0</v>
      </c>
      <c r="AK17" s="813"/>
      <c r="AL17" s="1666"/>
      <c r="AM17" s="51">
        <f t="shared" si="2"/>
        <v>0</v>
      </c>
      <c r="AN17" s="336"/>
      <c r="AO17" s="336"/>
      <c r="AP17" s="336"/>
      <c r="AQ17" s="336"/>
      <c r="AR17" s="336"/>
      <c r="AS17" s="336"/>
      <c r="AT17" s="813"/>
      <c r="AU17" s="1666"/>
      <c r="AV17" s="51">
        <f t="shared" si="3"/>
        <v>0</v>
      </c>
      <c r="AW17" s="336"/>
      <c r="AX17" s="336"/>
      <c r="AY17" s="336"/>
      <c r="AZ17" s="336"/>
      <c r="BA17" s="336"/>
      <c r="BB17" s="336"/>
      <c r="BC17" s="813"/>
      <c r="BD17" s="1666"/>
      <c r="BE17" s="51">
        <f t="shared" si="4"/>
        <v>0</v>
      </c>
      <c r="BF17" s="336"/>
      <c r="BG17" s="336"/>
      <c r="BH17" s="336"/>
      <c r="BI17" s="336"/>
      <c r="BJ17" s="336"/>
      <c r="BK17" s="336"/>
      <c r="BL17" s="813"/>
      <c r="BM17" s="1666"/>
      <c r="BN17" s="51">
        <f t="shared" si="5"/>
        <v>0</v>
      </c>
      <c r="BO17" s="336"/>
      <c r="BP17" s="336"/>
      <c r="BQ17" s="336"/>
      <c r="BR17" s="336"/>
      <c r="BS17" s="336"/>
      <c r="BT17" s="336"/>
      <c r="BU17" s="821"/>
      <c r="BV17" s="822"/>
      <c r="BW17" s="822"/>
      <c r="BX17" s="822"/>
      <c r="BY17" s="822"/>
      <c r="BZ17" s="822"/>
      <c r="CA17" s="822"/>
      <c r="CB17" s="822"/>
      <c r="CC17" s="823"/>
    </row>
    <row r="18" spans="1:81" s="58" customFormat="1" ht="40.200000000000003" customHeight="1" thickBot="1" x14ac:dyDescent="0.35">
      <c r="A18" s="34"/>
      <c r="B18" s="907"/>
      <c r="C18" s="1237"/>
      <c r="D18" s="873"/>
      <c r="E18" s="853"/>
      <c r="F18" s="853"/>
      <c r="G18" s="853"/>
      <c r="H18" s="853"/>
      <c r="I18" s="1186"/>
      <c r="J18" s="814"/>
      <c r="K18" s="856"/>
      <c r="L18" s="859"/>
      <c r="M18" s="862"/>
      <c r="N18" s="838"/>
      <c r="O18" s="841"/>
      <c r="P18" s="865"/>
      <c r="Q18" s="874"/>
      <c r="R18" s="814"/>
      <c r="S18" s="232"/>
      <c r="T18" s="237"/>
      <c r="U18" s="237"/>
      <c r="V18" s="237"/>
      <c r="W18" s="232"/>
      <c r="X18" s="260"/>
      <c r="Y18" s="260"/>
      <c r="Z18" s="260"/>
      <c r="AA18" s="260"/>
      <c r="AB18" s="814"/>
      <c r="AC18" s="1670"/>
      <c r="AD18" s="46">
        <f t="shared" si="6"/>
        <v>0</v>
      </c>
      <c r="AE18" s="46">
        <f t="shared" si="0"/>
        <v>0</v>
      </c>
      <c r="AF18" s="46">
        <f t="shared" si="0"/>
        <v>0</v>
      </c>
      <c r="AG18" s="46">
        <f t="shared" si="0"/>
        <v>0</v>
      </c>
      <c r="AH18" s="46">
        <f t="shared" si="0"/>
        <v>0</v>
      </c>
      <c r="AI18" s="46">
        <f t="shared" si="0"/>
        <v>0</v>
      </c>
      <c r="AJ18" s="46">
        <f t="shared" si="0"/>
        <v>0</v>
      </c>
      <c r="AK18" s="814"/>
      <c r="AL18" s="1667"/>
      <c r="AM18" s="46">
        <f t="shared" si="2"/>
        <v>0</v>
      </c>
      <c r="AN18" s="37"/>
      <c r="AO18" s="37"/>
      <c r="AP18" s="37"/>
      <c r="AQ18" s="37"/>
      <c r="AR18" s="37"/>
      <c r="AS18" s="37"/>
      <c r="AT18" s="814"/>
      <c r="AU18" s="1667"/>
      <c r="AV18" s="46">
        <f t="shared" si="3"/>
        <v>0</v>
      </c>
      <c r="AW18" s="37"/>
      <c r="AX18" s="37"/>
      <c r="AY18" s="37"/>
      <c r="AZ18" s="37"/>
      <c r="BA18" s="37"/>
      <c r="BB18" s="37"/>
      <c r="BC18" s="814"/>
      <c r="BD18" s="1667"/>
      <c r="BE18" s="46">
        <f t="shared" si="4"/>
        <v>0</v>
      </c>
      <c r="BF18" s="37"/>
      <c r="BG18" s="37"/>
      <c r="BH18" s="37"/>
      <c r="BI18" s="37"/>
      <c r="BJ18" s="37"/>
      <c r="BK18" s="37"/>
      <c r="BL18" s="814"/>
      <c r="BM18" s="1667"/>
      <c r="BN18" s="46">
        <f t="shared" si="5"/>
        <v>0</v>
      </c>
      <c r="BO18" s="37"/>
      <c r="BP18" s="37"/>
      <c r="BQ18" s="37"/>
      <c r="BR18" s="37"/>
      <c r="BS18" s="37"/>
      <c r="BT18" s="37"/>
      <c r="BU18" s="824"/>
      <c r="BV18" s="825"/>
      <c r="BW18" s="825"/>
      <c r="BX18" s="825"/>
      <c r="BY18" s="825"/>
      <c r="BZ18" s="825"/>
      <c r="CA18" s="825"/>
      <c r="CB18" s="825"/>
      <c r="CC18" s="826"/>
    </row>
    <row r="19" spans="1:81" s="58" customFormat="1" ht="40.200000000000003" customHeight="1" thickTop="1" x14ac:dyDescent="0.3">
      <c r="A19" s="34"/>
      <c r="B19" s="907"/>
      <c r="C19" s="1237"/>
      <c r="D19" s="1647">
        <v>4599</v>
      </c>
      <c r="E19" s="1638" t="s">
        <v>4222</v>
      </c>
      <c r="F19" s="1638" t="s">
        <v>6111</v>
      </c>
      <c r="G19" s="1638" t="s">
        <v>6112</v>
      </c>
      <c r="H19" s="1638" t="s">
        <v>6107</v>
      </c>
      <c r="I19" s="1641">
        <v>2021004541056</v>
      </c>
      <c r="J19" s="1680">
        <v>672</v>
      </c>
      <c r="K19" s="1683" t="str">
        <f>+[17]Metas!K766</f>
        <v>Adecuación y Mejoramiento de las instalaciones de la Secretaría de Hacienda</v>
      </c>
      <c r="L19" s="1187">
        <v>0</v>
      </c>
      <c r="M19" s="1686">
        <f>SUM(N19:Q19)</f>
        <v>0</v>
      </c>
      <c r="N19" s="1689">
        <v>0</v>
      </c>
      <c r="O19" s="1692">
        <v>0</v>
      </c>
      <c r="P19" s="1674">
        <v>0</v>
      </c>
      <c r="Q19" s="1677">
        <v>0</v>
      </c>
      <c r="R19" s="1680">
        <f>+$J19</f>
        <v>672</v>
      </c>
      <c r="S19" s="573" t="s">
        <v>6113</v>
      </c>
      <c r="T19" s="574" t="s">
        <v>3821</v>
      </c>
      <c r="U19" s="574" t="s">
        <v>3826</v>
      </c>
      <c r="V19" s="574" t="s">
        <v>3830</v>
      </c>
      <c r="W19" s="573"/>
      <c r="X19" s="256">
        <v>44941</v>
      </c>
      <c r="Y19" s="256">
        <v>45291</v>
      </c>
      <c r="Z19" s="256">
        <v>44941</v>
      </c>
      <c r="AA19" s="256">
        <v>45291</v>
      </c>
      <c r="AB19" s="812">
        <f>+$J19</f>
        <v>672</v>
      </c>
      <c r="AC19" s="1671">
        <f>+L19</f>
        <v>0</v>
      </c>
      <c r="AD19" s="44">
        <f t="shared" si="6"/>
        <v>0</v>
      </c>
      <c r="AE19" s="44">
        <f t="shared" si="0"/>
        <v>0</v>
      </c>
      <c r="AF19" s="44">
        <f t="shared" si="0"/>
        <v>0</v>
      </c>
      <c r="AG19" s="44">
        <f t="shared" si="0"/>
        <v>0</v>
      </c>
      <c r="AH19" s="44">
        <f t="shared" si="0"/>
        <v>0</v>
      </c>
      <c r="AI19" s="44">
        <f t="shared" si="0"/>
        <v>0</v>
      </c>
      <c r="AJ19" s="44">
        <f t="shared" si="0"/>
        <v>0</v>
      </c>
      <c r="AK19" s="812">
        <f>+$J19</f>
        <v>672</v>
      </c>
      <c r="AL19" s="1671">
        <f>+N19</f>
        <v>0</v>
      </c>
      <c r="AM19" s="44">
        <f>VLOOKUP(AK19,[17]Hoja1!$F$2:$G$16,2,FALSE)</f>
        <v>0</v>
      </c>
      <c r="AN19" s="35"/>
      <c r="AO19" s="35"/>
      <c r="AP19" s="35"/>
      <c r="AQ19" s="35"/>
      <c r="AR19" s="35"/>
      <c r="AS19" s="35"/>
      <c r="AT19" s="812">
        <f>+$J19</f>
        <v>672</v>
      </c>
      <c r="AU19" s="1671">
        <f>+O19</f>
        <v>0</v>
      </c>
      <c r="AV19" s="44">
        <f>VLOOKUP(AT19,[17]Hoja1!$F$2:$H$16,3,FALSE)</f>
        <v>0</v>
      </c>
      <c r="AW19" s="35"/>
      <c r="AX19" s="35"/>
      <c r="AY19" s="35"/>
      <c r="AZ19" s="35"/>
      <c r="BA19" s="35"/>
      <c r="BB19" s="35"/>
      <c r="BC19" s="812">
        <f>+$J19</f>
        <v>672</v>
      </c>
      <c r="BD19" s="1671">
        <f>+P19</f>
        <v>0</v>
      </c>
      <c r="BE19" s="44">
        <f>VLOOKUP(BC19,[17]Hoja1!$F$2:$H$16,3,FALSE)</f>
        <v>0</v>
      </c>
      <c r="BF19" s="35"/>
      <c r="BG19" s="35"/>
      <c r="BH19" s="35"/>
      <c r="BI19" s="35"/>
      <c r="BJ19" s="35"/>
      <c r="BK19" s="35"/>
      <c r="BL19" s="812">
        <f>+$J19</f>
        <v>672</v>
      </c>
      <c r="BM19" s="1671">
        <f>+Q19</f>
        <v>0</v>
      </c>
      <c r="BN19" s="44">
        <f>VLOOKUP(BL19,[17]Hoja1!$F$2:$H$16,3,FALSE)</f>
        <v>0</v>
      </c>
      <c r="BO19" s="35"/>
      <c r="BP19" s="35"/>
      <c r="BQ19" s="35"/>
      <c r="BR19" s="35"/>
      <c r="BS19" s="35"/>
      <c r="BT19" s="35"/>
      <c r="BU19" s="818"/>
      <c r="BV19" s="819"/>
      <c r="BW19" s="819"/>
      <c r="BX19" s="819"/>
      <c r="BY19" s="819"/>
      <c r="BZ19" s="819"/>
      <c r="CA19" s="819"/>
      <c r="CB19" s="819"/>
      <c r="CC19" s="820"/>
    </row>
    <row r="20" spans="1:81" s="58" customFormat="1" ht="40.200000000000003" customHeight="1" x14ac:dyDescent="0.3">
      <c r="A20" s="34"/>
      <c r="B20" s="907"/>
      <c r="C20" s="1237"/>
      <c r="D20" s="1648"/>
      <c r="E20" s="1639"/>
      <c r="F20" s="1639"/>
      <c r="G20" s="1639"/>
      <c r="H20" s="1639"/>
      <c r="I20" s="1642"/>
      <c r="J20" s="1681"/>
      <c r="K20" s="1684"/>
      <c r="L20" s="1188"/>
      <c r="M20" s="1687"/>
      <c r="N20" s="1690"/>
      <c r="O20" s="1693"/>
      <c r="P20" s="1675"/>
      <c r="Q20" s="1678"/>
      <c r="R20" s="1681"/>
      <c r="S20" s="39"/>
      <c r="T20" s="236"/>
      <c r="U20" s="236"/>
      <c r="V20" s="236"/>
      <c r="W20" s="39"/>
      <c r="X20" s="31"/>
      <c r="Y20" s="31"/>
      <c r="Z20" s="31"/>
      <c r="AA20" s="31"/>
      <c r="AB20" s="813"/>
      <c r="AC20" s="1672"/>
      <c r="AD20" s="51">
        <f t="shared" si="6"/>
        <v>0</v>
      </c>
      <c r="AE20" s="51">
        <f t="shared" si="0"/>
        <v>0</v>
      </c>
      <c r="AF20" s="51">
        <f t="shared" si="0"/>
        <v>0</v>
      </c>
      <c r="AG20" s="51">
        <f t="shared" si="0"/>
        <v>0</v>
      </c>
      <c r="AH20" s="51">
        <f t="shared" si="0"/>
        <v>0</v>
      </c>
      <c r="AI20" s="51">
        <f t="shared" si="0"/>
        <v>0</v>
      </c>
      <c r="AJ20" s="51">
        <f t="shared" si="0"/>
        <v>0</v>
      </c>
      <c r="AK20" s="813"/>
      <c r="AL20" s="1672"/>
      <c r="AM20" s="51">
        <f t="shared" si="2"/>
        <v>0</v>
      </c>
      <c r="AN20" s="336"/>
      <c r="AO20" s="336"/>
      <c r="AP20" s="336"/>
      <c r="AQ20" s="336"/>
      <c r="AR20" s="336"/>
      <c r="AS20" s="336"/>
      <c r="AT20" s="813"/>
      <c r="AU20" s="1672"/>
      <c r="AV20" s="51">
        <f t="shared" si="3"/>
        <v>0</v>
      </c>
      <c r="AW20" s="336"/>
      <c r="AX20" s="336"/>
      <c r="AY20" s="336"/>
      <c r="AZ20" s="336"/>
      <c r="BA20" s="336"/>
      <c r="BB20" s="336"/>
      <c r="BC20" s="813"/>
      <c r="BD20" s="1672"/>
      <c r="BE20" s="51">
        <f t="shared" si="4"/>
        <v>0</v>
      </c>
      <c r="BF20" s="336"/>
      <c r="BG20" s="336"/>
      <c r="BH20" s="336"/>
      <c r="BI20" s="336"/>
      <c r="BJ20" s="336"/>
      <c r="BK20" s="336"/>
      <c r="BL20" s="813"/>
      <c r="BM20" s="1672"/>
      <c r="BN20" s="51">
        <f t="shared" si="5"/>
        <v>0</v>
      </c>
      <c r="BO20" s="336"/>
      <c r="BP20" s="336"/>
      <c r="BQ20" s="336"/>
      <c r="BR20" s="336"/>
      <c r="BS20" s="336"/>
      <c r="BT20" s="336"/>
      <c r="BU20" s="821"/>
      <c r="BV20" s="822"/>
      <c r="BW20" s="822"/>
      <c r="BX20" s="822"/>
      <c r="BY20" s="822"/>
      <c r="BZ20" s="822"/>
      <c r="CA20" s="822"/>
      <c r="CB20" s="822"/>
      <c r="CC20" s="823"/>
    </row>
    <row r="21" spans="1:81" s="58" customFormat="1" ht="40.200000000000003" customHeight="1" x14ac:dyDescent="0.3">
      <c r="A21" s="34"/>
      <c r="B21" s="907"/>
      <c r="C21" s="1237"/>
      <c r="D21" s="1648"/>
      <c r="E21" s="1639"/>
      <c r="F21" s="1639"/>
      <c r="G21" s="1639"/>
      <c r="H21" s="1639"/>
      <c r="I21" s="1642"/>
      <c r="J21" s="1681"/>
      <c r="K21" s="1684"/>
      <c r="L21" s="1188"/>
      <c r="M21" s="1687"/>
      <c r="N21" s="1690"/>
      <c r="O21" s="1693"/>
      <c r="P21" s="1675"/>
      <c r="Q21" s="1678"/>
      <c r="R21" s="1681"/>
      <c r="S21" s="39"/>
      <c r="T21" s="236"/>
      <c r="U21" s="236"/>
      <c r="V21" s="236"/>
      <c r="W21" s="39"/>
      <c r="X21" s="31"/>
      <c r="Y21" s="31"/>
      <c r="Z21" s="31"/>
      <c r="AA21" s="31"/>
      <c r="AB21" s="813"/>
      <c r="AC21" s="1672"/>
      <c r="AD21" s="51">
        <f t="shared" si="6"/>
        <v>0</v>
      </c>
      <c r="AE21" s="51">
        <f t="shared" si="0"/>
        <v>0</v>
      </c>
      <c r="AF21" s="51">
        <f t="shared" si="0"/>
        <v>0</v>
      </c>
      <c r="AG21" s="51">
        <f t="shared" si="0"/>
        <v>0</v>
      </c>
      <c r="AH21" s="51">
        <f t="shared" si="0"/>
        <v>0</v>
      </c>
      <c r="AI21" s="51">
        <f t="shared" si="0"/>
        <v>0</v>
      </c>
      <c r="AJ21" s="51">
        <f t="shared" si="0"/>
        <v>0</v>
      </c>
      <c r="AK21" s="813"/>
      <c r="AL21" s="1672"/>
      <c r="AM21" s="51">
        <f t="shared" si="2"/>
        <v>0</v>
      </c>
      <c r="AN21" s="336"/>
      <c r="AO21" s="336"/>
      <c r="AP21" s="336"/>
      <c r="AQ21" s="336"/>
      <c r="AR21" s="336"/>
      <c r="AS21" s="336"/>
      <c r="AT21" s="813"/>
      <c r="AU21" s="1672"/>
      <c r="AV21" s="51">
        <f t="shared" si="3"/>
        <v>0</v>
      </c>
      <c r="AW21" s="336"/>
      <c r="AX21" s="336"/>
      <c r="AY21" s="336"/>
      <c r="AZ21" s="336"/>
      <c r="BA21" s="336"/>
      <c r="BB21" s="336"/>
      <c r="BC21" s="813"/>
      <c r="BD21" s="1672"/>
      <c r="BE21" s="51">
        <f t="shared" si="4"/>
        <v>0</v>
      </c>
      <c r="BF21" s="336"/>
      <c r="BG21" s="336"/>
      <c r="BH21" s="336"/>
      <c r="BI21" s="336"/>
      <c r="BJ21" s="336"/>
      <c r="BK21" s="336"/>
      <c r="BL21" s="813"/>
      <c r="BM21" s="1672"/>
      <c r="BN21" s="51">
        <f t="shared" si="5"/>
        <v>0</v>
      </c>
      <c r="BO21" s="336"/>
      <c r="BP21" s="336"/>
      <c r="BQ21" s="336"/>
      <c r="BR21" s="336"/>
      <c r="BS21" s="336"/>
      <c r="BT21" s="336"/>
      <c r="BU21" s="821"/>
      <c r="BV21" s="822"/>
      <c r="BW21" s="822"/>
      <c r="BX21" s="822"/>
      <c r="BY21" s="822"/>
      <c r="BZ21" s="822"/>
      <c r="CA21" s="822"/>
      <c r="CB21" s="822"/>
      <c r="CC21" s="823"/>
    </row>
    <row r="22" spans="1:81" s="58" customFormat="1" ht="40.200000000000003" customHeight="1" thickBot="1" x14ac:dyDescent="0.35">
      <c r="A22" s="34"/>
      <c r="B22" s="907"/>
      <c r="C22" s="1237"/>
      <c r="D22" s="1649"/>
      <c r="E22" s="1640"/>
      <c r="F22" s="1640"/>
      <c r="G22" s="1640"/>
      <c r="H22" s="1640"/>
      <c r="I22" s="1643"/>
      <c r="J22" s="1682"/>
      <c r="K22" s="1685"/>
      <c r="L22" s="1189"/>
      <c r="M22" s="1688"/>
      <c r="N22" s="1691"/>
      <c r="O22" s="1694"/>
      <c r="P22" s="1676"/>
      <c r="Q22" s="1679"/>
      <c r="R22" s="1682"/>
      <c r="S22" s="232"/>
      <c r="T22" s="237"/>
      <c r="U22" s="237"/>
      <c r="V22" s="237"/>
      <c r="W22" s="232"/>
      <c r="X22" s="260"/>
      <c r="Y22" s="260"/>
      <c r="Z22" s="260"/>
      <c r="AA22" s="260"/>
      <c r="AB22" s="814"/>
      <c r="AC22" s="1673"/>
      <c r="AD22" s="46">
        <f t="shared" si="6"/>
        <v>0</v>
      </c>
      <c r="AE22" s="46">
        <f t="shared" si="0"/>
        <v>0</v>
      </c>
      <c r="AF22" s="46">
        <f t="shared" si="0"/>
        <v>0</v>
      </c>
      <c r="AG22" s="46">
        <f t="shared" si="0"/>
        <v>0</v>
      </c>
      <c r="AH22" s="46">
        <f t="shared" si="0"/>
        <v>0</v>
      </c>
      <c r="AI22" s="46">
        <f t="shared" si="0"/>
        <v>0</v>
      </c>
      <c r="AJ22" s="46">
        <f t="shared" si="0"/>
        <v>0</v>
      </c>
      <c r="AK22" s="814"/>
      <c r="AL22" s="1673"/>
      <c r="AM22" s="46">
        <f t="shared" si="2"/>
        <v>0</v>
      </c>
      <c r="AN22" s="37"/>
      <c r="AO22" s="37"/>
      <c r="AP22" s="37"/>
      <c r="AQ22" s="37"/>
      <c r="AR22" s="37"/>
      <c r="AS22" s="37"/>
      <c r="AT22" s="814"/>
      <c r="AU22" s="1673"/>
      <c r="AV22" s="46">
        <f t="shared" si="3"/>
        <v>0</v>
      </c>
      <c r="AW22" s="37"/>
      <c r="AX22" s="37"/>
      <c r="AY22" s="37"/>
      <c r="AZ22" s="37"/>
      <c r="BA22" s="37"/>
      <c r="BB22" s="37"/>
      <c r="BC22" s="814"/>
      <c r="BD22" s="1673"/>
      <c r="BE22" s="46">
        <f t="shared" si="4"/>
        <v>0</v>
      </c>
      <c r="BF22" s="37"/>
      <c r="BG22" s="37"/>
      <c r="BH22" s="37"/>
      <c r="BI22" s="37"/>
      <c r="BJ22" s="37"/>
      <c r="BK22" s="37"/>
      <c r="BL22" s="814"/>
      <c r="BM22" s="1673"/>
      <c r="BN22" s="46">
        <f t="shared" si="5"/>
        <v>0</v>
      </c>
      <c r="BO22" s="37"/>
      <c r="BP22" s="37"/>
      <c r="BQ22" s="37"/>
      <c r="BR22" s="37"/>
      <c r="BS22" s="37"/>
      <c r="BT22" s="37"/>
      <c r="BU22" s="824"/>
      <c r="BV22" s="825"/>
      <c r="BW22" s="825"/>
      <c r="BX22" s="825"/>
      <c r="BY22" s="825"/>
      <c r="BZ22" s="825"/>
      <c r="CA22" s="825"/>
      <c r="CB22" s="825"/>
      <c r="CC22" s="826"/>
    </row>
    <row r="23" spans="1:81" s="58" customFormat="1" ht="47.25" customHeight="1" thickTop="1" x14ac:dyDescent="0.3">
      <c r="A23" s="34"/>
      <c r="B23" s="907"/>
      <c r="C23" s="1237"/>
      <c r="D23" s="871">
        <v>4599</v>
      </c>
      <c r="E23" s="851" t="s">
        <v>4222</v>
      </c>
      <c r="F23" s="851" t="s">
        <v>6114</v>
      </c>
      <c r="G23" s="851" t="s">
        <v>4244</v>
      </c>
      <c r="H23" s="851" t="s">
        <v>6107</v>
      </c>
      <c r="I23" s="1184">
        <v>2021004541056</v>
      </c>
      <c r="J23" s="812">
        <v>673</v>
      </c>
      <c r="K23" s="854" t="str">
        <f>+[17]Metas!K767</f>
        <v>Campañas publicitarias de Anti evasión y operativos contra la defraudación de las rentas Departamentales</v>
      </c>
      <c r="L23" s="857">
        <v>40</v>
      </c>
      <c r="M23" s="860">
        <f>SUM(N23:Q23)</f>
        <v>40</v>
      </c>
      <c r="N23" s="836">
        <v>10</v>
      </c>
      <c r="O23" s="839">
        <v>10</v>
      </c>
      <c r="P23" s="863">
        <v>10</v>
      </c>
      <c r="Q23" s="866">
        <v>10</v>
      </c>
      <c r="R23" s="812">
        <f>+$J23</f>
        <v>673</v>
      </c>
      <c r="S23" s="231" t="s">
        <v>6115</v>
      </c>
      <c r="T23" s="235" t="s">
        <v>3821</v>
      </c>
      <c r="U23" s="235" t="s">
        <v>3826</v>
      </c>
      <c r="V23" s="235" t="s">
        <v>3830</v>
      </c>
      <c r="W23" s="231"/>
      <c r="X23" s="256">
        <v>44941</v>
      </c>
      <c r="Y23" s="256">
        <v>45291</v>
      </c>
      <c r="Z23" s="256">
        <v>44941</v>
      </c>
      <c r="AA23" s="256">
        <v>45291</v>
      </c>
      <c r="AB23" s="812">
        <f t="shared" ref="AB23" si="7">+$J23</f>
        <v>673</v>
      </c>
      <c r="AC23" s="1668">
        <f>+L23</f>
        <v>40</v>
      </c>
      <c r="AD23" s="44">
        <f t="shared" si="6"/>
        <v>310</v>
      </c>
      <c r="AE23" s="44">
        <f t="shared" si="0"/>
        <v>0</v>
      </c>
      <c r="AF23" s="44">
        <f t="shared" si="0"/>
        <v>0</v>
      </c>
      <c r="AG23" s="44">
        <f t="shared" si="0"/>
        <v>0</v>
      </c>
      <c r="AH23" s="44">
        <f t="shared" si="0"/>
        <v>0</v>
      </c>
      <c r="AI23" s="44">
        <f t="shared" si="0"/>
        <v>0</v>
      </c>
      <c r="AJ23" s="44">
        <f t="shared" si="0"/>
        <v>0</v>
      </c>
      <c r="AK23" s="812">
        <f t="shared" ref="AK23" si="8">+$J23</f>
        <v>673</v>
      </c>
      <c r="AL23" s="1668">
        <f>+N23</f>
        <v>10</v>
      </c>
      <c r="AM23" s="44">
        <f>VLOOKUP(AK23,[17]Hoja1!$F$2:$H$16,3,FALSE)</f>
        <v>77.5</v>
      </c>
      <c r="AN23" s="35"/>
      <c r="AO23" s="35"/>
      <c r="AP23" s="35"/>
      <c r="AQ23" s="35"/>
      <c r="AR23" s="35"/>
      <c r="AS23" s="35"/>
      <c r="AT23" s="812">
        <f t="shared" ref="AT23" si="9">+$J23</f>
        <v>673</v>
      </c>
      <c r="AU23" s="1668">
        <f>+O23</f>
        <v>10</v>
      </c>
      <c r="AV23" s="44">
        <f>VLOOKUP(AT23,[17]Hoja1!$F$2:$H$16,3,FALSE)</f>
        <v>77.5</v>
      </c>
      <c r="AW23" s="35"/>
      <c r="AX23" s="35"/>
      <c r="AY23" s="35"/>
      <c r="AZ23" s="35"/>
      <c r="BA23" s="35"/>
      <c r="BB23" s="35"/>
      <c r="BC23" s="812">
        <f t="shared" ref="BC23" si="10">+$J23</f>
        <v>673</v>
      </c>
      <c r="BD23" s="1668">
        <f>+P23</f>
        <v>10</v>
      </c>
      <c r="BE23" s="44">
        <f>VLOOKUP(BC23,[17]Hoja1!$F$2:$H$16,3,FALSE)</f>
        <v>77.5</v>
      </c>
      <c r="BF23" s="35"/>
      <c r="BG23" s="35"/>
      <c r="BH23" s="35"/>
      <c r="BI23" s="35"/>
      <c r="BJ23" s="35"/>
      <c r="BK23" s="35"/>
      <c r="BL23" s="812">
        <f t="shared" ref="BL23" si="11">+$J23</f>
        <v>673</v>
      </c>
      <c r="BM23" s="1668">
        <f>+Q23</f>
        <v>10</v>
      </c>
      <c r="BN23" s="44">
        <f>VLOOKUP(BL23,[17]Hoja1!$F$2:$H$16,3,FALSE)</f>
        <v>77.5</v>
      </c>
      <c r="BO23" s="35"/>
      <c r="BP23" s="35"/>
      <c r="BQ23" s="35"/>
      <c r="BR23" s="35"/>
      <c r="BS23" s="35"/>
      <c r="BT23" s="35"/>
      <c r="BU23" s="818"/>
      <c r="BV23" s="819"/>
      <c r="BW23" s="819"/>
      <c r="BX23" s="819"/>
      <c r="BY23" s="819"/>
      <c r="BZ23" s="819"/>
      <c r="CA23" s="819"/>
      <c r="CB23" s="819"/>
      <c r="CC23" s="820"/>
    </row>
    <row r="24" spans="1:81" s="58" customFormat="1" ht="40.200000000000003" customHeight="1" x14ac:dyDescent="0.3">
      <c r="A24" s="34"/>
      <c r="B24" s="907"/>
      <c r="C24" s="1237"/>
      <c r="D24" s="872"/>
      <c r="E24" s="852"/>
      <c r="F24" s="852"/>
      <c r="G24" s="852"/>
      <c r="H24" s="852"/>
      <c r="I24" s="1185"/>
      <c r="J24" s="813"/>
      <c r="K24" s="855"/>
      <c r="L24" s="858"/>
      <c r="M24" s="861"/>
      <c r="N24" s="837"/>
      <c r="O24" s="840"/>
      <c r="P24" s="864"/>
      <c r="Q24" s="867"/>
      <c r="R24" s="813"/>
      <c r="S24" s="39"/>
      <c r="T24" s="236"/>
      <c r="U24" s="236"/>
      <c r="V24" s="236"/>
      <c r="W24" s="39"/>
      <c r="X24" s="31"/>
      <c r="Y24" s="31"/>
      <c r="Z24" s="31"/>
      <c r="AA24" s="31"/>
      <c r="AB24" s="813"/>
      <c r="AC24" s="1669"/>
      <c r="AD24" s="51">
        <f t="shared" si="6"/>
        <v>0</v>
      </c>
      <c r="AE24" s="51">
        <f t="shared" si="0"/>
        <v>0</v>
      </c>
      <c r="AF24" s="51">
        <f t="shared" si="0"/>
        <v>0</v>
      </c>
      <c r="AG24" s="51">
        <f t="shared" si="0"/>
        <v>0</v>
      </c>
      <c r="AH24" s="51">
        <f t="shared" si="0"/>
        <v>0</v>
      </c>
      <c r="AI24" s="51">
        <f t="shared" si="0"/>
        <v>0</v>
      </c>
      <c r="AJ24" s="51">
        <f t="shared" si="0"/>
        <v>0</v>
      </c>
      <c r="AK24" s="813"/>
      <c r="AL24" s="1669"/>
      <c r="AM24" s="51">
        <f t="shared" si="2"/>
        <v>0</v>
      </c>
      <c r="AN24" s="336"/>
      <c r="AO24" s="336"/>
      <c r="AP24" s="336"/>
      <c r="AQ24" s="336"/>
      <c r="AR24" s="336"/>
      <c r="AS24" s="336"/>
      <c r="AT24" s="813"/>
      <c r="AU24" s="1669"/>
      <c r="AV24" s="51">
        <f t="shared" si="3"/>
        <v>0</v>
      </c>
      <c r="AW24" s="336"/>
      <c r="AX24" s="336"/>
      <c r="AY24" s="336"/>
      <c r="AZ24" s="336"/>
      <c r="BA24" s="336"/>
      <c r="BB24" s="336"/>
      <c r="BC24" s="813"/>
      <c r="BD24" s="1669"/>
      <c r="BE24" s="51">
        <f t="shared" si="4"/>
        <v>0</v>
      </c>
      <c r="BF24" s="336"/>
      <c r="BG24" s="336"/>
      <c r="BH24" s="336"/>
      <c r="BI24" s="336"/>
      <c r="BJ24" s="336"/>
      <c r="BK24" s="336"/>
      <c r="BL24" s="813"/>
      <c r="BM24" s="1669"/>
      <c r="BN24" s="51">
        <f t="shared" si="5"/>
        <v>0</v>
      </c>
      <c r="BO24" s="336"/>
      <c r="BP24" s="336"/>
      <c r="BQ24" s="336"/>
      <c r="BR24" s="336"/>
      <c r="BS24" s="336"/>
      <c r="BT24" s="336"/>
      <c r="BU24" s="821"/>
      <c r="BV24" s="822"/>
      <c r="BW24" s="822"/>
      <c r="BX24" s="822"/>
      <c r="BY24" s="822"/>
      <c r="BZ24" s="822"/>
      <c r="CA24" s="822"/>
      <c r="CB24" s="822"/>
      <c r="CC24" s="823"/>
    </row>
    <row r="25" spans="1:81" s="58" customFormat="1" ht="40.200000000000003" customHeight="1" x14ac:dyDescent="0.3">
      <c r="A25" s="34"/>
      <c r="B25" s="907"/>
      <c r="C25" s="1237"/>
      <c r="D25" s="872"/>
      <c r="E25" s="852"/>
      <c r="F25" s="852"/>
      <c r="G25" s="852"/>
      <c r="H25" s="852"/>
      <c r="I25" s="1185"/>
      <c r="J25" s="813"/>
      <c r="K25" s="855"/>
      <c r="L25" s="858"/>
      <c r="M25" s="861"/>
      <c r="N25" s="837"/>
      <c r="O25" s="840"/>
      <c r="P25" s="864"/>
      <c r="Q25" s="867"/>
      <c r="R25" s="813"/>
      <c r="S25" s="39"/>
      <c r="T25" s="236"/>
      <c r="U25" s="236"/>
      <c r="V25" s="236"/>
      <c r="W25" s="39"/>
      <c r="X25" s="31"/>
      <c r="Y25" s="31"/>
      <c r="Z25" s="31"/>
      <c r="AA25" s="31"/>
      <c r="AB25" s="813"/>
      <c r="AC25" s="1669"/>
      <c r="AD25" s="51">
        <f t="shared" si="6"/>
        <v>0</v>
      </c>
      <c r="AE25" s="51">
        <f t="shared" si="0"/>
        <v>0</v>
      </c>
      <c r="AF25" s="51">
        <f t="shared" si="0"/>
        <v>0</v>
      </c>
      <c r="AG25" s="51">
        <f t="shared" si="0"/>
        <v>0</v>
      </c>
      <c r="AH25" s="51">
        <f t="shared" si="0"/>
        <v>0</v>
      </c>
      <c r="AI25" s="51">
        <f t="shared" si="0"/>
        <v>0</v>
      </c>
      <c r="AJ25" s="51">
        <f t="shared" si="0"/>
        <v>0</v>
      </c>
      <c r="AK25" s="813"/>
      <c r="AL25" s="1669"/>
      <c r="AM25" s="51">
        <f t="shared" si="2"/>
        <v>0</v>
      </c>
      <c r="AN25" s="336"/>
      <c r="AO25" s="336"/>
      <c r="AP25" s="336"/>
      <c r="AQ25" s="336"/>
      <c r="AR25" s="336"/>
      <c r="AS25" s="336"/>
      <c r="AT25" s="813"/>
      <c r="AU25" s="1669"/>
      <c r="AV25" s="51">
        <f t="shared" si="3"/>
        <v>0</v>
      </c>
      <c r="AW25" s="336"/>
      <c r="AX25" s="336"/>
      <c r="AY25" s="336"/>
      <c r="AZ25" s="336"/>
      <c r="BA25" s="336"/>
      <c r="BB25" s="336"/>
      <c r="BC25" s="813"/>
      <c r="BD25" s="1669"/>
      <c r="BE25" s="51">
        <f t="shared" si="4"/>
        <v>0</v>
      </c>
      <c r="BF25" s="336"/>
      <c r="BG25" s="336"/>
      <c r="BH25" s="336"/>
      <c r="BI25" s="336"/>
      <c r="BJ25" s="336"/>
      <c r="BK25" s="336"/>
      <c r="BL25" s="813"/>
      <c r="BM25" s="1669"/>
      <c r="BN25" s="51">
        <f t="shared" si="5"/>
        <v>0</v>
      </c>
      <c r="BO25" s="336"/>
      <c r="BP25" s="336"/>
      <c r="BQ25" s="336"/>
      <c r="BR25" s="336"/>
      <c r="BS25" s="336"/>
      <c r="BT25" s="336"/>
      <c r="BU25" s="821"/>
      <c r="BV25" s="822"/>
      <c r="BW25" s="822"/>
      <c r="BX25" s="822"/>
      <c r="BY25" s="822"/>
      <c r="BZ25" s="822"/>
      <c r="CA25" s="822"/>
      <c r="CB25" s="822"/>
      <c r="CC25" s="823"/>
    </row>
    <row r="26" spans="1:81" s="58" customFormat="1" ht="40.200000000000003" customHeight="1" thickBot="1" x14ac:dyDescent="0.35">
      <c r="A26" s="34"/>
      <c r="B26" s="907"/>
      <c r="C26" s="1238"/>
      <c r="D26" s="873"/>
      <c r="E26" s="853"/>
      <c r="F26" s="853"/>
      <c r="G26" s="853"/>
      <c r="H26" s="853"/>
      <c r="I26" s="1186"/>
      <c r="J26" s="814"/>
      <c r="K26" s="856"/>
      <c r="L26" s="859"/>
      <c r="M26" s="862"/>
      <c r="N26" s="838"/>
      <c r="O26" s="841"/>
      <c r="P26" s="865"/>
      <c r="Q26" s="874"/>
      <c r="R26" s="814"/>
      <c r="S26" s="232"/>
      <c r="T26" s="237"/>
      <c r="U26" s="237"/>
      <c r="V26" s="237"/>
      <c r="W26" s="232"/>
      <c r="X26" s="260"/>
      <c r="Y26" s="260"/>
      <c r="Z26" s="260"/>
      <c r="AA26" s="260"/>
      <c r="AB26" s="814"/>
      <c r="AC26" s="1670"/>
      <c r="AD26" s="46">
        <f t="shared" si="6"/>
        <v>0</v>
      </c>
      <c r="AE26" s="46">
        <f t="shared" si="0"/>
        <v>0</v>
      </c>
      <c r="AF26" s="46">
        <f t="shared" si="0"/>
        <v>0</v>
      </c>
      <c r="AG26" s="46">
        <f t="shared" si="0"/>
        <v>0</v>
      </c>
      <c r="AH26" s="46">
        <f t="shared" si="0"/>
        <v>0</v>
      </c>
      <c r="AI26" s="46">
        <f t="shared" si="0"/>
        <v>0</v>
      </c>
      <c r="AJ26" s="46">
        <f t="shared" si="0"/>
        <v>0</v>
      </c>
      <c r="AK26" s="814"/>
      <c r="AL26" s="1670"/>
      <c r="AM26" s="46">
        <f t="shared" si="2"/>
        <v>0</v>
      </c>
      <c r="AN26" s="37"/>
      <c r="AO26" s="37"/>
      <c r="AP26" s="37"/>
      <c r="AQ26" s="37"/>
      <c r="AR26" s="37"/>
      <c r="AS26" s="37"/>
      <c r="AT26" s="814"/>
      <c r="AU26" s="1670"/>
      <c r="AV26" s="46">
        <f t="shared" si="3"/>
        <v>0</v>
      </c>
      <c r="AW26" s="37"/>
      <c r="AX26" s="37"/>
      <c r="AY26" s="37"/>
      <c r="AZ26" s="37"/>
      <c r="BA26" s="37"/>
      <c r="BB26" s="37"/>
      <c r="BC26" s="814"/>
      <c r="BD26" s="1670"/>
      <c r="BE26" s="46">
        <f t="shared" si="4"/>
        <v>0</v>
      </c>
      <c r="BF26" s="37"/>
      <c r="BG26" s="37"/>
      <c r="BH26" s="37"/>
      <c r="BI26" s="37"/>
      <c r="BJ26" s="37"/>
      <c r="BK26" s="37"/>
      <c r="BL26" s="814"/>
      <c r="BM26" s="1670"/>
      <c r="BN26" s="46">
        <f t="shared" si="5"/>
        <v>0</v>
      </c>
      <c r="BO26" s="37"/>
      <c r="BP26" s="37"/>
      <c r="BQ26" s="37"/>
      <c r="BR26" s="37"/>
      <c r="BS26" s="37"/>
      <c r="BT26" s="37"/>
      <c r="BU26" s="824"/>
      <c r="BV26" s="825"/>
      <c r="BW26" s="825"/>
      <c r="BX26" s="825"/>
      <c r="BY26" s="825"/>
      <c r="BZ26" s="825"/>
      <c r="CA26" s="825"/>
      <c r="CB26" s="825"/>
      <c r="CC26" s="826"/>
    </row>
    <row r="27" spans="1:81" s="58" customFormat="1" ht="40.200000000000003" customHeight="1" thickTop="1" x14ac:dyDescent="0.3">
      <c r="A27" s="34"/>
      <c r="B27" s="907"/>
      <c r="C27" s="868" t="s">
        <v>1050</v>
      </c>
      <c r="D27" s="871">
        <v>4599</v>
      </c>
      <c r="E27" s="851" t="s">
        <v>4222</v>
      </c>
      <c r="F27" s="851" t="s">
        <v>6106</v>
      </c>
      <c r="G27" s="851" t="s">
        <v>4238</v>
      </c>
      <c r="H27" s="851" t="s">
        <v>6107</v>
      </c>
      <c r="I27" s="1184">
        <v>2021004541056</v>
      </c>
      <c r="J27" s="812">
        <v>674</v>
      </c>
      <c r="K27" s="854" t="str">
        <f>+[17]Metas!K768</f>
        <v>Adopción y publicación del calendario tributario de tributos de período</v>
      </c>
      <c r="L27" s="857">
        <v>1</v>
      </c>
      <c r="M27" s="860">
        <f>SUM(N27:Q27)</f>
        <v>1</v>
      </c>
      <c r="N27" s="836">
        <v>0.25</v>
      </c>
      <c r="O27" s="839">
        <v>0.25</v>
      </c>
      <c r="P27" s="863">
        <v>0.25</v>
      </c>
      <c r="Q27" s="866">
        <v>0.25</v>
      </c>
      <c r="R27" s="812">
        <f>+$J27</f>
        <v>674</v>
      </c>
      <c r="S27" s="231" t="s">
        <v>6116</v>
      </c>
      <c r="T27" s="235" t="s">
        <v>3822</v>
      </c>
      <c r="U27" s="235" t="s">
        <v>3825</v>
      </c>
      <c r="V27" s="235" t="s">
        <v>3830</v>
      </c>
      <c r="W27" s="231"/>
      <c r="X27" s="256">
        <v>44941</v>
      </c>
      <c r="Y27" s="256">
        <v>45291</v>
      </c>
      <c r="Z27" s="256">
        <v>44941</v>
      </c>
      <c r="AA27" s="256">
        <v>45291</v>
      </c>
      <c r="AB27" s="812">
        <f t="shared" ref="AB27" si="12">+$J27</f>
        <v>674</v>
      </c>
      <c r="AC27" s="1668">
        <f t="shared" ref="AC27" si="13">+L27</f>
        <v>1</v>
      </c>
      <c r="AD27" s="44">
        <f t="shared" si="6"/>
        <v>145</v>
      </c>
      <c r="AE27" s="44">
        <f t="shared" si="6"/>
        <v>0</v>
      </c>
      <c r="AF27" s="44">
        <f t="shared" si="6"/>
        <v>0</v>
      </c>
      <c r="AG27" s="44">
        <f t="shared" si="6"/>
        <v>0</v>
      </c>
      <c r="AH27" s="44">
        <f t="shared" si="6"/>
        <v>0</v>
      </c>
      <c r="AI27" s="44">
        <f t="shared" si="6"/>
        <v>0</v>
      </c>
      <c r="AJ27" s="44">
        <f t="shared" si="6"/>
        <v>0</v>
      </c>
      <c r="AK27" s="812">
        <f t="shared" ref="AK27" si="14">+$J27</f>
        <v>674</v>
      </c>
      <c r="AL27" s="1665">
        <f>+N27</f>
        <v>0.25</v>
      </c>
      <c r="AM27" s="44">
        <f>VLOOKUP(AK27,[17]Hoja1!$F$2:$H$16,3,FALSE)</f>
        <v>36.25</v>
      </c>
      <c r="AN27" s="47"/>
      <c r="AO27" s="47"/>
      <c r="AP27" s="47"/>
      <c r="AQ27" s="47"/>
      <c r="AR27" s="47"/>
      <c r="AS27" s="47"/>
      <c r="AT27" s="812">
        <f t="shared" ref="AT27" si="15">+$J27</f>
        <v>674</v>
      </c>
      <c r="AU27" s="1665">
        <f>+O27</f>
        <v>0.25</v>
      </c>
      <c r="AV27" s="44">
        <f>VLOOKUP(AT27,[17]Hoja1!$F$2:$H$16,3,FALSE)</f>
        <v>36.25</v>
      </c>
      <c r="AW27" s="47"/>
      <c r="AX27" s="47"/>
      <c r="AY27" s="47"/>
      <c r="AZ27" s="47"/>
      <c r="BA27" s="47"/>
      <c r="BB27" s="47"/>
      <c r="BC27" s="812">
        <f t="shared" ref="BC27" si="16">+$J27</f>
        <v>674</v>
      </c>
      <c r="BD27" s="1665">
        <f>+P27</f>
        <v>0.25</v>
      </c>
      <c r="BE27" s="44">
        <f>VLOOKUP(BC27,[17]Hoja1!$F$2:$H$16,3,FALSE)</f>
        <v>36.25</v>
      </c>
      <c r="BF27" s="47"/>
      <c r="BG27" s="47"/>
      <c r="BH27" s="47"/>
      <c r="BI27" s="47"/>
      <c r="BJ27" s="47"/>
      <c r="BK27" s="47"/>
      <c r="BL27" s="812">
        <f t="shared" ref="BL27" si="17">+$J27</f>
        <v>674</v>
      </c>
      <c r="BM27" s="1665">
        <f>+Q27</f>
        <v>0.25</v>
      </c>
      <c r="BN27" s="44">
        <f>VLOOKUP(BL27,[17]Hoja1!$F$2:$H$16,3,FALSE)</f>
        <v>36.25</v>
      </c>
      <c r="BO27" s="47"/>
      <c r="BP27" s="47"/>
      <c r="BQ27" s="47"/>
      <c r="BR27" s="47"/>
      <c r="BS27" s="47"/>
      <c r="BT27" s="47"/>
      <c r="BU27" s="818"/>
      <c r="BV27" s="819"/>
      <c r="BW27" s="819"/>
      <c r="BX27" s="819"/>
      <c r="BY27" s="819"/>
      <c r="BZ27" s="819"/>
      <c r="CA27" s="819"/>
      <c r="CB27" s="819"/>
      <c r="CC27" s="820"/>
    </row>
    <row r="28" spans="1:81" s="58" customFormat="1" ht="40.200000000000003" customHeight="1" x14ac:dyDescent="0.3">
      <c r="A28" s="34"/>
      <c r="B28" s="907"/>
      <c r="C28" s="869"/>
      <c r="D28" s="872"/>
      <c r="E28" s="852"/>
      <c r="F28" s="852"/>
      <c r="G28" s="852"/>
      <c r="H28" s="852"/>
      <c r="I28" s="1185"/>
      <c r="J28" s="813"/>
      <c r="K28" s="855"/>
      <c r="L28" s="858"/>
      <c r="M28" s="861"/>
      <c r="N28" s="837"/>
      <c r="O28" s="840"/>
      <c r="P28" s="864"/>
      <c r="Q28" s="867"/>
      <c r="R28" s="813"/>
      <c r="S28" s="39"/>
      <c r="T28" s="236"/>
      <c r="U28" s="236"/>
      <c r="V28" s="236"/>
      <c r="W28" s="39"/>
      <c r="X28" s="31"/>
      <c r="Y28" s="31"/>
      <c r="Z28" s="31"/>
      <c r="AA28" s="31"/>
      <c r="AB28" s="813"/>
      <c r="AC28" s="1669"/>
      <c r="AD28" s="51">
        <f t="shared" si="6"/>
        <v>0</v>
      </c>
      <c r="AE28" s="51">
        <f t="shared" si="6"/>
        <v>0</v>
      </c>
      <c r="AF28" s="51">
        <f t="shared" si="6"/>
        <v>0</v>
      </c>
      <c r="AG28" s="51">
        <f t="shared" si="6"/>
        <v>0</v>
      </c>
      <c r="AH28" s="51">
        <f t="shared" si="6"/>
        <v>0</v>
      </c>
      <c r="AI28" s="51">
        <f t="shared" si="6"/>
        <v>0</v>
      </c>
      <c r="AJ28" s="51">
        <f t="shared" si="6"/>
        <v>0</v>
      </c>
      <c r="AK28" s="813"/>
      <c r="AL28" s="1666"/>
      <c r="AM28" s="51">
        <f t="shared" si="2"/>
        <v>0</v>
      </c>
      <c r="AN28" s="257"/>
      <c r="AO28" s="257"/>
      <c r="AP28" s="257"/>
      <c r="AQ28" s="257"/>
      <c r="AR28" s="257"/>
      <c r="AS28" s="257"/>
      <c r="AT28" s="813"/>
      <c r="AU28" s="1666"/>
      <c r="AV28" s="51">
        <f t="shared" si="3"/>
        <v>0</v>
      </c>
      <c r="AW28" s="257"/>
      <c r="AX28" s="257"/>
      <c r="AY28" s="257"/>
      <c r="AZ28" s="257"/>
      <c r="BA28" s="257"/>
      <c r="BB28" s="257"/>
      <c r="BC28" s="813"/>
      <c r="BD28" s="1666"/>
      <c r="BE28" s="51">
        <f t="shared" si="4"/>
        <v>0</v>
      </c>
      <c r="BF28" s="257"/>
      <c r="BG28" s="257"/>
      <c r="BH28" s="257"/>
      <c r="BI28" s="257"/>
      <c r="BJ28" s="257"/>
      <c r="BK28" s="257"/>
      <c r="BL28" s="813"/>
      <c r="BM28" s="1666"/>
      <c r="BN28" s="51">
        <f t="shared" si="5"/>
        <v>0</v>
      </c>
      <c r="BO28" s="257"/>
      <c r="BP28" s="257"/>
      <c r="BQ28" s="257"/>
      <c r="BR28" s="257"/>
      <c r="BS28" s="257"/>
      <c r="BT28" s="257"/>
      <c r="BU28" s="821"/>
      <c r="BV28" s="822"/>
      <c r="BW28" s="822"/>
      <c r="BX28" s="822"/>
      <c r="BY28" s="822"/>
      <c r="BZ28" s="822"/>
      <c r="CA28" s="822"/>
      <c r="CB28" s="822"/>
      <c r="CC28" s="823"/>
    </row>
    <row r="29" spans="1:81" s="58" customFormat="1" ht="40.200000000000003" customHeight="1" x14ac:dyDescent="0.3">
      <c r="A29" s="34"/>
      <c r="B29" s="907"/>
      <c r="C29" s="869"/>
      <c r="D29" s="872"/>
      <c r="E29" s="852"/>
      <c r="F29" s="852"/>
      <c r="G29" s="852"/>
      <c r="H29" s="852"/>
      <c r="I29" s="1185"/>
      <c r="J29" s="813"/>
      <c r="K29" s="855"/>
      <c r="L29" s="858"/>
      <c r="M29" s="861"/>
      <c r="N29" s="837"/>
      <c r="O29" s="840"/>
      <c r="P29" s="864"/>
      <c r="Q29" s="867"/>
      <c r="R29" s="813"/>
      <c r="S29" s="39"/>
      <c r="T29" s="236"/>
      <c r="U29" s="236"/>
      <c r="V29" s="236"/>
      <c r="W29" s="39"/>
      <c r="X29" s="31"/>
      <c r="Y29" s="31"/>
      <c r="Z29" s="31"/>
      <c r="AA29" s="31"/>
      <c r="AB29" s="813"/>
      <c r="AC29" s="1669"/>
      <c r="AD29" s="51">
        <f t="shared" si="6"/>
        <v>0</v>
      </c>
      <c r="AE29" s="51">
        <f t="shared" si="6"/>
        <v>0</v>
      </c>
      <c r="AF29" s="51">
        <f t="shared" si="6"/>
        <v>0</v>
      </c>
      <c r="AG29" s="51">
        <f t="shared" si="6"/>
        <v>0</v>
      </c>
      <c r="AH29" s="51">
        <f t="shared" si="6"/>
        <v>0</v>
      </c>
      <c r="AI29" s="51">
        <f t="shared" si="6"/>
        <v>0</v>
      </c>
      <c r="AJ29" s="51">
        <f t="shared" si="6"/>
        <v>0</v>
      </c>
      <c r="AK29" s="813"/>
      <c r="AL29" s="1666"/>
      <c r="AM29" s="51">
        <f t="shared" si="2"/>
        <v>0</v>
      </c>
      <c r="AN29" s="257"/>
      <c r="AO29" s="257"/>
      <c r="AP29" s="257"/>
      <c r="AQ29" s="257"/>
      <c r="AR29" s="257"/>
      <c r="AS29" s="257"/>
      <c r="AT29" s="813"/>
      <c r="AU29" s="1666"/>
      <c r="AV29" s="51">
        <f t="shared" si="3"/>
        <v>0</v>
      </c>
      <c r="AW29" s="257"/>
      <c r="AX29" s="257"/>
      <c r="AY29" s="257"/>
      <c r="AZ29" s="257"/>
      <c r="BA29" s="257"/>
      <c r="BB29" s="257"/>
      <c r="BC29" s="813"/>
      <c r="BD29" s="1666"/>
      <c r="BE29" s="51">
        <f t="shared" si="4"/>
        <v>0</v>
      </c>
      <c r="BF29" s="257"/>
      <c r="BG29" s="257"/>
      <c r="BH29" s="257"/>
      <c r="BI29" s="257"/>
      <c r="BJ29" s="257"/>
      <c r="BK29" s="257"/>
      <c r="BL29" s="813"/>
      <c r="BM29" s="1666"/>
      <c r="BN29" s="51">
        <f t="shared" si="5"/>
        <v>0</v>
      </c>
      <c r="BO29" s="257"/>
      <c r="BP29" s="257"/>
      <c r="BQ29" s="257"/>
      <c r="BR29" s="257"/>
      <c r="BS29" s="257"/>
      <c r="BT29" s="257"/>
      <c r="BU29" s="821"/>
      <c r="BV29" s="822"/>
      <c r="BW29" s="822"/>
      <c r="BX29" s="822"/>
      <c r="BY29" s="822"/>
      <c r="BZ29" s="822"/>
      <c r="CA29" s="822"/>
      <c r="CB29" s="822"/>
      <c r="CC29" s="823"/>
    </row>
    <row r="30" spans="1:81" s="58" customFormat="1" ht="40.200000000000003" customHeight="1" thickBot="1" x14ac:dyDescent="0.35">
      <c r="A30" s="34"/>
      <c r="B30" s="907"/>
      <c r="C30" s="869"/>
      <c r="D30" s="873"/>
      <c r="E30" s="853"/>
      <c r="F30" s="853"/>
      <c r="G30" s="853"/>
      <c r="H30" s="853"/>
      <c r="I30" s="1186"/>
      <c r="J30" s="814"/>
      <c r="K30" s="856"/>
      <c r="L30" s="859"/>
      <c r="M30" s="862"/>
      <c r="N30" s="838"/>
      <c r="O30" s="841"/>
      <c r="P30" s="865"/>
      <c r="Q30" s="874"/>
      <c r="R30" s="814"/>
      <c r="S30" s="232"/>
      <c r="T30" s="237"/>
      <c r="U30" s="237"/>
      <c r="V30" s="237"/>
      <c r="W30" s="232"/>
      <c r="X30" s="260"/>
      <c r="Y30" s="260"/>
      <c r="Z30" s="260"/>
      <c r="AA30" s="260"/>
      <c r="AB30" s="814"/>
      <c r="AC30" s="1670"/>
      <c r="AD30" s="46">
        <f t="shared" si="6"/>
        <v>0</v>
      </c>
      <c r="AE30" s="46">
        <f t="shared" si="6"/>
        <v>0</v>
      </c>
      <c r="AF30" s="46">
        <f t="shared" si="6"/>
        <v>0</v>
      </c>
      <c r="AG30" s="46">
        <f t="shared" si="6"/>
        <v>0</v>
      </c>
      <c r="AH30" s="46">
        <f t="shared" si="6"/>
        <v>0</v>
      </c>
      <c r="AI30" s="46">
        <f t="shared" si="6"/>
        <v>0</v>
      </c>
      <c r="AJ30" s="46">
        <f t="shared" si="6"/>
        <v>0</v>
      </c>
      <c r="AK30" s="814"/>
      <c r="AL30" s="1667"/>
      <c r="AM30" s="46">
        <f t="shared" si="2"/>
        <v>0</v>
      </c>
      <c r="AN30" s="49"/>
      <c r="AO30" s="49"/>
      <c r="AP30" s="49"/>
      <c r="AQ30" s="49"/>
      <c r="AR30" s="49"/>
      <c r="AS30" s="49"/>
      <c r="AT30" s="814"/>
      <c r="AU30" s="1667"/>
      <c r="AV30" s="46">
        <f t="shared" si="3"/>
        <v>0</v>
      </c>
      <c r="AW30" s="49"/>
      <c r="AX30" s="49"/>
      <c r="AY30" s="49"/>
      <c r="AZ30" s="49"/>
      <c r="BA30" s="49"/>
      <c r="BB30" s="49"/>
      <c r="BC30" s="814"/>
      <c r="BD30" s="1667"/>
      <c r="BE30" s="46">
        <f t="shared" si="4"/>
        <v>0</v>
      </c>
      <c r="BF30" s="49"/>
      <c r="BG30" s="49"/>
      <c r="BH30" s="49"/>
      <c r="BI30" s="49"/>
      <c r="BJ30" s="49"/>
      <c r="BK30" s="49"/>
      <c r="BL30" s="814"/>
      <c r="BM30" s="1667"/>
      <c r="BN30" s="46">
        <f t="shared" si="5"/>
        <v>0</v>
      </c>
      <c r="BO30" s="49"/>
      <c r="BP30" s="49"/>
      <c r="BQ30" s="49"/>
      <c r="BR30" s="49"/>
      <c r="BS30" s="49"/>
      <c r="BT30" s="49"/>
      <c r="BU30" s="824"/>
      <c r="BV30" s="825"/>
      <c r="BW30" s="825"/>
      <c r="BX30" s="825"/>
      <c r="BY30" s="825"/>
      <c r="BZ30" s="825"/>
      <c r="CA30" s="825"/>
      <c r="CB30" s="825"/>
      <c r="CC30" s="826"/>
    </row>
    <row r="31" spans="1:81" s="58" customFormat="1" ht="40.200000000000003" customHeight="1" thickTop="1" x14ac:dyDescent="0.3">
      <c r="A31" s="34"/>
      <c r="B31" s="907"/>
      <c r="C31" s="869"/>
      <c r="D31" s="871">
        <v>4599</v>
      </c>
      <c r="E31" s="851" t="s">
        <v>4222</v>
      </c>
      <c r="F31" s="851" t="s">
        <v>4223</v>
      </c>
      <c r="G31" s="851" t="s">
        <v>4224</v>
      </c>
      <c r="H31" s="851" t="s">
        <v>6107</v>
      </c>
      <c r="I31" s="1184">
        <v>2021004541056</v>
      </c>
      <c r="J31" s="812">
        <v>675</v>
      </c>
      <c r="K31" s="854" t="str">
        <f>+[17]Metas!K769</f>
        <v>Inscripción y actualización del Registro de Contribuyentes a través de medios electrónicos</v>
      </c>
      <c r="L31" s="857">
        <v>1</v>
      </c>
      <c r="M31" s="860">
        <f>SUM(N31:Q31)/4</f>
        <v>0.25</v>
      </c>
      <c r="N31" s="836">
        <v>0.25</v>
      </c>
      <c r="O31" s="839">
        <v>0.25</v>
      </c>
      <c r="P31" s="863">
        <v>0.25</v>
      </c>
      <c r="Q31" s="866">
        <v>0.25</v>
      </c>
      <c r="R31" s="812">
        <f>+$J31</f>
        <v>675</v>
      </c>
      <c r="S31" s="231" t="s">
        <v>6117</v>
      </c>
      <c r="T31" s="235" t="s">
        <v>3821</v>
      </c>
      <c r="U31" s="235" t="s">
        <v>3826</v>
      </c>
      <c r="V31" s="235" t="s">
        <v>3830</v>
      </c>
      <c r="W31" s="231"/>
      <c r="X31" s="256">
        <v>44941</v>
      </c>
      <c r="Y31" s="256">
        <v>45291</v>
      </c>
      <c r="Z31" s="256">
        <v>44941</v>
      </c>
      <c r="AA31" s="256">
        <v>45291</v>
      </c>
      <c r="AB31" s="812">
        <f t="shared" ref="AB31" si="18">+$J31</f>
        <v>675</v>
      </c>
      <c r="AC31" s="1668">
        <f t="shared" ref="AC31" si="19">+L31</f>
        <v>1</v>
      </c>
      <c r="AD31" s="44">
        <f t="shared" si="6"/>
        <v>1100</v>
      </c>
      <c r="AE31" s="44">
        <f t="shared" si="6"/>
        <v>0</v>
      </c>
      <c r="AF31" s="44">
        <f t="shared" si="6"/>
        <v>0</v>
      </c>
      <c r="AG31" s="44">
        <f t="shared" si="6"/>
        <v>0</v>
      </c>
      <c r="AH31" s="44">
        <f t="shared" si="6"/>
        <v>0</v>
      </c>
      <c r="AI31" s="44">
        <f t="shared" si="6"/>
        <v>0</v>
      </c>
      <c r="AJ31" s="44">
        <f t="shared" si="6"/>
        <v>0</v>
      </c>
      <c r="AK31" s="812">
        <f t="shared" ref="AK31" si="20">+$J31</f>
        <v>675</v>
      </c>
      <c r="AL31" s="1665">
        <f>+N31</f>
        <v>0.25</v>
      </c>
      <c r="AM31" s="44">
        <f>VLOOKUP(AK31,[17]Hoja1!$F$2:$H$16,3,FALSE)</f>
        <v>275</v>
      </c>
      <c r="AN31" s="47"/>
      <c r="AO31" s="47"/>
      <c r="AP31" s="47"/>
      <c r="AQ31" s="47"/>
      <c r="AR31" s="47"/>
      <c r="AS31" s="47"/>
      <c r="AT31" s="812">
        <f t="shared" ref="AT31" si="21">+$J31</f>
        <v>675</v>
      </c>
      <c r="AU31" s="1665">
        <f>+O31</f>
        <v>0.25</v>
      </c>
      <c r="AV31" s="44">
        <f>VLOOKUP(AT31,[17]Hoja1!$F$2:$H$16,3,FALSE)</f>
        <v>275</v>
      </c>
      <c r="AW31" s="47"/>
      <c r="AX31" s="47"/>
      <c r="AY31" s="47"/>
      <c r="AZ31" s="47"/>
      <c r="BA31" s="47"/>
      <c r="BB31" s="47"/>
      <c r="BC31" s="812">
        <f t="shared" ref="BC31" si="22">+$J31</f>
        <v>675</v>
      </c>
      <c r="BD31" s="1665">
        <f>+P31</f>
        <v>0.25</v>
      </c>
      <c r="BE31" s="44">
        <f>VLOOKUP(BC31,[17]Hoja1!$F$2:$H$16,3,FALSE)</f>
        <v>275</v>
      </c>
      <c r="BF31" s="47"/>
      <c r="BG31" s="47"/>
      <c r="BH31" s="47"/>
      <c r="BI31" s="47"/>
      <c r="BJ31" s="47"/>
      <c r="BK31" s="47"/>
      <c r="BL31" s="812">
        <f t="shared" ref="BL31" si="23">+$J31</f>
        <v>675</v>
      </c>
      <c r="BM31" s="1665">
        <f>+Q31</f>
        <v>0.25</v>
      </c>
      <c r="BN31" s="44">
        <f>VLOOKUP(BL31,[17]Hoja1!$F$2:$H$16,3,FALSE)</f>
        <v>275</v>
      </c>
      <c r="BO31" s="47"/>
      <c r="BP31" s="47"/>
      <c r="BQ31" s="47"/>
      <c r="BR31" s="47"/>
      <c r="BS31" s="47"/>
      <c r="BT31" s="47"/>
      <c r="BU31" s="818"/>
      <c r="BV31" s="819"/>
      <c r="BW31" s="819"/>
      <c r="BX31" s="819"/>
      <c r="BY31" s="819"/>
      <c r="BZ31" s="819"/>
      <c r="CA31" s="819"/>
      <c r="CB31" s="819"/>
      <c r="CC31" s="820"/>
    </row>
    <row r="32" spans="1:81" s="58" customFormat="1" ht="40.200000000000003" customHeight="1" x14ac:dyDescent="0.3">
      <c r="A32" s="34"/>
      <c r="B32" s="907"/>
      <c r="C32" s="869"/>
      <c r="D32" s="872"/>
      <c r="E32" s="852"/>
      <c r="F32" s="852"/>
      <c r="G32" s="852"/>
      <c r="H32" s="852"/>
      <c r="I32" s="1185"/>
      <c r="J32" s="813"/>
      <c r="K32" s="855"/>
      <c r="L32" s="858"/>
      <c r="M32" s="861"/>
      <c r="N32" s="837"/>
      <c r="O32" s="840"/>
      <c r="P32" s="864"/>
      <c r="Q32" s="867"/>
      <c r="R32" s="813"/>
      <c r="S32" s="39"/>
      <c r="T32" s="236"/>
      <c r="U32" s="236"/>
      <c r="V32" s="236"/>
      <c r="W32" s="39"/>
      <c r="X32" s="31"/>
      <c r="Y32" s="31"/>
      <c r="Z32" s="31"/>
      <c r="AA32" s="31"/>
      <c r="AB32" s="813"/>
      <c r="AC32" s="1669"/>
      <c r="AD32" s="51">
        <f t="shared" ref="AD32:AJ68" si="24">+AM32+AV32+BE32+BN32</f>
        <v>0</v>
      </c>
      <c r="AE32" s="51">
        <f t="shared" si="24"/>
        <v>0</v>
      </c>
      <c r="AF32" s="51">
        <f t="shared" si="24"/>
        <v>0</v>
      </c>
      <c r="AG32" s="51">
        <f t="shared" si="24"/>
        <v>0</v>
      </c>
      <c r="AH32" s="51">
        <f t="shared" si="24"/>
        <v>0</v>
      </c>
      <c r="AI32" s="51">
        <f t="shared" si="24"/>
        <v>0</v>
      </c>
      <c r="AJ32" s="51">
        <f t="shared" si="24"/>
        <v>0</v>
      </c>
      <c r="AK32" s="813"/>
      <c r="AL32" s="1666"/>
      <c r="AM32" s="51">
        <f t="shared" si="2"/>
        <v>0</v>
      </c>
      <c r="AN32" s="257"/>
      <c r="AO32" s="257"/>
      <c r="AP32" s="257"/>
      <c r="AQ32" s="257"/>
      <c r="AR32" s="257"/>
      <c r="AS32" s="257"/>
      <c r="AT32" s="813"/>
      <c r="AU32" s="1666"/>
      <c r="AV32" s="51">
        <f t="shared" si="3"/>
        <v>0</v>
      </c>
      <c r="AW32" s="257"/>
      <c r="AX32" s="257"/>
      <c r="AY32" s="257"/>
      <c r="AZ32" s="257"/>
      <c r="BA32" s="257"/>
      <c r="BB32" s="257"/>
      <c r="BC32" s="813"/>
      <c r="BD32" s="1666"/>
      <c r="BE32" s="51">
        <f t="shared" si="4"/>
        <v>0</v>
      </c>
      <c r="BF32" s="257"/>
      <c r="BG32" s="257"/>
      <c r="BH32" s="257"/>
      <c r="BI32" s="257"/>
      <c r="BJ32" s="257"/>
      <c r="BK32" s="257"/>
      <c r="BL32" s="813"/>
      <c r="BM32" s="1666"/>
      <c r="BN32" s="51">
        <f t="shared" si="5"/>
        <v>0</v>
      </c>
      <c r="BO32" s="257"/>
      <c r="BP32" s="257"/>
      <c r="BQ32" s="257"/>
      <c r="BR32" s="257"/>
      <c r="BS32" s="257"/>
      <c r="BT32" s="257"/>
      <c r="BU32" s="821"/>
      <c r="BV32" s="822"/>
      <c r="BW32" s="822"/>
      <c r="BX32" s="822"/>
      <c r="BY32" s="822"/>
      <c r="BZ32" s="822"/>
      <c r="CA32" s="822"/>
      <c r="CB32" s="822"/>
      <c r="CC32" s="823"/>
    </row>
    <row r="33" spans="1:81" s="58" customFormat="1" ht="40.200000000000003" customHeight="1" x14ac:dyDescent="0.3">
      <c r="A33" s="34"/>
      <c r="B33" s="907"/>
      <c r="C33" s="869"/>
      <c r="D33" s="872"/>
      <c r="E33" s="852"/>
      <c r="F33" s="852"/>
      <c r="G33" s="852"/>
      <c r="H33" s="852"/>
      <c r="I33" s="1185"/>
      <c r="J33" s="813"/>
      <c r="K33" s="855"/>
      <c r="L33" s="858"/>
      <c r="M33" s="861"/>
      <c r="N33" s="837"/>
      <c r="O33" s="840"/>
      <c r="P33" s="864"/>
      <c r="Q33" s="867"/>
      <c r="R33" s="813"/>
      <c r="S33" s="39"/>
      <c r="T33" s="236"/>
      <c r="U33" s="236"/>
      <c r="V33" s="236"/>
      <c r="W33" s="39"/>
      <c r="X33" s="31"/>
      <c r="Y33" s="31"/>
      <c r="Z33" s="31"/>
      <c r="AA33" s="31"/>
      <c r="AB33" s="813"/>
      <c r="AC33" s="1669"/>
      <c r="AD33" s="51">
        <f t="shared" si="24"/>
        <v>0</v>
      </c>
      <c r="AE33" s="51">
        <f t="shared" si="24"/>
        <v>0</v>
      </c>
      <c r="AF33" s="51">
        <f t="shared" si="24"/>
        <v>0</v>
      </c>
      <c r="AG33" s="51">
        <f t="shared" si="24"/>
        <v>0</v>
      </c>
      <c r="AH33" s="51">
        <f t="shared" si="24"/>
        <v>0</v>
      </c>
      <c r="AI33" s="51">
        <f t="shared" si="24"/>
        <v>0</v>
      </c>
      <c r="AJ33" s="51">
        <f t="shared" si="24"/>
        <v>0</v>
      </c>
      <c r="AK33" s="813"/>
      <c r="AL33" s="1666"/>
      <c r="AM33" s="51">
        <f t="shared" si="2"/>
        <v>0</v>
      </c>
      <c r="AN33" s="257"/>
      <c r="AO33" s="257"/>
      <c r="AP33" s="257"/>
      <c r="AQ33" s="257"/>
      <c r="AR33" s="257"/>
      <c r="AS33" s="257"/>
      <c r="AT33" s="813"/>
      <c r="AU33" s="1666"/>
      <c r="AV33" s="51">
        <f t="shared" si="3"/>
        <v>0</v>
      </c>
      <c r="AW33" s="257"/>
      <c r="AX33" s="257"/>
      <c r="AY33" s="257"/>
      <c r="AZ33" s="257"/>
      <c r="BA33" s="257"/>
      <c r="BB33" s="257"/>
      <c r="BC33" s="813"/>
      <c r="BD33" s="1666"/>
      <c r="BE33" s="51">
        <f t="shared" si="4"/>
        <v>0</v>
      </c>
      <c r="BF33" s="257"/>
      <c r="BG33" s="257"/>
      <c r="BH33" s="257"/>
      <c r="BI33" s="257"/>
      <c r="BJ33" s="257"/>
      <c r="BK33" s="257"/>
      <c r="BL33" s="813"/>
      <c r="BM33" s="1666"/>
      <c r="BN33" s="51">
        <f t="shared" si="5"/>
        <v>0</v>
      </c>
      <c r="BO33" s="257"/>
      <c r="BP33" s="257"/>
      <c r="BQ33" s="257"/>
      <c r="BR33" s="257"/>
      <c r="BS33" s="257"/>
      <c r="BT33" s="257"/>
      <c r="BU33" s="821"/>
      <c r="BV33" s="822"/>
      <c r="BW33" s="822"/>
      <c r="BX33" s="822"/>
      <c r="BY33" s="822"/>
      <c r="BZ33" s="822"/>
      <c r="CA33" s="822"/>
      <c r="CB33" s="822"/>
      <c r="CC33" s="823"/>
    </row>
    <row r="34" spans="1:81" s="58" customFormat="1" ht="40.200000000000003" customHeight="1" thickBot="1" x14ac:dyDescent="0.35">
      <c r="A34" s="34"/>
      <c r="B34" s="907"/>
      <c r="C34" s="869"/>
      <c r="D34" s="873"/>
      <c r="E34" s="853"/>
      <c r="F34" s="853"/>
      <c r="G34" s="853"/>
      <c r="H34" s="853"/>
      <c r="I34" s="1186"/>
      <c r="J34" s="814"/>
      <c r="K34" s="856"/>
      <c r="L34" s="859"/>
      <c r="M34" s="862"/>
      <c r="N34" s="838"/>
      <c r="O34" s="841"/>
      <c r="P34" s="865"/>
      <c r="Q34" s="874"/>
      <c r="R34" s="814"/>
      <c r="S34" s="232"/>
      <c r="T34" s="237"/>
      <c r="U34" s="237"/>
      <c r="V34" s="237"/>
      <c r="W34" s="232"/>
      <c r="X34" s="260"/>
      <c r="Y34" s="260"/>
      <c r="Z34" s="260"/>
      <c r="AA34" s="260"/>
      <c r="AB34" s="814"/>
      <c r="AC34" s="1670"/>
      <c r="AD34" s="46">
        <f t="shared" si="24"/>
        <v>0</v>
      </c>
      <c r="AE34" s="46">
        <f t="shared" si="24"/>
        <v>0</v>
      </c>
      <c r="AF34" s="46">
        <f t="shared" si="24"/>
        <v>0</v>
      </c>
      <c r="AG34" s="46">
        <f t="shared" si="24"/>
        <v>0</v>
      </c>
      <c r="AH34" s="46">
        <f t="shared" si="24"/>
        <v>0</v>
      </c>
      <c r="AI34" s="46">
        <f t="shared" si="24"/>
        <v>0</v>
      </c>
      <c r="AJ34" s="46">
        <f t="shared" si="24"/>
        <v>0</v>
      </c>
      <c r="AK34" s="814"/>
      <c r="AL34" s="1667"/>
      <c r="AM34" s="46">
        <f t="shared" si="2"/>
        <v>0</v>
      </c>
      <c r="AN34" s="49"/>
      <c r="AO34" s="49"/>
      <c r="AP34" s="49"/>
      <c r="AQ34" s="49"/>
      <c r="AR34" s="49"/>
      <c r="AS34" s="49"/>
      <c r="AT34" s="814"/>
      <c r="AU34" s="1667"/>
      <c r="AV34" s="46">
        <f t="shared" si="3"/>
        <v>0</v>
      </c>
      <c r="AW34" s="49"/>
      <c r="AX34" s="49"/>
      <c r="AY34" s="49"/>
      <c r="AZ34" s="49"/>
      <c r="BA34" s="49"/>
      <c r="BB34" s="49"/>
      <c r="BC34" s="814"/>
      <c r="BD34" s="1667"/>
      <c r="BE34" s="46">
        <f t="shared" si="4"/>
        <v>0</v>
      </c>
      <c r="BF34" s="49"/>
      <c r="BG34" s="49"/>
      <c r="BH34" s="49"/>
      <c r="BI34" s="49"/>
      <c r="BJ34" s="49"/>
      <c r="BK34" s="49"/>
      <c r="BL34" s="814"/>
      <c r="BM34" s="1667"/>
      <c r="BN34" s="46">
        <f t="shared" si="5"/>
        <v>0</v>
      </c>
      <c r="BO34" s="49"/>
      <c r="BP34" s="49"/>
      <c r="BQ34" s="49"/>
      <c r="BR34" s="49"/>
      <c r="BS34" s="49"/>
      <c r="BT34" s="49"/>
      <c r="BU34" s="824"/>
      <c r="BV34" s="825"/>
      <c r="BW34" s="825"/>
      <c r="BX34" s="825"/>
      <c r="BY34" s="825"/>
      <c r="BZ34" s="825"/>
      <c r="CA34" s="825"/>
      <c r="CB34" s="825"/>
      <c r="CC34" s="826"/>
    </row>
    <row r="35" spans="1:81" s="58" customFormat="1" ht="40.200000000000003" customHeight="1" thickTop="1" x14ac:dyDescent="0.3">
      <c r="A35" s="34"/>
      <c r="B35" s="907"/>
      <c r="C35" s="869"/>
      <c r="D35" s="871">
        <v>4599</v>
      </c>
      <c r="E35" s="851" t="s">
        <v>4222</v>
      </c>
      <c r="F35" s="851" t="s">
        <v>6118</v>
      </c>
      <c r="G35" s="851" t="s">
        <v>6119</v>
      </c>
      <c r="H35" s="851" t="s">
        <v>6107</v>
      </c>
      <c r="I35" s="1184">
        <v>2021004541056</v>
      </c>
      <c r="J35" s="812">
        <v>676</v>
      </c>
      <c r="K35" s="854" t="str">
        <f>+[17]Metas!K770</f>
        <v>Implementación del Portal para la Presentación electrónica de la Declaración y Pago del Impuesto de Vehículos desde cualquier lugar del país</v>
      </c>
      <c r="L35" s="857">
        <v>1</v>
      </c>
      <c r="M35" s="860">
        <f>SUM(N35:Q35)/4</f>
        <v>0.25</v>
      </c>
      <c r="N35" s="836">
        <v>0.25</v>
      </c>
      <c r="O35" s="839">
        <v>0.25</v>
      </c>
      <c r="P35" s="863">
        <v>0.25</v>
      </c>
      <c r="Q35" s="866">
        <v>0.25</v>
      </c>
      <c r="R35" s="812">
        <f>+$J35</f>
        <v>676</v>
      </c>
      <c r="S35" s="231" t="s">
        <v>6120</v>
      </c>
      <c r="T35" s="235" t="s">
        <v>3821</v>
      </c>
      <c r="U35" s="235" t="s">
        <v>3826</v>
      </c>
      <c r="V35" s="235" t="s">
        <v>3830</v>
      </c>
      <c r="W35" s="231"/>
      <c r="X35" s="256">
        <v>44941</v>
      </c>
      <c r="Y35" s="256">
        <v>45291</v>
      </c>
      <c r="Z35" s="256">
        <v>44941</v>
      </c>
      <c r="AA35" s="256">
        <v>45291</v>
      </c>
      <c r="AB35" s="812">
        <f t="shared" ref="AB35" si="25">+$J35</f>
        <v>676</v>
      </c>
      <c r="AC35" s="1668">
        <f t="shared" ref="AC35" si="26">+L35</f>
        <v>1</v>
      </c>
      <c r="AD35" s="44">
        <f t="shared" si="24"/>
        <v>4200</v>
      </c>
      <c r="AE35" s="44">
        <f t="shared" si="24"/>
        <v>0</v>
      </c>
      <c r="AF35" s="44">
        <f t="shared" si="24"/>
        <v>0</v>
      </c>
      <c r="AG35" s="44">
        <f t="shared" si="24"/>
        <v>0</v>
      </c>
      <c r="AH35" s="44">
        <f t="shared" si="24"/>
        <v>0</v>
      </c>
      <c r="AI35" s="44">
        <f t="shared" si="24"/>
        <v>0</v>
      </c>
      <c r="AJ35" s="44">
        <f t="shared" si="24"/>
        <v>0</v>
      </c>
      <c r="AK35" s="812">
        <f t="shared" ref="AK35" si="27">+$J35</f>
        <v>676</v>
      </c>
      <c r="AL35" s="1665">
        <f>+N35</f>
        <v>0.25</v>
      </c>
      <c r="AM35" s="44">
        <f>VLOOKUP(AK35,[17]Hoja1!$F$2:$H$16,3,FALSE)</f>
        <v>1050</v>
      </c>
      <c r="AN35" s="47"/>
      <c r="AO35" s="47"/>
      <c r="AP35" s="47"/>
      <c r="AQ35" s="47"/>
      <c r="AR35" s="47"/>
      <c r="AS35" s="47"/>
      <c r="AT35" s="812">
        <f t="shared" ref="AT35" si="28">+$J35</f>
        <v>676</v>
      </c>
      <c r="AU35" s="1665">
        <f>+O35</f>
        <v>0.25</v>
      </c>
      <c r="AV35" s="44">
        <f>VLOOKUP(AT35,[17]Hoja1!$F$2:$H$16,3,FALSE)</f>
        <v>1050</v>
      </c>
      <c r="AW35" s="47"/>
      <c r="AX35" s="47"/>
      <c r="AY35" s="47"/>
      <c r="AZ35" s="47"/>
      <c r="BA35" s="47"/>
      <c r="BB35" s="47"/>
      <c r="BC35" s="812">
        <f t="shared" ref="BC35" si="29">+$J35</f>
        <v>676</v>
      </c>
      <c r="BD35" s="1665">
        <f>+P35</f>
        <v>0.25</v>
      </c>
      <c r="BE35" s="44">
        <f>VLOOKUP(BC35,[17]Hoja1!$F$2:$H$16,3,FALSE)</f>
        <v>1050</v>
      </c>
      <c r="BF35" s="47"/>
      <c r="BG35" s="47"/>
      <c r="BH35" s="47"/>
      <c r="BI35" s="47"/>
      <c r="BJ35" s="47"/>
      <c r="BK35" s="47"/>
      <c r="BL35" s="812">
        <f t="shared" ref="BL35" si="30">+$J35</f>
        <v>676</v>
      </c>
      <c r="BM35" s="1665">
        <f>+Q35</f>
        <v>0.25</v>
      </c>
      <c r="BN35" s="44">
        <f>VLOOKUP(BL35,[17]Hoja1!$F$2:$H$16,3,FALSE)</f>
        <v>1050</v>
      </c>
      <c r="BO35" s="47"/>
      <c r="BP35" s="47"/>
      <c r="BQ35" s="47"/>
      <c r="BR35" s="47"/>
      <c r="BS35" s="47"/>
      <c r="BT35" s="47"/>
      <c r="BU35" s="818"/>
      <c r="BV35" s="819"/>
      <c r="BW35" s="819"/>
      <c r="BX35" s="819"/>
      <c r="BY35" s="819"/>
      <c r="BZ35" s="819"/>
      <c r="CA35" s="819"/>
      <c r="CB35" s="819"/>
      <c r="CC35" s="820"/>
    </row>
    <row r="36" spans="1:81" s="58" customFormat="1" ht="40.200000000000003" customHeight="1" x14ac:dyDescent="0.3">
      <c r="A36" s="34"/>
      <c r="B36" s="907"/>
      <c r="C36" s="869"/>
      <c r="D36" s="872"/>
      <c r="E36" s="852"/>
      <c r="F36" s="852"/>
      <c r="G36" s="852"/>
      <c r="H36" s="852"/>
      <c r="I36" s="1185"/>
      <c r="J36" s="813"/>
      <c r="K36" s="855"/>
      <c r="L36" s="858"/>
      <c r="M36" s="861"/>
      <c r="N36" s="837"/>
      <c r="O36" s="840"/>
      <c r="P36" s="864"/>
      <c r="Q36" s="867"/>
      <c r="R36" s="813"/>
      <c r="S36" s="39"/>
      <c r="T36" s="236"/>
      <c r="U36" s="236"/>
      <c r="V36" s="236"/>
      <c r="W36" s="39"/>
      <c r="X36" s="31"/>
      <c r="Y36" s="31"/>
      <c r="Z36" s="31"/>
      <c r="AA36" s="31"/>
      <c r="AB36" s="813"/>
      <c r="AC36" s="1669"/>
      <c r="AD36" s="51">
        <f t="shared" si="24"/>
        <v>0</v>
      </c>
      <c r="AE36" s="51">
        <f t="shared" si="24"/>
        <v>0</v>
      </c>
      <c r="AF36" s="51">
        <f t="shared" si="24"/>
        <v>0</v>
      </c>
      <c r="AG36" s="51">
        <f t="shared" si="24"/>
        <v>0</v>
      </c>
      <c r="AH36" s="51">
        <f t="shared" si="24"/>
        <v>0</v>
      </c>
      <c r="AI36" s="51">
        <f t="shared" si="24"/>
        <v>0</v>
      </c>
      <c r="AJ36" s="51">
        <f t="shared" si="24"/>
        <v>0</v>
      </c>
      <c r="AK36" s="813"/>
      <c r="AL36" s="1666"/>
      <c r="AM36" s="51">
        <f t="shared" si="2"/>
        <v>0</v>
      </c>
      <c r="AN36" s="257"/>
      <c r="AO36" s="257"/>
      <c r="AP36" s="257"/>
      <c r="AQ36" s="257"/>
      <c r="AR36" s="257"/>
      <c r="AS36" s="257"/>
      <c r="AT36" s="813"/>
      <c r="AU36" s="1666"/>
      <c r="AV36" s="51">
        <f t="shared" si="3"/>
        <v>0</v>
      </c>
      <c r="AW36" s="257"/>
      <c r="AX36" s="257"/>
      <c r="AY36" s="257"/>
      <c r="AZ36" s="257"/>
      <c r="BA36" s="257"/>
      <c r="BB36" s="257"/>
      <c r="BC36" s="813"/>
      <c r="BD36" s="1666"/>
      <c r="BE36" s="51">
        <f t="shared" si="4"/>
        <v>0</v>
      </c>
      <c r="BF36" s="257"/>
      <c r="BG36" s="257"/>
      <c r="BH36" s="257"/>
      <c r="BI36" s="257"/>
      <c r="BJ36" s="257"/>
      <c r="BK36" s="257"/>
      <c r="BL36" s="813"/>
      <c r="BM36" s="1666"/>
      <c r="BN36" s="51">
        <f t="shared" si="5"/>
        <v>0</v>
      </c>
      <c r="BO36" s="257"/>
      <c r="BP36" s="257"/>
      <c r="BQ36" s="257"/>
      <c r="BR36" s="257"/>
      <c r="BS36" s="257"/>
      <c r="BT36" s="257"/>
      <c r="BU36" s="821"/>
      <c r="BV36" s="822"/>
      <c r="BW36" s="822"/>
      <c r="BX36" s="822"/>
      <c r="BY36" s="822"/>
      <c r="BZ36" s="822"/>
      <c r="CA36" s="822"/>
      <c r="CB36" s="822"/>
      <c r="CC36" s="823"/>
    </row>
    <row r="37" spans="1:81" s="58" customFormat="1" ht="40.200000000000003" customHeight="1" x14ac:dyDescent="0.3">
      <c r="A37" s="34"/>
      <c r="B37" s="907"/>
      <c r="C37" s="869"/>
      <c r="D37" s="872"/>
      <c r="E37" s="852"/>
      <c r="F37" s="852"/>
      <c r="G37" s="852"/>
      <c r="H37" s="852"/>
      <c r="I37" s="1185"/>
      <c r="J37" s="813"/>
      <c r="K37" s="855"/>
      <c r="L37" s="858"/>
      <c r="M37" s="861"/>
      <c r="N37" s="837"/>
      <c r="O37" s="840"/>
      <c r="P37" s="864"/>
      <c r="Q37" s="867"/>
      <c r="R37" s="813"/>
      <c r="S37" s="39"/>
      <c r="T37" s="236"/>
      <c r="U37" s="236"/>
      <c r="V37" s="236"/>
      <c r="W37" s="39"/>
      <c r="X37" s="31"/>
      <c r="Y37" s="31"/>
      <c r="Z37" s="31"/>
      <c r="AA37" s="31"/>
      <c r="AB37" s="813"/>
      <c r="AC37" s="1669"/>
      <c r="AD37" s="51">
        <f t="shared" si="24"/>
        <v>0</v>
      </c>
      <c r="AE37" s="51">
        <f t="shared" si="24"/>
        <v>0</v>
      </c>
      <c r="AF37" s="51">
        <f t="shared" si="24"/>
        <v>0</v>
      </c>
      <c r="AG37" s="51">
        <f t="shared" si="24"/>
        <v>0</v>
      </c>
      <c r="AH37" s="51">
        <f t="shared" si="24"/>
        <v>0</v>
      </c>
      <c r="AI37" s="51">
        <f t="shared" si="24"/>
        <v>0</v>
      </c>
      <c r="AJ37" s="51">
        <f t="shared" si="24"/>
        <v>0</v>
      </c>
      <c r="AK37" s="813"/>
      <c r="AL37" s="1666"/>
      <c r="AM37" s="51">
        <f t="shared" si="2"/>
        <v>0</v>
      </c>
      <c r="AN37" s="257"/>
      <c r="AO37" s="257"/>
      <c r="AP37" s="257"/>
      <c r="AQ37" s="257"/>
      <c r="AR37" s="257"/>
      <c r="AS37" s="257"/>
      <c r="AT37" s="813"/>
      <c r="AU37" s="1666"/>
      <c r="AV37" s="51">
        <f t="shared" si="3"/>
        <v>0</v>
      </c>
      <c r="AW37" s="257"/>
      <c r="AX37" s="257"/>
      <c r="AY37" s="257"/>
      <c r="AZ37" s="257"/>
      <c r="BA37" s="257"/>
      <c r="BB37" s="257"/>
      <c r="BC37" s="813"/>
      <c r="BD37" s="1666"/>
      <c r="BE37" s="51">
        <f t="shared" si="4"/>
        <v>0</v>
      </c>
      <c r="BF37" s="257"/>
      <c r="BG37" s="257"/>
      <c r="BH37" s="257"/>
      <c r="BI37" s="257"/>
      <c r="BJ37" s="257"/>
      <c r="BK37" s="257"/>
      <c r="BL37" s="813"/>
      <c r="BM37" s="1666"/>
      <c r="BN37" s="51">
        <f t="shared" si="5"/>
        <v>0</v>
      </c>
      <c r="BO37" s="257"/>
      <c r="BP37" s="257"/>
      <c r="BQ37" s="257"/>
      <c r="BR37" s="257"/>
      <c r="BS37" s="257"/>
      <c r="BT37" s="257"/>
      <c r="BU37" s="821"/>
      <c r="BV37" s="822"/>
      <c r="BW37" s="822"/>
      <c r="BX37" s="822"/>
      <c r="BY37" s="822"/>
      <c r="BZ37" s="822"/>
      <c r="CA37" s="822"/>
      <c r="CB37" s="822"/>
      <c r="CC37" s="823"/>
    </row>
    <row r="38" spans="1:81" s="58" customFormat="1" ht="40.200000000000003" customHeight="1" thickBot="1" x14ac:dyDescent="0.35">
      <c r="A38" s="34"/>
      <c r="B38" s="907"/>
      <c r="C38" s="869"/>
      <c r="D38" s="873"/>
      <c r="E38" s="853"/>
      <c r="F38" s="853"/>
      <c r="G38" s="853"/>
      <c r="H38" s="853"/>
      <c r="I38" s="1186"/>
      <c r="J38" s="814"/>
      <c r="K38" s="856"/>
      <c r="L38" s="859"/>
      <c r="M38" s="862"/>
      <c r="N38" s="838"/>
      <c r="O38" s="841"/>
      <c r="P38" s="865"/>
      <c r="Q38" s="874"/>
      <c r="R38" s="814"/>
      <c r="S38" s="232"/>
      <c r="T38" s="237"/>
      <c r="U38" s="237"/>
      <c r="V38" s="237"/>
      <c r="W38" s="232"/>
      <c r="X38" s="260"/>
      <c r="Y38" s="260"/>
      <c r="Z38" s="260"/>
      <c r="AA38" s="260"/>
      <c r="AB38" s="814"/>
      <c r="AC38" s="1670"/>
      <c r="AD38" s="46">
        <f t="shared" si="24"/>
        <v>0</v>
      </c>
      <c r="AE38" s="46">
        <f t="shared" si="24"/>
        <v>0</v>
      </c>
      <c r="AF38" s="46">
        <f t="shared" si="24"/>
        <v>0</v>
      </c>
      <c r="AG38" s="46">
        <f t="shared" si="24"/>
        <v>0</v>
      </c>
      <c r="AH38" s="46">
        <f t="shared" si="24"/>
        <v>0</v>
      </c>
      <c r="AI38" s="46">
        <f t="shared" si="24"/>
        <v>0</v>
      </c>
      <c r="AJ38" s="46">
        <f t="shared" si="24"/>
        <v>0</v>
      </c>
      <c r="AK38" s="814"/>
      <c r="AL38" s="1667"/>
      <c r="AM38" s="46">
        <f t="shared" si="2"/>
        <v>0</v>
      </c>
      <c r="AN38" s="49"/>
      <c r="AO38" s="49"/>
      <c r="AP38" s="49"/>
      <c r="AQ38" s="49"/>
      <c r="AR38" s="49"/>
      <c r="AS38" s="49"/>
      <c r="AT38" s="814"/>
      <c r="AU38" s="1667"/>
      <c r="AV38" s="46">
        <f t="shared" si="3"/>
        <v>0</v>
      </c>
      <c r="AW38" s="49"/>
      <c r="AX38" s="49"/>
      <c r="AY38" s="49"/>
      <c r="AZ38" s="49"/>
      <c r="BA38" s="49"/>
      <c r="BB38" s="49"/>
      <c r="BC38" s="814"/>
      <c r="BD38" s="1667"/>
      <c r="BE38" s="46">
        <f t="shared" si="4"/>
        <v>0</v>
      </c>
      <c r="BF38" s="49"/>
      <c r="BG38" s="49"/>
      <c r="BH38" s="49"/>
      <c r="BI38" s="49"/>
      <c r="BJ38" s="49"/>
      <c r="BK38" s="49"/>
      <c r="BL38" s="814"/>
      <c r="BM38" s="1667"/>
      <c r="BN38" s="46">
        <f t="shared" si="5"/>
        <v>0</v>
      </c>
      <c r="BO38" s="49"/>
      <c r="BP38" s="49"/>
      <c r="BQ38" s="49"/>
      <c r="BR38" s="49"/>
      <c r="BS38" s="49"/>
      <c r="BT38" s="49"/>
      <c r="BU38" s="824"/>
      <c r="BV38" s="825"/>
      <c r="BW38" s="825"/>
      <c r="BX38" s="825"/>
      <c r="BY38" s="825"/>
      <c r="BZ38" s="825"/>
      <c r="CA38" s="825"/>
      <c r="CB38" s="825"/>
      <c r="CC38" s="826"/>
    </row>
    <row r="39" spans="1:81" s="58" customFormat="1" ht="40.200000000000003" customHeight="1" thickTop="1" x14ac:dyDescent="0.3">
      <c r="A39" s="34"/>
      <c r="B39" s="907"/>
      <c r="C39" s="869"/>
      <c r="D39" s="871">
        <v>4599</v>
      </c>
      <c r="E39" s="851" t="s">
        <v>4222</v>
      </c>
      <c r="F39" s="851" t="s">
        <v>6121</v>
      </c>
      <c r="G39" s="851" t="s">
        <v>6122</v>
      </c>
      <c r="H39" s="851" t="s">
        <v>6107</v>
      </c>
      <c r="I39" s="1184">
        <v>2021004541056</v>
      </c>
      <c r="J39" s="812">
        <v>677</v>
      </c>
      <c r="K39" s="854" t="str">
        <f>+[17]Metas!K771</f>
        <v>Integración del Software TNS de los entes territoriales y entidades del estado del orden municipal, departamental o nacional, con el sistema de información de trámite de liquidación de impuestos departamentales</v>
      </c>
      <c r="L39" s="1187">
        <v>1</v>
      </c>
      <c r="M39" s="1190"/>
      <c r="N39" s="1193">
        <v>0.25</v>
      </c>
      <c r="O39" s="1175">
        <v>0.25</v>
      </c>
      <c r="P39" s="1178">
        <v>0.25</v>
      </c>
      <c r="Q39" s="1181">
        <v>0.25</v>
      </c>
      <c r="R39" s="812">
        <f>+$J39</f>
        <v>677</v>
      </c>
      <c r="S39" s="231" t="s">
        <v>6123</v>
      </c>
      <c r="T39" s="235" t="s">
        <v>3821</v>
      </c>
      <c r="U39" s="235" t="s">
        <v>3826</v>
      </c>
      <c r="V39" s="235" t="s">
        <v>3830</v>
      </c>
      <c r="W39" s="231"/>
      <c r="X39" s="256">
        <v>44941</v>
      </c>
      <c r="Y39" s="256">
        <v>45291</v>
      </c>
      <c r="Z39" s="256">
        <v>44941</v>
      </c>
      <c r="AA39" s="256">
        <v>45291</v>
      </c>
      <c r="AB39" s="812">
        <f t="shared" ref="AB39" si="31">+$J39</f>
        <v>677</v>
      </c>
      <c r="AC39" s="1671">
        <f t="shared" ref="AC39" si="32">+L39</f>
        <v>1</v>
      </c>
      <c r="AD39" s="44">
        <f t="shared" si="24"/>
        <v>125</v>
      </c>
      <c r="AE39" s="44">
        <f t="shared" si="24"/>
        <v>0</v>
      </c>
      <c r="AF39" s="44">
        <f t="shared" si="24"/>
        <v>0</v>
      </c>
      <c r="AG39" s="44">
        <f t="shared" si="24"/>
        <v>0</v>
      </c>
      <c r="AH39" s="44">
        <f t="shared" si="24"/>
        <v>0</v>
      </c>
      <c r="AI39" s="44">
        <f t="shared" si="24"/>
        <v>0</v>
      </c>
      <c r="AJ39" s="44">
        <f t="shared" si="24"/>
        <v>0</v>
      </c>
      <c r="AK39" s="812">
        <f t="shared" ref="AK39" si="33">+$J39</f>
        <v>677</v>
      </c>
      <c r="AL39" s="1671">
        <f>+N39</f>
        <v>0.25</v>
      </c>
      <c r="AM39" s="44">
        <f>VLOOKUP(AK39,[17]Hoja1!$F$2:$H$16,3,FALSE)</f>
        <v>31.25</v>
      </c>
      <c r="AN39" s="47"/>
      <c r="AO39" s="47"/>
      <c r="AP39" s="47"/>
      <c r="AQ39" s="47"/>
      <c r="AR39" s="47"/>
      <c r="AS39" s="47"/>
      <c r="AT39" s="812">
        <f t="shared" ref="AT39" si="34">+$J39</f>
        <v>677</v>
      </c>
      <c r="AU39" s="1671">
        <f>+O39</f>
        <v>0.25</v>
      </c>
      <c r="AV39" s="44">
        <f>VLOOKUP(AT39,[17]Hoja1!$F$2:$H$16,3,FALSE)</f>
        <v>31.25</v>
      </c>
      <c r="AW39" s="47"/>
      <c r="AX39" s="47"/>
      <c r="AY39" s="47"/>
      <c r="AZ39" s="47"/>
      <c r="BA39" s="47"/>
      <c r="BB39" s="47"/>
      <c r="BC39" s="812">
        <f t="shared" ref="BC39" si="35">+$J39</f>
        <v>677</v>
      </c>
      <c r="BD39" s="1671">
        <f>+P39</f>
        <v>0.25</v>
      </c>
      <c r="BE39" s="44">
        <f>VLOOKUP(BC39,[17]Hoja1!$F$2:$H$16,3,FALSE)</f>
        <v>31.25</v>
      </c>
      <c r="BF39" s="47"/>
      <c r="BG39" s="47"/>
      <c r="BH39" s="47"/>
      <c r="BI39" s="47"/>
      <c r="BJ39" s="47"/>
      <c r="BK39" s="47"/>
      <c r="BL39" s="812">
        <f t="shared" ref="BL39" si="36">+$J39</f>
        <v>677</v>
      </c>
      <c r="BM39" s="1671">
        <f>+Q39</f>
        <v>0.25</v>
      </c>
      <c r="BN39" s="44">
        <f>VLOOKUP(BL39,[17]Hoja1!$F$2:$H$16,3,FALSE)</f>
        <v>31.25</v>
      </c>
      <c r="BO39" s="47"/>
      <c r="BP39" s="47"/>
      <c r="BQ39" s="47"/>
      <c r="BR39" s="47"/>
      <c r="BS39" s="47"/>
      <c r="BT39" s="47"/>
      <c r="BU39" s="818"/>
      <c r="BV39" s="819"/>
      <c r="BW39" s="819"/>
      <c r="BX39" s="819"/>
      <c r="BY39" s="819"/>
      <c r="BZ39" s="819"/>
      <c r="CA39" s="819"/>
      <c r="CB39" s="819"/>
      <c r="CC39" s="820"/>
    </row>
    <row r="40" spans="1:81" s="58" customFormat="1" ht="40.200000000000003" customHeight="1" x14ac:dyDescent="0.3">
      <c r="A40" s="34"/>
      <c r="B40" s="907"/>
      <c r="C40" s="869"/>
      <c r="D40" s="872"/>
      <c r="E40" s="852"/>
      <c r="F40" s="852"/>
      <c r="G40" s="852"/>
      <c r="H40" s="852"/>
      <c r="I40" s="1185"/>
      <c r="J40" s="813"/>
      <c r="K40" s="855"/>
      <c r="L40" s="1188"/>
      <c r="M40" s="1191"/>
      <c r="N40" s="1194"/>
      <c r="O40" s="1176"/>
      <c r="P40" s="1179"/>
      <c r="Q40" s="1182"/>
      <c r="R40" s="813"/>
      <c r="S40" s="39"/>
      <c r="T40" s="236"/>
      <c r="U40" s="236"/>
      <c r="V40" s="236"/>
      <c r="W40" s="39"/>
      <c r="X40" s="31"/>
      <c r="Y40" s="31"/>
      <c r="Z40" s="31"/>
      <c r="AA40" s="31"/>
      <c r="AB40" s="813"/>
      <c r="AC40" s="1672"/>
      <c r="AD40" s="51">
        <f t="shared" si="24"/>
        <v>0</v>
      </c>
      <c r="AE40" s="51">
        <f t="shared" si="24"/>
        <v>0</v>
      </c>
      <c r="AF40" s="51">
        <f t="shared" si="24"/>
        <v>0</v>
      </c>
      <c r="AG40" s="51">
        <f t="shared" si="24"/>
        <v>0</v>
      </c>
      <c r="AH40" s="51">
        <f t="shared" si="24"/>
        <v>0</v>
      </c>
      <c r="AI40" s="51">
        <f t="shared" si="24"/>
        <v>0</v>
      </c>
      <c r="AJ40" s="51">
        <f t="shared" si="24"/>
        <v>0</v>
      </c>
      <c r="AK40" s="813"/>
      <c r="AL40" s="1672"/>
      <c r="AM40" s="51">
        <f t="shared" si="2"/>
        <v>0</v>
      </c>
      <c r="AN40" s="257"/>
      <c r="AO40" s="257"/>
      <c r="AP40" s="257"/>
      <c r="AQ40" s="257"/>
      <c r="AR40" s="257"/>
      <c r="AS40" s="257"/>
      <c r="AT40" s="813"/>
      <c r="AU40" s="1672"/>
      <c r="AV40" s="51">
        <f t="shared" si="3"/>
        <v>0</v>
      </c>
      <c r="AW40" s="257"/>
      <c r="AX40" s="257"/>
      <c r="AY40" s="257"/>
      <c r="AZ40" s="257"/>
      <c r="BA40" s="257"/>
      <c r="BB40" s="257"/>
      <c r="BC40" s="813"/>
      <c r="BD40" s="1672"/>
      <c r="BE40" s="51">
        <f t="shared" si="4"/>
        <v>0</v>
      </c>
      <c r="BF40" s="257"/>
      <c r="BG40" s="257"/>
      <c r="BH40" s="257"/>
      <c r="BI40" s="257"/>
      <c r="BJ40" s="257"/>
      <c r="BK40" s="257"/>
      <c r="BL40" s="813"/>
      <c r="BM40" s="1672"/>
      <c r="BN40" s="51">
        <f t="shared" si="5"/>
        <v>0</v>
      </c>
      <c r="BO40" s="257"/>
      <c r="BP40" s="257"/>
      <c r="BQ40" s="257"/>
      <c r="BR40" s="257"/>
      <c r="BS40" s="257"/>
      <c r="BT40" s="257"/>
      <c r="BU40" s="821"/>
      <c r="BV40" s="822"/>
      <c r="BW40" s="822"/>
      <c r="BX40" s="822"/>
      <c r="BY40" s="822"/>
      <c r="BZ40" s="822"/>
      <c r="CA40" s="822"/>
      <c r="CB40" s="822"/>
      <c r="CC40" s="823"/>
    </row>
    <row r="41" spans="1:81" s="58" customFormat="1" ht="40.200000000000003" customHeight="1" x14ac:dyDescent="0.3">
      <c r="A41" s="34"/>
      <c r="B41" s="907"/>
      <c r="C41" s="869"/>
      <c r="D41" s="872"/>
      <c r="E41" s="852"/>
      <c r="F41" s="852"/>
      <c r="G41" s="852"/>
      <c r="H41" s="852"/>
      <c r="I41" s="1185"/>
      <c r="J41" s="813"/>
      <c r="K41" s="855"/>
      <c r="L41" s="1188"/>
      <c r="M41" s="1191"/>
      <c r="N41" s="1194"/>
      <c r="O41" s="1176"/>
      <c r="P41" s="1179"/>
      <c r="Q41" s="1182"/>
      <c r="R41" s="813"/>
      <c r="S41" s="39"/>
      <c r="T41" s="236"/>
      <c r="U41" s="236"/>
      <c r="V41" s="236"/>
      <c r="W41" s="39"/>
      <c r="X41" s="31"/>
      <c r="Y41" s="31"/>
      <c r="Z41" s="31"/>
      <c r="AA41" s="31"/>
      <c r="AB41" s="813"/>
      <c r="AC41" s="1672"/>
      <c r="AD41" s="51">
        <f t="shared" si="24"/>
        <v>0</v>
      </c>
      <c r="AE41" s="51">
        <f t="shared" si="24"/>
        <v>0</v>
      </c>
      <c r="AF41" s="51">
        <f t="shared" si="24"/>
        <v>0</v>
      </c>
      <c r="AG41" s="51">
        <f t="shared" si="24"/>
        <v>0</v>
      </c>
      <c r="AH41" s="51">
        <f t="shared" si="24"/>
        <v>0</v>
      </c>
      <c r="AI41" s="51">
        <f t="shared" si="24"/>
        <v>0</v>
      </c>
      <c r="AJ41" s="51">
        <f t="shared" si="24"/>
        <v>0</v>
      </c>
      <c r="AK41" s="813"/>
      <c r="AL41" s="1672"/>
      <c r="AM41" s="51">
        <f t="shared" si="2"/>
        <v>0</v>
      </c>
      <c r="AN41" s="257"/>
      <c r="AO41" s="257"/>
      <c r="AP41" s="257"/>
      <c r="AQ41" s="257"/>
      <c r="AR41" s="257"/>
      <c r="AS41" s="257"/>
      <c r="AT41" s="813"/>
      <c r="AU41" s="1672"/>
      <c r="AV41" s="51">
        <f t="shared" si="3"/>
        <v>0</v>
      </c>
      <c r="AW41" s="257"/>
      <c r="AX41" s="257"/>
      <c r="AY41" s="257"/>
      <c r="AZ41" s="257"/>
      <c r="BA41" s="257"/>
      <c r="BB41" s="257"/>
      <c r="BC41" s="813"/>
      <c r="BD41" s="1672"/>
      <c r="BE41" s="51">
        <f t="shared" si="4"/>
        <v>0</v>
      </c>
      <c r="BF41" s="257"/>
      <c r="BG41" s="257"/>
      <c r="BH41" s="257"/>
      <c r="BI41" s="257"/>
      <c r="BJ41" s="257"/>
      <c r="BK41" s="257"/>
      <c r="BL41" s="813"/>
      <c r="BM41" s="1672"/>
      <c r="BN41" s="51">
        <f t="shared" si="5"/>
        <v>0</v>
      </c>
      <c r="BO41" s="257"/>
      <c r="BP41" s="257"/>
      <c r="BQ41" s="257"/>
      <c r="BR41" s="257"/>
      <c r="BS41" s="257"/>
      <c r="BT41" s="257"/>
      <c r="BU41" s="821"/>
      <c r="BV41" s="822"/>
      <c r="BW41" s="822"/>
      <c r="BX41" s="822"/>
      <c r="BY41" s="822"/>
      <c r="BZ41" s="822"/>
      <c r="CA41" s="822"/>
      <c r="CB41" s="822"/>
      <c r="CC41" s="823"/>
    </row>
    <row r="42" spans="1:81" s="58" customFormat="1" ht="40.200000000000003" customHeight="1" thickBot="1" x14ac:dyDescent="0.35">
      <c r="A42" s="34"/>
      <c r="B42" s="907"/>
      <c r="C42" s="869"/>
      <c r="D42" s="873"/>
      <c r="E42" s="853"/>
      <c r="F42" s="853"/>
      <c r="G42" s="853"/>
      <c r="H42" s="853"/>
      <c r="I42" s="1186"/>
      <c r="J42" s="814"/>
      <c r="K42" s="856"/>
      <c r="L42" s="1189"/>
      <c r="M42" s="1192"/>
      <c r="N42" s="1195"/>
      <c r="O42" s="1177"/>
      <c r="P42" s="1180"/>
      <c r="Q42" s="1183"/>
      <c r="R42" s="814"/>
      <c r="S42" s="232"/>
      <c r="T42" s="237"/>
      <c r="U42" s="237"/>
      <c r="V42" s="237"/>
      <c r="W42" s="232"/>
      <c r="X42" s="260"/>
      <c r="Y42" s="260"/>
      <c r="Z42" s="260"/>
      <c r="AA42" s="260"/>
      <c r="AB42" s="814"/>
      <c r="AC42" s="1673"/>
      <c r="AD42" s="46">
        <f t="shared" si="24"/>
        <v>0</v>
      </c>
      <c r="AE42" s="46">
        <f t="shared" si="24"/>
        <v>0</v>
      </c>
      <c r="AF42" s="46">
        <f t="shared" si="24"/>
        <v>0</v>
      </c>
      <c r="AG42" s="46">
        <f t="shared" si="24"/>
        <v>0</v>
      </c>
      <c r="AH42" s="46">
        <f t="shared" si="24"/>
        <v>0</v>
      </c>
      <c r="AI42" s="46">
        <f t="shared" si="24"/>
        <v>0</v>
      </c>
      <c r="AJ42" s="46">
        <f t="shared" si="24"/>
        <v>0</v>
      </c>
      <c r="AK42" s="814"/>
      <c r="AL42" s="1673"/>
      <c r="AM42" s="46">
        <f t="shared" si="2"/>
        <v>0</v>
      </c>
      <c r="AN42" s="49"/>
      <c r="AO42" s="49"/>
      <c r="AP42" s="49"/>
      <c r="AQ42" s="49"/>
      <c r="AR42" s="49"/>
      <c r="AS42" s="49"/>
      <c r="AT42" s="814"/>
      <c r="AU42" s="1673"/>
      <c r="AV42" s="46">
        <f t="shared" si="3"/>
        <v>0</v>
      </c>
      <c r="AW42" s="49"/>
      <c r="AX42" s="49"/>
      <c r="AY42" s="49"/>
      <c r="AZ42" s="49"/>
      <c r="BA42" s="49"/>
      <c r="BB42" s="49"/>
      <c r="BC42" s="814"/>
      <c r="BD42" s="1673"/>
      <c r="BE42" s="46">
        <f t="shared" si="4"/>
        <v>0</v>
      </c>
      <c r="BF42" s="49"/>
      <c r="BG42" s="49"/>
      <c r="BH42" s="49"/>
      <c r="BI42" s="49"/>
      <c r="BJ42" s="49"/>
      <c r="BK42" s="49"/>
      <c r="BL42" s="814"/>
      <c r="BM42" s="1673"/>
      <c r="BN42" s="46">
        <f t="shared" si="5"/>
        <v>0</v>
      </c>
      <c r="BO42" s="49"/>
      <c r="BP42" s="49"/>
      <c r="BQ42" s="49"/>
      <c r="BR42" s="49"/>
      <c r="BS42" s="49"/>
      <c r="BT42" s="49"/>
      <c r="BU42" s="824"/>
      <c r="BV42" s="825"/>
      <c r="BW42" s="825"/>
      <c r="BX42" s="825"/>
      <c r="BY42" s="825"/>
      <c r="BZ42" s="825"/>
      <c r="CA42" s="825"/>
      <c r="CB42" s="825"/>
      <c r="CC42" s="826"/>
    </row>
    <row r="43" spans="1:81" s="58" customFormat="1" ht="40.200000000000003" customHeight="1" thickTop="1" x14ac:dyDescent="0.3">
      <c r="A43" s="34"/>
      <c r="B43" s="907"/>
      <c r="C43" s="869"/>
      <c r="D43" s="871">
        <v>4599</v>
      </c>
      <c r="E43" s="851" t="s">
        <v>4222</v>
      </c>
      <c r="F43" s="851" t="s">
        <v>6121</v>
      </c>
      <c r="G43" s="851" t="s">
        <v>6122</v>
      </c>
      <c r="H43" s="851" t="s">
        <v>6107</v>
      </c>
      <c r="I43" s="1184">
        <v>2021004541056</v>
      </c>
      <c r="J43" s="812">
        <v>678</v>
      </c>
      <c r="K43" s="854" t="str">
        <f>+[17]Metas!K772</f>
        <v>Integración el Software TNS con el sistema de información de trámite de liquidación del Impuesto de Registro y el Impuesto de Vehículos</v>
      </c>
      <c r="L43" s="1187">
        <v>1</v>
      </c>
      <c r="M43" s="1190">
        <f>SUM(N43:Q43)</f>
        <v>1</v>
      </c>
      <c r="N43" s="1193">
        <v>0.25</v>
      </c>
      <c r="O43" s="1175">
        <v>0.25</v>
      </c>
      <c r="P43" s="1178">
        <v>0.25</v>
      </c>
      <c r="Q43" s="1181">
        <v>0.25</v>
      </c>
      <c r="R43" s="812">
        <f>+$J43</f>
        <v>678</v>
      </c>
      <c r="S43" s="231" t="s">
        <v>6124</v>
      </c>
      <c r="T43" s="235" t="s">
        <v>3821</v>
      </c>
      <c r="U43" s="235" t="s">
        <v>3826</v>
      </c>
      <c r="V43" s="235" t="s">
        <v>3830</v>
      </c>
      <c r="W43" s="231"/>
      <c r="X43" s="256">
        <v>44941</v>
      </c>
      <c r="Y43" s="256">
        <v>45291</v>
      </c>
      <c r="Z43" s="256">
        <v>44941</v>
      </c>
      <c r="AA43" s="256">
        <v>45291</v>
      </c>
      <c r="AB43" s="812">
        <f t="shared" ref="AB43" si="37">+$J43</f>
        <v>678</v>
      </c>
      <c r="AC43" s="1671">
        <f t="shared" ref="AC43" si="38">+L43</f>
        <v>1</v>
      </c>
      <c r="AD43" s="44">
        <f t="shared" si="24"/>
        <v>125</v>
      </c>
      <c r="AE43" s="44">
        <f t="shared" si="24"/>
        <v>0</v>
      </c>
      <c r="AF43" s="44">
        <f t="shared" si="24"/>
        <v>0</v>
      </c>
      <c r="AG43" s="44">
        <f t="shared" si="24"/>
        <v>0</v>
      </c>
      <c r="AH43" s="44">
        <f t="shared" si="24"/>
        <v>0</v>
      </c>
      <c r="AI43" s="44">
        <f t="shared" si="24"/>
        <v>0</v>
      </c>
      <c r="AJ43" s="44">
        <f t="shared" si="24"/>
        <v>0</v>
      </c>
      <c r="AK43" s="812">
        <f t="shared" ref="AK43" si="39">+$J43</f>
        <v>678</v>
      </c>
      <c r="AL43" s="1671">
        <f>+N43</f>
        <v>0.25</v>
      </c>
      <c r="AM43" s="44">
        <f>VLOOKUP(AK43,[17]Hoja1!$F$2:$H$16,3,FALSE)</f>
        <v>31.25</v>
      </c>
      <c r="AN43" s="47"/>
      <c r="AO43" s="47"/>
      <c r="AP43" s="47"/>
      <c r="AQ43" s="47"/>
      <c r="AR43" s="47"/>
      <c r="AS43" s="47"/>
      <c r="AT43" s="812">
        <f t="shared" ref="AT43" si="40">+$J43</f>
        <v>678</v>
      </c>
      <c r="AU43" s="1671">
        <f>+O43</f>
        <v>0.25</v>
      </c>
      <c r="AV43" s="44">
        <f>VLOOKUP(AT43,[17]Hoja1!$F$2:$H$16,3,FALSE)</f>
        <v>31.25</v>
      </c>
      <c r="AW43" s="47"/>
      <c r="AX43" s="47"/>
      <c r="AY43" s="47"/>
      <c r="AZ43" s="47"/>
      <c r="BA43" s="47"/>
      <c r="BB43" s="47"/>
      <c r="BC43" s="812">
        <f t="shared" ref="BC43" si="41">+$J43</f>
        <v>678</v>
      </c>
      <c r="BD43" s="1671">
        <f>+P43</f>
        <v>0.25</v>
      </c>
      <c r="BE43" s="44">
        <f>VLOOKUP(BC43,[17]Hoja1!$F$2:$H$16,3,FALSE)</f>
        <v>31.25</v>
      </c>
      <c r="BF43" s="47"/>
      <c r="BG43" s="47"/>
      <c r="BH43" s="47"/>
      <c r="BI43" s="47"/>
      <c r="BJ43" s="47"/>
      <c r="BK43" s="47"/>
      <c r="BL43" s="812">
        <f t="shared" ref="BL43" si="42">+$J43</f>
        <v>678</v>
      </c>
      <c r="BM43" s="1671">
        <f>+Q43</f>
        <v>0.25</v>
      </c>
      <c r="BN43" s="44">
        <f>VLOOKUP(BL43,[17]Hoja1!$F$2:$H$16,3,FALSE)</f>
        <v>31.25</v>
      </c>
      <c r="BO43" s="47"/>
      <c r="BP43" s="47"/>
      <c r="BQ43" s="47"/>
      <c r="BR43" s="47"/>
      <c r="BS43" s="47"/>
      <c r="BT43" s="47"/>
      <c r="BU43" s="818"/>
      <c r="BV43" s="819"/>
      <c r="BW43" s="819"/>
      <c r="BX43" s="819"/>
      <c r="BY43" s="819"/>
      <c r="BZ43" s="819"/>
      <c r="CA43" s="819"/>
      <c r="CB43" s="819"/>
      <c r="CC43" s="820"/>
    </row>
    <row r="44" spans="1:81" s="58" customFormat="1" ht="40.200000000000003" customHeight="1" x14ac:dyDescent="0.3">
      <c r="A44" s="34"/>
      <c r="B44" s="907"/>
      <c r="C44" s="869"/>
      <c r="D44" s="872"/>
      <c r="E44" s="852"/>
      <c r="F44" s="852"/>
      <c r="G44" s="852"/>
      <c r="H44" s="852"/>
      <c r="I44" s="1185"/>
      <c r="J44" s="813"/>
      <c r="K44" s="855"/>
      <c r="L44" s="1188"/>
      <c r="M44" s="1191"/>
      <c r="N44" s="1194"/>
      <c r="O44" s="1176"/>
      <c r="P44" s="1179"/>
      <c r="Q44" s="1182"/>
      <c r="R44" s="813"/>
      <c r="S44" s="39"/>
      <c r="T44" s="236"/>
      <c r="U44" s="236"/>
      <c r="V44" s="236"/>
      <c r="W44" s="39"/>
      <c r="X44" s="31"/>
      <c r="Y44" s="31"/>
      <c r="Z44" s="31"/>
      <c r="AA44" s="31"/>
      <c r="AB44" s="813"/>
      <c r="AC44" s="1672"/>
      <c r="AD44" s="51">
        <f t="shared" si="24"/>
        <v>0</v>
      </c>
      <c r="AE44" s="51">
        <f t="shared" si="24"/>
        <v>0</v>
      </c>
      <c r="AF44" s="51">
        <f t="shared" si="24"/>
        <v>0</v>
      </c>
      <c r="AG44" s="51">
        <f t="shared" si="24"/>
        <v>0</v>
      </c>
      <c r="AH44" s="51">
        <f t="shared" si="24"/>
        <v>0</v>
      </c>
      <c r="AI44" s="51">
        <f t="shared" si="24"/>
        <v>0</v>
      </c>
      <c r="AJ44" s="51">
        <f t="shared" si="24"/>
        <v>0</v>
      </c>
      <c r="AK44" s="813"/>
      <c r="AL44" s="1672"/>
      <c r="AM44" s="51">
        <f t="shared" si="2"/>
        <v>0</v>
      </c>
      <c r="AN44" s="257"/>
      <c r="AO44" s="257"/>
      <c r="AP44" s="257"/>
      <c r="AQ44" s="257"/>
      <c r="AR44" s="257"/>
      <c r="AS44" s="257"/>
      <c r="AT44" s="813"/>
      <c r="AU44" s="1672"/>
      <c r="AV44" s="51">
        <f t="shared" si="3"/>
        <v>0</v>
      </c>
      <c r="AW44" s="257"/>
      <c r="AX44" s="257"/>
      <c r="AY44" s="257"/>
      <c r="AZ44" s="257"/>
      <c r="BA44" s="257"/>
      <c r="BB44" s="257"/>
      <c r="BC44" s="813"/>
      <c r="BD44" s="1672"/>
      <c r="BE44" s="51">
        <f t="shared" si="4"/>
        <v>0</v>
      </c>
      <c r="BF44" s="257"/>
      <c r="BG44" s="257"/>
      <c r="BH44" s="257"/>
      <c r="BI44" s="257"/>
      <c r="BJ44" s="257"/>
      <c r="BK44" s="257"/>
      <c r="BL44" s="813"/>
      <c r="BM44" s="1672"/>
      <c r="BN44" s="51">
        <f t="shared" si="5"/>
        <v>0</v>
      </c>
      <c r="BO44" s="257"/>
      <c r="BP44" s="257"/>
      <c r="BQ44" s="257"/>
      <c r="BR44" s="257"/>
      <c r="BS44" s="257"/>
      <c r="BT44" s="257"/>
      <c r="BU44" s="821"/>
      <c r="BV44" s="822"/>
      <c r="BW44" s="822"/>
      <c r="BX44" s="822"/>
      <c r="BY44" s="822"/>
      <c r="BZ44" s="822"/>
      <c r="CA44" s="822"/>
      <c r="CB44" s="822"/>
      <c r="CC44" s="823"/>
    </row>
    <row r="45" spans="1:81" s="58" customFormat="1" ht="40.200000000000003" customHeight="1" x14ac:dyDescent="0.3">
      <c r="A45" s="34"/>
      <c r="B45" s="907"/>
      <c r="C45" s="869"/>
      <c r="D45" s="872"/>
      <c r="E45" s="852"/>
      <c r="F45" s="852"/>
      <c r="G45" s="852"/>
      <c r="H45" s="852"/>
      <c r="I45" s="1185"/>
      <c r="J45" s="813"/>
      <c r="K45" s="855"/>
      <c r="L45" s="1188"/>
      <c r="M45" s="1191"/>
      <c r="N45" s="1194"/>
      <c r="O45" s="1176"/>
      <c r="P45" s="1179"/>
      <c r="Q45" s="1182"/>
      <c r="R45" s="813"/>
      <c r="S45" s="39"/>
      <c r="T45" s="236"/>
      <c r="U45" s="236"/>
      <c r="V45" s="236"/>
      <c r="W45" s="39"/>
      <c r="X45" s="31"/>
      <c r="Y45" s="31"/>
      <c r="Z45" s="31"/>
      <c r="AA45" s="31"/>
      <c r="AB45" s="813"/>
      <c r="AC45" s="1672"/>
      <c r="AD45" s="51">
        <f t="shared" si="24"/>
        <v>0</v>
      </c>
      <c r="AE45" s="51">
        <f t="shared" si="24"/>
        <v>0</v>
      </c>
      <c r="AF45" s="51">
        <f t="shared" si="24"/>
        <v>0</v>
      </c>
      <c r="AG45" s="51">
        <f t="shared" si="24"/>
        <v>0</v>
      </c>
      <c r="AH45" s="51">
        <f t="shared" si="24"/>
        <v>0</v>
      </c>
      <c r="AI45" s="51">
        <f t="shared" si="24"/>
        <v>0</v>
      </c>
      <c r="AJ45" s="51">
        <f t="shared" si="24"/>
        <v>0</v>
      </c>
      <c r="AK45" s="813"/>
      <c r="AL45" s="1672"/>
      <c r="AM45" s="51">
        <f t="shared" si="2"/>
        <v>0</v>
      </c>
      <c r="AN45" s="257"/>
      <c r="AO45" s="257"/>
      <c r="AP45" s="257"/>
      <c r="AQ45" s="257"/>
      <c r="AR45" s="257"/>
      <c r="AS45" s="257"/>
      <c r="AT45" s="813"/>
      <c r="AU45" s="1672"/>
      <c r="AV45" s="51">
        <f t="shared" si="3"/>
        <v>0</v>
      </c>
      <c r="AW45" s="257"/>
      <c r="AX45" s="257"/>
      <c r="AY45" s="257"/>
      <c r="AZ45" s="257"/>
      <c r="BA45" s="257"/>
      <c r="BB45" s="257"/>
      <c r="BC45" s="813"/>
      <c r="BD45" s="1672"/>
      <c r="BE45" s="51">
        <f t="shared" si="4"/>
        <v>0</v>
      </c>
      <c r="BF45" s="257"/>
      <c r="BG45" s="257"/>
      <c r="BH45" s="257"/>
      <c r="BI45" s="257"/>
      <c r="BJ45" s="257"/>
      <c r="BK45" s="257"/>
      <c r="BL45" s="813"/>
      <c r="BM45" s="1672"/>
      <c r="BN45" s="51">
        <f t="shared" si="5"/>
        <v>0</v>
      </c>
      <c r="BO45" s="257"/>
      <c r="BP45" s="257"/>
      <c r="BQ45" s="257"/>
      <c r="BR45" s="257"/>
      <c r="BS45" s="257"/>
      <c r="BT45" s="257"/>
      <c r="BU45" s="821"/>
      <c r="BV45" s="822"/>
      <c r="BW45" s="822"/>
      <c r="BX45" s="822"/>
      <c r="BY45" s="822"/>
      <c r="BZ45" s="822"/>
      <c r="CA45" s="822"/>
      <c r="CB45" s="822"/>
      <c r="CC45" s="823"/>
    </row>
    <row r="46" spans="1:81" s="58" customFormat="1" ht="40.200000000000003" customHeight="1" thickBot="1" x14ac:dyDescent="0.35">
      <c r="A46" s="34"/>
      <c r="B46" s="907"/>
      <c r="C46" s="869"/>
      <c r="D46" s="873"/>
      <c r="E46" s="853"/>
      <c r="F46" s="853"/>
      <c r="G46" s="853"/>
      <c r="H46" s="853"/>
      <c r="I46" s="1186"/>
      <c r="J46" s="814"/>
      <c r="K46" s="856"/>
      <c r="L46" s="1189"/>
      <c r="M46" s="1192"/>
      <c r="N46" s="1195"/>
      <c r="O46" s="1177"/>
      <c r="P46" s="1180"/>
      <c r="Q46" s="1183"/>
      <c r="R46" s="814"/>
      <c r="S46" s="232"/>
      <c r="T46" s="237"/>
      <c r="U46" s="237"/>
      <c r="V46" s="237"/>
      <c r="W46" s="232"/>
      <c r="X46" s="260"/>
      <c r="Y46" s="260"/>
      <c r="Z46" s="260"/>
      <c r="AA46" s="260"/>
      <c r="AB46" s="814"/>
      <c r="AC46" s="1673"/>
      <c r="AD46" s="46">
        <f t="shared" si="24"/>
        <v>0</v>
      </c>
      <c r="AE46" s="46">
        <f t="shared" si="24"/>
        <v>0</v>
      </c>
      <c r="AF46" s="46">
        <f t="shared" si="24"/>
        <v>0</v>
      </c>
      <c r="AG46" s="46">
        <f t="shared" si="24"/>
        <v>0</v>
      </c>
      <c r="AH46" s="46">
        <f t="shared" si="24"/>
        <v>0</v>
      </c>
      <c r="AI46" s="46">
        <f t="shared" si="24"/>
        <v>0</v>
      </c>
      <c r="AJ46" s="46">
        <f t="shared" si="24"/>
        <v>0</v>
      </c>
      <c r="AK46" s="814"/>
      <c r="AL46" s="1673"/>
      <c r="AM46" s="46">
        <f t="shared" si="2"/>
        <v>0</v>
      </c>
      <c r="AN46" s="49"/>
      <c r="AO46" s="49"/>
      <c r="AP46" s="49"/>
      <c r="AQ46" s="49"/>
      <c r="AR46" s="49"/>
      <c r="AS46" s="49"/>
      <c r="AT46" s="814"/>
      <c r="AU46" s="1673"/>
      <c r="AV46" s="46">
        <f t="shared" si="3"/>
        <v>0</v>
      </c>
      <c r="AW46" s="49"/>
      <c r="AX46" s="49"/>
      <c r="AY46" s="49"/>
      <c r="AZ46" s="49"/>
      <c r="BA46" s="49"/>
      <c r="BB46" s="49"/>
      <c r="BC46" s="814"/>
      <c r="BD46" s="1673"/>
      <c r="BE46" s="46">
        <f t="shared" si="4"/>
        <v>0</v>
      </c>
      <c r="BF46" s="49"/>
      <c r="BG46" s="49"/>
      <c r="BH46" s="49"/>
      <c r="BI46" s="49"/>
      <c r="BJ46" s="49"/>
      <c r="BK46" s="49"/>
      <c r="BL46" s="814"/>
      <c r="BM46" s="1673"/>
      <c r="BN46" s="46">
        <f t="shared" si="5"/>
        <v>0</v>
      </c>
      <c r="BO46" s="49"/>
      <c r="BP46" s="49"/>
      <c r="BQ46" s="49"/>
      <c r="BR46" s="49"/>
      <c r="BS46" s="49"/>
      <c r="BT46" s="49"/>
      <c r="BU46" s="824"/>
      <c r="BV46" s="825"/>
      <c r="BW46" s="825"/>
      <c r="BX46" s="825"/>
      <c r="BY46" s="825"/>
      <c r="BZ46" s="825"/>
      <c r="CA46" s="825"/>
      <c r="CB46" s="825"/>
      <c r="CC46" s="826"/>
    </row>
    <row r="47" spans="1:81" s="58" customFormat="1" ht="40.200000000000003" customHeight="1" thickTop="1" x14ac:dyDescent="0.3">
      <c r="A47" s="34"/>
      <c r="B47" s="907"/>
      <c r="C47" s="869"/>
      <c r="D47" s="871">
        <v>4599</v>
      </c>
      <c r="E47" s="851" t="s">
        <v>4222</v>
      </c>
      <c r="F47" s="851" t="s">
        <v>6106</v>
      </c>
      <c r="G47" s="851" t="s">
        <v>4238</v>
      </c>
      <c r="H47" s="851" t="s">
        <v>6107</v>
      </c>
      <c r="I47" s="1184">
        <v>2021004541056</v>
      </c>
      <c r="J47" s="812">
        <v>679</v>
      </c>
      <c r="K47" s="854" t="str">
        <f>+[17]Metas!K773</f>
        <v>Implementación de los Decretos y/o Resoluciones para Decretar los Grandes Contribuyentes de impuestos departamentales por la Secretaría de Hacienda y el control a través de los portales electrónicos</v>
      </c>
      <c r="L47" s="857">
        <v>1</v>
      </c>
      <c r="M47" s="860">
        <f>SUM(N47:Q47)</f>
        <v>1</v>
      </c>
      <c r="N47" s="836">
        <v>0.25</v>
      </c>
      <c r="O47" s="839">
        <v>0.25</v>
      </c>
      <c r="P47" s="863">
        <v>0.25</v>
      </c>
      <c r="Q47" s="866">
        <v>0.25</v>
      </c>
      <c r="R47" s="812">
        <f>+$J47</f>
        <v>679</v>
      </c>
      <c r="S47" s="231" t="s">
        <v>6125</v>
      </c>
      <c r="T47" s="235" t="s">
        <v>3821</v>
      </c>
      <c r="U47" s="235" t="s">
        <v>3825</v>
      </c>
      <c r="V47" s="235"/>
      <c r="W47" s="231"/>
      <c r="X47" s="256">
        <v>44941</v>
      </c>
      <c r="Y47" s="256">
        <v>45291</v>
      </c>
      <c r="Z47" s="256">
        <v>44941</v>
      </c>
      <c r="AA47" s="256">
        <v>45291</v>
      </c>
      <c r="AB47" s="812">
        <f t="shared" ref="AB47" si="43">+$J47</f>
        <v>679</v>
      </c>
      <c r="AC47" s="1668">
        <f t="shared" ref="AC47" si="44">+L47</f>
        <v>1</v>
      </c>
      <c r="AD47" s="44">
        <f t="shared" si="24"/>
        <v>145</v>
      </c>
      <c r="AE47" s="44">
        <f t="shared" si="24"/>
        <v>0</v>
      </c>
      <c r="AF47" s="44">
        <f t="shared" si="24"/>
        <v>0</v>
      </c>
      <c r="AG47" s="44">
        <f t="shared" si="24"/>
        <v>0</v>
      </c>
      <c r="AH47" s="44">
        <f t="shared" si="24"/>
        <v>0</v>
      </c>
      <c r="AI47" s="44">
        <f t="shared" si="24"/>
        <v>0</v>
      </c>
      <c r="AJ47" s="44">
        <f t="shared" si="24"/>
        <v>0</v>
      </c>
      <c r="AK47" s="812">
        <f t="shared" ref="AK47" si="45">+$J47</f>
        <v>679</v>
      </c>
      <c r="AL47" s="1665">
        <f>+N47</f>
        <v>0.25</v>
      </c>
      <c r="AM47" s="44">
        <f>VLOOKUP(AK47,[17]Hoja1!$F$2:$H$16,3,FALSE)</f>
        <v>36.25</v>
      </c>
      <c r="AN47" s="47"/>
      <c r="AO47" s="47"/>
      <c r="AP47" s="47"/>
      <c r="AQ47" s="47"/>
      <c r="AR47" s="47"/>
      <c r="AS47" s="47"/>
      <c r="AT47" s="812">
        <f t="shared" ref="AT47" si="46">+$J47</f>
        <v>679</v>
      </c>
      <c r="AU47" s="1665">
        <f>+O47</f>
        <v>0.25</v>
      </c>
      <c r="AV47" s="44">
        <f>VLOOKUP(AT47,[17]Hoja1!$F$2:$H$16,3,FALSE)</f>
        <v>36.25</v>
      </c>
      <c r="AW47" s="47"/>
      <c r="AX47" s="47"/>
      <c r="AY47" s="47"/>
      <c r="AZ47" s="47"/>
      <c r="BA47" s="47"/>
      <c r="BB47" s="47"/>
      <c r="BC47" s="812">
        <f t="shared" ref="BC47" si="47">+$J47</f>
        <v>679</v>
      </c>
      <c r="BD47" s="1665">
        <f>+P47</f>
        <v>0.25</v>
      </c>
      <c r="BE47" s="44">
        <f>VLOOKUP(BC47,[17]Hoja1!$F$2:$H$16,3,FALSE)</f>
        <v>36.25</v>
      </c>
      <c r="BF47" s="47"/>
      <c r="BG47" s="47"/>
      <c r="BH47" s="47"/>
      <c r="BI47" s="47"/>
      <c r="BJ47" s="47"/>
      <c r="BK47" s="47"/>
      <c r="BL47" s="812">
        <f t="shared" ref="BL47" si="48">+$J47</f>
        <v>679</v>
      </c>
      <c r="BM47" s="1665">
        <f>+Q47</f>
        <v>0.25</v>
      </c>
      <c r="BN47" s="44">
        <f>VLOOKUP(BL47,[17]Hoja1!$F$2:$H$16,3,FALSE)</f>
        <v>36.25</v>
      </c>
      <c r="BO47" s="47"/>
      <c r="BP47" s="47"/>
      <c r="BQ47" s="47"/>
      <c r="BR47" s="47"/>
      <c r="BS47" s="47"/>
      <c r="BT47" s="47"/>
      <c r="BU47" s="818"/>
      <c r="BV47" s="819"/>
      <c r="BW47" s="819"/>
      <c r="BX47" s="819"/>
      <c r="BY47" s="819"/>
      <c r="BZ47" s="819"/>
      <c r="CA47" s="819"/>
      <c r="CB47" s="819"/>
      <c r="CC47" s="820"/>
    </row>
    <row r="48" spans="1:81" s="58" customFormat="1" ht="40.200000000000003" customHeight="1" x14ac:dyDescent="0.3">
      <c r="A48" s="34"/>
      <c r="B48" s="907"/>
      <c r="C48" s="869"/>
      <c r="D48" s="872"/>
      <c r="E48" s="852"/>
      <c r="F48" s="852"/>
      <c r="G48" s="852"/>
      <c r="H48" s="852"/>
      <c r="I48" s="1185"/>
      <c r="J48" s="813"/>
      <c r="K48" s="855"/>
      <c r="L48" s="858"/>
      <c r="M48" s="861"/>
      <c r="N48" s="837"/>
      <c r="O48" s="840"/>
      <c r="P48" s="864"/>
      <c r="Q48" s="867"/>
      <c r="R48" s="813"/>
      <c r="S48" s="39"/>
      <c r="T48" s="236"/>
      <c r="U48" s="236"/>
      <c r="V48" s="236"/>
      <c r="W48" s="39"/>
      <c r="X48" s="31"/>
      <c r="Y48" s="31"/>
      <c r="Z48" s="31"/>
      <c r="AA48" s="31"/>
      <c r="AB48" s="813"/>
      <c r="AC48" s="1669"/>
      <c r="AD48" s="51">
        <f t="shared" si="24"/>
        <v>0</v>
      </c>
      <c r="AE48" s="51">
        <f t="shared" si="24"/>
        <v>0</v>
      </c>
      <c r="AF48" s="51">
        <f t="shared" si="24"/>
        <v>0</v>
      </c>
      <c r="AG48" s="51">
        <f t="shared" si="24"/>
        <v>0</v>
      </c>
      <c r="AH48" s="51">
        <f t="shared" si="24"/>
        <v>0</v>
      </c>
      <c r="AI48" s="51">
        <f t="shared" si="24"/>
        <v>0</v>
      </c>
      <c r="AJ48" s="51">
        <f t="shared" si="24"/>
        <v>0</v>
      </c>
      <c r="AK48" s="813"/>
      <c r="AL48" s="1666"/>
      <c r="AM48" s="51">
        <f t="shared" si="2"/>
        <v>0</v>
      </c>
      <c r="AN48" s="257"/>
      <c r="AO48" s="257"/>
      <c r="AP48" s="257"/>
      <c r="AQ48" s="257"/>
      <c r="AR48" s="257"/>
      <c r="AS48" s="257"/>
      <c r="AT48" s="813"/>
      <c r="AU48" s="1666"/>
      <c r="AV48" s="51">
        <f t="shared" si="3"/>
        <v>0</v>
      </c>
      <c r="AW48" s="257"/>
      <c r="AX48" s="257"/>
      <c r="AY48" s="257"/>
      <c r="AZ48" s="257"/>
      <c r="BA48" s="257"/>
      <c r="BB48" s="257"/>
      <c r="BC48" s="813"/>
      <c r="BD48" s="1666"/>
      <c r="BE48" s="51">
        <f t="shared" si="4"/>
        <v>0</v>
      </c>
      <c r="BF48" s="257"/>
      <c r="BG48" s="257"/>
      <c r="BH48" s="257"/>
      <c r="BI48" s="257"/>
      <c r="BJ48" s="257"/>
      <c r="BK48" s="257"/>
      <c r="BL48" s="813"/>
      <c r="BM48" s="1666"/>
      <c r="BN48" s="51">
        <f t="shared" si="5"/>
        <v>0</v>
      </c>
      <c r="BO48" s="257"/>
      <c r="BP48" s="257"/>
      <c r="BQ48" s="257"/>
      <c r="BR48" s="257"/>
      <c r="BS48" s="257"/>
      <c r="BT48" s="257"/>
      <c r="BU48" s="821"/>
      <c r="BV48" s="822"/>
      <c r="BW48" s="822"/>
      <c r="BX48" s="822"/>
      <c r="BY48" s="822"/>
      <c r="BZ48" s="822"/>
      <c r="CA48" s="822"/>
      <c r="CB48" s="822"/>
      <c r="CC48" s="823"/>
    </row>
    <row r="49" spans="1:81" s="58" customFormat="1" ht="40.200000000000003" customHeight="1" x14ac:dyDescent="0.3">
      <c r="A49" s="34"/>
      <c r="B49" s="907"/>
      <c r="C49" s="869"/>
      <c r="D49" s="872"/>
      <c r="E49" s="852"/>
      <c r="F49" s="852"/>
      <c r="G49" s="852"/>
      <c r="H49" s="852"/>
      <c r="I49" s="1185"/>
      <c r="J49" s="813"/>
      <c r="K49" s="855"/>
      <c r="L49" s="858"/>
      <c r="M49" s="861"/>
      <c r="N49" s="837"/>
      <c r="O49" s="840"/>
      <c r="P49" s="864"/>
      <c r="Q49" s="867"/>
      <c r="R49" s="813"/>
      <c r="S49" s="39"/>
      <c r="T49" s="236"/>
      <c r="U49" s="236"/>
      <c r="V49" s="236"/>
      <c r="W49" s="39"/>
      <c r="X49" s="31"/>
      <c r="Y49" s="31"/>
      <c r="Z49" s="31"/>
      <c r="AA49" s="31"/>
      <c r="AB49" s="813"/>
      <c r="AC49" s="1669"/>
      <c r="AD49" s="51">
        <f t="shared" si="24"/>
        <v>0</v>
      </c>
      <c r="AE49" s="51">
        <f t="shared" si="24"/>
        <v>0</v>
      </c>
      <c r="AF49" s="51">
        <f t="shared" si="24"/>
        <v>0</v>
      </c>
      <c r="AG49" s="51">
        <f t="shared" si="24"/>
        <v>0</v>
      </c>
      <c r="AH49" s="51">
        <f t="shared" si="24"/>
        <v>0</v>
      </c>
      <c r="AI49" s="51">
        <f t="shared" si="24"/>
        <v>0</v>
      </c>
      <c r="AJ49" s="51">
        <f t="shared" si="24"/>
        <v>0</v>
      </c>
      <c r="AK49" s="813"/>
      <c r="AL49" s="1666"/>
      <c r="AM49" s="51">
        <f t="shared" si="2"/>
        <v>0</v>
      </c>
      <c r="AN49" s="257"/>
      <c r="AO49" s="257"/>
      <c r="AP49" s="257"/>
      <c r="AQ49" s="257"/>
      <c r="AR49" s="257"/>
      <c r="AS49" s="257"/>
      <c r="AT49" s="813"/>
      <c r="AU49" s="1666"/>
      <c r="AV49" s="51">
        <f t="shared" si="3"/>
        <v>0</v>
      </c>
      <c r="AW49" s="257"/>
      <c r="AX49" s="257"/>
      <c r="AY49" s="257"/>
      <c r="AZ49" s="257"/>
      <c r="BA49" s="257"/>
      <c r="BB49" s="257"/>
      <c r="BC49" s="813"/>
      <c r="BD49" s="1666"/>
      <c r="BE49" s="51">
        <f t="shared" si="4"/>
        <v>0</v>
      </c>
      <c r="BF49" s="257"/>
      <c r="BG49" s="257"/>
      <c r="BH49" s="257"/>
      <c r="BI49" s="257"/>
      <c r="BJ49" s="257"/>
      <c r="BK49" s="257"/>
      <c r="BL49" s="813"/>
      <c r="BM49" s="1666"/>
      <c r="BN49" s="51">
        <f t="shared" si="5"/>
        <v>0</v>
      </c>
      <c r="BO49" s="257"/>
      <c r="BP49" s="257"/>
      <c r="BQ49" s="257"/>
      <c r="BR49" s="257"/>
      <c r="BS49" s="257"/>
      <c r="BT49" s="257"/>
      <c r="BU49" s="821"/>
      <c r="BV49" s="822"/>
      <c r="BW49" s="822"/>
      <c r="BX49" s="822"/>
      <c r="BY49" s="822"/>
      <c r="BZ49" s="822"/>
      <c r="CA49" s="822"/>
      <c r="CB49" s="822"/>
      <c r="CC49" s="823"/>
    </row>
    <row r="50" spans="1:81" s="58" customFormat="1" ht="40.200000000000003" customHeight="1" thickBot="1" x14ac:dyDescent="0.35">
      <c r="A50" s="34"/>
      <c r="B50" s="907"/>
      <c r="C50" s="869"/>
      <c r="D50" s="873"/>
      <c r="E50" s="853"/>
      <c r="F50" s="853"/>
      <c r="G50" s="853"/>
      <c r="H50" s="853"/>
      <c r="I50" s="1186"/>
      <c r="J50" s="814"/>
      <c r="K50" s="856"/>
      <c r="L50" s="859"/>
      <c r="M50" s="862"/>
      <c r="N50" s="838"/>
      <c r="O50" s="841"/>
      <c r="P50" s="865"/>
      <c r="Q50" s="874"/>
      <c r="R50" s="814"/>
      <c r="S50" s="232"/>
      <c r="T50" s="237"/>
      <c r="U50" s="237"/>
      <c r="V50" s="237"/>
      <c r="W50" s="232"/>
      <c r="X50" s="260"/>
      <c r="Y50" s="260"/>
      <c r="Z50" s="260"/>
      <c r="AA50" s="260"/>
      <c r="AB50" s="814"/>
      <c r="AC50" s="1670"/>
      <c r="AD50" s="46">
        <f t="shared" si="24"/>
        <v>0</v>
      </c>
      <c r="AE50" s="46">
        <f t="shared" si="24"/>
        <v>0</v>
      </c>
      <c r="AF50" s="46">
        <f t="shared" si="24"/>
        <v>0</v>
      </c>
      <c r="AG50" s="46">
        <f t="shared" si="24"/>
        <v>0</v>
      </c>
      <c r="AH50" s="46">
        <f t="shared" si="24"/>
        <v>0</v>
      </c>
      <c r="AI50" s="46">
        <f t="shared" si="24"/>
        <v>0</v>
      </c>
      <c r="AJ50" s="46">
        <f t="shared" si="24"/>
        <v>0</v>
      </c>
      <c r="AK50" s="814"/>
      <c r="AL50" s="1667"/>
      <c r="AM50" s="46">
        <f t="shared" si="2"/>
        <v>0</v>
      </c>
      <c r="AN50" s="49"/>
      <c r="AO50" s="49"/>
      <c r="AP50" s="49"/>
      <c r="AQ50" s="49"/>
      <c r="AR50" s="49"/>
      <c r="AS50" s="49"/>
      <c r="AT50" s="814"/>
      <c r="AU50" s="1667"/>
      <c r="AV50" s="46">
        <f t="shared" si="3"/>
        <v>0</v>
      </c>
      <c r="AW50" s="49"/>
      <c r="AX50" s="49"/>
      <c r="AY50" s="49"/>
      <c r="AZ50" s="49"/>
      <c r="BA50" s="49"/>
      <c r="BB50" s="49"/>
      <c r="BC50" s="814"/>
      <c r="BD50" s="1667"/>
      <c r="BE50" s="46">
        <f t="shared" si="4"/>
        <v>0</v>
      </c>
      <c r="BF50" s="49"/>
      <c r="BG50" s="49"/>
      <c r="BH50" s="49"/>
      <c r="BI50" s="49"/>
      <c r="BJ50" s="49"/>
      <c r="BK50" s="49"/>
      <c r="BL50" s="814"/>
      <c r="BM50" s="1667"/>
      <c r="BN50" s="46">
        <f t="shared" si="5"/>
        <v>0</v>
      </c>
      <c r="BO50" s="49"/>
      <c r="BP50" s="49"/>
      <c r="BQ50" s="49"/>
      <c r="BR50" s="49"/>
      <c r="BS50" s="49"/>
      <c r="BT50" s="49"/>
      <c r="BU50" s="824"/>
      <c r="BV50" s="825"/>
      <c r="BW50" s="825"/>
      <c r="BX50" s="825"/>
      <c r="BY50" s="825"/>
      <c r="BZ50" s="825"/>
      <c r="CA50" s="825"/>
      <c r="CB50" s="825"/>
      <c r="CC50" s="826"/>
    </row>
    <row r="51" spans="1:81" s="58" customFormat="1" ht="40.200000000000003" customHeight="1" thickTop="1" x14ac:dyDescent="0.3">
      <c r="A51" s="34"/>
      <c r="B51" s="907"/>
      <c r="C51" s="869"/>
      <c r="D51" s="871">
        <v>4599</v>
      </c>
      <c r="E51" s="851" t="s">
        <v>4222</v>
      </c>
      <c r="F51" s="851" t="s">
        <v>6106</v>
      </c>
      <c r="G51" s="851" t="s">
        <v>4238</v>
      </c>
      <c r="H51" s="851" t="s">
        <v>6107</v>
      </c>
      <c r="I51" s="1184">
        <v>2021004541056</v>
      </c>
      <c r="J51" s="812">
        <v>680</v>
      </c>
      <c r="K51" s="854" t="str">
        <f>+[17]Metas!K774</f>
        <v>Notificación electrónica de las actuaciones de la administración tributaria, incluyendo las de cobro coactivo y providencias que decidan recursos</v>
      </c>
      <c r="L51" s="1187">
        <v>1</v>
      </c>
      <c r="M51" s="1190">
        <f>SUM(N51:Q51)</f>
        <v>1</v>
      </c>
      <c r="N51" s="1193">
        <v>0.25</v>
      </c>
      <c r="O51" s="1175">
        <v>0.25</v>
      </c>
      <c r="P51" s="1178">
        <v>0.25</v>
      </c>
      <c r="Q51" s="1181">
        <v>0.25</v>
      </c>
      <c r="R51" s="812">
        <f>+$J51</f>
        <v>680</v>
      </c>
      <c r="S51" s="231" t="s">
        <v>6126</v>
      </c>
      <c r="T51" s="235" t="s">
        <v>3821</v>
      </c>
      <c r="U51" s="235" t="s">
        <v>3828</v>
      </c>
      <c r="V51" s="235" t="s">
        <v>3830</v>
      </c>
      <c r="W51" s="231"/>
      <c r="X51" s="256">
        <v>44941</v>
      </c>
      <c r="Y51" s="256">
        <v>45291</v>
      </c>
      <c r="Z51" s="256">
        <v>44941</v>
      </c>
      <c r="AA51" s="256">
        <v>45291</v>
      </c>
      <c r="AB51" s="812">
        <f t="shared" ref="AB51" si="49">+$J51</f>
        <v>680</v>
      </c>
      <c r="AC51" s="1671">
        <f t="shared" ref="AC51" si="50">+L51</f>
        <v>1</v>
      </c>
      <c r="AD51" s="44">
        <f t="shared" si="24"/>
        <v>145</v>
      </c>
      <c r="AE51" s="44">
        <f t="shared" si="24"/>
        <v>0</v>
      </c>
      <c r="AF51" s="44">
        <f t="shared" si="24"/>
        <v>0</v>
      </c>
      <c r="AG51" s="44">
        <f t="shared" si="24"/>
        <v>0</v>
      </c>
      <c r="AH51" s="44">
        <f t="shared" si="24"/>
        <v>0</v>
      </c>
      <c r="AI51" s="44">
        <f t="shared" si="24"/>
        <v>0</v>
      </c>
      <c r="AJ51" s="44">
        <f t="shared" si="24"/>
        <v>0</v>
      </c>
      <c r="AK51" s="812">
        <f t="shared" ref="AK51" si="51">+$J51</f>
        <v>680</v>
      </c>
      <c r="AL51" s="1671">
        <f>+N51</f>
        <v>0.25</v>
      </c>
      <c r="AM51" s="44">
        <f>VLOOKUP(AK51,[17]Hoja1!$F$2:$H$16,3,FALSE)</f>
        <v>36.25</v>
      </c>
      <c r="AN51" s="47"/>
      <c r="AO51" s="47"/>
      <c r="AP51" s="47"/>
      <c r="AQ51" s="47"/>
      <c r="AR51" s="47"/>
      <c r="AS51" s="47"/>
      <c r="AT51" s="812">
        <f t="shared" ref="AT51" si="52">+$J51</f>
        <v>680</v>
      </c>
      <c r="AU51" s="1671">
        <f>+O51</f>
        <v>0.25</v>
      </c>
      <c r="AV51" s="44">
        <f>VLOOKUP(AT51,[17]Hoja1!$F$2:$H$16,3,FALSE)</f>
        <v>36.25</v>
      </c>
      <c r="AW51" s="47"/>
      <c r="AX51" s="47"/>
      <c r="AY51" s="47"/>
      <c r="AZ51" s="47"/>
      <c r="BA51" s="47"/>
      <c r="BB51" s="47"/>
      <c r="BC51" s="812">
        <f t="shared" ref="BC51" si="53">+$J51</f>
        <v>680</v>
      </c>
      <c r="BD51" s="1671">
        <f>+P51</f>
        <v>0.25</v>
      </c>
      <c r="BE51" s="44">
        <f>VLOOKUP(BC51,[17]Hoja1!$F$2:$H$16,3,FALSE)</f>
        <v>36.25</v>
      </c>
      <c r="BF51" s="47"/>
      <c r="BG51" s="47"/>
      <c r="BH51" s="47"/>
      <c r="BI51" s="47"/>
      <c r="BJ51" s="47"/>
      <c r="BK51" s="47"/>
      <c r="BL51" s="812">
        <f t="shared" ref="BL51" si="54">+$J51</f>
        <v>680</v>
      </c>
      <c r="BM51" s="1671">
        <f>+Q51</f>
        <v>0.25</v>
      </c>
      <c r="BN51" s="44">
        <f>VLOOKUP(BL51,[17]Hoja1!$F$2:$H$16,3,FALSE)</f>
        <v>36.25</v>
      </c>
      <c r="BO51" s="47"/>
      <c r="BP51" s="47"/>
      <c r="BQ51" s="47"/>
      <c r="BR51" s="47"/>
      <c r="BS51" s="47"/>
      <c r="BT51" s="47"/>
      <c r="BU51" s="818"/>
      <c r="BV51" s="819"/>
      <c r="BW51" s="819"/>
      <c r="BX51" s="819"/>
      <c r="BY51" s="819"/>
      <c r="BZ51" s="819"/>
      <c r="CA51" s="819"/>
      <c r="CB51" s="819"/>
      <c r="CC51" s="820"/>
    </row>
    <row r="52" spans="1:81" s="58" customFormat="1" ht="40.200000000000003" customHeight="1" x14ac:dyDescent="0.3">
      <c r="A52" s="34"/>
      <c r="B52" s="907"/>
      <c r="C52" s="869"/>
      <c r="D52" s="872"/>
      <c r="E52" s="852"/>
      <c r="F52" s="852"/>
      <c r="G52" s="852"/>
      <c r="H52" s="852"/>
      <c r="I52" s="1185"/>
      <c r="J52" s="813"/>
      <c r="K52" s="855"/>
      <c r="L52" s="1188"/>
      <c r="M52" s="1191"/>
      <c r="N52" s="1194"/>
      <c r="O52" s="1176"/>
      <c r="P52" s="1179"/>
      <c r="Q52" s="1182"/>
      <c r="R52" s="813"/>
      <c r="S52" s="39"/>
      <c r="T52" s="236"/>
      <c r="U52" s="236"/>
      <c r="V52" s="236"/>
      <c r="W52" s="39"/>
      <c r="X52" s="31"/>
      <c r="Y52" s="31"/>
      <c r="Z52" s="31"/>
      <c r="AA52" s="31"/>
      <c r="AB52" s="813"/>
      <c r="AC52" s="1672"/>
      <c r="AD52" s="51">
        <f t="shared" si="24"/>
        <v>0</v>
      </c>
      <c r="AE52" s="51">
        <f t="shared" si="24"/>
        <v>0</v>
      </c>
      <c r="AF52" s="51">
        <f t="shared" si="24"/>
        <v>0</v>
      </c>
      <c r="AG52" s="51">
        <f t="shared" si="24"/>
        <v>0</v>
      </c>
      <c r="AH52" s="51">
        <f t="shared" si="24"/>
        <v>0</v>
      </c>
      <c r="AI52" s="51">
        <f t="shared" si="24"/>
        <v>0</v>
      </c>
      <c r="AJ52" s="51">
        <f t="shared" si="24"/>
        <v>0</v>
      </c>
      <c r="AK52" s="813"/>
      <c r="AL52" s="1672"/>
      <c r="AM52" s="51">
        <f t="shared" si="2"/>
        <v>0</v>
      </c>
      <c r="AN52" s="257"/>
      <c r="AO52" s="257"/>
      <c r="AP52" s="257"/>
      <c r="AQ52" s="257"/>
      <c r="AR52" s="257"/>
      <c r="AS52" s="257"/>
      <c r="AT52" s="813"/>
      <c r="AU52" s="1672"/>
      <c r="AV52" s="51">
        <f t="shared" si="3"/>
        <v>0</v>
      </c>
      <c r="AW52" s="257"/>
      <c r="AX52" s="257"/>
      <c r="AY52" s="257"/>
      <c r="AZ52" s="257"/>
      <c r="BA52" s="257"/>
      <c r="BB52" s="257"/>
      <c r="BC52" s="813"/>
      <c r="BD52" s="1672"/>
      <c r="BE52" s="51">
        <f t="shared" si="4"/>
        <v>0</v>
      </c>
      <c r="BF52" s="257"/>
      <c r="BG52" s="257"/>
      <c r="BH52" s="257"/>
      <c r="BI52" s="257"/>
      <c r="BJ52" s="257"/>
      <c r="BK52" s="257"/>
      <c r="BL52" s="813"/>
      <c r="BM52" s="1672"/>
      <c r="BN52" s="51">
        <f t="shared" si="5"/>
        <v>0</v>
      </c>
      <c r="BO52" s="257"/>
      <c r="BP52" s="257"/>
      <c r="BQ52" s="257"/>
      <c r="BR52" s="257"/>
      <c r="BS52" s="257"/>
      <c r="BT52" s="257"/>
      <c r="BU52" s="821"/>
      <c r="BV52" s="822"/>
      <c r="BW52" s="822"/>
      <c r="BX52" s="822"/>
      <c r="BY52" s="822"/>
      <c r="BZ52" s="822"/>
      <c r="CA52" s="822"/>
      <c r="CB52" s="822"/>
      <c r="CC52" s="823"/>
    </row>
    <row r="53" spans="1:81" s="58" customFormat="1" ht="40.200000000000003" customHeight="1" x14ac:dyDescent="0.3">
      <c r="A53" s="34"/>
      <c r="B53" s="907"/>
      <c r="C53" s="869"/>
      <c r="D53" s="872"/>
      <c r="E53" s="852"/>
      <c r="F53" s="852"/>
      <c r="G53" s="852"/>
      <c r="H53" s="852"/>
      <c r="I53" s="1185"/>
      <c r="J53" s="813"/>
      <c r="K53" s="855"/>
      <c r="L53" s="1188"/>
      <c r="M53" s="1191"/>
      <c r="N53" s="1194"/>
      <c r="O53" s="1176"/>
      <c r="P53" s="1179"/>
      <c r="Q53" s="1182"/>
      <c r="R53" s="813"/>
      <c r="S53" s="39"/>
      <c r="T53" s="236"/>
      <c r="U53" s="236"/>
      <c r="V53" s="236"/>
      <c r="W53" s="39"/>
      <c r="X53" s="31"/>
      <c r="Y53" s="31"/>
      <c r="Z53" s="31"/>
      <c r="AA53" s="31"/>
      <c r="AB53" s="813"/>
      <c r="AC53" s="1672"/>
      <c r="AD53" s="51">
        <f t="shared" si="24"/>
        <v>0</v>
      </c>
      <c r="AE53" s="51">
        <f t="shared" si="24"/>
        <v>0</v>
      </c>
      <c r="AF53" s="51">
        <f t="shared" si="24"/>
        <v>0</v>
      </c>
      <c r="AG53" s="51">
        <f t="shared" si="24"/>
        <v>0</v>
      </c>
      <c r="AH53" s="51">
        <f t="shared" si="24"/>
        <v>0</v>
      </c>
      <c r="AI53" s="51">
        <f t="shared" si="24"/>
        <v>0</v>
      </c>
      <c r="AJ53" s="51">
        <f t="shared" si="24"/>
        <v>0</v>
      </c>
      <c r="AK53" s="813"/>
      <c r="AL53" s="1672"/>
      <c r="AM53" s="51">
        <f t="shared" si="2"/>
        <v>0</v>
      </c>
      <c r="AN53" s="257"/>
      <c r="AO53" s="257"/>
      <c r="AP53" s="257"/>
      <c r="AQ53" s="257"/>
      <c r="AR53" s="257"/>
      <c r="AS53" s="257"/>
      <c r="AT53" s="813"/>
      <c r="AU53" s="1672"/>
      <c r="AV53" s="51">
        <f t="shared" si="3"/>
        <v>0</v>
      </c>
      <c r="AW53" s="257"/>
      <c r="AX53" s="257"/>
      <c r="AY53" s="257"/>
      <c r="AZ53" s="257"/>
      <c r="BA53" s="257"/>
      <c r="BB53" s="257"/>
      <c r="BC53" s="813"/>
      <c r="BD53" s="1672"/>
      <c r="BE53" s="51">
        <f t="shared" si="4"/>
        <v>0</v>
      </c>
      <c r="BF53" s="257"/>
      <c r="BG53" s="257"/>
      <c r="BH53" s="257"/>
      <c r="BI53" s="257"/>
      <c r="BJ53" s="257"/>
      <c r="BK53" s="257"/>
      <c r="BL53" s="813"/>
      <c r="BM53" s="1672"/>
      <c r="BN53" s="51">
        <f t="shared" si="5"/>
        <v>0</v>
      </c>
      <c r="BO53" s="257"/>
      <c r="BP53" s="257"/>
      <c r="BQ53" s="257"/>
      <c r="BR53" s="257"/>
      <c r="BS53" s="257"/>
      <c r="BT53" s="257"/>
      <c r="BU53" s="821"/>
      <c r="BV53" s="822"/>
      <c r="BW53" s="822"/>
      <c r="BX53" s="822"/>
      <c r="BY53" s="822"/>
      <c r="BZ53" s="822"/>
      <c r="CA53" s="822"/>
      <c r="CB53" s="822"/>
      <c r="CC53" s="823"/>
    </row>
    <row r="54" spans="1:81" s="58" customFormat="1" ht="40.200000000000003" customHeight="1" thickBot="1" x14ac:dyDescent="0.35">
      <c r="A54" s="34"/>
      <c r="B54" s="907"/>
      <c r="C54" s="869"/>
      <c r="D54" s="873"/>
      <c r="E54" s="853"/>
      <c r="F54" s="853"/>
      <c r="G54" s="853"/>
      <c r="H54" s="853"/>
      <c r="I54" s="1186"/>
      <c r="J54" s="814"/>
      <c r="K54" s="856"/>
      <c r="L54" s="1189"/>
      <c r="M54" s="1192"/>
      <c r="N54" s="1195"/>
      <c r="O54" s="1177"/>
      <c r="P54" s="1180"/>
      <c r="Q54" s="1183"/>
      <c r="R54" s="814"/>
      <c r="S54" s="232"/>
      <c r="T54" s="237"/>
      <c r="U54" s="237"/>
      <c r="V54" s="237"/>
      <c r="W54" s="232"/>
      <c r="X54" s="260"/>
      <c r="Y54" s="260"/>
      <c r="Z54" s="260"/>
      <c r="AA54" s="260"/>
      <c r="AB54" s="814"/>
      <c r="AC54" s="1673"/>
      <c r="AD54" s="46">
        <f t="shared" si="24"/>
        <v>0</v>
      </c>
      <c r="AE54" s="46">
        <f t="shared" si="24"/>
        <v>0</v>
      </c>
      <c r="AF54" s="46">
        <f t="shared" si="24"/>
        <v>0</v>
      </c>
      <c r="AG54" s="46">
        <f t="shared" si="24"/>
        <v>0</v>
      </c>
      <c r="AH54" s="46">
        <f t="shared" si="24"/>
        <v>0</v>
      </c>
      <c r="AI54" s="46">
        <f t="shared" si="24"/>
        <v>0</v>
      </c>
      <c r="AJ54" s="46">
        <f t="shared" si="24"/>
        <v>0</v>
      </c>
      <c r="AK54" s="814"/>
      <c r="AL54" s="1673"/>
      <c r="AM54" s="46">
        <f t="shared" si="2"/>
        <v>0</v>
      </c>
      <c r="AN54" s="49"/>
      <c r="AO54" s="49"/>
      <c r="AP54" s="49"/>
      <c r="AQ54" s="49"/>
      <c r="AR54" s="49"/>
      <c r="AS54" s="49"/>
      <c r="AT54" s="814"/>
      <c r="AU54" s="1673"/>
      <c r="AV54" s="46">
        <f t="shared" si="3"/>
        <v>0</v>
      </c>
      <c r="AW54" s="49"/>
      <c r="AX54" s="49"/>
      <c r="AY54" s="49"/>
      <c r="AZ54" s="49"/>
      <c r="BA54" s="49"/>
      <c r="BB54" s="49"/>
      <c r="BC54" s="814"/>
      <c r="BD54" s="1673"/>
      <c r="BE54" s="46">
        <f t="shared" si="4"/>
        <v>0</v>
      </c>
      <c r="BF54" s="49"/>
      <c r="BG54" s="49"/>
      <c r="BH54" s="49"/>
      <c r="BI54" s="49"/>
      <c r="BJ54" s="49"/>
      <c r="BK54" s="49"/>
      <c r="BL54" s="814"/>
      <c r="BM54" s="1673"/>
      <c r="BN54" s="46">
        <f t="shared" si="5"/>
        <v>0</v>
      </c>
      <c r="BO54" s="49"/>
      <c r="BP54" s="49"/>
      <c r="BQ54" s="49"/>
      <c r="BR54" s="49"/>
      <c r="BS54" s="49"/>
      <c r="BT54" s="49"/>
      <c r="BU54" s="824"/>
      <c r="BV54" s="825"/>
      <c r="BW54" s="825"/>
      <c r="BX54" s="825"/>
      <c r="BY54" s="825"/>
      <c r="BZ54" s="825"/>
      <c r="CA54" s="825"/>
      <c r="CB54" s="825"/>
      <c r="CC54" s="826"/>
    </row>
    <row r="55" spans="1:81" s="58" customFormat="1" ht="55.5" customHeight="1" thickTop="1" x14ac:dyDescent="0.3">
      <c r="A55" s="34"/>
      <c r="B55" s="907"/>
      <c r="C55" s="869"/>
      <c r="D55" s="871">
        <v>4599</v>
      </c>
      <c r="E55" s="851" t="s">
        <v>4222</v>
      </c>
      <c r="F55" s="851" t="s">
        <v>6106</v>
      </c>
      <c r="G55" s="851" t="s">
        <v>4238</v>
      </c>
      <c r="H55" s="851" t="s">
        <v>6107</v>
      </c>
      <c r="I55" s="1184">
        <v>2021004541056</v>
      </c>
      <c r="J55" s="812">
        <v>681</v>
      </c>
      <c r="K55" s="854" t="str">
        <f>+[17]Metas!K775</f>
        <v>Codificación, registro, trazabilidad y manejo de la información correspondiente a las actividades de producción, importación, exportación, distribución, tornaguías, bodegaje, consumo, declaración, pago, señalización y movilización, productos que generan Impuestos al Consumo.</v>
      </c>
      <c r="L55" s="1187">
        <v>1</v>
      </c>
      <c r="M55" s="1190">
        <f>SUM(N55:Q55)</f>
        <v>1</v>
      </c>
      <c r="N55" s="1193">
        <v>0.25</v>
      </c>
      <c r="O55" s="1175">
        <v>0.25</v>
      </c>
      <c r="P55" s="1178">
        <v>0.25</v>
      </c>
      <c r="Q55" s="1181">
        <v>0.25</v>
      </c>
      <c r="R55" s="812">
        <f>+$J55</f>
        <v>681</v>
      </c>
      <c r="S55" s="231" t="s">
        <v>6127</v>
      </c>
      <c r="T55" s="235" t="s">
        <v>3821</v>
      </c>
      <c r="U55" s="235" t="s">
        <v>3828</v>
      </c>
      <c r="V55" s="235" t="s">
        <v>3830</v>
      </c>
      <c r="W55" s="231"/>
      <c r="X55" s="256">
        <v>44941</v>
      </c>
      <c r="Y55" s="256">
        <v>45291</v>
      </c>
      <c r="Z55" s="256">
        <v>44941</v>
      </c>
      <c r="AA55" s="256">
        <v>45291</v>
      </c>
      <c r="AB55" s="812">
        <f t="shared" ref="AB55" si="55">+$J55</f>
        <v>681</v>
      </c>
      <c r="AC55" s="1671">
        <f t="shared" ref="AC55" si="56">+L55</f>
        <v>1</v>
      </c>
      <c r="AD55" s="44">
        <f t="shared" si="24"/>
        <v>145</v>
      </c>
      <c r="AE55" s="44">
        <f t="shared" si="24"/>
        <v>0</v>
      </c>
      <c r="AF55" s="44">
        <f t="shared" si="24"/>
        <v>0</v>
      </c>
      <c r="AG55" s="44">
        <f t="shared" si="24"/>
        <v>0</v>
      </c>
      <c r="AH55" s="44">
        <f t="shared" si="24"/>
        <v>0</v>
      </c>
      <c r="AI55" s="44">
        <f t="shared" si="24"/>
        <v>0</v>
      </c>
      <c r="AJ55" s="44">
        <f t="shared" si="24"/>
        <v>0</v>
      </c>
      <c r="AK55" s="812">
        <f t="shared" ref="AK55" si="57">+$J55</f>
        <v>681</v>
      </c>
      <c r="AL55" s="1671">
        <f>+N55</f>
        <v>0.25</v>
      </c>
      <c r="AM55" s="44">
        <f>VLOOKUP(AK55,[17]Hoja1!$F$2:$H$16,3,FALSE)</f>
        <v>36.25</v>
      </c>
      <c r="AN55" s="47"/>
      <c r="AO55" s="47"/>
      <c r="AP55" s="47"/>
      <c r="AQ55" s="47"/>
      <c r="AR55" s="47"/>
      <c r="AS55" s="47"/>
      <c r="AT55" s="812">
        <f t="shared" ref="AT55" si="58">+$J55</f>
        <v>681</v>
      </c>
      <c r="AU55" s="1671">
        <f>+O55</f>
        <v>0.25</v>
      </c>
      <c r="AV55" s="44">
        <f>VLOOKUP(AT55,[17]Hoja1!$F$2:$H$16,3,FALSE)</f>
        <v>36.25</v>
      </c>
      <c r="AW55" s="47"/>
      <c r="AX55" s="47"/>
      <c r="AY55" s="47"/>
      <c r="AZ55" s="47"/>
      <c r="BA55" s="47"/>
      <c r="BB55" s="47"/>
      <c r="BC55" s="812">
        <f t="shared" ref="BC55" si="59">+$J55</f>
        <v>681</v>
      </c>
      <c r="BD55" s="1671">
        <f>+P55</f>
        <v>0.25</v>
      </c>
      <c r="BE55" s="44">
        <f>VLOOKUP(BC55,[17]Hoja1!$F$2:$H$16,3,FALSE)</f>
        <v>36.25</v>
      </c>
      <c r="BF55" s="47"/>
      <c r="BG55" s="47"/>
      <c r="BH55" s="47"/>
      <c r="BI55" s="47"/>
      <c r="BJ55" s="47"/>
      <c r="BK55" s="47"/>
      <c r="BL55" s="812">
        <f t="shared" ref="BL55" si="60">+$J55</f>
        <v>681</v>
      </c>
      <c r="BM55" s="1671">
        <f>+Q55</f>
        <v>0.25</v>
      </c>
      <c r="BN55" s="44">
        <f>VLOOKUP(BL55,[17]Hoja1!$F$2:$H$16,3,FALSE)</f>
        <v>36.25</v>
      </c>
      <c r="BO55" s="47"/>
      <c r="BP55" s="47"/>
      <c r="BQ55" s="47"/>
      <c r="BR55" s="47"/>
      <c r="BS55" s="47"/>
      <c r="BT55" s="47"/>
      <c r="BU55" s="818"/>
      <c r="BV55" s="819"/>
      <c r="BW55" s="819"/>
      <c r="BX55" s="819"/>
      <c r="BY55" s="819"/>
      <c r="BZ55" s="819"/>
      <c r="CA55" s="819"/>
      <c r="CB55" s="819"/>
      <c r="CC55" s="820"/>
    </row>
    <row r="56" spans="1:81" s="58" customFormat="1" ht="40.200000000000003" customHeight="1" x14ac:dyDescent="0.3">
      <c r="A56" s="34"/>
      <c r="B56" s="907"/>
      <c r="C56" s="869"/>
      <c r="D56" s="872"/>
      <c r="E56" s="852"/>
      <c r="F56" s="852"/>
      <c r="G56" s="852"/>
      <c r="H56" s="852"/>
      <c r="I56" s="1185"/>
      <c r="J56" s="813"/>
      <c r="K56" s="855"/>
      <c r="L56" s="1188"/>
      <c r="M56" s="1191"/>
      <c r="N56" s="1194"/>
      <c r="O56" s="1176"/>
      <c r="P56" s="1179"/>
      <c r="Q56" s="1182"/>
      <c r="R56" s="813"/>
      <c r="S56" s="39"/>
      <c r="T56" s="236"/>
      <c r="U56" s="236"/>
      <c r="V56" s="236"/>
      <c r="W56" s="39"/>
      <c r="X56" s="31"/>
      <c r="Y56" s="31"/>
      <c r="Z56" s="31"/>
      <c r="AA56" s="31"/>
      <c r="AB56" s="813"/>
      <c r="AC56" s="1672"/>
      <c r="AD56" s="51">
        <f t="shared" si="24"/>
        <v>0</v>
      </c>
      <c r="AE56" s="51">
        <f t="shared" si="24"/>
        <v>0</v>
      </c>
      <c r="AF56" s="51">
        <f t="shared" si="24"/>
        <v>0</v>
      </c>
      <c r="AG56" s="51">
        <f t="shared" si="24"/>
        <v>0</v>
      </c>
      <c r="AH56" s="51">
        <f t="shared" si="24"/>
        <v>0</v>
      </c>
      <c r="AI56" s="51">
        <f t="shared" si="24"/>
        <v>0</v>
      </c>
      <c r="AJ56" s="51">
        <f t="shared" si="24"/>
        <v>0</v>
      </c>
      <c r="AK56" s="813"/>
      <c r="AL56" s="1672"/>
      <c r="AM56" s="51">
        <f t="shared" si="2"/>
        <v>0</v>
      </c>
      <c r="AN56" s="257"/>
      <c r="AO56" s="257"/>
      <c r="AP56" s="257"/>
      <c r="AQ56" s="257"/>
      <c r="AR56" s="257"/>
      <c r="AS56" s="257"/>
      <c r="AT56" s="813"/>
      <c r="AU56" s="1672"/>
      <c r="AV56" s="51">
        <f t="shared" si="3"/>
        <v>0</v>
      </c>
      <c r="AW56" s="257"/>
      <c r="AX56" s="257"/>
      <c r="AY56" s="257"/>
      <c r="AZ56" s="257"/>
      <c r="BA56" s="257"/>
      <c r="BB56" s="257"/>
      <c r="BC56" s="813"/>
      <c r="BD56" s="1672"/>
      <c r="BE56" s="51">
        <f t="shared" si="4"/>
        <v>0</v>
      </c>
      <c r="BF56" s="257"/>
      <c r="BG56" s="257"/>
      <c r="BH56" s="257"/>
      <c r="BI56" s="257"/>
      <c r="BJ56" s="257"/>
      <c r="BK56" s="257"/>
      <c r="BL56" s="813"/>
      <c r="BM56" s="1672"/>
      <c r="BN56" s="51">
        <f t="shared" si="5"/>
        <v>0</v>
      </c>
      <c r="BO56" s="257"/>
      <c r="BP56" s="257"/>
      <c r="BQ56" s="257"/>
      <c r="BR56" s="257"/>
      <c r="BS56" s="257"/>
      <c r="BT56" s="257"/>
      <c r="BU56" s="821"/>
      <c r="BV56" s="822"/>
      <c r="BW56" s="822"/>
      <c r="BX56" s="822"/>
      <c r="BY56" s="822"/>
      <c r="BZ56" s="822"/>
      <c r="CA56" s="822"/>
      <c r="CB56" s="822"/>
      <c r="CC56" s="823"/>
    </row>
    <row r="57" spans="1:81" s="58" customFormat="1" ht="40.200000000000003" customHeight="1" x14ac:dyDescent="0.3">
      <c r="A57" s="34"/>
      <c r="B57" s="907"/>
      <c r="C57" s="869"/>
      <c r="D57" s="872"/>
      <c r="E57" s="852"/>
      <c r="F57" s="852"/>
      <c r="G57" s="852"/>
      <c r="H57" s="852"/>
      <c r="I57" s="1185"/>
      <c r="J57" s="813"/>
      <c r="K57" s="855"/>
      <c r="L57" s="1188"/>
      <c r="M57" s="1191"/>
      <c r="N57" s="1194"/>
      <c r="O57" s="1176"/>
      <c r="P57" s="1179"/>
      <c r="Q57" s="1182"/>
      <c r="R57" s="813"/>
      <c r="S57" s="39"/>
      <c r="T57" s="236"/>
      <c r="U57" s="236"/>
      <c r="V57" s="236"/>
      <c r="W57" s="39"/>
      <c r="X57" s="31"/>
      <c r="Y57" s="31"/>
      <c r="Z57" s="31"/>
      <c r="AA57" s="31"/>
      <c r="AB57" s="813"/>
      <c r="AC57" s="1672"/>
      <c r="AD57" s="51">
        <f t="shared" si="24"/>
        <v>0</v>
      </c>
      <c r="AE57" s="51">
        <f t="shared" si="24"/>
        <v>0</v>
      </c>
      <c r="AF57" s="51">
        <f t="shared" si="24"/>
        <v>0</v>
      </c>
      <c r="AG57" s="51">
        <f t="shared" si="24"/>
        <v>0</v>
      </c>
      <c r="AH57" s="51">
        <f t="shared" si="24"/>
        <v>0</v>
      </c>
      <c r="AI57" s="51">
        <f t="shared" si="24"/>
        <v>0</v>
      </c>
      <c r="AJ57" s="51">
        <f t="shared" si="24"/>
        <v>0</v>
      </c>
      <c r="AK57" s="813"/>
      <c r="AL57" s="1672"/>
      <c r="AM57" s="51">
        <f t="shared" si="2"/>
        <v>0</v>
      </c>
      <c r="AN57" s="257"/>
      <c r="AO57" s="257"/>
      <c r="AP57" s="257"/>
      <c r="AQ57" s="257"/>
      <c r="AR57" s="257"/>
      <c r="AS57" s="257"/>
      <c r="AT57" s="813"/>
      <c r="AU57" s="1672"/>
      <c r="AV57" s="51">
        <f t="shared" si="3"/>
        <v>0</v>
      </c>
      <c r="AW57" s="257"/>
      <c r="AX57" s="257"/>
      <c r="AY57" s="257"/>
      <c r="AZ57" s="257"/>
      <c r="BA57" s="257"/>
      <c r="BB57" s="257"/>
      <c r="BC57" s="813"/>
      <c r="BD57" s="1672"/>
      <c r="BE57" s="51">
        <f t="shared" si="4"/>
        <v>0</v>
      </c>
      <c r="BF57" s="257"/>
      <c r="BG57" s="257"/>
      <c r="BH57" s="257"/>
      <c r="BI57" s="257"/>
      <c r="BJ57" s="257"/>
      <c r="BK57" s="257"/>
      <c r="BL57" s="813"/>
      <c r="BM57" s="1672"/>
      <c r="BN57" s="51">
        <f t="shared" si="5"/>
        <v>0</v>
      </c>
      <c r="BO57" s="257"/>
      <c r="BP57" s="257"/>
      <c r="BQ57" s="257"/>
      <c r="BR57" s="257"/>
      <c r="BS57" s="257"/>
      <c r="BT57" s="257"/>
      <c r="BU57" s="821"/>
      <c r="BV57" s="822"/>
      <c r="BW57" s="822"/>
      <c r="BX57" s="822"/>
      <c r="BY57" s="822"/>
      <c r="BZ57" s="822"/>
      <c r="CA57" s="822"/>
      <c r="CB57" s="822"/>
      <c r="CC57" s="823"/>
    </row>
    <row r="58" spans="1:81" s="58" customFormat="1" ht="40.200000000000003" customHeight="1" thickBot="1" x14ac:dyDescent="0.35">
      <c r="A58" s="34"/>
      <c r="B58" s="907"/>
      <c r="C58" s="870"/>
      <c r="D58" s="873"/>
      <c r="E58" s="853"/>
      <c r="F58" s="853"/>
      <c r="G58" s="853"/>
      <c r="H58" s="853"/>
      <c r="I58" s="1186"/>
      <c r="J58" s="814"/>
      <c r="K58" s="856"/>
      <c r="L58" s="1189"/>
      <c r="M58" s="1192"/>
      <c r="N58" s="1195"/>
      <c r="O58" s="1177"/>
      <c r="P58" s="1180"/>
      <c r="Q58" s="1183"/>
      <c r="R58" s="814"/>
      <c r="S58" s="232"/>
      <c r="T58" s="237"/>
      <c r="U58" s="237"/>
      <c r="V58" s="237"/>
      <c r="W58" s="232"/>
      <c r="X58" s="260"/>
      <c r="Y58" s="260"/>
      <c r="Z58" s="260"/>
      <c r="AA58" s="260"/>
      <c r="AB58" s="814"/>
      <c r="AC58" s="1673"/>
      <c r="AD58" s="46">
        <f t="shared" si="24"/>
        <v>0</v>
      </c>
      <c r="AE58" s="46">
        <f t="shared" si="24"/>
        <v>0</v>
      </c>
      <c r="AF58" s="46">
        <f t="shared" si="24"/>
        <v>0</v>
      </c>
      <c r="AG58" s="46">
        <f t="shared" si="24"/>
        <v>0</v>
      </c>
      <c r="AH58" s="46">
        <f t="shared" si="24"/>
        <v>0</v>
      </c>
      <c r="AI58" s="46">
        <f t="shared" si="24"/>
        <v>0</v>
      </c>
      <c r="AJ58" s="46">
        <f t="shared" si="24"/>
        <v>0</v>
      </c>
      <c r="AK58" s="814"/>
      <c r="AL58" s="1673"/>
      <c r="AM58" s="46">
        <f t="shared" si="2"/>
        <v>0</v>
      </c>
      <c r="AN58" s="49"/>
      <c r="AO58" s="49"/>
      <c r="AP58" s="49"/>
      <c r="AQ58" s="49"/>
      <c r="AR58" s="49"/>
      <c r="AS58" s="49"/>
      <c r="AT58" s="814"/>
      <c r="AU58" s="1673"/>
      <c r="AV58" s="46">
        <f t="shared" si="3"/>
        <v>0</v>
      </c>
      <c r="AW58" s="49"/>
      <c r="AX58" s="49"/>
      <c r="AY58" s="49"/>
      <c r="AZ58" s="49"/>
      <c r="BA58" s="49"/>
      <c r="BB58" s="49"/>
      <c r="BC58" s="814"/>
      <c r="BD58" s="1673"/>
      <c r="BE58" s="46">
        <f t="shared" si="4"/>
        <v>0</v>
      </c>
      <c r="BF58" s="49"/>
      <c r="BG58" s="49"/>
      <c r="BH58" s="49"/>
      <c r="BI58" s="49"/>
      <c r="BJ58" s="49"/>
      <c r="BK58" s="49"/>
      <c r="BL58" s="814"/>
      <c r="BM58" s="1673"/>
      <c r="BN58" s="46">
        <f t="shared" si="5"/>
        <v>0</v>
      </c>
      <c r="BO58" s="49"/>
      <c r="BP58" s="49"/>
      <c r="BQ58" s="49"/>
      <c r="BR58" s="49"/>
      <c r="BS58" s="49"/>
      <c r="BT58" s="49"/>
      <c r="BU58" s="824"/>
      <c r="BV58" s="825"/>
      <c r="BW58" s="825"/>
      <c r="BX58" s="825"/>
      <c r="BY58" s="825"/>
      <c r="BZ58" s="825"/>
      <c r="CA58" s="825"/>
      <c r="CB58" s="825"/>
      <c r="CC58" s="826"/>
    </row>
    <row r="59" spans="1:81" s="58" customFormat="1" ht="40.200000000000003" customHeight="1" thickTop="1" x14ac:dyDescent="0.3">
      <c r="A59" s="34"/>
      <c r="B59" s="907"/>
      <c r="C59" s="868" t="s">
        <v>1060</v>
      </c>
      <c r="D59" s="871">
        <v>4599</v>
      </c>
      <c r="E59" s="851" t="s">
        <v>4222</v>
      </c>
      <c r="F59" s="851" t="s">
        <v>4090</v>
      </c>
      <c r="G59" s="851" t="s">
        <v>4317</v>
      </c>
      <c r="H59" s="851" t="s">
        <v>6107</v>
      </c>
      <c r="I59" s="1184">
        <v>2021004541056</v>
      </c>
      <c r="J59" s="812">
        <v>682</v>
      </c>
      <c r="K59" s="854" t="str">
        <f>+[17]Metas!K776</f>
        <v>Municipios asistidos para el fortalecimiento normativo tributario y presupuestal a través de la elaboración y/o actualización de sus estatutos, manuales, reglamentos y políticas</v>
      </c>
      <c r="L59" s="857">
        <v>40</v>
      </c>
      <c r="M59" s="860">
        <f t="shared" ref="M59:M67" si="61">SUM(N59:Q59)</f>
        <v>40</v>
      </c>
      <c r="N59" s="836">
        <v>10</v>
      </c>
      <c r="O59" s="839">
        <v>10</v>
      </c>
      <c r="P59" s="863">
        <v>10</v>
      </c>
      <c r="Q59" s="866">
        <v>10</v>
      </c>
      <c r="R59" s="812">
        <f>+$J59</f>
        <v>682</v>
      </c>
      <c r="S59" s="231" t="s">
        <v>6128</v>
      </c>
      <c r="T59" s="235" t="s">
        <v>3822</v>
      </c>
      <c r="U59" s="235" t="s">
        <v>3827</v>
      </c>
      <c r="V59" s="235" t="s">
        <v>3830</v>
      </c>
      <c r="W59" s="231"/>
      <c r="X59" s="256">
        <v>44941</v>
      </c>
      <c r="Y59" s="256">
        <v>45291</v>
      </c>
      <c r="Z59" s="256">
        <v>44941</v>
      </c>
      <c r="AA59" s="256">
        <v>45291</v>
      </c>
      <c r="AB59" s="812">
        <f t="shared" ref="AB59" si="62">+$J59</f>
        <v>682</v>
      </c>
      <c r="AC59" s="1668">
        <f t="shared" ref="AC59" si="63">+L59</f>
        <v>40</v>
      </c>
      <c r="AD59" s="44">
        <f t="shared" si="24"/>
        <v>190</v>
      </c>
      <c r="AE59" s="44">
        <f t="shared" si="24"/>
        <v>0</v>
      </c>
      <c r="AF59" s="44">
        <f t="shared" si="24"/>
        <v>0</v>
      </c>
      <c r="AG59" s="44">
        <f t="shared" si="24"/>
        <v>0</v>
      </c>
      <c r="AH59" s="44">
        <f t="shared" si="24"/>
        <v>0</v>
      </c>
      <c r="AI59" s="44">
        <f t="shared" si="24"/>
        <v>0</v>
      </c>
      <c r="AJ59" s="44">
        <f t="shared" si="24"/>
        <v>0</v>
      </c>
      <c r="AK59" s="812">
        <f t="shared" ref="AK59" si="64">+$J59</f>
        <v>682</v>
      </c>
      <c r="AL59" s="1668">
        <f t="shared" ref="AL59:AL67" si="65">+N59</f>
        <v>10</v>
      </c>
      <c r="AM59" s="44">
        <f>VLOOKUP(AK59,[17]Hoja1!$F$2:$H$16,3,FALSE)</f>
        <v>47.5</v>
      </c>
      <c r="AN59" s="47"/>
      <c r="AO59" s="47"/>
      <c r="AP59" s="47"/>
      <c r="AQ59" s="47"/>
      <c r="AR59" s="47"/>
      <c r="AS59" s="47"/>
      <c r="AT59" s="812">
        <f t="shared" ref="AT59" si="66">+$J59</f>
        <v>682</v>
      </c>
      <c r="AU59" s="1668">
        <f t="shared" ref="AU59:AU67" si="67">+O59</f>
        <v>10</v>
      </c>
      <c r="AV59" s="44">
        <f>VLOOKUP(AT59,[17]Hoja1!$F$2:$H$16,3,FALSE)</f>
        <v>47.5</v>
      </c>
      <c r="AW59" s="47"/>
      <c r="AX59" s="47"/>
      <c r="AY59" s="47"/>
      <c r="AZ59" s="47"/>
      <c r="BA59" s="47"/>
      <c r="BB59" s="47"/>
      <c r="BC59" s="812">
        <f t="shared" ref="BC59" si="68">+$J59</f>
        <v>682</v>
      </c>
      <c r="BD59" s="1668">
        <f t="shared" ref="BD59:BD67" si="69">+P59</f>
        <v>10</v>
      </c>
      <c r="BE59" s="44">
        <f>VLOOKUP(BC59,[17]Hoja1!$F$2:$H$16,3,FALSE)</f>
        <v>47.5</v>
      </c>
      <c r="BF59" s="47"/>
      <c r="BG59" s="47"/>
      <c r="BH59" s="47"/>
      <c r="BI59" s="47"/>
      <c r="BJ59" s="47"/>
      <c r="BK59" s="47"/>
      <c r="BL59" s="812">
        <f t="shared" ref="BL59" si="70">+$J59</f>
        <v>682</v>
      </c>
      <c r="BM59" s="1668">
        <f t="shared" ref="BM59:BM67" si="71">+Q59</f>
        <v>10</v>
      </c>
      <c r="BN59" s="44">
        <f>VLOOKUP(BL59,[17]Hoja1!$F$2:$H$16,3,FALSE)</f>
        <v>47.5</v>
      </c>
      <c r="BO59" s="47"/>
      <c r="BP59" s="47"/>
      <c r="BQ59" s="47"/>
      <c r="BR59" s="47"/>
      <c r="BS59" s="47"/>
      <c r="BT59" s="47"/>
      <c r="BU59" s="818"/>
      <c r="BV59" s="819"/>
      <c r="BW59" s="819"/>
      <c r="BX59" s="819"/>
      <c r="BY59" s="819"/>
      <c r="BZ59" s="819"/>
      <c r="CA59" s="819"/>
      <c r="CB59" s="819"/>
      <c r="CC59" s="820"/>
    </row>
    <row r="60" spans="1:81" s="58" customFormat="1" ht="40.200000000000003" customHeight="1" x14ac:dyDescent="0.3">
      <c r="A60" s="34"/>
      <c r="B60" s="907"/>
      <c r="C60" s="869"/>
      <c r="D60" s="872"/>
      <c r="E60" s="852"/>
      <c r="F60" s="852"/>
      <c r="G60" s="852"/>
      <c r="H60" s="852"/>
      <c r="I60" s="1185"/>
      <c r="J60" s="813"/>
      <c r="K60" s="855"/>
      <c r="L60" s="858"/>
      <c r="M60" s="861"/>
      <c r="N60" s="837"/>
      <c r="O60" s="840"/>
      <c r="P60" s="864"/>
      <c r="Q60" s="867"/>
      <c r="R60" s="813"/>
      <c r="S60" s="39"/>
      <c r="T60" s="236"/>
      <c r="U60" s="236"/>
      <c r="V60" s="236"/>
      <c r="W60" s="39"/>
      <c r="X60" s="31"/>
      <c r="Y60" s="31"/>
      <c r="Z60" s="31"/>
      <c r="AA60" s="31"/>
      <c r="AB60" s="813"/>
      <c r="AC60" s="1669"/>
      <c r="AD60" s="51">
        <f t="shared" si="24"/>
        <v>0</v>
      </c>
      <c r="AE60" s="51">
        <f t="shared" si="24"/>
        <v>0</v>
      </c>
      <c r="AF60" s="51">
        <f t="shared" si="24"/>
        <v>0</v>
      </c>
      <c r="AG60" s="51">
        <f t="shared" si="24"/>
        <v>0</v>
      </c>
      <c r="AH60" s="51">
        <f t="shared" si="24"/>
        <v>0</v>
      </c>
      <c r="AI60" s="51">
        <f t="shared" si="24"/>
        <v>0</v>
      </c>
      <c r="AJ60" s="51">
        <f t="shared" si="24"/>
        <v>0</v>
      </c>
      <c r="AK60" s="813"/>
      <c r="AL60" s="1669"/>
      <c r="AM60" s="51">
        <f t="shared" si="2"/>
        <v>0</v>
      </c>
      <c r="AN60" s="257"/>
      <c r="AO60" s="257"/>
      <c r="AP60" s="257"/>
      <c r="AQ60" s="257"/>
      <c r="AR60" s="257"/>
      <c r="AS60" s="257"/>
      <c r="AT60" s="813"/>
      <c r="AU60" s="1669"/>
      <c r="AV60" s="51">
        <f t="shared" si="3"/>
        <v>0</v>
      </c>
      <c r="AW60" s="257"/>
      <c r="AX60" s="257"/>
      <c r="AY60" s="257"/>
      <c r="AZ60" s="257"/>
      <c r="BA60" s="257"/>
      <c r="BB60" s="257"/>
      <c r="BC60" s="813"/>
      <c r="BD60" s="1669"/>
      <c r="BE60" s="51">
        <f t="shared" si="4"/>
        <v>0</v>
      </c>
      <c r="BF60" s="257"/>
      <c r="BG60" s="257"/>
      <c r="BH60" s="257"/>
      <c r="BI60" s="257"/>
      <c r="BJ60" s="257"/>
      <c r="BK60" s="257"/>
      <c r="BL60" s="813"/>
      <c r="BM60" s="1669"/>
      <c r="BN60" s="51">
        <f t="shared" si="5"/>
        <v>0</v>
      </c>
      <c r="BO60" s="257"/>
      <c r="BP60" s="257"/>
      <c r="BQ60" s="257"/>
      <c r="BR60" s="257"/>
      <c r="BS60" s="257"/>
      <c r="BT60" s="257"/>
      <c r="BU60" s="821"/>
      <c r="BV60" s="822"/>
      <c r="BW60" s="822"/>
      <c r="BX60" s="822"/>
      <c r="BY60" s="822"/>
      <c r="BZ60" s="822"/>
      <c r="CA60" s="822"/>
      <c r="CB60" s="822"/>
      <c r="CC60" s="823"/>
    </row>
    <row r="61" spans="1:81" s="58" customFormat="1" ht="40.200000000000003" customHeight="1" x14ac:dyDescent="0.3">
      <c r="A61" s="34"/>
      <c r="B61" s="907"/>
      <c r="C61" s="869"/>
      <c r="D61" s="872"/>
      <c r="E61" s="852"/>
      <c r="F61" s="852"/>
      <c r="G61" s="852"/>
      <c r="H61" s="852"/>
      <c r="I61" s="1185"/>
      <c r="J61" s="813"/>
      <c r="K61" s="855"/>
      <c r="L61" s="858"/>
      <c r="M61" s="861"/>
      <c r="N61" s="837"/>
      <c r="O61" s="840"/>
      <c r="P61" s="864"/>
      <c r="Q61" s="867"/>
      <c r="R61" s="813"/>
      <c r="S61" s="39"/>
      <c r="T61" s="236"/>
      <c r="U61" s="236"/>
      <c r="V61" s="236"/>
      <c r="W61" s="39"/>
      <c r="X61" s="31"/>
      <c r="Y61" s="31"/>
      <c r="Z61" s="31"/>
      <c r="AA61" s="31"/>
      <c r="AB61" s="813"/>
      <c r="AC61" s="1669"/>
      <c r="AD61" s="51">
        <f t="shared" si="24"/>
        <v>0</v>
      </c>
      <c r="AE61" s="51">
        <f t="shared" si="24"/>
        <v>0</v>
      </c>
      <c r="AF61" s="51">
        <f t="shared" si="24"/>
        <v>0</v>
      </c>
      <c r="AG61" s="51">
        <f t="shared" si="24"/>
        <v>0</v>
      </c>
      <c r="AH61" s="51">
        <f t="shared" si="24"/>
        <v>0</v>
      </c>
      <c r="AI61" s="51">
        <f t="shared" si="24"/>
        <v>0</v>
      </c>
      <c r="AJ61" s="51">
        <f t="shared" si="24"/>
        <v>0</v>
      </c>
      <c r="AK61" s="813"/>
      <c r="AL61" s="1669"/>
      <c r="AM61" s="51">
        <f t="shared" si="2"/>
        <v>0</v>
      </c>
      <c r="AN61" s="257"/>
      <c r="AO61" s="257"/>
      <c r="AP61" s="257"/>
      <c r="AQ61" s="257"/>
      <c r="AR61" s="257"/>
      <c r="AS61" s="257"/>
      <c r="AT61" s="813"/>
      <c r="AU61" s="1669"/>
      <c r="AV61" s="51">
        <f t="shared" si="3"/>
        <v>0</v>
      </c>
      <c r="AW61" s="257"/>
      <c r="AX61" s="257"/>
      <c r="AY61" s="257"/>
      <c r="AZ61" s="257"/>
      <c r="BA61" s="257"/>
      <c r="BB61" s="257"/>
      <c r="BC61" s="813"/>
      <c r="BD61" s="1669"/>
      <c r="BE61" s="51">
        <f t="shared" si="4"/>
        <v>0</v>
      </c>
      <c r="BF61" s="257"/>
      <c r="BG61" s="257"/>
      <c r="BH61" s="257"/>
      <c r="BI61" s="257"/>
      <c r="BJ61" s="257"/>
      <c r="BK61" s="257"/>
      <c r="BL61" s="813"/>
      <c r="BM61" s="1669"/>
      <c r="BN61" s="51">
        <f t="shared" si="5"/>
        <v>0</v>
      </c>
      <c r="BO61" s="257"/>
      <c r="BP61" s="257"/>
      <c r="BQ61" s="257"/>
      <c r="BR61" s="257"/>
      <c r="BS61" s="257"/>
      <c r="BT61" s="257"/>
      <c r="BU61" s="821"/>
      <c r="BV61" s="822"/>
      <c r="BW61" s="822"/>
      <c r="BX61" s="822"/>
      <c r="BY61" s="822"/>
      <c r="BZ61" s="822"/>
      <c r="CA61" s="822"/>
      <c r="CB61" s="822"/>
      <c r="CC61" s="823"/>
    </row>
    <row r="62" spans="1:81" s="58" customFormat="1" ht="40.200000000000003" customHeight="1" thickBot="1" x14ac:dyDescent="0.35">
      <c r="A62" s="34"/>
      <c r="B62" s="907"/>
      <c r="C62" s="869"/>
      <c r="D62" s="873"/>
      <c r="E62" s="853"/>
      <c r="F62" s="853"/>
      <c r="G62" s="853"/>
      <c r="H62" s="853"/>
      <c r="I62" s="1186"/>
      <c r="J62" s="814"/>
      <c r="K62" s="856"/>
      <c r="L62" s="859"/>
      <c r="M62" s="862"/>
      <c r="N62" s="838"/>
      <c r="O62" s="841"/>
      <c r="P62" s="865"/>
      <c r="Q62" s="874"/>
      <c r="R62" s="814"/>
      <c r="S62" s="232"/>
      <c r="T62" s="237"/>
      <c r="U62" s="237"/>
      <c r="V62" s="237"/>
      <c r="W62" s="232"/>
      <c r="X62" s="260"/>
      <c r="Y62" s="260"/>
      <c r="Z62" s="260"/>
      <c r="AA62" s="260"/>
      <c r="AB62" s="814"/>
      <c r="AC62" s="1670"/>
      <c r="AD62" s="46">
        <f t="shared" si="24"/>
        <v>0</v>
      </c>
      <c r="AE62" s="46">
        <f t="shared" si="24"/>
        <v>0</v>
      </c>
      <c r="AF62" s="46">
        <f t="shared" si="24"/>
        <v>0</v>
      </c>
      <c r="AG62" s="46">
        <f t="shared" si="24"/>
        <v>0</v>
      </c>
      <c r="AH62" s="46">
        <f t="shared" si="24"/>
        <v>0</v>
      </c>
      <c r="AI62" s="46">
        <f t="shared" si="24"/>
        <v>0</v>
      </c>
      <c r="AJ62" s="46">
        <f t="shared" si="24"/>
        <v>0</v>
      </c>
      <c r="AK62" s="814"/>
      <c r="AL62" s="1670"/>
      <c r="AM62" s="46">
        <f t="shared" si="2"/>
        <v>0</v>
      </c>
      <c r="AN62" s="49"/>
      <c r="AO62" s="49"/>
      <c r="AP62" s="49"/>
      <c r="AQ62" s="49"/>
      <c r="AR62" s="49"/>
      <c r="AS62" s="49"/>
      <c r="AT62" s="814"/>
      <c r="AU62" s="1670"/>
      <c r="AV62" s="46">
        <f t="shared" si="3"/>
        <v>0</v>
      </c>
      <c r="AW62" s="49"/>
      <c r="AX62" s="49"/>
      <c r="AY62" s="49"/>
      <c r="AZ62" s="49"/>
      <c r="BA62" s="49"/>
      <c r="BB62" s="49"/>
      <c r="BC62" s="814"/>
      <c r="BD62" s="1670"/>
      <c r="BE62" s="46">
        <f t="shared" si="4"/>
        <v>0</v>
      </c>
      <c r="BF62" s="49"/>
      <c r="BG62" s="49"/>
      <c r="BH62" s="49"/>
      <c r="BI62" s="49"/>
      <c r="BJ62" s="49"/>
      <c r="BK62" s="49"/>
      <c r="BL62" s="814"/>
      <c r="BM62" s="1670"/>
      <c r="BN62" s="46">
        <f t="shared" si="5"/>
        <v>0</v>
      </c>
      <c r="BO62" s="49"/>
      <c r="BP62" s="49"/>
      <c r="BQ62" s="49"/>
      <c r="BR62" s="49"/>
      <c r="BS62" s="49"/>
      <c r="BT62" s="49"/>
      <c r="BU62" s="824"/>
      <c r="BV62" s="825"/>
      <c r="BW62" s="825"/>
      <c r="BX62" s="825"/>
      <c r="BY62" s="825"/>
      <c r="BZ62" s="825"/>
      <c r="CA62" s="825"/>
      <c r="CB62" s="825"/>
      <c r="CC62" s="826"/>
    </row>
    <row r="63" spans="1:81" s="58" customFormat="1" ht="40.200000000000003" customHeight="1" thickTop="1" x14ac:dyDescent="0.3">
      <c r="A63" s="34"/>
      <c r="B63" s="907"/>
      <c r="C63" s="869"/>
      <c r="D63" s="871">
        <v>4599</v>
      </c>
      <c r="E63" s="851" t="s">
        <v>4222</v>
      </c>
      <c r="F63" s="851" t="s">
        <v>4090</v>
      </c>
      <c r="G63" s="851" t="s">
        <v>4317</v>
      </c>
      <c r="H63" s="851" t="s">
        <v>6107</v>
      </c>
      <c r="I63" s="1184">
        <v>2021004541056</v>
      </c>
      <c r="J63" s="812">
        <v>683</v>
      </c>
      <c r="K63" s="854" t="str">
        <f>+[17]Metas!K777</f>
        <v>Municipios apoyados financiera, técnica y administrativamente para que asuman su gestión catastral y para la prestación del servicio público catastral en su jurisdicción</v>
      </c>
      <c r="L63" s="857">
        <v>40</v>
      </c>
      <c r="M63" s="860">
        <f t="shared" si="61"/>
        <v>40</v>
      </c>
      <c r="N63" s="836">
        <v>10</v>
      </c>
      <c r="O63" s="839">
        <v>10</v>
      </c>
      <c r="P63" s="863">
        <v>10</v>
      </c>
      <c r="Q63" s="866">
        <v>10</v>
      </c>
      <c r="R63" s="812">
        <f>+$J63</f>
        <v>683</v>
      </c>
      <c r="S63" s="231" t="s">
        <v>6129</v>
      </c>
      <c r="T63" s="235" t="s">
        <v>3822</v>
      </c>
      <c r="U63" s="235" t="s">
        <v>3827</v>
      </c>
      <c r="V63" s="235" t="s">
        <v>3830</v>
      </c>
      <c r="W63" s="231"/>
      <c r="X63" s="256">
        <v>44941</v>
      </c>
      <c r="Y63" s="256">
        <v>45291</v>
      </c>
      <c r="Z63" s="256">
        <v>44941</v>
      </c>
      <c r="AA63" s="256">
        <v>45291</v>
      </c>
      <c r="AB63" s="812">
        <f t="shared" ref="AB63" si="72">+$J63</f>
        <v>683</v>
      </c>
      <c r="AC63" s="1668">
        <f t="shared" ref="AC63" si="73">+L63</f>
        <v>40</v>
      </c>
      <c r="AD63" s="44">
        <f t="shared" si="24"/>
        <v>190</v>
      </c>
      <c r="AE63" s="44">
        <f t="shared" si="24"/>
        <v>0</v>
      </c>
      <c r="AF63" s="44">
        <f t="shared" si="24"/>
        <v>0</v>
      </c>
      <c r="AG63" s="44">
        <f t="shared" si="24"/>
        <v>0</v>
      </c>
      <c r="AH63" s="44">
        <f t="shared" si="24"/>
        <v>0</v>
      </c>
      <c r="AI63" s="44">
        <f t="shared" si="24"/>
        <v>0</v>
      </c>
      <c r="AJ63" s="44">
        <f t="shared" si="24"/>
        <v>0</v>
      </c>
      <c r="AK63" s="812">
        <f t="shared" ref="AK63" si="74">+$J63</f>
        <v>683</v>
      </c>
      <c r="AL63" s="1668">
        <f t="shared" si="65"/>
        <v>10</v>
      </c>
      <c r="AM63" s="44">
        <f>VLOOKUP(AK63,[17]Hoja1!$F$2:$H$16,3,FALSE)</f>
        <v>47.5</v>
      </c>
      <c r="AN63" s="47"/>
      <c r="AO63" s="47"/>
      <c r="AP63" s="47"/>
      <c r="AQ63" s="47"/>
      <c r="AR63" s="47"/>
      <c r="AS63" s="47"/>
      <c r="AT63" s="812">
        <f t="shared" ref="AT63" si="75">+$J63</f>
        <v>683</v>
      </c>
      <c r="AU63" s="1668">
        <f t="shared" si="67"/>
        <v>10</v>
      </c>
      <c r="AV63" s="44">
        <f>VLOOKUP(AT63,[17]Hoja1!$F$2:$H$16,3,FALSE)</f>
        <v>47.5</v>
      </c>
      <c r="AW63" s="47"/>
      <c r="AX63" s="47"/>
      <c r="AY63" s="47"/>
      <c r="AZ63" s="47"/>
      <c r="BA63" s="47"/>
      <c r="BB63" s="47"/>
      <c r="BC63" s="812">
        <f t="shared" ref="BC63" si="76">+$J63</f>
        <v>683</v>
      </c>
      <c r="BD63" s="1668">
        <f t="shared" si="69"/>
        <v>10</v>
      </c>
      <c r="BE63" s="44">
        <f>VLOOKUP(BC63,[17]Hoja1!$F$2:$H$16,3,FALSE)</f>
        <v>47.5</v>
      </c>
      <c r="BF63" s="47"/>
      <c r="BG63" s="47"/>
      <c r="BH63" s="47"/>
      <c r="BI63" s="47"/>
      <c r="BJ63" s="47"/>
      <c r="BK63" s="47"/>
      <c r="BL63" s="812">
        <f t="shared" ref="BL63" si="77">+$J63</f>
        <v>683</v>
      </c>
      <c r="BM63" s="1668">
        <f t="shared" si="71"/>
        <v>10</v>
      </c>
      <c r="BN63" s="44">
        <f>VLOOKUP(BL63,[17]Hoja1!$F$2:$H$16,3,FALSE)</f>
        <v>47.5</v>
      </c>
      <c r="BO63" s="47"/>
      <c r="BP63" s="47"/>
      <c r="BQ63" s="47"/>
      <c r="BR63" s="47"/>
      <c r="BS63" s="47"/>
      <c r="BT63" s="47"/>
      <c r="BU63" s="818"/>
      <c r="BV63" s="819"/>
      <c r="BW63" s="819"/>
      <c r="BX63" s="819"/>
      <c r="BY63" s="819"/>
      <c r="BZ63" s="819"/>
      <c r="CA63" s="819"/>
      <c r="CB63" s="819"/>
      <c r="CC63" s="820"/>
    </row>
    <row r="64" spans="1:81" s="58" customFormat="1" ht="40.200000000000003" customHeight="1" thickBot="1" x14ac:dyDescent="0.35">
      <c r="A64" s="34"/>
      <c r="B64" s="907"/>
      <c r="C64" s="869"/>
      <c r="D64" s="872"/>
      <c r="E64" s="852"/>
      <c r="F64" s="852"/>
      <c r="G64" s="852"/>
      <c r="H64" s="852"/>
      <c r="I64" s="1185"/>
      <c r="J64" s="813"/>
      <c r="K64" s="855"/>
      <c r="L64" s="858"/>
      <c r="M64" s="861"/>
      <c r="N64" s="837"/>
      <c r="O64" s="840"/>
      <c r="P64" s="864"/>
      <c r="Q64" s="867"/>
      <c r="R64" s="813"/>
      <c r="S64" s="39"/>
      <c r="T64" s="236"/>
      <c r="U64" s="236"/>
      <c r="V64" s="236"/>
      <c r="W64" s="39"/>
      <c r="X64" s="31"/>
      <c r="Y64" s="31"/>
      <c r="Z64" s="31"/>
      <c r="AA64" s="31"/>
      <c r="AB64" s="813"/>
      <c r="AC64" s="1669"/>
      <c r="AD64" s="51">
        <f t="shared" si="24"/>
        <v>0</v>
      </c>
      <c r="AE64" s="51">
        <f t="shared" si="24"/>
        <v>0</v>
      </c>
      <c r="AF64" s="51">
        <f t="shared" si="24"/>
        <v>0</v>
      </c>
      <c r="AG64" s="51">
        <f t="shared" si="24"/>
        <v>0</v>
      </c>
      <c r="AH64" s="51">
        <f t="shared" si="24"/>
        <v>0</v>
      </c>
      <c r="AI64" s="51">
        <f t="shared" si="24"/>
        <v>0</v>
      </c>
      <c r="AJ64" s="51">
        <f t="shared" si="24"/>
        <v>0</v>
      </c>
      <c r="AK64" s="813"/>
      <c r="AL64" s="1669"/>
      <c r="AM64" s="51">
        <f t="shared" si="2"/>
        <v>0</v>
      </c>
      <c r="AN64" s="257"/>
      <c r="AO64" s="257"/>
      <c r="AP64" s="257"/>
      <c r="AQ64" s="257"/>
      <c r="AR64" s="257"/>
      <c r="AS64" s="257"/>
      <c r="AT64" s="813"/>
      <c r="AU64" s="1669"/>
      <c r="AV64" s="51">
        <f t="shared" si="3"/>
        <v>0</v>
      </c>
      <c r="AW64" s="257"/>
      <c r="AX64" s="257"/>
      <c r="AY64" s="257"/>
      <c r="AZ64" s="257"/>
      <c r="BA64" s="257"/>
      <c r="BB64" s="257"/>
      <c r="BC64" s="813"/>
      <c r="BD64" s="1669"/>
      <c r="BE64" s="51">
        <f t="shared" si="4"/>
        <v>0</v>
      </c>
      <c r="BF64" s="257"/>
      <c r="BG64" s="257"/>
      <c r="BH64" s="257"/>
      <c r="BI64" s="257"/>
      <c r="BJ64" s="257"/>
      <c r="BK64" s="257"/>
      <c r="BL64" s="813"/>
      <c r="BM64" s="1669"/>
      <c r="BN64" s="51">
        <f t="shared" si="5"/>
        <v>0</v>
      </c>
      <c r="BO64" s="257"/>
      <c r="BP64" s="257"/>
      <c r="BQ64" s="257"/>
      <c r="BR64" s="257"/>
      <c r="BS64" s="257"/>
      <c r="BT64" s="257"/>
      <c r="BU64" s="821"/>
      <c r="BV64" s="822"/>
      <c r="BW64" s="822"/>
      <c r="BX64" s="822"/>
      <c r="BY64" s="822"/>
      <c r="BZ64" s="822"/>
      <c r="CA64" s="822"/>
      <c r="CB64" s="822"/>
      <c r="CC64" s="823"/>
    </row>
    <row r="65" spans="1:81" s="58" customFormat="1" ht="40.200000000000003" customHeight="1" thickTop="1" x14ac:dyDescent="0.3">
      <c r="A65" s="34"/>
      <c r="B65" s="907"/>
      <c r="C65" s="869"/>
      <c r="D65" s="872"/>
      <c r="E65" s="852"/>
      <c r="F65" s="852"/>
      <c r="G65" s="852"/>
      <c r="H65" s="852"/>
      <c r="I65" s="1185"/>
      <c r="J65" s="813"/>
      <c r="K65" s="855"/>
      <c r="L65" s="858"/>
      <c r="M65" s="861"/>
      <c r="N65" s="837"/>
      <c r="O65" s="840"/>
      <c r="P65" s="864"/>
      <c r="Q65" s="867"/>
      <c r="R65" s="813"/>
      <c r="S65" s="39"/>
      <c r="T65" s="236"/>
      <c r="U65" s="236"/>
      <c r="V65" s="236"/>
      <c r="W65" s="39"/>
      <c r="X65" s="31"/>
      <c r="Y65" s="31"/>
      <c r="Z65" s="31"/>
      <c r="AA65" s="31"/>
      <c r="AB65" s="813"/>
      <c r="AC65" s="1669"/>
      <c r="AD65" s="51">
        <f t="shared" si="24"/>
        <v>0</v>
      </c>
      <c r="AE65" s="51">
        <f t="shared" si="24"/>
        <v>0</v>
      </c>
      <c r="AF65" s="51">
        <f t="shared" si="24"/>
        <v>0</v>
      </c>
      <c r="AG65" s="51">
        <f t="shared" si="24"/>
        <v>0</v>
      </c>
      <c r="AH65" s="51">
        <f t="shared" si="24"/>
        <v>0</v>
      </c>
      <c r="AI65" s="51">
        <f t="shared" si="24"/>
        <v>0</v>
      </c>
      <c r="AJ65" s="51">
        <f t="shared" si="24"/>
        <v>0</v>
      </c>
      <c r="AK65" s="813"/>
      <c r="AL65" s="1669"/>
      <c r="AM65" s="51">
        <f t="shared" si="2"/>
        <v>0</v>
      </c>
      <c r="AN65" s="257"/>
      <c r="AO65" s="257"/>
      <c r="AP65" s="257"/>
      <c r="AQ65" s="257"/>
      <c r="AR65" s="257"/>
      <c r="AS65" s="257"/>
      <c r="AT65" s="813"/>
      <c r="AU65" s="1669"/>
      <c r="AV65" s="51">
        <f t="shared" si="3"/>
        <v>0</v>
      </c>
      <c r="AW65" s="257"/>
      <c r="AX65" s="257"/>
      <c r="AY65" s="257"/>
      <c r="AZ65" s="257"/>
      <c r="BA65" s="257"/>
      <c r="BB65" s="257"/>
      <c r="BC65" s="813"/>
      <c r="BD65" s="1669"/>
      <c r="BE65" s="44"/>
      <c r="BF65" s="257"/>
      <c r="BG65" s="257"/>
      <c r="BH65" s="257"/>
      <c r="BI65" s="257"/>
      <c r="BJ65" s="257"/>
      <c r="BK65" s="257"/>
      <c r="BL65" s="813"/>
      <c r="BM65" s="1669"/>
      <c r="BN65" s="44"/>
      <c r="BO65" s="257"/>
      <c r="BP65" s="257"/>
      <c r="BQ65" s="257"/>
      <c r="BR65" s="257"/>
      <c r="BS65" s="257"/>
      <c r="BT65" s="257"/>
      <c r="BU65" s="821"/>
      <c r="BV65" s="822"/>
      <c r="BW65" s="822"/>
      <c r="BX65" s="822"/>
      <c r="BY65" s="822"/>
      <c r="BZ65" s="822"/>
      <c r="CA65" s="822"/>
      <c r="CB65" s="822"/>
      <c r="CC65" s="823"/>
    </row>
    <row r="66" spans="1:81" s="58" customFormat="1" ht="40.200000000000003" customHeight="1" thickBot="1" x14ac:dyDescent="0.35">
      <c r="A66" s="34"/>
      <c r="B66" s="907"/>
      <c r="C66" s="869"/>
      <c r="D66" s="873"/>
      <c r="E66" s="853"/>
      <c r="F66" s="853"/>
      <c r="G66" s="853"/>
      <c r="H66" s="853"/>
      <c r="I66" s="1186"/>
      <c r="J66" s="814"/>
      <c r="K66" s="856"/>
      <c r="L66" s="859"/>
      <c r="M66" s="862"/>
      <c r="N66" s="838"/>
      <c r="O66" s="841"/>
      <c r="P66" s="865"/>
      <c r="Q66" s="874"/>
      <c r="R66" s="814"/>
      <c r="S66" s="232"/>
      <c r="T66" s="237"/>
      <c r="U66" s="237"/>
      <c r="V66" s="237"/>
      <c r="W66" s="232"/>
      <c r="X66" s="260"/>
      <c r="Y66" s="260"/>
      <c r="Z66" s="260"/>
      <c r="AA66" s="260"/>
      <c r="AB66" s="814"/>
      <c r="AC66" s="1670"/>
      <c r="AD66" s="46">
        <f t="shared" si="24"/>
        <v>0</v>
      </c>
      <c r="AE66" s="46">
        <f t="shared" si="24"/>
        <v>0</v>
      </c>
      <c r="AF66" s="46">
        <f t="shared" si="24"/>
        <v>0</v>
      </c>
      <c r="AG66" s="46">
        <f t="shared" si="24"/>
        <v>0</v>
      </c>
      <c r="AH66" s="46">
        <f t="shared" si="24"/>
        <v>0</v>
      </c>
      <c r="AI66" s="46">
        <f t="shared" si="24"/>
        <v>0</v>
      </c>
      <c r="AJ66" s="46">
        <f t="shared" si="24"/>
        <v>0</v>
      </c>
      <c r="AK66" s="814"/>
      <c r="AL66" s="1670"/>
      <c r="AM66" s="46">
        <f t="shared" si="2"/>
        <v>0</v>
      </c>
      <c r="AN66" s="49"/>
      <c r="AO66" s="49"/>
      <c r="AP66" s="49"/>
      <c r="AQ66" s="49"/>
      <c r="AR66" s="49"/>
      <c r="AS66" s="49"/>
      <c r="AT66" s="814"/>
      <c r="AU66" s="1670"/>
      <c r="AV66" s="46">
        <f t="shared" si="3"/>
        <v>0</v>
      </c>
      <c r="AW66" s="49"/>
      <c r="AX66" s="49"/>
      <c r="AY66" s="49"/>
      <c r="AZ66" s="49"/>
      <c r="BA66" s="49"/>
      <c r="BB66" s="49"/>
      <c r="BC66" s="814"/>
      <c r="BD66" s="1670"/>
      <c r="BE66" s="46">
        <f t="shared" si="4"/>
        <v>0</v>
      </c>
      <c r="BF66" s="49"/>
      <c r="BG66" s="49"/>
      <c r="BH66" s="49"/>
      <c r="BI66" s="49"/>
      <c r="BJ66" s="49"/>
      <c r="BK66" s="49"/>
      <c r="BL66" s="814"/>
      <c r="BM66" s="1670"/>
      <c r="BN66" s="46">
        <f t="shared" si="5"/>
        <v>0</v>
      </c>
      <c r="BO66" s="49"/>
      <c r="BP66" s="49"/>
      <c r="BQ66" s="49"/>
      <c r="BR66" s="49"/>
      <c r="BS66" s="49"/>
      <c r="BT66" s="49"/>
      <c r="BU66" s="824"/>
      <c r="BV66" s="825"/>
      <c r="BW66" s="825"/>
      <c r="BX66" s="825"/>
      <c r="BY66" s="825"/>
      <c r="BZ66" s="825"/>
      <c r="CA66" s="825"/>
      <c r="CB66" s="825"/>
      <c r="CC66" s="826"/>
    </row>
    <row r="67" spans="1:81" s="58" customFormat="1" ht="40.200000000000003" customHeight="1" thickTop="1" x14ac:dyDescent="0.3">
      <c r="A67" s="34"/>
      <c r="B67" s="907"/>
      <c r="C67" s="869"/>
      <c r="D67" s="871">
        <v>4599</v>
      </c>
      <c r="E67" s="851" t="s">
        <v>4222</v>
      </c>
      <c r="F67" s="851" t="s">
        <v>4090</v>
      </c>
      <c r="G67" s="851" t="s">
        <v>4317</v>
      </c>
      <c r="H67" s="851" t="s">
        <v>6107</v>
      </c>
      <c r="I67" s="1184">
        <v>2021004541056</v>
      </c>
      <c r="J67" s="812">
        <v>684</v>
      </c>
      <c r="K67" s="854" t="str">
        <f>+[17]Metas!K778</f>
        <v>Alcaldías del Área Metropolitana apoyadas para facilitar hacer negocios y crear empresa</v>
      </c>
      <c r="L67" s="857">
        <v>6</v>
      </c>
      <c r="M67" s="860">
        <f t="shared" si="61"/>
        <v>6</v>
      </c>
      <c r="N67" s="836">
        <v>0</v>
      </c>
      <c r="O67" s="839">
        <v>2</v>
      </c>
      <c r="P67" s="863">
        <v>2</v>
      </c>
      <c r="Q67" s="866">
        <v>2</v>
      </c>
      <c r="R67" s="812">
        <f>+$J67</f>
        <v>684</v>
      </c>
      <c r="S67" s="231" t="s">
        <v>6130</v>
      </c>
      <c r="T67" s="235" t="s">
        <v>3822</v>
      </c>
      <c r="U67" s="235" t="s">
        <v>3827</v>
      </c>
      <c r="V67" s="235" t="s">
        <v>3830</v>
      </c>
      <c r="W67" s="231"/>
      <c r="X67" s="256">
        <v>44941</v>
      </c>
      <c r="Y67" s="256">
        <v>45291</v>
      </c>
      <c r="Z67" s="256">
        <v>44941</v>
      </c>
      <c r="AA67" s="256">
        <v>45291</v>
      </c>
      <c r="AB67" s="812">
        <f t="shared" ref="AB67" si="78">+$J67</f>
        <v>684</v>
      </c>
      <c r="AC67" s="1668">
        <f t="shared" ref="AC67" si="79">+L67</f>
        <v>6</v>
      </c>
      <c r="AD67" s="44">
        <f t="shared" si="24"/>
        <v>190</v>
      </c>
      <c r="AE67" s="44">
        <f t="shared" si="24"/>
        <v>0</v>
      </c>
      <c r="AF67" s="44">
        <f t="shared" si="24"/>
        <v>0</v>
      </c>
      <c r="AG67" s="44">
        <f t="shared" si="24"/>
        <v>0</v>
      </c>
      <c r="AH67" s="44">
        <f t="shared" si="24"/>
        <v>0</v>
      </c>
      <c r="AI67" s="44">
        <f t="shared" si="24"/>
        <v>0</v>
      </c>
      <c r="AJ67" s="44">
        <f t="shared" si="24"/>
        <v>0</v>
      </c>
      <c r="AK67" s="812">
        <f t="shared" ref="AK67" si="80">+$J67</f>
        <v>684</v>
      </c>
      <c r="AL67" s="1665">
        <f t="shared" si="65"/>
        <v>0</v>
      </c>
      <c r="AM67" s="44">
        <f>VLOOKUP(AK67,[17]Hoja1!$F$2:$H$16,3,FALSE)</f>
        <v>47.5</v>
      </c>
      <c r="AN67" s="47"/>
      <c r="AO67" s="47"/>
      <c r="AP67" s="47"/>
      <c r="AQ67" s="47"/>
      <c r="AR67" s="47"/>
      <c r="AS67" s="47"/>
      <c r="AT67" s="812">
        <f t="shared" ref="AT67" si="81">+$J67</f>
        <v>684</v>
      </c>
      <c r="AU67" s="1665">
        <f t="shared" si="67"/>
        <v>2</v>
      </c>
      <c r="AV67" s="44">
        <f>VLOOKUP(AT67,[17]Hoja1!$F$2:$H$16,3,FALSE)</f>
        <v>47.5</v>
      </c>
      <c r="AW67" s="47"/>
      <c r="AX67" s="47"/>
      <c r="AY67" s="47"/>
      <c r="AZ67" s="47"/>
      <c r="BA67" s="47"/>
      <c r="BB67" s="47"/>
      <c r="BC67" s="812">
        <f t="shared" ref="BC67" si="82">+$J67</f>
        <v>684</v>
      </c>
      <c r="BD67" s="1665">
        <f t="shared" si="69"/>
        <v>2</v>
      </c>
      <c r="BE67" s="44">
        <f>VLOOKUP(BC67,[17]Hoja1!$F$2:$H$16,3,FALSE)</f>
        <v>47.5</v>
      </c>
      <c r="BF67" s="47"/>
      <c r="BG67" s="47"/>
      <c r="BH67" s="47"/>
      <c r="BI67" s="47"/>
      <c r="BJ67" s="47"/>
      <c r="BK67" s="47"/>
      <c r="BL67" s="812">
        <f t="shared" ref="BL67" si="83">+$J67</f>
        <v>684</v>
      </c>
      <c r="BM67" s="1665">
        <f t="shared" si="71"/>
        <v>2</v>
      </c>
      <c r="BN67" s="44">
        <f>VLOOKUP(BL67,[17]Hoja1!$F$2:$H$16,3,FALSE)</f>
        <v>47.5</v>
      </c>
      <c r="BO67" s="47"/>
      <c r="BP67" s="47"/>
      <c r="BQ67" s="47"/>
      <c r="BR67" s="47"/>
      <c r="BS67" s="47"/>
      <c r="BT67" s="47"/>
      <c r="BU67" s="818"/>
      <c r="BV67" s="819"/>
      <c r="BW67" s="819"/>
      <c r="BX67" s="819"/>
      <c r="BY67" s="819"/>
      <c r="BZ67" s="819"/>
      <c r="CA67" s="819"/>
      <c r="CB67" s="819"/>
      <c r="CC67" s="820"/>
    </row>
    <row r="68" spans="1:81" s="58" customFormat="1" ht="40.200000000000003" customHeight="1" x14ac:dyDescent="0.3">
      <c r="A68" s="34"/>
      <c r="B68" s="907"/>
      <c r="C68" s="869"/>
      <c r="D68" s="872"/>
      <c r="E68" s="852"/>
      <c r="F68" s="852"/>
      <c r="G68" s="852"/>
      <c r="H68" s="852"/>
      <c r="I68" s="1185"/>
      <c r="J68" s="813"/>
      <c r="K68" s="855"/>
      <c r="L68" s="858"/>
      <c r="M68" s="861"/>
      <c r="N68" s="837"/>
      <c r="O68" s="840"/>
      <c r="P68" s="864"/>
      <c r="Q68" s="867"/>
      <c r="R68" s="813"/>
      <c r="S68" s="39"/>
      <c r="T68" s="236"/>
      <c r="U68" s="236"/>
      <c r="V68" s="236"/>
      <c r="W68" s="39"/>
      <c r="X68" s="31"/>
      <c r="Y68" s="31"/>
      <c r="Z68" s="31"/>
      <c r="AA68" s="31"/>
      <c r="AB68" s="813"/>
      <c r="AC68" s="1669"/>
      <c r="AD68" s="51">
        <f t="shared" si="24"/>
        <v>0</v>
      </c>
      <c r="AE68" s="51">
        <f t="shared" si="24"/>
        <v>0</v>
      </c>
      <c r="AF68" s="51">
        <f t="shared" si="24"/>
        <v>0</v>
      </c>
      <c r="AG68" s="51">
        <f t="shared" ref="AG68:AJ70" si="84">+AP68+AY68+BH68+BQ68</f>
        <v>0</v>
      </c>
      <c r="AH68" s="51">
        <f t="shared" si="84"/>
        <v>0</v>
      </c>
      <c r="AI68" s="51">
        <f t="shared" si="84"/>
        <v>0</v>
      </c>
      <c r="AJ68" s="51">
        <f t="shared" si="84"/>
        <v>0</v>
      </c>
      <c r="AK68" s="813"/>
      <c r="AL68" s="1666"/>
      <c r="AM68" s="51">
        <f t="shared" si="2"/>
        <v>0</v>
      </c>
      <c r="AN68" s="257"/>
      <c r="AO68" s="257"/>
      <c r="AP68" s="257"/>
      <c r="AQ68" s="257"/>
      <c r="AR68" s="257"/>
      <c r="AS68" s="257"/>
      <c r="AT68" s="813"/>
      <c r="AU68" s="1666"/>
      <c r="AV68" s="51">
        <f t="shared" si="3"/>
        <v>0</v>
      </c>
      <c r="AW68" s="257"/>
      <c r="AX68" s="257"/>
      <c r="AY68" s="257"/>
      <c r="AZ68" s="257"/>
      <c r="BA68" s="257"/>
      <c r="BB68" s="257"/>
      <c r="BC68" s="813"/>
      <c r="BD68" s="1666"/>
      <c r="BE68" s="51">
        <f t="shared" si="4"/>
        <v>0</v>
      </c>
      <c r="BF68" s="257"/>
      <c r="BG68" s="257"/>
      <c r="BH68" s="257"/>
      <c r="BI68" s="257"/>
      <c r="BJ68" s="257"/>
      <c r="BK68" s="257"/>
      <c r="BL68" s="813"/>
      <c r="BM68" s="1666"/>
      <c r="BN68" s="51">
        <f t="shared" si="5"/>
        <v>0</v>
      </c>
      <c r="BO68" s="257"/>
      <c r="BP68" s="257"/>
      <c r="BQ68" s="257"/>
      <c r="BR68" s="257"/>
      <c r="BS68" s="257"/>
      <c r="BT68" s="257"/>
      <c r="BU68" s="821"/>
      <c r="BV68" s="822"/>
      <c r="BW68" s="822"/>
      <c r="BX68" s="822"/>
      <c r="BY68" s="822"/>
      <c r="BZ68" s="822"/>
      <c r="CA68" s="822"/>
      <c r="CB68" s="822"/>
      <c r="CC68" s="823"/>
    </row>
    <row r="69" spans="1:81" s="58" customFormat="1" ht="40.200000000000003" customHeight="1" x14ac:dyDescent="0.3">
      <c r="A69" s="34"/>
      <c r="B69" s="907"/>
      <c r="C69" s="869"/>
      <c r="D69" s="872"/>
      <c r="E69" s="852"/>
      <c r="F69" s="852"/>
      <c r="G69" s="852"/>
      <c r="H69" s="852"/>
      <c r="I69" s="1185"/>
      <c r="J69" s="813"/>
      <c r="K69" s="855"/>
      <c r="L69" s="858"/>
      <c r="M69" s="861"/>
      <c r="N69" s="837"/>
      <c r="O69" s="840"/>
      <c r="P69" s="864"/>
      <c r="Q69" s="867"/>
      <c r="R69" s="813"/>
      <c r="S69" s="39"/>
      <c r="T69" s="236"/>
      <c r="U69" s="236"/>
      <c r="V69" s="236"/>
      <c r="W69" s="39"/>
      <c r="X69" s="31"/>
      <c r="Y69" s="31"/>
      <c r="Z69" s="31"/>
      <c r="AA69" s="31"/>
      <c r="AB69" s="813"/>
      <c r="AC69" s="1669"/>
      <c r="AD69" s="51">
        <f t="shared" ref="AD69:AF70" si="85">+AM69+AV69+BE69+BN69</f>
        <v>0</v>
      </c>
      <c r="AE69" s="51">
        <f t="shared" si="85"/>
        <v>0</v>
      </c>
      <c r="AF69" s="51">
        <f t="shared" si="85"/>
        <v>0</v>
      </c>
      <c r="AG69" s="51">
        <f t="shared" si="84"/>
        <v>0</v>
      </c>
      <c r="AH69" s="51">
        <f t="shared" si="84"/>
        <v>0</v>
      </c>
      <c r="AI69" s="51">
        <f t="shared" si="84"/>
        <v>0</v>
      </c>
      <c r="AJ69" s="51">
        <f t="shared" si="84"/>
        <v>0</v>
      </c>
      <c r="AK69" s="813"/>
      <c r="AL69" s="1666"/>
      <c r="AM69" s="51">
        <f t="shared" si="2"/>
        <v>0</v>
      </c>
      <c r="AN69" s="257"/>
      <c r="AO69" s="257"/>
      <c r="AP69" s="257"/>
      <c r="AQ69" s="257"/>
      <c r="AR69" s="257"/>
      <c r="AS69" s="257"/>
      <c r="AT69" s="813"/>
      <c r="AU69" s="1666"/>
      <c r="AV69" s="51">
        <f t="shared" si="3"/>
        <v>0</v>
      </c>
      <c r="AW69" s="257"/>
      <c r="AX69" s="257"/>
      <c r="AY69" s="257"/>
      <c r="AZ69" s="257"/>
      <c r="BA69" s="257"/>
      <c r="BB69" s="257"/>
      <c r="BC69" s="813"/>
      <c r="BD69" s="1666"/>
      <c r="BE69" s="51">
        <f t="shared" si="4"/>
        <v>0</v>
      </c>
      <c r="BF69" s="257"/>
      <c r="BG69" s="257"/>
      <c r="BH69" s="257"/>
      <c r="BI69" s="257"/>
      <c r="BJ69" s="257"/>
      <c r="BK69" s="257"/>
      <c r="BL69" s="813"/>
      <c r="BM69" s="1666"/>
      <c r="BN69" s="51">
        <f t="shared" si="5"/>
        <v>0</v>
      </c>
      <c r="BO69" s="257"/>
      <c r="BP69" s="257"/>
      <c r="BQ69" s="257"/>
      <c r="BR69" s="257"/>
      <c r="BS69" s="257"/>
      <c r="BT69" s="257"/>
      <c r="BU69" s="821"/>
      <c r="BV69" s="822"/>
      <c r="BW69" s="822"/>
      <c r="BX69" s="822"/>
      <c r="BY69" s="822"/>
      <c r="BZ69" s="822"/>
      <c r="CA69" s="822"/>
      <c r="CB69" s="822"/>
      <c r="CC69" s="823"/>
    </row>
    <row r="70" spans="1:81" s="58" customFormat="1" ht="40.200000000000003" customHeight="1" thickBot="1" x14ac:dyDescent="0.35">
      <c r="A70" s="34"/>
      <c r="B70" s="908"/>
      <c r="C70" s="870"/>
      <c r="D70" s="873"/>
      <c r="E70" s="853"/>
      <c r="F70" s="853"/>
      <c r="G70" s="853"/>
      <c r="H70" s="853"/>
      <c r="I70" s="1186"/>
      <c r="J70" s="814"/>
      <c r="K70" s="856"/>
      <c r="L70" s="859"/>
      <c r="M70" s="862"/>
      <c r="N70" s="838"/>
      <c r="O70" s="841"/>
      <c r="P70" s="865"/>
      <c r="Q70" s="874"/>
      <c r="R70" s="814"/>
      <c r="S70" s="232"/>
      <c r="T70" s="237"/>
      <c r="U70" s="237"/>
      <c r="V70" s="237"/>
      <c r="W70" s="232"/>
      <c r="X70" s="260"/>
      <c r="Y70" s="260"/>
      <c r="Z70" s="260"/>
      <c r="AA70" s="260"/>
      <c r="AB70" s="814"/>
      <c r="AC70" s="1670"/>
      <c r="AD70" s="46">
        <f t="shared" si="85"/>
        <v>0</v>
      </c>
      <c r="AE70" s="46">
        <f t="shared" si="85"/>
        <v>0</v>
      </c>
      <c r="AF70" s="46">
        <f t="shared" si="85"/>
        <v>0</v>
      </c>
      <c r="AG70" s="46">
        <f t="shared" si="84"/>
        <v>0</v>
      </c>
      <c r="AH70" s="46">
        <f t="shared" si="84"/>
        <v>0</v>
      </c>
      <c r="AI70" s="46">
        <f t="shared" si="84"/>
        <v>0</v>
      </c>
      <c r="AJ70" s="46">
        <f t="shared" si="84"/>
        <v>0</v>
      </c>
      <c r="AK70" s="814"/>
      <c r="AL70" s="1667"/>
      <c r="AM70" s="46">
        <f t="shared" si="2"/>
        <v>0</v>
      </c>
      <c r="AN70" s="49"/>
      <c r="AO70" s="49"/>
      <c r="AP70" s="49"/>
      <c r="AQ70" s="49"/>
      <c r="AR70" s="49"/>
      <c r="AS70" s="49"/>
      <c r="AT70" s="814"/>
      <c r="AU70" s="1667"/>
      <c r="AV70" s="46">
        <f t="shared" si="3"/>
        <v>0</v>
      </c>
      <c r="AW70" s="49"/>
      <c r="AX70" s="49"/>
      <c r="AY70" s="49"/>
      <c r="AZ70" s="49"/>
      <c r="BA70" s="49"/>
      <c r="BB70" s="49"/>
      <c r="BC70" s="814"/>
      <c r="BD70" s="1667"/>
      <c r="BE70" s="46">
        <f t="shared" si="4"/>
        <v>0</v>
      </c>
      <c r="BF70" s="49"/>
      <c r="BG70" s="49"/>
      <c r="BH70" s="49"/>
      <c r="BI70" s="49"/>
      <c r="BJ70" s="49"/>
      <c r="BK70" s="49"/>
      <c r="BL70" s="814"/>
      <c r="BM70" s="1667"/>
      <c r="BN70" s="46">
        <f t="shared" si="5"/>
        <v>0</v>
      </c>
      <c r="BO70" s="49"/>
      <c r="BP70" s="49"/>
      <c r="BQ70" s="49"/>
      <c r="BR70" s="49"/>
      <c r="BS70" s="49"/>
      <c r="BT70" s="49"/>
      <c r="BU70" s="824"/>
      <c r="BV70" s="825"/>
      <c r="BW70" s="825"/>
      <c r="BX70" s="825"/>
      <c r="BY70" s="825"/>
      <c r="BZ70" s="825"/>
      <c r="CA70" s="825"/>
      <c r="CB70" s="825"/>
      <c r="CC70" s="826"/>
    </row>
    <row r="71" spans="1:81" ht="40.200000000000003" customHeight="1" thickTop="1" x14ac:dyDescent="0.3"/>
  </sheetData>
  <mergeCells count="551">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C2:H2"/>
    <mergeCell ref="L2:Q2"/>
    <mergeCell ref="R2:S2"/>
    <mergeCell ref="T2:V2"/>
    <mergeCell ref="W2:AA2"/>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BC4:BE4"/>
    <mergeCell ref="BF4:BK4"/>
    <mergeCell ref="BL4:BT5"/>
    <mergeCell ref="BU4:BW4"/>
    <mergeCell ref="BX4:CC4"/>
    <mergeCell ref="L5:Q5"/>
    <mergeCell ref="T5:V5"/>
    <mergeCell ref="W5:AA5"/>
    <mergeCell ref="AK5:AM5"/>
    <mergeCell ref="AN5:AS5"/>
    <mergeCell ref="BC5:BE5"/>
    <mergeCell ref="BF5:BK5"/>
    <mergeCell ref="BU5:BW5"/>
    <mergeCell ref="BX5:CC5"/>
    <mergeCell ref="B7:B9"/>
    <mergeCell ref="C7:C9"/>
    <mergeCell ref="D7:D9"/>
    <mergeCell ref="E7:E9"/>
    <mergeCell ref="F7:F9"/>
    <mergeCell ref="G7:G9"/>
    <mergeCell ref="B2:B5"/>
    <mergeCell ref="N7:N9"/>
    <mergeCell ref="O7:O9"/>
    <mergeCell ref="P7:P9"/>
    <mergeCell ref="Q7:Q9"/>
    <mergeCell ref="R7:R9"/>
    <mergeCell ref="S7:S9"/>
    <mergeCell ref="H7:H9"/>
    <mergeCell ref="I7:I9"/>
    <mergeCell ref="J7:J9"/>
    <mergeCell ref="K7:K9"/>
    <mergeCell ref="L7:L9"/>
    <mergeCell ref="M7:M9"/>
    <mergeCell ref="AC7:AC9"/>
    <mergeCell ref="AD7:AJ7"/>
    <mergeCell ref="AK7:AK9"/>
    <mergeCell ref="AL7:AL9"/>
    <mergeCell ref="AM7:AS7"/>
    <mergeCell ref="AR8:AR9"/>
    <mergeCell ref="AS8:AS9"/>
    <mergeCell ref="T7:T9"/>
    <mergeCell ref="U7:U9"/>
    <mergeCell ref="V7:V9"/>
    <mergeCell ref="W7:W9"/>
    <mergeCell ref="X7:Y7"/>
    <mergeCell ref="Z7:AA7"/>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L11:L14"/>
    <mergeCell ref="M11:M14"/>
    <mergeCell ref="N11:N14"/>
    <mergeCell ref="O11:O14"/>
    <mergeCell ref="BS8:BS9"/>
    <mergeCell ref="BT8:BT9"/>
    <mergeCell ref="B11:B70"/>
    <mergeCell ref="C11:C26"/>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BM11:BM14"/>
    <mergeCell ref="BU11:CC11"/>
    <mergeCell ref="BU12:CC12"/>
    <mergeCell ref="BU13:CC13"/>
    <mergeCell ref="BU14:CC14"/>
    <mergeCell ref="D15:D18"/>
    <mergeCell ref="E15:E18"/>
    <mergeCell ref="F15:F18"/>
    <mergeCell ref="G15:G18"/>
    <mergeCell ref="H15:H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O15:O18"/>
    <mergeCell ref="P15:P18"/>
    <mergeCell ref="Q15:Q18"/>
    <mergeCell ref="R15:R18"/>
    <mergeCell ref="AB15:AB18"/>
    <mergeCell ref="AC15:AC18"/>
    <mergeCell ref="I15:I18"/>
    <mergeCell ref="J15:J18"/>
    <mergeCell ref="K15:K18"/>
    <mergeCell ref="L15:L18"/>
    <mergeCell ref="M15:M18"/>
    <mergeCell ref="N15:N18"/>
    <mergeCell ref="BL15:BL18"/>
    <mergeCell ref="BM15:BM18"/>
    <mergeCell ref="BU15:CC15"/>
    <mergeCell ref="BU16:CC16"/>
    <mergeCell ref="BU17:CC17"/>
    <mergeCell ref="BU18:CC18"/>
    <mergeCell ref="AK15:AK18"/>
    <mergeCell ref="AL15:AL18"/>
    <mergeCell ref="AT15:AT18"/>
    <mergeCell ref="AU15:AU18"/>
    <mergeCell ref="BC15:BC18"/>
    <mergeCell ref="BD15:BD18"/>
    <mergeCell ref="L19:L22"/>
    <mergeCell ref="M19:M22"/>
    <mergeCell ref="N19:N22"/>
    <mergeCell ref="O19:O22"/>
    <mergeCell ref="D19:D22"/>
    <mergeCell ref="E19:E22"/>
    <mergeCell ref="F19:F22"/>
    <mergeCell ref="G19:G22"/>
    <mergeCell ref="H19:H22"/>
    <mergeCell ref="I19:I22"/>
    <mergeCell ref="BM19:BM22"/>
    <mergeCell ref="BU19:CC19"/>
    <mergeCell ref="BU20:CC20"/>
    <mergeCell ref="BU21:CC21"/>
    <mergeCell ref="BU22:CC22"/>
    <mergeCell ref="D23:D26"/>
    <mergeCell ref="E23:E26"/>
    <mergeCell ref="F23:F26"/>
    <mergeCell ref="G23:G26"/>
    <mergeCell ref="H23:H26"/>
    <mergeCell ref="AL19:AL22"/>
    <mergeCell ref="AT19:AT22"/>
    <mergeCell ref="AU19:AU22"/>
    <mergeCell ref="BC19:BC22"/>
    <mergeCell ref="BD19:BD22"/>
    <mergeCell ref="BL19:BL22"/>
    <mergeCell ref="P19:P22"/>
    <mergeCell ref="Q19:Q22"/>
    <mergeCell ref="R19:R22"/>
    <mergeCell ref="AB19:AB22"/>
    <mergeCell ref="AC19:AC22"/>
    <mergeCell ref="AK19:AK22"/>
    <mergeCell ref="J19:J22"/>
    <mergeCell ref="K19:K22"/>
    <mergeCell ref="O23:O26"/>
    <mergeCell ref="P23:P26"/>
    <mergeCell ref="Q23:Q26"/>
    <mergeCell ref="R23:R26"/>
    <mergeCell ref="AB23:AB26"/>
    <mergeCell ref="AC23:AC26"/>
    <mergeCell ref="I23:I26"/>
    <mergeCell ref="J23:J26"/>
    <mergeCell ref="K23:K26"/>
    <mergeCell ref="L23:L26"/>
    <mergeCell ref="M23:M26"/>
    <mergeCell ref="N23:N26"/>
    <mergeCell ref="BL23:BL26"/>
    <mergeCell ref="BM23:BM26"/>
    <mergeCell ref="BU23:CC23"/>
    <mergeCell ref="BU24:CC24"/>
    <mergeCell ref="BU25:CC25"/>
    <mergeCell ref="BU26:CC26"/>
    <mergeCell ref="AK23:AK26"/>
    <mergeCell ref="AL23:AL26"/>
    <mergeCell ref="AT23:AT26"/>
    <mergeCell ref="AU23:AU26"/>
    <mergeCell ref="BC23:BC26"/>
    <mergeCell ref="BD23:BD26"/>
    <mergeCell ref="C27:C58"/>
    <mergeCell ref="D27:D30"/>
    <mergeCell ref="E27:E30"/>
    <mergeCell ref="F27:F30"/>
    <mergeCell ref="G27:G30"/>
    <mergeCell ref="H27:H30"/>
    <mergeCell ref="D31:D34"/>
    <mergeCell ref="E31:E34"/>
    <mergeCell ref="F31:F34"/>
    <mergeCell ref="G31:G34"/>
    <mergeCell ref="O27:O30"/>
    <mergeCell ref="P27:P30"/>
    <mergeCell ref="Q27:Q30"/>
    <mergeCell ref="R27:R30"/>
    <mergeCell ref="AB27:AB30"/>
    <mergeCell ref="AC27:AC30"/>
    <mergeCell ref="I27:I30"/>
    <mergeCell ref="J27:J30"/>
    <mergeCell ref="K27:K30"/>
    <mergeCell ref="L27:L30"/>
    <mergeCell ref="M27:M30"/>
    <mergeCell ref="N27:N30"/>
    <mergeCell ref="BL27:BL30"/>
    <mergeCell ref="BM27:BM30"/>
    <mergeCell ref="BU27:CC27"/>
    <mergeCell ref="BU28:CC28"/>
    <mergeCell ref="BU29:CC29"/>
    <mergeCell ref="BU30:CC30"/>
    <mergeCell ref="AK27:AK30"/>
    <mergeCell ref="AL27:AL30"/>
    <mergeCell ref="AT27:AT30"/>
    <mergeCell ref="AU27:AU30"/>
    <mergeCell ref="BC27:BC30"/>
    <mergeCell ref="BD27:BD30"/>
    <mergeCell ref="N31:N34"/>
    <mergeCell ref="O31:O34"/>
    <mergeCell ref="P31:P34"/>
    <mergeCell ref="Q31:Q34"/>
    <mergeCell ref="R31:R34"/>
    <mergeCell ref="AB31:AB34"/>
    <mergeCell ref="H31:H34"/>
    <mergeCell ref="I31:I34"/>
    <mergeCell ref="J31:J34"/>
    <mergeCell ref="K31:K34"/>
    <mergeCell ref="L31:L34"/>
    <mergeCell ref="M31:M34"/>
    <mergeCell ref="BD31:BD34"/>
    <mergeCell ref="BL31:BL34"/>
    <mergeCell ref="BM31:BM34"/>
    <mergeCell ref="BU31:CC31"/>
    <mergeCell ref="BU32:CC32"/>
    <mergeCell ref="BU33:CC33"/>
    <mergeCell ref="BU34:CC34"/>
    <mergeCell ref="AC31:AC34"/>
    <mergeCell ref="AK31:AK34"/>
    <mergeCell ref="AL31:AL34"/>
    <mergeCell ref="AT31:AT34"/>
    <mergeCell ref="AU31:AU34"/>
    <mergeCell ref="BC31:BC34"/>
    <mergeCell ref="L35:L38"/>
    <mergeCell ref="M35:M38"/>
    <mergeCell ref="N35:N38"/>
    <mergeCell ref="O35:O38"/>
    <mergeCell ref="D35:D38"/>
    <mergeCell ref="E35:E38"/>
    <mergeCell ref="F35:F38"/>
    <mergeCell ref="G35:G38"/>
    <mergeCell ref="H35:H38"/>
    <mergeCell ref="I35:I38"/>
    <mergeCell ref="BM35:BM38"/>
    <mergeCell ref="BU35:CC35"/>
    <mergeCell ref="BU36:CC36"/>
    <mergeCell ref="BU37:CC37"/>
    <mergeCell ref="BU38:CC38"/>
    <mergeCell ref="D39:D42"/>
    <mergeCell ref="E39:E42"/>
    <mergeCell ref="F39:F42"/>
    <mergeCell ref="G39:G42"/>
    <mergeCell ref="H39:H42"/>
    <mergeCell ref="AL35:AL38"/>
    <mergeCell ref="AT35:AT38"/>
    <mergeCell ref="AU35:AU38"/>
    <mergeCell ref="BC35:BC38"/>
    <mergeCell ref="BD35:BD38"/>
    <mergeCell ref="BL35:BL38"/>
    <mergeCell ref="P35:P38"/>
    <mergeCell ref="Q35:Q38"/>
    <mergeCell ref="R35:R38"/>
    <mergeCell ref="AB35:AB38"/>
    <mergeCell ref="AC35:AC38"/>
    <mergeCell ref="AK35:AK38"/>
    <mergeCell ref="J35:J38"/>
    <mergeCell ref="K35:K38"/>
    <mergeCell ref="O39:O42"/>
    <mergeCell ref="P39:P42"/>
    <mergeCell ref="Q39:Q42"/>
    <mergeCell ref="R39:R42"/>
    <mergeCell ref="AB39:AB42"/>
    <mergeCell ref="AC39:AC42"/>
    <mergeCell ref="I39:I42"/>
    <mergeCell ref="J39:J42"/>
    <mergeCell ref="K39:K42"/>
    <mergeCell ref="L39:L42"/>
    <mergeCell ref="M39:M42"/>
    <mergeCell ref="N39:N42"/>
    <mergeCell ref="BL39:BL42"/>
    <mergeCell ref="BM39:BM42"/>
    <mergeCell ref="BU39:CC39"/>
    <mergeCell ref="BU40:CC40"/>
    <mergeCell ref="BU41:CC41"/>
    <mergeCell ref="BU42:CC42"/>
    <mergeCell ref="AK39:AK42"/>
    <mergeCell ref="AL39:AL42"/>
    <mergeCell ref="AT39:AT42"/>
    <mergeCell ref="AU39:AU42"/>
    <mergeCell ref="BC39:BC42"/>
    <mergeCell ref="BD39:BD42"/>
    <mergeCell ref="L43:L46"/>
    <mergeCell ref="M43:M46"/>
    <mergeCell ref="N43:N46"/>
    <mergeCell ref="O43:O46"/>
    <mergeCell ref="D43:D46"/>
    <mergeCell ref="E43:E46"/>
    <mergeCell ref="F43:F46"/>
    <mergeCell ref="G43:G46"/>
    <mergeCell ref="H43:H46"/>
    <mergeCell ref="I43:I46"/>
    <mergeCell ref="BM43:BM46"/>
    <mergeCell ref="BU43:CC43"/>
    <mergeCell ref="BU44:CC44"/>
    <mergeCell ref="BU45:CC45"/>
    <mergeCell ref="BU46:CC46"/>
    <mergeCell ref="D47:D50"/>
    <mergeCell ref="E47:E50"/>
    <mergeCell ref="F47:F50"/>
    <mergeCell ref="G47:G50"/>
    <mergeCell ref="H47:H50"/>
    <mergeCell ref="AL43:AL46"/>
    <mergeCell ref="AT43:AT46"/>
    <mergeCell ref="AU43:AU46"/>
    <mergeCell ref="BC43:BC46"/>
    <mergeCell ref="BD43:BD46"/>
    <mergeCell ref="BL43:BL46"/>
    <mergeCell ref="P43:P46"/>
    <mergeCell ref="Q43:Q46"/>
    <mergeCell ref="R43:R46"/>
    <mergeCell ref="AB43:AB46"/>
    <mergeCell ref="AC43:AC46"/>
    <mergeCell ref="AK43:AK46"/>
    <mergeCell ref="J43:J46"/>
    <mergeCell ref="K43:K46"/>
    <mergeCell ref="O47:O50"/>
    <mergeCell ref="P47:P50"/>
    <mergeCell ref="Q47:Q50"/>
    <mergeCell ref="R47:R50"/>
    <mergeCell ref="AB47:AB50"/>
    <mergeCell ref="AC47:AC50"/>
    <mergeCell ref="I47:I50"/>
    <mergeCell ref="J47:J50"/>
    <mergeCell ref="K47:K50"/>
    <mergeCell ref="L47:L50"/>
    <mergeCell ref="M47:M50"/>
    <mergeCell ref="N47:N50"/>
    <mergeCell ref="BL47:BL50"/>
    <mergeCell ref="BM47:BM50"/>
    <mergeCell ref="BU47:CC47"/>
    <mergeCell ref="BU48:CC48"/>
    <mergeCell ref="BU49:CC49"/>
    <mergeCell ref="BU50:CC50"/>
    <mergeCell ref="AK47:AK50"/>
    <mergeCell ref="AL47:AL50"/>
    <mergeCell ref="AT47:AT50"/>
    <mergeCell ref="AU47:AU50"/>
    <mergeCell ref="BC47:BC50"/>
    <mergeCell ref="BD47:BD50"/>
    <mergeCell ref="L51:L54"/>
    <mergeCell ref="M51:M54"/>
    <mergeCell ref="N51:N54"/>
    <mergeCell ref="O51:O54"/>
    <mergeCell ref="D51:D54"/>
    <mergeCell ref="E51:E54"/>
    <mergeCell ref="F51:F54"/>
    <mergeCell ref="G51:G54"/>
    <mergeCell ref="H51:H54"/>
    <mergeCell ref="I51:I54"/>
    <mergeCell ref="BM51:BM54"/>
    <mergeCell ref="BU51:CC51"/>
    <mergeCell ref="BU52:CC52"/>
    <mergeCell ref="BU53:CC53"/>
    <mergeCell ref="BU54:CC54"/>
    <mergeCell ref="D55:D58"/>
    <mergeCell ref="E55:E58"/>
    <mergeCell ref="F55:F58"/>
    <mergeCell ref="G55:G58"/>
    <mergeCell ref="H55:H58"/>
    <mergeCell ref="AL51:AL54"/>
    <mergeCell ref="AT51:AT54"/>
    <mergeCell ref="AU51:AU54"/>
    <mergeCell ref="BC51:BC54"/>
    <mergeCell ref="BD51:BD54"/>
    <mergeCell ref="BL51:BL54"/>
    <mergeCell ref="P51:P54"/>
    <mergeCell ref="Q51:Q54"/>
    <mergeCell ref="R51:R54"/>
    <mergeCell ref="AB51:AB54"/>
    <mergeCell ref="AC51:AC54"/>
    <mergeCell ref="AK51:AK54"/>
    <mergeCell ref="J51:J54"/>
    <mergeCell ref="K51:K54"/>
    <mergeCell ref="O55:O58"/>
    <mergeCell ref="P55:P58"/>
    <mergeCell ref="Q55:Q58"/>
    <mergeCell ref="R55:R58"/>
    <mergeCell ref="AB55:AB58"/>
    <mergeCell ref="AC55:AC58"/>
    <mergeCell ref="I55:I58"/>
    <mergeCell ref="J55:J58"/>
    <mergeCell ref="K55:K58"/>
    <mergeCell ref="L55:L58"/>
    <mergeCell ref="M55:M58"/>
    <mergeCell ref="N55:N58"/>
    <mergeCell ref="BL55:BL58"/>
    <mergeCell ref="BM55:BM58"/>
    <mergeCell ref="BU55:CC55"/>
    <mergeCell ref="BU56:CC56"/>
    <mergeCell ref="BU57:CC57"/>
    <mergeCell ref="BU58:CC58"/>
    <mergeCell ref="AK55:AK58"/>
    <mergeCell ref="AL55:AL58"/>
    <mergeCell ref="AT55:AT58"/>
    <mergeCell ref="AU55:AU58"/>
    <mergeCell ref="BC55:BC58"/>
    <mergeCell ref="BD55:BD58"/>
    <mergeCell ref="C59:C70"/>
    <mergeCell ref="D59:D62"/>
    <mergeCell ref="E59:E62"/>
    <mergeCell ref="F59:F62"/>
    <mergeCell ref="G59:G62"/>
    <mergeCell ref="H59:H62"/>
    <mergeCell ref="D63:D66"/>
    <mergeCell ref="E63:E66"/>
    <mergeCell ref="F63:F66"/>
    <mergeCell ref="G63:G66"/>
    <mergeCell ref="O59:O62"/>
    <mergeCell ref="P59:P62"/>
    <mergeCell ref="Q59:Q62"/>
    <mergeCell ref="R59:R62"/>
    <mergeCell ref="AB59:AB62"/>
    <mergeCell ref="AC59:AC62"/>
    <mergeCell ref="I59:I62"/>
    <mergeCell ref="J59:J62"/>
    <mergeCell ref="K59:K62"/>
    <mergeCell ref="L59:L62"/>
    <mergeCell ref="M59:M62"/>
    <mergeCell ref="N59:N62"/>
    <mergeCell ref="BL59:BL62"/>
    <mergeCell ref="BM59:BM62"/>
    <mergeCell ref="BU59:CC59"/>
    <mergeCell ref="BU60:CC60"/>
    <mergeCell ref="BU61:CC61"/>
    <mergeCell ref="BU62:CC62"/>
    <mergeCell ref="AK59:AK62"/>
    <mergeCell ref="AL59:AL62"/>
    <mergeCell ref="AT59:AT62"/>
    <mergeCell ref="AU59:AU62"/>
    <mergeCell ref="BC59:BC62"/>
    <mergeCell ref="BD59:BD62"/>
    <mergeCell ref="BU63:CC63"/>
    <mergeCell ref="BU64:CC64"/>
    <mergeCell ref="BU65:CC65"/>
    <mergeCell ref="BU66:CC66"/>
    <mergeCell ref="AC63:AC66"/>
    <mergeCell ref="AK63:AK66"/>
    <mergeCell ref="AL63:AL66"/>
    <mergeCell ref="AT63:AT66"/>
    <mergeCell ref="AU63:AU66"/>
    <mergeCell ref="BC63:BC66"/>
    <mergeCell ref="D67:D70"/>
    <mergeCell ref="E67:E70"/>
    <mergeCell ref="F67:F70"/>
    <mergeCell ref="G67:G70"/>
    <mergeCell ref="H67:H70"/>
    <mergeCell ref="I67:I70"/>
    <mergeCell ref="BD63:BD66"/>
    <mergeCell ref="BL63:BL66"/>
    <mergeCell ref="BM63:BM66"/>
    <mergeCell ref="N63:N66"/>
    <mergeCell ref="O63:O66"/>
    <mergeCell ref="P63:P66"/>
    <mergeCell ref="Q63:Q66"/>
    <mergeCell ref="R63:R66"/>
    <mergeCell ref="AB63:AB66"/>
    <mergeCell ref="H63:H66"/>
    <mergeCell ref="I63:I66"/>
    <mergeCell ref="J63:J66"/>
    <mergeCell ref="K63:K66"/>
    <mergeCell ref="L63:L66"/>
    <mergeCell ref="M63:M66"/>
    <mergeCell ref="P67:P70"/>
    <mergeCell ref="Q67:Q70"/>
    <mergeCell ref="R67:R70"/>
    <mergeCell ref="AB67:AB70"/>
    <mergeCell ref="AC67:AC70"/>
    <mergeCell ref="AK67:AK70"/>
    <mergeCell ref="J67:J70"/>
    <mergeCell ref="K67:K70"/>
    <mergeCell ref="L67:L70"/>
    <mergeCell ref="M67:M70"/>
    <mergeCell ref="N67:N70"/>
    <mergeCell ref="O67:O70"/>
    <mergeCell ref="BM67:BM70"/>
    <mergeCell ref="BU67:CC67"/>
    <mergeCell ref="BU68:CC68"/>
    <mergeCell ref="BU69:CC69"/>
    <mergeCell ref="BU70:CC70"/>
    <mergeCell ref="AL67:AL70"/>
    <mergeCell ref="AT67:AT70"/>
    <mergeCell ref="AU67:AU70"/>
    <mergeCell ref="BC67:BC70"/>
    <mergeCell ref="BD67:BD70"/>
    <mergeCell ref="BL67:BL70"/>
  </mergeCells>
  <conditionalFormatting sqref="L27 L15 L19">
    <cfRule type="expression" dxfId="188" priority="12">
      <formula>$L15=$M15</formula>
    </cfRule>
  </conditionalFormatting>
  <conditionalFormatting sqref="L51">
    <cfRule type="expression" dxfId="187" priority="7">
      <formula>$L51=$M51</formula>
    </cfRule>
  </conditionalFormatting>
  <conditionalFormatting sqref="L35">
    <cfRule type="expression" dxfId="186" priority="10">
      <formula>$L35=$M35</formula>
    </cfRule>
  </conditionalFormatting>
  <conditionalFormatting sqref="L23">
    <cfRule type="expression" dxfId="185" priority="13">
      <formula>$L23=$M23</formula>
    </cfRule>
  </conditionalFormatting>
  <conditionalFormatting sqref="L31">
    <cfRule type="expression" dxfId="184" priority="11">
      <formula>$L31=$M31</formula>
    </cfRule>
  </conditionalFormatting>
  <conditionalFormatting sqref="L43">
    <cfRule type="expression" dxfId="183" priority="9">
      <formula>$L43=$M43</formula>
    </cfRule>
  </conditionalFormatting>
  <conditionalFormatting sqref="L47">
    <cfRule type="expression" dxfId="182" priority="8">
      <formula>$L47=$M47</formula>
    </cfRule>
  </conditionalFormatting>
  <conditionalFormatting sqref="L59">
    <cfRule type="expression" dxfId="181" priority="5">
      <formula>$L59=$M59</formula>
    </cfRule>
  </conditionalFormatting>
  <conditionalFormatting sqref="L55">
    <cfRule type="expression" dxfId="180" priority="6">
      <formula>$L55=$M55</formula>
    </cfRule>
  </conditionalFormatting>
  <conditionalFormatting sqref="L63">
    <cfRule type="expression" dxfId="179" priority="4">
      <formula>$L63=$M63</formula>
    </cfRule>
  </conditionalFormatting>
  <conditionalFormatting sqref="L67">
    <cfRule type="expression" dxfId="178" priority="3">
      <formula>$L67=$M67</formula>
    </cfRule>
  </conditionalFormatting>
  <conditionalFormatting sqref="L11">
    <cfRule type="expression" dxfId="177" priority="2">
      <formula>$L11=$M11</formula>
    </cfRule>
  </conditionalFormatting>
  <conditionalFormatting sqref="L39">
    <cfRule type="expression" dxfId="176" priority="1">
      <formula>$L39=$M39</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948CE-37CF-4EAA-8EBD-E459B63453C9}">
  <sheetPr>
    <tabColor rgb="FF00B050"/>
  </sheetPr>
  <dimension ref="A1:CC155"/>
  <sheetViews>
    <sheetView zoomScale="60" zoomScaleNormal="60" workbookViewId="0">
      <selection activeCell="R27" sqref="R27:R30"/>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15.6640625" style="4" customWidth="1"/>
    <col min="10" max="10" width="6.6640625" style="53" customWidth="1"/>
    <col min="11" max="11" width="21.6640625" style="3" customWidth="1"/>
    <col min="12" max="13" width="9.6640625" style="23" customWidth="1"/>
    <col min="14" max="17" width="9.6640625" style="24" customWidth="1"/>
    <col min="18" max="18" width="6.6640625" style="4" customWidth="1"/>
    <col min="19" max="19" width="95.6640625" style="4" customWidth="1"/>
    <col min="20" max="20" width="17.6640625" style="4" customWidth="1"/>
    <col min="21" max="22" width="10.6640625" style="4" customWidth="1"/>
    <col min="23" max="23" width="33.6640625" style="4" customWidth="1"/>
    <col min="24" max="27" width="11.6640625" style="27" customWidth="1"/>
    <col min="28" max="28" width="6.664062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664062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1726" t="s">
        <v>3835</v>
      </c>
      <c r="M2" s="1727"/>
      <c r="N2" s="1727"/>
      <c r="O2" s="1727"/>
      <c r="P2" s="1727"/>
      <c r="Q2" s="1728"/>
      <c r="R2" s="1158" t="s">
        <v>0</v>
      </c>
      <c r="S2" s="1160"/>
      <c r="T2" s="1008" t="s">
        <v>1</v>
      </c>
      <c r="U2" s="1009"/>
      <c r="V2" s="1010"/>
      <c r="W2" s="1722" t="str">
        <f>+$L2</f>
        <v xml:space="preserve">SECRETARÌA DE MEDIO AMBIENTE, RECURSOS NATURALES Y SOSTENIBILIDAD </v>
      </c>
      <c r="X2" s="1723"/>
      <c r="Y2" s="1723"/>
      <c r="Z2" s="1723"/>
      <c r="AA2" s="1724"/>
      <c r="AB2" s="1158" t="s">
        <v>0</v>
      </c>
      <c r="AC2" s="1159"/>
      <c r="AD2" s="1159"/>
      <c r="AE2" s="1159"/>
      <c r="AF2" s="1159"/>
      <c r="AG2" s="1159"/>
      <c r="AH2" s="1159"/>
      <c r="AI2" s="1159"/>
      <c r="AJ2" s="1160"/>
      <c r="AK2" s="1132" t="s">
        <v>1</v>
      </c>
      <c r="AL2" s="1132"/>
      <c r="AM2" s="1132"/>
      <c r="AN2" s="1722" t="str">
        <f>+$L2</f>
        <v xml:space="preserve">SECRETARÌA DE MEDIO AMBIENTE, RECURSOS NATURALES Y SOSTENIBILIDAD </v>
      </c>
      <c r="AO2" s="1723"/>
      <c r="AP2" s="1723"/>
      <c r="AQ2" s="1723"/>
      <c r="AR2" s="1723"/>
      <c r="AS2" s="1724"/>
      <c r="AT2" s="1158" t="s">
        <v>0</v>
      </c>
      <c r="AU2" s="1159"/>
      <c r="AV2" s="1159"/>
      <c r="AW2" s="1159"/>
      <c r="AX2" s="1159"/>
      <c r="AY2" s="1159"/>
      <c r="AZ2" s="1159"/>
      <c r="BA2" s="1159"/>
      <c r="BB2" s="1160"/>
      <c r="BC2" s="1132" t="s">
        <v>1</v>
      </c>
      <c r="BD2" s="1132"/>
      <c r="BE2" s="1132"/>
      <c r="BF2" s="1725" t="str">
        <f>+$L2</f>
        <v xml:space="preserve">SECRETARÌA DE MEDIO AMBIENTE, RECURSOS NATURALES Y SOSTENIBILIDAD </v>
      </c>
      <c r="BG2" s="1725"/>
      <c r="BH2" s="1725"/>
      <c r="BI2" s="1725"/>
      <c r="BJ2" s="1725"/>
      <c r="BK2" s="1725"/>
      <c r="BL2" s="1158" t="s">
        <v>0</v>
      </c>
      <c r="BM2" s="1159"/>
      <c r="BN2" s="1159"/>
      <c r="BO2" s="1159"/>
      <c r="BP2" s="1159"/>
      <c r="BQ2" s="1159"/>
      <c r="BR2" s="1159"/>
      <c r="BS2" s="1159"/>
      <c r="BT2" s="1160"/>
      <c r="BU2" s="1132" t="s">
        <v>1</v>
      </c>
      <c r="BV2" s="1132"/>
      <c r="BW2" s="1132"/>
      <c r="BX2" s="1722" t="str">
        <f>+$L2</f>
        <v xml:space="preserve">SECRETARÌA DE MEDIO AMBIENTE, RECURSOS NATURALES Y SOSTENIBILIDAD </v>
      </c>
      <c r="BY2" s="1723"/>
      <c r="BZ2" s="1723"/>
      <c r="CA2" s="1723"/>
      <c r="CB2" s="1723"/>
      <c r="CC2" s="1724"/>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359">
        <f>+$L3</f>
        <v>0</v>
      </c>
      <c r="AO3" s="1360"/>
      <c r="AP3" s="1360"/>
      <c r="AQ3" s="1360"/>
      <c r="AR3" s="1360"/>
      <c r="AS3" s="1361"/>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716" t="s">
        <v>1080</v>
      </c>
      <c r="M4" s="1717"/>
      <c r="N4" s="1717"/>
      <c r="O4" s="1717"/>
      <c r="P4" s="1717"/>
      <c r="Q4" s="1718"/>
      <c r="R4" s="1136" t="s">
        <v>3849</v>
      </c>
      <c r="S4" s="1138"/>
      <c r="T4" s="1008" t="s">
        <v>1664</v>
      </c>
      <c r="U4" s="1009"/>
      <c r="V4" s="1010"/>
      <c r="W4" s="1719" t="str">
        <f>+$L4</f>
        <v xml:space="preserve">4. Hábitat </v>
      </c>
      <c r="X4" s="1720"/>
      <c r="Y4" s="1720"/>
      <c r="Z4" s="1720"/>
      <c r="AA4" s="1721"/>
      <c r="AB4" s="1136" t="s">
        <v>3849</v>
      </c>
      <c r="AC4" s="1137"/>
      <c r="AD4" s="1137"/>
      <c r="AE4" s="1137"/>
      <c r="AF4" s="1137"/>
      <c r="AG4" s="1137"/>
      <c r="AH4" s="1137"/>
      <c r="AI4" s="1137"/>
      <c r="AJ4" s="1138"/>
      <c r="AK4" s="1132" t="s">
        <v>1656</v>
      </c>
      <c r="AL4" s="1132"/>
      <c r="AM4" s="1132"/>
      <c r="AN4" s="1716" t="str">
        <f>+$L4</f>
        <v xml:space="preserve">4. Hábitat </v>
      </c>
      <c r="AO4" s="1717"/>
      <c r="AP4" s="1717"/>
      <c r="AQ4" s="1717"/>
      <c r="AR4" s="1717"/>
      <c r="AS4" s="1718"/>
      <c r="AT4" s="1136" t="s">
        <v>3849</v>
      </c>
      <c r="AU4" s="1137"/>
      <c r="AV4" s="1137"/>
      <c r="AW4" s="1137"/>
      <c r="AX4" s="1137"/>
      <c r="AY4" s="1137"/>
      <c r="AZ4" s="1137"/>
      <c r="BA4" s="1137"/>
      <c r="BB4" s="1138"/>
      <c r="BC4" s="1132" t="s">
        <v>1656</v>
      </c>
      <c r="BD4" s="1132"/>
      <c r="BE4" s="1132"/>
      <c r="BF4" s="1715" t="str">
        <f>+$L4</f>
        <v xml:space="preserve">4. Hábitat </v>
      </c>
      <c r="BG4" s="1715"/>
      <c r="BH4" s="1715"/>
      <c r="BI4" s="1715"/>
      <c r="BJ4" s="1715"/>
      <c r="BK4" s="1715"/>
      <c r="BL4" s="1136" t="s">
        <v>3849</v>
      </c>
      <c r="BM4" s="1137"/>
      <c r="BN4" s="1137"/>
      <c r="BO4" s="1137"/>
      <c r="BP4" s="1137"/>
      <c r="BQ4" s="1137"/>
      <c r="BR4" s="1137"/>
      <c r="BS4" s="1137"/>
      <c r="BT4" s="1138"/>
      <c r="BU4" s="1132" t="s">
        <v>1656</v>
      </c>
      <c r="BV4" s="1132"/>
      <c r="BW4" s="1132"/>
      <c r="BX4" s="1715" t="str">
        <f>+$L4</f>
        <v xml:space="preserve">4. Hábitat </v>
      </c>
      <c r="BY4" s="1715"/>
      <c r="BZ4" s="1715"/>
      <c r="CA4" s="1715"/>
      <c r="CB4" s="1715"/>
      <c r="CC4" s="1715"/>
    </row>
    <row r="5" spans="1:81" s="58" customFormat="1" ht="16.2" customHeight="1" x14ac:dyDescent="0.3">
      <c r="A5" s="34"/>
      <c r="B5" s="1168"/>
      <c r="C5" s="1140"/>
      <c r="D5" s="1140"/>
      <c r="E5" s="1140"/>
      <c r="F5" s="1140"/>
      <c r="G5" s="1140"/>
      <c r="H5" s="1140"/>
      <c r="I5" s="228"/>
      <c r="J5" s="252" t="s">
        <v>1659</v>
      </c>
      <c r="K5" s="252"/>
      <c r="L5" s="1142" t="s">
        <v>1081</v>
      </c>
      <c r="M5" s="1143"/>
      <c r="N5" s="1143"/>
      <c r="O5" s="1143"/>
      <c r="P5" s="1143"/>
      <c r="Q5" s="1144"/>
      <c r="R5" s="1139"/>
      <c r="S5" s="1141"/>
      <c r="T5" s="1008" t="s">
        <v>1665</v>
      </c>
      <c r="U5" s="1009"/>
      <c r="V5" s="1010"/>
      <c r="W5" s="1145" t="str">
        <f>+$L5</f>
        <v>4.1 Más Oportunidades para los Bosques, Biodiversidad y Servicios Ecosistémicos</v>
      </c>
      <c r="X5" s="1146"/>
      <c r="Y5" s="1146"/>
      <c r="Z5" s="1146"/>
      <c r="AA5" s="1147"/>
      <c r="AB5" s="1139"/>
      <c r="AC5" s="1140"/>
      <c r="AD5" s="1140"/>
      <c r="AE5" s="1140"/>
      <c r="AF5" s="1140"/>
      <c r="AG5" s="1140"/>
      <c r="AH5" s="1140"/>
      <c r="AI5" s="1140"/>
      <c r="AJ5" s="1141"/>
      <c r="AK5" s="1132" t="s">
        <v>1659</v>
      </c>
      <c r="AL5" s="1132"/>
      <c r="AM5" s="1132"/>
      <c r="AN5" s="1142" t="str">
        <f>+$L5</f>
        <v>4.1 Más Oportunidades para los Bosques, Biodiversidad y Servicios Ecosistémicos</v>
      </c>
      <c r="AO5" s="1143"/>
      <c r="AP5" s="1143"/>
      <c r="AQ5" s="1143"/>
      <c r="AR5" s="1143"/>
      <c r="AS5" s="1144"/>
      <c r="AT5" s="1139"/>
      <c r="AU5" s="1140"/>
      <c r="AV5" s="1140"/>
      <c r="AW5" s="1140"/>
      <c r="AX5" s="1140"/>
      <c r="AY5" s="1140"/>
      <c r="AZ5" s="1140"/>
      <c r="BA5" s="1140"/>
      <c r="BB5" s="1141"/>
      <c r="BC5" s="1132" t="s">
        <v>1659</v>
      </c>
      <c r="BD5" s="1132"/>
      <c r="BE5" s="1132"/>
      <c r="BF5" s="1133" t="str">
        <f>+$L5</f>
        <v>4.1 Más Oportunidades para los Bosques, Biodiversidad y Servicios Ecosistémicos</v>
      </c>
      <c r="BG5" s="1133"/>
      <c r="BH5" s="1133"/>
      <c r="BI5" s="1133"/>
      <c r="BJ5" s="1133"/>
      <c r="BK5" s="1133"/>
      <c r="BL5" s="1139"/>
      <c r="BM5" s="1140"/>
      <c r="BN5" s="1140"/>
      <c r="BO5" s="1140"/>
      <c r="BP5" s="1140"/>
      <c r="BQ5" s="1140"/>
      <c r="BR5" s="1140"/>
      <c r="BS5" s="1140"/>
      <c r="BT5" s="1141"/>
      <c r="BU5" s="1132" t="s">
        <v>1659</v>
      </c>
      <c r="BV5" s="1132"/>
      <c r="BW5" s="1132"/>
      <c r="BX5" s="1133" t="str">
        <f>+$L5</f>
        <v>4.1 Más Oportunidades para los Bosques, Biodiversidad y Servicios Ecosistémicos</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row>
    <row r="11" spans="1:81" s="58" customFormat="1" ht="40.200000000000003" customHeight="1" thickTop="1" x14ac:dyDescent="0.3">
      <c r="A11" s="34"/>
      <c r="B11" s="906" t="s">
        <v>1082</v>
      </c>
      <c r="C11" s="1236" t="s">
        <v>1086</v>
      </c>
      <c r="D11" s="1264">
        <v>3202</v>
      </c>
      <c r="E11" s="1266" t="s">
        <v>6131</v>
      </c>
      <c r="F11" s="1703">
        <v>3202006</v>
      </c>
      <c r="G11" s="1266" t="s">
        <v>6132</v>
      </c>
      <c r="H11" s="1266" t="s">
        <v>6133</v>
      </c>
      <c r="I11" s="1703">
        <v>2021004540048</v>
      </c>
      <c r="J11" s="812">
        <v>694</v>
      </c>
      <c r="K11" s="854" t="str">
        <f>+[18]Metas!K794</f>
        <v>Árboles sembrados. (Equivalente a 400 Ha)</v>
      </c>
      <c r="L11" s="857">
        <v>309052</v>
      </c>
      <c r="M11" s="860">
        <f>SUM(N11:Q11)</f>
        <v>309052</v>
      </c>
      <c r="N11" s="836">
        <v>0</v>
      </c>
      <c r="O11" s="839">
        <v>0</v>
      </c>
      <c r="P11" s="863">
        <v>154526</v>
      </c>
      <c r="Q11" s="866">
        <v>154526</v>
      </c>
      <c r="R11" s="812">
        <f>+$J11</f>
        <v>694</v>
      </c>
      <c r="S11" s="575" t="s">
        <v>6134</v>
      </c>
      <c r="T11" s="576" t="s">
        <v>3822</v>
      </c>
      <c r="U11" s="576" t="s">
        <v>3827</v>
      </c>
      <c r="V11" s="576" t="s">
        <v>3830</v>
      </c>
      <c r="W11" s="231" t="s">
        <v>6135</v>
      </c>
      <c r="X11" s="577"/>
      <c r="Y11" s="577"/>
      <c r="Z11" s="256"/>
      <c r="AA11" s="256"/>
      <c r="AB11" s="812">
        <f>+$J11</f>
        <v>694</v>
      </c>
      <c r="AC11" s="827">
        <f>+L11</f>
        <v>309052</v>
      </c>
      <c r="AD11" s="51">
        <f>+AM11+AV11+BE11+BN11</f>
        <v>18000000</v>
      </c>
      <c r="AE11" s="51">
        <f>+AN11+AW11+BF11+BO11</f>
        <v>18000000</v>
      </c>
      <c r="AF11" s="44">
        <f t="shared" ref="AE11:AJ26" si="0">+AO11+AX11+BG11+BP11</f>
        <v>0</v>
      </c>
      <c r="AG11" s="44">
        <f t="shared" si="0"/>
        <v>0</v>
      </c>
      <c r="AH11" s="44">
        <f>+AQ11+AZ11+BI11+BR11</f>
        <v>0</v>
      </c>
      <c r="AI11" s="44">
        <f t="shared" si="0"/>
        <v>0</v>
      </c>
      <c r="AJ11" s="44">
        <f t="shared" si="0"/>
        <v>0</v>
      </c>
      <c r="AK11" s="812">
        <f>+$J11</f>
        <v>694</v>
      </c>
      <c r="AL11" s="990">
        <f>+N11</f>
        <v>0</v>
      </c>
      <c r="AM11" s="44">
        <f>SUM(AN11:AS11)</f>
        <v>3000000</v>
      </c>
      <c r="AN11" s="35">
        <v>3000000</v>
      </c>
      <c r="AO11" s="35"/>
      <c r="AP11" s="35"/>
      <c r="AQ11" s="35"/>
      <c r="AR11" s="35"/>
      <c r="AS11" s="35"/>
      <c r="AT11" s="812">
        <f>+$J11</f>
        <v>694</v>
      </c>
      <c r="AU11" s="993">
        <f>+O11</f>
        <v>0</v>
      </c>
      <c r="AV11" s="44">
        <f>SUM(AW11:BB11)</f>
        <v>3000000</v>
      </c>
      <c r="AW11" s="35">
        <v>3000000</v>
      </c>
      <c r="AX11" s="35"/>
      <c r="AY11" s="35"/>
      <c r="AZ11" s="35"/>
      <c r="BA11" s="35"/>
      <c r="BB11" s="35"/>
      <c r="BC11" s="812">
        <f>+$J11</f>
        <v>694</v>
      </c>
      <c r="BD11" s="996">
        <f>+P11</f>
        <v>154526</v>
      </c>
      <c r="BE11" s="44">
        <f>SUM(BF11:BK11)</f>
        <v>6000000</v>
      </c>
      <c r="BF11" s="35">
        <v>6000000</v>
      </c>
      <c r="BG11" s="35"/>
      <c r="BH11" s="35"/>
      <c r="BI11" s="35"/>
      <c r="BJ11" s="35"/>
      <c r="BK11" s="35"/>
      <c r="BL11" s="812">
        <f>+$J11</f>
        <v>694</v>
      </c>
      <c r="BM11" s="987">
        <f>+Q11</f>
        <v>154526</v>
      </c>
      <c r="BN11" s="44">
        <f>SUM(BO11:BT11)</f>
        <v>6000000</v>
      </c>
      <c r="BO11" s="35">
        <v>6000000</v>
      </c>
      <c r="BP11" s="35"/>
      <c r="BQ11" s="35"/>
      <c r="BR11" s="35"/>
      <c r="BS11" s="35"/>
      <c r="BT11" s="35"/>
      <c r="BU11" s="818"/>
      <c r="BV11" s="819"/>
      <c r="BW11" s="819"/>
      <c r="BX11" s="819"/>
      <c r="BY11" s="819"/>
      <c r="BZ11" s="819"/>
      <c r="CA11" s="819"/>
      <c r="CB11" s="819"/>
      <c r="CC11" s="820"/>
    </row>
    <row r="12" spans="1:81" s="58" customFormat="1" ht="40.200000000000003" customHeight="1" x14ac:dyDescent="0.3">
      <c r="A12" s="34"/>
      <c r="B12" s="907"/>
      <c r="C12" s="1237"/>
      <c r="D12" s="919"/>
      <c r="E12" s="920"/>
      <c r="F12" s="1704"/>
      <c r="G12" s="920"/>
      <c r="H12" s="920"/>
      <c r="I12" s="1704"/>
      <c r="J12" s="813"/>
      <c r="K12" s="855"/>
      <c r="L12" s="858"/>
      <c r="M12" s="861"/>
      <c r="N12" s="837"/>
      <c r="O12" s="840"/>
      <c r="P12" s="864"/>
      <c r="Q12" s="867"/>
      <c r="R12" s="813"/>
      <c r="S12" s="578" t="s">
        <v>6136</v>
      </c>
      <c r="T12" s="579" t="s">
        <v>3822</v>
      </c>
      <c r="U12" s="579" t="s">
        <v>3827</v>
      </c>
      <c r="V12" s="579" t="s">
        <v>3830</v>
      </c>
      <c r="W12" s="39" t="s">
        <v>6137</v>
      </c>
      <c r="X12" s="580"/>
      <c r="Y12" s="580"/>
      <c r="Z12" s="31"/>
      <c r="AA12" s="31"/>
      <c r="AB12" s="813"/>
      <c r="AC12" s="828"/>
      <c r="AD12" s="51">
        <f t="shared" ref="AD12:AD14" si="1">+AM12+AV12+BE12+BN12</f>
        <v>18000000</v>
      </c>
      <c r="AE12" s="51">
        <f t="shared" si="0"/>
        <v>18000000</v>
      </c>
      <c r="AF12" s="51">
        <f t="shared" si="0"/>
        <v>0</v>
      </c>
      <c r="AG12" s="51">
        <f t="shared" si="0"/>
        <v>0</v>
      </c>
      <c r="AH12" s="51">
        <f t="shared" si="0"/>
        <v>0</v>
      </c>
      <c r="AI12" s="51">
        <f t="shared" si="0"/>
        <v>0</v>
      </c>
      <c r="AJ12" s="51">
        <f t="shared" si="0"/>
        <v>0</v>
      </c>
      <c r="AK12" s="813"/>
      <c r="AL12" s="991"/>
      <c r="AM12" s="51">
        <f t="shared" ref="AM12:AM105" si="2">SUM(AN12:AS12)</f>
        <v>3000000</v>
      </c>
      <c r="AN12" s="336">
        <v>3000000</v>
      </c>
      <c r="AO12" s="336"/>
      <c r="AP12" s="336"/>
      <c r="AQ12" s="336"/>
      <c r="AR12" s="336"/>
      <c r="AS12" s="336"/>
      <c r="AT12" s="813"/>
      <c r="AU12" s="994"/>
      <c r="AV12" s="51">
        <f t="shared" ref="AV12:AV105" si="3">SUM(AW12:BB12)</f>
        <v>3000000</v>
      </c>
      <c r="AW12" s="336">
        <v>3000000</v>
      </c>
      <c r="AX12" s="336"/>
      <c r="AY12" s="336"/>
      <c r="AZ12" s="336"/>
      <c r="BA12" s="336"/>
      <c r="BB12" s="336"/>
      <c r="BC12" s="813"/>
      <c r="BD12" s="997"/>
      <c r="BE12" s="51">
        <f t="shared" ref="BE12:BE105" si="4">SUM(BF12:BK12)</f>
        <v>6000000</v>
      </c>
      <c r="BF12" s="336">
        <v>6000000</v>
      </c>
      <c r="BG12" s="336"/>
      <c r="BH12" s="336"/>
      <c r="BI12" s="336"/>
      <c r="BJ12" s="336"/>
      <c r="BK12" s="336"/>
      <c r="BL12" s="813"/>
      <c r="BM12" s="988"/>
      <c r="BN12" s="51">
        <f t="shared" ref="BN12:BN105" si="5">SUM(BO12:BT12)</f>
        <v>6000000</v>
      </c>
      <c r="BO12" s="336">
        <v>6000000</v>
      </c>
      <c r="BP12" s="336"/>
      <c r="BQ12" s="336"/>
      <c r="BR12" s="336"/>
      <c r="BS12" s="336"/>
      <c r="BT12" s="336"/>
      <c r="BU12" s="821"/>
      <c r="BV12" s="822"/>
      <c r="BW12" s="822"/>
      <c r="BX12" s="822"/>
      <c r="BY12" s="822"/>
      <c r="BZ12" s="822"/>
      <c r="CA12" s="822"/>
      <c r="CB12" s="822"/>
      <c r="CC12" s="823"/>
    </row>
    <row r="13" spans="1:81" s="58" customFormat="1" ht="51.75" customHeight="1" x14ac:dyDescent="0.3">
      <c r="A13" s="34"/>
      <c r="B13" s="907"/>
      <c r="C13" s="1237"/>
      <c r="D13" s="919"/>
      <c r="E13" s="920"/>
      <c r="F13" s="1704"/>
      <c r="G13" s="920"/>
      <c r="H13" s="920"/>
      <c r="I13" s="1704"/>
      <c r="J13" s="813"/>
      <c r="K13" s="855"/>
      <c r="L13" s="858"/>
      <c r="M13" s="861"/>
      <c r="N13" s="837"/>
      <c r="O13" s="840"/>
      <c r="P13" s="864"/>
      <c r="Q13" s="867"/>
      <c r="R13" s="813"/>
      <c r="S13" s="578" t="s">
        <v>6138</v>
      </c>
      <c r="T13" s="579" t="s">
        <v>3822</v>
      </c>
      <c r="U13" s="579" t="s">
        <v>3827</v>
      </c>
      <c r="V13" s="579" t="s">
        <v>3830</v>
      </c>
      <c r="W13" s="39" t="s">
        <v>6139</v>
      </c>
      <c r="X13" s="580"/>
      <c r="Y13" s="580"/>
      <c r="Z13" s="31"/>
      <c r="AA13" s="31"/>
      <c r="AB13" s="813"/>
      <c r="AC13" s="828"/>
      <c r="AD13" s="51">
        <f>+AM13+AV13+BE13+BN13</f>
        <v>12000000</v>
      </c>
      <c r="AE13" s="51">
        <f t="shared" si="0"/>
        <v>12000000</v>
      </c>
      <c r="AF13" s="51">
        <f t="shared" si="0"/>
        <v>0</v>
      </c>
      <c r="AG13" s="51">
        <f t="shared" si="0"/>
        <v>0</v>
      </c>
      <c r="AH13" s="51">
        <f t="shared" si="0"/>
        <v>0</v>
      </c>
      <c r="AI13" s="51">
        <f t="shared" si="0"/>
        <v>0</v>
      </c>
      <c r="AJ13" s="51">
        <f t="shared" si="0"/>
        <v>0</v>
      </c>
      <c r="AK13" s="813"/>
      <c r="AL13" s="991"/>
      <c r="AM13" s="51">
        <f t="shared" si="2"/>
        <v>0</v>
      </c>
      <c r="AN13" s="336"/>
      <c r="AO13" s="336"/>
      <c r="AP13" s="336"/>
      <c r="AQ13" s="336"/>
      <c r="AR13" s="336"/>
      <c r="AS13" s="336"/>
      <c r="AT13" s="813"/>
      <c r="AU13" s="994"/>
      <c r="AV13" s="51">
        <f t="shared" si="3"/>
        <v>0</v>
      </c>
      <c r="AW13" s="336"/>
      <c r="AX13" s="336"/>
      <c r="AY13" s="336"/>
      <c r="AZ13" s="336"/>
      <c r="BA13" s="336"/>
      <c r="BB13" s="336"/>
      <c r="BC13" s="813"/>
      <c r="BD13" s="997"/>
      <c r="BE13" s="51">
        <f t="shared" si="4"/>
        <v>6000000</v>
      </c>
      <c r="BF13" s="336">
        <v>6000000</v>
      </c>
      <c r="BG13" s="336"/>
      <c r="BH13" s="336"/>
      <c r="BI13" s="336"/>
      <c r="BJ13" s="336"/>
      <c r="BK13" s="336"/>
      <c r="BL13" s="813"/>
      <c r="BM13" s="988"/>
      <c r="BN13" s="51">
        <f t="shared" si="5"/>
        <v>6000000</v>
      </c>
      <c r="BO13" s="336">
        <v>6000000</v>
      </c>
      <c r="BP13" s="336"/>
      <c r="BQ13" s="336"/>
      <c r="BR13" s="336"/>
      <c r="BS13" s="336"/>
      <c r="BT13" s="336"/>
      <c r="BU13" s="821"/>
      <c r="BV13" s="822"/>
      <c r="BW13" s="822"/>
      <c r="BX13" s="822"/>
      <c r="BY13" s="822"/>
      <c r="BZ13" s="822"/>
      <c r="CA13" s="822"/>
      <c r="CB13" s="822"/>
      <c r="CC13" s="823"/>
    </row>
    <row r="14" spans="1:81" s="58" customFormat="1" ht="40.200000000000003" customHeight="1" thickBot="1" x14ac:dyDescent="0.35">
      <c r="A14" s="34"/>
      <c r="B14" s="907"/>
      <c r="C14" s="1237"/>
      <c r="D14" s="1265"/>
      <c r="E14" s="1267"/>
      <c r="F14" s="1705"/>
      <c r="G14" s="1267"/>
      <c r="H14" s="1267"/>
      <c r="I14" s="1705"/>
      <c r="J14" s="814"/>
      <c r="K14" s="856"/>
      <c r="L14" s="859"/>
      <c r="M14" s="862"/>
      <c r="N14" s="838"/>
      <c r="O14" s="841"/>
      <c r="P14" s="865"/>
      <c r="Q14" s="874"/>
      <c r="R14" s="814"/>
      <c r="S14" s="578" t="s">
        <v>6140</v>
      </c>
      <c r="T14" s="581" t="s">
        <v>3821</v>
      </c>
      <c r="U14" s="581" t="s">
        <v>3828</v>
      </c>
      <c r="V14" s="581" t="s">
        <v>3830</v>
      </c>
      <c r="W14" s="232" t="s">
        <v>6141</v>
      </c>
      <c r="X14" s="582"/>
      <c r="Y14" s="582"/>
      <c r="Z14" s="260"/>
      <c r="AA14" s="260"/>
      <c r="AB14" s="814"/>
      <c r="AC14" s="829"/>
      <c r="AD14" s="46">
        <f t="shared" si="1"/>
        <v>102000000</v>
      </c>
      <c r="AE14" s="46">
        <f t="shared" si="0"/>
        <v>102000000</v>
      </c>
      <c r="AF14" s="46">
        <f t="shared" si="0"/>
        <v>0</v>
      </c>
      <c r="AG14" s="46">
        <f t="shared" si="0"/>
        <v>0</v>
      </c>
      <c r="AH14" s="46">
        <f t="shared" si="0"/>
        <v>0</v>
      </c>
      <c r="AI14" s="46">
        <f t="shared" si="0"/>
        <v>0</v>
      </c>
      <c r="AJ14" s="46">
        <f t="shared" si="0"/>
        <v>0</v>
      </c>
      <c r="AK14" s="814"/>
      <c r="AL14" s="992"/>
      <c r="AM14" s="46">
        <f t="shared" si="2"/>
        <v>0</v>
      </c>
      <c r="AN14" s="37"/>
      <c r="AO14" s="37"/>
      <c r="AP14" s="37"/>
      <c r="AQ14" s="37"/>
      <c r="AR14" s="37"/>
      <c r="AS14" s="37"/>
      <c r="AT14" s="814"/>
      <c r="AU14" s="995"/>
      <c r="AV14" s="46">
        <f t="shared" si="3"/>
        <v>0</v>
      </c>
      <c r="AW14" s="37"/>
      <c r="AX14" s="37"/>
      <c r="AY14" s="37"/>
      <c r="AZ14" s="37"/>
      <c r="BA14" s="37"/>
      <c r="BB14" s="37"/>
      <c r="BC14" s="814"/>
      <c r="BD14" s="998"/>
      <c r="BE14" s="46">
        <f t="shared" si="4"/>
        <v>51000000</v>
      </c>
      <c r="BF14" s="37">
        <v>51000000</v>
      </c>
      <c r="BG14" s="37"/>
      <c r="BH14" s="37"/>
      <c r="BI14" s="37"/>
      <c r="BJ14" s="37"/>
      <c r="BK14" s="37"/>
      <c r="BL14" s="814"/>
      <c r="BM14" s="989"/>
      <c r="BN14" s="46">
        <f t="shared" si="5"/>
        <v>51000000</v>
      </c>
      <c r="BO14" s="37">
        <v>51000000</v>
      </c>
      <c r="BP14" s="37"/>
      <c r="BQ14" s="37"/>
      <c r="BR14" s="37"/>
      <c r="BS14" s="37"/>
      <c r="BT14" s="37"/>
      <c r="BU14" s="824"/>
      <c r="BV14" s="825"/>
      <c r="BW14" s="825"/>
      <c r="BX14" s="825"/>
      <c r="BY14" s="825"/>
      <c r="BZ14" s="825"/>
      <c r="CA14" s="825"/>
      <c r="CB14" s="825"/>
      <c r="CC14" s="826"/>
    </row>
    <row r="15" spans="1:81" s="58" customFormat="1" ht="40.200000000000003" customHeight="1" thickTop="1" x14ac:dyDescent="0.3">
      <c r="A15" s="34"/>
      <c r="B15" s="907"/>
      <c r="C15" s="1237"/>
      <c r="D15" s="1264">
        <v>3202</v>
      </c>
      <c r="E15" s="1266" t="s">
        <v>6142</v>
      </c>
      <c r="F15" s="1703">
        <v>3202002</v>
      </c>
      <c r="G15" s="1266" t="s">
        <v>6143</v>
      </c>
      <c r="H15" s="1266" t="s">
        <v>6144</v>
      </c>
      <c r="I15" s="1703">
        <v>2021004540065</v>
      </c>
      <c r="J15" s="812">
        <v>695</v>
      </c>
      <c r="K15" s="854" t="str">
        <f>+[18]Metas!K795</f>
        <v>Sistema Integral de Gestión para el Observatorio Ambiental implementado (municipios de convención, Teorama, San Calixto, El Tarra, Tibú y Sardinata).</v>
      </c>
      <c r="L15" s="857">
        <v>0</v>
      </c>
      <c r="M15" s="860">
        <f>SUM(N15:Q15)</f>
        <v>0</v>
      </c>
      <c r="N15" s="836">
        <v>0</v>
      </c>
      <c r="O15" s="839">
        <v>0</v>
      </c>
      <c r="P15" s="863">
        <v>0</v>
      </c>
      <c r="Q15" s="866">
        <v>0</v>
      </c>
      <c r="R15" s="812">
        <f>+$J15</f>
        <v>695</v>
      </c>
      <c r="S15" s="583" t="s">
        <v>6145</v>
      </c>
      <c r="T15" s="576" t="s">
        <v>3822</v>
      </c>
      <c r="U15" s="576" t="s">
        <v>3827</v>
      </c>
      <c r="V15" s="576" t="s">
        <v>3830</v>
      </c>
      <c r="W15" s="231" t="s">
        <v>6146</v>
      </c>
      <c r="X15" s="256">
        <v>44958</v>
      </c>
      <c r="Y15" s="256">
        <v>44968</v>
      </c>
      <c r="Z15" s="256"/>
      <c r="AA15" s="256"/>
      <c r="AB15" s="812">
        <f>+$J15</f>
        <v>695</v>
      </c>
      <c r="AC15" s="827">
        <f>+L15</f>
        <v>0</v>
      </c>
      <c r="AD15" s="44">
        <f>+AM15+AV15+BE15+BN15</f>
        <v>4000000</v>
      </c>
      <c r="AE15" s="44">
        <f t="shared" si="0"/>
        <v>4000000</v>
      </c>
      <c r="AF15" s="44">
        <f t="shared" si="0"/>
        <v>0</v>
      </c>
      <c r="AG15" s="44">
        <f t="shared" si="0"/>
        <v>0</v>
      </c>
      <c r="AH15" s="44">
        <f t="shared" si="0"/>
        <v>0</v>
      </c>
      <c r="AI15" s="44">
        <f t="shared" si="0"/>
        <v>0</v>
      </c>
      <c r="AJ15" s="44">
        <f t="shared" si="0"/>
        <v>0</v>
      </c>
      <c r="AK15" s="812">
        <f>+$J15</f>
        <v>695</v>
      </c>
      <c r="AL15" s="990">
        <f>+N15</f>
        <v>0</v>
      </c>
      <c r="AM15" s="44">
        <f t="shared" si="2"/>
        <v>1000000</v>
      </c>
      <c r="AN15" s="35">
        <v>1000000</v>
      </c>
      <c r="AO15" s="35"/>
      <c r="AP15" s="35"/>
      <c r="AQ15" s="35"/>
      <c r="AR15" s="35"/>
      <c r="AS15" s="35"/>
      <c r="AT15" s="812">
        <f>+$J15</f>
        <v>695</v>
      </c>
      <c r="AU15" s="993">
        <f>+O15</f>
        <v>0</v>
      </c>
      <c r="AV15" s="44">
        <f t="shared" si="3"/>
        <v>1000000</v>
      </c>
      <c r="AW15" s="35">
        <v>1000000</v>
      </c>
      <c r="AX15" s="35"/>
      <c r="AY15" s="35"/>
      <c r="AZ15" s="35"/>
      <c r="BA15" s="35"/>
      <c r="BB15" s="35"/>
      <c r="BC15" s="812">
        <f>+$J15</f>
        <v>695</v>
      </c>
      <c r="BD15" s="996">
        <f>+P15</f>
        <v>0</v>
      </c>
      <c r="BE15" s="44">
        <f t="shared" si="4"/>
        <v>1000000</v>
      </c>
      <c r="BF15" s="35">
        <v>1000000</v>
      </c>
      <c r="BG15" s="35"/>
      <c r="BH15" s="35"/>
      <c r="BI15" s="35"/>
      <c r="BJ15" s="35"/>
      <c r="BK15" s="35"/>
      <c r="BL15" s="812">
        <f>+$J15</f>
        <v>695</v>
      </c>
      <c r="BM15" s="987">
        <f>+Q15</f>
        <v>0</v>
      </c>
      <c r="BN15" s="44">
        <f t="shared" si="5"/>
        <v>1000000</v>
      </c>
      <c r="BO15" s="35">
        <v>1000000</v>
      </c>
      <c r="BP15" s="35"/>
      <c r="BQ15" s="35"/>
      <c r="BR15" s="35"/>
      <c r="BS15" s="35"/>
      <c r="BT15" s="35"/>
      <c r="BU15" s="818"/>
      <c r="BV15" s="819"/>
      <c r="BW15" s="819"/>
      <c r="BX15" s="819"/>
      <c r="BY15" s="819"/>
      <c r="BZ15" s="819"/>
      <c r="CA15" s="819"/>
      <c r="CB15" s="819"/>
      <c r="CC15" s="820"/>
    </row>
    <row r="16" spans="1:81" s="58" customFormat="1" ht="40.200000000000003" customHeight="1" x14ac:dyDescent="0.3">
      <c r="A16" s="34"/>
      <c r="B16" s="907"/>
      <c r="C16" s="1237"/>
      <c r="D16" s="919"/>
      <c r="E16" s="920"/>
      <c r="F16" s="1704"/>
      <c r="G16" s="920"/>
      <c r="H16" s="920"/>
      <c r="I16" s="1704"/>
      <c r="J16" s="813"/>
      <c r="K16" s="855"/>
      <c r="L16" s="858"/>
      <c r="M16" s="861"/>
      <c r="N16" s="837"/>
      <c r="O16" s="840"/>
      <c r="P16" s="864"/>
      <c r="Q16" s="867"/>
      <c r="R16" s="813"/>
      <c r="S16" s="583" t="s">
        <v>6147</v>
      </c>
      <c r="T16" s="236" t="s">
        <v>3822</v>
      </c>
      <c r="U16" s="579" t="s">
        <v>3828</v>
      </c>
      <c r="V16" s="579" t="s">
        <v>3830</v>
      </c>
      <c r="W16" s="39" t="s">
        <v>6148</v>
      </c>
      <c r="X16" s="31">
        <v>44971</v>
      </c>
      <c r="Y16" s="31">
        <v>44985</v>
      </c>
      <c r="Z16" s="31"/>
      <c r="AA16" s="31"/>
      <c r="AB16" s="813"/>
      <c r="AC16" s="828"/>
      <c r="AD16" s="51">
        <f t="shared" ref="AD16:AJ31" si="6">+AM16+AV16+BE16+BN16</f>
        <v>5000000</v>
      </c>
      <c r="AE16" s="51">
        <f t="shared" si="0"/>
        <v>5000000</v>
      </c>
      <c r="AF16" s="51">
        <f t="shared" si="0"/>
        <v>0</v>
      </c>
      <c r="AG16" s="51">
        <f t="shared" si="0"/>
        <v>0</v>
      </c>
      <c r="AH16" s="51">
        <f t="shared" si="0"/>
        <v>0</v>
      </c>
      <c r="AI16" s="51">
        <f t="shared" si="0"/>
        <v>0</v>
      </c>
      <c r="AJ16" s="51">
        <f t="shared" si="0"/>
        <v>0</v>
      </c>
      <c r="AK16" s="813"/>
      <c r="AL16" s="991"/>
      <c r="AM16" s="51">
        <f t="shared" si="2"/>
        <v>2000000</v>
      </c>
      <c r="AN16" s="336">
        <v>2000000</v>
      </c>
      <c r="AO16" s="336"/>
      <c r="AP16" s="336"/>
      <c r="AQ16" s="336"/>
      <c r="AR16" s="336"/>
      <c r="AS16" s="336"/>
      <c r="AT16" s="813"/>
      <c r="AU16" s="994"/>
      <c r="AV16" s="51">
        <f t="shared" si="3"/>
        <v>1000000</v>
      </c>
      <c r="AW16" s="336">
        <v>1000000</v>
      </c>
      <c r="AX16" s="336"/>
      <c r="AY16" s="336"/>
      <c r="AZ16" s="336"/>
      <c r="BA16" s="336"/>
      <c r="BB16" s="336"/>
      <c r="BC16" s="813"/>
      <c r="BD16" s="997"/>
      <c r="BE16" s="51">
        <f t="shared" si="4"/>
        <v>1000000</v>
      </c>
      <c r="BF16" s="336">
        <v>1000000</v>
      </c>
      <c r="BG16" s="336"/>
      <c r="BH16" s="336"/>
      <c r="BI16" s="336"/>
      <c r="BJ16" s="336"/>
      <c r="BK16" s="336"/>
      <c r="BL16" s="813"/>
      <c r="BM16" s="988"/>
      <c r="BN16" s="51">
        <f t="shared" si="5"/>
        <v>1000000</v>
      </c>
      <c r="BO16" s="336">
        <v>1000000</v>
      </c>
      <c r="BP16" s="336"/>
      <c r="BQ16" s="336"/>
      <c r="BR16" s="336"/>
      <c r="BS16" s="336"/>
      <c r="BT16" s="336"/>
      <c r="BU16" s="821"/>
      <c r="BV16" s="822"/>
      <c r="BW16" s="822"/>
      <c r="BX16" s="822"/>
      <c r="BY16" s="822"/>
      <c r="BZ16" s="822"/>
      <c r="CA16" s="822"/>
      <c r="CB16" s="822"/>
      <c r="CC16" s="823"/>
    </row>
    <row r="17" spans="1:81" s="58" customFormat="1" ht="40.200000000000003" customHeight="1" x14ac:dyDescent="0.3">
      <c r="A17" s="34"/>
      <c r="B17" s="907"/>
      <c r="C17" s="1237"/>
      <c r="D17" s="919"/>
      <c r="E17" s="920"/>
      <c r="F17" s="1704"/>
      <c r="G17" s="920"/>
      <c r="H17" s="920"/>
      <c r="I17" s="1704"/>
      <c r="J17" s="813"/>
      <c r="K17" s="855"/>
      <c r="L17" s="858"/>
      <c r="M17" s="861"/>
      <c r="N17" s="837"/>
      <c r="O17" s="840"/>
      <c r="P17" s="864"/>
      <c r="Q17" s="867"/>
      <c r="R17" s="813"/>
      <c r="S17" s="584" t="s">
        <v>6149</v>
      </c>
      <c r="T17" s="236" t="s">
        <v>3822</v>
      </c>
      <c r="U17" s="579" t="s">
        <v>3828</v>
      </c>
      <c r="V17" s="579" t="s">
        <v>3830</v>
      </c>
      <c r="W17" s="39" t="s">
        <v>6150</v>
      </c>
      <c r="X17" s="31">
        <v>44986</v>
      </c>
      <c r="Y17" s="31">
        <v>45077</v>
      </c>
      <c r="Z17" s="31"/>
      <c r="AA17" s="31"/>
      <c r="AB17" s="813"/>
      <c r="AC17" s="828"/>
      <c r="AD17" s="51">
        <f t="shared" si="6"/>
        <v>6530000</v>
      </c>
      <c r="AE17" s="51">
        <f t="shared" si="0"/>
        <v>6530000</v>
      </c>
      <c r="AF17" s="51">
        <f t="shared" si="0"/>
        <v>0</v>
      </c>
      <c r="AG17" s="51">
        <f t="shared" si="0"/>
        <v>0</v>
      </c>
      <c r="AH17" s="51">
        <f t="shared" si="0"/>
        <v>0</v>
      </c>
      <c r="AI17" s="51">
        <f t="shared" si="0"/>
        <v>0</v>
      </c>
      <c r="AJ17" s="51">
        <f t="shared" si="0"/>
        <v>0</v>
      </c>
      <c r="AK17" s="813"/>
      <c r="AL17" s="991"/>
      <c r="AM17" s="51">
        <f t="shared" si="2"/>
        <v>1500000</v>
      </c>
      <c r="AN17" s="336">
        <v>1500000</v>
      </c>
      <c r="AO17" s="336"/>
      <c r="AP17" s="336"/>
      <c r="AQ17" s="336"/>
      <c r="AR17" s="336"/>
      <c r="AS17" s="336"/>
      <c r="AT17" s="813"/>
      <c r="AU17" s="994"/>
      <c r="AV17" s="51">
        <f t="shared" si="3"/>
        <v>1500000</v>
      </c>
      <c r="AW17" s="336">
        <v>1500000</v>
      </c>
      <c r="AX17" s="336"/>
      <c r="AY17" s="336"/>
      <c r="AZ17" s="336"/>
      <c r="BA17" s="336"/>
      <c r="BB17" s="336"/>
      <c r="BC17" s="813"/>
      <c r="BD17" s="997"/>
      <c r="BE17" s="51">
        <f t="shared" si="4"/>
        <v>2300000</v>
      </c>
      <c r="BF17" s="336">
        <v>2300000</v>
      </c>
      <c r="BG17" s="336"/>
      <c r="BH17" s="336"/>
      <c r="BI17" s="336"/>
      <c r="BJ17" s="336"/>
      <c r="BK17" s="336"/>
      <c r="BL17" s="813"/>
      <c r="BM17" s="988"/>
      <c r="BN17" s="51">
        <f t="shared" si="5"/>
        <v>1230000</v>
      </c>
      <c r="BO17" s="336">
        <v>1230000</v>
      </c>
      <c r="BP17" s="336"/>
      <c r="BQ17" s="336"/>
      <c r="BR17" s="336"/>
      <c r="BS17" s="336"/>
      <c r="BT17" s="336"/>
      <c r="BU17" s="821"/>
      <c r="BV17" s="822"/>
      <c r="BW17" s="822"/>
      <c r="BX17" s="822"/>
      <c r="BY17" s="822"/>
      <c r="BZ17" s="822"/>
      <c r="CA17" s="822"/>
      <c r="CB17" s="822"/>
      <c r="CC17" s="823"/>
    </row>
    <row r="18" spans="1:81" s="58" customFormat="1" ht="40.200000000000003" customHeight="1" thickBot="1" x14ac:dyDescent="0.35">
      <c r="A18" s="34"/>
      <c r="B18" s="907"/>
      <c r="C18" s="1237"/>
      <c r="D18" s="1265"/>
      <c r="E18" s="1267"/>
      <c r="F18" s="1705"/>
      <c r="G18" s="1267"/>
      <c r="H18" s="1267"/>
      <c r="I18" s="1705"/>
      <c r="J18" s="814"/>
      <c r="K18" s="856"/>
      <c r="L18" s="859"/>
      <c r="M18" s="862"/>
      <c r="N18" s="838"/>
      <c r="O18" s="841"/>
      <c r="P18" s="865"/>
      <c r="Q18" s="874"/>
      <c r="R18" s="814"/>
      <c r="S18" s="585" t="s">
        <v>6151</v>
      </c>
      <c r="T18" s="237" t="s">
        <v>3821</v>
      </c>
      <c r="U18" s="581" t="s">
        <v>3828</v>
      </c>
      <c r="V18" s="581" t="s">
        <v>3830</v>
      </c>
      <c r="W18" s="232" t="s">
        <v>6152</v>
      </c>
      <c r="X18" s="260">
        <v>45090</v>
      </c>
      <c r="Y18" s="260">
        <v>45290</v>
      </c>
      <c r="Z18" s="260"/>
      <c r="AA18" s="260"/>
      <c r="AB18" s="814"/>
      <c r="AC18" s="829"/>
      <c r="AD18" s="46">
        <f t="shared" si="6"/>
        <v>9530000</v>
      </c>
      <c r="AE18" s="46">
        <f t="shared" si="0"/>
        <v>9530000</v>
      </c>
      <c r="AF18" s="46">
        <f t="shared" si="0"/>
        <v>0</v>
      </c>
      <c r="AG18" s="46">
        <f t="shared" si="0"/>
        <v>0</v>
      </c>
      <c r="AH18" s="46">
        <f t="shared" si="0"/>
        <v>0</v>
      </c>
      <c r="AI18" s="46">
        <f t="shared" si="0"/>
        <v>0</v>
      </c>
      <c r="AJ18" s="46">
        <f t="shared" si="0"/>
        <v>0</v>
      </c>
      <c r="AK18" s="814"/>
      <c r="AL18" s="992"/>
      <c r="AM18" s="46">
        <f t="shared" si="2"/>
        <v>4000000</v>
      </c>
      <c r="AN18" s="37">
        <v>4000000</v>
      </c>
      <c r="AO18" s="37"/>
      <c r="AP18" s="37"/>
      <c r="AQ18" s="37"/>
      <c r="AR18" s="37"/>
      <c r="AS18" s="37"/>
      <c r="AT18" s="814"/>
      <c r="AU18" s="995"/>
      <c r="AV18" s="46">
        <f t="shared" si="3"/>
        <v>2000000</v>
      </c>
      <c r="AW18" s="37">
        <v>2000000</v>
      </c>
      <c r="AX18" s="37"/>
      <c r="AY18" s="37"/>
      <c r="AZ18" s="37"/>
      <c r="BA18" s="37"/>
      <c r="BB18" s="37"/>
      <c r="BC18" s="814"/>
      <c r="BD18" s="998"/>
      <c r="BE18" s="46">
        <f t="shared" si="4"/>
        <v>2300000</v>
      </c>
      <c r="BF18" s="37">
        <v>2300000</v>
      </c>
      <c r="BG18" s="37"/>
      <c r="BH18" s="37"/>
      <c r="BI18" s="37"/>
      <c r="BJ18" s="37"/>
      <c r="BK18" s="37"/>
      <c r="BL18" s="814"/>
      <c r="BM18" s="989"/>
      <c r="BN18" s="46">
        <f t="shared" si="5"/>
        <v>1230000</v>
      </c>
      <c r="BO18" s="37">
        <v>1230000</v>
      </c>
      <c r="BP18" s="37"/>
      <c r="BQ18" s="37"/>
      <c r="BR18" s="37"/>
      <c r="BS18" s="37"/>
      <c r="BT18" s="37"/>
      <c r="BU18" s="824"/>
      <c r="BV18" s="825"/>
      <c r="BW18" s="825"/>
      <c r="BX18" s="825"/>
      <c r="BY18" s="825"/>
      <c r="BZ18" s="825"/>
      <c r="CA18" s="825"/>
      <c r="CB18" s="825"/>
      <c r="CC18" s="826"/>
    </row>
    <row r="19" spans="1:81" s="58" customFormat="1" ht="40.200000000000003" customHeight="1" thickTop="1" x14ac:dyDescent="0.3">
      <c r="A19" s="34"/>
      <c r="B19" s="907"/>
      <c r="C19" s="1237"/>
      <c r="D19" s="1264">
        <v>3202</v>
      </c>
      <c r="E19" s="1266" t="s">
        <v>6131</v>
      </c>
      <c r="F19" s="1703">
        <v>3202043</v>
      </c>
      <c r="G19" s="1266" t="s">
        <v>6153</v>
      </c>
      <c r="H19" s="1266" t="s">
        <v>6144</v>
      </c>
      <c r="I19" s="1703">
        <v>2021004540065</v>
      </c>
      <c r="J19" s="812">
        <v>696</v>
      </c>
      <c r="K19" s="854" t="str">
        <f>+[18]Metas!K796</f>
        <v>Instrumentos financieros creados para la conservación de ecosistemas bosques y biodiversidad.</v>
      </c>
      <c r="L19" s="857">
        <v>0</v>
      </c>
      <c r="M19" s="860">
        <f>SUM(N19:Q19)</f>
        <v>0</v>
      </c>
      <c r="N19" s="836">
        <v>0</v>
      </c>
      <c r="O19" s="839">
        <v>0</v>
      </c>
      <c r="P19" s="863">
        <v>0</v>
      </c>
      <c r="Q19" s="866">
        <v>0</v>
      </c>
      <c r="R19" s="812">
        <f>+$J19</f>
        <v>696</v>
      </c>
      <c r="S19" s="586" t="s">
        <v>6154</v>
      </c>
      <c r="T19" s="576" t="s">
        <v>3821</v>
      </c>
      <c r="U19" s="576" t="s">
        <v>3826</v>
      </c>
      <c r="V19" s="576" t="s">
        <v>3830</v>
      </c>
      <c r="W19" s="231" t="s">
        <v>6137</v>
      </c>
      <c r="X19" s="256">
        <v>44960</v>
      </c>
      <c r="Y19" s="256">
        <v>44986</v>
      </c>
      <c r="Z19" s="256"/>
      <c r="AA19" s="256"/>
      <c r="AB19" s="812">
        <f>+$J19</f>
        <v>696</v>
      </c>
      <c r="AC19" s="827">
        <f>+L19</f>
        <v>0</v>
      </c>
      <c r="AD19" s="44">
        <f t="shared" si="6"/>
        <v>2118750</v>
      </c>
      <c r="AE19" s="44">
        <f t="shared" si="0"/>
        <v>2118750</v>
      </c>
      <c r="AF19" s="44">
        <f t="shared" si="0"/>
        <v>0</v>
      </c>
      <c r="AG19" s="44">
        <f t="shared" si="0"/>
        <v>0</v>
      </c>
      <c r="AH19" s="44">
        <f t="shared" si="0"/>
        <v>0</v>
      </c>
      <c r="AI19" s="44">
        <f t="shared" si="0"/>
        <v>0</v>
      </c>
      <c r="AJ19" s="44">
        <f t="shared" si="0"/>
        <v>0</v>
      </c>
      <c r="AK19" s="812">
        <f>+$J19</f>
        <v>696</v>
      </c>
      <c r="AL19" s="990">
        <f>+N19</f>
        <v>0</v>
      </c>
      <c r="AM19" s="44">
        <f t="shared" si="2"/>
        <v>500000</v>
      </c>
      <c r="AN19" s="35">
        <v>500000</v>
      </c>
      <c r="AO19" s="35"/>
      <c r="AP19" s="35"/>
      <c r="AQ19" s="35"/>
      <c r="AR19" s="35"/>
      <c r="AS19" s="35"/>
      <c r="AT19" s="812">
        <f>+$J19</f>
        <v>696</v>
      </c>
      <c r="AU19" s="993">
        <f>+O19</f>
        <v>0</v>
      </c>
      <c r="AV19" s="44">
        <f t="shared" si="3"/>
        <v>600000</v>
      </c>
      <c r="AW19" s="35">
        <v>600000</v>
      </c>
      <c r="AX19" s="35"/>
      <c r="AY19" s="35"/>
      <c r="AZ19" s="35"/>
      <c r="BA19" s="35"/>
      <c r="BB19" s="35"/>
      <c r="BC19" s="812">
        <f>+$J19</f>
        <v>696</v>
      </c>
      <c r="BD19" s="54">
        <f>+P19</f>
        <v>0</v>
      </c>
      <c r="BE19" s="44">
        <f t="shared" si="4"/>
        <v>509375</v>
      </c>
      <c r="BF19" s="35">
        <v>509375</v>
      </c>
      <c r="BG19" s="35"/>
      <c r="BH19" s="35"/>
      <c r="BI19" s="35"/>
      <c r="BJ19" s="35"/>
      <c r="BK19" s="35"/>
      <c r="BL19" s="812">
        <f>+$J19</f>
        <v>696</v>
      </c>
      <c r="BM19" s="41">
        <f>+Q19</f>
        <v>0</v>
      </c>
      <c r="BN19" s="44">
        <f t="shared" si="5"/>
        <v>509375</v>
      </c>
      <c r="BO19" s="336">
        <v>509375</v>
      </c>
      <c r="BP19" s="35"/>
      <c r="BQ19" s="35"/>
      <c r="BR19" s="35"/>
      <c r="BS19" s="35"/>
      <c r="BT19" s="35"/>
      <c r="BU19" s="818"/>
      <c r="BV19" s="819"/>
      <c r="BW19" s="819"/>
      <c r="BX19" s="819"/>
      <c r="BY19" s="819"/>
      <c r="BZ19" s="819"/>
      <c r="CA19" s="819"/>
      <c r="CB19" s="819"/>
      <c r="CC19" s="820"/>
    </row>
    <row r="20" spans="1:81" s="58" customFormat="1" ht="40.200000000000003" customHeight="1" x14ac:dyDescent="0.3">
      <c r="A20" s="34"/>
      <c r="B20" s="907"/>
      <c r="C20" s="1237"/>
      <c r="D20" s="919"/>
      <c r="E20" s="920"/>
      <c r="F20" s="1704"/>
      <c r="G20" s="920"/>
      <c r="H20" s="920"/>
      <c r="I20" s="1704"/>
      <c r="J20" s="813"/>
      <c r="K20" s="855"/>
      <c r="L20" s="858"/>
      <c r="M20" s="861"/>
      <c r="N20" s="837"/>
      <c r="O20" s="840"/>
      <c r="P20" s="864"/>
      <c r="Q20" s="867"/>
      <c r="R20" s="813"/>
      <c r="S20" s="578" t="s">
        <v>6155</v>
      </c>
      <c r="T20" s="579" t="s">
        <v>3822</v>
      </c>
      <c r="U20" s="579" t="s">
        <v>3827</v>
      </c>
      <c r="V20" s="579" t="s">
        <v>3830</v>
      </c>
      <c r="W20" s="39" t="s">
        <v>6156</v>
      </c>
      <c r="X20" s="31">
        <v>45020</v>
      </c>
      <c r="Y20" s="31">
        <v>45045</v>
      </c>
      <c r="Z20" s="31"/>
      <c r="AA20" s="31"/>
      <c r="AB20" s="813"/>
      <c r="AC20" s="828"/>
      <c r="AD20" s="51">
        <f t="shared" si="6"/>
        <v>2118750</v>
      </c>
      <c r="AE20" s="51">
        <f t="shared" si="0"/>
        <v>2118750</v>
      </c>
      <c r="AF20" s="51">
        <f t="shared" si="0"/>
        <v>0</v>
      </c>
      <c r="AG20" s="51">
        <f t="shared" si="0"/>
        <v>0</v>
      </c>
      <c r="AH20" s="51">
        <f t="shared" si="0"/>
        <v>0</v>
      </c>
      <c r="AI20" s="51">
        <f t="shared" si="0"/>
        <v>0</v>
      </c>
      <c r="AJ20" s="51">
        <f t="shared" si="0"/>
        <v>0</v>
      </c>
      <c r="AK20" s="813"/>
      <c r="AL20" s="991"/>
      <c r="AM20" s="51">
        <f t="shared" si="2"/>
        <v>500000</v>
      </c>
      <c r="AN20" s="336">
        <v>500000</v>
      </c>
      <c r="AO20" s="336"/>
      <c r="AP20" s="336"/>
      <c r="AQ20" s="336"/>
      <c r="AR20" s="336"/>
      <c r="AS20" s="336"/>
      <c r="AT20" s="813"/>
      <c r="AU20" s="994"/>
      <c r="AV20" s="51">
        <f t="shared" si="3"/>
        <v>600000</v>
      </c>
      <c r="AW20" s="336">
        <v>600000</v>
      </c>
      <c r="AX20" s="336"/>
      <c r="AY20" s="336"/>
      <c r="AZ20" s="336"/>
      <c r="BA20" s="336"/>
      <c r="BB20" s="336"/>
      <c r="BC20" s="813"/>
      <c r="BD20" s="425"/>
      <c r="BE20" s="51">
        <f t="shared" si="4"/>
        <v>509375</v>
      </c>
      <c r="BF20" s="336">
        <v>509375</v>
      </c>
      <c r="BG20" s="336"/>
      <c r="BH20" s="336"/>
      <c r="BI20" s="336"/>
      <c r="BJ20" s="336"/>
      <c r="BK20" s="336"/>
      <c r="BL20" s="813"/>
      <c r="BM20" s="426"/>
      <c r="BN20" s="51">
        <f t="shared" si="5"/>
        <v>509375</v>
      </c>
      <c r="BO20" s="336">
        <v>509375</v>
      </c>
      <c r="BP20" s="336"/>
      <c r="BQ20" s="336"/>
      <c r="BR20" s="336"/>
      <c r="BS20" s="336"/>
      <c r="BT20" s="336"/>
      <c r="BU20" s="821"/>
      <c r="BV20" s="822"/>
      <c r="BW20" s="822"/>
      <c r="BX20" s="822"/>
      <c r="BY20" s="822"/>
      <c r="BZ20" s="822"/>
      <c r="CA20" s="822"/>
      <c r="CB20" s="822"/>
      <c r="CC20" s="823"/>
    </row>
    <row r="21" spans="1:81" s="58" customFormat="1" ht="40.200000000000003" customHeight="1" x14ac:dyDescent="0.3">
      <c r="A21" s="34"/>
      <c r="B21" s="907"/>
      <c r="C21" s="1237"/>
      <c r="D21" s="919"/>
      <c r="E21" s="920"/>
      <c r="F21" s="1704"/>
      <c r="G21" s="920"/>
      <c r="H21" s="920"/>
      <c r="I21" s="1704"/>
      <c r="J21" s="813"/>
      <c r="K21" s="855"/>
      <c r="L21" s="858"/>
      <c r="M21" s="861"/>
      <c r="N21" s="837"/>
      <c r="O21" s="840"/>
      <c r="P21" s="864"/>
      <c r="Q21" s="867"/>
      <c r="R21" s="813"/>
      <c r="S21" s="578" t="s">
        <v>6157</v>
      </c>
      <c r="T21" s="579" t="s">
        <v>3822</v>
      </c>
      <c r="U21" s="579" t="s">
        <v>3826</v>
      </c>
      <c r="V21" s="579" t="s">
        <v>3830</v>
      </c>
      <c r="W21" s="39" t="s">
        <v>6158</v>
      </c>
      <c r="X21" s="31">
        <v>45048</v>
      </c>
      <c r="Y21" s="31">
        <v>45111</v>
      </c>
      <c r="Z21" s="31"/>
      <c r="AA21" s="31"/>
      <c r="AB21" s="813"/>
      <c r="AC21" s="828"/>
      <c r="AD21" s="51">
        <f t="shared" si="6"/>
        <v>4500000</v>
      </c>
      <c r="AE21" s="51">
        <f t="shared" si="0"/>
        <v>4500000</v>
      </c>
      <c r="AF21" s="51">
        <f t="shared" si="0"/>
        <v>0</v>
      </c>
      <c r="AG21" s="51">
        <f t="shared" si="0"/>
        <v>0</v>
      </c>
      <c r="AH21" s="51">
        <f t="shared" si="0"/>
        <v>0</v>
      </c>
      <c r="AI21" s="51">
        <f t="shared" si="0"/>
        <v>0</v>
      </c>
      <c r="AJ21" s="51">
        <f t="shared" si="0"/>
        <v>0</v>
      </c>
      <c r="AK21" s="813"/>
      <c r="AL21" s="991"/>
      <c r="AM21" s="51">
        <f t="shared" si="2"/>
        <v>1000000</v>
      </c>
      <c r="AN21" s="336">
        <v>1000000</v>
      </c>
      <c r="AO21" s="336"/>
      <c r="AP21" s="336"/>
      <c r="AQ21" s="336"/>
      <c r="AR21" s="336"/>
      <c r="AS21" s="336"/>
      <c r="AT21" s="813"/>
      <c r="AU21" s="994"/>
      <c r="AV21" s="51">
        <f t="shared" si="3"/>
        <v>1000000</v>
      </c>
      <c r="AW21" s="336">
        <v>1000000</v>
      </c>
      <c r="AX21" s="336"/>
      <c r="AY21" s="336"/>
      <c r="AZ21" s="336"/>
      <c r="BA21" s="336"/>
      <c r="BB21" s="336"/>
      <c r="BC21" s="813"/>
      <c r="BD21" s="425"/>
      <c r="BE21" s="51">
        <f t="shared" si="4"/>
        <v>1000000</v>
      </c>
      <c r="BF21" s="336">
        <v>1000000</v>
      </c>
      <c r="BG21" s="336"/>
      <c r="BH21" s="336"/>
      <c r="BI21" s="336"/>
      <c r="BJ21" s="336"/>
      <c r="BK21" s="336"/>
      <c r="BL21" s="813"/>
      <c r="BM21" s="426"/>
      <c r="BN21" s="51">
        <f t="shared" si="5"/>
        <v>1500000</v>
      </c>
      <c r="BO21" s="336">
        <v>1500000</v>
      </c>
      <c r="BP21" s="336"/>
      <c r="BQ21" s="336"/>
      <c r="BR21" s="336"/>
      <c r="BS21" s="336"/>
      <c r="BT21" s="336"/>
      <c r="BU21" s="821"/>
      <c r="BV21" s="822"/>
      <c r="BW21" s="822"/>
      <c r="BX21" s="822"/>
      <c r="BY21" s="822"/>
      <c r="BZ21" s="822"/>
      <c r="CA21" s="822"/>
      <c r="CB21" s="822"/>
      <c r="CC21" s="823"/>
    </row>
    <row r="22" spans="1:81" s="58" customFormat="1" ht="40.200000000000003" customHeight="1" thickBot="1" x14ac:dyDescent="0.35">
      <c r="A22" s="34"/>
      <c r="B22" s="907"/>
      <c r="C22" s="1237"/>
      <c r="D22" s="1265"/>
      <c r="E22" s="1267"/>
      <c r="F22" s="1705"/>
      <c r="G22" s="1267"/>
      <c r="H22" s="1267"/>
      <c r="I22" s="1705"/>
      <c r="J22" s="814"/>
      <c r="K22" s="856"/>
      <c r="L22" s="859"/>
      <c r="M22" s="862"/>
      <c r="N22" s="838"/>
      <c r="O22" s="841"/>
      <c r="P22" s="865"/>
      <c r="Q22" s="874"/>
      <c r="R22" s="814"/>
      <c r="S22" s="586" t="s">
        <v>6159</v>
      </c>
      <c r="T22" s="581" t="s">
        <v>3821</v>
      </c>
      <c r="U22" s="581" t="s">
        <v>3826</v>
      </c>
      <c r="V22" s="581" t="s">
        <v>3830</v>
      </c>
      <c r="W22" s="232" t="s">
        <v>6160</v>
      </c>
      <c r="X22" s="260">
        <v>45139</v>
      </c>
      <c r="Y22" s="260">
        <v>45290</v>
      </c>
      <c r="Z22" s="260"/>
      <c r="AA22" s="260"/>
      <c r="AB22" s="814"/>
      <c r="AC22" s="829"/>
      <c r="AD22" s="46">
        <f t="shared" si="6"/>
        <v>6012500</v>
      </c>
      <c r="AE22" s="46">
        <f t="shared" si="0"/>
        <v>6012500</v>
      </c>
      <c r="AF22" s="46">
        <f t="shared" si="0"/>
        <v>0</v>
      </c>
      <c r="AG22" s="46">
        <f t="shared" si="0"/>
        <v>0</v>
      </c>
      <c r="AH22" s="46">
        <f t="shared" si="0"/>
        <v>0</v>
      </c>
      <c r="AI22" s="46">
        <f t="shared" si="0"/>
        <v>0</v>
      </c>
      <c r="AJ22" s="46">
        <f t="shared" si="0"/>
        <v>0</v>
      </c>
      <c r="AK22" s="814"/>
      <c r="AL22" s="992"/>
      <c r="AM22" s="46">
        <f t="shared" si="2"/>
        <v>1512500</v>
      </c>
      <c r="AN22" s="37">
        <v>1512500</v>
      </c>
      <c r="AO22" s="37"/>
      <c r="AP22" s="37"/>
      <c r="AQ22" s="37"/>
      <c r="AR22" s="37"/>
      <c r="AS22" s="37"/>
      <c r="AT22" s="814"/>
      <c r="AU22" s="995"/>
      <c r="AV22" s="46">
        <f t="shared" si="3"/>
        <v>1500000</v>
      </c>
      <c r="AW22" s="37">
        <v>1500000</v>
      </c>
      <c r="AX22" s="37"/>
      <c r="AY22" s="37"/>
      <c r="AZ22" s="37"/>
      <c r="BA22" s="37"/>
      <c r="BB22" s="37"/>
      <c r="BC22" s="814"/>
      <c r="BD22" s="56"/>
      <c r="BE22" s="46">
        <f t="shared" si="4"/>
        <v>1500000</v>
      </c>
      <c r="BF22" s="37">
        <v>1500000</v>
      </c>
      <c r="BG22" s="37"/>
      <c r="BH22" s="37"/>
      <c r="BI22" s="37"/>
      <c r="BJ22" s="37"/>
      <c r="BK22" s="37"/>
      <c r="BL22" s="814"/>
      <c r="BM22" s="43"/>
      <c r="BN22" s="46">
        <f t="shared" si="5"/>
        <v>1500000</v>
      </c>
      <c r="BO22" s="37">
        <v>1500000</v>
      </c>
      <c r="BP22" s="37"/>
      <c r="BQ22" s="37"/>
      <c r="BR22" s="37"/>
      <c r="BS22" s="37"/>
      <c r="BT22" s="37"/>
      <c r="BU22" s="824"/>
      <c r="BV22" s="825"/>
      <c r="BW22" s="825"/>
      <c r="BX22" s="825"/>
      <c r="BY22" s="825"/>
      <c r="BZ22" s="825"/>
      <c r="CA22" s="825"/>
      <c r="CB22" s="825"/>
      <c r="CC22" s="826"/>
    </row>
    <row r="23" spans="1:81" s="58" customFormat="1" ht="40.200000000000003" customHeight="1" thickTop="1" x14ac:dyDescent="0.3">
      <c r="A23" s="34"/>
      <c r="B23" s="907"/>
      <c r="C23" s="1237"/>
      <c r="D23" s="1264">
        <v>3202</v>
      </c>
      <c r="E23" s="1266" t="s">
        <v>6142</v>
      </c>
      <c r="F23" s="1703">
        <v>3202002</v>
      </c>
      <c r="G23" s="1707" t="s">
        <v>6161</v>
      </c>
      <c r="H23" s="1266" t="s">
        <v>6144</v>
      </c>
      <c r="I23" s="1703">
        <v>2021004540065</v>
      </c>
      <c r="J23" s="812">
        <v>697</v>
      </c>
      <c r="K23" s="854" t="str">
        <f>+[18]Metas!K797</f>
        <v>Proyectos agroforestales desarrollados en zonas de influencia de las cuencas Zulia, Pamplonita y Algodonal.</v>
      </c>
      <c r="L23" s="857">
        <v>0</v>
      </c>
      <c r="M23" s="860">
        <f>SUM(N23:Q23)</f>
        <v>0</v>
      </c>
      <c r="N23" s="836">
        <v>0</v>
      </c>
      <c r="O23" s="839">
        <v>0</v>
      </c>
      <c r="P23" s="863">
        <v>0</v>
      </c>
      <c r="Q23" s="1740">
        <v>0</v>
      </c>
      <c r="R23" s="812">
        <f>+$J23</f>
        <v>697</v>
      </c>
      <c r="S23" s="583" t="s">
        <v>6162</v>
      </c>
      <c r="T23" s="576" t="s">
        <v>3821</v>
      </c>
      <c r="U23" s="576" t="s">
        <v>3826</v>
      </c>
      <c r="V23" s="576" t="s">
        <v>3830</v>
      </c>
      <c r="W23" s="231" t="s">
        <v>6137</v>
      </c>
      <c r="X23" s="256">
        <v>44960</v>
      </c>
      <c r="Y23" s="256">
        <v>44986</v>
      </c>
      <c r="Z23" s="256"/>
      <c r="AA23" s="256"/>
      <c r="AB23" s="812">
        <f t="shared" ref="AB23" si="7">+$J23</f>
        <v>697</v>
      </c>
      <c r="AC23" s="827">
        <f>+L23</f>
        <v>0</v>
      </c>
      <c r="AD23" s="44">
        <f t="shared" si="6"/>
        <v>2118750</v>
      </c>
      <c r="AE23" s="44">
        <f t="shared" si="0"/>
        <v>2118750</v>
      </c>
      <c r="AF23" s="44">
        <f t="shared" si="0"/>
        <v>0</v>
      </c>
      <c r="AG23" s="44">
        <f t="shared" si="0"/>
        <v>0</v>
      </c>
      <c r="AH23" s="44">
        <f t="shared" si="0"/>
        <v>0</v>
      </c>
      <c r="AI23" s="44">
        <f t="shared" si="0"/>
        <v>0</v>
      </c>
      <c r="AJ23" s="44">
        <f t="shared" si="0"/>
        <v>0</v>
      </c>
      <c r="AK23" s="812">
        <f t="shared" ref="AK23" si="8">+$J23</f>
        <v>697</v>
      </c>
      <c r="AL23" s="990">
        <f>+N23</f>
        <v>0</v>
      </c>
      <c r="AM23" s="44">
        <f t="shared" si="2"/>
        <v>500000</v>
      </c>
      <c r="AN23" s="35">
        <v>500000</v>
      </c>
      <c r="AO23" s="35"/>
      <c r="AP23" s="35"/>
      <c r="AQ23" s="35"/>
      <c r="AR23" s="35"/>
      <c r="AS23" s="35"/>
      <c r="AT23" s="812">
        <f t="shared" ref="AT23" si="9">+$J23</f>
        <v>697</v>
      </c>
      <c r="AU23" s="993">
        <f>+O23</f>
        <v>0</v>
      </c>
      <c r="AV23" s="44">
        <f t="shared" si="3"/>
        <v>509375</v>
      </c>
      <c r="AW23" s="35">
        <v>509375</v>
      </c>
      <c r="AX23" s="35"/>
      <c r="AY23" s="35"/>
      <c r="AZ23" s="35"/>
      <c r="BA23" s="35"/>
      <c r="BB23" s="35"/>
      <c r="BC23" s="812">
        <f t="shared" ref="BC23" si="10">+$J23</f>
        <v>697</v>
      </c>
      <c r="BD23" s="54">
        <f>+P23</f>
        <v>0</v>
      </c>
      <c r="BE23" s="44">
        <f t="shared" si="4"/>
        <v>600000</v>
      </c>
      <c r="BF23" s="35">
        <v>600000</v>
      </c>
      <c r="BG23" s="35"/>
      <c r="BH23" s="35"/>
      <c r="BI23" s="35"/>
      <c r="BJ23" s="35"/>
      <c r="BK23" s="35"/>
      <c r="BL23" s="812">
        <f t="shared" ref="BL23" si="11">+$J23</f>
        <v>697</v>
      </c>
      <c r="BM23" s="41">
        <f>+Q23</f>
        <v>0</v>
      </c>
      <c r="BN23" s="44">
        <f t="shared" si="5"/>
        <v>509375</v>
      </c>
      <c r="BO23" s="336">
        <v>509375</v>
      </c>
      <c r="BP23" s="35"/>
      <c r="BQ23" s="35"/>
      <c r="BR23" s="35"/>
      <c r="BS23" s="35"/>
      <c r="BT23" s="35"/>
      <c r="BU23" s="818"/>
      <c r="BV23" s="819"/>
      <c r="BW23" s="819"/>
      <c r="BX23" s="819"/>
      <c r="BY23" s="819"/>
      <c r="BZ23" s="819"/>
      <c r="CA23" s="819"/>
      <c r="CB23" s="819"/>
      <c r="CC23" s="820"/>
    </row>
    <row r="24" spans="1:81" s="58" customFormat="1" ht="40.200000000000003" customHeight="1" x14ac:dyDescent="0.3">
      <c r="A24" s="34"/>
      <c r="B24" s="907"/>
      <c r="C24" s="1237"/>
      <c r="D24" s="919"/>
      <c r="E24" s="920"/>
      <c r="F24" s="1704"/>
      <c r="G24" s="1708"/>
      <c r="H24" s="920"/>
      <c r="I24" s="1704"/>
      <c r="J24" s="813"/>
      <c r="K24" s="855"/>
      <c r="L24" s="858"/>
      <c r="M24" s="861"/>
      <c r="N24" s="837"/>
      <c r="O24" s="840"/>
      <c r="P24" s="864"/>
      <c r="Q24" s="867"/>
      <c r="R24" s="813"/>
      <c r="S24" s="583" t="s">
        <v>6163</v>
      </c>
      <c r="T24" s="579" t="s">
        <v>3822</v>
      </c>
      <c r="U24" s="579" t="s">
        <v>3827</v>
      </c>
      <c r="V24" s="579" t="s">
        <v>3830</v>
      </c>
      <c r="W24" s="39" t="s">
        <v>6156</v>
      </c>
      <c r="X24" s="31">
        <v>45020</v>
      </c>
      <c r="Y24" s="31">
        <v>45045</v>
      </c>
      <c r="Z24" s="31"/>
      <c r="AA24" s="31"/>
      <c r="AB24" s="813"/>
      <c r="AC24" s="828"/>
      <c r="AD24" s="51">
        <f t="shared" si="6"/>
        <v>2118750</v>
      </c>
      <c r="AE24" s="51">
        <f t="shared" si="0"/>
        <v>2118750</v>
      </c>
      <c r="AF24" s="51">
        <f t="shared" si="0"/>
        <v>0</v>
      </c>
      <c r="AG24" s="51">
        <f t="shared" si="0"/>
        <v>0</v>
      </c>
      <c r="AH24" s="51">
        <f t="shared" si="0"/>
        <v>0</v>
      </c>
      <c r="AI24" s="51">
        <f t="shared" si="0"/>
        <v>0</v>
      </c>
      <c r="AJ24" s="51">
        <f t="shared" si="0"/>
        <v>0</v>
      </c>
      <c r="AK24" s="813"/>
      <c r="AL24" s="991"/>
      <c r="AM24" s="51">
        <f t="shared" si="2"/>
        <v>500000</v>
      </c>
      <c r="AN24" s="336">
        <v>500000</v>
      </c>
      <c r="AO24" s="336"/>
      <c r="AP24" s="336"/>
      <c r="AQ24" s="336"/>
      <c r="AR24" s="336"/>
      <c r="AS24" s="336"/>
      <c r="AT24" s="813"/>
      <c r="AU24" s="994"/>
      <c r="AV24" s="51">
        <f t="shared" si="3"/>
        <v>509375</v>
      </c>
      <c r="AW24" s="336">
        <v>509375</v>
      </c>
      <c r="AX24" s="336"/>
      <c r="AY24" s="336"/>
      <c r="AZ24" s="336"/>
      <c r="BA24" s="336"/>
      <c r="BB24" s="336"/>
      <c r="BC24" s="813"/>
      <c r="BD24" s="425"/>
      <c r="BE24" s="51">
        <f t="shared" si="4"/>
        <v>600000</v>
      </c>
      <c r="BF24" s="336">
        <v>600000</v>
      </c>
      <c r="BG24" s="336"/>
      <c r="BH24" s="336"/>
      <c r="BI24" s="336"/>
      <c r="BJ24" s="336"/>
      <c r="BK24" s="336"/>
      <c r="BL24" s="813"/>
      <c r="BM24" s="426"/>
      <c r="BN24" s="51">
        <f t="shared" si="5"/>
        <v>509375</v>
      </c>
      <c r="BO24" s="336">
        <v>509375</v>
      </c>
      <c r="BP24" s="336"/>
      <c r="BQ24" s="336"/>
      <c r="BR24" s="336"/>
      <c r="BS24" s="336"/>
      <c r="BT24" s="336"/>
      <c r="BU24" s="821"/>
      <c r="BV24" s="822"/>
      <c r="BW24" s="822"/>
      <c r="BX24" s="822"/>
      <c r="BY24" s="822"/>
      <c r="BZ24" s="822"/>
      <c r="CA24" s="822"/>
      <c r="CB24" s="822"/>
      <c r="CC24" s="823"/>
    </row>
    <row r="25" spans="1:81" s="58" customFormat="1" ht="40.200000000000003" customHeight="1" x14ac:dyDescent="0.3">
      <c r="A25" s="34"/>
      <c r="B25" s="907"/>
      <c r="C25" s="1237"/>
      <c r="D25" s="919"/>
      <c r="E25" s="920"/>
      <c r="F25" s="1704"/>
      <c r="G25" s="1708"/>
      <c r="H25" s="920"/>
      <c r="I25" s="1704"/>
      <c r="J25" s="813"/>
      <c r="K25" s="855"/>
      <c r="L25" s="858"/>
      <c r="M25" s="861"/>
      <c r="N25" s="837"/>
      <c r="O25" s="840"/>
      <c r="P25" s="864"/>
      <c r="Q25" s="867"/>
      <c r="R25" s="813"/>
      <c r="S25" s="587" t="s">
        <v>6164</v>
      </c>
      <c r="T25" s="579" t="s">
        <v>3822</v>
      </c>
      <c r="U25" s="579" t="s">
        <v>3826</v>
      </c>
      <c r="V25" s="579" t="s">
        <v>3830</v>
      </c>
      <c r="W25" s="39" t="s">
        <v>6158</v>
      </c>
      <c r="X25" s="31">
        <v>45048</v>
      </c>
      <c r="Y25" s="31">
        <v>45111</v>
      </c>
      <c r="Z25" s="31"/>
      <c r="AA25" s="31"/>
      <c r="AB25" s="813"/>
      <c r="AC25" s="828"/>
      <c r="AD25" s="51">
        <f t="shared" si="6"/>
        <v>4500000</v>
      </c>
      <c r="AE25" s="51">
        <f t="shared" si="0"/>
        <v>4500000</v>
      </c>
      <c r="AF25" s="51">
        <f t="shared" si="0"/>
        <v>0</v>
      </c>
      <c r="AG25" s="51">
        <f t="shared" si="0"/>
        <v>0</v>
      </c>
      <c r="AH25" s="51">
        <f t="shared" si="0"/>
        <v>0</v>
      </c>
      <c r="AI25" s="51">
        <f t="shared" si="0"/>
        <v>0</v>
      </c>
      <c r="AJ25" s="51">
        <f t="shared" si="0"/>
        <v>0</v>
      </c>
      <c r="AK25" s="813"/>
      <c r="AL25" s="991"/>
      <c r="AM25" s="51">
        <f t="shared" si="2"/>
        <v>1000000</v>
      </c>
      <c r="AN25" s="336">
        <v>1000000</v>
      </c>
      <c r="AO25" s="336"/>
      <c r="AP25" s="336"/>
      <c r="AQ25" s="336"/>
      <c r="AR25" s="336"/>
      <c r="AS25" s="336"/>
      <c r="AT25" s="813"/>
      <c r="AU25" s="994"/>
      <c r="AV25" s="51">
        <f t="shared" si="3"/>
        <v>1000000</v>
      </c>
      <c r="AW25" s="336">
        <v>1000000</v>
      </c>
      <c r="AX25" s="336"/>
      <c r="AY25" s="336"/>
      <c r="AZ25" s="336"/>
      <c r="BA25" s="336"/>
      <c r="BB25" s="336"/>
      <c r="BC25" s="813"/>
      <c r="BD25" s="425"/>
      <c r="BE25" s="51">
        <f t="shared" si="4"/>
        <v>1000000</v>
      </c>
      <c r="BF25" s="336">
        <v>1000000</v>
      </c>
      <c r="BG25" s="336"/>
      <c r="BH25" s="336"/>
      <c r="BI25" s="336"/>
      <c r="BJ25" s="336"/>
      <c r="BK25" s="336"/>
      <c r="BL25" s="813"/>
      <c r="BM25" s="426"/>
      <c r="BN25" s="51">
        <f t="shared" si="5"/>
        <v>1500000</v>
      </c>
      <c r="BO25" s="336">
        <v>1500000</v>
      </c>
      <c r="BP25" s="336"/>
      <c r="BQ25" s="336"/>
      <c r="BR25" s="336"/>
      <c r="BS25" s="336"/>
      <c r="BT25" s="336"/>
      <c r="BU25" s="821"/>
      <c r="BV25" s="822"/>
      <c r="BW25" s="822"/>
      <c r="BX25" s="822"/>
      <c r="BY25" s="822"/>
      <c r="BZ25" s="822"/>
      <c r="CA25" s="822"/>
      <c r="CB25" s="822"/>
      <c r="CC25" s="823"/>
    </row>
    <row r="26" spans="1:81" s="58" customFormat="1" ht="40.200000000000003" customHeight="1" thickBot="1" x14ac:dyDescent="0.35">
      <c r="A26" s="34"/>
      <c r="B26" s="907"/>
      <c r="C26" s="1237"/>
      <c r="D26" s="1265"/>
      <c r="E26" s="1267"/>
      <c r="F26" s="1705"/>
      <c r="G26" s="1709"/>
      <c r="H26" s="1267"/>
      <c r="I26" s="1705"/>
      <c r="J26" s="814"/>
      <c r="K26" s="856"/>
      <c r="L26" s="859"/>
      <c r="M26" s="862"/>
      <c r="N26" s="838"/>
      <c r="O26" s="841"/>
      <c r="P26" s="865"/>
      <c r="Q26" s="874"/>
      <c r="R26" s="814"/>
      <c r="S26" s="587" t="s">
        <v>6165</v>
      </c>
      <c r="T26" s="581" t="s">
        <v>3821</v>
      </c>
      <c r="U26" s="581" t="s">
        <v>3826</v>
      </c>
      <c r="V26" s="581" t="s">
        <v>3830</v>
      </c>
      <c r="W26" s="232" t="s">
        <v>6160</v>
      </c>
      <c r="X26" s="260">
        <v>45139</v>
      </c>
      <c r="Y26" s="260">
        <v>45290</v>
      </c>
      <c r="Z26" s="260"/>
      <c r="AA26" s="260"/>
      <c r="AB26" s="814"/>
      <c r="AC26" s="829"/>
      <c r="AD26" s="46">
        <f t="shared" si="6"/>
        <v>6012500</v>
      </c>
      <c r="AE26" s="46">
        <f t="shared" si="0"/>
        <v>6012500</v>
      </c>
      <c r="AF26" s="46">
        <f t="shared" si="0"/>
        <v>0</v>
      </c>
      <c r="AG26" s="46">
        <f t="shared" si="0"/>
        <v>0</v>
      </c>
      <c r="AH26" s="46">
        <f t="shared" si="0"/>
        <v>0</v>
      </c>
      <c r="AI26" s="46">
        <f t="shared" si="0"/>
        <v>0</v>
      </c>
      <c r="AJ26" s="46">
        <f t="shared" si="0"/>
        <v>0</v>
      </c>
      <c r="AK26" s="814"/>
      <c r="AL26" s="992"/>
      <c r="AM26" s="46">
        <f t="shared" si="2"/>
        <v>1512500</v>
      </c>
      <c r="AN26" s="37">
        <v>1512500</v>
      </c>
      <c r="AO26" s="37"/>
      <c r="AP26" s="37"/>
      <c r="AQ26" s="37"/>
      <c r="AR26" s="37"/>
      <c r="AS26" s="37"/>
      <c r="AT26" s="814"/>
      <c r="AU26" s="995"/>
      <c r="AV26" s="46">
        <f t="shared" si="3"/>
        <v>1500000</v>
      </c>
      <c r="AW26" s="37">
        <v>1500000</v>
      </c>
      <c r="AX26" s="37"/>
      <c r="AY26" s="37"/>
      <c r="AZ26" s="37"/>
      <c r="BA26" s="37"/>
      <c r="BB26" s="37"/>
      <c r="BC26" s="814"/>
      <c r="BD26" s="56"/>
      <c r="BE26" s="46">
        <f t="shared" si="4"/>
        <v>1500000</v>
      </c>
      <c r="BF26" s="37">
        <v>1500000</v>
      </c>
      <c r="BG26" s="37"/>
      <c r="BH26" s="37"/>
      <c r="BI26" s="37"/>
      <c r="BJ26" s="37"/>
      <c r="BK26" s="37"/>
      <c r="BL26" s="814"/>
      <c r="BM26" s="43"/>
      <c r="BN26" s="46">
        <f t="shared" si="5"/>
        <v>1500000</v>
      </c>
      <c r="BO26" s="37">
        <v>1500000</v>
      </c>
      <c r="BP26" s="37"/>
      <c r="BQ26" s="37"/>
      <c r="BR26" s="37"/>
      <c r="BS26" s="37"/>
      <c r="BT26" s="37"/>
      <c r="BU26" s="824"/>
      <c r="BV26" s="825"/>
      <c r="BW26" s="825"/>
      <c r="BX26" s="825"/>
      <c r="BY26" s="825"/>
      <c r="BZ26" s="825"/>
      <c r="CA26" s="825"/>
      <c r="CB26" s="825"/>
      <c r="CC26" s="826"/>
    </row>
    <row r="27" spans="1:81" s="58" customFormat="1" ht="40.200000000000003" customHeight="1" thickTop="1" x14ac:dyDescent="0.3">
      <c r="A27" s="34"/>
      <c r="B27" s="907"/>
      <c r="C27" s="1237"/>
      <c r="D27" s="1264">
        <v>3202</v>
      </c>
      <c r="E27" s="1266" t="s">
        <v>6142</v>
      </c>
      <c r="F27" s="1703">
        <v>3202033</v>
      </c>
      <c r="G27" s="1266" t="s">
        <v>6166</v>
      </c>
      <c r="H27" s="1266" t="s">
        <v>6144</v>
      </c>
      <c r="I27" s="1703">
        <v>2021004540065</v>
      </c>
      <c r="J27" s="812">
        <v>698</v>
      </c>
      <c r="K27" s="854" t="str">
        <f>+[18]Metas!K798</f>
        <v>Soluciones fotovoltaicas ejecutadas en zonas no interconectadas – ZNI del Departamento.</v>
      </c>
      <c r="L27" s="857">
        <v>0</v>
      </c>
      <c r="M27" s="860">
        <f>SUM(N27:Q27)</f>
        <v>0</v>
      </c>
      <c r="N27" s="836">
        <v>0</v>
      </c>
      <c r="O27" s="839">
        <v>0</v>
      </c>
      <c r="P27" s="863">
        <v>0</v>
      </c>
      <c r="Q27" s="866">
        <v>0</v>
      </c>
      <c r="R27" s="812">
        <f>+$J27</f>
        <v>698</v>
      </c>
      <c r="S27" s="587" t="s">
        <v>6167</v>
      </c>
      <c r="T27" s="576" t="s">
        <v>3822</v>
      </c>
      <c r="U27" s="576" t="s">
        <v>3827</v>
      </c>
      <c r="V27" s="576" t="s">
        <v>3830</v>
      </c>
      <c r="W27" s="231" t="s">
        <v>6168</v>
      </c>
      <c r="X27" s="256">
        <v>44961</v>
      </c>
      <c r="Y27" s="256">
        <v>45016</v>
      </c>
      <c r="Z27" s="256"/>
      <c r="AA27" s="256"/>
      <c r="AB27" s="812">
        <f t="shared" ref="AB27" si="12">+$J27</f>
        <v>698</v>
      </c>
      <c r="AC27" s="827">
        <f t="shared" ref="AC27" si="13">+L27</f>
        <v>0</v>
      </c>
      <c r="AD27" s="44">
        <f t="shared" si="6"/>
        <v>2118750</v>
      </c>
      <c r="AE27" s="44">
        <f t="shared" si="6"/>
        <v>2118750</v>
      </c>
      <c r="AF27" s="44">
        <f t="shared" si="6"/>
        <v>0</v>
      </c>
      <c r="AG27" s="44">
        <f t="shared" si="6"/>
        <v>0</v>
      </c>
      <c r="AH27" s="44">
        <f t="shared" si="6"/>
        <v>0</v>
      </c>
      <c r="AI27" s="44">
        <f t="shared" si="6"/>
        <v>0</v>
      </c>
      <c r="AJ27" s="44">
        <f t="shared" si="6"/>
        <v>0</v>
      </c>
      <c r="AK27" s="812">
        <f t="shared" ref="AK27" si="14">+$J27</f>
        <v>698</v>
      </c>
      <c r="AL27" s="830">
        <f>+N27</f>
        <v>0</v>
      </c>
      <c r="AM27" s="44">
        <f t="shared" si="2"/>
        <v>509375</v>
      </c>
      <c r="AN27" s="35">
        <v>509375</v>
      </c>
      <c r="AO27" s="47"/>
      <c r="AP27" s="47"/>
      <c r="AQ27" s="47"/>
      <c r="AR27" s="47"/>
      <c r="AS27" s="47"/>
      <c r="AT27" s="812">
        <f t="shared" ref="AT27" si="15">+$J27</f>
        <v>698</v>
      </c>
      <c r="AU27" s="833">
        <f>+O27</f>
        <v>0</v>
      </c>
      <c r="AV27" s="44">
        <f t="shared" si="3"/>
        <v>500000</v>
      </c>
      <c r="AW27" s="35">
        <v>500000</v>
      </c>
      <c r="AX27" s="47"/>
      <c r="AY27" s="47"/>
      <c r="AZ27" s="47"/>
      <c r="BA27" s="47"/>
      <c r="BB27" s="47"/>
      <c r="BC27" s="812">
        <f t="shared" ref="BC27" si="16">+$J27</f>
        <v>698</v>
      </c>
      <c r="BD27" s="809">
        <f>+P27</f>
        <v>0</v>
      </c>
      <c r="BE27" s="44">
        <f t="shared" si="4"/>
        <v>509375</v>
      </c>
      <c r="BF27" s="336">
        <v>509375</v>
      </c>
      <c r="BG27" s="47"/>
      <c r="BH27" s="47"/>
      <c r="BI27" s="47"/>
      <c r="BJ27" s="47"/>
      <c r="BK27" s="47"/>
      <c r="BL27" s="812">
        <f t="shared" ref="BL27" si="17">+$J27</f>
        <v>698</v>
      </c>
      <c r="BM27" s="815">
        <f>+Q27</f>
        <v>0</v>
      </c>
      <c r="BN27" s="44">
        <f t="shared" si="5"/>
        <v>600000</v>
      </c>
      <c r="BO27" s="35">
        <v>600000</v>
      </c>
      <c r="BP27" s="47"/>
      <c r="BQ27" s="47"/>
      <c r="BR27" s="47"/>
      <c r="BS27" s="47"/>
      <c r="BT27" s="47"/>
      <c r="BU27" s="818"/>
      <c r="BV27" s="819"/>
      <c r="BW27" s="819"/>
      <c r="BX27" s="819"/>
      <c r="BY27" s="819"/>
      <c r="BZ27" s="819"/>
      <c r="CA27" s="819"/>
      <c r="CB27" s="819"/>
      <c r="CC27" s="820"/>
    </row>
    <row r="28" spans="1:81" s="58" customFormat="1" ht="40.200000000000003" customHeight="1" x14ac:dyDescent="0.3">
      <c r="A28" s="34"/>
      <c r="B28" s="907"/>
      <c r="C28" s="1237"/>
      <c r="D28" s="919"/>
      <c r="E28" s="920"/>
      <c r="F28" s="1704"/>
      <c r="G28" s="920"/>
      <c r="H28" s="920"/>
      <c r="I28" s="1704"/>
      <c r="J28" s="813"/>
      <c r="K28" s="855"/>
      <c r="L28" s="858"/>
      <c r="M28" s="861"/>
      <c r="N28" s="837"/>
      <c r="O28" s="840"/>
      <c r="P28" s="864"/>
      <c r="Q28" s="867"/>
      <c r="R28" s="813"/>
      <c r="S28" s="578" t="s">
        <v>6169</v>
      </c>
      <c r="T28" s="579" t="s">
        <v>3822</v>
      </c>
      <c r="U28" s="579" t="s">
        <v>3827</v>
      </c>
      <c r="V28" s="579" t="s">
        <v>3830</v>
      </c>
      <c r="W28" s="39" t="s">
        <v>6170</v>
      </c>
      <c r="X28" s="31">
        <v>45020</v>
      </c>
      <c r="Y28" s="31">
        <v>45078</v>
      </c>
      <c r="Z28" s="31"/>
      <c r="AA28" s="31"/>
      <c r="AB28" s="813"/>
      <c r="AC28" s="828"/>
      <c r="AD28" s="51">
        <f t="shared" si="6"/>
        <v>2118750</v>
      </c>
      <c r="AE28" s="51">
        <f t="shared" si="6"/>
        <v>2118750</v>
      </c>
      <c r="AF28" s="51">
        <f t="shared" si="6"/>
        <v>0</v>
      </c>
      <c r="AG28" s="51">
        <f t="shared" si="6"/>
        <v>0</v>
      </c>
      <c r="AH28" s="51">
        <f t="shared" si="6"/>
        <v>0</v>
      </c>
      <c r="AI28" s="51">
        <f t="shared" si="6"/>
        <v>0</v>
      </c>
      <c r="AJ28" s="51">
        <f t="shared" si="6"/>
        <v>0</v>
      </c>
      <c r="AK28" s="813"/>
      <c r="AL28" s="831"/>
      <c r="AM28" s="51">
        <f t="shared" si="2"/>
        <v>509375</v>
      </c>
      <c r="AN28" s="336">
        <v>509375</v>
      </c>
      <c r="AO28" s="257"/>
      <c r="AP28" s="257"/>
      <c r="AQ28" s="257"/>
      <c r="AR28" s="257"/>
      <c r="AS28" s="257"/>
      <c r="AT28" s="813"/>
      <c r="AU28" s="834"/>
      <c r="AV28" s="51">
        <f t="shared" si="3"/>
        <v>500000</v>
      </c>
      <c r="AW28" s="336">
        <v>500000</v>
      </c>
      <c r="AX28" s="257"/>
      <c r="AY28" s="257"/>
      <c r="AZ28" s="257"/>
      <c r="BA28" s="257"/>
      <c r="BB28" s="257"/>
      <c r="BC28" s="813"/>
      <c r="BD28" s="810"/>
      <c r="BE28" s="51">
        <f t="shared" si="4"/>
        <v>509375</v>
      </c>
      <c r="BF28" s="336">
        <v>509375</v>
      </c>
      <c r="BG28" s="257"/>
      <c r="BH28" s="257"/>
      <c r="BI28" s="257"/>
      <c r="BJ28" s="257"/>
      <c r="BK28" s="257"/>
      <c r="BL28" s="813"/>
      <c r="BM28" s="816"/>
      <c r="BN28" s="51">
        <f t="shared" si="5"/>
        <v>600000</v>
      </c>
      <c r="BO28" s="336">
        <v>600000</v>
      </c>
      <c r="BP28" s="257"/>
      <c r="BQ28" s="257"/>
      <c r="BR28" s="257"/>
      <c r="BS28" s="257"/>
      <c r="BT28" s="257"/>
      <c r="BU28" s="821"/>
      <c r="BV28" s="822"/>
      <c r="BW28" s="822"/>
      <c r="BX28" s="822"/>
      <c r="BY28" s="822"/>
      <c r="BZ28" s="822"/>
      <c r="CA28" s="822"/>
      <c r="CB28" s="822"/>
      <c r="CC28" s="823"/>
    </row>
    <row r="29" spans="1:81" s="58" customFormat="1" ht="40.200000000000003" customHeight="1" x14ac:dyDescent="0.3">
      <c r="A29" s="34"/>
      <c r="B29" s="907"/>
      <c r="C29" s="1237"/>
      <c r="D29" s="919"/>
      <c r="E29" s="920"/>
      <c r="F29" s="1704"/>
      <c r="G29" s="920"/>
      <c r="H29" s="920"/>
      <c r="I29" s="1704"/>
      <c r="J29" s="813"/>
      <c r="K29" s="855"/>
      <c r="L29" s="858"/>
      <c r="M29" s="861"/>
      <c r="N29" s="837"/>
      <c r="O29" s="840"/>
      <c r="P29" s="864"/>
      <c r="Q29" s="867"/>
      <c r="R29" s="813"/>
      <c r="S29" s="578" t="s">
        <v>6171</v>
      </c>
      <c r="T29" s="579" t="s">
        <v>3822</v>
      </c>
      <c r="U29" s="579" t="s">
        <v>3827</v>
      </c>
      <c r="V29" s="579" t="s">
        <v>3830</v>
      </c>
      <c r="W29" s="39" t="s">
        <v>6172</v>
      </c>
      <c r="X29" s="31">
        <v>45108</v>
      </c>
      <c r="Y29" s="31">
        <v>45170</v>
      </c>
      <c r="Z29" s="31"/>
      <c r="AA29" s="31"/>
      <c r="AB29" s="813"/>
      <c r="AC29" s="828"/>
      <c r="AD29" s="51">
        <f t="shared" si="6"/>
        <v>4500000</v>
      </c>
      <c r="AE29" s="51">
        <f t="shared" si="6"/>
        <v>4500000</v>
      </c>
      <c r="AF29" s="51">
        <f t="shared" si="6"/>
        <v>0</v>
      </c>
      <c r="AG29" s="51">
        <f t="shared" si="6"/>
        <v>0</v>
      </c>
      <c r="AH29" s="51">
        <f t="shared" si="6"/>
        <v>0</v>
      </c>
      <c r="AI29" s="51">
        <f t="shared" si="6"/>
        <v>0</v>
      </c>
      <c r="AJ29" s="51">
        <f t="shared" si="6"/>
        <v>0</v>
      </c>
      <c r="AK29" s="813"/>
      <c r="AL29" s="831"/>
      <c r="AM29" s="51">
        <f t="shared" si="2"/>
        <v>1000000</v>
      </c>
      <c r="AN29" s="336">
        <v>1000000</v>
      </c>
      <c r="AO29" s="257"/>
      <c r="AP29" s="257"/>
      <c r="AQ29" s="257"/>
      <c r="AR29" s="257"/>
      <c r="AS29" s="257"/>
      <c r="AT29" s="813"/>
      <c r="AU29" s="834"/>
      <c r="AV29" s="51">
        <f t="shared" si="3"/>
        <v>1000000</v>
      </c>
      <c r="AW29" s="336">
        <v>1000000</v>
      </c>
      <c r="AX29" s="257"/>
      <c r="AY29" s="257"/>
      <c r="AZ29" s="257"/>
      <c r="BA29" s="257"/>
      <c r="BB29" s="257"/>
      <c r="BC29" s="813"/>
      <c r="BD29" s="810"/>
      <c r="BE29" s="51">
        <f t="shared" si="4"/>
        <v>1500000</v>
      </c>
      <c r="BF29" s="336">
        <v>1500000</v>
      </c>
      <c r="BG29" s="257"/>
      <c r="BH29" s="257"/>
      <c r="BI29" s="257"/>
      <c r="BJ29" s="257"/>
      <c r="BK29" s="257"/>
      <c r="BL29" s="813"/>
      <c r="BM29" s="816"/>
      <c r="BN29" s="51">
        <f t="shared" si="5"/>
        <v>1000000</v>
      </c>
      <c r="BO29" s="336">
        <v>1000000</v>
      </c>
      <c r="BP29" s="257"/>
      <c r="BQ29" s="257"/>
      <c r="BR29" s="257"/>
      <c r="BS29" s="257"/>
      <c r="BT29" s="257"/>
      <c r="BU29" s="821"/>
      <c r="BV29" s="822"/>
      <c r="BW29" s="822"/>
      <c r="BX29" s="822"/>
      <c r="BY29" s="822"/>
      <c r="BZ29" s="822"/>
      <c r="CA29" s="822"/>
      <c r="CB29" s="822"/>
      <c r="CC29" s="823"/>
    </row>
    <row r="30" spans="1:81" s="58" customFormat="1" ht="40.200000000000003" customHeight="1" thickBot="1" x14ac:dyDescent="0.35">
      <c r="A30" s="34"/>
      <c r="B30" s="907"/>
      <c r="C30" s="1237"/>
      <c r="D30" s="1265"/>
      <c r="E30" s="1267"/>
      <c r="F30" s="1705"/>
      <c r="G30" s="1267"/>
      <c r="H30" s="1267"/>
      <c r="I30" s="1705"/>
      <c r="J30" s="814"/>
      <c r="K30" s="856"/>
      <c r="L30" s="859"/>
      <c r="M30" s="862"/>
      <c r="N30" s="838"/>
      <c r="O30" s="841"/>
      <c r="P30" s="865"/>
      <c r="Q30" s="874"/>
      <c r="R30" s="814"/>
      <c r="S30" s="578" t="s">
        <v>6173</v>
      </c>
      <c r="T30" s="581" t="s">
        <v>3821</v>
      </c>
      <c r="U30" s="581" t="s">
        <v>3828</v>
      </c>
      <c r="V30" s="581" t="s">
        <v>3830</v>
      </c>
      <c r="W30" s="232" t="s">
        <v>6174</v>
      </c>
      <c r="X30" s="260">
        <v>45202</v>
      </c>
      <c r="Y30" s="260">
        <v>45290</v>
      </c>
      <c r="Z30" s="260"/>
      <c r="AA30" s="260"/>
      <c r="AB30" s="814"/>
      <c r="AC30" s="829"/>
      <c r="AD30" s="46">
        <f t="shared" si="6"/>
        <v>6012500</v>
      </c>
      <c r="AE30" s="46">
        <f t="shared" si="6"/>
        <v>6012500</v>
      </c>
      <c r="AF30" s="46">
        <f t="shared" si="6"/>
        <v>0</v>
      </c>
      <c r="AG30" s="46">
        <f t="shared" si="6"/>
        <v>0</v>
      </c>
      <c r="AH30" s="46">
        <f t="shared" si="6"/>
        <v>0</v>
      </c>
      <c r="AI30" s="46">
        <f t="shared" si="6"/>
        <v>0</v>
      </c>
      <c r="AJ30" s="46">
        <f t="shared" si="6"/>
        <v>0</v>
      </c>
      <c r="AK30" s="814"/>
      <c r="AL30" s="832"/>
      <c r="AM30" s="46">
        <f t="shared" si="2"/>
        <v>1500000</v>
      </c>
      <c r="AN30" s="37">
        <v>1500000</v>
      </c>
      <c r="AO30" s="49"/>
      <c r="AP30" s="49"/>
      <c r="AQ30" s="49"/>
      <c r="AR30" s="49"/>
      <c r="AS30" s="49"/>
      <c r="AT30" s="814"/>
      <c r="AU30" s="835"/>
      <c r="AV30" s="46">
        <f t="shared" si="3"/>
        <v>1512500</v>
      </c>
      <c r="AW30" s="37">
        <v>1512500</v>
      </c>
      <c r="AX30" s="49"/>
      <c r="AY30" s="49"/>
      <c r="AZ30" s="49"/>
      <c r="BA30" s="49"/>
      <c r="BB30" s="49"/>
      <c r="BC30" s="814"/>
      <c r="BD30" s="811"/>
      <c r="BE30" s="46">
        <f t="shared" si="4"/>
        <v>1500000</v>
      </c>
      <c r="BF30" s="37">
        <v>1500000</v>
      </c>
      <c r="BG30" s="49"/>
      <c r="BH30" s="49"/>
      <c r="BI30" s="49"/>
      <c r="BJ30" s="49"/>
      <c r="BK30" s="49"/>
      <c r="BL30" s="814"/>
      <c r="BM30" s="817"/>
      <c r="BN30" s="46">
        <f t="shared" si="5"/>
        <v>1500000</v>
      </c>
      <c r="BO30" s="37">
        <v>1500000</v>
      </c>
      <c r="BP30" s="49"/>
      <c r="BQ30" s="49"/>
      <c r="BR30" s="49"/>
      <c r="BS30" s="49"/>
      <c r="BT30" s="49"/>
      <c r="BU30" s="824"/>
      <c r="BV30" s="825"/>
      <c r="BW30" s="825"/>
      <c r="BX30" s="825"/>
      <c r="BY30" s="825"/>
      <c r="BZ30" s="825"/>
      <c r="CA30" s="825"/>
      <c r="CB30" s="825"/>
      <c r="CC30" s="826"/>
    </row>
    <row r="31" spans="1:81" s="58" customFormat="1" ht="40.200000000000003" customHeight="1" thickTop="1" x14ac:dyDescent="0.3">
      <c r="A31" s="34"/>
      <c r="B31" s="907"/>
      <c r="C31" s="1237"/>
      <c r="D31" s="1264">
        <v>3202</v>
      </c>
      <c r="E31" s="1266" t="s">
        <v>6142</v>
      </c>
      <c r="F31" s="1703">
        <v>3202005</v>
      </c>
      <c r="G31" s="1266" t="s">
        <v>6175</v>
      </c>
      <c r="H31" s="1266" t="s">
        <v>6144</v>
      </c>
      <c r="I31" s="1703">
        <v>2021004540065</v>
      </c>
      <c r="J31" s="812">
        <v>699</v>
      </c>
      <c r="K31" s="854" t="str">
        <f>+[18]Metas!K799</f>
        <v>Hectáreas adquiridas para la conservación del recurso hídrico, y protección de páramos y parques naturales en el Departamento.</v>
      </c>
      <c r="L31" s="857">
        <v>0</v>
      </c>
      <c r="M31" s="860">
        <f>SUM(N31:Q31)</f>
        <v>0</v>
      </c>
      <c r="N31" s="836">
        <v>0</v>
      </c>
      <c r="O31" s="839">
        <v>0</v>
      </c>
      <c r="P31" s="863">
        <v>0</v>
      </c>
      <c r="Q31" s="866">
        <v>0</v>
      </c>
      <c r="R31" s="812">
        <f>+$J31</f>
        <v>699</v>
      </c>
      <c r="S31" s="587" t="s">
        <v>6176</v>
      </c>
      <c r="T31" s="576" t="s">
        <v>3822</v>
      </c>
      <c r="U31" s="576" t="s">
        <v>3826</v>
      </c>
      <c r="V31" s="576" t="s">
        <v>3830</v>
      </c>
      <c r="W31" s="231" t="s">
        <v>6177</v>
      </c>
      <c r="X31" s="256">
        <v>44958</v>
      </c>
      <c r="Y31" s="256">
        <v>45016</v>
      </c>
      <c r="Z31" s="256"/>
      <c r="AA31" s="256"/>
      <c r="AB31" s="812">
        <f t="shared" ref="AB31" si="18">+$J31</f>
        <v>699</v>
      </c>
      <c r="AC31" s="827">
        <f t="shared" ref="AC31" si="19">+L31</f>
        <v>0</v>
      </c>
      <c r="AD31" s="44">
        <f t="shared" si="6"/>
        <v>155000000</v>
      </c>
      <c r="AE31" s="44">
        <f t="shared" si="6"/>
        <v>155000000</v>
      </c>
      <c r="AF31" s="44">
        <f t="shared" si="6"/>
        <v>0</v>
      </c>
      <c r="AG31" s="44">
        <f t="shared" si="6"/>
        <v>0</v>
      </c>
      <c r="AH31" s="44">
        <f t="shared" si="6"/>
        <v>0</v>
      </c>
      <c r="AI31" s="44">
        <f t="shared" si="6"/>
        <v>0</v>
      </c>
      <c r="AJ31" s="44">
        <f t="shared" si="6"/>
        <v>0</v>
      </c>
      <c r="AK31" s="812">
        <f t="shared" ref="AK31" si="20">+$J31</f>
        <v>699</v>
      </c>
      <c r="AL31" s="830">
        <f>+N31</f>
        <v>0</v>
      </c>
      <c r="AM31" s="44">
        <f t="shared" si="2"/>
        <v>20000000</v>
      </c>
      <c r="AN31" s="47">
        <v>20000000</v>
      </c>
      <c r="AO31" s="47"/>
      <c r="AP31" s="47"/>
      <c r="AQ31" s="47"/>
      <c r="AR31" s="47"/>
      <c r="AS31" s="47"/>
      <c r="AT31" s="812">
        <f t="shared" ref="AT31" si="21">+$J31</f>
        <v>699</v>
      </c>
      <c r="AU31" s="833">
        <f>+O31</f>
        <v>0</v>
      </c>
      <c r="AV31" s="44">
        <f t="shared" si="3"/>
        <v>30000000</v>
      </c>
      <c r="AW31" s="47">
        <v>30000000</v>
      </c>
      <c r="AX31" s="47"/>
      <c r="AY31" s="47"/>
      <c r="AZ31" s="47"/>
      <c r="BA31" s="47"/>
      <c r="BB31" s="47"/>
      <c r="BC31" s="812">
        <f t="shared" ref="BC31" si="22">+$J31</f>
        <v>699</v>
      </c>
      <c r="BD31" s="809">
        <f>+P31</f>
        <v>0</v>
      </c>
      <c r="BE31" s="44">
        <f t="shared" si="4"/>
        <v>30000000</v>
      </c>
      <c r="BF31" s="47">
        <v>30000000</v>
      </c>
      <c r="BG31" s="47"/>
      <c r="BH31" s="47"/>
      <c r="BI31" s="47"/>
      <c r="BJ31" s="47"/>
      <c r="BK31" s="47"/>
      <c r="BL31" s="812">
        <f t="shared" ref="BL31" si="23">+$J31</f>
        <v>699</v>
      </c>
      <c r="BM31" s="815">
        <f>+Q31</f>
        <v>0</v>
      </c>
      <c r="BN31" s="44">
        <f t="shared" si="5"/>
        <v>75000000</v>
      </c>
      <c r="BO31" s="47">
        <v>75000000</v>
      </c>
      <c r="BP31" s="47"/>
      <c r="BQ31" s="47"/>
      <c r="BR31" s="47"/>
      <c r="BS31" s="47"/>
      <c r="BT31" s="47"/>
      <c r="BU31" s="818"/>
      <c r="BV31" s="819"/>
      <c r="BW31" s="819"/>
      <c r="BX31" s="819"/>
      <c r="BY31" s="819"/>
      <c r="BZ31" s="819"/>
      <c r="CA31" s="819"/>
      <c r="CB31" s="819"/>
      <c r="CC31" s="820"/>
    </row>
    <row r="32" spans="1:81" s="58" customFormat="1" ht="40.200000000000003" customHeight="1" thickBot="1" x14ac:dyDescent="0.35">
      <c r="A32" s="34"/>
      <c r="B32" s="907"/>
      <c r="C32" s="1237"/>
      <c r="D32" s="919"/>
      <c r="E32" s="920"/>
      <c r="F32" s="1704"/>
      <c r="G32" s="920"/>
      <c r="H32" s="920"/>
      <c r="I32" s="1704"/>
      <c r="J32" s="813"/>
      <c r="K32" s="855"/>
      <c r="L32" s="858"/>
      <c r="M32" s="861"/>
      <c r="N32" s="837"/>
      <c r="O32" s="840"/>
      <c r="P32" s="864"/>
      <c r="Q32" s="867"/>
      <c r="R32" s="813"/>
      <c r="S32" s="1733" t="s">
        <v>6178</v>
      </c>
      <c r="T32" s="579" t="s">
        <v>3821</v>
      </c>
      <c r="U32" s="579" t="s">
        <v>3826</v>
      </c>
      <c r="V32" s="579" t="s">
        <v>3830</v>
      </c>
      <c r="W32" s="39" t="s">
        <v>6179</v>
      </c>
      <c r="X32" s="31">
        <v>45017</v>
      </c>
      <c r="Y32" s="31">
        <v>45107</v>
      </c>
      <c r="Z32" s="31"/>
      <c r="AA32" s="31"/>
      <c r="AB32" s="813"/>
      <c r="AC32" s="828"/>
      <c r="AD32" s="51">
        <f t="shared" ref="AD32:AJ88" si="24">+AM32+AV32+BE32+BN32</f>
        <v>165000000</v>
      </c>
      <c r="AE32" s="51">
        <f t="shared" si="24"/>
        <v>165000000</v>
      </c>
      <c r="AF32" s="51">
        <f t="shared" si="24"/>
        <v>0</v>
      </c>
      <c r="AG32" s="51">
        <f t="shared" si="24"/>
        <v>0</v>
      </c>
      <c r="AH32" s="51">
        <f t="shared" si="24"/>
        <v>0</v>
      </c>
      <c r="AI32" s="51">
        <f t="shared" si="24"/>
        <v>0</v>
      </c>
      <c r="AJ32" s="51">
        <f t="shared" si="24"/>
        <v>0</v>
      </c>
      <c r="AK32" s="813"/>
      <c r="AL32" s="831"/>
      <c r="AM32" s="51">
        <f t="shared" si="2"/>
        <v>30000000</v>
      </c>
      <c r="AN32" s="257">
        <v>30000000</v>
      </c>
      <c r="AO32" s="257"/>
      <c r="AP32" s="257"/>
      <c r="AQ32" s="257"/>
      <c r="AR32" s="257"/>
      <c r="AS32" s="257"/>
      <c r="AT32" s="813"/>
      <c r="AU32" s="834"/>
      <c r="AV32" s="51">
        <f t="shared" si="3"/>
        <v>30000000</v>
      </c>
      <c r="AW32" s="257">
        <v>30000000</v>
      </c>
      <c r="AX32" s="257"/>
      <c r="AY32" s="257"/>
      <c r="AZ32" s="257"/>
      <c r="BA32" s="257"/>
      <c r="BB32" s="257"/>
      <c r="BC32" s="813"/>
      <c r="BD32" s="810"/>
      <c r="BE32" s="51">
        <f t="shared" si="4"/>
        <v>30000000</v>
      </c>
      <c r="BF32" s="257">
        <v>30000000</v>
      </c>
      <c r="BG32" s="257"/>
      <c r="BH32" s="257"/>
      <c r="BI32" s="257"/>
      <c r="BJ32" s="257"/>
      <c r="BK32" s="257"/>
      <c r="BL32" s="813"/>
      <c r="BM32" s="816"/>
      <c r="BN32" s="51">
        <f t="shared" si="5"/>
        <v>75000000</v>
      </c>
      <c r="BO32" s="49">
        <v>75000000</v>
      </c>
      <c r="BP32" s="257"/>
      <c r="BQ32" s="257"/>
      <c r="BR32" s="257"/>
      <c r="BS32" s="257"/>
      <c r="BT32" s="257"/>
      <c r="BU32" s="821"/>
      <c r="BV32" s="822"/>
      <c r="BW32" s="822"/>
      <c r="BX32" s="822"/>
      <c r="BY32" s="822"/>
      <c r="BZ32" s="822"/>
      <c r="CA32" s="822"/>
      <c r="CB32" s="822"/>
      <c r="CC32" s="823"/>
    </row>
    <row r="33" spans="1:81" s="58" customFormat="1" ht="40.200000000000003" customHeight="1" thickTop="1" x14ac:dyDescent="0.3">
      <c r="A33" s="34"/>
      <c r="B33" s="907"/>
      <c r="C33" s="1237"/>
      <c r="D33" s="919"/>
      <c r="E33" s="920"/>
      <c r="F33" s="1704"/>
      <c r="G33" s="920"/>
      <c r="H33" s="920"/>
      <c r="I33" s="1704"/>
      <c r="J33" s="813"/>
      <c r="K33" s="855"/>
      <c r="L33" s="858"/>
      <c r="M33" s="861"/>
      <c r="N33" s="837"/>
      <c r="O33" s="840"/>
      <c r="P33" s="864"/>
      <c r="Q33" s="867"/>
      <c r="R33" s="813"/>
      <c r="S33" s="1733"/>
      <c r="T33" s="579" t="s">
        <v>3821</v>
      </c>
      <c r="U33" s="579" t="s">
        <v>3825</v>
      </c>
      <c r="V33" s="579" t="s">
        <v>3830</v>
      </c>
      <c r="W33" s="39" t="s">
        <v>6180</v>
      </c>
      <c r="X33" s="31">
        <v>45108</v>
      </c>
      <c r="Y33" s="31">
        <v>45199</v>
      </c>
      <c r="Z33" s="31"/>
      <c r="AA33" s="31"/>
      <c r="AB33" s="813"/>
      <c r="AC33" s="828"/>
      <c r="AD33" s="51">
        <f t="shared" si="24"/>
        <v>625938096</v>
      </c>
      <c r="AE33" s="51">
        <f t="shared" si="24"/>
        <v>625938096</v>
      </c>
      <c r="AF33" s="51">
        <f t="shared" si="24"/>
        <v>0</v>
      </c>
      <c r="AG33" s="51">
        <f t="shared" si="24"/>
        <v>0</v>
      </c>
      <c r="AH33" s="51">
        <f t="shared" si="24"/>
        <v>0</v>
      </c>
      <c r="AI33" s="51">
        <f t="shared" si="24"/>
        <v>0</v>
      </c>
      <c r="AJ33" s="51">
        <f t="shared" si="24"/>
        <v>0</v>
      </c>
      <c r="AK33" s="813"/>
      <c r="AL33" s="831"/>
      <c r="AM33" s="51">
        <f t="shared" si="2"/>
        <v>35000000</v>
      </c>
      <c r="AN33" s="257">
        <v>35000000</v>
      </c>
      <c r="AO33" s="257"/>
      <c r="AP33" s="257"/>
      <c r="AQ33" s="257"/>
      <c r="AR33" s="257"/>
      <c r="AS33" s="257"/>
      <c r="AT33" s="813"/>
      <c r="AU33" s="834"/>
      <c r="AV33" s="51">
        <f t="shared" si="3"/>
        <v>42696899</v>
      </c>
      <c r="AW33" s="257">
        <v>42696899</v>
      </c>
      <c r="AX33" s="257"/>
      <c r="AY33" s="257"/>
      <c r="AZ33" s="257"/>
      <c r="BA33" s="257"/>
      <c r="BB33" s="257"/>
      <c r="BC33" s="813"/>
      <c r="BD33" s="810"/>
      <c r="BE33" s="51">
        <f t="shared" si="4"/>
        <v>50000000</v>
      </c>
      <c r="BF33" s="257">
        <v>50000000</v>
      </c>
      <c r="BG33" s="257"/>
      <c r="BH33" s="257"/>
      <c r="BI33" s="257"/>
      <c r="BJ33" s="257"/>
      <c r="BK33" s="257"/>
      <c r="BL33" s="813"/>
      <c r="BM33" s="816"/>
      <c r="BN33" s="51">
        <f t="shared" si="5"/>
        <v>498241197</v>
      </c>
      <c r="BO33" s="257">
        <v>498241197</v>
      </c>
      <c r="BP33" s="257"/>
      <c r="BQ33" s="257"/>
      <c r="BR33" s="257"/>
      <c r="BS33" s="257"/>
      <c r="BT33" s="257"/>
      <c r="BU33" s="821"/>
      <c r="BV33" s="822"/>
      <c r="BW33" s="822"/>
      <c r="BX33" s="822"/>
      <c r="BY33" s="822"/>
      <c r="BZ33" s="822"/>
      <c r="CA33" s="822"/>
      <c r="CB33" s="822"/>
      <c r="CC33" s="823"/>
    </row>
    <row r="34" spans="1:81" s="58" customFormat="1" ht="40.200000000000003" customHeight="1" thickBot="1" x14ac:dyDescent="0.35">
      <c r="A34" s="34"/>
      <c r="B34" s="907"/>
      <c r="C34" s="1237"/>
      <c r="D34" s="1265"/>
      <c r="E34" s="1267"/>
      <c r="F34" s="1705"/>
      <c r="G34" s="1267"/>
      <c r="H34" s="1267"/>
      <c r="I34" s="1705"/>
      <c r="J34" s="814"/>
      <c r="K34" s="856"/>
      <c r="L34" s="859"/>
      <c r="M34" s="862"/>
      <c r="N34" s="838"/>
      <c r="O34" s="841"/>
      <c r="P34" s="865"/>
      <c r="Q34" s="874"/>
      <c r="R34" s="814"/>
      <c r="S34" s="587" t="s">
        <v>6181</v>
      </c>
      <c r="T34" s="581" t="s">
        <v>3822</v>
      </c>
      <c r="U34" s="581" t="s">
        <v>3825</v>
      </c>
      <c r="V34" s="581" t="s">
        <v>3830</v>
      </c>
      <c r="W34" s="232" t="s">
        <v>6182</v>
      </c>
      <c r="X34" s="260">
        <v>45202</v>
      </c>
      <c r="Y34" s="260">
        <v>45290</v>
      </c>
      <c r="Z34" s="260"/>
      <c r="AA34" s="260"/>
      <c r="AB34" s="814"/>
      <c r="AC34" s="829"/>
      <c r="AD34" s="46">
        <f t="shared" si="24"/>
        <v>1092849500</v>
      </c>
      <c r="AE34" s="46">
        <f t="shared" si="24"/>
        <v>1092849500</v>
      </c>
      <c r="AF34" s="46">
        <f t="shared" si="24"/>
        <v>0</v>
      </c>
      <c r="AG34" s="46">
        <f t="shared" si="24"/>
        <v>0</v>
      </c>
      <c r="AH34" s="46">
        <f t="shared" si="24"/>
        <v>0</v>
      </c>
      <c r="AI34" s="46">
        <f t="shared" si="24"/>
        <v>0</v>
      </c>
      <c r="AJ34" s="46">
        <f t="shared" si="24"/>
        <v>0</v>
      </c>
      <c r="AK34" s="814"/>
      <c r="AL34" s="832"/>
      <c r="AM34" s="46">
        <f t="shared" si="2"/>
        <v>42424750</v>
      </c>
      <c r="AN34" s="49">
        <v>42424750</v>
      </c>
      <c r="AO34" s="49"/>
      <c r="AP34" s="49"/>
      <c r="AQ34" s="49"/>
      <c r="AR34" s="49"/>
      <c r="AS34" s="49"/>
      <c r="AT34" s="814"/>
      <c r="AU34" s="835"/>
      <c r="AV34" s="46">
        <f t="shared" si="3"/>
        <v>50424750</v>
      </c>
      <c r="AW34" s="49">
        <v>50424750</v>
      </c>
      <c r="AX34" s="49"/>
      <c r="AY34" s="49"/>
      <c r="AZ34" s="49"/>
      <c r="BA34" s="49"/>
      <c r="BB34" s="49"/>
      <c r="BC34" s="814"/>
      <c r="BD34" s="811"/>
      <c r="BE34" s="46">
        <f t="shared" si="4"/>
        <v>500000000</v>
      </c>
      <c r="BF34" s="49">
        <v>500000000</v>
      </c>
      <c r="BG34" s="49"/>
      <c r="BH34" s="49"/>
      <c r="BI34" s="49"/>
      <c r="BJ34" s="49"/>
      <c r="BK34" s="49"/>
      <c r="BL34" s="814"/>
      <c r="BM34" s="817"/>
      <c r="BN34" s="46">
        <f t="shared" si="5"/>
        <v>500000000</v>
      </c>
      <c r="BO34" s="49">
        <v>500000000</v>
      </c>
      <c r="BP34" s="49"/>
      <c r="BQ34" s="49"/>
      <c r="BR34" s="49"/>
      <c r="BS34" s="49"/>
      <c r="BT34" s="49"/>
      <c r="BU34" s="824"/>
      <c r="BV34" s="825"/>
      <c r="BW34" s="825"/>
      <c r="BX34" s="825"/>
      <c r="BY34" s="825"/>
      <c r="BZ34" s="825"/>
      <c r="CA34" s="825"/>
      <c r="CB34" s="825"/>
      <c r="CC34" s="826"/>
    </row>
    <row r="35" spans="1:81" s="58" customFormat="1" ht="40.200000000000003" customHeight="1" thickTop="1" x14ac:dyDescent="0.3">
      <c r="A35" s="34"/>
      <c r="B35" s="907"/>
      <c r="C35" s="1237"/>
      <c r="D35" s="1264">
        <v>3202</v>
      </c>
      <c r="E35" s="1266" t="s">
        <v>6142</v>
      </c>
      <c r="F35" s="1703">
        <v>3202012</v>
      </c>
      <c r="G35" s="1266" t="s">
        <v>6183</v>
      </c>
      <c r="H35" s="1266" t="s">
        <v>6144</v>
      </c>
      <c r="I35" s="1703">
        <v>2021004540065</v>
      </c>
      <c r="J35" s="1729">
        <v>700</v>
      </c>
      <c r="K35" s="854" t="str">
        <f>+[18]Metas!K800</f>
        <v>Kilómetros de aislamiento como estrategia de mantenimiento de las áreas de importancia estratégica del Departamento.</v>
      </c>
      <c r="L35" s="857">
        <v>33</v>
      </c>
      <c r="M35" s="860">
        <f>SUM(N35:Q35)</f>
        <v>33</v>
      </c>
      <c r="N35" s="836">
        <v>0</v>
      </c>
      <c r="O35" s="839">
        <v>0</v>
      </c>
      <c r="P35" s="863">
        <v>20</v>
      </c>
      <c r="Q35" s="866">
        <v>13</v>
      </c>
      <c r="R35" s="812">
        <f>+$J35</f>
        <v>700</v>
      </c>
      <c r="S35" s="578" t="s">
        <v>6184</v>
      </c>
      <c r="T35" s="576" t="s">
        <v>3822</v>
      </c>
      <c r="U35" s="576" t="s">
        <v>3826</v>
      </c>
      <c r="V35" s="576" t="s">
        <v>3830</v>
      </c>
      <c r="W35" s="231" t="s">
        <v>6180</v>
      </c>
      <c r="X35" s="256">
        <v>44958</v>
      </c>
      <c r="Y35" s="256">
        <v>45003</v>
      </c>
      <c r="Z35" s="256"/>
      <c r="AA35" s="256"/>
      <c r="AB35" s="812">
        <f t="shared" ref="AB35" si="25">+$J35</f>
        <v>700</v>
      </c>
      <c r="AC35" s="827">
        <f t="shared" ref="AC35" si="26">+L35</f>
        <v>33</v>
      </c>
      <c r="AD35" s="44">
        <f t="shared" si="24"/>
        <v>10000000</v>
      </c>
      <c r="AE35" s="44">
        <f t="shared" si="24"/>
        <v>10000000</v>
      </c>
      <c r="AF35" s="44">
        <f t="shared" si="24"/>
        <v>0</v>
      </c>
      <c r="AG35" s="44">
        <f t="shared" si="24"/>
        <v>0</v>
      </c>
      <c r="AH35" s="44">
        <f t="shared" si="24"/>
        <v>0</v>
      </c>
      <c r="AI35" s="44">
        <f t="shared" si="24"/>
        <v>0</v>
      </c>
      <c r="AJ35" s="44">
        <f t="shared" si="24"/>
        <v>0</v>
      </c>
      <c r="AK35" s="812">
        <f t="shared" ref="AK35" si="27">+$J35</f>
        <v>700</v>
      </c>
      <c r="AL35" s="830">
        <f>+N35</f>
        <v>0</v>
      </c>
      <c r="AM35" s="44">
        <f t="shared" si="2"/>
        <v>1000000</v>
      </c>
      <c r="AN35" s="35">
        <v>1000000</v>
      </c>
      <c r="AO35" s="47"/>
      <c r="AP35" s="47"/>
      <c r="AQ35" s="47"/>
      <c r="AR35" s="47"/>
      <c r="AS35" s="47"/>
      <c r="AT35" s="812">
        <f t="shared" ref="AT35" si="28">+$J35</f>
        <v>700</v>
      </c>
      <c r="AU35" s="833">
        <f>+O35</f>
        <v>0</v>
      </c>
      <c r="AV35" s="44">
        <f t="shared" si="3"/>
        <v>1000000</v>
      </c>
      <c r="AW35" s="35">
        <v>1000000</v>
      </c>
      <c r="AX35" s="47"/>
      <c r="AY35" s="47"/>
      <c r="AZ35" s="47"/>
      <c r="BA35" s="47"/>
      <c r="BB35" s="47"/>
      <c r="BC35" s="812">
        <f t="shared" ref="BC35" si="29">+$J35</f>
        <v>700</v>
      </c>
      <c r="BD35" s="809">
        <f>+P35</f>
        <v>20</v>
      </c>
      <c r="BE35" s="44">
        <f>SUM(BF35:BK35)</f>
        <v>3000000</v>
      </c>
      <c r="BF35" s="35">
        <v>3000000</v>
      </c>
      <c r="BG35" s="257"/>
      <c r="BH35" s="47"/>
      <c r="BI35" s="47"/>
      <c r="BJ35" s="47"/>
      <c r="BK35" s="47"/>
      <c r="BL35" s="812">
        <f t="shared" ref="BL35" si="30">+$J35</f>
        <v>700</v>
      </c>
      <c r="BM35" s="815">
        <f>+Q35</f>
        <v>13</v>
      </c>
      <c r="BN35" s="44">
        <f t="shared" si="5"/>
        <v>5000000</v>
      </c>
      <c r="BO35" s="35">
        <v>5000000</v>
      </c>
      <c r="BP35" s="47"/>
      <c r="BQ35" s="47"/>
      <c r="BR35" s="47"/>
      <c r="BS35" s="47"/>
      <c r="BT35" s="47"/>
      <c r="BU35" s="818"/>
      <c r="BV35" s="819"/>
      <c r="BW35" s="819"/>
      <c r="BX35" s="819"/>
      <c r="BY35" s="819"/>
      <c r="BZ35" s="819"/>
      <c r="CA35" s="819"/>
      <c r="CB35" s="819"/>
      <c r="CC35" s="820"/>
    </row>
    <row r="36" spans="1:81" s="58" customFormat="1" ht="40.200000000000003" customHeight="1" x14ac:dyDescent="0.3">
      <c r="A36" s="34"/>
      <c r="B36" s="907"/>
      <c r="C36" s="1237"/>
      <c r="D36" s="919"/>
      <c r="E36" s="920"/>
      <c r="F36" s="1704"/>
      <c r="G36" s="920"/>
      <c r="H36" s="920"/>
      <c r="I36" s="1704"/>
      <c r="J36" s="1730"/>
      <c r="K36" s="855"/>
      <c r="L36" s="858"/>
      <c r="M36" s="861"/>
      <c r="N36" s="837"/>
      <c r="O36" s="840"/>
      <c r="P36" s="864"/>
      <c r="Q36" s="867"/>
      <c r="R36" s="813"/>
      <c r="S36" s="578" t="s">
        <v>6185</v>
      </c>
      <c r="T36" s="579" t="s">
        <v>3822</v>
      </c>
      <c r="U36" s="579" t="s">
        <v>3827</v>
      </c>
      <c r="V36" s="579" t="s">
        <v>3830</v>
      </c>
      <c r="W36" s="39" t="s">
        <v>6179</v>
      </c>
      <c r="X36" s="31">
        <v>45006</v>
      </c>
      <c r="Y36" s="31">
        <v>45107</v>
      </c>
      <c r="Z36" s="31"/>
      <c r="AA36" s="31"/>
      <c r="AB36" s="813"/>
      <c r="AC36" s="828"/>
      <c r="AD36" s="51">
        <f t="shared" si="24"/>
        <v>18000000</v>
      </c>
      <c r="AE36" s="51">
        <f t="shared" si="24"/>
        <v>18000000</v>
      </c>
      <c r="AF36" s="51">
        <f t="shared" si="24"/>
        <v>0</v>
      </c>
      <c r="AG36" s="51">
        <f t="shared" si="24"/>
        <v>0</v>
      </c>
      <c r="AH36" s="51">
        <f t="shared" si="24"/>
        <v>0</v>
      </c>
      <c r="AI36" s="51">
        <f t="shared" si="24"/>
        <v>0</v>
      </c>
      <c r="AJ36" s="51">
        <f t="shared" si="24"/>
        <v>0</v>
      </c>
      <c r="AK36" s="813"/>
      <c r="AL36" s="831"/>
      <c r="AM36" s="51">
        <f t="shared" si="2"/>
        <v>3000000</v>
      </c>
      <c r="AN36" s="336">
        <v>3000000</v>
      </c>
      <c r="AO36" s="257"/>
      <c r="AP36" s="257"/>
      <c r="AQ36" s="257"/>
      <c r="AR36" s="257"/>
      <c r="AS36" s="257"/>
      <c r="AT36" s="813"/>
      <c r="AU36" s="834"/>
      <c r="AV36" s="51">
        <f t="shared" si="3"/>
        <v>1000000</v>
      </c>
      <c r="AW36" s="336">
        <v>1000000</v>
      </c>
      <c r="AX36" s="257"/>
      <c r="AY36" s="257"/>
      <c r="AZ36" s="257"/>
      <c r="BA36" s="257"/>
      <c r="BB36" s="257"/>
      <c r="BC36" s="813"/>
      <c r="BD36" s="810"/>
      <c r="BE36" s="51">
        <f t="shared" si="4"/>
        <v>5000000</v>
      </c>
      <c r="BF36" s="336">
        <v>5000000</v>
      </c>
      <c r="BG36" s="257"/>
      <c r="BH36" s="257"/>
      <c r="BI36" s="257"/>
      <c r="BJ36" s="257"/>
      <c r="BK36" s="257"/>
      <c r="BL36" s="813"/>
      <c r="BM36" s="816"/>
      <c r="BN36" s="51">
        <f t="shared" si="5"/>
        <v>9000000</v>
      </c>
      <c r="BO36" s="336">
        <v>9000000</v>
      </c>
      <c r="BP36" s="257"/>
      <c r="BQ36" s="257"/>
      <c r="BR36" s="257"/>
      <c r="BS36" s="257"/>
      <c r="BT36" s="257"/>
      <c r="BU36" s="821"/>
      <c r="BV36" s="822"/>
      <c r="BW36" s="822"/>
      <c r="BX36" s="822"/>
      <c r="BY36" s="822"/>
      <c r="BZ36" s="822"/>
      <c r="CA36" s="822"/>
      <c r="CB36" s="822"/>
      <c r="CC36" s="823"/>
    </row>
    <row r="37" spans="1:81" s="58" customFormat="1" ht="40.200000000000003" customHeight="1" x14ac:dyDescent="0.3">
      <c r="A37" s="34"/>
      <c r="B37" s="907"/>
      <c r="C37" s="1237"/>
      <c r="D37" s="919"/>
      <c r="E37" s="920"/>
      <c r="F37" s="1704"/>
      <c r="G37" s="920"/>
      <c r="H37" s="920"/>
      <c r="I37" s="1704"/>
      <c r="J37" s="1730"/>
      <c r="K37" s="855"/>
      <c r="L37" s="858"/>
      <c r="M37" s="861"/>
      <c r="N37" s="837"/>
      <c r="O37" s="840"/>
      <c r="P37" s="864"/>
      <c r="Q37" s="867"/>
      <c r="R37" s="813"/>
      <c r="S37" s="578" t="s">
        <v>6186</v>
      </c>
      <c r="T37" s="579" t="s">
        <v>3821</v>
      </c>
      <c r="U37" s="579" t="s">
        <v>3826</v>
      </c>
      <c r="V37" s="579" t="s">
        <v>3830</v>
      </c>
      <c r="W37" s="39" t="s">
        <v>6187</v>
      </c>
      <c r="X37" s="31">
        <v>45111</v>
      </c>
      <c r="Y37" s="31">
        <v>45199</v>
      </c>
      <c r="Z37" s="31"/>
      <c r="AA37" s="31"/>
      <c r="AB37" s="813"/>
      <c r="AC37" s="828"/>
      <c r="AD37" s="51">
        <f t="shared" si="24"/>
        <v>22240000</v>
      </c>
      <c r="AE37" s="51">
        <f t="shared" si="24"/>
        <v>22240000</v>
      </c>
      <c r="AF37" s="51">
        <f t="shared" si="24"/>
        <v>0</v>
      </c>
      <c r="AG37" s="51">
        <f t="shared" si="24"/>
        <v>0</v>
      </c>
      <c r="AH37" s="51">
        <f t="shared" si="24"/>
        <v>0</v>
      </c>
      <c r="AI37" s="51">
        <f t="shared" si="24"/>
        <v>0</v>
      </c>
      <c r="AJ37" s="51">
        <f t="shared" si="24"/>
        <v>0</v>
      </c>
      <c r="AK37" s="813"/>
      <c r="AL37" s="831"/>
      <c r="AM37" s="51">
        <f t="shared" si="2"/>
        <v>4500000</v>
      </c>
      <c r="AN37" s="336">
        <v>4500000</v>
      </c>
      <c r="AO37" s="257"/>
      <c r="AP37" s="257"/>
      <c r="AQ37" s="257"/>
      <c r="AR37" s="257"/>
      <c r="AS37" s="257"/>
      <c r="AT37" s="813"/>
      <c r="AU37" s="834"/>
      <c r="AV37" s="51">
        <f t="shared" si="3"/>
        <v>1500000</v>
      </c>
      <c r="AW37" s="336">
        <v>1500000</v>
      </c>
      <c r="AX37" s="257"/>
      <c r="AY37" s="257"/>
      <c r="AZ37" s="257"/>
      <c r="BA37" s="257"/>
      <c r="BB37" s="257"/>
      <c r="BC37" s="813"/>
      <c r="BD37" s="810"/>
      <c r="BE37" s="51">
        <f t="shared" si="4"/>
        <v>7200000</v>
      </c>
      <c r="BF37" s="336">
        <v>7200000</v>
      </c>
      <c r="BG37" s="257"/>
      <c r="BH37" s="257"/>
      <c r="BI37" s="257"/>
      <c r="BJ37" s="257"/>
      <c r="BK37" s="257"/>
      <c r="BL37" s="813"/>
      <c r="BM37" s="816"/>
      <c r="BN37" s="51">
        <f t="shared" si="5"/>
        <v>9040000</v>
      </c>
      <c r="BO37" s="336">
        <v>9040000</v>
      </c>
      <c r="BP37" s="257"/>
      <c r="BQ37" s="257"/>
      <c r="BR37" s="257"/>
      <c r="BS37" s="257"/>
      <c r="BT37" s="257"/>
      <c r="BU37" s="821"/>
      <c r="BV37" s="822"/>
      <c r="BW37" s="822"/>
      <c r="BX37" s="822"/>
      <c r="BY37" s="822"/>
      <c r="BZ37" s="822"/>
      <c r="CA37" s="822"/>
      <c r="CB37" s="822"/>
      <c r="CC37" s="823"/>
    </row>
    <row r="38" spans="1:81" s="58" customFormat="1" ht="40.200000000000003" customHeight="1" thickBot="1" x14ac:dyDescent="0.35">
      <c r="A38" s="34"/>
      <c r="B38" s="908"/>
      <c r="C38" s="1238"/>
      <c r="D38" s="1265"/>
      <c r="E38" s="1267"/>
      <c r="F38" s="1705"/>
      <c r="G38" s="1267"/>
      <c r="H38" s="1267"/>
      <c r="I38" s="1705"/>
      <c r="J38" s="1731"/>
      <c r="K38" s="856"/>
      <c r="L38" s="859"/>
      <c r="M38" s="862"/>
      <c r="N38" s="838"/>
      <c r="O38" s="841"/>
      <c r="P38" s="865"/>
      <c r="Q38" s="874"/>
      <c r="R38" s="814"/>
      <c r="S38" s="585" t="s">
        <v>6188</v>
      </c>
      <c r="T38" s="581" t="s">
        <v>3821</v>
      </c>
      <c r="U38" s="581" t="s">
        <v>3828</v>
      </c>
      <c r="V38" s="581" t="s">
        <v>3830</v>
      </c>
      <c r="W38" s="232" t="s">
        <v>6189</v>
      </c>
      <c r="X38" s="260">
        <v>45202</v>
      </c>
      <c r="Y38" s="260">
        <v>45290</v>
      </c>
      <c r="Z38" s="260"/>
      <c r="AA38" s="260"/>
      <c r="AB38" s="814"/>
      <c r="AC38" s="829"/>
      <c r="AD38" s="46">
        <f t="shared" si="24"/>
        <v>50000000</v>
      </c>
      <c r="AE38" s="46">
        <f t="shared" si="24"/>
        <v>50000000</v>
      </c>
      <c r="AF38" s="46">
        <f t="shared" si="24"/>
        <v>0</v>
      </c>
      <c r="AG38" s="46">
        <f t="shared" si="24"/>
        <v>0</v>
      </c>
      <c r="AH38" s="46">
        <f t="shared" si="24"/>
        <v>0</v>
      </c>
      <c r="AI38" s="46">
        <f t="shared" si="24"/>
        <v>0</v>
      </c>
      <c r="AJ38" s="46">
        <f t="shared" si="24"/>
        <v>0</v>
      </c>
      <c r="AK38" s="814"/>
      <c r="AL38" s="832"/>
      <c r="AM38" s="46">
        <f t="shared" si="2"/>
        <v>7000000</v>
      </c>
      <c r="AN38" s="37">
        <v>7000000</v>
      </c>
      <c r="AO38" s="49"/>
      <c r="AP38" s="49"/>
      <c r="AQ38" s="49"/>
      <c r="AR38" s="49"/>
      <c r="AS38" s="49"/>
      <c r="AT38" s="814"/>
      <c r="AU38" s="835"/>
      <c r="AV38" s="46">
        <f t="shared" si="3"/>
        <v>8000000</v>
      </c>
      <c r="AW38" s="37">
        <v>8000000</v>
      </c>
      <c r="AX38" s="49"/>
      <c r="AY38" s="49"/>
      <c r="AZ38" s="49"/>
      <c r="BA38" s="49"/>
      <c r="BB38" s="49"/>
      <c r="BC38" s="814"/>
      <c r="BD38" s="811"/>
      <c r="BE38" s="46">
        <f>SUM(BF38:BK38)</f>
        <v>15000000</v>
      </c>
      <c r="BF38" s="37">
        <v>15000000</v>
      </c>
      <c r="BG38" s="49"/>
      <c r="BH38" s="49"/>
      <c r="BI38" s="49"/>
      <c r="BJ38" s="49"/>
      <c r="BK38" s="49"/>
      <c r="BL38" s="814"/>
      <c r="BM38" s="817"/>
      <c r="BN38" s="46">
        <f t="shared" si="5"/>
        <v>20000000</v>
      </c>
      <c r="BO38" s="37">
        <v>20000000</v>
      </c>
      <c r="BP38" s="49"/>
      <c r="BQ38" s="49"/>
      <c r="BR38" s="49"/>
      <c r="BS38" s="49"/>
      <c r="BT38" s="49"/>
      <c r="BU38" s="824"/>
      <c r="BV38" s="825"/>
      <c r="BW38" s="825"/>
      <c r="BX38" s="825"/>
      <c r="BY38" s="825"/>
      <c r="BZ38" s="825"/>
      <c r="CA38" s="825"/>
      <c r="CB38" s="825"/>
      <c r="CC38" s="826"/>
    </row>
    <row r="39" spans="1:81" ht="16.2" customHeight="1" thickTop="1" x14ac:dyDescent="0.3"/>
    <row r="40" spans="1:81" s="58" customFormat="1" ht="16.2" customHeight="1" x14ac:dyDescent="0.3">
      <c r="A40" s="34"/>
      <c r="B40" s="1166"/>
      <c r="C40" s="1159" t="s">
        <v>0</v>
      </c>
      <c r="D40" s="1159"/>
      <c r="E40" s="1159"/>
      <c r="F40" s="1159"/>
      <c r="G40" s="1159"/>
      <c r="H40" s="1159"/>
      <c r="I40" s="226"/>
      <c r="J40" s="252" t="s">
        <v>1</v>
      </c>
      <c r="K40" s="252"/>
      <c r="L40" s="1726" t="s">
        <v>3835</v>
      </c>
      <c r="M40" s="1727"/>
      <c r="N40" s="1727"/>
      <c r="O40" s="1727"/>
      <c r="P40" s="1727"/>
      <c r="Q40" s="1728"/>
      <c r="R40" s="1158" t="s">
        <v>0</v>
      </c>
      <c r="S40" s="1160"/>
      <c r="T40" s="1008" t="s">
        <v>1</v>
      </c>
      <c r="U40" s="1009"/>
      <c r="V40" s="1010"/>
      <c r="W40" s="1722" t="str">
        <f>+$L40</f>
        <v xml:space="preserve">SECRETARÌA DE MEDIO AMBIENTE, RECURSOS NATURALES Y SOSTENIBILIDAD </v>
      </c>
      <c r="X40" s="1723"/>
      <c r="Y40" s="1723"/>
      <c r="Z40" s="1723"/>
      <c r="AA40" s="1724"/>
      <c r="AB40" s="1158" t="s">
        <v>0</v>
      </c>
      <c r="AC40" s="1159"/>
      <c r="AD40" s="1159"/>
      <c r="AE40" s="1159"/>
      <c r="AF40" s="1159"/>
      <c r="AG40" s="1159"/>
      <c r="AH40" s="1159"/>
      <c r="AI40" s="1159"/>
      <c r="AJ40" s="1160"/>
      <c r="AK40" s="1132" t="s">
        <v>1</v>
      </c>
      <c r="AL40" s="1132"/>
      <c r="AM40" s="1132"/>
      <c r="AN40" s="1722" t="str">
        <f>+$L40</f>
        <v xml:space="preserve">SECRETARÌA DE MEDIO AMBIENTE, RECURSOS NATURALES Y SOSTENIBILIDAD </v>
      </c>
      <c r="AO40" s="1723"/>
      <c r="AP40" s="1723"/>
      <c r="AQ40" s="1723"/>
      <c r="AR40" s="1723"/>
      <c r="AS40" s="1724"/>
      <c r="AT40" s="1158" t="s">
        <v>0</v>
      </c>
      <c r="AU40" s="1159"/>
      <c r="AV40" s="1159"/>
      <c r="AW40" s="1159"/>
      <c r="AX40" s="1159"/>
      <c r="AY40" s="1159"/>
      <c r="AZ40" s="1159"/>
      <c r="BA40" s="1159"/>
      <c r="BB40" s="1160"/>
      <c r="BC40" s="1132" t="s">
        <v>1</v>
      </c>
      <c r="BD40" s="1132"/>
      <c r="BE40" s="1132"/>
      <c r="BF40" s="1725" t="str">
        <f>+$L40</f>
        <v xml:space="preserve">SECRETARÌA DE MEDIO AMBIENTE, RECURSOS NATURALES Y SOSTENIBILIDAD </v>
      </c>
      <c r="BG40" s="1725"/>
      <c r="BH40" s="1725"/>
      <c r="BI40" s="1725"/>
      <c r="BJ40" s="1725"/>
      <c r="BK40" s="1725"/>
      <c r="BL40" s="1158" t="s">
        <v>0</v>
      </c>
      <c r="BM40" s="1159"/>
      <c r="BN40" s="1159"/>
      <c r="BO40" s="1159"/>
      <c r="BP40" s="1159"/>
      <c r="BQ40" s="1159"/>
      <c r="BR40" s="1159"/>
      <c r="BS40" s="1159"/>
      <c r="BT40" s="1160"/>
      <c r="BU40" s="1132" t="s">
        <v>1</v>
      </c>
      <c r="BV40" s="1132"/>
      <c r="BW40" s="1132"/>
      <c r="BX40" s="1722" t="str">
        <f>+$L40</f>
        <v xml:space="preserve">SECRETARÌA DE MEDIO AMBIENTE, RECURSOS NATURALES Y SOSTENIBILIDAD </v>
      </c>
      <c r="BY40" s="1723"/>
      <c r="BZ40" s="1723"/>
      <c r="CA40" s="1723"/>
      <c r="CB40" s="1723"/>
      <c r="CC40" s="1724"/>
    </row>
    <row r="41" spans="1:81" s="58" customFormat="1" ht="16.2" customHeight="1" x14ac:dyDescent="0.3">
      <c r="A41" s="34"/>
      <c r="B41" s="1167"/>
      <c r="C41" s="1156" t="s">
        <v>1657</v>
      </c>
      <c r="D41" s="1156"/>
      <c r="E41" s="1156"/>
      <c r="F41" s="1156"/>
      <c r="G41" s="1156"/>
      <c r="H41" s="1156"/>
      <c r="I41" s="227"/>
      <c r="J41" s="252" t="s">
        <v>2</v>
      </c>
      <c r="K41" s="252"/>
      <c r="L41" s="1162"/>
      <c r="M41" s="1163"/>
      <c r="N41" s="1163"/>
      <c r="O41" s="1163"/>
      <c r="P41" s="1163"/>
      <c r="Q41" s="1164"/>
      <c r="R41" s="1155" t="s">
        <v>1657</v>
      </c>
      <c r="S41" s="1157"/>
      <c r="T41" s="1008" t="s">
        <v>2</v>
      </c>
      <c r="U41" s="1009"/>
      <c r="V41" s="1010"/>
      <c r="W41" s="821">
        <f>+$L41</f>
        <v>0</v>
      </c>
      <c r="X41" s="822"/>
      <c r="Y41" s="822"/>
      <c r="Z41" s="822"/>
      <c r="AA41" s="1165"/>
      <c r="AB41" s="1155" t="s">
        <v>1657</v>
      </c>
      <c r="AC41" s="1156"/>
      <c r="AD41" s="1156"/>
      <c r="AE41" s="1156"/>
      <c r="AF41" s="1156"/>
      <c r="AG41" s="1156"/>
      <c r="AH41" s="1156"/>
      <c r="AI41" s="1156"/>
      <c r="AJ41" s="1157"/>
      <c r="AK41" s="1132" t="s">
        <v>2</v>
      </c>
      <c r="AL41" s="1132"/>
      <c r="AM41" s="1132"/>
      <c r="AN41" s="1359">
        <f>+$L41</f>
        <v>0</v>
      </c>
      <c r="AO41" s="1360"/>
      <c r="AP41" s="1360"/>
      <c r="AQ41" s="1360"/>
      <c r="AR41" s="1360"/>
      <c r="AS41" s="1361"/>
      <c r="AT41" s="1155" t="s">
        <v>1657</v>
      </c>
      <c r="AU41" s="1156"/>
      <c r="AV41" s="1156"/>
      <c r="AW41" s="1156"/>
      <c r="AX41" s="1156"/>
      <c r="AY41" s="1156"/>
      <c r="AZ41" s="1156"/>
      <c r="BA41" s="1156"/>
      <c r="BB41" s="1157"/>
      <c r="BC41" s="1132" t="s">
        <v>2</v>
      </c>
      <c r="BD41" s="1132"/>
      <c r="BE41" s="1132"/>
      <c r="BF41" s="1148">
        <f>+$L41</f>
        <v>0</v>
      </c>
      <c r="BG41" s="1148"/>
      <c r="BH41" s="1148"/>
      <c r="BI41" s="1148"/>
      <c r="BJ41" s="1148"/>
      <c r="BK41" s="1148"/>
      <c r="BL41" s="1155" t="s">
        <v>1657</v>
      </c>
      <c r="BM41" s="1156"/>
      <c r="BN41" s="1156"/>
      <c r="BO41" s="1156"/>
      <c r="BP41" s="1156"/>
      <c r="BQ41" s="1156"/>
      <c r="BR41" s="1156"/>
      <c r="BS41" s="1156"/>
      <c r="BT41" s="1157"/>
      <c r="BU41" s="1132" t="s">
        <v>2</v>
      </c>
      <c r="BV41" s="1132"/>
      <c r="BW41" s="1132"/>
      <c r="BX41" s="1148">
        <f>+$L41</f>
        <v>0</v>
      </c>
      <c r="BY41" s="1148"/>
      <c r="BZ41" s="1148"/>
      <c r="CA41" s="1148"/>
      <c r="CB41" s="1148"/>
      <c r="CC41" s="1148"/>
    </row>
    <row r="42" spans="1:81" s="58" customFormat="1" ht="16.2" customHeight="1" x14ac:dyDescent="0.3">
      <c r="A42" s="34"/>
      <c r="B42" s="1167"/>
      <c r="C42" s="1137" t="s">
        <v>3849</v>
      </c>
      <c r="D42" s="1137"/>
      <c r="E42" s="1137"/>
      <c r="F42" s="1137"/>
      <c r="G42" s="1137"/>
      <c r="H42" s="1137"/>
      <c r="I42" s="227"/>
      <c r="J42" s="252" t="s">
        <v>1656</v>
      </c>
      <c r="K42" s="252"/>
      <c r="L42" s="1716" t="s">
        <v>1080</v>
      </c>
      <c r="M42" s="1717"/>
      <c r="N42" s="1717"/>
      <c r="O42" s="1717"/>
      <c r="P42" s="1717"/>
      <c r="Q42" s="1718"/>
      <c r="R42" s="1136" t="s">
        <v>3849</v>
      </c>
      <c r="S42" s="1138"/>
      <c r="T42" s="1008" t="s">
        <v>1664</v>
      </c>
      <c r="U42" s="1009"/>
      <c r="V42" s="1010"/>
      <c r="W42" s="1719" t="str">
        <f>+$L42</f>
        <v xml:space="preserve">4. Hábitat </v>
      </c>
      <c r="X42" s="1720"/>
      <c r="Y42" s="1720"/>
      <c r="Z42" s="1720"/>
      <c r="AA42" s="1721"/>
      <c r="AB42" s="1136" t="s">
        <v>3849</v>
      </c>
      <c r="AC42" s="1137"/>
      <c r="AD42" s="1137"/>
      <c r="AE42" s="1137"/>
      <c r="AF42" s="1137"/>
      <c r="AG42" s="1137"/>
      <c r="AH42" s="1137"/>
      <c r="AI42" s="1137"/>
      <c r="AJ42" s="1138"/>
      <c r="AK42" s="1132" t="s">
        <v>1656</v>
      </c>
      <c r="AL42" s="1132"/>
      <c r="AM42" s="1132"/>
      <c r="AN42" s="1716" t="str">
        <f>+$L42</f>
        <v xml:space="preserve">4. Hábitat </v>
      </c>
      <c r="AO42" s="1717"/>
      <c r="AP42" s="1717"/>
      <c r="AQ42" s="1717"/>
      <c r="AR42" s="1717"/>
      <c r="AS42" s="1718"/>
      <c r="AT42" s="1136" t="s">
        <v>3849</v>
      </c>
      <c r="AU42" s="1137"/>
      <c r="AV42" s="1137"/>
      <c r="AW42" s="1137"/>
      <c r="AX42" s="1137"/>
      <c r="AY42" s="1137"/>
      <c r="AZ42" s="1137"/>
      <c r="BA42" s="1137"/>
      <c r="BB42" s="1138"/>
      <c r="BC42" s="1132" t="s">
        <v>1656</v>
      </c>
      <c r="BD42" s="1132"/>
      <c r="BE42" s="1132"/>
      <c r="BF42" s="1715" t="str">
        <f>+$L42</f>
        <v xml:space="preserve">4. Hábitat </v>
      </c>
      <c r="BG42" s="1715"/>
      <c r="BH42" s="1715"/>
      <c r="BI42" s="1715"/>
      <c r="BJ42" s="1715"/>
      <c r="BK42" s="1715"/>
      <c r="BL42" s="1136" t="s">
        <v>3849</v>
      </c>
      <c r="BM42" s="1137"/>
      <c r="BN42" s="1137"/>
      <c r="BO42" s="1137"/>
      <c r="BP42" s="1137"/>
      <c r="BQ42" s="1137"/>
      <c r="BR42" s="1137"/>
      <c r="BS42" s="1137"/>
      <c r="BT42" s="1138"/>
      <c r="BU42" s="1132" t="s">
        <v>1656</v>
      </c>
      <c r="BV42" s="1132"/>
      <c r="BW42" s="1132"/>
      <c r="BX42" s="1715" t="str">
        <f>+$L42</f>
        <v xml:space="preserve">4. Hábitat </v>
      </c>
      <c r="BY42" s="1715"/>
      <c r="BZ42" s="1715"/>
      <c r="CA42" s="1715"/>
      <c r="CB42" s="1715"/>
      <c r="CC42" s="1715"/>
    </row>
    <row r="43" spans="1:81" s="58" customFormat="1" ht="16.2" customHeight="1" x14ac:dyDescent="0.3">
      <c r="A43" s="34"/>
      <c r="B43" s="1168"/>
      <c r="C43" s="1140"/>
      <c r="D43" s="1140"/>
      <c r="E43" s="1140"/>
      <c r="F43" s="1140"/>
      <c r="G43" s="1140"/>
      <c r="H43" s="1140"/>
      <c r="I43" s="228"/>
      <c r="J43" s="252" t="s">
        <v>1659</v>
      </c>
      <c r="K43" s="252"/>
      <c r="L43" s="1142" t="s">
        <v>1093</v>
      </c>
      <c r="M43" s="1143"/>
      <c r="N43" s="1143"/>
      <c r="O43" s="1143"/>
      <c r="P43" s="1143"/>
      <c r="Q43" s="1144"/>
      <c r="R43" s="1139"/>
      <c r="S43" s="1141"/>
      <c r="T43" s="1008" t="s">
        <v>1665</v>
      </c>
      <c r="U43" s="1009"/>
      <c r="V43" s="1010"/>
      <c r="W43" s="1145" t="str">
        <f>+$L43</f>
        <v>4.2 Más Oportunidades para los Recursos Hídricos.</v>
      </c>
      <c r="X43" s="1146"/>
      <c r="Y43" s="1146"/>
      <c r="Z43" s="1146"/>
      <c r="AA43" s="1147"/>
      <c r="AB43" s="1139"/>
      <c r="AC43" s="1140"/>
      <c r="AD43" s="1140"/>
      <c r="AE43" s="1140"/>
      <c r="AF43" s="1140"/>
      <c r="AG43" s="1140"/>
      <c r="AH43" s="1140"/>
      <c r="AI43" s="1140"/>
      <c r="AJ43" s="1141"/>
      <c r="AK43" s="1132" t="s">
        <v>1659</v>
      </c>
      <c r="AL43" s="1132"/>
      <c r="AM43" s="1132"/>
      <c r="AN43" s="1142" t="str">
        <f>+$L43</f>
        <v>4.2 Más Oportunidades para los Recursos Hídricos.</v>
      </c>
      <c r="AO43" s="1143"/>
      <c r="AP43" s="1143"/>
      <c r="AQ43" s="1143"/>
      <c r="AR43" s="1143"/>
      <c r="AS43" s="1144"/>
      <c r="AT43" s="1139"/>
      <c r="AU43" s="1140"/>
      <c r="AV43" s="1140"/>
      <c r="AW43" s="1140"/>
      <c r="AX43" s="1140"/>
      <c r="AY43" s="1140"/>
      <c r="AZ43" s="1140"/>
      <c r="BA43" s="1140"/>
      <c r="BB43" s="1141"/>
      <c r="BC43" s="1132" t="s">
        <v>1659</v>
      </c>
      <c r="BD43" s="1132"/>
      <c r="BE43" s="1132"/>
      <c r="BF43" s="1133" t="str">
        <f>+$L43</f>
        <v>4.2 Más Oportunidades para los Recursos Hídricos.</v>
      </c>
      <c r="BG43" s="1133"/>
      <c r="BH43" s="1133"/>
      <c r="BI43" s="1133"/>
      <c r="BJ43" s="1133"/>
      <c r="BK43" s="1133"/>
      <c r="BL43" s="1139"/>
      <c r="BM43" s="1140"/>
      <c r="BN43" s="1140"/>
      <c r="BO43" s="1140"/>
      <c r="BP43" s="1140"/>
      <c r="BQ43" s="1140"/>
      <c r="BR43" s="1140"/>
      <c r="BS43" s="1140"/>
      <c r="BT43" s="1141"/>
      <c r="BU43" s="1132" t="s">
        <v>1659</v>
      </c>
      <c r="BV43" s="1132"/>
      <c r="BW43" s="1132"/>
      <c r="BX43" s="1133" t="str">
        <f>+$L43</f>
        <v>4.2 Más Oportunidades para los Recursos Hídricos.</v>
      </c>
      <c r="BY43" s="1133"/>
      <c r="BZ43" s="1133"/>
      <c r="CA43" s="1133"/>
      <c r="CB43" s="1133"/>
      <c r="CC43" s="1133"/>
    </row>
    <row r="44" spans="1:81" ht="16.2" customHeight="1" thickBot="1" x14ac:dyDescent="0.35">
      <c r="B44" s="2"/>
      <c r="C44" s="2"/>
      <c r="D44" s="2"/>
      <c r="E44" s="2"/>
      <c r="F44" s="2"/>
      <c r="G44" s="2"/>
      <c r="H44" s="2"/>
      <c r="I44" s="2"/>
      <c r="J44" s="59"/>
      <c r="K44" s="1"/>
      <c r="L44" s="1"/>
      <c r="M44" s="1"/>
      <c r="N44" s="1"/>
      <c r="O44" s="1"/>
      <c r="P44" s="1"/>
      <c r="Q44" s="1"/>
      <c r="R44" s="1"/>
      <c r="S44" s="2"/>
      <c r="T44" s="2"/>
      <c r="U44" s="2"/>
      <c r="V44" s="2"/>
      <c r="W44" s="2"/>
      <c r="X44" s="60"/>
      <c r="Y44" s="60"/>
      <c r="Z44" s="60"/>
      <c r="AA44" s="25"/>
      <c r="AB44" s="25"/>
      <c r="AC44" s="1"/>
      <c r="AK44" s="25"/>
      <c r="AT44" s="25"/>
      <c r="BC44" s="25"/>
      <c r="BL44" s="25"/>
    </row>
    <row r="45" spans="1:81" ht="16.2" customHeight="1" thickBot="1" x14ac:dyDescent="0.35">
      <c r="A45" s="1"/>
      <c r="B45" s="1067" t="s">
        <v>3</v>
      </c>
      <c r="C45" s="1067" t="s">
        <v>1661</v>
      </c>
      <c r="D45" s="1134" t="s">
        <v>3813</v>
      </c>
      <c r="E45" s="1134" t="s">
        <v>3812</v>
      </c>
      <c r="F45" s="1126" t="s">
        <v>3814</v>
      </c>
      <c r="G45" s="1126" t="s">
        <v>3815</v>
      </c>
      <c r="H45" s="1126" t="s">
        <v>3816</v>
      </c>
      <c r="I45" s="1126" t="s">
        <v>3817</v>
      </c>
      <c r="J45" s="1125" t="s">
        <v>1662</v>
      </c>
      <c r="K45" s="1129" t="s">
        <v>1674</v>
      </c>
      <c r="L45" s="1094" t="s">
        <v>3850</v>
      </c>
      <c r="M45" s="1040" t="s">
        <v>1652</v>
      </c>
      <c r="N45" s="1113" t="s">
        <v>3851</v>
      </c>
      <c r="O45" s="1116" t="s">
        <v>3852</v>
      </c>
      <c r="P45" s="1119" t="s">
        <v>3853</v>
      </c>
      <c r="Q45" s="1122" t="s">
        <v>3854</v>
      </c>
      <c r="R45" s="1125" t="s">
        <v>1662</v>
      </c>
      <c r="S45" s="1108" t="s">
        <v>4</v>
      </c>
      <c r="T45" s="1107" t="s">
        <v>3818</v>
      </c>
      <c r="U45" s="1107" t="s">
        <v>3819</v>
      </c>
      <c r="V45" s="1107" t="s">
        <v>3820</v>
      </c>
      <c r="W45" s="1108" t="s">
        <v>5</v>
      </c>
      <c r="X45" s="1111" t="s">
        <v>6</v>
      </c>
      <c r="Y45" s="1112"/>
      <c r="Z45" s="1111" t="s">
        <v>7</v>
      </c>
      <c r="AA45" s="1112"/>
      <c r="AB45" s="1067" t="s">
        <v>1662</v>
      </c>
      <c r="AC45" s="1094" t="s">
        <v>3850</v>
      </c>
      <c r="AD45" s="1097" t="s">
        <v>3855</v>
      </c>
      <c r="AE45" s="1098"/>
      <c r="AF45" s="1098"/>
      <c r="AG45" s="1098"/>
      <c r="AH45" s="1098"/>
      <c r="AI45" s="1098"/>
      <c r="AJ45" s="1099"/>
      <c r="AK45" s="1100" t="s">
        <v>1662</v>
      </c>
      <c r="AL45" s="1101" t="s">
        <v>3856</v>
      </c>
      <c r="AM45" s="1104" t="s">
        <v>3857</v>
      </c>
      <c r="AN45" s="1105"/>
      <c r="AO45" s="1105"/>
      <c r="AP45" s="1105"/>
      <c r="AQ45" s="1105"/>
      <c r="AR45" s="1105"/>
      <c r="AS45" s="1106"/>
      <c r="AT45" s="1067" t="s">
        <v>1662</v>
      </c>
      <c r="AU45" s="1082" t="s">
        <v>3858</v>
      </c>
      <c r="AV45" s="1085" t="s">
        <v>3859</v>
      </c>
      <c r="AW45" s="1086"/>
      <c r="AX45" s="1086"/>
      <c r="AY45" s="1086"/>
      <c r="AZ45" s="1086"/>
      <c r="BA45" s="1086"/>
      <c r="BB45" s="1087"/>
      <c r="BC45" s="1067" t="s">
        <v>1662</v>
      </c>
      <c r="BD45" s="1088" t="s">
        <v>3860</v>
      </c>
      <c r="BE45" s="1091" t="s">
        <v>3861</v>
      </c>
      <c r="BF45" s="1092"/>
      <c r="BG45" s="1092"/>
      <c r="BH45" s="1092"/>
      <c r="BI45" s="1092"/>
      <c r="BJ45" s="1092"/>
      <c r="BK45" s="1093"/>
      <c r="BL45" s="1067" t="s">
        <v>1662</v>
      </c>
      <c r="BM45" s="1068" t="s">
        <v>3862</v>
      </c>
      <c r="BN45" s="1070" t="s">
        <v>3863</v>
      </c>
      <c r="BO45" s="1071"/>
      <c r="BP45" s="1071"/>
      <c r="BQ45" s="1071"/>
      <c r="BR45" s="1071"/>
      <c r="BS45" s="1071"/>
      <c r="BT45" s="1072"/>
      <c r="BU45" s="1073" t="s">
        <v>1663</v>
      </c>
      <c r="BV45" s="1074"/>
      <c r="BW45" s="1074"/>
      <c r="BX45" s="1074"/>
      <c r="BY45" s="1074"/>
      <c r="BZ45" s="1074"/>
      <c r="CA45" s="1074"/>
      <c r="CB45" s="1074"/>
      <c r="CC45" s="1075"/>
    </row>
    <row r="46" spans="1:81" ht="16.2" customHeight="1" x14ac:dyDescent="0.3">
      <c r="A46" s="1"/>
      <c r="B46" s="1067"/>
      <c r="C46" s="1067"/>
      <c r="D46" s="1134"/>
      <c r="E46" s="1134"/>
      <c r="F46" s="1127"/>
      <c r="G46" s="1127"/>
      <c r="H46" s="1127"/>
      <c r="I46" s="1127"/>
      <c r="J46" s="1125"/>
      <c r="K46" s="1129"/>
      <c r="L46" s="1095"/>
      <c r="M46" s="1130"/>
      <c r="N46" s="1114"/>
      <c r="O46" s="1117"/>
      <c r="P46" s="1120"/>
      <c r="Q46" s="1123"/>
      <c r="R46" s="1125"/>
      <c r="S46" s="1109"/>
      <c r="T46" s="1107"/>
      <c r="U46" s="1107"/>
      <c r="V46" s="1107"/>
      <c r="W46" s="1109"/>
      <c r="X46" s="390" t="s">
        <v>12</v>
      </c>
      <c r="Y46" s="390" t="s">
        <v>13</v>
      </c>
      <c r="Z46" s="390" t="s">
        <v>12</v>
      </c>
      <c r="AA46" s="390" t="s">
        <v>13</v>
      </c>
      <c r="AB46" s="1067"/>
      <c r="AC46" s="1095"/>
      <c r="AD46" s="1065" t="s">
        <v>8</v>
      </c>
      <c r="AE46" s="1061" t="s">
        <v>9</v>
      </c>
      <c r="AF46" s="1061"/>
      <c r="AG46" s="1061"/>
      <c r="AH46" s="1061"/>
      <c r="AI46" s="1062" t="s">
        <v>1653</v>
      </c>
      <c r="AJ46" s="1063" t="s">
        <v>10</v>
      </c>
      <c r="AK46" s="1067"/>
      <c r="AL46" s="1102"/>
      <c r="AM46" s="1059" t="s">
        <v>11</v>
      </c>
      <c r="AN46" s="1061" t="s">
        <v>9</v>
      </c>
      <c r="AO46" s="1061"/>
      <c r="AP46" s="1061"/>
      <c r="AQ46" s="1061"/>
      <c r="AR46" s="1062" t="s">
        <v>1653</v>
      </c>
      <c r="AS46" s="1063" t="s">
        <v>10</v>
      </c>
      <c r="AT46" s="1067"/>
      <c r="AU46" s="1083"/>
      <c r="AV46" s="1059" t="s">
        <v>11</v>
      </c>
      <c r="AW46" s="1061" t="s">
        <v>9</v>
      </c>
      <c r="AX46" s="1061"/>
      <c r="AY46" s="1061"/>
      <c r="AZ46" s="1061"/>
      <c r="BA46" s="1062" t="s">
        <v>1653</v>
      </c>
      <c r="BB46" s="1063" t="s">
        <v>10</v>
      </c>
      <c r="BC46" s="1067"/>
      <c r="BD46" s="1089"/>
      <c r="BE46" s="1059" t="s">
        <v>11</v>
      </c>
      <c r="BF46" s="1061" t="s">
        <v>9</v>
      </c>
      <c r="BG46" s="1061"/>
      <c r="BH46" s="1061"/>
      <c r="BI46" s="1061"/>
      <c r="BJ46" s="1062" t="s">
        <v>1653</v>
      </c>
      <c r="BK46" s="1063" t="s">
        <v>10</v>
      </c>
      <c r="BL46" s="1067"/>
      <c r="BM46" s="1068"/>
      <c r="BN46" s="1065" t="s">
        <v>11</v>
      </c>
      <c r="BO46" s="1061" t="s">
        <v>9</v>
      </c>
      <c r="BP46" s="1061"/>
      <c r="BQ46" s="1061"/>
      <c r="BR46" s="1061"/>
      <c r="BS46" s="1049" t="s">
        <v>1653</v>
      </c>
      <c r="BT46" s="1051" t="s">
        <v>10</v>
      </c>
      <c r="BU46" s="1076"/>
      <c r="BV46" s="1077"/>
      <c r="BW46" s="1077"/>
      <c r="BX46" s="1077"/>
      <c r="BY46" s="1077"/>
      <c r="BZ46" s="1077"/>
      <c r="CA46" s="1077"/>
      <c r="CB46" s="1077"/>
      <c r="CC46" s="1078"/>
    </row>
    <row r="47" spans="1:81" ht="16.2" customHeight="1" x14ac:dyDescent="0.3">
      <c r="A47" s="1"/>
      <c r="B47" s="1067"/>
      <c r="C47" s="1067"/>
      <c r="D47" s="1134"/>
      <c r="E47" s="1134"/>
      <c r="F47" s="1128"/>
      <c r="G47" s="1128"/>
      <c r="H47" s="1128"/>
      <c r="I47" s="1128"/>
      <c r="J47" s="1125"/>
      <c r="K47" s="1129"/>
      <c r="L47" s="1096"/>
      <c r="M47" s="1131"/>
      <c r="N47" s="1115"/>
      <c r="O47" s="1118"/>
      <c r="P47" s="1121"/>
      <c r="Q47" s="1124"/>
      <c r="R47" s="1125"/>
      <c r="S47" s="1110"/>
      <c r="T47" s="1107"/>
      <c r="U47" s="1107"/>
      <c r="V47" s="1107"/>
      <c r="W47" s="1110"/>
      <c r="X47" s="391" t="s">
        <v>1660</v>
      </c>
      <c r="Y47" s="391" t="s">
        <v>1660</v>
      </c>
      <c r="Z47" s="391" t="s">
        <v>1660</v>
      </c>
      <c r="AA47" s="391" t="s">
        <v>1660</v>
      </c>
      <c r="AB47" s="1067"/>
      <c r="AC47" s="1096"/>
      <c r="AD47" s="1066"/>
      <c r="AE47" s="392" t="s">
        <v>14</v>
      </c>
      <c r="AF47" s="392" t="s">
        <v>17</v>
      </c>
      <c r="AG47" s="392" t="s">
        <v>15</v>
      </c>
      <c r="AH47" s="392" t="s">
        <v>16</v>
      </c>
      <c r="AI47" s="1050"/>
      <c r="AJ47" s="1064"/>
      <c r="AK47" s="1067"/>
      <c r="AL47" s="1103"/>
      <c r="AM47" s="1060"/>
      <c r="AN47" s="392" t="s">
        <v>14</v>
      </c>
      <c r="AO47" s="392" t="s">
        <v>17</v>
      </c>
      <c r="AP47" s="392" t="s">
        <v>15</v>
      </c>
      <c r="AQ47" s="392" t="s">
        <v>16</v>
      </c>
      <c r="AR47" s="1050"/>
      <c r="AS47" s="1064"/>
      <c r="AT47" s="1067"/>
      <c r="AU47" s="1084"/>
      <c r="AV47" s="1060"/>
      <c r="AW47" s="392" t="s">
        <v>14</v>
      </c>
      <c r="AX47" s="392" t="s">
        <v>17</v>
      </c>
      <c r="AY47" s="392" t="s">
        <v>15</v>
      </c>
      <c r="AZ47" s="392" t="s">
        <v>16</v>
      </c>
      <c r="BA47" s="1050"/>
      <c r="BB47" s="1064"/>
      <c r="BC47" s="1067"/>
      <c r="BD47" s="1090"/>
      <c r="BE47" s="1060"/>
      <c r="BF47" s="392" t="s">
        <v>14</v>
      </c>
      <c r="BG47" s="392" t="s">
        <v>17</v>
      </c>
      <c r="BH47" s="392" t="s">
        <v>15</v>
      </c>
      <c r="BI47" s="392" t="s">
        <v>16</v>
      </c>
      <c r="BJ47" s="1050"/>
      <c r="BK47" s="1064"/>
      <c r="BL47" s="1067"/>
      <c r="BM47" s="1069"/>
      <c r="BN47" s="1066"/>
      <c r="BO47" s="392" t="s">
        <v>14</v>
      </c>
      <c r="BP47" s="392" t="s">
        <v>17</v>
      </c>
      <c r="BQ47" s="392" t="s">
        <v>15</v>
      </c>
      <c r="BR47" s="392" t="s">
        <v>16</v>
      </c>
      <c r="BS47" s="1050"/>
      <c r="BT47" s="1052"/>
      <c r="BU47" s="1079"/>
      <c r="BV47" s="1080"/>
      <c r="BW47" s="1080"/>
      <c r="BX47" s="1080"/>
      <c r="BY47" s="1080"/>
      <c r="BZ47" s="1080"/>
      <c r="CA47" s="1080"/>
      <c r="CB47" s="1080"/>
      <c r="CC47" s="1081"/>
    </row>
    <row r="48" spans="1:81" ht="16.2" customHeight="1" thickBot="1" x14ac:dyDescent="0.35">
      <c r="B48" s="2"/>
    </row>
    <row r="49" spans="1:81" s="58" customFormat="1" ht="40.200000000000003" customHeight="1" thickTop="1" x14ac:dyDescent="0.3">
      <c r="A49" s="34"/>
      <c r="B49" s="906" t="s">
        <v>1094</v>
      </c>
      <c r="C49" s="868" t="s">
        <v>1098</v>
      </c>
      <c r="D49" s="1264">
        <v>3203</v>
      </c>
      <c r="E49" s="1266" t="s">
        <v>6190</v>
      </c>
      <c r="F49" s="1703">
        <v>3203047</v>
      </c>
      <c r="G49" s="1266" t="s">
        <v>6191</v>
      </c>
      <c r="H49" s="1266" t="s">
        <v>6192</v>
      </c>
      <c r="I49" s="1703">
        <v>2021004540066</v>
      </c>
      <c r="J49" s="1729">
        <v>701</v>
      </c>
      <c r="K49" s="854" t="str">
        <f>+[18]Metas!K803</f>
        <v>Proyectos ejecutados de los priorizados de los POMCAS de los ríos Pamplonita, Zulia y Algodonal.</v>
      </c>
      <c r="L49" s="857">
        <v>6</v>
      </c>
      <c r="M49" s="860">
        <f>SUM(N49:Q49)</f>
        <v>6</v>
      </c>
      <c r="N49" s="836">
        <v>0</v>
      </c>
      <c r="O49" s="839">
        <v>2</v>
      </c>
      <c r="P49" s="863">
        <v>2</v>
      </c>
      <c r="Q49" s="866">
        <v>2</v>
      </c>
      <c r="R49" s="812">
        <f>+$J49</f>
        <v>701</v>
      </c>
      <c r="S49" s="578" t="s">
        <v>6193</v>
      </c>
      <c r="T49" s="576" t="s">
        <v>3822</v>
      </c>
      <c r="U49" s="576" t="s">
        <v>3826</v>
      </c>
      <c r="V49" s="576" t="s">
        <v>3830</v>
      </c>
      <c r="W49" s="231" t="s">
        <v>6194</v>
      </c>
      <c r="X49" s="256">
        <v>44958</v>
      </c>
      <c r="Y49" s="256">
        <v>45016</v>
      </c>
      <c r="Z49" s="256"/>
      <c r="AA49" s="256"/>
      <c r="AB49" s="812">
        <f t="shared" ref="AB49" si="31">+$J49</f>
        <v>701</v>
      </c>
      <c r="AC49" s="827">
        <f t="shared" ref="AC49" si="32">+L49</f>
        <v>6</v>
      </c>
      <c r="AD49" s="44">
        <f t="shared" si="24"/>
        <v>6000000</v>
      </c>
      <c r="AE49" s="44">
        <f t="shared" si="24"/>
        <v>6000000</v>
      </c>
      <c r="AF49" s="44">
        <f t="shared" si="24"/>
        <v>0</v>
      </c>
      <c r="AG49" s="44">
        <f t="shared" si="24"/>
        <v>0</v>
      </c>
      <c r="AH49" s="44">
        <f t="shared" si="24"/>
        <v>0</v>
      </c>
      <c r="AI49" s="44">
        <f t="shared" si="24"/>
        <v>0</v>
      </c>
      <c r="AJ49" s="44">
        <f t="shared" si="24"/>
        <v>0</v>
      </c>
      <c r="AK49" s="812">
        <f t="shared" ref="AK49" si="33">+$J49</f>
        <v>701</v>
      </c>
      <c r="AL49" s="830">
        <f>+N49</f>
        <v>0</v>
      </c>
      <c r="AM49" s="44">
        <f t="shared" si="2"/>
        <v>1000000</v>
      </c>
      <c r="AN49" s="47">
        <v>1000000</v>
      </c>
      <c r="AO49" s="47"/>
      <c r="AP49" s="47"/>
      <c r="AQ49" s="47"/>
      <c r="AR49" s="47"/>
      <c r="AS49" s="47"/>
      <c r="AT49" s="812">
        <f t="shared" ref="AT49" si="34">+$J49</f>
        <v>701</v>
      </c>
      <c r="AU49" s="833">
        <f>+O49</f>
        <v>2</v>
      </c>
      <c r="AV49" s="44">
        <f t="shared" si="3"/>
        <v>1000000</v>
      </c>
      <c r="AW49" s="47">
        <v>1000000</v>
      </c>
      <c r="AX49" s="47"/>
      <c r="AY49" s="47"/>
      <c r="AZ49" s="47"/>
      <c r="BA49" s="47"/>
      <c r="BB49" s="47"/>
      <c r="BC49" s="812">
        <f t="shared" ref="BC49" si="35">+$J49</f>
        <v>701</v>
      </c>
      <c r="BD49" s="809">
        <f>+P49</f>
        <v>2</v>
      </c>
      <c r="BE49" s="44">
        <f t="shared" si="4"/>
        <v>2000000</v>
      </c>
      <c r="BF49" s="47">
        <v>2000000</v>
      </c>
      <c r="BG49" s="47"/>
      <c r="BH49" s="47"/>
      <c r="BI49" s="47"/>
      <c r="BJ49" s="47"/>
      <c r="BK49" s="47"/>
      <c r="BL49" s="812">
        <f t="shared" ref="BL49" si="36">+$J49</f>
        <v>701</v>
      </c>
      <c r="BM49" s="815">
        <f>+Q49</f>
        <v>2</v>
      </c>
      <c r="BN49" s="44">
        <f t="shared" si="5"/>
        <v>2000000</v>
      </c>
      <c r="BO49" s="47">
        <v>2000000</v>
      </c>
      <c r="BP49" s="47"/>
      <c r="BQ49" s="47"/>
      <c r="BR49" s="47"/>
      <c r="BS49" s="47"/>
      <c r="BT49" s="47"/>
      <c r="BU49" s="818"/>
      <c r="BV49" s="819"/>
      <c r="BW49" s="819"/>
      <c r="BX49" s="819"/>
      <c r="BY49" s="819"/>
      <c r="BZ49" s="819"/>
      <c r="CA49" s="819"/>
      <c r="CB49" s="819"/>
      <c r="CC49" s="820"/>
    </row>
    <row r="50" spans="1:81" s="58" customFormat="1" ht="40.200000000000003" customHeight="1" x14ac:dyDescent="0.3">
      <c r="A50" s="34"/>
      <c r="B50" s="907"/>
      <c r="C50" s="869"/>
      <c r="D50" s="919"/>
      <c r="E50" s="920"/>
      <c r="F50" s="1704"/>
      <c r="G50" s="920"/>
      <c r="H50" s="920"/>
      <c r="I50" s="1704"/>
      <c r="J50" s="1730"/>
      <c r="K50" s="855"/>
      <c r="L50" s="858"/>
      <c r="M50" s="861"/>
      <c r="N50" s="837"/>
      <c r="O50" s="840"/>
      <c r="P50" s="864"/>
      <c r="Q50" s="867"/>
      <c r="R50" s="813"/>
      <c r="S50" s="578" t="s">
        <v>6195</v>
      </c>
      <c r="T50" s="579" t="s">
        <v>3822</v>
      </c>
      <c r="U50" s="579" t="s">
        <v>3826</v>
      </c>
      <c r="V50" s="579" t="s">
        <v>3830</v>
      </c>
      <c r="W50" s="39" t="s">
        <v>6196</v>
      </c>
      <c r="X50" s="31">
        <v>45019</v>
      </c>
      <c r="Y50" s="31">
        <v>45107</v>
      </c>
      <c r="Z50" s="31"/>
      <c r="AA50" s="31"/>
      <c r="AB50" s="813"/>
      <c r="AC50" s="828"/>
      <c r="AD50" s="51">
        <f t="shared" si="24"/>
        <v>10000000</v>
      </c>
      <c r="AE50" s="51">
        <f t="shared" si="24"/>
        <v>10000000</v>
      </c>
      <c r="AF50" s="51">
        <f t="shared" si="24"/>
        <v>0</v>
      </c>
      <c r="AG50" s="51">
        <f t="shared" si="24"/>
        <v>0</v>
      </c>
      <c r="AH50" s="51">
        <f t="shared" si="24"/>
        <v>0</v>
      </c>
      <c r="AI50" s="51">
        <f t="shared" si="24"/>
        <v>0</v>
      </c>
      <c r="AJ50" s="51">
        <f t="shared" si="24"/>
        <v>0</v>
      </c>
      <c r="AK50" s="813"/>
      <c r="AL50" s="831"/>
      <c r="AM50" s="51">
        <f t="shared" si="2"/>
        <v>1000000</v>
      </c>
      <c r="AN50" s="257">
        <v>1000000</v>
      </c>
      <c r="AO50" s="257"/>
      <c r="AP50" s="257"/>
      <c r="AQ50" s="257"/>
      <c r="AR50" s="257"/>
      <c r="AS50" s="257"/>
      <c r="AT50" s="813"/>
      <c r="AU50" s="834"/>
      <c r="AV50" s="51">
        <f t="shared" si="3"/>
        <v>1000000</v>
      </c>
      <c r="AW50" s="257">
        <v>1000000</v>
      </c>
      <c r="AX50" s="257"/>
      <c r="AY50" s="257"/>
      <c r="AZ50" s="257"/>
      <c r="BA50" s="257"/>
      <c r="BB50" s="257"/>
      <c r="BC50" s="813"/>
      <c r="BD50" s="810"/>
      <c r="BE50" s="51">
        <f t="shared" si="4"/>
        <v>5000000</v>
      </c>
      <c r="BF50" s="257">
        <v>5000000</v>
      </c>
      <c r="BG50" s="257"/>
      <c r="BH50" s="257"/>
      <c r="BI50" s="257"/>
      <c r="BJ50" s="257"/>
      <c r="BK50" s="257"/>
      <c r="BL50" s="813"/>
      <c r="BM50" s="816"/>
      <c r="BN50" s="51">
        <f t="shared" si="5"/>
        <v>3000000</v>
      </c>
      <c r="BO50" s="257">
        <v>3000000</v>
      </c>
      <c r="BP50" s="257"/>
      <c r="BQ50" s="257"/>
      <c r="BR50" s="257"/>
      <c r="BS50" s="257"/>
      <c r="BT50" s="257"/>
      <c r="BU50" s="821"/>
      <c r="BV50" s="822"/>
      <c r="BW50" s="822"/>
      <c r="BX50" s="822"/>
      <c r="BY50" s="822"/>
      <c r="BZ50" s="822"/>
      <c r="CA50" s="822"/>
      <c r="CB50" s="822"/>
      <c r="CC50" s="823"/>
    </row>
    <row r="51" spans="1:81" s="58" customFormat="1" ht="40.200000000000003" customHeight="1" x14ac:dyDescent="0.3">
      <c r="A51" s="34"/>
      <c r="B51" s="907"/>
      <c r="C51" s="869"/>
      <c r="D51" s="919"/>
      <c r="E51" s="920"/>
      <c r="F51" s="1704"/>
      <c r="G51" s="920"/>
      <c r="H51" s="920"/>
      <c r="I51" s="1704"/>
      <c r="J51" s="1730"/>
      <c r="K51" s="855"/>
      <c r="L51" s="858"/>
      <c r="M51" s="861"/>
      <c r="N51" s="837"/>
      <c r="O51" s="840"/>
      <c r="P51" s="864"/>
      <c r="Q51" s="867"/>
      <c r="R51" s="813"/>
      <c r="S51" s="586" t="s">
        <v>6197</v>
      </c>
      <c r="T51" s="579" t="s">
        <v>3821</v>
      </c>
      <c r="U51" s="579" t="s">
        <v>3826</v>
      </c>
      <c r="V51" s="579" t="s">
        <v>3830</v>
      </c>
      <c r="W51" s="39" t="s">
        <v>6182</v>
      </c>
      <c r="X51" s="31">
        <v>45111</v>
      </c>
      <c r="Y51" s="31">
        <v>45199</v>
      </c>
      <c r="Z51" s="31"/>
      <c r="AA51" s="31"/>
      <c r="AB51" s="813"/>
      <c r="AC51" s="828"/>
      <c r="AD51" s="51">
        <f t="shared" si="24"/>
        <v>16000000</v>
      </c>
      <c r="AE51" s="51">
        <f t="shared" si="24"/>
        <v>16000000</v>
      </c>
      <c r="AF51" s="51">
        <f t="shared" si="24"/>
        <v>0</v>
      </c>
      <c r="AG51" s="51">
        <f t="shared" si="24"/>
        <v>0</v>
      </c>
      <c r="AH51" s="51">
        <f t="shared" si="24"/>
        <v>0</v>
      </c>
      <c r="AI51" s="51">
        <f t="shared" si="24"/>
        <v>0</v>
      </c>
      <c r="AJ51" s="51">
        <f t="shared" si="24"/>
        <v>0</v>
      </c>
      <c r="AK51" s="813"/>
      <c r="AL51" s="831"/>
      <c r="AM51" s="51">
        <f t="shared" si="2"/>
        <v>2000000</v>
      </c>
      <c r="AN51" s="257">
        <v>2000000</v>
      </c>
      <c r="AO51" s="257"/>
      <c r="AP51" s="257"/>
      <c r="AQ51" s="257"/>
      <c r="AR51" s="257"/>
      <c r="AS51" s="257"/>
      <c r="AT51" s="813"/>
      <c r="AU51" s="834"/>
      <c r="AV51" s="51">
        <f t="shared" si="3"/>
        <v>2000000</v>
      </c>
      <c r="AW51" s="257">
        <v>2000000</v>
      </c>
      <c r="AX51" s="257"/>
      <c r="AY51" s="257"/>
      <c r="AZ51" s="257"/>
      <c r="BA51" s="257"/>
      <c r="BB51" s="257"/>
      <c r="BC51" s="813"/>
      <c r="BD51" s="810"/>
      <c r="BE51" s="51">
        <f t="shared" si="4"/>
        <v>3000000</v>
      </c>
      <c r="BF51" s="257">
        <v>3000000</v>
      </c>
      <c r="BG51" s="257"/>
      <c r="BH51" s="257"/>
      <c r="BI51" s="257"/>
      <c r="BJ51" s="257"/>
      <c r="BK51" s="257"/>
      <c r="BL51" s="813"/>
      <c r="BM51" s="816"/>
      <c r="BN51" s="51">
        <f t="shared" si="5"/>
        <v>9000000</v>
      </c>
      <c r="BO51" s="257">
        <v>9000000</v>
      </c>
      <c r="BP51" s="257"/>
      <c r="BQ51" s="257"/>
      <c r="BR51" s="257"/>
      <c r="BS51" s="257"/>
      <c r="BT51" s="257"/>
      <c r="BU51" s="821"/>
      <c r="BV51" s="822"/>
      <c r="BW51" s="822"/>
      <c r="BX51" s="822"/>
      <c r="BY51" s="822"/>
      <c r="BZ51" s="822"/>
      <c r="CA51" s="822"/>
      <c r="CB51" s="822"/>
      <c r="CC51" s="823"/>
    </row>
    <row r="52" spans="1:81" s="58" customFormat="1" ht="40.200000000000003" customHeight="1" thickBot="1" x14ac:dyDescent="0.35">
      <c r="A52" s="34"/>
      <c r="B52" s="907"/>
      <c r="C52" s="869"/>
      <c r="D52" s="1265"/>
      <c r="E52" s="1267"/>
      <c r="F52" s="1705"/>
      <c r="G52" s="1267"/>
      <c r="H52" s="1267"/>
      <c r="I52" s="1705"/>
      <c r="J52" s="1731"/>
      <c r="K52" s="856"/>
      <c r="L52" s="859"/>
      <c r="M52" s="862"/>
      <c r="N52" s="838"/>
      <c r="O52" s="841"/>
      <c r="P52" s="865"/>
      <c r="Q52" s="874"/>
      <c r="R52" s="814"/>
      <c r="S52" s="586" t="s">
        <v>6198</v>
      </c>
      <c r="T52" s="581" t="s">
        <v>3821</v>
      </c>
      <c r="U52" s="581" t="s">
        <v>3827</v>
      </c>
      <c r="V52" s="581" t="s">
        <v>3830</v>
      </c>
      <c r="W52" s="232" t="s">
        <v>6199</v>
      </c>
      <c r="X52" s="260">
        <v>45202</v>
      </c>
      <c r="Y52" s="260">
        <v>45290</v>
      </c>
      <c r="Z52" s="260"/>
      <c r="AA52" s="260"/>
      <c r="AB52" s="814"/>
      <c r="AC52" s="829"/>
      <c r="AD52" s="46">
        <f t="shared" si="24"/>
        <v>28000000</v>
      </c>
      <c r="AE52" s="46">
        <f t="shared" si="24"/>
        <v>28000000</v>
      </c>
      <c r="AF52" s="46">
        <f t="shared" si="24"/>
        <v>0</v>
      </c>
      <c r="AG52" s="46">
        <f t="shared" si="24"/>
        <v>0</v>
      </c>
      <c r="AH52" s="46">
        <f t="shared" si="24"/>
        <v>0</v>
      </c>
      <c r="AI52" s="46">
        <f t="shared" si="24"/>
        <v>0</v>
      </c>
      <c r="AJ52" s="46">
        <f t="shared" si="24"/>
        <v>0</v>
      </c>
      <c r="AK52" s="814"/>
      <c r="AL52" s="832"/>
      <c r="AM52" s="46">
        <f t="shared" si="2"/>
        <v>2000000</v>
      </c>
      <c r="AN52" s="49">
        <v>2000000</v>
      </c>
      <c r="AO52" s="49"/>
      <c r="AP52" s="49"/>
      <c r="AQ52" s="49"/>
      <c r="AR52" s="49"/>
      <c r="AS52" s="49"/>
      <c r="AT52" s="814"/>
      <c r="AU52" s="835"/>
      <c r="AV52" s="46">
        <f t="shared" si="3"/>
        <v>2000000</v>
      </c>
      <c r="AW52" s="49">
        <v>2000000</v>
      </c>
      <c r="AX52" s="49"/>
      <c r="AY52" s="49"/>
      <c r="AZ52" s="49"/>
      <c r="BA52" s="49"/>
      <c r="BB52" s="49"/>
      <c r="BC52" s="814"/>
      <c r="BD52" s="811"/>
      <c r="BE52" s="46">
        <f t="shared" si="4"/>
        <v>12000000</v>
      </c>
      <c r="BF52" s="49">
        <v>12000000</v>
      </c>
      <c r="BG52" s="49"/>
      <c r="BH52" s="49"/>
      <c r="BI52" s="49"/>
      <c r="BJ52" s="49"/>
      <c r="BK52" s="49"/>
      <c r="BL52" s="814"/>
      <c r="BM52" s="817"/>
      <c r="BN52" s="46">
        <f t="shared" si="5"/>
        <v>12000000</v>
      </c>
      <c r="BO52" s="49">
        <v>12000000</v>
      </c>
      <c r="BP52" s="49"/>
      <c r="BQ52" s="49"/>
      <c r="BR52" s="49"/>
      <c r="BS52" s="49"/>
      <c r="BT52" s="49"/>
      <c r="BU52" s="824"/>
      <c r="BV52" s="825"/>
      <c r="BW52" s="825"/>
      <c r="BX52" s="825"/>
      <c r="BY52" s="825"/>
      <c r="BZ52" s="825"/>
      <c r="CA52" s="825"/>
      <c r="CB52" s="825"/>
      <c r="CC52" s="826"/>
    </row>
    <row r="53" spans="1:81" s="58" customFormat="1" ht="40.200000000000003" customHeight="1" thickTop="1" x14ac:dyDescent="0.3">
      <c r="A53" s="34"/>
      <c r="B53" s="907"/>
      <c r="C53" s="869"/>
      <c r="D53" s="1264">
        <v>3203</v>
      </c>
      <c r="E53" s="1266" t="s">
        <v>6190</v>
      </c>
      <c r="F53" s="1703">
        <v>3203036</v>
      </c>
      <c r="G53" s="1266" t="s">
        <v>6200</v>
      </c>
      <c r="H53" s="1266" t="s">
        <v>6192</v>
      </c>
      <c r="I53" s="1703">
        <v>2021004540066</v>
      </c>
      <c r="J53" s="812">
        <v>702</v>
      </c>
      <c r="K53" s="854" t="str">
        <f>+[18]Metas!K804</f>
        <v>Beneficiarios atendidos con pagos por servicios ambientales - PSA por cada una de las cuencas media y media-alta de los ríos Zulia, Pamplonita y Algodonal, y páramos del Departamento.</v>
      </c>
      <c r="L53" s="857">
        <v>0</v>
      </c>
      <c r="M53" s="860">
        <f>SUM(N53:Q53)</f>
        <v>0</v>
      </c>
      <c r="N53" s="836">
        <v>0</v>
      </c>
      <c r="O53" s="839">
        <v>0</v>
      </c>
      <c r="P53" s="863">
        <v>0</v>
      </c>
      <c r="Q53" s="866">
        <v>0</v>
      </c>
      <c r="R53" s="812">
        <f>+$J53</f>
        <v>702</v>
      </c>
      <c r="S53" s="583" t="s">
        <v>6201</v>
      </c>
      <c r="T53" s="576" t="s">
        <v>3822</v>
      </c>
      <c r="U53" s="576" t="s">
        <v>3826</v>
      </c>
      <c r="V53" s="576" t="s">
        <v>3830</v>
      </c>
      <c r="W53" s="231" t="s">
        <v>6202</v>
      </c>
      <c r="X53" s="256">
        <v>44958</v>
      </c>
      <c r="Y53" s="256" t="s">
        <v>6203</v>
      </c>
      <c r="Z53" s="256"/>
      <c r="AA53" s="256"/>
      <c r="AB53" s="812">
        <f t="shared" ref="AB53" si="37">+$J53</f>
        <v>702</v>
      </c>
      <c r="AC53" s="827">
        <f t="shared" ref="AC53" si="38">+L53</f>
        <v>0</v>
      </c>
      <c r="AD53" s="44">
        <f t="shared" si="24"/>
        <v>6000000</v>
      </c>
      <c r="AE53" s="44">
        <f t="shared" si="24"/>
        <v>6000000</v>
      </c>
      <c r="AF53" s="44">
        <f t="shared" si="24"/>
        <v>0</v>
      </c>
      <c r="AG53" s="44">
        <f t="shared" si="24"/>
        <v>0</v>
      </c>
      <c r="AH53" s="44">
        <f t="shared" si="24"/>
        <v>0</v>
      </c>
      <c r="AI53" s="44">
        <f t="shared" si="24"/>
        <v>0</v>
      </c>
      <c r="AJ53" s="44">
        <f t="shared" si="24"/>
        <v>0</v>
      </c>
      <c r="AK53" s="812">
        <f t="shared" ref="AK53" si="39">+$J53</f>
        <v>702</v>
      </c>
      <c r="AL53" s="830">
        <f>+N53</f>
        <v>0</v>
      </c>
      <c r="AM53" s="44">
        <f t="shared" si="2"/>
        <v>1000000</v>
      </c>
      <c r="AN53" s="47">
        <v>1000000</v>
      </c>
      <c r="AO53" s="47"/>
      <c r="AP53" s="47"/>
      <c r="AQ53" s="47"/>
      <c r="AR53" s="47"/>
      <c r="AS53" s="47"/>
      <c r="AT53" s="812">
        <f t="shared" ref="AT53" si="40">+$J53</f>
        <v>702</v>
      </c>
      <c r="AU53" s="833">
        <f>+O53</f>
        <v>0</v>
      </c>
      <c r="AV53" s="44">
        <f t="shared" si="3"/>
        <v>1000000</v>
      </c>
      <c r="AW53" s="47">
        <v>1000000</v>
      </c>
      <c r="AX53" s="47"/>
      <c r="AY53" s="47"/>
      <c r="AZ53" s="47"/>
      <c r="BA53" s="47"/>
      <c r="BB53" s="47"/>
      <c r="BC53" s="812">
        <f t="shared" ref="BC53" si="41">+$J53</f>
        <v>702</v>
      </c>
      <c r="BD53" s="809">
        <f>+P53</f>
        <v>0</v>
      </c>
      <c r="BE53" s="44">
        <f t="shared" si="4"/>
        <v>2000000</v>
      </c>
      <c r="BF53" s="47">
        <v>2000000</v>
      </c>
      <c r="BG53" s="47"/>
      <c r="BH53" s="47"/>
      <c r="BI53" s="47"/>
      <c r="BJ53" s="47"/>
      <c r="BK53" s="47"/>
      <c r="BL53" s="812">
        <f t="shared" ref="BL53" si="42">+$J53</f>
        <v>702</v>
      </c>
      <c r="BM53" s="815">
        <f>+Q53</f>
        <v>0</v>
      </c>
      <c r="BN53" s="44">
        <f t="shared" si="5"/>
        <v>2000000</v>
      </c>
      <c r="BO53" s="47">
        <v>2000000</v>
      </c>
      <c r="BP53" s="47"/>
      <c r="BQ53" s="47"/>
      <c r="BR53" s="47"/>
      <c r="BS53" s="47"/>
      <c r="BT53" s="47"/>
      <c r="BU53" s="818"/>
      <c r="BV53" s="819"/>
      <c r="BW53" s="819"/>
      <c r="BX53" s="819"/>
      <c r="BY53" s="819"/>
      <c r="BZ53" s="819"/>
      <c r="CA53" s="819"/>
      <c r="CB53" s="819"/>
      <c r="CC53" s="820"/>
    </row>
    <row r="54" spans="1:81" s="58" customFormat="1" ht="40.200000000000003" customHeight="1" x14ac:dyDescent="0.3">
      <c r="A54" s="34"/>
      <c r="B54" s="907"/>
      <c r="C54" s="869"/>
      <c r="D54" s="919"/>
      <c r="E54" s="920"/>
      <c r="F54" s="1704"/>
      <c r="G54" s="920"/>
      <c r="H54" s="920"/>
      <c r="I54" s="1704"/>
      <c r="J54" s="813"/>
      <c r="K54" s="855"/>
      <c r="L54" s="858"/>
      <c r="M54" s="861"/>
      <c r="N54" s="837"/>
      <c r="O54" s="840"/>
      <c r="P54" s="864"/>
      <c r="Q54" s="867"/>
      <c r="R54" s="813"/>
      <c r="S54" s="583" t="s">
        <v>6204</v>
      </c>
      <c r="T54" s="579" t="s">
        <v>3822</v>
      </c>
      <c r="U54" s="579" t="s">
        <v>3827</v>
      </c>
      <c r="V54" s="579" t="s">
        <v>3830</v>
      </c>
      <c r="W54" s="39" t="s">
        <v>6205</v>
      </c>
      <c r="X54" s="31">
        <v>45048</v>
      </c>
      <c r="Y54" s="31">
        <v>45136</v>
      </c>
      <c r="Z54" s="31"/>
      <c r="AA54" s="31"/>
      <c r="AB54" s="813"/>
      <c r="AC54" s="828"/>
      <c r="AD54" s="51">
        <f t="shared" si="24"/>
        <v>5000000</v>
      </c>
      <c r="AE54" s="51">
        <f t="shared" si="24"/>
        <v>5000000</v>
      </c>
      <c r="AF54" s="51">
        <f t="shared" si="24"/>
        <v>0</v>
      </c>
      <c r="AG54" s="51">
        <f t="shared" si="24"/>
        <v>0</v>
      </c>
      <c r="AH54" s="51">
        <f t="shared" si="24"/>
        <v>0</v>
      </c>
      <c r="AI54" s="51">
        <f t="shared" si="24"/>
        <v>0</v>
      </c>
      <c r="AJ54" s="51">
        <f t="shared" si="24"/>
        <v>0</v>
      </c>
      <c r="AK54" s="813"/>
      <c r="AL54" s="831"/>
      <c r="AM54" s="51">
        <f t="shared" si="2"/>
        <v>1000000</v>
      </c>
      <c r="AN54" s="257">
        <v>1000000</v>
      </c>
      <c r="AO54" s="257"/>
      <c r="AP54" s="257"/>
      <c r="AQ54" s="257"/>
      <c r="AR54" s="257"/>
      <c r="AS54" s="257"/>
      <c r="AT54" s="813"/>
      <c r="AU54" s="834"/>
      <c r="AV54" s="51">
        <f t="shared" si="3"/>
        <v>1000000</v>
      </c>
      <c r="AW54" s="257">
        <v>1000000</v>
      </c>
      <c r="AX54" s="257"/>
      <c r="AY54" s="257"/>
      <c r="AZ54" s="257"/>
      <c r="BA54" s="257"/>
      <c r="BB54" s="257"/>
      <c r="BC54" s="813"/>
      <c r="BD54" s="810"/>
      <c r="BE54" s="51">
        <f t="shared" si="4"/>
        <v>2000000</v>
      </c>
      <c r="BF54" s="257">
        <v>2000000</v>
      </c>
      <c r="BG54" s="257"/>
      <c r="BH54" s="257"/>
      <c r="BI54" s="257"/>
      <c r="BJ54" s="257"/>
      <c r="BK54" s="257"/>
      <c r="BL54" s="813"/>
      <c r="BM54" s="816"/>
      <c r="BN54" s="51">
        <f t="shared" si="5"/>
        <v>1000000</v>
      </c>
      <c r="BO54" s="257">
        <v>1000000</v>
      </c>
      <c r="BP54" s="257"/>
      <c r="BQ54" s="257"/>
      <c r="BR54" s="257"/>
      <c r="BS54" s="257"/>
      <c r="BT54" s="257"/>
      <c r="BU54" s="821"/>
      <c r="BV54" s="822"/>
      <c r="BW54" s="822"/>
      <c r="BX54" s="822"/>
      <c r="BY54" s="822"/>
      <c r="BZ54" s="822"/>
      <c r="CA54" s="822"/>
      <c r="CB54" s="822"/>
      <c r="CC54" s="823"/>
    </row>
    <row r="55" spans="1:81" s="58" customFormat="1" ht="40.200000000000003" customHeight="1" x14ac:dyDescent="0.3">
      <c r="A55" s="34"/>
      <c r="B55" s="907"/>
      <c r="C55" s="869"/>
      <c r="D55" s="919"/>
      <c r="E55" s="920"/>
      <c r="F55" s="1704"/>
      <c r="G55" s="920"/>
      <c r="H55" s="920"/>
      <c r="I55" s="1704"/>
      <c r="J55" s="813"/>
      <c r="K55" s="855"/>
      <c r="L55" s="858"/>
      <c r="M55" s="861"/>
      <c r="N55" s="837"/>
      <c r="O55" s="840"/>
      <c r="P55" s="864"/>
      <c r="Q55" s="867"/>
      <c r="R55" s="813"/>
      <c r="S55" s="587" t="s">
        <v>6206</v>
      </c>
      <c r="T55" s="579" t="s">
        <v>3821</v>
      </c>
      <c r="U55" s="579" t="s">
        <v>3826</v>
      </c>
      <c r="V55" s="579" t="s">
        <v>3830</v>
      </c>
      <c r="W55" s="39" t="s">
        <v>6182</v>
      </c>
      <c r="X55" s="31">
        <v>45139</v>
      </c>
      <c r="Y55" s="31">
        <v>45199</v>
      </c>
      <c r="Z55" s="31"/>
      <c r="AA55" s="31"/>
      <c r="AB55" s="813"/>
      <c r="AC55" s="828"/>
      <c r="AD55" s="51">
        <f t="shared" si="24"/>
        <v>7000000</v>
      </c>
      <c r="AE55" s="51">
        <f t="shared" si="24"/>
        <v>7000000</v>
      </c>
      <c r="AF55" s="51">
        <f t="shared" si="24"/>
        <v>0</v>
      </c>
      <c r="AG55" s="51">
        <f t="shared" si="24"/>
        <v>0</v>
      </c>
      <c r="AH55" s="51">
        <f t="shared" si="24"/>
        <v>0</v>
      </c>
      <c r="AI55" s="51">
        <f t="shared" si="24"/>
        <v>0</v>
      </c>
      <c r="AJ55" s="51">
        <f t="shared" si="24"/>
        <v>0</v>
      </c>
      <c r="AK55" s="813"/>
      <c r="AL55" s="831"/>
      <c r="AM55" s="51">
        <f t="shared" si="2"/>
        <v>2000000</v>
      </c>
      <c r="AN55" s="257">
        <v>2000000</v>
      </c>
      <c r="AO55" s="257"/>
      <c r="AP55" s="257"/>
      <c r="AQ55" s="257"/>
      <c r="AR55" s="257"/>
      <c r="AS55" s="257"/>
      <c r="AT55" s="813"/>
      <c r="AU55" s="834"/>
      <c r="AV55" s="51">
        <f t="shared" si="3"/>
        <v>2000000</v>
      </c>
      <c r="AW55" s="257">
        <v>2000000</v>
      </c>
      <c r="AX55" s="257"/>
      <c r="AY55" s="257"/>
      <c r="AZ55" s="257"/>
      <c r="BA55" s="257"/>
      <c r="BB55" s="257"/>
      <c r="BC55" s="813"/>
      <c r="BD55" s="810"/>
      <c r="BE55" s="51">
        <f t="shared" si="4"/>
        <v>2000000</v>
      </c>
      <c r="BF55" s="257">
        <v>2000000</v>
      </c>
      <c r="BG55" s="257"/>
      <c r="BH55" s="257"/>
      <c r="BI55" s="257"/>
      <c r="BJ55" s="257"/>
      <c r="BK55" s="257"/>
      <c r="BL55" s="813"/>
      <c r="BM55" s="816"/>
      <c r="BN55" s="51">
        <f t="shared" si="5"/>
        <v>1000000</v>
      </c>
      <c r="BO55" s="257">
        <v>1000000</v>
      </c>
      <c r="BP55" s="257"/>
      <c r="BQ55" s="257"/>
      <c r="BR55" s="257"/>
      <c r="BS55" s="257"/>
      <c r="BT55" s="257"/>
      <c r="BU55" s="821"/>
      <c r="BV55" s="822"/>
      <c r="BW55" s="822"/>
      <c r="BX55" s="822"/>
      <c r="BY55" s="822"/>
      <c r="BZ55" s="822"/>
      <c r="CA55" s="822"/>
      <c r="CB55" s="822"/>
      <c r="CC55" s="823"/>
    </row>
    <row r="56" spans="1:81" s="58" customFormat="1" ht="40.200000000000003" customHeight="1" thickBot="1" x14ac:dyDescent="0.35">
      <c r="A56" s="34"/>
      <c r="B56" s="907"/>
      <c r="C56" s="869"/>
      <c r="D56" s="1265"/>
      <c r="E56" s="1267"/>
      <c r="F56" s="1705"/>
      <c r="G56" s="1267"/>
      <c r="H56" s="1267"/>
      <c r="I56" s="1705"/>
      <c r="J56" s="814"/>
      <c r="K56" s="856"/>
      <c r="L56" s="859"/>
      <c r="M56" s="862"/>
      <c r="N56" s="838"/>
      <c r="O56" s="841"/>
      <c r="P56" s="865"/>
      <c r="Q56" s="874"/>
      <c r="R56" s="814"/>
      <c r="S56" s="588" t="s">
        <v>6207</v>
      </c>
      <c r="T56" s="581" t="s">
        <v>3821</v>
      </c>
      <c r="U56" s="581" t="s">
        <v>3828</v>
      </c>
      <c r="V56" s="581" t="s">
        <v>3830</v>
      </c>
      <c r="W56" s="232" t="s">
        <v>6208</v>
      </c>
      <c r="X56" s="260">
        <v>45202</v>
      </c>
      <c r="Y56" s="260">
        <v>45290</v>
      </c>
      <c r="Z56" s="260"/>
      <c r="AA56" s="260"/>
      <c r="AB56" s="814"/>
      <c r="AC56" s="829"/>
      <c r="AD56" s="46">
        <f t="shared" si="24"/>
        <v>12000000</v>
      </c>
      <c r="AE56" s="46">
        <f t="shared" si="24"/>
        <v>12000000</v>
      </c>
      <c r="AF56" s="46">
        <f t="shared" si="24"/>
        <v>0</v>
      </c>
      <c r="AG56" s="46">
        <f t="shared" si="24"/>
        <v>0</v>
      </c>
      <c r="AH56" s="46">
        <f t="shared" si="24"/>
        <v>0</v>
      </c>
      <c r="AI56" s="46">
        <f t="shared" si="24"/>
        <v>0</v>
      </c>
      <c r="AJ56" s="46">
        <f t="shared" si="24"/>
        <v>0</v>
      </c>
      <c r="AK56" s="814"/>
      <c r="AL56" s="832"/>
      <c r="AM56" s="46">
        <f t="shared" si="2"/>
        <v>2000000</v>
      </c>
      <c r="AN56" s="49">
        <v>2000000</v>
      </c>
      <c r="AO56" s="49"/>
      <c r="AP56" s="49"/>
      <c r="AQ56" s="49"/>
      <c r="AR56" s="49"/>
      <c r="AS56" s="49"/>
      <c r="AT56" s="814"/>
      <c r="AU56" s="835"/>
      <c r="AV56" s="46">
        <f t="shared" si="3"/>
        <v>2000000</v>
      </c>
      <c r="AW56" s="49">
        <v>2000000</v>
      </c>
      <c r="AX56" s="49"/>
      <c r="AY56" s="49"/>
      <c r="AZ56" s="49"/>
      <c r="BA56" s="49"/>
      <c r="BB56" s="49"/>
      <c r="BC56" s="814"/>
      <c r="BD56" s="811"/>
      <c r="BE56" s="46">
        <f t="shared" si="4"/>
        <v>3000000</v>
      </c>
      <c r="BF56" s="49">
        <v>3000000</v>
      </c>
      <c r="BG56" s="49"/>
      <c r="BH56" s="49"/>
      <c r="BI56" s="49"/>
      <c r="BJ56" s="49"/>
      <c r="BK56" s="49"/>
      <c r="BL56" s="814"/>
      <c r="BM56" s="817"/>
      <c r="BN56" s="46">
        <f t="shared" si="5"/>
        <v>5000000</v>
      </c>
      <c r="BO56" s="257">
        <v>5000000</v>
      </c>
      <c r="BP56" s="49"/>
      <c r="BQ56" s="49"/>
      <c r="BR56" s="49"/>
      <c r="BS56" s="49"/>
      <c r="BT56" s="49"/>
      <c r="BU56" s="824"/>
      <c r="BV56" s="825"/>
      <c r="BW56" s="825"/>
      <c r="BX56" s="825"/>
      <c r="BY56" s="825"/>
      <c r="BZ56" s="825"/>
      <c r="CA56" s="825"/>
      <c r="CB56" s="825"/>
      <c r="CC56" s="826"/>
    </row>
    <row r="57" spans="1:81" s="58" customFormat="1" ht="40.200000000000003" customHeight="1" thickTop="1" x14ac:dyDescent="0.3">
      <c r="A57" s="34"/>
      <c r="B57" s="907"/>
      <c r="C57" s="869"/>
      <c r="D57" s="1264">
        <v>3203</v>
      </c>
      <c r="E57" s="1266" t="s">
        <v>6190</v>
      </c>
      <c r="F57" s="1703">
        <v>3203033</v>
      </c>
      <c r="G57" s="1266" t="s">
        <v>6209</v>
      </c>
      <c r="H57" s="1266" t="s">
        <v>6192</v>
      </c>
      <c r="I57" s="1703">
        <v>2021004540066</v>
      </c>
      <c r="J57" s="1729">
        <v>703</v>
      </c>
      <c r="K57" s="854" t="str">
        <f>+[18]Metas!K805</f>
        <v>Proyectos productivos alternativos desarrollados en las comunidades paramunas que apliquen las BPA - BPG de acuerdo a la delimitación y/o zonificación del MADS</v>
      </c>
      <c r="L57" s="857">
        <v>7.8</v>
      </c>
      <c r="M57" s="860">
        <f>SUM(N57:Q57)</f>
        <v>7.8</v>
      </c>
      <c r="N57" s="836">
        <v>0</v>
      </c>
      <c r="O57" s="839">
        <v>0</v>
      </c>
      <c r="P57" s="863">
        <v>3.9</v>
      </c>
      <c r="Q57" s="866">
        <v>3.9</v>
      </c>
      <c r="R57" s="812">
        <f>+$J57</f>
        <v>703</v>
      </c>
      <c r="S57" s="586" t="s">
        <v>6210</v>
      </c>
      <c r="T57" s="576" t="s">
        <v>3822</v>
      </c>
      <c r="U57" s="576" t="s">
        <v>3826</v>
      </c>
      <c r="V57" s="576" t="s">
        <v>3830</v>
      </c>
      <c r="W57" s="231" t="s">
        <v>6211</v>
      </c>
      <c r="X57" s="256">
        <v>44958</v>
      </c>
      <c r="Y57" s="256">
        <v>45016</v>
      </c>
      <c r="Z57" s="256"/>
      <c r="AA57" s="256"/>
      <c r="AB57" s="812">
        <f t="shared" ref="AB57" si="43">+$J57</f>
        <v>703</v>
      </c>
      <c r="AC57" s="827">
        <f t="shared" ref="AC57" si="44">+L57</f>
        <v>7.8</v>
      </c>
      <c r="AD57" s="44">
        <f t="shared" si="24"/>
        <v>6000000</v>
      </c>
      <c r="AE57" s="44">
        <f t="shared" si="24"/>
        <v>6000000</v>
      </c>
      <c r="AF57" s="44">
        <f t="shared" si="24"/>
        <v>0</v>
      </c>
      <c r="AG57" s="44">
        <f t="shared" si="24"/>
        <v>0</v>
      </c>
      <c r="AH57" s="44">
        <f t="shared" si="24"/>
        <v>0</v>
      </c>
      <c r="AI57" s="44">
        <f t="shared" si="24"/>
        <v>0</v>
      </c>
      <c r="AJ57" s="44">
        <f t="shared" si="24"/>
        <v>0</v>
      </c>
      <c r="AK57" s="812">
        <f t="shared" ref="AK57" si="45">+$J57</f>
        <v>703</v>
      </c>
      <c r="AL57" s="830">
        <f>+N57</f>
        <v>0</v>
      </c>
      <c r="AM57" s="44">
        <f t="shared" si="2"/>
        <v>1000000</v>
      </c>
      <c r="AN57" s="47">
        <v>1000000</v>
      </c>
      <c r="AO57" s="47"/>
      <c r="AP57" s="47"/>
      <c r="AQ57" s="47"/>
      <c r="AR57" s="47"/>
      <c r="AS57" s="47"/>
      <c r="AT57" s="812">
        <f t="shared" ref="AT57" si="46">+$J57</f>
        <v>703</v>
      </c>
      <c r="AU57" s="833">
        <f>+O57</f>
        <v>0</v>
      </c>
      <c r="AV57" s="44">
        <f t="shared" si="3"/>
        <v>1000000</v>
      </c>
      <c r="AW57" s="47">
        <v>1000000</v>
      </c>
      <c r="AX57" s="47"/>
      <c r="AY57" s="47"/>
      <c r="AZ57" s="47"/>
      <c r="BA57" s="47"/>
      <c r="BB57" s="47"/>
      <c r="BC57" s="812">
        <f t="shared" ref="BC57" si="47">+$J57</f>
        <v>703</v>
      </c>
      <c r="BD57" s="809">
        <f>+P57</f>
        <v>3.9</v>
      </c>
      <c r="BE57" s="44">
        <f t="shared" si="4"/>
        <v>2000000</v>
      </c>
      <c r="BF57" s="47">
        <v>2000000</v>
      </c>
      <c r="BG57" s="47"/>
      <c r="BH57" s="47"/>
      <c r="BI57" s="47"/>
      <c r="BJ57" s="47"/>
      <c r="BK57" s="47"/>
      <c r="BL57" s="812">
        <f t="shared" ref="BL57" si="48">+$J57</f>
        <v>703</v>
      </c>
      <c r="BM57" s="815">
        <f>+Q57</f>
        <v>3.9</v>
      </c>
      <c r="BN57" s="44">
        <f t="shared" si="5"/>
        <v>2000000</v>
      </c>
      <c r="BO57" s="47">
        <v>2000000</v>
      </c>
      <c r="BP57" s="47"/>
      <c r="BQ57" s="47"/>
      <c r="BR57" s="47"/>
      <c r="BS57" s="47"/>
      <c r="BT57" s="47"/>
      <c r="BU57" s="818"/>
      <c r="BV57" s="819"/>
      <c r="BW57" s="819"/>
      <c r="BX57" s="819"/>
      <c r="BY57" s="819"/>
      <c r="BZ57" s="819"/>
      <c r="CA57" s="819"/>
      <c r="CB57" s="819"/>
      <c r="CC57" s="820"/>
    </row>
    <row r="58" spans="1:81" s="58" customFormat="1" ht="40.200000000000003" customHeight="1" x14ac:dyDescent="0.3">
      <c r="A58" s="34"/>
      <c r="B58" s="907"/>
      <c r="C58" s="869"/>
      <c r="D58" s="919"/>
      <c r="E58" s="920"/>
      <c r="F58" s="1704"/>
      <c r="G58" s="920"/>
      <c r="H58" s="920"/>
      <c r="I58" s="1704"/>
      <c r="J58" s="1730"/>
      <c r="K58" s="855"/>
      <c r="L58" s="858"/>
      <c r="M58" s="861"/>
      <c r="N58" s="837"/>
      <c r="O58" s="840"/>
      <c r="P58" s="864"/>
      <c r="Q58" s="867"/>
      <c r="R58" s="813"/>
      <c r="S58" s="586" t="s">
        <v>6212</v>
      </c>
      <c r="T58" s="579" t="s">
        <v>3822</v>
      </c>
      <c r="U58" s="579" t="s">
        <v>3827</v>
      </c>
      <c r="V58" s="579" t="s">
        <v>3830</v>
      </c>
      <c r="W58" s="39" t="s">
        <v>6213</v>
      </c>
      <c r="X58" s="31">
        <v>45017</v>
      </c>
      <c r="Y58" s="31">
        <v>45107</v>
      </c>
      <c r="Z58" s="31"/>
      <c r="AA58" s="31"/>
      <c r="AB58" s="813"/>
      <c r="AC58" s="828"/>
      <c r="AD58" s="51">
        <f t="shared" si="24"/>
        <v>10000000</v>
      </c>
      <c r="AE58" s="51">
        <f t="shared" si="24"/>
        <v>10000000</v>
      </c>
      <c r="AF58" s="51">
        <f t="shared" si="24"/>
        <v>0</v>
      </c>
      <c r="AG58" s="51">
        <f t="shared" si="24"/>
        <v>0</v>
      </c>
      <c r="AH58" s="51">
        <f t="shared" si="24"/>
        <v>0</v>
      </c>
      <c r="AI58" s="51">
        <f t="shared" si="24"/>
        <v>0</v>
      </c>
      <c r="AJ58" s="51">
        <f t="shared" si="24"/>
        <v>0</v>
      </c>
      <c r="AK58" s="813"/>
      <c r="AL58" s="831"/>
      <c r="AM58" s="51">
        <f t="shared" si="2"/>
        <v>1000000</v>
      </c>
      <c r="AN58" s="257">
        <v>1000000</v>
      </c>
      <c r="AO58" s="257"/>
      <c r="AP58" s="257"/>
      <c r="AQ58" s="257"/>
      <c r="AR58" s="257"/>
      <c r="AS58" s="257"/>
      <c r="AT58" s="813"/>
      <c r="AU58" s="834"/>
      <c r="AV58" s="51">
        <f t="shared" si="3"/>
        <v>1000000</v>
      </c>
      <c r="AW58" s="257">
        <v>1000000</v>
      </c>
      <c r="AX58" s="257"/>
      <c r="AY58" s="257"/>
      <c r="AZ58" s="257"/>
      <c r="BA58" s="257"/>
      <c r="BB58" s="257"/>
      <c r="BC58" s="813"/>
      <c r="BD58" s="810"/>
      <c r="BE58" s="51">
        <f t="shared" si="4"/>
        <v>5000000</v>
      </c>
      <c r="BF58" s="257">
        <v>5000000</v>
      </c>
      <c r="BG58" s="257"/>
      <c r="BH58" s="257"/>
      <c r="BI58" s="257"/>
      <c r="BJ58" s="257"/>
      <c r="BK58" s="257"/>
      <c r="BL58" s="813"/>
      <c r="BM58" s="816"/>
      <c r="BN58" s="51">
        <f t="shared" si="5"/>
        <v>3000000</v>
      </c>
      <c r="BO58" s="257">
        <v>3000000</v>
      </c>
      <c r="BP58" s="257"/>
      <c r="BQ58" s="257"/>
      <c r="BR58" s="257"/>
      <c r="BS58" s="257"/>
      <c r="BT58" s="257"/>
      <c r="BU58" s="821"/>
      <c r="BV58" s="822"/>
      <c r="BW58" s="822"/>
      <c r="BX58" s="822"/>
      <c r="BY58" s="822"/>
      <c r="BZ58" s="822"/>
      <c r="CA58" s="822"/>
      <c r="CB58" s="822"/>
      <c r="CC58" s="823"/>
    </row>
    <row r="59" spans="1:81" s="58" customFormat="1" ht="40.200000000000003" customHeight="1" x14ac:dyDescent="0.3">
      <c r="A59" s="34"/>
      <c r="B59" s="907"/>
      <c r="C59" s="869"/>
      <c r="D59" s="919"/>
      <c r="E59" s="920"/>
      <c r="F59" s="1704"/>
      <c r="G59" s="920"/>
      <c r="H59" s="920"/>
      <c r="I59" s="1704"/>
      <c r="J59" s="1730"/>
      <c r="K59" s="855"/>
      <c r="L59" s="858"/>
      <c r="M59" s="861"/>
      <c r="N59" s="837"/>
      <c r="O59" s="840"/>
      <c r="P59" s="864"/>
      <c r="Q59" s="867"/>
      <c r="R59" s="813"/>
      <c r="S59" s="586" t="s">
        <v>6214</v>
      </c>
      <c r="T59" s="579" t="s">
        <v>3822</v>
      </c>
      <c r="U59" s="579" t="s">
        <v>3827</v>
      </c>
      <c r="V59" s="579" t="s">
        <v>3830</v>
      </c>
      <c r="W59" s="39" t="s">
        <v>6215</v>
      </c>
      <c r="X59" s="31">
        <v>45108</v>
      </c>
      <c r="Y59" s="31">
        <v>45199</v>
      </c>
      <c r="Z59" s="31"/>
      <c r="AA59" s="31"/>
      <c r="AB59" s="813"/>
      <c r="AC59" s="828"/>
      <c r="AD59" s="51">
        <f t="shared" si="24"/>
        <v>16000000</v>
      </c>
      <c r="AE59" s="51">
        <f t="shared" si="24"/>
        <v>16000000</v>
      </c>
      <c r="AF59" s="51">
        <f t="shared" si="24"/>
        <v>0</v>
      </c>
      <c r="AG59" s="51">
        <f t="shared" si="24"/>
        <v>0</v>
      </c>
      <c r="AH59" s="51">
        <f t="shared" si="24"/>
        <v>0</v>
      </c>
      <c r="AI59" s="51">
        <f t="shared" si="24"/>
        <v>0</v>
      </c>
      <c r="AJ59" s="51">
        <f t="shared" si="24"/>
        <v>0</v>
      </c>
      <c r="AK59" s="813"/>
      <c r="AL59" s="831"/>
      <c r="AM59" s="51">
        <f t="shared" si="2"/>
        <v>2000000</v>
      </c>
      <c r="AN59" s="257">
        <v>2000000</v>
      </c>
      <c r="AO59" s="257"/>
      <c r="AP59" s="257"/>
      <c r="AQ59" s="257"/>
      <c r="AR59" s="257"/>
      <c r="AS59" s="257"/>
      <c r="AT59" s="813"/>
      <c r="AU59" s="834"/>
      <c r="AV59" s="51">
        <f t="shared" si="3"/>
        <v>2000000</v>
      </c>
      <c r="AW59" s="257">
        <v>2000000</v>
      </c>
      <c r="AX59" s="257"/>
      <c r="AY59" s="257"/>
      <c r="AZ59" s="257"/>
      <c r="BA59" s="257"/>
      <c r="BB59" s="257"/>
      <c r="BC59" s="813"/>
      <c r="BD59" s="810"/>
      <c r="BE59" s="51">
        <f t="shared" si="4"/>
        <v>3000000</v>
      </c>
      <c r="BF59" s="257">
        <v>3000000</v>
      </c>
      <c r="BG59" s="257"/>
      <c r="BH59" s="257"/>
      <c r="BI59" s="257"/>
      <c r="BJ59" s="257"/>
      <c r="BK59" s="257"/>
      <c r="BL59" s="813"/>
      <c r="BM59" s="816"/>
      <c r="BN59" s="51">
        <f t="shared" si="5"/>
        <v>9000000</v>
      </c>
      <c r="BO59" s="257">
        <v>9000000</v>
      </c>
      <c r="BP59" s="257"/>
      <c r="BQ59" s="257"/>
      <c r="BR59" s="257"/>
      <c r="BS59" s="257"/>
      <c r="BT59" s="257"/>
      <c r="BU59" s="821"/>
      <c r="BV59" s="822"/>
      <c r="BW59" s="822"/>
      <c r="BX59" s="822"/>
      <c r="BY59" s="822"/>
      <c r="BZ59" s="822"/>
      <c r="CA59" s="822"/>
      <c r="CB59" s="822"/>
      <c r="CC59" s="823"/>
    </row>
    <row r="60" spans="1:81" s="58" customFormat="1" ht="40.200000000000003" customHeight="1" thickBot="1" x14ac:dyDescent="0.35">
      <c r="A60" s="34"/>
      <c r="B60" s="908"/>
      <c r="C60" s="870"/>
      <c r="D60" s="1265"/>
      <c r="E60" s="1267"/>
      <c r="F60" s="1705"/>
      <c r="G60" s="1267"/>
      <c r="H60" s="1267"/>
      <c r="I60" s="1705"/>
      <c r="J60" s="1731"/>
      <c r="K60" s="856"/>
      <c r="L60" s="859"/>
      <c r="M60" s="862"/>
      <c r="N60" s="838"/>
      <c r="O60" s="841"/>
      <c r="P60" s="865"/>
      <c r="Q60" s="874"/>
      <c r="R60" s="814"/>
      <c r="S60" s="586" t="s">
        <v>6216</v>
      </c>
      <c r="T60" s="581" t="s">
        <v>3821</v>
      </c>
      <c r="U60" s="581" t="s">
        <v>3828</v>
      </c>
      <c r="V60" s="581" t="s">
        <v>3830</v>
      </c>
      <c r="W60" s="232" t="s">
        <v>6217</v>
      </c>
      <c r="X60" s="260">
        <v>45202</v>
      </c>
      <c r="Y60" s="260">
        <v>45290</v>
      </c>
      <c r="Z60" s="260"/>
      <c r="AA60" s="260"/>
      <c r="AB60" s="814"/>
      <c r="AC60" s="829"/>
      <c r="AD60" s="46">
        <f t="shared" si="24"/>
        <v>28000000</v>
      </c>
      <c r="AE60" s="46">
        <f t="shared" si="24"/>
        <v>28000000</v>
      </c>
      <c r="AF60" s="46">
        <f t="shared" si="24"/>
        <v>0</v>
      </c>
      <c r="AG60" s="46">
        <f t="shared" si="24"/>
        <v>0</v>
      </c>
      <c r="AH60" s="46">
        <f t="shared" si="24"/>
        <v>0</v>
      </c>
      <c r="AI60" s="46">
        <f t="shared" si="24"/>
        <v>0</v>
      </c>
      <c r="AJ60" s="46">
        <f t="shared" si="24"/>
        <v>0</v>
      </c>
      <c r="AK60" s="814"/>
      <c r="AL60" s="832"/>
      <c r="AM60" s="46">
        <f t="shared" si="2"/>
        <v>2000000</v>
      </c>
      <c r="AN60" s="49">
        <v>2000000</v>
      </c>
      <c r="AO60" s="49"/>
      <c r="AP60" s="49"/>
      <c r="AQ60" s="49"/>
      <c r="AR60" s="49"/>
      <c r="AS60" s="49"/>
      <c r="AT60" s="814"/>
      <c r="AU60" s="835"/>
      <c r="AV60" s="46">
        <f t="shared" si="3"/>
        <v>2000000</v>
      </c>
      <c r="AW60" s="49">
        <v>2000000</v>
      </c>
      <c r="AX60" s="49"/>
      <c r="AY60" s="49"/>
      <c r="AZ60" s="49"/>
      <c r="BA60" s="49"/>
      <c r="BB60" s="49"/>
      <c r="BC60" s="814"/>
      <c r="BD60" s="811"/>
      <c r="BE60" s="46">
        <f t="shared" si="4"/>
        <v>12000000</v>
      </c>
      <c r="BF60" s="49">
        <v>12000000</v>
      </c>
      <c r="BG60" s="49"/>
      <c r="BH60" s="49"/>
      <c r="BI60" s="49"/>
      <c r="BJ60" s="49"/>
      <c r="BK60" s="49"/>
      <c r="BL60" s="814"/>
      <c r="BM60" s="817"/>
      <c r="BN60" s="46">
        <f t="shared" si="5"/>
        <v>12000000</v>
      </c>
      <c r="BO60" s="49">
        <v>12000000</v>
      </c>
      <c r="BP60" s="49"/>
      <c r="BQ60" s="49"/>
      <c r="BR60" s="49"/>
      <c r="BS60" s="49"/>
      <c r="BT60" s="49"/>
      <c r="BU60" s="824"/>
      <c r="BV60" s="825"/>
      <c r="BW60" s="825"/>
      <c r="BX60" s="825"/>
      <c r="BY60" s="825"/>
      <c r="BZ60" s="825"/>
      <c r="CA60" s="825"/>
      <c r="CB60" s="825"/>
      <c r="CC60" s="826"/>
    </row>
    <row r="61" spans="1:81" ht="16.2" customHeight="1" thickTop="1" x14ac:dyDescent="0.3"/>
    <row r="62" spans="1:81" s="58" customFormat="1" ht="16.2" customHeight="1" x14ac:dyDescent="0.3">
      <c r="A62" s="34"/>
      <c r="B62" s="1166"/>
      <c r="C62" s="1159" t="s">
        <v>0</v>
      </c>
      <c r="D62" s="1159"/>
      <c r="E62" s="1159"/>
      <c r="F62" s="1159"/>
      <c r="G62" s="1159"/>
      <c r="H62" s="1159"/>
      <c r="I62" s="226"/>
      <c r="J62" s="252" t="s">
        <v>1</v>
      </c>
      <c r="K62" s="252"/>
      <c r="L62" s="1726" t="s">
        <v>3835</v>
      </c>
      <c r="M62" s="1727"/>
      <c r="N62" s="1727"/>
      <c r="O62" s="1727"/>
      <c r="P62" s="1727"/>
      <c r="Q62" s="1728"/>
      <c r="R62" s="1158" t="s">
        <v>0</v>
      </c>
      <c r="S62" s="1160"/>
      <c r="T62" s="1008" t="s">
        <v>1</v>
      </c>
      <c r="U62" s="1009"/>
      <c r="V62" s="1010"/>
      <c r="W62" s="1722" t="str">
        <f>+$L62</f>
        <v xml:space="preserve">SECRETARÌA DE MEDIO AMBIENTE, RECURSOS NATURALES Y SOSTENIBILIDAD </v>
      </c>
      <c r="X62" s="1723"/>
      <c r="Y62" s="1723"/>
      <c r="Z62" s="1723"/>
      <c r="AA62" s="1724"/>
      <c r="AB62" s="1158" t="s">
        <v>0</v>
      </c>
      <c r="AC62" s="1159"/>
      <c r="AD62" s="1159"/>
      <c r="AE62" s="1159"/>
      <c r="AF62" s="1159"/>
      <c r="AG62" s="1159"/>
      <c r="AH62" s="1159"/>
      <c r="AI62" s="1159"/>
      <c r="AJ62" s="1160"/>
      <c r="AK62" s="1132" t="s">
        <v>1</v>
      </c>
      <c r="AL62" s="1132"/>
      <c r="AM62" s="1132"/>
      <c r="AN62" s="1722" t="str">
        <f>+$L62</f>
        <v xml:space="preserve">SECRETARÌA DE MEDIO AMBIENTE, RECURSOS NATURALES Y SOSTENIBILIDAD </v>
      </c>
      <c r="AO62" s="1723"/>
      <c r="AP62" s="1723"/>
      <c r="AQ62" s="1723"/>
      <c r="AR62" s="1723"/>
      <c r="AS62" s="1724"/>
      <c r="AT62" s="1158" t="s">
        <v>0</v>
      </c>
      <c r="AU62" s="1159"/>
      <c r="AV62" s="1159"/>
      <c r="AW62" s="1159"/>
      <c r="AX62" s="1159"/>
      <c r="AY62" s="1159"/>
      <c r="AZ62" s="1159"/>
      <c r="BA62" s="1159"/>
      <c r="BB62" s="1160"/>
      <c r="BC62" s="1132" t="s">
        <v>1</v>
      </c>
      <c r="BD62" s="1132"/>
      <c r="BE62" s="1132"/>
      <c r="BF62" s="1725" t="str">
        <f>+$L62</f>
        <v xml:space="preserve">SECRETARÌA DE MEDIO AMBIENTE, RECURSOS NATURALES Y SOSTENIBILIDAD </v>
      </c>
      <c r="BG62" s="1725"/>
      <c r="BH62" s="1725"/>
      <c r="BI62" s="1725"/>
      <c r="BJ62" s="1725"/>
      <c r="BK62" s="1725"/>
      <c r="BL62" s="1158" t="s">
        <v>0</v>
      </c>
      <c r="BM62" s="1159"/>
      <c r="BN62" s="1159"/>
      <c r="BO62" s="1159"/>
      <c r="BP62" s="1159"/>
      <c r="BQ62" s="1159"/>
      <c r="BR62" s="1159"/>
      <c r="BS62" s="1159"/>
      <c r="BT62" s="1160"/>
      <c r="BU62" s="1132" t="s">
        <v>1</v>
      </c>
      <c r="BV62" s="1132"/>
      <c r="BW62" s="1132"/>
      <c r="BX62" s="1722" t="str">
        <f>+$L62</f>
        <v xml:space="preserve">SECRETARÌA DE MEDIO AMBIENTE, RECURSOS NATURALES Y SOSTENIBILIDAD </v>
      </c>
      <c r="BY62" s="1723"/>
      <c r="BZ62" s="1723"/>
      <c r="CA62" s="1723"/>
      <c r="CB62" s="1723"/>
      <c r="CC62" s="1724"/>
    </row>
    <row r="63" spans="1:81" s="58" customFormat="1" ht="16.2" customHeight="1" x14ac:dyDescent="0.3">
      <c r="A63" s="34"/>
      <c r="B63" s="1167"/>
      <c r="C63" s="1156" t="s">
        <v>1657</v>
      </c>
      <c r="D63" s="1156"/>
      <c r="E63" s="1156"/>
      <c r="F63" s="1156"/>
      <c r="G63" s="1156"/>
      <c r="H63" s="1156"/>
      <c r="I63" s="227"/>
      <c r="J63" s="252" t="s">
        <v>2</v>
      </c>
      <c r="K63" s="252"/>
      <c r="L63" s="1162"/>
      <c r="M63" s="1163"/>
      <c r="N63" s="1163"/>
      <c r="O63" s="1163"/>
      <c r="P63" s="1163"/>
      <c r="Q63" s="1164"/>
      <c r="R63" s="1155" t="s">
        <v>1657</v>
      </c>
      <c r="S63" s="1157"/>
      <c r="T63" s="1008" t="s">
        <v>2</v>
      </c>
      <c r="U63" s="1009"/>
      <c r="V63" s="1010"/>
      <c r="W63" s="821">
        <f>+$L63</f>
        <v>0</v>
      </c>
      <c r="X63" s="822"/>
      <c r="Y63" s="822"/>
      <c r="Z63" s="822"/>
      <c r="AA63" s="1165"/>
      <c r="AB63" s="1155" t="s">
        <v>1657</v>
      </c>
      <c r="AC63" s="1156"/>
      <c r="AD63" s="1156"/>
      <c r="AE63" s="1156"/>
      <c r="AF63" s="1156"/>
      <c r="AG63" s="1156"/>
      <c r="AH63" s="1156"/>
      <c r="AI63" s="1156"/>
      <c r="AJ63" s="1157"/>
      <c r="AK63" s="1132" t="s">
        <v>2</v>
      </c>
      <c r="AL63" s="1132"/>
      <c r="AM63" s="1132"/>
      <c r="AN63" s="1359">
        <f>+$L63</f>
        <v>0</v>
      </c>
      <c r="AO63" s="1360"/>
      <c r="AP63" s="1360"/>
      <c r="AQ63" s="1360"/>
      <c r="AR63" s="1360"/>
      <c r="AS63" s="1361"/>
      <c r="AT63" s="1155" t="s">
        <v>1657</v>
      </c>
      <c r="AU63" s="1156"/>
      <c r="AV63" s="1156"/>
      <c r="AW63" s="1156"/>
      <c r="AX63" s="1156"/>
      <c r="AY63" s="1156"/>
      <c r="AZ63" s="1156"/>
      <c r="BA63" s="1156"/>
      <c r="BB63" s="1157"/>
      <c r="BC63" s="1132" t="s">
        <v>2</v>
      </c>
      <c r="BD63" s="1132"/>
      <c r="BE63" s="1132"/>
      <c r="BF63" s="1148">
        <f>+$L63</f>
        <v>0</v>
      </c>
      <c r="BG63" s="1148"/>
      <c r="BH63" s="1148"/>
      <c r="BI63" s="1148"/>
      <c r="BJ63" s="1148"/>
      <c r="BK63" s="1148"/>
      <c r="BL63" s="1155" t="s">
        <v>1657</v>
      </c>
      <c r="BM63" s="1156"/>
      <c r="BN63" s="1156"/>
      <c r="BO63" s="1156"/>
      <c r="BP63" s="1156"/>
      <c r="BQ63" s="1156"/>
      <c r="BR63" s="1156"/>
      <c r="BS63" s="1156"/>
      <c r="BT63" s="1157"/>
      <c r="BU63" s="1132" t="s">
        <v>2</v>
      </c>
      <c r="BV63" s="1132"/>
      <c r="BW63" s="1132"/>
      <c r="BX63" s="1148">
        <f>+$L63</f>
        <v>0</v>
      </c>
      <c r="BY63" s="1148"/>
      <c r="BZ63" s="1148"/>
      <c r="CA63" s="1148"/>
      <c r="CB63" s="1148"/>
      <c r="CC63" s="1148"/>
    </row>
    <row r="64" spans="1:81" s="58" customFormat="1" ht="16.2" customHeight="1" x14ac:dyDescent="0.3">
      <c r="A64" s="34"/>
      <c r="B64" s="1167"/>
      <c r="C64" s="1137" t="s">
        <v>3849</v>
      </c>
      <c r="D64" s="1137"/>
      <c r="E64" s="1137"/>
      <c r="F64" s="1137"/>
      <c r="G64" s="1137"/>
      <c r="H64" s="1137"/>
      <c r="I64" s="227"/>
      <c r="J64" s="252" t="s">
        <v>1656</v>
      </c>
      <c r="K64" s="252"/>
      <c r="L64" s="1716" t="s">
        <v>1080</v>
      </c>
      <c r="M64" s="1717"/>
      <c r="N64" s="1717"/>
      <c r="O64" s="1717"/>
      <c r="P64" s="1717"/>
      <c r="Q64" s="1718"/>
      <c r="R64" s="1136" t="s">
        <v>3849</v>
      </c>
      <c r="S64" s="1138"/>
      <c r="T64" s="1008" t="s">
        <v>1664</v>
      </c>
      <c r="U64" s="1009"/>
      <c r="V64" s="1010"/>
      <c r="W64" s="1719" t="str">
        <f>+$L64</f>
        <v xml:space="preserve">4. Hábitat </v>
      </c>
      <c r="X64" s="1720"/>
      <c r="Y64" s="1720"/>
      <c r="Z64" s="1720"/>
      <c r="AA64" s="1721"/>
      <c r="AB64" s="1136" t="s">
        <v>3849</v>
      </c>
      <c r="AC64" s="1137"/>
      <c r="AD64" s="1137"/>
      <c r="AE64" s="1137"/>
      <c r="AF64" s="1137"/>
      <c r="AG64" s="1137"/>
      <c r="AH64" s="1137"/>
      <c r="AI64" s="1137"/>
      <c r="AJ64" s="1138"/>
      <c r="AK64" s="1132" t="s">
        <v>1656</v>
      </c>
      <c r="AL64" s="1132"/>
      <c r="AM64" s="1132"/>
      <c r="AN64" s="1716" t="str">
        <f>+$L64</f>
        <v xml:space="preserve">4. Hábitat </v>
      </c>
      <c r="AO64" s="1717"/>
      <c r="AP64" s="1717"/>
      <c r="AQ64" s="1717"/>
      <c r="AR64" s="1717"/>
      <c r="AS64" s="1718"/>
      <c r="AT64" s="1136" t="s">
        <v>3849</v>
      </c>
      <c r="AU64" s="1137"/>
      <c r="AV64" s="1137"/>
      <c r="AW64" s="1137"/>
      <c r="AX64" s="1137"/>
      <c r="AY64" s="1137"/>
      <c r="AZ64" s="1137"/>
      <c r="BA64" s="1137"/>
      <c r="BB64" s="1138"/>
      <c r="BC64" s="1132" t="s">
        <v>1656</v>
      </c>
      <c r="BD64" s="1132"/>
      <c r="BE64" s="1132"/>
      <c r="BF64" s="1715" t="str">
        <f>+$L64</f>
        <v xml:space="preserve">4. Hábitat </v>
      </c>
      <c r="BG64" s="1715"/>
      <c r="BH64" s="1715"/>
      <c r="BI64" s="1715"/>
      <c r="BJ64" s="1715"/>
      <c r="BK64" s="1715"/>
      <c r="BL64" s="1136" t="s">
        <v>3849</v>
      </c>
      <c r="BM64" s="1137"/>
      <c r="BN64" s="1137"/>
      <c r="BO64" s="1137"/>
      <c r="BP64" s="1137"/>
      <c r="BQ64" s="1137"/>
      <c r="BR64" s="1137"/>
      <c r="BS64" s="1137"/>
      <c r="BT64" s="1138"/>
      <c r="BU64" s="1132" t="s">
        <v>1656</v>
      </c>
      <c r="BV64" s="1132"/>
      <c r="BW64" s="1132"/>
      <c r="BX64" s="1715" t="str">
        <f>+$L64</f>
        <v xml:space="preserve">4. Hábitat </v>
      </c>
      <c r="BY64" s="1715"/>
      <c r="BZ64" s="1715"/>
      <c r="CA64" s="1715"/>
      <c r="CB64" s="1715"/>
      <c r="CC64" s="1715"/>
    </row>
    <row r="65" spans="1:81" s="58" customFormat="1" ht="16.2" customHeight="1" x14ac:dyDescent="0.3">
      <c r="A65" s="34"/>
      <c r="B65" s="1168"/>
      <c r="C65" s="1140"/>
      <c r="D65" s="1140"/>
      <c r="E65" s="1140"/>
      <c r="F65" s="1140"/>
      <c r="G65" s="1140"/>
      <c r="H65" s="1140"/>
      <c r="I65" s="228"/>
      <c r="J65" s="252" t="s">
        <v>1659</v>
      </c>
      <c r="K65" s="252"/>
      <c r="L65" s="1142" t="s">
        <v>1100</v>
      </c>
      <c r="M65" s="1143"/>
      <c r="N65" s="1143"/>
      <c r="O65" s="1143"/>
      <c r="P65" s="1143"/>
      <c r="Q65" s="1144"/>
      <c r="R65" s="1139"/>
      <c r="S65" s="1141"/>
      <c r="T65" s="1008" t="s">
        <v>1665</v>
      </c>
      <c r="U65" s="1009"/>
      <c r="V65" s="1010"/>
      <c r="W65" s="1145" t="str">
        <f>+$L65</f>
        <v>4.3 Más Oportunidades para los Asuntos Ambientales, Sectoriales y Urbanos.</v>
      </c>
      <c r="X65" s="1146"/>
      <c r="Y65" s="1146"/>
      <c r="Z65" s="1146"/>
      <c r="AA65" s="1147"/>
      <c r="AB65" s="1139"/>
      <c r="AC65" s="1140"/>
      <c r="AD65" s="1140"/>
      <c r="AE65" s="1140"/>
      <c r="AF65" s="1140"/>
      <c r="AG65" s="1140"/>
      <c r="AH65" s="1140"/>
      <c r="AI65" s="1140"/>
      <c r="AJ65" s="1141"/>
      <c r="AK65" s="1132" t="s">
        <v>1659</v>
      </c>
      <c r="AL65" s="1132"/>
      <c r="AM65" s="1132"/>
      <c r="AN65" s="1142" t="str">
        <f>+$L65</f>
        <v>4.3 Más Oportunidades para los Asuntos Ambientales, Sectoriales y Urbanos.</v>
      </c>
      <c r="AO65" s="1143"/>
      <c r="AP65" s="1143"/>
      <c r="AQ65" s="1143"/>
      <c r="AR65" s="1143"/>
      <c r="AS65" s="1144"/>
      <c r="AT65" s="1139"/>
      <c r="AU65" s="1140"/>
      <c r="AV65" s="1140"/>
      <c r="AW65" s="1140"/>
      <c r="AX65" s="1140"/>
      <c r="AY65" s="1140"/>
      <c r="AZ65" s="1140"/>
      <c r="BA65" s="1140"/>
      <c r="BB65" s="1141"/>
      <c r="BC65" s="1132" t="s">
        <v>1659</v>
      </c>
      <c r="BD65" s="1132"/>
      <c r="BE65" s="1132"/>
      <c r="BF65" s="1133" t="str">
        <f>+$L65</f>
        <v>4.3 Más Oportunidades para los Asuntos Ambientales, Sectoriales y Urbanos.</v>
      </c>
      <c r="BG65" s="1133"/>
      <c r="BH65" s="1133"/>
      <c r="BI65" s="1133"/>
      <c r="BJ65" s="1133"/>
      <c r="BK65" s="1133"/>
      <c r="BL65" s="1139"/>
      <c r="BM65" s="1140"/>
      <c r="BN65" s="1140"/>
      <c r="BO65" s="1140"/>
      <c r="BP65" s="1140"/>
      <c r="BQ65" s="1140"/>
      <c r="BR65" s="1140"/>
      <c r="BS65" s="1140"/>
      <c r="BT65" s="1141"/>
      <c r="BU65" s="1132" t="s">
        <v>1659</v>
      </c>
      <c r="BV65" s="1132"/>
      <c r="BW65" s="1132"/>
      <c r="BX65" s="1133" t="str">
        <f>+$L65</f>
        <v>4.3 Más Oportunidades para los Asuntos Ambientales, Sectoriales y Urbanos.</v>
      </c>
      <c r="BY65" s="1133"/>
      <c r="BZ65" s="1133"/>
      <c r="CA65" s="1133"/>
      <c r="CB65" s="1133"/>
      <c r="CC65" s="1133"/>
    </row>
    <row r="66" spans="1:81" ht="16.2" customHeight="1" thickBot="1" x14ac:dyDescent="0.35">
      <c r="B66" s="2"/>
      <c r="C66" s="2"/>
      <c r="D66" s="2"/>
      <c r="E66" s="2"/>
      <c r="F66" s="2"/>
      <c r="G66" s="2"/>
      <c r="H66" s="2"/>
      <c r="I66" s="2"/>
      <c r="J66" s="59"/>
      <c r="K66" s="1"/>
      <c r="L66" s="1"/>
      <c r="M66" s="1"/>
      <c r="N66" s="1"/>
      <c r="O66" s="1"/>
      <c r="P66" s="1"/>
      <c r="Q66" s="1"/>
      <c r="R66" s="1"/>
      <c r="S66" s="2"/>
      <c r="T66" s="2"/>
      <c r="U66" s="2"/>
      <c r="V66" s="2"/>
      <c r="W66" s="2"/>
      <c r="X66" s="60"/>
      <c r="Y66" s="60"/>
      <c r="Z66" s="60"/>
      <c r="AA66" s="25"/>
      <c r="AB66" s="25"/>
      <c r="AC66" s="1"/>
      <c r="AK66" s="25"/>
      <c r="AT66" s="25"/>
      <c r="BC66" s="25"/>
      <c r="BL66" s="25"/>
    </row>
    <row r="67" spans="1:81" ht="16.2" customHeight="1" thickBot="1" x14ac:dyDescent="0.35">
      <c r="A67" s="1"/>
      <c r="B67" s="1067" t="s">
        <v>3</v>
      </c>
      <c r="C67" s="1067" t="s">
        <v>1661</v>
      </c>
      <c r="D67" s="1134" t="s">
        <v>3813</v>
      </c>
      <c r="E67" s="1134" t="s">
        <v>3812</v>
      </c>
      <c r="F67" s="1126" t="s">
        <v>3814</v>
      </c>
      <c r="G67" s="1126" t="s">
        <v>3815</v>
      </c>
      <c r="H67" s="1126" t="s">
        <v>3816</v>
      </c>
      <c r="I67" s="1126" t="s">
        <v>3817</v>
      </c>
      <c r="J67" s="1125" t="s">
        <v>1662</v>
      </c>
      <c r="K67" s="1129" t="s">
        <v>1674</v>
      </c>
      <c r="L67" s="1094" t="s">
        <v>3850</v>
      </c>
      <c r="M67" s="1040" t="s">
        <v>1652</v>
      </c>
      <c r="N67" s="1113" t="s">
        <v>3851</v>
      </c>
      <c r="O67" s="1116" t="s">
        <v>3852</v>
      </c>
      <c r="P67" s="1119" t="s">
        <v>3853</v>
      </c>
      <c r="Q67" s="1122" t="s">
        <v>3854</v>
      </c>
      <c r="R67" s="1125" t="s">
        <v>1662</v>
      </c>
      <c r="S67" s="1108" t="s">
        <v>4</v>
      </c>
      <c r="T67" s="1107" t="s">
        <v>3818</v>
      </c>
      <c r="U67" s="1107" t="s">
        <v>3819</v>
      </c>
      <c r="V67" s="1107" t="s">
        <v>3820</v>
      </c>
      <c r="W67" s="1108" t="s">
        <v>5</v>
      </c>
      <c r="X67" s="1111" t="s">
        <v>6</v>
      </c>
      <c r="Y67" s="1112"/>
      <c r="Z67" s="1111" t="s">
        <v>7</v>
      </c>
      <c r="AA67" s="1112"/>
      <c r="AB67" s="1067" t="s">
        <v>1662</v>
      </c>
      <c r="AC67" s="1094" t="s">
        <v>3850</v>
      </c>
      <c r="AD67" s="1097" t="s">
        <v>3855</v>
      </c>
      <c r="AE67" s="1098"/>
      <c r="AF67" s="1098"/>
      <c r="AG67" s="1098"/>
      <c r="AH67" s="1098"/>
      <c r="AI67" s="1098"/>
      <c r="AJ67" s="1099"/>
      <c r="AK67" s="1100" t="s">
        <v>1662</v>
      </c>
      <c r="AL67" s="1101" t="s">
        <v>3856</v>
      </c>
      <c r="AM67" s="1104" t="s">
        <v>3857</v>
      </c>
      <c r="AN67" s="1105"/>
      <c r="AO67" s="1105"/>
      <c r="AP67" s="1105"/>
      <c r="AQ67" s="1105"/>
      <c r="AR67" s="1105"/>
      <c r="AS67" s="1106"/>
      <c r="AT67" s="1067" t="s">
        <v>1662</v>
      </c>
      <c r="AU67" s="1082" t="s">
        <v>3858</v>
      </c>
      <c r="AV67" s="1085" t="s">
        <v>3859</v>
      </c>
      <c r="AW67" s="1086"/>
      <c r="AX67" s="1086"/>
      <c r="AY67" s="1086"/>
      <c r="AZ67" s="1086"/>
      <c r="BA67" s="1086"/>
      <c r="BB67" s="1087"/>
      <c r="BC67" s="1067" t="s">
        <v>1662</v>
      </c>
      <c r="BD67" s="1088" t="s">
        <v>3860</v>
      </c>
      <c r="BE67" s="1091" t="s">
        <v>3861</v>
      </c>
      <c r="BF67" s="1092"/>
      <c r="BG67" s="1092"/>
      <c r="BH67" s="1092"/>
      <c r="BI67" s="1092"/>
      <c r="BJ67" s="1092"/>
      <c r="BK67" s="1093"/>
      <c r="BL67" s="1067" t="s">
        <v>1662</v>
      </c>
      <c r="BM67" s="1068" t="s">
        <v>3862</v>
      </c>
      <c r="BN67" s="1070" t="s">
        <v>3863</v>
      </c>
      <c r="BO67" s="1071"/>
      <c r="BP67" s="1071"/>
      <c r="BQ67" s="1071"/>
      <c r="BR67" s="1071"/>
      <c r="BS67" s="1071"/>
      <c r="BT67" s="1072"/>
      <c r="BU67" s="1073" t="s">
        <v>1663</v>
      </c>
      <c r="BV67" s="1074"/>
      <c r="BW67" s="1074"/>
      <c r="BX67" s="1074"/>
      <c r="BY67" s="1074"/>
      <c r="BZ67" s="1074"/>
      <c r="CA67" s="1074"/>
      <c r="CB67" s="1074"/>
      <c r="CC67" s="1075"/>
    </row>
    <row r="68" spans="1:81" ht="16.2" customHeight="1" x14ac:dyDescent="0.3">
      <c r="A68" s="1"/>
      <c r="B68" s="1067"/>
      <c r="C68" s="1067"/>
      <c r="D68" s="1134"/>
      <c r="E68" s="1134"/>
      <c r="F68" s="1127"/>
      <c r="G68" s="1127"/>
      <c r="H68" s="1127"/>
      <c r="I68" s="1127"/>
      <c r="J68" s="1125"/>
      <c r="K68" s="1129"/>
      <c r="L68" s="1095"/>
      <c r="M68" s="1130"/>
      <c r="N68" s="1114"/>
      <c r="O68" s="1117"/>
      <c r="P68" s="1120"/>
      <c r="Q68" s="1123"/>
      <c r="R68" s="1125"/>
      <c r="S68" s="1109"/>
      <c r="T68" s="1107"/>
      <c r="U68" s="1107"/>
      <c r="V68" s="1107"/>
      <c r="W68" s="1109"/>
      <c r="X68" s="390" t="s">
        <v>12</v>
      </c>
      <c r="Y68" s="390" t="s">
        <v>13</v>
      </c>
      <c r="Z68" s="390" t="s">
        <v>12</v>
      </c>
      <c r="AA68" s="390" t="s">
        <v>13</v>
      </c>
      <c r="AB68" s="1067"/>
      <c r="AC68" s="1095"/>
      <c r="AD68" s="1065" t="s">
        <v>8</v>
      </c>
      <c r="AE68" s="1061" t="s">
        <v>9</v>
      </c>
      <c r="AF68" s="1061"/>
      <c r="AG68" s="1061"/>
      <c r="AH68" s="1061"/>
      <c r="AI68" s="1062" t="s">
        <v>1653</v>
      </c>
      <c r="AJ68" s="1063" t="s">
        <v>10</v>
      </c>
      <c r="AK68" s="1067"/>
      <c r="AL68" s="1102"/>
      <c r="AM68" s="1059" t="s">
        <v>11</v>
      </c>
      <c r="AN68" s="1061" t="s">
        <v>9</v>
      </c>
      <c r="AO68" s="1061"/>
      <c r="AP68" s="1061"/>
      <c r="AQ68" s="1061"/>
      <c r="AR68" s="1062" t="s">
        <v>1653</v>
      </c>
      <c r="AS68" s="1063" t="s">
        <v>10</v>
      </c>
      <c r="AT68" s="1067"/>
      <c r="AU68" s="1083"/>
      <c r="AV68" s="1059" t="s">
        <v>11</v>
      </c>
      <c r="AW68" s="1061" t="s">
        <v>9</v>
      </c>
      <c r="AX68" s="1061"/>
      <c r="AY68" s="1061"/>
      <c r="AZ68" s="1061"/>
      <c r="BA68" s="1062" t="s">
        <v>1653</v>
      </c>
      <c r="BB68" s="1063" t="s">
        <v>10</v>
      </c>
      <c r="BC68" s="1067"/>
      <c r="BD68" s="1089"/>
      <c r="BE68" s="1059" t="s">
        <v>11</v>
      </c>
      <c r="BF68" s="1061" t="s">
        <v>9</v>
      </c>
      <c r="BG68" s="1061"/>
      <c r="BH68" s="1061"/>
      <c r="BI68" s="1061"/>
      <c r="BJ68" s="1062" t="s">
        <v>1653</v>
      </c>
      <c r="BK68" s="1063" t="s">
        <v>10</v>
      </c>
      <c r="BL68" s="1067"/>
      <c r="BM68" s="1068"/>
      <c r="BN68" s="1065" t="s">
        <v>11</v>
      </c>
      <c r="BO68" s="1061" t="s">
        <v>9</v>
      </c>
      <c r="BP68" s="1061"/>
      <c r="BQ68" s="1061"/>
      <c r="BR68" s="1061"/>
      <c r="BS68" s="1049" t="s">
        <v>1653</v>
      </c>
      <c r="BT68" s="1051" t="s">
        <v>10</v>
      </c>
      <c r="BU68" s="1076"/>
      <c r="BV68" s="1077"/>
      <c r="BW68" s="1077"/>
      <c r="BX68" s="1077"/>
      <c r="BY68" s="1077"/>
      <c r="BZ68" s="1077"/>
      <c r="CA68" s="1077"/>
      <c r="CB68" s="1077"/>
      <c r="CC68" s="1078"/>
    </row>
    <row r="69" spans="1:81" ht="16.2" customHeight="1" x14ac:dyDescent="0.3">
      <c r="A69" s="1"/>
      <c r="B69" s="1067"/>
      <c r="C69" s="1067"/>
      <c r="D69" s="1134"/>
      <c r="E69" s="1134"/>
      <c r="F69" s="1128"/>
      <c r="G69" s="1128"/>
      <c r="H69" s="1128"/>
      <c r="I69" s="1128"/>
      <c r="J69" s="1125"/>
      <c r="K69" s="1129"/>
      <c r="L69" s="1096"/>
      <c r="M69" s="1131"/>
      <c r="N69" s="1115"/>
      <c r="O69" s="1118"/>
      <c r="P69" s="1121"/>
      <c r="Q69" s="1124"/>
      <c r="R69" s="1125"/>
      <c r="S69" s="1110"/>
      <c r="T69" s="1107"/>
      <c r="U69" s="1107"/>
      <c r="V69" s="1107"/>
      <c r="W69" s="1110"/>
      <c r="X69" s="391" t="s">
        <v>1660</v>
      </c>
      <c r="Y69" s="391" t="s">
        <v>1660</v>
      </c>
      <c r="Z69" s="391" t="s">
        <v>1660</v>
      </c>
      <c r="AA69" s="391" t="s">
        <v>1660</v>
      </c>
      <c r="AB69" s="1067"/>
      <c r="AC69" s="1096"/>
      <c r="AD69" s="1066"/>
      <c r="AE69" s="392" t="s">
        <v>14</v>
      </c>
      <c r="AF69" s="392" t="s">
        <v>17</v>
      </c>
      <c r="AG69" s="392" t="s">
        <v>15</v>
      </c>
      <c r="AH69" s="392" t="s">
        <v>16</v>
      </c>
      <c r="AI69" s="1050"/>
      <c r="AJ69" s="1064"/>
      <c r="AK69" s="1067"/>
      <c r="AL69" s="1103"/>
      <c r="AM69" s="1060"/>
      <c r="AN69" s="392" t="s">
        <v>14</v>
      </c>
      <c r="AO69" s="392" t="s">
        <v>17</v>
      </c>
      <c r="AP69" s="392" t="s">
        <v>15</v>
      </c>
      <c r="AQ69" s="392" t="s">
        <v>16</v>
      </c>
      <c r="AR69" s="1050"/>
      <c r="AS69" s="1064"/>
      <c r="AT69" s="1067"/>
      <c r="AU69" s="1084"/>
      <c r="AV69" s="1060"/>
      <c r="AW69" s="392" t="s">
        <v>14</v>
      </c>
      <c r="AX69" s="392" t="s">
        <v>17</v>
      </c>
      <c r="AY69" s="392" t="s">
        <v>15</v>
      </c>
      <c r="AZ69" s="392" t="s">
        <v>16</v>
      </c>
      <c r="BA69" s="1050"/>
      <c r="BB69" s="1064"/>
      <c r="BC69" s="1067"/>
      <c r="BD69" s="1090"/>
      <c r="BE69" s="1060"/>
      <c r="BF69" s="392" t="s">
        <v>14</v>
      </c>
      <c r="BG69" s="392" t="s">
        <v>17</v>
      </c>
      <c r="BH69" s="392" t="s">
        <v>15</v>
      </c>
      <c r="BI69" s="392" t="s">
        <v>16</v>
      </c>
      <c r="BJ69" s="1050"/>
      <c r="BK69" s="1064"/>
      <c r="BL69" s="1067"/>
      <c r="BM69" s="1069"/>
      <c r="BN69" s="1066"/>
      <c r="BO69" s="392" t="s">
        <v>14</v>
      </c>
      <c r="BP69" s="392" t="s">
        <v>17</v>
      </c>
      <c r="BQ69" s="392" t="s">
        <v>15</v>
      </c>
      <c r="BR69" s="392" t="s">
        <v>16</v>
      </c>
      <c r="BS69" s="1050"/>
      <c r="BT69" s="1052"/>
      <c r="BU69" s="1079"/>
      <c r="BV69" s="1080"/>
      <c r="BW69" s="1080"/>
      <c r="BX69" s="1080"/>
      <c r="BY69" s="1080"/>
      <c r="BZ69" s="1080"/>
      <c r="CA69" s="1080"/>
      <c r="CB69" s="1080"/>
      <c r="CC69" s="1081"/>
    </row>
    <row r="70" spans="1:81" ht="16.2" customHeight="1" thickBot="1" x14ac:dyDescent="0.35">
      <c r="B70" s="2"/>
    </row>
    <row r="71" spans="1:81" s="58" customFormat="1" ht="40.200000000000003" customHeight="1" thickTop="1" x14ac:dyDescent="0.3">
      <c r="A71" s="34"/>
      <c r="B71" s="906" t="s">
        <v>1101</v>
      </c>
      <c r="C71" s="868" t="s">
        <v>1105</v>
      </c>
      <c r="D71" s="1264">
        <v>3201</v>
      </c>
      <c r="E71" s="1266" t="s">
        <v>6218</v>
      </c>
      <c r="F71" s="1703">
        <v>3201003</v>
      </c>
      <c r="G71" s="1266" t="s">
        <v>6219</v>
      </c>
      <c r="H71" s="1266" t="s">
        <v>6220</v>
      </c>
      <c r="I71" s="1703">
        <v>2021004540067</v>
      </c>
      <c r="J71" s="812">
        <v>704</v>
      </c>
      <c r="K71" s="854" t="str">
        <f>+[18]Metas!K808</f>
        <v>Proyectos de crecimiento, desarrollo sostenible y negocios verdes ejecutados, priorizados en las subregiones del Departamento.</v>
      </c>
      <c r="L71" s="857">
        <v>0</v>
      </c>
      <c r="M71" s="860">
        <f>SUM(N71:Q71)</f>
        <v>0</v>
      </c>
      <c r="N71" s="836">
        <v>0</v>
      </c>
      <c r="O71" s="839">
        <v>0</v>
      </c>
      <c r="P71" s="863">
        <v>0</v>
      </c>
      <c r="Q71" s="866">
        <v>0</v>
      </c>
      <c r="R71" s="812">
        <f>+$J71</f>
        <v>704</v>
      </c>
      <c r="S71" s="1733" t="s">
        <v>6221</v>
      </c>
      <c r="T71" s="576" t="s">
        <v>3822</v>
      </c>
      <c r="U71" s="576" t="s">
        <v>3827</v>
      </c>
      <c r="V71" s="576" t="s">
        <v>3830</v>
      </c>
      <c r="W71" s="878" t="s">
        <v>6222</v>
      </c>
      <c r="X71" s="1738">
        <v>44958</v>
      </c>
      <c r="Y71" s="1738">
        <v>45016</v>
      </c>
      <c r="Z71" s="256"/>
      <c r="AA71" s="256"/>
      <c r="AB71" s="812">
        <f t="shared" ref="AB71" si="49">+$J71</f>
        <v>704</v>
      </c>
      <c r="AC71" s="827">
        <f t="shared" ref="AC71" si="50">+L71</f>
        <v>0</v>
      </c>
      <c r="AD71" s="44">
        <f t="shared" si="24"/>
        <v>5000000</v>
      </c>
      <c r="AE71" s="44">
        <f t="shared" si="24"/>
        <v>5000000</v>
      </c>
      <c r="AF71" s="44">
        <f t="shared" si="24"/>
        <v>0</v>
      </c>
      <c r="AG71" s="44">
        <f t="shared" si="24"/>
        <v>0</v>
      </c>
      <c r="AH71" s="44">
        <f t="shared" si="24"/>
        <v>0</v>
      </c>
      <c r="AI71" s="44">
        <f t="shared" si="24"/>
        <v>0</v>
      </c>
      <c r="AJ71" s="44">
        <f t="shared" si="24"/>
        <v>0</v>
      </c>
      <c r="AK71" s="812">
        <f t="shared" ref="AK71" si="51">+$J71</f>
        <v>704</v>
      </c>
      <c r="AL71" s="830">
        <f>+N71</f>
        <v>0</v>
      </c>
      <c r="AM71" s="44">
        <f t="shared" si="2"/>
        <v>1000000</v>
      </c>
      <c r="AN71" s="47">
        <v>1000000</v>
      </c>
      <c r="AO71" s="47"/>
      <c r="AP71" s="47"/>
      <c r="AQ71" s="47"/>
      <c r="AR71" s="47"/>
      <c r="AS71" s="47"/>
      <c r="AT71" s="812">
        <f t="shared" ref="AT71" si="52">+$J71</f>
        <v>704</v>
      </c>
      <c r="AU71" s="833">
        <f>+O71</f>
        <v>0</v>
      </c>
      <c r="AV71" s="44">
        <f t="shared" si="3"/>
        <v>1000000</v>
      </c>
      <c r="AW71" s="47">
        <v>1000000</v>
      </c>
      <c r="AX71" s="47"/>
      <c r="AY71" s="47"/>
      <c r="AZ71" s="47"/>
      <c r="BA71" s="47"/>
      <c r="BB71" s="47"/>
      <c r="BC71" s="812">
        <f t="shared" ref="BC71" si="53">+$J71</f>
        <v>704</v>
      </c>
      <c r="BD71" s="809">
        <f>+P71</f>
        <v>0</v>
      </c>
      <c r="BE71" s="44">
        <f t="shared" si="4"/>
        <v>1000000</v>
      </c>
      <c r="BF71" s="47">
        <v>1000000</v>
      </c>
      <c r="BG71" s="47"/>
      <c r="BH71" s="47"/>
      <c r="BI71" s="47"/>
      <c r="BJ71" s="47"/>
      <c r="BK71" s="47"/>
      <c r="BL71" s="812">
        <f t="shared" ref="BL71" si="54">+$J71</f>
        <v>704</v>
      </c>
      <c r="BM71" s="815">
        <f>+Q71</f>
        <v>0</v>
      </c>
      <c r="BN71" s="44">
        <f t="shared" si="5"/>
        <v>2000000</v>
      </c>
      <c r="BO71" s="47">
        <v>2000000</v>
      </c>
      <c r="BP71" s="47"/>
      <c r="BQ71" s="47"/>
      <c r="BR71" s="47"/>
      <c r="BS71" s="47"/>
      <c r="BT71" s="47"/>
      <c r="BU71" s="818"/>
      <c r="BV71" s="819"/>
      <c r="BW71" s="819"/>
      <c r="BX71" s="819"/>
      <c r="BY71" s="819"/>
      <c r="BZ71" s="819"/>
      <c r="CA71" s="819"/>
      <c r="CB71" s="819"/>
      <c r="CC71" s="820"/>
    </row>
    <row r="72" spans="1:81" s="58" customFormat="1" ht="40.200000000000003" customHeight="1" x14ac:dyDescent="0.3">
      <c r="A72" s="34"/>
      <c r="B72" s="907"/>
      <c r="C72" s="869"/>
      <c r="D72" s="919"/>
      <c r="E72" s="920"/>
      <c r="F72" s="1704"/>
      <c r="G72" s="920"/>
      <c r="H72" s="920"/>
      <c r="I72" s="1704"/>
      <c r="J72" s="813"/>
      <c r="K72" s="855"/>
      <c r="L72" s="858"/>
      <c r="M72" s="861"/>
      <c r="N72" s="837"/>
      <c r="O72" s="840"/>
      <c r="P72" s="864"/>
      <c r="Q72" s="867"/>
      <c r="R72" s="813"/>
      <c r="S72" s="1733"/>
      <c r="T72" s="579"/>
      <c r="U72" s="579"/>
      <c r="V72" s="579"/>
      <c r="W72" s="877"/>
      <c r="X72" s="1739"/>
      <c r="Y72" s="1739"/>
      <c r="Z72" s="31"/>
      <c r="AA72" s="31"/>
      <c r="AB72" s="813"/>
      <c r="AC72" s="828"/>
      <c r="AD72" s="51">
        <f t="shared" si="24"/>
        <v>5000000</v>
      </c>
      <c r="AE72" s="51">
        <f t="shared" si="24"/>
        <v>5000000</v>
      </c>
      <c r="AF72" s="51">
        <f t="shared" si="24"/>
        <v>0</v>
      </c>
      <c r="AG72" s="51">
        <f t="shared" si="24"/>
        <v>0</v>
      </c>
      <c r="AH72" s="51">
        <f t="shared" si="24"/>
        <v>0</v>
      </c>
      <c r="AI72" s="51">
        <f t="shared" si="24"/>
        <v>0</v>
      </c>
      <c r="AJ72" s="51">
        <f t="shared" si="24"/>
        <v>0</v>
      </c>
      <c r="AK72" s="813"/>
      <c r="AL72" s="831"/>
      <c r="AM72" s="51">
        <f t="shared" si="2"/>
        <v>1000000</v>
      </c>
      <c r="AN72" s="257">
        <v>1000000</v>
      </c>
      <c r="AO72" s="257"/>
      <c r="AP72" s="257"/>
      <c r="AQ72" s="257"/>
      <c r="AR72" s="257"/>
      <c r="AS72" s="257"/>
      <c r="AT72" s="813"/>
      <c r="AU72" s="834"/>
      <c r="AV72" s="51">
        <f t="shared" si="3"/>
        <v>1000000</v>
      </c>
      <c r="AW72" s="257">
        <v>1000000</v>
      </c>
      <c r="AX72" s="257"/>
      <c r="AY72" s="257"/>
      <c r="AZ72" s="257"/>
      <c r="BA72" s="257"/>
      <c r="BB72" s="257"/>
      <c r="BC72" s="813"/>
      <c r="BD72" s="810"/>
      <c r="BE72" s="51">
        <f t="shared" si="4"/>
        <v>1000000</v>
      </c>
      <c r="BF72" s="257">
        <v>1000000</v>
      </c>
      <c r="BG72" s="257"/>
      <c r="BH72" s="257"/>
      <c r="BI72" s="257"/>
      <c r="BJ72" s="257"/>
      <c r="BK72" s="257"/>
      <c r="BL72" s="813"/>
      <c r="BM72" s="816"/>
      <c r="BN72" s="51">
        <f t="shared" si="5"/>
        <v>2000000</v>
      </c>
      <c r="BO72" s="257">
        <v>2000000</v>
      </c>
      <c r="BP72" s="257"/>
      <c r="BQ72" s="257"/>
      <c r="BR72" s="257"/>
      <c r="BS72" s="257"/>
      <c r="BT72" s="257"/>
      <c r="BU72" s="821"/>
      <c r="BV72" s="822"/>
      <c r="BW72" s="822"/>
      <c r="BX72" s="822"/>
      <c r="BY72" s="822"/>
      <c r="BZ72" s="822"/>
      <c r="CA72" s="822"/>
      <c r="CB72" s="822"/>
      <c r="CC72" s="823"/>
    </row>
    <row r="73" spans="1:81" s="58" customFormat="1" ht="40.200000000000003" customHeight="1" x14ac:dyDescent="0.3">
      <c r="A73" s="34"/>
      <c r="B73" s="907"/>
      <c r="C73" s="869"/>
      <c r="D73" s="919"/>
      <c r="E73" s="920"/>
      <c r="F73" s="1704"/>
      <c r="G73" s="920"/>
      <c r="H73" s="920"/>
      <c r="I73" s="1704"/>
      <c r="J73" s="813"/>
      <c r="K73" s="855"/>
      <c r="L73" s="858"/>
      <c r="M73" s="861"/>
      <c r="N73" s="837"/>
      <c r="O73" s="840"/>
      <c r="P73" s="864"/>
      <c r="Q73" s="867"/>
      <c r="R73" s="813"/>
      <c r="S73" s="587" t="s">
        <v>6223</v>
      </c>
      <c r="T73" s="579" t="s">
        <v>3822</v>
      </c>
      <c r="U73" s="579" t="s">
        <v>3826</v>
      </c>
      <c r="V73" s="579" t="s">
        <v>3830</v>
      </c>
      <c r="W73" s="39" t="s">
        <v>6224</v>
      </c>
      <c r="X73" s="31">
        <v>45017</v>
      </c>
      <c r="Y73" s="31">
        <v>45199</v>
      </c>
      <c r="Z73" s="31"/>
      <c r="AA73" s="31"/>
      <c r="AB73" s="813"/>
      <c r="AC73" s="828"/>
      <c r="AD73" s="51">
        <f t="shared" si="24"/>
        <v>9000000</v>
      </c>
      <c r="AE73" s="51">
        <f t="shared" si="24"/>
        <v>9000000</v>
      </c>
      <c r="AF73" s="51">
        <f t="shared" si="24"/>
        <v>0</v>
      </c>
      <c r="AG73" s="51">
        <f t="shared" si="24"/>
        <v>0</v>
      </c>
      <c r="AH73" s="51">
        <f t="shared" si="24"/>
        <v>0</v>
      </c>
      <c r="AI73" s="51">
        <f t="shared" si="24"/>
        <v>0</v>
      </c>
      <c r="AJ73" s="51">
        <f t="shared" si="24"/>
        <v>0</v>
      </c>
      <c r="AK73" s="813"/>
      <c r="AL73" s="831"/>
      <c r="AM73" s="51">
        <f t="shared" si="2"/>
        <v>2000000</v>
      </c>
      <c r="AN73" s="257">
        <v>2000000</v>
      </c>
      <c r="AO73" s="257"/>
      <c r="AP73" s="257"/>
      <c r="AQ73" s="257"/>
      <c r="AR73" s="257"/>
      <c r="AS73" s="257"/>
      <c r="AT73" s="813"/>
      <c r="AU73" s="834"/>
      <c r="AV73" s="51">
        <f t="shared" si="3"/>
        <v>2000000</v>
      </c>
      <c r="AW73" s="257">
        <v>2000000</v>
      </c>
      <c r="AX73" s="257"/>
      <c r="AY73" s="257"/>
      <c r="AZ73" s="257"/>
      <c r="BA73" s="257"/>
      <c r="BB73" s="257"/>
      <c r="BC73" s="813"/>
      <c r="BD73" s="810"/>
      <c r="BE73" s="51">
        <f t="shared" si="4"/>
        <v>1000000</v>
      </c>
      <c r="BF73" s="257">
        <v>1000000</v>
      </c>
      <c r="BG73" s="257"/>
      <c r="BH73" s="257"/>
      <c r="BI73" s="257"/>
      <c r="BJ73" s="257"/>
      <c r="BK73" s="257"/>
      <c r="BL73" s="813"/>
      <c r="BM73" s="816"/>
      <c r="BN73" s="51">
        <f t="shared" si="5"/>
        <v>4000000</v>
      </c>
      <c r="BO73" s="257">
        <v>4000000</v>
      </c>
      <c r="BP73" s="257"/>
      <c r="BQ73" s="257"/>
      <c r="BR73" s="257"/>
      <c r="BS73" s="257"/>
      <c r="BT73" s="257"/>
      <c r="BU73" s="821"/>
      <c r="BV73" s="822"/>
      <c r="BW73" s="822"/>
      <c r="BX73" s="822"/>
      <c r="BY73" s="822"/>
      <c r="BZ73" s="822"/>
      <c r="CA73" s="822"/>
      <c r="CB73" s="822"/>
      <c r="CC73" s="823"/>
    </row>
    <row r="74" spans="1:81" s="58" customFormat="1" ht="40.200000000000003" customHeight="1" thickBot="1" x14ac:dyDescent="0.35">
      <c r="A74" s="34"/>
      <c r="B74" s="907"/>
      <c r="C74" s="869"/>
      <c r="D74" s="1265"/>
      <c r="E74" s="1267"/>
      <c r="F74" s="1705"/>
      <c r="G74" s="1267"/>
      <c r="H74" s="1267"/>
      <c r="I74" s="1705"/>
      <c r="J74" s="814"/>
      <c r="K74" s="856"/>
      <c r="L74" s="859"/>
      <c r="M74" s="862"/>
      <c r="N74" s="838"/>
      <c r="O74" s="841"/>
      <c r="P74" s="865"/>
      <c r="Q74" s="874"/>
      <c r="R74" s="814"/>
      <c r="S74" s="587" t="s">
        <v>6225</v>
      </c>
      <c r="T74" s="581" t="s">
        <v>3821</v>
      </c>
      <c r="U74" s="581" t="s">
        <v>3828</v>
      </c>
      <c r="V74" s="581" t="s">
        <v>3830</v>
      </c>
      <c r="W74" s="232" t="s">
        <v>6226</v>
      </c>
      <c r="X74" s="260">
        <v>45202</v>
      </c>
      <c r="Y74" s="260">
        <v>45290</v>
      </c>
      <c r="Z74" s="260"/>
      <c r="AA74" s="260"/>
      <c r="AB74" s="814"/>
      <c r="AC74" s="829"/>
      <c r="AD74" s="46">
        <f t="shared" si="24"/>
        <v>11000000</v>
      </c>
      <c r="AE74" s="46">
        <f t="shared" si="24"/>
        <v>11000000</v>
      </c>
      <c r="AF74" s="46">
        <f t="shared" si="24"/>
        <v>0</v>
      </c>
      <c r="AG74" s="46">
        <f t="shared" si="24"/>
        <v>0</v>
      </c>
      <c r="AH74" s="46">
        <f t="shared" si="24"/>
        <v>0</v>
      </c>
      <c r="AI74" s="46">
        <f t="shared" si="24"/>
        <v>0</v>
      </c>
      <c r="AJ74" s="46">
        <f t="shared" si="24"/>
        <v>0</v>
      </c>
      <c r="AK74" s="814"/>
      <c r="AL74" s="832"/>
      <c r="AM74" s="46">
        <f t="shared" si="2"/>
        <v>2000000</v>
      </c>
      <c r="AN74" s="49">
        <v>2000000</v>
      </c>
      <c r="AO74" s="49"/>
      <c r="AP74" s="49"/>
      <c r="AQ74" s="49"/>
      <c r="AR74" s="49"/>
      <c r="AS74" s="49"/>
      <c r="AT74" s="814"/>
      <c r="AU74" s="835"/>
      <c r="AV74" s="46">
        <f t="shared" si="3"/>
        <v>2000000</v>
      </c>
      <c r="AW74" s="49">
        <v>2000000</v>
      </c>
      <c r="AX74" s="49"/>
      <c r="AY74" s="49"/>
      <c r="AZ74" s="49"/>
      <c r="BA74" s="49"/>
      <c r="BB74" s="49"/>
      <c r="BC74" s="814"/>
      <c r="BD74" s="811"/>
      <c r="BE74" s="46">
        <f t="shared" si="4"/>
        <v>2000000</v>
      </c>
      <c r="BF74" s="49">
        <v>2000000</v>
      </c>
      <c r="BG74" s="49"/>
      <c r="BH74" s="49"/>
      <c r="BI74" s="49"/>
      <c r="BJ74" s="49"/>
      <c r="BK74" s="49"/>
      <c r="BL74" s="814"/>
      <c r="BM74" s="817"/>
      <c r="BN74" s="46">
        <f t="shared" si="5"/>
        <v>5000000</v>
      </c>
      <c r="BO74" s="49">
        <v>5000000</v>
      </c>
      <c r="BP74" s="49"/>
      <c r="BQ74" s="49"/>
      <c r="BR74" s="49"/>
      <c r="BS74" s="49"/>
      <c r="BT74" s="49"/>
      <c r="BU74" s="824"/>
      <c r="BV74" s="825"/>
      <c r="BW74" s="825"/>
      <c r="BX74" s="825"/>
      <c r="BY74" s="825"/>
      <c r="BZ74" s="825"/>
      <c r="CA74" s="825"/>
      <c r="CB74" s="825"/>
      <c r="CC74" s="826"/>
    </row>
    <row r="75" spans="1:81" s="58" customFormat="1" ht="40.200000000000003" customHeight="1" thickTop="1" x14ac:dyDescent="0.3">
      <c r="A75" s="34"/>
      <c r="B75" s="907"/>
      <c r="C75" s="869"/>
      <c r="D75" s="1264">
        <v>3201</v>
      </c>
      <c r="E75" s="1266" t="s">
        <v>6227</v>
      </c>
      <c r="F75" s="1703">
        <v>3201010</v>
      </c>
      <c r="G75" s="1266" t="s">
        <v>6228</v>
      </c>
      <c r="H75" s="1266" t="s">
        <v>6220</v>
      </c>
      <c r="I75" s="1703">
        <v>2021004540067</v>
      </c>
      <c r="J75" s="1729">
        <v>705</v>
      </c>
      <c r="K75" s="854" t="str">
        <f>+[18]Metas!K809</f>
        <v>Ejes viales ambientales creados en las subregiones del Departamento que contribuyan con el desarrollo eco y agroturístico, del Departamento.</v>
      </c>
      <c r="L75" s="857">
        <v>2</v>
      </c>
      <c r="M75" s="860">
        <f>SUM(N75:Q75)</f>
        <v>2</v>
      </c>
      <c r="N75" s="836">
        <v>0</v>
      </c>
      <c r="O75" s="839">
        <v>0</v>
      </c>
      <c r="P75" s="863">
        <v>1</v>
      </c>
      <c r="Q75" s="866">
        <v>1</v>
      </c>
      <c r="R75" s="812">
        <f>+$J75</f>
        <v>705</v>
      </c>
      <c r="S75" s="1734" t="s">
        <v>6229</v>
      </c>
      <c r="T75" s="576" t="s">
        <v>3822</v>
      </c>
      <c r="U75" s="576" t="s">
        <v>3827</v>
      </c>
      <c r="V75" s="576" t="s">
        <v>3830</v>
      </c>
      <c r="W75" s="231" t="s">
        <v>6230</v>
      </c>
      <c r="X75" s="256">
        <v>44958</v>
      </c>
      <c r="Y75" s="256">
        <v>45016</v>
      </c>
      <c r="Z75" s="256"/>
      <c r="AA75" s="256"/>
      <c r="AB75" s="812">
        <f t="shared" ref="AB75" si="55">+$J75</f>
        <v>705</v>
      </c>
      <c r="AC75" s="827">
        <f t="shared" ref="AC75" si="56">+L75</f>
        <v>2</v>
      </c>
      <c r="AD75" s="44">
        <f t="shared" si="24"/>
        <v>6000000</v>
      </c>
      <c r="AE75" s="44">
        <f t="shared" si="24"/>
        <v>6000000</v>
      </c>
      <c r="AF75" s="44">
        <f t="shared" si="24"/>
        <v>0</v>
      </c>
      <c r="AG75" s="44">
        <f t="shared" si="24"/>
        <v>0</v>
      </c>
      <c r="AH75" s="44">
        <f t="shared" si="24"/>
        <v>0</v>
      </c>
      <c r="AI75" s="44">
        <f t="shared" si="24"/>
        <v>0</v>
      </c>
      <c r="AJ75" s="44">
        <f t="shared" si="24"/>
        <v>0</v>
      </c>
      <c r="AK75" s="812">
        <f t="shared" ref="AK75" si="57">+$J75</f>
        <v>705</v>
      </c>
      <c r="AL75" s="830">
        <f>+N75</f>
        <v>0</v>
      </c>
      <c r="AM75" s="44">
        <f t="shared" si="2"/>
        <v>1000000</v>
      </c>
      <c r="AN75" s="47">
        <v>1000000</v>
      </c>
      <c r="AO75" s="47"/>
      <c r="AP75" s="47"/>
      <c r="AQ75" s="47"/>
      <c r="AR75" s="47"/>
      <c r="AS75" s="47"/>
      <c r="AT75" s="812">
        <f t="shared" ref="AT75" si="58">+$J75</f>
        <v>705</v>
      </c>
      <c r="AU75" s="833">
        <f>+O75</f>
        <v>0</v>
      </c>
      <c r="AV75" s="44">
        <f t="shared" si="3"/>
        <v>1000000</v>
      </c>
      <c r="AW75" s="47">
        <v>1000000</v>
      </c>
      <c r="AX75" s="47"/>
      <c r="AY75" s="47"/>
      <c r="AZ75" s="47"/>
      <c r="BA75" s="47"/>
      <c r="BB75" s="47"/>
      <c r="BC75" s="812">
        <f t="shared" ref="BC75" si="59">+$J75</f>
        <v>705</v>
      </c>
      <c r="BD75" s="809">
        <f>+P75</f>
        <v>1</v>
      </c>
      <c r="BE75" s="44">
        <f t="shared" si="4"/>
        <v>2000000</v>
      </c>
      <c r="BF75" s="47">
        <v>2000000</v>
      </c>
      <c r="BG75" s="47"/>
      <c r="BH75" s="47"/>
      <c r="BI75" s="47"/>
      <c r="BJ75" s="47"/>
      <c r="BK75" s="47"/>
      <c r="BL75" s="812">
        <f t="shared" ref="BL75" si="60">+$J75</f>
        <v>705</v>
      </c>
      <c r="BM75" s="815">
        <f>+Q75</f>
        <v>1</v>
      </c>
      <c r="BN75" s="44">
        <f t="shared" si="5"/>
        <v>2000000</v>
      </c>
      <c r="BO75" s="47">
        <v>2000000</v>
      </c>
      <c r="BP75" s="47"/>
      <c r="BQ75" s="47"/>
      <c r="BR75" s="47"/>
      <c r="BS75" s="47"/>
      <c r="BT75" s="47"/>
      <c r="BU75" s="818"/>
      <c r="BV75" s="819"/>
      <c r="BW75" s="819"/>
      <c r="BX75" s="819"/>
      <c r="BY75" s="819"/>
      <c r="BZ75" s="819"/>
      <c r="CA75" s="819"/>
      <c r="CB75" s="819"/>
      <c r="CC75" s="820"/>
    </row>
    <row r="76" spans="1:81" s="58" customFormat="1" ht="40.200000000000003" customHeight="1" x14ac:dyDescent="0.3">
      <c r="A76" s="34"/>
      <c r="B76" s="907"/>
      <c r="C76" s="869"/>
      <c r="D76" s="919"/>
      <c r="E76" s="920"/>
      <c r="F76" s="1704"/>
      <c r="G76" s="920"/>
      <c r="H76" s="920"/>
      <c r="I76" s="1704"/>
      <c r="J76" s="1730"/>
      <c r="K76" s="855"/>
      <c r="L76" s="858"/>
      <c r="M76" s="861"/>
      <c r="N76" s="837"/>
      <c r="O76" s="840"/>
      <c r="P76" s="864"/>
      <c r="Q76" s="867"/>
      <c r="R76" s="813"/>
      <c r="S76" s="1734"/>
      <c r="T76" s="579"/>
      <c r="U76" s="579"/>
      <c r="V76" s="579"/>
      <c r="W76" s="39"/>
      <c r="X76" s="31"/>
      <c r="Y76" s="31"/>
      <c r="Z76" s="31"/>
      <c r="AA76" s="31"/>
      <c r="AB76" s="813"/>
      <c r="AC76" s="828"/>
      <c r="AD76" s="51">
        <f t="shared" si="24"/>
        <v>10000000</v>
      </c>
      <c r="AE76" s="51">
        <f t="shared" si="24"/>
        <v>10000000</v>
      </c>
      <c r="AF76" s="51">
        <f t="shared" si="24"/>
        <v>0</v>
      </c>
      <c r="AG76" s="51">
        <f t="shared" si="24"/>
        <v>0</v>
      </c>
      <c r="AH76" s="51">
        <f t="shared" si="24"/>
        <v>0</v>
      </c>
      <c r="AI76" s="51">
        <f t="shared" si="24"/>
        <v>0</v>
      </c>
      <c r="AJ76" s="51">
        <f t="shared" si="24"/>
        <v>0</v>
      </c>
      <c r="AK76" s="813"/>
      <c r="AL76" s="831"/>
      <c r="AM76" s="51">
        <f t="shared" si="2"/>
        <v>1000000</v>
      </c>
      <c r="AN76" s="257">
        <v>1000000</v>
      </c>
      <c r="AO76" s="257"/>
      <c r="AP76" s="257"/>
      <c r="AQ76" s="257"/>
      <c r="AR76" s="257"/>
      <c r="AS76" s="257"/>
      <c r="AT76" s="813"/>
      <c r="AU76" s="834"/>
      <c r="AV76" s="51">
        <f t="shared" si="3"/>
        <v>2000000</v>
      </c>
      <c r="AW76" s="257">
        <v>2000000</v>
      </c>
      <c r="AX76" s="257"/>
      <c r="AY76" s="257"/>
      <c r="AZ76" s="257"/>
      <c r="BA76" s="257"/>
      <c r="BB76" s="257"/>
      <c r="BC76" s="813"/>
      <c r="BD76" s="810"/>
      <c r="BE76" s="51">
        <f t="shared" si="4"/>
        <v>3000000</v>
      </c>
      <c r="BF76" s="257">
        <v>3000000</v>
      </c>
      <c r="BG76" s="257"/>
      <c r="BH76" s="257"/>
      <c r="BI76" s="257"/>
      <c r="BJ76" s="257"/>
      <c r="BK76" s="257"/>
      <c r="BL76" s="813"/>
      <c r="BM76" s="816"/>
      <c r="BN76" s="51">
        <f t="shared" si="5"/>
        <v>4000000</v>
      </c>
      <c r="BO76" s="257">
        <v>4000000</v>
      </c>
      <c r="BP76" s="257"/>
      <c r="BQ76" s="257"/>
      <c r="BR76" s="257"/>
      <c r="BS76" s="257"/>
      <c r="BT76" s="257"/>
      <c r="BU76" s="821"/>
      <c r="BV76" s="822"/>
      <c r="BW76" s="822"/>
      <c r="BX76" s="822"/>
      <c r="BY76" s="822"/>
      <c r="BZ76" s="822"/>
      <c r="CA76" s="822"/>
      <c r="CB76" s="822"/>
      <c r="CC76" s="823"/>
    </row>
    <row r="77" spans="1:81" s="58" customFormat="1" ht="40.200000000000003" customHeight="1" x14ac:dyDescent="0.3">
      <c r="A77" s="34"/>
      <c r="B77" s="907"/>
      <c r="C77" s="869"/>
      <c r="D77" s="919"/>
      <c r="E77" s="920"/>
      <c r="F77" s="1704"/>
      <c r="G77" s="920"/>
      <c r="H77" s="920"/>
      <c r="I77" s="1704"/>
      <c r="J77" s="1730"/>
      <c r="K77" s="855"/>
      <c r="L77" s="858"/>
      <c r="M77" s="861"/>
      <c r="N77" s="837"/>
      <c r="O77" s="840"/>
      <c r="P77" s="864"/>
      <c r="Q77" s="867"/>
      <c r="R77" s="813"/>
      <c r="S77" s="578" t="s">
        <v>6231</v>
      </c>
      <c r="T77" s="579" t="s">
        <v>3822</v>
      </c>
      <c r="U77" s="579" t="s">
        <v>3826</v>
      </c>
      <c r="V77" s="579" t="s">
        <v>3830</v>
      </c>
      <c r="W77" s="39" t="s">
        <v>6232</v>
      </c>
      <c r="X77" s="31">
        <v>45017</v>
      </c>
      <c r="Y77" s="31">
        <v>45199</v>
      </c>
      <c r="Z77" s="31"/>
      <c r="AA77" s="31"/>
      <c r="AB77" s="813"/>
      <c r="AC77" s="828"/>
      <c r="AD77" s="51">
        <f t="shared" si="24"/>
        <v>13000000</v>
      </c>
      <c r="AE77" s="51">
        <f t="shared" si="24"/>
        <v>13000000</v>
      </c>
      <c r="AF77" s="51">
        <f t="shared" si="24"/>
        <v>0</v>
      </c>
      <c r="AG77" s="51">
        <f t="shared" si="24"/>
        <v>0</v>
      </c>
      <c r="AH77" s="51">
        <f t="shared" si="24"/>
        <v>0</v>
      </c>
      <c r="AI77" s="51">
        <f t="shared" si="24"/>
        <v>0</v>
      </c>
      <c r="AJ77" s="51">
        <f t="shared" si="24"/>
        <v>0</v>
      </c>
      <c r="AK77" s="813"/>
      <c r="AL77" s="831"/>
      <c r="AM77" s="51">
        <f t="shared" si="2"/>
        <v>1000000</v>
      </c>
      <c r="AN77" s="257">
        <v>1000000</v>
      </c>
      <c r="AO77" s="257"/>
      <c r="AP77" s="257"/>
      <c r="AQ77" s="257"/>
      <c r="AR77" s="257"/>
      <c r="AS77" s="257"/>
      <c r="AT77" s="813"/>
      <c r="AU77" s="834"/>
      <c r="AV77" s="51">
        <f t="shared" si="3"/>
        <v>2000000</v>
      </c>
      <c r="AW77" s="257">
        <v>2000000</v>
      </c>
      <c r="AX77" s="257"/>
      <c r="AY77" s="257"/>
      <c r="AZ77" s="257"/>
      <c r="BA77" s="257"/>
      <c r="BB77" s="257"/>
      <c r="BC77" s="813"/>
      <c r="BD77" s="810"/>
      <c r="BE77" s="51">
        <f t="shared" si="4"/>
        <v>5000000</v>
      </c>
      <c r="BF77" s="257">
        <v>5000000</v>
      </c>
      <c r="BG77" s="257"/>
      <c r="BH77" s="257"/>
      <c r="BI77" s="257"/>
      <c r="BJ77" s="257"/>
      <c r="BK77" s="257"/>
      <c r="BL77" s="813"/>
      <c r="BM77" s="816"/>
      <c r="BN77" s="51">
        <f t="shared" si="5"/>
        <v>5000000</v>
      </c>
      <c r="BO77" s="257">
        <v>5000000</v>
      </c>
      <c r="BP77" s="257"/>
      <c r="BQ77" s="257"/>
      <c r="BR77" s="257"/>
      <c r="BS77" s="257"/>
      <c r="BT77" s="257"/>
      <c r="BU77" s="821"/>
      <c r="BV77" s="822"/>
      <c r="BW77" s="822"/>
      <c r="BX77" s="822"/>
      <c r="BY77" s="822"/>
      <c r="BZ77" s="822"/>
      <c r="CA77" s="822"/>
      <c r="CB77" s="822"/>
      <c r="CC77" s="823"/>
    </row>
    <row r="78" spans="1:81" s="58" customFormat="1" ht="40.200000000000003" customHeight="1" thickBot="1" x14ac:dyDescent="0.35">
      <c r="A78" s="34"/>
      <c r="B78" s="907"/>
      <c r="C78" s="869"/>
      <c r="D78" s="1265"/>
      <c r="E78" s="1267"/>
      <c r="F78" s="1705"/>
      <c r="G78" s="1267"/>
      <c r="H78" s="1267"/>
      <c r="I78" s="1705"/>
      <c r="J78" s="1731"/>
      <c r="K78" s="856"/>
      <c r="L78" s="859"/>
      <c r="M78" s="862"/>
      <c r="N78" s="838"/>
      <c r="O78" s="841"/>
      <c r="P78" s="865"/>
      <c r="Q78" s="874"/>
      <c r="R78" s="814"/>
      <c r="S78" s="578" t="s">
        <v>6233</v>
      </c>
      <c r="T78" s="581" t="s">
        <v>3821</v>
      </c>
      <c r="U78" s="581" t="s">
        <v>3828</v>
      </c>
      <c r="V78" s="581" t="s">
        <v>3830</v>
      </c>
      <c r="W78" s="232" t="s">
        <v>6234</v>
      </c>
      <c r="X78" s="260">
        <v>45202</v>
      </c>
      <c r="Y78" s="260">
        <v>45290</v>
      </c>
      <c r="Z78" s="260"/>
      <c r="AA78" s="260"/>
      <c r="AB78" s="814"/>
      <c r="AC78" s="829"/>
      <c r="AD78" s="46">
        <f t="shared" si="24"/>
        <v>11000000</v>
      </c>
      <c r="AE78" s="46">
        <f t="shared" si="24"/>
        <v>11000000</v>
      </c>
      <c r="AF78" s="46">
        <f t="shared" si="24"/>
        <v>0</v>
      </c>
      <c r="AG78" s="46">
        <f t="shared" si="24"/>
        <v>0</v>
      </c>
      <c r="AH78" s="46">
        <f t="shared" si="24"/>
        <v>0</v>
      </c>
      <c r="AI78" s="46">
        <f t="shared" si="24"/>
        <v>0</v>
      </c>
      <c r="AJ78" s="46">
        <f t="shared" si="24"/>
        <v>0</v>
      </c>
      <c r="AK78" s="814"/>
      <c r="AL78" s="832"/>
      <c r="AM78" s="46">
        <f t="shared" si="2"/>
        <v>1000000</v>
      </c>
      <c r="AN78" s="49">
        <v>1000000</v>
      </c>
      <c r="AO78" s="49"/>
      <c r="AP78" s="49"/>
      <c r="AQ78" s="49"/>
      <c r="AR78" s="49"/>
      <c r="AS78" s="49"/>
      <c r="AT78" s="814"/>
      <c r="AU78" s="835"/>
      <c r="AV78" s="46">
        <f t="shared" si="3"/>
        <v>2500000</v>
      </c>
      <c r="AW78" s="49">
        <v>2500000</v>
      </c>
      <c r="AX78" s="49"/>
      <c r="AY78" s="49"/>
      <c r="AZ78" s="49"/>
      <c r="BA78" s="49"/>
      <c r="BB78" s="49"/>
      <c r="BC78" s="814"/>
      <c r="BD78" s="811"/>
      <c r="BE78" s="46">
        <f t="shared" si="4"/>
        <v>3500000</v>
      </c>
      <c r="BF78" s="49">
        <v>3500000</v>
      </c>
      <c r="BG78" s="49"/>
      <c r="BH78" s="49"/>
      <c r="BI78" s="49"/>
      <c r="BJ78" s="49"/>
      <c r="BK78" s="49"/>
      <c r="BL78" s="814"/>
      <c r="BM78" s="817"/>
      <c r="BN78" s="46">
        <f t="shared" si="5"/>
        <v>4000000</v>
      </c>
      <c r="BO78" s="49">
        <v>4000000</v>
      </c>
      <c r="BP78" s="49"/>
      <c r="BQ78" s="49"/>
      <c r="BR78" s="49"/>
      <c r="BS78" s="49"/>
      <c r="BT78" s="49"/>
      <c r="BU78" s="824"/>
      <c r="BV78" s="825"/>
      <c r="BW78" s="825"/>
      <c r="BX78" s="825"/>
      <c r="BY78" s="825"/>
      <c r="BZ78" s="825"/>
      <c r="CA78" s="825"/>
      <c r="CB78" s="825"/>
      <c r="CC78" s="826"/>
    </row>
    <row r="79" spans="1:81" s="58" customFormat="1" ht="40.200000000000003" customHeight="1" thickTop="1" x14ac:dyDescent="0.3">
      <c r="A79" s="34"/>
      <c r="B79" s="907"/>
      <c r="C79" s="869"/>
      <c r="D79" s="1264">
        <v>3201</v>
      </c>
      <c r="E79" s="1266" t="s">
        <v>6227</v>
      </c>
      <c r="F79" s="1703">
        <v>3201009</v>
      </c>
      <c r="G79" s="1266" t="s">
        <v>6235</v>
      </c>
      <c r="H79" s="1266" t="s">
        <v>6220</v>
      </c>
      <c r="I79" s="1703">
        <v>2021004540067</v>
      </c>
      <c r="J79" s="812">
        <v>706</v>
      </c>
      <c r="K79" s="854" t="str">
        <f>+[18]Metas!K810</f>
        <v>Estrategias desarrolladas para reducir y minimizar el impacto ambiental de los residuos sólidos y otros generados en el Departamento.</v>
      </c>
      <c r="L79" s="857">
        <v>0</v>
      </c>
      <c r="M79" s="860">
        <f t="shared" ref="M79:M109" si="61">SUM(N79:Q79)</f>
        <v>0</v>
      </c>
      <c r="N79" s="836">
        <v>0</v>
      </c>
      <c r="O79" s="839">
        <v>0</v>
      </c>
      <c r="P79" s="863">
        <v>0</v>
      </c>
      <c r="Q79" s="866">
        <v>0</v>
      </c>
      <c r="R79" s="812">
        <f>+$J79</f>
        <v>706</v>
      </c>
      <c r="S79" s="589" t="s">
        <v>6236</v>
      </c>
      <c r="T79" s="576" t="s">
        <v>3822</v>
      </c>
      <c r="U79" s="576" t="s">
        <v>3827</v>
      </c>
      <c r="V79" s="576" t="s">
        <v>3830</v>
      </c>
      <c r="W79" s="231" t="s">
        <v>6237</v>
      </c>
      <c r="X79" s="256">
        <v>44958</v>
      </c>
      <c r="Y79" s="256">
        <v>45016</v>
      </c>
      <c r="Z79" s="256"/>
      <c r="AA79" s="256"/>
      <c r="AB79" s="812">
        <f t="shared" ref="AB79" si="62">+$J79</f>
        <v>706</v>
      </c>
      <c r="AC79" s="827">
        <f t="shared" ref="AC79" si="63">+L79</f>
        <v>0</v>
      </c>
      <c r="AD79" s="44">
        <f t="shared" si="24"/>
        <v>5000000</v>
      </c>
      <c r="AE79" s="44">
        <f t="shared" si="24"/>
        <v>5000000</v>
      </c>
      <c r="AF79" s="44">
        <f t="shared" si="24"/>
        <v>0</v>
      </c>
      <c r="AG79" s="44">
        <f t="shared" si="24"/>
        <v>0</v>
      </c>
      <c r="AH79" s="44">
        <f t="shared" si="24"/>
        <v>0</v>
      </c>
      <c r="AI79" s="44">
        <f t="shared" si="24"/>
        <v>0</v>
      </c>
      <c r="AJ79" s="44">
        <f t="shared" si="24"/>
        <v>0</v>
      </c>
      <c r="AK79" s="812">
        <f t="shared" ref="AK79" si="64">+$J79</f>
        <v>706</v>
      </c>
      <c r="AL79" s="830">
        <f t="shared" ref="AL79:AL109" si="65">+N79</f>
        <v>0</v>
      </c>
      <c r="AM79" s="44">
        <f t="shared" si="2"/>
        <v>1000000</v>
      </c>
      <c r="AN79" s="47">
        <v>1000000</v>
      </c>
      <c r="AO79" s="47"/>
      <c r="AP79" s="47"/>
      <c r="AQ79" s="47"/>
      <c r="AR79" s="47"/>
      <c r="AS79" s="47"/>
      <c r="AT79" s="812">
        <f t="shared" ref="AT79" si="66">+$J79</f>
        <v>706</v>
      </c>
      <c r="AU79" s="833">
        <f t="shared" ref="AU79:AU109" si="67">+O79</f>
        <v>0</v>
      </c>
      <c r="AV79" s="44">
        <f t="shared" si="3"/>
        <v>1000000</v>
      </c>
      <c r="AW79" s="47">
        <v>1000000</v>
      </c>
      <c r="AX79" s="47"/>
      <c r="AY79" s="47"/>
      <c r="AZ79" s="47"/>
      <c r="BA79" s="47"/>
      <c r="BB79" s="47"/>
      <c r="BC79" s="812">
        <f t="shared" ref="BC79" si="68">+$J79</f>
        <v>706</v>
      </c>
      <c r="BD79" s="809">
        <f t="shared" ref="BD79:BD109" si="69">+P79</f>
        <v>0</v>
      </c>
      <c r="BE79" s="44">
        <f t="shared" si="4"/>
        <v>1000000</v>
      </c>
      <c r="BF79" s="47">
        <v>1000000</v>
      </c>
      <c r="BG79" s="47"/>
      <c r="BH79" s="47"/>
      <c r="BI79" s="47"/>
      <c r="BJ79" s="47"/>
      <c r="BK79" s="47"/>
      <c r="BL79" s="812">
        <f t="shared" ref="BL79" si="70">+$J79</f>
        <v>706</v>
      </c>
      <c r="BM79" s="815">
        <f t="shared" ref="BM79:BM109" si="71">+Q79</f>
        <v>0</v>
      </c>
      <c r="BN79" s="44">
        <f t="shared" si="5"/>
        <v>2000000</v>
      </c>
      <c r="BO79" s="47">
        <v>2000000</v>
      </c>
      <c r="BP79" s="47"/>
      <c r="BQ79" s="47"/>
      <c r="BR79" s="47"/>
      <c r="BS79" s="47"/>
      <c r="BT79" s="47"/>
      <c r="BU79" s="818"/>
      <c r="BV79" s="819"/>
      <c r="BW79" s="819"/>
      <c r="BX79" s="819"/>
      <c r="BY79" s="819"/>
      <c r="BZ79" s="819"/>
      <c r="CA79" s="819"/>
      <c r="CB79" s="819"/>
      <c r="CC79" s="820"/>
    </row>
    <row r="80" spans="1:81" s="58" customFormat="1" ht="40.200000000000003" customHeight="1" x14ac:dyDescent="0.3">
      <c r="A80" s="34"/>
      <c r="B80" s="907"/>
      <c r="C80" s="869"/>
      <c r="D80" s="919"/>
      <c r="E80" s="920"/>
      <c r="F80" s="1704"/>
      <c r="G80" s="920"/>
      <c r="H80" s="920"/>
      <c r="I80" s="1704"/>
      <c r="J80" s="813"/>
      <c r="K80" s="855"/>
      <c r="L80" s="858"/>
      <c r="M80" s="861"/>
      <c r="N80" s="837"/>
      <c r="O80" s="840"/>
      <c r="P80" s="864"/>
      <c r="Q80" s="867"/>
      <c r="R80" s="813"/>
      <c r="S80" s="589" t="s">
        <v>6238</v>
      </c>
      <c r="T80" s="579" t="s">
        <v>3822</v>
      </c>
      <c r="U80" s="579" t="s">
        <v>3827</v>
      </c>
      <c r="V80" s="579" t="s">
        <v>3830</v>
      </c>
      <c r="W80" s="39" t="s">
        <v>6239</v>
      </c>
      <c r="X80" s="31">
        <v>45017</v>
      </c>
      <c r="Y80" s="31">
        <v>45107</v>
      </c>
      <c r="Z80" s="31"/>
      <c r="AA80" s="31"/>
      <c r="AB80" s="813"/>
      <c r="AC80" s="828"/>
      <c r="AD80" s="51">
        <f t="shared" si="24"/>
        <v>5000000</v>
      </c>
      <c r="AE80" s="51">
        <f t="shared" si="24"/>
        <v>5000000</v>
      </c>
      <c r="AF80" s="51">
        <f t="shared" si="24"/>
        <v>0</v>
      </c>
      <c r="AG80" s="51">
        <f t="shared" si="24"/>
        <v>0</v>
      </c>
      <c r="AH80" s="51">
        <f t="shared" si="24"/>
        <v>0</v>
      </c>
      <c r="AI80" s="51">
        <f t="shared" si="24"/>
        <v>0</v>
      </c>
      <c r="AJ80" s="51">
        <f t="shared" si="24"/>
        <v>0</v>
      </c>
      <c r="AK80" s="813"/>
      <c r="AL80" s="831"/>
      <c r="AM80" s="51">
        <f t="shared" si="2"/>
        <v>1000000</v>
      </c>
      <c r="AN80" s="257">
        <v>1000000</v>
      </c>
      <c r="AO80" s="257"/>
      <c r="AP80" s="257"/>
      <c r="AQ80" s="257"/>
      <c r="AR80" s="257"/>
      <c r="AS80" s="257"/>
      <c r="AT80" s="813"/>
      <c r="AU80" s="834"/>
      <c r="AV80" s="51">
        <f t="shared" si="3"/>
        <v>1000000</v>
      </c>
      <c r="AW80" s="257">
        <v>1000000</v>
      </c>
      <c r="AX80" s="257"/>
      <c r="AY80" s="257"/>
      <c r="AZ80" s="257"/>
      <c r="BA80" s="257"/>
      <c r="BB80" s="257"/>
      <c r="BC80" s="813"/>
      <c r="BD80" s="810"/>
      <c r="BE80" s="51">
        <f t="shared" si="4"/>
        <v>1000000</v>
      </c>
      <c r="BF80" s="257">
        <v>1000000</v>
      </c>
      <c r="BG80" s="257"/>
      <c r="BH80" s="257"/>
      <c r="BI80" s="257"/>
      <c r="BJ80" s="257"/>
      <c r="BK80" s="257"/>
      <c r="BL80" s="813"/>
      <c r="BM80" s="816"/>
      <c r="BN80" s="51">
        <f t="shared" si="5"/>
        <v>2000000</v>
      </c>
      <c r="BO80" s="257">
        <v>2000000</v>
      </c>
      <c r="BP80" s="257"/>
      <c r="BQ80" s="257"/>
      <c r="BR80" s="257"/>
      <c r="BS80" s="257"/>
      <c r="BT80" s="257"/>
      <c r="BU80" s="821"/>
      <c r="BV80" s="822"/>
      <c r="BW80" s="822"/>
      <c r="BX80" s="822"/>
      <c r="BY80" s="822"/>
      <c r="BZ80" s="822"/>
      <c r="CA80" s="822"/>
      <c r="CB80" s="822"/>
      <c r="CC80" s="823"/>
    </row>
    <row r="81" spans="1:81" s="58" customFormat="1" ht="40.200000000000003" customHeight="1" x14ac:dyDescent="0.3">
      <c r="A81" s="34"/>
      <c r="B81" s="907"/>
      <c r="C81" s="869"/>
      <c r="D81" s="919"/>
      <c r="E81" s="920"/>
      <c r="F81" s="1704"/>
      <c r="G81" s="920"/>
      <c r="H81" s="920"/>
      <c r="I81" s="1704"/>
      <c r="J81" s="813"/>
      <c r="K81" s="855"/>
      <c r="L81" s="858"/>
      <c r="M81" s="861"/>
      <c r="N81" s="837"/>
      <c r="O81" s="840"/>
      <c r="P81" s="864"/>
      <c r="Q81" s="867"/>
      <c r="R81" s="813"/>
      <c r="S81" s="590" t="s">
        <v>6240</v>
      </c>
      <c r="T81" s="579" t="s">
        <v>3822</v>
      </c>
      <c r="U81" s="579" t="s">
        <v>3827</v>
      </c>
      <c r="V81" s="579" t="s">
        <v>3830</v>
      </c>
      <c r="W81" s="39" t="s">
        <v>6241</v>
      </c>
      <c r="X81" s="31">
        <v>45108</v>
      </c>
      <c r="Y81" s="31">
        <v>45199</v>
      </c>
      <c r="Z81" s="31"/>
      <c r="AA81" s="31"/>
      <c r="AB81" s="813"/>
      <c r="AC81" s="828"/>
      <c r="AD81" s="51">
        <f t="shared" si="24"/>
        <v>9000000</v>
      </c>
      <c r="AE81" s="51">
        <f t="shared" si="24"/>
        <v>9000000</v>
      </c>
      <c r="AF81" s="51">
        <f t="shared" si="24"/>
        <v>0</v>
      </c>
      <c r="AG81" s="51">
        <f t="shared" si="24"/>
        <v>0</v>
      </c>
      <c r="AH81" s="51">
        <f t="shared" si="24"/>
        <v>0</v>
      </c>
      <c r="AI81" s="51">
        <f t="shared" si="24"/>
        <v>0</v>
      </c>
      <c r="AJ81" s="51">
        <f t="shared" si="24"/>
        <v>0</v>
      </c>
      <c r="AK81" s="813"/>
      <c r="AL81" s="831"/>
      <c r="AM81" s="51">
        <f t="shared" si="2"/>
        <v>2000000</v>
      </c>
      <c r="AN81" s="257">
        <v>2000000</v>
      </c>
      <c r="AO81" s="257"/>
      <c r="AP81" s="257"/>
      <c r="AQ81" s="257"/>
      <c r="AR81" s="257"/>
      <c r="AS81" s="257"/>
      <c r="AT81" s="813"/>
      <c r="AU81" s="834"/>
      <c r="AV81" s="51">
        <f t="shared" si="3"/>
        <v>2000000</v>
      </c>
      <c r="AW81" s="257">
        <v>2000000</v>
      </c>
      <c r="AX81" s="257"/>
      <c r="AY81" s="257"/>
      <c r="AZ81" s="257"/>
      <c r="BA81" s="257"/>
      <c r="BB81" s="257"/>
      <c r="BC81" s="813"/>
      <c r="BD81" s="810"/>
      <c r="BE81" s="51">
        <f t="shared" si="4"/>
        <v>1000000</v>
      </c>
      <c r="BF81" s="257">
        <v>1000000</v>
      </c>
      <c r="BG81" s="257"/>
      <c r="BH81" s="257"/>
      <c r="BI81" s="257"/>
      <c r="BJ81" s="257"/>
      <c r="BK81" s="257"/>
      <c r="BL81" s="813"/>
      <c r="BM81" s="816"/>
      <c r="BN81" s="51">
        <f t="shared" si="5"/>
        <v>4000000</v>
      </c>
      <c r="BO81" s="257">
        <v>4000000</v>
      </c>
      <c r="BP81" s="257"/>
      <c r="BQ81" s="257"/>
      <c r="BR81" s="257"/>
      <c r="BS81" s="257"/>
      <c r="BT81" s="257"/>
      <c r="BU81" s="821"/>
      <c r="BV81" s="822"/>
      <c r="BW81" s="822"/>
      <c r="BX81" s="822"/>
      <c r="BY81" s="822"/>
      <c r="BZ81" s="822"/>
      <c r="CA81" s="822"/>
      <c r="CB81" s="822"/>
      <c r="CC81" s="823"/>
    </row>
    <row r="82" spans="1:81" s="58" customFormat="1" ht="40.200000000000003" customHeight="1" thickBot="1" x14ac:dyDescent="0.35">
      <c r="A82" s="34"/>
      <c r="B82" s="907"/>
      <c r="C82" s="869"/>
      <c r="D82" s="1265"/>
      <c r="E82" s="1267"/>
      <c r="F82" s="1705"/>
      <c r="G82" s="1267"/>
      <c r="H82" s="1267"/>
      <c r="I82" s="1705"/>
      <c r="J82" s="814"/>
      <c r="K82" s="856"/>
      <c r="L82" s="859"/>
      <c r="M82" s="862"/>
      <c r="N82" s="838"/>
      <c r="O82" s="841"/>
      <c r="P82" s="865"/>
      <c r="Q82" s="874"/>
      <c r="R82" s="814"/>
      <c r="S82" s="590" t="s">
        <v>6242</v>
      </c>
      <c r="T82" s="581" t="s">
        <v>3822</v>
      </c>
      <c r="U82" s="581" t="s">
        <v>3827</v>
      </c>
      <c r="V82" s="581" t="s">
        <v>3830</v>
      </c>
      <c r="W82" s="232" t="s">
        <v>6243</v>
      </c>
      <c r="X82" s="260">
        <v>45202</v>
      </c>
      <c r="Y82" s="260">
        <v>45290</v>
      </c>
      <c r="Z82" s="260"/>
      <c r="AA82" s="260"/>
      <c r="AB82" s="814"/>
      <c r="AC82" s="829"/>
      <c r="AD82" s="46">
        <f t="shared" si="24"/>
        <v>11000000</v>
      </c>
      <c r="AE82" s="46">
        <f t="shared" si="24"/>
        <v>11000000</v>
      </c>
      <c r="AF82" s="46">
        <f t="shared" si="24"/>
        <v>0</v>
      </c>
      <c r="AG82" s="46">
        <f t="shared" si="24"/>
        <v>0</v>
      </c>
      <c r="AH82" s="46">
        <f t="shared" si="24"/>
        <v>0</v>
      </c>
      <c r="AI82" s="46">
        <f t="shared" si="24"/>
        <v>0</v>
      </c>
      <c r="AJ82" s="46">
        <f t="shared" si="24"/>
        <v>0</v>
      </c>
      <c r="AK82" s="814"/>
      <c r="AL82" s="832"/>
      <c r="AM82" s="46">
        <f t="shared" si="2"/>
        <v>2000000</v>
      </c>
      <c r="AN82" s="49">
        <v>2000000</v>
      </c>
      <c r="AO82" s="49"/>
      <c r="AP82" s="49"/>
      <c r="AQ82" s="49"/>
      <c r="AR82" s="49"/>
      <c r="AS82" s="49"/>
      <c r="AT82" s="814"/>
      <c r="AU82" s="835"/>
      <c r="AV82" s="46">
        <f t="shared" si="3"/>
        <v>2000000</v>
      </c>
      <c r="AW82" s="49">
        <v>2000000</v>
      </c>
      <c r="AX82" s="49"/>
      <c r="AY82" s="49"/>
      <c r="AZ82" s="49"/>
      <c r="BA82" s="49"/>
      <c r="BB82" s="49"/>
      <c r="BC82" s="814"/>
      <c r="BD82" s="811"/>
      <c r="BE82" s="46">
        <f t="shared" si="4"/>
        <v>2000000</v>
      </c>
      <c r="BF82" s="49">
        <v>2000000</v>
      </c>
      <c r="BG82" s="49"/>
      <c r="BH82" s="49"/>
      <c r="BI82" s="49"/>
      <c r="BJ82" s="49"/>
      <c r="BK82" s="49"/>
      <c r="BL82" s="814"/>
      <c r="BM82" s="817"/>
      <c r="BN82" s="46">
        <f t="shared" si="5"/>
        <v>5000000</v>
      </c>
      <c r="BO82" s="49">
        <v>5000000</v>
      </c>
      <c r="BP82" s="49"/>
      <c r="BQ82" s="49"/>
      <c r="BR82" s="49"/>
      <c r="BS82" s="49"/>
      <c r="BT82" s="49"/>
      <c r="BU82" s="824"/>
      <c r="BV82" s="825"/>
      <c r="BW82" s="825"/>
      <c r="BX82" s="825"/>
      <c r="BY82" s="825"/>
      <c r="BZ82" s="825"/>
      <c r="CA82" s="825"/>
      <c r="CB82" s="825"/>
      <c r="CC82" s="826"/>
    </row>
    <row r="83" spans="1:81" s="58" customFormat="1" ht="40.200000000000003" customHeight="1" thickTop="1" x14ac:dyDescent="0.3">
      <c r="A83" s="34"/>
      <c r="B83" s="907"/>
      <c r="C83" s="869"/>
      <c r="D83" s="1264">
        <v>3201</v>
      </c>
      <c r="E83" s="1266" t="s">
        <v>6218</v>
      </c>
      <c r="F83" s="1703">
        <v>3201008</v>
      </c>
      <c r="G83" s="1266" t="s">
        <v>6244</v>
      </c>
      <c r="H83" s="1266" t="s">
        <v>6220</v>
      </c>
      <c r="I83" s="1703">
        <v>2021004540067</v>
      </c>
      <c r="J83" s="812">
        <v>707</v>
      </c>
      <c r="K83" s="854" t="str">
        <f>+[18]Metas!K811</f>
        <v>Modelo tecnológico diseñado como herramienta de información y difusión de las condiciones del aire como medida preventiva a la afluencia de personas en determinados espacios del territorio de Cúcuta y su área metropolitana.</v>
      </c>
      <c r="L83" s="857">
        <v>0</v>
      </c>
      <c r="M83" s="860">
        <f t="shared" si="61"/>
        <v>0</v>
      </c>
      <c r="N83" s="836">
        <v>0</v>
      </c>
      <c r="O83" s="839">
        <v>0</v>
      </c>
      <c r="P83" s="863">
        <v>0</v>
      </c>
      <c r="Q83" s="866">
        <v>0</v>
      </c>
      <c r="R83" s="812">
        <f>+$J83</f>
        <v>707</v>
      </c>
      <c r="S83" s="587" t="s">
        <v>6245</v>
      </c>
      <c r="T83" s="576" t="s">
        <v>3822</v>
      </c>
      <c r="U83" s="576" t="s">
        <v>3827</v>
      </c>
      <c r="V83" s="576" t="s">
        <v>3830</v>
      </c>
      <c r="W83" s="231" t="s">
        <v>6246</v>
      </c>
      <c r="X83" s="256">
        <v>44958</v>
      </c>
      <c r="Y83" s="256">
        <v>45016</v>
      </c>
      <c r="Z83" s="256"/>
      <c r="AA83" s="256"/>
      <c r="AB83" s="812">
        <f t="shared" ref="AB83" si="72">+$J83</f>
        <v>707</v>
      </c>
      <c r="AC83" s="827">
        <f t="shared" ref="AC83" si="73">+L83</f>
        <v>0</v>
      </c>
      <c r="AD83" s="44">
        <f t="shared" si="24"/>
        <v>3500000</v>
      </c>
      <c r="AE83" s="44">
        <f t="shared" si="24"/>
        <v>3500000</v>
      </c>
      <c r="AF83" s="44">
        <f t="shared" si="24"/>
        <v>0</v>
      </c>
      <c r="AG83" s="44">
        <f t="shared" si="24"/>
        <v>0</v>
      </c>
      <c r="AH83" s="44">
        <f t="shared" si="24"/>
        <v>0</v>
      </c>
      <c r="AI83" s="44">
        <f t="shared" si="24"/>
        <v>0</v>
      </c>
      <c r="AJ83" s="44">
        <f t="shared" si="24"/>
        <v>0</v>
      </c>
      <c r="AK83" s="812">
        <f t="shared" ref="AK83" si="74">+$J83</f>
        <v>707</v>
      </c>
      <c r="AL83" s="830">
        <f t="shared" si="65"/>
        <v>0</v>
      </c>
      <c r="AM83" s="44">
        <f t="shared" si="2"/>
        <v>1000000</v>
      </c>
      <c r="AN83" s="47">
        <v>1000000</v>
      </c>
      <c r="AO83" s="47"/>
      <c r="AP83" s="47"/>
      <c r="AQ83" s="47"/>
      <c r="AR83" s="47"/>
      <c r="AS83" s="47"/>
      <c r="AT83" s="812">
        <f t="shared" ref="AT83" si="75">+$J83</f>
        <v>707</v>
      </c>
      <c r="AU83" s="833">
        <f t="shared" si="67"/>
        <v>0</v>
      </c>
      <c r="AV83" s="44">
        <f t="shared" si="3"/>
        <v>1000000</v>
      </c>
      <c r="AW83" s="47">
        <v>1000000</v>
      </c>
      <c r="AX83" s="47"/>
      <c r="AY83" s="47"/>
      <c r="AZ83" s="47"/>
      <c r="BA83" s="47"/>
      <c r="BB83" s="47"/>
      <c r="BC83" s="812">
        <f t="shared" ref="BC83" si="76">+$J83</f>
        <v>707</v>
      </c>
      <c r="BD83" s="809">
        <f t="shared" si="69"/>
        <v>0</v>
      </c>
      <c r="BE83" s="44">
        <f t="shared" si="4"/>
        <v>500000</v>
      </c>
      <c r="BF83" s="47">
        <v>500000</v>
      </c>
      <c r="BG83" s="47"/>
      <c r="BH83" s="47"/>
      <c r="BI83" s="47"/>
      <c r="BJ83" s="47"/>
      <c r="BK83" s="47"/>
      <c r="BL83" s="812">
        <f t="shared" ref="BL83" si="77">+$J83</f>
        <v>707</v>
      </c>
      <c r="BM83" s="815">
        <f t="shared" si="71"/>
        <v>0</v>
      </c>
      <c r="BN83" s="44">
        <f t="shared" si="5"/>
        <v>1000000</v>
      </c>
      <c r="BO83" s="47">
        <v>1000000</v>
      </c>
      <c r="BP83" s="47"/>
      <c r="BQ83" s="47"/>
      <c r="BR83" s="47"/>
      <c r="BS83" s="47"/>
      <c r="BT83" s="47"/>
      <c r="BU83" s="818"/>
      <c r="BV83" s="819"/>
      <c r="BW83" s="819"/>
      <c r="BX83" s="819"/>
      <c r="BY83" s="819"/>
      <c r="BZ83" s="819"/>
      <c r="CA83" s="819"/>
      <c r="CB83" s="819"/>
      <c r="CC83" s="820"/>
    </row>
    <row r="84" spans="1:81" s="58" customFormat="1" ht="40.200000000000003" customHeight="1" x14ac:dyDescent="0.3">
      <c r="A84" s="34"/>
      <c r="B84" s="907"/>
      <c r="C84" s="869"/>
      <c r="D84" s="919"/>
      <c r="E84" s="920"/>
      <c r="F84" s="1704"/>
      <c r="G84" s="920"/>
      <c r="H84" s="920"/>
      <c r="I84" s="1704"/>
      <c r="J84" s="813"/>
      <c r="K84" s="855"/>
      <c r="L84" s="858"/>
      <c r="M84" s="861"/>
      <c r="N84" s="837"/>
      <c r="O84" s="840"/>
      <c r="P84" s="864"/>
      <c r="Q84" s="867"/>
      <c r="R84" s="813"/>
      <c r="S84" s="587" t="s">
        <v>6247</v>
      </c>
      <c r="T84" s="579" t="s">
        <v>3821</v>
      </c>
      <c r="U84" s="579" t="s">
        <v>3826</v>
      </c>
      <c r="V84" s="579" t="s">
        <v>3830</v>
      </c>
      <c r="W84" s="39" t="s">
        <v>6248</v>
      </c>
      <c r="X84" s="31">
        <v>45017</v>
      </c>
      <c r="Y84" s="31">
        <v>45199</v>
      </c>
      <c r="Z84" s="31"/>
      <c r="AA84" s="31"/>
      <c r="AB84" s="813"/>
      <c r="AC84" s="828"/>
      <c r="AD84" s="51">
        <f t="shared" si="24"/>
        <v>3500000</v>
      </c>
      <c r="AE84" s="51">
        <f t="shared" si="24"/>
        <v>3500000</v>
      </c>
      <c r="AF84" s="51">
        <f t="shared" si="24"/>
        <v>0</v>
      </c>
      <c r="AG84" s="51">
        <f t="shared" si="24"/>
        <v>0</v>
      </c>
      <c r="AH84" s="51">
        <f t="shared" si="24"/>
        <v>0</v>
      </c>
      <c r="AI84" s="51">
        <f t="shared" si="24"/>
        <v>0</v>
      </c>
      <c r="AJ84" s="51">
        <f t="shared" si="24"/>
        <v>0</v>
      </c>
      <c r="AK84" s="813"/>
      <c r="AL84" s="831"/>
      <c r="AM84" s="51">
        <f t="shared" si="2"/>
        <v>1000000</v>
      </c>
      <c r="AN84" s="257">
        <v>1000000</v>
      </c>
      <c r="AO84" s="257"/>
      <c r="AP84" s="257"/>
      <c r="AQ84" s="257"/>
      <c r="AR84" s="257"/>
      <c r="AS84" s="257"/>
      <c r="AT84" s="813"/>
      <c r="AU84" s="834"/>
      <c r="AV84" s="51">
        <f t="shared" si="3"/>
        <v>1000000</v>
      </c>
      <c r="AW84" s="257">
        <v>1000000</v>
      </c>
      <c r="AX84" s="257"/>
      <c r="AY84" s="257"/>
      <c r="AZ84" s="257"/>
      <c r="BA84" s="257"/>
      <c r="BB84" s="257"/>
      <c r="BC84" s="813"/>
      <c r="BD84" s="810"/>
      <c r="BE84" s="51">
        <f t="shared" si="4"/>
        <v>500000</v>
      </c>
      <c r="BF84" s="257">
        <v>500000</v>
      </c>
      <c r="BG84" s="257"/>
      <c r="BH84" s="257"/>
      <c r="BI84" s="257"/>
      <c r="BJ84" s="257"/>
      <c r="BK84" s="257"/>
      <c r="BL84" s="813"/>
      <c r="BM84" s="816"/>
      <c r="BN84" s="51">
        <f t="shared" si="5"/>
        <v>1000000</v>
      </c>
      <c r="BO84" s="257">
        <v>1000000</v>
      </c>
      <c r="BP84" s="257"/>
      <c r="BQ84" s="257"/>
      <c r="BR84" s="257"/>
      <c r="BS84" s="257"/>
      <c r="BT84" s="257"/>
      <c r="BU84" s="821"/>
      <c r="BV84" s="822"/>
      <c r="BW84" s="822"/>
      <c r="BX84" s="822"/>
      <c r="BY84" s="822"/>
      <c r="BZ84" s="822"/>
      <c r="CA84" s="822"/>
      <c r="CB84" s="822"/>
      <c r="CC84" s="823"/>
    </row>
    <row r="85" spans="1:81" s="58" customFormat="1" ht="40.200000000000003" customHeight="1" x14ac:dyDescent="0.3">
      <c r="A85" s="34"/>
      <c r="B85" s="907"/>
      <c r="C85" s="869"/>
      <c r="D85" s="919"/>
      <c r="E85" s="920"/>
      <c r="F85" s="1704"/>
      <c r="G85" s="920"/>
      <c r="H85" s="920"/>
      <c r="I85" s="1704"/>
      <c r="J85" s="813"/>
      <c r="K85" s="855"/>
      <c r="L85" s="858"/>
      <c r="M85" s="861"/>
      <c r="N85" s="837"/>
      <c r="O85" s="840"/>
      <c r="P85" s="864"/>
      <c r="Q85" s="867"/>
      <c r="R85" s="813"/>
      <c r="S85" s="587" t="s">
        <v>6249</v>
      </c>
      <c r="T85" s="579" t="s">
        <v>3821</v>
      </c>
      <c r="U85" s="579" t="s">
        <v>3828</v>
      </c>
      <c r="V85" s="579" t="s">
        <v>3830</v>
      </c>
      <c r="W85" s="39" t="s">
        <v>6250</v>
      </c>
      <c r="X85" s="31">
        <v>45202</v>
      </c>
      <c r="Y85" s="31">
        <v>45290</v>
      </c>
      <c r="Z85" s="31"/>
      <c r="AA85" s="31"/>
      <c r="AB85" s="813"/>
      <c r="AC85" s="828"/>
      <c r="AD85" s="51">
        <f t="shared" si="24"/>
        <v>9000000</v>
      </c>
      <c r="AE85" s="51">
        <f t="shared" si="24"/>
        <v>9000000</v>
      </c>
      <c r="AF85" s="51">
        <f t="shared" si="24"/>
        <v>0</v>
      </c>
      <c r="AG85" s="51">
        <f t="shared" si="24"/>
        <v>0</v>
      </c>
      <c r="AH85" s="51">
        <f t="shared" si="24"/>
        <v>0</v>
      </c>
      <c r="AI85" s="51">
        <f t="shared" si="24"/>
        <v>0</v>
      </c>
      <c r="AJ85" s="51">
        <f t="shared" si="24"/>
        <v>0</v>
      </c>
      <c r="AK85" s="813"/>
      <c r="AL85" s="831"/>
      <c r="AM85" s="51">
        <f t="shared" si="2"/>
        <v>2000000</v>
      </c>
      <c r="AN85" s="257">
        <v>2000000</v>
      </c>
      <c r="AO85" s="257"/>
      <c r="AP85" s="257"/>
      <c r="AQ85" s="257"/>
      <c r="AR85" s="257"/>
      <c r="AS85" s="257"/>
      <c r="AT85" s="813"/>
      <c r="AU85" s="834"/>
      <c r="AV85" s="51">
        <f t="shared" si="3"/>
        <v>2000000</v>
      </c>
      <c r="AW85" s="257">
        <v>2000000</v>
      </c>
      <c r="AX85" s="257"/>
      <c r="AY85" s="257"/>
      <c r="AZ85" s="257"/>
      <c r="BA85" s="257"/>
      <c r="BB85" s="257"/>
      <c r="BC85" s="813"/>
      <c r="BD85" s="810"/>
      <c r="BE85" s="51">
        <f t="shared" si="4"/>
        <v>700000</v>
      </c>
      <c r="BF85" s="257">
        <v>700000</v>
      </c>
      <c r="BG85" s="257"/>
      <c r="BH85" s="257"/>
      <c r="BI85" s="257"/>
      <c r="BJ85" s="257"/>
      <c r="BK85" s="257"/>
      <c r="BL85" s="813"/>
      <c r="BM85" s="816"/>
      <c r="BN85" s="51">
        <f t="shared" si="5"/>
        <v>4300000</v>
      </c>
      <c r="BO85" s="257">
        <v>4300000</v>
      </c>
      <c r="BP85" s="257"/>
      <c r="BQ85" s="257"/>
      <c r="BR85" s="257"/>
      <c r="BS85" s="257"/>
      <c r="BT85" s="257"/>
      <c r="BU85" s="821"/>
      <c r="BV85" s="822"/>
      <c r="BW85" s="822"/>
      <c r="BX85" s="822"/>
      <c r="BY85" s="822"/>
      <c r="BZ85" s="822"/>
      <c r="CA85" s="822"/>
      <c r="CB85" s="822"/>
      <c r="CC85" s="823"/>
    </row>
    <row r="86" spans="1:81" s="58" customFormat="1" ht="40.200000000000003" customHeight="1" thickBot="1" x14ac:dyDescent="0.35">
      <c r="A86" s="34"/>
      <c r="B86" s="907"/>
      <c r="C86" s="869"/>
      <c r="D86" s="1265"/>
      <c r="E86" s="1267"/>
      <c r="F86" s="1705"/>
      <c r="G86" s="1267"/>
      <c r="H86" s="1267"/>
      <c r="I86" s="1705"/>
      <c r="J86" s="814"/>
      <c r="K86" s="856"/>
      <c r="L86" s="859"/>
      <c r="M86" s="862"/>
      <c r="N86" s="838"/>
      <c r="O86" s="841"/>
      <c r="P86" s="865"/>
      <c r="Q86" s="874"/>
      <c r="R86" s="814"/>
      <c r="S86" s="232"/>
      <c r="T86" s="237"/>
      <c r="U86" s="237"/>
      <c r="V86" s="237"/>
      <c r="W86" s="232"/>
      <c r="X86" s="260"/>
      <c r="Y86" s="260"/>
      <c r="Z86" s="260"/>
      <c r="AA86" s="260"/>
      <c r="AB86" s="814"/>
      <c r="AC86" s="829"/>
      <c r="AD86" s="46">
        <f t="shared" si="24"/>
        <v>14000000</v>
      </c>
      <c r="AE86" s="46">
        <f t="shared" si="24"/>
        <v>14000000</v>
      </c>
      <c r="AF86" s="46">
        <f t="shared" si="24"/>
        <v>0</v>
      </c>
      <c r="AG86" s="46">
        <f t="shared" si="24"/>
        <v>0</v>
      </c>
      <c r="AH86" s="46">
        <f t="shared" si="24"/>
        <v>0</v>
      </c>
      <c r="AI86" s="46">
        <f t="shared" si="24"/>
        <v>0</v>
      </c>
      <c r="AJ86" s="46">
        <f t="shared" si="24"/>
        <v>0</v>
      </c>
      <c r="AK86" s="814"/>
      <c r="AL86" s="832"/>
      <c r="AM86" s="46">
        <f t="shared" si="2"/>
        <v>2000000</v>
      </c>
      <c r="AN86" s="49">
        <v>2000000</v>
      </c>
      <c r="AO86" s="49"/>
      <c r="AP86" s="49"/>
      <c r="AQ86" s="49"/>
      <c r="AR86" s="49"/>
      <c r="AS86" s="49"/>
      <c r="AT86" s="814"/>
      <c r="AU86" s="835"/>
      <c r="AV86" s="46">
        <f t="shared" si="3"/>
        <v>2000000</v>
      </c>
      <c r="AW86" s="49">
        <v>2000000</v>
      </c>
      <c r="AX86" s="49"/>
      <c r="AY86" s="49"/>
      <c r="AZ86" s="49"/>
      <c r="BA86" s="49"/>
      <c r="BB86" s="49"/>
      <c r="BC86" s="814"/>
      <c r="BD86" s="811"/>
      <c r="BE86" s="46">
        <f t="shared" si="4"/>
        <v>4000000</v>
      </c>
      <c r="BF86" s="49">
        <v>4000000</v>
      </c>
      <c r="BG86" s="49"/>
      <c r="BH86" s="49"/>
      <c r="BI86" s="49"/>
      <c r="BJ86" s="49"/>
      <c r="BK86" s="49"/>
      <c r="BL86" s="814"/>
      <c r="BM86" s="817"/>
      <c r="BN86" s="46">
        <f t="shared" si="5"/>
        <v>6000000</v>
      </c>
      <c r="BO86" s="49">
        <v>6000000</v>
      </c>
      <c r="BP86" s="49"/>
      <c r="BQ86" s="49"/>
      <c r="BR86" s="49"/>
      <c r="BS86" s="49"/>
      <c r="BT86" s="49"/>
      <c r="BU86" s="824"/>
      <c r="BV86" s="825"/>
      <c r="BW86" s="825"/>
      <c r="BX86" s="825"/>
      <c r="BY86" s="825"/>
      <c r="BZ86" s="825"/>
      <c r="CA86" s="825"/>
      <c r="CB86" s="825"/>
      <c r="CC86" s="826"/>
    </row>
    <row r="87" spans="1:81" s="58" customFormat="1" ht="40.200000000000003" customHeight="1" thickTop="1" x14ac:dyDescent="0.3">
      <c r="A87" s="34"/>
      <c r="B87" s="907"/>
      <c r="C87" s="869"/>
      <c r="D87" s="1264">
        <v>3201</v>
      </c>
      <c r="E87" s="1266" t="s">
        <v>6218</v>
      </c>
      <c r="F87" s="1703">
        <v>3201006</v>
      </c>
      <c r="G87" s="1707" t="s">
        <v>6251</v>
      </c>
      <c r="H87" s="1266" t="s">
        <v>6220</v>
      </c>
      <c r="I87" s="1703">
        <v>2021004540067</v>
      </c>
      <c r="J87" s="1729">
        <v>708</v>
      </c>
      <c r="K87" s="854" t="str">
        <f>+[18]Metas!K812</f>
        <v>Capacitaciones desarrolladas para orientar y apoyar la implementación de la norma ISO 14001 en 5 sectores productivos representativos del Departamento.</v>
      </c>
      <c r="L87" s="857">
        <v>3</v>
      </c>
      <c r="M87" s="860">
        <f t="shared" si="61"/>
        <v>3</v>
      </c>
      <c r="N87" s="836">
        <v>0</v>
      </c>
      <c r="O87" s="839">
        <v>0</v>
      </c>
      <c r="P87" s="863">
        <v>1.5</v>
      </c>
      <c r="Q87" s="866">
        <v>1.5</v>
      </c>
      <c r="R87" s="812">
        <f>+$J87</f>
        <v>708</v>
      </c>
      <c r="S87" s="587" t="s">
        <v>6245</v>
      </c>
      <c r="T87" s="576" t="s">
        <v>3822</v>
      </c>
      <c r="U87" s="576" t="s">
        <v>3827</v>
      </c>
      <c r="V87" s="576" t="s">
        <v>3830</v>
      </c>
      <c r="W87" s="231" t="s">
        <v>6246</v>
      </c>
      <c r="X87" s="256">
        <v>44958</v>
      </c>
      <c r="Y87" s="256">
        <v>45016</v>
      </c>
      <c r="Z87" s="256"/>
      <c r="AA87" s="256"/>
      <c r="AB87" s="812">
        <f t="shared" ref="AB87" si="78">+$J87</f>
        <v>708</v>
      </c>
      <c r="AC87" s="827">
        <f t="shared" ref="AC87" si="79">+L87</f>
        <v>3</v>
      </c>
      <c r="AD87" s="44">
        <f t="shared" si="24"/>
        <v>6000000</v>
      </c>
      <c r="AE87" s="44">
        <f t="shared" si="24"/>
        <v>6000000</v>
      </c>
      <c r="AF87" s="44">
        <f t="shared" si="24"/>
        <v>0</v>
      </c>
      <c r="AG87" s="44">
        <f t="shared" si="24"/>
        <v>0</v>
      </c>
      <c r="AH87" s="44">
        <f t="shared" si="24"/>
        <v>0</v>
      </c>
      <c r="AI87" s="44">
        <f t="shared" si="24"/>
        <v>0</v>
      </c>
      <c r="AJ87" s="44">
        <f t="shared" si="24"/>
        <v>0</v>
      </c>
      <c r="AK87" s="812">
        <f t="shared" ref="AK87" si="80">+$J87</f>
        <v>708</v>
      </c>
      <c r="AL87" s="830">
        <f t="shared" si="65"/>
        <v>0</v>
      </c>
      <c r="AM87" s="44">
        <f t="shared" si="2"/>
        <v>1000000</v>
      </c>
      <c r="AN87" s="47">
        <v>1000000</v>
      </c>
      <c r="AO87" s="47"/>
      <c r="AP87" s="47"/>
      <c r="AQ87" s="47"/>
      <c r="AR87" s="47"/>
      <c r="AS87" s="47"/>
      <c r="AT87" s="812">
        <f t="shared" ref="AT87" si="81">+$J87</f>
        <v>708</v>
      </c>
      <c r="AU87" s="833">
        <f t="shared" si="67"/>
        <v>0</v>
      </c>
      <c r="AV87" s="44">
        <f t="shared" si="3"/>
        <v>1000000</v>
      </c>
      <c r="AW87" s="47">
        <v>1000000</v>
      </c>
      <c r="AX87" s="47"/>
      <c r="AY87" s="47"/>
      <c r="AZ87" s="47"/>
      <c r="BA87" s="47"/>
      <c r="BB87" s="47"/>
      <c r="BC87" s="812">
        <f t="shared" ref="BC87" si="82">+$J87</f>
        <v>708</v>
      </c>
      <c r="BD87" s="809">
        <f t="shared" si="69"/>
        <v>1.5</v>
      </c>
      <c r="BE87" s="44">
        <f t="shared" si="4"/>
        <v>2000000</v>
      </c>
      <c r="BF87" s="47">
        <v>2000000</v>
      </c>
      <c r="BG87" s="47"/>
      <c r="BH87" s="47"/>
      <c r="BI87" s="47"/>
      <c r="BJ87" s="47"/>
      <c r="BK87" s="47"/>
      <c r="BL87" s="812">
        <f t="shared" ref="BL87" si="83">+$J87</f>
        <v>708</v>
      </c>
      <c r="BM87" s="815">
        <f t="shared" si="71"/>
        <v>1.5</v>
      </c>
      <c r="BN87" s="44">
        <f t="shared" si="5"/>
        <v>2000000</v>
      </c>
      <c r="BO87" s="47">
        <v>2000000</v>
      </c>
      <c r="BP87" s="47"/>
      <c r="BQ87" s="47"/>
      <c r="BR87" s="47"/>
      <c r="BS87" s="47"/>
      <c r="BT87" s="47"/>
      <c r="BU87" s="818"/>
      <c r="BV87" s="819"/>
      <c r="BW87" s="819"/>
      <c r="BX87" s="819"/>
      <c r="BY87" s="819"/>
      <c r="BZ87" s="819"/>
      <c r="CA87" s="819"/>
      <c r="CB87" s="819"/>
      <c r="CC87" s="820"/>
    </row>
    <row r="88" spans="1:81" s="58" customFormat="1" ht="40.200000000000003" customHeight="1" x14ac:dyDescent="0.3">
      <c r="A88" s="34"/>
      <c r="B88" s="907"/>
      <c r="C88" s="869"/>
      <c r="D88" s="919"/>
      <c r="E88" s="920"/>
      <c r="F88" s="1704"/>
      <c r="G88" s="1708"/>
      <c r="H88" s="920"/>
      <c r="I88" s="1704"/>
      <c r="J88" s="1730"/>
      <c r="K88" s="855"/>
      <c r="L88" s="858"/>
      <c r="M88" s="861"/>
      <c r="N88" s="837"/>
      <c r="O88" s="840"/>
      <c r="P88" s="864"/>
      <c r="Q88" s="867"/>
      <c r="R88" s="813"/>
      <c r="S88" s="587" t="s">
        <v>6247</v>
      </c>
      <c r="T88" s="579" t="s">
        <v>3821</v>
      </c>
      <c r="U88" s="579" t="s">
        <v>3826</v>
      </c>
      <c r="V88" s="579" t="s">
        <v>3830</v>
      </c>
      <c r="W88" s="39" t="s">
        <v>6248</v>
      </c>
      <c r="X88" s="31">
        <v>45017</v>
      </c>
      <c r="Y88" s="31">
        <v>45199</v>
      </c>
      <c r="Z88" s="31"/>
      <c r="AA88" s="31"/>
      <c r="AB88" s="813"/>
      <c r="AC88" s="828"/>
      <c r="AD88" s="51">
        <f t="shared" si="24"/>
        <v>10000000</v>
      </c>
      <c r="AE88" s="51">
        <f t="shared" si="24"/>
        <v>10000000</v>
      </c>
      <c r="AF88" s="51">
        <f t="shared" si="24"/>
        <v>0</v>
      </c>
      <c r="AG88" s="51">
        <f t="shared" ref="AG88:AJ150" si="84">+AP88+AY88+BH88+BQ88</f>
        <v>0</v>
      </c>
      <c r="AH88" s="51">
        <f t="shared" si="84"/>
        <v>0</v>
      </c>
      <c r="AI88" s="51">
        <f t="shared" si="84"/>
        <v>0</v>
      </c>
      <c r="AJ88" s="51">
        <f t="shared" si="84"/>
        <v>0</v>
      </c>
      <c r="AK88" s="813"/>
      <c r="AL88" s="831"/>
      <c r="AM88" s="51">
        <f t="shared" si="2"/>
        <v>1000000</v>
      </c>
      <c r="AN88" s="257">
        <v>1000000</v>
      </c>
      <c r="AO88" s="257"/>
      <c r="AP88" s="257"/>
      <c r="AQ88" s="257"/>
      <c r="AR88" s="257"/>
      <c r="AS88" s="257"/>
      <c r="AT88" s="813"/>
      <c r="AU88" s="834"/>
      <c r="AV88" s="51">
        <f t="shared" si="3"/>
        <v>2000000</v>
      </c>
      <c r="AW88" s="257">
        <v>2000000</v>
      </c>
      <c r="AX88" s="257"/>
      <c r="AY88" s="257"/>
      <c r="AZ88" s="257"/>
      <c r="BA88" s="257"/>
      <c r="BB88" s="257"/>
      <c r="BC88" s="813"/>
      <c r="BD88" s="810"/>
      <c r="BE88" s="51">
        <f t="shared" si="4"/>
        <v>3000000</v>
      </c>
      <c r="BF88" s="257">
        <v>3000000</v>
      </c>
      <c r="BG88" s="257"/>
      <c r="BH88" s="257"/>
      <c r="BI88" s="257"/>
      <c r="BJ88" s="257"/>
      <c r="BK88" s="257"/>
      <c r="BL88" s="813"/>
      <c r="BM88" s="816"/>
      <c r="BN88" s="51">
        <f t="shared" si="5"/>
        <v>4000000</v>
      </c>
      <c r="BO88" s="257">
        <v>4000000</v>
      </c>
      <c r="BP88" s="257"/>
      <c r="BQ88" s="257"/>
      <c r="BR88" s="257"/>
      <c r="BS88" s="257"/>
      <c r="BT88" s="257"/>
      <c r="BU88" s="821"/>
      <c r="BV88" s="822"/>
      <c r="BW88" s="822"/>
      <c r="BX88" s="822"/>
      <c r="BY88" s="822"/>
      <c r="BZ88" s="822"/>
      <c r="CA88" s="822"/>
      <c r="CB88" s="822"/>
      <c r="CC88" s="823"/>
    </row>
    <row r="89" spans="1:81" s="58" customFormat="1" ht="40.200000000000003" customHeight="1" x14ac:dyDescent="0.3">
      <c r="A89" s="34"/>
      <c r="B89" s="907"/>
      <c r="C89" s="869"/>
      <c r="D89" s="919"/>
      <c r="E89" s="920"/>
      <c r="F89" s="1704"/>
      <c r="G89" s="1708"/>
      <c r="H89" s="920"/>
      <c r="I89" s="1704"/>
      <c r="J89" s="1730"/>
      <c r="K89" s="855"/>
      <c r="L89" s="858"/>
      <c r="M89" s="861"/>
      <c r="N89" s="837"/>
      <c r="O89" s="840"/>
      <c r="P89" s="864"/>
      <c r="Q89" s="867"/>
      <c r="R89" s="813"/>
      <c r="S89" s="587" t="s">
        <v>6249</v>
      </c>
      <c r="T89" s="579" t="s">
        <v>3821</v>
      </c>
      <c r="U89" s="579" t="s">
        <v>3828</v>
      </c>
      <c r="V89" s="579" t="s">
        <v>3830</v>
      </c>
      <c r="W89" s="39" t="s">
        <v>6250</v>
      </c>
      <c r="X89" s="31">
        <v>45202</v>
      </c>
      <c r="Y89" s="31">
        <v>45290</v>
      </c>
      <c r="Z89" s="31"/>
      <c r="AA89" s="31"/>
      <c r="AB89" s="813"/>
      <c r="AC89" s="828"/>
      <c r="AD89" s="51">
        <f t="shared" ref="AD89:AF150" si="85">+AM89+AV89+BE89+BN89</f>
        <v>13000000</v>
      </c>
      <c r="AE89" s="51">
        <f t="shared" si="85"/>
        <v>13000000</v>
      </c>
      <c r="AF89" s="51">
        <f t="shared" si="85"/>
        <v>0</v>
      </c>
      <c r="AG89" s="51">
        <f t="shared" si="84"/>
        <v>0</v>
      </c>
      <c r="AH89" s="51">
        <f t="shared" si="84"/>
        <v>0</v>
      </c>
      <c r="AI89" s="51">
        <f t="shared" si="84"/>
        <v>0</v>
      </c>
      <c r="AJ89" s="51">
        <f t="shared" si="84"/>
        <v>0</v>
      </c>
      <c r="AK89" s="813"/>
      <c r="AL89" s="831"/>
      <c r="AM89" s="51">
        <f t="shared" si="2"/>
        <v>1000000</v>
      </c>
      <c r="AN89" s="257">
        <v>1000000</v>
      </c>
      <c r="AO89" s="257"/>
      <c r="AP89" s="257"/>
      <c r="AQ89" s="257"/>
      <c r="AR89" s="257"/>
      <c r="AS89" s="257"/>
      <c r="AT89" s="813"/>
      <c r="AU89" s="834"/>
      <c r="AV89" s="51">
        <f t="shared" si="3"/>
        <v>2000000</v>
      </c>
      <c r="AW89" s="257">
        <v>2000000</v>
      </c>
      <c r="AX89" s="257"/>
      <c r="AY89" s="257"/>
      <c r="AZ89" s="257"/>
      <c r="BA89" s="257"/>
      <c r="BB89" s="257"/>
      <c r="BC89" s="813"/>
      <c r="BD89" s="810"/>
      <c r="BE89" s="51">
        <f t="shared" si="4"/>
        <v>5000000</v>
      </c>
      <c r="BF89" s="257">
        <v>5000000</v>
      </c>
      <c r="BG89" s="257"/>
      <c r="BH89" s="257"/>
      <c r="BI89" s="257"/>
      <c r="BJ89" s="257"/>
      <c r="BK89" s="257"/>
      <c r="BL89" s="813"/>
      <c r="BM89" s="816"/>
      <c r="BN89" s="51">
        <f t="shared" si="5"/>
        <v>5000000</v>
      </c>
      <c r="BO89" s="257">
        <v>5000000</v>
      </c>
      <c r="BP89" s="257"/>
      <c r="BQ89" s="257"/>
      <c r="BR89" s="257"/>
      <c r="BS89" s="257"/>
      <c r="BT89" s="257"/>
      <c r="BU89" s="821"/>
      <c r="BV89" s="822"/>
      <c r="BW89" s="822"/>
      <c r="BX89" s="822"/>
      <c r="BY89" s="822"/>
      <c r="BZ89" s="822"/>
      <c r="CA89" s="822"/>
      <c r="CB89" s="822"/>
      <c r="CC89" s="823"/>
    </row>
    <row r="90" spans="1:81" s="58" customFormat="1" ht="40.200000000000003" customHeight="1" thickBot="1" x14ac:dyDescent="0.35">
      <c r="A90" s="34"/>
      <c r="B90" s="907"/>
      <c r="C90" s="870"/>
      <c r="D90" s="1265"/>
      <c r="E90" s="1267"/>
      <c r="F90" s="1705"/>
      <c r="G90" s="1709"/>
      <c r="H90" s="1267"/>
      <c r="I90" s="1705"/>
      <c r="J90" s="1731"/>
      <c r="K90" s="856"/>
      <c r="L90" s="859"/>
      <c r="M90" s="862"/>
      <c r="N90" s="838"/>
      <c r="O90" s="841"/>
      <c r="P90" s="865"/>
      <c r="Q90" s="874"/>
      <c r="R90" s="814"/>
      <c r="S90" s="232"/>
      <c r="T90" s="237"/>
      <c r="U90" s="237"/>
      <c r="V90" s="237"/>
      <c r="W90" s="232"/>
      <c r="X90" s="260"/>
      <c r="Y90" s="260"/>
      <c r="Z90" s="260"/>
      <c r="AA90" s="260"/>
      <c r="AB90" s="814"/>
      <c r="AC90" s="829"/>
      <c r="AD90" s="46">
        <f t="shared" si="85"/>
        <v>11000000</v>
      </c>
      <c r="AE90" s="46">
        <f t="shared" si="85"/>
        <v>11000000</v>
      </c>
      <c r="AF90" s="46">
        <f t="shared" si="85"/>
        <v>0</v>
      </c>
      <c r="AG90" s="46">
        <f t="shared" si="84"/>
        <v>0</v>
      </c>
      <c r="AH90" s="46">
        <f t="shared" si="84"/>
        <v>0</v>
      </c>
      <c r="AI90" s="46">
        <f t="shared" si="84"/>
        <v>0</v>
      </c>
      <c r="AJ90" s="46">
        <f t="shared" si="84"/>
        <v>0</v>
      </c>
      <c r="AK90" s="814"/>
      <c r="AL90" s="832"/>
      <c r="AM90" s="46">
        <f t="shared" si="2"/>
        <v>1000000</v>
      </c>
      <c r="AN90" s="49">
        <v>1000000</v>
      </c>
      <c r="AO90" s="49"/>
      <c r="AP90" s="49"/>
      <c r="AQ90" s="49"/>
      <c r="AR90" s="49"/>
      <c r="AS90" s="49"/>
      <c r="AT90" s="814"/>
      <c r="AU90" s="835"/>
      <c r="AV90" s="46">
        <f t="shared" si="3"/>
        <v>2500000</v>
      </c>
      <c r="AW90" s="49">
        <v>2500000</v>
      </c>
      <c r="AX90" s="49"/>
      <c r="AY90" s="49"/>
      <c r="AZ90" s="49"/>
      <c r="BA90" s="49"/>
      <c r="BB90" s="49"/>
      <c r="BC90" s="814"/>
      <c r="BD90" s="811"/>
      <c r="BE90" s="46">
        <f t="shared" si="4"/>
        <v>3500000</v>
      </c>
      <c r="BF90" s="49">
        <v>3500000</v>
      </c>
      <c r="BG90" s="49"/>
      <c r="BH90" s="49"/>
      <c r="BI90" s="49"/>
      <c r="BJ90" s="49"/>
      <c r="BK90" s="49"/>
      <c r="BL90" s="814"/>
      <c r="BM90" s="817"/>
      <c r="BN90" s="46">
        <f t="shared" si="5"/>
        <v>4000000</v>
      </c>
      <c r="BO90" s="49">
        <v>4000000</v>
      </c>
      <c r="BP90" s="49"/>
      <c r="BQ90" s="49"/>
      <c r="BR90" s="49"/>
      <c r="BS90" s="49"/>
      <c r="BT90" s="49"/>
      <c r="BU90" s="824"/>
      <c r="BV90" s="825"/>
      <c r="BW90" s="825"/>
      <c r="BX90" s="825"/>
      <c r="BY90" s="825"/>
      <c r="BZ90" s="825"/>
      <c r="CA90" s="825"/>
      <c r="CB90" s="825"/>
      <c r="CC90" s="826"/>
    </row>
    <row r="91" spans="1:81" s="58" customFormat="1" ht="40.200000000000003" customHeight="1" thickTop="1" x14ac:dyDescent="0.3">
      <c r="A91" s="34"/>
      <c r="B91" s="907"/>
      <c r="C91" s="1735" t="s">
        <v>1107</v>
      </c>
      <c r="D91" s="1264">
        <v>3201</v>
      </c>
      <c r="E91" s="1266" t="s">
        <v>6227</v>
      </c>
      <c r="F91" s="1703">
        <v>3201007</v>
      </c>
      <c r="G91" s="1266" t="s">
        <v>6252</v>
      </c>
      <c r="H91" s="1266" t="s">
        <v>6220</v>
      </c>
      <c r="I91" s="1703">
        <v>2021004540067</v>
      </c>
      <c r="J91" s="1729">
        <v>709</v>
      </c>
      <c r="K91" s="854" t="str">
        <f>+[18]Metas!K813</f>
        <v xml:space="preserve">Hogares operando en el Departamento para la protección de animales en abandono. </v>
      </c>
      <c r="L91" s="857">
        <v>0.3</v>
      </c>
      <c r="M91" s="860">
        <f t="shared" si="61"/>
        <v>0.3</v>
      </c>
      <c r="N91" s="836">
        <v>0</v>
      </c>
      <c r="O91" s="839">
        <v>0</v>
      </c>
      <c r="P91" s="863">
        <v>0</v>
      </c>
      <c r="Q91" s="866">
        <v>0.3</v>
      </c>
      <c r="R91" s="812">
        <f>+$J91</f>
        <v>709</v>
      </c>
      <c r="S91" s="1734" t="s">
        <v>6253</v>
      </c>
      <c r="T91" s="576" t="s">
        <v>3822</v>
      </c>
      <c r="U91" s="576" t="s">
        <v>3827</v>
      </c>
      <c r="V91" s="576" t="s">
        <v>3830</v>
      </c>
      <c r="W91" s="231" t="s">
        <v>6254</v>
      </c>
      <c r="X91" s="256">
        <v>44958</v>
      </c>
      <c r="Y91" s="256">
        <v>45016</v>
      </c>
      <c r="Z91" s="256"/>
      <c r="AA91" s="256"/>
      <c r="AB91" s="812">
        <f t="shared" ref="AB91" si="86">+$J91</f>
        <v>709</v>
      </c>
      <c r="AC91" s="827">
        <f t="shared" ref="AC91" si="87">+L91</f>
        <v>0.3</v>
      </c>
      <c r="AD91" s="44">
        <f t="shared" si="85"/>
        <v>5000000</v>
      </c>
      <c r="AE91" s="44">
        <f t="shared" si="85"/>
        <v>5000000</v>
      </c>
      <c r="AF91" s="44">
        <f t="shared" si="85"/>
        <v>0</v>
      </c>
      <c r="AG91" s="44">
        <f t="shared" si="84"/>
        <v>0</v>
      </c>
      <c r="AH91" s="44">
        <f t="shared" si="84"/>
        <v>0</v>
      </c>
      <c r="AI91" s="44">
        <f t="shared" si="84"/>
        <v>0</v>
      </c>
      <c r="AJ91" s="44">
        <f t="shared" si="84"/>
        <v>0</v>
      </c>
      <c r="AK91" s="812">
        <f t="shared" ref="AK91" si="88">+$J91</f>
        <v>709</v>
      </c>
      <c r="AL91" s="830">
        <f t="shared" si="65"/>
        <v>0</v>
      </c>
      <c r="AM91" s="44">
        <f t="shared" si="2"/>
        <v>1000000</v>
      </c>
      <c r="AN91" s="47">
        <v>1000000</v>
      </c>
      <c r="AO91" s="47"/>
      <c r="AP91" s="47"/>
      <c r="AQ91" s="47"/>
      <c r="AR91" s="47"/>
      <c r="AS91" s="47"/>
      <c r="AT91" s="812">
        <f t="shared" ref="AT91" si="89">+$J91</f>
        <v>709</v>
      </c>
      <c r="AU91" s="833">
        <f t="shared" si="67"/>
        <v>0</v>
      </c>
      <c r="AV91" s="44">
        <f t="shared" si="3"/>
        <v>1000000</v>
      </c>
      <c r="AW91" s="47">
        <v>1000000</v>
      </c>
      <c r="AX91" s="47"/>
      <c r="AY91" s="47"/>
      <c r="AZ91" s="47"/>
      <c r="BA91" s="47"/>
      <c r="BB91" s="47"/>
      <c r="BC91" s="812">
        <f t="shared" ref="BC91" si="90">+$J91</f>
        <v>709</v>
      </c>
      <c r="BD91" s="809">
        <f t="shared" si="69"/>
        <v>0</v>
      </c>
      <c r="BE91" s="44">
        <f t="shared" si="4"/>
        <v>1000000</v>
      </c>
      <c r="BF91" s="47">
        <v>1000000</v>
      </c>
      <c r="BG91" s="47"/>
      <c r="BH91" s="47"/>
      <c r="BI91" s="47"/>
      <c r="BJ91" s="47"/>
      <c r="BK91" s="47"/>
      <c r="BL91" s="812">
        <f t="shared" ref="BL91" si="91">+$J91</f>
        <v>709</v>
      </c>
      <c r="BM91" s="815">
        <f t="shared" si="71"/>
        <v>0.3</v>
      </c>
      <c r="BN91" s="44">
        <f t="shared" si="5"/>
        <v>2000000</v>
      </c>
      <c r="BO91" s="47">
        <v>2000000</v>
      </c>
      <c r="BP91" s="47"/>
      <c r="BQ91" s="47"/>
      <c r="BR91" s="47"/>
      <c r="BS91" s="47"/>
      <c r="BT91" s="47"/>
      <c r="BU91" s="818"/>
      <c r="BV91" s="819"/>
      <c r="BW91" s="819"/>
      <c r="BX91" s="819"/>
      <c r="BY91" s="819"/>
      <c r="BZ91" s="819"/>
      <c r="CA91" s="819"/>
      <c r="CB91" s="819"/>
      <c r="CC91" s="820"/>
    </row>
    <row r="92" spans="1:81" s="58" customFormat="1" ht="40.200000000000003" customHeight="1" x14ac:dyDescent="0.3">
      <c r="A92" s="34"/>
      <c r="B92" s="907"/>
      <c r="C92" s="1736"/>
      <c r="D92" s="919"/>
      <c r="E92" s="920"/>
      <c r="F92" s="1704"/>
      <c r="G92" s="920"/>
      <c r="H92" s="920"/>
      <c r="I92" s="1704"/>
      <c r="J92" s="1730"/>
      <c r="K92" s="855"/>
      <c r="L92" s="858"/>
      <c r="M92" s="861"/>
      <c r="N92" s="837"/>
      <c r="O92" s="840"/>
      <c r="P92" s="864"/>
      <c r="Q92" s="867"/>
      <c r="R92" s="813"/>
      <c r="S92" s="1734"/>
      <c r="T92" s="579"/>
      <c r="U92" s="579"/>
      <c r="V92" s="579"/>
      <c r="W92" s="39"/>
      <c r="X92" s="31"/>
      <c r="Y92" s="31"/>
      <c r="Z92" s="31"/>
      <c r="AA92" s="31"/>
      <c r="AB92" s="813"/>
      <c r="AC92" s="828"/>
      <c r="AD92" s="51">
        <f t="shared" si="85"/>
        <v>5000000</v>
      </c>
      <c r="AE92" s="51">
        <f t="shared" si="85"/>
        <v>5000000</v>
      </c>
      <c r="AF92" s="51">
        <f t="shared" si="85"/>
        <v>0</v>
      </c>
      <c r="AG92" s="51">
        <f t="shared" si="84"/>
        <v>0</v>
      </c>
      <c r="AH92" s="51">
        <f t="shared" si="84"/>
        <v>0</v>
      </c>
      <c r="AI92" s="51">
        <f t="shared" si="84"/>
        <v>0</v>
      </c>
      <c r="AJ92" s="51">
        <f t="shared" si="84"/>
        <v>0</v>
      </c>
      <c r="AK92" s="813"/>
      <c r="AL92" s="831"/>
      <c r="AM92" s="51">
        <f t="shared" si="2"/>
        <v>1000000</v>
      </c>
      <c r="AN92" s="257">
        <v>1000000</v>
      </c>
      <c r="AO92" s="257"/>
      <c r="AP92" s="257"/>
      <c r="AQ92" s="257"/>
      <c r="AR92" s="257"/>
      <c r="AS92" s="257"/>
      <c r="AT92" s="813"/>
      <c r="AU92" s="834"/>
      <c r="AV92" s="51">
        <f t="shared" si="3"/>
        <v>1000000</v>
      </c>
      <c r="AW92" s="257">
        <v>1000000</v>
      </c>
      <c r="AX92" s="257"/>
      <c r="AY92" s="257"/>
      <c r="AZ92" s="257"/>
      <c r="BA92" s="257"/>
      <c r="BB92" s="257"/>
      <c r="BC92" s="813"/>
      <c r="BD92" s="810"/>
      <c r="BE92" s="51">
        <f t="shared" si="4"/>
        <v>1000000</v>
      </c>
      <c r="BF92" s="257">
        <v>1000000</v>
      </c>
      <c r="BG92" s="257"/>
      <c r="BH92" s="257"/>
      <c r="BI92" s="257"/>
      <c r="BJ92" s="257"/>
      <c r="BK92" s="257"/>
      <c r="BL92" s="813"/>
      <c r="BM92" s="816"/>
      <c r="BN92" s="51">
        <f t="shared" si="5"/>
        <v>2000000</v>
      </c>
      <c r="BO92" s="257">
        <v>2000000</v>
      </c>
      <c r="BP92" s="257"/>
      <c r="BQ92" s="257"/>
      <c r="BR92" s="257"/>
      <c r="BS92" s="257"/>
      <c r="BT92" s="257"/>
      <c r="BU92" s="821"/>
      <c r="BV92" s="822"/>
      <c r="BW92" s="822"/>
      <c r="BX92" s="822"/>
      <c r="BY92" s="822"/>
      <c r="BZ92" s="822"/>
      <c r="CA92" s="822"/>
      <c r="CB92" s="822"/>
      <c r="CC92" s="823"/>
    </row>
    <row r="93" spans="1:81" s="58" customFormat="1" ht="40.200000000000003" customHeight="1" x14ac:dyDescent="0.3">
      <c r="A93" s="34"/>
      <c r="B93" s="907"/>
      <c r="C93" s="1736"/>
      <c r="D93" s="919"/>
      <c r="E93" s="920"/>
      <c r="F93" s="1704"/>
      <c r="G93" s="920"/>
      <c r="H93" s="920"/>
      <c r="I93" s="1704"/>
      <c r="J93" s="1730"/>
      <c r="K93" s="855"/>
      <c r="L93" s="858"/>
      <c r="M93" s="861"/>
      <c r="N93" s="837"/>
      <c r="O93" s="840"/>
      <c r="P93" s="864"/>
      <c r="Q93" s="867"/>
      <c r="R93" s="813"/>
      <c r="S93" s="586" t="s">
        <v>6255</v>
      </c>
      <c r="T93" s="579" t="s">
        <v>3822</v>
      </c>
      <c r="U93" s="579" t="s">
        <v>3827</v>
      </c>
      <c r="V93" s="579" t="s">
        <v>3830</v>
      </c>
      <c r="W93" s="39" t="s">
        <v>6256</v>
      </c>
      <c r="X93" s="31">
        <v>45017</v>
      </c>
      <c r="Y93" s="31">
        <v>45199</v>
      </c>
      <c r="Z93" s="31"/>
      <c r="AA93" s="31"/>
      <c r="AB93" s="813"/>
      <c r="AC93" s="828"/>
      <c r="AD93" s="51">
        <f t="shared" si="85"/>
        <v>9000000</v>
      </c>
      <c r="AE93" s="51">
        <f t="shared" si="85"/>
        <v>9000000</v>
      </c>
      <c r="AF93" s="51">
        <f t="shared" si="85"/>
        <v>0</v>
      </c>
      <c r="AG93" s="51">
        <f t="shared" si="84"/>
        <v>0</v>
      </c>
      <c r="AH93" s="51">
        <f t="shared" si="84"/>
        <v>0</v>
      </c>
      <c r="AI93" s="51">
        <f t="shared" si="84"/>
        <v>0</v>
      </c>
      <c r="AJ93" s="51">
        <f t="shared" si="84"/>
        <v>0</v>
      </c>
      <c r="AK93" s="813"/>
      <c r="AL93" s="831"/>
      <c r="AM93" s="51">
        <f t="shared" si="2"/>
        <v>2000000</v>
      </c>
      <c r="AN93" s="257">
        <v>2000000</v>
      </c>
      <c r="AO93" s="257"/>
      <c r="AP93" s="257"/>
      <c r="AQ93" s="257"/>
      <c r="AR93" s="257"/>
      <c r="AS93" s="257"/>
      <c r="AT93" s="813"/>
      <c r="AU93" s="834"/>
      <c r="AV93" s="51">
        <f t="shared" si="3"/>
        <v>2000000</v>
      </c>
      <c r="AW93" s="257">
        <v>2000000</v>
      </c>
      <c r="AX93" s="257"/>
      <c r="AY93" s="257"/>
      <c r="AZ93" s="257"/>
      <c r="BA93" s="257"/>
      <c r="BB93" s="257"/>
      <c r="BC93" s="813"/>
      <c r="BD93" s="810"/>
      <c r="BE93" s="51">
        <f t="shared" si="4"/>
        <v>1000000</v>
      </c>
      <c r="BF93" s="257">
        <v>1000000</v>
      </c>
      <c r="BG93" s="257"/>
      <c r="BH93" s="257"/>
      <c r="BI93" s="257"/>
      <c r="BJ93" s="257"/>
      <c r="BK93" s="257"/>
      <c r="BL93" s="813"/>
      <c r="BM93" s="816"/>
      <c r="BN93" s="51">
        <f t="shared" si="5"/>
        <v>4000000</v>
      </c>
      <c r="BO93" s="257">
        <v>4000000</v>
      </c>
      <c r="BP93" s="257"/>
      <c r="BQ93" s="257"/>
      <c r="BR93" s="257"/>
      <c r="BS93" s="257"/>
      <c r="BT93" s="257"/>
      <c r="BU93" s="821"/>
      <c r="BV93" s="822"/>
      <c r="BW93" s="822"/>
      <c r="BX93" s="822"/>
      <c r="BY93" s="822"/>
      <c r="BZ93" s="822"/>
      <c r="CA93" s="822"/>
      <c r="CB93" s="822"/>
      <c r="CC93" s="823"/>
    </row>
    <row r="94" spans="1:81" s="58" customFormat="1" ht="40.200000000000003" customHeight="1" thickBot="1" x14ac:dyDescent="0.35">
      <c r="A94" s="34"/>
      <c r="B94" s="908"/>
      <c r="C94" s="1737"/>
      <c r="D94" s="1265"/>
      <c r="E94" s="1267"/>
      <c r="F94" s="1705"/>
      <c r="G94" s="1267"/>
      <c r="H94" s="1267"/>
      <c r="I94" s="1705"/>
      <c r="J94" s="1731"/>
      <c r="K94" s="856"/>
      <c r="L94" s="859"/>
      <c r="M94" s="862"/>
      <c r="N94" s="838"/>
      <c r="O94" s="841"/>
      <c r="P94" s="865"/>
      <c r="Q94" s="874"/>
      <c r="R94" s="814"/>
      <c r="S94" s="586" t="s">
        <v>6257</v>
      </c>
      <c r="T94" s="581" t="s">
        <v>3821</v>
      </c>
      <c r="U94" s="581" t="s">
        <v>3826</v>
      </c>
      <c r="V94" s="581" t="s">
        <v>3830</v>
      </c>
      <c r="W94" s="232" t="s">
        <v>6258</v>
      </c>
      <c r="X94" s="260">
        <v>44837</v>
      </c>
      <c r="Y94" s="260">
        <v>44925</v>
      </c>
      <c r="Z94" s="260"/>
      <c r="AA94" s="260"/>
      <c r="AB94" s="814"/>
      <c r="AC94" s="829"/>
      <c r="AD94" s="46">
        <f t="shared" si="85"/>
        <v>11000000</v>
      </c>
      <c r="AE94" s="46">
        <f t="shared" si="85"/>
        <v>11000000</v>
      </c>
      <c r="AF94" s="46">
        <f t="shared" si="85"/>
        <v>0</v>
      </c>
      <c r="AG94" s="46">
        <f t="shared" si="84"/>
        <v>0</v>
      </c>
      <c r="AH94" s="46">
        <f t="shared" si="84"/>
        <v>0</v>
      </c>
      <c r="AI94" s="46">
        <f t="shared" si="84"/>
        <v>0</v>
      </c>
      <c r="AJ94" s="46">
        <f t="shared" si="84"/>
        <v>0</v>
      </c>
      <c r="AK94" s="814"/>
      <c r="AL94" s="832"/>
      <c r="AM94" s="46">
        <f t="shared" si="2"/>
        <v>2000000</v>
      </c>
      <c r="AN94" s="49">
        <v>2000000</v>
      </c>
      <c r="AO94" s="49"/>
      <c r="AP94" s="49"/>
      <c r="AQ94" s="49"/>
      <c r="AR94" s="49"/>
      <c r="AS94" s="49"/>
      <c r="AT94" s="814"/>
      <c r="AU94" s="835"/>
      <c r="AV94" s="46">
        <f t="shared" si="3"/>
        <v>2000000</v>
      </c>
      <c r="AW94" s="49">
        <v>2000000</v>
      </c>
      <c r="AX94" s="49"/>
      <c r="AY94" s="49"/>
      <c r="AZ94" s="49"/>
      <c r="BA94" s="49"/>
      <c r="BB94" s="49"/>
      <c r="BC94" s="814"/>
      <c r="BD94" s="811"/>
      <c r="BE94" s="46">
        <f t="shared" si="4"/>
        <v>2000000</v>
      </c>
      <c r="BF94" s="49">
        <v>2000000</v>
      </c>
      <c r="BG94" s="49"/>
      <c r="BH94" s="49"/>
      <c r="BI94" s="49"/>
      <c r="BJ94" s="49"/>
      <c r="BK94" s="49"/>
      <c r="BL94" s="814"/>
      <c r="BM94" s="817"/>
      <c r="BN94" s="46">
        <f t="shared" si="5"/>
        <v>5000000</v>
      </c>
      <c r="BO94" s="49">
        <v>5000000</v>
      </c>
      <c r="BP94" s="49"/>
      <c r="BQ94" s="49"/>
      <c r="BR94" s="49"/>
      <c r="BS94" s="49"/>
      <c r="BT94" s="49"/>
      <c r="BU94" s="824"/>
      <c r="BV94" s="825"/>
      <c r="BW94" s="825"/>
      <c r="BX94" s="825"/>
      <c r="BY94" s="825"/>
      <c r="BZ94" s="825"/>
      <c r="CA94" s="825"/>
      <c r="CB94" s="825"/>
      <c r="CC94" s="826"/>
    </row>
    <row r="95" spans="1:81" ht="16.2" customHeight="1" thickTop="1" x14ac:dyDescent="0.3"/>
    <row r="96" spans="1:81" s="58" customFormat="1" ht="16.2" customHeight="1" x14ac:dyDescent="0.3">
      <c r="A96" s="34"/>
      <c r="B96" s="1166"/>
      <c r="C96" s="1159" t="s">
        <v>0</v>
      </c>
      <c r="D96" s="1159"/>
      <c r="E96" s="1159"/>
      <c r="F96" s="1159"/>
      <c r="G96" s="1159"/>
      <c r="H96" s="1159"/>
      <c r="I96" s="226"/>
      <c r="J96" s="252" t="s">
        <v>1</v>
      </c>
      <c r="K96" s="252"/>
      <c r="L96" s="1726" t="s">
        <v>3835</v>
      </c>
      <c r="M96" s="1727"/>
      <c r="N96" s="1727"/>
      <c r="O96" s="1727"/>
      <c r="P96" s="1727"/>
      <c r="Q96" s="1728"/>
      <c r="R96" s="1158" t="s">
        <v>0</v>
      </c>
      <c r="S96" s="1160"/>
      <c r="T96" s="1008" t="s">
        <v>1</v>
      </c>
      <c r="U96" s="1009"/>
      <c r="V96" s="1010"/>
      <c r="W96" s="1722" t="str">
        <f>+$L96</f>
        <v xml:space="preserve">SECRETARÌA DE MEDIO AMBIENTE, RECURSOS NATURALES Y SOSTENIBILIDAD </v>
      </c>
      <c r="X96" s="1723"/>
      <c r="Y96" s="1723"/>
      <c r="Z96" s="1723"/>
      <c r="AA96" s="1724"/>
      <c r="AB96" s="1158" t="s">
        <v>0</v>
      </c>
      <c r="AC96" s="1159"/>
      <c r="AD96" s="1159"/>
      <c r="AE96" s="1159"/>
      <c r="AF96" s="1159"/>
      <c r="AG96" s="1159"/>
      <c r="AH96" s="1159"/>
      <c r="AI96" s="1159"/>
      <c r="AJ96" s="1160"/>
      <c r="AK96" s="1132" t="s">
        <v>1</v>
      </c>
      <c r="AL96" s="1132"/>
      <c r="AM96" s="1132"/>
      <c r="AN96" s="1722" t="str">
        <f>+$L96</f>
        <v xml:space="preserve">SECRETARÌA DE MEDIO AMBIENTE, RECURSOS NATURALES Y SOSTENIBILIDAD </v>
      </c>
      <c r="AO96" s="1723"/>
      <c r="AP96" s="1723"/>
      <c r="AQ96" s="1723"/>
      <c r="AR96" s="1723"/>
      <c r="AS96" s="1724"/>
      <c r="AT96" s="1158" t="s">
        <v>0</v>
      </c>
      <c r="AU96" s="1159"/>
      <c r="AV96" s="1159"/>
      <c r="AW96" s="1159"/>
      <c r="AX96" s="1159"/>
      <c r="AY96" s="1159"/>
      <c r="AZ96" s="1159"/>
      <c r="BA96" s="1159"/>
      <c r="BB96" s="1160"/>
      <c r="BC96" s="1132" t="s">
        <v>1</v>
      </c>
      <c r="BD96" s="1132"/>
      <c r="BE96" s="1132"/>
      <c r="BF96" s="1725" t="str">
        <f>+$L96</f>
        <v xml:space="preserve">SECRETARÌA DE MEDIO AMBIENTE, RECURSOS NATURALES Y SOSTENIBILIDAD </v>
      </c>
      <c r="BG96" s="1725"/>
      <c r="BH96" s="1725"/>
      <c r="BI96" s="1725"/>
      <c r="BJ96" s="1725"/>
      <c r="BK96" s="1725"/>
      <c r="BL96" s="1158" t="s">
        <v>0</v>
      </c>
      <c r="BM96" s="1159"/>
      <c r="BN96" s="1159"/>
      <c r="BO96" s="1159"/>
      <c r="BP96" s="1159"/>
      <c r="BQ96" s="1159"/>
      <c r="BR96" s="1159"/>
      <c r="BS96" s="1159"/>
      <c r="BT96" s="1160"/>
      <c r="BU96" s="1132" t="s">
        <v>1</v>
      </c>
      <c r="BV96" s="1132"/>
      <c r="BW96" s="1132"/>
      <c r="BX96" s="1722" t="str">
        <f>+$L96</f>
        <v xml:space="preserve">SECRETARÌA DE MEDIO AMBIENTE, RECURSOS NATURALES Y SOSTENIBILIDAD </v>
      </c>
      <c r="BY96" s="1723"/>
      <c r="BZ96" s="1723"/>
      <c r="CA96" s="1723"/>
      <c r="CB96" s="1723"/>
      <c r="CC96" s="1724"/>
    </row>
    <row r="97" spans="1:81" s="58" customFormat="1" ht="16.2" customHeight="1" x14ac:dyDescent="0.3">
      <c r="A97" s="34"/>
      <c r="B97" s="1167"/>
      <c r="C97" s="1156" t="s">
        <v>1657</v>
      </c>
      <c r="D97" s="1156"/>
      <c r="E97" s="1156"/>
      <c r="F97" s="1156"/>
      <c r="G97" s="1156"/>
      <c r="H97" s="1156"/>
      <c r="I97" s="227"/>
      <c r="J97" s="252" t="s">
        <v>2</v>
      </c>
      <c r="K97" s="252"/>
      <c r="L97" s="1162"/>
      <c r="M97" s="1163"/>
      <c r="N97" s="1163"/>
      <c r="O97" s="1163"/>
      <c r="P97" s="1163"/>
      <c r="Q97" s="1164"/>
      <c r="R97" s="1155" t="s">
        <v>1657</v>
      </c>
      <c r="S97" s="1157"/>
      <c r="T97" s="1008" t="s">
        <v>2</v>
      </c>
      <c r="U97" s="1009"/>
      <c r="V97" s="1010"/>
      <c r="W97" s="821">
        <f>+$L97</f>
        <v>0</v>
      </c>
      <c r="X97" s="822"/>
      <c r="Y97" s="822"/>
      <c r="Z97" s="822"/>
      <c r="AA97" s="1165"/>
      <c r="AB97" s="1155" t="s">
        <v>1657</v>
      </c>
      <c r="AC97" s="1156"/>
      <c r="AD97" s="1156"/>
      <c r="AE97" s="1156"/>
      <c r="AF97" s="1156"/>
      <c r="AG97" s="1156"/>
      <c r="AH97" s="1156"/>
      <c r="AI97" s="1156"/>
      <c r="AJ97" s="1157"/>
      <c r="AK97" s="1132" t="s">
        <v>2</v>
      </c>
      <c r="AL97" s="1132"/>
      <c r="AM97" s="1132"/>
      <c r="AN97" s="1359">
        <f>+$L97</f>
        <v>0</v>
      </c>
      <c r="AO97" s="1360"/>
      <c r="AP97" s="1360"/>
      <c r="AQ97" s="1360"/>
      <c r="AR97" s="1360"/>
      <c r="AS97" s="1361"/>
      <c r="AT97" s="1155" t="s">
        <v>1657</v>
      </c>
      <c r="AU97" s="1156"/>
      <c r="AV97" s="1156"/>
      <c r="AW97" s="1156"/>
      <c r="AX97" s="1156"/>
      <c r="AY97" s="1156"/>
      <c r="AZ97" s="1156"/>
      <c r="BA97" s="1156"/>
      <c r="BB97" s="1157"/>
      <c r="BC97" s="1132" t="s">
        <v>2</v>
      </c>
      <c r="BD97" s="1132"/>
      <c r="BE97" s="1132"/>
      <c r="BF97" s="1148">
        <f>+$L97</f>
        <v>0</v>
      </c>
      <c r="BG97" s="1148"/>
      <c r="BH97" s="1148"/>
      <c r="BI97" s="1148"/>
      <c r="BJ97" s="1148"/>
      <c r="BK97" s="1148"/>
      <c r="BL97" s="1155" t="s">
        <v>1657</v>
      </c>
      <c r="BM97" s="1156"/>
      <c r="BN97" s="1156"/>
      <c r="BO97" s="1156"/>
      <c r="BP97" s="1156"/>
      <c r="BQ97" s="1156"/>
      <c r="BR97" s="1156"/>
      <c r="BS97" s="1156"/>
      <c r="BT97" s="1157"/>
      <c r="BU97" s="1132" t="s">
        <v>2</v>
      </c>
      <c r="BV97" s="1132"/>
      <c r="BW97" s="1132"/>
      <c r="BX97" s="1148">
        <f>+$L97</f>
        <v>0</v>
      </c>
      <c r="BY97" s="1148"/>
      <c r="BZ97" s="1148"/>
      <c r="CA97" s="1148"/>
      <c r="CB97" s="1148"/>
      <c r="CC97" s="1148"/>
    </row>
    <row r="98" spans="1:81" s="58" customFormat="1" ht="16.2" customHeight="1" x14ac:dyDescent="0.3">
      <c r="A98" s="34"/>
      <c r="B98" s="1167"/>
      <c r="C98" s="1137" t="s">
        <v>3849</v>
      </c>
      <c r="D98" s="1137"/>
      <c r="E98" s="1137"/>
      <c r="F98" s="1137"/>
      <c r="G98" s="1137"/>
      <c r="H98" s="1137"/>
      <c r="I98" s="227"/>
      <c r="J98" s="252" t="s">
        <v>1656</v>
      </c>
      <c r="K98" s="252"/>
      <c r="L98" s="1716" t="s">
        <v>1080</v>
      </c>
      <c r="M98" s="1717"/>
      <c r="N98" s="1717"/>
      <c r="O98" s="1717"/>
      <c r="P98" s="1717"/>
      <c r="Q98" s="1718"/>
      <c r="R98" s="1136" t="s">
        <v>3849</v>
      </c>
      <c r="S98" s="1138"/>
      <c r="T98" s="1008" t="s">
        <v>1664</v>
      </c>
      <c r="U98" s="1009"/>
      <c r="V98" s="1010"/>
      <c r="W98" s="1719" t="str">
        <f>+$L98</f>
        <v xml:space="preserve">4. Hábitat </v>
      </c>
      <c r="X98" s="1720"/>
      <c r="Y98" s="1720"/>
      <c r="Z98" s="1720"/>
      <c r="AA98" s="1721"/>
      <c r="AB98" s="1136" t="s">
        <v>3849</v>
      </c>
      <c r="AC98" s="1137"/>
      <c r="AD98" s="1137"/>
      <c r="AE98" s="1137"/>
      <c r="AF98" s="1137"/>
      <c r="AG98" s="1137"/>
      <c r="AH98" s="1137"/>
      <c r="AI98" s="1137"/>
      <c r="AJ98" s="1138"/>
      <c r="AK98" s="1132" t="s">
        <v>1656</v>
      </c>
      <c r="AL98" s="1132"/>
      <c r="AM98" s="1132"/>
      <c r="AN98" s="1716" t="str">
        <f>+$L98</f>
        <v xml:space="preserve">4. Hábitat </v>
      </c>
      <c r="AO98" s="1717"/>
      <c r="AP98" s="1717"/>
      <c r="AQ98" s="1717"/>
      <c r="AR98" s="1717"/>
      <c r="AS98" s="1718"/>
      <c r="AT98" s="1136" t="s">
        <v>3849</v>
      </c>
      <c r="AU98" s="1137"/>
      <c r="AV98" s="1137"/>
      <c r="AW98" s="1137"/>
      <c r="AX98" s="1137"/>
      <c r="AY98" s="1137"/>
      <c r="AZ98" s="1137"/>
      <c r="BA98" s="1137"/>
      <c r="BB98" s="1138"/>
      <c r="BC98" s="1132" t="s">
        <v>1656</v>
      </c>
      <c r="BD98" s="1132"/>
      <c r="BE98" s="1132"/>
      <c r="BF98" s="1715" t="str">
        <f>+$L98</f>
        <v xml:space="preserve">4. Hábitat </v>
      </c>
      <c r="BG98" s="1715"/>
      <c r="BH98" s="1715"/>
      <c r="BI98" s="1715"/>
      <c r="BJ98" s="1715"/>
      <c r="BK98" s="1715"/>
      <c r="BL98" s="1136" t="s">
        <v>3849</v>
      </c>
      <c r="BM98" s="1137"/>
      <c r="BN98" s="1137"/>
      <c r="BO98" s="1137"/>
      <c r="BP98" s="1137"/>
      <c r="BQ98" s="1137"/>
      <c r="BR98" s="1137"/>
      <c r="BS98" s="1137"/>
      <c r="BT98" s="1138"/>
      <c r="BU98" s="1132" t="s">
        <v>1656</v>
      </c>
      <c r="BV98" s="1132"/>
      <c r="BW98" s="1132"/>
      <c r="BX98" s="1715" t="str">
        <f>+$L98</f>
        <v xml:space="preserve">4. Hábitat </v>
      </c>
      <c r="BY98" s="1715"/>
      <c r="BZ98" s="1715"/>
      <c r="CA98" s="1715"/>
      <c r="CB98" s="1715"/>
      <c r="CC98" s="1715"/>
    </row>
    <row r="99" spans="1:81" s="58" customFormat="1" ht="16.2" customHeight="1" x14ac:dyDescent="0.3">
      <c r="A99" s="34"/>
      <c r="B99" s="1168"/>
      <c r="C99" s="1140"/>
      <c r="D99" s="1140"/>
      <c r="E99" s="1140"/>
      <c r="F99" s="1140"/>
      <c r="G99" s="1140"/>
      <c r="H99" s="1140"/>
      <c r="I99" s="228"/>
      <c r="J99" s="252" t="s">
        <v>1659</v>
      </c>
      <c r="K99" s="252"/>
      <c r="L99" s="1142" t="s">
        <v>1108</v>
      </c>
      <c r="M99" s="1143"/>
      <c r="N99" s="1143"/>
      <c r="O99" s="1143"/>
      <c r="P99" s="1143"/>
      <c r="Q99" s="1144"/>
      <c r="R99" s="1139"/>
      <c r="S99" s="1141"/>
      <c r="T99" s="1008" t="s">
        <v>1665</v>
      </c>
      <c r="U99" s="1009"/>
      <c r="V99" s="1010"/>
      <c r="W99" s="1145" t="str">
        <f>+$L99</f>
        <v>4.4 Más Oportunidades para la Mitigación y Adaptación al Cambio Climático.</v>
      </c>
      <c r="X99" s="1146"/>
      <c r="Y99" s="1146"/>
      <c r="Z99" s="1146"/>
      <c r="AA99" s="1147"/>
      <c r="AB99" s="1139"/>
      <c r="AC99" s="1140"/>
      <c r="AD99" s="1140"/>
      <c r="AE99" s="1140"/>
      <c r="AF99" s="1140"/>
      <c r="AG99" s="1140"/>
      <c r="AH99" s="1140"/>
      <c r="AI99" s="1140"/>
      <c r="AJ99" s="1141"/>
      <c r="AK99" s="1132" t="s">
        <v>1659</v>
      </c>
      <c r="AL99" s="1132"/>
      <c r="AM99" s="1132"/>
      <c r="AN99" s="1142" t="str">
        <f>+$L99</f>
        <v>4.4 Más Oportunidades para la Mitigación y Adaptación al Cambio Climático.</v>
      </c>
      <c r="AO99" s="1143"/>
      <c r="AP99" s="1143"/>
      <c r="AQ99" s="1143"/>
      <c r="AR99" s="1143"/>
      <c r="AS99" s="1144"/>
      <c r="AT99" s="1139"/>
      <c r="AU99" s="1140"/>
      <c r="AV99" s="1140"/>
      <c r="AW99" s="1140"/>
      <c r="AX99" s="1140"/>
      <c r="AY99" s="1140"/>
      <c r="AZ99" s="1140"/>
      <c r="BA99" s="1140"/>
      <c r="BB99" s="1141"/>
      <c r="BC99" s="1132" t="s">
        <v>1659</v>
      </c>
      <c r="BD99" s="1132"/>
      <c r="BE99" s="1132"/>
      <c r="BF99" s="1133" t="str">
        <f>+$L99</f>
        <v>4.4 Más Oportunidades para la Mitigación y Adaptación al Cambio Climático.</v>
      </c>
      <c r="BG99" s="1133"/>
      <c r="BH99" s="1133"/>
      <c r="BI99" s="1133"/>
      <c r="BJ99" s="1133"/>
      <c r="BK99" s="1133"/>
      <c r="BL99" s="1139"/>
      <c r="BM99" s="1140"/>
      <c r="BN99" s="1140"/>
      <c r="BO99" s="1140"/>
      <c r="BP99" s="1140"/>
      <c r="BQ99" s="1140"/>
      <c r="BR99" s="1140"/>
      <c r="BS99" s="1140"/>
      <c r="BT99" s="1141"/>
      <c r="BU99" s="1132" t="s">
        <v>1659</v>
      </c>
      <c r="BV99" s="1132"/>
      <c r="BW99" s="1132"/>
      <c r="BX99" s="1133" t="str">
        <f>+$L99</f>
        <v>4.4 Más Oportunidades para la Mitigación y Adaptación al Cambio Climático.</v>
      </c>
      <c r="BY99" s="1133"/>
      <c r="BZ99" s="1133"/>
      <c r="CA99" s="1133"/>
      <c r="CB99" s="1133"/>
      <c r="CC99" s="1133"/>
    </row>
    <row r="100" spans="1:81" ht="16.2" customHeight="1" thickBot="1" x14ac:dyDescent="0.35">
      <c r="B100" s="2"/>
      <c r="C100" s="2"/>
      <c r="D100" s="2"/>
      <c r="E100" s="2"/>
      <c r="F100" s="2"/>
      <c r="G100" s="2"/>
      <c r="H100" s="2"/>
      <c r="I100" s="2"/>
      <c r="J100" s="59"/>
      <c r="K100" s="1"/>
      <c r="L100" s="1"/>
      <c r="M100" s="1"/>
      <c r="N100" s="1"/>
      <c r="O100" s="1"/>
      <c r="P100" s="1"/>
      <c r="Q100" s="1"/>
      <c r="R100" s="1"/>
      <c r="S100" s="2"/>
      <c r="T100" s="2"/>
      <c r="U100" s="2"/>
      <c r="V100" s="2"/>
      <c r="W100" s="2"/>
      <c r="X100" s="60"/>
      <c r="Y100" s="60"/>
      <c r="Z100" s="60"/>
      <c r="AA100" s="25"/>
      <c r="AB100" s="25"/>
      <c r="AC100" s="1"/>
      <c r="AK100" s="25"/>
      <c r="AT100" s="25"/>
      <c r="BC100" s="25"/>
      <c r="BL100" s="25"/>
    </row>
    <row r="101" spans="1:81" ht="16.2" customHeight="1" thickBot="1" x14ac:dyDescent="0.35">
      <c r="A101" s="1"/>
      <c r="B101" s="1067" t="s">
        <v>3</v>
      </c>
      <c r="C101" s="1067" t="s">
        <v>1661</v>
      </c>
      <c r="D101" s="1134" t="s">
        <v>3813</v>
      </c>
      <c r="E101" s="1134" t="s">
        <v>3812</v>
      </c>
      <c r="F101" s="1126" t="s">
        <v>3814</v>
      </c>
      <c r="G101" s="1126" t="s">
        <v>3815</v>
      </c>
      <c r="H101" s="1126" t="s">
        <v>3816</v>
      </c>
      <c r="I101" s="1126" t="s">
        <v>3817</v>
      </c>
      <c r="J101" s="1125" t="s">
        <v>1662</v>
      </c>
      <c r="K101" s="1129" t="s">
        <v>1674</v>
      </c>
      <c r="L101" s="1094" t="s">
        <v>3850</v>
      </c>
      <c r="M101" s="1040" t="s">
        <v>1652</v>
      </c>
      <c r="N101" s="1113" t="s">
        <v>3851</v>
      </c>
      <c r="O101" s="1116" t="s">
        <v>3852</v>
      </c>
      <c r="P101" s="1119" t="s">
        <v>3853</v>
      </c>
      <c r="Q101" s="1122" t="s">
        <v>3854</v>
      </c>
      <c r="R101" s="1125" t="s">
        <v>1662</v>
      </c>
      <c r="S101" s="1108" t="s">
        <v>4</v>
      </c>
      <c r="T101" s="1107" t="s">
        <v>3818</v>
      </c>
      <c r="U101" s="1107" t="s">
        <v>3819</v>
      </c>
      <c r="V101" s="1107" t="s">
        <v>3820</v>
      </c>
      <c r="W101" s="1108" t="s">
        <v>5</v>
      </c>
      <c r="X101" s="1111" t="s">
        <v>6</v>
      </c>
      <c r="Y101" s="1112"/>
      <c r="Z101" s="1111" t="s">
        <v>7</v>
      </c>
      <c r="AA101" s="1112"/>
      <c r="AB101" s="1067" t="s">
        <v>1662</v>
      </c>
      <c r="AC101" s="1094" t="s">
        <v>3850</v>
      </c>
      <c r="AD101" s="1097" t="s">
        <v>3855</v>
      </c>
      <c r="AE101" s="1098"/>
      <c r="AF101" s="1098"/>
      <c r="AG101" s="1098"/>
      <c r="AH101" s="1098"/>
      <c r="AI101" s="1098"/>
      <c r="AJ101" s="1099"/>
      <c r="AK101" s="1100" t="s">
        <v>1662</v>
      </c>
      <c r="AL101" s="1101" t="s">
        <v>3856</v>
      </c>
      <c r="AM101" s="1104" t="s">
        <v>3857</v>
      </c>
      <c r="AN101" s="1105"/>
      <c r="AO101" s="1105"/>
      <c r="AP101" s="1105"/>
      <c r="AQ101" s="1105"/>
      <c r="AR101" s="1105"/>
      <c r="AS101" s="1106"/>
      <c r="AT101" s="1067" t="s">
        <v>1662</v>
      </c>
      <c r="AU101" s="1082" t="s">
        <v>3858</v>
      </c>
      <c r="AV101" s="1085" t="s">
        <v>3859</v>
      </c>
      <c r="AW101" s="1086"/>
      <c r="AX101" s="1086"/>
      <c r="AY101" s="1086"/>
      <c r="AZ101" s="1086"/>
      <c r="BA101" s="1086"/>
      <c r="BB101" s="1087"/>
      <c r="BC101" s="1067" t="s">
        <v>1662</v>
      </c>
      <c r="BD101" s="1088" t="s">
        <v>3860</v>
      </c>
      <c r="BE101" s="1091" t="s">
        <v>3861</v>
      </c>
      <c r="BF101" s="1092"/>
      <c r="BG101" s="1092"/>
      <c r="BH101" s="1092"/>
      <c r="BI101" s="1092"/>
      <c r="BJ101" s="1092"/>
      <c r="BK101" s="1093"/>
      <c r="BL101" s="1067" t="s">
        <v>1662</v>
      </c>
      <c r="BM101" s="1068" t="s">
        <v>3862</v>
      </c>
      <c r="BN101" s="1070" t="s">
        <v>3863</v>
      </c>
      <c r="BO101" s="1071"/>
      <c r="BP101" s="1071"/>
      <c r="BQ101" s="1071"/>
      <c r="BR101" s="1071"/>
      <c r="BS101" s="1071"/>
      <c r="BT101" s="1072"/>
      <c r="BU101" s="1073" t="s">
        <v>1663</v>
      </c>
      <c r="BV101" s="1074"/>
      <c r="BW101" s="1074"/>
      <c r="BX101" s="1074"/>
      <c r="BY101" s="1074"/>
      <c r="BZ101" s="1074"/>
      <c r="CA101" s="1074"/>
      <c r="CB101" s="1074"/>
      <c r="CC101" s="1075"/>
    </row>
    <row r="102" spans="1:81" ht="16.2" customHeight="1" x14ac:dyDescent="0.3">
      <c r="A102" s="1"/>
      <c r="B102" s="1067"/>
      <c r="C102" s="1067"/>
      <c r="D102" s="1134"/>
      <c r="E102" s="1134"/>
      <c r="F102" s="1127"/>
      <c r="G102" s="1127"/>
      <c r="H102" s="1127"/>
      <c r="I102" s="1127"/>
      <c r="J102" s="1125"/>
      <c r="K102" s="1129"/>
      <c r="L102" s="1095"/>
      <c r="M102" s="1130"/>
      <c r="N102" s="1114"/>
      <c r="O102" s="1117"/>
      <c r="P102" s="1120"/>
      <c r="Q102" s="1123"/>
      <c r="R102" s="1125"/>
      <c r="S102" s="1109"/>
      <c r="T102" s="1107"/>
      <c r="U102" s="1107"/>
      <c r="V102" s="1107"/>
      <c r="W102" s="1109"/>
      <c r="X102" s="390" t="s">
        <v>12</v>
      </c>
      <c r="Y102" s="390" t="s">
        <v>13</v>
      </c>
      <c r="Z102" s="390" t="s">
        <v>12</v>
      </c>
      <c r="AA102" s="390" t="s">
        <v>13</v>
      </c>
      <c r="AB102" s="1067"/>
      <c r="AC102" s="1095"/>
      <c r="AD102" s="1065" t="s">
        <v>8</v>
      </c>
      <c r="AE102" s="1061" t="s">
        <v>9</v>
      </c>
      <c r="AF102" s="1061"/>
      <c r="AG102" s="1061"/>
      <c r="AH102" s="1061"/>
      <c r="AI102" s="1062" t="s">
        <v>1653</v>
      </c>
      <c r="AJ102" s="1063" t="s">
        <v>10</v>
      </c>
      <c r="AK102" s="1067"/>
      <c r="AL102" s="1102"/>
      <c r="AM102" s="1059" t="s">
        <v>11</v>
      </c>
      <c r="AN102" s="1061" t="s">
        <v>9</v>
      </c>
      <c r="AO102" s="1061"/>
      <c r="AP102" s="1061"/>
      <c r="AQ102" s="1061"/>
      <c r="AR102" s="1062" t="s">
        <v>1653</v>
      </c>
      <c r="AS102" s="1063" t="s">
        <v>10</v>
      </c>
      <c r="AT102" s="1067"/>
      <c r="AU102" s="1083"/>
      <c r="AV102" s="1059" t="s">
        <v>11</v>
      </c>
      <c r="AW102" s="1061" t="s">
        <v>9</v>
      </c>
      <c r="AX102" s="1061"/>
      <c r="AY102" s="1061"/>
      <c r="AZ102" s="1061"/>
      <c r="BA102" s="1062" t="s">
        <v>1653</v>
      </c>
      <c r="BB102" s="1063" t="s">
        <v>10</v>
      </c>
      <c r="BC102" s="1067"/>
      <c r="BD102" s="1089"/>
      <c r="BE102" s="1059" t="s">
        <v>11</v>
      </c>
      <c r="BF102" s="1061" t="s">
        <v>9</v>
      </c>
      <c r="BG102" s="1061"/>
      <c r="BH102" s="1061"/>
      <c r="BI102" s="1061"/>
      <c r="BJ102" s="1062" t="s">
        <v>1653</v>
      </c>
      <c r="BK102" s="1063" t="s">
        <v>10</v>
      </c>
      <c r="BL102" s="1067"/>
      <c r="BM102" s="1068"/>
      <c r="BN102" s="1065" t="s">
        <v>11</v>
      </c>
      <c r="BO102" s="1061" t="s">
        <v>9</v>
      </c>
      <c r="BP102" s="1061"/>
      <c r="BQ102" s="1061"/>
      <c r="BR102" s="1061"/>
      <c r="BS102" s="1049" t="s">
        <v>1653</v>
      </c>
      <c r="BT102" s="1051" t="s">
        <v>10</v>
      </c>
      <c r="BU102" s="1076"/>
      <c r="BV102" s="1077"/>
      <c r="BW102" s="1077"/>
      <c r="BX102" s="1077"/>
      <c r="BY102" s="1077"/>
      <c r="BZ102" s="1077"/>
      <c r="CA102" s="1077"/>
      <c r="CB102" s="1077"/>
      <c r="CC102" s="1078"/>
    </row>
    <row r="103" spans="1:81" ht="16.2" customHeight="1" x14ac:dyDescent="0.3">
      <c r="A103" s="1"/>
      <c r="B103" s="1067"/>
      <c r="C103" s="1067"/>
      <c r="D103" s="1134"/>
      <c r="E103" s="1134"/>
      <c r="F103" s="1128"/>
      <c r="G103" s="1128"/>
      <c r="H103" s="1128"/>
      <c r="I103" s="1128"/>
      <c r="J103" s="1125"/>
      <c r="K103" s="1129"/>
      <c r="L103" s="1096"/>
      <c r="M103" s="1131"/>
      <c r="N103" s="1115"/>
      <c r="O103" s="1118"/>
      <c r="P103" s="1121"/>
      <c r="Q103" s="1124"/>
      <c r="R103" s="1125"/>
      <c r="S103" s="1110"/>
      <c r="T103" s="1107"/>
      <c r="U103" s="1107"/>
      <c r="V103" s="1107"/>
      <c r="W103" s="1110"/>
      <c r="X103" s="391" t="s">
        <v>1660</v>
      </c>
      <c r="Y103" s="391" t="s">
        <v>1660</v>
      </c>
      <c r="Z103" s="391" t="s">
        <v>1660</v>
      </c>
      <c r="AA103" s="391" t="s">
        <v>1660</v>
      </c>
      <c r="AB103" s="1067"/>
      <c r="AC103" s="1096"/>
      <c r="AD103" s="1066"/>
      <c r="AE103" s="392" t="s">
        <v>14</v>
      </c>
      <c r="AF103" s="392" t="s">
        <v>17</v>
      </c>
      <c r="AG103" s="392" t="s">
        <v>15</v>
      </c>
      <c r="AH103" s="392" t="s">
        <v>16</v>
      </c>
      <c r="AI103" s="1050"/>
      <c r="AJ103" s="1064"/>
      <c r="AK103" s="1067"/>
      <c r="AL103" s="1103"/>
      <c r="AM103" s="1060"/>
      <c r="AN103" s="392" t="s">
        <v>14</v>
      </c>
      <c r="AO103" s="392" t="s">
        <v>17</v>
      </c>
      <c r="AP103" s="392" t="s">
        <v>15</v>
      </c>
      <c r="AQ103" s="392" t="s">
        <v>16</v>
      </c>
      <c r="AR103" s="1050"/>
      <c r="AS103" s="1064"/>
      <c r="AT103" s="1067"/>
      <c r="AU103" s="1084"/>
      <c r="AV103" s="1060"/>
      <c r="AW103" s="392" t="s">
        <v>14</v>
      </c>
      <c r="AX103" s="392" t="s">
        <v>17</v>
      </c>
      <c r="AY103" s="392" t="s">
        <v>15</v>
      </c>
      <c r="AZ103" s="392" t="s">
        <v>16</v>
      </c>
      <c r="BA103" s="1050"/>
      <c r="BB103" s="1064"/>
      <c r="BC103" s="1067"/>
      <c r="BD103" s="1090"/>
      <c r="BE103" s="1060"/>
      <c r="BF103" s="392" t="s">
        <v>14</v>
      </c>
      <c r="BG103" s="392" t="s">
        <v>17</v>
      </c>
      <c r="BH103" s="392" t="s">
        <v>15</v>
      </c>
      <c r="BI103" s="392" t="s">
        <v>16</v>
      </c>
      <c r="BJ103" s="1050"/>
      <c r="BK103" s="1064"/>
      <c r="BL103" s="1067"/>
      <c r="BM103" s="1069"/>
      <c r="BN103" s="1066"/>
      <c r="BO103" s="392" t="s">
        <v>14</v>
      </c>
      <c r="BP103" s="392" t="s">
        <v>17</v>
      </c>
      <c r="BQ103" s="392" t="s">
        <v>15</v>
      </c>
      <c r="BR103" s="392" t="s">
        <v>16</v>
      </c>
      <c r="BS103" s="1050"/>
      <c r="BT103" s="1052"/>
      <c r="BU103" s="1079"/>
      <c r="BV103" s="1080"/>
      <c r="BW103" s="1080"/>
      <c r="BX103" s="1080"/>
      <c r="BY103" s="1080"/>
      <c r="BZ103" s="1080"/>
      <c r="CA103" s="1080"/>
      <c r="CB103" s="1080"/>
      <c r="CC103" s="1081"/>
    </row>
    <row r="104" spans="1:81" ht="16.2" customHeight="1" thickBot="1" x14ac:dyDescent="0.35">
      <c r="B104" s="2"/>
    </row>
    <row r="105" spans="1:81" s="58" customFormat="1" ht="54" customHeight="1" thickTop="1" thickBot="1" x14ac:dyDescent="0.35">
      <c r="A105" s="34"/>
      <c r="B105" s="906" t="s">
        <v>1109</v>
      </c>
      <c r="C105" s="868" t="s">
        <v>1113</v>
      </c>
      <c r="D105" s="1264">
        <v>3206</v>
      </c>
      <c r="E105" s="1266" t="s">
        <v>6259</v>
      </c>
      <c r="F105" s="1703">
        <v>3206007</v>
      </c>
      <c r="G105" s="1266" t="s">
        <v>6260</v>
      </c>
      <c r="H105" s="1266" t="s">
        <v>6261</v>
      </c>
      <c r="I105" s="1703">
        <v>2021004540153</v>
      </c>
      <c r="J105" s="1729">
        <v>710</v>
      </c>
      <c r="K105" s="854" t="str">
        <f>+[18]Metas!K816</f>
        <v>Programa de incentivos implementado por el uso de energías alternativas y/o renovables (Eólica, Hídrica, Solar u otras) en el Departamento.</v>
      </c>
      <c r="L105" s="857">
        <v>0.3</v>
      </c>
      <c r="M105" s="860">
        <f t="shared" si="61"/>
        <v>0.3</v>
      </c>
      <c r="N105" s="836">
        <v>0</v>
      </c>
      <c r="O105" s="839">
        <v>0</v>
      </c>
      <c r="P105" s="863">
        <v>0</v>
      </c>
      <c r="Q105" s="866">
        <v>0.3</v>
      </c>
      <c r="R105" s="812">
        <f>+$J105</f>
        <v>710</v>
      </c>
      <c r="S105" s="578" t="s">
        <v>6262</v>
      </c>
      <c r="T105" s="576" t="s">
        <v>3822</v>
      </c>
      <c r="U105" s="576" t="s">
        <v>3826</v>
      </c>
      <c r="V105" s="576" t="s">
        <v>3830</v>
      </c>
      <c r="W105" s="591" t="s">
        <v>6263</v>
      </c>
      <c r="X105" s="256">
        <v>44958</v>
      </c>
      <c r="Y105" s="256">
        <v>45016</v>
      </c>
      <c r="Z105" s="256"/>
      <c r="AA105" s="256"/>
      <c r="AB105" s="812">
        <f t="shared" ref="AB105" si="92">+$J105</f>
        <v>710</v>
      </c>
      <c r="AC105" s="827">
        <f t="shared" ref="AC105" si="93">+L105</f>
        <v>0.3</v>
      </c>
      <c r="AD105" s="44">
        <f t="shared" si="85"/>
        <v>4000000</v>
      </c>
      <c r="AE105" s="44">
        <f t="shared" si="85"/>
        <v>4000000</v>
      </c>
      <c r="AF105" s="44">
        <f t="shared" si="85"/>
        <v>0</v>
      </c>
      <c r="AG105" s="44">
        <f t="shared" si="84"/>
        <v>0</v>
      </c>
      <c r="AH105" s="44">
        <f t="shared" si="84"/>
        <v>0</v>
      </c>
      <c r="AI105" s="44">
        <f t="shared" si="84"/>
        <v>0</v>
      </c>
      <c r="AJ105" s="44">
        <f t="shared" si="84"/>
        <v>0</v>
      </c>
      <c r="AK105" s="812">
        <f t="shared" ref="AK105" si="94">+$J105</f>
        <v>710</v>
      </c>
      <c r="AL105" s="830">
        <f t="shared" si="65"/>
        <v>0</v>
      </c>
      <c r="AM105" s="44">
        <f t="shared" si="2"/>
        <v>1000000</v>
      </c>
      <c r="AN105" s="47">
        <v>1000000</v>
      </c>
      <c r="AO105" s="47"/>
      <c r="AP105" s="47"/>
      <c r="AQ105" s="47"/>
      <c r="AR105" s="47"/>
      <c r="AS105" s="47"/>
      <c r="AT105" s="812">
        <f t="shared" ref="AT105" si="95">+$J105</f>
        <v>710</v>
      </c>
      <c r="AU105" s="833">
        <f t="shared" si="67"/>
        <v>0</v>
      </c>
      <c r="AV105" s="44">
        <f t="shared" si="3"/>
        <v>1000000</v>
      </c>
      <c r="AW105" s="47">
        <v>1000000</v>
      </c>
      <c r="AX105" s="47"/>
      <c r="AY105" s="47"/>
      <c r="AZ105" s="47"/>
      <c r="BA105" s="47"/>
      <c r="BB105" s="47"/>
      <c r="BC105" s="812">
        <f t="shared" ref="BC105" si="96">+$J105</f>
        <v>710</v>
      </c>
      <c r="BD105" s="809">
        <f t="shared" si="69"/>
        <v>0</v>
      </c>
      <c r="BE105" s="44">
        <f t="shared" si="4"/>
        <v>1000000</v>
      </c>
      <c r="BF105" s="47">
        <v>1000000</v>
      </c>
      <c r="BG105" s="47"/>
      <c r="BH105" s="47"/>
      <c r="BI105" s="47"/>
      <c r="BJ105" s="47"/>
      <c r="BK105" s="47"/>
      <c r="BL105" s="812">
        <f t="shared" ref="BL105" si="97">+$J105</f>
        <v>710</v>
      </c>
      <c r="BM105" s="815">
        <f t="shared" si="71"/>
        <v>0.3</v>
      </c>
      <c r="BN105" s="44">
        <f t="shared" si="5"/>
        <v>1000000</v>
      </c>
      <c r="BO105" s="47">
        <v>1000000</v>
      </c>
      <c r="BP105" s="47"/>
      <c r="BQ105" s="47"/>
      <c r="BR105" s="47"/>
      <c r="BS105" s="47"/>
      <c r="BT105" s="47"/>
      <c r="BU105" s="818"/>
      <c r="BV105" s="819"/>
      <c r="BW105" s="819"/>
      <c r="BX105" s="819"/>
      <c r="BY105" s="819"/>
      <c r="BZ105" s="819"/>
      <c r="CA105" s="819"/>
      <c r="CB105" s="819"/>
      <c r="CC105" s="820"/>
    </row>
    <row r="106" spans="1:81" s="58" customFormat="1" ht="40.200000000000003" customHeight="1" x14ac:dyDescent="0.3">
      <c r="A106" s="34"/>
      <c r="B106" s="907"/>
      <c r="C106" s="869"/>
      <c r="D106" s="919"/>
      <c r="E106" s="920"/>
      <c r="F106" s="1704"/>
      <c r="G106" s="920"/>
      <c r="H106" s="920"/>
      <c r="I106" s="1704"/>
      <c r="J106" s="1730"/>
      <c r="K106" s="855"/>
      <c r="L106" s="858"/>
      <c r="M106" s="861"/>
      <c r="N106" s="837"/>
      <c r="O106" s="840"/>
      <c r="P106" s="864"/>
      <c r="Q106" s="867"/>
      <c r="R106" s="813"/>
      <c r="S106" s="1734" t="s">
        <v>6264</v>
      </c>
      <c r="T106" s="579" t="s">
        <v>3822</v>
      </c>
      <c r="U106" s="579" t="s">
        <v>3827</v>
      </c>
      <c r="V106" s="579" t="s">
        <v>3830</v>
      </c>
      <c r="W106" s="1711" t="s">
        <v>6265</v>
      </c>
      <c r="X106" s="31">
        <v>45017</v>
      </c>
      <c r="Y106" s="31">
        <v>45199</v>
      </c>
      <c r="Z106" s="31"/>
      <c r="AA106" s="31"/>
      <c r="AB106" s="813"/>
      <c r="AC106" s="828"/>
      <c r="AD106" s="1695">
        <f t="shared" si="85"/>
        <v>9000000</v>
      </c>
      <c r="AE106" s="1695">
        <f t="shared" si="85"/>
        <v>9000000</v>
      </c>
      <c r="AF106" s="51">
        <f t="shared" si="85"/>
        <v>0</v>
      </c>
      <c r="AG106" s="51">
        <f t="shared" si="84"/>
        <v>0</v>
      </c>
      <c r="AH106" s="51">
        <f t="shared" si="84"/>
        <v>0</v>
      </c>
      <c r="AI106" s="51">
        <f t="shared" si="84"/>
        <v>0</v>
      </c>
      <c r="AJ106" s="51">
        <f t="shared" si="84"/>
        <v>0</v>
      </c>
      <c r="AK106" s="813"/>
      <c r="AL106" s="831"/>
      <c r="AM106" s="1695">
        <f t="shared" ref="AM106:AM154" si="98">SUM(AN106:AS106)</f>
        <v>1000000</v>
      </c>
      <c r="AN106" s="1697">
        <v>1000000</v>
      </c>
      <c r="AO106" s="257"/>
      <c r="AP106" s="257"/>
      <c r="AQ106" s="257"/>
      <c r="AR106" s="257"/>
      <c r="AS106" s="257"/>
      <c r="AT106" s="813"/>
      <c r="AU106" s="834"/>
      <c r="AV106" s="1695">
        <f t="shared" ref="AV106:AV154" si="99">SUM(AW106:BB106)</f>
        <v>1000000</v>
      </c>
      <c r="AW106" s="1697">
        <v>1000000</v>
      </c>
      <c r="AX106" s="257"/>
      <c r="AY106" s="257"/>
      <c r="AZ106" s="257"/>
      <c r="BA106" s="257"/>
      <c r="BB106" s="257"/>
      <c r="BC106" s="813"/>
      <c r="BD106" s="810"/>
      <c r="BE106" s="1695">
        <f t="shared" ref="BE106:BE154" si="100">SUM(BF106:BK106)</f>
        <v>2000000</v>
      </c>
      <c r="BF106" s="1697">
        <v>2000000</v>
      </c>
      <c r="BG106" s="257"/>
      <c r="BH106" s="257"/>
      <c r="BI106" s="257"/>
      <c r="BJ106" s="257"/>
      <c r="BK106" s="257"/>
      <c r="BL106" s="813"/>
      <c r="BM106" s="816"/>
      <c r="BN106" s="1695">
        <f t="shared" ref="BN106:BN154" si="101">SUM(BO106:BT106)</f>
        <v>5000000</v>
      </c>
      <c r="BO106" s="1697">
        <v>5000000</v>
      </c>
      <c r="BP106" s="257"/>
      <c r="BQ106" s="257"/>
      <c r="BR106" s="257"/>
      <c r="BS106" s="257"/>
      <c r="BT106" s="257"/>
      <c r="BU106" s="821"/>
      <c r="BV106" s="822"/>
      <c r="BW106" s="822"/>
      <c r="BX106" s="822"/>
      <c r="BY106" s="822"/>
      <c r="BZ106" s="822"/>
      <c r="CA106" s="822"/>
      <c r="CB106" s="822"/>
      <c r="CC106" s="823"/>
    </row>
    <row r="107" spans="1:81" s="58" customFormat="1" ht="40.200000000000003" customHeight="1" thickBot="1" x14ac:dyDescent="0.35">
      <c r="A107" s="34"/>
      <c r="B107" s="907"/>
      <c r="C107" s="869"/>
      <c r="D107" s="919"/>
      <c r="E107" s="920"/>
      <c r="F107" s="1704"/>
      <c r="G107" s="920"/>
      <c r="H107" s="920"/>
      <c r="I107" s="1704"/>
      <c r="J107" s="1730"/>
      <c r="K107" s="855"/>
      <c r="L107" s="858"/>
      <c r="M107" s="861"/>
      <c r="N107" s="837"/>
      <c r="O107" s="840"/>
      <c r="P107" s="864"/>
      <c r="Q107" s="867"/>
      <c r="R107" s="813"/>
      <c r="S107" s="1734"/>
      <c r="T107" s="579"/>
      <c r="U107" s="579"/>
      <c r="V107" s="579"/>
      <c r="W107" s="1712"/>
      <c r="X107" s="31"/>
      <c r="Y107" s="31"/>
      <c r="Z107" s="31"/>
      <c r="AA107" s="31"/>
      <c r="AB107" s="813"/>
      <c r="AC107" s="828"/>
      <c r="AD107" s="1696"/>
      <c r="AE107" s="1696"/>
      <c r="AF107" s="51">
        <f t="shared" si="85"/>
        <v>0</v>
      </c>
      <c r="AG107" s="51">
        <f t="shared" si="84"/>
        <v>0</v>
      </c>
      <c r="AH107" s="51">
        <f t="shared" si="84"/>
        <v>0</v>
      </c>
      <c r="AI107" s="51">
        <f t="shared" si="84"/>
        <v>0</v>
      </c>
      <c r="AJ107" s="51">
        <f t="shared" si="84"/>
        <v>0</v>
      </c>
      <c r="AK107" s="813"/>
      <c r="AL107" s="831"/>
      <c r="AM107" s="1696"/>
      <c r="AN107" s="1698"/>
      <c r="AO107" s="257"/>
      <c r="AP107" s="257"/>
      <c r="AQ107" s="257"/>
      <c r="AR107" s="257"/>
      <c r="AS107" s="257"/>
      <c r="AT107" s="813"/>
      <c r="AU107" s="834"/>
      <c r="AV107" s="1696"/>
      <c r="AW107" s="1698"/>
      <c r="AX107" s="257"/>
      <c r="AY107" s="257"/>
      <c r="AZ107" s="257"/>
      <c r="BA107" s="257"/>
      <c r="BB107" s="257"/>
      <c r="BC107" s="813"/>
      <c r="BD107" s="810"/>
      <c r="BE107" s="1696"/>
      <c r="BF107" s="1698"/>
      <c r="BG107" s="257"/>
      <c r="BH107" s="257"/>
      <c r="BI107" s="257"/>
      <c r="BJ107" s="257"/>
      <c r="BK107" s="257"/>
      <c r="BL107" s="813"/>
      <c r="BM107" s="816"/>
      <c r="BN107" s="1696"/>
      <c r="BO107" s="1698"/>
      <c r="BP107" s="257"/>
      <c r="BQ107" s="257"/>
      <c r="BR107" s="257"/>
      <c r="BS107" s="257"/>
      <c r="BT107" s="257"/>
      <c r="BU107" s="821"/>
      <c r="BV107" s="822"/>
      <c r="BW107" s="822"/>
      <c r="BX107" s="822"/>
      <c r="BY107" s="822"/>
      <c r="BZ107" s="822"/>
      <c r="CA107" s="822"/>
      <c r="CB107" s="822"/>
      <c r="CC107" s="823"/>
    </row>
    <row r="108" spans="1:81" s="58" customFormat="1" ht="40.200000000000003" customHeight="1" thickBot="1" x14ac:dyDescent="0.35">
      <c r="A108" s="34"/>
      <c r="B108" s="907"/>
      <c r="C108" s="869"/>
      <c r="D108" s="1265"/>
      <c r="E108" s="1267"/>
      <c r="F108" s="1705"/>
      <c r="G108" s="1267"/>
      <c r="H108" s="1267"/>
      <c r="I108" s="1705"/>
      <c r="J108" s="1731"/>
      <c r="K108" s="856"/>
      <c r="L108" s="859"/>
      <c r="M108" s="862"/>
      <c r="N108" s="838"/>
      <c r="O108" s="841"/>
      <c r="P108" s="865"/>
      <c r="Q108" s="874"/>
      <c r="R108" s="814"/>
      <c r="S108" s="578" t="s">
        <v>6266</v>
      </c>
      <c r="T108" s="581" t="s">
        <v>3821</v>
      </c>
      <c r="U108" s="581" t="s">
        <v>3826</v>
      </c>
      <c r="V108" s="581" t="s">
        <v>3830</v>
      </c>
      <c r="W108" s="232" t="s">
        <v>6267</v>
      </c>
      <c r="X108" s="260">
        <v>45202</v>
      </c>
      <c r="Y108" s="260">
        <v>45290</v>
      </c>
      <c r="Z108" s="260"/>
      <c r="AA108" s="260"/>
      <c r="AB108" s="814"/>
      <c r="AC108" s="829"/>
      <c r="AD108" s="51">
        <f t="shared" ref="AD108:AE108" si="102">+AM108+AV108+BE108+BN108</f>
        <v>17000000</v>
      </c>
      <c r="AE108" s="51">
        <f t="shared" si="102"/>
        <v>17000000</v>
      </c>
      <c r="AF108" s="46">
        <f t="shared" si="85"/>
        <v>0</v>
      </c>
      <c r="AG108" s="46">
        <f t="shared" si="84"/>
        <v>0</v>
      </c>
      <c r="AH108" s="46">
        <f t="shared" si="84"/>
        <v>0</v>
      </c>
      <c r="AI108" s="46">
        <f t="shared" si="84"/>
        <v>0</v>
      </c>
      <c r="AJ108" s="46">
        <f t="shared" si="84"/>
        <v>0</v>
      </c>
      <c r="AK108" s="814"/>
      <c r="AL108" s="832"/>
      <c r="AM108" s="51">
        <f t="shared" ref="AM108" si="103">SUM(AN108:AS108)</f>
        <v>1000000</v>
      </c>
      <c r="AN108" s="257">
        <v>1000000</v>
      </c>
      <c r="AO108" s="49"/>
      <c r="AP108" s="49"/>
      <c r="AQ108" s="49"/>
      <c r="AR108" s="49"/>
      <c r="AS108" s="49"/>
      <c r="AT108" s="814"/>
      <c r="AU108" s="835"/>
      <c r="AV108" s="51">
        <f t="shared" ref="AV108" si="104">SUM(AW108:BB108)</f>
        <v>3000000</v>
      </c>
      <c r="AW108" s="257">
        <v>3000000</v>
      </c>
      <c r="AX108" s="49"/>
      <c r="AY108" s="49"/>
      <c r="AZ108" s="49"/>
      <c r="BA108" s="49"/>
      <c r="BB108" s="49"/>
      <c r="BC108" s="814"/>
      <c r="BD108" s="811"/>
      <c r="BE108" s="51">
        <f t="shared" ref="BE108" si="105">SUM(BF108:BK108)</f>
        <v>8000000</v>
      </c>
      <c r="BF108" s="257">
        <v>8000000</v>
      </c>
      <c r="BG108" s="49"/>
      <c r="BH108" s="49"/>
      <c r="BI108" s="49"/>
      <c r="BJ108" s="49"/>
      <c r="BK108" s="49"/>
      <c r="BL108" s="814"/>
      <c r="BM108" s="817"/>
      <c r="BN108" s="51">
        <f t="shared" ref="BN108" si="106">SUM(BO108:BT108)</f>
        <v>5000000</v>
      </c>
      <c r="BO108" s="257">
        <v>5000000</v>
      </c>
      <c r="BP108" s="49"/>
      <c r="BQ108" s="49"/>
      <c r="BR108" s="49"/>
      <c r="BS108" s="49"/>
      <c r="BT108" s="49"/>
      <c r="BU108" s="824"/>
      <c r="BV108" s="825"/>
      <c r="BW108" s="825"/>
      <c r="BX108" s="825"/>
      <c r="BY108" s="825"/>
      <c r="BZ108" s="825"/>
      <c r="CA108" s="825"/>
      <c r="CB108" s="825"/>
      <c r="CC108" s="826"/>
    </row>
    <row r="109" spans="1:81" s="58" customFormat="1" ht="40.200000000000003" customHeight="1" thickTop="1" x14ac:dyDescent="0.3">
      <c r="A109" s="34"/>
      <c r="B109" s="907"/>
      <c r="C109" s="869"/>
      <c r="D109" s="1264">
        <v>3206</v>
      </c>
      <c r="E109" s="1266" t="s">
        <v>6268</v>
      </c>
      <c r="F109" s="1703">
        <v>3206002</v>
      </c>
      <c r="G109" s="1266" t="s">
        <v>6269</v>
      </c>
      <c r="H109" s="1266" t="s">
        <v>6261</v>
      </c>
      <c r="I109" s="1703">
        <v>2021004540153</v>
      </c>
      <c r="J109" s="1729">
        <v>711</v>
      </c>
      <c r="K109" s="854" t="str">
        <f>+[18]Metas!K817</f>
        <v>Programa desarrollado sobre el uso, conservación y sostenibilidad de los recursos naturales, articulado al Plan departamental de extensión agropecuaria.</v>
      </c>
      <c r="L109" s="857">
        <v>0.1</v>
      </c>
      <c r="M109" s="860">
        <f t="shared" si="61"/>
        <v>0.1</v>
      </c>
      <c r="N109" s="836">
        <v>0</v>
      </c>
      <c r="O109" s="839">
        <v>0</v>
      </c>
      <c r="P109" s="863">
        <v>0</v>
      </c>
      <c r="Q109" s="866">
        <v>0.1</v>
      </c>
      <c r="R109" s="812">
        <f>+$J109</f>
        <v>711</v>
      </c>
      <c r="S109" s="587" t="s">
        <v>6270</v>
      </c>
      <c r="T109" s="576" t="s">
        <v>3822</v>
      </c>
      <c r="U109" s="576" t="s">
        <v>3826</v>
      </c>
      <c r="V109" s="576" t="s">
        <v>3830</v>
      </c>
      <c r="W109" s="231" t="s">
        <v>6271</v>
      </c>
      <c r="X109" s="256">
        <v>44958</v>
      </c>
      <c r="Y109" s="256">
        <v>45016</v>
      </c>
      <c r="Z109" s="256"/>
      <c r="AA109" s="256"/>
      <c r="AB109" s="812">
        <f t="shared" ref="AB109" si="107">+$J109</f>
        <v>711</v>
      </c>
      <c r="AC109" s="827">
        <f t="shared" ref="AC109" si="108">+L109</f>
        <v>0.1</v>
      </c>
      <c r="AD109" s="594">
        <f t="shared" si="85"/>
        <v>11000000</v>
      </c>
      <c r="AE109" s="594">
        <f t="shared" si="85"/>
        <v>11000000</v>
      </c>
      <c r="AF109" s="44">
        <f t="shared" si="85"/>
        <v>0</v>
      </c>
      <c r="AG109" s="44">
        <f t="shared" si="84"/>
        <v>0</v>
      </c>
      <c r="AH109" s="44">
        <f t="shared" si="84"/>
        <v>0</v>
      </c>
      <c r="AI109" s="44">
        <f t="shared" si="84"/>
        <v>0</v>
      </c>
      <c r="AJ109" s="44">
        <f t="shared" si="84"/>
        <v>0</v>
      </c>
      <c r="AK109" s="812">
        <f t="shared" ref="AK109" si="109">+$J109</f>
        <v>711</v>
      </c>
      <c r="AL109" s="830">
        <f t="shared" si="65"/>
        <v>0</v>
      </c>
      <c r="AM109" s="594">
        <f t="shared" si="98"/>
        <v>2000000</v>
      </c>
      <c r="AN109" s="595">
        <v>2000000</v>
      </c>
      <c r="AO109" s="47"/>
      <c r="AP109" s="47"/>
      <c r="AQ109" s="47"/>
      <c r="AR109" s="47"/>
      <c r="AS109" s="47"/>
      <c r="AT109" s="812">
        <f t="shared" ref="AT109" si="110">+$J109</f>
        <v>711</v>
      </c>
      <c r="AU109" s="833">
        <f t="shared" si="67"/>
        <v>0</v>
      </c>
      <c r="AV109" s="594">
        <f t="shared" si="99"/>
        <v>4000000</v>
      </c>
      <c r="AW109" s="595">
        <v>4000000</v>
      </c>
      <c r="AX109" s="47"/>
      <c r="AY109" s="47"/>
      <c r="AZ109" s="47"/>
      <c r="BA109" s="47"/>
      <c r="BB109" s="47"/>
      <c r="BC109" s="812">
        <f t="shared" ref="BC109" si="111">+$J109</f>
        <v>711</v>
      </c>
      <c r="BD109" s="809">
        <f t="shared" si="69"/>
        <v>0</v>
      </c>
      <c r="BE109" s="594">
        <f t="shared" si="100"/>
        <v>3000000</v>
      </c>
      <c r="BF109" s="595">
        <v>3000000</v>
      </c>
      <c r="BG109" s="47"/>
      <c r="BH109" s="47"/>
      <c r="BI109" s="47"/>
      <c r="BJ109" s="47"/>
      <c r="BK109" s="47"/>
      <c r="BL109" s="812">
        <f t="shared" ref="BL109" si="112">+$J109</f>
        <v>711</v>
      </c>
      <c r="BM109" s="815">
        <f t="shared" si="71"/>
        <v>0.1</v>
      </c>
      <c r="BN109" s="44">
        <f t="shared" si="101"/>
        <v>2000000</v>
      </c>
      <c r="BO109" s="47">
        <v>2000000</v>
      </c>
      <c r="BP109" s="47"/>
      <c r="BQ109" s="47"/>
      <c r="BR109" s="47"/>
      <c r="BS109" s="47"/>
      <c r="BT109" s="47"/>
      <c r="BU109" s="818"/>
      <c r="BV109" s="819"/>
      <c r="BW109" s="819"/>
      <c r="BX109" s="819"/>
      <c r="BY109" s="819"/>
      <c r="BZ109" s="819"/>
      <c r="CA109" s="819"/>
      <c r="CB109" s="819"/>
      <c r="CC109" s="820"/>
    </row>
    <row r="110" spans="1:81" s="58" customFormat="1" ht="40.200000000000003" customHeight="1" x14ac:dyDescent="0.3">
      <c r="A110" s="34"/>
      <c r="B110" s="907"/>
      <c r="C110" s="869"/>
      <c r="D110" s="919"/>
      <c r="E110" s="920"/>
      <c r="F110" s="1704"/>
      <c r="G110" s="920"/>
      <c r="H110" s="920"/>
      <c r="I110" s="1704"/>
      <c r="J110" s="1730"/>
      <c r="K110" s="855"/>
      <c r="L110" s="858"/>
      <c r="M110" s="861"/>
      <c r="N110" s="837"/>
      <c r="O110" s="840"/>
      <c r="P110" s="864"/>
      <c r="Q110" s="867"/>
      <c r="R110" s="813"/>
      <c r="S110" s="1733" t="s">
        <v>6272</v>
      </c>
      <c r="T110" s="579" t="s">
        <v>3822</v>
      </c>
      <c r="U110" s="579" t="s">
        <v>3827</v>
      </c>
      <c r="V110" s="579" t="s">
        <v>3830</v>
      </c>
      <c r="W110" s="875" t="s">
        <v>6273</v>
      </c>
      <c r="X110" s="31">
        <v>45017</v>
      </c>
      <c r="Y110" s="31">
        <v>45199</v>
      </c>
      <c r="Z110" s="31"/>
      <c r="AA110" s="31"/>
      <c r="AB110" s="813"/>
      <c r="AC110" s="828"/>
      <c r="AD110" s="1695">
        <f t="shared" si="85"/>
        <v>8000000</v>
      </c>
      <c r="AE110" s="1695">
        <f t="shared" si="85"/>
        <v>8000000</v>
      </c>
      <c r="AF110" s="51">
        <f t="shared" si="85"/>
        <v>0</v>
      </c>
      <c r="AG110" s="51">
        <f t="shared" si="84"/>
        <v>0</v>
      </c>
      <c r="AH110" s="51">
        <f t="shared" si="84"/>
        <v>0</v>
      </c>
      <c r="AI110" s="51">
        <f t="shared" si="84"/>
        <v>0</v>
      </c>
      <c r="AJ110" s="51">
        <f t="shared" si="84"/>
        <v>0</v>
      </c>
      <c r="AK110" s="813"/>
      <c r="AL110" s="831"/>
      <c r="AM110" s="1695">
        <f t="shared" si="98"/>
        <v>2000000</v>
      </c>
      <c r="AN110" s="1697">
        <v>2000000</v>
      </c>
      <c r="AO110" s="257"/>
      <c r="AP110" s="257"/>
      <c r="AQ110" s="257"/>
      <c r="AR110" s="257"/>
      <c r="AS110" s="257"/>
      <c r="AT110" s="813"/>
      <c r="AU110" s="834"/>
      <c r="AV110" s="1695">
        <f t="shared" si="99"/>
        <v>2000000</v>
      </c>
      <c r="AW110" s="1697">
        <v>2000000</v>
      </c>
      <c r="AX110" s="257"/>
      <c r="AY110" s="257"/>
      <c r="AZ110" s="257"/>
      <c r="BA110" s="257"/>
      <c r="BB110" s="257"/>
      <c r="BC110" s="813"/>
      <c r="BD110" s="810"/>
      <c r="BE110" s="1695">
        <f t="shared" si="100"/>
        <v>2000000</v>
      </c>
      <c r="BF110" s="1697">
        <v>2000000</v>
      </c>
      <c r="BG110" s="257"/>
      <c r="BH110" s="257"/>
      <c r="BI110" s="257"/>
      <c r="BJ110" s="257"/>
      <c r="BK110" s="257"/>
      <c r="BL110" s="813"/>
      <c r="BM110" s="816"/>
      <c r="BN110" s="1695">
        <f t="shared" si="101"/>
        <v>2000000</v>
      </c>
      <c r="BO110" s="1697">
        <v>2000000</v>
      </c>
      <c r="BP110" s="257"/>
      <c r="BQ110" s="257"/>
      <c r="BR110" s="257"/>
      <c r="BS110" s="257"/>
      <c r="BT110" s="257"/>
      <c r="BU110" s="821"/>
      <c r="BV110" s="822"/>
      <c r="BW110" s="822"/>
      <c r="BX110" s="822"/>
      <c r="BY110" s="822"/>
      <c r="BZ110" s="822"/>
      <c r="CA110" s="822"/>
      <c r="CB110" s="822"/>
      <c r="CC110" s="823"/>
    </row>
    <row r="111" spans="1:81" s="58" customFormat="1" ht="40.200000000000003" customHeight="1" x14ac:dyDescent="0.3">
      <c r="A111" s="34"/>
      <c r="B111" s="907"/>
      <c r="C111" s="869"/>
      <c r="D111" s="919"/>
      <c r="E111" s="920"/>
      <c r="F111" s="1704"/>
      <c r="G111" s="920"/>
      <c r="H111" s="920"/>
      <c r="I111" s="1704"/>
      <c r="J111" s="1730"/>
      <c r="K111" s="855"/>
      <c r="L111" s="858"/>
      <c r="M111" s="861"/>
      <c r="N111" s="837"/>
      <c r="O111" s="840"/>
      <c r="P111" s="864"/>
      <c r="Q111" s="867"/>
      <c r="R111" s="813"/>
      <c r="S111" s="1733"/>
      <c r="T111" s="579"/>
      <c r="U111" s="579"/>
      <c r="V111" s="579"/>
      <c r="W111" s="877"/>
      <c r="X111" s="31"/>
      <c r="Y111" s="31"/>
      <c r="Z111" s="31"/>
      <c r="AA111" s="31"/>
      <c r="AB111" s="813"/>
      <c r="AC111" s="828"/>
      <c r="AD111" s="1696"/>
      <c r="AE111" s="1696"/>
      <c r="AF111" s="51">
        <f t="shared" si="85"/>
        <v>0</v>
      </c>
      <c r="AG111" s="51">
        <f t="shared" si="84"/>
        <v>0</v>
      </c>
      <c r="AH111" s="51">
        <f t="shared" si="84"/>
        <v>0</v>
      </c>
      <c r="AI111" s="51">
        <f t="shared" si="84"/>
        <v>0</v>
      </c>
      <c r="AJ111" s="51">
        <f t="shared" si="84"/>
        <v>0</v>
      </c>
      <c r="AK111" s="813"/>
      <c r="AL111" s="831"/>
      <c r="AM111" s="1696"/>
      <c r="AN111" s="1698"/>
      <c r="AO111" s="257"/>
      <c r="AP111" s="257"/>
      <c r="AQ111" s="257"/>
      <c r="AR111" s="257"/>
      <c r="AS111" s="257"/>
      <c r="AT111" s="813"/>
      <c r="AU111" s="834"/>
      <c r="AV111" s="1696"/>
      <c r="AW111" s="1698"/>
      <c r="AX111" s="257"/>
      <c r="AY111" s="257"/>
      <c r="AZ111" s="257"/>
      <c r="BA111" s="257"/>
      <c r="BB111" s="257"/>
      <c r="BC111" s="813"/>
      <c r="BD111" s="810"/>
      <c r="BE111" s="1696"/>
      <c r="BF111" s="1698"/>
      <c r="BG111" s="257"/>
      <c r="BH111" s="257"/>
      <c r="BI111" s="257"/>
      <c r="BJ111" s="257"/>
      <c r="BK111" s="257"/>
      <c r="BL111" s="813"/>
      <c r="BM111" s="816"/>
      <c r="BN111" s="1696"/>
      <c r="BO111" s="1698"/>
      <c r="BP111" s="257"/>
      <c r="BQ111" s="257"/>
      <c r="BR111" s="257"/>
      <c r="BS111" s="257"/>
      <c r="BT111" s="257"/>
      <c r="BU111" s="821"/>
      <c r="BV111" s="822"/>
      <c r="BW111" s="822"/>
      <c r="BX111" s="822"/>
      <c r="BY111" s="822"/>
      <c r="BZ111" s="822"/>
      <c r="CA111" s="822"/>
      <c r="CB111" s="822"/>
      <c r="CC111" s="823"/>
    </row>
    <row r="112" spans="1:81" s="58" customFormat="1" ht="40.200000000000003" customHeight="1" thickBot="1" x14ac:dyDescent="0.35">
      <c r="A112" s="34"/>
      <c r="B112" s="907"/>
      <c r="C112" s="869"/>
      <c r="D112" s="1265"/>
      <c r="E112" s="1267"/>
      <c r="F112" s="1705"/>
      <c r="G112" s="1267"/>
      <c r="H112" s="1267"/>
      <c r="I112" s="1705"/>
      <c r="J112" s="1731"/>
      <c r="K112" s="856"/>
      <c r="L112" s="859"/>
      <c r="M112" s="862"/>
      <c r="N112" s="838"/>
      <c r="O112" s="841"/>
      <c r="P112" s="865"/>
      <c r="Q112" s="874"/>
      <c r="R112" s="814"/>
      <c r="S112" s="587" t="s">
        <v>6274</v>
      </c>
      <c r="T112" s="581" t="s">
        <v>3822</v>
      </c>
      <c r="U112" s="581" t="s">
        <v>3827</v>
      </c>
      <c r="V112" s="581" t="s">
        <v>3830</v>
      </c>
      <c r="W112" s="232" t="s">
        <v>6275</v>
      </c>
      <c r="X112" s="260">
        <v>45202</v>
      </c>
      <c r="Y112" s="260">
        <v>45290</v>
      </c>
      <c r="Z112" s="260"/>
      <c r="AA112" s="260"/>
      <c r="AB112" s="814"/>
      <c r="AC112" s="829"/>
      <c r="AD112" s="596">
        <f t="shared" si="85"/>
        <v>13000000</v>
      </c>
      <c r="AE112" s="596">
        <f t="shared" si="85"/>
        <v>11000000</v>
      </c>
      <c r="AF112" s="46">
        <f t="shared" si="85"/>
        <v>0</v>
      </c>
      <c r="AG112" s="46">
        <f t="shared" si="84"/>
        <v>0</v>
      </c>
      <c r="AH112" s="46">
        <f t="shared" si="84"/>
        <v>0</v>
      </c>
      <c r="AI112" s="46">
        <f t="shared" si="84"/>
        <v>0</v>
      </c>
      <c r="AJ112" s="46">
        <f t="shared" si="84"/>
        <v>0</v>
      </c>
      <c r="AK112" s="814"/>
      <c r="AL112" s="832"/>
      <c r="AM112" s="596">
        <f t="shared" si="98"/>
        <v>5000000</v>
      </c>
      <c r="AN112" s="597">
        <v>5000000</v>
      </c>
      <c r="AO112" s="49"/>
      <c r="AP112" s="49"/>
      <c r="AQ112" s="49"/>
      <c r="AR112" s="49"/>
      <c r="AS112" s="49"/>
      <c r="AT112" s="814"/>
      <c r="AU112" s="835"/>
      <c r="AV112" s="596">
        <f t="shared" si="99"/>
        <v>5000000</v>
      </c>
      <c r="AW112" s="597">
        <v>5000000</v>
      </c>
      <c r="AX112" s="49"/>
      <c r="AY112" s="49"/>
      <c r="AZ112" s="49"/>
      <c r="BA112" s="49"/>
      <c r="BB112" s="49"/>
      <c r="BC112" s="814"/>
      <c r="BD112" s="811"/>
      <c r="BE112" s="596">
        <v>2000000</v>
      </c>
      <c r="BF112" s="597">
        <v>0</v>
      </c>
      <c r="BG112" s="49"/>
      <c r="BH112" s="49"/>
      <c r="BI112" s="49"/>
      <c r="BJ112" s="49"/>
      <c r="BK112" s="49"/>
      <c r="BL112" s="814"/>
      <c r="BM112" s="817"/>
      <c r="BN112" s="46">
        <f t="shared" si="101"/>
        <v>1000000</v>
      </c>
      <c r="BO112" s="49">
        <v>1000000</v>
      </c>
      <c r="BP112" s="49"/>
      <c r="BQ112" s="49"/>
      <c r="BR112" s="49"/>
      <c r="BS112" s="49"/>
      <c r="BT112" s="49"/>
      <c r="BU112" s="824"/>
      <c r="BV112" s="825"/>
      <c r="BW112" s="825"/>
      <c r="BX112" s="825"/>
      <c r="BY112" s="825"/>
      <c r="BZ112" s="825"/>
      <c r="CA112" s="825"/>
      <c r="CB112" s="825"/>
      <c r="CC112" s="826"/>
    </row>
    <row r="113" spans="1:81" s="58" customFormat="1" ht="40.200000000000003" customHeight="1" thickTop="1" x14ac:dyDescent="0.3">
      <c r="A113" s="34"/>
      <c r="B113" s="907"/>
      <c r="C113" s="869"/>
      <c r="D113" s="1264">
        <v>3206</v>
      </c>
      <c r="E113" s="1266" t="s">
        <v>6259</v>
      </c>
      <c r="F113" s="1703">
        <v>3206003</v>
      </c>
      <c r="G113" s="1266" t="s">
        <v>6276</v>
      </c>
      <c r="H113" s="1266" t="s">
        <v>6261</v>
      </c>
      <c r="I113" s="1703">
        <v>2021004540153</v>
      </c>
      <c r="J113" s="1729">
        <v>712</v>
      </c>
      <c r="K113" s="854" t="str">
        <f>+[18]Metas!K818</f>
        <v>Proyecto implementado para la reconversión energética en dependencias de la Gobernación.</v>
      </c>
      <c r="L113" s="857">
        <v>0.4</v>
      </c>
      <c r="M113" s="860">
        <f t="shared" ref="M113" si="113">SUM(N113:Q113)</f>
        <v>0.4</v>
      </c>
      <c r="N113" s="836">
        <v>0</v>
      </c>
      <c r="O113" s="839">
        <v>0</v>
      </c>
      <c r="P113" s="863">
        <v>0</v>
      </c>
      <c r="Q113" s="866">
        <v>0.4</v>
      </c>
      <c r="R113" s="812">
        <f>+$J113</f>
        <v>712</v>
      </c>
      <c r="S113" s="578" t="s">
        <v>6277</v>
      </c>
      <c r="T113" s="576" t="s">
        <v>3822</v>
      </c>
      <c r="U113" s="576" t="s">
        <v>3826</v>
      </c>
      <c r="V113" s="576" t="s">
        <v>3830</v>
      </c>
      <c r="W113" s="231" t="s">
        <v>6278</v>
      </c>
      <c r="X113" s="256">
        <v>44958</v>
      </c>
      <c r="Y113" s="256">
        <v>45016</v>
      </c>
      <c r="Z113" s="256"/>
      <c r="AA113" s="256"/>
      <c r="AB113" s="812">
        <f t="shared" ref="AB113" si="114">+$J113</f>
        <v>712</v>
      </c>
      <c r="AC113" s="827">
        <f t="shared" ref="AC113" si="115">+L113</f>
        <v>0.4</v>
      </c>
      <c r="AD113" s="44">
        <f t="shared" si="85"/>
        <v>5000000</v>
      </c>
      <c r="AE113" s="44">
        <f t="shared" si="85"/>
        <v>5000000</v>
      </c>
      <c r="AF113" s="44">
        <f t="shared" si="85"/>
        <v>0</v>
      </c>
      <c r="AG113" s="44">
        <f t="shared" si="84"/>
        <v>0</v>
      </c>
      <c r="AH113" s="44">
        <f t="shared" si="84"/>
        <v>0</v>
      </c>
      <c r="AI113" s="44">
        <f t="shared" si="84"/>
        <v>0</v>
      </c>
      <c r="AJ113" s="44">
        <f t="shared" si="84"/>
        <v>0</v>
      </c>
      <c r="AK113" s="812">
        <f t="shared" ref="AK113" si="116">+$J113</f>
        <v>712</v>
      </c>
      <c r="AL113" s="830">
        <f>+N113</f>
        <v>0</v>
      </c>
      <c r="AM113" s="44">
        <f t="shared" si="98"/>
        <v>1000000</v>
      </c>
      <c r="AN113" s="47">
        <v>1000000</v>
      </c>
      <c r="AO113" s="47"/>
      <c r="AP113" s="47"/>
      <c r="AQ113" s="47"/>
      <c r="AR113" s="47"/>
      <c r="AS113" s="47"/>
      <c r="AT113" s="812">
        <f t="shared" ref="AT113" si="117">+$J113</f>
        <v>712</v>
      </c>
      <c r="AU113" s="833">
        <f>+O113</f>
        <v>0</v>
      </c>
      <c r="AV113" s="44">
        <f t="shared" si="99"/>
        <v>1000000</v>
      </c>
      <c r="AW113" s="47">
        <v>1000000</v>
      </c>
      <c r="AX113" s="47"/>
      <c r="AY113" s="47"/>
      <c r="AZ113" s="47"/>
      <c r="BA113" s="47"/>
      <c r="BB113" s="47"/>
      <c r="BC113" s="812">
        <f t="shared" ref="BC113" si="118">+$J113</f>
        <v>712</v>
      </c>
      <c r="BD113" s="809">
        <f>+P113</f>
        <v>0</v>
      </c>
      <c r="BE113" s="44">
        <f t="shared" si="100"/>
        <v>2000000</v>
      </c>
      <c r="BF113" s="47">
        <v>2000000</v>
      </c>
      <c r="BG113" s="47"/>
      <c r="BH113" s="47"/>
      <c r="BI113" s="47"/>
      <c r="BJ113" s="47"/>
      <c r="BK113" s="47"/>
      <c r="BL113" s="812">
        <f t="shared" ref="BL113" si="119">+$J113</f>
        <v>712</v>
      </c>
      <c r="BM113" s="815">
        <f>+Q113</f>
        <v>0.4</v>
      </c>
      <c r="BN113" s="44">
        <f t="shared" si="101"/>
        <v>1000000</v>
      </c>
      <c r="BO113" s="47">
        <v>1000000</v>
      </c>
      <c r="BP113" s="47"/>
      <c r="BQ113" s="47"/>
      <c r="BR113" s="47"/>
      <c r="BS113" s="47"/>
      <c r="BT113" s="47"/>
      <c r="BU113" s="818"/>
      <c r="BV113" s="819"/>
      <c r="BW113" s="819"/>
      <c r="BX113" s="819"/>
      <c r="BY113" s="819"/>
      <c r="BZ113" s="819"/>
      <c r="CA113" s="819"/>
      <c r="CB113" s="819"/>
      <c r="CC113" s="820"/>
    </row>
    <row r="114" spans="1:81" s="58" customFormat="1" ht="40.200000000000003" customHeight="1" x14ac:dyDescent="0.3">
      <c r="A114" s="34"/>
      <c r="B114" s="907"/>
      <c r="C114" s="869"/>
      <c r="D114" s="919"/>
      <c r="E114" s="920"/>
      <c r="F114" s="1704"/>
      <c r="G114" s="920"/>
      <c r="H114" s="920"/>
      <c r="I114" s="1704"/>
      <c r="J114" s="1730"/>
      <c r="K114" s="855"/>
      <c r="L114" s="858"/>
      <c r="M114" s="861"/>
      <c r="N114" s="837"/>
      <c r="O114" s="840"/>
      <c r="P114" s="864"/>
      <c r="Q114" s="867"/>
      <c r="R114" s="813"/>
      <c r="S114" s="578" t="s">
        <v>6279</v>
      </c>
      <c r="T114" s="579" t="s">
        <v>3822</v>
      </c>
      <c r="U114" s="579" t="s">
        <v>3827</v>
      </c>
      <c r="V114" s="579" t="s">
        <v>3830</v>
      </c>
      <c r="W114" s="39" t="s">
        <v>6280</v>
      </c>
      <c r="X114" s="31">
        <v>45017</v>
      </c>
      <c r="Y114" s="31">
        <v>45199</v>
      </c>
      <c r="Z114" s="31"/>
      <c r="AA114" s="31"/>
      <c r="AB114" s="813"/>
      <c r="AC114" s="828"/>
      <c r="AD114" s="51">
        <f t="shared" si="85"/>
        <v>6000000</v>
      </c>
      <c r="AE114" s="51">
        <f t="shared" si="85"/>
        <v>6000000</v>
      </c>
      <c r="AF114" s="51">
        <f t="shared" si="85"/>
        <v>0</v>
      </c>
      <c r="AG114" s="51">
        <f t="shared" si="84"/>
        <v>0</v>
      </c>
      <c r="AH114" s="51">
        <f t="shared" si="84"/>
        <v>0</v>
      </c>
      <c r="AI114" s="51">
        <f t="shared" si="84"/>
        <v>0</v>
      </c>
      <c r="AJ114" s="51">
        <f t="shared" si="84"/>
        <v>0</v>
      </c>
      <c r="AK114" s="813"/>
      <c r="AL114" s="831"/>
      <c r="AM114" s="51">
        <f t="shared" si="98"/>
        <v>1000000</v>
      </c>
      <c r="AN114" s="257">
        <v>1000000</v>
      </c>
      <c r="AO114" s="257"/>
      <c r="AP114" s="257"/>
      <c r="AQ114" s="257"/>
      <c r="AR114" s="257"/>
      <c r="AS114" s="257"/>
      <c r="AT114" s="813"/>
      <c r="AU114" s="834"/>
      <c r="AV114" s="51">
        <f t="shared" si="99"/>
        <v>1000000</v>
      </c>
      <c r="AW114" s="257">
        <v>1000000</v>
      </c>
      <c r="AX114" s="257"/>
      <c r="AY114" s="257"/>
      <c r="AZ114" s="257"/>
      <c r="BA114" s="257"/>
      <c r="BB114" s="257"/>
      <c r="BC114" s="813"/>
      <c r="BD114" s="810"/>
      <c r="BE114" s="51">
        <f t="shared" si="100"/>
        <v>2000000</v>
      </c>
      <c r="BF114" s="257">
        <v>2000000</v>
      </c>
      <c r="BG114" s="257"/>
      <c r="BH114" s="257"/>
      <c r="BI114" s="257"/>
      <c r="BJ114" s="257"/>
      <c r="BK114" s="257"/>
      <c r="BL114" s="813"/>
      <c r="BM114" s="816"/>
      <c r="BN114" s="51">
        <f t="shared" si="101"/>
        <v>2000000</v>
      </c>
      <c r="BO114" s="257">
        <v>2000000</v>
      </c>
      <c r="BP114" s="257"/>
      <c r="BQ114" s="257"/>
      <c r="BR114" s="257"/>
      <c r="BS114" s="257"/>
      <c r="BT114" s="257"/>
      <c r="BU114" s="821"/>
      <c r="BV114" s="822"/>
      <c r="BW114" s="822"/>
      <c r="BX114" s="822"/>
      <c r="BY114" s="822"/>
      <c r="BZ114" s="822"/>
      <c r="CA114" s="822"/>
      <c r="CB114" s="822"/>
      <c r="CC114" s="823"/>
    </row>
    <row r="115" spans="1:81" s="58" customFormat="1" ht="40.200000000000003" customHeight="1" x14ac:dyDescent="0.3">
      <c r="A115" s="34"/>
      <c r="B115" s="907"/>
      <c r="C115" s="869"/>
      <c r="D115" s="919"/>
      <c r="E115" s="920"/>
      <c r="F115" s="1704"/>
      <c r="G115" s="920"/>
      <c r="H115" s="920"/>
      <c r="I115" s="1704"/>
      <c r="J115" s="1730"/>
      <c r="K115" s="855"/>
      <c r="L115" s="858"/>
      <c r="M115" s="861"/>
      <c r="N115" s="837"/>
      <c r="O115" s="840"/>
      <c r="P115" s="864"/>
      <c r="Q115" s="867"/>
      <c r="R115" s="813"/>
      <c r="S115" s="578" t="s">
        <v>6281</v>
      </c>
      <c r="T115" s="579" t="s">
        <v>3821</v>
      </c>
      <c r="U115" s="579" t="s">
        <v>3826</v>
      </c>
      <c r="V115" s="579" t="s">
        <v>3830</v>
      </c>
      <c r="W115" s="39" t="s">
        <v>6282</v>
      </c>
      <c r="X115" s="31">
        <v>45202</v>
      </c>
      <c r="Y115" s="31">
        <v>45290</v>
      </c>
      <c r="Z115" s="31"/>
      <c r="AA115" s="31"/>
      <c r="AB115" s="813"/>
      <c r="AC115" s="828"/>
      <c r="AD115" s="51">
        <f t="shared" si="85"/>
        <v>11000000</v>
      </c>
      <c r="AE115" s="51">
        <f t="shared" si="85"/>
        <v>11000000</v>
      </c>
      <c r="AF115" s="51">
        <f t="shared" si="85"/>
        <v>0</v>
      </c>
      <c r="AG115" s="51">
        <f t="shared" si="84"/>
        <v>0</v>
      </c>
      <c r="AH115" s="51">
        <f t="shared" si="84"/>
        <v>0</v>
      </c>
      <c r="AI115" s="51">
        <f t="shared" si="84"/>
        <v>0</v>
      </c>
      <c r="AJ115" s="51">
        <f t="shared" si="84"/>
        <v>0</v>
      </c>
      <c r="AK115" s="813"/>
      <c r="AL115" s="831"/>
      <c r="AM115" s="51">
        <f t="shared" si="98"/>
        <v>1000000</v>
      </c>
      <c r="AN115" s="257">
        <v>1000000</v>
      </c>
      <c r="AO115" s="257"/>
      <c r="AP115" s="257"/>
      <c r="AQ115" s="257"/>
      <c r="AR115" s="257"/>
      <c r="AS115" s="257"/>
      <c r="AT115" s="813"/>
      <c r="AU115" s="834"/>
      <c r="AV115" s="51">
        <f t="shared" si="99"/>
        <v>2000000</v>
      </c>
      <c r="AW115" s="257">
        <v>2000000</v>
      </c>
      <c r="AX115" s="257"/>
      <c r="AY115" s="257"/>
      <c r="AZ115" s="257"/>
      <c r="BA115" s="257"/>
      <c r="BB115" s="257"/>
      <c r="BC115" s="813"/>
      <c r="BD115" s="810"/>
      <c r="BE115" s="51">
        <f t="shared" si="100"/>
        <v>3000000</v>
      </c>
      <c r="BF115" s="257">
        <v>3000000</v>
      </c>
      <c r="BG115" s="257"/>
      <c r="BH115" s="257"/>
      <c r="BI115" s="257"/>
      <c r="BJ115" s="257"/>
      <c r="BK115" s="257"/>
      <c r="BL115" s="813"/>
      <c r="BM115" s="816"/>
      <c r="BN115" s="51">
        <f t="shared" si="101"/>
        <v>5000000</v>
      </c>
      <c r="BO115" s="257">
        <v>5000000</v>
      </c>
      <c r="BP115" s="257"/>
      <c r="BQ115" s="257"/>
      <c r="BR115" s="257"/>
      <c r="BS115" s="257"/>
      <c r="BT115" s="257"/>
      <c r="BU115" s="821"/>
      <c r="BV115" s="822"/>
      <c r="BW115" s="822"/>
      <c r="BX115" s="822"/>
      <c r="BY115" s="822"/>
      <c r="BZ115" s="822"/>
      <c r="CA115" s="822"/>
      <c r="CB115" s="822"/>
      <c r="CC115" s="823"/>
    </row>
    <row r="116" spans="1:81" s="58" customFormat="1" ht="40.200000000000003" customHeight="1" thickBot="1" x14ac:dyDescent="0.35">
      <c r="A116" s="34"/>
      <c r="B116" s="907"/>
      <c r="C116" s="869"/>
      <c r="D116" s="1265"/>
      <c r="E116" s="1267"/>
      <c r="F116" s="1705"/>
      <c r="G116" s="1267"/>
      <c r="H116" s="1267"/>
      <c r="I116" s="1705"/>
      <c r="J116" s="1731"/>
      <c r="K116" s="856"/>
      <c r="L116" s="859"/>
      <c r="M116" s="862"/>
      <c r="N116" s="838"/>
      <c r="O116" s="841"/>
      <c r="P116" s="865"/>
      <c r="Q116" s="874"/>
      <c r="R116" s="814"/>
      <c r="S116" s="578" t="s">
        <v>6283</v>
      </c>
      <c r="T116" s="581" t="s">
        <v>3821</v>
      </c>
      <c r="U116" s="581" t="s">
        <v>3828</v>
      </c>
      <c r="V116" s="581" t="s">
        <v>3830</v>
      </c>
      <c r="W116" s="232" t="s">
        <v>6284</v>
      </c>
      <c r="X116" s="31">
        <v>45202</v>
      </c>
      <c r="Y116" s="31">
        <v>45290</v>
      </c>
      <c r="Z116" s="260"/>
      <c r="AA116" s="260"/>
      <c r="AB116" s="814"/>
      <c r="AC116" s="829"/>
      <c r="AD116" s="46">
        <f t="shared" si="85"/>
        <v>8000000</v>
      </c>
      <c r="AE116" s="46">
        <f t="shared" si="85"/>
        <v>8000000</v>
      </c>
      <c r="AF116" s="46">
        <f t="shared" si="85"/>
        <v>0</v>
      </c>
      <c r="AG116" s="46">
        <f t="shared" si="84"/>
        <v>0</v>
      </c>
      <c r="AH116" s="46">
        <f t="shared" si="84"/>
        <v>0</v>
      </c>
      <c r="AI116" s="46">
        <f t="shared" si="84"/>
        <v>0</v>
      </c>
      <c r="AJ116" s="46">
        <f t="shared" si="84"/>
        <v>0</v>
      </c>
      <c r="AK116" s="814"/>
      <c r="AL116" s="832"/>
      <c r="AM116" s="46">
        <f t="shared" si="98"/>
        <v>1000000</v>
      </c>
      <c r="AN116" s="49">
        <v>1000000</v>
      </c>
      <c r="AO116" s="49"/>
      <c r="AP116" s="49"/>
      <c r="AQ116" s="49"/>
      <c r="AR116" s="49"/>
      <c r="AS116" s="49"/>
      <c r="AT116" s="814"/>
      <c r="AU116" s="835"/>
      <c r="AV116" s="46">
        <f t="shared" si="99"/>
        <v>2000000</v>
      </c>
      <c r="AW116" s="49">
        <v>2000000</v>
      </c>
      <c r="AX116" s="49"/>
      <c r="AY116" s="49"/>
      <c r="AZ116" s="49"/>
      <c r="BA116" s="49"/>
      <c r="BB116" s="49"/>
      <c r="BC116" s="814"/>
      <c r="BD116" s="811"/>
      <c r="BE116" s="46">
        <f t="shared" si="100"/>
        <v>3000000</v>
      </c>
      <c r="BF116" s="49">
        <v>3000000</v>
      </c>
      <c r="BG116" s="49"/>
      <c r="BH116" s="49"/>
      <c r="BI116" s="49"/>
      <c r="BJ116" s="49"/>
      <c r="BK116" s="49"/>
      <c r="BL116" s="814"/>
      <c r="BM116" s="817"/>
      <c r="BN116" s="46">
        <f t="shared" si="101"/>
        <v>2000000</v>
      </c>
      <c r="BO116" s="49">
        <v>2000000</v>
      </c>
      <c r="BP116" s="49"/>
      <c r="BQ116" s="49"/>
      <c r="BR116" s="49"/>
      <c r="BS116" s="49"/>
      <c r="BT116" s="49"/>
      <c r="BU116" s="824"/>
      <c r="BV116" s="825"/>
      <c r="BW116" s="825"/>
      <c r="BX116" s="825"/>
      <c r="BY116" s="825"/>
      <c r="BZ116" s="825"/>
      <c r="CA116" s="825"/>
      <c r="CB116" s="825"/>
      <c r="CC116" s="826"/>
    </row>
    <row r="117" spans="1:81" s="58" customFormat="1" ht="40.200000000000003" customHeight="1" thickTop="1" x14ac:dyDescent="0.3">
      <c r="A117" s="34"/>
      <c r="B117" s="907"/>
      <c r="C117" s="869"/>
      <c r="D117" s="1264">
        <v>3206</v>
      </c>
      <c r="E117" s="1266" t="s">
        <v>6268</v>
      </c>
      <c r="F117" s="1703">
        <v>3206001</v>
      </c>
      <c r="G117" s="1266" t="s">
        <v>6285</v>
      </c>
      <c r="H117" s="1266" t="s">
        <v>6261</v>
      </c>
      <c r="I117" s="1703">
        <v>2021004540153</v>
      </c>
      <c r="J117" s="1729">
        <v>713</v>
      </c>
      <c r="K117" s="854" t="str">
        <f>+[18]Metas!K819</f>
        <v>Programa implementado en el Departamento para la modernización ecológica y disminución de GEI mediante el uso de fuentes de energías renovables no convencionales.</v>
      </c>
      <c r="L117" s="857">
        <v>0.4</v>
      </c>
      <c r="M117" s="860">
        <f>SUM(N117:Q117)</f>
        <v>0.4</v>
      </c>
      <c r="N117" s="836">
        <v>0</v>
      </c>
      <c r="O117" s="839">
        <v>0</v>
      </c>
      <c r="P117" s="863">
        <v>0</v>
      </c>
      <c r="Q117" s="866">
        <v>0.4</v>
      </c>
      <c r="R117" s="812">
        <f>+$J117</f>
        <v>713</v>
      </c>
      <c r="S117" s="1733" t="s">
        <v>6286</v>
      </c>
      <c r="T117" s="576" t="s">
        <v>3822</v>
      </c>
      <c r="U117" s="576" t="s">
        <v>3827</v>
      </c>
      <c r="V117" s="576" t="s">
        <v>3830</v>
      </c>
      <c r="W117" s="878" t="s">
        <v>6287</v>
      </c>
      <c r="X117" s="256">
        <v>44958</v>
      </c>
      <c r="Y117" s="256">
        <v>45016</v>
      </c>
      <c r="Z117" s="256"/>
      <c r="AA117" s="256"/>
      <c r="AB117" s="812">
        <f t="shared" ref="AB117" si="120">+$J117</f>
        <v>713</v>
      </c>
      <c r="AC117" s="827">
        <f t="shared" ref="AC117" si="121">+L117</f>
        <v>0.4</v>
      </c>
      <c r="AD117" s="999">
        <f t="shared" si="85"/>
        <v>11000000</v>
      </c>
      <c r="AE117" s="999">
        <f t="shared" si="85"/>
        <v>11000000</v>
      </c>
      <c r="AF117" s="44">
        <f t="shared" si="85"/>
        <v>0</v>
      </c>
      <c r="AG117" s="44">
        <f t="shared" si="84"/>
        <v>0</v>
      </c>
      <c r="AH117" s="44">
        <f t="shared" si="84"/>
        <v>0</v>
      </c>
      <c r="AI117" s="44">
        <f t="shared" si="84"/>
        <v>0</v>
      </c>
      <c r="AJ117" s="44">
        <f t="shared" si="84"/>
        <v>0</v>
      </c>
      <c r="AK117" s="812">
        <f t="shared" ref="AK117" si="122">+$J117</f>
        <v>713</v>
      </c>
      <c r="AL117" s="830">
        <f>+N117</f>
        <v>0</v>
      </c>
      <c r="AM117" s="999">
        <f t="shared" si="98"/>
        <v>2000000</v>
      </c>
      <c r="AN117" s="1732">
        <v>2000000</v>
      </c>
      <c r="AO117" s="47"/>
      <c r="AP117" s="47"/>
      <c r="AQ117" s="47"/>
      <c r="AR117" s="47"/>
      <c r="AS117" s="47"/>
      <c r="AT117" s="812">
        <f t="shared" ref="AT117" si="123">+$J117</f>
        <v>713</v>
      </c>
      <c r="AU117" s="833">
        <f>+O117</f>
        <v>0</v>
      </c>
      <c r="AV117" s="999">
        <f t="shared" si="99"/>
        <v>2000000</v>
      </c>
      <c r="AW117" s="1732">
        <v>2000000</v>
      </c>
      <c r="AX117" s="47"/>
      <c r="AY117" s="47"/>
      <c r="AZ117" s="47"/>
      <c r="BA117" s="47"/>
      <c r="BB117" s="47"/>
      <c r="BC117" s="812">
        <f t="shared" ref="BC117" si="124">+$J117</f>
        <v>713</v>
      </c>
      <c r="BD117" s="809">
        <f>+P117</f>
        <v>0</v>
      </c>
      <c r="BE117" s="999">
        <f t="shared" si="100"/>
        <v>5000000</v>
      </c>
      <c r="BF117" s="1732">
        <v>5000000</v>
      </c>
      <c r="BG117" s="47"/>
      <c r="BH117" s="47"/>
      <c r="BI117" s="47"/>
      <c r="BJ117" s="47"/>
      <c r="BK117" s="47"/>
      <c r="BL117" s="812">
        <f t="shared" ref="BL117" si="125">+$J117</f>
        <v>713</v>
      </c>
      <c r="BM117" s="815">
        <f>+Q117</f>
        <v>0.4</v>
      </c>
      <c r="BN117" s="999">
        <f t="shared" si="101"/>
        <v>2000000</v>
      </c>
      <c r="BO117" s="1732">
        <v>2000000</v>
      </c>
      <c r="BP117" s="47"/>
      <c r="BQ117" s="47"/>
      <c r="BR117" s="47"/>
      <c r="BS117" s="47"/>
      <c r="BT117" s="47"/>
      <c r="BU117" s="818"/>
      <c r="BV117" s="819"/>
      <c r="BW117" s="819"/>
      <c r="BX117" s="819"/>
      <c r="BY117" s="819"/>
      <c r="BZ117" s="819"/>
      <c r="CA117" s="819"/>
      <c r="CB117" s="819"/>
      <c r="CC117" s="820"/>
    </row>
    <row r="118" spans="1:81" s="58" customFormat="1" ht="40.200000000000003" customHeight="1" x14ac:dyDescent="0.3">
      <c r="A118" s="34"/>
      <c r="B118" s="907"/>
      <c r="C118" s="869"/>
      <c r="D118" s="919"/>
      <c r="E118" s="920"/>
      <c r="F118" s="1704"/>
      <c r="G118" s="920"/>
      <c r="H118" s="920"/>
      <c r="I118" s="1704"/>
      <c r="J118" s="1730"/>
      <c r="K118" s="855"/>
      <c r="L118" s="858"/>
      <c r="M118" s="861"/>
      <c r="N118" s="837"/>
      <c r="O118" s="840"/>
      <c r="P118" s="864"/>
      <c r="Q118" s="867"/>
      <c r="R118" s="813"/>
      <c r="S118" s="1733"/>
      <c r="T118" s="579"/>
      <c r="U118" s="579"/>
      <c r="V118" s="579"/>
      <c r="W118" s="877"/>
      <c r="X118" s="31"/>
      <c r="Y118" s="31"/>
      <c r="Z118" s="31"/>
      <c r="AA118" s="31"/>
      <c r="AB118" s="813"/>
      <c r="AC118" s="828"/>
      <c r="AD118" s="1696"/>
      <c r="AE118" s="1696"/>
      <c r="AF118" s="51">
        <f t="shared" si="85"/>
        <v>0</v>
      </c>
      <c r="AG118" s="51">
        <f t="shared" si="84"/>
        <v>0</v>
      </c>
      <c r="AH118" s="51">
        <f t="shared" si="84"/>
        <v>0</v>
      </c>
      <c r="AI118" s="51">
        <f t="shared" si="84"/>
        <v>0</v>
      </c>
      <c r="AJ118" s="51">
        <f t="shared" si="84"/>
        <v>0</v>
      </c>
      <c r="AK118" s="813"/>
      <c r="AL118" s="831"/>
      <c r="AM118" s="1696"/>
      <c r="AN118" s="1698"/>
      <c r="AO118" s="257"/>
      <c r="AP118" s="257"/>
      <c r="AQ118" s="257"/>
      <c r="AR118" s="257"/>
      <c r="AS118" s="257"/>
      <c r="AT118" s="813"/>
      <c r="AU118" s="834"/>
      <c r="AV118" s="1696"/>
      <c r="AW118" s="1698"/>
      <c r="AX118" s="257"/>
      <c r="AY118" s="257"/>
      <c r="AZ118" s="257"/>
      <c r="BA118" s="257"/>
      <c r="BB118" s="257"/>
      <c r="BC118" s="813"/>
      <c r="BD118" s="810"/>
      <c r="BE118" s="1696"/>
      <c r="BF118" s="1698"/>
      <c r="BG118" s="257"/>
      <c r="BH118" s="257"/>
      <c r="BI118" s="257"/>
      <c r="BJ118" s="257"/>
      <c r="BK118" s="257"/>
      <c r="BL118" s="813"/>
      <c r="BM118" s="816"/>
      <c r="BN118" s="1696"/>
      <c r="BO118" s="1698"/>
      <c r="BP118" s="257"/>
      <c r="BQ118" s="257"/>
      <c r="BR118" s="257"/>
      <c r="BS118" s="257"/>
      <c r="BT118" s="257"/>
      <c r="BU118" s="821"/>
      <c r="BV118" s="822"/>
      <c r="BW118" s="822"/>
      <c r="BX118" s="822"/>
      <c r="BY118" s="822"/>
      <c r="BZ118" s="822"/>
      <c r="CA118" s="822"/>
      <c r="CB118" s="822"/>
      <c r="CC118" s="823"/>
    </row>
    <row r="119" spans="1:81" s="58" customFormat="1" ht="40.200000000000003" customHeight="1" x14ac:dyDescent="0.3">
      <c r="A119" s="34"/>
      <c r="B119" s="907"/>
      <c r="C119" s="869"/>
      <c r="D119" s="919"/>
      <c r="E119" s="920"/>
      <c r="F119" s="1704"/>
      <c r="G119" s="920"/>
      <c r="H119" s="920"/>
      <c r="I119" s="1704"/>
      <c r="J119" s="1730"/>
      <c r="K119" s="855"/>
      <c r="L119" s="858"/>
      <c r="M119" s="861"/>
      <c r="N119" s="837"/>
      <c r="O119" s="840"/>
      <c r="P119" s="864"/>
      <c r="Q119" s="867"/>
      <c r="R119" s="813"/>
      <c r="S119" s="587" t="s">
        <v>6288</v>
      </c>
      <c r="T119" s="579" t="s">
        <v>3822</v>
      </c>
      <c r="U119" s="579" t="s">
        <v>3827</v>
      </c>
      <c r="V119" s="579" t="s">
        <v>3830</v>
      </c>
      <c r="W119" s="39" t="s">
        <v>6289</v>
      </c>
      <c r="X119" s="31">
        <v>45017</v>
      </c>
      <c r="Y119" s="31">
        <v>45199</v>
      </c>
      <c r="Z119" s="31"/>
      <c r="AA119" s="31"/>
      <c r="AB119" s="813"/>
      <c r="AC119" s="828"/>
      <c r="AD119" s="51">
        <f t="shared" si="85"/>
        <v>9000000</v>
      </c>
      <c r="AE119" s="51">
        <f t="shared" si="85"/>
        <v>9000000</v>
      </c>
      <c r="AF119" s="51">
        <f t="shared" si="85"/>
        <v>0</v>
      </c>
      <c r="AG119" s="51">
        <f t="shared" si="84"/>
        <v>0</v>
      </c>
      <c r="AH119" s="51">
        <f t="shared" si="84"/>
        <v>0</v>
      </c>
      <c r="AI119" s="51">
        <f t="shared" si="84"/>
        <v>0</v>
      </c>
      <c r="AJ119" s="51">
        <f t="shared" si="84"/>
        <v>0</v>
      </c>
      <c r="AK119" s="813"/>
      <c r="AL119" s="831"/>
      <c r="AM119" s="51">
        <f t="shared" si="98"/>
        <v>3000000</v>
      </c>
      <c r="AN119" s="257">
        <v>3000000</v>
      </c>
      <c r="AO119" s="257"/>
      <c r="AP119" s="257"/>
      <c r="AQ119" s="257"/>
      <c r="AR119" s="257"/>
      <c r="AS119" s="257"/>
      <c r="AT119" s="813"/>
      <c r="AU119" s="834"/>
      <c r="AV119" s="51">
        <f t="shared" si="99"/>
        <v>2000000</v>
      </c>
      <c r="AW119" s="257">
        <v>2000000</v>
      </c>
      <c r="AX119" s="257"/>
      <c r="AY119" s="257"/>
      <c r="AZ119" s="257"/>
      <c r="BA119" s="257"/>
      <c r="BB119" s="257"/>
      <c r="BC119" s="813"/>
      <c r="BD119" s="810"/>
      <c r="BE119" s="51">
        <v>2000000</v>
      </c>
      <c r="BF119" s="257">
        <v>2000000</v>
      </c>
      <c r="BG119" s="257"/>
      <c r="BH119" s="257"/>
      <c r="BI119" s="257"/>
      <c r="BJ119" s="257"/>
      <c r="BK119" s="257"/>
      <c r="BL119" s="813"/>
      <c r="BM119" s="816"/>
      <c r="BN119" s="51">
        <f t="shared" si="101"/>
        <v>2000000</v>
      </c>
      <c r="BO119" s="257">
        <v>2000000</v>
      </c>
      <c r="BP119" s="257"/>
      <c r="BQ119" s="257"/>
      <c r="BR119" s="257"/>
      <c r="BS119" s="257"/>
      <c r="BT119" s="257"/>
      <c r="BU119" s="821"/>
      <c r="BV119" s="822"/>
      <c r="BW119" s="822"/>
      <c r="BX119" s="822"/>
      <c r="BY119" s="822"/>
      <c r="BZ119" s="822"/>
      <c r="CA119" s="822"/>
      <c r="CB119" s="822"/>
      <c r="CC119" s="823"/>
    </row>
    <row r="120" spans="1:81" s="58" customFormat="1" ht="40.200000000000003" customHeight="1" thickBot="1" x14ac:dyDescent="0.35">
      <c r="A120" s="34"/>
      <c r="B120" s="907"/>
      <c r="C120" s="869"/>
      <c r="D120" s="1265"/>
      <c r="E120" s="1267"/>
      <c r="F120" s="1705"/>
      <c r="G120" s="1267"/>
      <c r="H120" s="1267"/>
      <c r="I120" s="1705"/>
      <c r="J120" s="1731"/>
      <c r="K120" s="856"/>
      <c r="L120" s="859"/>
      <c r="M120" s="862"/>
      <c r="N120" s="838"/>
      <c r="O120" s="841"/>
      <c r="P120" s="865"/>
      <c r="Q120" s="874"/>
      <c r="R120" s="814"/>
      <c r="S120" s="587" t="s">
        <v>6290</v>
      </c>
      <c r="T120" s="581" t="s">
        <v>3821</v>
      </c>
      <c r="U120" s="581" t="s">
        <v>3828</v>
      </c>
      <c r="V120" s="581" t="s">
        <v>3830</v>
      </c>
      <c r="W120" s="232" t="s">
        <v>6291</v>
      </c>
      <c r="X120" s="31">
        <v>45202</v>
      </c>
      <c r="Y120" s="31">
        <v>45290</v>
      </c>
      <c r="Z120" s="260"/>
      <c r="AA120" s="260"/>
      <c r="AB120" s="814"/>
      <c r="AC120" s="829"/>
      <c r="AD120" s="46">
        <f t="shared" si="85"/>
        <v>10000000</v>
      </c>
      <c r="AE120" s="46">
        <f t="shared" si="85"/>
        <v>10000000</v>
      </c>
      <c r="AF120" s="46">
        <f t="shared" si="85"/>
        <v>0</v>
      </c>
      <c r="AG120" s="46">
        <f t="shared" si="84"/>
        <v>0</v>
      </c>
      <c r="AH120" s="46">
        <f t="shared" si="84"/>
        <v>0</v>
      </c>
      <c r="AI120" s="46">
        <f t="shared" si="84"/>
        <v>0</v>
      </c>
      <c r="AJ120" s="46">
        <f t="shared" si="84"/>
        <v>0</v>
      </c>
      <c r="AK120" s="814"/>
      <c r="AL120" s="832"/>
      <c r="AM120" s="46">
        <f t="shared" si="98"/>
        <v>3000000</v>
      </c>
      <c r="AN120" s="257">
        <v>3000000</v>
      </c>
      <c r="AO120" s="49"/>
      <c r="AP120" s="49"/>
      <c r="AQ120" s="49"/>
      <c r="AR120" s="49"/>
      <c r="AS120" s="49"/>
      <c r="AT120" s="814"/>
      <c r="AU120" s="835"/>
      <c r="AV120" s="46">
        <f t="shared" si="99"/>
        <v>1000000</v>
      </c>
      <c r="AW120" s="49">
        <v>1000000</v>
      </c>
      <c r="AX120" s="49"/>
      <c r="AY120" s="49"/>
      <c r="AZ120" s="49"/>
      <c r="BA120" s="49"/>
      <c r="BB120" s="49"/>
      <c r="BC120" s="814"/>
      <c r="BD120" s="811"/>
      <c r="BE120" s="51">
        <f t="shared" si="100"/>
        <v>5000000</v>
      </c>
      <c r="BF120" s="257">
        <v>5000000</v>
      </c>
      <c r="BG120" s="49"/>
      <c r="BH120" s="49"/>
      <c r="BI120" s="49"/>
      <c r="BJ120" s="49"/>
      <c r="BK120" s="49"/>
      <c r="BL120" s="814"/>
      <c r="BM120" s="817"/>
      <c r="BN120" s="46">
        <f t="shared" si="101"/>
        <v>1000000</v>
      </c>
      <c r="BO120" s="49">
        <v>1000000</v>
      </c>
      <c r="BP120" s="49"/>
      <c r="BQ120" s="49"/>
      <c r="BR120" s="49"/>
      <c r="BS120" s="49"/>
      <c r="BT120" s="49"/>
      <c r="BU120" s="824"/>
      <c r="BV120" s="825"/>
      <c r="BW120" s="825"/>
      <c r="BX120" s="825"/>
      <c r="BY120" s="825"/>
      <c r="BZ120" s="825"/>
      <c r="CA120" s="825"/>
      <c r="CB120" s="825"/>
      <c r="CC120" s="826"/>
    </row>
    <row r="121" spans="1:81" s="58" customFormat="1" ht="40.200000000000003" customHeight="1" thickTop="1" thickBot="1" x14ac:dyDescent="0.35">
      <c r="A121" s="34"/>
      <c r="B121" s="907"/>
      <c r="C121" s="869"/>
      <c r="D121" s="1264">
        <v>3206</v>
      </c>
      <c r="E121" s="1266" t="s">
        <v>6259</v>
      </c>
      <c r="F121" s="1703">
        <v>3206011</v>
      </c>
      <c r="G121" s="1266" t="s">
        <v>6292</v>
      </c>
      <c r="H121" s="1266" t="s">
        <v>6261</v>
      </c>
      <c r="I121" s="1703">
        <v>2021004540153</v>
      </c>
      <c r="J121" s="1729">
        <v>714</v>
      </c>
      <c r="K121" s="854" t="str">
        <f>+[18]Metas!K820</f>
        <v>Proyectos ejecutados de los perfiles identificados dentro de las medidas de mitigación y adaptación al cambio climático consignadas en el PICCDNS.</v>
      </c>
      <c r="L121" s="857">
        <v>9</v>
      </c>
      <c r="M121" s="860">
        <f>SUM(N121:Q121)</f>
        <v>9</v>
      </c>
      <c r="N121" s="836">
        <v>0</v>
      </c>
      <c r="O121" s="839">
        <v>0</v>
      </c>
      <c r="P121" s="863">
        <v>6</v>
      </c>
      <c r="Q121" s="866">
        <v>3</v>
      </c>
      <c r="R121" s="812">
        <f>+$J121</f>
        <v>714</v>
      </c>
      <c r="S121" s="578" t="s">
        <v>6293</v>
      </c>
      <c r="T121" s="576" t="s">
        <v>3822</v>
      </c>
      <c r="U121" s="576" t="s">
        <v>3827</v>
      </c>
      <c r="V121" s="576" t="s">
        <v>3830</v>
      </c>
      <c r="W121" s="598" t="s">
        <v>6294</v>
      </c>
      <c r="X121" s="256">
        <v>44958</v>
      </c>
      <c r="Y121" s="256">
        <v>45016</v>
      </c>
      <c r="Z121" s="256"/>
      <c r="AA121" s="256"/>
      <c r="AB121" s="812">
        <f t="shared" ref="AB121" si="126">+$J121</f>
        <v>714</v>
      </c>
      <c r="AC121" s="827">
        <f t="shared" ref="AC121" si="127">+L121</f>
        <v>9</v>
      </c>
      <c r="AD121" s="44">
        <f t="shared" si="85"/>
        <v>6000000</v>
      </c>
      <c r="AE121" s="44">
        <f t="shared" si="85"/>
        <v>6000000</v>
      </c>
      <c r="AF121" s="44">
        <f t="shared" si="85"/>
        <v>0</v>
      </c>
      <c r="AG121" s="44">
        <f t="shared" si="84"/>
        <v>0</v>
      </c>
      <c r="AH121" s="44">
        <f t="shared" si="84"/>
        <v>0</v>
      </c>
      <c r="AI121" s="44">
        <f t="shared" si="84"/>
        <v>0</v>
      </c>
      <c r="AJ121" s="44">
        <f t="shared" si="84"/>
        <v>0</v>
      </c>
      <c r="AK121" s="812">
        <f t="shared" ref="AK121" si="128">+$J121</f>
        <v>714</v>
      </c>
      <c r="AL121" s="830">
        <f>+N121</f>
        <v>0</v>
      </c>
      <c r="AM121" s="44">
        <f t="shared" si="98"/>
        <v>2000000</v>
      </c>
      <c r="AN121" s="47">
        <v>2000000</v>
      </c>
      <c r="AO121" s="47"/>
      <c r="AP121" s="47"/>
      <c r="AQ121" s="47"/>
      <c r="AR121" s="47"/>
      <c r="AS121" s="47"/>
      <c r="AT121" s="812">
        <f t="shared" ref="AT121" si="129">+$J121</f>
        <v>714</v>
      </c>
      <c r="AU121" s="833">
        <f>+O121</f>
        <v>0</v>
      </c>
      <c r="AV121" s="44">
        <f t="shared" si="99"/>
        <v>2000000</v>
      </c>
      <c r="AW121" s="47">
        <v>2000000</v>
      </c>
      <c r="AX121" s="47"/>
      <c r="AY121" s="47"/>
      <c r="AZ121" s="47"/>
      <c r="BA121" s="47"/>
      <c r="BB121" s="47"/>
      <c r="BC121" s="812">
        <f t="shared" ref="BC121" si="130">+$J121</f>
        <v>714</v>
      </c>
      <c r="BD121" s="809">
        <f>+P121</f>
        <v>6</v>
      </c>
      <c r="BE121" s="44">
        <f t="shared" si="100"/>
        <v>1000000</v>
      </c>
      <c r="BF121" s="47">
        <v>1000000</v>
      </c>
      <c r="BG121" s="47"/>
      <c r="BH121" s="47"/>
      <c r="BI121" s="47"/>
      <c r="BJ121" s="47"/>
      <c r="BK121" s="47"/>
      <c r="BL121" s="812">
        <f t="shared" ref="BL121" si="131">+$J121</f>
        <v>714</v>
      </c>
      <c r="BM121" s="815">
        <f>+Q121</f>
        <v>3</v>
      </c>
      <c r="BN121" s="44">
        <f t="shared" si="101"/>
        <v>1000000</v>
      </c>
      <c r="BO121" s="47">
        <v>1000000</v>
      </c>
      <c r="BP121" s="47"/>
      <c r="BQ121" s="47"/>
      <c r="BR121" s="47"/>
      <c r="BS121" s="47"/>
      <c r="BT121" s="47"/>
      <c r="BU121" s="818"/>
      <c r="BV121" s="819"/>
      <c r="BW121" s="819"/>
      <c r="BX121" s="819"/>
      <c r="BY121" s="819"/>
      <c r="BZ121" s="819"/>
      <c r="CA121" s="819"/>
      <c r="CB121" s="819"/>
      <c r="CC121" s="820"/>
    </row>
    <row r="122" spans="1:81" s="58" customFormat="1" ht="40.200000000000003" customHeight="1" thickBot="1" x14ac:dyDescent="0.35">
      <c r="A122" s="34"/>
      <c r="B122" s="907"/>
      <c r="C122" s="869"/>
      <c r="D122" s="919"/>
      <c r="E122" s="920"/>
      <c r="F122" s="1704"/>
      <c r="G122" s="920"/>
      <c r="H122" s="920"/>
      <c r="I122" s="1704"/>
      <c r="J122" s="1730"/>
      <c r="K122" s="855"/>
      <c r="L122" s="858"/>
      <c r="M122" s="861"/>
      <c r="N122" s="837"/>
      <c r="O122" s="840"/>
      <c r="P122" s="864"/>
      <c r="Q122" s="867"/>
      <c r="R122" s="813"/>
      <c r="S122" s="578" t="s">
        <v>6295</v>
      </c>
      <c r="T122" s="579" t="s">
        <v>3822</v>
      </c>
      <c r="U122" s="579" t="s">
        <v>3827</v>
      </c>
      <c r="V122" s="579" t="s">
        <v>3830</v>
      </c>
      <c r="W122" s="598" t="s">
        <v>6296</v>
      </c>
      <c r="X122" s="31">
        <v>45017</v>
      </c>
      <c r="Y122" s="31">
        <v>45199</v>
      </c>
      <c r="Z122" s="31"/>
      <c r="AA122" s="31"/>
      <c r="AB122" s="813"/>
      <c r="AC122" s="828"/>
      <c r="AD122" s="51">
        <f t="shared" si="85"/>
        <v>10000000</v>
      </c>
      <c r="AE122" s="51">
        <f t="shared" si="85"/>
        <v>10000000</v>
      </c>
      <c r="AF122" s="51">
        <f t="shared" si="85"/>
        <v>0</v>
      </c>
      <c r="AG122" s="51">
        <f t="shared" si="84"/>
        <v>0</v>
      </c>
      <c r="AH122" s="51">
        <f t="shared" si="84"/>
        <v>0</v>
      </c>
      <c r="AI122" s="51">
        <f t="shared" si="84"/>
        <v>0</v>
      </c>
      <c r="AJ122" s="51">
        <f t="shared" si="84"/>
        <v>0</v>
      </c>
      <c r="AK122" s="813"/>
      <c r="AL122" s="831"/>
      <c r="AM122" s="51">
        <f t="shared" si="98"/>
        <v>1000000</v>
      </c>
      <c r="AN122" s="257">
        <v>1000000</v>
      </c>
      <c r="AO122" s="257"/>
      <c r="AP122" s="257"/>
      <c r="AQ122" s="257"/>
      <c r="AR122" s="257"/>
      <c r="AS122" s="257"/>
      <c r="AT122" s="813"/>
      <c r="AU122" s="834"/>
      <c r="AV122" s="51">
        <f t="shared" si="99"/>
        <v>2000000</v>
      </c>
      <c r="AW122" s="257">
        <v>2000000</v>
      </c>
      <c r="AX122" s="257"/>
      <c r="AY122" s="257"/>
      <c r="AZ122" s="257"/>
      <c r="BA122" s="257"/>
      <c r="BB122" s="257"/>
      <c r="BC122" s="813"/>
      <c r="BD122" s="810"/>
      <c r="BE122" s="51">
        <f t="shared" si="100"/>
        <v>4000000</v>
      </c>
      <c r="BF122" s="257">
        <v>4000000</v>
      </c>
      <c r="BG122" s="257"/>
      <c r="BH122" s="257"/>
      <c r="BI122" s="257"/>
      <c r="BJ122" s="257"/>
      <c r="BK122" s="257"/>
      <c r="BL122" s="813"/>
      <c r="BM122" s="816"/>
      <c r="BN122" s="51">
        <f t="shared" si="101"/>
        <v>3000000</v>
      </c>
      <c r="BO122" s="257">
        <v>3000000</v>
      </c>
      <c r="BP122" s="257"/>
      <c r="BQ122" s="257"/>
      <c r="BR122" s="257"/>
      <c r="BS122" s="257"/>
      <c r="BT122" s="257"/>
      <c r="BU122" s="821"/>
      <c r="BV122" s="822"/>
      <c r="BW122" s="822"/>
      <c r="BX122" s="822"/>
      <c r="BY122" s="822"/>
      <c r="BZ122" s="822"/>
      <c r="CA122" s="822"/>
      <c r="CB122" s="822"/>
      <c r="CC122" s="823"/>
    </row>
    <row r="123" spans="1:81" s="58" customFormat="1" ht="40.200000000000003" customHeight="1" thickBot="1" x14ac:dyDescent="0.35">
      <c r="A123" s="34"/>
      <c r="B123" s="907"/>
      <c r="C123" s="869"/>
      <c r="D123" s="919"/>
      <c r="E123" s="920"/>
      <c r="F123" s="1704"/>
      <c r="G123" s="920"/>
      <c r="H123" s="920"/>
      <c r="I123" s="1704"/>
      <c r="J123" s="1730"/>
      <c r="K123" s="855"/>
      <c r="L123" s="858"/>
      <c r="M123" s="861"/>
      <c r="N123" s="837"/>
      <c r="O123" s="840"/>
      <c r="P123" s="864"/>
      <c r="Q123" s="867"/>
      <c r="R123" s="813"/>
      <c r="S123" s="578" t="s">
        <v>6297</v>
      </c>
      <c r="T123" s="579" t="s">
        <v>3821</v>
      </c>
      <c r="U123" s="579" t="s">
        <v>3828</v>
      </c>
      <c r="V123" s="579" t="s">
        <v>3830</v>
      </c>
      <c r="W123" s="598" t="s">
        <v>6298</v>
      </c>
      <c r="X123" s="31">
        <v>45202</v>
      </c>
      <c r="Y123" s="31">
        <v>45290</v>
      </c>
      <c r="Z123" s="31"/>
      <c r="AA123" s="31"/>
      <c r="AB123" s="813"/>
      <c r="AC123" s="828"/>
      <c r="AD123" s="51">
        <f t="shared" si="85"/>
        <v>14000000</v>
      </c>
      <c r="AE123" s="51">
        <f t="shared" si="85"/>
        <v>14000000</v>
      </c>
      <c r="AF123" s="51">
        <f t="shared" si="85"/>
        <v>0</v>
      </c>
      <c r="AG123" s="51">
        <f t="shared" si="84"/>
        <v>0</v>
      </c>
      <c r="AH123" s="51">
        <f t="shared" si="84"/>
        <v>0</v>
      </c>
      <c r="AI123" s="51">
        <f t="shared" si="84"/>
        <v>0</v>
      </c>
      <c r="AJ123" s="51">
        <f t="shared" si="84"/>
        <v>0</v>
      </c>
      <c r="AK123" s="813"/>
      <c r="AL123" s="831"/>
      <c r="AM123" s="51">
        <f t="shared" si="98"/>
        <v>2000000</v>
      </c>
      <c r="AN123" s="257">
        <v>2000000</v>
      </c>
      <c r="AO123" s="257"/>
      <c r="AP123" s="257"/>
      <c r="AQ123" s="257"/>
      <c r="AR123" s="257"/>
      <c r="AS123" s="257"/>
      <c r="AT123" s="813"/>
      <c r="AU123" s="834"/>
      <c r="AV123" s="51">
        <f t="shared" si="99"/>
        <v>3000000</v>
      </c>
      <c r="AW123" s="257">
        <v>3000000</v>
      </c>
      <c r="AX123" s="257"/>
      <c r="AY123" s="257"/>
      <c r="AZ123" s="257"/>
      <c r="BA123" s="257"/>
      <c r="BB123" s="257"/>
      <c r="BC123" s="813"/>
      <c r="BD123" s="810"/>
      <c r="BE123" s="51">
        <f t="shared" si="100"/>
        <v>4000000</v>
      </c>
      <c r="BF123" s="257">
        <v>4000000</v>
      </c>
      <c r="BG123" s="257"/>
      <c r="BH123" s="257"/>
      <c r="BI123" s="257"/>
      <c r="BJ123" s="257"/>
      <c r="BK123" s="257"/>
      <c r="BL123" s="813"/>
      <c r="BM123" s="816"/>
      <c r="BN123" s="51">
        <f t="shared" si="101"/>
        <v>5000000</v>
      </c>
      <c r="BO123" s="257">
        <v>5000000</v>
      </c>
      <c r="BP123" s="257"/>
      <c r="BQ123" s="257"/>
      <c r="BR123" s="257"/>
      <c r="BS123" s="257"/>
      <c r="BT123" s="257"/>
      <c r="BU123" s="821"/>
      <c r="BV123" s="822"/>
      <c r="BW123" s="822"/>
      <c r="BX123" s="822"/>
      <c r="BY123" s="822"/>
      <c r="BZ123" s="822"/>
      <c r="CA123" s="822"/>
      <c r="CB123" s="822"/>
      <c r="CC123" s="823"/>
    </row>
    <row r="124" spans="1:81" s="58" customFormat="1" ht="40.200000000000003" customHeight="1" thickBot="1" x14ac:dyDescent="0.35">
      <c r="A124" s="34"/>
      <c r="B124" s="908"/>
      <c r="C124" s="870"/>
      <c r="D124" s="1265"/>
      <c r="E124" s="1267"/>
      <c r="F124" s="1705"/>
      <c r="G124" s="1267"/>
      <c r="H124" s="1267"/>
      <c r="I124" s="1705"/>
      <c r="J124" s="1731"/>
      <c r="K124" s="856"/>
      <c r="L124" s="859"/>
      <c r="M124" s="862"/>
      <c r="N124" s="838"/>
      <c r="O124" s="841"/>
      <c r="P124" s="865"/>
      <c r="Q124" s="874"/>
      <c r="R124" s="814"/>
      <c r="S124" s="232"/>
      <c r="T124" s="237"/>
      <c r="U124" s="237"/>
      <c r="V124" s="237"/>
      <c r="W124" s="232"/>
      <c r="X124" s="260"/>
      <c r="Y124" s="260"/>
      <c r="Z124" s="260"/>
      <c r="AA124" s="260"/>
      <c r="AB124" s="814"/>
      <c r="AC124" s="829"/>
      <c r="AD124" s="46">
        <f t="shared" si="85"/>
        <v>0</v>
      </c>
      <c r="AE124" s="46">
        <f t="shared" si="85"/>
        <v>0</v>
      </c>
      <c r="AF124" s="46">
        <f t="shared" si="85"/>
        <v>0</v>
      </c>
      <c r="AG124" s="46">
        <f t="shared" si="84"/>
        <v>0</v>
      </c>
      <c r="AH124" s="46">
        <f t="shared" si="84"/>
        <v>0</v>
      </c>
      <c r="AI124" s="46">
        <f t="shared" si="84"/>
        <v>0</v>
      </c>
      <c r="AJ124" s="46">
        <f t="shared" si="84"/>
        <v>0</v>
      </c>
      <c r="AK124" s="814"/>
      <c r="AL124" s="832"/>
      <c r="AM124" s="46">
        <f t="shared" si="98"/>
        <v>0</v>
      </c>
      <c r="AN124" s="49"/>
      <c r="AO124" s="49"/>
      <c r="AP124" s="49"/>
      <c r="AQ124" s="49"/>
      <c r="AR124" s="49"/>
      <c r="AS124" s="49"/>
      <c r="AT124" s="814"/>
      <c r="AU124" s="835"/>
      <c r="AV124" s="46">
        <f t="shared" si="99"/>
        <v>0</v>
      </c>
      <c r="AW124" s="49"/>
      <c r="AX124" s="49"/>
      <c r="AY124" s="49"/>
      <c r="AZ124" s="49"/>
      <c r="BA124" s="49"/>
      <c r="BB124" s="49"/>
      <c r="BC124" s="814"/>
      <c r="BD124" s="811"/>
      <c r="BE124" s="46">
        <f t="shared" si="100"/>
        <v>0</v>
      </c>
      <c r="BF124" s="49"/>
      <c r="BG124" s="49"/>
      <c r="BH124" s="49"/>
      <c r="BI124" s="49"/>
      <c r="BJ124" s="49"/>
      <c r="BK124" s="49"/>
      <c r="BL124" s="814"/>
      <c r="BM124" s="817"/>
      <c r="BN124" s="46">
        <f t="shared" si="101"/>
        <v>0</v>
      </c>
      <c r="BO124" s="49"/>
      <c r="BP124" s="49"/>
      <c r="BQ124" s="49"/>
      <c r="BR124" s="49"/>
      <c r="BS124" s="49"/>
      <c r="BT124" s="49"/>
      <c r="BU124" s="824"/>
      <c r="BV124" s="825"/>
      <c r="BW124" s="825"/>
      <c r="BX124" s="825"/>
      <c r="BY124" s="825"/>
      <c r="BZ124" s="825"/>
      <c r="CA124" s="825"/>
      <c r="CB124" s="825"/>
      <c r="CC124" s="826"/>
    </row>
    <row r="125" spans="1:81" ht="16.2" customHeight="1" thickTop="1" x14ac:dyDescent="0.3"/>
    <row r="126" spans="1:81" s="58" customFormat="1" ht="16.2" customHeight="1" x14ac:dyDescent="0.3">
      <c r="A126" s="34"/>
      <c r="B126" s="1166"/>
      <c r="C126" s="1159" t="s">
        <v>0</v>
      </c>
      <c r="D126" s="1159"/>
      <c r="E126" s="1159"/>
      <c r="F126" s="1159"/>
      <c r="G126" s="1159"/>
      <c r="H126" s="1159"/>
      <c r="I126" s="226"/>
      <c r="J126" s="252" t="s">
        <v>1</v>
      </c>
      <c r="K126" s="252"/>
      <c r="L126" s="1726" t="s">
        <v>3835</v>
      </c>
      <c r="M126" s="1727"/>
      <c r="N126" s="1727"/>
      <c r="O126" s="1727"/>
      <c r="P126" s="1727"/>
      <c r="Q126" s="1728"/>
      <c r="R126" s="1158" t="s">
        <v>0</v>
      </c>
      <c r="S126" s="1160"/>
      <c r="T126" s="1008" t="s">
        <v>1</v>
      </c>
      <c r="U126" s="1009"/>
      <c r="V126" s="1010"/>
      <c r="W126" s="1722" t="str">
        <f>+$L126</f>
        <v xml:space="preserve">SECRETARÌA DE MEDIO AMBIENTE, RECURSOS NATURALES Y SOSTENIBILIDAD </v>
      </c>
      <c r="X126" s="1723"/>
      <c r="Y126" s="1723"/>
      <c r="Z126" s="1723"/>
      <c r="AA126" s="1724"/>
      <c r="AB126" s="1158" t="s">
        <v>0</v>
      </c>
      <c r="AC126" s="1159"/>
      <c r="AD126" s="1159"/>
      <c r="AE126" s="1159"/>
      <c r="AF126" s="1159"/>
      <c r="AG126" s="1159"/>
      <c r="AH126" s="1159"/>
      <c r="AI126" s="1159"/>
      <c r="AJ126" s="1160"/>
      <c r="AK126" s="1132" t="s">
        <v>1</v>
      </c>
      <c r="AL126" s="1132"/>
      <c r="AM126" s="1132"/>
      <c r="AN126" s="1722" t="str">
        <f>+$L126</f>
        <v xml:space="preserve">SECRETARÌA DE MEDIO AMBIENTE, RECURSOS NATURALES Y SOSTENIBILIDAD </v>
      </c>
      <c r="AO126" s="1723"/>
      <c r="AP126" s="1723"/>
      <c r="AQ126" s="1723"/>
      <c r="AR126" s="1723"/>
      <c r="AS126" s="1724"/>
      <c r="AT126" s="1158" t="s">
        <v>0</v>
      </c>
      <c r="AU126" s="1159"/>
      <c r="AV126" s="1159"/>
      <c r="AW126" s="1159"/>
      <c r="AX126" s="1159"/>
      <c r="AY126" s="1159"/>
      <c r="AZ126" s="1159"/>
      <c r="BA126" s="1159"/>
      <c r="BB126" s="1160"/>
      <c r="BC126" s="1132" t="s">
        <v>1</v>
      </c>
      <c r="BD126" s="1132"/>
      <c r="BE126" s="1132"/>
      <c r="BF126" s="1725" t="str">
        <f>+$L126</f>
        <v xml:space="preserve">SECRETARÌA DE MEDIO AMBIENTE, RECURSOS NATURALES Y SOSTENIBILIDAD </v>
      </c>
      <c r="BG126" s="1725"/>
      <c r="BH126" s="1725"/>
      <c r="BI126" s="1725"/>
      <c r="BJ126" s="1725"/>
      <c r="BK126" s="1725"/>
      <c r="BL126" s="1158" t="s">
        <v>0</v>
      </c>
      <c r="BM126" s="1159"/>
      <c r="BN126" s="1159"/>
      <c r="BO126" s="1159"/>
      <c r="BP126" s="1159"/>
      <c r="BQ126" s="1159"/>
      <c r="BR126" s="1159"/>
      <c r="BS126" s="1159"/>
      <c r="BT126" s="1160"/>
      <c r="BU126" s="1132" t="s">
        <v>1</v>
      </c>
      <c r="BV126" s="1132"/>
      <c r="BW126" s="1132"/>
      <c r="BX126" s="1722" t="str">
        <f>+$L126</f>
        <v xml:space="preserve">SECRETARÌA DE MEDIO AMBIENTE, RECURSOS NATURALES Y SOSTENIBILIDAD </v>
      </c>
      <c r="BY126" s="1723"/>
      <c r="BZ126" s="1723"/>
      <c r="CA126" s="1723"/>
      <c r="CB126" s="1723"/>
      <c r="CC126" s="1724"/>
    </row>
    <row r="127" spans="1:81" s="58" customFormat="1" ht="16.2" customHeight="1" x14ac:dyDescent="0.3">
      <c r="A127" s="34"/>
      <c r="B127" s="1167"/>
      <c r="C127" s="1156" t="s">
        <v>1657</v>
      </c>
      <c r="D127" s="1156"/>
      <c r="E127" s="1156"/>
      <c r="F127" s="1156"/>
      <c r="G127" s="1156"/>
      <c r="H127" s="1156"/>
      <c r="I127" s="227"/>
      <c r="J127" s="252" t="s">
        <v>2</v>
      </c>
      <c r="K127" s="252"/>
      <c r="L127" s="1162"/>
      <c r="M127" s="1163"/>
      <c r="N127" s="1163"/>
      <c r="O127" s="1163"/>
      <c r="P127" s="1163"/>
      <c r="Q127" s="1164"/>
      <c r="R127" s="1155" t="s">
        <v>1657</v>
      </c>
      <c r="S127" s="1157"/>
      <c r="T127" s="1008" t="s">
        <v>2</v>
      </c>
      <c r="U127" s="1009"/>
      <c r="V127" s="1010"/>
      <c r="W127" s="821">
        <f>+$L127</f>
        <v>0</v>
      </c>
      <c r="X127" s="822"/>
      <c r="Y127" s="822"/>
      <c r="Z127" s="822"/>
      <c r="AA127" s="1165"/>
      <c r="AB127" s="1155" t="s">
        <v>1657</v>
      </c>
      <c r="AC127" s="1156"/>
      <c r="AD127" s="1156"/>
      <c r="AE127" s="1156"/>
      <c r="AF127" s="1156"/>
      <c r="AG127" s="1156"/>
      <c r="AH127" s="1156"/>
      <c r="AI127" s="1156"/>
      <c r="AJ127" s="1157"/>
      <c r="AK127" s="1132" t="s">
        <v>2</v>
      </c>
      <c r="AL127" s="1132"/>
      <c r="AM127" s="1132"/>
      <c r="AN127" s="1359">
        <f>+$L127</f>
        <v>0</v>
      </c>
      <c r="AO127" s="1360"/>
      <c r="AP127" s="1360"/>
      <c r="AQ127" s="1360"/>
      <c r="AR127" s="1360"/>
      <c r="AS127" s="1361"/>
      <c r="AT127" s="1155" t="s">
        <v>1657</v>
      </c>
      <c r="AU127" s="1156"/>
      <c r="AV127" s="1156"/>
      <c r="AW127" s="1156"/>
      <c r="AX127" s="1156"/>
      <c r="AY127" s="1156"/>
      <c r="AZ127" s="1156"/>
      <c r="BA127" s="1156"/>
      <c r="BB127" s="1157"/>
      <c r="BC127" s="1132" t="s">
        <v>2</v>
      </c>
      <c r="BD127" s="1132"/>
      <c r="BE127" s="1132"/>
      <c r="BF127" s="1148">
        <f>+$L127</f>
        <v>0</v>
      </c>
      <c r="BG127" s="1148"/>
      <c r="BH127" s="1148"/>
      <c r="BI127" s="1148"/>
      <c r="BJ127" s="1148"/>
      <c r="BK127" s="1148"/>
      <c r="BL127" s="1155" t="s">
        <v>1657</v>
      </c>
      <c r="BM127" s="1156"/>
      <c r="BN127" s="1156"/>
      <c r="BO127" s="1156"/>
      <c r="BP127" s="1156"/>
      <c r="BQ127" s="1156"/>
      <c r="BR127" s="1156"/>
      <c r="BS127" s="1156"/>
      <c r="BT127" s="1157"/>
      <c r="BU127" s="1132" t="s">
        <v>2</v>
      </c>
      <c r="BV127" s="1132"/>
      <c r="BW127" s="1132"/>
      <c r="BX127" s="1148">
        <f>+$L127</f>
        <v>0</v>
      </c>
      <c r="BY127" s="1148"/>
      <c r="BZ127" s="1148"/>
      <c r="CA127" s="1148"/>
      <c r="CB127" s="1148"/>
      <c r="CC127" s="1148"/>
    </row>
    <row r="128" spans="1:81" s="58" customFormat="1" ht="16.2" customHeight="1" x14ac:dyDescent="0.3">
      <c r="A128" s="34"/>
      <c r="B128" s="1167"/>
      <c r="C128" s="1137" t="s">
        <v>3849</v>
      </c>
      <c r="D128" s="1137"/>
      <c r="E128" s="1137"/>
      <c r="F128" s="1137"/>
      <c r="G128" s="1137"/>
      <c r="H128" s="1137"/>
      <c r="I128" s="227"/>
      <c r="J128" s="252" t="s">
        <v>1656</v>
      </c>
      <c r="K128" s="252"/>
      <c r="L128" s="1716" t="s">
        <v>1080</v>
      </c>
      <c r="M128" s="1717"/>
      <c r="N128" s="1717"/>
      <c r="O128" s="1717"/>
      <c r="P128" s="1717"/>
      <c r="Q128" s="1718"/>
      <c r="R128" s="1136" t="s">
        <v>3849</v>
      </c>
      <c r="S128" s="1138"/>
      <c r="T128" s="1008" t="s">
        <v>1664</v>
      </c>
      <c r="U128" s="1009"/>
      <c r="V128" s="1010"/>
      <c r="W128" s="1719" t="str">
        <f>+$L128</f>
        <v xml:space="preserve">4. Hábitat </v>
      </c>
      <c r="X128" s="1720"/>
      <c r="Y128" s="1720"/>
      <c r="Z128" s="1720"/>
      <c r="AA128" s="1721"/>
      <c r="AB128" s="1136" t="s">
        <v>3849</v>
      </c>
      <c r="AC128" s="1137"/>
      <c r="AD128" s="1137"/>
      <c r="AE128" s="1137"/>
      <c r="AF128" s="1137"/>
      <c r="AG128" s="1137"/>
      <c r="AH128" s="1137"/>
      <c r="AI128" s="1137"/>
      <c r="AJ128" s="1138"/>
      <c r="AK128" s="1132" t="s">
        <v>1656</v>
      </c>
      <c r="AL128" s="1132"/>
      <c r="AM128" s="1132"/>
      <c r="AN128" s="1716" t="str">
        <f>+$L128</f>
        <v xml:space="preserve">4. Hábitat </v>
      </c>
      <c r="AO128" s="1717"/>
      <c r="AP128" s="1717"/>
      <c r="AQ128" s="1717"/>
      <c r="AR128" s="1717"/>
      <c r="AS128" s="1718"/>
      <c r="AT128" s="1136" t="s">
        <v>3849</v>
      </c>
      <c r="AU128" s="1137"/>
      <c r="AV128" s="1137"/>
      <c r="AW128" s="1137"/>
      <c r="AX128" s="1137"/>
      <c r="AY128" s="1137"/>
      <c r="AZ128" s="1137"/>
      <c r="BA128" s="1137"/>
      <c r="BB128" s="1138"/>
      <c r="BC128" s="1132" t="s">
        <v>1656</v>
      </c>
      <c r="BD128" s="1132"/>
      <c r="BE128" s="1132"/>
      <c r="BF128" s="1715" t="str">
        <f>+$L128</f>
        <v xml:space="preserve">4. Hábitat </v>
      </c>
      <c r="BG128" s="1715"/>
      <c r="BH128" s="1715"/>
      <c r="BI128" s="1715"/>
      <c r="BJ128" s="1715"/>
      <c r="BK128" s="1715"/>
      <c r="BL128" s="1136" t="s">
        <v>3849</v>
      </c>
      <c r="BM128" s="1137"/>
      <c r="BN128" s="1137"/>
      <c r="BO128" s="1137"/>
      <c r="BP128" s="1137"/>
      <c r="BQ128" s="1137"/>
      <c r="BR128" s="1137"/>
      <c r="BS128" s="1137"/>
      <c r="BT128" s="1138"/>
      <c r="BU128" s="1132" t="s">
        <v>1656</v>
      </c>
      <c r="BV128" s="1132"/>
      <c r="BW128" s="1132"/>
      <c r="BX128" s="1715" t="str">
        <f>+$L128</f>
        <v xml:space="preserve">4. Hábitat </v>
      </c>
      <c r="BY128" s="1715"/>
      <c r="BZ128" s="1715"/>
      <c r="CA128" s="1715"/>
      <c r="CB128" s="1715"/>
      <c r="CC128" s="1715"/>
    </row>
    <row r="129" spans="1:81" s="58" customFormat="1" ht="16.2" customHeight="1" x14ac:dyDescent="0.3">
      <c r="A129" s="34"/>
      <c r="B129" s="1168"/>
      <c r="C129" s="1140"/>
      <c r="D129" s="1140"/>
      <c r="E129" s="1140"/>
      <c r="F129" s="1140"/>
      <c r="G129" s="1140"/>
      <c r="H129" s="1140"/>
      <c r="I129" s="228"/>
      <c r="J129" s="252" t="s">
        <v>1659</v>
      </c>
      <c r="K129" s="252"/>
      <c r="L129" s="1142" t="s">
        <v>3836</v>
      </c>
      <c r="M129" s="1143"/>
      <c r="N129" s="1143"/>
      <c r="O129" s="1143"/>
      <c r="P129" s="1143"/>
      <c r="Q129" s="1144"/>
      <c r="R129" s="1139"/>
      <c r="S129" s="1141"/>
      <c r="T129" s="1008" t="s">
        <v>1665</v>
      </c>
      <c r="U129" s="1009"/>
      <c r="V129" s="1010"/>
      <c r="W129" s="1145" t="str">
        <f>+$L129</f>
        <v>4.5 Más Oportunidades para la Educación Ambiental</v>
      </c>
      <c r="X129" s="1146"/>
      <c r="Y129" s="1146"/>
      <c r="Z129" s="1146"/>
      <c r="AA129" s="1147"/>
      <c r="AB129" s="1139"/>
      <c r="AC129" s="1140"/>
      <c r="AD129" s="1140"/>
      <c r="AE129" s="1140"/>
      <c r="AF129" s="1140"/>
      <c r="AG129" s="1140"/>
      <c r="AH129" s="1140"/>
      <c r="AI129" s="1140"/>
      <c r="AJ129" s="1141"/>
      <c r="AK129" s="1132" t="s">
        <v>1659</v>
      </c>
      <c r="AL129" s="1132"/>
      <c r="AM129" s="1132"/>
      <c r="AN129" s="1142" t="str">
        <f>+$L129</f>
        <v>4.5 Más Oportunidades para la Educación Ambiental</v>
      </c>
      <c r="AO129" s="1143"/>
      <c r="AP129" s="1143"/>
      <c r="AQ129" s="1143"/>
      <c r="AR129" s="1143"/>
      <c r="AS129" s="1144"/>
      <c r="AT129" s="1139"/>
      <c r="AU129" s="1140"/>
      <c r="AV129" s="1140"/>
      <c r="AW129" s="1140"/>
      <c r="AX129" s="1140"/>
      <c r="AY129" s="1140"/>
      <c r="AZ129" s="1140"/>
      <c r="BA129" s="1140"/>
      <c r="BB129" s="1141"/>
      <c r="BC129" s="1132" t="s">
        <v>1659</v>
      </c>
      <c r="BD129" s="1132"/>
      <c r="BE129" s="1132"/>
      <c r="BF129" s="1133" t="str">
        <f>+$L129</f>
        <v>4.5 Más Oportunidades para la Educación Ambiental</v>
      </c>
      <c r="BG129" s="1133"/>
      <c r="BH129" s="1133"/>
      <c r="BI129" s="1133"/>
      <c r="BJ129" s="1133"/>
      <c r="BK129" s="1133"/>
      <c r="BL129" s="1139"/>
      <c r="BM129" s="1140"/>
      <c r="BN129" s="1140"/>
      <c r="BO129" s="1140"/>
      <c r="BP129" s="1140"/>
      <c r="BQ129" s="1140"/>
      <c r="BR129" s="1140"/>
      <c r="BS129" s="1140"/>
      <c r="BT129" s="1141"/>
      <c r="BU129" s="1132" t="s">
        <v>1659</v>
      </c>
      <c r="BV129" s="1132"/>
      <c r="BW129" s="1132"/>
      <c r="BX129" s="1133" t="str">
        <f>+$L129</f>
        <v>4.5 Más Oportunidades para la Educación Ambiental</v>
      </c>
      <c r="BY129" s="1133"/>
      <c r="BZ129" s="1133"/>
      <c r="CA129" s="1133"/>
      <c r="CB129" s="1133"/>
      <c r="CC129" s="1133"/>
    </row>
    <row r="130" spans="1:81" ht="16.2" customHeight="1" thickBot="1" x14ac:dyDescent="0.35">
      <c r="B130" s="2"/>
      <c r="C130" s="2"/>
      <c r="D130" s="2"/>
      <c r="E130" s="2"/>
      <c r="F130" s="2"/>
      <c r="G130" s="2"/>
      <c r="H130" s="2"/>
      <c r="I130" s="2"/>
      <c r="J130" s="59"/>
      <c r="K130" s="1"/>
      <c r="L130" s="1"/>
      <c r="M130" s="1"/>
      <c r="N130" s="1"/>
      <c r="O130" s="1"/>
      <c r="P130" s="1"/>
      <c r="Q130" s="1"/>
      <c r="R130" s="1"/>
      <c r="S130" s="2"/>
      <c r="T130" s="2"/>
      <c r="U130" s="2"/>
      <c r="V130" s="2"/>
      <c r="W130" s="2"/>
      <c r="X130" s="60"/>
      <c r="Y130" s="60"/>
      <c r="Z130" s="60"/>
      <c r="AA130" s="25"/>
      <c r="AB130" s="25"/>
      <c r="AC130" s="1"/>
      <c r="AK130" s="25"/>
      <c r="AT130" s="25"/>
      <c r="BC130" s="25"/>
      <c r="BL130" s="25"/>
    </row>
    <row r="131" spans="1:81" ht="16.2" customHeight="1" thickBot="1" x14ac:dyDescent="0.35">
      <c r="A131" s="1"/>
      <c r="B131" s="1067" t="s">
        <v>3</v>
      </c>
      <c r="C131" s="1067" t="s">
        <v>1661</v>
      </c>
      <c r="D131" s="1134" t="s">
        <v>3813</v>
      </c>
      <c r="E131" s="1134" t="s">
        <v>3812</v>
      </c>
      <c r="F131" s="1126" t="s">
        <v>3814</v>
      </c>
      <c r="G131" s="1126" t="s">
        <v>3815</v>
      </c>
      <c r="H131" s="1126" t="s">
        <v>3816</v>
      </c>
      <c r="I131" s="1126" t="s">
        <v>3817</v>
      </c>
      <c r="J131" s="1125" t="s">
        <v>1662</v>
      </c>
      <c r="K131" s="1129" t="s">
        <v>1674</v>
      </c>
      <c r="L131" s="1094" t="s">
        <v>3850</v>
      </c>
      <c r="M131" s="1040" t="s">
        <v>1652</v>
      </c>
      <c r="N131" s="1113" t="s">
        <v>3851</v>
      </c>
      <c r="O131" s="1116" t="s">
        <v>3852</v>
      </c>
      <c r="P131" s="1119" t="s">
        <v>3853</v>
      </c>
      <c r="Q131" s="1122" t="s">
        <v>3854</v>
      </c>
      <c r="R131" s="1125" t="s">
        <v>1662</v>
      </c>
      <c r="S131" s="1108" t="s">
        <v>4</v>
      </c>
      <c r="T131" s="1107" t="s">
        <v>3818</v>
      </c>
      <c r="U131" s="1107" t="s">
        <v>3819</v>
      </c>
      <c r="V131" s="1107" t="s">
        <v>3820</v>
      </c>
      <c r="W131" s="1108" t="s">
        <v>5</v>
      </c>
      <c r="X131" s="1111" t="s">
        <v>6</v>
      </c>
      <c r="Y131" s="1112"/>
      <c r="Z131" s="1111" t="s">
        <v>7</v>
      </c>
      <c r="AA131" s="1112"/>
      <c r="AB131" s="1067" t="s">
        <v>1662</v>
      </c>
      <c r="AC131" s="1094" t="s">
        <v>3850</v>
      </c>
      <c r="AD131" s="1097" t="s">
        <v>3855</v>
      </c>
      <c r="AE131" s="1098"/>
      <c r="AF131" s="1098"/>
      <c r="AG131" s="1098"/>
      <c r="AH131" s="1098"/>
      <c r="AI131" s="1098"/>
      <c r="AJ131" s="1099"/>
      <c r="AK131" s="1100" t="s">
        <v>1662</v>
      </c>
      <c r="AL131" s="1101" t="s">
        <v>3856</v>
      </c>
      <c r="AM131" s="1104" t="s">
        <v>3857</v>
      </c>
      <c r="AN131" s="1105"/>
      <c r="AO131" s="1105"/>
      <c r="AP131" s="1105"/>
      <c r="AQ131" s="1105"/>
      <c r="AR131" s="1105"/>
      <c r="AS131" s="1106"/>
      <c r="AT131" s="1067" t="s">
        <v>1662</v>
      </c>
      <c r="AU131" s="1082" t="s">
        <v>3858</v>
      </c>
      <c r="AV131" s="1085" t="s">
        <v>3859</v>
      </c>
      <c r="AW131" s="1086"/>
      <c r="AX131" s="1086"/>
      <c r="AY131" s="1086"/>
      <c r="AZ131" s="1086"/>
      <c r="BA131" s="1086"/>
      <c r="BB131" s="1087"/>
      <c r="BC131" s="1067" t="s">
        <v>1662</v>
      </c>
      <c r="BD131" s="1088" t="s">
        <v>3860</v>
      </c>
      <c r="BE131" s="1091" t="s">
        <v>3861</v>
      </c>
      <c r="BF131" s="1092"/>
      <c r="BG131" s="1092"/>
      <c r="BH131" s="1092"/>
      <c r="BI131" s="1092"/>
      <c r="BJ131" s="1092"/>
      <c r="BK131" s="1093"/>
      <c r="BL131" s="1067" t="s">
        <v>1662</v>
      </c>
      <c r="BM131" s="1068" t="s">
        <v>3862</v>
      </c>
      <c r="BN131" s="1070" t="s">
        <v>3863</v>
      </c>
      <c r="BO131" s="1071"/>
      <c r="BP131" s="1071"/>
      <c r="BQ131" s="1071"/>
      <c r="BR131" s="1071"/>
      <c r="BS131" s="1071"/>
      <c r="BT131" s="1072"/>
      <c r="BU131" s="1073" t="s">
        <v>1663</v>
      </c>
      <c r="BV131" s="1074"/>
      <c r="BW131" s="1074"/>
      <c r="BX131" s="1074"/>
      <c r="BY131" s="1074"/>
      <c r="BZ131" s="1074"/>
      <c r="CA131" s="1074"/>
      <c r="CB131" s="1074"/>
      <c r="CC131" s="1075"/>
    </row>
    <row r="132" spans="1:81" ht="16.2" customHeight="1" x14ac:dyDescent="0.3">
      <c r="A132" s="1"/>
      <c r="B132" s="1067"/>
      <c r="C132" s="1067"/>
      <c r="D132" s="1134"/>
      <c r="E132" s="1134"/>
      <c r="F132" s="1127"/>
      <c r="G132" s="1127"/>
      <c r="H132" s="1127"/>
      <c r="I132" s="1127"/>
      <c r="J132" s="1125"/>
      <c r="K132" s="1129"/>
      <c r="L132" s="1095"/>
      <c r="M132" s="1130"/>
      <c r="N132" s="1114"/>
      <c r="O132" s="1117"/>
      <c r="P132" s="1120"/>
      <c r="Q132" s="1123"/>
      <c r="R132" s="1125"/>
      <c r="S132" s="1109"/>
      <c r="T132" s="1107"/>
      <c r="U132" s="1107"/>
      <c r="V132" s="1107"/>
      <c r="W132" s="1109"/>
      <c r="X132" s="390" t="s">
        <v>12</v>
      </c>
      <c r="Y132" s="390" t="s">
        <v>13</v>
      </c>
      <c r="Z132" s="390" t="s">
        <v>12</v>
      </c>
      <c r="AA132" s="390" t="s">
        <v>13</v>
      </c>
      <c r="AB132" s="1067"/>
      <c r="AC132" s="1095"/>
      <c r="AD132" s="1065" t="s">
        <v>8</v>
      </c>
      <c r="AE132" s="1061" t="s">
        <v>9</v>
      </c>
      <c r="AF132" s="1061"/>
      <c r="AG132" s="1061"/>
      <c r="AH132" s="1061"/>
      <c r="AI132" s="1062" t="s">
        <v>1653</v>
      </c>
      <c r="AJ132" s="1063" t="s">
        <v>10</v>
      </c>
      <c r="AK132" s="1067"/>
      <c r="AL132" s="1102"/>
      <c r="AM132" s="1059" t="s">
        <v>11</v>
      </c>
      <c r="AN132" s="1061" t="s">
        <v>9</v>
      </c>
      <c r="AO132" s="1061"/>
      <c r="AP132" s="1061"/>
      <c r="AQ132" s="1061"/>
      <c r="AR132" s="1062" t="s">
        <v>1653</v>
      </c>
      <c r="AS132" s="1063" t="s">
        <v>10</v>
      </c>
      <c r="AT132" s="1067"/>
      <c r="AU132" s="1083"/>
      <c r="AV132" s="1059" t="s">
        <v>11</v>
      </c>
      <c r="AW132" s="1061" t="s">
        <v>9</v>
      </c>
      <c r="AX132" s="1061"/>
      <c r="AY132" s="1061"/>
      <c r="AZ132" s="1061"/>
      <c r="BA132" s="1062" t="s">
        <v>1653</v>
      </c>
      <c r="BB132" s="1063" t="s">
        <v>10</v>
      </c>
      <c r="BC132" s="1067"/>
      <c r="BD132" s="1089"/>
      <c r="BE132" s="1059" t="s">
        <v>11</v>
      </c>
      <c r="BF132" s="1061" t="s">
        <v>9</v>
      </c>
      <c r="BG132" s="1061"/>
      <c r="BH132" s="1061"/>
      <c r="BI132" s="1061"/>
      <c r="BJ132" s="1062" t="s">
        <v>1653</v>
      </c>
      <c r="BK132" s="1063" t="s">
        <v>10</v>
      </c>
      <c r="BL132" s="1067"/>
      <c r="BM132" s="1068"/>
      <c r="BN132" s="1065" t="s">
        <v>11</v>
      </c>
      <c r="BO132" s="1061" t="s">
        <v>9</v>
      </c>
      <c r="BP132" s="1061"/>
      <c r="BQ132" s="1061"/>
      <c r="BR132" s="1061"/>
      <c r="BS132" s="1049" t="s">
        <v>1653</v>
      </c>
      <c r="BT132" s="1051" t="s">
        <v>10</v>
      </c>
      <c r="BU132" s="1076"/>
      <c r="BV132" s="1077"/>
      <c r="BW132" s="1077"/>
      <c r="BX132" s="1077"/>
      <c r="BY132" s="1077"/>
      <c r="BZ132" s="1077"/>
      <c r="CA132" s="1077"/>
      <c r="CB132" s="1077"/>
      <c r="CC132" s="1078"/>
    </row>
    <row r="133" spans="1:81" ht="16.2" customHeight="1" x14ac:dyDescent="0.3">
      <c r="A133" s="1"/>
      <c r="B133" s="1067"/>
      <c r="C133" s="1067"/>
      <c r="D133" s="1134"/>
      <c r="E133" s="1134"/>
      <c r="F133" s="1128"/>
      <c r="G133" s="1128"/>
      <c r="H133" s="1128"/>
      <c r="I133" s="1128"/>
      <c r="J133" s="1125"/>
      <c r="K133" s="1129"/>
      <c r="L133" s="1096"/>
      <c r="M133" s="1131"/>
      <c r="N133" s="1115"/>
      <c r="O133" s="1118"/>
      <c r="P133" s="1121"/>
      <c r="Q133" s="1124"/>
      <c r="R133" s="1125"/>
      <c r="S133" s="1110"/>
      <c r="T133" s="1107"/>
      <c r="U133" s="1107"/>
      <c r="V133" s="1107"/>
      <c r="W133" s="1110"/>
      <c r="X133" s="391" t="s">
        <v>1660</v>
      </c>
      <c r="Y133" s="391" t="s">
        <v>1660</v>
      </c>
      <c r="Z133" s="391" t="s">
        <v>1660</v>
      </c>
      <c r="AA133" s="391" t="s">
        <v>1660</v>
      </c>
      <c r="AB133" s="1067"/>
      <c r="AC133" s="1096"/>
      <c r="AD133" s="1066"/>
      <c r="AE133" s="392" t="s">
        <v>14</v>
      </c>
      <c r="AF133" s="392" t="s">
        <v>17</v>
      </c>
      <c r="AG133" s="392" t="s">
        <v>15</v>
      </c>
      <c r="AH133" s="392" t="s">
        <v>16</v>
      </c>
      <c r="AI133" s="1050"/>
      <c r="AJ133" s="1064"/>
      <c r="AK133" s="1067"/>
      <c r="AL133" s="1103"/>
      <c r="AM133" s="1060"/>
      <c r="AN133" s="392" t="s">
        <v>14</v>
      </c>
      <c r="AO133" s="392" t="s">
        <v>17</v>
      </c>
      <c r="AP133" s="392" t="s">
        <v>15</v>
      </c>
      <c r="AQ133" s="392" t="s">
        <v>16</v>
      </c>
      <c r="AR133" s="1050"/>
      <c r="AS133" s="1064"/>
      <c r="AT133" s="1067"/>
      <c r="AU133" s="1084"/>
      <c r="AV133" s="1060"/>
      <c r="AW133" s="392" t="s">
        <v>14</v>
      </c>
      <c r="AX133" s="392" t="s">
        <v>17</v>
      </c>
      <c r="AY133" s="392" t="s">
        <v>15</v>
      </c>
      <c r="AZ133" s="392" t="s">
        <v>16</v>
      </c>
      <c r="BA133" s="1050"/>
      <c r="BB133" s="1064"/>
      <c r="BC133" s="1067"/>
      <c r="BD133" s="1090"/>
      <c r="BE133" s="1060"/>
      <c r="BF133" s="392" t="s">
        <v>14</v>
      </c>
      <c r="BG133" s="392" t="s">
        <v>17</v>
      </c>
      <c r="BH133" s="392" t="s">
        <v>15</v>
      </c>
      <c r="BI133" s="392" t="s">
        <v>16</v>
      </c>
      <c r="BJ133" s="1050"/>
      <c r="BK133" s="1064"/>
      <c r="BL133" s="1067"/>
      <c r="BM133" s="1069"/>
      <c r="BN133" s="1066"/>
      <c r="BO133" s="392" t="s">
        <v>14</v>
      </c>
      <c r="BP133" s="392" t="s">
        <v>17</v>
      </c>
      <c r="BQ133" s="392" t="s">
        <v>15</v>
      </c>
      <c r="BR133" s="392" t="s">
        <v>16</v>
      </c>
      <c r="BS133" s="1050"/>
      <c r="BT133" s="1052"/>
      <c r="BU133" s="1079"/>
      <c r="BV133" s="1080"/>
      <c r="BW133" s="1080"/>
      <c r="BX133" s="1080"/>
      <c r="BY133" s="1080"/>
      <c r="BZ133" s="1080"/>
      <c r="CA133" s="1080"/>
      <c r="CB133" s="1080"/>
      <c r="CC133" s="1081"/>
    </row>
    <row r="134" spans="1:81" ht="16.2" customHeight="1" thickBot="1" x14ac:dyDescent="0.35">
      <c r="B134" s="2"/>
    </row>
    <row r="135" spans="1:81" s="58" customFormat="1" ht="40.200000000000003" customHeight="1" thickTop="1" thickBot="1" x14ac:dyDescent="0.35">
      <c r="A135" s="34"/>
      <c r="B135" s="885" t="s">
        <v>1116</v>
      </c>
      <c r="C135" s="868" t="s">
        <v>1119</v>
      </c>
      <c r="D135" s="1264">
        <v>3208</v>
      </c>
      <c r="E135" s="1266" t="s">
        <v>6299</v>
      </c>
      <c r="F135" s="1703">
        <v>3208002</v>
      </c>
      <c r="G135" s="1266" t="s">
        <v>6300</v>
      </c>
      <c r="H135" s="1266" t="s">
        <v>6301</v>
      </c>
      <c r="I135" s="1703">
        <v>2021004540139</v>
      </c>
      <c r="J135" s="891">
        <v>715</v>
      </c>
      <c r="K135" s="854" t="str">
        <f>+[18]Metas!K823</f>
        <v>Programa implementado de articulación de instituciones de educación superior regional, para la difusión y divulgación de investigaciones y otros asuntos ambientales relacionados con el desarrollo socioambiental del Departamento.</v>
      </c>
      <c r="L135" s="857">
        <v>0</v>
      </c>
      <c r="M135" s="860">
        <f>SUM(N135:Q135)</f>
        <v>0</v>
      </c>
      <c r="N135" s="836">
        <v>0</v>
      </c>
      <c r="O135" s="839">
        <v>0</v>
      </c>
      <c r="P135" s="863">
        <v>0</v>
      </c>
      <c r="Q135" s="866">
        <v>0</v>
      </c>
      <c r="R135" s="812">
        <f>+$J135</f>
        <v>715</v>
      </c>
      <c r="S135" s="1713" t="s">
        <v>6302</v>
      </c>
      <c r="T135" s="576" t="s">
        <v>3822</v>
      </c>
      <c r="U135" s="576" t="s">
        <v>3827</v>
      </c>
      <c r="V135" s="576" t="s">
        <v>3830</v>
      </c>
      <c r="W135" s="591" t="s">
        <v>6303</v>
      </c>
      <c r="X135" s="256">
        <v>44958</v>
      </c>
      <c r="Y135" s="256">
        <v>45016</v>
      </c>
      <c r="Z135" s="256"/>
      <c r="AA135" s="256"/>
      <c r="AB135" s="812">
        <f t="shared" ref="AB135" si="132">+$J135</f>
        <v>715</v>
      </c>
      <c r="AC135" s="827">
        <f t="shared" ref="AC135" si="133">+L135</f>
        <v>0</v>
      </c>
      <c r="AD135" s="594">
        <f t="shared" si="85"/>
        <v>6000333</v>
      </c>
      <c r="AE135" s="594">
        <f t="shared" si="85"/>
        <v>6000333</v>
      </c>
      <c r="AF135" s="44">
        <f t="shared" si="85"/>
        <v>0</v>
      </c>
      <c r="AG135" s="44">
        <f t="shared" si="84"/>
        <v>0</v>
      </c>
      <c r="AH135" s="44">
        <f t="shared" si="84"/>
        <v>0</v>
      </c>
      <c r="AI135" s="44">
        <f t="shared" si="84"/>
        <v>0</v>
      </c>
      <c r="AJ135" s="44">
        <f t="shared" si="84"/>
        <v>0</v>
      </c>
      <c r="AK135" s="812">
        <f t="shared" ref="AK135" si="134">+$J135</f>
        <v>715</v>
      </c>
      <c r="AL135" s="830">
        <f>+N135</f>
        <v>0</v>
      </c>
      <c r="AM135" s="594">
        <f t="shared" si="98"/>
        <v>2000000</v>
      </c>
      <c r="AN135" s="595">
        <v>2000000</v>
      </c>
      <c r="AO135" s="47"/>
      <c r="AP135" s="47"/>
      <c r="AQ135" s="47"/>
      <c r="AR135" s="47"/>
      <c r="AS135" s="47"/>
      <c r="AT135" s="812">
        <f t="shared" ref="AT135" si="135">+$J135</f>
        <v>715</v>
      </c>
      <c r="AU135" s="833">
        <f>+O135</f>
        <v>0</v>
      </c>
      <c r="AV135" s="44">
        <f t="shared" si="99"/>
        <v>1000000</v>
      </c>
      <c r="AW135" s="595">
        <v>1000000</v>
      </c>
      <c r="AX135" s="47"/>
      <c r="AY135" s="47"/>
      <c r="AZ135" s="47"/>
      <c r="BA135" s="47"/>
      <c r="BB135" s="47"/>
      <c r="BC135" s="812">
        <f t="shared" ref="BC135" si="136">+$J135</f>
        <v>715</v>
      </c>
      <c r="BD135" s="809">
        <f>+P135</f>
        <v>0</v>
      </c>
      <c r="BE135" s="44">
        <f t="shared" si="100"/>
        <v>2000333</v>
      </c>
      <c r="BF135" s="595">
        <v>2000333</v>
      </c>
      <c r="BG135" s="47"/>
      <c r="BH135" s="47"/>
      <c r="BI135" s="47"/>
      <c r="BJ135" s="47"/>
      <c r="BK135" s="47"/>
      <c r="BL135" s="812">
        <f t="shared" ref="BL135" si="137">+$J135</f>
        <v>715</v>
      </c>
      <c r="BM135" s="815">
        <f>+Q135</f>
        <v>0</v>
      </c>
      <c r="BN135" s="44">
        <f t="shared" si="101"/>
        <v>1000000</v>
      </c>
      <c r="BO135" s="47">
        <v>1000000</v>
      </c>
      <c r="BP135" s="47"/>
      <c r="BQ135" s="47"/>
      <c r="BR135" s="47"/>
      <c r="BS135" s="47"/>
      <c r="BT135" s="47"/>
      <c r="BU135" s="818"/>
      <c r="BV135" s="819"/>
      <c r="BW135" s="819"/>
      <c r="BX135" s="819"/>
      <c r="BY135" s="819"/>
      <c r="BZ135" s="819"/>
      <c r="CA135" s="819"/>
      <c r="CB135" s="819"/>
      <c r="CC135" s="820"/>
    </row>
    <row r="136" spans="1:81" s="58" customFormat="1" ht="40.200000000000003" customHeight="1" x14ac:dyDescent="0.3">
      <c r="A136" s="34"/>
      <c r="B136" s="886"/>
      <c r="C136" s="869"/>
      <c r="D136" s="919"/>
      <c r="E136" s="920"/>
      <c r="F136" s="1704"/>
      <c r="G136" s="920"/>
      <c r="H136" s="920"/>
      <c r="I136" s="1704"/>
      <c r="J136" s="892"/>
      <c r="K136" s="855"/>
      <c r="L136" s="858"/>
      <c r="M136" s="861"/>
      <c r="N136" s="837"/>
      <c r="O136" s="840"/>
      <c r="P136" s="864"/>
      <c r="Q136" s="867"/>
      <c r="R136" s="813"/>
      <c r="S136" s="1714"/>
      <c r="T136" s="579"/>
      <c r="U136" s="579"/>
      <c r="V136" s="579"/>
      <c r="W136" s="1711" t="s">
        <v>6304</v>
      </c>
      <c r="X136" s="31"/>
      <c r="Y136" s="31"/>
      <c r="Z136" s="31"/>
      <c r="AA136" s="31"/>
      <c r="AB136" s="813"/>
      <c r="AC136" s="828"/>
      <c r="AD136" s="1695">
        <f t="shared" si="85"/>
        <v>12333000</v>
      </c>
      <c r="AE136" s="1695">
        <f t="shared" si="85"/>
        <v>12333000</v>
      </c>
      <c r="AF136" s="51">
        <f t="shared" si="85"/>
        <v>0</v>
      </c>
      <c r="AG136" s="51">
        <f t="shared" si="84"/>
        <v>0</v>
      </c>
      <c r="AH136" s="51">
        <f t="shared" si="84"/>
        <v>0</v>
      </c>
      <c r="AI136" s="51">
        <f t="shared" si="84"/>
        <v>0</v>
      </c>
      <c r="AJ136" s="51">
        <f t="shared" si="84"/>
        <v>0</v>
      </c>
      <c r="AK136" s="813"/>
      <c r="AL136" s="831"/>
      <c r="AM136" s="1695">
        <f t="shared" si="98"/>
        <v>3000000</v>
      </c>
      <c r="AN136" s="1697">
        <v>3000000</v>
      </c>
      <c r="AO136" s="257"/>
      <c r="AP136" s="257"/>
      <c r="AQ136" s="257"/>
      <c r="AR136" s="257"/>
      <c r="AS136" s="257"/>
      <c r="AT136" s="813"/>
      <c r="AU136" s="834"/>
      <c r="AV136" s="1695">
        <f t="shared" si="99"/>
        <v>3333000</v>
      </c>
      <c r="AW136" s="1697">
        <v>3333000</v>
      </c>
      <c r="AX136" s="257"/>
      <c r="AY136" s="257"/>
      <c r="AZ136" s="257"/>
      <c r="BA136" s="257"/>
      <c r="BB136" s="257"/>
      <c r="BC136" s="813"/>
      <c r="BD136" s="810"/>
      <c r="BE136" s="1695">
        <f t="shared" si="100"/>
        <v>4000000</v>
      </c>
      <c r="BF136" s="1697">
        <v>4000000</v>
      </c>
      <c r="BG136" s="257"/>
      <c r="BH136" s="257"/>
      <c r="BI136" s="257"/>
      <c r="BJ136" s="257"/>
      <c r="BK136" s="257"/>
      <c r="BL136" s="813"/>
      <c r="BM136" s="816"/>
      <c r="BN136" s="1695">
        <f t="shared" si="101"/>
        <v>2000000</v>
      </c>
      <c r="BO136" s="1697">
        <v>2000000</v>
      </c>
      <c r="BP136" s="257"/>
      <c r="BQ136" s="257"/>
      <c r="BR136" s="257"/>
      <c r="BS136" s="257"/>
      <c r="BT136" s="257"/>
      <c r="BU136" s="821"/>
      <c r="BV136" s="822"/>
      <c r="BW136" s="822"/>
      <c r="BX136" s="822"/>
      <c r="BY136" s="822"/>
      <c r="BZ136" s="822"/>
      <c r="CA136" s="822"/>
      <c r="CB136" s="822"/>
      <c r="CC136" s="823"/>
    </row>
    <row r="137" spans="1:81" s="58" customFormat="1" ht="40.200000000000003" customHeight="1" thickBot="1" x14ac:dyDescent="0.35">
      <c r="A137" s="34"/>
      <c r="B137" s="886"/>
      <c r="C137" s="869"/>
      <c r="D137" s="919"/>
      <c r="E137" s="920"/>
      <c r="F137" s="1704"/>
      <c r="G137" s="920"/>
      <c r="H137" s="920"/>
      <c r="I137" s="1704"/>
      <c r="J137" s="892"/>
      <c r="K137" s="855"/>
      <c r="L137" s="858"/>
      <c r="M137" s="861"/>
      <c r="N137" s="837"/>
      <c r="O137" s="840"/>
      <c r="P137" s="864"/>
      <c r="Q137" s="867"/>
      <c r="R137" s="813"/>
      <c r="S137" s="599" t="s">
        <v>6305</v>
      </c>
      <c r="T137" s="579" t="s">
        <v>3821</v>
      </c>
      <c r="U137" s="579" t="s">
        <v>3828</v>
      </c>
      <c r="V137" s="579" t="s">
        <v>3830</v>
      </c>
      <c r="W137" s="1712"/>
      <c r="X137" s="31">
        <v>45017</v>
      </c>
      <c r="Y137" s="31">
        <v>45199</v>
      </c>
      <c r="Z137" s="31"/>
      <c r="AA137" s="31"/>
      <c r="AB137" s="813"/>
      <c r="AC137" s="828"/>
      <c r="AD137" s="1696"/>
      <c r="AE137" s="1696"/>
      <c r="AF137" s="51">
        <f t="shared" si="85"/>
        <v>0</v>
      </c>
      <c r="AG137" s="51">
        <f t="shared" si="84"/>
        <v>0</v>
      </c>
      <c r="AH137" s="51">
        <f t="shared" si="84"/>
        <v>0</v>
      </c>
      <c r="AI137" s="51">
        <f t="shared" si="84"/>
        <v>0</v>
      </c>
      <c r="AJ137" s="51">
        <f t="shared" si="84"/>
        <v>0</v>
      </c>
      <c r="AK137" s="813"/>
      <c r="AL137" s="831"/>
      <c r="AM137" s="1696"/>
      <c r="AN137" s="1698"/>
      <c r="AO137" s="257"/>
      <c r="AP137" s="257"/>
      <c r="AQ137" s="257"/>
      <c r="AR137" s="257"/>
      <c r="AS137" s="257"/>
      <c r="AT137" s="813"/>
      <c r="AU137" s="834"/>
      <c r="AV137" s="1696"/>
      <c r="AW137" s="1698"/>
      <c r="AX137" s="257"/>
      <c r="AY137" s="257"/>
      <c r="AZ137" s="257"/>
      <c r="BA137" s="257"/>
      <c r="BB137" s="257"/>
      <c r="BC137" s="813"/>
      <c r="BD137" s="810"/>
      <c r="BE137" s="1696"/>
      <c r="BF137" s="1698"/>
      <c r="BG137" s="257"/>
      <c r="BH137" s="257"/>
      <c r="BI137" s="257"/>
      <c r="BJ137" s="257"/>
      <c r="BK137" s="257"/>
      <c r="BL137" s="813"/>
      <c r="BM137" s="816"/>
      <c r="BN137" s="1696"/>
      <c r="BO137" s="1698"/>
      <c r="BP137" s="257"/>
      <c r="BQ137" s="257"/>
      <c r="BR137" s="257"/>
      <c r="BS137" s="257"/>
      <c r="BT137" s="257"/>
      <c r="BU137" s="821"/>
      <c r="BV137" s="822"/>
      <c r="BW137" s="822"/>
      <c r="BX137" s="822"/>
      <c r="BY137" s="822"/>
      <c r="BZ137" s="822"/>
      <c r="CA137" s="822"/>
      <c r="CB137" s="822"/>
      <c r="CC137" s="823"/>
    </row>
    <row r="138" spans="1:81" s="58" customFormat="1" ht="40.200000000000003" customHeight="1" thickBot="1" x14ac:dyDescent="0.35">
      <c r="A138" s="34"/>
      <c r="B138" s="886"/>
      <c r="C138" s="869"/>
      <c r="D138" s="1265"/>
      <c r="E138" s="1267"/>
      <c r="F138" s="1705"/>
      <c r="G138" s="1267"/>
      <c r="H138" s="1267"/>
      <c r="I138" s="1705"/>
      <c r="J138" s="893"/>
      <c r="K138" s="856"/>
      <c r="L138" s="859"/>
      <c r="M138" s="862"/>
      <c r="N138" s="838"/>
      <c r="O138" s="841"/>
      <c r="P138" s="865"/>
      <c r="Q138" s="874"/>
      <c r="R138" s="814"/>
      <c r="S138" s="600" t="s">
        <v>6306</v>
      </c>
      <c r="T138" s="581" t="s">
        <v>3821</v>
      </c>
      <c r="U138" s="581" t="s">
        <v>3828</v>
      </c>
      <c r="V138" s="581" t="s">
        <v>3830</v>
      </c>
      <c r="W138" s="232" t="s">
        <v>6307</v>
      </c>
      <c r="X138" s="31">
        <v>45202</v>
      </c>
      <c r="Y138" s="31">
        <v>45290</v>
      </c>
      <c r="Z138" s="260"/>
      <c r="AA138" s="260"/>
      <c r="AB138" s="814"/>
      <c r="AC138" s="829"/>
      <c r="AD138" s="596">
        <f t="shared" si="85"/>
        <v>15000000</v>
      </c>
      <c r="AE138" s="596">
        <f t="shared" si="85"/>
        <v>15000000</v>
      </c>
      <c r="AF138" s="46">
        <f t="shared" si="85"/>
        <v>0</v>
      </c>
      <c r="AG138" s="46">
        <f t="shared" si="84"/>
        <v>0</v>
      </c>
      <c r="AH138" s="46">
        <f t="shared" si="84"/>
        <v>0</v>
      </c>
      <c r="AI138" s="46">
        <f t="shared" si="84"/>
        <v>0</v>
      </c>
      <c r="AJ138" s="46">
        <f t="shared" si="84"/>
        <v>0</v>
      </c>
      <c r="AK138" s="814"/>
      <c r="AL138" s="832"/>
      <c r="AM138" s="596">
        <f t="shared" si="98"/>
        <v>3000000</v>
      </c>
      <c r="AN138" s="597">
        <v>3000000</v>
      </c>
      <c r="AO138" s="49"/>
      <c r="AP138" s="49"/>
      <c r="AQ138" s="49"/>
      <c r="AR138" s="49"/>
      <c r="AS138" s="49"/>
      <c r="AT138" s="814"/>
      <c r="AU138" s="835"/>
      <c r="AV138" s="46">
        <f t="shared" si="99"/>
        <v>4000000</v>
      </c>
      <c r="AW138" s="597">
        <v>4000000</v>
      </c>
      <c r="AX138" s="49"/>
      <c r="AY138" s="49"/>
      <c r="AZ138" s="49"/>
      <c r="BA138" s="49"/>
      <c r="BB138" s="49"/>
      <c r="BC138" s="814"/>
      <c r="BD138" s="811"/>
      <c r="BE138" s="596">
        <f t="shared" si="100"/>
        <v>4000000</v>
      </c>
      <c r="BF138" s="597">
        <v>4000000</v>
      </c>
      <c r="BG138" s="49"/>
      <c r="BH138" s="49"/>
      <c r="BI138" s="49"/>
      <c r="BJ138" s="49"/>
      <c r="BK138" s="49"/>
      <c r="BL138" s="814"/>
      <c r="BM138" s="817"/>
      <c r="BN138" s="46">
        <f t="shared" si="101"/>
        <v>4000000</v>
      </c>
      <c r="BO138" s="49">
        <v>4000000</v>
      </c>
      <c r="BP138" s="49"/>
      <c r="BQ138" s="49"/>
      <c r="BR138" s="49"/>
      <c r="BS138" s="49"/>
      <c r="BT138" s="49"/>
      <c r="BU138" s="824"/>
      <c r="BV138" s="825"/>
      <c r="BW138" s="825"/>
      <c r="BX138" s="825"/>
      <c r="BY138" s="825"/>
      <c r="BZ138" s="825"/>
      <c r="CA138" s="825"/>
      <c r="CB138" s="825"/>
      <c r="CC138" s="826"/>
    </row>
    <row r="139" spans="1:81" s="58" customFormat="1" ht="40.200000000000003" customHeight="1" thickTop="1" thickBot="1" x14ac:dyDescent="0.35">
      <c r="A139" s="34"/>
      <c r="B139" s="886"/>
      <c r="C139" s="869"/>
      <c r="D139" s="1264">
        <v>3208</v>
      </c>
      <c r="E139" s="1266" t="s">
        <v>6299</v>
      </c>
      <c r="F139" s="1703">
        <v>3208010</v>
      </c>
      <c r="G139" s="1266" t="s">
        <v>6308</v>
      </c>
      <c r="H139" s="1266" t="s">
        <v>6301</v>
      </c>
      <c r="I139" s="1703">
        <v>2021004540139</v>
      </c>
      <c r="J139" s="891">
        <v>716</v>
      </c>
      <c r="K139" s="854" t="str">
        <f>+[18]Metas!K824</f>
        <v>Programa desarrollado en las distintas subregiones del Departamento para la formación en la gestión integral del recurso hídrico y variabilidad y cambio climático.</v>
      </c>
      <c r="L139" s="857">
        <v>0</v>
      </c>
      <c r="M139" s="860">
        <f>SUM(N139:Q139)</f>
        <v>0</v>
      </c>
      <c r="N139" s="836">
        <v>0</v>
      </c>
      <c r="O139" s="839">
        <v>0</v>
      </c>
      <c r="P139" s="863">
        <v>0</v>
      </c>
      <c r="Q139" s="866">
        <v>0</v>
      </c>
      <c r="R139" s="812">
        <f>+$J139</f>
        <v>716</v>
      </c>
      <c r="S139" s="1710" t="s">
        <v>6309</v>
      </c>
      <c r="T139" s="576" t="s">
        <v>3822</v>
      </c>
      <c r="U139" s="576" t="s">
        <v>3826</v>
      </c>
      <c r="V139" s="576" t="s">
        <v>3830</v>
      </c>
      <c r="W139" s="598" t="s">
        <v>6310</v>
      </c>
      <c r="X139" s="256">
        <v>44958</v>
      </c>
      <c r="Y139" s="256">
        <v>45016</v>
      </c>
      <c r="Z139" s="256"/>
      <c r="AA139" s="256"/>
      <c r="AB139" s="812">
        <f t="shared" ref="AB139" si="138">+$J139</f>
        <v>716</v>
      </c>
      <c r="AC139" s="827">
        <f t="shared" ref="AC139" si="139">+L139</f>
        <v>0</v>
      </c>
      <c r="AD139" s="594">
        <f t="shared" si="85"/>
        <v>6000333</v>
      </c>
      <c r="AE139" s="594">
        <f t="shared" si="85"/>
        <v>6000333</v>
      </c>
      <c r="AF139" s="44">
        <f t="shared" si="85"/>
        <v>0</v>
      </c>
      <c r="AG139" s="44">
        <f t="shared" si="84"/>
        <v>0</v>
      </c>
      <c r="AH139" s="44">
        <f t="shared" si="84"/>
        <v>0</v>
      </c>
      <c r="AI139" s="44">
        <f t="shared" si="84"/>
        <v>0</v>
      </c>
      <c r="AJ139" s="44">
        <f t="shared" si="84"/>
        <v>0</v>
      </c>
      <c r="AK139" s="812">
        <f t="shared" ref="AK139" si="140">+$J139</f>
        <v>716</v>
      </c>
      <c r="AL139" s="830">
        <f>+N139</f>
        <v>0</v>
      </c>
      <c r="AM139" s="44">
        <f t="shared" si="98"/>
        <v>2000000</v>
      </c>
      <c r="AN139" s="595">
        <v>2000000</v>
      </c>
      <c r="AO139" s="47"/>
      <c r="AP139" s="47"/>
      <c r="AQ139" s="47"/>
      <c r="AR139" s="47"/>
      <c r="AS139" s="47"/>
      <c r="AT139" s="812">
        <f t="shared" ref="AT139" si="141">+$J139</f>
        <v>716</v>
      </c>
      <c r="AU139" s="833">
        <f>+O139</f>
        <v>0</v>
      </c>
      <c r="AV139" s="44">
        <f t="shared" si="99"/>
        <v>1000000</v>
      </c>
      <c r="AW139" s="595">
        <v>1000000</v>
      </c>
      <c r="AX139" s="47"/>
      <c r="AY139" s="47"/>
      <c r="AZ139" s="47"/>
      <c r="BA139" s="47"/>
      <c r="BB139" s="47"/>
      <c r="BC139" s="812">
        <f t="shared" ref="BC139" si="142">+$J139</f>
        <v>716</v>
      </c>
      <c r="BD139" s="809">
        <f>+P139</f>
        <v>0</v>
      </c>
      <c r="BE139" s="594">
        <f t="shared" si="100"/>
        <v>2000333</v>
      </c>
      <c r="BF139" s="595">
        <v>2000333</v>
      </c>
      <c r="BG139" s="47"/>
      <c r="BH139" s="47"/>
      <c r="BI139" s="47"/>
      <c r="BJ139" s="47"/>
      <c r="BK139" s="47"/>
      <c r="BL139" s="812">
        <f t="shared" ref="BL139" si="143">+$J139</f>
        <v>716</v>
      </c>
      <c r="BM139" s="815">
        <f>+Q139</f>
        <v>0</v>
      </c>
      <c r="BN139" s="594">
        <f t="shared" si="101"/>
        <v>1000000</v>
      </c>
      <c r="BO139" s="595">
        <v>1000000</v>
      </c>
      <c r="BP139" s="47"/>
      <c r="BQ139" s="47"/>
      <c r="BR139" s="47"/>
      <c r="BS139" s="47"/>
      <c r="BT139" s="47"/>
      <c r="BU139" s="818"/>
      <c r="BV139" s="819"/>
      <c r="BW139" s="819"/>
      <c r="BX139" s="819"/>
      <c r="BY139" s="819"/>
      <c r="BZ139" s="819"/>
      <c r="CA139" s="819"/>
      <c r="CB139" s="819"/>
      <c r="CC139" s="820"/>
    </row>
    <row r="140" spans="1:81" s="58" customFormat="1" ht="40.200000000000003" customHeight="1" x14ac:dyDescent="0.3">
      <c r="A140" s="34"/>
      <c r="B140" s="886"/>
      <c r="C140" s="869"/>
      <c r="D140" s="919"/>
      <c r="E140" s="920"/>
      <c r="F140" s="1704"/>
      <c r="G140" s="920"/>
      <c r="H140" s="920"/>
      <c r="I140" s="1704"/>
      <c r="J140" s="892"/>
      <c r="K140" s="855"/>
      <c r="L140" s="858"/>
      <c r="M140" s="861"/>
      <c r="N140" s="837"/>
      <c r="O140" s="840"/>
      <c r="P140" s="864"/>
      <c r="Q140" s="867"/>
      <c r="R140" s="813"/>
      <c r="S140" s="1710"/>
      <c r="T140" s="579"/>
      <c r="U140" s="579"/>
      <c r="V140" s="579"/>
      <c r="W140" s="1711" t="s">
        <v>6311</v>
      </c>
      <c r="X140" s="31"/>
      <c r="Y140" s="31"/>
      <c r="Z140" s="31"/>
      <c r="AA140" s="31"/>
      <c r="AB140" s="813"/>
      <c r="AC140" s="828"/>
      <c r="AD140" s="1695">
        <f t="shared" si="85"/>
        <v>12333000</v>
      </c>
      <c r="AE140" s="1695">
        <f t="shared" si="85"/>
        <v>12333000</v>
      </c>
      <c r="AF140" s="51">
        <f t="shared" si="85"/>
        <v>0</v>
      </c>
      <c r="AG140" s="51">
        <f t="shared" si="84"/>
        <v>0</v>
      </c>
      <c r="AH140" s="51">
        <f t="shared" si="84"/>
        <v>0</v>
      </c>
      <c r="AI140" s="51">
        <f t="shared" si="84"/>
        <v>0</v>
      </c>
      <c r="AJ140" s="51">
        <f t="shared" si="84"/>
        <v>0</v>
      </c>
      <c r="AK140" s="813"/>
      <c r="AL140" s="831"/>
      <c r="AM140" s="1695">
        <f t="shared" si="98"/>
        <v>3000000</v>
      </c>
      <c r="AN140" s="1697">
        <v>3000000</v>
      </c>
      <c r="AO140" s="257"/>
      <c r="AP140" s="257"/>
      <c r="AQ140" s="257"/>
      <c r="AR140" s="257"/>
      <c r="AS140" s="257"/>
      <c r="AT140" s="813"/>
      <c r="AU140" s="834"/>
      <c r="AV140" s="1695">
        <f t="shared" si="99"/>
        <v>3333000</v>
      </c>
      <c r="AW140" s="1697">
        <v>3333000</v>
      </c>
      <c r="AX140" s="257"/>
      <c r="AY140" s="257"/>
      <c r="AZ140" s="257"/>
      <c r="BA140" s="257"/>
      <c r="BB140" s="257"/>
      <c r="BC140" s="813"/>
      <c r="BD140" s="810"/>
      <c r="BE140" s="1695">
        <f t="shared" si="100"/>
        <v>4000000</v>
      </c>
      <c r="BF140" s="1697">
        <v>4000000</v>
      </c>
      <c r="BG140" s="257"/>
      <c r="BH140" s="257"/>
      <c r="BI140" s="257"/>
      <c r="BJ140" s="257"/>
      <c r="BK140" s="257"/>
      <c r="BL140" s="813"/>
      <c r="BM140" s="816"/>
      <c r="BN140" s="1695">
        <f t="shared" si="101"/>
        <v>2000000</v>
      </c>
      <c r="BO140" s="1697">
        <v>2000000</v>
      </c>
      <c r="BP140" s="257"/>
      <c r="BQ140" s="257"/>
      <c r="BR140" s="257"/>
      <c r="BS140" s="257"/>
      <c r="BT140" s="257"/>
      <c r="BU140" s="821"/>
      <c r="BV140" s="822"/>
      <c r="BW140" s="822"/>
      <c r="BX140" s="822"/>
      <c r="BY140" s="822"/>
      <c r="BZ140" s="822"/>
      <c r="CA140" s="822"/>
      <c r="CB140" s="822"/>
      <c r="CC140" s="823"/>
    </row>
    <row r="141" spans="1:81" s="58" customFormat="1" ht="40.200000000000003" customHeight="1" thickBot="1" x14ac:dyDescent="0.35">
      <c r="A141" s="34"/>
      <c r="B141" s="886"/>
      <c r="C141" s="869"/>
      <c r="D141" s="919"/>
      <c r="E141" s="920"/>
      <c r="F141" s="1704"/>
      <c r="G141" s="920"/>
      <c r="H141" s="920"/>
      <c r="I141" s="1704"/>
      <c r="J141" s="892"/>
      <c r="K141" s="855"/>
      <c r="L141" s="858"/>
      <c r="M141" s="861"/>
      <c r="N141" s="837"/>
      <c r="O141" s="840"/>
      <c r="P141" s="864"/>
      <c r="Q141" s="867"/>
      <c r="R141" s="813"/>
      <c r="S141" s="601" t="s">
        <v>6312</v>
      </c>
      <c r="T141" s="579" t="s">
        <v>3822</v>
      </c>
      <c r="U141" s="579" t="s">
        <v>3827</v>
      </c>
      <c r="V141" s="579" t="s">
        <v>3830</v>
      </c>
      <c r="W141" s="1712"/>
      <c r="X141" s="31">
        <v>45017</v>
      </c>
      <c r="Y141" s="31">
        <v>45199</v>
      </c>
      <c r="Z141" s="31"/>
      <c r="AA141" s="31"/>
      <c r="AB141" s="813"/>
      <c r="AC141" s="828"/>
      <c r="AD141" s="1696"/>
      <c r="AE141" s="1696"/>
      <c r="AF141" s="51">
        <f t="shared" si="85"/>
        <v>0</v>
      </c>
      <c r="AG141" s="51">
        <f t="shared" si="84"/>
        <v>0</v>
      </c>
      <c r="AH141" s="51">
        <f t="shared" si="84"/>
        <v>0</v>
      </c>
      <c r="AI141" s="51">
        <f t="shared" si="84"/>
        <v>0</v>
      </c>
      <c r="AJ141" s="51">
        <f t="shared" si="84"/>
        <v>0</v>
      </c>
      <c r="AK141" s="813"/>
      <c r="AL141" s="831"/>
      <c r="AM141" s="1696"/>
      <c r="AN141" s="1698"/>
      <c r="AO141" s="257"/>
      <c r="AP141" s="257"/>
      <c r="AQ141" s="257"/>
      <c r="AR141" s="257"/>
      <c r="AS141" s="257"/>
      <c r="AT141" s="813"/>
      <c r="AU141" s="834"/>
      <c r="AV141" s="1696"/>
      <c r="AW141" s="1698"/>
      <c r="AX141" s="257"/>
      <c r="AY141" s="257"/>
      <c r="AZ141" s="257"/>
      <c r="BA141" s="257"/>
      <c r="BB141" s="257"/>
      <c r="BC141" s="813"/>
      <c r="BD141" s="810"/>
      <c r="BE141" s="1696"/>
      <c r="BF141" s="1698"/>
      <c r="BG141" s="257"/>
      <c r="BH141" s="257"/>
      <c r="BI141" s="257"/>
      <c r="BJ141" s="257"/>
      <c r="BK141" s="257"/>
      <c r="BL141" s="813"/>
      <c r="BM141" s="816"/>
      <c r="BN141" s="1696"/>
      <c r="BO141" s="1698"/>
      <c r="BP141" s="257"/>
      <c r="BQ141" s="257"/>
      <c r="BR141" s="257"/>
      <c r="BS141" s="257"/>
      <c r="BT141" s="257"/>
      <c r="BU141" s="821"/>
      <c r="BV141" s="822"/>
      <c r="BW141" s="822"/>
      <c r="BX141" s="822"/>
      <c r="BY141" s="822"/>
      <c r="BZ141" s="822"/>
      <c r="CA141" s="822"/>
      <c r="CB141" s="822"/>
      <c r="CC141" s="823"/>
    </row>
    <row r="142" spans="1:81" s="58" customFormat="1" ht="40.200000000000003" customHeight="1" thickBot="1" x14ac:dyDescent="0.35">
      <c r="A142" s="34"/>
      <c r="B142" s="886"/>
      <c r="C142" s="869"/>
      <c r="D142" s="1265"/>
      <c r="E142" s="1267"/>
      <c r="F142" s="1705"/>
      <c r="G142" s="1267"/>
      <c r="H142" s="1267"/>
      <c r="I142" s="1705"/>
      <c r="J142" s="893"/>
      <c r="K142" s="856"/>
      <c r="L142" s="859"/>
      <c r="M142" s="862"/>
      <c r="N142" s="838"/>
      <c r="O142" s="841"/>
      <c r="P142" s="865"/>
      <c r="Q142" s="874"/>
      <c r="R142" s="814"/>
      <c r="S142" s="602" t="s">
        <v>6313</v>
      </c>
      <c r="T142" s="581" t="s">
        <v>3822</v>
      </c>
      <c r="U142" s="581" t="s">
        <v>3828</v>
      </c>
      <c r="V142" s="581" t="s">
        <v>3830</v>
      </c>
      <c r="W142" s="598" t="s">
        <v>6314</v>
      </c>
      <c r="X142" s="31">
        <v>45202</v>
      </c>
      <c r="Y142" s="31">
        <v>45290</v>
      </c>
      <c r="Z142" s="260"/>
      <c r="AA142" s="260"/>
      <c r="AB142" s="814"/>
      <c r="AC142" s="829"/>
      <c r="AD142" s="596">
        <f t="shared" si="85"/>
        <v>15000000</v>
      </c>
      <c r="AE142" s="596">
        <f t="shared" si="85"/>
        <v>15000000</v>
      </c>
      <c r="AF142" s="46">
        <f t="shared" si="85"/>
        <v>0</v>
      </c>
      <c r="AG142" s="46">
        <f t="shared" si="84"/>
        <v>0</v>
      </c>
      <c r="AH142" s="46">
        <f t="shared" si="84"/>
        <v>0</v>
      </c>
      <c r="AI142" s="46">
        <f t="shared" si="84"/>
        <v>0</v>
      </c>
      <c r="AJ142" s="46">
        <f t="shared" si="84"/>
        <v>0</v>
      </c>
      <c r="AK142" s="814"/>
      <c r="AL142" s="832"/>
      <c r="AM142" s="46">
        <f t="shared" si="98"/>
        <v>3000000</v>
      </c>
      <c r="AN142" s="597">
        <v>3000000</v>
      </c>
      <c r="AO142" s="49"/>
      <c r="AP142" s="49"/>
      <c r="AQ142" s="49"/>
      <c r="AR142" s="49"/>
      <c r="AS142" s="49"/>
      <c r="AT142" s="814"/>
      <c r="AU142" s="835"/>
      <c r="AV142" s="46">
        <f t="shared" si="99"/>
        <v>4000000</v>
      </c>
      <c r="AW142" s="597">
        <v>4000000</v>
      </c>
      <c r="AX142" s="49"/>
      <c r="AY142" s="49"/>
      <c r="AZ142" s="49"/>
      <c r="BA142" s="49"/>
      <c r="BB142" s="49"/>
      <c r="BC142" s="814"/>
      <c r="BD142" s="811"/>
      <c r="BE142" s="596">
        <f t="shared" si="100"/>
        <v>4000000</v>
      </c>
      <c r="BF142" s="597">
        <v>4000000</v>
      </c>
      <c r="BG142" s="49"/>
      <c r="BH142" s="49"/>
      <c r="BI142" s="49"/>
      <c r="BJ142" s="49"/>
      <c r="BK142" s="49"/>
      <c r="BL142" s="814"/>
      <c r="BM142" s="817"/>
      <c r="BN142" s="596">
        <f t="shared" si="101"/>
        <v>4000000</v>
      </c>
      <c r="BO142" s="597">
        <v>4000000</v>
      </c>
      <c r="BP142" s="49"/>
      <c r="BQ142" s="49"/>
      <c r="BR142" s="49"/>
      <c r="BS142" s="49"/>
      <c r="BT142" s="49"/>
      <c r="BU142" s="824"/>
      <c r="BV142" s="825"/>
      <c r="BW142" s="825"/>
      <c r="BX142" s="825"/>
      <c r="BY142" s="825"/>
      <c r="BZ142" s="825"/>
      <c r="CA142" s="825"/>
      <c r="CB142" s="825"/>
      <c r="CC142" s="826"/>
    </row>
    <row r="143" spans="1:81" s="58" customFormat="1" ht="40.200000000000003" customHeight="1" thickTop="1" thickBot="1" x14ac:dyDescent="0.35">
      <c r="A143" s="34"/>
      <c r="B143" s="886"/>
      <c r="C143" s="869"/>
      <c r="D143" s="1264">
        <v>3208</v>
      </c>
      <c r="E143" s="1266" t="s">
        <v>6299</v>
      </c>
      <c r="F143" s="1703">
        <v>3208006</v>
      </c>
      <c r="G143" s="1707" t="s">
        <v>6315</v>
      </c>
      <c r="H143" s="1266" t="s">
        <v>6301</v>
      </c>
      <c r="I143" s="1703">
        <v>2021004540139</v>
      </c>
      <c r="J143" s="891">
        <v>717</v>
      </c>
      <c r="K143" s="854" t="str">
        <f>+[18]Metas!K825</f>
        <v xml:space="preserve">Programa desarrollado en las instituciones educativas del Departamento, para el reconocimiento, cuidado, protección y conservación de flora y fauna silvestre, </v>
      </c>
      <c r="L143" s="857">
        <v>0</v>
      </c>
      <c r="M143" s="860">
        <f>SUM(N143:Q143)</f>
        <v>0</v>
      </c>
      <c r="N143" s="836">
        <v>0</v>
      </c>
      <c r="O143" s="839">
        <v>0</v>
      </c>
      <c r="P143" s="863">
        <v>0</v>
      </c>
      <c r="Q143" s="866">
        <v>0</v>
      </c>
      <c r="R143" s="812">
        <f>+$J143</f>
        <v>717</v>
      </c>
      <c r="S143" s="603" t="s">
        <v>6316</v>
      </c>
      <c r="T143" s="576" t="s">
        <v>3822</v>
      </c>
      <c r="U143" s="576" t="s">
        <v>3827</v>
      </c>
      <c r="V143" s="576" t="s">
        <v>3830</v>
      </c>
      <c r="W143" s="598" t="s">
        <v>6317</v>
      </c>
      <c r="X143" s="256">
        <v>44958</v>
      </c>
      <c r="Y143" s="256">
        <v>45016</v>
      </c>
      <c r="Z143" s="256"/>
      <c r="AA143" s="256"/>
      <c r="AB143" s="812">
        <f t="shared" ref="AB143" si="144">+$J143</f>
        <v>717</v>
      </c>
      <c r="AC143" s="827">
        <f t="shared" ref="AC143" si="145">+L143</f>
        <v>0</v>
      </c>
      <c r="AD143" s="594">
        <f t="shared" si="85"/>
        <v>6000333</v>
      </c>
      <c r="AE143" s="594">
        <f t="shared" si="85"/>
        <v>6000333</v>
      </c>
      <c r="AF143" s="44">
        <f t="shared" si="85"/>
        <v>0</v>
      </c>
      <c r="AG143" s="44">
        <f t="shared" si="84"/>
        <v>0</v>
      </c>
      <c r="AH143" s="44">
        <f t="shared" si="84"/>
        <v>0</v>
      </c>
      <c r="AI143" s="44">
        <f t="shared" si="84"/>
        <v>0</v>
      </c>
      <c r="AJ143" s="44">
        <f t="shared" si="84"/>
        <v>0</v>
      </c>
      <c r="AK143" s="812">
        <f t="shared" ref="AK143" si="146">+$J143</f>
        <v>717</v>
      </c>
      <c r="AL143" s="830">
        <f>+N143</f>
        <v>0</v>
      </c>
      <c r="AM143" s="594">
        <f t="shared" si="98"/>
        <v>2000000</v>
      </c>
      <c r="AN143" s="595">
        <v>2000000</v>
      </c>
      <c r="AO143" s="47"/>
      <c r="AP143" s="47"/>
      <c r="AQ143" s="47"/>
      <c r="AR143" s="47"/>
      <c r="AS143" s="47"/>
      <c r="AT143" s="812">
        <f t="shared" ref="AT143" si="147">+$J143</f>
        <v>717</v>
      </c>
      <c r="AU143" s="833">
        <f>+O143</f>
        <v>0</v>
      </c>
      <c r="AV143" s="594">
        <f t="shared" si="99"/>
        <v>1000000</v>
      </c>
      <c r="AW143" s="595">
        <v>1000000</v>
      </c>
      <c r="AX143" s="47"/>
      <c r="AY143" s="47"/>
      <c r="AZ143" s="47"/>
      <c r="BA143" s="47"/>
      <c r="BB143" s="47"/>
      <c r="BC143" s="812">
        <f t="shared" ref="BC143" si="148">+$J143</f>
        <v>717</v>
      </c>
      <c r="BD143" s="809">
        <f>+P143</f>
        <v>0</v>
      </c>
      <c r="BE143" s="594">
        <f t="shared" si="100"/>
        <v>2000333</v>
      </c>
      <c r="BF143" s="595">
        <v>2000333</v>
      </c>
      <c r="BG143" s="47"/>
      <c r="BH143" s="47"/>
      <c r="BI143" s="47"/>
      <c r="BJ143" s="47"/>
      <c r="BK143" s="47"/>
      <c r="BL143" s="812">
        <f t="shared" ref="BL143" si="149">+$J143</f>
        <v>717</v>
      </c>
      <c r="BM143" s="815">
        <f>+Q143</f>
        <v>0</v>
      </c>
      <c r="BN143" s="594">
        <f t="shared" si="101"/>
        <v>1000000</v>
      </c>
      <c r="BO143" s="595">
        <v>1000000</v>
      </c>
      <c r="BP143" s="47"/>
      <c r="BQ143" s="47"/>
      <c r="BR143" s="47"/>
      <c r="BS143" s="47"/>
      <c r="BT143" s="47"/>
      <c r="BU143" s="818"/>
      <c r="BV143" s="819"/>
      <c r="BW143" s="819"/>
      <c r="BX143" s="819"/>
      <c r="BY143" s="819"/>
      <c r="BZ143" s="819"/>
      <c r="CA143" s="819"/>
      <c r="CB143" s="819"/>
      <c r="CC143" s="820"/>
    </row>
    <row r="144" spans="1:81" s="58" customFormat="1" ht="40.200000000000003" customHeight="1" x14ac:dyDescent="0.3">
      <c r="A144" s="34"/>
      <c r="B144" s="886"/>
      <c r="C144" s="869"/>
      <c r="D144" s="919"/>
      <c r="E144" s="920"/>
      <c r="F144" s="1704"/>
      <c r="G144" s="1708"/>
      <c r="H144" s="920"/>
      <c r="I144" s="1704"/>
      <c r="J144" s="892"/>
      <c r="K144" s="855"/>
      <c r="L144" s="858"/>
      <c r="M144" s="861"/>
      <c r="N144" s="837"/>
      <c r="O144" s="840"/>
      <c r="P144" s="864"/>
      <c r="Q144" s="867"/>
      <c r="R144" s="813"/>
      <c r="S144" s="1699" t="s">
        <v>6318</v>
      </c>
      <c r="T144" s="579" t="s">
        <v>3821</v>
      </c>
      <c r="U144" s="579" t="s">
        <v>3827</v>
      </c>
      <c r="V144" s="579" t="s">
        <v>3830</v>
      </c>
      <c r="W144" s="1706" t="s">
        <v>6319</v>
      </c>
      <c r="X144" s="31">
        <v>45017</v>
      </c>
      <c r="Y144" s="31">
        <v>45199</v>
      </c>
      <c r="Z144" s="31"/>
      <c r="AA144" s="31"/>
      <c r="AB144" s="813"/>
      <c r="AC144" s="828"/>
      <c r="AD144" s="1695">
        <f t="shared" si="85"/>
        <v>12333000</v>
      </c>
      <c r="AE144" s="1695">
        <f t="shared" si="85"/>
        <v>12333000</v>
      </c>
      <c r="AF144" s="51">
        <f t="shared" si="85"/>
        <v>0</v>
      </c>
      <c r="AG144" s="51">
        <f t="shared" si="84"/>
        <v>0</v>
      </c>
      <c r="AH144" s="51">
        <f t="shared" si="84"/>
        <v>0</v>
      </c>
      <c r="AI144" s="51">
        <f t="shared" si="84"/>
        <v>0</v>
      </c>
      <c r="AJ144" s="51">
        <f t="shared" si="84"/>
        <v>0</v>
      </c>
      <c r="AK144" s="813"/>
      <c r="AL144" s="831"/>
      <c r="AM144" s="1695">
        <f t="shared" si="98"/>
        <v>3000000</v>
      </c>
      <c r="AN144" s="1697">
        <v>3000000</v>
      </c>
      <c r="AO144" s="257"/>
      <c r="AP144" s="257"/>
      <c r="AQ144" s="257"/>
      <c r="AR144" s="257"/>
      <c r="AS144" s="257"/>
      <c r="AT144" s="813"/>
      <c r="AU144" s="834"/>
      <c r="AV144" s="1695">
        <f t="shared" si="99"/>
        <v>3333000</v>
      </c>
      <c r="AW144" s="1697">
        <v>3333000</v>
      </c>
      <c r="AX144" s="257"/>
      <c r="AY144" s="257"/>
      <c r="AZ144" s="257"/>
      <c r="BA144" s="257"/>
      <c r="BB144" s="257"/>
      <c r="BC144" s="813"/>
      <c r="BD144" s="810"/>
      <c r="BE144" s="1695">
        <f t="shared" si="100"/>
        <v>4000000</v>
      </c>
      <c r="BF144" s="1697">
        <v>4000000</v>
      </c>
      <c r="BG144" s="257"/>
      <c r="BH144" s="257"/>
      <c r="BI144" s="257"/>
      <c r="BJ144" s="257"/>
      <c r="BK144" s="257"/>
      <c r="BL144" s="813"/>
      <c r="BM144" s="816"/>
      <c r="BN144" s="1695">
        <f t="shared" si="101"/>
        <v>2000000</v>
      </c>
      <c r="BO144" s="1697">
        <v>2000000</v>
      </c>
      <c r="BP144" s="257"/>
      <c r="BQ144" s="257"/>
      <c r="BR144" s="257"/>
      <c r="BS144" s="257"/>
      <c r="BT144" s="257"/>
      <c r="BU144" s="821"/>
      <c r="BV144" s="822"/>
      <c r="BW144" s="822"/>
      <c r="BX144" s="822"/>
      <c r="BY144" s="822"/>
      <c r="BZ144" s="822"/>
      <c r="CA144" s="822"/>
      <c r="CB144" s="822"/>
      <c r="CC144" s="823"/>
    </row>
    <row r="145" spans="1:81" s="58" customFormat="1" ht="40.200000000000003" customHeight="1" x14ac:dyDescent="0.3">
      <c r="A145" s="34"/>
      <c r="B145" s="886"/>
      <c r="C145" s="869"/>
      <c r="D145" s="919"/>
      <c r="E145" s="920"/>
      <c r="F145" s="1704"/>
      <c r="G145" s="1708"/>
      <c r="H145" s="920"/>
      <c r="I145" s="1704"/>
      <c r="J145" s="892"/>
      <c r="K145" s="855"/>
      <c r="L145" s="858"/>
      <c r="M145" s="861"/>
      <c r="N145" s="837"/>
      <c r="O145" s="840"/>
      <c r="P145" s="864"/>
      <c r="Q145" s="867"/>
      <c r="R145" s="813"/>
      <c r="S145" s="1700"/>
      <c r="T145" s="579"/>
      <c r="U145" s="579"/>
      <c r="V145" s="579"/>
      <c r="W145" s="877"/>
      <c r="X145" s="31"/>
      <c r="Y145" s="31"/>
      <c r="Z145" s="31"/>
      <c r="AA145" s="31"/>
      <c r="AB145" s="813"/>
      <c r="AC145" s="828"/>
      <c r="AD145" s="1696"/>
      <c r="AE145" s="1696"/>
      <c r="AF145" s="51">
        <f t="shared" si="85"/>
        <v>0</v>
      </c>
      <c r="AG145" s="51">
        <f t="shared" si="84"/>
        <v>0</v>
      </c>
      <c r="AH145" s="51">
        <f t="shared" si="84"/>
        <v>0</v>
      </c>
      <c r="AI145" s="51">
        <f t="shared" si="84"/>
        <v>0</v>
      </c>
      <c r="AJ145" s="51">
        <f t="shared" si="84"/>
        <v>0</v>
      </c>
      <c r="AK145" s="813"/>
      <c r="AL145" s="831"/>
      <c r="AM145" s="1696"/>
      <c r="AN145" s="1698"/>
      <c r="AO145" s="257"/>
      <c r="AP145" s="257"/>
      <c r="AQ145" s="257"/>
      <c r="AR145" s="257"/>
      <c r="AS145" s="257"/>
      <c r="AT145" s="813"/>
      <c r="AU145" s="834"/>
      <c r="AV145" s="1696"/>
      <c r="AW145" s="1698"/>
      <c r="AX145" s="257"/>
      <c r="AY145" s="257"/>
      <c r="AZ145" s="257"/>
      <c r="BA145" s="257"/>
      <c r="BB145" s="257"/>
      <c r="BC145" s="813"/>
      <c r="BD145" s="810"/>
      <c r="BE145" s="1696"/>
      <c r="BF145" s="1698"/>
      <c r="BG145" s="257"/>
      <c r="BH145" s="257"/>
      <c r="BI145" s="257"/>
      <c r="BJ145" s="257"/>
      <c r="BK145" s="257"/>
      <c r="BL145" s="813"/>
      <c r="BM145" s="816"/>
      <c r="BN145" s="1696"/>
      <c r="BO145" s="1698"/>
      <c r="BP145" s="257"/>
      <c r="BQ145" s="257"/>
      <c r="BR145" s="257"/>
      <c r="BS145" s="257"/>
      <c r="BT145" s="257"/>
      <c r="BU145" s="821"/>
      <c r="BV145" s="822"/>
      <c r="BW145" s="822"/>
      <c r="BX145" s="822"/>
      <c r="BY145" s="822"/>
      <c r="BZ145" s="822"/>
      <c r="CA145" s="822"/>
      <c r="CB145" s="822"/>
      <c r="CC145" s="823"/>
    </row>
    <row r="146" spans="1:81" s="58" customFormat="1" ht="40.200000000000003" customHeight="1" thickBot="1" x14ac:dyDescent="0.35">
      <c r="A146" s="34"/>
      <c r="B146" s="886"/>
      <c r="C146" s="869"/>
      <c r="D146" s="1265"/>
      <c r="E146" s="1267"/>
      <c r="F146" s="1705"/>
      <c r="G146" s="1709"/>
      <c r="H146" s="1267"/>
      <c r="I146" s="1705"/>
      <c r="J146" s="893"/>
      <c r="K146" s="856"/>
      <c r="L146" s="859"/>
      <c r="M146" s="862"/>
      <c r="N146" s="838"/>
      <c r="O146" s="841"/>
      <c r="P146" s="865"/>
      <c r="Q146" s="874"/>
      <c r="R146" s="814"/>
      <c r="S146" s="600" t="s">
        <v>6320</v>
      </c>
      <c r="T146" s="581" t="s">
        <v>3822</v>
      </c>
      <c r="U146" s="581" t="s">
        <v>3828</v>
      </c>
      <c r="V146" s="581" t="s">
        <v>3830</v>
      </c>
      <c r="W146" s="232" t="s">
        <v>6321</v>
      </c>
      <c r="X146" s="31">
        <v>45202</v>
      </c>
      <c r="Y146" s="31">
        <v>45290</v>
      </c>
      <c r="Z146" s="260"/>
      <c r="AA146" s="260"/>
      <c r="AB146" s="814"/>
      <c r="AC146" s="829"/>
      <c r="AD146" s="596">
        <f t="shared" si="85"/>
        <v>15000000</v>
      </c>
      <c r="AE146" s="596">
        <f t="shared" si="85"/>
        <v>15000000</v>
      </c>
      <c r="AF146" s="46">
        <f t="shared" si="85"/>
        <v>0</v>
      </c>
      <c r="AG146" s="46">
        <f t="shared" si="84"/>
        <v>0</v>
      </c>
      <c r="AH146" s="46">
        <f t="shared" si="84"/>
        <v>0</v>
      </c>
      <c r="AI146" s="46">
        <f t="shared" si="84"/>
        <v>0</v>
      </c>
      <c r="AJ146" s="46">
        <f t="shared" si="84"/>
        <v>0</v>
      </c>
      <c r="AK146" s="814"/>
      <c r="AL146" s="832"/>
      <c r="AM146" s="596">
        <f t="shared" si="98"/>
        <v>3000000</v>
      </c>
      <c r="AN146" s="597">
        <v>3000000</v>
      </c>
      <c r="AO146" s="49"/>
      <c r="AP146" s="49"/>
      <c r="AQ146" s="49"/>
      <c r="AR146" s="49"/>
      <c r="AS146" s="49"/>
      <c r="AT146" s="814"/>
      <c r="AU146" s="835"/>
      <c r="AV146" s="596">
        <f t="shared" si="99"/>
        <v>4000000</v>
      </c>
      <c r="AW146" s="597">
        <v>4000000</v>
      </c>
      <c r="AX146" s="49"/>
      <c r="AY146" s="49"/>
      <c r="AZ146" s="49"/>
      <c r="BA146" s="49"/>
      <c r="BB146" s="49"/>
      <c r="BC146" s="814"/>
      <c r="BD146" s="811"/>
      <c r="BE146" s="596">
        <f t="shared" si="100"/>
        <v>4000000</v>
      </c>
      <c r="BF146" s="597">
        <v>4000000</v>
      </c>
      <c r="BG146" s="49"/>
      <c r="BH146" s="49"/>
      <c r="BI146" s="49"/>
      <c r="BJ146" s="49"/>
      <c r="BK146" s="49"/>
      <c r="BL146" s="814"/>
      <c r="BM146" s="817"/>
      <c r="BN146" s="596">
        <f t="shared" si="101"/>
        <v>4000000</v>
      </c>
      <c r="BO146" s="597">
        <v>4000000</v>
      </c>
      <c r="BP146" s="49"/>
      <c r="BQ146" s="49"/>
      <c r="BR146" s="49"/>
      <c r="BS146" s="49"/>
      <c r="BT146" s="49"/>
      <c r="BU146" s="824"/>
      <c r="BV146" s="825"/>
      <c r="BW146" s="825"/>
      <c r="BX146" s="825"/>
      <c r="BY146" s="825"/>
      <c r="BZ146" s="825"/>
      <c r="CA146" s="825"/>
      <c r="CB146" s="825"/>
      <c r="CC146" s="826"/>
    </row>
    <row r="147" spans="1:81" s="58" customFormat="1" ht="40.200000000000003" customHeight="1" thickTop="1" thickBot="1" x14ac:dyDescent="0.35">
      <c r="A147" s="34"/>
      <c r="B147" s="886"/>
      <c r="C147" s="869"/>
      <c r="D147" s="1264">
        <v>3208</v>
      </c>
      <c r="E147" s="1266" t="s">
        <v>6322</v>
      </c>
      <c r="F147" s="1703">
        <v>3208009</v>
      </c>
      <c r="G147" s="1266" t="s">
        <v>6323</v>
      </c>
      <c r="H147" s="1266" t="s">
        <v>6301</v>
      </c>
      <c r="I147" s="1703">
        <v>2021004540139</v>
      </c>
      <c r="J147" s="891">
        <v>718</v>
      </c>
      <c r="K147" s="854" t="str">
        <f>+[18]Metas!K826</f>
        <v>Programa de capacitación implementado en las instituciones educativas del Departamento, dirigido a docentes responsables de las áreas ambientales, para el fortalecimiento del conocimiento sobre la gestión integral del recurso hídrico -GIRH y cambio climático.</v>
      </c>
      <c r="L147" s="857">
        <v>0</v>
      </c>
      <c r="M147" s="860">
        <f>SUM(N147:Q147)</f>
        <v>0</v>
      </c>
      <c r="N147" s="836">
        <v>0</v>
      </c>
      <c r="O147" s="839">
        <v>0</v>
      </c>
      <c r="P147" s="863">
        <v>0</v>
      </c>
      <c r="Q147" s="866">
        <v>0</v>
      </c>
      <c r="R147" s="812">
        <f>+$J147</f>
        <v>718</v>
      </c>
      <c r="S147" s="604" t="s">
        <v>6324</v>
      </c>
      <c r="T147" s="576" t="s">
        <v>3822</v>
      </c>
      <c r="U147" s="576" t="s">
        <v>3827</v>
      </c>
      <c r="V147" s="576" t="s">
        <v>3830</v>
      </c>
      <c r="W147" s="598" t="s">
        <v>6325</v>
      </c>
      <c r="X147" s="256">
        <v>44958</v>
      </c>
      <c r="Y147" s="256">
        <v>45016</v>
      </c>
      <c r="Z147" s="256"/>
      <c r="AA147" s="256"/>
      <c r="AB147" s="812">
        <f t="shared" ref="AB147" si="150">+$J147</f>
        <v>718</v>
      </c>
      <c r="AC147" s="827">
        <f t="shared" ref="AC147" si="151">+L147</f>
        <v>0</v>
      </c>
      <c r="AD147" s="44">
        <f t="shared" si="85"/>
        <v>9000000</v>
      </c>
      <c r="AE147" s="44">
        <f t="shared" si="85"/>
        <v>9000000</v>
      </c>
      <c r="AF147" s="44">
        <f t="shared" si="85"/>
        <v>0</v>
      </c>
      <c r="AG147" s="44">
        <f t="shared" si="84"/>
        <v>0</v>
      </c>
      <c r="AH147" s="44">
        <f t="shared" si="84"/>
        <v>0</v>
      </c>
      <c r="AI147" s="44">
        <f t="shared" si="84"/>
        <v>0</v>
      </c>
      <c r="AJ147" s="44">
        <f t="shared" si="84"/>
        <v>0</v>
      </c>
      <c r="AK147" s="812">
        <f t="shared" ref="AK147" si="152">+$J147</f>
        <v>718</v>
      </c>
      <c r="AL147" s="830">
        <f>+N147</f>
        <v>0</v>
      </c>
      <c r="AM147" s="44">
        <f t="shared" si="98"/>
        <v>2000000</v>
      </c>
      <c r="AN147" s="47">
        <v>2000000</v>
      </c>
      <c r="AO147" s="47"/>
      <c r="AP147" s="47"/>
      <c r="AQ147" s="47"/>
      <c r="AR147" s="47"/>
      <c r="AS147" s="47"/>
      <c r="AT147" s="812">
        <f t="shared" ref="AT147" si="153">+$J147</f>
        <v>718</v>
      </c>
      <c r="AU147" s="833">
        <f>+O147</f>
        <v>0</v>
      </c>
      <c r="AV147" s="44">
        <f t="shared" si="99"/>
        <v>2000000</v>
      </c>
      <c r="AW147" s="47">
        <v>2000000</v>
      </c>
      <c r="AX147" s="47"/>
      <c r="AY147" s="47"/>
      <c r="AZ147" s="47"/>
      <c r="BA147" s="47"/>
      <c r="BB147" s="47"/>
      <c r="BC147" s="812">
        <f t="shared" ref="BC147" si="154">+$J147</f>
        <v>718</v>
      </c>
      <c r="BD147" s="809">
        <f>+P147</f>
        <v>0</v>
      </c>
      <c r="BE147" s="44">
        <f t="shared" si="100"/>
        <v>3000000</v>
      </c>
      <c r="BF147" s="47">
        <v>3000000</v>
      </c>
      <c r="BG147" s="47"/>
      <c r="BH147" s="47"/>
      <c r="BI147" s="47"/>
      <c r="BJ147" s="47"/>
      <c r="BK147" s="47"/>
      <c r="BL147" s="812">
        <f t="shared" ref="BL147" si="155">+$J147</f>
        <v>718</v>
      </c>
      <c r="BM147" s="815">
        <f>+Q147</f>
        <v>0</v>
      </c>
      <c r="BN147" s="44">
        <f t="shared" si="101"/>
        <v>2000000</v>
      </c>
      <c r="BO147" s="47">
        <v>2000000</v>
      </c>
      <c r="BP147" s="47"/>
      <c r="BQ147" s="47"/>
      <c r="BR147" s="47"/>
      <c r="BS147" s="47"/>
      <c r="BT147" s="47"/>
      <c r="BU147" s="818"/>
      <c r="BV147" s="819"/>
      <c r="BW147" s="819"/>
      <c r="BX147" s="819"/>
      <c r="BY147" s="819"/>
      <c r="BZ147" s="819"/>
      <c r="CA147" s="819"/>
      <c r="CB147" s="819"/>
      <c r="CC147" s="820"/>
    </row>
    <row r="148" spans="1:81" s="58" customFormat="1" ht="40.200000000000003" customHeight="1" thickBot="1" x14ac:dyDescent="0.35">
      <c r="A148" s="34"/>
      <c r="B148" s="886"/>
      <c r="C148" s="869"/>
      <c r="D148" s="919"/>
      <c r="E148" s="920"/>
      <c r="F148" s="1704"/>
      <c r="G148" s="920"/>
      <c r="H148" s="920"/>
      <c r="I148" s="1704"/>
      <c r="J148" s="892"/>
      <c r="K148" s="855"/>
      <c r="L148" s="858"/>
      <c r="M148" s="861"/>
      <c r="N148" s="837"/>
      <c r="O148" s="840"/>
      <c r="P148" s="864"/>
      <c r="Q148" s="867"/>
      <c r="R148" s="813"/>
      <c r="S148" s="605" t="s">
        <v>6326</v>
      </c>
      <c r="T148" s="579" t="s">
        <v>3822</v>
      </c>
      <c r="U148" s="579" t="s">
        <v>3827</v>
      </c>
      <c r="V148" s="579" t="s">
        <v>3830</v>
      </c>
      <c r="W148" s="598" t="s">
        <v>6327</v>
      </c>
      <c r="X148" s="31">
        <v>45017</v>
      </c>
      <c r="Y148" s="31">
        <v>45199</v>
      </c>
      <c r="Z148" s="31"/>
      <c r="AA148" s="31"/>
      <c r="AB148" s="813"/>
      <c r="AC148" s="828"/>
      <c r="AD148" s="51">
        <f t="shared" si="85"/>
        <v>9333000</v>
      </c>
      <c r="AE148" s="51">
        <f t="shared" si="85"/>
        <v>9333000</v>
      </c>
      <c r="AF148" s="51">
        <f t="shared" si="85"/>
        <v>0</v>
      </c>
      <c r="AG148" s="51">
        <f t="shared" si="84"/>
        <v>0</v>
      </c>
      <c r="AH148" s="51">
        <f t="shared" si="84"/>
        <v>0</v>
      </c>
      <c r="AI148" s="51">
        <f t="shared" si="84"/>
        <v>0</v>
      </c>
      <c r="AJ148" s="51">
        <f t="shared" si="84"/>
        <v>0</v>
      </c>
      <c r="AK148" s="813"/>
      <c r="AL148" s="831"/>
      <c r="AM148" s="51">
        <f t="shared" si="98"/>
        <v>1333000</v>
      </c>
      <c r="AN148" s="257">
        <v>1333000</v>
      </c>
      <c r="AO148" s="257"/>
      <c r="AP148" s="257"/>
      <c r="AQ148" s="257"/>
      <c r="AR148" s="257"/>
      <c r="AS148" s="257"/>
      <c r="AT148" s="813"/>
      <c r="AU148" s="834"/>
      <c r="AV148" s="51">
        <f t="shared" si="99"/>
        <v>3000000</v>
      </c>
      <c r="AW148" s="257">
        <v>3000000</v>
      </c>
      <c r="AX148" s="257"/>
      <c r="AY148" s="257"/>
      <c r="AZ148" s="257"/>
      <c r="BA148" s="257"/>
      <c r="BB148" s="257"/>
      <c r="BC148" s="813"/>
      <c r="BD148" s="810"/>
      <c r="BE148" s="51">
        <f t="shared" si="100"/>
        <v>2000000</v>
      </c>
      <c r="BF148" s="257">
        <v>2000000</v>
      </c>
      <c r="BG148" s="257"/>
      <c r="BH148" s="257"/>
      <c r="BI148" s="257"/>
      <c r="BJ148" s="257"/>
      <c r="BK148" s="257"/>
      <c r="BL148" s="813"/>
      <c r="BM148" s="816"/>
      <c r="BN148" s="51">
        <f t="shared" si="101"/>
        <v>3000000</v>
      </c>
      <c r="BO148" s="257">
        <v>3000000</v>
      </c>
      <c r="BP148" s="257"/>
      <c r="BQ148" s="257"/>
      <c r="BR148" s="257"/>
      <c r="BS148" s="257"/>
      <c r="BT148" s="257"/>
      <c r="BU148" s="821"/>
      <c r="BV148" s="822"/>
      <c r="BW148" s="822"/>
      <c r="BX148" s="822"/>
      <c r="BY148" s="822"/>
      <c r="BZ148" s="822"/>
      <c r="CA148" s="822"/>
      <c r="CB148" s="822"/>
      <c r="CC148" s="823"/>
    </row>
    <row r="149" spans="1:81" s="58" customFormat="1" ht="40.200000000000003" customHeight="1" thickBot="1" x14ac:dyDescent="0.35">
      <c r="A149" s="34"/>
      <c r="B149" s="886"/>
      <c r="C149" s="869"/>
      <c r="D149" s="919"/>
      <c r="E149" s="920"/>
      <c r="F149" s="1704"/>
      <c r="G149" s="920"/>
      <c r="H149" s="920"/>
      <c r="I149" s="1704"/>
      <c r="J149" s="892"/>
      <c r="K149" s="855"/>
      <c r="L149" s="858"/>
      <c r="M149" s="861"/>
      <c r="N149" s="837"/>
      <c r="O149" s="840"/>
      <c r="P149" s="864"/>
      <c r="Q149" s="867"/>
      <c r="R149" s="813"/>
      <c r="S149" s="601" t="s">
        <v>6328</v>
      </c>
      <c r="T149" s="579" t="s">
        <v>3822</v>
      </c>
      <c r="U149" s="579" t="s">
        <v>3828</v>
      </c>
      <c r="V149" s="579" t="s">
        <v>3830</v>
      </c>
      <c r="W149" s="232" t="s">
        <v>6321</v>
      </c>
      <c r="X149" s="31">
        <v>45202</v>
      </c>
      <c r="Y149" s="31">
        <v>45290</v>
      </c>
      <c r="Z149" s="31"/>
      <c r="AA149" s="31"/>
      <c r="AB149" s="813"/>
      <c r="AC149" s="828"/>
      <c r="AD149" s="51">
        <f t="shared" si="85"/>
        <v>15000333</v>
      </c>
      <c r="AE149" s="51">
        <f t="shared" si="85"/>
        <v>15000333</v>
      </c>
      <c r="AF149" s="51">
        <f t="shared" si="85"/>
        <v>0</v>
      </c>
      <c r="AG149" s="51">
        <f t="shared" si="84"/>
        <v>0</v>
      </c>
      <c r="AH149" s="51">
        <f t="shared" si="84"/>
        <v>0</v>
      </c>
      <c r="AI149" s="51">
        <f t="shared" si="84"/>
        <v>0</v>
      </c>
      <c r="AJ149" s="51">
        <f t="shared" si="84"/>
        <v>0</v>
      </c>
      <c r="AK149" s="813"/>
      <c r="AL149" s="831"/>
      <c r="AM149" s="51">
        <f t="shared" si="98"/>
        <v>3000333</v>
      </c>
      <c r="AN149" s="257">
        <v>3000333</v>
      </c>
      <c r="AO149" s="257"/>
      <c r="AP149" s="257"/>
      <c r="AQ149" s="257"/>
      <c r="AR149" s="257"/>
      <c r="AS149" s="257"/>
      <c r="AT149" s="813"/>
      <c r="AU149" s="834"/>
      <c r="AV149" s="51">
        <f t="shared" si="99"/>
        <v>4000000</v>
      </c>
      <c r="AW149" s="257">
        <v>4000000</v>
      </c>
      <c r="AX149" s="257"/>
      <c r="AY149" s="257"/>
      <c r="AZ149" s="257"/>
      <c r="BA149" s="257"/>
      <c r="BB149" s="257"/>
      <c r="BC149" s="813"/>
      <c r="BD149" s="810"/>
      <c r="BE149" s="51">
        <f t="shared" si="100"/>
        <v>5000000</v>
      </c>
      <c r="BF149" s="257">
        <v>5000000</v>
      </c>
      <c r="BG149" s="257"/>
      <c r="BH149" s="257"/>
      <c r="BI149" s="257"/>
      <c r="BJ149" s="257"/>
      <c r="BK149" s="257"/>
      <c r="BL149" s="813"/>
      <c r="BM149" s="816"/>
      <c r="BN149" s="51">
        <f t="shared" si="101"/>
        <v>3000000</v>
      </c>
      <c r="BO149" s="257">
        <v>3000000</v>
      </c>
      <c r="BP149" s="257"/>
      <c r="BQ149" s="257"/>
      <c r="BR149" s="257"/>
      <c r="BS149" s="257"/>
      <c r="BT149" s="257"/>
      <c r="BU149" s="821"/>
      <c r="BV149" s="822"/>
      <c r="BW149" s="822"/>
      <c r="BX149" s="822"/>
      <c r="BY149" s="822"/>
      <c r="BZ149" s="822"/>
      <c r="CA149" s="822"/>
      <c r="CB149" s="822"/>
      <c r="CC149" s="823"/>
    </row>
    <row r="150" spans="1:81" s="58" customFormat="1" ht="40.200000000000003" customHeight="1" thickTop="1" thickBot="1" x14ac:dyDescent="0.35">
      <c r="A150" s="34"/>
      <c r="B150" s="886"/>
      <c r="C150" s="869"/>
      <c r="D150" s="1265"/>
      <c r="E150" s="1267"/>
      <c r="F150" s="1705"/>
      <c r="G150" s="1267"/>
      <c r="H150" s="1267"/>
      <c r="I150" s="1705"/>
      <c r="J150" s="893"/>
      <c r="K150" s="856"/>
      <c r="L150" s="859"/>
      <c r="M150" s="862"/>
      <c r="N150" s="838"/>
      <c r="O150" s="841"/>
      <c r="P150" s="865"/>
      <c r="Q150" s="874"/>
      <c r="R150" s="814"/>
      <c r="S150" s="606"/>
      <c r="T150" s="581"/>
      <c r="U150" s="581"/>
      <c r="V150" s="581"/>
      <c r="W150" s="232"/>
      <c r="X150" s="260"/>
      <c r="Y150" s="260"/>
      <c r="Z150" s="260"/>
      <c r="AA150" s="260"/>
      <c r="AB150" s="814"/>
      <c r="AC150" s="829"/>
      <c r="AD150" s="46">
        <f t="shared" si="85"/>
        <v>0</v>
      </c>
      <c r="AE150" s="46">
        <f t="shared" si="85"/>
        <v>0</v>
      </c>
      <c r="AF150" s="46">
        <f t="shared" si="85"/>
        <v>0</v>
      </c>
      <c r="AG150" s="46">
        <f t="shared" si="84"/>
        <v>0</v>
      </c>
      <c r="AH150" s="46">
        <f t="shared" si="84"/>
        <v>0</v>
      </c>
      <c r="AI150" s="46">
        <f t="shared" si="84"/>
        <v>0</v>
      </c>
      <c r="AJ150" s="46">
        <f t="shared" si="84"/>
        <v>0</v>
      </c>
      <c r="AK150" s="814"/>
      <c r="AL150" s="832"/>
      <c r="AM150" s="46">
        <f t="shared" si="98"/>
        <v>0</v>
      </c>
      <c r="AN150" s="49"/>
      <c r="AO150" s="49"/>
      <c r="AP150" s="49"/>
      <c r="AQ150" s="49"/>
      <c r="AR150" s="49"/>
      <c r="AS150" s="49"/>
      <c r="AT150" s="814"/>
      <c r="AU150" s="835"/>
      <c r="AV150" s="46">
        <f t="shared" si="99"/>
        <v>0</v>
      </c>
      <c r="AW150" s="49"/>
      <c r="AX150" s="49"/>
      <c r="AY150" s="49"/>
      <c r="AZ150" s="49"/>
      <c r="BA150" s="49"/>
      <c r="BB150" s="49"/>
      <c r="BC150" s="814"/>
      <c r="BD150" s="811"/>
      <c r="BE150" s="46">
        <f t="shared" si="100"/>
        <v>0</v>
      </c>
      <c r="BF150" s="49"/>
      <c r="BG150" s="49"/>
      <c r="BH150" s="49"/>
      <c r="BI150" s="49"/>
      <c r="BJ150" s="49"/>
      <c r="BK150" s="49"/>
      <c r="BL150" s="814"/>
      <c r="BM150" s="817"/>
      <c r="BN150" s="46">
        <f t="shared" si="101"/>
        <v>0</v>
      </c>
      <c r="BO150" s="49"/>
      <c r="BP150" s="49"/>
      <c r="BQ150" s="49"/>
      <c r="BR150" s="49"/>
      <c r="BS150" s="49"/>
      <c r="BT150" s="49"/>
      <c r="BU150" s="824"/>
      <c r="BV150" s="825"/>
      <c r="BW150" s="825"/>
      <c r="BX150" s="825"/>
      <c r="BY150" s="825"/>
      <c r="BZ150" s="825"/>
      <c r="CA150" s="825"/>
      <c r="CB150" s="825"/>
      <c r="CC150" s="826"/>
    </row>
    <row r="151" spans="1:81" s="58" customFormat="1" ht="40.200000000000003" customHeight="1" thickTop="1" thickBot="1" x14ac:dyDescent="0.35">
      <c r="A151" s="34"/>
      <c r="B151" s="886"/>
      <c r="C151" s="869"/>
      <c r="D151" s="1264">
        <v>3208</v>
      </c>
      <c r="E151" s="1266" t="s">
        <v>6299</v>
      </c>
      <c r="F151" s="1703">
        <v>3208008</v>
      </c>
      <c r="G151" s="1266" t="s">
        <v>6329</v>
      </c>
      <c r="H151" s="1266" t="s">
        <v>6301</v>
      </c>
      <c r="I151" s="1703">
        <v>2021004540139</v>
      </c>
      <c r="J151" s="891">
        <v>719</v>
      </c>
      <c r="K151" s="854" t="str">
        <f>+[18]Metas!K827</f>
        <v>Programa de capacitación implementado para el fortalecimiento de capacidades sobre recolección, manejo, aprovechamiento y disposición de los residuos sólidos y otros, dirigido a los municipios del Departamento.</v>
      </c>
      <c r="L151" s="857">
        <v>0</v>
      </c>
      <c r="M151" s="860">
        <f>SUM(N151:Q151)</f>
        <v>0</v>
      </c>
      <c r="N151" s="836">
        <v>0</v>
      </c>
      <c r="O151" s="839">
        <v>0</v>
      </c>
      <c r="P151" s="863">
        <v>0</v>
      </c>
      <c r="Q151" s="866">
        <v>0</v>
      </c>
      <c r="R151" s="812">
        <f>+$J151</f>
        <v>719</v>
      </c>
      <c r="S151" s="603" t="s">
        <v>6330</v>
      </c>
      <c r="T151" s="576" t="s">
        <v>3822</v>
      </c>
      <c r="U151" s="576" t="s">
        <v>3826</v>
      </c>
      <c r="V151" s="576" t="s">
        <v>3830</v>
      </c>
      <c r="W151" s="598" t="s">
        <v>6331</v>
      </c>
      <c r="X151" s="256">
        <v>44958</v>
      </c>
      <c r="Y151" s="256">
        <v>45016</v>
      </c>
      <c r="Z151" s="256"/>
      <c r="AA151" s="256"/>
      <c r="AB151" s="812">
        <f t="shared" ref="AB151" si="156">+$J151</f>
        <v>719</v>
      </c>
      <c r="AC151" s="827">
        <f t="shared" ref="AC151" si="157">+L151</f>
        <v>0</v>
      </c>
      <c r="AD151" s="594">
        <f t="shared" ref="AD151:AJ154" si="158">+AM151+AV151+BE151+BN151</f>
        <v>13000000</v>
      </c>
      <c r="AE151" s="594">
        <f t="shared" si="158"/>
        <v>13000000</v>
      </c>
      <c r="AF151" s="44">
        <f t="shared" si="158"/>
        <v>0</v>
      </c>
      <c r="AG151" s="44">
        <f t="shared" si="158"/>
        <v>0</v>
      </c>
      <c r="AH151" s="44">
        <f t="shared" si="158"/>
        <v>0</v>
      </c>
      <c r="AI151" s="44">
        <f t="shared" si="158"/>
        <v>0</v>
      </c>
      <c r="AJ151" s="44">
        <f t="shared" si="158"/>
        <v>0</v>
      </c>
      <c r="AK151" s="812">
        <f t="shared" ref="AK151" si="159">+$J151</f>
        <v>719</v>
      </c>
      <c r="AL151" s="830">
        <f>+N151</f>
        <v>0</v>
      </c>
      <c r="AM151" s="44">
        <f t="shared" si="98"/>
        <v>3000000</v>
      </c>
      <c r="AN151" s="47">
        <v>3000000</v>
      </c>
      <c r="AO151" s="47"/>
      <c r="AP151" s="47"/>
      <c r="AQ151" s="47"/>
      <c r="AR151" s="47"/>
      <c r="AS151" s="47"/>
      <c r="AT151" s="812">
        <f t="shared" ref="AT151" si="160">+$J151</f>
        <v>719</v>
      </c>
      <c r="AU151" s="833">
        <f>+O151</f>
        <v>0</v>
      </c>
      <c r="AV151" s="44">
        <f t="shared" si="99"/>
        <v>4000000</v>
      </c>
      <c r="AW151" s="47">
        <v>4000000</v>
      </c>
      <c r="AX151" s="47"/>
      <c r="AY151" s="47"/>
      <c r="AZ151" s="47"/>
      <c r="BA151" s="47"/>
      <c r="BB151" s="47"/>
      <c r="BC151" s="812">
        <f t="shared" ref="BC151" si="161">+$J151</f>
        <v>719</v>
      </c>
      <c r="BD151" s="809">
        <f>+P151</f>
        <v>0</v>
      </c>
      <c r="BE151" s="44">
        <f t="shared" si="100"/>
        <v>4000000</v>
      </c>
      <c r="BF151" s="47">
        <v>4000000</v>
      </c>
      <c r="BG151" s="47"/>
      <c r="BH151" s="47"/>
      <c r="BI151" s="47"/>
      <c r="BJ151" s="47"/>
      <c r="BK151" s="47"/>
      <c r="BL151" s="812">
        <f t="shared" ref="BL151" si="162">+$J151</f>
        <v>719</v>
      </c>
      <c r="BM151" s="815">
        <f>+Q151</f>
        <v>0</v>
      </c>
      <c r="BN151" s="44">
        <f t="shared" si="101"/>
        <v>2000000</v>
      </c>
      <c r="BO151" s="47">
        <v>2000000</v>
      </c>
      <c r="BP151" s="47"/>
      <c r="BQ151" s="47"/>
      <c r="BR151" s="47"/>
      <c r="BS151" s="47"/>
      <c r="BT151" s="47"/>
      <c r="BU151" s="818"/>
      <c r="BV151" s="819"/>
      <c r="BW151" s="819"/>
      <c r="BX151" s="819"/>
      <c r="BY151" s="819"/>
      <c r="BZ151" s="819"/>
      <c r="CA151" s="819"/>
      <c r="CB151" s="819"/>
      <c r="CC151" s="820"/>
    </row>
    <row r="152" spans="1:81" s="58" customFormat="1" ht="40.200000000000003" customHeight="1" x14ac:dyDescent="0.3">
      <c r="A152" s="34"/>
      <c r="B152" s="886"/>
      <c r="C152" s="869"/>
      <c r="D152" s="919"/>
      <c r="E152" s="920"/>
      <c r="F152" s="1704"/>
      <c r="G152" s="920"/>
      <c r="H152" s="920"/>
      <c r="I152" s="1704"/>
      <c r="J152" s="892"/>
      <c r="K152" s="855"/>
      <c r="L152" s="858"/>
      <c r="M152" s="861"/>
      <c r="N152" s="837"/>
      <c r="O152" s="840"/>
      <c r="P152" s="864"/>
      <c r="Q152" s="867"/>
      <c r="R152" s="813"/>
      <c r="S152" s="1699" t="s">
        <v>6332</v>
      </c>
      <c r="T152" s="579" t="s">
        <v>3822</v>
      </c>
      <c r="U152" s="579" t="s">
        <v>3827</v>
      </c>
      <c r="V152" s="579" t="s">
        <v>3830</v>
      </c>
      <c r="W152" s="1701" t="s">
        <v>6333</v>
      </c>
      <c r="X152" s="31">
        <v>45017</v>
      </c>
      <c r="Y152" s="31">
        <v>45199</v>
      </c>
      <c r="Z152" s="31"/>
      <c r="AA152" s="31"/>
      <c r="AB152" s="813"/>
      <c r="AC152" s="828"/>
      <c r="AD152" s="592">
        <f t="shared" si="158"/>
        <v>10000333</v>
      </c>
      <c r="AE152" s="1695">
        <f t="shared" si="158"/>
        <v>10000333</v>
      </c>
      <c r="AF152" s="51">
        <f t="shared" si="158"/>
        <v>0</v>
      </c>
      <c r="AG152" s="51">
        <f t="shared" si="158"/>
        <v>0</v>
      </c>
      <c r="AH152" s="51">
        <f t="shared" si="158"/>
        <v>0</v>
      </c>
      <c r="AI152" s="51">
        <f t="shared" si="158"/>
        <v>0</v>
      </c>
      <c r="AJ152" s="51">
        <f t="shared" si="158"/>
        <v>0</v>
      </c>
      <c r="AK152" s="813"/>
      <c r="AL152" s="831"/>
      <c r="AM152" s="1695">
        <f t="shared" si="98"/>
        <v>1000000</v>
      </c>
      <c r="AN152" s="1697">
        <v>1000000</v>
      </c>
      <c r="AO152" s="257"/>
      <c r="AP152" s="257"/>
      <c r="AQ152" s="257"/>
      <c r="AR152" s="257"/>
      <c r="AS152" s="257"/>
      <c r="AT152" s="813"/>
      <c r="AU152" s="834"/>
      <c r="AV152" s="1695">
        <f t="shared" si="99"/>
        <v>3000333</v>
      </c>
      <c r="AW152" s="1697">
        <v>3000333</v>
      </c>
      <c r="AX152" s="257"/>
      <c r="AY152" s="257"/>
      <c r="AZ152" s="257"/>
      <c r="BA152" s="257"/>
      <c r="BB152" s="257"/>
      <c r="BC152" s="813"/>
      <c r="BD152" s="810"/>
      <c r="BE152" s="1695">
        <f t="shared" si="100"/>
        <v>4000000</v>
      </c>
      <c r="BF152" s="1697">
        <v>4000000</v>
      </c>
      <c r="BG152" s="257"/>
      <c r="BH152" s="257"/>
      <c r="BI152" s="257"/>
      <c r="BJ152" s="257"/>
      <c r="BK152" s="257"/>
      <c r="BL152" s="813"/>
      <c r="BM152" s="816"/>
      <c r="BN152" s="1695">
        <f t="shared" si="101"/>
        <v>2000000</v>
      </c>
      <c r="BO152" s="1697">
        <v>2000000</v>
      </c>
      <c r="BP152" s="257"/>
      <c r="BQ152" s="257"/>
      <c r="BR152" s="257"/>
      <c r="BS152" s="257"/>
      <c r="BT152" s="257"/>
      <c r="BU152" s="821"/>
      <c r="BV152" s="822"/>
      <c r="BW152" s="822"/>
      <c r="BX152" s="822"/>
      <c r="BY152" s="822"/>
      <c r="BZ152" s="822"/>
      <c r="CA152" s="822"/>
      <c r="CB152" s="822"/>
      <c r="CC152" s="823"/>
    </row>
    <row r="153" spans="1:81" s="58" customFormat="1" ht="40.200000000000003" customHeight="1" x14ac:dyDescent="0.3">
      <c r="A153" s="34"/>
      <c r="B153" s="886"/>
      <c r="C153" s="869"/>
      <c r="D153" s="919"/>
      <c r="E153" s="920"/>
      <c r="F153" s="1704"/>
      <c r="G153" s="920"/>
      <c r="H153" s="920"/>
      <c r="I153" s="1704"/>
      <c r="J153" s="892"/>
      <c r="K153" s="855"/>
      <c r="L153" s="858"/>
      <c r="M153" s="861"/>
      <c r="N153" s="837"/>
      <c r="O153" s="840"/>
      <c r="P153" s="864"/>
      <c r="Q153" s="867"/>
      <c r="R153" s="813"/>
      <c r="S153" s="1700"/>
      <c r="T153" s="579"/>
      <c r="U153" s="579"/>
      <c r="V153" s="579"/>
      <c r="W153" s="1702"/>
      <c r="X153" s="31"/>
      <c r="Y153" s="31"/>
      <c r="Z153" s="31"/>
      <c r="AA153" s="31"/>
      <c r="AB153" s="813"/>
      <c r="AC153" s="828"/>
      <c r="AD153" s="593"/>
      <c r="AE153" s="1696"/>
      <c r="AF153" s="51">
        <f t="shared" si="158"/>
        <v>0</v>
      </c>
      <c r="AG153" s="51">
        <f t="shared" si="158"/>
        <v>0</v>
      </c>
      <c r="AH153" s="51">
        <f t="shared" si="158"/>
        <v>0</v>
      </c>
      <c r="AI153" s="51">
        <f t="shared" si="158"/>
        <v>0</v>
      </c>
      <c r="AJ153" s="51">
        <f t="shared" si="158"/>
        <v>0</v>
      </c>
      <c r="AK153" s="813"/>
      <c r="AL153" s="831"/>
      <c r="AM153" s="1696"/>
      <c r="AN153" s="1698"/>
      <c r="AO153" s="257"/>
      <c r="AP153" s="257"/>
      <c r="AQ153" s="257"/>
      <c r="AR153" s="257"/>
      <c r="AS153" s="257"/>
      <c r="AT153" s="813"/>
      <c r="AU153" s="834"/>
      <c r="AV153" s="1696"/>
      <c r="AW153" s="1698"/>
      <c r="AX153" s="257"/>
      <c r="AY153" s="257"/>
      <c r="AZ153" s="257"/>
      <c r="BA153" s="257"/>
      <c r="BB153" s="257"/>
      <c r="BC153" s="813"/>
      <c r="BD153" s="810"/>
      <c r="BE153" s="1696"/>
      <c r="BF153" s="1698"/>
      <c r="BG153" s="257"/>
      <c r="BH153" s="257"/>
      <c r="BI153" s="257"/>
      <c r="BJ153" s="257"/>
      <c r="BK153" s="257"/>
      <c r="BL153" s="813"/>
      <c r="BM153" s="816"/>
      <c r="BN153" s="1696"/>
      <c r="BO153" s="1698"/>
      <c r="BP153" s="257"/>
      <c r="BQ153" s="257"/>
      <c r="BR153" s="257"/>
      <c r="BS153" s="257"/>
      <c r="BT153" s="257"/>
      <c r="BU153" s="821"/>
      <c r="BV153" s="822"/>
      <c r="BW153" s="822"/>
      <c r="BX153" s="822"/>
      <c r="BY153" s="822"/>
      <c r="BZ153" s="822"/>
      <c r="CA153" s="822"/>
      <c r="CB153" s="822"/>
      <c r="CC153" s="823"/>
    </row>
    <row r="154" spans="1:81" s="58" customFormat="1" ht="40.200000000000003" customHeight="1" thickBot="1" x14ac:dyDescent="0.35">
      <c r="A154" s="34"/>
      <c r="B154" s="887"/>
      <c r="C154" s="870"/>
      <c r="D154" s="1265"/>
      <c r="E154" s="1267"/>
      <c r="F154" s="1705"/>
      <c r="G154" s="1267"/>
      <c r="H154" s="1267"/>
      <c r="I154" s="1705"/>
      <c r="J154" s="893"/>
      <c r="K154" s="856"/>
      <c r="L154" s="859"/>
      <c r="M154" s="862"/>
      <c r="N154" s="838"/>
      <c r="O154" s="841"/>
      <c r="P154" s="865"/>
      <c r="Q154" s="874"/>
      <c r="R154" s="814"/>
      <c r="S154" s="607" t="s">
        <v>6334</v>
      </c>
      <c r="T154" s="581" t="s">
        <v>3822</v>
      </c>
      <c r="U154" s="581" t="s">
        <v>3828</v>
      </c>
      <c r="V154" s="581" t="s">
        <v>3830</v>
      </c>
      <c r="W154" s="598" t="s">
        <v>6335</v>
      </c>
      <c r="X154" s="31">
        <v>45202</v>
      </c>
      <c r="Y154" s="31">
        <v>45290</v>
      </c>
      <c r="Z154" s="260"/>
      <c r="AA154" s="260"/>
      <c r="AB154" s="814"/>
      <c r="AC154" s="829"/>
      <c r="AD154" s="596">
        <f t="shared" si="158"/>
        <v>10333000</v>
      </c>
      <c r="AE154" s="596">
        <f t="shared" si="158"/>
        <v>10333000</v>
      </c>
      <c r="AF154" s="46">
        <f t="shared" si="158"/>
        <v>0</v>
      </c>
      <c r="AG154" s="46">
        <f t="shared" si="158"/>
        <v>0</v>
      </c>
      <c r="AH154" s="46">
        <f t="shared" si="158"/>
        <v>0</v>
      </c>
      <c r="AI154" s="46">
        <f t="shared" si="158"/>
        <v>0</v>
      </c>
      <c r="AJ154" s="46">
        <f t="shared" si="158"/>
        <v>0</v>
      </c>
      <c r="AK154" s="814"/>
      <c r="AL154" s="832"/>
      <c r="AM154" s="46">
        <f t="shared" si="98"/>
        <v>3000000</v>
      </c>
      <c r="AN154" s="49">
        <v>3000000</v>
      </c>
      <c r="AO154" s="49"/>
      <c r="AP154" s="49"/>
      <c r="AQ154" s="49"/>
      <c r="AR154" s="49"/>
      <c r="AS154" s="49"/>
      <c r="AT154" s="814"/>
      <c r="AU154" s="835"/>
      <c r="AV154" s="46">
        <f t="shared" si="99"/>
        <v>4333000</v>
      </c>
      <c r="AW154" s="49">
        <v>4333000</v>
      </c>
      <c r="AX154" s="49"/>
      <c r="AY154" s="49"/>
      <c r="AZ154" s="49"/>
      <c r="BA154" s="49"/>
      <c r="BB154" s="49"/>
      <c r="BC154" s="814"/>
      <c r="BD154" s="811"/>
      <c r="BE154" s="46">
        <f t="shared" si="100"/>
        <v>2000000</v>
      </c>
      <c r="BF154" s="49">
        <v>2000000</v>
      </c>
      <c r="BG154" s="49"/>
      <c r="BH154" s="49"/>
      <c r="BI154" s="49"/>
      <c r="BJ154" s="49"/>
      <c r="BK154" s="49"/>
      <c r="BL154" s="814"/>
      <c r="BM154" s="817"/>
      <c r="BN154" s="46">
        <f t="shared" si="101"/>
        <v>1000000</v>
      </c>
      <c r="BO154" s="49">
        <v>1000000</v>
      </c>
      <c r="BP154" s="49"/>
      <c r="BQ154" s="49"/>
      <c r="BR154" s="49"/>
      <c r="BS154" s="49"/>
      <c r="BT154" s="49"/>
      <c r="BU154" s="824"/>
      <c r="BV154" s="825"/>
      <c r="BW154" s="825"/>
      <c r="BX154" s="825"/>
      <c r="BY154" s="825"/>
      <c r="BZ154" s="825"/>
      <c r="CA154" s="825"/>
      <c r="CB154" s="825"/>
      <c r="CC154" s="826"/>
    </row>
    <row r="155" spans="1:81" ht="40.200000000000003" customHeight="1" thickTop="1" x14ac:dyDescent="0.3"/>
  </sheetData>
  <mergeCells count="1411">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B2:B5"/>
    <mergeCell ref="C2:H2"/>
    <mergeCell ref="L2:Q2"/>
    <mergeCell ref="R2:S2"/>
    <mergeCell ref="T2:V2"/>
    <mergeCell ref="W2:AA2"/>
    <mergeCell ref="BC4:BE4"/>
    <mergeCell ref="BF4:BK4"/>
    <mergeCell ref="BL4:BT5"/>
    <mergeCell ref="BU4:BW4"/>
    <mergeCell ref="BX4:CC4"/>
    <mergeCell ref="L5:Q5"/>
    <mergeCell ref="T5:V5"/>
    <mergeCell ref="W5:AA5"/>
    <mergeCell ref="AK5:AM5"/>
    <mergeCell ref="AN5:AS5"/>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S7:S9"/>
    <mergeCell ref="H7:H9"/>
    <mergeCell ref="I7:I9"/>
    <mergeCell ref="J7:J9"/>
    <mergeCell ref="K7:K9"/>
    <mergeCell ref="L7:L9"/>
    <mergeCell ref="M7:M9"/>
    <mergeCell ref="BC5:BE5"/>
    <mergeCell ref="BF5:BK5"/>
    <mergeCell ref="BU5:BW5"/>
    <mergeCell ref="BX5:CC5"/>
    <mergeCell ref="B7:B9"/>
    <mergeCell ref="C7:C9"/>
    <mergeCell ref="D7:D9"/>
    <mergeCell ref="E7:E9"/>
    <mergeCell ref="F7:F9"/>
    <mergeCell ref="G7:G9"/>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AD7:AJ7"/>
    <mergeCell ref="AK7:AK9"/>
    <mergeCell ref="AL7:AL9"/>
    <mergeCell ref="AM7:AS7"/>
    <mergeCell ref="AR8:AR9"/>
    <mergeCell ref="AS8:AS9"/>
    <mergeCell ref="BS8:BS9"/>
    <mergeCell ref="BT8:BT9"/>
    <mergeCell ref="B11:B38"/>
    <mergeCell ref="C11:C38"/>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AC7:AC9"/>
    <mergeCell ref="T7:T9"/>
    <mergeCell ref="U7:U9"/>
    <mergeCell ref="V7:V9"/>
    <mergeCell ref="W7:W9"/>
    <mergeCell ref="X7:Y7"/>
    <mergeCell ref="Z7:AA7"/>
    <mergeCell ref="N7:N9"/>
    <mergeCell ref="O7:O9"/>
    <mergeCell ref="P7:P9"/>
    <mergeCell ref="Q7:Q9"/>
    <mergeCell ref="R7:R9"/>
    <mergeCell ref="BM11:BM14"/>
    <mergeCell ref="BU11:CC11"/>
    <mergeCell ref="BU12:CC12"/>
    <mergeCell ref="BU13:CC13"/>
    <mergeCell ref="BU14:CC14"/>
    <mergeCell ref="D15:D18"/>
    <mergeCell ref="E15:E18"/>
    <mergeCell ref="F15:F18"/>
    <mergeCell ref="G15:G18"/>
    <mergeCell ref="H15:H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L11:L14"/>
    <mergeCell ref="M11:M14"/>
    <mergeCell ref="N11:N14"/>
    <mergeCell ref="O11:O14"/>
    <mergeCell ref="D19:D22"/>
    <mergeCell ref="E19:E22"/>
    <mergeCell ref="F19:F22"/>
    <mergeCell ref="G19:G22"/>
    <mergeCell ref="H19:H22"/>
    <mergeCell ref="I19:I22"/>
    <mergeCell ref="BL15:BL18"/>
    <mergeCell ref="BM15:BM18"/>
    <mergeCell ref="BU15:CC15"/>
    <mergeCell ref="BU16:CC16"/>
    <mergeCell ref="BU17:CC17"/>
    <mergeCell ref="BU18:CC18"/>
    <mergeCell ref="AK15:AK18"/>
    <mergeCell ref="AL15:AL18"/>
    <mergeCell ref="AT15:AT18"/>
    <mergeCell ref="AU15:AU18"/>
    <mergeCell ref="BC15:BC18"/>
    <mergeCell ref="BD15:BD18"/>
    <mergeCell ref="O15:O18"/>
    <mergeCell ref="P15:P18"/>
    <mergeCell ref="Q15:Q18"/>
    <mergeCell ref="R15:R18"/>
    <mergeCell ref="AB15:AB18"/>
    <mergeCell ref="AC15:AC18"/>
    <mergeCell ref="I15:I18"/>
    <mergeCell ref="J15:J18"/>
    <mergeCell ref="K15:K18"/>
    <mergeCell ref="L15:L18"/>
    <mergeCell ref="M15:M18"/>
    <mergeCell ref="N15:N18"/>
    <mergeCell ref="G23:G26"/>
    <mergeCell ref="H23:H26"/>
    <mergeCell ref="I23:I26"/>
    <mergeCell ref="AL19:AL22"/>
    <mergeCell ref="AT19:AT22"/>
    <mergeCell ref="AU19:AU22"/>
    <mergeCell ref="BC19:BC22"/>
    <mergeCell ref="BL19:BL22"/>
    <mergeCell ref="BU19:CC19"/>
    <mergeCell ref="BU20:CC20"/>
    <mergeCell ref="BU21:CC21"/>
    <mergeCell ref="BU22:CC22"/>
    <mergeCell ref="P19:P22"/>
    <mergeCell ref="Q19:Q22"/>
    <mergeCell ref="R19:R22"/>
    <mergeCell ref="AB19:AB22"/>
    <mergeCell ref="AC19:AC22"/>
    <mergeCell ref="AK19:AK22"/>
    <mergeCell ref="J19:J22"/>
    <mergeCell ref="K19:K22"/>
    <mergeCell ref="L19:L22"/>
    <mergeCell ref="M19:M22"/>
    <mergeCell ref="N19:N22"/>
    <mergeCell ref="O19:O22"/>
    <mergeCell ref="N27:N30"/>
    <mergeCell ref="O27:O30"/>
    <mergeCell ref="D27:D30"/>
    <mergeCell ref="E27:E30"/>
    <mergeCell ref="F27:F30"/>
    <mergeCell ref="G27:G30"/>
    <mergeCell ref="H27:H30"/>
    <mergeCell ref="I27:I30"/>
    <mergeCell ref="AL23:AL26"/>
    <mergeCell ref="AT23:AT26"/>
    <mergeCell ref="AU23:AU26"/>
    <mergeCell ref="BC23:BC26"/>
    <mergeCell ref="BL23:BL26"/>
    <mergeCell ref="BU23:CC23"/>
    <mergeCell ref="BU24:CC24"/>
    <mergeCell ref="BU25:CC25"/>
    <mergeCell ref="BU26:CC26"/>
    <mergeCell ref="P23:P26"/>
    <mergeCell ref="Q23:Q26"/>
    <mergeCell ref="R23:R26"/>
    <mergeCell ref="AB23:AB26"/>
    <mergeCell ref="AC23:AC26"/>
    <mergeCell ref="AK23:AK26"/>
    <mergeCell ref="J23:J26"/>
    <mergeCell ref="K23:K26"/>
    <mergeCell ref="L23:L26"/>
    <mergeCell ref="M23:M26"/>
    <mergeCell ref="N23:N26"/>
    <mergeCell ref="O23:O26"/>
    <mergeCell ref="D23:D26"/>
    <mergeCell ref="E23:E26"/>
    <mergeCell ref="F23:F26"/>
    <mergeCell ref="I31:I34"/>
    <mergeCell ref="J31:J34"/>
    <mergeCell ref="K31:K34"/>
    <mergeCell ref="L31:L34"/>
    <mergeCell ref="M31:M34"/>
    <mergeCell ref="N31:N34"/>
    <mergeCell ref="BM27:BM30"/>
    <mergeCell ref="BU27:CC27"/>
    <mergeCell ref="BU28:CC28"/>
    <mergeCell ref="BU29:CC29"/>
    <mergeCell ref="BU30:CC30"/>
    <mergeCell ref="D31:D34"/>
    <mergeCell ref="E31:E34"/>
    <mergeCell ref="F31:F34"/>
    <mergeCell ref="G31:G34"/>
    <mergeCell ref="H31:H34"/>
    <mergeCell ref="AL27:AL30"/>
    <mergeCell ref="AT27:AT30"/>
    <mergeCell ref="AU27:AU30"/>
    <mergeCell ref="BC27:BC30"/>
    <mergeCell ref="BD27:BD30"/>
    <mergeCell ref="BL27:BL30"/>
    <mergeCell ref="P27:P30"/>
    <mergeCell ref="Q27:Q30"/>
    <mergeCell ref="R27:R30"/>
    <mergeCell ref="AB27:AB30"/>
    <mergeCell ref="AC27:AC30"/>
    <mergeCell ref="AK27:AK30"/>
    <mergeCell ref="J27:J30"/>
    <mergeCell ref="K27:K30"/>
    <mergeCell ref="L27:L30"/>
    <mergeCell ref="M27:M30"/>
    <mergeCell ref="BL31:BL34"/>
    <mergeCell ref="BM31:BM34"/>
    <mergeCell ref="BU31:CC31"/>
    <mergeCell ref="S32:S33"/>
    <mergeCell ref="BU32:CC32"/>
    <mergeCell ref="BU33:CC33"/>
    <mergeCell ref="BU34:CC34"/>
    <mergeCell ref="AK31:AK34"/>
    <mergeCell ref="AL31:AL34"/>
    <mergeCell ref="AT31:AT34"/>
    <mergeCell ref="AU31:AU34"/>
    <mergeCell ref="BC31:BC34"/>
    <mergeCell ref="BD31:BD34"/>
    <mergeCell ref="O31:O34"/>
    <mergeCell ref="P31:P34"/>
    <mergeCell ref="Q31:Q34"/>
    <mergeCell ref="R31:R34"/>
    <mergeCell ref="AB31:AB34"/>
    <mergeCell ref="AC31:AC34"/>
    <mergeCell ref="Q35:Q38"/>
    <mergeCell ref="R35:R38"/>
    <mergeCell ref="AB35:AB38"/>
    <mergeCell ref="AC35:AC38"/>
    <mergeCell ref="AK35:AK38"/>
    <mergeCell ref="J35:J38"/>
    <mergeCell ref="K35:K38"/>
    <mergeCell ref="L35:L38"/>
    <mergeCell ref="M35:M38"/>
    <mergeCell ref="N35:N38"/>
    <mergeCell ref="O35:O38"/>
    <mergeCell ref="D35:D38"/>
    <mergeCell ref="E35:E38"/>
    <mergeCell ref="F35:F38"/>
    <mergeCell ref="G35:G38"/>
    <mergeCell ref="H35:H38"/>
    <mergeCell ref="I35:I38"/>
    <mergeCell ref="BF40:BK40"/>
    <mergeCell ref="BL40:BT40"/>
    <mergeCell ref="BU40:BW40"/>
    <mergeCell ref="BX40:CC40"/>
    <mergeCell ref="C41:H41"/>
    <mergeCell ref="L41:Q41"/>
    <mergeCell ref="R41:S41"/>
    <mergeCell ref="T41:V41"/>
    <mergeCell ref="W41:AA41"/>
    <mergeCell ref="AB41:AJ41"/>
    <mergeCell ref="W40:AA40"/>
    <mergeCell ref="AB40:AJ40"/>
    <mergeCell ref="AK40:AM40"/>
    <mergeCell ref="AN40:AS40"/>
    <mergeCell ref="AT40:BB40"/>
    <mergeCell ref="BC40:BE40"/>
    <mergeCell ref="BM35:BM38"/>
    <mergeCell ref="BU35:CC35"/>
    <mergeCell ref="BU36:CC36"/>
    <mergeCell ref="BU37:CC37"/>
    <mergeCell ref="BU38:CC38"/>
    <mergeCell ref="C40:H40"/>
    <mergeCell ref="L40:Q40"/>
    <mergeCell ref="R40:S40"/>
    <mergeCell ref="T40:V40"/>
    <mergeCell ref="AL35:AL38"/>
    <mergeCell ref="AT35:AT38"/>
    <mergeCell ref="AU35:AU38"/>
    <mergeCell ref="BC35:BC38"/>
    <mergeCell ref="BD35:BD38"/>
    <mergeCell ref="BL35:BL38"/>
    <mergeCell ref="P35:P38"/>
    <mergeCell ref="W43:AA43"/>
    <mergeCell ref="AK43:AM43"/>
    <mergeCell ref="AN43:AS43"/>
    <mergeCell ref="BC43:BE43"/>
    <mergeCell ref="AT42:BB43"/>
    <mergeCell ref="BC42:BE42"/>
    <mergeCell ref="BF42:BK42"/>
    <mergeCell ref="BL42:BT43"/>
    <mergeCell ref="BU42:BW42"/>
    <mergeCell ref="BX42:CC42"/>
    <mergeCell ref="BF43:BK43"/>
    <mergeCell ref="BU43:BW43"/>
    <mergeCell ref="BX43:CC43"/>
    <mergeCell ref="BU41:BW41"/>
    <mergeCell ref="BX41:CC41"/>
    <mergeCell ref="C42:H43"/>
    <mergeCell ref="L42:Q42"/>
    <mergeCell ref="R42:S43"/>
    <mergeCell ref="T42:V42"/>
    <mergeCell ref="W42:AA42"/>
    <mergeCell ref="AB42:AJ43"/>
    <mergeCell ref="AK42:AM42"/>
    <mergeCell ref="AN42:AS42"/>
    <mergeCell ref="AK41:AM41"/>
    <mergeCell ref="AN41:AS41"/>
    <mergeCell ref="AT41:BB41"/>
    <mergeCell ref="BC41:BE41"/>
    <mergeCell ref="BF41:BK41"/>
    <mergeCell ref="BL41:BT41"/>
    <mergeCell ref="Q45:Q47"/>
    <mergeCell ref="R45:R47"/>
    <mergeCell ref="S45:S47"/>
    <mergeCell ref="H45:H47"/>
    <mergeCell ref="I45:I47"/>
    <mergeCell ref="J45:J47"/>
    <mergeCell ref="K45:K47"/>
    <mergeCell ref="L45:L47"/>
    <mergeCell ref="M45:M47"/>
    <mergeCell ref="B45:B47"/>
    <mergeCell ref="C45:C47"/>
    <mergeCell ref="D45:D47"/>
    <mergeCell ref="E45:E47"/>
    <mergeCell ref="F45:F47"/>
    <mergeCell ref="G45:G47"/>
    <mergeCell ref="L43:Q43"/>
    <mergeCell ref="T43:V43"/>
    <mergeCell ref="B40:B43"/>
    <mergeCell ref="BU45:CC47"/>
    <mergeCell ref="AD46:AD47"/>
    <mergeCell ref="AE46:AH46"/>
    <mergeCell ref="AI46:AI47"/>
    <mergeCell ref="AJ46:AJ47"/>
    <mergeCell ref="AM46:AM47"/>
    <mergeCell ref="AN46:AQ46"/>
    <mergeCell ref="AT45:AT47"/>
    <mergeCell ref="AU45:AU47"/>
    <mergeCell ref="AV45:BB45"/>
    <mergeCell ref="BC45:BC47"/>
    <mergeCell ref="BD45:BD47"/>
    <mergeCell ref="BE45:BK45"/>
    <mergeCell ref="AV46:AV47"/>
    <mergeCell ref="AW46:AZ46"/>
    <mergeCell ref="BA46:BA47"/>
    <mergeCell ref="BB46:BB47"/>
    <mergeCell ref="AD45:AJ45"/>
    <mergeCell ref="AK45:AK47"/>
    <mergeCell ref="AL45:AL47"/>
    <mergeCell ref="AM45:AS45"/>
    <mergeCell ref="AR46:AR47"/>
    <mergeCell ref="AS46:AS47"/>
    <mergeCell ref="N49:N52"/>
    <mergeCell ref="O49:O52"/>
    <mergeCell ref="BS46:BS47"/>
    <mergeCell ref="BT46:BT47"/>
    <mergeCell ref="B49:B60"/>
    <mergeCell ref="C49:C60"/>
    <mergeCell ref="D49:D52"/>
    <mergeCell ref="E49:E52"/>
    <mergeCell ref="F49:F52"/>
    <mergeCell ref="G49:G52"/>
    <mergeCell ref="H49:H52"/>
    <mergeCell ref="I49:I52"/>
    <mergeCell ref="BE46:BE47"/>
    <mergeCell ref="BF46:BI46"/>
    <mergeCell ref="BJ46:BJ47"/>
    <mergeCell ref="BK46:BK47"/>
    <mergeCell ref="BN46:BN47"/>
    <mergeCell ref="BO46:BR46"/>
    <mergeCell ref="BL45:BL47"/>
    <mergeCell ref="BM45:BM47"/>
    <mergeCell ref="BN45:BT45"/>
    <mergeCell ref="AB45:AB47"/>
    <mergeCell ref="AC45:AC47"/>
    <mergeCell ref="T45:T47"/>
    <mergeCell ref="U45:U47"/>
    <mergeCell ref="V45:V47"/>
    <mergeCell ref="W45:W47"/>
    <mergeCell ref="X45:Y45"/>
    <mergeCell ref="Z45:AA45"/>
    <mergeCell ref="N45:N47"/>
    <mergeCell ref="O45:O47"/>
    <mergeCell ref="P45:P47"/>
    <mergeCell ref="I53:I56"/>
    <mergeCell ref="J53:J56"/>
    <mergeCell ref="K53:K56"/>
    <mergeCell ref="L53:L56"/>
    <mergeCell ref="M53:M56"/>
    <mergeCell ref="N53:N56"/>
    <mergeCell ref="BM49:BM52"/>
    <mergeCell ref="BU49:CC49"/>
    <mergeCell ref="BU50:CC50"/>
    <mergeCell ref="BU51:CC51"/>
    <mergeCell ref="BU52:CC52"/>
    <mergeCell ref="D53:D56"/>
    <mergeCell ref="E53:E56"/>
    <mergeCell ref="F53:F56"/>
    <mergeCell ref="G53:G56"/>
    <mergeCell ref="H53:H56"/>
    <mergeCell ref="AL49:AL52"/>
    <mergeCell ref="AT49:AT52"/>
    <mergeCell ref="AU49:AU52"/>
    <mergeCell ref="BC49:BC52"/>
    <mergeCell ref="BD49:BD52"/>
    <mergeCell ref="BL49:BL52"/>
    <mergeCell ref="P49:P52"/>
    <mergeCell ref="Q49:Q52"/>
    <mergeCell ref="R49:R52"/>
    <mergeCell ref="AB49:AB52"/>
    <mergeCell ref="AC49:AC52"/>
    <mergeCell ref="AK49:AK52"/>
    <mergeCell ref="J49:J52"/>
    <mergeCell ref="K49:K52"/>
    <mergeCell ref="L49:L52"/>
    <mergeCell ref="M49:M52"/>
    <mergeCell ref="BL53:BL56"/>
    <mergeCell ref="BM53:BM56"/>
    <mergeCell ref="BU53:CC53"/>
    <mergeCell ref="BU54:CC54"/>
    <mergeCell ref="BU55:CC55"/>
    <mergeCell ref="BU56:CC56"/>
    <mergeCell ref="AK53:AK56"/>
    <mergeCell ref="AL53:AL56"/>
    <mergeCell ref="AT53:AT56"/>
    <mergeCell ref="AU53:AU56"/>
    <mergeCell ref="BC53:BC56"/>
    <mergeCell ref="BD53:BD56"/>
    <mergeCell ref="O53:O56"/>
    <mergeCell ref="P53:P56"/>
    <mergeCell ref="Q53:Q56"/>
    <mergeCell ref="R53:R56"/>
    <mergeCell ref="AB53:AB56"/>
    <mergeCell ref="AC53:AC56"/>
    <mergeCell ref="Q57:Q60"/>
    <mergeCell ref="R57:R60"/>
    <mergeCell ref="AB57:AB60"/>
    <mergeCell ref="AC57:AC60"/>
    <mergeCell ref="AK57:AK60"/>
    <mergeCell ref="J57:J60"/>
    <mergeCell ref="K57:K60"/>
    <mergeCell ref="L57:L60"/>
    <mergeCell ref="M57:M60"/>
    <mergeCell ref="N57:N60"/>
    <mergeCell ref="O57:O60"/>
    <mergeCell ref="D57:D60"/>
    <mergeCell ref="E57:E60"/>
    <mergeCell ref="F57:F60"/>
    <mergeCell ref="G57:G60"/>
    <mergeCell ref="H57:H60"/>
    <mergeCell ref="I57:I60"/>
    <mergeCell ref="BF62:BK62"/>
    <mergeCell ref="BL62:BT62"/>
    <mergeCell ref="BU62:BW62"/>
    <mergeCell ref="BX62:CC62"/>
    <mergeCell ref="C63:H63"/>
    <mergeCell ref="L63:Q63"/>
    <mergeCell ref="R63:S63"/>
    <mergeCell ref="T63:V63"/>
    <mergeCell ref="W63:AA63"/>
    <mergeCell ref="AB63:AJ63"/>
    <mergeCell ref="W62:AA62"/>
    <mergeCell ref="AB62:AJ62"/>
    <mergeCell ref="AK62:AM62"/>
    <mergeCell ref="AN62:AS62"/>
    <mergeCell ref="AT62:BB62"/>
    <mergeCell ref="BC62:BE62"/>
    <mergeCell ref="BM57:BM60"/>
    <mergeCell ref="BU57:CC57"/>
    <mergeCell ref="BU58:CC58"/>
    <mergeCell ref="BU59:CC59"/>
    <mergeCell ref="BU60:CC60"/>
    <mergeCell ref="C62:H62"/>
    <mergeCell ref="L62:Q62"/>
    <mergeCell ref="R62:S62"/>
    <mergeCell ref="T62:V62"/>
    <mergeCell ref="AL57:AL60"/>
    <mergeCell ref="AT57:AT60"/>
    <mergeCell ref="AU57:AU60"/>
    <mergeCell ref="BC57:BC60"/>
    <mergeCell ref="BD57:BD60"/>
    <mergeCell ref="BL57:BL60"/>
    <mergeCell ref="P57:P60"/>
    <mergeCell ref="AK65:AM65"/>
    <mergeCell ref="AN65:AS65"/>
    <mergeCell ref="BC65:BE65"/>
    <mergeCell ref="AT64:BB65"/>
    <mergeCell ref="BC64:BE64"/>
    <mergeCell ref="BF64:BK64"/>
    <mergeCell ref="BL64:BT65"/>
    <mergeCell ref="BU64:BW64"/>
    <mergeCell ref="BX64:CC64"/>
    <mergeCell ref="BF65:BK65"/>
    <mergeCell ref="BU65:BW65"/>
    <mergeCell ref="BX65:CC65"/>
    <mergeCell ref="BU63:BW63"/>
    <mergeCell ref="BX63:CC63"/>
    <mergeCell ref="C64:H65"/>
    <mergeCell ref="L64:Q64"/>
    <mergeCell ref="R64:S65"/>
    <mergeCell ref="T64:V64"/>
    <mergeCell ref="W64:AA64"/>
    <mergeCell ref="AB64:AJ65"/>
    <mergeCell ref="AK64:AM64"/>
    <mergeCell ref="AN64:AS64"/>
    <mergeCell ref="AK63:AM63"/>
    <mergeCell ref="AN63:AS63"/>
    <mergeCell ref="AT63:BB63"/>
    <mergeCell ref="BC63:BE63"/>
    <mergeCell ref="BF63:BK63"/>
    <mergeCell ref="BL63:BT63"/>
    <mergeCell ref="R67:R69"/>
    <mergeCell ref="S67:S69"/>
    <mergeCell ref="H67:H69"/>
    <mergeCell ref="I67:I69"/>
    <mergeCell ref="J67:J69"/>
    <mergeCell ref="K67:K69"/>
    <mergeCell ref="L67:L69"/>
    <mergeCell ref="M67:M69"/>
    <mergeCell ref="B67:B69"/>
    <mergeCell ref="C67:C69"/>
    <mergeCell ref="D67:D69"/>
    <mergeCell ref="E67:E69"/>
    <mergeCell ref="F67:F69"/>
    <mergeCell ref="G67:G69"/>
    <mergeCell ref="L65:Q65"/>
    <mergeCell ref="T65:V65"/>
    <mergeCell ref="W65:AA65"/>
    <mergeCell ref="B62:B65"/>
    <mergeCell ref="BU67:CC69"/>
    <mergeCell ref="AD68:AD69"/>
    <mergeCell ref="AE68:AH68"/>
    <mergeCell ref="AI68:AI69"/>
    <mergeCell ref="AJ68:AJ69"/>
    <mergeCell ref="AM68:AM69"/>
    <mergeCell ref="AN68:AQ68"/>
    <mergeCell ref="AT67:AT69"/>
    <mergeCell ref="AU67:AU69"/>
    <mergeCell ref="AV67:BB67"/>
    <mergeCell ref="BC67:BC69"/>
    <mergeCell ref="BD67:BD69"/>
    <mergeCell ref="BE67:BK67"/>
    <mergeCell ref="AV68:AV69"/>
    <mergeCell ref="AW68:AZ68"/>
    <mergeCell ref="BA68:BA69"/>
    <mergeCell ref="BB68:BB69"/>
    <mergeCell ref="AD67:AJ67"/>
    <mergeCell ref="AK67:AK69"/>
    <mergeCell ref="AL67:AL69"/>
    <mergeCell ref="AM67:AS67"/>
    <mergeCell ref="AR68:AR69"/>
    <mergeCell ref="AS68:AS69"/>
    <mergeCell ref="O71:O74"/>
    <mergeCell ref="BS68:BS69"/>
    <mergeCell ref="BT68:BT69"/>
    <mergeCell ref="B71:B94"/>
    <mergeCell ref="C71:C90"/>
    <mergeCell ref="D71:D74"/>
    <mergeCell ref="E71:E74"/>
    <mergeCell ref="F71:F74"/>
    <mergeCell ref="G71:G74"/>
    <mergeCell ref="H71:H74"/>
    <mergeCell ref="I71:I74"/>
    <mergeCell ref="BE68:BE69"/>
    <mergeCell ref="BF68:BI68"/>
    <mergeCell ref="BJ68:BJ69"/>
    <mergeCell ref="BK68:BK69"/>
    <mergeCell ref="BN68:BN69"/>
    <mergeCell ref="BO68:BR68"/>
    <mergeCell ref="BL67:BL69"/>
    <mergeCell ref="BM67:BM69"/>
    <mergeCell ref="BN67:BT67"/>
    <mergeCell ref="AB67:AB69"/>
    <mergeCell ref="AC67:AC69"/>
    <mergeCell ref="T67:T69"/>
    <mergeCell ref="U67:U69"/>
    <mergeCell ref="V67:V69"/>
    <mergeCell ref="W67:W69"/>
    <mergeCell ref="X67:Y67"/>
    <mergeCell ref="Z67:AA67"/>
    <mergeCell ref="N67:N69"/>
    <mergeCell ref="O67:O69"/>
    <mergeCell ref="P67:P69"/>
    <mergeCell ref="Q67:Q69"/>
    <mergeCell ref="D75:D78"/>
    <mergeCell ref="E75:E78"/>
    <mergeCell ref="F75:F78"/>
    <mergeCell ref="G75:G78"/>
    <mergeCell ref="H75:H78"/>
    <mergeCell ref="I75:I78"/>
    <mergeCell ref="AU71:AU74"/>
    <mergeCell ref="BC71:BC74"/>
    <mergeCell ref="BD71:BD74"/>
    <mergeCell ref="BL71:BL74"/>
    <mergeCell ref="BM71:BM74"/>
    <mergeCell ref="BU71:CC71"/>
    <mergeCell ref="BU72:CC72"/>
    <mergeCell ref="BU73:CC73"/>
    <mergeCell ref="BU74:CC74"/>
    <mergeCell ref="Y71:Y72"/>
    <mergeCell ref="AB71:AB74"/>
    <mergeCell ref="AC71:AC74"/>
    <mergeCell ref="AK71:AK74"/>
    <mergeCell ref="AL71:AL74"/>
    <mergeCell ref="AT71:AT74"/>
    <mergeCell ref="P71:P74"/>
    <mergeCell ref="Q71:Q74"/>
    <mergeCell ref="R71:R74"/>
    <mergeCell ref="S71:S72"/>
    <mergeCell ref="W71:W72"/>
    <mergeCell ref="X71:X72"/>
    <mergeCell ref="J71:J74"/>
    <mergeCell ref="K71:K74"/>
    <mergeCell ref="L71:L74"/>
    <mergeCell ref="M71:M74"/>
    <mergeCell ref="N71:N74"/>
    <mergeCell ref="H79:H82"/>
    <mergeCell ref="I79:I82"/>
    <mergeCell ref="BL75:BL78"/>
    <mergeCell ref="BM75:BM78"/>
    <mergeCell ref="BU75:CC75"/>
    <mergeCell ref="BU76:CC76"/>
    <mergeCell ref="BU77:CC77"/>
    <mergeCell ref="BU78:CC78"/>
    <mergeCell ref="AK75:AK78"/>
    <mergeCell ref="AL75:AL78"/>
    <mergeCell ref="AT75:AT78"/>
    <mergeCell ref="AU75:AU78"/>
    <mergeCell ref="BC75:BC78"/>
    <mergeCell ref="BD75:BD78"/>
    <mergeCell ref="P75:P78"/>
    <mergeCell ref="Q75:Q78"/>
    <mergeCell ref="R75:R78"/>
    <mergeCell ref="S75:S76"/>
    <mergeCell ref="AB75:AB78"/>
    <mergeCell ref="AC75:AC78"/>
    <mergeCell ref="J75:J78"/>
    <mergeCell ref="K75:K78"/>
    <mergeCell ref="L75:L78"/>
    <mergeCell ref="M75:M78"/>
    <mergeCell ref="N75:N78"/>
    <mergeCell ref="O75:O78"/>
    <mergeCell ref="BM79:BM82"/>
    <mergeCell ref="BU79:CC79"/>
    <mergeCell ref="BU80:CC80"/>
    <mergeCell ref="BU81:CC81"/>
    <mergeCell ref="BU82:CC82"/>
    <mergeCell ref="D83:D86"/>
    <mergeCell ref="E83:E86"/>
    <mergeCell ref="F83:F86"/>
    <mergeCell ref="G83:G86"/>
    <mergeCell ref="H83:H86"/>
    <mergeCell ref="AL79:AL82"/>
    <mergeCell ref="AT79:AT82"/>
    <mergeCell ref="AU79:AU82"/>
    <mergeCell ref="BC79:BC82"/>
    <mergeCell ref="BD79:BD82"/>
    <mergeCell ref="BL79:BL82"/>
    <mergeCell ref="P79:P82"/>
    <mergeCell ref="Q79:Q82"/>
    <mergeCell ref="R79:R82"/>
    <mergeCell ref="AB79:AB82"/>
    <mergeCell ref="AC79:AC82"/>
    <mergeCell ref="AK79:AK82"/>
    <mergeCell ref="J79:J82"/>
    <mergeCell ref="K79:K82"/>
    <mergeCell ref="L79:L82"/>
    <mergeCell ref="M79:M82"/>
    <mergeCell ref="N79:N82"/>
    <mergeCell ref="O79:O82"/>
    <mergeCell ref="D79:D82"/>
    <mergeCell ref="E79:E82"/>
    <mergeCell ref="F79:F82"/>
    <mergeCell ref="G79:G82"/>
    <mergeCell ref="N87:N90"/>
    <mergeCell ref="O87:O90"/>
    <mergeCell ref="D87:D90"/>
    <mergeCell ref="E87:E90"/>
    <mergeCell ref="F87:F90"/>
    <mergeCell ref="G87:G90"/>
    <mergeCell ref="H87:H90"/>
    <mergeCell ref="I87:I90"/>
    <mergeCell ref="BL83:BL86"/>
    <mergeCell ref="BM83:BM86"/>
    <mergeCell ref="BU83:CC83"/>
    <mergeCell ref="BU84:CC84"/>
    <mergeCell ref="BU85:CC85"/>
    <mergeCell ref="BU86:CC86"/>
    <mergeCell ref="AK83:AK86"/>
    <mergeCell ref="AL83:AL86"/>
    <mergeCell ref="AT83:AT86"/>
    <mergeCell ref="AU83:AU86"/>
    <mergeCell ref="BC83:BC86"/>
    <mergeCell ref="BD83:BD86"/>
    <mergeCell ref="O83:O86"/>
    <mergeCell ref="P83:P86"/>
    <mergeCell ref="Q83:Q86"/>
    <mergeCell ref="R83:R86"/>
    <mergeCell ref="AB83:AB86"/>
    <mergeCell ref="AC83:AC86"/>
    <mergeCell ref="I83:I86"/>
    <mergeCell ref="J83:J86"/>
    <mergeCell ref="K83:K86"/>
    <mergeCell ref="L83:L86"/>
    <mergeCell ref="M83:M86"/>
    <mergeCell ref="N83:N86"/>
    <mergeCell ref="H91:H94"/>
    <mergeCell ref="I91:I94"/>
    <mergeCell ref="J91:J94"/>
    <mergeCell ref="K91:K94"/>
    <mergeCell ref="L91:L94"/>
    <mergeCell ref="M91:M94"/>
    <mergeCell ref="BM87:BM90"/>
    <mergeCell ref="BU87:CC87"/>
    <mergeCell ref="BU88:CC88"/>
    <mergeCell ref="BU89:CC89"/>
    <mergeCell ref="BU90:CC90"/>
    <mergeCell ref="C91:C94"/>
    <mergeCell ref="D91:D94"/>
    <mergeCell ref="E91:E94"/>
    <mergeCell ref="F91:F94"/>
    <mergeCell ref="G91:G94"/>
    <mergeCell ref="AL87:AL90"/>
    <mergeCell ref="AT87:AT90"/>
    <mergeCell ref="AU87:AU90"/>
    <mergeCell ref="BC87:BC90"/>
    <mergeCell ref="BD87:BD90"/>
    <mergeCell ref="BL87:BL90"/>
    <mergeCell ref="P87:P90"/>
    <mergeCell ref="Q87:Q90"/>
    <mergeCell ref="R87:R90"/>
    <mergeCell ref="AB87:AB90"/>
    <mergeCell ref="AC87:AC90"/>
    <mergeCell ref="AK87:AK90"/>
    <mergeCell ref="J87:J90"/>
    <mergeCell ref="K87:K90"/>
    <mergeCell ref="L87:L90"/>
    <mergeCell ref="M87:M90"/>
    <mergeCell ref="BC91:BC94"/>
    <mergeCell ref="BD91:BD94"/>
    <mergeCell ref="BL91:BL94"/>
    <mergeCell ref="BM91:BM94"/>
    <mergeCell ref="BU91:CC91"/>
    <mergeCell ref="BU92:CC92"/>
    <mergeCell ref="BU93:CC93"/>
    <mergeCell ref="BU94:CC94"/>
    <mergeCell ref="AB91:AB94"/>
    <mergeCell ref="AC91:AC94"/>
    <mergeCell ref="AK91:AK94"/>
    <mergeCell ref="AL91:AL94"/>
    <mergeCell ref="AT91:AT94"/>
    <mergeCell ref="AU91:AU94"/>
    <mergeCell ref="N91:N94"/>
    <mergeCell ref="O91:O94"/>
    <mergeCell ref="P91:P94"/>
    <mergeCell ref="Q91:Q94"/>
    <mergeCell ref="R91:R94"/>
    <mergeCell ref="S91:S92"/>
    <mergeCell ref="BL96:BT96"/>
    <mergeCell ref="BU96:BW96"/>
    <mergeCell ref="BX96:CC96"/>
    <mergeCell ref="C97:H97"/>
    <mergeCell ref="L97:Q97"/>
    <mergeCell ref="R97:S97"/>
    <mergeCell ref="T97:V97"/>
    <mergeCell ref="W97:AA97"/>
    <mergeCell ref="AB97:AJ97"/>
    <mergeCell ref="AK97:AM97"/>
    <mergeCell ref="AB96:AJ96"/>
    <mergeCell ref="AK96:AM96"/>
    <mergeCell ref="AN96:AS96"/>
    <mergeCell ref="AT96:BB96"/>
    <mergeCell ref="BC96:BE96"/>
    <mergeCell ref="BF96:BK96"/>
    <mergeCell ref="B96:B99"/>
    <mergeCell ref="C96:H96"/>
    <mergeCell ref="L96:Q96"/>
    <mergeCell ref="R96:S96"/>
    <mergeCell ref="T96:V96"/>
    <mergeCell ref="W96:AA96"/>
    <mergeCell ref="BC98:BE98"/>
    <mergeCell ref="BF98:BK98"/>
    <mergeCell ref="BL98:BT99"/>
    <mergeCell ref="BU98:BW98"/>
    <mergeCell ref="BX98:CC98"/>
    <mergeCell ref="L99:Q99"/>
    <mergeCell ref="T99:V99"/>
    <mergeCell ref="W99:AA99"/>
    <mergeCell ref="AK99:AM99"/>
    <mergeCell ref="AN99:AS99"/>
    <mergeCell ref="BX97:CC97"/>
    <mergeCell ref="C98:H99"/>
    <mergeCell ref="L98:Q98"/>
    <mergeCell ref="R98:S99"/>
    <mergeCell ref="T98:V98"/>
    <mergeCell ref="W98:AA98"/>
    <mergeCell ref="AB98:AJ99"/>
    <mergeCell ref="AK98:AM98"/>
    <mergeCell ref="AN98:AS98"/>
    <mergeCell ref="AT98:BB99"/>
    <mergeCell ref="AN97:AS97"/>
    <mergeCell ref="AT97:BB97"/>
    <mergeCell ref="BC97:BE97"/>
    <mergeCell ref="BF97:BK97"/>
    <mergeCell ref="BL97:BT97"/>
    <mergeCell ref="BU97:BW97"/>
    <mergeCell ref="S101:S103"/>
    <mergeCell ref="H101:H103"/>
    <mergeCell ref="I101:I103"/>
    <mergeCell ref="J101:J103"/>
    <mergeCell ref="K101:K103"/>
    <mergeCell ref="L101:L103"/>
    <mergeCell ref="M101:M103"/>
    <mergeCell ref="BC99:BE99"/>
    <mergeCell ref="BF99:BK99"/>
    <mergeCell ref="BU99:BW99"/>
    <mergeCell ref="BX99:CC99"/>
    <mergeCell ref="B101:B103"/>
    <mergeCell ref="C101:C103"/>
    <mergeCell ref="D101:D103"/>
    <mergeCell ref="E101:E103"/>
    <mergeCell ref="F101:F103"/>
    <mergeCell ref="G101:G103"/>
    <mergeCell ref="BU101:CC103"/>
    <mergeCell ref="AD102:AD103"/>
    <mergeCell ref="AE102:AH102"/>
    <mergeCell ref="AI102:AI103"/>
    <mergeCell ref="AJ102:AJ103"/>
    <mergeCell ref="AM102:AM103"/>
    <mergeCell ref="AN102:AQ102"/>
    <mergeCell ref="AT101:AT103"/>
    <mergeCell ref="AU101:AU103"/>
    <mergeCell ref="AV101:BB101"/>
    <mergeCell ref="BC101:BC103"/>
    <mergeCell ref="BD101:BD103"/>
    <mergeCell ref="BE101:BK101"/>
    <mergeCell ref="AV102:AV103"/>
    <mergeCell ref="AW102:AZ102"/>
    <mergeCell ref="BA102:BA103"/>
    <mergeCell ref="BB102:BB103"/>
    <mergeCell ref="AD101:AJ101"/>
    <mergeCell ref="AK101:AK103"/>
    <mergeCell ref="AL101:AL103"/>
    <mergeCell ref="AM101:AS101"/>
    <mergeCell ref="AR102:AR103"/>
    <mergeCell ref="AS102:AS103"/>
    <mergeCell ref="BS102:BS103"/>
    <mergeCell ref="BT102:BT103"/>
    <mergeCell ref="B105:B124"/>
    <mergeCell ref="C105:C124"/>
    <mergeCell ref="D105:D108"/>
    <mergeCell ref="E105:E108"/>
    <mergeCell ref="F105:F108"/>
    <mergeCell ref="G105:G108"/>
    <mergeCell ref="H105:H108"/>
    <mergeCell ref="I105:I108"/>
    <mergeCell ref="BE102:BE103"/>
    <mergeCell ref="BF102:BI102"/>
    <mergeCell ref="BJ102:BJ103"/>
    <mergeCell ref="BK102:BK103"/>
    <mergeCell ref="BN102:BN103"/>
    <mergeCell ref="BO102:BR102"/>
    <mergeCell ref="BL101:BL103"/>
    <mergeCell ref="BM101:BM103"/>
    <mergeCell ref="BN101:BT101"/>
    <mergeCell ref="AB101:AB103"/>
    <mergeCell ref="AC101:AC103"/>
    <mergeCell ref="T101:T103"/>
    <mergeCell ref="U101:U103"/>
    <mergeCell ref="V101:V103"/>
    <mergeCell ref="W101:W103"/>
    <mergeCell ref="X101:Y101"/>
    <mergeCell ref="Z101:AA101"/>
    <mergeCell ref="N101:N103"/>
    <mergeCell ref="O101:O103"/>
    <mergeCell ref="P101:P103"/>
    <mergeCell ref="Q101:Q103"/>
    <mergeCell ref="R101:R103"/>
    <mergeCell ref="D109:D112"/>
    <mergeCell ref="E109:E112"/>
    <mergeCell ref="F109:F112"/>
    <mergeCell ref="G109:G112"/>
    <mergeCell ref="H109:H112"/>
    <mergeCell ref="BM105:BM108"/>
    <mergeCell ref="BU105:CC105"/>
    <mergeCell ref="S106:S107"/>
    <mergeCell ref="W106:W107"/>
    <mergeCell ref="AD106:AD107"/>
    <mergeCell ref="AE106:AE107"/>
    <mergeCell ref="AM106:AM107"/>
    <mergeCell ref="AN106:AN107"/>
    <mergeCell ref="AV106:AV107"/>
    <mergeCell ref="AW106:AW107"/>
    <mergeCell ref="AL105:AL108"/>
    <mergeCell ref="AT105:AT108"/>
    <mergeCell ref="AU105:AU108"/>
    <mergeCell ref="BC105:BC108"/>
    <mergeCell ref="BD105:BD108"/>
    <mergeCell ref="BL105:BL108"/>
    <mergeCell ref="BE106:BE107"/>
    <mergeCell ref="BF106:BF107"/>
    <mergeCell ref="P105:P108"/>
    <mergeCell ref="Q105:Q108"/>
    <mergeCell ref="R105:R108"/>
    <mergeCell ref="AB105:AB108"/>
    <mergeCell ref="AC105:AC108"/>
    <mergeCell ref="AK105:AK108"/>
    <mergeCell ref="J105:J108"/>
    <mergeCell ref="K105:K108"/>
    <mergeCell ref="L105:L108"/>
    <mergeCell ref="AW110:AW111"/>
    <mergeCell ref="O109:O112"/>
    <mergeCell ref="P109:P112"/>
    <mergeCell ref="Q109:Q112"/>
    <mergeCell ref="R109:R112"/>
    <mergeCell ref="AB109:AB112"/>
    <mergeCell ref="AC109:AC112"/>
    <mergeCell ref="I109:I112"/>
    <mergeCell ref="J109:J112"/>
    <mergeCell ref="K109:K112"/>
    <mergeCell ref="L109:L112"/>
    <mergeCell ref="M109:M112"/>
    <mergeCell ref="N109:N112"/>
    <mergeCell ref="BN106:BN107"/>
    <mergeCell ref="BO106:BO107"/>
    <mergeCell ref="BU106:CC106"/>
    <mergeCell ref="BU107:CC107"/>
    <mergeCell ref="BU108:CC108"/>
    <mergeCell ref="M105:M108"/>
    <mergeCell ref="N105:N108"/>
    <mergeCell ref="O105:O108"/>
    <mergeCell ref="BU112:CC112"/>
    <mergeCell ref="D113:D116"/>
    <mergeCell ref="E113:E116"/>
    <mergeCell ref="F113:F116"/>
    <mergeCell ref="G113:G116"/>
    <mergeCell ref="H113:H116"/>
    <mergeCell ref="I113:I116"/>
    <mergeCell ref="J113:J116"/>
    <mergeCell ref="K113:K116"/>
    <mergeCell ref="L113:L116"/>
    <mergeCell ref="BE110:BE111"/>
    <mergeCell ref="BF110:BF111"/>
    <mergeCell ref="BN110:BN111"/>
    <mergeCell ref="BO110:BO111"/>
    <mergeCell ref="BU110:CC110"/>
    <mergeCell ref="BU111:CC111"/>
    <mergeCell ref="BL109:BL112"/>
    <mergeCell ref="BM109:BM112"/>
    <mergeCell ref="BU109:CC109"/>
    <mergeCell ref="S110:S111"/>
    <mergeCell ref="W110:W111"/>
    <mergeCell ref="AD110:AD111"/>
    <mergeCell ref="AE110:AE111"/>
    <mergeCell ref="AM110:AM111"/>
    <mergeCell ref="AN110:AN111"/>
    <mergeCell ref="AV110:AV111"/>
    <mergeCell ref="AK109:AK112"/>
    <mergeCell ref="AL109:AL112"/>
    <mergeCell ref="AT109:AT112"/>
    <mergeCell ref="AU109:AU112"/>
    <mergeCell ref="BC109:BC112"/>
    <mergeCell ref="BD109:BD112"/>
    <mergeCell ref="BC113:BC116"/>
    <mergeCell ref="BD113:BD116"/>
    <mergeCell ref="BL113:BL116"/>
    <mergeCell ref="BM113:BM116"/>
    <mergeCell ref="BU113:CC113"/>
    <mergeCell ref="BU114:CC114"/>
    <mergeCell ref="BU115:CC115"/>
    <mergeCell ref="BU116:CC116"/>
    <mergeCell ref="AB113:AB116"/>
    <mergeCell ref="AC113:AC116"/>
    <mergeCell ref="AK113:AK116"/>
    <mergeCell ref="AL113:AL116"/>
    <mergeCell ref="AT113:AT116"/>
    <mergeCell ref="AU113:AU116"/>
    <mergeCell ref="M113:M116"/>
    <mergeCell ref="N113:N116"/>
    <mergeCell ref="O113:O116"/>
    <mergeCell ref="P113:P116"/>
    <mergeCell ref="Q113:Q116"/>
    <mergeCell ref="R113:R116"/>
    <mergeCell ref="AL117:AL120"/>
    <mergeCell ref="AM117:AM118"/>
    <mergeCell ref="P117:P120"/>
    <mergeCell ref="Q117:Q120"/>
    <mergeCell ref="R117:R120"/>
    <mergeCell ref="S117:S118"/>
    <mergeCell ref="W117:W118"/>
    <mergeCell ref="AB117:AB120"/>
    <mergeCell ref="J117:J120"/>
    <mergeCell ref="K117:K120"/>
    <mergeCell ref="L117:L120"/>
    <mergeCell ref="M117:M120"/>
    <mergeCell ref="N117:N120"/>
    <mergeCell ref="O117:O120"/>
    <mergeCell ref="D117:D120"/>
    <mergeCell ref="E117:E120"/>
    <mergeCell ref="F117:F120"/>
    <mergeCell ref="G117:G120"/>
    <mergeCell ref="H117:H120"/>
    <mergeCell ref="I117:I120"/>
    <mergeCell ref="I121:I124"/>
    <mergeCell ref="J121:J124"/>
    <mergeCell ref="K121:K124"/>
    <mergeCell ref="L121:L124"/>
    <mergeCell ref="M121:M124"/>
    <mergeCell ref="N121:N124"/>
    <mergeCell ref="BO117:BO118"/>
    <mergeCell ref="BU117:CC117"/>
    <mergeCell ref="BU118:CC118"/>
    <mergeCell ref="BU119:CC119"/>
    <mergeCell ref="BU120:CC120"/>
    <mergeCell ref="D121:D124"/>
    <mergeCell ref="E121:E124"/>
    <mergeCell ref="F121:F124"/>
    <mergeCell ref="G121:G124"/>
    <mergeCell ref="H121:H124"/>
    <mergeCell ref="BD117:BD120"/>
    <mergeCell ref="BE117:BE118"/>
    <mergeCell ref="BF117:BF118"/>
    <mergeCell ref="BL117:BL120"/>
    <mergeCell ref="BM117:BM120"/>
    <mergeCell ref="BN117:BN118"/>
    <mergeCell ref="AN117:AN118"/>
    <mergeCell ref="AT117:AT120"/>
    <mergeCell ref="AU117:AU120"/>
    <mergeCell ref="AV117:AV118"/>
    <mergeCell ref="AW117:AW118"/>
    <mergeCell ref="BC117:BC120"/>
    <mergeCell ref="AC117:AC120"/>
    <mergeCell ref="AD117:AD118"/>
    <mergeCell ref="AE117:AE118"/>
    <mergeCell ref="AK117:AK120"/>
    <mergeCell ref="BL121:BL124"/>
    <mergeCell ref="BM121:BM124"/>
    <mergeCell ref="BU121:CC121"/>
    <mergeCell ref="BU122:CC122"/>
    <mergeCell ref="BU123:CC123"/>
    <mergeCell ref="BU124:CC124"/>
    <mergeCell ref="AK121:AK124"/>
    <mergeCell ref="AL121:AL124"/>
    <mergeCell ref="AT121:AT124"/>
    <mergeCell ref="AU121:AU124"/>
    <mergeCell ref="BC121:BC124"/>
    <mergeCell ref="BD121:BD124"/>
    <mergeCell ref="O121:O124"/>
    <mergeCell ref="P121:P124"/>
    <mergeCell ref="Q121:Q124"/>
    <mergeCell ref="R121:R124"/>
    <mergeCell ref="AB121:AB124"/>
    <mergeCell ref="AC121:AC124"/>
    <mergeCell ref="BL126:BT126"/>
    <mergeCell ref="BU126:BW126"/>
    <mergeCell ref="BX126:CC126"/>
    <mergeCell ref="C127:H127"/>
    <mergeCell ref="L127:Q127"/>
    <mergeCell ref="R127:S127"/>
    <mergeCell ref="T127:V127"/>
    <mergeCell ref="W127:AA127"/>
    <mergeCell ref="AB127:AJ127"/>
    <mergeCell ref="AK127:AM127"/>
    <mergeCell ref="AB126:AJ126"/>
    <mergeCell ref="AK126:AM126"/>
    <mergeCell ref="AN126:AS126"/>
    <mergeCell ref="AT126:BB126"/>
    <mergeCell ref="BC126:BE126"/>
    <mergeCell ref="BF126:BK126"/>
    <mergeCell ref="B126:B129"/>
    <mergeCell ref="C126:H126"/>
    <mergeCell ref="L126:Q126"/>
    <mergeCell ref="R126:S126"/>
    <mergeCell ref="T126:V126"/>
    <mergeCell ref="W126:AA126"/>
    <mergeCell ref="BC128:BE128"/>
    <mergeCell ref="BF128:BK128"/>
    <mergeCell ref="BL128:BT129"/>
    <mergeCell ref="BU128:BW128"/>
    <mergeCell ref="BX128:CC128"/>
    <mergeCell ref="L129:Q129"/>
    <mergeCell ref="T129:V129"/>
    <mergeCell ref="W129:AA129"/>
    <mergeCell ref="AK129:AM129"/>
    <mergeCell ref="AN129:AS129"/>
    <mergeCell ref="BX127:CC127"/>
    <mergeCell ref="C128:H129"/>
    <mergeCell ref="L128:Q128"/>
    <mergeCell ref="R128:S129"/>
    <mergeCell ref="T128:V128"/>
    <mergeCell ref="W128:AA128"/>
    <mergeCell ref="AB128:AJ129"/>
    <mergeCell ref="AK128:AM128"/>
    <mergeCell ref="AN128:AS128"/>
    <mergeCell ref="AT128:BB129"/>
    <mergeCell ref="AN127:AS127"/>
    <mergeCell ref="AT127:BB127"/>
    <mergeCell ref="BC127:BE127"/>
    <mergeCell ref="BF127:BK127"/>
    <mergeCell ref="BL127:BT127"/>
    <mergeCell ref="BU127:BW127"/>
    <mergeCell ref="S131:S133"/>
    <mergeCell ref="H131:H133"/>
    <mergeCell ref="I131:I133"/>
    <mergeCell ref="J131:J133"/>
    <mergeCell ref="K131:K133"/>
    <mergeCell ref="L131:L133"/>
    <mergeCell ref="M131:M133"/>
    <mergeCell ref="BC129:BE129"/>
    <mergeCell ref="BF129:BK129"/>
    <mergeCell ref="BU129:BW129"/>
    <mergeCell ref="BX129:CC129"/>
    <mergeCell ref="B131:B133"/>
    <mergeCell ref="C131:C133"/>
    <mergeCell ref="D131:D133"/>
    <mergeCell ref="E131:E133"/>
    <mergeCell ref="F131:F133"/>
    <mergeCell ref="G131:G133"/>
    <mergeCell ref="BU131:CC133"/>
    <mergeCell ref="AD132:AD133"/>
    <mergeCell ref="AE132:AH132"/>
    <mergeCell ref="AI132:AI133"/>
    <mergeCell ref="AJ132:AJ133"/>
    <mergeCell ref="AM132:AM133"/>
    <mergeCell ref="AN132:AQ132"/>
    <mergeCell ref="AT131:AT133"/>
    <mergeCell ref="AU131:AU133"/>
    <mergeCell ref="AV131:BB131"/>
    <mergeCell ref="BC131:BC133"/>
    <mergeCell ref="BD131:BD133"/>
    <mergeCell ref="BE131:BK131"/>
    <mergeCell ref="AV132:AV133"/>
    <mergeCell ref="AW132:AZ132"/>
    <mergeCell ref="BA132:BA133"/>
    <mergeCell ref="BB132:BB133"/>
    <mergeCell ref="AD131:AJ131"/>
    <mergeCell ref="AK131:AK133"/>
    <mergeCell ref="AL131:AL133"/>
    <mergeCell ref="AM131:AS131"/>
    <mergeCell ref="AR132:AR133"/>
    <mergeCell ref="AS132:AS133"/>
    <mergeCell ref="BS132:BS133"/>
    <mergeCell ref="BT132:BT133"/>
    <mergeCell ref="B135:B154"/>
    <mergeCell ref="C135:C154"/>
    <mergeCell ref="D135:D138"/>
    <mergeCell ref="E135:E138"/>
    <mergeCell ref="F135:F138"/>
    <mergeCell ref="G135:G138"/>
    <mergeCell ref="H135:H138"/>
    <mergeCell ref="I135:I138"/>
    <mergeCell ref="BE132:BE133"/>
    <mergeCell ref="BF132:BI132"/>
    <mergeCell ref="BJ132:BJ133"/>
    <mergeCell ref="BK132:BK133"/>
    <mergeCell ref="BN132:BN133"/>
    <mergeCell ref="BO132:BR132"/>
    <mergeCell ref="BL131:BL133"/>
    <mergeCell ref="BM131:BM133"/>
    <mergeCell ref="BN131:BT131"/>
    <mergeCell ref="AB131:AB133"/>
    <mergeCell ref="AC131:AC133"/>
    <mergeCell ref="T131:T133"/>
    <mergeCell ref="U131:U133"/>
    <mergeCell ref="V131:V133"/>
    <mergeCell ref="W131:W133"/>
    <mergeCell ref="X131:Y131"/>
    <mergeCell ref="Z131:AA131"/>
    <mergeCell ref="N131:N133"/>
    <mergeCell ref="O131:O133"/>
    <mergeCell ref="P131:P133"/>
    <mergeCell ref="Q131:Q133"/>
    <mergeCell ref="R131:R133"/>
    <mergeCell ref="AK135:AK138"/>
    <mergeCell ref="AL135:AL138"/>
    <mergeCell ref="AT135:AT138"/>
    <mergeCell ref="AU135:AU138"/>
    <mergeCell ref="BC135:BC138"/>
    <mergeCell ref="BD135:BD138"/>
    <mergeCell ref="P135:P138"/>
    <mergeCell ref="Q135:Q138"/>
    <mergeCell ref="R135:R138"/>
    <mergeCell ref="S135:S136"/>
    <mergeCell ref="AB135:AB138"/>
    <mergeCell ref="AC135:AC138"/>
    <mergeCell ref="J135:J138"/>
    <mergeCell ref="K135:K138"/>
    <mergeCell ref="L135:L138"/>
    <mergeCell ref="M135:M138"/>
    <mergeCell ref="N135:N138"/>
    <mergeCell ref="O135:O138"/>
    <mergeCell ref="M139:M142"/>
    <mergeCell ref="N139:N142"/>
    <mergeCell ref="O139:O142"/>
    <mergeCell ref="P139:P142"/>
    <mergeCell ref="Q139:Q142"/>
    <mergeCell ref="R139:R142"/>
    <mergeCell ref="BU138:CC138"/>
    <mergeCell ref="D139:D142"/>
    <mergeCell ref="E139:E142"/>
    <mergeCell ref="F139:F142"/>
    <mergeCell ref="G139:G142"/>
    <mergeCell ref="H139:H142"/>
    <mergeCell ref="I139:I142"/>
    <mergeCell ref="J139:J142"/>
    <mergeCell ref="K139:K142"/>
    <mergeCell ref="L139:L142"/>
    <mergeCell ref="BE136:BE137"/>
    <mergeCell ref="BF136:BF137"/>
    <mergeCell ref="BN136:BN137"/>
    <mergeCell ref="BO136:BO137"/>
    <mergeCell ref="BU136:CC136"/>
    <mergeCell ref="BU137:CC137"/>
    <mergeCell ref="BL135:BL138"/>
    <mergeCell ref="BM135:BM138"/>
    <mergeCell ref="BU135:CC135"/>
    <mergeCell ref="W136:W137"/>
    <mergeCell ref="AD136:AD137"/>
    <mergeCell ref="AE136:AE137"/>
    <mergeCell ref="AM136:AM137"/>
    <mergeCell ref="AN136:AN137"/>
    <mergeCell ref="AV136:AV137"/>
    <mergeCell ref="AW136:AW137"/>
    <mergeCell ref="AN140:AN141"/>
    <mergeCell ref="AV140:AV141"/>
    <mergeCell ref="AW140:AW141"/>
    <mergeCell ref="BE140:BE141"/>
    <mergeCell ref="BF140:BF141"/>
    <mergeCell ref="BN140:BN141"/>
    <mergeCell ref="AU139:AU142"/>
    <mergeCell ref="BC139:BC142"/>
    <mergeCell ref="BD139:BD142"/>
    <mergeCell ref="BL139:BL142"/>
    <mergeCell ref="BM139:BM142"/>
    <mergeCell ref="BU139:CC139"/>
    <mergeCell ref="BO140:BO141"/>
    <mergeCell ref="BU140:CC140"/>
    <mergeCell ref="BU141:CC141"/>
    <mergeCell ref="BU142:CC142"/>
    <mergeCell ref="S139:S140"/>
    <mergeCell ref="AB139:AB142"/>
    <mergeCell ref="AC139:AC142"/>
    <mergeCell ref="AK139:AK142"/>
    <mergeCell ref="AL139:AL142"/>
    <mergeCell ref="AT139:AT142"/>
    <mergeCell ref="W140:W141"/>
    <mergeCell ref="AD140:AD141"/>
    <mergeCell ref="AE140:AE141"/>
    <mergeCell ref="AM140:AM141"/>
    <mergeCell ref="BE144:BE145"/>
    <mergeCell ref="BF144:BF145"/>
    <mergeCell ref="P143:P146"/>
    <mergeCell ref="Q143:Q146"/>
    <mergeCell ref="R143:R146"/>
    <mergeCell ref="AB143:AB146"/>
    <mergeCell ref="AC143:AC146"/>
    <mergeCell ref="AK143:AK146"/>
    <mergeCell ref="J143:J146"/>
    <mergeCell ref="K143:K146"/>
    <mergeCell ref="L143:L146"/>
    <mergeCell ref="M143:M146"/>
    <mergeCell ref="N143:N146"/>
    <mergeCell ref="O143:O146"/>
    <mergeCell ref="D143:D146"/>
    <mergeCell ref="E143:E146"/>
    <mergeCell ref="F143:F146"/>
    <mergeCell ref="G143:G146"/>
    <mergeCell ref="H143:H146"/>
    <mergeCell ref="I143:I146"/>
    <mergeCell ref="I147:I150"/>
    <mergeCell ref="J147:J150"/>
    <mergeCell ref="K147:K150"/>
    <mergeCell ref="L147:L150"/>
    <mergeCell ref="M147:M150"/>
    <mergeCell ref="N147:N150"/>
    <mergeCell ref="BN144:BN145"/>
    <mergeCell ref="BO144:BO145"/>
    <mergeCell ref="BU144:CC144"/>
    <mergeCell ref="BU145:CC145"/>
    <mergeCell ref="BU146:CC146"/>
    <mergeCell ref="D147:D150"/>
    <mergeCell ref="E147:E150"/>
    <mergeCell ref="F147:F150"/>
    <mergeCell ref="G147:G150"/>
    <mergeCell ref="H147:H150"/>
    <mergeCell ref="BM143:BM146"/>
    <mergeCell ref="BU143:CC143"/>
    <mergeCell ref="S144:S145"/>
    <mergeCell ref="W144:W145"/>
    <mergeCell ref="AD144:AD145"/>
    <mergeCell ref="AE144:AE145"/>
    <mergeCell ref="AM144:AM145"/>
    <mergeCell ref="AN144:AN145"/>
    <mergeCell ref="AV144:AV145"/>
    <mergeCell ref="AW144:AW145"/>
    <mergeCell ref="AL143:AL146"/>
    <mergeCell ref="AT143:AT146"/>
    <mergeCell ref="AU143:AU146"/>
    <mergeCell ref="BC143:BC146"/>
    <mergeCell ref="BD143:BD146"/>
    <mergeCell ref="BL143:BL146"/>
    <mergeCell ref="BL147:BL150"/>
    <mergeCell ref="BM147:BM150"/>
    <mergeCell ref="BU147:CC147"/>
    <mergeCell ref="BU148:CC148"/>
    <mergeCell ref="BU149:CC149"/>
    <mergeCell ref="BU150:CC150"/>
    <mergeCell ref="AK147:AK150"/>
    <mergeCell ref="AL147:AL150"/>
    <mergeCell ref="AT147:AT150"/>
    <mergeCell ref="AU147:AU150"/>
    <mergeCell ref="BC147:BC150"/>
    <mergeCell ref="BD147:BD150"/>
    <mergeCell ref="O147:O150"/>
    <mergeCell ref="P147:P150"/>
    <mergeCell ref="Q147:Q150"/>
    <mergeCell ref="R147:R150"/>
    <mergeCell ref="AB147:AB150"/>
    <mergeCell ref="AC147:AC150"/>
    <mergeCell ref="P151:P154"/>
    <mergeCell ref="Q151:Q154"/>
    <mergeCell ref="R151:R154"/>
    <mergeCell ref="AB151:AB154"/>
    <mergeCell ref="AC151:AC154"/>
    <mergeCell ref="AK151:AK154"/>
    <mergeCell ref="J151:J154"/>
    <mergeCell ref="K151:K154"/>
    <mergeCell ref="L151:L154"/>
    <mergeCell ref="M151:M154"/>
    <mergeCell ref="N151:N154"/>
    <mergeCell ref="O151:O154"/>
    <mergeCell ref="D151:D154"/>
    <mergeCell ref="E151:E154"/>
    <mergeCell ref="F151:F154"/>
    <mergeCell ref="G151:G154"/>
    <mergeCell ref="H151:H154"/>
    <mergeCell ref="I151:I154"/>
    <mergeCell ref="BN152:BN153"/>
    <mergeCell ref="BO152:BO153"/>
    <mergeCell ref="BU152:CC152"/>
    <mergeCell ref="BU153:CC153"/>
    <mergeCell ref="BU154:CC154"/>
    <mergeCell ref="BM151:BM154"/>
    <mergeCell ref="BU151:CC151"/>
    <mergeCell ref="S152:S153"/>
    <mergeCell ref="W152:W153"/>
    <mergeCell ref="AE152:AE153"/>
    <mergeCell ref="AM152:AM153"/>
    <mergeCell ref="AN152:AN153"/>
    <mergeCell ref="AV152:AV153"/>
    <mergeCell ref="AW152:AW153"/>
    <mergeCell ref="BE152:BE153"/>
    <mergeCell ref="AL151:AL154"/>
    <mergeCell ref="AT151:AT154"/>
    <mergeCell ref="AU151:AU154"/>
    <mergeCell ref="BC151:BC154"/>
    <mergeCell ref="BD151:BD154"/>
    <mergeCell ref="BL151:BL154"/>
    <mergeCell ref="BF152:BF153"/>
  </mergeCells>
  <conditionalFormatting sqref="L27 L91 L105 L109 L117 L121 L135 L143 L147 L15 L19">
    <cfRule type="expression" dxfId="175" priority="15">
      <formula>$L15=$M15</formula>
    </cfRule>
  </conditionalFormatting>
  <conditionalFormatting sqref="L71">
    <cfRule type="expression" dxfId="174" priority="10">
      <formula>$L71=$M71</formula>
    </cfRule>
  </conditionalFormatting>
  <conditionalFormatting sqref="L35">
    <cfRule type="expression" dxfId="173" priority="13">
      <formula>$L35=$M35</formula>
    </cfRule>
  </conditionalFormatting>
  <conditionalFormatting sqref="L23">
    <cfRule type="expression" dxfId="172" priority="16">
      <formula>$L23=$M23</formula>
    </cfRule>
  </conditionalFormatting>
  <conditionalFormatting sqref="L31">
    <cfRule type="expression" dxfId="171" priority="14">
      <formula>$L31=$M31</formula>
    </cfRule>
  </conditionalFormatting>
  <conditionalFormatting sqref="L53">
    <cfRule type="expression" dxfId="170" priority="12">
      <formula>$L53=$M53</formula>
    </cfRule>
  </conditionalFormatting>
  <conditionalFormatting sqref="L57">
    <cfRule type="expression" dxfId="169" priority="11">
      <formula>$L57=$M57</formula>
    </cfRule>
  </conditionalFormatting>
  <conditionalFormatting sqref="L79">
    <cfRule type="expression" dxfId="168" priority="8">
      <formula>$L79=$M79</formula>
    </cfRule>
  </conditionalFormatting>
  <conditionalFormatting sqref="L75">
    <cfRule type="expression" dxfId="167" priority="9">
      <formula>$L75=$M75</formula>
    </cfRule>
  </conditionalFormatting>
  <conditionalFormatting sqref="L83">
    <cfRule type="expression" dxfId="166" priority="7">
      <formula>$L83=$M83</formula>
    </cfRule>
  </conditionalFormatting>
  <conditionalFormatting sqref="L87">
    <cfRule type="expression" dxfId="165" priority="6">
      <formula>$L87=$M87</formula>
    </cfRule>
  </conditionalFormatting>
  <conditionalFormatting sqref="L113">
    <cfRule type="expression" dxfId="164" priority="5">
      <formula>$L113=$M113</formula>
    </cfRule>
  </conditionalFormatting>
  <conditionalFormatting sqref="L139">
    <cfRule type="expression" dxfId="163" priority="4">
      <formula>$L139=$M139</formula>
    </cfRule>
  </conditionalFormatting>
  <conditionalFormatting sqref="L11">
    <cfRule type="expression" dxfId="162" priority="3">
      <formula>$L11=$M11</formula>
    </cfRule>
  </conditionalFormatting>
  <conditionalFormatting sqref="L49">
    <cfRule type="expression" dxfId="161" priority="2">
      <formula>$L49=$M49</formula>
    </cfRule>
  </conditionalFormatting>
  <conditionalFormatting sqref="L151">
    <cfRule type="expression" dxfId="160" priority="1">
      <formula>$L151=$M151</formula>
    </cfRule>
  </conditionalFormatting>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AE9BA-9911-40D2-A97D-94FC8BBBA599}">
  <sheetPr>
    <tabColor rgb="FF00B050"/>
  </sheetPr>
  <dimension ref="A1:CC131"/>
  <sheetViews>
    <sheetView zoomScale="60" zoomScaleNormal="60" workbookViewId="0">
      <selection sqref="A1:XFD1048576"/>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15.6640625" style="4" customWidth="1"/>
    <col min="10" max="10" width="6.6640625" style="53" customWidth="1"/>
    <col min="11" max="11" width="21.6640625" style="3" customWidth="1"/>
    <col min="12" max="13" width="9.6640625" style="23" customWidth="1"/>
    <col min="14" max="17" width="9.6640625" style="24" customWidth="1"/>
    <col min="18" max="18" width="6.6640625" style="4" customWidth="1"/>
    <col min="19" max="19" width="95.6640625" style="4" customWidth="1"/>
    <col min="20" max="20" width="17.6640625" style="4" customWidth="1"/>
    <col min="21" max="22" width="10.6640625" style="4" customWidth="1"/>
    <col min="23" max="23" width="33.6640625" style="4" customWidth="1"/>
    <col min="24" max="27" width="11.6640625" style="27" customWidth="1"/>
    <col min="28" max="28" width="6.664062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664062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1726" t="s">
        <v>2865</v>
      </c>
      <c r="M2" s="1727"/>
      <c r="N2" s="1727"/>
      <c r="O2" s="1727"/>
      <c r="P2" s="1727"/>
      <c r="Q2" s="1728"/>
      <c r="R2" s="1158" t="s">
        <v>0</v>
      </c>
      <c r="S2" s="1160"/>
      <c r="T2" s="1008" t="s">
        <v>1</v>
      </c>
      <c r="U2" s="1009"/>
      <c r="V2" s="1010"/>
      <c r="W2" s="1722" t="str">
        <f>+$L2</f>
        <v>CONSEJERÍA PARA LA GESTIÓN DEL RIESGO</v>
      </c>
      <c r="X2" s="1723"/>
      <c r="Y2" s="1723"/>
      <c r="Z2" s="1723"/>
      <c r="AA2" s="1724"/>
      <c r="AB2" s="1158" t="s">
        <v>0</v>
      </c>
      <c r="AC2" s="1159"/>
      <c r="AD2" s="1159"/>
      <c r="AE2" s="1159"/>
      <c r="AF2" s="1159"/>
      <c r="AG2" s="1159"/>
      <c r="AH2" s="1159"/>
      <c r="AI2" s="1159"/>
      <c r="AJ2" s="1160"/>
      <c r="AK2" s="1132" t="s">
        <v>1</v>
      </c>
      <c r="AL2" s="1132"/>
      <c r="AM2" s="1132"/>
      <c r="AN2" s="1722" t="str">
        <f>+$L2</f>
        <v>CONSEJERÍA PARA LA GESTIÓN DEL RIESGO</v>
      </c>
      <c r="AO2" s="1723"/>
      <c r="AP2" s="1723"/>
      <c r="AQ2" s="1723"/>
      <c r="AR2" s="1723"/>
      <c r="AS2" s="1724"/>
      <c r="AT2" s="1158" t="s">
        <v>0</v>
      </c>
      <c r="AU2" s="1159"/>
      <c r="AV2" s="1159"/>
      <c r="AW2" s="1159"/>
      <c r="AX2" s="1159"/>
      <c r="AY2" s="1159"/>
      <c r="AZ2" s="1159"/>
      <c r="BA2" s="1159"/>
      <c r="BB2" s="1160"/>
      <c r="BC2" s="1132" t="s">
        <v>1</v>
      </c>
      <c r="BD2" s="1132"/>
      <c r="BE2" s="1132"/>
      <c r="BF2" s="1725" t="str">
        <f>+$L2</f>
        <v>CONSEJERÍA PARA LA GESTIÓN DEL RIESGO</v>
      </c>
      <c r="BG2" s="1725"/>
      <c r="BH2" s="1725"/>
      <c r="BI2" s="1725"/>
      <c r="BJ2" s="1725"/>
      <c r="BK2" s="1725"/>
      <c r="BL2" s="1158" t="s">
        <v>0</v>
      </c>
      <c r="BM2" s="1159"/>
      <c r="BN2" s="1159"/>
      <c r="BO2" s="1159"/>
      <c r="BP2" s="1159"/>
      <c r="BQ2" s="1159"/>
      <c r="BR2" s="1159"/>
      <c r="BS2" s="1159"/>
      <c r="BT2" s="1160"/>
      <c r="BU2" s="1132" t="s">
        <v>1</v>
      </c>
      <c r="BV2" s="1132"/>
      <c r="BW2" s="1132"/>
      <c r="BX2" s="1722" t="str">
        <f>+$L2</f>
        <v>CONSEJERÍA PARA LA GESTIÓN DEL RIESGO</v>
      </c>
      <c r="BY2" s="1723"/>
      <c r="BZ2" s="1723"/>
      <c r="CA2" s="1723"/>
      <c r="CB2" s="1723"/>
      <c r="CC2" s="1724"/>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359">
        <f>+$L3</f>
        <v>0</v>
      </c>
      <c r="AO3" s="1360"/>
      <c r="AP3" s="1360"/>
      <c r="AQ3" s="1360"/>
      <c r="AR3" s="1360"/>
      <c r="AS3" s="1361"/>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716" t="s">
        <v>1080</v>
      </c>
      <c r="M4" s="1717"/>
      <c r="N4" s="1717"/>
      <c r="O4" s="1717"/>
      <c r="P4" s="1717"/>
      <c r="Q4" s="1718"/>
      <c r="R4" s="1136" t="s">
        <v>3849</v>
      </c>
      <c r="S4" s="1138"/>
      <c r="T4" s="1008" t="s">
        <v>1664</v>
      </c>
      <c r="U4" s="1009"/>
      <c r="V4" s="1010"/>
      <c r="W4" s="1719" t="str">
        <f>+$L4</f>
        <v xml:space="preserve">4. Hábitat </v>
      </c>
      <c r="X4" s="1720"/>
      <c r="Y4" s="1720"/>
      <c r="Z4" s="1720"/>
      <c r="AA4" s="1721"/>
      <c r="AB4" s="1136" t="s">
        <v>3849</v>
      </c>
      <c r="AC4" s="1137"/>
      <c r="AD4" s="1137"/>
      <c r="AE4" s="1137"/>
      <c r="AF4" s="1137"/>
      <c r="AG4" s="1137"/>
      <c r="AH4" s="1137"/>
      <c r="AI4" s="1137"/>
      <c r="AJ4" s="1138"/>
      <c r="AK4" s="1132" t="s">
        <v>1656</v>
      </c>
      <c r="AL4" s="1132"/>
      <c r="AM4" s="1132"/>
      <c r="AN4" s="1716" t="str">
        <f>+$L4</f>
        <v xml:space="preserve">4. Hábitat </v>
      </c>
      <c r="AO4" s="1717"/>
      <c r="AP4" s="1717"/>
      <c r="AQ4" s="1717"/>
      <c r="AR4" s="1717"/>
      <c r="AS4" s="1718"/>
      <c r="AT4" s="1136" t="s">
        <v>3849</v>
      </c>
      <c r="AU4" s="1137"/>
      <c r="AV4" s="1137"/>
      <c r="AW4" s="1137"/>
      <c r="AX4" s="1137"/>
      <c r="AY4" s="1137"/>
      <c r="AZ4" s="1137"/>
      <c r="BA4" s="1137"/>
      <c r="BB4" s="1138"/>
      <c r="BC4" s="1132" t="s">
        <v>1656</v>
      </c>
      <c r="BD4" s="1132"/>
      <c r="BE4" s="1132"/>
      <c r="BF4" s="1715" t="str">
        <f>+$L4</f>
        <v xml:space="preserve">4. Hábitat </v>
      </c>
      <c r="BG4" s="1715"/>
      <c r="BH4" s="1715"/>
      <c r="BI4" s="1715"/>
      <c r="BJ4" s="1715"/>
      <c r="BK4" s="1715"/>
      <c r="BL4" s="1136" t="s">
        <v>3849</v>
      </c>
      <c r="BM4" s="1137"/>
      <c r="BN4" s="1137"/>
      <c r="BO4" s="1137"/>
      <c r="BP4" s="1137"/>
      <c r="BQ4" s="1137"/>
      <c r="BR4" s="1137"/>
      <c r="BS4" s="1137"/>
      <c r="BT4" s="1138"/>
      <c r="BU4" s="1132" t="s">
        <v>1656</v>
      </c>
      <c r="BV4" s="1132"/>
      <c r="BW4" s="1132"/>
      <c r="BX4" s="1715" t="str">
        <f>+$L4</f>
        <v xml:space="preserve">4. Hábitat </v>
      </c>
      <c r="BY4" s="1715"/>
      <c r="BZ4" s="1715"/>
      <c r="CA4" s="1715"/>
      <c r="CB4" s="1715"/>
      <c r="CC4" s="1715"/>
    </row>
    <row r="5" spans="1:81" s="58" customFormat="1" ht="16.2" customHeight="1" x14ac:dyDescent="0.3">
      <c r="A5" s="34"/>
      <c r="B5" s="1168"/>
      <c r="C5" s="1140"/>
      <c r="D5" s="1140"/>
      <c r="E5" s="1140"/>
      <c r="F5" s="1140"/>
      <c r="G5" s="1140"/>
      <c r="H5" s="1140"/>
      <c r="I5" s="228"/>
      <c r="J5" s="252" t="s">
        <v>1659</v>
      </c>
      <c r="K5" s="252"/>
      <c r="L5" s="1142" t="s">
        <v>1120</v>
      </c>
      <c r="M5" s="1143"/>
      <c r="N5" s="1143"/>
      <c r="O5" s="1143"/>
      <c r="P5" s="1143"/>
      <c r="Q5" s="1144"/>
      <c r="R5" s="1139"/>
      <c r="S5" s="1141"/>
      <c r="T5" s="1008" t="s">
        <v>1665</v>
      </c>
      <c r="U5" s="1009"/>
      <c r="V5" s="1010"/>
      <c r="W5" s="1145" t="str">
        <f>+$L5</f>
        <v>4.6 Más Oportunidades para la Gestión Integral del Riesgo.</v>
      </c>
      <c r="X5" s="1146"/>
      <c r="Y5" s="1146"/>
      <c r="Z5" s="1146"/>
      <c r="AA5" s="1147"/>
      <c r="AB5" s="1139"/>
      <c r="AC5" s="1140"/>
      <c r="AD5" s="1140"/>
      <c r="AE5" s="1140"/>
      <c r="AF5" s="1140"/>
      <c r="AG5" s="1140"/>
      <c r="AH5" s="1140"/>
      <c r="AI5" s="1140"/>
      <c r="AJ5" s="1141"/>
      <c r="AK5" s="1132" t="s">
        <v>1659</v>
      </c>
      <c r="AL5" s="1132"/>
      <c r="AM5" s="1132"/>
      <c r="AN5" s="1142" t="str">
        <f>+$L5</f>
        <v>4.6 Más Oportunidades para la Gestión Integral del Riesgo.</v>
      </c>
      <c r="AO5" s="1143"/>
      <c r="AP5" s="1143"/>
      <c r="AQ5" s="1143"/>
      <c r="AR5" s="1143"/>
      <c r="AS5" s="1144"/>
      <c r="AT5" s="1139"/>
      <c r="AU5" s="1140"/>
      <c r="AV5" s="1140"/>
      <c r="AW5" s="1140"/>
      <c r="AX5" s="1140"/>
      <c r="AY5" s="1140"/>
      <c r="AZ5" s="1140"/>
      <c r="BA5" s="1140"/>
      <c r="BB5" s="1141"/>
      <c r="BC5" s="1132" t="s">
        <v>1659</v>
      </c>
      <c r="BD5" s="1132"/>
      <c r="BE5" s="1132"/>
      <c r="BF5" s="1133" t="str">
        <f>+$L5</f>
        <v>4.6 Más Oportunidades para la Gestión Integral del Riesgo.</v>
      </c>
      <c r="BG5" s="1133"/>
      <c r="BH5" s="1133"/>
      <c r="BI5" s="1133"/>
      <c r="BJ5" s="1133"/>
      <c r="BK5" s="1133"/>
      <c r="BL5" s="1139"/>
      <c r="BM5" s="1140"/>
      <c r="BN5" s="1140"/>
      <c r="BO5" s="1140"/>
      <c r="BP5" s="1140"/>
      <c r="BQ5" s="1140"/>
      <c r="BR5" s="1140"/>
      <c r="BS5" s="1140"/>
      <c r="BT5" s="1141"/>
      <c r="BU5" s="1132" t="s">
        <v>1659</v>
      </c>
      <c r="BV5" s="1132"/>
      <c r="BW5" s="1132"/>
      <c r="BX5" s="1133" t="str">
        <f>+$L5</f>
        <v>4.6 Más Oportunidades para la Gestión Integral del Riesgo.</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row>
    <row r="11" spans="1:81" s="58" customFormat="1" ht="40.200000000000003" customHeight="1" thickTop="1" x14ac:dyDescent="0.3">
      <c r="A11" s="34"/>
      <c r="B11" s="906" t="s">
        <v>1121</v>
      </c>
      <c r="C11" s="1236" t="s">
        <v>1125</v>
      </c>
      <c r="D11" s="871"/>
      <c r="E11" s="851"/>
      <c r="F11" s="851"/>
      <c r="G11" s="851"/>
      <c r="H11" s="851"/>
      <c r="I11" s="851"/>
      <c r="J11" s="812">
        <v>720</v>
      </c>
      <c r="K11" s="854" t="str">
        <f>+[19]Metas!K830</f>
        <v>Creación de la Secretaria para la Gestión del Riesgo de Desastres en el Departamento con las subsecretarias de Conocimiento del Riesgo, Reducción del Riesgo y Manejo de desastres</v>
      </c>
      <c r="L11" s="857">
        <v>1</v>
      </c>
      <c r="M11" s="860">
        <f>SUM(N11:Q11)</f>
        <v>1</v>
      </c>
      <c r="N11" s="836"/>
      <c r="O11" s="839"/>
      <c r="P11" s="863">
        <v>1</v>
      </c>
      <c r="Q11" s="866"/>
      <c r="R11" s="812">
        <f>+$J11</f>
        <v>720</v>
      </c>
      <c r="S11" s="354" t="s">
        <v>7624</v>
      </c>
      <c r="T11" s="235" t="s">
        <v>3822</v>
      </c>
      <c r="U11" s="235" t="s">
        <v>3826</v>
      </c>
      <c r="V11" s="235" t="s">
        <v>3830</v>
      </c>
      <c r="W11" s="231" t="s">
        <v>7625</v>
      </c>
      <c r="X11" s="31">
        <v>45108</v>
      </c>
      <c r="Y11" s="31">
        <v>44834</v>
      </c>
      <c r="Z11" s="256"/>
      <c r="AA11" s="256"/>
      <c r="AB11" s="812">
        <f>+$J11</f>
        <v>720</v>
      </c>
      <c r="AC11" s="827">
        <f>+L11</f>
        <v>1</v>
      </c>
      <c r="AD11" s="999">
        <f>+AM11+AV11+BE11+BN11</f>
        <v>61</v>
      </c>
      <c r="AE11" s="999">
        <f t="shared" ref="AE11:AJ26" si="0">+AN11+AW11+BF11+BO11</f>
        <v>61</v>
      </c>
      <c r="AF11" s="44">
        <f t="shared" si="0"/>
        <v>0</v>
      </c>
      <c r="AG11" s="44">
        <f t="shared" si="0"/>
        <v>0</v>
      </c>
      <c r="AH11" s="44">
        <f t="shared" si="0"/>
        <v>0</v>
      </c>
      <c r="AI11" s="44">
        <f t="shared" si="0"/>
        <v>0</v>
      </c>
      <c r="AJ11" s="44">
        <f t="shared" si="0"/>
        <v>0</v>
      </c>
      <c r="AK11" s="812">
        <f>+$J11</f>
        <v>720</v>
      </c>
      <c r="AL11" s="990">
        <f>+N11</f>
        <v>0</v>
      </c>
      <c r="AM11" s="44">
        <f>SUM(AN11:AS11)</f>
        <v>0</v>
      </c>
      <c r="AN11" s="35"/>
      <c r="AO11" s="35"/>
      <c r="AP11" s="35"/>
      <c r="AQ11" s="35"/>
      <c r="AR11" s="35"/>
      <c r="AS11" s="35"/>
      <c r="AT11" s="812">
        <f>+$J11</f>
        <v>720</v>
      </c>
      <c r="AU11" s="993">
        <f>+O11</f>
        <v>0</v>
      </c>
      <c r="AV11" s="44">
        <f>SUM(AW11:BB11)</f>
        <v>0</v>
      </c>
      <c r="AW11" s="35"/>
      <c r="AX11" s="35"/>
      <c r="AY11" s="35"/>
      <c r="AZ11" s="35"/>
      <c r="BA11" s="35"/>
      <c r="BB11" s="35"/>
      <c r="BC11" s="812">
        <f>+$J11</f>
        <v>720</v>
      </c>
      <c r="BD11" s="996">
        <f>+P11</f>
        <v>1</v>
      </c>
      <c r="BE11" s="44">
        <f>SUM(BF11:BK11)</f>
        <v>61</v>
      </c>
      <c r="BF11" s="35">
        <v>61</v>
      </c>
      <c r="BG11" s="35">
        <v>0</v>
      </c>
      <c r="BH11" s="35">
        <v>0</v>
      </c>
      <c r="BI11" s="35">
        <v>0</v>
      </c>
      <c r="BJ11" s="35">
        <v>0</v>
      </c>
      <c r="BK11" s="35">
        <v>0</v>
      </c>
      <c r="BL11" s="812">
        <f>+$J11</f>
        <v>720</v>
      </c>
      <c r="BM11" s="987">
        <f>+Q11</f>
        <v>0</v>
      </c>
      <c r="BN11" s="44">
        <f>SUM(BO11:BT11)</f>
        <v>0</v>
      </c>
      <c r="BO11" s="35"/>
      <c r="BP11" s="35"/>
      <c r="BQ11" s="35"/>
      <c r="BR11" s="35"/>
      <c r="BS11" s="35"/>
      <c r="BT11" s="35"/>
      <c r="BU11" s="818"/>
      <c r="BV11" s="819"/>
      <c r="BW11" s="819"/>
      <c r="BX11" s="819"/>
      <c r="BY11" s="819"/>
      <c r="BZ11" s="819"/>
      <c r="CA11" s="819"/>
      <c r="CB11" s="819"/>
      <c r="CC11" s="820"/>
    </row>
    <row r="12" spans="1:81" s="58" customFormat="1" ht="40.200000000000003" customHeight="1" x14ac:dyDescent="0.3">
      <c r="A12" s="34"/>
      <c r="B12" s="907"/>
      <c r="C12" s="1237"/>
      <c r="D12" s="872"/>
      <c r="E12" s="852"/>
      <c r="F12" s="852"/>
      <c r="G12" s="852"/>
      <c r="H12" s="852"/>
      <c r="I12" s="852"/>
      <c r="J12" s="813"/>
      <c r="K12" s="855"/>
      <c r="L12" s="858"/>
      <c r="M12" s="861"/>
      <c r="N12" s="837"/>
      <c r="O12" s="840"/>
      <c r="P12" s="864"/>
      <c r="Q12" s="867"/>
      <c r="R12" s="813"/>
      <c r="S12" s="355" t="s">
        <v>7626</v>
      </c>
      <c r="T12" s="236" t="s">
        <v>3822</v>
      </c>
      <c r="U12" s="236" t="s">
        <v>3826</v>
      </c>
      <c r="V12" s="236" t="s">
        <v>3830</v>
      </c>
      <c r="W12" s="39" t="s">
        <v>7625</v>
      </c>
      <c r="X12" s="31">
        <v>45108</v>
      </c>
      <c r="Y12" s="31">
        <v>44834</v>
      </c>
      <c r="Z12" s="31"/>
      <c r="AA12" s="31"/>
      <c r="AB12" s="813"/>
      <c r="AC12" s="828"/>
      <c r="AD12" s="1000"/>
      <c r="AE12" s="1000"/>
      <c r="AF12" s="51">
        <f t="shared" si="0"/>
        <v>0</v>
      </c>
      <c r="AG12" s="51">
        <f t="shared" si="0"/>
        <v>0</v>
      </c>
      <c r="AH12" s="51">
        <f t="shared" si="0"/>
        <v>0</v>
      </c>
      <c r="AI12" s="51">
        <f t="shared" si="0"/>
        <v>0</v>
      </c>
      <c r="AJ12" s="51">
        <f t="shared" si="0"/>
        <v>0</v>
      </c>
      <c r="AK12" s="813"/>
      <c r="AL12" s="991"/>
      <c r="AM12" s="51">
        <f t="shared" ref="AM12:AM75" si="1">SUM(AN12:AS12)</f>
        <v>0</v>
      </c>
      <c r="AN12" s="336"/>
      <c r="AO12" s="336"/>
      <c r="AP12" s="336"/>
      <c r="AQ12" s="336"/>
      <c r="AR12" s="336"/>
      <c r="AS12" s="336"/>
      <c r="AT12" s="813"/>
      <c r="AU12" s="994"/>
      <c r="AV12" s="51">
        <f t="shared" ref="AV12:AV75" si="2">SUM(AW12:BB12)</f>
        <v>0</v>
      </c>
      <c r="AW12" s="336"/>
      <c r="AX12" s="336"/>
      <c r="AY12" s="336"/>
      <c r="AZ12" s="336"/>
      <c r="BA12" s="336"/>
      <c r="BB12" s="336"/>
      <c r="BC12" s="813"/>
      <c r="BD12" s="997"/>
      <c r="BE12" s="51">
        <f t="shared" ref="BE12:BE75" si="3">SUM(BF12:BK12)</f>
        <v>0</v>
      </c>
      <c r="BF12" s="336"/>
      <c r="BG12" s="336"/>
      <c r="BH12" s="336"/>
      <c r="BI12" s="336"/>
      <c r="BJ12" s="336"/>
      <c r="BK12" s="336"/>
      <c r="BL12" s="813"/>
      <c r="BM12" s="988"/>
      <c r="BN12" s="51">
        <f t="shared" ref="BN12:BN75" si="4">SUM(BO12:BT12)</f>
        <v>0</v>
      </c>
      <c r="BO12" s="336"/>
      <c r="BP12" s="336"/>
      <c r="BQ12" s="336"/>
      <c r="BR12" s="336"/>
      <c r="BS12" s="336"/>
      <c r="BT12" s="336"/>
      <c r="BU12" s="821"/>
      <c r="BV12" s="822"/>
      <c r="BW12" s="822"/>
      <c r="BX12" s="822"/>
      <c r="BY12" s="822"/>
      <c r="BZ12" s="822"/>
      <c r="CA12" s="822"/>
      <c r="CB12" s="822"/>
      <c r="CC12" s="823"/>
    </row>
    <row r="13" spans="1:81" s="58" customFormat="1" ht="40.200000000000003" customHeight="1" x14ac:dyDescent="0.3">
      <c r="A13" s="34"/>
      <c r="B13" s="907"/>
      <c r="C13" s="1237"/>
      <c r="D13" s="872"/>
      <c r="E13" s="852"/>
      <c r="F13" s="852"/>
      <c r="G13" s="852"/>
      <c r="H13" s="852"/>
      <c r="I13" s="852"/>
      <c r="J13" s="813"/>
      <c r="K13" s="855"/>
      <c r="L13" s="858"/>
      <c r="M13" s="861"/>
      <c r="N13" s="837"/>
      <c r="O13" s="840"/>
      <c r="P13" s="864"/>
      <c r="Q13" s="867"/>
      <c r="R13" s="813"/>
      <c r="S13" s="355" t="s">
        <v>7627</v>
      </c>
      <c r="T13" s="236" t="s">
        <v>3822</v>
      </c>
      <c r="U13" s="236" t="s">
        <v>3826</v>
      </c>
      <c r="V13" s="236" t="s">
        <v>3831</v>
      </c>
      <c r="W13" s="39" t="s">
        <v>7628</v>
      </c>
      <c r="X13" s="31">
        <v>45108</v>
      </c>
      <c r="Y13" s="31">
        <v>44834</v>
      </c>
      <c r="Z13" s="31"/>
      <c r="AA13" s="31"/>
      <c r="AB13" s="813"/>
      <c r="AC13" s="828"/>
      <c r="AD13" s="1000"/>
      <c r="AE13" s="1000"/>
      <c r="AF13" s="51">
        <f t="shared" si="0"/>
        <v>0</v>
      </c>
      <c r="AG13" s="51">
        <f t="shared" si="0"/>
        <v>0</v>
      </c>
      <c r="AH13" s="51">
        <f t="shared" si="0"/>
        <v>0</v>
      </c>
      <c r="AI13" s="51">
        <f t="shared" si="0"/>
        <v>0</v>
      </c>
      <c r="AJ13" s="51">
        <f t="shared" si="0"/>
        <v>0</v>
      </c>
      <c r="AK13" s="813"/>
      <c r="AL13" s="991"/>
      <c r="AM13" s="51">
        <f t="shared" si="1"/>
        <v>0</v>
      </c>
      <c r="AN13" s="336"/>
      <c r="AO13" s="336"/>
      <c r="AP13" s="336"/>
      <c r="AQ13" s="336"/>
      <c r="AR13" s="336"/>
      <c r="AS13" s="336"/>
      <c r="AT13" s="813"/>
      <c r="AU13" s="994"/>
      <c r="AV13" s="51">
        <f t="shared" si="2"/>
        <v>0</v>
      </c>
      <c r="AW13" s="336"/>
      <c r="AX13" s="336"/>
      <c r="AY13" s="336"/>
      <c r="AZ13" s="336"/>
      <c r="BA13" s="336"/>
      <c r="BB13" s="336"/>
      <c r="BC13" s="813"/>
      <c r="BD13" s="997"/>
      <c r="BE13" s="51">
        <f t="shared" si="3"/>
        <v>0</v>
      </c>
      <c r="BF13" s="336"/>
      <c r="BG13" s="336"/>
      <c r="BH13" s="336"/>
      <c r="BI13" s="336"/>
      <c r="BJ13" s="336"/>
      <c r="BK13" s="336"/>
      <c r="BL13" s="813"/>
      <c r="BM13" s="988"/>
      <c r="BN13" s="51">
        <f t="shared" si="4"/>
        <v>0</v>
      </c>
      <c r="BO13" s="336"/>
      <c r="BP13" s="336"/>
      <c r="BQ13" s="336"/>
      <c r="BR13" s="336"/>
      <c r="BS13" s="336"/>
      <c r="BT13" s="336"/>
      <c r="BU13" s="821"/>
      <c r="BV13" s="822"/>
      <c r="BW13" s="822"/>
      <c r="BX13" s="822"/>
      <c r="BY13" s="822"/>
      <c r="BZ13" s="822"/>
      <c r="CA13" s="822"/>
      <c r="CB13" s="822"/>
      <c r="CC13" s="823"/>
    </row>
    <row r="14" spans="1:81" s="58" customFormat="1" ht="40.200000000000003" customHeight="1" thickBot="1" x14ac:dyDescent="0.35">
      <c r="A14" s="34"/>
      <c r="B14" s="907"/>
      <c r="C14" s="1237"/>
      <c r="D14" s="873"/>
      <c r="E14" s="853"/>
      <c r="F14" s="853"/>
      <c r="G14" s="853"/>
      <c r="H14" s="853"/>
      <c r="I14" s="853"/>
      <c r="J14" s="814"/>
      <c r="K14" s="856"/>
      <c r="L14" s="859"/>
      <c r="M14" s="862"/>
      <c r="N14" s="838"/>
      <c r="O14" s="841"/>
      <c r="P14" s="865"/>
      <c r="Q14" s="874"/>
      <c r="R14" s="814"/>
      <c r="S14" s="232"/>
      <c r="T14" s="237"/>
      <c r="U14" s="237"/>
      <c r="V14" s="237"/>
      <c r="W14" s="232"/>
      <c r="X14" s="260"/>
      <c r="Y14" s="260"/>
      <c r="Z14" s="260"/>
      <c r="AA14" s="260"/>
      <c r="AB14" s="814"/>
      <c r="AC14" s="829"/>
      <c r="AD14" s="1001"/>
      <c r="AE14" s="1001"/>
      <c r="AF14" s="46">
        <f t="shared" si="0"/>
        <v>0</v>
      </c>
      <c r="AG14" s="46">
        <f t="shared" si="0"/>
        <v>0</v>
      </c>
      <c r="AH14" s="46">
        <f t="shared" si="0"/>
        <v>0</v>
      </c>
      <c r="AI14" s="46">
        <f t="shared" si="0"/>
        <v>0</v>
      </c>
      <c r="AJ14" s="46">
        <f t="shared" si="0"/>
        <v>0</v>
      </c>
      <c r="AK14" s="814"/>
      <c r="AL14" s="992"/>
      <c r="AM14" s="46">
        <f t="shared" si="1"/>
        <v>0</v>
      </c>
      <c r="AN14" s="37"/>
      <c r="AO14" s="37"/>
      <c r="AP14" s="37"/>
      <c r="AQ14" s="37"/>
      <c r="AR14" s="37"/>
      <c r="AS14" s="37"/>
      <c r="AT14" s="814"/>
      <c r="AU14" s="995"/>
      <c r="AV14" s="46">
        <f t="shared" si="2"/>
        <v>0</v>
      </c>
      <c r="AW14" s="37"/>
      <c r="AX14" s="37"/>
      <c r="AY14" s="37"/>
      <c r="AZ14" s="37"/>
      <c r="BA14" s="37"/>
      <c r="BB14" s="37"/>
      <c r="BC14" s="814"/>
      <c r="BD14" s="998"/>
      <c r="BE14" s="46">
        <f t="shared" si="3"/>
        <v>0</v>
      </c>
      <c r="BF14" s="37"/>
      <c r="BG14" s="37"/>
      <c r="BH14" s="37"/>
      <c r="BI14" s="37"/>
      <c r="BJ14" s="37"/>
      <c r="BK14" s="37"/>
      <c r="BL14" s="814"/>
      <c r="BM14" s="989"/>
      <c r="BN14" s="46">
        <f t="shared" si="4"/>
        <v>0</v>
      </c>
      <c r="BO14" s="37"/>
      <c r="BP14" s="37"/>
      <c r="BQ14" s="37"/>
      <c r="BR14" s="37"/>
      <c r="BS14" s="37"/>
      <c r="BT14" s="37"/>
      <c r="BU14" s="824"/>
      <c r="BV14" s="825"/>
      <c r="BW14" s="825"/>
      <c r="BX14" s="825"/>
      <c r="BY14" s="825"/>
      <c r="BZ14" s="825"/>
      <c r="CA14" s="825"/>
      <c r="CB14" s="825"/>
      <c r="CC14" s="826"/>
    </row>
    <row r="15" spans="1:81" s="58" customFormat="1" ht="40.200000000000003" customHeight="1" thickTop="1" x14ac:dyDescent="0.3">
      <c r="A15" s="34"/>
      <c r="B15" s="907"/>
      <c r="C15" s="1237"/>
      <c r="D15" s="871"/>
      <c r="E15" s="851"/>
      <c r="F15" s="851"/>
      <c r="G15" s="851"/>
      <c r="H15" s="851"/>
      <c r="I15" s="851"/>
      <c r="J15" s="812">
        <v>721</v>
      </c>
      <c r="K15" s="854" t="str">
        <f>+[19]Metas!K831</f>
        <v>Dotación del CEGRID Fronterizo</v>
      </c>
      <c r="L15" s="857">
        <v>2</v>
      </c>
      <c r="M15" s="860">
        <f>SUM(N15:Q15)</f>
        <v>2</v>
      </c>
      <c r="N15" s="836"/>
      <c r="O15" s="839">
        <v>1</v>
      </c>
      <c r="P15" s="863">
        <v>1</v>
      </c>
      <c r="Q15" s="866"/>
      <c r="R15" s="812">
        <f>+$J15</f>
        <v>721</v>
      </c>
      <c r="S15" s="354" t="s">
        <v>7629</v>
      </c>
      <c r="T15" s="235" t="s">
        <v>3821</v>
      </c>
      <c r="U15" s="235" t="s">
        <v>3828</v>
      </c>
      <c r="V15" s="235" t="s">
        <v>3830</v>
      </c>
      <c r="W15" s="231" t="s">
        <v>7630</v>
      </c>
      <c r="X15" s="256">
        <v>45017</v>
      </c>
      <c r="Y15" s="256">
        <v>45199</v>
      </c>
      <c r="Z15" s="256"/>
      <c r="AA15" s="256"/>
      <c r="AB15" s="812">
        <f>+$J15</f>
        <v>721</v>
      </c>
      <c r="AC15" s="827">
        <f>+L15</f>
        <v>2</v>
      </c>
      <c r="AD15" s="999">
        <f>+AM15+AV15+BE15+BN15</f>
        <v>370</v>
      </c>
      <c r="AE15" s="999">
        <f t="shared" si="0"/>
        <v>70</v>
      </c>
      <c r="AF15" s="44">
        <f t="shared" si="0"/>
        <v>0</v>
      </c>
      <c r="AG15" s="44">
        <f t="shared" si="0"/>
        <v>0</v>
      </c>
      <c r="AH15" s="44">
        <f t="shared" si="0"/>
        <v>0</v>
      </c>
      <c r="AI15" s="999">
        <f t="shared" si="0"/>
        <v>400</v>
      </c>
      <c r="AJ15" s="44">
        <f t="shared" si="0"/>
        <v>0</v>
      </c>
      <c r="AK15" s="812">
        <f>+$J15</f>
        <v>721</v>
      </c>
      <c r="AL15" s="990">
        <f>+N15</f>
        <v>0</v>
      </c>
      <c r="AM15" s="44">
        <f t="shared" si="1"/>
        <v>0</v>
      </c>
      <c r="AN15" s="35"/>
      <c r="AO15" s="35"/>
      <c r="AP15" s="35"/>
      <c r="AQ15" s="35"/>
      <c r="AR15" s="35"/>
      <c r="AS15" s="35"/>
      <c r="AT15" s="812">
        <f>+$J15</f>
        <v>721</v>
      </c>
      <c r="AU15" s="993">
        <f>+O15</f>
        <v>1</v>
      </c>
      <c r="AV15" s="44">
        <v>100</v>
      </c>
      <c r="AW15" s="35"/>
      <c r="AX15" s="35"/>
      <c r="AY15" s="35"/>
      <c r="AZ15" s="35"/>
      <c r="BA15" s="35">
        <v>200</v>
      </c>
      <c r="BB15" s="35"/>
      <c r="BC15" s="812">
        <f>+$J15</f>
        <v>721</v>
      </c>
      <c r="BD15" s="996">
        <f>+P15</f>
        <v>1</v>
      </c>
      <c r="BE15" s="44">
        <f t="shared" si="3"/>
        <v>270</v>
      </c>
      <c r="BF15" s="35">
        <v>70</v>
      </c>
      <c r="BG15" s="35"/>
      <c r="BH15" s="35"/>
      <c r="BI15" s="35"/>
      <c r="BJ15" s="35">
        <v>200</v>
      </c>
      <c r="BK15" s="35"/>
      <c r="BL15" s="812">
        <f>+$J15</f>
        <v>721</v>
      </c>
      <c r="BM15" s="987">
        <f>+Q15</f>
        <v>0</v>
      </c>
      <c r="BN15" s="44">
        <f t="shared" si="4"/>
        <v>0</v>
      </c>
      <c r="BO15" s="35"/>
      <c r="BP15" s="35"/>
      <c r="BQ15" s="35"/>
      <c r="BR15" s="35"/>
      <c r="BS15" s="35"/>
      <c r="BT15" s="35"/>
      <c r="BU15" s="818"/>
      <c r="BV15" s="819"/>
      <c r="BW15" s="819"/>
      <c r="BX15" s="819"/>
      <c r="BY15" s="819"/>
      <c r="BZ15" s="819"/>
      <c r="CA15" s="819"/>
      <c r="CB15" s="819"/>
      <c r="CC15" s="820"/>
    </row>
    <row r="16" spans="1:81" s="58" customFormat="1" ht="40.200000000000003" customHeight="1" x14ac:dyDescent="0.3">
      <c r="A16" s="34"/>
      <c r="B16" s="907"/>
      <c r="C16" s="1237"/>
      <c r="D16" s="872"/>
      <c r="E16" s="852"/>
      <c r="F16" s="852"/>
      <c r="G16" s="852"/>
      <c r="H16" s="852"/>
      <c r="I16" s="852"/>
      <c r="J16" s="813"/>
      <c r="K16" s="855"/>
      <c r="L16" s="858"/>
      <c r="M16" s="861"/>
      <c r="N16" s="837"/>
      <c r="O16" s="840"/>
      <c r="P16" s="864"/>
      <c r="Q16" s="867"/>
      <c r="R16" s="813"/>
      <c r="S16" s="355" t="s">
        <v>7631</v>
      </c>
      <c r="T16" s="236" t="s">
        <v>3821</v>
      </c>
      <c r="U16" s="236" t="s">
        <v>3828</v>
      </c>
      <c r="V16" s="236" t="s">
        <v>3830</v>
      </c>
      <c r="W16" s="39" t="s">
        <v>7632</v>
      </c>
      <c r="X16" s="31">
        <v>45017</v>
      </c>
      <c r="Y16" s="31">
        <v>45199</v>
      </c>
      <c r="Z16" s="31"/>
      <c r="AA16" s="31"/>
      <c r="AB16" s="813"/>
      <c r="AC16" s="828"/>
      <c r="AD16" s="1000"/>
      <c r="AE16" s="1000"/>
      <c r="AF16" s="51">
        <f t="shared" si="0"/>
        <v>0</v>
      </c>
      <c r="AG16" s="51">
        <f t="shared" si="0"/>
        <v>0</v>
      </c>
      <c r="AH16" s="51">
        <f t="shared" si="0"/>
        <v>0</v>
      </c>
      <c r="AI16" s="1000"/>
      <c r="AJ16" s="51">
        <f t="shared" si="0"/>
        <v>0</v>
      </c>
      <c r="AK16" s="813"/>
      <c r="AL16" s="991"/>
      <c r="AM16" s="51">
        <f t="shared" si="1"/>
        <v>0</v>
      </c>
      <c r="AN16" s="336"/>
      <c r="AO16" s="336"/>
      <c r="AP16" s="336"/>
      <c r="AQ16" s="336"/>
      <c r="AR16" s="336"/>
      <c r="AS16" s="336"/>
      <c r="AT16" s="813"/>
      <c r="AU16" s="994"/>
      <c r="AV16" s="51">
        <f t="shared" si="2"/>
        <v>0</v>
      </c>
      <c r="AW16" s="336"/>
      <c r="AX16" s="336"/>
      <c r="AY16" s="336"/>
      <c r="AZ16" s="336"/>
      <c r="BA16" s="336"/>
      <c r="BB16" s="336"/>
      <c r="BC16" s="813"/>
      <c r="BD16" s="997"/>
      <c r="BE16" s="51">
        <f t="shared" si="3"/>
        <v>0</v>
      </c>
      <c r="BF16" s="336"/>
      <c r="BG16" s="336"/>
      <c r="BH16" s="336"/>
      <c r="BI16" s="336"/>
      <c r="BJ16" s="336"/>
      <c r="BK16" s="336"/>
      <c r="BL16" s="813"/>
      <c r="BM16" s="988"/>
      <c r="BN16" s="51">
        <f t="shared" si="4"/>
        <v>0</v>
      </c>
      <c r="BO16" s="336"/>
      <c r="BP16" s="336"/>
      <c r="BQ16" s="336"/>
      <c r="BR16" s="336"/>
      <c r="BS16" s="336"/>
      <c r="BT16" s="336"/>
      <c r="BU16" s="821"/>
      <c r="BV16" s="822"/>
      <c r="BW16" s="822"/>
      <c r="BX16" s="822"/>
      <c r="BY16" s="822"/>
      <c r="BZ16" s="822"/>
      <c r="CA16" s="822"/>
      <c r="CB16" s="822"/>
      <c r="CC16" s="823"/>
    </row>
    <row r="17" spans="1:81" s="58" customFormat="1" ht="40.200000000000003" customHeight="1" x14ac:dyDescent="0.3">
      <c r="A17" s="34"/>
      <c r="B17" s="907"/>
      <c r="C17" s="1237"/>
      <c r="D17" s="872"/>
      <c r="E17" s="852"/>
      <c r="F17" s="852"/>
      <c r="G17" s="852"/>
      <c r="H17" s="852"/>
      <c r="I17" s="852"/>
      <c r="J17" s="813"/>
      <c r="K17" s="855"/>
      <c r="L17" s="858"/>
      <c r="M17" s="861"/>
      <c r="N17" s="837"/>
      <c r="O17" s="840"/>
      <c r="P17" s="864"/>
      <c r="Q17" s="867"/>
      <c r="R17" s="813"/>
      <c r="S17" s="39"/>
      <c r="T17" s="236"/>
      <c r="U17" s="236"/>
      <c r="V17" s="236"/>
      <c r="W17" s="39"/>
      <c r="X17" s="31"/>
      <c r="Y17" s="31"/>
      <c r="Z17" s="31"/>
      <c r="AA17" s="31"/>
      <c r="AB17" s="813"/>
      <c r="AC17" s="828"/>
      <c r="AD17" s="1000"/>
      <c r="AE17" s="1000"/>
      <c r="AF17" s="51">
        <f t="shared" si="0"/>
        <v>0</v>
      </c>
      <c r="AG17" s="51">
        <f t="shared" si="0"/>
        <v>0</v>
      </c>
      <c r="AH17" s="51">
        <f t="shared" si="0"/>
        <v>0</v>
      </c>
      <c r="AI17" s="1000"/>
      <c r="AJ17" s="51">
        <f t="shared" si="0"/>
        <v>0</v>
      </c>
      <c r="AK17" s="813"/>
      <c r="AL17" s="991"/>
      <c r="AM17" s="51">
        <f t="shared" si="1"/>
        <v>0</v>
      </c>
      <c r="AN17" s="336"/>
      <c r="AO17" s="336"/>
      <c r="AP17" s="336"/>
      <c r="AQ17" s="336"/>
      <c r="AR17" s="336"/>
      <c r="AS17" s="336"/>
      <c r="AT17" s="813"/>
      <c r="AU17" s="994"/>
      <c r="AV17" s="51">
        <f t="shared" si="2"/>
        <v>0</v>
      </c>
      <c r="AW17" s="336"/>
      <c r="AX17" s="336"/>
      <c r="AY17" s="336"/>
      <c r="AZ17" s="336"/>
      <c r="BA17" s="336"/>
      <c r="BB17" s="336"/>
      <c r="BC17" s="813"/>
      <c r="BD17" s="997"/>
      <c r="BE17" s="51">
        <f t="shared" si="3"/>
        <v>0</v>
      </c>
      <c r="BF17" s="336"/>
      <c r="BG17" s="336"/>
      <c r="BH17" s="336"/>
      <c r="BI17" s="336"/>
      <c r="BJ17" s="336"/>
      <c r="BK17" s="336"/>
      <c r="BL17" s="813"/>
      <c r="BM17" s="988"/>
      <c r="BN17" s="51">
        <f t="shared" si="4"/>
        <v>0</v>
      </c>
      <c r="BO17" s="336"/>
      <c r="BP17" s="336"/>
      <c r="BQ17" s="336"/>
      <c r="BR17" s="336"/>
      <c r="BS17" s="336"/>
      <c r="BT17" s="336"/>
      <c r="BU17" s="821"/>
      <c r="BV17" s="822"/>
      <c r="BW17" s="822"/>
      <c r="BX17" s="822"/>
      <c r="BY17" s="822"/>
      <c r="BZ17" s="822"/>
      <c r="CA17" s="822"/>
      <c r="CB17" s="822"/>
      <c r="CC17" s="823"/>
    </row>
    <row r="18" spans="1:81" s="58" customFormat="1" ht="40.200000000000003" customHeight="1" thickBot="1" x14ac:dyDescent="0.35">
      <c r="A18" s="34"/>
      <c r="B18" s="907"/>
      <c r="C18" s="1238"/>
      <c r="D18" s="873"/>
      <c r="E18" s="853"/>
      <c r="F18" s="853"/>
      <c r="G18" s="853"/>
      <c r="H18" s="853"/>
      <c r="I18" s="853"/>
      <c r="J18" s="814"/>
      <c r="K18" s="856"/>
      <c r="L18" s="859"/>
      <c r="M18" s="862"/>
      <c r="N18" s="838"/>
      <c r="O18" s="841"/>
      <c r="P18" s="865"/>
      <c r="Q18" s="874"/>
      <c r="R18" s="814"/>
      <c r="S18" s="232"/>
      <c r="T18" s="237"/>
      <c r="U18" s="237"/>
      <c r="V18" s="237"/>
      <c r="W18" s="232"/>
      <c r="X18" s="440"/>
      <c r="Y18" s="440"/>
      <c r="Z18" s="260"/>
      <c r="AA18" s="260"/>
      <c r="AB18" s="814"/>
      <c r="AC18" s="829"/>
      <c r="AD18" s="1001"/>
      <c r="AE18" s="1001"/>
      <c r="AF18" s="46">
        <f t="shared" si="0"/>
        <v>0</v>
      </c>
      <c r="AG18" s="46">
        <f t="shared" si="0"/>
        <v>0</v>
      </c>
      <c r="AH18" s="46">
        <f t="shared" si="0"/>
        <v>0</v>
      </c>
      <c r="AI18" s="1001"/>
      <c r="AJ18" s="46">
        <f t="shared" si="0"/>
        <v>0</v>
      </c>
      <c r="AK18" s="814"/>
      <c r="AL18" s="992"/>
      <c r="AM18" s="46">
        <f t="shared" si="1"/>
        <v>0</v>
      </c>
      <c r="AN18" s="37"/>
      <c r="AO18" s="37"/>
      <c r="AP18" s="37"/>
      <c r="AQ18" s="37"/>
      <c r="AR18" s="37"/>
      <c r="AS18" s="37"/>
      <c r="AT18" s="814"/>
      <c r="AU18" s="995"/>
      <c r="AV18" s="46">
        <f t="shared" si="2"/>
        <v>0</v>
      </c>
      <c r="AW18" s="37"/>
      <c r="AX18" s="37"/>
      <c r="AY18" s="37"/>
      <c r="AZ18" s="37"/>
      <c r="BA18" s="37"/>
      <c r="BB18" s="37"/>
      <c r="BC18" s="814"/>
      <c r="BD18" s="998"/>
      <c r="BE18" s="46">
        <f t="shared" si="3"/>
        <v>0</v>
      </c>
      <c r="BF18" s="37"/>
      <c r="BG18" s="37"/>
      <c r="BH18" s="37"/>
      <c r="BI18" s="37"/>
      <c r="BJ18" s="37"/>
      <c r="BK18" s="37"/>
      <c r="BL18" s="814"/>
      <c r="BM18" s="989"/>
      <c r="BN18" s="46">
        <f t="shared" si="4"/>
        <v>0</v>
      </c>
      <c r="BO18" s="37"/>
      <c r="BP18" s="37"/>
      <c r="BQ18" s="37"/>
      <c r="BR18" s="37"/>
      <c r="BS18" s="37"/>
      <c r="BT18" s="37"/>
      <c r="BU18" s="824"/>
      <c r="BV18" s="825"/>
      <c r="BW18" s="825"/>
      <c r="BX18" s="825"/>
      <c r="BY18" s="825"/>
      <c r="BZ18" s="825"/>
      <c r="CA18" s="825"/>
      <c r="CB18" s="825"/>
      <c r="CC18" s="826"/>
    </row>
    <row r="19" spans="1:81" s="58" customFormat="1" ht="40.200000000000003" customHeight="1" thickTop="1" x14ac:dyDescent="0.3">
      <c r="A19" s="34"/>
      <c r="B19" s="907"/>
      <c r="C19" s="1236" t="s">
        <v>1129</v>
      </c>
      <c r="D19" s="871"/>
      <c r="E19" s="851"/>
      <c r="F19" s="851"/>
      <c r="G19" s="851"/>
      <c r="H19" s="851"/>
      <c r="I19" s="851"/>
      <c r="J19" s="812">
        <v>722</v>
      </c>
      <c r="K19" s="854" t="str">
        <f>+[19]Metas!K832</f>
        <v>Capacitaciones a Comités Municipales para la Gestión del Riesgo de desastres</v>
      </c>
      <c r="L19" s="857">
        <v>12</v>
      </c>
      <c r="M19" s="860">
        <f>SUM(N19:Q19)</f>
        <v>12</v>
      </c>
      <c r="N19" s="836">
        <v>3</v>
      </c>
      <c r="O19" s="839">
        <v>3</v>
      </c>
      <c r="P19" s="863">
        <v>3</v>
      </c>
      <c r="Q19" s="866">
        <v>3</v>
      </c>
      <c r="R19" s="812">
        <f>+$J19</f>
        <v>722</v>
      </c>
      <c r="S19" s="354" t="s">
        <v>7633</v>
      </c>
      <c r="T19" s="235" t="s">
        <v>3821</v>
      </c>
      <c r="U19" s="235" t="s">
        <v>3827</v>
      </c>
      <c r="V19" s="235" t="s">
        <v>3830</v>
      </c>
      <c r="W19" s="231" t="s">
        <v>7634</v>
      </c>
      <c r="X19" s="711">
        <v>44958</v>
      </c>
      <c r="Y19" s="711">
        <v>45283</v>
      </c>
      <c r="Z19" s="256"/>
      <c r="AA19" s="256"/>
      <c r="AB19" s="812">
        <f>+$J19</f>
        <v>722</v>
      </c>
      <c r="AC19" s="827">
        <f>+L19</f>
        <v>12</v>
      </c>
      <c r="AD19" s="999">
        <f t="shared" ref="AD19:AJ34" si="5">+AM19+AV19+BE19+BN19</f>
        <v>36</v>
      </c>
      <c r="AE19" s="999">
        <f t="shared" si="0"/>
        <v>36</v>
      </c>
      <c r="AF19" s="44">
        <f t="shared" si="0"/>
        <v>0</v>
      </c>
      <c r="AG19" s="44">
        <f t="shared" si="0"/>
        <v>0</v>
      </c>
      <c r="AH19" s="44">
        <f t="shared" si="0"/>
        <v>0</v>
      </c>
      <c r="AI19" s="44">
        <f t="shared" si="0"/>
        <v>0</v>
      </c>
      <c r="AJ19" s="44">
        <f t="shared" si="0"/>
        <v>0</v>
      </c>
      <c r="AK19" s="812">
        <f>+$J19</f>
        <v>722</v>
      </c>
      <c r="AL19" s="990">
        <f>+N19</f>
        <v>3</v>
      </c>
      <c r="AM19" s="44">
        <f t="shared" si="1"/>
        <v>9</v>
      </c>
      <c r="AN19" s="35">
        <v>9</v>
      </c>
      <c r="AO19" s="35"/>
      <c r="AP19" s="35"/>
      <c r="AQ19" s="35"/>
      <c r="AR19" s="35"/>
      <c r="AS19" s="35"/>
      <c r="AT19" s="812">
        <f>+$J19</f>
        <v>722</v>
      </c>
      <c r="AU19" s="993">
        <f>+O19</f>
        <v>3</v>
      </c>
      <c r="AV19" s="44">
        <f t="shared" si="2"/>
        <v>9</v>
      </c>
      <c r="AW19" s="35">
        <v>9</v>
      </c>
      <c r="AX19" s="35">
        <v>0</v>
      </c>
      <c r="AY19" s="35">
        <v>0</v>
      </c>
      <c r="AZ19" s="35">
        <v>0</v>
      </c>
      <c r="BA19" s="35">
        <v>0</v>
      </c>
      <c r="BB19" s="35">
        <v>0</v>
      </c>
      <c r="BC19" s="812">
        <f>+$J19</f>
        <v>722</v>
      </c>
      <c r="BD19" s="54">
        <f>+P19</f>
        <v>3</v>
      </c>
      <c r="BE19" s="44">
        <f t="shared" si="3"/>
        <v>9</v>
      </c>
      <c r="BF19" s="35">
        <v>9</v>
      </c>
      <c r="BG19" s="35">
        <v>0</v>
      </c>
      <c r="BH19" s="35">
        <v>0</v>
      </c>
      <c r="BI19" s="35">
        <v>0</v>
      </c>
      <c r="BJ19" s="35">
        <v>0</v>
      </c>
      <c r="BK19" s="35">
        <v>0</v>
      </c>
      <c r="BL19" s="812">
        <f>+$J19</f>
        <v>722</v>
      </c>
      <c r="BM19" s="41">
        <f>+Q19</f>
        <v>3</v>
      </c>
      <c r="BN19" s="44">
        <f t="shared" si="4"/>
        <v>9</v>
      </c>
      <c r="BO19" s="35">
        <v>9</v>
      </c>
      <c r="BP19" s="35"/>
      <c r="BQ19" s="35"/>
      <c r="BR19" s="35"/>
      <c r="BS19" s="35"/>
      <c r="BT19" s="35"/>
      <c r="BU19" s="818"/>
      <c r="BV19" s="819"/>
      <c r="BW19" s="819"/>
      <c r="BX19" s="819"/>
      <c r="BY19" s="819"/>
      <c r="BZ19" s="819"/>
      <c r="CA19" s="819"/>
      <c r="CB19" s="819"/>
      <c r="CC19" s="820"/>
    </row>
    <row r="20" spans="1:81" s="58" customFormat="1" ht="40.200000000000003" customHeight="1" x14ac:dyDescent="0.3">
      <c r="A20" s="34"/>
      <c r="B20" s="907"/>
      <c r="C20" s="1237"/>
      <c r="D20" s="872"/>
      <c r="E20" s="852"/>
      <c r="F20" s="852"/>
      <c r="G20" s="852"/>
      <c r="H20" s="852"/>
      <c r="I20" s="852"/>
      <c r="J20" s="813"/>
      <c r="K20" s="855"/>
      <c r="L20" s="858"/>
      <c r="M20" s="861"/>
      <c r="N20" s="837"/>
      <c r="O20" s="840"/>
      <c r="P20" s="864"/>
      <c r="Q20" s="867"/>
      <c r="R20" s="813"/>
      <c r="S20" s="560" t="s">
        <v>7635</v>
      </c>
      <c r="T20" s="236" t="s">
        <v>3821</v>
      </c>
      <c r="U20" s="236" t="s">
        <v>3827</v>
      </c>
      <c r="V20" s="236" t="s">
        <v>3830</v>
      </c>
      <c r="W20" s="544" t="s">
        <v>7636</v>
      </c>
      <c r="X20" s="711">
        <v>44958</v>
      </c>
      <c r="Y20" s="711">
        <v>45283</v>
      </c>
      <c r="Z20" s="31"/>
      <c r="AA20" s="31"/>
      <c r="AB20" s="813"/>
      <c r="AC20" s="828"/>
      <c r="AD20" s="1000"/>
      <c r="AE20" s="1000"/>
      <c r="AF20" s="51">
        <f t="shared" si="0"/>
        <v>0</v>
      </c>
      <c r="AG20" s="51">
        <f t="shared" si="0"/>
        <v>0</v>
      </c>
      <c r="AH20" s="51">
        <f t="shared" si="0"/>
        <v>0</v>
      </c>
      <c r="AI20" s="51">
        <f t="shared" si="0"/>
        <v>0</v>
      </c>
      <c r="AJ20" s="51">
        <f t="shared" si="0"/>
        <v>0</v>
      </c>
      <c r="AK20" s="813"/>
      <c r="AL20" s="991"/>
      <c r="AM20" s="51">
        <f t="shared" si="1"/>
        <v>0</v>
      </c>
      <c r="AN20" s="336"/>
      <c r="AO20" s="336"/>
      <c r="AP20" s="336"/>
      <c r="AQ20" s="336"/>
      <c r="AR20" s="336"/>
      <c r="AS20" s="336"/>
      <c r="AT20" s="813"/>
      <c r="AU20" s="994"/>
      <c r="AV20" s="51">
        <f t="shared" si="2"/>
        <v>0</v>
      </c>
      <c r="AW20" s="336"/>
      <c r="AX20" s="336"/>
      <c r="AY20" s="336"/>
      <c r="AZ20" s="336"/>
      <c r="BA20" s="336"/>
      <c r="BB20" s="336"/>
      <c r="BC20" s="813"/>
      <c r="BD20" s="425"/>
      <c r="BE20" s="51">
        <f t="shared" si="3"/>
        <v>0</v>
      </c>
      <c r="BF20" s="336"/>
      <c r="BG20" s="336"/>
      <c r="BH20" s="336"/>
      <c r="BI20" s="336"/>
      <c r="BJ20" s="336"/>
      <c r="BK20" s="336"/>
      <c r="BL20" s="813"/>
      <c r="BM20" s="426"/>
      <c r="BN20" s="51">
        <f t="shared" si="4"/>
        <v>0</v>
      </c>
      <c r="BO20" s="336"/>
      <c r="BP20" s="336"/>
      <c r="BQ20" s="336"/>
      <c r="BR20" s="336"/>
      <c r="BS20" s="336"/>
      <c r="BT20" s="336"/>
      <c r="BU20" s="821"/>
      <c r="BV20" s="822"/>
      <c r="BW20" s="822"/>
      <c r="BX20" s="822"/>
      <c r="BY20" s="822"/>
      <c r="BZ20" s="822"/>
      <c r="CA20" s="822"/>
      <c r="CB20" s="822"/>
      <c r="CC20" s="823"/>
    </row>
    <row r="21" spans="1:81" s="58" customFormat="1" ht="40.200000000000003" customHeight="1" x14ac:dyDescent="0.3">
      <c r="A21" s="34"/>
      <c r="B21" s="907"/>
      <c r="C21" s="1237"/>
      <c r="D21" s="872"/>
      <c r="E21" s="852"/>
      <c r="F21" s="852"/>
      <c r="G21" s="852"/>
      <c r="H21" s="852"/>
      <c r="I21" s="852"/>
      <c r="J21" s="813"/>
      <c r="K21" s="855"/>
      <c r="L21" s="858"/>
      <c r="M21" s="861"/>
      <c r="N21" s="837"/>
      <c r="O21" s="840"/>
      <c r="P21" s="864"/>
      <c r="Q21" s="867"/>
      <c r="R21" s="813"/>
      <c r="S21" s="355"/>
      <c r="T21" s="236"/>
      <c r="U21" s="236"/>
      <c r="V21" s="236"/>
      <c r="W21" s="39"/>
      <c r="X21" s="31"/>
      <c r="Y21" s="31"/>
      <c r="Z21" s="31"/>
      <c r="AA21" s="31"/>
      <c r="AB21" s="813"/>
      <c r="AC21" s="828"/>
      <c r="AD21" s="1000"/>
      <c r="AE21" s="1000"/>
      <c r="AF21" s="51">
        <f t="shared" si="0"/>
        <v>0</v>
      </c>
      <c r="AG21" s="51">
        <f t="shared" si="0"/>
        <v>0</v>
      </c>
      <c r="AH21" s="51">
        <f t="shared" si="0"/>
        <v>0</v>
      </c>
      <c r="AI21" s="51">
        <f t="shared" si="0"/>
        <v>0</v>
      </c>
      <c r="AJ21" s="51">
        <f t="shared" si="0"/>
        <v>0</v>
      </c>
      <c r="AK21" s="813"/>
      <c r="AL21" s="991"/>
      <c r="AM21" s="51">
        <f t="shared" si="1"/>
        <v>0</v>
      </c>
      <c r="AN21" s="336"/>
      <c r="AO21" s="336"/>
      <c r="AP21" s="336"/>
      <c r="AQ21" s="336"/>
      <c r="AR21" s="336"/>
      <c r="AS21" s="336"/>
      <c r="AT21" s="813"/>
      <c r="AU21" s="994"/>
      <c r="AV21" s="51">
        <f t="shared" si="2"/>
        <v>0</v>
      </c>
      <c r="AW21" s="336"/>
      <c r="AX21" s="336"/>
      <c r="AY21" s="336"/>
      <c r="AZ21" s="336"/>
      <c r="BA21" s="336"/>
      <c r="BB21" s="336"/>
      <c r="BC21" s="813"/>
      <c r="BD21" s="425"/>
      <c r="BE21" s="51">
        <f t="shared" si="3"/>
        <v>0</v>
      </c>
      <c r="BF21" s="336"/>
      <c r="BG21" s="336"/>
      <c r="BH21" s="336"/>
      <c r="BI21" s="336"/>
      <c r="BJ21" s="336"/>
      <c r="BK21" s="336"/>
      <c r="BL21" s="813"/>
      <c r="BM21" s="426"/>
      <c r="BN21" s="51">
        <f t="shared" si="4"/>
        <v>0</v>
      </c>
      <c r="BO21" s="336"/>
      <c r="BP21" s="336"/>
      <c r="BQ21" s="336"/>
      <c r="BR21" s="336"/>
      <c r="BS21" s="336"/>
      <c r="BT21" s="336"/>
      <c r="BU21" s="821"/>
      <c r="BV21" s="822"/>
      <c r="BW21" s="822"/>
      <c r="BX21" s="822"/>
      <c r="BY21" s="822"/>
      <c r="BZ21" s="822"/>
      <c r="CA21" s="822"/>
      <c r="CB21" s="822"/>
      <c r="CC21" s="823"/>
    </row>
    <row r="22" spans="1:81" s="58" customFormat="1" ht="40.200000000000003" customHeight="1" thickBot="1" x14ac:dyDescent="0.35">
      <c r="A22" s="34"/>
      <c r="B22" s="907"/>
      <c r="C22" s="1237"/>
      <c r="D22" s="873"/>
      <c r="E22" s="853"/>
      <c r="F22" s="853"/>
      <c r="G22" s="853"/>
      <c r="H22" s="853"/>
      <c r="I22" s="853"/>
      <c r="J22" s="814"/>
      <c r="K22" s="856"/>
      <c r="L22" s="859"/>
      <c r="M22" s="862"/>
      <c r="N22" s="838"/>
      <c r="O22" s="841"/>
      <c r="P22" s="865"/>
      <c r="Q22" s="874"/>
      <c r="R22" s="814"/>
      <c r="S22" s="356"/>
      <c r="T22" s="237"/>
      <c r="U22" s="237"/>
      <c r="V22" s="237"/>
      <c r="W22" s="232"/>
      <c r="X22" s="260"/>
      <c r="Y22" s="260"/>
      <c r="Z22" s="260"/>
      <c r="AA22" s="260"/>
      <c r="AB22" s="814"/>
      <c r="AC22" s="829"/>
      <c r="AD22" s="1001"/>
      <c r="AE22" s="1001"/>
      <c r="AF22" s="46">
        <f t="shared" si="0"/>
        <v>0</v>
      </c>
      <c r="AG22" s="46">
        <f t="shared" si="0"/>
        <v>0</v>
      </c>
      <c r="AH22" s="46">
        <f t="shared" si="0"/>
        <v>0</v>
      </c>
      <c r="AI22" s="46">
        <f t="shared" si="0"/>
        <v>0</v>
      </c>
      <c r="AJ22" s="46">
        <f t="shared" si="0"/>
        <v>0</v>
      </c>
      <c r="AK22" s="814"/>
      <c r="AL22" s="992"/>
      <c r="AM22" s="46">
        <f t="shared" si="1"/>
        <v>0</v>
      </c>
      <c r="AN22" s="37"/>
      <c r="AO22" s="37"/>
      <c r="AP22" s="37"/>
      <c r="AQ22" s="37"/>
      <c r="AR22" s="37"/>
      <c r="AS22" s="37"/>
      <c r="AT22" s="814"/>
      <c r="AU22" s="995"/>
      <c r="AV22" s="46">
        <f t="shared" si="2"/>
        <v>0</v>
      </c>
      <c r="AW22" s="37"/>
      <c r="AX22" s="37"/>
      <c r="AY22" s="37"/>
      <c r="AZ22" s="37"/>
      <c r="BA22" s="37"/>
      <c r="BB22" s="37"/>
      <c r="BC22" s="814"/>
      <c r="BD22" s="56"/>
      <c r="BE22" s="46">
        <f t="shared" si="3"/>
        <v>0</v>
      </c>
      <c r="BF22" s="37"/>
      <c r="BG22" s="37"/>
      <c r="BH22" s="37"/>
      <c r="BI22" s="37"/>
      <c r="BJ22" s="37"/>
      <c r="BK22" s="37"/>
      <c r="BL22" s="814"/>
      <c r="BM22" s="43"/>
      <c r="BN22" s="46">
        <f t="shared" si="4"/>
        <v>0</v>
      </c>
      <c r="BO22" s="37"/>
      <c r="BP22" s="37"/>
      <c r="BQ22" s="37"/>
      <c r="BR22" s="37"/>
      <c r="BS22" s="37"/>
      <c r="BT22" s="37"/>
      <c r="BU22" s="824"/>
      <c r="BV22" s="825"/>
      <c r="BW22" s="825"/>
      <c r="BX22" s="825"/>
      <c r="BY22" s="825"/>
      <c r="BZ22" s="825"/>
      <c r="CA22" s="825"/>
      <c r="CB22" s="825"/>
      <c r="CC22" s="826"/>
    </row>
    <row r="23" spans="1:81" s="58" customFormat="1" ht="40.200000000000003" customHeight="1" thickTop="1" x14ac:dyDescent="0.3">
      <c r="A23" s="34"/>
      <c r="B23" s="907"/>
      <c r="C23" s="1237"/>
      <c r="D23" s="871"/>
      <c r="E23" s="851"/>
      <c r="F23" s="851"/>
      <c r="G23" s="851"/>
      <c r="H23" s="851"/>
      <c r="I23" s="851"/>
      <c r="J23" s="812">
        <v>723</v>
      </c>
      <c r="K23" s="854" t="str">
        <f>+[19]Metas!K833</f>
        <v>Coordinadores Municipales para la Gestión del Riesgo de desastres dotados</v>
      </c>
      <c r="L23" s="857">
        <v>40</v>
      </c>
      <c r="M23" s="860">
        <f>SUM(N23:Q23)</f>
        <v>40</v>
      </c>
      <c r="N23" s="836"/>
      <c r="O23" s="839">
        <v>40</v>
      </c>
      <c r="P23" s="863"/>
      <c r="Q23" s="866"/>
      <c r="R23" s="812">
        <f>+$J23</f>
        <v>723</v>
      </c>
      <c r="S23" s="354" t="s">
        <v>7637</v>
      </c>
      <c r="T23" s="235" t="s">
        <v>3821</v>
      </c>
      <c r="U23" s="235" t="s">
        <v>3828</v>
      </c>
      <c r="V23" s="235" t="s">
        <v>3830</v>
      </c>
      <c r="W23" s="231" t="s">
        <v>7638</v>
      </c>
      <c r="X23" s="256">
        <v>45017</v>
      </c>
      <c r="Y23" s="256">
        <v>45107</v>
      </c>
      <c r="Z23" s="256"/>
      <c r="AA23" s="256"/>
      <c r="AB23" s="812">
        <f t="shared" ref="AB23" si="6">+$J23</f>
        <v>723</v>
      </c>
      <c r="AC23" s="827">
        <f>+L23</f>
        <v>40</v>
      </c>
      <c r="AD23" s="999">
        <f t="shared" si="5"/>
        <v>110</v>
      </c>
      <c r="AE23" s="999">
        <f t="shared" si="0"/>
        <v>110</v>
      </c>
      <c r="AF23" s="44">
        <f t="shared" si="0"/>
        <v>0</v>
      </c>
      <c r="AG23" s="44">
        <f t="shared" si="0"/>
        <v>0</v>
      </c>
      <c r="AH23" s="44">
        <f t="shared" si="0"/>
        <v>0</v>
      </c>
      <c r="AI23" s="44">
        <f t="shared" si="0"/>
        <v>0</v>
      </c>
      <c r="AJ23" s="44">
        <f t="shared" si="0"/>
        <v>0</v>
      </c>
      <c r="AK23" s="812">
        <f t="shared" ref="AK23" si="7">+$J23</f>
        <v>723</v>
      </c>
      <c r="AL23" s="990">
        <f>+N23</f>
        <v>0</v>
      </c>
      <c r="AM23" s="44">
        <f t="shared" si="1"/>
        <v>0</v>
      </c>
      <c r="AN23" s="35"/>
      <c r="AO23" s="35"/>
      <c r="AP23" s="35"/>
      <c r="AQ23" s="35"/>
      <c r="AR23" s="35"/>
      <c r="AS23" s="35"/>
      <c r="AT23" s="812">
        <f t="shared" ref="AT23" si="8">+$J23</f>
        <v>723</v>
      </c>
      <c r="AU23" s="993">
        <f>+O23</f>
        <v>40</v>
      </c>
      <c r="AV23" s="44">
        <f t="shared" si="2"/>
        <v>110</v>
      </c>
      <c r="AW23" s="35">
        <v>110</v>
      </c>
      <c r="AX23" s="35">
        <v>0</v>
      </c>
      <c r="AY23" s="35">
        <v>0</v>
      </c>
      <c r="AZ23" s="35">
        <v>0</v>
      </c>
      <c r="BA23" s="35">
        <v>0</v>
      </c>
      <c r="BB23" s="35">
        <v>0</v>
      </c>
      <c r="BC23" s="812">
        <f t="shared" ref="BC23" si="9">+$J23</f>
        <v>723</v>
      </c>
      <c r="BD23" s="54">
        <f>+P23</f>
        <v>0</v>
      </c>
      <c r="BE23" s="44">
        <f t="shared" si="3"/>
        <v>0</v>
      </c>
      <c r="BF23" s="35"/>
      <c r="BG23" s="35"/>
      <c r="BH23" s="35"/>
      <c r="BI23" s="35"/>
      <c r="BJ23" s="35"/>
      <c r="BK23" s="35"/>
      <c r="BL23" s="812">
        <f t="shared" ref="BL23" si="10">+$J23</f>
        <v>723</v>
      </c>
      <c r="BM23" s="41">
        <f>+Q23</f>
        <v>0</v>
      </c>
      <c r="BN23" s="44">
        <f t="shared" si="4"/>
        <v>0</v>
      </c>
      <c r="BO23" s="35"/>
      <c r="BP23" s="35"/>
      <c r="BQ23" s="35"/>
      <c r="BR23" s="35"/>
      <c r="BS23" s="35"/>
      <c r="BT23" s="35"/>
      <c r="BU23" s="818"/>
      <c r="BV23" s="819"/>
      <c r="BW23" s="819"/>
      <c r="BX23" s="819"/>
      <c r="BY23" s="819"/>
      <c r="BZ23" s="819"/>
      <c r="CA23" s="819"/>
      <c r="CB23" s="819"/>
      <c r="CC23" s="820"/>
    </row>
    <row r="24" spans="1:81" s="58" customFormat="1" ht="40.200000000000003" customHeight="1" x14ac:dyDescent="0.3">
      <c r="A24" s="34"/>
      <c r="B24" s="907"/>
      <c r="C24" s="1237"/>
      <c r="D24" s="872"/>
      <c r="E24" s="852"/>
      <c r="F24" s="852"/>
      <c r="G24" s="852"/>
      <c r="H24" s="852"/>
      <c r="I24" s="852"/>
      <c r="J24" s="813"/>
      <c r="K24" s="855"/>
      <c r="L24" s="858"/>
      <c r="M24" s="861"/>
      <c r="N24" s="837"/>
      <c r="O24" s="840"/>
      <c r="P24" s="864"/>
      <c r="Q24" s="867"/>
      <c r="R24" s="813"/>
      <c r="S24" s="39"/>
      <c r="T24" s="236"/>
      <c r="U24" s="236"/>
      <c r="V24" s="236"/>
      <c r="W24" s="39"/>
      <c r="X24" s="31"/>
      <c r="Y24" s="31"/>
      <c r="Z24" s="31"/>
      <c r="AA24" s="31"/>
      <c r="AB24" s="813"/>
      <c r="AC24" s="828"/>
      <c r="AD24" s="1000"/>
      <c r="AE24" s="1000"/>
      <c r="AF24" s="51">
        <f t="shared" si="0"/>
        <v>0</v>
      </c>
      <c r="AG24" s="51">
        <f t="shared" si="0"/>
        <v>0</v>
      </c>
      <c r="AH24" s="51">
        <f t="shared" si="0"/>
        <v>0</v>
      </c>
      <c r="AI24" s="51">
        <f t="shared" si="0"/>
        <v>0</v>
      </c>
      <c r="AJ24" s="51">
        <f t="shared" si="0"/>
        <v>0</v>
      </c>
      <c r="AK24" s="813"/>
      <c r="AL24" s="991"/>
      <c r="AM24" s="51">
        <f t="shared" si="1"/>
        <v>0</v>
      </c>
      <c r="AN24" s="336"/>
      <c r="AO24" s="336"/>
      <c r="AP24" s="336"/>
      <c r="AQ24" s="336"/>
      <c r="AR24" s="336"/>
      <c r="AS24" s="336"/>
      <c r="AT24" s="813"/>
      <c r="AU24" s="994"/>
      <c r="AV24" s="51">
        <f t="shared" si="2"/>
        <v>0</v>
      </c>
      <c r="AW24" s="336"/>
      <c r="AX24" s="336"/>
      <c r="AY24" s="336"/>
      <c r="AZ24" s="336"/>
      <c r="BA24" s="336"/>
      <c r="BB24" s="336"/>
      <c r="BC24" s="813"/>
      <c r="BD24" s="425"/>
      <c r="BE24" s="51">
        <f t="shared" si="3"/>
        <v>0</v>
      </c>
      <c r="BF24" s="336"/>
      <c r="BG24" s="336"/>
      <c r="BH24" s="336"/>
      <c r="BI24" s="336"/>
      <c r="BJ24" s="336"/>
      <c r="BK24" s="336"/>
      <c r="BL24" s="813"/>
      <c r="BM24" s="426"/>
      <c r="BN24" s="51">
        <f t="shared" si="4"/>
        <v>0</v>
      </c>
      <c r="BO24" s="336"/>
      <c r="BP24" s="336"/>
      <c r="BQ24" s="336"/>
      <c r="BR24" s="336"/>
      <c r="BS24" s="336"/>
      <c r="BT24" s="336"/>
      <c r="BU24" s="821"/>
      <c r="BV24" s="822"/>
      <c r="BW24" s="822"/>
      <c r="BX24" s="822"/>
      <c r="BY24" s="822"/>
      <c r="BZ24" s="822"/>
      <c r="CA24" s="822"/>
      <c r="CB24" s="822"/>
      <c r="CC24" s="823"/>
    </row>
    <row r="25" spans="1:81" s="58" customFormat="1" ht="40.200000000000003" customHeight="1" x14ac:dyDescent="0.3">
      <c r="A25" s="34"/>
      <c r="B25" s="907"/>
      <c r="C25" s="1237"/>
      <c r="D25" s="872"/>
      <c r="E25" s="852"/>
      <c r="F25" s="852"/>
      <c r="G25" s="852"/>
      <c r="H25" s="852"/>
      <c r="I25" s="852"/>
      <c r="J25" s="813"/>
      <c r="K25" s="855"/>
      <c r="L25" s="858"/>
      <c r="M25" s="861"/>
      <c r="N25" s="837"/>
      <c r="O25" s="840"/>
      <c r="P25" s="864"/>
      <c r="Q25" s="867"/>
      <c r="R25" s="813"/>
      <c r="S25" s="39"/>
      <c r="T25" s="236"/>
      <c r="U25" s="236"/>
      <c r="V25" s="236"/>
      <c r="W25" s="39"/>
      <c r="X25" s="31"/>
      <c r="Y25" s="31"/>
      <c r="Z25" s="31"/>
      <c r="AA25" s="31"/>
      <c r="AB25" s="813"/>
      <c r="AC25" s="828"/>
      <c r="AD25" s="1000"/>
      <c r="AE25" s="1000"/>
      <c r="AF25" s="51">
        <f t="shared" si="0"/>
        <v>0</v>
      </c>
      <c r="AG25" s="51">
        <f t="shared" si="0"/>
        <v>0</v>
      </c>
      <c r="AH25" s="51">
        <f t="shared" si="0"/>
        <v>0</v>
      </c>
      <c r="AI25" s="51">
        <f t="shared" si="0"/>
        <v>0</v>
      </c>
      <c r="AJ25" s="51">
        <f t="shared" si="0"/>
        <v>0</v>
      </c>
      <c r="AK25" s="813"/>
      <c r="AL25" s="991"/>
      <c r="AM25" s="51">
        <f t="shared" si="1"/>
        <v>0</v>
      </c>
      <c r="AN25" s="336"/>
      <c r="AO25" s="336"/>
      <c r="AP25" s="336"/>
      <c r="AQ25" s="336"/>
      <c r="AR25" s="336"/>
      <c r="AS25" s="336"/>
      <c r="AT25" s="813"/>
      <c r="AU25" s="994"/>
      <c r="AV25" s="51">
        <f t="shared" si="2"/>
        <v>0</v>
      </c>
      <c r="AW25" s="336"/>
      <c r="AX25" s="336"/>
      <c r="AY25" s="336"/>
      <c r="AZ25" s="336"/>
      <c r="BA25" s="336"/>
      <c r="BB25" s="336"/>
      <c r="BC25" s="813"/>
      <c r="BD25" s="425"/>
      <c r="BE25" s="51">
        <f t="shared" si="3"/>
        <v>0</v>
      </c>
      <c r="BF25" s="336"/>
      <c r="BG25" s="336"/>
      <c r="BH25" s="336"/>
      <c r="BI25" s="336"/>
      <c r="BJ25" s="336"/>
      <c r="BK25" s="336"/>
      <c r="BL25" s="813"/>
      <c r="BM25" s="426"/>
      <c r="BN25" s="51">
        <f t="shared" si="4"/>
        <v>0</v>
      </c>
      <c r="BO25" s="336"/>
      <c r="BP25" s="336"/>
      <c r="BQ25" s="336"/>
      <c r="BR25" s="336"/>
      <c r="BS25" s="336"/>
      <c r="BT25" s="336"/>
      <c r="BU25" s="821"/>
      <c r="BV25" s="822"/>
      <c r="BW25" s="822"/>
      <c r="BX25" s="822"/>
      <c r="BY25" s="822"/>
      <c r="BZ25" s="822"/>
      <c r="CA25" s="822"/>
      <c r="CB25" s="822"/>
      <c r="CC25" s="823"/>
    </row>
    <row r="26" spans="1:81" s="58" customFormat="1" ht="40.200000000000003" customHeight="1" thickBot="1" x14ac:dyDescent="0.35">
      <c r="A26" s="34"/>
      <c r="B26" s="907"/>
      <c r="C26" s="1237"/>
      <c r="D26" s="873"/>
      <c r="E26" s="853"/>
      <c r="F26" s="853"/>
      <c r="G26" s="853"/>
      <c r="H26" s="853"/>
      <c r="I26" s="853"/>
      <c r="J26" s="814"/>
      <c r="K26" s="856"/>
      <c r="L26" s="859"/>
      <c r="M26" s="862"/>
      <c r="N26" s="838"/>
      <c r="O26" s="841"/>
      <c r="P26" s="865"/>
      <c r="Q26" s="874"/>
      <c r="R26" s="814"/>
      <c r="S26" s="232"/>
      <c r="T26" s="237"/>
      <c r="U26" s="237"/>
      <c r="V26" s="237"/>
      <c r="W26" s="232"/>
      <c r="X26" s="260"/>
      <c r="Y26" s="260"/>
      <c r="Z26" s="260"/>
      <c r="AA26" s="260"/>
      <c r="AB26" s="814"/>
      <c r="AC26" s="829"/>
      <c r="AD26" s="1001"/>
      <c r="AE26" s="1001"/>
      <c r="AF26" s="46">
        <f t="shared" si="0"/>
        <v>0</v>
      </c>
      <c r="AG26" s="46">
        <f t="shared" si="0"/>
        <v>0</v>
      </c>
      <c r="AH26" s="46">
        <f t="shared" si="0"/>
        <v>0</v>
      </c>
      <c r="AI26" s="46">
        <f t="shared" si="0"/>
        <v>0</v>
      </c>
      <c r="AJ26" s="46">
        <f t="shared" si="0"/>
        <v>0</v>
      </c>
      <c r="AK26" s="814"/>
      <c r="AL26" s="992"/>
      <c r="AM26" s="46">
        <f t="shared" si="1"/>
        <v>0</v>
      </c>
      <c r="AN26" s="37"/>
      <c r="AO26" s="37"/>
      <c r="AP26" s="37"/>
      <c r="AQ26" s="37"/>
      <c r="AR26" s="37"/>
      <c r="AS26" s="37"/>
      <c r="AT26" s="814"/>
      <c r="AU26" s="995"/>
      <c r="AV26" s="46">
        <f t="shared" si="2"/>
        <v>0</v>
      </c>
      <c r="AW26" s="37"/>
      <c r="AX26" s="37"/>
      <c r="AY26" s="37"/>
      <c r="AZ26" s="37"/>
      <c r="BA26" s="37"/>
      <c r="BB26" s="37"/>
      <c r="BC26" s="814"/>
      <c r="BD26" s="56"/>
      <c r="BE26" s="46">
        <f t="shared" si="3"/>
        <v>0</v>
      </c>
      <c r="BF26" s="37"/>
      <c r="BG26" s="37"/>
      <c r="BH26" s="37"/>
      <c r="BI26" s="37"/>
      <c r="BJ26" s="37"/>
      <c r="BK26" s="37"/>
      <c r="BL26" s="814"/>
      <c r="BM26" s="43"/>
      <c r="BN26" s="46">
        <f t="shared" si="4"/>
        <v>0</v>
      </c>
      <c r="BO26" s="37"/>
      <c r="BP26" s="37"/>
      <c r="BQ26" s="37"/>
      <c r="BR26" s="37"/>
      <c r="BS26" s="37"/>
      <c r="BT26" s="37"/>
      <c r="BU26" s="824"/>
      <c r="BV26" s="825"/>
      <c r="BW26" s="825"/>
      <c r="BX26" s="825"/>
      <c r="BY26" s="825"/>
      <c r="BZ26" s="825"/>
      <c r="CA26" s="825"/>
      <c r="CB26" s="825"/>
      <c r="CC26" s="826"/>
    </row>
    <row r="27" spans="1:81" s="58" customFormat="1" ht="40.200000000000003" customHeight="1" thickTop="1" x14ac:dyDescent="0.3">
      <c r="A27" s="34"/>
      <c r="B27" s="907"/>
      <c r="C27" s="1237"/>
      <c r="D27" s="871"/>
      <c r="E27" s="851"/>
      <c r="F27" s="851"/>
      <c r="G27" s="851"/>
      <c r="H27" s="851"/>
      <c r="I27" s="851"/>
      <c r="J27" s="812">
        <v>724</v>
      </c>
      <c r="K27" s="854" t="str">
        <f>+[19]Metas!K834</f>
        <v>Encuentros Departamental de Coordinadores Municipales para la Gestión del Riesgo de desastres</v>
      </c>
      <c r="L27" s="857">
        <v>4</v>
      </c>
      <c r="M27" s="860">
        <f>SUM(N27:Q27)</f>
        <v>4</v>
      </c>
      <c r="N27" s="836">
        <v>1</v>
      </c>
      <c r="O27" s="839">
        <v>1</v>
      </c>
      <c r="P27" s="863">
        <v>1</v>
      </c>
      <c r="Q27" s="866">
        <v>1</v>
      </c>
      <c r="R27" s="812">
        <f>+$J27</f>
        <v>724</v>
      </c>
      <c r="S27" s="354" t="s">
        <v>7639</v>
      </c>
      <c r="T27" s="235" t="s">
        <v>3821</v>
      </c>
      <c r="U27" s="235" t="s">
        <v>3828</v>
      </c>
      <c r="V27" s="235" t="s">
        <v>3830</v>
      </c>
      <c r="W27" s="231" t="s">
        <v>7640</v>
      </c>
      <c r="X27" s="256">
        <v>44958</v>
      </c>
      <c r="Y27" s="256">
        <v>45280</v>
      </c>
      <c r="Z27" s="256"/>
      <c r="AA27" s="256"/>
      <c r="AB27" s="812">
        <f t="shared" ref="AB27" si="11">+$J27</f>
        <v>724</v>
      </c>
      <c r="AC27" s="827">
        <f t="shared" ref="AC27" si="12">+L27</f>
        <v>4</v>
      </c>
      <c r="AD27" s="999">
        <f t="shared" si="5"/>
        <v>95</v>
      </c>
      <c r="AE27" s="999">
        <f t="shared" si="5"/>
        <v>70</v>
      </c>
      <c r="AF27" s="44">
        <f t="shared" si="5"/>
        <v>0</v>
      </c>
      <c r="AG27" s="44">
        <f t="shared" si="5"/>
        <v>0</v>
      </c>
      <c r="AH27" s="44">
        <f t="shared" si="5"/>
        <v>0</v>
      </c>
      <c r="AI27" s="999">
        <f t="shared" si="5"/>
        <v>25</v>
      </c>
      <c r="AJ27" s="44">
        <f t="shared" si="5"/>
        <v>0</v>
      </c>
      <c r="AK27" s="812">
        <f t="shared" ref="AK27" si="13">+$J27</f>
        <v>724</v>
      </c>
      <c r="AL27" s="830">
        <f>+N27</f>
        <v>1</v>
      </c>
      <c r="AM27" s="44">
        <f t="shared" si="1"/>
        <v>23.75</v>
      </c>
      <c r="AN27" s="47">
        <v>17.5</v>
      </c>
      <c r="AO27" s="47">
        <v>0</v>
      </c>
      <c r="AP27" s="47">
        <v>0</v>
      </c>
      <c r="AQ27" s="47">
        <v>0</v>
      </c>
      <c r="AR27" s="47">
        <v>6.25</v>
      </c>
      <c r="AS27" s="47">
        <v>0</v>
      </c>
      <c r="AT27" s="812">
        <f t="shared" ref="AT27" si="14">+$J27</f>
        <v>724</v>
      </c>
      <c r="AU27" s="833">
        <f>+O27</f>
        <v>1</v>
      </c>
      <c r="AV27" s="44">
        <f t="shared" si="2"/>
        <v>23.75</v>
      </c>
      <c r="AW27" s="47">
        <v>17.5</v>
      </c>
      <c r="AX27" s="47">
        <v>0</v>
      </c>
      <c r="AY27" s="47">
        <v>0</v>
      </c>
      <c r="AZ27" s="47">
        <v>0</v>
      </c>
      <c r="BA27" s="47">
        <v>6.25</v>
      </c>
      <c r="BB27" s="47">
        <v>0</v>
      </c>
      <c r="BC27" s="812">
        <f t="shared" ref="BC27" si="15">+$J27</f>
        <v>724</v>
      </c>
      <c r="BD27" s="809">
        <f>+P27</f>
        <v>1</v>
      </c>
      <c r="BE27" s="44">
        <f t="shared" si="3"/>
        <v>23.75</v>
      </c>
      <c r="BF27" s="47">
        <v>17.5</v>
      </c>
      <c r="BG27" s="47">
        <v>0</v>
      </c>
      <c r="BH27" s="47">
        <v>0</v>
      </c>
      <c r="BI27" s="47">
        <v>0</v>
      </c>
      <c r="BJ27" s="47">
        <v>6.25</v>
      </c>
      <c r="BK27" s="47">
        <v>0</v>
      </c>
      <c r="BL27" s="812">
        <f t="shared" ref="BL27" si="16">+$J27</f>
        <v>724</v>
      </c>
      <c r="BM27" s="815">
        <f>+Q27</f>
        <v>1</v>
      </c>
      <c r="BN27" s="44">
        <f t="shared" si="4"/>
        <v>23.75</v>
      </c>
      <c r="BO27" s="47">
        <v>17.5</v>
      </c>
      <c r="BP27" s="47">
        <v>0</v>
      </c>
      <c r="BQ27" s="47">
        <v>0</v>
      </c>
      <c r="BR27" s="47">
        <v>0</v>
      </c>
      <c r="BS27" s="47">
        <v>6.25</v>
      </c>
      <c r="BT27" s="47">
        <v>0</v>
      </c>
      <c r="BU27" s="818"/>
      <c r="BV27" s="819"/>
      <c r="BW27" s="819"/>
      <c r="BX27" s="819"/>
      <c r="BY27" s="819"/>
      <c r="BZ27" s="819"/>
      <c r="CA27" s="819"/>
      <c r="CB27" s="819"/>
      <c r="CC27" s="820"/>
    </row>
    <row r="28" spans="1:81" s="58" customFormat="1" ht="40.200000000000003" customHeight="1" x14ac:dyDescent="0.3">
      <c r="A28" s="34"/>
      <c r="B28" s="907"/>
      <c r="C28" s="1237"/>
      <c r="D28" s="872"/>
      <c r="E28" s="852"/>
      <c r="F28" s="852"/>
      <c r="G28" s="852"/>
      <c r="H28" s="852"/>
      <c r="I28" s="852"/>
      <c r="J28" s="813"/>
      <c r="K28" s="855"/>
      <c r="L28" s="858"/>
      <c r="M28" s="861"/>
      <c r="N28" s="837"/>
      <c r="O28" s="840"/>
      <c r="P28" s="864"/>
      <c r="Q28" s="867"/>
      <c r="R28" s="813"/>
      <c r="S28" s="39"/>
      <c r="T28" s="236"/>
      <c r="U28" s="236"/>
      <c r="V28" s="236"/>
      <c r="W28" s="39"/>
      <c r="X28" s="31"/>
      <c r="Y28" s="31"/>
      <c r="Z28" s="31"/>
      <c r="AA28" s="31"/>
      <c r="AB28" s="813"/>
      <c r="AC28" s="828"/>
      <c r="AD28" s="1000"/>
      <c r="AE28" s="1000"/>
      <c r="AF28" s="51">
        <f t="shared" si="5"/>
        <v>0</v>
      </c>
      <c r="AG28" s="51">
        <f t="shared" si="5"/>
        <v>0</v>
      </c>
      <c r="AH28" s="51">
        <f t="shared" si="5"/>
        <v>0</v>
      </c>
      <c r="AI28" s="1000"/>
      <c r="AJ28" s="51">
        <f t="shared" si="5"/>
        <v>0</v>
      </c>
      <c r="AK28" s="813"/>
      <c r="AL28" s="831"/>
      <c r="AM28" s="51">
        <f t="shared" si="1"/>
        <v>0</v>
      </c>
      <c r="AN28" s="257"/>
      <c r="AO28" s="257"/>
      <c r="AP28" s="257"/>
      <c r="AQ28" s="257"/>
      <c r="AR28" s="257"/>
      <c r="AS28" s="257"/>
      <c r="AT28" s="813"/>
      <c r="AU28" s="834"/>
      <c r="AV28" s="51">
        <f t="shared" si="2"/>
        <v>0</v>
      </c>
      <c r="AW28" s="257"/>
      <c r="AX28" s="257"/>
      <c r="AY28" s="257"/>
      <c r="AZ28" s="257"/>
      <c r="BA28" s="257"/>
      <c r="BB28" s="257"/>
      <c r="BC28" s="813"/>
      <c r="BD28" s="810"/>
      <c r="BE28" s="51">
        <f t="shared" si="3"/>
        <v>0</v>
      </c>
      <c r="BF28" s="257"/>
      <c r="BG28" s="257"/>
      <c r="BH28" s="257"/>
      <c r="BI28" s="257"/>
      <c r="BJ28" s="257"/>
      <c r="BK28" s="257"/>
      <c r="BL28" s="813"/>
      <c r="BM28" s="816"/>
      <c r="BN28" s="51">
        <f t="shared" si="4"/>
        <v>0</v>
      </c>
      <c r="BO28" s="257"/>
      <c r="BP28" s="257"/>
      <c r="BQ28" s="257"/>
      <c r="BR28" s="257"/>
      <c r="BS28" s="257"/>
      <c r="BT28" s="257"/>
      <c r="BU28" s="821"/>
      <c r="BV28" s="822"/>
      <c r="BW28" s="822"/>
      <c r="BX28" s="822"/>
      <c r="BY28" s="822"/>
      <c r="BZ28" s="822"/>
      <c r="CA28" s="822"/>
      <c r="CB28" s="822"/>
      <c r="CC28" s="823"/>
    </row>
    <row r="29" spans="1:81" s="58" customFormat="1" ht="40.200000000000003" customHeight="1" x14ac:dyDescent="0.3">
      <c r="A29" s="34"/>
      <c r="B29" s="907"/>
      <c r="C29" s="1237"/>
      <c r="D29" s="872"/>
      <c r="E29" s="852"/>
      <c r="F29" s="852"/>
      <c r="G29" s="852"/>
      <c r="H29" s="852"/>
      <c r="I29" s="852"/>
      <c r="J29" s="813"/>
      <c r="K29" s="855"/>
      <c r="L29" s="858"/>
      <c r="M29" s="861"/>
      <c r="N29" s="837"/>
      <c r="O29" s="840"/>
      <c r="P29" s="864"/>
      <c r="Q29" s="867"/>
      <c r="R29" s="813"/>
      <c r="S29" s="39"/>
      <c r="T29" s="236"/>
      <c r="U29" s="236"/>
      <c r="V29" s="236"/>
      <c r="W29" s="39"/>
      <c r="X29" s="31"/>
      <c r="Y29" s="31"/>
      <c r="Z29" s="31"/>
      <c r="AA29" s="31"/>
      <c r="AB29" s="813"/>
      <c r="AC29" s="828"/>
      <c r="AD29" s="1000"/>
      <c r="AE29" s="1000"/>
      <c r="AF29" s="51">
        <f t="shared" si="5"/>
        <v>0</v>
      </c>
      <c r="AG29" s="51">
        <f t="shared" si="5"/>
        <v>0</v>
      </c>
      <c r="AH29" s="51">
        <f t="shared" si="5"/>
        <v>0</v>
      </c>
      <c r="AI29" s="1000"/>
      <c r="AJ29" s="51">
        <f t="shared" si="5"/>
        <v>0</v>
      </c>
      <c r="AK29" s="813"/>
      <c r="AL29" s="831"/>
      <c r="AM29" s="51">
        <f t="shared" si="1"/>
        <v>0</v>
      </c>
      <c r="AN29" s="257"/>
      <c r="AO29" s="257"/>
      <c r="AP29" s="257"/>
      <c r="AQ29" s="257"/>
      <c r="AR29" s="257"/>
      <c r="AS29" s="257"/>
      <c r="AT29" s="813"/>
      <c r="AU29" s="834"/>
      <c r="AV29" s="51">
        <f t="shared" si="2"/>
        <v>0</v>
      </c>
      <c r="AW29" s="257"/>
      <c r="AX29" s="257"/>
      <c r="AY29" s="257"/>
      <c r="AZ29" s="257"/>
      <c r="BA29" s="257"/>
      <c r="BB29" s="257"/>
      <c r="BC29" s="813"/>
      <c r="BD29" s="810"/>
      <c r="BE29" s="51">
        <f t="shared" si="3"/>
        <v>0</v>
      </c>
      <c r="BF29" s="257"/>
      <c r="BG29" s="257"/>
      <c r="BH29" s="257"/>
      <c r="BI29" s="257"/>
      <c r="BJ29" s="257"/>
      <c r="BK29" s="257"/>
      <c r="BL29" s="813"/>
      <c r="BM29" s="816"/>
      <c r="BN29" s="51">
        <f t="shared" si="4"/>
        <v>0</v>
      </c>
      <c r="BO29" s="257"/>
      <c r="BP29" s="257"/>
      <c r="BQ29" s="257"/>
      <c r="BR29" s="257"/>
      <c r="BS29" s="257"/>
      <c r="BT29" s="257"/>
      <c r="BU29" s="821"/>
      <c r="BV29" s="822"/>
      <c r="BW29" s="822"/>
      <c r="BX29" s="822"/>
      <c r="BY29" s="822"/>
      <c r="BZ29" s="822"/>
      <c r="CA29" s="822"/>
      <c r="CB29" s="822"/>
      <c r="CC29" s="823"/>
    </row>
    <row r="30" spans="1:81" s="58" customFormat="1" ht="40.200000000000003" customHeight="1" thickBot="1" x14ac:dyDescent="0.35">
      <c r="A30" s="34"/>
      <c r="B30" s="908"/>
      <c r="C30" s="1238"/>
      <c r="D30" s="873"/>
      <c r="E30" s="853"/>
      <c r="F30" s="853"/>
      <c r="G30" s="853"/>
      <c r="H30" s="853"/>
      <c r="I30" s="853"/>
      <c r="J30" s="814"/>
      <c r="K30" s="856"/>
      <c r="L30" s="859"/>
      <c r="M30" s="862"/>
      <c r="N30" s="838"/>
      <c r="O30" s="841"/>
      <c r="P30" s="865"/>
      <c r="Q30" s="874"/>
      <c r="R30" s="814"/>
      <c r="S30" s="232"/>
      <c r="T30" s="237"/>
      <c r="U30" s="237"/>
      <c r="V30" s="237"/>
      <c r="W30" s="232"/>
      <c r="X30" s="260"/>
      <c r="Y30" s="260"/>
      <c r="Z30" s="260"/>
      <c r="AA30" s="260"/>
      <c r="AB30" s="814"/>
      <c r="AC30" s="829"/>
      <c r="AD30" s="1001"/>
      <c r="AE30" s="1001"/>
      <c r="AF30" s="46">
        <f t="shared" si="5"/>
        <v>0</v>
      </c>
      <c r="AG30" s="46">
        <f t="shared" si="5"/>
        <v>0</v>
      </c>
      <c r="AH30" s="46">
        <f t="shared" si="5"/>
        <v>0</v>
      </c>
      <c r="AI30" s="1001"/>
      <c r="AJ30" s="46">
        <f t="shared" si="5"/>
        <v>0</v>
      </c>
      <c r="AK30" s="814"/>
      <c r="AL30" s="832"/>
      <c r="AM30" s="46">
        <f t="shared" si="1"/>
        <v>0</v>
      </c>
      <c r="AN30" s="49"/>
      <c r="AO30" s="49"/>
      <c r="AP30" s="49"/>
      <c r="AQ30" s="49"/>
      <c r="AR30" s="49"/>
      <c r="AS30" s="49"/>
      <c r="AT30" s="814"/>
      <c r="AU30" s="835"/>
      <c r="AV30" s="46">
        <f t="shared" si="2"/>
        <v>0</v>
      </c>
      <c r="AW30" s="49"/>
      <c r="AX30" s="49"/>
      <c r="AY30" s="49"/>
      <c r="AZ30" s="49"/>
      <c r="BA30" s="49"/>
      <c r="BB30" s="49"/>
      <c r="BC30" s="814"/>
      <c r="BD30" s="811"/>
      <c r="BE30" s="46">
        <f t="shared" si="3"/>
        <v>0</v>
      </c>
      <c r="BF30" s="49"/>
      <c r="BG30" s="49"/>
      <c r="BH30" s="49"/>
      <c r="BI30" s="49"/>
      <c r="BJ30" s="49"/>
      <c r="BK30" s="49"/>
      <c r="BL30" s="814"/>
      <c r="BM30" s="817"/>
      <c r="BN30" s="46">
        <f t="shared" si="4"/>
        <v>0</v>
      </c>
      <c r="BO30" s="49"/>
      <c r="BP30" s="49"/>
      <c r="BQ30" s="49"/>
      <c r="BR30" s="49"/>
      <c r="BS30" s="49"/>
      <c r="BT30" s="49"/>
      <c r="BU30" s="824"/>
      <c r="BV30" s="825"/>
      <c r="BW30" s="825"/>
      <c r="BX30" s="825"/>
      <c r="BY30" s="825"/>
      <c r="BZ30" s="825"/>
      <c r="CA30" s="825"/>
      <c r="CB30" s="825"/>
      <c r="CC30" s="826"/>
    </row>
    <row r="31" spans="1:81" s="58" customFormat="1" ht="40.200000000000003" customHeight="1" thickTop="1" x14ac:dyDescent="0.3">
      <c r="A31" s="34"/>
      <c r="B31" s="906" t="s">
        <v>1133</v>
      </c>
      <c r="C31" s="868" t="s">
        <v>1136</v>
      </c>
      <c r="D31" s="871"/>
      <c r="E31" s="851"/>
      <c r="F31" s="851"/>
      <c r="G31" s="851"/>
      <c r="H31" s="851"/>
      <c r="I31" s="851"/>
      <c r="J31" s="812">
        <v>725</v>
      </c>
      <c r="K31" s="854" t="str">
        <f>+[19]Metas!K836</f>
        <v>Estudios de Riesgo a través de consultorías o convenios con Universidades.</v>
      </c>
      <c r="L31" s="857">
        <v>4</v>
      </c>
      <c r="M31" s="860">
        <f>SUM(N31:Q31)</f>
        <v>4</v>
      </c>
      <c r="N31" s="836"/>
      <c r="O31" s="839">
        <v>2</v>
      </c>
      <c r="P31" s="863">
        <v>2</v>
      </c>
      <c r="Q31" s="866"/>
      <c r="R31" s="812">
        <f>+$J31</f>
        <v>725</v>
      </c>
      <c r="S31" s="354" t="s">
        <v>7641</v>
      </c>
      <c r="T31" s="235" t="s">
        <v>3821</v>
      </c>
      <c r="U31" s="235" t="s">
        <v>3827</v>
      </c>
      <c r="V31" s="235" t="s">
        <v>3830</v>
      </c>
      <c r="W31" s="231" t="s">
        <v>7642</v>
      </c>
      <c r="X31" s="256">
        <v>45017</v>
      </c>
      <c r="Y31" s="256">
        <v>44834</v>
      </c>
      <c r="Z31" s="256"/>
      <c r="AA31" s="256"/>
      <c r="AB31" s="812">
        <f t="shared" ref="AB31" si="17">+$J31</f>
        <v>725</v>
      </c>
      <c r="AC31" s="827">
        <f t="shared" ref="AC31" si="18">+L31</f>
        <v>4</v>
      </c>
      <c r="AD31" s="999">
        <f t="shared" si="5"/>
        <v>295</v>
      </c>
      <c r="AE31" s="999">
        <f t="shared" si="5"/>
        <v>50</v>
      </c>
      <c r="AF31" s="44">
        <f t="shared" si="5"/>
        <v>0</v>
      </c>
      <c r="AG31" s="44">
        <f t="shared" si="5"/>
        <v>0</v>
      </c>
      <c r="AH31" s="44">
        <f t="shared" si="5"/>
        <v>0</v>
      </c>
      <c r="AI31" s="999">
        <f t="shared" si="5"/>
        <v>220</v>
      </c>
      <c r="AJ31" s="999">
        <f t="shared" si="5"/>
        <v>25</v>
      </c>
      <c r="AK31" s="812">
        <f t="shared" ref="AK31" si="19">+$J31</f>
        <v>725</v>
      </c>
      <c r="AL31" s="830">
        <f>+N31</f>
        <v>0</v>
      </c>
      <c r="AM31" s="44">
        <f t="shared" si="1"/>
        <v>0</v>
      </c>
      <c r="AN31" s="47"/>
      <c r="AO31" s="47"/>
      <c r="AP31" s="47"/>
      <c r="AQ31" s="47"/>
      <c r="AR31" s="47"/>
      <c r="AS31" s="47"/>
      <c r="AT31" s="812">
        <f t="shared" ref="AT31" si="20">+$J31</f>
        <v>725</v>
      </c>
      <c r="AU31" s="833">
        <f>+O31</f>
        <v>2</v>
      </c>
      <c r="AV31" s="44">
        <f t="shared" si="2"/>
        <v>150</v>
      </c>
      <c r="AW31" s="47">
        <v>25</v>
      </c>
      <c r="AX31" s="47">
        <v>0</v>
      </c>
      <c r="AY31" s="47">
        <v>0</v>
      </c>
      <c r="AZ31" s="47">
        <v>0</v>
      </c>
      <c r="BA31" s="47">
        <v>110</v>
      </c>
      <c r="BB31" s="47">
        <v>15</v>
      </c>
      <c r="BC31" s="812">
        <f t="shared" ref="BC31" si="21">+$J31</f>
        <v>725</v>
      </c>
      <c r="BD31" s="809">
        <f>+P31</f>
        <v>2</v>
      </c>
      <c r="BE31" s="44">
        <f t="shared" si="3"/>
        <v>145</v>
      </c>
      <c r="BF31" s="47">
        <v>25</v>
      </c>
      <c r="BG31" s="47">
        <v>0</v>
      </c>
      <c r="BH31" s="47">
        <v>0</v>
      </c>
      <c r="BI31" s="47">
        <v>0</v>
      </c>
      <c r="BJ31" s="47">
        <v>110</v>
      </c>
      <c r="BK31" s="47">
        <v>10</v>
      </c>
      <c r="BL31" s="812">
        <f t="shared" ref="BL31" si="22">+$J31</f>
        <v>725</v>
      </c>
      <c r="BM31" s="815">
        <f>+Q31</f>
        <v>0</v>
      </c>
      <c r="BN31" s="44">
        <f t="shared" si="4"/>
        <v>0</v>
      </c>
      <c r="BO31" s="47"/>
      <c r="BP31" s="47"/>
      <c r="BQ31" s="47"/>
      <c r="BR31" s="47"/>
      <c r="BS31" s="47"/>
      <c r="BT31" s="47"/>
      <c r="BU31" s="818"/>
      <c r="BV31" s="819"/>
      <c r="BW31" s="819"/>
      <c r="BX31" s="819"/>
      <c r="BY31" s="819"/>
      <c r="BZ31" s="819"/>
      <c r="CA31" s="819"/>
      <c r="CB31" s="819"/>
      <c r="CC31" s="820"/>
    </row>
    <row r="32" spans="1:81" s="58" customFormat="1" ht="40.200000000000003" customHeight="1" x14ac:dyDescent="0.3">
      <c r="A32" s="34"/>
      <c r="B32" s="907"/>
      <c r="C32" s="869"/>
      <c r="D32" s="872"/>
      <c r="E32" s="852"/>
      <c r="F32" s="852"/>
      <c r="G32" s="852"/>
      <c r="H32" s="852"/>
      <c r="I32" s="852"/>
      <c r="J32" s="813"/>
      <c r="K32" s="855"/>
      <c r="L32" s="858"/>
      <c r="M32" s="861"/>
      <c r="N32" s="837"/>
      <c r="O32" s="840"/>
      <c r="P32" s="864"/>
      <c r="Q32" s="867"/>
      <c r="R32" s="813"/>
      <c r="S32" s="560" t="s">
        <v>7643</v>
      </c>
      <c r="T32" s="393" t="s">
        <v>3821</v>
      </c>
      <c r="U32" s="393" t="s">
        <v>3827</v>
      </c>
      <c r="V32" s="393" t="s">
        <v>3830</v>
      </c>
      <c r="W32" s="261" t="s">
        <v>7642</v>
      </c>
      <c r="X32" s="259">
        <v>45108</v>
      </c>
      <c r="Y32" s="259">
        <v>45199</v>
      </c>
      <c r="Z32" s="31"/>
      <c r="AA32" s="31"/>
      <c r="AB32" s="813"/>
      <c r="AC32" s="828"/>
      <c r="AD32" s="1000"/>
      <c r="AE32" s="1000"/>
      <c r="AF32" s="51">
        <f t="shared" si="5"/>
        <v>0</v>
      </c>
      <c r="AG32" s="51">
        <f t="shared" si="5"/>
        <v>0</v>
      </c>
      <c r="AH32" s="51">
        <f t="shared" si="5"/>
        <v>0</v>
      </c>
      <c r="AI32" s="1000"/>
      <c r="AJ32" s="1000"/>
      <c r="AK32" s="813"/>
      <c r="AL32" s="831"/>
      <c r="AM32" s="51">
        <f t="shared" si="1"/>
        <v>0</v>
      </c>
      <c r="AN32" s="257"/>
      <c r="AO32" s="257"/>
      <c r="AP32" s="257"/>
      <c r="AQ32" s="257"/>
      <c r="AR32" s="257"/>
      <c r="AS32" s="257"/>
      <c r="AT32" s="813"/>
      <c r="AU32" s="834"/>
      <c r="AV32" s="51">
        <f t="shared" si="2"/>
        <v>0</v>
      </c>
      <c r="AW32" s="257"/>
      <c r="AX32" s="257"/>
      <c r="AY32" s="257"/>
      <c r="AZ32" s="257"/>
      <c r="BA32" s="257"/>
      <c r="BB32" s="257"/>
      <c r="BC32" s="813"/>
      <c r="BD32" s="810"/>
      <c r="BE32" s="51">
        <f t="shared" si="3"/>
        <v>0</v>
      </c>
      <c r="BF32" s="257"/>
      <c r="BG32" s="257"/>
      <c r="BH32" s="257"/>
      <c r="BI32" s="257"/>
      <c r="BJ32" s="257"/>
      <c r="BK32" s="257"/>
      <c r="BL32" s="813"/>
      <c r="BM32" s="816"/>
      <c r="BN32" s="51">
        <f t="shared" si="4"/>
        <v>0</v>
      </c>
      <c r="BO32" s="257"/>
      <c r="BP32" s="257"/>
      <c r="BQ32" s="257"/>
      <c r="BR32" s="257"/>
      <c r="BS32" s="257"/>
      <c r="BT32" s="257"/>
      <c r="BU32" s="821"/>
      <c r="BV32" s="822"/>
      <c r="BW32" s="822"/>
      <c r="BX32" s="822"/>
      <c r="BY32" s="822"/>
      <c r="BZ32" s="822"/>
      <c r="CA32" s="822"/>
      <c r="CB32" s="822"/>
      <c r="CC32" s="823"/>
    </row>
    <row r="33" spans="1:81" s="58" customFormat="1" ht="40.200000000000003" customHeight="1" x14ac:dyDescent="0.3">
      <c r="A33" s="34"/>
      <c r="B33" s="907"/>
      <c r="C33" s="869"/>
      <c r="D33" s="872"/>
      <c r="E33" s="852"/>
      <c r="F33" s="852"/>
      <c r="G33" s="852"/>
      <c r="H33" s="852"/>
      <c r="I33" s="852"/>
      <c r="J33" s="813"/>
      <c r="K33" s="855"/>
      <c r="L33" s="858"/>
      <c r="M33" s="861"/>
      <c r="N33" s="837"/>
      <c r="O33" s="840"/>
      <c r="P33" s="864"/>
      <c r="Q33" s="867"/>
      <c r="R33" s="813"/>
      <c r="S33" s="355" t="s">
        <v>7644</v>
      </c>
      <c r="T33" s="236" t="s">
        <v>3821</v>
      </c>
      <c r="U33" s="236" t="s">
        <v>3827</v>
      </c>
      <c r="V33" s="236" t="s">
        <v>3830</v>
      </c>
      <c r="W33" s="39" t="s">
        <v>7645</v>
      </c>
      <c r="X33" s="259">
        <v>45108</v>
      </c>
      <c r="Y33" s="259">
        <v>45199</v>
      </c>
      <c r="Z33" s="31"/>
      <c r="AA33" s="31"/>
      <c r="AB33" s="813"/>
      <c r="AC33" s="828"/>
      <c r="AD33" s="1000"/>
      <c r="AE33" s="1000"/>
      <c r="AF33" s="51">
        <f t="shared" si="5"/>
        <v>0</v>
      </c>
      <c r="AG33" s="51">
        <f t="shared" si="5"/>
        <v>0</v>
      </c>
      <c r="AH33" s="51">
        <f t="shared" si="5"/>
        <v>0</v>
      </c>
      <c r="AI33" s="1000"/>
      <c r="AJ33" s="1000"/>
      <c r="AK33" s="813"/>
      <c r="AL33" s="831"/>
      <c r="AM33" s="51">
        <f t="shared" si="1"/>
        <v>0</v>
      </c>
      <c r="AN33" s="257"/>
      <c r="AO33" s="257"/>
      <c r="AP33" s="257"/>
      <c r="AQ33" s="257"/>
      <c r="AR33" s="257"/>
      <c r="AS33" s="257"/>
      <c r="AT33" s="813"/>
      <c r="AU33" s="834"/>
      <c r="AV33" s="51">
        <f t="shared" si="2"/>
        <v>0</v>
      </c>
      <c r="AW33" s="257"/>
      <c r="AX33" s="257"/>
      <c r="AY33" s="257"/>
      <c r="AZ33" s="257"/>
      <c r="BA33" s="257"/>
      <c r="BB33" s="257"/>
      <c r="BC33" s="813"/>
      <c r="BD33" s="810"/>
      <c r="BE33" s="51">
        <f t="shared" si="3"/>
        <v>0</v>
      </c>
      <c r="BF33" s="257"/>
      <c r="BG33" s="257"/>
      <c r="BH33" s="257"/>
      <c r="BI33" s="257"/>
      <c r="BJ33" s="257"/>
      <c r="BK33" s="257"/>
      <c r="BL33" s="813"/>
      <c r="BM33" s="816"/>
      <c r="BN33" s="51">
        <f t="shared" si="4"/>
        <v>0</v>
      </c>
      <c r="BO33" s="257"/>
      <c r="BP33" s="257"/>
      <c r="BQ33" s="257"/>
      <c r="BR33" s="257"/>
      <c r="BS33" s="257"/>
      <c r="BT33" s="257"/>
      <c r="BU33" s="821"/>
      <c r="BV33" s="822"/>
      <c r="BW33" s="822"/>
      <c r="BX33" s="822"/>
      <c r="BY33" s="822"/>
      <c r="BZ33" s="822"/>
      <c r="CA33" s="822"/>
      <c r="CB33" s="822"/>
      <c r="CC33" s="823"/>
    </row>
    <row r="34" spans="1:81" s="58" customFormat="1" ht="40.200000000000003" customHeight="1" thickBot="1" x14ac:dyDescent="0.35">
      <c r="A34" s="34"/>
      <c r="B34" s="907"/>
      <c r="C34" s="869"/>
      <c r="D34" s="873"/>
      <c r="E34" s="853"/>
      <c r="F34" s="853"/>
      <c r="G34" s="853"/>
      <c r="H34" s="853"/>
      <c r="I34" s="853"/>
      <c r="J34" s="814"/>
      <c r="K34" s="856"/>
      <c r="L34" s="859"/>
      <c r="M34" s="862"/>
      <c r="N34" s="838"/>
      <c r="O34" s="841"/>
      <c r="P34" s="865"/>
      <c r="Q34" s="874"/>
      <c r="R34" s="814"/>
      <c r="S34" s="232"/>
      <c r="T34" s="237"/>
      <c r="U34" s="237"/>
      <c r="V34" s="237"/>
      <c r="W34" s="232"/>
      <c r="X34" s="260"/>
      <c r="Y34" s="260"/>
      <c r="Z34" s="260"/>
      <c r="AA34" s="260"/>
      <c r="AB34" s="814"/>
      <c r="AC34" s="829"/>
      <c r="AD34" s="1001"/>
      <c r="AE34" s="1001"/>
      <c r="AF34" s="46">
        <f t="shared" si="5"/>
        <v>0</v>
      </c>
      <c r="AG34" s="46">
        <f t="shared" si="5"/>
        <v>0</v>
      </c>
      <c r="AH34" s="46">
        <f t="shared" si="5"/>
        <v>0</v>
      </c>
      <c r="AI34" s="1001"/>
      <c r="AJ34" s="1001"/>
      <c r="AK34" s="814"/>
      <c r="AL34" s="832"/>
      <c r="AM34" s="46">
        <f t="shared" si="1"/>
        <v>0</v>
      </c>
      <c r="AN34" s="49"/>
      <c r="AO34" s="49"/>
      <c r="AP34" s="49"/>
      <c r="AQ34" s="49"/>
      <c r="AR34" s="49"/>
      <c r="AS34" s="49"/>
      <c r="AT34" s="814"/>
      <c r="AU34" s="835"/>
      <c r="AV34" s="46">
        <f t="shared" si="2"/>
        <v>0</v>
      </c>
      <c r="AW34" s="49"/>
      <c r="AX34" s="49"/>
      <c r="AY34" s="49"/>
      <c r="AZ34" s="49"/>
      <c r="BA34" s="49"/>
      <c r="BB34" s="49"/>
      <c r="BC34" s="814"/>
      <c r="BD34" s="811"/>
      <c r="BE34" s="46">
        <f t="shared" si="3"/>
        <v>0</v>
      </c>
      <c r="BF34" s="49"/>
      <c r="BG34" s="49"/>
      <c r="BH34" s="49"/>
      <c r="BI34" s="49"/>
      <c r="BJ34" s="49"/>
      <c r="BK34" s="49"/>
      <c r="BL34" s="814"/>
      <c r="BM34" s="817"/>
      <c r="BN34" s="46">
        <f t="shared" si="4"/>
        <v>0</v>
      </c>
      <c r="BO34" s="49"/>
      <c r="BP34" s="49"/>
      <c r="BQ34" s="49"/>
      <c r="BR34" s="49"/>
      <c r="BS34" s="49"/>
      <c r="BT34" s="49"/>
      <c r="BU34" s="824"/>
      <c r="BV34" s="825"/>
      <c r="BW34" s="825"/>
      <c r="BX34" s="825"/>
      <c r="BY34" s="825"/>
      <c r="BZ34" s="825"/>
      <c r="CA34" s="825"/>
      <c r="CB34" s="825"/>
      <c r="CC34" s="826"/>
    </row>
    <row r="35" spans="1:81" s="58" customFormat="1" ht="40.200000000000003" customHeight="1" thickTop="1" x14ac:dyDescent="0.3">
      <c r="A35" s="34"/>
      <c r="B35" s="907"/>
      <c r="C35" s="869"/>
      <c r="D35" s="871"/>
      <c r="E35" s="851"/>
      <c r="F35" s="851"/>
      <c r="G35" s="851"/>
      <c r="H35" s="851"/>
      <c r="I35" s="851"/>
      <c r="J35" s="812">
        <v>726</v>
      </c>
      <c r="K35" s="854" t="str">
        <f>+[19]Metas!K837</f>
        <v>Histórico de eventos del Departamento realizado</v>
      </c>
      <c r="L35" s="857">
        <v>1</v>
      </c>
      <c r="M35" s="860">
        <f>SUM(N35:Q35)</f>
        <v>1</v>
      </c>
      <c r="N35" s="836"/>
      <c r="O35" s="839"/>
      <c r="P35" s="863"/>
      <c r="Q35" s="866">
        <v>1</v>
      </c>
      <c r="R35" s="812">
        <f>+$J35</f>
        <v>726</v>
      </c>
      <c r="S35" s="354" t="s">
        <v>7646</v>
      </c>
      <c r="T35" s="235" t="s">
        <v>3821</v>
      </c>
      <c r="U35" s="235" t="s">
        <v>3827</v>
      </c>
      <c r="V35" s="235" t="s">
        <v>3830</v>
      </c>
      <c r="W35" s="231" t="s">
        <v>7647</v>
      </c>
      <c r="X35" s="256">
        <v>44958</v>
      </c>
      <c r="Y35" s="256">
        <v>45291</v>
      </c>
      <c r="Z35" s="256"/>
      <c r="AA35" s="256"/>
      <c r="AB35" s="812">
        <f t="shared" ref="AB35" si="23">+$J35</f>
        <v>726</v>
      </c>
      <c r="AC35" s="827">
        <f t="shared" ref="AC35" si="24">+L35</f>
        <v>1</v>
      </c>
      <c r="AD35" s="999">
        <f t="shared" ref="AD35:AJ71" si="25">+AM35+AV35+BE35+BN35</f>
        <v>80</v>
      </c>
      <c r="AE35" s="999">
        <f t="shared" si="25"/>
        <v>80</v>
      </c>
      <c r="AF35" s="44">
        <f t="shared" si="25"/>
        <v>0</v>
      </c>
      <c r="AG35" s="44">
        <f t="shared" si="25"/>
        <v>0</v>
      </c>
      <c r="AH35" s="44">
        <f t="shared" si="25"/>
        <v>0</v>
      </c>
      <c r="AI35" s="44">
        <f t="shared" si="25"/>
        <v>0</v>
      </c>
      <c r="AJ35" s="44">
        <f t="shared" si="25"/>
        <v>0</v>
      </c>
      <c r="AK35" s="812">
        <f t="shared" ref="AK35" si="26">+$J35</f>
        <v>726</v>
      </c>
      <c r="AL35" s="830">
        <f>+N35</f>
        <v>0</v>
      </c>
      <c r="AM35" s="44">
        <f t="shared" si="1"/>
        <v>0</v>
      </c>
      <c r="AN35" s="47"/>
      <c r="AO35" s="47"/>
      <c r="AP35" s="47"/>
      <c r="AQ35" s="47"/>
      <c r="AR35" s="47"/>
      <c r="AS35" s="47"/>
      <c r="AT35" s="812">
        <f t="shared" ref="AT35" si="27">+$J35</f>
        <v>726</v>
      </c>
      <c r="AU35" s="833">
        <f>+O35</f>
        <v>0</v>
      </c>
      <c r="AV35" s="44">
        <f t="shared" si="2"/>
        <v>0</v>
      </c>
      <c r="AW35" s="47"/>
      <c r="AX35" s="47"/>
      <c r="AY35" s="47"/>
      <c r="AZ35" s="47"/>
      <c r="BA35" s="47"/>
      <c r="BB35" s="47"/>
      <c r="BC35" s="812">
        <f t="shared" ref="BC35" si="28">+$J35</f>
        <v>726</v>
      </c>
      <c r="BD35" s="809">
        <f>+P35</f>
        <v>0</v>
      </c>
      <c r="BE35" s="44">
        <f t="shared" si="3"/>
        <v>0</v>
      </c>
      <c r="BF35" s="47"/>
      <c r="BG35" s="47"/>
      <c r="BH35" s="47"/>
      <c r="BI35" s="47"/>
      <c r="BJ35" s="47"/>
      <c r="BK35" s="47"/>
      <c r="BL35" s="812">
        <f t="shared" ref="BL35" si="29">+$J35</f>
        <v>726</v>
      </c>
      <c r="BM35" s="815">
        <f>+Q35</f>
        <v>1</v>
      </c>
      <c r="BN35" s="44">
        <f t="shared" si="4"/>
        <v>80</v>
      </c>
      <c r="BO35" s="47">
        <v>80</v>
      </c>
      <c r="BP35" s="47"/>
      <c r="BQ35" s="47"/>
      <c r="BR35" s="47"/>
      <c r="BS35" s="47"/>
      <c r="BT35" s="47"/>
      <c r="BU35" s="818"/>
      <c r="BV35" s="819"/>
      <c r="BW35" s="819"/>
      <c r="BX35" s="819"/>
      <c r="BY35" s="819"/>
      <c r="BZ35" s="819"/>
      <c r="CA35" s="819"/>
      <c r="CB35" s="819"/>
      <c r="CC35" s="820"/>
    </row>
    <row r="36" spans="1:81" s="58" customFormat="1" ht="40.200000000000003" customHeight="1" x14ac:dyDescent="0.3">
      <c r="A36" s="34"/>
      <c r="B36" s="907"/>
      <c r="C36" s="869"/>
      <c r="D36" s="872"/>
      <c r="E36" s="852"/>
      <c r="F36" s="852"/>
      <c r="G36" s="852"/>
      <c r="H36" s="852"/>
      <c r="I36" s="852"/>
      <c r="J36" s="813"/>
      <c r="K36" s="855"/>
      <c r="L36" s="858"/>
      <c r="M36" s="861"/>
      <c r="N36" s="837"/>
      <c r="O36" s="840"/>
      <c r="P36" s="864"/>
      <c r="Q36" s="867"/>
      <c r="R36" s="813"/>
      <c r="S36" s="355" t="s">
        <v>7641</v>
      </c>
      <c r="T36" s="236" t="s">
        <v>3821</v>
      </c>
      <c r="U36" s="236" t="s">
        <v>3827</v>
      </c>
      <c r="V36" s="236" t="s">
        <v>3830</v>
      </c>
      <c r="W36" s="39" t="s">
        <v>7634</v>
      </c>
      <c r="X36" s="259">
        <v>44958</v>
      </c>
      <c r="Y36" s="259">
        <v>45291</v>
      </c>
      <c r="Z36" s="31"/>
      <c r="AA36" s="31"/>
      <c r="AB36" s="813"/>
      <c r="AC36" s="828"/>
      <c r="AD36" s="1000"/>
      <c r="AE36" s="1000"/>
      <c r="AF36" s="51">
        <f t="shared" si="25"/>
        <v>0</v>
      </c>
      <c r="AG36" s="51">
        <f t="shared" si="25"/>
        <v>0</v>
      </c>
      <c r="AH36" s="51">
        <f t="shared" si="25"/>
        <v>0</v>
      </c>
      <c r="AI36" s="51">
        <f t="shared" si="25"/>
        <v>0</v>
      </c>
      <c r="AJ36" s="51">
        <f t="shared" si="25"/>
        <v>0</v>
      </c>
      <c r="AK36" s="813"/>
      <c r="AL36" s="831"/>
      <c r="AM36" s="51">
        <f t="shared" si="1"/>
        <v>0</v>
      </c>
      <c r="AN36" s="257"/>
      <c r="AO36" s="257"/>
      <c r="AP36" s="257"/>
      <c r="AQ36" s="257"/>
      <c r="AR36" s="257"/>
      <c r="AS36" s="257"/>
      <c r="AT36" s="813"/>
      <c r="AU36" s="834"/>
      <c r="AV36" s="51">
        <f t="shared" si="2"/>
        <v>0</v>
      </c>
      <c r="AW36" s="257"/>
      <c r="AX36" s="257"/>
      <c r="AY36" s="257"/>
      <c r="AZ36" s="257"/>
      <c r="BA36" s="257"/>
      <c r="BB36" s="257"/>
      <c r="BC36" s="813"/>
      <c r="BD36" s="810"/>
      <c r="BE36" s="51">
        <f t="shared" si="3"/>
        <v>0</v>
      </c>
      <c r="BF36" s="257"/>
      <c r="BG36" s="257"/>
      <c r="BH36" s="257"/>
      <c r="BI36" s="257"/>
      <c r="BJ36" s="257"/>
      <c r="BK36" s="257"/>
      <c r="BL36" s="813"/>
      <c r="BM36" s="816"/>
      <c r="BN36" s="51">
        <f t="shared" si="4"/>
        <v>0</v>
      </c>
      <c r="BO36" s="257"/>
      <c r="BP36" s="257"/>
      <c r="BQ36" s="257"/>
      <c r="BR36" s="257"/>
      <c r="BS36" s="257"/>
      <c r="BT36" s="257"/>
      <c r="BU36" s="821"/>
      <c r="BV36" s="822"/>
      <c r="BW36" s="822"/>
      <c r="BX36" s="822"/>
      <c r="BY36" s="822"/>
      <c r="BZ36" s="822"/>
      <c r="CA36" s="822"/>
      <c r="CB36" s="822"/>
      <c r="CC36" s="823"/>
    </row>
    <row r="37" spans="1:81" s="58" customFormat="1" ht="40.200000000000003" customHeight="1" x14ac:dyDescent="0.3">
      <c r="A37" s="34"/>
      <c r="B37" s="907"/>
      <c r="C37" s="869"/>
      <c r="D37" s="872"/>
      <c r="E37" s="852"/>
      <c r="F37" s="852"/>
      <c r="G37" s="852"/>
      <c r="H37" s="852"/>
      <c r="I37" s="852"/>
      <c r="J37" s="813"/>
      <c r="K37" s="855"/>
      <c r="L37" s="858"/>
      <c r="M37" s="861"/>
      <c r="N37" s="837"/>
      <c r="O37" s="840"/>
      <c r="P37" s="864"/>
      <c r="Q37" s="867"/>
      <c r="R37" s="813"/>
      <c r="S37" s="39"/>
      <c r="T37" s="236"/>
      <c r="U37" s="236"/>
      <c r="V37" s="236"/>
      <c r="W37" s="39"/>
      <c r="X37" s="31"/>
      <c r="Y37" s="31"/>
      <c r="Z37" s="31"/>
      <c r="AA37" s="31"/>
      <c r="AB37" s="813"/>
      <c r="AC37" s="828"/>
      <c r="AD37" s="1000"/>
      <c r="AE37" s="1000"/>
      <c r="AF37" s="51">
        <f t="shared" si="25"/>
        <v>0</v>
      </c>
      <c r="AG37" s="51">
        <f t="shared" si="25"/>
        <v>0</v>
      </c>
      <c r="AH37" s="51">
        <f t="shared" si="25"/>
        <v>0</v>
      </c>
      <c r="AI37" s="51">
        <f t="shared" si="25"/>
        <v>0</v>
      </c>
      <c r="AJ37" s="51">
        <f t="shared" si="25"/>
        <v>0</v>
      </c>
      <c r="AK37" s="813"/>
      <c r="AL37" s="831"/>
      <c r="AM37" s="51">
        <f t="shared" si="1"/>
        <v>0</v>
      </c>
      <c r="AN37" s="257"/>
      <c r="AO37" s="257"/>
      <c r="AP37" s="257"/>
      <c r="AQ37" s="257"/>
      <c r="AR37" s="257"/>
      <c r="AS37" s="257"/>
      <c r="AT37" s="813"/>
      <c r="AU37" s="834"/>
      <c r="AV37" s="51">
        <f t="shared" si="2"/>
        <v>0</v>
      </c>
      <c r="AW37" s="257"/>
      <c r="AX37" s="257"/>
      <c r="AY37" s="257"/>
      <c r="AZ37" s="257"/>
      <c r="BA37" s="257"/>
      <c r="BB37" s="257"/>
      <c r="BC37" s="813"/>
      <c r="BD37" s="810"/>
      <c r="BE37" s="51">
        <f t="shared" si="3"/>
        <v>0</v>
      </c>
      <c r="BF37" s="257"/>
      <c r="BG37" s="257"/>
      <c r="BH37" s="257"/>
      <c r="BI37" s="257"/>
      <c r="BJ37" s="257"/>
      <c r="BK37" s="257"/>
      <c r="BL37" s="813"/>
      <c r="BM37" s="816"/>
      <c r="BN37" s="51">
        <f t="shared" si="4"/>
        <v>0</v>
      </c>
      <c r="BO37" s="257"/>
      <c r="BP37" s="257"/>
      <c r="BQ37" s="257"/>
      <c r="BR37" s="257"/>
      <c r="BS37" s="257"/>
      <c r="BT37" s="257"/>
      <c r="BU37" s="821"/>
      <c r="BV37" s="822"/>
      <c r="BW37" s="822"/>
      <c r="BX37" s="822"/>
      <c r="BY37" s="822"/>
      <c r="BZ37" s="822"/>
      <c r="CA37" s="822"/>
      <c r="CB37" s="822"/>
      <c r="CC37" s="823"/>
    </row>
    <row r="38" spans="1:81" s="58" customFormat="1" ht="40.200000000000003" customHeight="1" thickBot="1" x14ac:dyDescent="0.35">
      <c r="A38" s="34"/>
      <c r="B38" s="907"/>
      <c r="C38" s="869"/>
      <c r="D38" s="873"/>
      <c r="E38" s="853"/>
      <c r="F38" s="853"/>
      <c r="G38" s="853"/>
      <c r="H38" s="853"/>
      <c r="I38" s="853"/>
      <c r="J38" s="814"/>
      <c r="K38" s="856"/>
      <c r="L38" s="859"/>
      <c r="M38" s="862"/>
      <c r="N38" s="838"/>
      <c r="O38" s="841"/>
      <c r="P38" s="865"/>
      <c r="Q38" s="874"/>
      <c r="R38" s="814"/>
      <c r="S38" s="232"/>
      <c r="T38" s="237"/>
      <c r="U38" s="237"/>
      <c r="V38" s="237"/>
      <c r="W38" s="232"/>
      <c r="X38" s="260"/>
      <c r="Y38" s="260"/>
      <c r="Z38" s="260"/>
      <c r="AA38" s="260"/>
      <c r="AB38" s="814"/>
      <c r="AC38" s="829"/>
      <c r="AD38" s="1001"/>
      <c r="AE38" s="1001"/>
      <c r="AF38" s="46">
        <f t="shared" si="25"/>
        <v>0</v>
      </c>
      <c r="AG38" s="46">
        <f t="shared" si="25"/>
        <v>0</v>
      </c>
      <c r="AH38" s="46">
        <f t="shared" si="25"/>
        <v>0</v>
      </c>
      <c r="AI38" s="46">
        <f t="shared" si="25"/>
        <v>0</v>
      </c>
      <c r="AJ38" s="46">
        <f t="shared" si="25"/>
        <v>0</v>
      </c>
      <c r="AK38" s="814"/>
      <c r="AL38" s="832"/>
      <c r="AM38" s="46">
        <f t="shared" si="1"/>
        <v>0</v>
      </c>
      <c r="AN38" s="49"/>
      <c r="AO38" s="49"/>
      <c r="AP38" s="49"/>
      <c r="AQ38" s="49"/>
      <c r="AR38" s="49"/>
      <c r="AS38" s="49"/>
      <c r="AT38" s="814"/>
      <c r="AU38" s="835"/>
      <c r="AV38" s="46">
        <f t="shared" si="2"/>
        <v>0</v>
      </c>
      <c r="AW38" s="49"/>
      <c r="AX38" s="49"/>
      <c r="AY38" s="49"/>
      <c r="AZ38" s="49"/>
      <c r="BA38" s="49"/>
      <c r="BB38" s="49"/>
      <c r="BC38" s="814"/>
      <c r="BD38" s="811"/>
      <c r="BE38" s="46">
        <f t="shared" si="3"/>
        <v>0</v>
      </c>
      <c r="BF38" s="49"/>
      <c r="BG38" s="49"/>
      <c r="BH38" s="49"/>
      <c r="BI38" s="49"/>
      <c r="BJ38" s="49"/>
      <c r="BK38" s="49"/>
      <c r="BL38" s="814"/>
      <c r="BM38" s="817"/>
      <c r="BN38" s="46">
        <f t="shared" si="4"/>
        <v>0</v>
      </c>
      <c r="BO38" s="49"/>
      <c r="BP38" s="49"/>
      <c r="BQ38" s="49"/>
      <c r="BR38" s="49"/>
      <c r="BS38" s="49"/>
      <c r="BT38" s="49"/>
      <c r="BU38" s="824"/>
      <c r="BV38" s="825"/>
      <c r="BW38" s="825"/>
      <c r="BX38" s="825"/>
      <c r="BY38" s="825"/>
      <c r="BZ38" s="825"/>
      <c r="CA38" s="825"/>
      <c r="CB38" s="825"/>
      <c r="CC38" s="826"/>
    </row>
    <row r="39" spans="1:81" s="58" customFormat="1" ht="40.200000000000003" customHeight="1" thickTop="1" x14ac:dyDescent="0.3">
      <c r="A39" s="34"/>
      <c r="B39" s="907"/>
      <c r="C39" s="869"/>
      <c r="D39" s="871"/>
      <c r="E39" s="851"/>
      <c r="F39" s="851"/>
      <c r="G39" s="851"/>
      <c r="H39" s="851"/>
      <c r="I39" s="851"/>
      <c r="J39" s="812">
        <v>727</v>
      </c>
      <c r="K39" s="854" t="str">
        <f>+[19]Metas!K838</f>
        <v>Estudios de microzonificación sísmica</v>
      </c>
      <c r="L39" s="857">
        <v>2</v>
      </c>
      <c r="M39" s="860">
        <f>SUM(N39:Q39)</f>
        <v>2</v>
      </c>
      <c r="N39" s="836"/>
      <c r="O39" s="839"/>
      <c r="P39" s="863">
        <v>2</v>
      </c>
      <c r="Q39" s="866"/>
      <c r="R39" s="812">
        <f>+$J39</f>
        <v>727</v>
      </c>
      <c r="S39" s="354" t="s">
        <v>7648</v>
      </c>
      <c r="T39" s="235" t="s">
        <v>3821</v>
      </c>
      <c r="U39" s="235" t="s">
        <v>3827</v>
      </c>
      <c r="V39" s="235" t="s">
        <v>3830</v>
      </c>
      <c r="W39" s="231" t="s">
        <v>7649</v>
      </c>
      <c r="X39" s="256">
        <v>45108</v>
      </c>
      <c r="Y39" s="256">
        <v>45199</v>
      </c>
      <c r="Z39" s="256"/>
      <c r="AA39" s="256"/>
      <c r="AB39" s="812">
        <f t="shared" ref="AB39" si="30">+$J39</f>
        <v>727</v>
      </c>
      <c r="AC39" s="827">
        <f t="shared" ref="AC39" si="31">+L39</f>
        <v>2</v>
      </c>
      <c r="AD39" s="999">
        <f t="shared" si="25"/>
        <v>3750</v>
      </c>
      <c r="AE39" s="999">
        <f t="shared" si="25"/>
        <v>100</v>
      </c>
      <c r="AF39" s="44">
        <f t="shared" si="25"/>
        <v>0</v>
      </c>
      <c r="AG39" s="44">
        <f t="shared" si="25"/>
        <v>0</v>
      </c>
      <c r="AH39" s="44">
        <f t="shared" si="25"/>
        <v>0</v>
      </c>
      <c r="AI39" s="999">
        <f t="shared" si="25"/>
        <v>3500</v>
      </c>
      <c r="AJ39" s="999">
        <f t="shared" si="25"/>
        <v>150</v>
      </c>
      <c r="AK39" s="812">
        <f t="shared" ref="AK39" si="32">+$J39</f>
        <v>727</v>
      </c>
      <c r="AL39" s="830">
        <f>+N39</f>
        <v>0</v>
      </c>
      <c r="AM39" s="44">
        <f t="shared" si="1"/>
        <v>0</v>
      </c>
      <c r="AN39" s="47"/>
      <c r="AO39" s="47"/>
      <c r="AP39" s="47"/>
      <c r="AQ39" s="47"/>
      <c r="AR39" s="47"/>
      <c r="AS39" s="47"/>
      <c r="AT39" s="812">
        <f t="shared" ref="AT39" si="33">+$J39</f>
        <v>727</v>
      </c>
      <c r="AU39" s="833">
        <f>+O39</f>
        <v>0</v>
      </c>
      <c r="AV39" s="44">
        <f t="shared" si="2"/>
        <v>0</v>
      </c>
      <c r="AW39" s="47"/>
      <c r="AX39" s="47"/>
      <c r="AY39" s="47"/>
      <c r="AZ39" s="47"/>
      <c r="BA39" s="47"/>
      <c r="BB39" s="47"/>
      <c r="BC39" s="812">
        <f t="shared" ref="BC39" si="34">+$J39</f>
        <v>727</v>
      </c>
      <c r="BD39" s="809">
        <f>+P39</f>
        <v>2</v>
      </c>
      <c r="BE39" s="44">
        <f t="shared" si="3"/>
        <v>3750</v>
      </c>
      <c r="BF39" s="47">
        <v>100</v>
      </c>
      <c r="BG39" s="47">
        <v>0</v>
      </c>
      <c r="BH39" s="47">
        <v>0</v>
      </c>
      <c r="BI39" s="47">
        <v>0</v>
      </c>
      <c r="BJ39" s="47">
        <v>3500</v>
      </c>
      <c r="BK39" s="47">
        <v>150</v>
      </c>
      <c r="BL39" s="812">
        <f t="shared" ref="BL39" si="35">+$J39</f>
        <v>727</v>
      </c>
      <c r="BM39" s="815">
        <f>+Q39</f>
        <v>0</v>
      </c>
      <c r="BN39" s="44">
        <f t="shared" si="4"/>
        <v>0</v>
      </c>
      <c r="BO39" s="47"/>
      <c r="BP39" s="47"/>
      <c r="BQ39" s="47"/>
      <c r="BR39" s="47"/>
      <c r="BS39" s="47"/>
      <c r="BT39" s="47"/>
      <c r="BU39" s="818"/>
      <c r="BV39" s="819"/>
      <c r="BW39" s="819"/>
      <c r="BX39" s="819"/>
      <c r="BY39" s="819"/>
      <c r="BZ39" s="819"/>
      <c r="CA39" s="819"/>
      <c r="CB39" s="819"/>
      <c r="CC39" s="820"/>
    </row>
    <row r="40" spans="1:81" s="58" customFormat="1" ht="40.200000000000003" customHeight="1" x14ac:dyDescent="0.3">
      <c r="A40" s="34"/>
      <c r="B40" s="907"/>
      <c r="C40" s="869"/>
      <c r="D40" s="872"/>
      <c r="E40" s="852"/>
      <c r="F40" s="852"/>
      <c r="G40" s="852"/>
      <c r="H40" s="852"/>
      <c r="I40" s="852"/>
      <c r="J40" s="813"/>
      <c r="K40" s="855"/>
      <c r="L40" s="858"/>
      <c r="M40" s="861"/>
      <c r="N40" s="837"/>
      <c r="O40" s="840"/>
      <c r="P40" s="864"/>
      <c r="Q40" s="867"/>
      <c r="R40" s="813"/>
      <c r="S40" s="39"/>
      <c r="T40" s="236"/>
      <c r="U40" s="236"/>
      <c r="V40" s="236"/>
      <c r="W40" s="39"/>
      <c r="X40" s="31"/>
      <c r="Y40" s="31"/>
      <c r="Z40" s="31"/>
      <c r="AA40" s="31"/>
      <c r="AB40" s="813"/>
      <c r="AC40" s="828"/>
      <c r="AD40" s="1000"/>
      <c r="AE40" s="1000"/>
      <c r="AF40" s="51">
        <f t="shared" si="25"/>
        <v>0</v>
      </c>
      <c r="AG40" s="51">
        <f t="shared" si="25"/>
        <v>0</v>
      </c>
      <c r="AH40" s="51">
        <f t="shared" si="25"/>
        <v>0</v>
      </c>
      <c r="AI40" s="1000"/>
      <c r="AJ40" s="1000"/>
      <c r="AK40" s="813"/>
      <c r="AL40" s="831"/>
      <c r="AM40" s="51">
        <f t="shared" si="1"/>
        <v>0</v>
      </c>
      <c r="AN40" s="257"/>
      <c r="AO40" s="257"/>
      <c r="AP40" s="257"/>
      <c r="AQ40" s="257"/>
      <c r="AR40" s="257"/>
      <c r="AS40" s="257"/>
      <c r="AT40" s="813"/>
      <c r="AU40" s="834"/>
      <c r="AV40" s="51">
        <f t="shared" si="2"/>
        <v>0</v>
      </c>
      <c r="AW40" s="257"/>
      <c r="AX40" s="257"/>
      <c r="AY40" s="257"/>
      <c r="AZ40" s="257"/>
      <c r="BA40" s="257"/>
      <c r="BB40" s="257"/>
      <c r="BC40" s="813"/>
      <c r="BD40" s="810"/>
      <c r="BE40" s="51">
        <f t="shared" si="3"/>
        <v>0</v>
      </c>
      <c r="BF40" s="257"/>
      <c r="BG40" s="257"/>
      <c r="BH40" s="257"/>
      <c r="BI40" s="257"/>
      <c r="BJ40" s="257"/>
      <c r="BK40" s="257"/>
      <c r="BL40" s="813"/>
      <c r="BM40" s="816"/>
      <c r="BN40" s="51">
        <f t="shared" si="4"/>
        <v>0</v>
      </c>
      <c r="BO40" s="257"/>
      <c r="BP40" s="257"/>
      <c r="BQ40" s="257"/>
      <c r="BR40" s="257"/>
      <c r="BS40" s="257"/>
      <c r="BT40" s="257"/>
      <c r="BU40" s="821"/>
      <c r="BV40" s="822"/>
      <c r="BW40" s="822"/>
      <c r="BX40" s="822"/>
      <c r="BY40" s="822"/>
      <c r="BZ40" s="822"/>
      <c r="CA40" s="822"/>
      <c r="CB40" s="822"/>
      <c r="CC40" s="823"/>
    </row>
    <row r="41" spans="1:81" s="58" customFormat="1" ht="40.200000000000003" customHeight="1" x14ac:dyDescent="0.3">
      <c r="A41" s="34"/>
      <c r="B41" s="907"/>
      <c r="C41" s="869"/>
      <c r="D41" s="872"/>
      <c r="E41" s="852"/>
      <c r="F41" s="852"/>
      <c r="G41" s="852"/>
      <c r="H41" s="852"/>
      <c r="I41" s="852"/>
      <c r="J41" s="813"/>
      <c r="K41" s="855"/>
      <c r="L41" s="858"/>
      <c r="M41" s="861"/>
      <c r="N41" s="837"/>
      <c r="O41" s="840"/>
      <c r="P41" s="864"/>
      <c r="Q41" s="867"/>
      <c r="R41" s="813"/>
      <c r="S41" s="39"/>
      <c r="T41" s="236"/>
      <c r="U41" s="236"/>
      <c r="V41" s="236"/>
      <c r="W41" s="39"/>
      <c r="X41" s="31"/>
      <c r="Y41" s="31"/>
      <c r="Z41" s="31"/>
      <c r="AA41" s="31"/>
      <c r="AB41" s="813"/>
      <c r="AC41" s="828"/>
      <c r="AD41" s="1000"/>
      <c r="AE41" s="1000"/>
      <c r="AF41" s="51">
        <f t="shared" si="25"/>
        <v>0</v>
      </c>
      <c r="AG41" s="51">
        <f t="shared" si="25"/>
        <v>0</v>
      </c>
      <c r="AH41" s="51">
        <f t="shared" si="25"/>
        <v>0</v>
      </c>
      <c r="AI41" s="1000"/>
      <c r="AJ41" s="1000"/>
      <c r="AK41" s="813"/>
      <c r="AL41" s="831"/>
      <c r="AM41" s="51">
        <f t="shared" si="1"/>
        <v>0</v>
      </c>
      <c r="AN41" s="257"/>
      <c r="AO41" s="257"/>
      <c r="AP41" s="257"/>
      <c r="AQ41" s="257"/>
      <c r="AR41" s="257"/>
      <c r="AS41" s="257"/>
      <c r="AT41" s="813"/>
      <c r="AU41" s="834"/>
      <c r="AV41" s="51">
        <f t="shared" si="2"/>
        <v>0</v>
      </c>
      <c r="AW41" s="257"/>
      <c r="AX41" s="257"/>
      <c r="AY41" s="257"/>
      <c r="AZ41" s="257"/>
      <c r="BA41" s="257"/>
      <c r="BB41" s="257"/>
      <c r="BC41" s="813"/>
      <c r="BD41" s="810"/>
      <c r="BE41" s="51">
        <f t="shared" si="3"/>
        <v>0</v>
      </c>
      <c r="BF41" s="257"/>
      <c r="BG41" s="257"/>
      <c r="BH41" s="257"/>
      <c r="BI41" s="257"/>
      <c r="BJ41" s="257"/>
      <c r="BK41" s="257"/>
      <c r="BL41" s="813"/>
      <c r="BM41" s="816"/>
      <c r="BN41" s="51">
        <f t="shared" si="4"/>
        <v>0</v>
      </c>
      <c r="BO41" s="257"/>
      <c r="BP41" s="257"/>
      <c r="BQ41" s="257"/>
      <c r="BR41" s="257"/>
      <c r="BS41" s="257"/>
      <c r="BT41" s="257"/>
      <c r="BU41" s="821"/>
      <c r="BV41" s="822"/>
      <c r="BW41" s="822"/>
      <c r="BX41" s="822"/>
      <c r="BY41" s="822"/>
      <c r="BZ41" s="822"/>
      <c r="CA41" s="822"/>
      <c r="CB41" s="822"/>
      <c r="CC41" s="823"/>
    </row>
    <row r="42" spans="1:81" s="58" customFormat="1" ht="40.200000000000003" customHeight="1" thickBot="1" x14ac:dyDescent="0.35">
      <c r="A42" s="34"/>
      <c r="B42" s="907"/>
      <c r="C42" s="869"/>
      <c r="D42" s="873"/>
      <c r="E42" s="853"/>
      <c r="F42" s="853"/>
      <c r="G42" s="853"/>
      <c r="H42" s="853"/>
      <c r="I42" s="853"/>
      <c r="J42" s="814"/>
      <c r="K42" s="856"/>
      <c r="L42" s="859"/>
      <c r="M42" s="862"/>
      <c r="N42" s="838"/>
      <c r="O42" s="841"/>
      <c r="P42" s="865"/>
      <c r="Q42" s="874"/>
      <c r="R42" s="814"/>
      <c r="S42" s="232"/>
      <c r="T42" s="237"/>
      <c r="U42" s="237"/>
      <c r="V42" s="237"/>
      <c r="W42" s="232"/>
      <c r="X42" s="260"/>
      <c r="Y42" s="260"/>
      <c r="Z42" s="260"/>
      <c r="AA42" s="260"/>
      <c r="AB42" s="814"/>
      <c r="AC42" s="829"/>
      <c r="AD42" s="1001"/>
      <c r="AE42" s="1001"/>
      <c r="AF42" s="46">
        <f t="shared" si="25"/>
        <v>0</v>
      </c>
      <c r="AG42" s="46">
        <f t="shared" si="25"/>
        <v>0</v>
      </c>
      <c r="AH42" s="46">
        <f t="shared" si="25"/>
        <v>0</v>
      </c>
      <c r="AI42" s="1001"/>
      <c r="AJ42" s="1001"/>
      <c r="AK42" s="814"/>
      <c r="AL42" s="832"/>
      <c r="AM42" s="46">
        <f t="shared" si="1"/>
        <v>0</v>
      </c>
      <c r="AN42" s="49"/>
      <c r="AO42" s="49"/>
      <c r="AP42" s="49"/>
      <c r="AQ42" s="49"/>
      <c r="AR42" s="49"/>
      <c r="AS42" s="49"/>
      <c r="AT42" s="814"/>
      <c r="AU42" s="835"/>
      <c r="AV42" s="46">
        <f t="shared" si="2"/>
        <v>0</v>
      </c>
      <c r="AW42" s="49"/>
      <c r="AX42" s="49"/>
      <c r="AY42" s="49"/>
      <c r="AZ42" s="49"/>
      <c r="BA42" s="49"/>
      <c r="BB42" s="49"/>
      <c r="BC42" s="814"/>
      <c r="BD42" s="811"/>
      <c r="BE42" s="46">
        <f t="shared" si="3"/>
        <v>0</v>
      </c>
      <c r="BF42" s="49"/>
      <c r="BG42" s="49"/>
      <c r="BH42" s="49"/>
      <c r="BI42" s="49"/>
      <c r="BJ42" s="49"/>
      <c r="BK42" s="49"/>
      <c r="BL42" s="814"/>
      <c r="BM42" s="817"/>
      <c r="BN42" s="46">
        <f t="shared" si="4"/>
        <v>0</v>
      </c>
      <c r="BO42" s="49"/>
      <c r="BP42" s="49"/>
      <c r="BQ42" s="49"/>
      <c r="BR42" s="49"/>
      <c r="BS42" s="49"/>
      <c r="BT42" s="49"/>
      <c r="BU42" s="824"/>
      <c r="BV42" s="825"/>
      <c r="BW42" s="825"/>
      <c r="BX42" s="825"/>
      <c r="BY42" s="825"/>
      <c r="BZ42" s="825"/>
      <c r="CA42" s="825"/>
      <c r="CB42" s="825"/>
      <c r="CC42" s="826"/>
    </row>
    <row r="43" spans="1:81" s="58" customFormat="1" ht="40.200000000000003" customHeight="1" thickTop="1" x14ac:dyDescent="0.3">
      <c r="A43" s="34"/>
      <c r="B43" s="907"/>
      <c r="C43" s="869"/>
      <c r="D43" s="871"/>
      <c r="E43" s="851"/>
      <c r="F43" s="851"/>
      <c r="G43" s="851"/>
      <c r="H43" s="851"/>
      <c r="I43" s="851"/>
      <c r="J43" s="812">
        <v>728</v>
      </c>
      <c r="K43" s="854" t="str">
        <f>+[19]Metas!K839</f>
        <v>Estudios estructurales y/o de vulnerabilidad sísmica a edificaciones indispensables</v>
      </c>
      <c r="L43" s="857">
        <v>2</v>
      </c>
      <c r="M43" s="860">
        <f>SUM(N43:Q43)</f>
        <v>2</v>
      </c>
      <c r="N43" s="836"/>
      <c r="O43" s="839"/>
      <c r="P43" s="863">
        <v>2</v>
      </c>
      <c r="Q43" s="866"/>
      <c r="R43" s="812">
        <f>+$J43</f>
        <v>728</v>
      </c>
      <c r="S43" s="354" t="s">
        <v>7650</v>
      </c>
      <c r="T43" s="235" t="s">
        <v>3821</v>
      </c>
      <c r="U43" s="235" t="s">
        <v>3827</v>
      </c>
      <c r="V43" s="235" t="s">
        <v>3830</v>
      </c>
      <c r="W43" s="1741" t="s">
        <v>7651</v>
      </c>
      <c r="X43" s="259">
        <v>44958</v>
      </c>
      <c r="Y43" s="259">
        <v>45291</v>
      </c>
      <c r="Z43" s="256"/>
      <c r="AA43" s="256"/>
      <c r="AB43" s="812">
        <f t="shared" ref="AB43" si="36">+$J43</f>
        <v>728</v>
      </c>
      <c r="AC43" s="827">
        <f t="shared" ref="AC43" si="37">+L43</f>
        <v>2</v>
      </c>
      <c r="AD43" s="999">
        <f t="shared" si="25"/>
        <v>475</v>
      </c>
      <c r="AE43" s="999">
        <f t="shared" si="25"/>
        <v>50</v>
      </c>
      <c r="AF43" s="44">
        <f t="shared" si="25"/>
        <v>0</v>
      </c>
      <c r="AG43" s="44">
        <f t="shared" si="25"/>
        <v>0</v>
      </c>
      <c r="AH43" s="44">
        <f t="shared" si="25"/>
        <v>0</v>
      </c>
      <c r="AI43" s="999">
        <f t="shared" si="25"/>
        <v>400</v>
      </c>
      <c r="AJ43" s="999">
        <f t="shared" si="25"/>
        <v>25</v>
      </c>
      <c r="AK43" s="812">
        <f t="shared" ref="AK43" si="38">+$J43</f>
        <v>728</v>
      </c>
      <c r="AL43" s="830">
        <f>+N43</f>
        <v>0</v>
      </c>
      <c r="AM43" s="44">
        <f t="shared" si="1"/>
        <v>0</v>
      </c>
      <c r="AN43" s="47"/>
      <c r="AO43" s="47"/>
      <c r="AP43" s="47"/>
      <c r="AQ43" s="47"/>
      <c r="AR43" s="47"/>
      <c r="AS43" s="47"/>
      <c r="AT43" s="812">
        <f t="shared" ref="AT43" si="39">+$J43</f>
        <v>728</v>
      </c>
      <c r="AU43" s="833">
        <f>+O43</f>
        <v>0</v>
      </c>
      <c r="AV43" s="44">
        <f t="shared" si="2"/>
        <v>0</v>
      </c>
      <c r="AW43" s="47"/>
      <c r="AX43" s="47"/>
      <c r="AY43" s="47"/>
      <c r="AZ43" s="47"/>
      <c r="BA43" s="47"/>
      <c r="BB43" s="47"/>
      <c r="BC43" s="812">
        <f t="shared" ref="BC43" si="40">+$J43</f>
        <v>728</v>
      </c>
      <c r="BD43" s="809">
        <f>+P43</f>
        <v>2</v>
      </c>
      <c r="BE43" s="44">
        <f t="shared" si="3"/>
        <v>475</v>
      </c>
      <c r="BF43" s="432">
        <v>50</v>
      </c>
      <c r="BG43" s="432">
        <v>0</v>
      </c>
      <c r="BH43" s="432">
        <v>0</v>
      </c>
      <c r="BI43" s="432">
        <v>0</v>
      </c>
      <c r="BJ43" s="432">
        <v>400</v>
      </c>
      <c r="BK43" s="432">
        <v>25</v>
      </c>
      <c r="BL43" s="812">
        <f t="shared" ref="BL43" si="41">+$J43</f>
        <v>728</v>
      </c>
      <c r="BM43" s="815">
        <f>+Q43</f>
        <v>0</v>
      </c>
      <c r="BN43" s="44">
        <f t="shared" si="4"/>
        <v>0</v>
      </c>
      <c r="BO43" s="47"/>
      <c r="BP43" s="47"/>
      <c r="BQ43" s="47"/>
      <c r="BR43" s="47"/>
      <c r="BS43" s="47"/>
      <c r="BT43" s="47"/>
      <c r="BU43" s="818"/>
      <c r="BV43" s="819"/>
      <c r="BW43" s="819"/>
      <c r="BX43" s="819"/>
      <c r="BY43" s="819"/>
      <c r="BZ43" s="819"/>
      <c r="CA43" s="819"/>
      <c r="CB43" s="819"/>
      <c r="CC43" s="820"/>
    </row>
    <row r="44" spans="1:81" s="58" customFormat="1" ht="40.200000000000003" customHeight="1" x14ac:dyDescent="0.3">
      <c r="A44" s="34"/>
      <c r="B44" s="907"/>
      <c r="C44" s="869"/>
      <c r="D44" s="872"/>
      <c r="E44" s="852"/>
      <c r="F44" s="852"/>
      <c r="G44" s="852"/>
      <c r="H44" s="852"/>
      <c r="I44" s="852"/>
      <c r="J44" s="813"/>
      <c r="K44" s="855"/>
      <c r="L44" s="858"/>
      <c r="M44" s="861"/>
      <c r="N44" s="837"/>
      <c r="O44" s="840"/>
      <c r="P44" s="864"/>
      <c r="Q44" s="867"/>
      <c r="R44" s="813"/>
      <c r="S44" s="355" t="s">
        <v>7652</v>
      </c>
      <c r="T44" s="236" t="s">
        <v>3821</v>
      </c>
      <c r="U44" s="236" t="s">
        <v>3827</v>
      </c>
      <c r="V44" s="236" t="s">
        <v>3830</v>
      </c>
      <c r="W44" s="1742"/>
      <c r="X44" s="514">
        <v>44958</v>
      </c>
      <c r="Y44" s="514">
        <v>45291</v>
      </c>
      <c r="Z44" s="31"/>
      <c r="AA44" s="31"/>
      <c r="AB44" s="813"/>
      <c r="AC44" s="828"/>
      <c r="AD44" s="1000"/>
      <c r="AE44" s="1000"/>
      <c r="AF44" s="51">
        <f t="shared" si="25"/>
        <v>0</v>
      </c>
      <c r="AG44" s="51">
        <f t="shared" si="25"/>
        <v>0</v>
      </c>
      <c r="AH44" s="51">
        <f t="shared" si="25"/>
        <v>0</v>
      </c>
      <c r="AI44" s="1000"/>
      <c r="AJ44" s="1000"/>
      <c r="AK44" s="813"/>
      <c r="AL44" s="831"/>
      <c r="AM44" s="51">
        <f t="shared" si="1"/>
        <v>0</v>
      </c>
      <c r="AN44" s="257"/>
      <c r="AO44" s="257"/>
      <c r="AP44" s="257"/>
      <c r="AQ44" s="257"/>
      <c r="AR44" s="257"/>
      <c r="AS44" s="257"/>
      <c r="AT44" s="813"/>
      <c r="AU44" s="834"/>
      <c r="AV44" s="51">
        <f t="shared" si="2"/>
        <v>0</v>
      </c>
      <c r="AW44" s="257"/>
      <c r="AX44" s="257"/>
      <c r="AY44" s="257"/>
      <c r="AZ44" s="257"/>
      <c r="BA44" s="257"/>
      <c r="BB44" s="257"/>
      <c r="BC44" s="813"/>
      <c r="BD44" s="810"/>
      <c r="BE44" s="51">
        <f t="shared" si="3"/>
        <v>0</v>
      </c>
      <c r="BF44" s="257"/>
      <c r="BG44" s="257"/>
      <c r="BH44" s="257"/>
      <c r="BI44" s="257"/>
      <c r="BJ44" s="257"/>
      <c r="BK44" s="257"/>
      <c r="BL44" s="813"/>
      <c r="BM44" s="816"/>
      <c r="BN44" s="51">
        <f t="shared" si="4"/>
        <v>0</v>
      </c>
      <c r="BO44" s="257"/>
      <c r="BP44" s="257"/>
      <c r="BQ44" s="257"/>
      <c r="BR44" s="257"/>
      <c r="BS44" s="257"/>
      <c r="BT44" s="257"/>
      <c r="BU44" s="821"/>
      <c r="BV44" s="822"/>
      <c r="BW44" s="822"/>
      <c r="BX44" s="822"/>
      <c r="BY44" s="822"/>
      <c r="BZ44" s="822"/>
      <c r="CA44" s="822"/>
      <c r="CB44" s="822"/>
      <c r="CC44" s="823"/>
    </row>
    <row r="45" spans="1:81" s="58" customFormat="1" ht="40.200000000000003" customHeight="1" x14ac:dyDescent="0.3">
      <c r="A45" s="34"/>
      <c r="B45" s="907"/>
      <c r="C45" s="869"/>
      <c r="D45" s="872"/>
      <c r="E45" s="852"/>
      <c r="F45" s="852"/>
      <c r="G45" s="852"/>
      <c r="H45" s="852"/>
      <c r="I45" s="852"/>
      <c r="J45" s="813"/>
      <c r="K45" s="855"/>
      <c r="L45" s="858"/>
      <c r="M45" s="861"/>
      <c r="N45" s="837"/>
      <c r="O45" s="840"/>
      <c r="P45" s="864"/>
      <c r="Q45" s="867"/>
      <c r="R45" s="813"/>
      <c r="S45" s="355" t="s">
        <v>7653</v>
      </c>
      <c r="T45" s="236" t="s">
        <v>3821</v>
      </c>
      <c r="U45" s="236" t="s">
        <v>3827</v>
      </c>
      <c r="V45" s="236" t="s">
        <v>3830</v>
      </c>
      <c r="W45" s="39" t="s">
        <v>7654</v>
      </c>
      <c r="X45" s="31">
        <v>45108</v>
      </c>
      <c r="Y45" s="31">
        <v>45199</v>
      </c>
      <c r="Z45" s="31"/>
      <c r="AA45" s="31"/>
      <c r="AB45" s="813"/>
      <c r="AC45" s="828"/>
      <c r="AD45" s="1000"/>
      <c r="AE45" s="1000"/>
      <c r="AF45" s="51">
        <f t="shared" si="25"/>
        <v>0</v>
      </c>
      <c r="AG45" s="51">
        <f t="shared" si="25"/>
        <v>0</v>
      </c>
      <c r="AH45" s="51">
        <f t="shared" si="25"/>
        <v>0</v>
      </c>
      <c r="AI45" s="1000"/>
      <c r="AJ45" s="1000"/>
      <c r="AK45" s="813"/>
      <c r="AL45" s="831"/>
      <c r="AM45" s="51">
        <f t="shared" si="1"/>
        <v>0</v>
      </c>
      <c r="AN45" s="257"/>
      <c r="AO45" s="257"/>
      <c r="AP45" s="257"/>
      <c r="AQ45" s="257"/>
      <c r="AR45" s="257"/>
      <c r="AS45" s="257"/>
      <c r="AT45" s="813"/>
      <c r="AU45" s="834"/>
      <c r="AV45" s="51">
        <f t="shared" si="2"/>
        <v>0</v>
      </c>
      <c r="AW45" s="257"/>
      <c r="AX45" s="257"/>
      <c r="AY45" s="257"/>
      <c r="AZ45" s="257"/>
      <c r="BA45" s="257"/>
      <c r="BB45" s="257"/>
      <c r="BC45" s="813"/>
      <c r="BD45" s="810"/>
      <c r="BE45" s="51">
        <f t="shared" si="3"/>
        <v>0</v>
      </c>
      <c r="BF45" s="257"/>
      <c r="BG45" s="257"/>
      <c r="BH45" s="257"/>
      <c r="BI45" s="257"/>
      <c r="BJ45" s="257"/>
      <c r="BK45" s="257"/>
      <c r="BL45" s="813"/>
      <c r="BM45" s="816"/>
      <c r="BN45" s="51">
        <f t="shared" si="4"/>
        <v>0</v>
      </c>
      <c r="BO45" s="257"/>
      <c r="BP45" s="257"/>
      <c r="BQ45" s="257"/>
      <c r="BR45" s="257"/>
      <c r="BS45" s="257"/>
      <c r="BT45" s="257"/>
      <c r="BU45" s="821"/>
      <c r="BV45" s="822"/>
      <c r="BW45" s="822"/>
      <c r="BX45" s="822"/>
      <c r="BY45" s="822"/>
      <c r="BZ45" s="822"/>
      <c r="CA45" s="822"/>
      <c r="CB45" s="822"/>
      <c r="CC45" s="823"/>
    </row>
    <row r="46" spans="1:81" s="58" customFormat="1" ht="40.200000000000003" customHeight="1" thickBot="1" x14ac:dyDescent="0.35">
      <c r="A46" s="34"/>
      <c r="B46" s="907"/>
      <c r="C46" s="870"/>
      <c r="D46" s="873"/>
      <c r="E46" s="853"/>
      <c r="F46" s="853"/>
      <c r="G46" s="853"/>
      <c r="H46" s="853"/>
      <c r="I46" s="853"/>
      <c r="J46" s="814"/>
      <c r="K46" s="856"/>
      <c r="L46" s="859"/>
      <c r="M46" s="862"/>
      <c r="N46" s="838"/>
      <c r="O46" s="841"/>
      <c r="P46" s="865"/>
      <c r="Q46" s="874"/>
      <c r="R46" s="814"/>
      <c r="S46" s="355" t="s">
        <v>7641</v>
      </c>
      <c r="T46" s="236" t="s">
        <v>3821</v>
      </c>
      <c r="U46" s="236" t="s">
        <v>3827</v>
      </c>
      <c r="V46" s="236" t="s">
        <v>3830</v>
      </c>
      <c r="W46" s="39" t="s">
        <v>7634</v>
      </c>
      <c r="X46" s="259">
        <v>44958</v>
      </c>
      <c r="Y46" s="259">
        <v>45291</v>
      </c>
      <c r="Z46" s="260"/>
      <c r="AA46" s="260"/>
      <c r="AB46" s="814"/>
      <c r="AC46" s="829"/>
      <c r="AD46" s="1001"/>
      <c r="AE46" s="1001"/>
      <c r="AF46" s="46">
        <f t="shared" si="25"/>
        <v>0</v>
      </c>
      <c r="AG46" s="46">
        <f t="shared" si="25"/>
        <v>0</v>
      </c>
      <c r="AH46" s="46">
        <f t="shared" si="25"/>
        <v>0</v>
      </c>
      <c r="AI46" s="1001"/>
      <c r="AJ46" s="1001"/>
      <c r="AK46" s="814"/>
      <c r="AL46" s="832"/>
      <c r="AM46" s="46">
        <f t="shared" si="1"/>
        <v>0</v>
      </c>
      <c r="AN46" s="49"/>
      <c r="AO46" s="49"/>
      <c r="AP46" s="49"/>
      <c r="AQ46" s="49"/>
      <c r="AR46" s="49"/>
      <c r="AS46" s="49"/>
      <c r="AT46" s="814"/>
      <c r="AU46" s="835"/>
      <c r="AV46" s="46">
        <f t="shared" si="2"/>
        <v>0</v>
      </c>
      <c r="AW46" s="49"/>
      <c r="AX46" s="49"/>
      <c r="AY46" s="49"/>
      <c r="AZ46" s="49"/>
      <c r="BA46" s="49"/>
      <c r="BB46" s="49"/>
      <c r="BC46" s="814"/>
      <c r="BD46" s="811"/>
      <c r="BE46" s="46">
        <f t="shared" si="3"/>
        <v>0</v>
      </c>
      <c r="BF46" s="49"/>
      <c r="BG46" s="49"/>
      <c r="BH46" s="49"/>
      <c r="BI46" s="49"/>
      <c r="BJ46" s="49"/>
      <c r="BK46" s="49"/>
      <c r="BL46" s="814"/>
      <c r="BM46" s="817"/>
      <c r="BN46" s="46">
        <f t="shared" si="4"/>
        <v>0</v>
      </c>
      <c r="BO46" s="49"/>
      <c r="BP46" s="49"/>
      <c r="BQ46" s="49"/>
      <c r="BR46" s="49"/>
      <c r="BS46" s="49"/>
      <c r="BT46" s="49"/>
      <c r="BU46" s="824"/>
      <c r="BV46" s="825"/>
      <c r="BW46" s="825"/>
      <c r="BX46" s="825"/>
      <c r="BY46" s="825"/>
      <c r="BZ46" s="825"/>
      <c r="CA46" s="825"/>
      <c r="CB46" s="825"/>
      <c r="CC46" s="826"/>
    </row>
    <row r="47" spans="1:81" s="58" customFormat="1" ht="40.200000000000003" customHeight="1" thickTop="1" x14ac:dyDescent="0.3">
      <c r="A47" s="34"/>
      <c r="B47" s="907"/>
      <c r="C47" s="868" t="s">
        <v>1142</v>
      </c>
      <c r="D47" s="871"/>
      <c r="E47" s="851"/>
      <c r="F47" s="851"/>
      <c r="G47" s="851"/>
      <c r="H47" s="851"/>
      <c r="I47" s="851"/>
      <c r="J47" s="812">
        <v>729</v>
      </c>
      <c r="K47" s="854" t="str">
        <f>+[19]Metas!K840</f>
        <v>Talleres sobre la gestión del riesgo de desastres y/o medio ambiente para población en general.</v>
      </c>
      <c r="L47" s="857">
        <v>2</v>
      </c>
      <c r="M47" s="860">
        <f>SUM(N47:Q47)</f>
        <v>2</v>
      </c>
      <c r="N47" s="836">
        <v>1</v>
      </c>
      <c r="O47" s="839">
        <v>1</v>
      </c>
      <c r="P47" s="863"/>
      <c r="Q47" s="866"/>
      <c r="R47" s="812">
        <f>+$J47</f>
        <v>729</v>
      </c>
      <c r="S47" s="354" t="s">
        <v>7655</v>
      </c>
      <c r="T47" s="235" t="s">
        <v>3821</v>
      </c>
      <c r="U47" s="235" t="s">
        <v>3827</v>
      </c>
      <c r="V47" s="235" t="s">
        <v>3830</v>
      </c>
      <c r="W47" s="231" t="s">
        <v>7656</v>
      </c>
      <c r="X47" s="258">
        <v>44958</v>
      </c>
      <c r="Y47" s="258">
        <v>45107</v>
      </c>
      <c r="Z47" s="256"/>
      <c r="AA47" s="256"/>
      <c r="AB47" s="812">
        <f t="shared" ref="AB47" si="42">+$J47</f>
        <v>729</v>
      </c>
      <c r="AC47" s="827">
        <f t="shared" ref="AC47" si="43">+L47</f>
        <v>2</v>
      </c>
      <c r="AD47" s="999">
        <f t="shared" si="25"/>
        <v>15</v>
      </c>
      <c r="AE47" s="999">
        <f t="shared" si="25"/>
        <v>15</v>
      </c>
      <c r="AF47" s="44">
        <f t="shared" si="25"/>
        <v>0</v>
      </c>
      <c r="AG47" s="44">
        <f t="shared" si="25"/>
        <v>0</v>
      </c>
      <c r="AH47" s="44">
        <f t="shared" si="25"/>
        <v>0</v>
      </c>
      <c r="AI47" s="44">
        <f t="shared" si="25"/>
        <v>0</v>
      </c>
      <c r="AJ47" s="44">
        <f t="shared" si="25"/>
        <v>0</v>
      </c>
      <c r="AK47" s="812">
        <f t="shared" ref="AK47" si="44">+$J47</f>
        <v>729</v>
      </c>
      <c r="AL47" s="830">
        <f>+N47</f>
        <v>1</v>
      </c>
      <c r="AM47" s="44">
        <f t="shared" si="1"/>
        <v>7</v>
      </c>
      <c r="AN47" s="47">
        <v>7</v>
      </c>
      <c r="AO47" s="47"/>
      <c r="AP47" s="47"/>
      <c r="AQ47" s="47"/>
      <c r="AR47" s="47"/>
      <c r="AS47" s="47"/>
      <c r="AT47" s="812">
        <f t="shared" ref="AT47" si="45">+$J47</f>
        <v>729</v>
      </c>
      <c r="AU47" s="833">
        <f>+O47</f>
        <v>1</v>
      </c>
      <c r="AV47" s="44">
        <f t="shared" si="2"/>
        <v>8</v>
      </c>
      <c r="AW47" s="47">
        <v>8</v>
      </c>
      <c r="AX47" s="47">
        <v>0</v>
      </c>
      <c r="AY47" s="47">
        <v>0</v>
      </c>
      <c r="AZ47" s="47">
        <v>0</v>
      </c>
      <c r="BA47" s="47">
        <v>0</v>
      </c>
      <c r="BB47" s="47">
        <v>0</v>
      </c>
      <c r="BC47" s="812">
        <f t="shared" ref="BC47" si="46">+$J47</f>
        <v>729</v>
      </c>
      <c r="BD47" s="809">
        <f>+P47</f>
        <v>0</v>
      </c>
      <c r="BE47" s="44">
        <f t="shared" si="3"/>
        <v>0</v>
      </c>
      <c r="BF47" s="47"/>
      <c r="BG47" s="47"/>
      <c r="BH47" s="47"/>
      <c r="BI47" s="47"/>
      <c r="BJ47" s="47"/>
      <c r="BK47" s="47"/>
      <c r="BL47" s="812">
        <f t="shared" ref="BL47" si="47">+$J47</f>
        <v>729</v>
      </c>
      <c r="BM47" s="815">
        <f>+Q47</f>
        <v>0</v>
      </c>
      <c r="BN47" s="44">
        <f t="shared" si="4"/>
        <v>0</v>
      </c>
      <c r="BO47" s="47"/>
      <c r="BP47" s="47"/>
      <c r="BQ47" s="47"/>
      <c r="BR47" s="47"/>
      <c r="BS47" s="47"/>
      <c r="BT47" s="47"/>
      <c r="BU47" s="818"/>
      <c r="BV47" s="819"/>
      <c r="BW47" s="819"/>
      <c r="BX47" s="819"/>
      <c r="BY47" s="819"/>
      <c r="BZ47" s="819"/>
      <c r="CA47" s="819"/>
      <c r="CB47" s="819"/>
      <c r="CC47" s="820"/>
    </row>
    <row r="48" spans="1:81" s="58" customFormat="1" ht="40.200000000000003" customHeight="1" x14ac:dyDescent="0.3">
      <c r="A48" s="34"/>
      <c r="B48" s="907"/>
      <c r="C48" s="869"/>
      <c r="D48" s="872"/>
      <c r="E48" s="852"/>
      <c r="F48" s="852"/>
      <c r="G48" s="852"/>
      <c r="H48" s="852"/>
      <c r="I48" s="852"/>
      <c r="J48" s="813"/>
      <c r="K48" s="855"/>
      <c r="L48" s="858"/>
      <c r="M48" s="861"/>
      <c r="N48" s="837"/>
      <c r="O48" s="840"/>
      <c r="P48" s="864"/>
      <c r="Q48" s="867"/>
      <c r="R48" s="813"/>
      <c r="S48" s="355" t="s">
        <v>7657</v>
      </c>
      <c r="T48" s="236" t="s">
        <v>3821</v>
      </c>
      <c r="U48" s="236" t="s">
        <v>3827</v>
      </c>
      <c r="V48" s="236" t="s">
        <v>3830</v>
      </c>
      <c r="W48" s="39" t="s">
        <v>7658</v>
      </c>
      <c r="X48" s="31">
        <v>44958</v>
      </c>
      <c r="Y48" s="31">
        <v>45107</v>
      </c>
      <c r="Z48" s="31"/>
      <c r="AA48" s="31"/>
      <c r="AB48" s="813"/>
      <c r="AC48" s="828"/>
      <c r="AD48" s="1000"/>
      <c r="AE48" s="1000"/>
      <c r="AF48" s="51">
        <f t="shared" si="25"/>
        <v>0</v>
      </c>
      <c r="AG48" s="51">
        <f t="shared" si="25"/>
        <v>0</v>
      </c>
      <c r="AH48" s="51">
        <f t="shared" si="25"/>
        <v>0</v>
      </c>
      <c r="AI48" s="51">
        <f t="shared" si="25"/>
        <v>0</v>
      </c>
      <c r="AJ48" s="51">
        <f t="shared" si="25"/>
        <v>0</v>
      </c>
      <c r="AK48" s="813"/>
      <c r="AL48" s="831"/>
      <c r="AM48" s="51">
        <f t="shared" si="1"/>
        <v>0</v>
      </c>
      <c r="AN48" s="257"/>
      <c r="AO48" s="257"/>
      <c r="AP48" s="257"/>
      <c r="AQ48" s="257"/>
      <c r="AR48" s="257"/>
      <c r="AS48" s="257"/>
      <c r="AT48" s="813"/>
      <c r="AU48" s="834"/>
      <c r="AV48" s="51">
        <f t="shared" si="2"/>
        <v>0</v>
      </c>
      <c r="AW48" s="257"/>
      <c r="AX48" s="257"/>
      <c r="AY48" s="257"/>
      <c r="AZ48" s="257"/>
      <c r="BA48" s="257"/>
      <c r="BB48" s="257"/>
      <c r="BC48" s="813"/>
      <c r="BD48" s="810"/>
      <c r="BE48" s="51">
        <f t="shared" si="3"/>
        <v>0</v>
      </c>
      <c r="BF48" s="257"/>
      <c r="BG48" s="257"/>
      <c r="BH48" s="257"/>
      <c r="BI48" s="257"/>
      <c r="BJ48" s="257"/>
      <c r="BK48" s="257"/>
      <c r="BL48" s="813"/>
      <c r="BM48" s="816"/>
      <c r="BN48" s="51">
        <f t="shared" si="4"/>
        <v>0</v>
      </c>
      <c r="BO48" s="257"/>
      <c r="BP48" s="257"/>
      <c r="BQ48" s="257"/>
      <c r="BR48" s="257"/>
      <c r="BS48" s="257"/>
      <c r="BT48" s="257"/>
      <c r="BU48" s="821"/>
      <c r="BV48" s="822"/>
      <c r="BW48" s="822"/>
      <c r="BX48" s="822"/>
      <c r="BY48" s="822"/>
      <c r="BZ48" s="822"/>
      <c r="CA48" s="822"/>
      <c r="CB48" s="822"/>
      <c r="CC48" s="823"/>
    </row>
    <row r="49" spans="1:81" s="58" customFormat="1" ht="40.200000000000003" customHeight="1" x14ac:dyDescent="0.3">
      <c r="A49" s="34"/>
      <c r="B49" s="907"/>
      <c r="C49" s="869"/>
      <c r="D49" s="872"/>
      <c r="E49" s="852"/>
      <c r="F49" s="852"/>
      <c r="G49" s="852"/>
      <c r="H49" s="852"/>
      <c r="I49" s="852"/>
      <c r="J49" s="813"/>
      <c r="K49" s="855"/>
      <c r="L49" s="858"/>
      <c r="M49" s="861"/>
      <c r="N49" s="837"/>
      <c r="O49" s="840"/>
      <c r="P49" s="864"/>
      <c r="Q49" s="867"/>
      <c r="R49" s="813"/>
      <c r="S49" s="355" t="s">
        <v>7641</v>
      </c>
      <c r="T49" s="236" t="s">
        <v>3821</v>
      </c>
      <c r="U49" s="236" t="s">
        <v>3827</v>
      </c>
      <c r="V49" s="236" t="s">
        <v>3830</v>
      </c>
      <c r="W49" s="39" t="s">
        <v>7634</v>
      </c>
      <c r="X49" s="259">
        <v>44958</v>
      </c>
      <c r="Y49" s="259">
        <v>45107</v>
      </c>
      <c r="Z49" s="31"/>
      <c r="AA49" s="31"/>
      <c r="AB49" s="813"/>
      <c r="AC49" s="828"/>
      <c r="AD49" s="1000"/>
      <c r="AE49" s="1000"/>
      <c r="AF49" s="51">
        <f t="shared" si="25"/>
        <v>0</v>
      </c>
      <c r="AG49" s="51">
        <f t="shared" si="25"/>
        <v>0</v>
      </c>
      <c r="AH49" s="51">
        <f t="shared" si="25"/>
        <v>0</v>
      </c>
      <c r="AI49" s="51">
        <f t="shared" si="25"/>
        <v>0</v>
      </c>
      <c r="AJ49" s="51">
        <f t="shared" si="25"/>
        <v>0</v>
      </c>
      <c r="AK49" s="813"/>
      <c r="AL49" s="831"/>
      <c r="AM49" s="51">
        <f t="shared" si="1"/>
        <v>0</v>
      </c>
      <c r="AN49" s="257"/>
      <c r="AO49" s="257"/>
      <c r="AP49" s="257"/>
      <c r="AQ49" s="257"/>
      <c r="AR49" s="257"/>
      <c r="AS49" s="257"/>
      <c r="AT49" s="813"/>
      <c r="AU49" s="834"/>
      <c r="AV49" s="51">
        <f t="shared" si="2"/>
        <v>0</v>
      </c>
      <c r="AW49" s="257"/>
      <c r="AX49" s="257"/>
      <c r="AY49" s="257"/>
      <c r="AZ49" s="257"/>
      <c r="BA49" s="257"/>
      <c r="BB49" s="257"/>
      <c r="BC49" s="813"/>
      <c r="BD49" s="810"/>
      <c r="BE49" s="51">
        <f t="shared" si="3"/>
        <v>0</v>
      </c>
      <c r="BF49" s="257"/>
      <c r="BG49" s="257"/>
      <c r="BH49" s="257"/>
      <c r="BI49" s="257"/>
      <c r="BJ49" s="257"/>
      <c r="BK49" s="257"/>
      <c r="BL49" s="813"/>
      <c r="BM49" s="816"/>
      <c r="BN49" s="51">
        <f t="shared" si="4"/>
        <v>0</v>
      </c>
      <c r="BO49" s="257"/>
      <c r="BP49" s="257"/>
      <c r="BQ49" s="257"/>
      <c r="BR49" s="257"/>
      <c r="BS49" s="257"/>
      <c r="BT49" s="257"/>
      <c r="BU49" s="821"/>
      <c r="BV49" s="822"/>
      <c r="BW49" s="822"/>
      <c r="BX49" s="822"/>
      <c r="BY49" s="822"/>
      <c r="BZ49" s="822"/>
      <c r="CA49" s="822"/>
      <c r="CB49" s="822"/>
      <c r="CC49" s="823"/>
    </row>
    <row r="50" spans="1:81" s="58" customFormat="1" ht="40.200000000000003" customHeight="1" thickBot="1" x14ac:dyDescent="0.35">
      <c r="A50" s="34"/>
      <c r="B50" s="907"/>
      <c r="C50" s="869"/>
      <c r="D50" s="873"/>
      <c r="E50" s="853"/>
      <c r="F50" s="853"/>
      <c r="G50" s="853"/>
      <c r="H50" s="853"/>
      <c r="I50" s="853"/>
      <c r="J50" s="814"/>
      <c r="K50" s="856"/>
      <c r="L50" s="859"/>
      <c r="M50" s="862"/>
      <c r="N50" s="838"/>
      <c r="O50" s="841"/>
      <c r="P50" s="865"/>
      <c r="Q50" s="874"/>
      <c r="R50" s="814"/>
      <c r="S50" s="232"/>
      <c r="T50" s="237"/>
      <c r="U50" s="237"/>
      <c r="V50" s="237"/>
      <c r="W50" s="232"/>
      <c r="X50" s="260"/>
      <c r="Y50" s="260"/>
      <c r="Z50" s="260"/>
      <c r="AA50" s="260"/>
      <c r="AB50" s="814"/>
      <c r="AC50" s="829"/>
      <c r="AD50" s="1001"/>
      <c r="AE50" s="1001"/>
      <c r="AF50" s="46">
        <f t="shared" si="25"/>
        <v>0</v>
      </c>
      <c r="AG50" s="46">
        <f t="shared" si="25"/>
        <v>0</v>
      </c>
      <c r="AH50" s="46">
        <f t="shared" si="25"/>
        <v>0</v>
      </c>
      <c r="AI50" s="46">
        <f t="shared" si="25"/>
        <v>0</v>
      </c>
      <c r="AJ50" s="46">
        <f t="shared" si="25"/>
        <v>0</v>
      </c>
      <c r="AK50" s="814"/>
      <c r="AL50" s="832"/>
      <c r="AM50" s="46">
        <f t="shared" si="1"/>
        <v>0</v>
      </c>
      <c r="AN50" s="49"/>
      <c r="AO50" s="49"/>
      <c r="AP50" s="49"/>
      <c r="AQ50" s="49"/>
      <c r="AR50" s="49"/>
      <c r="AS50" s="49"/>
      <c r="AT50" s="814"/>
      <c r="AU50" s="835"/>
      <c r="AV50" s="46">
        <f t="shared" si="2"/>
        <v>0</v>
      </c>
      <c r="AW50" s="49"/>
      <c r="AX50" s="49"/>
      <c r="AY50" s="49"/>
      <c r="AZ50" s="49"/>
      <c r="BA50" s="49"/>
      <c r="BB50" s="49"/>
      <c r="BC50" s="814"/>
      <c r="BD50" s="811"/>
      <c r="BE50" s="46">
        <f t="shared" si="3"/>
        <v>0</v>
      </c>
      <c r="BF50" s="49"/>
      <c r="BG50" s="49"/>
      <c r="BH50" s="49"/>
      <c r="BI50" s="49"/>
      <c r="BJ50" s="49"/>
      <c r="BK50" s="49"/>
      <c r="BL50" s="814"/>
      <c r="BM50" s="817"/>
      <c r="BN50" s="46">
        <f t="shared" si="4"/>
        <v>0</v>
      </c>
      <c r="BO50" s="49"/>
      <c r="BP50" s="49"/>
      <c r="BQ50" s="49"/>
      <c r="BR50" s="49"/>
      <c r="BS50" s="49"/>
      <c r="BT50" s="49"/>
      <c r="BU50" s="824"/>
      <c r="BV50" s="825"/>
      <c r="BW50" s="825"/>
      <c r="BX50" s="825"/>
      <c r="BY50" s="825"/>
      <c r="BZ50" s="825"/>
      <c r="CA50" s="825"/>
      <c r="CB50" s="825"/>
      <c r="CC50" s="826"/>
    </row>
    <row r="51" spans="1:81" s="58" customFormat="1" ht="40.200000000000003" customHeight="1" thickTop="1" x14ac:dyDescent="0.3">
      <c r="A51" s="34"/>
      <c r="B51" s="907"/>
      <c r="C51" s="869"/>
      <c r="D51" s="871"/>
      <c r="E51" s="851"/>
      <c r="F51" s="851"/>
      <c r="G51" s="851"/>
      <c r="H51" s="851"/>
      <c r="I51" s="851"/>
      <c r="J51" s="812">
        <v>730</v>
      </c>
      <c r="K51" s="854" t="str">
        <f>+[19]Metas!K841</f>
        <v>Mujeres capacitadas en Gestión del Riesgo de Desastres.</v>
      </c>
      <c r="L51" s="857">
        <v>102</v>
      </c>
      <c r="M51" s="860">
        <f>SUM(N51:Q51)</f>
        <v>102</v>
      </c>
      <c r="N51" s="836">
        <v>25</v>
      </c>
      <c r="O51" s="839">
        <v>27</v>
      </c>
      <c r="P51" s="863">
        <v>25</v>
      </c>
      <c r="Q51" s="866">
        <v>25</v>
      </c>
      <c r="R51" s="812">
        <f>+$J51</f>
        <v>730</v>
      </c>
      <c r="S51" s="354" t="s">
        <v>7659</v>
      </c>
      <c r="T51" s="235" t="s">
        <v>3821</v>
      </c>
      <c r="U51" s="235" t="s">
        <v>3827</v>
      </c>
      <c r="V51" s="235" t="s">
        <v>3830</v>
      </c>
      <c r="W51" s="231" t="s">
        <v>7660</v>
      </c>
      <c r="X51" s="256">
        <v>44958</v>
      </c>
      <c r="Y51" s="256">
        <v>45290</v>
      </c>
      <c r="Z51" s="256"/>
      <c r="AA51" s="256"/>
      <c r="AB51" s="812">
        <f t="shared" ref="AB51" si="48">+$J51</f>
        <v>730</v>
      </c>
      <c r="AC51" s="827">
        <f t="shared" ref="AC51" si="49">+L51</f>
        <v>102</v>
      </c>
      <c r="AD51" s="999">
        <f t="shared" si="25"/>
        <v>65</v>
      </c>
      <c r="AE51" s="999">
        <f t="shared" si="25"/>
        <v>15</v>
      </c>
      <c r="AF51" s="44">
        <f t="shared" si="25"/>
        <v>0</v>
      </c>
      <c r="AG51" s="44">
        <f t="shared" si="25"/>
        <v>0</v>
      </c>
      <c r="AH51" s="44">
        <f t="shared" si="25"/>
        <v>0</v>
      </c>
      <c r="AI51" s="999">
        <f t="shared" si="25"/>
        <v>50</v>
      </c>
      <c r="AJ51" s="44">
        <f t="shared" si="25"/>
        <v>0</v>
      </c>
      <c r="AK51" s="812">
        <f t="shared" ref="AK51" si="50">+$J51</f>
        <v>730</v>
      </c>
      <c r="AL51" s="830">
        <f>+N51</f>
        <v>25</v>
      </c>
      <c r="AM51" s="44">
        <f t="shared" si="1"/>
        <v>16.25</v>
      </c>
      <c r="AN51" s="47">
        <v>3.75</v>
      </c>
      <c r="AO51" s="47"/>
      <c r="AP51" s="47"/>
      <c r="AQ51" s="47"/>
      <c r="AR51" s="47">
        <v>12.5</v>
      </c>
      <c r="AS51" s="47"/>
      <c r="AT51" s="812">
        <f t="shared" ref="AT51" si="51">+$J51</f>
        <v>730</v>
      </c>
      <c r="AU51" s="833">
        <f>+O51</f>
        <v>27</v>
      </c>
      <c r="AV51" s="44">
        <f t="shared" si="2"/>
        <v>16.25</v>
      </c>
      <c r="AW51" s="47">
        <v>3.75</v>
      </c>
      <c r="AX51" s="47">
        <v>0</v>
      </c>
      <c r="AY51" s="47">
        <v>0</v>
      </c>
      <c r="AZ51" s="47">
        <v>0</v>
      </c>
      <c r="BA51" s="47">
        <v>12.5</v>
      </c>
      <c r="BB51" s="47">
        <v>0</v>
      </c>
      <c r="BC51" s="812">
        <f t="shared" ref="BC51" si="52">+$J51</f>
        <v>730</v>
      </c>
      <c r="BD51" s="809">
        <f>+P51</f>
        <v>25</v>
      </c>
      <c r="BE51" s="44">
        <f t="shared" si="3"/>
        <v>16.25</v>
      </c>
      <c r="BF51" s="47">
        <v>3.75</v>
      </c>
      <c r="BG51" s="47">
        <v>0</v>
      </c>
      <c r="BH51" s="47">
        <v>0</v>
      </c>
      <c r="BI51" s="47">
        <v>0</v>
      </c>
      <c r="BJ51" s="47">
        <v>12.5</v>
      </c>
      <c r="BK51" s="47">
        <v>0</v>
      </c>
      <c r="BL51" s="812">
        <f t="shared" ref="BL51" si="53">+$J51</f>
        <v>730</v>
      </c>
      <c r="BM51" s="815">
        <f>+Q51</f>
        <v>25</v>
      </c>
      <c r="BN51" s="44">
        <f t="shared" si="4"/>
        <v>16.25</v>
      </c>
      <c r="BO51" s="47">
        <v>3.75</v>
      </c>
      <c r="BP51" s="47"/>
      <c r="BQ51" s="47"/>
      <c r="BR51" s="47"/>
      <c r="BS51" s="47">
        <v>12.5</v>
      </c>
      <c r="BT51" s="47"/>
      <c r="BU51" s="818"/>
      <c r="BV51" s="819"/>
      <c r="BW51" s="819"/>
      <c r="BX51" s="819"/>
      <c r="BY51" s="819"/>
      <c r="BZ51" s="819"/>
      <c r="CA51" s="819"/>
      <c r="CB51" s="819"/>
      <c r="CC51" s="820"/>
    </row>
    <row r="52" spans="1:81" s="58" customFormat="1" ht="40.200000000000003" customHeight="1" x14ac:dyDescent="0.3">
      <c r="A52" s="34"/>
      <c r="B52" s="907"/>
      <c r="C52" s="869"/>
      <c r="D52" s="872"/>
      <c r="E52" s="852"/>
      <c r="F52" s="852"/>
      <c r="G52" s="852"/>
      <c r="H52" s="852"/>
      <c r="I52" s="852"/>
      <c r="J52" s="813"/>
      <c r="K52" s="855"/>
      <c r="L52" s="858"/>
      <c r="M52" s="861"/>
      <c r="N52" s="837"/>
      <c r="O52" s="840"/>
      <c r="P52" s="864"/>
      <c r="Q52" s="867"/>
      <c r="R52" s="813"/>
      <c r="S52" s="355" t="s">
        <v>7641</v>
      </c>
      <c r="T52" s="236" t="s">
        <v>3821</v>
      </c>
      <c r="U52" s="236" t="s">
        <v>3827</v>
      </c>
      <c r="V52" s="236" t="s">
        <v>3830</v>
      </c>
      <c r="W52" s="39" t="s">
        <v>7634</v>
      </c>
      <c r="X52" s="259">
        <v>44958</v>
      </c>
      <c r="Y52" s="259">
        <v>45291</v>
      </c>
      <c r="Z52" s="31"/>
      <c r="AA52" s="31"/>
      <c r="AB52" s="813"/>
      <c r="AC52" s="828"/>
      <c r="AD52" s="1000"/>
      <c r="AE52" s="1000"/>
      <c r="AF52" s="51">
        <f t="shared" si="25"/>
        <v>0</v>
      </c>
      <c r="AG52" s="51">
        <f t="shared" si="25"/>
        <v>0</v>
      </c>
      <c r="AH52" s="51">
        <f t="shared" si="25"/>
        <v>0</v>
      </c>
      <c r="AI52" s="1000"/>
      <c r="AJ52" s="51">
        <f t="shared" si="25"/>
        <v>0</v>
      </c>
      <c r="AK52" s="813"/>
      <c r="AL52" s="831"/>
      <c r="AM52" s="51">
        <f t="shared" si="1"/>
        <v>0</v>
      </c>
      <c r="AN52" s="257"/>
      <c r="AO52" s="257"/>
      <c r="AP52" s="257"/>
      <c r="AQ52" s="257"/>
      <c r="AR52" s="257"/>
      <c r="AS52" s="257"/>
      <c r="AT52" s="813"/>
      <c r="AU52" s="834"/>
      <c r="AV52" s="51">
        <f t="shared" si="2"/>
        <v>0</v>
      </c>
      <c r="AW52" s="257"/>
      <c r="AX52" s="257"/>
      <c r="AY52" s="257"/>
      <c r="AZ52" s="257"/>
      <c r="BA52" s="257"/>
      <c r="BB52" s="257"/>
      <c r="BC52" s="813"/>
      <c r="BD52" s="810"/>
      <c r="BE52" s="51">
        <f t="shared" si="3"/>
        <v>0</v>
      </c>
      <c r="BF52" s="257"/>
      <c r="BG52" s="257"/>
      <c r="BH52" s="257"/>
      <c r="BI52" s="257"/>
      <c r="BJ52" s="257"/>
      <c r="BK52" s="257"/>
      <c r="BL52" s="813"/>
      <c r="BM52" s="816"/>
      <c r="BN52" s="51">
        <f t="shared" si="4"/>
        <v>0</v>
      </c>
      <c r="BO52" s="257"/>
      <c r="BP52" s="257"/>
      <c r="BQ52" s="257"/>
      <c r="BR52" s="257"/>
      <c r="BS52" s="257"/>
      <c r="BT52" s="257"/>
      <c r="BU52" s="821"/>
      <c r="BV52" s="822"/>
      <c r="BW52" s="822"/>
      <c r="BX52" s="822"/>
      <c r="BY52" s="822"/>
      <c r="BZ52" s="822"/>
      <c r="CA52" s="822"/>
      <c r="CB52" s="822"/>
      <c r="CC52" s="823"/>
    </row>
    <row r="53" spans="1:81" s="58" customFormat="1" ht="40.200000000000003" customHeight="1" x14ac:dyDescent="0.3">
      <c r="A53" s="34"/>
      <c r="B53" s="907"/>
      <c r="C53" s="869"/>
      <c r="D53" s="872"/>
      <c r="E53" s="852"/>
      <c r="F53" s="852"/>
      <c r="G53" s="852"/>
      <c r="H53" s="852"/>
      <c r="I53" s="852"/>
      <c r="J53" s="813"/>
      <c r="K53" s="855"/>
      <c r="L53" s="858"/>
      <c r="M53" s="861"/>
      <c r="N53" s="837"/>
      <c r="O53" s="840"/>
      <c r="P53" s="864"/>
      <c r="Q53" s="867"/>
      <c r="R53" s="813"/>
      <c r="S53" s="39"/>
      <c r="T53" s="236"/>
      <c r="U53" s="236"/>
      <c r="V53" s="236"/>
      <c r="W53" s="39"/>
      <c r="X53" s="31"/>
      <c r="Y53" s="31"/>
      <c r="Z53" s="31"/>
      <c r="AA53" s="31"/>
      <c r="AB53" s="813"/>
      <c r="AC53" s="828"/>
      <c r="AD53" s="1000"/>
      <c r="AE53" s="1000"/>
      <c r="AF53" s="51">
        <f t="shared" si="25"/>
        <v>0</v>
      </c>
      <c r="AG53" s="51">
        <f t="shared" si="25"/>
        <v>0</v>
      </c>
      <c r="AH53" s="51">
        <f t="shared" si="25"/>
        <v>0</v>
      </c>
      <c r="AI53" s="1000"/>
      <c r="AJ53" s="51">
        <f t="shared" si="25"/>
        <v>0</v>
      </c>
      <c r="AK53" s="813"/>
      <c r="AL53" s="831"/>
      <c r="AM53" s="51">
        <f t="shared" si="1"/>
        <v>0</v>
      </c>
      <c r="AN53" s="257"/>
      <c r="AO53" s="257"/>
      <c r="AP53" s="257"/>
      <c r="AQ53" s="257"/>
      <c r="AR53" s="257"/>
      <c r="AS53" s="257"/>
      <c r="AT53" s="813"/>
      <c r="AU53" s="834"/>
      <c r="AV53" s="51">
        <f t="shared" si="2"/>
        <v>0</v>
      </c>
      <c r="AW53" s="257"/>
      <c r="AX53" s="257"/>
      <c r="AY53" s="257"/>
      <c r="AZ53" s="257"/>
      <c r="BA53" s="257"/>
      <c r="BB53" s="257"/>
      <c r="BC53" s="813"/>
      <c r="BD53" s="810"/>
      <c r="BE53" s="51">
        <f t="shared" si="3"/>
        <v>0</v>
      </c>
      <c r="BF53" s="257"/>
      <c r="BG53" s="257"/>
      <c r="BH53" s="257"/>
      <c r="BI53" s="257"/>
      <c r="BJ53" s="257"/>
      <c r="BK53" s="257"/>
      <c r="BL53" s="813"/>
      <c r="BM53" s="816"/>
      <c r="BN53" s="51">
        <f t="shared" si="4"/>
        <v>0</v>
      </c>
      <c r="BO53" s="257"/>
      <c r="BP53" s="257"/>
      <c r="BQ53" s="257"/>
      <c r="BR53" s="257"/>
      <c r="BS53" s="257"/>
      <c r="BT53" s="257"/>
      <c r="BU53" s="821"/>
      <c r="BV53" s="822"/>
      <c r="BW53" s="822"/>
      <c r="BX53" s="822"/>
      <c r="BY53" s="822"/>
      <c r="BZ53" s="822"/>
      <c r="CA53" s="822"/>
      <c r="CB53" s="822"/>
      <c r="CC53" s="823"/>
    </row>
    <row r="54" spans="1:81" s="58" customFormat="1" ht="40.200000000000003" customHeight="1" thickBot="1" x14ac:dyDescent="0.35">
      <c r="A54" s="34"/>
      <c r="B54" s="907"/>
      <c r="C54" s="869"/>
      <c r="D54" s="873"/>
      <c r="E54" s="853"/>
      <c r="F54" s="853"/>
      <c r="G54" s="853"/>
      <c r="H54" s="853"/>
      <c r="I54" s="853"/>
      <c r="J54" s="814"/>
      <c r="K54" s="856"/>
      <c r="L54" s="859"/>
      <c r="M54" s="862"/>
      <c r="N54" s="838"/>
      <c r="O54" s="841"/>
      <c r="P54" s="865"/>
      <c r="Q54" s="874"/>
      <c r="R54" s="814"/>
      <c r="S54" s="232"/>
      <c r="T54" s="237"/>
      <c r="U54" s="237"/>
      <c r="V54" s="237"/>
      <c r="W54" s="232"/>
      <c r="X54" s="260"/>
      <c r="Y54" s="260"/>
      <c r="Z54" s="260"/>
      <c r="AA54" s="260"/>
      <c r="AB54" s="814"/>
      <c r="AC54" s="829"/>
      <c r="AD54" s="1001"/>
      <c r="AE54" s="1001"/>
      <c r="AF54" s="46">
        <f t="shared" si="25"/>
        <v>0</v>
      </c>
      <c r="AG54" s="46">
        <f t="shared" si="25"/>
        <v>0</v>
      </c>
      <c r="AH54" s="46">
        <f t="shared" si="25"/>
        <v>0</v>
      </c>
      <c r="AI54" s="1001"/>
      <c r="AJ54" s="46">
        <f t="shared" si="25"/>
        <v>0</v>
      </c>
      <c r="AK54" s="814"/>
      <c r="AL54" s="832"/>
      <c r="AM54" s="46">
        <f t="shared" si="1"/>
        <v>0</v>
      </c>
      <c r="AN54" s="49"/>
      <c r="AO54" s="49"/>
      <c r="AP54" s="49"/>
      <c r="AQ54" s="49"/>
      <c r="AR54" s="49"/>
      <c r="AS54" s="49"/>
      <c r="AT54" s="814"/>
      <c r="AU54" s="835"/>
      <c r="AV54" s="46">
        <f t="shared" si="2"/>
        <v>0</v>
      </c>
      <c r="AW54" s="49"/>
      <c r="AX54" s="49"/>
      <c r="AY54" s="49"/>
      <c r="AZ54" s="49"/>
      <c r="BA54" s="49"/>
      <c r="BB54" s="49"/>
      <c r="BC54" s="814"/>
      <c r="BD54" s="811"/>
      <c r="BE54" s="46">
        <f t="shared" si="3"/>
        <v>0</v>
      </c>
      <c r="BF54" s="49"/>
      <c r="BG54" s="49"/>
      <c r="BH54" s="49"/>
      <c r="BI54" s="49"/>
      <c r="BJ54" s="49"/>
      <c r="BK54" s="49"/>
      <c r="BL54" s="814"/>
      <c r="BM54" s="817"/>
      <c r="BN54" s="46">
        <f t="shared" si="4"/>
        <v>0</v>
      </c>
      <c r="BO54" s="49"/>
      <c r="BP54" s="49"/>
      <c r="BQ54" s="49"/>
      <c r="BR54" s="49"/>
      <c r="BS54" s="49"/>
      <c r="BT54" s="49"/>
      <c r="BU54" s="824"/>
      <c r="BV54" s="825"/>
      <c r="BW54" s="825"/>
      <c r="BX54" s="825"/>
      <c r="BY54" s="825"/>
      <c r="BZ54" s="825"/>
      <c r="CA54" s="825"/>
      <c r="CB54" s="825"/>
      <c r="CC54" s="826"/>
    </row>
    <row r="55" spans="1:81" s="58" customFormat="1" ht="40.200000000000003" customHeight="1" thickTop="1" x14ac:dyDescent="0.3">
      <c r="A55" s="34"/>
      <c r="B55" s="907"/>
      <c r="C55" s="868" t="s">
        <v>1146</v>
      </c>
      <c r="D55" s="871"/>
      <c r="E55" s="851"/>
      <c r="F55" s="851"/>
      <c r="G55" s="851"/>
      <c r="H55" s="851"/>
      <c r="I55" s="851"/>
      <c r="J55" s="812">
        <v>731</v>
      </c>
      <c r="K55" s="854" t="str">
        <f>+[19]Metas!K842</f>
        <v>Inventarios municipales de asentamientos en zonas de alto riesgo</v>
      </c>
      <c r="L55" s="857">
        <v>3</v>
      </c>
      <c r="M55" s="860">
        <f>SUM(N55:Q55)</f>
        <v>3</v>
      </c>
      <c r="N55" s="836"/>
      <c r="O55" s="839"/>
      <c r="P55" s="863"/>
      <c r="Q55" s="866">
        <v>3</v>
      </c>
      <c r="R55" s="812">
        <f>+$J55</f>
        <v>731</v>
      </c>
      <c r="S55" s="354" t="s">
        <v>7661</v>
      </c>
      <c r="T55" s="235" t="s">
        <v>3821</v>
      </c>
      <c r="U55" s="235" t="s">
        <v>3827</v>
      </c>
      <c r="V55" s="235" t="s">
        <v>3830</v>
      </c>
      <c r="W55" s="231" t="s">
        <v>7662</v>
      </c>
      <c r="X55" s="256">
        <v>45200</v>
      </c>
      <c r="Y55" s="256">
        <v>45290</v>
      </c>
      <c r="Z55" s="256"/>
      <c r="AA55" s="256"/>
      <c r="AB55" s="812">
        <f t="shared" ref="AB55" si="54">+$J55</f>
        <v>731</v>
      </c>
      <c r="AC55" s="827">
        <f t="shared" ref="AC55" si="55">+L55</f>
        <v>3</v>
      </c>
      <c r="AD55" s="999">
        <f t="shared" si="25"/>
        <v>19</v>
      </c>
      <c r="AE55" s="999">
        <f t="shared" si="25"/>
        <v>12</v>
      </c>
      <c r="AF55" s="44">
        <f t="shared" si="25"/>
        <v>0</v>
      </c>
      <c r="AG55" s="44">
        <f t="shared" si="25"/>
        <v>0</v>
      </c>
      <c r="AH55" s="44">
        <f t="shared" si="25"/>
        <v>0</v>
      </c>
      <c r="AI55" s="999">
        <f t="shared" si="25"/>
        <v>7</v>
      </c>
      <c r="AJ55" s="44">
        <f t="shared" si="25"/>
        <v>0</v>
      </c>
      <c r="AK55" s="812">
        <f t="shared" ref="AK55" si="56">+$J55</f>
        <v>731</v>
      </c>
      <c r="AL55" s="830">
        <f>+N55</f>
        <v>0</v>
      </c>
      <c r="AM55" s="44">
        <f t="shared" si="1"/>
        <v>0</v>
      </c>
      <c r="AN55" s="47"/>
      <c r="AO55" s="47"/>
      <c r="AP55" s="47"/>
      <c r="AQ55" s="47"/>
      <c r="AR55" s="47"/>
      <c r="AS55" s="47"/>
      <c r="AT55" s="812">
        <f t="shared" ref="AT55" si="57">+$J55</f>
        <v>731</v>
      </c>
      <c r="AU55" s="833">
        <f>+O55</f>
        <v>0</v>
      </c>
      <c r="AV55" s="44">
        <f t="shared" si="2"/>
        <v>0</v>
      </c>
      <c r="AW55" s="47"/>
      <c r="AX55" s="47"/>
      <c r="AY55" s="47"/>
      <c r="AZ55" s="47"/>
      <c r="BA55" s="47"/>
      <c r="BB55" s="47"/>
      <c r="BC55" s="812">
        <f t="shared" ref="BC55" si="58">+$J55</f>
        <v>731</v>
      </c>
      <c r="BD55" s="809">
        <f>+P55</f>
        <v>0</v>
      </c>
      <c r="BE55" s="44">
        <f t="shared" si="3"/>
        <v>0</v>
      </c>
      <c r="BF55" s="47"/>
      <c r="BG55" s="47"/>
      <c r="BH55" s="47"/>
      <c r="BI55" s="47"/>
      <c r="BJ55" s="47"/>
      <c r="BK55" s="47"/>
      <c r="BL55" s="812">
        <f t="shared" ref="BL55" si="59">+$J55</f>
        <v>731</v>
      </c>
      <c r="BM55" s="815">
        <f>+Q55</f>
        <v>3</v>
      </c>
      <c r="BN55" s="44">
        <f t="shared" si="4"/>
        <v>19</v>
      </c>
      <c r="BO55" s="47">
        <v>12</v>
      </c>
      <c r="BP55" s="47"/>
      <c r="BQ55" s="47"/>
      <c r="BR55" s="47"/>
      <c r="BS55" s="47">
        <v>7</v>
      </c>
      <c r="BT55" s="47"/>
      <c r="BU55" s="818"/>
      <c r="BV55" s="819"/>
      <c r="BW55" s="819"/>
      <c r="BX55" s="819"/>
      <c r="BY55" s="819"/>
      <c r="BZ55" s="819"/>
      <c r="CA55" s="819"/>
      <c r="CB55" s="819"/>
      <c r="CC55" s="820"/>
    </row>
    <row r="56" spans="1:81" s="58" customFormat="1" ht="40.200000000000003" customHeight="1" x14ac:dyDescent="0.3">
      <c r="A56" s="34"/>
      <c r="B56" s="907"/>
      <c r="C56" s="869"/>
      <c r="D56" s="872"/>
      <c r="E56" s="852"/>
      <c r="F56" s="852"/>
      <c r="G56" s="852"/>
      <c r="H56" s="852"/>
      <c r="I56" s="852"/>
      <c r="J56" s="813"/>
      <c r="K56" s="855"/>
      <c r="L56" s="858"/>
      <c r="M56" s="861"/>
      <c r="N56" s="837"/>
      <c r="O56" s="840"/>
      <c r="P56" s="864"/>
      <c r="Q56" s="867"/>
      <c r="R56" s="813"/>
      <c r="S56" s="355" t="s">
        <v>7663</v>
      </c>
      <c r="T56" s="236" t="s">
        <v>3821</v>
      </c>
      <c r="U56" s="236" t="s">
        <v>3827</v>
      </c>
      <c r="V56" s="236" t="s">
        <v>3830</v>
      </c>
      <c r="W56" s="39" t="s">
        <v>7664</v>
      </c>
      <c r="X56" s="31">
        <v>45200</v>
      </c>
      <c r="Y56" s="31">
        <v>45290</v>
      </c>
      <c r="Z56" s="31"/>
      <c r="AA56" s="31"/>
      <c r="AB56" s="813"/>
      <c r="AC56" s="828"/>
      <c r="AD56" s="1000"/>
      <c r="AE56" s="1000"/>
      <c r="AF56" s="51">
        <f t="shared" si="25"/>
        <v>0</v>
      </c>
      <c r="AG56" s="51">
        <f t="shared" si="25"/>
        <v>0</v>
      </c>
      <c r="AH56" s="51">
        <f t="shared" si="25"/>
        <v>0</v>
      </c>
      <c r="AI56" s="1000"/>
      <c r="AJ56" s="51">
        <f t="shared" si="25"/>
        <v>0</v>
      </c>
      <c r="AK56" s="813"/>
      <c r="AL56" s="831"/>
      <c r="AM56" s="51">
        <f t="shared" si="1"/>
        <v>0</v>
      </c>
      <c r="AN56" s="257"/>
      <c r="AO56" s="257"/>
      <c r="AP56" s="257"/>
      <c r="AQ56" s="257"/>
      <c r="AR56" s="257"/>
      <c r="AS56" s="257"/>
      <c r="AT56" s="813"/>
      <c r="AU56" s="834"/>
      <c r="AV56" s="51">
        <f t="shared" si="2"/>
        <v>0</v>
      </c>
      <c r="AW56" s="257"/>
      <c r="AX56" s="257"/>
      <c r="AY56" s="257"/>
      <c r="AZ56" s="257"/>
      <c r="BA56" s="257"/>
      <c r="BB56" s="257"/>
      <c r="BC56" s="813"/>
      <c r="BD56" s="810"/>
      <c r="BE56" s="51">
        <f t="shared" si="3"/>
        <v>0</v>
      </c>
      <c r="BF56" s="257"/>
      <c r="BG56" s="257"/>
      <c r="BH56" s="257"/>
      <c r="BI56" s="257"/>
      <c r="BJ56" s="257"/>
      <c r="BK56" s="257"/>
      <c r="BL56" s="813"/>
      <c r="BM56" s="816"/>
      <c r="BN56" s="51">
        <f t="shared" si="4"/>
        <v>0</v>
      </c>
      <c r="BO56" s="257"/>
      <c r="BP56" s="257"/>
      <c r="BQ56" s="257"/>
      <c r="BR56" s="257"/>
      <c r="BS56" s="257"/>
      <c r="BT56" s="257"/>
      <c r="BU56" s="821"/>
      <c r="BV56" s="822"/>
      <c r="BW56" s="822"/>
      <c r="BX56" s="822"/>
      <c r="BY56" s="822"/>
      <c r="BZ56" s="822"/>
      <c r="CA56" s="822"/>
      <c r="CB56" s="822"/>
      <c r="CC56" s="823"/>
    </row>
    <row r="57" spans="1:81" s="58" customFormat="1" ht="40.200000000000003" customHeight="1" x14ac:dyDescent="0.3">
      <c r="A57" s="34"/>
      <c r="B57" s="907"/>
      <c r="C57" s="869"/>
      <c r="D57" s="872"/>
      <c r="E57" s="852"/>
      <c r="F57" s="852"/>
      <c r="G57" s="852"/>
      <c r="H57" s="852"/>
      <c r="I57" s="852"/>
      <c r="J57" s="813"/>
      <c r="K57" s="855"/>
      <c r="L57" s="858"/>
      <c r="M57" s="861"/>
      <c r="N57" s="837"/>
      <c r="O57" s="840"/>
      <c r="P57" s="864"/>
      <c r="Q57" s="867"/>
      <c r="R57" s="813"/>
      <c r="S57" s="355" t="s">
        <v>7641</v>
      </c>
      <c r="T57" s="236" t="s">
        <v>3821</v>
      </c>
      <c r="U57" s="236" t="s">
        <v>3827</v>
      </c>
      <c r="V57" s="236" t="s">
        <v>3830</v>
      </c>
      <c r="W57" s="39" t="s">
        <v>7634</v>
      </c>
      <c r="X57" s="31">
        <v>45200</v>
      </c>
      <c r="Y57" s="31">
        <v>45290</v>
      </c>
      <c r="Z57" s="31"/>
      <c r="AA57" s="31"/>
      <c r="AB57" s="813"/>
      <c r="AC57" s="828"/>
      <c r="AD57" s="1000"/>
      <c r="AE57" s="1000"/>
      <c r="AF57" s="51">
        <f t="shared" si="25"/>
        <v>0</v>
      </c>
      <c r="AG57" s="51">
        <f t="shared" si="25"/>
        <v>0</v>
      </c>
      <c r="AH57" s="51">
        <f t="shared" si="25"/>
        <v>0</v>
      </c>
      <c r="AI57" s="1000"/>
      <c r="AJ57" s="51">
        <f t="shared" si="25"/>
        <v>0</v>
      </c>
      <c r="AK57" s="813"/>
      <c r="AL57" s="831"/>
      <c r="AM57" s="51">
        <f t="shared" si="1"/>
        <v>0</v>
      </c>
      <c r="AN57" s="257"/>
      <c r="AO57" s="257"/>
      <c r="AP57" s="257"/>
      <c r="AQ57" s="257"/>
      <c r="AR57" s="257"/>
      <c r="AS57" s="257"/>
      <c r="AT57" s="813"/>
      <c r="AU57" s="834"/>
      <c r="AV57" s="51">
        <f t="shared" si="2"/>
        <v>0</v>
      </c>
      <c r="AW57" s="257"/>
      <c r="AX57" s="257"/>
      <c r="AY57" s="257"/>
      <c r="AZ57" s="257"/>
      <c r="BA57" s="257"/>
      <c r="BB57" s="257"/>
      <c r="BC57" s="813"/>
      <c r="BD57" s="810"/>
      <c r="BE57" s="51">
        <f t="shared" si="3"/>
        <v>0</v>
      </c>
      <c r="BF57" s="257"/>
      <c r="BG57" s="257"/>
      <c r="BH57" s="257"/>
      <c r="BI57" s="257"/>
      <c r="BJ57" s="257"/>
      <c r="BK57" s="257"/>
      <c r="BL57" s="813"/>
      <c r="BM57" s="816"/>
      <c r="BN57" s="51">
        <f t="shared" si="4"/>
        <v>0</v>
      </c>
      <c r="BO57" s="257"/>
      <c r="BP57" s="257"/>
      <c r="BQ57" s="257"/>
      <c r="BR57" s="257"/>
      <c r="BS57" s="257"/>
      <c r="BT57" s="257"/>
      <c r="BU57" s="821"/>
      <c r="BV57" s="822"/>
      <c r="BW57" s="822"/>
      <c r="BX57" s="822"/>
      <c r="BY57" s="822"/>
      <c r="BZ57" s="822"/>
      <c r="CA57" s="822"/>
      <c r="CB57" s="822"/>
      <c r="CC57" s="823"/>
    </row>
    <row r="58" spans="1:81" s="58" customFormat="1" ht="40.200000000000003" customHeight="1" thickBot="1" x14ac:dyDescent="0.35">
      <c r="A58" s="34"/>
      <c r="B58" s="907"/>
      <c r="C58" s="869"/>
      <c r="D58" s="873"/>
      <c r="E58" s="853"/>
      <c r="F58" s="853"/>
      <c r="G58" s="853"/>
      <c r="H58" s="853"/>
      <c r="I58" s="853"/>
      <c r="J58" s="814"/>
      <c r="K58" s="856"/>
      <c r="L58" s="859"/>
      <c r="M58" s="862"/>
      <c r="N58" s="838"/>
      <c r="O58" s="841"/>
      <c r="P58" s="865"/>
      <c r="Q58" s="874"/>
      <c r="R58" s="814"/>
      <c r="S58" s="232"/>
      <c r="T58" s="237"/>
      <c r="U58" s="237"/>
      <c r="V58" s="237"/>
      <c r="W58" s="232"/>
      <c r="X58" s="260"/>
      <c r="Y58" s="260"/>
      <c r="Z58" s="260"/>
      <c r="AA58" s="260"/>
      <c r="AB58" s="814"/>
      <c r="AC58" s="829"/>
      <c r="AD58" s="1001"/>
      <c r="AE58" s="1001"/>
      <c r="AF58" s="46">
        <f t="shared" si="25"/>
        <v>0</v>
      </c>
      <c r="AG58" s="46">
        <f t="shared" si="25"/>
        <v>0</v>
      </c>
      <c r="AH58" s="46">
        <f t="shared" si="25"/>
        <v>0</v>
      </c>
      <c r="AI58" s="1001"/>
      <c r="AJ58" s="46">
        <f t="shared" si="25"/>
        <v>0</v>
      </c>
      <c r="AK58" s="814"/>
      <c r="AL58" s="832"/>
      <c r="AM58" s="46">
        <f t="shared" si="1"/>
        <v>0</v>
      </c>
      <c r="AN58" s="49"/>
      <c r="AO58" s="49"/>
      <c r="AP58" s="49"/>
      <c r="AQ58" s="49"/>
      <c r="AR58" s="49"/>
      <c r="AS58" s="49"/>
      <c r="AT58" s="814"/>
      <c r="AU58" s="835"/>
      <c r="AV58" s="46">
        <f t="shared" si="2"/>
        <v>0</v>
      </c>
      <c r="AW58" s="49"/>
      <c r="AX58" s="49"/>
      <c r="AY58" s="49"/>
      <c r="AZ58" s="49"/>
      <c r="BA58" s="49"/>
      <c r="BB58" s="49"/>
      <c r="BC58" s="814"/>
      <c r="BD58" s="811"/>
      <c r="BE58" s="46">
        <f t="shared" si="3"/>
        <v>0</v>
      </c>
      <c r="BF58" s="49"/>
      <c r="BG58" s="49"/>
      <c r="BH58" s="49"/>
      <c r="BI58" s="49"/>
      <c r="BJ58" s="49"/>
      <c r="BK58" s="49"/>
      <c r="BL58" s="814"/>
      <c r="BM58" s="817"/>
      <c r="BN58" s="46">
        <f t="shared" si="4"/>
        <v>0</v>
      </c>
      <c r="BO58" s="49"/>
      <c r="BP58" s="49"/>
      <c r="BQ58" s="49"/>
      <c r="BR58" s="49"/>
      <c r="BS58" s="49"/>
      <c r="BT58" s="49"/>
      <c r="BU58" s="824"/>
      <c r="BV58" s="825"/>
      <c r="BW58" s="825"/>
      <c r="BX58" s="825"/>
      <c r="BY58" s="825"/>
      <c r="BZ58" s="825"/>
      <c r="CA58" s="825"/>
      <c r="CB58" s="825"/>
      <c r="CC58" s="826"/>
    </row>
    <row r="59" spans="1:81" s="58" customFormat="1" ht="40.200000000000003" customHeight="1" thickTop="1" x14ac:dyDescent="0.3">
      <c r="A59" s="34"/>
      <c r="B59" s="907"/>
      <c r="C59" s="869"/>
      <c r="D59" s="871"/>
      <c r="E59" s="851"/>
      <c r="F59" s="851"/>
      <c r="G59" s="851"/>
      <c r="H59" s="851"/>
      <c r="I59" s="851"/>
      <c r="J59" s="812">
        <v>732</v>
      </c>
      <c r="K59" s="854" t="str">
        <f>+[19]Metas!K843</f>
        <v>Necesidades identificadas en estudios de riesgo y obras de mitigación</v>
      </c>
      <c r="L59" s="857">
        <v>11</v>
      </c>
      <c r="M59" s="860">
        <f t="shared" ref="M59:M79" si="60">SUM(N59:Q59)</f>
        <v>11</v>
      </c>
      <c r="N59" s="836">
        <v>3</v>
      </c>
      <c r="O59" s="839">
        <v>3</v>
      </c>
      <c r="P59" s="863">
        <v>3</v>
      </c>
      <c r="Q59" s="866">
        <v>2</v>
      </c>
      <c r="R59" s="812">
        <f>+$J59</f>
        <v>732</v>
      </c>
      <c r="S59" s="354" t="s">
        <v>7665</v>
      </c>
      <c r="T59" s="235" t="s">
        <v>3821</v>
      </c>
      <c r="U59" s="235" t="s">
        <v>3827</v>
      </c>
      <c r="V59" s="235" t="s">
        <v>3830</v>
      </c>
      <c r="W59" s="231" t="s">
        <v>7666</v>
      </c>
      <c r="X59" s="256">
        <v>44958</v>
      </c>
      <c r="Y59" s="256">
        <v>45290</v>
      </c>
      <c r="Z59" s="256"/>
      <c r="AA59" s="256"/>
      <c r="AB59" s="812">
        <f t="shared" ref="AB59" si="61">+$J59</f>
        <v>732</v>
      </c>
      <c r="AC59" s="827">
        <f t="shared" ref="AC59" si="62">+L59</f>
        <v>11</v>
      </c>
      <c r="AD59" s="999">
        <f t="shared" si="25"/>
        <v>10</v>
      </c>
      <c r="AE59" s="999">
        <f t="shared" si="25"/>
        <v>10</v>
      </c>
      <c r="AF59" s="44">
        <f t="shared" si="25"/>
        <v>0</v>
      </c>
      <c r="AG59" s="44">
        <f t="shared" si="25"/>
        <v>0</v>
      </c>
      <c r="AH59" s="44">
        <f t="shared" si="25"/>
        <v>0</v>
      </c>
      <c r="AI59" s="44">
        <f t="shared" si="25"/>
        <v>0</v>
      </c>
      <c r="AJ59" s="44">
        <f t="shared" si="25"/>
        <v>0</v>
      </c>
      <c r="AK59" s="812">
        <f t="shared" ref="AK59" si="63">+$J59</f>
        <v>732</v>
      </c>
      <c r="AL59" s="830">
        <f t="shared" ref="AL59:AL79" si="64">+N59</f>
        <v>3</v>
      </c>
      <c r="AM59" s="44">
        <f t="shared" si="1"/>
        <v>3</v>
      </c>
      <c r="AN59" s="47">
        <v>3</v>
      </c>
      <c r="AO59" s="47"/>
      <c r="AP59" s="47"/>
      <c r="AQ59" s="47"/>
      <c r="AR59" s="47"/>
      <c r="AS59" s="47"/>
      <c r="AT59" s="812">
        <f t="shared" ref="AT59" si="65">+$J59</f>
        <v>732</v>
      </c>
      <c r="AU59" s="833">
        <f t="shared" ref="AU59:AU79" si="66">+O59</f>
        <v>3</v>
      </c>
      <c r="AV59" s="44">
        <f t="shared" si="2"/>
        <v>3</v>
      </c>
      <c r="AW59" s="47">
        <v>3</v>
      </c>
      <c r="AX59" s="47"/>
      <c r="AY59" s="47"/>
      <c r="AZ59" s="47"/>
      <c r="BA59" s="47"/>
      <c r="BB59" s="47"/>
      <c r="BC59" s="812">
        <f t="shared" ref="BC59" si="67">+$J59</f>
        <v>732</v>
      </c>
      <c r="BD59" s="809">
        <f t="shared" ref="BD59:BD79" si="68">+P59</f>
        <v>3</v>
      </c>
      <c r="BE59" s="44">
        <f t="shared" si="3"/>
        <v>3</v>
      </c>
      <c r="BF59" s="47">
        <v>3</v>
      </c>
      <c r="BG59" s="47"/>
      <c r="BH59" s="47"/>
      <c r="BI59" s="47"/>
      <c r="BJ59" s="47"/>
      <c r="BK59" s="47"/>
      <c r="BL59" s="812">
        <f t="shared" ref="BL59" si="69">+$J59</f>
        <v>732</v>
      </c>
      <c r="BM59" s="815">
        <f t="shared" ref="BM59:BM79" si="70">+Q59</f>
        <v>2</v>
      </c>
      <c r="BN59" s="44">
        <f t="shared" si="4"/>
        <v>1</v>
      </c>
      <c r="BO59" s="47">
        <v>1</v>
      </c>
      <c r="BP59" s="47"/>
      <c r="BQ59" s="47"/>
      <c r="BR59" s="47"/>
      <c r="BS59" s="47"/>
      <c r="BT59" s="47"/>
      <c r="BU59" s="818"/>
      <c r="BV59" s="819"/>
      <c r="BW59" s="819"/>
      <c r="BX59" s="819"/>
      <c r="BY59" s="819"/>
      <c r="BZ59" s="819"/>
      <c r="CA59" s="819"/>
      <c r="CB59" s="819"/>
      <c r="CC59" s="820"/>
    </row>
    <row r="60" spans="1:81" s="58" customFormat="1" ht="40.200000000000003" customHeight="1" x14ac:dyDescent="0.3">
      <c r="A60" s="34"/>
      <c r="B60" s="907"/>
      <c r="C60" s="869"/>
      <c r="D60" s="872"/>
      <c r="E60" s="852"/>
      <c r="F60" s="852"/>
      <c r="G60" s="852"/>
      <c r="H60" s="852"/>
      <c r="I60" s="852"/>
      <c r="J60" s="813"/>
      <c r="K60" s="855"/>
      <c r="L60" s="858"/>
      <c r="M60" s="861"/>
      <c r="N60" s="837"/>
      <c r="O60" s="840"/>
      <c r="P60" s="864"/>
      <c r="Q60" s="867"/>
      <c r="R60" s="813"/>
      <c r="S60" s="355" t="s">
        <v>7641</v>
      </c>
      <c r="T60" s="236" t="s">
        <v>3821</v>
      </c>
      <c r="U60" s="236" t="s">
        <v>3827</v>
      </c>
      <c r="V60" s="236" t="s">
        <v>3830</v>
      </c>
      <c r="W60" s="39" t="s">
        <v>7634</v>
      </c>
      <c r="X60" s="259">
        <v>44958</v>
      </c>
      <c r="Y60" s="259">
        <v>45291</v>
      </c>
      <c r="Z60" s="31"/>
      <c r="AA60" s="31"/>
      <c r="AB60" s="813"/>
      <c r="AC60" s="828"/>
      <c r="AD60" s="1000"/>
      <c r="AE60" s="1000"/>
      <c r="AF60" s="51">
        <f t="shared" si="25"/>
        <v>0</v>
      </c>
      <c r="AG60" s="51">
        <f t="shared" si="25"/>
        <v>0</v>
      </c>
      <c r="AH60" s="51">
        <f t="shared" si="25"/>
        <v>0</v>
      </c>
      <c r="AI60" s="51">
        <f t="shared" si="25"/>
        <v>0</v>
      </c>
      <c r="AJ60" s="51">
        <f t="shared" si="25"/>
        <v>0</v>
      </c>
      <c r="AK60" s="813"/>
      <c r="AL60" s="831"/>
      <c r="AM60" s="51">
        <f t="shared" si="1"/>
        <v>0</v>
      </c>
      <c r="AN60" s="257"/>
      <c r="AO60" s="257"/>
      <c r="AP60" s="257"/>
      <c r="AQ60" s="257"/>
      <c r="AR60" s="257"/>
      <c r="AS60" s="257"/>
      <c r="AT60" s="813"/>
      <c r="AU60" s="834"/>
      <c r="AV60" s="51">
        <f t="shared" si="2"/>
        <v>0</v>
      </c>
      <c r="AW60" s="257"/>
      <c r="AX60" s="257"/>
      <c r="AY60" s="257"/>
      <c r="AZ60" s="257"/>
      <c r="BA60" s="257"/>
      <c r="BB60" s="257"/>
      <c r="BC60" s="813"/>
      <c r="BD60" s="810"/>
      <c r="BE60" s="51">
        <f t="shared" si="3"/>
        <v>0</v>
      </c>
      <c r="BF60" s="257"/>
      <c r="BG60" s="257"/>
      <c r="BH60" s="257"/>
      <c r="BI60" s="257"/>
      <c r="BJ60" s="257"/>
      <c r="BK60" s="257"/>
      <c r="BL60" s="813"/>
      <c r="BM60" s="816"/>
      <c r="BN60" s="51">
        <f t="shared" si="4"/>
        <v>0</v>
      </c>
      <c r="BO60" s="257"/>
      <c r="BP60" s="257"/>
      <c r="BQ60" s="257"/>
      <c r="BR60" s="257"/>
      <c r="BS60" s="257"/>
      <c r="BT60" s="257"/>
      <c r="BU60" s="821"/>
      <c r="BV60" s="822"/>
      <c r="BW60" s="822"/>
      <c r="BX60" s="822"/>
      <c r="BY60" s="822"/>
      <c r="BZ60" s="822"/>
      <c r="CA60" s="822"/>
      <c r="CB60" s="822"/>
      <c r="CC60" s="823"/>
    </row>
    <row r="61" spans="1:81" s="58" customFormat="1" ht="40.200000000000003" customHeight="1" x14ac:dyDescent="0.3">
      <c r="A61" s="34"/>
      <c r="B61" s="907"/>
      <c r="C61" s="869"/>
      <c r="D61" s="872"/>
      <c r="E61" s="852"/>
      <c r="F61" s="852"/>
      <c r="G61" s="852"/>
      <c r="H61" s="852"/>
      <c r="I61" s="852"/>
      <c r="J61" s="813"/>
      <c r="K61" s="855"/>
      <c r="L61" s="858"/>
      <c r="M61" s="861"/>
      <c r="N61" s="837"/>
      <c r="O61" s="840"/>
      <c r="P61" s="864"/>
      <c r="Q61" s="867"/>
      <c r="R61" s="813"/>
      <c r="S61" s="39"/>
      <c r="T61" s="236"/>
      <c r="U61" s="236"/>
      <c r="V61" s="236"/>
      <c r="W61" s="39"/>
      <c r="X61" s="31"/>
      <c r="Y61" s="31"/>
      <c r="Z61" s="31"/>
      <c r="AA61" s="31"/>
      <c r="AB61" s="813"/>
      <c r="AC61" s="828"/>
      <c r="AD61" s="1000"/>
      <c r="AE61" s="1000"/>
      <c r="AF61" s="51">
        <f t="shared" si="25"/>
        <v>0</v>
      </c>
      <c r="AG61" s="51">
        <f t="shared" si="25"/>
        <v>0</v>
      </c>
      <c r="AH61" s="51">
        <f t="shared" si="25"/>
        <v>0</v>
      </c>
      <c r="AI61" s="51">
        <f t="shared" si="25"/>
        <v>0</v>
      </c>
      <c r="AJ61" s="51">
        <f t="shared" si="25"/>
        <v>0</v>
      </c>
      <c r="AK61" s="813"/>
      <c r="AL61" s="831"/>
      <c r="AM61" s="51">
        <f t="shared" si="1"/>
        <v>0</v>
      </c>
      <c r="AN61" s="257"/>
      <c r="AO61" s="257"/>
      <c r="AP61" s="257"/>
      <c r="AQ61" s="257"/>
      <c r="AR61" s="257"/>
      <c r="AS61" s="257"/>
      <c r="AT61" s="813"/>
      <c r="AU61" s="834"/>
      <c r="AV61" s="51">
        <f t="shared" si="2"/>
        <v>0</v>
      </c>
      <c r="AW61" s="257"/>
      <c r="AX61" s="257"/>
      <c r="AY61" s="257"/>
      <c r="AZ61" s="257"/>
      <c r="BA61" s="257"/>
      <c r="BB61" s="257"/>
      <c r="BC61" s="813"/>
      <c r="BD61" s="810"/>
      <c r="BE61" s="51">
        <f t="shared" si="3"/>
        <v>0</v>
      </c>
      <c r="BF61" s="257"/>
      <c r="BG61" s="257"/>
      <c r="BH61" s="257"/>
      <c r="BI61" s="257"/>
      <c r="BJ61" s="257"/>
      <c r="BK61" s="257"/>
      <c r="BL61" s="813"/>
      <c r="BM61" s="816"/>
      <c r="BN61" s="51">
        <f t="shared" si="4"/>
        <v>0</v>
      </c>
      <c r="BO61" s="257"/>
      <c r="BP61" s="257"/>
      <c r="BQ61" s="257"/>
      <c r="BR61" s="257"/>
      <c r="BS61" s="257"/>
      <c r="BT61" s="257"/>
      <c r="BU61" s="821"/>
      <c r="BV61" s="822"/>
      <c r="BW61" s="822"/>
      <c r="BX61" s="822"/>
      <c r="BY61" s="822"/>
      <c r="BZ61" s="822"/>
      <c r="CA61" s="822"/>
      <c r="CB61" s="822"/>
      <c r="CC61" s="823"/>
    </row>
    <row r="62" spans="1:81" s="58" customFormat="1" ht="40.200000000000003" customHeight="1" thickBot="1" x14ac:dyDescent="0.35">
      <c r="A62" s="34"/>
      <c r="B62" s="907"/>
      <c r="C62" s="869"/>
      <c r="D62" s="873"/>
      <c r="E62" s="853"/>
      <c r="F62" s="853"/>
      <c r="G62" s="853"/>
      <c r="H62" s="853"/>
      <c r="I62" s="853"/>
      <c r="J62" s="814"/>
      <c r="K62" s="856"/>
      <c r="L62" s="859"/>
      <c r="M62" s="862"/>
      <c r="N62" s="838"/>
      <c r="O62" s="841"/>
      <c r="P62" s="865"/>
      <c r="Q62" s="874"/>
      <c r="R62" s="814"/>
      <c r="S62" s="232"/>
      <c r="T62" s="237"/>
      <c r="U62" s="237"/>
      <c r="V62" s="237"/>
      <c r="W62" s="232"/>
      <c r="X62" s="260"/>
      <c r="Y62" s="260"/>
      <c r="Z62" s="260"/>
      <c r="AA62" s="260"/>
      <c r="AB62" s="814"/>
      <c r="AC62" s="829"/>
      <c r="AD62" s="1001"/>
      <c r="AE62" s="1001"/>
      <c r="AF62" s="46">
        <f t="shared" si="25"/>
        <v>0</v>
      </c>
      <c r="AG62" s="46">
        <f t="shared" si="25"/>
        <v>0</v>
      </c>
      <c r="AH62" s="46">
        <f t="shared" si="25"/>
        <v>0</v>
      </c>
      <c r="AI62" s="46">
        <f t="shared" si="25"/>
        <v>0</v>
      </c>
      <c r="AJ62" s="46">
        <f t="shared" si="25"/>
        <v>0</v>
      </c>
      <c r="AK62" s="814"/>
      <c r="AL62" s="832"/>
      <c r="AM62" s="46">
        <f t="shared" si="1"/>
        <v>0</v>
      </c>
      <c r="AN62" s="49"/>
      <c r="AO62" s="49"/>
      <c r="AP62" s="49"/>
      <c r="AQ62" s="49"/>
      <c r="AR62" s="49"/>
      <c r="AS62" s="49"/>
      <c r="AT62" s="814"/>
      <c r="AU62" s="835"/>
      <c r="AV62" s="46">
        <f t="shared" si="2"/>
        <v>0</v>
      </c>
      <c r="AW62" s="49"/>
      <c r="AX62" s="49"/>
      <c r="AY62" s="49"/>
      <c r="AZ62" s="49"/>
      <c r="BA62" s="49"/>
      <c r="BB62" s="49"/>
      <c r="BC62" s="814"/>
      <c r="BD62" s="811"/>
      <c r="BE62" s="46">
        <f t="shared" si="3"/>
        <v>0</v>
      </c>
      <c r="BF62" s="49"/>
      <c r="BG62" s="49"/>
      <c r="BH62" s="49"/>
      <c r="BI62" s="49"/>
      <c r="BJ62" s="49"/>
      <c r="BK62" s="49"/>
      <c r="BL62" s="814"/>
      <c r="BM62" s="817"/>
      <c r="BN62" s="46">
        <f t="shared" si="4"/>
        <v>0</v>
      </c>
      <c r="BO62" s="49"/>
      <c r="BP62" s="49"/>
      <c r="BQ62" s="49"/>
      <c r="BR62" s="49"/>
      <c r="BS62" s="49"/>
      <c r="BT62" s="49"/>
      <c r="BU62" s="824"/>
      <c r="BV62" s="825"/>
      <c r="BW62" s="825"/>
      <c r="BX62" s="825"/>
      <c r="BY62" s="825"/>
      <c r="BZ62" s="825"/>
      <c r="CA62" s="825"/>
      <c r="CB62" s="825"/>
      <c r="CC62" s="826"/>
    </row>
    <row r="63" spans="1:81" s="58" customFormat="1" ht="40.200000000000003" customHeight="1" thickTop="1" x14ac:dyDescent="0.3">
      <c r="A63" s="34"/>
      <c r="B63" s="907"/>
      <c r="C63" s="869"/>
      <c r="D63" s="871"/>
      <c r="E63" s="851"/>
      <c r="F63" s="851"/>
      <c r="G63" s="851"/>
      <c r="H63" s="851"/>
      <c r="I63" s="851"/>
      <c r="J63" s="812">
        <v>733</v>
      </c>
      <c r="K63" s="854" t="str">
        <f>+[19]Metas!K844</f>
        <v>Cobertura del Departamento con Sistema de Alertas Tempranas</v>
      </c>
      <c r="L63" s="1187">
        <v>0.5</v>
      </c>
      <c r="M63" s="1190">
        <f t="shared" si="60"/>
        <v>0.5</v>
      </c>
      <c r="N63" s="1193"/>
      <c r="O63" s="1175"/>
      <c r="P63" s="1178">
        <v>0.5</v>
      </c>
      <c r="Q63" s="1181"/>
      <c r="R63" s="812">
        <f>+$J63</f>
        <v>733</v>
      </c>
      <c r="S63" s="354" t="s">
        <v>7667</v>
      </c>
      <c r="T63" s="235" t="s">
        <v>3821</v>
      </c>
      <c r="U63" s="235" t="s">
        <v>3827</v>
      </c>
      <c r="V63" s="235" t="s">
        <v>3830</v>
      </c>
      <c r="W63" s="231" t="s">
        <v>7668</v>
      </c>
      <c r="X63" s="259">
        <v>45108</v>
      </c>
      <c r="Y63" s="259">
        <v>45291</v>
      </c>
      <c r="Z63" s="256"/>
      <c r="AA63" s="256"/>
      <c r="AB63" s="812">
        <f t="shared" ref="AB63" si="71">+$J63</f>
        <v>733</v>
      </c>
      <c r="AC63" s="827">
        <f t="shared" ref="AC63" si="72">+L63</f>
        <v>0.5</v>
      </c>
      <c r="AD63" s="999">
        <f t="shared" si="25"/>
        <v>625</v>
      </c>
      <c r="AE63" s="999">
        <f t="shared" si="25"/>
        <v>150</v>
      </c>
      <c r="AF63" s="44">
        <f t="shared" si="25"/>
        <v>0</v>
      </c>
      <c r="AG63" s="44">
        <f t="shared" si="25"/>
        <v>0</v>
      </c>
      <c r="AH63" s="44">
        <f t="shared" si="25"/>
        <v>0</v>
      </c>
      <c r="AI63" s="999">
        <f t="shared" si="25"/>
        <v>450</v>
      </c>
      <c r="AJ63" s="999">
        <f t="shared" si="25"/>
        <v>25</v>
      </c>
      <c r="AK63" s="812">
        <f t="shared" ref="AK63" si="73">+$J63</f>
        <v>733</v>
      </c>
      <c r="AL63" s="830">
        <f t="shared" si="64"/>
        <v>0</v>
      </c>
      <c r="AM63" s="44">
        <f t="shared" si="1"/>
        <v>0</v>
      </c>
      <c r="AN63" s="47"/>
      <c r="AO63" s="47"/>
      <c r="AP63" s="47"/>
      <c r="AQ63" s="47"/>
      <c r="AR63" s="47"/>
      <c r="AS63" s="47"/>
      <c r="AT63" s="812">
        <f t="shared" ref="AT63" si="74">+$J63</f>
        <v>733</v>
      </c>
      <c r="AU63" s="833">
        <f t="shared" si="66"/>
        <v>0</v>
      </c>
      <c r="AV63" s="44">
        <f t="shared" si="2"/>
        <v>0</v>
      </c>
      <c r="AW63" s="47"/>
      <c r="AX63" s="47"/>
      <c r="AY63" s="47"/>
      <c r="AZ63" s="47"/>
      <c r="BA63" s="47"/>
      <c r="BB63" s="47"/>
      <c r="BC63" s="812">
        <f t="shared" ref="BC63" si="75">+$J63</f>
        <v>733</v>
      </c>
      <c r="BD63" s="809">
        <f t="shared" si="68"/>
        <v>0.5</v>
      </c>
      <c r="BE63" s="44">
        <f t="shared" si="3"/>
        <v>625</v>
      </c>
      <c r="BF63" s="336">
        <v>150</v>
      </c>
      <c r="BG63" s="336">
        <v>0</v>
      </c>
      <c r="BH63" s="336">
        <v>0</v>
      </c>
      <c r="BI63" s="336">
        <v>0</v>
      </c>
      <c r="BJ63" s="336">
        <v>450</v>
      </c>
      <c r="BK63" s="336">
        <v>25</v>
      </c>
      <c r="BL63" s="812">
        <f t="shared" ref="BL63" si="76">+$J63</f>
        <v>733</v>
      </c>
      <c r="BM63" s="815">
        <f t="shared" si="70"/>
        <v>0</v>
      </c>
      <c r="BN63" s="44">
        <f t="shared" si="4"/>
        <v>0</v>
      </c>
      <c r="BO63" s="47"/>
      <c r="BP63" s="47"/>
      <c r="BQ63" s="47"/>
      <c r="BR63" s="47"/>
      <c r="BS63" s="47"/>
      <c r="BT63" s="47"/>
      <c r="BU63" s="818"/>
      <c r="BV63" s="819"/>
      <c r="BW63" s="819"/>
      <c r="BX63" s="819"/>
      <c r="BY63" s="819"/>
      <c r="BZ63" s="819"/>
      <c r="CA63" s="819"/>
      <c r="CB63" s="819"/>
      <c r="CC63" s="820"/>
    </row>
    <row r="64" spans="1:81" s="58" customFormat="1" ht="40.200000000000003" customHeight="1" x14ac:dyDescent="0.3">
      <c r="A64" s="34"/>
      <c r="B64" s="907"/>
      <c r="C64" s="869"/>
      <c r="D64" s="872"/>
      <c r="E64" s="852"/>
      <c r="F64" s="852"/>
      <c r="G64" s="852"/>
      <c r="H64" s="852"/>
      <c r="I64" s="852"/>
      <c r="J64" s="813"/>
      <c r="K64" s="855"/>
      <c r="L64" s="1188"/>
      <c r="M64" s="1191"/>
      <c r="N64" s="1194"/>
      <c r="O64" s="1176"/>
      <c r="P64" s="1179"/>
      <c r="Q64" s="1182"/>
      <c r="R64" s="813"/>
      <c r="S64" s="355" t="s">
        <v>7669</v>
      </c>
      <c r="T64" s="236" t="s">
        <v>3823</v>
      </c>
      <c r="U64" s="236" t="s">
        <v>3827</v>
      </c>
      <c r="V64" s="236" t="s">
        <v>3830</v>
      </c>
      <c r="W64" s="39" t="s">
        <v>7670</v>
      </c>
      <c r="X64" s="259">
        <v>44958</v>
      </c>
      <c r="Y64" s="259">
        <v>45291</v>
      </c>
      <c r="Z64" s="31"/>
      <c r="AA64" s="31"/>
      <c r="AB64" s="813"/>
      <c r="AC64" s="828"/>
      <c r="AD64" s="1000"/>
      <c r="AE64" s="1000"/>
      <c r="AF64" s="51">
        <f t="shared" si="25"/>
        <v>0</v>
      </c>
      <c r="AG64" s="51">
        <f t="shared" si="25"/>
        <v>0</v>
      </c>
      <c r="AH64" s="51">
        <f t="shared" si="25"/>
        <v>0</v>
      </c>
      <c r="AI64" s="1000"/>
      <c r="AJ64" s="1000"/>
      <c r="AK64" s="813"/>
      <c r="AL64" s="831"/>
      <c r="AM64" s="51">
        <f t="shared" si="1"/>
        <v>0</v>
      </c>
      <c r="AN64" s="257"/>
      <c r="AO64" s="257"/>
      <c r="AP64" s="257"/>
      <c r="AQ64" s="257"/>
      <c r="AR64" s="257"/>
      <c r="AS64" s="257"/>
      <c r="AT64" s="813"/>
      <c r="AU64" s="834"/>
      <c r="AV64" s="51">
        <f t="shared" si="2"/>
        <v>0</v>
      </c>
      <c r="AW64" s="257"/>
      <c r="AX64" s="257"/>
      <c r="AY64" s="257"/>
      <c r="AZ64" s="257"/>
      <c r="BA64" s="257"/>
      <c r="BB64" s="257"/>
      <c r="BC64" s="813"/>
      <c r="BD64" s="810"/>
      <c r="BE64" s="51">
        <f t="shared" si="3"/>
        <v>0</v>
      </c>
      <c r="BF64" s="257"/>
      <c r="BG64" s="257"/>
      <c r="BH64" s="257"/>
      <c r="BI64" s="257"/>
      <c r="BJ64" s="257"/>
      <c r="BK64" s="257"/>
      <c r="BL64" s="813"/>
      <c r="BM64" s="816"/>
      <c r="BN64" s="51">
        <f t="shared" si="4"/>
        <v>0</v>
      </c>
      <c r="BO64" s="257"/>
      <c r="BP64" s="257"/>
      <c r="BQ64" s="257"/>
      <c r="BR64" s="257"/>
      <c r="BS64" s="257"/>
      <c r="BT64" s="257"/>
      <c r="BU64" s="821"/>
      <c r="BV64" s="822"/>
      <c r="BW64" s="822"/>
      <c r="BX64" s="822"/>
      <c r="BY64" s="822"/>
      <c r="BZ64" s="822"/>
      <c r="CA64" s="822"/>
      <c r="CB64" s="822"/>
      <c r="CC64" s="823"/>
    </row>
    <row r="65" spans="1:81" s="58" customFormat="1" ht="40.200000000000003" customHeight="1" x14ac:dyDescent="0.3">
      <c r="A65" s="34"/>
      <c r="B65" s="907"/>
      <c r="C65" s="869"/>
      <c r="D65" s="872"/>
      <c r="E65" s="852"/>
      <c r="F65" s="852"/>
      <c r="G65" s="852"/>
      <c r="H65" s="852"/>
      <c r="I65" s="852"/>
      <c r="J65" s="813"/>
      <c r="K65" s="855"/>
      <c r="L65" s="1188"/>
      <c r="M65" s="1191"/>
      <c r="N65" s="1194"/>
      <c r="O65" s="1176"/>
      <c r="P65" s="1179"/>
      <c r="Q65" s="1182"/>
      <c r="R65" s="813"/>
      <c r="S65" s="355" t="s">
        <v>7641</v>
      </c>
      <c r="T65" s="236" t="s">
        <v>3821</v>
      </c>
      <c r="U65" s="236" t="s">
        <v>3827</v>
      </c>
      <c r="V65" s="236" t="s">
        <v>3830</v>
      </c>
      <c r="W65" s="39" t="s">
        <v>7634</v>
      </c>
      <c r="X65" s="259">
        <v>44958</v>
      </c>
      <c r="Y65" s="259">
        <v>45291</v>
      </c>
      <c r="Z65" s="31"/>
      <c r="AA65" s="31"/>
      <c r="AB65" s="813"/>
      <c r="AC65" s="828"/>
      <c r="AD65" s="1000"/>
      <c r="AE65" s="1000"/>
      <c r="AF65" s="51">
        <f t="shared" si="25"/>
        <v>0</v>
      </c>
      <c r="AG65" s="51">
        <f t="shared" si="25"/>
        <v>0</v>
      </c>
      <c r="AH65" s="51">
        <f t="shared" si="25"/>
        <v>0</v>
      </c>
      <c r="AI65" s="1000"/>
      <c r="AJ65" s="1000"/>
      <c r="AK65" s="813"/>
      <c r="AL65" s="831"/>
      <c r="AM65" s="51">
        <f t="shared" si="1"/>
        <v>0</v>
      </c>
      <c r="AN65" s="257"/>
      <c r="AO65" s="257"/>
      <c r="AP65" s="257"/>
      <c r="AQ65" s="257"/>
      <c r="AR65" s="257"/>
      <c r="AS65" s="257"/>
      <c r="AT65" s="813"/>
      <c r="AU65" s="834"/>
      <c r="AV65" s="51">
        <f t="shared" si="2"/>
        <v>0</v>
      </c>
      <c r="AW65" s="257"/>
      <c r="AX65" s="257"/>
      <c r="AY65" s="257"/>
      <c r="AZ65" s="257"/>
      <c r="BA65" s="257"/>
      <c r="BB65" s="257"/>
      <c r="BC65" s="813"/>
      <c r="BD65" s="810"/>
      <c r="BE65" s="51">
        <f t="shared" si="3"/>
        <v>0</v>
      </c>
      <c r="BF65" s="257"/>
      <c r="BG65" s="257"/>
      <c r="BH65" s="257"/>
      <c r="BI65" s="257"/>
      <c r="BJ65" s="257"/>
      <c r="BK65" s="257"/>
      <c r="BL65" s="813"/>
      <c r="BM65" s="816"/>
      <c r="BN65" s="51">
        <f t="shared" si="4"/>
        <v>0</v>
      </c>
      <c r="BO65" s="257"/>
      <c r="BP65" s="257"/>
      <c r="BQ65" s="257"/>
      <c r="BR65" s="257"/>
      <c r="BS65" s="257"/>
      <c r="BT65" s="257"/>
      <c r="BU65" s="821"/>
      <c r="BV65" s="822"/>
      <c r="BW65" s="822"/>
      <c r="BX65" s="822"/>
      <c r="BY65" s="822"/>
      <c r="BZ65" s="822"/>
      <c r="CA65" s="822"/>
      <c r="CB65" s="822"/>
      <c r="CC65" s="823"/>
    </row>
    <row r="66" spans="1:81" s="58" customFormat="1" ht="40.200000000000003" customHeight="1" thickBot="1" x14ac:dyDescent="0.35">
      <c r="A66" s="34"/>
      <c r="B66" s="907"/>
      <c r="C66" s="869"/>
      <c r="D66" s="873"/>
      <c r="E66" s="853"/>
      <c r="F66" s="853"/>
      <c r="G66" s="853"/>
      <c r="H66" s="853"/>
      <c r="I66" s="853"/>
      <c r="J66" s="814"/>
      <c r="K66" s="856"/>
      <c r="L66" s="1189"/>
      <c r="M66" s="1192"/>
      <c r="N66" s="1195"/>
      <c r="O66" s="1177"/>
      <c r="P66" s="1180"/>
      <c r="Q66" s="1183"/>
      <c r="R66" s="814"/>
      <c r="S66" s="355" t="s">
        <v>7671</v>
      </c>
      <c r="T66" s="236" t="s">
        <v>3821</v>
      </c>
      <c r="U66" s="236" t="s">
        <v>3827</v>
      </c>
      <c r="V66" s="236" t="s">
        <v>3830</v>
      </c>
      <c r="W66" s="232" t="s">
        <v>7672</v>
      </c>
      <c r="X66" s="259">
        <v>45108</v>
      </c>
      <c r="Y66" s="259">
        <v>45291</v>
      </c>
      <c r="Z66" s="260"/>
      <c r="AA66" s="260"/>
      <c r="AB66" s="814"/>
      <c r="AC66" s="829"/>
      <c r="AD66" s="1001"/>
      <c r="AE66" s="1001"/>
      <c r="AF66" s="46">
        <f t="shared" si="25"/>
        <v>0</v>
      </c>
      <c r="AG66" s="46">
        <f t="shared" si="25"/>
        <v>0</v>
      </c>
      <c r="AH66" s="46">
        <f t="shared" si="25"/>
        <v>0</v>
      </c>
      <c r="AI66" s="1001"/>
      <c r="AJ66" s="1001"/>
      <c r="AK66" s="814"/>
      <c r="AL66" s="832"/>
      <c r="AM66" s="46">
        <f t="shared" si="1"/>
        <v>0</v>
      </c>
      <c r="AN66" s="49"/>
      <c r="AO66" s="49"/>
      <c r="AP66" s="49"/>
      <c r="AQ66" s="49"/>
      <c r="AR66" s="49"/>
      <c r="AS66" s="49"/>
      <c r="AT66" s="814"/>
      <c r="AU66" s="835"/>
      <c r="AV66" s="46">
        <f t="shared" si="2"/>
        <v>0</v>
      </c>
      <c r="AW66" s="49"/>
      <c r="AX66" s="49"/>
      <c r="AY66" s="49"/>
      <c r="AZ66" s="49"/>
      <c r="BA66" s="49"/>
      <c r="BB66" s="49"/>
      <c r="BC66" s="814"/>
      <c r="BD66" s="811"/>
      <c r="BE66" s="46">
        <f t="shared" si="3"/>
        <v>0</v>
      </c>
      <c r="BF66" s="49"/>
      <c r="BG66" s="49"/>
      <c r="BH66" s="49"/>
      <c r="BI66" s="49"/>
      <c r="BJ66" s="49"/>
      <c r="BK66" s="49"/>
      <c r="BL66" s="814"/>
      <c r="BM66" s="817"/>
      <c r="BN66" s="46">
        <f t="shared" si="4"/>
        <v>0</v>
      </c>
      <c r="BO66" s="49"/>
      <c r="BP66" s="49"/>
      <c r="BQ66" s="49"/>
      <c r="BR66" s="49"/>
      <c r="BS66" s="49"/>
      <c r="BT66" s="49"/>
      <c r="BU66" s="824"/>
      <c r="BV66" s="825"/>
      <c r="BW66" s="825"/>
      <c r="BX66" s="825"/>
      <c r="BY66" s="825"/>
      <c r="BZ66" s="825"/>
      <c r="CA66" s="825"/>
      <c r="CB66" s="825"/>
      <c r="CC66" s="826"/>
    </row>
    <row r="67" spans="1:81" s="58" customFormat="1" ht="40.200000000000003" customHeight="1" thickTop="1" x14ac:dyDescent="0.3">
      <c r="A67" s="34"/>
      <c r="B67" s="907"/>
      <c r="C67" s="869"/>
      <c r="D67" s="871"/>
      <c r="E67" s="851"/>
      <c r="F67" s="851"/>
      <c r="G67" s="851"/>
      <c r="H67" s="851"/>
      <c r="I67" s="851"/>
      <c r="J67" s="812">
        <v>734</v>
      </c>
      <c r="K67" s="854" t="str">
        <f>+[19]Metas!K845</f>
        <v xml:space="preserve">Sistema de información geográfico para la gestión del riesgo de desastres. </v>
      </c>
      <c r="L67" s="857">
        <v>1</v>
      </c>
      <c r="M67" s="860">
        <f t="shared" si="60"/>
        <v>1</v>
      </c>
      <c r="N67" s="836"/>
      <c r="O67" s="839"/>
      <c r="P67" s="863">
        <v>1</v>
      </c>
      <c r="Q67" s="866"/>
      <c r="R67" s="812">
        <f>+$J67</f>
        <v>734</v>
      </c>
      <c r="S67" s="354" t="s">
        <v>7673</v>
      </c>
      <c r="T67" s="235" t="s">
        <v>3821</v>
      </c>
      <c r="U67" s="235" t="s">
        <v>3827</v>
      </c>
      <c r="V67" s="235" t="s">
        <v>3830</v>
      </c>
      <c r="W67" s="231" t="s">
        <v>7674</v>
      </c>
      <c r="X67" s="31">
        <v>45108</v>
      </c>
      <c r="Y67" s="31">
        <v>45199</v>
      </c>
      <c r="Z67" s="256"/>
      <c r="AA67" s="256"/>
      <c r="AB67" s="812">
        <f t="shared" ref="AB67" si="77">+$J67</f>
        <v>734</v>
      </c>
      <c r="AC67" s="827">
        <f t="shared" ref="AC67" si="78">+L67</f>
        <v>1</v>
      </c>
      <c r="AD67" s="999">
        <f t="shared" si="25"/>
        <v>240</v>
      </c>
      <c r="AE67" s="999">
        <f t="shared" si="25"/>
        <v>40</v>
      </c>
      <c r="AF67" s="44">
        <f t="shared" si="25"/>
        <v>0</v>
      </c>
      <c r="AG67" s="44">
        <f t="shared" si="25"/>
        <v>0</v>
      </c>
      <c r="AH67" s="44">
        <f t="shared" si="25"/>
        <v>0</v>
      </c>
      <c r="AI67" s="999">
        <f t="shared" si="25"/>
        <v>200</v>
      </c>
      <c r="AJ67" s="44">
        <f t="shared" si="25"/>
        <v>0</v>
      </c>
      <c r="AK67" s="812">
        <f t="shared" ref="AK67" si="79">+$J67</f>
        <v>734</v>
      </c>
      <c r="AL67" s="830">
        <f t="shared" si="64"/>
        <v>0</v>
      </c>
      <c r="AM67" s="44">
        <f t="shared" si="1"/>
        <v>0</v>
      </c>
      <c r="AN67" s="47"/>
      <c r="AO67" s="47"/>
      <c r="AP67" s="47"/>
      <c r="AQ67" s="47"/>
      <c r="AR67" s="47"/>
      <c r="AS67" s="47"/>
      <c r="AT67" s="812">
        <f t="shared" ref="AT67" si="80">+$J67</f>
        <v>734</v>
      </c>
      <c r="AU67" s="833">
        <f t="shared" si="66"/>
        <v>0</v>
      </c>
      <c r="AV67" s="44">
        <f t="shared" si="2"/>
        <v>0</v>
      </c>
      <c r="AW67" s="47"/>
      <c r="AX67" s="47"/>
      <c r="AY67" s="47"/>
      <c r="AZ67" s="47"/>
      <c r="BA67" s="47"/>
      <c r="BB67" s="47"/>
      <c r="BC67" s="812">
        <f t="shared" ref="BC67" si="81">+$J67</f>
        <v>734</v>
      </c>
      <c r="BD67" s="809">
        <f t="shared" si="68"/>
        <v>1</v>
      </c>
      <c r="BE67" s="44">
        <f t="shared" si="3"/>
        <v>240</v>
      </c>
      <c r="BF67" s="47">
        <v>40</v>
      </c>
      <c r="BG67" s="47">
        <v>0</v>
      </c>
      <c r="BH67" s="47">
        <v>0</v>
      </c>
      <c r="BI67" s="47">
        <v>0</v>
      </c>
      <c r="BJ67" s="47">
        <v>200</v>
      </c>
      <c r="BK67" s="47">
        <v>0</v>
      </c>
      <c r="BL67" s="812">
        <f t="shared" ref="BL67" si="82">+$J67</f>
        <v>734</v>
      </c>
      <c r="BM67" s="815">
        <f t="shared" si="70"/>
        <v>0</v>
      </c>
      <c r="BN67" s="44">
        <f t="shared" si="4"/>
        <v>0</v>
      </c>
      <c r="BO67" s="47"/>
      <c r="BP67" s="47"/>
      <c r="BQ67" s="47"/>
      <c r="BR67" s="47"/>
      <c r="BS67" s="47"/>
      <c r="BT67" s="47"/>
      <c r="BU67" s="818"/>
      <c r="BV67" s="819"/>
      <c r="BW67" s="819"/>
      <c r="BX67" s="819"/>
      <c r="BY67" s="819"/>
      <c r="BZ67" s="819"/>
      <c r="CA67" s="819"/>
      <c r="CB67" s="819"/>
      <c r="CC67" s="820"/>
    </row>
    <row r="68" spans="1:81" s="58" customFormat="1" ht="40.200000000000003" customHeight="1" x14ac:dyDescent="0.3">
      <c r="A68" s="34"/>
      <c r="B68" s="907"/>
      <c r="C68" s="869"/>
      <c r="D68" s="872"/>
      <c r="E68" s="852"/>
      <c r="F68" s="852"/>
      <c r="G68" s="852"/>
      <c r="H68" s="852"/>
      <c r="I68" s="852"/>
      <c r="J68" s="813"/>
      <c r="K68" s="855"/>
      <c r="L68" s="858"/>
      <c r="M68" s="861"/>
      <c r="N68" s="837"/>
      <c r="O68" s="840"/>
      <c r="P68" s="864"/>
      <c r="Q68" s="867"/>
      <c r="R68" s="813"/>
      <c r="S68" s="39"/>
      <c r="T68" s="236"/>
      <c r="U68" s="236"/>
      <c r="V68" s="236"/>
      <c r="W68" s="39"/>
      <c r="X68" s="31"/>
      <c r="Y68" s="31"/>
      <c r="Z68" s="31"/>
      <c r="AA68" s="31"/>
      <c r="AB68" s="813"/>
      <c r="AC68" s="828"/>
      <c r="AD68" s="1000"/>
      <c r="AE68" s="1000"/>
      <c r="AF68" s="51">
        <f t="shared" si="25"/>
        <v>0</v>
      </c>
      <c r="AG68" s="51">
        <f t="shared" si="25"/>
        <v>0</v>
      </c>
      <c r="AH68" s="51">
        <f t="shared" si="25"/>
        <v>0</v>
      </c>
      <c r="AI68" s="1000"/>
      <c r="AJ68" s="51">
        <f t="shared" si="25"/>
        <v>0</v>
      </c>
      <c r="AK68" s="813"/>
      <c r="AL68" s="831"/>
      <c r="AM68" s="51">
        <f t="shared" si="1"/>
        <v>0</v>
      </c>
      <c r="AN68" s="257"/>
      <c r="AO68" s="257"/>
      <c r="AP68" s="257"/>
      <c r="AQ68" s="257"/>
      <c r="AR68" s="257"/>
      <c r="AS68" s="257"/>
      <c r="AT68" s="813"/>
      <c r="AU68" s="834"/>
      <c r="AV68" s="51">
        <f t="shared" si="2"/>
        <v>0</v>
      </c>
      <c r="AW68" s="257"/>
      <c r="AX68" s="257"/>
      <c r="AY68" s="257"/>
      <c r="AZ68" s="257"/>
      <c r="BA68" s="257"/>
      <c r="BB68" s="257"/>
      <c r="BC68" s="813"/>
      <c r="BD68" s="810"/>
      <c r="BE68" s="51">
        <f t="shared" si="3"/>
        <v>0</v>
      </c>
      <c r="BF68" s="257"/>
      <c r="BG68" s="257"/>
      <c r="BH68" s="257"/>
      <c r="BI68" s="257"/>
      <c r="BJ68" s="257"/>
      <c r="BK68" s="257"/>
      <c r="BL68" s="813"/>
      <c r="BM68" s="816"/>
      <c r="BN68" s="51">
        <f t="shared" si="4"/>
        <v>0</v>
      </c>
      <c r="BO68" s="257"/>
      <c r="BP68" s="257"/>
      <c r="BQ68" s="257"/>
      <c r="BR68" s="257"/>
      <c r="BS68" s="257"/>
      <c r="BT68" s="257"/>
      <c r="BU68" s="821"/>
      <c r="BV68" s="822"/>
      <c r="BW68" s="822"/>
      <c r="BX68" s="822"/>
      <c r="BY68" s="822"/>
      <c r="BZ68" s="822"/>
      <c r="CA68" s="822"/>
      <c r="CB68" s="822"/>
      <c r="CC68" s="823"/>
    </row>
    <row r="69" spans="1:81" s="58" customFormat="1" ht="40.200000000000003" customHeight="1" x14ac:dyDescent="0.3">
      <c r="A69" s="34"/>
      <c r="B69" s="907"/>
      <c r="C69" s="869"/>
      <c r="D69" s="872"/>
      <c r="E69" s="852"/>
      <c r="F69" s="852"/>
      <c r="G69" s="852"/>
      <c r="H69" s="852"/>
      <c r="I69" s="852"/>
      <c r="J69" s="813"/>
      <c r="K69" s="855"/>
      <c r="L69" s="858"/>
      <c r="M69" s="861"/>
      <c r="N69" s="837"/>
      <c r="O69" s="840"/>
      <c r="P69" s="864"/>
      <c r="Q69" s="867"/>
      <c r="R69" s="813"/>
      <c r="S69" s="39"/>
      <c r="T69" s="236"/>
      <c r="U69" s="236"/>
      <c r="V69" s="236"/>
      <c r="W69" s="39"/>
      <c r="X69" s="31"/>
      <c r="Y69" s="31"/>
      <c r="Z69" s="31"/>
      <c r="AA69" s="31"/>
      <c r="AB69" s="813"/>
      <c r="AC69" s="828"/>
      <c r="AD69" s="1000"/>
      <c r="AE69" s="1000"/>
      <c r="AF69" s="51">
        <f t="shared" si="25"/>
        <v>0</v>
      </c>
      <c r="AG69" s="51">
        <f t="shared" si="25"/>
        <v>0</v>
      </c>
      <c r="AH69" s="51">
        <f t="shared" si="25"/>
        <v>0</v>
      </c>
      <c r="AI69" s="1000"/>
      <c r="AJ69" s="51">
        <f t="shared" si="25"/>
        <v>0</v>
      </c>
      <c r="AK69" s="813"/>
      <c r="AL69" s="831"/>
      <c r="AM69" s="51">
        <f t="shared" si="1"/>
        <v>0</v>
      </c>
      <c r="AN69" s="257"/>
      <c r="AO69" s="257"/>
      <c r="AP69" s="257"/>
      <c r="AQ69" s="257"/>
      <c r="AR69" s="257"/>
      <c r="AS69" s="257"/>
      <c r="AT69" s="813"/>
      <c r="AU69" s="834"/>
      <c r="AV69" s="51">
        <f t="shared" si="2"/>
        <v>0</v>
      </c>
      <c r="AW69" s="257"/>
      <c r="AX69" s="257"/>
      <c r="AY69" s="257"/>
      <c r="AZ69" s="257"/>
      <c r="BA69" s="257"/>
      <c r="BB69" s="257"/>
      <c r="BC69" s="813"/>
      <c r="BD69" s="810"/>
      <c r="BE69" s="51">
        <f t="shared" si="3"/>
        <v>0</v>
      </c>
      <c r="BF69" s="257"/>
      <c r="BG69" s="257"/>
      <c r="BH69" s="257"/>
      <c r="BI69" s="257"/>
      <c r="BJ69" s="257"/>
      <c r="BK69" s="257"/>
      <c r="BL69" s="813"/>
      <c r="BM69" s="816"/>
      <c r="BN69" s="51">
        <f t="shared" si="4"/>
        <v>0</v>
      </c>
      <c r="BO69" s="257"/>
      <c r="BP69" s="257"/>
      <c r="BQ69" s="257"/>
      <c r="BR69" s="257"/>
      <c r="BS69" s="257"/>
      <c r="BT69" s="257"/>
      <c r="BU69" s="821"/>
      <c r="BV69" s="822"/>
      <c r="BW69" s="822"/>
      <c r="BX69" s="822"/>
      <c r="BY69" s="822"/>
      <c r="BZ69" s="822"/>
      <c r="CA69" s="822"/>
      <c r="CB69" s="822"/>
      <c r="CC69" s="823"/>
    </row>
    <row r="70" spans="1:81" s="58" customFormat="1" ht="40.200000000000003" customHeight="1" thickBot="1" x14ac:dyDescent="0.35">
      <c r="A70" s="34"/>
      <c r="B70" s="908"/>
      <c r="C70" s="870"/>
      <c r="D70" s="873"/>
      <c r="E70" s="853"/>
      <c r="F70" s="853"/>
      <c r="G70" s="853"/>
      <c r="H70" s="853"/>
      <c r="I70" s="853"/>
      <c r="J70" s="814"/>
      <c r="K70" s="856"/>
      <c r="L70" s="859"/>
      <c r="M70" s="862"/>
      <c r="N70" s="838"/>
      <c r="O70" s="841"/>
      <c r="P70" s="865"/>
      <c r="Q70" s="874"/>
      <c r="R70" s="814"/>
      <c r="S70" s="232"/>
      <c r="T70" s="237"/>
      <c r="U70" s="237"/>
      <c r="V70" s="237"/>
      <c r="W70" s="232"/>
      <c r="X70" s="260"/>
      <c r="Y70" s="260"/>
      <c r="Z70" s="260"/>
      <c r="AA70" s="260"/>
      <c r="AB70" s="814"/>
      <c r="AC70" s="829"/>
      <c r="AD70" s="1001"/>
      <c r="AE70" s="1001"/>
      <c r="AF70" s="46">
        <f t="shared" si="25"/>
        <v>0</v>
      </c>
      <c r="AG70" s="46">
        <f t="shared" si="25"/>
        <v>0</v>
      </c>
      <c r="AH70" s="46">
        <f t="shared" si="25"/>
        <v>0</v>
      </c>
      <c r="AI70" s="1001"/>
      <c r="AJ70" s="46">
        <f t="shared" si="25"/>
        <v>0</v>
      </c>
      <c r="AK70" s="814"/>
      <c r="AL70" s="832"/>
      <c r="AM70" s="46">
        <f t="shared" si="1"/>
        <v>0</v>
      </c>
      <c r="AN70" s="49"/>
      <c r="AO70" s="49"/>
      <c r="AP70" s="49"/>
      <c r="AQ70" s="49"/>
      <c r="AR70" s="49"/>
      <c r="AS70" s="49"/>
      <c r="AT70" s="814"/>
      <c r="AU70" s="835"/>
      <c r="AV70" s="46">
        <f t="shared" si="2"/>
        <v>0</v>
      </c>
      <c r="AW70" s="49"/>
      <c r="AX70" s="49"/>
      <c r="AY70" s="49"/>
      <c r="AZ70" s="49"/>
      <c r="BA70" s="49"/>
      <c r="BB70" s="49"/>
      <c r="BC70" s="814"/>
      <c r="BD70" s="811"/>
      <c r="BE70" s="46">
        <f t="shared" si="3"/>
        <v>0</v>
      </c>
      <c r="BF70" s="49"/>
      <c r="BG70" s="49"/>
      <c r="BH70" s="49"/>
      <c r="BI70" s="49"/>
      <c r="BJ70" s="49"/>
      <c r="BK70" s="49"/>
      <c r="BL70" s="814"/>
      <c r="BM70" s="817"/>
      <c r="BN70" s="46">
        <f t="shared" si="4"/>
        <v>0</v>
      </c>
      <c r="BO70" s="49"/>
      <c r="BP70" s="49"/>
      <c r="BQ70" s="49"/>
      <c r="BR70" s="49"/>
      <c r="BS70" s="49"/>
      <c r="BT70" s="49"/>
      <c r="BU70" s="824"/>
      <c r="BV70" s="825"/>
      <c r="BW70" s="825"/>
      <c r="BX70" s="825"/>
      <c r="BY70" s="825"/>
      <c r="BZ70" s="825"/>
      <c r="CA70" s="825"/>
      <c r="CB70" s="825"/>
      <c r="CC70" s="826"/>
    </row>
    <row r="71" spans="1:81" s="58" customFormat="1" ht="40.200000000000003" customHeight="1" thickTop="1" x14ac:dyDescent="0.3">
      <c r="A71" s="34"/>
      <c r="B71" s="906" t="s">
        <v>1150</v>
      </c>
      <c r="C71" s="868" t="s">
        <v>1153</v>
      </c>
      <c r="D71" s="871"/>
      <c r="E71" s="851"/>
      <c r="F71" s="851"/>
      <c r="G71" s="851"/>
      <c r="H71" s="851"/>
      <c r="I71" s="851"/>
      <c r="J71" s="812">
        <v>735</v>
      </c>
      <c r="K71" s="854" t="str">
        <f>+[19]Metas!K847</f>
        <v>Talleres sobre gestión del riesgo escolar</v>
      </c>
      <c r="L71" s="857">
        <v>1</v>
      </c>
      <c r="M71" s="860">
        <f t="shared" si="60"/>
        <v>1</v>
      </c>
      <c r="N71" s="836"/>
      <c r="O71" s="839">
        <v>1</v>
      </c>
      <c r="P71" s="863"/>
      <c r="Q71" s="866"/>
      <c r="R71" s="812">
        <f>+$J71</f>
        <v>735</v>
      </c>
      <c r="S71" s="354" t="s">
        <v>7675</v>
      </c>
      <c r="T71" s="235" t="s">
        <v>3821</v>
      </c>
      <c r="U71" s="235" t="s">
        <v>3827</v>
      </c>
      <c r="V71" s="235" t="s">
        <v>3830</v>
      </c>
      <c r="W71" s="231" t="s">
        <v>7676</v>
      </c>
      <c r="X71" s="256">
        <v>45017</v>
      </c>
      <c r="Y71" s="256">
        <v>45107</v>
      </c>
      <c r="Z71" s="256"/>
      <c r="AA71" s="256"/>
      <c r="AB71" s="812">
        <f t="shared" ref="AB71" si="83">+$J71</f>
        <v>735</v>
      </c>
      <c r="AC71" s="827">
        <f t="shared" ref="AC71" si="84">+L71</f>
        <v>1</v>
      </c>
      <c r="AD71" s="999">
        <f t="shared" si="25"/>
        <v>25</v>
      </c>
      <c r="AE71" s="999">
        <f t="shared" si="25"/>
        <v>25</v>
      </c>
      <c r="AF71" s="44">
        <f t="shared" si="25"/>
        <v>0</v>
      </c>
      <c r="AG71" s="44">
        <f t="shared" si="25"/>
        <v>0</v>
      </c>
      <c r="AH71" s="44">
        <f t="shared" si="25"/>
        <v>0</v>
      </c>
      <c r="AI71" s="44">
        <f t="shared" si="25"/>
        <v>0</v>
      </c>
      <c r="AJ71" s="44">
        <f t="shared" si="25"/>
        <v>0</v>
      </c>
      <c r="AK71" s="812">
        <f t="shared" ref="AK71" si="85">+$J71</f>
        <v>735</v>
      </c>
      <c r="AL71" s="830">
        <f t="shared" si="64"/>
        <v>0</v>
      </c>
      <c r="AM71" s="44">
        <f t="shared" si="1"/>
        <v>0</v>
      </c>
      <c r="AN71" s="47"/>
      <c r="AO71" s="47"/>
      <c r="AP71" s="47"/>
      <c r="AQ71" s="47"/>
      <c r="AR71" s="47"/>
      <c r="AS71" s="47"/>
      <c r="AT71" s="812">
        <f t="shared" ref="AT71" si="86">+$J71</f>
        <v>735</v>
      </c>
      <c r="AU71" s="833">
        <f t="shared" si="66"/>
        <v>1</v>
      </c>
      <c r="AV71" s="44">
        <f t="shared" si="2"/>
        <v>25</v>
      </c>
      <c r="AW71" s="47">
        <v>25</v>
      </c>
      <c r="AX71" s="47"/>
      <c r="AY71" s="47"/>
      <c r="AZ71" s="47"/>
      <c r="BA71" s="47"/>
      <c r="BB71" s="47"/>
      <c r="BC71" s="812">
        <f t="shared" ref="BC71" si="87">+$J71</f>
        <v>735</v>
      </c>
      <c r="BD71" s="809">
        <f t="shared" si="68"/>
        <v>0</v>
      </c>
      <c r="BE71" s="44">
        <f t="shared" si="3"/>
        <v>0</v>
      </c>
      <c r="BF71" s="47"/>
      <c r="BG71" s="47"/>
      <c r="BH71" s="47"/>
      <c r="BI71" s="47"/>
      <c r="BJ71" s="47"/>
      <c r="BK71" s="47"/>
      <c r="BL71" s="812">
        <f t="shared" ref="BL71" si="88">+$J71</f>
        <v>735</v>
      </c>
      <c r="BM71" s="815">
        <f t="shared" si="70"/>
        <v>0</v>
      </c>
      <c r="BN71" s="44">
        <f t="shared" si="4"/>
        <v>0</v>
      </c>
      <c r="BO71" s="47"/>
      <c r="BP71" s="47"/>
      <c r="BQ71" s="47"/>
      <c r="BR71" s="47"/>
      <c r="BS71" s="47"/>
      <c r="BT71" s="47"/>
      <c r="BU71" s="818"/>
      <c r="BV71" s="819"/>
      <c r="BW71" s="819"/>
      <c r="BX71" s="819"/>
      <c r="BY71" s="819"/>
      <c r="BZ71" s="819"/>
      <c r="CA71" s="819"/>
      <c r="CB71" s="819"/>
      <c r="CC71" s="820"/>
    </row>
    <row r="72" spans="1:81" s="58" customFormat="1" ht="40.200000000000003" customHeight="1" x14ac:dyDescent="0.3">
      <c r="A72" s="34"/>
      <c r="B72" s="907"/>
      <c r="C72" s="869"/>
      <c r="D72" s="872"/>
      <c r="E72" s="852"/>
      <c r="F72" s="852"/>
      <c r="G72" s="852"/>
      <c r="H72" s="852"/>
      <c r="I72" s="852"/>
      <c r="J72" s="813"/>
      <c r="K72" s="855"/>
      <c r="L72" s="858"/>
      <c r="M72" s="861"/>
      <c r="N72" s="837"/>
      <c r="O72" s="840"/>
      <c r="P72" s="864"/>
      <c r="Q72" s="867"/>
      <c r="R72" s="813"/>
      <c r="S72" s="355" t="s">
        <v>7641</v>
      </c>
      <c r="T72" s="236" t="s">
        <v>3821</v>
      </c>
      <c r="U72" s="236" t="s">
        <v>3827</v>
      </c>
      <c r="V72" s="236" t="s">
        <v>3830</v>
      </c>
      <c r="W72" s="39" t="s">
        <v>7634</v>
      </c>
      <c r="X72" s="259">
        <v>45017</v>
      </c>
      <c r="Y72" s="259" t="s">
        <v>7677</v>
      </c>
      <c r="Z72" s="31"/>
      <c r="AA72" s="31"/>
      <c r="AB72" s="813"/>
      <c r="AC72" s="828"/>
      <c r="AD72" s="1000"/>
      <c r="AE72" s="1000"/>
      <c r="AF72" s="51">
        <f t="shared" ref="AD72:AJ119" si="89">+AO72+AX72+BG72+BP72</f>
        <v>0</v>
      </c>
      <c r="AG72" s="51">
        <f t="shared" si="89"/>
        <v>0</v>
      </c>
      <c r="AH72" s="51">
        <f t="shared" si="89"/>
        <v>0</v>
      </c>
      <c r="AI72" s="51">
        <f t="shared" si="89"/>
        <v>0</v>
      </c>
      <c r="AJ72" s="51">
        <f t="shared" si="89"/>
        <v>0</v>
      </c>
      <c r="AK72" s="813"/>
      <c r="AL72" s="831"/>
      <c r="AM72" s="51">
        <f t="shared" si="1"/>
        <v>0</v>
      </c>
      <c r="AN72" s="257"/>
      <c r="AO72" s="257"/>
      <c r="AP72" s="257"/>
      <c r="AQ72" s="257"/>
      <c r="AR72" s="257"/>
      <c r="AS72" s="257"/>
      <c r="AT72" s="813"/>
      <c r="AU72" s="834"/>
      <c r="AV72" s="51">
        <f t="shared" si="2"/>
        <v>0</v>
      </c>
      <c r="AW72" s="257"/>
      <c r="AX72" s="257"/>
      <c r="AY72" s="257"/>
      <c r="AZ72" s="257"/>
      <c r="BA72" s="257"/>
      <c r="BB72" s="257"/>
      <c r="BC72" s="813"/>
      <c r="BD72" s="810"/>
      <c r="BE72" s="51">
        <f t="shared" si="3"/>
        <v>0</v>
      </c>
      <c r="BF72" s="257"/>
      <c r="BG72" s="257"/>
      <c r="BH72" s="257"/>
      <c r="BI72" s="257"/>
      <c r="BJ72" s="257"/>
      <c r="BK72" s="257"/>
      <c r="BL72" s="813"/>
      <c r="BM72" s="816"/>
      <c r="BN72" s="51">
        <f t="shared" si="4"/>
        <v>0</v>
      </c>
      <c r="BO72" s="257"/>
      <c r="BP72" s="257"/>
      <c r="BQ72" s="257"/>
      <c r="BR72" s="257"/>
      <c r="BS72" s="257"/>
      <c r="BT72" s="257"/>
      <c r="BU72" s="821"/>
      <c r="BV72" s="822"/>
      <c r="BW72" s="822"/>
      <c r="BX72" s="822"/>
      <c r="BY72" s="822"/>
      <c r="BZ72" s="822"/>
      <c r="CA72" s="822"/>
      <c r="CB72" s="822"/>
      <c r="CC72" s="823"/>
    </row>
    <row r="73" spans="1:81" s="58" customFormat="1" ht="40.200000000000003" customHeight="1" x14ac:dyDescent="0.3">
      <c r="A73" s="34"/>
      <c r="B73" s="907"/>
      <c r="C73" s="869"/>
      <c r="D73" s="872"/>
      <c r="E73" s="852"/>
      <c r="F73" s="852"/>
      <c r="G73" s="852"/>
      <c r="H73" s="852"/>
      <c r="I73" s="852"/>
      <c r="J73" s="813"/>
      <c r="K73" s="855"/>
      <c r="L73" s="858"/>
      <c r="M73" s="861"/>
      <c r="N73" s="837"/>
      <c r="O73" s="840"/>
      <c r="P73" s="864"/>
      <c r="Q73" s="867"/>
      <c r="R73" s="813"/>
      <c r="S73" s="39"/>
      <c r="T73" s="236"/>
      <c r="U73" s="236"/>
      <c r="V73" s="236"/>
      <c r="W73" s="39"/>
      <c r="X73" s="31"/>
      <c r="Y73" s="31"/>
      <c r="Z73" s="31"/>
      <c r="AA73" s="31"/>
      <c r="AB73" s="813"/>
      <c r="AC73" s="828"/>
      <c r="AD73" s="1000"/>
      <c r="AE73" s="1000"/>
      <c r="AF73" s="51">
        <f t="shared" si="89"/>
        <v>0</v>
      </c>
      <c r="AG73" s="51">
        <f t="shared" si="89"/>
        <v>0</v>
      </c>
      <c r="AH73" s="51">
        <f t="shared" si="89"/>
        <v>0</v>
      </c>
      <c r="AI73" s="51">
        <f t="shared" si="89"/>
        <v>0</v>
      </c>
      <c r="AJ73" s="51">
        <f t="shared" si="89"/>
        <v>0</v>
      </c>
      <c r="AK73" s="813"/>
      <c r="AL73" s="831"/>
      <c r="AM73" s="51">
        <f t="shared" si="1"/>
        <v>0</v>
      </c>
      <c r="AN73" s="257"/>
      <c r="AO73" s="257"/>
      <c r="AP73" s="257"/>
      <c r="AQ73" s="257"/>
      <c r="AR73" s="257"/>
      <c r="AS73" s="257"/>
      <c r="AT73" s="813"/>
      <c r="AU73" s="834"/>
      <c r="AV73" s="51">
        <f t="shared" si="2"/>
        <v>0</v>
      </c>
      <c r="AW73" s="257"/>
      <c r="AX73" s="257"/>
      <c r="AY73" s="257"/>
      <c r="AZ73" s="257"/>
      <c r="BA73" s="257"/>
      <c r="BB73" s="257"/>
      <c r="BC73" s="813"/>
      <c r="BD73" s="810"/>
      <c r="BE73" s="51">
        <f t="shared" si="3"/>
        <v>0</v>
      </c>
      <c r="BF73" s="257"/>
      <c r="BG73" s="257"/>
      <c r="BH73" s="257"/>
      <c r="BI73" s="257"/>
      <c r="BJ73" s="257"/>
      <c r="BK73" s="257"/>
      <c r="BL73" s="813"/>
      <c r="BM73" s="816"/>
      <c r="BN73" s="51">
        <f t="shared" si="4"/>
        <v>0</v>
      </c>
      <c r="BO73" s="257"/>
      <c r="BP73" s="257"/>
      <c r="BQ73" s="257"/>
      <c r="BR73" s="257"/>
      <c r="BS73" s="257"/>
      <c r="BT73" s="257"/>
      <c r="BU73" s="821"/>
      <c r="BV73" s="822"/>
      <c r="BW73" s="822"/>
      <c r="BX73" s="822"/>
      <c r="BY73" s="822"/>
      <c r="BZ73" s="822"/>
      <c r="CA73" s="822"/>
      <c r="CB73" s="822"/>
      <c r="CC73" s="823"/>
    </row>
    <row r="74" spans="1:81" s="58" customFormat="1" ht="40.200000000000003" customHeight="1" thickBot="1" x14ac:dyDescent="0.35">
      <c r="A74" s="34"/>
      <c r="B74" s="907"/>
      <c r="C74" s="869"/>
      <c r="D74" s="873"/>
      <c r="E74" s="853"/>
      <c r="F74" s="853"/>
      <c r="G74" s="853"/>
      <c r="H74" s="853"/>
      <c r="I74" s="853"/>
      <c r="J74" s="814"/>
      <c r="K74" s="856"/>
      <c r="L74" s="859"/>
      <c r="M74" s="862"/>
      <c r="N74" s="838"/>
      <c r="O74" s="841"/>
      <c r="P74" s="865"/>
      <c r="Q74" s="874"/>
      <c r="R74" s="814"/>
      <c r="S74" s="232"/>
      <c r="T74" s="237"/>
      <c r="U74" s="237"/>
      <c r="V74" s="237"/>
      <c r="W74" s="232"/>
      <c r="X74" s="260"/>
      <c r="Y74" s="260"/>
      <c r="Z74" s="260"/>
      <c r="AA74" s="260"/>
      <c r="AB74" s="814"/>
      <c r="AC74" s="829"/>
      <c r="AD74" s="1001"/>
      <c r="AE74" s="1001"/>
      <c r="AF74" s="46">
        <f t="shared" si="89"/>
        <v>0</v>
      </c>
      <c r="AG74" s="46">
        <f t="shared" si="89"/>
        <v>0</v>
      </c>
      <c r="AH74" s="46">
        <f t="shared" si="89"/>
        <v>0</v>
      </c>
      <c r="AI74" s="46">
        <f t="shared" si="89"/>
        <v>0</v>
      </c>
      <c r="AJ74" s="46">
        <f t="shared" si="89"/>
        <v>0</v>
      </c>
      <c r="AK74" s="814"/>
      <c r="AL74" s="832"/>
      <c r="AM74" s="46">
        <f t="shared" si="1"/>
        <v>0</v>
      </c>
      <c r="AN74" s="49"/>
      <c r="AO74" s="49"/>
      <c r="AP74" s="49"/>
      <c r="AQ74" s="49"/>
      <c r="AR74" s="49"/>
      <c r="AS74" s="49"/>
      <c r="AT74" s="814"/>
      <c r="AU74" s="835"/>
      <c r="AV74" s="46">
        <f t="shared" si="2"/>
        <v>0</v>
      </c>
      <c r="AW74" s="49"/>
      <c r="AX74" s="49"/>
      <c r="AY74" s="49"/>
      <c r="AZ74" s="49"/>
      <c r="BA74" s="49"/>
      <c r="BB74" s="49"/>
      <c r="BC74" s="814"/>
      <c r="BD74" s="811"/>
      <c r="BE74" s="46">
        <f t="shared" si="3"/>
        <v>0</v>
      </c>
      <c r="BF74" s="49"/>
      <c r="BG74" s="49"/>
      <c r="BH74" s="49"/>
      <c r="BI74" s="49"/>
      <c r="BJ74" s="49"/>
      <c r="BK74" s="49"/>
      <c r="BL74" s="814"/>
      <c r="BM74" s="817"/>
      <c r="BN74" s="46">
        <f t="shared" si="4"/>
        <v>0</v>
      </c>
      <c r="BO74" s="49"/>
      <c r="BP74" s="49"/>
      <c r="BQ74" s="49"/>
      <c r="BR74" s="49"/>
      <c r="BS74" s="49"/>
      <c r="BT74" s="49"/>
      <c r="BU74" s="824"/>
      <c r="BV74" s="825"/>
      <c r="BW74" s="825"/>
      <c r="BX74" s="825"/>
      <c r="BY74" s="825"/>
      <c r="BZ74" s="825"/>
      <c r="CA74" s="825"/>
      <c r="CB74" s="825"/>
      <c r="CC74" s="826"/>
    </row>
    <row r="75" spans="1:81" s="58" customFormat="1" ht="40.200000000000003" customHeight="1" thickTop="1" x14ac:dyDescent="0.3">
      <c r="A75" s="34"/>
      <c r="B75" s="907"/>
      <c r="C75" s="869"/>
      <c r="D75" s="871"/>
      <c r="E75" s="851"/>
      <c r="F75" s="851"/>
      <c r="G75" s="851"/>
      <c r="H75" s="851"/>
      <c r="I75" s="851"/>
      <c r="J75" s="812">
        <v>736</v>
      </c>
      <c r="K75" s="854" t="str">
        <f>+[19]Metas!K848</f>
        <v>Actualización del Plan Departamental para la Gestión del Riesgo de Desastres y la Estrategia Departamental de Respuesta a Emergencias.</v>
      </c>
      <c r="L75" s="857">
        <v>1</v>
      </c>
      <c r="M75" s="860">
        <f t="shared" si="60"/>
        <v>1</v>
      </c>
      <c r="N75" s="836"/>
      <c r="O75" s="839">
        <v>1</v>
      </c>
      <c r="P75" s="863"/>
      <c r="Q75" s="866"/>
      <c r="R75" s="812">
        <f>+$J75</f>
        <v>736</v>
      </c>
      <c r="S75" s="354" t="s">
        <v>7678</v>
      </c>
      <c r="T75" s="235" t="s">
        <v>3821</v>
      </c>
      <c r="U75" s="235" t="s">
        <v>3827</v>
      </c>
      <c r="V75" s="235" t="s">
        <v>3830</v>
      </c>
      <c r="W75" s="231" t="s">
        <v>7679</v>
      </c>
      <c r="X75" s="259">
        <v>45017</v>
      </c>
      <c r="Y75" s="259" t="s">
        <v>7677</v>
      </c>
      <c r="Z75" s="256"/>
      <c r="AA75" s="256"/>
      <c r="AB75" s="812">
        <f t="shared" ref="AB75" si="90">+$J75</f>
        <v>736</v>
      </c>
      <c r="AC75" s="827">
        <f t="shared" ref="AC75" si="91">+L75</f>
        <v>1</v>
      </c>
      <c r="AD75" s="999">
        <f t="shared" si="89"/>
        <v>300</v>
      </c>
      <c r="AE75" s="999">
        <f t="shared" si="89"/>
        <v>300</v>
      </c>
      <c r="AF75" s="44">
        <f t="shared" si="89"/>
        <v>0</v>
      </c>
      <c r="AG75" s="44">
        <f t="shared" si="89"/>
        <v>0</v>
      </c>
      <c r="AH75" s="44">
        <f t="shared" si="89"/>
        <v>0</v>
      </c>
      <c r="AI75" s="44">
        <f t="shared" si="89"/>
        <v>0</v>
      </c>
      <c r="AJ75" s="44">
        <f t="shared" si="89"/>
        <v>0</v>
      </c>
      <c r="AK75" s="812">
        <f t="shared" ref="AK75" si="92">+$J75</f>
        <v>736</v>
      </c>
      <c r="AL75" s="830">
        <f t="shared" si="64"/>
        <v>0</v>
      </c>
      <c r="AM75" s="44">
        <f t="shared" si="1"/>
        <v>0</v>
      </c>
      <c r="AN75" s="47"/>
      <c r="AO75" s="47"/>
      <c r="AP75" s="47"/>
      <c r="AQ75" s="47"/>
      <c r="AR75" s="47"/>
      <c r="AS75" s="47"/>
      <c r="AT75" s="812">
        <f t="shared" ref="AT75" si="93">+$J75</f>
        <v>736</v>
      </c>
      <c r="AU75" s="833">
        <f t="shared" si="66"/>
        <v>1</v>
      </c>
      <c r="AV75" s="44">
        <f t="shared" si="2"/>
        <v>300</v>
      </c>
      <c r="AW75" s="47">
        <v>300</v>
      </c>
      <c r="AX75" s="47">
        <v>0</v>
      </c>
      <c r="AY75" s="47">
        <v>0</v>
      </c>
      <c r="AZ75" s="47">
        <v>0</v>
      </c>
      <c r="BA75" s="47">
        <v>0</v>
      </c>
      <c r="BB75" s="47">
        <v>0</v>
      </c>
      <c r="BC75" s="812">
        <f t="shared" ref="BC75" si="94">+$J75</f>
        <v>736</v>
      </c>
      <c r="BD75" s="809">
        <f t="shared" si="68"/>
        <v>0</v>
      </c>
      <c r="BE75" s="44">
        <f t="shared" si="3"/>
        <v>0</v>
      </c>
      <c r="BF75" s="47"/>
      <c r="BG75" s="47"/>
      <c r="BH75" s="47"/>
      <c r="BI75" s="47"/>
      <c r="BJ75" s="47"/>
      <c r="BK75" s="47"/>
      <c r="BL75" s="812">
        <f t="shared" ref="BL75" si="95">+$J75</f>
        <v>736</v>
      </c>
      <c r="BM75" s="815">
        <f t="shared" si="70"/>
        <v>0</v>
      </c>
      <c r="BN75" s="44">
        <f t="shared" si="4"/>
        <v>0</v>
      </c>
      <c r="BO75" s="47"/>
      <c r="BP75" s="47"/>
      <c r="BQ75" s="47"/>
      <c r="BR75" s="47"/>
      <c r="BS75" s="47"/>
      <c r="BT75" s="47"/>
      <c r="BU75" s="818"/>
      <c r="BV75" s="819"/>
      <c r="BW75" s="819"/>
      <c r="BX75" s="819"/>
      <c r="BY75" s="819"/>
      <c r="BZ75" s="819"/>
      <c r="CA75" s="819"/>
      <c r="CB75" s="819"/>
      <c r="CC75" s="820"/>
    </row>
    <row r="76" spans="1:81" s="58" customFormat="1" ht="40.200000000000003" customHeight="1" x14ac:dyDescent="0.3">
      <c r="A76" s="34"/>
      <c r="B76" s="907"/>
      <c r="C76" s="869"/>
      <c r="D76" s="872"/>
      <c r="E76" s="852"/>
      <c r="F76" s="852"/>
      <c r="G76" s="852"/>
      <c r="H76" s="852"/>
      <c r="I76" s="852"/>
      <c r="J76" s="813"/>
      <c r="K76" s="855"/>
      <c r="L76" s="858"/>
      <c r="M76" s="861"/>
      <c r="N76" s="837"/>
      <c r="O76" s="840"/>
      <c r="P76" s="864"/>
      <c r="Q76" s="867"/>
      <c r="R76" s="813"/>
      <c r="S76" s="355"/>
      <c r="T76" s="236"/>
      <c r="U76" s="236"/>
      <c r="V76" s="236"/>
      <c r="W76" s="39" t="s">
        <v>7680</v>
      </c>
      <c r="X76" s="259">
        <v>45017</v>
      </c>
      <c r="Y76" s="259" t="s">
        <v>7677</v>
      </c>
      <c r="Z76" s="31"/>
      <c r="AA76" s="31"/>
      <c r="AB76" s="813"/>
      <c r="AC76" s="828"/>
      <c r="AD76" s="1000"/>
      <c r="AE76" s="1000"/>
      <c r="AF76" s="51">
        <f t="shared" si="89"/>
        <v>0</v>
      </c>
      <c r="AG76" s="51">
        <f t="shared" si="89"/>
        <v>0</v>
      </c>
      <c r="AH76" s="51">
        <f t="shared" si="89"/>
        <v>0</v>
      </c>
      <c r="AI76" s="51">
        <f t="shared" si="89"/>
        <v>0</v>
      </c>
      <c r="AJ76" s="51">
        <f t="shared" si="89"/>
        <v>0</v>
      </c>
      <c r="AK76" s="813"/>
      <c r="AL76" s="831"/>
      <c r="AM76" s="51">
        <f t="shared" ref="AM76:AM130" si="96">SUM(AN76:AS76)</f>
        <v>0</v>
      </c>
      <c r="AN76" s="257"/>
      <c r="AO76" s="257"/>
      <c r="AP76" s="257"/>
      <c r="AQ76" s="257"/>
      <c r="AR76" s="257"/>
      <c r="AS76" s="257"/>
      <c r="AT76" s="813"/>
      <c r="AU76" s="834"/>
      <c r="AV76" s="51">
        <f t="shared" ref="AV76:AV130" si="97">SUM(AW76:BB76)</f>
        <v>0</v>
      </c>
      <c r="AW76" s="257"/>
      <c r="AX76" s="257"/>
      <c r="AY76" s="257"/>
      <c r="AZ76" s="257"/>
      <c r="BA76" s="257"/>
      <c r="BB76" s="257"/>
      <c r="BC76" s="813"/>
      <c r="BD76" s="810"/>
      <c r="BE76" s="51">
        <f t="shared" ref="BE76:BE130" si="98">SUM(BF76:BK76)</f>
        <v>0</v>
      </c>
      <c r="BF76" s="257"/>
      <c r="BG76" s="257"/>
      <c r="BH76" s="257"/>
      <c r="BI76" s="257"/>
      <c r="BJ76" s="257"/>
      <c r="BK76" s="257"/>
      <c r="BL76" s="813"/>
      <c r="BM76" s="816"/>
      <c r="BN76" s="51">
        <f t="shared" ref="BN76:BN130" si="99">SUM(BO76:BT76)</f>
        <v>0</v>
      </c>
      <c r="BO76" s="257"/>
      <c r="BP76" s="257"/>
      <c r="BQ76" s="257"/>
      <c r="BR76" s="257"/>
      <c r="BS76" s="257"/>
      <c r="BT76" s="257"/>
      <c r="BU76" s="821"/>
      <c r="BV76" s="822"/>
      <c r="BW76" s="822"/>
      <c r="BX76" s="822"/>
      <c r="BY76" s="822"/>
      <c r="BZ76" s="822"/>
      <c r="CA76" s="822"/>
      <c r="CB76" s="822"/>
      <c r="CC76" s="823"/>
    </row>
    <row r="77" spans="1:81" s="58" customFormat="1" ht="40.200000000000003" customHeight="1" x14ac:dyDescent="0.3">
      <c r="A77" s="34"/>
      <c r="B77" s="907"/>
      <c r="C77" s="869"/>
      <c r="D77" s="872"/>
      <c r="E77" s="852"/>
      <c r="F77" s="852"/>
      <c r="G77" s="852"/>
      <c r="H77" s="852"/>
      <c r="I77" s="852"/>
      <c r="J77" s="813"/>
      <c r="K77" s="855"/>
      <c r="L77" s="858"/>
      <c r="M77" s="861"/>
      <c r="N77" s="837"/>
      <c r="O77" s="840"/>
      <c r="P77" s="864"/>
      <c r="Q77" s="867"/>
      <c r="R77" s="813"/>
      <c r="S77" s="39"/>
      <c r="T77" s="236"/>
      <c r="U77" s="236"/>
      <c r="V77" s="236"/>
      <c r="W77" s="39"/>
      <c r="X77" s="31"/>
      <c r="Y77" s="31"/>
      <c r="Z77" s="31"/>
      <c r="AA77" s="31"/>
      <c r="AB77" s="813"/>
      <c r="AC77" s="828"/>
      <c r="AD77" s="1000"/>
      <c r="AE77" s="1000"/>
      <c r="AF77" s="51">
        <f t="shared" si="89"/>
        <v>0</v>
      </c>
      <c r="AG77" s="51">
        <f t="shared" si="89"/>
        <v>0</v>
      </c>
      <c r="AH77" s="51">
        <f t="shared" si="89"/>
        <v>0</v>
      </c>
      <c r="AI77" s="51">
        <f t="shared" si="89"/>
        <v>0</v>
      </c>
      <c r="AJ77" s="51">
        <f t="shared" si="89"/>
        <v>0</v>
      </c>
      <c r="AK77" s="813"/>
      <c r="AL77" s="831"/>
      <c r="AM77" s="51">
        <f t="shared" si="96"/>
        <v>0</v>
      </c>
      <c r="AN77" s="257"/>
      <c r="AO77" s="257"/>
      <c r="AP77" s="257"/>
      <c r="AQ77" s="257"/>
      <c r="AR77" s="257"/>
      <c r="AS77" s="257"/>
      <c r="AT77" s="813"/>
      <c r="AU77" s="834"/>
      <c r="AV77" s="51">
        <f t="shared" si="97"/>
        <v>0</v>
      </c>
      <c r="AW77" s="257"/>
      <c r="AX77" s="257"/>
      <c r="AY77" s="257"/>
      <c r="AZ77" s="257"/>
      <c r="BA77" s="257"/>
      <c r="BB77" s="257"/>
      <c r="BC77" s="813"/>
      <c r="BD77" s="810"/>
      <c r="BE77" s="51">
        <f t="shared" si="98"/>
        <v>0</v>
      </c>
      <c r="BF77" s="257"/>
      <c r="BG77" s="257"/>
      <c r="BH77" s="257"/>
      <c r="BI77" s="257"/>
      <c r="BJ77" s="257"/>
      <c r="BK77" s="257"/>
      <c r="BL77" s="813"/>
      <c r="BM77" s="816"/>
      <c r="BN77" s="51">
        <f t="shared" si="99"/>
        <v>0</v>
      </c>
      <c r="BO77" s="257"/>
      <c r="BP77" s="257"/>
      <c r="BQ77" s="257"/>
      <c r="BR77" s="257"/>
      <c r="BS77" s="257"/>
      <c r="BT77" s="257"/>
      <c r="BU77" s="821"/>
      <c r="BV77" s="822"/>
      <c r="BW77" s="822"/>
      <c r="BX77" s="822"/>
      <c r="BY77" s="822"/>
      <c r="BZ77" s="822"/>
      <c r="CA77" s="822"/>
      <c r="CB77" s="822"/>
      <c r="CC77" s="823"/>
    </row>
    <row r="78" spans="1:81" s="58" customFormat="1" ht="40.200000000000003" customHeight="1" thickBot="1" x14ac:dyDescent="0.35">
      <c r="A78" s="34"/>
      <c r="B78" s="907"/>
      <c r="C78" s="869"/>
      <c r="D78" s="873"/>
      <c r="E78" s="853"/>
      <c r="F78" s="853"/>
      <c r="G78" s="853"/>
      <c r="H78" s="853"/>
      <c r="I78" s="853"/>
      <c r="J78" s="814"/>
      <c r="K78" s="856"/>
      <c r="L78" s="859"/>
      <c r="M78" s="862"/>
      <c r="N78" s="838"/>
      <c r="O78" s="841"/>
      <c r="P78" s="865"/>
      <c r="Q78" s="874"/>
      <c r="R78" s="814"/>
      <c r="S78" s="232"/>
      <c r="T78" s="237"/>
      <c r="U78" s="237"/>
      <c r="V78" s="237"/>
      <c r="W78" s="232"/>
      <c r="X78" s="260"/>
      <c r="Y78" s="260"/>
      <c r="Z78" s="260"/>
      <c r="AA78" s="260"/>
      <c r="AB78" s="814"/>
      <c r="AC78" s="829"/>
      <c r="AD78" s="1001"/>
      <c r="AE78" s="1001"/>
      <c r="AF78" s="46">
        <f t="shared" si="89"/>
        <v>0</v>
      </c>
      <c r="AG78" s="46">
        <f t="shared" si="89"/>
        <v>0</v>
      </c>
      <c r="AH78" s="46">
        <f t="shared" si="89"/>
        <v>0</v>
      </c>
      <c r="AI78" s="46">
        <f t="shared" si="89"/>
        <v>0</v>
      </c>
      <c r="AJ78" s="46">
        <f t="shared" si="89"/>
        <v>0</v>
      </c>
      <c r="AK78" s="814"/>
      <c r="AL78" s="832"/>
      <c r="AM78" s="46">
        <f t="shared" si="96"/>
        <v>0</v>
      </c>
      <c r="AN78" s="49"/>
      <c r="AO78" s="49"/>
      <c r="AP78" s="49"/>
      <c r="AQ78" s="49"/>
      <c r="AR78" s="49"/>
      <c r="AS78" s="49"/>
      <c r="AT78" s="814"/>
      <c r="AU78" s="835"/>
      <c r="AV78" s="46">
        <f t="shared" si="97"/>
        <v>0</v>
      </c>
      <c r="AW78" s="49"/>
      <c r="AX78" s="49"/>
      <c r="AY78" s="49"/>
      <c r="AZ78" s="49"/>
      <c r="BA78" s="49"/>
      <c r="BB78" s="49"/>
      <c r="BC78" s="814"/>
      <c r="BD78" s="811"/>
      <c r="BE78" s="46">
        <f t="shared" si="98"/>
        <v>0</v>
      </c>
      <c r="BF78" s="49"/>
      <c r="BG78" s="49"/>
      <c r="BH78" s="49"/>
      <c r="BI78" s="49"/>
      <c r="BJ78" s="49"/>
      <c r="BK78" s="49"/>
      <c r="BL78" s="814"/>
      <c r="BM78" s="817"/>
      <c r="BN78" s="46">
        <f t="shared" si="99"/>
        <v>0</v>
      </c>
      <c r="BO78" s="49"/>
      <c r="BP78" s="49"/>
      <c r="BQ78" s="49"/>
      <c r="BR78" s="49"/>
      <c r="BS78" s="49"/>
      <c r="BT78" s="49"/>
      <c r="BU78" s="824"/>
      <c r="BV78" s="825"/>
      <c r="BW78" s="825"/>
      <c r="BX78" s="825"/>
      <c r="BY78" s="825"/>
      <c r="BZ78" s="825"/>
      <c r="CA78" s="825"/>
      <c r="CB78" s="825"/>
      <c r="CC78" s="826"/>
    </row>
    <row r="79" spans="1:81" s="58" customFormat="1" ht="40.200000000000003" customHeight="1" thickTop="1" thickBot="1" x14ac:dyDescent="0.35">
      <c r="A79" s="34"/>
      <c r="B79" s="907"/>
      <c r="C79" s="869"/>
      <c r="D79" s="871"/>
      <c r="E79" s="851"/>
      <c r="F79" s="851"/>
      <c r="G79" s="851"/>
      <c r="H79" s="851"/>
      <c r="I79" s="851"/>
      <c r="J79" s="812">
        <v>737</v>
      </c>
      <c r="K79" s="854" t="str">
        <f>+[19]Metas!K849</f>
        <v xml:space="preserve">Formular un Plan Departamental para Incendios Forestales. </v>
      </c>
      <c r="L79" s="857">
        <v>1</v>
      </c>
      <c r="M79" s="860">
        <f t="shared" si="60"/>
        <v>1</v>
      </c>
      <c r="N79" s="836"/>
      <c r="O79" s="839"/>
      <c r="P79" s="863">
        <v>1</v>
      </c>
      <c r="Q79" s="866"/>
      <c r="R79" s="812">
        <f>+$J79</f>
        <v>737</v>
      </c>
      <c r="S79" s="231"/>
      <c r="T79" s="235"/>
      <c r="U79" s="235"/>
      <c r="V79" s="235"/>
      <c r="W79" s="231"/>
      <c r="X79" s="256"/>
      <c r="Y79" s="256"/>
      <c r="Z79" s="256"/>
      <c r="AA79" s="256"/>
      <c r="AB79" s="812">
        <f t="shared" ref="AB79" si="100">+$J79</f>
        <v>737</v>
      </c>
      <c r="AC79" s="827">
        <f t="shared" ref="AC79" si="101">+L79</f>
        <v>1</v>
      </c>
      <c r="AD79" s="999">
        <f t="shared" si="89"/>
        <v>100</v>
      </c>
      <c r="AE79" s="999">
        <f t="shared" si="89"/>
        <v>100</v>
      </c>
      <c r="AF79" s="44">
        <f t="shared" si="89"/>
        <v>0</v>
      </c>
      <c r="AG79" s="44">
        <f t="shared" si="89"/>
        <v>0</v>
      </c>
      <c r="AH79" s="44">
        <f t="shared" si="89"/>
        <v>0</v>
      </c>
      <c r="AI79" s="44">
        <f t="shared" si="89"/>
        <v>0</v>
      </c>
      <c r="AJ79" s="44">
        <f t="shared" si="89"/>
        <v>0</v>
      </c>
      <c r="AK79" s="812">
        <f t="shared" ref="AK79" si="102">+$J79</f>
        <v>737</v>
      </c>
      <c r="AL79" s="830">
        <f t="shared" si="64"/>
        <v>0</v>
      </c>
      <c r="AM79" s="44">
        <f t="shared" si="96"/>
        <v>0</v>
      </c>
      <c r="AN79" s="47"/>
      <c r="AO79" s="47"/>
      <c r="AP79" s="47"/>
      <c r="AQ79" s="47"/>
      <c r="AR79" s="47"/>
      <c r="AS79" s="47"/>
      <c r="AT79" s="812">
        <f t="shared" ref="AT79" si="103">+$J79</f>
        <v>737</v>
      </c>
      <c r="AU79" s="833">
        <f t="shared" si="66"/>
        <v>0</v>
      </c>
      <c r="AV79" s="44">
        <f t="shared" si="97"/>
        <v>0</v>
      </c>
      <c r="AW79" s="47"/>
      <c r="AX79" s="47"/>
      <c r="AY79" s="47"/>
      <c r="AZ79" s="47"/>
      <c r="BA79" s="47"/>
      <c r="BB79" s="47"/>
      <c r="BC79" s="812">
        <f t="shared" ref="BC79" si="104">+$J79</f>
        <v>737</v>
      </c>
      <c r="BD79" s="809">
        <f t="shared" si="68"/>
        <v>1</v>
      </c>
      <c r="BE79" s="44">
        <f t="shared" si="98"/>
        <v>100</v>
      </c>
      <c r="BF79" s="47">
        <v>100</v>
      </c>
      <c r="BG79" s="47">
        <v>0</v>
      </c>
      <c r="BH79" s="47">
        <v>0</v>
      </c>
      <c r="BI79" s="47">
        <v>0</v>
      </c>
      <c r="BJ79" s="47">
        <v>0</v>
      </c>
      <c r="BK79" s="47">
        <v>0</v>
      </c>
      <c r="BL79" s="812">
        <f t="shared" ref="BL79" si="105">+$J79</f>
        <v>737</v>
      </c>
      <c r="BM79" s="815">
        <f t="shared" si="70"/>
        <v>0</v>
      </c>
      <c r="BN79" s="44">
        <f t="shared" si="99"/>
        <v>0</v>
      </c>
      <c r="BO79" s="47"/>
      <c r="BP79" s="47"/>
      <c r="BQ79" s="47"/>
      <c r="BR79" s="47"/>
      <c r="BS79" s="47"/>
      <c r="BT79" s="47"/>
      <c r="BU79" s="818"/>
      <c r="BV79" s="819"/>
      <c r="BW79" s="819"/>
      <c r="BX79" s="819"/>
      <c r="BY79" s="819"/>
      <c r="BZ79" s="819"/>
      <c r="CA79" s="819"/>
      <c r="CB79" s="819"/>
      <c r="CC79" s="820"/>
    </row>
    <row r="80" spans="1:81" s="58" customFormat="1" ht="40.200000000000003" customHeight="1" thickTop="1" x14ac:dyDescent="0.3">
      <c r="A80" s="34"/>
      <c r="B80" s="907"/>
      <c r="C80" s="869"/>
      <c r="D80" s="872"/>
      <c r="E80" s="852"/>
      <c r="F80" s="852"/>
      <c r="G80" s="852"/>
      <c r="H80" s="852"/>
      <c r="I80" s="852"/>
      <c r="J80" s="813"/>
      <c r="K80" s="855"/>
      <c r="L80" s="858"/>
      <c r="M80" s="861"/>
      <c r="N80" s="837"/>
      <c r="O80" s="840"/>
      <c r="P80" s="864"/>
      <c r="Q80" s="867"/>
      <c r="R80" s="813"/>
      <c r="S80" s="354" t="s">
        <v>7681</v>
      </c>
      <c r="T80" s="235" t="s">
        <v>3821</v>
      </c>
      <c r="U80" s="235" t="s">
        <v>3827</v>
      </c>
      <c r="V80" s="235" t="s">
        <v>3830</v>
      </c>
      <c r="W80" s="231" t="s">
        <v>7682</v>
      </c>
      <c r="X80" s="258">
        <v>44958</v>
      </c>
      <c r="Y80" s="258">
        <v>45199</v>
      </c>
      <c r="Z80" s="31"/>
      <c r="AA80" s="31"/>
      <c r="AB80" s="813"/>
      <c r="AC80" s="828"/>
      <c r="AD80" s="1000"/>
      <c r="AE80" s="1000"/>
      <c r="AF80" s="51">
        <f t="shared" si="89"/>
        <v>0</v>
      </c>
      <c r="AG80" s="51">
        <f t="shared" si="89"/>
        <v>0</v>
      </c>
      <c r="AH80" s="51">
        <f t="shared" si="89"/>
        <v>0</v>
      </c>
      <c r="AI80" s="51">
        <f t="shared" si="89"/>
        <v>0</v>
      </c>
      <c r="AJ80" s="51">
        <f t="shared" si="89"/>
        <v>0</v>
      </c>
      <c r="AK80" s="813"/>
      <c r="AL80" s="831"/>
      <c r="AM80" s="51">
        <f t="shared" si="96"/>
        <v>0</v>
      </c>
      <c r="AN80" s="257"/>
      <c r="AO80" s="257"/>
      <c r="AP80" s="257"/>
      <c r="AQ80" s="257"/>
      <c r="AR80" s="257"/>
      <c r="AS80" s="257"/>
      <c r="AT80" s="813"/>
      <c r="AU80" s="834"/>
      <c r="AV80" s="51">
        <f t="shared" si="97"/>
        <v>0</v>
      </c>
      <c r="AW80" s="257"/>
      <c r="AX80" s="257"/>
      <c r="AY80" s="257"/>
      <c r="AZ80" s="257"/>
      <c r="BA80" s="257"/>
      <c r="BB80" s="257"/>
      <c r="BC80" s="813"/>
      <c r="BD80" s="810"/>
      <c r="BE80" s="51">
        <f t="shared" si="98"/>
        <v>0</v>
      </c>
      <c r="BF80" s="257"/>
      <c r="BG80" s="257"/>
      <c r="BH80" s="257"/>
      <c r="BI80" s="257"/>
      <c r="BJ80" s="257"/>
      <c r="BK80" s="257"/>
      <c r="BL80" s="813"/>
      <c r="BM80" s="816"/>
      <c r="BN80" s="51">
        <f t="shared" si="99"/>
        <v>0</v>
      </c>
      <c r="BO80" s="257"/>
      <c r="BP80" s="257"/>
      <c r="BQ80" s="257"/>
      <c r="BR80" s="257"/>
      <c r="BS80" s="257"/>
      <c r="BT80" s="257"/>
      <c r="BU80" s="821"/>
      <c r="BV80" s="822"/>
      <c r="BW80" s="822"/>
      <c r="BX80" s="822"/>
      <c r="BY80" s="822"/>
      <c r="BZ80" s="822"/>
      <c r="CA80" s="822"/>
      <c r="CB80" s="822"/>
      <c r="CC80" s="823"/>
    </row>
    <row r="81" spans="1:81" s="58" customFormat="1" ht="40.200000000000003" customHeight="1" x14ac:dyDescent="0.3">
      <c r="A81" s="34"/>
      <c r="B81" s="907"/>
      <c r="C81" s="869"/>
      <c r="D81" s="872"/>
      <c r="E81" s="852"/>
      <c r="F81" s="852"/>
      <c r="G81" s="852"/>
      <c r="H81" s="852"/>
      <c r="I81" s="852"/>
      <c r="J81" s="813"/>
      <c r="K81" s="855"/>
      <c r="L81" s="858"/>
      <c r="M81" s="861"/>
      <c r="N81" s="837"/>
      <c r="O81" s="840"/>
      <c r="P81" s="864"/>
      <c r="Q81" s="867"/>
      <c r="R81" s="813"/>
      <c r="S81" s="355"/>
      <c r="T81" s="236"/>
      <c r="U81" s="236"/>
      <c r="V81" s="236"/>
      <c r="W81" s="39" t="s">
        <v>7683</v>
      </c>
      <c r="X81" s="31">
        <v>44958</v>
      </c>
      <c r="Y81" s="31">
        <v>45199</v>
      </c>
      <c r="Z81" s="31"/>
      <c r="AA81" s="31"/>
      <c r="AB81" s="813"/>
      <c r="AC81" s="828"/>
      <c r="AD81" s="1000"/>
      <c r="AE81" s="1000"/>
      <c r="AF81" s="51">
        <f t="shared" si="89"/>
        <v>0</v>
      </c>
      <c r="AG81" s="51">
        <f t="shared" si="89"/>
        <v>0</v>
      </c>
      <c r="AH81" s="51">
        <f t="shared" si="89"/>
        <v>0</v>
      </c>
      <c r="AI81" s="51">
        <f t="shared" si="89"/>
        <v>0</v>
      </c>
      <c r="AJ81" s="51">
        <f t="shared" si="89"/>
        <v>0</v>
      </c>
      <c r="AK81" s="813"/>
      <c r="AL81" s="831"/>
      <c r="AM81" s="51">
        <f t="shared" si="96"/>
        <v>0</v>
      </c>
      <c r="AN81" s="257"/>
      <c r="AO81" s="257"/>
      <c r="AP81" s="257"/>
      <c r="AQ81" s="257"/>
      <c r="AR81" s="257"/>
      <c r="AS81" s="257"/>
      <c r="AT81" s="813"/>
      <c r="AU81" s="834"/>
      <c r="AV81" s="51">
        <f t="shared" si="97"/>
        <v>0</v>
      </c>
      <c r="AW81" s="257"/>
      <c r="AX81" s="257"/>
      <c r="AY81" s="257"/>
      <c r="AZ81" s="257"/>
      <c r="BA81" s="257"/>
      <c r="BB81" s="257"/>
      <c r="BC81" s="813"/>
      <c r="BD81" s="810"/>
      <c r="BE81" s="51">
        <f t="shared" si="98"/>
        <v>0</v>
      </c>
      <c r="BF81" s="257"/>
      <c r="BG81" s="257"/>
      <c r="BH81" s="257"/>
      <c r="BI81" s="257"/>
      <c r="BJ81" s="257"/>
      <c r="BK81" s="257"/>
      <c r="BL81" s="813"/>
      <c r="BM81" s="816"/>
      <c r="BN81" s="51">
        <f t="shared" si="99"/>
        <v>0</v>
      </c>
      <c r="BO81" s="257"/>
      <c r="BP81" s="257"/>
      <c r="BQ81" s="257"/>
      <c r="BR81" s="257"/>
      <c r="BS81" s="257"/>
      <c r="BT81" s="257"/>
      <c r="BU81" s="821"/>
      <c r="BV81" s="822"/>
      <c r="BW81" s="822"/>
      <c r="BX81" s="822"/>
      <c r="BY81" s="822"/>
      <c r="BZ81" s="822"/>
      <c r="CA81" s="822"/>
      <c r="CB81" s="822"/>
      <c r="CC81" s="823"/>
    </row>
    <row r="82" spans="1:81" s="58" customFormat="1" ht="40.200000000000003" customHeight="1" thickBot="1" x14ac:dyDescent="0.35">
      <c r="A82" s="34"/>
      <c r="B82" s="907"/>
      <c r="C82" s="870"/>
      <c r="D82" s="873"/>
      <c r="E82" s="853"/>
      <c r="F82" s="853"/>
      <c r="G82" s="853"/>
      <c r="H82" s="853"/>
      <c r="I82" s="853"/>
      <c r="J82" s="814"/>
      <c r="K82" s="856"/>
      <c r="L82" s="859"/>
      <c r="M82" s="862"/>
      <c r="N82" s="838"/>
      <c r="O82" s="841"/>
      <c r="P82" s="865"/>
      <c r="Q82" s="874"/>
      <c r="R82" s="814"/>
      <c r="S82" s="232"/>
      <c r="T82" s="237"/>
      <c r="U82" s="237"/>
      <c r="V82" s="237"/>
      <c r="W82" s="232"/>
      <c r="X82" s="260"/>
      <c r="Y82" s="260"/>
      <c r="Z82" s="260"/>
      <c r="AA82" s="260"/>
      <c r="AB82" s="814"/>
      <c r="AC82" s="829"/>
      <c r="AD82" s="1001"/>
      <c r="AE82" s="1001"/>
      <c r="AF82" s="46">
        <f t="shared" si="89"/>
        <v>0</v>
      </c>
      <c r="AG82" s="46">
        <f t="shared" si="89"/>
        <v>0</v>
      </c>
      <c r="AH82" s="46">
        <f t="shared" si="89"/>
        <v>0</v>
      </c>
      <c r="AI82" s="46">
        <f t="shared" si="89"/>
        <v>0</v>
      </c>
      <c r="AJ82" s="46">
        <f t="shared" si="89"/>
        <v>0</v>
      </c>
      <c r="AK82" s="814"/>
      <c r="AL82" s="832"/>
      <c r="AM82" s="46">
        <f t="shared" si="96"/>
        <v>0</v>
      </c>
      <c r="AN82" s="49"/>
      <c r="AO82" s="49"/>
      <c r="AP82" s="49"/>
      <c r="AQ82" s="49"/>
      <c r="AR82" s="49"/>
      <c r="AS82" s="49"/>
      <c r="AT82" s="814"/>
      <c r="AU82" s="835"/>
      <c r="AV82" s="46">
        <f t="shared" si="97"/>
        <v>0</v>
      </c>
      <c r="AW82" s="49"/>
      <c r="AX82" s="49"/>
      <c r="AY82" s="49"/>
      <c r="AZ82" s="49"/>
      <c r="BA82" s="49"/>
      <c r="BB82" s="49"/>
      <c r="BC82" s="814"/>
      <c r="BD82" s="811"/>
      <c r="BE82" s="46">
        <f t="shared" si="98"/>
        <v>0</v>
      </c>
      <c r="BF82" s="49"/>
      <c r="BG82" s="49"/>
      <c r="BH82" s="49"/>
      <c r="BI82" s="49"/>
      <c r="BJ82" s="49"/>
      <c r="BK82" s="49"/>
      <c r="BL82" s="814"/>
      <c r="BM82" s="817"/>
      <c r="BN82" s="46">
        <f t="shared" si="99"/>
        <v>0</v>
      </c>
      <c r="BO82" s="49"/>
      <c r="BP82" s="49"/>
      <c r="BQ82" s="49"/>
      <c r="BR82" s="49"/>
      <c r="BS82" s="49"/>
      <c r="BT82" s="49"/>
      <c r="BU82" s="824"/>
      <c r="BV82" s="825"/>
      <c r="BW82" s="825"/>
      <c r="BX82" s="825"/>
      <c r="BY82" s="825"/>
      <c r="BZ82" s="825"/>
      <c r="CA82" s="825"/>
      <c r="CB82" s="825"/>
      <c r="CC82" s="826"/>
    </row>
    <row r="83" spans="1:81" s="58" customFormat="1" ht="40.200000000000003" customHeight="1" thickTop="1" x14ac:dyDescent="0.3">
      <c r="A83" s="34"/>
      <c r="B83" s="907"/>
      <c r="C83" s="868" t="s">
        <v>1158</v>
      </c>
      <c r="D83" s="871"/>
      <c r="E83" s="851"/>
      <c r="F83" s="851"/>
      <c r="G83" s="851"/>
      <c r="H83" s="851"/>
      <c r="I83" s="851"/>
      <c r="J83" s="812">
        <v>738</v>
      </c>
      <c r="K83" s="854" t="str">
        <f>+[19]Metas!K850</f>
        <v>Obras o actividades de adaptación al cambio climático, resiliencia y/o desarrollo sostenible.</v>
      </c>
      <c r="L83" s="857">
        <v>1</v>
      </c>
      <c r="M83" s="860">
        <f>SUM(N83:Q83)</f>
        <v>1</v>
      </c>
      <c r="N83" s="836"/>
      <c r="O83" s="839">
        <v>1</v>
      </c>
      <c r="P83" s="863"/>
      <c r="Q83" s="866"/>
      <c r="R83" s="812">
        <f>+$J83</f>
        <v>738</v>
      </c>
      <c r="S83" s="505" t="s">
        <v>7684</v>
      </c>
      <c r="T83" s="235" t="s">
        <v>3821</v>
      </c>
      <c r="U83" s="235" t="s">
        <v>3827</v>
      </c>
      <c r="V83" s="235" t="s">
        <v>3830</v>
      </c>
      <c r="W83" s="677" t="s">
        <v>7685</v>
      </c>
      <c r="X83" s="259">
        <v>45017</v>
      </c>
      <c r="Y83" s="259" t="s">
        <v>7677</v>
      </c>
      <c r="Z83" s="256"/>
      <c r="AA83" s="256"/>
      <c r="AB83" s="812">
        <f t="shared" ref="AB83" si="106">+$J83</f>
        <v>738</v>
      </c>
      <c r="AC83" s="827">
        <f t="shared" ref="AC83" si="107">+L83</f>
        <v>1</v>
      </c>
      <c r="AD83" s="999">
        <f t="shared" si="89"/>
        <v>1483.3</v>
      </c>
      <c r="AE83" s="999">
        <f t="shared" si="89"/>
        <v>50</v>
      </c>
      <c r="AF83" s="44">
        <f t="shared" si="89"/>
        <v>0</v>
      </c>
      <c r="AG83" s="44">
        <f t="shared" si="89"/>
        <v>0</v>
      </c>
      <c r="AH83" s="44">
        <f t="shared" si="89"/>
        <v>0</v>
      </c>
      <c r="AI83" s="999">
        <f t="shared" si="89"/>
        <v>1333.3</v>
      </c>
      <c r="AJ83" s="999">
        <f t="shared" si="89"/>
        <v>100</v>
      </c>
      <c r="AK83" s="812">
        <f t="shared" ref="AK83" si="108">+$J83</f>
        <v>738</v>
      </c>
      <c r="AL83" s="830">
        <f>+N83</f>
        <v>0</v>
      </c>
      <c r="AM83" s="44">
        <f t="shared" si="96"/>
        <v>0</v>
      </c>
      <c r="AN83" s="47"/>
      <c r="AO83" s="47"/>
      <c r="AP83" s="47"/>
      <c r="AQ83" s="47"/>
      <c r="AR83" s="47"/>
      <c r="AS83" s="47"/>
      <c r="AT83" s="812">
        <f t="shared" ref="AT83" si="109">+$J83</f>
        <v>738</v>
      </c>
      <c r="AU83" s="833">
        <f>+O83</f>
        <v>1</v>
      </c>
      <c r="AV83" s="44">
        <f t="shared" si="97"/>
        <v>1483.3</v>
      </c>
      <c r="AW83" s="432">
        <v>50</v>
      </c>
      <c r="AX83" s="432">
        <v>0</v>
      </c>
      <c r="AY83" s="432">
        <v>0</v>
      </c>
      <c r="AZ83" s="432">
        <v>0</v>
      </c>
      <c r="BA83" s="432">
        <v>1333.3</v>
      </c>
      <c r="BB83" s="432">
        <v>100</v>
      </c>
      <c r="BC83" s="812">
        <f t="shared" ref="BC83" si="110">+$J83</f>
        <v>738</v>
      </c>
      <c r="BD83" s="809">
        <f>+P83</f>
        <v>0</v>
      </c>
      <c r="BE83" s="44">
        <f t="shared" si="98"/>
        <v>0</v>
      </c>
      <c r="BF83" s="47"/>
      <c r="BG83" s="47"/>
      <c r="BH83" s="47"/>
      <c r="BI83" s="47"/>
      <c r="BJ83" s="47"/>
      <c r="BK83" s="47"/>
      <c r="BL83" s="812">
        <f t="shared" ref="BL83" si="111">+$J83</f>
        <v>738</v>
      </c>
      <c r="BM83" s="815">
        <f>+Q83</f>
        <v>0</v>
      </c>
      <c r="BN83" s="44">
        <f t="shared" si="99"/>
        <v>0</v>
      </c>
      <c r="BO83" s="47"/>
      <c r="BP83" s="47"/>
      <c r="BQ83" s="47"/>
      <c r="BR83" s="47"/>
      <c r="BS83" s="47"/>
      <c r="BT83" s="47"/>
      <c r="BU83" s="818"/>
      <c r="BV83" s="819"/>
      <c r="BW83" s="819"/>
      <c r="BX83" s="819"/>
      <c r="BY83" s="819"/>
      <c r="BZ83" s="819"/>
      <c r="CA83" s="819"/>
      <c r="CB83" s="819"/>
      <c r="CC83" s="820"/>
    </row>
    <row r="84" spans="1:81" s="58" customFormat="1" ht="40.200000000000003" customHeight="1" x14ac:dyDescent="0.3">
      <c r="A84" s="34"/>
      <c r="B84" s="907"/>
      <c r="C84" s="869"/>
      <c r="D84" s="872"/>
      <c r="E84" s="852"/>
      <c r="F84" s="852"/>
      <c r="G84" s="852"/>
      <c r="H84" s="852"/>
      <c r="I84" s="852"/>
      <c r="J84" s="813"/>
      <c r="K84" s="855"/>
      <c r="L84" s="858"/>
      <c r="M84" s="861"/>
      <c r="N84" s="837"/>
      <c r="O84" s="840"/>
      <c r="P84" s="864"/>
      <c r="Q84" s="867"/>
      <c r="R84" s="813"/>
      <c r="S84" s="501" t="s">
        <v>7686</v>
      </c>
      <c r="T84" s="236" t="s">
        <v>3821</v>
      </c>
      <c r="U84" s="236" t="s">
        <v>3827</v>
      </c>
      <c r="V84" s="236" t="s">
        <v>3830</v>
      </c>
      <c r="W84" s="712" t="s">
        <v>7687</v>
      </c>
      <c r="X84" s="259">
        <v>45017</v>
      </c>
      <c r="Y84" s="259" t="s">
        <v>7677</v>
      </c>
      <c r="Z84" s="31"/>
      <c r="AA84" s="31"/>
      <c r="AB84" s="813"/>
      <c r="AC84" s="828"/>
      <c r="AD84" s="1000"/>
      <c r="AE84" s="1000"/>
      <c r="AF84" s="51">
        <f t="shared" si="89"/>
        <v>0</v>
      </c>
      <c r="AG84" s="51">
        <f t="shared" si="89"/>
        <v>0</v>
      </c>
      <c r="AH84" s="51">
        <f t="shared" si="89"/>
        <v>0</v>
      </c>
      <c r="AI84" s="1000"/>
      <c r="AJ84" s="1000"/>
      <c r="AK84" s="813"/>
      <c r="AL84" s="831"/>
      <c r="AM84" s="51">
        <f t="shared" si="96"/>
        <v>0</v>
      </c>
      <c r="AN84" s="257"/>
      <c r="AO84" s="257"/>
      <c r="AP84" s="257"/>
      <c r="AQ84" s="257"/>
      <c r="AR84" s="257"/>
      <c r="AS84" s="257"/>
      <c r="AT84" s="813"/>
      <c r="AU84" s="834"/>
      <c r="AV84" s="51">
        <f t="shared" si="97"/>
        <v>0</v>
      </c>
      <c r="AW84" s="257"/>
      <c r="AX84" s="257"/>
      <c r="AY84" s="257"/>
      <c r="AZ84" s="257"/>
      <c r="BA84" s="257"/>
      <c r="BB84" s="257"/>
      <c r="BC84" s="813"/>
      <c r="BD84" s="810"/>
      <c r="BE84" s="51">
        <f t="shared" si="98"/>
        <v>0</v>
      </c>
      <c r="BF84" s="257"/>
      <c r="BG84" s="257"/>
      <c r="BH84" s="257"/>
      <c r="BI84" s="257"/>
      <c r="BJ84" s="257"/>
      <c r="BK84" s="257"/>
      <c r="BL84" s="813"/>
      <c r="BM84" s="816"/>
      <c r="BN84" s="51">
        <f t="shared" si="99"/>
        <v>0</v>
      </c>
      <c r="BO84" s="257"/>
      <c r="BP84" s="257"/>
      <c r="BQ84" s="257"/>
      <c r="BR84" s="257"/>
      <c r="BS84" s="257"/>
      <c r="BT84" s="257"/>
      <c r="BU84" s="821"/>
      <c r="BV84" s="822"/>
      <c r="BW84" s="822"/>
      <c r="BX84" s="822"/>
      <c r="BY84" s="822"/>
      <c r="BZ84" s="822"/>
      <c r="CA84" s="822"/>
      <c r="CB84" s="822"/>
      <c r="CC84" s="823"/>
    </row>
    <row r="85" spans="1:81" s="58" customFormat="1" ht="40.200000000000003" customHeight="1" x14ac:dyDescent="0.3">
      <c r="A85" s="34"/>
      <c r="B85" s="907"/>
      <c r="C85" s="869"/>
      <c r="D85" s="872"/>
      <c r="E85" s="852"/>
      <c r="F85" s="852"/>
      <c r="G85" s="852"/>
      <c r="H85" s="852"/>
      <c r="I85" s="852"/>
      <c r="J85" s="813"/>
      <c r="K85" s="855"/>
      <c r="L85" s="858"/>
      <c r="M85" s="861"/>
      <c r="N85" s="837"/>
      <c r="O85" s="840"/>
      <c r="P85" s="864"/>
      <c r="Q85" s="867"/>
      <c r="R85" s="813"/>
      <c r="S85" s="501" t="s">
        <v>7688</v>
      </c>
      <c r="T85" s="236" t="s">
        <v>3821</v>
      </c>
      <c r="U85" s="236" t="s">
        <v>3827</v>
      </c>
      <c r="V85" s="236" t="s">
        <v>3830</v>
      </c>
      <c r="W85" s="712" t="s">
        <v>7676</v>
      </c>
      <c r="X85" s="259">
        <v>45017</v>
      </c>
      <c r="Y85" s="259" t="s">
        <v>7677</v>
      </c>
      <c r="Z85" s="31"/>
      <c r="AA85" s="31"/>
      <c r="AB85" s="813"/>
      <c r="AC85" s="828"/>
      <c r="AD85" s="1000"/>
      <c r="AE85" s="1000"/>
      <c r="AF85" s="51">
        <f t="shared" si="89"/>
        <v>0</v>
      </c>
      <c r="AG85" s="51">
        <f t="shared" si="89"/>
        <v>0</v>
      </c>
      <c r="AH85" s="51">
        <f t="shared" si="89"/>
        <v>0</v>
      </c>
      <c r="AI85" s="1000"/>
      <c r="AJ85" s="1000"/>
      <c r="AK85" s="813"/>
      <c r="AL85" s="831"/>
      <c r="AM85" s="51">
        <f t="shared" si="96"/>
        <v>0</v>
      </c>
      <c r="AN85" s="257"/>
      <c r="AO85" s="257"/>
      <c r="AP85" s="257"/>
      <c r="AQ85" s="257"/>
      <c r="AR85" s="257"/>
      <c r="AS85" s="257"/>
      <c r="AT85" s="813"/>
      <c r="AU85" s="834"/>
      <c r="AV85" s="51">
        <f t="shared" si="97"/>
        <v>0</v>
      </c>
      <c r="AW85" s="257"/>
      <c r="AX85" s="257"/>
      <c r="AY85" s="257"/>
      <c r="AZ85" s="257"/>
      <c r="BA85" s="257"/>
      <c r="BB85" s="257"/>
      <c r="BC85" s="813"/>
      <c r="BD85" s="810"/>
      <c r="BE85" s="51">
        <f t="shared" si="98"/>
        <v>0</v>
      </c>
      <c r="BF85" s="257"/>
      <c r="BG85" s="257"/>
      <c r="BH85" s="257"/>
      <c r="BI85" s="257"/>
      <c r="BJ85" s="257"/>
      <c r="BK85" s="257"/>
      <c r="BL85" s="813"/>
      <c r="BM85" s="816"/>
      <c r="BN85" s="51">
        <f t="shared" si="99"/>
        <v>0</v>
      </c>
      <c r="BO85" s="257"/>
      <c r="BP85" s="257"/>
      <c r="BQ85" s="257"/>
      <c r="BR85" s="257"/>
      <c r="BS85" s="257"/>
      <c r="BT85" s="257"/>
      <c r="BU85" s="821"/>
      <c r="BV85" s="822"/>
      <c r="BW85" s="822"/>
      <c r="BX85" s="822"/>
      <c r="BY85" s="822"/>
      <c r="BZ85" s="822"/>
      <c r="CA85" s="822"/>
      <c r="CB85" s="822"/>
      <c r="CC85" s="823"/>
    </row>
    <row r="86" spans="1:81" s="58" customFormat="1" ht="40.200000000000003" customHeight="1" thickBot="1" x14ac:dyDescent="0.35">
      <c r="A86" s="34"/>
      <c r="B86" s="907"/>
      <c r="C86" s="869"/>
      <c r="D86" s="873"/>
      <c r="E86" s="853"/>
      <c r="F86" s="853"/>
      <c r="G86" s="853"/>
      <c r="H86" s="853"/>
      <c r="I86" s="853"/>
      <c r="J86" s="814"/>
      <c r="K86" s="856"/>
      <c r="L86" s="859"/>
      <c r="M86" s="862"/>
      <c r="N86" s="838"/>
      <c r="O86" s="841"/>
      <c r="P86" s="865"/>
      <c r="Q86" s="874"/>
      <c r="R86" s="814"/>
      <c r="S86" s="232"/>
      <c r="T86" s="237"/>
      <c r="U86" s="237"/>
      <c r="V86" s="237"/>
      <c r="W86" s="232"/>
      <c r="X86" s="260"/>
      <c r="Y86" s="260"/>
      <c r="Z86" s="260"/>
      <c r="AA86" s="260"/>
      <c r="AB86" s="814"/>
      <c r="AC86" s="829"/>
      <c r="AD86" s="1001"/>
      <c r="AE86" s="1001"/>
      <c r="AF86" s="46">
        <f t="shared" si="89"/>
        <v>0</v>
      </c>
      <c r="AG86" s="46">
        <f t="shared" si="89"/>
        <v>0</v>
      </c>
      <c r="AH86" s="46">
        <f t="shared" si="89"/>
        <v>0</v>
      </c>
      <c r="AI86" s="1001"/>
      <c r="AJ86" s="1001"/>
      <c r="AK86" s="814"/>
      <c r="AL86" s="832"/>
      <c r="AM86" s="46">
        <f t="shared" si="96"/>
        <v>0</v>
      </c>
      <c r="AN86" s="49"/>
      <c r="AO86" s="49"/>
      <c r="AP86" s="49"/>
      <c r="AQ86" s="49"/>
      <c r="AR86" s="49"/>
      <c r="AS86" s="49"/>
      <c r="AT86" s="814"/>
      <c r="AU86" s="835"/>
      <c r="AV86" s="46">
        <f t="shared" si="97"/>
        <v>0</v>
      </c>
      <c r="AW86" s="49"/>
      <c r="AX86" s="49"/>
      <c r="AY86" s="49"/>
      <c r="AZ86" s="49"/>
      <c r="BA86" s="49"/>
      <c r="BB86" s="49"/>
      <c r="BC86" s="814"/>
      <c r="BD86" s="811"/>
      <c r="BE86" s="46">
        <f t="shared" si="98"/>
        <v>0</v>
      </c>
      <c r="BF86" s="49"/>
      <c r="BG86" s="49"/>
      <c r="BH86" s="49"/>
      <c r="BI86" s="49"/>
      <c r="BJ86" s="49"/>
      <c r="BK86" s="49"/>
      <c r="BL86" s="814"/>
      <c r="BM86" s="817"/>
      <c r="BN86" s="46">
        <f t="shared" si="99"/>
        <v>0</v>
      </c>
      <c r="BO86" s="49"/>
      <c r="BP86" s="49"/>
      <c r="BQ86" s="49"/>
      <c r="BR86" s="49"/>
      <c r="BS86" s="49"/>
      <c r="BT86" s="49"/>
      <c r="BU86" s="824"/>
      <c r="BV86" s="825"/>
      <c r="BW86" s="825"/>
      <c r="BX86" s="825"/>
      <c r="BY86" s="825"/>
      <c r="BZ86" s="825"/>
      <c r="CA86" s="825"/>
      <c r="CB86" s="825"/>
      <c r="CC86" s="826"/>
    </row>
    <row r="87" spans="1:81" s="58" customFormat="1" ht="40.200000000000003" customHeight="1" thickTop="1" x14ac:dyDescent="0.3">
      <c r="A87" s="34"/>
      <c r="B87" s="907"/>
      <c r="C87" s="868" t="s">
        <v>1161</v>
      </c>
      <c r="D87" s="871"/>
      <c r="E87" s="851"/>
      <c r="F87" s="851"/>
      <c r="G87" s="851"/>
      <c r="H87" s="851"/>
      <c r="I87" s="851"/>
      <c r="J87" s="812">
        <v>739</v>
      </c>
      <c r="K87" s="854" t="str">
        <f>+[19]Metas!K851</f>
        <v>Obras de reducción del riesgo</v>
      </c>
      <c r="L87" s="857">
        <v>1</v>
      </c>
      <c r="M87" s="860">
        <f>SUM(N87:Q87)</f>
        <v>1</v>
      </c>
      <c r="N87" s="836"/>
      <c r="O87" s="839"/>
      <c r="P87" s="863">
        <v>1</v>
      </c>
      <c r="Q87" s="866"/>
      <c r="R87" s="812">
        <f>+$J87</f>
        <v>739</v>
      </c>
      <c r="S87" s="505" t="s">
        <v>7689</v>
      </c>
      <c r="T87" s="235" t="s">
        <v>3821</v>
      </c>
      <c r="U87" s="235" t="s">
        <v>3827</v>
      </c>
      <c r="V87" s="235" t="s">
        <v>3830</v>
      </c>
      <c r="W87" s="677" t="s">
        <v>7690</v>
      </c>
      <c r="X87" s="256">
        <v>44958</v>
      </c>
      <c r="Y87" s="256">
        <v>45290</v>
      </c>
      <c r="Z87" s="256"/>
      <c r="AA87" s="256"/>
      <c r="AB87" s="812">
        <f t="shared" ref="AB87" si="112">+$J87</f>
        <v>739</v>
      </c>
      <c r="AC87" s="827">
        <f t="shared" ref="AC87" si="113">+L87</f>
        <v>1</v>
      </c>
      <c r="AD87" s="999">
        <f t="shared" si="89"/>
        <v>2100</v>
      </c>
      <c r="AE87" s="999">
        <f t="shared" si="89"/>
        <v>100</v>
      </c>
      <c r="AF87" s="44">
        <f t="shared" si="89"/>
        <v>0</v>
      </c>
      <c r="AG87" s="44">
        <f t="shared" si="89"/>
        <v>0</v>
      </c>
      <c r="AH87" s="44">
        <f t="shared" si="89"/>
        <v>0</v>
      </c>
      <c r="AI87" s="999">
        <f t="shared" si="89"/>
        <v>2000</v>
      </c>
      <c r="AJ87" s="44">
        <f t="shared" si="89"/>
        <v>0</v>
      </c>
      <c r="AK87" s="812">
        <f t="shared" ref="AK87" si="114">+$J87</f>
        <v>739</v>
      </c>
      <c r="AL87" s="830">
        <f>+N87</f>
        <v>0</v>
      </c>
      <c r="AM87" s="44">
        <f t="shared" si="96"/>
        <v>0</v>
      </c>
      <c r="AN87" s="47"/>
      <c r="AO87" s="47"/>
      <c r="AP87" s="47"/>
      <c r="AQ87" s="47"/>
      <c r="AR87" s="47"/>
      <c r="AS87" s="47"/>
      <c r="AT87" s="812">
        <f t="shared" ref="AT87" si="115">+$J87</f>
        <v>739</v>
      </c>
      <c r="AU87" s="833">
        <f>+O87</f>
        <v>0</v>
      </c>
      <c r="AV87" s="44">
        <f t="shared" si="97"/>
        <v>0</v>
      </c>
      <c r="AW87" s="47"/>
      <c r="AX87" s="47"/>
      <c r="AY87" s="47"/>
      <c r="AZ87" s="47"/>
      <c r="BA87" s="47"/>
      <c r="BB87" s="47"/>
      <c r="BC87" s="812">
        <f t="shared" ref="BC87" si="116">+$J87</f>
        <v>739</v>
      </c>
      <c r="BD87" s="809">
        <f>+P87</f>
        <v>1</v>
      </c>
      <c r="BE87" s="44">
        <f t="shared" si="98"/>
        <v>2100</v>
      </c>
      <c r="BF87" s="432">
        <v>100</v>
      </c>
      <c r="BG87" s="432">
        <v>0</v>
      </c>
      <c r="BH87" s="432">
        <v>0</v>
      </c>
      <c r="BI87" s="432">
        <v>0</v>
      </c>
      <c r="BJ87" s="432">
        <v>2000</v>
      </c>
      <c r="BK87" s="47">
        <v>0</v>
      </c>
      <c r="BL87" s="812">
        <f t="shared" ref="BL87" si="117">+$J87</f>
        <v>739</v>
      </c>
      <c r="BM87" s="815">
        <f>+Q87</f>
        <v>0</v>
      </c>
      <c r="BN87" s="44">
        <f t="shared" si="99"/>
        <v>0</v>
      </c>
      <c r="BO87" s="47"/>
      <c r="BP87" s="47"/>
      <c r="BQ87" s="47"/>
      <c r="BR87" s="47"/>
      <c r="BS87" s="47"/>
      <c r="BT87" s="47"/>
      <c r="BU87" s="818"/>
      <c r="BV87" s="819"/>
      <c r="BW87" s="819"/>
      <c r="BX87" s="819"/>
      <c r="BY87" s="819"/>
      <c r="BZ87" s="819"/>
      <c r="CA87" s="819"/>
      <c r="CB87" s="819"/>
      <c r="CC87" s="820"/>
    </row>
    <row r="88" spans="1:81" s="58" customFormat="1" ht="40.200000000000003" customHeight="1" x14ac:dyDescent="0.3">
      <c r="A88" s="34"/>
      <c r="B88" s="907"/>
      <c r="C88" s="869"/>
      <c r="D88" s="872"/>
      <c r="E88" s="852"/>
      <c r="F88" s="852"/>
      <c r="G88" s="852"/>
      <c r="H88" s="852"/>
      <c r="I88" s="852"/>
      <c r="J88" s="813"/>
      <c r="K88" s="855"/>
      <c r="L88" s="858"/>
      <c r="M88" s="861"/>
      <c r="N88" s="837"/>
      <c r="O88" s="840"/>
      <c r="P88" s="864"/>
      <c r="Q88" s="867"/>
      <c r="R88" s="813"/>
      <c r="S88" s="501" t="s">
        <v>7686</v>
      </c>
      <c r="T88" s="236" t="s">
        <v>3821</v>
      </c>
      <c r="U88" s="236" t="s">
        <v>3827</v>
      </c>
      <c r="V88" s="236" t="s">
        <v>3830</v>
      </c>
      <c r="W88" s="712" t="s">
        <v>7687</v>
      </c>
      <c r="X88" s="259">
        <v>45017</v>
      </c>
      <c r="Y88" s="259">
        <v>45107</v>
      </c>
      <c r="Z88" s="31"/>
      <c r="AA88" s="31"/>
      <c r="AB88" s="813"/>
      <c r="AC88" s="828"/>
      <c r="AD88" s="1000"/>
      <c r="AE88" s="1000"/>
      <c r="AF88" s="51">
        <f t="shared" si="89"/>
        <v>0</v>
      </c>
      <c r="AG88" s="51">
        <f t="shared" si="89"/>
        <v>0</v>
      </c>
      <c r="AH88" s="51">
        <f t="shared" si="89"/>
        <v>0</v>
      </c>
      <c r="AI88" s="1000"/>
      <c r="AJ88" s="51">
        <f t="shared" si="89"/>
        <v>0</v>
      </c>
      <c r="AK88" s="813"/>
      <c r="AL88" s="831"/>
      <c r="AM88" s="51">
        <f t="shared" si="96"/>
        <v>0</v>
      </c>
      <c r="AN88" s="257"/>
      <c r="AO88" s="257"/>
      <c r="AP88" s="257"/>
      <c r="AQ88" s="257"/>
      <c r="AR88" s="257"/>
      <c r="AS88" s="257"/>
      <c r="AT88" s="813"/>
      <c r="AU88" s="834"/>
      <c r="AV88" s="51">
        <f t="shared" si="97"/>
        <v>0</v>
      </c>
      <c r="AW88" s="257"/>
      <c r="AX88" s="257"/>
      <c r="AY88" s="257"/>
      <c r="AZ88" s="257"/>
      <c r="BA88" s="257"/>
      <c r="BB88" s="257"/>
      <c r="BC88" s="813"/>
      <c r="BD88" s="810"/>
      <c r="BE88" s="51">
        <f t="shared" si="98"/>
        <v>0</v>
      </c>
      <c r="BF88" s="257"/>
      <c r="BG88" s="257"/>
      <c r="BH88" s="257"/>
      <c r="BI88" s="257"/>
      <c r="BJ88" s="257"/>
      <c r="BK88" s="257"/>
      <c r="BL88" s="813"/>
      <c r="BM88" s="816"/>
      <c r="BN88" s="51">
        <f t="shared" si="99"/>
        <v>0</v>
      </c>
      <c r="BO88" s="257"/>
      <c r="BP88" s="257"/>
      <c r="BQ88" s="257"/>
      <c r="BR88" s="257"/>
      <c r="BS88" s="257"/>
      <c r="BT88" s="257"/>
      <c r="BU88" s="821"/>
      <c r="BV88" s="822"/>
      <c r="BW88" s="822"/>
      <c r="BX88" s="822"/>
      <c r="BY88" s="822"/>
      <c r="BZ88" s="822"/>
      <c r="CA88" s="822"/>
      <c r="CB88" s="822"/>
      <c r="CC88" s="823"/>
    </row>
    <row r="89" spans="1:81" s="58" customFormat="1" ht="40.200000000000003" customHeight="1" x14ac:dyDescent="0.3">
      <c r="A89" s="34"/>
      <c r="B89" s="907"/>
      <c r="C89" s="869"/>
      <c r="D89" s="872"/>
      <c r="E89" s="852"/>
      <c r="F89" s="852"/>
      <c r="G89" s="852"/>
      <c r="H89" s="852"/>
      <c r="I89" s="852"/>
      <c r="J89" s="813"/>
      <c r="K89" s="855"/>
      <c r="L89" s="858"/>
      <c r="M89" s="861"/>
      <c r="N89" s="837"/>
      <c r="O89" s="840"/>
      <c r="P89" s="864"/>
      <c r="Q89" s="867"/>
      <c r="R89" s="813"/>
      <c r="S89" s="39"/>
      <c r="T89" s="236"/>
      <c r="U89" s="236"/>
      <c r="V89" s="236"/>
      <c r="W89" s="39"/>
      <c r="X89" s="31"/>
      <c r="Y89" s="31"/>
      <c r="Z89" s="31"/>
      <c r="AA89" s="31"/>
      <c r="AB89" s="813"/>
      <c r="AC89" s="828"/>
      <c r="AD89" s="1000"/>
      <c r="AE89" s="1000"/>
      <c r="AF89" s="51">
        <f t="shared" si="89"/>
        <v>0</v>
      </c>
      <c r="AG89" s="51">
        <f t="shared" si="89"/>
        <v>0</v>
      </c>
      <c r="AH89" s="51">
        <f t="shared" si="89"/>
        <v>0</v>
      </c>
      <c r="AI89" s="1000"/>
      <c r="AJ89" s="51">
        <f t="shared" si="89"/>
        <v>0</v>
      </c>
      <c r="AK89" s="813"/>
      <c r="AL89" s="831"/>
      <c r="AM89" s="51">
        <f t="shared" si="96"/>
        <v>0</v>
      </c>
      <c r="AN89" s="257"/>
      <c r="AO89" s="257"/>
      <c r="AP89" s="257"/>
      <c r="AQ89" s="257"/>
      <c r="AR89" s="257"/>
      <c r="AS89" s="257"/>
      <c r="AT89" s="813"/>
      <c r="AU89" s="834"/>
      <c r="AV89" s="51">
        <f t="shared" si="97"/>
        <v>0</v>
      </c>
      <c r="AW89" s="257"/>
      <c r="AX89" s="257"/>
      <c r="AY89" s="257"/>
      <c r="AZ89" s="257"/>
      <c r="BA89" s="257"/>
      <c r="BB89" s="257"/>
      <c r="BC89" s="813"/>
      <c r="BD89" s="810"/>
      <c r="BE89" s="51">
        <f t="shared" si="98"/>
        <v>0</v>
      </c>
      <c r="BF89" s="257"/>
      <c r="BG89" s="257"/>
      <c r="BH89" s="257"/>
      <c r="BI89" s="257"/>
      <c r="BJ89" s="257"/>
      <c r="BK89" s="257"/>
      <c r="BL89" s="813"/>
      <c r="BM89" s="816"/>
      <c r="BN89" s="51">
        <f t="shared" si="99"/>
        <v>0</v>
      </c>
      <c r="BO89" s="257"/>
      <c r="BP89" s="257"/>
      <c r="BQ89" s="257"/>
      <c r="BR89" s="257"/>
      <c r="BS89" s="257"/>
      <c r="BT89" s="257"/>
      <c r="BU89" s="821"/>
      <c r="BV89" s="822"/>
      <c r="BW89" s="822"/>
      <c r="BX89" s="822"/>
      <c r="BY89" s="822"/>
      <c r="BZ89" s="822"/>
      <c r="CA89" s="822"/>
      <c r="CB89" s="822"/>
      <c r="CC89" s="823"/>
    </row>
    <row r="90" spans="1:81" s="58" customFormat="1" ht="40.200000000000003" customHeight="1" thickBot="1" x14ac:dyDescent="0.35">
      <c r="A90" s="34"/>
      <c r="B90" s="907"/>
      <c r="C90" s="869"/>
      <c r="D90" s="873"/>
      <c r="E90" s="853"/>
      <c r="F90" s="853"/>
      <c r="G90" s="853"/>
      <c r="H90" s="853"/>
      <c r="I90" s="853"/>
      <c r="J90" s="814"/>
      <c r="K90" s="856"/>
      <c r="L90" s="859"/>
      <c r="M90" s="862"/>
      <c r="N90" s="838"/>
      <c r="O90" s="841"/>
      <c r="P90" s="865"/>
      <c r="Q90" s="874"/>
      <c r="R90" s="814"/>
      <c r="S90" s="232"/>
      <c r="T90" s="237"/>
      <c r="U90" s="237"/>
      <c r="V90" s="237"/>
      <c r="W90" s="232"/>
      <c r="X90" s="260"/>
      <c r="Y90" s="260"/>
      <c r="Z90" s="260"/>
      <c r="AA90" s="260"/>
      <c r="AB90" s="814"/>
      <c r="AC90" s="829"/>
      <c r="AD90" s="1001"/>
      <c r="AE90" s="1001"/>
      <c r="AF90" s="46">
        <f t="shared" si="89"/>
        <v>0</v>
      </c>
      <c r="AG90" s="46">
        <f t="shared" si="89"/>
        <v>0</v>
      </c>
      <c r="AH90" s="46">
        <f t="shared" si="89"/>
        <v>0</v>
      </c>
      <c r="AI90" s="1001"/>
      <c r="AJ90" s="46">
        <f t="shared" si="89"/>
        <v>0</v>
      </c>
      <c r="AK90" s="814"/>
      <c r="AL90" s="832"/>
      <c r="AM90" s="46">
        <f t="shared" si="96"/>
        <v>0</v>
      </c>
      <c r="AN90" s="49"/>
      <c r="AO90" s="49"/>
      <c r="AP90" s="49"/>
      <c r="AQ90" s="49"/>
      <c r="AR90" s="49"/>
      <c r="AS90" s="49"/>
      <c r="AT90" s="814"/>
      <c r="AU90" s="835"/>
      <c r="AV90" s="46">
        <f t="shared" si="97"/>
        <v>0</v>
      </c>
      <c r="AW90" s="49"/>
      <c r="AX90" s="49"/>
      <c r="AY90" s="49"/>
      <c r="AZ90" s="49"/>
      <c r="BA90" s="49"/>
      <c r="BB90" s="49"/>
      <c r="BC90" s="814"/>
      <c r="BD90" s="811"/>
      <c r="BE90" s="46">
        <f t="shared" si="98"/>
        <v>0</v>
      </c>
      <c r="BF90" s="49"/>
      <c r="BG90" s="49"/>
      <c r="BH90" s="49"/>
      <c r="BI90" s="49"/>
      <c r="BJ90" s="49"/>
      <c r="BK90" s="49"/>
      <c r="BL90" s="814"/>
      <c r="BM90" s="817"/>
      <c r="BN90" s="46">
        <f t="shared" si="99"/>
        <v>0</v>
      </c>
      <c r="BO90" s="49"/>
      <c r="BP90" s="49"/>
      <c r="BQ90" s="49"/>
      <c r="BR90" s="49"/>
      <c r="BS90" s="49"/>
      <c r="BT90" s="49"/>
      <c r="BU90" s="824"/>
      <c r="BV90" s="825"/>
      <c r="BW90" s="825"/>
      <c r="BX90" s="825"/>
      <c r="BY90" s="825"/>
      <c r="BZ90" s="825"/>
      <c r="CA90" s="825"/>
      <c r="CB90" s="825"/>
      <c r="CC90" s="826"/>
    </row>
    <row r="91" spans="1:81" s="58" customFormat="1" ht="40.200000000000003" customHeight="1" thickTop="1" x14ac:dyDescent="0.3">
      <c r="A91" s="34"/>
      <c r="B91" s="907"/>
      <c r="C91" s="869"/>
      <c r="D91" s="871"/>
      <c r="E91" s="851"/>
      <c r="F91" s="851"/>
      <c r="G91" s="851"/>
      <c r="H91" s="851"/>
      <c r="I91" s="851"/>
      <c r="J91" s="812">
        <v>740</v>
      </c>
      <c r="K91" s="854" t="str">
        <f>+[19]Metas!K852</f>
        <v>Adecuación sismoresistente a edificaciones indispensables</v>
      </c>
      <c r="L91" s="857">
        <v>1</v>
      </c>
      <c r="M91" s="860">
        <f>SUM(N91:Q91)</f>
        <v>1</v>
      </c>
      <c r="N91" s="836"/>
      <c r="O91" s="839"/>
      <c r="P91" s="863">
        <v>1</v>
      </c>
      <c r="Q91" s="866"/>
      <c r="R91" s="812">
        <f>+$J91</f>
        <v>740</v>
      </c>
      <c r="S91" s="354" t="s">
        <v>7691</v>
      </c>
      <c r="T91" s="235" t="s">
        <v>3821</v>
      </c>
      <c r="U91" s="235" t="s">
        <v>3827</v>
      </c>
      <c r="V91" s="235" t="s">
        <v>3830</v>
      </c>
      <c r="W91" s="231" t="s">
        <v>7692</v>
      </c>
      <c r="X91" s="256">
        <v>45108</v>
      </c>
      <c r="Y91" s="256">
        <v>45290</v>
      </c>
      <c r="Z91" s="256"/>
      <c r="AA91" s="256"/>
      <c r="AB91" s="812">
        <f t="shared" ref="AB91" si="118">+$J91</f>
        <v>740</v>
      </c>
      <c r="AC91" s="827">
        <f t="shared" ref="AC91" si="119">+L91</f>
        <v>1</v>
      </c>
      <c r="AD91" s="999">
        <f t="shared" si="89"/>
        <v>2200</v>
      </c>
      <c r="AE91" s="999">
        <f t="shared" si="89"/>
        <v>100</v>
      </c>
      <c r="AF91" s="44">
        <f t="shared" si="89"/>
        <v>0</v>
      </c>
      <c r="AG91" s="44">
        <f t="shared" si="89"/>
        <v>0</v>
      </c>
      <c r="AH91" s="44">
        <f t="shared" si="89"/>
        <v>0</v>
      </c>
      <c r="AI91" s="999">
        <f t="shared" si="89"/>
        <v>2000</v>
      </c>
      <c r="AJ91" s="999">
        <f t="shared" si="89"/>
        <v>100</v>
      </c>
      <c r="AK91" s="812">
        <f t="shared" ref="AK91" si="120">+$J91</f>
        <v>740</v>
      </c>
      <c r="AL91" s="830">
        <f>+N91</f>
        <v>0</v>
      </c>
      <c r="AM91" s="44">
        <f t="shared" si="96"/>
        <v>0</v>
      </c>
      <c r="AN91" s="47"/>
      <c r="AO91" s="47"/>
      <c r="AP91" s="47"/>
      <c r="AQ91" s="47"/>
      <c r="AR91" s="47"/>
      <c r="AS91" s="47"/>
      <c r="AT91" s="812">
        <f t="shared" ref="AT91" si="121">+$J91</f>
        <v>740</v>
      </c>
      <c r="AU91" s="833">
        <f>+O91</f>
        <v>0</v>
      </c>
      <c r="AV91" s="44">
        <f t="shared" si="97"/>
        <v>0</v>
      </c>
      <c r="AW91" s="47"/>
      <c r="AX91" s="47"/>
      <c r="AY91" s="47"/>
      <c r="AZ91" s="47"/>
      <c r="BA91" s="47"/>
      <c r="BB91" s="47"/>
      <c r="BC91" s="812">
        <f t="shared" ref="BC91" si="122">+$J91</f>
        <v>740</v>
      </c>
      <c r="BD91" s="809">
        <f>+P91</f>
        <v>1</v>
      </c>
      <c r="BE91" s="44">
        <f t="shared" si="98"/>
        <v>2200</v>
      </c>
      <c r="BF91" s="432">
        <v>100</v>
      </c>
      <c r="BG91" s="432"/>
      <c r="BH91" s="432"/>
      <c r="BI91" s="432"/>
      <c r="BJ91" s="432">
        <v>2000</v>
      </c>
      <c r="BK91" s="432">
        <v>100</v>
      </c>
      <c r="BL91" s="812">
        <f t="shared" ref="BL91" si="123">+$J91</f>
        <v>740</v>
      </c>
      <c r="BM91" s="815">
        <f>+Q91</f>
        <v>0</v>
      </c>
      <c r="BN91" s="44">
        <f t="shared" si="99"/>
        <v>0</v>
      </c>
      <c r="BO91" s="47"/>
      <c r="BP91" s="47"/>
      <c r="BQ91" s="47"/>
      <c r="BR91" s="47"/>
      <c r="BS91" s="47"/>
      <c r="BT91" s="47"/>
      <c r="BU91" s="818"/>
      <c r="BV91" s="819"/>
      <c r="BW91" s="819"/>
      <c r="BX91" s="819"/>
      <c r="BY91" s="819"/>
      <c r="BZ91" s="819"/>
      <c r="CA91" s="819"/>
      <c r="CB91" s="819"/>
      <c r="CC91" s="820"/>
    </row>
    <row r="92" spans="1:81" s="58" customFormat="1" ht="40.200000000000003" customHeight="1" x14ac:dyDescent="0.3">
      <c r="A92" s="34"/>
      <c r="B92" s="907"/>
      <c r="C92" s="869"/>
      <c r="D92" s="872"/>
      <c r="E92" s="852"/>
      <c r="F92" s="852"/>
      <c r="G92" s="852"/>
      <c r="H92" s="852"/>
      <c r="I92" s="852"/>
      <c r="J92" s="813"/>
      <c r="K92" s="855"/>
      <c r="L92" s="858"/>
      <c r="M92" s="861"/>
      <c r="N92" s="837"/>
      <c r="O92" s="840"/>
      <c r="P92" s="864"/>
      <c r="Q92" s="867"/>
      <c r="R92" s="813"/>
      <c r="S92" s="39"/>
      <c r="T92" s="236"/>
      <c r="U92" s="236"/>
      <c r="V92" s="236"/>
      <c r="W92" s="39"/>
      <c r="X92" s="31"/>
      <c r="Y92" s="31"/>
      <c r="Z92" s="31"/>
      <c r="AA92" s="31"/>
      <c r="AB92" s="813"/>
      <c r="AC92" s="828"/>
      <c r="AD92" s="1000"/>
      <c r="AE92" s="1000"/>
      <c r="AF92" s="51">
        <f t="shared" si="89"/>
        <v>0</v>
      </c>
      <c r="AG92" s="51">
        <f t="shared" si="89"/>
        <v>0</v>
      </c>
      <c r="AH92" s="51">
        <f t="shared" si="89"/>
        <v>0</v>
      </c>
      <c r="AI92" s="1000"/>
      <c r="AJ92" s="1000"/>
      <c r="AK92" s="813"/>
      <c r="AL92" s="831"/>
      <c r="AM92" s="51">
        <f t="shared" si="96"/>
        <v>0</v>
      </c>
      <c r="AN92" s="257"/>
      <c r="AO92" s="257"/>
      <c r="AP92" s="257"/>
      <c r="AQ92" s="257"/>
      <c r="AR92" s="257"/>
      <c r="AS92" s="257"/>
      <c r="AT92" s="813"/>
      <c r="AU92" s="834"/>
      <c r="AV92" s="51">
        <f t="shared" si="97"/>
        <v>0</v>
      </c>
      <c r="AW92" s="257"/>
      <c r="AX92" s="257"/>
      <c r="AY92" s="257"/>
      <c r="AZ92" s="257"/>
      <c r="BA92" s="257"/>
      <c r="BB92" s="257"/>
      <c r="BC92" s="813"/>
      <c r="BD92" s="810"/>
      <c r="BE92" s="51">
        <f t="shared" si="98"/>
        <v>0</v>
      </c>
      <c r="BF92" s="257"/>
      <c r="BG92" s="257"/>
      <c r="BH92" s="257"/>
      <c r="BI92" s="257"/>
      <c r="BJ92" s="257"/>
      <c r="BK92" s="257"/>
      <c r="BL92" s="813"/>
      <c r="BM92" s="816"/>
      <c r="BN92" s="51">
        <f t="shared" si="99"/>
        <v>0</v>
      </c>
      <c r="BO92" s="257"/>
      <c r="BP92" s="257"/>
      <c r="BQ92" s="257"/>
      <c r="BR92" s="257"/>
      <c r="BS92" s="257"/>
      <c r="BT92" s="257"/>
      <c r="BU92" s="821"/>
      <c r="BV92" s="822"/>
      <c r="BW92" s="822"/>
      <c r="BX92" s="822"/>
      <c r="BY92" s="822"/>
      <c r="BZ92" s="822"/>
      <c r="CA92" s="822"/>
      <c r="CB92" s="822"/>
      <c r="CC92" s="823"/>
    </row>
    <row r="93" spans="1:81" s="58" customFormat="1" ht="40.200000000000003" customHeight="1" x14ac:dyDescent="0.3">
      <c r="A93" s="34"/>
      <c r="B93" s="907"/>
      <c r="C93" s="869"/>
      <c r="D93" s="872"/>
      <c r="E93" s="852"/>
      <c r="F93" s="852"/>
      <c r="G93" s="852"/>
      <c r="H93" s="852"/>
      <c r="I93" s="852"/>
      <c r="J93" s="813"/>
      <c r="K93" s="855"/>
      <c r="L93" s="858"/>
      <c r="M93" s="861"/>
      <c r="N93" s="837"/>
      <c r="O93" s="840"/>
      <c r="P93" s="864"/>
      <c r="Q93" s="867"/>
      <c r="R93" s="813"/>
      <c r="S93" s="39"/>
      <c r="T93" s="236"/>
      <c r="U93" s="236"/>
      <c r="V93" s="236"/>
      <c r="W93" s="39"/>
      <c r="X93" s="31"/>
      <c r="Y93" s="31"/>
      <c r="Z93" s="31"/>
      <c r="AA93" s="31"/>
      <c r="AB93" s="813"/>
      <c r="AC93" s="828"/>
      <c r="AD93" s="1000"/>
      <c r="AE93" s="1000"/>
      <c r="AF93" s="51">
        <f t="shared" si="89"/>
        <v>0</v>
      </c>
      <c r="AG93" s="51">
        <f t="shared" si="89"/>
        <v>0</v>
      </c>
      <c r="AH93" s="51">
        <f t="shared" si="89"/>
        <v>0</v>
      </c>
      <c r="AI93" s="1000"/>
      <c r="AJ93" s="1000"/>
      <c r="AK93" s="813"/>
      <c r="AL93" s="831"/>
      <c r="AM93" s="51">
        <f t="shared" si="96"/>
        <v>0</v>
      </c>
      <c r="AN93" s="257"/>
      <c r="AO93" s="257"/>
      <c r="AP93" s="257"/>
      <c r="AQ93" s="257"/>
      <c r="AR93" s="257"/>
      <c r="AS93" s="257"/>
      <c r="AT93" s="813"/>
      <c r="AU93" s="834"/>
      <c r="AV93" s="51">
        <f t="shared" si="97"/>
        <v>0</v>
      </c>
      <c r="AW93" s="257"/>
      <c r="AX93" s="257"/>
      <c r="AY93" s="257"/>
      <c r="AZ93" s="257"/>
      <c r="BA93" s="257"/>
      <c r="BB93" s="257"/>
      <c r="BC93" s="813"/>
      <c r="BD93" s="810"/>
      <c r="BE93" s="51">
        <f t="shared" si="98"/>
        <v>0</v>
      </c>
      <c r="BF93" s="257"/>
      <c r="BG93" s="257"/>
      <c r="BH93" s="257"/>
      <c r="BI93" s="257"/>
      <c r="BJ93" s="257"/>
      <c r="BK93" s="257"/>
      <c r="BL93" s="813"/>
      <c r="BM93" s="816"/>
      <c r="BN93" s="51">
        <f t="shared" si="99"/>
        <v>0</v>
      </c>
      <c r="BO93" s="257"/>
      <c r="BP93" s="257"/>
      <c r="BQ93" s="257"/>
      <c r="BR93" s="257"/>
      <c r="BS93" s="257"/>
      <c r="BT93" s="257"/>
      <c r="BU93" s="821"/>
      <c r="BV93" s="822"/>
      <c r="BW93" s="822"/>
      <c r="BX93" s="822"/>
      <c r="BY93" s="822"/>
      <c r="BZ93" s="822"/>
      <c r="CA93" s="822"/>
      <c r="CB93" s="822"/>
      <c r="CC93" s="823"/>
    </row>
    <row r="94" spans="1:81" s="58" customFormat="1" ht="40.200000000000003" customHeight="1" thickBot="1" x14ac:dyDescent="0.35">
      <c r="A94" s="34"/>
      <c r="B94" s="908"/>
      <c r="C94" s="870"/>
      <c r="D94" s="873"/>
      <c r="E94" s="853"/>
      <c r="F94" s="853"/>
      <c r="G94" s="853"/>
      <c r="H94" s="853"/>
      <c r="I94" s="853"/>
      <c r="J94" s="814"/>
      <c r="K94" s="856"/>
      <c r="L94" s="859"/>
      <c r="M94" s="862"/>
      <c r="N94" s="838"/>
      <c r="O94" s="841"/>
      <c r="P94" s="865"/>
      <c r="Q94" s="874"/>
      <c r="R94" s="814"/>
      <c r="S94" s="232"/>
      <c r="T94" s="237"/>
      <c r="U94" s="237"/>
      <c r="V94" s="237"/>
      <c r="W94" s="232"/>
      <c r="X94" s="260"/>
      <c r="Y94" s="260"/>
      <c r="Z94" s="260"/>
      <c r="AA94" s="260"/>
      <c r="AB94" s="814"/>
      <c r="AC94" s="829"/>
      <c r="AD94" s="1001"/>
      <c r="AE94" s="1001"/>
      <c r="AF94" s="46">
        <f t="shared" si="89"/>
        <v>0</v>
      </c>
      <c r="AG94" s="46">
        <f t="shared" si="89"/>
        <v>0</v>
      </c>
      <c r="AH94" s="46">
        <f t="shared" si="89"/>
        <v>0</v>
      </c>
      <c r="AI94" s="1001"/>
      <c r="AJ94" s="1001"/>
      <c r="AK94" s="814"/>
      <c r="AL94" s="832"/>
      <c r="AM94" s="46">
        <f t="shared" si="96"/>
        <v>0</v>
      </c>
      <c r="AN94" s="49"/>
      <c r="AO94" s="49"/>
      <c r="AP94" s="49"/>
      <c r="AQ94" s="49"/>
      <c r="AR94" s="49"/>
      <c r="AS94" s="49"/>
      <c r="AT94" s="814"/>
      <c r="AU94" s="835"/>
      <c r="AV94" s="46">
        <f t="shared" si="97"/>
        <v>0</v>
      </c>
      <c r="AW94" s="49"/>
      <c r="AX94" s="49"/>
      <c r="AY94" s="49"/>
      <c r="AZ94" s="49"/>
      <c r="BA94" s="49"/>
      <c r="BB94" s="49"/>
      <c r="BC94" s="814"/>
      <c r="BD94" s="811"/>
      <c r="BE94" s="46">
        <f t="shared" si="98"/>
        <v>0</v>
      </c>
      <c r="BF94" s="49"/>
      <c r="BG94" s="49"/>
      <c r="BH94" s="49"/>
      <c r="BI94" s="49"/>
      <c r="BJ94" s="49"/>
      <c r="BK94" s="49"/>
      <c r="BL94" s="814"/>
      <c r="BM94" s="817"/>
      <c r="BN94" s="46">
        <f t="shared" si="99"/>
        <v>0</v>
      </c>
      <c r="BO94" s="49"/>
      <c r="BP94" s="49"/>
      <c r="BQ94" s="49"/>
      <c r="BR94" s="49"/>
      <c r="BS94" s="49"/>
      <c r="BT94" s="49"/>
      <c r="BU94" s="824"/>
      <c r="BV94" s="825"/>
      <c r="BW94" s="825"/>
      <c r="BX94" s="825"/>
      <c r="BY94" s="825"/>
      <c r="BZ94" s="825"/>
      <c r="CA94" s="825"/>
      <c r="CB94" s="825"/>
      <c r="CC94" s="826"/>
    </row>
    <row r="95" spans="1:81" s="58" customFormat="1" ht="40.200000000000003" customHeight="1" thickTop="1" x14ac:dyDescent="0.3">
      <c r="A95" s="34"/>
      <c r="B95" s="906" t="s">
        <v>1164</v>
      </c>
      <c r="C95" s="868" t="s">
        <v>1167</v>
      </c>
      <c r="D95" s="871"/>
      <c r="E95" s="851"/>
      <c r="F95" s="851"/>
      <c r="G95" s="851"/>
      <c r="H95" s="851"/>
      <c r="I95" s="851"/>
      <c r="J95" s="812">
        <v>741</v>
      </c>
      <c r="K95" s="854" t="str">
        <f>+[19]Metas!K854</f>
        <v>Fortalecimiento y/o dotación a los equipos de socorro</v>
      </c>
      <c r="L95" s="857"/>
      <c r="M95" s="860">
        <f>SUM(N95:Q95)</f>
        <v>0</v>
      </c>
      <c r="N95" s="836"/>
      <c r="O95" s="839"/>
      <c r="P95" s="863"/>
      <c r="Q95" s="866"/>
      <c r="R95" s="812">
        <f>+$J95</f>
        <v>741</v>
      </c>
      <c r="S95" s="354" t="s">
        <v>7693</v>
      </c>
      <c r="T95" s="235"/>
      <c r="U95" s="235"/>
      <c r="V95" s="235"/>
      <c r="W95" s="231"/>
      <c r="X95" s="256"/>
      <c r="Y95" s="256"/>
      <c r="Z95" s="256"/>
      <c r="AA95" s="256"/>
      <c r="AB95" s="812">
        <f t="shared" ref="AB95" si="124">+$J95</f>
        <v>741</v>
      </c>
      <c r="AC95" s="827">
        <f t="shared" ref="AC95" si="125">+L95</f>
        <v>0</v>
      </c>
      <c r="AD95" s="44">
        <f t="shared" si="89"/>
        <v>0</v>
      </c>
      <c r="AE95" s="44">
        <f t="shared" si="89"/>
        <v>0</v>
      </c>
      <c r="AF95" s="44">
        <f t="shared" si="89"/>
        <v>0</v>
      </c>
      <c r="AG95" s="44">
        <f t="shared" si="89"/>
        <v>0</v>
      </c>
      <c r="AH95" s="44">
        <f t="shared" si="89"/>
        <v>0</v>
      </c>
      <c r="AI95" s="44">
        <f t="shared" si="89"/>
        <v>0</v>
      </c>
      <c r="AJ95" s="44">
        <f t="shared" si="89"/>
        <v>0</v>
      </c>
      <c r="AK95" s="812">
        <f t="shared" ref="AK95" si="126">+$J95</f>
        <v>741</v>
      </c>
      <c r="AL95" s="830">
        <f>+N95</f>
        <v>0</v>
      </c>
      <c r="AM95" s="44">
        <f t="shared" si="96"/>
        <v>0</v>
      </c>
      <c r="AN95" s="47"/>
      <c r="AO95" s="47"/>
      <c r="AP95" s="47"/>
      <c r="AQ95" s="47"/>
      <c r="AR95" s="47"/>
      <c r="AS95" s="47"/>
      <c r="AT95" s="812">
        <f t="shared" ref="AT95" si="127">+$J95</f>
        <v>741</v>
      </c>
      <c r="AU95" s="833">
        <f>+O95</f>
        <v>0</v>
      </c>
      <c r="AV95" s="44">
        <f t="shared" si="97"/>
        <v>0</v>
      </c>
      <c r="AW95" s="47"/>
      <c r="AX95" s="47"/>
      <c r="AY95" s="47"/>
      <c r="AZ95" s="47"/>
      <c r="BA95" s="47"/>
      <c r="BB95" s="47"/>
      <c r="BC95" s="812">
        <f t="shared" ref="BC95" si="128">+$J95</f>
        <v>741</v>
      </c>
      <c r="BD95" s="809">
        <f>+P95</f>
        <v>0</v>
      </c>
      <c r="BE95" s="44">
        <f t="shared" si="98"/>
        <v>0</v>
      </c>
      <c r="BF95" s="47"/>
      <c r="BG95" s="47"/>
      <c r="BH95" s="47"/>
      <c r="BI95" s="47"/>
      <c r="BJ95" s="47"/>
      <c r="BK95" s="47"/>
      <c r="BL95" s="812">
        <f t="shared" ref="BL95" si="129">+$J95</f>
        <v>741</v>
      </c>
      <c r="BM95" s="815">
        <f>+Q95</f>
        <v>0</v>
      </c>
      <c r="BN95" s="44">
        <f t="shared" si="99"/>
        <v>0</v>
      </c>
      <c r="BO95" s="47"/>
      <c r="BP95" s="47"/>
      <c r="BQ95" s="47"/>
      <c r="BR95" s="47"/>
      <c r="BS95" s="47"/>
      <c r="BT95" s="47"/>
      <c r="BU95" s="818"/>
      <c r="BV95" s="819"/>
      <c r="BW95" s="819"/>
      <c r="BX95" s="819"/>
      <c r="BY95" s="819"/>
      <c r="BZ95" s="819"/>
      <c r="CA95" s="819"/>
      <c r="CB95" s="819"/>
      <c r="CC95" s="820"/>
    </row>
    <row r="96" spans="1:81" s="58" customFormat="1" ht="40.200000000000003" customHeight="1" x14ac:dyDescent="0.3">
      <c r="A96" s="34"/>
      <c r="B96" s="907"/>
      <c r="C96" s="869"/>
      <c r="D96" s="872"/>
      <c r="E96" s="852"/>
      <c r="F96" s="852"/>
      <c r="G96" s="852"/>
      <c r="H96" s="852"/>
      <c r="I96" s="852"/>
      <c r="J96" s="813"/>
      <c r="K96" s="855"/>
      <c r="L96" s="858"/>
      <c r="M96" s="861"/>
      <c r="N96" s="837"/>
      <c r="O96" s="840"/>
      <c r="P96" s="864"/>
      <c r="Q96" s="867"/>
      <c r="R96" s="813"/>
      <c r="S96" s="39"/>
      <c r="T96" s="236"/>
      <c r="U96" s="236"/>
      <c r="V96" s="236"/>
      <c r="W96" s="39"/>
      <c r="X96" s="31"/>
      <c r="Y96" s="31"/>
      <c r="Z96" s="31"/>
      <c r="AA96" s="31"/>
      <c r="AB96" s="813"/>
      <c r="AC96" s="828"/>
      <c r="AD96" s="51">
        <f t="shared" si="89"/>
        <v>0</v>
      </c>
      <c r="AE96" s="51">
        <f t="shared" si="89"/>
        <v>0</v>
      </c>
      <c r="AF96" s="51">
        <f t="shared" si="89"/>
        <v>0</v>
      </c>
      <c r="AG96" s="51">
        <f t="shared" si="89"/>
        <v>0</v>
      </c>
      <c r="AH96" s="51">
        <f t="shared" si="89"/>
        <v>0</v>
      </c>
      <c r="AI96" s="51">
        <f t="shared" si="89"/>
        <v>0</v>
      </c>
      <c r="AJ96" s="51">
        <f t="shared" si="89"/>
        <v>0</v>
      </c>
      <c r="AK96" s="813"/>
      <c r="AL96" s="831"/>
      <c r="AM96" s="51">
        <f t="shared" si="96"/>
        <v>0</v>
      </c>
      <c r="AN96" s="257"/>
      <c r="AO96" s="257"/>
      <c r="AP96" s="257"/>
      <c r="AQ96" s="257"/>
      <c r="AR96" s="257"/>
      <c r="AS96" s="257"/>
      <c r="AT96" s="813"/>
      <c r="AU96" s="834"/>
      <c r="AV96" s="51">
        <f t="shared" si="97"/>
        <v>0</v>
      </c>
      <c r="AW96" s="257"/>
      <c r="AX96" s="257"/>
      <c r="AY96" s="257"/>
      <c r="AZ96" s="257"/>
      <c r="BA96" s="257"/>
      <c r="BB96" s="257"/>
      <c r="BC96" s="813"/>
      <c r="BD96" s="810"/>
      <c r="BE96" s="51">
        <f t="shared" si="98"/>
        <v>0</v>
      </c>
      <c r="BF96" s="257"/>
      <c r="BG96" s="257"/>
      <c r="BH96" s="257"/>
      <c r="BI96" s="257"/>
      <c r="BJ96" s="257"/>
      <c r="BK96" s="257"/>
      <c r="BL96" s="813"/>
      <c r="BM96" s="816"/>
      <c r="BN96" s="51">
        <f t="shared" si="99"/>
        <v>0</v>
      </c>
      <c r="BO96" s="257"/>
      <c r="BP96" s="257"/>
      <c r="BQ96" s="257"/>
      <c r="BR96" s="257"/>
      <c r="BS96" s="257"/>
      <c r="BT96" s="257"/>
      <c r="BU96" s="821"/>
      <c r="BV96" s="822"/>
      <c r="BW96" s="822"/>
      <c r="BX96" s="822"/>
      <c r="BY96" s="822"/>
      <c r="BZ96" s="822"/>
      <c r="CA96" s="822"/>
      <c r="CB96" s="822"/>
      <c r="CC96" s="823"/>
    </row>
    <row r="97" spans="1:81" s="58" customFormat="1" ht="40.200000000000003" customHeight="1" x14ac:dyDescent="0.3">
      <c r="A97" s="34"/>
      <c r="B97" s="907"/>
      <c r="C97" s="869"/>
      <c r="D97" s="872"/>
      <c r="E97" s="852"/>
      <c r="F97" s="852"/>
      <c r="G97" s="852"/>
      <c r="H97" s="852"/>
      <c r="I97" s="852"/>
      <c r="J97" s="813"/>
      <c r="K97" s="855"/>
      <c r="L97" s="858"/>
      <c r="M97" s="861"/>
      <c r="N97" s="837"/>
      <c r="O97" s="840"/>
      <c r="P97" s="864"/>
      <c r="Q97" s="867"/>
      <c r="R97" s="813"/>
      <c r="S97" s="39"/>
      <c r="T97" s="236"/>
      <c r="U97" s="236"/>
      <c r="V97" s="236"/>
      <c r="W97" s="39"/>
      <c r="X97" s="31"/>
      <c r="Y97" s="31"/>
      <c r="Z97" s="31"/>
      <c r="AA97" s="31"/>
      <c r="AB97" s="813"/>
      <c r="AC97" s="828"/>
      <c r="AD97" s="51">
        <f t="shared" si="89"/>
        <v>0</v>
      </c>
      <c r="AE97" s="51">
        <f t="shared" si="89"/>
        <v>0</v>
      </c>
      <c r="AF97" s="51">
        <f t="shared" si="89"/>
        <v>0</v>
      </c>
      <c r="AG97" s="51">
        <f t="shared" si="89"/>
        <v>0</v>
      </c>
      <c r="AH97" s="51">
        <f t="shared" si="89"/>
        <v>0</v>
      </c>
      <c r="AI97" s="51">
        <f t="shared" si="89"/>
        <v>0</v>
      </c>
      <c r="AJ97" s="51">
        <f t="shared" si="89"/>
        <v>0</v>
      </c>
      <c r="AK97" s="813"/>
      <c r="AL97" s="831"/>
      <c r="AM97" s="51">
        <f t="shared" si="96"/>
        <v>0</v>
      </c>
      <c r="AN97" s="257"/>
      <c r="AO97" s="257"/>
      <c r="AP97" s="257"/>
      <c r="AQ97" s="257"/>
      <c r="AR97" s="257"/>
      <c r="AS97" s="257"/>
      <c r="AT97" s="813"/>
      <c r="AU97" s="834"/>
      <c r="AV97" s="51">
        <f t="shared" si="97"/>
        <v>0</v>
      </c>
      <c r="AW97" s="257"/>
      <c r="AX97" s="257"/>
      <c r="AY97" s="257"/>
      <c r="AZ97" s="257"/>
      <c r="BA97" s="257"/>
      <c r="BB97" s="257"/>
      <c r="BC97" s="813"/>
      <c r="BD97" s="810"/>
      <c r="BE97" s="51">
        <f t="shared" si="98"/>
        <v>0</v>
      </c>
      <c r="BF97" s="257"/>
      <c r="BG97" s="257"/>
      <c r="BH97" s="257"/>
      <c r="BI97" s="257"/>
      <c r="BJ97" s="257"/>
      <c r="BK97" s="257"/>
      <c r="BL97" s="813"/>
      <c r="BM97" s="816"/>
      <c r="BN97" s="51">
        <f t="shared" si="99"/>
        <v>0</v>
      </c>
      <c r="BO97" s="257"/>
      <c r="BP97" s="257"/>
      <c r="BQ97" s="257"/>
      <c r="BR97" s="257"/>
      <c r="BS97" s="257"/>
      <c r="BT97" s="257"/>
      <c r="BU97" s="821"/>
      <c r="BV97" s="822"/>
      <c r="BW97" s="822"/>
      <c r="BX97" s="822"/>
      <c r="BY97" s="822"/>
      <c r="BZ97" s="822"/>
      <c r="CA97" s="822"/>
      <c r="CB97" s="822"/>
      <c r="CC97" s="823"/>
    </row>
    <row r="98" spans="1:81" s="58" customFormat="1" ht="40.200000000000003" customHeight="1" thickBot="1" x14ac:dyDescent="0.35">
      <c r="A98" s="34"/>
      <c r="B98" s="907"/>
      <c r="C98" s="869"/>
      <c r="D98" s="873"/>
      <c r="E98" s="853"/>
      <c r="F98" s="853"/>
      <c r="G98" s="853"/>
      <c r="H98" s="853"/>
      <c r="I98" s="853"/>
      <c r="J98" s="814"/>
      <c r="K98" s="856"/>
      <c r="L98" s="859"/>
      <c r="M98" s="862"/>
      <c r="N98" s="838"/>
      <c r="O98" s="841"/>
      <c r="P98" s="865"/>
      <c r="Q98" s="874"/>
      <c r="R98" s="814"/>
      <c r="S98" s="232"/>
      <c r="T98" s="237"/>
      <c r="U98" s="237"/>
      <c r="V98" s="237"/>
      <c r="W98" s="232"/>
      <c r="X98" s="260"/>
      <c r="Y98" s="260"/>
      <c r="Z98" s="260"/>
      <c r="AA98" s="260"/>
      <c r="AB98" s="814"/>
      <c r="AC98" s="829"/>
      <c r="AD98" s="46">
        <f t="shared" si="89"/>
        <v>0</v>
      </c>
      <c r="AE98" s="46">
        <f t="shared" si="89"/>
        <v>0</v>
      </c>
      <c r="AF98" s="46">
        <f t="shared" si="89"/>
        <v>0</v>
      </c>
      <c r="AG98" s="46">
        <f t="shared" si="89"/>
        <v>0</v>
      </c>
      <c r="AH98" s="46">
        <f t="shared" si="89"/>
        <v>0</v>
      </c>
      <c r="AI98" s="46">
        <f t="shared" si="89"/>
        <v>0</v>
      </c>
      <c r="AJ98" s="46">
        <f t="shared" si="89"/>
        <v>0</v>
      </c>
      <c r="AK98" s="814"/>
      <c r="AL98" s="832"/>
      <c r="AM98" s="46">
        <f t="shared" si="96"/>
        <v>0</v>
      </c>
      <c r="AN98" s="49"/>
      <c r="AO98" s="49"/>
      <c r="AP98" s="49"/>
      <c r="AQ98" s="49"/>
      <c r="AR98" s="49"/>
      <c r="AS98" s="49"/>
      <c r="AT98" s="814"/>
      <c r="AU98" s="835"/>
      <c r="AV98" s="46">
        <f t="shared" si="97"/>
        <v>0</v>
      </c>
      <c r="AW98" s="49"/>
      <c r="AX98" s="49"/>
      <c r="AY98" s="49"/>
      <c r="AZ98" s="49"/>
      <c r="BA98" s="49"/>
      <c r="BB98" s="49"/>
      <c r="BC98" s="814"/>
      <c r="BD98" s="811"/>
      <c r="BE98" s="46">
        <f t="shared" si="98"/>
        <v>0</v>
      </c>
      <c r="BF98" s="49"/>
      <c r="BG98" s="49"/>
      <c r="BH98" s="49"/>
      <c r="BI98" s="49"/>
      <c r="BJ98" s="49"/>
      <c r="BK98" s="49"/>
      <c r="BL98" s="814"/>
      <c r="BM98" s="817"/>
      <c r="BN98" s="46">
        <f t="shared" si="99"/>
        <v>0</v>
      </c>
      <c r="BO98" s="49"/>
      <c r="BP98" s="49"/>
      <c r="BQ98" s="49"/>
      <c r="BR98" s="49"/>
      <c r="BS98" s="49"/>
      <c r="BT98" s="49"/>
      <c r="BU98" s="824"/>
      <c r="BV98" s="825"/>
      <c r="BW98" s="825"/>
      <c r="BX98" s="825"/>
      <c r="BY98" s="825"/>
      <c r="BZ98" s="825"/>
      <c r="CA98" s="825"/>
      <c r="CB98" s="825"/>
      <c r="CC98" s="826"/>
    </row>
    <row r="99" spans="1:81" s="58" customFormat="1" ht="40.200000000000003" customHeight="1" thickTop="1" x14ac:dyDescent="0.3">
      <c r="A99" s="34"/>
      <c r="B99" s="907"/>
      <c r="C99" s="869"/>
      <c r="D99" s="871"/>
      <c r="E99" s="851"/>
      <c r="F99" s="851"/>
      <c r="G99" s="851"/>
      <c r="H99" s="851"/>
      <c r="I99" s="851"/>
      <c r="J99" s="812">
        <v>742</v>
      </c>
      <c r="K99" s="854" t="str">
        <f>+[19]Metas!K855</f>
        <v>Talleres sobre preparación para la emergencia y creación de comités comunitarios de respuesta.</v>
      </c>
      <c r="L99" s="857"/>
      <c r="M99" s="860">
        <f t="shared" ref="M99" si="130">SUM(N99:Q99)</f>
        <v>0</v>
      </c>
      <c r="N99" s="836"/>
      <c r="O99" s="839"/>
      <c r="P99" s="863"/>
      <c r="Q99" s="866"/>
      <c r="R99" s="812">
        <f>+$J99</f>
        <v>742</v>
      </c>
      <c r="S99" s="354" t="s">
        <v>7693</v>
      </c>
      <c r="T99" s="235"/>
      <c r="U99" s="235"/>
      <c r="V99" s="235"/>
      <c r="W99" s="231"/>
      <c r="X99" s="256"/>
      <c r="Y99" s="256"/>
      <c r="Z99" s="256"/>
      <c r="AA99" s="256"/>
      <c r="AB99" s="812">
        <f t="shared" ref="AB99:AB111" si="131">+$J99</f>
        <v>742</v>
      </c>
      <c r="AC99" s="827">
        <f t="shared" ref="AC99" si="132">+L99</f>
        <v>0</v>
      </c>
      <c r="AD99" s="44">
        <f t="shared" si="89"/>
        <v>0</v>
      </c>
      <c r="AE99" s="44">
        <f t="shared" si="89"/>
        <v>0</v>
      </c>
      <c r="AF99" s="44">
        <f t="shared" si="89"/>
        <v>0</v>
      </c>
      <c r="AG99" s="44">
        <f t="shared" si="89"/>
        <v>0</v>
      </c>
      <c r="AH99" s="44">
        <f t="shared" si="89"/>
        <v>0</v>
      </c>
      <c r="AI99" s="44">
        <f t="shared" si="89"/>
        <v>0</v>
      </c>
      <c r="AJ99" s="44">
        <f t="shared" si="89"/>
        <v>0</v>
      </c>
      <c r="AK99" s="812">
        <f t="shared" ref="AK99:AK111" si="133">+$J99</f>
        <v>742</v>
      </c>
      <c r="AL99" s="830">
        <f t="shared" ref="AL99" si="134">+N99</f>
        <v>0</v>
      </c>
      <c r="AM99" s="44">
        <f t="shared" si="96"/>
        <v>0</v>
      </c>
      <c r="AN99" s="47"/>
      <c r="AO99" s="47"/>
      <c r="AP99" s="47"/>
      <c r="AQ99" s="47"/>
      <c r="AR99" s="47"/>
      <c r="AS99" s="47"/>
      <c r="AT99" s="812">
        <f t="shared" ref="AT99:AT111" si="135">+$J99</f>
        <v>742</v>
      </c>
      <c r="AU99" s="833">
        <f t="shared" ref="AU99" si="136">+O99</f>
        <v>0</v>
      </c>
      <c r="AV99" s="44">
        <f t="shared" si="97"/>
        <v>0</v>
      </c>
      <c r="AW99" s="47"/>
      <c r="AX99" s="47"/>
      <c r="AY99" s="47"/>
      <c r="AZ99" s="47"/>
      <c r="BA99" s="47"/>
      <c r="BB99" s="47"/>
      <c r="BC99" s="812">
        <f t="shared" ref="BC99:BC111" si="137">+$J99</f>
        <v>742</v>
      </c>
      <c r="BD99" s="809">
        <f t="shared" ref="BD99" si="138">+P99</f>
        <v>0</v>
      </c>
      <c r="BE99" s="44">
        <f t="shared" si="98"/>
        <v>0</v>
      </c>
      <c r="BF99" s="47"/>
      <c r="BG99" s="47"/>
      <c r="BH99" s="47"/>
      <c r="BI99" s="47"/>
      <c r="BJ99" s="47"/>
      <c r="BK99" s="47"/>
      <c r="BL99" s="812">
        <f t="shared" ref="BL99:BL111" si="139">+$J99</f>
        <v>742</v>
      </c>
      <c r="BM99" s="815">
        <f t="shared" ref="BM99" si="140">+Q99</f>
        <v>0</v>
      </c>
      <c r="BN99" s="44">
        <f t="shared" si="99"/>
        <v>0</v>
      </c>
      <c r="BO99" s="47"/>
      <c r="BP99" s="47"/>
      <c r="BQ99" s="47"/>
      <c r="BR99" s="47"/>
      <c r="BS99" s="47"/>
      <c r="BT99" s="47"/>
      <c r="BU99" s="818"/>
      <c r="BV99" s="819"/>
      <c r="BW99" s="819"/>
      <c r="BX99" s="819"/>
      <c r="BY99" s="819"/>
      <c r="BZ99" s="819"/>
      <c r="CA99" s="819"/>
      <c r="CB99" s="819"/>
      <c r="CC99" s="820"/>
    </row>
    <row r="100" spans="1:81" s="58" customFormat="1" ht="40.200000000000003" customHeight="1" x14ac:dyDescent="0.3">
      <c r="A100" s="34"/>
      <c r="B100" s="907"/>
      <c r="C100" s="869"/>
      <c r="D100" s="872"/>
      <c r="E100" s="852"/>
      <c r="F100" s="852"/>
      <c r="G100" s="852"/>
      <c r="H100" s="852"/>
      <c r="I100" s="852"/>
      <c r="J100" s="813"/>
      <c r="K100" s="855"/>
      <c r="L100" s="858"/>
      <c r="M100" s="861"/>
      <c r="N100" s="837"/>
      <c r="O100" s="840"/>
      <c r="P100" s="864"/>
      <c r="Q100" s="867"/>
      <c r="R100" s="813"/>
      <c r="S100" s="39"/>
      <c r="T100" s="236"/>
      <c r="U100" s="236"/>
      <c r="V100" s="236"/>
      <c r="W100" s="39"/>
      <c r="X100" s="31"/>
      <c r="Y100" s="31"/>
      <c r="Z100" s="31"/>
      <c r="AA100" s="31"/>
      <c r="AB100" s="813"/>
      <c r="AC100" s="828"/>
      <c r="AD100" s="51">
        <f t="shared" si="89"/>
        <v>0</v>
      </c>
      <c r="AE100" s="51">
        <f t="shared" si="89"/>
        <v>0</v>
      </c>
      <c r="AF100" s="51">
        <f t="shared" si="89"/>
        <v>0</v>
      </c>
      <c r="AG100" s="51">
        <f t="shared" si="89"/>
        <v>0</v>
      </c>
      <c r="AH100" s="51">
        <f t="shared" si="89"/>
        <v>0</v>
      </c>
      <c r="AI100" s="51">
        <f t="shared" si="89"/>
        <v>0</v>
      </c>
      <c r="AJ100" s="51">
        <f t="shared" si="89"/>
        <v>0</v>
      </c>
      <c r="AK100" s="813"/>
      <c r="AL100" s="831"/>
      <c r="AM100" s="51">
        <f t="shared" si="96"/>
        <v>0</v>
      </c>
      <c r="AN100" s="257"/>
      <c r="AO100" s="257"/>
      <c r="AP100" s="257"/>
      <c r="AQ100" s="257"/>
      <c r="AR100" s="257"/>
      <c r="AS100" s="257"/>
      <c r="AT100" s="813"/>
      <c r="AU100" s="834"/>
      <c r="AV100" s="51">
        <f t="shared" si="97"/>
        <v>0</v>
      </c>
      <c r="AW100" s="257"/>
      <c r="AX100" s="257"/>
      <c r="AY100" s="257"/>
      <c r="AZ100" s="257"/>
      <c r="BA100" s="257"/>
      <c r="BB100" s="257"/>
      <c r="BC100" s="813"/>
      <c r="BD100" s="810"/>
      <c r="BE100" s="51">
        <f t="shared" si="98"/>
        <v>0</v>
      </c>
      <c r="BF100" s="257"/>
      <c r="BG100" s="257"/>
      <c r="BH100" s="257"/>
      <c r="BI100" s="257"/>
      <c r="BJ100" s="257"/>
      <c r="BK100" s="257"/>
      <c r="BL100" s="813"/>
      <c r="BM100" s="816"/>
      <c r="BN100" s="51">
        <f t="shared" si="99"/>
        <v>0</v>
      </c>
      <c r="BO100" s="257"/>
      <c r="BP100" s="257"/>
      <c r="BQ100" s="257"/>
      <c r="BR100" s="257"/>
      <c r="BS100" s="257"/>
      <c r="BT100" s="257"/>
      <c r="BU100" s="821"/>
      <c r="BV100" s="822"/>
      <c r="BW100" s="822"/>
      <c r="BX100" s="822"/>
      <c r="BY100" s="822"/>
      <c r="BZ100" s="822"/>
      <c r="CA100" s="822"/>
      <c r="CB100" s="822"/>
      <c r="CC100" s="823"/>
    </row>
    <row r="101" spans="1:81" s="58" customFormat="1" ht="40.200000000000003" customHeight="1" x14ac:dyDescent="0.3">
      <c r="A101" s="34"/>
      <c r="B101" s="907"/>
      <c r="C101" s="869"/>
      <c r="D101" s="872"/>
      <c r="E101" s="852"/>
      <c r="F101" s="852"/>
      <c r="G101" s="852"/>
      <c r="H101" s="852"/>
      <c r="I101" s="852"/>
      <c r="J101" s="813"/>
      <c r="K101" s="855"/>
      <c r="L101" s="858"/>
      <c r="M101" s="861"/>
      <c r="N101" s="837"/>
      <c r="O101" s="840"/>
      <c r="P101" s="864"/>
      <c r="Q101" s="867"/>
      <c r="R101" s="813"/>
      <c r="S101" s="39"/>
      <c r="T101" s="236"/>
      <c r="U101" s="236"/>
      <c r="V101" s="236"/>
      <c r="W101" s="39"/>
      <c r="X101" s="31"/>
      <c r="Y101" s="31"/>
      <c r="Z101" s="31"/>
      <c r="AA101" s="31"/>
      <c r="AB101" s="813"/>
      <c r="AC101" s="828"/>
      <c r="AD101" s="51">
        <f t="shared" si="89"/>
        <v>0</v>
      </c>
      <c r="AE101" s="51">
        <f t="shared" si="89"/>
        <v>0</v>
      </c>
      <c r="AF101" s="51">
        <f t="shared" si="89"/>
        <v>0</v>
      </c>
      <c r="AG101" s="51">
        <f t="shared" si="89"/>
        <v>0</v>
      </c>
      <c r="AH101" s="51">
        <f t="shared" si="89"/>
        <v>0</v>
      </c>
      <c r="AI101" s="51">
        <f t="shared" si="89"/>
        <v>0</v>
      </c>
      <c r="AJ101" s="51">
        <f t="shared" si="89"/>
        <v>0</v>
      </c>
      <c r="AK101" s="813"/>
      <c r="AL101" s="831"/>
      <c r="AM101" s="51">
        <f t="shared" si="96"/>
        <v>0</v>
      </c>
      <c r="AN101" s="257"/>
      <c r="AO101" s="257"/>
      <c r="AP101" s="257"/>
      <c r="AQ101" s="257"/>
      <c r="AR101" s="257"/>
      <c r="AS101" s="257"/>
      <c r="AT101" s="813"/>
      <c r="AU101" s="834"/>
      <c r="AV101" s="51">
        <f t="shared" si="97"/>
        <v>0</v>
      </c>
      <c r="AW101" s="257"/>
      <c r="AX101" s="257"/>
      <c r="AY101" s="257"/>
      <c r="AZ101" s="257"/>
      <c r="BA101" s="257"/>
      <c r="BB101" s="257"/>
      <c r="BC101" s="813"/>
      <c r="BD101" s="810"/>
      <c r="BE101" s="51">
        <f t="shared" si="98"/>
        <v>0</v>
      </c>
      <c r="BF101" s="257"/>
      <c r="BG101" s="257"/>
      <c r="BH101" s="257"/>
      <c r="BI101" s="257"/>
      <c r="BJ101" s="257"/>
      <c r="BK101" s="257"/>
      <c r="BL101" s="813"/>
      <c r="BM101" s="816"/>
      <c r="BN101" s="51">
        <f t="shared" si="99"/>
        <v>0</v>
      </c>
      <c r="BO101" s="257"/>
      <c r="BP101" s="257"/>
      <c r="BQ101" s="257"/>
      <c r="BR101" s="257"/>
      <c r="BS101" s="257"/>
      <c r="BT101" s="257"/>
      <c r="BU101" s="821"/>
      <c r="BV101" s="822"/>
      <c r="BW101" s="822"/>
      <c r="BX101" s="822"/>
      <c r="BY101" s="822"/>
      <c r="BZ101" s="822"/>
      <c r="CA101" s="822"/>
      <c r="CB101" s="822"/>
      <c r="CC101" s="823"/>
    </row>
    <row r="102" spans="1:81" s="58" customFormat="1" ht="40.200000000000003" customHeight="1" thickBot="1" x14ac:dyDescent="0.35">
      <c r="A102" s="34"/>
      <c r="B102" s="907"/>
      <c r="C102" s="869"/>
      <c r="D102" s="873"/>
      <c r="E102" s="853"/>
      <c r="F102" s="853"/>
      <c r="G102" s="853"/>
      <c r="H102" s="853"/>
      <c r="I102" s="853"/>
      <c r="J102" s="814"/>
      <c r="K102" s="856"/>
      <c r="L102" s="859"/>
      <c r="M102" s="862"/>
      <c r="N102" s="838"/>
      <c r="O102" s="841"/>
      <c r="P102" s="865"/>
      <c r="Q102" s="874"/>
      <c r="R102" s="814"/>
      <c r="S102" s="232"/>
      <c r="T102" s="237"/>
      <c r="U102" s="237"/>
      <c r="V102" s="237"/>
      <c r="W102" s="232"/>
      <c r="X102" s="260"/>
      <c r="Y102" s="260"/>
      <c r="Z102" s="260"/>
      <c r="AA102" s="260"/>
      <c r="AB102" s="814"/>
      <c r="AC102" s="829"/>
      <c r="AD102" s="46">
        <f t="shared" si="89"/>
        <v>0</v>
      </c>
      <c r="AE102" s="46">
        <f t="shared" si="89"/>
        <v>0</v>
      </c>
      <c r="AF102" s="46">
        <f t="shared" si="89"/>
        <v>0</v>
      </c>
      <c r="AG102" s="46">
        <f t="shared" si="89"/>
        <v>0</v>
      </c>
      <c r="AH102" s="46">
        <f t="shared" si="89"/>
        <v>0</v>
      </c>
      <c r="AI102" s="46">
        <f t="shared" si="89"/>
        <v>0</v>
      </c>
      <c r="AJ102" s="46">
        <f t="shared" si="89"/>
        <v>0</v>
      </c>
      <c r="AK102" s="814"/>
      <c r="AL102" s="832"/>
      <c r="AM102" s="46">
        <f t="shared" si="96"/>
        <v>0</v>
      </c>
      <c r="AN102" s="49"/>
      <c r="AO102" s="49"/>
      <c r="AP102" s="49"/>
      <c r="AQ102" s="49"/>
      <c r="AR102" s="49"/>
      <c r="AS102" s="49"/>
      <c r="AT102" s="814"/>
      <c r="AU102" s="835"/>
      <c r="AV102" s="46">
        <f t="shared" si="97"/>
        <v>0</v>
      </c>
      <c r="AW102" s="49"/>
      <c r="AX102" s="49"/>
      <c r="AY102" s="49"/>
      <c r="AZ102" s="49"/>
      <c r="BA102" s="49"/>
      <c r="BB102" s="49"/>
      <c r="BC102" s="814"/>
      <c r="BD102" s="811"/>
      <c r="BE102" s="46">
        <f t="shared" si="98"/>
        <v>0</v>
      </c>
      <c r="BF102" s="49"/>
      <c r="BG102" s="49"/>
      <c r="BH102" s="49"/>
      <c r="BI102" s="49"/>
      <c r="BJ102" s="49"/>
      <c r="BK102" s="49"/>
      <c r="BL102" s="814"/>
      <c r="BM102" s="817"/>
      <c r="BN102" s="46">
        <f t="shared" si="99"/>
        <v>0</v>
      </c>
      <c r="BO102" s="49"/>
      <c r="BP102" s="49"/>
      <c r="BQ102" s="49"/>
      <c r="BR102" s="49"/>
      <c r="BS102" s="49"/>
      <c r="BT102" s="49"/>
      <c r="BU102" s="824"/>
      <c r="BV102" s="825"/>
      <c r="BW102" s="825"/>
      <c r="BX102" s="825"/>
      <c r="BY102" s="825"/>
      <c r="BZ102" s="825"/>
      <c r="CA102" s="825"/>
      <c r="CB102" s="825"/>
      <c r="CC102" s="826"/>
    </row>
    <row r="103" spans="1:81" s="58" customFormat="1" ht="40.200000000000003" customHeight="1" thickTop="1" x14ac:dyDescent="0.3">
      <c r="A103" s="34"/>
      <c r="B103" s="907"/>
      <c r="C103" s="869"/>
      <c r="D103" s="871"/>
      <c r="E103" s="851"/>
      <c r="F103" s="851"/>
      <c r="G103" s="851"/>
      <c r="H103" s="851"/>
      <c r="I103" s="851"/>
      <c r="J103" s="812">
        <v>743</v>
      </c>
      <c r="K103" s="854" t="str">
        <f>+[19]Metas!K856</f>
        <v>Simulacros de evacuación</v>
      </c>
      <c r="L103" s="857"/>
      <c r="M103" s="860">
        <f t="shared" ref="M103" si="141">SUM(N103:Q103)</f>
        <v>0</v>
      </c>
      <c r="N103" s="836"/>
      <c r="O103" s="839"/>
      <c r="P103" s="863"/>
      <c r="Q103" s="866"/>
      <c r="R103" s="812">
        <f>+$J103</f>
        <v>743</v>
      </c>
      <c r="S103" s="354" t="s">
        <v>7693</v>
      </c>
      <c r="T103" s="235"/>
      <c r="U103" s="235"/>
      <c r="V103" s="235"/>
      <c r="W103" s="231"/>
      <c r="X103" s="256"/>
      <c r="Y103" s="256"/>
      <c r="Z103" s="256"/>
      <c r="AA103" s="256"/>
      <c r="AB103" s="812">
        <f t="shared" si="131"/>
        <v>743</v>
      </c>
      <c r="AC103" s="827">
        <f t="shared" ref="AC103" si="142">+L103</f>
        <v>0</v>
      </c>
      <c r="AD103" s="44">
        <f t="shared" si="89"/>
        <v>0</v>
      </c>
      <c r="AE103" s="44">
        <f t="shared" si="89"/>
        <v>0</v>
      </c>
      <c r="AF103" s="44">
        <f t="shared" si="89"/>
        <v>0</v>
      </c>
      <c r="AG103" s="44">
        <f t="shared" si="89"/>
        <v>0</v>
      </c>
      <c r="AH103" s="44">
        <f t="shared" si="89"/>
        <v>0</v>
      </c>
      <c r="AI103" s="44">
        <f t="shared" si="89"/>
        <v>0</v>
      </c>
      <c r="AJ103" s="44">
        <f t="shared" si="89"/>
        <v>0</v>
      </c>
      <c r="AK103" s="812">
        <f t="shared" si="133"/>
        <v>743</v>
      </c>
      <c r="AL103" s="830">
        <f t="shared" ref="AL103" si="143">+N103</f>
        <v>0</v>
      </c>
      <c r="AM103" s="44">
        <f t="shared" si="96"/>
        <v>0</v>
      </c>
      <c r="AN103" s="47"/>
      <c r="AO103" s="47"/>
      <c r="AP103" s="47"/>
      <c r="AQ103" s="47"/>
      <c r="AR103" s="47"/>
      <c r="AS103" s="47"/>
      <c r="AT103" s="812">
        <f t="shared" si="135"/>
        <v>743</v>
      </c>
      <c r="AU103" s="833">
        <f t="shared" ref="AU103" si="144">+O103</f>
        <v>0</v>
      </c>
      <c r="AV103" s="44">
        <f t="shared" si="97"/>
        <v>0</v>
      </c>
      <c r="AW103" s="47"/>
      <c r="AX103" s="47"/>
      <c r="AY103" s="47"/>
      <c r="AZ103" s="47"/>
      <c r="BA103" s="47"/>
      <c r="BB103" s="47"/>
      <c r="BC103" s="812">
        <f t="shared" si="137"/>
        <v>743</v>
      </c>
      <c r="BD103" s="809">
        <f t="shared" ref="BD103" si="145">+P103</f>
        <v>0</v>
      </c>
      <c r="BE103" s="44">
        <f t="shared" si="98"/>
        <v>0</v>
      </c>
      <c r="BF103" s="47"/>
      <c r="BG103" s="47"/>
      <c r="BH103" s="47"/>
      <c r="BI103" s="47"/>
      <c r="BJ103" s="47"/>
      <c r="BK103" s="47"/>
      <c r="BL103" s="812">
        <f t="shared" si="139"/>
        <v>743</v>
      </c>
      <c r="BM103" s="815">
        <f t="shared" ref="BM103" si="146">+Q103</f>
        <v>0</v>
      </c>
      <c r="BN103" s="44">
        <f t="shared" si="99"/>
        <v>0</v>
      </c>
      <c r="BO103" s="47"/>
      <c r="BP103" s="47"/>
      <c r="BQ103" s="47"/>
      <c r="BR103" s="47"/>
      <c r="BS103" s="47"/>
      <c r="BT103" s="47"/>
      <c r="BU103" s="818"/>
      <c r="BV103" s="819"/>
      <c r="BW103" s="819"/>
      <c r="BX103" s="819"/>
      <c r="BY103" s="819"/>
      <c r="BZ103" s="819"/>
      <c r="CA103" s="819"/>
      <c r="CB103" s="819"/>
      <c r="CC103" s="820"/>
    </row>
    <row r="104" spans="1:81" s="58" customFormat="1" ht="40.200000000000003" customHeight="1" x14ac:dyDescent="0.3">
      <c r="A104" s="34"/>
      <c r="B104" s="907"/>
      <c r="C104" s="869"/>
      <c r="D104" s="872"/>
      <c r="E104" s="852"/>
      <c r="F104" s="852"/>
      <c r="G104" s="852"/>
      <c r="H104" s="852"/>
      <c r="I104" s="852"/>
      <c r="J104" s="813"/>
      <c r="K104" s="855"/>
      <c r="L104" s="858"/>
      <c r="M104" s="861"/>
      <c r="N104" s="837"/>
      <c r="O104" s="840"/>
      <c r="P104" s="864"/>
      <c r="Q104" s="867"/>
      <c r="R104" s="813"/>
      <c r="S104" s="39"/>
      <c r="T104" s="236"/>
      <c r="U104" s="236"/>
      <c r="V104" s="236"/>
      <c r="W104" s="39"/>
      <c r="X104" s="31"/>
      <c r="Y104" s="31"/>
      <c r="Z104" s="31"/>
      <c r="AA104" s="31"/>
      <c r="AB104" s="813"/>
      <c r="AC104" s="828"/>
      <c r="AD104" s="51">
        <f t="shared" si="89"/>
        <v>0</v>
      </c>
      <c r="AE104" s="51">
        <f t="shared" si="89"/>
        <v>0</v>
      </c>
      <c r="AF104" s="51">
        <f t="shared" si="89"/>
        <v>0</v>
      </c>
      <c r="AG104" s="51">
        <f t="shared" si="89"/>
        <v>0</v>
      </c>
      <c r="AH104" s="51">
        <f t="shared" si="89"/>
        <v>0</v>
      </c>
      <c r="AI104" s="51">
        <f t="shared" si="89"/>
        <v>0</v>
      </c>
      <c r="AJ104" s="51">
        <f t="shared" si="89"/>
        <v>0</v>
      </c>
      <c r="AK104" s="813"/>
      <c r="AL104" s="831"/>
      <c r="AM104" s="51">
        <f t="shared" si="96"/>
        <v>0</v>
      </c>
      <c r="AN104" s="257"/>
      <c r="AO104" s="257"/>
      <c r="AP104" s="257"/>
      <c r="AQ104" s="257"/>
      <c r="AR104" s="257"/>
      <c r="AS104" s="257"/>
      <c r="AT104" s="813"/>
      <c r="AU104" s="834"/>
      <c r="AV104" s="51">
        <f t="shared" si="97"/>
        <v>0</v>
      </c>
      <c r="AW104" s="257"/>
      <c r="AX104" s="257"/>
      <c r="AY104" s="257"/>
      <c r="AZ104" s="257"/>
      <c r="BA104" s="257"/>
      <c r="BB104" s="257"/>
      <c r="BC104" s="813"/>
      <c r="BD104" s="810"/>
      <c r="BE104" s="51">
        <f t="shared" si="98"/>
        <v>0</v>
      </c>
      <c r="BF104" s="257"/>
      <c r="BG104" s="257"/>
      <c r="BH104" s="257"/>
      <c r="BI104" s="257"/>
      <c r="BJ104" s="257"/>
      <c r="BK104" s="257"/>
      <c r="BL104" s="813"/>
      <c r="BM104" s="816"/>
      <c r="BN104" s="51">
        <f t="shared" si="99"/>
        <v>0</v>
      </c>
      <c r="BO104" s="257"/>
      <c r="BP104" s="257"/>
      <c r="BQ104" s="257"/>
      <c r="BR104" s="257"/>
      <c r="BS104" s="257"/>
      <c r="BT104" s="257"/>
      <c r="BU104" s="821"/>
      <c r="BV104" s="822"/>
      <c r="BW104" s="822"/>
      <c r="BX104" s="822"/>
      <c r="BY104" s="822"/>
      <c r="BZ104" s="822"/>
      <c r="CA104" s="822"/>
      <c r="CB104" s="822"/>
      <c r="CC104" s="823"/>
    </row>
    <row r="105" spans="1:81" s="58" customFormat="1" ht="40.200000000000003" customHeight="1" x14ac:dyDescent="0.3">
      <c r="A105" s="34"/>
      <c r="B105" s="907"/>
      <c r="C105" s="869"/>
      <c r="D105" s="872"/>
      <c r="E105" s="852"/>
      <c r="F105" s="852"/>
      <c r="G105" s="852"/>
      <c r="H105" s="852"/>
      <c r="I105" s="852"/>
      <c r="J105" s="813"/>
      <c r="K105" s="855"/>
      <c r="L105" s="858"/>
      <c r="M105" s="861"/>
      <c r="N105" s="837"/>
      <c r="O105" s="840"/>
      <c r="P105" s="864"/>
      <c r="Q105" s="867"/>
      <c r="R105" s="813"/>
      <c r="S105" s="39"/>
      <c r="T105" s="236"/>
      <c r="U105" s="236"/>
      <c r="V105" s="236"/>
      <c r="W105" s="39"/>
      <c r="X105" s="31"/>
      <c r="Y105" s="31"/>
      <c r="Z105" s="31"/>
      <c r="AA105" s="31"/>
      <c r="AB105" s="813"/>
      <c r="AC105" s="828"/>
      <c r="AD105" s="51">
        <f t="shared" si="89"/>
        <v>0</v>
      </c>
      <c r="AE105" s="51">
        <f t="shared" si="89"/>
        <v>0</v>
      </c>
      <c r="AF105" s="51">
        <f t="shared" si="89"/>
        <v>0</v>
      </c>
      <c r="AG105" s="51">
        <f t="shared" si="89"/>
        <v>0</v>
      </c>
      <c r="AH105" s="51">
        <f t="shared" si="89"/>
        <v>0</v>
      </c>
      <c r="AI105" s="51">
        <f t="shared" si="89"/>
        <v>0</v>
      </c>
      <c r="AJ105" s="51">
        <f t="shared" si="89"/>
        <v>0</v>
      </c>
      <c r="AK105" s="813"/>
      <c r="AL105" s="831"/>
      <c r="AM105" s="51">
        <f t="shared" si="96"/>
        <v>0</v>
      </c>
      <c r="AN105" s="257"/>
      <c r="AO105" s="257"/>
      <c r="AP105" s="257"/>
      <c r="AQ105" s="257"/>
      <c r="AR105" s="257"/>
      <c r="AS105" s="257"/>
      <c r="AT105" s="813"/>
      <c r="AU105" s="834"/>
      <c r="AV105" s="51">
        <f t="shared" si="97"/>
        <v>0</v>
      </c>
      <c r="AW105" s="257"/>
      <c r="AX105" s="257"/>
      <c r="AY105" s="257"/>
      <c r="AZ105" s="257"/>
      <c r="BA105" s="257"/>
      <c r="BB105" s="257"/>
      <c r="BC105" s="813"/>
      <c r="BD105" s="810"/>
      <c r="BE105" s="51">
        <f t="shared" si="98"/>
        <v>0</v>
      </c>
      <c r="BF105" s="257"/>
      <c r="BG105" s="257"/>
      <c r="BH105" s="257"/>
      <c r="BI105" s="257"/>
      <c r="BJ105" s="257"/>
      <c r="BK105" s="257"/>
      <c r="BL105" s="813"/>
      <c r="BM105" s="816"/>
      <c r="BN105" s="51">
        <f t="shared" si="99"/>
        <v>0</v>
      </c>
      <c r="BO105" s="257"/>
      <c r="BP105" s="257"/>
      <c r="BQ105" s="257"/>
      <c r="BR105" s="257"/>
      <c r="BS105" s="257"/>
      <c r="BT105" s="257"/>
      <c r="BU105" s="821"/>
      <c r="BV105" s="822"/>
      <c r="BW105" s="822"/>
      <c r="BX105" s="822"/>
      <c r="BY105" s="822"/>
      <c r="BZ105" s="822"/>
      <c r="CA105" s="822"/>
      <c r="CB105" s="822"/>
      <c r="CC105" s="823"/>
    </row>
    <row r="106" spans="1:81" s="58" customFormat="1" ht="40.200000000000003" customHeight="1" thickBot="1" x14ac:dyDescent="0.35">
      <c r="A106" s="34"/>
      <c r="B106" s="907"/>
      <c r="C106" s="870"/>
      <c r="D106" s="873"/>
      <c r="E106" s="853"/>
      <c r="F106" s="853"/>
      <c r="G106" s="853"/>
      <c r="H106" s="853"/>
      <c r="I106" s="853"/>
      <c r="J106" s="814"/>
      <c r="K106" s="856"/>
      <c r="L106" s="859"/>
      <c r="M106" s="862"/>
      <c r="N106" s="838"/>
      <c r="O106" s="841"/>
      <c r="P106" s="865"/>
      <c r="Q106" s="874"/>
      <c r="R106" s="814"/>
      <c r="S106" s="232"/>
      <c r="T106" s="237"/>
      <c r="U106" s="237"/>
      <c r="V106" s="237"/>
      <c r="W106" s="232"/>
      <c r="X106" s="260"/>
      <c r="Y106" s="260"/>
      <c r="Z106" s="260"/>
      <c r="AA106" s="260"/>
      <c r="AB106" s="814"/>
      <c r="AC106" s="829"/>
      <c r="AD106" s="46">
        <f t="shared" si="89"/>
        <v>0</v>
      </c>
      <c r="AE106" s="46">
        <f t="shared" si="89"/>
        <v>0</v>
      </c>
      <c r="AF106" s="46">
        <f t="shared" si="89"/>
        <v>0</v>
      </c>
      <c r="AG106" s="46">
        <f t="shared" si="89"/>
        <v>0</v>
      </c>
      <c r="AH106" s="46">
        <f t="shared" si="89"/>
        <v>0</v>
      </c>
      <c r="AI106" s="46">
        <f t="shared" si="89"/>
        <v>0</v>
      </c>
      <c r="AJ106" s="46">
        <f t="shared" si="89"/>
        <v>0</v>
      </c>
      <c r="AK106" s="814"/>
      <c r="AL106" s="832"/>
      <c r="AM106" s="46">
        <f t="shared" si="96"/>
        <v>0</v>
      </c>
      <c r="AN106" s="49"/>
      <c r="AO106" s="49"/>
      <c r="AP106" s="49"/>
      <c r="AQ106" s="49"/>
      <c r="AR106" s="49"/>
      <c r="AS106" s="49"/>
      <c r="AT106" s="814"/>
      <c r="AU106" s="835"/>
      <c r="AV106" s="46">
        <f t="shared" si="97"/>
        <v>0</v>
      </c>
      <c r="AW106" s="49"/>
      <c r="AX106" s="49"/>
      <c r="AY106" s="49"/>
      <c r="AZ106" s="49"/>
      <c r="BA106" s="49"/>
      <c r="BB106" s="49"/>
      <c r="BC106" s="814"/>
      <c r="BD106" s="811"/>
      <c r="BE106" s="46">
        <f t="shared" si="98"/>
        <v>0</v>
      </c>
      <c r="BF106" s="49"/>
      <c r="BG106" s="49"/>
      <c r="BH106" s="49"/>
      <c r="BI106" s="49"/>
      <c r="BJ106" s="49"/>
      <c r="BK106" s="49"/>
      <c r="BL106" s="814"/>
      <c r="BM106" s="817"/>
      <c r="BN106" s="46">
        <f t="shared" si="99"/>
        <v>0</v>
      </c>
      <c r="BO106" s="49"/>
      <c r="BP106" s="49"/>
      <c r="BQ106" s="49"/>
      <c r="BR106" s="49"/>
      <c r="BS106" s="49"/>
      <c r="BT106" s="49"/>
      <c r="BU106" s="824"/>
      <c r="BV106" s="825"/>
      <c r="BW106" s="825"/>
      <c r="BX106" s="825"/>
      <c r="BY106" s="825"/>
      <c r="BZ106" s="825"/>
      <c r="CA106" s="825"/>
      <c r="CB106" s="825"/>
      <c r="CC106" s="826"/>
    </row>
    <row r="107" spans="1:81" s="58" customFormat="1" ht="40.200000000000003" customHeight="1" thickTop="1" x14ac:dyDescent="0.3">
      <c r="A107" s="34"/>
      <c r="B107" s="907"/>
      <c r="C107" s="868" t="s">
        <v>1172</v>
      </c>
      <c r="D107" s="871"/>
      <c r="E107" s="851"/>
      <c r="F107" s="851"/>
      <c r="G107" s="851"/>
      <c r="H107" s="851"/>
      <c r="I107" s="851"/>
      <c r="J107" s="812">
        <v>744</v>
      </c>
      <c r="K107" s="854" t="str">
        <f>+[19]Metas!K857</f>
        <v>Red de comunicación en el Departamento fortalecida</v>
      </c>
      <c r="L107" s="857">
        <v>1</v>
      </c>
      <c r="M107" s="860">
        <f t="shared" ref="M107" si="147">SUM(N107:Q107)</f>
        <v>1</v>
      </c>
      <c r="N107" s="836"/>
      <c r="O107" s="839"/>
      <c r="P107" s="863">
        <v>1</v>
      </c>
      <c r="Q107" s="866"/>
      <c r="R107" s="812">
        <f>+$J107</f>
        <v>744</v>
      </c>
      <c r="S107" s="622" t="s">
        <v>7694</v>
      </c>
      <c r="T107" s="235" t="s">
        <v>3821</v>
      </c>
      <c r="U107" s="235" t="s">
        <v>3826</v>
      </c>
      <c r="V107" s="235" t="s">
        <v>3830</v>
      </c>
      <c r="W107" s="231" t="s">
        <v>7695</v>
      </c>
      <c r="X107" s="256">
        <v>44743</v>
      </c>
      <c r="Y107" s="256">
        <v>44926</v>
      </c>
      <c r="Z107" s="256"/>
      <c r="AA107" s="256"/>
      <c r="AB107" s="812">
        <f t="shared" si="131"/>
        <v>744</v>
      </c>
      <c r="AC107" s="827">
        <f t="shared" ref="AC107" si="148">+L107</f>
        <v>1</v>
      </c>
      <c r="AD107" s="999">
        <f t="shared" si="89"/>
        <v>210</v>
      </c>
      <c r="AE107" s="999">
        <f t="shared" si="89"/>
        <v>30</v>
      </c>
      <c r="AF107" s="44">
        <f t="shared" si="89"/>
        <v>0</v>
      </c>
      <c r="AG107" s="44">
        <f t="shared" si="89"/>
        <v>0</v>
      </c>
      <c r="AH107" s="44">
        <f t="shared" si="89"/>
        <v>0</v>
      </c>
      <c r="AI107" s="999">
        <f t="shared" si="89"/>
        <v>100</v>
      </c>
      <c r="AJ107" s="999">
        <f t="shared" si="89"/>
        <v>80</v>
      </c>
      <c r="AK107" s="812">
        <f t="shared" si="133"/>
        <v>744</v>
      </c>
      <c r="AL107" s="830">
        <f t="shared" ref="AL107" si="149">+N107</f>
        <v>0</v>
      </c>
      <c r="AM107" s="44">
        <f t="shared" si="96"/>
        <v>0</v>
      </c>
      <c r="AN107" s="47"/>
      <c r="AO107" s="47"/>
      <c r="AP107" s="47"/>
      <c r="AQ107" s="47"/>
      <c r="AR107" s="47"/>
      <c r="AS107" s="47"/>
      <c r="AT107" s="812">
        <f t="shared" si="135"/>
        <v>744</v>
      </c>
      <c r="AU107" s="833">
        <f t="shared" ref="AU107" si="150">+O107</f>
        <v>0</v>
      </c>
      <c r="AV107" s="44">
        <f t="shared" si="97"/>
        <v>0</v>
      </c>
      <c r="AW107" s="47"/>
      <c r="AX107" s="47"/>
      <c r="AY107" s="47"/>
      <c r="AZ107" s="47"/>
      <c r="BA107" s="47"/>
      <c r="BB107" s="47"/>
      <c r="BC107" s="812">
        <f t="shared" si="137"/>
        <v>744</v>
      </c>
      <c r="BD107" s="809">
        <f t="shared" ref="BD107" si="151">+P107</f>
        <v>1</v>
      </c>
      <c r="BE107" s="44">
        <f t="shared" si="98"/>
        <v>210</v>
      </c>
      <c r="BF107" s="47">
        <v>30</v>
      </c>
      <c r="BG107" s="47"/>
      <c r="BH107" s="47"/>
      <c r="BI107" s="47"/>
      <c r="BJ107" s="47">
        <v>100</v>
      </c>
      <c r="BK107" s="47">
        <v>80</v>
      </c>
      <c r="BL107" s="812">
        <f t="shared" si="139"/>
        <v>744</v>
      </c>
      <c r="BM107" s="815">
        <f t="shared" ref="BM107" si="152">+Q107</f>
        <v>0</v>
      </c>
      <c r="BN107" s="44">
        <f t="shared" si="99"/>
        <v>0</v>
      </c>
      <c r="BO107" s="47"/>
      <c r="BP107" s="47"/>
      <c r="BQ107" s="47"/>
      <c r="BR107" s="47"/>
      <c r="BS107" s="47"/>
      <c r="BT107" s="47"/>
      <c r="BU107" s="818"/>
      <c r="BV107" s="819"/>
      <c r="BW107" s="819"/>
      <c r="BX107" s="819"/>
      <c r="BY107" s="819"/>
      <c r="BZ107" s="819"/>
      <c r="CA107" s="819"/>
      <c r="CB107" s="819"/>
      <c r="CC107" s="820"/>
    </row>
    <row r="108" spans="1:81" s="58" customFormat="1" ht="40.200000000000003" customHeight="1" x14ac:dyDescent="0.3">
      <c r="A108" s="34"/>
      <c r="B108" s="907"/>
      <c r="C108" s="869"/>
      <c r="D108" s="872"/>
      <c r="E108" s="852"/>
      <c r="F108" s="852"/>
      <c r="G108" s="852"/>
      <c r="H108" s="852"/>
      <c r="I108" s="852"/>
      <c r="J108" s="813"/>
      <c r="K108" s="855"/>
      <c r="L108" s="858"/>
      <c r="M108" s="861"/>
      <c r="N108" s="837"/>
      <c r="O108" s="840"/>
      <c r="P108" s="864"/>
      <c r="Q108" s="867"/>
      <c r="R108" s="813"/>
      <c r="S108" s="713" t="s">
        <v>7696</v>
      </c>
      <c r="T108" s="236" t="s">
        <v>3821</v>
      </c>
      <c r="U108" s="236" t="s">
        <v>3827</v>
      </c>
      <c r="V108" s="236" t="s">
        <v>3830</v>
      </c>
      <c r="W108" s="261" t="s">
        <v>7697</v>
      </c>
      <c r="X108" s="259">
        <v>44743</v>
      </c>
      <c r="Y108" s="259">
        <v>44834</v>
      </c>
      <c r="Z108" s="31"/>
      <c r="AA108" s="31"/>
      <c r="AB108" s="813"/>
      <c r="AC108" s="828"/>
      <c r="AD108" s="1000"/>
      <c r="AE108" s="1000"/>
      <c r="AF108" s="51">
        <f t="shared" si="89"/>
        <v>0</v>
      </c>
      <c r="AG108" s="51">
        <f t="shared" si="89"/>
        <v>0</v>
      </c>
      <c r="AH108" s="51">
        <f t="shared" si="89"/>
        <v>0</v>
      </c>
      <c r="AI108" s="1000"/>
      <c r="AJ108" s="1000"/>
      <c r="AK108" s="813"/>
      <c r="AL108" s="831"/>
      <c r="AM108" s="51">
        <f t="shared" si="96"/>
        <v>0</v>
      </c>
      <c r="AN108" s="257"/>
      <c r="AO108" s="257"/>
      <c r="AP108" s="257"/>
      <c r="AQ108" s="257"/>
      <c r="AR108" s="257"/>
      <c r="AS108" s="257"/>
      <c r="AT108" s="813"/>
      <c r="AU108" s="834"/>
      <c r="AV108" s="51">
        <f t="shared" si="97"/>
        <v>0</v>
      </c>
      <c r="AW108" s="257"/>
      <c r="AX108" s="257"/>
      <c r="AY108" s="257"/>
      <c r="AZ108" s="257"/>
      <c r="BA108" s="257"/>
      <c r="BB108" s="257"/>
      <c r="BC108" s="813"/>
      <c r="BD108" s="810"/>
      <c r="BE108" s="51">
        <f t="shared" si="98"/>
        <v>0</v>
      </c>
      <c r="BF108" s="257"/>
      <c r="BG108" s="257"/>
      <c r="BH108" s="257"/>
      <c r="BI108" s="257"/>
      <c r="BJ108" s="257"/>
      <c r="BK108" s="257"/>
      <c r="BL108" s="813"/>
      <c r="BM108" s="816"/>
      <c r="BN108" s="51">
        <f t="shared" si="99"/>
        <v>0</v>
      </c>
      <c r="BO108" s="257"/>
      <c r="BP108" s="257"/>
      <c r="BQ108" s="257"/>
      <c r="BR108" s="257"/>
      <c r="BS108" s="257"/>
      <c r="BT108" s="257"/>
      <c r="BU108" s="821"/>
      <c r="BV108" s="822"/>
      <c r="BW108" s="822"/>
      <c r="BX108" s="822"/>
      <c r="BY108" s="822"/>
      <c r="BZ108" s="822"/>
      <c r="CA108" s="822"/>
      <c r="CB108" s="822"/>
      <c r="CC108" s="823"/>
    </row>
    <row r="109" spans="1:81" s="58" customFormat="1" ht="40.200000000000003" customHeight="1" x14ac:dyDescent="0.3">
      <c r="A109" s="34"/>
      <c r="B109" s="907"/>
      <c r="C109" s="869"/>
      <c r="D109" s="872"/>
      <c r="E109" s="852"/>
      <c r="F109" s="852"/>
      <c r="G109" s="852"/>
      <c r="H109" s="852"/>
      <c r="I109" s="852"/>
      <c r="J109" s="813"/>
      <c r="K109" s="855"/>
      <c r="L109" s="858"/>
      <c r="M109" s="861"/>
      <c r="N109" s="837"/>
      <c r="O109" s="840"/>
      <c r="P109" s="864"/>
      <c r="Q109" s="867"/>
      <c r="R109" s="813"/>
      <c r="S109" s="39"/>
      <c r="T109" s="236"/>
      <c r="U109" s="236"/>
      <c r="V109" s="236"/>
      <c r="W109" s="39"/>
      <c r="X109" s="31"/>
      <c r="Y109" s="31"/>
      <c r="Z109" s="31"/>
      <c r="AA109" s="31"/>
      <c r="AB109" s="813"/>
      <c r="AC109" s="828"/>
      <c r="AD109" s="1000"/>
      <c r="AE109" s="1000"/>
      <c r="AF109" s="51">
        <f t="shared" si="89"/>
        <v>0</v>
      </c>
      <c r="AG109" s="51">
        <f t="shared" si="89"/>
        <v>0</v>
      </c>
      <c r="AH109" s="51">
        <f t="shared" si="89"/>
        <v>0</v>
      </c>
      <c r="AI109" s="1000"/>
      <c r="AJ109" s="1000"/>
      <c r="AK109" s="813"/>
      <c r="AL109" s="831"/>
      <c r="AM109" s="51">
        <f t="shared" si="96"/>
        <v>0</v>
      </c>
      <c r="AN109" s="257"/>
      <c r="AO109" s="257"/>
      <c r="AP109" s="257"/>
      <c r="AQ109" s="257"/>
      <c r="AR109" s="257"/>
      <c r="AS109" s="257"/>
      <c r="AT109" s="813"/>
      <c r="AU109" s="834"/>
      <c r="AV109" s="51">
        <f t="shared" si="97"/>
        <v>0</v>
      </c>
      <c r="AW109" s="257"/>
      <c r="AX109" s="257"/>
      <c r="AY109" s="257"/>
      <c r="AZ109" s="257"/>
      <c r="BA109" s="257"/>
      <c r="BB109" s="257"/>
      <c r="BC109" s="813"/>
      <c r="BD109" s="810"/>
      <c r="BE109" s="51">
        <f t="shared" si="98"/>
        <v>0</v>
      </c>
      <c r="BF109" s="257"/>
      <c r="BG109" s="257"/>
      <c r="BH109" s="257"/>
      <c r="BI109" s="257"/>
      <c r="BJ109" s="257"/>
      <c r="BK109" s="257"/>
      <c r="BL109" s="813"/>
      <c r="BM109" s="816"/>
      <c r="BN109" s="51">
        <f t="shared" si="99"/>
        <v>0</v>
      </c>
      <c r="BO109" s="257"/>
      <c r="BP109" s="257"/>
      <c r="BQ109" s="257"/>
      <c r="BR109" s="257"/>
      <c r="BS109" s="257"/>
      <c r="BT109" s="257"/>
      <c r="BU109" s="821"/>
      <c r="BV109" s="822"/>
      <c r="BW109" s="822"/>
      <c r="BX109" s="822"/>
      <c r="BY109" s="822"/>
      <c r="BZ109" s="822"/>
      <c r="CA109" s="822"/>
      <c r="CB109" s="822"/>
      <c r="CC109" s="823"/>
    </row>
    <row r="110" spans="1:81" s="58" customFormat="1" ht="40.200000000000003" customHeight="1" thickBot="1" x14ac:dyDescent="0.35">
      <c r="A110" s="34"/>
      <c r="B110" s="907"/>
      <c r="C110" s="869"/>
      <c r="D110" s="873"/>
      <c r="E110" s="853"/>
      <c r="F110" s="853"/>
      <c r="G110" s="853"/>
      <c r="H110" s="853"/>
      <c r="I110" s="853"/>
      <c r="J110" s="814"/>
      <c r="K110" s="856"/>
      <c r="L110" s="859"/>
      <c r="M110" s="862"/>
      <c r="N110" s="838"/>
      <c r="O110" s="841"/>
      <c r="P110" s="865"/>
      <c r="Q110" s="874"/>
      <c r="R110" s="814"/>
      <c r="S110" s="232"/>
      <c r="T110" s="237"/>
      <c r="U110" s="237"/>
      <c r="V110" s="237"/>
      <c r="W110" s="232"/>
      <c r="X110" s="260"/>
      <c r="Y110" s="260"/>
      <c r="Z110" s="260"/>
      <c r="AA110" s="260"/>
      <c r="AB110" s="814"/>
      <c r="AC110" s="829"/>
      <c r="AD110" s="1001"/>
      <c r="AE110" s="1001"/>
      <c r="AF110" s="46">
        <f t="shared" si="89"/>
        <v>0</v>
      </c>
      <c r="AG110" s="46">
        <f t="shared" si="89"/>
        <v>0</v>
      </c>
      <c r="AH110" s="46">
        <f t="shared" si="89"/>
        <v>0</v>
      </c>
      <c r="AI110" s="1001"/>
      <c r="AJ110" s="1001"/>
      <c r="AK110" s="814"/>
      <c r="AL110" s="832"/>
      <c r="AM110" s="46">
        <f t="shared" si="96"/>
        <v>0</v>
      </c>
      <c r="AN110" s="49"/>
      <c r="AO110" s="49"/>
      <c r="AP110" s="49"/>
      <c r="AQ110" s="49"/>
      <c r="AR110" s="49"/>
      <c r="AS110" s="49"/>
      <c r="AT110" s="814"/>
      <c r="AU110" s="835"/>
      <c r="AV110" s="46">
        <f t="shared" si="97"/>
        <v>0</v>
      </c>
      <c r="AW110" s="49"/>
      <c r="AX110" s="49"/>
      <c r="AY110" s="49"/>
      <c r="AZ110" s="49"/>
      <c r="BA110" s="49"/>
      <c r="BB110" s="49"/>
      <c r="BC110" s="814"/>
      <c r="BD110" s="811"/>
      <c r="BE110" s="46">
        <f t="shared" si="98"/>
        <v>0</v>
      </c>
      <c r="BF110" s="49"/>
      <c r="BG110" s="49"/>
      <c r="BH110" s="49"/>
      <c r="BI110" s="49"/>
      <c r="BJ110" s="49"/>
      <c r="BK110" s="49"/>
      <c r="BL110" s="814"/>
      <c r="BM110" s="817"/>
      <c r="BN110" s="46">
        <f t="shared" si="99"/>
        <v>0</v>
      </c>
      <c r="BO110" s="49"/>
      <c r="BP110" s="49"/>
      <c r="BQ110" s="49"/>
      <c r="BR110" s="49"/>
      <c r="BS110" s="49"/>
      <c r="BT110" s="49"/>
      <c r="BU110" s="824"/>
      <c r="BV110" s="825"/>
      <c r="BW110" s="825"/>
      <c r="BX110" s="825"/>
      <c r="BY110" s="825"/>
      <c r="BZ110" s="825"/>
      <c r="CA110" s="825"/>
      <c r="CB110" s="825"/>
      <c r="CC110" s="826"/>
    </row>
    <row r="111" spans="1:81" s="58" customFormat="1" ht="40.200000000000003" customHeight="1" thickTop="1" x14ac:dyDescent="0.3">
      <c r="A111" s="34"/>
      <c r="B111" s="907"/>
      <c r="C111" s="869"/>
      <c r="D111" s="871"/>
      <c r="E111" s="851"/>
      <c r="F111" s="851"/>
      <c r="G111" s="851"/>
      <c r="H111" s="851"/>
      <c r="I111" s="851"/>
      <c r="J111" s="812">
        <v>745</v>
      </c>
      <c r="K111" s="854" t="str">
        <f>+[19]Metas!K858</f>
        <v>Dotación del Centro Logístico Humanitario</v>
      </c>
      <c r="L111" s="857"/>
      <c r="M111" s="860">
        <f t="shared" ref="M111" si="153">SUM(N111:Q111)</f>
        <v>0</v>
      </c>
      <c r="N111" s="836"/>
      <c r="O111" s="839"/>
      <c r="P111" s="863"/>
      <c r="Q111" s="866"/>
      <c r="R111" s="812">
        <f>+$J111</f>
        <v>745</v>
      </c>
      <c r="S111" s="354" t="s">
        <v>7693</v>
      </c>
      <c r="T111" s="235"/>
      <c r="U111" s="235"/>
      <c r="V111" s="235"/>
      <c r="W111" s="231"/>
      <c r="X111" s="256"/>
      <c r="Y111" s="256"/>
      <c r="Z111" s="256"/>
      <c r="AA111" s="256"/>
      <c r="AB111" s="812">
        <f t="shared" si="131"/>
        <v>745</v>
      </c>
      <c r="AC111" s="827">
        <f t="shared" ref="AC111" si="154">+L111</f>
        <v>0</v>
      </c>
      <c r="AD111" s="44">
        <f t="shared" si="89"/>
        <v>0</v>
      </c>
      <c r="AE111" s="44">
        <f t="shared" si="89"/>
        <v>0</v>
      </c>
      <c r="AF111" s="44">
        <f t="shared" si="89"/>
        <v>0</v>
      </c>
      <c r="AG111" s="44">
        <f t="shared" si="89"/>
        <v>0</v>
      </c>
      <c r="AH111" s="44">
        <f t="shared" si="89"/>
        <v>0</v>
      </c>
      <c r="AI111" s="44">
        <f t="shared" si="89"/>
        <v>0</v>
      </c>
      <c r="AJ111" s="44">
        <f t="shared" si="89"/>
        <v>0</v>
      </c>
      <c r="AK111" s="812">
        <f t="shared" si="133"/>
        <v>745</v>
      </c>
      <c r="AL111" s="830">
        <f t="shared" ref="AL111" si="155">+N111</f>
        <v>0</v>
      </c>
      <c r="AM111" s="44">
        <f t="shared" si="96"/>
        <v>0</v>
      </c>
      <c r="AN111" s="47"/>
      <c r="AO111" s="47"/>
      <c r="AP111" s="47"/>
      <c r="AQ111" s="47"/>
      <c r="AR111" s="47"/>
      <c r="AS111" s="47"/>
      <c r="AT111" s="812">
        <f t="shared" si="135"/>
        <v>745</v>
      </c>
      <c r="AU111" s="833">
        <f t="shared" ref="AU111" si="156">+O111</f>
        <v>0</v>
      </c>
      <c r="AV111" s="44">
        <f t="shared" si="97"/>
        <v>0</v>
      </c>
      <c r="AW111" s="47"/>
      <c r="AX111" s="47"/>
      <c r="AY111" s="47"/>
      <c r="AZ111" s="47"/>
      <c r="BA111" s="47"/>
      <c r="BB111" s="47"/>
      <c r="BC111" s="812">
        <f t="shared" si="137"/>
        <v>745</v>
      </c>
      <c r="BD111" s="809">
        <f t="shared" ref="BD111" si="157">+P111</f>
        <v>0</v>
      </c>
      <c r="BE111" s="44">
        <f t="shared" si="98"/>
        <v>0</v>
      </c>
      <c r="BF111" s="47"/>
      <c r="BG111" s="47"/>
      <c r="BH111" s="47"/>
      <c r="BI111" s="47"/>
      <c r="BJ111" s="47"/>
      <c r="BK111" s="47"/>
      <c r="BL111" s="812">
        <f t="shared" si="139"/>
        <v>745</v>
      </c>
      <c r="BM111" s="815">
        <f t="shared" ref="BM111" si="158">+Q111</f>
        <v>0</v>
      </c>
      <c r="BN111" s="44">
        <f t="shared" si="99"/>
        <v>0</v>
      </c>
      <c r="BO111" s="47"/>
      <c r="BP111" s="47"/>
      <c r="BQ111" s="47"/>
      <c r="BR111" s="47"/>
      <c r="BS111" s="47"/>
      <c r="BT111" s="47"/>
      <c r="BU111" s="818"/>
      <c r="BV111" s="819"/>
      <c r="BW111" s="819"/>
      <c r="BX111" s="819"/>
      <c r="BY111" s="819"/>
      <c r="BZ111" s="819"/>
      <c r="CA111" s="819"/>
      <c r="CB111" s="819"/>
      <c r="CC111" s="820"/>
    </row>
    <row r="112" spans="1:81" s="58" customFormat="1" ht="40.200000000000003" customHeight="1" x14ac:dyDescent="0.3">
      <c r="A112" s="34"/>
      <c r="B112" s="907"/>
      <c r="C112" s="869"/>
      <c r="D112" s="872"/>
      <c r="E112" s="852"/>
      <c r="F112" s="852"/>
      <c r="G112" s="852"/>
      <c r="H112" s="852"/>
      <c r="I112" s="852"/>
      <c r="J112" s="813"/>
      <c r="K112" s="855"/>
      <c r="L112" s="858"/>
      <c r="M112" s="861"/>
      <c r="N112" s="837"/>
      <c r="O112" s="840"/>
      <c r="P112" s="864"/>
      <c r="Q112" s="867"/>
      <c r="R112" s="813"/>
      <c r="S112" s="39"/>
      <c r="T112" s="236"/>
      <c r="U112" s="236"/>
      <c r="V112" s="236"/>
      <c r="W112" s="39"/>
      <c r="X112" s="31"/>
      <c r="Y112" s="31"/>
      <c r="Z112" s="31"/>
      <c r="AA112" s="31"/>
      <c r="AB112" s="813"/>
      <c r="AC112" s="828"/>
      <c r="AD112" s="51">
        <f t="shared" si="89"/>
        <v>0</v>
      </c>
      <c r="AE112" s="51">
        <f t="shared" si="89"/>
        <v>0</v>
      </c>
      <c r="AF112" s="51">
        <f t="shared" si="89"/>
        <v>0</v>
      </c>
      <c r="AG112" s="51">
        <f t="shared" si="89"/>
        <v>0</v>
      </c>
      <c r="AH112" s="51">
        <f t="shared" si="89"/>
        <v>0</v>
      </c>
      <c r="AI112" s="51">
        <f t="shared" si="89"/>
        <v>0</v>
      </c>
      <c r="AJ112" s="51">
        <f t="shared" si="89"/>
        <v>0</v>
      </c>
      <c r="AK112" s="813"/>
      <c r="AL112" s="831"/>
      <c r="AM112" s="51">
        <f t="shared" si="96"/>
        <v>0</v>
      </c>
      <c r="AN112" s="257"/>
      <c r="AO112" s="257"/>
      <c r="AP112" s="257"/>
      <c r="AQ112" s="257"/>
      <c r="AR112" s="257"/>
      <c r="AS112" s="257"/>
      <c r="AT112" s="813"/>
      <c r="AU112" s="834"/>
      <c r="AV112" s="51">
        <f t="shared" si="97"/>
        <v>0</v>
      </c>
      <c r="AW112" s="257"/>
      <c r="AX112" s="257"/>
      <c r="AY112" s="257"/>
      <c r="AZ112" s="257"/>
      <c r="BA112" s="257"/>
      <c r="BB112" s="257"/>
      <c r="BC112" s="813"/>
      <c r="BD112" s="810"/>
      <c r="BE112" s="51">
        <f t="shared" si="98"/>
        <v>0</v>
      </c>
      <c r="BF112" s="257"/>
      <c r="BG112" s="257"/>
      <c r="BH112" s="257"/>
      <c r="BI112" s="257"/>
      <c r="BJ112" s="257"/>
      <c r="BK112" s="257"/>
      <c r="BL112" s="813"/>
      <c r="BM112" s="816"/>
      <c r="BN112" s="51">
        <f t="shared" si="99"/>
        <v>0</v>
      </c>
      <c r="BO112" s="257"/>
      <c r="BP112" s="257"/>
      <c r="BQ112" s="257"/>
      <c r="BR112" s="257"/>
      <c r="BS112" s="257"/>
      <c r="BT112" s="257"/>
      <c r="BU112" s="821"/>
      <c r="BV112" s="822"/>
      <c r="BW112" s="822"/>
      <c r="BX112" s="822"/>
      <c r="BY112" s="822"/>
      <c r="BZ112" s="822"/>
      <c r="CA112" s="822"/>
      <c r="CB112" s="822"/>
      <c r="CC112" s="823"/>
    </row>
    <row r="113" spans="1:81" s="58" customFormat="1" ht="40.200000000000003" customHeight="1" x14ac:dyDescent="0.3">
      <c r="A113" s="34"/>
      <c r="B113" s="907"/>
      <c r="C113" s="869"/>
      <c r="D113" s="872"/>
      <c r="E113" s="852"/>
      <c r="F113" s="852"/>
      <c r="G113" s="852"/>
      <c r="H113" s="852"/>
      <c r="I113" s="852"/>
      <c r="J113" s="813"/>
      <c r="K113" s="855"/>
      <c r="L113" s="858"/>
      <c r="M113" s="861"/>
      <c r="N113" s="837"/>
      <c r="O113" s="840"/>
      <c r="P113" s="864"/>
      <c r="Q113" s="867"/>
      <c r="R113" s="813"/>
      <c r="S113" s="39"/>
      <c r="T113" s="236"/>
      <c r="U113" s="236"/>
      <c r="V113" s="236"/>
      <c r="W113" s="39"/>
      <c r="X113" s="31"/>
      <c r="Y113" s="31"/>
      <c r="Z113" s="31"/>
      <c r="AA113" s="31"/>
      <c r="AB113" s="813"/>
      <c r="AC113" s="828"/>
      <c r="AD113" s="51">
        <f t="shared" si="89"/>
        <v>0</v>
      </c>
      <c r="AE113" s="51">
        <f t="shared" si="89"/>
        <v>0</v>
      </c>
      <c r="AF113" s="51">
        <f t="shared" si="89"/>
        <v>0</v>
      </c>
      <c r="AG113" s="51">
        <f t="shared" si="89"/>
        <v>0</v>
      </c>
      <c r="AH113" s="51">
        <f t="shared" si="89"/>
        <v>0</v>
      </c>
      <c r="AI113" s="51">
        <f t="shared" si="89"/>
        <v>0</v>
      </c>
      <c r="AJ113" s="51">
        <f t="shared" si="89"/>
        <v>0</v>
      </c>
      <c r="AK113" s="813"/>
      <c r="AL113" s="831"/>
      <c r="AM113" s="51">
        <f t="shared" si="96"/>
        <v>0</v>
      </c>
      <c r="AN113" s="257"/>
      <c r="AO113" s="257"/>
      <c r="AP113" s="257"/>
      <c r="AQ113" s="257"/>
      <c r="AR113" s="257"/>
      <c r="AS113" s="257"/>
      <c r="AT113" s="813"/>
      <c r="AU113" s="834"/>
      <c r="AV113" s="51">
        <f t="shared" si="97"/>
        <v>0</v>
      </c>
      <c r="AW113" s="257"/>
      <c r="AX113" s="257"/>
      <c r="AY113" s="257"/>
      <c r="AZ113" s="257"/>
      <c r="BA113" s="257"/>
      <c r="BB113" s="257"/>
      <c r="BC113" s="813"/>
      <c r="BD113" s="810"/>
      <c r="BE113" s="51">
        <f t="shared" si="98"/>
        <v>0</v>
      </c>
      <c r="BF113" s="257"/>
      <c r="BG113" s="257"/>
      <c r="BH113" s="257"/>
      <c r="BI113" s="257"/>
      <c r="BJ113" s="257"/>
      <c r="BK113" s="257"/>
      <c r="BL113" s="813"/>
      <c r="BM113" s="816"/>
      <c r="BN113" s="51">
        <f t="shared" si="99"/>
        <v>0</v>
      </c>
      <c r="BO113" s="257"/>
      <c r="BP113" s="257"/>
      <c r="BQ113" s="257"/>
      <c r="BR113" s="257"/>
      <c r="BS113" s="257"/>
      <c r="BT113" s="257"/>
      <c r="BU113" s="821"/>
      <c r="BV113" s="822"/>
      <c r="BW113" s="822"/>
      <c r="BX113" s="822"/>
      <c r="BY113" s="822"/>
      <c r="BZ113" s="822"/>
      <c r="CA113" s="822"/>
      <c r="CB113" s="822"/>
      <c r="CC113" s="823"/>
    </row>
    <row r="114" spans="1:81" s="58" customFormat="1" ht="40.200000000000003" customHeight="1" thickBot="1" x14ac:dyDescent="0.35">
      <c r="A114" s="34"/>
      <c r="B114" s="907"/>
      <c r="C114" s="869"/>
      <c r="D114" s="873"/>
      <c r="E114" s="853"/>
      <c r="F114" s="853"/>
      <c r="G114" s="853"/>
      <c r="H114" s="853"/>
      <c r="I114" s="853"/>
      <c r="J114" s="814"/>
      <c r="K114" s="856"/>
      <c r="L114" s="859"/>
      <c r="M114" s="862"/>
      <c r="N114" s="838"/>
      <c r="O114" s="841"/>
      <c r="P114" s="865"/>
      <c r="Q114" s="874"/>
      <c r="R114" s="814"/>
      <c r="S114" s="232"/>
      <c r="T114" s="237"/>
      <c r="U114" s="237"/>
      <c r="V114" s="237"/>
      <c r="W114" s="232"/>
      <c r="X114" s="260"/>
      <c r="Y114" s="260"/>
      <c r="Z114" s="260"/>
      <c r="AA114" s="260"/>
      <c r="AB114" s="814"/>
      <c r="AC114" s="829"/>
      <c r="AD114" s="46">
        <f t="shared" si="89"/>
        <v>0</v>
      </c>
      <c r="AE114" s="46">
        <f t="shared" si="89"/>
        <v>0</v>
      </c>
      <c r="AF114" s="46">
        <f t="shared" si="89"/>
        <v>0</v>
      </c>
      <c r="AG114" s="46">
        <f t="shared" si="89"/>
        <v>0</v>
      </c>
      <c r="AH114" s="46">
        <f t="shared" si="89"/>
        <v>0</v>
      </c>
      <c r="AI114" s="46">
        <f t="shared" si="89"/>
        <v>0</v>
      </c>
      <c r="AJ114" s="46">
        <f t="shared" si="89"/>
        <v>0</v>
      </c>
      <c r="AK114" s="814"/>
      <c r="AL114" s="832"/>
      <c r="AM114" s="46">
        <f t="shared" si="96"/>
        <v>0</v>
      </c>
      <c r="AN114" s="49"/>
      <c r="AO114" s="49"/>
      <c r="AP114" s="49"/>
      <c r="AQ114" s="49"/>
      <c r="AR114" s="49"/>
      <c r="AS114" s="49"/>
      <c r="AT114" s="814"/>
      <c r="AU114" s="835"/>
      <c r="AV114" s="46">
        <f t="shared" si="97"/>
        <v>0</v>
      </c>
      <c r="AW114" s="49"/>
      <c r="AX114" s="49"/>
      <c r="AY114" s="49"/>
      <c r="AZ114" s="49"/>
      <c r="BA114" s="49"/>
      <c r="BB114" s="49"/>
      <c r="BC114" s="814"/>
      <c r="BD114" s="811"/>
      <c r="BE114" s="46">
        <f t="shared" si="98"/>
        <v>0</v>
      </c>
      <c r="BF114" s="49"/>
      <c r="BG114" s="49"/>
      <c r="BH114" s="49"/>
      <c r="BI114" s="49"/>
      <c r="BJ114" s="49"/>
      <c r="BK114" s="49"/>
      <c r="BL114" s="814"/>
      <c r="BM114" s="817"/>
      <c r="BN114" s="46">
        <f t="shared" si="99"/>
        <v>0</v>
      </c>
      <c r="BO114" s="49"/>
      <c r="BP114" s="49"/>
      <c r="BQ114" s="49"/>
      <c r="BR114" s="49"/>
      <c r="BS114" s="49"/>
      <c r="BT114" s="49"/>
      <c r="BU114" s="824"/>
      <c r="BV114" s="825"/>
      <c r="BW114" s="825"/>
      <c r="BX114" s="825"/>
      <c r="BY114" s="825"/>
      <c r="BZ114" s="825"/>
      <c r="CA114" s="825"/>
      <c r="CB114" s="825"/>
      <c r="CC114" s="826"/>
    </row>
    <row r="115" spans="1:81" s="58" customFormat="1" ht="40.200000000000003" customHeight="1" thickTop="1" x14ac:dyDescent="0.3">
      <c r="A115" s="34"/>
      <c r="B115" s="907"/>
      <c r="C115" s="869"/>
      <c r="D115" s="871"/>
      <c r="E115" s="851"/>
      <c r="F115" s="851"/>
      <c r="G115" s="851"/>
      <c r="H115" s="851"/>
      <c r="I115" s="851"/>
      <c r="J115" s="812">
        <v>746</v>
      </c>
      <c r="K115" s="854" t="str">
        <f>+[19]Metas!K859</f>
        <v>Construcción y Dotación del Centro Logístico Humanitario para el Catatumbo.</v>
      </c>
      <c r="L115" s="857">
        <v>1</v>
      </c>
      <c r="M115" s="860">
        <f>SUM(N115:Q115)</f>
        <v>1</v>
      </c>
      <c r="N115" s="836"/>
      <c r="O115" s="839"/>
      <c r="P115" s="863">
        <v>1</v>
      </c>
      <c r="Q115" s="866"/>
      <c r="R115" s="812">
        <f>+$J115</f>
        <v>746</v>
      </c>
      <c r="S115" s="354" t="s">
        <v>7641</v>
      </c>
      <c r="T115" s="235" t="s">
        <v>3821</v>
      </c>
      <c r="U115" s="235" t="s">
        <v>3827</v>
      </c>
      <c r="V115" s="235" t="s">
        <v>3830</v>
      </c>
      <c r="W115" s="231" t="s">
        <v>7634</v>
      </c>
      <c r="X115" s="259">
        <v>44958</v>
      </c>
      <c r="Y115" s="259">
        <v>45290</v>
      </c>
      <c r="Z115" s="256"/>
      <c r="AA115" s="256"/>
      <c r="AB115" s="812">
        <f t="shared" ref="AB115" si="159">+$J115</f>
        <v>746</v>
      </c>
      <c r="AC115" s="827">
        <f t="shared" ref="AC115" si="160">+L115</f>
        <v>1</v>
      </c>
      <c r="AD115" s="999">
        <f t="shared" si="89"/>
        <v>2180</v>
      </c>
      <c r="AE115" s="999">
        <f t="shared" si="89"/>
        <v>100</v>
      </c>
      <c r="AF115" s="44">
        <f t="shared" si="89"/>
        <v>0</v>
      </c>
      <c r="AG115" s="44">
        <f t="shared" si="89"/>
        <v>0</v>
      </c>
      <c r="AH115" s="44">
        <f t="shared" si="89"/>
        <v>0</v>
      </c>
      <c r="AI115" s="999">
        <f t="shared" si="89"/>
        <v>2000</v>
      </c>
      <c r="AJ115" s="999">
        <f t="shared" si="89"/>
        <v>80</v>
      </c>
      <c r="AK115" s="812">
        <f t="shared" ref="AK115" si="161">+$J115</f>
        <v>746</v>
      </c>
      <c r="AL115" s="830">
        <f>+N115</f>
        <v>0</v>
      </c>
      <c r="AM115" s="44">
        <f t="shared" si="96"/>
        <v>0</v>
      </c>
      <c r="AN115" s="47"/>
      <c r="AO115" s="47"/>
      <c r="AP115" s="47"/>
      <c r="AQ115" s="47"/>
      <c r="AR115" s="47"/>
      <c r="AS115" s="47"/>
      <c r="AT115" s="812">
        <f t="shared" ref="AT115" si="162">+$J115</f>
        <v>746</v>
      </c>
      <c r="AU115" s="833">
        <f>+O115</f>
        <v>0</v>
      </c>
      <c r="AV115" s="44">
        <f t="shared" si="97"/>
        <v>0</v>
      </c>
      <c r="AW115" s="47"/>
      <c r="AX115" s="47"/>
      <c r="AY115" s="47"/>
      <c r="AZ115" s="47"/>
      <c r="BA115" s="47"/>
      <c r="BB115" s="47"/>
      <c r="BC115" s="812">
        <f t="shared" ref="BC115" si="163">+$J115</f>
        <v>746</v>
      </c>
      <c r="BD115" s="809">
        <f>+P115</f>
        <v>1</v>
      </c>
      <c r="BE115" s="44">
        <f t="shared" si="98"/>
        <v>2180</v>
      </c>
      <c r="BF115" s="432">
        <v>100</v>
      </c>
      <c r="BG115" s="432"/>
      <c r="BH115" s="432"/>
      <c r="BI115" s="432"/>
      <c r="BJ115" s="432">
        <v>2000</v>
      </c>
      <c r="BK115" s="432">
        <v>80</v>
      </c>
      <c r="BL115" s="812">
        <f t="shared" ref="BL115" si="164">+$J115</f>
        <v>746</v>
      </c>
      <c r="BM115" s="815">
        <f>+Q115</f>
        <v>0</v>
      </c>
      <c r="BN115" s="44">
        <f t="shared" si="99"/>
        <v>0</v>
      </c>
      <c r="BO115" s="47"/>
      <c r="BP115" s="47"/>
      <c r="BQ115" s="47"/>
      <c r="BR115" s="47"/>
      <c r="BS115" s="47"/>
      <c r="BT115" s="47"/>
      <c r="BU115" s="818"/>
      <c r="BV115" s="819"/>
      <c r="BW115" s="819"/>
      <c r="BX115" s="819"/>
      <c r="BY115" s="819"/>
      <c r="BZ115" s="819"/>
      <c r="CA115" s="819"/>
      <c r="CB115" s="819"/>
      <c r="CC115" s="820"/>
    </row>
    <row r="116" spans="1:81" s="58" customFormat="1" ht="40.200000000000003" customHeight="1" x14ac:dyDescent="0.3">
      <c r="A116" s="34"/>
      <c r="B116" s="907"/>
      <c r="C116" s="869"/>
      <c r="D116" s="872"/>
      <c r="E116" s="852"/>
      <c r="F116" s="852"/>
      <c r="G116" s="852"/>
      <c r="H116" s="852"/>
      <c r="I116" s="852"/>
      <c r="J116" s="813"/>
      <c r="K116" s="855"/>
      <c r="L116" s="858"/>
      <c r="M116" s="861"/>
      <c r="N116" s="837"/>
      <c r="O116" s="840"/>
      <c r="P116" s="864"/>
      <c r="Q116" s="867"/>
      <c r="R116" s="813"/>
      <c r="S116" s="560" t="s">
        <v>7698</v>
      </c>
      <c r="T116" s="393" t="s">
        <v>3821</v>
      </c>
      <c r="U116" s="393" t="s">
        <v>3828</v>
      </c>
      <c r="V116" s="393" t="s">
        <v>3830</v>
      </c>
      <c r="W116" s="261" t="s">
        <v>7634</v>
      </c>
      <c r="X116" s="259">
        <v>45108</v>
      </c>
      <c r="Y116" s="259">
        <v>45290</v>
      </c>
      <c r="Z116" s="31"/>
      <c r="AA116" s="31"/>
      <c r="AB116" s="813"/>
      <c r="AC116" s="828"/>
      <c r="AD116" s="1000"/>
      <c r="AE116" s="1000"/>
      <c r="AF116" s="51">
        <f t="shared" si="89"/>
        <v>0</v>
      </c>
      <c r="AG116" s="51">
        <f t="shared" si="89"/>
        <v>0</v>
      </c>
      <c r="AH116" s="51">
        <f t="shared" si="89"/>
        <v>0</v>
      </c>
      <c r="AI116" s="1000"/>
      <c r="AJ116" s="1000"/>
      <c r="AK116" s="813"/>
      <c r="AL116" s="831"/>
      <c r="AM116" s="51">
        <f t="shared" si="96"/>
        <v>0</v>
      </c>
      <c r="AN116" s="257"/>
      <c r="AO116" s="257"/>
      <c r="AP116" s="257"/>
      <c r="AQ116" s="257"/>
      <c r="AR116" s="257"/>
      <c r="AS116" s="257"/>
      <c r="AT116" s="813"/>
      <c r="AU116" s="834"/>
      <c r="AV116" s="51">
        <f t="shared" si="97"/>
        <v>0</v>
      </c>
      <c r="AW116" s="257"/>
      <c r="AX116" s="257"/>
      <c r="AY116" s="257"/>
      <c r="AZ116" s="257"/>
      <c r="BA116" s="257"/>
      <c r="BB116" s="257"/>
      <c r="BC116" s="813"/>
      <c r="BD116" s="810"/>
      <c r="BE116" s="51">
        <f t="shared" si="98"/>
        <v>0</v>
      </c>
      <c r="BF116" s="257"/>
      <c r="BG116" s="257"/>
      <c r="BH116" s="257"/>
      <c r="BI116" s="257"/>
      <c r="BJ116" s="257"/>
      <c r="BK116" s="257"/>
      <c r="BL116" s="813"/>
      <c r="BM116" s="816"/>
      <c r="BN116" s="51">
        <f t="shared" si="99"/>
        <v>0</v>
      </c>
      <c r="BO116" s="257"/>
      <c r="BP116" s="257"/>
      <c r="BQ116" s="257"/>
      <c r="BR116" s="257"/>
      <c r="BS116" s="257"/>
      <c r="BT116" s="257"/>
      <c r="BU116" s="821"/>
      <c r="BV116" s="822"/>
      <c r="BW116" s="822"/>
      <c r="BX116" s="822"/>
      <c r="BY116" s="822"/>
      <c r="BZ116" s="822"/>
      <c r="CA116" s="822"/>
      <c r="CB116" s="822"/>
      <c r="CC116" s="823"/>
    </row>
    <row r="117" spans="1:81" s="58" customFormat="1" ht="40.200000000000003" customHeight="1" x14ac:dyDescent="0.3">
      <c r="A117" s="34"/>
      <c r="B117" s="907"/>
      <c r="C117" s="869"/>
      <c r="D117" s="872"/>
      <c r="E117" s="852"/>
      <c r="F117" s="852"/>
      <c r="G117" s="852"/>
      <c r="H117" s="852"/>
      <c r="I117" s="852"/>
      <c r="J117" s="813"/>
      <c r="K117" s="855"/>
      <c r="L117" s="858"/>
      <c r="M117" s="861"/>
      <c r="N117" s="837"/>
      <c r="O117" s="840"/>
      <c r="P117" s="864"/>
      <c r="Q117" s="867"/>
      <c r="R117" s="813"/>
      <c r="S117" s="355" t="s">
        <v>7699</v>
      </c>
      <c r="T117" s="236" t="s">
        <v>3821</v>
      </c>
      <c r="U117" s="236" t="s">
        <v>3828</v>
      </c>
      <c r="V117" s="236" t="s">
        <v>3830</v>
      </c>
      <c r="W117" s="39" t="s">
        <v>7700</v>
      </c>
      <c r="X117" s="259">
        <v>45260</v>
      </c>
      <c r="Y117" s="259">
        <v>45290</v>
      </c>
      <c r="Z117" s="31"/>
      <c r="AA117" s="31"/>
      <c r="AB117" s="813"/>
      <c r="AC117" s="828"/>
      <c r="AD117" s="1000"/>
      <c r="AE117" s="1000"/>
      <c r="AF117" s="51">
        <f t="shared" si="89"/>
        <v>0</v>
      </c>
      <c r="AG117" s="51">
        <f t="shared" si="89"/>
        <v>0</v>
      </c>
      <c r="AH117" s="51">
        <f t="shared" si="89"/>
        <v>0</v>
      </c>
      <c r="AI117" s="1000"/>
      <c r="AJ117" s="1000"/>
      <c r="AK117" s="813"/>
      <c r="AL117" s="831"/>
      <c r="AM117" s="51">
        <f t="shared" si="96"/>
        <v>0</v>
      </c>
      <c r="AN117" s="257"/>
      <c r="AO117" s="257"/>
      <c r="AP117" s="257"/>
      <c r="AQ117" s="257"/>
      <c r="AR117" s="257"/>
      <c r="AS117" s="257"/>
      <c r="AT117" s="813"/>
      <c r="AU117" s="834"/>
      <c r="AV117" s="51">
        <f t="shared" si="97"/>
        <v>0</v>
      </c>
      <c r="AW117" s="257"/>
      <c r="AX117" s="257"/>
      <c r="AY117" s="257"/>
      <c r="AZ117" s="257"/>
      <c r="BA117" s="257"/>
      <c r="BB117" s="257"/>
      <c r="BC117" s="813"/>
      <c r="BD117" s="810"/>
      <c r="BE117" s="51">
        <f t="shared" si="98"/>
        <v>0</v>
      </c>
      <c r="BF117" s="257"/>
      <c r="BG117" s="257"/>
      <c r="BH117" s="257"/>
      <c r="BI117" s="257"/>
      <c r="BJ117" s="257"/>
      <c r="BK117" s="257"/>
      <c r="BL117" s="813"/>
      <c r="BM117" s="816"/>
      <c r="BN117" s="51">
        <f t="shared" si="99"/>
        <v>0</v>
      </c>
      <c r="BO117" s="257"/>
      <c r="BP117" s="257"/>
      <c r="BQ117" s="257"/>
      <c r="BR117" s="257"/>
      <c r="BS117" s="257"/>
      <c r="BT117" s="257"/>
      <c r="BU117" s="821"/>
      <c r="BV117" s="822"/>
      <c r="BW117" s="822"/>
      <c r="BX117" s="822"/>
      <c r="BY117" s="822"/>
      <c r="BZ117" s="822"/>
      <c r="CA117" s="822"/>
      <c r="CB117" s="822"/>
      <c r="CC117" s="823"/>
    </row>
    <row r="118" spans="1:81" s="58" customFormat="1" ht="40.200000000000003" customHeight="1" thickBot="1" x14ac:dyDescent="0.35">
      <c r="A118" s="34"/>
      <c r="B118" s="907"/>
      <c r="C118" s="870"/>
      <c r="D118" s="873"/>
      <c r="E118" s="853"/>
      <c r="F118" s="853"/>
      <c r="G118" s="853"/>
      <c r="H118" s="853"/>
      <c r="I118" s="853"/>
      <c r="J118" s="814"/>
      <c r="K118" s="856"/>
      <c r="L118" s="859"/>
      <c r="M118" s="862"/>
      <c r="N118" s="838"/>
      <c r="O118" s="841"/>
      <c r="P118" s="865"/>
      <c r="Q118" s="874"/>
      <c r="R118" s="814"/>
      <c r="S118" s="232"/>
      <c r="T118" s="237"/>
      <c r="U118" s="237"/>
      <c r="V118" s="237"/>
      <c r="W118" s="232"/>
      <c r="X118" s="260"/>
      <c r="Y118" s="260"/>
      <c r="Z118" s="260"/>
      <c r="AA118" s="260"/>
      <c r="AB118" s="814"/>
      <c r="AC118" s="829"/>
      <c r="AD118" s="1001"/>
      <c r="AE118" s="1001"/>
      <c r="AF118" s="46">
        <f t="shared" si="89"/>
        <v>0</v>
      </c>
      <c r="AG118" s="46">
        <f t="shared" si="89"/>
        <v>0</v>
      </c>
      <c r="AH118" s="46">
        <f t="shared" si="89"/>
        <v>0</v>
      </c>
      <c r="AI118" s="1001"/>
      <c r="AJ118" s="1001"/>
      <c r="AK118" s="814"/>
      <c r="AL118" s="832"/>
      <c r="AM118" s="46">
        <f t="shared" si="96"/>
        <v>0</v>
      </c>
      <c r="AN118" s="49"/>
      <c r="AO118" s="49"/>
      <c r="AP118" s="49"/>
      <c r="AQ118" s="49"/>
      <c r="AR118" s="49"/>
      <c r="AS118" s="49"/>
      <c r="AT118" s="814"/>
      <c r="AU118" s="835"/>
      <c r="AV118" s="46">
        <f t="shared" si="97"/>
        <v>0</v>
      </c>
      <c r="AW118" s="49"/>
      <c r="AX118" s="49"/>
      <c r="AY118" s="49"/>
      <c r="AZ118" s="49"/>
      <c r="BA118" s="49"/>
      <c r="BB118" s="49"/>
      <c r="BC118" s="814"/>
      <c r="BD118" s="811"/>
      <c r="BE118" s="46">
        <f t="shared" si="98"/>
        <v>0</v>
      </c>
      <c r="BF118" s="49"/>
      <c r="BG118" s="49"/>
      <c r="BH118" s="49"/>
      <c r="BI118" s="49"/>
      <c r="BJ118" s="49"/>
      <c r="BK118" s="49"/>
      <c r="BL118" s="814"/>
      <c r="BM118" s="817"/>
      <c r="BN118" s="46">
        <f t="shared" si="99"/>
        <v>0</v>
      </c>
      <c r="BO118" s="49"/>
      <c r="BP118" s="49"/>
      <c r="BQ118" s="49"/>
      <c r="BR118" s="49"/>
      <c r="BS118" s="49"/>
      <c r="BT118" s="49"/>
      <c r="BU118" s="824"/>
      <c r="BV118" s="825"/>
      <c r="BW118" s="825"/>
      <c r="BX118" s="825"/>
      <c r="BY118" s="825"/>
      <c r="BZ118" s="825"/>
      <c r="CA118" s="825"/>
      <c r="CB118" s="825"/>
      <c r="CC118" s="826"/>
    </row>
    <row r="119" spans="1:81" s="58" customFormat="1" ht="40.200000000000003" customHeight="1" thickTop="1" x14ac:dyDescent="0.3">
      <c r="A119" s="34"/>
      <c r="B119" s="907"/>
      <c r="C119" s="868" t="s">
        <v>1177</v>
      </c>
      <c r="D119" s="871"/>
      <c r="E119" s="851"/>
      <c r="F119" s="851"/>
      <c r="G119" s="851"/>
      <c r="H119" s="851"/>
      <c r="I119" s="851"/>
      <c r="J119" s="812">
        <v>747</v>
      </c>
      <c r="K119" s="854" t="str">
        <f>+[19]Metas!K860</f>
        <v>Obras de rehabilitación y reconstrucción</v>
      </c>
      <c r="L119" s="857">
        <v>1</v>
      </c>
      <c r="M119" s="860">
        <f>SUM(N119:Q119)</f>
        <v>1</v>
      </c>
      <c r="N119" s="836"/>
      <c r="O119" s="839"/>
      <c r="P119" s="863">
        <v>1</v>
      </c>
      <c r="Q119" s="866"/>
      <c r="R119" s="812">
        <f>+$J119</f>
        <v>747</v>
      </c>
      <c r="S119" s="354" t="s">
        <v>7701</v>
      </c>
      <c r="T119" s="235" t="s">
        <v>3821</v>
      </c>
      <c r="U119" s="235" t="s">
        <v>3827</v>
      </c>
      <c r="V119" s="235" t="s">
        <v>3830</v>
      </c>
      <c r="W119" s="231" t="s">
        <v>7634</v>
      </c>
      <c r="X119" s="256">
        <v>44958</v>
      </c>
      <c r="Y119" s="256">
        <v>44834</v>
      </c>
      <c r="Z119" s="256"/>
      <c r="AA119" s="256"/>
      <c r="AB119" s="812">
        <f t="shared" ref="AB119" si="165">+$J119</f>
        <v>747</v>
      </c>
      <c r="AC119" s="827">
        <f t="shared" ref="AC119" si="166">+L119</f>
        <v>1</v>
      </c>
      <c r="AD119" s="999">
        <f t="shared" si="89"/>
        <v>560</v>
      </c>
      <c r="AE119" s="999">
        <f t="shared" ref="AD119:AJ130" si="167">+AN119+AW119+BF119+BO119</f>
        <v>60</v>
      </c>
      <c r="AF119" s="44">
        <f t="shared" si="167"/>
        <v>0</v>
      </c>
      <c r="AG119" s="44">
        <f t="shared" si="167"/>
        <v>0</v>
      </c>
      <c r="AH119" s="44">
        <f t="shared" si="167"/>
        <v>0</v>
      </c>
      <c r="AI119" s="999">
        <f t="shared" si="167"/>
        <v>500</v>
      </c>
      <c r="AJ119" s="44">
        <f t="shared" si="167"/>
        <v>0</v>
      </c>
      <c r="AK119" s="812">
        <f t="shared" ref="AK119" si="168">+$J119</f>
        <v>747</v>
      </c>
      <c r="AL119" s="830">
        <f>+N119</f>
        <v>0</v>
      </c>
      <c r="AM119" s="44">
        <f t="shared" si="96"/>
        <v>0</v>
      </c>
      <c r="AN119" s="47"/>
      <c r="AO119" s="47"/>
      <c r="AP119" s="47"/>
      <c r="AQ119" s="47"/>
      <c r="AR119" s="47"/>
      <c r="AS119" s="47"/>
      <c r="AT119" s="812">
        <f t="shared" ref="AT119" si="169">+$J119</f>
        <v>747</v>
      </c>
      <c r="AU119" s="833">
        <f>+O119</f>
        <v>0</v>
      </c>
      <c r="AV119" s="44">
        <f t="shared" si="97"/>
        <v>0</v>
      </c>
      <c r="AW119" s="47"/>
      <c r="AX119" s="47"/>
      <c r="AY119" s="47"/>
      <c r="AZ119" s="47"/>
      <c r="BA119" s="47"/>
      <c r="BB119" s="47"/>
      <c r="BC119" s="812">
        <f t="shared" ref="BC119" si="170">+$J119</f>
        <v>747</v>
      </c>
      <c r="BD119" s="809">
        <f>+P119</f>
        <v>1</v>
      </c>
      <c r="BE119" s="44">
        <f t="shared" si="98"/>
        <v>560</v>
      </c>
      <c r="BF119" s="432">
        <v>60</v>
      </c>
      <c r="BG119" s="432"/>
      <c r="BH119" s="432"/>
      <c r="BI119" s="432"/>
      <c r="BJ119" s="432">
        <v>500</v>
      </c>
      <c r="BK119" s="432"/>
      <c r="BL119" s="812">
        <f t="shared" ref="BL119" si="171">+$J119</f>
        <v>747</v>
      </c>
      <c r="BM119" s="815">
        <f>+Q119</f>
        <v>0</v>
      </c>
      <c r="BN119" s="44">
        <f t="shared" si="99"/>
        <v>0</v>
      </c>
      <c r="BO119" s="47"/>
      <c r="BP119" s="47"/>
      <c r="BQ119" s="47"/>
      <c r="BR119" s="47"/>
      <c r="BS119" s="47"/>
      <c r="BT119" s="47"/>
      <c r="BU119" s="818"/>
      <c r="BV119" s="819"/>
      <c r="BW119" s="819"/>
      <c r="BX119" s="819"/>
      <c r="BY119" s="819"/>
      <c r="BZ119" s="819"/>
      <c r="CA119" s="819"/>
      <c r="CB119" s="819"/>
      <c r="CC119" s="820"/>
    </row>
    <row r="120" spans="1:81" s="58" customFormat="1" ht="40.200000000000003" customHeight="1" x14ac:dyDescent="0.3">
      <c r="A120" s="34"/>
      <c r="B120" s="907"/>
      <c r="C120" s="869"/>
      <c r="D120" s="872"/>
      <c r="E120" s="852"/>
      <c r="F120" s="852"/>
      <c r="G120" s="852"/>
      <c r="H120" s="852"/>
      <c r="I120" s="852"/>
      <c r="J120" s="813"/>
      <c r="K120" s="855"/>
      <c r="L120" s="858"/>
      <c r="M120" s="861"/>
      <c r="N120" s="837"/>
      <c r="O120" s="840"/>
      <c r="P120" s="864"/>
      <c r="Q120" s="867"/>
      <c r="R120" s="813"/>
      <c r="S120" s="355" t="s">
        <v>7702</v>
      </c>
      <c r="T120" s="236" t="s">
        <v>3821</v>
      </c>
      <c r="U120" s="236" t="s">
        <v>3827</v>
      </c>
      <c r="V120" s="236" t="s">
        <v>3830</v>
      </c>
      <c r="W120" s="39" t="s">
        <v>7687</v>
      </c>
      <c r="X120" s="31">
        <v>45108</v>
      </c>
      <c r="Y120" s="31">
        <v>45199</v>
      </c>
      <c r="Z120" s="31"/>
      <c r="AA120" s="31"/>
      <c r="AB120" s="813"/>
      <c r="AC120" s="828"/>
      <c r="AD120" s="1000"/>
      <c r="AE120" s="1000"/>
      <c r="AF120" s="51">
        <f t="shared" si="167"/>
        <v>0</v>
      </c>
      <c r="AG120" s="51">
        <f t="shared" si="167"/>
        <v>0</v>
      </c>
      <c r="AH120" s="51">
        <f t="shared" si="167"/>
        <v>0</v>
      </c>
      <c r="AI120" s="1000"/>
      <c r="AJ120" s="51">
        <f t="shared" si="167"/>
        <v>0</v>
      </c>
      <c r="AK120" s="813"/>
      <c r="AL120" s="831"/>
      <c r="AM120" s="51">
        <f t="shared" si="96"/>
        <v>0</v>
      </c>
      <c r="AN120" s="257"/>
      <c r="AO120" s="257"/>
      <c r="AP120" s="257"/>
      <c r="AQ120" s="257"/>
      <c r="AR120" s="257"/>
      <c r="AS120" s="257"/>
      <c r="AT120" s="813"/>
      <c r="AU120" s="834"/>
      <c r="AV120" s="51">
        <f t="shared" si="97"/>
        <v>0</v>
      </c>
      <c r="AW120" s="257"/>
      <c r="AX120" s="257"/>
      <c r="AY120" s="257"/>
      <c r="AZ120" s="257"/>
      <c r="BA120" s="257"/>
      <c r="BB120" s="257"/>
      <c r="BC120" s="813"/>
      <c r="BD120" s="810"/>
      <c r="BE120" s="51">
        <f t="shared" si="98"/>
        <v>0</v>
      </c>
      <c r="BF120" s="257"/>
      <c r="BG120" s="257"/>
      <c r="BH120" s="257"/>
      <c r="BI120" s="257"/>
      <c r="BJ120" s="257"/>
      <c r="BK120" s="257"/>
      <c r="BL120" s="813"/>
      <c r="BM120" s="816"/>
      <c r="BN120" s="51">
        <f t="shared" si="99"/>
        <v>0</v>
      </c>
      <c r="BO120" s="257"/>
      <c r="BP120" s="257"/>
      <c r="BQ120" s="257"/>
      <c r="BR120" s="257"/>
      <c r="BS120" s="257"/>
      <c r="BT120" s="257"/>
      <c r="BU120" s="821"/>
      <c r="BV120" s="822"/>
      <c r="BW120" s="822"/>
      <c r="BX120" s="822"/>
      <c r="BY120" s="822"/>
      <c r="BZ120" s="822"/>
      <c r="CA120" s="822"/>
      <c r="CB120" s="822"/>
      <c r="CC120" s="823"/>
    </row>
    <row r="121" spans="1:81" s="58" customFormat="1" ht="40.200000000000003" customHeight="1" x14ac:dyDescent="0.3">
      <c r="A121" s="34"/>
      <c r="B121" s="907"/>
      <c r="C121" s="869"/>
      <c r="D121" s="872"/>
      <c r="E121" s="852"/>
      <c r="F121" s="852"/>
      <c r="G121" s="852"/>
      <c r="H121" s="852"/>
      <c r="I121" s="852"/>
      <c r="J121" s="813"/>
      <c r="K121" s="855"/>
      <c r="L121" s="858"/>
      <c r="M121" s="861"/>
      <c r="N121" s="837"/>
      <c r="O121" s="840"/>
      <c r="P121" s="864"/>
      <c r="Q121" s="867"/>
      <c r="R121" s="813"/>
      <c r="S121" s="355" t="s">
        <v>7703</v>
      </c>
      <c r="T121" s="236" t="s">
        <v>3823</v>
      </c>
      <c r="U121" s="236" t="s">
        <v>3827</v>
      </c>
      <c r="V121" s="236" t="s">
        <v>3830</v>
      </c>
      <c r="W121" s="39" t="s">
        <v>7704</v>
      </c>
      <c r="X121" s="31">
        <v>44958</v>
      </c>
      <c r="Y121" s="31">
        <v>45199</v>
      </c>
      <c r="Z121" s="31"/>
      <c r="AA121" s="31"/>
      <c r="AB121" s="813"/>
      <c r="AC121" s="828"/>
      <c r="AD121" s="1000"/>
      <c r="AE121" s="1000"/>
      <c r="AF121" s="51">
        <f t="shared" si="167"/>
        <v>0</v>
      </c>
      <c r="AG121" s="51">
        <f t="shared" si="167"/>
        <v>0</v>
      </c>
      <c r="AH121" s="51">
        <f t="shared" si="167"/>
        <v>0</v>
      </c>
      <c r="AI121" s="1000"/>
      <c r="AJ121" s="51">
        <f t="shared" si="167"/>
        <v>0</v>
      </c>
      <c r="AK121" s="813"/>
      <c r="AL121" s="831"/>
      <c r="AM121" s="51">
        <f t="shared" si="96"/>
        <v>0</v>
      </c>
      <c r="AN121" s="257"/>
      <c r="AO121" s="257"/>
      <c r="AP121" s="257"/>
      <c r="AQ121" s="257"/>
      <c r="AR121" s="257"/>
      <c r="AS121" s="257"/>
      <c r="AT121" s="813"/>
      <c r="AU121" s="834"/>
      <c r="AV121" s="51">
        <f t="shared" si="97"/>
        <v>0</v>
      </c>
      <c r="AW121" s="257"/>
      <c r="AX121" s="257"/>
      <c r="AY121" s="257"/>
      <c r="AZ121" s="257"/>
      <c r="BA121" s="257"/>
      <c r="BB121" s="257"/>
      <c r="BC121" s="813"/>
      <c r="BD121" s="810"/>
      <c r="BE121" s="51">
        <f t="shared" si="98"/>
        <v>0</v>
      </c>
      <c r="BF121" s="257"/>
      <c r="BG121" s="257"/>
      <c r="BH121" s="257"/>
      <c r="BI121" s="257"/>
      <c r="BJ121" s="257"/>
      <c r="BK121" s="257"/>
      <c r="BL121" s="813"/>
      <c r="BM121" s="816"/>
      <c r="BN121" s="51">
        <f t="shared" si="99"/>
        <v>0</v>
      </c>
      <c r="BO121" s="257"/>
      <c r="BP121" s="257"/>
      <c r="BQ121" s="257"/>
      <c r="BR121" s="257"/>
      <c r="BS121" s="257"/>
      <c r="BT121" s="257"/>
      <c r="BU121" s="821"/>
      <c r="BV121" s="822"/>
      <c r="BW121" s="822"/>
      <c r="BX121" s="822"/>
      <c r="BY121" s="822"/>
      <c r="BZ121" s="822"/>
      <c r="CA121" s="822"/>
      <c r="CB121" s="822"/>
      <c r="CC121" s="823"/>
    </row>
    <row r="122" spans="1:81" s="58" customFormat="1" ht="40.200000000000003" customHeight="1" thickBot="1" x14ac:dyDescent="0.35">
      <c r="A122" s="34"/>
      <c r="B122" s="907"/>
      <c r="C122" s="869"/>
      <c r="D122" s="873"/>
      <c r="E122" s="853"/>
      <c r="F122" s="853"/>
      <c r="G122" s="853"/>
      <c r="H122" s="853"/>
      <c r="I122" s="853"/>
      <c r="J122" s="814"/>
      <c r="K122" s="856"/>
      <c r="L122" s="859"/>
      <c r="M122" s="862"/>
      <c r="N122" s="838"/>
      <c r="O122" s="841"/>
      <c r="P122" s="865"/>
      <c r="Q122" s="874"/>
      <c r="R122" s="814"/>
      <c r="S122" s="232"/>
      <c r="T122" s="237"/>
      <c r="U122" s="237"/>
      <c r="V122" s="237"/>
      <c r="W122" s="232"/>
      <c r="X122" s="260"/>
      <c r="Y122" s="260"/>
      <c r="Z122" s="260"/>
      <c r="AA122" s="260"/>
      <c r="AB122" s="814"/>
      <c r="AC122" s="829"/>
      <c r="AD122" s="1001"/>
      <c r="AE122" s="1001"/>
      <c r="AF122" s="46">
        <f t="shared" si="167"/>
        <v>0</v>
      </c>
      <c r="AG122" s="46">
        <f t="shared" si="167"/>
        <v>0</v>
      </c>
      <c r="AH122" s="46">
        <f t="shared" si="167"/>
        <v>0</v>
      </c>
      <c r="AI122" s="1001"/>
      <c r="AJ122" s="46">
        <f t="shared" si="167"/>
        <v>0</v>
      </c>
      <c r="AK122" s="814"/>
      <c r="AL122" s="832"/>
      <c r="AM122" s="46">
        <f t="shared" si="96"/>
        <v>0</v>
      </c>
      <c r="AN122" s="49"/>
      <c r="AO122" s="49"/>
      <c r="AP122" s="49"/>
      <c r="AQ122" s="49"/>
      <c r="AR122" s="49"/>
      <c r="AS122" s="49"/>
      <c r="AT122" s="814"/>
      <c r="AU122" s="835"/>
      <c r="AV122" s="46">
        <f t="shared" si="97"/>
        <v>0</v>
      </c>
      <c r="AW122" s="49"/>
      <c r="AX122" s="49"/>
      <c r="AY122" s="49"/>
      <c r="AZ122" s="49"/>
      <c r="BA122" s="49"/>
      <c r="BB122" s="49"/>
      <c r="BC122" s="814"/>
      <c r="BD122" s="811"/>
      <c r="BE122" s="46">
        <f t="shared" si="98"/>
        <v>0</v>
      </c>
      <c r="BF122" s="49"/>
      <c r="BG122" s="49"/>
      <c r="BH122" s="49"/>
      <c r="BI122" s="49"/>
      <c r="BJ122" s="49"/>
      <c r="BK122" s="49"/>
      <c r="BL122" s="814"/>
      <c r="BM122" s="817"/>
      <c r="BN122" s="46">
        <f t="shared" si="99"/>
        <v>0</v>
      </c>
      <c r="BO122" s="49"/>
      <c r="BP122" s="49"/>
      <c r="BQ122" s="49"/>
      <c r="BR122" s="49"/>
      <c r="BS122" s="49"/>
      <c r="BT122" s="49"/>
      <c r="BU122" s="824"/>
      <c r="BV122" s="825"/>
      <c r="BW122" s="825"/>
      <c r="BX122" s="825"/>
      <c r="BY122" s="825"/>
      <c r="BZ122" s="825"/>
      <c r="CA122" s="825"/>
      <c r="CB122" s="825"/>
      <c r="CC122" s="826"/>
    </row>
    <row r="123" spans="1:81" s="58" customFormat="1" ht="40.200000000000003" customHeight="1" thickTop="1" x14ac:dyDescent="0.3">
      <c r="A123" s="34"/>
      <c r="B123" s="907"/>
      <c r="C123" s="869"/>
      <c r="D123" s="871"/>
      <c r="E123" s="851"/>
      <c r="F123" s="851"/>
      <c r="G123" s="851"/>
      <c r="H123" s="851"/>
      <c r="I123" s="851"/>
      <c r="J123" s="812">
        <v>748</v>
      </c>
      <c r="K123" s="854" t="str">
        <f>+[19]Metas!K861</f>
        <v>Damnificados apoyados por eventos naturales o antrópicos no intencionales</v>
      </c>
      <c r="L123" s="1187">
        <v>0.05</v>
      </c>
      <c r="M123" s="1190">
        <f>SUM(N123:Q123)</f>
        <v>0.05</v>
      </c>
      <c r="N123" s="1193"/>
      <c r="O123" s="1175">
        <v>0.02</v>
      </c>
      <c r="P123" s="1178">
        <v>0.02</v>
      </c>
      <c r="Q123" s="1181">
        <v>0.01</v>
      </c>
      <c r="R123" s="812">
        <f>+$J123</f>
        <v>748</v>
      </c>
      <c r="S123" s="354" t="s">
        <v>7705</v>
      </c>
      <c r="T123" s="235" t="s">
        <v>3821</v>
      </c>
      <c r="U123" s="235" t="s">
        <v>3827</v>
      </c>
      <c r="V123" s="235" t="s">
        <v>3830</v>
      </c>
      <c r="W123" s="231" t="s">
        <v>7634</v>
      </c>
      <c r="X123" s="256">
        <v>44958</v>
      </c>
      <c r="Y123" s="256">
        <v>45290</v>
      </c>
      <c r="Z123" s="256"/>
      <c r="AA123" s="256"/>
      <c r="AB123" s="812">
        <f t="shared" ref="AB123" si="172">+$J123</f>
        <v>748</v>
      </c>
      <c r="AC123" s="827">
        <f t="shared" ref="AC123" si="173">+L123</f>
        <v>0.05</v>
      </c>
      <c r="AD123" s="999">
        <f t="shared" ref="AD123:AE123" si="174">+AM123+AV123+BE123+BN123</f>
        <v>174.26</v>
      </c>
      <c r="AE123" s="999">
        <f t="shared" si="174"/>
        <v>65.66</v>
      </c>
      <c r="AF123" s="44">
        <f t="shared" si="167"/>
        <v>0</v>
      </c>
      <c r="AG123" s="44">
        <f t="shared" si="167"/>
        <v>0</v>
      </c>
      <c r="AH123" s="44">
        <f t="shared" si="167"/>
        <v>0</v>
      </c>
      <c r="AI123" s="999">
        <f t="shared" si="167"/>
        <v>91.800000000000011</v>
      </c>
      <c r="AJ123" s="999">
        <f t="shared" si="167"/>
        <v>16.799999999999997</v>
      </c>
      <c r="AK123" s="812">
        <f t="shared" ref="AK123" si="175">+$J123</f>
        <v>748</v>
      </c>
      <c r="AL123" s="830">
        <f>+N123</f>
        <v>0</v>
      </c>
      <c r="AM123" s="44">
        <f t="shared" si="96"/>
        <v>0</v>
      </c>
      <c r="AN123" s="47"/>
      <c r="AO123" s="47"/>
      <c r="AP123" s="47"/>
      <c r="AQ123" s="47"/>
      <c r="AR123" s="47"/>
      <c r="AS123" s="47"/>
      <c r="AT123" s="812">
        <f t="shared" ref="AT123" si="176">+$J123</f>
        <v>748</v>
      </c>
      <c r="AU123" s="833">
        <v>2</v>
      </c>
      <c r="AV123" s="44">
        <f t="shared" si="97"/>
        <v>61.2</v>
      </c>
      <c r="AW123" s="47">
        <v>25</v>
      </c>
      <c r="AX123" s="47"/>
      <c r="AY123" s="47"/>
      <c r="AZ123" s="47"/>
      <c r="BA123" s="47">
        <v>30.6</v>
      </c>
      <c r="BB123" s="47">
        <v>5.6</v>
      </c>
      <c r="BC123" s="812">
        <f t="shared" ref="BC123" si="177">+$J123</f>
        <v>748</v>
      </c>
      <c r="BD123" s="809">
        <v>2</v>
      </c>
      <c r="BE123" s="44">
        <f t="shared" si="98"/>
        <v>56.53</v>
      </c>
      <c r="BF123" s="47">
        <v>20.329999999999998</v>
      </c>
      <c r="BG123" s="47"/>
      <c r="BH123" s="47"/>
      <c r="BI123" s="47"/>
      <c r="BJ123" s="47">
        <v>30.6</v>
      </c>
      <c r="BK123" s="47">
        <v>5.6</v>
      </c>
      <c r="BL123" s="812">
        <f t="shared" ref="BL123" si="178">+$J123</f>
        <v>748</v>
      </c>
      <c r="BM123" s="815">
        <v>1</v>
      </c>
      <c r="BN123" s="44">
        <f t="shared" si="99"/>
        <v>56.53</v>
      </c>
      <c r="BO123" s="47">
        <v>20.329999999999998</v>
      </c>
      <c r="BP123" s="47"/>
      <c r="BQ123" s="47"/>
      <c r="BR123" s="47"/>
      <c r="BS123" s="47">
        <v>30.6</v>
      </c>
      <c r="BT123" s="47">
        <v>5.6</v>
      </c>
      <c r="BU123" s="818"/>
      <c r="BV123" s="819"/>
      <c r="BW123" s="819"/>
      <c r="BX123" s="819"/>
      <c r="BY123" s="819"/>
      <c r="BZ123" s="819"/>
      <c r="CA123" s="819"/>
      <c r="CB123" s="819"/>
      <c r="CC123" s="820"/>
    </row>
    <row r="124" spans="1:81" s="58" customFormat="1" ht="40.200000000000003" customHeight="1" x14ac:dyDescent="0.3">
      <c r="A124" s="34"/>
      <c r="B124" s="907"/>
      <c r="C124" s="869"/>
      <c r="D124" s="872"/>
      <c r="E124" s="852"/>
      <c r="F124" s="852"/>
      <c r="G124" s="852"/>
      <c r="H124" s="852"/>
      <c r="I124" s="852"/>
      <c r="J124" s="813"/>
      <c r="K124" s="855"/>
      <c r="L124" s="1188"/>
      <c r="M124" s="1191"/>
      <c r="N124" s="1194"/>
      <c r="O124" s="1176"/>
      <c r="P124" s="1179"/>
      <c r="Q124" s="1182"/>
      <c r="R124" s="813"/>
      <c r="S124" s="355" t="s">
        <v>7706</v>
      </c>
      <c r="T124" s="236" t="s">
        <v>3821</v>
      </c>
      <c r="U124" s="236" t="s">
        <v>3827</v>
      </c>
      <c r="V124" s="236" t="s">
        <v>3830</v>
      </c>
      <c r="W124" s="39" t="s">
        <v>7707</v>
      </c>
      <c r="X124" s="31">
        <v>44958</v>
      </c>
      <c r="Y124" s="31">
        <v>45290</v>
      </c>
      <c r="Z124" s="31"/>
      <c r="AA124" s="31"/>
      <c r="AB124" s="813"/>
      <c r="AC124" s="828"/>
      <c r="AD124" s="1000"/>
      <c r="AE124" s="1000"/>
      <c r="AF124" s="51">
        <f t="shared" si="167"/>
        <v>0</v>
      </c>
      <c r="AG124" s="51">
        <f t="shared" si="167"/>
        <v>0</v>
      </c>
      <c r="AH124" s="51">
        <f t="shared" si="167"/>
        <v>0</v>
      </c>
      <c r="AI124" s="1000"/>
      <c r="AJ124" s="1000"/>
      <c r="AK124" s="813"/>
      <c r="AL124" s="831"/>
      <c r="AM124" s="51">
        <f t="shared" si="96"/>
        <v>0</v>
      </c>
      <c r="AN124" s="257"/>
      <c r="AO124" s="257"/>
      <c r="AP124" s="257"/>
      <c r="AQ124" s="257"/>
      <c r="AR124" s="257"/>
      <c r="AS124" s="257"/>
      <c r="AT124" s="813"/>
      <c r="AU124" s="834"/>
      <c r="AV124" s="51">
        <f t="shared" si="97"/>
        <v>0</v>
      </c>
      <c r="AW124" s="257"/>
      <c r="AX124" s="257"/>
      <c r="AY124" s="257"/>
      <c r="AZ124" s="257"/>
      <c r="BA124" s="257"/>
      <c r="BB124" s="257"/>
      <c r="BC124" s="813"/>
      <c r="BD124" s="810"/>
      <c r="BE124" s="51">
        <f t="shared" si="98"/>
        <v>0</v>
      </c>
      <c r="BF124" s="257"/>
      <c r="BG124" s="257"/>
      <c r="BH124" s="257"/>
      <c r="BI124" s="257"/>
      <c r="BJ124" s="257"/>
      <c r="BK124" s="257"/>
      <c r="BL124" s="813"/>
      <c r="BM124" s="816"/>
      <c r="BN124" s="51">
        <f t="shared" si="99"/>
        <v>0</v>
      </c>
      <c r="BO124" s="257"/>
      <c r="BP124" s="257"/>
      <c r="BQ124" s="257"/>
      <c r="BR124" s="257"/>
      <c r="BS124" s="257"/>
      <c r="BT124" s="257"/>
      <c r="BU124" s="821"/>
      <c r="BV124" s="822"/>
      <c r="BW124" s="822"/>
      <c r="BX124" s="822"/>
      <c r="BY124" s="822"/>
      <c r="BZ124" s="822"/>
      <c r="CA124" s="822"/>
      <c r="CB124" s="822"/>
      <c r="CC124" s="823"/>
    </row>
    <row r="125" spans="1:81" s="58" customFormat="1" ht="40.200000000000003" customHeight="1" x14ac:dyDescent="0.3">
      <c r="A125" s="34"/>
      <c r="B125" s="907"/>
      <c r="C125" s="869"/>
      <c r="D125" s="872"/>
      <c r="E125" s="852"/>
      <c r="F125" s="852"/>
      <c r="G125" s="852"/>
      <c r="H125" s="852"/>
      <c r="I125" s="852"/>
      <c r="J125" s="813"/>
      <c r="K125" s="855"/>
      <c r="L125" s="1188"/>
      <c r="M125" s="1191"/>
      <c r="N125" s="1194"/>
      <c r="O125" s="1176"/>
      <c r="P125" s="1179"/>
      <c r="Q125" s="1182"/>
      <c r="R125" s="813"/>
      <c r="S125" s="355" t="s">
        <v>7708</v>
      </c>
      <c r="T125" s="236" t="s">
        <v>3821</v>
      </c>
      <c r="U125" s="236" t="s">
        <v>3828</v>
      </c>
      <c r="V125" s="236" t="s">
        <v>3830</v>
      </c>
      <c r="W125" s="39" t="s">
        <v>7709</v>
      </c>
      <c r="X125" s="31">
        <v>44958</v>
      </c>
      <c r="Y125" s="31">
        <v>45290</v>
      </c>
      <c r="Z125" s="31"/>
      <c r="AA125" s="31"/>
      <c r="AB125" s="813"/>
      <c r="AC125" s="828"/>
      <c r="AD125" s="1000"/>
      <c r="AE125" s="1000"/>
      <c r="AF125" s="51">
        <f t="shared" si="167"/>
        <v>0</v>
      </c>
      <c r="AG125" s="51">
        <f t="shared" si="167"/>
        <v>0</v>
      </c>
      <c r="AH125" s="51">
        <f t="shared" si="167"/>
        <v>0</v>
      </c>
      <c r="AI125" s="1000"/>
      <c r="AJ125" s="1000"/>
      <c r="AK125" s="813"/>
      <c r="AL125" s="831"/>
      <c r="AM125" s="51">
        <f t="shared" si="96"/>
        <v>0</v>
      </c>
      <c r="AN125" s="257"/>
      <c r="AO125" s="257"/>
      <c r="AP125" s="257"/>
      <c r="AQ125" s="257"/>
      <c r="AR125" s="257"/>
      <c r="AS125" s="257"/>
      <c r="AT125" s="813"/>
      <c r="AU125" s="834"/>
      <c r="AV125" s="51">
        <f t="shared" si="97"/>
        <v>0</v>
      </c>
      <c r="AW125" s="257"/>
      <c r="AX125" s="257"/>
      <c r="AY125" s="257"/>
      <c r="AZ125" s="257"/>
      <c r="BA125" s="257"/>
      <c r="BB125" s="257"/>
      <c r="BC125" s="813"/>
      <c r="BD125" s="810"/>
      <c r="BE125" s="51">
        <f t="shared" si="98"/>
        <v>0</v>
      </c>
      <c r="BF125" s="257"/>
      <c r="BG125" s="257"/>
      <c r="BH125" s="257"/>
      <c r="BI125" s="257"/>
      <c r="BJ125" s="257"/>
      <c r="BK125" s="257"/>
      <c r="BL125" s="813"/>
      <c r="BM125" s="816"/>
      <c r="BN125" s="51">
        <f t="shared" si="99"/>
        <v>0</v>
      </c>
      <c r="BO125" s="257"/>
      <c r="BP125" s="257"/>
      <c r="BQ125" s="257"/>
      <c r="BR125" s="257"/>
      <c r="BS125" s="257"/>
      <c r="BT125" s="257"/>
      <c r="BU125" s="821"/>
      <c r="BV125" s="822"/>
      <c r="BW125" s="822"/>
      <c r="BX125" s="822"/>
      <c r="BY125" s="822"/>
      <c r="BZ125" s="822"/>
      <c r="CA125" s="822"/>
      <c r="CB125" s="822"/>
      <c r="CC125" s="823"/>
    </row>
    <row r="126" spans="1:81" s="58" customFormat="1" ht="40.200000000000003" customHeight="1" thickBot="1" x14ac:dyDescent="0.35">
      <c r="A126" s="34"/>
      <c r="B126" s="907"/>
      <c r="C126" s="870"/>
      <c r="D126" s="873"/>
      <c r="E126" s="853"/>
      <c r="F126" s="853"/>
      <c r="G126" s="853"/>
      <c r="H126" s="853"/>
      <c r="I126" s="853"/>
      <c r="J126" s="814"/>
      <c r="K126" s="856"/>
      <c r="L126" s="1189"/>
      <c r="M126" s="1192"/>
      <c r="N126" s="1195"/>
      <c r="O126" s="1177"/>
      <c r="P126" s="1180"/>
      <c r="Q126" s="1183"/>
      <c r="R126" s="814"/>
      <c r="S126" s="356" t="s">
        <v>7710</v>
      </c>
      <c r="T126" s="236" t="s">
        <v>3821</v>
      </c>
      <c r="U126" s="237" t="s">
        <v>3828</v>
      </c>
      <c r="V126" s="393" t="s">
        <v>3830</v>
      </c>
      <c r="W126" s="232" t="s">
        <v>7711</v>
      </c>
      <c r="X126" s="260">
        <v>44958</v>
      </c>
      <c r="Y126" s="260">
        <v>45290</v>
      </c>
      <c r="Z126" s="260"/>
      <c r="AA126" s="260"/>
      <c r="AB126" s="814"/>
      <c r="AC126" s="829"/>
      <c r="AD126" s="1001"/>
      <c r="AE126" s="1001"/>
      <c r="AF126" s="46">
        <f t="shared" si="167"/>
        <v>0</v>
      </c>
      <c r="AG126" s="46">
        <f t="shared" si="167"/>
        <v>0</v>
      </c>
      <c r="AH126" s="46">
        <f t="shared" si="167"/>
        <v>0</v>
      </c>
      <c r="AI126" s="1001"/>
      <c r="AJ126" s="1001"/>
      <c r="AK126" s="814"/>
      <c r="AL126" s="832"/>
      <c r="AM126" s="46">
        <f t="shared" si="96"/>
        <v>0</v>
      </c>
      <c r="AN126" s="49"/>
      <c r="AO126" s="49"/>
      <c r="AP126" s="49"/>
      <c r="AQ126" s="49"/>
      <c r="AR126" s="49"/>
      <c r="AS126" s="49"/>
      <c r="AT126" s="814"/>
      <c r="AU126" s="835"/>
      <c r="AV126" s="46">
        <f t="shared" si="97"/>
        <v>0</v>
      </c>
      <c r="AW126" s="49"/>
      <c r="AX126" s="49"/>
      <c r="AY126" s="49"/>
      <c r="AZ126" s="49"/>
      <c r="BA126" s="49"/>
      <c r="BB126" s="49"/>
      <c r="BC126" s="814"/>
      <c r="BD126" s="811"/>
      <c r="BE126" s="46">
        <f t="shared" si="98"/>
        <v>0</v>
      </c>
      <c r="BF126" s="49"/>
      <c r="BG126" s="49"/>
      <c r="BH126" s="49"/>
      <c r="BI126" s="49"/>
      <c r="BJ126" s="49"/>
      <c r="BK126" s="49"/>
      <c r="BL126" s="814"/>
      <c r="BM126" s="817"/>
      <c r="BN126" s="46">
        <f t="shared" si="99"/>
        <v>0</v>
      </c>
      <c r="BO126" s="49"/>
      <c r="BP126" s="49"/>
      <c r="BQ126" s="49"/>
      <c r="BR126" s="49"/>
      <c r="BS126" s="49"/>
      <c r="BT126" s="49"/>
      <c r="BU126" s="824"/>
      <c r="BV126" s="825"/>
      <c r="BW126" s="825"/>
      <c r="BX126" s="825"/>
      <c r="BY126" s="825"/>
      <c r="BZ126" s="825"/>
      <c r="CA126" s="825"/>
      <c r="CB126" s="825"/>
      <c r="CC126" s="826"/>
    </row>
    <row r="127" spans="1:81" s="58" customFormat="1" ht="40.200000000000003" customHeight="1" thickTop="1" x14ac:dyDescent="0.3">
      <c r="A127" s="34"/>
      <c r="B127" s="907"/>
      <c r="C127" s="868" t="s">
        <v>1181</v>
      </c>
      <c r="D127" s="871"/>
      <c r="E127" s="851"/>
      <c r="F127" s="851"/>
      <c r="G127" s="851"/>
      <c r="H127" s="851"/>
      <c r="I127" s="851"/>
      <c r="J127" s="812">
        <v>749</v>
      </c>
      <c r="K127" s="854" t="str">
        <f>+[19]Metas!K862</f>
        <v>Operatividad del Banco de Maquinaria</v>
      </c>
      <c r="L127" s="857">
        <v>1</v>
      </c>
      <c r="M127" s="860">
        <f>SUM(N127:Q127)</f>
        <v>1</v>
      </c>
      <c r="N127" s="836">
        <v>1</v>
      </c>
      <c r="O127" s="839"/>
      <c r="P127" s="863"/>
      <c r="Q127" s="866"/>
      <c r="R127" s="812">
        <f>+$J127</f>
        <v>749</v>
      </c>
      <c r="S127" s="354" t="s">
        <v>7712</v>
      </c>
      <c r="T127" s="235" t="s">
        <v>3821</v>
      </c>
      <c r="U127" s="235" t="s">
        <v>3827</v>
      </c>
      <c r="V127" s="235" t="s">
        <v>3830</v>
      </c>
      <c r="W127" s="231" t="s">
        <v>7713</v>
      </c>
      <c r="X127" s="256">
        <v>44958</v>
      </c>
      <c r="Y127" s="256">
        <v>44926</v>
      </c>
      <c r="Z127" s="256"/>
      <c r="AA127" s="256"/>
      <c r="AB127" s="812">
        <f t="shared" ref="AB127" si="179">+$J127</f>
        <v>749</v>
      </c>
      <c r="AC127" s="827">
        <f t="shared" ref="AC127" si="180">+L127</f>
        <v>1</v>
      </c>
      <c r="AD127" s="999">
        <f t="shared" si="167"/>
        <v>200</v>
      </c>
      <c r="AE127" s="999">
        <f t="shared" si="167"/>
        <v>200</v>
      </c>
      <c r="AF127" s="44">
        <f t="shared" si="167"/>
        <v>0</v>
      </c>
      <c r="AG127" s="44">
        <f t="shared" si="167"/>
        <v>0</v>
      </c>
      <c r="AH127" s="44">
        <f t="shared" si="167"/>
        <v>0</v>
      </c>
      <c r="AI127" s="44">
        <f t="shared" si="167"/>
        <v>0</v>
      </c>
      <c r="AJ127" s="44">
        <f t="shared" si="167"/>
        <v>0</v>
      </c>
      <c r="AK127" s="812">
        <f t="shared" ref="AK127" si="181">+$J127</f>
        <v>749</v>
      </c>
      <c r="AL127" s="830">
        <f>+N127</f>
        <v>1</v>
      </c>
      <c r="AM127" s="44">
        <f t="shared" si="96"/>
        <v>200</v>
      </c>
      <c r="AN127" s="47">
        <v>200</v>
      </c>
      <c r="AO127" s="47"/>
      <c r="AP127" s="47"/>
      <c r="AQ127" s="47"/>
      <c r="AR127" s="47"/>
      <c r="AS127" s="47"/>
      <c r="AT127" s="812">
        <f t="shared" ref="AT127" si="182">+$J127</f>
        <v>749</v>
      </c>
      <c r="AU127" s="833">
        <f>+O127</f>
        <v>0</v>
      </c>
      <c r="AV127" s="44">
        <f t="shared" si="97"/>
        <v>0</v>
      </c>
      <c r="AW127" s="47"/>
      <c r="AX127" s="47"/>
      <c r="AY127" s="47"/>
      <c r="AZ127" s="47"/>
      <c r="BA127" s="47"/>
      <c r="BB127" s="47"/>
      <c r="BC127" s="812">
        <f t="shared" ref="BC127" si="183">+$J127</f>
        <v>749</v>
      </c>
      <c r="BD127" s="809">
        <f>+P127</f>
        <v>0</v>
      </c>
      <c r="BE127" s="44">
        <f t="shared" si="98"/>
        <v>0</v>
      </c>
      <c r="BF127" s="47"/>
      <c r="BG127" s="47"/>
      <c r="BH127" s="47"/>
      <c r="BI127" s="47"/>
      <c r="BJ127" s="47"/>
      <c r="BK127" s="47"/>
      <c r="BL127" s="812">
        <f t="shared" ref="BL127" si="184">+$J127</f>
        <v>749</v>
      </c>
      <c r="BM127" s="815">
        <f>+Q127</f>
        <v>0</v>
      </c>
      <c r="BN127" s="44">
        <f t="shared" si="99"/>
        <v>0</v>
      </c>
      <c r="BO127" s="47"/>
      <c r="BP127" s="47"/>
      <c r="BQ127" s="47"/>
      <c r="BR127" s="47"/>
      <c r="BS127" s="47"/>
      <c r="BT127" s="47"/>
      <c r="BU127" s="818"/>
      <c r="BV127" s="819"/>
      <c r="BW127" s="819"/>
      <c r="BX127" s="819"/>
      <c r="BY127" s="819"/>
      <c r="BZ127" s="819"/>
      <c r="CA127" s="819"/>
      <c r="CB127" s="819"/>
      <c r="CC127" s="820"/>
    </row>
    <row r="128" spans="1:81" s="58" customFormat="1" ht="40.200000000000003" customHeight="1" x14ac:dyDescent="0.3">
      <c r="A128" s="34"/>
      <c r="B128" s="907"/>
      <c r="C128" s="869"/>
      <c r="D128" s="872"/>
      <c r="E128" s="852"/>
      <c r="F128" s="852"/>
      <c r="G128" s="852"/>
      <c r="H128" s="852"/>
      <c r="I128" s="852"/>
      <c r="J128" s="813"/>
      <c r="K128" s="855"/>
      <c r="L128" s="858"/>
      <c r="M128" s="861"/>
      <c r="N128" s="837"/>
      <c r="O128" s="840"/>
      <c r="P128" s="864"/>
      <c r="Q128" s="867"/>
      <c r="R128" s="813"/>
      <c r="S128" s="39"/>
      <c r="T128" s="236"/>
      <c r="U128" s="236"/>
      <c r="V128" s="236"/>
      <c r="W128" s="39"/>
      <c r="X128" s="31"/>
      <c r="Y128" s="31"/>
      <c r="Z128" s="31"/>
      <c r="AA128" s="31"/>
      <c r="AB128" s="813"/>
      <c r="AC128" s="828"/>
      <c r="AD128" s="1000"/>
      <c r="AE128" s="1000"/>
      <c r="AF128" s="51">
        <f t="shared" si="167"/>
        <v>0</v>
      </c>
      <c r="AG128" s="51">
        <f t="shared" si="167"/>
        <v>0</v>
      </c>
      <c r="AH128" s="51">
        <f t="shared" si="167"/>
        <v>0</v>
      </c>
      <c r="AI128" s="51">
        <f t="shared" si="167"/>
        <v>0</v>
      </c>
      <c r="AJ128" s="51">
        <f t="shared" si="167"/>
        <v>0</v>
      </c>
      <c r="AK128" s="813"/>
      <c r="AL128" s="831"/>
      <c r="AM128" s="51">
        <f t="shared" si="96"/>
        <v>0</v>
      </c>
      <c r="AN128" s="257"/>
      <c r="AO128" s="257"/>
      <c r="AP128" s="257"/>
      <c r="AQ128" s="257"/>
      <c r="AR128" s="257"/>
      <c r="AS128" s="257"/>
      <c r="AT128" s="813"/>
      <c r="AU128" s="834"/>
      <c r="AV128" s="51">
        <f t="shared" si="97"/>
        <v>0</v>
      </c>
      <c r="AW128" s="257"/>
      <c r="AX128" s="257"/>
      <c r="AY128" s="257"/>
      <c r="AZ128" s="257"/>
      <c r="BA128" s="257"/>
      <c r="BB128" s="257"/>
      <c r="BC128" s="813"/>
      <c r="BD128" s="810"/>
      <c r="BE128" s="51">
        <f t="shared" si="98"/>
        <v>0</v>
      </c>
      <c r="BF128" s="257"/>
      <c r="BG128" s="257"/>
      <c r="BH128" s="257"/>
      <c r="BI128" s="257"/>
      <c r="BJ128" s="257"/>
      <c r="BK128" s="257"/>
      <c r="BL128" s="813"/>
      <c r="BM128" s="816"/>
      <c r="BN128" s="51">
        <f t="shared" si="99"/>
        <v>0</v>
      </c>
      <c r="BO128" s="257"/>
      <c r="BP128" s="257"/>
      <c r="BQ128" s="257"/>
      <c r="BR128" s="257"/>
      <c r="BS128" s="257"/>
      <c r="BT128" s="257"/>
      <c r="BU128" s="821"/>
      <c r="BV128" s="822"/>
      <c r="BW128" s="822"/>
      <c r="BX128" s="822"/>
      <c r="BY128" s="822"/>
      <c r="BZ128" s="822"/>
      <c r="CA128" s="822"/>
      <c r="CB128" s="822"/>
      <c r="CC128" s="823"/>
    </row>
    <row r="129" spans="1:81" s="58" customFormat="1" ht="40.200000000000003" customHeight="1" x14ac:dyDescent="0.3">
      <c r="A129" s="34"/>
      <c r="B129" s="907"/>
      <c r="C129" s="869"/>
      <c r="D129" s="872"/>
      <c r="E129" s="852"/>
      <c r="F129" s="852"/>
      <c r="G129" s="852"/>
      <c r="H129" s="852"/>
      <c r="I129" s="852"/>
      <c r="J129" s="813"/>
      <c r="K129" s="855"/>
      <c r="L129" s="858"/>
      <c r="M129" s="861"/>
      <c r="N129" s="837"/>
      <c r="O129" s="840"/>
      <c r="P129" s="864"/>
      <c r="Q129" s="867"/>
      <c r="R129" s="813"/>
      <c r="S129" s="39"/>
      <c r="T129" s="236"/>
      <c r="U129" s="236"/>
      <c r="V129" s="236"/>
      <c r="W129" s="39"/>
      <c r="X129" s="31"/>
      <c r="Y129" s="31"/>
      <c r="Z129" s="31"/>
      <c r="AA129" s="31"/>
      <c r="AB129" s="813"/>
      <c r="AC129" s="828"/>
      <c r="AD129" s="1000"/>
      <c r="AE129" s="1000"/>
      <c r="AF129" s="51">
        <f t="shared" si="167"/>
        <v>0</v>
      </c>
      <c r="AG129" s="51">
        <f t="shared" si="167"/>
        <v>0</v>
      </c>
      <c r="AH129" s="51">
        <f t="shared" si="167"/>
        <v>0</v>
      </c>
      <c r="AI129" s="51">
        <f t="shared" si="167"/>
        <v>0</v>
      </c>
      <c r="AJ129" s="51">
        <f t="shared" si="167"/>
        <v>0</v>
      </c>
      <c r="AK129" s="813"/>
      <c r="AL129" s="831"/>
      <c r="AM129" s="51">
        <f t="shared" si="96"/>
        <v>0</v>
      </c>
      <c r="AN129" s="257"/>
      <c r="AO129" s="257"/>
      <c r="AP129" s="257"/>
      <c r="AQ129" s="257"/>
      <c r="AR129" s="257"/>
      <c r="AS129" s="257"/>
      <c r="AT129" s="813"/>
      <c r="AU129" s="834"/>
      <c r="AV129" s="51">
        <f t="shared" si="97"/>
        <v>0</v>
      </c>
      <c r="AW129" s="257"/>
      <c r="AX129" s="257"/>
      <c r="AY129" s="257"/>
      <c r="AZ129" s="257"/>
      <c r="BA129" s="257"/>
      <c r="BB129" s="257"/>
      <c r="BC129" s="813"/>
      <c r="BD129" s="810"/>
      <c r="BE129" s="51">
        <f t="shared" si="98"/>
        <v>0</v>
      </c>
      <c r="BF129" s="257"/>
      <c r="BG129" s="257"/>
      <c r="BH129" s="257"/>
      <c r="BI129" s="257"/>
      <c r="BJ129" s="257"/>
      <c r="BK129" s="257"/>
      <c r="BL129" s="813"/>
      <c r="BM129" s="816"/>
      <c r="BN129" s="51">
        <f t="shared" si="99"/>
        <v>0</v>
      </c>
      <c r="BO129" s="257"/>
      <c r="BP129" s="257"/>
      <c r="BQ129" s="257"/>
      <c r="BR129" s="257"/>
      <c r="BS129" s="257"/>
      <c r="BT129" s="257"/>
      <c r="BU129" s="821"/>
      <c r="BV129" s="822"/>
      <c r="BW129" s="822"/>
      <c r="BX129" s="822"/>
      <c r="BY129" s="822"/>
      <c r="BZ129" s="822"/>
      <c r="CA129" s="822"/>
      <c r="CB129" s="822"/>
      <c r="CC129" s="823"/>
    </row>
    <row r="130" spans="1:81" s="58" customFormat="1" ht="40.200000000000003" customHeight="1" thickBot="1" x14ac:dyDescent="0.35">
      <c r="A130" s="34"/>
      <c r="B130" s="908"/>
      <c r="C130" s="870"/>
      <c r="D130" s="873"/>
      <c r="E130" s="853"/>
      <c r="F130" s="853"/>
      <c r="G130" s="853"/>
      <c r="H130" s="853"/>
      <c r="I130" s="853"/>
      <c r="J130" s="814"/>
      <c r="K130" s="856"/>
      <c r="L130" s="859"/>
      <c r="M130" s="862"/>
      <c r="N130" s="838"/>
      <c r="O130" s="841"/>
      <c r="P130" s="865"/>
      <c r="Q130" s="874"/>
      <c r="R130" s="814"/>
      <c r="S130" s="232"/>
      <c r="T130" s="237"/>
      <c r="U130" s="237"/>
      <c r="V130" s="237"/>
      <c r="W130" s="232"/>
      <c r="X130" s="260"/>
      <c r="Y130" s="260"/>
      <c r="Z130" s="260"/>
      <c r="AA130" s="260"/>
      <c r="AB130" s="814"/>
      <c r="AC130" s="829"/>
      <c r="AD130" s="1001"/>
      <c r="AE130" s="1001"/>
      <c r="AF130" s="46">
        <f t="shared" si="167"/>
        <v>0</v>
      </c>
      <c r="AG130" s="46">
        <f t="shared" si="167"/>
        <v>0</v>
      </c>
      <c r="AH130" s="46">
        <f t="shared" si="167"/>
        <v>0</v>
      </c>
      <c r="AI130" s="46">
        <f t="shared" si="167"/>
        <v>0</v>
      </c>
      <c r="AJ130" s="46">
        <f t="shared" si="167"/>
        <v>0</v>
      </c>
      <c r="AK130" s="814"/>
      <c r="AL130" s="832"/>
      <c r="AM130" s="46">
        <f t="shared" si="96"/>
        <v>0</v>
      </c>
      <c r="AN130" s="49"/>
      <c r="AO130" s="49"/>
      <c r="AP130" s="49"/>
      <c r="AQ130" s="49"/>
      <c r="AR130" s="49"/>
      <c r="AS130" s="49"/>
      <c r="AT130" s="814"/>
      <c r="AU130" s="835"/>
      <c r="AV130" s="46">
        <f t="shared" si="97"/>
        <v>0</v>
      </c>
      <c r="AW130" s="49"/>
      <c r="AX130" s="49"/>
      <c r="AY130" s="49"/>
      <c r="AZ130" s="49"/>
      <c r="BA130" s="49"/>
      <c r="BB130" s="49"/>
      <c r="BC130" s="814"/>
      <c r="BD130" s="811"/>
      <c r="BE130" s="46">
        <f t="shared" si="98"/>
        <v>0</v>
      </c>
      <c r="BF130" s="49"/>
      <c r="BG130" s="49"/>
      <c r="BH130" s="49"/>
      <c r="BI130" s="49"/>
      <c r="BJ130" s="49"/>
      <c r="BK130" s="49"/>
      <c r="BL130" s="814"/>
      <c r="BM130" s="817"/>
      <c r="BN130" s="46">
        <f t="shared" si="99"/>
        <v>0</v>
      </c>
      <c r="BO130" s="49"/>
      <c r="BP130" s="49"/>
      <c r="BQ130" s="49"/>
      <c r="BR130" s="49"/>
      <c r="BS130" s="49"/>
      <c r="BT130" s="49"/>
      <c r="BU130" s="824"/>
      <c r="BV130" s="825"/>
      <c r="BW130" s="825"/>
      <c r="BX130" s="825"/>
      <c r="BY130" s="825"/>
      <c r="BZ130" s="825"/>
      <c r="CA130" s="825"/>
      <c r="CB130" s="825"/>
      <c r="CC130" s="826"/>
    </row>
    <row r="131" spans="1:81" ht="40.200000000000003" customHeight="1" thickTop="1" x14ac:dyDescent="0.3"/>
  </sheetData>
  <mergeCells count="1072">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B2:B5"/>
    <mergeCell ref="C2:H2"/>
    <mergeCell ref="L2:Q2"/>
    <mergeCell ref="R2:S2"/>
    <mergeCell ref="T2:V2"/>
    <mergeCell ref="W2:AA2"/>
    <mergeCell ref="BC4:BE4"/>
    <mergeCell ref="BF4:BK4"/>
    <mergeCell ref="BL4:BT5"/>
    <mergeCell ref="BU4:BW4"/>
    <mergeCell ref="BX4:CC4"/>
    <mergeCell ref="L5:Q5"/>
    <mergeCell ref="T5:V5"/>
    <mergeCell ref="W5:AA5"/>
    <mergeCell ref="AK5:AM5"/>
    <mergeCell ref="AN5:AS5"/>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S7:S9"/>
    <mergeCell ref="H7:H9"/>
    <mergeCell ref="I7:I9"/>
    <mergeCell ref="J7:J9"/>
    <mergeCell ref="K7:K9"/>
    <mergeCell ref="L7:L9"/>
    <mergeCell ref="M7:M9"/>
    <mergeCell ref="BC5:BE5"/>
    <mergeCell ref="BF5:BK5"/>
    <mergeCell ref="BU5:BW5"/>
    <mergeCell ref="BX5:CC5"/>
    <mergeCell ref="B7:B9"/>
    <mergeCell ref="C7:C9"/>
    <mergeCell ref="D7:D9"/>
    <mergeCell ref="E7:E9"/>
    <mergeCell ref="F7:F9"/>
    <mergeCell ref="G7:G9"/>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AD7:AJ7"/>
    <mergeCell ref="AK7:AK9"/>
    <mergeCell ref="AL7:AL9"/>
    <mergeCell ref="AM7:AS7"/>
    <mergeCell ref="AR8:AR9"/>
    <mergeCell ref="AS8:AS9"/>
    <mergeCell ref="BS8:BS9"/>
    <mergeCell ref="BT8:BT9"/>
    <mergeCell ref="B11:B30"/>
    <mergeCell ref="C11:C18"/>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AC7:AC9"/>
    <mergeCell ref="T7:T9"/>
    <mergeCell ref="U7:U9"/>
    <mergeCell ref="V7:V9"/>
    <mergeCell ref="W7:W9"/>
    <mergeCell ref="X7:Y7"/>
    <mergeCell ref="Z7:AA7"/>
    <mergeCell ref="N7:N9"/>
    <mergeCell ref="O7:O9"/>
    <mergeCell ref="P7:P9"/>
    <mergeCell ref="Q7:Q9"/>
    <mergeCell ref="R7:R9"/>
    <mergeCell ref="O15:O18"/>
    <mergeCell ref="D15:D18"/>
    <mergeCell ref="E15:E18"/>
    <mergeCell ref="F15:F18"/>
    <mergeCell ref="G15:G18"/>
    <mergeCell ref="H15:H18"/>
    <mergeCell ref="I15:I18"/>
    <mergeCell ref="BD11:BD14"/>
    <mergeCell ref="BL11:BL14"/>
    <mergeCell ref="BM11:BM14"/>
    <mergeCell ref="BU11:CC11"/>
    <mergeCell ref="BU12:CC12"/>
    <mergeCell ref="BU13:CC13"/>
    <mergeCell ref="BU14:CC14"/>
    <mergeCell ref="AE11:AE14"/>
    <mergeCell ref="AK11:AK14"/>
    <mergeCell ref="AL11:AL14"/>
    <mergeCell ref="AT11:AT14"/>
    <mergeCell ref="AU11:AU14"/>
    <mergeCell ref="BC11:BC14"/>
    <mergeCell ref="P11:P14"/>
    <mergeCell ref="Q11:Q14"/>
    <mergeCell ref="R11:R14"/>
    <mergeCell ref="AB11:AB14"/>
    <mergeCell ref="AC11:AC14"/>
    <mergeCell ref="AD11:AD14"/>
    <mergeCell ref="J11:J14"/>
    <mergeCell ref="K11:K14"/>
    <mergeCell ref="L11:L14"/>
    <mergeCell ref="M11:M14"/>
    <mergeCell ref="N11:N14"/>
    <mergeCell ref="O11:O14"/>
    <mergeCell ref="F19:F22"/>
    <mergeCell ref="G19:G22"/>
    <mergeCell ref="H19:H22"/>
    <mergeCell ref="D23:D26"/>
    <mergeCell ref="E23:E26"/>
    <mergeCell ref="F23:F26"/>
    <mergeCell ref="G23:G26"/>
    <mergeCell ref="BC15:BC18"/>
    <mergeCell ref="BD15:BD18"/>
    <mergeCell ref="BL15:BL18"/>
    <mergeCell ref="BM15:BM18"/>
    <mergeCell ref="BU15:CC15"/>
    <mergeCell ref="BU16:CC16"/>
    <mergeCell ref="BU17:CC17"/>
    <mergeCell ref="BU18:CC18"/>
    <mergeCell ref="AE15:AE18"/>
    <mergeCell ref="AI15:AI18"/>
    <mergeCell ref="AK15:AK18"/>
    <mergeCell ref="AL15:AL18"/>
    <mergeCell ref="AT15:AT18"/>
    <mergeCell ref="AU15:AU18"/>
    <mergeCell ref="P15:P18"/>
    <mergeCell ref="Q15:Q18"/>
    <mergeCell ref="R15:R18"/>
    <mergeCell ref="AB15:AB18"/>
    <mergeCell ref="AC15:AC18"/>
    <mergeCell ref="AD15:AD18"/>
    <mergeCell ref="J15:J18"/>
    <mergeCell ref="K15:K18"/>
    <mergeCell ref="L15:L18"/>
    <mergeCell ref="M15:M18"/>
    <mergeCell ref="N15:N18"/>
    <mergeCell ref="H23:H26"/>
    <mergeCell ref="I23:I26"/>
    <mergeCell ref="J23:J26"/>
    <mergeCell ref="K23:K26"/>
    <mergeCell ref="L23:L26"/>
    <mergeCell ref="M23:M26"/>
    <mergeCell ref="BC19:BC22"/>
    <mergeCell ref="BL19:BL22"/>
    <mergeCell ref="BU19:CC19"/>
    <mergeCell ref="BU20:CC20"/>
    <mergeCell ref="BU21:CC21"/>
    <mergeCell ref="BU22:CC22"/>
    <mergeCell ref="AD19:AD22"/>
    <mergeCell ref="AE19:AE22"/>
    <mergeCell ref="AK19:AK22"/>
    <mergeCell ref="AL19:AL22"/>
    <mergeCell ref="AT19:AT22"/>
    <mergeCell ref="AU19:AU22"/>
    <mergeCell ref="O19:O22"/>
    <mergeCell ref="P19:P22"/>
    <mergeCell ref="Q19:Q22"/>
    <mergeCell ref="R19:R22"/>
    <mergeCell ref="AB19:AB22"/>
    <mergeCell ref="AC19:AC22"/>
    <mergeCell ref="I19:I22"/>
    <mergeCell ref="J19:J22"/>
    <mergeCell ref="K19:K22"/>
    <mergeCell ref="L19:L22"/>
    <mergeCell ref="M19:M22"/>
    <mergeCell ref="N19:N22"/>
    <mergeCell ref="AU23:AU26"/>
    <mergeCell ref="BC23:BC26"/>
    <mergeCell ref="BL23:BL26"/>
    <mergeCell ref="BU23:CC23"/>
    <mergeCell ref="BU24:CC24"/>
    <mergeCell ref="BU25:CC25"/>
    <mergeCell ref="BU26:CC26"/>
    <mergeCell ref="AC23:AC26"/>
    <mergeCell ref="AD23:AD26"/>
    <mergeCell ref="AE23:AE26"/>
    <mergeCell ref="AK23:AK26"/>
    <mergeCell ref="AL23:AL26"/>
    <mergeCell ref="AT23:AT26"/>
    <mergeCell ref="N23:N26"/>
    <mergeCell ref="O23:O26"/>
    <mergeCell ref="P23:P26"/>
    <mergeCell ref="Q23:Q26"/>
    <mergeCell ref="R23:R26"/>
    <mergeCell ref="AB23:AB26"/>
    <mergeCell ref="BD27:BD30"/>
    <mergeCell ref="BL27:BL30"/>
    <mergeCell ref="BM27:BM30"/>
    <mergeCell ref="BU27:CC27"/>
    <mergeCell ref="BU28:CC28"/>
    <mergeCell ref="BU29:CC29"/>
    <mergeCell ref="BU30:CC30"/>
    <mergeCell ref="AE27:AE30"/>
    <mergeCell ref="AI27:AI30"/>
    <mergeCell ref="AK27:AK30"/>
    <mergeCell ref="AL27:AL30"/>
    <mergeCell ref="AT27:AT30"/>
    <mergeCell ref="AU27:AU30"/>
    <mergeCell ref="P27:P30"/>
    <mergeCell ref="Q27:Q30"/>
    <mergeCell ref="R27:R30"/>
    <mergeCell ref="AB27:AB30"/>
    <mergeCell ref="AC27:AC30"/>
    <mergeCell ref="AD27:AD30"/>
    <mergeCell ref="H31:H34"/>
    <mergeCell ref="I31:I34"/>
    <mergeCell ref="J31:J34"/>
    <mergeCell ref="K31:K34"/>
    <mergeCell ref="L31:L34"/>
    <mergeCell ref="M31:M34"/>
    <mergeCell ref="B31:B70"/>
    <mergeCell ref="C31:C46"/>
    <mergeCell ref="D31:D34"/>
    <mergeCell ref="E31:E34"/>
    <mergeCell ref="F31:F34"/>
    <mergeCell ref="G31:G34"/>
    <mergeCell ref="D39:D42"/>
    <mergeCell ref="E39:E42"/>
    <mergeCell ref="F39:F42"/>
    <mergeCell ref="G39:G42"/>
    <mergeCell ref="BC27:BC30"/>
    <mergeCell ref="J27:J30"/>
    <mergeCell ref="K27:K30"/>
    <mergeCell ref="L27:L30"/>
    <mergeCell ref="M27:M30"/>
    <mergeCell ref="N27:N30"/>
    <mergeCell ref="O27:O30"/>
    <mergeCell ref="D27:D30"/>
    <mergeCell ref="E27:E30"/>
    <mergeCell ref="F27:F30"/>
    <mergeCell ref="G27:G30"/>
    <mergeCell ref="H27:H30"/>
    <mergeCell ref="I27:I30"/>
    <mergeCell ref="C19:C30"/>
    <mergeCell ref="D19:D22"/>
    <mergeCell ref="E19:E22"/>
    <mergeCell ref="K35:K38"/>
    <mergeCell ref="L35:L38"/>
    <mergeCell ref="M35:M38"/>
    <mergeCell ref="N35:N38"/>
    <mergeCell ref="BM31:BM34"/>
    <mergeCell ref="BU31:CC31"/>
    <mergeCell ref="BU32:CC32"/>
    <mergeCell ref="BU33:CC33"/>
    <mergeCell ref="BU34:CC34"/>
    <mergeCell ref="D35:D38"/>
    <mergeCell ref="E35:E38"/>
    <mergeCell ref="F35:F38"/>
    <mergeCell ref="G35:G38"/>
    <mergeCell ref="H35:H38"/>
    <mergeCell ref="AL31:AL34"/>
    <mergeCell ref="AT31:AT34"/>
    <mergeCell ref="AU31:AU34"/>
    <mergeCell ref="BC31:BC34"/>
    <mergeCell ref="BD31:BD34"/>
    <mergeCell ref="BL31:BL34"/>
    <mergeCell ref="AC31:AC34"/>
    <mergeCell ref="AD31:AD34"/>
    <mergeCell ref="AE31:AE34"/>
    <mergeCell ref="AI31:AI34"/>
    <mergeCell ref="AJ31:AJ34"/>
    <mergeCell ref="AK31:AK34"/>
    <mergeCell ref="N31:N34"/>
    <mergeCell ref="O31:O34"/>
    <mergeCell ref="P31:P34"/>
    <mergeCell ref="Q31:Q34"/>
    <mergeCell ref="R31:R34"/>
    <mergeCell ref="AB31:AB34"/>
    <mergeCell ref="P39:P42"/>
    <mergeCell ref="Q39:Q42"/>
    <mergeCell ref="R39:R42"/>
    <mergeCell ref="AB39:AB42"/>
    <mergeCell ref="H39:H42"/>
    <mergeCell ref="I39:I42"/>
    <mergeCell ref="J39:J42"/>
    <mergeCell ref="K39:K42"/>
    <mergeCell ref="L39:L42"/>
    <mergeCell ref="M39:M42"/>
    <mergeCell ref="BC35:BC38"/>
    <mergeCell ref="BD35:BD38"/>
    <mergeCell ref="BL35:BL38"/>
    <mergeCell ref="BM35:BM38"/>
    <mergeCell ref="BU35:CC35"/>
    <mergeCell ref="BU36:CC36"/>
    <mergeCell ref="BU37:CC37"/>
    <mergeCell ref="BU38:CC38"/>
    <mergeCell ref="AD35:AD38"/>
    <mergeCell ref="AE35:AE38"/>
    <mergeCell ref="AK35:AK38"/>
    <mergeCell ref="AL35:AL38"/>
    <mergeCell ref="AT35:AT38"/>
    <mergeCell ref="AU35:AU38"/>
    <mergeCell ref="O35:O38"/>
    <mergeCell ref="P35:P38"/>
    <mergeCell ref="Q35:Q38"/>
    <mergeCell ref="R35:R38"/>
    <mergeCell ref="AB35:AB38"/>
    <mergeCell ref="AC35:AC38"/>
    <mergeCell ref="I35:I38"/>
    <mergeCell ref="J35:J38"/>
    <mergeCell ref="W43:W44"/>
    <mergeCell ref="AB43:AB46"/>
    <mergeCell ref="I43:I46"/>
    <mergeCell ref="J43:J46"/>
    <mergeCell ref="K43:K46"/>
    <mergeCell ref="L43:L46"/>
    <mergeCell ref="M43:M46"/>
    <mergeCell ref="N43:N46"/>
    <mergeCell ref="BM39:BM42"/>
    <mergeCell ref="BU39:CC39"/>
    <mergeCell ref="BU40:CC40"/>
    <mergeCell ref="BU41:CC41"/>
    <mergeCell ref="BU42:CC42"/>
    <mergeCell ref="D43:D46"/>
    <mergeCell ref="E43:E46"/>
    <mergeCell ref="F43:F46"/>
    <mergeCell ref="G43:G46"/>
    <mergeCell ref="H43:H46"/>
    <mergeCell ref="AL39:AL42"/>
    <mergeCell ref="AT39:AT42"/>
    <mergeCell ref="AU39:AU42"/>
    <mergeCell ref="BC39:BC42"/>
    <mergeCell ref="BD39:BD42"/>
    <mergeCell ref="BL39:BL42"/>
    <mergeCell ref="AC39:AC42"/>
    <mergeCell ref="AD39:AD42"/>
    <mergeCell ref="AE39:AE42"/>
    <mergeCell ref="AI39:AI42"/>
    <mergeCell ref="AJ39:AJ42"/>
    <mergeCell ref="AK39:AK42"/>
    <mergeCell ref="N39:N42"/>
    <mergeCell ref="O39:O42"/>
    <mergeCell ref="H47:H50"/>
    <mergeCell ref="I47:I50"/>
    <mergeCell ref="J47:J50"/>
    <mergeCell ref="K47:K50"/>
    <mergeCell ref="L47:L50"/>
    <mergeCell ref="M47:M50"/>
    <mergeCell ref="BM43:BM46"/>
    <mergeCell ref="BU43:CC43"/>
    <mergeCell ref="BU44:CC44"/>
    <mergeCell ref="BU45:CC45"/>
    <mergeCell ref="BU46:CC46"/>
    <mergeCell ref="C47:C54"/>
    <mergeCell ref="D47:D50"/>
    <mergeCell ref="E47:E50"/>
    <mergeCell ref="F47:F50"/>
    <mergeCell ref="G47:G50"/>
    <mergeCell ref="AL43:AL46"/>
    <mergeCell ref="AT43:AT46"/>
    <mergeCell ref="AU43:AU46"/>
    <mergeCell ref="BC43:BC46"/>
    <mergeCell ref="BD43:BD46"/>
    <mergeCell ref="BL43:BL46"/>
    <mergeCell ref="AC43:AC46"/>
    <mergeCell ref="AD43:AD46"/>
    <mergeCell ref="AE43:AE46"/>
    <mergeCell ref="AI43:AI46"/>
    <mergeCell ref="AJ43:AJ46"/>
    <mergeCell ref="AK43:AK46"/>
    <mergeCell ref="O43:O46"/>
    <mergeCell ref="P43:P46"/>
    <mergeCell ref="Q43:Q46"/>
    <mergeCell ref="R43:R46"/>
    <mergeCell ref="AU47:AU50"/>
    <mergeCell ref="BC47:BC50"/>
    <mergeCell ref="BD47:BD50"/>
    <mergeCell ref="BL47:BL50"/>
    <mergeCell ref="BM47:BM50"/>
    <mergeCell ref="BU47:CC47"/>
    <mergeCell ref="BU48:CC48"/>
    <mergeCell ref="BU49:CC49"/>
    <mergeCell ref="BU50:CC50"/>
    <mergeCell ref="AC47:AC50"/>
    <mergeCell ref="AD47:AD50"/>
    <mergeCell ref="AE47:AE50"/>
    <mergeCell ref="AK47:AK50"/>
    <mergeCell ref="AL47:AL50"/>
    <mergeCell ref="AT47:AT50"/>
    <mergeCell ref="N47:N50"/>
    <mergeCell ref="O47:O50"/>
    <mergeCell ref="P47:P50"/>
    <mergeCell ref="Q47:Q50"/>
    <mergeCell ref="R47:R50"/>
    <mergeCell ref="AB47:AB50"/>
    <mergeCell ref="BD51:BD54"/>
    <mergeCell ref="BL51:BL54"/>
    <mergeCell ref="BM51:BM54"/>
    <mergeCell ref="BU51:CC51"/>
    <mergeCell ref="BU52:CC52"/>
    <mergeCell ref="BU53:CC53"/>
    <mergeCell ref="BU54:CC54"/>
    <mergeCell ref="AE51:AE54"/>
    <mergeCell ref="AI51:AI54"/>
    <mergeCell ref="AK51:AK54"/>
    <mergeCell ref="AL51:AL54"/>
    <mergeCell ref="AT51:AT54"/>
    <mergeCell ref="AU51:AU54"/>
    <mergeCell ref="P51:P54"/>
    <mergeCell ref="Q51:Q54"/>
    <mergeCell ref="R51:R54"/>
    <mergeCell ref="AB51:AB54"/>
    <mergeCell ref="AC51:AC54"/>
    <mergeCell ref="AD51:AD54"/>
    <mergeCell ref="I55:I58"/>
    <mergeCell ref="J55:J58"/>
    <mergeCell ref="K55:K58"/>
    <mergeCell ref="L55:L58"/>
    <mergeCell ref="M55:M58"/>
    <mergeCell ref="N55:N58"/>
    <mergeCell ref="C55:C70"/>
    <mergeCell ref="D55:D58"/>
    <mergeCell ref="E55:E58"/>
    <mergeCell ref="F55:F58"/>
    <mergeCell ref="G55:G58"/>
    <mergeCell ref="H55:H58"/>
    <mergeCell ref="D59:D62"/>
    <mergeCell ref="E59:E62"/>
    <mergeCell ref="F59:F62"/>
    <mergeCell ref="G59:G62"/>
    <mergeCell ref="BC51:BC54"/>
    <mergeCell ref="J51:J54"/>
    <mergeCell ref="K51:K54"/>
    <mergeCell ref="L51:L54"/>
    <mergeCell ref="M51:M54"/>
    <mergeCell ref="N51:N54"/>
    <mergeCell ref="O51:O54"/>
    <mergeCell ref="D51:D54"/>
    <mergeCell ref="E51:E54"/>
    <mergeCell ref="F51:F54"/>
    <mergeCell ref="G51:G54"/>
    <mergeCell ref="H51:H54"/>
    <mergeCell ref="I51:I54"/>
    <mergeCell ref="AU55:AU58"/>
    <mergeCell ref="BC55:BC58"/>
    <mergeCell ref="BD55:BD58"/>
    <mergeCell ref="BL55:BL58"/>
    <mergeCell ref="BM55:BM58"/>
    <mergeCell ref="BU55:CC55"/>
    <mergeCell ref="BU56:CC56"/>
    <mergeCell ref="BU57:CC57"/>
    <mergeCell ref="BU58:CC58"/>
    <mergeCell ref="AD55:AD58"/>
    <mergeCell ref="AE55:AE58"/>
    <mergeCell ref="AI55:AI58"/>
    <mergeCell ref="AK55:AK58"/>
    <mergeCell ref="AL55:AL58"/>
    <mergeCell ref="AT55:AT58"/>
    <mergeCell ref="O55:O58"/>
    <mergeCell ref="P55:P58"/>
    <mergeCell ref="Q55:Q58"/>
    <mergeCell ref="R55:R58"/>
    <mergeCell ref="AB55:AB58"/>
    <mergeCell ref="AC55:AC58"/>
    <mergeCell ref="BU59:CC59"/>
    <mergeCell ref="BU60:CC60"/>
    <mergeCell ref="BU61:CC61"/>
    <mergeCell ref="BU62:CC62"/>
    <mergeCell ref="AC59:AC62"/>
    <mergeCell ref="AD59:AD62"/>
    <mergeCell ref="AE59:AE62"/>
    <mergeCell ref="AK59:AK62"/>
    <mergeCell ref="AL59:AL62"/>
    <mergeCell ref="AT59:AT62"/>
    <mergeCell ref="N59:N62"/>
    <mergeCell ref="O59:O62"/>
    <mergeCell ref="P59:P62"/>
    <mergeCell ref="Q59:Q62"/>
    <mergeCell ref="R59:R62"/>
    <mergeCell ref="AB59:AB62"/>
    <mergeCell ref="H59:H62"/>
    <mergeCell ref="I59:I62"/>
    <mergeCell ref="J59:J62"/>
    <mergeCell ref="K59:K62"/>
    <mergeCell ref="L59:L62"/>
    <mergeCell ref="M59:M62"/>
    <mergeCell ref="J63:J66"/>
    <mergeCell ref="K63:K66"/>
    <mergeCell ref="L63:L66"/>
    <mergeCell ref="M63:M66"/>
    <mergeCell ref="N63:N66"/>
    <mergeCell ref="O63:O66"/>
    <mergeCell ref="D63:D66"/>
    <mergeCell ref="E63:E66"/>
    <mergeCell ref="F63:F66"/>
    <mergeCell ref="G63:G66"/>
    <mergeCell ref="H63:H66"/>
    <mergeCell ref="I63:I66"/>
    <mergeCell ref="AU59:AU62"/>
    <mergeCell ref="BC59:BC62"/>
    <mergeCell ref="BD59:BD62"/>
    <mergeCell ref="BL59:BL62"/>
    <mergeCell ref="BM59:BM62"/>
    <mergeCell ref="K67:K70"/>
    <mergeCell ref="L67:L70"/>
    <mergeCell ref="M67:M70"/>
    <mergeCell ref="N67:N70"/>
    <mergeCell ref="O67:O70"/>
    <mergeCell ref="D67:D70"/>
    <mergeCell ref="E67:E70"/>
    <mergeCell ref="F67:F70"/>
    <mergeCell ref="G67:G70"/>
    <mergeCell ref="H67:H70"/>
    <mergeCell ref="I67:I70"/>
    <mergeCell ref="AU63:AU66"/>
    <mergeCell ref="BC63:BC66"/>
    <mergeCell ref="BD63:BD66"/>
    <mergeCell ref="BL63:BL66"/>
    <mergeCell ref="BM63:BM66"/>
    <mergeCell ref="BU63:CC63"/>
    <mergeCell ref="BU64:CC64"/>
    <mergeCell ref="BU65:CC65"/>
    <mergeCell ref="BU66:CC66"/>
    <mergeCell ref="AE63:AE66"/>
    <mergeCell ref="AI63:AI66"/>
    <mergeCell ref="AJ63:AJ66"/>
    <mergeCell ref="AK63:AK66"/>
    <mergeCell ref="AL63:AL66"/>
    <mergeCell ref="AT63:AT66"/>
    <mergeCell ref="P63:P66"/>
    <mergeCell ref="Q63:Q66"/>
    <mergeCell ref="R63:R66"/>
    <mergeCell ref="AB63:AB66"/>
    <mergeCell ref="AC63:AC66"/>
    <mergeCell ref="AD63:AD66"/>
    <mergeCell ref="M71:M74"/>
    <mergeCell ref="B71:B94"/>
    <mergeCell ref="C71:C82"/>
    <mergeCell ref="D71:D74"/>
    <mergeCell ref="E71:E74"/>
    <mergeCell ref="F71:F74"/>
    <mergeCell ref="G71:G74"/>
    <mergeCell ref="D75:D78"/>
    <mergeCell ref="E75:E78"/>
    <mergeCell ref="F75:F78"/>
    <mergeCell ref="G75:G78"/>
    <mergeCell ref="BC67:BC70"/>
    <mergeCell ref="BD67:BD70"/>
    <mergeCell ref="BL67:BL70"/>
    <mergeCell ref="BM67:BM70"/>
    <mergeCell ref="BU67:CC67"/>
    <mergeCell ref="BU68:CC68"/>
    <mergeCell ref="BU69:CC69"/>
    <mergeCell ref="BU70:CC70"/>
    <mergeCell ref="AE67:AE70"/>
    <mergeCell ref="AI67:AI70"/>
    <mergeCell ref="AK67:AK70"/>
    <mergeCell ref="AL67:AL70"/>
    <mergeCell ref="AT67:AT70"/>
    <mergeCell ref="AU67:AU70"/>
    <mergeCell ref="P67:P70"/>
    <mergeCell ref="Q67:Q70"/>
    <mergeCell ref="R67:R70"/>
    <mergeCell ref="AB67:AB70"/>
    <mergeCell ref="AC67:AC70"/>
    <mergeCell ref="AD67:AD70"/>
    <mergeCell ref="J67:J70"/>
    <mergeCell ref="H75:H78"/>
    <mergeCell ref="I75:I78"/>
    <mergeCell ref="J75:J78"/>
    <mergeCell ref="K75:K78"/>
    <mergeCell ref="L75:L78"/>
    <mergeCell ref="M75:M78"/>
    <mergeCell ref="AU71:AU74"/>
    <mergeCell ref="BC71:BC74"/>
    <mergeCell ref="BD71:BD74"/>
    <mergeCell ref="BL71:BL74"/>
    <mergeCell ref="BM71:BM74"/>
    <mergeCell ref="BU71:CC71"/>
    <mergeCell ref="BU72:CC72"/>
    <mergeCell ref="BU73:CC73"/>
    <mergeCell ref="BU74:CC74"/>
    <mergeCell ref="AC71:AC74"/>
    <mergeCell ref="AD71:AD74"/>
    <mergeCell ref="AE71:AE74"/>
    <mergeCell ref="AK71:AK74"/>
    <mergeCell ref="AL71:AL74"/>
    <mergeCell ref="AT71:AT74"/>
    <mergeCell ref="N71:N74"/>
    <mergeCell ref="O71:O74"/>
    <mergeCell ref="P71:P74"/>
    <mergeCell ref="Q71:Q74"/>
    <mergeCell ref="R71:R74"/>
    <mergeCell ref="AB71:AB74"/>
    <mergeCell ref="H71:H74"/>
    <mergeCell ref="I71:I74"/>
    <mergeCell ref="J71:J74"/>
    <mergeCell ref="K71:K74"/>
    <mergeCell ref="L71:L74"/>
    <mergeCell ref="AU75:AU78"/>
    <mergeCell ref="BC75:BC78"/>
    <mergeCell ref="BD75:BD78"/>
    <mergeCell ref="BL75:BL78"/>
    <mergeCell ref="BM75:BM78"/>
    <mergeCell ref="BU75:CC75"/>
    <mergeCell ref="BU76:CC76"/>
    <mergeCell ref="BU77:CC77"/>
    <mergeCell ref="BU78:CC78"/>
    <mergeCell ref="AC75:AC78"/>
    <mergeCell ref="AD75:AD78"/>
    <mergeCell ref="AE75:AE78"/>
    <mergeCell ref="AK75:AK78"/>
    <mergeCell ref="AL75:AL78"/>
    <mergeCell ref="AT75:AT78"/>
    <mergeCell ref="N75:N78"/>
    <mergeCell ref="O75:O78"/>
    <mergeCell ref="P75:P78"/>
    <mergeCell ref="Q75:Q78"/>
    <mergeCell ref="R75:R78"/>
    <mergeCell ref="AB75:AB78"/>
    <mergeCell ref="BU79:CC79"/>
    <mergeCell ref="BU80:CC80"/>
    <mergeCell ref="BU81:CC81"/>
    <mergeCell ref="BU82:CC82"/>
    <mergeCell ref="AE79:AE82"/>
    <mergeCell ref="AK79:AK82"/>
    <mergeCell ref="AL79:AL82"/>
    <mergeCell ref="AT79:AT82"/>
    <mergeCell ref="AU79:AU82"/>
    <mergeCell ref="BC79:BC82"/>
    <mergeCell ref="P79:P82"/>
    <mergeCell ref="Q79:Q82"/>
    <mergeCell ref="R79:R82"/>
    <mergeCell ref="AB79:AB82"/>
    <mergeCell ref="AC79:AC82"/>
    <mergeCell ref="AD79:AD82"/>
    <mergeCell ref="J79:J82"/>
    <mergeCell ref="K79:K82"/>
    <mergeCell ref="L79:L82"/>
    <mergeCell ref="M79:M82"/>
    <mergeCell ref="N79:N82"/>
    <mergeCell ref="O79:O82"/>
    <mergeCell ref="AB83:AB86"/>
    <mergeCell ref="AC83:AC86"/>
    <mergeCell ref="I83:I86"/>
    <mergeCell ref="J83:J86"/>
    <mergeCell ref="K83:K86"/>
    <mergeCell ref="L83:L86"/>
    <mergeCell ref="M83:M86"/>
    <mergeCell ref="N83:N86"/>
    <mergeCell ref="C83:C86"/>
    <mergeCell ref="D83:D86"/>
    <mergeCell ref="E83:E86"/>
    <mergeCell ref="F83:F86"/>
    <mergeCell ref="G83:G86"/>
    <mergeCell ref="H83:H86"/>
    <mergeCell ref="BD79:BD82"/>
    <mergeCell ref="BL79:BL82"/>
    <mergeCell ref="BM79:BM82"/>
    <mergeCell ref="D79:D82"/>
    <mergeCell ref="E79:E82"/>
    <mergeCell ref="F79:F82"/>
    <mergeCell ref="G79:G82"/>
    <mergeCell ref="H79:H82"/>
    <mergeCell ref="I79:I82"/>
    <mergeCell ref="I87:I90"/>
    <mergeCell ref="J87:J90"/>
    <mergeCell ref="K87:K90"/>
    <mergeCell ref="L87:L90"/>
    <mergeCell ref="M87:M90"/>
    <mergeCell ref="N87:N90"/>
    <mergeCell ref="BU83:CC83"/>
    <mergeCell ref="BU84:CC84"/>
    <mergeCell ref="BU85:CC85"/>
    <mergeCell ref="BU86:CC86"/>
    <mergeCell ref="C87:C94"/>
    <mergeCell ref="D87:D90"/>
    <mergeCell ref="E87:E90"/>
    <mergeCell ref="F87:F90"/>
    <mergeCell ref="G87:G90"/>
    <mergeCell ref="H87:H90"/>
    <mergeCell ref="AT83:AT86"/>
    <mergeCell ref="AU83:AU86"/>
    <mergeCell ref="BC83:BC86"/>
    <mergeCell ref="BD83:BD86"/>
    <mergeCell ref="BL83:BL86"/>
    <mergeCell ref="BM83:BM86"/>
    <mergeCell ref="AD83:AD86"/>
    <mergeCell ref="AE83:AE86"/>
    <mergeCell ref="AI83:AI86"/>
    <mergeCell ref="AJ83:AJ86"/>
    <mergeCell ref="AK83:AK86"/>
    <mergeCell ref="AL83:AL86"/>
    <mergeCell ref="O83:O86"/>
    <mergeCell ref="P83:P86"/>
    <mergeCell ref="Q83:Q86"/>
    <mergeCell ref="R83:R86"/>
    <mergeCell ref="AU87:AU90"/>
    <mergeCell ref="BC87:BC90"/>
    <mergeCell ref="BD87:BD90"/>
    <mergeCell ref="BL87:BL90"/>
    <mergeCell ref="BM87:BM90"/>
    <mergeCell ref="BU87:CC87"/>
    <mergeCell ref="BU88:CC88"/>
    <mergeCell ref="BU89:CC89"/>
    <mergeCell ref="BU90:CC90"/>
    <mergeCell ref="AD87:AD90"/>
    <mergeCell ref="AE87:AE90"/>
    <mergeCell ref="AI87:AI90"/>
    <mergeCell ref="AK87:AK90"/>
    <mergeCell ref="AL87:AL90"/>
    <mergeCell ref="AT87:AT90"/>
    <mergeCell ref="O87:O90"/>
    <mergeCell ref="P87:P90"/>
    <mergeCell ref="Q87:Q90"/>
    <mergeCell ref="R87:R90"/>
    <mergeCell ref="AB87:AB90"/>
    <mergeCell ref="AC87:AC90"/>
    <mergeCell ref="BC91:BC94"/>
    <mergeCell ref="BD91:BD94"/>
    <mergeCell ref="BL91:BL94"/>
    <mergeCell ref="BM91:BM94"/>
    <mergeCell ref="BU91:CC91"/>
    <mergeCell ref="BU92:CC92"/>
    <mergeCell ref="BU93:CC93"/>
    <mergeCell ref="BU94:CC94"/>
    <mergeCell ref="AE91:AE94"/>
    <mergeCell ref="AI91:AI94"/>
    <mergeCell ref="AJ91:AJ94"/>
    <mergeCell ref="AK91:AK94"/>
    <mergeCell ref="AL91:AL94"/>
    <mergeCell ref="AT91:AT94"/>
    <mergeCell ref="P91:P94"/>
    <mergeCell ref="Q91:Q94"/>
    <mergeCell ref="R91:R94"/>
    <mergeCell ref="AB91:AB94"/>
    <mergeCell ref="AC91:AC94"/>
    <mergeCell ref="AD91:AD94"/>
    <mergeCell ref="H95:H98"/>
    <mergeCell ref="I95:I98"/>
    <mergeCell ref="J95:J98"/>
    <mergeCell ref="K95:K98"/>
    <mergeCell ref="L95:L98"/>
    <mergeCell ref="M95:M98"/>
    <mergeCell ref="B95:B130"/>
    <mergeCell ref="C95:C106"/>
    <mergeCell ref="D95:D98"/>
    <mergeCell ref="E95:E98"/>
    <mergeCell ref="F95:F98"/>
    <mergeCell ref="G95:G98"/>
    <mergeCell ref="D99:D102"/>
    <mergeCell ref="E99:E102"/>
    <mergeCell ref="F99:F102"/>
    <mergeCell ref="G99:G102"/>
    <mergeCell ref="AU91:AU94"/>
    <mergeCell ref="J91:J94"/>
    <mergeCell ref="K91:K94"/>
    <mergeCell ref="L91:L94"/>
    <mergeCell ref="M91:M94"/>
    <mergeCell ref="N91:N94"/>
    <mergeCell ref="O91:O94"/>
    <mergeCell ref="D91:D94"/>
    <mergeCell ref="E91:E94"/>
    <mergeCell ref="F91:F94"/>
    <mergeCell ref="G91:G94"/>
    <mergeCell ref="H91:H94"/>
    <mergeCell ref="I91:I94"/>
    <mergeCell ref="K99:K102"/>
    <mergeCell ref="L99:L102"/>
    <mergeCell ref="M99:M102"/>
    <mergeCell ref="BD95:BD98"/>
    <mergeCell ref="BL95:BL98"/>
    <mergeCell ref="BM95:BM98"/>
    <mergeCell ref="BU95:CC95"/>
    <mergeCell ref="BU96:CC96"/>
    <mergeCell ref="BU97:CC97"/>
    <mergeCell ref="BU98:CC98"/>
    <mergeCell ref="AC95:AC98"/>
    <mergeCell ref="AK95:AK98"/>
    <mergeCell ref="AL95:AL98"/>
    <mergeCell ref="AT95:AT98"/>
    <mergeCell ref="AU95:AU98"/>
    <mergeCell ref="BC95:BC98"/>
    <mergeCell ref="N95:N98"/>
    <mergeCell ref="O95:O98"/>
    <mergeCell ref="P95:P98"/>
    <mergeCell ref="Q95:Q98"/>
    <mergeCell ref="R95:R98"/>
    <mergeCell ref="AB95:AB98"/>
    <mergeCell ref="L103:L106"/>
    <mergeCell ref="M103:M106"/>
    <mergeCell ref="N103:N106"/>
    <mergeCell ref="O103:O106"/>
    <mergeCell ref="D103:D106"/>
    <mergeCell ref="E103:E106"/>
    <mergeCell ref="F103:F106"/>
    <mergeCell ref="G103:G106"/>
    <mergeCell ref="H103:H106"/>
    <mergeCell ref="I103:I106"/>
    <mergeCell ref="BD99:BD102"/>
    <mergeCell ref="BL99:BL102"/>
    <mergeCell ref="BM99:BM102"/>
    <mergeCell ref="BU99:CC99"/>
    <mergeCell ref="BU100:CC100"/>
    <mergeCell ref="BU101:CC101"/>
    <mergeCell ref="BU102:CC102"/>
    <mergeCell ref="AC99:AC102"/>
    <mergeCell ref="AK99:AK102"/>
    <mergeCell ref="AL99:AL102"/>
    <mergeCell ref="AT99:AT102"/>
    <mergeCell ref="AU99:AU102"/>
    <mergeCell ref="BC99:BC102"/>
    <mergeCell ref="N99:N102"/>
    <mergeCell ref="O99:O102"/>
    <mergeCell ref="P99:P102"/>
    <mergeCell ref="Q99:Q102"/>
    <mergeCell ref="R99:R102"/>
    <mergeCell ref="AB99:AB102"/>
    <mergeCell ref="H99:H102"/>
    <mergeCell ref="I99:I102"/>
    <mergeCell ref="J99:J102"/>
    <mergeCell ref="R107:R110"/>
    <mergeCell ref="AB107:AB110"/>
    <mergeCell ref="H107:H110"/>
    <mergeCell ref="I107:I110"/>
    <mergeCell ref="J107:J110"/>
    <mergeCell ref="K107:K110"/>
    <mergeCell ref="L107:L110"/>
    <mergeCell ref="M107:M110"/>
    <mergeCell ref="BM103:BM106"/>
    <mergeCell ref="BU103:CC103"/>
    <mergeCell ref="BU104:CC104"/>
    <mergeCell ref="BU105:CC105"/>
    <mergeCell ref="BU106:CC106"/>
    <mergeCell ref="C107:C118"/>
    <mergeCell ref="D107:D110"/>
    <mergeCell ref="E107:E110"/>
    <mergeCell ref="F107:F110"/>
    <mergeCell ref="G107:G110"/>
    <mergeCell ref="AL103:AL106"/>
    <mergeCell ref="AT103:AT106"/>
    <mergeCell ref="AU103:AU106"/>
    <mergeCell ref="BC103:BC106"/>
    <mergeCell ref="BD103:BD106"/>
    <mergeCell ref="BL103:BL106"/>
    <mergeCell ref="P103:P106"/>
    <mergeCell ref="Q103:Q106"/>
    <mergeCell ref="R103:R106"/>
    <mergeCell ref="AB103:AB106"/>
    <mergeCell ref="AC103:AC106"/>
    <mergeCell ref="AK103:AK106"/>
    <mergeCell ref="J103:J106"/>
    <mergeCell ref="K103:K106"/>
    <mergeCell ref="I111:I114"/>
    <mergeCell ref="J111:J114"/>
    <mergeCell ref="K111:K114"/>
    <mergeCell ref="L111:L114"/>
    <mergeCell ref="M111:M114"/>
    <mergeCell ref="N111:N114"/>
    <mergeCell ref="BM107:BM110"/>
    <mergeCell ref="BU107:CC107"/>
    <mergeCell ref="BU108:CC108"/>
    <mergeCell ref="BU109:CC109"/>
    <mergeCell ref="BU110:CC110"/>
    <mergeCell ref="D111:D114"/>
    <mergeCell ref="E111:E114"/>
    <mergeCell ref="F111:F114"/>
    <mergeCell ref="G111:G114"/>
    <mergeCell ref="H111:H114"/>
    <mergeCell ref="AL107:AL110"/>
    <mergeCell ref="AT107:AT110"/>
    <mergeCell ref="AU107:AU110"/>
    <mergeCell ref="BC107:BC110"/>
    <mergeCell ref="BD107:BD110"/>
    <mergeCell ref="BL107:BL110"/>
    <mergeCell ref="AC107:AC110"/>
    <mergeCell ref="AD107:AD110"/>
    <mergeCell ref="AE107:AE110"/>
    <mergeCell ref="AI107:AI110"/>
    <mergeCell ref="AJ107:AJ110"/>
    <mergeCell ref="AK107:AK110"/>
    <mergeCell ref="N107:N110"/>
    <mergeCell ref="O107:O110"/>
    <mergeCell ref="P107:P110"/>
    <mergeCell ref="Q107:Q110"/>
    <mergeCell ref="BL111:BL114"/>
    <mergeCell ref="BM111:BM114"/>
    <mergeCell ref="BU111:CC111"/>
    <mergeCell ref="BU112:CC112"/>
    <mergeCell ref="BU113:CC113"/>
    <mergeCell ref="BU114:CC114"/>
    <mergeCell ref="AK111:AK114"/>
    <mergeCell ref="AL111:AL114"/>
    <mergeCell ref="AT111:AT114"/>
    <mergeCell ref="AU111:AU114"/>
    <mergeCell ref="BC111:BC114"/>
    <mergeCell ref="BD111:BD114"/>
    <mergeCell ref="O111:O114"/>
    <mergeCell ref="P111:P114"/>
    <mergeCell ref="Q111:Q114"/>
    <mergeCell ref="R111:R114"/>
    <mergeCell ref="AB111:AB114"/>
    <mergeCell ref="AC111:AC114"/>
    <mergeCell ref="BM115:BM118"/>
    <mergeCell ref="BU115:CC115"/>
    <mergeCell ref="BU116:CC116"/>
    <mergeCell ref="BU117:CC117"/>
    <mergeCell ref="BU118:CC118"/>
    <mergeCell ref="AE115:AE118"/>
    <mergeCell ref="AI115:AI118"/>
    <mergeCell ref="AJ115:AJ118"/>
    <mergeCell ref="AK115:AK118"/>
    <mergeCell ref="AL115:AL118"/>
    <mergeCell ref="AT115:AT118"/>
    <mergeCell ref="P115:P118"/>
    <mergeCell ref="Q115:Q118"/>
    <mergeCell ref="R115:R118"/>
    <mergeCell ref="AB115:AB118"/>
    <mergeCell ref="AC115:AC118"/>
    <mergeCell ref="AD115:AD118"/>
    <mergeCell ref="L119:L122"/>
    <mergeCell ref="M119:M122"/>
    <mergeCell ref="N119:N122"/>
    <mergeCell ref="C119:C126"/>
    <mergeCell ref="D119:D122"/>
    <mergeCell ref="E119:E122"/>
    <mergeCell ref="F119:F122"/>
    <mergeCell ref="G119:G122"/>
    <mergeCell ref="H119:H122"/>
    <mergeCell ref="D123:D126"/>
    <mergeCell ref="E123:E126"/>
    <mergeCell ref="F123:F126"/>
    <mergeCell ref="G123:G126"/>
    <mergeCell ref="AU115:AU118"/>
    <mergeCell ref="BC115:BC118"/>
    <mergeCell ref="BD115:BD118"/>
    <mergeCell ref="BL115:BL118"/>
    <mergeCell ref="J115:J118"/>
    <mergeCell ref="K115:K118"/>
    <mergeCell ref="L115:L118"/>
    <mergeCell ref="M115:M118"/>
    <mergeCell ref="N115:N118"/>
    <mergeCell ref="O115:O118"/>
    <mergeCell ref="D115:D118"/>
    <mergeCell ref="E115:E118"/>
    <mergeCell ref="F115:F118"/>
    <mergeCell ref="G115:G118"/>
    <mergeCell ref="H115:H118"/>
    <mergeCell ref="I115:I118"/>
    <mergeCell ref="R123:R126"/>
    <mergeCell ref="AB123:AB126"/>
    <mergeCell ref="H123:H126"/>
    <mergeCell ref="I123:I126"/>
    <mergeCell ref="J123:J126"/>
    <mergeCell ref="K123:K126"/>
    <mergeCell ref="L123:L126"/>
    <mergeCell ref="M123:M126"/>
    <mergeCell ref="AU119:AU122"/>
    <mergeCell ref="BC119:BC122"/>
    <mergeCell ref="BD119:BD122"/>
    <mergeCell ref="BL119:BL122"/>
    <mergeCell ref="BM119:BM122"/>
    <mergeCell ref="BU119:CC119"/>
    <mergeCell ref="BU120:CC120"/>
    <mergeCell ref="BU121:CC121"/>
    <mergeCell ref="BU122:CC122"/>
    <mergeCell ref="AD119:AD122"/>
    <mergeCell ref="AE119:AE122"/>
    <mergeCell ref="AI119:AI122"/>
    <mergeCell ref="AK119:AK122"/>
    <mergeCell ref="AL119:AL122"/>
    <mergeCell ref="AT119:AT122"/>
    <mergeCell ref="O119:O122"/>
    <mergeCell ref="P119:P122"/>
    <mergeCell ref="Q119:Q122"/>
    <mergeCell ref="R119:R122"/>
    <mergeCell ref="AB119:AB122"/>
    <mergeCell ref="AC119:AC122"/>
    <mergeCell ref="I119:I122"/>
    <mergeCell ref="J119:J122"/>
    <mergeCell ref="K119:K122"/>
    <mergeCell ref="H127:H130"/>
    <mergeCell ref="I127:I130"/>
    <mergeCell ref="J127:J130"/>
    <mergeCell ref="K127:K130"/>
    <mergeCell ref="L127:L130"/>
    <mergeCell ref="M127:M130"/>
    <mergeCell ref="BM123:BM126"/>
    <mergeCell ref="BU123:CC123"/>
    <mergeCell ref="BU124:CC124"/>
    <mergeCell ref="BU125:CC125"/>
    <mergeCell ref="BU126:CC126"/>
    <mergeCell ref="C127:C130"/>
    <mergeCell ref="D127:D130"/>
    <mergeCell ref="E127:E130"/>
    <mergeCell ref="F127:F130"/>
    <mergeCell ref="G127:G130"/>
    <mergeCell ref="AL123:AL126"/>
    <mergeCell ref="AT123:AT126"/>
    <mergeCell ref="AU123:AU126"/>
    <mergeCell ref="BC123:BC126"/>
    <mergeCell ref="BD123:BD126"/>
    <mergeCell ref="BL123:BL126"/>
    <mergeCell ref="AC123:AC126"/>
    <mergeCell ref="AD123:AD126"/>
    <mergeCell ref="AE123:AE126"/>
    <mergeCell ref="AI123:AI126"/>
    <mergeCell ref="AJ123:AJ126"/>
    <mergeCell ref="AK123:AK126"/>
    <mergeCell ref="N123:N126"/>
    <mergeCell ref="O123:O126"/>
    <mergeCell ref="P123:P126"/>
    <mergeCell ref="Q123:Q126"/>
    <mergeCell ref="AU127:AU130"/>
    <mergeCell ref="BC127:BC130"/>
    <mergeCell ref="BD127:BD130"/>
    <mergeCell ref="BL127:BL130"/>
    <mergeCell ref="BM127:BM130"/>
    <mergeCell ref="BU127:CC127"/>
    <mergeCell ref="BU128:CC128"/>
    <mergeCell ref="BU129:CC129"/>
    <mergeCell ref="BU130:CC130"/>
    <mergeCell ref="AC127:AC130"/>
    <mergeCell ref="AD127:AD130"/>
    <mergeCell ref="AE127:AE130"/>
    <mergeCell ref="AK127:AK130"/>
    <mergeCell ref="AL127:AL130"/>
    <mergeCell ref="AT127:AT130"/>
    <mergeCell ref="N127:N130"/>
    <mergeCell ref="O127:O130"/>
    <mergeCell ref="P127:P130"/>
    <mergeCell ref="Q127:Q130"/>
    <mergeCell ref="R127:R130"/>
    <mergeCell ref="AB127:AB130"/>
  </mergeCells>
  <conditionalFormatting sqref="L27 L71 L75 L79 L87 L91 L95 L119 L127 L15 L19 L103 L107 L111">
    <cfRule type="expression" dxfId="159" priority="16">
      <formula>$L15=$M15</formula>
    </cfRule>
  </conditionalFormatting>
  <conditionalFormatting sqref="L51">
    <cfRule type="expression" dxfId="158" priority="11">
      <formula>$L51=$M51</formula>
    </cfRule>
  </conditionalFormatting>
  <conditionalFormatting sqref="L35">
    <cfRule type="expression" dxfId="157" priority="14">
      <formula>$L35=$M35</formula>
    </cfRule>
  </conditionalFormatting>
  <conditionalFormatting sqref="L23">
    <cfRule type="expression" dxfId="156" priority="17">
      <formula>$L23=$M23</formula>
    </cfRule>
  </conditionalFormatting>
  <conditionalFormatting sqref="L31">
    <cfRule type="expression" dxfId="155" priority="15">
      <formula>$L31=$M31</formula>
    </cfRule>
  </conditionalFormatting>
  <conditionalFormatting sqref="L43">
    <cfRule type="expression" dxfId="154" priority="13">
      <formula>$L43=$M43</formula>
    </cfRule>
  </conditionalFormatting>
  <conditionalFormatting sqref="L47">
    <cfRule type="expression" dxfId="153" priority="12">
      <formula>$L47=$M47</formula>
    </cfRule>
  </conditionalFormatting>
  <conditionalFormatting sqref="L59">
    <cfRule type="expression" dxfId="152" priority="9">
      <formula>$L59=$M59</formula>
    </cfRule>
  </conditionalFormatting>
  <conditionalFormatting sqref="L55">
    <cfRule type="expression" dxfId="151" priority="10">
      <formula>$L55=$M55</formula>
    </cfRule>
  </conditionalFormatting>
  <conditionalFormatting sqref="L63">
    <cfRule type="expression" dxfId="150" priority="8">
      <formula>$L63=$M63</formula>
    </cfRule>
  </conditionalFormatting>
  <conditionalFormatting sqref="L67">
    <cfRule type="expression" dxfId="149" priority="7">
      <formula>$L67=$M67</formula>
    </cfRule>
  </conditionalFormatting>
  <conditionalFormatting sqref="L83">
    <cfRule type="expression" dxfId="148" priority="6">
      <formula>$L83=$M83</formula>
    </cfRule>
  </conditionalFormatting>
  <conditionalFormatting sqref="L115">
    <cfRule type="expression" dxfId="147" priority="5">
      <formula>$L115=$M115</formula>
    </cfRule>
  </conditionalFormatting>
  <conditionalFormatting sqref="L11">
    <cfRule type="expression" dxfId="146" priority="4">
      <formula>$L11=$M11</formula>
    </cfRule>
  </conditionalFormatting>
  <conditionalFormatting sqref="L39">
    <cfRule type="expression" dxfId="145" priority="3">
      <formula>$L39=$M39</formula>
    </cfRule>
  </conditionalFormatting>
  <conditionalFormatting sqref="L99">
    <cfRule type="expression" dxfId="144" priority="2">
      <formula>$L99=$M99</formula>
    </cfRule>
  </conditionalFormatting>
  <conditionalFormatting sqref="L123">
    <cfRule type="expression" dxfId="143" priority="1">
      <formula>$L123=$M123</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H290"/>
  <sheetViews>
    <sheetView topLeftCell="K1" workbookViewId="0">
      <selection activeCell="N19" sqref="N19"/>
    </sheetView>
  </sheetViews>
  <sheetFormatPr baseColWidth="10" defaultColWidth="11.44140625" defaultRowHeight="13.8" x14ac:dyDescent="0.3"/>
  <cols>
    <col min="1" max="10" width="0.88671875" style="96" hidden="1" customWidth="1"/>
    <col min="11" max="11" width="7.33203125" style="97" customWidth="1"/>
    <col min="12" max="12" width="74" style="97" customWidth="1"/>
    <col min="13" max="19" width="12.6640625" style="98" customWidth="1"/>
    <col min="20" max="20" width="11.44140625" style="96"/>
    <col min="21" max="22" width="11.6640625" style="96" customWidth="1"/>
    <col min="23" max="16384" width="11.44140625" style="96"/>
  </cols>
  <sheetData>
    <row r="1" spans="10:34" ht="10.95" customHeight="1" x14ac:dyDescent="0.3"/>
    <row r="2" spans="10:34" ht="17.399999999999999" customHeight="1" x14ac:dyDescent="0.3">
      <c r="K2" s="795" t="s">
        <v>2478</v>
      </c>
      <c r="L2" s="796"/>
      <c r="M2" s="799" t="s">
        <v>2479</v>
      </c>
      <c r="N2" s="800"/>
      <c r="O2" s="800"/>
      <c r="P2" s="800"/>
      <c r="Q2" s="800"/>
      <c r="R2" s="800"/>
      <c r="S2" s="801"/>
    </row>
    <row r="3" spans="10:34" ht="24.6" customHeight="1" x14ac:dyDescent="0.3">
      <c r="K3" s="797"/>
      <c r="L3" s="798"/>
      <c r="M3" s="99" t="s">
        <v>2480</v>
      </c>
      <c r="N3" s="99" t="s">
        <v>2481</v>
      </c>
      <c r="O3" s="99" t="s">
        <v>17</v>
      </c>
      <c r="P3" s="99" t="s">
        <v>2482</v>
      </c>
      <c r="Q3" s="99" t="s">
        <v>2483</v>
      </c>
      <c r="R3" s="99" t="s">
        <v>2484</v>
      </c>
      <c r="S3" s="99" t="s">
        <v>2485</v>
      </c>
    </row>
    <row r="4" spans="10:34" ht="15" customHeight="1" x14ac:dyDescent="0.3">
      <c r="J4" s="96" t="s">
        <v>2486</v>
      </c>
      <c r="K4" s="100"/>
      <c r="L4" s="101" t="s">
        <v>2487</v>
      </c>
      <c r="M4" s="102">
        <f t="shared" ref="M4:M22" si="0">SUM(N4:S4)</f>
        <v>4673387.9800000004</v>
      </c>
      <c r="N4" s="102">
        <f t="shared" ref="N4:S4" si="1">N36+N114+N144+N176+N212+N235+N7</f>
        <v>537466.98</v>
      </c>
      <c r="O4" s="102">
        <f t="shared" si="1"/>
        <v>2390873</v>
      </c>
      <c r="P4" s="102">
        <f t="shared" si="1"/>
        <v>482010</v>
      </c>
      <c r="Q4" s="102">
        <f t="shared" si="1"/>
        <v>54000</v>
      </c>
      <c r="R4" s="102">
        <f t="shared" si="1"/>
        <v>731080</v>
      </c>
      <c r="S4" s="102">
        <f t="shared" si="1"/>
        <v>477958</v>
      </c>
      <c r="U4" s="103"/>
      <c r="V4" s="103"/>
    </row>
    <row r="5" spans="10:34" ht="15" hidden="1" customHeight="1" x14ac:dyDescent="0.3">
      <c r="J5" s="96" t="s">
        <v>2488</v>
      </c>
      <c r="K5" s="104"/>
      <c r="L5" s="105"/>
      <c r="M5" s="106" t="e">
        <f t="shared" si="0"/>
        <v>#REF!</v>
      </c>
      <c r="N5" s="106">
        <v>338485.78286463098</v>
      </c>
      <c r="O5" s="106" t="e">
        <f>+#REF!</f>
        <v>#REF!</v>
      </c>
      <c r="P5" s="106">
        <f>417000+65000</f>
        <v>482000</v>
      </c>
      <c r="Q5" s="106">
        <v>50000</v>
      </c>
      <c r="R5" s="106">
        <v>254534</v>
      </c>
      <c r="S5" s="106">
        <v>321980</v>
      </c>
    </row>
    <row r="6" spans="10:34" ht="15" hidden="1" customHeight="1" x14ac:dyDescent="0.3">
      <c r="J6" s="96" t="s">
        <v>2489</v>
      </c>
      <c r="K6" s="107"/>
      <c r="L6" s="108"/>
      <c r="M6" s="109" t="e">
        <f t="shared" si="0"/>
        <v>#REF!</v>
      </c>
      <c r="N6" s="109">
        <f t="shared" ref="N6:S6" si="2">+N4-N5</f>
        <v>198981.197135369</v>
      </c>
      <c r="O6" s="109" t="e">
        <f t="shared" si="2"/>
        <v>#REF!</v>
      </c>
      <c r="P6" s="109">
        <f t="shared" si="2"/>
        <v>10</v>
      </c>
      <c r="Q6" s="109">
        <f t="shared" si="2"/>
        <v>4000</v>
      </c>
      <c r="R6" s="109">
        <f t="shared" si="2"/>
        <v>476546</v>
      </c>
      <c r="S6" s="109">
        <f t="shared" si="2"/>
        <v>155978</v>
      </c>
    </row>
    <row r="7" spans="10:34" ht="15" customHeight="1" x14ac:dyDescent="0.3">
      <c r="J7" s="96" t="s">
        <v>2486</v>
      </c>
      <c r="K7" s="110" t="s">
        <v>2490</v>
      </c>
      <c r="L7" s="111" t="s">
        <v>2491</v>
      </c>
      <c r="M7" s="112">
        <f t="shared" si="0"/>
        <v>1017000</v>
      </c>
      <c r="N7" s="112">
        <f t="shared" ref="N7:S7" si="3">+N10+N23</f>
        <v>65000</v>
      </c>
      <c r="O7" s="112">
        <f t="shared" si="3"/>
        <v>29000</v>
      </c>
      <c r="P7" s="112">
        <f t="shared" si="3"/>
        <v>220000</v>
      </c>
      <c r="Q7" s="112">
        <f t="shared" si="3"/>
        <v>30000</v>
      </c>
      <c r="R7" s="112">
        <f t="shared" si="3"/>
        <v>463000</v>
      </c>
      <c r="S7" s="112">
        <f t="shared" si="3"/>
        <v>210000</v>
      </c>
    </row>
    <row r="8" spans="10:34" ht="15" hidden="1" customHeight="1" x14ac:dyDescent="0.3">
      <c r="J8" s="96" t="s">
        <v>2488</v>
      </c>
      <c r="K8" s="104"/>
      <c r="L8" s="113"/>
      <c r="M8" s="106">
        <f t="shared" si="0"/>
        <v>60000</v>
      </c>
      <c r="N8" s="106"/>
      <c r="O8" s="106"/>
      <c r="P8" s="106">
        <f>+P11+P24</f>
        <v>60000</v>
      </c>
      <c r="Q8" s="106"/>
      <c r="R8" s="106"/>
      <c r="S8" s="106"/>
    </row>
    <row r="9" spans="10:34" ht="15" hidden="1" customHeight="1" x14ac:dyDescent="0.3">
      <c r="J9" s="96" t="s">
        <v>2489</v>
      </c>
      <c r="K9" s="107"/>
      <c r="L9" s="114"/>
      <c r="M9" s="109">
        <f t="shared" si="0"/>
        <v>957000</v>
      </c>
      <c r="N9" s="109">
        <f t="shared" ref="N9:S9" si="4">+N7-N8</f>
        <v>65000</v>
      </c>
      <c r="O9" s="109">
        <f t="shared" si="4"/>
        <v>29000</v>
      </c>
      <c r="P9" s="109">
        <f t="shared" si="4"/>
        <v>160000</v>
      </c>
      <c r="Q9" s="109">
        <f t="shared" si="4"/>
        <v>30000</v>
      </c>
      <c r="R9" s="109">
        <f t="shared" si="4"/>
        <v>463000</v>
      </c>
      <c r="S9" s="109">
        <f t="shared" si="4"/>
        <v>210000</v>
      </c>
    </row>
    <row r="10" spans="10:34" ht="15" customHeight="1" x14ac:dyDescent="0.3">
      <c r="J10" s="96" t="s">
        <v>2486</v>
      </c>
      <c r="K10" s="115" t="s">
        <v>2492</v>
      </c>
      <c r="L10" s="116" t="s">
        <v>2493</v>
      </c>
      <c r="M10" s="117">
        <f t="shared" si="0"/>
        <v>598000</v>
      </c>
      <c r="N10" s="117">
        <f t="shared" ref="N10:S10" si="5">SUM(N13:N22)</f>
        <v>20000</v>
      </c>
      <c r="O10" s="117">
        <f t="shared" si="5"/>
        <v>0</v>
      </c>
      <c r="P10" s="117">
        <f t="shared" si="5"/>
        <v>140000</v>
      </c>
      <c r="Q10" s="117">
        <f t="shared" si="5"/>
        <v>0</v>
      </c>
      <c r="R10" s="117">
        <f t="shared" si="5"/>
        <v>288000</v>
      </c>
      <c r="S10" s="117">
        <f t="shared" si="5"/>
        <v>150000</v>
      </c>
    </row>
    <row r="11" spans="10:34" ht="15" hidden="1" customHeight="1" x14ac:dyDescent="0.3">
      <c r="J11" s="96" t="s">
        <v>2488</v>
      </c>
      <c r="K11" s="104"/>
      <c r="L11" s="113"/>
      <c r="M11" s="106">
        <f t="shared" si="0"/>
        <v>60000</v>
      </c>
      <c r="N11" s="106"/>
      <c r="O11" s="106"/>
      <c r="P11" s="106">
        <f>30000+30000</f>
        <v>60000</v>
      </c>
      <c r="Q11" s="106"/>
      <c r="R11" s="106"/>
      <c r="S11" s="106"/>
    </row>
    <row r="12" spans="10:34" ht="15" hidden="1" customHeight="1" x14ac:dyDescent="0.3">
      <c r="J12" s="96" t="s">
        <v>2489</v>
      </c>
      <c r="K12" s="107"/>
      <c r="L12" s="114"/>
      <c r="M12" s="109">
        <f t="shared" si="0"/>
        <v>538000</v>
      </c>
      <c r="N12" s="109">
        <f t="shared" ref="N12:S12" si="6">+N10-N11</f>
        <v>20000</v>
      </c>
      <c r="O12" s="109">
        <f t="shared" si="6"/>
        <v>0</v>
      </c>
      <c r="P12" s="109">
        <f t="shared" si="6"/>
        <v>80000</v>
      </c>
      <c r="Q12" s="109">
        <f t="shared" si="6"/>
        <v>0</v>
      </c>
      <c r="R12" s="109">
        <f t="shared" si="6"/>
        <v>288000</v>
      </c>
      <c r="S12" s="109">
        <f t="shared" si="6"/>
        <v>150000</v>
      </c>
    </row>
    <row r="13" spans="10:34" ht="15" customHeight="1" x14ac:dyDescent="0.3">
      <c r="K13" s="104" t="s">
        <v>2494</v>
      </c>
      <c r="L13" s="118" t="s">
        <v>2495</v>
      </c>
      <c r="M13" s="119">
        <f t="shared" si="0"/>
        <v>268000</v>
      </c>
      <c r="N13" s="119"/>
      <c r="O13" s="119"/>
      <c r="P13" s="119">
        <v>100000</v>
      </c>
      <c r="Q13" s="119"/>
      <c r="R13" s="119">
        <v>168000</v>
      </c>
      <c r="S13" s="119"/>
      <c r="W13" s="96" t="s">
        <v>2496</v>
      </c>
    </row>
    <row r="14" spans="10:34" ht="15" customHeight="1" x14ac:dyDescent="0.3">
      <c r="K14" s="104" t="s">
        <v>2497</v>
      </c>
      <c r="L14" s="118" t="s">
        <v>2498</v>
      </c>
      <c r="M14" s="119">
        <f t="shared" si="0"/>
        <v>65000</v>
      </c>
      <c r="N14" s="119"/>
      <c r="O14" s="119"/>
      <c r="P14" s="119">
        <v>10000</v>
      </c>
      <c r="Q14" s="119"/>
      <c r="R14" s="119">
        <v>55000</v>
      </c>
      <c r="S14" s="119"/>
    </row>
    <row r="15" spans="10:34" ht="15" customHeight="1" x14ac:dyDescent="0.3">
      <c r="K15" s="104" t="s">
        <v>2499</v>
      </c>
      <c r="L15" s="118" t="s">
        <v>2500</v>
      </c>
      <c r="M15" s="119">
        <f t="shared" si="0"/>
        <v>100000</v>
      </c>
      <c r="N15" s="119"/>
      <c r="O15" s="119"/>
      <c r="P15" s="119"/>
      <c r="Q15" s="119"/>
      <c r="R15" s="119"/>
      <c r="S15" s="119">
        <v>100000</v>
      </c>
    </row>
    <row r="16" spans="10:34" ht="15" customHeight="1" x14ac:dyDescent="0.3">
      <c r="K16" s="104" t="s">
        <v>2501</v>
      </c>
      <c r="L16" s="118" t="s">
        <v>2502</v>
      </c>
      <c r="M16" s="119">
        <f t="shared" si="0"/>
        <v>0</v>
      </c>
      <c r="N16" s="119"/>
      <c r="O16" s="119"/>
      <c r="P16" s="119"/>
      <c r="Q16" s="119"/>
      <c r="R16" s="119"/>
      <c r="S16" s="119"/>
      <c r="AH16" s="120"/>
    </row>
    <row r="17" spans="10:34" ht="15" customHeight="1" x14ac:dyDescent="0.3">
      <c r="K17" s="104" t="s">
        <v>2503</v>
      </c>
      <c r="L17" s="118" t="s">
        <v>2504</v>
      </c>
      <c r="M17" s="119">
        <f t="shared" si="0"/>
        <v>0</v>
      </c>
      <c r="N17" s="119"/>
      <c r="O17" s="119"/>
      <c r="P17" s="119"/>
      <c r="Q17" s="119"/>
      <c r="R17" s="119"/>
      <c r="S17" s="119"/>
      <c r="AH17" s="120"/>
    </row>
    <row r="18" spans="10:34" ht="15" customHeight="1" x14ac:dyDescent="0.3">
      <c r="K18" s="104" t="s">
        <v>2505</v>
      </c>
      <c r="L18" s="118" t="s">
        <v>2506</v>
      </c>
      <c r="M18" s="119">
        <f t="shared" si="0"/>
        <v>0</v>
      </c>
      <c r="N18" s="119"/>
      <c r="O18" s="119"/>
      <c r="P18" s="119"/>
      <c r="Q18" s="119"/>
      <c r="R18" s="119"/>
      <c r="S18" s="119"/>
      <c r="AH18" s="120"/>
    </row>
    <row r="19" spans="10:34" ht="15" customHeight="1" x14ac:dyDescent="0.3">
      <c r="K19" s="104" t="s">
        <v>2507</v>
      </c>
      <c r="L19" s="118" t="s">
        <v>2508</v>
      </c>
      <c r="M19" s="119">
        <f t="shared" si="0"/>
        <v>40000</v>
      </c>
      <c r="N19" s="119">
        <v>20000</v>
      </c>
      <c r="O19" s="119"/>
      <c r="P19" s="119"/>
      <c r="Q19" s="119"/>
      <c r="R19" s="119"/>
      <c r="S19" s="119">
        <v>20000</v>
      </c>
      <c r="AH19" s="120"/>
    </row>
    <row r="20" spans="10:34" ht="15" customHeight="1" x14ac:dyDescent="0.3">
      <c r="K20" s="104" t="s">
        <v>2509</v>
      </c>
      <c r="L20" s="118" t="s">
        <v>2510</v>
      </c>
      <c r="M20" s="119">
        <f t="shared" si="0"/>
        <v>80000</v>
      </c>
      <c r="N20" s="119"/>
      <c r="O20" s="119"/>
      <c r="P20" s="119"/>
      <c r="Q20" s="119"/>
      <c r="R20" s="119">
        <v>50000</v>
      </c>
      <c r="S20" s="119">
        <v>30000</v>
      </c>
      <c r="AH20" s="120"/>
    </row>
    <row r="21" spans="10:34" ht="15" customHeight="1" x14ac:dyDescent="0.3">
      <c r="K21" s="104" t="s">
        <v>2511</v>
      </c>
      <c r="L21" s="118" t="s">
        <v>2512</v>
      </c>
      <c r="M21" s="119">
        <f t="shared" si="0"/>
        <v>25000</v>
      </c>
      <c r="N21" s="119"/>
      <c r="O21" s="119"/>
      <c r="P21" s="119">
        <v>10000</v>
      </c>
      <c r="Q21" s="119"/>
      <c r="R21" s="119">
        <v>15000</v>
      </c>
      <c r="S21" s="119"/>
      <c r="AH21" s="120"/>
    </row>
    <row r="22" spans="10:34" ht="15" customHeight="1" x14ac:dyDescent="0.3">
      <c r="K22" s="104" t="s">
        <v>2513</v>
      </c>
      <c r="L22" s="113" t="s">
        <v>2514</v>
      </c>
      <c r="M22" s="119">
        <f t="shared" si="0"/>
        <v>20000</v>
      </c>
      <c r="N22" s="106"/>
      <c r="O22" s="106"/>
      <c r="P22" s="119">
        <v>20000</v>
      </c>
      <c r="Q22" s="106"/>
      <c r="R22" s="106"/>
      <c r="S22" s="106"/>
      <c r="AH22" s="120"/>
    </row>
    <row r="23" spans="10:34" ht="15" customHeight="1" x14ac:dyDescent="0.3">
      <c r="J23" s="96" t="s">
        <v>2486</v>
      </c>
      <c r="K23" s="115" t="s">
        <v>2515</v>
      </c>
      <c r="L23" s="116" t="s">
        <v>2516</v>
      </c>
      <c r="M23" s="117">
        <f>SUM(N23:S23)</f>
        <v>419000</v>
      </c>
      <c r="N23" s="117">
        <f t="shared" ref="N23:S23" si="7">SUM(N26:N35)</f>
        <v>45000</v>
      </c>
      <c r="O23" s="117">
        <f t="shared" si="7"/>
        <v>29000</v>
      </c>
      <c r="P23" s="117">
        <f t="shared" si="7"/>
        <v>80000</v>
      </c>
      <c r="Q23" s="117">
        <f t="shared" si="7"/>
        <v>30000</v>
      </c>
      <c r="R23" s="117">
        <f t="shared" si="7"/>
        <v>175000</v>
      </c>
      <c r="S23" s="117">
        <f t="shared" si="7"/>
        <v>60000</v>
      </c>
      <c r="AH23" s="120"/>
    </row>
    <row r="24" spans="10:34" ht="15" hidden="1" customHeight="1" x14ac:dyDescent="0.3">
      <c r="J24" s="96" t="s">
        <v>2488</v>
      </c>
      <c r="K24" s="104"/>
      <c r="L24" s="113"/>
      <c r="M24" s="121">
        <f>SUM(N24:S24)</f>
        <v>0</v>
      </c>
      <c r="N24" s="106"/>
      <c r="O24" s="106"/>
      <c r="P24" s="106"/>
      <c r="Q24" s="106"/>
      <c r="R24" s="106"/>
      <c r="S24" s="106"/>
    </row>
    <row r="25" spans="10:34" ht="15" hidden="1" customHeight="1" x14ac:dyDescent="0.3">
      <c r="J25" s="96" t="s">
        <v>2489</v>
      </c>
      <c r="K25" s="107"/>
      <c r="L25" s="114"/>
      <c r="M25" s="122">
        <f>SUM(N25:S25)</f>
        <v>419000</v>
      </c>
      <c r="N25" s="109">
        <f t="shared" ref="N25:S25" si="8">+N23-N24</f>
        <v>45000</v>
      </c>
      <c r="O25" s="109">
        <f t="shared" si="8"/>
        <v>29000</v>
      </c>
      <c r="P25" s="109">
        <f t="shared" si="8"/>
        <v>80000</v>
      </c>
      <c r="Q25" s="109">
        <f t="shared" si="8"/>
        <v>30000</v>
      </c>
      <c r="R25" s="109">
        <f t="shared" si="8"/>
        <v>175000</v>
      </c>
      <c r="S25" s="109">
        <f t="shared" si="8"/>
        <v>60000</v>
      </c>
    </row>
    <row r="26" spans="10:34" ht="15" customHeight="1" x14ac:dyDescent="0.3">
      <c r="K26" s="104" t="s">
        <v>2517</v>
      </c>
      <c r="L26" s="113" t="s">
        <v>2518</v>
      </c>
      <c r="M26" s="119">
        <f>SUM(N26:S26)</f>
        <v>25000</v>
      </c>
      <c r="N26" s="119">
        <v>25000</v>
      </c>
      <c r="O26" s="119"/>
      <c r="P26" s="119"/>
      <c r="Q26" s="119"/>
      <c r="R26" s="119"/>
      <c r="S26" s="119"/>
    </row>
    <row r="27" spans="10:34" ht="15" customHeight="1" x14ac:dyDescent="0.3">
      <c r="K27" s="104" t="s">
        <v>2519</v>
      </c>
      <c r="L27" s="113" t="s">
        <v>2520</v>
      </c>
      <c r="M27" s="119">
        <f t="shared" ref="M27:M41" si="9">SUM(N27:S27)</f>
        <v>10000</v>
      </c>
      <c r="N27" s="119">
        <v>10000</v>
      </c>
      <c r="O27" s="119"/>
      <c r="P27" s="119"/>
      <c r="Q27" s="119"/>
      <c r="R27" s="119"/>
      <c r="S27" s="119"/>
    </row>
    <row r="28" spans="10:34" ht="15" customHeight="1" x14ac:dyDescent="0.3">
      <c r="K28" s="104" t="s">
        <v>2521</v>
      </c>
      <c r="L28" s="113" t="s">
        <v>2522</v>
      </c>
      <c r="M28" s="119">
        <f t="shared" si="9"/>
        <v>10000</v>
      </c>
      <c r="N28" s="119">
        <v>10000</v>
      </c>
      <c r="O28" s="119"/>
      <c r="P28" s="119"/>
      <c r="Q28" s="119"/>
      <c r="R28" s="119"/>
      <c r="S28" s="119"/>
    </row>
    <row r="29" spans="10:34" ht="15" customHeight="1" x14ac:dyDescent="0.3">
      <c r="K29" s="104" t="s">
        <v>2523</v>
      </c>
      <c r="L29" s="113" t="s">
        <v>2524</v>
      </c>
      <c r="M29" s="119">
        <f t="shared" si="9"/>
        <v>120000</v>
      </c>
      <c r="N29" s="119"/>
      <c r="O29" s="119"/>
      <c r="P29" s="119"/>
      <c r="Q29" s="119"/>
      <c r="R29" s="119">
        <v>60000</v>
      </c>
      <c r="S29" s="119">
        <v>60000</v>
      </c>
    </row>
    <row r="30" spans="10:34" ht="15" customHeight="1" x14ac:dyDescent="0.3">
      <c r="K30" s="104" t="s">
        <v>2525</v>
      </c>
      <c r="L30" s="113" t="s">
        <v>2526</v>
      </c>
      <c r="M30" s="119">
        <f t="shared" si="9"/>
        <v>19000</v>
      </c>
      <c r="N30" s="119"/>
      <c r="O30" s="119">
        <v>19000</v>
      </c>
      <c r="P30" s="119"/>
      <c r="Q30" s="119"/>
      <c r="R30" s="119"/>
      <c r="S30" s="119"/>
    </row>
    <row r="31" spans="10:34" ht="15" customHeight="1" x14ac:dyDescent="0.3">
      <c r="K31" s="104" t="s">
        <v>2527</v>
      </c>
      <c r="L31" s="113" t="s">
        <v>2528</v>
      </c>
      <c r="M31" s="119">
        <f t="shared" si="9"/>
        <v>10000</v>
      </c>
      <c r="N31" s="119"/>
      <c r="O31" s="119">
        <v>10000</v>
      </c>
      <c r="P31" s="119"/>
      <c r="Q31" s="119"/>
      <c r="R31" s="119"/>
      <c r="S31" s="119"/>
    </row>
    <row r="32" spans="10:34" ht="15" customHeight="1" x14ac:dyDescent="0.3">
      <c r="K32" s="104" t="s">
        <v>2529</v>
      </c>
      <c r="L32" s="113" t="s">
        <v>2530</v>
      </c>
      <c r="M32" s="119">
        <f t="shared" si="9"/>
        <v>25000</v>
      </c>
      <c r="N32" s="119"/>
      <c r="O32" s="119"/>
      <c r="P32" s="119">
        <v>10000</v>
      </c>
      <c r="Q32" s="119"/>
      <c r="R32" s="119">
        <v>15000</v>
      </c>
      <c r="S32" s="119"/>
    </row>
    <row r="33" spans="9:19" ht="15" customHeight="1" x14ac:dyDescent="0.3">
      <c r="K33" s="104" t="s">
        <v>2531</v>
      </c>
      <c r="L33" s="104" t="s">
        <v>2532</v>
      </c>
      <c r="M33" s="119">
        <f t="shared" si="9"/>
        <v>50000</v>
      </c>
      <c r="N33" s="119"/>
      <c r="O33" s="119"/>
      <c r="P33" s="119">
        <v>50000</v>
      </c>
      <c r="Q33" s="119"/>
      <c r="R33" s="119"/>
      <c r="S33" s="119"/>
    </row>
    <row r="34" spans="9:19" ht="15" customHeight="1" x14ac:dyDescent="0.3">
      <c r="K34" s="104" t="s">
        <v>2533</v>
      </c>
      <c r="L34" s="104" t="s">
        <v>2534</v>
      </c>
      <c r="M34" s="119">
        <f t="shared" si="9"/>
        <v>20000</v>
      </c>
      <c r="N34" s="119"/>
      <c r="O34" s="119"/>
      <c r="P34" s="119">
        <v>20000</v>
      </c>
      <c r="Q34" s="119"/>
      <c r="R34" s="119"/>
      <c r="S34" s="119"/>
    </row>
    <row r="35" spans="9:19" ht="15" customHeight="1" x14ac:dyDescent="0.3">
      <c r="K35" s="104" t="s">
        <v>2535</v>
      </c>
      <c r="L35" s="104" t="s">
        <v>2536</v>
      </c>
      <c r="M35" s="119">
        <f t="shared" si="9"/>
        <v>130000</v>
      </c>
      <c r="N35" s="123"/>
      <c r="O35" s="106"/>
      <c r="P35" s="106"/>
      <c r="Q35" s="123">
        <v>30000</v>
      </c>
      <c r="R35" s="123">
        <v>100000</v>
      </c>
      <c r="S35" s="106"/>
    </row>
    <row r="36" spans="9:19" ht="15" customHeight="1" x14ac:dyDescent="0.3">
      <c r="J36" s="96" t="s">
        <v>2486</v>
      </c>
      <c r="K36" s="110">
        <v>1</v>
      </c>
      <c r="L36" s="111" t="s">
        <v>2537</v>
      </c>
      <c r="M36" s="112">
        <f t="shared" si="9"/>
        <v>3115376.98</v>
      </c>
      <c r="N36" s="124">
        <f t="shared" ref="N36:S36" si="10">+N39+N47+N60+N67+N76+N82+N88+N94+N99+N106</f>
        <v>336387.98</v>
      </c>
      <c r="O36" s="112">
        <f t="shared" si="10"/>
        <v>2330573</v>
      </c>
      <c r="P36" s="112">
        <f t="shared" si="10"/>
        <v>255510</v>
      </c>
      <c r="Q36" s="112">
        <f t="shared" si="10"/>
        <v>12000</v>
      </c>
      <c r="R36" s="112">
        <f t="shared" si="10"/>
        <v>82108</v>
      </c>
      <c r="S36" s="112">
        <f t="shared" si="10"/>
        <v>98798</v>
      </c>
    </row>
    <row r="37" spans="9:19" ht="15" hidden="1" customHeight="1" x14ac:dyDescent="0.3">
      <c r="J37" s="96" t="s">
        <v>2488</v>
      </c>
      <c r="K37" s="104"/>
      <c r="L37" s="113"/>
      <c r="M37" s="121">
        <f t="shared" si="9"/>
        <v>2136107.6199329356</v>
      </c>
      <c r="N37" s="106"/>
      <c r="O37" s="106">
        <v>2136107.6199329356</v>
      </c>
      <c r="P37" s="106"/>
      <c r="Q37" s="106"/>
      <c r="R37" s="106"/>
      <c r="S37" s="106"/>
    </row>
    <row r="38" spans="9:19" ht="15" hidden="1" customHeight="1" x14ac:dyDescent="0.3">
      <c r="J38" s="96" t="s">
        <v>2489</v>
      </c>
      <c r="K38" s="107"/>
      <c r="L38" s="114"/>
      <c r="M38" s="122">
        <f t="shared" si="9"/>
        <v>979269.36006706441</v>
      </c>
      <c r="N38" s="109">
        <f t="shared" ref="N38:S38" si="11">+N36-N37</f>
        <v>336387.98</v>
      </c>
      <c r="O38" s="109">
        <f t="shared" si="11"/>
        <v>194465.38006706443</v>
      </c>
      <c r="P38" s="109">
        <f t="shared" si="11"/>
        <v>255510</v>
      </c>
      <c r="Q38" s="109">
        <f t="shared" si="11"/>
        <v>12000</v>
      </c>
      <c r="R38" s="109">
        <f t="shared" si="11"/>
        <v>82108</v>
      </c>
      <c r="S38" s="109">
        <f t="shared" si="11"/>
        <v>98798</v>
      </c>
    </row>
    <row r="39" spans="9:19" ht="15" customHeight="1" x14ac:dyDescent="0.3">
      <c r="I39" s="96" t="s">
        <v>26</v>
      </c>
      <c r="J39" s="96" t="s">
        <v>2486</v>
      </c>
      <c r="K39" s="115" t="s">
        <v>2538</v>
      </c>
      <c r="L39" s="116" t="s">
        <v>2539</v>
      </c>
      <c r="M39" s="117">
        <f t="shared" si="9"/>
        <v>2609959</v>
      </c>
      <c r="N39" s="117">
        <f t="shared" ref="N39:S39" si="12">SUM(N42:N46)</f>
        <v>51498</v>
      </c>
      <c r="O39" s="117">
        <f t="shared" si="12"/>
        <v>2136167</v>
      </c>
      <c r="P39" s="117">
        <f t="shared" si="12"/>
        <v>255510</v>
      </c>
      <c r="Q39" s="117">
        <f t="shared" si="12"/>
        <v>12000</v>
      </c>
      <c r="R39" s="117">
        <f t="shared" si="12"/>
        <v>58804</v>
      </c>
      <c r="S39" s="117">
        <f t="shared" si="12"/>
        <v>95980</v>
      </c>
    </row>
    <row r="40" spans="9:19" ht="15" hidden="1" customHeight="1" x14ac:dyDescent="0.3">
      <c r="J40" s="96" t="s">
        <v>2488</v>
      </c>
      <c r="K40" s="104"/>
      <c r="L40" s="113"/>
      <c r="M40" s="121">
        <f t="shared" si="9"/>
        <v>2127018.0871593924</v>
      </c>
      <c r="N40" s="106">
        <v>72728.799927913729</v>
      </c>
      <c r="O40" s="106">
        <v>2054289.2872314788</v>
      </c>
      <c r="P40" s="106"/>
      <c r="Q40" s="106"/>
      <c r="R40" s="106"/>
      <c r="S40" s="106"/>
    </row>
    <row r="41" spans="9:19" ht="15" hidden="1" customHeight="1" x14ac:dyDescent="0.3">
      <c r="J41" s="96" t="s">
        <v>2489</v>
      </c>
      <c r="K41" s="107"/>
      <c r="L41" s="114"/>
      <c r="M41" s="122">
        <f t="shared" si="9"/>
        <v>482940.91284060746</v>
      </c>
      <c r="N41" s="109">
        <f t="shared" ref="N41:S41" si="13">+N39-N40</f>
        <v>-21230.799927913729</v>
      </c>
      <c r="O41" s="109">
        <f t="shared" si="13"/>
        <v>81877.71276852116</v>
      </c>
      <c r="P41" s="109">
        <f t="shared" si="13"/>
        <v>255510</v>
      </c>
      <c r="Q41" s="109">
        <f t="shared" si="13"/>
        <v>12000</v>
      </c>
      <c r="R41" s="109">
        <f t="shared" si="13"/>
        <v>58804</v>
      </c>
      <c r="S41" s="109">
        <f t="shared" si="13"/>
        <v>95980</v>
      </c>
    </row>
    <row r="42" spans="9:19" ht="15" customHeight="1" x14ac:dyDescent="0.3">
      <c r="K42" s="104" t="s">
        <v>2540</v>
      </c>
      <c r="L42" s="125" t="s">
        <v>2541</v>
      </c>
      <c r="M42" s="119">
        <f t="shared" ref="M42:M113" si="14">SUM(N42:S42)</f>
        <v>11830</v>
      </c>
      <c r="N42" s="126">
        <v>1366</v>
      </c>
      <c r="O42" s="126">
        <v>130</v>
      </c>
      <c r="P42" s="126">
        <v>5500</v>
      </c>
      <c r="Q42" s="126"/>
      <c r="R42" s="126">
        <v>3604</v>
      </c>
      <c r="S42" s="126">
        <v>1230</v>
      </c>
    </row>
    <row r="43" spans="9:19" ht="15" customHeight="1" x14ac:dyDescent="0.3">
      <c r="K43" s="104" t="s">
        <v>2542</v>
      </c>
      <c r="L43" s="125" t="s">
        <v>2543</v>
      </c>
      <c r="M43" s="119">
        <f t="shared" si="14"/>
        <v>544377</v>
      </c>
      <c r="N43" s="126">
        <v>22782</v>
      </c>
      <c r="O43" s="126">
        <v>204795</v>
      </c>
      <c r="P43" s="126">
        <v>180000</v>
      </c>
      <c r="Q43" s="126">
        <v>12000</v>
      </c>
      <c r="R43" s="126">
        <v>44800</v>
      </c>
      <c r="S43" s="126">
        <v>80000</v>
      </c>
    </row>
    <row r="44" spans="9:19" ht="15" customHeight="1" x14ac:dyDescent="0.3">
      <c r="K44" s="104" t="s">
        <v>2544</v>
      </c>
      <c r="L44" s="125" t="s">
        <v>2545</v>
      </c>
      <c r="M44" s="119">
        <f t="shared" si="14"/>
        <v>50444</v>
      </c>
      <c r="N44" s="126">
        <v>8710</v>
      </c>
      <c r="O44" s="126">
        <v>36404</v>
      </c>
      <c r="P44" s="126">
        <v>410</v>
      </c>
      <c r="Q44" s="126">
        <v>0</v>
      </c>
      <c r="R44" s="126">
        <v>3000</v>
      </c>
      <c r="S44" s="126">
        <v>1920</v>
      </c>
    </row>
    <row r="45" spans="9:19" ht="15" customHeight="1" x14ac:dyDescent="0.3">
      <c r="K45" s="104" t="s">
        <v>2546</v>
      </c>
      <c r="L45" s="125" t="s">
        <v>1654</v>
      </c>
      <c r="M45" s="119">
        <f t="shared" si="14"/>
        <v>104500</v>
      </c>
      <c r="N45" s="126">
        <v>15500</v>
      </c>
      <c r="O45" s="126"/>
      <c r="P45" s="126">
        <v>69600</v>
      </c>
      <c r="Q45" s="126"/>
      <c r="R45" s="126">
        <v>7400</v>
      </c>
      <c r="S45" s="126">
        <v>12000</v>
      </c>
    </row>
    <row r="46" spans="9:19" ht="15" customHeight="1" x14ac:dyDescent="0.3">
      <c r="K46" s="104" t="s">
        <v>2547</v>
      </c>
      <c r="L46" s="125" t="s">
        <v>1655</v>
      </c>
      <c r="M46" s="119">
        <f t="shared" si="14"/>
        <v>1898808</v>
      </c>
      <c r="N46" s="126">
        <v>3140</v>
      </c>
      <c r="O46" s="126">
        <v>1894838</v>
      </c>
      <c r="P46" s="126"/>
      <c r="Q46" s="126"/>
      <c r="R46" s="126"/>
      <c r="S46" s="126">
        <v>830</v>
      </c>
    </row>
    <row r="47" spans="9:19" ht="15" customHeight="1" x14ac:dyDescent="0.3">
      <c r="J47" s="96" t="s">
        <v>2486</v>
      </c>
      <c r="K47" s="115" t="s">
        <v>2548</v>
      </c>
      <c r="L47" s="116" t="s">
        <v>2549</v>
      </c>
      <c r="M47" s="117">
        <f>SUM(N47:S47)</f>
        <v>407838</v>
      </c>
      <c r="N47" s="117">
        <f t="shared" ref="N47:S47" si="15">SUM(N50:N59)</f>
        <v>199982</v>
      </c>
      <c r="O47" s="117">
        <f t="shared" si="15"/>
        <v>194406</v>
      </c>
      <c r="P47" s="117">
        <f t="shared" si="15"/>
        <v>0</v>
      </c>
      <c r="Q47" s="117">
        <f t="shared" si="15"/>
        <v>0</v>
      </c>
      <c r="R47" s="117">
        <f t="shared" si="15"/>
        <v>13450</v>
      </c>
      <c r="S47" s="117">
        <f t="shared" si="15"/>
        <v>0</v>
      </c>
    </row>
    <row r="48" spans="9:19" ht="15" hidden="1" customHeight="1" x14ac:dyDescent="0.3">
      <c r="J48" s="96" t="s">
        <v>2488</v>
      </c>
      <c r="K48" s="104"/>
      <c r="L48" s="113"/>
      <c r="M48" s="121">
        <f>SUM(N48:S48)</f>
        <v>281800.38570653286</v>
      </c>
      <c r="N48" s="106">
        <v>199982.05300507636</v>
      </c>
      <c r="O48" s="106">
        <v>81818.332701456529</v>
      </c>
      <c r="P48" s="106"/>
      <c r="Q48" s="106"/>
      <c r="R48" s="106"/>
      <c r="S48" s="106"/>
    </row>
    <row r="49" spans="10:21" ht="15" hidden="1" customHeight="1" x14ac:dyDescent="0.3">
      <c r="J49" s="96" t="s">
        <v>2489</v>
      </c>
      <c r="K49" s="107"/>
      <c r="L49" s="114"/>
      <c r="M49" s="122">
        <f>SUM(N49:S49)</f>
        <v>126037.61429346711</v>
      </c>
      <c r="N49" s="109">
        <f t="shared" ref="N49:S49" si="16">+N47-N48</f>
        <v>-5.3005076362751424E-2</v>
      </c>
      <c r="O49" s="109">
        <f t="shared" si="16"/>
        <v>112587.66729854347</v>
      </c>
      <c r="P49" s="109">
        <f t="shared" si="16"/>
        <v>0</v>
      </c>
      <c r="Q49" s="109">
        <f t="shared" si="16"/>
        <v>0</v>
      </c>
      <c r="R49" s="109">
        <f t="shared" si="16"/>
        <v>13450</v>
      </c>
      <c r="S49" s="109">
        <f t="shared" si="16"/>
        <v>0</v>
      </c>
      <c r="T49" s="96" t="e">
        <f>+O49-O6</f>
        <v>#REF!</v>
      </c>
      <c r="U49" s="120" t="e">
        <f>+T49/O49</f>
        <v>#REF!</v>
      </c>
    </row>
    <row r="50" spans="10:21" ht="15" customHeight="1" x14ac:dyDescent="0.3">
      <c r="K50" s="104" t="s">
        <v>2550</v>
      </c>
      <c r="L50" s="125" t="s">
        <v>1666</v>
      </c>
      <c r="M50" s="119">
        <f t="shared" si="14"/>
        <v>40510</v>
      </c>
      <c r="N50" s="126"/>
      <c r="O50" s="126">
        <v>40451</v>
      </c>
      <c r="P50" s="126">
        <v>0</v>
      </c>
      <c r="Q50" s="126">
        <v>0</v>
      </c>
      <c r="R50" s="126">
        <v>59</v>
      </c>
      <c r="S50" s="126">
        <v>0</v>
      </c>
    </row>
    <row r="51" spans="10:21" ht="15" customHeight="1" x14ac:dyDescent="0.3">
      <c r="K51" s="104" t="s">
        <v>2551</v>
      </c>
      <c r="L51" s="125" t="s">
        <v>2552</v>
      </c>
      <c r="M51" s="119">
        <f t="shared" si="14"/>
        <v>9138</v>
      </c>
      <c r="N51" s="126"/>
      <c r="O51" s="126">
        <v>9138</v>
      </c>
      <c r="P51" s="126">
        <v>0</v>
      </c>
      <c r="Q51" s="126">
        <v>0</v>
      </c>
      <c r="R51" s="126">
        <v>0</v>
      </c>
      <c r="S51" s="126">
        <v>0</v>
      </c>
    </row>
    <row r="52" spans="10:21" ht="15" customHeight="1" x14ac:dyDescent="0.3">
      <c r="K52" s="104" t="s">
        <v>2553</v>
      </c>
      <c r="L52" s="125" t="s">
        <v>1667</v>
      </c>
      <c r="M52" s="119">
        <f t="shared" si="14"/>
        <v>9278</v>
      </c>
      <c r="N52" s="126"/>
      <c r="O52" s="126">
        <v>9278</v>
      </c>
      <c r="P52" s="126">
        <v>0</v>
      </c>
      <c r="Q52" s="126">
        <v>0</v>
      </c>
      <c r="R52" s="126">
        <v>0</v>
      </c>
      <c r="S52" s="126">
        <v>0</v>
      </c>
    </row>
    <row r="53" spans="10:21" ht="15" customHeight="1" x14ac:dyDescent="0.3">
      <c r="K53" s="104" t="s">
        <v>2554</v>
      </c>
      <c r="L53" s="125" t="s">
        <v>1668</v>
      </c>
      <c r="M53" s="119">
        <f t="shared" si="14"/>
        <v>5148</v>
      </c>
      <c r="N53" s="126"/>
      <c r="O53" s="126">
        <v>5148</v>
      </c>
      <c r="P53" s="126">
        <v>0</v>
      </c>
      <c r="Q53" s="126">
        <v>0</v>
      </c>
      <c r="R53" s="126">
        <v>0</v>
      </c>
      <c r="S53" s="126">
        <v>0</v>
      </c>
    </row>
    <row r="54" spans="10:21" ht="15" customHeight="1" x14ac:dyDescent="0.3">
      <c r="K54" s="104" t="s">
        <v>2555</v>
      </c>
      <c r="L54" s="125" t="s">
        <v>2556</v>
      </c>
      <c r="M54" s="119">
        <f t="shared" si="14"/>
        <v>12053</v>
      </c>
      <c r="N54" s="126"/>
      <c r="O54" s="126">
        <v>12053</v>
      </c>
      <c r="P54" s="126">
        <v>0</v>
      </c>
      <c r="Q54" s="126">
        <v>0</v>
      </c>
      <c r="R54" s="126">
        <v>0</v>
      </c>
      <c r="S54" s="126">
        <v>0</v>
      </c>
    </row>
    <row r="55" spans="10:21" ht="15" customHeight="1" x14ac:dyDescent="0.3">
      <c r="K55" s="104" t="s">
        <v>2557</v>
      </c>
      <c r="L55" s="125" t="s">
        <v>1669</v>
      </c>
      <c r="M55" s="119">
        <f t="shared" si="14"/>
        <v>74163</v>
      </c>
      <c r="N55" s="126"/>
      <c r="O55" s="126">
        <v>60772</v>
      </c>
      <c r="P55" s="126">
        <v>0</v>
      </c>
      <c r="Q55" s="126">
        <v>0</v>
      </c>
      <c r="R55" s="126">
        <v>13391</v>
      </c>
      <c r="S55" s="126">
        <v>0</v>
      </c>
    </row>
    <row r="56" spans="10:21" ht="15" customHeight="1" x14ac:dyDescent="0.3">
      <c r="K56" s="104" t="s">
        <v>2558</v>
      </c>
      <c r="L56" s="125" t="s">
        <v>1670</v>
      </c>
      <c r="M56" s="119">
        <f t="shared" si="14"/>
        <v>0</v>
      </c>
      <c r="N56" s="126"/>
      <c r="O56" s="126">
        <v>0</v>
      </c>
      <c r="P56" s="126">
        <v>0</v>
      </c>
      <c r="Q56" s="126">
        <v>0</v>
      </c>
      <c r="R56" s="126">
        <v>0</v>
      </c>
      <c r="S56" s="126">
        <v>0</v>
      </c>
    </row>
    <row r="57" spans="10:21" ht="15" customHeight="1" x14ac:dyDescent="0.3">
      <c r="K57" s="104" t="s">
        <v>2559</v>
      </c>
      <c r="L57" s="125" t="s">
        <v>1671</v>
      </c>
      <c r="M57" s="119">
        <f t="shared" si="14"/>
        <v>7134</v>
      </c>
      <c r="N57" s="126"/>
      <c r="O57" s="126">
        <v>7134</v>
      </c>
      <c r="P57" s="126">
        <v>0</v>
      </c>
      <c r="Q57" s="126">
        <v>0</v>
      </c>
      <c r="R57" s="126">
        <v>0</v>
      </c>
      <c r="S57" s="126">
        <v>0</v>
      </c>
    </row>
    <row r="58" spans="10:21" ht="15" customHeight="1" x14ac:dyDescent="0.3">
      <c r="K58" s="104" t="s">
        <v>2560</v>
      </c>
      <c r="L58" s="125" t="s">
        <v>1672</v>
      </c>
      <c r="M58" s="119">
        <f t="shared" si="14"/>
        <v>5047</v>
      </c>
      <c r="N58" s="126"/>
      <c r="O58" s="126">
        <v>5047</v>
      </c>
      <c r="P58" s="126">
        <v>0</v>
      </c>
      <c r="Q58" s="126">
        <v>0</v>
      </c>
      <c r="R58" s="126">
        <v>0</v>
      </c>
      <c r="S58" s="126">
        <v>0</v>
      </c>
    </row>
    <row r="59" spans="10:21" ht="15" customHeight="1" x14ac:dyDescent="0.3">
      <c r="K59" s="104" t="s">
        <v>2561</v>
      </c>
      <c r="L59" s="125" t="s">
        <v>2562</v>
      </c>
      <c r="M59" s="119">
        <f t="shared" si="14"/>
        <v>245367</v>
      </c>
      <c r="N59" s="126">
        <v>199982</v>
      </c>
      <c r="O59" s="126">
        <v>45385</v>
      </c>
      <c r="P59" s="126">
        <v>0</v>
      </c>
      <c r="Q59" s="126">
        <v>0</v>
      </c>
      <c r="R59" s="126">
        <v>0</v>
      </c>
      <c r="S59" s="126">
        <v>0</v>
      </c>
    </row>
    <row r="60" spans="10:21" ht="15" customHeight="1" x14ac:dyDescent="0.3">
      <c r="J60" s="96" t="s">
        <v>2486</v>
      </c>
      <c r="K60" s="115" t="s">
        <v>2563</v>
      </c>
      <c r="L60" s="116" t="s">
        <v>2564</v>
      </c>
      <c r="M60" s="117">
        <f>SUM(N60:S60)</f>
        <v>33445</v>
      </c>
      <c r="N60" s="117">
        <f t="shared" ref="N60:S60" si="17">SUM(N63:N66)</f>
        <v>27271</v>
      </c>
      <c r="O60" s="117">
        <f t="shared" si="17"/>
        <v>0</v>
      </c>
      <c r="P60" s="117">
        <f t="shared" si="17"/>
        <v>0</v>
      </c>
      <c r="Q60" s="117">
        <f t="shared" si="17"/>
        <v>0</v>
      </c>
      <c r="R60" s="117">
        <f t="shared" si="17"/>
        <v>6174</v>
      </c>
      <c r="S60" s="117">
        <f t="shared" si="17"/>
        <v>0</v>
      </c>
    </row>
    <row r="61" spans="10:21" ht="15" hidden="1" customHeight="1" x14ac:dyDescent="0.3">
      <c r="J61" s="96" t="s">
        <v>2488</v>
      </c>
      <c r="K61" s="104"/>
      <c r="L61" s="113"/>
      <c r="M61" s="121">
        <f>SUM(N61:S61)</f>
        <v>27270.742677030976</v>
      </c>
      <c r="N61" s="106">
        <v>27270.742677030976</v>
      </c>
      <c r="O61" s="106"/>
      <c r="P61" s="106"/>
      <c r="Q61" s="106"/>
      <c r="R61" s="106"/>
      <c r="S61" s="106"/>
    </row>
    <row r="62" spans="10:21" ht="15" hidden="1" customHeight="1" x14ac:dyDescent="0.3">
      <c r="J62" s="96" t="s">
        <v>2489</v>
      </c>
      <c r="K62" s="107"/>
      <c r="L62" s="114"/>
      <c r="M62" s="122">
        <f>SUM(N62:S62)</f>
        <v>6174.2573229690242</v>
      </c>
      <c r="N62" s="109">
        <f t="shared" ref="N62:S62" si="18">+N60-N61</f>
        <v>0.25732296902424423</v>
      </c>
      <c r="O62" s="109">
        <f t="shared" si="18"/>
        <v>0</v>
      </c>
      <c r="P62" s="109">
        <f t="shared" si="18"/>
        <v>0</v>
      </c>
      <c r="Q62" s="109">
        <f t="shared" si="18"/>
        <v>0</v>
      </c>
      <c r="R62" s="109">
        <f t="shared" si="18"/>
        <v>6174</v>
      </c>
      <c r="S62" s="109">
        <f t="shared" si="18"/>
        <v>0</v>
      </c>
    </row>
    <row r="63" spans="10:21" ht="15" customHeight="1" x14ac:dyDescent="0.3">
      <c r="K63" s="104" t="s">
        <v>2565</v>
      </c>
      <c r="L63" s="125" t="s">
        <v>2566</v>
      </c>
      <c r="M63" s="119">
        <f t="shared" si="14"/>
        <v>5333</v>
      </c>
      <c r="N63" s="126">
        <v>1879</v>
      </c>
      <c r="O63" s="126"/>
      <c r="P63" s="126"/>
      <c r="Q63" s="126"/>
      <c r="R63" s="126">
        <v>3454</v>
      </c>
      <c r="S63" s="126"/>
    </row>
    <row r="64" spans="10:21" ht="15" customHeight="1" x14ac:dyDescent="0.3">
      <c r="K64" s="104" t="s">
        <v>2567</v>
      </c>
      <c r="L64" s="125" t="s">
        <v>2568</v>
      </c>
      <c r="M64" s="119">
        <f t="shared" si="14"/>
        <v>19745</v>
      </c>
      <c r="N64" s="126">
        <v>19745</v>
      </c>
      <c r="O64" s="126"/>
      <c r="P64" s="126"/>
      <c r="Q64" s="126"/>
      <c r="R64" s="126"/>
      <c r="S64" s="126"/>
    </row>
    <row r="65" spans="11:19" ht="15" customHeight="1" x14ac:dyDescent="0.3">
      <c r="K65" s="104" t="s">
        <v>2569</v>
      </c>
      <c r="L65" s="125" t="s">
        <v>2570</v>
      </c>
      <c r="M65" s="119">
        <f t="shared" si="14"/>
        <v>4586</v>
      </c>
      <c r="N65" s="126">
        <v>1866</v>
      </c>
      <c r="O65" s="126"/>
      <c r="P65" s="126"/>
      <c r="Q65" s="126"/>
      <c r="R65" s="126">
        <v>2720</v>
      </c>
      <c r="S65" s="126"/>
    </row>
    <row r="66" spans="11:19" ht="15" customHeight="1" x14ac:dyDescent="0.3">
      <c r="K66" s="104" t="s">
        <v>2571</v>
      </c>
      <c r="L66" s="125" t="s">
        <v>2572</v>
      </c>
      <c r="M66" s="119">
        <f t="shared" si="14"/>
        <v>3781</v>
      </c>
      <c r="N66" s="126">
        <v>3781</v>
      </c>
      <c r="O66" s="126"/>
      <c r="P66" s="126"/>
      <c r="Q66" s="126"/>
      <c r="R66" s="126"/>
      <c r="S66" s="126"/>
    </row>
    <row r="67" spans="11:19" ht="15" customHeight="1" x14ac:dyDescent="0.3">
      <c r="K67" s="115" t="s">
        <v>2573</v>
      </c>
      <c r="L67" s="116" t="s">
        <v>2574</v>
      </c>
      <c r="M67" s="117">
        <f>SUM(N67:S67)</f>
        <v>22360.489999999998</v>
      </c>
      <c r="N67" s="117">
        <f t="shared" ref="N67:S67" si="19">SUM(N70:N75)</f>
        <v>17080.489999999998</v>
      </c>
      <c r="O67" s="117">
        <f t="shared" si="19"/>
        <v>0</v>
      </c>
      <c r="P67" s="117">
        <f t="shared" si="19"/>
        <v>0</v>
      </c>
      <c r="Q67" s="117">
        <f t="shared" si="19"/>
        <v>0</v>
      </c>
      <c r="R67" s="117">
        <f t="shared" si="19"/>
        <v>3280</v>
      </c>
      <c r="S67" s="117">
        <f t="shared" si="19"/>
        <v>2000</v>
      </c>
    </row>
    <row r="68" spans="11:19" ht="15" hidden="1" customHeight="1" x14ac:dyDescent="0.3">
      <c r="K68" s="104"/>
      <c r="L68" s="113"/>
      <c r="M68" s="121">
        <f>SUM(N68:S68)</f>
        <v>17998.230942491802</v>
      </c>
      <c r="N68" s="106">
        <v>17998.230942491802</v>
      </c>
      <c r="O68" s="106"/>
      <c r="P68" s="106"/>
      <c r="Q68" s="106"/>
      <c r="R68" s="106"/>
      <c r="S68" s="106"/>
    </row>
    <row r="69" spans="11:19" ht="15" hidden="1" customHeight="1" x14ac:dyDescent="0.3">
      <c r="K69" s="107"/>
      <c r="L69" s="114"/>
      <c r="M69" s="122">
        <f>SUM(N69:S69)</f>
        <v>4362.2590575081958</v>
      </c>
      <c r="N69" s="109">
        <f t="shared" ref="N69:S69" si="20">+N67-N68</f>
        <v>-917.74094249180416</v>
      </c>
      <c r="O69" s="109">
        <f t="shared" si="20"/>
        <v>0</v>
      </c>
      <c r="P69" s="109">
        <f t="shared" si="20"/>
        <v>0</v>
      </c>
      <c r="Q69" s="109">
        <f t="shared" si="20"/>
        <v>0</v>
      </c>
      <c r="R69" s="109">
        <f t="shared" si="20"/>
        <v>3280</v>
      </c>
      <c r="S69" s="109">
        <f t="shared" si="20"/>
        <v>2000</v>
      </c>
    </row>
    <row r="70" spans="11:19" ht="15" customHeight="1" x14ac:dyDescent="0.3">
      <c r="K70" s="104" t="s">
        <v>2575</v>
      </c>
      <c r="L70" s="125" t="s">
        <v>2576</v>
      </c>
      <c r="M70" s="127">
        <f t="shared" si="14"/>
        <v>4270.49</v>
      </c>
      <c r="N70" s="128">
        <v>4270.49</v>
      </c>
      <c r="O70" s="126">
        <v>0</v>
      </c>
      <c r="P70" s="126">
        <v>0</v>
      </c>
      <c r="Q70" s="126">
        <v>0</v>
      </c>
      <c r="R70" s="126">
        <v>0</v>
      </c>
      <c r="S70" s="126">
        <v>0</v>
      </c>
    </row>
    <row r="71" spans="11:19" ht="24" customHeight="1" x14ac:dyDescent="0.3">
      <c r="K71" s="104" t="s">
        <v>2577</v>
      </c>
      <c r="L71" s="125" t="s">
        <v>2578</v>
      </c>
      <c r="M71" s="119">
        <f t="shared" si="14"/>
        <v>4416</v>
      </c>
      <c r="N71" s="126">
        <v>3416</v>
      </c>
      <c r="O71" s="126">
        <v>0</v>
      </c>
      <c r="P71" s="126">
        <v>0</v>
      </c>
      <c r="Q71" s="126">
        <v>0</v>
      </c>
      <c r="R71" s="126">
        <v>0</v>
      </c>
      <c r="S71" s="126">
        <v>1000</v>
      </c>
    </row>
    <row r="72" spans="11:19" ht="21.6" customHeight="1" x14ac:dyDescent="0.3">
      <c r="K72" s="104" t="s">
        <v>2579</v>
      </c>
      <c r="L72" s="125" t="s">
        <v>2580</v>
      </c>
      <c r="M72" s="119">
        <f t="shared" si="14"/>
        <v>3842</v>
      </c>
      <c r="N72" s="126">
        <v>2562</v>
      </c>
      <c r="O72" s="126">
        <v>0</v>
      </c>
      <c r="P72" s="126">
        <v>0</v>
      </c>
      <c r="Q72" s="126">
        <v>0</v>
      </c>
      <c r="R72" s="126">
        <v>1280</v>
      </c>
      <c r="S72" s="126">
        <v>0</v>
      </c>
    </row>
    <row r="73" spans="11:19" ht="15" customHeight="1" x14ac:dyDescent="0.3">
      <c r="K73" s="104" t="s">
        <v>2581</v>
      </c>
      <c r="L73" s="125" t="s">
        <v>2582</v>
      </c>
      <c r="M73" s="119">
        <f t="shared" si="14"/>
        <v>4416</v>
      </c>
      <c r="N73" s="126">
        <v>3416</v>
      </c>
      <c r="O73" s="126">
        <v>0</v>
      </c>
      <c r="P73" s="126">
        <v>0</v>
      </c>
      <c r="Q73" s="126">
        <v>0</v>
      </c>
      <c r="R73" s="126">
        <v>0</v>
      </c>
      <c r="S73" s="126">
        <v>1000</v>
      </c>
    </row>
    <row r="74" spans="11:19" ht="21.6" customHeight="1" x14ac:dyDescent="0.3">
      <c r="K74" s="104" t="s">
        <v>2583</v>
      </c>
      <c r="L74" s="125" t="s">
        <v>2584</v>
      </c>
      <c r="M74" s="119">
        <f t="shared" si="14"/>
        <v>4562</v>
      </c>
      <c r="N74" s="126">
        <v>2562</v>
      </c>
      <c r="O74" s="126">
        <v>0</v>
      </c>
      <c r="P74" s="126">
        <v>0</v>
      </c>
      <c r="Q74" s="126">
        <v>0</v>
      </c>
      <c r="R74" s="126">
        <v>2000</v>
      </c>
      <c r="S74" s="126">
        <v>0</v>
      </c>
    </row>
    <row r="75" spans="11:19" ht="19.95" customHeight="1" x14ac:dyDescent="0.3">
      <c r="K75" s="104" t="s">
        <v>2585</v>
      </c>
      <c r="L75" s="125" t="s">
        <v>2586</v>
      </c>
      <c r="M75" s="119">
        <f t="shared" si="14"/>
        <v>854</v>
      </c>
      <c r="N75" s="126">
        <v>854</v>
      </c>
      <c r="O75" s="126">
        <v>0</v>
      </c>
      <c r="P75" s="126">
        <v>0</v>
      </c>
      <c r="Q75" s="126">
        <v>0</v>
      </c>
      <c r="R75" s="126">
        <v>0</v>
      </c>
      <c r="S75" s="126">
        <v>0</v>
      </c>
    </row>
    <row r="76" spans="11:19" ht="15" customHeight="1" x14ac:dyDescent="0.3">
      <c r="K76" s="115" t="s">
        <v>2587</v>
      </c>
      <c r="L76" s="116" t="s">
        <v>2588</v>
      </c>
      <c r="M76" s="117">
        <f>SUM(N76:S76)</f>
        <v>403</v>
      </c>
      <c r="N76" s="117">
        <f t="shared" ref="N76:S76" si="21">SUM(N79:N81)</f>
        <v>403</v>
      </c>
      <c r="O76" s="117">
        <f t="shared" si="21"/>
        <v>0</v>
      </c>
      <c r="P76" s="117">
        <f t="shared" si="21"/>
        <v>0</v>
      </c>
      <c r="Q76" s="117">
        <f t="shared" si="21"/>
        <v>0</v>
      </c>
      <c r="R76" s="117">
        <f t="shared" si="21"/>
        <v>0</v>
      </c>
      <c r="S76" s="117">
        <f t="shared" si="21"/>
        <v>0</v>
      </c>
    </row>
    <row r="77" spans="11:19" ht="15" hidden="1" customHeight="1" x14ac:dyDescent="0.3">
      <c r="K77" s="104"/>
      <c r="L77" s="113"/>
      <c r="M77" s="121">
        <f>SUM(N77:S77)</f>
        <v>632.24143125000001</v>
      </c>
      <c r="N77" s="106">
        <v>632.24143125000001</v>
      </c>
      <c r="O77" s="106"/>
      <c r="P77" s="106"/>
      <c r="Q77" s="106"/>
      <c r="R77" s="106"/>
      <c r="S77" s="106"/>
    </row>
    <row r="78" spans="11:19" ht="15" hidden="1" customHeight="1" x14ac:dyDescent="0.3">
      <c r="K78" s="107"/>
      <c r="L78" s="114"/>
      <c r="M78" s="122">
        <f>SUM(N78:S78)</f>
        <v>-229.24143125000001</v>
      </c>
      <c r="N78" s="109">
        <f t="shared" ref="N78:S78" si="22">+N76-N77</f>
        <v>-229.24143125000001</v>
      </c>
      <c r="O78" s="109">
        <f t="shared" si="22"/>
        <v>0</v>
      </c>
      <c r="P78" s="109">
        <f t="shared" si="22"/>
        <v>0</v>
      </c>
      <c r="Q78" s="109">
        <f t="shared" si="22"/>
        <v>0</v>
      </c>
      <c r="R78" s="109">
        <f t="shared" si="22"/>
        <v>0</v>
      </c>
      <c r="S78" s="109">
        <f t="shared" si="22"/>
        <v>0</v>
      </c>
    </row>
    <row r="79" spans="11:19" ht="15" customHeight="1" x14ac:dyDescent="0.3">
      <c r="K79" s="104" t="s">
        <v>2589</v>
      </c>
      <c r="L79" s="125" t="s">
        <v>2590</v>
      </c>
      <c r="M79" s="119">
        <f t="shared" si="14"/>
        <v>254</v>
      </c>
      <c r="N79" s="126">
        <v>254</v>
      </c>
      <c r="O79" s="126"/>
      <c r="P79" s="126"/>
      <c r="Q79" s="126"/>
      <c r="R79" s="126"/>
      <c r="S79" s="126"/>
    </row>
    <row r="80" spans="11:19" ht="15" customHeight="1" x14ac:dyDescent="0.3">
      <c r="K80" s="104" t="s">
        <v>2591</v>
      </c>
      <c r="L80" s="125" t="s">
        <v>2592</v>
      </c>
      <c r="M80" s="119">
        <f t="shared" si="14"/>
        <v>104</v>
      </c>
      <c r="N80" s="126">
        <v>104</v>
      </c>
      <c r="O80" s="126"/>
      <c r="P80" s="126"/>
      <c r="Q80" s="126"/>
      <c r="R80" s="126"/>
      <c r="S80" s="126"/>
    </row>
    <row r="81" spans="11:19" ht="15" customHeight="1" x14ac:dyDescent="0.3">
      <c r="K81" s="104" t="s">
        <v>2593</v>
      </c>
      <c r="L81" s="125" t="s">
        <v>2594</v>
      </c>
      <c r="M81" s="119">
        <f t="shared" si="14"/>
        <v>45</v>
      </c>
      <c r="N81" s="126">
        <v>45</v>
      </c>
      <c r="O81" s="126"/>
      <c r="P81" s="126"/>
      <c r="Q81" s="126"/>
      <c r="R81" s="126"/>
      <c r="S81" s="126"/>
    </row>
    <row r="82" spans="11:19" ht="15" customHeight="1" x14ac:dyDescent="0.3">
      <c r="K82" s="115" t="s">
        <v>2595</v>
      </c>
      <c r="L82" s="116" t="s">
        <v>2596</v>
      </c>
      <c r="M82" s="117">
        <f>SUM(N82:S82)</f>
        <v>1180.49</v>
      </c>
      <c r="N82" s="117">
        <f t="shared" ref="N82:S82" si="23">SUM(N85:N87)</f>
        <v>1180.49</v>
      </c>
      <c r="O82" s="117">
        <f t="shared" si="23"/>
        <v>0</v>
      </c>
      <c r="P82" s="117">
        <f t="shared" si="23"/>
        <v>0</v>
      </c>
      <c r="Q82" s="117">
        <f t="shared" si="23"/>
        <v>0</v>
      </c>
      <c r="R82" s="117">
        <f t="shared" si="23"/>
        <v>0</v>
      </c>
      <c r="S82" s="117">
        <f t="shared" si="23"/>
        <v>0</v>
      </c>
    </row>
    <row r="83" spans="11:19" ht="15" hidden="1" customHeight="1" x14ac:dyDescent="0.3">
      <c r="K83" s="104"/>
      <c r="L83" s="113"/>
      <c r="M83" s="121">
        <f>SUM(N83:S83)</f>
        <v>1180.1840050000001</v>
      </c>
      <c r="N83" s="106">
        <v>1180.1840050000001</v>
      </c>
      <c r="O83" s="106"/>
      <c r="P83" s="106"/>
      <c r="Q83" s="106"/>
      <c r="R83" s="106"/>
      <c r="S83" s="106"/>
    </row>
    <row r="84" spans="11:19" ht="15" hidden="1" customHeight="1" x14ac:dyDescent="0.3">
      <c r="K84" s="107"/>
      <c r="L84" s="114"/>
      <c r="M84" s="122">
        <f>SUM(N84:S84)</f>
        <v>0.30599499999993895</v>
      </c>
      <c r="N84" s="109">
        <f t="shared" ref="N84:S84" si="24">+N82-N83</f>
        <v>0.30599499999993895</v>
      </c>
      <c r="O84" s="109">
        <f t="shared" si="24"/>
        <v>0</v>
      </c>
      <c r="P84" s="109">
        <f t="shared" si="24"/>
        <v>0</v>
      </c>
      <c r="Q84" s="109">
        <f t="shared" si="24"/>
        <v>0</v>
      </c>
      <c r="R84" s="109">
        <f t="shared" si="24"/>
        <v>0</v>
      </c>
      <c r="S84" s="109">
        <f t="shared" si="24"/>
        <v>0</v>
      </c>
    </row>
    <row r="85" spans="11:19" ht="15" customHeight="1" x14ac:dyDescent="0.3">
      <c r="K85" s="104" t="s">
        <v>2597</v>
      </c>
      <c r="L85" s="125" t="s">
        <v>2598</v>
      </c>
      <c r="M85" s="127">
        <f t="shared" si="14"/>
        <v>590.49</v>
      </c>
      <c r="N85" s="128">
        <v>590.49</v>
      </c>
      <c r="O85" s="126"/>
      <c r="P85" s="126"/>
      <c r="Q85" s="126"/>
      <c r="R85" s="126"/>
      <c r="S85" s="126"/>
    </row>
    <row r="86" spans="11:19" ht="15" customHeight="1" x14ac:dyDescent="0.3">
      <c r="K86" s="104" t="s">
        <v>2599</v>
      </c>
      <c r="L86" s="125" t="s">
        <v>2600</v>
      </c>
      <c r="M86" s="119">
        <f t="shared" si="14"/>
        <v>295</v>
      </c>
      <c r="N86" s="126">
        <v>295</v>
      </c>
      <c r="O86" s="126"/>
      <c r="P86" s="126"/>
      <c r="Q86" s="126"/>
      <c r="R86" s="126"/>
      <c r="S86" s="126"/>
    </row>
    <row r="87" spans="11:19" ht="15" customHeight="1" x14ac:dyDescent="0.3">
      <c r="K87" s="104" t="s">
        <v>2601</v>
      </c>
      <c r="L87" s="125" t="s">
        <v>2602</v>
      </c>
      <c r="M87" s="119">
        <f t="shared" si="14"/>
        <v>295</v>
      </c>
      <c r="N87" s="126">
        <v>295</v>
      </c>
      <c r="O87" s="126"/>
      <c r="P87" s="126"/>
      <c r="Q87" s="126"/>
      <c r="R87" s="126"/>
      <c r="S87" s="126"/>
    </row>
    <row r="88" spans="11:19" ht="15" customHeight="1" x14ac:dyDescent="0.3">
      <c r="K88" s="115" t="s">
        <v>2603</v>
      </c>
      <c r="L88" s="116" t="s">
        <v>2604</v>
      </c>
      <c r="M88" s="117">
        <f>SUM(N88:S88)</f>
        <v>801</v>
      </c>
      <c r="N88" s="117">
        <f t="shared" ref="N88:S88" si="25">SUM(N91:N93)</f>
        <v>801</v>
      </c>
      <c r="O88" s="117">
        <f t="shared" si="25"/>
        <v>0</v>
      </c>
      <c r="P88" s="117">
        <f t="shared" si="25"/>
        <v>0</v>
      </c>
      <c r="Q88" s="117">
        <f t="shared" si="25"/>
        <v>0</v>
      </c>
      <c r="R88" s="117">
        <f t="shared" si="25"/>
        <v>0</v>
      </c>
      <c r="S88" s="117">
        <f t="shared" si="25"/>
        <v>0</v>
      </c>
    </row>
    <row r="89" spans="11:19" ht="15" hidden="1" customHeight="1" x14ac:dyDescent="0.3">
      <c r="K89" s="104"/>
      <c r="L89" s="113"/>
      <c r="M89" s="121">
        <f>SUM(N89:S89)</f>
        <v>800.83914625</v>
      </c>
      <c r="N89" s="106">
        <v>800.83914625</v>
      </c>
      <c r="O89" s="106"/>
      <c r="P89" s="106"/>
      <c r="Q89" s="106"/>
      <c r="R89" s="106"/>
      <c r="S89" s="106"/>
    </row>
    <row r="90" spans="11:19" ht="15" hidden="1" customHeight="1" x14ac:dyDescent="0.3">
      <c r="K90" s="107"/>
      <c r="L90" s="114"/>
      <c r="M90" s="122">
        <f>SUM(N90:S90)</f>
        <v>0.16085375000000113</v>
      </c>
      <c r="N90" s="109">
        <f t="shared" ref="N90:S90" si="26">+N88-N89</f>
        <v>0.16085375000000113</v>
      </c>
      <c r="O90" s="109">
        <f t="shared" si="26"/>
        <v>0</v>
      </c>
      <c r="P90" s="109">
        <f t="shared" si="26"/>
        <v>0</v>
      </c>
      <c r="Q90" s="109">
        <f t="shared" si="26"/>
        <v>0</v>
      </c>
      <c r="R90" s="109">
        <f t="shared" si="26"/>
        <v>0</v>
      </c>
      <c r="S90" s="109">
        <f t="shared" si="26"/>
        <v>0</v>
      </c>
    </row>
    <row r="91" spans="11:19" ht="15" customHeight="1" x14ac:dyDescent="0.3">
      <c r="K91" s="104" t="s">
        <v>2605</v>
      </c>
      <c r="L91" s="125" t="s">
        <v>2606</v>
      </c>
      <c r="M91" s="119">
        <f t="shared" si="14"/>
        <v>300</v>
      </c>
      <c r="N91" s="126">
        <v>300</v>
      </c>
      <c r="O91" s="126"/>
      <c r="P91" s="126"/>
      <c r="Q91" s="126"/>
      <c r="R91" s="126"/>
      <c r="S91" s="126"/>
    </row>
    <row r="92" spans="11:19" ht="15" customHeight="1" x14ac:dyDescent="0.3">
      <c r="K92" s="104" t="s">
        <v>2607</v>
      </c>
      <c r="L92" s="125" t="s">
        <v>2608</v>
      </c>
      <c r="M92" s="119">
        <f t="shared" si="14"/>
        <v>200</v>
      </c>
      <c r="N92" s="126">
        <v>200</v>
      </c>
      <c r="O92" s="126"/>
      <c r="P92" s="126"/>
      <c r="Q92" s="126"/>
      <c r="R92" s="126"/>
      <c r="S92" s="126"/>
    </row>
    <row r="93" spans="11:19" ht="15" customHeight="1" x14ac:dyDescent="0.3">
      <c r="K93" s="104" t="s">
        <v>2609</v>
      </c>
      <c r="L93" s="125" t="s">
        <v>2610</v>
      </c>
      <c r="M93" s="119">
        <f t="shared" si="14"/>
        <v>301</v>
      </c>
      <c r="N93" s="126">
        <v>301</v>
      </c>
      <c r="O93" s="126"/>
      <c r="P93" s="126"/>
      <c r="Q93" s="126"/>
      <c r="R93" s="126"/>
      <c r="S93" s="126"/>
    </row>
    <row r="94" spans="11:19" ht="15" customHeight="1" x14ac:dyDescent="0.3">
      <c r="K94" s="115" t="s">
        <v>2611</v>
      </c>
      <c r="L94" s="116" t="s">
        <v>2612</v>
      </c>
      <c r="M94" s="117">
        <f>SUM(N94:S94)</f>
        <v>35625</v>
      </c>
      <c r="N94" s="117">
        <f t="shared" ref="N94:S94" si="27">SUM(N97:N98)</f>
        <v>35625</v>
      </c>
      <c r="O94" s="117">
        <f t="shared" si="27"/>
        <v>0</v>
      </c>
      <c r="P94" s="117">
        <f t="shared" si="27"/>
        <v>0</v>
      </c>
      <c r="Q94" s="117">
        <f t="shared" si="27"/>
        <v>0</v>
      </c>
      <c r="R94" s="117">
        <f t="shared" si="27"/>
        <v>0</v>
      </c>
      <c r="S94" s="117">
        <f t="shared" si="27"/>
        <v>0</v>
      </c>
    </row>
    <row r="95" spans="11:19" ht="15" hidden="1" customHeight="1" x14ac:dyDescent="0.3">
      <c r="K95" s="104"/>
      <c r="L95" s="113"/>
      <c r="M95" s="121">
        <f>SUM(N95:S95)</f>
        <v>35624.697179499999</v>
      </c>
      <c r="N95" s="106">
        <v>35624.697179499999</v>
      </c>
      <c r="O95" s="106"/>
      <c r="P95" s="106"/>
      <c r="Q95" s="106"/>
      <c r="R95" s="106"/>
      <c r="S95" s="106"/>
    </row>
    <row r="96" spans="11:19" ht="15" hidden="1" customHeight="1" x14ac:dyDescent="0.3">
      <c r="K96" s="107"/>
      <c r="L96" s="114"/>
      <c r="M96" s="122">
        <f>SUM(N96:S96)</f>
        <v>0.30282050000096206</v>
      </c>
      <c r="N96" s="109">
        <f t="shared" ref="N96:S96" si="28">+N94-N95</f>
        <v>0.30282050000096206</v>
      </c>
      <c r="O96" s="109">
        <f t="shared" si="28"/>
        <v>0</v>
      </c>
      <c r="P96" s="109">
        <f t="shared" si="28"/>
        <v>0</v>
      </c>
      <c r="Q96" s="109">
        <f t="shared" si="28"/>
        <v>0</v>
      </c>
      <c r="R96" s="109">
        <f t="shared" si="28"/>
        <v>0</v>
      </c>
      <c r="S96" s="109">
        <f t="shared" si="28"/>
        <v>0</v>
      </c>
    </row>
    <row r="97" spans="11:19" ht="15" customHeight="1" x14ac:dyDescent="0.3">
      <c r="K97" s="104" t="s">
        <v>2613</v>
      </c>
      <c r="L97" s="125" t="s">
        <v>2614</v>
      </c>
      <c r="M97" s="119">
        <f t="shared" si="14"/>
        <v>25025</v>
      </c>
      <c r="N97" s="126">
        <v>25025</v>
      </c>
      <c r="O97" s="126"/>
      <c r="P97" s="126"/>
      <c r="Q97" s="126"/>
      <c r="R97" s="126"/>
      <c r="S97" s="126"/>
    </row>
    <row r="98" spans="11:19" ht="15" customHeight="1" x14ac:dyDescent="0.3">
      <c r="K98" s="104" t="s">
        <v>2615</v>
      </c>
      <c r="L98" s="125" t="s">
        <v>2616</v>
      </c>
      <c r="M98" s="119">
        <f t="shared" si="14"/>
        <v>10600</v>
      </c>
      <c r="N98" s="126">
        <v>10600</v>
      </c>
      <c r="O98" s="126"/>
      <c r="P98" s="126"/>
      <c r="Q98" s="126"/>
      <c r="R98" s="126"/>
      <c r="S98" s="126"/>
    </row>
    <row r="99" spans="11:19" ht="15" customHeight="1" x14ac:dyDescent="0.3">
      <c r="K99" s="115" t="s">
        <v>2617</v>
      </c>
      <c r="L99" s="116" t="s">
        <v>2618</v>
      </c>
      <c r="M99" s="117">
        <f>SUM(N99:S99)</f>
        <v>1850</v>
      </c>
      <c r="N99" s="117">
        <f t="shared" ref="N99:S99" si="29">SUM(N102:N105)</f>
        <v>632</v>
      </c>
      <c r="O99" s="117">
        <f t="shared" si="29"/>
        <v>0</v>
      </c>
      <c r="P99" s="117">
        <f t="shared" si="29"/>
        <v>0</v>
      </c>
      <c r="Q99" s="117">
        <f t="shared" si="29"/>
        <v>0</v>
      </c>
      <c r="R99" s="117">
        <f t="shared" si="29"/>
        <v>400</v>
      </c>
      <c r="S99" s="117">
        <f t="shared" si="29"/>
        <v>818</v>
      </c>
    </row>
    <row r="100" spans="11:19" ht="15" hidden="1" customHeight="1" x14ac:dyDescent="0.3">
      <c r="K100" s="104"/>
      <c r="L100" s="113"/>
      <c r="M100" s="121">
        <f>SUM(N100:S100)</f>
        <v>632.24143125000001</v>
      </c>
      <c r="N100" s="106">
        <v>632.24143125000001</v>
      </c>
      <c r="O100" s="106"/>
      <c r="P100" s="106"/>
      <c r="Q100" s="106"/>
      <c r="R100" s="106"/>
      <c r="S100" s="106"/>
    </row>
    <row r="101" spans="11:19" ht="15" hidden="1" customHeight="1" x14ac:dyDescent="0.3">
      <c r="K101" s="107"/>
      <c r="L101" s="114"/>
      <c r="M101" s="122">
        <f>SUM(N101:S101)</f>
        <v>1217.75856875</v>
      </c>
      <c r="N101" s="109">
        <f t="shared" ref="N101:S101" si="30">+N99-N100</f>
        <v>-0.24143125000000509</v>
      </c>
      <c r="O101" s="109">
        <f t="shared" si="30"/>
        <v>0</v>
      </c>
      <c r="P101" s="109">
        <f t="shared" si="30"/>
        <v>0</v>
      </c>
      <c r="Q101" s="109">
        <f t="shared" si="30"/>
        <v>0</v>
      </c>
      <c r="R101" s="109">
        <f t="shared" si="30"/>
        <v>400</v>
      </c>
      <c r="S101" s="109">
        <f t="shared" si="30"/>
        <v>818</v>
      </c>
    </row>
    <row r="102" spans="11:19" ht="15" customHeight="1" x14ac:dyDescent="0.3">
      <c r="K102" s="104" t="s">
        <v>2619</v>
      </c>
      <c r="L102" s="125" t="s">
        <v>2620</v>
      </c>
      <c r="M102" s="126">
        <f t="shared" si="14"/>
        <v>450</v>
      </c>
      <c r="N102" s="126">
        <v>232</v>
      </c>
      <c r="O102" s="126"/>
      <c r="P102" s="126"/>
      <c r="Q102" s="126"/>
      <c r="R102" s="126"/>
      <c r="S102" s="126">
        <v>218</v>
      </c>
    </row>
    <row r="103" spans="11:19" ht="15" customHeight="1" x14ac:dyDescent="0.3">
      <c r="K103" s="104" t="s">
        <v>2621</v>
      </c>
      <c r="L103" s="125" t="s">
        <v>2622</v>
      </c>
      <c r="M103" s="126">
        <f t="shared" si="14"/>
        <v>100</v>
      </c>
      <c r="N103" s="126">
        <v>100</v>
      </c>
      <c r="O103" s="126"/>
      <c r="P103" s="126"/>
      <c r="Q103" s="126"/>
      <c r="R103" s="126"/>
      <c r="S103" s="126"/>
    </row>
    <row r="104" spans="11:19" ht="15" customHeight="1" x14ac:dyDescent="0.3">
      <c r="K104" s="104" t="s">
        <v>2623</v>
      </c>
      <c r="L104" s="125" t="s">
        <v>2624</v>
      </c>
      <c r="M104" s="126">
        <f t="shared" si="14"/>
        <v>300</v>
      </c>
      <c r="N104" s="126">
        <v>300</v>
      </c>
      <c r="O104" s="126"/>
      <c r="P104" s="126"/>
      <c r="Q104" s="126"/>
      <c r="R104" s="126"/>
      <c r="S104" s="126"/>
    </row>
    <row r="105" spans="11:19" ht="15" customHeight="1" x14ac:dyDescent="0.3">
      <c r="K105" s="104" t="s">
        <v>2625</v>
      </c>
      <c r="L105" s="129" t="s">
        <v>2626</v>
      </c>
      <c r="M105" s="126">
        <f t="shared" si="14"/>
        <v>1000</v>
      </c>
      <c r="N105" s="126"/>
      <c r="O105" s="126"/>
      <c r="P105" s="126"/>
      <c r="Q105" s="126"/>
      <c r="R105" s="126">
        <v>400</v>
      </c>
      <c r="S105" s="126">
        <v>600</v>
      </c>
    </row>
    <row r="106" spans="11:19" ht="15" customHeight="1" x14ac:dyDescent="0.3">
      <c r="K106" s="115" t="s">
        <v>2627</v>
      </c>
      <c r="L106" s="116" t="s">
        <v>2628</v>
      </c>
      <c r="M106" s="117">
        <f>SUM(N106:S106)</f>
        <v>1915</v>
      </c>
      <c r="N106" s="117">
        <f>SUM(N109:N113)</f>
        <v>1915</v>
      </c>
      <c r="O106" s="117">
        <f>SUM(O109:O112)</f>
        <v>0</v>
      </c>
      <c r="P106" s="117">
        <f>SUM(P109:P112)</f>
        <v>0</v>
      </c>
      <c r="Q106" s="117">
        <f>SUM(Q109:Q112)</f>
        <v>0</v>
      </c>
      <c r="R106" s="117">
        <f>SUM(R109:R112)</f>
        <v>0</v>
      </c>
      <c r="S106" s="117">
        <f>SUM(S109:S112)</f>
        <v>0</v>
      </c>
    </row>
    <row r="107" spans="11:19" ht="15" hidden="1" customHeight="1" x14ac:dyDescent="0.3">
      <c r="K107" s="104"/>
      <c r="L107" s="113"/>
      <c r="M107" s="121">
        <f>SUM(N107:S107)</f>
        <v>1685.9771500000002</v>
      </c>
      <c r="N107" s="106">
        <v>1685.9771500000002</v>
      </c>
      <c r="O107" s="106"/>
      <c r="P107" s="106"/>
      <c r="Q107" s="106"/>
      <c r="R107" s="106"/>
      <c r="S107" s="106"/>
    </row>
    <row r="108" spans="11:19" ht="15" hidden="1" customHeight="1" x14ac:dyDescent="0.3">
      <c r="K108" s="107"/>
      <c r="L108" s="114"/>
      <c r="M108" s="122">
        <f>SUM(N108:S108)</f>
        <v>229.02284999999983</v>
      </c>
      <c r="N108" s="109">
        <f t="shared" ref="N108:S108" si="31">+N106-N107</f>
        <v>229.02284999999983</v>
      </c>
      <c r="O108" s="109">
        <f t="shared" si="31"/>
        <v>0</v>
      </c>
      <c r="P108" s="109">
        <f t="shared" si="31"/>
        <v>0</v>
      </c>
      <c r="Q108" s="109">
        <f t="shared" si="31"/>
        <v>0</v>
      </c>
      <c r="R108" s="109">
        <f t="shared" si="31"/>
        <v>0</v>
      </c>
      <c r="S108" s="109">
        <f t="shared" si="31"/>
        <v>0</v>
      </c>
    </row>
    <row r="109" spans="11:19" ht="15" customHeight="1" x14ac:dyDescent="0.3">
      <c r="K109" s="104" t="s">
        <v>2629</v>
      </c>
      <c r="L109" s="125" t="s">
        <v>2630</v>
      </c>
      <c r="M109" s="119">
        <f t="shared" si="14"/>
        <v>400</v>
      </c>
      <c r="N109" s="126">
        <v>400</v>
      </c>
      <c r="O109" s="126"/>
      <c r="P109" s="126"/>
      <c r="Q109" s="126"/>
      <c r="R109" s="126"/>
      <c r="S109" s="126"/>
    </row>
    <row r="110" spans="11:19" ht="15" customHeight="1" x14ac:dyDescent="0.3">
      <c r="K110" s="104" t="s">
        <v>2631</v>
      </c>
      <c r="L110" s="125" t="s">
        <v>2632</v>
      </c>
      <c r="M110" s="119">
        <f t="shared" si="14"/>
        <v>400</v>
      </c>
      <c r="N110" s="126">
        <v>400</v>
      </c>
      <c r="O110" s="126"/>
      <c r="P110" s="126"/>
      <c r="Q110" s="126"/>
      <c r="R110" s="126"/>
      <c r="S110" s="126"/>
    </row>
    <row r="111" spans="11:19" ht="15" customHeight="1" x14ac:dyDescent="0.3">
      <c r="K111" s="104" t="s">
        <v>2633</v>
      </c>
      <c r="L111" s="125" t="s">
        <v>2634</v>
      </c>
      <c r="M111" s="119">
        <f t="shared" si="14"/>
        <v>50</v>
      </c>
      <c r="N111" s="126">
        <v>50</v>
      </c>
      <c r="O111" s="126"/>
      <c r="P111" s="126"/>
      <c r="Q111" s="126"/>
      <c r="R111" s="126"/>
      <c r="S111" s="126"/>
    </row>
    <row r="112" spans="11:19" ht="15" customHeight="1" x14ac:dyDescent="0.3">
      <c r="K112" s="104" t="s">
        <v>2635</v>
      </c>
      <c r="L112" s="125" t="s">
        <v>2636</v>
      </c>
      <c r="M112" s="119">
        <f t="shared" si="14"/>
        <v>836</v>
      </c>
      <c r="N112" s="126">
        <v>836</v>
      </c>
      <c r="O112" s="126"/>
      <c r="P112" s="126"/>
      <c r="Q112" s="126"/>
      <c r="R112" s="126"/>
      <c r="S112" s="126"/>
    </row>
    <row r="113" spans="10:19" ht="15" customHeight="1" x14ac:dyDescent="0.3">
      <c r="K113" s="104" t="s">
        <v>2637</v>
      </c>
      <c r="L113" s="125" t="s">
        <v>2638</v>
      </c>
      <c r="M113" s="119">
        <f t="shared" si="14"/>
        <v>229</v>
      </c>
      <c r="N113" s="126">
        <v>229</v>
      </c>
      <c r="O113" s="126"/>
      <c r="P113" s="126"/>
      <c r="Q113" s="126"/>
      <c r="R113" s="126"/>
      <c r="S113" s="126"/>
    </row>
    <row r="114" spans="10:19" ht="15" customHeight="1" x14ac:dyDescent="0.3">
      <c r="J114" s="96" t="s">
        <v>2489</v>
      </c>
      <c r="K114" s="110">
        <v>2</v>
      </c>
      <c r="L114" s="111" t="s">
        <v>2639</v>
      </c>
      <c r="M114" s="112">
        <f t="shared" ref="M114:M144" si="32">SUM(N114:S114)</f>
        <v>38844</v>
      </c>
      <c r="N114" s="112">
        <f t="shared" ref="N114:S114" si="33">+N117+N124+N131+N138</f>
        <v>35294</v>
      </c>
      <c r="O114" s="112">
        <f t="shared" si="33"/>
        <v>0</v>
      </c>
      <c r="P114" s="112">
        <f t="shared" si="33"/>
        <v>0</v>
      </c>
      <c r="Q114" s="112">
        <f t="shared" si="33"/>
        <v>0</v>
      </c>
      <c r="R114" s="112">
        <f t="shared" si="33"/>
        <v>2550</v>
      </c>
      <c r="S114" s="112">
        <f t="shared" si="33"/>
        <v>1000</v>
      </c>
    </row>
    <row r="115" spans="10:19" ht="15" hidden="1" customHeight="1" x14ac:dyDescent="0.3">
      <c r="J115" s="96" t="s">
        <v>2486</v>
      </c>
      <c r="K115" s="104"/>
      <c r="L115" s="113"/>
      <c r="M115" s="121">
        <f t="shared" si="32"/>
        <v>0</v>
      </c>
      <c r="N115" s="106"/>
      <c r="O115" s="106"/>
      <c r="P115" s="106"/>
      <c r="Q115" s="106"/>
      <c r="R115" s="106"/>
      <c r="S115" s="106"/>
    </row>
    <row r="116" spans="10:19" ht="15" hidden="1" customHeight="1" x14ac:dyDescent="0.3">
      <c r="J116" s="96" t="s">
        <v>2488</v>
      </c>
      <c r="K116" s="107"/>
      <c r="L116" s="114"/>
      <c r="M116" s="122">
        <f t="shared" si="32"/>
        <v>38844</v>
      </c>
      <c r="N116" s="109">
        <f t="shared" ref="N116:S116" si="34">+N114-N115</f>
        <v>35294</v>
      </c>
      <c r="O116" s="109">
        <f t="shared" si="34"/>
        <v>0</v>
      </c>
      <c r="P116" s="109">
        <f t="shared" si="34"/>
        <v>0</v>
      </c>
      <c r="Q116" s="109">
        <f t="shared" si="34"/>
        <v>0</v>
      </c>
      <c r="R116" s="109">
        <f t="shared" si="34"/>
        <v>2550</v>
      </c>
      <c r="S116" s="109">
        <f t="shared" si="34"/>
        <v>1000</v>
      </c>
    </row>
    <row r="117" spans="10:19" ht="31.95" customHeight="1" x14ac:dyDescent="0.3">
      <c r="J117" s="96" t="s">
        <v>2489</v>
      </c>
      <c r="K117" s="115" t="s">
        <v>2640</v>
      </c>
      <c r="L117" s="116" t="s">
        <v>2641</v>
      </c>
      <c r="M117" s="117">
        <f t="shared" ref="M117:M124" si="35">SUM(N117:S117)</f>
        <v>253</v>
      </c>
      <c r="N117" s="117">
        <f t="shared" ref="N117:S117" si="36">SUM(N120:N123)</f>
        <v>253</v>
      </c>
      <c r="O117" s="117">
        <f t="shared" si="36"/>
        <v>0</v>
      </c>
      <c r="P117" s="117">
        <f t="shared" si="36"/>
        <v>0</v>
      </c>
      <c r="Q117" s="117">
        <f t="shared" si="36"/>
        <v>0</v>
      </c>
      <c r="R117" s="117">
        <f t="shared" si="36"/>
        <v>0</v>
      </c>
      <c r="S117" s="117">
        <f t="shared" si="36"/>
        <v>0</v>
      </c>
    </row>
    <row r="118" spans="10:19" ht="15" hidden="1" customHeight="1" x14ac:dyDescent="0.3">
      <c r="J118" s="96" t="s">
        <v>2486</v>
      </c>
      <c r="K118" s="130"/>
      <c r="L118" s="131"/>
      <c r="M118" s="132">
        <f t="shared" si="35"/>
        <v>-463.64371625000001</v>
      </c>
      <c r="N118" s="133">
        <v>-463.64371625000001</v>
      </c>
      <c r="O118" s="106"/>
      <c r="P118" s="106"/>
      <c r="Q118" s="106"/>
      <c r="R118" s="106"/>
      <c r="S118" s="106"/>
    </row>
    <row r="119" spans="10:19" ht="15" hidden="1" customHeight="1" x14ac:dyDescent="0.3">
      <c r="J119" s="96" t="s">
        <v>2488</v>
      </c>
      <c r="K119" s="130"/>
      <c r="L119" s="134"/>
      <c r="M119" s="132">
        <f t="shared" si="35"/>
        <v>716.64371625000001</v>
      </c>
      <c r="N119" s="133">
        <f t="shared" ref="N119:S119" si="37">+N117-N118</f>
        <v>716.64371625000001</v>
      </c>
      <c r="O119" s="109">
        <f t="shared" si="37"/>
        <v>0</v>
      </c>
      <c r="P119" s="109">
        <f t="shared" si="37"/>
        <v>0</v>
      </c>
      <c r="Q119" s="109">
        <f t="shared" si="37"/>
        <v>0</v>
      </c>
      <c r="R119" s="109">
        <f t="shared" si="37"/>
        <v>0</v>
      </c>
      <c r="S119" s="109">
        <f t="shared" si="37"/>
        <v>0</v>
      </c>
    </row>
    <row r="120" spans="10:19" ht="15" customHeight="1" x14ac:dyDescent="0.3">
      <c r="K120" s="104" t="s">
        <v>2642</v>
      </c>
      <c r="L120" s="125" t="s">
        <v>2643</v>
      </c>
      <c r="M120" s="119">
        <f t="shared" si="35"/>
        <v>50</v>
      </c>
      <c r="N120" s="126">
        <v>50</v>
      </c>
      <c r="O120" s="126"/>
      <c r="P120" s="126"/>
      <c r="Q120" s="126"/>
      <c r="R120" s="126"/>
      <c r="S120" s="126"/>
    </row>
    <row r="121" spans="10:19" ht="15" customHeight="1" x14ac:dyDescent="0.3">
      <c r="K121" s="104" t="s">
        <v>2644</v>
      </c>
      <c r="L121" s="125" t="s">
        <v>2645</v>
      </c>
      <c r="M121" s="119">
        <f t="shared" si="35"/>
        <v>100</v>
      </c>
      <c r="N121" s="126">
        <v>100</v>
      </c>
      <c r="O121" s="126"/>
      <c r="P121" s="126"/>
      <c r="Q121" s="126"/>
      <c r="R121" s="126"/>
      <c r="S121" s="126"/>
    </row>
    <row r="122" spans="10:19" ht="15" customHeight="1" x14ac:dyDescent="0.3">
      <c r="K122" s="104" t="s">
        <v>2646</v>
      </c>
      <c r="L122" s="125" t="s">
        <v>2647</v>
      </c>
      <c r="M122" s="119">
        <f t="shared" si="35"/>
        <v>50</v>
      </c>
      <c r="N122" s="126">
        <v>50</v>
      </c>
      <c r="O122" s="126"/>
      <c r="P122" s="126"/>
      <c r="Q122" s="126"/>
      <c r="R122" s="126"/>
      <c r="S122" s="126"/>
    </row>
    <row r="123" spans="10:19" ht="15" customHeight="1" x14ac:dyDescent="0.3">
      <c r="K123" s="104" t="s">
        <v>2648</v>
      </c>
      <c r="L123" s="125" t="s">
        <v>2649</v>
      </c>
      <c r="M123" s="119">
        <f t="shared" si="35"/>
        <v>53</v>
      </c>
      <c r="N123" s="126">
        <v>53</v>
      </c>
      <c r="O123" s="126"/>
      <c r="P123" s="126"/>
      <c r="Q123" s="126"/>
      <c r="R123" s="126"/>
      <c r="S123" s="126"/>
    </row>
    <row r="124" spans="10:19" ht="15" customHeight="1" x14ac:dyDescent="0.3">
      <c r="J124" s="96" t="s">
        <v>2489</v>
      </c>
      <c r="K124" s="115" t="s">
        <v>2650</v>
      </c>
      <c r="L124" s="116" t="s">
        <v>2651</v>
      </c>
      <c r="M124" s="117">
        <f t="shared" si="35"/>
        <v>33018</v>
      </c>
      <c r="N124" s="117">
        <f t="shared" ref="N124:S124" si="38">SUM(N127:N130)</f>
        <v>33018</v>
      </c>
      <c r="O124" s="117">
        <f t="shared" si="38"/>
        <v>0</v>
      </c>
      <c r="P124" s="117">
        <f t="shared" si="38"/>
        <v>0</v>
      </c>
      <c r="Q124" s="117">
        <f t="shared" si="38"/>
        <v>0</v>
      </c>
      <c r="R124" s="117">
        <f t="shared" si="38"/>
        <v>0</v>
      </c>
      <c r="S124" s="117">
        <f t="shared" si="38"/>
        <v>0</v>
      </c>
    </row>
    <row r="125" spans="10:19" ht="19.95" hidden="1" customHeight="1" x14ac:dyDescent="0.3">
      <c r="J125" s="96" t="s">
        <v>2486</v>
      </c>
      <c r="K125" s="130"/>
      <c r="L125" s="131"/>
      <c r="M125" s="132">
        <f t="shared" ref="M125:M130" si="39">SUM(N125:S125)</f>
        <v>0</v>
      </c>
      <c r="N125" s="133">
        <v>0</v>
      </c>
      <c r="O125" s="106"/>
      <c r="P125" s="106"/>
      <c r="Q125" s="106"/>
      <c r="R125" s="106"/>
      <c r="S125" s="106"/>
    </row>
    <row r="126" spans="10:19" ht="19.95" hidden="1" customHeight="1" x14ac:dyDescent="0.3">
      <c r="J126" s="96" t="s">
        <v>2488</v>
      </c>
      <c r="K126" s="130"/>
      <c r="L126" s="134"/>
      <c r="M126" s="132">
        <f t="shared" si="39"/>
        <v>33018</v>
      </c>
      <c r="N126" s="133">
        <f t="shared" ref="N126:S126" si="40">+N124-N125</f>
        <v>33018</v>
      </c>
      <c r="O126" s="109">
        <f t="shared" si="40"/>
        <v>0</v>
      </c>
      <c r="P126" s="109">
        <f t="shared" si="40"/>
        <v>0</v>
      </c>
      <c r="Q126" s="109">
        <f t="shared" si="40"/>
        <v>0</v>
      </c>
      <c r="R126" s="109">
        <f t="shared" si="40"/>
        <v>0</v>
      </c>
      <c r="S126" s="109">
        <f t="shared" si="40"/>
        <v>0</v>
      </c>
    </row>
    <row r="127" spans="10:19" ht="15" customHeight="1" x14ac:dyDescent="0.3">
      <c r="K127" s="104" t="s">
        <v>2652</v>
      </c>
      <c r="L127" s="125" t="s">
        <v>2653</v>
      </c>
      <c r="M127" s="119">
        <f t="shared" si="39"/>
        <v>21018</v>
      </c>
      <c r="N127" s="126">
        <v>21018</v>
      </c>
      <c r="O127" s="126"/>
      <c r="P127" s="126"/>
      <c r="Q127" s="126"/>
      <c r="R127" s="126"/>
      <c r="S127" s="126"/>
    </row>
    <row r="128" spans="10:19" ht="15" customHeight="1" x14ac:dyDescent="0.3">
      <c r="K128" s="104" t="s">
        <v>2654</v>
      </c>
      <c r="L128" s="125" t="s">
        <v>2655</v>
      </c>
      <c r="M128" s="119">
        <f t="shared" si="39"/>
        <v>5000</v>
      </c>
      <c r="N128" s="126">
        <v>5000</v>
      </c>
      <c r="O128" s="126"/>
      <c r="P128" s="126"/>
      <c r="Q128" s="126"/>
      <c r="R128" s="126"/>
      <c r="S128" s="126"/>
    </row>
    <row r="129" spans="10:19" ht="15" customHeight="1" x14ac:dyDescent="0.3">
      <c r="K129" s="104" t="s">
        <v>2656</v>
      </c>
      <c r="L129" s="125" t="s">
        <v>2657</v>
      </c>
      <c r="M129" s="119">
        <f t="shared" si="39"/>
        <v>5000</v>
      </c>
      <c r="N129" s="126">
        <v>5000</v>
      </c>
      <c r="O129" s="126"/>
      <c r="P129" s="126"/>
      <c r="Q129" s="126"/>
      <c r="R129" s="126"/>
      <c r="S129" s="126"/>
    </row>
    <row r="130" spans="10:19" ht="15" customHeight="1" x14ac:dyDescent="0.3">
      <c r="K130" s="104" t="s">
        <v>2658</v>
      </c>
      <c r="L130" s="125" t="s">
        <v>2659</v>
      </c>
      <c r="M130" s="119">
        <f t="shared" si="39"/>
        <v>2000</v>
      </c>
      <c r="N130" s="126">
        <v>2000</v>
      </c>
      <c r="O130" s="126"/>
      <c r="P130" s="126"/>
      <c r="Q130" s="126"/>
      <c r="R130" s="126"/>
      <c r="S130" s="126"/>
    </row>
    <row r="131" spans="10:19" ht="15" customHeight="1" x14ac:dyDescent="0.3">
      <c r="J131" s="96" t="s">
        <v>2489</v>
      </c>
      <c r="K131" s="115" t="s">
        <v>2660</v>
      </c>
      <c r="L131" s="116" t="s">
        <v>2661</v>
      </c>
      <c r="M131" s="117">
        <f t="shared" si="32"/>
        <v>126</v>
      </c>
      <c r="N131" s="117">
        <f t="shared" ref="N131:S131" si="41">SUM(N134:N137)</f>
        <v>126</v>
      </c>
      <c r="O131" s="117">
        <f t="shared" si="41"/>
        <v>0</v>
      </c>
      <c r="P131" s="117">
        <f t="shared" si="41"/>
        <v>0</v>
      </c>
      <c r="Q131" s="117">
        <f t="shared" si="41"/>
        <v>0</v>
      </c>
      <c r="R131" s="117">
        <f t="shared" si="41"/>
        <v>0</v>
      </c>
      <c r="S131" s="117">
        <f t="shared" si="41"/>
        <v>0</v>
      </c>
    </row>
    <row r="132" spans="10:19" ht="19.95" hidden="1" customHeight="1" x14ac:dyDescent="0.3">
      <c r="J132" s="96" t="s">
        <v>2486</v>
      </c>
      <c r="K132" s="104"/>
      <c r="L132" s="113"/>
      <c r="M132" s="121">
        <f t="shared" si="32"/>
        <v>126.44828625000001</v>
      </c>
      <c r="N132" s="106">
        <v>126.44828625000001</v>
      </c>
      <c r="O132" s="106"/>
      <c r="P132" s="106"/>
      <c r="Q132" s="106"/>
      <c r="R132" s="106"/>
      <c r="S132" s="106"/>
    </row>
    <row r="133" spans="10:19" ht="19.95" hidden="1" customHeight="1" x14ac:dyDescent="0.3">
      <c r="J133" s="96" t="s">
        <v>2488</v>
      </c>
      <c r="K133" s="107"/>
      <c r="L133" s="114"/>
      <c r="M133" s="122">
        <f t="shared" si="32"/>
        <v>-0.44828625000000955</v>
      </c>
      <c r="N133" s="109">
        <f t="shared" ref="N133:S133" si="42">+N131-N132</f>
        <v>-0.44828625000000955</v>
      </c>
      <c r="O133" s="109">
        <f t="shared" si="42"/>
        <v>0</v>
      </c>
      <c r="P133" s="109">
        <f t="shared" si="42"/>
        <v>0</v>
      </c>
      <c r="Q133" s="109">
        <f t="shared" si="42"/>
        <v>0</v>
      </c>
      <c r="R133" s="109">
        <f t="shared" si="42"/>
        <v>0</v>
      </c>
      <c r="S133" s="109">
        <f t="shared" si="42"/>
        <v>0</v>
      </c>
    </row>
    <row r="134" spans="10:19" ht="17.399999999999999" customHeight="1" x14ac:dyDescent="0.3">
      <c r="K134" s="104" t="s">
        <v>2662</v>
      </c>
      <c r="L134" s="125" t="s">
        <v>2663</v>
      </c>
      <c r="M134" s="119">
        <f t="shared" si="32"/>
        <v>25</v>
      </c>
      <c r="N134" s="126">
        <v>25</v>
      </c>
      <c r="O134" s="126"/>
      <c r="P134" s="126"/>
      <c r="Q134" s="126"/>
      <c r="R134" s="126"/>
      <c r="S134" s="126"/>
    </row>
    <row r="135" spans="10:19" ht="31.95" customHeight="1" x14ac:dyDescent="0.3">
      <c r="K135" s="104" t="s">
        <v>2664</v>
      </c>
      <c r="L135" s="125" t="s">
        <v>2665</v>
      </c>
      <c r="M135" s="119">
        <f t="shared" si="32"/>
        <v>26</v>
      </c>
      <c r="N135" s="126">
        <v>26</v>
      </c>
      <c r="O135" s="126"/>
      <c r="P135" s="126"/>
      <c r="Q135" s="126"/>
      <c r="R135" s="126"/>
      <c r="S135" s="126"/>
    </row>
    <row r="136" spans="10:19" ht="13.95" customHeight="1" x14ac:dyDescent="0.3">
      <c r="K136" s="104" t="s">
        <v>2666</v>
      </c>
      <c r="L136" s="125" t="s">
        <v>2667</v>
      </c>
      <c r="M136" s="119">
        <f t="shared" si="32"/>
        <v>24</v>
      </c>
      <c r="N136" s="126">
        <v>24</v>
      </c>
      <c r="O136" s="126"/>
      <c r="P136" s="126"/>
      <c r="Q136" s="126"/>
      <c r="R136" s="126"/>
      <c r="S136" s="126"/>
    </row>
    <row r="137" spans="10:19" ht="31.95" customHeight="1" x14ac:dyDescent="0.3">
      <c r="K137" s="104" t="s">
        <v>2668</v>
      </c>
      <c r="L137" s="125" t="s">
        <v>2669</v>
      </c>
      <c r="M137" s="119">
        <f t="shared" si="32"/>
        <v>51</v>
      </c>
      <c r="N137" s="126">
        <v>51</v>
      </c>
      <c r="O137" s="126"/>
      <c r="P137" s="126"/>
      <c r="Q137" s="126"/>
      <c r="R137" s="126"/>
      <c r="S137" s="126"/>
    </row>
    <row r="138" spans="10:19" ht="20.399999999999999" customHeight="1" x14ac:dyDescent="0.3">
      <c r="K138" s="115" t="s">
        <v>2670</v>
      </c>
      <c r="L138" s="116" t="s">
        <v>2671</v>
      </c>
      <c r="M138" s="117">
        <f t="shared" si="32"/>
        <v>5447</v>
      </c>
      <c r="N138" s="117">
        <f t="shared" ref="N138:S138" si="43">SUM(N141:N143)</f>
        <v>1897</v>
      </c>
      <c r="O138" s="117">
        <f t="shared" si="43"/>
        <v>0</v>
      </c>
      <c r="P138" s="117">
        <f t="shared" si="43"/>
        <v>0</v>
      </c>
      <c r="Q138" s="117">
        <f t="shared" si="43"/>
        <v>0</v>
      </c>
      <c r="R138" s="117">
        <f t="shared" si="43"/>
        <v>2550</v>
      </c>
      <c r="S138" s="117">
        <f t="shared" si="43"/>
        <v>1000</v>
      </c>
    </row>
    <row r="139" spans="10:19" ht="15" hidden="1" customHeight="1" x14ac:dyDescent="0.3">
      <c r="K139" s="104"/>
      <c r="L139" s="113"/>
      <c r="M139" s="121">
        <f t="shared" si="32"/>
        <v>1896.72429375</v>
      </c>
      <c r="N139" s="106">
        <v>1896.72429375</v>
      </c>
      <c r="O139" s="106"/>
      <c r="P139" s="106"/>
      <c r="Q139" s="106"/>
      <c r="R139" s="106"/>
      <c r="S139" s="106"/>
    </row>
    <row r="140" spans="10:19" ht="15" hidden="1" customHeight="1" x14ac:dyDescent="0.3">
      <c r="K140" s="107"/>
      <c r="L140" s="114"/>
      <c r="M140" s="122">
        <f t="shared" si="32"/>
        <v>3550.27570625</v>
      </c>
      <c r="N140" s="109">
        <f t="shared" ref="N140:S140" si="44">+N138-N139</f>
        <v>0.27570624999998472</v>
      </c>
      <c r="O140" s="109">
        <f t="shared" si="44"/>
        <v>0</v>
      </c>
      <c r="P140" s="109">
        <f t="shared" si="44"/>
        <v>0</v>
      </c>
      <c r="Q140" s="109">
        <f t="shared" si="44"/>
        <v>0</v>
      </c>
      <c r="R140" s="109">
        <f t="shared" si="44"/>
        <v>2550</v>
      </c>
      <c r="S140" s="109">
        <f t="shared" si="44"/>
        <v>1000</v>
      </c>
    </row>
    <row r="141" spans="10:19" ht="15" customHeight="1" x14ac:dyDescent="0.3">
      <c r="K141" s="104" t="s">
        <v>2672</v>
      </c>
      <c r="L141" s="125" t="s">
        <v>2673</v>
      </c>
      <c r="M141" s="119">
        <f t="shared" si="32"/>
        <v>1630</v>
      </c>
      <c r="N141" s="126">
        <v>1130</v>
      </c>
      <c r="O141" s="126"/>
      <c r="P141" s="126"/>
      <c r="Q141" s="126"/>
      <c r="R141" s="126"/>
      <c r="S141" s="126">
        <v>500</v>
      </c>
    </row>
    <row r="142" spans="10:19" ht="15" customHeight="1" x14ac:dyDescent="0.3">
      <c r="K142" s="104" t="s">
        <v>2674</v>
      </c>
      <c r="L142" s="125" t="s">
        <v>2675</v>
      </c>
      <c r="M142" s="119">
        <f t="shared" si="32"/>
        <v>700</v>
      </c>
      <c r="N142" s="126">
        <v>200</v>
      </c>
      <c r="O142" s="126"/>
      <c r="P142" s="126"/>
      <c r="Q142" s="126"/>
      <c r="R142" s="126"/>
      <c r="S142" s="126">
        <v>500</v>
      </c>
    </row>
    <row r="143" spans="10:19" ht="15" customHeight="1" x14ac:dyDescent="0.3">
      <c r="K143" s="104" t="s">
        <v>2676</v>
      </c>
      <c r="L143" s="125" t="s">
        <v>2677</v>
      </c>
      <c r="M143" s="119">
        <f t="shared" si="32"/>
        <v>3117</v>
      </c>
      <c r="N143" s="126">
        <v>567</v>
      </c>
      <c r="O143" s="126"/>
      <c r="P143" s="126"/>
      <c r="Q143" s="126"/>
      <c r="R143" s="126">
        <v>2550</v>
      </c>
      <c r="S143" s="126"/>
    </row>
    <row r="144" spans="10:19" ht="17.399999999999999" customHeight="1" x14ac:dyDescent="0.3">
      <c r="J144" s="96" t="s">
        <v>2489</v>
      </c>
      <c r="K144" s="110">
        <v>3</v>
      </c>
      <c r="L144" s="111" t="s">
        <v>2678</v>
      </c>
      <c r="M144" s="112">
        <f t="shared" si="32"/>
        <v>50518</v>
      </c>
      <c r="N144" s="112">
        <f t="shared" ref="N144:S144" si="45">+N147+N152+N158+N164+N171</f>
        <v>47308</v>
      </c>
      <c r="O144" s="112">
        <f t="shared" si="45"/>
        <v>0</v>
      </c>
      <c r="P144" s="112">
        <f t="shared" si="45"/>
        <v>0</v>
      </c>
      <c r="Q144" s="112">
        <f t="shared" si="45"/>
        <v>0</v>
      </c>
      <c r="R144" s="112">
        <f t="shared" si="45"/>
        <v>1050</v>
      </c>
      <c r="S144" s="112">
        <f t="shared" si="45"/>
        <v>2160</v>
      </c>
    </row>
    <row r="145" spans="10:19" ht="15" hidden="1" customHeight="1" x14ac:dyDescent="0.3">
      <c r="J145" s="96" t="s">
        <v>2486</v>
      </c>
      <c r="K145" s="104"/>
      <c r="L145" s="113"/>
      <c r="M145" s="121">
        <f t="shared" ref="M145:M176" si="46">SUM(N145:S145)</f>
        <v>0</v>
      </c>
      <c r="N145" s="106"/>
      <c r="O145" s="106"/>
      <c r="P145" s="106"/>
      <c r="Q145" s="106"/>
      <c r="R145" s="106"/>
      <c r="S145" s="106"/>
    </row>
    <row r="146" spans="10:19" ht="15" hidden="1" customHeight="1" x14ac:dyDescent="0.3">
      <c r="J146" s="96" t="s">
        <v>2488</v>
      </c>
      <c r="K146" s="107"/>
      <c r="L146" s="114"/>
      <c r="M146" s="122">
        <f t="shared" si="46"/>
        <v>50518</v>
      </c>
      <c r="N146" s="109">
        <f t="shared" ref="N146:S146" si="47">+N144-N145</f>
        <v>47308</v>
      </c>
      <c r="O146" s="109">
        <f t="shared" si="47"/>
        <v>0</v>
      </c>
      <c r="P146" s="109">
        <f t="shared" si="47"/>
        <v>0</v>
      </c>
      <c r="Q146" s="109">
        <f t="shared" si="47"/>
        <v>0</v>
      </c>
      <c r="R146" s="109">
        <f t="shared" si="47"/>
        <v>1050</v>
      </c>
      <c r="S146" s="109">
        <f t="shared" si="47"/>
        <v>2160</v>
      </c>
    </row>
    <row r="147" spans="10:19" ht="13.95" customHeight="1" x14ac:dyDescent="0.3">
      <c r="K147" s="115" t="s">
        <v>2679</v>
      </c>
      <c r="L147" s="116" t="s">
        <v>2680</v>
      </c>
      <c r="M147" s="117">
        <f t="shared" si="46"/>
        <v>1307</v>
      </c>
      <c r="N147" s="117">
        <f t="shared" ref="N147:S147" si="48">SUM(N150:N151)</f>
        <v>1307</v>
      </c>
      <c r="O147" s="117">
        <f t="shared" si="48"/>
        <v>0</v>
      </c>
      <c r="P147" s="117">
        <f t="shared" si="48"/>
        <v>0</v>
      </c>
      <c r="Q147" s="117">
        <f t="shared" si="48"/>
        <v>0</v>
      </c>
      <c r="R147" s="117">
        <f t="shared" si="48"/>
        <v>0</v>
      </c>
      <c r="S147" s="117">
        <f t="shared" si="48"/>
        <v>0</v>
      </c>
    </row>
    <row r="148" spans="10:19" ht="15" hidden="1" customHeight="1" x14ac:dyDescent="0.3">
      <c r="K148" s="104"/>
      <c r="L148" s="113"/>
      <c r="M148" s="121">
        <f t="shared" si="46"/>
        <v>1306.63229125</v>
      </c>
      <c r="N148" s="106">
        <v>1306.63229125</v>
      </c>
      <c r="O148" s="106"/>
      <c r="P148" s="106"/>
      <c r="Q148" s="106"/>
      <c r="R148" s="106"/>
      <c r="S148" s="106"/>
    </row>
    <row r="149" spans="10:19" ht="15" hidden="1" customHeight="1" x14ac:dyDescent="0.3">
      <c r="K149" s="107"/>
      <c r="L149" s="114"/>
      <c r="M149" s="122">
        <f t="shared" si="46"/>
        <v>0.36770875000001979</v>
      </c>
      <c r="N149" s="109">
        <f t="shared" ref="N149:S149" si="49">+N147-N148</f>
        <v>0.36770875000001979</v>
      </c>
      <c r="O149" s="109">
        <f t="shared" si="49"/>
        <v>0</v>
      </c>
      <c r="P149" s="109">
        <f t="shared" si="49"/>
        <v>0</v>
      </c>
      <c r="Q149" s="109">
        <f t="shared" si="49"/>
        <v>0</v>
      </c>
      <c r="R149" s="109">
        <f t="shared" si="49"/>
        <v>0</v>
      </c>
      <c r="S149" s="109">
        <f t="shared" si="49"/>
        <v>0</v>
      </c>
    </row>
    <row r="150" spans="10:19" ht="15" customHeight="1" x14ac:dyDescent="0.3">
      <c r="K150" s="104" t="s">
        <v>2681</v>
      </c>
      <c r="L150" s="125" t="s">
        <v>2682</v>
      </c>
      <c r="M150" s="119">
        <f t="shared" si="46"/>
        <v>464</v>
      </c>
      <c r="N150" s="126">
        <v>464</v>
      </c>
      <c r="O150" s="126"/>
      <c r="P150" s="126"/>
      <c r="Q150" s="126"/>
      <c r="R150" s="126"/>
      <c r="S150" s="126"/>
    </row>
    <row r="151" spans="10:19" ht="15" customHeight="1" x14ac:dyDescent="0.3">
      <c r="K151" s="104" t="s">
        <v>2683</v>
      </c>
      <c r="L151" s="125" t="s">
        <v>2684</v>
      </c>
      <c r="M151" s="119">
        <f t="shared" si="46"/>
        <v>843</v>
      </c>
      <c r="N151" s="126">
        <v>843</v>
      </c>
      <c r="O151" s="126"/>
      <c r="P151" s="126"/>
      <c r="Q151" s="126"/>
      <c r="R151" s="126"/>
      <c r="S151" s="126"/>
    </row>
    <row r="152" spans="10:19" ht="14.4" customHeight="1" x14ac:dyDescent="0.3">
      <c r="K152" s="115" t="s">
        <v>2685</v>
      </c>
      <c r="L152" s="116" t="s">
        <v>2686</v>
      </c>
      <c r="M152" s="117">
        <f t="shared" si="46"/>
        <v>3124</v>
      </c>
      <c r="N152" s="117">
        <f t="shared" ref="N152:S152" si="50">SUM(N155:N157)</f>
        <v>1264</v>
      </c>
      <c r="O152" s="117">
        <f t="shared" si="50"/>
        <v>0</v>
      </c>
      <c r="P152" s="117">
        <f t="shared" si="50"/>
        <v>0</v>
      </c>
      <c r="Q152" s="117">
        <f t="shared" si="50"/>
        <v>0</v>
      </c>
      <c r="R152" s="117">
        <f t="shared" si="50"/>
        <v>100</v>
      </c>
      <c r="S152" s="117">
        <f t="shared" si="50"/>
        <v>1760</v>
      </c>
    </row>
    <row r="153" spans="10:19" ht="15" hidden="1" customHeight="1" x14ac:dyDescent="0.3">
      <c r="K153" s="104"/>
      <c r="L153" s="113"/>
      <c r="M153" s="121">
        <f t="shared" si="46"/>
        <v>1264.4828625</v>
      </c>
      <c r="N153" s="106">
        <v>1264.4828625</v>
      </c>
      <c r="O153" s="106"/>
      <c r="P153" s="106"/>
      <c r="Q153" s="106"/>
      <c r="R153" s="106"/>
      <c r="S153" s="106"/>
    </row>
    <row r="154" spans="10:19" ht="15" hidden="1" customHeight="1" x14ac:dyDescent="0.3">
      <c r="K154" s="107"/>
      <c r="L154" s="114"/>
      <c r="M154" s="122">
        <f t="shared" si="46"/>
        <v>1859.5171375</v>
      </c>
      <c r="N154" s="109">
        <f t="shared" ref="N154:S154" si="51">+N152-N153</f>
        <v>-0.48286250000001019</v>
      </c>
      <c r="O154" s="109">
        <f t="shared" si="51"/>
        <v>0</v>
      </c>
      <c r="P154" s="109">
        <f t="shared" si="51"/>
        <v>0</v>
      </c>
      <c r="Q154" s="109">
        <f t="shared" si="51"/>
        <v>0</v>
      </c>
      <c r="R154" s="109">
        <f t="shared" si="51"/>
        <v>100</v>
      </c>
      <c r="S154" s="109">
        <f t="shared" si="51"/>
        <v>1760</v>
      </c>
    </row>
    <row r="155" spans="10:19" ht="15" customHeight="1" x14ac:dyDescent="0.3">
      <c r="K155" s="104" t="s">
        <v>2687</v>
      </c>
      <c r="L155" s="125" t="s">
        <v>2688</v>
      </c>
      <c r="M155" s="119">
        <f t="shared" si="46"/>
        <v>2260</v>
      </c>
      <c r="N155" s="126">
        <v>660</v>
      </c>
      <c r="O155" s="126"/>
      <c r="P155" s="126"/>
      <c r="Q155" s="126"/>
      <c r="R155" s="126">
        <v>100</v>
      </c>
      <c r="S155" s="126">
        <v>1500</v>
      </c>
    </row>
    <row r="156" spans="10:19" ht="15" customHeight="1" x14ac:dyDescent="0.3">
      <c r="K156" s="104" t="s">
        <v>2689</v>
      </c>
      <c r="L156" s="125" t="s">
        <v>2690</v>
      </c>
      <c r="M156" s="119">
        <f t="shared" si="46"/>
        <v>464</v>
      </c>
      <c r="N156" s="126">
        <v>304</v>
      </c>
      <c r="O156" s="126"/>
      <c r="P156" s="126"/>
      <c r="Q156" s="126"/>
      <c r="R156" s="126"/>
      <c r="S156" s="126">
        <v>160</v>
      </c>
    </row>
    <row r="157" spans="10:19" ht="15" customHeight="1" x14ac:dyDescent="0.3">
      <c r="K157" s="104" t="s">
        <v>2691</v>
      </c>
      <c r="L157" s="125" t="s">
        <v>2692</v>
      </c>
      <c r="M157" s="119">
        <f t="shared" si="46"/>
        <v>400</v>
      </c>
      <c r="N157" s="126">
        <v>300</v>
      </c>
      <c r="O157" s="126"/>
      <c r="P157" s="126"/>
      <c r="Q157" s="126"/>
      <c r="R157" s="126"/>
      <c r="S157" s="126">
        <v>100</v>
      </c>
    </row>
    <row r="158" spans="10:19" ht="15" customHeight="1" x14ac:dyDescent="0.3">
      <c r="K158" s="115" t="s">
        <v>2693</v>
      </c>
      <c r="L158" s="116" t="s">
        <v>2694</v>
      </c>
      <c r="M158" s="117">
        <f t="shared" si="46"/>
        <v>1060</v>
      </c>
      <c r="N158" s="117">
        <f t="shared" ref="N158:S158" si="52">SUM(N161:N163)</f>
        <v>210</v>
      </c>
      <c r="O158" s="117">
        <f t="shared" si="52"/>
        <v>0</v>
      </c>
      <c r="P158" s="117">
        <f t="shared" si="52"/>
        <v>0</v>
      </c>
      <c r="Q158" s="117">
        <f t="shared" si="52"/>
        <v>0</v>
      </c>
      <c r="R158" s="117">
        <f t="shared" si="52"/>
        <v>450</v>
      </c>
      <c r="S158" s="117">
        <f t="shared" si="52"/>
        <v>400</v>
      </c>
    </row>
    <row r="159" spans="10:19" ht="15" hidden="1" customHeight="1" x14ac:dyDescent="0.3">
      <c r="K159" s="104"/>
      <c r="L159" s="113"/>
      <c r="M159" s="121">
        <f t="shared" si="46"/>
        <v>210</v>
      </c>
      <c r="N159" s="106">
        <v>210</v>
      </c>
      <c r="O159" s="106"/>
      <c r="P159" s="106"/>
      <c r="Q159" s="106"/>
      <c r="R159" s="133"/>
      <c r="S159" s="133"/>
    </row>
    <row r="160" spans="10:19" ht="15" hidden="1" customHeight="1" x14ac:dyDescent="0.3">
      <c r="K160" s="107"/>
      <c r="L160" s="114"/>
      <c r="M160" s="122">
        <f t="shared" si="46"/>
        <v>850</v>
      </c>
      <c r="N160" s="109">
        <f t="shared" ref="N160:S160" si="53">+N158-N159</f>
        <v>0</v>
      </c>
      <c r="O160" s="109">
        <f t="shared" si="53"/>
        <v>0</v>
      </c>
      <c r="P160" s="109">
        <f t="shared" si="53"/>
        <v>0</v>
      </c>
      <c r="Q160" s="109">
        <f t="shared" si="53"/>
        <v>0</v>
      </c>
      <c r="R160" s="133">
        <f t="shared" si="53"/>
        <v>450</v>
      </c>
      <c r="S160" s="133">
        <f t="shared" si="53"/>
        <v>400</v>
      </c>
    </row>
    <row r="161" spans="10:19" ht="15" customHeight="1" x14ac:dyDescent="0.3">
      <c r="K161" s="104" t="s">
        <v>2695</v>
      </c>
      <c r="L161" s="125" t="s">
        <v>2696</v>
      </c>
      <c r="M161" s="119">
        <f t="shared" si="46"/>
        <v>270</v>
      </c>
      <c r="N161" s="126">
        <v>70</v>
      </c>
      <c r="O161" s="126"/>
      <c r="P161" s="126"/>
      <c r="Q161" s="126"/>
      <c r="R161" s="126">
        <v>150</v>
      </c>
      <c r="S161" s="126">
        <v>50</v>
      </c>
    </row>
    <row r="162" spans="10:19" ht="15" customHeight="1" x14ac:dyDescent="0.3">
      <c r="K162" s="104" t="s">
        <v>2697</v>
      </c>
      <c r="L162" s="125" t="s">
        <v>2698</v>
      </c>
      <c r="M162" s="119">
        <f t="shared" si="46"/>
        <v>420</v>
      </c>
      <c r="N162" s="126">
        <v>70</v>
      </c>
      <c r="O162" s="126"/>
      <c r="P162" s="126"/>
      <c r="Q162" s="126"/>
      <c r="R162" s="126">
        <v>150</v>
      </c>
      <c r="S162" s="126">
        <v>200</v>
      </c>
    </row>
    <row r="163" spans="10:19" ht="15" customHeight="1" x14ac:dyDescent="0.3">
      <c r="K163" s="104" t="s">
        <v>2699</v>
      </c>
      <c r="L163" s="125" t="s">
        <v>2700</v>
      </c>
      <c r="M163" s="119">
        <f t="shared" si="46"/>
        <v>370</v>
      </c>
      <c r="N163" s="126">
        <v>70</v>
      </c>
      <c r="O163" s="126"/>
      <c r="P163" s="126"/>
      <c r="Q163" s="126"/>
      <c r="R163" s="126">
        <v>150</v>
      </c>
      <c r="S163" s="126">
        <v>150</v>
      </c>
    </row>
    <row r="164" spans="10:19" ht="15" customHeight="1" x14ac:dyDescent="0.3">
      <c r="K164" s="115" t="s">
        <v>2701</v>
      </c>
      <c r="L164" s="116" t="s">
        <v>2702</v>
      </c>
      <c r="M164" s="117">
        <f t="shared" si="46"/>
        <v>43527</v>
      </c>
      <c r="N164" s="117">
        <f t="shared" ref="N164:S164" si="54">SUM(N167:N170)</f>
        <v>43027</v>
      </c>
      <c r="O164" s="117">
        <f t="shared" si="54"/>
        <v>0</v>
      </c>
      <c r="P164" s="117">
        <f t="shared" si="54"/>
        <v>0</v>
      </c>
      <c r="Q164" s="117">
        <f t="shared" si="54"/>
        <v>0</v>
      </c>
      <c r="R164" s="117">
        <f t="shared" si="54"/>
        <v>500</v>
      </c>
      <c r="S164" s="117">
        <f t="shared" si="54"/>
        <v>0</v>
      </c>
    </row>
    <row r="165" spans="10:19" ht="15" hidden="1" customHeight="1" x14ac:dyDescent="0.3">
      <c r="K165" s="104"/>
      <c r="L165" s="113"/>
      <c r="M165" s="121">
        <f t="shared" si="46"/>
        <v>43027.890069273912</v>
      </c>
      <c r="N165" s="106">
        <v>43027.890069273912</v>
      </c>
      <c r="O165" s="106"/>
      <c r="P165" s="106"/>
      <c r="Q165" s="106"/>
      <c r="R165" s="106"/>
      <c r="S165" s="106"/>
    </row>
    <row r="166" spans="10:19" ht="15" hidden="1" customHeight="1" x14ac:dyDescent="0.3">
      <c r="K166" s="107"/>
      <c r="L166" s="114"/>
      <c r="M166" s="122">
        <f t="shared" si="46"/>
        <v>499.10993072608835</v>
      </c>
      <c r="N166" s="109">
        <f t="shared" ref="N166:S166" si="55">+N164-N165</f>
        <v>-0.89006927391164936</v>
      </c>
      <c r="O166" s="109">
        <f t="shared" si="55"/>
        <v>0</v>
      </c>
      <c r="P166" s="109">
        <f t="shared" si="55"/>
        <v>0</v>
      </c>
      <c r="Q166" s="109">
        <f t="shared" si="55"/>
        <v>0</v>
      </c>
      <c r="R166" s="109">
        <f t="shared" si="55"/>
        <v>500</v>
      </c>
      <c r="S166" s="109">
        <f t="shared" si="55"/>
        <v>0</v>
      </c>
    </row>
    <row r="167" spans="10:19" ht="15" customHeight="1" x14ac:dyDescent="0.3">
      <c r="K167" s="104" t="s">
        <v>2703</v>
      </c>
      <c r="L167" s="125" t="s">
        <v>2704</v>
      </c>
      <c r="M167" s="119">
        <f t="shared" si="46"/>
        <v>15526</v>
      </c>
      <c r="N167" s="126">
        <v>15526</v>
      </c>
      <c r="O167" s="126"/>
      <c r="P167" s="126"/>
      <c r="Q167" s="126"/>
      <c r="R167" s="126"/>
      <c r="S167" s="126"/>
    </row>
    <row r="168" spans="10:19" ht="12.6" customHeight="1" x14ac:dyDescent="0.3">
      <c r="K168" s="104" t="s">
        <v>2705</v>
      </c>
      <c r="L168" s="125" t="s">
        <v>2706</v>
      </c>
      <c r="M168" s="119">
        <f t="shared" si="46"/>
        <v>2100</v>
      </c>
      <c r="N168" s="126">
        <v>2100</v>
      </c>
      <c r="O168" s="126"/>
      <c r="P168" s="126"/>
      <c r="Q168" s="126"/>
      <c r="R168" s="126"/>
      <c r="S168" s="126"/>
    </row>
    <row r="169" spans="10:19" ht="19.2" customHeight="1" x14ac:dyDescent="0.3">
      <c r="K169" s="104" t="s">
        <v>2707</v>
      </c>
      <c r="L169" s="125" t="s">
        <v>2708</v>
      </c>
      <c r="M169" s="119">
        <f t="shared" si="46"/>
        <v>2607</v>
      </c>
      <c r="N169" s="126">
        <v>2107</v>
      </c>
      <c r="O169" s="126"/>
      <c r="P169" s="126"/>
      <c r="Q169" s="126"/>
      <c r="R169" s="126">
        <v>500</v>
      </c>
      <c r="S169" s="126"/>
    </row>
    <row r="170" spans="10:19" ht="15" customHeight="1" x14ac:dyDescent="0.3">
      <c r="K170" s="104" t="s">
        <v>2709</v>
      </c>
      <c r="L170" s="125" t="s">
        <v>2710</v>
      </c>
      <c r="M170" s="119">
        <f t="shared" si="46"/>
        <v>23294</v>
      </c>
      <c r="N170" s="126">
        <v>23294</v>
      </c>
      <c r="O170" s="126"/>
      <c r="P170" s="126"/>
      <c r="Q170" s="126"/>
      <c r="R170" s="126"/>
      <c r="S170" s="126"/>
    </row>
    <row r="171" spans="10:19" ht="15" customHeight="1" x14ac:dyDescent="0.3">
      <c r="K171" s="115" t="s">
        <v>2711</v>
      </c>
      <c r="L171" s="116" t="s">
        <v>2712</v>
      </c>
      <c r="M171" s="117">
        <f t="shared" si="46"/>
        <v>1500</v>
      </c>
      <c r="N171" s="117">
        <f t="shared" ref="N171:S171" si="56">SUM(N174:N175)</f>
        <v>1500</v>
      </c>
      <c r="O171" s="117">
        <f t="shared" si="56"/>
        <v>0</v>
      </c>
      <c r="P171" s="117">
        <f t="shared" si="56"/>
        <v>0</v>
      </c>
      <c r="Q171" s="117">
        <f t="shared" si="56"/>
        <v>0</v>
      </c>
      <c r="R171" s="117">
        <f t="shared" si="56"/>
        <v>0</v>
      </c>
      <c r="S171" s="117">
        <f t="shared" si="56"/>
        <v>0</v>
      </c>
    </row>
    <row r="172" spans="10:19" ht="15" hidden="1" customHeight="1" x14ac:dyDescent="0.3">
      <c r="K172" s="104"/>
      <c r="L172" s="113"/>
      <c r="M172" s="121">
        <f t="shared" si="46"/>
        <v>0</v>
      </c>
      <c r="N172" s="106"/>
      <c r="O172" s="106"/>
      <c r="P172" s="106"/>
      <c r="Q172" s="106"/>
      <c r="R172" s="106"/>
      <c r="S172" s="106"/>
    </row>
    <row r="173" spans="10:19" ht="15" hidden="1" customHeight="1" x14ac:dyDescent="0.3">
      <c r="K173" s="107"/>
      <c r="L173" s="135"/>
      <c r="M173" s="122">
        <f t="shared" si="46"/>
        <v>1500</v>
      </c>
      <c r="N173" s="109">
        <f t="shared" ref="N173:S173" si="57">+N171-N172</f>
        <v>1500</v>
      </c>
      <c r="O173" s="109">
        <f t="shared" si="57"/>
        <v>0</v>
      </c>
      <c r="P173" s="109">
        <f t="shared" si="57"/>
        <v>0</v>
      </c>
      <c r="Q173" s="109">
        <f t="shared" si="57"/>
        <v>0</v>
      </c>
      <c r="R173" s="109">
        <f t="shared" si="57"/>
        <v>0</v>
      </c>
      <c r="S173" s="109">
        <f t="shared" si="57"/>
        <v>0</v>
      </c>
    </row>
    <row r="174" spans="10:19" ht="15" customHeight="1" x14ac:dyDescent="0.3">
      <c r="K174" s="136" t="s">
        <v>2713</v>
      </c>
      <c r="L174" s="137" t="s">
        <v>2714</v>
      </c>
      <c r="M174" s="138">
        <f t="shared" si="46"/>
        <v>1100</v>
      </c>
      <c r="N174" s="126">
        <v>1100</v>
      </c>
      <c r="O174" s="126"/>
      <c r="P174" s="126"/>
      <c r="Q174" s="126"/>
      <c r="R174" s="126"/>
      <c r="S174" s="126"/>
    </row>
    <row r="175" spans="10:19" ht="15" customHeight="1" x14ac:dyDescent="0.3">
      <c r="K175" s="136" t="s">
        <v>2715</v>
      </c>
      <c r="L175" s="137" t="s">
        <v>2716</v>
      </c>
      <c r="M175" s="138">
        <f t="shared" si="46"/>
        <v>400</v>
      </c>
      <c r="N175" s="126">
        <v>400</v>
      </c>
      <c r="O175" s="126"/>
      <c r="P175" s="126"/>
      <c r="Q175" s="126"/>
      <c r="R175" s="126"/>
      <c r="S175" s="126"/>
    </row>
    <row r="176" spans="10:19" ht="15" customHeight="1" x14ac:dyDescent="0.3">
      <c r="J176" s="96" t="s">
        <v>2489</v>
      </c>
      <c r="K176" s="110">
        <v>4</v>
      </c>
      <c r="L176" s="111" t="s">
        <v>2717</v>
      </c>
      <c r="M176" s="112">
        <f t="shared" si="46"/>
        <v>51837</v>
      </c>
      <c r="N176" s="112">
        <f t="shared" ref="N176:S176" si="58">+N179+N183+N187+N191+N195+N199+N206</f>
        <v>14837</v>
      </c>
      <c r="O176" s="112">
        <f t="shared" si="58"/>
        <v>0</v>
      </c>
      <c r="P176" s="112">
        <f t="shared" si="58"/>
        <v>0</v>
      </c>
      <c r="Q176" s="112">
        <f t="shared" si="58"/>
        <v>0</v>
      </c>
      <c r="R176" s="112">
        <f t="shared" si="58"/>
        <v>35500</v>
      </c>
      <c r="S176" s="112">
        <f t="shared" si="58"/>
        <v>1500</v>
      </c>
    </row>
    <row r="177" spans="10:19" ht="15" hidden="1" customHeight="1" x14ac:dyDescent="0.3">
      <c r="J177" s="96" t="s">
        <v>2486</v>
      </c>
      <c r="K177" s="104"/>
      <c r="L177" s="113"/>
      <c r="M177" s="121">
        <f t="shared" ref="M177:M198" si="59">SUM(N177:S177)</f>
        <v>53837.055765055702</v>
      </c>
      <c r="N177" s="106">
        <v>16837.055765055706</v>
      </c>
      <c r="O177" s="106">
        <f>+O179+O183+O187+O191+O195+O199+O206</f>
        <v>0</v>
      </c>
      <c r="P177" s="106">
        <f>+P179+P183+P187+P191+P195+P199+P206</f>
        <v>0</v>
      </c>
      <c r="Q177" s="106">
        <f>+Q179+Q183+Q187+Q191+Q195+Q199+Q206</f>
        <v>0</v>
      </c>
      <c r="R177" s="106">
        <f>+R179+R183+R187+R191+R195+R199+R206</f>
        <v>35500</v>
      </c>
      <c r="S177" s="106">
        <f>+S179+S183+S187+S191+S195+S199+S206</f>
        <v>1500</v>
      </c>
    </row>
    <row r="178" spans="10:19" ht="15" hidden="1" customHeight="1" x14ac:dyDescent="0.3">
      <c r="J178" s="96" t="s">
        <v>2488</v>
      </c>
      <c r="K178" s="107"/>
      <c r="L178" s="114"/>
      <c r="M178" s="122">
        <f t="shared" si="59"/>
        <v>-2000.0557650557057</v>
      </c>
      <c r="N178" s="109">
        <f t="shared" ref="N178:S178" si="60">+N176-N177</f>
        <v>-2000.0557650557057</v>
      </c>
      <c r="O178" s="109">
        <f t="shared" si="60"/>
        <v>0</v>
      </c>
      <c r="P178" s="109">
        <f t="shared" si="60"/>
        <v>0</v>
      </c>
      <c r="Q178" s="109">
        <f t="shared" si="60"/>
        <v>0</v>
      </c>
      <c r="R178" s="109">
        <f t="shared" si="60"/>
        <v>0</v>
      </c>
      <c r="S178" s="109">
        <f t="shared" si="60"/>
        <v>0</v>
      </c>
    </row>
    <row r="179" spans="10:19" ht="15" customHeight="1" x14ac:dyDescent="0.3">
      <c r="K179" s="115" t="s">
        <v>2718</v>
      </c>
      <c r="L179" s="116" t="s">
        <v>2719</v>
      </c>
      <c r="M179" s="117">
        <f t="shared" si="59"/>
        <v>900</v>
      </c>
      <c r="N179" s="117">
        <f t="shared" ref="N179:S179" si="61">SUM(N182:N182)</f>
        <v>900</v>
      </c>
      <c r="O179" s="117">
        <f t="shared" si="61"/>
        <v>0</v>
      </c>
      <c r="P179" s="117">
        <f t="shared" si="61"/>
        <v>0</v>
      </c>
      <c r="Q179" s="117">
        <f t="shared" si="61"/>
        <v>0</v>
      </c>
      <c r="R179" s="117">
        <f t="shared" si="61"/>
        <v>0</v>
      </c>
      <c r="S179" s="117">
        <f t="shared" si="61"/>
        <v>0</v>
      </c>
    </row>
    <row r="180" spans="10:19" ht="15" hidden="1" customHeight="1" x14ac:dyDescent="0.3">
      <c r="K180" s="104"/>
      <c r="L180" s="113"/>
      <c r="M180" s="121">
        <f t="shared" si="59"/>
        <v>6299.698577555705</v>
      </c>
      <c r="N180" s="106">
        <v>6299.698577555705</v>
      </c>
      <c r="O180" s="106"/>
      <c r="P180" s="106"/>
      <c r="Q180" s="106"/>
      <c r="R180" s="106"/>
      <c r="S180" s="106"/>
    </row>
    <row r="181" spans="10:19" ht="15" hidden="1" customHeight="1" x14ac:dyDescent="0.3">
      <c r="K181" s="107"/>
      <c r="L181" s="114"/>
      <c r="M181" s="122">
        <f t="shared" si="59"/>
        <v>-5399.698577555705</v>
      </c>
      <c r="N181" s="109">
        <f t="shared" ref="N181:S181" si="62">+N179-N180</f>
        <v>-5399.698577555705</v>
      </c>
      <c r="O181" s="109">
        <f t="shared" si="62"/>
        <v>0</v>
      </c>
      <c r="P181" s="109">
        <f t="shared" si="62"/>
        <v>0</v>
      </c>
      <c r="Q181" s="109">
        <f t="shared" si="62"/>
        <v>0</v>
      </c>
      <c r="R181" s="109">
        <f t="shared" si="62"/>
        <v>0</v>
      </c>
      <c r="S181" s="109">
        <f t="shared" si="62"/>
        <v>0</v>
      </c>
    </row>
    <row r="182" spans="10:19" ht="15" customHeight="1" x14ac:dyDescent="0.3">
      <c r="K182" s="104" t="s">
        <v>2720</v>
      </c>
      <c r="L182" s="125" t="s">
        <v>2721</v>
      </c>
      <c r="M182" s="119">
        <f t="shared" si="59"/>
        <v>900</v>
      </c>
      <c r="N182" s="126">
        <v>900</v>
      </c>
      <c r="O182" s="126"/>
      <c r="P182" s="126"/>
      <c r="Q182" s="126"/>
      <c r="R182" s="126"/>
      <c r="S182" s="126"/>
    </row>
    <row r="183" spans="10:19" ht="15" customHeight="1" x14ac:dyDescent="0.3">
      <c r="K183" s="115" t="s">
        <v>2722</v>
      </c>
      <c r="L183" s="116" t="s">
        <v>2723</v>
      </c>
      <c r="M183" s="117">
        <f t="shared" si="59"/>
        <v>900</v>
      </c>
      <c r="N183" s="117">
        <f t="shared" ref="N183:S183" si="63">SUM(N186:N186)</f>
        <v>900</v>
      </c>
      <c r="O183" s="117">
        <f t="shared" si="63"/>
        <v>0</v>
      </c>
      <c r="P183" s="117">
        <f t="shared" si="63"/>
        <v>0</v>
      </c>
      <c r="Q183" s="117">
        <f t="shared" si="63"/>
        <v>0</v>
      </c>
      <c r="R183" s="117">
        <f t="shared" si="63"/>
        <v>0</v>
      </c>
      <c r="S183" s="117">
        <f t="shared" si="63"/>
        <v>0</v>
      </c>
    </row>
    <row r="184" spans="10:19" ht="15.6" hidden="1" customHeight="1" x14ac:dyDescent="0.3">
      <c r="K184" s="104"/>
      <c r="L184" s="113"/>
      <c r="M184" s="121">
        <f t="shared" si="59"/>
        <v>900</v>
      </c>
      <c r="N184" s="106">
        <v>900</v>
      </c>
      <c r="O184" s="106"/>
      <c r="P184" s="106"/>
      <c r="Q184" s="106"/>
      <c r="R184" s="106"/>
      <c r="S184" s="106"/>
    </row>
    <row r="185" spans="10:19" ht="15" hidden="1" customHeight="1" x14ac:dyDescent="0.3">
      <c r="K185" s="107"/>
      <c r="L185" s="114"/>
      <c r="M185" s="122">
        <f t="shared" si="59"/>
        <v>0</v>
      </c>
      <c r="N185" s="109">
        <f t="shared" ref="N185:S185" si="64">+N183-N184</f>
        <v>0</v>
      </c>
      <c r="O185" s="109">
        <f t="shared" si="64"/>
        <v>0</v>
      </c>
      <c r="P185" s="109">
        <f t="shared" si="64"/>
        <v>0</v>
      </c>
      <c r="Q185" s="109">
        <f t="shared" si="64"/>
        <v>0</v>
      </c>
      <c r="R185" s="109">
        <f t="shared" si="64"/>
        <v>0</v>
      </c>
      <c r="S185" s="109">
        <f t="shared" si="64"/>
        <v>0</v>
      </c>
    </row>
    <row r="186" spans="10:19" ht="15" customHeight="1" x14ac:dyDescent="0.3">
      <c r="K186" s="104" t="s">
        <v>2724</v>
      </c>
      <c r="L186" s="125" t="s">
        <v>2725</v>
      </c>
      <c r="M186" s="119">
        <f t="shared" si="59"/>
        <v>900</v>
      </c>
      <c r="N186" s="126">
        <v>900</v>
      </c>
      <c r="O186" s="126"/>
      <c r="P186" s="126"/>
      <c r="Q186" s="126"/>
      <c r="R186" s="126"/>
      <c r="S186" s="126"/>
    </row>
    <row r="187" spans="10:19" ht="15" customHeight="1" x14ac:dyDescent="0.3">
      <c r="K187" s="115" t="s">
        <v>2726</v>
      </c>
      <c r="L187" s="116" t="s">
        <v>2727</v>
      </c>
      <c r="M187" s="117">
        <f t="shared" si="59"/>
        <v>1400</v>
      </c>
      <c r="N187" s="117">
        <f t="shared" ref="N187:S187" si="65">SUM(N190:N190)</f>
        <v>1400</v>
      </c>
      <c r="O187" s="117">
        <f t="shared" si="65"/>
        <v>0</v>
      </c>
      <c r="P187" s="117">
        <f t="shared" si="65"/>
        <v>0</v>
      </c>
      <c r="Q187" s="117">
        <f t="shared" si="65"/>
        <v>0</v>
      </c>
      <c r="R187" s="117">
        <f t="shared" si="65"/>
        <v>0</v>
      </c>
      <c r="S187" s="117">
        <f t="shared" si="65"/>
        <v>0</v>
      </c>
    </row>
    <row r="188" spans="10:19" ht="15" hidden="1" customHeight="1" x14ac:dyDescent="0.3">
      <c r="K188" s="104"/>
      <c r="L188" s="113"/>
      <c r="M188" s="121">
        <f t="shared" si="59"/>
        <v>1400</v>
      </c>
      <c r="N188" s="106">
        <v>1400</v>
      </c>
      <c r="O188" s="106"/>
      <c r="P188" s="106"/>
      <c r="Q188" s="106"/>
      <c r="R188" s="106"/>
      <c r="S188" s="106"/>
    </row>
    <row r="189" spans="10:19" ht="15" hidden="1" customHeight="1" x14ac:dyDescent="0.3">
      <c r="K189" s="107"/>
      <c r="L189" s="114"/>
      <c r="M189" s="122">
        <f t="shared" si="59"/>
        <v>0</v>
      </c>
      <c r="N189" s="109">
        <f t="shared" ref="N189:S189" si="66">+N187-N188</f>
        <v>0</v>
      </c>
      <c r="O189" s="109">
        <f t="shared" si="66"/>
        <v>0</v>
      </c>
      <c r="P189" s="109">
        <f t="shared" si="66"/>
        <v>0</v>
      </c>
      <c r="Q189" s="109">
        <f t="shared" si="66"/>
        <v>0</v>
      </c>
      <c r="R189" s="109">
        <f t="shared" si="66"/>
        <v>0</v>
      </c>
      <c r="S189" s="109">
        <f t="shared" si="66"/>
        <v>0</v>
      </c>
    </row>
    <row r="190" spans="10:19" ht="15" customHeight="1" x14ac:dyDescent="0.3">
      <c r="K190" s="104" t="s">
        <v>2728</v>
      </c>
      <c r="L190" s="125" t="s">
        <v>2729</v>
      </c>
      <c r="M190" s="119">
        <f t="shared" si="59"/>
        <v>1400</v>
      </c>
      <c r="N190" s="126">
        <v>1400</v>
      </c>
      <c r="O190" s="126"/>
      <c r="P190" s="126"/>
      <c r="Q190" s="126"/>
      <c r="R190" s="126"/>
      <c r="S190" s="126"/>
    </row>
    <row r="191" spans="10:19" ht="15" customHeight="1" x14ac:dyDescent="0.3">
      <c r="K191" s="115" t="s">
        <v>2730</v>
      </c>
      <c r="L191" s="116" t="s">
        <v>2731</v>
      </c>
      <c r="M191" s="117">
        <f t="shared" si="59"/>
        <v>400</v>
      </c>
      <c r="N191" s="117">
        <f t="shared" ref="N191:S191" si="67">SUM(N194:N194)</f>
        <v>400</v>
      </c>
      <c r="O191" s="117">
        <f t="shared" si="67"/>
        <v>0</v>
      </c>
      <c r="P191" s="117">
        <f t="shared" si="67"/>
        <v>0</v>
      </c>
      <c r="Q191" s="117">
        <f t="shared" si="67"/>
        <v>0</v>
      </c>
      <c r="R191" s="117">
        <f t="shared" si="67"/>
        <v>0</v>
      </c>
      <c r="S191" s="117">
        <f t="shared" si="67"/>
        <v>0</v>
      </c>
    </row>
    <row r="192" spans="10:19" ht="15" hidden="1" customHeight="1" x14ac:dyDescent="0.3">
      <c r="K192" s="104"/>
      <c r="L192" s="113"/>
      <c r="M192" s="121">
        <f t="shared" si="59"/>
        <v>400</v>
      </c>
      <c r="N192" s="106">
        <v>400</v>
      </c>
      <c r="O192" s="106"/>
      <c r="P192" s="106"/>
      <c r="Q192" s="106"/>
      <c r="R192" s="106"/>
      <c r="S192" s="106"/>
    </row>
    <row r="193" spans="11:19" ht="15" hidden="1" customHeight="1" x14ac:dyDescent="0.3">
      <c r="K193" s="107"/>
      <c r="L193" s="114"/>
      <c r="M193" s="122">
        <f t="shared" si="59"/>
        <v>0</v>
      </c>
      <c r="N193" s="109">
        <f t="shared" ref="N193:S193" si="68">+N191-N192</f>
        <v>0</v>
      </c>
      <c r="O193" s="109">
        <f t="shared" si="68"/>
        <v>0</v>
      </c>
      <c r="P193" s="109">
        <f t="shared" si="68"/>
        <v>0</v>
      </c>
      <c r="Q193" s="109">
        <f t="shared" si="68"/>
        <v>0</v>
      </c>
      <c r="R193" s="109">
        <f t="shared" si="68"/>
        <v>0</v>
      </c>
      <c r="S193" s="109">
        <f t="shared" si="68"/>
        <v>0</v>
      </c>
    </row>
    <row r="194" spans="11:19" ht="15" customHeight="1" x14ac:dyDescent="0.3">
      <c r="K194" s="104" t="s">
        <v>2732</v>
      </c>
      <c r="L194" s="125" t="s">
        <v>2733</v>
      </c>
      <c r="M194" s="119">
        <f t="shared" si="59"/>
        <v>400</v>
      </c>
      <c r="N194" s="126">
        <v>400</v>
      </c>
      <c r="O194" s="126"/>
      <c r="P194" s="126"/>
      <c r="Q194" s="126"/>
      <c r="R194" s="126"/>
      <c r="S194" s="126"/>
    </row>
    <row r="195" spans="11:19" ht="15" customHeight="1" x14ac:dyDescent="0.3">
      <c r="K195" s="115" t="s">
        <v>2734</v>
      </c>
      <c r="L195" s="116" t="s">
        <v>2735</v>
      </c>
      <c r="M195" s="117">
        <f t="shared" si="59"/>
        <v>700</v>
      </c>
      <c r="N195" s="117">
        <f t="shared" ref="N195:S195" si="69">SUM(N198:N198)</f>
        <v>700</v>
      </c>
      <c r="O195" s="117">
        <f t="shared" si="69"/>
        <v>0</v>
      </c>
      <c r="P195" s="117">
        <f t="shared" si="69"/>
        <v>0</v>
      </c>
      <c r="Q195" s="117">
        <f t="shared" si="69"/>
        <v>0</v>
      </c>
      <c r="R195" s="117">
        <f t="shared" si="69"/>
        <v>0</v>
      </c>
      <c r="S195" s="117">
        <f t="shared" si="69"/>
        <v>0</v>
      </c>
    </row>
    <row r="196" spans="11:19" ht="15" hidden="1" customHeight="1" x14ac:dyDescent="0.3">
      <c r="K196" s="104"/>
      <c r="L196" s="113"/>
      <c r="M196" s="121">
        <f t="shared" si="59"/>
        <v>700</v>
      </c>
      <c r="N196" s="106">
        <v>700</v>
      </c>
      <c r="O196" s="106"/>
      <c r="P196" s="106"/>
      <c r="Q196" s="106"/>
      <c r="R196" s="106"/>
      <c r="S196" s="106"/>
    </row>
    <row r="197" spans="11:19" ht="15" hidden="1" customHeight="1" x14ac:dyDescent="0.3">
      <c r="K197" s="107"/>
      <c r="L197" s="114"/>
      <c r="M197" s="122">
        <f t="shared" si="59"/>
        <v>0</v>
      </c>
      <c r="N197" s="109">
        <f t="shared" ref="N197:S197" si="70">+N195-N196</f>
        <v>0</v>
      </c>
      <c r="O197" s="109">
        <f t="shared" si="70"/>
        <v>0</v>
      </c>
      <c r="P197" s="109">
        <f t="shared" si="70"/>
        <v>0</v>
      </c>
      <c r="Q197" s="109">
        <f t="shared" si="70"/>
        <v>0</v>
      </c>
      <c r="R197" s="109">
        <f t="shared" si="70"/>
        <v>0</v>
      </c>
      <c r="S197" s="109">
        <f t="shared" si="70"/>
        <v>0</v>
      </c>
    </row>
    <row r="198" spans="11:19" ht="15" customHeight="1" x14ac:dyDescent="0.3">
      <c r="K198" s="104" t="s">
        <v>2736</v>
      </c>
      <c r="L198" s="125" t="s">
        <v>2737</v>
      </c>
      <c r="M198" s="119">
        <f t="shared" si="59"/>
        <v>700</v>
      </c>
      <c r="N198" s="126">
        <v>700</v>
      </c>
      <c r="O198" s="126"/>
      <c r="P198" s="126"/>
      <c r="Q198" s="126"/>
      <c r="R198" s="126"/>
      <c r="S198" s="126"/>
    </row>
    <row r="199" spans="11:19" ht="14.4" customHeight="1" x14ac:dyDescent="0.3">
      <c r="K199" s="115" t="s">
        <v>2738</v>
      </c>
      <c r="L199" s="116" t="s">
        <v>2739</v>
      </c>
      <c r="M199" s="117">
        <f t="shared" ref="M199:M230" si="71">SUM(N199:S199)</f>
        <v>45430</v>
      </c>
      <c r="N199" s="117">
        <f t="shared" ref="N199:S199" si="72">SUM(N202:N205)</f>
        <v>8430</v>
      </c>
      <c r="O199" s="117">
        <f t="shared" si="72"/>
        <v>0</v>
      </c>
      <c r="P199" s="117">
        <f t="shared" si="72"/>
        <v>0</v>
      </c>
      <c r="Q199" s="117">
        <f t="shared" si="72"/>
        <v>0</v>
      </c>
      <c r="R199" s="117">
        <f t="shared" si="72"/>
        <v>35500</v>
      </c>
      <c r="S199" s="117">
        <f t="shared" si="72"/>
        <v>1500</v>
      </c>
    </row>
    <row r="200" spans="11:19" ht="15" hidden="1" customHeight="1" x14ac:dyDescent="0.3">
      <c r="K200" s="104"/>
      <c r="L200" s="113"/>
      <c r="M200" s="121">
        <f t="shared" si="71"/>
        <v>8429.8857500000013</v>
      </c>
      <c r="N200" s="106">
        <v>8429.8857500000013</v>
      </c>
      <c r="O200" s="106"/>
      <c r="P200" s="106"/>
      <c r="Q200" s="106"/>
      <c r="R200" s="106"/>
      <c r="S200" s="106"/>
    </row>
    <row r="201" spans="11:19" ht="15" hidden="1" customHeight="1" x14ac:dyDescent="0.3">
      <c r="K201" s="107"/>
      <c r="L201" s="114"/>
      <c r="M201" s="122">
        <f t="shared" si="71"/>
        <v>37000.114249999999</v>
      </c>
      <c r="N201" s="109">
        <f t="shared" ref="N201:S201" si="73">+N199-N200</f>
        <v>0.11424999999871943</v>
      </c>
      <c r="O201" s="109">
        <f t="shared" si="73"/>
        <v>0</v>
      </c>
      <c r="P201" s="109">
        <f t="shared" si="73"/>
        <v>0</v>
      </c>
      <c r="Q201" s="109">
        <f t="shared" si="73"/>
        <v>0</v>
      </c>
      <c r="R201" s="109">
        <f t="shared" si="73"/>
        <v>35500</v>
      </c>
      <c r="S201" s="109">
        <f t="shared" si="73"/>
        <v>1500</v>
      </c>
    </row>
    <row r="202" spans="11:19" ht="15" customHeight="1" x14ac:dyDescent="0.3">
      <c r="K202" s="104" t="s">
        <v>2740</v>
      </c>
      <c r="L202" s="125" t="s">
        <v>2741</v>
      </c>
      <c r="M202" s="119">
        <f t="shared" si="71"/>
        <v>1300</v>
      </c>
      <c r="N202" s="126">
        <v>800</v>
      </c>
      <c r="O202" s="126"/>
      <c r="P202" s="126"/>
      <c r="Q202" s="126"/>
      <c r="R202" s="126">
        <v>500</v>
      </c>
      <c r="S202" s="126"/>
    </row>
    <row r="203" spans="11:19" ht="15" customHeight="1" x14ac:dyDescent="0.3">
      <c r="K203" s="104" t="s">
        <v>2742</v>
      </c>
      <c r="L203" s="125" t="s">
        <v>2743</v>
      </c>
      <c r="M203" s="119">
        <f t="shared" si="71"/>
        <v>12930</v>
      </c>
      <c r="N203" s="126">
        <v>2430</v>
      </c>
      <c r="O203" s="126"/>
      <c r="P203" s="126"/>
      <c r="Q203" s="126"/>
      <c r="R203" s="126">
        <v>10000</v>
      </c>
      <c r="S203" s="126">
        <v>500</v>
      </c>
    </row>
    <row r="204" spans="11:19" ht="15" customHeight="1" x14ac:dyDescent="0.3">
      <c r="K204" s="104" t="s">
        <v>2744</v>
      </c>
      <c r="L204" s="125" t="s">
        <v>2745</v>
      </c>
      <c r="M204" s="119">
        <f t="shared" si="71"/>
        <v>23700</v>
      </c>
      <c r="N204" s="126">
        <v>3200</v>
      </c>
      <c r="O204" s="126"/>
      <c r="P204" s="126"/>
      <c r="Q204" s="126"/>
      <c r="R204" s="126">
        <v>20000</v>
      </c>
      <c r="S204" s="126">
        <v>500</v>
      </c>
    </row>
    <row r="205" spans="11:19" ht="15" customHeight="1" x14ac:dyDescent="0.3">
      <c r="K205" s="104" t="s">
        <v>2746</v>
      </c>
      <c r="L205" s="125" t="s">
        <v>2747</v>
      </c>
      <c r="M205" s="119">
        <f t="shared" si="71"/>
        <v>7500</v>
      </c>
      <c r="N205" s="126">
        <v>2000</v>
      </c>
      <c r="O205" s="126"/>
      <c r="P205" s="126"/>
      <c r="Q205" s="126"/>
      <c r="R205" s="126">
        <v>5000</v>
      </c>
      <c r="S205" s="126">
        <v>500</v>
      </c>
    </row>
    <row r="206" spans="11:19" ht="15" customHeight="1" x14ac:dyDescent="0.3">
      <c r="K206" s="115" t="s">
        <v>2748</v>
      </c>
      <c r="L206" s="116" t="s">
        <v>2749</v>
      </c>
      <c r="M206" s="117">
        <f t="shared" si="71"/>
        <v>2107</v>
      </c>
      <c r="N206" s="117">
        <f t="shared" ref="N206:S206" si="74">SUM(N209:N211)</f>
        <v>2107</v>
      </c>
      <c r="O206" s="117">
        <f t="shared" si="74"/>
        <v>0</v>
      </c>
      <c r="P206" s="117">
        <f t="shared" si="74"/>
        <v>0</v>
      </c>
      <c r="Q206" s="117">
        <f t="shared" si="74"/>
        <v>0</v>
      </c>
      <c r="R206" s="117">
        <f t="shared" si="74"/>
        <v>0</v>
      </c>
      <c r="S206" s="117">
        <f t="shared" si="74"/>
        <v>0</v>
      </c>
    </row>
    <row r="207" spans="11:19" ht="15" hidden="1" customHeight="1" x14ac:dyDescent="0.3">
      <c r="K207" s="104"/>
      <c r="L207" s="113"/>
      <c r="M207" s="121">
        <f t="shared" si="71"/>
        <v>2107.4714375000003</v>
      </c>
      <c r="N207" s="106">
        <v>2107.4714375000003</v>
      </c>
      <c r="O207" s="106"/>
      <c r="P207" s="106"/>
      <c r="Q207" s="106"/>
      <c r="R207" s="106"/>
      <c r="S207" s="106"/>
    </row>
    <row r="208" spans="11:19" ht="15" hidden="1" customHeight="1" x14ac:dyDescent="0.3">
      <c r="K208" s="107"/>
      <c r="L208" s="114"/>
      <c r="M208" s="122">
        <f t="shared" si="71"/>
        <v>-0.47143750000032014</v>
      </c>
      <c r="N208" s="109">
        <f t="shared" ref="N208:S208" si="75">+N206-N207</f>
        <v>-0.47143750000032014</v>
      </c>
      <c r="O208" s="109">
        <f t="shared" si="75"/>
        <v>0</v>
      </c>
      <c r="P208" s="109">
        <f t="shared" si="75"/>
        <v>0</v>
      </c>
      <c r="Q208" s="109">
        <f t="shared" si="75"/>
        <v>0</v>
      </c>
      <c r="R208" s="109">
        <f t="shared" si="75"/>
        <v>0</v>
      </c>
      <c r="S208" s="109">
        <f t="shared" si="75"/>
        <v>0</v>
      </c>
    </row>
    <row r="209" spans="10:19" ht="15" customHeight="1" x14ac:dyDescent="0.3">
      <c r="K209" s="104" t="s">
        <v>2750</v>
      </c>
      <c r="L209" s="125" t="s">
        <v>2751</v>
      </c>
      <c r="M209" s="119">
        <f t="shared" si="71"/>
        <v>1100</v>
      </c>
      <c r="N209" s="126">
        <v>1100</v>
      </c>
      <c r="O209" s="126"/>
      <c r="P209" s="126"/>
      <c r="Q209" s="126"/>
      <c r="R209" s="126"/>
      <c r="S209" s="126"/>
    </row>
    <row r="210" spans="10:19" ht="15" customHeight="1" x14ac:dyDescent="0.3">
      <c r="K210" s="104" t="s">
        <v>2752</v>
      </c>
      <c r="L210" s="125" t="s">
        <v>2753</v>
      </c>
      <c r="M210" s="119">
        <f t="shared" si="71"/>
        <v>107</v>
      </c>
      <c r="N210" s="126">
        <v>107</v>
      </c>
      <c r="O210" s="126"/>
      <c r="P210" s="126"/>
      <c r="Q210" s="126"/>
      <c r="R210" s="126"/>
      <c r="S210" s="126"/>
    </row>
    <row r="211" spans="10:19" ht="15" customHeight="1" x14ac:dyDescent="0.3">
      <c r="K211" s="104" t="s">
        <v>2754</v>
      </c>
      <c r="L211" s="125" t="s">
        <v>2755</v>
      </c>
      <c r="M211" s="119">
        <f t="shared" si="71"/>
        <v>900</v>
      </c>
      <c r="N211" s="126">
        <v>900</v>
      </c>
      <c r="O211" s="126"/>
      <c r="P211" s="126"/>
      <c r="Q211" s="126"/>
      <c r="R211" s="126"/>
      <c r="S211" s="126"/>
    </row>
    <row r="212" spans="10:19" ht="15" customHeight="1" x14ac:dyDescent="0.3">
      <c r="J212" s="96" t="s">
        <v>2489</v>
      </c>
      <c r="K212" s="110">
        <v>5</v>
      </c>
      <c r="L212" s="111" t="s">
        <v>2756</v>
      </c>
      <c r="M212" s="112">
        <f t="shared" si="71"/>
        <v>327514</v>
      </c>
      <c r="N212" s="112">
        <f t="shared" ref="N212:S212" si="76">+N215+N222+N226+N231</f>
        <v>16214</v>
      </c>
      <c r="O212" s="112">
        <f t="shared" si="76"/>
        <v>31300</v>
      </c>
      <c r="P212" s="112">
        <f t="shared" si="76"/>
        <v>0</v>
      </c>
      <c r="Q212" s="112">
        <f t="shared" si="76"/>
        <v>12000</v>
      </c>
      <c r="R212" s="112">
        <f t="shared" si="76"/>
        <v>104000</v>
      </c>
      <c r="S212" s="112">
        <f t="shared" si="76"/>
        <v>164000</v>
      </c>
    </row>
    <row r="213" spans="10:19" ht="15" hidden="1" customHeight="1" x14ac:dyDescent="0.3">
      <c r="J213" s="96" t="s">
        <v>2486</v>
      </c>
      <c r="K213" s="104"/>
      <c r="L213" s="113"/>
      <c r="M213" s="121">
        <f t="shared" si="71"/>
        <v>41365.335930062523</v>
      </c>
      <c r="N213" s="106"/>
      <c r="O213" s="106">
        <v>41365.335930062523</v>
      </c>
      <c r="P213" s="106"/>
      <c r="Q213" s="106"/>
      <c r="R213" s="106"/>
      <c r="S213" s="106"/>
    </row>
    <row r="214" spans="10:19" ht="15" hidden="1" customHeight="1" x14ac:dyDescent="0.3">
      <c r="J214" s="96" t="s">
        <v>2488</v>
      </c>
      <c r="K214" s="107"/>
      <c r="L214" s="114"/>
      <c r="M214" s="122">
        <f t="shared" si="71"/>
        <v>286148.66406993748</v>
      </c>
      <c r="N214" s="109">
        <f t="shared" ref="N214:S214" si="77">+N212-N213</f>
        <v>16214</v>
      </c>
      <c r="O214" s="109">
        <f t="shared" si="77"/>
        <v>-10065.335930062523</v>
      </c>
      <c r="P214" s="109">
        <f t="shared" si="77"/>
        <v>0</v>
      </c>
      <c r="Q214" s="109">
        <f t="shared" si="77"/>
        <v>12000</v>
      </c>
      <c r="R214" s="109">
        <f t="shared" si="77"/>
        <v>104000</v>
      </c>
      <c r="S214" s="109">
        <f t="shared" si="77"/>
        <v>164000</v>
      </c>
    </row>
    <row r="215" spans="10:19" ht="15" customHeight="1" x14ac:dyDescent="0.3">
      <c r="K215" s="115" t="s">
        <v>2757</v>
      </c>
      <c r="L215" s="116" t="s">
        <v>2758</v>
      </c>
      <c r="M215" s="117">
        <f t="shared" si="71"/>
        <v>159000</v>
      </c>
      <c r="N215" s="117">
        <f t="shared" ref="N215:S215" si="78">SUM(N218:N221)</f>
        <v>9000</v>
      </c>
      <c r="O215" s="117">
        <f t="shared" si="78"/>
        <v>0</v>
      </c>
      <c r="P215" s="117">
        <f t="shared" si="78"/>
        <v>0</v>
      </c>
      <c r="Q215" s="117">
        <f t="shared" si="78"/>
        <v>0</v>
      </c>
      <c r="R215" s="117">
        <f t="shared" si="78"/>
        <v>0</v>
      </c>
      <c r="S215" s="117">
        <f t="shared" si="78"/>
        <v>150000</v>
      </c>
    </row>
    <row r="216" spans="10:19" ht="15" hidden="1" customHeight="1" x14ac:dyDescent="0.3">
      <c r="K216" s="104"/>
      <c r="L216" s="113"/>
      <c r="M216" s="121">
        <f t="shared" si="71"/>
        <v>162278.23565442403</v>
      </c>
      <c r="N216" s="106">
        <v>12278.235654424027</v>
      </c>
      <c r="O216" s="106"/>
      <c r="P216" s="106"/>
      <c r="Q216" s="106"/>
      <c r="R216" s="139"/>
      <c r="S216" s="139">
        <v>150000</v>
      </c>
    </row>
    <row r="217" spans="10:19" ht="15" hidden="1" customHeight="1" x14ac:dyDescent="0.3">
      <c r="K217" s="107"/>
      <c r="L217" s="114"/>
      <c r="M217" s="122">
        <f t="shared" si="71"/>
        <v>-3278.2356544240265</v>
      </c>
      <c r="N217" s="109">
        <f t="shared" ref="N217:S217" si="79">+N215-N216</f>
        <v>-3278.2356544240265</v>
      </c>
      <c r="O217" s="109">
        <f t="shared" si="79"/>
        <v>0</v>
      </c>
      <c r="P217" s="109">
        <f t="shared" si="79"/>
        <v>0</v>
      </c>
      <c r="Q217" s="109">
        <f t="shared" si="79"/>
        <v>0</v>
      </c>
      <c r="R217" s="109">
        <f t="shared" si="79"/>
        <v>0</v>
      </c>
      <c r="S217" s="109">
        <f t="shared" si="79"/>
        <v>0</v>
      </c>
    </row>
    <row r="218" spans="10:19" ht="15" customHeight="1" x14ac:dyDescent="0.3">
      <c r="K218" s="104" t="s">
        <v>2759</v>
      </c>
      <c r="L218" s="125" t="s">
        <v>2760</v>
      </c>
      <c r="M218" s="119">
        <f t="shared" si="71"/>
        <v>2500</v>
      </c>
      <c r="N218" s="126">
        <v>2500</v>
      </c>
      <c r="O218" s="126"/>
      <c r="P218" s="126"/>
      <c r="Q218" s="126"/>
      <c r="R218" s="126"/>
      <c r="S218" s="126"/>
    </row>
    <row r="219" spans="10:19" ht="24" customHeight="1" x14ac:dyDescent="0.3">
      <c r="K219" s="104" t="s">
        <v>2761</v>
      </c>
      <c r="L219" s="125" t="s">
        <v>2762</v>
      </c>
      <c r="M219" s="119">
        <f t="shared" si="71"/>
        <v>152000</v>
      </c>
      <c r="N219" s="126">
        <v>2000</v>
      </c>
      <c r="O219" s="126"/>
      <c r="P219" s="126"/>
      <c r="Q219" s="126"/>
      <c r="R219" s="126"/>
      <c r="S219" s="126">
        <v>150000</v>
      </c>
    </row>
    <row r="220" spans="10:19" ht="15" customHeight="1" x14ac:dyDescent="0.3">
      <c r="K220" s="104" t="s">
        <v>2763</v>
      </c>
      <c r="L220" s="125" t="s">
        <v>2764</v>
      </c>
      <c r="M220" s="119">
        <f t="shared" si="71"/>
        <v>3700</v>
      </c>
      <c r="N220" s="126">
        <v>3700</v>
      </c>
      <c r="O220" s="126"/>
      <c r="P220" s="126"/>
      <c r="Q220" s="126"/>
      <c r="R220" s="126"/>
      <c r="S220" s="126"/>
    </row>
    <row r="221" spans="10:19" ht="15" customHeight="1" x14ac:dyDescent="0.3">
      <c r="K221" s="104" t="s">
        <v>2765</v>
      </c>
      <c r="L221" s="125" t="s">
        <v>2766</v>
      </c>
      <c r="M221" s="119">
        <f t="shared" si="71"/>
        <v>800</v>
      </c>
      <c r="N221" s="126">
        <v>800</v>
      </c>
      <c r="O221" s="126"/>
      <c r="P221" s="126"/>
      <c r="Q221" s="126"/>
      <c r="R221" s="126"/>
      <c r="S221" s="126"/>
    </row>
    <row r="222" spans="10:19" ht="15" customHeight="1" x14ac:dyDescent="0.3">
      <c r="K222" s="115" t="s">
        <v>2767</v>
      </c>
      <c r="L222" s="116" t="s">
        <v>2768</v>
      </c>
      <c r="M222" s="117">
        <f t="shared" si="71"/>
        <v>4675</v>
      </c>
      <c r="N222" s="117">
        <f t="shared" ref="N222:S222" si="80">SUM(N225:N225)</f>
        <v>4675</v>
      </c>
      <c r="O222" s="117">
        <f t="shared" si="80"/>
        <v>0</v>
      </c>
      <c r="P222" s="117">
        <f t="shared" si="80"/>
        <v>0</v>
      </c>
      <c r="Q222" s="117">
        <f t="shared" si="80"/>
        <v>0</v>
      </c>
      <c r="R222" s="117">
        <f t="shared" si="80"/>
        <v>0</v>
      </c>
      <c r="S222" s="117">
        <f t="shared" si="80"/>
        <v>0</v>
      </c>
    </row>
    <row r="223" spans="10:19" ht="15" hidden="1" customHeight="1" x14ac:dyDescent="0.3">
      <c r="K223" s="104"/>
      <c r="L223" s="113"/>
      <c r="M223" s="121">
        <f t="shared" si="71"/>
        <v>4674.9364507202499</v>
      </c>
      <c r="N223" s="106">
        <v>4674.9364507202499</v>
      </c>
      <c r="O223" s="106"/>
      <c r="P223" s="106"/>
      <c r="Q223" s="106"/>
      <c r="R223" s="106"/>
      <c r="S223" s="106"/>
    </row>
    <row r="224" spans="10:19" ht="15" hidden="1" customHeight="1" x14ac:dyDescent="0.3">
      <c r="K224" s="107"/>
      <c r="L224" s="114"/>
      <c r="M224" s="122">
        <f t="shared" si="71"/>
        <v>6.3549279750077403E-2</v>
      </c>
      <c r="N224" s="109">
        <f t="shared" ref="N224:S224" si="81">+N222-N223</f>
        <v>6.3549279750077403E-2</v>
      </c>
      <c r="O224" s="109">
        <f t="shared" si="81"/>
        <v>0</v>
      </c>
      <c r="P224" s="109">
        <f t="shared" si="81"/>
        <v>0</v>
      </c>
      <c r="Q224" s="109">
        <f t="shared" si="81"/>
        <v>0</v>
      </c>
      <c r="R224" s="109">
        <f t="shared" si="81"/>
        <v>0</v>
      </c>
      <c r="S224" s="109">
        <f t="shared" si="81"/>
        <v>0</v>
      </c>
    </row>
    <row r="225" spans="10:19" ht="15" customHeight="1" x14ac:dyDescent="0.3">
      <c r="K225" s="104" t="s">
        <v>2769</v>
      </c>
      <c r="L225" s="125" t="s">
        <v>2770</v>
      </c>
      <c r="M225" s="119">
        <f t="shared" si="71"/>
        <v>4675</v>
      </c>
      <c r="N225" s="126">
        <v>4675</v>
      </c>
      <c r="O225" s="126"/>
      <c r="P225" s="126"/>
      <c r="Q225" s="126"/>
      <c r="R225" s="126"/>
      <c r="S225" s="126"/>
    </row>
    <row r="226" spans="10:19" ht="24.6" customHeight="1" x14ac:dyDescent="0.3">
      <c r="K226" s="115" t="s">
        <v>2771</v>
      </c>
      <c r="L226" s="116" t="s">
        <v>2772</v>
      </c>
      <c r="M226" s="117">
        <f t="shared" si="71"/>
        <v>163839</v>
      </c>
      <c r="N226" s="117">
        <f t="shared" ref="N226:S226" si="82">SUM(N229:N230)</f>
        <v>2539</v>
      </c>
      <c r="O226" s="117">
        <f t="shared" si="82"/>
        <v>31300</v>
      </c>
      <c r="P226" s="117">
        <f t="shared" si="82"/>
        <v>0</v>
      </c>
      <c r="Q226" s="117">
        <f t="shared" si="82"/>
        <v>12000</v>
      </c>
      <c r="R226" s="117">
        <f t="shared" si="82"/>
        <v>104000</v>
      </c>
      <c r="S226" s="117">
        <f t="shared" si="82"/>
        <v>14000</v>
      </c>
    </row>
    <row r="227" spans="10:19" ht="15" hidden="1" customHeight="1" x14ac:dyDescent="0.3">
      <c r="K227" s="104"/>
      <c r="L227" s="113"/>
      <c r="M227" s="121">
        <f t="shared" si="71"/>
        <v>143904.6815419842</v>
      </c>
      <c r="N227" s="106">
        <v>2539.3456119216899</v>
      </c>
      <c r="O227" s="106">
        <v>41365.335930062523</v>
      </c>
      <c r="P227" s="106"/>
      <c r="Q227" s="106"/>
      <c r="R227" s="139">
        <v>100000</v>
      </c>
      <c r="S227" s="106"/>
    </row>
    <row r="228" spans="10:19" ht="15" hidden="1" customHeight="1" x14ac:dyDescent="0.3">
      <c r="K228" s="107"/>
      <c r="L228" s="114"/>
      <c r="M228" s="122">
        <f t="shared" si="71"/>
        <v>19934.318458015787</v>
      </c>
      <c r="N228" s="109">
        <f t="shared" ref="N228:S228" si="83">+N226-N227</f>
        <v>-0.34561192168985144</v>
      </c>
      <c r="O228" s="109">
        <f t="shared" si="83"/>
        <v>-10065.335930062523</v>
      </c>
      <c r="P228" s="109">
        <f t="shared" si="83"/>
        <v>0</v>
      </c>
      <c r="Q228" s="109">
        <f t="shared" si="83"/>
        <v>12000</v>
      </c>
      <c r="R228" s="109">
        <f t="shared" si="83"/>
        <v>4000</v>
      </c>
      <c r="S228" s="109">
        <f t="shared" si="83"/>
        <v>14000</v>
      </c>
    </row>
    <row r="229" spans="10:19" ht="15" customHeight="1" x14ac:dyDescent="0.3">
      <c r="K229" s="104" t="s">
        <v>2773</v>
      </c>
      <c r="L229" s="125" t="s">
        <v>2774</v>
      </c>
      <c r="M229" s="119">
        <f t="shared" si="71"/>
        <v>147239</v>
      </c>
      <c r="N229" s="126">
        <v>1939</v>
      </c>
      <c r="O229" s="126">
        <v>19300</v>
      </c>
      <c r="P229" s="126">
        <v>0</v>
      </c>
      <c r="Q229" s="126">
        <v>12000</v>
      </c>
      <c r="R229" s="126">
        <v>102000</v>
      </c>
      <c r="S229" s="126">
        <v>12000</v>
      </c>
    </row>
    <row r="230" spans="10:19" ht="25.95" customHeight="1" x14ac:dyDescent="0.3">
      <c r="K230" s="104" t="s">
        <v>2775</v>
      </c>
      <c r="L230" s="125" t="s">
        <v>2776</v>
      </c>
      <c r="M230" s="119">
        <f t="shared" si="71"/>
        <v>16600</v>
      </c>
      <c r="N230" s="126">
        <v>600</v>
      </c>
      <c r="O230" s="126">
        <v>12000</v>
      </c>
      <c r="P230" s="126">
        <v>0</v>
      </c>
      <c r="Q230" s="126">
        <v>0</v>
      </c>
      <c r="R230" s="126">
        <v>2000</v>
      </c>
      <c r="S230" s="126">
        <v>2000</v>
      </c>
    </row>
    <row r="231" spans="10:19" ht="15" hidden="1" customHeight="1" x14ac:dyDescent="0.3">
      <c r="K231" s="140" t="s">
        <v>2777</v>
      </c>
      <c r="L231" s="141" t="s">
        <v>2778</v>
      </c>
      <c r="M231" s="142">
        <f t="shared" ref="M231:M290" si="84">SUM(N231:S231)</f>
        <v>0</v>
      </c>
      <c r="N231" s="142">
        <f t="shared" ref="N231:S231" si="85">SUM(N234:N234)</f>
        <v>0</v>
      </c>
      <c r="O231" s="142">
        <f t="shared" si="85"/>
        <v>0</v>
      </c>
      <c r="P231" s="142">
        <f t="shared" si="85"/>
        <v>0</v>
      </c>
      <c r="Q231" s="142">
        <f t="shared" si="85"/>
        <v>0</v>
      </c>
      <c r="R231" s="142">
        <f t="shared" si="85"/>
        <v>0</v>
      </c>
      <c r="S231" s="142">
        <f t="shared" si="85"/>
        <v>0</v>
      </c>
    </row>
    <row r="232" spans="10:19" ht="15" hidden="1" customHeight="1" x14ac:dyDescent="0.3">
      <c r="K232" s="140"/>
      <c r="L232" s="113"/>
      <c r="M232" s="121">
        <f t="shared" si="84"/>
        <v>0</v>
      </c>
      <c r="N232" s="106">
        <v>0</v>
      </c>
      <c r="O232" s="106"/>
      <c r="P232" s="106"/>
      <c r="Q232" s="106"/>
      <c r="R232" s="106"/>
      <c r="S232" s="106"/>
    </row>
    <row r="233" spans="10:19" ht="15" hidden="1" customHeight="1" x14ac:dyDescent="0.3">
      <c r="K233" s="140"/>
      <c r="L233" s="114"/>
      <c r="M233" s="122">
        <f t="shared" si="84"/>
        <v>0</v>
      </c>
      <c r="N233" s="109">
        <f t="shared" ref="N233:S233" si="86">+N231-N232</f>
        <v>0</v>
      </c>
      <c r="O233" s="109">
        <f t="shared" si="86"/>
        <v>0</v>
      </c>
      <c r="P233" s="109">
        <f t="shared" si="86"/>
        <v>0</v>
      </c>
      <c r="Q233" s="109">
        <f t="shared" si="86"/>
        <v>0</v>
      </c>
      <c r="R233" s="109">
        <f t="shared" si="86"/>
        <v>0</v>
      </c>
      <c r="S233" s="109">
        <f t="shared" si="86"/>
        <v>0</v>
      </c>
    </row>
    <row r="234" spans="10:19" ht="15" hidden="1" customHeight="1" x14ac:dyDescent="0.3">
      <c r="K234" s="143" t="s">
        <v>2779</v>
      </c>
      <c r="L234" s="144"/>
      <c r="M234" s="145">
        <f t="shared" si="84"/>
        <v>0</v>
      </c>
      <c r="N234" s="146"/>
      <c r="O234" s="146"/>
      <c r="P234" s="146"/>
      <c r="Q234" s="146"/>
      <c r="R234" s="146"/>
      <c r="S234" s="146"/>
    </row>
    <row r="235" spans="10:19" ht="15" customHeight="1" x14ac:dyDescent="0.3">
      <c r="J235" s="96" t="s">
        <v>2489</v>
      </c>
      <c r="K235" s="110">
        <v>6</v>
      </c>
      <c r="L235" s="111" t="s">
        <v>2780</v>
      </c>
      <c r="M235" s="112">
        <f t="shared" si="84"/>
        <v>72298</v>
      </c>
      <c r="N235" s="112">
        <f t="shared" ref="N235:S235" si="87">+N238+N250+N256+N261+N268+N273+N280+N285</f>
        <v>22426</v>
      </c>
      <c r="O235" s="112">
        <f t="shared" si="87"/>
        <v>0</v>
      </c>
      <c r="P235" s="112">
        <f t="shared" si="87"/>
        <v>6500</v>
      </c>
      <c r="Q235" s="112">
        <f t="shared" si="87"/>
        <v>0</v>
      </c>
      <c r="R235" s="112">
        <f>+R238+R250+R256+R261+R268+R273+R280+R285</f>
        <v>42872</v>
      </c>
      <c r="S235" s="112">
        <f t="shared" si="87"/>
        <v>500</v>
      </c>
    </row>
    <row r="236" spans="10:19" ht="15" hidden="1" customHeight="1" x14ac:dyDescent="0.3">
      <c r="J236" s="96" t="s">
        <v>2486</v>
      </c>
      <c r="K236" s="104"/>
      <c r="L236" s="113"/>
      <c r="M236" s="121">
        <f t="shared" si="84"/>
        <v>0</v>
      </c>
      <c r="N236" s="106"/>
      <c r="O236" s="106"/>
      <c r="P236" s="106"/>
      <c r="Q236" s="106"/>
      <c r="R236" s="106"/>
      <c r="S236" s="106"/>
    </row>
    <row r="237" spans="10:19" ht="15" hidden="1" customHeight="1" x14ac:dyDescent="0.3">
      <c r="J237" s="96" t="s">
        <v>2488</v>
      </c>
      <c r="K237" s="107"/>
      <c r="L237" s="114"/>
      <c r="M237" s="122">
        <f t="shared" si="84"/>
        <v>72298</v>
      </c>
      <c r="N237" s="109">
        <f t="shared" ref="N237:S237" si="88">+N235-N236</f>
        <v>22426</v>
      </c>
      <c r="O237" s="109">
        <f t="shared" si="88"/>
        <v>0</v>
      </c>
      <c r="P237" s="109">
        <f t="shared" si="88"/>
        <v>6500</v>
      </c>
      <c r="Q237" s="109">
        <f t="shared" si="88"/>
        <v>0</v>
      </c>
      <c r="R237" s="109">
        <f t="shared" si="88"/>
        <v>42872</v>
      </c>
      <c r="S237" s="109">
        <f t="shared" si="88"/>
        <v>500</v>
      </c>
    </row>
    <row r="238" spans="10:19" ht="15" customHeight="1" x14ac:dyDescent="0.3">
      <c r="K238" s="115" t="s">
        <v>2781</v>
      </c>
      <c r="L238" s="116" t="s">
        <v>2782</v>
      </c>
      <c r="M238" s="117">
        <f t="shared" si="84"/>
        <v>47067</v>
      </c>
      <c r="N238" s="117">
        <f t="shared" ref="N238:S238" si="89">SUM(N241:N249)</f>
        <v>7538</v>
      </c>
      <c r="O238" s="117">
        <f t="shared" si="89"/>
        <v>0</v>
      </c>
      <c r="P238" s="117">
        <f t="shared" si="89"/>
        <v>0</v>
      </c>
      <c r="Q238" s="117">
        <f t="shared" si="89"/>
        <v>0</v>
      </c>
      <c r="R238" s="117">
        <f t="shared" si="89"/>
        <v>39529</v>
      </c>
      <c r="S238" s="117">
        <f t="shared" si="89"/>
        <v>0</v>
      </c>
    </row>
    <row r="239" spans="10:19" ht="15" hidden="1" customHeight="1" x14ac:dyDescent="0.3">
      <c r="K239" s="104"/>
      <c r="L239" s="113"/>
      <c r="M239" s="121">
        <f t="shared" si="84"/>
        <v>22615.023099239999</v>
      </c>
      <c r="N239" s="106">
        <v>7538.3410330799998</v>
      </c>
      <c r="O239" s="106"/>
      <c r="P239" s="106"/>
      <c r="Q239" s="106"/>
      <c r="R239" s="106">
        <f>+N239*2</f>
        <v>15076.68206616</v>
      </c>
      <c r="S239" s="106"/>
    </row>
    <row r="240" spans="10:19" ht="15" hidden="1" customHeight="1" x14ac:dyDescent="0.3">
      <c r="K240" s="107"/>
      <c r="L240" s="114"/>
      <c r="M240" s="122">
        <f t="shared" si="84"/>
        <v>24451.976900760001</v>
      </c>
      <c r="N240" s="109">
        <f t="shared" ref="N240:S240" si="90">+N238-N239</f>
        <v>-0.34103307999976096</v>
      </c>
      <c r="O240" s="109">
        <f t="shared" si="90"/>
        <v>0</v>
      </c>
      <c r="P240" s="109">
        <f t="shared" si="90"/>
        <v>0</v>
      </c>
      <c r="Q240" s="109">
        <f t="shared" si="90"/>
        <v>0</v>
      </c>
      <c r="R240" s="109">
        <f t="shared" si="90"/>
        <v>24452.31793384</v>
      </c>
      <c r="S240" s="109">
        <f t="shared" si="90"/>
        <v>0</v>
      </c>
    </row>
    <row r="241" spans="11:19" ht="15" customHeight="1" x14ac:dyDescent="0.3">
      <c r="K241" s="104" t="s">
        <v>2783</v>
      </c>
      <c r="L241" s="125" t="s">
        <v>2784</v>
      </c>
      <c r="M241" s="119">
        <f t="shared" si="84"/>
        <v>10829</v>
      </c>
      <c r="N241" s="126">
        <v>800</v>
      </c>
      <c r="O241" s="126"/>
      <c r="P241" s="126"/>
      <c r="Q241" s="126"/>
      <c r="R241" s="126">
        <v>10029</v>
      </c>
      <c r="S241" s="126"/>
    </row>
    <row r="242" spans="11:19" ht="15" customHeight="1" x14ac:dyDescent="0.3">
      <c r="K242" s="104" t="s">
        <v>2785</v>
      </c>
      <c r="L242" s="125" t="s">
        <v>2786</v>
      </c>
      <c r="M242" s="119">
        <f t="shared" si="84"/>
        <v>2500</v>
      </c>
      <c r="N242" s="126">
        <v>2500</v>
      </c>
      <c r="O242" s="126"/>
      <c r="P242" s="126"/>
      <c r="Q242" s="126"/>
      <c r="R242" s="126"/>
      <c r="S242" s="126"/>
    </row>
    <row r="243" spans="11:19" ht="15" customHeight="1" x14ac:dyDescent="0.3">
      <c r="K243" s="104" t="s">
        <v>2787</v>
      </c>
      <c r="L243" s="125" t="s">
        <v>2788</v>
      </c>
      <c r="M243" s="119">
        <f t="shared" si="84"/>
        <v>23200</v>
      </c>
      <c r="N243" s="126">
        <v>200</v>
      </c>
      <c r="O243" s="126"/>
      <c r="P243" s="126"/>
      <c r="Q243" s="126"/>
      <c r="R243" s="126">
        <v>23000</v>
      </c>
      <c r="S243" s="126"/>
    </row>
    <row r="244" spans="11:19" ht="15" customHeight="1" x14ac:dyDescent="0.3">
      <c r="K244" s="104" t="s">
        <v>2789</v>
      </c>
      <c r="L244" s="125" t="s">
        <v>2790</v>
      </c>
      <c r="M244" s="119">
        <f t="shared" si="84"/>
        <v>1838</v>
      </c>
      <c r="N244" s="126">
        <v>1838</v>
      </c>
      <c r="O244" s="126"/>
      <c r="P244" s="126"/>
      <c r="Q244" s="126"/>
      <c r="R244" s="126"/>
      <c r="S244" s="126"/>
    </row>
    <row r="245" spans="11:19" ht="15" customHeight="1" x14ac:dyDescent="0.3">
      <c r="K245" s="104" t="s">
        <v>2791</v>
      </c>
      <c r="L245" s="125" t="s">
        <v>2792</v>
      </c>
      <c r="M245" s="119">
        <f t="shared" si="84"/>
        <v>800</v>
      </c>
      <c r="N245" s="126">
        <v>800</v>
      </c>
      <c r="O245" s="126"/>
      <c r="P245" s="126"/>
      <c r="Q245" s="126"/>
      <c r="R245" s="126"/>
      <c r="S245" s="126"/>
    </row>
    <row r="246" spans="11:19" ht="15" customHeight="1" x14ac:dyDescent="0.3">
      <c r="K246" s="104" t="s">
        <v>2793</v>
      </c>
      <c r="L246" s="125" t="s">
        <v>2794</v>
      </c>
      <c r="M246" s="119">
        <f t="shared" si="84"/>
        <v>400</v>
      </c>
      <c r="N246" s="126">
        <v>400</v>
      </c>
      <c r="O246" s="126"/>
      <c r="P246" s="126"/>
      <c r="Q246" s="126"/>
      <c r="R246" s="126"/>
      <c r="S246" s="126"/>
    </row>
    <row r="247" spans="11:19" ht="15" customHeight="1" x14ac:dyDescent="0.3">
      <c r="K247" s="104" t="s">
        <v>2795</v>
      </c>
      <c r="L247" s="125" t="s">
        <v>2796</v>
      </c>
      <c r="M247" s="119">
        <f t="shared" si="84"/>
        <v>200</v>
      </c>
      <c r="N247" s="126">
        <v>200</v>
      </c>
      <c r="O247" s="126"/>
      <c r="P247" s="126"/>
      <c r="Q247" s="126"/>
      <c r="R247" s="126"/>
      <c r="S247" s="126"/>
    </row>
    <row r="248" spans="11:19" ht="15" customHeight="1" x14ac:dyDescent="0.3">
      <c r="K248" s="104" t="s">
        <v>2797</v>
      </c>
      <c r="L248" s="125" t="s">
        <v>2798</v>
      </c>
      <c r="M248" s="119">
        <f t="shared" si="84"/>
        <v>200</v>
      </c>
      <c r="N248" s="126">
        <v>200</v>
      </c>
      <c r="O248" s="126"/>
      <c r="P248" s="126"/>
      <c r="Q248" s="126"/>
      <c r="R248" s="126"/>
      <c r="S248" s="126"/>
    </row>
    <row r="249" spans="11:19" ht="15" customHeight="1" x14ac:dyDescent="0.3">
      <c r="K249" s="104" t="s">
        <v>2799</v>
      </c>
      <c r="L249" s="125" t="s">
        <v>2800</v>
      </c>
      <c r="M249" s="119">
        <f t="shared" si="84"/>
        <v>7100</v>
      </c>
      <c r="N249" s="126">
        <v>600</v>
      </c>
      <c r="O249" s="126"/>
      <c r="P249" s="126"/>
      <c r="Q249" s="126"/>
      <c r="R249" s="126">
        <v>6500</v>
      </c>
      <c r="S249" s="126"/>
    </row>
    <row r="250" spans="11:19" ht="15" customHeight="1" x14ac:dyDescent="0.3">
      <c r="K250" s="115" t="s">
        <v>2801</v>
      </c>
      <c r="L250" s="116" t="s">
        <v>2802</v>
      </c>
      <c r="M250" s="117">
        <f t="shared" si="84"/>
        <v>1264</v>
      </c>
      <c r="N250" s="117">
        <f t="shared" ref="N250:S250" si="91">SUM(N253:N255)</f>
        <v>421</v>
      </c>
      <c r="O250" s="117">
        <f t="shared" si="91"/>
        <v>0</v>
      </c>
      <c r="P250" s="117">
        <f t="shared" si="91"/>
        <v>0</v>
      </c>
      <c r="Q250" s="117">
        <f t="shared" si="91"/>
        <v>0</v>
      </c>
      <c r="R250" s="117">
        <f t="shared" si="91"/>
        <v>843</v>
      </c>
      <c r="S250" s="117">
        <f t="shared" si="91"/>
        <v>0</v>
      </c>
    </row>
    <row r="251" spans="11:19" ht="15" hidden="1" customHeight="1" x14ac:dyDescent="0.3">
      <c r="K251" s="104"/>
      <c r="L251" s="113"/>
      <c r="M251" s="121">
        <f t="shared" si="84"/>
        <v>1264.4828625</v>
      </c>
      <c r="N251" s="106">
        <v>421.49428750000004</v>
      </c>
      <c r="O251" s="106"/>
      <c r="P251" s="106"/>
      <c r="Q251" s="106"/>
      <c r="R251" s="106">
        <f>+N251*2</f>
        <v>842.98857500000008</v>
      </c>
      <c r="S251" s="106"/>
    </row>
    <row r="252" spans="11:19" ht="15" hidden="1" customHeight="1" x14ac:dyDescent="0.3">
      <c r="K252" s="107"/>
      <c r="L252" s="114"/>
      <c r="M252" s="122">
        <f t="shared" si="84"/>
        <v>-0.48286250000012387</v>
      </c>
      <c r="N252" s="109">
        <f t="shared" ref="N252:S252" si="92">+N250-N251</f>
        <v>-0.49428750000004129</v>
      </c>
      <c r="O252" s="109">
        <f t="shared" si="92"/>
        <v>0</v>
      </c>
      <c r="P252" s="109">
        <f t="shared" si="92"/>
        <v>0</v>
      </c>
      <c r="Q252" s="109">
        <f t="shared" si="92"/>
        <v>0</v>
      </c>
      <c r="R252" s="109">
        <f t="shared" si="92"/>
        <v>1.1424999999917418E-2</v>
      </c>
      <c r="S252" s="109">
        <f t="shared" si="92"/>
        <v>0</v>
      </c>
    </row>
    <row r="253" spans="11:19" ht="15" customHeight="1" x14ac:dyDescent="0.3">
      <c r="K253" s="104" t="s">
        <v>2803</v>
      </c>
      <c r="L253" s="125" t="s">
        <v>2804</v>
      </c>
      <c r="M253" s="119">
        <f t="shared" si="84"/>
        <v>450</v>
      </c>
      <c r="N253" s="126">
        <v>200</v>
      </c>
      <c r="O253" s="126"/>
      <c r="P253" s="126"/>
      <c r="Q253" s="126"/>
      <c r="R253" s="126">
        <v>250</v>
      </c>
      <c r="S253" s="126"/>
    </row>
    <row r="254" spans="11:19" ht="15" customHeight="1" x14ac:dyDescent="0.3">
      <c r="K254" s="104" t="s">
        <v>2805</v>
      </c>
      <c r="L254" s="125" t="s">
        <v>2806</v>
      </c>
      <c r="M254" s="119">
        <f t="shared" si="84"/>
        <v>400</v>
      </c>
      <c r="N254" s="126">
        <v>150</v>
      </c>
      <c r="O254" s="126"/>
      <c r="P254" s="126"/>
      <c r="Q254" s="126"/>
      <c r="R254" s="126">
        <v>250</v>
      </c>
      <c r="S254" s="126"/>
    </row>
    <row r="255" spans="11:19" ht="15" customHeight="1" x14ac:dyDescent="0.3">
      <c r="K255" s="104" t="s">
        <v>2807</v>
      </c>
      <c r="L255" s="125" t="s">
        <v>2808</v>
      </c>
      <c r="M255" s="119">
        <f t="shared" si="84"/>
        <v>414</v>
      </c>
      <c r="N255" s="126">
        <v>71</v>
      </c>
      <c r="O255" s="126"/>
      <c r="P255" s="126"/>
      <c r="Q255" s="126"/>
      <c r="R255" s="126">
        <v>343</v>
      </c>
      <c r="S255" s="126"/>
    </row>
    <row r="256" spans="11:19" ht="15" customHeight="1" x14ac:dyDescent="0.3">
      <c r="K256" s="115" t="s">
        <v>2809</v>
      </c>
      <c r="L256" s="116" t="s">
        <v>2810</v>
      </c>
      <c r="M256" s="117">
        <f t="shared" si="84"/>
        <v>3170</v>
      </c>
      <c r="N256" s="117">
        <f t="shared" ref="N256:S256" si="93">SUM(N259:N260)</f>
        <v>3170</v>
      </c>
      <c r="O256" s="117">
        <f t="shared" si="93"/>
        <v>0</v>
      </c>
      <c r="P256" s="117">
        <f t="shared" si="93"/>
        <v>0</v>
      </c>
      <c r="Q256" s="117">
        <f t="shared" si="93"/>
        <v>0</v>
      </c>
      <c r="R256" s="117">
        <f t="shared" si="93"/>
        <v>0</v>
      </c>
      <c r="S256" s="117">
        <f t="shared" si="93"/>
        <v>0</v>
      </c>
    </row>
    <row r="257" spans="11:19" ht="15" hidden="1" customHeight="1" x14ac:dyDescent="0.3">
      <c r="K257" s="104"/>
      <c r="L257" s="113"/>
      <c r="M257" s="121">
        <f t="shared" si="84"/>
        <v>0</v>
      </c>
      <c r="N257" s="106"/>
      <c r="O257" s="106"/>
      <c r="P257" s="106"/>
      <c r="Q257" s="106"/>
      <c r="R257" s="106"/>
      <c r="S257" s="106"/>
    </row>
    <row r="258" spans="11:19" ht="15" hidden="1" customHeight="1" x14ac:dyDescent="0.3">
      <c r="K258" s="107"/>
      <c r="L258" s="114"/>
      <c r="M258" s="122">
        <f t="shared" si="84"/>
        <v>3170</v>
      </c>
      <c r="N258" s="109">
        <f t="shared" ref="N258:S258" si="94">+N256-N257</f>
        <v>3170</v>
      </c>
      <c r="O258" s="109">
        <f t="shared" si="94"/>
        <v>0</v>
      </c>
      <c r="P258" s="109">
        <f t="shared" si="94"/>
        <v>0</v>
      </c>
      <c r="Q258" s="109">
        <f t="shared" si="94"/>
        <v>0</v>
      </c>
      <c r="R258" s="109">
        <f t="shared" si="94"/>
        <v>0</v>
      </c>
      <c r="S258" s="109">
        <f t="shared" si="94"/>
        <v>0</v>
      </c>
    </row>
    <row r="259" spans="11:19" ht="25.95" customHeight="1" x14ac:dyDescent="0.3">
      <c r="K259" s="104" t="s">
        <v>2811</v>
      </c>
      <c r="L259" s="125" t="s">
        <v>2812</v>
      </c>
      <c r="M259" s="119">
        <f t="shared" si="84"/>
        <v>1130</v>
      </c>
      <c r="N259" s="126">
        <v>1130</v>
      </c>
      <c r="O259" s="126"/>
      <c r="P259" s="126"/>
      <c r="Q259" s="126"/>
      <c r="R259" s="126"/>
      <c r="S259" s="126"/>
    </row>
    <row r="260" spans="11:19" ht="15" customHeight="1" x14ac:dyDescent="0.3">
      <c r="K260" s="104" t="s">
        <v>2813</v>
      </c>
      <c r="L260" s="125" t="s">
        <v>2814</v>
      </c>
      <c r="M260" s="119">
        <f t="shared" si="84"/>
        <v>2040</v>
      </c>
      <c r="N260" s="126">
        <v>2040</v>
      </c>
      <c r="O260" s="126"/>
      <c r="P260" s="126"/>
      <c r="Q260" s="126"/>
      <c r="R260" s="126"/>
      <c r="S260" s="126"/>
    </row>
    <row r="261" spans="11:19" ht="15" customHeight="1" x14ac:dyDescent="0.3">
      <c r="K261" s="115" t="s">
        <v>2815</v>
      </c>
      <c r="L261" s="116" t="s">
        <v>2816</v>
      </c>
      <c r="M261" s="117">
        <f t="shared" si="84"/>
        <v>1000</v>
      </c>
      <c r="N261" s="117">
        <f t="shared" ref="N261:S261" si="95">SUM(N264:N265)</f>
        <v>1000</v>
      </c>
      <c r="O261" s="117">
        <f t="shared" si="95"/>
        <v>0</v>
      </c>
      <c r="P261" s="117">
        <f t="shared" si="95"/>
        <v>0</v>
      </c>
      <c r="Q261" s="117">
        <f t="shared" si="95"/>
        <v>0</v>
      </c>
      <c r="R261" s="117">
        <f t="shared" si="95"/>
        <v>0</v>
      </c>
      <c r="S261" s="117">
        <f t="shared" si="95"/>
        <v>0</v>
      </c>
    </row>
    <row r="262" spans="11:19" ht="15" hidden="1" customHeight="1" x14ac:dyDescent="0.3">
      <c r="K262" s="104"/>
      <c r="L262" s="113"/>
      <c r="M262" s="121">
        <f t="shared" si="84"/>
        <v>1000</v>
      </c>
      <c r="N262" s="106">
        <v>1000</v>
      </c>
      <c r="O262" s="106"/>
      <c r="P262" s="106"/>
      <c r="Q262" s="106"/>
      <c r="R262" s="106"/>
      <c r="S262" s="106"/>
    </row>
    <row r="263" spans="11:19" ht="15" hidden="1" customHeight="1" x14ac:dyDescent="0.3">
      <c r="K263" s="107"/>
      <c r="L263" s="114"/>
      <c r="M263" s="122">
        <f t="shared" si="84"/>
        <v>0</v>
      </c>
      <c r="N263" s="109">
        <f t="shared" ref="N263:S263" si="96">+N261-N262</f>
        <v>0</v>
      </c>
      <c r="O263" s="109">
        <f t="shared" si="96"/>
        <v>0</v>
      </c>
      <c r="P263" s="109">
        <f t="shared" si="96"/>
        <v>0</v>
      </c>
      <c r="Q263" s="109">
        <f t="shared" si="96"/>
        <v>0</v>
      </c>
      <c r="R263" s="109">
        <f t="shared" si="96"/>
        <v>0</v>
      </c>
      <c r="S263" s="109">
        <f t="shared" si="96"/>
        <v>0</v>
      </c>
    </row>
    <row r="264" spans="11:19" ht="27" customHeight="1" x14ac:dyDescent="0.3">
      <c r="K264" s="104" t="s">
        <v>2817</v>
      </c>
      <c r="L264" s="125" t="s">
        <v>2818</v>
      </c>
      <c r="M264" s="119">
        <f t="shared" si="84"/>
        <v>600</v>
      </c>
      <c r="N264" s="126">
        <v>600</v>
      </c>
      <c r="O264" s="126"/>
      <c r="P264" s="126"/>
      <c r="Q264" s="126"/>
      <c r="R264" s="126"/>
      <c r="S264" s="126"/>
    </row>
    <row r="265" spans="11:19" ht="15" customHeight="1" x14ac:dyDescent="0.3">
      <c r="K265" s="104" t="s">
        <v>2819</v>
      </c>
      <c r="L265" s="125" t="s">
        <v>2820</v>
      </c>
      <c r="M265" s="119">
        <f t="shared" si="84"/>
        <v>400</v>
      </c>
      <c r="N265" s="126">
        <v>400</v>
      </c>
      <c r="O265" s="126"/>
      <c r="P265" s="126"/>
      <c r="Q265" s="126"/>
      <c r="R265" s="126"/>
      <c r="S265" s="126"/>
    </row>
    <row r="266" spans="11:19" ht="27" customHeight="1" x14ac:dyDescent="0.3">
      <c r="K266" s="104" t="s">
        <v>2821</v>
      </c>
      <c r="L266" s="125" t="s">
        <v>2822</v>
      </c>
      <c r="M266" s="119">
        <f t="shared" si="84"/>
        <v>100</v>
      </c>
      <c r="N266" s="126">
        <v>100</v>
      </c>
      <c r="O266" s="126"/>
      <c r="P266" s="126"/>
      <c r="Q266" s="126"/>
      <c r="R266" s="126"/>
      <c r="S266" s="126"/>
    </row>
    <row r="267" spans="11:19" ht="15" customHeight="1" x14ac:dyDescent="0.3">
      <c r="K267" s="104" t="s">
        <v>2823</v>
      </c>
      <c r="L267" s="125" t="s">
        <v>2824</v>
      </c>
      <c r="M267" s="119">
        <f t="shared" si="84"/>
        <v>65000</v>
      </c>
      <c r="N267" s="126"/>
      <c r="O267" s="126"/>
      <c r="P267" s="126">
        <v>65000</v>
      </c>
      <c r="Q267" s="126"/>
      <c r="R267" s="126"/>
      <c r="S267" s="126"/>
    </row>
    <row r="268" spans="11:19" ht="15" customHeight="1" x14ac:dyDescent="0.3">
      <c r="K268" s="115" t="s">
        <v>2825</v>
      </c>
      <c r="L268" s="116" t="s">
        <v>2826</v>
      </c>
      <c r="M268" s="117">
        <f t="shared" si="84"/>
        <v>1264</v>
      </c>
      <c r="N268" s="117">
        <f t="shared" ref="N268:S268" si="97">SUM(N271:N272)</f>
        <v>1264</v>
      </c>
      <c r="O268" s="117">
        <f t="shared" si="97"/>
        <v>0</v>
      </c>
      <c r="P268" s="117">
        <f t="shared" si="97"/>
        <v>0</v>
      </c>
      <c r="Q268" s="117">
        <f t="shared" si="97"/>
        <v>0</v>
      </c>
      <c r="R268" s="117">
        <f t="shared" si="97"/>
        <v>0</v>
      </c>
      <c r="S268" s="117">
        <f t="shared" si="97"/>
        <v>0</v>
      </c>
    </row>
    <row r="269" spans="11:19" ht="15" hidden="1" customHeight="1" x14ac:dyDescent="0.3">
      <c r="K269" s="104"/>
      <c r="L269" s="113"/>
      <c r="M269" s="121">
        <f t="shared" si="84"/>
        <v>1264.4828625</v>
      </c>
      <c r="N269" s="106">
        <v>1264.4828625</v>
      </c>
      <c r="O269" s="106"/>
      <c r="P269" s="106"/>
      <c r="Q269" s="106"/>
      <c r="R269" s="106"/>
      <c r="S269" s="106"/>
    </row>
    <row r="270" spans="11:19" ht="15" hidden="1" customHeight="1" x14ac:dyDescent="0.3">
      <c r="K270" s="107"/>
      <c r="L270" s="114"/>
      <c r="M270" s="122">
        <f t="shared" si="84"/>
        <v>-0.48286250000001019</v>
      </c>
      <c r="N270" s="109">
        <f t="shared" ref="N270:S270" si="98">+N268-N269</f>
        <v>-0.48286250000001019</v>
      </c>
      <c r="O270" s="109">
        <f t="shared" si="98"/>
        <v>0</v>
      </c>
      <c r="P270" s="109">
        <f t="shared" si="98"/>
        <v>0</v>
      </c>
      <c r="Q270" s="109">
        <f t="shared" si="98"/>
        <v>0</v>
      </c>
      <c r="R270" s="109">
        <f t="shared" si="98"/>
        <v>0</v>
      </c>
      <c r="S270" s="109">
        <f t="shared" si="98"/>
        <v>0</v>
      </c>
    </row>
    <row r="271" spans="11:19" ht="15" customHeight="1" x14ac:dyDescent="0.3">
      <c r="K271" s="104" t="s">
        <v>2827</v>
      </c>
      <c r="L271" s="125" t="s">
        <v>2828</v>
      </c>
      <c r="M271" s="119">
        <f t="shared" si="84"/>
        <v>600</v>
      </c>
      <c r="N271" s="126">
        <v>600</v>
      </c>
      <c r="O271" s="126"/>
      <c r="P271" s="126"/>
      <c r="Q271" s="126"/>
      <c r="R271" s="126"/>
      <c r="S271" s="126"/>
    </row>
    <row r="272" spans="11:19" ht="15" customHeight="1" x14ac:dyDescent="0.3">
      <c r="K272" s="104" t="s">
        <v>2829</v>
      </c>
      <c r="L272" s="125" t="s">
        <v>2830</v>
      </c>
      <c r="M272" s="119">
        <f t="shared" si="84"/>
        <v>664</v>
      </c>
      <c r="N272" s="126">
        <v>664</v>
      </c>
      <c r="O272" s="126"/>
      <c r="P272" s="126"/>
      <c r="Q272" s="126"/>
      <c r="R272" s="126"/>
      <c r="S272" s="126"/>
    </row>
    <row r="273" spans="11:19" ht="15" customHeight="1" x14ac:dyDescent="0.3">
      <c r="K273" s="115" t="s">
        <v>2831</v>
      </c>
      <c r="L273" s="116" t="s">
        <v>2832</v>
      </c>
      <c r="M273" s="117">
        <f t="shared" si="84"/>
        <v>13715</v>
      </c>
      <c r="N273" s="117">
        <f>SUM(N276:N279)</f>
        <v>4215</v>
      </c>
      <c r="O273" s="117">
        <f>SUM(O276:O278)</f>
        <v>0</v>
      </c>
      <c r="P273" s="117">
        <f>SUM(P276:P278)</f>
        <v>6500</v>
      </c>
      <c r="Q273" s="117">
        <f>SUM(Q276:Q278)</f>
        <v>0</v>
      </c>
      <c r="R273" s="117">
        <f>SUM(R276:R278)</f>
        <v>2500</v>
      </c>
      <c r="S273" s="117">
        <f>SUM(S276:S278)</f>
        <v>500</v>
      </c>
    </row>
    <row r="274" spans="11:19" ht="15" hidden="1" customHeight="1" x14ac:dyDescent="0.3">
      <c r="K274" s="104"/>
      <c r="L274" s="113"/>
      <c r="M274" s="121">
        <f t="shared" si="84"/>
        <v>4214.9428750000006</v>
      </c>
      <c r="N274" s="106">
        <v>4214.9428750000006</v>
      </c>
      <c r="O274" s="106"/>
      <c r="P274" s="106"/>
      <c r="Q274" s="106"/>
      <c r="R274" s="106"/>
      <c r="S274" s="106"/>
    </row>
    <row r="275" spans="11:19" ht="15" hidden="1" customHeight="1" x14ac:dyDescent="0.3">
      <c r="K275" s="107"/>
      <c r="L275" s="114"/>
      <c r="M275" s="122">
        <f t="shared" si="84"/>
        <v>9500.0571249999994</v>
      </c>
      <c r="N275" s="109">
        <f t="shared" ref="N275:S275" si="99">+N273-N274</f>
        <v>5.7124999999359716E-2</v>
      </c>
      <c r="O275" s="109">
        <f t="shared" si="99"/>
        <v>0</v>
      </c>
      <c r="P275" s="109">
        <f t="shared" si="99"/>
        <v>6500</v>
      </c>
      <c r="Q275" s="109">
        <f t="shared" si="99"/>
        <v>0</v>
      </c>
      <c r="R275" s="109">
        <f t="shared" si="99"/>
        <v>2500</v>
      </c>
      <c r="S275" s="109">
        <f t="shared" si="99"/>
        <v>500</v>
      </c>
    </row>
    <row r="276" spans="11:19" ht="15" customHeight="1" x14ac:dyDescent="0.3">
      <c r="K276" s="104" t="s">
        <v>2833</v>
      </c>
      <c r="L276" s="125" t="s">
        <v>2834</v>
      </c>
      <c r="M276" s="119">
        <f t="shared" si="84"/>
        <v>1430</v>
      </c>
      <c r="N276" s="126">
        <v>430</v>
      </c>
      <c r="O276" s="126"/>
      <c r="P276" s="126">
        <v>500</v>
      </c>
      <c r="Q276" s="126"/>
      <c r="R276" s="126"/>
      <c r="S276" s="126">
        <v>500</v>
      </c>
    </row>
    <row r="277" spans="11:19" ht="25.95" customHeight="1" x14ac:dyDescent="0.3">
      <c r="K277" s="104" t="s">
        <v>2835</v>
      </c>
      <c r="L277" s="125" t="s">
        <v>2836</v>
      </c>
      <c r="M277" s="119">
        <f t="shared" si="84"/>
        <v>6600</v>
      </c>
      <c r="N277" s="126">
        <v>1600</v>
      </c>
      <c r="O277" s="126"/>
      <c r="P277" s="126">
        <v>5000</v>
      </c>
      <c r="Q277" s="126"/>
      <c r="R277" s="126"/>
      <c r="S277" s="126"/>
    </row>
    <row r="278" spans="11:19" ht="15" customHeight="1" x14ac:dyDescent="0.3">
      <c r="K278" s="104" t="s">
        <v>2837</v>
      </c>
      <c r="L278" s="125" t="s">
        <v>2838</v>
      </c>
      <c r="M278" s="119">
        <f t="shared" si="84"/>
        <v>5200</v>
      </c>
      <c r="N278" s="126">
        <v>1700</v>
      </c>
      <c r="O278" s="126"/>
      <c r="P278" s="126">
        <v>1000</v>
      </c>
      <c r="Q278" s="126"/>
      <c r="R278" s="126">
        <v>2500</v>
      </c>
      <c r="S278" s="126"/>
    </row>
    <row r="279" spans="11:19" ht="15" customHeight="1" x14ac:dyDescent="0.3">
      <c r="K279" s="104" t="s">
        <v>2839</v>
      </c>
      <c r="L279" s="125" t="s">
        <v>2840</v>
      </c>
      <c r="M279" s="119">
        <f t="shared" si="84"/>
        <v>485</v>
      </c>
      <c r="N279" s="126">
        <v>485</v>
      </c>
      <c r="O279" s="126"/>
      <c r="P279" s="126"/>
      <c r="Q279" s="126"/>
      <c r="R279" s="126"/>
      <c r="S279" s="126"/>
    </row>
    <row r="280" spans="11:19" ht="15" customHeight="1" x14ac:dyDescent="0.3">
      <c r="K280" s="115" t="s">
        <v>2841</v>
      </c>
      <c r="L280" s="116" t="s">
        <v>2842</v>
      </c>
      <c r="M280" s="117">
        <f t="shared" si="84"/>
        <v>2450</v>
      </c>
      <c r="N280" s="117">
        <f t="shared" ref="N280:S280" si="100">SUM(N283:N284)</f>
        <v>2450</v>
      </c>
      <c r="O280" s="117">
        <f t="shared" si="100"/>
        <v>0</v>
      </c>
      <c r="P280" s="117">
        <f t="shared" si="100"/>
        <v>0</v>
      </c>
      <c r="Q280" s="117">
        <f t="shared" si="100"/>
        <v>0</v>
      </c>
      <c r="R280" s="117">
        <f t="shared" si="100"/>
        <v>0</v>
      </c>
      <c r="S280" s="117">
        <f t="shared" si="100"/>
        <v>0</v>
      </c>
    </row>
    <row r="281" spans="11:19" ht="15" hidden="1" customHeight="1" x14ac:dyDescent="0.3">
      <c r="K281" s="104"/>
      <c r="L281" s="113"/>
      <c r="M281" s="121">
        <f t="shared" si="84"/>
        <v>2450</v>
      </c>
      <c r="N281" s="106">
        <v>2450</v>
      </c>
      <c r="O281" s="106"/>
      <c r="P281" s="106"/>
      <c r="Q281" s="106"/>
      <c r="R281" s="106"/>
      <c r="S281" s="106"/>
    </row>
    <row r="282" spans="11:19" ht="15" hidden="1" customHeight="1" x14ac:dyDescent="0.3">
      <c r="K282" s="107"/>
      <c r="L282" s="114"/>
      <c r="M282" s="122">
        <f t="shared" si="84"/>
        <v>0</v>
      </c>
      <c r="N282" s="109">
        <f t="shared" ref="N282:S282" si="101">+N280-N281</f>
        <v>0</v>
      </c>
      <c r="O282" s="109">
        <f t="shared" si="101"/>
        <v>0</v>
      </c>
      <c r="P282" s="109">
        <f t="shared" si="101"/>
        <v>0</v>
      </c>
      <c r="Q282" s="109">
        <f t="shared" si="101"/>
        <v>0</v>
      </c>
      <c r="R282" s="109">
        <f t="shared" si="101"/>
        <v>0</v>
      </c>
      <c r="S282" s="109">
        <f t="shared" si="101"/>
        <v>0</v>
      </c>
    </row>
    <row r="283" spans="11:19" ht="15" customHeight="1" x14ac:dyDescent="0.3">
      <c r="K283" s="104" t="s">
        <v>2843</v>
      </c>
      <c r="L283" s="125" t="s">
        <v>2844</v>
      </c>
      <c r="M283" s="119">
        <f t="shared" si="84"/>
        <v>1100</v>
      </c>
      <c r="N283" s="126">
        <v>1100</v>
      </c>
      <c r="O283" s="126"/>
      <c r="P283" s="126"/>
      <c r="Q283" s="126"/>
      <c r="R283" s="126"/>
      <c r="S283" s="126"/>
    </row>
    <row r="284" spans="11:19" ht="15" customHeight="1" x14ac:dyDescent="0.3">
      <c r="K284" s="104" t="s">
        <v>2845</v>
      </c>
      <c r="L284" s="125" t="s">
        <v>2846</v>
      </c>
      <c r="M284" s="119">
        <f t="shared" si="84"/>
        <v>1350</v>
      </c>
      <c r="N284" s="126">
        <v>1350</v>
      </c>
      <c r="O284" s="126"/>
      <c r="P284" s="126"/>
      <c r="Q284" s="126"/>
      <c r="R284" s="126"/>
      <c r="S284" s="126"/>
    </row>
    <row r="285" spans="11:19" ht="15" customHeight="1" x14ac:dyDescent="0.3">
      <c r="K285" s="115" t="s">
        <v>2847</v>
      </c>
      <c r="L285" s="116" t="s">
        <v>2848</v>
      </c>
      <c r="M285" s="117">
        <f t="shared" si="84"/>
        <v>2368</v>
      </c>
      <c r="N285" s="117">
        <f t="shared" ref="N285:S285" si="102">SUM(N288:N290)</f>
        <v>2368</v>
      </c>
      <c r="O285" s="117">
        <f t="shared" si="102"/>
        <v>0</v>
      </c>
      <c r="P285" s="117">
        <f t="shared" si="102"/>
        <v>0</v>
      </c>
      <c r="Q285" s="117">
        <f t="shared" si="102"/>
        <v>0</v>
      </c>
      <c r="R285" s="117">
        <f t="shared" si="102"/>
        <v>0</v>
      </c>
      <c r="S285" s="117">
        <f t="shared" si="102"/>
        <v>0</v>
      </c>
    </row>
    <row r="286" spans="11:19" ht="15" hidden="1" customHeight="1" x14ac:dyDescent="0.3">
      <c r="K286" s="104"/>
      <c r="L286" s="113"/>
      <c r="M286" s="121">
        <f t="shared" si="84"/>
        <v>1568.4645426450002</v>
      </c>
      <c r="N286" s="106">
        <v>1568.4645426450002</v>
      </c>
      <c r="O286" s="106"/>
      <c r="P286" s="106"/>
      <c r="Q286" s="106"/>
      <c r="R286" s="106"/>
      <c r="S286" s="106"/>
    </row>
    <row r="287" spans="11:19" ht="15" hidden="1" customHeight="1" x14ac:dyDescent="0.3">
      <c r="K287" s="107"/>
      <c r="L287" s="114"/>
      <c r="M287" s="122">
        <f t="shared" si="84"/>
        <v>799.53545735499983</v>
      </c>
      <c r="N287" s="109">
        <f t="shared" ref="N287:S287" si="103">+N285-N286</f>
        <v>799.53545735499983</v>
      </c>
      <c r="O287" s="109">
        <f t="shared" si="103"/>
        <v>0</v>
      </c>
      <c r="P287" s="109">
        <f t="shared" si="103"/>
        <v>0</v>
      </c>
      <c r="Q287" s="109">
        <f t="shared" si="103"/>
        <v>0</v>
      </c>
      <c r="R287" s="109">
        <f t="shared" si="103"/>
        <v>0</v>
      </c>
      <c r="S287" s="109">
        <f t="shared" si="103"/>
        <v>0</v>
      </c>
    </row>
    <row r="288" spans="11:19" ht="15" customHeight="1" x14ac:dyDescent="0.3">
      <c r="K288" s="104" t="s">
        <v>2849</v>
      </c>
      <c r="L288" s="125" t="s">
        <v>2850</v>
      </c>
      <c r="M288" s="119">
        <f t="shared" si="84"/>
        <v>948</v>
      </c>
      <c r="N288" s="126">
        <v>948</v>
      </c>
      <c r="O288" s="126"/>
      <c r="P288" s="126"/>
      <c r="Q288" s="126"/>
      <c r="R288" s="126"/>
      <c r="S288" s="126"/>
    </row>
    <row r="289" spans="11:19" ht="15" customHeight="1" x14ac:dyDescent="0.3">
      <c r="K289" s="104" t="s">
        <v>2851</v>
      </c>
      <c r="L289" s="125" t="s">
        <v>2852</v>
      </c>
      <c r="M289" s="119">
        <f t="shared" si="84"/>
        <v>620</v>
      </c>
      <c r="N289" s="126">
        <v>620</v>
      </c>
      <c r="O289" s="126"/>
      <c r="P289" s="126"/>
      <c r="Q289" s="126"/>
      <c r="R289" s="126"/>
      <c r="S289" s="126"/>
    </row>
    <row r="290" spans="11:19" ht="15" customHeight="1" x14ac:dyDescent="0.3">
      <c r="K290" s="104" t="s">
        <v>2853</v>
      </c>
      <c r="L290" s="125" t="s">
        <v>2854</v>
      </c>
      <c r="M290" s="119">
        <f t="shared" si="84"/>
        <v>800</v>
      </c>
      <c r="N290" s="126">
        <v>800</v>
      </c>
      <c r="O290" s="126"/>
      <c r="P290" s="126"/>
      <c r="Q290" s="126"/>
      <c r="R290" s="126"/>
      <c r="S290" s="126"/>
    </row>
  </sheetData>
  <mergeCells count="2">
    <mergeCell ref="K2:L3"/>
    <mergeCell ref="M2:S2"/>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BA13B17C-BF7D-496A-9E38-F75D0F3EC723}">
            <xm:f>'C:\DATOS\Downloads\[INDICATIVO PDD NDS 2020-2023 (formato 2020-07-27).xlsx]Gob'!#REF!=$N$118</xm:f>
            <x14:dxf/>
          </x14:cfRule>
          <xm:sqref>U8</xm:sqref>
        </x14:conditionalFormatting>
        <x14:conditionalFormatting xmlns:xm="http://schemas.microsoft.com/office/excel/2006/main">
          <x14:cfRule type="expression" priority="1" id="{C0891019-D843-4854-B80B-ED2F3EB8E4FA}">
            <xm:f>'C:\DATOS\Downloads\[INDICATIVO PDD NDS 2020-2023 (formato 2020-07-27).xlsx]DSoc'!#REF!=$M$93</xm:f>
            <x14:dxf/>
          </x14:cfRule>
          <xm:sqref>M98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3F6D6-06E9-4D37-9C09-3311253794C2}">
  <sheetPr>
    <tabColor rgb="FF00B050"/>
  </sheetPr>
  <dimension ref="A1:CC64"/>
  <sheetViews>
    <sheetView zoomScale="60" zoomScaleNormal="60" workbookViewId="0">
      <selection sqref="A1:XFD1048576"/>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15.6640625" style="4" customWidth="1"/>
    <col min="10" max="10" width="6.6640625" style="53" customWidth="1"/>
    <col min="11" max="11" width="21.6640625" style="3" customWidth="1"/>
    <col min="12" max="13" width="9.6640625" style="23" customWidth="1"/>
    <col min="14" max="17" width="9.6640625" style="24" customWidth="1"/>
    <col min="18" max="18" width="6.6640625" style="4" customWidth="1"/>
    <col min="19" max="19" width="95.6640625" style="4" customWidth="1"/>
    <col min="20" max="20" width="17.6640625" style="4" customWidth="1"/>
    <col min="21" max="22" width="10.6640625" style="4" customWidth="1"/>
    <col min="23" max="23" width="33.6640625" style="4" customWidth="1"/>
    <col min="24" max="27" width="11.6640625" style="27" customWidth="1"/>
    <col min="28" max="28" width="6.664062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664062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1726" t="s">
        <v>3837</v>
      </c>
      <c r="M2" s="1727"/>
      <c r="N2" s="1727"/>
      <c r="O2" s="1727"/>
      <c r="P2" s="1727"/>
      <c r="Q2" s="1728"/>
      <c r="R2" s="1158" t="s">
        <v>0</v>
      </c>
      <c r="S2" s="1160"/>
      <c r="T2" s="1008" t="s">
        <v>1</v>
      </c>
      <c r="U2" s="1009"/>
      <c r="V2" s="1010"/>
      <c r="W2" s="1722" t="str">
        <f>+$L2</f>
        <v>SECRETARÍA DE HÁBITAT</v>
      </c>
      <c r="X2" s="1723"/>
      <c r="Y2" s="1723"/>
      <c r="Z2" s="1723"/>
      <c r="AA2" s="1724"/>
      <c r="AB2" s="1158" t="s">
        <v>0</v>
      </c>
      <c r="AC2" s="1159"/>
      <c r="AD2" s="1159"/>
      <c r="AE2" s="1159"/>
      <c r="AF2" s="1159"/>
      <c r="AG2" s="1159"/>
      <c r="AH2" s="1159"/>
      <c r="AI2" s="1159"/>
      <c r="AJ2" s="1160"/>
      <c r="AK2" s="1132" t="s">
        <v>1</v>
      </c>
      <c r="AL2" s="1132"/>
      <c r="AM2" s="1132"/>
      <c r="AN2" s="1722" t="str">
        <f>+$L2</f>
        <v>SECRETARÍA DE HÁBITAT</v>
      </c>
      <c r="AO2" s="1723"/>
      <c r="AP2" s="1723"/>
      <c r="AQ2" s="1723"/>
      <c r="AR2" s="1723"/>
      <c r="AS2" s="1724"/>
      <c r="AT2" s="1158" t="s">
        <v>0</v>
      </c>
      <c r="AU2" s="1159"/>
      <c r="AV2" s="1159"/>
      <c r="AW2" s="1159"/>
      <c r="AX2" s="1159"/>
      <c r="AY2" s="1159"/>
      <c r="AZ2" s="1159"/>
      <c r="BA2" s="1159"/>
      <c r="BB2" s="1160"/>
      <c r="BC2" s="1132" t="s">
        <v>1</v>
      </c>
      <c r="BD2" s="1132"/>
      <c r="BE2" s="1132"/>
      <c r="BF2" s="1725" t="str">
        <f>+$L2</f>
        <v>SECRETARÍA DE HÁBITAT</v>
      </c>
      <c r="BG2" s="1725"/>
      <c r="BH2" s="1725"/>
      <c r="BI2" s="1725"/>
      <c r="BJ2" s="1725"/>
      <c r="BK2" s="1725"/>
      <c r="BL2" s="1158" t="s">
        <v>0</v>
      </c>
      <c r="BM2" s="1159"/>
      <c r="BN2" s="1159"/>
      <c r="BO2" s="1159"/>
      <c r="BP2" s="1159"/>
      <c r="BQ2" s="1159"/>
      <c r="BR2" s="1159"/>
      <c r="BS2" s="1159"/>
      <c r="BT2" s="1160"/>
      <c r="BU2" s="1132" t="s">
        <v>1</v>
      </c>
      <c r="BV2" s="1132"/>
      <c r="BW2" s="1132"/>
      <c r="BX2" s="1722" t="str">
        <f>+$L2</f>
        <v>SECRETARÍA DE HÁBITAT</v>
      </c>
      <c r="BY2" s="1723"/>
      <c r="BZ2" s="1723"/>
      <c r="CA2" s="1723"/>
      <c r="CB2" s="1723"/>
      <c r="CC2" s="1724"/>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359">
        <f>+$L3</f>
        <v>0</v>
      </c>
      <c r="AO3" s="1360"/>
      <c r="AP3" s="1360"/>
      <c r="AQ3" s="1360"/>
      <c r="AR3" s="1360"/>
      <c r="AS3" s="1361"/>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716" t="s">
        <v>1080</v>
      </c>
      <c r="M4" s="1717"/>
      <c r="N4" s="1717"/>
      <c r="O4" s="1717"/>
      <c r="P4" s="1717"/>
      <c r="Q4" s="1718"/>
      <c r="R4" s="1136" t="s">
        <v>3849</v>
      </c>
      <c r="S4" s="1138"/>
      <c r="T4" s="1008" t="s">
        <v>1664</v>
      </c>
      <c r="U4" s="1009"/>
      <c r="V4" s="1010"/>
      <c r="W4" s="1719" t="str">
        <f>+$L4</f>
        <v xml:space="preserve">4. Hábitat </v>
      </c>
      <c r="X4" s="1720"/>
      <c r="Y4" s="1720"/>
      <c r="Z4" s="1720"/>
      <c r="AA4" s="1721"/>
      <c r="AB4" s="1136" t="s">
        <v>3849</v>
      </c>
      <c r="AC4" s="1137"/>
      <c r="AD4" s="1137"/>
      <c r="AE4" s="1137"/>
      <c r="AF4" s="1137"/>
      <c r="AG4" s="1137"/>
      <c r="AH4" s="1137"/>
      <c r="AI4" s="1137"/>
      <c r="AJ4" s="1138"/>
      <c r="AK4" s="1132" t="s">
        <v>1656</v>
      </c>
      <c r="AL4" s="1132"/>
      <c r="AM4" s="1132"/>
      <c r="AN4" s="1716" t="str">
        <f>+$L4</f>
        <v xml:space="preserve">4. Hábitat </v>
      </c>
      <c r="AO4" s="1717"/>
      <c r="AP4" s="1717"/>
      <c r="AQ4" s="1717"/>
      <c r="AR4" s="1717"/>
      <c r="AS4" s="1718"/>
      <c r="AT4" s="1136" t="s">
        <v>3849</v>
      </c>
      <c r="AU4" s="1137"/>
      <c r="AV4" s="1137"/>
      <c r="AW4" s="1137"/>
      <c r="AX4" s="1137"/>
      <c r="AY4" s="1137"/>
      <c r="AZ4" s="1137"/>
      <c r="BA4" s="1137"/>
      <c r="BB4" s="1138"/>
      <c r="BC4" s="1132" t="s">
        <v>1656</v>
      </c>
      <c r="BD4" s="1132"/>
      <c r="BE4" s="1132"/>
      <c r="BF4" s="1715" t="str">
        <f>+$L4</f>
        <v xml:space="preserve">4. Hábitat </v>
      </c>
      <c r="BG4" s="1715"/>
      <c r="BH4" s="1715"/>
      <c r="BI4" s="1715"/>
      <c r="BJ4" s="1715"/>
      <c r="BK4" s="1715"/>
      <c r="BL4" s="1136" t="s">
        <v>3849</v>
      </c>
      <c r="BM4" s="1137"/>
      <c r="BN4" s="1137"/>
      <c r="BO4" s="1137"/>
      <c r="BP4" s="1137"/>
      <c r="BQ4" s="1137"/>
      <c r="BR4" s="1137"/>
      <c r="BS4" s="1137"/>
      <c r="BT4" s="1138"/>
      <c r="BU4" s="1132" t="s">
        <v>1656</v>
      </c>
      <c r="BV4" s="1132"/>
      <c r="BW4" s="1132"/>
      <c r="BX4" s="1715" t="str">
        <f>+$L4</f>
        <v xml:space="preserve">4. Hábitat </v>
      </c>
      <c r="BY4" s="1715"/>
      <c r="BZ4" s="1715"/>
      <c r="CA4" s="1715"/>
      <c r="CB4" s="1715"/>
      <c r="CC4" s="1715"/>
    </row>
    <row r="5" spans="1:81" s="58" customFormat="1" ht="16.2" customHeight="1" x14ac:dyDescent="0.3">
      <c r="A5" s="34"/>
      <c r="B5" s="1168"/>
      <c r="C5" s="1140"/>
      <c r="D5" s="1140"/>
      <c r="E5" s="1140"/>
      <c r="F5" s="1140"/>
      <c r="G5" s="1140"/>
      <c r="H5" s="1140"/>
      <c r="I5" s="228"/>
      <c r="J5" s="252" t="s">
        <v>1659</v>
      </c>
      <c r="K5" s="252"/>
      <c r="L5" s="1142" t="s">
        <v>1183</v>
      </c>
      <c r="M5" s="1143"/>
      <c r="N5" s="1143"/>
      <c r="O5" s="1143"/>
      <c r="P5" s="1143"/>
      <c r="Q5" s="1144"/>
      <c r="R5" s="1139"/>
      <c r="S5" s="1141"/>
      <c r="T5" s="1008" t="s">
        <v>1665</v>
      </c>
      <c r="U5" s="1009"/>
      <c r="V5" s="1010"/>
      <c r="W5" s="1145" t="str">
        <f>+$L5</f>
        <v>4.7 Más Oportunidades para la Vivienda Digna.</v>
      </c>
      <c r="X5" s="1146"/>
      <c r="Y5" s="1146"/>
      <c r="Z5" s="1146"/>
      <c r="AA5" s="1147"/>
      <c r="AB5" s="1139"/>
      <c r="AC5" s="1140"/>
      <c r="AD5" s="1140"/>
      <c r="AE5" s="1140"/>
      <c r="AF5" s="1140"/>
      <c r="AG5" s="1140"/>
      <c r="AH5" s="1140"/>
      <c r="AI5" s="1140"/>
      <c r="AJ5" s="1141"/>
      <c r="AK5" s="1132" t="s">
        <v>1659</v>
      </c>
      <c r="AL5" s="1132"/>
      <c r="AM5" s="1132"/>
      <c r="AN5" s="1142" t="str">
        <f>+$L5</f>
        <v>4.7 Más Oportunidades para la Vivienda Digna.</v>
      </c>
      <c r="AO5" s="1143"/>
      <c r="AP5" s="1143"/>
      <c r="AQ5" s="1143"/>
      <c r="AR5" s="1143"/>
      <c r="AS5" s="1144"/>
      <c r="AT5" s="1139"/>
      <c r="AU5" s="1140"/>
      <c r="AV5" s="1140"/>
      <c r="AW5" s="1140"/>
      <c r="AX5" s="1140"/>
      <c r="AY5" s="1140"/>
      <c r="AZ5" s="1140"/>
      <c r="BA5" s="1140"/>
      <c r="BB5" s="1141"/>
      <c r="BC5" s="1132" t="s">
        <v>1659</v>
      </c>
      <c r="BD5" s="1132"/>
      <c r="BE5" s="1132"/>
      <c r="BF5" s="1133" t="str">
        <f>+$L5</f>
        <v>4.7 Más Oportunidades para la Vivienda Digna.</v>
      </c>
      <c r="BG5" s="1133"/>
      <c r="BH5" s="1133"/>
      <c r="BI5" s="1133"/>
      <c r="BJ5" s="1133"/>
      <c r="BK5" s="1133"/>
      <c r="BL5" s="1139"/>
      <c r="BM5" s="1140"/>
      <c r="BN5" s="1140"/>
      <c r="BO5" s="1140"/>
      <c r="BP5" s="1140"/>
      <c r="BQ5" s="1140"/>
      <c r="BR5" s="1140"/>
      <c r="BS5" s="1140"/>
      <c r="BT5" s="1141"/>
      <c r="BU5" s="1132" t="s">
        <v>1659</v>
      </c>
      <c r="BV5" s="1132"/>
      <c r="BW5" s="1132"/>
      <c r="BX5" s="1133" t="str">
        <f>+$L5</f>
        <v>4.7 Más Oportunidades para la Vivienda Digna.</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row>
    <row r="11" spans="1:81" s="58" customFormat="1" ht="40.200000000000003" customHeight="1" thickTop="1" x14ac:dyDescent="0.3">
      <c r="A11" s="34"/>
      <c r="B11" s="906" t="s">
        <v>1184</v>
      </c>
      <c r="C11" s="1236" t="s">
        <v>1188</v>
      </c>
      <c r="D11" s="1748" t="s">
        <v>6336</v>
      </c>
      <c r="E11" s="1272" t="s">
        <v>6337</v>
      </c>
      <c r="F11" s="1272">
        <v>4001002</v>
      </c>
      <c r="G11" s="1272" t="s">
        <v>6338</v>
      </c>
      <c r="H11" s="1272" t="s">
        <v>6339</v>
      </c>
      <c r="I11" s="1744">
        <v>2021004540203</v>
      </c>
      <c r="J11" s="812">
        <v>750</v>
      </c>
      <c r="K11" s="854" t="str">
        <f>+[20]Metas!K865</f>
        <v>Viviendas construidas en zonas urbanas y/o rurales del Departamento con apoyo del Departamento.</v>
      </c>
      <c r="L11" s="857">
        <v>100</v>
      </c>
      <c r="M11" s="860">
        <f>SUM(N11:Q11)</f>
        <v>100</v>
      </c>
      <c r="N11" s="836"/>
      <c r="O11" s="839"/>
      <c r="P11" s="863">
        <v>50</v>
      </c>
      <c r="Q11" s="866">
        <v>50</v>
      </c>
      <c r="R11" s="812">
        <f>+$J11</f>
        <v>750</v>
      </c>
      <c r="S11" s="231" t="s">
        <v>6340</v>
      </c>
      <c r="T11" s="235" t="s">
        <v>3822</v>
      </c>
      <c r="U11" s="235" t="s">
        <v>3826</v>
      </c>
      <c r="V11" s="235" t="s">
        <v>3830</v>
      </c>
      <c r="W11" s="231" t="s">
        <v>6341</v>
      </c>
      <c r="X11" s="256">
        <v>44946</v>
      </c>
      <c r="Y11" s="256">
        <v>45290</v>
      </c>
      <c r="Z11" s="256">
        <v>44946</v>
      </c>
      <c r="AA11" s="256">
        <v>45290</v>
      </c>
      <c r="AB11" s="812">
        <f>+$J11</f>
        <v>750</v>
      </c>
      <c r="AC11" s="827">
        <f>+L11</f>
        <v>100</v>
      </c>
      <c r="AD11" s="999">
        <f t="shared" ref="AD11:AJ11" si="0">+AM11+AV11+BE11+BN11</f>
        <v>118</v>
      </c>
      <c r="AE11" s="999">
        <f t="shared" si="0"/>
        <v>118</v>
      </c>
      <c r="AF11" s="999">
        <f t="shared" si="0"/>
        <v>0</v>
      </c>
      <c r="AG11" s="999">
        <f t="shared" si="0"/>
        <v>0</v>
      </c>
      <c r="AH11" s="999">
        <f t="shared" si="0"/>
        <v>0</v>
      </c>
      <c r="AI11" s="999">
        <f t="shared" si="0"/>
        <v>0</v>
      </c>
      <c r="AJ11" s="999">
        <f t="shared" si="0"/>
        <v>0</v>
      </c>
      <c r="AK11" s="812">
        <f>+$J11</f>
        <v>750</v>
      </c>
      <c r="AL11" s="990">
        <f>+N11</f>
        <v>0</v>
      </c>
      <c r="AM11" s="999">
        <f>SUM(AN11:AS11)</f>
        <v>25</v>
      </c>
      <c r="AN11" s="1002">
        <v>25</v>
      </c>
      <c r="AO11" s="1002"/>
      <c r="AP11" s="1002"/>
      <c r="AQ11" s="1002"/>
      <c r="AR11" s="1002"/>
      <c r="AS11" s="1002"/>
      <c r="AT11" s="812">
        <f>+$J11</f>
        <v>750</v>
      </c>
      <c r="AU11" s="993">
        <f>+O11</f>
        <v>0</v>
      </c>
      <c r="AV11" s="999">
        <f>SUM(AW11:BB11)</f>
        <v>33</v>
      </c>
      <c r="AW11" s="1002">
        <v>33</v>
      </c>
      <c r="AX11" s="1002"/>
      <c r="AY11" s="1002"/>
      <c r="AZ11" s="1002"/>
      <c r="BA11" s="1002"/>
      <c r="BB11" s="1002"/>
      <c r="BC11" s="812">
        <f>+$J11</f>
        <v>750</v>
      </c>
      <c r="BD11" s="996">
        <f>+P11</f>
        <v>50</v>
      </c>
      <c r="BE11" s="999">
        <f>SUM(BF11:BK11)</f>
        <v>32</v>
      </c>
      <c r="BF11" s="1002">
        <v>32</v>
      </c>
      <c r="BG11" s="1002"/>
      <c r="BH11" s="1002"/>
      <c r="BI11" s="1002"/>
      <c r="BJ11" s="1002"/>
      <c r="BK11" s="1002"/>
      <c r="BL11" s="812">
        <f>+$J11</f>
        <v>750</v>
      </c>
      <c r="BM11" s="987">
        <f>+Q11</f>
        <v>50</v>
      </c>
      <c r="BN11" s="999">
        <f>SUM(BO11:BT11)</f>
        <v>28</v>
      </c>
      <c r="BO11" s="1002">
        <v>28</v>
      </c>
      <c r="BP11" s="1002"/>
      <c r="BQ11" s="1002"/>
      <c r="BR11" s="1002"/>
      <c r="BS11" s="1002"/>
      <c r="BT11" s="1002"/>
      <c r="BU11" s="818"/>
      <c r="BV11" s="819"/>
      <c r="BW11" s="819"/>
      <c r="BX11" s="819"/>
      <c r="BY11" s="819"/>
      <c r="BZ11" s="819"/>
      <c r="CA11" s="819"/>
      <c r="CB11" s="819"/>
      <c r="CC11" s="820"/>
    </row>
    <row r="12" spans="1:81" s="58" customFormat="1" ht="40.200000000000003" customHeight="1" x14ac:dyDescent="0.3">
      <c r="A12" s="34"/>
      <c r="B12" s="907"/>
      <c r="C12" s="1237"/>
      <c r="D12" s="1749"/>
      <c r="E12" s="1273"/>
      <c r="F12" s="1273"/>
      <c r="G12" s="1273"/>
      <c r="H12" s="1273"/>
      <c r="I12" s="1745"/>
      <c r="J12" s="813"/>
      <c r="K12" s="855"/>
      <c r="L12" s="858"/>
      <c r="M12" s="861"/>
      <c r="N12" s="837"/>
      <c r="O12" s="840"/>
      <c r="P12" s="864"/>
      <c r="Q12" s="867"/>
      <c r="R12" s="813"/>
      <c r="S12" s="39" t="s">
        <v>6342</v>
      </c>
      <c r="T12" s="236" t="s">
        <v>3822</v>
      </c>
      <c r="U12" s="236" t="s">
        <v>3826</v>
      </c>
      <c r="V12" s="236" t="s">
        <v>3830</v>
      </c>
      <c r="W12" s="39" t="s">
        <v>6343</v>
      </c>
      <c r="X12" s="31">
        <v>44946</v>
      </c>
      <c r="Y12" s="31">
        <v>45290</v>
      </c>
      <c r="Z12" s="31">
        <v>44946</v>
      </c>
      <c r="AA12" s="31">
        <v>45290</v>
      </c>
      <c r="AB12" s="813"/>
      <c r="AC12" s="828"/>
      <c r="AD12" s="1000"/>
      <c r="AE12" s="1000"/>
      <c r="AF12" s="1000"/>
      <c r="AG12" s="1000"/>
      <c r="AH12" s="1000"/>
      <c r="AI12" s="1000"/>
      <c r="AJ12" s="1000"/>
      <c r="AK12" s="813"/>
      <c r="AL12" s="991"/>
      <c r="AM12" s="1000"/>
      <c r="AN12" s="1003"/>
      <c r="AO12" s="1003"/>
      <c r="AP12" s="1003"/>
      <c r="AQ12" s="1003"/>
      <c r="AR12" s="1003"/>
      <c r="AS12" s="1003"/>
      <c r="AT12" s="813"/>
      <c r="AU12" s="994"/>
      <c r="AV12" s="1000"/>
      <c r="AW12" s="1003"/>
      <c r="AX12" s="1003"/>
      <c r="AY12" s="1003"/>
      <c r="AZ12" s="1003"/>
      <c r="BA12" s="1003"/>
      <c r="BB12" s="1003"/>
      <c r="BC12" s="813"/>
      <c r="BD12" s="997"/>
      <c r="BE12" s="1000"/>
      <c r="BF12" s="1003"/>
      <c r="BG12" s="1003"/>
      <c r="BH12" s="1003"/>
      <c r="BI12" s="1003"/>
      <c r="BJ12" s="1003"/>
      <c r="BK12" s="1003"/>
      <c r="BL12" s="813"/>
      <c r="BM12" s="988"/>
      <c r="BN12" s="1000"/>
      <c r="BO12" s="1003"/>
      <c r="BP12" s="1003"/>
      <c r="BQ12" s="1003"/>
      <c r="BR12" s="1003"/>
      <c r="BS12" s="1003"/>
      <c r="BT12" s="1003"/>
      <c r="BU12" s="821"/>
      <c r="BV12" s="822"/>
      <c r="BW12" s="822"/>
      <c r="BX12" s="822"/>
      <c r="BY12" s="822"/>
      <c r="BZ12" s="822"/>
      <c r="CA12" s="822"/>
      <c r="CB12" s="822"/>
      <c r="CC12" s="823"/>
    </row>
    <row r="13" spans="1:81" s="58" customFormat="1" ht="40.200000000000003" customHeight="1" x14ac:dyDescent="0.3">
      <c r="A13" s="34"/>
      <c r="B13" s="907"/>
      <c r="C13" s="1237"/>
      <c r="D13" s="1749"/>
      <c r="E13" s="1273"/>
      <c r="F13" s="1273"/>
      <c r="G13" s="1273"/>
      <c r="H13" s="1273"/>
      <c r="I13" s="1745"/>
      <c r="J13" s="813"/>
      <c r="K13" s="855"/>
      <c r="L13" s="858"/>
      <c r="M13" s="861"/>
      <c r="N13" s="837"/>
      <c r="O13" s="840"/>
      <c r="P13" s="864"/>
      <c r="Q13" s="867"/>
      <c r="R13" s="813"/>
      <c r="S13" s="261" t="s">
        <v>6344</v>
      </c>
      <c r="T13" s="236" t="s">
        <v>3822</v>
      </c>
      <c r="U13" s="236" t="s">
        <v>3826</v>
      </c>
      <c r="V13" s="236" t="s">
        <v>3830</v>
      </c>
      <c r="W13" s="39" t="s">
        <v>6343</v>
      </c>
      <c r="X13" s="31">
        <v>44946</v>
      </c>
      <c r="Y13" s="31">
        <v>45290</v>
      </c>
      <c r="Z13" s="31">
        <v>44946</v>
      </c>
      <c r="AA13" s="31">
        <v>45290</v>
      </c>
      <c r="AB13" s="813"/>
      <c r="AC13" s="828"/>
      <c r="AD13" s="1000"/>
      <c r="AE13" s="1000"/>
      <c r="AF13" s="1000"/>
      <c r="AG13" s="1000"/>
      <c r="AH13" s="1000"/>
      <c r="AI13" s="1000"/>
      <c r="AJ13" s="1000"/>
      <c r="AK13" s="813"/>
      <c r="AL13" s="991"/>
      <c r="AM13" s="1000"/>
      <c r="AN13" s="1003"/>
      <c r="AO13" s="1003"/>
      <c r="AP13" s="1003"/>
      <c r="AQ13" s="1003"/>
      <c r="AR13" s="1003"/>
      <c r="AS13" s="1003"/>
      <c r="AT13" s="813"/>
      <c r="AU13" s="994"/>
      <c r="AV13" s="1000"/>
      <c r="AW13" s="1003"/>
      <c r="AX13" s="1003"/>
      <c r="AY13" s="1003"/>
      <c r="AZ13" s="1003"/>
      <c r="BA13" s="1003"/>
      <c r="BB13" s="1003"/>
      <c r="BC13" s="813"/>
      <c r="BD13" s="997"/>
      <c r="BE13" s="1000"/>
      <c r="BF13" s="1003"/>
      <c r="BG13" s="1003"/>
      <c r="BH13" s="1003"/>
      <c r="BI13" s="1003"/>
      <c r="BJ13" s="1003"/>
      <c r="BK13" s="1003"/>
      <c r="BL13" s="813"/>
      <c r="BM13" s="988"/>
      <c r="BN13" s="1000"/>
      <c r="BO13" s="1003"/>
      <c r="BP13" s="1003"/>
      <c r="BQ13" s="1003"/>
      <c r="BR13" s="1003"/>
      <c r="BS13" s="1003"/>
      <c r="BT13" s="1003"/>
      <c r="BU13" s="253"/>
      <c r="BV13" s="254"/>
      <c r="BW13" s="254"/>
      <c r="BX13" s="254"/>
      <c r="BY13" s="254"/>
      <c r="BZ13" s="254"/>
      <c r="CA13" s="254"/>
      <c r="CB13" s="254"/>
      <c r="CC13" s="255"/>
    </row>
    <row r="14" spans="1:81" s="58" customFormat="1" ht="40.200000000000003" customHeight="1" x14ac:dyDescent="0.3">
      <c r="A14" s="34"/>
      <c r="B14" s="907"/>
      <c r="C14" s="1237"/>
      <c r="D14" s="1749"/>
      <c r="E14" s="1273"/>
      <c r="F14" s="1273"/>
      <c r="G14" s="1273"/>
      <c r="H14" s="1273"/>
      <c r="I14" s="1745"/>
      <c r="J14" s="813"/>
      <c r="K14" s="855"/>
      <c r="L14" s="858"/>
      <c r="M14" s="861"/>
      <c r="N14" s="837"/>
      <c r="O14" s="840"/>
      <c r="P14" s="864"/>
      <c r="Q14" s="867"/>
      <c r="R14" s="813"/>
      <c r="S14" s="261" t="s">
        <v>6345</v>
      </c>
      <c r="T14" s="236" t="s">
        <v>3822</v>
      </c>
      <c r="U14" s="236" t="s">
        <v>3827</v>
      </c>
      <c r="V14" s="236" t="s">
        <v>3830</v>
      </c>
      <c r="W14" s="39" t="s">
        <v>6346</v>
      </c>
      <c r="X14" s="31">
        <v>44946</v>
      </c>
      <c r="Y14" s="31">
        <v>45290</v>
      </c>
      <c r="Z14" s="31">
        <v>44946</v>
      </c>
      <c r="AA14" s="31">
        <v>45290</v>
      </c>
      <c r="AB14" s="813"/>
      <c r="AC14" s="828"/>
      <c r="AD14" s="1000"/>
      <c r="AE14" s="1000"/>
      <c r="AF14" s="1000"/>
      <c r="AG14" s="1000"/>
      <c r="AH14" s="1000"/>
      <c r="AI14" s="1000"/>
      <c r="AJ14" s="1000"/>
      <c r="AK14" s="813"/>
      <c r="AL14" s="991"/>
      <c r="AM14" s="1000"/>
      <c r="AN14" s="1003"/>
      <c r="AO14" s="1003"/>
      <c r="AP14" s="1003"/>
      <c r="AQ14" s="1003"/>
      <c r="AR14" s="1003"/>
      <c r="AS14" s="1003"/>
      <c r="AT14" s="813"/>
      <c r="AU14" s="994"/>
      <c r="AV14" s="1000"/>
      <c r="AW14" s="1003"/>
      <c r="AX14" s="1003"/>
      <c r="AY14" s="1003"/>
      <c r="AZ14" s="1003"/>
      <c r="BA14" s="1003"/>
      <c r="BB14" s="1003"/>
      <c r="BC14" s="813"/>
      <c r="BD14" s="997"/>
      <c r="BE14" s="1000"/>
      <c r="BF14" s="1003"/>
      <c r="BG14" s="1003"/>
      <c r="BH14" s="1003"/>
      <c r="BI14" s="1003"/>
      <c r="BJ14" s="1003"/>
      <c r="BK14" s="1003"/>
      <c r="BL14" s="813"/>
      <c r="BM14" s="988"/>
      <c r="BN14" s="1000"/>
      <c r="BO14" s="1003"/>
      <c r="BP14" s="1003"/>
      <c r="BQ14" s="1003"/>
      <c r="BR14" s="1003"/>
      <c r="BS14" s="1003"/>
      <c r="BT14" s="1003"/>
      <c r="BU14" s="253"/>
      <c r="BV14" s="254"/>
      <c r="BW14" s="254"/>
      <c r="BX14" s="254"/>
      <c r="BY14" s="254"/>
      <c r="BZ14" s="254"/>
      <c r="CA14" s="254"/>
      <c r="CB14" s="254"/>
      <c r="CC14" s="255"/>
    </row>
    <row r="15" spans="1:81" s="58" customFormat="1" ht="40.200000000000003" customHeight="1" x14ac:dyDescent="0.3">
      <c r="A15" s="34"/>
      <c r="B15" s="907"/>
      <c r="C15" s="1237"/>
      <c r="D15" s="1749"/>
      <c r="E15" s="1273"/>
      <c r="F15" s="1273"/>
      <c r="G15" s="1273"/>
      <c r="H15" s="1273"/>
      <c r="I15" s="1745"/>
      <c r="J15" s="813"/>
      <c r="K15" s="855"/>
      <c r="L15" s="858"/>
      <c r="M15" s="861"/>
      <c r="N15" s="837"/>
      <c r="O15" s="840"/>
      <c r="P15" s="864"/>
      <c r="Q15" s="867"/>
      <c r="R15" s="813"/>
      <c r="S15" s="39" t="s">
        <v>6347</v>
      </c>
      <c r="T15" s="236" t="s">
        <v>3822</v>
      </c>
      <c r="U15" s="236" t="s">
        <v>3826</v>
      </c>
      <c r="V15" s="236" t="s">
        <v>3830</v>
      </c>
      <c r="W15" s="39" t="s">
        <v>6343</v>
      </c>
      <c r="X15" s="31">
        <v>44946</v>
      </c>
      <c r="Y15" s="31">
        <v>45290</v>
      </c>
      <c r="Z15" s="31">
        <v>44946</v>
      </c>
      <c r="AA15" s="31">
        <v>45290</v>
      </c>
      <c r="AB15" s="813"/>
      <c r="AC15" s="828"/>
      <c r="AD15" s="1000"/>
      <c r="AE15" s="1000"/>
      <c r="AF15" s="1000"/>
      <c r="AG15" s="1000"/>
      <c r="AH15" s="1000"/>
      <c r="AI15" s="1000"/>
      <c r="AJ15" s="1000"/>
      <c r="AK15" s="813"/>
      <c r="AL15" s="991"/>
      <c r="AM15" s="1000"/>
      <c r="AN15" s="1003"/>
      <c r="AO15" s="1003"/>
      <c r="AP15" s="1003"/>
      <c r="AQ15" s="1003"/>
      <c r="AR15" s="1003"/>
      <c r="AS15" s="1003"/>
      <c r="AT15" s="813"/>
      <c r="AU15" s="994"/>
      <c r="AV15" s="1000"/>
      <c r="AW15" s="1003"/>
      <c r="AX15" s="1003"/>
      <c r="AY15" s="1003"/>
      <c r="AZ15" s="1003"/>
      <c r="BA15" s="1003"/>
      <c r="BB15" s="1003"/>
      <c r="BC15" s="813"/>
      <c r="BD15" s="997"/>
      <c r="BE15" s="1000"/>
      <c r="BF15" s="1003"/>
      <c r="BG15" s="1003"/>
      <c r="BH15" s="1003"/>
      <c r="BI15" s="1003"/>
      <c r="BJ15" s="1003"/>
      <c r="BK15" s="1003"/>
      <c r="BL15" s="813"/>
      <c r="BM15" s="988"/>
      <c r="BN15" s="1000"/>
      <c r="BO15" s="1003"/>
      <c r="BP15" s="1003"/>
      <c r="BQ15" s="1003"/>
      <c r="BR15" s="1003"/>
      <c r="BS15" s="1003"/>
      <c r="BT15" s="1003"/>
      <c r="BU15" s="253"/>
      <c r="BV15" s="254"/>
      <c r="BW15" s="254"/>
      <c r="BX15" s="254"/>
      <c r="BY15" s="254"/>
      <c r="BZ15" s="254"/>
      <c r="CA15" s="254"/>
      <c r="CB15" s="254"/>
      <c r="CC15" s="255"/>
    </row>
    <row r="16" spans="1:81" s="58" customFormat="1" ht="40.200000000000003" customHeight="1" x14ac:dyDescent="0.3">
      <c r="A16" s="34"/>
      <c r="B16" s="907"/>
      <c r="C16" s="1237"/>
      <c r="D16" s="1749"/>
      <c r="E16" s="1273"/>
      <c r="F16" s="1273"/>
      <c r="G16" s="1273"/>
      <c r="H16" s="1273"/>
      <c r="I16" s="1745"/>
      <c r="J16" s="813"/>
      <c r="K16" s="855"/>
      <c r="L16" s="858"/>
      <c r="M16" s="861"/>
      <c r="N16" s="837"/>
      <c r="O16" s="840"/>
      <c r="P16" s="864"/>
      <c r="Q16" s="867"/>
      <c r="R16" s="813"/>
      <c r="S16" s="39" t="s">
        <v>6348</v>
      </c>
      <c r="T16" s="236" t="s">
        <v>3822</v>
      </c>
      <c r="U16" s="236" t="s">
        <v>3826</v>
      </c>
      <c r="V16" s="236" t="s">
        <v>3830</v>
      </c>
      <c r="W16" s="39" t="s">
        <v>6349</v>
      </c>
      <c r="X16" s="31">
        <v>44946</v>
      </c>
      <c r="Y16" s="31">
        <v>45290</v>
      </c>
      <c r="Z16" s="31">
        <v>44946</v>
      </c>
      <c r="AA16" s="31">
        <v>45290</v>
      </c>
      <c r="AB16" s="813"/>
      <c r="AC16" s="828"/>
      <c r="AD16" s="1000"/>
      <c r="AE16" s="1000"/>
      <c r="AF16" s="1000"/>
      <c r="AG16" s="1000"/>
      <c r="AH16" s="1000"/>
      <c r="AI16" s="1000"/>
      <c r="AJ16" s="1000"/>
      <c r="AK16" s="813"/>
      <c r="AL16" s="991"/>
      <c r="AM16" s="1000"/>
      <c r="AN16" s="1003"/>
      <c r="AO16" s="1003"/>
      <c r="AP16" s="1003"/>
      <c r="AQ16" s="1003"/>
      <c r="AR16" s="1003"/>
      <c r="AS16" s="1003"/>
      <c r="AT16" s="813"/>
      <c r="AU16" s="994"/>
      <c r="AV16" s="1000"/>
      <c r="AW16" s="1003"/>
      <c r="AX16" s="1003"/>
      <c r="AY16" s="1003"/>
      <c r="AZ16" s="1003"/>
      <c r="BA16" s="1003"/>
      <c r="BB16" s="1003"/>
      <c r="BC16" s="813"/>
      <c r="BD16" s="997"/>
      <c r="BE16" s="1000"/>
      <c r="BF16" s="1003"/>
      <c r="BG16" s="1003"/>
      <c r="BH16" s="1003"/>
      <c r="BI16" s="1003"/>
      <c r="BJ16" s="1003"/>
      <c r="BK16" s="1003"/>
      <c r="BL16" s="813"/>
      <c r="BM16" s="988"/>
      <c r="BN16" s="1000"/>
      <c r="BO16" s="1003"/>
      <c r="BP16" s="1003"/>
      <c r="BQ16" s="1003"/>
      <c r="BR16" s="1003"/>
      <c r="BS16" s="1003"/>
      <c r="BT16" s="1003"/>
      <c r="BU16" s="253"/>
      <c r="BV16" s="254"/>
      <c r="BW16" s="254"/>
      <c r="BX16" s="254"/>
      <c r="BY16" s="254"/>
      <c r="BZ16" s="254"/>
      <c r="CA16" s="254"/>
      <c r="CB16" s="254"/>
      <c r="CC16" s="255"/>
    </row>
    <row r="17" spans="1:81" s="58" customFormat="1" ht="40.200000000000003" customHeight="1" x14ac:dyDescent="0.3">
      <c r="A17" s="34"/>
      <c r="B17" s="907"/>
      <c r="C17" s="1237"/>
      <c r="D17" s="1749"/>
      <c r="E17" s="1273"/>
      <c r="F17" s="1273"/>
      <c r="G17" s="1273"/>
      <c r="H17" s="1273"/>
      <c r="I17" s="1745"/>
      <c r="J17" s="813"/>
      <c r="K17" s="855"/>
      <c r="L17" s="858"/>
      <c r="M17" s="861"/>
      <c r="N17" s="837"/>
      <c r="O17" s="840"/>
      <c r="P17" s="864"/>
      <c r="Q17" s="867"/>
      <c r="R17" s="813"/>
      <c r="S17" s="39" t="s">
        <v>6350</v>
      </c>
      <c r="T17" s="236" t="s">
        <v>3822</v>
      </c>
      <c r="U17" s="236" t="s">
        <v>3826</v>
      </c>
      <c r="V17" s="236" t="s">
        <v>3830</v>
      </c>
      <c r="W17" s="39" t="s">
        <v>6343</v>
      </c>
      <c r="X17" s="31">
        <v>44946</v>
      </c>
      <c r="Y17" s="31">
        <v>45290</v>
      </c>
      <c r="Z17" s="31">
        <v>44946</v>
      </c>
      <c r="AA17" s="31">
        <v>45290</v>
      </c>
      <c r="AB17" s="813"/>
      <c r="AC17" s="828"/>
      <c r="AD17" s="1000"/>
      <c r="AE17" s="1000"/>
      <c r="AF17" s="1000"/>
      <c r="AG17" s="1000"/>
      <c r="AH17" s="1000"/>
      <c r="AI17" s="1000"/>
      <c r="AJ17" s="1000"/>
      <c r="AK17" s="813"/>
      <c r="AL17" s="991"/>
      <c r="AM17" s="1000"/>
      <c r="AN17" s="1003"/>
      <c r="AO17" s="1003"/>
      <c r="AP17" s="1003"/>
      <c r="AQ17" s="1003"/>
      <c r="AR17" s="1003"/>
      <c r="AS17" s="1003"/>
      <c r="AT17" s="813"/>
      <c r="AU17" s="994"/>
      <c r="AV17" s="1000"/>
      <c r="AW17" s="1003"/>
      <c r="AX17" s="1003"/>
      <c r="AY17" s="1003"/>
      <c r="AZ17" s="1003"/>
      <c r="BA17" s="1003"/>
      <c r="BB17" s="1003"/>
      <c r="BC17" s="813"/>
      <c r="BD17" s="997"/>
      <c r="BE17" s="1000"/>
      <c r="BF17" s="1003"/>
      <c r="BG17" s="1003"/>
      <c r="BH17" s="1003"/>
      <c r="BI17" s="1003"/>
      <c r="BJ17" s="1003"/>
      <c r="BK17" s="1003"/>
      <c r="BL17" s="813"/>
      <c r="BM17" s="988"/>
      <c r="BN17" s="1000"/>
      <c r="BO17" s="1003"/>
      <c r="BP17" s="1003"/>
      <c r="BQ17" s="1003"/>
      <c r="BR17" s="1003"/>
      <c r="BS17" s="1003"/>
      <c r="BT17" s="1003"/>
      <c r="BU17" s="253"/>
      <c r="BV17" s="254"/>
      <c r="BW17" s="254"/>
      <c r="BX17" s="254"/>
      <c r="BY17" s="254"/>
      <c r="BZ17" s="254"/>
      <c r="CA17" s="254"/>
      <c r="CB17" s="254"/>
      <c r="CC17" s="255"/>
    </row>
    <row r="18" spans="1:81" s="58" customFormat="1" ht="40.200000000000003" customHeight="1" thickBot="1" x14ac:dyDescent="0.35">
      <c r="A18" s="34"/>
      <c r="B18" s="907"/>
      <c r="C18" s="1237"/>
      <c r="D18" s="1749"/>
      <c r="E18" s="1273"/>
      <c r="F18" s="1273"/>
      <c r="G18" s="1273"/>
      <c r="H18" s="1273"/>
      <c r="I18" s="1745"/>
      <c r="J18" s="813"/>
      <c r="K18" s="855"/>
      <c r="L18" s="858"/>
      <c r="M18" s="861"/>
      <c r="N18" s="837"/>
      <c r="O18" s="840"/>
      <c r="P18" s="864"/>
      <c r="Q18" s="867"/>
      <c r="R18" s="813"/>
      <c r="S18" s="39" t="s">
        <v>6351</v>
      </c>
      <c r="T18" s="236" t="s">
        <v>3822</v>
      </c>
      <c r="U18" s="236" t="s">
        <v>3826</v>
      </c>
      <c r="V18" s="236" t="s">
        <v>3830</v>
      </c>
      <c r="W18" s="39" t="s">
        <v>6343</v>
      </c>
      <c r="X18" s="31">
        <v>44946</v>
      </c>
      <c r="Y18" s="31">
        <v>45290</v>
      </c>
      <c r="Z18" s="31">
        <v>44946</v>
      </c>
      <c r="AA18" s="31">
        <v>45290</v>
      </c>
      <c r="AB18" s="813"/>
      <c r="AC18" s="828"/>
      <c r="AD18" s="1001"/>
      <c r="AE18" s="1001"/>
      <c r="AF18" s="1001"/>
      <c r="AG18" s="1001"/>
      <c r="AH18" s="1001"/>
      <c r="AI18" s="1001"/>
      <c r="AJ18" s="1001"/>
      <c r="AK18" s="813"/>
      <c r="AL18" s="991"/>
      <c r="AM18" s="1001"/>
      <c r="AN18" s="1004"/>
      <c r="AO18" s="1004"/>
      <c r="AP18" s="1004"/>
      <c r="AQ18" s="1004"/>
      <c r="AR18" s="1004"/>
      <c r="AS18" s="1004"/>
      <c r="AT18" s="813"/>
      <c r="AU18" s="994"/>
      <c r="AV18" s="1001"/>
      <c r="AW18" s="1004"/>
      <c r="AX18" s="1004"/>
      <c r="AY18" s="1004"/>
      <c r="AZ18" s="1004"/>
      <c r="BA18" s="1004"/>
      <c r="BB18" s="1004"/>
      <c r="BC18" s="813"/>
      <c r="BD18" s="997"/>
      <c r="BE18" s="1001"/>
      <c r="BF18" s="1004"/>
      <c r="BG18" s="1004"/>
      <c r="BH18" s="1004"/>
      <c r="BI18" s="1004"/>
      <c r="BJ18" s="1004"/>
      <c r="BK18" s="1004"/>
      <c r="BL18" s="813"/>
      <c r="BM18" s="988"/>
      <c r="BN18" s="1001"/>
      <c r="BO18" s="1004"/>
      <c r="BP18" s="1004"/>
      <c r="BQ18" s="1004"/>
      <c r="BR18" s="1004"/>
      <c r="BS18" s="1004"/>
      <c r="BT18" s="1004"/>
      <c r="BU18" s="253"/>
      <c r="BV18" s="254"/>
      <c r="BW18" s="254"/>
      <c r="BX18" s="254"/>
      <c r="BY18" s="254"/>
      <c r="BZ18" s="254"/>
      <c r="CA18" s="254"/>
      <c r="CB18" s="254"/>
      <c r="CC18" s="255"/>
    </row>
    <row r="19" spans="1:81" s="58" customFormat="1" ht="40.200000000000003" customHeight="1" thickTop="1" x14ac:dyDescent="0.3">
      <c r="A19" s="34"/>
      <c r="B19" s="907"/>
      <c r="C19" s="1237"/>
      <c r="D19" s="1748" t="s">
        <v>6336</v>
      </c>
      <c r="E19" s="1272" t="s">
        <v>6337</v>
      </c>
      <c r="F19" s="1272">
        <v>4001002</v>
      </c>
      <c r="G19" s="1272" t="s">
        <v>6338</v>
      </c>
      <c r="H19" s="1272" t="s">
        <v>6339</v>
      </c>
      <c r="I19" s="1744">
        <v>2021004540203</v>
      </c>
      <c r="J19" s="812">
        <v>751</v>
      </c>
      <c r="K19" s="854" t="str">
        <f>+[20]Metas!K866</f>
        <v>Obras de urbanismo construidas o mejoradas para proyectos de vivienda en zonas urbana y rural con apoyo del Departamento</v>
      </c>
      <c r="L19" s="857">
        <v>1</v>
      </c>
      <c r="M19" s="860">
        <f>SUM(N19:Q19)</f>
        <v>1</v>
      </c>
      <c r="N19" s="836"/>
      <c r="O19" s="839"/>
      <c r="P19" s="863"/>
      <c r="Q19" s="866">
        <v>1</v>
      </c>
      <c r="R19" s="812">
        <f>+$J19</f>
        <v>751</v>
      </c>
      <c r="S19" s="231" t="s">
        <v>6352</v>
      </c>
      <c r="T19" s="235" t="s">
        <v>3822</v>
      </c>
      <c r="U19" s="235" t="s">
        <v>3826</v>
      </c>
      <c r="V19" s="235" t="s">
        <v>3830</v>
      </c>
      <c r="W19" s="231" t="s">
        <v>6353</v>
      </c>
      <c r="X19" s="256">
        <v>44946</v>
      </c>
      <c r="Y19" s="256">
        <v>45290</v>
      </c>
      <c r="Z19" s="256">
        <v>44946</v>
      </c>
      <c r="AA19" s="256">
        <v>45290</v>
      </c>
      <c r="AB19" s="812">
        <f>+$J19</f>
        <v>751</v>
      </c>
      <c r="AC19" s="827">
        <f>+L19</f>
        <v>1</v>
      </c>
      <c r="AD19" s="999">
        <f>+AM19+AV19+BE19+BN19</f>
        <v>8</v>
      </c>
      <c r="AE19" s="999">
        <f>+AN19+AW19+BF19+BO19</f>
        <v>8</v>
      </c>
      <c r="AF19" s="999">
        <f t="shared" ref="AF19:AJ19" si="1">+AO19+AX19+BG19+BP19</f>
        <v>0</v>
      </c>
      <c r="AG19" s="999">
        <f t="shared" si="1"/>
        <v>0</v>
      </c>
      <c r="AH19" s="999">
        <f t="shared" si="1"/>
        <v>0</v>
      </c>
      <c r="AI19" s="999">
        <f t="shared" si="1"/>
        <v>0</v>
      </c>
      <c r="AJ19" s="999">
        <f t="shared" si="1"/>
        <v>0</v>
      </c>
      <c r="AK19" s="812">
        <f>+$J19</f>
        <v>751</v>
      </c>
      <c r="AL19" s="990">
        <f>+N19</f>
        <v>0</v>
      </c>
      <c r="AM19" s="999">
        <f t="shared" ref="AM19:AM59" si="2">SUM(AN19:AS19)</f>
        <v>2</v>
      </c>
      <c r="AN19" s="1002">
        <v>2</v>
      </c>
      <c r="AO19" s="1002"/>
      <c r="AP19" s="1002"/>
      <c r="AQ19" s="1002"/>
      <c r="AR19" s="1002"/>
      <c r="AS19" s="1002"/>
      <c r="AT19" s="812">
        <f>+$J19</f>
        <v>751</v>
      </c>
      <c r="AU19" s="993">
        <f>+O19</f>
        <v>0</v>
      </c>
      <c r="AV19" s="999">
        <f t="shared" ref="AV19" si="3">SUM(AW19:BB19)</f>
        <v>2</v>
      </c>
      <c r="AW19" s="1002">
        <v>2</v>
      </c>
      <c r="AX19" s="1002"/>
      <c r="AY19" s="1002"/>
      <c r="AZ19" s="1002"/>
      <c r="BA19" s="1002"/>
      <c r="BB19" s="1002"/>
      <c r="BC19" s="812">
        <f>+$J19</f>
        <v>751</v>
      </c>
      <c r="BD19" s="996">
        <f>+P19</f>
        <v>0</v>
      </c>
      <c r="BE19" s="999">
        <f t="shared" ref="BE19" si="4">SUM(BF19:BK19)</f>
        <v>2</v>
      </c>
      <c r="BF19" s="1002">
        <v>2</v>
      </c>
      <c r="BG19" s="1002"/>
      <c r="BH19" s="1002"/>
      <c r="BI19" s="1002"/>
      <c r="BJ19" s="1002"/>
      <c r="BK19" s="1002"/>
      <c r="BL19" s="812">
        <f>+$J19</f>
        <v>751</v>
      </c>
      <c r="BM19" s="987">
        <f>+Q19</f>
        <v>1</v>
      </c>
      <c r="BN19" s="999">
        <f t="shared" ref="BN19" si="5">SUM(BO19:BT19)</f>
        <v>2</v>
      </c>
      <c r="BO19" s="1002">
        <v>2</v>
      </c>
      <c r="BP19" s="1002"/>
      <c r="BQ19" s="1002"/>
      <c r="BR19" s="1002"/>
      <c r="BS19" s="1002"/>
      <c r="BT19" s="1002"/>
      <c r="BU19" s="818"/>
      <c r="BV19" s="819"/>
      <c r="BW19" s="819"/>
      <c r="BX19" s="819"/>
      <c r="BY19" s="819"/>
      <c r="BZ19" s="819"/>
      <c r="CA19" s="819"/>
      <c r="CB19" s="819"/>
      <c r="CC19" s="820"/>
    </row>
    <row r="20" spans="1:81" s="58" customFormat="1" ht="40.200000000000003" customHeight="1" x14ac:dyDescent="0.3">
      <c r="A20" s="34"/>
      <c r="B20" s="907"/>
      <c r="C20" s="1237"/>
      <c r="D20" s="1749"/>
      <c r="E20" s="1273"/>
      <c r="F20" s="1273"/>
      <c r="G20" s="1273"/>
      <c r="H20" s="1273"/>
      <c r="I20" s="1745"/>
      <c r="J20" s="813"/>
      <c r="K20" s="855"/>
      <c r="L20" s="858"/>
      <c r="M20" s="861"/>
      <c r="N20" s="837"/>
      <c r="O20" s="840"/>
      <c r="P20" s="864"/>
      <c r="Q20" s="867"/>
      <c r="R20" s="813"/>
      <c r="S20" s="39" t="s">
        <v>6354</v>
      </c>
      <c r="T20" s="236" t="s">
        <v>3822</v>
      </c>
      <c r="U20" s="236" t="s">
        <v>3827</v>
      </c>
      <c r="V20" s="236" t="s">
        <v>3831</v>
      </c>
      <c r="W20" s="39" t="s">
        <v>6355</v>
      </c>
      <c r="X20" s="31">
        <v>44946</v>
      </c>
      <c r="Y20" s="31">
        <v>45290</v>
      </c>
      <c r="Z20" s="31">
        <v>44946</v>
      </c>
      <c r="AA20" s="31">
        <v>45290</v>
      </c>
      <c r="AB20" s="813"/>
      <c r="AC20" s="828"/>
      <c r="AD20" s="1000"/>
      <c r="AE20" s="1000"/>
      <c r="AF20" s="1000"/>
      <c r="AG20" s="1000"/>
      <c r="AH20" s="1000"/>
      <c r="AI20" s="1000"/>
      <c r="AJ20" s="1000"/>
      <c r="AK20" s="813"/>
      <c r="AL20" s="991"/>
      <c r="AM20" s="1000"/>
      <c r="AN20" s="1003"/>
      <c r="AO20" s="1003"/>
      <c r="AP20" s="1003"/>
      <c r="AQ20" s="1003"/>
      <c r="AR20" s="1003"/>
      <c r="AS20" s="1003"/>
      <c r="AT20" s="813"/>
      <c r="AU20" s="994"/>
      <c r="AV20" s="1000"/>
      <c r="AW20" s="1003"/>
      <c r="AX20" s="1003"/>
      <c r="AY20" s="1003"/>
      <c r="AZ20" s="1003"/>
      <c r="BA20" s="1003"/>
      <c r="BB20" s="1003"/>
      <c r="BC20" s="813"/>
      <c r="BD20" s="997"/>
      <c r="BE20" s="1000"/>
      <c r="BF20" s="1003"/>
      <c r="BG20" s="1003"/>
      <c r="BH20" s="1003"/>
      <c r="BI20" s="1003"/>
      <c r="BJ20" s="1003"/>
      <c r="BK20" s="1003"/>
      <c r="BL20" s="813"/>
      <c r="BM20" s="988"/>
      <c r="BN20" s="1000"/>
      <c r="BO20" s="1003"/>
      <c r="BP20" s="1003"/>
      <c r="BQ20" s="1003"/>
      <c r="BR20" s="1003"/>
      <c r="BS20" s="1003"/>
      <c r="BT20" s="1003"/>
      <c r="BU20" s="821"/>
      <c r="BV20" s="822"/>
      <c r="BW20" s="822"/>
      <c r="BX20" s="822"/>
      <c r="BY20" s="822"/>
      <c r="BZ20" s="822"/>
      <c r="CA20" s="822"/>
      <c r="CB20" s="822"/>
      <c r="CC20" s="823"/>
    </row>
    <row r="21" spans="1:81" s="58" customFormat="1" ht="40.200000000000003" customHeight="1" x14ac:dyDescent="0.3">
      <c r="A21" s="34"/>
      <c r="B21" s="907"/>
      <c r="C21" s="1237"/>
      <c r="D21" s="1749"/>
      <c r="E21" s="1273"/>
      <c r="F21" s="1273"/>
      <c r="G21" s="1273"/>
      <c r="H21" s="1273"/>
      <c r="I21" s="1745"/>
      <c r="J21" s="813"/>
      <c r="K21" s="855"/>
      <c r="L21" s="858"/>
      <c r="M21" s="861"/>
      <c r="N21" s="837"/>
      <c r="O21" s="840"/>
      <c r="P21" s="864"/>
      <c r="Q21" s="867"/>
      <c r="R21" s="813"/>
      <c r="S21" s="261"/>
      <c r="T21" s="236"/>
      <c r="U21" s="236"/>
      <c r="V21" s="236"/>
      <c r="W21" s="39"/>
      <c r="X21" s="31"/>
      <c r="Y21" s="31"/>
      <c r="Z21" s="31"/>
      <c r="AA21" s="31"/>
      <c r="AB21" s="813"/>
      <c r="AC21" s="828"/>
      <c r="AD21" s="1000"/>
      <c r="AE21" s="1000"/>
      <c r="AF21" s="1000"/>
      <c r="AG21" s="1000"/>
      <c r="AH21" s="1000"/>
      <c r="AI21" s="1000"/>
      <c r="AJ21" s="1000"/>
      <c r="AK21" s="813"/>
      <c r="AL21" s="991"/>
      <c r="AM21" s="1000"/>
      <c r="AN21" s="1003"/>
      <c r="AO21" s="1003"/>
      <c r="AP21" s="1003"/>
      <c r="AQ21" s="1003"/>
      <c r="AR21" s="1003"/>
      <c r="AS21" s="1003"/>
      <c r="AT21" s="813"/>
      <c r="AU21" s="994"/>
      <c r="AV21" s="1000"/>
      <c r="AW21" s="1003"/>
      <c r="AX21" s="1003"/>
      <c r="AY21" s="1003"/>
      <c r="AZ21" s="1003"/>
      <c r="BA21" s="1003"/>
      <c r="BB21" s="1003"/>
      <c r="BC21" s="813"/>
      <c r="BD21" s="997"/>
      <c r="BE21" s="1000"/>
      <c r="BF21" s="1003"/>
      <c r="BG21" s="1003"/>
      <c r="BH21" s="1003"/>
      <c r="BI21" s="1003"/>
      <c r="BJ21" s="1003"/>
      <c r="BK21" s="1003"/>
      <c r="BL21" s="813"/>
      <c r="BM21" s="988"/>
      <c r="BN21" s="1000"/>
      <c r="BO21" s="1003"/>
      <c r="BP21" s="1003"/>
      <c r="BQ21" s="1003"/>
      <c r="BR21" s="1003"/>
      <c r="BS21" s="1003"/>
      <c r="BT21" s="1003"/>
      <c r="BU21" s="821"/>
      <c r="BV21" s="822"/>
      <c r="BW21" s="822"/>
      <c r="BX21" s="822"/>
      <c r="BY21" s="822"/>
      <c r="BZ21" s="822"/>
      <c r="CA21" s="822"/>
      <c r="CB21" s="822"/>
      <c r="CC21" s="823"/>
    </row>
    <row r="22" spans="1:81" s="58" customFormat="1" ht="40.200000000000003" customHeight="1" thickBot="1" x14ac:dyDescent="0.35">
      <c r="A22" s="34"/>
      <c r="B22" s="907"/>
      <c r="C22" s="1237"/>
      <c r="D22" s="1752"/>
      <c r="E22" s="1274"/>
      <c r="F22" s="1274"/>
      <c r="G22" s="1274"/>
      <c r="H22" s="1274"/>
      <c r="I22" s="1751"/>
      <c r="J22" s="814"/>
      <c r="K22" s="856"/>
      <c r="L22" s="859"/>
      <c r="M22" s="862"/>
      <c r="N22" s="838"/>
      <c r="O22" s="841"/>
      <c r="P22" s="865"/>
      <c r="Q22" s="874"/>
      <c r="R22" s="814"/>
      <c r="S22" s="232"/>
      <c r="T22" s="237"/>
      <c r="U22" s="237"/>
      <c r="V22" s="237"/>
      <c r="W22" s="232"/>
      <c r="X22" s="260"/>
      <c r="Y22" s="260"/>
      <c r="Z22" s="260"/>
      <c r="AA22" s="260"/>
      <c r="AB22" s="814"/>
      <c r="AC22" s="829"/>
      <c r="AD22" s="1001"/>
      <c r="AE22" s="1001"/>
      <c r="AF22" s="1001"/>
      <c r="AG22" s="1001"/>
      <c r="AH22" s="1001"/>
      <c r="AI22" s="1001"/>
      <c r="AJ22" s="1001"/>
      <c r="AK22" s="814"/>
      <c r="AL22" s="992"/>
      <c r="AM22" s="1001"/>
      <c r="AN22" s="1004"/>
      <c r="AO22" s="1004"/>
      <c r="AP22" s="1004"/>
      <c r="AQ22" s="1004"/>
      <c r="AR22" s="1004"/>
      <c r="AS22" s="1004"/>
      <c r="AT22" s="814"/>
      <c r="AU22" s="995"/>
      <c r="AV22" s="1001"/>
      <c r="AW22" s="1004"/>
      <c r="AX22" s="1004"/>
      <c r="AY22" s="1004"/>
      <c r="AZ22" s="1004"/>
      <c r="BA22" s="1004"/>
      <c r="BB22" s="1004"/>
      <c r="BC22" s="814"/>
      <c r="BD22" s="998"/>
      <c r="BE22" s="1001"/>
      <c r="BF22" s="1004"/>
      <c r="BG22" s="1004"/>
      <c r="BH22" s="1004"/>
      <c r="BI22" s="1004"/>
      <c r="BJ22" s="1004"/>
      <c r="BK22" s="1004"/>
      <c r="BL22" s="814"/>
      <c r="BM22" s="989"/>
      <c r="BN22" s="1001"/>
      <c r="BO22" s="1004"/>
      <c r="BP22" s="1004"/>
      <c r="BQ22" s="1004"/>
      <c r="BR22" s="1004"/>
      <c r="BS22" s="1004"/>
      <c r="BT22" s="1004"/>
      <c r="BU22" s="824"/>
      <c r="BV22" s="825"/>
      <c r="BW22" s="825"/>
      <c r="BX22" s="825"/>
      <c r="BY22" s="825"/>
      <c r="BZ22" s="825"/>
      <c r="CA22" s="825"/>
      <c r="CB22" s="825"/>
      <c r="CC22" s="826"/>
    </row>
    <row r="23" spans="1:81" s="58" customFormat="1" ht="40.200000000000003" customHeight="1" thickTop="1" x14ac:dyDescent="0.3">
      <c r="A23" s="34"/>
      <c r="B23" s="907"/>
      <c r="C23" s="1237"/>
      <c r="D23" s="1748" t="s">
        <v>6336</v>
      </c>
      <c r="E23" s="1272" t="s">
        <v>6337</v>
      </c>
      <c r="F23" s="1272">
        <v>4001002</v>
      </c>
      <c r="G23" s="1272" t="s">
        <v>6338</v>
      </c>
      <c r="H23" s="1272" t="s">
        <v>6339</v>
      </c>
      <c r="I23" s="1744">
        <v>2021004540203</v>
      </c>
      <c r="J23" s="812">
        <v>752</v>
      </c>
      <c r="K23" s="854" t="str">
        <f>+[20]Metas!K867</f>
        <v>Predios adquiridos para el desarrollo de proyectos de vivienda</v>
      </c>
      <c r="L23" s="857">
        <v>1</v>
      </c>
      <c r="M23" s="860">
        <f>SUM(N23:Q23)</f>
        <v>1</v>
      </c>
      <c r="N23" s="836"/>
      <c r="O23" s="839"/>
      <c r="P23" s="863"/>
      <c r="Q23" s="866">
        <v>1</v>
      </c>
      <c r="R23" s="812">
        <f>+$J23</f>
        <v>752</v>
      </c>
      <c r="S23" s="231" t="s">
        <v>6356</v>
      </c>
      <c r="T23" s="235" t="s">
        <v>3822</v>
      </c>
      <c r="U23" s="235" t="s">
        <v>3826</v>
      </c>
      <c r="V23" s="235" t="s">
        <v>3830</v>
      </c>
      <c r="W23" s="231" t="s">
        <v>6343</v>
      </c>
      <c r="X23" s="256">
        <v>44946</v>
      </c>
      <c r="Y23" s="256">
        <v>45290</v>
      </c>
      <c r="Z23" s="256">
        <v>44946</v>
      </c>
      <c r="AA23" s="256">
        <v>45290</v>
      </c>
      <c r="AB23" s="812">
        <f>+$J23</f>
        <v>752</v>
      </c>
      <c r="AC23" s="827">
        <f>+L23</f>
        <v>1</v>
      </c>
      <c r="AD23" s="999">
        <f t="shared" ref="AD23:AJ38" si="6">+AM23+AV23+BE23+BN23</f>
        <v>0</v>
      </c>
      <c r="AE23" s="999">
        <f>+AN23+AW23+BF23+BO23</f>
        <v>0</v>
      </c>
      <c r="AF23" s="999">
        <f t="shared" ref="AF23:AJ23" si="7">+AO23+AX23+BG23+BP23</f>
        <v>0</v>
      </c>
      <c r="AG23" s="999">
        <f t="shared" si="7"/>
        <v>0</v>
      </c>
      <c r="AH23" s="999">
        <f t="shared" si="7"/>
        <v>0</v>
      </c>
      <c r="AI23" s="999">
        <f t="shared" si="7"/>
        <v>0</v>
      </c>
      <c r="AJ23" s="999">
        <f t="shared" si="7"/>
        <v>0</v>
      </c>
      <c r="AK23" s="812">
        <f>+$J23</f>
        <v>752</v>
      </c>
      <c r="AL23" s="990">
        <f>+N23</f>
        <v>0</v>
      </c>
      <c r="AM23" s="999">
        <f t="shared" si="2"/>
        <v>0</v>
      </c>
      <c r="AN23" s="1002">
        <v>0</v>
      </c>
      <c r="AO23" s="1002"/>
      <c r="AP23" s="1002"/>
      <c r="AQ23" s="1002"/>
      <c r="AR23" s="1002"/>
      <c r="AS23" s="1002"/>
      <c r="AT23" s="812">
        <f>+$J23</f>
        <v>752</v>
      </c>
      <c r="AU23" s="993">
        <f>+O23</f>
        <v>0</v>
      </c>
      <c r="AV23" s="999">
        <f t="shared" ref="AV23" si="8">SUM(AW23:BB23)</f>
        <v>0</v>
      </c>
      <c r="AW23" s="1002">
        <v>0</v>
      </c>
      <c r="AX23" s="1002"/>
      <c r="AY23" s="1002"/>
      <c r="AZ23" s="1002"/>
      <c r="BA23" s="1002"/>
      <c r="BB23" s="1002"/>
      <c r="BC23" s="812">
        <f>+$J23</f>
        <v>752</v>
      </c>
      <c r="BD23" s="54">
        <f>+P23</f>
        <v>0</v>
      </c>
      <c r="BE23" s="999">
        <f t="shared" ref="BE23" si="9">SUM(BF23:BK23)</f>
        <v>0</v>
      </c>
      <c r="BF23" s="1002">
        <v>0</v>
      </c>
      <c r="BG23" s="1002"/>
      <c r="BH23" s="1002"/>
      <c r="BI23" s="1002"/>
      <c r="BJ23" s="1002"/>
      <c r="BK23" s="1002"/>
      <c r="BL23" s="812">
        <f>+$J23</f>
        <v>752</v>
      </c>
      <c r="BM23" s="41">
        <f>+Q23</f>
        <v>1</v>
      </c>
      <c r="BN23" s="999">
        <f t="shared" ref="BN23" si="10">SUM(BO23:BT23)</f>
        <v>0</v>
      </c>
      <c r="BO23" s="1002">
        <v>0</v>
      </c>
      <c r="BP23" s="1002"/>
      <c r="BQ23" s="1002"/>
      <c r="BR23" s="1002"/>
      <c r="BS23" s="1002"/>
      <c r="BT23" s="1002"/>
      <c r="BU23" s="818"/>
      <c r="BV23" s="819"/>
      <c r="BW23" s="819"/>
      <c r="BX23" s="819"/>
      <c r="BY23" s="819"/>
      <c r="BZ23" s="819"/>
      <c r="CA23" s="819"/>
      <c r="CB23" s="819"/>
      <c r="CC23" s="820"/>
    </row>
    <row r="24" spans="1:81" s="58" customFormat="1" ht="40.200000000000003" customHeight="1" x14ac:dyDescent="0.3">
      <c r="A24" s="34"/>
      <c r="B24" s="907"/>
      <c r="C24" s="1237"/>
      <c r="D24" s="1749"/>
      <c r="E24" s="1273"/>
      <c r="F24" s="1273"/>
      <c r="G24" s="1273"/>
      <c r="H24" s="1273"/>
      <c r="I24" s="1745"/>
      <c r="J24" s="813"/>
      <c r="K24" s="855"/>
      <c r="L24" s="858"/>
      <c r="M24" s="861"/>
      <c r="N24" s="837"/>
      <c r="O24" s="840"/>
      <c r="P24" s="864"/>
      <c r="Q24" s="867"/>
      <c r="R24" s="813"/>
      <c r="S24" s="39" t="s">
        <v>6357</v>
      </c>
      <c r="T24" s="236" t="s">
        <v>3822</v>
      </c>
      <c r="U24" s="236" t="s">
        <v>3826</v>
      </c>
      <c r="V24" s="236" t="s">
        <v>3830</v>
      </c>
      <c r="W24" s="39" t="s">
        <v>6358</v>
      </c>
      <c r="X24" s="31">
        <v>44946</v>
      </c>
      <c r="Y24" s="31">
        <v>45290</v>
      </c>
      <c r="Z24" s="31">
        <v>44946</v>
      </c>
      <c r="AA24" s="31">
        <v>45290</v>
      </c>
      <c r="AB24" s="813"/>
      <c r="AC24" s="828"/>
      <c r="AD24" s="1000"/>
      <c r="AE24" s="1000"/>
      <c r="AF24" s="1000"/>
      <c r="AG24" s="1000"/>
      <c r="AH24" s="1000"/>
      <c r="AI24" s="1000"/>
      <c r="AJ24" s="1000"/>
      <c r="AK24" s="813"/>
      <c r="AL24" s="991"/>
      <c r="AM24" s="1000"/>
      <c r="AN24" s="1003"/>
      <c r="AO24" s="1003"/>
      <c r="AP24" s="1003"/>
      <c r="AQ24" s="1003"/>
      <c r="AR24" s="1003"/>
      <c r="AS24" s="1003"/>
      <c r="AT24" s="813"/>
      <c r="AU24" s="994"/>
      <c r="AV24" s="1000"/>
      <c r="AW24" s="1003"/>
      <c r="AX24" s="1003"/>
      <c r="AY24" s="1003"/>
      <c r="AZ24" s="1003"/>
      <c r="BA24" s="1003"/>
      <c r="BB24" s="1003"/>
      <c r="BC24" s="813"/>
      <c r="BD24" s="425"/>
      <c r="BE24" s="1000"/>
      <c r="BF24" s="1003"/>
      <c r="BG24" s="1003"/>
      <c r="BH24" s="1003"/>
      <c r="BI24" s="1003"/>
      <c r="BJ24" s="1003"/>
      <c r="BK24" s="1003"/>
      <c r="BL24" s="813"/>
      <c r="BM24" s="426"/>
      <c r="BN24" s="1000"/>
      <c r="BO24" s="1003"/>
      <c r="BP24" s="1003"/>
      <c r="BQ24" s="1003"/>
      <c r="BR24" s="1003"/>
      <c r="BS24" s="1003"/>
      <c r="BT24" s="1003"/>
      <c r="BU24" s="821"/>
      <c r="BV24" s="822"/>
      <c r="BW24" s="822"/>
      <c r="BX24" s="822"/>
      <c r="BY24" s="822"/>
      <c r="BZ24" s="822"/>
      <c r="CA24" s="822"/>
      <c r="CB24" s="822"/>
      <c r="CC24" s="823"/>
    </row>
    <row r="25" spans="1:81" s="58" customFormat="1" ht="40.200000000000003" customHeight="1" x14ac:dyDescent="0.3">
      <c r="A25" s="34"/>
      <c r="B25" s="907"/>
      <c r="C25" s="1237"/>
      <c r="D25" s="1749"/>
      <c r="E25" s="1273"/>
      <c r="F25" s="1273"/>
      <c r="G25" s="1273"/>
      <c r="H25" s="1273"/>
      <c r="I25" s="1745"/>
      <c r="J25" s="813"/>
      <c r="K25" s="855"/>
      <c r="L25" s="858"/>
      <c r="M25" s="861"/>
      <c r="N25" s="837"/>
      <c r="O25" s="840"/>
      <c r="P25" s="864"/>
      <c r="Q25" s="867"/>
      <c r="R25" s="813"/>
      <c r="S25" s="39"/>
      <c r="T25" s="236"/>
      <c r="U25" s="236"/>
      <c r="V25" s="236"/>
      <c r="W25" s="39"/>
      <c r="X25" s="31"/>
      <c r="Y25" s="31"/>
      <c r="Z25" s="31"/>
      <c r="AA25" s="31"/>
      <c r="AB25" s="813"/>
      <c r="AC25" s="828"/>
      <c r="AD25" s="1000"/>
      <c r="AE25" s="1000"/>
      <c r="AF25" s="1000"/>
      <c r="AG25" s="1000"/>
      <c r="AH25" s="1000"/>
      <c r="AI25" s="1000"/>
      <c r="AJ25" s="1000"/>
      <c r="AK25" s="813"/>
      <c r="AL25" s="991"/>
      <c r="AM25" s="1000"/>
      <c r="AN25" s="1003"/>
      <c r="AO25" s="1003"/>
      <c r="AP25" s="1003"/>
      <c r="AQ25" s="1003"/>
      <c r="AR25" s="1003"/>
      <c r="AS25" s="1003"/>
      <c r="AT25" s="813"/>
      <c r="AU25" s="994"/>
      <c r="AV25" s="1000"/>
      <c r="AW25" s="1003"/>
      <c r="AX25" s="1003"/>
      <c r="AY25" s="1003"/>
      <c r="AZ25" s="1003"/>
      <c r="BA25" s="1003"/>
      <c r="BB25" s="1003"/>
      <c r="BC25" s="813"/>
      <c r="BD25" s="425"/>
      <c r="BE25" s="1000"/>
      <c r="BF25" s="1003"/>
      <c r="BG25" s="1003"/>
      <c r="BH25" s="1003"/>
      <c r="BI25" s="1003"/>
      <c r="BJ25" s="1003"/>
      <c r="BK25" s="1003"/>
      <c r="BL25" s="813"/>
      <c r="BM25" s="426"/>
      <c r="BN25" s="1000"/>
      <c r="BO25" s="1003"/>
      <c r="BP25" s="1003"/>
      <c r="BQ25" s="1003"/>
      <c r="BR25" s="1003"/>
      <c r="BS25" s="1003"/>
      <c r="BT25" s="1003"/>
      <c r="BU25" s="821"/>
      <c r="BV25" s="822"/>
      <c r="BW25" s="822"/>
      <c r="BX25" s="822"/>
      <c r="BY25" s="822"/>
      <c r="BZ25" s="822"/>
      <c r="CA25" s="822"/>
      <c r="CB25" s="822"/>
      <c r="CC25" s="823"/>
    </row>
    <row r="26" spans="1:81" s="58" customFormat="1" ht="40.200000000000003" customHeight="1" thickBot="1" x14ac:dyDescent="0.35">
      <c r="A26" s="34"/>
      <c r="B26" s="907"/>
      <c r="C26" s="1238"/>
      <c r="D26" s="1752"/>
      <c r="E26" s="1274"/>
      <c r="F26" s="1274"/>
      <c r="G26" s="1274"/>
      <c r="H26" s="1274"/>
      <c r="I26" s="1751"/>
      <c r="J26" s="814"/>
      <c r="K26" s="856"/>
      <c r="L26" s="859"/>
      <c r="M26" s="862"/>
      <c r="N26" s="838"/>
      <c r="O26" s="841"/>
      <c r="P26" s="865"/>
      <c r="Q26" s="874"/>
      <c r="R26" s="814"/>
      <c r="S26" s="232"/>
      <c r="T26" s="237"/>
      <c r="U26" s="237"/>
      <c r="V26" s="237"/>
      <c r="W26" s="232"/>
      <c r="X26" s="260"/>
      <c r="Y26" s="260"/>
      <c r="Z26" s="260"/>
      <c r="AA26" s="260"/>
      <c r="AB26" s="814"/>
      <c r="AC26" s="829"/>
      <c r="AD26" s="1001"/>
      <c r="AE26" s="1001"/>
      <c r="AF26" s="1001"/>
      <c r="AG26" s="1001"/>
      <c r="AH26" s="1001"/>
      <c r="AI26" s="1001"/>
      <c r="AJ26" s="1001"/>
      <c r="AK26" s="814"/>
      <c r="AL26" s="992"/>
      <c r="AM26" s="1001"/>
      <c r="AN26" s="1004"/>
      <c r="AO26" s="1004"/>
      <c r="AP26" s="1004"/>
      <c r="AQ26" s="1004"/>
      <c r="AR26" s="1004"/>
      <c r="AS26" s="1004"/>
      <c r="AT26" s="814"/>
      <c r="AU26" s="995"/>
      <c r="AV26" s="1001"/>
      <c r="AW26" s="1004"/>
      <c r="AX26" s="1004"/>
      <c r="AY26" s="1004"/>
      <c r="AZ26" s="1004"/>
      <c r="BA26" s="1004"/>
      <c r="BB26" s="1004"/>
      <c r="BC26" s="814"/>
      <c r="BD26" s="56"/>
      <c r="BE26" s="1001"/>
      <c r="BF26" s="1004"/>
      <c r="BG26" s="1004"/>
      <c r="BH26" s="1004"/>
      <c r="BI26" s="1004"/>
      <c r="BJ26" s="1004"/>
      <c r="BK26" s="1004"/>
      <c r="BL26" s="814"/>
      <c r="BM26" s="43"/>
      <c r="BN26" s="1001"/>
      <c r="BO26" s="1004"/>
      <c r="BP26" s="1004"/>
      <c r="BQ26" s="1004"/>
      <c r="BR26" s="1004"/>
      <c r="BS26" s="1004"/>
      <c r="BT26" s="1004"/>
      <c r="BU26" s="824"/>
      <c r="BV26" s="825"/>
      <c r="BW26" s="825"/>
      <c r="BX26" s="825"/>
      <c r="BY26" s="825"/>
      <c r="BZ26" s="825"/>
      <c r="CA26" s="825"/>
      <c r="CB26" s="825"/>
      <c r="CC26" s="826"/>
    </row>
    <row r="27" spans="1:81" s="58" customFormat="1" ht="40.200000000000003" customHeight="1" thickTop="1" x14ac:dyDescent="0.3">
      <c r="A27" s="34"/>
      <c r="B27" s="907"/>
      <c r="C27" s="868" t="s">
        <v>1193</v>
      </c>
      <c r="D27" s="1748" t="s">
        <v>6336</v>
      </c>
      <c r="E27" s="1272" t="s">
        <v>6337</v>
      </c>
      <c r="F27" s="1272">
        <v>4001002</v>
      </c>
      <c r="G27" s="1272" t="s">
        <v>6338</v>
      </c>
      <c r="H27" s="1272" t="s">
        <v>6339</v>
      </c>
      <c r="I27" s="1744">
        <v>2021004540203</v>
      </c>
      <c r="J27" s="812">
        <v>753</v>
      </c>
      <c r="K27" s="854" t="str">
        <f>+[20]Metas!K868</f>
        <v>Municipios con implementación de Políticas públicas acordes con el ordenamiento del territorio</v>
      </c>
      <c r="L27" s="857">
        <v>1</v>
      </c>
      <c r="M27" s="860">
        <f>SUM(N27:Q27)</f>
        <v>1</v>
      </c>
      <c r="N27" s="836"/>
      <c r="O27" s="839"/>
      <c r="P27" s="863"/>
      <c r="Q27" s="866">
        <v>1</v>
      </c>
      <c r="R27" s="812">
        <f>+$J27</f>
        <v>753</v>
      </c>
      <c r="S27" s="231" t="s">
        <v>6359</v>
      </c>
      <c r="T27" s="235" t="s">
        <v>3822</v>
      </c>
      <c r="U27" s="235" t="s">
        <v>3826</v>
      </c>
      <c r="V27" s="235" t="s">
        <v>3830</v>
      </c>
      <c r="W27" s="231" t="s">
        <v>6343</v>
      </c>
      <c r="X27" s="256">
        <v>44946</v>
      </c>
      <c r="Y27" s="256">
        <v>45290</v>
      </c>
      <c r="Z27" s="256">
        <v>44946</v>
      </c>
      <c r="AA27" s="256">
        <v>45290</v>
      </c>
      <c r="AB27" s="812">
        <f t="shared" ref="AB27" si="11">+$J27</f>
        <v>753</v>
      </c>
      <c r="AC27" s="827">
        <f>+L27</f>
        <v>1</v>
      </c>
      <c r="AD27" s="999">
        <f t="shared" si="6"/>
        <v>73</v>
      </c>
      <c r="AE27" s="999">
        <f>+AN27+AW27+BF27+BO27</f>
        <v>73</v>
      </c>
      <c r="AF27" s="999">
        <f t="shared" ref="AF27:AJ27" si="12">+AO27+AX27+BG27+BP27</f>
        <v>0</v>
      </c>
      <c r="AG27" s="999">
        <f t="shared" si="12"/>
        <v>0</v>
      </c>
      <c r="AH27" s="999">
        <f t="shared" si="12"/>
        <v>0</v>
      </c>
      <c r="AI27" s="999">
        <f t="shared" si="12"/>
        <v>0</v>
      </c>
      <c r="AJ27" s="999">
        <f t="shared" si="12"/>
        <v>0</v>
      </c>
      <c r="AK27" s="812">
        <f t="shared" ref="AK27" si="13">+$J27</f>
        <v>753</v>
      </c>
      <c r="AL27" s="990">
        <f>+N27</f>
        <v>0</v>
      </c>
      <c r="AM27" s="999">
        <f t="shared" si="2"/>
        <v>20</v>
      </c>
      <c r="AN27" s="1002">
        <v>20</v>
      </c>
      <c r="AO27" s="1002"/>
      <c r="AP27" s="1002"/>
      <c r="AQ27" s="1002"/>
      <c r="AR27" s="1002"/>
      <c r="AS27" s="1002"/>
      <c r="AT27" s="812">
        <f t="shared" ref="AT27" si="14">+$J27</f>
        <v>753</v>
      </c>
      <c r="AU27" s="993">
        <f>+O27</f>
        <v>0</v>
      </c>
      <c r="AV27" s="999">
        <f t="shared" ref="AV27" si="15">SUM(AW27:BB27)</f>
        <v>20</v>
      </c>
      <c r="AW27" s="1002">
        <v>20</v>
      </c>
      <c r="AX27" s="1002"/>
      <c r="AY27" s="1002"/>
      <c r="AZ27" s="1002"/>
      <c r="BA27" s="1002"/>
      <c r="BB27" s="1002"/>
      <c r="BC27" s="812">
        <f t="shared" ref="BC27" si="16">+$J27</f>
        <v>753</v>
      </c>
      <c r="BD27" s="54">
        <f>+P27</f>
        <v>0</v>
      </c>
      <c r="BE27" s="999">
        <f t="shared" ref="BE27" si="17">SUM(BF27:BK27)</f>
        <v>20</v>
      </c>
      <c r="BF27" s="1002">
        <v>20</v>
      </c>
      <c r="BG27" s="1002"/>
      <c r="BH27" s="1002"/>
      <c r="BI27" s="1002"/>
      <c r="BJ27" s="1002"/>
      <c r="BK27" s="1002"/>
      <c r="BL27" s="812">
        <f t="shared" ref="BL27" si="18">+$J27</f>
        <v>753</v>
      </c>
      <c r="BM27" s="41">
        <f>+Q27</f>
        <v>1</v>
      </c>
      <c r="BN27" s="999">
        <f t="shared" ref="BN27" si="19">SUM(BO27:BT27)</f>
        <v>13</v>
      </c>
      <c r="BO27" s="1002">
        <v>13</v>
      </c>
      <c r="BP27" s="1002"/>
      <c r="BQ27" s="1002"/>
      <c r="BR27" s="1002"/>
      <c r="BS27" s="1002"/>
      <c r="BT27" s="1002"/>
      <c r="BU27" s="818"/>
      <c r="BV27" s="819"/>
      <c r="BW27" s="819"/>
      <c r="BX27" s="819"/>
      <c r="BY27" s="819"/>
      <c r="BZ27" s="819"/>
      <c r="CA27" s="819"/>
      <c r="CB27" s="819"/>
      <c r="CC27" s="820"/>
    </row>
    <row r="28" spans="1:81" s="58" customFormat="1" ht="40.200000000000003" customHeight="1" x14ac:dyDescent="0.3">
      <c r="A28" s="34"/>
      <c r="B28" s="907"/>
      <c r="C28" s="869"/>
      <c r="D28" s="1749"/>
      <c r="E28" s="1273"/>
      <c r="F28" s="1273"/>
      <c r="G28" s="1273"/>
      <c r="H28" s="1273"/>
      <c r="I28" s="1745"/>
      <c r="J28" s="813"/>
      <c r="K28" s="855"/>
      <c r="L28" s="858"/>
      <c r="M28" s="861"/>
      <c r="N28" s="837"/>
      <c r="O28" s="840"/>
      <c r="P28" s="864"/>
      <c r="Q28" s="867"/>
      <c r="R28" s="813"/>
      <c r="S28" s="39" t="s">
        <v>6360</v>
      </c>
      <c r="T28" s="236" t="s">
        <v>3822</v>
      </c>
      <c r="U28" s="236" t="s">
        <v>3826</v>
      </c>
      <c r="V28" s="236" t="s">
        <v>3830</v>
      </c>
      <c r="W28" s="39" t="s">
        <v>6358</v>
      </c>
      <c r="X28" s="31">
        <v>44946</v>
      </c>
      <c r="Y28" s="31">
        <v>45290</v>
      </c>
      <c r="Z28" s="31">
        <v>44946</v>
      </c>
      <c r="AA28" s="31">
        <v>45290</v>
      </c>
      <c r="AB28" s="813"/>
      <c r="AC28" s="828"/>
      <c r="AD28" s="1000"/>
      <c r="AE28" s="1000"/>
      <c r="AF28" s="1000"/>
      <c r="AG28" s="1000"/>
      <c r="AH28" s="1000"/>
      <c r="AI28" s="1000"/>
      <c r="AJ28" s="1000"/>
      <c r="AK28" s="813"/>
      <c r="AL28" s="991"/>
      <c r="AM28" s="1000"/>
      <c r="AN28" s="1003"/>
      <c r="AO28" s="1003"/>
      <c r="AP28" s="1003"/>
      <c r="AQ28" s="1003"/>
      <c r="AR28" s="1003"/>
      <c r="AS28" s="1003"/>
      <c r="AT28" s="813"/>
      <c r="AU28" s="994"/>
      <c r="AV28" s="1000"/>
      <c r="AW28" s="1003"/>
      <c r="AX28" s="1003"/>
      <c r="AY28" s="1003"/>
      <c r="AZ28" s="1003"/>
      <c r="BA28" s="1003"/>
      <c r="BB28" s="1003"/>
      <c r="BC28" s="813"/>
      <c r="BD28" s="425"/>
      <c r="BE28" s="1000"/>
      <c r="BF28" s="1003"/>
      <c r="BG28" s="1003"/>
      <c r="BH28" s="1003"/>
      <c r="BI28" s="1003"/>
      <c r="BJ28" s="1003"/>
      <c r="BK28" s="1003"/>
      <c r="BL28" s="813"/>
      <c r="BM28" s="426"/>
      <c r="BN28" s="1000"/>
      <c r="BO28" s="1003"/>
      <c r="BP28" s="1003"/>
      <c r="BQ28" s="1003"/>
      <c r="BR28" s="1003"/>
      <c r="BS28" s="1003"/>
      <c r="BT28" s="1003"/>
      <c r="BU28" s="821"/>
      <c r="BV28" s="822"/>
      <c r="BW28" s="822"/>
      <c r="BX28" s="822"/>
      <c r="BY28" s="822"/>
      <c r="BZ28" s="822"/>
      <c r="CA28" s="822"/>
      <c r="CB28" s="822"/>
      <c r="CC28" s="823"/>
    </row>
    <row r="29" spans="1:81" s="58" customFormat="1" ht="40.200000000000003" customHeight="1" x14ac:dyDescent="0.3">
      <c r="A29" s="34"/>
      <c r="B29" s="907"/>
      <c r="C29" s="869"/>
      <c r="D29" s="1749"/>
      <c r="E29" s="1273"/>
      <c r="F29" s="1273"/>
      <c r="G29" s="1273"/>
      <c r="H29" s="1273"/>
      <c r="I29" s="1745"/>
      <c r="J29" s="813"/>
      <c r="K29" s="855"/>
      <c r="L29" s="858"/>
      <c r="M29" s="861"/>
      <c r="N29" s="837"/>
      <c r="O29" s="840"/>
      <c r="P29" s="864"/>
      <c r="Q29" s="867"/>
      <c r="R29" s="813"/>
      <c r="S29" s="39"/>
      <c r="T29" s="236"/>
      <c r="U29" s="236"/>
      <c r="V29" s="236"/>
      <c r="W29" s="39"/>
      <c r="X29" s="31"/>
      <c r="Y29" s="31"/>
      <c r="Z29" s="31"/>
      <c r="AA29" s="31"/>
      <c r="AB29" s="813"/>
      <c r="AC29" s="828"/>
      <c r="AD29" s="1000"/>
      <c r="AE29" s="1000"/>
      <c r="AF29" s="1000"/>
      <c r="AG29" s="1000"/>
      <c r="AH29" s="1000"/>
      <c r="AI29" s="1000"/>
      <c r="AJ29" s="1000"/>
      <c r="AK29" s="813"/>
      <c r="AL29" s="991"/>
      <c r="AM29" s="1000"/>
      <c r="AN29" s="1003"/>
      <c r="AO29" s="1003"/>
      <c r="AP29" s="1003"/>
      <c r="AQ29" s="1003"/>
      <c r="AR29" s="1003"/>
      <c r="AS29" s="1003"/>
      <c r="AT29" s="813"/>
      <c r="AU29" s="994"/>
      <c r="AV29" s="1000"/>
      <c r="AW29" s="1003"/>
      <c r="AX29" s="1003"/>
      <c r="AY29" s="1003"/>
      <c r="AZ29" s="1003"/>
      <c r="BA29" s="1003"/>
      <c r="BB29" s="1003"/>
      <c r="BC29" s="813"/>
      <c r="BD29" s="425"/>
      <c r="BE29" s="1000"/>
      <c r="BF29" s="1003"/>
      <c r="BG29" s="1003"/>
      <c r="BH29" s="1003"/>
      <c r="BI29" s="1003"/>
      <c r="BJ29" s="1003"/>
      <c r="BK29" s="1003"/>
      <c r="BL29" s="813"/>
      <c r="BM29" s="426"/>
      <c r="BN29" s="1000"/>
      <c r="BO29" s="1003"/>
      <c r="BP29" s="1003"/>
      <c r="BQ29" s="1003"/>
      <c r="BR29" s="1003"/>
      <c r="BS29" s="1003"/>
      <c r="BT29" s="1003"/>
      <c r="BU29" s="821"/>
      <c r="BV29" s="822"/>
      <c r="BW29" s="822"/>
      <c r="BX29" s="822"/>
      <c r="BY29" s="822"/>
      <c r="BZ29" s="822"/>
      <c r="CA29" s="822"/>
      <c r="CB29" s="822"/>
      <c r="CC29" s="823"/>
    </row>
    <row r="30" spans="1:81" s="58" customFormat="1" ht="40.200000000000003" customHeight="1" thickBot="1" x14ac:dyDescent="0.35">
      <c r="A30" s="34"/>
      <c r="B30" s="908"/>
      <c r="C30" s="870"/>
      <c r="D30" s="1752"/>
      <c r="E30" s="1274"/>
      <c r="F30" s="1274"/>
      <c r="G30" s="1274"/>
      <c r="H30" s="1274"/>
      <c r="I30" s="1751"/>
      <c r="J30" s="814"/>
      <c r="K30" s="856"/>
      <c r="L30" s="859"/>
      <c r="M30" s="862"/>
      <c r="N30" s="838"/>
      <c r="O30" s="841"/>
      <c r="P30" s="865"/>
      <c r="Q30" s="874"/>
      <c r="R30" s="814"/>
      <c r="S30" s="232"/>
      <c r="T30" s="237"/>
      <c r="U30" s="237"/>
      <c r="V30" s="237"/>
      <c r="W30" s="232"/>
      <c r="X30" s="260"/>
      <c r="Y30" s="260"/>
      <c r="Z30" s="260"/>
      <c r="AA30" s="260"/>
      <c r="AB30" s="814"/>
      <c r="AC30" s="829"/>
      <c r="AD30" s="1001"/>
      <c r="AE30" s="1001"/>
      <c r="AF30" s="1001"/>
      <c r="AG30" s="1001"/>
      <c r="AH30" s="1001"/>
      <c r="AI30" s="1001"/>
      <c r="AJ30" s="1001"/>
      <c r="AK30" s="814"/>
      <c r="AL30" s="992"/>
      <c r="AM30" s="1001"/>
      <c r="AN30" s="1004"/>
      <c r="AO30" s="1004"/>
      <c r="AP30" s="1004"/>
      <c r="AQ30" s="1004"/>
      <c r="AR30" s="1004"/>
      <c r="AS30" s="1004"/>
      <c r="AT30" s="814"/>
      <c r="AU30" s="995"/>
      <c r="AV30" s="1001"/>
      <c r="AW30" s="1004"/>
      <c r="AX30" s="1004"/>
      <c r="AY30" s="1004"/>
      <c r="AZ30" s="1004"/>
      <c r="BA30" s="1004"/>
      <c r="BB30" s="1004"/>
      <c r="BC30" s="814"/>
      <c r="BD30" s="56"/>
      <c r="BE30" s="1001"/>
      <c r="BF30" s="1004"/>
      <c r="BG30" s="1004"/>
      <c r="BH30" s="1004"/>
      <c r="BI30" s="1004"/>
      <c r="BJ30" s="1004"/>
      <c r="BK30" s="1004"/>
      <c r="BL30" s="814"/>
      <c r="BM30" s="43"/>
      <c r="BN30" s="1001"/>
      <c r="BO30" s="1004"/>
      <c r="BP30" s="1004"/>
      <c r="BQ30" s="1004"/>
      <c r="BR30" s="1004"/>
      <c r="BS30" s="1004"/>
      <c r="BT30" s="1004"/>
      <c r="BU30" s="824"/>
      <c r="BV30" s="825"/>
      <c r="BW30" s="825"/>
      <c r="BX30" s="825"/>
      <c r="BY30" s="825"/>
      <c r="BZ30" s="825"/>
      <c r="CA30" s="825"/>
      <c r="CB30" s="825"/>
      <c r="CC30" s="826"/>
    </row>
    <row r="31" spans="1:81" s="58" customFormat="1" ht="40.200000000000003" customHeight="1" thickTop="1" x14ac:dyDescent="0.3">
      <c r="A31" s="34"/>
      <c r="B31" s="906" t="s">
        <v>1195</v>
      </c>
      <c r="C31" s="868" t="s">
        <v>1198</v>
      </c>
      <c r="D31" s="1748" t="s">
        <v>6336</v>
      </c>
      <c r="E31" s="1272" t="s">
        <v>6337</v>
      </c>
      <c r="F31" s="1272">
        <v>4001002</v>
      </c>
      <c r="G31" s="1272" t="s">
        <v>6338</v>
      </c>
      <c r="H31" s="1272" t="s">
        <v>6339</v>
      </c>
      <c r="I31" s="1744">
        <v>2021004540203</v>
      </c>
      <c r="J31" s="812">
        <v>754</v>
      </c>
      <c r="K31" s="854" t="str">
        <f>+[20]Metas!K870</f>
        <v>Mejoramientos de vivienda en la zona urbana y/o rural realizados</v>
      </c>
      <c r="L31" s="857">
        <v>38</v>
      </c>
      <c r="M31" s="860">
        <f>SUM(N31:Q31)</f>
        <v>38</v>
      </c>
      <c r="N31" s="836"/>
      <c r="O31" s="839"/>
      <c r="P31" s="863"/>
      <c r="Q31" s="866">
        <v>38</v>
      </c>
      <c r="R31" s="812">
        <f>+$J31</f>
        <v>754</v>
      </c>
      <c r="S31" s="231" t="s">
        <v>6361</v>
      </c>
      <c r="T31" s="235" t="s">
        <v>3822</v>
      </c>
      <c r="U31" s="235" t="s">
        <v>3826</v>
      </c>
      <c r="V31" s="235" t="s">
        <v>3830</v>
      </c>
      <c r="W31" s="231" t="s">
        <v>6343</v>
      </c>
      <c r="X31" s="256">
        <v>44946</v>
      </c>
      <c r="Y31" s="256">
        <v>45290</v>
      </c>
      <c r="Z31" s="256">
        <v>44946</v>
      </c>
      <c r="AA31" s="256">
        <v>45290</v>
      </c>
      <c r="AB31" s="812">
        <f t="shared" ref="AB31" si="20">+$J31</f>
        <v>754</v>
      </c>
      <c r="AC31" s="827">
        <f t="shared" ref="AC31" si="21">+L31</f>
        <v>38</v>
      </c>
      <c r="AD31" s="999">
        <f>+AM31+AV31+BE31+BN31</f>
        <v>91</v>
      </c>
      <c r="AE31" s="999">
        <f>+AN31+AW31+BF31+BO31</f>
        <v>91</v>
      </c>
      <c r="AF31" s="999"/>
      <c r="AG31" s="999"/>
      <c r="AH31" s="999"/>
      <c r="AI31" s="999"/>
      <c r="AJ31" s="999"/>
      <c r="AK31" s="812">
        <f t="shared" ref="AK31" si="22">+$J31</f>
        <v>754</v>
      </c>
      <c r="AL31" s="830">
        <f>+N31</f>
        <v>0</v>
      </c>
      <c r="AM31" s="999">
        <f t="shared" si="2"/>
        <v>22</v>
      </c>
      <c r="AN31" s="1732">
        <v>22</v>
      </c>
      <c r="AO31" s="1732"/>
      <c r="AP31" s="1732"/>
      <c r="AQ31" s="1732"/>
      <c r="AR31" s="1732"/>
      <c r="AS31" s="1732"/>
      <c r="AT31" s="812">
        <f t="shared" ref="AT31" si="23">+$J31</f>
        <v>754</v>
      </c>
      <c r="AU31" s="833">
        <f>+O31</f>
        <v>0</v>
      </c>
      <c r="AV31" s="999">
        <f t="shared" ref="AV31" si="24">SUM(AW31:BB31)</f>
        <v>29</v>
      </c>
      <c r="AW31" s="1732">
        <v>29</v>
      </c>
      <c r="AX31" s="1732"/>
      <c r="AY31" s="1732"/>
      <c r="AZ31" s="1732"/>
      <c r="BA31" s="1732"/>
      <c r="BB31" s="1732"/>
      <c r="BC31" s="812">
        <f t="shared" ref="BC31" si="25">+$J31</f>
        <v>754</v>
      </c>
      <c r="BD31" s="809">
        <f>+P31</f>
        <v>0</v>
      </c>
      <c r="BE31" s="999">
        <f t="shared" ref="BE31" si="26">SUM(BF31:BK31)</f>
        <v>25</v>
      </c>
      <c r="BF31" s="1732">
        <v>25</v>
      </c>
      <c r="BG31" s="1732"/>
      <c r="BH31" s="1732"/>
      <c r="BI31" s="1732"/>
      <c r="BJ31" s="1732"/>
      <c r="BK31" s="1732"/>
      <c r="BL31" s="812">
        <f t="shared" ref="BL31" si="27">+$J31</f>
        <v>754</v>
      </c>
      <c r="BM31" s="815">
        <f>+Q31</f>
        <v>38</v>
      </c>
      <c r="BN31" s="999">
        <f t="shared" ref="BN31" si="28">SUM(BO31:BT31)</f>
        <v>15</v>
      </c>
      <c r="BO31" s="1732">
        <v>15</v>
      </c>
      <c r="BP31" s="1732"/>
      <c r="BQ31" s="1732"/>
      <c r="BR31" s="1732"/>
      <c r="BS31" s="1732"/>
      <c r="BT31" s="1732"/>
      <c r="BU31" s="818"/>
      <c r="BV31" s="819"/>
      <c r="BW31" s="819"/>
      <c r="BX31" s="819"/>
      <c r="BY31" s="819"/>
      <c r="BZ31" s="819"/>
      <c r="CA31" s="819"/>
      <c r="CB31" s="819"/>
      <c r="CC31" s="820"/>
    </row>
    <row r="32" spans="1:81" s="58" customFormat="1" ht="40.200000000000003" customHeight="1" x14ac:dyDescent="0.3">
      <c r="A32" s="34"/>
      <c r="B32" s="907"/>
      <c r="C32" s="869"/>
      <c r="D32" s="1749"/>
      <c r="E32" s="1273"/>
      <c r="F32" s="1273"/>
      <c r="G32" s="1273"/>
      <c r="H32" s="1273"/>
      <c r="I32" s="1745"/>
      <c r="J32" s="813"/>
      <c r="K32" s="855"/>
      <c r="L32" s="858"/>
      <c r="M32" s="861"/>
      <c r="N32" s="837"/>
      <c r="O32" s="840"/>
      <c r="P32" s="864"/>
      <c r="Q32" s="867"/>
      <c r="R32" s="813"/>
      <c r="S32" s="261" t="s">
        <v>6362</v>
      </c>
      <c r="T32" s="236" t="s">
        <v>3822</v>
      </c>
      <c r="U32" s="236" t="s">
        <v>3826</v>
      </c>
      <c r="V32" s="236" t="s">
        <v>3830</v>
      </c>
      <c r="W32" s="39" t="s">
        <v>6343</v>
      </c>
      <c r="X32" s="31">
        <v>44946</v>
      </c>
      <c r="Y32" s="31">
        <v>45290</v>
      </c>
      <c r="Z32" s="31">
        <v>44946</v>
      </c>
      <c r="AA32" s="31">
        <v>45290</v>
      </c>
      <c r="AB32" s="813"/>
      <c r="AC32" s="828"/>
      <c r="AD32" s="1000"/>
      <c r="AE32" s="1000"/>
      <c r="AF32" s="1000"/>
      <c r="AG32" s="1000"/>
      <c r="AH32" s="1000"/>
      <c r="AI32" s="1000"/>
      <c r="AJ32" s="1000"/>
      <c r="AK32" s="813"/>
      <c r="AL32" s="831"/>
      <c r="AM32" s="1000"/>
      <c r="AN32" s="1743"/>
      <c r="AO32" s="1743"/>
      <c r="AP32" s="1743"/>
      <c r="AQ32" s="1743"/>
      <c r="AR32" s="1743"/>
      <c r="AS32" s="1743"/>
      <c r="AT32" s="813"/>
      <c r="AU32" s="834"/>
      <c r="AV32" s="1000"/>
      <c r="AW32" s="1743"/>
      <c r="AX32" s="1743"/>
      <c r="AY32" s="1743"/>
      <c r="AZ32" s="1743"/>
      <c r="BA32" s="1743"/>
      <c r="BB32" s="1743"/>
      <c r="BC32" s="813"/>
      <c r="BD32" s="810"/>
      <c r="BE32" s="1000"/>
      <c r="BF32" s="1743"/>
      <c r="BG32" s="1743"/>
      <c r="BH32" s="1743"/>
      <c r="BI32" s="1743"/>
      <c r="BJ32" s="1743"/>
      <c r="BK32" s="1743"/>
      <c r="BL32" s="813"/>
      <c r="BM32" s="816"/>
      <c r="BN32" s="1000"/>
      <c r="BO32" s="1743"/>
      <c r="BP32" s="1743"/>
      <c r="BQ32" s="1743"/>
      <c r="BR32" s="1743"/>
      <c r="BS32" s="1743"/>
      <c r="BT32" s="1743"/>
      <c r="BU32" s="821"/>
      <c r="BV32" s="822"/>
      <c r="BW32" s="822"/>
      <c r="BX32" s="822"/>
      <c r="BY32" s="822"/>
      <c r="BZ32" s="822"/>
      <c r="CA32" s="822"/>
      <c r="CB32" s="822"/>
      <c r="CC32" s="823"/>
    </row>
    <row r="33" spans="1:81" s="58" customFormat="1" ht="40.200000000000003" customHeight="1" x14ac:dyDescent="0.3">
      <c r="A33" s="34"/>
      <c r="B33" s="907"/>
      <c r="C33" s="869"/>
      <c r="D33" s="1749"/>
      <c r="E33" s="1273"/>
      <c r="F33" s="1273"/>
      <c r="G33" s="1273"/>
      <c r="H33" s="1273"/>
      <c r="I33" s="1745"/>
      <c r="J33" s="813"/>
      <c r="K33" s="855"/>
      <c r="L33" s="858"/>
      <c r="M33" s="861"/>
      <c r="N33" s="837"/>
      <c r="O33" s="840"/>
      <c r="P33" s="864"/>
      <c r="Q33" s="867"/>
      <c r="R33" s="813"/>
      <c r="S33" s="39" t="s">
        <v>6363</v>
      </c>
      <c r="T33" s="236" t="s">
        <v>3822</v>
      </c>
      <c r="U33" s="236" t="s">
        <v>3826</v>
      </c>
      <c r="V33" s="236" t="s">
        <v>3830</v>
      </c>
      <c r="W33" s="39" t="s">
        <v>6364</v>
      </c>
      <c r="X33" s="31">
        <v>45097</v>
      </c>
      <c r="Y33" s="31">
        <v>45290</v>
      </c>
      <c r="Z33" s="31">
        <v>45097</v>
      </c>
      <c r="AA33" s="31">
        <v>45290</v>
      </c>
      <c r="AB33" s="813"/>
      <c r="AC33" s="828"/>
      <c r="AD33" s="1000"/>
      <c r="AE33" s="1000"/>
      <c r="AF33" s="1000"/>
      <c r="AG33" s="1000"/>
      <c r="AH33" s="1000"/>
      <c r="AI33" s="1000"/>
      <c r="AJ33" s="1000"/>
      <c r="AK33" s="813"/>
      <c r="AL33" s="831"/>
      <c r="AM33" s="1000"/>
      <c r="AN33" s="1743"/>
      <c r="AO33" s="1743"/>
      <c r="AP33" s="1743"/>
      <c r="AQ33" s="1743"/>
      <c r="AR33" s="1743"/>
      <c r="AS33" s="1743"/>
      <c r="AT33" s="813"/>
      <c r="AU33" s="834"/>
      <c r="AV33" s="1000"/>
      <c r="AW33" s="1743"/>
      <c r="AX33" s="1743"/>
      <c r="AY33" s="1743"/>
      <c r="AZ33" s="1743"/>
      <c r="BA33" s="1743"/>
      <c r="BB33" s="1743"/>
      <c r="BC33" s="813"/>
      <c r="BD33" s="810"/>
      <c r="BE33" s="1000"/>
      <c r="BF33" s="1743"/>
      <c r="BG33" s="1743"/>
      <c r="BH33" s="1743"/>
      <c r="BI33" s="1743"/>
      <c r="BJ33" s="1743"/>
      <c r="BK33" s="1743"/>
      <c r="BL33" s="813"/>
      <c r="BM33" s="816"/>
      <c r="BN33" s="1000"/>
      <c r="BO33" s="1743"/>
      <c r="BP33" s="1743"/>
      <c r="BQ33" s="1743"/>
      <c r="BR33" s="1743"/>
      <c r="BS33" s="1743"/>
      <c r="BT33" s="1743"/>
      <c r="BU33" s="821"/>
      <c r="BV33" s="822"/>
      <c r="BW33" s="822"/>
      <c r="BX33" s="822"/>
      <c r="BY33" s="822"/>
      <c r="BZ33" s="822"/>
      <c r="CA33" s="822"/>
      <c r="CB33" s="822"/>
      <c r="CC33" s="823"/>
    </row>
    <row r="34" spans="1:81" s="58" customFormat="1" ht="40.200000000000003" customHeight="1" x14ac:dyDescent="0.3">
      <c r="A34" s="34"/>
      <c r="B34" s="907"/>
      <c r="C34" s="869"/>
      <c r="D34" s="1749"/>
      <c r="E34" s="1273"/>
      <c r="F34" s="1273"/>
      <c r="G34" s="1273"/>
      <c r="H34" s="1273"/>
      <c r="I34" s="1745"/>
      <c r="J34" s="813"/>
      <c r="K34" s="855"/>
      <c r="L34" s="858"/>
      <c r="M34" s="861"/>
      <c r="N34" s="837"/>
      <c r="O34" s="840"/>
      <c r="P34" s="864"/>
      <c r="Q34" s="867"/>
      <c r="R34" s="813"/>
      <c r="S34" s="39" t="s">
        <v>6365</v>
      </c>
      <c r="T34" s="262" t="s">
        <v>3822</v>
      </c>
      <c r="U34" s="262" t="s">
        <v>3826</v>
      </c>
      <c r="V34" s="262" t="s">
        <v>3830</v>
      </c>
      <c r="W34" s="39" t="s">
        <v>6343</v>
      </c>
      <c r="X34" s="31">
        <v>44946</v>
      </c>
      <c r="Y34" s="31">
        <v>45290</v>
      </c>
      <c r="Z34" s="31">
        <v>44946</v>
      </c>
      <c r="AA34" s="31">
        <v>45290</v>
      </c>
      <c r="AB34" s="813"/>
      <c r="AC34" s="828"/>
      <c r="AD34" s="1000"/>
      <c r="AE34" s="1000"/>
      <c r="AF34" s="1000"/>
      <c r="AG34" s="1000"/>
      <c r="AH34" s="1000"/>
      <c r="AI34" s="1000"/>
      <c r="AJ34" s="1000"/>
      <c r="AK34" s="813"/>
      <c r="AL34" s="831"/>
      <c r="AM34" s="1000"/>
      <c r="AN34" s="1743"/>
      <c r="AO34" s="1743"/>
      <c r="AP34" s="1743"/>
      <c r="AQ34" s="1743"/>
      <c r="AR34" s="1743"/>
      <c r="AS34" s="1743"/>
      <c r="AT34" s="813"/>
      <c r="AU34" s="834"/>
      <c r="AV34" s="1000"/>
      <c r="AW34" s="1743"/>
      <c r="AX34" s="1743"/>
      <c r="AY34" s="1743"/>
      <c r="AZ34" s="1743"/>
      <c r="BA34" s="1743"/>
      <c r="BB34" s="1743"/>
      <c r="BC34" s="813"/>
      <c r="BD34" s="810"/>
      <c r="BE34" s="1000"/>
      <c r="BF34" s="1743"/>
      <c r="BG34" s="1743"/>
      <c r="BH34" s="1743"/>
      <c r="BI34" s="1743"/>
      <c r="BJ34" s="1743"/>
      <c r="BK34" s="1743"/>
      <c r="BL34" s="813"/>
      <c r="BM34" s="816"/>
      <c r="BN34" s="1000"/>
      <c r="BO34" s="1743"/>
      <c r="BP34" s="1743"/>
      <c r="BQ34" s="1743"/>
      <c r="BR34" s="1743"/>
      <c r="BS34" s="1743"/>
      <c r="BT34" s="1743"/>
      <c r="BU34" s="443"/>
      <c r="BV34" s="444"/>
      <c r="BW34" s="444"/>
      <c r="BX34" s="444"/>
      <c r="BY34" s="444"/>
      <c r="BZ34" s="444"/>
      <c r="CA34" s="444"/>
      <c r="CB34" s="444"/>
      <c r="CC34" s="445"/>
    </row>
    <row r="35" spans="1:81" s="58" customFormat="1" ht="40.200000000000003" customHeight="1" x14ac:dyDescent="0.3">
      <c r="A35" s="34"/>
      <c r="B35" s="907"/>
      <c r="C35" s="869"/>
      <c r="D35" s="1749"/>
      <c r="E35" s="1273"/>
      <c r="F35" s="1273"/>
      <c r="G35" s="1273"/>
      <c r="H35" s="1273"/>
      <c r="I35" s="1745"/>
      <c r="J35" s="813"/>
      <c r="K35" s="855"/>
      <c r="L35" s="858"/>
      <c r="M35" s="861"/>
      <c r="N35" s="837"/>
      <c r="O35" s="840"/>
      <c r="P35" s="864"/>
      <c r="Q35" s="867"/>
      <c r="R35" s="813"/>
      <c r="S35" s="39" t="s">
        <v>6366</v>
      </c>
      <c r="T35" s="262" t="s">
        <v>3822</v>
      </c>
      <c r="U35" s="262" t="s">
        <v>3826</v>
      </c>
      <c r="V35" s="262" t="s">
        <v>3830</v>
      </c>
      <c r="W35" s="39" t="s">
        <v>6343</v>
      </c>
      <c r="X35" s="31">
        <v>44946</v>
      </c>
      <c r="Y35" s="31">
        <v>45290</v>
      </c>
      <c r="Z35" s="31">
        <v>44946</v>
      </c>
      <c r="AA35" s="31">
        <v>45290</v>
      </c>
      <c r="AB35" s="813"/>
      <c r="AC35" s="828"/>
      <c r="AD35" s="1000"/>
      <c r="AE35" s="1000"/>
      <c r="AF35" s="1000"/>
      <c r="AG35" s="1000"/>
      <c r="AH35" s="1000"/>
      <c r="AI35" s="1000"/>
      <c r="AJ35" s="1000"/>
      <c r="AK35" s="813"/>
      <c r="AL35" s="831"/>
      <c r="AM35" s="1000"/>
      <c r="AN35" s="1743"/>
      <c r="AO35" s="1743"/>
      <c r="AP35" s="1743"/>
      <c r="AQ35" s="1743"/>
      <c r="AR35" s="1743"/>
      <c r="AS35" s="1743"/>
      <c r="AT35" s="813"/>
      <c r="AU35" s="834"/>
      <c r="AV35" s="1000"/>
      <c r="AW35" s="1743"/>
      <c r="AX35" s="1743"/>
      <c r="AY35" s="1743"/>
      <c r="AZ35" s="1743"/>
      <c r="BA35" s="1743"/>
      <c r="BB35" s="1743"/>
      <c r="BC35" s="813"/>
      <c r="BD35" s="810"/>
      <c r="BE35" s="1000"/>
      <c r="BF35" s="1743"/>
      <c r="BG35" s="1743"/>
      <c r="BH35" s="1743"/>
      <c r="BI35" s="1743"/>
      <c r="BJ35" s="1743"/>
      <c r="BK35" s="1743"/>
      <c r="BL35" s="813"/>
      <c r="BM35" s="816"/>
      <c r="BN35" s="1000"/>
      <c r="BO35" s="1743"/>
      <c r="BP35" s="1743"/>
      <c r="BQ35" s="1743"/>
      <c r="BR35" s="1743"/>
      <c r="BS35" s="1743"/>
      <c r="BT35" s="1743"/>
      <c r="BU35" s="443"/>
      <c r="BV35" s="444"/>
      <c r="BW35" s="444"/>
      <c r="BX35" s="444"/>
      <c r="BY35" s="444"/>
      <c r="BZ35" s="444"/>
      <c r="CA35" s="444"/>
      <c r="CB35" s="444"/>
      <c r="CC35" s="445"/>
    </row>
    <row r="36" spans="1:81" s="58" customFormat="1" ht="40.200000000000003" customHeight="1" x14ac:dyDescent="0.3">
      <c r="A36" s="34"/>
      <c r="B36" s="907"/>
      <c r="C36" s="869"/>
      <c r="D36" s="1749"/>
      <c r="E36" s="1273"/>
      <c r="F36" s="1273"/>
      <c r="G36" s="1273"/>
      <c r="H36" s="1273"/>
      <c r="I36" s="1745"/>
      <c r="J36" s="813"/>
      <c r="K36" s="855"/>
      <c r="L36" s="858"/>
      <c r="M36" s="861"/>
      <c r="N36" s="837"/>
      <c r="O36" s="840"/>
      <c r="P36" s="864"/>
      <c r="Q36" s="867"/>
      <c r="R36" s="813"/>
      <c r="S36" s="39" t="s">
        <v>6367</v>
      </c>
      <c r="T36" s="262" t="s">
        <v>3822</v>
      </c>
      <c r="U36" s="262" t="s">
        <v>3826</v>
      </c>
      <c r="V36" s="262" t="s">
        <v>3830</v>
      </c>
      <c r="W36" s="39" t="s">
        <v>6368</v>
      </c>
      <c r="X36" s="31">
        <v>44946</v>
      </c>
      <c r="Y36" s="31">
        <v>45290</v>
      </c>
      <c r="Z36" s="31">
        <v>44946</v>
      </c>
      <c r="AA36" s="31">
        <v>45290</v>
      </c>
      <c r="AB36" s="813"/>
      <c r="AC36" s="828"/>
      <c r="AD36" s="1000"/>
      <c r="AE36" s="1000"/>
      <c r="AF36" s="1000"/>
      <c r="AG36" s="1000"/>
      <c r="AH36" s="1000"/>
      <c r="AI36" s="1000"/>
      <c r="AJ36" s="1000"/>
      <c r="AK36" s="813"/>
      <c r="AL36" s="831"/>
      <c r="AM36" s="1000"/>
      <c r="AN36" s="1743"/>
      <c r="AO36" s="1743"/>
      <c r="AP36" s="1743"/>
      <c r="AQ36" s="1743"/>
      <c r="AR36" s="1743"/>
      <c r="AS36" s="1743"/>
      <c r="AT36" s="813"/>
      <c r="AU36" s="834"/>
      <c r="AV36" s="1000"/>
      <c r="AW36" s="1743"/>
      <c r="AX36" s="1743"/>
      <c r="AY36" s="1743"/>
      <c r="AZ36" s="1743"/>
      <c r="BA36" s="1743"/>
      <c r="BB36" s="1743"/>
      <c r="BC36" s="813"/>
      <c r="BD36" s="810"/>
      <c r="BE36" s="1000"/>
      <c r="BF36" s="1743"/>
      <c r="BG36" s="1743"/>
      <c r="BH36" s="1743"/>
      <c r="BI36" s="1743"/>
      <c r="BJ36" s="1743"/>
      <c r="BK36" s="1743"/>
      <c r="BL36" s="813"/>
      <c r="BM36" s="816"/>
      <c r="BN36" s="1000"/>
      <c r="BO36" s="1743"/>
      <c r="BP36" s="1743"/>
      <c r="BQ36" s="1743"/>
      <c r="BR36" s="1743"/>
      <c r="BS36" s="1743"/>
      <c r="BT36" s="1743"/>
      <c r="BU36" s="443"/>
      <c r="BV36" s="444"/>
      <c r="BW36" s="444"/>
      <c r="BX36" s="444"/>
      <c r="BY36" s="444"/>
      <c r="BZ36" s="444"/>
      <c r="CA36" s="444"/>
      <c r="CB36" s="444"/>
      <c r="CC36" s="445"/>
    </row>
    <row r="37" spans="1:81" s="58" customFormat="1" ht="40.200000000000003" customHeight="1" thickBot="1" x14ac:dyDescent="0.35">
      <c r="A37" s="34"/>
      <c r="B37" s="907"/>
      <c r="C37" s="869"/>
      <c r="D37" s="1752"/>
      <c r="E37" s="1274"/>
      <c r="F37" s="1274"/>
      <c r="G37" s="1274"/>
      <c r="H37" s="1274"/>
      <c r="I37" s="1751"/>
      <c r="J37" s="814"/>
      <c r="K37" s="856"/>
      <c r="L37" s="859"/>
      <c r="M37" s="862"/>
      <c r="N37" s="838"/>
      <c r="O37" s="841"/>
      <c r="P37" s="865"/>
      <c r="Q37" s="874"/>
      <c r="R37" s="814"/>
      <c r="S37" s="39" t="s">
        <v>6369</v>
      </c>
      <c r="T37" s="237" t="s">
        <v>3822</v>
      </c>
      <c r="U37" s="237" t="s">
        <v>3826</v>
      </c>
      <c r="V37" s="237" t="s">
        <v>3830</v>
      </c>
      <c r="W37" s="39" t="s">
        <v>6370</v>
      </c>
      <c r="X37" s="31">
        <v>44946</v>
      </c>
      <c r="Y37" s="31">
        <v>45290</v>
      </c>
      <c r="Z37" s="31">
        <v>44946</v>
      </c>
      <c r="AA37" s="31">
        <v>45290</v>
      </c>
      <c r="AB37" s="814"/>
      <c r="AC37" s="829"/>
      <c r="AD37" s="1001"/>
      <c r="AE37" s="1001"/>
      <c r="AF37" s="1001"/>
      <c r="AG37" s="1001"/>
      <c r="AH37" s="1001"/>
      <c r="AI37" s="1001"/>
      <c r="AJ37" s="1001"/>
      <c r="AK37" s="814"/>
      <c r="AL37" s="832"/>
      <c r="AM37" s="1001"/>
      <c r="AN37" s="1750"/>
      <c r="AO37" s="1750"/>
      <c r="AP37" s="1750"/>
      <c r="AQ37" s="1750"/>
      <c r="AR37" s="1750"/>
      <c r="AS37" s="1750"/>
      <c r="AT37" s="814"/>
      <c r="AU37" s="835"/>
      <c r="AV37" s="1001"/>
      <c r="AW37" s="1750"/>
      <c r="AX37" s="1750"/>
      <c r="AY37" s="1750"/>
      <c r="AZ37" s="1750"/>
      <c r="BA37" s="1750"/>
      <c r="BB37" s="1750"/>
      <c r="BC37" s="814"/>
      <c r="BD37" s="811"/>
      <c r="BE37" s="1001"/>
      <c r="BF37" s="1750"/>
      <c r="BG37" s="1750"/>
      <c r="BH37" s="1750"/>
      <c r="BI37" s="1750"/>
      <c r="BJ37" s="1750"/>
      <c r="BK37" s="1750"/>
      <c r="BL37" s="814"/>
      <c r="BM37" s="817"/>
      <c r="BN37" s="1001"/>
      <c r="BO37" s="1750"/>
      <c r="BP37" s="1750"/>
      <c r="BQ37" s="1750"/>
      <c r="BR37" s="1750"/>
      <c r="BS37" s="1750"/>
      <c r="BT37" s="1750"/>
      <c r="BU37" s="824"/>
      <c r="BV37" s="825"/>
      <c r="BW37" s="825"/>
      <c r="BX37" s="825"/>
      <c r="BY37" s="825"/>
      <c r="BZ37" s="825"/>
      <c r="CA37" s="825"/>
      <c r="CB37" s="825"/>
      <c r="CC37" s="826"/>
    </row>
    <row r="38" spans="1:81" s="58" customFormat="1" ht="40.200000000000003" customHeight="1" thickTop="1" x14ac:dyDescent="0.3">
      <c r="A38" s="34"/>
      <c r="B38" s="907"/>
      <c r="C38" s="869"/>
      <c r="D38" s="1748" t="s">
        <v>6336</v>
      </c>
      <c r="E38" s="1272" t="s">
        <v>6337</v>
      </c>
      <c r="F38" s="1272">
        <v>4001002</v>
      </c>
      <c r="G38" s="1272" t="s">
        <v>6338</v>
      </c>
      <c r="H38" s="1272" t="s">
        <v>6339</v>
      </c>
      <c r="I38" s="1744">
        <v>2021004540203</v>
      </c>
      <c r="J38" s="812">
        <v>755</v>
      </c>
      <c r="K38" s="854" t="str">
        <f>+[20]Metas!K871</f>
        <v xml:space="preserve">Unidades Sanitarias construidas </v>
      </c>
      <c r="L38" s="857">
        <v>164</v>
      </c>
      <c r="M38" s="860">
        <f>SUM(N38:Q38)</f>
        <v>164</v>
      </c>
      <c r="N38" s="836"/>
      <c r="O38" s="839"/>
      <c r="P38" s="863">
        <v>82</v>
      </c>
      <c r="Q38" s="866">
        <v>82</v>
      </c>
      <c r="R38" s="812">
        <f>+$J38</f>
        <v>755</v>
      </c>
      <c r="S38" s="231" t="s">
        <v>6371</v>
      </c>
      <c r="T38" s="235" t="s">
        <v>3822</v>
      </c>
      <c r="U38" s="235" t="s">
        <v>3826</v>
      </c>
      <c r="V38" s="235" t="s">
        <v>3830</v>
      </c>
      <c r="W38" s="231" t="s">
        <v>6343</v>
      </c>
      <c r="X38" s="256">
        <v>44946</v>
      </c>
      <c r="Y38" s="256">
        <v>45290</v>
      </c>
      <c r="Z38" s="256">
        <v>44946</v>
      </c>
      <c r="AA38" s="256">
        <v>45290</v>
      </c>
      <c r="AB38" s="812">
        <f t="shared" ref="AB38" si="29">+$J38</f>
        <v>755</v>
      </c>
      <c r="AC38" s="827">
        <f t="shared" ref="AC38" si="30">+L38</f>
        <v>164</v>
      </c>
      <c r="AD38" s="999">
        <f t="shared" si="6"/>
        <v>96</v>
      </c>
      <c r="AE38" s="999">
        <f t="shared" si="6"/>
        <v>96</v>
      </c>
      <c r="AF38" s="999">
        <f t="shared" si="6"/>
        <v>0</v>
      </c>
      <c r="AG38" s="999">
        <f t="shared" si="6"/>
        <v>0</v>
      </c>
      <c r="AH38" s="999">
        <f t="shared" si="6"/>
        <v>0</v>
      </c>
      <c r="AI38" s="999">
        <f t="shared" si="6"/>
        <v>0</v>
      </c>
      <c r="AJ38" s="999">
        <f t="shared" si="6"/>
        <v>0</v>
      </c>
      <c r="AK38" s="812">
        <f t="shared" ref="AK38" si="31">+$J38</f>
        <v>755</v>
      </c>
      <c r="AL38" s="830">
        <f>+N38</f>
        <v>0</v>
      </c>
      <c r="AM38" s="999">
        <f t="shared" si="2"/>
        <v>22</v>
      </c>
      <c r="AN38" s="1732">
        <v>22</v>
      </c>
      <c r="AO38" s="1732"/>
      <c r="AP38" s="1732"/>
      <c r="AQ38" s="1732"/>
      <c r="AR38" s="1732"/>
      <c r="AS38" s="1732"/>
      <c r="AT38" s="812">
        <f t="shared" ref="AT38" si="32">+$J38</f>
        <v>755</v>
      </c>
      <c r="AU38" s="833">
        <f>+O38</f>
        <v>0</v>
      </c>
      <c r="AV38" s="999">
        <f t="shared" ref="AV38" si="33">SUM(AW38:BB38)</f>
        <v>29</v>
      </c>
      <c r="AW38" s="1732">
        <v>29</v>
      </c>
      <c r="AX38" s="1732"/>
      <c r="AY38" s="1732"/>
      <c r="AZ38" s="1732"/>
      <c r="BA38" s="1732"/>
      <c r="BB38" s="1732"/>
      <c r="BC38" s="812">
        <f t="shared" ref="BC38" si="34">+$J38</f>
        <v>755</v>
      </c>
      <c r="BD38" s="809">
        <f>+P38</f>
        <v>82</v>
      </c>
      <c r="BE38" s="999">
        <f t="shared" ref="BE38" si="35">SUM(BF38:BK38)</f>
        <v>25</v>
      </c>
      <c r="BF38" s="1732">
        <v>25</v>
      </c>
      <c r="BG38" s="1732"/>
      <c r="BH38" s="1732"/>
      <c r="BI38" s="1732"/>
      <c r="BJ38" s="1732"/>
      <c r="BK38" s="1732"/>
      <c r="BL38" s="812">
        <f t="shared" ref="BL38" si="36">+$J38</f>
        <v>755</v>
      </c>
      <c r="BM38" s="815">
        <f>+Q38</f>
        <v>82</v>
      </c>
      <c r="BN38" s="999">
        <f t="shared" ref="BN38" si="37">SUM(BO38:BT38)</f>
        <v>20</v>
      </c>
      <c r="BO38" s="1732">
        <v>20</v>
      </c>
      <c r="BP38" s="1732"/>
      <c r="BQ38" s="1732"/>
      <c r="BR38" s="1732"/>
      <c r="BS38" s="1732"/>
      <c r="BT38" s="1732"/>
      <c r="BU38" s="818"/>
      <c r="BV38" s="819"/>
      <c r="BW38" s="819"/>
      <c r="BX38" s="819"/>
      <c r="BY38" s="819"/>
      <c r="BZ38" s="819"/>
      <c r="CA38" s="819"/>
      <c r="CB38" s="819"/>
      <c r="CC38" s="820"/>
    </row>
    <row r="39" spans="1:81" s="58" customFormat="1" ht="40.200000000000003" customHeight="1" x14ac:dyDescent="0.3">
      <c r="A39" s="34"/>
      <c r="B39" s="907"/>
      <c r="C39" s="869"/>
      <c r="D39" s="1749"/>
      <c r="E39" s="1273"/>
      <c r="F39" s="1273"/>
      <c r="G39" s="1273"/>
      <c r="H39" s="1273"/>
      <c r="I39" s="1745"/>
      <c r="J39" s="813"/>
      <c r="K39" s="855"/>
      <c r="L39" s="858"/>
      <c r="M39" s="861"/>
      <c r="N39" s="837"/>
      <c r="O39" s="840"/>
      <c r="P39" s="864"/>
      <c r="Q39" s="867"/>
      <c r="R39" s="813"/>
      <c r="S39" s="261" t="s">
        <v>6372</v>
      </c>
      <c r="T39" s="393" t="s">
        <v>3822</v>
      </c>
      <c r="U39" s="393" t="s">
        <v>3826</v>
      </c>
      <c r="V39" s="393" t="s">
        <v>3830</v>
      </c>
      <c r="W39" s="39" t="s">
        <v>6368</v>
      </c>
      <c r="X39" s="31">
        <v>44946</v>
      </c>
      <c r="Y39" s="31">
        <v>45290</v>
      </c>
      <c r="Z39" s="31">
        <v>44946</v>
      </c>
      <c r="AA39" s="31">
        <v>45290</v>
      </c>
      <c r="AB39" s="813"/>
      <c r="AC39" s="828"/>
      <c r="AD39" s="1000"/>
      <c r="AE39" s="1000"/>
      <c r="AF39" s="1000"/>
      <c r="AG39" s="1000"/>
      <c r="AH39" s="1000"/>
      <c r="AI39" s="1000"/>
      <c r="AJ39" s="1000"/>
      <c r="AK39" s="813"/>
      <c r="AL39" s="831"/>
      <c r="AM39" s="1000"/>
      <c r="AN39" s="1743"/>
      <c r="AO39" s="1743"/>
      <c r="AP39" s="1743"/>
      <c r="AQ39" s="1743"/>
      <c r="AR39" s="1743"/>
      <c r="AS39" s="1743"/>
      <c r="AT39" s="813"/>
      <c r="AU39" s="834"/>
      <c r="AV39" s="1000"/>
      <c r="AW39" s="1743"/>
      <c r="AX39" s="1743"/>
      <c r="AY39" s="1743"/>
      <c r="AZ39" s="1743"/>
      <c r="BA39" s="1743"/>
      <c r="BB39" s="1743"/>
      <c r="BC39" s="813"/>
      <c r="BD39" s="810"/>
      <c r="BE39" s="1000"/>
      <c r="BF39" s="1743"/>
      <c r="BG39" s="1743"/>
      <c r="BH39" s="1743"/>
      <c r="BI39" s="1743"/>
      <c r="BJ39" s="1743"/>
      <c r="BK39" s="1743"/>
      <c r="BL39" s="813"/>
      <c r="BM39" s="816"/>
      <c r="BN39" s="1000"/>
      <c r="BO39" s="1743"/>
      <c r="BP39" s="1743"/>
      <c r="BQ39" s="1743"/>
      <c r="BR39" s="1743"/>
      <c r="BS39" s="1743"/>
      <c r="BT39" s="1743"/>
      <c r="BU39" s="429"/>
      <c r="BV39" s="430"/>
      <c r="BW39" s="430"/>
      <c r="BX39" s="430"/>
      <c r="BY39" s="430"/>
      <c r="BZ39" s="430"/>
      <c r="CA39" s="430"/>
      <c r="CB39" s="430"/>
      <c r="CC39" s="431"/>
    </row>
    <row r="40" spans="1:81" s="58" customFormat="1" ht="40.200000000000003" customHeight="1" x14ac:dyDescent="0.3">
      <c r="A40" s="34"/>
      <c r="B40" s="907"/>
      <c r="C40" s="869"/>
      <c r="D40" s="1749"/>
      <c r="E40" s="1273"/>
      <c r="F40" s="1273"/>
      <c r="G40" s="1273"/>
      <c r="H40" s="1273"/>
      <c r="I40" s="1745"/>
      <c r="J40" s="813"/>
      <c r="K40" s="855"/>
      <c r="L40" s="858"/>
      <c r="M40" s="861"/>
      <c r="N40" s="837"/>
      <c r="O40" s="840"/>
      <c r="P40" s="864"/>
      <c r="Q40" s="867"/>
      <c r="R40" s="813"/>
      <c r="S40" s="261" t="s">
        <v>6373</v>
      </c>
      <c r="T40" s="393" t="s">
        <v>3822</v>
      </c>
      <c r="U40" s="393" t="s">
        <v>3826</v>
      </c>
      <c r="V40" s="393" t="s">
        <v>3830</v>
      </c>
      <c r="W40" s="261" t="s">
        <v>6343</v>
      </c>
      <c r="X40" s="31">
        <v>44946</v>
      </c>
      <c r="Y40" s="31">
        <v>45290</v>
      </c>
      <c r="Z40" s="31">
        <v>44946</v>
      </c>
      <c r="AA40" s="31">
        <v>45290</v>
      </c>
      <c r="AB40" s="813"/>
      <c r="AC40" s="828"/>
      <c r="AD40" s="1000"/>
      <c r="AE40" s="1000"/>
      <c r="AF40" s="1000"/>
      <c r="AG40" s="1000"/>
      <c r="AH40" s="1000"/>
      <c r="AI40" s="1000"/>
      <c r="AJ40" s="1000"/>
      <c r="AK40" s="813"/>
      <c r="AL40" s="831"/>
      <c r="AM40" s="1000"/>
      <c r="AN40" s="1743"/>
      <c r="AO40" s="1743"/>
      <c r="AP40" s="1743"/>
      <c r="AQ40" s="1743"/>
      <c r="AR40" s="1743"/>
      <c r="AS40" s="1743"/>
      <c r="AT40" s="813"/>
      <c r="AU40" s="834"/>
      <c r="AV40" s="1000"/>
      <c r="AW40" s="1743"/>
      <c r="AX40" s="1743"/>
      <c r="AY40" s="1743"/>
      <c r="AZ40" s="1743"/>
      <c r="BA40" s="1743"/>
      <c r="BB40" s="1743"/>
      <c r="BC40" s="813"/>
      <c r="BD40" s="810"/>
      <c r="BE40" s="1000"/>
      <c r="BF40" s="1743"/>
      <c r="BG40" s="1743"/>
      <c r="BH40" s="1743"/>
      <c r="BI40" s="1743"/>
      <c r="BJ40" s="1743"/>
      <c r="BK40" s="1743"/>
      <c r="BL40" s="813"/>
      <c r="BM40" s="816"/>
      <c r="BN40" s="1000"/>
      <c r="BO40" s="1743"/>
      <c r="BP40" s="1743"/>
      <c r="BQ40" s="1743"/>
      <c r="BR40" s="1743"/>
      <c r="BS40" s="1743"/>
      <c r="BT40" s="1743"/>
      <c r="BU40" s="429"/>
      <c r="BV40" s="430"/>
      <c r="BW40" s="430"/>
      <c r="BX40" s="430"/>
      <c r="BY40" s="430"/>
      <c r="BZ40" s="430"/>
      <c r="CA40" s="430"/>
      <c r="CB40" s="430"/>
      <c r="CC40" s="431"/>
    </row>
    <row r="41" spans="1:81" s="58" customFormat="1" ht="40.200000000000003" customHeight="1" x14ac:dyDescent="0.3">
      <c r="A41" s="34"/>
      <c r="B41" s="907"/>
      <c r="C41" s="869"/>
      <c r="D41" s="1749"/>
      <c r="E41" s="1273"/>
      <c r="F41" s="1273"/>
      <c r="G41" s="1273"/>
      <c r="H41" s="1273"/>
      <c r="I41" s="1745"/>
      <c r="J41" s="813"/>
      <c r="K41" s="855"/>
      <c r="L41" s="858"/>
      <c r="M41" s="861"/>
      <c r="N41" s="837"/>
      <c r="O41" s="840"/>
      <c r="P41" s="864"/>
      <c r="Q41" s="867"/>
      <c r="R41" s="813"/>
      <c r="S41" s="39"/>
      <c r="T41" s="236"/>
      <c r="U41" s="236"/>
      <c r="V41" s="236"/>
      <c r="W41" s="39"/>
      <c r="X41" s="31"/>
      <c r="Y41" s="31"/>
      <c r="Z41" s="31"/>
      <c r="AA41" s="31"/>
      <c r="AB41" s="813"/>
      <c r="AC41" s="828"/>
      <c r="AD41" s="1000"/>
      <c r="AE41" s="1000"/>
      <c r="AF41" s="1000"/>
      <c r="AG41" s="1000"/>
      <c r="AH41" s="1000"/>
      <c r="AI41" s="1000"/>
      <c r="AJ41" s="1000"/>
      <c r="AK41" s="813"/>
      <c r="AL41" s="831"/>
      <c r="AM41" s="1000"/>
      <c r="AN41" s="1743"/>
      <c r="AO41" s="1743"/>
      <c r="AP41" s="1743"/>
      <c r="AQ41" s="1743"/>
      <c r="AR41" s="1743"/>
      <c r="AS41" s="1743"/>
      <c r="AT41" s="813"/>
      <c r="AU41" s="834"/>
      <c r="AV41" s="1000"/>
      <c r="AW41" s="1743"/>
      <c r="AX41" s="1743"/>
      <c r="AY41" s="1743"/>
      <c r="AZ41" s="1743"/>
      <c r="BA41" s="1743"/>
      <c r="BB41" s="1743"/>
      <c r="BC41" s="813"/>
      <c r="BD41" s="810"/>
      <c r="BE41" s="1000"/>
      <c r="BF41" s="1743"/>
      <c r="BG41" s="1743"/>
      <c r="BH41" s="1743"/>
      <c r="BI41" s="1743"/>
      <c r="BJ41" s="1743"/>
      <c r="BK41" s="1743"/>
      <c r="BL41" s="813"/>
      <c r="BM41" s="816"/>
      <c r="BN41" s="1000"/>
      <c r="BO41" s="1743"/>
      <c r="BP41" s="1743"/>
      <c r="BQ41" s="1743"/>
      <c r="BR41" s="1743"/>
      <c r="BS41" s="1743"/>
      <c r="BT41" s="1743"/>
      <c r="BU41" s="821"/>
      <c r="BV41" s="822"/>
      <c r="BW41" s="822"/>
      <c r="BX41" s="822"/>
      <c r="BY41" s="822"/>
      <c r="BZ41" s="822"/>
      <c r="CA41" s="822"/>
      <c r="CB41" s="822"/>
      <c r="CC41" s="823"/>
    </row>
    <row r="42" spans="1:81" s="58" customFormat="1" ht="40.200000000000003" customHeight="1" x14ac:dyDescent="0.3">
      <c r="A42" s="34"/>
      <c r="B42" s="907"/>
      <c r="C42" s="869"/>
      <c r="D42" s="1749"/>
      <c r="E42" s="1273"/>
      <c r="F42" s="1273"/>
      <c r="G42" s="1273"/>
      <c r="H42" s="1273"/>
      <c r="I42" s="1745"/>
      <c r="J42" s="813"/>
      <c r="K42" s="855"/>
      <c r="L42" s="858"/>
      <c r="M42" s="861"/>
      <c r="N42" s="837"/>
      <c r="O42" s="840"/>
      <c r="P42" s="864"/>
      <c r="Q42" s="867"/>
      <c r="R42" s="813"/>
      <c r="S42" s="39"/>
      <c r="T42" s="236"/>
      <c r="U42" s="236"/>
      <c r="V42" s="236"/>
      <c r="W42" s="39"/>
      <c r="X42" s="31"/>
      <c r="Y42" s="31"/>
      <c r="Z42" s="31"/>
      <c r="AA42" s="31"/>
      <c r="AB42" s="813"/>
      <c r="AC42" s="828"/>
      <c r="AD42" s="1000"/>
      <c r="AE42" s="1000"/>
      <c r="AF42" s="1000"/>
      <c r="AG42" s="1000"/>
      <c r="AH42" s="1000"/>
      <c r="AI42" s="1000"/>
      <c r="AJ42" s="1000"/>
      <c r="AK42" s="813"/>
      <c r="AL42" s="831"/>
      <c r="AM42" s="1000"/>
      <c r="AN42" s="1743"/>
      <c r="AO42" s="1743"/>
      <c r="AP42" s="1743"/>
      <c r="AQ42" s="1743"/>
      <c r="AR42" s="1743"/>
      <c r="AS42" s="1743"/>
      <c r="AT42" s="813"/>
      <c r="AU42" s="834"/>
      <c r="AV42" s="1000"/>
      <c r="AW42" s="1743"/>
      <c r="AX42" s="1743"/>
      <c r="AY42" s="1743"/>
      <c r="AZ42" s="1743"/>
      <c r="BA42" s="1743"/>
      <c r="BB42" s="1743"/>
      <c r="BC42" s="813"/>
      <c r="BD42" s="810"/>
      <c r="BE42" s="1000"/>
      <c r="BF42" s="1743"/>
      <c r="BG42" s="1743"/>
      <c r="BH42" s="1743"/>
      <c r="BI42" s="1743"/>
      <c r="BJ42" s="1743"/>
      <c r="BK42" s="1743"/>
      <c r="BL42" s="813"/>
      <c r="BM42" s="816"/>
      <c r="BN42" s="1000"/>
      <c r="BO42" s="1743"/>
      <c r="BP42" s="1743"/>
      <c r="BQ42" s="1743"/>
      <c r="BR42" s="1743"/>
      <c r="BS42" s="1743"/>
      <c r="BT42" s="1743"/>
      <c r="BU42" s="821"/>
      <c r="BV42" s="822"/>
      <c r="BW42" s="822"/>
      <c r="BX42" s="822"/>
      <c r="BY42" s="822"/>
      <c r="BZ42" s="822"/>
      <c r="CA42" s="822"/>
      <c r="CB42" s="822"/>
      <c r="CC42" s="823"/>
    </row>
    <row r="43" spans="1:81" s="58" customFormat="1" ht="40.200000000000003" customHeight="1" thickBot="1" x14ac:dyDescent="0.35">
      <c r="A43" s="34"/>
      <c r="B43" s="907"/>
      <c r="C43" s="869"/>
      <c r="D43" s="1752"/>
      <c r="E43" s="1274"/>
      <c r="F43" s="1274"/>
      <c r="G43" s="1274"/>
      <c r="H43" s="1274"/>
      <c r="I43" s="1751"/>
      <c r="J43" s="814"/>
      <c r="K43" s="856"/>
      <c r="L43" s="859"/>
      <c r="M43" s="862"/>
      <c r="N43" s="838"/>
      <c r="O43" s="841"/>
      <c r="P43" s="865"/>
      <c r="Q43" s="874"/>
      <c r="R43" s="814"/>
      <c r="S43" s="232"/>
      <c r="T43" s="237"/>
      <c r="U43" s="237"/>
      <c r="V43" s="237"/>
      <c r="W43" s="232"/>
      <c r="X43" s="260"/>
      <c r="Y43" s="260"/>
      <c r="Z43" s="260"/>
      <c r="AA43" s="260"/>
      <c r="AB43" s="814"/>
      <c r="AC43" s="829"/>
      <c r="AD43" s="1001"/>
      <c r="AE43" s="1001"/>
      <c r="AF43" s="1001"/>
      <c r="AG43" s="1001"/>
      <c r="AH43" s="1001"/>
      <c r="AI43" s="1001"/>
      <c r="AJ43" s="1001"/>
      <c r="AK43" s="814"/>
      <c r="AL43" s="832"/>
      <c r="AM43" s="1001"/>
      <c r="AN43" s="1750"/>
      <c r="AO43" s="1750"/>
      <c r="AP43" s="1750"/>
      <c r="AQ43" s="1750"/>
      <c r="AR43" s="1750"/>
      <c r="AS43" s="1750"/>
      <c r="AT43" s="814"/>
      <c r="AU43" s="835"/>
      <c r="AV43" s="1001"/>
      <c r="AW43" s="1750"/>
      <c r="AX43" s="1750"/>
      <c r="AY43" s="1750"/>
      <c r="AZ43" s="1750"/>
      <c r="BA43" s="1750"/>
      <c r="BB43" s="1750"/>
      <c r="BC43" s="814"/>
      <c r="BD43" s="811"/>
      <c r="BE43" s="1001"/>
      <c r="BF43" s="1750"/>
      <c r="BG43" s="1750"/>
      <c r="BH43" s="1750"/>
      <c r="BI43" s="1750"/>
      <c r="BJ43" s="1750"/>
      <c r="BK43" s="1750"/>
      <c r="BL43" s="814"/>
      <c r="BM43" s="817"/>
      <c r="BN43" s="1001"/>
      <c r="BO43" s="1750"/>
      <c r="BP43" s="1750"/>
      <c r="BQ43" s="1750"/>
      <c r="BR43" s="1750"/>
      <c r="BS43" s="1750"/>
      <c r="BT43" s="1750"/>
      <c r="BU43" s="824"/>
      <c r="BV43" s="825"/>
      <c r="BW43" s="825"/>
      <c r="BX43" s="825"/>
      <c r="BY43" s="825"/>
      <c r="BZ43" s="825"/>
      <c r="CA43" s="825"/>
      <c r="CB43" s="825"/>
      <c r="CC43" s="826"/>
    </row>
    <row r="44" spans="1:81" s="58" customFormat="1" ht="40.200000000000003" customHeight="1" thickTop="1" x14ac:dyDescent="0.3">
      <c r="A44" s="34"/>
      <c r="B44" s="907"/>
      <c r="C44" s="869"/>
      <c r="D44" s="1748" t="s">
        <v>6336</v>
      </c>
      <c r="E44" s="1272" t="s">
        <v>6374</v>
      </c>
      <c r="F44" s="1272">
        <v>4001002</v>
      </c>
      <c r="G44" s="1272" t="s">
        <v>6338</v>
      </c>
      <c r="H44" s="1272" t="s">
        <v>6339</v>
      </c>
      <c r="I44" s="1744">
        <v>2021004540203</v>
      </c>
      <c r="J44" s="812">
        <v>756</v>
      </c>
      <c r="K44" s="854" t="str">
        <f>+[20]Metas!K872</f>
        <v>Cocinas/estufas ecológicas construidas</v>
      </c>
      <c r="L44" s="857">
        <v>33</v>
      </c>
      <c r="M44" s="860">
        <f>SUM(N44:Q44)</f>
        <v>33</v>
      </c>
      <c r="N44" s="836"/>
      <c r="O44" s="839"/>
      <c r="P44" s="863">
        <v>16</v>
      </c>
      <c r="Q44" s="866">
        <v>17</v>
      </c>
      <c r="R44" s="812">
        <f>+$J44</f>
        <v>756</v>
      </c>
      <c r="S44" s="231" t="s">
        <v>6375</v>
      </c>
      <c r="T44" s="235" t="s">
        <v>3822</v>
      </c>
      <c r="U44" s="235" t="s">
        <v>3826</v>
      </c>
      <c r="V44" s="235" t="s">
        <v>3830</v>
      </c>
      <c r="W44" s="231" t="s">
        <v>6343</v>
      </c>
      <c r="X44" s="256">
        <v>44946</v>
      </c>
      <c r="Y44" s="256">
        <v>45290</v>
      </c>
      <c r="Z44" s="256">
        <v>44946</v>
      </c>
      <c r="AA44" s="256">
        <v>45290</v>
      </c>
      <c r="AB44" s="812">
        <f t="shared" ref="AB44" si="38">+$J44</f>
        <v>756</v>
      </c>
      <c r="AC44" s="827">
        <f t="shared" ref="AC44" si="39">+L44</f>
        <v>33</v>
      </c>
      <c r="AD44" s="999">
        <f t="shared" ref="AD44:AJ59" si="40">+AM44+AV44+BE44+BN44</f>
        <v>80</v>
      </c>
      <c r="AE44" s="999">
        <f t="shared" si="40"/>
        <v>80</v>
      </c>
      <c r="AF44" s="999">
        <f t="shared" si="40"/>
        <v>0</v>
      </c>
      <c r="AG44" s="999">
        <f t="shared" si="40"/>
        <v>0</v>
      </c>
      <c r="AH44" s="999">
        <f t="shared" si="40"/>
        <v>0</v>
      </c>
      <c r="AI44" s="999">
        <f t="shared" si="40"/>
        <v>0</v>
      </c>
      <c r="AJ44" s="999">
        <f t="shared" si="40"/>
        <v>0</v>
      </c>
      <c r="AK44" s="812">
        <f t="shared" ref="AK44" si="41">+$J44</f>
        <v>756</v>
      </c>
      <c r="AL44" s="830">
        <f>+N44</f>
        <v>0</v>
      </c>
      <c r="AM44" s="999">
        <f t="shared" si="2"/>
        <v>20</v>
      </c>
      <c r="AN44" s="1732">
        <v>20</v>
      </c>
      <c r="AO44" s="1732"/>
      <c r="AP44" s="1732"/>
      <c r="AQ44" s="1732"/>
      <c r="AR44" s="1732"/>
      <c r="AS44" s="1732"/>
      <c r="AT44" s="812">
        <f t="shared" ref="AT44" si="42">+$J44</f>
        <v>756</v>
      </c>
      <c r="AU44" s="833">
        <f>+O44</f>
        <v>0</v>
      </c>
      <c r="AV44" s="999">
        <f t="shared" ref="AV44" si="43">SUM(AW44:BB44)</f>
        <v>26</v>
      </c>
      <c r="AW44" s="1732">
        <v>26</v>
      </c>
      <c r="AX44" s="1732"/>
      <c r="AY44" s="1732"/>
      <c r="AZ44" s="1732"/>
      <c r="BA44" s="1732"/>
      <c r="BB44" s="1732"/>
      <c r="BC44" s="812">
        <f t="shared" ref="BC44" si="44">+$J44</f>
        <v>756</v>
      </c>
      <c r="BD44" s="809">
        <f>+P44</f>
        <v>16</v>
      </c>
      <c r="BE44" s="999">
        <f t="shared" ref="BE44" si="45">SUM(BF44:BK44)</f>
        <v>21</v>
      </c>
      <c r="BF44" s="1732">
        <v>21</v>
      </c>
      <c r="BG44" s="1732"/>
      <c r="BH44" s="1732"/>
      <c r="BI44" s="1732"/>
      <c r="BJ44" s="1732"/>
      <c r="BK44" s="1732"/>
      <c r="BL44" s="812">
        <f t="shared" ref="BL44" si="46">+$J44</f>
        <v>756</v>
      </c>
      <c r="BM44" s="815">
        <f>+Q44</f>
        <v>17</v>
      </c>
      <c r="BN44" s="999">
        <f t="shared" ref="BN44" si="47">SUM(BO44:BT44)</f>
        <v>13</v>
      </c>
      <c r="BO44" s="1732">
        <v>13</v>
      </c>
      <c r="BP44" s="1732"/>
      <c r="BQ44" s="1732"/>
      <c r="BR44" s="1732"/>
      <c r="BS44" s="1732"/>
      <c r="BT44" s="1732"/>
      <c r="BU44" s="818"/>
      <c r="BV44" s="819"/>
      <c r="BW44" s="819"/>
      <c r="BX44" s="819"/>
      <c r="BY44" s="819"/>
      <c r="BZ44" s="819"/>
      <c r="CA44" s="819"/>
      <c r="CB44" s="819"/>
      <c r="CC44" s="820"/>
    </row>
    <row r="45" spans="1:81" s="58" customFormat="1" ht="40.200000000000003" customHeight="1" x14ac:dyDescent="0.3">
      <c r="A45" s="34"/>
      <c r="B45" s="907"/>
      <c r="C45" s="869"/>
      <c r="D45" s="1749"/>
      <c r="E45" s="1273"/>
      <c r="F45" s="1273"/>
      <c r="G45" s="1273"/>
      <c r="H45" s="1273"/>
      <c r="I45" s="1745"/>
      <c r="J45" s="813"/>
      <c r="K45" s="855"/>
      <c r="L45" s="858"/>
      <c r="M45" s="861"/>
      <c r="N45" s="837"/>
      <c r="O45" s="840"/>
      <c r="P45" s="864"/>
      <c r="Q45" s="867"/>
      <c r="R45" s="813"/>
      <c r="S45" s="261" t="s">
        <v>6376</v>
      </c>
      <c r="T45" s="236" t="s">
        <v>3822</v>
      </c>
      <c r="U45" s="236" t="s">
        <v>3826</v>
      </c>
      <c r="V45" s="236" t="s">
        <v>3830</v>
      </c>
      <c r="W45" s="39" t="s">
        <v>6368</v>
      </c>
      <c r="X45" s="31">
        <v>44946</v>
      </c>
      <c r="Y45" s="31">
        <v>45290</v>
      </c>
      <c r="Z45" s="31">
        <v>44946</v>
      </c>
      <c r="AA45" s="31">
        <v>45290</v>
      </c>
      <c r="AB45" s="813"/>
      <c r="AC45" s="828"/>
      <c r="AD45" s="1000"/>
      <c r="AE45" s="1000"/>
      <c r="AF45" s="1000"/>
      <c r="AG45" s="1000"/>
      <c r="AH45" s="1000"/>
      <c r="AI45" s="1000"/>
      <c r="AJ45" s="1000"/>
      <c r="AK45" s="813"/>
      <c r="AL45" s="831"/>
      <c r="AM45" s="1000"/>
      <c r="AN45" s="1743"/>
      <c r="AO45" s="1743"/>
      <c r="AP45" s="1743"/>
      <c r="AQ45" s="1743"/>
      <c r="AR45" s="1743"/>
      <c r="AS45" s="1743"/>
      <c r="AT45" s="813"/>
      <c r="AU45" s="834"/>
      <c r="AV45" s="1000"/>
      <c r="AW45" s="1743"/>
      <c r="AX45" s="1743"/>
      <c r="AY45" s="1743"/>
      <c r="AZ45" s="1743"/>
      <c r="BA45" s="1743"/>
      <c r="BB45" s="1743"/>
      <c r="BC45" s="813"/>
      <c r="BD45" s="810"/>
      <c r="BE45" s="1000"/>
      <c r="BF45" s="1743"/>
      <c r="BG45" s="1743"/>
      <c r="BH45" s="1743"/>
      <c r="BI45" s="1743"/>
      <c r="BJ45" s="1743"/>
      <c r="BK45" s="1743"/>
      <c r="BL45" s="813"/>
      <c r="BM45" s="816"/>
      <c r="BN45" s="1000"/>
      <c r="BO45" s="1743"/>
      <c r="BP45" s="1743"/>
      <c r="BQ45" s="1743"/>
      <c r="BR45" s="1743"/>
      <c r="BS45" s="1743"/>
      <c r="BT45" s="1743"/>
      <c r="BU45" s="821"/>
      <c r="BV45" s="822"/>
      <c r="BW45" s="822"/>
      <c r="BX45" s="822"/>
      <c r="BY45" s="822"/>
      <c r="BZ45" s="822"/>
      <c r="CA45" s="822"/>
      <c r="CB45" s="822"/>
      <c r="CC45" s="823"/>
    </row>
    <row r="46" spans="1:81" s="58" customFormat="1" ht="40.200000000000003" customHeight="1" thickBot="1" x14ac:dyDescent="0.35">
      <c r="A46" s="34"/>
      <c r="B46" s="907"/>
      <c r="C46" s="869"/>
      <c r="D46" s="1752"/>
      <c r="E46" s="1274"/>
      <c r="F46" s="1274"/>
      <c r="G46" s="1274"/>
      <c r="H46" s="1274"/>
      <c r="I46" s="1751"/>
      <c r="J46" s="814"/>
      <c r="K46" s="856"/>
      <c r="L46" s="859"/>
      <c r="M46" s="862"/>
      <c r="N46" s="838"/>
      <c r="O46" s="841"/>
      <c r="P46" s="865"/>
      <c r="Q46" s="874"/>
      <c r="R46" s="814"/>
      <c r="S46" s="261" t="s">
        <v>6373</v>
      </c>
      <c r="T46" s="237" t="s">
        <v>3822</v>
      </c>
      <c r="U46" s="237" t="s">
        <v>3826</v>
      </c>
      <c r="V46" s="237" t="s">
        <v>3830</v>
      </c>
      <c r="W46" s="261" t="s">
        <v>6343</v>
      </c>
      <c r="X46" s="31">
        <v>44946</v>
      </c>
      <c r="Y46" s="31">
        <v>45290</v>
      </c>
      <c r="Z46" s="31">
        <v>44946</v>
      </c>
      <c r="AA46" s="31">
        <v>45290</v>
      </c>
      <c r="AB46" s="814"/>
      <c r="AC46" s="829"/>
      <c r="AD46" s="1001"/>
      <c r="AE46" s="1001"/>
      <c r="AF46" s="1001"/>
      <c r="AG46" s="1001"/>
      <c r="AH46" s="1001"/>
      <c r="AI46" s="1001"/>
      <c r="AJ46" s="1001"/>
      <c r="AK46" s="814"/>
      <c r="AL46" s="832"/>
      <c r="AM46" s="1001"/>
      <c r="AN46" s="1750"/>
      <c r="AO46" s="1750"/>
      <c r="AP46" s="1750"/>
      <c r="AQ46" s="1750"/>
      <c r="AR46" s="1750"/>
      <c r="AS46" s="1750"/>
      <c r="AT46" s="814"/>
      <c r="AU46" s="835"/>
      <c r="AV46" s="1001"/>
      <c r="AW46" s="1750"/>
      <c r="AX46" s="1750"/>
      <c r="AY46" s="1750"/>
      <c r="AZ46" s="1750"/>
      <c r="BA46" s="1750"/>
      <c r="BB46" s="1750"/>
      <c r="BC46" s="814"/>
      <c r="BD46" s="811"/>
      <c r="BE46" s="1001"/>
      <c r="BF46" s="1750"/>
      <c r="BG46" s="1750"/>
      <c r="BH46" s="1750"/>
      <c r="BI46" s="1750"/>
      <c r="BJ46" s="1750"/>
      <c r="BK46" s="1750"/>
      <c r="BL46" s="814"/>
      <c r="BM46" s="817"/>
      <c r="BN46" s="1001"/>
      <c r="BO46" s="1750"/>
      <c r="BP46" s="1750"/>
      <c r="BQ46" s="1750"/>
      <c r="BR46" s="1750"/>
      <c r="BS46" s="1750"/>
      <c r="BT46" s="1750"/>
      <c r="BU46" s="824"/>
      <c r="BV46" s="825"/>
      <c r="BW46" s="825"/>
      <c r="BX46" s="825"/>
      <c r="BY46" s="825"/>
      <c r="BZ46" s="825"/>
      <c r="CA46" s="825"/>
      <c r="CB46" s="825"/>
      <c r="CC46" s="826"/>
    </row>
    <row r="47" spans="1:81" s="58" customFormat="1" ht="40.200000000000003" customHeight="1" thickTop="1" x14ac:dyDescent="0.3">
      <c r="A47" s="34"/>
      <c r="B47" s="907"/>
      <c r="C47" s="869"/>
      <c r="D47" s="1748" t="s">
        <v>6336</v>
      </c>
      <c r="E47" s="1272" t="s">
        <v>6374</v>
      </c>
      <c r="F47" s="1272">
        <v>4001002</v>
      </c>
      <c r="G47" s="1272" t="s">
        <v>6338</v>
      </c>
      <c r="H47" s="1272" t="s">
        <v>6339</v>
      </c>
      <c r="I47" s="1744">
        <v>2021004540203</v>
      </c>
      <c r="J47" s="812">
        <v>757</v>
      </c>
      <c r="K47" s="854" t="str">
        <f>+[20]Metas!K873</f>
        <v>Banco de Materiales conformado para tener una Vivienda Digna..</v>
      </c>
      <c r="L47" s="1753">
        <f>M47</f>
        <v>0.4</v>
      </c>
      <c r="M47" s="1756">
        <f>SUM(N47:Q47)</f>
        <v>0.4</v>
      </c>
      <c r="N47" s="836"/>
      <c r="O47" s="839"/>
      <c r="P47" s="863"/>
      <c r="Q47" s="866">
        <v>0.4</v>
      </c>
      <c r="R47" s="812">
        <f>+$J47</f>
        <v>757</v>
      </c>
      <c r="S47" s="231" t="s">
        <v>6377</v>
      </c>
      <c r="T47" s="235" t="s">
        <v>3822</v>
      </c>
      <c r="U47" s="235" t="s">
        <v>3826</v>
      </c>
      <c r="V47" s="235" t="s">
        <v>3830</v>
      </c>
      <c r="W47" s="231" t="s">
        <v>6343</v>
      </c>
      <c r="X47" s="256">
        <v>44946</v>
      </c>
      <c r="Y47" s="256">
        <v>45290</v>
      </c>
      <c r="Z47" s="256">
        <v>44946</v>
      </c>
      <c r="AA47" s="256">
        <v>45290</v>
      </c>
      <c r="AB47" s="812">
        <f t="shared" ref="AB47" si="48">+$J47</f>
        <v>757</v>
      </c>
      <c r="AC47" s="827">
        <f t="shared" ref="AC47" si="49">+L47</f>
        <v>0.4</v>
      </c>
      <c r="AD47" s="999">
        <f t="shared" si="40"/>
        <v>4</v>
      </c>
      <c r="AE47" s="999">
        <f t="shared" si="40"/>
        <v>4</v>
      </c>
      <c r="AF47" s="999">
        <f t="shared" si="40"/>
        <v>0</v>
      </c>
      <c r="AG47" s="999">
        <f t="shared" si="40"/>
        <v>0</v>
      </c>
      <c r="AH47" s="999">
        <f t="shared" si="40"/>
        <v>0</v>
      </c>
      <c r="AI47" s="999">
        <f t="shared" si="40"/>
        <v>0</v>
      </c>
      <c r="AJ47" s="999">
        <f t="shared" si="40"/>
        <v>0</v>
      </c>
      <c r="AK47" s="812">
        <f t="shared" ref="AK47" si="50">+$J47</f>
        <v>757</v>
      </c>
      <c r="AL47" s="830">
        <f>+N47</f>
        <v>0</v>
      </c>
      <c r="AM47" s="999">
        <f t="shared" si="2"/>
        <v>1</v>
      </c>
      <c r="AN47" s="1732">
        <v>1</v>
      </c>
      <c r="AO47" s="1732"/>
      <c r="AP47" s="1732"/>
      <c r="AQ47" s="1732"/>
      <c r="AR47" s="1732"/>
      <c r="AS47" s="1732"/>
      <c r="AT47" s="812">
        <f t="shared" ref="AT47" si="51">+$J47</f>
        <v>757</v>
      </c>
      <c r="AU47" s="833">
        <f>+O47</f>
        <v>0</v>
      </c>
      <c r="AV47" s="999">
        <f t="shared" ref="AV47" si="52">SUM(AW47:BB47)</f>
        <v>1</v>
      </c>
      <c r="AW47" s="1732">
        <v>1</v>
      </c>
      <c r="AX47" s="1732"/>
      <c r="AY47" s="1732"/>
      <c r="AZ47" s="1732"/>
      <c r="BA47" s="1732"/>
      <c r="BB47" s="1732"/>
      <c r="BC47" s="812">
        <f t="shared" ref="BC47" si="53">+$J47</f>
        <v>757</v>
      </c>
      <c r="BD47" s="809">
        <f>+P47</f>
        <v>0</v>
      </c>
      <c r="BE47" s="999">
        <f t="shared" ref="BE47" si="54">SUM(BF47:BK47)</f>
        <v>1</v>
      </c>
      <c r="BF47" s="1732">
        <v>1</v>
      </c>
      <c r="BG47" s="1732"/>
      <c r="BH47" s="1732"/>
      <c r="BI47" s="1732"/>
      <c r="BJ47" s="1732"/>
      <c r="BK47" s="1732"/>
      <c r="BL47" s="812">
        <f t="shared" ref="BL47" si="55">+$J47</f>
        <v>757</v>
      </c>
      <c r="BM47" s="815">
        <f>+Q47</f>
        <v>0.4</v>
      </c>
      <c r="BN47" s="999">
        <f t="shared" ref="BN47" si="56">SUM(BO47:BT47)</f>
        <v>1</v>
      </c>
      <c r="BO47" s="1732">
        <v>1</v>
      </c>
      <c r="BP47" s="1732"/>
      <c r="BQ47" s="1732"/>
      <c r="BR47" s="1732"/>
      <c r="BS47" s="1732"/>
      <c r="BT47" s="1732"/>
      <c r="BU47" s="818"/>
      <c r="BV47" s="819"/>
      <c r="BW47" s="819"/>
      <c r="BX47" s="819"/>
      <c r="BY47" s="819"/>
      <c r="BZ47" s="819"/>
      <c r="CA47" s="819"/>
      <c r="CB47" s="819"/>
      <c r="CC47" s="820"/>
    </row>
    <row r="48" spans="1:81" s="58" customFormat="1" ht="40.200000000000003" customHeight="1" x14ac:dyDescent="0.3">
      <c r="A48" s="34"/>
      <c r="B48" s="907"/>
      <c r="C48" s="869"/>
      <c r="D48" s="1749"/>
      <c r="E48" s="1273"/>
      <c r="F48" s="1273"/>
      <c r="G48" s="1273"/>
      <c r="H48" s="1273"/>
      <c r="I48" s="1745"/>
      <c r="J48" s="813"/>
      <c r="K48" s="855"/>
      <c r="L48" s="1754"/>
      <c r="M48" s="1757"/>
      <c r="N48" s="837"/>
      <c r="O48" s="840"/>
      <c r="P48" s="864"/>
      <c r="Q48" s="867"/>
      <c r="R48" s="813"/>
      <c r="S48" s="39"/>
      <c r="T48" s="236"/>
      <c r="U48" s="236"/>
      <c r="V48" s="236"/>
      <c r="W48" s="39"/>
      <c r="X48" s="31"/>
      <c r="Y48" s="31"/>
      <c r="Z48" s="31"/>
      <c r="AA48" s="31"/>
      <c r="AB48" s="813"/>
      <c r="AC48" s="828"/>
      <c r="AD48" s="1000"/>
      <c r="AE48" s="1000"/>
      <c r="AF48" s="1000"/>
      <c r="AG48" s="1000"/>
      <c r="AH48" s="1000"/>
      <c r="AI48" s="1000"/>
      <c r="AJ48" s="1000"/>
      <c r="AK48" s="813"/>
      <c r="AL48" s="831"/>
      <c r="AM48" s="1000"/>
      <c r="AN48" s="1743"/>
      <c r="AO48" s="1743"/>
      <c r="AP48" s="1743"/>
      <c r="AQ48" s="1743"/>
      <c r="AR48" s="1743"/>
      <c r="AS48" s="1743"/>
      <c r="AT48" s="813"/>
      <c r="AU48" s="834"/>
      <c r="AV48" s="1000"/>
      <c r="AW48" s="1743"/>
      <c r="AX48" s="1743"/>
      <c r="AY48" s="1743"/>
      <c r="AZ48" s="1743"/>
      <c r="BA48" s="1743"/>
      <c r="BB48" s="1743"/>
      <c r="BC48" s="813"/>
      <c r="BD48" s="810"/>
      <c r="BE48" s="1000"/>
      <c r="BF48" s="1743"/>
      <c r="BG48" s="1743"/>
      <c r="BH48" s="1743"/>
      <c r="BI48" s="1743"/>
      <c r="BJ48" s="1743"/>
      <c r="BK48" s="1743"/>
      <c r="BL48" s="813"/>
      <c r="BM48" s="816"/>
      <c r="BN48" s="1000"/>
      <c r="BO48" s="1743"/>
      <c r="BP48" s="1743"/>
      <c r="BQ48" s="1743"/>
      <c r="BR48" s="1743"/>
      <c r="BS48" s="1743"/>
      <c r="BT48" s="1743"/>
      <c r="BU48" s="821"/>
      <c r="BV48" s="822"/>
      <c r="BW48" s="822"/>
      <c r="BX48" s="822"/>
      <c r="BY48" s="822"/>
      <c r="BZ48" s="822"/>
      <c r="CA48" s="822"/>
      <c r="CB48" s="822"/>
      <c r="CC48" s="823"/>
    </row>
    <row r="49" spans="1:81" s="58" customFormat="1" ht="40.200000000000003" customHeight="1" x14ac:dyDescent="0.3">
      <c r="A49" s="34"/>
      <c r="B49" s="907"/>
      <c r="C49" s="869"/>
      <c r="D49" s="1749"/>
      <c r="E49" s="1273"/>
      <c r="F49" s="1273"/>
      <c r="G49" s="1273"/>
      <c r="H49" s="1273"/>
      <c r="I49" s="1745"/>
      <c r="J49" s="813"/>
      <c r="K49" s="855"/>
      <c r="L49" s="1754"/>
      <c r="M49" s="1757"/>
      <c r="N49" s="837"/>
      <c r="O49" s="840"/>
      <c r="P49" s="864"/>
      <c r="Q49" s="867"/>
      <c r="R49" s="813"/>
      <c r="S49" s="39"/>
      <c r="T49" s="236"/>
      <c r="U49" s="236"/>
      <c r="V49" s="236"/>
      <c r="W49" s="39"/>
      <c r="X49" s="31"/>
      <c r="Y49" s="31"/>
      <c r="Z49" s="31"/>
      <c r="AA49" s="31"/>
      <c r="AB49" s="813"/>
      <c r="AC49" s="828"/>
      <c r="AD49" s="1000"/>
      <c r="AE49" s="1000"/>
      <c r="AF49" s="1000"/>
      <c r="AG49" s="1000"/>
      <c r="AH49" s="1000"/>
      <c r="AI49" s="1000"/>
      <c r="AJ49" s="1000"/>
      <c r="AK49" s="813"/>
      <c r="AL49" s="831"/>
      <c r="AM49" s="1000"/>
      <c r="AN49" s="1743"/>
      <c r="AO49" s="1743"/>
      <c r="AP49" s="1743"/>
      <c r="AQ49" s="1743"/>
      <c r="AR49" s="1743"/>
      <c r="AS49" s="1743"/>
      <c r="AT49" s="813"/>
      <c r="AU49" s="834"/>
      <c r="AV49" s="1000"/>
      <c r="AW49" s="1743"/>
      <c r="AX49" s="1743"/>
      <c r="AY49" s="1743"/>
      <c r="AZ49" s="1743"/>
      <c r="BA49" s="1743"/>
      <c r="BB49" s="1743"/>
      <c r="BC49" s="813"/>
      <c r="BD49" s="810"/>
      <c r="BE49" s="1000"/>
      <c r="BF49" s="1743"/>
      <c r="BG49" s="1743"/>
      <c r="BH49" s="1743"/>
      <c r="BI49" s="1743"/>
      <c r="BJ49" s="1743"/>
      <c r="BK49" s="1743"/>
      <c r="BL49" s="813"/>
      <c r="BM49" s="816"/>
      <c r="BN49" s="1000"/>
      <c r="BO49" s="1743"/>
      <c r="BP49" s="1743"/>
      <c r="BQ49" s="1743"/>
      <c r="BR49" s="1743"/>
      <c r="BS49" s="1743"/>
      <c r="BT49" s="1743"/>
      <c r="BU49" s="821"/>
      <c r="BV49" s="822"/>
      <c r="BW49" s="822"/>
      <c r="BX49" s="822"/>
      <c r="BY49" s="822"/>
      <c r="BZ49" s="822"/>
      <c r="CA49" s="822"/>
      <c r="CB49" s="822"/>
      <c r="CC49" s="823"/>
    </row>
    <row r="50" spans="1:81" s="58" customFormat="1" ht="40.200000000000003" customHeight="1" thickBot="1" x14ac:dyDescent="0.35">
      <c r="A50" s="34"/>
      <c r="B50" s="908"/>
      <c r="C50" s="870"/>
      <c r="D50" s="1752"/>
      <c r="E50" s="1274"/>
      <c r="F50" s="1274"/>
      <c r="G50" s="1274"/>
      <c r="H50" s="1274"/>
      <c r="I50" s="1751"/>
      <c r="J50" s="814"/>
      <c r="K50" s="856"/>
      <c r="L50" s="1755"/>
      <c r="M50" s="1758"/>
      <c r="N50" s="838"/>
      <c r="O50" s="841"/>
      <c r="P50" s="865"/>
      <c r="Q50" s="874"/>
      <c r="R50" s="814"/>
      <c r="S50" s="232"/>
      <c r="T50" s="237"/>
      <c r="U50" s="237"/>
      <c r="V50" s="237"/>
      <c r="W50" s="232"/>
      <c r="X50" s="260"/>
      <c r="Y50" s="260"/>
      <c r="Z50" s="260"/>
      <c r="AA50" s="260"/>
      <c r="AB50" s="814"/>
      <c r="AC50" s="829"/>
      <c r="AD50" s="1001"/>
      <c r="AE50" s="1001"/>
      <c r="AF50" s="1001"/>
      <c r="AG50" s="1001"/>
      <c r="AH50" s="1001"/>
      <c r="AI50" s="1001"/>
      <c r="AJ50" s="1001"/>
      <c r="AK50" s="814"/>
      <c r="AL50" s="832"/>
      <c r="AM50" s="1001"/>
      <c r="AN50" s="1750"/>
      <c r="AO50" s="1750"/>
      <c r="AP50" s="1750"/>
      <c r="AQ50" s="1750"/>
      <c r="AR50" s="1750"/>
      <c r="AS50" s="1750"/>
      <c r="AT50" s="814"/>
      <c r="AU50" s="835"/>
      <c r="AV50" s="1001"/>
      <c r="AW50" s="1750"/>
      <c r="AX50" s="1750"/>
      <c r="AY50" s="1750"/>
      <c r="AZ50" s="1750"/>
      <c r="BA50" s="1750"/>
      <c r="BB50" s="1750"/>
      <c r="BC50" s="814"/>
      <c r="BD50" s="811"/>
      <c r="BE50" s="1001"/>
      <c r="BF50" s="1750"/>
      <c r="BG50" s="1750"/>
      <c r="BH50" s="1750"/>
      <c r="BI50" s="1750"/>
      <c r="BJ50" s="1750"/>
      <c r="BK50" s="1750"/>
      <c r="BL50" s="814"/>
      <c r="BM50" s="817"/>
      <c r="BN50" s="1001"/>
      <c r="BO50" s="1750"/>
      <c r="BP50" s="1750"/>
      <c r="BQ50" s="1750"/>
      <c r="BR50" s="1750"/>
      <c r="BS50" s="1750"/>
      <c r="BT50" s="1750"/>
      <c r="BU50" s="824"/>
      <c r="BV50" s="825"/>
      <c r="BW50" s="825"/>
      <c r="BX50" s="825"/>
      <c r="BY50" s="825"/>
      <c r="BZ50" s="825"/>
      <c r="CA50" s="825"/>
      <c r="CB50" s="825"/>
      <c r="CC50" s="826"/>
    </row>
    <row r="51" spans="1:81" s="58" customFormat="1" ht="40.200000000000003" customHeight="1" thickTop="1" x14ac:dyDescent="0.3">
      <c r="A51" s="34"/>
      <c r="B51" s="906" t="s">
        <v>1203</v>
      </c>
      <c r="C51" s="868" t="s">
        <v>1206</v>
      </c>
      <c r="D51" s="1748" t="s">
        <v>6336</v>
      </c>
      <c r="E51" s="1272" t="s">
        <v>6374</v>
      </c>
      <c r="F51" s="1272">
        <v>4001002</v>
      </c>
      <c r="G51" s="1272" t="s">
        <v>6338</v>
      </c>
      <c r="H51" s="1272" t="s">
        <v>6339</v>
      </c>
      <c r="I51" s="1744">
        <v>2021004540203</v>
      </c>
      <c r="J51" s="812">
        <v>758</v>
      </c>
      <c r="K51" s="854" t="str">
        <f>+[20]Metas!K875</f>
        <v>Municipios con asistencia técnica para la identificación de Bienes de Propiedad de Entidades Públicas</v>
      </c>
      <c r="L51" s="857">
        <v>5</v>
      </c>
      <c r="M51" s="860">
        <f>SUM(N51:Q51)</f>
        <v>5</v>
      </c>
      <c r="N51" s="836">
        <v>1</v>
      </c>
      <c r="O51" s="839">
        <v>1</v>
      </c>
      <c r="P51" s="863">
        <v>1</v>
      </c>
      <c r="Q51" s="866">
        <v>2</v>
      </c>
      <c r="R51" s="812">
        <f>+$J51</f>
        <v>758</v>
      </c>
      <c r="S51" s="231" t="s">
        <v>6378</v>
      </c>
      <c r="T51" s="235" t="s">
        <v>3822</v>
      </c>
      <c r="U51" s="235" t="s">
        <v>3826</v>
      </c>
      <c r="V51" s="235" t="s">
        <v>3830</v>
      </c>
      <c r="W51" s="231" t="s">
        <v>6343</v>
      </c>
      <c r="X51" s="256">
        <v>44946</v>
      </c>
      <c r="Y51" s="256">
        <v>45290</v>
      </c>
      <c r="Z51" s="256">
        <v>44946</v>
      </c>
      <c r="AA51" s="256">
        <v>45290</v>
      </c>
      <c r="AB51" s="812">
        <f t="shared" ref="AB51" si="57">+$J51</f>
        <v>758</v>
      </c>
      <c r="AC51" s="827">
        <f t="shared" ref="AC51" si="58">+L51</f>
        <v>5</v>
      </c>
      <c r="AD51" s="999">
        <f t="shared" si="40"/>
        <v>50</v>
      </c>
      <c r="AE51" s="999">
        <f t="shared" si="40"/>
        <v>50</v>
      </c>
      <c r="AF51" s="999">
        <f t="shared" si="40"/>
        <v>0</v>
      </c>
      <c r="AG51" s="999">
        <f t="shared" si="40"/>
        <v>0</v>
      </c>
      <c r="AH51" s="999">
        <f t="shared" si="40"/>
        <v>0</v>
      </c>
      <c r="AI51" s="999">
        <f t="shared" si="40"/>
        <v>0</v>
      </c>
      <c r="AJ51" s="999">
        <f t="shared" si="40"/>
        <v>0</v>
      </c>
      <c r="AK51" s="812">
        <f t="shared" ref="AK51" si="59">+$J51</f>
        <v>758</v>
      </c>
      <c r="AL51" s="830">
        <f>+N51</f>
        <v>1</v>
      </c>
      <c r="AM51" s="999">
        <f t="shared" si="2"/>
        <v>15</v>
      </c>
      <c r="AN51" s="1732">
        <v>15</v>
      </c>
      <c r="AO51" s="1732"/>
      <c r="AP51" s="1732"/>
      <c r="AQ51" s="1732"/>
      <c r="AR51" s="1732"/>
      <c r="AS51" s="1732"/>
      <c r="AT51" s="812">
        <f t="shared" ref="AT51" si="60">+$J51</f>
        <v>758</v>
      </c>
      <c r="AU51" s="833">
        <f>+O51</f>
        <v>1</v>
      </c>
      <c r="AV51" s="999">
        <f t="shared" ref="AV51" si="61">SUM(AW51:BB51)</f>
        <v>10</v>
      </c>
      <c r="AW51" s="1732">
        <v>10</v>
      </c>
      <c r="AX51" s="1732"/>
      <c r="AY51" s="1732"/>
      <c r="AZ51" s="1732"/>
      <c r="BA51" s="1732"/>
      <c r="BB51" s="1732"/>
      <c r="BC51" s="812">
        <f t="shared" ref="BC51" si="62">+$J51</f>
        <v>758</v>
      </c>
      <c r="BD51" s="809">
        <f>+P51</f>
        <v>1</v>
      </c>
      <c r="BE51" s="999">
        <f t="shared" ref="BE51" si="63">SUM(BF51:BK51)</f>
        <v>15</v>
      </c>
      <c r="BF51" s="1732">
        <v>15</v>
      </c>
      <c r="BG51" s="1732"/>
      <c r="BH51" s="1732"/>
      <c r="BI51" s="1732"/>
      <c r="BJ51" s="1732"/>
      <c r="BK51" s="1732"/>
      <c r="BL51" s="812">
        <f t="shared" ref="BL51" si="64">+$J51</f>
        <v>758</v>
      </c>
      <c r="BM51" s="815">
        <f>+Q51</f>
        <v>2</v>
      </c>
      <c r="BN51" s="999">
        <f t="shared" ref="BN51" si="65">SUM(BO51:BT51)</f>
        <v>10</v>
      </c>
      <c r="BO51" s="1732">
        <v>10</v>
      </c>
      <c r="BP51" s="1732"/>
      <c r="BQ51" s="1732"/>
      <c r="BR51" s="1732"/>
      <c r="BS51" s="1732"/>
      <c r="BT51" s="1732"/>
      <c r="BU51" s="818"/>
      <c r="BV51" s="819"/>
      <c r="BW51" s="819"/>
      <c r="BX51" s="819"/>
      <c r="BY51" s="819"/>
      <c r="BZ51" s="819"/>
      <c r="CA51" s="819"/>
      <c r="CB51" s="819"/>
      <c r="CC51" s="820"/>
    </row>
    <row r="52" spans="1:81" s="58" customFormat="1" ht="40.200000000000003" customHeight="1" x14ac:dyDescent="0.3">
      <c r="A52" s="34"/>
      <c r="B52" s="907"/>
      <c r="C52" s="869"/>
      <c r="D52" s="1749"/>
      <c r="E52" s="1273"/>
      <c r="F52" s="1273"/>
      <c r="G52" s="1273"/>
      <c r="H52" s="1273"/>
      <c r="I52" s="1745"/>
      <c r="J52" s="813"/>
      <c r="K52" s="855"/>
      <c r="L52" s="858"/>
      <c r="M52" s="861"/>
      <c r="N52" s="837"/>
      <c r="O52" s="840"/>
      <c r="P52" s="864"/>
      <c r="Q52" s="867"/>
      <c r="R52" s="813"/>
      <c r="S52" s="39" t="s">
        <v>6379</v>
      </c>
      <c r="T52" s="236" t="s">
        <v>3822</v>
      </c>
      <c r="U52" s="236" t="s">
        <v>3826</v>
      </c>
      <c r="V52" s="236" t="s">
        <v>3830</v>
      </c>
      <c r="W52" s="261" t="s">
        <v>6343</v>
      </c>
      <c r="X52" s="31">
        <v>44946</v>
      </c>
      <c r="Y52" s="31">
        <v>45290</v>
      </c>
      <c r="Z52" s="31">
        <v>44946</v>
      </c>
      <c r="AA52" s="31">
        <v>45290</v>
      </c>
      <c r="AB52" s="813"/>
      <c r="AC52" s="828"/>
      <c r="AD52" s="1000"/>
      <c r="AE52" s="1000"/>
      <c r="AF52" s="1000"/>
      <c r="AG52" s="1000"/>
      <c r="AH52" s="1000"/>
      <c r="AI52" s="1000"/>
      <c r="AJ52" s="1000"/>
      <c r="AK52" s="813"/>
      <c r="AL52" s="831"/>
      <c r="AM52" s="1000"/>
      <c r="AN52" s="1743"/>
      <c r="AO52" s="1743"/>
      <c r="AP52" s="1743"/>
      <c r="AQ52" s="1743"/>
      <c r="AR52" s="1743"/>
      <c r="AS52" s="1743"/>
      <c r="AT52" s="813"/>
      <c r="AU52" s="834"/>
      <c r="AV52" s="1000"/>
      <c r="AW52" s="1743"/>
      <c r="AX52" s="1743"/>
      <c r="AY52" s="1743"/>
      <c r="AZ52" s="1743"/>
      <c r="BA52" s="1743"/>
      <c r="BB52" s="1743"/>
      <c r="BC52" s="813"/>
      <c r="BD52" s="810"/>
      <c r="BE52" s="1000"/>
      <c r="BF52" s="1743"/>
      <c r="BG52" s="1743"/>
      <c r="BH52" s="1743"/>
      <c r="BI52" s="1743"/>
      <c r="BJ52" s="1743"/>
      <c r="BK52" s="1743"/>
      <c r="BL52" s="813"/>
      <c r="BM52" s="816"/>
      <c r="BN52" s="1000"/>
      <c r="BO52" s="1743"/>
      <c r="BP52" s="1743"/>
      <c r="BQ52" s="1743"/>
      <c r="BR52" s="1743"/>
      <c r="BS52" s="1743"/>
      <c r="BT52" s="1743"/>
      <c r="BU52" s="821"/>
      <c r="BV52" s="822"/>
      <c r="BW52" s="822"/>
      <c r="BX52" s="822"/>
      <c r="BY52" s="822"/>
      <c r="BZ52" s="822"/>
      <c r="CA52" s="822"/>
      <c r="CB52" s="822"/>
      <c r="CC52" s="823"/>
    </row>
    <row r="53" spans="1:81" s="58" customFormat="1" ht="40.200000000000003" customHeight="1" x14ac:dyDescent="0.3">
      <c r="A53" s="34"/>
      <c r="B53" s="907"/>
      <c r="C53" s="869"/>
      <c r="D53" s="1749"/>
      <c r="E53" s="1273"/>
      <c r="F53" s="1273"/>
      <c r="G53" s="1273"/>
      <c r="H53" s="1273"/>
      <c r="I53" s="1745"/>
      <c r="J53" s="813"/>
      <c r="K53" s="855"/>
      <c r="L53" s="858"/>
      <c r="M53" s="861"/>
      <c r="N53" s="837"/>
      <c r="O53" s="840"/>
      <c r="P53" s="864"/>
      <c r="Q53" s="867"/>
      <c r="R53" s="813"/>
      <c r="S53" s="39"/>
      <c r="T53" s="236"/>
      <c r="U53" s="236"/>
      <c r="V53" s="236"/>
      <c r="W53" s="39"/>
      <c r="X53" s="31"/>
      <c r="Y53" s="31"/>
      <c r="Z53" s="31"/>
      <c r="AA53" s="31"/>
      <c r="AB53" s="813"/>
      <c r="AC53" s="828"/>
      <c r="AD53" s="1000"/>
      <c r="AE53" s="1000"/>
      <c r="AF53" s="1000"/>
      <c r="AG53" s="1000"/>
      <c r="AH53" s="1000"/>
      <c r="AI53" s="1000"/>
      <c r="AJ53" s="1000"/>
      <c r="AK53" s="813"/>
      <c r="AL53" s="831"/>
      <c r="AM53" s="1000"/>
      <c r="AN53" s="1743"/>
      <c r="AO53" s="1743"/>
      <c r="AP53" s="1743"/>
      <c r="AQ53" s="1743"/>
      <c r="AR53" s="1743"/>
      <c r="AS53" s="1743"/>
      <c r="AT53" s="813"/>
      <c r="AU53" s="834"/>
      <c r="AV53" s="1000"/>
      <c r="AW53" s="1743"/>
      <c r="AX53" s="1743"/>
      <c r="AY53" s="1743"/>
      <c r="AZ53" s="1743"/>
      <c r="BA53" s="1743"/>
      <c r="BB53" s="1743"/>
      <c r="BC53" s="813"/>
      <c r="BD53" s="810"/>
      <c r="BE53" s="1000"/>
      <c r="BF53" s="1743"/>
      <c r="BG53" s="1743"/>
      <c r="BH53" s="1743"/>
      <c r="BI53" s="1743"/>
      <c r="BJ53" s="1743"/>
      <c r="BK53" s="1743"/>
      <c r="BL53" s="813"/>
      <c r="BM53" s="816"/>
      <c r="BN53" s="1000"/>
      <c r="BO53" s="1743"/>
      <c r="BP53" s="1743"/>
      <c r="BQ53" s="1743"/>
      <c r="BR53" s="1743"/>
      <c r="BS53" s="1743"/>
      <c r="BT53" s="1743"/>
      <c r="BU53" s="821"/>
      <c r="BV53" s="822"/>
      <c r="BW53" s="822"/>
      <c r="BX53" s="822"/>
      <c r="BY53" s="822"/>
      <c r="BZ53" s="822"/>
      <c r="CA53" s="822"/>
      <c r="CB53" s="822"/>
      <c r="CC53" s="823"/>
    </row>
    <row r="54" spans="1:81" s="58" customFormat="1" ht="40.200000000000003" customHeight="1" thickBot="1" x14ac:dyDescent="0.35">
      <c r="A54" s="34"/>
      <c r="B54" s="907"/>
      <c r="C54" s="869"/>
      <c r="D54" s="1752"/>
      <c r="E54" s="1274"/>
      <c r="F54" s="1274"/>
      <c r="G54" s="1274"/>
      <c r="H54" s="1274"/>
      <c r="I54" s="1751"/>
      <c r="J54" s="814"/>
      <c r="K54" s="856"/>
      <c r="L54" s="859"/>
      <c r="M54" s="862"/>
      <c r="N54" s="838"/>
      <c r="O54" s="841"/>
      <c r="P54" s="865"/>
      <c r="Q54" s="874"/>
      <c r="R54" s="814"/>
      <c r="S54" s="232"/>
      <c r="T54" s="237"/>
      <c r="U54" s="237"/>
      <c r="V54" s="237"/>
      <c r="W54" s="232"/>
      <c r="X54" s="260"/>
      <c r="Y54" s="260"/>
      <c r="Z54" s="260"/>
      <c r="AA54" s="260"/>
      <c r="AB54" s="814"/>
      <c r="AC54" s="829"/>
      <c r="AD54" s="1001"/>
      <c r="AE54" s="1001"/>
      <c r="AF54" s="1001"/>
      <c r="AG54" s="1001"/>
      <c r="AH54" s="1001"/>
      <c r="AI54" s="1001"/>
      <c r="AJ54" s="1001"/>
      <c r="AK54" s="814"/>
      <c r="AL54" s="832"/>
      <c r="AM54" s="1001"/>
      <c r="AN54" s="1750"/>
      <c r="AO54" s="1750"/>
      <c r="AP54" s="1750"/>
      <c r="AQ54" s="1750"/>
      <c r="AR54" s="1750"/>
      <c r="AS54" s="1750"/>
      <c r="AT54" s="814"/>
      <c r="AU54" s="835"/>
      <c r="AV54" s="1001"/>
      <c r="AW54" s="1750"/>
      <c r="AX54" s="1750"/>
      <c r="AY54" s="1750"/>
      <c r="AZ54" s="1750"/>
      <c r="BA54" s="1750"/>
      <c r="BB54" s="1750"/>
      <c r="BC54" s="814"/>
      <c r="BD54" s="811"/>
      <c r="BE54" s="1001"/>
      <c r="BF54" s="1750"/>
      <c r="BG54" s="1750"/>
      <c r="BH54" s="1750"/>
      <c r="BI54" s="1750"/>
      <c r="BJ54" s="1750"/>
      <c r="BK54" s="1750"/>
      <c r="BL54" s="814"/>
      <c r="BM54" s="817"/>
      <c r="BN54" s="1001"/>
      <c r="BO54" s="1750"/>
      <c r="BP54" s="1750"/>
      <c r="BQ54" s="1750"/>
      <c r="BR54" s="1750"/>
      <c r="BS54" s="1750"/>
      <c r="BT54" s="1750"/>
      <c r="BU54" s="824"/>
      <c r="BV54" s="825"/>
      <c r="BW54" s="825"/>
      <c r="BX54" s="825"/>
      <c r="BY54" s="825"/>
      <c r="BZ54" s="825"/>
      <c r="CA54" s="825"/>
      <c r="CB54" s="825"/>
      <c r="CC54" s="826"/>
    </row>
    <row r="55" spans="1:81" s="58" customFormat="1" ht="40.200000000000003" customHeight="1" thickTop="1" x14ac:dyDescent="0.3">
      <c r="A55" s="34"/>
      <c r="B55" s="907"/>
      <c r="C55" s="869"/>
      <c r="D55" s="1748" t="s">
        <v>6336</v>
      </c>
      <c r="E55" s="1272" t="s">
        <v>6374</v>
      </c>
      <c r="F55" s="1272">
        <v>4001002</v>
      </c>
      <c r="G55" s="1272" t="s">
        <v>6338</v>
      </c>
      <c r="H55" s="1272" t="s">
        <v>6339</v>
      </c>
      <c r="I55" s="1744">
        <v>2021004540203</v>
      </c>
      <c r="J55" s="812">
        <v>759</v>
      </c>
      <c r="K55" s="854" t="str">
        <f>+[20]Metas!K876</f>
        <v>Predios verificados como aptos para la construcción de Vivienda Nueva.</v>
      </c>
      <c r="L55" s="857">
        <v>1</v>
      </c>
      <c r="M55" s="860">
        <f>SUM(N55:Q55)</f>
        <v>1</v>
      </c>
      <c r="N55" s="836"/>
      <c r="O55" s="839"/>
      <c r="P55" s="863"/>
      <c r="Q55" s="866">
        <v>1</v>
      </c>
      <c r="R55" s="812">
        <f>+$J55</f>
        <v>759</v>
      </c>
      <c r="S55" s="39" t="s">
        <v>6380</v>
      </c>
      <c r="T55" s="235" t="s">
        <v>3822</v>
      </c>
      <c r="U55" s="235" t="s">
        <v>3826</v>
      </c>
      <c r="V55" s="235" t="s">
        <v>3830</v>
      </c>
      <c r="W55" s="231" t="s">
        <v>6343</v>
      </c>
      <c r="X55" s="256">
        <v>44946</v>
      </c>
      <c r="Y55" s="256">
        <v>45290</v>
      </c>
      <c r="Z55" s="256">
        <v>44946</v>
      </c>
      <c r="AA55" s="256">
        <v>45290</v>
      </c>
      <c r="AB55" s="812">
        <f t="shared" ref="AB55" si="66">+$J55</f>
        <v>759</v>
      </c>
      <c r="AC55" s="827">
        <f t="shared" ref="AC55" si="67">+L55</f>
        <v>1</v>
      </c>
      <c r="AD55" s="999">
        <f t="shared" si="40"/>
        <v>45</v>
      </c>
      <c r="AE55" s="999">
        <f t="shared" si="40"/>
        <v>45</v>
      </c>
      <c r="AF55" s="999">
        <f t="shared" si="40"/>
        <v>0</v>
      </c>
      <c r="AG55" s="999">
        <f t="shared" si="40"/>
        <v>0</v>
      </c>
      <c r="AH55" s="999">
        <f t="shared" si="40"/>
        <v>0</v>
      </c>
      <c r="AI55" s="999">
        <f t="shared" si="40"/>
        <v>0</v>
      </c>
      <c r="AJ55" s="999">
        <f t="shared" si="40"/>
        <v>0</v>
      </c>
      <c r="AK55" s="812">
        <f t="shared" ref="AK55" si="68">+$J55</f>
        <v>759</v>
      </c>
      <c r="AL55" s="830">
        <f>+N55</f>
        <v>0</v>
      </c>
      <c r="AM55" s="999">
        <f t="shared" si="2"/>
        <v>10</v>
      </c>
      <c r="AN55" s="1732">
        <v>10</v>
      </c>
      <c r="AO55" s="1732"/>
      <c r="AP55" s="1732"/>
      <c r="AQ55" s="1732"/>
      <c r="AR55" s="1732"/>
      <c r="AS55" s="1732"/>
      <c r="AT55" s="812">
        <f t="shared" ref="AT55" si="69">+$J55</f>
        <v>759</v>
      </c>
      <c r="AU55" s="833">
        <f>+O55</f>
        <v>0</v>
      </c>
      <c r="AV55" s="999">
        <f t="shared" ref="AV55" si="70">SUM(AW55:BB55)</f>
        <v>15</v>
      </c>
      <c r="AW55" s="1732">
        <v>15</v>
      </c>
      <c r="AX55" s="1732"/>
      <c r="AY55" s="1732"/>
      <c r="AZ55" s="1732"/>
      <c r="BA55" s="1732"/>
      <c r="BB55" s="1732"/>
      <c r="BC55" s="812">
        <f t="shared" ref="BC55" si="71">+$J55</f>
        <v>759</v>
      </c>
      <c r="BD55" s="809">
        <f>+P55</f>
        <v>0</v>
      </c>
      <c r="BE55" s="999">
        <f t="shared" ref="BE55" si="72">SUM(BF55:BK55)</f>
        <v>10</v>
      </c>
      <c r="BF55" s="1732">
        <v>10</v>
      </c>
      <c r="BG55" s="1732"/>
      <c r="BH55" s="1732"/>
      <c r="BI55" s="1732"/>
      <c r="BJ55" s="1732"/>
      <c r="BK55" s="1732"/>
      <c r="BL55" s="812">
        <f t="shared" ref="BL55" si="73">+$J55</f>
        <v>759</v>
      </c>
      <c r="BM55" s="815">
        <f>+Q55</f>
        <v>1</v>
      </c>
      <c r="BN55" s="999">
        <f t="shared" ref="BN55" si="74">SUM(BO55:BT55)</f>
        <v>10</v>
      </c>
      <c r="BO55" s="1732">
        <v>10</v>
      </c>
      <c r="BP55" s="1732"/>
      <c r="BQ55" s="1732"/>
      <c r="BR55" s="1732"/>
      <c r="BS55" s="1732"/>
      <c r="BT55" s="1732"/>
      <c r="BU55" s="818"/>
      <c r="BV55" s="819"/>
      <c r="BW55" s="819"/>
      <c r="BX55" s="819"/>
      <c r="BY55" s="819"/>
      <c r="BZ55" s="819"/>
      <c r="CA55" s="819"/>
      <c r="CB55" s="819"/>
      <c r="CC55" s="820"/>
    </row>
    <row r="56" spans="1:81" s="58" customFormat="1" ht="40.200000000000003" customHeight="1" x14ac:dyDescent="0.3">
      <c r="A56" s="34"/>
      <c r="B56" s="907"/>
      <c r="C56" s="869"/>
      <c r="D56" s="1749"/>
      <c r="E56" s="1273"/>
      <c r="F56" s="1273"/>
      <c r="G56" s="1273"/>
      <c r="H56" s="1273"/>
      <c r="I56" s="1745"/>
      <c r="J56" s="813"/>
      <c r="K56" s="855"/>
      <c r="L56" s="858"/>
      <c r="M56" s="861"/>
      <c r="N56" s="837"/>
      <c r="O56" s="840"/>
      <c r="P56" s="864"/>
      <c r="Q56" s="867"/>
      <c r="R56" s="813"/>
      <c r="S56" s="39" t="s">
        <v>6381</v>
      </c>
      <c r="T56" s="236" t="s">
        <v>3822</v>
      </c>
      <c r="U56" s="236" t="s">
        <v>3826</v>
      </c>
      <c r="V56" s="236" t="s">
        <v>3830</v>
      </c>
      <c r="W56" s="261" t="s">
        <v>6343</v>
      </c>
      <c r="X56" s="31">
        <v>44946</v>
      </c>
      <c r="Y56" s="31">
        <v>45290</v>
      </c>
      <c r="Z56" s="31">
        <v>44946</v>
      </c>
      <c r="AA56" s="31">
        <v>45290</v>
      </c>
      <c r="AB56" s="813"/>
      <c r="AC56" s="828"/>
      <c r="AD56" s="1000"/>
      <c r="AE56" s="1000"/>
      <c r="AF56" s="1000"/>
      <c r="AG56" s="1000"/>
      <c r="AH56" s="1000"/>
      <c r="AI56" s="1000"/>
      <c r="AJ56" s="1000"/>
      <c r="AK56" s="813"/>
      <c r="AL56" s="831"/>
      <c r="AM56" s="1000"/>
      <c r="AN56" s="1743"/>
      <c r="AO56" s="1743"/>
      <c r="AP56" s="1743"/>
      <c r="AQ56" s="1743"/>
      <c r="AR56" s="1743"/>
      <c r="AS56" s="1743"/>
      <c r="AT56" s="813"/>
      <c r="AU56" s="834"/>
      <c r="AV56" s="1000"/>
      <c r="AW56" s="1743"/>
      <c r="AX56" s="1743"/>
      <c r="AY56" s="1743"/>
      <c r="AZ56" s="1743"/>
      <c r="BA56" s="1743"/>
      <c r="BB56" s="1743"/>
      <c r="BC56" s="813"/>
      <c r="BD56" s="810"/>
      <c r="BE56" s="1000"/>
      <c r="BF56" s="1743"/>
      <c r="BG56" s="1743"/>
      <c r="BH56" s="1743"/>
      <c r="BI56" s="1743"/>
      <c r="BJ56" s="1743"/>
      <c r="BK56" s="1743"/>
      <c r="BL56" s="813"/>
      <c r="BM56" s="816"/>
      <c r="BN56" s="1000"/>
      <c r="BO56" s="1743"/>
      <c r="BP56" s="1743"/>
      <c r="BQ56" s="1743"/>
      <c r="BR56" s="1743"/>
      <c r="BS56" s="1743"/>
      <c r="BT56" s="1743"/>
      <c r="BU56" s="821"/>
      <c r="BV56" s="822"/>
      <c r="BW56" s="822"/>
      <c r="BX56" s="822"/>
      <c r="BY56" s="822"/>
      <c r="BZ56" s="822"/>
      <c r="CA56" s="822"/>
      <c r="CB56" s="822"/>
      <c r="CC56" s="823"/>
    </row>
    <row r="57" spans="1:81" s="58" customFormat="1" ht="40.200000000000003" customHeight="1" x14ac:dyDescent="0.3">
      <c r="A57" s="34"/>
      <c r="B57" s="907"/>
      <c r="C57" s="869"/>
      <c r="D57" s="1749"/>
      <c r="E57" s="1273"/>
      <c r="F57" s="1273"/>
      <c r="G57" s="1273"/>
      <c r="H57" s="1273"/>
      <c r="I57" s="1745"/>
      <c r="J57" s="813"/>
      <c r="K57" s="855"/>
      <c r="L57" s="858"/>
      <c r="M57" s="861"/>
      <c r="N57" s="837"/>
      <c r="O57" s="840"/>
      <c r="P57" s="864"/>
      <c r="Q57" s="867"/>
      <c r="R57" s="813"/>
      <c r="S57" s="39"/>
      <c r="T57" s="236"/>
      <c r="U57" s="236"/>
      <c r="V57" s="236"/>
      <c r="W57" s="39"/>
      <c r="X57" s="31"/>
      <c r="Y57" s="31"/>
      <c r="Z57" s="31"/>
      <c r="AA57" s="31"/>
      <c r="AB57" s="813"/>
      <c r="AC57" s="828"/>
      <c r="AD57" s="1000"/>
      <c r="AE57" s="1000"/>
      <c r="AF57" s="1000"/>
      <c r="AG57" s="1000"/>
      <c r="AH57" s="1000"/>
      <c r="AI57" s="1000"/>
      <c r="AJ57" s="1000"/>
      <c r="AK57" s="813"/>
      <c r="AL57" s="831"/>
      <c r="AM57" s="1000"/>
      <c r="AN57" s="1743"/>
      <c r="AO57" s="1743"/>
      <c r="AP57" s="1743"/>
      <c r="AQ57" s="1743"/>
      <c r="AR57" s="1743"/>
      <c r="AS57" s="1743"/>
      <c r="AT57" s="813"/>
      <c r="AU57" s="834"/>
      <c r="AV57" s="1000"/>
      <c r="AW57" s="1743"/>
      <c r="AX57" s="1743"/>
      <c r="AY57" s="1743"/>
      <c r="AZ57" s="1743"/>
      <c r="BA57" s="1743"/>
      <c r="BB57" s="1743"/>
      <c r="BC57" s="813"/>
      <c r="BD57" s="810"/>
      <c r="BE57" s="1000"/>
      <c r="BF57" s="1743"/>
      <c r="BG57" s="1743"/>
      <c r="BH57" s="1743"/>
      <c r="BI57" s="1743"/>
      <c r="BJ57" s="1743"/>
      <c r="BK57" s="1743"/>
      <c r="BL57" s="813"/>
      <c r="BM57" s="816"/>
      <c r="BN57" s="1000"/>
      <c r="BO57" s="1743"/>
      <c r="BP57" s="1743"/>
      <c r="BQ57" s="1743"/>
      <c r="BR57" s="1743"/>
      <c r="BS57" s="1743"/>
      <c r="BT57" s="1743"/>
      <c r="BU57" s="821"/>
      <c r="BV57" s="822"/>
      <c r="BW57" s="822"/>
      <c r="BX57" s="822"/>
      <c r="BY57" s="822"/>
      <c r="BZ57" s="822"/>
      <c r="CA57" s="822"/>
      <c r="CB57" s="822"/>
      <c r="CC57" s="823"/>
    </row>
    <row r="58" spans="1:81" s="58" customFormat="1" ht="40.200000000000003" customHeight="1" thickBot="1" x14ac:dyDescent="0.35">
      <c r="A58" s="34"/>
      <c r="B58" s="907"/>
      <c r="C58" s="870"/>
      <c r="D58" s="1752"/>
      <c r="E58" s="1274"/>
      <c r="F58" s="1274"/>
      <c r="G58" s="1274"/>
      <c r="H58" s="1274"/>
      <c r="I58" s="1751"/>
      <c r="J58" s="814"/>
      <c r="K58" s="856"/>
      <c r="L58" s="859"/>
      <c r="M58" s="862"/>
      <c r="N58" s="838"/>
      <c r="O58" s="841"/>
      <c r="P58" s="865"/>
      <c r="Q58" s="874"/>
      <c r="R58" s="814"/>
      <c r="S58" s="232"/>
      <c r="T58" s="237"/>
      <c r="U58" s="237"/>
      <c r="V58" s="237"/>
      <c r="W58" s="232"/>
      <c r="X58" s="260"/>
      <c r="Y58" s="260"/>
      <c r="Z58" s="260"/>
      <c r="AA58" s="260"/>
      <c r="AB58" s="814"/>
      <c r="AC58" s="829"/>
      <c r="AD58" s="1001"/>
      <c r="AE58" s="1001"/>
      <c r="AF58" s="1001"/>
      <c r="AG58" s="1001"/>
      <c r="AH58" s="1001"/>
      <c r="AI58" s="1001"/>
      <c r="AJ58" s="1001"/>
      <c r="AK58" s="814"/>
      <c r="AL58" s="832"/>
      <c r="AM58" s="1001"/>
      <c r="AN58" s="1750"/>
      <c r="AO58" s="1750"/>
      <c r="AP58" s="1750"/>
      <c r="AQ58" s="1750"/>
      <c r="AR58" s="1750"/>
      <c r="AS58" s="1750"/>
      <c r="AT58" s="814"/>
      <c r="AU58" s="835"/>
      <c r="AV58" s="1001"/>
      <c r="AW58" s="1750"/>
      <c r="AX58" s="1750"/>
      <c r="AY58" s="1750"/>
      <c r="AZ58" s="1750"/>
      <c r="BA58" s="1750"/>
      <c r="BB58" s="1750"/>
      <c r="BC58" s="814"/>
      <c r="BD58" s="811"/>
      <c r="BE58" s="1001"/>
      <c r="BF58" s="1750"/>
      <c r="BG58" s="1750"/>
      <c r="BH58" s="1750"/>
      <c r="BI58" s="1750"/>
      <c r="BJ58" s="1750"/>
      <c r="BK58" s="1750"/>
      <c r="BL58" s="814"/>
      <c r="BM58" s="817"/>
      <c r="BN58" s="1001"/>
      <c r="BO58" s="1750"/>
      <c r="BP58" s="1750"/>
      <c r="BQ58" s="1750"/>
      <c r="BR58" s="1750"/>
      <c r="BS58" s="1750"/>
      <c r="BT58" s="1750"/>
      <c r="BU58" s="824"/>
      <c r="BV58" s="825"/>
      <c r="BW58" s="825"/>
      <c r="BX58" s="825"/>
      <c r="BY58" s="825"/>
      <c r="BZ58" s="825"/>
      <c r="CA58" s="825"/>
      <c r="CB58" s="825"/>
      <c r="CC58" s="826"/>
    </row>
    <row r="59" spans="1:81" s="58" customFormat="1" ht="40.200000000000003" customHeight="1" thickTop="1" x14ac:dyDescent="0.3">
      <c r="A59" s="34"/>
      <c r="B59" s="907"/>
      <c r="C59" s="868" t="s">
        <v>1210</v>
      </c>
      <c r="D59" s="1748" t="s">
        <v>6336</v>
      </c>
      <c r="E59" s="1272" t="s">
        <v>6374</v>
      </c>
      <c r="F59" s="1272">
        <v>4001002</v>
      </c>
      <c r="G59" s="1272" t="s">
        <v>6338</v>
      </c>
      <c r="H59" s="1272" t="s">
        <v>6339</v>
      </c>
      <c r="I59" s="1744">
        <v>2021004540203</v>
      </c>
      <c r="J59" s="812">
        <v>760</v>
      </c>
      <c r="K59" s="854" t="str">
        <f>+[20]Metas!K877</f>
        <v>Predios fiscales, urbanos y rurales con acompañamiento interinstitucional para su titulación.</v>
      </c>
      <c r="L59" s="1746">
        <v>160</v>
      </c>
      <c r="M59" s="860">
        <f>SUM(N59:Q59)</f>
        <v>160</v>
      </c>
      <c r="N59" s="836">
        <v>40</v>
      </c>
      <c r="O59" s="839">
        <v>40</v>
      </c>
      <c r="P59" s="863">
        <v>40</v>
      </c>
      <c r="Q59" s="866">
        <v>40</v>
      </c>
      <c r="R59" s="812">
        <f>+$J59</f>
        <v>760</v>
      </c>
      <c r="S59" s="39" t="s">
        <v>6382</v>
      </c>
      <c r="T59" s="235" t="s">
        <v>3822</v>
      </c>
      <c r="U59" s="235" t="s">
        <v>3826</v>
      </c>
      <c r="V59" s="235" t="s">
        <v>3830</v>
      </c>
      <c r="W59" s="231" t="s">
        <v>6383</v>
      </c>
      <c r="X59" s="256">
        <v>44946</v>
      </c>
      <c r="Y59" s="256">
        <v>45290</v>
      </c>
      <c r="Z59" s="256">
        <v>44946</v>
      </c>
      <c r="AA59" s="256">
        <v>45290</v>
      </c>
      <c r="AB59" s="812">
        <f t="shared" ref="AB59" si="75">+$J59</f>
        <v>760</v>
      </c>
      <c r="AC59" s="827">
        <f t="shared" ref="AC59" si="76">+L59</f>
        <v>160</v>
      </c>
      <c r="AD59" s="999">
        <f t="shared" si="40"/>
        <v>35</v>
      </c>
      <c r="AE59" s="999">
        <f t="shared" si="40"/>
        <v>35</v>
      </c>
      <c r="AF59" s="999">
        <f t="shared" si="40"/>
        <v>0</v>
      </c>
      <c r="AG59" s="999">
        <f t="shared" si="40"/>
        <v>0</v>
      </c>
      <c r="AH59" s="999">
        <f t="shared" si="40"/>
        <v>0</v>
      </c>
      <c r="AI59" s="999">
        <f t="shared" si="40"/>
        <v>0</v>
      </c>
      <c r="AJ59" s="999">
        <f t="shared" si="40"/>
        <v>0</v>
      </c>
      <c r="AK59" s="812">
        <f t="shared" ref="AK59" si="77">+$J59</f>
        <v>760</v>
      </c>
      <c r="AL59" s="830">
        <f>+N59</f>
        <v>40</v>
      </c>
      <c r="AM59" s="999">
        <f t="shared" si="2"/>
        <v>8</v>
      </c>
      <c r="AN59" s="1732">
        <v>8</v>
      </c>
      <c r="AO59" s="1732"/>
      <c r="AP59" s="1732"/>
      <c r="AQ59" s="1732"/>
      <c r="AR59" s="1732"/>
      <c r="AS59" s="1732"/>
      <c r="AT59" s="812">
        <f t="shared" ref="AT59" si="78">+$J59</f>
        <v>760</v>
      </c>
      <c r="AU59" s="833">
        <f>+O59</f>
        <v>40</v>
      </c>
      <c r="AV59" s="999">
        <f t="shared" ref="AV59" si="79">SUM(AW59:BB59)</f>
        <v>13</v>
      </c>
      <c r="AW59" s="1732">
        <v>13</v>
      </c>
      <c r="AX59" s="1732"/>
      <c r="AY59" s="1732"/>
      <c r="AZ59" s="1732"/>
      <c r="BA59" s="1732"/>
      <c r="BB59" s="1732"/>
      <c r="BC59" s="812">
        <f t="shared" ref="BC59" si="80">+$J59</f>
        <v>760</v>
      </c>
      <c r="BD59" s="809">
        <f>+P59</f>
        <v>40</v>
      </c>
      <c r="BE59" s="999">
        <f t="shared" ref="BE59" si="81">SUM(BF59:BK59)</f>
        <v>6</v>
      </c>
      <c r="BF59" s="1732">
        <v>6</v>
      </c>
      <c r="BG59" s="1732"/>
      <c r="BH59" s="1732"/>
      <c r="BI59" s="1732"/>
      <c r="BJ59" s="1732"/>
      <c r="BK59" s="1732"/>
      <c r="BL59" s="812">
        <f t="shared" ref="BL59" si="82">+$J59</f>
        <v>760</v>
      </c>
      <c r="BM59" s="815">
        <f>+Q59</f>
        <v>40</v>
      </c>
      <c r="BN59" s="999">
        <f t="shared" ref="BN59" si="83">SUM(BO59:BT59)</f>
        <v>8</v>
      </c>
      <c r="BO59" s="1732">
        <v>8</v>
      </c>
      <c r="BP59" s="1732"/>
      <c r="BQ59" s="1732"/>
      <c r="BR59" s="1732"/>
      <c r="BS59" s="1732"/>
      <c r="BT59" s="1732"/>
      <c r="BU59" s="818"/>
      <c r="BV59" s="819"/>
      <c r="BW59" s="819"/>
      <c r="BX59" s="819"/>
      <c r="BY59" s="819"/>
      <c r="BZ59" s="819"/>
      <c r="CA59" s="819"/>
      <c r="CB59" s="819"/>
      <c r="CC59" s="820"/>
    </row>
    <row r="60" spans="1:81" s="58" customFormat="1" ht="40.200000000000003" customHeight="1" x14ac:dyDescent="0.3">
      <c r="A60" s="34"/>
      <c r="B60" s="907"/>
      <c r="C60" s="869"/>
      <c r="D60" s="1749"/>
      <c r="E60" s="1273"/>
      <c r="F60" s="1273"/>
      <c r="G60" s="1273"/>
      <c r="H60" s="1273"/>
      <c r="I60" s="1745"/>
      <c r="J60" s="813"/>
      <c r="K60" s="855"/>
      <c r="L60" s="1747"/>
      <c r="M60" s="861"/>
      <c r="N60" s="837"/>
      <c r="O60" s="840"/>
      <c r="P60" s="864"/>
      <c r="Q60" s="867"/>
      <c r="R60" s="813"/>
      <c r="S60" s="39" t="s">
        <v>6384</v>
      </c>
      <c r="T60" s="236" t="s">
        <v>3822</v>
      </c>
      <c r="U60" s="236" t="s">
        <v>3826</v>
      </c>
      <c r="V60" s="236" t="s">
        <v>3830</v>
      </c>
      <c r="W60" s="261" t="s">
        <v>6343</v>
      </c>
      <c r="X60" s="31">
        <v>44946</v>
      </c>
      <c r="Y60" s="31">
        <v>45290</v>
      </c>
      <c r="Z60" s="31">
        <v>44946</v>
      </c>
      <c r="AA60" s="31">
        <v>45290</v>
      </c>
      <c r="AB60" s="813"/>
      <c r="AC60" s="828"/>
      <c r="AD60" s="1000"/>
      <c r="AE60" s="1000"/>
      <c r="AF60" s="1000"/>
      <c r="AG60" s="1000"/>
      <c r="AH60" s="1000"/>
      <c r="AI60" s="1000"/>
      <c r="AJ60" s="1000"/>
      <c r="AK60" s="813"/>
      <c r="AL60" s="831"/>
      <c r="AM60" s="1000"/>
      <c r="AN60" s="1743"/>
      <c r="AO60" s="1743"/>
      <c r="AP60" s="1743"/>
      <c r="AQ60" s="1743"/>
      <c r="AR60" s="1743"/>
      <c r="AS60" s="1743"/>
      <c r="AT60" s="813"/>
      <c r="AU60" s="834"/>
      <c r="AV60" s="1000"/>
      <c r="AW60" s="1743"/>
      <c r="AX60" s="1743"/>
      <c r="AY60" s="1743"/>
      <c r="AZ60" s="1743"/>
      <c r="BA60" s="1743"/>
      <c r="BB60" s="1743"/>
      <c r="BC60" s="813"/>
      <c r="BD60" s="810"/>
      <c r="BE60" s="1000"/>
      <c r="BF60" s="1743"/>
      <c r="BG60" s="1743"/>
      <c r="BH60" s="1743"/>
      <c r="BI60" s="1743"/>
      <c r="BJ60" s="1743"/>
      <c r="BK60" s="1743"/>
      <c r="BL60" s="813"/>
      <c r="BM60" s="816"/>
      <c r="BN60" s="1000"/>
      <c r="BO60" s="1743"/>
      <c r="BP60" s="1743"/>
      <c r="BQ60" s="1743"/>
      <c r="BR60" s="1743"/>
      <c r="BS60" s="1743"/>
      <c r="BT60" s="1743"/>
      <c r="BU60" s="821"/>
      <c r="BV60" s="822"/>
      <c r="BW60" s="822"/>
      <c r="BX60" s="822"/>
      <c r="BY60" s="822"/>
      <c r="BZ60" s="822"/>
      <c r="CA60" s="822"/>
      <c r="CB60" s="822"/>
      <c r="CC60" s="823"/>
    </row>
    <row r="61" spans="1:81" s="58" customFormat="1" ht="40.200000000000003" customHeight="1" x14ac:dyDescent="0.3">
      <c r="A61" s="34"/>
      <c r="B61" s="907"/>
      <c r="C61" s="869"/>
      <c r="D61" s="1749"/>
      <c r="E61" s="1273"/>
      <c r="F61" s="1273"/>
      <c r="G61" s="1273"/>
      <c r="H61" s="1273"/>
      <c r="I61" s="1745"/>
      <c r="J61" s="813"/>
      <c r="K61" s="855"/>
      <c r="L61" s="1747"/>
      <c r="M61" s="861"/>
      <c r="N61" s="837"/>
      <c r="O61" s="840"/>
      <c r="P61" s="864"/>
      <c r="Q61" s="867"/>
      <c r="R61" s="813"/>
      <c r="S61" s="39" t="s">
        <v>6385</v>
      </c>
      <c r="T61" s="236" t="s">
        <v>3822</v>
      </c>
      <c r="U61" s="236" t="s">
        <v>3826</v>
      </c>
      <c r="V61" s="236" t="s">
        <v>3830</v>
      </c>
      <c r="W61" s="261" t="s">
        <v>6343</v>
      </c>
      <c r="X61" s="31">
        <v>44946</v>
      </c>
      <c r="Y61" s="31">
        <v>45290</v>
      </c>
      <c r="Z61" s="31">
        <v>44946</v>
      </c>
      <c r="AA61" s="31">
        <v>45290</v>
      </c>
      <c r="AB61" s="813"/>
      <c r="AC61" s="828"/>
      <c r="AD61" s="1000"/>
      <c r="AE61" s="1000"/>
      <c r="AF61" s="1000"/>
      <c r="AG61" s="1000"/>
      <c r="AH61" s="1000"/>
      <c r="AI61" s="1000"/>
      <c r="AJ61" s="1000"/>
      <c r="AK61" s="813"/>
      <c r="AL61" s="831"/>
      <c r="AM61" s="1000"/>
      <c r="AN61" s="1743"/>
      <c r="AO61" s="1743"/>
      <c r="AP61" s="1743"/>
      <c r="AQ61" s="1743"/>
      <c r="AR61" s="1743"/>
      <c r="AS61" s="1743"/>
      <c r="AT61" s="813"/>
      <c r="AU61" s="834"/>
      <c r="AV61" s="1000"/>
      <c r="AW61" s="1743"/>
      <c r="AX61" s="1743"/>
      <c r="AY61" s="1743"/>
      <c r="AZ61" s="1743"/>
      <c r="BA61" s="1743"/>
      <c r="BB61" s="1743"/>
      <c r="BC61" s="813"/>
      <c r="BD61" s="810"/>
      <c r="BE61" s="1000"/>
      <c r="BF61" s="1743"/>
      <c r="BG61" s="1743"/>
      <c r="BH61" s="1743"/>
      <c r="BI61" s="1743"/>
      <c r="BJ61" s="1743"/>
      <c r="BK61" s="1743"/>
      <c r="BL61" s="813"/>
      <c r="BM61" s="816"/>
      <c r="BN61" s="1000"/>
      <c r="BO61" s="1743"/>
      <c r="BP61" s="1743"/>
      <c r="BQ61" s="1743"/>
      <c r="BR61" s="1743"/>
      <c r="BS61" s="1743"/>
      <c r="BT61" s="1743"/>
      <c r="BU61" s="821"/>
      <c r="BV61" s="822"/>
      <c r="BW61" s="822"/>
      <c r="BX61" s="822"/>
      <c r="BY61" s="822"/>
      <c r="BZ61" s="822"/>
      <c r="CA61" s="822"/>
      <c r="CB61" s="822"/>
      <c r="CC61" s="823"/>
    </row>
    <row r="62" spans="1:81" s="58" customFormat="1" ht="40.200000000000003" customHeight="1" x14ac:dyDescent="0.3">
      <c r="A62" s="34"/>
      <c r="B62" s="907"/>
      <c r="C62" s="869"/>
      <c r="D62" s="1749"/>
      <c r="E62" s="1273"/>
      <c r="F62" s="1273"/>
      <c r="G62" s="1273"/>
      <c r="H62" s="1273"/>
      <c r="I62" s="1745"/>
      <c r="J62" s="813"/>
      <c r="K62" s="855"/>
      <c r="L62" s="1747"/>
      <c r="M62" s="861"/>
      <c r="N62" s="837"/>
      <c r="O62" s="840"/>
      <c r="P62" s="864"/>
      <c r="Q62" s="867"/>
      <c r="R62" s="813"/>
      <c r="S62" s="448" t="s">
        <v>6386</v>
      </c>
      <c r="T62" s="262" t="s">
        <v>3822</v>
      </c>
      <c r="U62" s="262" t="s">
        <v>3826</v>
      </c>
      <c r="V62" s="262" t="s">
        <v>3830</v>
      </c>
      <c r="W62" s="261" t="s">
        <v>6343</v>
      </c>
      <c r="X62" s="31">
        <v>44946</v>
      </c>
      <c r="Y62" s="31">
        <v>45290</v>
      </c>
      <c r="Z62" s="31">
        <v>44946</v>
      </c>
      <c r="AA62" s="31">
        <v>45290</v>
      </c>
      <c r="AB62" s="813"/>
      <c r="AC62" s="828"/>
      <c r="AD62" s="1000"/>
      <c r="AE62" s="1000"/>
      <c r="AF62" s="1000"/>
      <c r="AG62" s="1000"/>
      <c r="AH62" s="1000"/>
      <c r="AI62" s="1000"/>
      <c r="AJ62" s="1000"/>
      <c r="AK62" s="813"/>
      <c r="AL62" s="831"/>
      <c r="AM62" s="1000"/>
      <c r="AN62" s="1743"/>
      <c r="AO62" s="1743"/>
      <c r="AP62" s="1743"/>
      <c r="AQ62" s="1743"/>
      <c r="AR62" s="1743"/>
      <c r="AS62" s="1743"/>
      <c r="AT62" s="813"/>
      <c r="AU62" s="834"/>
      <c r="AV62" s="1000"/>
      <c r="AW62" s="1743"/>
      <c r="AX62" s="1743"/>
      <c r="AY62" s="1743"/>
      <c r="AZ62" s="1743"/>
      <c r="BA62" s="1743"/>
      <c r="BB62" s="1743"/>
      <c r="BC62" s="813"/>
      <c r="BD62" s="810"/>
      <c r="BE62" s="1000"/>
      <c r="BF62" s="1743"/>
      <c r="BG62" s="1743"/>
      <c r="BH62" s="1743"/>
      <c r="BI62" s="1743"/>
      <c r="BJ62" s="1743"/>
      <c r="BK62" s="1743"/>
      <c r="BL62" s="813"/>
      <c r="BM62" s="816"/>
      <c r="BN62" s="1000"/>
      <c r="BO62" s="1743"/>
      <c r="BP62" s="1743"/>
      <c r="BQ62" s="1743"/>
      <c r="BR62" s="1743"/>
      <c r="BS62" s="1743"/>
      <c r="BT62" s="1743"/>
      <c r="BU62" s="443"/>
      <c r="BV62" s="444"/>
      <c r="BW62" s="444"/>
      <c r="BX62" s="444"/>
      <c r="BY62" s="444"/>
      <c r="BZ62" s="444"/>
      <c r="CA62" s="444"/>
      <c r="CB62" s="444"/>
      <c r="CC62" s="445"/>
    </row>
    <row r="63" spans="1:81" s="58" customFormat="1" ht="40.200000000000003" customHeight="1" x14ac:dyDescent="0.3">
      <c r="A63" s="34"/>
      <c r="B63" s="907"/>
      <c r="C63" s="869"/>
      <c r="D63" s="1749"/>
      <c r="E63" s="1273"/>
      <c r="F63" s="1273"/>
      <c r="G63" s="1273"/>
      <c r="H63" s="1273"/>
      <c r="I63" s="1745"/>
      <c r="J63" s="813"/>
      <c r="K63" s="855"/>
      <c r="L63" s="1747"/>
      <c r="M63" s="861"/>
      <c r="N63" s="837"/>
      <c r="O63" s="840"/>
      <c r="P63" s="864"/>
      <c r="Q63" s="867"/>
      <c r="R63" s="813"/>
      <c r="S63" s="448" t="s">
        <v>6387</v>
      </c>
      <c r="T63" s="262" t="s">
        <v>3822</v>
      </c>
      <c r="U63" s="262" t="s">
        <v>3826</v>
      </c>
      <c r="V63" s="262" t="s">
        <v>3830</v>
      </c>
      <c r="W63" s="261" t="s">
        <v>6343</v>
      </c>
      <c r="X63" s="31">
        <v>44946</v>
      </c>
      <c r="Y63" s="31">
        <v>45290</v>
      </c>
      <c r="Z63" s="31">
        <v>44946</v>
      </c>
      <c r="AA63" s="31">
        <v>45290</v>
      </c>
      <c r="AB63" s="813"/>
      <c r="AC63" s="828"/>
      <c r="AD63" s="1000"/>
      <c r="AE63" s="1000"/>
      <c r="AF63" s="1000"/>
      <c r="AG63" s="1000"/>
      <c r="AH63" s="1000"/>
      <c r="AI63" s="1000"/>
      <c r="AJ63" s="1000"/>
      <c r="AK63" s="813"/>
      <c r="AL63" s="831"/>
      <c r="AM63" s="1000"/>
      <c r="AN63" s="1743"/>
      <c r="AO63" s="1743"/>
      <c r="AP63" s="1743"/>
      <c r="AQ63" s="1743"/>
      <c r="AR63" s="1743"/>
      <c r="AS63" s="1743"/>
      <c r="AT63" s="813"/>
      <c r="AU63" s="834"/>
      <c r="AV63" s="1000"/>
      <c r="AW63" s="1743"/>
      <c r="AX63" s="1743"/>
      <c r="AY63" s="1743"/>
      <c r="AZ63" s="1743"/>
      <c r="BA63" s="1743"/>
      <c r="BB63" s="1743"/>
      <c r="BC63" s="813"/>
      <c r="BD63" s="810"/>
      <c r="BE63" s="1000"/>
      <c r="BF63" s="1743"/>
      <c r="BG63" s="1743"/>
      <c r="BH63" s="1743"/>
      <c r="BI63" s="1743"/>
      <c r="BJ63" s="1743"/>
      <c r="BK63" s="1743"/>
      <c r="BL63" s="813"/>
      <c r="BM63" s="816"/>
      <c r="BN63" s="1000"/>
      <c r="BO63" s="1743"/>
      <c r="BP63" s="1743"/>
      <c r="BQ63" s="1743"/>
      <c r="BR63" s="1743"/>
      <c r="BS63" s="1743"/>
      <c r="BT63" s="1743"/>
      <c r="BU63" s="443"/>
      <c r="BV63" s="444"/>
      <c r="BW63" s="444"/>
      <c r="BX63" s="444"/>
      <c r="BY63" s="444"/>
      <c r="BZ63" s="444"/>
      <c r="CA63" s="444"/>
      <c r="CB63" s="444"/>
      <c r="CC63" s="445"/>
    </row>
    <row r="64" spans="1:81" ht="40.200000000000003" customHeight="1" x14ac:dyDescent="0.3">
      <c r="AD64" s="25">
        <f>SUM(AD11:AD63)</f>
        <v>600</v>
      </c>
    </row>
  </sheetData>
  <mergeCells count="816">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C2:H2"/>
    <mergeCell ref="L2:Q2"/>
    <mergeCell ref="R2:S2"/>
    <mergeCell ref="T2:V2"/>
    <mergeCell ref="W2:AA2"/>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BX5:CC5"/>
    <mergeCell ref="B7:B9"/>
    <mergeCell ref="C7:C9"/>
    <mergeCell ref="D7:D9"/>
    <mergeCell ref="E7:E9"/>
    <mergeCell ref="F7:F9"/>
    <mergeCell ref="G7:G9"/>
    <mergeCell ref="BC4:BE4"/>
    <mergeCell ref="BF4:BK4"/>
    <mergeCell ref="BL4:BT5"/>
    <mergeCell ref="BU4:BW4"/>
    <mergeCell ref="BX4:CC4"/>
    <mergeCell ref="L5:Q5"/>
    <mergeCell ref="T5:V5"/>
    <mergeCell ref="W5:AA5"/>
    <mergeCell ref="AK5:AM5"/>
    <mergeCell ref="AN5:AS5"/>
    <mergeCell ref="B2:B5"/>
    <mergeCell ref="H7:H9"/>
    <mergeCell ref="I7:I9"/>
    <mergeCell ref="J7:J9"/>
    <mergeCell ref="K7:K9"/>
    <mergeCell ref="L7:L9"/>
    <mergeCell ref="M7:M9"/>
    <mergeCell ref="BC5:BE5"/>
    <mergeCell ref="BF5:BK5"/>
    <mergeCell ref="BU5:BW5"/>
    <mergeCell ref="W7:W9"/>
    <mergeCell ref="X7:Y7"/>
    <mergeCell ref="Z7:AA7"/>
    <mergeCell ref="N7:N9"/>
    <mergeCell ref="O7:O9"/>
    <mergeCell ref="P7:P9"/>
    <mergeCell ref="Q7:Q9"/>
    <mergeCell ref="R7:R9"/>
    <mergeCell ref="S7:S9"/>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AD7:AJ7"/>
    <mergeCell ref="AK7:AK9"/>
    <mergeCell ref="AL7:AL9"/>
    <mergeCell ref="AM7:AS7"/>
    <mergeCell ref="AR8:AR9"/>
    <mergeCell ref="AS8:AS9"/>
    <mergeCell ref="BS8:BS9"/>
    <mergeCell ref="BT8:BT9"/>
    <mergeCell ref="B11:B30"/>
    <mergeCell ref="C11:C26"/>
    <mergeCell ref="D11:D18"/>
    <mergeCell ref="E11:E18"/>
    <mergeCell ref="F11:F18"/>
    <mergeCell ref="G11:G18"/>
    <mergeCell ref="H11:H18"/>
    <mergeCell ref="I11:I18"/>
    <mergeCell ref="BE8:BE9"/>
    <mergeCell ref="BF8:BI8"/>
    <mergeCell ref="BJ8:BJ9"/>
    <mergeCell ref="BK8:BK9"/>
    <mergeCell ref="BN8:BN9"/>
    <mergeCell ref="BO8:BR8"/>
    <mergeCell ref="BL7:BL9"/>
    <mergeCell ref="BM7:BM9"/>
    <mergeCell ref="BN7:BT7"/>
    <mergeCell ref="AB7:AB9"/>
    <mergeCell ref="AC7:AC9"/>
    <mergeCell ref="T7:T9"/>
    <mergeCell ref="U7:U9"/>
    <mergeCell ref="V7:V9"/>
    <mergeCell ref="P11:P18"/>
    <mergeCell ref="Q11:Q18"/>
    <mergeCell ref="R11:R18"/>
    <mergeCell ref="AB11:AB18"/>
    <mergeCell ref="AC11:AC18"/>
    <mergeCell ref="AD11:AD18"/>
    <mergeCell ref="J11:J18"/>
    <mergeCell ref="K11:K18"/>
    <mergeCell ref="L11:L18"/>
    <mergeCell ref="M11:M18"/>
    <mergeCell ref="N11:N18"/>
    <mergeCell ref="O11:O18"/>
    <mergeCell ref="AK11:AK18"/>
    <mergeCell ref="AL11:AL18"/>
    <mergeCell ref="AM11:AM18"/>
    <mergeCell ref="AN11:AN18"/>
    <mergeCell ref="AO11:AO18"/>
    <mergeCell ref="AP11:AP18"/>
    <mergeCell ref="AE11:AE18"/>
    <mergeCell ref="AF11:AF18"/>
    <mergeCell ref="AG11:AG18"/>
    <mergeCell ref="AH11:AH18"/>
    <mergeCell ref="AI11:AI18"/>
    <mergeCell ref="AJ11:AJ18"/>
    <mergeCell ref="AW11:AW18"/>
    <mergeCell ref="AX11:AX18"/>
    <mergeCell ref="AY11:AY18"/>
    <mergeCell ref="AZ11:AZ18"/>
    <mergeCell ref="BA11:BA18"/>
    <mergeCell ref="BB11:BB18"/>
    <mergeCell ref="AQ11:AQ18"/>
    <mergeCell ref="AR11:AR18"/>
    <mergeCell ref="AS11:AS18"/>
    <mergeCell ref="AT11:AT18"/>
    <mergeCell ref="AU11:AU18"/>
    <mergeCell ref="AV11:AV18"/>
    <mergeCell ref="BK11:BK18"/>
    <mergeCell ref="BL11:BL18"/>
    <mergeCell ref="BM11:BM18"/>
    <mergeCell ref="BN11:BN18"/>
    <mergeCell ref="BC11:BC18"/>
    <mergeCell ref="BD11:BD18"/>
    <mergeCell ref="BE11:BE18"/>
    <mergeCell ref="BF11:BF18"/>
    <mergeCell ref="BG11:BG18"/>
    <mergeCell ref="BH11:BH18"/>
    <mergeCell ref="L19:L22"/>
    <mergeCell ref="M19:M22"/>
    <mergeCell ref="N19:N22"/>
    <mergeCell ref="O19:O22"/>
    <mergeCell ref="P19:P22"/>
    <mergeCell ref="Q19:Q22"/>
    <mergeCell ref="BU11:CC11"/>
    <mergeCell ref="BU12:CC12"/>
    <mergeCell ref="D19:D22"/>
    <mergeCell ref="E19:E22"/>
    <mergeCell ref="F19:F22"/>
    <mergeCell ref="G19:G22"/>
    <mergeCell ref="H19:H22"/>
    <mergeCell ref="I19:I22"/>
    <mergeCell ref="J19:J22"/>
    <mergeCell ref="K19:K22"/>
    <mergeCell ref="BO11:BO18"/>
    <mergeCell ref="BP11:BP18"/>
    <mergeCell ref="BQ11:BQ18"/>
    <mergeCell ref="BR11:BR18"/>
    <mergeCell ref="BS11:BS18"/>
    <mergeCell ref="BT11:BT18"/>
    <mergeCell ref="BI11:BI18"/>
    <mergeCell ref="BJ11:BJ18"/>
    <mergeCell ref="AG19:AG22"/>
    <mergeCell ref="AH19:AH22"/>
    <mergeCell ref="AI19:AI22"/>
    <mergeCell ref="AJ19:AJ22"/>
    <mergeCell ref="AK19:AK22"/>
    <mergeCell ref="AL19:AL22"/>
    <mergeCell ref="R19:R22"/>
    <mergeCell ref="AB19:AB22"/>
    <mergeCell ref="AC19:AC22"/>
    <mergeCell ref="AD19:AD22"/>
    <mergeCell ref="AE19:AE22"/>
    <mergeCell ref="AF19:AF22"/>
    <mergeCell ref="AS19:AS22"/>
    <mergeCell ref="AT19:AT22"/>
    <mergeCell ref="AU19:AU22"/>
    <mergeCell ref="AV19:AV22"/>
    <mergeCell ref="AW19:AW22"/>
    <mergeCell ref="AX19:AX22"/>
    <mergeCell ref="AM19:AM22"/>
    <mergeCell ref="AN19:AN22"/>
    <mergeCell ref="AO19:AO22"/>
    <mergeCell ref="AP19:AP22"/>
    <mergeCell ref="AQ19:AQ22"/>
    <mergeCell ref="AR19:AR22"/>
    <mergeCell ref="BE19:BE22"/>
    <mergeCell ref="BF19:BF22"/>
    <mergeCell ref="BG19:BG22"/>
    <mergeCell ref="BH19:BH22"/>
    <mergeCell ref="BI19:BI22"/>
    <mergeCell ref="BJ19:BJ22"/>
    <mergeCell ref="AY19:AY22"/>
    <mergeCell ref="AZ19:AZ22"/>
    <mergeCell ref="BA19:BA22"/>
    <mergeCell ref="BB19:BB22"/>
    <mergeCell ref="BC19:BC22"/>
    <mergeCell ref="BD19:BD22"/>
    <mergeCell ref="BQ19:BQ22"/>
    <mergeCell ref="BR19:BR22"/>
    <mergeCell ref="BS19:BS22"/>
    <mergeCell ref="BT19:BT22"/>
    <mergeCell ref="BU19:CC19"/>
    <mergeCell ref="BU20:CC20"/>
    <mergeCell ref="BU21:CC21"/>
    <mergeCell ref="BU22:CC22"/>
    <mergeCell ref="BK19:BK22"/>
    <mergeCell ref="BL19:BL22"/>
    <mergeCell ref="BM19:BM22"/>
    <mergeCell ref="BN19:BN22"/>
    <mergeCell ref="BO19:BO22"/>
    <mergeCell ref="BP19:BP22"/>
    <mergeCell ref="J23:J26"/>
    <mergeCell ref="K23:K26"/>
    <mergeCell ref="L23:L26"/>
    <mergeCell ref="M23:M26"/>
    <mergeCell ref="N23:N26"/>
    <mergeCell ref="O23:O26"/>
    <mergeCell ref="D23:D26"/>
    <mergeCell ref="E23:E26"/>
    <mergeCell ref="F23:F26"/>
    <mergeCell ref="G23:G26"/>
    <mergeCell ref="H23:H26"/>
    <mergeCell ref="I23:I26"/>
    <mergeCell ref="AE23:AE26"/>
    <mergeCell ref="AF23:AF26"/>
    <mergeCell ref="AG23:AG26"/>
    <mergeCell ref="AH23:AH26"/>
    <mergeCell ref="AI23:AI26"/>
    <mergeCell ref="AJ23:AJ26"/>
    <mergeCell ref="P23:P26"/>
    <mergeCell ref="Q23:Q26"/>
    <mergeCell ref="R23:R26"/>
    <mergeCell ref="AB23:AB26"/>
    <mergeCell ref="AC23:AC26"/>
    <mergeCell ref="AD23:AD26"/>
    <mergeCell ref="AT23:AT26"/>
    <mergeCell ref="AU23:AU26"/>
    <mergeCell ref="AV23:AV26"/>
    <mergeCell ref="AK23:AK26"/>
    <mergeCell ref="AL23:AL26"/>
    <mergeCell ref="AM23:AM26"/>
    <mergeCell ref="AN23:AN26"/>
    <mergeCell ref="AO23:AO26"/>
    <mergeCell ref="AP23:AP26"/>
    <mergeCell ref="BT23:BT26"/>
    <mergeCell ref="BU23:CC23"/>
    <mergeCell ref="BU24:CC24"/>
    <mergeCell ref="BU25:CC25"/>
    <mergeCell ref="BU26:CC26"/>
    <mergeCell ref="BJ23:BJ26"/>
    <mergeCell ref="BK23:BK26"/>
    <mergeCell ref="BL23:BL26"/>
    <mergeCell ref="BN23:BN26"/>
    <mergeCell ref="BO23:BO26"/>
    <mergeCell ref="BP23:BP26"/>
    <mergeCell ref="C27:C30"/>
    <mergeCell ref="D27:D30"/>
    <mergeCell ref="E27:E30"/>
    <mergeCell ref="F27:F30"/>
    <mergeCell ref="G27:G30"/>
    <mergeCell ref="H27:H30"/>
    <mergeCell ref="BQ23:BQ26"/>
    <mergeCell ref="BR23:BR26"/>
    <mergeCell ref="BS23:BS26"/>
    <mergeCell ref="BC23:BC26"/>
    <mergeCell ref="BE23:BE26"/>
    <mergeCell ref="BF23:BF26"/>
    <mergeCell ref="BG23:BG26"/>
    <mergeCell ref="BH23:BH26"/>
    <mergeCell ref="BI23:BI26"/>
    <mergeCell ref="AW23:AW26"/>
    <mergeCell ref="AX23:AX26"/>
    <mergeCell ref="AY23:AY26"/>
    <mergeCell ref="AZ23:AZ26"/>
    <mergeCell ref="BA23:BA26"/>
    <mergeCell ref="BB23:BB26"/>
    <mergeCell ref="AQ23:AQ26"/>
    <mergeCell ref="AR23:AR26"/>
    <mergeCell ref="AS23:AS26"/>
    <mergeCell ref="O27:O30"/>
    <mergeCell ref="P27:P30"/>
    <mergeCell ref="Q27:Q30"/>
    <mergeCell ref="R27:R30"/>
    <mergeCell ref="AB27:AB30"/>
    <mergeCell ref="AC27:AC30"/>
    <mergeCell ref="I27:I30"/>
    <mergeCell ref="J27:J30"/>
    <mergeCell ref="K27:K30"/>
    <mergeCell ref="L27:L30"/>
    <mergeCell ref="M27:M30"/>
    <mergeCell ref="N27:N30"/>
    <mergeCell ref="AJ27:AJ30"/>
    <mergeCell ref="AK27:AK30"/>
    <mergeCell ref="AL27:AL30"/>
    <mergeCell ref="AM27:AM30"/>
    <mergeCell ref="AN27:AN30"/>
    <mergeCell ref="AO27:AO30"/>
    <mergeCell ref="AD27:AD30"/>
    <mergeCell ref="AE27:AE30"/>
    <mergeCell ref="AF27:AF30"/>
    <mergeCell ref="AG27:AG30"/>
    <mergeCell ref="AH27:AH30"/>
    <mergeCell ref="AI27:AI30"/>
    <mergeCell ref="AV27:AV30"/>
    <mergeCell ref="AW27:AW30"/>
    <mergeCell ref="AX27:AX30"/>
    <mergeCell ref="AY27:AY30"/>
    <mergeCell ref="AZ27:AZ30"/>
    <mergeCell ref="BA27:BA30"/>
    <mergeCell ref="AP27:AP30"/>
    <mergeCell ref="AQ27:AQ30"/>
    <mergeCell ref="AR27:AR30"/>
    <mergeCell ref="AS27:AS30"/>
    <mergeCell ref="AT27:AT30"/>
    <mergeCell ref="AU27:AU30"/>
    <mergeCell ref="BI27:BI30"/>
    <mergeCell ref="BJ27:BJ30"/>
    <mergeCell ref="BK27:BK30"/>
    <mergeCell ref="BL27:BL30"/>
    <mergeCell ref="BN27:BN30"/>
    <mergeCell ref="BO27:BO30"/>
    <mergeCell ref="BB27:BB30"/>
    <mergeCell ref="BC27:BC30"/>
    <mergeCell ref="BE27:BE30"/>
    <mergeCell ref="BF27:BF30"/>
    <mergeCell ref="BG27:BG30"/>
    <mergeCell ref="BH27:BH30"/>
    <mergeCell ref="BP27:BP30"/>
    <mergeCell ref="BQ27:BQ30"/>
    <mergeCell ref="BR27:BR30"/>
    <mergeCell ref="BS27:BS30"/>
    <mergeCell ref="BT27:BT30"/>
    <mergeCell ref="BU27:CC27"/>
    <mergeCell ref="BU28:CC28"/>
    <mergeCell ref="BU29:CC29"/>
    <mergeCell ref="BU30:CC30"/>
    <mergeCell ref="B31:B50"/>
    <mergeCell ref="C31:C50"/>
    <mergeCell ref="D31:D37"/>
    <mergeCell ref="E31:E37"/>
    <mergeCell ref="F31:F37"/>
    <mergeCell ref="G31:G37"/>
    <mergeCell ref="D38:D43"/>
    <mergeCell ref="E38:E43"/>
    <mergeCell ref="F38:F43"/>
    <mergeCell ref="G38:G43"/>
    <mergeCell ref="N31:N37"/>
    <mergeCell ref="O31:O37"/>
    <mergeCell ref="P31:P37"/>
    <mergeCell ref="Q31:Q37"/>
    <mergeCell ref="R31:R37"/>
    <mergeCell ref="AB31:AB37"/>
    <mergeCell ref="H31:H37"/>
    <mergeCell ref="I31:I37"/>
    <mergeCell ref="J31:J37"/>
    <mergeCell ref="K31:K37"/>
    <mergeCell ref="L31:L37"/>
    <mergeCell ref="M31:M37"/>
    <mergeCell ref="AI31:AI37"/>
    <mergeCell ref="AJ31:AJ37"/>
    <mergeCell ref="AK31:AK37"/>
    <mergeCell ref="AL31:AL37"/>
    <mergeCell ref="AM31:AM37"/>
    <mergeCell ref="AN31:AN37"/>
    <mergeCell ref="AC31:AC37"/>
    <mergeCell ref="AD31:AD37"/>
    <mergeCell ref="AE31:AE37"/>
    <mergeCell ref="AF31:AF37"/>
    <mergeCell ref="AG31:AG37"/>
    <mergeCell ref="AH31:AH37"/>
    <mergeCell ref="AU31:AU37"/>
    <mergeCell ref="AV31:AV37"/>
    <mergeCell ref="AW31:AW37"/>
    <mergeCell ref="AX31:AX37"/>
    <mergeCell ref="AY31:AY37"/>
    <mergeCell ref="AZ31:AZ37"/>
    <mergeCell ref="AO31:AO37"/>
    <mergeCell ref="AP31:AP37"/>
    <mergeCell ref="AQ31:AQ37"/>
    <mergeCell ref="AR31:AR37"/>
    <mergeCell ref="AS31:AS37"/>
    <mergeCell ref="AT31:AT37"/>
    <mergeCell ref="BG31:BG37"/>
    <mergeCell ref="BH31:BH37"/>
    <mergeCell ref="BI31:BI37"/>
    <mergeCell ref="BJ31:BJ37"/>
    <mergeCell ref="BK31:BK37"/>
    <mergeCell ref="BL31:BL37"/>
    <mergeCell ref="BA31:BA37"/>
    <mergeCell ref="BB31:BB37"/>
    <mergeCell ref="BC31:BC37"/>
    <mergeCell ref="BD31:BD37"/>
    <mergeCell ref="BE31:BE37"/>
    <mergeCell ref="BF31:BF37"/>
    <mergeCell ref="BS31:BS37"/>
    <mergeCell ref="BT31:BT37"/>
    <mergeCell ref="BU31:CC31"/>
    <mergeCell ref="BU32:CC32"/>
    <mergeCell ref="BU33:CC33"/>
    <mergeCell ref="BU37:CC37"/>
    <mergeCell ref="BM31:BM37"/>
    <mergeCell ref="BN31:BN37"/>
    <mergeCell ref="BO31:BO37"/>
    <mergeCell ref="BP31:BP37"/>
    <mergeCell ref="BQ31:BQ37"/>
    <mergeCell ref="BR31:BR37"/>
    <mergeCell ref="N38:N43"/>
    <mergeCell ref="O38:O43"/>
    <mergeCell ref="P38:P43"/>
    <mergeCell ref="Q38:Q43"/>
    <mergeCell ref="R38:R43"/>
    <mergeCell ref="AB38:AB43"/>
    <mergeCell ref="H38:H43"/>
    <mergeCell ref="I38:I43"/>
    <mergeCell ref="J38:J43"/>
    <mergeCell ref="K38:K43"/>
    <mergeCell ref="L38:L43"/>
    <mergeCell ref="M38:M43"/>
    <mergeCell ref="AI38:AI43"/>
    <mergeCell ref="AJ38:AJ43"/>
    <mergeCell ref="AK38:AK43"/>
    <mergeCell ref="AL38:AL43"/>
    <mergeCell ref="AM38:AM43"/>
    <mergeCell ref="AN38:AN43"/>
    <mergeCell ref="AC38:AC43"/>
    <mergeCell ref="AD38:AD43"/>
    <mergeCell ref="AE38:AE43"/>
    <mergeCell ref="AF38:AF43"/>
    <mergeCell ref="AG38:AG43"/>
    <mergeCell ref="AH38:AH43"/>
    <mergeCell ref="AU38:AU43"/>
    <mergeCell ref="AV38:AV43"/>
    <mergeCell ref="AW38:AW43"/>
    <mergeCell ref="AX38:AX43"/>
    <mergeCell ref="AY38:AY43"/>
    <mergeCell ref="AZ38:AZ43"/>
    <mergeCell ref="AO38:AO43"/>
    <mergeCell ref="AP38:AP43"/>
    <mergeCell ref="AQ38:AQ43"/>
    <mergeCell ref="AR38:AR43"/>
    <mergeCell ref="AS38:AS43"/>
    <mergeCell ref="AT38:AT43"/>
    <mergeCell ref="BG38:BG43"/>
    <mergeCell ref="BH38:BH43"/>
    <mergeCell ref="BI38:BI43"/>
    <mergeCell ref="BJ38:BJ43"/>
    <mergeCell ref="BK38:BK43"/>
    <mergeCell ref="BL38:BL43"/>
    <mergeCell ref="BA38:BA43"/>
    <mergeCell ref="BB38:BB43"/>
    <mergeCell ref="BC38:BC43"/>
    <mergeCell ref="BD38:BD43"/>
    <mergeCell ref="BE38:BE43"/>
    <mergeCell ref="BF38:BF43"/>
    <mergeCell ref="BS38:BS43"/>
    <mergeCell ref="BT38:BT43"/>
    <mergeCell ref="BU38:CC38"/>
    <mergeCell ref="BU41:CC41"/>
    <mergeCell ref="BU42:CC42"/>
    <mergeCell ref="BU43:CC43"/>
    <mergeCell ref="BM38:BM43"/>
    <mergeCell ref="BN38:BN43"/>
    <mergeCell ref="BO38:BO43"/>
    <mergeCell ref="BP38:BP43"/>
    <mergeCell ref="BQ38:BQ43"/>
    <mergeCell ref="BR38:BR43"/>
    <mergeCell ref="J44:J46"/>
    <mergeCell ref="K44:K46"/>
    <mergeCell ref="L44:L46"/>
    <mergeCell ref="M44:M46"/>
    <mergeCell ref="N44:N46"/>
    <mergeCell ref="O44:O46"/>
    <mergeCell ref="D44:D46"/>
    <mergeCell ref="E44:E46"/>
    <mergeCell ref="F44:F46"/>
    <mergeCell ref="G44:G46"/>
    <mergeCell ref="H44:H46"/>
    <mergeCell ref="I44:I46"/>
    <mergeCell ref="AE44:AE46"/>
    <mergeCell ref="AF44:AF46"/>
    <mergeCell ref="AG44:AG46"/>
    <mergeCell ref="AH44:AH46"/>
    <mergeCell ref="AI44:AI46"/>
    <mergeCell ref="AJ44:AJ46"/>
    <mergeCell ref="P44:P46"/>
    <mergeCell ref="Q44:Q46"/>
    <mergeCell ref="R44:R46"/>
    <mergeCell ref="AB44:AB46"/>
    <mergeCell ref="AC44:AC46"/>
    <mergeCell ref="AD44:AD46"/>
    <mergeCell ref="AQ44:AQ46"/>
    <mergeCell ref="AR44:AR46"/>
    <mergeCell ref="AS44:AS46"/>
    <mergeCell ref="AT44:AT46"/>
    <mergeCell ref="AU44:AU46"/>
    <mergeCell ref="AV44:AV46"/>
    <mergeCell ref="AK44:AK46"/>
    <mergeCell ref="AL44:AL46"/>
    <mergeCell ref="AM44:AM46"/>
    <mergeCell ref="AN44:AN46"/>
    <mergeCell ref="AO44:AO46"/>
    <mergeCell ref="AP44:AP46"/>
    <mergeCell ref="BE44:BE46"/>
    <mergeCell ref="BF44:BF46"/>
    <mergeCell ref="BG44:BG46"/>
    <mergeCell ref="BH44:BH46"/>
    <mergeCell ref="AW44:AW46"/>
    <mergeCell ref="AX44:AX46"/>
    <mergeCell ref="AY44:AY46"/>
    <mergeCell ref="AZ44:AZ46"/>
    <mergeCell ref="BA44:BA46"/>
    <mergeCell ref="BB44:BB46"/>
    <mergeCell ref="BU44:CC44"/>
    <mergeCell ref="BU45:CC45"/>
    <mergeCell ref="BU46:CC46"/>
    <mergeCell ref="D47:D50"/>
    <mergeCell ref="E47:E50"/>
    <mergeCell ref="F47:F50"/>
    <mergeCell ref="G47:G50"/>
    <mergeCell ref="H47:H50"/>
    <mergeCell ref="I47:I50"/>
    <mergeCell ref="J47:J50"/>
    <mergeCell ref="BO44:BO46"/>
    <mergeCell ref="BP44:BP46"/>
    <mergeCell ref="BQ44:BQ46"/>
    <mergeCell ref="BR44:BR46"/>
    <mergeCell ref="BS44:BS46"/>
    <mergeCell ref="BT44:BT46"/>
    <mergeCell ref="BI44:BI46"/>
    <mergeCell ref="BJ44:BJ46"/>
    <mergeCell ref="BK44:BK46"/>
    <mergeCell ref="BL44:BL46"/>
    <mergeCell ref="BM44:BM46"/>
    <mergeCell ref="BN44:BN46"/>
    <mergeCell ref="BC44:BC46"/>
    <mergeCell ref="BD44:BD46"/>
    <mergeCell ref="Q47:Q50"/>
    <mergeCell ref="R47:R50"/>
    <mergeCell ref="AB47:AB50"/>
    <mergeCell ref="AC47:AC50"/>
    <mergeCell ref="AD47:AD50"/>
    <mergeCell ref="AE47:AE50"/>
    <mergeCell ref="K47:K50"/>
    <mergeCell ref="L47:L50"/>
    <mergeCell ref="M47:M50"/>
    <mergeCell ref="N47:N50"/>
    <mergeCell ref="O47:O50"/>
    <mergeCell ref="P47:P50"/>
    <mergeCell ref="AL47:AL50"/>
    <mergeCell ref="AM47:AM50"/>
    <mergeCell ref="AN47:AN50"/>
    <mergeCell ref="AO47:AO50"/>
    <mergeCell ref="AP47:AP50"/>
    <mergeCell ref="AQ47:AQ50"/>
    <mergeCell ref="AF47:AF50"/>
    <mergeCell ref="AG47:AG50"/>
    <mergeCell ref="AH47:AH50"/>
    <mergeCell ref="AI47:AI50"/>
    <mergeCell ref="AJ47:AJ50"/>
    <mergeCell ref="AK47:AK50"/>
    <mergeCell ref="AX47:AX50"/>
    <mergeCell ref="AY47:AY50"/>
    <mergeCell ref="AZ47:AZ50"/>
    <mergeCell ref="BA47:BA50"/>
    <mergeCell ref="BB47:BB50"/>
    <mergeCell ref="BC47:BC50"/>
    <mergeCell ref="AR47:AR50"/>
    <mergeCell ref="AS47:AS50"/>
    <mergeCell ref="AT47:AT50"/>
    <mergeCell ref="AU47:AU50"/>
    <mergeCell ref="AV47:AV50"/>
    <mergeCell ref="AW47:AW50"/>
    <mergeCell ref="BJ47:BJ50"/>
    <mergeCell ref="BK47:BK50"/>
    <mergeCell ref="BL47:BL50"/>
    <mergeCell ref="BM47:BM50"/>
    <mergeCell ref="BN47:BN50"/>
    <mergeCell ref="BO47:BO50"/>
    <mergeCell ref="BD47:BD50"/>
    <mergeCell ref="BE47:BE50"/>
    <mergeCell ref="BF47:BF50"/>
    <mergeCell ref="BG47:BG50"/>
    <mergeCell ref="BH47:BH50"/>
    <mergeCell ref="BI47:BI50"/>
    <mergeCell ref="BP47:BP50"/>
    <mergeCell ref="BQ47:BQ50"/>
    <mergeCell ref="BR47:BR50"/>
    <mergeCell ref="BS47:BS50"/>
    <mergeCell ref="BT47:BT50"/>
    <mergeCell ref="BU47:CC47"/>
    <mergeCell ref="BU48:CC48"/>
    <mergeCell ref="BU49:CC49"/>
    <mergeCell ref="BU50:CC50"/>
    <mergeCell ref="H51:H54"/>
    <mergeCell ref="I51:I54"/>
    <mergeCell ref="J51:J54"/>
    <mergeCell ref="K51:K54"/>
    <mergeCell ref="L51:L54"/>
    <mergeCell ref="M51:M54"/>
    <mergeCell ref="B51:B63"/>
    <mergeCell ref="C51:C58"/>
    <mergeCell ref="D51:D54"/>
    <mergeCell ref="E51:E54"/>
    <mergeCell ref="F51:F54"/>
    <mergeCell ref="G51:G54"/>
    <mergeCell ref="D55:D58"/>
    <mergeCell ref="E55:E58"/>
    <mergeCell ref="F55:F58"/>
    <mergeCell ref="G55:G58"/>
    <mergeCell ref="AC51:AC54"/>
    <mergeCell ref="AD51:AD54"/>
    <mergeCell ref="AE51:AE54"/>
    <mergeCell ref="AF51:AF54"/>
    <mergeCell ref="AG51:AG54"/>
    <mergeCell ref="AH51:AH54"/>
    <mergeCell ref="N51:N54"/>
    <mergeCell ref="O51:O54"/>
    <mergeCell ref="P51:P54"/>
    <mergeCell ref="Q51:Q54"/>
    <mergeCell ref="R51:R54"/>
    <mergeCell ref="AB51:AB54"/>
    <mergeCell ref="AO51:AO54"/>
    <mergeCell ref="AP51:AP54"/>
    <mergeCell ref="AQ51:AQ54"/>
    <mergeCell ref="AR51:AR54"/>
    <mergeCell ref="AS51:AS54"/>
    <mergeCell ref="AT51:AT54"/>
    <mergeCell ref="AI51:AI54"/>
    <mergeCell ref="AJ51:AJ54"/>
    <mergeCell ref="AK51:AK54"/>
    <mergeCell ref="AL51:AL54"/>
    <mergeCell ref="AM51:AM54"/>
    <mergeCell ref="AN51:AN54"/>
    <mergeCell ref="BA51:BA54"/>
    <mergeCell ref="BB51:BB54"/>
    <mergeCell ref="BC51:BC54"/>
    <mergeCell ref="BD51:BD54"/>
    <mergeCell ref="BE51:BE54"/>
    <mergeCell ref="BF51:BF54"/>
    <mergeCell ref="AU51:AU54"/>
    <mergeCell ref="AV51:AV54"/>
    <mergeCell ref="AW51:AW54"/>
    <mergeCell ref="AX51:AX54"/>
    <mergeCell ref="AY51:AY54"/>
    <mergeCell ref="AZ51:AZ54"/>
    <mergeCell ref="H55:H58"/>
    <mergeCell ref="I55:I58"/>
    <mergeCell ref="J55:J58"/>
    <mergeCell ref="K55:K58"/>
    <mergeCell ref="L55:L58"/>
    <mergeCell ref="M55:M58"/>
    <mergeCell ref="BS51:BS54"/>
    <mergeCell ref="BT51:BT54"/>
    <mergeCell ref="BU51:CC51"/>
    <mergeCell ref="BU52:CC52"/>
    <mergeCell ref="BU53:CC53"/>
    <mergeCell ref="BU54:CC54"/>
    <mergeCell ref="BM51:BM54"/>
    <mergeCell ref="BN51:BN54"/>
    <mergeCell ref="BO51:BO54"/>
    <mergeCell ref="BP51:BP54"/>
    <mergeCell ref="BQ51:BQ54"/>
    <mergeCell ref="BR51:BR54"/>
    <mergeCell ref="BG51:BG54"/>
    <mergeCell ref="BH51:BH54"/>
    <mergeCell ref="BI51:BI54"/>
    <mergeCell ref="BJ51:BJ54"/>
    <mergeCell ref="BK51:BK54"/>
    <mergeCell ref="BL51:BL54"/>
    <mergeCell ref="AC55:AC58"/>
    <mergeCell ref="AD55:AD58"/>
    <mergeCell ref="AE55:AE58"/>
    <mergeCell ref="AF55:AF58"/>
    <mergeCell ref="AG55:AG58"/>
    <mergeCell ref="AH55:AH58"/>
    <mergeCell ref="N55:N58"/>
    <mergeCell ref="O55:O58"/>
    <mergeCell ref="P55:P58"/>
    <mergeCell ref="Q55:Q58"/>
    <mergeCell ref="R55:R58"/>
    <mergeCell ref="AB55:AB58"/>
    <mergeCell ref="AO55:AO58"/>
    <mergeCell ref="AP55:AP58"/>
    <mergeCell ref="AQ55:AQ58"/>
    <mergeCell ref="AR55:AR58"/>
    <mergeCell ref="AS55:AS58"/>
    <mergeCell ref="AT55:AT58"/>
    <mergeCell ref="AI55:AI58"/>
    <mergeCell ref="AJ55:AJ58"/>
    <mergeCell ref="AK55:AK58"/>
    <mergeCell ref="AL55:AL58"/>
    <mergeCell ref="AM55:AM58"/>
    <mergeCell ref="AN55:AN58"/>
    <mergeCell ref="BA55:BA58"/>
    <mergeCell ref="BB55:BB58"/>
    <mergeCell ref="BC55:BC58"/>
    <mergeCell ref="BD55:BD58"/>
    <mergeCell ref="BE55:BE58"/>
    <mergeCell ref="BF55:BF58"/>
    <mergeCell ref="AU55:AU58"/>
    <mergeCell ref="AV55:AV58"/>
    <mergeCell ref="AW55:AW58"/>
    <mergeCell ref="AX55:AX58"/>
    <mergeCell ref="AY55:AY58"/>
    <mergeCell ref="AZ55:AZ58"/>
    <mergeCell ref="C59:C63"/>
    <mergeCell ref="D59:D63"/>
    <mergeCell ref="E59:E63"/>
    <mergeCell ref="F59:F63"/>
    <mergeCell ref="G59:G63"/>
    <mergeCell ref="H59:H63"/>
    <mergeCell ref="BS55:BS58"/>
    <mergeCell ref="BT55:BT58"/>
    <mergeCell ref="BU55:CC55"/>
    <mergeCell ref="BU56:CC56"/>
    <mergeCell ref="BU57:CC57"/>
    <mergeCell ref="BU58:CC58"/>
    <mergeCell ref="BM55:BM58"/>
    <mergeCell ref="BN55:BN58"/>
    <mergeCell ref="BO55:BO58"/>
    <mergeCell ref="BP55:BP58"/>
    <mergeCell ref="BQ55:BQ58"/>
    <mergeCell ref="BR55:BR58"/>
    <mergeCell ref="BG55:BG58"/>
    <mergeCell ref="BH55:BH58"/>
    <mergeCell ref="BI55:BI58"/>
    <mergeCell ref="BJ55:BJ58"/>
    <mergeCell ref="BK55:BK58"/>
    <mergeCell ref="BL55:BL58"/>
    <mergeCell ref="O59:O63"/>
    <mergeCell ref="P59:P63"/>
    <mergeCell ref="Q59:Q63"/>
    <mergeCell ref="R59:R63"/>
    <mergeCell ref="AB59:AB63"/>
    <mergeCell ref="AC59:AC63"/>
    <mergeCell ref="I59:I63"/>
    <mergeCell ref="J59:J63"/>
    <mergeCell ref="K59:K63"/>
    <mergeCell ref="L59:L63"/>
    <mergeCell ref="M59:M63"/>
    <mergeCell ref="N59:N63"/>
    <mergeCell ref="AJ59:AJ63"/>
    <mergeCell ref="AK59:AK63"/>
    <mergeCell ref="AL59:AL63"/>
    <mergeCell ref="AM59:AM63"/>
    <mergeCell ref="AN59:AN63"/>
    <mergeCell ref="AO59:AO63"/>
    <mergeCell ref="AD59:AD63"/>
    <mergeCell ref="AE59:AE63"/>
    <mergeCell ref="AF59:AF63"/>
    <mergeCell ref="AG59:AG63"/>
    <mergeCell ref="AH59:AH63"/>
    <mergeCell ref="AI59:AI63"/>
    <mergeCell ref="AV59:AV63"/>
    <mergeCell ref="AW59:AW63"/>
    <mergeCell ref="AX59:AX63"/>
    <mergeCell ref="AY59:AY63"/>
    <mergeCell ref="AZ59:AZ63"/>
    <mergeCell ref="BA59:BA63"/>
    <mergeCell ref="AP59:AP63"/>
    <mergeCell ref="AQ59:AQ63"/>
    <mergeCell ref="AR59:AR63"/>
    <mergeCell ref="AS59:AS63"/>
    <mergeCell ref="AT59:AT63"/>
    <mergeCell ref="AU59:AU63"/>
    <mergeCell ref="BH59:BH63"/>
    <mergeCell ref="BI59:BI63"/>
    <mergeCell ref="BJ59:BJ63"/>
    <mergeCell ref="BK59:BK63"/>
    <mergeCell ref="BL59:BL63"/>
    <mergeCell ref="BM59:BM63"/>
    <mergeCell ref="BB59:BB63"/>
    <mergeCell ref="BC59:BC63"/>
    <mergeCell ref="BD59:BD63"/>
    <mergeCell ref="BE59:BE63"/>
    <mergeCell ref="BF59:BF63"/>
    <mergeCell ref="BG59:BG63"/>
    <mergeCell ref="BT59:BT63"/>
    <mergeCell ref="BU59:CC59"/>
    <mergeCell ref="BU60:CC60"/>
    <mergeCell ref="BU61:CC61"/>
    <mergeCell ref="BN59:BN63"/>
    <mergeCell ref="BO59:BO63"/>
    <mergeCell ref="BP59:BP63"/>
    <mergeCell ref="BQ59:BQ63"/>
    <mergeCell ref="BR59:BR63"/>
    <mergeCell ref="BS59:BS63"/>
  </mergeCells>
  <conditionalFormatting sqref="L31 L19 L23 L38:L40">
    <cfRule type="expression" dxfId="142" priority="7">
      <formula>$L19=$M19</formula>
    </cfRule>
  </conditionalFormatting>
  <conditionalFormatting sqref="L59">
    <cfRule type="expression" dxfId="141" priority="3">
      <formula>$L59=$M59</formula>
    </cfRule>
  </conditionalFormatting>
  <conditionalFormatting sqref="L44">
    <cfRule type="expression" dxfId="140" priority="6">
      <formula>$L44=$M44</formula>
    </cfRule>
  </conditionalFormatting>
  <conditionalFormatting sqref="L27">
    <cfRule type="expression" dxfId="139" priority="8">
      <formula>$L27=$M27</formula>
    </cfRule>
  </conditionalFormatting>
  <conditionalFormatting sqref="L51">
    <cfRule type="expression" dxfId="138" priority="5">
      <formula>$L51=$M51</formula>
    </cfRule>
  </conditionalFormatting>
  <conditionalFormatting sqref="L55">
    <cfRule type="expression" dxfId="137" priority="4">
      <formula>$L55=$M55</formula>
    </cfRule>
  </conditionalFormatting>
  <conditionalFormatting sqref="L11">
    <cfRule type="expression" dxfId="136" priority="2">
      <formula>$L11=$M11</formula>
    </cfRule>
  </conditionalFormatting>
  <conditionalFormatting sqref="L47">
    <cfRule type="expression" dxfId="135" priority="1">
      <formula>$L47=$M47</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FD1A7-A612-4995-820A-2AE90F5CDF44}">
  <sheetPr>
    <tabColor rgb="FF00B0F0"/>
  </sheetPr>
  <dimension ref="A1:CC71"/>
  <sheetViews>
    <sheetView zoomScale="60" zoomScaleNormal="60" workbookViewId="0">
      <selection activeCell="S25" sqref="S25"/>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15.6640625" style="4" customWidth="1"/>
    <col min="10" max="10" width="6.6640625" style="53" customWidth="1"/>
    <col min="11" max="11" width="21.6640625" style="3" customWidth="1"/>
    <col min="12" max="13" width="9.6640625" style="23" customWidth="1"/>
    <col min="14" max="17" width="9.6640625" style="24" customWidth="1"/>
    <col min="18" max="18" width="6.6640625" style="4" customWidth="1"/>
    <col min="19" max="19" width="81.44140625" style="4" customWidth="1"/>
    <col min="20" max="20" width="17.6640625" style="4" customWidth="1"/>
    <col min="21" max="22" width="10.6640625" style="4" customWidth="1"/>
    <col min="23" max="23" width="46.44140625" style="4" customWidth="1"/>
    <col min="24" max="27" width="11.6640625" style="27" customWidth="1"/>
    <col min="28" max="28" width="6.664062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664062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1770" t="s">
        <v>3838</v>
      </c>
      <c r="M2" s="1771"/>
      <c r="N2" s="1771"/>
      <c r="O2" s="1771"/>
      <c r="P2" s="1771"/>
      <c r="Q2" s="1772"/>
      <c r="R2" s="1158" t="s">
        <v>0</v>
      </c>
      <c r="S2" s="1160"/>
      <c r="T2" s="1008" t="s">
        <v>1</v>
      </c>
      <c r="U2" s="1009"/>
      <c r="V2" s="1010"/>
      <c r="W2" s="1766" t="str">
        <f>+$L2</f>
        <v>SECRETARÍA DE VÍAS</v>
      </c>
      <c r="X2" s="1767"/>
      <c r="Y2" s="1767"/>
      <c r="Z2" s="1767"/>
      <c r="AA2" s="1768"/>
      <c r="AB2" s="1158" t="s">
        <v>0</v>
      </c>
      <c r="AC2" s="1159"/>
      <c r="AD2" s="1159"/>
      <c r="AE2" s="1159"/>
      <c r="AF2" s="1159"/>
      <c r="AG2" s="1159"/>
      <c r="AH2" s="1159"/>
      <c r="AI2" s="1159"/>
      <c r="AJ2" s="1160"/>
      <c r="AK2" s="1132" t="s">
        <v>1</v>
      </c>
      <c r="AL2" s="1132"/>
      <c r="AM2" s="1132"/>
      <c r="AN2" s="1766" t="str">
        <f>+$L2</f>
        <v>SECRETARÍA DE VÍAS</v>
      </c>
      <c r="AO2" s="1767"/>
      <c r="AP2" s="1767"/>
      <c r="AQ2" s="1767"/>
      <c r="AR2" s="1767"/>
      <c r="AS2" s="1768"/>
      <c r="AT2" s="1158" t="s">
        <v>0</v>
      </c>
      <c r="AU2" s="1159"/>
      <c r="AV2" s="1159"/>
      <c r="AW2" s="1159"/>
      <c r="AX2" s="1159"/>
      <c r="AY2" s="1159"/>
      <c r="AZ2" s="1159"/>
      <c r="BA2" s="1159"/>
      <c r="BB2" s="1160"/>
      <c r="BC2" s="1132" t="s">
        <v>1</v>
      </c>
      <c r="BD2" s="1132"/>
      <c r="BE2" s="1132"/>
      <c r="BF2" s="1769" t="str">
        <f>+$L2</f>
        <v>SECRETARÍA DE VÍAS</v>
      </c>
      <c r="BG2" s="1769"/>
      <c r="BH2" s="1769"/>
      <c r="BI2" s="1769"/>
      <c r="BJ2" s="1769"/>
      <c r="BK2" s="1769"/>
      <c r="BL2" s="1158" t="s">
        <v>0</v>
      </c>
      <c r="BM2" s="1159"/>
      <c r="BN2" s="1159"/>
      <c r="BO2" s="1159"/>
      <c r="BP2" s="1159"/>
      <c r="BQ2" s="1159"/>
      <c r="BR2" s="1159"/>
      <c r="BS2" s="1159"/>
      <c r="BT2" s="1160"/>
      <c r="BU2" s="1132" t="s">
        <v>1</v>
      </c>
      <c r="BV2" s="1132"/>
      <c r="BW2" s="1132"/>
      <c r="BX2" s="1766" t="str">
        <f>+$L2</f>
        <v>SECRETARÍA DE VÍAS</v>
      </c>
      <c r="BY2" s="1767"/>
      <c r="BZ2" s="1767"/>
      <c r="CA2" s="1767"/>
      <c r="CB2" s="1767"/>
      <c r="CC2" s="1768"/>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359">
        <f>+$L3</f>
        <v>0</v>
      </c>
      <c r="AO3" s="1360"/>
      <c r="AP3" s="1360"/>
      <c r="AQ3" s="1360"/>
      <c r="AR3" s="1360"/>
      <c r="AS3" s="1361"/>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760" t="s">
        <v>1212</v>
      </c>
      <c r="M4" s="1761"/>
      <c r="N4" s="1761"/>
      <c r="O4" s="1761"/>
      <c r="P4" s="1761"/>
      <c r="Q4" s="1762"/>
      <c r="R4" s="1136" t="s">
        <v>3849</v>
      </c>
      <c r="S4" s="1138"/>
      <c r="T4" s="1008" t="s">
        <v>1664</v>
      </c>
      <c r="U4" s="1009"/>
      <c r="V4" s="1010"/>
      <c r="W4" s="1763" t="str">
        <f>+$L4</f>
        <v xml:space="preserve">5. Infraestructura </v>
      </c>
      <c r="X4" s="1764"/>
      <c r="Y4" s="1764"/>
      <c r="Z4" s="1764"/>
      <c r="AA4" s="1765"/>
      <c r="AB4" s="1136" t="s">
        <v>3849</v>
      </c>
      <c r="AC4" s="1137"/>
      <c r="AD4" s="1137"/>
      <c r="AE4" s="1137"/>
      <c r="AF4" s="1137"/>
      <c r="AG4" s="1137"/>
      <c r="AH4" s="1137"/>
      <c r="AI4" s="1137"/>
      <c r="AJ4" s="1138"/>
      <c r="AK4" s="1132" t="s">
        <v>1656</v>
      </c>
      <c r="AL4" s="1132"/>
      <c r="AM4" s="1132"/>
      <c r="AN4" s="1760" t="str">
        <f>+$L4</f>
        <v xml:space="preserve">5. Infraestructura </v>
      </c>
      <c r="AO4" s="1761"/>
      <c r="AP4" s="1761"/>
      <c r="AQ4" s="1761"/>
      <c r="AR4" s="1761"/>
      <c r="AS4" s="1762"/>
      <c r="AT4" s="1136" t="s">
        <v>3849</v>
      </c>
      <c r="AU4" s="1137"/>
      <c r="AV4" s="1137"/>
      <c r="AW4" s="1137"/>
      <c r="AX4" s="1137"/>
      <c r="AY4" s="1137"/>
      <c r="AZ4" s="1137"/>
      <c r="BA4" s="1137"/>
      <c r="BB4" s="1138"/>
      <c r="BC4" s="1132" t="s">
        <v>1656</v>
      </c>
      <c r="BD4" s="1132"/>
      <c r="BE4" s="1132"/>
      <c r="BF4" s="1759" t="str">
        <f>+$L4</f>
        <v xml:space="preserve">5. Infraestructura </v>
      </c>
      <c r="BG4" s="1759"/>
      <c r="BH4" s="1759"/>
      <c r="BI4" s="1759"/>
      <c r="BJ4" s="1759"/>
      <c r="BK4" s="1759"/>
      <c r="BL4" s="1136" t="s">
        <v>3849</v>
      </c>
      <c r="BM4" s="1137"/>
      <c r="BN4" s="1137"/>
      <c r="BO4" s="1137"/>
      <c r="BP4" s="1137"/>
      <c r="BQ4" s="1137"/>
      <c r="BR4" s="1137"/>
      <c r="BS4" s="1137"/>
      <c r="BT4" s="1138"/>
      <c r="BU4" s="1132" t="s">
        <v>1656</v>
      </c>
      <c r="BV4" s="1132"/>
      <c r="BW4" s="1132"/>
      <c r="BX4" s="1759" t="str">
        <f>+$L4</f>
        <v xml:space="preserve">5. Infraestructura </v>
      </c>
      <c r="BY4" s="1759"/>
      <c r="BZ4" s="1759"/>
      <c r="CA4" s="1759"/>
      <c r="CB4" s="1759"/>
      <c r="CC4" s="1759"/>
    </row>
    <row r="5" spans="1:81" s="58" customFormat="1" ht="16.2" customHeight="1" x14ac:dyDescent="0.3">
      <c r="A5" s="34"/>
      <c r="B5" s="1168"/>
      <c r="C5" s="1140"/>
      <c r="D5" s="1140"/>
      <c r="E5" s="1140"/>
      <c r="F5" s="1140"/>
      <c r="G5" s="1140"/>
      <c r="H5" s="1140"/>
      <c r="I5" s="228"/>
      <c r="J5" s="252" t="s">
        <v>1659</v>
      </c>
      <c r="K5" s="252"/>
      <c r="L5" s="1142" t="s">
        <v>1213</v>
      </c>
      <c r="M5" s="1143"/>
      <c r="N5" s="1143"/>
      <c r="O5" s="1143"/>
      <c r="P5" s="1143"/>
      <c r="Q5" s="1144"/>
      <c r="R5" s="1139"/>
      <c r="S5" s="1141"/>
      <c r="T5" s="1008" t="s">
        <v>1665</v>
      </c>
      <c r="U5" s="1009"/>
      <c r="V5" s="1010"/>
      <c r="W5" s="1145" t="str">
        <f>+$L5</f>
        <v>5.1 Más Oportunidades para la Infraestructura Vial</v>
      </c>
      <c r="X5" s="1146"/>
      <c r="Y5" s="1146"/>
      <c r="Z5" s="1146"/>
      <c r="AA5" s="1147"/>
      <c r="AB5" s="1139"/>
      <c r="AC5" s="1140"/>
      <c r="AD5" s="1140"/>
      <c r="AE5" s="1140"/>
      <c r="AF5" s="1140"/>
      <c r="AG5" s="1140"/>
      <c r="AH5" s="1140"/>
      <c r="AI5" s="1140"/>
      <c r="AJ5" s="1141"/>
      <c r="AK5" s="1132" t="s">
        <v>1659</v>
      </c>
      <c r="AL5" s="1132"/>
      <c r="AM5" s="1132"/>
      <c r="AN5" s="1142" t="str">
        <f>+$L5</f>
        <v>5.1 Más Oportunidades para la Infraestructura Vial</v>
      </c>
      <c r="AO5" s="1143"/>
      <c r="AP5" s="1143"/>
      <c r="AQ5" s="1143"/>
      <c r="AR5" s="1143"/>
      <c r="AS5" s="1144"/>
      <c r="AT5" s="1139"/>
      <c r="AU5" s="1140"/>
      <c r="AV5" s="1140"/>
      <c r="AW5" s="1140"/>
      <c r="AX5" s="1140"/>
      <c r="AY5" s="1140"/>
      <c r="AZ5" s="1140"/>
      <c r="BA5" s="1140"/>
      <c r="BB5" s="1141"/>
      <c r="BC5" s="1132" t="s">
        <v>1659</v>
      </c>
      <c r="BD5" s="1132"/>
      <c r="BE5" s="1132"/>
      <c r="BF5" s="1133" t="str">
        <f>+$L5</f>
        <v>5.1 Más Oportunidades para la Infraestructura Vial</v>
      </c>
      <c r="BG5" s="1133"/>
      <c r="BH5" s="1133"/>
      <c r="BI5" s="1133"/>
      <c r="BJ5" s="1133"/>
      <c r="BK5" s="1133"/>
      <c r="BL5" s="1139"/>
      <c r="BM5" s="1140"/>
      <c r="BN5" s="1140"/>
      <c r="BO5" s="1140"/>
      <c r="BP5" s="1140"/>
      <c r="BQ5" s="1140"/>
      <c r="BR5" s="1140"/>
      <c r="BS5" s="1140"/>
      <c r="BT5" s="1141"/>
      <c r="BU5" s="1132" t="s">
        <v>1659</v>
      </c>
      <c r="BV5" s="1132"/>
      <c r="BW5" s="1132"/>
      <c r="BX5" s="1133" t="str">
        <f>+$L5</f>
        <v>5.1 Más Oportunidades para la Infraestructura Vial</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6388</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row>
    <row r="11" spans="1:81" s="58" customFormat="1" ht="56.25" customHeight="1" thickTop="1" x14ac:dyDescent="0.3">
      <c r="A11" s="34"/>
      <c r="B11" s="906" t="s">
        <v>1214</v>
      </c>
      <c r="C11" s="1236" t="s">
        <v>1219</v>
      </c>
      <c r="D11" s="871"/>
      <c r="E11" s="851"/>
      <c r="F11" s="851"/>
      <c r="G11" s="851"/>
      <c r="H11" s="851"/>
      <c r="I11" s="851"/>
      <c r="J11" s="812">
        <v>761</v>
      </c>
      <c r="K11" s="854" t="str">
        <f>+[21]Metas!K881</f>
        <v>Inventario Vial Departamental Actualizado</v>
      </c>
      <c r="L11" s="1187">
        <v>0.15</v>
      </c>
      <c r="M11" s="1190">
        <f>SUM(N11:Q11)</f>
        <v>0.15000000000000002</v>
      </c>
      <c r="N11" s="1193">
        <v>0.03</v>
      </c>
      <c r="O11" s="1175">
        <v>0.04</v>
      </c>
      <c r="P11" s="1178">
        <v>0.04</v>
      </c>
      <c r="Q11" s="1181">
        <v>0.04</v>
      </c>
      <c r="R11" s="812">
        <f>+$J11</f>
        <v>761</v>
      </c>
      <c r="S11" s="354" t="s">
        <v>6389</v>
      </c>
      <c r="T11" s="235"/>
      <c r="U11" s="235"/>
      <c r="V11" s="235"/>
      <c r="W11" s="354" t="s">
        <v>6390</v>
      </c>
      <c r="X11" s="258">
        <v>44952</v>
      </c>
      <c r="Y11" s="258">
        <v>45290</v>
      </c>
      <c r="Z11" s="258">
        <v>44952</v>
      </c>
      <c r="AA11" s="256"/>
      <c r="AB11" s="812">
        <f>+$J11</f>
        <v>761</v>
      </c>
      <c r="AC11" s="827">
        <f>+L11</f>
        <v>0.15</v>
      </c>
      <c r="AD11" s="44">
        <f>+AM11+AV11+BE11+BN11</f>
        <v>110</v>
      </c>
      <c r="AE11" s="44">
        <f t="shared" ref="AE11:AJ26" si="0">+AN11+AW11+BF11+BO11</f>
        <v>110</v>
      </c>
      <c r="AF11" s="44">
        <f t="shared" si="0"/>
        <v>0</v>
      </c>
      <c r="AG11" s="44">
        <f t="shared" si="0"/>
        <v>0</v>
      </c>
      <c r="AH11" s="44">
        <f t="shared" si="0"/>
        <v>0</v>
      </c>
      <c r="AI11" s="44">
        <f t="shared" si="0"/>
        <v>0</v>
      </c>
      <c r="AJ11" s="44">
        <f t="shared" si="0"/>
        <v>0</v>
      </c>
      <c r="AK11" s="812">
        <f>+$J11</f>
        <v>761</v>
      </c>
      <c r="AL11" s="990">
        <v>3</v>
      </c>
      <c r="AM11" s="44">
        <f>SUM(AN11:AS11)</f>
        <v>20</v>
      </c>
      <c r="AN11" s="35">
        <v>20</v>
      </c>
      <c r="AO11" s="35"/>
      <c r="AP11" s="35"/>
      <c r="AQ11" s="35"/>
      <c r="AR11" s="35"/>
      <c r="AS11" s="35"/>
      <c r="AT11" s="812">
        <f>+$J11</f>
        <v>761</v>
      </c>
      <c r="AU11" s="993">
        <v>4</v>
      </c>
      <c r="AV11" s="44">
        <f>SUM(AW11:BB11)</f>
        <v>30</v>
      </c>
      <c r="AW11" s="35">
        <v>30</v>
      </c>
      <c r="AX11" s="35"/>
      <c r="AY11" s="35"/>
      <c r="AZ11" s="35"/>
      <c r="BA11" s="35"/>
      <c r="BB11" s="35"/>
      <c r="BC11" s="812">
        <f>+$J11</f>
        <v>761</v>
      </c>
      <c r="BD11" s="996">
        <v>4</v>
      </c>
      <c r="BE11" s="44">
        <f>SUM(BF11:BK11)</f>
        <v>30</v>
      </c>
      <c r="BF11" s="35">
        <v>30</v>
      </c>
      <c r="BG11" s="35"/>
      <c r="BH11" s="35"/>
      <c r="BI11" s="35"/>
      <c r="BJ11" s="35"/>
      <c r="BK11" s="35"/>
      <c r="BL11" s="812">
        <f>+$J11</f>
        <v>761</v>
      </c>
      <c r="BM11" s="987">
        <v>4</v>
      </c>
      <c r="BN11" s="44">
        <f>SUM(BO11:BT11)</f>
        <v>30</v>
      </c>
      <c r="BO11" s="35">
        <v>30</v>
      </c>
      <c r="BP11" s="35"/>
      <c r="BQ11" s="35"/>
      <c r="BR11" s="35"/>
      <c r="BS11" s="35"/>
      <c r="BT11" s="35"/>
      <c r="BU11" s="818"/>
      <c r="BV11" s="819"/>
      <c r="BW11" s="819"/>
      <c r="BX11" s="819"/>
      <c r="BY11" s="819"/>
      <c r="BZ11" s="819"/>
      <c r="CA11" s="819"/>
      <c r="CB11" s="819"/>
      <c r="CC11" s="820"/>
    </row>
    <row r="12" spans="1:81" s="58" customFormat="1" ht="40.200000000000003" customHeight="1" x14ac:dyDescent="0.3">
      <c r="A12" s="34"/>
      <c r="B12" s="907"/>
      <c r="C12" s="1237"/>
      <c r="D12" s="872"/>
      <c r="E12" s="852"/>
      <c r="F12" s="852"/>
      <c r="G12" s="852"/>
      <c r="H12" s="852"/>
      <c r="I12" s="852"/>
      <c r="J12" s="813"/>
      <c r="K12" s="855"/>
      <c r="L12" s="1188"/>
      <c r="M12" s="1191"/>
      <c r="N12" s="1194"/>
      <c r="O12" s="1176"/>
      <c r="P12" s="1179"/>
      <c r="Q12" s="1182"/>
      <c r="R12" s="813"/>
      <c r="S12" s="355" t="s">
        <v>6391</v>
      </c>
      <c r="T12" s="236"/>
      <c r="U12" s="236"/>
      <c r="V12" s="236"/>
      <c r="W12" s="39"/>
      <c r="X12" s="31">
        <v>44952</v>
      </c>
      <c r="Y12" s="31">
        <v>45290</v>
      </c>
      <c r="Z12" s="31">
        <v>44952</v>
      </c>
      <c r="AA12" s="31"/>
      <c r="AB12" s="813"/>
      <c r="AC12" s="828"/>
      <c r="AD12" s="51">
        <f t="shared" ref="AD12:AD14" si="1">+AM12+AV12+BE12+BN12</f>
        <v>0</v>
      </c>
      <c r="AE12" s="51"/>
      <c r="AF12" s="51"/>
      <c r="AG12" s="51"/>
      <c r="AH12" s="51">
        <f t="shared" si="0"/>
        <v>0</v>
      </c>
      <c r="AI12" s="51">
        <f t="shared" si="0"/>
        <v>0</v>
      </c>
      <c r="AJ12" s="51">
        <f t="shared" si="0"/>
        <v>0</v>
      </c>
      <c r="AK12" s="813"/>
      <c r="AL12" s="991"/>
      <c r="AM12" s="51">
        <f t="shared" ref="AM12:AM70" si="2">SUM(AN12:AS12)</f>
        <v>0</v>
      </c>
      <c r="AN12" s="336"/>
      <c r="AO12" s="336"/>
      <c r="AP12" s="336"/>
      <c r="AQ12" s="336"/>
      <c r="AR12" s="336"/>
      <c r="AS12" s="336"/>
      <c r="AT12" s="813"/>
      <c r="AU12" s="994"/>
      <c r="AV12" s="51">
        <f t="shared" ref="AV12:AV70" si="3">SUM(AW12:BB12)</f>
        <v>0</v>
      </c>
      <c r="AW12" s="336"/>
      <c r="AX12" s="336"/>
      <c r="AY12" s="336"/>
      <c r="AZ12" s="336"/>
      <c r="BA12" s="336"/>
      <c r="BB12" s="336"/>
      <c r="BC12" s="813"/>
      <c r="BD12" s="997"/>
      <c r="BE12" s="51">
        <f t="shared" ref="BE12:BE70" si="4">SUM(BF12:BK12)</f>
        <v>0</v>
      </c>
      <c r="BF12" s="336"/>
      <c r="BG12" s="336"/>
      <c r="BH12" s="336"/>
      <c r="BI12" s="336"/>
      <c r="BJ12" s="336"/>
      <c r="BK12" s="336"/>
      <c r="BL12" s="813"/>
      <c r="BM12" s="988"/>
      <c r="BN12" s="51">
        <f t="shared" ref="BN12:BN70" si="5">SUM(BO12:BT12)</f>
        <v>0</v>
      </c>
      <c r="BO12" s="336"/>
      <c r="BP12" s="336"/>
      <c r="BQ12" s="336"/>
      <c r="BR12" s="336"/>
      <c r="BS12" s="336"/>
      <c r="BT12" s="336"/>
      <c r="BU12" s="821"/>
      <c r="BV12" s="822"/>
      <c r="BW12" s="822"/>
      <c r="BX12" s="822"/>
      <c r="BY12" s="822"/>
      <c r="BZ12" s="822"/>
      <c r="CA12" s="822"/>
      <c r="CB12" s="822"/>
      <c r="CC12" s="823"/>
    </row>
    <row r="13" spans="1:81" s="58" customFormat="1" ht="40.200000000000003" customHeight="1" x14ac:dyDescent="0.3">
      <c r="A13" s="34"/>
      <c r="B13" s="907"/>
      <c r="C13" s="1237"/>
      <c r="D13" s="872"/>
      <c r="E13" s="852"/>
      <c r="F13" s="852"/>
      <c r="G13" s="852"/>
      <c r="H13" s="852"/>
      <c r="I13" s="852"/>
      <c r="J13" s="813"/>
      <c r="K13" s="855"/>
      <c r="L13" s="1188"/>
      <c r="M13" s="1191"/>
      <c r="N13" s="1194"/>
      <c r="O13" s="1176"/>
      <c r="P13" s="1179"/>
      <c r="Q13" s="1182"/>
      <c r="R13" s="813"/>
      <c r="S13" s="355" t="s">
        <v>6392</v>
      </c>
      <c r="T13" s="236"/>
      <c r="U13" s="236"/>
      <c r="V13" s="236"/>
      <c r="W13" s="39"/>
      <c r="X13" s="259">
        <v>44952</v>
      </c>
      <c r="Y13" s="259">
        <v>45290</v>
      </c>
      <c r="Z13" s="259">
        <v>44952</v>
      </c>
      <c r="AA13" s="31"/>
      <c r="AB13" s="813"/>
      <c r="AC13" s="828"/>
      <c r="AD13" s="51">
        <f t="shared" si="1"/>
        <v>0</v>
      </c>
      <c r="AE13" s="51"/>
      <c r="AF13" s="51"/>
      <c r="AG13" s="51"/>
      <c r="AH13" s="51">
        <f t="shared" si="0"/>
        <v>0</v>
      </c>
      <c r="AI13" s="51">
        <f t="shared" si="0"/>
        <v>0</v>
      </c>
      <c r="AJ13" s="51">
        <f t="shared" si="0"/>
        <v>0</v>
      </c>
      <c r="AK13" s="813"/>
      <c r="AL13" s="991"/>
      <c r="AM13" s="51">
        <f t="shared" si="2"/>
        <v>0</v>
      </c>
      <c r="AN13" s="336"/>
      <c r="AO13" s="336"/>
      <c r="AP13" s="336"/>
      <c r="AQ13" s="336"/>
      <c r="AR13" s="336"/>
      <c r="AS13" s="336"/>
      <c r="AT13" s="813"/>
      <c r="AU13" s="994"/>
      <c r="AV13" s="51">
        <f t="shared" si="3"/>
        <v>0</v>
      </c>
      <c r="AW13" s="336"/>
      <c r="AX13" s="336"/>
      <c r="AY13" s="336"/>
      <c r="AZ13" s="336"/>
      <c r="BA13" s="336"/>
      <c r="BB13" s="336"/>
      <c r="BC13" s="813"/>
      <c r="BD13" s="997"/>
      <c r="BE13" s="51">
        <f t="shared" si="4"/>
        <v>0</v>
      </c>
      <c r="BF13" s="336"/>
      <c r="BG13" s="336"/>
      <c r="BH13" s="336"/>
      <c r="BI13" s="336"/>
      <c r="BJ13" s="336"/>
      <c r="BK13" s="336"/>
      <c r="BL13" s="813"/>
      <c r="BM13" s="988"/>
      <c r="BN13" s="51">
        <f t="shared" si="5"/>
        <v>0</v>
      </c>
      <c r="BO13" s="336"/>
      <c r="BP13" s="336"/>
      <c r="BQ13" s="336"/>
      <c r="BR13" s="336"/>
      <c r="BS13" s="336"/>
      <c r="BT13" s="336"/>
      <c r="BU13" s="821"/>
      <c r="BV13" s="822"/>
      <c r="BW13" s="822"/>
      <c r="BX13" s="822"/>
      <c r="BY13" s="822"/>
      <c r="BZ13" s="822"/>
      <c r="CA13" s="822"/>
      <c r="CB13" s="822"/>
      <c r="CC13" s="823"/>
    </row>
    <row r="14" spans="1:81" s="58" customFormat="1" ht="40.200000000000003" customHeight="1" thickBot="1" x14ac:dyDescent="0.35">
      <c r="A14" s="34"/>
      <c r="B14" s="907"/>
      <c r="C14" s="1238"/>
      <c r="D14" s="873"/>
      <c r="E14" s="853"/>
      <c r="F14" s="853"/>
      <c r="G14" s="853"/>
      <c r="H14" s="853"/>
      <c r="I14" s="853"/>
      <c r="J14" s="814"/>
      <c r="K14" s="856"/>
      <c r="L14" s="1189"/>
      <c r="M14" s="1192"/>
      <c r="N14" s="1195"/>
      <c r="O14" s="1177"/>
      <c r="P14" s="1180"/>
      <c r="Q14" s="1183"/>
      <c r="R14" s="814"/>
      <c r="S14" s="232"/>
      <c r="T14" s="237"/>
      <c r="U14" s="237"/>
      <c r="V14" s="237"/>
      <c r="W14" s="232"/>
      <c r="X14" s="260"/>
      <c r="Y14" s="260"/>
      <c r="Z14" s="260"/>
      <c r="AA14" s="260"/>
      <c r="AB14" s="814"/>
      <c r="AC14" s="829"/>
      <c r="AD14" s="46">
        <f t="shared" si="1"/>
        <v>0</v>
      </c>
      <c r="AE14" s="46"/>
      <c r="AF14" s="46">
        <f t="shared" si="0"/>
        <v>0</v>
      </c>
      <c r="AG14" s="46">
        <f t="shared" si="0"/>
        <v>0</v>
      </c>
      <c r="AH14" s="46">
        <f t="shared" si="0"/>
        <v>0</v>
      </c>
      <c r="AI14" s="46">
        <f t="shared" si="0"/>
        <v>0</v>
      </c>
      <c r="AJ14" s="46">
        <f t="shared" si="0"/>
        <v>0</v>
      </c>
      <c r="AK14" s="814"/>
      <c r="AL14" s="992"/>
      <c r="AM14" s="46">
        <f t="shared" si="2"/>
        <v>0</v>
      </c>
      <c r="AN14" s="37"/>
      <c r="AO14" s="37"/>
      <c r="AP14" s="37"/>
      <c r="AQ14" s="37"/>
      <c r="AR14" s="37"/>
      <c r="AS14" s="37"/>
      <c r="AT14" s="814"/>
      <c r="AU14" s="995"/>
      <c r="AV14" s="46">
        <f t="shared" si="3"/>
        <v>0</v>
      </c>
      <c r="AW14" s="37"/>
      <c r="AX14" s="37"/>
      <c r="AY14" s="37"/>
      <c r="AZ14" s="37"/>
      <c r="BA14" s="37"/>
      <c r="BB14" s="37"/>
      <c r="BC14" s="814"/>
      <c r="BD14" s="998"/>
      <c r="BE14" s="46">
        <f t="shared" si="4"/>
        <v>0</v>
      </c>
      <c r="BF14" s="37"/>
      <c r="BG14" s="37"/>
      <c r="BH14" s="37"/>
      <c r="BI14" s="37"/>
      <c r="BJ14" s="37"/>
      <c r="BK14" s="37"/>
      <c r="BL14" s="814"/>
      <c r="BM14" s="989"/>
      <c r="BN14" s="46">
        <f t="shared" si="5"/>
        <v>0</v>
      </c>
      <c r="BO14" s="37"/>
      <c r="BP14" s="37"/>
      <c r="BQ14" s="37"/>
      <c r="BR14" s="37"/>
      <c r="BS14" s="37"/>
      <c r="BT14" s="37"/>
      <c r="BU14" s="824"/>
      <c r="BV14" s="825"/>
      <c r="BW14" s="825"/>
      <c r="BX14" s="825"/>
      <c r="BY14" s="825"/>
      <c r="BZ14" s="825"/>
      <c r="CA14" s="825"/>
      <c r="CB14" s="825"/>
      <c r="CC14" s="826"/>
    </row>
    <row r="15" spans="1:81" s="58" customFormat="1" ht="40.200000000000003" customHeight="1" thickTop="1" x14ac:dyDescent="0.3">
      <c r="A15" s="34"/>
      <c r="B15" s="907"/>
      <c r="C15" s="1236" t="s">
        <v>1223</v>
      </c>
      <c r="D15" s="871"/>
      <c r="E15" s="851"/>
      <c r="F15" s="851"/>
      <c r="G15" s="851"/>
      <c r="H15" s="851"/>
      <c r="I15" s="851"/>
      <c r="J15" s="812">
        <v>762</v>
      </c>
      <c r="K15" s="854" t="str">
        <f>+[21]Metas!K882</f>
        <v>Estudios y Diseños para el mejoramiento de los circuitos viales Departamentales</v>
      </c>
      <c r="L15" s="857">
        <v>1</v>
      </c>
      <c r="M15" s="860">
        <f>SUM(N15:Q15)</f>
        <v>1</v>
      </c>
      <c r="N15" s="836"/>
      <c r="O15" s="839"/>
      <c r="P15" s="863">
        <v>1</v>
      </c>
      <c r="Q15" s="866"/>
      <c r="R15" s="812">
        <f>+$J15</f>
        <v>762</v>
      </c>
      <c r="S15" s="354" t="s">
        <v>6393</v>
      </c>
      <c r="T15" s="235"/>
      <c r="U15" s="235"/>
      <c r="V15" s="235"/>
      <c r="W15" s="354" t="s">
        <v>6394</v>
      </c>
      <c r="X15" s="258">
        <v>44941</v>
      </c>
      <c r="Y15" s="258">
        <v>45290</v>
      </c>
      <c r="Z15" s="258">
        <v>44952</v>
      </c>
      <c r="AA15" s="256"/>
      <c r="AB15" s="812">
        <f>+$J15</f>
        <v>762</v>
      </c>
      <c r="AC15" s="827">
        <f>+L15</f>
        <v>1</v>
      </c>
      <c r="AD15" s="44">
        <f>+AM15+AV15+BE15+BN15</f>
        <v>900</v>
      </c>
      <c r="AE15" s="51"/>
      <c r="AF15" s="44">
        <f t="shared" si="0"/>
        <v>0</v>
      </c>
      <c r="AG15" s="44">
        <f t="shared" si="0"/>
        <v>0</v>
      </c>
      <c r="AH15" s="44">
        <f t="shared" si="0"/>
        <v>0</v>
      </c>
      <c r="AI15" s="44">
        <f t="shared" si="0"/>
        <v>0</v>
      </c>
      <c r="AJ15" s="44">
        <f t="shared" si="0"/>
        <v>0</v>
      </c>
      <c r="AK15" s="812">
        <f>+$J15</f>
        <v>762</v>
      </c>
      <c r="AL15" s="990">
        <f>+N15</f>
        <v>0</v>
      </c>
      <c r="AM15" s="44">
        <f t="shared" si="2"/>
        <v>100</v>
      </c>
      <c r="AN15" s="35">
        <v>100</v>
      </c>
      <c r="AO15" s="35"/>
      <c r="AP15" s="35"/>
      <c r="AQ15" s="35"/>
      <c r="AR15" s="35"/>
      <c r="AS15" s="35"/>
      <c r="AT15" s="812">
        <f>+$J15</f>
        <v>762</v>
      </c>
      <c r="AU15" s="993">
        <f>+O15</f>
        <v>0</v>
      </c>
      <c r="AV15" s="44">
        <f t="shared" si="3"/>
        <v>200</v>
      </c>
      <c r="AW15" s="35">
        <v>200</v>
      </c>
      <c r="AX15" s="35"/>
      <c r="AY15" s="35"/>
      <c r="AZ15" s="35"/>
      <c r="BA15" s="35"/>
      <c r="BB15" s="35"/>
      <c r="BC15" s="812">
        <f>+$J15</f>
        <v>762</v>
      </c>
      <c r="BD15" s="996">
        <f>+P15</f>
        <v>1</v>
      </c>
      <c r="BE15" s="44">
        <f t="shared" si="4"/>
        <v>300</v>
      </c>
      <c r="BF15" s="35">
        <v>300</v>
      </c>
      <c r="BG15" s="35"/>
      <c r="BH15" s="35"/>
      <c r="BI15" s="35"/>
      <c r="BJ15" s="35"/>
      <c r="BK15" s="35"/>
      <c r="BL15" s="812">
        <f>+$J15</f>
        <v>762</v>
      </c>
      <c r="BM15" s="987">
        <f>+Q15</f>
        <v>0</v>
      </c>
      <c r="BN15" s="44">
        <f t="shared" si="5"/>
        <v>300</v>
      </c>
      <c r="BO15" s="35">
        <v>300</v>
      </c>
      <c r="BP15" s="35"/>
      <c r="BQ15" s="35"/>
      <c r="BR15" s="35"/>
      <c r="BS15" s="35"/>
      <c r="BT15" s="35"/>
      <c r="BU15" s="818"/>
      <c r="BV15" s="819"/>
      <c r="BW15" s="819"/>
      <c r="BX15" s="819"/>
      <c r="BY15" s="819"/>
      <c r="BZ15" s="819"/>
      <c r="CA15" s="819"/>
      <c r="CB15" s="819"/>
      <c r="CC15" s="820"/>
    </row>
    <row r="16" spans="1:81" s="58" customFormat="1" ht="40.200000000000003" customHeight="1" x14ac:dyDescent="0.3">
      <c r="A16" s="34"/>
      <c r="B16" s="907"/>
      <c r="C16" s="1237"/>
      <c r="D16" s="872"/>
      <c r="E16" s="852"/>
      <c r="F16" s="852"/>
      <c r="G16" s="852"/>
      <c r="H16" s="852"/>
      <c r="I16" s="852"/>
      <c r="J16" s="813"/>
      <c r="K16" s="855"/>
      <c r="L16" s="858"/>
      <c r="M16" s="861"/>
      <c r="N16" s="837"/>
      <c r="O16" s="840"/>
      <c r="P16" s="864"/>
      <c r="Q16" s="867"/>
      <c r="R16" s="813"/>
      <c r="S16" s="355" t="s">
        <v>6395</v>
      </c>
      <c r="T16" s="236"/>
      <c r="U16" s="236"/>
      <c r="V16" s="236"/>
      <c r="W16" s="39"/>
      <c r="X16" s="31">
        <v>44952</v>
      </c>
      <c r="Y16" s="31">
        <v>45290</v>
      </c>
      <c r="Z16" s="31">
        <v>44952</v>
      </c>
      <c r="AA16" s="31"/>
      <c r="AB16" s="813"/>
      <c r="AC16" s="828"/>
      <c r="AD16" s="51">
        <f t="shared" ref="AD16:AJ31" si="6">+AM16+AV16+BE16+BN16</f>
        <v>0</v>
      </c>
      <c r="AE16" s="51"/>
      <c r="AF16" s="51">
        <f t="shared" si="0"/>
        <v>0</v>
      </c>
      <c r="AG16" s="51">
        <f t="shared" si="0"/>
        <v>0</v>
      </c>
      <c r="AH16" s="51">
        <f t="shared" si="0"/>
        <v>0</v>
      </c>
      <c r="AI16" s="51">
        <f t="shared" si="0"/>
        <v>0</v>
      </c>
      <c r="AJ16" s="51">
        <f t="shared" si="0"/>
        <v>0</v>
      </c>
      <c r="AK16" s="813"/>
      <c r="AL16" s="991"/>
      <c r="AM16" s="51">
        <f t="shared" si="2"/>
        <v>0</v>
      </c>
      <c r="AN16" s="336"/>
      <c r="AO16" s="336"/>
      <c r="AP16" s="336"/>
      <c r="AQ16" s="336"/>
      <c r="AR16" s="336"/>
      <c r="AS16" s="336"/>
      <c r="AT16" s="813"/>
      <c r="AU16" s="994"/>
      <c r="AV16" s="51">
        <f t="shared" si="3"/>
        <v>0</v>
      </c>
      <c r="AW16" s="336"/>
      <c r="AX16" s="336"/>
      <c r="AY16" s="336"/>
      <c r="AZ16" s="336"/>
      <c r="BA16" s="336"/>
      <c r="BB16" s="336"/>
      <c r="BC16" s="813"/>
      <c r="BD16" s="997"/>
      <c r="BE16" s="51">
        <f t="shared" si="4"/>
        <v>0</v>
      </c>
      <c r="BF16" s="336"/>
      <c r="BG16" s="336"/>
      <c r="BH16" s="336"/>
      <c r="BI16" s="336"/>
      <c r="BJ16" s="336"/>
      <c r="BK16" s="336"/>
      <c r="BL16" s="813"/>
      <c r="BM16" s="988"/>
      <c r="BN16" s="51">
        <f t="shared" si="5"/>
        <v>0</v>
      </c>
      <c r="BO16" s="336"/>
      <c r="BP16" s="336"/>
      <c r="BQ16" s="336"/>
      <c r="BR16" s="336"/>
      <c r="BS16" s="336"/>
      <c r="BT16" s="336"/>
      <c r="BU16" s="821"/>
      <c r="BV16" s="822"/>
      <c r="BW16" s="822"/>
      <c r="BX16" s="822"/>
      <c r="BY16" s="822"/>
      <c r="BZ16" s="822"/>
      <c r="CA16" s="822"/>
      <c r="CB16" s="822"/>
      <c r="CC16" s="823"/>
    </row>
    <row r="17" spans="1:81" s="58" customFormat="1" ht="40.200000000000003" customHeight="1" x14ac:dyDescent="0.3">
      <c r="A17" s="34"/>
      <c r="B17" s="907"/>
      <c r="C17" s="1237"/>
      <c r="D17" s="872"/>
      <c r="E17" s="852"/>
      <c r="F17" s="852"/>
      <c r="G17" s="852"/>
      <c r="H17" s="852"/>
      <c r="I17" s="852"/>
      <c r="J17" s="813"/>
      <c r="K17" s="855"/>
      <c r="L17" s="858"/>
      <c r="M17" s="861"/>
      <c r="N17" s="837"/>
      <c r="O17" s="840"/>
      <c r="P17" s="864"/>
      <c r="Q17" s="867"/>
      <c r="R17" s="813"/>
      <c r="S17" s="39"/>
      <c r="T17" s="236"/>
      <c r="U17" s="236"/>
      <c r="V17" s="236"/>
      <c r="W17" s="39"/>
      <c r="X17" s="31"/>
      <c r="Y17" s="31"/>
      <c r="Z17" s="31"/>
      <c r="AA17" s="31"/>
      <c r="AB17" s="813"/>
      <c r="AC17" s="828"/>
      <c r="AD17" s="51">
        <f t="shared" si="6"/>
        <v>0</v>
      </c>
      <c r="AE17" s="51">
        <f t="shared" si="0"/>
        <v>0</v>
      </c>
      <c r="AF17" s="51">
        <f t="shared" si="0"/>
        <v>0</v>
      </c>
      <c r="AG17" s="51">
        <f t="shared" si="0"/>
        <v>0</v>
      </c>
      <c r="AH17" s="51">
        <f t="shared" si="0"/>
        <v>0</v>
      </c>
      <c r="AI17" s="51">
        <f t="shared" si="0"/>
        <v>0</v>
      </c>
      <c r="AJ17" s="51">
        <f t="shared" si="0"/>
        <v>0</v>
      </c>
      <c r="AK17" s="813"/>
      <c r="AL17" s="991"/>
      <c r="AM17" s="51">
        <f t="shared" si="2"/>
        <v>0</v>
      </c>
      <c r="AN17" s="336"/>
      <c r="AO17" s="336"/>
      <c r="AP17" s="336"/>
      <c r="AQ17" s="336"/>
      <c r="AR17" s="336"/>
      <c r="AS17" s="336"/>
      <c r="AT17" s="813"/>
      <c r="AU17" s="994"/>
      <c r="AV17" s="51">
        <f t="shared" si="3"/>
        <v>0</v>
      </c>
      <c r="AW17" s="336"/>
      <c r="AX17" s="336"/>
      <c r="AY17" s="336"/>
      <c r="AZ17" s="336"/>
      <c r="BA17" s="336"/>
      <c r="BB17" s="336"/>
      <c r="BC17" s="813"/>
      <c r="BD17" s="997"/>
      <c r="BE17" s="51">
        <f t="shared" si="4"/>
        <v>0</v>
      </c>
      <c r="BF17" s="336"/>
      <c r="BG17" s="336"/>
      <c r="BH17" s="336"/>
      <c r="BI17" s="336"/>
      <c r="BJ17" s="336"/>
      <c r="BK17" s="336"/>
      <c r="BL17" s="813"/>
      <c r="BM17" s="988"/>
      <c r="BN17" s="51">
        <f t="shared" si="5"/>
        <v>0</v>
      </c>
      <c r="BO17" s="336"/>
      <c r="BP17" s="336"/>
      <c r="BQ17" s="336"/>
      <c r="BR17" s="336"/>
      <c r="BS17" s="336"/>
      <c r="BT17" s="336"/>
      <c r="BU17" s="821"/>
      <c r="BV17" s="822"/>
      <c r="BW17" s="822"/>
      <c r="BX17" s="822"/>
      <c r="BY17" s="822"/>
      <c r="BZ17" s="822"/>
      <c r="CA17" s="822"/>
      <c r="CB17" s="822"/>
      <c r="CC17" s="823"/>
    </row>
    <row r="18" spans="1:81" s="58" customFormat="1" ht="40.200000000000003" customHeight="1" thickBot="1" x14ac:dyDescent="0.35">
      <c r="A18" s="34"/>
      <c r="B18" s="907"/>
      <c r="C18" s="1237"/>
      <c r="D18" s="873"/>
      <c r="E18" s="853"/>
      <c r="F18" s="853"/>
      <c r="G18" s="853"/>
      <c r="H18" s="853"/>
      <c r="I18" s="853"/>
      <c r="J18" s="814"/>
      <c r="K18" s="856"/>
      <c r="L18" s="859"/>
      <c r="M18" s="862"/>
      <c r="N18" s="838"/>
      <c r="O18" s="841"/>
      <c r="P18" s="865"/>
      <c r="Q18" s="874"/>
      <c r="R18" s="814"/>
      <c r="S18" s="232"/>
      <c r="T18" s="237"/>
      <c r="U18" s="237"/>
      <c r="V18" s="237"/>
      <c r="W18" s="232"/>
      <c r="X18" s="260"/>
      <c r="Y18" s="260"/>
      <c r="Z18" s="260"/>
      <c r="AA18" s="260"/>
      <c r="AB18" s="814"/>
      <c r="AC18" s="829"/>
      <c r="AD18" s="46">
        <f t="shared" si="6"/>
        <v>0</v>
      </c>
      <c r="AE18" s="46">
        <f t="shared" si="0"/>
        <v>0</v>
      </c>
      <c r="AF18" s="46">
        <f t="shared" si="0"/>
        <v>0</v>
      </c>
      <c r="AG18" s="46">
        <f t="shared" si="0"/>
        <v>0</v>
      </c>
      <c r="AH18" s="46">
        <f t="shared" si="0"/>
        <v>0</v>
      </c>
      <c r="AI18" s="46">
        <f t="shared" si="0"/>
        <v>0</v>
      </c>
      <c r="AJ18" s="46">
        <f t="shared" si="0"/>
        <v>0</v>
      </c>
      <c r="AK18" s="814"/>
      <c r="AL18" s="992"/>
      <c r="AM18" s="46">
        <f t="shared" si="2"/>
        <v>0</v>
      </c>
      <c r="AN18" s="37"/>
      <c r="AO18" s="37"/>
      <c r="AP18" s="37"/>
      <c r="AQ18" s="37"/>
      <c r="AR18" s="37"/>
      <c r="AS18" s="37"/>
      <c r="AT18" s="814"/>
      <c r="AU18" s="995"/>
      <c r="AV18" s="46">
        <f t="shared" si="3"/>
        <v>0</v>
      </c>
      <c r="AW18" s="37"/>
      <c r="AX18" s="37"/>
      <c r="AY18" s="37"/>
      <c r="AZ18" s="37"/>
      <c r="BA18" s="37"/>
      <c r="BB18" s="37"/>
      <c r="BC18" s="814"/>
      <c r="BD18" s="998"/>
      <c r="BE18" s="46">
        <f t="shared" si="4"/>
        <v>0</v>
      </c>
      <c r="BF18" s="37"/>
      <c r="BG18" s="37"/>
      <c r="BH18" s="37"/>
      <c r="BI18" s="37"/>
      <c r="BJ18" s="37"/>
      <c r="BK18" s="37"/>
      <c r="BL18" s="814"/>
      <c r="BM18" s="989"/>
      <c r="BN18" s="46">
        <f t="shared" si="5"/>
        <v>0</v>
      </c>
      <c r="BO18" s="37"/>
      <c r="BP18" s="37"/>
      <c r="BQ18" s="37"/>
      <c r="BR18" s="37"/>
      <c r="BS18" s="37"/>
      <c r="BT18" s="37"/>
      <c r="BU18" s="824"/>
      <c r="BV18" s="825"/>
      <c r="BW18" s="825"/>
      <c r="BX18" s="825"/>
      <c r="BY18" s="825"/>
      <c r="BZ18" s="825"/>
      <c r="CA18" s="825"/>
      <c r="CB18" s="825"/>
      <c r="CC18" s="826"/>
    </row>
    <row r="19" spans="1:81" s="58" customFormat="1" ht="40.200000000000003" customHeight="1" thickTop="1" x14ac:dyDescent="0.3">
      <c r="A19" s="34"/>
      <c r="B19" s="907"/>
      <c r="C19" s="1237"/>
      <c r="D19" s="871"/>
      <c r="E19" s="851"/>
      <c r="F19" s="851"/>
      <c r="G19" s="851"/>
      <c r="H19" s="851"/>
      <c r="I19" s="851"/>
      <c r="J19" s="812">
        <v>763</v>
      </c>
      <c r="K19" s="854" t="str">
        <f>+[21]Metas!K883</f>
        <v>km de vías Mejoradas y pavimentadas</v>
      </c>
      <c r="L19" s="857">
        <v>30</v>
      </c>
      <c r="M19" s="860">
        <f>SUM(N19:Q19)</f>
        <v>30</v>
      </c>
      <c r="N19" s="836">
        <v>6</v>
      </c>
      <c r="O19" s="839">
        <v>8</v>
      </c>
      <c r="P19" s="863">
        <v>8</v>
      </c>
      <c r="Q19" s="866">
        <v>8</v>
      </c>
      <c r="R19" s="812">
        <f>+$J19</f>
        <v>763</v>
      </c>
      <c r="S19" s="355" t="s">
        <v>6396</v>
      </c>
      <c r="T19" s="235"/>
      <c r="U19" s="235"/>
      <c r="V19" s="235"/>
      <c r="W19" s="354" t="s">
        <v>6397</v>
      </c>
      <c r="X19" s="256"/>
      <c r="Y19" s="256"/>
      <c r="Z19" s="256"/>
      <c r="AA19" s="256"/>
      <c r="AB19" s="812">
        <f>+$J19</f>
        <v>763</v>
      </c>
      <c r="AC19" s="827">
        <f>+L19</f>
        <v>30</v>
      </c>
      <c r="AD19" s="44">
        <f t="shared" si="6"/>
        <v>15000</v>
      </c>
      <c r="AE19" s="51"/>
      <c r="AF19" s="44">
        <f t="shared" si="0"/>
        <v>0</v>
      </c>
      <c r="AG19" s="44"/>
      <c r="AH19" s="44">
        <f t="shared" si="0"/>
        <v>0</v>
      </c>
      <c r="AI19" s="44">
        <f t="shared" si="0"/>
        <v>0</v>
      </c>
      <c r="AJ19" s="44">
        <f t="shared" si="0"/>
        <v>0</v>
      </c>
      <c r="AK19" s="812">
        <f>+$J19</f>
        <v>763</v>
      </c>
      <c r="AL19" s="990">
        <f>+N19</f>
        <v>6</v>
      </c>
      <c r="AM19" s="44">
        <f t="shared" si="2"/>
        <v>3000</v>
      </c>
      <c r="AN19" s="35">
        <v>3000</v>
      </c>
      <c r="AO19" s="35"/>
      <c r="AP19" s="35"/>
      <c r="AQ19" s="35"/>
      <c r="AR19" s="35"/>
      <c r="AS19" s="35"/>
      <c r="AT19" s="812">
        <f>+$J19</f>
        <v>763</v>
      </c>
      <c r="AU19" s="993">
        <f>+O19</f>
        <v>8</v>
      </c>
      <c r="AV19" s="44">
        <f t="shared" si="3"/>
        <v>4000</v>
      </c>
      <c r="AW19" s="35">
        <v>4000</v>
      </c>
      <c r="AX19" s="35"/>
      <c r="AY19" s="35"/>
      <c r="AZ19" s="35"/>
      <c r="BA19" s="35"/>
      <c r="BB19" s="35"/>
      <c r="BC19" s="812">
        <f>+$J19</f>
        <v>763</v>
      </c>
      <c r="BD19" s="54">
        <f>+P19</f>
        <v>8</v>
      </c>
      <c r="BE19" s="44">
        <f t="shared" si="4"/>
        <v>4000</v>
      </c>
      <c r="BF19" s="35">
        <v>4000</v>
      </c>
      <c r="BG19" s="35"/>
      <c r="BH19" s="35"/>
      <c r="BI19" s="35"/>
      <c r="BJ19" s="35"/>
      <c r="BK19" s="35"/>
      <c r="BL19" s="812">
        <f>+$J19</f>
        <v>763</v>
      </c>
      <c r="BM19" s="41">
        <f>+Q19</f>
        <v>8</v>
      </c>
      <c r="BN19" s="44">
        <f t="shared" si="5"/>
        <v>4000</v>
      </c>
      <c r="BO19" s="35">
        <v>4000</v>
      </c>
      <c r="BP19" s="35"/>
      <c r="BQ19" s="35"/>
      <c r="BR19" s="35"/>
      <c r="BS19" s="35"/>
      <c r="BT19" s="35"/>
      <c r="BU19" s="818"/>
      <c r="BV19" s="819"/>
      <c r="BW19" s="819"/>
      <c r="BX19" s="819"/>
      <c r="BY19" s="819"/>
      <c r="BZ19" s="819"/>
      <c r="CA19" s="819"/>
      <c r="CB19" s="819"/>
      <c r="CC19" s="820"/>
    </row>
    <row r="20" spans="1:81" s="58" customFormat="1" ht="40.200000000000003" customHeight="1" x14ac:dyDescent="0.3">
      <c r="A20" s="34"/>
      <c r="B20" s="907"/>
      <c r="C20" s="1237"/>
      <c r="D20" s="872"/>
      <c r="E20" s="852"/>
      <c r="F20" s="852"/>
      <c r="G20" s="852"/>
      <c r="H20" s="852"/>
      <c r="I20" s="852"/>
      <c r="J20" s="813"/>
      <c r="K20" s="855"/>
      <c r="L20" s="858"/>
      <c r="M20" s="861"/>
      <c r="N20" s="837"/>
      <c r="O20" s="840"/>
      <c r="P20" s="864"/>
      <c r="Q20" s="867"/>
      <c r="R20" s="813"/>
      <c r="S20" s="355" t="s">
        <v>6398</v>
      </c>
      <c r="T20" s="236"/>
      <c r="U20" s="236"/>
      <c r="V20" s="236"/>
      <c r="W20" s="39"/>
      <c r="X20" s="31"/>
      <c r="Y20" s="31"/>
      <c r="Z20" s="31"/>
      <c r="AA20" s="31"/>
      <c r="AB20" s="813"/>
      <c r="AC20" s="828"/>
      <c r="AD20" s="51">
        <f t="shared" si="6"/>
        <v>0</v>
      </c>
      <c r="AE20" s="51"/>
      <c r="AF20" s="51">
        <f t="shared" si="0"/>
        <v>0</v>
      </c>
      <c r="AG20" s="51">
        <f t="shared" si="0"/>
        <v>0</v>
      </c>
      <c r="AH20" s="51">
        <f t="shared" si="0"/>
        <v>0</v>
      </c>
      <c r="AI20" s="51">
        <f t="shared" si="0"/>
        <v>0</v>
      </c>
      <c r="AJ20" s="51">
        <f t="shared" si="0"/>
        <v>0</v>
      </c>
      <c r="AK20" s="813"/>
      <c r="AL20" s="991"/>
      <c r="AM20" s="51">
        <f t="shared" si="2"/>
        <v>0</v>
      </c>
      <c r="AN20" s="336"/>
      <c r="AO20" s="336"/>
      <c r="AP20" s="336"/>
      <c r="AQ20" s="336"/>
      <c r="AR20" s="336"/>
      <c r="AS20" s="336"/>
      <c r="AT20" s="813"/>
      <c r="AU20" s="994"/>
      <c r="AV20" s="51">
        <f t="shared" si="3"/>
        <v>0</v>
      </c>
      <c r="AW20" s="336"/>
      <c r="AX20" s="336"/>
      <c r="AY20" s="336"/>
      <c r="AZ20" s="336"/>
      <c r="BA20" s="336"/>
      <c r="BB20" s="336"/>
      <c r="BC20" s="813"/>
      <c r="BD20" s="425"/>
      <c r="BE20" s="51">
        <f t="shared" si="4"/>
        <v>0</v>
      </c>
      <c r="BF20" s="336"/>
      <c r="BG20" s="336"/>
      <c r="BH20" s="336"/>
      <c r="BI20" s="336"/>
      <c r="BJ20" s="336"/>
      <c r="BK20" s="336"/>
      <c r="BL20" s="813"/>
      <c r="BM20" s="426"/>
      <c r="BN20" s="51">
        <f t="shared" si="5"/>
        <v>0</v>
      </c>
      <c r="BO20" s="336"/>
      <c r="BP20" s="336"/>
      <c r="BQ20" s="336"/>
      <c r="BR20" s="336"/>
      <c r="BS20" s="336"/>
      <c r="BT20" s="336"/>
      <c r="BU20" s="821"/>
      <c r="BV20" s="822"/>
      <c r="BW20" s="822"/>
      <c r="BX20" s="822"/>
      <c r="BY20" s="822"/>
      <c r="BZ20" s="822"/>
      <c r="CA20" s="822"/>
      <c r="CB20" s="822"/>
      <c r="CC20" s="823"/>
    </row>
    <row r="21" spans="1:81" s="58" customFormat="1" ht="40.200000000000003" customHeight="1" x14ac:dyDescent="0.3">
      <c r="A21" s="34"/>
      <c r="B21" s="907"/>
      <c r="C21" s="1237"/>
      <c r="D21" s="872"/>
      <c r="E21" s="852"/>
      <c r="F21" s="852"/>
      <c r="G21" s="852"/>
      <c r="H21" s="852"/>
      <c r="I21" s="852"/>
      <c r="J21" s="813"/>
      <c r="K21" s="855"/>
      <c r="L21" s="858"/>
      <c r="M21" s="861"/>
      <c r="N21" s="837"/>
      <c r="O21" s="840"/>
      <c r="P21" s="864"/>
      <c r="Q21" s="867"/>
      <c r="R21" s="813"/>
      <c r="S21" s="355" t="s">
        <v>6399</v>
      </c>
      <c r="T21" s="236"/>
      <c r="U21" s="236"/>
      <c r="V21" s="236"/>
      <c r="W21" s="39"/>
      <c r="X21" s="31"/>
      <c r="Y21" s="31"/>
      <c r="Z21" s="31"/>
      <c r="AA21" s="31"/>
      <c r="AB21" s="813"/>
      <c r="AC21" s="828"/>
      <c r="AD21" s="51">
        <f t="shared" si="6"/>
        <v>0</v>
      </c>
      <c r="AE21" s="51">
        <f t="shared" si="0"/>
        <v>0</v>
      </c>
      <c r="AF21" s="51">
        <f t="shared" si="0"/>
        <v>0</v>
      </c>
      <c r="AG21" s="51">
        <f t="shared" si="0"/>
        <v>0</v>
      </c>
      <c r="AH21" s="51">
        <f t="shared" si="0"/>
        <v>0</v>
      </c>
      <c r="AI21" s="51">
        <f t="shared" si="0"/>
        <v>0</v>
      </c>
      <c r="AJ21" s="51">
        <f t="shared" si="0"/>
        <v>0</v>
      </c>
      <c r="AK21" s="813"/>
      <c r="AL21" s="991"/>
      <c r="AM21" s="51">
        <f t="shared" si="2"/>
        <v>0</v>
      </c>
      <c r="AN21" s="336"/>
      <c r="AO21" s="336"/>
      <c r="AP21" s="336"/>
      <c r="AQ21" s="336"/>
      <c r="AR21" s="336"/>
      <c r="AS21" s="336"/>
      <c r="AT21" s="813"/>
      <c r="AU21" s="994"/>
      <c r="AV21" s="51">
        <f t="shared" si="3"/>
        <v>0</v>
      </c>
      <c r="AW21" s="336"/>
      <c r="AX21" s="336"/>
      <c r="AY21" s="336"/>
      <c r="AZ21" s="336"/>
      <c r="BA21" s="336"/>
      <c r="BB21" s="336"/>
      <c r="BC21" s="813"/>
      <c r="BD21" s="425"/>
      <c r="BE21" s="51">
        <f t="shared" si="4"/>
        <v>0</v>
      </c>
      <c r="BF21" s="336"/>
      <c r="BG21" s="336"/>
      <c r="BH21" s="336"/>
      <c r="BI21" s="336"/>
      <c r="BJ21" s="336"/>
      <c r="BK21" s="336"/>
      <c r="BL21" s="813"/>
      <c r="BM21" s="426"/>
      <c r="BN21" s="51">
        <f t="shared" si="5"/>
        <v>0</v>
      </c>
      <c r="BO21" s="336"/>
      <c r="BP21" s="336"/>
      <c r="BQ21" s="336"/>
      <c r="BR21" s="336"/>
      <c r="BS21" s="336"/>
      <c r="BT21" s="336"/>
      <c r="BU21" s="821"/>
      <c r="BV21" s="822"/>
      <c r="BW21" s="822"/>
      <c r="BX21" s="822"/>
      <c r="BY21" s="822"/>
      <c r="BZ21" s="822"/>
      <c r="CA21" s="822"/>
      <c r="CB21" s="822"/>
      <c r="CC21" s="823"/>
    </row>
    <row r="22" spans="1:81" s="58" customFormat="1" ht="40.200000000000003" customHeight="1" thickBot="1" x14ac:dyDescent="0.35">
      <c r="A22" s="34"/>
      <c r="B22" s="907"/>
      <c r="C22" s="1237"/>
      <c r="D22" s="873"/>
      <c r="E22" s="853"/>
      <c r="F22" s="853"/>
      <c r="G22" s="853"/>
      <c r="H22" s="853"/>
      <c r="I22" s="853"/>
      <c r="J22" s="814"/>
      <c r="K22" s="856"/>
      <c r="L22" s="859"/>
      <c r="M22" s="862"/>
      <c r="N22" s="838"/>
      <c r="O22" s="841"/>
      <c r="P22" s="865"/>
      <c r="Q22" s="874"/>
      <c r="R22" s="814"/>
      <c r="S22" s="232"/>
      <c r="T22" s="237"/>
      <c r="U22" s="237"/>
      <c r="V22" s="237"/>
      <c r="W22" s="232"/>
      <c r="X22" s="260"/>
      <c r="Y22" s="260"/>
      <c r="Z22" s="260"/>
      <c r="AA22" s="260"/>
      <c r="AB22" s="814"/>
      <c r="AC22" s="829"/>
      <c r="AD22" s="46">
        <f t="shared" si="6"/>
        <v>0</v>
      </c>
      <c r="AE22" s="46">
        <f t="shared" si="0"/>
        <v>0</v>
      </c>
      <c r="AF22" s="46">
        <f t="shared" si="0"/>
        <v>0</v>
      </c>
      <c r="AG22" s="46">
        <f t="shared" si="0"/>
        <v>0</v>
      </c>
      <c r="AH22" s="46">
        <f t="shared" si="0"/>
        <v>0</v>
      </c>
      <c r="AI22" s="46">
        <f t="shared" si="0"/>
        <v>0</v>
      </c>
      <c r="AJ22" s="46">
        <f t="shared" si="0"/>
        <v>0</v>
      </c>
      <c r="AK22" s="814"/>
      <c r="AL22" s="992"/>
      <c r="AM22" s="46">
        <f t="shared" si="2"/>
        <v>0</v>
      </c>
      <c r="AN22" s="37"/>
      <c r="AO22" s="37"/>
      <c r="AP22" s="37"/>
      <c r="AQ22" s="37"/>
      <c r="AR22" s="37"/>
      <c r="AS22" s="37"/>
      <c r="AT22" s="814"/>
      <c r="AU22" s="995"/>
      <c r="AV22" s="46">
        <f t="shared" si="3"/>
        <v>0</v>
      </c>
      <c r="AW22" s="37"/>
      <c r="AX22" s="37"/>
      <c r="AY22" s="37"/>
      <c r="AZ22" s="37"/>
      <c r="BA22" s="37"/>
      <c r="BB22" s="37"/>
      <c r="BC22" s="814"/>
      <c r="BD22" s="56"/>
      <c r="BE22" s="46">
        <f t="shared" si="4"/>
        <v>0</v>
      </c>
      <c r="BF22" s="37"/>
      <c r="BG22" s="37"/>
      <c r="BH22" s="37"/>
      <c r="BI22" s="37"/>
      <c r="BJ22" s="37"/>
      <c r="BK22" s="37"/>
      <c r="BL22" s="814"/>
      <c r="BM22" s="43"/>
      <c r="BN22" s="46">
        <f t="shared" si="5"/>
        <v>0</v>
      </c>
      <c r="BO22" s="37"/>
      <c r="BP22" s="37"/>
      <c r="BQ22" s="37"/>
      <c r="BR22" s="37"/>
      <c r="BS22" s="37"/>
      <c r="BT22" s="37"/>
      <c r="BU22" s="824"/>
      <c r="BV22" s="825"/>
      <c r="BW22" s="825"/>
      <c r="BX22" s="825"/>
      <c r="BY22" s="825"/>
      <c r="BZ22" s="825"/>
      <c r="CA22" s="825"/>
      <c r="CB22" s="825"/>
      <c r="CC22" s="826"/>
    </row>
    <row r="23" spans="1:81" s="58" customFormat="1" ht="40.200000000000003" customHeight="1" thickTop="1" x14ac:dyDescent="0.3">
      <c r="A23" s="34"/>
      <c r="B23" s="907"/>
      <c r="C23" s="1237"/>
      <c r="D23" s="871"/>
      <c r="E23" s="851"/>
      <c r="F23" s="851"/>
      <c r="G23" s="851"/>
      <c r="H23" s="851"/>
      <c r="I23" s="851"/>
      <c r="J23" s="812">
        <v>764</v>
      </c>
      <c r="K23" s="854" t="str">
        <f>+[21]Metas!K884</f>
        <v>km de la red vial con mantenimiento preventivo</v>
      </c>
      <c r="L23" s="857">
        <v>300</v>
      </c>
      <c r="M23" s="860">
        <f>SUM(N23:Q23)</f>
        <v>300</v>
      </c>
      <c r="N23" s="836">
        <v>60</v>
      </c>
      <c r="O23" s="839">
        <v>80</v>
      </c>
      <c r="P23" s="863">
        <v>80</v>
      </c>
      <c r="Q23" s="866">
        <v>80</v>
      </c>
      <c r="R23" s="812">
        <f>+$J23</f>
        <v>764</v>
      </c>
      <c r="S23" s="355" t="s">
        <v>6400</v>
      </c>
      <c r="T23" s="235"/>
      <c r="U23" s="235"/>
      <c r="V23" s="235"/>
      <c r="W23" s="354" t="s">
        <v>6401</v>
      </c>
      <c r="X23" s="258">
        <v>44941</v>
      </c>
      <c r="Y23" s="258">
        <v>45290</v>
      </c>
      <c r="Z23" s="258">
        <v>44952</v>
      </c>
      <c r="AA23" s="256"/>
      <c r="AB23" s="812">
        <f t="shared" ref="AB23" si="7">+$J23</f>
        <v>764</v>
      </c>
      <c r="AC23" s="827">
        <f>+L23</f>
        <v>300</v>
      </c>
      <c r="AD23" s="44">
        <f t="shared" si="6"/>
        <v>0</v>
      </c>
      <c r="AE23" s="44">
        <v>2000</v>
      </c>
      <c r="AF23" s="44">
        <f t="shared" si="0"/>
        <v>0</v>
      </c>
      <c r="AG23" s="44">
        <f t="shared" si="0"/>
        <v>0</v>
      </c>
      <c r="AH23" s="44">
        <f t="shared" si="0"/>
        <v>0</v>
      </c>
      <c r="AI23" s="44">
        <f t="shared" si="0"/>
        <v>0</v>
      </c>
      <c r="AJ23" s="44">
        <f t="shared" si="0"/>
        <v>0</v>
      </c>
      <c r="AK23" s="812">
        <f t="shared" ref="AK23" si="8">+$J23</f>
        <v>764</v>
      </c>
      <c r="AL23" s="990">
        <f>+N23</f>
        <v>60</v>
      </c>
      <c r="AM23" s="44">
        <f t="shared" si="2"/>
        <v>0</v>
      </c>
      <c r="AN23" s="35"/>
      <c r="AO23" s="35"/>
      <c r="AP23" s="35"/>
      <c r="AQ23" s="35"/>
      <c r="AR23" s="35"/>
      <c r="AS23" s="35"/>
      <c r="AT23" s="812">
        <f t="shared" ref="AT23" si="9">+$J23</f>
        <v>764</v>
      </c>
      <c r="AU23" s="993">
        <f>+O23</f>
        <v>80</v>
      </c>
      <c r="AV23" s="44">
        <f t="shared" si="3"/>
        <v>0</v>
      </c>
      <c r="AW23" s="35"/>
      <c r="AX23" s="35"/>
      <c r="AY23" s="35"/>
      <c r="AZ23" s="35"/>
      <c r="BA23" s="35"/>
      <c r="BB23" s="35"/>
      <c r="BC23" s="812">
        <f t="shared" ref="BC23" si="10">+$J23</f>
        <v>764</v>
      </c>
      <c r="BD23" s="54">
        <f>+P23</f>
        <v>80</v>
      </c>
      <c r="BE23" s="44">
        <f t="shared" si="4"/>
        <v>0</v>
      </c>
      <c r="BF23" s="35"/>
      <c r="BG23" s="35"/>
      <c r="BH23" s="35"/>
      <c r="BI23" s="35"/>
      <c r="BJ23" s="35"/>
      <c r="BK23" s="35"/>
      <c r="BL23" s="812">
        <f t="shared" ref="BL23" si="11">+$J23</f>
        <v>764</v>
      </c>
      <c r="BM23" s="41">
        <f>+Q23</f>
        <v>80</v>
      </c>
      <c r="BN23" s="44">
        <f t="shared" si="5"/>
        <v>0</v>
      </c>
      <c r="BO23" s="35"/>
      <c r="BP23" s="35"/>
      <c r="BQ23" s="35"/>
      <c r="BR23" s="35"/>
      <c r="BS23" s="35"/>
      <c r="BT23" s="35"/>
      <c r="BU23" s="818"/>
      <c r="BV23" s="819"/>
      <c r="BW23" s="819"/>
      <c r="BX23" s="819"/>
      <c r="BY23" s="819"/>
      <c r="BZ23" s="819"/>
      <c r="CA23" s="819"/>
      <c r="CB23" s="819"/>
      <c r="CC23" s="820"/>
    </row>
    <row r="24" spans="1:81" s="58" customFormat="1" ht="40.200000000000003" customHeight="1" x14ac:dyDescent="0.3">
      <c r="A24" s="34"/>
      <c r="B24" s="907"/>
      <c r="C24" s="1237"/>
      <c r="D24" s="872"/>
      <c r="E24" s="852"/>
      <c r="F24" s="852"/>
      <c r="G24" s="852"/>
      <c r="H24" s="852"/>
      <c r="I24" s="852"/>
      <c r="J24" s="813"/>
      <c r="K24" s="855"/>
      <c r="L24" s="858"/>
      <c r="M24" s="861"/>
      <c r="N24" s="837"/>
      <c r="O24" s="840"/>
      <c r="P24" s="864"/>
      <c r="Q24" s="867"/>
      <c r="R24" s="813"/>
      <c r="S24" s="355" t="s">
        <v>6402</v>
      </c>
      <c r="T24" s="236"/>
      <c r="U24" s="236"/>
      <c r="V24" s="236"/>
      <c r="W24" s="39"/>
      <c r="X24" s="31"/>
      <c r="Y24" s="31"/>
      <c r="Z24" s="31"/>
      <c r="AA24" s="31"/>
      <c r="AB24" s="813"/>
      <c r="AC24" s="828"/>
      <c r="AD24" s="51">
        <f t="shared" si="6"/>
        <v>0</v>
      </c>
      <c r="AE24" s="51">
        <f t="shared" si="0"/>
        <v>0</v>
      </c>
      <c r="AF24" s="51">
        <f t="shared" si="0"/>
        <v>0</v>
      </c>
      <c r="AG24" s="51">
        <f t="shared" si="0"/>
        <v>0</v>
      </c>
      <c r="AH24" s="51">
        <f t="shared" si="0"/>
        <v>0</v>
      </c>
      <c r="AI24" s="51">
        <f t="shared" si="0"/>
        <v>0</v>
      </c>
      <c r="AJ24" s="51">
        <f t="shared" si="0"/>
        <v>0</v>
      </c>
      <c r="AK24" s="813"/>
      <c r="AL24" s="991"/>
      <c r="AM24" s="51">
        <f t="shared" si="2"/>
        <v>0</v>
      </c>
      <c r="AN24" s="336"/>
      <c r="AO24" s="336"/>
      <c r="AP24" s="336"/>
      <c r="AQ24" s="336"/>
      <c r="AR24" s="336"/>
      <c r="AS24" s="336"/>
      <c r="AT24" s="813"/>
      <c r="AU24" s="994"/>
      <c r="AV24" s="51">
        <f t="shared" si="3"/>
        <v>0</v>
      </c>
      <c r="AW24" s="336"/>
      <c r="AX24" s="336"/>
      <c r="AY24" s="336"/>
      <c r="AZ24" s="336"/>
      <c r="BA24" s="336"/>
      <c r="BB24" s="336"/>
      <c r="BC24" s="813"/>
      <c r="BD24" s="425"/>
      <c r="BE24" s="51">
        <f t="shared" si="4"/>
        <v>0</v>
      </c>
      <c r="BF24" s="336"/>
      <c r="BG24" s="336"/>
      <c r="BH24" s="336"/>
      <c r="BI24" s="336"/>
      <c r="BJ24" s="336"/>
      <c r="BK24" s="336"/>
      <c r="BL24" s="813"/>
      <c r="BM24" s="426"/>
      <c r="BN24" s="51">
        <f t="shared" si="5"/>
        <v>0</v>
      </c>
      <c r="BO24" s="336"/>
      <c r="BP24" s="336"/>
      <c r="BQ24" s="336"/>
      <c r="BR24" s="336"/>
      <c r="BS24" s="336"/>
      <c r="BT24" s="336"/>
      <c r="BU24" s="821"/>
      <c r="BV24" s="822"/>
      <c r="BW24" s="822"/>
      <c r="BX24" s="822"/>
      <c r="BY24" s="822"/>
      <c r="BZ24" s="822"/>
      <c r="CA24" s="822"/>
      <c r="CB24" s="822"/>
      <c r="CC24" s="823"/>
    </row>
    <row r="25" spans="1:81" s="58" customFormat="1" ht="40.200000000000003" customHeight="1" x14ac:dyDescent="0.3">
      <c r="A25" s="34"/>
      <c r="B25" s="907"/>
      <c r="C25" s="1237"/>
      <c r="D25" s="872"/>
      <c r="E25" s="852"/>
      <c r="F25" s="852"/>
      <c r="G25" s="852"/>
      <c r="H25" s="852"/>
      <c r="I25" s="852"/>
      <c r="J25" s="813"/>
      <c r="K25" s="855"/>
      <c r="L25" s="858"/>
      <c r="M25" s="861"/>
      <c r="N25" s="837"/>
      <c r="O25" s="840"/>
      <c r="P25" s="864"/>
      <c r="Q25" s="867"/>
      <c r="R25" s="813"/>
      <c r="S25" s="355" t="s">
        <v>6403</v>
      </c>
      <c r="T25" s="236"/>
      <c r="U25" s="236"/>
      <c r="V25" s="236"/>
      <c r="W25" s="39"/>
      <c r="X25" s="514">
        <v>44941</v>
      </c>
      <c r="Y25" s="514">
        <v>45290</v>
      </c>
      <c r="Z25" s="514">
        <v>44952</v>
      </c>
      <c r="AA25" s="31"/>
      <c r="AB25" s="813"/>
      <c r="AC25" s="828"/>
      <c r="AD25" s="51">
        <f t="shared" si="6"/>
        <v>0</v>
      </c>
      <c r="AE25" s="51">
        <f t="shared" si="0"/>
        <v>0</v>
      </c>
      <c r="AF25" s="51">
        <f t="shared" si="0"/>
        <v>0</v>
      </c>
      <c r="AG25" s="51">
        <f t="shared" si="0"/>
        <v>0</v>
      </c>
      <c r="AH25" s="51">
        <f t="shared" si="0"/>
        <v>0</v>
      </c>
      <c r="AI25" s="51">
        <f t="shared" si="0"/>
        <v>0</v>
      </c>
      <c r="AJ25" s="51">
        <f t="shared" si="0"/>
        <v>0</v>
      </c>
      <c r="AK25" s="813"/>
      <c r="AL25" s="991"/>
      <c r="AM25" s="51">
        <f t="shared" si="2"/>
        <v>0</v>
      </c>
      <c r="AN25" s="336"/>
      <c r="AO25" s="336"/>
      <c r="AP25" s="336"/>
      <c r="AQ25" s="336"/>
      <c r="AR25" s="336"/>
      <c r="AS25" s="336"/>
      <c r="AT25" s="813"/>
      <c r="AU25" s="994"/>
      <c r="AV25" s="51">
        <f t="shared" si="3"/>
        <v>0</v>
      </c>
      <c r="AW25" s="336"/>
      <c r="AX25" s="336"/>
      <c r="AY25" s="336"/>
      <c r="AZ25" s="336"/>
      <c r="BA25" s="336"/>
      <c r="BB25" s="336"/>
      <c r="BC25" s="813"/>
      <c r="BD25" s="425"/>
      <c r="BE25" s="51">
        <f t="shared" si="4"/>
        <v>0</v>
      </c>
      <c r="BF25" s="336"/>
      <c r="BG25" s="336"/>
      <c r="BH25" s="336"/>
      <c r="BI25" s="336"/>
      <c r="BJ25" s="336"/>
      <c r="BK25" s="336"/>
      <c r="BL25" s="813"/>
      <c r="BM25" s="426"/>
      <c r="BN25" s="51">
        <f t="shared" si="5"/>
        <v>0</v>
      </c>
      <c r="BO25" s="336"/>
      <c r="BP25" s="336"/>
      <c r="BQ25" s="336"/>
      <c r="BR25" s="336"/>
      <c r="BS25" s="336"/>
      <c r="BT25" s="336"/>
      <c r="BU25" s="821"/>
      <c r="BV25" s="822"/>
      <c r="BW25" s="822"/>
      <c r="BX25" s="822"/>
      <c r="BY25" s="822"/>
      <c r="BZ25" s="822"/>
      <c r="CA25" s="822"/>
      <c r="CB25" s="822"/>
      <c r="CC25" s="823"/>
    </row>
    <row r="26" spans="1:81" s="58" customFormat="1" ht="40.200000000000003" customHeight="1" thickBot="1" x14ac:dyDescent="0.35">
      <c r="A26" s="34"/>
      <c r="B26" s="908"/>
      <c r="C26" s="1238"/>
      <c r="D26" s="873"/>
      <c r="E26" s="853"/>
      <c r="F26" s="853"/>
      <c r="G26" s="853"/>
      <c r="H26" s="853"/>
      <c r="I26" s="853"/>
      <c r="J26" s="814"/>
      <c r="K26" s="856"/>
      <c r="L26" s="859"/>
      <c r="M26" s="862"/>
      <c r="N26" s="838"/>
      <c r="O26" s="841"/>
      <c r="P26" s="865"/>
      <c r="Q26" s="874"/>
      <c r="R26" s="814"/>
      <c r="S26" s="356" t="s">
        <v>6404</v>
      </c>
      <c r="T26" s="237"/>
      <c r="U26" s="237"/>
      <c r="V26" s="237"/>
      <c r="W26" s="232"/>
      <c r="X26" s="260"/>
      <c r="Y26" s="260"/>
      <c r="Z26" s="260"/>
      <c r="AA26" s="260"/>
      <c r="AB26" s="814"/>
      <c r="AC26" s="829"/>
      <c r="AD26" s="46">
        <f t="shared" si="6"/>
        <v>0</v>
      </c>
      <c r="AE26" s="46">
        <f t="shared" si="0"/>
        <v>0</v>
      </c>
      <c r="AF26" s="46">
        <f t="shared" si="0"/>
        <v>0</v>
      </c>
      <c r="AG26" s="46">
        <f t="shared" si="0"/>
        <v>0</v>
      </c>
      <c r="AH26" s="46">
        <f t="shared" si="0"/>
        <v>0</v>
      </c>
      <c r="AI26" s="46">
        <f t="shared" si="0"/>
        <v>0</v>
      </c>
      <c r="AJ26" s="46">
        <f t="shared" si="0"/>
        <v>0</v>
      </c>
      <c r="AK26" s="814"/>
      <c r="AL26" s="992"/>
      <c r="AM26" s="46">
        <f t="shared" si="2"/>
        <v>0</v>
      </c>
      <c r="AN26" s="37"/>
      <c r="AO26" s="37"/>
      <c r="AP26" s="37"/>
      <c r="AQ26" s="37"/>
      <c r="AR26" s="37"/>
      <c r="AS26" s="37"/>
      <c r="AT26" s="814"/>
      <c r="AU26" s="995"/>
      <c r="AV26" s="46">
        <f t="shared" si="3"/>
        <v>0</v>
      </c>
      <c r="AW26" s="37"/>
      <c r="AX26" s="37"/>
      <c r="AY26" s="37"/>
      <c r="AZ26" s="37"/>
      <c r="BA26" s="37"/>
      <c r="BB26" s="37"/>
      <c r="BC26" s="814"/>
      <c r="BD26" s="56"/>
      <c r="BE26" s="46">
        <f t="shared" si="4"/>
        <v>0</v>
      </c>
      <c r="BF26" s="37"/>
      <c r="BG26" s="37"/>
      <c r="BH26" s="37"/>
      <c r="BI26" s="37"/>
      <c r="BJ26" s="37"/>
      <c r="BK26" s="37"/>
      <c r="BL26" s="814"/>
      <c r="BM26" s="43"/>
      <c r="BN26" s="46">
        <f t="shared" si="5"/>
        <v>0</v>
      </c>
      <c r="BO26" s="37"/>
      <c r="BP26" s="37"/>
      <c r="BQ26" s="37"/>
      <c r="BR26" s="37"/>
      <c r="BS26" s="37"/>
      <c r="BT26" s="37"/>
      <c r="BU26" s="824"/>
      <c r="BV26" s="825"/>
      <c r="BW26" s="825"/>
      <c r="BX26" s="825"/>
      <c r="BY26" s="825"/>
      <c r="BZ26" s="825"/>
      <c r="CA26" s="825"/>
      <c r="CB26" s="825"/>
      <c r="CC26" s="826"/>
    </row>
    <row r="27" spans="1:81" s="58" customFormat="1" ht="40.200000000000003" customHeight="1" thickTop="1" x14ac:dyDescent="0.3">
      <c r="A27" s="34"/>
      <c r="B27" s="906" t="s">
        <v>1226</v>
      </c>
      <c r="C27" s="868" t="s">
        <v>1229</v>
      </c>
      <c r="D27" s="871"/>
      <c r="E27" s="851"/>
      <c r="F27" s="851"/>
      <c r="G27" s="851"/>
      <c r="H27" s="851"/>
      <c r="I27" s="851"/>
      <c r="J27" s="812">
        <v>765</v>
      </c>
      <c r="K27" s="854" t="str">
        <f>+[21]Metas!K886</f>
        <v>km de la red Vial de Tercer Orden del Departamento con mejoramiento y mantenimiento (incluye combos viales)</v>
      </c>
      <c r="L27" s="857">
        <v>60</v>
      </c>
      <c r="M27" s="860">
        <f>SUM(N27:Q27)</f>
        <v>60</v>
      </c>
      <c r="N27" s="836">
        <v>10</v>
      </c>
      <c r="O27" s="839">
        <v>15</v>
      </c>
      <c r="P27" s="863">
        <v>20</v>
      </c>
      <c r="Q27" s="866">
        <v>15</v>
      </c>
      <c r="R27" s="812">
        <f>+$J27</f>
        <v>765</v>
      </c>
      <c r="S27" s="355" t="s">
        <v>6405</v>
      </c>
      <c r="T27" s="235"/>
      <c r="U27" s="235"/>
      <c r="V27" s="235"/>
      <c r="W27" s="231"/>
      <c r="X27" s="256"/>
      <c r="Y27" s="256"/>
      <c r="Z27" s="256"/>
      <c r="AA27" s="256"/>
      <c r="AB27" s="812">
        <f t="shared" ref="AB27" si="12">+$J27</f>
        <v>765</v>
      </c>
      <c r="AC27" s="827">
        <f t="shared" ref="AC27" si="13">+L27</f>
        <v>60</v>
      </c>
      <c r="AD27" s="44">
        <f t="shared" si="6"/>
        <v>0</v>
      </c>
      <c r="AE27" s="44">
        <v>1000</v>
      </c>
      <c r="AF27" s="44">
        <f t="shared" si="6"/>
        <v>0</v>
      </c>
      <c r="AG27" s="44">
        <v>30000</v>
      </c>
      <c r="AH27" s="44">
        <f t="shared" si="6"/>
        <v>0</v>
      </c>
      <c r="AI27" s="44">
        <f t="shared" si="6"/>
        <v>0</v>
      </c>
      <c r="AJ27" s="44">
        <f t="shared" si="6"/>
        <v>0</v>
      </c>
      <c r="AK27" s="812">
        <f t="shared" ref="AK27" si="14">+$J27</f>
        <v>765</v>
      </c>
      <c r="AL27" s="830">
        <f>+N27</f>
        <v>10</v>
      </c>
      <c r="AM27" s="44">
        <f t="shared" si="2"/>
        <v>0</v>
      </c>
      <c r="AN27" s="47"/>
      <c r="AO27" s="47"/>
      <c r="AP27" s="47"/>
      <c r="AQ27" s="47"/>
      <c r="AR27" s="47"/>
      <c r="AS27" s="47"/>
      <c r="AT27" s="812">
        <f t="shared" ref="AT27" si="15">+$J27</f>
        <v>765</v>
      </c>
      <c r="AU27" s="833">
        <f>+O27</f>
        <v>15</v>
      </c>
      <c r="AV27" s="44">
        <f t="shared" si="3"/>
        <v>0</v>
      </c>
      <c r="AW27" s="47"/>
      <c r="AX27" s="47"/>
      <c r="AY27" s="47"/>
      <c r="AZ27" s="47"/>
      <c r="BA27" s="47"/>
      <c r="BB27" s="47"/>
      <c r="BC27" s="812">
        <f t="shared" ref="BC27" si="16">+$J27</f>
        <v>765</v>
      </c>
      <c r="BD27" s="809">
        <f>+P27</f>
        <v>20</v>
      </c>
      <c r="BE27" s="44">
        <f t="shared" si="4"/>
        <v>0</v>
      </c>
      <c r="BF27" s="47"/>
      <c r="BG27" s="47"/>
      <c r="BH27" s="47"/>
      <c r="BI27" s="47"/>
      <c r="BJ27" s="47"/>
      <c r="BK27" s="47"/>
      <c r="BL27" s="812">
        <f t="shared" ref="BL27" si="17">+$J27</f>
        <v>765</v>
      </c>
      <c r="BM27" s="815">
        <f>+Q27</f>
        <v>15</v>
      </c>
      <c r="BN27" s="44">
        <f t="shared" si="5"/>
        <v>0</v>
      </c>
      <c r="BO27" s="47"/>
      <c r="BP27" s="47"/>
      <c r="BQ27" s="47"/>
      <c r="BR27" s="47"/>
      <c r="BS27" s="47"/>
      <c r="BT27" s="47"/>
      <c r="BU27" s="818"/>
      <c r="BV27" s="819"/>
      <c r="BW27" s="819"/>
      <c r="BX27" s="819"/>
      <c r="BY27" s="819"/>
      <c r="BZ27" s="819"/>
      <c r="CA27" s="819"/>
      <c r="CB27" s="819"/>
      <c r="CC27" s="820"/>
    </row>
    <row r="28" spans="1:81" s="58" customFormat="1" ht="40.200000000000003" customHeight="1" x14ac:dyDescent="0.3">
      <c r="A28" s="34"/>
      <c r="B28" s="907"/>
      <c r="C28" s="869"/>
      <c r="D28" s="872"/>
      <c r="E28" s="852"/>
      <c r="F28" s="852"/>
      <c r="G28" s="852"/>
      <c r="H28" s="852"/>
      <c r="I28" s="852"/>
      <c r="J28" s="813"/>
      <c r="K28" s="855"/>
      <c r="L28" s="858"/>
      <c r="M28" s="861"/>
      <c r="N28" s="837"/>
      <c r="O28" s="840"/>
      <c r="P28" s="864"/>
      <c r="Q28" s="867"/>
      <c r="R28" s="813"/>
      <c r="S28" s="355" t="s">
        <v>6398</v>
      </c>
      <c r="T28" s="236"/>
      <c r="U28" s="236"/>
      <c r="V28" s="236"/>
      <c r="W28" s="39"/>
      <c r="X28" s="31">
        <v>44941</v>
      </c>
      <c r="Y28" s="31">
        <v>45290</v>
      </c>
      <c r="Z28" s="31">
        <v>44952</v>
      </c>
      <c r="AA28" s="31"/>
      <c r="AB28" s="813"/>
      <c r="AC28" s="828"/>
      <c r="AD28" s="51">
        <f t="shared" si="6"/>
        <v>0</v>
      </c>
      <c r="AE28" s="51">
        <f t="shared" si="6"/>
        <v>0</v>
      </c>
      <c r="AF28" s="51">
        <f t="shared" si="6"/>
        <v>0</v>
      </c>
      <c r="AG28" s="51">
        <f t="shared" si="6"/>
        <v>0</v>
      </c>
      <c r="AH28" s="51">
        <f t="shared" si="6"/>
        <v>0</v>
      </c>
      <c r="AI28" s="51">
        <f t="shared" si="6"/>
        <v>0</v>
      </c>
      <c r="AJ28" s="51">
        <f t="shared" si="6"/>
        <v>0</v>
      </c>
      <c r="AK28" s="813"/>
      <c r="AL28" s="831"/>
      <c r="AM28" s="51">
        <f t="shared" si="2"/>
        <v>0</v>
      </c>
      <c r="AN28" s="257"/>
      <c r="AO28" s="257"/>
      <c r="AP28" s="257"/>
      <c r="AQ28" s="257"/>
      <c r="AR28" s="257"/>
      <c r="AS28" s="257"/>
      <c r="AT28" s="813"/>
      <c r="AU28" s="834"/>
      <c r="AV28" s="51">
        <f t="shared" si="3"/>
        <v>0</v>
      </c>
      <c r="AW28" s="257"/>
      <c r="AX28" s="257"/>
      <c r="AY28" s="257"/>
      <c r="AZ28" s="257"/>
      <c r="BA28" s="257"/>
      <c r="BB28" s="257"/>
      <c r="BC28" s="813"/>
      <c r="BD28" s="810"/>
      <c r="BE28" s="51">
        <f t="shared" si="4"/>
        <v>0</v>
      </c>
      <c r="BF28" s="257"/>
      <c r="BG28" s="257"/>
      <c r="BH28" s="257"/>
      <c r="BI28" s="257"/>
      <c r="BJ28" s="257"/>
      <c r="BK28" s="257"/>
      <c r="BL28" s="813"/>
      <c r="BM28" s="816"/>
      <c r="BN28" s="51">
        <f t="shared" si="5"/>
        <v>0</v>
      </c>
      <c r="BO28" s="257"/>
      <c r="BP28" s="257"/>
      <c r="BQ28" s="257"/>
      <c r="BR28" s="257"/>
      <c r="BS28" s="257"/>
      <c r="BT28" s="257"/>
      <c r="BU28" s="821"/>
      <c r="BV28" s="822"/>
      <c r="BW28" s="822"/>
      <c r="BX28" s="822"/>
      <c r="BY28" s="822"/>
      <c r="BZ28" s="822"/>
      <c r="CA28" s="822"/>
      <c r="CB28" s="822"/>
      <c r="CC28" s="823"/>
    </row>
    <row r="29" spans="1:81" s="58" customFormat="1" ht="40.200000000000003" customHeight="1" thickBot="1" x14ac:dyDescent="0.35">
      <c r="A29" s="34"/>
      <c r="B29" s="907"/>
      <c r="C29" s="869"/>
      <c r="D29" s="872"/>
      <c r="E29" s="852"/>
      <c r="F29" s="852"/>
      <c r="G29" s="852"/>
      <c r="H29" s="852"/>
      <c r="I29" s="852"/>
      <c r="J29" s="813"/>
      <c r="K29" s="855"/>
      <c r="L29" s="858"/>
      <c r="M29" s="861"/>
      <c r="N29" s="837"/>
      <c r="O29" s="840"/>
      <c r="P29" s="864"/>
      <c r="Q29" s="867"/>
      <c r="R29" s="813"/>
      <c r="S29" s="356" t="s">
        <v>6399</v>
      </c>
      <c r="T29" s="236"/>
      <c r="U29" s="236"/>
      <c r="V29" s="236"/>
      <c r="W29" s="39"/>
      <c r="X29" s="514">
        <v>44941</v>
      </c>
      <c r="Y29" s="514">
        <v>45290</v>
      </c>
      <c r="Z29" s="514">
        <v>44952</v>
      </c>
      <c r="AA29" s="31"/>
      <c r="AB29" s="813"/>
      <c r="AC29" s="828"/>
      <c r="AD29" s="51">
        <f t="shared" si="6"/>
        <v>0</v>
      </c>
      <c r="AE29" s="51">
        <f t="shared" si="6"/>
        <v>0</v>
      </c>
      <c r="AF29" s="51">
        <f t="shared" si="6"/>
        <v>0</v>
      </c>
      <c r="AG29" s="51">
        <f t="shared" si="6"/>
        <v>0</v>
      </c>
      <c r="AH29" s="51">
        <f t="shared" si="6"/>
        <v>0</v>
      </c>
      <c r="AI29" s="51">
        <f t="shared" si="6"/>
        <v>0</v>
      </c>
      <c r="AJ29" s="51">
        <f t="shared" si="6"/>
        <v>0</v>
      </c>
      <c r="AK29" s="813"/>
      <c r="AL29" s="831"/>
      <c r="AM29" s="51">
        <f t="shared" si="2"/>
        <v>0</v>
      </c>
      <c r="AN29" s="257"/>
      <c r="AO29" s="257"/>
      <c r="AP29" s="257"/>
      <c r="AQ29" s="257"/>
      <c r="AR29" s="257"/>
      <c r="AS29" s="257"/>
      <c r="AT29" s="813"/>
      <c r="AU29" s="834"/>
      <c r="AV29" s="51">
        <f t="shared" si="3"/>
        <v>0</v>
      </c>
      <c r="AW29" s="257"/>
      <c r="AX29" s="257"/>
      <c r="AY29" s="257"/>
      <c r="AZ29" s="257"/>
      <c r="BA29" s="257"/>
      <c r="BB29" s="257"/>
      <c r="BC29" s="813"/>
      <c r="BD29" s="810"/>
      <c r="BE29" s="51">
        <f t="shared" si="4"/>
        <v>0</v>
      </c>
      <c r="BF29" s="257"/>
      <c r="BG29" s="257"/>
      <c r="BH29" s="257"/>
      <c r="BI29" s="257"/>
      <c r="BJ29" s="257"/>
      <c r="BK29" s="257"/>
      <c r="BL29" s="813"/>
      <c r="BM29" s="816"/>
      <c r="BN29" s="51">
        <f t="shared" si="5"/>
        <v>0</v>
      </c>
      <c r="BO29" s="257"/>
      <c r="BP29" s="257"/>
      <c r="BQ29" s="257"/>
      <c r="BR29" s="257"/>
      <c r="BS29" s="257"/>
      <c r="BT29" s="257"/>
      <c r="BU29" s="821"/>
      <c r="BV29" s="822"/>
      <c r="BW29" s="822"/>
      <c r="BX29" s="822"/>
      <c r="BY29" s="822"/>
      <c r="BZ29" s="822"/>
      <c r="CA29" s="822"/>
      <c r="CB29" s="822"/>
      <c r="CC29" s="823"/>
    </row>
    <row r="30" spans="1:81" s="58" customFormat="1" ht="40.200000000000003" customHeight="1" thickTop="1" thickBot="1" x14ac:dyDescent="0.35">
      <c r="A30" s="34"/>
      <c r="B30" s="907"/>
      <c r="C30" s="869"/>
      <c r="D30" s="873"/>
      <c r="E30" s="853"/>
      <c r="F30" s="853"/>
      <c r="G30" s="853"/>
      <c r="H30" s="853"/>
      <c r="I30" s="853"/>
      <c r="J30" s="814"/>
      <c r="K30" s="856"/>
      <c r="L30" s="859"/>
      <c r="M30" s="862"/>
      <c r="N30" s="838"/>
      <c r="O30" s="841"/>
      <c r="P30" s="865"/>
      <c r="Q30" s="874"/>
      <c r="R30" s="814"/>
      <c r="S30" s="356"/>
      <c r="T30" s="237"/>
      <c r="U30" s="237"/>
      <c r="V30" s="237"/>
      <c r="W30" s="232"/>
      <c r="X30" s="260"/>
      <c r="Y30" s="260"/>
      <c r="Z30" s="260"/>
      <c r="AA30" s="260"/>
      <c r="AB30" s="814"/>
      <c r="AC30" s="829"/>
      <c r="AD30" s="46">
        <f t="shared" si="6"/>
        <v>0</v>
      </c>
      <c r="AE30" s="46">
        <f t="shared" si="6"/>
        <v>0</v>
      </c>
      <c r="AF30" s="46">
        <f t="shared" si="6"/>
        <v>0</v>
      </c>
      <c r="AG30" s="46">
        <f t="shared" si="6"/>
        <v>0</v>
      </c>
      <c r="AH30" s="46">
        <f t="shared" si="6"/>
        <v>0</v>
      </c>
      <c r="AI30" s="46">
        <f t="shared" si="6"/>
        <v>0</v>
      </c>
      <c r="AJ30" s="46">
        <f t="shared" si="6"/>
        <v>0</v>
      </c>
      <c r="AK30" s="814"/>
      <c r="AL30" s="832"/>
      <c r="AM30" s="46">
        <f t="shared" si="2"/>
        <v>0</v>
      </c>
      <c r="AN30" s="49"/>
      <c r="AO30" s="49"/>
      <c r="AP30" s="49"/>
      <c r="AQ30" s="49"/>
      <c r="AR30" s="49"/>
      <c r="AS30" s="49"/>
      <c r="AT30" s="814"/>
      <c r="AU30" s="835"/>
      <c r="AV30" s="46">
        <f t="shared" si="3"/>
        <v>0</v>
      </c>
      <c r="AW30" s="49"/>
      <c r="AX30" s="49"/>
      <c r="AY30" s="49"/>
      <c r="AZ30" s="49"/>
      <c r="BA30" s="49"/>
      <c r="BB30" s="49"/>
      <c r="BC30" s="814"/>
      <c r="BD30" s="811"/>
      <c r="BE30" s="46">
        <f t="shared" si="4"/>
        <v>0</v>
      </c>
      <c r="BF30" s="49"/>
      <c r="BG30" s="49"/>
      <c r="BH30" s="49"/>
      <c r="BI30" s="49"/>
      <c r="BJ30" s="49"/>
      <c r="BK30" s="49"/>
      <c r="BL30" s="814"/>
      <c r="BM30" s="817"/>
      <c r="BN30" s="46">
        <f t="shared" si="5"/>
        <v>0</v>
      </c>
      <c r="BO30" s="49"/>
      <c r="BP30" s="49"/>
      <c r="BQ30" s="49"/>
      <c r="BR30" s="49"/>
      <c r="BS30" s="49"/>
      <c r="BT30" s="49"/>
      <c r="BU30" s="824"/>
      <c r="BV30" s="825"/>
      <c r="BW30" s="825"/>
      <c r="BX30" s="825"/>
      <c r="BY30" s="825"/>
      <c r="BZ30" s="825"/>
      <c r="CA30" s="825"/>
      <c r="CB30" s="825"/>
      <c r="CC30" s="826"/>
    </row>
    <row r="31" spans="1:81" s="58" customFormat="1" ht="40.200000000000003" customHeight="1" thickTop="1" x14ac:dyDescent="0.3">
      <c r="A31" s="34"/>
      <c r="B31" s="907"/>
      <c r="C31" s="869"/>
      <c r="D31" s="871"/>
      <c r="E31" s="851"/>
      <c r="F31" s="851"/>
      <c r="G31" s="851"/>
      <c r="H31" s="851"/>
      <c r="I31" s="851"/>
      <c r="J31" s="812">
        <v>766</v>
      </c>
      <c r="K31" s="854" t="str">
        <f>+[21]Metas!K887</f>
        <v>Puentes y/o Puentes Hamacas construidos y/o mejorados</v>
      </c>
      <c r="L31" s="857">
        <v>3</v>
      </c>
      <c r="M31" s="860">
        <f>SUM(N31:Q31)</f>
        <v>3</v>
      </c>
      <c r="N31" s="836"/>
      <c r="O31" s="839">
        <v>1</v>
      </c>
      <c r="P31" s="863">
        <v>1</v>
      </c>
      <c r="Q31" s="866">
        <v>1</v>
      </c>
      <c r="R31" s="812">
        <f>+$J31</f>
        <v>766</v>
      </c>
      <c r="S31" s="355" t="s">
        <v>6406</v>
      </c>
      <c r="T31" s="235"/>
      <c r="U31" s="235"/>
      <c r="V31" s="235"/>
      <c r="W31" s="231"/>
      <c r="X31" s="258">
        <v>44941</v>
      </c>
      <c r="Y31" s="258">
        <v>45290</v>
      </c>
      <c r="Z31" s="258">
        <v>44952</v>
      </c>
      <c r="AA31" s="256"/>
      <c r="AB31" s="812">
        <f t="shared" ref="AB31" si="18">+$J31</f>
        <v>766</v>
      </c>
      <c r="AC31" s="827">
        <f t="shared" ref="AC31" si="19">+L31</f>
        <v>3</v>
      </c>
      <c r="AD31" s="44">
        <f t="shared" si="6"/>
        <v>0</v>
      </c>
      <c r="AE31" s="44">
        <f t="shared" si="6"/>
        <v>0</v>
      </c>
      <c r="AF31" s="44">
        <f t="shared" si="6"/>
        <v>0</v>
      </c>
      <c r="AG31" s="44">
        <v>7500</v>
      </c>
      <c r="AH31" s="44">
        <f t="shared" si="6"/>
        <v>0</v>
      </c>
      <c r="AI31" s="44">
        <f t="shared" si="6"/>
        <v>0</v>
      </c>
      <c r="AJ31" s="44">
        <f t="shared" si="6"/>
        <v>0</v>
      </c>
      <c r="AK31" s="812">
        <f t="shared" ref="AK31" si="20">+$J31</f>
        <v>766</v>
      </c>
      <c r="AL31" s="830">
        <f>+N31</f>
        <v>0</v>
      </c>
      <c r="AM31" s="44">
        <f t="shared" si="2"/>
        <v>0</v>
      </c>
      <c r="AN31" s="47"/>
      <c r="AO31" s="47"/>
      <c r="AP31" s="47"/>
      <c r="AQ31" s="47"/>
      <c r="AR31" s="47"/>
      <c r="AS31" s="47"/>
      <c r="AT31" s="812">
        <f t="shared" ref="AT31" si="21">+$J31</f>
        <v>766</v>
      </c>
      <c r="AU31" s="833">
        <f>+O31</f>
        <v>1</v>
      </c>
      <c r="AV31" s="44">
        <f t="shared" si="3"/>
        <v>0</v>
      </c>
      <c r="AW31" s="47"/>
      <c r="AX31" s="47"/>
      <c r="AY31" s="47"/>
      <c r="AZ31" s="47"/>
      <c r="BA31" s="47"/>
      <c r="BB31" s="47"/>
      <c r="BC31" s="812">
        <f t="shared" ref="BC31" si="22">+$J31</f>
        <v>766</v>
      </c>
      <c r="BD31" s="809">
        <f>+P31</f>
        <v>1</v>
      </c>
      <c r="BE31" s="44">
        <f t="shared" si="4"/>
        <v>0</v>
      </c>
      <c r="BF31" s="47"/>
      <c r="BG31" s="47"/>
      <c r="BH31" s="47"/>
      <c r="BI31" s="47"/>
      <c r="BJ31" s="47"/>
      <c r="BK31" s="47"/>
      <c r="BL31" s="812">
        <f t="shared" ref="BL31" si="23">+$J31</f>
        <v>766</v>
      </c>
      <c r="BM31" s="815">
        <f>+Q31</f>
        <v>1</v>
      </c>
      <c r="BN31" s="44">
        <f t="shared" si="5"/>
        <v>0</v>
      </c>
      <c r="BO31" s="47"/>
      <c r="BP31" s="47"/>
      <c r="BQ31" s="47"/>
      <c r="BR31" s="47"/>
      <c r="BS31" s="47"/>
      <c r="BT31" s="47"/>
      <c r="BU31" s="818"/>
      <c r="BV31" s="819"/>
      <c r="BW31" s="819"/>
      <c r="BX31" s="819"/>
      <c r="BY31" s="819"/>
      <c r="BZ31" s="819"/>
      <c r="CA31" s="819"/>
      <c r="CB31" s="819"/>
      <c r="CC31" s="820"/>
    </row>
    <row r="32" spans="1:81" s="58" customFormat="1" ht="40.200000000000003" customHeight="1" x14ac:dyDescent="0.3">
      <c r="A32" s="34"/>
      <c r="B32" s="907"/>
      <c r="C32" s="869"/>
      <c r="D32" s="872"/>
      <c r="E32" s="852"/>
      <c r="F32" s="852"/>
      <c r="G32" s="852"/>
      <c r="H32" s="852"/>
      <c r="I32" s="852"/>
      <c r="J32" s="813"/>
      <c r="K32" s="855"/>
      <c r="L32" s="858"/>
      <c r="M32" s="861"/>
      <c r="N32" s="837"/>
      <c r="O32" s="840"/>
      <c r="P32" s="864"/>
      <c r="Q32" s="867"/>
      <c r="R32" s="813"/>
      <c r="S32" s="355" t="s">
        <v>6407</v>
      </c>
      <c r="T32" s="236"/>
      <c r="U32" s="236"/>
      <c r="V32" s="236"/>
      <c r="W32" s="39"/>
      <c r="X32" s="31"/>
      <c r="Y32" s="31"/>
      <c r="Z32" s="31"/>
      <c r="AA32" s="31"/>
      <c r="AB32" s="813"/>
      <c r="AC32" s="828"/>
      <c r="AD32" s="51">
        <f t="shared" ref="AD32:AJ68" si="24">+AM32+AV32+BE32+BN32</f>
        <v>0</v>
      </c>
      <c r="AE32" s="51">
        <f t="shared" si="24"/>
        <v>0</v>
      </c>
      <c r="AF32" s="51">
        <f t="shared" si="24"/>
        <v>0</v>
      </c>
      <c r="AG32" s="51">
        <f t="shared" si="24"/>
        <v>0</v>
      </c>
      <c r="AH32" s="51">
        <f t="shared" si="24"/>
        <v>0</v>
      </c>
      <c r="AI32" s="51">
        <f t="shared" si="24"/>
        <v>0</v>
      </c>
      <c r="AJ32" s="51">
        <f t="shared" si="24"/>
        <v>0</v>
      </c>
      <c r="AK32" s="813"/>
      <c r="AL32" s="831"/>
      <c r="AM32" s="51">
        <f t="shared" si="2"/>
        <v>0</v>
      </c>
      <c r="AN32" s="257"/>
      <c r="AO32" s="257"/>
      <c r="AP32" s="257"/>
      <c r="AQ32" s="257"/>
      <c r="AR32" s="257"/>
      <c r="AS32" s="257"/>
      <c r="AT32" s="813"/>
      <c r="AU32" s="834"/>
      <c r="AV32" s="51">
        <f t="shared" si="3"/>
        <v>0</v>
      </c>
      <c r="AW32" s="257"/>
      <c r="AX32" s="257"/>
      <c r="AY32" s="257"/>
      <c r="AZ32" s="257"/>
      <c r="BA32" s="257"/>
      <c r="BB32" s="257"/>
      <c r="BC32" s="813"/>
      <c r="BD32" s="810"/>
      <c r="BE32" s="51">
        <f t="shared" si="4"/>
        <v>0</v>
      </c>
      <c r="BF32" s="257"/>
      <c r="BG32" s="257"/>
      <c r="BH32" s="257"/>
      <c r="BI32" s="257"/>
      <c r="BJ32" s="257"/>
      <c r="BK32" s="257"/>
      <c r="BL32" s="813"/>
      <c r="BM32" s="816"/>
      <c r="BN32" s="51">
        <f t="shared" si="5"/>
        <v>0</v>
      </c>
      <c r="BO32" s="257"/>
      <c r="BP32" s="257"/>
      <c r="BQ32" s="257"/>
      <c r="BR32" s="257"/>
      <c r="BS32" s="257"/>
      <c r="BT32" s="257"/>
      <c r="BU32" s="821"/>
      <c r="BV32" s="822"/>
      <c r="BW32" s="822"/>
      <c r="BX32" s="822"/>
      <c r="BY32" s="822"/>
      <c r="BZ32" s="822"/>
      <c r="CA32" s="822"/>
      <c r="CB32" s="822"/>
      <c r="CC32" s="823"/>
    </row>
    <row r="33" spans="1:81" s="58" customFormat="1" ht="40.200000000000003" customHeight="1" x14ac:dyDescent="0.3">
      <c r="A33" s="34"/>
      <c r="B33" s="907"/>
      <c r="C33" s="869"/>
      <c r="D33" s="872"/>
      <c r="E33" s="852"/>
      <c r="F33" s="852"/>
      <c r="G33" s="852"/>
      <c r="H33" s="852"/>
      <c r="I33" s="852"/>
      <c r="J33" s="813"/>
      <c r="K33" s="855"/>
      <c r="L33" s="858"/>
      <c r="M33" s="861"/>
      <c r="N33" s="837"/>
      <c r="O33" s="840"/>
      <c r="P33" s="864"/>
      <c r="Q33" s="867"/>
      <c r="R33" s="813"/>
      <c r="S33" s="355" t="s">
        <v>6408</v>
      </c>
      <c r="T33" s="236"/>
      <c r="U33" s="236"/>
      <c r="V33" s="236"/>
      <c r="W33" s="39"/>
      <c r="X33" s="31"/>
      <c r="Y33" s="31"/>
      <c r="Z33" s="31"/>
      <c r="AA33" s="31"/>
      <c r="AB33" s="813"/>
      <c r="AC33" s="828"/>
      <c r="AD33" s="51">
        <f t="shared" si="24"/>
        <v>0</v>
      </c>
      <c r="AE33" s="51">
        <f t="shared" si="24"/>
        <v>0</v>
      </c>
      <c r="AF33" s="51">
        <f t="shared" si="24"/>
        <v>0</v>
      </c>
      <c r="AG33" s="51">
        <f t="shared" si="24"/>
        <v>0</v>
      </c>
      <c r="AH33" s="51">
        <f t="shared" si="24"/>
        <v>0</v>
      </c>
      <c r="AI33" s="51">
        <f t="shared" si="24"/>
        <v>0</v>
      </c>
      <c r="AJ33" s="51">
        <f t="shared" si="24"/>
        <v>0</v>
      </c>
      <c r="AK33" s="813"/>
      <c r="AL33" s="831"/>
      <c r="AM33" s="51">
        <f t="shared" si="2"/>
        <v>0</v>
      </c>
      <c r="AN33" s="257"/>
      <c r="AO33" s="257"/>
      <c r="AP33" s="257"/>
      <c r="AQ33" s="257"/>
      <c r="AR33" s="257"/>
      <c r="AS33" s="257"/>
      <c r="AT33" s="813"/>
      <c r="AU33" s="834"/>
      <c r="AV33" s="51">
        <f t="shared" si="3"/>
        <v>0</v>
      </c>
      <c r="AW33" s="257"/>
      <c r="AX33" s="257"/>
      <c r="AY33" s="257"/>
      <c r="AZ33" s="257"/>
      <c r="BA33" s="257"/>
      <c r="BB33" s="257"/>
      <c r="BC33" s="813"/>
      <c r="BD33" s="810"/>
      <c r="BE33" s="51">
        <f t="shared" si="4"/>
        <v>0</v>
      </c>
      <c r="BF33" s="257"/>
      <c r="BG33" s="257"/>
      <c r="BH33" s="257"/>
      <c r="BI33" s="257"/>
      <c r="BJ33" s="257"/>
      <c r="BK33" s="257"/>
      <c r="BL33" s="813"/>
      <c r="BM33" s="816"/>
      <c r="BN33" s="51">
        <f t="shared" si="5"/>
        <v>0</v>
      </c>
      <c r="BO33" s="257"/>
      <c r="BP33" s="257"/>
      <c r="BQ33" s="257"/>
      <c r="BR33" s="257"/>
      <c r="BS33" s="257"/>
      <c r="BT33" s="257"/>
      <c r="BU33" s="821"/>
      <c r="BV33" s="822"/>
      <c r="BW33" s="822"/>
      <c r="BX33" s="822"/>
      <c r="BY33" s="822"/>
      <c r="BZ33" s="822"/>
      <c r="CA33" s="822"/>
      <c r="CB33" s="822"/>
      <c r="CC33" s="823"/>
    </row>
    <row r="34" spans="1:81" s="58" customFormat="1" ht="40.200000000000003" customHeight="1" thickBot="1" x14ac:dyDescent="0.35">
      <c r="A34" s="34"/>
      <c r="B34" s="907"/>
      <c r="C34" s="869"/>
      <c r="D34" s="873"/>
      <c r="E34" s="853"/>
      <c r="F34" s="853"/>
      <c r="G34" s="853"/>
      <c r="H34" s="853"/>
      <c r="I34" s="853"/>
      <c r="J34" s="814"/>
      <c r="K34" s="856"/>
      <c r="L34" s="859"/>
      <c r="M34" s="862"/>
      <c r="N34" s="838"/>
      <c r="O34" s="841"/>
      <c r="P34" s="865"/>
      <c r="Q34" s="874"/>
      <c r="R34" s="814"/>
      <c r="S34" s="232"/>
      <c r="T34" s="237"/>
      <c r="U34" s="237"/>
      <c r="V34" s="237"/>
      <c r="W34" s="232"/>
      <c r="X34" s="260"/>
      <c r="Y34" s="260"/>
      <c r="Z34" s="260"/>
      <c r="AA34" s="260"/>
      <c r="AB34" s="814"/>
      <c r="AC34" s="829"/>
      <c r="AD34" s="46">
        <f t="shared" si="24"/>
        <v>0</v>
      </c>
      <c r="AE34" s="46">
        <f t="shared" si="24"/>
        <v>0</v>
      </c>
      <c r="AF34" s="46">
        <f t="shared" si="24"/>
        <v>0</v>
      </c>
      <c r="AG34" s="46">
        <f t="shared" si="24"/>
        <v>0</v>
      </c>
      <c r="AH34" s="46">
        <f t="shared" si="24"/>
        <v>0</v>
      </c>
      <c r="AI34" s="46">
        <f t="shared" si="24"/>
        <v>0</v>
      </c>
      <c r="AJ34" s="46">
        <f t="shared" si="24"/>
        <v>0</v>
      </c>
      <c r="AK34" s="814"/>
      <c r="AL34" s="832"/>
      <c r="AM34" s="46">
        <f t="shared" si="2"/>
        <v>0</v>
      </c>
      <c r="AN34" s="49"/>
      <c r="AO34" s="49"/>
      <c r="AP34" s="49"/>
      <c r="AQ34" s="49"/>
      <c r="AR34" s="49"/>
      <c r="AS34" s="49"/>
      <c r="AT34" s="814"/>
      <c r="AU34" s="835"/>
      <c r="AV34" s="46">
        <f t="shared" si="3"/>
        <v>0</v>
      </c>
      <c r="AW34" s="49"/>
      <c r="AX34" s="49"/>
      <c r="AY34" s="49"/>
      <c r="AZ34" s="49"/>
      <c r="BA34" s="49"/>
      <c r="BB34" s="49"/>
      <c r="BC34" s="814"/>
      <c r="BD34" s="811"/>
      <c r="BE34" s="46">
        <f t="shared" si="4"/>
        <v>0</v>
      </c>
      <c r="BF34" s="49"/>
      <c r="BG34" s="49"/>
      <c r="BH34" s="49"/>
      <c r="BI34" s="49"/>
      <c r="BJ34" s="49"/>
      <c r="BK34" s="49"/>
      <c r="BL34" s="814"/>
      <c r="BM34" s="817"/>
      <c r="BN34" s="46">
        <f t="shared" si="5"/>
        <v>0</v>
      </c>
      <c r="BO34" s="49"/>
      <c r="BP34" s="49"/>
      <c r="BQ34" s="49"/>
      <c r="BR34" s="49"/>
      <c r="BS34" s="49"/>
      <c r="BT34" s="49"/>
      <c r="BU34" s="824"/>
      <c r="BV34" s="825"/>
      <c r="BW34" s="825"/>
      <c r="BX34" s="825"/>
      <c r="BY34" s="825"/>
      <c r="BZ34" s="825"/>
      <c r="CA34" s="825"/>
      <c r="CB34" s="825"/>
      <c r="CC34" s="826"/>
    </row>
    <row r="35" spans="1:81" s="58" customFormat="1" ht="40.200000000000003" customHeight="1" thickTop="1" x14ac:dyDescent="0.3">
      <c r="A35" s="34"/>
      <c r="B35" s="907"/>
      <c r="C35" s="869"/>
      <c r="D35" s="871"/>
      <c r="E35" s="851"/>
      <c r="F35" s="851"/>
      <c r="G35" s="851"/>
      <c r="H35" s="851"/>
      <c r="I35" s="851"/>
      <c r="J35" s="812">
        <v>767</v>
      </c>
      <c r="K35" s="854" t="str">
        <f>+[21]Metas!K888</f>
        <v xml:space="preserve">Diseño, construcción, mejoramiento y/o mantenimiento de los caminos ancestrales de las comunidades indígenas </v>
      </c>
      <c r="L35" s="857">
        <v>1</v>
      </c>
      <c r="M35" s="860">
        <f>SUM(N35:Q35)</f>
        <v>1</v>
      </c>
      <c r="N35" s="836">
        <v>1</v>
      </c>
      <c r="O35" s="839"/>
      <c r="P35" s="863"/>
      <c r="Q35" s="866"/>
      <c r="R35" s="812">
        <f>+$J35</f>
        <v>767</v>
      </c>
      <c r="S35" s="355" t="s">
        <v>6409</v>
      </c>
      <c r="T35" s="235"/>
      <c r="U35" s="235"/>
      <c r="V35" s="235"/>
      <c r="W35" s="231"/>
      <c r="X35" s="258">
        <v>44941</v>
      </c>
      <c r="Y35" s="258">
        <v>45290</v>
      </c>
      <c r="Z35" s="258">
        <v>44952</v>
      </c>
      <c r="AA35" s="256"/>
      <c r="AB35" s="812">
        <f t="shared" ref="AB35" si="25">+$J35</f>
        <v>767</v>
      </c>
      <c r="AC35" s="827">
        <f t="shared" ref="AC35" si="26">+L35</f>
        <v>1</v>
      </c>
      <c r="AD35" s="44">
        <f t="shared" si="24"/>
        <v>300</v>
      </c>
      <c r="AE35" s="51">
        <f t="shared" si="24"/>
        <v>300</v>
      </c>
      <c r="AF35" s="44">
        <f t="shared" si="24"/>
        <v>0</v>
      </c>
      <c r="AG35" s="44"/>
      <c r="AH35" s="44"/>
      <c r="AI35" s="44">
        <f t="shared" si="24"/>
        <v>0</v>
      </c>
      <c r="AJ35" s="44">
        <f t="shared" si="24"/>
        <v>0</v>
      </c>
      <c r="AK35" s="812">
        <f t="shared" ref="AK35" si="27">+$J35</f>
        <v>767</v>
      </c>
      <c r="AL35" s="830">
        <f>+N35</f>
        <v>1</v>
      </c>
      <c r="AM35" s="44">
        <f t="shared" si="2"/>
        <v>300</v>
      </c>
      <c r="AN35" s="47">
        <v>300</v>
      </c>
      <c r="AO35" s="47"/>
      <c r="AP35" s="47"/>
      <c r="AQ35" s="47"/>
      <c r="AR35" s="47"/>
      <c r="AS35" s="47"/>
      <c r="AT35" s="812">
        <f t="shared" ref="AT35" si="28">+$J35</f>
        <v>767</v>
      </c>
      <c r="AU35" s="833">
        <f>+O35</f>
        <v>0</v>
      </c>
      <c r="AV35" s="44">
        <f t="shared" si="3"/>
        <v>0</v>
      </c>
      <c r="AW35" s="47"/>
      <c r="AX35" s="47"/>
      <c r="AY35" s="47"/>
      <c r="AZ35" s="47"/>
      <c r="BA35" s="47"/>
      <c r="BB35" s="47"/>
      <c r="BC35" s="812">
        <f t="shared" ref="BC35" si="29">+$J35</f>
        <v>767</v>
      </c>
      <c r="BD35" s="809">
        <f>+P35</f>
        <v>0</v>
      </c>
      <c r="BE35" s="44">
        <f t="shared" si="4"/>
        <v>0</v>
      </c>
      <c r="BF35" s="47"/>
      <c r="BG35" s="47"/>
      <c r="BH35" s="47"/>
      <c r="BI35" s="47"/>
      <c r="BJ35" s="47"/>
      <c r="BK35" s="47"/>
      <c r="BL35" s="812">
        <f t="shared" ref="BL35" si="30">+$J35</f>
        <v>767</v>
      </c>
      <c r="BM35" s="815">
        <f>+Q35</f>
        <v>0</v>
      </c>
      <c r="BN35" s="44">
        <f t="shared" si="5"/>
        <v>0</v>
      </c>
      <c r="BO35" s="47"/>
      <c r="BP35" s="47"/>
      <c r="BQ35" s="47"/>
      <c r="BR35" s="47"/>
      <c r="BS35" s="47"/>
      <c r="BT35" s="47"/>
      <c r="BU35" s="818"/>
      <c r="BV35" s="819"/>
      <c r="BW35" s="819"/>
      <c r="BX35" s="819"/>
      <c r="BY35" s="819"/>
      <c r="BZ35" s="819"/>
      <c r="CA35" s="819"/>
      <c r="CB35" s="819"/>
      <c r="CC35" s="820"/>
    </row>
    <row r="36" spans="1:81" s="58" customFormat="1" ht="40.200000000000003" customHeight="1" x14ac:dyDescent="0.3">
      <c r="A36" s="34"/>
      <c r="B36" s="907"/>
      <c r="C36" s="869"/>
      <c r="D36" s="872"/>
      <c r="E36" s="852"/>
      <c r="F36" s="852"/>
      <c r="G36" s="852"/>
      <c r="H36" s="852"/>
      <c r="I36" s="852"/>
      <c r="J36" s="813"/>
      <c r="K36" s="855"/>
      <c r="L36" s="858"/>
      <c r="M36" s="861"/>
      <c r="N36" s="837"/>
      <c r="O36" s="840"/>
      <c r="P36" s="864"/>
      <c r="Q36" s="867"/>
      <c r="R36" s="813"/>
      <c r="S36" s="355" t="s">
        <v>6410</v>
      </c>
      <c r="T36" s="236"/>
      <c r="U36" s="236"/>
      <c r="V36" s="236"/>
      <c r="W36" s="39"/>
      <c r="X36" s="31"/>
      <c r="Y36" s="31"/>
      <c r="Z36" s="31"/>
      <c r="AA36" s="31"/>
      <c r="AB36" s="813"/>
      <c r="AC36" s="828"/>
      <c r="AD36" s="51">
        <f t="shared" si="24"/>
        <v>0</v>
      </c>
      <c r="AE36" s="51">
        <f t="shared" si="24"/>
        <v>0</v>
      </c>
      <c r="AF36" s="51">
        <f t="shared" si="24"/>
        <v>0</v>
      </c>
      <c r="AG36" s="51">
        <f t="shared" si="24"/>
        <v>0</v>
      </c>
      <c r="AH36" s="51">
        <f t="shared" si="24"/>
        <v>0</v>
      </c>
      <c r="AI36" s="51">
        <f t="shared" si="24"/>
        <v>0</v>
      </c>
      <c r="AJ36" s="51">
        <f t="shared" si="24"/>
        <v>0</v>
      </c>
      <c r="AK36" s="813"/>
      <c r="AL36" s="831"/>
      <c r="AM36" s="51">
        <f t="shared" si="2"/>
        <v>0</v>
      </c>
      <c r="AN36" s="257"/>
      <c r="AO36" s="257"/>
      <c r="AP36" s="257"/>
      <c r="AQ36" s="257"/>
      <c r="AR36" s="257"/>
      <c r="AS36" s="257"/>
      <c r="AT36" s="813"/>
      <c r="AU36" s="834"/>
      <c r="AV36" s="51">
        <f t="shared" si="3"/>
        <v>0</v>
      </c>
      <c r="AW36" s="257"/>
      <c r="AX36" s="257"/>
      <c r="AY36" s="257"/>
      <c r="AZ36" s="257"/>
      <c r="BA36" s="257"/>
      <c r="BB36" s="257"/>
      <c r="BC36" s="813"/>
      <c r="BD36" s="810"/>
      <c r="BE36" s="51">
        <f t="shared" si="4"/>
        <v>0</v>
      </c>
      <c r="BF36" s="257"/>
      <c r="BG36" s="257"/>
      <c r="BH36" s="257"/>
      <c r="BI36" s="257"/>
      <c r="BJ36" s="257"/>
      <c r="BK36" s="257"/>
      <c r="BL36" s="813"/>
      <c r="BM36" s="816"/>
      <c r="BN36" s="51">
        <f t="shared" si="5"/>
        <v>0</v>
      </c>
      <c r="BO36" s="257"/>
      <c r="BP36" s="257"/>
      <c r="BQ36" s="257"/>
      <c r="BR36" s="257"/>
      <c r="BS36" s="257"/>
      <c r="BT36" s="257"/>
      <c r="BU36" s="821"/>
      <c r="BV36" s="822"/>
      <c r="BW36" s="822"/>
      <c r="BX36" s="822"/>
      <c r="BY36" s="822"/>
      <c r="BZ36" s="822"/>
      <c r="CA36" s="822"/>
      <c r="CB36" s="822"/>
      <c r="CC36" s="823"/>
    </row>
    <row r="37" spans="1:81" s="58" customFormat="1" ht="40.200000000000003" customHeight="1" x14ac:dyDescent="0.3">
      <c r="A37" s="34"/>
      <c r="B37" s="907"/>
      <c r="C37" s="869"/>
      <c r="D37" s="872"/>
      <c r="E37" s="852"/>
      <c r="F37" s="852"/>
      <c r="G37" s="852"/>
      <c r="H37" s="852"/>
      <c r="I37" s="852"/>
      <c r="J37" s="813"/>
      <c r="K37" s="855"/>
      <c r="L37" s="858"/>
      <c r="M37" s="861"/>
      <c r="N37" s="837"/>
      <c r="O37" s="840"/>
      <c r="P37" s="864"/>
      <c r="Q37" s="867"/>
      <c r="R37" s="813"/>
      <c r="S37" s="355" t="s">
        <v>6398</v>
      </c>
      <c r="T37" s="236"/>
      <c r="U37" s="236"/>
      <c r="V37" s="236"/>
      <c r="W37" s="39"/>
      <c r="X37" s="31"/>
      <c r="Y37" s="31"/>
      <c r="Z37" s="31"/>
      <c r="AA37" s="31"/>
      <c r="AB37" s="813"/>
      <c r="AC37" s="828"/>
      <c r="AD37" s="51">
        <f t="shared" si="24"/>
        <v>0</v>
      </c>
      <c r="AE37" s="51">
        <f t="shared" si="24"/>
        <v>0</v>
      </c>
      <c r="AF37" s="51">
        <f t="shared" si="24"/>
        <v>0</v>
      </c>
      <c r="AG37" s="51">
        <f t="shared" si="24"/>
        <v>0</v>
      </c>
      <c r="AH37" s="51">
        <f t="shared" si="24"/>
        <v>0</v>
      </c>
      <c r="AI37" s="51">
        <f t="shared" si="24"/>
        <v>0</v>
      </c>
      <c r="AJ37" s="51">
        <f t="shared" si="24"/>
        <v>0</v>
      </c>
      <c r="AK37" s="813"/>
      <c r="AL37" s="831"/>
      <c r="AM37" s="51">
        <f t="shared" si="2"/>
        <v>0</v>
      </c>
      <c r="AN37" s="257"/>
      <c r="AO37" s="257"/>
      <c r="AP37" s="257"/>
      <c r="AQ37" s="257"/>
      <c r="AR37" s="257"/>
      <c r="AS37" s="257"/>
      <c r="AT37" s="813"/>
      <c r="AU37" s="834"/>
      <c r="AV37" s="51">
        <f t="shared" si="3"/>
        <v>0</v>
      </c>
      <c r="AW37" s="257"/>
      <c r="AX37" s="257"/>
      <c r="AY37" s="257"/>
      <c r="AZ37" s="257"/>
      <c r="BA37" s="257"/>
      <c r="BB37" s="257"/>
      <c r="BC37" s="813"/>
      <c r="BD37" s="810"/>
      <c r="BE37" s="51">
        <f t="shared" si="4"/>
        <v>0</v>
      </c>
      <c r="BF37" s="257"/>
      <c r="BG37" s="257"/>
      <c r="BH37" s="257"/>
      <c r="BI37" s="257"/>
      <c r="BJ37" s="257"/>
      <c r="BK37" s="257"/>
      <c r="BL37" s="813"/>
      <c r="BM37" s="816"/>
      <c r="BN37" s="51">
        <f t="shared" si="5"/>
        <v>0</v>
      </c>
      <c r="BO37" s="257"/>
      <c r="BP37" s="257"/>
      <c r="BQ37" s="257"/>
      <c r="BR37" s="257"/>
      <c r="BS37" s="257"/>
      <c r="BT37" s="257"/>
      <c r="BU37" s="821"/>
      <c r="BV37" s="822"/>
      <c r="BW37" s="822"/>
      <c r="BX37" s="822"/>
      <c r="BY37" s="822"/>
      <c r="BZ37" s="822"/>
      <c r="CA37" s="822"/>
      <c r="CB37" s="822"/>
      <c r="CC37" s="823"/>
    </row>
    <row r="38" spans="1:81" s="58" customFormat="1" ht="40.200000000000003" customHeight="1" thickBot="1" x14ac:dyDescent="0.35">
      <c r="A38" s="34"/>
      <c r="B38" s="908"/>
      <c r="C38" s="870"/>
      <c r="D38" s="873"/>
      <c r="E38" s="853"/>
      <c r="F38" s="853"/>
      <c r="G38" s="853"/>
      <c r="H38" s="853"/>
      <c r="I38" s="853"/>
      <c r="J38" s="814"/>
      <c r="K38" s="856"/>
      <c r="L38" s="859"/>
      <c r="M38" s="862"/>
      <c r="N38" s="838"/>
      <c r="O38" s="841"/>
      <c r="P38" s="865"/>
      <c r="Q38" s="874"/>
      <c r="R38" s="814"/>
      <c r="S38" s="355" t="s">
        <v>6399</v>
      </c>
      <c r="T38" s="237"/>
      <c r="U38" s="237"/>
      <c r="V38" s="237"/>
      <c r="W38" s="232"/>
      <c r="X38" s="260"/>
      <c r="Y38" s="260"/>
      <c r="Z38" s="260"/>
      <c r="AA38" s="260"/>
      <c r="AB38" s="814"/>
      <c r="AC38" s="829"/>
      <c r="AD38" s="46">
        <f t="shared" si="24"/>
        <v>0</v>
      </c>
      <c r="AE38" s="46">
        <f t="shared" si="24"/>
        <v>0</v>
      </c>
      <c r="AF38" s="46">
        <f t="shared" si="24"/>
        <v>0</v>
      </c>
      <c r="AG38" s="46">
        <f t="shared" si="24"/>
        <v>0</v>
      </c>
      <c r="AH38" s="46">
        <f t="shared" si="24"/>
        <v>0</v>
      </c>
      <c r="AI38" s="46">
        <f t="shared" si="24"/>
        <v>0</v>
      </c>
      <c r="AJ38" s="46">
        <f t="shared" si="24"/>
        <v>0</v>
      </c>
      <c r="AK38" s="814"/>
      <c r="AL38" s="832"/>
      <c r="AM38" s="46">
        <f t="shared" si="2"/>
        <v>0</v>
      </c>
      <c r="AN38" s="49"/>
      <c r="AO38" s="49"/>
      <c r="AP38" s="49"/>
      <c r="AQ38" s="49"/>
      <c r="AR38" s="49"/>
      <c r="AS38" s="49"/>
      <c r="AT38" s="814"/>
      <c r="AU38" s="835"/>
      <c r="AV38" s="46">
        <f t="shared" si="3"/>
        <v>0</v>
      </c>
      <c r="AW38" s="49"/>
      <c r="AX38" s="49"/>
      <c r="AY38" s="49"/>
      <c r="AZ38" s="49"/>
      <c r="BA38" s="49"/>
      <c r="BB38" s="49"/>
      <c r="BC38" s="814"/>
      <c r="BD38" s="811"/>
      <c r="BE38" s="46">
        <f t="shared" si="4"/>
        <v>0</v>
      </c>
      <c r="BF38" s="49"/>
      <c r="BG38" s="49"/>
      <c r="BH38" s="49"/>
      <c r="BI38" s="49"/>
      <c r="BJ38" s="49"/>
      <c r="BK38" s="49"/>
      <c r="BL38" s="814"/>
      <c r="BM38" s="817"/>
      <c r="BN38" s="46">
        <f t="shared" si="5"/>
        <v>0</v>
      </c>
      <c r="BO38" s="49"/>
      <c r="BP38" s="49"/>
      <c r="BQ38" s="49"/>
      <c r="BR38" s="49"/>
      <c r="BS38" s="49"/>
      <c r="BT38" s="49"/>
      <c r="BU38" s="824"/>
      <c r="BV38" s="825"/>
      <c r="BW38" s="825"/>
      <c r="BX38" s="825"/>
      <c r="BY38" s="825"/>
      <c r="BZ38" s="825"/>
      <c r="CA38" s="825"/>
      <c r="CB38" s="825"/>
      <c r="CC38" s="826"/>
    </row>
    <row r="39" spans="1:81" s="58" customFormat="1" ht="40.200000000000003" customHeight="1" thickTop="1" x14ac:dyDescent="0.3">
      <c r="A39" s="34"/>
      <c r="B39" s="906" t="s">
        <v>1233</v>
      </c>
      <c r="C39" s="868" t="s">
        <v>1236</v>
      </c>
      <c r="D39" s="871"/>
      <c r="E39" s="851"/>
      <c r="F39" s="851"/>
      <c r="G39" s="851"/>
      <c r="H39" s="851"/>
      <c r="I39" s="851"/>
      <c r="J39" s="812">
        <v>768</v>
      </c>
      <c r="K39" s="854" t="str">
        <f>+[21]Metas!K890</f>
        <v xml:space="preserve">Estudios y Diseños para el Mejoramiento de Vías Urbanas </v>
      </c>
      <c r="L39" s="857">
        <v>1</v>
      </c>
      <c r="M39" s="860"/>
      <c r="N39" s="836"/>
      <c r="O39" s="839">
        <v>0.5</v>
      </c>
      <c r="P39" s="863">
        <v>0.5</v>
      </c>
      <c r="Q39" s="866"/>
      <c r="R39" s="812">
        <f>+$J39</f>
        <v>768</v>
      </c>
      <c r="S39" s="354" t="s">
        <v>6411</v>
      </c>
      <c r="T39" s="235"/>
      <c r="U39" s="235"/>
      <c r="V39" s="235"/>
      <c r="W39" s="231"/>
      <c r="X39" s="258">
        <v>44952</v>
      </c>
      <c r="Y39" s="258">
        <v>45290</v>
      </c>
      <c r="Z39" s="258">
        <v>44952</v>
      </c>
      <c r="AA39" s="258"/>
      <c r="AB39" s="812">
        <f t="shared" ref="AB39" si="31">+$J39</f>
        <v>768</v>
      </c>
      <c r="AC39" s="827">
        <f t="shared" ref="AC39" si="32">+L39</f>
        <v>1</v>
      </c>
      <c r="AD39" s="44">
        <f t="shared" si="24"/>
        <v>100</v>
      </c>
      <c r="AE39" s="51">
        <f t="shared" si="24"/>
        <v>100</v>
      </c>
      <c r="AF39" s="44">
        <f t="shared" si="24"/>
        <v>0</v>
      </c>
      <c r="AG39" s="44">
        <f t="shared" si="24"/>
        <v>0</v>
      </c>
      <c r="AH39" s="44">
        <f t="shared" si="24"/>
        <v>0</v>
      </c>
      <c r="AI39" s="44">
        <f t="shared" si="24"/>
        <v>0</v>
      </c>
      <c r="AJ39" s="44">
        <f t="shared" si="24"/>
        <v>0</v>
      </c>
      <c r="AK39" s="812">
        <f t="shared" ref="AK39" si="33">+$J39</f>
        <v>768</v>
      </c>
      <c r="AL39" s="830">
        <f>+N39</f>
        <v>0</v>
      </c>
      <c r="AM39" s="44">
        <f t="shared" si="2"/>
        <v>20</v>
      </c>
      <c r="AN39" s="47">
        <v>20</v>
      </c>
      <c r="AO39" s="47"/>
      <c r="AP39" s="47"/>
      <c r="AQ39" s="47"/>
      <c r="AR39" s="47"/>
      <c r="AS39" s="47"/>
      <c r="AT39" s="812">
        <f t="shared" ref="AT39" si="34">+$J39</f>
        <v>768</v>
      </c>
      <c r="AU39" s="833">
        <f>+O39</f>
        <v>0.5</v>
      </c>
      <c r="AV39" s="44">
        <f t="shared" si="3"/>
        <v>40</v>
      </c>
      <c r="AW39" s="47">
        <v>40</v>
      </c>
      <c r="AX39" s="47"/>
      <c r="AY39" s="47"/>
      <c r="AZ39" s="47"/>
      <c r="BA39" s="47"/>
      <c r="BB39" s="47"/>
      <c r="BC39" s="812">
        <f t="shared" ref="BC39" si="35">+$J39</f>
        <v>768</v>
      </c>
      <c r="BD39" s="809">
        <f>+P39</f>
        <v>0.5</v>
      </c>
      <c r="BE39" s="44">
        <f t="shared" si="4"/>
        <v>40</v>
      </c>
      <c r="BF39" s="47">
        <v>40</v>
      </c>
      <c r="BG39" s="47"/>
      <c r="BH39" s="47"/>
      <c r="BI39" s="47"/>
      <c r="BJ39" s="47"/>
      <c r="BK39" s="47"/>
      <c r="BL39" s="812">
        <f t="shared" ref="BL39" si="36">+$J39</f>
        <v>768</v>
      </c>
      <c r="BM39" s="815">
        <f>+Q39</f>
        <v>0</v>
      </c>
      <c r="BN39" s="44">
        <f t="shared" si="5"/>
        <v>0</v>
      </c>
      <c r="BO39" s="47"/>
      <c r="BP39" s="47"/>
      <c r="BQ39" s="47"/>
      <c r="BR39" s="47"/>
      <c r="BS39" s="47"/>
      <c r="BT39" s="47"/>
      <c r="BU39" s="818"/>
      <c r="BV39" s="819"/>
      <c r="BW39" s="819"/>
      <c r="BX39" s="819"/>
      <c r="BY39" s="819"/>
      <c r="BZ39" s="819"/>
      <c r="CA39" s="819"/>
      <c r="CB39" s="819"/>
      <c r="CC39" s="820"/>
    </row>
    <row r="40" spans="1:81" s="58" customFormat="1" ht="40.200000000000003" customHeight="1" x14ac:dyDescent="0.3">
      <c r="A40" s="34"/>
      <c r="B40" s="907"/>
      <c r="C40" s="869"/>
      <c r="D40" s="872"/>
      <c r="E40" s="852"/>
      <c r="F40" s="852"/>
      <c r="G40" s="852"/>
      <c r="H40" s="852"/>
      <c r="I40" s="852"/>
      <c r="J40" s="813"/>
      <c r="K40" s="855"/>
      <c r="L40" s="858"/>
      <c r="M40" s="861"/>
      <c r="N40" s="837"/>
      <c r="O40" s="840"/>
      <c r="P40" s="864"/>
      <c r="Q40" s="867"/>
      <c r="R40" s="813"/>
      <c r="S40" s="355" t="s">
        <v>6412</v>
      </c>
      <c r="T40" s="236"/>
      <c r="U40" s="236"/>
      <c r="V40" s="236"/>
      <c r="W40" s="39"/>
      <c r="X40" s="31">
        <v>44941</v>
      </c>
      <c r="Y40" s="31">
        <v>45290</v>
      </c>
      <c r="Z40" s="31">
        <v>44952</v>
      </c>
      <c r="AA40" s="31"/>
      <c r="AB40" s="813"/>
      <c r="AC40" s="828"/>
      <c r="AD40" s="51">
        <f t="shared" si="24"/>
        <v>0</v>
      </c>
      <c r="AE40" s="51">
        <f t="shared" si="24"/>
        <v>0</v>
      </c>
      <c r="AF40" s="51">
        <f t="shared" si="24"/>
        <v>0</v>
      </c>
      <c r="AG40" s="51">
        <f t="shared" si="24"/>
        <v>0</v>
      </c>
      <c r="AH40" s="51">
        <f t="shared" si="24"/>
        <v>0</v>
      </c>
      <c r="AI40" s="51">
        <f t="shared" si="24"/>
        <v>0</v>
      </c>
      <c r="AJ40" s="51">
        <f t="shared" si="24"/>
        <v>0</v>
      </c>
      <c r="AK40" s="813"/>
      <c r="AL40" s="831"/>
      <c r="AM40" s="51">
        <f t="shared" si="2"/>
        <v>0</v>
      </c>
      <c r="AN40" s="257"/>
      <c r="AO40" s="257"/>
      <c r="AP40" s="257"/>
      <c r="AQ40" s="257"/>
      <c r="AR40" s="257"/>
      <c r="AS40" s="257"/>
      <c r="AT40" s="813"/>
      <c r="AU40" s="834"/>
      <c r="AV40" s="51">
        <f t="shared" si="3"/>
        <v>0</v>
      </c>
      <c r="AW40" s="257"/>
      <c r="AX40" s="257"/>
      <c r="AY40" s="257"/>
      <c r="AZ40" s="257"/>
      <c r="BA40" s="257"/>
      <c r="BB40" s="257"/>
      <c r="BC40" s="813"/>
      <c r="BD40" s="810"/>
      <c r="BE40" s="51">
        <f t="shared" si="4"/>
        <v>0</v>
      </c>
      <c r="BF40" s="257"/>
      <c r="BG40" s="257"/>
      <c r="BH40" s="257"/>
      <c r="BI40" s="257"/>
      <c r="BJ40" s="257"/>
      <c r="BK40" s="257"/>
      <c r="BL40" s="813"/>
      <c r="BM40" s="816"/>
      <c r="BN40" s="51">
        <f t="shared" si="5"/>
        <v>0</v>
      </c>
      <c r="BO40" s="257"/>
      <c r="BP40" s="257"/>
      <c r="BQ40" s="257"/>
      <c r="BR40" s="257"/>
      <c r="BS40" s="257"/>
      <c r="BT40" s="257"/>
      <c r="BU40" s="821"/>
      <c r="BV40" s="822"/>
      <c r="BW40" s="822"/>
      <c r="BX40" s="822"/>
      <c r="BY40" s="822"/>
      <c r="BZ40" s="822"/>
      <c r="CA40" s="822"/>
      <c r="CB40" s="822"/>
      <c r="CC40" s="823"/>
    </row>
    <row r="41" spans="1:81" s="58" customFormat="1" ht="40.200000000000003" customHeight="1" x14ac:dyDescent="0.3">
      <c r="A41" s="34"/>
      <c r="B41" s="907"/>
      <c r="C41" s="869"/>
      <c r="D41" s="872"/>
      <c r="E41" s="852"/>
      <c r="F41" s="852"/>
      <c r="G41" s="852"/>
      <c r="H41" s="852"/>
      <c r="I41" s="852"/>
      <c r="J41" s="813"/>
      <c r="K41" s="855"/>
      <c r="L41" s="858"/>
      <c r="M41" s="861"/>
      <c r="N41" s="837"/>
      <c r="O41" s="840"/>
      <c r="P41" s="864"/>
      <c r="Q41" s="867"/>
      <c r="R41" s="813"/>
      <c r="S41" s="355" t="s">
        <v>6413</v>
      </c>
      <c r="T41" s="236"/>
      <c r="U41" s="236"/>
      <c r="V41" s="236"/>
      <c r="W41" s="39"/>
      <c r="X41" s="514">
        <v>44941</v>
      </c>
      <c r="Y41" s="514">
        <v>45290</v>
      </c>
      <c r="Z41" s="514">
        <v>44952</v>
      </c>
      <c r="AA41" s="259"/>
      <c r="AB41" s="813"/>
      <c r="AC41" s="828"/>
      <c r="AD41" s="51">
        <f t="shared" si="24"/>
        <v>0</v>
      </c>
      <c r="AE41" s="51">
        <f t="shared" si="24"/>
        <v>0</v>
      </c>
      <c r="AF41" s="51">
        <f t="shared" si="24"/>
        <v>0</v>
      </c>
      <c r="AG41" s="51">
        <f t="shared" si="24"/>
        <v>0</v>
      </c>
      <c r="AH41" s="51">
        <f t="shared" si="24"/>
        <v>0</v>
      </c>
      <c r="AI41" s="51">
        <f t="shared" si="24"/>
        <v>0</v>
      </c>
      <c r="AJ41" s="51">
        <f t="shared" si="24"/>
        <v>0</v>
      </c>
      <c r="AK41" s="813"/>
      <c r="AL41" s="831"/>
      <c r="AM41" s="51">
        <f t="shared" si="2"/>
        <v>0</v>
      </c>
      <c r="AN41" s="257"/>
      <c r="AO41" s="257"/>
      <c r="AP41" s="257"/>
      <c r="AQ41" s="257"/>
      <c r="AR41" s="257"/>
      <c r="AS41" s="257"/>
      <c r="AT41" s="813"/>
      <c r="AU41" s="834"/>
      <c r="AV41" s="51">
        <f t="shared" si="3"/>
        <v>0</v>
      </c>
      <c r="AW41" s="257"/>
      <c r="AX41" s="257"/>
      <c r="AY41" s="257"/>
      <c r="AZ41" s="257"/>
      <c r="BA41" s="257"/>
      <c r="BB41" s="257"/>
      <c r="BC41" s="813"/>
      <c r="BD41" s="810"/>
      <c r="BE41" s="51">
        <f t="shared" si="4"/>
        <v>0</v>
      </c>
      <c r="BF41" s="257"/>
      <c r="BG41" s="257"/>
      <c r="BH41" s="257"/>
      <c r="BI41" s="257"/>
      <c r="BJ41" s="257"/>
      <c r="BK41" s="257"/>
      <c r="BL41" s="813"/>
      <c r="BM41" s="816"/>
      <c r="BN41" s="51">
        <f t="shared" si="5"/>
        <v>0</v>
      </c>
      <c r="BO41" s="257"/>
      <c r="BP41" s="257"/>
      <c r="BQ41" s="257"/>
      <c r="BR41" s="257"/>
      <c r="BS41" s="257"/>
      <c r="BT41" s="257"/>
      <c r="BU41" s="821"/>
      <c r="BV41" s="822"/>
      <c r="BW41" s="822"/>
      <c r="BX41" s="822"/>
      <c r="BY41" s="822"/>
      <c r="BZ41" s="822"/>
      <c r="CA41" s="822"/>
      <c r="CB41" s="822"/>
      <c r="CC41" s="823"/>
    </row>
    <row r="42" spans="1:81" s="58" customFormat="1" ht="40.200000000000003" customHeight="1" thickBot="1" x14ac:dyDescent="0.35">
      <c r="A42" s="34"/>
      <c r="B42" s="907"/>
      <c r="C42" s="869"/>
      <c r="D42" s="873"/>
      <c r="E42" s="853"/>
      <c r="F42" s="853"/>
      <c r="G42" s="853"/>
      <c r="H42" s="853"/>
      <c r="I42" s="853"/>
      <c r="J42" s="814"/>
      <c r="K42" s="856"/>
      <c r="L42" s="859"/>
      <c r="M42" s="862"/>
      <c r="N42" s="838"/>
      <c r="O42" s="841"/>
      <c r="P42" s="865"/>
      <c r="Q42" s="874"/>
      <c r="R42" s="814"/>
      <c r="S42" s="232"/>
      <c r="T42" s="237"/>
      <c r="U42" s="237"/>
      <c r="V42" s="237"/>
      <c r="W42" s="232"/>
      <c r="X42" s="260"/>
      <c r="Y42" s="260"/>
      <c r="Z42" s="260"/>
      <c r="AA42" s="260"/>
      <c r="AB42" s="814"/>
      <c r="AC42" s="829"/>
      <c r="AD42" s="46">
        <f t="shared" si="24"/>
        <v>0</v>
      </c>
      <c r="AE42" s="46">
        <f t="shared" si="24"/>
        <v>0</v>
      </c>
      <c r="AF42" s="46">
        <f t="shared" si="24"/>
        <v>0</v>
      </c>
      <c r="AG42" s="46">
        <f t="shared" si="24"/>
        <v>0</v>
      </c>
      <c r="AH42" s="46">
        <f t="shared" si="24"/>
        <v>0</v>
      </c>
      <c r="AI42" s="46">
        <f t="shared" si="24"/>
        <v>0</v>
      </c>
      <c r="AJ42" s="46">
        <f t="shared" si="24"/>
        <v>0</v>
      </c>
      <c r="AK42" s="814"/>
      <c r="AL42" s="832"/>
      <c r="AM42" s="46">
        <f t="shared" si="2"/>
        <v>0</v>
      </c>
      <c r="AN42" s="49"/>
      <c r="AO42" s="49"/>
      <c r="AP42" s="49"/>
      <c r="AQ42" s="49"/>
      <c r="AR42" s="49"/>
      <c r="AS42" s="49"/>
      <c r="AT42" s="814"/>
      <c r="AU42" s="835"/>
      <c r="AV42" s="46">
        <f t="shared" si="3"/>
        <v>0</v>
      </c>
      <c r="AW42" s="49"/>
      <c r="AX42" s="49"/>
      <c r="AY42" s="49"/>
      <c r="AZ42" s="49"/>
      <c r="BA42" s="49"/>
      <c r="BB42" s="49"/>
      <c r="BC42" s="814"/>
      <c r="BD42" s="811"/>
      <c r="BE42" s="46">
        <f t="shared" si="4"/>
        <v>0</v>
      </c>
      <c r="BF42" s="49"/>
      <c r="BG42" s="49"/>
      <c r="BH42" s="49"/>
      <c r="BI42" s="49"/>
      <c r="BJ42" s="49"/>
      <c r="BK42" s="49"/>
      <c r="BL42" s="814"/>
      <c r="BM42" s="817"/>
      <c r="BN42" s="46">
        <f t="shared" si="5"/>
        <v>0</v>
      </c>
      <c r="BO42" s="49"/>
      <c r="BP42" s="49"/>
      <c r="BQ42" s="49"/>
      <c r="BR42" s="49"/>
      <c r="BS42" s="49"/>
      <c r="BT42" s="49"/>
      <c r="BU42" s="824"/>
      <c r="BV42" s="825"/>
      <c r="BW42" s="825"/>
      <c r="BX42" s="825"/>
      <c r="BY42" s="825"/>
      <c r="BZ42" s="825"/>
      <c r="CA42" s="825"/>
      <c r="CB42" s="825"/>
      <c r="CC42" s="826"/>
    </row>
    <row r="43" spans="1:81" s="58" customFormat="1" ht="40.200000000000003" customHeight="1" thickTop="1" x14ac:dyDescent="0.3">
      <c r="A43" s="34"/>
      <c r="B43" s="907"/>
      <c r="C43" s="869"/>
      <c r="D43" s="871"/>
      <c r="E43" s="851"/>
      <c r="F43" s="851"/>
      <c r="G43" s="851"/>
      <c r="H43" s="851"/>
      <c r="I43" s="851"/>
      <c r="J43" s="812">
        <v>769</v>
      </c>
      <c r="K43" s="854" t="str">
        <f>+[21]Metas!K891</f>
        <v>Kilómetro de vía urbana pavimentada</v>
      </c>
      <c r="L43" s="1753">
        <v>3</v>
      </c>
      <c r="M43" s="1756">
        <f>SUM(N43:Q43)</f>
        <v>4</v>
      </c>
      <c r="N43" s="836">
        <v>1</v>
      </c>
      <c r="O43" s="839">
        <v>1</v>
      </c>
      <c r="P43" s="863">
        <v>1</v>
      </c>
      <c r="Q43" s="866">
        <v>1</v>
      </c>
      <c r="R43" s="812">
        <f>+$J43</f>
        <v>769</v>
      </c>
      <c r="S43" s="355" t="s">
        <v>6414</v>
      </c>
      <c r="T43" s="235"/>
      <c r="U43" s="235"/>
      <c r="V43" s="235"/>
      <c r="W43" s="231"/>
      <c r="X43" s="258">
        <v>44941</v>
      </c>
      <c r="Y43" s="258">
        <v>45290</v>
      </c>
      <c r="Z43" s="258">
        <v>44952</v>
      </c>
      <c r="AA43" s="256"/>
      <c r="AB43" s="812">
        <f t="shared" ref="AB43" si="37">+$J43</f>
        <v>769</v>
      </c>
      <c r="AC43" s="827">
        <f t="shared" ref="AC43" si="38">+L43</f>
        <v>3</v>
      </c>
      <c r="AD43" s="44">
        <f t="shared" si="24"/>
        <v>6000</v>
      </c>
      <c r="AE43" s="51">
        <f>+AN43+AW43+BF43+BO43</f>
        <v>0</v>
      </c>
      <c r="AF43" s="51">
        <f t="shared" si="24"/>
        <v>0</v>
      </c>
      <c r="AG43" s="51">
        <f t="shared" si="24"/>
        <v>0</v>
      </c>
      <c r="AH43" s="51">
        <f t="shared" si="24"/>
        <v>0</v>
      </c>
      <c r="AI43" s="51">
        <f t="shared" si="24"/>
        <v>6000</v>
      </c>
      <c r="AJ43" s="44">
        <f t="shared" si="24"/>
        <v>0</v>
      </c>
      <c r="AK43" s="812">
        <f t="shared" ref="AK43" si="39">+$J43</f>
        <v>769</v>
      </c>
      <c r="AL43" s="830">
        <f>+N43</f>
        <v>1</v>
      </c>
      <c r="AM43" s="44">
        <f t="shared" si="2"/>
        <v>1500</v>
      </c>
      <c r="AN43" s="47"/>
      <c r="AO43" s="47"/>
      <c r="AP43" s="47"/>
      <c r="AQ43" s="47"/>
      <c r="AR43" s="47">
        <v>1500</v>
      </c>
      <c r="AS43" s="47"/>
      <c r="AT43" s="812">
        <f t="shared" ref="AT43" si="40">+$J43</f>
        <v>769</v>
      </c>
      <c r="AU43" s="833">
        <f>+O43</f>
        <v>1</v>
      </c>
      <c r="AV43" s="44">
        <f t="shared" si="3"/>
        <v>1500</v>
      </c>
      <c r="AW43" s="47"/>
      <c r="AX43" s="47"/>
      <c r="AY43" s="47"/>
      <c r="AZ43" s="47"/>
      <c r="BA43" s="47">
        <v>1500</v>
      </c>
      <c r="BB43" s="47"/>
      <c r="BC43" s="812">
        <f t="shared" ref="BC43" si="41">+$J43</f>
        <v>769</v>
      </c>
      <c r="BD43" s="809">
        <f>+P43</f>
        <v>1</v>
      </c>
      <c r="BE43" s="44">
        <f t="shared" si="4"/>
        <v>1500</v>
      </c>
      <c r="BF43" s="47"/>
      <c r="BG43" s="47"/>
      <c r="BH43" s="47"/>
      <c r="BI43" s="47"/>
      <c r="BJ43" s="47">
        <v>1500</v>
      </c>
      <c r="BK43" s="47"/>
      <c r="BL43" s="812">
        <f t="shared" ref="BL43" si="42">+$J43</f>
        <v>769</v>
      </c>
      <c r="BM43" s="815">
        <f>+Q43</f>
        <v>1</v>
      </c>
      <c r="BN43" s="44">
        <f t="shared" si="5"/>
        <v>1500</v>
      </c>
      <c r="BO43" s="47"/>
      <c r="BP43" s="47"/>
      <c r="BQ43" s="47"/>
      <c r="BR43" s="47"/>
      <c r="BS43" s="47">
        <v>1500</v>
      </c>
      <c r="BT43" s="47"/>
      <c r="BU43" s="818"/>
      <c r="BV43" s="819"/>
      <c r="BW43" s="819"/>
      <c r="BX43" s="819"/>
      <c r="BY43" s="819"/>
      <c r="BZ43" s="819"/>
      <c r="CA43" s="819"/>
      <c r="CB43" s="819"/>
      <c r="CC43" s="820"/>
    </row>
    <row r="44" spans="1:81" s="58" customFormat="1" ht="40.200000000000003" customHeight="1" x14ac:dyDescent="0.3">
      <c r="A44" s="34"/>
      <c r="B44" s="907"/>
      <c r="C44" s="869"/>
      <c r="D44" s="872"/>
      <c r="E44" s="852"/>
      <c r="F44" s="852"/>
      <c r="G44" s="852"/>
      <c r="H44" s="852"/>
      <c r="I44" s="852"/>
      <c r="J44" s="813"/>
      <c r="K44" s="855"/>
      <c r="L44" s="1754"/>
      <c r="M44" s="1757"/>
      <c r="N44" s="837"/>
      <c r="O44" s="840"/>
      <c r="P44" s="864"/>
      <c r="Q44" s="867"/>
      <c r="R44" s="813"/>
      <c r="S44" s="355" t="s">
        <v>6415</v>
      </c>
      <c r="T44" s="236"/>
      <c r="U44" s="236"/>
      <c r="V44" s="236"/>
      <c r="W44" s="39"/>
      <c r="X44" s="31"/>
      <c r="Y44" s="31"/>
      <c r="Z44" s="31"/>
      <c r="AA44" s="31"/>
      <c r="AB44" s="813"/>
      <c r="AC44" s="828"/>
      <c r="AD44" s="51">
        <f t="shared" si="24"/>
        <v>0</v>
      </c>
      <c r="AE44" s="51">
        <f t="shared" si="24"/>
        <v>0</v>
      </c>
      <c r="AF44" s="51">
        <f t="shared" si="24"/>
        <v>0</v>
      </c>
      <c r="AG44" s="51">
        <f t="shared" si="24"/>
        <v>0</v>
      </c>
      <c r="AH44" s="51">
        <f t="shared" si="24"/>
        <v>0</v>
      </c>
      <c r="AI44" s="51">
        <f t="shared" si="24"/>
        <v>0</v>
      </c>
      <c r="AJ44" s="51">
        <f t="shared" si="24"/>
        <v>0</v>
      </c>
      <c r="AK44" s="813"/>
      <c r="AL44" s="831"/>
      <c r="AM44" s="51">
        <f t="shared" si="2"/>
        <v>0</v>
      </c>
      <c r="AN44" s="257"/>
      <c r="AO44" s="257"/>
      <c r="AP44" s="257"/>
      <c r="AQ44" s="257"/>
      <c r="AR44" s="257"/>
      <c r="AS44" s="257"/>
      <c r="AT44" s="813"/>
      <c r="AU44" s="834"/>
      <c r="AV44" s="51">
        <f t="shared" si="3"/>
        <v>0</v>
      </c>
      <c r="AW44" s="257"/>
      <c r="AX44" s="257"/>
      <c r="AY44" s="257"/>
      <c r="AZ44" s="257"/>
      <c r="BA44" s="257"/>
      <c r="BB44" s="257"/>
      <c r="BC44" s="813"/>
      <c r="BD44" s="810"/>
      <c r="BE44" s="51">
        <f t="shared" si="4"/>
        <v>0</v>
      </c>
      <c r="BF44" s="257"/>
      <c r="BG44" s="257"/>
      <c r="BH44" s="257"/>
      <c r="BI44" s="257"/>
      <c r="BJ44" s="257"/>
      <c r="BK44" s="257"/>
      <c r="BL44" s="813"/>
      <c r="BM44" s="816"/>
      <c r="BN44" s="51">
        <f t="shared" si="5"/>
        <v>0</v>
      </c>
      <c r="BO44" s="257"/>
      <c r="BP44" s="257"/>
      <c r="BQ44" s="257"/>
      <c r="BR44" s="257"/>
      <c r="BS44" s="257"/>
      <c r="BT44" s="257"/>
      <c r="BU44" s="821"/>
      <c r="BV44" s="822"/>
      <c r="BW44" s="822"/>
      <c r="BX44" s="822"/>
      <c r="BY44" s="822"/>
      <c r="BZ44" s="822"/>
      <c r="CA44" s="822"/>
      <c r="CB44" s="822"/>
      <c r="CC44" s="823"/>
    </row>
    <row r="45" spans="1:81" s="58" customFormat="1" ht="40.200000000000003" customHeight="1" x14ac:dyDescent="0.3">
      <c r="A45" s="34"/>
      <c r="B45" s="907"/>
      <c r="C45" s="869"/>
      <c r="D45" s="872"/>
      <c r="E45" s="852"/>
      <c r="F45" s="852"/>
      <c r="G45" s="852"/>
      <c r="H45" s="852"/>
      <c r="I45" s="852"/>
      <c r="J45" s="813"/>
      <c r="K45" s="855"/>
      <c r="L45" s="1754"/>
      <c r="M45" s="1757"/>
      <c r="N45" s="837"/>
      <c r="O45" s="840"/>
      <c r="P45" s="864"/>
      <c r="Q45" s="867"/>
      <c r="R45" s="813"/>
      <c r="S45" s="355" t="s">
        <v>6416</v>
      </c>
      <c r="T45" s="236"/>
      <c r="U45" s="236"/>
      <c r="V45" s="236"/>
      <c r="W45" s="39"/>
      <c r="X45" s="31"/>
      <c r="Y45" s="31"/>
      <c r="Z45" s="31"/>
      <c r="AA45" s="31"/>
      <c r="AB45" s="813"/>
      <c r="AC45" s="828"/>
      <c r="AD45" s="51">
        <f t="shared" si="24"/>
        <v>0</v>
      </c>
      <c r="AE45" s="51">
        <f t="shared" si="24"/>
        <v>0</v>
      </c>
      <c r="AF45" s="51">
        <f t="shared" si="24"/>
        <v>0</v>
      </c>
      <c r="AG45" s="51">
        <f t="shared" si="24"/>
        <v>0</v>
      </c>
      <c r="AH45" s="51">
        <f t="shared" si="24"/>
        <v>0</v>
      </c>
      <c r="AI45" s="51">
        <f t="shared" si="24"/>
        <v>0</v>
      </c>
      <c r="AJ45" s="51">
        <f t="shared" si="24"/>
        <v>0</v>
      </c>
      <c r="AK45" s="813"/>
      <c r="AL45" s="831"/>
      <c r="AM45" s="51">
        <f t="shared" si="2"/>
        <v>0</v>
      </c>
      <c r="AN45" s="257"/>
      <c r="AO45" s="257"/>
      <c r="AP45" s="257"/>
      <c r="AQ45" s="257"/>
      <c r="AR45" s="257"/>
      <c r="AS45" s="257"/>
      <c r="AT45" s="813"/>
      <c r="AU45" s="834"/>
      <c r="AV45" s="51">
        <f t="shared" si="3"/>
        <v>0</v>
      </c>
      <c r="AW45" s="257"/>
      <c r="AX45" s="257"/>
      <c r="AY45" s="257"/>
      <c r="AZ45" s="257"/>
      <c r="BA45" s="257"/>
      <c r="BB45" s="257"/>
      <c r="BC45" s="813"/>
      <c r="BD45" s="810"/>
      <c r="BE45" s="51">
        <f t="shared" si="4"/>
        <v>0</v>
      </c>
      <c r="BF45" s="257"/>
      <c r="BG45" s="257"/>
      <c r="BH45" s="257"/>
      <c r="BI45" s="257"/>
      <c r="BJ45" s="257"/>
      <c r="BK45" s="257"/>
      <c r="BL45" s="813"/>
      <c r="BM45" s="816"/>
      <c r="BN45" s="51">
        <f t="shared" si="5"/>
        <v>0</v>
      </c>
      <c r="BO45" s="257"/>
      <c r="BP45" s="257"/>
      <c r="BQ45" s="257"/>
      <c r="BR45" s="257"/>
      <c r="BS45" s="257"/>
      <c r="BT45" s="257"/>
      <c r="BU45" s="821"/>
      <c r="BV45" s="822"/>
      <c r="BW45" s="822"/>
      <c r="BX45" s="822"/>
      <c r="BY45" s="822"/>
      <c r="BZ45" s="822"/>
      <c r="CA45" s="822"/>
      <c r="CB45" s="822"/>
      <c r="CC45" s="823"/>
    </row>
    <row r="46" spans="1:81" s="58" customFormat="1" ht="40.200000000000003" customHeight="1" thickBot="1" x14ac:dyDescent="0.35">
      <c r="A46" s="34"/>
      <c r="B46" s="907"/>
      <c r="C46" s="869"/>
      <c r="D46" s="873"/>
      <c r="E46" s="853"/>
      <c r="F46" s="853"/>
      <c r="G46" s="853"/>
      <c r="H46" s="853"/>
      <c r="I46" s="853"/>
      <c r="J46" s="814"/>
      <c r="K46" s="856"/>
      <c r="L46" s="1755"/>
      <c r="M46" s="1758"/>
      <c r="N46" s="838"/>
      <c r="O46" s="841"/>
      <c r="P46" s="865"/>
      <c r="Q46" s="874"/>
      <c r="R46" s="814"/>
      <c r="S46" s="232"/>
      <c r="T46" s="237"/>
      <c r="U46" s="237"/>
      <c r="V46" s="237"/>
      <c r="W46" s="232"/>
      <c r="X46" s="260"/>
      <c r="Y46" s="260"/>
      <c r="Z46" s="260"/>
      <c r="AA46" s="260"/>
      <c r="AB46" s="814"/>
      <c r="AC46" s="829"/>
      <c r="AD46" s="46">
        <f t="shared" si="24"/>
        <v>0</v>
      </c>
      <c r="AE46" s="46">
        <f t="shared" si="24"/>
        <v>0</v>
      </c>
      <c r="AF46" s="46">
        <f t="shared" si="24"/>
        <v>0</v>
      </c>
      <c r="AG46" s="46">
        <f t="shared" si="24"/>
        <v>0</v>
      </c>
      <c r="AH46" s="46">
        <f t="shared" si="24"/>
        <v>0</v>
      </c>
      <c r="AI46" s="46">
        <f t="shared" si="24"/>
        <v>0</v>
      </c>
      <c r="AJ46" s="46">
        <f t="shared" si="24"/>
        <v>0</v>
      </c>
      <c r="AK46" s="814"/>
      <c r="AL46" s="832"/>
      <c r="AM46" s="46">
        <f t="shared" si="2"/>
        <v>0</v>
      </c>
      <c r="AN46" s="49"/>
      <c r="AO46" s="49"/>
      <c r="AP46" s="49"/>
      <c r="AQ46" s="49"/>
      <c r="AR46" s="49"/>
      <c r="AS46" s="49"/>
      <c r="AT46" s="814"/>
      <c r="AU46" s="835"/>
      <c r="AV46" s="46">
        <f t="shared" si="3"/>
        <v>0</v>
      </c>
      <c r="AW46" s="49"/>
      <c r="AX46" s="49"/>
      <c r="AY46" s="49"/>
      <c r="AZ46" s="49"/>
      <c r="BA46" s="49"/>
      <c r="BB46" s="49"/>
      <c r="BC46" s="814"/>
      <c r="BD46" s="811"/>
      <c r="BE46" s="46">
        <f t="shared" si="4"/>
        <v>0</v>
      </c>
      <c r="BF46" s="49"/>
      <c r="BG46" s="49"/>
      <c r="BH46" s="49"/>
      <c r="BI46" s="49"/>
      <c r="BJ46" s="49"/>
      <c r="BK46" s="49"/>
      <c r="BL46" s="814"/>
      <c r="BM46" s="817"/>
      <c r="BN46" s="46">
        <f t="shared" si="5"/>
        <v>0</v>
      </c>
      <c r="BO46" s="49"/>
      <c r="BP46" s="49"/>
      <c r="BQ46" s="49"/>
      <c r="BR46" s="49"/>
      <c r="BS46" s="49"/>
      <c r="BT46" s="49"/>
      <c r="BU46" s="824"/>
      <c r="BV46" s="825"/>
      <c r="BW46" s="825"/>
      <c r="BX46" s="825"/>
      <c r="BY46" s="825"/>
      <c r="BZ46" s="825"/>
      <c r="CA46" s="825"/>
      <c r="CB46" s="825"/>
      <c r="CC46" s="826"/>
    </row>
    <row r="47" spans="1:81" s="58" customFormat="1" ht="40.200000000000003" customHeight="1" thickTop="1" x14ac:dyDescent="0.3">
      <c r="A47" s="34"/>
      <c r="B47" s="907"/>
      <c r="C47" s="869"/>
      <c r="D47" s="871"/>
      <c r="E47" s="851"/>
      <c r="F47" s="851"/>
      <c r="G47" s="851"/>
      <c r="H47" s="851"/>
      <c r="I47" s="851"/>
      <c r="J47" s="812">
        <v>770</v>
      </c>
      <c r="K47" s="854" t="str">
        <f>+[21]Metas!K892</f>
        <v>Estudios y Diseños de pavimentación y construcción de obras complementarias de Vías Urbanas del Departamento realizados</v>
      </c>
      <c r="L47" s="857">
        <v>1</v>
      </c>
      <c r="M47" s="860">
        <f>SUM(N47:Q47)</f>
        <v>0</v>
      </c>
      <c r="N47" s="836"/>
      <c r="O47" s="839"/>
      <c r="P47" s="863"/>
      <c r="Q47" s="866"/>
      <c r="R47" s="812">
        <f>+$J47</f>
        <v>770</v>
      </c>
      <c r="S47" s="355" t="s">
        <v>6417</v>
      </c>
      <c r="T47" s="235"/>
      <c r="U47" s="235"/>
      <c r="V47" s="235"/>
      <c r="W47" s="231"/>
      <c r="X47" s="258">
        <v>44941</v>
      </c>
      <c r="Y47" s="258">
        <v>45290</v>
      </c>
      <c r="Z47" s="258">
        <v>44952</v>
      </c>
      <c r="AA47" s="256"/>
      <c r="AB47" s="812">
        <f t="shared" ref="AB47" si="43">+$J47</f>
        <v>770</v>
      </c>
      <c r="AC47" s="827">
        <f t="shared" ref="AC47" si="44">+L47</f>
        <v>1</v>
      </c>
      <c r="AD47" s="44">
        <f t="shared" si="24"/>
        <v>70000</v>
      </c>
      <c r="AE47" s="44">
        <v>150</v>
      </c>
      <c r="AF47" s="44">
        <f t="shared" si="24"/>
        <v>0</v>
      </c>
      <c r="AG47" s="51">
        <f t="shared" si="24"/>
        <v>70000</v>
      </c>
      <c r="AH47" s="44">
        <f t="shared" si="24"/>
        <v>0</v>
      </c>
      <c r="AI47" s="44">
        <f t="shared" si="24"/>
        <v>0</v>
      </c>
      <c r="AJ47" s="44">
        <f t="shared" si="24"/>
        <v>0</v>
      </c>
      <c r="AK47" s="812">
        <f t="shared" ref="AK47" si="45">+$J47</f>
        <v>770</v>
      </c>
      <c r="AL47" s="830">
        <f>+N47</f>
        <v>0</v>
      </c>
      <c r="AM47" s="44">
        <f t="shared" si="2"/>
        <v>70000</v>
      </c>
      <c r="AN47" s="47"/>
      <c r="AO47" s="47"/>
      <c r="AP47" s="47">
        <v>70000</v>
      </c>
      <c r="AQ47" s="47"/>
      <c r="AR47" s="47"/>
      <c r="AS47" s="47"/>
      <c r="AT47" s="812">
        <f t="shared" ref="AT47" si="46">+$J47</f>
        <v>770</v>
      </c>
      <c r="AU47" s="833">
        <f>+O47</f>
        <v>0</v>
      </c>
      <c r="AV47" s="44">
        <f t="shared" si="3"/>
        <v>0</v>
      </c>
      <c r="AW47" s="47"/>
      <c r="AX47" s="47"/>
      <c r="AY47" s="47"/>
      <c r="AZ47" s="47"/>
      <c r="BA47" s="47"/>
      <c r="BB47" s="47"/>
      <c r="BC47" s="812">
        <f t="shared" ref="BC47" si="47">+$J47</f>
        <v>770</v>
      </c>
      <c r="BD47" s="809">
        <f>+P47</f>
        <v>0</v>
      </c>
      <c r="BE47" s="44">
        <f t="shared" si="4"/>
        <v>0</v>
      </c>
      <c r="BF47" s="47"/>
      <c r="BG47" s="47"/>
      <c r="BH47" s="47"/>
      <c r="BI47" s="47"/>
      <c r="BJ47" s="47"/>
      <c r="BK47" s="47"/>
      <c r="BL47" s="812">
        <f t="shared" ref="BL47" si="48">+$J47</f>
        <v>770</v>
      </c>
      <c r="BM47" s="815">
        <f>+Q47</f>
        <v>0</v>
      </c>
      <c r="BN47" s="44">
        <f t="shared" si="5"/>
        <v>0</v>
      </c>
      <c r="BO47" s="47"/>
      <c r="BP47" s="47"/>
      <c r="BQ47" s="47"/>
      <c r="BR47" s="47"/>
      <c r="BS47" s="47"/>
      <c r="BT47" s="47"/>
      <c r="BU47" s="818"/>
      <c r="BV47" s="819"/>
      <c r="BW47" s="819"/>
      <c r="BX47" s="819"/>
      <c r="BY47" s="819"/>
      <c r="BZ47" s="819"/>
      <c r="CA47" s="819"/>
      <c r="CB47" s="819"/>
      <c r="CC47" s="820"/>
    </row>
    <row r="48" spans="1:81" s="58" customFormat="1" ht="40.200000000000003" customHeight="1" x14ac:dyDescent="0.3">
      <c r="A48" s="34"/>
      <c r="B48" s="907"/>
      <c r="C48" s="869"/>
      <c r="D48" s="872"/>
      <c r="E48" s="852"/>
      <c r="F48" s="852"/>
      <c r="G48" s="852"/>
      <c r="H48" s="852"/>
      <c r="I48" s="852"/>
      <c r="J48" s="813"/>
      <c r="K48" s="855"/>
      <c r="L48" s="858"/>
      <c r="M48" s="861"/>
      <c r="N48" s="837"/>
      <c r="O48" s="840"/>
      <c r="P48" s="864"/>
      <c r="Q48" s="867"/>
      <c r="R48" s="813"/>
      <c r="S48" s="355" t="s">
        <v>6418</v>
      </c>
      <c r="T48" s="236"/>
      <c r="U48" s="236"/>
      <c r="V48" s="236"/>
      <c r="W48" s="39"/>
      <c r="X48" s="31">
        <v>44941</v>
      </c>
      <c r="Y48" s="31">
        <v>45290</v>
      </c>
      <c r="Z48" s="31">
        <v>44952</v>
      </c>
      <c r="AA48" s="31"/>
      <c r="AB48" s="813"/>
      <c r="AC48" s="828"/>
      <c r="AD48" s="51">
        <f t="shared" si="24"/>
        <v>0</v>
      </c>
      <c r="AE48" s="51">
        <f t="shared" si="24"/>
        <v>0</v>
      </c>
      <c r="AF48" s="51">
        <f t="shared" si="24"/>
        <v>0</v>
      </c>
      <c r="AG48" s="51">
        <f t="shared" si="24"/>
        <v>0</v>
      </c>
      <c r="AH48" s="51">
        <f t="shared" si="24"/>
        <v>0</v>
      </c>
      <c r="AI48" s="51">
        <f t="shared" si="24"/>
        <v>0</v>
      </c>
      <c r="AJ48" s="51">
        <f t="shared" si="24"/>
        <v>0</v>
      </c>
      <c r="AK48" s="813"/>
      <c r="AL48" s="831"/>
      <c r="AM48" s="51">
        <f t="shared" si="2"/>
        <v>0</v>
      </c>
      <c r="AN48" s="257"/>
      <c r="AO48" s="257"/>
      <c r="AP48" s="257"/>
      <c r="AQ48" s="257"/>
      <c r="AR48" s="257"/>
      <c r="AS48" s="257"/>
      <c r="AT48" s="813"/>
      <c r="AU48" s="834"/>
      <c r="AV48" s="51">
        <f t="shared" si="3"/>
        <v>0</v>
      </c>
      <c r="AW48" s="257"/>
      <c r="AX48" s="257"/>
      <c r="AY48" s="257"/>
      <c r="AZ48" s="257"/>
      <c r="BA48" s="257"/>
      <c r="BB48" s="257"/>
      <c r="BC48" s="813"/>
      <c r="BD48" s="810"/>
      <c r="BE48" s="51">
        <f t="shared" si="4"/>
        <v>0</v>
      </c>
      <c r="BF48" s="257"/>
      <c r="BG48" s="257"/>
      <c r="BH48" s="257"/>
      <c r="BI48" s="257"/>
      <c r="BJ48" s="257"/>
      <c r="BK48" s="257"/>
      <c r="BL48" s="813"/>
      <c r="BM48" s="816"/>
      <c r="BN48" s="51">
        <f t="shared" si="5"/>
        <v>0</v>
      </c>
      <c r="BO48" s="257"/>
      <c r="BP48" s="257"/>
      <c r="BQ48" s="257"/>
      <c r="BR48" s="257"/>
      <c r="BS48" s="257"/>
      <c r="BT48" s="257"/>
      <c r="BU48" s="821"/>
      <c r="BV48" s="822"/>
      <c r="BW48" s="822"/>
      <c r="BX48" s="822"/>
      <c r="BY48" s="822"/>
      <c r="BZ48" s="822"/>
      <c r="CA48" s="822"/>
      <c r="CB48" s="822"/>
      <c r="CC48" s="823"/>
    </row>
    <row r="49" spans="1:81" s="58" customFormat="1" ht="40.200000000000003" customHeight="1" x14ac:dyDescent="0.3">
      <c r="A49" s="34"/>
      <c r="B49" s="907"/>
      <c r="C49" s="869"/>
      <c r="D49" s="872"/>
      <c r="E49" s="852"/>
      <c r="F49" s="852"/>
      <c r="G49" s="852"/>
      <c r="H49" s="852"/>
      <c r="I49" s="852"/>
      <c r="J49" s="813"/>
      <c r="K49" s="855"/>
      <c r="L49" s="858"/>
      <c r="M49" s="861"/>
      <c r="N49" s="837"/>
      <c r="O49" s="840"/>
      <c r="P49" s="864"/>
      <c r="Q49" s="867"/>
      <c r="R49" s="813"/>
      <c r="S49" s="355" t="s">
        <v>6413</v>
      </c>
      <c r="T49" s="236"/>
      <c r="U49" s="236"/>
      <c r="V49" s="236"/>
      <c r="W49" s="39"/>
      <c r="X49" s="514">
        <v>44941</v>
      </c>
      <c r="Y49" s="514">
        <v>45290</v>
      </c>
      <c r="Z49" s="514">
        <v>44952</v>
      </c>
      <c r="AA49" s="31"/>
      <c r="AB49" s="813"/>
      <c r="AC49" s="828"/>
      <c r="AD49" s="51">
        <f t="shared" si="24"/>
        <v>0</v>
      </c>
      <c r="AE49" s="51">
        <f t="shared" si="24"/>
        <v>0</v>
      </c>
      <c r="AF49" s="51">
        <f t="shared" si="24"/>
        <v>0</v>
      </c>
      <c r="AG49" s="51">
        <f t="shared" si="24"/>
        <v>0</v>
      </c>
      <c r="AH49" s="51">
        <f t="shared" si="24"/>
        <v>0</v>
      </c>
      <c r="AI49" s="51">
        <f t="shared" si="24"/>
        <v>0</v>
      </c>
      <c r="AJ49" s="51">
        <f t="shared" si="24"/>
        <v>0</v>
      </c>
      <c r="AK49" s="813"/>
      <c r="AL49" s="831"/>
      <c r="AM49" s="51">
        <f t="shared" si="2"/>
        <v>0</v>
      </c>
      <c r="AN49" s="257"/>
      <c r="AO49" s="257"/>
      <c r="AP49" s="257"/>
      <c r="AQ49" s="257"/>
      <c r="AR49" s="257"/>
      <c r="AS49" s="257"/>
      <c r="AT49" s="813"/>
      <c r="AU49" s="834"/>
      <c r="AV49" s="51">
        <f t="shared" si="3"/>
        <v>0</v>
      </c>
      <c r="AW49" s="257"/>
      <c r="AX49" s="257"/>
      <c r="AY49" s="257"/>
      <c r="AZ49" s="257"/>
      <c r="BA49" s="257"/>
      <c r="BB49" s="257"/>
      <c r="BC49" s="813"/>
      <c r="BD49" s="810"/>
      <c r="BE49" s="51">
        <f t="shared" si="4"/>
        <v>0</v>
      </c>
      <c r="BF49" s="257"/>
      <c r="BG49" s="257"/>
      <c r="BH49" s="257"/>
      <c r="BI49" s="257"/>
      <c r="BJ49" s="257"/>
      <c r="BK49" s="257"/>
      <c r="BL49" s="813"/>
      <c r="BM49" s="816"/>
      <c r="BN49" s="51">
        <f t="shared" si="5"/>
        <v>0</v>
      </c>
      <c r="BO49" s="257"/>
      <c r="BP49" s="257"/>
      <c r="BQ49" s="257"/>
      <c r="BR49" s="257"/>
      <c r="BS49" s="257"/>
      <c r="BT49" s="257"/>
      <c r="BU49" s="821"/>
      <c r="BV49" s="822"/>
      <c r="BW49" s="822"/>
      <c r="BX49" s="822"/>
      <c r="BY49" s="822"/>
      <c r="BZ49" s="822"/>
      <c r="CA49" s="822"/>
      <c r="CB49" s="822"/>
      <c r="CC49" s="823"/>
    </row>
    <row r="50" spans="1:81" s="58" customFormat="1" ht="40.200000000000003" customHeight="1" thickBot="1" x14ac:dyDescent="0.35">
      <c r="A50" s="34"/>
      <c r="B50" s="908"/>
      <c r="C50" s="870"/>
      <c r="D50" s="873"/>
      <c r="E50" s="853"/>
      <c r="F50" s="853"/>
      <c r="G50" s="853"/>
      <c r="H50" s="853"/>
      <c r="I50" s="853"/>
      <c r="J50" s="814"/>
      <c r="K50" s="856"/>
      <c r="L50" s="859"/>
      <c r="M50" s="862"/>
      <c r="N50" s="838"/>
      <c r="O50" s="841"/>
      <c r="P50" s="865"/>
      <c r="Q50" s="874"/>
      <c r="R50" s="814"/>
      <c r="S50" s="356"/>
      <c r="T50" s="237"/>
      <c r="U50" s="237"/>
      <c r="V50" s="237"/>
      <c r="W50" s="232"/>
      <c r="X50" s="260"/>
      <c r="Y50" s="260"/>
      <c r="Z50" s="260"/>
      <c r="AA50" s="260"/>
      <c r="AB50" s="814"/>
      <c r="AC50" s="829"/>
      <c r="AD50" s="46">
        <f t="shared" si="24"/>
        <v>0</v>
      </c>
      <c r="AE50" s="46">
        <f t="shared" si="24"/>
        <v>0</v>
      </c>
      <c r="AF50" s="46">
        <f t="shared" si="24"/>
        <v>0</v>
      </c>
      <c r="AG50" s="46">
        <f t="shared" si="24"/>
        <v>0</v>
      </c>
      <c r="AH50" s="46">
        <f t="shared" si="24"/>
        <v>0</v>
      </c>
      <c r="AI50" s="46">
        <f t="shared" si="24"/>
        <v>0</v>
      </c>
      <c r="AJ50" s="46">
        <f t="shared" si="24"/>
        <v>0</v>
      </c>
      <c r="AK50" s="814"/>
      <c r="AL50" s="832"/>
      <c r="AM50" s="46">
        <f t="shared" si="2"/>
        <v>0</v>
      </c>
      <c r="AN50" s="49"/>
      <c r="AO50" s="49"/>
      <c r="AP50" s="49"/>
      <c r="AQ50" s="49"/>
      <c r="AR50" s="49"/>
      <c r="AS50" s="49"/>
      <c r="AT50" s="814"/>
      <c r="AU50" s="835"/>
      <c r="AV50" s="46">
        <f t="shared" si="3"/>
        <v>0</v>
      </c>
      <c r="AW50" s="49"/>
      <c r="AX50" s="49"/>
      <c r="AY50" s="49"/>
      <c r="AZ50" s="49"/>
      <c r="BA50" s="49"/>
      <c r="BB50" s="49"/>
      <c r="BC50" s="814"/>
      <c r="BD50" s="811"/>
      <c r="BE50" s="46">
        <f t="shared" si="4"/>
        <v>0</v>
      </c>
      <c r="BF50" s="49"/>
      <c r="BG50" s="49"/>
      <c r="BH50" s="49"/>
      <c r="BI50" s="49"/>
      <c r="BJ50" s="49"/>
      <c r="BK50" s="49"/>
      <c r="BL50" s="814"/>
      <c r="BM50" s="817"/>
      <c r="BN50" s="46">
        <f t="shared" si="5"/>
        <v>0</v>
      </c>
      <c r="BO50" s="49"/>
      <c r="BP50" s="49"/>
      <c r="BQ50" s="49"/>
      <c r="BR50" s="49"/>
      <c r="BS50" s="49"/>
      <c r="BT50" s="49"/>
      <c r="BU50" s="824"/>
      <c r="BV50" s="825"/>
      <c r="BW50" s="825"/>
      <c r="BX50" s="825"/>
      <c r="BY50" s="825"/>
      <c r="BZ50" s="825"/>
      <c r="CA50" s="825"/>
      <c r="CB50" s="825"/>
      <c r="CC50" s="826"/>
    </row>
    <row r="51" spans="1:81" s="58" customFormat="1" ht="40.200000000000003" customHeight="1" thickTop="1" x14ac:dyDescent="0.3">
      <c r="A51" s="34"/>
      <c r="B51" s="906" t="s">
        <v>1239</v>
      </c>
      <c r="C51" s="868" t="s">
        <v>1242</v>
      </c>
      <c r="D51" s="871"/>
      <c r="E51" s="851"/>
      <c r="F51" s="851"/>
      <c r="G51" s="851"/>
      <c r="H51" s="851"/>
      <c r="I51" s="851"/>
      <c r="J51" s="812">
        <v>771</v>
      </c>
      <c r="K51" s="854" t="str">
        <f>+[21]Metas!K894</f>
        <v>Porcentaje de avance en la gestión para Estudios, Diseños y construcción de variantes de la red vial de primer orden</v>
      </c>
      <c r="L51" s="1187">
        <v>0.3</v>
      </c>
      <c r="M51" s="1190">
        <f>SUM(N51:Q51)</f>
        <v>0.3</v>
      </c>
      <c r="N51" s="1193"/>
      <c r="O51" s="1175">
        <v>0.3</v>
      </c>
      <c r="P51" s="1178"/>
      <c r="Q51" s="1181"/>
      <c r="R51" s="812">
        <f>+$J51</f>
        <v>771</v>
      </c>
      <c r="S51" s="354" t="s">
        <v>6419</v>
      </c>
      <c r="T51" s="235"/>
      <c r="U51" s="235"/>
      <c r="V51" s="235"/>
      <c r="W51" s="231"/>
      <c r="X51" s="258">
        <v>44941</v>
      </c>
      <c r="Y51" s="258">
        <v>45290</v>
      </c>
      <c r="Z51" s="258">
        <v>44952</v>
      </c>
      <c r="AA51" s="256"/>
      <c r="AB51" s="812">
        <f t="shared" ref="AB51" si="49">+$J51</f>
        <v>771</v>
      </c>
      <c r="AC51" s="827">
        <f t="shared" ref="AC51" si="50">+L51</f>
        <v>0.3</v>
      </c>
      <c r="AD51" s="44">
        <f t="shared" si="24"/>
        <v>0</v>
      </c>
      <c r="AE51" s="44">
        <f t="shared" si="24"/>
        <v>0</v>
      </c>
      <c r="AF51" s="44">
        <f t="shared" si="24"/>
        <v>0</v>
      </c>
      <c r="AG51" s="44">
        <f t="shared" si="24"/>
        <v>0</v>
      </c>
      <c r="AH51" s="44">
        <f t="shared" si="24"/>
        <v>0</v>
      </c>
      <c r="AI51" s="44">
        <f t="shared" si="24"/>
        <v>0</v>
      </c>
      <c r="AJ51" s="44">
        <f t="shared" si="24"/>
        <v>0</v>
      </c>
      <c r="AK51" s="812">
        <f t="shared" ref="AK51" si="51">+$J51</f>
        <v>771</v>
      </c>
      <c r="AL51" s="830">
        <f>+N51</f>
        <v>0</v>
      </c>
      <c r="AM51" s="44">
        <f t="shared" si="2"/>
        <v>0</v>
      </c>
      <c r="AN51" s="47"/>
      <c r="AO51" s="47"/>
      <c r="AP51" s="47"/>
      <c r="AQ51" s="47"/>
      <c r="AR51" s="47"/>
      <c r="AS51" s="47"/>
      <c r="AT51" s="812">
        <f t="shared" ref="AT51" si="52">+$J51</f>
        <v>771</v>
      </c>
      <c r="AU51" s="833">
        <f>+O51</f>
        <v>0.3</v>
      </c>
      <c r="AV51" s="44">
        <f t="shared" si="3"/>
        <v>0</v>
      </c>
      <c r="AW51" s="47"/>
      <c r="AX51" s="47"/>
      <c r="AY51" s="47"/>
      <c r="AZ51" s="47"/>
      <c r="BA51" s="47"/>
      <c r="BB51" s="47"/>
      <c r="BC51" s="812">
        <f t="shared" ref="BC51" si="53">+$J51</f>
        <v>771</v>
      </c>
      <c r="BD51" s="809">
        <f>+P51</f>
        <v>0</v>
      </c>
      <c r="BE51" s="44">
        <f t="shared" si="4"/>
        <v>0</v>
      </c>
      <c r="BF51" s="47"/>
      <c r="BG51" s="47"/>
      <c r="BH51" s="47"/>
      <c r="BI51" s="47"/>
      <c r="BJ51" s="47"/>
      <c r="BK51" s="47"/>
      <c r="BL51" s="812">
        <f t="shared" ref="BL51" si="54">+$J51</f>
        <v>771</v>
      </c>
      <c r="BM51" s="815">
        <f>+Q51</f>
        <v>0</v>
      </c>
      <c r="BN51" s="44">
        <f t="shared" si="5"/>
        <v>0</v>
      </c>
      <c r="BO51" s="47"/>
      <c r="BP51" s="47"/>
      <c r="BQ51" s="47"/>
      <c r="BR51" s="47"/>
      <c r="BS51" s="47"/>
      <c r="BT51" s="47"/>
      <c r="BU51" s="818"/>
      <c r="BV51" s="819"/>
      <c r="BW51" s="819"/>
      <c r="BX51" s="819"/>
      <c r="BY51" s="819"/>
      <c r="BZ51" s="819"/>
      <c r="CA51" s="819"/>
      <c r="CB51" s="819"/>
      <c r="CC51" s="820"/>
    </row>
    <row r="52" spans="1:81" s="58" customFormat="1" ht="40.200000000000003" customHeight="1" x14ac:dyDescent="0.3">
      <c r="A52" s="34"/>
      <c r="B52" s="907"/>
      <c r="C52" s="869"/>
      <c r="D52" s="872"/>
      <c r="E52" s="852"/>
      <c r="F52" s="852"/>
      <c r="G52" s="852"/>
      <c r="H52" s="852"/>
      <c r="I52" s="852"/>
      <c r="J52" s="813"/>
      <c r="K52" s="855"/>
      <c r="L52" s="1188"/>
      <c r="M52" s="1191"/>
      <c r="N52" s="1194"/>
      <c r="O52" s="1176"/>
      <c r="P52" s="1179"/>
      <c r="Q52" s="1182"/>
      <c r="R52" s="813"/>
      <c r="S52" s="355"/>
      <c r="T52" s="236"/>
      <c r="U52" s="236"/>
      <c r="V52" s="236"/>
      <c r="W52" s="39"/>
      <c r="X52" s="31"/>
      <c r="Y52" s="31"/>
      <c r="Z52" s="31"/>
      <c r="AA52" s="31"/>
      <c r="AB52" s="813"/>
      <c r="AC52" s="828"/>
      <c r="AD52" s="51">
        <f t="shared" si="24"/>
        <v>0</v>
      </c>
      <c r="AE52" s="51">
        <f t="shared" si="24"/>
        <v>0</v>
      </c>
      <c r="AF52" s="51">
        <f t="shared" si="24"/>
        <v>0</v>
      </c>
      <c r="AG52" s="51">
        <f t="shared" si="24"/>
        <v>0</v>
      </c>
      <c r="AH52" s="51">
        <f t="shared" si="24"/>
        <v>0</v>
      </c>
      <c r="AI52" s="51">
        <f t="shared" si="24"/>
        <v>0</v>
      </c>
      <c r="AJ52" s="51">
        <f t="shared" si="24"/>
        <v>0</v>
      </c>
      <c r="AK52" s="813"/>
      <c r="AL52" s="831"/>
      <c r="AM52" s="51">
        <f t="shared" si="2"/>
        <v>0</v>
      </c>
      <c r="AN52" s="257"/>
      <c r="AO52" s="257"/>
      <c r="AP52" s="257"/>
      <c r="AQ52" s="257"/>
      <c r="AR52" s="257"/>
      <c r="AS52" s="257"/>
      <c r="AT52" s="813"/>
      <c r="AU52" s="834"/>
      <c r="AV52" s="51">
        <f t="shared" si="3"/>
        <v>0</v>
      </c>
      <c r="AW52" s="257"/>
      <c r="AX52" s="257"/>
      <c r="AY52" s="257"/>
      <c r="AZ52" s="257"/>
      <c r="BA52" s="257"/>
      <c r="BB52" s="257"/>
      <c r="BC52" s="813"/>
      <c r="BD52" s="810"/>
      <c r="BE52" s="51">
        <f t="shared" si="4"/>
        <v>0</v>
      </c>
      <c r="BF52" s="257"/>
      <c r="BG52" s="257"/>
      <c r="BH52" s="257"/>
      <c r="BI52" s="257"/>
      <c r="BJ52" s="257"/>
      <c r="BK52" s="257"/>
      <c r="BL52" s="813"/>
      <c r="BM52" s="816"/>
      <c r="BN52" s="51">
        <f t="shared" si="5"/>
        <v>0</v>
      </c>
      <c r="BO52" s="257"/>
      <c r="BP52" s="257"/>
      <c r="BQ52" s="257"/>
      <c r="BR52" s="257"/>
      <c r="BS52" s="257"/>
      <c r="BT52" s="257"/>
      <c r="BU52" s="821"/>
      <c r="BV52" s="822"/>
      <c r="BW52" s="822"/>
      <c r="BX52" s="822"/>
      <c r="BY52" s="822"/>
      <c r="BZ52" s="822"/>
      <c r="CA52" s="822"/>
      <c r="CB52" s="822"/>
      <c r="CC52" s="823"/>
    </row>
    <row r="53" spans="1:81" s="58" customFormat="1" ht="40.200000000000003" customHeight="1" x14ac:dyDescent="0.3">
      <c r="A53" s="34"/>
      <c r="B53" s="907"/>
      <c r="C53" s="869"/>
      <c r="D53" s="872"/>
      <c r="E53" s="852"/>
      <c r="F53" s="852"/>
      <c r="G53" s="852"/>
      <c r="H53" s="852"/>
      <c r="I53" s="852"/>
      <c r="J53" s="813"/>
      <c r="K53" s="855"/>
      <c r="L53" s="1188"/>
      <c r="M53" s="1191"/>
      <c r="N53" s="1194"/>
      <c r="O53" s="1176"/>
      <c r="P53" s="1179"/>
      <c r="Q53" s="1182"/>
      <c r="R53" s="813"/>
      <c r="S53" s="355"/>
      <c r="T53" s="236"/>
      <c r="U53" s="236"/>
      <c r="V53" s="236"/>
      <c r="W53" s="39"/>
      <c r="X53" s="31"/>
      <c r="Y53" s="31"/>
      <c r="Z53" s="31"/>
      <c r="AA53" s="31"/>
      <c r="AB53" s="813"/>
      <c r="AC53" s="828"/>
      <c r="AD53" s="51">
        <f t="shared" si="24"/>
        <v>0</v>
      </c>
      <c r="AE53" s="51">
        <f t="shared" si="24"/>
        <v>0</v>
      </c>
      <c r="AF53" s="51">
        <f t="shared" si="24"/>
        <v>0</v>
      </c>
      <c r="AG53" s="51">
        <f t="shared" si="24"/>
        <v>0</v>
      </c>
      <c r="AH53" s="51">
        <f t="shared" si="24"/>
        <v>0</v>
      </c>
      <c r="AI53" s="51">
        <f t="shared" si="24"/>
        <v>0</v>
      </c>
      <c r="AJ53" s="51">
        <f t="shared" si="24"/>
        <v>0</v>
      </c>
      <c r="AK53" s="813"/>
      <c r="AL53" s="831"/>
      <c r="AM53" s="51">
        <f t="shared" si="2"/>
        <v>0</v>
      </c>
      <c r="AN53" s="257"/>
      <c r="AO53" s="257"/>
      <c r="AP53" s="257"/>
      <c r="AQ53" s="257"/>
      <c r="AR53" s="257"/>
      <c r="AS53" s="257"/>
      <c r="AT53" s="813"/>
      <c r="AU53" s="834"/>
      <c r="AV53" s="51">
        <f t="shared" si="3"/>
        <v>0</v>
      </c>
      <c r="AW53" s="257"/>
      <c r="AX53" s="257"/>
      <c r="AY53" s="257"/>
      <c r="AZ53" s="257"/>
      <c r="BA53" s="257"/>
      <c r="BB53" s="257"/>
      <c r="BC53" s="813"/>
      <c r="BD53" s="810"/>
      <c r="BE53" s="51">
        <f t="shared" si="4"/>
        <v>0</v>
      </c>
      <c r="BF53" s="257"/>
      <c r="BG53" s="257"/>
      <c r="BH53" s="257"/>
      <c r="BI53" s="257"/>
      <c r="BJ53" s="257"/>
      <c r="BK53" s="257"/>
      <c r="BL53" s="813"/>
      <c r="BM53" s="816"/>
      <c r="BN53" s="51">
        <f t="shared" si="5"/>
        <v>0</v>
      </c>
      <c r="BO53" s="257"/>
      <c r="BP53" s="257"/>
      <c r="BQ53" s="257"/>
      <c r="BR53" s="257"/>
      <c r="BS53" s="257"/>
      <c r="BT53" s="257"/>
      <c r="BU53" s="821"/>
      <c r="BV53" s="822"/>
      <c r="BW53" s="822"/>
      <c r="BX53" s="822"/>
      <c r="BY53" s="822"/>
      <c r="BZ53" s="822"/>
      <c r="CA53" s="822"/>
      <c r="CB53" s="822"/>
      <c r="CC53" s="823"/>
    </row>
    <row r="54" spans="1:81" s="58" customFormat="1" ht="40.200000000000003" customHeight="1" thickBot="1" x14ac:dyDescent="0.35">
      <c r="A54" s="34"/>
      <c r="B54" s="907"/>
      <c r="C54" s="869"/>
      <c r="D54" s="873"/>
      <c r="E54" s="853"/>
      <c r="F54" s="853"/>
      <c r="G54" s="853"/>
      <c r="H54" s="853"/>
      <c r="I54" s="853"/>
      <c r="J54" s="814"/>
      <c r="K54" s="856"/>
      <c r="L54" s="1189"/>
      <c r="M54" s="1192"/>
      <c r="N54" s="1195"/>
      <c r="O54" s="1177"/>
      <c r="P54" s="1180"/>
      <c r="Q54" s="1183"/>
      <c r="R54" s="814"/>
      <c r="S54" s="356"/>
      <c r="T54" s="237"/>
      <c r="U54" s="237"/>
      <c r="V54" s="237"/>
      <c r="W54" s="232"/>
      <c r="X54" s="260"/>
      <c r="Y54" s="260"/>
      <c r="Z54" s="260"/>
      <c r="AA54" s="260"/>
      <c r="AB54" s="814"/>
      <c r="AC54" s="829"/>
      <c r="AD54" s="46">
        <f t="shared" si="24"/>
        <v>0</v>
      </c>
      <c r="AE54" s="46">
        <f t="shared" si="24"/>
        <v>0</v>
      </c>
      <c r="AF54" s="46">
        <f t="shared" si="24"/>
        <v>0</v>
      </c>
      <c r="AG54" s="46">
        <f t="shared" si="24"/>
        <v>0</v>
      </c>
      <c r="AH54" s="46">
        <f t="shared" si="24"/>
        <v>0</v>
      </c>
      <c r="AI54" s="46">
        <f t="shared" si="24"/>
        <v>0</v>
      </c>
      <c r="AJ54" s="46">
        <f t="shared" si="24"/>
        <v>0</v>
      </c>
      <c r="AK54" s="814"/>
      <c r="AL54" s="832"/>
      <c r="AM54" s="46">
        <f t="shared" si="2"/>
        <v>0</v>
      </c>
      <c r="AN54" s="49"/>
      <c r="AO54" s="49"/>
      <c r="AP54" s="49"/>
      <c r="AQ54" s="49"/>
      <c r="AR54" s="49"/>
      <c r="AS54" s="49"/>
      <c r="AT54" s="814"/>
      <c r="AU54" s="835"/>
      <c r="AV54" s="46">
        <f t="shared" si="3"/>
        <v>0</v>
      </c>
      <c r="AW54" s="49"/>
      <c r="AX54" s="49"/>
      <c r="AY54" s="49"/>
      <c r="AZ54" s="49"/>
      <c r="BA54" s="49"/>
      <c r="BB54" s="49"/>
      <c r="BC54" s="814"/>
      <c r="BD54" s="811"/>
      <c r="BE54" s="46">
        <f t="shared" si="4"/>
        <v>0</v>
      </c>
      <c r="BF54" s="49"/>
      <c r="BG54" s="49"/>
      <c r="BH54" s="49"/>
      <c r="BI54" s="49"/>
      <c r="BJ54" s="49"/>
      <c r="BK54" s="49"/>
      <c r="BL54" s="814"/>
      <c r="BM54" s="817"/>
      <c r="BN54" s="46">
        <f t="shared" si="5"/>
        <v>0</v>
      </c>
      <c r="BO54" s="49"/>
      <c r="BP54" s="49"/>
      <c r="BQ54" s="49"/>
      <c r="BR54" s="49"/>
      <c r="BS54" s="49"/>
      <c r="BT54" s="49"/>
      <c r="BU54" s="824"/>
      <c r="BV54" s="825"/>
      <c r="BW54" s="825"/>
      <c r="BX54" s="825"/>
      <c r="BY54" s="825"/>
      <c r="BZ54" s="825"/>
      <c r="CA54" s="825"/>
      <c r="CB54" s="825"/>
      <c r="CC54" s="826"/>
    </row>
    <row r="55" spans="1:81" s="58" customFormat="1" ht="40.200000000000003" customHeight="1" thickTop="1" x14ac:dyDescent="0.3">
      <c r="A55" s="34"/>
      <c r="B55" s="907"/>
      <c r="C55" s="869"/>
      <c r="D55" s="871"/>
      <c r="E55" s="851"/>
      <c r="F55" s="851"/>
      <c r="G55" s="851"/>
      <c r="H55" s="851"/>
      <c r="I55" s="851"/>
      <c r="J55" s="812">
        <v>772</v>
      </c>
      <c r="K55" s="854" t="str">
        <f>+[21]Metas!K895</f>
        <v>Porcentaje de avance de gestión para el mantenimiento y mejoramiento de la red vial a cargo de la nación</v>
      </c>
      <c r="L55" s="1187">
        <v>0.3</v>
      </c>
      <c r="M55" s="1190">
        <f>SUM(N55:Q55)</f>
        <v>0.3</v>
      </c>
      <c r="N55" s="1193"/>
      <c r="O55" s="1175">
        <v>0.3</v>
      </c>
      <c r="P55" s="1178"/>
      <c r="Q55" s="1181"/>
      <c r="R55" s="812">
        <f>+$J55</f>
        <v>772</v>
      </c>
      <c r="S55" s="354" t="s">
        <v>6419</v>
      </c>
      <c r="T55" s="235"/>
      <c r="U55" s="235"/>
      <c r="V55" s="235"/>
      <c r="W55" s="231"/>
      <c r="X55" s="256"/>
      <c r="Y55" s="256"/>
      <c r="Z55" s="256"/>
      <c r="AA55" s="256"/>
      <c r="AB55" s="812">
        <f t="shared" ref="AB55" si="55">+$J55</f>
        <v>772</v>
      </c>
      <c r="AC55" s="827">
        <f t="shared" ref="AC55" si="56">+L55</f>
        <v>0.3</v>
      </c>
      <c r="AD55" s="44">
        <f t="shared" si="24"/>
        <v>0</v>
      </c>
      <c r="AE55" s="44">
        <f t="shared" si="24"/>
        <v>0</v>
      </c>
      <c r="AF55" s="44">
        <f t="shared" si="24"/>
        <v>0</v>
      </c>
      <c r="AG55" s="44">
        <f t="shared" si="24"/>
        <v>0</v>
      </c>
      <c r="AH55" s="44">
        <f t="shared" si="24"/>
        <v>0</v>
      </c>
      <c r="AI55" s="44">
        <f t="shared" si="24"/>
        <v>0</v>
      </c>
      <c r="AJ55" s="44">
        <f t="shared" si="24"/>
        <v>0</v>
      </c>
      <c r="AK55" s="812">
        <f t="shared" ref="AK55" si="57">+$J55</f>
        <v>772</v>
      </c>
      <c r="AL55" s="830">
        <f>+N55</f>
        <v>0</v>
      </c>
      <c r="AM55" s="44">
        <f t="shared" si="2"/>
        <v>0</v>
      </c>
      <c r="AN55" s="47"/>
      <c r="AO55" s="47"/>
      <c r="AP55" s="47"/>
      <c r="AQ55" s="47"/>
      <c r="AR55" s="47"/>
      <c r="AS55" s="47"/>
      <c r="AT55" s="812">
        <f t="shared" ref="AT55" si="58">+$J55</f>
        <v>772</v>
      </c>
      <c r="AU55" s="833">
        <f>+O55</f>
        <v>0.3</v>
      </c>
      <c r="AV55" s="44">
        <f t="shared" si="3"/>
        <v>0</v>
      </c>
      <c r="AW55" s="47"/>
      <c r="AX55" s="47"/>
      <c r="AY55" s="47"/>
      <c r="AZ55" s="47"/>
      <c r="BA55" s="47"/>
      <c r="BB55" s="47"/>
      <c r="BC55" s="812">
        <f t="shared" ref="BC55" si="59">+$J55</f>
        <v>772</v>
      </c>
      <c r="BD55" s="809">
        <f>+P55</f>
        <v>0</v>
      </c>
      <c r="BE55" s="44">
        <f t="shared" si="4"/>
        <v>0</v>
      </c>
      <c r="BF55" s="47"/>
      <c r="BG55" s="47"/>
      <c r="BH55" s="47"/>
      <c r="BI55" s="47"/>
      <c r="BJ55" s="47"/>
      <c r="BK55" s="47"/>
      <c r="BL55" s="812">
        <f t="shared" ref="BL55" si="60">+$J55</f>
        <v>772</v>
      </c>
      <c r="BM55" s="815">
        <f>+Q55</f>
        <v>0</v>
      </c>
      <c r="BN55" s="44">
        <f t="shared" si="5"/>
        <v>0</v>
      </c>
      <c r="BO55" s="47"/>
      <c r="BP55" s="47"/>
      <c r="BQ55" s="47"/>
      <c r="BR55" s="47"/>
      <c r="BS55" s="47"/>
      <c r="BT55" s="47"/>
      <c r="BU55" s="818"/>
      <c r="BV55" s="819"/>
      <c r="BW55" s="819"/>
      <c r="BX55" s="819"/>
      <c r="BY55" s="819"/>
      <c r="BZ55" s="819"/>
      <c r="CA55" s="819"/>
      <c r="CB55" s="819"/>
      <c r="CC55" s="820"/>
    </row>
    <row r="56" spans="1:81" s="58" customFormat="1" ht="40.200000000000003" customHeight="1" x14ac:dyDescent="0.3">
      <c r="A56" s="34"/>
      <c r="B56" s="907"/>
      <c r="C56" s="869"/>
      <c r="D56" s="872"/>
      <c r="E56" s="852"/>
      <c r="F56" s="852"/>
      <c r="G56" s="852"/>
      <c r="H56" s="852"/>
      <c r="I56" s="852"/>
      <c r="J56" s="813"/>
      <c r="K56" s="855"/>
      <c r="L56" s="1188"/>
      <c r="M56" s="1191"/>
      <c r="N56" s="1194"/>
      <c r="O56" s="1176"/>
      <c r="P56" s="1179"/>
      <c r="Q56" s="1182"/>
      <c r="R56" s="813"/>
      <c r="S56" s="355"/>
      <c r="T56" s="236"/>
      <c r="U56" s="236"/>
      <c r="V56" s="236"/>
      <c r="W56" s="39"/>
      <c r="X56" s="31"/>
      <c r="Y56" s="31"/>
      <c r="Z56" s="31"/>
      <c r="AA56" s="31"/>
      <c r="AB56" s="813"/>
      <c r="AC56" s="828"/>
      <c r="AD56" s="51">
        <f t="shared" si="24"/>
        <v>0</v>
      </c>
      <c r="AE56" s="51">
        <f t="shared" si="24"/>
        <v>0</v>
      </c>
      <c r="AF56" s="51">
        <f t="shared" si="24"/>
        <v>0</v>
      </c>
      <c r="AG56" s="51">
        <f t="shared" si="24"/>
        <v>0</v>
      </c>
      <c r="AH56" s="51">
        <f t="shared" si="24"/>
        <v>0</v>
      </c>
      <c r="AI56" s="51">
        <f t="shared" si="24"/>
        <v>0</v>
      </c>
      <c r="AJ56" s="51">
        <f t="shared" si="24"/>
        <v>0</v>
      </c>
      <c r="AK56" s="813"/>
      <c r="AL56" s="831"/>
      <c r="AM56" s="51">
        <f t="shared" si="2"/>
        <v>0</v>
      </c>
      <c r="AN56" s="257"/>
      <c r="AO56" s="257"/>
      <c r="AP56" s="257"/>
      <c r="AQ56" s="257"/>
      <c r="AR56" s="257"/>
      <c r="AS56" s="257"/>
      <c r="AT56" s="813"/>
      <c r="AU56" s="834"/>
      <c r="AV56" s="51">
        <f t="shared" si="3"/>
        <v>0</v>
      </c>
      <c r="AW56" s="257"/>
      <c r="AX56" s="257"/>
      <c r="AY56" s="257"/>
      <c r="AZ56" s="257"/>
      <c r="BA56" s="257"/>
      <c r="BB56" s="257"/>
      <c r="BC56" s="813"/>
      <c r="BD56" s="810"/>
      <c r="BE56" s="51">
        <f t="shared" si="4"/>
        <v>0</v>
      </c>
      <c r="BF56" s="257"/>
      <c r="BG56" s="257"/>
      <c r="BH56" s="257"/>
      <c r="BI56" s="257"/>
      <c r="BJ56" s="257"/>
      <c r="BK56" s="257"/>
      <c r="BL56" s="813"/>
      <c r="BM56" s="816"/>
      <c r="BN56" s="51">
        <f t="shared" si="5"/>
        <v>0</v>
      </c>
      <c r="BO56" s="257"/>
      <c r="BP56" s="257"/>
      <c r="BQ56" s="257"/>
      <c r="BR56" s="257"/>
      <c r="BS56" s="257"/>
      <c r="BT56" s="257"/>
      <c r="BU56" s="821"/>
      <c r="BV56" s="822"/>
      <c r="BW56" s="822"/>
      <c r="BX56" s="822"/>
      <c r="BY56" s="822"/>
      <c r="BZ56" s="822"/>
      <c r="CA56" s="822"/>
      <c r="CB56" s="822"/>
      <c r="CC56" s="823"/>
    </row>
    <row r="57" spans="1:81" s="58" customFormat="1" ht="40.200000000000003" customHeight="1" x14ac:dyDescent="0.3">
      <c r="A57" s="34"/>
      <c r="B57" s="907"/>
      <c r="C57" s="869"/>
      <c r="D57" s="872"/>
      <c r="E57" s="852"/>
      <c r="F57" s="852"/>
      <c r="G57" s="852"/>
      <c r="H57" s="852"/>
      <c r="I57" s="852"/>
      <c r="J57" s="813"/>
      <c r="K57" s="855"/>
      <c r="L57" s="1188"/>
      <c r="M57" s="1191"/>
      <c r="N57" s="1194"/>
      <c r="O57" s="1176"/>
      <c r="P57" s="1179"/>
      <c r="Q57" s="1182"/>
      <c r="R57" s="813"/>
      <c r="S57" s="355"/>
      <c r="T57" s="236"/>
      <c r="U57" s="236"/>
      <c r="V57" s="236"/>
      <c r="W57" s="39"/>
      <c r="X57" s="31"/>
      <c r="Y57" s="31"/>
      <c r="Z57" s="31"/>
      <c r="AA57" s="31"/>
      <c r="AB57" s="813"/>
      <c r="AC57" s="828"/>
      <c r="AD57" s="51">
        <f t="shared" si="24"/>
        <v>0</v>
      </c>
      <c r="AE57" s="51">
        <f t="shared" si="24"/>
        <v>0</v>
      </c>
      <c r="AF57" s="51">
        <f t="shared" si="24"/>
        <v>0</v>
      </c>
      <c r="AG57" s="51">
        <f t="shared" si="24"/>
        <v>0</v>
      </c>
      <c r="AH57" s="51">
        <f t="shared" si="24"/>
        <v>0</v>
      </c>
      <c r="AI57" s="51">
        <f t="shared" si="24"/>
        <v>0</v>
      </c>
      <c r="AJ57" s="51">
        <f t="shared" si="24"/>
        <v>0</v>
      </c>
      <c r="AK57" s="813"/>
      <c r="AL57" s="831"/>
      <c r="AM57" s="51">
        <f t="shared" si="2"/>
        <v>0</v>
      </c>
      <c r="AN57" s="257"/>
      <c r="AO57" s="257"/>
      <c r="AP57" s="257"/>
      <c r="AQ57" s="257"/>
      <c r="AR57" s="257"/>
      <c r="AS57" s="257"/>
      <c r="AT57" s="813"/>
      <c r="AU57" s="834"/>
      <c r="AV57" s="51">
        <f t="shared" si="3"/>
        <v>0</v>
      </c>
      <c r="AW57" s="257"/>
      <c r="AX57" s="257"/>
      <c r="AY57" s="257"/>
      <c r="AZ57" s="257"/>
      <c r="BA57" s="257"/>
      <c r="BB57" s="257"/>
      <c r="BC57" s="813"/>
      <c r="BD57" s="810"/>
      <c r="BE57" s="51">
        <f t="shared" si="4"/>
        <v>0</v>
      </c>
      <c r="BF57" s="257"/>
      <c r="BG57" s="257"/>
      <c r="BH57" s="257"/>
      <c r="BI57" s="257"/>
      <c r="BJ57" s="257"/>
      <c r="BK57" s="257"/>
      <c r="BL57" s="813"/>
      <c r="BM57" s="816"/>
      <c r="BN57" s="51">
        <f t="shared" si="5"/>
        <v>0</v>
      </c>
      <c r="BO57" s="257"/>
      <c r="BP57" s="257"/>
      <c r="BQ57" s="257"/>
      <c r="BR57" s="257"/>
      <c r="BS57" s="257"/>
      <c r="BT57" s="257"/>
      <c r="BU57" s="821"/>
      <c r="BV57" s="822"/>
      <c r="BW57" s="822"/>
      <c r="BX57" s="822"/>
      <c r="BY57" s="822"/>
      <c r="BZ57" s="822"/>
      <c r="CA57" s="822"/>
      <c r="CB57" s="822"/>
      <c r="CC57" s="823"/>
    </row>
    <row r="58" spans="1:81" s="58" customFormat="1" ht="40.200000000000003" customHeight="1" thickBot="1" x14ac:dyDescent="0.35">
      <c r="A58" s="34"/>
      <c r="B58" s="907"/>
      <c r="C58" s="870"/>
      <c r="D58" s="873"/>
      <c r="E58" s="853"/>
      <c r="F58" s="853"/>
      <c r="G58" s="853"/>
      <c r="H58" s="853"/>
      <c r="I58" s="853"/>
      <c r="J58" s="814"/>
      <c r="K58" s="856"/>
      <c r="L58" s="1189"/>
      <c r="M58" s="1192"/>
      <c r="N58" s="1195"/>
      <c r="O58" s="1177"/>
      <c r="P58" s="1180"/>
      <c r="Q58" s="1183"/>
      <c r="R58" s="814"/>
      <c r="S58" s="356"/>
      <c r="T58" s="237"/>
      <c r="U58" s="237"/>
      <c r="V58" s="237"/>
      <c r="W58" s="232"/>
      <c r="X58" s="260"/>
      <c r="Y58" s="260"/>
      <c r="Z58" s="260"/>
      <c r="AA58" s="260"/>
      <c r="AB58" s="814"/>
      <c r="AC58" s="829"/>
      <c r="AD58" s="46">
        <f t="shared" si="24"/>
        <v>0</v>
      </c>
      <c r="AE58" s="46">
        <f t="shared" si="24"/>
        <v>0</v>
      </c>
      <c r="AF58" s="46">
        <f t="shared" si="24"/>
        <v>0</v>
      </c>
      <c r="AG58" s="46">
        <f t="shared" si="24"/>
        <v>0</v>
      </c>
      <c r="AH58" s="46">
        <f t="shared" si="24"/>
        <v>0</v>
      </c>
      <c r="AI58" s="46">
        <f t="shared" si="24"/>
        <v>0</v>
      </c>
      <c r="AJ58" s="46">
        <f t="shared" si="24"/>
        <v>0</v>
      </c>
      <c r="AK58" s="814"/>
      <c r="AL58" s="832"/>
      <c r="AM58" s="46">
        <f t="shared" si="2"/>
        <v>0</v>
      </c>
      <c r="AN58" s="49"/>
      <c r="AO58" s="49"/>
      <c r="AP58" s="49"/>
      <c r="AQ58" s="49"/>
      <c r="AR58" s="49"/>
      <c r="AS58" s="49"/>
      <c r="AT58" s="814"/>
      <c r="AU58" s="835"/>
      <c r="AV58" s="46">
        <f t="shared" si="3"/>
        <v>0</v>
      </c>
      <c r="AW58" s="49"/>
      <c r="AX58" s="49"/>
      <c r="AY58" s="49"/>
      <c r="AZ58" s="49"/>
      <c r="BA58" s="49"/>
      <c r="BB58" s="49"/>
      <c r="BC58" s="814"/>
      <c r="BD58" s="811"/>
      <c r="BE58" s="46">
        <f t="shared" si="4"/>
        <v>0</v>
      </c>
      <c r="BF58" s="49"/>
      <c r="BG58" s="49"/>
      <c r="BH58" s="49"/>
      <c r="BI58" s="49"/>
      <c r="BJ58" s="49"/>
      <c r="BK58" s="49"/>
      <c r="BL58" s="814"/>
      <c r="BM58" s="817"/>
      <c r="BN58" s="46">
        <f t="shared" si="5"/>
        <v>0</v>
      </c>
      <c r="BO58" s="49"/>
      <c r="BP58" s="49"/>
      <c r="BQ58" s="49"/>
      <c r="BR58" s="49"/>
      <c r="BS58" s="49"/>
      <c r="BT58" s="49"/>
      <c r="BU58" s="824"/>
      <c r="BV58" s="825"/>
      <c r="BW58" s="825"/>
      <c r="BX58" s="825"/>
      <c r="BY58" s="825"/>
      <c r="BZ58" s="825"/>
      <c r="CA58" s="825"/>
      <c r="CB58" s="825"/>
      <c r="CC58" s="826"/>
    </row>
    <row r="59" spans="1:81" s="58" customFormat="1" ht="40.200000000000003" customHeight="1" thickTop="1" x14ac:dyDescent="0.3">
      <c r="A59" s="34"/>
      <c r="B59" s="907"/>
      <c r="C59" s="868" t="s">
        <v>1246</v>
      </c>
      <c r="D59" s="871"/>
      <c r="E59" s="851"/>
      <c r="F59" s="851"/>
      <c r="G59" s="851"/>
      <c r="H59" s="851"/>
      <c r="I59" s="851"/>
      <c r="J59" s="812">
        <v>773</v>
      </c>
      <c r="K59" s="854" t="str">
        <f>+[21]Metas!K896</f>
        <v>Porcentaje de avance en gestión para la construcción de puentes vehiculares y peatonales</v>
      </c>
      <c r="L59" s="1187">
        <v>0.2</v>
      </c>
      <c r="M59" s="1190">
        <f t="shared" ref="M59:M67" si="61">SUM(N59:Q59)</f>
        <v>0.2</v>
      </c>
      <c r="N59" s="1193"/>
      <c r="O59" s="1175">
        <v>0.2</v>
      </c>
      <c r="P59" s="1178"/>
      <c r="Q59" s="1181"/>
      <c r="R59" s="812">
        <f>+$J59</f>
        <v>773</v>
      </c>
      <c r="S59" s="354" t="s">
        <v>6420</v>
      </c>
      <c r="T59" s="235"/>
      <c r="U59" s="235"/>
      <c r="V59" s="235"/>
      <c r="W59" s="231"/>
      <c r="X59" s="258">
        <v>44941</v>
      </c>
      <c r="Y59" s="258">
        <v>45290</v>
      </c>
      <c r="Z59" s="258">
        <v>44952</v>
      </c>
      <c r="AA59" s="256"/>
      <c r="AB59" s="812">
        <f t="shared" ref="AB59" si="62">+$J59</f>
        <v>773</v>
      </c>
      <c r="AC59" s="827">
        <f t="shared" ref="AC59" si="63">+L59</f>
        <v>0.2</v>
      </c>
      <c r="AD59" s="44">
        <f t="shared" si="24"/>
        <v>0</v>
      </c>
      <c r="AE59" s="44">
        <f t="shared" si="24"/>
        <v>0</v>
      </c>
      <c r="AF59" s="44">
        <f t="shared" si="24"/>
        <v>0</v>
      </c>
      <c r="AG59" s="44">
        <f t="shared" si="24"/>
        <v>0</v>
      </c>
      <c r="AH59" s="44">
        <f t="shared" si="24"/>
        <v>0</v>
      </c>
      <c r="AI59" s="44">
        <f t="shared" si="24"/>
        <v>0</v>
      </c>
      <c r="AJ59" s="44">
        <f t="shared" si="24"/>
        <v>0</v>
      </c>
      <c r="AK59" s="812">
        <f t="shared" ref="AK59" si="64">+$J59</f>
        <v>773</v>
      </c>
      <c r="AL59" s="830">
        <f t="shared" ref="AL59:AL67" si="65">+N59</f>
        <v>0</v>
      </c>
      <c r="AM59" s="44">
        <f t="shared" si="2"/>
        <v>0</v>
      </c>
      <c r="AN59" s="47"/>
      <c r="AO59" s="47"/>
      <c r="AP59" s="47"/>
      <c r="AQ59" s="47"/>
      <c r="AR59" s="47"/>
      <c r="AS59" s="47"/>
      <c r="AT59" s="812">
        <f t="shared" ref="AT59" si="66">+$J59</f>
        <v>773</v>
      </c>
      <c r="AU59" s="833">
        <f t="shared" ref="AU59:AU67" si="67">+O59</f>
        <v>0.2</v>
      </c>
      <c r="AV59" s="44">
        <f t="shared" si="3"/>
        <v>0</v>
      </c>
      <c r="AW59" s="47"/>
      <c r="AX59" s="47"/>
      <c r="AY59" s="47"/>
      <c r="AZ59" s="47"/>
      <c r="BA59" s="47"/>
      <c r="BB59" s="47"/>
      <c r="BC59" s="812">
        <f t="shared" ref="BC59" si="68">+$J59</f>
        <v>773</v>
      </c>
      <c r="BD59" s="809">
        <f t="shared" ref="BD59:BD67" si="69">+P59</f>
        <v>0</v>
      </c>
      <c r="BE59" s="44">
        <f t="shared" si="4"/>
        <v>0</v>
      </c>
      <c r="BF59" s="47"/>
      <c r="BG59" s="47"/>
      <c r="BH59" s="47"/>
      <c r="BI59" s="47"/>
      <c r="BJ59" s="47"/>
      <c r="BK59" s="47"/>
      <c r="BL59" s="812">
        <f t="shared" ref="BL59" si="70">+$J59</f>
        <v>773</v>
      </c>
      <c r="BM59" s="815">
        <f t="shared" ref="BM59:BM67" si="71">+Q59</f>
        <v>0</v>
      </c>
      <c r="BN59" s="44">
        <f t="shared" si="5"/>
        <v>0</v>
      </c>
      <c r="BO59" s="47"/>
      <c r="BP59" s="47"/>
      <c r="BQ59" s="47"/>
      <c r="BR59" s="47"/>
      <c r="BS59" s="47"/>
      <c r="BT59" s="47"/>
      <c r="BU59" s="818"/>
      <c r="BV59" s="819"/>
      <c r="BW59" s="819"/>
      <c r="BX59" s="819"/>
      <c r="BY59" s="819"/>
      <c r="BZ59" s="819"/>
      <c r="CA59" s="819"/>
      <c r="CB59" s="819"/>
      <c r="CC59" s="820"/>
    </row>
    <row r="60" spans="1:81" s="58" customFormat="1" ht="40.200000000000003" customHeight="1" x14ac:dyDescent="0.3">
      <c r="A60" s="34"/>
      <c r="B60" s="907"/>
      <c r="C60" s="869"/>
      <c r="D60" s="872"/>
      <c r="E60" s="852"/>
      <c r="F60" s="852"/>
      <c r="G60" s="852"/>
      <c r="H60" s="852"/>
      <c r="I60" s="852"/>
      <c r="J60" s="813"/>
      <c r="K60" s="855"/>
      <c r="L60" s="1188"/>
      <c r="M60" s="1191"/>
      <c r="N60" s="1194"/>
      <c r="O60" s="1176"/>
      <c r="P60" s="1179"/>
      <c r="Q60" s="1182"/>
      <c r="R60" s="813"/>
      <c r="S60" s="355"/>
      <c r="T60" s="236"/>
      <c r="U60" s="236"/>
      <c r="V60" s="236"/>
      <c r="W60" s="39"/>
      <c r="X60" s="31"/>
      <c r="Y60" s="31"/>
      <c r="Z60" s="31"/>
      <c r="AA60" s="31"/>
      <c r="AB60" s="813"/>
      <c r="AC60" s="828"/>
      <c r="AD60" s="51">
        <f t="shared" si="24"/>
        <v>0</v>
      </c>
      <c r="AE60" s="51">
        <f t="shared" si="24"/>
        <v>0</v>
      </c>
      <c r="AF60" s="51">
        <f t="shared" si="24"/>
        <v>0</v>
      </c>
      <c r="AG60" s="51">
        <f t="shared" si="24"/>
        <v>0</v>
      </c>
      <c r="AH60" s="51">
        <f t="shared" si="24"/>
        <v>0</v>
      </c>
      <c r="AI60" s="51">
        <f t="shared" si="24"/>
        <v>0</v>
      </c>
      <c r="AJ60" s="51">
        <f t="shared" si="24"/>
        <v>0</v>
      </c>
      <c r="AK60" s="813"/>
      <c r="AL60" s="831"/>
      <c r="AM60" s="51">
        <f t="shared" si="2"/>
        <v>0</v>
      </c>
      <c r="AN60" s="257"/>
      <c r="AO60" s="257"/>
      <c r="AP60" s="257"/>
      <c r="AQ60" s="257"/>
      <c r="AR60" s="257"/>
      <c r="AS60" s="257"/>
      <c r="AT60" s="813"/>
      <c r="AU60" s="834"/>
      <c r="AV60" s="51">
        <f t="shared" si="3"/>
        <v>0</v>
      </c>
      <c r="AW60" s="257"/>
      <c r="AX60" s="257"/>
      <c r="AY60" s="257"/>
      <c r="AZ60" s="257"/>
      <c r="BA60" s="257"/>
      <c r="BB60" s="257"/>
      <c r="BC60" s="813"/>
      <c r="BD60" s="810"/>
      <c r="BE60" s="51">
        <f t="shared" si="4"/>
        <v>0</v>
      </c>
      <c r="BF60" s="257"/>
      <c r="BG60" s="257"/>
      <c r="BH60" s="257"/>
      <c r="BI60" s="257"/>
      <c r="BJ60" s="257"/>
      <c r="BK60" s="257"/>
      <c r="BL60" s="813"/>
      <c r="BM60" s="816"/>
      <c r="BN60" s="51">
        <f t="shared" si="5"/>
        <v>0</v>
      </c>
      <c r="BO60" s="257"/>
      <c r="BP60" s="257"/>
      <c r="BQ60" s="257"/>
      <c r="BR60" s="257"/>
      <c r="BS60" s="257"/>
      <c r="BT60" s="257"/>
      <c r="BU60" s="821"/>
      <c r="BV60" s="822"/>
      <c r="BW60" s="822"/>
      <c r="BX60" s="822"/>
      <c r="BY60" s="822"/>
      <c r="BZ60" s="822"/>
      <c r="CA60" s="822"/>
      <c r="CB60" s="822"/>
      <c r="CC60" s="823"/>
    </row>
    <row r="61" spans="1:81" s="58" customFormat="1" ht="40.200000000000003" customHeight="1" x14ac:dyDescent="0.3">
      <c r="A61" s="34"/>
      <c r="B61" s="907"/>
      <c r="C61" s="869"/>
      <c r="D61" s="872"/>
      <c r="E61" s="852"/>
      <c r="F61" s="852"/>
      <c r="G61" s="852"/>
      <c r="H61" s="852"/>
      <c r="I61" s="852"/>
      <c r="J61" s="813"/>
      <c r="K61" s="855"/>
      <c r="L61" s="1188"/>
      <c r="M61" s="1191"/>
      <c r="N61" s="1194"/>
      <c r="O61" s="1176"/>
      <c r="P61" s="1179"/>
      <c r="Q61" s="1182"/>
      <c r="R61" s="813"/>
      <c r="S61" s="355"/>
      <c r="T61" s="236"/>
      <c r="U61" s="236"/>
      <c r="V61" s="236"/>
      <c r="W61" s="39"/>
      <c r="X61" s="31"/>
      <c r="Y61" s="31"/>
      <c r="Z61" s="31"/>
      <c r="AA61" s="31"/>
      <c r="AB61" s="813"/>
      <c r="AC61" s="828"/>
      <c r="AD61" s="51">
        <f t="shared" si="24"/>
        <v>0</v>
      </c>
      <c r="AE61" s="51">
        <f t="shared" si="24"/>
        <v>0</v>
      </c>
      <c r="AF61" s="51">
        <f t="shared" si="24"/>
        <v>0</v>
      </c>
      <c r="AG61" s="51">
        <f t="shared" si="24"/>
        <v>0</v>
      </c>
      <c r="AH61" s="51">
        <f t="shared" si="24"/>
        <v>0</v>
      </c>
      <c r="AI61" s="51">
        <f t="shared" si="24"/>
        <v>0</v>
      </c>
      <c r="AJ61" s="51">
        <f t="shared" si="24"/>
        <v>0</v>
      </c>
      <c r="AK61" s="813"/>
      <c r="AL61" s="831"/>
      <c r="AM61" s="51">
        <f t="shared" si="2"/>
        <v>0</v>
      </c>
      <c r="AN61" s="257"/>
      <c r="AO61" s="257"/>
      <c r="AP61" s="257"/>
      <c r="AQ61" s="257"/>
      <c r="AR61" s="257"/>
      <c r="AS61" s="257"/>
      <c r="AT61" s="813"/>
      <c r="AU61" s="834"/>
      <c r="AV61" s="51">
        <f t="shared" si="3"/>
        <v>0</v>
      </c>
      <c r="AW61" s="257"/>
      <c r="AX61" s="257"/>
      <c r="AY61" s="257"/>
      <c r="AZ61" s="257"/>
      <c r="BA61" s="257"/>
      <c r="BB61" s="257"/>
      <c r="BC61" s="813"/>
      <c r="BD61" s="810"/>
      <c r="BE61" s="51">
        <f t="shared" si="4"/>
        <v>0</v>
      </c>
      <c r="BF61" s="257"/>
      <c r="BG61" s="257"/>
      <c r="BH61" s="257"/>
      <c r="BI61" s="257"/>
      <c r="BJ61" s="257"/>
      <c r="BK61" s="257"/>
      <c r="BL61" s="813"/>
      <c r="BM61" s="816"/>
      <c r="BN61" s="51">
        <f t="shared" si="5"/>
        <v>0</v>
      </c>
      <c r="BO61" s="257"/>
      <c r="BP61" s="257"/>
      <c r="BQ61" s="257"/>
      <c r="BR61" s="257"/>
      <c r="BS61" s="257"/>
      <c r="BT61" s="257"/>
      <c r="BU61" s="821"/>
      <c r="BV61" s="822"/>
      <c r="BW61" s="822"/>
      <c r="BX61" s="822"/>
      <c r="BY61" s="822"/>
      <c r="BZ61" s="822"/>
      <c r="CA61" s="822"/>
      <c r="CB61" s="822"/>
      <c r="CC61" s="823"/>
    </row>
    <row r="62" spans="1:81" s="58" customFormat="1" ht="40.200000000000003" customHeight="1" thickBot="1" x14ac:dyDescent="0.35">
      <c r="A62" s="34"/>
      <c r="B62" s="907"/>
      <c r="C62" s="869"/>
      <c r="D62" s="873"/>
      <c r="E62" s="853"/>
      <c r="F62" s="853"/>
      <c r="G62" s="853"/>
      <c r="H62" s="853"/>
      <c r="I62" s="853"/>
      <c r="J62" s="814"/>
      <c r="K62" s="856"/>
      <c r="L62" s="1189"/>
      <c r="M62" s="1192"/>
      <c r="N62" s="1195"/>
      <c r="O62" s="1177"/>
      <c r="P62" s="1180"/>
      <c r="Q62" s="1183"/>
      <c r="R62" s="814"/>
      <c r="S62" s="356"/>
      <c r="T62" s="237"/>
      <c r="U62" s="237"/>
      <c r="V62" s="237"/>
      <c r="W62" s="232"/>
      <c r="X62" s="260"/>
      <c r="Y62" s="260"/>
      <c r="Z62" s="260"/>
      <c r="AA62" s="260"/>
      <c r="AB62" s="814"/>
      <c r="AC62" s="829"/>
      <c r="AD62" s="46">
        <f t="shared" si="24"/>
        <v>0</v>
      </c>
      <c r="AE62" s="46">
        <f t="shared" si="24"/>
        <v>0</v>
      </c>
      <c r="AF62" s="46">
        <f t="shared" si="24"/>
        <v>0</v>
      </c>
      <c r="AG62" s="46">
        <f t="shared" si="24"/>
        <v>0</v>
      </c>
      <c r="AH62" s="46">
        <f t="shared" si="24"/>
        <v>0</v>
      </c>
      <c r="AI62" s="46">
        <f t="shared" si="24"/>
        <v>0</v>
      </c>
      <c r="AJ62" s="46">
        <f t="shared" si="24"/>
        <v>0</v>
      </c>
      <c r="AK62" s="814"/>
      <c r="AL62" s="832"/>
      <c r="AM62" s="46">
        <f t="shared" si="2"/>
        <v>0</v>
      </c>
      <c r="AN62" s="49"/>
      <c r="AO62" s="49"/>
      <c r="AP62" s="49"/>
      <c r="AQ62" s="49"/>
      <c r="AR62" s="49"/>
      <c r="AS62" s="49"/>
      <c r="AT62" s="814"/>
      <c r="AU62" s="835"/>
      <c r="AV62" s="46">
        <f t="shared" si="3"/>
        <v>0</v>
      </c>
      <c r="AW62" s="49"/>
      <c r="AX62" s="49"/>
      <c r="AY62" s="49"/>
      <c r="AZ62" s="49"/>
      <c r="BA62" s="49"/>
      <c r="BB62" s="49"/>
      <c r="BC62" s="814"/>
      <c r="BD62" s="811"/>
      <c r="BE62" s="46">
        <f t="shared" si="4"/>
        <v>0</v>
      </c>
      <c r="BF62" s="49"/>
      <c r="BG62" s="49"/>
      <c r="BH62" s="49"/>
      <c r="BI62" s="49"/>
      <c r="BJ62" s="49"/>
      <c r="BK62" s="49"/>
      <c r="BL62" s="814"/>
      <c r="BM62" s="817"/>
      <c r="BN62" s="46">
        <f t="shared" si="5"/>
        <v>0</v>
      </c>
      <c r="BO62" s="49"/>
      <c r="BP62" s="49"/>
      <c r="BQ62" s="49"/>
      <c r="BR62" s="49"/>
      <c r="BS62" s="49"/>
      <c r="BT62" s="49"/>
      <c r="BU62" s="824"/>
      <c r="BV62" s="825"/>
      <c r="BW62" s="825"/>
      <c r="BX62" s="825"/>
      <c r="BY62" s="825"/>
      <c r="BZ62" s="825"/>
      <c r="CA62" s="825"/>
      <c r="CB62" s="825"/>
      <c r="CC62" s="826"/>
    </row>
    <row r="63" spans="1:81" s="58" customFormat="1" ht="40.200000000000003" customHeight="1" thickTop="1" x14ac:dyDescent="0.3">
      <c r="A63" s="34"/>
      <c r="B63" s="907"/>
      <c r="C63" s="869"/>
      <c r="D63" s="871"/>
      <c r="E63" s="851"/>
      <c r="F63" s="851"/>
      <c r="G63" s="851"/>
      <c r="H63" s="851"/>
      <c r="I63" s="851"/>
      <c r="J63" s="812">
        <v>774</v>
      </c>
      <c r="K63" s="854" t="str">
        <f>+[21]Metas!K897</f>
        <v>Porcentaje de avance en gestión para la construcción de circuitos peatonales, ciclorutas, malecones en las red vial del Área metropolitana de Cúcuta</v>
      </c>
      <c r="L63" s="1187">
        <v>0.4</v>
      </c>
      <c r="M63" s="1190">
        <f t="shared" si="61"/>
        <v>0.4</v>
      </c>
      <c r="N63" s="1193"/>
      <c r="O63" s="1175">
        <v>0.4</v>
      </c>
      <c r="P63" s="1178"/>
      <c r="Q63" s="1181"/>
      <c r="R63" s="812">
        <f>+$J63</f>
        <v>774</v>
      </c>
      <c r="S63" s="354" t="s">
        <v>6421</v>
      </c>
      <c r="T63" s="235"/>
      <c r="U63" s="235"/>
      <c r="V63" s="235"/>
      <c r="W63" s="231"/>
      <c r="X63" s="258">
        <v>44941</v>
      </c>
      <c r="Y63" s="258">
        <v>45290</v>
      </c>
      <c r="Z63" s="258">
        <v>44952</v>
      </c>
      <c r="AA63" s="256"/>
      <c r="AB63" s="812">
        <f t="shared" ref="AB63" si="72">+$J63</f>
        <v>774</v>
      </c>
      <c r="AC63" s="827">
        <f t="shared" ref="AC63" si="73">+L63</f>
        <v>0.4</v>
      </c>
      <c r="AD63" s="44">
        <f t="shared" si="24"/>
        <v>0</v>
      </c>
      <c r="AE63" s="44">
        <f t="shared" si="24"/>
        <v>0</v>
      </c>
      <c r="AF63" s="44">
        <f t="shared" si="24"/>
        <v>0</v>
      </c>
      <c r="AG63" s="44">
        <f t="shared" si="24"/>
        <v>0</v>
      </c>
      <c r="AH63" s="44">
        <f t="shared" si="24"/>
        <v>0</v>
      </c>
      <c r="AI63" s="44">
        <f t="shared" si="24"/>
        <v>0</v>
      </c>
      <c r="AJ63" s="44">
        <f t="shared" si="24"/>
        <v>0</v>
      </c>
      <c r="AK63" s="812">
        <f t="shared" ref="AK63" si="74">+$J63</f>
        <v>774</v>
      </c>
      <c r="AL63" s="830">
        <f t="shared" si="65"/>
        <v>0</v>
      </c>
      <c r="AM63" s="44">
        <f t="shared" si="2"/>
        <v>0</v>
      </c>
      <c r="AN63" s="47"/>
      <c r="AO63" s="47"/>
      <c r="AP63" s="47"/>
      <c r="AQ63" s="47"/>
      <c r="AR63" s="47"/>
      <c r="AS63" s="47"/>
      <c r="AT63" s="812">
        <f t="shared" ref="AT63" si="75">+$J63</f>
        <v>774</v>
      </c>
      <c r="AU63" s="833">
        <f t="shared" si="67"/>
        <v>0.4</v>
      </c>
      <c r="AV63" s="44">
        <f t="shared" si="3"/>
        <v>0</v>
      </c>
      <c r="AW63" s="47"/>
      <c r="AX63" s="47"/>
      <c r="AY63" s="47"/>
      <c r="AZ63" s="47"/>
      <c r="BA63" s="47"/>
      <c r="BB63" s="47"/>
      <c r="BC63" s="812">
        <f t="shared" ref="BC63" si="76">+$J63</f>
        <v>774</v>
      </c>
      <c r="BD63" s="809">
        <f t="shared" si="69"/>
        <v>0</v>
      </c>
      <c r="BE63" s="44">
        <f t="shared" si="4"/>
        <v>0</v>
      </c>
      <c r="BF63" s="47"/>
      <c r="BG63" s="47"/>
      <c r="BH63" s="47"/>
      <c r="BI63" s="47"/>
      <c r="BJ63" s="47"/>
      <c r="BK63" s="47"/>
      <c r="BL63" s="812">
        <f t="shared" ref="BL63" si="77">+$J63</f>
        <v>774</v>
      </c>
      <c r="BM63" s="815">
        <f t="shared" si="71"/>
        <v>0</v>
      </c>
      <c r="BN63" s="44">
        <f t="shared" si="5"/>
        <v>0</v>
      </c>
      <c r="BO63" s="47"/>
      <c r="BP63" s="47"/>
      <c r="BQ63" s="47"/>
      <c r="BR63" s="47"/>
      <c r="BS63" s="47"/>
      <c r="BT63" s="47"/>
      <c r="BU63" s="818"/>
      <c r="BV63" s="819"/>
      <c r="BW63" s="819"/>
      <c r="BX63" s="819"/>
      <c r="BY63" s="819"/>
      <c r="BZ63" s="819"/>
      <c r="CA63" s="819"/>
      <c r="CB63" s="819"/>
      <c r="CC63" s="820"/>
    </row>
    <row r="64" spans="1:81" s="58" customFormat="1" ht="40.200000000000003" customHeight="1" x14ac:dyDescent="0.3">
      <c r="A64" s="34"/>
      <c r="B64" s="907"/>
      <c r="C64" s="869"/>
      <c r="D64" s="872"/>
      <c r="E64" s="852"/>
      <c r="F64" s="852"/>
      <c r="G64" s="852"/>
      <c r="H64" s="852"/>
      <c r="I64" s="852"/>
      <c r="J64" s="813"/>
      <c r="K64" s="855"/>
      <c r="L64" s="1188"/>
      <c r="M64" s="1191"/>
      <c r="N64" s="1194"/>
      <c r="O64" s="1176"/>
      <c r="P64" s="1179"/>
      <c r="Q64" s="1182"/>
      <c r="R64" s="813"/>
      <c r="S64" s="355"/>
      <c r="T64" s="236"/>
      <c r="U64" s="236"/>
      <c r="V64" s="236"/>
      <c r="W64" s="39"/>
      <c r="X64" s="31"/>
      <c r="Y64" s="31"/>
      <c r="Z64" s="31"/>
      <c r="AA64" s="31"/>
      <c r="AB64" s="813"/>
      <c r="AC64" s="828"/>
      <c r="AD64" s="51">
        <f t="shared" si="24"/>
        <v>0</v>
      </c>
      <c r="AE64" s="51">
        <f t="shared" si="24"/>
        <v>0</v>
      </c>
      <c r="AF64" s="51">
        <f t="shared" si="24"/>
        <v>0</v>
      </c>
      <c r="AG64" s="51">
        <f t="shared" si="24"/>
        <v>0</v>
      </c>
      <c r="AH64" s="51">
        <f t="shared" si="24"/>
        <v>0</v>
      </c>
      <c r="AI64" s="51">
        <f t="shared" si="24"/>
        <v>0</v>
      </c>
      <c r="AJ64" s="51">
        <f t="shared" si="24"/>
        <v>0</v>
      </c>
      <c r="AK64" s="813"/>
      <c r="AL64" s="831"/>
      <c r="AM64" s="51">
        <f t="shared" si="2"/>
        <v>0</v>
      </c>
      <c r="AN64" s="257"/>
      <c r="AO64" s="257"/>
      <c r="AP64" s="257"/>
      <c r="AQ64" s="257"/>
      <c r="AR64" s="257"/>
      <c r="AS64" s="257"/>
      <c r="AT64" s="813"/>
      <c r="AU64" s="834"/>
      <c r="AV64" s="51">
        <f t="shared" si="3"/>
        <v>0</v>
      </c>
      <c r="AW64" s="257"/>
      <c r="AX64" s="257"/>
      <c r="AY64" s="257"/>
      <c r="AZ64" s="257"/>
      <c r="BA64" s="257"/>
      <c r="BB64" s="257"/>
      <c r="BC64" s="813"/>
      <c r="BD64" s="810"/>
      <c r="BE64" s="51">
        <f t="shared" si="4"/>
        <v>0</v>
      </c>
      <c r="BF64" s="257"/>
      <c r="BG64" s="257"/>
      <c r="BH64" s="257"/>
      <c r="BI64" s="257"/>
      <c r="BJ64" s="257"/>
      <c r="BK64" s="257"/>
      <c r="BL64" s="813"/>
      <c r="BM64" s="816"/>
      <c r="BN64" s="51">
        <f t="shared" si="5"/>
        <v>0</v>
      </c>
      <c r="BO64" s="257"/>
      <c r="BP64" s="257"/>
      <c r="BQ64" s="257"/>
      <c r="BR64" s="257"/>
      <c r="BS64" s="257"/>
      <c r="BT64" s="257"/>
      <c r="BU64" s="821"/>
      <c r="BV64" s="822"/>
      <c r="BW64" s="822"/>
      <c r="BX64" s="822"/>
      <c r="BY64" s="822"/>
      <c r="BZ64" s="822"/>
      <c r="CA64" s="822"/>
      <c r="CB64" s="822"/>
      <c r="CC64" s="823"/>
    </row>
    <row r="65" spans="1:81" s="58" customFormat="1" ht="40.200000000000003" customHeight="1" x14ac:dyDescent="0.3">
      <c r="A65" s="34"/>
      <c r="B65" s="907"/>
      <c r="C65" s="869"/>
      <c r="D65" s="872"/>
      <c r="E65" s="852"/>
      <c r="F65" s="852"/>
      <c r="G65" s="852"/>
      <c r="H65" s="852"/>
      <c r="I65" s="852"/>
      <c r="J65" s="813"/>
      <c r="K65" s="855"/>
      <c r="L65" s="1188"/>
      <c r="M65" s="1191"/>
      <c r="N65" s="1194"/>
      <c r="O65" s="1176"/>
      <c r="P65" s="1179"/>
      <c r="Q65" s="1182"/>
      <c r="R65" s="813"/>
      <c r="S65" s="355"/>
      <c r="T65" s="236"/>
      <c r="U65" s="236"/>
      <c r="V65" s="236"/>
      <c r="W65" s="39"/>
      <c r="X65" s="31"/>
      <c r="Y65" s="31"/>
      <c r="Z65" s="31"/>
      <c r="AA65" s="31"/>
      <c r="AB65" s="813"/>
      <c r="AC65" s="828"/>
      <c r="AD65" s="51">
        <f t="shared" si="24"/>
        <v>0</v>
      </c>
      <c r="AE65" s="51">
        <f t="shared" si="24"/>
        <v>0</v>
      </c>
      <c r="AF65" s="51">
        <f t="shared" si="24"/>
        <v>0</v>
      </c>
      <c r="AG65" s="51">
        <f t="shared" si="24"/>
        <v>0</v>
      </c>
      <c r="AH65" s="51">
        <f t="shared" si="24"/>
        <v>0</v>
      </c>
      <c r="AI65" s="51">
        <f t="shared" si="24"/>
        <v>0</v>
      </c>
      <c r="AJ65" s="51">
        <f t="shared" si="24"/>
        <v>0</v>
      </c>
      <c r="AK65" s="813"/>
      <c r="AL65" s="831"/>
      <c r="AM65" s="51">
        <f t="shared" si="2"/>
        <v>0</v>
      </c>
      <c r="AN65" s="257"/>
      <c r="AO65" s="257"/>
      <c r="AP65" s="257"/>
      <c r="AQ65" s="257"/>
      <c r="AR65" s="257"/>
      <c r="AS65" s="257"/>
      <c r="AT65" s="813"/>
      <c r="AU65" s="834"/>
      <c r="AV65" s="51">
        <f t="shared" si="3"/>
        <v>0</v>
      </c>
      <c r="AW65" s="257"/>
      <c r="AX65" s="257"/>
      <c r="AY65" s="257"/>
      <c r="AZ65" s="257"/>
      <c r="BA65" s="257"/>
      <c r="BB65" s="257"/>
      <c r="BC65" s="813"/>
      <c r="BD65" s="810"/>
      <c r="BE65" s="51">
        <f t="shared" si="4"/>
        <v>0</v>
      </c>
      <c r="BF65" s="257"/>
      <c r="BG65" s="257"/>
      <c r="BH65" s="257"/>
      <c r="BI65" s="257"/>
      <c r="BJ65" s="257"/>
      <c r="BK65" s="257"/>
      <c r="BL65" s="813"/>
      <c r="BM65" s="816"/>
      <c r="BN65" s="51">
        <f t="shared" si="5"/>
        <v>0</v>
      </c>
      <c r="BO65" s="257"/>
      <c r="BP65" s="257"/>
      <c r="BQ65" s="257"/>
      <c r="BR65" s="257"/>
      <c r="BS65" s="257"/>
      <c r="BT65" s="257"/>
      <c r="BU65" s="821"/>
      <c r="BV65" s="822"/>
      <c r="BW65" s="822"/>
      <c r="BX65" s="822"/>
      <c r="BY65" s="822"/>
      <c r="BZ65" s="822"/>
      <c r="CA65" s="822"/>
      <c r="CB65" s="822"/>
      <c r="CC65" s="823"/>
    </row>
    <row r="66" spans="1:81" s="58" customFormat="1" ht="40.200000000000003" customHeight="1" thickBot="1" x14ac:dyDescent="0.35">
      <c r="A66" s="34"/>
      <c r="B66" s="907"/>
      <c r="C66" s="870"/>
      <c r="D66" s="873"/>
      <c r="E66" s="853"/>
      <c r="F66" s="853"/>
      <c r="G66" s="853"/>
      <c r="H66" s="853"/>
      <c r="I66" s="853"/>
      <c r="J66" s="814"/>
      <c r="K66" s="856"/>
      <c r="L66" s="1189"/>
      <c r="M66" s="1192"/>
      <c r="N66" s="1195"/>
      <c r="O66" s="1177"/>
      <c r="P66" s="1180"/>
      <c r="Q66" s="1183"/>
      <c r="R66" s="814"/>
      <c r="S66" s="356"/>
      <c r="T66" s="237"/>
      <c r="U66" s="237"/>
      <c r="V66" s="237"/>
      <c r="W66" s="232"/>
      <c r="X66" s="260"/>
      <c r="Y66" s="260"/>
      <c r="Z66" s="260"/>
      <c r="AA66" s="260"/>
      <c r="AB66" s="814"/>
      <c r="AC66" s="829"/>
      <c r="AD66" s="46">
        <f t="shared" si="24"/>
        <v>0</v>
      </c>
      <c r="AE66" s="46">
        <f t="shared" si="24"/>
        <v>0</v>
      </c>
      <c r="AF66" s="46">
        <f t="shared" si="24"/>
        <v>0</v>
      </c>
      <c r="AG66" s="46">
        <f t="shared" si="24"/>
        <v>0</v>
      </c>
      <c r="AH66" s="46">
        <f t="shared" si="24"/>
        <v>0</v>
      </c>
      <c r="AI66" s="46">
        <f t="shared" si="24"/>
        <v>0</v>
      </c>
      <c r="AJ66" s="46">
        <f t="shared" si="24"/>
        <v>0</v>
      </c>
      <c r="AK66" s="814"/>
      <c r="AL66" s="832"/>
      <c r="AM66" s="46">
        <f t="shared" si="2"/>
        <v>0</v>
      </c>
      <c r="AN66" s="49"/>
      <c r="AO66" s="49"/>
      <c r="AP66" s="49"/>
      <c r="AQ66" s="49"/>
      <c r="AR66" s="49"/>
      <c r="AS66" s="49"/>
      <c r="AT66" s="814"/>
      <c r="AU66" s="835"/>
      <c r="AV66" s="46">
        <f t="shared" si="3"/>
        <v>0</v>
      </c>
      <c r="AW66" s="49"/>
      <c r="AX66" s="49"/>
      <c r="AY66" s="49"/>
      <c r="AZ66" s="49"/>
      <c r="BA66" s="49"/>
      <c r="BB66" s="49"/>
      <c r="BC66" s="814"/>
      <c r="BD66" s="811"/>
      <c r="BE66" s="46">
        <f t="shared" si="4"/>
        <v>0</v>
      </c>
      <c r="BF66" s="49"/>
      <c r="BG66" s="49"/>
      <c r="BH66" s="49"/>
      <c r="BI66" s="49"/>
      <c r="BJ66" s="49"/>
      <c r="BK66" s="49"/>
      <c r="BL66" s="814"/>
      <c r="BM66" s="817"/>
      <c r="BN66" s="46">
        <f t="shared" si="5"/>
        <v>0</v>
      </c>
      <c r="BO66" s="49"/>
      <c r="BP66" s="49"/>
      <c r="BQ66" s="49"/>
      <c r="BR66" s="49"/>
      <c r="BS66" s="49"/>
      <c r="BT66" s="49"/>
      <c r="BU66" s="824"/>
      <c r="BV66" s="825"/>
      <c r="BW66" s="825"/>
      <c r="BX66" s="825"/>
      <c r="BY66" s="825"/>
      <c r="BZ66" s="825"/>
      <c r="CA66" s="825"/>
      <c r="CB66" s="825"/>
      <c r="CC66" s="826"/>
    </row>
    <row r="67" spans="1:81" s="58" customFormat="1" ht="40.200000000000003" customHeight="1" thickTop="1" x14ac:dyDescent="0.3">
      <c r="A67" s="34"/>
      <c r="B67" s="907"/>
      <c r="C67" s="868" t="s">
        <v>1250</v>
      </c>
      <c r="D67" s="871"/>
      <c r="E67" s="851"/>
      <c r="F67" s="851"/>
      <c r="G67" s="851"/>
      <c r="H67" s="851"/>
      <c r="I67" s="851"/>
      <c r="J67" s="812">
        <v>775</v>
      </c>
      <c r="K67" s="854" t="str">
        <f>+[21]Metas!K898</f>
        <v>Porcentaje de avance en gestión para la construcción y/o adecuación de terminales de transporte aéreo y/o terrestre</v>
      </c>
      <c r="L67" s="1187">
        <v>0.4</v>
      </c>
      <c r="M67" s="1190">
        <f t="shared" si="61"/>
        <v>0.4</v>
      </c>
      <c r="N67" s="1193"/>
      <c r="O67" s="1175">
        <v>0.4</v>
      </c>
      <c r="P67" s="1178"/>
      <c r="Q67" s="1181"/>
      <c r="R67" s="812">
        <f>+$J67</f>
        <v>775</v>
      </c>
      <c r="S67" s="354" t="s">
        <v>6422</v>
      </c>
      <c r="T67" s="235"/>
      <c r="U67" s="235"/>
      <c r="V67" s="235"/>
      <c r="W67" s="231"/>
      <c r="X67" s="258">
        <v>44941</v>
      </c>
      <c r="Y67" s="258">
        <v>45290</v>
      </c>
      <c r="Z67" s="258">
        <v>44952</v>
      </c>
      <c r="AA67" s="256"/>
      <c r="AB67" s="812">
        <f t="shared" ref="AB67" si="78">+$J67</f>
        <v>775</v>
      </c>
      <c r="AC67" s="827">
        <f t="shared" ref="AC67" si="79">+L67</f>
        <v>0.4</v>
      </c>
      <c r="AD67" s="44">
        <f t="shared" si="24"/>
        <v>0</v>
      </c>
      <c r="AE67" s="44">
        <f t="shared" si="24"/>
        <v>0</v>
      </c>
      <c r="AF67" s="44">
        <f t="shared" si="24"/>
        <v>0</v>
      </c>
      <c r="AG67" s="44">
        <f t="shared" si="24"/>
        <v>0</v>
      </c>
      <c r="AH67" s="44">
        <f t="shared" si="24"/>
        <v>0</v>
      </c>
      <c r="AI67" s="44">
        <f t="shared" si="24"/>
        <v>0</v>
      </c>
      <c r="AJ67" s="44">
        <f t="shared" si="24"/>
        <v>0</v>
      </c>
      <c r="AK67" s="812">
        <f t="shared" ref="AK67" si="80">+$J67</f>
        <v>775</v>
      </c>
      <c r="AL67" s="830">
        <f t="shared" si="65"/>
        <v>0</v>
      </c>
      <c r="AM67" s="44">
        <f t="shared" si="2"/>
        <v>0</v>
      </c>
      <c r="AN67" s="47"/>
      <c r="AO67" s="47"/>
      <c r="AP67" s="47"/>
      <c r="AQ67" s="47"/>
      <c r="AR67" s="47"/>
      <c r="AS67" s="47"/>
      <c r="AT67" s="812">
        <f t="shared" ref="AT67" si="81">+$J67</f>
        <v>775</v>
      </c>
      <c r="AU67" s="833">
        <f t="shared" si="67"/>
        <v>0.4</v>
      </c>
      <c r="AV67" s="44">
        <f t="shared" si="3"/>
        <v>0</v>
      </c>
      <c r="AW67" s="47"/>
      <c r="AX67" s="47"/>
      <c r="AY67" s="47"/>
      <c r="AZ67" s="47"/>
      <c r="BA67" s="47"/>
      <c r="BB67" s="47"/>
      <c r="BC67" s="812">
        <f t="shared" ref="BC67" si="82">+$J67</f>
        <v>775</v>
      </c>
      <c r="BD67" s="809">
        <f t="shared" si="69"/>
        <v>0</v>
      </c>
      <c r="BE67" s="44">
        <f t="shared" si="4"/>
        <v>0</v>
      </c>
      <c r="BF67" s="47"/>
      <c r="BG67" s="47"/>
      <c r="BH67" s="47"/>
      <c r="BI67" s="47"/>
      <c r="BJ67" s="47"/>
      <c r="BK67" s="47"/>
      <c r="BL67" s="812">
        <f t="shared" ref="BL67" si="83">+$J67</f>
        <v>775</v>
      </c>
      <c r="BM67" s="815">
        <f t="shared" si="71"/>
        <v>0</v>
      </c>
      <c r="BN67" s="44">
        <f t="shared" si="5"/>
        <v>0</v>
      </c>
      <c r="BO67" s="47"/>
      <c r="BP67" s="47"/>
      <c r="BQ67" s="47"/>
      <c r="BR67" s="47"/>
      <c r="BS67" s="47"/>
      <c r="BT67" s="47"/>
      <c r="BU67" s="818"/>
      <c r="BV67" s="819"/>
      <c r="BW67" s="819"/>
      <c r="BX67" s="819"/>
      <c r="BY67" s="819"/>
      <c r="BZ67" s="819"/>
      <c r="CA67" s="819"/>
      <c r="CB67" s="819"/>
      <c r="CC67" s="820"/>
    </row>
    <row r="68" spans="1:81" s="58" customFormat="1" ht="40.200000000000003" customHeight="1" x14ac:dyDescent="0.3">
      <c r="A68" s="34"/>
      <c r="B68" s="907"/>
      <c r="C68" s="869"/>
      <c r="D68" s="872"/>
      <c r="E68" s="852"/>
      <c r="F68" s="852"/>
      <c r="G68" s="852"/>
      <c r="H68" s="852"/>
      <c r="I68" s="852"/>
      <c r="J68" s="813"/>
      <c r="K68" s="855"/>
      <c r="L68" s="1188"/>
      <c r="M68" s="1191"/>
      <c r="N68" s="1194"/>
      <c r="O68" s="1176"/>
      <c r="P68" s="1179"/>
      <c r="Q68" s="1182"/>
      <c r="R68" s="813"/>
      <c r="S68" s="355"/>
      <c r="T68" s="236"/>
      <c r="U68" s="236"/>
      <c r="V68" s="236"/>
      <c r="W68" s="39"/>
      <c r="X68" s="31"/>
      <c r="Y68" s="31"/>
      <c r="Z68" s="31"/>
      <c r="AA68" s="31"/>
      <c r="AB68" s="813"/>
      <c r="AC68" s="828"/>
      <c r="AD68" s="51">
        <f t="shared" si="24"/>
        <v>0</v>
      </c>
      <c r="AE68" s="51">
        <f t="shared" si="24"/>
        <v>0</v>
      </c>
      <c r="AF68" s="51">
        <f t="shared" si="24"/>
        <v>0</v>
      </c>
      <c r="AG68" s="51">
        <f t="shared" si="24"/>
        <v>0</v>
      </c>
      <c r="AH68" s="51">
        <f t="shared" si="24"/>
        <v>0</v>
      </c>
      <c r="AI68" s="51">
        <f t="shared" si="24"/>
        <v>0</v>
      </c>
      <c r="AJ68" s="51">
        <f t="shared" si="24"/>
        <v>0</v>
      </c>
      <c r="AK68" s="813"/>
      <c r="AL68" s="831"/>
      <c r="AM68" s="51">
        <f t="shared" si="2"/>
        <v>0</v>
      </c>
      <c r="AN68" s="257"/>
      <c r="AO68" s="257"/>
      <c r="AP68" s="257"/>
      <c r="AQ68" s="257"/>
      <c r="AR68" s="257"/>
      <c r="AS68" s="257"/>
      <c r="AT68" s="813"/>
      <c r="AU68" s="834"/>
      <c r="AV68" s="51">
        <f t="shared" si="3"/>
        <v>0</v>
      </c>
      <c r="AW68" s="257"/>
      <c r="AX68" s="257"/>
      <c r="AY68" s="257"/>
      <c r="AZ68" s="257"/>
      <c r="BA68" s="257"/>
      <c r="BB68" s="257"/>
      <c r="BC68" s="813"/>
      <c r="BD68" s="810"/>
      <c r="BE68" s="51">
        <f t="shared" si="4"/>
        <v>0</v>
      </c>
      <c r="BF68" s="257"/>
      <c r="BG68" s="257"/>
      <c r="BH68" s="257"/>
      <c r="BI68" s="257"/>
      <c r="BJ68" s="257"/>
      <c r="BK68" s="257"/>
      <c r="BL68" s="813"/>
      <c r="BM68" s="816"/>
      <c r="BN68" s="51">
        <f t="shared" si="5"/>
        <v>0</v>
      </c>
      <c r="BO68" s="257"/>
      <c r="BP68" s="257"/>
      <c r="BQ68" s="257"/>
      <c r="BR68" s="257"/>
      <c r="BS68" s="257"/>
      <c r="BT68" s="257"/>
      <c r="BU68" s="821"/>
      <c r="BV68" s="822"/>
      <c r="BW68" s="822"/>
      <c r="BX68" s="822"/>
      <c r="BY68" s="822"/>
      <c r="BZ68" s="822"/>
      <c r="CA68" s="822"/>
      <c r="CB68" s="822"/>
      <c r="CC68" s="823"/>
    </row>
    <row r="69" spans="1:81" s="58" customFormat="1" ht="40.200000000000003" customHeight="1" x14ac:dyDescent="0.3">
      <c r="A69" s="34"/>
      <c r="B69" s="907"/>
      <c r="C69" s="869"/>
      <c r="D69" s="872"/>
      <c r="E69" s="852"/>
      <c r="F69" s="852"/>
      <c r="G69" s="852"/>
      <c r="H69" s="852"/>
      <c r="I69" s="852"/>
      <c r="J69" s="813"/>
      <c r="K69" s="855"/>
      <c r="L69" s="1188"/>
      <c r="M69" s="1191"/>
      <c r="N69" s="1194"/>
      <c r="O69" s="1176"/>
      <c r="P69" s="1179"/>
      <c r="Q69" s="1182"/>
      <c r="R69" s="813"/>
      <c r="S69" s="355"/>
      <c r="T69" s="236"/>
      <c r="U69" s="236"/>
      <c r="V69" s="236"/>
      <c r="W69" s="39"/>
      <c r="X69" s="31"/>
      <c r="Y69" s="31"/>
      <c r="Z69" s="31"/>
      <c r="AA69" s="31"/>
      <c r="AB69" s="813"/>
      <c r="AC69" s="828"/>
      <c r="AD69" s="51">
        <f t="shared" ref="AD69:AJ70" si="84">+AM69+AV69+BE69+BN69</f>
        <v>0</v>
      </c>
      <c r="AE69" s="51">
        <f t="shared" si="84"/>
        <v>0</v>
      </c>
      <c r="AF69" s="51">
        <f t="shared" si="84"/>
        <v>0</v>
      </c>
      <c r="AG69" s="51">
        <f t="shared" si="84"/>
        <v>0</v>
      </c>
      <c r="AH69" s="51">
        <f t="shared" si="84"/>
        <v>0</v>
      </c>
      <c r="AI69" s="51">
        <f t="shared" si="84"/>
        <v>0</v>
      </c>
      <c r="AJ69" s="51">
        <f t="shared" si="84"/>
        <v>0</v>
      </c>
      <c r="AK69" s="813"/>
      <c r="AL69" s="831"/>
      <c r="AM69" s="51">
        <f t="shared" si="2"/>
        <v>0</v>
      </c>
      <c r="AN69" s="257"/>
      <c r="AO69" s="257"/>
      <c r="AP69" s="257"/>
      <c r="AQ69" s="257"/>
      <c r="AR69" s="257"/>
      <c r="AS69" s="257"/>
      <c r="AT69" s="813"/>
      <c r="AU69" s="834"/>
      <c r="AV69" s="51">
        <f t="shared" si="3"/>
        <v>0</v>
      </c>
      <c r="AW69" s="257"/>
      <c r="AX69" s="257"/>
      <c r="AY69" s="257"/>
      <c r="AZ69" s="257"/>
      <c r="BA69" s="257"/>
      <c r="BB69" s="257"/>
      <c r="BC69" s="813"/>
      <c r="BD69" s="810"/>
      <c r="BE69" s="51">
        <f t="shared" si="4"/>
        <v>0</v>
      </c>
      <c r="BF69" s="257"/>
      <c r="BG69" s="257"/>
      <c r="BH69" s="257"/>
      <c r="BI69" s="257"/>
      <c r="BJ69" s="257"/>
      <c r="BK69" s="257"/>
      <c r="BL69" s="813"/>
      <c r="BM69" s="816"/>
      <c r="BN69" s="51">
        <f t="shared" si="5"/>
        <v>0</v>
      </c>
      <c r="BO69" s="257"/>
      <c r="BP69" s="257"/>
      <c r="BQ69" s="257"/>
      <c r="BR69" s="257"/>
      <c r="BS69" s="257"/>
      <c r="BT69" s="257"/>
      <c r="BU69" s="821"/>
      <c r="BV69" s="822"/>
      <c r="BW69" s="822"/>
      <c r="BX69" s="822"/>
      <c r="BY69" s="822"/>
      <c r="BZ69" s="822"/>
      <c r="CA69" s="822"/>
      <c r="CB69" s="822"/>
      <c r="CC69" s="823"/>
    </row>
    <row r="70" spans="1:81" s="58" customFormat="1" ht="40.200000000000003" customHeight="1" thickBot="1" x14ac:dyDescent="0.35">
      <c r="A70" s="34"/>
      <c r="B70" s="908"/>
      <c r="C70" s="870"/>
      <c r="D70" s="873"/>
      <c r="E70" s="853"/>
      <c r="F70" s="853"/>
      <c r="G70" s="853"/>
      <c r="H70" s="853"/>
      <c r="I70" s="853"/>
      <c r="J70" s="814"/>
      <c r="K70" s="856"/>
      <c r="L70" s="1189"/>
      <c r="M70" s="1192"/>
      <c r="N70" s="1195"/>
      <c r="O70" s="1177"/>
      <c r="P70" s="1180"/>
      <c r="Q70" s="1183"/>
      <c r="R70" s="814"/>
      <c r="S70" s="356"/>
      <c r="T70" s="237"/>
      <c r="U70" s="237"/>
      <c r="V70" s="237"/>
      <c r="W70" s="232"/>
      <c r="X70" s="260"/>
      <c r="Y70" s="260"/>
      <c r="Z70" s="260"/>
      <c r="AA70" s="260"/>
      <c r="AB70" s="814"/>
      <c r="AC70" s="829"/>
      <c r="AD70" s="46">
        <f t="shared" si="84"/>
        <v>0</v>
      </c>
      <c r="AE70" s="46">
        <f t="shared" si="84"/>
        <v>0</v>
      </c>
      <c r="AF70" s="46">
        <f t="shared" si="84"/>
        <v>0</v>
      </c>
      <c r="AG70" s="46">
        <f t="shared" si="84"/>
        <v>0</v>
      </c>
      <c r="AH70" s="46">
        <f t="shared" si="84"/>
        <v>0</v>
      </c>
      <c r="AI70" s="46">
        <f t="shared" si="84"/>
        <v>0</v>
      </c>
      <c r="AJ70" s="46">
        <f t="shared" si="84"/>
        <v>0</v>
      </c>
      <c r="AK70" s="814"/>
      <c r="AL70" s="832"/>
      <c r="AM70" s="46">
        <f t="shared" si="2"/>
        <v>0</v>
      </c>
      <c r="AN70" s="49"/>
      <c r="AO70" s="49"/>
      <c r="AP70" s="49"/>
      <c r="AQ70" s="49"/>
      <c r="AR70" s="49"/>
      <c r="AS70" s="49"/>
      <c r="AT70" s="814"/>
      <c r="AU70" s="835"/>
      <c r="AV70" s="46">
        <f t="shared" si="3"/>
        <v>0</v>
      </c>
      <c r="AW70" s="49"/>
      <c r="AX70" s="49"/>
      <c r="AY70" s="49"/>
      <c r="AZ70" s="49"/>
      <c r="BA70" s="49"/>
      <c r="BB70" s="49"/>
      <c r="BC70" s="814"/>
      <c r="BD70" s="811"/>
      <c r="BE70" s="46">
        <f t="shared" si="4"/>
        <v>0</v>
      </c>
      <c r="BF70" s="49"/>
      <c r="BG70" s="49"/>
      <c r="BH70" s="49"/>
      <c r="BI70" s="49"/>
      <c r="BJ70" s="49"/>
      <c r="BK70" s="49"/>
      <c r="BL70" s="814"/>
      <c r="BM70" s="817"/>
      <c r="BN70" s="46">
        <f t="shared" si="5"/>
        <v>0</v>
      </c>
      <c r="BO70" s="49"/>
      <c r="BP70" s="49"/>
      <c r="BQ70" s="49"/>
      <c r="BR70" s="49"/>
      <c r="BS70" s="49"/>
      <c r="BT70" s="49"/>
      <c r="BU70" s="824"/>
      <c r="BV70" s="825"/>
      <c r="BW70" s="825"/>
      <c r="BX70" s="825"/>
      <c r="BY70" s="825"/>
      <c r="BZ70" s="825"/>
      <c r="CA70" s="825"/>
      <c r="CB70" s="825"/>
      <c r="CC70" s="826"/>
    </row>
    <row r="71" spans="1:81" ht="40.200000000000003" customHeight="1" thickTop="1" x14ac:dyDescent="0.3"/>
  </sheetData>
  <mergeCells count="554">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C2:H2"/>
    <mergeCell ref="L2:Q2"/>
    <mergeCell ref="R2:S2"/>
    <mergeCell ref="T2:V2"/>
    <mergeCell ref="W2:AA2"/>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BC4:BE4"/>
    <mergeCell ref="BF4:BK4"/>
    <mergeCell ref="BL4:BT5"/>
    <mergeCell ref="BU4:BW4"/>
    <mergeCell ref="BX4:CC4"/>
    <mergeCell ref="L5:Q5"/>
    <mergeCell ref="T5:V5"/>
    <mergeCell ref="W5:AA5"/>
    <mergeCell ref="AK5:AM5"/>
    <mergeCell ref="AN5:AS5"/>
    <mergeCell ref="BC5:BE5"/>
    <mergeCell ref="BF5:BK5"/>
    <mergeCell ref="BU5:BW5"/>
    <mergeCell ref="BX5:CC5"/>
    <mergeCell ref="B7:B9"/>
    <mergeCell ref="C7:C9"/>
    <mergeCell ref="D7:D9"/>
    <mergeCell ref="E7:E9"/>
    <mergeCell ref="F7:F9"/>
    <mergeCell ref="G7:G9"/>
    <mergeCell ref="B2:B5"/>
    <mergeCell ref="N7:N9"/>
    <mergeCell ref="O7:O9"/>
    <mergeCell ref="P7:P9"/>
    <mergeCell ref="Q7:Q9"/>
    <mergeCell ref="R7:R9"/>
    <mergeCell ref="S7:S9"/>
    <mergeCell ref="H7:H9"/>
    <mergeCell ref="I7:I9"/>
    <mergeCell ref="J7:J9"/>
    <mergeCell ref="K7:K9"/>
    <mergeCell ref="L7:L9"/>
    <mergeCell ref="M7:M9"/>
    <mergeCell ref="AC7:AC9"/>
    <mergeCell ref="AD7:AJ7"/>
    <mergeCell ref="AK7:AK9"/>
    <mergeCell ref="AL7:AL9"/>
    <mergeCell ref="AM7:AS7"/>
    <mergeCell ref="AR8:AR9"/>
    <mergeCell ref="AS8:AS9"/>
    <mergeCell ref="T7:T9"/>
    <mergeCell ref="U7:U9"/>
    <mergeCell ref="V7:V9"/>
    <mergeCell ref="W7:W9"/>
    <mergeCell ref="X7:Y7"/>
    <mergeCell ref="Z7:AA7"/>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L11:L14"/>
    <mergeCell ref="M11:M14"/>
    <mergeCell ref="N11:N14"/>
    <mergeCell ref="O11:O14"/>
    <mergeCell ref="BS8:BS9"/>
    <mergeCell ref="BT8:BT9"/>
    <mergeCell ref="B11:B26"/>
    <mergeCell ref="C11:C14"/>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BM11:BM14"/>
    <mergeCell ref="BU11:CC11"/>
    <mergeCell ref="BU12:CC12"/>
    <mergeCell ref="BU13:CC13"/>
    <mergeCell ref="BU14:CC14"/>
    <mergeCell ref="C15:C26"/>
    <mergeCell ref="D15:D18"/>
    <mergeCell ref="E15:E18"/>
    <mergeCell ref="F15:F18"/>
    <mergeCell ref="G15:G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N15:N18"/>
    <mergeCell ref="O15:O18"/>
    <mergeCell ref="P15:P18"/>
    <mergeCell ref="Q15:Q18"/>
    <mergeCell ref="R15:R18"/>
    <mergeCell ref="AB15:AB18"/>
    <mergeCell ref="H15:H18"/>
    <mergeCell ref="I15:I18"/>
    <mergeCell ref="J15:J18"/>
    <mergeCell ref="K15:K18"/>
    <mergeCell ref="L15:L18"/>
    <mergeCell ref="M15:M18"/>
    <mergeCell ref="BD15:BD18"/>
    <mergeCell ref="BL15:BL18"/>
    <mergeCell ref="BM15:BM18"/>
    <mergeCell ref="BU15:CC15"/>
    <mergeCell ref="BU16:CC16"/>
    <mergeCell ref="BU17:CC17"/>
    <mergeCell ref="BU18:CC18"/>
    <mergeCell ref="AC15:AC18"/>
    <mergeCell ref="AK15:AK18"/>
    <mergeCell ref="AL15:AL18"/>
    <mergeCell ref="AT15:AT18"/>
    <mergeCell ref="AU15:AU18"/>
    <mergeCell ref="BC15:BC18"/>
    <mergeCell ref="BC19:BC22"/>
    <mergeCell ref="BL19:BL22"/>
    <mergeCell ref="BU19:CC19"/>
    <mergeCell ref="BU20:CC20"/>
    <mergeCell ref="BU21:CC21"/>
    <mergeCell ref="BU22:CC22"/>
    <mergeCell ref="P19:P22"/>
    <mergeCell ref="Q19:Q22"/>
    <mergeCell ref="R19:R22"/>
    <mergeCell ref="AB19:AB22"/>
    <mergeCell ref="AC19:AC22"/>
    <mergeCell ref="AK19:AK22"/>
    <mergeCell ref="D23:D26"/>
    <mergeCell ref="E23:E26"/>
    <mergeCell ref="F23:F26"/>
    <mergeCell ref="G23:G26"/>
    <mergeCell ref="H23:H26"/>
    <mergeCell ref="I23:I26"/>
    <mergeCell ref="AL19:AL22"/>
    <mergeCell ref="AT19:AT22"/>
    <mergeCell ref="AU19:AU22"/>
    <mergeCell ref="J19:J22"/>
    <mergeCell ref="K19:K22"/>
    <mergeCell ref="L19:L22"/>
    <mergeCell ref="M19:M22"/>
    <mergeCell ref="N19:N22"/>
    <mergeCell ref="O19:O22"/>
    <mergeCell ref="D19:D22"/>
    <mergeCell ref="E19:E22"/>
    <mergeCell ref="F19:F22"/>
    <mergeCell ref="G19:G22"/>
    <mergeCell ref="H19:H22"/>
    <mergeCell ref="I19:I22"/>
    <mergeCell ref="P23:P26"/>
    <mergeCell ref="Q23:Q26"/>
    <mergeCell ref="R23:R26"/>
    <mergeCell ref="AB23:AB26"/>
    <mergeCell ref="AC23:AC26"/>
    <mergeCell ref="AK23:AK26"/>
    <mergeCell ref="J23:J26"/>
    <mergeCell ref="K23:K26"/>
    <mergeCell ref="L23:L26"/>
    <mergeCell ref="M23:M26"/>
    <mergeCell ref="N23:N26"/>
    <mergeCell ref="O23:O26"/>
    <mergeCell ref="AL23:AL26"/>
    <mergeCell ref="AT23:AT26"/>
    <mergeCell ref="AU23:AU26"/>
    <mergeCell ref="BC23:BC26"/>
    <mergeCell ref="BL23:BL26"/>
    <mergeCell ref="BU23:CC23"/>
    <mergeCell ref="BU24:CC24"/>
    <mergeCell ref="BU25:CC25"/>
    <mergeCell ref="BU26:CC26"/>
    <mergeCell ref="B27:B38"/>
    <mergeCell ref="C27:C38"/>
    <mergeCell ref="D27:D30"/>
    <mergeCell ref="E27:E30"/>
    <mergeCell ref="F27:F30"/>
    <mergeCell ref="G27:G30"/>
    <mergeCell ref="D31:D34"/>
    <mergeCell ref="E31:E34"/>
    <mergeCell ref="F31:F34"/>
    <mergeCell ref="G31:G34"/>
    <mergeCell ref="N27:N30"/>
    <mergeCell ref="O27:O30"/>
    <mergeCell ref="P27:P30"/>
    <mergeCell ref="Q27:Q30"/>
    <mergeCell ref="R27:R30"/>
    <mergeCell ref="AB27:AB30"/>
    <mergeCell ref="H27:H30"/>
    <mergeCell ref="I27:I30"/>
    <mergeCell ref="J27:J30"/>
    <mergeCell ref="K27:K30"/>
    <mergeCell ref="L27:L30"/>
    <mergeCell ref="M27:M30"/>
    <mergeCell ref="BD27:BD30"/>
    <mergeCell ref="BL27:BL30"/>
    <mergeCell ref="BM27:BM30"/>
    <mergeCell ref="BU27:CC27"/>
    <mergeCell ref="BU28:CC28"/>
    <mergeCell ref="BU29:CC29"/>
    <mergeCell ref="BU30:CC30"/>
    <mergeCell ref="AC27:AC30"/>
    <mergeCell ref="AK27:AK30"/>
    <mergeCell ref="AL27:AL30"/>
    <mergeCell ref="AT27:AT30"/>
    <mergeCell ref="AU27:AU30"/>
    <mergeCell ref="BC27:BC30"/>
    <mergeCell ref="N31:N34"/>
    <mergeCell ref="O31:O34"/>
    <mergeCell ref="P31:P34"/>
    <mergeCell ref="Q31:Q34"/>
    <mergeCell ref="R31:R34"/>
    <mergeCell ref="AB31:AB34"/>
    <mergeCell ref="H31:H34"/>
    <mergeCell ref="I31:I34"/>
    <mergeCell ref="J31:J34"/>
    <mergeCell ref="K31:K34"/>
    <mergeCell ref="L31:L34"/>
    <mergeCell ref="M31:M34"/>
    <mergeCell ref="BD31:BD34"/>
    <mergeCell ref="BL31:BL34"/>
    <mergeCell ref="BM31:BM34"/>
    <mergeCell ref="BU31:CC31"/>
    <mergeCell ref="BU32:CC32"/>
    <mergeCell ref="BU33:CC33"/>
    <mergeCell ref="BU34:CC34"/>
    <mergeCell ref="AC31:AC34"/>
    <mergeCell ref="AK31:AK34"/>
    <mergeCell ref="AL31:AL34"/>
    <mergeCell ref="AT31:AT34"/>
    <mergeCell ref="AU31:AU34"/>
    <mergeCell ref="BC31:BC34"/>
    <mergeCell ref="L35:L38"/>
    <mergeCell ref="M35:M38"/>
    <mergeCell ref="N35:N38"/>
    <mergeCell ref="O35:O38"/>
    <mergeCell ref="D35:D38"/>
    <mergeCell ref="E35:E38"/>
    <mergeCell ref="F35:F38"/>
    <mergeCell ref="G35:G38"/>
    <mergeCell ref="H35:H38"/>
    <mergeCell ref="I35:I38"/>
    <mergeCell ref="BM35:BM38"/>
    <mergeCell ref="BU35:CC35"/>
    <mergeCell ref="BU36:CC36"/>
    <mergeCell ref="BU37:CC37"/>
    <mergeCell ref="BU38:CC38"/>
    <mergeCell ref="B39:B50"/>
    <mergeCell ref="C39:C50"/>
    <mergeCell ref="D39:D42"/>
    <mergeCell ref="E39:E42"/>
    <mergeCell ref="F39:F42"/>
    <mergeCell ref="AL35:AL38"/>
    <mergeCell ref="AT35:AT38"/>
    <mergeCell ref="AU35:AU38"/>
    <mergeCell ref="BC35:BC38"/>
    <mergeCell ref="BD35:BD38"/>
    <mergeCell ref="BL35:BL38"/>
    <mergeCell ref="P35:P38"/>
    <mergeCell ref="Q35:Q38"/>
    <mergeCell ref="R35:R38"/>
    <mergeCell ref="AB35:AB38"/>
    <mergeCell ref="AC35:AC38"/>
    <mergeCell ref="AK35:AK38"/>
    <mergeCell ref="J35:J38"/>
    <mergeCell ref="K35:K38"/>
    <mergeCell ref="M39:M42"/>
    <mergeCell ref="N39:N42"/>
    <mergeCell ref="O39:O42"/>
    <mergeCell ref="P39:P42"/>
    <mergeCell ref="Q39:Q42"/>
    <mergeCell ref="R39:R42"/>
    <mergeCell ref="G39:G42"/>
    <mergeCell ref="H39:H42"/>
    <mergeCell ref="I39:I42"/>
    <mergeCell ref="J39:J42"/>
    <mergeCell ref="K39:K42"/>
    <mergeCell ref="L39:L42"/>
    <mergeCell ref="BC39:BC42"/>
    <mergeCell ref="BD39:BD42"/>
    <mergeCell ref="BL39:BL42"/>
    <mergeCell ref="BM39:BM42"/>
    <mergeCell ref="BU39:CC39"/>
    <mergeCell ref="BU40:CC40"/>
    <mergeCell ref="BU41:CC41"/>
    <mergeCell ref="BU42:CC42"/>
    <mergeCell ref="AB39:AB42"/>
    <mergeCell ref="AC39:AC42"/>
    <mergeCell ref="AK39:AK42"/>
    <mergeCell ref="AL39:AL42"/>
    <mergeCell ref="AT39:AT42"/>
    <mergeCell ref="AU39:AU42"/>
    <mergeCell ref="L43:L46"/>
    <mergeCell ref="M43:M46"/>
    <mergeCell ref="N43:N46"/>
    <mergeCell ref="O43:O46"/>
    <mergeCell ref="D43:D46"/>
    <mergeCell ref="E43:E46"/>
    <mergeCell ref="F43:F46"/>
    <mergeCell ref="G43:G46"/>
    <mergeCell ref="H43:H46"/>
    <mergeCell ref="I43:I46"/>
    <mergeCell ref="BM43:BM46"/>
    <mergeCell ref="BU43:CC43"/>
    <mergeCell ref="BU44:CC44"/>
    <mergeCell ref="BU45:CC45"/>
    <mergeCell ref="BU46:CC46"/>
    <mergeCell ref="D47:D50"/>
    <mergeCell ref="E47:E50"/>
    <mergeCell ref="F47:F50"/>
    <mergeCell ref="G47:G50"/>
    <mergeCell ref="H47:H50"/>
    <mergeCell ref="AL43:AL46"/>
    <mergeCell ref="AT43:AT46"/>
    <mergeCell ref="AU43:AU46"/>
    <mergeCell ref="BC43:BC46"/>
    <mergeCell ref="BD43:BD46"/>
    <mergeCell ref="BL43:BL46"/>
    <mergeCell ref="P43:P46"/>
    <mergeCell ref="Q43:Q46"/>
    <mergeCell ref="R43:R46"/>
    <mergeCell ref="AB43:AB46"/>
    <mergeCell ref="AC43:AC46"/>
    <mergeCell ref="AK43:AK46"/>
    <mergeCell ref="J43:J46"/>
    <mergeCell ref="K43:K46"/>
    <mergeCell ref="O47:O50"/>
    <mergeCell ref="P47:P50"/>
    <mergeCell ref="Q47:Q50"/>
    <mergeCell ref="R47:R50"/>
    <mergeCell ref="AB47:AB50"/>
    <mergeCell ref="AC47:AC50"/>
    <mergeCell ref="I47:I50"/>
    <mergeCell ref="J47:J50"/>
    <mergeCell ref="K47:K50"/>
    <mergeCell ref="L47:L50"/>
    <mergeCell ref="M47:M50"/>
    <mergeCell ref="N47:N50"/>
    <mergeCell ref="BL47:BL50"/>
    <mergeCell ref="BM47:BM50"/>
    <mergeCell ref="BU47:CC47"/>
    <mergeCell ref="BU48:CC48"/>
    <mergeCell ref="BU49:CC49"/>
    <mergeCell ref="BU50:CC50"/>
    <mergeCell ref="AK47:AK50"/>
    <mergeCell ref="AL47:AL50"/>
    <mergeCell ref="AT47:AT50"/>
    <mergeCell ref="AU47:AU50"/>
    <mergeCell ref="BC47:BC50"/>
    <mergeCell ref="BD47:BD50"/>
    <mergeCell ref="B51:B70"/>
    <mergeCell ref="C51:C58"/>
    <mergeCell ref="D51:D54"/>
    <mergeCell ref="E51:E54"/>
    <mergeCell ref="F51:F54"/>
    <mergeCell ref="G51:G54"/>
    <mergeCell ref="D55:D58"/>
    <mergeCell ref="E55:E58"/>
    <mergeCell ref="F55:F58"/>
    <mergeCell ref="G55:G58"/>
    <mergeCell ref="N51:N54"/>
    <mergeCell ref="O51:O54"/>
    <mergeCell ref="P51:P54"/>
    <mergeCell ref="Q51:Q54"/>
    <mergeCell ref="R51:R54"/>
    <mergeCell ref="AB51:AB54"/>
    <mergeCell ref="H51:H54"/>
    <mergeCell ref="I51:I54"/>
    <mergeCell ref="J51:J54"/>
    <mergeCell ref="K51:K54"/>
    <mergeCell ref="L51:L54"/>
    <mergeCell ref="M51:M54"/>
    <mergeCell ref="BD51:BD54"/>
    <mergeCell ref="BL51:BL54"/>
    <mergeCell ref="BM51:BM54"/>
    <mergeCell ref="BU51:CC51"/>
    <mergeCell ref="BU52:CC52"/>
    <mergeCell ref="BU53:CC53"/>
    <mergeCell ref="BU54:CC54"/>
    <mergeCell ref="AC51:AC54"/>
    <mergeCell ref="AK51:AK54"/>
    <mergeCell ref="AL51:AL54"/>
    <mergeCell ref="AT51:AT54"/>
    <mergeCell ref="AU51:AU54"/>
    <mergeCell ref="BC51:BC54"/>
    <mergeCell ref="BM55:BM58"/>
    <mergeCell ref="BU55:CC55"/>
    <mergeCell ref="BU56:CC56"/>
    <mergeCell ref="BU57:CC57"/>
    <mergeCell ref="BU58:CC58"/>
    <mergeCell ref="AC55:AC58"/>
    <mergeCell ref="AK55:AK58"/>
    <mergeCell ref="AL55:AL58"/>
    <mergeCell ref="AT55:AT58"/>
    <mergeCell ref="AU55:AU58"/>
    <mergeCell ref="BC55:BC58"/>
    <mergeCell ref="F59:F62"/>
    <mergeCell ref="G59:G62"/>
    <mergeCell ref="H59:H62"/>
    <mergeCell ref="D63:D66"/>
    <mergeCell ref="E63:E66"/>
    <mergeCell ref="F63:F66"/>
    <mergeCell ref="G63:G66"/>
    <mergeCell ref="BD55:BD58"/>
    <mergeCell ref="BL55:BL58"/>
    <mergeCell ref="N55:N58"/>
    <mergeCell ref="O55:O58"/>
    <mergeCell ref="P55:P58"/>
    <mergeCell ref="Q55:Q58"/>
    <mergeCell ref="R55:R58"/>
    <mergeCell ref="AB55:AB58"/>
    <mergeCell ref="H55:H58"/>
    <mergeCell ref="I55:I58"/>
    <mergeCell ref="J55:J58"/>
    <mergeCell ref="K55:K58"/>
    <mergeCell ref="L55:L58"/>
    <mergeCell ref="M55:M58"/>
    <mergeCell ref="O59:O62"/>
    <mergeCell ref="P59:P62"/>
    <mergeCell ref="Q59:Q62"/>
    <mergeCell ref="R59:R62"/>
    <mergeCell ref="AB59:AB62"/>
    <mergeCell ref="AC59:AC62"/>
    <mergeCell ref="I59:I62"/>
    <mergeCell ref="J59:J62"/>
    <mergeCell ref="K59:K62"/>
    <mergeCell ref="L59:L62"/>
    <mergeCell ref="M59:M62"/>
    <mergeCell ref="N59:N62"/>
    <mergeCell ref="BL59:BL62"/>
    <mergeCell ref="BM59:BM62"/>
    <mergeCell ref="BU59:CC59"/>
    <mergeCell ref="BU60:CC60"/>
    <mergeCell ref="BU61:CC61"/>
    <mergeCell ref="BU62:CC62"/>
    <mergeCell ref="AK59:AK62"/>
    <mergeCell ref="AL59:AL62"/>
    <mergeCell ref="AT59:AT62"/>
    <mergeCell ref="AU59:AU62"/>
    <mergeCell ref="BC59:BC62"/>
    <mergeCell ref="BD59:BD62"/>
    <mergeCell ref="BU63:CC63"/>
    <mergeCell ref="BU64:CC64"/>
    <mergeCell ref="BU65:CC65"/>
    <mergeCell ref="BU66:CC66"/>
    <mergeCell ref="AC63:AC66"/>
    <mergeCell ref="AK63:AK66"/>
    <mergeCell ref="AL63:AL66"/>
    <mergeCell ref="AT63:AT66"/>
    <mergeCell ref="AU63:AU66"/>
    <mergeCell ref="BC63:BC66"/>
    <mergeCell ref="C67:C70"/>
    <mergeCell ref="D67:D70"/>
    <mergeCell ref="E67:E70"/>
    <mergeCell ref="F67:F70"/>
    <mergeCell ref="G67:G70"/>
    <mergeCell ref="H67:H70"/>
    <mergeCell ref="BD63:BD66"/>
    <mergeCell ref="BL63:BL66"/>
    <mergeCell ref="BM63:BM66"/>
    <mergeCell ref="N63:N66"/>
    <mergeCell ref="O63:O66"/>
    <mergeCell ref="P63:P66"/>
    <mergeCell ref="Q63:Q66"/>
    <mergeCell ref="R63:R66"/>
    <mergeCell ref="AB63:AB66"/>
    <mergeCell ref="H63:H66"/>
    <mergeCell ref="I63:I66"/>
    <mergeCell ref="J63:J66"/>
    <mergeCell ref="K63:K66"/>
    <mergeCell ref="L63:L66"/>
    <mergeCell ref="M63:M66"/>
    <mergeCell ref="C59:C66"/>
    <mergeCell ref="D59:D62"/>
    <mergeCell ref="E59:E62"/>
    <mergeCell ref="O67:O70"/>
    <mergeCell ref="P67:P70"/>
    <mergeCell ref="Q67:Q70"/>
    <mergeCell ref="R67:R70"/>
    <mergeCell ref="AB67:AB70"/>
    <mergeCell ref="AC67:AC70"/>
    <mergeCell ref="I67:I70"/>
    <mergeCell ref="J67:J70"/>
    <mergeCell ref="K67:K70"/>
    <mergeCell ref="L67:L70"/>
    <mergeCell ref="M67:M70"/>
    <mergeCell ref="N67:N70"/>
    <mergeCell ref="BL67:BL70"/>
    <mergeCell ref="BM67:BM70"/>
    <mergeCell ref="BU67:CC67"/>
    <mergeCell ref="BU68:CC68"/>
    <mergeCell ref="BU69:CC69"/>
    <mergeCell ref="BU70:CC70"/>
    <mergeCell ref="AK67:AK70"/>
    <mergeCell ref="AL67:AL70"/>
    <mergeCell ref="AT67:AT70"/>
    <mergeCell ref="AU67:AU70"/>
    <mergeCell ref="BC67:BC70"/>
    <mergeCell ref="BD67:BD70"/>
  </mergeCells>
  <conditionalFormatting sqref="L27 L15 L19">
    <cfRule type="expression" dxfId="134" priority="12">
      <formula>$L15=$M15</formula>
    </cfRule>
  </conditionalFormatting>
  <conditionalFormatting sqref="L51">
    <cfRule type="expression" dxfId="133" priority="7">
      <formula>$L51=$M51</formula>
    </cfRule>
  </conditionalFormatting>
  <conditionalFormatting sqref="L35">
    <cfRule type="expression" dxfId="132" priority="10">
      <formula>$L35=$M35</formula>
    </cfRule>
  </conditionalFormatting>
  <conditionalFormatting sqref="L23">
    <cfRule type="expression" dxfId="131" priority="13">
      <formula>$L23=$M23</formula>
    </cfRule>
  </conditionalFormatting>
  <conditionalFormatting sqref="L31">
    <cfRule type="expression" dxfId="130" priority="11">
      <formula>$L31=$M31</formula>
    </cfRule>
  </conditionalFormatting>
  <conditionalFormatting sqref="L43">
    <cfRule type="expression" dxfId="129" priority="9">
      <formula>$L43=$M43</formula>
    </cfRule>
  </conditionalFormatting>
  <conditionalFormatting sqref="L47">
    <cfRule type="expression" dxfId="128" priority="8">
      <formula>$L47=$M47</formula>
    </cfRule>
  </conditionalFormatting>
  <conditionalFormatting sqref="L59">
    <cfRule type="expression" dxfId="127" priority="5">
      <formula>$L59=$M59</formula>
    </cfRule>
  </conditionalFormatting>
  <conditionalFormatting sqref="L55">
    <cfRule type="expression" dxfId="126" priority="6">
      <formula>$L55=$M55</formula>
    </cfRule>
  </conditionalFormatting>
  <conditionalFormatting sqref="L63">
    <cfRule type="expression" dxfId="125" priority="4">
      <formula>$L63=$M63</formula>
    </cfRule>
  </conditionalFormatting>
  <conditionalFormatting sqref="L67">
    <cfRule type="expression" dxfId="124" priority="3">
      <formula>$L67=$M67</formula>
    </cfRule>
  </conditionalFormatting>
  <conditionalFormatting sqref="L11">
    <cfRule type="expression" dxfId="123" priority="2">
      <formula>$L11=$M11</formula>
    </cfRule>
  </conditionalFormatting>
  <conditionalFormatting sqref="L39">
    <cfRule type="expression" dxfId="122" priority="1">
      <formula>$L39=$M39</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86D4F-BD12-4089-85E4-BA2463858DAE}">
  <sheetPr>
    <tabColor rgb="FF00B0F0"/>
  </sheetPr>
  <dimension ref="A1:CC207"/>
  <sheetViews>
    <sheetView zoomScale="60" zoomScaleNormal="60" workbookViewId="0">
      <selection activeCell="S27" sqref="S27"/>
    </sheetView>
  </sheetViews>
  <sheetFormatPr baseColWidth="10" defaultColWidth="11.44140625" defaultRowHeight="40.049999999999997" customHeight="1" x14ac:dyDescent="0.3"/>
  <cols>
    <col min="1" max="1" width="2.77734375" style="21" customWidth="1"/>
    <col min="2" max="2" width="15.77734375" style="33" customWidth="1"/>
    <col min="3" max="6" width="15.77734375" style="4" customWidth="1"/>
    <col min="7" max="8" width="20.77734375" style="4" customWidth="1"/>
    <col min="9" max="9" width="15.77734375" style="4" customWidth="1"/>
    <col min="10" max="10" width="6.77734375" style="53" customWidth="1"/>
    <col min="11" max="11" width="21.77734375" style="3" customWidth="1"/>
    <col min="12" max="13" width="9.77734375" style="23" customWidth="1"/>
    <col min="14" max="17" width="9.77734375" style="24" customWidth="1"/>
    <col min="18" max="18" width="6.77734375" style="4" customWidth="1"/>
    <col min="19" max="19" width="95.77734375" style="4" customWidth="1"/>
    <col min="20" max="20" width="17.77734375" style="4" customWidth="1"/>
    <col min="21" max="22" width="10.77734375" style="4" customWidth="1"/>
    <col min="23" max="23" width="33.77734375" style="4" customWidth="1"/>
    <col min="24" max="27" width="11.77734375" style="27" customWidth="1"/>
    <col min="28" max="28" width="6.77734375" style="3" customWidth="1"/>
    <col min="29" max="29" width="11.33203125" style="22" customWidth="1"/>
    <col min="30" max="36" width="13.33203125" style="25" customWidth="1"/>
    <col min="37" max="37" width="6.77734375" style="3" customWidth="1"/>
    <col min="38" max="38" width="11.33203125" style="26" customWidth="1"/>
    <col min="39" max="42" width="13.33203125" style="57" customWidth="1"/>
    <col min="43" max="45" width="13.33203125" style="1" customWidth="1"/>
    <col min="46" max="46" width="6.77734375" style="3" customWidth="1"/>
    <col min="47" max="47" width="11.33203125" style="26" customWidth="1"/>
    <col min="48" max="51" width="13.33203125" style="57" customWidth="1"/>
    <col min="52" max="54" width="13.33203125" style="1" customWidth="1"/>
    <col min="55" max="55" width="6.77734375" style="3" customWidth="1"/>
    <col min="56" max="56" width="11.33203125" style="26" customWidth="1"/>
    <col min="57" max="60" width="13.33203125" style="57" customWidth="1"/>
    <col min="61" max="63" width="13.33203125" style="1" customWidth="1"/>
    <col min="64" max="64" width="6.77734375" style="3" customWidth="1"/>
    <col min="65" max="65" width="11.33203125" style="26" customWidth="1"/>
    <col min="66" max="69" width="13.33203125" style="57" customWidth="1"/>
    <col min="70" max="72" width="13.33203125" style="1" customWidth="1"/>
    <col min="73" max="73" width="6.77734375" style="1" customWidth="1"/>
    <col min="74" max="74" width="11.33203125" style="1" customWidth="1"/>
    <col min="75" max="81" width="13.33203125" style="1" customWidth="1"/>
    <col min="82" max="101" width="12.6640625" style="1" customWidth="1"/>
    <col min="102" max="16384" width="11.44140625" style="1"/>
  </cols>
  <sheetData>
    <row r="1" spans="1:81" s="268" customFormat="1" ht="16.05"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05" customHeight="1" x14ac:dyDescent="0.3">
      <c r="A2" s="34"/>
      <c r="B2" s="1166"/>
      <c r="C2" s="1159" t="s">
        <v>0</v>
      </c>
      <c r="D2" s="1159"/>
      <c r="E2" s="1159"/>
      <c r="F2" s="1159"/>
      <c r="G2" s="1159"/>
      <c r="H2" s="1159"/>
      <c r="I2" s="226"/>
      <c r="J2" s="252" t="s">
        <v>1</v>
      </c>
      <c r="K2" s="252"/>
      <c r="L2" s="1770" t="s">
        <v>3839</v>
      </c>
      <c r="M2" s="1771"/>
      <c r="N2" s="1771"/>
      <c r="O2" s="1771"/>
      <c r="P2" s="1771"/>
      <c r="Q2" s="1772"/>
      <c r="R2" s="1158" t="s">
        <v>0</v>
      </c>
      <c r="S2" s="1160"/>
      <c r="T2" s="1008" t="s">
        <v>1</v>
      </c>
      <c r="U2" s="1009"/>
      <c r="V2" s="1010"/>
      <c r="W2" s="1766" t="str">
        <f>+$L2</f>
        <v>SECRETARÍA DE TRÁNSITO</v>
      </c>
      <c r="X2" s="1767"/>
      <c r="Y2" s="1767"/>
      <c r="Z2" s="1767"/>
      <c r="AA2" s="1768"/>
      <c r="AB2" s="1158" t="s">
        <v>0</v>
      </c>
      <c r="AC2" s="1159"/>
      <c r="AD2" s="1159"/>
      <c r="AE2" s="1159"/>
      <c r="AF2" s="1159"/>
      <c r="AG2" s="1159"/>
      <c r="AH2" s="1159"/>
      <c r="AI2" s="1159"/>
      <c r="AJ2" s="1160"/>
      <c r="AK2" s="1132" t="s">
        <v>1</v>
      </c>
      <c r="AL2" s="1132"/>
      <c r="AM2" s="1132"/>
      <c r="AN2" s="1766" t="str">
        <f>+$L2</f>
        <v>SECRETARÍA DE TRÁNSITO</v>
      </c>
      <c r="AO2" s="1767"/>
      <c r="AP2" s="1767"/>
      <c r="AQ2" s="1767"/>
      <c r="AR2" s="1767"/>
      <c r="AS2" s="1768"/>
      <c r="AT2" s="1158" t="s">
        <v>0</v>
      </c>
      <c r="AU2" s="1159"/>
      <c r="AV2" s="1159"/>
      <c r="AW2" s="1159"/>
      <c r="AX2" s="1159"/>
      <c r="AY2" s="1159"/>
      <c r="AZ2" s="1159"/>
      <c r="BA2" s="1159"/>
      <c r="BB2" s="1160"/>
      <c r="BC2" s="1132" t="s">
        <v>1</v>
      </c>
      <c r="BD2" s="1132"/>
      <c r="BE2" s="1132"/>
      <c r="BF2" s="1769" t="str">
        <f>+$L2</f>
        <v>SECRETARÍA DE TRÁNSITO</v>
      </c>
      <c r="BG2" s="1769"/>
      <c r="BH2" s="1769"/>
      <c r="BI2" s="1769"/>
      <c r="BJ2" s="1769"/>
      <c r="BK2" s="1769"/>
      <c r="BL2" s="1158" t="s">
        <v>0</v>
      </c>
      <c r="BM2" s="1159"/>
      <c r="BN2" s="1159"/>
      <c r="BO2" s="1159"/>
      <c r="BP2" s="1159"/>
      <c r="BQ2" s="1159"/>
      <c r="BR2" s="1159"/>
      <c r="BS2" s="1159"/>
      <c r="BT2" s="1160"/>
      <c r="BU2" s="1132" t="s">
        <v>1</v>
      </c>
      <c r="BV2" s="1132"/>
      <c r="BW2" s="1132"/>
      <c r="BX2" s="1766" t="str">
        <f>+$L2</f>
        <v>SECRETARÍA DE TRÁNSITO</v>
      </c>
      <c r="BY2" s="1767"/>
      <c r="BZ2" s="1767"/>
      <c r="CA2" s="1767"/>
      <c r="CB2" s="1767"/>
      <c r="CC2" s="1768"/>
    </row>
    <row r="3" spans="1:81" s="58" customFormat="1" ht="16.05"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1806" t="s">
        <v>6423</v>
      </c>
      <c r="X3" s="1807"/>
      <c r="Y3" s="1807"/>
      <c r="Z3" s="1807"/>
      <c r="AA3" s="1808"/>
      <c r="AB3" s="1155" t="s">
        <v>1657</v>
      </c>
      <c r="AC3" s="1156"/>
      <c r="AD3" s="1156"/>
      <c r="AE3" s="1156"/>
      <c r="AF3" s="1156"/>
      <c r="AG3" s="1156"/>
      <c r="AH3" s="1156"/>
      <c r="AI3" s="1156"/>
      <c r="AJ3" s="1157"/>
      <c r="AK3" s="1132" t="s">
        <v>2</v>
      </c>
      <c r="AL3" s="1132"/>
      <c r="AM3" s="1132"/>
      <c r="AN3" s="1359">
        <f>+$L3</f>
        <v>0</v>
      </c>
      <c r="AO3" s="1360"/>
      <c r="AP3" s="1360"/>
      <c r="AQ3" s="1360"/>
      <c r="AR3" s="1360"/>
      <c r="AS3" s="1361"/>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05" customHeight="1" x14ac:dyDescent="0.3">
      <c r="A4" s="34"/>
      <c r="B4" s="1167"/>
      <c r="C4" s="1137" t="s">
        <v>3849</v>
      </c>
      <c r="D4" s="1137"/>
      <c r="E4" s="1137"/>
      <c r="F4" s="1137"/>
      <c r="G4" s="1137"/>
      <c r="H4" s="1137"/>
      <c r="I4" s="227"/>
      <c r="J4" s="252" t="s">
        <v>1656</v>
      </c>
      <c r="K4" s="252"/>
      <c r="L4" s="1760" t="s">
        <v>1212</v>
      </c>
      <c r="M4" s="1761"/>
      <c r="N4" s="1761"/>
      <c r="O4" s="1761"/>
      <c r="P4" s="1761"/>
      <c r="Q4" s="1762"/>
      <c r="R4" s="1136" t="s">
        <v>3849</v>
      </c>
      <c r="S4" s="1138"/>
      <c r="T4" s="1008" t="s">
        <v>1664</v>
      </c>
      <c r="U4" s="1009"/>
      <c r="V4" s="1010"/>
      <c r="W4" s="1763" t="str">
        <f>+$L4</f>
        <v xml:space="preserve">5. Infraestructura </v>
      </c>
      <c r="X4" s="1764"/>
      <c r="Y4" s="1764"/>
      <c r="Z4" s="1764"/>
      <c r="AA4" s="1765"/>
      <c r="AB4" s="1136" t="s">
        <v>3849</v>
      </c>
      <c r="AC4" s="1137"/>
      <c r="AD4" s="1137"/>
      <c r="AE4" s="1137"/>
      <c r="AF4" s="1137"/>
      <c r="AG4" s="1137"/>
      <c r="AH4" s="1137"/>
      <c r="AI4" s="1137"/>
      <c r="AJ4" s="1138"/>
      <c r="AK4" s="1132" t="s">
        <v>1656</v>
      </c>
      <c r="AL4" s="1132"/>
      <c r="AM4" s="1132"/>
      <c r="AN4" s="1760" t="str">
        <f>+$L4</f>
        <v xml:space="preserve">5. Infraestructura </v>
      </c>
      <c r="AO4" s="1761"/>
      <c r="AP4" s="1761"/>
      <c r="AQ4" s="1761"/>
      <c r="AR4" s="1761"/>
      <c r="AS4" s="1762"/>
      <c r="AT4" s="1136" t="s">
        <v>3849</v>
      </c>
      <c r="AU4" s="1137"/>
      <c r="AV4" s="1137"/>
      <c r="AW4" s="1137"/>
      <c r="AX4" s="1137"/>
      <c r="AY4" s="1137"/>
      <c r="AZ4" s="1137"/>
      <c r="BA4" s="1137"/>
      <c r="BB4" s="1138"/>
      <c r="BC4" s="1132" t="s">
        <v>1656</v>
      </c>
      <c r="BD4" s="1132"/>
      <c r="BE4" s="1132"/>
      <c r="BF4" s="1759" t="str">
        <f>+$L4</f>
        <v xml:space="preserve">5. Infraestructura </v>
      </c>
      <c r="BG4" s="1759"/>
      <c r="BH4" s="1759"/>
      <c r="BI4" s="1759"/>
      <c r="BJ4" s="1759"/>
      <c r="BK4" s="1759"/>
      <c r="BL4" s="1136" t="s">
        <v>3849</v>
      </c>
      <c r="BM4" s="1137"/>
      <c r="BN4" s="1137"/>
      <c r="BO4" s="1137"/>
      <c r="BP4" s="1137"/>
      <c r="BQ4" s="1137"/>
      <c r="BR4" s="1137"/>
      <c r="BS4" s="1137"/>
      <c r="BT4" s="1138"/>
      <c r="BU4" s="1132" t="s">
        <v>1656</v>
      </c>
      <c r="BV4" s="1132"/>
      <c r="BW4" s="1132"/>
      <c r="BX4" s="1759" t="str">
        <f>+$L4</f>
        <v xml:space="preserve">5. Infraestructura </v>
      </c>
      <c r="BY4" s="1759"/>
      <c r="BZ4" s="1759"/>
      <c r="CA4" s="1759"/>
      <c r="CB4" s="1759"/>
      <c r="CC4" s="1759"/>
    </row>
    <row r="5" spans="1:81" s="58" customFormat="1" ht="16.05" customHeight="1" x14ac:dyDescent="0.3">
      <c r="A5" s="34"/>
      <c r="B5" s="1168"/>
      <c r="C5" s="1140"/>
      <c r="D5" s="1140"/>
      <c r="E5" s="1140"/>
      <c r="F5" s="1140"/>
      <c r="G5" s="1140"/>
      <c r="H5" s="1140"/>
      <c r="I5" s="228"/>
      <c r="J5" s="252" t="s">
        <v>1659</v>
      </c>
      <c r="K5" s="252"/>
      <c r="L5" s="1142" t="s">
        <v>3840</v>
      </c>
      <c r="M5" s="1143"/>
      <c r="N5" s="1143"/>
      <c r="O5" s="1143"/>
      <c r="P5" s="1143"/>
      <c r="Q5" s="1144"/>
      <c r="R5" s="1139"/>
      <c r="S5" s="1141"/>
      <c r="T5" s="1008" t="s">
        <v>1665</v>
      </c>
      <c r="U5" s="1009"/>
      <c r="V5" s="1010"/>
      <c r="W5" s="1145" t="str">
        <f>+$L5</f>
        <v>5.2 Más Oportunidades para la Movilidad y la Seguridad ViaL</v>
      </c>
      <c r="X5" s="1146"/>
      <c r="Y5" s="1146"/>
      <c r="Z5" s="1146"/>
      <c r="AA5" s="1147"/>
      <c r="AB5" s="1139"/>
      <c r="AC5" s="1140"/>
      <c r="AD5" s="1140"/>
      <c r="AE5" s="1140"/>
      <c r="AF5" s="1140"/>
      <c r="AG5" s="1140"/>
      <c r="AH5" s="1140"/>
      <c r="AI5" s="1140"/>
      <c r="AJ5" s="1141"/>
      <c r="AK5" s="1132" t="s">
        <v>1659</v>
      </c>
      <c r="AL5" s="1132"/>
      <c r="AM5" s="1132"/>
      <c r="AN5" s="1142" t="str">
        <f>+$L5</f>
        <v>5.2 Más Oportunidades para la Movilidad y la Seguridad ViaL</v>
      </c>
      <c r="AO5" s="1143"/>
      <c r="AP5" s="1143"/>
      <c r="AQ5" s="1143"/>
      <c r="AR5" s="1143"/>
      <c r="AS5" s="1144"/>
      <c r="AT5" s="1139"/>
      <c r="AU5" s="1140"/>
      <c r="AV5" s="1140"/>
      <c r="AW5" s="1140"/>
      <c r="AX5" s="1140"/>
      <c r="AY5" s="1140"/>
      <c r="AZ5" s="1140"/>
      <c r="BA5" s="1140"/>
      <c r="BB5" s="1141"/>
      <c r="BC5" s="1132" t="s">
        <v>1659</v>
      </c>
      <c r="BD5" s="1132"/>
      <c r="BE5" s="1132"/>
      <c r="BF5" s="1133" t="str">
        <f>+$L5</f>
        <v>5.2 Más Oportunidades para la Movilidad y la Seguridad ViaL</v>
      </c>
      <c r="BG5" s="1133"/>
      <c r="BH5" s="1133"/>
      <c r="BI5" s="1133"/>
      <c r="BJ5" s="1133"/>
      <c r="BK5" s="1133"/>
      <c r="BL5" s="1139"/>
      <c r="BM5" s="1140"/>
      <c r="BN5" s="1140"/>
      <c r="BO5" s="1140"/>
      <c r="BP5" s="1140"/>
      <c r="BQ5" s="1140"/>
      <c r="BR5" s="1140"/>
      <c r="BS5" s="1140"/>
      <c r="BT5" s="1141"/>
      <c r="BU5" s="1132" t="s">
        <v>1659</v>
      </c>
      <c r="BV5" s="1132"/>
      <c r="BW5" s="1132"/>
      <c r="BX5" s="1133" t="str">
        <f>+$L5</f>
        <v>5.2 Más Oportunidades para la Movilidad y la Seguridad ViaL</v>
      </c>
      <c r="BY5" s="1133"/>
      <c r="BZ5" s="1133"/>
      <c r="CA5" s="1133"/>
      <c r="CB5" s="1133"/>
      <c r="CC5" s="1133"/>
    </row>
    <row r="6" spans="1:81" ht="16.05"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05"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05"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05"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05" customHeight="1" thickBot="1" x14ac:dyDescent="0.35">
      <c r="B10" s="2"/>
    </row>
    <row r="11" spans="1:81" s="58" customFormat="1" ht="40.049999999999997" customHeight="1" thickTop="1" x14ac:dyDescent="0.3">
      <c r="A11" s="34"/>
      <c r="B11" s="906" t="s">
        <v>1251</v>
      </c>
      <c r="C11" s="1236" t="s">
        <v>1255</v>
      </c>
      <c r="D11" s="1264">
        <v>2407</v>
      </c>
      <c r="E11" s="1266" t="s">
        <v>3969</v>
      </c>
      <c r="F11" s="1266">
        <v>2407010</v>
      </c>
      <c r="G11" s="1266" t="s">
        <v>3971</v>
      </c>
      <c r="H11" s="1266" t="s">
        <v>6424</v>
      </c>
      <c r="I11" s="1266" t="s">
        <v>6425</v>
      </c>
      <c r="J11" s="812">
        <v>776</v>
      </c>
      <c r="K11" s="854" t="str">
        <f>+[22]Metas!K901</f>
        <v>Sistema de Gestión de Calidad ajustado a las exigencias del MIGP</v>
      </c>
      <c r="L11" s="857">
        <v>1</v>
      </c>
      <c r="M11" s="860">
        <f>SUM(N11:Q11)</f>
        <v>1</v>
      </c>
      <c r="N11" s="836">
        <v>0</v>
      </c>
      <c r="O11" s="839">
        <v>0</v>
      </c>
      <c r="P11" s="863">
        <v>0</v>
      </c>
      <c r="Q11" s="866">
        <v>1</v>
      </c>
      <c r="R11" s="812">
        <f>+$J11</f>
        <v>776</v>
      </c>
      <c r="S11" s="231" t="s">
        <v>6426</v>
      </c>
      <c r="T11" s="235" t="s">
        <v>3821</v>
      </c>
      <c r="U11" s="235" t="s">
        <v>3826</v>
      </c>
      <c r="V11" s="235" t="s">
        <v>3830</v>
      </c>
      <c r="W11" s="337" t="s">
        <v>6427</v>
      </c>
      <c r="X11" s="258">
        <v>44958</v>
      </c>
      <c r="Y11" s="258">
        <v>45290</v>
      </c>
      <c r="Z11" s="258">
        <v>44958</v>
      </c>
      <c r="AA11" s="258">
        <v>44925</v>
      </c>
      <c r="AB11" s="812">
        <f>+$J11</f>
        <v>776</v>
      </c>
      <c r="AC11" s="827">
        <f>+L11</f>
        <v>1</v>
      </c>
      <c r="AD11" s="44">
        <f>+AM11+AV11+BE11+BN11</f>
        <v>37</v>
      </c>
      <c r="AE11" s="51">
        <f t="shared" ref="AE11:AJ26" si="0">+AN11+AW11+BF11+BO11</f>
        <v>37</v>
      </c>
      <c r="AF11" s="44">
        <f t="shared" si="0"/>
        <v>0</v>
      </c>
      <c r="AG11" s="44">
        <f t="shared" si="0"/>
        <v>0</v>
      </c>
      <c r="AH11" s="44">
        <f t="shared" si="0"/>
        <v>0</v>
      </c>
      <c r="AI11" s="44">
        <f t="shared" si="0"/>
        <v>0</v>
      </c>
      <c r="AJ11" s="44">
        <f t="shared" si="0"/>
        <v>0</v>
      </c>
      <c r="AK11" s="812">
        <f>+$J11</f>
        <v>776</v>
      </c>
      <c r="AL11" s="990">
        <f>+N11</f>
        <v>0</v>
      </c>
      <c r="AM11" s="44">
        <f>SUM(AN11:AS11)</f>
        <v>7</v>
      </c>
      <c r="AN11" s="35">
        <v>7</v>
      </c>
      <c r="AO11" s="35"/>
      <c r="AP11" s="35"/>
      <c r="AQ11" s="35"/>
      <c r="AR11" s="35"/>
      <c r="AS11" s="35"/>
      <c r="AT11" s="812">
        <f>+$J11</f>
        <v>776</v>
      </c>
      <c r="AU11" s="993">
        <f>+O11</f>
        <v>0</v>
      </c>
      <c r="AV11" s="44">
        <f>SUM(AW11:BB11)</f>
        <v>10</v>
      </c>
      <c r="AW11" s="35">
        <v>10</v>
      </c>
      <c r="AX11" s="35"/>
      <c r="AY11" s="35"/>
      <c r="AZ11" s="35"/>
      <c r="BA11" s="35"/>
      <c r="BB11" s="35"/>
      <c r="BC11" s="812">
        <f>+$J11</f>
        <v>776</v>
      </c>
      <c r="BD11" s="996">
        <f>+P11</f>
        <v>0</v>
      </c>
      <c r="BE11" s="44">
        <f>SUM(BF11:BK11)</f>
        <v>10</v>
      </c>
      <c r="BF11" s="35">
        <v>10</v>
      </c>
      <c r="BG11" s="35"/>
      <c r="BH11" s="35"/>
      <c r="BI11" s="35"/>
      <c r="BJ11" s="35"/>
      <c r="BK11" s="35"/>
      <c r="BL11" s="812">
        <f>+$J11</f>
        <v>776</v>
      </c>
      <c r="BM11" s="987">
        <f>+Q11</f>
        <v>1</v>
      </c>
      <c r="BN11" s="44">
        <f>SUM(BO11:BT11)</f>
        <v>10</v>
      </c>
      <c r="BO11" s="35">
        <v>10</v>
      </c>
      <c r="BP11" s="35"/>
      <c r="BQ11" s="35"/>
      <c r="BR11" s="35"/>
      <c r="BS11" s="35"/>
      <c r="BT11" s="35"/>
      <c r="BU11" s="818"/>
      <c r="BV11" s="819"/>
      <c r="BW11" s="819"/>
      <c r="BX11" s="819"/>
      <c r="BY11" s="819"/>
      <c r="BZ11" s="819"/>
      <c r="CA11" s="819"/>
      <c r="CB11" s="819"/>
      <c r="CC11" s="820"/>
    </row>
    <row r="12" spans="1:81" s="58" customFormat="1" ht="40.049999999999997" customHeight="1" x14ac:dyDescent="0.3">
      <c r="A12" s="34"/>
      <c r="B12" s="907"/>
      <c r="C12" s="1237"/>
      <c r="D12" s="919"/>
      <c r="E12" s="920"/>
      <c r="F12" s="920"/>
      <c r="G12" s="920"/>
      <c r="H12" s="920"/>
      <c r="I12" s="920"/>
      <c r="J12" s="813"/>
      <c r="K12" s="855"/>
      <c r="L12" s="858"/>
      <c r="M12" s="861"/>
      <c r="N12" s="837"/>
      <c r="O12" s="840"/>
      <c r="P12" s="864"/>
      <c r="Q12" s="867"/>
      <c r="R12" s="813"/>
      <c r="S12" s="39"/>
      <c r="T12" s="236"/>
      <c r="U12" s="236"/>
      <c r="V12" s="236"/>
      <c r="W12" s="39"/>
      <c r="X12" s="31"/>
      <c r="Y12" s="31"/>
      <c r="Z12" s="31"/>
      <c r="AA12" s="31"/>
      <c r="AB12" s="813"/>
      <c r="AC12" s="828"/>
      <c r="AD12" s="51">
        <f t="shared" ref="AD12:AD14" si="1">+AM12+AV12+BE12+BN12</f>
        <v>0</v>
      </c>
      <c r="AE12" s="51">
        <f t="shared" si="0"/>
        <v>0</v>
      </c>
      <c r="AF12" s="51">
        <f t="shared" si="0"/>
        <v>0</v>
      </c>
      <c r="AG12" s="51">
        <f t="shared" si="0"/>
        <v>0</v>
      </c>
      <c r="AH12" s="51">
        <f t="shared" si="0"/>
        <v>0</v>
      </c>
      <c r="AI12" s="51">
        <f t="shared" si="0"/>
        <v>0</v>
      </c>
      <c r="AJ12" s="51">
        <f t="shared" si="0"/>
        <v>0</v>
      </c>
      <c r="AK12" s="813"/>
      <c r="AL12" s="991"/>
      <c r="AM12" s="51">
        <f t="shared" ref="AM12:AM75" si="2">SUM(AN12:AS12)</f>
        <v>0</v>
      </c>
      <c r="AN12" s="336"/>
      <c r="AO12" s="336"/>
      <c r="AP12" s="336"/>
      <c r="AQ12" s="336"/>
      <c r="AR12" s="336"/>
      <c r="AS12" s="336"/>
      <c r="AT12" s="813"/>
      <c r="AU12" s="994"/>
      <c r="AV12" s="51">
        <f t="shared" ref="AV12:AV75" si="3">SUM(AW12:BB12)</f>
        <v>0</v>
      </c>
      <c r="AW12" s="336"/>
      <c r="AX12" s="336"/>
      <c r="AY12" s="336"/>
      <c r="AZ12" s="336"/>
      <c r="BA12" s="336"/>
      <c r="BB12" s="336"/>
      <c r="BC12" s="813"/>
      <c r="BD12" s="997"/>
      <c r="BE12" s="51">
        <f t="shared" ref="BE12:BE75" si="4">SUM(BF12:BK12)</f>
        <v>0</v>
      </c>
      <c r="BF12" s="336"/>
      <c r="BG12" s="336"/>
      <c r="BH12" s="336"/>
      <c r="BI12" s="336"/>
      <c r="BJ12" s="336"/>
      <c r="BK12" s="336"/>
      <c r="BL12" s="813"/>
      <c r="BM12" s="988"/>
      <c r="BN12" s="51">
        <f t="shared" ref="BN12:BN75" si="5">SUM(BO12:BT12)</f>
        <v>0</v>
      </c>
      <c r="BO12" s="336"/>
      <c r="BP12" s="336"/>
      <c r="BQ12" s="336"/>
      <c r="BR12" s="336"/>
      <c r="BS12" s="336"/>
      <c r="BT12" s="336"/>
      <c r="BU12" s="821"/>
      <c r="BV12" s="822"/>
      <c r="BW12" s="822"/>
      <c r="BX12" s="822"/>
      <c r="BY12" s="822"/>
      <c r="BZ12" s="822"/>
      <c r="CA12" s="822"/>
      <c r="CB12" s="822"/>
      <c r="CC12" s="823"/>
    </row>
    <row r="13" spans="1:81" s="58" customFormat="1" ht="40.049999999999997" customHeight="1" x14ac:dyDescent="0.3">
      <c r="A13" s="34"/>
      <c r="B13" s="907"/>
      <c r="C13" s="1237"/>
      <c r="D13" s="919"/>
      <c r="E13" s="920"/>
      <c r="F13" s="920"/>
      <c r="G13" s="920"/>
      <c r="H13" s="920"/>
      <c r="I13" s="920"/>
      <c r="J13" s="813"/>
      <c r="K13" s="855"/>
      <c r="L13" s="858"/>
      <c r="M13" s="861"/>
      <c r="N13" s="837"/>
      <c r="O13" s="840"/>
      <c r="P13" s="864"/>
      <c r="Q13" s="867"/>
      <c r="R13" s="813"/>
      <c r="S13" s="39"/>
      <c r="T13" s="236"/>
      <c r="U13" s="236"/>
      <c r="V13" s="236"/>
      <c r="W13" s="39"/>
      <c r="X13" s="31"/>
      <c r="Y13" s="31"/>
      <c r="Z13" s="31"/>
      <c r="AA13" s="31"/>
      <c r="AB13" s="813"/>
      <c r="AC13" s="828"/>
      <c r="AD13" s="51">
        <f t="shared" si="1"/>
        <v>0</v>
      </c>
      <c r="AE13" s="51">
        <f t="shared" si="0"/>
        <v>0</v>
      </c>
      <c r="AF13" s="51">
        <f t="shared" si="0"/>
        <v>0</v>
      </c>
      <c r="AG13" s="51">
        <f t="shared" si="0"/>
        <v>0</v>
      </c>
      <c r="AH13" s="51">
        <f t="shared" si="0"/>
        <v>0</v>
      </c>
      <c r="AI13" s="51">
        <f t="shared" si="0"/>
        <v>0</v>
      </c>
      <c r="AJ13" s="51">
        <f t="shared" si="0"/>
        <v>0</v>
      </c>
      <c r="AK13" s="813"/>
      <c r="AL13" s="991"/>
      <c r="AM13" s="51">
        <f t="shared" si="2"/>
        <v>0</v>
      </c>
      <c r="AN13" s="336"/>
      <c r="AO13" s="336"/>
      <c r="AP13" s="336"/>
      <c r="AQ13" s="336"/>
      <c r="AR13" s="336"/>
      <c r="AS13" s="336"/>
      <c r="AT13" s="813"/>
      <c r="AU13" s="994"/>
      <c r="AV13" s="51">
        <f t="shared" si="3"/>
        <v>0</v>
      </c>
      <c r="AW13" s="336"/>
      <c r="AX13" s="336"/>
      <c r="AY13" s="336"/>
      <c r="AZ13" s="336"/>
      <c r="BA13" s="336"/>
      <c r="BB13" s="336"/>
      <c r="BC13" s="813"/>
      <c r="BD13" s="997"/>
      <c r="BE13" s="51">
        <f t="shared" si="4"/>
        <v>0</v>
      </c>
      <c r="BF13" s="336"/>
      <c r="BG13" s="336"/>
      <c r="BH13" s="336"/>
      <c r="BI13" s="336"/>
      <c r="BJ13" s="336"/>
      <c r="BK13" s="336"/>
      <c r="BL13" s="813"/>
      <c r="BM13" s="988"/>
      <c r="BN13" s="51">
        <f t="shared" si="5"/>
        <v>0</v>
      </c>
      <c r="BO13" s="336"/>
      <c r="BP13" s="336"/>
      <c r="BQ13" s="336"/>
      <c r="BR13" s="336"/>
      <c r="BS13" s="336"/>
      <c r="BT13" s="336"/>
      <c r="BU13" s="821"/>
      <c r="BV13" s="822"/>
      <c r="BW13" s="822"/>
      <c r="BX13" s="822"/>
      <c r="BY13" s="822"/>
      <c r="BZ13" s="822"/>
      <c r="CA13" s="822"/>
      <c r="CB13" s="822"/>
      <c r="CC13" s="823"/>
    </row>
    <row r="14" spans="1:81" s="58" customFormat="1" ht="40.049999999999997" customHeight="1" thickBot="1" x14ac:dyDescent="0.35">
      <c r="A14" s="34"/>
      <c r="B14" s="907"/>
      <c r="C14" s="1237"/>
      <c r="D14" s="1265"/>
      <c r="E14" s="1267"/>
      <c r="F14" s="1267"/>
      <c r="G14" s="1267"/>
      <c r="H14" s="1267"/>
      <c r="I14" s="1267"/>
      <c r="J14" s="814"/>
      <c r="K14" s="856"/>
      <c r="L14" s="859"/>
      <c r="M14" s="862"/>
      <c r="N14" s="838"/>
      <c r="O14" s="841"/>
      <c r="P14" s="865"/>
      <c r="Q14" s="874"/>
      <c r="R14" s="814"/>
      <c r="S14" s="232"/>
      <c r="T14" s="237"/>
      <c r="U14" s="237"/>
      <c r="V14" s="237"/>
      <c r="W14" s="232"/>
      <c r="X14" s="260"/>
      <c r="Y14" s="260"/>
      <c r="Z14" s="260"/>
      <c r="AA14" s="260"/>
      <c r="AB14" s="814"/>
      <c r="AC14" s="829"/>
      <c r="AD14" s="46">
        <f t="shared" si="1"/>
        <v>0</v>
      </c>
      <c r="AE14" s="46">
        <f t="shared" si="0"/>
        <v>0</v>
      </c>
      <c r="AF14" s="46">
        <f t="shared" si="0"/>
        <v>0</v>
      </c>
      <c r="AG14" s="46">
        <f t="shared" si="0"/>
        <v>0</v>
      </c>
      <c r="AH14" s="46">
        <f t="shared" si="0"/>
        <v>0</v>
      </c>
      <c r="AI14" s="46">
        <f t="shared" si="0"/>
        <v>0</v>
      </c>
      <c r="AJ14" s="46">
        <f t="shared" si="0"/>
        <v>0</v>
      </c>
      <c r="AK14" s="814"/>
      <c r="AL14" s="992"/>
      <c r="AM14" s="46">
        <f t="shared" si="2"/>
        <v>0</v>
      </c>
      <c r="AN14" s="37"/>
      <c r="AO14" s="37"/>
      <c r="AP14" s="37"/>
      <c r="AQ14" s="37"/>
      <c r="AR14" s="37"/>
      <c r="AS14" s="37"/>
      <c r="AT14" s="814"/>
      <c r="AU14" s="995"/>
      <c r="AV14" s="46">
        <f t="shared" si="3"/>
        <v>0</v>
      </c>
      <c r="AW14" s="37"/>
      <c r="AX14" s="37"/>
      <c r="AY14" s="37"/>
      <c r="AZ14" s="37"/>
      <c r="BA14" s="37"/>
      <c r="BB14" s="37"/>
      <c r="BC14" s="814"/>
      <c r="BD14" s="998"/>
      <c r="BE14" s="46">
        <f t="shared" si="4"/>
        <v>0</v>
      </c>
      <c r="BF14" s="37"/>
      <c r="BG14" s="37"/>
      <c r="BH14" s="37"/>
      <c r="BI14" s="37"/>
      <c r="BJ14" s="37"/>
      <c r="BK14" s="37"/>
      <c r="BL14" s="814"/>
      <c r="BM14" s="989"/>
      <c r="BN14" s="46">
        <f t="shared" si="5"/>
        <v>0</v>
      </c>
      <c r="BO14" s="37"/>
      <c r="BP14" s="37"/>
      <c r="BQ14" s="37"/>
      <c r="BR14" s="37"/>
      <c r="BS14" s="37"/>
      <c r="BT14" s="37"/>
      <c r="BU14" s="824"/>
      <c r="BV14" s="825"/>
      <c r="BW14" s="825"/>
      <c r="BX14" s="825"/>
      <c r="BY14" s="825"/>
      <c r="BZ14" s="825"/>
      <c r="CA14" s="825"/>
      <c r="CB14" s="825"/>
      <c r="CC14" s="826"/>
    </row>
    <row r="15" spans="1:81" s="58" customFormat="1" ht="40.049999999999997" customHeight="1" thickTop="1" x14ac:dyDescent="0.3">
      <c r="A15" s="34"/>
      <c r="B15" s="907"/>
      <c r="C15" s="1237"/>
      <c r="D15" s="1264">
        <v>2409</v>
      </c>
      <c r="E15" s="851" t="s">
        <v>6428</v>
      </c>
      <c r="F15" s="1266">
        <v>2409045</v>
      </c>
      <c r="G15" s="851" t="s">
        <v>6429</v>
      </c>
      <c r="H15" s="851" t="s">
        <v>6424</v>
      </c>
      <c r="I15" s="851" t="s">
        <v>6425</v>
      </c>
      <c r="J15" s="812">
        <v>777</v>
      </c>
      <c r="K15" s="854" t="str">
        <f>+[22]Metas!K902</f>
        <v>Plataforma web para trámites diseñada y en funcionamiento</v>
      </c>
      <c r="L15" s="857">
        <v>1</v>
      </c>
      <c r="M15" s="860">
        <f>SUM(N15:Q15)</f>
        <v>1</v>
      </c>
      <c r="N15" s="836">
        <v>0.25</v>
      </c>
      <c r="O15" s="839">
        <v>0.25</v>
      </c>
      <c r="P15" s="863">
        <v>0.25</v>
      </c>
      <c r="Q15" s="866">
        <v>0.25</v>
      </c>
      <c r="R15" s="812">
        <f>+$J15</f>
        <v>777</v>
      </c>
      <c r="S15" s="231" t="s">
        <v>6426</v>
      </c>
      <c r="T15" s="235" t="s">
        <v>3821</v>
      </c>
      <c r="U15" s="235" t="s">
        <v>3826</v>
      </c>
      <c r="V15" s="235" t="s">
        <v>3830</v>
      </c>
      <c r="W15" s="231" t="s">
        <v>6430</v>
      </c>
      <c r="X15" s="258">
        <v>44958</v>
      </c>
      <c r="Y15" s="258">
        <v>45290</v>
      </c>
      <c r="Z15" s="258">
        <v>44958</v>
      </c>
      <c r="AA15" s="258">
        <v>44925</v>
      </c>
      <c r="AB15" s="812">
        <f>+$J15</f>
        <v>777</v>
      </c>
      <c r="AC15" s="1800">
        <f>+L15</f>
        <v>1</v>
      </c>
      <c r="AD15" s="44">
        <f>+AM15+AV15+BE15+BN15</f>
        <v>14</v>
      </c>
      <c r="AE15" s="44">
        <f t="shared" si="0"/>
        <v>14</v>
      </c>
      <c r="AF15" s="44">
        <f t="shared" si="0"/>
        <v>0</v>
      </c>
      <c r="AG15" s="44">
        <f t="shared" si="0"/>
        <v>0</v>
      </c>
      <c r="AH15" s="44">
        <f t="shared" si="0"/>
        <v>0</v>
      </c>
      <c r="AI15" s="44">
        <f t="shared" si="0"/>
        <v>0</v>
      </c>
      <c r="AJ15" s="44">
        <f t="shared" si="0"/>
        <v>0</v>
      </c>
      <c r="AK15" s="812">
        <f>+$J15</f>
        <v>777</v>
      </c>
      <c r="AL15" s="990">
        <f>+N15</f>
        <v>0.25</v>
      </c>
      <c r="AM15" s="44">
        <f t="shared" si="2"/>
        <v>3.5</v>
      </c>
      <c r="AN15" s="35">
        <v>3.5</v>
      </c>
      <c r="AO15" s="35"/>
      <c r="AP15" s="35"/>
      <c r="AQ15" s="35"/>
      <c r="AR15" s="35"/>
      <c r="AS15" s="35"/>
      <c r="AT15" s="812">
        <f>+$J15</f>
        <v>777</v>
      </c>
      <c r="AU15" s="993">
        <f>+O15</f>
        <v>0.25</v>
      </c>
      <c r="AV15" s="44">
        <f t="shared" si="3"/>
        <v>3.5</v>
      </c>
      <c r="AW15" s="35">
        <v>3.5</v>
      </c>
      <c r="AX15" s="35"/>
      <c r="AY15" s="35"/>
      <c r="AZ15" s="35"/>
      <c r="BA15" s="35"/>
      <c r="BB15" s="35"/>
      <c r="BC15" s="812">
        <f>+$J15</f>
        <v>777</v>
      </c>
      <c r="BD15" s="996">
        <f>+P15</f>
        <v>0.25</v>
      </c>
      <c r="BE15" s="44">
        <f t="shared" si="4"/>
        <v>3.5</v>
      </c>
      <c r="BF15" s="35">
        <v>3.5</v>
      </c>
      <c r="BG15" s="35"/>
      <c r="BH15" s="35"/>
      <c r="BI15" s="35"/>
      <c r="BJ15" s="35"/>
      <c r="BK15" s="35"/>
      <c r="BL15" s="812">
        <f>+$J15</f>
        <v>777</v>
      </c>
      <c r="BM15" s="987">
        <f>+Q15</f>
        <v>0.25</v>
      </c>
      <c r="BN15" s="44">
        <f t="shared" si="5"/>
        <v>3.5</v>
      </c>
      <c r="BO15" s="35">
        <v>3.5</v>
      </c>
      <c r="BP15" s="35"/>
      <c r="BQ15" s="35"/>
      <c r="BR15" s="35"/>
      <c r="BS15" s="35"/>
      <c r="BT15" s="35"/>
      <c r="BU15" s="818"/>
      <c r="BV15" s="819"/>
      <c r="BW15" s="819"/>
      <c r="BX15" s="819"/>
      <c r="BY15" s="819"/>
      <c r="BZ15" s="819"/>
      <c r="CA15" s="819"/>
      <c r="CB15" s="819"/>
      <c r="CC15" s="820"/>
    </row>
    <row r="16" spans="1:81" s="58" customFormat="1" ht="40.049999999999997" customHeight="1" x14ac:dyDescent="0.3">
      <c r="A16" s="34"/>
      <c r="B16" s="907"/>
      <c r="C16" s="1237"/>
      <c r="D16" s="919"/>
      <c r="E16" s="852"/>
      <c r="F16" s="920"/>
      <c r="G16" s="852"/>
      <c r="H16" s="852"/>
      <c r="I16" s="852"/>
      <c r="J16" s="813"/>
      <c r="K16" s="855"/>
      <c r="L16" s="858"/>
      <c r="M16" s="861"/>
      <c r="N16" s="837"/>
      <c r="O16" s="840"/>
      <c r="P16" s="864"/>
      <c r="Q16" s="867"/>
      <c r="R16" s="813"/>
      <c r="S16" s="39"/>
      <c r="T16" s="236"/>
      <c r="U16" s="236"/>
      <c r="V16" s="236"/>
      <c r="W16" s="39"/>
      <c r="X16" s="31"/>
      <c r="Y16" s="31"/>
      <c r="Z16" s="31"/>
      <c r="AA16" s="31"/>
      <c r="AB16" s="813"/>
      <c r="AC16" s="1801"/>
      <c r="AD16" s="51">
        <f t="shared" ref="AD16:AJ31" si="6">+AM16+AV16+BE16+BN16</f>
        <v>0</v>
      </c>
      <c r="AE16" s="51">
        <f t="shared" si="0"/>
        <v>0</v>
      </c>
      <c r="AF16" s="51">
        <f t="shared" si="0"/>
        <v>0</v>
      </c>
      <c r="AG16" s="51">
        <f t="shared" si="0"/>
        <v>0</v>
      </c>
      <c r="AH16" s="51">
        <f t="shared" si="0"/>
        <v>0</v>
      </c>
      <c r="AI16" s="51">
        <f t="shared" si="0"/>
        <v>0</v>
      </c>
      <c r="AJ16" s="51">
        <f t="shared" si="0"/>
        <v>0</v>
      </c>
      <c r="AK16" s="813"/>
      <c r="AL16" s="991"/>
      <c r="AM16" s="51">
        <f t="shared" si="2"/>
        <v>0</v>
      </c>
      <c r="AN16" s="336"/>
      <c r="AO16" s="336"/>
      <c r="AP16" s="336"/>
      <c r="AQ16" s="336"/>
      <c r="AR16" s="336"/>
      <c r="AS16" s="336"/>
      <c r="AT16" s="813"/>
      <c r="AU16" s="994"/>
      <c r="AV16" s="51">
        <f t="shared" si="3"/>
        <v>0</v>
      </c>
      <c r="AW16" s="336"/>
      <c r="AX16" s="336"/>
      <c r="AY16" s="336"/>
      <c r="AZ16" s="336"/>
      <c r="BA16" s="336"/>
      <c r="BB16" s="336"/>
      <c r="BC16" s="813"/>
      <c r="BD16" s="997"/>
      <c r="BE16" s="51">
        <f t="shared" si="4"/>
        <v>0</v>
      </c>
      <c r="BF16" s="336"/>
      <c r="BG16" s="336"/>
      <c r="BH16" s="336"/>
      <c r="BI16" s="336"/>
      <c r="BJ16" s="336"/>
      <c r="BK16" s="336"/>
      <c r="BL16" s="813"/>
      <c r="BM16" s="988"/>
      <c r="BN16" s="51">
        <f t="shared" si="5"/>
        <v>0</v>
      </c>
      <c r="BO16" s="336"/>
      <c r="BP16" s="336"/>
      <c r="BQ16" s="336"/>
      <c r="BR16" s="336"/>
      <c r="BS16" s="336"/>
      <c r="BT16" s="336"/>
      <c r="BU16" s="821"/>
      <c r="BV16" s="822"/>
      <c r="BW16" s="822"/>
      <c r="BX16" s="822"/>
      <c r="BY16" s="822"/>
      <c r="BZ16" s="822"/>
      <c r="CA16" s="822"/>
      <c r="CB16" s="822"/>
      <c r="CC16" s="823"/>
    </row>
    <row r="17" spans="1:81" s="58" customFormat="1" ht="40.049999999999997" customHeight="1" x14ac:dyDescent="0.3">
      <c r="A17" s="34"/>
      <c r="B17" s="907"/>
      <c r="C17" s="1237"/>
      <c r="D17" s="919"/>
      <c r="E17" s="852"/>
      <c r="F17" s="920"/>
      <c r="G17" s="852"/>
      <c r="H17" s="852"/>
      <c r="I17" s="852"/>
      <c r="J17" s="813"/>
      <c r="K17" s="855"/>
      <c r="L17" s="858"/>
      <c r="M17" s="861"/>
      <c r="N17" s="837"/>
      <c r="O17" s="840"/>
      <c r="P17" s="864"/>
      <c r="Q17" s="867"/>
      <c r="R17" s="813"/>
      <c r="S17" s="39"/>
      <c r="T17" s="236"/>
      <c r="U17" s="236"/>
      <c r="V17" s="236"/>
      <c r="W17" s="39"/>
      <c r="X17" s="31"/>
      <c r="Y17" s="31"/>
      <c r="Z17" s="31"/>
      <c r="AA17" s="31"/>
      <c r="AB17" s="813"/>
      <c r="AC17" s="1801"/>
      <c r="AD17" s="51">
        <f t="shared" si="6"/>
        <v>0</v>
      </c>
      <c r="AE17" s="51">
        <f t="shared" si="0"/>
        <v>0</v>
      </c>
      <c r="AF17" s="51">
        <f t="shared" si="0"/>
        <v>0</v>
      </c>
      <c r="AG17" s="51">
        <f t="shared" si="0"/>
        <v>0</v>
      </c>
      <c r="AH17" s="51">
        <f t="shared" si="0"/>
        <v>0</v>
      </c>
      <c r="AI17" s="51">
        <f t="shared" si="0"/>
        <v>0</v>
      </c>
      <c r="AJ17" s="51">
        <f t="shared" si="0"/>
        <v>0</v>
      </c>
      <c r="AK17" s="813"/>
      <c r="AL17" s="991"/>
      <c r="AM17" s="51">
        <f t="shared" si="2"/>
        <v>0</v>
      </c>
      <c r="AN17" s="336"/>
      <c r="AO17" s="336"/>
      <c r="AP17" s="336"/>
      <c r="AQ17" s="336"/>
      <c r="AR17" s="336"/>
      <c r="AS17" s="336"/>
      <c r="AT17" s="813"/>
      <c r="AU17" s="994"/>
      <c r="AV17" s="51">
        <f t="shared" si="3"/>
        <v>0</v>
      </c>
      <c r="AW17" s="336"/>
      <c r="AX17" s="336"/>
      <c r="AY17" s="336"/>
      <c r="AZ17" s="336"/>
      <c r="BA17" s="336"/>
      <c r="BB17" s="336"/>
      <c r="BC17" s="813"/>
      <c r="BD17" s="997"/>
      <c r="BE17" s="51">
        <f t="shared" si="4"/>
        <v>0</v>
      </c>
      <c r="BF17" s="336"/>
      <c r="BG17" s="336"/>
      <c r="BH17" s="336"/>
      <c r="BI17" s="336"/>
      <c r="BJ17" s="336"/>
      <c r="BK17" s="336"/>
      <c r="BL17" s="813"/>
      <c r="BM17" s="988"/>
      <c r="BN17" s="51">
        <f t="shared" si="5"/>
        <v>0</v>
      </c>
      <c r="BO17" s="336"/>
      <c r="BP17" s="336"/>
      <c r="BQ17" s="336"/>
      <c r="BR17" s="336"/>
      <c r="BS17" s="336"/>
      <c r="BT17" s="336"/>
      <c r="BU17" s="821"/>
      <c r="BV17" s="822"/>
      <c r="BW17" s="822"/>
      <c r="BX17" s="822"/>
      <c r="BY17" s="822"/>
      <c r="BZ17" s="822"/>
      <c r="CA17" s="822"/>
      <c r="CB17" s="822"/>
      <c r="CC17" s="823"/>
    </row>
    <row r="18" spans="1:81" s="58" customFormat="1" ht="40.049999999999997" customHeight="1" thickBot="1" x14ac:dyDescent="0.35">
      <c r="A18" s="34"/>
      <c r="B18" s="907"/>
      <c r="C18" s="1237"/>
      <c r="D18" s="1265"/>
      <c r="E18" s="853"/>
      <c r="F18" s="1267"/>
      <c r="G18" s="853"/>
      <c r="H18" s="853"/>
      <c r="I18" s="853"/>
      <c r="J18" s="814"/>
      <c r="K18" s="856"/>
      <c r="L18" s="859"/>
      <c r="M18" s="862"/>
      <c r="N18" s="838"/>
      <c r="O18" s="841"/>
      <c r="P18" s="865"/>
      <c r="Q18" s="874"/>
      <c r="R18" s="814"/>
      <c r="S18" s="232"/>
      <c r="T18" s="237"/>
      <c r="U18" s="237"/>
      <c r="V18" s="237"/>
      <c r="W18" s="232"/>
      <c r="X18" s="260"/>
      <c r="Y18" s="260"/>
      <c r="Z18" s="260"/>
      <c r="AA18" s="260"/>
      <c r="AB18" s="814"/>
      <c r="AC18" s="1802"/>
      <c r="AD18" s="46">
        <f t="shared" si="6"/>
        <v>0</v>
      </c>
      <c r="AE18" s="46">
        <f t="shared" si="0"/>
        <v>0</v>
      </c>
      <c r="AF18" s="46">
        <f t="shared" si="0"/>
        <v>0</v>
      </c>
      <c r="AG18" s="46">
        <f t="shared" si="0"/>
        <v>0</v>
      </c>
      <c r="AH18" s="46">
        <f t="shared" si="0"/>
        <v>0</v>
      </c>
      <c r="AI18" s="46">
        <f t="shared" si="0"/>
        <v>0</v>
      </c>
      <c r="AJ18" s="46">
        <f t="shared" si="0"/>
        <v>0</v>
      </c>
      <c r="AK18" s="814"/>
      <c r="AL18" s="992"/>
      <c r="AM18" s="46">
        <f t="shared" si="2"/>
        <v>0</v>
      </c>
      <c r="AN18" s="37"/>
      <c r="AO18" s="37"/>
      <c r="AP18" s="37"/>
      <c r="AQ18" s="37"/>
      <c r="AR18" s="37"/>
      <c r="AS18" s="37"/>
      <c r="AT18" s="814"/>
      <c r="AU18" s="995"/>
      <c r="AV18" s="46">
        <f t="shared" si="3"/>
        <v>0</v>
      </c>
      <c r="AW18" s="37"/>
      <c r="AX18" s="37"/>
      <c r="AY18" s="37"/>
      <c r="AZ18" s="37"/>
      <c r="BA18" s="37"/>
      <c r="BB18" s="37"/>
      <c r="BC18" s="814"/>
      <c r="BD18" s="998"/>
      <c r="BE18" s="46">
        <f t="shared" si="4"/>
        <v>0</v>
      </c>
      <c r="BF18" s="37"/>
      <c r="BG18" s="37"/>
      <c r="BH18" s="37"/>
      <c r="BI18" s="37"/>
      <c r="BJ18" s="37"/>
      <c r="BK18" s="37"/>
      <c r="BL18" s="814"/>
      <c r="BM18" s="989"/>
      <c r="BN18" s="46">
        <f t="shared" si="5"/>
        <v>0</v>
      </c>
      <c r="BO18" s="37"/>
      <c r="BP18" s="37"/>
      <c r="BQ18" s="37"/>
      <c r="BR18" s="37"/>
      <c r="BS18" s="37"/>
      <c r="BT18" s="37"/>
      <c r="BU18" s="824"/>
      <c r="BV18" s="825"/>
      <c r="BW18" s="825"/>
      <c r="BX18" s="825"/>
      <c r="BY18" s="825"/>
      <c r="BZ18" s="825"/>
      <c r="CA18" s="825"/>
      <c r="CB18" s="825"/>
      <c r="CC18" s="826"/>
    </row>
    <row r="19" spans="1:81" s="58" customFormat="1" ht="40.049999999999997" customHeight="1" thickTop="1" x14ac:dyDescent="0.3">
      <c r="A19" s="34"/>
      <c r="B19" s="907"/>
      <c r="C19" s="1237"/>
      <c r="D19" s="1264">
        <v>2407</v>
      </c>
      <c r="E19" s="1266" t="s">
        <v>3969</v>
      </c>
      <c r="F19" s="1266">
        <v>2407010</v>
      </c>
      <c r="G19" s="1266" t="s">
        <v>3971</v>
      </c>
      <c r="H19" s="1266" t="s">
        <v>6424</v>
      </c>
      <c r="I19" s="1266" t="s">
        <v>6425</v>
      </c>
      <c r="J19" s="812">
        <v>778</v>
      </c>
      <c r="K19" s="854" t="str">
        <f>+[22]Metas!K903</f>
        <v>Estudio de factibilidad para la instalación de mecanismos de foto detección para salvar vidas</v>
      </c>
      <c r="L19" s="857">
        <v>1</v>
      </c>
      <c r="M19" s="860">
        <f>SUM(N19:Q19)</f>
        <v>1</v>
      </c>
      <c r="N19" s="836">
        <v>0.25</v>
      </c>
      <c r="O19" s="839">
        <v>0.25</v>
      </c>
      <c r="P19" s="863">
        <v>0.25</v>
      </c>
      <c r="Q19" s="866">
        <v>0.25</v>
      </c>
      <c r="R19" s="812">
        <f>+$J19</f>
        <v>778</v>
      </c>
      <c r="S19" s="231" t="s">
        <v>6426</v>
      </c>
      <c r="T19" s="235" t="s">
        <v>3821</v>
      </c>
      <c r="U19" s="235" t="s">
        <v>3827</v>
      </c>
      <c r="V19" s="235" t="s">
        <v>3830</v>
      </c>
      <c r="W19" s="231" t="s">
        <v>6431</v>
      </c>
      <c r="X19" s="258">
        <v>44958</v>
      </c>
      <c r="Y19" s="258">
        <v>45290</v>
      </c>
      <c r="Z19" s="258">
        <v>44958</v>
      </c>
      <c r="AA19" s="258">
        <v>44925</v>
      </c>
      <c r="AB19" s="812">
        <f>+$J19</f>
        <v>778</v>
      </c>
      <c r="AC19" s="1800">
        <f>+L19</f>
        <v>1</v>
      </c>
      <c r="AD19" s="44">
        <f t="shared" si="6"/>
        <v>37</v>
      </c>
      <c r="AE19" s="44">
        <f t="shared" si="0"/>
        <v>7</v>
      </c>
      <c r="AF19" s="44">
        <f t="shared" si="0"/>
        <v>0</v>
      </c>
      <c r="AG19" s="44">
        <f t="shared" si="0"/>
        <v>0</v>
      </c>
      <c r="AH19" s="44">
        <f t="shared" si="0"/>
        <v>0</v>
      </c>
      <c r="AI19" s="44">
        <f t="shared" si="0"/>
        <v>0</v>
      </c>
      <c r="AJ19" s="44">
        <f t="shared" si="0"/>
        <v>0</v>
      </c>
      <c r="AK19" s="812">
        <f>+$J19</f>
        <v>778</v>
      </c>
      <c r="AL19" s="990">
        <f>+N19</f>
        <v>0.25</v>
      </c>
      <c r="AM19" s="44">
        <f t="shared" si="2"/>
        <v>7</v>
      </c>
      <c r="AN19" s="35">
        <v>7</v>
      </c>
      <c r="AO19" s="35"/>
      <c r="AP19" s="35"/>
      <c r="AQ19" s="35"/>
      <c r="AR19" s="35"/>
      <c r="AS19" s="35"/>
      <c r="AT19" s="812">
        <f>+$J19</f>
        <v>778</v>
      </c>
      <c r="AU19" s="993">
        <f>+O19</f>
        <v>0.25</v>
      </c>
      <c r="AV19" s="44">
        <v>10</v>
      </c>
      <c r="AW19" s="35"/>
      <c r="AX19" s="35"/>
      <c r="AY19" s="35"/>
      <c r="AZ19" s="35"/>
      <c r="BA19" s="35"/>
      <c r="BB19" s="35"/>
      <c r="BC19" s="812">
        <f>+$J19</f>
        <v>778</v>
      </c>
      <c r="BD19" s="54">
        <f>+P19</f>
        <v>0.25</v>
      </c>
      <c r="BE19" s="44">
        <v>10</v>
      </c>
      <c r="BF19" s="35"/>
      <c r="BG19" s="35"/>
      <c r="BH19" s="35"/>
      <c r="BI19" s="35"/>
      <c r="BJ19" s="35"/>
      <c r="BK19" s="35"/>
      <c r="BL19" s="812">
        <f>+$J19</f>
        <v>778</v>
      </c>
      <c r="BM19" s="41">
        <f>+Q19</f>
        <v>0.25</v>
      </c>
      <c r="BN19" s="44">
        <v>10</v>
      </c>
      <c r="BO19" s="35"/>
      <c r="BP19" s="35"/>
      <c r="BQ19" s="35"/>
      <c r="BR19" s="35"/>
      <c r="BS19" s="35"/>
      <c r="BT19" s="35"/>
      <c r="BU19" s="818"/>
      <c r="BV19" s="819"/>
      <c r="BW19" s="819"/>
      <c r="BX19" s="819"/>
      <c r="BY19" s="819"/>
      <c r="BZ19" s="819"/>
      <c r="CA19" s="819"/>
      <c r="CB19" s="819"/>
      <c r="CC19" s="820"/>
    </row>
    <row r="20" spans="1:81" s="58" customFormat="1" ht="40.049999999999997" customHeight="1" x14ac:dyDescent="0.3">
      <c r="A20" s="34"/>
      <c r="B20" s="907"/>
      <c r="C20" s="1237"/>
      <c r="D20" s="919"/>
      <c r="E20" s="920"/>
      <c r="F20" s="920"/>
      <c r="G20" s="920"/>
      <c r="H20" s="920"/>
      <c r="I20" s="920"/>
      <c r="J20" s="813"/>
      <c r="K20" s="855"/>
      <c r="L20" s="858"/>
      <c r="M20" s="861"/>
      <c r="N20" s="837"/>
      <c r="O20" s="840"/>
      <c r="P20" s="864"/>
      <c r="Q20" s="867"/>
      <c r="R20" s="813"/>
      <c r="S20" s="39"/>
      <c r="T20" s="236"/>
      <c r="U20" s="236"/>
      <c r="V20" s="236"/>
      <c r="W20" s="39"/>
      <c r="X20" s="31"/>
      <c r="Y20" s="31"/>
      <c r="Z20" s="31"/>
      <c r="AA20" s="31"/>
      <c r="AB20" s="813"/>
      <c r="AC20" s="1801"/>
      <c r="AD20" s="51">
        <f t="shared" si="6"/>
        <v>0</v>
      </c>
      <c r="AE20" s="51">
        <f t="shared" si="0"/>
        <v>0</v>
      </c>
      <c r="AF20" s="51">
        <f t="shared" si="0"/>
        <v>0</v>
      </c>
      <c r="AG20" s="51">
        <f t="shared" si="0"/>
        <v>0</v>
      </c>
      <c r="AH20" s="51">
        <f t="shared" si="0"/>
        <v>0</v>
      </c>
      <c r="AI20" s="51">
        <f t="shared" si="0"/>
        <v>0</v>
      </c>
      <c r="AJ20" s="51">
        <f t="shared" si="0"/>
        <v>0</v>
      </c>
      <c r="AK20" s="813"/>
      <c r="AL20" s="991"/>
      <c r="AM20" s="51">
        <f t="shared" si="2"/>
        <v>0</v>
      </c>
      <c r="AN20" s="336"/>
      <c r="AO20" s="336"/>
      <c r="AP20" s="336"/>
      <c r="AQ20" s="336"/>
      <c r="AR20" s="336"/>
      <c r="AS20" s="336"/>
      <c r="AT20" s="813"/>
      <c r="AU20" s="994"/>
      <c r="AV20" s="51">
        <f t="shared" si="3"/>
        <v>0</v>
      </c>
      <c r="AW20" s="336"/>
      <c r="AX20" s="336"/>
      <c r="AY20" s="336"/>
      <c r="AZ20" s="336"/>
      <c r="BA20" s="336"/>
      <c r="BB20" s="336"/>
      <c r="BC20" s="813"/>
      <c r="BD20" s="425"/>
      <c r="BE20" s="51">
        <f t="shared" si="4"/>
        <v>0</v>
      </c>
      <c r="BF20" s="336"/>
      <c r="BG20" s="336"/>
      <c r="BH20" s="336"/>
      <c r="BI20" s="336"/>
      <c r="BJ20" s="336"/>
      <c r="BK20" s="336"/>
      <c r="BL20" s="813"/>
      <c r="BM20" s="426"/>
      <c r="BN20" s="51">
        <f t="shared" si="5"/>
        <v>0</v>
      </c>
      <c r="BO20" s="336"/>
      <c r="BP20" s="336"/>
      <c r="BQ20" s="336"/>
      <c r="BR20" s="336"/>
      <c r="BS20" s="336"/>
      <c r="BT20" s="336"/>
      <c r="BU20" s="821"/>
      <c r="BV20" s="822"/>
      <c r="BW20" s="822"/>
      <c r="BX20" s="822"/>
      <c r="BY20" s="822"/>
      <c r="BZ20" s="822"/>
      <c r="CA20" s="822"/>
      <c r="CB20" s="822"/>
      <c r="CC20" s="823"/>
    </row>
    <row r="21" spans="1:81" s="58" customFormat="1" ht="40.049999999999997" customHeight="1" x14ac:dyDescent="0.3">
      <c r="A21" s="34"/>
      <c r="B21" s="907"/>
      <c r="C21" s="1237"/>
      <c r="D21" s="919"/>
      <c r="E21" s="920"/>
      <c r="F21" s="920"/>
      <c r="G21" s="920"/>
      <c r="H21" s="920"/>
      <c r="I21" s="920"/>
      <c r="J21" s="813"/>
      <c r="K21" s="855"/>
      <c r="L21" s="858"/>
      <c r="M21" s="861"/>
      <c r="N21" s="837"/>
      <c r="O21" s="840"/>
      <c r="P21" s="864"/>
      <c r="Q21" s="867"/>
      <c r="R21" s="813"/>
      <c r="S21" s="39"/>
      <c r="T21" s="236"/>
      <c r="U21" s="236"/>
      <c r="V21" s="236"/>
      <c r="W21" s="39"/>
      <c r="X21" s="31"/>
      <c r="Y21" s="31"/>
      <c r="Z21" s="31"/>
      <c r="AA21" s="31"/>
      <c r="AB21" s="813"/>
      <c r="AC21" s="1801"/>
      <c r="AD21" s="51">
        <f t="shared" si="6"/>
        <v>0</v>
      </c>
      <c r="AE21" s="51">
        <f t="shared" si="0"/>
        <v>0</v>
      </c>
      <c r="AF21" s="51">
        <f t="shared" si="0"/>
        <v>0</v>
      </c>
      <c r="AG21" s="51">
        <f t="shared" si="0"/>
        <v>0</v>
      </c>
      <c r="AH21" s="51">
        <f t="shared" si="0"/>
        <v>0</v>
      </c>
      <c r="AI21" s="51">
        <f t="shared" si="0"/>
        <v>0</v>
      </c>
      <c r="AJ21" s="51">
        <f t="shared" si="0"/>
        <v>0</v>
      </c>
      <c r="AK21" s="813"/>
      <c r="AL21" s="991"/>
      <c r="AM21" s="51">
        <f t="shared" si="2"/>
        <v>0</v>
      </c>
      <c r="AN21" s="336"/>
      <c r="AO21" s="336"/>
      <c r="AP21" s="336"/>
      <c r="AQ21" s="336"/>
      <c r="AR21" s="336"/>
      <c r="AS21" s="336"/>
      <c r="AT21" s="813"/>
      <c r="AU21" s="994"/>
      <c r="AV21" s="51">
        <f t="shared" si="3"/>
        <v>0</v>
      </c>
      <c r="AW21" s="336"/>
      <c r="AX21" s="336"/>
      <c r="AY21" s="336"/>
      <c r="AZ21" s="336"/>
      <c r="BA21" s="336"/>
      <c r="BB21" s="336"/>
      <c r="BC21" s="813"/>
      <c r="BD21" s="425"/>
      <c r="BE21" s="51">
        <f t="shared" si="4"/>
        <v>0</v>
      </c>
      <c r="BF21" s="336"/>
      <c r="BG21" s="336"/>
      <c r="BH21" s="336"/>
      <c r="BI21" s="336"/>
      <c r="BJ21" s="336"/>
      <c r="BK21" s="336"/>
      <c r="BL21" s="813"/>
      <c r="BM21" s="426"/>
      <c r="BN21" s="51">
        <f t="shared" si="5"/>
        <v>0</v>
      </c>
      <c r="BO21" s="336"/>
      <c r="BP21" s="336"/>
      <c r="BQ21" s="336"/>
      <c r="BR21" s="336"/>
      <c r="BS21" s="336"/>
      <c r="BT21" s="336"/>
      <c r="BU21" s="821"/>
      <c r="BV21" s="822"/>
      <c r="BW21" s="822"/>
      <c r="BX21" s="822"/>
      <c r="BY21" s="822"/>
      <c r="BZ21" s="822"/>
      <c r="CA21" s="822"/>
      <c r="CB21" s="822"/>
      <c r="CC21" s="823"/>
    </row>
    <row r="22" spans="1:81" s="58" customFormat="1" ht="40.049999999999997" customHeight="1" thickBot="1" x14ac:dyDescent="0.35">
      <c r="A22" s="34"/>
      <c r="B22" s="907"/>
      <c r="C22" s="1237"/>
      <c r="D22" s="1265"/>
      <c r="E22" s="1267"/>
      <c r="F22" s="1267"/>
      <c r="G22" s="1267"/>
      <c r="H22" s="1267"/>
      <c r="I22" s="1267"/>
      <c r="J22" s="814"/>
      <c r="K22" s="856"/>
      <c r="L22" s="859"/>
      <c r="M22" s="862"/>
      <c r="N22" s="838"/>
      <c r="O22" s="841"/>
      <c r="P22" s="865"/>
      <c r="Q22" s="874"/>
      <c r="R22" s="814"/>
      <c r="S22" s="232"/>
      <c r="T22" s="237"/>
      <c r="U22" s="237"/>
      <c r="V22" s="237"/>
      <c r="W22" s="232"/>
      <c r="X22" s="260"/>
      <c r="Y22" s="260"/>
      <c r="Z22" s="260"/>
      <c r="AA22" s="260"/>
      <c r="AB22" s="814"/>
      <c r="AC22" s="1802"/>
      <c r="AD22" s="46">
        <f t="shared" si="6"/>
        <v>0</v>
      </c>
      <c r="AE22" s="46">
        <f t="shared" si="0"/>
        <v>0</v>
      </c>
      <c r="AF22" s="46">
        <f t="shared" si="0"/>
        <v>0</v>
      </c>
      <c r="AG22" s="46">
        <f t="shared" si="0"/>
        <v>0</v>
      </c>
      <c r="AH22" s="46">
        <f t="shared" si="0"/>
        <v>0</v>
      </c>
      <c r="AI22" s="46">
        <f t="shared" si="0"/>
        <v>0</v>
      </c>
      <c r="AJ22" s="46">
        <f t="shared" si="0"/>
        <v>0</v>
      </c>
      <c r="AK22" s="814"/>
      <c r="AL22" s="992"/>
      <c r="AM22" s="46">
        <f t="shared" si="2"/>
        <v>0</v>
      </c>
      <c r="AN22" s="37"/>
      <c r="AO22" s="37"/>
      <c r="AP22" s="37"/>
      <c r="AQ22" s="37"/>
      <c r="AR22" s="37"/>
      <c r="AS22" s="37"/>
      <c r="AT22" s="814"/>
      <c r="AU22" s="995"/>
      <c r="AV22" s="46">
        <f t="shared" si="3"/>
        <v>0</v>
      </c>
      <c r="AW22" s="37"/>
      <c r="AX22" s="37"/>
      <c r="AY22" s="37"/>
      <c r="AZ22" s="37"/>
      <c r="BA22" s="37"/>
      <c r="BB22" s="37"/>
      <c r="BC22" s="814"/>
      <c r="BD22" s="56"/>
      <c r="BE22" s="46">
        <f t="shared" si="4"/>
        <v>0</v>
      </c>
      <c r="BF22" s="37"/>
      <c r="BG22" s="37"/>
      <c r="BH22" s="37"/>
      <c r="BI22" s="37"/>
      <c r="BJ22" s="37"/>
      <c r="BK22" s="37"/>
      <c r="BL22" s="814"/>
      <c r="BM22" s="43"/>
      <c r="BN22" s="46">
        <f t="shared" si="5"/>
        <v>0</v>
      </c>
      <c r="BO22" s="37"/>
      <c r="BP22" s="37"/>
      <c r="BQ22" s="37"/>
      <c r="BR22" s="37"/>
      <c r="BS22" s="37"/>
      <c r="BT22" s="37"/>
      <c r="BU22" s="824"/>
      <c r="BV22" s="825"/>
      <c r="BW22" s="825"/>
      <c r="BX22" s="825"/>
      <c r="BY22" s="825"/>
      <c r="BZ22" s="825"/>
      <c r="CA22" s="825"/>
      <c r="CB22" s="825"/>
      <c r="CC22" s="826"/>
    </row>
    <row r="23" spans="1:81" s="58" customFormat="1" ht="40.049999999999997" customHeight="1" thickTop="1" thickBot="1" x14ac:dyDescent="0.35">
      <c r="A23" s="34"/>
      <c r="B23" s="907"/>
      <c r="C23" s="1237"/>
      <c r="D23" s="871">
        <v>2409</v>
      </c>
      <c r="E23" s="851" t="s">
        <v>3972</v>
      </c>
      <c r="F23" s="851">
        <v>2409023</v>
      </c>
      <c r="G23" s="851" t="s">
        <v>3973</v>
      </c>
      <c r="H23" s="851" t="s">
        <v>6432</v>
      </c>
      <c r="I23" s="851" t="s">
        <v>6433</v>
      </c>
      <c r="J23" s="812">
        <v>779</v>
      </c>
      <c r="K23" s="854" t="str">
        <f>+[22]Metas!K904</f>
        <v>Secretarías y entidades del orden departamental adelantarán intervenciones en pro de la movilidad y seguridad vial de manera conjunta y articulada con la STD</v>
      </c>
      <c r="L23" s="857">
        <v>4</v>
      </c>
      <c r="M23" s="860">
        <f>SUM(N23:Q23)</f>
        <v>4</v>
      </c>
      <c r="N23" s="836">
        <v>1</v>
      </c>
      <c r="O23" s="839">
        <v>1</v>
      </c>
      <c r="P23" s="863">
        <v>1</v>
      </c>
      <c r="Q23" s="866">
        <v>1</v>
      </c>
      <c r="R23" s="812">
        <f>+$J23</f>
        <v>779</v>
      </c>
      <c r="S23" s="231" t="s">
        <v>6426</v>
      </c>
      <c r="T23" s="235" t="s">
        <v>3821</v>
      </c>
      <c r="U23" s="235" t="s">
        <v>3826</v>
      </c>
      <c r="V23" s="235" t="s">
        <v>3830</v>
      </c>
      <c r="W23" s="231"/>
      <c r="X23" s="258">
        <v>44958</v>
      </c>
      <c r="Y23" s="258">
        <v>45290</v>
      </c>
      <c r="Z23" s="258">
        <v>44958</v>
      </c>
      <c r="AA23" s="258">
        <v>44925</v>
      </c>
      <c r="AB23" s="812">
        <f t="shared" ref="AB23" si="7">+$J23</f>
        <v>779</v>
      </c>
      <c r="AC23" s="827">
        <f>+L23</f>
        <v>4</v>
      </c>
      <c r="AD23" s="44">
        <f t="shared" si="6"/>
        <v>20</v>
      </c>
      <c r="AE23" s="44">
        <v>20</v>
      </c>
      <c r="AF23" s="44">
        <f t="shared" si="0"/>
        <v>0</v>
      </c>
      <c r="AG23" s="44">
        <f t="shared" si="0"/>
        <v>0</v>
      </c>
      <c r="AH23" s="44">
        <f t="shared" si="0"/>
        <v>0</v>
      </c>
      <c r="AI23" s="44">
        <f t="shared" si="0"/>
        <v>0</v>
      </c>
      <c r="AJ23" s="44">
        <f t="shared" si="0"/>
        <v>0</v>
      </c>
      <c r="AK23" s="812">
        <f t="shared" ref="AK23" si="8">+$J23</f>
        <v>779</v>
      </c>
      <c r="AL23" s="990">
        <f>+N23</f>
        <v>1</v>
      </c>
      <c r="AM23" s="44">
        <f t="shared" si="2"/>
        <v>5</v>
      </c>
      <c r="AN23" s="35">
        <v>5</v>
      </c>
      <c r="AO23" s="35"/>
      <c r="AP23" s="35"/>
      <c r="AQ23" s="35"/>
      <c r="AR23" s="35"/>
      <c r="AS23" s="35"/>
      <c r="AT23" s="812">
        <f t="shared" ref="AT23" si="9">+$J23</f>
        <v>779</v>
      </c>
      <c r="AU23" s="993">
        <f>+O23</f>
        <v>1</v>
      </c>
      <c r="AV23" s="44">
        <f t="shared" si="3"/>
        <v>5</v>
      </c>
      <c r="AW23" s="35">
        <v>5</v>
      </c>
      <c r="AX23" s="35"/>
      <c r="AY23" s="35"/>
      <c r="AZ23" s="35"/>
      <c r="BA23" s="35"/>
      <c r="BB23" s="35"/>
      <c r="BC23" s="812">
        <f t="shared" ref="BC23" si="10">+$J23</f>
        <v>779</v>
      </c>
      <c r="BD23" s="54">
        <f>+P23</f>
        <v>1</v>
      </c>
      <c r="BE23" s="44">
        <f t="shared" si="4"/>
        <v>5</v>
      </c>
      <c r="BF23" s="35">
        <v>5</v>
      </c>
      <c r="BG23" s="35"/>
      <c r="BH23" s="35"/>
      <c r="BI23" s="35"/>
      <c r="BJ23" s="35"/>
      <c r="BK23" s="35"/>
      <c r="BL23" s="812">
        <f t="shared" ref="BL23" si="11">+$J23</f>
        <v>779</v>
      </c>
      <c r="BM23" s="41">
        <f>+Q23</f>
        <v>1</v>
      </c>
      <c r="BN23" s="44">
        <f t="shared" si="5"/>
        <v>5</v>
      </c>
      <c r="BO23" s="35">
        <v>5</v>
      </c>
      <c r="BP23" s="35"/>
      <c r="BQ23" s="35"/>
      <c r="BR23" s="35"/>
      <c r="BS23" s="35"/>
      <c r="BT23" s="35"/>
      <c r="BU23" s="818"/>
      <c r="BV23" s="819"/>
      <c r="BW23" s="819"/>
      <c r="BX23" s="819"/>
      <c r="BY23" s="819"/>
      <c r="BZ23" s="819"/>
      <c r="CA23" s="819"/>
      <c r="CB23" s="819"/>
      <c r="CC23" s="820"/>
    </row>
    <row r="24" spans="1:81" s="58" customFormat="1" ht="40.049999999999997" customHeight="1" thickTop="1" x14ac:dyDescent="0.3">
      <c r="A24" s="34"/>
      <c r="B24" s="907"/>
      <c r="C24" s="1237"/>
      <c r="D24" s="872"/>
      <c r="E24" s="852"/>
      <c r="F24" s="852"/>
      <c r="G24" s="852"/>
      <c r="H24" s="852"/>
      <c r="I24" s="852"/>
      <c r="J24" s="813"/>
      <c r="K24" s="855"/>
      <c r="L24" s="858"/>
      <c r="M24" s="861"/>
      <c r="N24" s="837"/>
      <c r="O24" s="840"/>
      <c r="P24" s="864"/>
      <c r="Q24" s="867"/>
      <c r="R24" s="813"/>
      <c r="S24" s="39" t="s">
        <v>6434</v>
      </c>
      <c r="T24" s="236" t="s">
        <v>3821</v>
      </c>
      <c r="U24" s="236" t="s">
        <v>3826</v>
      </c>
      <c r="V24" s="236" t="s">
        <v>3830</v>
      </c>
      <c r="W24" s="39"/>
      <c r="X24" s="258">
        <v>44958</v>
      </c>
      <c r="Y24" s="258">
        <v>45290</v>
      </c>
      <c r="Z24" s="258">
        <v>44958</v>
      </c>
      <c r="AA24" s="258">
        <v>44925</v>
      </c>
      <c r="AB24" s="813"/>
      <c r="AC24" s="828"/>
      <c r="AD24" s="51">
        <f t="shared" si="6"/>
        <v>20</v>
      </c>
      <c r="AE24" s="51">
        <f t="shared" si="0"/>
        <v>20</v>
      </c>
      <c r="AF24" s="51">
        <f t="shared" si="0"/>
        <v>0</v>
      </c>
      <c r="AG24" s="51">
        <f t="shared" si="0"/>
        <v>0</v>
      </c>
      <c r="AH24" s="51">
        <f t="shared" si="0"/>
        <v>0</v>
      </c>
      <c r="AI24" s="51">
        <f t="shared" si="0"/>
        <v>0</v>
      </c>
      <c r="AJ24" s="51">
        <f t="shared" si="0"/>
        <v>0</v>
      </c>
      <c r="AK24" s="813"/>
      <c r="AL24" s="991"/>
      <c r="AM24" s="51">
        <f t="shared" si="2"/>
        <v>5</v>
      </c>
      <c r="AN24" s="336">
        <v>5</v>
      </c>
      <c r="AO24" s="336"/>
      <c r="AP24" s="336"/>
      <c r="AQ24" s="336"/>
      <c r="AR24" s="336"/>
      <c r="AS24" s="336"/>
      <c r="AT24" s="813"/>
      <c r="AU24" s="994"/>
      <c r="AV24" s="51">
        <f t="shared" si="3"/>
        <v>5</v>
      </c>
      <c r="AW24" s="336">
        <v>5</v>
      </c>
      <c r="AX24" s="336"/>
      <c r="AY24" s="336"/>
      <c r="AZ24" s="336"/>
      <c r="BA24" s="336"/>
      <c r="BB24" s="336"/>
      <c r="BC24" s="813"/>
      <c r="BD24" s="425"/>
      <c r="BE24" s="51">
        <f t="shared" si="4"/>
        <v>5</v>
      </c>
      <c r="BF24" s="336">
        <v>5</v>
      </c>
      <c r="BG24" s="336"/>
      <c r="BH24" s="336"/>
      <c r="BI24" s="336"/>
      <c r="BJ24" s="336"/>
      <c r="BK24" s="336"/>
      <c r="BL24" s="813"/>
      <c r="BM24" s="426"/>
      <c r="BN24" s="51">
        <f t="shared" si="5"/>
        <v>5</v>
      </c>
      <c r="BO24" s="336">
        <v>5</v>
      </c>
      <c r="BP24" s="336"/>
      <c r="BQ24" s="336"/>
      <c r="BR24" s="336"/>
      <c r="BS24" s="336"/>
      <c r="BT24" s="336"/>
      <c r="BU24" s="821"/>
      <c r="BV24" s="822"/>
      <c r="BW24" s="822"/>
      <c r="BX24" s="822"/>
      <c r="BY24" s="822"/>
      <c r="BZ24" s="822"/>
      <c r="CA24" s="822"/>
      <c r="CB24" s="822"/>
      <c r="CC24" s="823"/>
    </row>
    <row r="25" spans="1:81" s="58" customFormat="1" ht="40.049999999999997" customHeight="1" x14ac:dyDescent="0.3">
      <c r="A25" s="34"/>
      <c r="B25" s="907"/>
      <c r="C25" s="1237"/>
      <c r="D25" s="872"/>
      <c r="E25" s="852"/>
      <c r="F25" s="852"/>
      <c r="G25" s="852"/>
      <c r="H25" s="852"/>
      <c r="I25" s="852"/>
      <c r="J25" s="813"/>
      <c r="K25" s="855"/>
      <c r="L25" s="858"/>
      <c r="M25" s="861"/>
      <c r="N25" s="837"/>
      <c r="O25" s="840"/>
      <c r="P25" s="864"/>
      <c r="Q25" s="867"/>
      <c r="R25" s="813"/>
      <c r="S25" s="39"/>
      <c r="T25" s="236"/>
      <c r="U25" s="236"/>
      <c r="V25" s="236"/>
      <c r="W25" s="39"/>
      <c r="X25" s="31"/>
      <c r="Y25" s="31"/>
      <c r="Z25" s="31"/>
      <c r="AA25" s="31"/>
      <c r="AB25" s="813"/>
      <c r="AC25" s="828"/>
      <c r="AD25" s="51">
        <f t="shared" si="6"/>
        <v>0</v>
      </c>
      <c r="AE25" s="51">
        <f t="shared" si="0"/>
        <v>0</v>
      </c>
      <c r="AF25" s="51">
        <f t="shared" si="0"/>
        <v>0</v>
      </c>
      <c r="AG25" s="51">
        <f t="shared" si="0"/>
        <v>0</v>
      </c>
      <c r="AH25" s="51">
        <f t="shared" si="0"/>
        <v>0</v>
      </c>
      <c r="AI25" s="51">
        <f t="shared" si="0"/>
        <v>0</v>
      </c>
      <c r="AJ25" s="51">
        <f t="shared" si="0"/>
        <v>0</v>
      </c>
      <c r="AK25" s="813"/>
      <c r="AL25" s="991"/>
      <c r="AM25" s="51">
        <f t="shared" si="2"/>
        <v>0</v>
      </c>
      <c r="AN25" s="336"/>
      <c r="AO25" s="336"/>
      <c r="AP25" s="336"/>
      <c r="AQ25" s="336"/>
      <c r="AR25" s="336"/>
      <c r="AS25" s="336"/>
      <c r="AT25" s="813"/>
      <c r="AU25" s="994"/>
      <c r="AV25" s="51">
        <f t="shared" si="3"/>
        <v>0</v>
      </c>
      <c r="AW25" s="336"/>
      <c r="AX25" s="336"/>
      <c r="AY25" s="336"/>
      <c r="AZ25" s="336"/>
      <c r="BA25" s="336"/>
      <c r="BB25" s="336"/>
      <c r="BC25" s="813"/>
      <c r="BD25" s="425"/>
      <c r="BE25" s="51">
        <f t="shared" si="4"/>
        <v>0</v>
      </c>
      <c r="BF25" s="336"/>
      <c r="BG25" s="336"/>
      <c r="BH25" s="336"/>
      <c r="BI25" s="336"/>
      <c r="BJ25" s="336"/>
      <c r="BK25" s="336"/>
      <c r="BL25" s="813"/>
      <c r="BM25" s="426"/>
      <c r="BN25" s="51">
        <f t="shared" si="5"/>
        <v>0</v>
      </c>
      <c r="BO25" s="336"/>
      <c r="BP25" s="336"/>
      <c r="BQ25" s="336"/>
      <c r="BR25" s="336"/>
      <c r="BS25" s="336"/>
      <c r="BT25" s="336"/>
      <c r="BU25" s="821"/>
      <c r="BV25" s="822"/>
      <c r="BW25" s="822"/>
      <c r="BX25" s="822"/>
      <c r="BY25" s="822"/>
      <c r="BZ25" s="822"/>
      <c r="CA25" s="822"/>
      <c r="CB25" s="822"/>
      <c r="CC25" s="823"/>
    </row>
    <row r="26" spans="1:81" s="58" customFormat="1" ht="40.049999999999997" customHeight="1" thickBot="1" x14ac:dyDescent="0.35">
      <c r="A26" s="34"/>
      <c r="B26" s="907"/>
      <c r="C26" s="1237"/>
      <c r="D26" s="873"/>
      <c r="E26" s="853"/>
      <c r="F26" s="853"/>
      <c r="G26" s="853"/>
      <c r="H26" s="853"/>
      <c r="I26" s="853"/>
      <c r="J26" s="814"/>
      <c r="K26" s="856"/>
      <c r="L26" s="859"/>
      <c r="M26" s="862"/>
      <c r="N26" s="838"/>
      <c r="O26" s="841"/>
      <c r="P26" s="865"/>
      <c r="Q26" s="874"/>
      <c r="R26" s="814"/>
      <c r="S26" s="232"/>
      <c r="T26" s="237"/>
      <c r="U26" s="237"/>
      <c r="V26" s="237"/>
      <c r="W26" s="232"/>
      <c r="X26" s="260"/>
      <c r="Y26" s="260"/>
      <c r="Z26" s="260"/>
      <c r="AA26" s="260"/>
      <c r="AB26" s="814"/>
      <c r="AC26" s="829"/>
      <c r="AD26" s="46">
        <f t="shared" si="6"/>
        <v>0</v>
      </c>
      <c r="AE26" s="46">
        <f t="shared" si="0"/>
        <v>0</v>
      </c>
      <c r="AF26" s="46">
        <f t="shared" si="0"/>
        <v>0</v>
      </c>
      <c r="AG26" s="46">
        <f t="shared" si="0"/>
        <v>0</v>
      </c>
      <c r="AH26" s="46">
        <f t="shared" si="0"/>
        <v>0</v>
      </c>
      <c r="AI26" s="46">
        <f t="shared" si="0"/>
        <v>0</v>
      </c>
      <c r="AJ26" s="46">
        <f t="shared" si="0"/>
        <v>0</v>
      </c>
      <c r="AK26" s="814"/>
      <c r="AL26" s="992"/>
      <c r="AM26" s="46">
        <f t="shared" si="2"/>
        <v>0</v>
      </c>
      <c r="AN26" s="37"/>
      <c r="AO26" s="37"/>
      <c r="AP26" s="37"/>
      <c r="AQ26" s="37"/>
      <c r="AR26" s="37"/>
      <c r="AS26" s="37"/>
      <c r="AT26" s="814"/>
      <c r="AU26" s="995"/>
      <c r="AV26" s="46">
        <f t="shared" si="3"/>
        <v>0</v>
      </c>
      <c r="AW26" s="37"/>
      <c r="AX26" s="37"/>
      <c r="AY26" s="37"/>
      <c r="AZ26" s="37"/>
      <c r="BA26" s="37"/>
      <c r="BB26" s="37"/>
      <c r="BC26" s="814"/>
      <c r="BD26" s="56"/>
      <c r="BE26" s="46">
        <f t="shared" si="4"/>
        <v>0</v>
      </c>
      <c r="BF26" s="37"/>
      <c r="BG26" s="37"/>
      <c r="BH26" s="37"/>
      <c r="BI26" s="37"/>
      <c r="BJ26" s="37"/>
      <c r="BK26" s="37"/>
      <c r="BL26" s="814"/>
      <c r="BM26" s="43"/>
      <c r="BN26" s="46">
        <f t="shared" si="5"/>
        <v>0</v>
      </c>
      <c r="BO26" s="37"/>
      <c r="BP26" s="37"/>
      <c r="BQ26" s="37"/>
      <c r="BR26" s="37"/>
      <c r="BS26" s="37"/>
      <c r="BT26" s="37"/>
      <c r="BU26" s="824"/>
      <c r="BV26" s="825"/>
      <c r="BW26" s="825"/>
      <c r="BX26" s="825"/>
      <c r="BY26" s="825"/>
      <c r="BZ26" s="825"/>
      <c r="CA26" s="825"/>
      <c r="CB26" s="825"/>
      <c r="CC26" s="826"/>
    </row>
    <row r="27" spans="1:81" s="58" customFormat="1" ht="40.049999999999997" customHeight="1" thickTop="1" x14ac:dyDescent="0.3">
      <c r="A27" s="34"/>
      <c r="B27" s="907"/>
      <c r="C27" s="1237"/>
      <c r="D27" s="871">
        <v>2409</v>
      </c>
      <c r="E27" s="851" t="s">
        <v>3972</v>
      </c>
      <c r="F27" s="851">
        <v>2409023</v>
      </c>
      <c r="G27" s="851" t="s">
        <v>3973</v>
      </c>
      <c r="H27" s="851" t="s">
        <v>6432</v>
      </c>
      <c r="I27" s="851" t="s">
        <v>6433</v>
      </c>
      <c r="J27" s="812">
        <v>780</v>
      </c>
      <c r="K27" s="854" t="str">
        <f>+[22]Metas!K905</f>
        <v>Adelantar intervenciones en pro de la movilidad y seguridad vial de manera conjunta y articulada con los siguientes actores: CRC, CIA, CEA, CDA y ONGs vinculadas al sector del tránsito y/o el transporte</v>
      </c>
      <c r="L27" s="857">
        <v>0</v>
      </c>
      <c r="M27" s="860">
        <f>SUM(N27:Q27)</f>
        <v>0</v>
      </c>
      <c r="N27" s="836">
        <v>0</v>
      </c>
      <c r="O27" s="839">
        <v>0</v>
      </c>
      <c r="P27" s="863">
        <v>0</v>
      </c>
      <c r="Q27" s="866">
        <v>0</v>
      </c>
      <c r="R27" s="812">
        <f>+$J27</f>
        <v>780</v>
      </c>
      <c r="S27" s="231"/>
      <c r="T27" s="235"/>
      <c r="U27" s="235"/>
      <c r="V27" s="235"/>
      <c r="W27" s="231"/>
      <c r="X27" s="258">
        <v>44958</v>
      </c>
      <c r="Y27" s="258">
        <v>45290</v>
      </c>
      <c r="Z27" s="258">
        <v>44958</v>
      </c>
      <c r="AA27" s="258">
        <v>44925</v>
      </c>
      <c r="AB27" s="812">
        <f t="shared" ref="AB27" si="12">+$J27</f>
        <v>780</v>
      </c>
      <c r="AC27" s="827">
        <f t="shared" ref="AC27" si="13">+L27</f>
        <v>0</v>
      </c>
      <c r="AD27" s="44">
        <f t="shared" si="6"/>
        <v>0</v>
      </c>
      <c r="AE27" s="44">
        <f t="shared" si="6"/>
        <v>0</v>
      </c>
      <c r="AF27" s="44">
        <f t="shared" si="6"/>
        <v>0</v>
      </c>
      <c r="AG27" s="44">
        <f t="shared" si="6"/>
        <v>0</v>
      </c>
      <c r="AH27" s="44">
        <f t="shared" si="6"/>
        <v>0</v>
      </c>
      <c r="AI27" s="44">
        <f t="shared" si="6"/>
        <v>0</v>
      </c>
      <c r="AJ27" s="44">
        <f t="shared" si="6"/>
        <v>0</v>
      </c>
      <c r="AK27" s="812">
        <f t="shared" ref="AK27" si="14">+$J27</f>
        <v>780</v>
      </c>
      <c r="AL27" s="830">
        <f>+N27</f>
        <v>0</v>
      </c>
      <c r="AM27" s="44">
        <f t="shared" si="2"/>
        <v>0</v>
      </c>
      <c r="AN27" s="47"/>
      <c r="AO27" s="47"/>
      <c r="AP27" s="47"/>
      <c r="AQ27" s="47"/>
      <c r="AR27" s="47"/>
      <c r="AS27" s="47"/>
      <c r="AT27" s="812">
        <f t="shared" ref="AT27" si="15">+$J27</f>
        <v>780</v>
      </c>
      <c r="AU27" s="833">
        <f>+O27</f>
        <v>0</v>
      </c>
      <c r="AV27" s="44">
        <f t="shared" si="3"/>
        <v>0</v>
      </c>
      <c r="AW27" s="47"/>
      <c r="AX27" s="47"/>
      <c r="AY27" s="47"/>
      <c r="AZ27" s="47"/>
      <c r="BA27" s="47"/>
      <c r="BB27" s="47"/>
      <c r="BC27" s="812">
        <f t="shared" ref="BC27" si="16">+$J27</f>
        <v>780</v>
      </c>
      <c r="BD27" s="809">
        <f>+P27</f>
        <v>0</v>
      </c>
      <c r="BE27" s="44">
        <f t="shared" si="4"/>
        <v>0</v>
      </c>
      <c r="BF27" s="47"/>
      <c r="BG27" s="47"/>
      <c r="BH27" s="47"/>
      <c r="BI27" s="47"/>
      <c r="BJ27" s="47"/>
      <c r="BK27" s="47"/>
      <c r="BL27" s="812">
        <f t="shared" ref="BL27" si="17">+$J27</f>
        <v>780</v>
      </c>
      <c r="BM27" s="815">
        <f>+Q27</f>
        <v>0</v>
      </c>
      <c r="BN27" s="44">
        <f t="shared" si="5"/>
        <v>0</v>
      </c>
      <c r="BO27" s="47"/>
      <c r="BP27" s="47"/>
      <c r="BQ27" s="47"/>
      <c r="BR27" s="47"/>
      <c r="BS27" s="47"/>
      <c r="BT27" s="47"/>
      <c r="BU27" s="818"/>
      <c r="BV27" s="819"/>
      <c r="BW27" s="819"/>
      <c r="BX27" s="819"/>
      <c r="BY27" s="819"/>
      <c r="BZ27" s="819"/>
      <c r="CA27" s="819"/>
      <c r="CB27" s="819"/>
      <c r="CC27" s="820"/>
    </row>
    <row r="28" spans="1:81" s="58" customFormat="1" ht="40.049999999999997" customHeight="1" x14ac:dyDescent="0.3">
      <c r="A28" s="34"/>
      <c r="B28" s="907"/>
      <c r="C28" s="1237"/>
      <c r="D28" s="872"/>
      <c r="E28" s="852"/>
      <c r="F28" s="852"/>
      <c r="G28" s="852"/>
      <c r="H28" s="852"/>
      <c r="I28" s="852"/>
      <c r="J28" s="813"/>
      <c r="K28" s="855"/>
      <c r="L28" s="858"/>
      <c r="M28" s="861"/>
      <c r="N28" s="837"/>
      <c r="O28" s="840"/>
      <c r="P28" s="864"/>
      <c r="Q28" s="867"/>
      <c r="R28" s="813"/>
      <c r="S28" s="39"/>
      <c r="T28" s="236"/>
      <c r="U28" s="236"/>
      <c r="V28" s="236"/>
      <c r="W28" s="39"/>
      <c r="X28" s="31"/>
      <c r="Y28" s="31"/>
      <c r="Z28" s="31"/>
      <c r="AA28" s="31"/>
      <c r="AB28" s="813"/>
      <c r="AC28" s="828"/>
      <c r="AD28" s="51">
        <f t="shared" si="6"/>
        <v>0</v>
      </c>
      <c r="AE28" s="51">
        <f t="shared" si="6"/>
        <v>0</v>
      </c>
      <c r="AF28" s="51">
        <f t="shared" si="6"/>
        <v>0</v>
      </c>
      <c r="AG28" s="51">
        <f t="shared" si="6"/>
        <v>0</v>
      </c>
      <c r="AH28" s="51">
        <f t="shared" si="6"/>
        <v>0</v>
      </c>
      <c r="AI28" s="51">
        <f t="shared" si="6"/>
        <v>0</v>
      </c>
      <c r="AJ28" s="51">
        <f t="shared" si="6"/>
        <v>0</v>
      </c>
      <c r="AK28" s="813"/>
      <c r="AL28" s="831"/>
      <c r="AM28" s="51">
        <f t="shared" si="2"/>
        <v>0</v>
      </c>
      <c r="AN28" s="257"/>
      <c r="AO28" s="257"/>
      <c r="AP28" s="257"/>
      <c r="AQ28" s="257"/>
      <c r="AR28" s="257"/>
      <c r="AS28" s="257"/>
      <c r="AT28" s="813"/>
      <c r="AU28" s="834"/>
      <c r="AV28" s="51">
        <f t="shared" si="3"/>
        <v>0</v>
      </c>
      <c r="AW28" s="257"/>
      <c r="AX28" s="257"/>
      <c r="AY28" s="257"/>
      <c r="AZ28" s="257"/>
      <c r="BA28" s="257"/>
      <c r="BB28" s="257"/>
      <c r="BC28" s="813"/>
      <c r="BD28" s="810"/>
      <c r="BE28" s="51">
        <f t="shared" si="4"/>
        <v>0</v>
      </c>
      <c r="BF28" s="257"/>
      <c r="BG28" s="257"/>
      <c r="BH28" s="257"/>
      <c r="BI28" s="257"/>
      <c r="BJ28" s="257"/>
      <c r="BK28" s="257"/>
      <c r="BL28" s="813"/>
      <c r="BM28" s="816"/>
      <c r="BN28" s="51">
        <f t="shared" si="5"/>
        <v>0</v>
      </c>
      <c r="BO28" s="257"/>
      <c r="BP28" s="257"/>
      <c r="BQ28" s="257"/>
      <c r="BR28" s="257"/>
      <c r="BS28" s="257"/>
      <c r="BT28" s="257"/>
      <c r="BU28" s="821"/>
      <c r="BV28" s="822"/>
      <c r="BW28" s="822"/>
      <c r="BX28" s="822"/>
      <c r="BY28" s="822"/>
      <c r="BZ28" s="822"/>
      <c r="CA28" s="822"/>
      <c r="CB28" s="822"/>
      <c r="CC28" s="823"/>
    </row>
    <row r="29" spans="1:81" s="58" customFormat="1" ht="40.049999999999997" customHeight="1" x14ac:dyDescent="0.3">
      <c r="A29" s="34"/>
      <c r="B29" s="907"/>
      <c r="C29" s="1237"/>
      <c r="D29" s="872"/>
      <c r="E29" s="852"/>
      <c r="F29" s="852"/>
      <c r="G29" s="852"/>
      <c r="H29" s="852"/>
      <c r="I29" s="852"/>
      <c r="J29" s="813"/>
      <c r="K29" s="855"/>
      <c r="L29" s="858"/>
      <c r="M29" s="861"/>
      <c r="N29" s="837"/>
      <c r="O29" s="840"/>
      <c r="P29" s="864"/>
      <c r="Q29" s="867"/>
      <c r="R29" s="813"/>
      <c r="S29" s="39"/>
      <c r="T29" s="236"/>
      <c r="U29" s="236"/>
      <c r="V29" s="236"/>
      <c r="W29" s="39"/>
      <c r="X29" s="31"/>
      <c r="Y29" s="31"/>
      <c r="Z29" s="31"/>
      <c r="AA29" s="31"/>
      <c r="AB29" s="813"/>
      <c r="AC29" s="828"/>
      <c r="AD29" s="51">
        <f t="shared" si="6"/>
        <v>0</v>
      </c>
      <c r="AE29" s="51">
        <f t="shared" si="6"/>
        <v>0</v>
      </c>
      <c r="AF29" s="51">
        <f t="shared" si="6"/>
        <v>0</v>
      </c>
      <c r="AG29" s="51">
        <f t="shared" si="6"/>
        <v>0</v>
      </c>
      <c r="AH29" s="51">
        <f t="shared" si="6"/>
        <v>0</v>
      </c>
      <c r="AI29" s="51">
        <f t="shared" si="6"/>
        <v>0</v>
      </c>
      <c r="AJ29" s="51">
        <f t="shared" si="6"/>
        <v>0</v>
      </c>
      <c r="AK29" s="813"/>
      <c r="AL29" s="831"/>
      <c r="AM29" s="51">
        <f t="shared" si="2"/>
        <v>0</v>
      </c>
      <c r="AN29" s="257"/>
      <c r="AO29" s="257"/>
      <c r="AP29" s="257"/>
      <c r="AQ29" s="257"/>
      <c r="AR29" s="257"/>
      <c r="AS29" s="257"/>
      <c r="AT29" s="813"/>
      <c r="AU29" s="834"/>
      <c r="AV29" s="51">
        <f t="shared" si="3"/>
        <v>0</v>
      </c>
      <c r="AW29" s="257"/>
      <c r="AX29" s="257"/>
      <c r="AY29" s="257"/>
      <c r="AZ29" s="257"/>
      <c r="BA29" s="257"/>
      <c r="BB29" s="257"/>
      <c r="BC29" s="813"/>
      <c r="BD29" s="810"/>
      <c r="BE29" s="51">
        <f t="shared" si="4"/>
        <v>0</v>
      </c>
      <c r="BF29" s="257"/>
      <c r="BG29" s="257"/>
      <c r="BH29" s="257"/>
      <c r="BI29" s="257"/>
      <c r="BJ29" s="257"/>
      <c r="BK29" s="257"/>
      <c r="BL29" s="813"/>
      <c r="BM29" s="816"/>
      <c r="BN29" s="51">
        <f t="shared" si="5"/>
        <v>0</v>
      </c>
      <c r="BO29" s="257"/>
      <c r="BP29" s="257"/>
      <c r="BQ29" s="257"/>
      <c r="BR29" s="257"/>
      <c r="BS29" s="257"/>
      <c r="BT29" s="257"/>
      <c r="BU29" s="821"/>
      <c r="BV29" s="822"/>
      <c r="BW29" s="822"/>
      <c r="BX29" s="822"/>
      <c r="BY29" s="822"/>
      <c r="BZ29" s="822"/>
      <c r="CA29" s="822"/>
      <c r="CB29" s="822"/>
      <c r="CC29" s="823"/>
    </row>
    <row r="30" spans="1:81" s="58" customFormat="1" ht="40.049999999999997" customHeight="1" thickBot="1" x14ac:dyDescent="0.35">
      <c r="A30" s="34"/>
      <c r="B30" s="907"/>
      <c r="C30" s="1237"/>
      <c r="D30" s="873"/>
      <c r="E30" s="853"/>
      <c r="F30" s="853"/>
      <c r="G30" s="853"/>
      <c r="H30" s="853"/>
      <c r="I30" s="853"/>
      <c r="J30" s="814"/>
      <c r="K30" s="856"/>
      <c r="L30" s="859"/>
      <c r="M30" s="862"/>
      <c r="N30" s="838"/>
      <c r="O30" s="841"/>
      <c r="P30" s="865"/>
      <c r="Q30" s="874"/>
      <c r="R30" s="814"/>
      <c r="S30" s="232"/>
      <c r="T30" s="237"/>
      <c r="U30" s="237"/>
      <c r="V30" s="237"/>
      <c r="W30" s="232"/>
      <c r="X30" s="260"/>
      <c r="Y30" s="260"/>
      <c r="Z30" s="260"/>
      <c r="AA30" s="260"/>
      <c r="AB30" s="814"/>
      <c r="AC30" s="829"/>
      <c r="AD30" s="46">
        <f t="shared" si="6"/>
        <v>0</v>
      </c>
      <c r="AE30" s="46">
        <f t="shared" si="6"/>
        <v>0</v>
      </c>
      <c r="AF30" s="46">
        <f t="shared" si="6"/>
        <v>0</v>
      </c>
      <c r="AG30" s="46">
        <f t="shared" si="6"/>
        <v>0</v>
      </c>
      <c r="AH30" s="46">
        <f t="shared" si="6"/>
        <v>0</v>
      </c>
      <c r="AI30" s="46">
        <f t="shared" si="6"/>
        <v>0</v>
      </c>
      <c r="AJ30" s="46">
        <f t="shared" si="6"/>
        <v>0</v>
      </c>
      <c r="AK30" s="814"/>
      <c r="AL30" s="832"/>
      <c r="AM30" s="46">
        <f t="shared" si="2"/>
        <v>0</v>
      </c>
      <c r="AN30" s="49"/>
      <c r="AO30" s="49"/>
      <c r="AP30" s="49"/>
      <c r="AQ30" s="49"/>
      <c r="AR30" s="49"/>
      <c r="AS30" s="49"/>
      <c r="AT30" s="814"/>
      <c r="AU30" s="835"/>
      <c r="AV30" s="46">
        <f t="shared" si="3"/>
        <v>0</v>
      </c>
      <c r="AW30" s="49"/>
      <c r="AX30" s="49"/>
      <c r="AY30" s="49"/>
      <c r="AZ30" s="49"/>
      <c r="BA30" s="49"/>
      <c r="BB30" s="49"/>
      <c r="BC30" s="814"/>
      <c r="BD30" s="811"/>
      <c r="BE30" s="46">
        <f t="shared" si="4"/>
        <v>0</v>
      </c>
      <c r="BF30" s="49"/>
      <c r="BG30" s="49"/>
      <c r="BH30" s="49"/>
      <c r="BI30" s="49"/>
      <c r="BJ30" s="49"/>
      <c r="BK30" s="49"/>
      <c r="BL30" s="814"/>
      <c r="BM30" s="817"/>
      <c r="BN30" s="46">
        <f t="shared" si="5"/>
        <v>0</v>
      </c>
      <c r="BO30" s="49"/>
      <c r="BP30" s="49"/>
      <c r="BQ30" s="49"/>
      <c r="BR30" s="49"/>
      <c r="BS30" s="49"/>
      <c r="BT30" s="49"/>
      <c r="BU30" s="824"/>
      <c r="BV30" s="825"/>
      <c r="BW30" s="825"/>
      <c r="BX30" s="825"/>
      <c r="BY30" s="825"/>
      <c r="BZ30" s="825"/>
      <c r="CA30" s="825"/>
      <c r="CB30" s="825"/>
      <c r="CC30" s="826"/>
    </row>
    <row r="31" spans="1:81" s="58" customFormat="1" ht="40.049999999999997" customHeight="1" thickTop="1" x14ac:dyDescent="0.3">
      <c r="A31" s="34"/>
      <c r="B31" s="907"/>
      <c r="C31" s="1237"/>
      <c r="D31" s="871"/>
      <c r="E31" s="851"/>
      <c r="F31" s="851"/>
      <c r="G31" s="851"/>
      <c r="H31" s="851"/>
      <c r="I31" s="851"/>
      <c r="J31" s="812">
        <v>781</v>
      </c>
      <c r="K31" s="854" t="str">
        <f>+[22]Metas!K906</f>
        <v>Sedes operativas creadas en municipios focalizados con mayor índice de accidentalidad y dificultades en la movilidad, que no cuenten con organismo de tránsito</v>
      </c>
      <c r="L31" s="1803">
        <v>1</v>
      </c>
      <c r="M31" s="860">
        <f>SUM(N31:Q31)/4</f>
        <v>0.25</v>
      </c>
      <c r="N31" s="836">
        <v>0.25</v>
      </c>
      <c r="O31" s="839">
        <v>0.25</v>
      </c>
      <c r="P31" s="863">
        <v>0.25</v>
      </c>
      <c r="Q31" s="866">
        <v>0.25</v>
      </c>
      <c r="R31" s="812">
        <f>+$J31</f>
        <v>781</v>
      </c>
      <c r="S31" s="231" t="s">
        <v>6426</v>
      </c>
      <c r="T31" s="235" t="s">
        <v>3821</v>
      </c>
      <c r="U31" s="235" t="s">
        <v>3826</v>
      </c>
      <c r="V31" s="235" t="s">
        <v>3830</v>
      </c>
      <c r="W31" s="231" t="s">
        <v>6435</v>
      </c>
      <c r="X31" s="258">
        <v>44958</v>
      </c>
      <c r="Y31" s="258">
        <v>45290</v>
      </c>
      <c r="Z31" s="258">
        <v>44958</v>
      </c>
      <c r="AA31" s="258">
        <v>44925</v>
      </c>
      <c r="AB31" s="812">
        <f t="shared" ref="AB31" si="18">+$J31</f>
        <v>781</v>
      </c>
      <c r="AC31" s="827">
        <f t="shared" ref="AC31" si="19">+L31</f>
        <v>1</v>
      </c>
      <c r="AD31" s="44">
        <f t="shared" si="6"/>
        <v>37</v>
      </c>
      <c r="AE31" s="44">
        <f t="shared" si="6"/>
        <v>37</v>
      </c>
      <c r="AF31" s="44">
        <f t="shared" si="6"/>
        <v>0</v>
      </c>
      <c r="AG31" s="44">
        <f t="shared" si="6"/>
        <v>0</v>
      </c>
      <c r="AH31" s="44">
        <f t="shared" si="6"/>
        <v>0</v>
      </c>
      <c r="AI31" s="44">
        <f t="shared" si="6"/>
        <v>0</v>
      </c>
      <c r="AJ31" s="44">
        <f t="shared" si="6"/>
        <v>0</v>
      </c>
      <c r="AK31" s="812">
        <f t="shared" ref="AK31" si="20">+$J31</f>
        <v>781</v>
      </c>
      <c r="AL31" s="830">
        <f>+N31</f>
        <v>0.25</v>
      </c>
      <c r="AM31" s="44">
        <f t="shared" si="2"/>
        <v>7</v>
      </c>
      <c r="AN31" s="47">
        <v>7</v>
      </c>
      <c r="AO31" s="47"/>
      <c r="AP31" s="47"/>
      <c r="AQ31" s="47"/>
      <c r="AR31" s="47"/>
      <c r="AS31" s="47"/>
      <c r="AT31" s="812">
        <f t="shared" ref="AT31" si="21">+$J31</f>
        <v>781</v>
      </c>
      <c r="AU31" s="833">
        <f>+O31</f>
        <v>0.25</v>
      </c>
      <c r="AV31" s="44">
        <f t="shared" si="3"/>
        <v>10</v>
      </c>
      <c r="AW31" s="47">
        <v>10</v>
      </c>
      <c r="AX31" s="47"/>
      <c r="AY31" s="47"/>
      <c r="AZ31" s="47"/>
      <c r="BA31" s="47"/>
      <c r="BB31" s="47"/>
      <c r="BC31" s="812">
        <f t="shared" ref="BC31" si="22">+$J31</f>
        <v>781</v>
      </c>
      <c r="BD31" s="809">
        <f>+P31</f>
        <v>0.25</v>
      </c>
      <c r="BE31" s="44">
        <f t="shared" si="4"/>
        <v>10</v>
      </c>
      <c r="BF31" s="47">
        <v>10</v>
      </c>
      <c r="BG31" s="47"/>
      <c r="BH31" s="47"/>
      <c r="BI31" s="47"/>
      <c r="BJ31" s="47"/>
      <c r="BK31" s="47"/>
      <c r="BL31" s="812">
        <f t="shared" ref="BL31" si="23">+$J31</f>
        <v>781</v>
      </c>
      <c r="BM31" s="815">
        <f>+Q31</f>
        <v>0.25</v>
      </c>
      <c r="BN31" s="44">
        <f t="shared" si="5"/>
        <v>10</v>
      </c>
      <c r="BO31" s="47">
        <v>10</v>
      </c>
      <c r="BP31" s="47"/>
      <c r="BQ31" s="47"/>
      <c r="BR31" s="47"/>
      <c r="BS31" s="47"/>
      <c r="BT31" s="47"/>
      <c r="BU31" s="818"/>
      <c r="BV31" s="819"/>
      <c r="BW31" s="819"/>
      <c r="BX31" s="819"/>
      <c r="BY31" s="819"/>
      <c r="BZ31" s="819"/>
      <c r="CA31" s="819"/>
      <c r="CB31" s="819"/>
      <c r="CC31" s="820"/>
    </row>
    <row r="32" spans="1:81" s="58" customFormat="1" ht="40.049999999999997" customHeight="1" x14ac:dyDescent="0.3">
      <c r="A32" s="34"/>
      <c r="B32" s="907"/>
      <c r="C32" s="1237"/>
      <c r="D32" s="872"/>
      <c r="E32" s="852"/>
      <c r="F32" s="852"/>
      <c r="G32" s="852"/>
      <c r="H32" s="852"/>
      <c r="I32" s="852"/>
      <c r="J32" s="813"/>
      <c r="K32" s="855"/>
      <c r="L32" s="1804"/>
      <c r="M32" s="861"/>
      <c r="N32" s="837"/>
      <c r="O32" s="840"/>
      <c r="P32" s="864"/>
      <c r="Q32" s="867"/>
      <c r="R32" s="813"/>
      <c r="S32" s="39"/>
      <c r="T32" s="236"/>
      <c r="U32" s="236"/>
      <c r="V32" s="236"/>
      <c r="W32" s="39"/>
      <c r="X32" s="31"/>
      <c r="Y32" s="31"/>
      <c r="Z32" s="31"/>
      <c r="AA32" s="31"/>
      <c r="AB32" s="813"/>
      <c r="AC32" s="828"/>
      <c r="AD32" s="51">
        <f t="shared" ref="AD32:AJ68" si="24">+AM32+AV32+BE32+BN32</f>
        <v>0</v>
      </c>
      <c r="AE32" s="51">
        <f t="shared" si="24"/>
        <v>0</v>
      </c>
      <c r="AF32" s="51">
        <f t="shared" si="24"/>
        <v>0</v>
      </c>
      <c r="AG32" s="51">
        <f t="shared" si="24"/>
        <v>0</v>
      </c>
      <c r="AH32" s="51">
        <f t="shared" si="24"/>
        <v>0</v>
      </c>
      <c r="AI32" s="51">
        <f t="shared" si="24"/>
        <v>0</v>
      </c>
      <c r="AJ32" s="51">
        <f t="shared" si="24"/>
        <v>0</v>
      </c>
      <c r="AK32" s="813"/>
      <c r="AL32" s="831"/>
      <c r="AM32" s="51">
        <f t="shared" si="2"/>
        <v>0</v>
      </c>
      <c r="AN32" s="257"/>
      <c r="AO32" s="257"/>
      <c r="AP32" s="257"/>
      <c r="AQ32" s="257"/>
      <c r="AR32" s="257"/>
      <c r="AS32" s="257"/>
      <c r="AT32" s="813"/>
      <c r="AU32" s="834"/>
      <c r="AV32" s="51">
        <f t="shared" si="3"/>
        <v>0</v>
      </c>
      <c r="AW32" s="257"/>
      <c r="AX32" s="257"/>
      <c r="AY32" s="257"/>
      <c r="AZ32" s="257"/>
      <c r="BA32" s="257"/>
      <c r="BB32" s="257"/>
      <c r="BC32" s="813"/>
      <c r="BD32" s="810"/>
      <c r="BE32" s="51">
        <f t="shared" si="4"/>
        <v>0</v>
      </c>
      <c r="BF32" s="257"/>
      <c r="BG32" s="257"/>
      <c r="BH32" s="257"/>
      <c r="BI32" s="257"/>
      <c r="BJ32" s="257"/>
      <c r="BK32" s="257"/>
      <c r="BL32" s="813"/>
      <c r="BM32" s="816"/>
      <c r="BN32" s="51">
        <f t="shared" si="5"/>
        <v>0</v>
      </c>
      <c r="BO32" s="257"/>
      <c r="BP32" s="257"/>
      <c r="BQ32" s="257"/>
      <c r="BR32" s="257"/>
      <c r="BS32" s="257"/>
      <c r="BT32" s="257"/>
      <c r="BU32" s="821"/>
      <c r="BV32" s="822"/>
      <c r="BW32" s="822"/>
      <c r="BX32" s="822"/>
      <c r="BY32" s="822"/>
      <c r="BZ32" s="822"/>
      <c r="CA32" s="822"/>
      <c r="CB32" s="822"/>
      <c r="CC32" s="823"/>
    </row>
    <row r="33" spans="1:81" s="58" customFormat="1" ht="40.049999999999997" customHeight="1" x14ac:dyDescent="0.3">
      <c r="A33" s="34"/>
      <c r="B33" s="907"/>
      <c r="C33" s="1237"/>
      <c r="D33" s="872"/>
      <c r="E33" s="852"/>
      <c r="F33" s="852"/>
      <c r="G33" s="852"/>
      <c r="H33" s="852"/>
      <c r="I33" s="852"/>
      <c r="J33" s="813"/>
      <c r="K33" s="855"/>
      <c r="L33" s="1804"/>
      <c r="M33" s="861"/>
      <c r="N33" s="837"/>
      <c r="O33" s="840"/>
      <c r="P33" s="864"/>
      <c r="Q33" s="867"/>
      <c r="R33" s="813"/>
      <c r="S33" s="39"/>
      <c r="T33" s="236"/>
      <c r="U33" s="236"/>
      <c r="V33" s="236"/>
      <c r="W33" s="39"/>
      <c r="X33" s="31"/>
      <c r="Y33" s="31"/>
      <c r="Z33" s="31"/>
      <c r="AA33" s="31"/>
      <c r="AB33" s="813"/>
      <c r="AC33" s="828"/>
      <c r="AD33" s="51">
        <f t="shared" si="24"/>
        <v>0</v>
      </c>
      <c r="AE33" s="51">
        <f t="shared" si="24"/>
        <v>0</v>
      </c>
      <c r="AF33" s="51">
        <f t="shared" si="24"/>
        <v>0</v>
      </c>
      <c r="AG33" s="51">
        <f t="shared" si="24"/>
        <v>0</v>
      </c>
      <c r="AH33" s="51">
        <f t="shared" si="24"/>
        <v>0</v>
      </c>
      <c r="AI33" s="51">
        <f t="shared" si="24"/>
        <v>0</v>
      </c>
      <c r="AJ33" s="51">
        <f t="shared" si="24"/>
        <v>0</v>
      </c>
      <c r="AK33" s="813"/>
      <c r="AL33" s="831"/>
      <c r="AM33" s="51">
        <f t="shared" si="2"/>
        <v>0</v>
      </c>
      <c r="AN33" s="257"/>
      <c r="AO33" s="257"/>
      <c r="AP33" s="257"/>
      <c r="AQ33" s="257"/>
      <c r="AR33" s="257"/>
      <c r="AS33" s="257"/>
      <c r="AT33" s="813"/>
      <c r="AU33" s="834"/>
      <c r="AV33" s="51">
        <f t="shared" si="3"/>
        <v>0</v>
      </c>
      <c r="AW33" s="257"/>
      <c r="AX33" s="257"/>
      <c r="AY33" s="257"/>
      <c r="AZ33" s="257"/>
      <c r="BA33" s="257"/>
      <c r="BB33" s="257"/>
      <c r="BC33" s="813"/>
      <c r="BD33" s="810"/>
      <c r="BE33" s="51">
        <f t="shared" si="4"/>
        <v>0</v>
      </c>
      <c r="BF33" s="257"/>
      <c r="BG33" s="257"/>
      <c r="BH33" s="257"/>
      <c r="BI33" s="257"/>
      <c r="BJ33" s="257"/>
      <c r="BK33" s="257"/>
      <c r="BL33" s="813"/>
      <c r="BM33" s="816"/>
      <c r="BN33" s="51">
        <f t="shared" si="5"/>
        <v>0</v>
      </c>
      <c r="BO33" s="257"/>
      <c r="BP33" s="257"/>
      <c r="BQ33" s="257"/>
      <c r="BR33" s="257"/>
      <c r="BS33" s="257"/>
      <c r="BT33" s="257"/>
      <c r="BU33" s="821"/>
      <c r="BV33" s="822"/>
      <c r="BW33" s="822"/>
      <c r="BX33" s="822"/>
      <c r="BY33" s="822"/>
      <c r="BZ33" s="822"/>
      <c r="CA33" s="822"/>
      <c r="CB33" s="822"/>
      <c r="CC33" s="823"/>
    </row>
    <row r="34" spans="1:81" s="58" customFormat="1" ht="40.049999999999997" customHeight="1" thickBot="1" x14ac:dyDescent="0.35">
      <c r="A34" s="34"/>
      <c r="B34" s="907"/>
      <c r="C34" s="1237"/>
      <c r="D34" s="873"/>
      <c r="E34" s="853"/>
      <c r="F34" s="853"/>
      <c r="G34" s="853"/>
      <c r="H34" s="853"/>
      <c r="I34" s="853"/>
      <c r="J34" s="814"/>
      <c r="K34" s="856"/>
      <c r="L34" s="1805"/>
      <c r="M34" s="862"/>
      <c r="N34" s="838"/>
      <c r="O34" s="841"/>
      <c r="P34" s="865"/>
      <c r="Q34" s="874"/>
      <c r="R34" s="814"/>
      <c r="S34" s="232"/>
      <c r="T34" s="237"/>
      <c r="U34" s="237"/>
      <c r="V34" s="237"/>
      <c r="W34" s="232"/>
      <c r="X34" s="260"/>
      <c r="Y34" s="260"/>
      <c r="Z34" s="260"/>
      <c r="AA34" s="260"/>
      <c r="AB34" s="814"/>
      <c r="AC34" s="829"/>
      <c r="AD34" s="46">
        <f t="shared" si="24"/>
        <v>0</v>
      </c>
      <c r="AE34" s="46">
        <f t="shared" si="24"/>
        <v>0</v>
      </c>
      <c r="AF34" s="46">
        <f t="shared" si="24"/>
        <v>0</v>
      </c>
      <c r="AG34" s="46">
        <f t="shared" si="24"/>
        <v>0</v>
      </c>
      <c r="AH34" s="46">
        <f t="shared" si="24"/>
        <v>0</v>
      </c>
      <c r="AI34" s="46">
        <f t="shared" si="24"/>
        <v>0</v>
      </c>
      <c r="AJ34" s="46">
        <f t="shared" si="24"/>
        <v>0</v>
      </c>
      <c r="AK34" s="814"/>
      <c r="AL34" s="832"/>
      <c r="AM34" s="46">
        <f t="shared" si="2"/>
        <v>0</v>
      </c>
      <c r="AN34" s="49"/>
      <c r="AO34" s="49"/>
      <c r="AP34" s="49"/>
      <c r="AQ34" s="49"/>
      <c r="AR34" s="49"/>
      <c r="AS34" s="49"/>
      <c r="AT34" s="814"/>
      <c r="AU34" s="835"/>
      <c r="AV34" s="46">
        <f t="shared" si="3"/>
        <v>0</v>
      </c>
      <c r="AW34" s="49"/>
      <c r="AX34" s="49"/>
      <c r="AY34" s="49"/>
      <c r="AZ34" s="49"/>
      <c r="BA34" s="49"/>
      <c r="BB34" s="49"/>
      <c r="BC34" s="814"/>
      <c r="BD34" s="811"/>
      <c r="BE34" s="46">
        <f t="shared" si="4"/>
        <v>0</v>
      </c>
      <c r="BF34" s="49"/>
      <c r="BG34" s="49"/>
      <c r="BH34" s="49"/>
      <c r="BI34" s="49"/>
      <c r="BJ34" s="49"/>
      <c r="BK34" s="49"/>
      <c r="BL34" s="814"/>
      <c r="BM34" s="817"/>
      <c r="BN34" s="46">
        <f t="shared" si="5"/>
        <v>0</v>
      </c>
      <c r="BO34" s="49"/>
      <c r="BP34" s="49"/>
      <c r="BQ34" s="49"/>
      <c r="BR34" s="49"/>
      <c r="BS34" s="49"/>
      <c r="BT34" s="49"/>
      <c r="BU34" s="824"/>
      <c r="BV34" s="825"/>
      <c r="BW34" s="825"/>
      <c r="BX34" s="825"/>
      <c r="BY34" s="825"/>
      <c r="BZ34" s="825"/>
      <c r="CA34" s="825"/>
      <c r="CB34" s="825"/>
      <c r="CC34" s="826"/>
    </row>
    <row r="35" spans="1:81" s="58" customFormat="1" ht="40.049999999999997" customHeight="1" thickTop="1" thickBot="1" x14ac:dyDescent="0.35">
      <c r="A35" s="34"/>
      <c r="B35" s="907"/>
      <c r="C35" s="1237"/>
      <c r="D35" s="871">
        <v>2409</v>
      </c>
      <c r="E35" s="851" t="s">
        <v>3972</v>
      </c>
      <c r="F35" s="851">
        <v>2409023</v>
      </c>
      <c r="G35" s="851" t="s">
        <v>3973</v>
      </c>
      <c r="H35" s="851" t="s">
        <v>6432</v>
      </c>
      <c r="I35" s="851" t="s">
        <v>6433</v>
      </c>
      <c r="J35" s="812">
        <v>782</v>
      </c>
      <c r="K35" s="854" t="str">
        <f>+[22]Metas!K907</f>
        <v>Campañas para la legalización, normalización de requisitos y exigencias de tránsito en alianza con otros actores viales</v>
      </c>
      <c r="L35" s="857">
        <v>1</v>
      </c>
      <c r="M35" s="860">
        <f>SUM(N35:Q35)</f>
        <v>1</v>
      </c>
      <c r="N35" s="836">
        <v>0.25</v>
      </c>
      <c r="O35" s="839">
        <v>0.25</v>
      </c>
      <c r="P35" s="863">
        <v>0.25</v>
      </c>
      <c r="Q35" s="866">
        <v>0.25</v>
      </c>
      <c r="R35" s="812">
        <f>+$J35</f>
        <v>782</v>
      </c>
      <c r="S35" s="231" t="s">
        <v>6426</v>
      </c>
      <c r="T35" s="235" t="s">
        <v>3821</v>
      </c>
      <c r="U35" s="235" t="s">
        <v>3826</v>
      </c>
      <c r="V35" s="235" t="s">
        <v>3830</v>
      </c>
      <c r="W35" s="231" t="s">
        <v>6436</v>
      </c>
      <c r="X35" s="258">
        <v>44958</v>
      </c>
      <c r="Y35" s="258">
        <v>45290</v>
      </c>
      <c r="Z35" s="258">
        <v>44958</v>
      </c>
      <c r="AA35" s="258">
        <v>44925</v>
      </c>
      <c r="AB35" s="812">
        <f t="shared" ref="AB35" si="25">+$J35</f>
        <v>782</v>
      </c>
      <c r="AC35" s="827">
        <f t="shared" ref="AC35" si="26">+L35</f>
        <v>1</v>
      </c>
      <c r="AD35" s="44">
        <f t="shared" si="24"/>
        <v>20</v>
      </c>
      <c r="AE35" s="44">
        <f t="shared" si="24"/>
        <v>20</v>
      </c>
      <c r="AF35" s="44">
        <f t="shared" si="24"/>
        <v>0</v>
      </c>
      <c r="AG35" s="44">
        <f t="shared" si="24"/>
        <v>0</v>
      </c>
      <c r="AH35" s="44">
        <f t="shared" si="24"/>
        <v>0</v>
      </c>
      <c r="AI35" s="44">
        <f t="shared" si="24"/>
        <v>0</v>
      </c>
      <c r="AJ35" s="44">
        <f t="shared" si="24"/>
        <v>0</v>
      </c>
      <c r="AK35" s="812">
        <f t="shared" ref="AK35" si="27">+$J35</f>
        <v>782</v>
      </c>
      <c r="AL35" s="830">
        <f>+N35</f>
        <v>0.25</v>
      </c>
      <c r="AM35" s="44">
        <f t="shared" si="2"/>
        <v>5</v>
      </c>
      <c r="AN35" s="47">
        <v>5</v>
      </c>
      <c r="AO35" s="47"/>
      <c r="AP35" s="47"/>
      <c r="AQ35" s="47"/>
      <c r="AR35" s="47"/>
      <c r="AS35" s="47"/>
      <c r="AT35" s="812">
        <f t="shared" ref="AT35" si="28">+$J35</f>
        <v>782</v>
      </c>
      <c r="AU35" s="833">
        <f>+O35</f>
        <v>0.25</v>
      </c>
      <c r="AV35" s="44">
        <f t="shared" si="3"/>
        <v>5</v>
      </c>
      <c r="AW35" s="47">
        <v>5</v>
      </c>
      <c r="AX35" s="47"/>
      <c r="AY35" s="47"/>
      <c r="AZ35" s="47"/>
      <c r="BA35" s="47"/>
      <c r="BB35" s="47"/>
      <c r="BC35" s="812">
        <f t="shared" ref="BC35" si="29">+$J35</f>
        <v>782</v>
      </c>
      <c r="BD35" s="809">
        <f>+P35</f>
        <v>0.25</v>
      </c>
      <c r="BE35" s="44">
        <f t="shared" si="4"/>
        <v>5</v>
      </c>
      <c r="BF35" s="47">
        <v>5</v>
      </c>
      <c r="BG35" s="47"/>
      <c r="BH35" s="47"/>
      <c r="BI35" s="47"/>
      <c r="BJ35" s="47"/>
      <c r="BK35" s="47"/>
      <c r="BL35" s="812">
        <f t="shared" ref="BL35" si="30">+$J35</f>
        <v>782</v>
      </c>
      <c r="BM35" s="815">
        <f>+Q35</f>
        <v>0.25</v>
      </c>
      <c r="BN35" s="44">
        <f t="shared" si="5"/>
        <v>5</v>
      </c>
      <c r="BO35" s="47">
        <v>5</v>
      </c>
      <c r="BP35" s="47"/>
      <c r="BQ35" s="47"/>
      <c r="BR35" s="47"/>
      <c r="BS35" s="47"/>
      <c r="BT35" s="47"/>
      <c r="BU35" s="818"/>
      <c r="BV35" s="819"/>
      <c r="BW35" s="819"/>
      <c r="BX35" s="819"/>
      <c r="BY35" s="819"/>
      <c r="BZ35" s="819"/>
      <c r="CA35" s="819"/>
      <c r="CB35" s="819"/>
      <c r="CC35" s="820"/>
    </row>
    <row r="36" spans="1:81" s="58" customFormat="1" ht="40.049999999999997" customHeight="1" thickTop="1" x14ac:dyDescent="0.3">
      <c r="A36" s="34"/>
      <c r="B36" s="907"/>
      <c r="C36" s="1237"/>
      <c r="D36" s="872"/>
      <c r="E36" s="852"/>
      <c r="F36" s="852"/>
      <c r="G36" s="852"/>
      <c r="H36" s="852"/>
      <c r="I36" s="852"/>
      <c r="J36" s="813"/>
      <c r="K36" s="855"/>
      <c r="L36" s="858"/>
      <c r="M36" s="861"/>
      <c r="N36" s="837"/>
      <c r="O36" s="840"/>
      <c r="P36" s="864"/>
      <c r="Q36" s="867"/>
      <c r="R36" s="813"/>
      <c r="S36" s="39" t="s">
        <v>6434</v>
      </c>
      <c r="T36" s="236" t="s">
        <v>3821</v>
      </c>
      <c r="U36" s="236" t="s">
        <v>3826</v>
      </c>
      <c r="V36" s="236" t="s">
        <v>3830</v>
      </c>
      <c r="W36" s="231" t="s">
        <v>6436</v>
      </c>
      <c r="X36" s="258">
        <v>44958</v>
      </c>
      <c r="Y36" s="258">
        <v>45290</v>
      </c>
      <c r="Z36" s="258">
        <v>44958</v>
      </c>
      <c r="AA36" s="258">
        <v>44925</v>
      </c>
      <c r="AB36" s="813"/>
      <c r="AC36" s="828"/>
      <c r="AD36" s="51">
        <f t="shared" si="24"/>
        <v>20</v>
      </c>
      <c r="AE36" s="51">
        <f t="shared" si="24"/>
        <v>20</v>
      </c>
      <c r="AF36" s="51">
        <f t="shared" si="24"/>
        <v>0</v>
      </c>
      <c r="AG36" s="51">
        <f t="shared" si="24"/>
        <v>0</v>
      </c>
      <c r="AH36" s="51">
        <f t="shared" si="24"/>
        <v>0</v>
      </c>
      <c r="AI36" s="51">
        <f t="shared" si="24"/>
        <v>0</v>
      </c>
      <c r="AJ36" s="51">
        <f t="shared" si="24"/>
        <v>0</v>
      </c>
      <c r="AK36" s="813"/>
      <c r="AL36" s="831"/>
      <c r="AM36" s="51">
        <f t="shared" si="2"/>
        <v>5</v>
      </c>
      <c r="AN36" s="257">
        <v>5</v>
      </c>
      <c r="AO36" s="257"/>
      <c r="AP36" s="257"/>
      <c r="AQ36" s="257"/>
      <c r="AR36" s="257"/>
      <c r="AS36" s="257"/>
      <c r="AT36" s="813"/>
      <c r="AU36" s="834"/>
      <c r="AV36" s="51">
        <f t="shared" si="3"/>
        <v>5</v>
      </c>
      <c r="AW36" s="257">
        <v>5</v>
      </c>
      <c r="AX36" s="257"/>
      <c r="AY36" s="257"/>
      <c r="AZ36" s="257"/>
      <c r="BA36" s="257"/>
      <c r="BB36" s="257"/>
      <c r="BC36" s="813"/>
      <c r="BD36" s="810"/>
      <c r="BE36" s="51">
        <f t="shared" si="4"/>
        <v>5</v>
      </c>
      <c r="BF36" s="257">
        <v>5</v>
      </c>
      <c r="BG36" s="257"/>
      <c r="BH36" s="257"/>
      <c r="BI36" s="257"/>
      <c r="BJ36" s="257"/>
      <c r="BK36" s="257"/>
      <c r="BL36" s="813"/>
      <c r="BM36" s="816"/>
      <c r="BN36" s="51">
        <f t="shared" si="5"/>
        <v>5</v>
      </c>
      <c r="BO36" s="257">
        <v>5</v>
      </c>
      <c r="BP36" s="257"/>
      <c r="BQ36" s="257"/>
      <c r="BR36" s="257"/>
      <c r="BS36" s="257"/>
      <c r="BT36" s="257"/>
      <c r="BU36" s="821"/>
      <c r="BV36" s="822"/>
      <c r="BW36" s="822"/>
      <c r="BX36" s="822"/>
      <c r="BY36" s="822"/>
      <c r="BZ36" s="822"/>
      <c r="CA36" s="822"/>
      <c r="CB36" s="822"/>
      <c r="CC36" s="823"/>
    </row>
    <row r="37" spans="1:81" s="58" customFormat="1" ht="40.049999999999997" customHeight="1" x14ac:dyDescent="0.3">
      <c r="A37" s="34"/>
      <c r="B37" s="907"/>
      <c r="C37" s="1237"/>
      <c r="D37" s="872"/>
      <c r="E37" s="852"/>
      <c r="F37" s="852"/>
      <c r="G37" s="852"/>
      <c r="H37" s="852"/>
      <c r="I37" s="852"/>
      <c r="J37" s="813"/>
      <c r="K37" s="855"/>
      <c r="L37" s="858"/>
      <c r="M37" s="861"/>
      <c r="N37" s="837"/>
      <c r="O37" s="840"/>
      <c r="P37" s="864"/>
      <c r="Q37" s="867"/>
      <c r="R37" s="813"/>
      <c r="S37" s="39"/>
      <c r="T37" s="236"/>
      <c r="U37" s="236"/>
      <c r="V37" s="236"/>
      <c r="W37" s="39"/>
      <c r="X37" s="31"/>
      <c r="Y37" s="31"/>
      <c r="Z37" s="31"/>
      <c r="AA37" s="31"/>
      <c r="AB37" s="813"/>
      <c r="AC37" s="828"/>
      <c r="AD37" s="51">
        <f t="shared" si="24"/>
        <v>0</v>
      </c>
      <c r="AE37" s="51">
        <f t="shared" si="24"/>
        <v>0</v>
      </c>
      <c r="AF37" s="51">
        <f t="shared" si="24"/>
        <v>0</v>
      </c>
      <c r="AG37" s="51">
        <f t="shared" si="24"/>
        <v>0</v>
      </c>
      <c r="AH37" s="51">
        <f t="shared" si="24"/>
        <v>0</v>
      </c>
      <c r="AI37" s="51">
        <f t="shared" si="24"/>
        <v>0</v>
      </c>
      <c r="AJ37" s="51">
        <f t="shared" si="24"/>
        <v>0</v>
      </c>
      <c r="AK37" s="813"/>
      <c r="AL37" s="831"/>
      <c r="AM37" s="51">
        <f t="shared" si="2"/>
        <v>0</v>
      </c>
      <c r="AN37" s="257"/>
      <c r="AO37" s="257"/>
      <c r="AP37" s="257"/>
      <c r="AQ37" s="257"/>
      <c r="AR37" s="257"/>
      <c r="AS37" s="257"/>
      <c r="AT37" s="813"/>
      <c r="AU37" s="834"/>
      <c r="AV37" s="51">
        <f t="shared" si="3"/>
        <v>0</v>
      </c>
      <c r="AW37" s="257"/>
      <c r="AX37" s="257"/>
      <c r="AY37" s="257"/>
      <c r="AZ37" s="257"/>
      <c r="BA37" s="257"/>
      <c r="BB37" s="257"/>
      <c r="BC37" s="813"/>
      <c r="BD37" s="810"/>
      <c r="BE37" s="51">
        <f t="shared" si="4"/>
        <v>0</v>
      </c>
      <c r="BF37" s="257"/>
      <c r="BG37" s="257"/>
      <c r="BH37" s="257"/>
      <c r="BI37" s="257"/>
      <c r="BJ37" s="257"/>
      <c r="BK37" s="257"/>
      <c r="BL37" s="813"/>
      <c r="BM37" s="816"/>
      <c r="BN37" s="51">
        <f t="shared" si="5"/>
        <v>0</v>
      </c>
      <c r="BO37" s="257"/>
      <c r="BP37" s="257"/>
      <c r="BQ37" s="257"/>
      <c r="BR37" s="257"/>
      <c r="BS37" s="257"/>
      <c r="BT37" s="257"/>
      <c r="BU37" s="821"/>
      <c r="BV37" s="822"/>
      <c r="BW37" s="822"/>
      <c r="BX37" s="822"/>
      <c r="BY37" s="822"/>
      <c r="BZ37" s="822"/>
      <c r="CA37" s="822"/>
      <c r="CB37" s="822"/>
      <c r="CC37" s="823"/>
    </row>
    <row r="38" spans="1:81" s="58" customFormat="1" ht="40.049999999999997" customHeight="1" thickBot="1" x14ac:dyDescent="0.35">
      <c r="A38" s="34"/>
      <c r="B38" s="907"/>
      <c r="C38" s="1237"/>
      <c r="D38" s="873"/>
      <c r="E38" s="853"/>
      <c r="F38" s="853"/>
      <c r="G38" s="853"/>
      <c r="H38" s="853"/>
      <c r="I38" s="853"/>
      <c r="J38" s="814"/>
      <c r="K38" s="856"/>
      <c r="L38" s="859"/>
      <c r="M38" s="862"/>
      <c r="N38" s="838"/>
      <c r="O38" s="841"/>
      <c r="P38" s="865"/>
      <c r="Q38" s="874"/>
      <c r="R38" s="814"/>
      <c r="S38" s="232"/>
      <c r="T38" s="237"/>
      <c r="U38" s="237"/>
      <c r="V38" s="237"/>
      <c r="W38" s="232"/>
      <c r="X38" s="260"/>
      <c r="Y38" s="260"/>
      <c r="Z38" s="260"/>
      <c r="AA38" s="260"/>
      <c r="AB38" s="814"/>
      <c r="AC38" s="829"/>
      <c r="AD38" s="46">
        <f t="shared" si="24"/>
        <v>0</v>
      </c>
      <c r="AE38" s="46">
        <f t="shared" si="24"/>
        <v>0</v>
      </c>
      <c r="AF38" s="46">
        <f t="shared" si="24"/>
        <v>0</v>
      </c>
      <c r="AG38" s="46">
        <f t="shared" si="24"/>
        <v>0</v>
      </c>
      <c r="AH38" s="46">
        <f t="shared" si="24"/>
        <v>0</v>
      </c>
      <c r="AI38" s="46">
        <f t="shared" si="24"/>
        <v>0</v>
      </c>
      <c r="AJ38" s="46">
        <f t="shared" si="24"/>
        <v>0</v>
      </c>
      <c r="AK38" s="814"/>
      <c r="AL38" s="832"/>
      <c r="AM38" s="46">
        <f t="shared" si="2"/>
        <v>0</v>
      </c>
      <c r="AN38" s="49"/>
      <c r="AO38" s="49"/>
      <c r="AP38" s="49"/>
      <c r="AQ38" s="49"/>
      <c r="AR38" s="49"/>
      <c r="AS38" s="49"/>
      <c r="AT38" s="814"/>
      <c r="AU38" s="835"/>
      <c r="AV38" s="46">
        <f t="shared" si="3"/>
        <v>0</v>
      </c>
      <c r="AW38" s="49"/>
      <c r="AX38" s="49"/>
      <c r="AY38" s="49"/>
      <c r="AZ38" s="49"/>
      <c r="BA38" s="49"/>
      <c r="BB38" s="49"/>
      <c r="BC38" s="814"/>
      <c r="BD38" s="811"/>
      <c r="BE38" s="46">
        <f t="shared" si="4"/>
        <v>0</v>
      </c>
      <c r="BF38" s="49"/>
      <c r="BG38" s="49"/>
      <c r="BH38" s="49"/>
      <c r="BI38" s="49"/>
      <c r="BJ38" s="49"/>
      <c r="BK38" s="49"/>
      <c r="BL38" s="814"/>
      <c r="BM38" s="817"/>
      <c r="BN38" s="46">
        <f t="shared" si="5"/>
        <v>0</v>
      </c>
      <c r="BO38" s="49"/>
      <c r="BP38" s="49"/>
      <c r="BQ38" s="49"/>
      <c r="BR38" s="49"/>
      <c r="BS38" s="49"/>
      <c r="BT38" s="49"/>
      <c r="BU38" s="824"/>
      <c r="BV38" s="825"/>
      <c r="BW38" s="825"/>
      <c r="BX38" s="825"/>
      <c r="BY38" s="825"/>
      <c r="BZ38" s="825"/>
      <c r="CA38" s="825"/>
      <c r="CB38" s="825"/>
      <c r="CC38" s="826"/>
    </row>
    <row r="39" spans="1:81" s="58" customFormat="1" ht="40.049999999999997" customHeight="1" thickTop="1" x14ac:dyDescent="0.3">
      <c r="A39" s="34"/>
      <c r="B39" s="907"/>
      <c r="C39" s="1237"/>
      <c r="D39" s="871">
        <v>2409</v>
      </c>
      <c r="E39" s="851" t="s">
        <v>3972</v>
      </c>
      <c r="F39" s="851">
        <v>2409023</v>
      </c>
      <c r="G39" s="851" t="s">
        <v>3973</v>
      </c>
      <c r="H39" s="851" t="s">
        <v>6432</v>
      </c>
      <c r="I39" s="851" t="s">
        <v>6433</v>
      </c>
      <c r="J39" s="812">
        <v>783</v>
      </c>
      <c r="K39" s="854" t="str">
        <f>+[22]Metas!K908</f>
        <v>Planes Locales de Seguridad Vial han sido auditados y vigilados</v>
      </c>
      <c r="L39" s="857">
        <v>0</v>
      </c>
      <c r="M39" s="860">
        <f>SUM(N39:Q39)</f>
        <v>0</v>
      </c>
      <c r="N39" s="836">
        <v>0</v>
      </c>
      <c r="O39" s="839">
        <v>0</v>
      </c>
      <c r="P39" s="863">
        <v>0</v>
      </c>
      <c r="Q39" s="866">
        <v>0</v>
      </c>
      <c r="R39" s="812">
        <f>+$J39</f>
        <v>783</v>
      </c>
      <c r="S39" s="231"/>
      <c r="T39" s="235"/>
      <c r="U39" s="235"/>
      <c r="V39" s="235"/>
      <c r="W39" s="231"/>
      <c r="X39" s="258">
        <v>44958</v>
      </c>
      <c r="Y39" s="258">
        <v>45290</v>
      </c>
      <c r="Z39" s="258">
        <v>44958</v>
      </c>
      <c r="AA39" s="258">
        <v>44925</v>
      </c>
      <c r="AB39" s="812">
        <f t="shared" ref="AB39" si="31">+$J39</f>
        <v>783</v>
      </c>
      <c r="AC39" s="827">
        <f t="shared" ref="AC39" si="32">+L39</f>
        <v>0</v>
      </c>
      <c r="AD39" s="44">
        <f t="shared" si="24"/>
        <v>0</v>
      </c>
      <c r="AE39" s="44">
        <f t="shared" si="24"/>
        <v>0</v>
      </c>
      <c r="AF39" s="44">
        <f t="shared" si="24"/>
        <v>0</v>
      </c>
      <c r="AG39" s="44">
        <f t="shared" si="24"/>
        <v>0</v>
      </c>
      <c r="AH39" s="44">
        <f t="shared" si="24"/>
        <v>0</v>
      </c>
      <c r="AI39" s="44">
        <f t="shared" si="24"/>
        <v>0</v>
      </c>
      <c r="AJ39" s="44">
        <f t="shared" si="24"/>
        <v>0</v>
      </c>
      <c r="AK39" s="812">
        <f t="shared" ref="AK39" si="33">+$J39</f>
        <v>783</v>
      </c>
      <c r="AL39" s="830">
        <f>+N39</f>
        <v>0</v>
      </c>
      <c r="AM39" s="44">
        <f t="shared" si="2"/>
        <v>0</v>
      </c>
      <c r="AN39" s="47"/>
      <c r="AO39" s="47"/>
      <c r="AP39" s="47"/>
      <c r="AQ39" s="47"/>
      <c r="AR39" s="47"/>
      <c r="AS39" s="47"/>
      <c r="AT39" s="812">
        <f t="shared" ref="AT39" si="34">+$J39</f>
        <v>783</v>
      </c>
      <c r="AU39" s="833">
        <f>+O39</f>
        <v>0</v>
      </c>
      <c r="AV39" s="44">
        <f t="shared" si="3"/>
        <v>0</v>
      </c>
      <c r="AW39" s="47"/>
      <c r="AX39" s="47"/>
      <c r="AY39" s="47"/>
      <c r="AZ39" s="47"/>
      <c r="BA39" s="47"/>
      <c r="BB39" s="47"/>
      <c r="BC39" s="812">
        <f t="shared" ref="BC39" si="35">+$J39</f>
        <v>783</v>
      </c>
      <c r="BD39" s="809">
        <f>+P39</f>
        <v>0</v>
      </c>
      <c r="BE39" s="44">
        <f t="shared" si="4"/>
        <v>0</v>
      </c>
      <c r="BF39" s="47"/>
      <c r="BG39" s="47"/>
      <c r="BH39" s="47"/>
      <c r="BI39" s="47"/>
      <c r="BJ39" s="47"/>
      <c r="BK39" s="47"/>
      <c r="BL39" s="812">
        <f t="shared" ref="BL39" si="36">+$J39</f>
        <v>783</v>
      </c>
      <c r="BM39" s="815">
        <f>+Q39</f>
        <v>0</v>
      </c>
      <c r="BN39" s="44">
        <f t="shared" si="5"/>
        <v>0</v>
      </c>
      <c r="BO39" s="47"/>
      <c r="BP39" s="47"/>
      <c r="BQ39" s="47"/>
      <c r="BR39" s="47"/>
      <c r="BS39" s="47"/>
      <c r="BT39" s="47"/>
      <c r="BU39" s="818"/>
      <c r="BV39" s="819"/>
      <c r="BW39" s="819"/>
      <c r="BX39" s="819"/>
      <c r="BY39" s="819"/>
      <c r="BZ39" s="819"/>
      <c r="CA39" s="819"/>
      <c r="CB39" s="819"/>
      <c r="CC39" s="820"/>
    </row>
    <row r="40" spans="1:81" s="58" customFormat="1" ht="40.049999999999997" customHeight="1" x14ac:dyDescent="0.3">
      <c r="A40" s="34"/>
      <c r="B40" s="907"/>
      <c r="C40" s="1237"/>
      <c r="D40" s="872"/>
      <c r="E40" s="852"/>
      <c r="F40" s="852"/>
      <c r="G40" s="852"/>
      <c r="H40" s="852"/>
      <c r="I40" s="852"/>
      <c r="J40" s="813"/>
      <c r="K40" s="855"/>
      <c r="L40" s="858"/>
      <c r="M40" s="861"/>
      <c r="N40" s="837"/>
      <c r="O40" s="840"/>
      <c r="P40" s="864"/>
      <c r="Q40" s="867"/>
      <c r="R40" s="813"/>
      <c r="S40" s="39"/>
      <c r="T40" s="236"/>
      <c r="U40" s="236"/>
      <c r="V40" s="236"/>
      <c r="W40" s="39"/>
      <c r="X40" s="31"/>
      <c r="Y40" s="31"/>
      <c r="Z40" s="31"/>
      <c r="AA40" s="31"/>
      <c r="AB40" s="813"/>
      <c r="AC40" s="828"/>
      <c r="AD40" s="51">
        <f t="shared" si="24"/>
        <v>0</v>
      </c>
      <c r="AE40" s="51">
        <f t="shared" si="24"/>
        <v>0</v>
      </c>
      <c r="AF40" s="51">
        <f t="shared" si="24"/>
        <v>0</v>
      </c>
      <c r="AG40" s="51">
        <f t="shared" si="24"/>
        <v>0</v>
      </c>
      <c r="AH40" s="51">
        <f t="shared" si="24"/>
        <v>0</v>
      </c>
      <c r="AI40" s="51">
        <f t="shared" si="24"/>
        <v>0</v>
      </c>
      <c r="AJ40" s="51">
        <f t="shared" si="24"/>
        <v>0</v>
      </c>
      <c r="AK40" s="813"/>
      <c r="AL40" s="831"/>
      <c r="AM40" s="51">
        <f t="shared" si="2"/>
        <v>0</v>
      </c>
      <c r="AN40" s="257"/>
      <c r="AO40" s="257"/>
      <c r="AP40" s="257"/>
      <c r="AQ40" s="257"/>
      <c r="AR40" s="257"/>
      <c r="AS40" s="257"/>
      <c r="AT40" s="813"/>
      <c r="AU40" s="834"/>
      <c r="AV40" s="51">
        <f t="shared" si="3"/>
        <v>0</v>
      </c>
      <c r="AW40" s="257"/>
      <c r="AX40" s="257"/>
      <c r="AY40" s="257"/>
      <c r="AZ40" s="257"/>
      <c r="BA40" s="257"/>
      <c r="BB40" s="257"/>
      <c r="BC40" s="813"/>
      <c r="BD40" s="810"/>
      <c r="BE40" s="51">
        <f t="shared" si="4"/>
        <v>0</v>
      </c>
      <c r="BF40" s="257"/>
      <c r="BG40" s="257"/>
      <c r="BH40" s="257"/>
      <c r="BI40" s="257"/>
      <c r="BJ40" s="257"/>
      <c r="BK40" s="257"/>
      <c r="BL40" s="813"/>
      <c r="BM40" s="816"/>
      <c r="BN40" s="51">
        <f t="shared" si="5"/>
        <v>0</v>
      </c>
      <c r="BO40" s="257"/>
      <c r="BP40" s="257"/>
      <c r="BQ40" s="257"/>
      <c r="BR40" s="257"/>
      <c r="BS40" s="257"/>
      <c r="BT40" s="257"/>
      <c r="BU40" s="821"/>
      <c r="BV40" s="822"/>
      <c r="BW40" s="822"/>
      <c r="BX40" s="822"/>
      <c r="BY40" s="822"/>
      <c r="BZ40" s="822"/>
      <c r="CA40" s="822"/>
      <c r="CB40" s="822"/>
      <c r="CC40" s="823"/>
    </row>
    <row r="41" spans="1:81" s="58" customFormat="1" ht="40.049999999999997" customHeight="1" x14ac:dyDescent="0.3">
      <c r="A41" s="34"/>
      <c r="B41" s="907"/>
      <c r="C41" s="1237"/>
      <c r="D41" s="872"/>
      <c r="E41" s="852"/>
      <c r="F41" s="852"/>
      <c r="G41" s="852"/>
      <c r="H41" s="852"/>
      <c r="I41" s="852"/>
      <c r="J41" s="813"/>
      <c r="K41" s="855"/>
      <c r="L41" s="858"/>
      <c r="M41" s="861"/>
      <c r="N41" s="837"/>
      <c r="O41" s="840"/>
      <c r="P41" s="864"/>
      <c r="Q41" s="867"/>
      <c r="R41" s="813"/>
      <c r="S41" s="39"/>
      <c r="T41" s="236"/>
      <c r="U41" s="236"/>
      <c r="V41" s="236"/>
      <c r="W41" s="39"/>
      <c r="X41" s="31"/>
      <c r="Y41" s="31"/>
      <c r="Z41" s="31"/>
      <c r="AA41" s="31"/>
      <c r="AB41" s="813"/>
      <c r="AC41" s="828"/>
      <c r="AD41" s="51">
        <f t="shared" si="24"/>
        <v>0</v>
      </c>
      <c r="AE41" s="51">
        <f t="shared" si="24"/>
        <v>0</v>
      </c>
      <c r="AF41" s="51">
        <f t="shared" si="24"/>
        <v>0</v>
      </c>
      <c r="AG41" s="51">
        <f t="shared" si="24"/>
        <v>0</v>
      </c>
      <c r="AH41" s="51">
        <f t="shared" si="24"/>
        <v>0</v>
      </c>
      <c r="AI41" s="51">
        <f t="shared" si="24"/>
        <v>0</v>
      </c>
      <c r="AJ41" s="51">
        <f t="shared" si="24"/>
        <v>0</v>
      </c>
      <c r="AK41" s="813"/>
      <c r="AL41" s="831"/>
      <c r="AM41" s="51">
        <f t="shared" si="2"/>
        <v>0</v>
      </c>
      <c r="AN41" s="257"/>
      <c r="AO41" s="257"/>
      <c r="AP41" s="257"/>
      <c r="AQ41" s="257"/>
      <c r="AR41" s="257"/>
      <c r="AS41" s="257"/>
      <c r="AT41" s="813"/>
      <c r="AU41" s="834"/>
      <c r="AV41" s="51">
        <f t="shared" si="3"/>
        <v>0</v>
      </c>
      <c r="AW41" s="257"/>
      <c r="AX41" s="257"/>
      <c r="AY41" s="257"/>
      <c r="AZ41" s="257"/>
      <c r="BA41" s="257"/>
      <c r="BB41" s="257"/>
      <c r="BC41" s="813"/>
      <c r="BD41" s="810"/>
      <c r="BE41" s="51">
        <f t="shared" si="4"/>
        <v>0</v>
      </c>
      <c r="BF41" s="257"/>
      <c r="BG41" s="257"/>
      <c r="BH41" s="257"/>
      <c r="BI41" s="257"/>
      <c r="BJ41" s="257"/>
      <c r="BK41" s="257"/>
      <c r="BL41" s="813"/>
      <c r="BM41" s="816"/>
      <c r="BN41" s="51">
        <f t="shared" si="5"/>
        <v>0</v>
      </c>
      <c r="BO41" s="257"/>
      <c r="BP41" s="257"/>
      <c r="BQ41" s="257"/>
      <c r="BR41" s="257"/>
      <c r="BS41" s="257"/>
      <c r="BT41" s="257"/>
      <c r="BU41" s="821"/>
      <c r="BV41" s="822"/>
      <c r="BW41" s="822"/>
      <c r="BX41" s="822"/>
      <c r="BY41" s="822"/>
      <c r="BZ41" s="822"/>
      <c r="CA41" s="822"/>
      <c r="CB41" s="822"/>
      <c r="CC41" s="823"/>
    </row>
    <row r="42" spans="1:81" s="58" customFormat="1" ht="40.049999999999997" customHeight="1" thickBot="1" x14ac:dyDescent="0.35">
      <c r="A42" s="34"/>
      <c r="B42" s="907"/>
      <c r="C42" s="1237"/>
      <c r="D42" s="873"/>
      <c r="E42" s="853"/>
      <c r="F42" s="853"/>
      <c r="G42" s="853"/>
      <c r="H42" s="853"/>
      <c r="I42" s="853"/>
      <c r="J42" s="814"/>
      <c r="K42" s="856"/>
      <c r="L42" s="859"/>
      <c r="M42" s="862"/>
      <c r="N42" s="838"/>
      <c r="O42" s="841"/>
      <c r="P42" s="865"/>
      <c r="Q42" s="874"/>
      <c r="R42" s="814"/>
      <c r="S42" s="232"/>
      <c r="T42" s="237"/>
      <c r="U42" s="237"/>
      <c r="V42" s="237"/>
      <c r="W42" s="232"/>
      <c r="X42" s="260"/>
      <c r="Y42" s="260"/>
      <c r="Z42" s="260"/>
      <c r="AA42" s="260"/>
      <c r="AB42" s="814"/>
      <c r="AC42" s="829"/>
      <c r="AD42" s="46">
        <f t="shared" si="24"/>
        <v>0</v>
      </c>
      <c r="AE42" s="46">
        <f t="shared" si="24"/>
        <v>0</v>
      </c>
      <c r="AF42" s="46">
        <f t="shared" si="24"/>
        <v>0</v>
      </c>
      <c r="AG42" s="46">
        <f t="shared" si="24"/>
        <v>0</v>
      </c>
      <c r="AH42" s="46">
        <f t="shared" si="24"/>
        <v>0</v>
      </c>
      <c r="AI42" s="46">
        <f t="shared" si="24"/>
        <v>0</v>
      </c>
      <c r="AJ42" s="46">
        <f t="shared" si="24"/>
        <v>0</v>
      </c>
      <c r="AK42" s="814"/>
      <c r="AL42" s="832"/>
      <c r="AM42" s="46">
        <f t="shared" si="2"/>
        <v>0</v>
      </c>
      <c r="AN42" s="49"/>
      <c r="AO42" s="49"/>
      <c r="AP42" s="49"/>
      <c r="AQ42" s="49"/>
      <c r="AR42" s="49"/>
      <c r="AS42" s="49"/>
      <c r="AT42" s="814"/>
      <c r="AU42" s="835"/>
      <c r="AV42" s="46">
        <f t="shared" si="3"/>
        <v>0</v>
      </c>
      <c r="AW42" s="49"/>
      <c r="AX42" s="49"/>
      <c r="AY42" s="49"/>
      <c r="AZ42" s="49"/>
      <c r="BA42" s="49"/>
      <c r="BB42" s="49"/>
      <c r="BC42" s="814"/>
      <c r="BD42" s="811"/>
      <c r="BE42" s="46">
        <f t="shared" si="4"/>
        <v>0</v>
      </c>
      <c r="BF42" s="49"/>
      <c r="BG42" s="49"/>
      <c r="BH42" s="49"/>
      <c r="BI42" s="49"/>
      <c r="BJ42" s="49"/>
      <c r="BK42" s="49"/>
      <c r="BL42" s="814"/>
      <c r="BM42" s="817"/>
      <c r="BN42" s="46">
        <f t="shared" si="5"/>
        <v>0</v>
      </c>
      <c r="BO42" s="49"/>
      <c r="BP42" s="49"/>
      <c r="BQ42" s="49"/>
      <c r="BR42" s="49"/>
      <c r="BS42" s="49"/>
      <c r="BT42" s="49"/>
      <c r="BU42" s="824"/>
      <c r="BV42" s="825"/>
      <c r="BW42" s="825"/>
      <c r="BX42" s="825"/>
      <c r="BY42" s="825"/>
      <c r="BZ42" s="825"/>
      <c r="CA42" s="825"/>
      <c r="CB42" s="825"/>
      <c r="CC42" s="826"/>
    </row>
    <row r="43" spans="1:81" s="58" customFormat="1" ht="40.049999999999997" customHeight="1" thickTop="1" x14ac:dyDescent="0.3">
      <c r="A43" s="34"/>
      <c r="B43" s="907"/>
      <c r="C43" s="1237"/>
      <c r="D43" s="871">
        <v>2409</v>
      </c>
      <c r="E43" s="851" t="s">
        <v>3972</v>
      </c>
      <c r="F43" s="851">
        <v>2409023</v>
      </c>
      <c r="G43" s="851" t="s">
        <v>3973</v>
      </c>
      <c r="H43" s="851" t="s">
        <v>6432</v>
      </c>
      <c r="I43" s="851" t="s">
        <v>6433</v>
      </c>
      <c r="J43" s="812">
        <v>784</v>
      </c>
      <c r="K43" s="854" t="str">
        <f>+[22]Metas!K909</f>
        <v>Municipios contarán con un Plan Local Seguridad Vial</v>
      </c>
      <c r="L43" s="857">
        <v>0</v>
      </c>
      <c r="M43" s="860">
        <f>SUM(N43:Q43)</f>
        <v>0</v>
      </c>
      <c r="N43" s="836">
        <v>0</v>
      </c>
      <c r="O43" s="839">
        <v>0</v>
      </c>
      <c r="P43" s="863">
        <v>0</v>
      </c>
      <c r="Q43" s="866">
        <v>0</v>
      </c>
      <c r="R43" s="812">
        <f>+$J43</f>
        <v>784</v>
      </c>
      <c r="S43" s="231"/>
      <c r="T43" s="235"/>
      <c r="U43" s="235"/>
      <c r="V43" s="235"/>
      <c r="W43" s="231"/>
      <c r="X43" s="258">
        <v>44958</v>
      </c>
      <c r="Y43" s="258">
        <v>45290</v>
      </c>
      <c r="Z43" s="258">
        <v>44958</v>
      </c>
      <c r="AA43" s="258">
        <v>44925</v>
      </c>
      <c r="AB43" s="812">
        <f t="shared" ref="AB43" si="37">+$J43</f>
        <v>784</v>
      </c>
      <c r="AC43" s="827">
        <f t="shared" ref="AC43" si="38">+L43</f>
        <v>0</v>
      </c>
      <c r="AD43" s="44">
        <f t="shared" si="24"/>
        <v>0</v>
      </c>
      <c r="AE43" s="44">
        <f t="shared" si="24"/>
        <v>0</v>
      </c>
      <c r="AF43" s="44">
        <f t="shared" si="24"/>
        <v>0</v>
      </c>
      <c r="AG43" s="44">
        <f t="shared" si="24"/>
        <v>0</v>
      </c>
      <c r="AH43" s="44">
        <f t="shared" si="24"/>
        <v>0</v>
      </c>
      <c r="AI43" s="44">
        <f t="shared" si="24"/>
        <v>0</v>
      </c>
      <c r="AJ43" s="44">
        <f t="shared" si="24"/>
        <v>0</v>
      </c>
      <c r="AK43" s="812">
        <f t="shared" ref="AK43" si="39">+$J43</f>
        <v>784</v>
      </c>
      <c r="AL43" s="830">
        <f>+N43</f>
        <v>0</v>
      </c>
      <c r="AM43" s="44">
        <f t="shared" si="2"/>
        <v>0</v>
      </c>
      <c r="AN43" s="47"/>
      <c r="AO43" s="47"/>
      <c r="AP43" s="47"/>
      <c r="AQ43" s="47"/>
      <c r="AR43" s="47"/>
      <c r="AS43" s="47"/>
      <c r="AT43" s="812">
        <f t="shared" ref="AT43" si="40">+$J43</f>
        <v>784</v>
      </c>
      <c r="AU43" s="833">
        <f>+O43</f>
        <v>0</v>
      </c>
      <c r="AV43" s="44">
        <f t="shared" si="3"/>
        <v>0</v>
      </c>
      <c r="AW43" s="47"/>
      <c r="AX43" s="47"/>
      <c r="AY43" s="47"/>
      <c r="AZ43" s="47"/>
      <c r="BA43" s="47"/>
      <c r="BB43" s="47"/>
      <c r="BC43" s="812">
        <f t="shared" ref="BC43" si="41">+$J43</f>
        <v>784</v>
      </c>
      <c r="BD43" s="809">
        <f>+P43</f>
        <v>0</v>
      </c>
      <c r="BE43" s="44">
        <f t="shared" si="4"/>
        <v>0</v>
      </c>
      <c r="BF43" s="47"/>
      <c r="BG43" s="47"/>
      <c r="BH43" s="47"/>
      <c r="BI43" s="47"/>
      <c r="BJ43" s="47"/>
      <c r="BK43" s="47"/>
      <c r="BL43" s="812">
        <f t="shared" ref="BL43" si="42">+$J43</f>
        <v>784</v>
      </c>
      <c r="BM43" s="815">
        <f>+Q43</f>
        <v>0</v>
      </c>
      <c r="BN43" s="44">
        <f t="shared" si="5"/>
        <v>0</v>
      </c>
      <c r="BO43" s="47"/>
      <c r="BP43" s="47"/>
      <c r="BQ43" s="47"/>
      <c r="BR43" s="47"/>
      <c r="BS43" s="47"/>
      <c r="BT43" s="47"/>
      <c r="BU43" s="818"/>
      <c r="BV43" s="819"/>
      <c r="BW43" s="819"/>
      <c r="BX43" s="819"/>
      <c r="BY43" s="819"/>
      <c r="BZ43" s="819"/>
      <c r="CA43" s="819"/>
      <c r="CB43" s="819"/>
      <c r="CC43" s="820"/>
    </row>
    <row r="44" spans="1:81" s="58" customFormat="1" ht="40.049999999999997" customHeight="1" x14ac:dyDescent="0.3">
      <c r="A44" s="34"/>
      <c r="B44" s="907"/>
      <c r="C44" s="1237"/>
      <c r="D44" s="872"/>
      <c r="E44" s="852"/>
      <c r="F44" s="852"/>
      <c r="G44" s="852"/>
      <c r="H44" s="852"/>
      <c r="I44" s="852"/>
      <c r="J44" s="813"/>
      <c r="K44" s="855"/>
      <c r="L44" s="858"/>
      <c r="M44" s="861"/>
      <c r="N44" s="837"/>
      <c r="O44" s="840"/>
      <c r="P44" s="864"/>
      <c r="Q44" s="867"/>
      <c r="R44" s="813"/>
      <c r="S44" s="39"/>
      <c r="T44" s="236"/>
      <c r="U44" s="236"/>
      <c r="V44" s="236"/>
      <c r="W44" s="39"/>
      <c r="X44" s="31"/>
      <c r="Y44" s="31"/>
      <c r="Z44" s="31"/>
      <c r="AA44" s="31"/>
      <c r="AB44" s="813"/>
      <c r="AC44" s="828"/>
      <c r="AD44" s="51">
        <f t="shared" si="24"/>
        <v>0</v>
      </c>
      <c r="AE44" s="51">
        <f t="shared" si="24"/>
        <v>0</v>
      </c>
      <c r="AF44" s="51">
        <f t="shared" si="24"/>
        <v>0</v>
      </c>
      <c r="AG44" s="51">
        <f t="shared" si="24"/>
        <v>0</v>
      </c>
      <c r="AH44" s="51">
        <f t="shared" si="24"/>
        <v>0</v>
      </c>
      <c r="AI44" s="51">
        <f t="shared" si="24"/>
        <v>0</v>
      </c>
      <c r="AJ44" s="51">
        <f t="shared" si="24"/>
        <v>0</v>
      </c>
      <c r="AK44" s="813"/>
      <c r="AL44" s="831"/>
      <c r="AM44" s="51">
        <f t="shared" si="2"/>
        <v>0</v>
      </c>
      <c r="AN44" s="257"/>
      <c r="AO44" s="257"/>
      <c r="AP44" s="257"/>
      <c r="AQ44" s="257"/>
      <c r="AR44" s="257"/>
      <c r="AS44" s="257"/>
      <c r="AT44" s="813"/>
      <c r="AU44" s="834"/>
      <c r="AV44" s="51">
        <f t="shared" si="3"/>
        <v>0</v>
      </c>
      <c r="AW44" s="257"/>
      <c r="AX44" s="257"/>
      <c r="AY44" s="257"/>
      <c r="AZ44" s="257"/>
      <c r="BA44" s="257"/>
      <c r="BB44" s="257"/>
      <c r="BC44" s="813"/>
      <c r="BD44" s="810"/>
      <c r="BE44" s="51">
        <f t="shared" si="4"/>
        <v>0</v>
      </c>
      <c r="BF44" s="257"/>
      <c r="BG44" s="257"/>
      <c r="BH44" s="257"/>
      <c r="BI44" s="257"/>
      <c r="BJ44" s="257"/>
      <c r="BK44" s="257"/>
      <c r="BL44" s="813"/>
      <c r="BM44" s="816"/>
      <c r="BN44" s="51">
        <f t="shared" si="5"/>
        <v>0</v>
      </c>
      <c r="BO44" s="257"/>
      <c r="BP44" s="257"/>
      <c r="BQ44" s="257"/>
      <c r="BR44" s="257"/>
      <c r="BS44" s="257"/>
      <c r="BT44" s="257"/>
      <c r="BU44" s="821"/>
      <c r="BV44" s="822"/>
      <c r="BW44" s="822"/>
      <c r="BX44" s="822"/>
      <c r="BY44" s="822"/>
      <c r="BZ44" s="822"/>
      <c r="CA44" s="822"/>
      <c r="CB44" s="822"/>
      <c r="CC44" s="823"/>
    </row>
    <row r="45" spans="1:81" s="58" customFormat="1" ht="40.049999999999997" customHeight="1" x14ac:dyDescent="0.3">
      <c r="A45" s="34"/>
      <c r="B45" s="907"/>
      <c r="C45" s="1237"/>
      <c r="D45" s="872"/>
      <c r="E45" s="852"/>
      <c r="F45" s="852"/>
      <c r="G45" s="852"/>
      <c r="H45" s="852"/>
      <c r="I45" s="852"/>
      <c r="J45" s="813"/>
      <c r="K45" s="855"/>
      <c r="L45" s="858"/>
      <c r="M45" s="861"/>
      <c r="N45" s="837"/>
      <c r="O45" s="840"/>
      <c r="P45" s="864"/>
      <c r="Q45" s="867"/>
      <c r="R45" s="813"/>
      <c r="S45" s="39"/>
      <c r="T45" s="236"/>
      <c r="U45" s="236"/>
      <c r="V45" s="236"/>
      <c r="W45" s="39"/>
      <c r="X45" s="31"/>
      <c r="Y45" s="31"/>
      <c r="Z45" s="31"/>
      <c r="AA45" s="31"/>
      <c r="AB45" s="813"/>
      <c r="AC45" s="828"/>
      <c r="AD45" s="51">
        <f t="shared" si="24"/>
        <v>0</v>
      </c>
      <c r="AE45" s="51">
        <f t="shared" si="24"/>
        <v>0</v>
      </c>
      <c r="AF45" s="51">
        <f t="shared" si="24"/>
        <v>0</v>
      </c>
      <c r="AG45" s="51">
        <f t="shared" si="24"/>
        <v>0</v>
      </c>
      <c r="AH45" s="51">
        <f t="shared" si="24"/>
        <v>0</v>
      </c>
      <c r="AI45" s="51">
        <f t="shared" si="24"/>
        <v>0</v>
      </c>
      <c r="AJ45" s="51">
        <f t="shared" si="24"/>
        <v>0</v>
      </c>
      <c r="AK45" s="813"/>
      <c r="AL45" s="831"/>
      <c r="AM45" s="51">
        <f t="shared" si="2"/>
        <v>0</v>
      </c>
      <c r="AN45" s="257"/>
      <c r="AO45" s="257"/>
      <c r="AP45" s="257"/>
      <c r="AQ45" s="257"/>
      <c r="AR45" s="257"/>
      <c r="AS45" s="257"/>
      <c r="AT45" s="813"/>
      <c r="AU45" s="834"/>
      <c r="AV45" s="51">
        <f t="shared" si="3"/>
        <v>0</v>
      </c>
      <c r="AW45" s="257"/>
      <c r="AX45" s="257"/>
      <c r="AY45" s="257"/>
      <c r="AZ45" s="257"/>
      <c r="BA45" s="257"/>
      <c r="BB45" s="257"/>
      <c r="BC45" s="813"/>
      <c r="BD45" s="810"/>
      <c r="BE45" s="51">
        <f t="shared" si="4"/>
        <v>0</v>
      </c>
      <c r="BF45" s="257"/>
      <c r="BG45" s="257"/>
      <c r="BH45" s="257"/>
      <c r="BI45" s="257"/>
      <c r="BJ45" s="257"/>
      <c r="BK45" s="257"/>
      <c r="BL45" s="813"/>
      <c r="BM45" s="816"/>
      <c r="BN45" s="51">
        <f t="shared" si="5"/>
        <v>0</v>
      </c>
      <c r="BO45" s="257"/>
      <c r="BP45" s="257"/>
      <c r="BQ45" s="257"/>
      <c r="BR45" s="257"/>
      <c r="BS45" s="257"/>
      <c r="BT45" s="257"/>
      <c r="BU45" s="821"/>
      <c r="BV45" s="822"/>
      <c r="BW45" s="822"/>
      <c r="BX45" s="822"/>
      <c r="BY45" s="822"/>
      <c r="BZ45" s="822"/>
      <c r="CA45" s="822"/>
      <c r="CB45" s="822"/>
      <c r="CC45" s="823"/>
    </row>
    <row r="46" spans="1:81" s="58" customFormat="1" ht="40.049999999999997" customHeight="1" thickBot="1" x14ac:dyDescent="0.35">
      <c r="A46" s="34"/>
      <c r="B46" s="907"/>
      <c r="C46" s="1237"/>
      <c r="D46" s="873"/>
      <c r="E46" s="853"/>
      <c r="F46" s="853"/>
      <c r="G46" s="853"/>
      <c r="H46" s="853"/>
      <c r="I46" s="853"/>
      <c r="J46" s="814"/>
      <c r="K46" s="856"/>
      <c r="L46" s="859"/>
      <c r="M46" s="862"/>
      <c r="N46" s="838"/>
      <c r="O46" s="841"/>
      <c r="P46" s="865"/>
      <c r="Q46" s="874"/>
      <c r="R46" s="814"/>
      <c r="S46" s="232"/>
      <c r="T46" s="237"/>
      <c r="U46" s="237"/>
      <c r="V46" s="237"/>
      <c r="W46" s="232"/>
      <c r="X46" s="260"/>
      <c r="Y46" s="260"/>
      <c r="Z46" s="260"/>
      <c r="AA46" s="260"/>
      <c r="AB46" s="814"/>
      <c r="AC46" s="829"/>
      <c r="AD46" s="46">
        <f t="shared" si="24"/>
        <v>0</v>
      </c>
      <c r="AE46" s="46">
        <f t="shared" si="24"/>
        <v>0</v>
      </c>
      <c r="AF46" s="46">
        <f t="shared" si="24"/>
        <v>0</v>
      </c>
      <c r="AG46" s="46">
        <f t="shared" si="24"/>
        <v>0</v>
      </c>
      <c r="AH46" s="46">
        <f t="shared" si="24"/>
        <v>0</v>
      </c>
      <c r="AI46" s="46">
        <f t="shared" si="24"/>
        <v>0</v>
      </c>
      <c r="AJ46" s="46">
        <f t="shared" si="24"/>
        <v>0</v>
      </c>
      <c r="AK46" s="814"/>
      <c r="AL46" s="832"/>
      <c r="AM46" s="46">
        <f t="shared" si="2"/>
        <v>0</v>
      </c>
      <c r="AN46" s="49"/>
      <c r="AO46" s="49"/>
      <c r="AP46" s="49"/>
      <c r="AQ46" s="49"/>
      <c r="AR46" s="49"/>
      <c r="AS46" s="49"/>
      <c r="AT46" s="814"/>
      <c r="AU46" s="835"/>
      <c r="AV46" s="46">
        <f t="shared" si="3"/>
        <v>0</v>
      </c>
      <c r="AW46" s="49"/>
      <c r="AX46" s="49"/>
      <c r="AY46" s="49"/>
      <c r="AZ46" s="49"/>
      <c r="BA46" s="49"/>
      <c r="BB46" s="49"/>
      <c r="BC46" s="814"/>
      <c r="BD46" s="811"/>
      <c r="BE46" s="46">
        <f t="shared" si="4"/>
        <v>0</v>
      </c>
      <c r="BF46" s="49"/>
      <c r="BG46" s="49"/>
      <c r="BH46" s="49"/>
      <c r="BI46" s="49"/>
      <c r="BJ46" s="49"/>
      <c r="BK46" s="49"/>
      <c r="BL46" s="814"/>
      <c r="BM46" s="817"/>
      <c r="BN46" s="46">
        <f t="shared" si="5"/>
        <v>0</v>
      </c>
      <c r="BO46" s="49"/>
      <c r="BP46" s="49"/>
      <c r="BQ46" s="49"/>
      <c r="BR46" s="49"/>
      <c r="BS46" s="49"/>
      <c r="BT46" s="49"/>
      <c r="BU46" s="824"/>
      <c r="BV46" s="825"/>
      <c r="BW46" s="825"/>
      <c r="BX46" s="825"/>
      <c r="BY46" s="825"/>
      <c r="BZ46" s="825"/>
      <c r="CA46" s="825"/>
      <c r="CB46" s="825"/>
      <c r="CC46" s="826"/>
    </row>
    <row r="47" spans="1:81" s="58" customFormat="1" ht="40.049999999999997" customHeight="1" thickTop="1" x14ac:dyDescent="0.3">
      <c r="A47" s="34"/>
      <c r="B47" s="907"/>
      <c r="C47" s="1237"/>
      <c r="D47" s="871">
        <v>2409</v>
      </c>
      <c r="E47" s="851" t="s">
        <v>3972</v>
      </c>
      <c r="F47" s="851">
        <v>2409023</v>
      </c>
      <c r="G47" s="851" t="s">
        <v>3973</v>
      </c>
      <c r="H47" s="851" t="s">
        <v>6432</v>
      </c>
      <c r="I47" s="851" t="s">
        <v>6433</v>
      </c>
      <c r="J47" s="812">
        <v>785</v>
      </c>
      <c r="K47" s="854" t="str">
        <f>+[22]Metas!K910</f>
        <v>Pliegos contendrán como requisito para concursar contar con el Plan Estratégico de Seguridad Vial</v>
      </c>
      <c r="L47" s="857">
        <v>0</v>
      </c>
      <c r="M47" s="860">
        <f>SUM(N47:Q47)</f>
        <v>0</v>
      </c>
      <c r="N47" s="836">
        <v>0</v>
      </c>
      <c r="O47" s="839">
        <v>0</v>
      </c>
      <c r="P47" s="863">
        <v>0</v>
      </c>
      <c r="Q47" s="866">
        <v>0</v>
      </c>
      <c r="R47" s="812">
        <f>+$J47</f>
        <v>785</v>
      </c>
      <c r="S47" s="231"/>
      <c r="T47" s="235"/>
      <c r="U47" s="235"/>
      <c r="V47" s="235"/>
      <c r="W47" s="231"/>
      <c r="X47" s="258">
        <v>44958</v>
      </c>
      <c r="Y47" s="258">
        <v>45290</v>
      </c>
      <c r="Z47" s="258">
        <v>44958</v>
      </c>
      <c r="AA47" s="258">
        <v>44925</v>
      </c>
      <c r="AB47" s="812">
        <f t="shared" ref="AB47" si="43">+$J47</f>
        <v>785</v>
      </c>
      <c r="AC47" s="827">
        <f t="shared" ref="AC47" si="44">+L47</f>
        <v>0</v>
      </c>
      <c r="AD47" s="44">
        <f t="shared" si="24"/>
        <v>0</v>
      </c>
      <c r="AE47" s="44">
        <f t="shared" si="24"/>
        <v>0</v>
      </c>
      <c r="AF47" s="44">
        <f t="shared" si="24"/>
        <v>0</v>
      </c>
      <c r="AG47" s="44">
        <f t="shared" si="24"/>
        <v>0</v>
      </c>
      <c r="AH47" s="44">
        <f t="shared" si="24"/>
        <v>0</v>
      </c>
      <c r="AI47" s="44">
        <f t="shared" si="24"/>
        <v>0</v>
      </c>
      <c r="AJ47" s="44">
        <f t="shared" si="24"/>
        <v>0</v>
      </c>
      <c r="AK47" s="812">
        <f t="shared" ref="AK47" si="45">+$J47</f>
        <v>785</v>
      </c>
      <c r="AL47" s="830">
        <f>+N47</f>
        <v>0</v>
      </c>
      <c r="AM47" s="44">
        <f t="shared" si="2"/>
        <v>0</v>
      </c>
      <c r="AN47" s="47"/>
      <c r="AO47" s="47"/>
      <c r="AP47" s="47"/>
      <c r="AQ47" s="47"/>
      <c r="AR47" s="47"/>
      <c r="AS47" s="47"/>
      <c r="AT47" s="812">
        <f t="shared" ref="AT47" si="46">+$J47</f>
        <v>785</v>
      </c>
      <c r="AU47" s="833">
        <f>+O47</f>
        <v>0</v>
      </c>
      <c r="AV47" s="44">
        <f t="shared" si="3"/>
        <v>0</v>
      </c>
      <c r="AW47" s="47"/>
      <c r="AX47" s="47"/>
      <c r="AY47" s="47"/>
      <c r="AZ47" s="47"/>
      <c r="BA47" s="47"/>
      <c r="BB47" s="47"/>
      <c r="BC47" s="812">
        <f t="shared" ref="BC47" si="47">+$J47</f>
        <v>785</v>
      </c>
      <c r="BD47" s="809">
        <f>+P47</f>
        <v>0</v>
      </c>
      <c r="BE47" s="44">
        <f t="shared" si="4"/>
        <v>0</v>
      </c>
      <c r="BF47" s="47"/>
      <c r="BG47" s="47"/>
      <c r="BH47" s="47"/>
      <c r="BI47" s="47"/>
      <c r="BJ47" s="47"/>
      <c r="BK47" s="47"/>
      <c r="BL47" s="812">
        <f t="shared" ref="BL47" si="48">+$J47</f>
        <v>785</v>
      </c>
      <c r="BM47" s="815">
        <f>+Q47</f>
        <v>0</v>
      </c>
      <c r="BN47" s="44">
        <f t="shared" si="5"/>
        <v>0</v>
      </c>
      <c r="BO47" s="47"/>
      <c r="BP47" s="47"/>
      <c r="BQ47" s="47"/>
      <c r="BR47" s="47"/>
      <c r="BS47" s="47"/>
      <c r="BT47" s="47"/>
      <c r="BU47" s="818"/>
      <c r="BV47" s="819"/>
      <c r="BW47" s="819"/>
      <c r="BX47" s="819"/>
      <c r="BY47" s="819"/>
      <c r="BZ47" s="819"/>
      <c r="CA47" s="819"/>
      <c r="CB47" s="819"/>
      <c r="CC47" s="820"/>
    </row>
    <row r="48" spans="1:81" s="58" customFormat="1" ht="40.049999999999997" customHeight="1" x14ac:dyDescent="0.3">
      <c r="A48" s="34"/>
      <c r="B48" s="907"/>
      <c r="C48" s="1237"/>
      <c r="D48" s="872"/>
      <c r="E48" s="852"/>
      <c r="F48" s="852"/>
      <c r="G48" s="852"/>
      <c r="H48" s="852"/>
      <c r="I48" s="852"/>
      <c r="J48" s="813"/>
      <c r="K48" s="855"/>
      <c r="L48" s="858"/>
      <c r="M48" s="861"/>
      <c r="N48" s="837"/>
      <c r="O48" s="840"/>
      <c r="P48" s="864"/>
      <c r="Q48" s="867"/>
      <c r="R48" s="813"/>
      <c r="S48" s="39"/>
      <c r="T48" s="236"/>
      <c r="U48" s="236"/>
      <c r="V48" s="236"/>
      <c r="W48" s="39"/>
      <c r="X48" s="31"/>
      <c r="Y48" s="31"/>
      <c r="Z48" s="31"/>
      <c r="AA48" s="31"/>
      <c r="AB48" s="813"/>
      <c r="AC48" s="828"/>
      <c r="AD48" s="51">
        <f t="shared" si="24"/>
        <v>0</v>
      </c>
      <c r="AE48" s="51">
        <f t="shared" si="24"/>
        <v>0</v>
      </c>
      <c r="AF48" s="51">
        <f t="shared" si="24"/>
        <v>0</v>
      </c>
      <c r="AG48" s="51">
        <f t="shared" si="24"/>
        <v>0</v>
      </c>
      <c r="AH48" s="51">
        <f t="shared" si="24"/>
        <v>0</v>
      </c>
      <c r="AI48" s="51">
        <f t="shared" si="24"/>
        <v>0</v>
      </c>
      <c r="AJ48" s="51">
        <f t="shared" si="24"/>
        <v>0</v>
      </c>
      <c r="AK48" s="813"/>
      <c r="AL48" s="831"/>
      <c r="AM48" s="51">
        <f t="shared" si="2"/>
        <v>0</v>
      </c>
      <c r="AN48" s="257"/>
      <c r="AO48" s="257"/>
      <c r="AP48" s="257"/>
      <c r="AQ48" s="257"/>
      <c r="AR48" s="257"/>
      <c r="AS48" s="257"/>
      <c r="AT48" s="813"/>
      <c r="AU48" s="834"/>
      <c r="AV48" s="51">
        <f t="shared" si="3"/>
        <v>0</v>
      </c>
      <c r="AW48" s="257"/>
      <c r="AX48" s="257"/>
      <c r="AY48" s="257"/>
      <c r="AZ48" s="257"/>
      <c r="BA48" s="257"/>
      <c r="BB48" s="257"/>
      <c r="BC48" s="813"/>
      <c r="BD48" s="810"/>
      <c r="BE48" s="51">
        <f t="shared" si="4"/>
        <v>0</v>
      </c>
      <c r="BF48" s="257"/>
      <c r="BG48" s="257"/>
      <c r="BH48" s="257"/>
      <c r="BI48" s="257"/>
      <c r="BJ48" s="257"/>
      <c r="BK48" s="257"/>
      <c r="BL48" s="813"/>
      <c r="BM48" s="816"/>
      <c r="BN48" s="51">
        <f t="shared" si="5"/>
        <v>0</v>
      </c>
      <c r="BO48" s="257"/>
      <c r="BP48" s="257"/>
      <c r="BQ48" s="257"/>
      <c r="BR48" s="257"/>
      <c r="BS48" s="257"/>
      <c r="BT48" s="257"/>
      <c r="BU48" s="821"/>
      <c r="BV48" s="822"/>
      <c r="BW48" s="822"/>
      <c r="BX48" s="822"/>
      <c r="BY48" s="822"/>
      <c r="BZ48" s="822"/>
      <c r="CA48" s="822"/>
      <c r="CB48" s="822"/>
      <c r="CC48" s="823"/>
    </row>
    <row r="49" spans="1:81" s="58" customFormat="1" ht="40.049999999999997" customHeight="1" x14ac:dyDescent="0.3">
      <c r="A49" s="34"/>
      <c r="B49" s="907"/>
      <c r="C49" s="1237"/>
      <c r="D49" s="872"/>
      <c r="E49" s="852"/>
      <c r="F49" s="852"/>
      <c r="G49" s="852"/>
      <c r="H49" s="852"/>
      <c r="I49" s="852"/>
      <c r="J49" s="813"/>
      <c r="K49" s="855"/>
      <c r="L49" s="858"/>
      <c r="M49" s="861"/>
      <c r="N49" s="837"/>
      <c r="O49" s="840"/>
      <c r="P49" s="864"/>
      <c r="Q49" s="867"/>
      <c r="R49" s="813"/>
      <c r="S49" s="39"/>
      <c r="T49" s="236"/>
      <c r="U49" s="236"/>
      <c r="V49" s="236"/>
      <c r="W49" s="39"/>
      <c r="X49" s="31"/>
      <c r="Y49" s="31"/>
      <c r="Z49" s="31"/>
      <c r="AA49" s="31"/>
      <c r="AB49" s="813"/>
      <c r="AC49" s="828"/>
      <c r="AD49" s="51">
        <f t="shared" si="24"/>
        <v>0</v>
      </c>
      <c r="AE49" s="51">
        <f t="shared" si="24"/>
        <v>0</v>
      </c>
      <c r="AF49" s="51">
        <f t="shared" si="24"/>
        <v>0</v>
      </c>
      <c r="AG49" s="51">
        <f t="shared" si="24"/>
        <v>0</v>
      </c>
      <c r="AH49" s="51">
        <f t="shared" si="24"/>
        <v>0</v>
      </c>
      <c r="AI49" s="51">
        <f t="shared" si="24"/>
        <v>0</v>
      </c>
      <c r="AJ49" s="51">
        <f t="shared" si="24"/>
        <v>0</v>
      </c>
      <c r="AK49" s="813"/>
      <c r="AL49" s="831"/>
      <c r="AM49" s="51">
        <f t="shared" si="2"/>
        <v>0</v>
      </c>
      <c r="AN49" s="257"/>
      <c r="AO49" s="257"/>
      <c r="AP49" s="257"/>
      <c r="AQ49" s="257"/>
      <c r="AR49" s="257"/>
      <c r="AS49" s="257"/>
      <c r="AT49" s="813"/>
      <c r="AU49" s="834"/>
      <c r="AV49" s="51">
        <f t="shared" si="3"/>
        <v>0</v>
      </c>
      <c r="AW49" s="257"/>
      <c r="AX49" s="257"/>
      <c r="AY49" s="257"/>
      <c r="AZ49" s="257"/>
      <c r="BA49" s="257"/>
      <c r="BB49" s="257"/>
      <c r="BC49" s="813"/>
      <c r="BD49" s="810"/>
      <c r="BE49" s="51">
        <f t="shared" si="4"/>
        <v>0</v>
      </c>
      <c r="BF49" s="257"/>
      <c r="BG49" s="257"/>
      <c r="BH49" s="257"/>
      <c r="BI49" s="257"/>
      <c r="BJ49" s="257"/>
      <c r="BK49" s="257"/>
      <c r="BL49" s="813"/>
      <c r="BM49" s="816"/>
      <c r="BN49" s="51">
        <f t="shared" si="5"/>
        <v>0</v>
      </c>
      <c r="BO49" s="257"/>
      <c r="BP49" s="257"/>
      <c r="BQ49" s="257"/>
      <c r="BR49" s="257"/>
      <c r="BS49" s="257"/>
      <c r="BT49" s="257"/>
      <c r="BU49" s="821"/>
      <c r="BV49" s="822"/>
      <c r="BW49" s="822"/>
      <c r="BX49" s="822"/>
      <c r="BY49" s="822"/>
      <c r="BZ49" s="822"/>
      <c r="CA49" s="822"/>
      <c r="CB49" s="822"/>
      <c r="CC49" s="823"/>
    </row>
    <row r="50" spans="1:81" s="58" customFormat="1" ht="40.049999999999997" customHeight="1" thickBot="1" x14ac:dyDescent="0.35">
      <c r="A50" s="34"/>
      <c r="B50" s="907"/>
      <c r="C50" s="1237"/>
      <c r="D50" s="873"/>
      <c r="E50" s="853"/>
      <c r="F50" s="853"/>
      <c r="G50" s="853"/>
      <c r="H50" s="853"/>
      <c r="I50" s="853"/>
      <c r="J50" s="814"/>
      <c r="K50" s="856"/>
      <c r="L50" s="859"/>
      <c r="M50" s="862"/>
      <c r="N50" s="838"/>
      <c r="O50" s="841"/>
      <c r="P50" s="865"/>
      <c r="Q50" s="874"/>
      <c r="R50" s="814"/>
      <c r="S50" s="232"/>
      <c r="T50" s="237"/>
      <c r="U50" s="237"/>
      <c r="V50" s="237"/>
      <c r="W50" s="232"/>
      <c r="X50" s="260"/>
      <c r="Y50" s="260"/>
      <c r="Z50" s="260"/>
      <c r="AA50" s="260"/>
      <c r="AB50" s="814"/>
      <c r="AC50" s="829"/>
      <c r="AD50" s="46">
        <f t="shared" si="24"/>
        <v>0</v>
      </c>
      <c r="AE50" s="46">
        <f t="shared" si="24"/>
        <v>0</v>
      </c>
      <c r="AF50" s="46">
        <f t="shared" si="24"/>
        <v>0</v>
      </c>
      <c r="AG50" s="46">
        <f t="shared" si="24"/>
        <v>0</v>
      </c>
      <c r="AH50" s="46">
        <f t="shared" si="24"/>
        <v>0</v>
      </c>
      <c r="AI50" s="46">
        <f t="shared" si="24"/>
        <v>0</v>
      </c>
      <c r="AJ50" s="46">
        <f t="shared" si="24"/>
        <v>0</v>
      </c>
      <c r="AK50" s="814"/>
      <c r="AL50" s="832"/>
      <c r="AM50" s="46">
        <f t="shared" si="2"/>
        <v>0</v>
      </c>
      <c r="AN50" s="49"/>
      <c r="AO50" s="49"/>
      <c r="AP50" s="49"/>
      <c r="AQ50" s="49"/>
      <c r="AR50" s="49"/>
      <c r="AS50" s="49"/>
      <c r="AT50" s="814"/>
      <c r="AU50" s="835"/>
      <c r="AV50" s="46">
        <f t="shared" si="3"/>
        <v>0</v>
      </c>
      <c r="AW50" s="49"/>
      <c r="AX50" s="49"/>
      <c r="AY50" s="49"/>
      <c r="AZ50" s="49"/>
      <c r="BA50" s="49"/>
      <c r="BB50" s="49"/>
      <c r="BC50" s="814"/>
      <c r="BD50" s="811"/>
      <c r="BE50" s="46">
        <f t="shared" si="4"/>
        <v>0</v>
      </c>
      <c r="BF50" s="49"/>
      <c r="BG50" s="49"/>
      <c r="BH50" s="49"/>
      <c r="BI50" s="49"/>
      <c r="BJ50" s="49"/>
      <c r="BK50" s="49"/>
      <c r="BL50" s="814"/>
      <c r="BM50" s="817"/>
      <c r="BN50" s="46">
        <f t="shared" si="5"/>
        <v>0</v>
      </c>
      <c r="BO50" s="49"/>
      <c r="BP50" s="49"/>
      <c r="BQ50" s="49"/>
      <c r="BR50" s="49"/>
      <c r="BS50" s="49"/>
      <c r="BT50" s="49"/>
      <c r="BU50" s="824"/>
      <c r="BV50" s="825"/>
      <c r="BW50" s="825"/>
      <c r="BX50" s="825"/>
      <c r="BY50" s="825"/>
      <c r="BZ50" s="825"/>
      <c r="CA50" s="825"/>
      <c r="CB50" s="825"/>
      <c r="CC50" s="826"/>
    </row>
    <row r="51" spans="1:81" s="58" customFormat="1" ht="40.049999999999997" customHeight="1" thickTop="1" x14ac:dyDescent="0.3">
      <c r="A51" s="34"/>
      <c r="B51" s="907"/>
      <c r="C51" s="1237"/>
      <c r="D51" s="871">
        <v>2409</v>
      </c>
      <c r="E51" s="851" t="s">
        <v>3972</v>
      </c>
      <c r="F51" s="851">
        <v>2409023</v>
      </c>
      <c r="G51" s="851" t="s">
        <v>3973</v>
      </c>
      <c r="H51" s="851" t="s">
        <v>6432</v>
      </c>
      <c r="I51" s="851" t="s">
        <v>6433</v>
      </c>
      <c r="J51" s="812">
        <v>786</v>
      </c>
      <c r="K51" s="854" t="str">
        <f>+[22]Metas!K911</f>
        <v xml:space="preserve">Empresas cuentan con un Plan Estratégico de Seguridad Vial </v>
      </c>
      <c r="L51" s="857">
        <v>50</v>
      </c>
      <c r="M51" s="860">
        <f>SUM(N51:Q51)</f>
        <v>50</v>
      </c>
      <c r="N51" s="836">
        <v>12</v>
      </c>
      <c r="O51" s="839">
        <v>12</v>
      </c>
      <c r="P51" s="863">
        <v>12</v>
      </c>
      <c r="Q51" s="866">
        <v>14</v>
      </c>
      <c r="R51" s="812">
        <f>+$J51</f>
        <v>786</v>
      </c>
      <c r="S51" s="231" t="s">
        <v>6426</v>
      </c>
      <c r="T51" s="235" t="s">
        <v>3821</v>
      </c>
      <c r="U51" s="235" t="s">
        <v>3826</v>
      </c>
      <c r="V51" s="235" t="s">
        <v>3830</v>
      </c>
      <c r="W51" s="231" t="s">
        <v>6436</v>
      </c>
      <c r="X51" s="258">
        <v>44958</v>
      </c>
      <c r="Y51" s="258">
        <v>45290</v>
      </c>
      <c r="Z51" s="258">
        <v>44958</v>
      </c>
      <c r="AA51" s="258">
        <v>44925</v>
      </c>
      <c r="AB51" s="812">
        <f t="shared" ref="AB51" si="49">+$J51</f>
        <v>786</v>
      </c>
      <c r="AC51" s="1800">
        <f t="shared" ref="AC51" si="50">+L51</f>
        <v>50</v>
      </c>
      <c r="AD51" s="608">
        <f t="shared" si="24"/>
        <v>1.7</v>
      </c>
      <c r="AE51" s="608">
        <f t="shared" si="24"/>
        <v>1.7</v>
      </c>
      <c r="AF51" s="609">
        <f t="shared" si="24"/>
        <v>0</v>
      </c>
      <c r="AG51" s="609">
        <f t="shared" si="24"/>
        <v>0</v>
      </c>
      <c r="AH51" s="609">
        <f t="shared" si="24"/>
        <v>0</v>
      </c>
      <c r="AI51" s="609">
        <f t="shared" si="24"/>
        <v>0</v>
      </c>
      <c r="AJ51" s="609">
        <f t="shared" si="24"/>
        <v>0</v>
      </c>
      <c r="AK51" s="1791">
        <f t="shared" ref="AK51" si="51">+$J51</f>
        <v>786</v>
      </c>
      <c r="AL51" s="1788">
        <f>+N51</f>
        <v>12</v>
      </c>
      <c r="AM51" s="608">
        <f t="shared" si="2"/>
        <v>1.7</v>
      </c>
      <c r="AN51" s="610">
        <v>1.7</v>
      </c>
      <c r="AO51" s="611"/>
      <c r="AP51" s="611"/>
      <c r="AQ51" s="611"/>
      <c r="AR51" s="611"/>
      <c r="AS51" s="611"/>
      <c r="AT51" s="1791">
        <f t="shared" ref="AT51" si="52">+$J51</f>
        <v>786</v>
      </c>
      <c r="AU51" s="1794">
        <f>+O51</f>
        <v>12</v>
      </c>
      <c r="AV51" s="609">
        <f t="shared" si="3"/>
        <v>0</v>
      </c>
      <c r="AW51" s="611"/>
      <c r="AX51" s="611"/>
      <c r="AY51" s="611"/>
      <c r="AZ51" s="611"/>
      <c r="BA51" s="611"/>
      <c r="BB51" s="611"/>
      <c r="BC51" s="1791">
        <f t="shared" ref="BC51" si="53">+$J51</f>
        <v>786</v>
      </c>
      <c r="BD51" s="1797">
        <f>+P51</f>
        <v>12</v>
      </c>
      <c r="BE51" s="609">
        <f t="shared" si="4"/>
        <v>0</v>
      </c>
      <c r="BF51" s="611"/>
      <c r="BG51" s="611"/>
      <c r="BH51" s="611"/>
      <c r="BI51" s="611"/>
      <c r="BJ51" s="611"/>
      <c r="BK51" s="611"/>
      <c r="BL51" s="1791">
        <f t="shared" ref="BL51" si="54">+$J51</f>
        <v>786</v>
      </c>
      <c r="BM51" s="1785">
        <f>+Q51</f>
        <v>14</v>
      </c>
      <c r="BN51" s="609">
        <f t="shared" si="5"/>
        <v>0</v>
      </c>
      <c r="BO51" s="611"/>
      <c r="BP51" s="611"/>
      <c r="BQ51" s="611"/>
      <c r="BR51" s="611"/>
      <c r="BS51" s="611"/>
      <c r="BT51" s="611"/>
      <c r="BU51" s="818"/>
      <c r="BV51" s="819"/>
      <c r="BW51" s="819"/>
      <c r="BX51" s="819"/>
      <c r="BY51" s="819"/>
      <c r="BZ51" s="819"/>
      <c r="CA51" s="819"/>
      <c r="CB51" s="819"/>
      <c r="CC51" s="820"/>
    </row>
    <row r="52" spans="1:81" s="58" customFormat="1" ht="40.049999999999997" customHeight="1" x14ac:dyDescent="0.3">
      <c r="A52" s="34"/>
      <c r="B52" s="907"/>
      <c r="C52" s="1237"/>
      <c r="D52" s="872"/>
      <c r="E52" s="852"/>
      <c r="F52" s="852"/>
      <c r="G52" s="852"/>
      <c r="H52" s="852"/>
      <c r="I52" s="852"/>
      <c r="J52" s="813"/>
      <c r="K52" s="855"/>
      <c r="L52" s="858"/>
      <c r="M52" s="861"/>
      <c r="N52" s="837"/>
      <c r="O52" s="840"/>
      <c r="P52" s="864"/>
      <c r="Q52" s="867"/>
      <c r="R52" s="813"/>
      <c r="S52" s="39"/>
      <c r="T52" s="236"/>
      <c r="U52" s="236"/>
      <c r="V52" s="236"/>
      <c r="W52" s="39"/>
      <c r="X52" s="31"/>
      <c r="Y52" s="31"/>
      <c r="Z52" s="31"/>
      <c r="AA52" s="31"/>
      <c r="AB52" s="813"/>
      <c r="AC52" s="1801"/>
      <c r="AD52" s="612">
        <f t="shared" si="24"/>
        <v>0</v>
      </c>
      <c r="AE52" s="612">
        <f t="shared" si="24"/>
        <v>0</v>
      </c>
      <c r="AF52" s="612">
        <f t="shared" si="24"/>
        <v>0</v>
      </c>
      <c r="AG52" s="612">
        <f t="shared" si="24"/>
        <v>0</v>
      </c>
      <c r="AH52" s="612">
        <f t="shared" si="24"/>
        <v>0</v>
      </c>
      <c r="AI52" s="612">
        <f t="shared" si="24"/>
        <v>0</v>
      </c>
      <c r="AJ52" s="612">
        <f t="shared" si="24"/>
        <v>0</v>
      </c>
      <c r="AK52" s="1792"/>
      <c r="AL52" s="1789"/>
      <c r="AM52" s="612">
        <f t="shared" si="2"/>
        <v>0</v>
      </c>
      <c r="AN52" s="613"/>
      <c r="AO52" s="613"/>
      <c r="AP52" s="613"/>
      <c r="AQ52" s="613"/>
      <c r="AR52" s="613"/>
      <c r="AS52" s="613"/>
      <c r="AT52" s="1792"/>
      <c r="AU52" s="1795"/>
      <c r="AV52" s="612">
        <f t="shared" si="3"/>
        <v>0</v>
      </c>
      <c r="AW52" s="613"/>
      <c r="AX52" s="613"/>
      <c r="AY52" s="613"/>
      <c r="AZ52" s="613"/>
      <c r="BA52" s="613"/>
      <c r="BB52" s="613"/>
      <c r="BC52" s="1792"/>
      <c r="BD52" s="1798"/>
      <c r="BE52" s="612">
        <f t="shared" si="4"/>
        <v>0</v>
      </c>
      <c r="BF52" s="613"/>
      <c r="BG52" s="613"/>
      <c r="BH52" s="613"/>
      <c r="BI52" s="613"/>
      <c r="BJ52" s="613"/>
      <c r="BK52" s="613"/>
      <c r="BL52" s="1792"/>
      <c r="BM52" s="1786"/>
      <c r="BN52" s="612">
        <f t="shared" si="5"/>
        <v>0</v>
      </c>
      <c r="BO52" s="613"/>
      <c r="BP52" s="613"/>
      <c r="BQ52" s="613"/>
      <c r="BR52" s="613"/>
      <c r="BS52" s="613"/>
      <c r="BT52" s="613"/>
      <c r="BU52" s="821"/>
      <c r="BV52" s="822"/>
      <c r="BW52" s="822"/>
      <c r="BX52" s="822"/>
      <c r="BY52" s="822"/>
      <c r="BZ52" s="822"/>
      <c r="CA52" s="822"/>
      <c r="CB52" s="822"/>
      <c r="CC52" s="823"/>
    </row>
    <row r="53" spans="1:81" s="58" customFormat="1" ht="40.049999999999997" customHeight="1" x14ac:dyDescent="0.3">
      <c r="A53" s="34"/>
      <c r="B53" s="907"/>
      <c r="C53" s="1237"/>
      <c r="D53" s="872"/>
      <c r="E53" s="852"/>
      <c r="F53" s="852"/>
      <c r="G53" s="852"/>
      <c r="H53" s="852"/>
      <c r="I53" s="852"/>
      <c r="J53" s="813"/>
      <c r="K53" s="855"/>
      <c r="L53" s="858"/>
      <c r="M53" s="861"/>
      <c r="N53" s="837"/>
      <c r="O53" s="840"/>
      <c r="P53" s="864"/>
      <c r="Q53" s="867"/>
      <c r="R53" s="813"/>
      <c r="S53" s="39"/>
      <c r="T53" s="236"/>
      <c r="U53" s="236"/>
      <c r="V53" s="236"/>
      <c r="W53" s="39"/>
      <c r="X53" s="31"/>
      <c r="Y53" s="31"/>
      <c r="Z53" s="31"/>
      <c r="AA53" s="31"/>
      <c r="AB53" s="813"/>
      <c r="AC53" s="1801"/>
      <c r="AD53" s="612">
        <f t="shared" si="24"/>
        <v>0</v>
      </c>
      <c r="AE53" s="612">
        <f t="shared" si="24"/>
        <v>0</v>
      </c>
      <c r="AF53" s="612">
        <f t="shared" si="24"/>
        <v>0</v>
      </c>
      <c r="AG53" s="612">
        <f t="shared" si="24"/>
        <v>0</v>
      </c>
      <c r="AH53" s="612">
        <f t="shared" si="24"/>
        <v>0</v>
      </c>
      <c r="AI53" s="612">
        <f t="shared" si="24"/>
        <v>0</v>
      </c>
      <c r="AJ53" s="612">
        <f t="shared" si="24"/>
        <v>0</v>
      </c>
      <c r="AK53" s="1792"/>
      <c r="AL53" s="1789"/>
      <c r="AM53" s="612">
        <f t="shared" si="2"/>
        <v>0</v>
      </c>
      <c r="AN53" s="613"/>
      <c r="AO53" s="613"/>
      <c r="AP53" s="613"/>
      <c r="AQ53" s="613"/>
      <c r="AR53" s="613"/>
      <c r="AS53" s="613"/>
      <c r="AT53" s="1792"/>
      <c r="AU53" s="1795"/>
      <c r="AV53" s="612">
        <f t="shared" si="3"/>
        <v>0</v>
      </c>
      <c r="AW53" s="613"/>
      <c r="AX53" s="613"/>
      <c r="AY53" s="613"/>
      <c r="AZ53" s="613"/>
      <c r="BA53" s="613"/>
      <c r="BB53" s="613"/>
      <c r="BC53" s="1792"/>
      <c r="BD53" s="1798"/>
      <c r="BE53" s="612">
        <f t="shared" si="4"/>
        <v>0</v>
      </c>
      <c r="BF53" s="613"/>
      <c r="BG53" s="613"/>
      <c r="BH53" s="613"/>
      <c r="BI53" s="613"/>
      <c r="BJ53" s="613"/>
      <c r="BK53" s="613"/>
      <c r="BL53" s="1792"/>
      <c r="BM53" s="1786"/>
      <c r="BN53" s="612">
        <f t="shared" si="5"/>
        <v>0</v>
      </c>
      <c r="BO53" s="613"/>
      <c r="BP53" s="613"/>
      <c r="BQ53" s="613"/>
      <c r="BR53" s="613"/>
      <c r="BS53" s="613"/>
      <c r="BT53" s="613"/>
      <c r="BU53" s="821"/>
      <c r="BV53" s="822"/>
      <c r="BW53" s="822"/>
      <c r="BX53" s="822"/>
      <c r="BY53" s="822"/>
      <c r="BZ53" s="822"/>
      <c r="CA53" s="822"/>
      <c r="CB53" s="822"/>
      <c r="CC53" s="823"/>
    </row>
    <row r="54" spans="1:81" s="58" customFormat="1" ht="40.049999999999997" customHeight="1" thickBot="1" x14ac:dyDescent="0.35">
      <c r="A54" s="34"/>
      <c r="B54" s="907"/>
      <c r="C54" s="1237"/>
      <c r="D54" s="873"/>
      <c r="E54" s="853"/>
      <c r="F54" s="853"/>
      <c r="G54" s="853"/>
      <c r="H54" s="853"/>
      <c r="I54" s="853"/>
      <c r="J54" s="814"/>
      <c r="K54" s="856"/>
      <c r="L54" s="859"/>
      <c r="M54" s="862"/>
      <c r="N54" s="838"/>
      <c r="O54" s="841"/>
      <c r="P54" s="865"/>
      <c r="Q54" s="874"/>
      <c r="R54" s="814"/>
      <c r="S54" s="232"/>
      <c r="T54" s="237"/>
      <c r="U54" s="237"/>
      <c r="V54" s="237"/>
      <c r="W54" s="232"/>
      <c r="X54" s="260"/>
      <c r="Y54" s="260"/>
      <c r="Z54" s="260"/>
      <c r="AA54" s="260"/>
      <c r="AB54" s="814"/>
      <c r="AC54" s="1802"/>
      <c r="AD54" s="614">
        <f t="shared" si="24"/>
        <v>0</v>
      </c>
      <c r="AE54" s="614">
        <f t="shared" si="24"/>
        <v>0</v>
      </c>
      <c r="AF54" s="614">
        <f t="shared" si="24"/>
        <v>0</v>
      </c>
      <c r="AG54" s="614">
        <f t="shared" si="24"/>
        <v>0</v>
      </c>
      <c r="AH54" s="614">
        <f t="shared" si="24"/>
        <v>0</v>
      </c>
      <c r="AI54" s="614">
        <f t="shared" si="24"/>
        <v>0</v>
      </c>
      <c r="AJ54" s="614">
        <f t="shared" si="24"/>
        <v>0</v>
      </c>
      <c r="AK54" s="1793"/>
      <c r="AL54" s="1790"/>
      <c r="AM54" s="614">
        <f t="shared" si="2"/>
        <v>0</v>
      </c>
      <c r="AN54" s="615"/>
      <c r="AO54" s="615"/>
      <c r="AP54" s="615"/>
      <c r="AQ54" s="615"/>
      <c r="AR54" s="615"/>
      <c r="AS54" s="615"/>
      <c r="AT54" s="1793"/>
      <c r="AU54" s="1796"/>
      <c r="AV54" s="614">
        <f t="shared" si="3"/>
        <v>0</v>
      </c>
      <c r="AW54" s="615"/>
      <c r="AX54" s="615"/>
      <c r="AY54" s="615"/>
      <c r="AZ54" s="615"/>
      <c r="BA54" s="615"/>
      <c r="BB54" s="615"/>
      <c r="BC54" s="1793"/>
      <c r="BD54" s="1799"/>
      <c r="BE54" s="614">
        <f t="shared" si="4"/>
        <v>0</v>
      </c>
      <c r="BF54" s="615"/>
      <c r="BG54" s="615"/>
      <c r="BH54" s="615"/>
      <c r="BI54" s="615"/>
      <c r="BJ54" s="615"/>
      <c r="BK54" s="615"/>
      <c r="BL54" s="1793"/>
      <c r="BM54" s="1787"/>
      <c r="BN54" s="614">
        <f t="shared" si="5"/>
        <v>0</v>
      </c>
      <c r="BO54" s="615"/>
      <c r="BP54" s="615"/>
      <c r="BQ54" s="615"/>
      <c r="BR54" s="615"/>
      <c r="BS54" s="615"/>
      <c r="BT54" s="615"/>
      <c r="BU54" s="824"/>
      <c r="BV54" s="825"/>
      <c r="BW54" s="825"/>
      <c r="BX54" s="825"/>
      <c r="BY54" s="825"/>
      <c r="BZ54" s="825"/>
      <c r="CA54" s="825"/>
      <c r="CB54" s="825"/>
      <c r="CC54" s="826"/>
    </row>
    <row r="55" spans="1:81" s="58" customFormat="1" ht="40.049999999999997" customHeight="1" thickTop="1" thickBot="1" x14ac:dyDescent="0.35">
      <c r="A55" s="34"/>
      <c r="B55" s="907"/>
      <c r="C55" s="1237"/>
      <c r="D55" s="871">
        <v>2409</v>
      </c>
      <c r="E55" s="851" t="s">
        <v>3972</v>
      </c>
      <c r="F55" s="851">
        <v>2409023</v>
      </c>
      <c r="G55" s="851" t="s">
        <v>3973</v>
      </c>
      <c r="H55" s="851" t="s">
        <v>6432</v>
      </c>
      <c r="I55" s="851" t="s">
        <v>6433</v>
      </c>
      <c r="J55" s="812">
        <v>787</v>
      </c>
      <c r="K55" s="854" t="str">
        <f>+[22]Metas!K912</f>
        <v>Instituciones Educativas cuentan con Plan de Movilidad Escolar</v>
      </c>
      <c r="L55" s="857">
        <v>12</v>
      </c>
      <c r="M55" s="860">
        <f>SUM(N55:Q55)</f>
        <v>12</v>
      </c>
      <c r="N55" s="836">
        <v>3</v>
      </c>
      <c r="O55" s="839">
        <v>3</v>
      </c>
      <c r="P55" s="863">
        <v>3</v>
      </c>
      <c r="Q55" s="866">
        <v>3</v>
      </c>
      <c r="R55" s="812">
        <f>+$J55</f>
        <v>787</v>
      </c>
      <c r="S55" s="231" t="s">
        <v>6426</v>
      </c>
      <c r="T55" s="235" t="s">
        <v>3821</v>
      </c>
      <c r="U55" s="235" t="s">
        <v>3826</v>
      </c>
      <c r="V55" s="235" t="s">
        <v>3830</v>
      </c>
      <c r="W55" s="231" t="s">
        <v>6436</v>
      </c>
      <c r="X55" s="258">
        <v>44958</v>
      </c>
      <c r="Y55" s="258">
        <v>45290</v>
      </c>
      <c r="Z55" s="258">
        <v>44958</v>
      </c>
      <c r="AA55" s="258">
        <v>44925</v>
      </c>
      <c r="AB55" s="812">
        <f t="shared" ref="AB55" si="55">+$J55</f>
        <v>787</v>
      </c>
      <c r="AC55" s="827">
        <f t="shared" ref="AC55" si="56">+L55</f>
        <v>12</v>
      </c>
      <c r="AD55" s="44">
        <f t="shared" si="24"/>
        <v>20</v>
      </c>
      <c r="AE55" s="44">
        <f t="shared" si="24"/>
        <v>20</v>
      </c>
      <c r="AF55" s="44">
        <f t="shared" si="24"/>
        <v>0</v>
      </c>
      <c r="AG55" s="44">
        <f t="shared" si="24"/>
        <v>0</v>
      </c>
      <c r="AH55" s="44">
        <f t="shared" si="24"/>
        <v>0</v>
      </c>
      <c r="AI55" s="44">
        <f t="shared" si="24"/>
        <v>0</v>
      </c>
      <c r="AJ55" s="44">
        <f t="shared" si="24"/>
        <v>0</v>
      </c>
      <c r="AK55" s="812">
        <f t="shared" ref="AK55" si="57">+$J55</f>
        <v>787</v>
      </c>
      <c r="AL55" s="830">
        <f>+N55</f>
        <v>3</v>
      </c>
      <c r="AM55" s="44">
        <f t="shared" si="2"/>
        <v>5</v>
      </c>
      <c r="AN55" s="47">
        <v>5</v>
      </c>
      <c r="AO55" s="47"/>
      <c r="AP55" s="47"/>
      <c r="AQ55" s="47"/>
      <c r="AR55" s="47"/>
      <c r="AS55" s="47"/>
      <c r="AT55" s="812">
        <f t="shared" ref="AT55" si="58">+$J55</f>
        <v>787</v>
      </c>
      <c r="AU55" s="833">
        <f>+O55</f>
        <v>3</v>
      </c>
      <c r="AV55" s="44">
        <f t="shared" si="3"/>
        <v>5</v>
      </c>
      <c r="AW55" s="47">
        <v>5</v>
      </c>
      <c r="AX55" s="47"/>
      <c r="AY55" s="47"/>
      <c r="AZ55" s="47"/>
      <c r="BA55" s="47"/>
      <c r="BB55" s="47"/>
      <c r="BC55" s="812">
        <f t="shared" ref="BC55" si="59">+$J55</f>
        <v>787</v>
      </c>
      <c r="BD55" s="809">
        <f>+P55</f>
        <v>3</v>
      </c>
      <c r="BE55" s="44">
        <f t="shared" si="4"/>
        <v>5</v>
      </c>
      <c r="BF55" s="47">
        <v>5</v>
      </c>
      <c r="BG55" s="47"/>
      <c r="BH55" s="47"/>
      <c r="BI55" s="47"/>
      <c r="BJ55" s="47"/>
      <c r="BK55" s="47"/>
      <c r="BL55" s="812">
        <f t="shared" ref="BL55" si="60">+$J55</f>
        <v>787</v>
      </c>
      <c r="BM55" s="815">
        <f>+Q55</f>
        <v>3</v>
      </c>
      <c r="BN55" s="44">
        <f t="shared" si="5"/>
        <v>5</v>
      </c>
      <c r="BO55" s="47">
        <v>5</v>
      </c>
      <c r="BP55" s="47"/>
      <c r="BQ55" s="47"/>
      <c r="BR55" s="47"/>
      <c r="BS55" s="47"/>
      <c r="BT55" s="47"/>
      <c r="BU55" s="818"/>
      <c r="BV55" s="819"/>
      <c r="BW55" s="819"/>
      <c r="BX55" s="819"/>
      <c r="BY55" s="819"/>
      <c r="BZ55" s="819"/>
      <c r="CA55" s="819"/>
      <c r="CB55" s="819"/>
      <c r="CC55" s="820"/>
    </row>
    <row r="56" spans="1:81" s="58" customFormat="1" ht="40.049999999999997" customHeight="1" thickTop="1" x14ac:dyDescent="0.3">
      <c r="A56" s="34"/>
      <c r="B56" s="907"/>
      <c r="C56" s="1237"/>
      <c r="D56" s="872"/>
      <c r="E56" s="852"/>
      <c r="F56" s="852"/>
      <c r="G56" s="852"/>
      <c r="H56" s="852"/>
      <c r="I56" s="852"/>
      <c r="J56" s="813"/>
      <c r="K56" s="855"/>
      <c r="L56" s="858"/>
      <c r="M56" s="861"/>
      <c r="N56" s="837"/>
      <c r="O56" s="840"/>
      <c r="P56" s="864"/>
      <c r="Q56" s="867"/>
      <c r="R56" s="813"/>
      <c r="S56" s="39" t="s">
        <v>6434</v>
      </c>
      <c r="T56" s="236" t="s">
        <v>3821</v>
      </c>
      <c r="U56" s="236" t="s">
        <v>3826</v>
      </c>
      <c r="V56" s="236" t="s">
        <v>3830</v>
      </c>
      <c r="W56" s="231" t="s">
        <v>6436</v>
      </c>
      <c r="X56" s="258">
        <v>44958</v>
      </c>
      <c r="Y56" s="258">
        <v>45290</v>
      </c>
      <c r="Z56" s="258">
        <v>44958</v>
      </c>
      <c r="AA56" s="258">
        <v>44925</v>
      </c>
      <c r="AB56" s="813"/>
      <c r="AC56" s="828"/>
      <c r="AD56" s="51">
        <f t="shared" si="24"/>
        <v>12</v>
      </c>
      <c r="AE56" s="51">
        <f t="shared" si="24"/>
        <v>12</v>
      </c>
      <c r="AF56" s="51">
        <f t="shared" si="24"/>
        <v>0</v>
      </c>
      <c r="AG56" s="51">
        <f t="shared" si="24"/>
        <v>0</v>
      </c>
      <c r="AH56" s="51">
        <f t="shared" si="24"/>
        <v>0</v>
      </c>
      <c r="AI56" s="51">
        <f t="shared" si="24"/>
        <v>0</v>
      </c>
      <c r="AJ56" s="51">
        <f t="shared" si="24"/>
        <v>0</v>
      </c>
      <c r="AK56" s="813"/>
      <c r="AL56" s="831"/>
      <c r="AM56" s="51">
        <f t="shared" si="2"/>
        <v>3</v>
      </c>
      <c r="AN56" s="257">
        <v>3</v>
      </c>
      <c r="AO56" s="257"/>
      <c r="AP56" s="257"/>
      <c r="AQ56" s="257"/>
      <c r="AR56" s="257"/>
      <c r="AS56" s="257"/>
      <c r="AT56" s="813"/>
      <c r="AU56" s="834"/>
      <c r="AV56" s="51">
        <f t="shared" si="3"/>
        <v>3</v>
      </c>
      <c r="AW56" s="257">
        <v>3</v>
      </c>
      <c r="AX56" s="257"/>
      <c r="AY56" s="257"/>
      <c r="AZ56" s="257"/>
      <c r="BA56" s="257"/>
      <c r="BB56" s="257"/>
      <c r="BC56" s="813"/>
      <c r="BD56" s="810"/>
      <c r="BE56" s="51">
        <f t="shared" si="4"/>
        <v>3</v>
      </c>
      <c r="BF56" s="257">
        <v>3</v>
      </c>
      <c r="BG56" s="257"/>
      <c r="BH56" s="257"/>
      <c r="BI56" s="257"/>
      <c r="BJ56" s="257"/>
      <c r="BK56" s="257"/>
      <c r="BL56" s="813"/>
      <c r="BM56" s="816"/>
      <c r="BN56" s="51">
        <f t="shared" si="5"/>
        <v>3</v>
      </c>
      <c r="BO56" s="257">
        <v>3</v>
      </c>
      <c r="BP56" s="257"/>
      <c r="BQ56" s="257"/>
      <c r="BR56" s="257"/>
      <c r="BS56" s="257"/>
      <c r="BT56" s="257"/>
      <c r="BU56" s="821"/>
      <c r="BV56" s="822"/>
      <c r="BW56" s="822"/>
      <c r="BX56" s="822"/>
      <c r="BY56" s="822"/>
      <c r="BZ56" s="822"/>
      <c r="CA56" s="822"/>
      <c r="CB56" s="822"/>
      <c r="CC56" s="823"/>
    </row>
    <row r="57" spans="1:81" s="58" customFormat="1" ht="40.049999999999997" customHeight="1" x14ac:dyDescent="0.3">
      <c r="A57" s="34"/>
      <c r="B57" s="907"/>
      <c r="C57" s="1237"/>
      <c r="D57" s="872"/>
      <c r="E57" s="852"/>
      <c r="F57" s="852"/>
      <c r="G57" s="852"/>
      <c r="H57" s="852"/>
      <c r="I57" s="852"/>
      <c r="J57" s="813"/>
      <c r="K57" s="855"/>
      <c r="L57" s="858"/>
      <c r="M57" s="861"/>
      <c r="N57" s="837"/>
      <c r="O57" s="840"/>
      <c r="P57" s="864"/>
      <c r="Q57" s="867"/>
      <c r="R57" s="813"/>
      <c r="S57" s="39"/>
      <c r="T57" s="236"/>
      <c r="U57" s="236"/>
      <c r="V57" s="236"/>
      <c r="W57" s="39"/>
      <c r="X57" s="31"/>
      <c r="Y57" s="31"/>
      <c r="Z57" s="31"/>
      <c r="AA57" s="31"/>
      <c r="AB57" s="813"/>
      <c r="AC57" s="828"/>
      <c r="AD57" s="51">
        <f t="shared" si="24"/>
        <v>0</v>
      </c>
      <c r="AE57" s="51">
        <f t="shared" si="24"/>
        <v>0</v>
      </c>
      <c r="AF57" s="51">
        <f t="shared" si="24"/>
        <v>0</v>
      </c>
      <c r="AG57" s="51">
        <f t="shared" si="24"/>
        <v>0</v>
      </c>
      <c r="AH57" s="51">
        <f t="shared" si="24"/>
        <v>0</v>
      </c>
      <c r="AI57" s="51">
        <f t="shared" si="24"/>
        <v>0</v>
      </c>
      <c r="AJ57" s="51">
        <f t="shared" si="24"/>
        <v>0</v>
      </c>
      <c r="AK57" s="813"/>
      <c r="AL57" s="831"/>
      <c r="AM57" s="51">
        <f t="shared" si="2"/>
        <v>0</v>
      </c>
      <c r="AN57" s="257"/>
      <c r="AO57" s="257"/>
      <c r="AP57" s="257"/>
      <c r="AQ57" s="257"/>
      <c r="AR57" s="257"/>
      <c r="AS57" s="257"/>
      <c r="AT57" s="813"/>
      <c r="AU57" s="834"/>
      <c r="AV57" s="51">
        <f t="shared" si="3"/>
        <v>0</v>
      </c>
      <c r="AW57" s="257"/>
      <c r="AX57" s="257"/>
      <c r="AY57" s="257"/>
      <c r="AZ57" s="257"/>
      <c r="BA57" s="257"/>
      <c r="BB57" s="257"/>
      <c r="BC57" s="813"/>
      <c r="BD57" s="810"/>
      <c r="BE57" s="51">
        <f t="shared" si="4"/>
        <v>0</v>
      </c>
      <c r="BF57" s="257"/>
      <c r="BG57" s="257"/>
      <c r="BH57" s="257"/>
      <c r="BI57" s="257"/>
      <c r="BJ57" s="257"/>
      <c r="BK57" s="257"/>
      <c r="BL57" s="813"/>
      <c r="BM57" s="816"/>
      <c r="BN57" s="51">
        <f t="shared" si="5"/>
        <v>0</v>
      </c>
      <c r="BO57" s="257"/>
      <c r="BP57" s="257"/>
      <c r="BQ57" s="257"/>
      <c r="BR57" s="257"/>
      <c r="BS57" s="257"/>
      <c r="BT57" s="257"/>
      <c r="BU57" s="821"/>
      <c r="BV57" s="822"/>
      <c r="BW57" s="822"/>
      <c r="BX57" s="822"/>
      <c r="BY57" s="822"/>
      <c r="BZ57" s="822"/>
      <c r="CA57" s="822"/>
      <c r="CB57" s="822"/>
      <c r="CC57" s="823"/>
    </row>
    <row r="58" spans="1:81" s="58" customFormat="1" ht="40.049999999999997" customHeight="1" thickBot="1" x14ac:dyDescent="0.35">
      <c r="A58" s="34"/>
      <c r="B58" s="907"/>
      <c r="C58" s="1237"/>
      <c r="D58" s="873"/>
      <c r="E58" s="853"/>
      <c r="F58" s="853"/>
      <c r="G58" s="853"/>
      <c r="H58" s="853"/>
      <c r="I58" s="853"/>
      <c r="J58" s="814"/>
      <c r="K58" s="856"/>
      <c r="L58" s="859"/>
      <c r="M58" s="862"/>
      <c r="N58" s="838"/>
      <c r="O58" s="841"/>
      <c r="P58" s="865"/>
      <c r="Q58" s="874"/>
      <c r="R58" s="814"/>
      <c r="S58" s="232"/>
      <c r="T58" s="237"/>
      <c r="U58" s="237"/>
      <c r="V58" s="237"/>
      <c r="W58" s="232"/>
      <c r="X58" s="260"/>
      <c r="Y58" s="260"/>
      <c r="Z58" s="260"/>
      <c r="AA58" s="260"/>
      <c r="AB58" s="814"/>
      <c r="AC58" s="829"/>
      <c r="AD58" s="46">
        <f t="shared" si="24"/>
        <v>0</v>
      </c>
      <c r="AE58" s="46">
        <f t="shared" si="24"/>
        <v>0</v>
      </c>
      <c r="AF58" s="46">
        <f t="shared" si="24"/>
        <v>0</v>
      </c>
      <c r="AG58" s="46">
        <f t="shared" si="24"/>
        <v>0</v>
      </c>
      <c r="AH58" s="46">
        <f t="shared" si="24"/>
        <v>0</v>
      </c>
      <c r="AI58" s="46">
        <f t="shared" si="24"/>
        <v>0</v>
      </c>
      <c r="AJ58" s="46">
        <f t="shared" si="24"/>
        <v>0</v>
      </c>
      <c r="AK58" s="814"/>
      <c r="AL58" s="832"/>
      <c r="AM58" s="46">
        <f t="shared" si="2"/>
        <v>0</v>
      </c>
      <c r="AN58" s="49"/>
      <c r="AO58" s="49"/>
      <c r="AP58" s="49"/>
      <c r="AQ58" s="49"/>
      <c r="AR58" s="49"/>
      <c r="AS58" s="49"/>
      <c r="AT58" s="814"/>
      <c r="AU58" s="835"/>
      <c r="AV58" s="46">
        <f t="shared" si="3"/>
        <v>0</v>
      </c>
      <c r="AW58" s="49"/>
      <c r="AX58" s="49"/>
      <c r="AY58" s="49"/>
      <c r="AZ58" s="49"/>
      <c r="BA58" s="49"/>
      <c r="BB58" s="49"/>
      <c r="BC58" s="814"/>
      <c r="BD58" s="811"/>
      <c r="BE58" s="46">
        <f t="shared" si="4"/>
        <v>0</v>
      </c>
      <c r="BF58" s="49"/>
      <c r="BG58" s="49"/>
      <c r="BH58" s="49"/>
      <c r="BI58" s="49"/>
      <c r="BJ58" s="49"/>
      <c r="BK58" s="49"/>
      <c r="BL58" s="814"/>
      <c r="BM58" s="817"/>
      <c r="BN58" s="46">
        <f t="shared" si="5"/>
        <v>0</v>
      </c>
      <c r="BO58" s="49"/>
      <c r="BP58" s="49"/>
      <c r="BQ58" s="49"/>
      <c r="BR58" s="49"/>
      <c r="BS58" s="49"/>
      <c r="BT58" s="49"/>
      <c r="BU58" s="824"/>
      <c r="BV58" s="825"/>
      <c r="BW58" s="825"/>
      <c r="BX58" s="825"/>
      <c r="BY58" s="825"/>
      <c r="BZ58" s="825"/>
      <c r="CA58" s="825"/>
      <c r="CB58" s="825"/>
      <c r="CC58" s="826"/>
    </row>
    <row r="59" spans="1:81" s="58" customFormat="1" ht="40.049999999999997" customHeight="1" thickTop="1" x14ac:dyDescent="0.3">
      <c r="A59" s="34"/>
      <c r="B59" s="907"/>
      <c r="C59" s="1237"/>
      <c r="D59" s="871">
        <v>2409</v>
      </c>
      <c r="E59" s="851" t="s">
        <v>3972</v>
      </c>
      <c r="F59" s="851">
        <v>2409023</v>
      </c>
      <c r="G59" s="851" t="s">
        <v>3973</v>
      </c>
      <c r="H59" s="851" t="s">
        <v>6432</v>
      </c>
      <c r="I59" s="851" t="s">
        <v>6433</v>
      </c>
      <c r="J59" s="812">
        <v>788</v>
      </c>
      <c r="K59" s="854" t="str">
        <f>+[22]Metas!K913</f>
        <v>Establecimientos de comercio que se dedican al expendio de licores, bares, discotecas y afines cuentan con un Plan Estratégico de Responsabilidad en el Consumo de Alcohol</v>
      </c>
      <c r="L59" s="857">
        <v>2</v>
      </c>
      <c r="M59" s="860">
        <f t="shared" ref="M59:M79" si="61">SUM(N59:Q59)</f>
        <v>2</v>
      </c>
      <c r="N59" s="836">
        <v>2</v>
      </c>
      <c r="O59" s="839"/>
      <c r="P59" s="863"/>
      <c r="Q59" s="866"/>
      <c r="R59" s="812">
        <f>+$J59</f>
        <v>788</v>
      </c>
      <c r="S59" s="39" t="s">
        <v>6434</v>
      </c>
      <c r="T59" s="235" t="s">
        <v>3821</v>
      </c>
      <c r="U59" s="235" t="s">
        <v>3826</v>
      </c>
      <c r="V59" s="235" t="s">
        <v>3830</v>
      </c>
      <c r="W59" s="39" t="s">
        <v>6437</v>
      </c>
      <c r="X59" s="258">
        <v>44958</v>
      </c>
      <c r="Y59" s="258">
        <v>45290</v>
      </c>
      <c r="Z59" s="258">
        <v>44958</v>
      </c>
      <c r="AA59" s="258">
        <v>44925</v>
      </c>
      <c r="AB59" s="812">
        <f t="shared" ref="AB59" si="62">+$J59</f>
        <v>788</v>
      </c>
      <c r="AC59" s="827">
        <f t="shared" ref="AC59" si="63">+L59</f>
        <v>2</v>
      </c>
      <c r="AD59" s="44">
        <f t="shared" si="24"/>
        <v>6.3</v>
      </c>
      <c r="AE59" s="44">
        <f t="shared" si="24"/>
        <v>6.3</v>
      </c>
      <c r="AF59" s="44">
        <f t="shared" si="24"/>
        <v>0</v>
      </c>
      <c r="AG59" s="44">
        <f t="shared" si="24"/>
        <v>0</v>
      </c>
      <c r="AH59" s="44">
        <f t="shared" si="24"/>
        <v>0</v>
      </c>
      <c r="AI59" s="44">
        <f t="shared" si="24"/>
        <v>0</v>
      </c>
      <c r="AJ59" s="44">
        <f t="shared" si="24"/>
        <v>0</v>
      </c>
      <c r="AK59" s="812">
        <f t="shared" ref="AK59" si="64">+$J59</f>
        <v>788</v>
      </c>
      <c r="AL59" s="830">
        <f t="shared" ref="AL59:AL79" si="65">+N59</f>
        <v>2</v>
      </c>
      <c r="AM59" s="44">
        <f t="shared" si="2"/>
        <v>6.3</v>
      </c>
      <c r="AN59" s="47">
        <v>6.3</v>
      </c>
      <c r="AO59" s="47"/>
      <c r="AP59" s="47"/>
      <c r="AQ59" s="47"/>
      <c r="AR59" s="47"/>
      <c r="AS59" s="47"/>
      <c r="AT59" s="812">
        <f t="shared" ref="AT59" si="66">+$J59</f>
        <v>788</v>
      </c>
      <c r="AU59" s="833">
        <f t="shared" ref="AU59:AU79" si="67">+O59</f>
        <v>0</v>
      </c>
      <c r="AV59" s="44">
        <f t="shared" si="3"/>
        <v>0</v>
      </c>
      <c r="AW59" s="47"/>
      <c r="AX59" s="47"/>
      <c r="AY59" s="47"/>
      <c r="AZ59" s="47"/>
      <c r="BA59" s="47"/>
      <c r="BB59" s="47"/>
      <c r="BC59" s="812">
        <f t="shared" ref="BC59" si="68">+$J59</f>
        <v>788</v>
      </c>
      <c r="BD59" s="809">
        <f t="shared" ref="BD59:BD79" si="69">+P59</f>
        <v>0</v>
      </c>
      <c r="BE59" s="44">
        <f t="shared" si="4"/>
        <v>0</v>
      </c>
      <c r="BF59" s="47"/>
      <c r="BG59" s="47"/>
      <c r="BH59" s="47"/>
      <c r="BI59" s="47"/>
      <c r="BJ59" s="47"/>
      <c r="BK59" s="47"/>
      <c r="BL59" s="812">
        <f t="shared" ref="BL59" si="70">+$J59</f>
        <v>788</v>
      </c>
      <c r="BM59" s="815">
        <f t="shared" ref="BM59:BM79" si="71">+Q59</f>
        <v>0</v>
      </c>
      <c r="BN59" s="44">
        <f t="shared" si="5"/>
        <v>0</v>
      </c>
      <c r="BO59" s="47"/>
      <c r="BP59" s="47"/>
      <c r="BQ59" s="47"/>
      <c r="BR59" s="47"/>
      <c r="BS59" s="47"/>
      <c r="BT59" s="47"/>
      <c r="BU59" s="818"/>
      <c r="BV59" s="819"/>
      <c r="BW59" s="819"/>
      <c r="BX59" s="819"/>
      <c r="BY59" s="819"/>
      <c r="BZ59" s="819"/>
      <c r="CA59" s="819"/>
      <c r="CB59" s="819"/>
      <c r="CC59" s="820"/>
    </row>
    <row r="60" spans="1:81" s="58" customFormat="1" ht="40.049999999999997" customHeight="1" x14ac:dyDescent="0.3">
      <c r="A60" s="34"/>
      <c r="B60" s="907"/>
      <c r="C60" s="1237"/>
      <c r="D60" s="872"/>
      <c r="E60" s="852"/>
      <c r="F60" s="852"/>
      <c r="G60" s="852"/>
      <c r="H60" s="852"/>
      <c r="I60" s="852"/>
      <c r="J60" s="813"/>
      <c r="K60" s="855"/>
      <c r="L60" s="858"/>
      <c r="M60" s="861"/>
      <c r="N60" s="837"/>
      <c r="O60" s="840"/>
      <c r="P60" s="864"/>
      <c r="Q60" s="867"/>
      <c r="R60" s="813"/>
      <c r="S60" s="39"/>
      <c r="T60" s="236"/>
      <c r="U60" s="236"/>
      <c r="V60" s="236"/>
      <c r="W60" s="39"/>
      <c r="X60" s="31"/>
      <c r="Y60" s="31"/>
      <c r="Z60" s="31"/>
      <c r="AA60" s="31"/>
      <c r="AB60" s="813"/>
      <c r="AC60" s="828"/>
      <c r="AD60" s="51">
        <f t="shared" si="24"/>
        <v>0</v>
      </c>
      <c r="AE60" s="51">
        <f t="shared" si="24"/>
        <v>0</v>
      </c>
      <c r="AF60" s="51">
        <f t="shared" si="24"/>
        <v>0</v>
      </c>
      <c r="AG60" s="51">
        <f t="shared" si="24"/>
        <v>0</v>
      </c>
      <c r="AH60" s="51">
        <f t="shared" si="24"/>
        <v>0</v>
      </c>
      <c r="AI60" s="51">
        <f t="shared" si="24"/>
        <v>0</v>
      </c>
      <c r="AJ60" s="51">
        <f t="shared" si="24"/>
        <v>0</v>
      </c>
      <c r="AK60" s="813"/>
      <c r="AL60" s="831"/>
      <c r="AM60" s="51">
        <f t="shared" si="2"/>
        <v>0</v>
      </c>
      <c r="AN60" s="257"/>
      <c r="AO60" s="257"/>
      <c r="AP60" s="257"/>
      <c r="AQ60" s="257"/>
      <c r="AR60" s="257"/>
      <c r="AS60" s="257"/>
      <c r="AT60" s="813"/>
      <c r="AU60" s="834"/>
      <c r="AV60" s="51">
        <f t="shared" si="3"/>
        <v>0</v>
      </c>
      <c r="AW60" s="257"/>
      <c r="AX60" s="257"/>
      <c r="AY60" s="257"/>
      <c r="AZ60" s="257"/>
      <c r="BA60" s="257"/>
      <c r="BB60" s="257"/>
      <c r="BC60" s="813"/>
      <c r="BD60" s="810"/>
      <c r="BE60" s="51">
        <f t="shared" si="4"/>
        <v>0</v>
      </c>
      <c r="BF60" s="257"/>
      <c r="BG60" s="257"/>
      <c r="BH60" s="257"/>
      <c r="BI60" s="257"/>
      <c r="BJ60" s="257"/>
      <c r="BK60" s="257"/>
      <c r="BL60" s="813"/>
      <c r="BM60" s="816"/>
      <c r="BN60" s="51">
        <f t="shared" si="5"/>
        <v>0</v>
      </c>
      <c r="BO60" s="257"/>
      <c r="BP60" s="257"/>
      <c r="BQ60" s="257"/>
      <c r="BR60" s="257"/>
      <c r="BS60" s="257"/>
      <c r="BT60" s="257"/>
      <c r="BU60" s="821"/>
      <c r="BV60" s="822"/>
      <c r="BW60" s="822"/>
      <c r="BX60" s="822"/>
      <c r="BY60" s="822"/>
      <c r="BZ60" s="822"/>
      <c r="CA60" s="822"/>
      <c r="CB60" s="822"/>
      <c r="CC60" s="823"/>
    </row>
    <row r="61" spans="1:81" s="58" customFormat="1" ht="40.049999999999997" customHeight="1" x14ac:dyDescent="0.3">
      <c r="A61" s="34"/>
      <c r="B61" s="907"/>
      <c r="C61" s="1237"/>
      <c r="D61" s="872"/>
      <c r="E61" s="852"/>
      <c r="F61" s="852"/>
      <c r="G61" s="852"/>
      <c r="H61" s="852"/>
      <c r="I61" s="852"/>
      <c r="J61" s="813"/>
      <c r="K61" s="855"/>
      <c r="L61" s="858"/>
      <c r="M61" s="861"/>
      <c r="N61" s="837"/>
      <c r="O61" s="840"/>
      <c r="P61" s="864"/>
      <c r="Q61" s="867"/>
      <c r="R61" s="813"/>
      <c r="S61" s="39"/>
      <c r="T61" s="236"/>
      <c r="U61" s="236"/>
      <c r="V61" s="236"/>
      <c r="W61" s="39"/>
      <c r="X61" s="31"/>
      <c r="Y61" s="31"/>
      <c r="Z61" s="31"/>
      <c r="AA61" s="31"/>
      <c r="AB61" s="813"/>
      <c r="AC61" s="828"/>
      <c r="AD61" s="51">
        <f t="shared" si="24"/>
        <v>0</v>
      </c>
      <c r="AE61" s="51">
        <f t="shared" si="24"/>
        <v>0</v>
      </c>
      <c r="AF61" s="51">
        <f t="shared" si="24"/>
        <v>0</v>
      </c>
      <c r="AG61" s="51">
        <f t="shared" si="24"/>
        <v>0</v>
      </c>
      <c r="AH61" s="51">
        <f t="shared" si="24"/>
        <v>0</v>
      </c>
      <c r="AI61" s="51">
        <f t="shared" si="24"/>
        <v>0</v>
      </c>
      <c r="AJ61" s="51">
        <f t="shared" si="24"/>
        <v>0</v>
      </c>
      <c r="AK61" s="813"/>
      <c r="AL61" s="831"/>
      <c r="AM61" s="51">
        <f t="shared" si="2"/>
        <v>0</v>
      </c>
      <c r="AN61" s="257"/>
      <c r="AO61" s="257"/>
      <c r="AP61" s="257"/>
      <c r="AQ61" s="257"/>
      <c r="AR61" s="257"/>
      <c r="AS61" s="257"/>
      <c r="AT61" s="813"/>
      <c r="AU61" s="834"/>
      <c r="AV61" s="51">
        <f t="shared" si="3"/>
        <v>0</v>
      </c>
      <c r="AW61" s="257"/>
      <c r="AX61" s="257"/>
      <c r="AY61" s="257"/>
      <c r="AZ61" s="257"/>
      <c r="BA61" s="257"/>
      <c r="BB61" s="257"/>
      <c r="BC61" s="813"/>
      <c r="BD61" s="810"/>
      <c r="BE61" s="51">
        <f t="shared" si="4"/>
        <v>0</v>
      </c>
      <c r="BF61" s="257"/>
      <c r="BG61" s="257"/>
      <c r="BH61" s="257"/>
      <c r="BI61" s="257"/>
      <c r="BJ61" s="257"/>
      <c r="BK61" s="257"/>
      <c r="BL61" s="813"/>
      <c r="BM61" s="816"/>
      <c r="BN61" s="51">
        <f t="shared" si="5"/>
        <v>0</v>
      </c>
      <c r="BO61" s="257"/>
      <c r="BP61" s="257"/>
      <c r="BQ61" s="257"/>
      <c r="BR61" s="257"/>
      <c r="BS61" s="257"/>
      <c r="BT61" s="257"/>
      <c r="BU61" s="821"/>
      <c r="BV61" s="822"/>
      <c r="BW61" s="822"/>
      <c r="BX61" s="822"/>
      <c r="BY61" s="822"/>
      <c r="BZ61" s="822"/>
      <c r="CA61" s="822"/>
      <c r="CB61" s="822"/>
      <c r="CC61" s="823"/>
    </row>
    <row r="62" spans="1:81" s="58" customFormat="1" ht="40.049999999999997" customHeight="1" thickBot="1" x14ac:dyDescent="0.35">
      <c r="A62" s="34"/>
      <c r="B62" s="907"/>
      <c r="C62" s="1237"/>
      <c r="D62" s="873"/>
      <c r="E62" s="853"/>
      <c r="F62" s="853"/>
      <c r="G62" s="853"/>
      <c r="H62" s="853"/>
      <c r="I62" s="853"/>
      <c r="J62" s="814"/>
      <c r="K62" s="856"/>
      <c r="L62" s="859"/>
      <c r="M62" s="862"/>
      <c r="N62" s="838"/>
      <c r="O62" s="841"/>
      <c r="P62" s="865"/>
      <c r="Q62" s="874"/>
      <c r="R62" s="814"/>
      <c r="S62" s="232"/>
      <c r="T62" s="237"/>
      <c r="U62" s="237"/>
      <c r="V62" s="237"/>
      <c r="W62" s="232"/>
      <c r="X62" s="260"/>
      <c r="Y62" s="260"/>
      <c r="Z62" s="260"/>
      <c r="AA62" s="260"/>
      <c r="AB62" s="814"/>
      <c r="AC62" s="829"/>
      <c r="AD62" s="46">
        <f t="shared" si="24"/>
        <v>0</v>
      </c>
      <c r="AE62" s="46">
        <f t="shared" si="24"/>
        <v>0</v>
      </c>
      <c r="AF62" s="46">
        <f t="shared" si="24"/>
        <v>0</v>
      </c>
      <c r="AG62" s="46">
        <f t="shared" si="24"/>
        <v>0</v>
      </c>
      <c r="AH62" s="46">
        <f t="shared" si="24"/>
        <v>0</v>
      </c>
      <c r="AI62" s="46">
        <f t="shared" si="24"/>
        <v>0</v>
      </c>
      <c r="AJ62" s="46">
        <f t="shared" si="24"/>
        <v>0</v>
      </c>
      <c r="AK62" s="814"/>
      <c r="AL62" s="832"/>
      <c r="AM62" s="46">
        <f t="shared" si="2"/>
        <v>0</v>
      </c>
      <c r="AN62" s="49"/>
      <c r="AO62" s="49"/>
      <c r="AP62" s="49"/>
      <c r="AQ62" s="49"/>
      <c r="AR62" s="49"/>
      <c r="AS62" s="49"/>
      <c r="AT62" s="814"/>
      <c r="AU62" s="835"/>
      <c r="AV62" s="46">
        <f t="shared" si="3"/>
        <v>0</v>
      </c>
      <c r="AW62" s="49"/>
      <c r="AX62" s="49"/>
      <c r="AY62" s="49"/>
      <c r="AZ62" s="49"/>
      <c r="BA62" s="49"/>
      <c r="BB62" s="49"/>
      <c r="BC62" s="814"/>
      <c r="BD62" s="811"/>
      <c r="BE62" s="46">
        <f t="shared" si="4"/>
        <v>0</v>
      </c>
      <c r="BF62" s="49"/>
      <c r="BG62" s="49"/>
      <c r="BH62" s="49"/>
      <c r="BI62" s="49"/>
      <c r="BJ62" s="49"/>
      <c r="BK62" s="49"/>
      <c r="BL62" s="814"/>
      <c r="BM62" s="817"/>
      <c r="BN62" s="46">
        <f t="shared" si="5"/>
        <v>0</v>
      </c>
      <c r="BO62" s="49"/>
      <c r="BP62" s="49"/>
      <c r="BQ62" s="49"/>
      <c r="BR62" s="49"/>
      <c r="BS62" s="49"/>
      <c r="BT62" s="49"/>
      <c r="BU62" s="824"/>
      <c r="BV62" s="825"/>
      <c r="BW62" s="825"/>
      <c r="BX62" s="825"/>
      <c r="BY62" s="825"/>
      <c r="BZ62" s="825"/>
      <c r="CA62" s="825"/>
      <c r="CB62" s="825"/>
      <c r="CC62" s="826"/>
    </row>
    <row r="63" spans="1:81" s="58" customFormat="1" ht="40.049999999999997" customHeight="1" thickTop="1" x14ac:dyDescent="0.3">
      <c r="A63" s="34"/>
      <c r="B63" s="907"/>
      <c r="C63" s="1237"/>
      <c r="D63" s="871">
        <v>2409</v>
      </c>
      <c r="E63" s="851" t="s">
        <v>3972</v>
      </c>
      <c r="F63" s="851">
        <v>2409023</v>
      </c>
      <c r="G63" s="851" t="s">
        <v>3973</v>
      </c>
      <c r="H63" s="851" t="s">
        <v>6432</v>
      </c>
      <c r="I63" s="851" t="s">
        <v>6433</v>
      </c>
      <c r="J63" s="812">
        <v>789</v>
      </c>
      <c r="K63" s="854" t="str">
        <f>+[22]Metas!K914</f>
        <v>Decreto modificando el Comité Departamental de Seguridad Vial</v>
      </c>
      <c r="L63" s="857">
        <v>0</v>
      </c>
      <c r="M63" s="860">
        <f t="shared" si="61"/>
        <v>0</v>
      </c>
      <c r="N63" s="836">
        <v>0</v>
      </c>
      <c r="O63" s="839">
        <v>0</v>
      </c>
      <c r="P63" s="863">
        <v>0</v>
      </c>
      <c r="Q63" s="866">
        <v>0</v>
      </c>
      <c r="R63" s="812">
        <f>+$J63</f>
        <v>789</v>
      </c>
      <c r="S63" s="231"/>
      <c r="T63" s="235"/>
      <c r="U63" s="235"/>
      <c r="V63" s="235"/>
      <c r="W63" s="231"/>
      <c r="X63" s="258"/>
      <c r="Y63" s="258"/>
      <c r="Z63" s="258"/>
      <c r="AA63" s="258"/>
      <c r="AB63" s="812">
        <f t="shared" ref="AB63" si="72">+$J63</f>
        <v>789</v>
      </c>
      <c r="AC63" s="827">
        <f t="shared" ref="AC63" si="73">+L63</f>
        <v>0</v>
      </c>
      <c r="AD63" s="44">
        <f t="shared" si="24"/>
        <v>0</v>
      </c>
      <c r="AE63" s="44">
        <f t="shared" si="24"/>
        <v>0</v>
      </c>
      <c r="AF63" s="44">
        <f t="shared" si="24"/>
        <v>0</v>
      </c>
      <c r="AG63" s="44">
        <f t="shared" si="24"/>
        <v>0</v>
      </c>
      <c r="AH63" s="44">
        <f t="shared" si="24"/>
        <v>0</v>
      </c>
      <c r="AI63" s="44">
        <f t="shared" si="24"/>
        <v>0</v>
      </c>
      <c r="AJ63" s="44">
        <f t="shared" si="24"/>
        <v>0</v>
      </c>
      <c r="AK63" s="812">
        <f t="shared" ref="AK63" si="74">+$J63</f>
        <v>789</v>
      </c>
      <c r="AL63" s="830">
        <f t="shared" si="65"/>
        <v>0</v>
      </c>
      <c r="AM63" s="44">
        <f t="shared" si="2"/>
        <v>0</v>
      </c>
      <c r="AN63" s="47"/>
      <c r="AO63" s="47"/>
      <c r="AP63" s="47"/>
      <c r="AQ63" s="47"/>
      <c r="AR63" s="47"/>
      <c r="AS63" s="47"/>
      <c r="AT63" s="812">
        <f t="shared" ref="AT63" si="75">+$J63</f>
        <v>789</v>
      </c>
      <c r="AU63" s="833">
        <f t="shared" si="67"/>
        <v>0</v>
      </c>
      <c r="AV63" s="44">
        <f t="shared" si="3"/>
        <v>0</v>
      </c>
      <c r="AW63" s="47"/>
      <c r="AX63" s="47"/>
      <c r="AY63" s="47"/>
      <c r="AZ63" s="47"/>
      <c r="BA63" s="47"/>
      <c r="BB63" s="47"/>
      <c r="BC63" s="812">
        <f t="shared" ref="BC63" si="76">+$J63</f>
        <v>789</v>
      </c>
      <c r="BD63" s="809">
        <f t="shared" si="69"/>
        <v>0</v>
      </c>
      <c r="BE63" s="44">
        <f t="shared" si="4"/>
        <v>0</v>
      </c>
      <c r="BF63" s="47"/>
      <c r="BG63" s="47"/>
      <c r="BH63" s="47"/>
      <c r="BI63" s="47"/>
      <c r="BJ63" s="47"/>
      <c r="BK63" s="47"/>
      <c r="BL63" s="812">
        <f t="shared" ref="BL63" si="77">+$J63</f>
        <v>789</v>
      </c>
      <c r="BM63" s="815">
        <f t="shared" si="71"/>
        <v>0</v>
      </c>
      <c r="BN63" s="44">
        <f t="shared" si="5"/>
        <v>0</v>
      </c>
      <c r="BO63" s="47"/>
      <c r="BP63" s="47"/>
      <c r="BQ63" s="47"/>
      <c r="BR63" s="47"/>
      <c r="BS63" s="47"/>
      <c r="BT63" s="47"/>
      <c r="BU63" s="818"/>
      <c r="BV63" s="819"/>
      <c r="BW63" s="819"/>
      <c r="BX63" s="819"/>
      <c r="BY63" s="819"/>
      <c r="BZ63" s="819"/>
      <c r="CA63" s="819"/>
      <c r="CB63" s="819"/>
      <c r="CC63" s="820"/>
    </row>
    <row r="64" spans="1:81" s="58" customFormat="1" ht="40.049999999999997" customHeight="1" x14ac:dyDescent="0.3">
      <c r="A64" s="34"/>
      <c r="B64" s="907"/>
      <c r="C64" s="1237"/>
      <c r="D64" s="872"/>
      <c r="E64" s="852"/>
      <c r="F64" s="852"/>
      <c r="G64" s="852"/>
      <c r="H64" s="852"/>
      <c r="I64" s="852"/>
      <c r="J64" s="813"/>
      <c r="K64" s="855"/>
      <c r="L64" s="858"/>
      <c r="M64" s="861"/>
      <c r="N64" s="837"/>
      <c r="O64" s="840"/>
      <c r="P64" s="864"/>
      <c r="Q64" s="867"/>
      <c r="R64" s="813"/>
      <c r="S64" s="39"/>
      <c r="T64" s="236"/>
      <c r="U64" s="236"/>
      <c r="V64" s="236"/>
      <c r="W64" s="39"/>
      <c r="X64" s="31"/>
      <c r="Y64" s="31"/>
      <c r="Z64" s="31"/>
      <c r="AA64" s="31"/>
      <c r="AB64" s="813"/>
      <c r="AC64" s="828"/>
      <c r="AD64" s="51">
        <f t="shared" si="24"/>
        <v>0</v>
      </c>
      <c r="AE64" s="51">
        <f t="shared" si="24"/>
        <v>0</v>
      </c>
      <c r="AF64" s="51">
        <f t="shared" si="24"/>
        <v>0</v>
      </c>
      <c r="AG64" s="51">
        <f t="shared" si="24"/>
        <v>0</v>
      </c>
      <c r="AH64" s="51">
        <f t="shared" si="24"/>
        <v>0</v>
      </c>
      <c r="AI64" s="51">
        <f t="shared" si="24"/>
        <v>0</v>
      </c>
      <c r="AJ64" s="51">
        <f t="shared" si="24"/>
        <v>0</v>
      </c>
      <c r="AK64" s="813"/>
      <c r="AL64" s="831"/>
      <c r="AM64" s="51">
        <f t="shared" si="2"/>
        <v>0</v>
      </c>
      <c r="AN64" s="257"/>
      <c r="AO64" s="257"/>
      <c r="AP64" s="257"/>
      <c r="AQ64" s="257"/>
      <c r="AR64" s="257"/>
      <c r="AS64" s="257"/>
      <c r="AT64" s="813"/>
      <c r="AU64" s="834"/>
      <c r="AV64" s="51">
        <f t="shared" si="3"/>
        <v>0</v>
      </c>
      <c r="AW64" s="257"/>
      <c r="AX64" s="257"/>
      <c r="AY64" s="257"/>
      <c r="AZ64" s="257"/>
      <c r="BA64" s="257"/>
      <c r="BB64" s="257"/>
      <c r="BC64" s="813"/>
      <c r="BD64" s="810"/>
      <c r="BE64" s="51">
        <f t="shared" si="4"/>
        <v>0</v>
      </c>
      <c r="BF64" s="257"/>
      <c r="BG64" s="257"/>
      <c r="BH64" s="257"/>
      <c r="BI64" s="257"/>
      <c r="BJ64" s="257"/>
      <c r="BK64" s="257"/>
      <c r="BL64" s="813"/>
      <c r="BM64" s="816"/>
      <c r="BN64" s="51">
        <f t="shared" si="5"/>
        <v>0</v>
      </c>
      <c r="BO64" s="257"/>
      <c r="BP64" s="257"/>
      <c r="BQ64" s="257"/>
      <c r="BR64" s="257"/>
      <c r="BS64" s="257"/>
      <c r="BT64" s="257"/>
      <c r="BU64" s="821"/>
      <c r="BV64" s="822"/>
      <c r="BW64" s="822"/>
      <c r="BX64" s="822"/>
      <c r="BY64" s="822"/>
      <c r="BZ64" s="822"/>
      <c r="CA64" s="822"/>
      <c r="CB64" s="822"/>
      <c r="CC64" s="823"/>
    </row>
    <row r="65" spans="1:81" s="58" customFormat="1" ht="40.049999999999997" customHeight="1" x14ac:dyDescent="0.3">
      <c r="A65" s="34"/>
      <c r="B65" s="907"/>
      <c r="C65" s="1237"/>
      <c r="D65" s="872"/>
      <c r="E65" s="852"/>
      <c r="F65" s="852"/>
      <c r="G65" s="852"/>
      <c r="H65" s="852"/>
      <c r="I65" s="852"/>
      <c r="J65" s="813"/>
      <c r="K65" s="855"/>
      <c r="L65" s="858"/>
      <c r="M65" s="861"/>
      <c r="N65" s="837"/>
      <c r="O65" s="840"/>
      <c r="P65" s="864"/>
      <c r="Q65" s="867"/>
      <c r="R65" s="813"/>
      <c r="S65" s="39"/>
      <c r="T65" s="236"/>
      <c r="U65" s="236"/>
      <c r="V65" s="236"/>
      <c r="W65" s="39"/>
      <c r="X65" s="31"/>
      <c r="Y65" s="31"/>
      <c r="Z65" s="31"/>
      <c r="AA65" s="31"/>
      <c r="AB65" s="813"/>
      <c r="AC65" s="828"/>
      <c r="AD65" s="51">
        <f t="shared" si="24"/>
        <v>0</v>
      </c>
      <c r="AE65" s="51">
        <f t="shared" si="24"/>
        <v>0</v>
      </c>
      <c r="AF65" s="51">
        <f t="shared" si="24"/>
        <v>0</v>
      </c>
      <c r="AG65" s="51">
        <f t="shared" si="24"/>
        <v>0</v>
      </c>
      <c r="AH65" s="51">
        <f t="shared" si="24"/>
        <v>0</v>
      </c>
      <c r="AI65" s="51">
        <f t="shared" si="24"/>
        <v>0</v>
      </c>
      <c r="AJ65" s="51">
        <f t="shared" si="24"/>
        <v>0</v>
      </c>
      <c r="AK65" s="813"/>
      <c r="AL65" s="831"/>
      <c r="AM65" s="51">
        <f t="shared" si="2"/>
        <v>0</v>
      </c>
      <c r="AN65" s="257"/>
      <c r="AO65" s="257"/>
      <c r="AP65" s="257"/>
      <c r="AQ65" s="257"/>
      <c r="AR65" s="257"/>
      <c r="AS65" s="257"/>
      <c r="AT65" s="813"/>
      <c r="AU65" s="834"/>
      <c r="AV65" s="51">
        <f t="shared" si="3"/>
        <v>0</v>
      </c>
      <c r="AW65" s="257"/>
      <c r="AX65" s="257"/>
      <c r="AY65" s="257"/>
      <c r="AZ65" s="257"/>
      <c r="BA65" s="257"/>
      <c r="BB65" s="257"/>
      <c r="BC65" s="813"/>
      <c r="BD65" s="810"/>
      <c r="BE65" s="51">
        <f t="shared" si="4"/>
        <v>0</v>
      </c>
      <c r="BF65" s="257"/>
      <c r="BG65" s="257"/>
      <c r="BH65" s="257"/>
      <c r="BI65" s="257"/>
      <c r="BJ65" s="257"/>
      <c r="BK65" s="257"/>
      <c r="BL65" s="813"/>
      <c r="BM65" s="816"/>
      <c r="BN65" s="51">
        <f t="shared" si="5"/>
        <v>0</v>
      </c>
      <c r="BO65" s="257"/>
      <c r="BP65" s="257"/>
      <c r="BQ65" s="257"/>
      <c r="BR65" s="257"/>
      <c r="BS65" s="257"/>
      <c r="BT65" s="257"/>
      <c r="BU65" s="821"/>
      <c r="BV65" s="822"/>
      <c r="BW65" s="822"/>
      <c r="BX65" s="822"/>
      <c r="BY65" s="822"/>
      <c r="BZ65" s="822"/>
      <c r="CA65" s="822"/>
      <c r="CB65" s="822"/>
      <c r="CC65" s="823"/>
    </row>
    <row r="66" spans="1:81" s="58" customFormat="1" ht="40.049999999999997" customHeight="1" thickBot="1" x14ac:dyDescent="0.35">
      <c r="A66" s="34"/>
      <c r="B66" s="907"/>
      <c r="C66" s="1237"/>
      <c r="D66" s="873"/>
      <c r="E66" s="853"/>
      <c r="F66" s="853"/>
      <c r="G66" s="853"/>
      <c r="H66" s="853"/>
      <c r="I66" s="853"/>
      <c r="J66" s="814"/>
      <c r="K66" s="856"/>
      <c r="L66" s="859"/>
      <c r="M66" s="862"/>
      <c r="N66" s="838"/>
      <c r="O66" s="841"/>
      <c r="P66" s="865"/>
      <c r="Q66" s="874"/>
      <c r="R66" s="814"/>
      <c r="S66" s="232"/>
      <c r="T66" s="237"/>
      <c r="U66" s="237"/>
      <c r="V66" s="237"/>
      <c r="W66" s="232"/>
      <c r="X66" s="260"/>
      <c r="Y66" s="260"/>
      <c r="Z66" s="260"/>
      <c r="AA66" s="260"/>
      <c r="AB66" s="814"/>
      <c r="AC66" s="829"/>
      <c r="AD66" s="46">
        <f t="shared" si="24"/>
        <v>0</v>
      </c>
      <c r="AE66" s="46">
        <f t="shared" si="24"/>
        <v>0</v>
      </c>
      <c r="AF66" s="46">
        <f t="shared" si="24"/>
        <v>0</v>
      </c>
      <c r="AG66" s="46">
        <f t="shared" si="24"/>
        <v>0</v>
      </c>
      <c r="AH66" s="46">
        <f t="shared" si="24"/>
        <v>0</v>
      </c>
      <c r="AI66" s="46">
        <f t="shared" si="24"/>
        <v>0</v>
      </c>
      <c r="AJ66" s="46">
        <f t="shared" si="24"/>
        <v>0</v>
      </c>
      <c r="AK66" s="814"/>
      <c r="AL66" s="832"/>
      <c r="AM66" s="46">
        <f t="shared" si="2"/>
        <v>0</v>
      </c>
      <c r="AN66" s="49"/>
      <c r="AO66" s="49"/>
      <c r="AP66" s="49"/>
      <c r="AQ66" s="49"/>
      <c r="AR66" s="49"/>
      <c r="AS66" s="49"/>
      <c r="AT66" s="814"/>
      <c r="AU66" s="835"/>
      <c r="AV66" s="46">
        <f t="shared" si="3"/>
        <v>0</v>
      </c>
      <c r="AW66" s="49"/>
      <c r="AX66" s="49"/>
      <c r="AY66" s="49"/>
      <c r="AZ66" s="49"/>
      <c r="BA66" s="49"/>
      <c r="BB66" s="49"/>
      <c r="BC66" s="814"/>
      <c r="BD66" s="811"/>
      <c r="BE66" s="46">
        <f t="shared" si="4"/>
        <v>0</v>
      </c>
      <c r="BF66" s="49"/>
      <c r="BG66" s="49"/>
      <c r="BH66" s="49"/>
      <c r="BI66" s="49"/>
      <c r="BJ66" s="49"/>
      <c r="BK66" s="49"/>
      <c r="BL66" s="814"/>
      <c r="BM66" s="817"/>
      <c r="BN66" s="46">
        <f t="shared" si="5"/>
        <v>0</v>
      </c>
      <c r="BO66" s="49"/>
      <c r="BP66" s="49"/>
      <c r="BQ66" s="49"/>
      <c r="BR66" s="49"/>
      <c r="BS66" s="49"/>
      <c r="BT66" s="49"/>
      <c r="BU66" s="824"/>
      <c r="BV66" s="825"/>
      <c r="BW66" s="825"/>
      <c r="BX66" s="825"/>
      <c r="BY66" s="825"/>
      <c r="BZ66" s="825"/>
      <c r="CA66" s="825"/>
      <c r="CB66" s="825"/>
      <c r="CC66" s="826"/>
    </row>
    <row r="67" spans="1:81" s="58" customFormat="1" ht="40.049999999999997" customHeight="1" thickTop="1" x14ac:dyDescent="0.3">
      <c r="A67" s="34"/>
      <c r="B67" s="907"/>
      <c r="C67" s="1237"/>
      <c r="D67" s="1264">
        <v>2407</v>
      </c>
      <c r="E67" s="1266" t="s">
        <v>3969</v>
      </c>
      <c r="F67" s="1266">
        <v>2407010</v>
      </c>
      <c r="G67" s="1266" t="s">
        <v>3971</v>
      </c>
      <c r="H67" s="1266" t="s">
        <v>6424</v>
      </c>
      <c r="I67" s="1266" t="s">
        <v>6425</v>
      </c>
      <c r="J67" s="812">
        <v>790</v>
      </c>
      <c r="K67" s="854" t="str">
        <f>+[22]Metas!K915</f>
        <v>Plan Estratégico de Tecnologías de la Información y las Comunicaciones formulado</v>
      </c>
      <c r="L67" s="1753">
        <v>0.8</v>
      </c>
      <c r="M67" s="860">
        <f t="shared" si="61"/>
        <v>0.8</v>
      </c>
      <c r="N67" s="836">
        <v>0.2</v>
      </c>
      <c r="O67" s="839">
        <v>0.2</v>
      </c>
      <c r="P67" s="863">
        <v>0.2</v>
      </c>
      <c r="Q67" s="866">
        <v>0.2</v>
      </c>
      <c r="R67" s="812">
        <f>+$J67</f>
        <v>790</v>
      </c>
      <c r="S67" s="231" t="s">
        <v>6426</v>
      </c>
      <c r="T67" s="235" t="s">
        <v>3821</v>
      </c>
      <c r="U67" s="235" t="s">
        <v>3826</v>
      </c>
      <c r="V67" s="235" t="s">
        <v>3830</v>
      </c>
      <c r="W67" s="231" t="s">
        <v>6438</v>
      </c>
      <c r="X67" s="258">
        <v>44958</v>
      </c>
      <c r="Y67" s="258">
        <v>45290</v>
      </c>
      <c r="Z67" s="258">
        <v>44958</v>
      </c>
      <c r="AA67" s="258">
        <v>44925</v>
      </c>
      <c r="AB67" s="812">
        <f t="shared" ref="AB67" si="78">+$J67</f>
        <v>790</v>
      </c>
      <c r="AC67" s="827">
        <f t="shared" ref="AC67" si="79">+L67</f>
        <v>0.8</v>
      </c>
      <c r="AD67" s="44">
        <f t="shared" si="24"/>
        <v>37</v>
      </c>
      <c r="AE67" s="44">
        <f t="shared" si="24"/>
        <v>37</v>
      </c>
      <c r="AF67" s="44">
        <f t="shared" si="24"/>
        <v>0</v>
      </c>
      <c r="AG67" s="44">
        <f t="shared" si="24"/>
        <v>0</v>
      </c>
      <c r="AH67" s="44">
        <f t="shared" si="24"/>
        <v>0</v>
      </c>
      <c r="AI67" s="44">
        <f t="shared" si="24"/>
        <v>0</v>
      </c>
      <c r="AJ67" s="44">
        <f t="shared" si="24"/>
        <v>0</v>
      </c>
      <c r="AK67" s="812">
        <f t="shared" ref="AK67" si="80">+$J67</f>
        <v>790</v>
      </c>
      <c r="AL67" s="830">
        <f t="shared" si="65"/>
        <v>0.2</v>
      </c>
      <c r="AM67" s="44">
        <f t="shared" si="2"/>
        <v>7</v>
      </c>
      <c r="AN67" s="47">
        <v>7</v>
      </c>
      <c r="AO67" s="47"/>
      <c r="AP67" s="47"/>
      <c r="AQ67" s="47"/>
      <c r="AR67" s="47"/>
      <c r="AS67" s="47"/>
      <c r="AT67" s="812">
        <f t="shared" ref="AT67" si="81">+$J67</f>
        <v>790</v>
      </c>
      <c r="AU67" s="833">
        <f t="shared" si="67"/>
        <v>0.2</v>
      </c>
      <c r="AV67" s="44">
        <f t="shared" si="3"/>
        <v>10</v>
      </c>
      <c r="AW67" s="47">
        <v>10</v>
      </c>
      <c r="AX67" s="47"/>
      <c r="AY67" s="47"/>
      <c r="AZ67" s="47"/>
      <c r="BA67" s="47"/>
      <c r="BB67" s="47"/>
      <c r="BC67" s="812">
        <f t="shared" ref="BC67" si="82">+$J67</f>
        <v>790</v>
      </c>
      <c r="BD67" s="809">
        <f t="shared" si="69"/>
        <v>0.2</v>
      </c>
      <c r="BE67" s="44">
        <f t="shared" si="4"/>
        <v>10</v>
      </c>
      <c r="BF67" s="47">
        <v>10</v>
      </c>
      <c r="BG67" s="47"/>
      <c r="BH67" s="47"/>
      <c r="BI67" s="47"/>
      <c r="BJ67" s="47"/>
      <c r="BK67" s="47"/>
      <c r="BL67" s="812">
        <f t="shared" ref="BL67" si="83">+$J67</f>
        <v>790</v>
      </c>
      <c r="BM67" s="815">
        <f t="shared" si="71"/>
        <v>0.2</v>
      </c>
      <c r="BN67" s="44">
        <f t="shared" si="5"/>
        <v>10</v>
      </c>
      <c r="BO67" s="47">
        <v>10</v>
      </c>
      <c r="BP67" s="47"/>
      <c r="BQ67" s="47"/>
      <c r="BR67" s="47"/>
      <c r="BS67" s="47"/>
      <c r="BT67" s="47"/>
      <c r="BU67" s="818"/>
      <c r="BV67" s="819"/>
      <c r="BW67" s="819"/>
      <c r="BX67" s="819"/>
      <c r="BY67" s="819"/>
      <c r="BZ67" s="819"/>
      <c r="CA67" s="819"/>
      <c r="CB67" s="819"/>
      <c r="CC67" s="820"/>
    </row>
    <row r="68" spans="1:81" s="58" customFormat="1" ht="40.049999999999997" customHeight="1" x14ac:dyDescent="0.3">
      <c r="A68" s="34"/>
      <c r="B68" s="907"/>
      <c r="C68" s="1237"/>
      <c r="D68" s="919"/>
      <c r="E68" s="920"/>
      <c r="F68" s="920"/>
      <c r="G68" s="920"/>
      <c r="H68" s="920"/>
      <c r="I68" s="920"/>
      <c r="J68" s="813"/>
      <c r="K68" s="855"/>
      <c r="L68" s="1754"/>
      <c r="M68" s="861"/>
      <c r="N68" s="837"/>
      <c r="O68" s="840"/>
      <c r="P68" s="864"/>
      <c r="Q68" s="867"/>
      <c r="R68" s="813"/>
      <c r="S68" s="39"/>
      <c r="T68" s="236"/>
      <c r="U68" s="236"/>
      <c r="V68" s="236"/>
      <c r="W68" s="39"/>
      <c r="X68" s="31"/>
      <c r="Y68" s="31"/>
      <c r="Z68" s="31"/>
      <c r="AA68" s="31"/>
      <c r="AB68" s="813"/>
      <c r="AC68" s="828"/>
      <c r="AD68" s="51">
        <f t="shared" si="24"/>
        <v>0</v>
      </c>
      <c r="AE68" s="51">
        <f t="shared" si="24"/>
        <v>0</v>
      </c>
      <c r="AF68" s="51">
        <f t="shared" si="24"/>
        <v>0</v>
      </c>
      <c r="AG68" s="51">
        <f t="shared" ref="AG68:AJ131" si="84">+AP68+AY68+BH68+BQ68</f>
        <v>0</v>
      </c>
      <c r="AH68" s="51">
        <f t="shared" si="84"/>
        <v>0</v>
      </c>
      <c r="AI68" s="51">
        <f t="shared" si="84"/>
        <v>0</v>
      </c>
      <c r="AJ68" s="51">
        <f t="shared" si="84"/>
        <v>0</v>
      </c>
      <c r="AK68" s="813"/>
      <c r="AL68" s="831"/>
      <c r="AM68" s="51">
        <f t="shared" si="2"/>
        <v>0</v>
      </c>
      <c r="AN68" s="257"/>
      <c r="AO68" s="257"/>
      <c r="AP68" s="257"/>
      <c r="AQ68" s="257"/>
      <c r="AR68" s="257"/>
      <c r="AS68" s="257"/>
      <c r="AT68" s="813"/>
      <c r="AU68" s="834"/>
      <c r="AV68" s="51">
        <f t="shared" si="3"/>
        <v>0</v>
      </c>
      <c r="AW68" s="257"/>
      <c r="AX68" s="257"/>
      <c r="AY68" s="257"/>
      <c r="AZ68" s="257"/>
      <c r="BA68" s="257"/>
      <c r="BB68" s="257"/>
      <c r="BC68" s="813"/>
      <c r="BD68" s="810"/>
      <c r="BE68" s="51">
        <f t="shared" si="4"/>
        <v>0</v>
      </c>
      <c r="BF68" s="257"/>
      <c r="BG68" s="257"/>
      <c r="BH68" s="257"/>
      <c r="BI68" s="257"/>
      <c r="BJ68" s="257"/>
      <c r="BK68" s="257"/>
      <c r="BL68" s="813"/>
      <c r="BM68" s="816"/>
      <c r="BN68" s="51">
        <f t="shared" si="5"/>
        <v>0</v>
      </c>
      <c r="BO68" s="257"/>
      <c r="BP68" s="257"/>
      <c r="BQ68" s="257"/>
      <c r="BR68" s="257"/>
      <c r="BS68" s="257"/>
      <c r="BT68" s="257"/>
      <c r="BU68" s="821"/>
      <c r="BV68" s="822"/>
      <c r="BW68" s="822"/>
      <c r="BX68" s="822"/>
      <c r="BY68" s="822"/>
      <c r="BZ68" s="822"/>
      <c r="CA68" s="822"/>
      <c r="CB68" s="822"/>
      <c r="CC68" s="823"/>
    </row>
    <row r="69" spans="1:81" s="58" customFormat="1" ht="40.049999999999997" customHeight="1" x14ac:dyDescent="0.3">
      <c r="A69" s="34"/>
      <c r="B69" s="907"/>
      <c r="C69" s="1237"/>
      <c r="D69" s="919"/>
      <c r="E69" s="920"/>
      <c r="F69" s="920"/>
      <c r="G69" s="920"/>
      <c r="H69" s="920"/>
      <c r="I69" s="920"/>
      <c r="J69" s="813"/>
      <c r="K69" s="855"/>
      <c r="L69" s="1754"/>
      <c r="M69" s="861"/>
      <c r="N69" s="837"/>
      <c r="O69" s="840"/>
      <c r="P69" s="864"/>
      <c r="Q69" s="867"/>
      <c r="R69" s="813"/>
      <c r="S69" s="39"/>
      <c r="T69" s="236"/>
      <c r="U69" s="236"/>
      <c r="V69" s="236"/>
      <c r="W69" s="39"/>
      <c r="X69" s="31"/>
      <c r="Y69" s="31"/>
      <c r="Z69" s="31"/>
      <c r="AA69" s="31"/>
      <c r="AB69" s="813"/>
      <c r="AC69" s="828"/>
      <c r="AD69" s="51">
        <f t="shared" ref="AD69:AI132" si="85">+AM69+AV69+BE69+BN69</f>
        <v>0</v>
      </c>
      <c r="AE69" s="51">
        <f t="shared" si="85"/>
        <v>0</v>
      </c>
      <c r="AF69" s="51">
        <f t="shared" si="85"/>
        <v>0</v>
      </c>
      <c r="AG69" s="51">
        <f t="shared" si="84"/>
        <v>0</v>
      </c>
      <c r="AH69" s="51">
        <f t="shared" si="84"/>
        <v>0</v>
      </c>
      <c r="AI69" s="51">
        <f t="shared" si="84"/>
        <v>0</v>
      </c>
      <c r="AJ69" s="51">
        <f t="shared" si="84"/>
        <v>0</v>
      </c>
      <c r="AK69" s="813"/>
      <c r="AL69" s="831"/>
      <c r="AM69" s="51">
        <f t="shared" si="2"/>
        <v>0</v>
      </c>
      <c r="AN69" s="257"/>
      <c r="AO69" s="257"/>
      <c r="AP69" s="257"/>
      <c r="AQ69" s="257"/>
      <c r="AR69" s="257"/>
      <c r="AS69" s="257"/>
      <c r="AT69" s="813"/>
      <c r="AU69" s="834"/>
      <c r="AV69" s="51">
        <f t="shared" si="3"/>
        <v>0</v>
      </c>
      <c r="AW69" s="257"/>
      <c r="AX69" s="257"/>
      <c r="AY69" s="257"/>
      <c r="AZ69" s="257"/>
      <c r="BA69" s="257"/>
      <c r="BB69" s="257"/>
      <c r="BC69" s="813"/>
      <c r="BD69" s="810"/>
      <c r="BE69" s="51">
        <f t="shared" si="4"/>
        <v>0</v>
      </c>
      <c r="BF69" s="257"/>
      <c r="BG69" s="257"/>
      <c r="BH69" s="257"/>
      <c r="BI69" s="257"/>
      <c r="BJ69" s="257"/>
      <c r="BK69" s="257"/>
      <c r="BL69" s="813"/>
      <c r="BM69" s="816"/>
      <c r="BN69" s="51">
        <f t="shared" si="5"/>
        <v>0</v>
      </c>
      <c r="BO69" s="257"/>
      <c r="BP69" s="257"/>
      <c r="BQ69" s="257"/>
      <c r="BR69" s="257"/>
      <c r="BS69" s="257"/>
      <c r="BT69" s="257"/>
      <c r="BU69" s="821"/>
      <c r="BV69" s="822"/>
      <c r="BW69" s="822"/>
      <c r="BX69" s="822"/>
      <c r="BY69" s="822"/>
      <c r="BZ69" s="822"/>
      <c r="CA69" s="822"/>
      <c r="CB69" s="822"/>
      <c r="CC69" s="823"/>
    </row>
    <row r="70" spans="1:81" s="58" customFormat="1" ht="40.049999999999997" customHeight="1" thickBot="1" x14ac:dyDescent="0.35">
      <c r="A70" s="34"/>
      <c r="B70" s="907"/>
      <c r="C70" s="1237"/>
      <c r="D70" s="1265"/>
      <c r="E70" s="1267"/>
      <c r="F70" s="1267"/>
      <c r="G70" s="1267"/>
      <c r="H70" s="1267"/>
      <c r="I70" s="1267"/>
      <c r="J70" s="814"/>
      <c r="K70" s="856"/>
      <c r="L70" s="1755"/>
      <c r="M70" s="862"/>
      <c r="N70" s="838"/>
      <c r="O70" s="841"/>
      <c r="P70" s="865"/>
      <c r="Q70" s="874"/>
      <c r="R70" s="814"/>
      <c r="S70" s="232"/>
      <c r="T70" s="237"/>
      <c r="U70" s="237"/>
      <c r="V70" s="237"/>
      <c r="W70" s="232"/>
      <c r="X70" s="260"/>
      <c r="Y70" s="260"/>
      <c r="Z70" s="260"/>
      <c r="AA70" s="260"/>
      <c r="AB70" s="814"/>
      <c r="AC70" s="829"/>
      <c r="AD70" s="46">
        <f t="shared" si="85"/>
        <v>0</v>
      </c>
      <c r="AE70" s="46">
        <f t="shared" si="85"/>
        <v>0</v>
      </c>
      <c r="AF70" s="46">
        <f t="shared" si="85"/>
        <v>0</v>
      </c>
      <c r="AG70" s="46">
        <f t="shared" si="84"/>
        <v>0</v>
      </c>
      <c r="AH70" s="46">
        <f t="shared" si="84"/>
        <v>0</v>
      </c>
      <c r="AI70" s="46">
        <f t="shared" si="84"/>
        <v>0</v>
      </c>
      <c r="AJ70" s="46">
        <f t="shared" si="84"/>
        <v>0</v>
      </c>
      <c r="AK70" s="814"/>
      <c r="AL70" s="832"/>
      <c r="AM70" s="46">
        <f t="shared" si="2"/>
        <v>0</v>
      </c>
      <c r="AN70" s="49"/>
      <c r="AO70" s="49"/>
      <c r="AP70" s="49"/>
      <c r="AQ70" s="49"/>
      <c r="AR70" s="49"/>
      <c r="AS70" s="49"/>
      <c r="AT70" s="814"/>
      <c r="AU70" s="835"/>
      <c r="AV70" s="46">
        <f t="shared" si="3"/>
        <v>0</v>
      </c>
      <c r="AW70" s="49"/>
      <c r="AX70" s="49"/>
      <c r="AY70" s="49"/>
      <c r="AZ70" s="49"/>
      <c r="BA70" s="49"/>
      <c r="BB70" s="49"/>
      <c r="BC70" s="814"/>
      <c r="BD70" s="811"/>
      <c r="BE70" s="46">
        <f t="shared" si="4"/>
        <v>0</v>
      </c>
      <c r="BF70" s="49"/>
      <c r="BG70" s="49"/>
      <c r="BH70" s="49"/>
      <c r="BI70" s="49"/>
      <c r="BJ70" s="49"/>
      <c r="BK70" s="49"/>
      <c r="BL70" s="814"/>
      <c r="BM70" s="817"/>
      <c r="BN70" s="46">
        <f t="shared" si="5"/>
        <v>0</v>
      </c>
      <c r="BO70" s="49"/>
      <c r="BP70" s="49"/>
      <c r="BQ70" s="49"/>
      <c r="BR70" s="49"/>
      <c r="BS70" s="49"/>
      <c r="BT70" s="49"/>
      <c r="BU70" s="824"/>
      <c r="BV70" s="825"/>
      <c r="BW70" s="825"/>
      <c r="BX70" s="825"/>
      <c r="BY70" s="825"/>
      <c r="BZ70" s="825"/>
      <c r="CA70" s="825"/>
      <c r="CB70" s="825"/>
      <c r="CC70" s="826"/>
    </row>
    <row r="71" spans="1:81" s="58" customFormat="1" ht="40.049999999999997" customHeight="1" thickTop="1" x14ac:dyDescent="0.3">
      <c r="A71" s="34"/>
      <c r="B71" s="907"/>
      <c r="C71" s="1237"/>
      <c r="D71" s="871">
        <v>2409</v>
      </c>
      <c r="E71" s="851" t="s">
        <v>3972</v>
      </c>
      <c r="F71" s="851">
        <v>2409023</v>
      </c>
      <c r="G71" s="851" t="s">
        <v>3973</v>
      </c>
      <c r="H71" s="851" t="s">
        <v>6432</v>
      </c>
      <c r="I71" s="851" t="s">
        <v>6433</v>
      </c>
      <c r="J71" s="812">
        <v>791</v>
      </c>
      <c r="K71" s="854" t="str">
        <f>+[22]Metas!K916</f>
        <v>Red de empresas promotoras de la seguridad vial constituida y en funcionamiento</v>
      </c>
      <c r="L71" s="857">
        <v>0</v>
      </c>
      <c r="M71" s="860">
        <f t="shared" si="61"/>
        <v>0</v>
      </c>
      <c r="N71" s="836">
        <v>0</v>
      </c>
      <c r="O71" s="839">
        <v>0</v>
      </c>
      <c r="P71" s="863">
        <v>0</v>
      </c>
      <c r="Q71" s="866">
        <v>0</v>
      </c>
      <c r="R71" s="812">
        <f>+$J71</f>
        <v>791</v>
      </c>
      <c r="S71" s="231"/>
      <c r="T71" s="235"/>
      <c r="U71" s="235"/>
      <c r="V71" s="235"/>
      <c r="W71" s="231"/>
      <c r="X71" s="258"/>
      <c r="Y71" s="258"/>
      <c r="Z71" s="258"/>
      <c r="AA71" s="258"/>
      <c r="AB71" s="812">
        <f t="shared" ref="AB71" si="86">+$J71</f>
        <v>791</v>
      </c>
      <c r="AC71" s="827">
        <f t="shared" ref="AC71" si="87">+L71</f>
        <v>0</v>
      </c>
      <c r="AD71" s="44">
        <f t="shared" si="85"/>
        <v>0</v>
      </c>
      <c r="AE71" s="44">
        <f t="shared" si="85"/>
        <v>0</v>
      </c>
      <c r="AF71" s="44">
        <f t="shared" si="85"/>
        <v>0</v>
      </c>
      <c r="AG71" s="44">
        <f t="shared" si="84"/>
        <v>0</v>
      </c>
      <c r="AH71" s="44">
        <f t="shared" si="84"/>
        <v>0</v>
      </c>
      <c r="AI71" s="44">
        <f t="shared" si="84"/>
        <v>0</v>
      </c>
      <c r="AJ71" s="44">
        <f t="shared" si="84"/>
        <v>0</v>
      </c>
      <c r="AK71" s="812">
        <f t="shared" ref="AK71" si="88">+$J71</f>
        <v>791</v>
      </c>
      <c r="AL71" s="830">
        <f t="shared" si="65"/>
        <v>0</v>
      </c>
      <c r="AM71" s="44">
        <f t="shared" si="2"/>
        <v>0</v>
      </c>
      <c r="AN71" s="47"/>
      <c r="AO71" s="47"/>
      <c r="AP71" s="47"/>
      <c r="AQ71" s="47"/>
      <c r="AR71" s="47"/>
      <c r="AS71" s="47"/>
      <c r="AT71" s="812">
        <f t="shared" ref="AT71" si="89">+$J71</f>
        <v>791</v>
      </c>
      <c r="AU71" s="833">
        <f t="shared" si="67"/>
        <v>0</v>
      </c>
      <c r="AV71" s="44">
        <f t="shared" si="3"/>
        <v>0</v>
      </c>
      <c r="AW71" s="47"/>
      <c r="AX71" s="47"/>
      <c r="AY71" s="47"/>
      <c r="AZ71" s="47"/>
      <c r="BA71" s="47"/>
      <c r="BB71" s="47"/>
      <c r="BC71" s="812">
        <f t="shared" ref="BC71" si="90">+$J71</f>
        <v>791</v>
      </c>
      <c r="BD71" s="809">
        <f t="shared" si="69"/>
        <v>0</v>
      </c>
      <c r="BE71" s="44">
        <f t="shared" si="4"/>
        <v>0</v>
      </c>
      <c r="BF71" s="47"/>
      <c r="BG71" s="47"/>
      <c r="BH71" s="47"/>
      <c r="BI71" s="47"/>
      <c r="BJ71" s="47"/>
      <c r="BK71" s="47"/>
      <c r="BL71" s="812">
        <f t="shared" ref="BL71" si="91">+$J71</f>
        <v>791</v>
      </c>
      <c r="BM71" s="815">
        <f t="shared" si="71"/>
        <v>0</v>
      </c>
      <c r="BN71" s="44">
        <f t="shared" si="5"/>
        <v>0</v>
      </c>
      <c r="BO71" s="47"/>
      <c r="BP71" s="47"/>
      <c r="BQ71" s="47"/>
      <c r="BR71" s="47"/>
      <c r="BS71" s="47"/>
      <c r="BT71" s="47"/>
      <c r="BU71" s="818"/>
      <c r="BV71" s="819"/>
      <c r="BW71" s="819"/>
      <c r="BX71" s="819"/>
      <c r="BY71" s="819"/>
      <c r="BZ71" s="819"/>
      <c r="CA71" s="819"/>
      <c r="CB71" s="819"/>
      <c r="CC71" s="820"/>
    </row>
    <row r="72" spans="1:81" s="58" customFormat="1" ht="40.049999999999997" customHeight="1" x14ac:dyDescent="0.3">
      <c r="A72" s="34"/>
      <c r="B72" s="907"/>
      <c r="C72" s="1237"/>
      <c r="D72" s="872"/>
      <c r="E72" s="852"/>
      <c r="F72" s="852"/>
      <c r="G72" s="852"/>
      <c r="H72" s="852"/>
      <c r="I72" s="852"/>
      <c r="J72" s="813"/>
      <c r="K72" s="855"/>
      <c r="L72" s="858"/>
      <c r="M72" s="861"/>
      <c r="N72" s="837"/>
      <c r="O72" s="840"/>
      <c r="P72" s="864"/>
      <c r="Q72" s="867"/>
      <c r="R72" s="813"/>
      <c r="S72" s="39"/>
      <c r="T72" s="236"/>
      <c r="U72" s="236"/>
      <c r="V72" s="236"/>
      <c r="W72" s="39"/>
      <c r="X72" s="31"/>
      <c r="Y72" s="31"/>
      <c r="Z72" s="31"/>
      <c r="AA72" s="31"/>
      <c r="AB72" s="813"/>
      <c r="AC72" s="828"/>
      <c r="AD72" s="51">
        <f t="shared" si="85"/>
        <v>0</v>
      </c>
      <c r="AE72" s="51">
        <f t="shared" si="85"/>
        <v>0</v>
      </c>
      <c r="AF72" s="51">
        <f t="shared" si="85"/>
        <v>0</v>
      </c>
      <c r="AG72" s="51">
        <f t="shared" si="84"/>
        <v>0</v>
      </c>
      <c r="AH72" s="51">
        <f t="shared" si="84"/>
        <v>0</v>
      </c>
      <c r="AI72" s="51">
        <f t="shared" si="84"/>
        <v>0</v>
      </c>
      <c r="AJ72" s="51">
        <f t="shared" si="84"/>
        <v>0</v>
      </c>
      <c r="AK72" s="813"/>
      <c r="AL72" s="831"/>
      <c r="AM72" s="51">
        <f t="shared" si="2"/>
        <v>0</v>
      </c>
      <c r="AN72" s="257"/>
      <c r="AO72" s="257"/>
      <c r="AP72" s="257"/>
      <c r="AQ72" s="257"/>
      <c r="AR72" s="257"/>
      <c r="AS72" s="257"/>
      <c r="AT72" s="813"/>
      <c r="AU72" s="834"/>
      <c r="AV72" s="51">
        <f t="shared" si="3"/>
        <v>0</v>
      </c>
      <c r="AW72" s="257"/>
      <c r="AX72" s="257"/>
      <c r="AY72" s="257"/>
      <c r="AZ72" s="257"/>
      <c r="BA72" s="257"/>
      <c r="BB72" s="257"/>
      <c r="BC72" s="813"/>
      <c r="BD72" s="810"/>
      <c r="BE72" s="51">
        <f t="shared" si="4"/>
        <v>0</v>
      </c>
      <c r="BF72" s="257"/>
      <c r="BG72" s="257"/>
      <c r="BH72" s="257"/>
      <c r="BI72" s="257"/>
      <c r="BJ72" s="257"/>
      <c r="BK72" s="257"/>
      <c r="BL72" s="813"/>
      <c r="BM72" s="816"/>
      <c r="BN72" s="51">
        <f t="shared" si="5"/>
        <v>0</v>
      </c>
      <c r="BO72" s="257"/>
      <c r="BP72" s="257"/>
      <c r="BQ72" s="257"/>
      <c r="BR72" s="257"/>
      <c r="BS72" s="257"/>
      <c r="BT72" s="257"/>
      <c r="BU72" s="821"/>
      <c r="BV72" s="822"/>
      <c r="BW72" s="822"/>
      <c r="BX72" s="822"/>
      <c r="BY72" s="822"/>
      <c r="BZ72" s="822"/>
      <c r="CA72" s="822"/>
      <c r="CB72" s="822"/>
      <c r="CC72" s="823"/>
    </row>
    <row r="73" spans="1:81" s="58" customFormat="1" ht="40.049999999999997" customHeight="1" x14ac:dyDescent="0.3">
      <c r="A73" s="34"/>
      <c r="B73" s="907"/>
      <c r="C73" s="1237"/>
      <c r="D73" s="872"/>
      <c r="E73" s="852"/>
      <c r="F73" s="852"/>
      <c r="G73" s="852"/>
      <c r="H73" s="852"/>
      <c r="I73" s="852"/>
      <c r="J73" s="813"/>
      <c r="K73" s="855"/>
      <c r="L73" s="858"/>
      <c r="M73" s="861"/>
      <c r="N73" s="837"/>
      <c r="O73" s="840"/>
      <c r="P73" s="864"/>
      <c r="Q73" s="867"/>
      <c r="R73" s="813"/>
      <c r="S73" s="39"/>
      <c r="T73" s="236"/>
      <c r="U73" s="236"/>
      <c r="V73" s="236"/>
      <c r="W73" s="39"/>
      <c r="X73" s="31"/>
      <c r="Y73" s="31"/>
      <c r="Z73" s="31"/>
      <c r="AA73" s="31"/>
      <c r="AB73" s="813"/>
      <c r="AC73" s="828"/>
      <c r="AD73" s="51">
        <f t="shared" si="85"/>
        <v>0</v>
      </c>
      <c r="AE73" s="51">
        <f t="shared" si="85"/>
        <v>0</v>
      </c>
      <c r="AF73" s="51">
        <f t="shared" si="85"/>
        <v>0</v>
      </c>
      <c r="AG73" s="51">
        <f t="shared" si="84"/>
        <v>0</v>
      </c>
      <c r="AH73" s="51">
        <f t="shared" si="84"/>
        <v>0</v>
      </c>
      <c r="AI73" s="51">
        <f t="shared" si="84"/>
        <v>0</v>
      </c>
      <c r="AJ73" s="51">
        <f t="shared" si="84"/>
        <v>0</v>
      </c>
      <c r="AK73" s="813"/>
      <c r="AL73" s="831"/>
      <c r="AM73" s="51">
        <f t="shared" si="2"/>
        <v>0</v>
      </c>
      <c r="AN73" s="257"/>
      <c r="AO73" s="257"/>
      <c r="AP73" s="257"/>
      <c r="AQ73" s="257"/>
      <c r="AR73" s="257"/>
      <c r="AS73" s="257"/>
      <c r="AT73" s="813"/>
      <c r="AU73" s="834"/>
      <c r="AV73" s="51">
        <f t="shared" si="3"/>
        <v>0</v>
      </c>
      <c r="AW73" s="257"/>
      <c r="AX73" s="257"/>
      <c r="AY73" s="257"/>
      <c r="AZ73" s="257"/>
      <c r="BA73" s="257"/>
      <c r="BB73" s="257"/>
      <c r="BC73" s="813"/>
      <c r="BD73" s="810"/>
      <c r="BE73" s="51">
        <f t="shared" si="4"/>
        <v>0</v>
      </c>
      <c r="BF73" s="257"/>
      <c r="BG73" s="257"/>
      <c r="BH73" s="257"/>
      <c r="BI73" s="257"/>
      <c r="BJ73" s="257"/>
      <c r="BK73" s="257"/>
      <c r="BL73" s="813"/>
      <c r="BM73" s="816"/>
      <c r="BN73" s="51">
        <f t="shared" si="5"/>
        <v>0</v>
      </c>
      <c r="BO73" s="257"/>
      <c r="BP73" s="257"/>
      <c r="BQ73" s="257"/>
      <c r="BR73" s="257"/>
      <c r="BS73" s="257"/>
      <c r="BT73" s="257"/>
      <c r="BU73" s="821"/>
      <c r="BV73" s="822"/>
      <c r="BW73" s="822"/>
      <c r="BX73" s="822"/>
      <c r="BY73" s="822"/>
      <c r="BZ73" s="822"/>
      <c r="CA73" s="822"/>
      <c r="CB73" s="822"/>
      <c r="CC73" s="823"/>
    </row>
    <row r="74" spans="1:81" s="58" customFormat="1" ht="40.049999999999997" customHeight="1" thickBot="1" x14ac:dyDescent="0.35">
      <c r="A74" s="34"/>
      <c r="B74" s="907"/>
      <c r="C74" s="1237"/>
      <c r="D74" s="873"/>
      <c r="E74" s="853"/>
      <c r="F74" s="853"/>
      <c r="G74" s="853"/>
      <c r="H74" s="853"/>
      <c r="I74" s="853"/>
      <c r="J74" s="814"/>
      <c r="K74" s="856"/>
      <c r="L74" s="859"/>
      <c r="M74" s="862"/>
      <c r="N74" s="838"/>
      <c r="O74" s="841"/>
      <c r="P74" s="865"/>
      <c r="Q74" s="874"/>
      <c r="R74" s="814"/>
      <c r="S74" s="232"/>
      <c r="T74" s="237"/>
      <c r="U74" s="237"/>
      <c r="V74" s="237"/>
      <c r="W74" s="232"/>
      <c r="X74" s="260"/>
      <c r="Y74" s="260"/>
      <c r="Z74" s="260"/>
      <c r="AA74" s="260"/>
      <c r="AB74" s="814"/>
      <c r="AC74" s="829"/>
      <c r="AD74" s="46">
        <f t="shared" si="85"/>
        <v>0</v>
      </c>
      <c r="AE74" s="46">
        <f t="shared" si="85"/>
        <v>0</v>
      </c>
      <c r="AF74" s="46">
        <f t="shared" si="85"/>
        <v>0</v>
      </c>
      <c r="AG74" s="46">
        <f t="shared" si="84"/>
        <v>0</v>
      </c>
      <c r="AH74" s="46">
        <f t="shared" si="84"/>
        <v>0</v>
      </c>
      <c r="AI74" s="46">
        <f t="shared" si="84"/>
        <v>0</v>
      </c>
      <c r="AJ74" s="46">
        <f t="shared" si="84"/>
        <v>0</v>
      </c>
      <c r="AK74" s="814"/>
      <c r="AL74" s="832"/>
      <c r="AM74" s="46">
        <f t="shared" si="2"/>
        <v>0</v>
      </c>
      <c r="AN74" s="49"/>
      <c r="AO74" s="49"/>
      <c r="AP74" s="49"/>
      <c r="AQ74" s="49"/>
      <c r="AR74" s="49"/>
      <c r="AS74" s="49"/>
      <c r="AT74" s="814"/>
      <c r="AU74" s="835"/>
      <c r="AV74" s="46">
        <f t="shared" si="3"/>
        <v>0</v>
      </c>
      <c r="AW74" s="49"/>
      <c r="AX74" s="49"/>
      <c r="AY74" s="49"/>
      <c r="AZ74" s="49"/>
      <c r="BA74" s="49"/>
      <c r="BB74" s="49"/>
      <c r="BC74" s="814"/>
      <c r="BD74" s="811"/>
      <c r="BE74" s="46">
        <f t="shared" si="4"/>
        <v>0</v>
      </c>
      <c r="BF74" s="49"/>
      <c r="BG74" s="49"/>
      <c r="BH74" s="49"/>
      <c r="BI74" s="49"/>
      <c r="BJ74" s="49"/>
      <c r="BK74" s="49"/>
      <c r="BL74" s="814"/>
      <c r="BM74" s="817"/>
      <c r="BN74" s="46">
        <f t="shared" si="5"/>
        <v>0</v>
      </c>
      <c r="BO74" s="49"/>
      <c r="BP74" s="49"/>
      <c r="BQ74" s="49"/>
      <c r="BR74" s="49"/>
      <c r="BS74" s="49"/>
      <c r="BT74" s="49"/>
      <c r="BU74" s="824"/>
      <c r="BV74" s="825"/>
      <c r="BW74" s="825"/>
      <c r="BX74" s="825"/>
      <c r="BY74" s="825"/>
      <c r="BZ74" s="825"/>
      <c r="CA74" s="825"/>
      <c r="CB74" s="825"/>
      <c r="CC74" s="826"/>
    </row>
    <row r="75" spans="1:81" s="58" customFormat="1" ht="40.049999999999997" customHeight="1" thickTop="1" x14ac:dyDescent="0.3">
      <c r="A75" s="34"/>
      <c r="B75" s="907"/>
      <c r="C75" s="1237"/>
      <c r="D75" s="871">
        <v>2409</v>
      </c>
      <c r="E75" s="851" t="s">
        <v>3972</v>
      </c>
      <c r="F75" s="851">
        <v>2409023</v>
      </c>
      <c r="G75" s="851" t="s">
        <v>3973</v>
      </c>
      <c r="H75" s="851" t="s">
        <v>6432</v>
      </c>
      <c r="I75" s="851" t="s">
        <v>6433</v>
      </c>
      <c r="J75" s="812">
        <v>792</v>
      </c>
      <c r="K75" s="854" t="str">
        <f>+[22]Metas!K917</f>
        <v>Observatorio Departamental de Seguridad Vial y Movilidad creado y en funcionamiento</v>
      </c>
      <c r="L75" s="1782">
        <v>0.05</v>
      </c>
      <c r="M75" s="860">
        <f t="shared" si="61"/>
        <v>0.05</v>
      </c>
      <c r="N75" s="836"/>
      <c r="O75" s="839"/>
      <c r="P75" s="863"/>
      <c r="Q75" s="866">
        <v>0.05</v>
      </c>
      <c r="R75" s="812">
        <f>+$J75</f>
        <v>792</v>
      </c>
      <c r="S75" s="39" t="s">
        <v>6434</v>
      </c>
      <c r="T75" s="235" t="s">
        <v>3821</v>
      </c>
      <c r="U75" s="235" t="s">
        <v>3826</v>
      </c>
      <c r="V75" s="235" t="s">
        <v>3830</v>
      </c>
      <c r="W75" s="39" t="s">
        <v>6437</v>
      </c>
      <c r="X75" s="258">
        <v>44958</v>
      </c>
      <c r="Y75" s="258">
        <v>45290</v>
      </c>
      <c r="Z75" s="258">
        <v>44958</v>
      </c>
      <c r="AA75" s="258">
        <v>44925</v>
      </c>
      <c r="AB75" s="812">
        <f t="shared" ref="AB75" si="92">+$J75</f>
        <v>792</v>
      </c>
      <c r="AC75" s="827">
        <f t="shared" ref="AC75" si="93">+L75</f>
        <v>0.05</v>
      </c>
      <c r="AD75" s="44">
        <f t="shared" si="85"/>
        <v>3.3</v>
      </c>
      <c r="AE75" s="44">
        <f t="shared" si="85"/>
        <v>3.3</v>
      </c>
      <c r="AF75" s="44">
        <f t="shared" si="85"/>
        <v>0</v>
      </c>
      <c r="AG75" s="44">
        <f t="shared" si="84"/>
        <v>0</v>
      </c>
      <c r="AH75" s="44">
        <f t="shared" si="84"/>
        <v>0</v>
      </c>
      <c r="AI75" s="44">
        <f t="shared" si="84"/>
        <v>0</v>
      </c>
      <c r="AJ75" s="44">
        <f t="shared" si="84"/>
        <v>0</v>
      </c>
      <c r="AK75" s="812">
        <f t="shared" ref="AK75" si="94">+$J75</f>
        <v>792</v>
      </c>
      <c r="AL75" s="830">
        <f t="shared" si="65"/>
        <v>0</v>
      </c>
      <c r="AM75" s="44">
        <f t="shared" si="2"/>
        <v>0</v>
      </c>
      <c r="AN75" s="47"/>
      <c r="AO75" s="47"/>
      <c r="AP75" s="47"/>
      <c r="AQ75" s="47"/>
      <c r="AR75" s="47"/>
      <c r="AS75" s="47"/>
      <c r="AT75" s="812">
        <f t="shared" ref="AT75" si="95">+$J75</f>
        <v>792</v>
      </c>
      <c r="AU75" s="833">
        <f t="shared" si="67"/>
        <v>0</v>
      </c>
      <c r="AV75" s="44">
        <f t="shared" si="3"/>
        <v>0</v>
      </c>
      <c r="AW75" s="47"/>
      <c r="AX75" s="47"/>
      <c r="AY75" s="47"/>
      <c r="AZ75" s="47"/>
      <c r="BA75" s="47"/>
      <c r="BB75" s="47"/>
      <c r="BC75" s="812">
        <f t="shared" ref="BC75" si="96">+$J75</f>
        <v>792</v>
      </c>
      <c r="BD75" s="809">
        <f t="shared" si="69"/>
        <v>0</v>
      </c>
      <c r="BE75" s="44">
        <f t="shared" si="4"/>
        <v>0</v>
      </c>
      <c r="BF75" s="47"/>
      <c r="BG75" s="47"/>
      <c r="BH75" s="47"/>
      <c r="BI75" s="47"/>
      <c r="BJ75" s="47"/>
      <c r="BK75" s="47"/>
      <c r="BL75" s="812">
        <f t="shared" ref="BL75" si="97">+$J75</f>
        <v>792</v>
      </c>
      <c r="BM75" s="815">
        <f t="shared" si="71"/>
        <v>0.05</v>
      </c>
      <c r="BN75" s="44">
        <f t="shared" si="5"/>
        <v>3.3</v>
      </c>
      <c r="BO75" s="47">
        <v>3.3</v>
      </c>
      <c r="BP75" s="47"/>
      <c r="BQ75" s="47"/>
      <c r="BR75" s="47"/>
      <c r="BS75" s="47"/>
      <c r="BT75" s="47"/>
      <c r="BU75" s="818"/>
      <c r="BV75" s="819"/>
      <c r="BW75" s="819"/>
      <c r="BX75" s="819"/>
      <c r="BY75" s="819"/>
      <c r="BZ75" s="819"/>
      <c r="CA75" s="819"/>
      <c r="CB75" s="819"/>
      <c r="CC75" s="820"/>
    </row>
    <row r="76" spans="1:81" s="58" customFormat="1" ht="40.049999999999997" customHeight="1" x14ac:dyDescent="0.3">
      <c r="A76" s="34"/>
      <c r="B76" s="907"/>
      <c r="C76" s="1237"/>
      <c r="D76" s="872"/>
      <c r="E76" s="852"/>
      <c r="F76" s="852"/>
      <c r="G76" s="852"/>
      <c r="H76" s="852"/>
      <c r="I76" s="852"/>
      <c r="J76" s="813"/>
      <c r="K76" s="855"/>
      <c r="L76" s="1783"/>
      <c r="M76" s="861"/>
      <c r="N76" s="837"/>
      <c r="O76" s="840"/>
      <c r="P76" s="864"/>
      <c r="Q76" s="867"/>
      <c r="R76" s="813"/>
      <c r="S76" s="39"/>
      <c r="T76" s="236"/>
      <c r="U76" s="236"/>
      <c r="V76" s="236"/>
      <c r="W76" s="39"/>
      <c r="X76" s="31"/>
      <c r="Y76" s="31"/>
      <c r="Z76" s="31"/>
      <c r="AA76" s="31"/>
      <c r="AB76" s="813"/>
      <c r="AC76" s="828"/>
      <c r="AD76" s="51">
        <f t="shared" si="85"/>
        <v>0</v>
      </c>
      <c r="AE76" s="51">
        <f t="shared" si="85"/>
        <v>0</v>
      </c>
      <c r="AF76" s="51">
        <f t="shared" si="85"/>
        <v>0</v>
      </c>
      <c r="AG76" s="51">
        <f t="shared" si="84"/>
        <v>0</v>
      </c>
      <c r="AH76" s="51">
        <f t="shared" si="84"/>
        <v>0</v>
      </c>
      <c r="AI76" s="51">
        <f t="shared" si="84"/>
        <v>0</v>
      </c>
      <c r="AJ76" s="51">
        <f t="shared" si="84"/>
        <v>0</v>
      </c>
      <c r="AK76" s="813"/>
      <c r="AL76" s="831"/>
      <c r="AM76" s="51">
        <f t="shared" ref="AM76:AM139" si="98">SUM(AN76:AS76)</f>
        <v>0</v>
      </c>
      <c r="AN76" s="257"/>
      <c r="AO76" s="257"/>
      <c r="AP76" s="257"/>
      <c r="AQ76" s="257"/>
      <c r="AR76" s="257"/>
      <c r="AS76" s="257"/>
      <c r="AT76" s="813"/>
      <c r="AU76" s="834"/>
      <c r="AV76" s="51">
        <f t="shared" ref="AV76:AV139" si="99">SUM(AW76:BB76)</f>
        <v>0</v>
      </c>
      <c r="AW76" s="257"/>
      <c r="AX76" s="257"/>
      <c r="AY76" s="257"/>
      <c r="AZ76" s="257"/>
      <c r="BA76" s="257"/>
      <c r="BB76" s="257"/>
      <c r="BC76" s="813"/>
      <c r="BD76" s="810"/>
      <c r="BE76" s="51">
        <f t="shared" ref="BE76:BE139" si="100">SUM(BF76:BK76)</f>
        <v>0</v>
      </c>
      <c r="BF76" s="257"/>
      <c r="BG76" s="257"/>
      <c r="BH76" s="257"/>
      <c r="BI76" s="257"/>
      <c r="BJ76" s="257"/>
      <c r="BK76" s="257"/>
      <c r="BL76" s="813"/>
      <c r="BM76" s="816"/>
      <c r="BN76" s="51">
        <f t="shared" ref="BN76:BN139" si="101">SUM(BO76:BT76)</f>
        <v>0</v>
      </c>
      <c r="BO76" s="257"/>
      <c r="BP76" s="257"/>
      <c r="BQ76" s="257"/>
      <c r="BR76" s="257"/>
      <c r="BS76" s="257"/>
      <c r="BT76" s="257"/>
      <c r="BU76" s="821"/>
      <c r="BV76" s="822"/>
      <c r="BW76" s="822"/>
      <c r="BX76" s="822"/>
      <c r="BY76" s="822"/>
      <c r="BZ76" s="822"/>
      <c r="CA76" s="822"/>
      <c r="CB76" s="822"/>
      <c r="CC76" s="823"/>
    </row>
    <row r="77" spans="1:81" s="58" customFormat="1" ht="40.049999999999997" customHeight="1" x14ac:dyDescent="0.3">
      <c r="A77" s="34"/>
      <c r="B77" s="907"/>
      <c r="C77" s="1237"/>
      <c r="D77" s="872"/>
      <c r="E77" s="852"/>
      <c r="F77" s="852"/>
      <c r="G77" s="852"/>
      <c r="H77" s="852"/>
      <c r="I77" s="852"/>
      <c r="J77" s="813"/>
      <c r="K77" s="855"/>
      <c r="L77" s="1783"/>
      <c r="M77" s="861"/>
      <c r="N77" s="837"/>
      <c r="O77" s="840"/>
      <c r="P77" s="864"/>
      <c r="Q77" s="867"/>
      <c r="R77" s="813"/>
      <c r="S77" s="39"/>
      <c r="T77" s="236"/>
      <c r="U77" s="236"/>
      <c r="V77" s="236"/>
      <c r="W77" s="39"/>
      <c r="X77" s="31"/>
      <c r="Y77" s="31"/>
      <c r="Z77" s="31"/>
      <c r="AA77" s="31"/>
      <c r="AB77" s="813"/>
      <c r="AC77" s="828"/>
      <c r="AD77" s="51">
        <f t="shared" si="85"/>
        <v>0</v>
      </c>
      <c r="AE77" s="51">
        <f t="shared" si="85"/>
        <v>0</v>
      </c>
      <c r="AF77" s="51">
        <f t="shared" si="85"/>
        <v>0</v>
      </c>
      <c r="AG77" s="51">
        <f t="shared" si="84"/>
        <v>0</v>
      </c>
      <c r="AH77" s="51">
        <f t="shared" si="84"/>
        <v>0</v>
      </c>
      <c r="AI77" s="51">
        <f t="shared" si="84"/>
        <v>0</v>
      </c>
      <c r="AJ77" s="51">
        <f t="shared" si="84"/>
        <v>0</v>
      </c>
      <c r="AK77" s="813"/>
      <c r="AL77" s="831"/>
      <c r="AM77" s="51">
        <f t="shared" si="98"/>
        <v>0</v>
      </c>
      <c r="AN77" s="257"/>
      <c r="AO77" s="257"/>
      <c r="AP77" s="257"/>
      <c r="AQ77" s="257"/>
      <c r="AR77" s="257"/>
      <c r="AS77" s="257"/>
      <c r="AT77" s="813"/>
      <c r="AU77" s="834"/>
      <c r="AV77" s="51">
        <f t="shared" si="99"/>
        <v>0</v>
      </c>
      <c r="AW77" s="257"/>
      <c r="AX77" s="257"/>
      <c r="AY77" s="257"/>
      <c r="AZ77" s="257"/>
      <c r="BA77" s="257"/>
      <c r="BB77" s="257"/>
      <c r="BC77" s="813"/>
      <c r="BD77" s="810"/>
      <c r="BE77" s="51">
        <f t="shared" si="100"/>
        <v>0</v>
      </c>
      <c r="BF77" s="257"/>
      <c r="BG77" s="257"/>
      <c r="BH77" s="257"/>
      <c r="BI77" s="257"/>
      <c r="BJ77" s="257"/>
      <c r="BK77" s="257"/>
      <c r="BL77" s="813"/>
      <c r="BM77" s="816"/>
      <c r="BN77" s="51">
        <f t="shared" si="101"/>
        <v>0</v>
      </c>
      <c r="BO77" s="257"/>
      <c r="BP77" s="257"/>
      <c r="BQ77" s="257"/>
      <c r="BR77" s="257"/>
      <c r="BS77" s="257"/>
      <c r="BT77" s="257"/>
      <c r="BU77" s="821"/>
      <c r="BV77" s="822"/>
      <c r="BW77" s="822"/>
      <c r="BX77" s="822"/>
      <c r="BY77" s="822"/>
      <c r="BZ77" s="822"/>
      <c r="CA77" s="822"/>
      <c r="CB77" s="822"/>
      <c r="CC77" s="823"/>
    </row>
    <row r="78" spans="1:81" s="58" customFormat="1" ht="40.049999999999997" customHeight="1" thickBot="1" x14ac:dyDescent="0.35">
      <c r="A78" s="34"/>
      <c r="B78" s="907"/>
      <c r="C78" s="1237"/>
      <c r="D78" s="873"/>
      <c r="E78" s="853"/>
      <c r="F78" s="853"/>
      <c r="G78" s="853"/>
      <c r="H78" s="853"/>
      <c r="I78" s="853"/>
      <c r="J78" s="814"/>
      <c r="K78" s="856"/>
      <c r="L78" s="1784"/>
      <c r="M78" s="862"/>
      <c r="N78" s="838"/>
      <c r="O78" s="841"/>
      <c r="P78" s="865"/>
      <c r="Q78" s="874"/>
      <c r="R78" s="814"/>
      <c r="S78" s="232"/>
      <c r="T78" s="237"/>
      <c r="U78" s="237"/>
      <c r="V78" s="237"/>
      <c r="W78" s="232"/>
      <c r="X78" s="260"/>
      <c r="Y78" s="260"/>
      <c r="Z78" s="260"/>
      <c r="AA78" s="260"/>
      <c r="AB78" s="814"/>
      <c r="AC78" s="829"/>
      <c r="AD78" s="46">
        <f t="shared" si="85"/>
        <v>0</v>
      </c>
      <c r="AE78" s="46">
        <f t="shared" si="85"/>
        <v>0</v>
      </c>
      <c r="AF78" s="46">
        <f t="shared" si="85"/>
        <v>0</v>
      </c>
      <c r="AG78" s="46">
        <f t="shared" si="84"/>
        <v>0</v>
      </c>
      <c r="AH78" s="46">
        <f t="shared" si="84"/>
        <v>0</v>
      </c>
      <c r="AI78" s="46">
        <f t="shared" si="84"/>
        <v>0</v>
      </c>
      <c r="AJ78" s="46">
        <f t="shared" si="84"/>
        <v>0</v>
      </c>
      <c r="AK78" s="814"/>
      <c r="AL78" s="832"/>
      <c r="AM78" s="46">
        <f t="shared" si="98"/>
        <v>0</v>
      </c>
      <c r="AN78" s="49"/>
      <c r="AO78" s="49"/>
      <c r="AP78" s="49"/>
      <c r="AQ78" s="49"/>
      <c r="AR78" s="49"/>
      <c r="AS78" s="49"/>
      <c r="AT78" s="814"/>
      <c r="AU78" s="835"/>
      <c r="AV78" s="46">
        <f t="shared" si="99"/>
        <v>0</v>
      </c>
      <c r="AW78" s="49"/>
      <c r="AX78" s="49"/>
      <c r="AY78" s="49"/>
      <c r="AZ78" s="49"/>
      <c r="BA78" s="49"/>
      <c r="BB78" s="49"/>
      <c r="BC78" s="814"/>
      <c r="BD78" s="811"/>
      <c r="BE78" s="46">
        <f t="shared" si="100"/>
        <v>0</v>
      </c>
      <c r="BF78" s="49"/>
      <c r="BG78" s="49"/>
      <c r="BH78" s="49"/>
      <c r="BI78" s="49"/>
      <c r="BJ78" s="49"/>
      <c r="BK78" s="49"/>
      <c r="BL78" s="814"/>
      <c r="BM78" s="817"/>
      <c r="BN78" s="46">
        <f t="shared" si="101"/>
        <v>0</v>
      </c>
      <c r="BO78" s="49"/>
      <c r="BP78" s="49"/>
      <c r="BQ78" s="49"/>
      <c r="BR78" s="49"/>
      <c r="BS78" s="49"/>
      <c r="BT78" s="49"/>
      <c r="BU78" s="824"/>
      <c r="BV78" s="825"/>
      <c r="BW78" s="825"/>
      <c r="BX78" s="825"/>
      <c r="BY78" s="825"/>
      <c r="BZ78" s="825"/>
      <c r="CA78" s="825"/>
      <c r="CB78" s="825"/>
      <c r="CC78" s="826"/>
    </row>
    <row r="79" spans="1:81" s="58" customFormat="1" ht="40.049999999999997" customHeight="1" thickTop="1" x14ac:dyDescent="0.3">
      <c r="A79" s="34"/>
      <c r="B79" s="907"/>
      <c r="C79" s="1237"/>
      <c r="D79" s="871">
        <v>2409</v>
      </c>
      <c r="E79" s="851" t="s">
        <v>3972</v>
      </c>
      <c r="F79" s="851">
        <v>2409023</v>
      </c>
      <c r="G79" s="851" t="s">
        <v>3973</v>
      </c>
      <c r="H79" s="851" t="s">
        <v>6432</v>
      </c>
      <c r="I79" s="851" t="s">
        <v>6433</v>
      </c>
      <c r="J79" s="812">
        <v>793</v>
      </c>
      <c r="K79" s="854" t="str">
        <f>+[22]Metas!K918</f>
        <v>Mesa Departamental de Políticas Públicas de Motociclistas creado y en funcionamiento</v>
      </c>
      <c r="L79" s="857">
        <v>0</v>
      </c>
      <c r="M79" s="860">
        <f t="shared" si="61"/>
        <v>0</v>
      </c>
      <c r="N79" s="836">
        <v>0</v>
      </c>
      <c r="O79" s="839">
        <v>0</v>
      </c>
      <c r="P79" s="863">
        <v>0</v>
      </c>
      <c r="Q79" s="866">
        <v>0</v>
      </c>
      <c r="R79" s="812">
        <f>+$J79</f>
        <v>793</v>
      </c>
      <c r="S79" s="231"/>
      <c r="T79" s="235"/>
      <c r="U79" s="235"/>
      <c r="V79" s="235"/>
      <c r="W79" s="231"/>
      <c r="X79" s="258"/>
      <c r="Y79" s="258"/>
      <c r="Z79" s="258"/>
      <c r="AA79" s="258"/>
      <c r="AB79" s="812">
        <f t="shared" ref="AB79" si="102">+$J79</f>
        <v>793</v>
      </c>
      <c r="AC79" s="827">
        <f t="shared" ref="AC79" si="103">+L79</f>
        <v>0</v>
      </c>
      <c r="AD79" s="44">
        <f t="shared" si="85"/>
        <v>0</v>
      </c>
      <c r="AE79" s="44">
        <f t="shared" si="85"/>
        <v>0</v>
      </c>
      <c r="AF79" s="44">
        <f t="shared" si="85"/>
        <v>0</v>
      </c>
      <c r="AG79" s="44">
        <f t="shared" si="84"/>
        <v>0</v>
      </c>
      <c r="AH79" s="44">
        <f t="shared" si="84"/>
        <v>0</v>
      </c>
      <c r="AI79" s="44">
        <f t="shared" si="84"/>
        <v>0</v>
      </c>
      <c r="AJ79" s="44">
        <f t="shared" si="84"/>
        <v>0</v>
      </c>
      <c r="AK79" s="812">
        <f t="shared" ref="AK79" si="104">+$J79</f>
        <v>793</v>
      </c>
      <c r="AL79" s="830">
        <f t="shared" si="65"/>
        <v>0</v>
      </c>
      <c r="AM79" s="44">
        <f t="shared" si="98"/>
        <v>0</v>
      </c>
      <c r="AN79" s="47"/>
      <c r="AO79" s="47"/>
      <c r="AP79" s="47"/>
      <c r="AQ79" s="47"/>
      <c r="AR79" s="47"/>
      <c r="AS79" s="47"/>
      <c r="AT79" s="812">
        <f t="shared" ref="AT79" si="105">+$J79</f>
        <v>793</v>
      </c>
      <c r="AU79" s="833">
        <f t="shared" si="67"/>
        <v>0</v>
      </c>
      <c r="AV79" s="44">
        <f t="shared" si="99"/>
        <v>0</v>
      </c>
      <c r="AW79" s="47"/>
      <c r="AX79" s="47"/>
      <c r="AY79" s="47"/>
      <c r="AZ79" s="47"/>
      <c r="BA79" s="47"/>
      <c r="BB79" s="47"/>
      <c r="BC79" s="812">
        <f t="shared" ref="BC79" si="106">+$J79</f>
        <v>793</v>
      </c>
      <c r="BD79" s="809">
        <f t="shared" si="69"/>
        <v>0</v>
      </c>
      <c r="BE79" s="44">
        <f t="shared" si="100"/>
        <v>0</v>
      </c>
      <c r="BF79" s="47"/>
      <c r="BG79" s="47"/>
      <c r="BH79" s="47"/>
      <c r="BI79" s="47"/>
      <c r="BJ79" s="47"/>
      <c r="BK79" s="47"/>
      <c r="BL79" s="812">
        <f t="shared" ref="BL79" si="107">+$J79</f>
        <v>793</v>
      </c>
      <c r="BM79" s="815">
        <f t="shared" si="71"/>
        <v>0</v>
      </c>
      <c r="BN79" s="44">
        <f t="shared" si="101"/>
        <v>0</v>
      </c>
      <c r="BO79" s="47"/>
      <c r="BP79" s="47"/>
      <c r="BQ79" s="47"/>
      <c r="BR79" s="47"/>
      <c r="BS79" s="47"/>
      <c r="BT79" s="47"/>
      <c r="BU79" s="818"/>
      <c r="BV79" s="819"/>
      <c r="BW79" s="819"/>
      <c r="BX79" s="819"/>
      <c r="BY79" s="819"/>
      <c r="BZ79" s="819"/>
      <c r="CA79" s="819"/>
      <c r="CB79" s="819"/>
      <c r="CC79" s="820"/>
    </row>
    <row r="80" spans="1:81" s="58" customFormat="1" ht="40.049999999999997" customHeight="1" x14ac:dyDescent="0.3">
      <c r="A80" s="34"/>
      <c r="B80" s="907"/>
      <c r="C80" s="1237"/>
      <c r="D80" s="872"/>
      <c r="E80" s="852"/>
      <c r="F80" s="852"/>
      <c r="G80" s="852"/>
      <c r="H80" s="852"/>
      <c r="I80" s="852"/>
      <c r="J80" s="813"/>
      <c r="K80" s="855"/>
      <c r="L80" s="858"/>
      <c r="M80" s="861"/>
      <c r="N80" s="837"/>
      <c r="O80" s="840"/>
      <c r="P80" s="864"/>
      <c r="Q80" s="867"/>
      <c r="R80" s="813"/>
      <c r="S80" s="39"/>
      <c r="T80" s="236"/>
      <c r="U80" s="236"/>
      <c r="V80" s="236"/>
      <c r="W80" s="39"/>
      <c r="X80" s="31"/>
      <c r="Y80" s="31"/>
      <c r="Z80" s="31"/>
      <c r="AA80" s="31"/>
      <c r="AB80" s="813"/>
      <c r="AC80" s="828"/>
      <c r="AD80" s="51">
        <f t="shared" si="85"/>
        <v>0</v>
      </c>
      <c r="AE80" s="51">
        <f t="shared" si="85"/>
        <v>0</v>
      </c>
      <c r="AF80" s="51">
        <f t="shared" si="85"/>
        <v>0</v>
      </c>
      <c r="AG80" s="51">
        <f t="shared" si="84"/>
        <v>0</v>
      </c>
      <c r="AH80" s="51">
        <f t="shared" si="84"/>
        <v>0</v>
      </c>
      <c r="AI80" s="51">
        <f t="shared" si="84"/>
        <v>0</v>
      </c>
      <c r="AJ80" s="51">
        <f t="shared" si="84"/>
        <v>0</v>
      </c>
      <c r="AK80" s="813"/>
      <c r="AL80" s="831"/>
      <c r="AM80" s="51">
        <f t="shared" si="98"/>
        <v>0</v>
      </c>
      <c r="AN80" s="257"/>
      <c r="AO80" s="257"/>
      <c r="AP80" s="257"/>
      <c r="AQ80" s="257"/>
      <c r="AR80" s="257"/>
      <c r="AS80" s="257"/>
      <c r="AT80" s="813"/>
      <c r="AU80" s="834"/>
      <c r="AV80" s="51">
        <f t="shared" si="99"/>
        <v>0</v>
      </c>
      <c r="AW80" s="257"/>
      <c r="AX80" s="257"/>
      <c r="AY80" s="257"/>
      <c r="AZ80" s="257"/>
      <c r="BA80" s="257"/>
      <c r="BB80" s="257"/>
      <c r="BC80" s="813"/>
      <c r="BD80" s="810"/>
      <c r="BE80" s="51">
        <f t="shared" si="100"/>
        <v>0</v>
      </c>
      <c r="BF80" s="257"/>
      <c r="BG80" s="257"/>
      <c r="BH80" s="257"/>
      <c r="BI80" s="257"/>
      <c r="BJ80" s="257"/>
      <c r="BK80" s="257"/>
      <c r="BL80" s="813"/>
      <c r="BM80" s="816"/>
      <c r="BN80" s="51">
        <f t="shared" si="101"/>
        <v>0</v>
      </c>
      <c r="BO80" s="257"/>
      <c r="BP80" s="257"/>
      <c r="BQ80" s="257"/>
      <c r="BR80" s="257"/>
      <c r="BS80" s="257"/>
      <c r="BT80" s="257"/>
      <c r="BU80" s="821"/>
      <c r="BV80" s="822"/>
      <c r="BW80" s="822"/>
      <c r="BX80" s="822"/>
      <c r="BY80" s="822"/>
      <c r="BZ80" s="822"/>
      <c r="CA80" s="822"/>
      <c r="CB80" s="822"/>
      <c r="CC80" s="823"/>
    </row>
    <row r="81" spans="1:81" s="58" customFormat="1" ht="40.049999999999997" customHeight="1" x14ac:dyDescent="0.3">
      <c r="A81" s="34"/>
      <c r="B81" s="907"/>
      <c r="C81" s="1237"/>
      <c r="D81" s="872"/>
      <c r="E81" s="852"/>
      <c r="F81" s="852"/>
      <c r="G81" s="852"/>
      <c r="H81" s="852"/>
      <c r="I81" s="852"/>
      <c r="J81" s="813"/>
      <c r="K81" s="855"/>
      <c r="L81" s="858"/>
      <c r="M81" s="861"/>
      <c r="N81" s="837"/>
      <c r="O81" s="840"/>
      <c r="P81" s="864"/>
      <c r="Q81" s="867"/>
      <c r="R81" s="813"/>
      <c r="S81" s="39"/>
      <c r="T81" s="236"/>
      <c r="U81" s="236"/>
      <c r="V81" s="236"/>
      <c r="W81" s="39"/>
      <c r="X81" s="31"/>
      <c r="Y81" s="31"/>
      <c r="Z81" s="31"/>
      <c r="AA81" s="31"/>
      <c r="AB81" s="813"/>
      <c r="AC81" s="828"/>
      <c r="AD81" s="51">
        <f t="shared" si="85"/>
        <v>0</v>
      </c>
      <c r="AE81" s="51">
        <f t="shared" si="85"/>
        <v>0</v>
      </c>
      <c r="AF81" s="51">
        <f t="shared" si="85"/>
        <v>0</v>
      </c>
      <c r="AG81" s="51">
        <f t="shared" si="84"/>
        <v>0</v>
      </c>
      <c r="AH81" s="51">
        <f t="shared" si="84"/>
        <v>0</v>
      </c>
      <c r="AI81" s="51">
        <f t="shared" si="84"/>
        <v>0</v>
      </c>
      <c r="AJ81" s="51">
        <f t="shared" si="84"/>
        <v>0</v>
      </c>
      <c r="AK81" s="813"/>
      <c r="AL81" s="831"/>
      <c r="AM81" s="51">
        <f t="shared" si="98"/>
        <v>0</v>
      </c>
      <c r="AN81" s="257"/>
      <c r="AO81" s="257"/>
      <c r="AP81" s="257"/>
      <c r="AQ81" s="257"/>
      <c r="AR81" s="257"/>
      <c r="AS81" s="257"/>
      <c r="AT81" s="813"/>
      <c r="AU81" s="834"/>
      <c r="AV81" s="51">
        <f t="shared" si="99"/>
        <v>0</v>
      </c>
      <c r="AW81" s="257"/>
      <c r="AX81" s="257"/>
      <c r="AY81" s="257"/>
      <c r="AZ81" s="257"/>
      <c r="BA81" s="257"/>
      <c r="BB81" s="257"/>
      <c r="BC81" s="813"/>
      <c r="BD81" s="810"/>
      <c r="BE81" s="51">
        <f t="shared" si="100"/>
        <v>0</v>
      </c>
      <c r="BF81" s="257"/>
      <c r="BG81" s="257"/>
      <c r="BH81" s="257"/>
      <c r="BI81" s="257"/>
      <c r="BJ81" s="257"/>
      <c r="BK81" s="257"/>
      <c r="BL81" s="813"/>
      <c r="BM81" s="816"/>
      <c r="BN81" s="51">
        <f t="shared" si="101"/>
        <v>0</v>
      </c>
      <c r="BO81" s="257"/>
      <c r="BP81" s="257"/>
      <c r="BQ81" s="257"/>
      <c r="BR81" s="257"/>
      <c r="BS81" s="257"/>
      <c r="BT81" s="257"/>
      <c r="BU81" s="821"/>
      <c r="BV81" s="822"/>
      <c r="BW81" s="822"/>
      <c r="BX81" s="822"/>
      <c r="BY81" s="822"/>
      <c r="BZ81" s="822"/>
      <c r="CA81" s="822"/>
      <c r="CB81" s="822"/>
      <c r="CC81" s="823"/>
    </row>
    <row r="82" spans="1:81" s="58" customFormat="1" ht="40.049999999999997" customHeight="1" thickBot="1" x14ac:dyDescent="0.35">
      <c r="A82" s="34"/>
      <c r="B82" s="907"/>
      <c r="C82" s="1237"/>
      <c r="D82" s="873"/>
      <c r="E82" s="853"/>
      <c r="F82" s="853"/>
      <c r="G82" s="853"/>
      <c r="H82" s="853"/>
      <c r="I82" s="853"/>
      <c r="J82" s="814"/>
      <c r="K82" s="856"/>
      <c r="L82" s="859"/>
      <c r="M82" s="862"/>
      <c r="N82" s="838"/>
      <c r="O82" s="841"/>
      <c r="P82" s="865"/>
      <c r="Q82" s="874"/>
      <c r="R82" s="814"/>
      <c r="S82" s="232"/>
      <c r="T82" s="237"/>
      <c r="U82" s="237"/>
      <c r="V82" s="237"/>
      <c r="W82" s="232"/>
      <c r="X82" s="260"/>
      <c r="Y82" s="260"/>
      <c r="Z82" s="260"/>
      <c r="AA82" s="260"/>
      <c r="AB82" s="814"/>
      <c r="AC82" s="829"/>
      <c r="AD82" s="46">
        <f t="shared" si="85"/>
        <v>0</v>
      </c>
      <c r="AE82" s="46">
        <f t="shared" si="85"/>
        <v>0</v>
      </c>
      <c r="AF82" s="46">
        <f t="shared" si="85"/>
        <v>0</v>
      </c>
      <c r="AG82" s="46">
        <f t="shared" si="84"/>
        <v>0</v>
      </c>
      <c r="AH82" s="46">
        <f t="shared" si="84"/>
        <v>0</v>
      </c>
      <c r="AI82" s="46">
        <f t="shared" si="84"/>
        <v>0</v>
      </c>
      <c r="AJ82" s="46">
        <f t="shared" si="84"/>
        <v>0</v>
      </c>
      <c r="AK82" s="814"/>
      <c r="AL82" s="832"/>
      <c r="AM82" s="46">
        <f t="shared" si="98"/>
        <v>0</v>
      </c>
      <c r="AN82" s="49"/>
      <c r="AO82" s="49"/>
      <c r="AP82" s="49"/>
      <c r="AQ82" s="49"/>
      <c r="AR82" s="49"/>
      <c r="AS82" s="49"/>
      <c r="AT82" s="814"/>
      <c r="AU82" s="835"/>
      <c r="AV82" s="46">
        <f t="shared" si="99"/>
        <v>0</v>
      </c>
      <c r="AW82" s="49"/>
      <c r="AX82" s="49"/>
      <c r="AY82" s="49"/>
      <c r="AZ82" s="49"/>
      <c r="BA82" s="49"/>
      <c r="BB82" s="49"/>
      <c r="BC82" s="814"/>
      <c r="BD82" s="811"/>
      <c r="BE82" s="46">
        <f t="shared" si="100"/>
        <v>0</v>
      </c>
      <c r="BF82" s="49"/>
      <c r="BG82" s="49"/>
      <c r="BH82" s="49"/>
      <c r="BI82" s="49"/>
      <c r="BJ82" s="49"/>
      <c r="BK82" s="49"/>
      <c r="BL82" s="814"/>
      <c r="BM82" s="817"/>
      <c r="BN82" s="46">
        <f t="shared" si="101"/>
        <v>0</v>
      </c>
      <c r="BO82" s="49"/>
      <c r="BP82" s="49"/>
      <c r="BQ82" s="49"/>
      <c r="BR82" s="49"/>
      <c r="BS82" s="49"/>
      <c r="BT82" s="49"/>
      <c r="BU82" s="824"/>
      <c r="BV82" s="825"/>
      <c r="BW82" s="825"/>
      <c r="BX82" s="825"/>
      <c r="BY82" s="825"/>
      <c r="BZ82" s="825"/>
      <c r="CA82" s="825"/>
      <c r="CB82" s="825"/>
      <c r="CC82" s="826"/>
    </row>
    <row r="83" spans="1:81" s="58" customFormat="1" ht="40.049999999999997" customHeight="1" thickTop="1" x14ac:dyDescent="0.3">
      <c r="A83" s="34"/>
      <c r="B83" s="907"/>
      <c r="C83" s="1237"/>
      <c r="D83" s="871">
        <v>2409</v>
      </c>
      <c r="E83" s="851" t="s">
        <v>3972</v>
      </c>
      <c r="F83" s="851">
        <v>2409023</v>
      </c>
      <c r="G83" s="851" t="s">
        <v>3973</v>
      </c>
      <c r="H83" s="851" t="s">
        <v>6432</v>
      </c>
      <c r="I83" s="851" t="s">
        <v>6433</v>
      </c>
      <c r="J83" s="812">
        <v>794</v>
      </c>
      <c r="K83" s="854" t="str">
        <f>+[22]Metas!K919</f>
        <v>Plan Departamental de Seguridad Vial y Movilidad de Motociclistas formulado y en implementación</v>
      </c>
      <c r="L83" s="857">
        <v>1</v>
      </c>
      <c r="M83" s="860">
        <f>SUM(N83:Q83)</f>
        <v>1</v>
      </c>
      <c r="N83" s="836">
        <v>0.25</v>
      </c>
      <c r="O83" s="839">
        <v>0.25</v>
      </c>
      <c r="P83" s="863">
        <v>0.25</v>
      </c>
      <c r="Q83" s="866">
        <v>0.25</v>
      </c>
      <c r="R83" s="812">
        <f>+$J83</f>
        <v>794</v>
      </c>
      <c r="S83" s="39" t="s">
        <v>6426</v>
      </c>
      <c r="T83" s="236" t="s">
        <v>3821</v>
      </c>
      <c r="U83" s="236" t="s">
        <v>3826</v>
      </c>
      <c r="V83" s="236" t="s">
        <v>3830</v>
      </c>
      <c r="W83" s="39" t="s">
        <v>6437</v>
      </c>
      <c r="X83" s="258">
        <v>44958</v>
      </c>
      <c r="Y83" s="258">
        <v>45290</v>
      </c>
      <c r="Z83" s="258">
        <v>44958</v>
      </c>
      <c r="AA83" s="258">
        <v>44925</v>
      </c>
      <c r="AB83" s="812">
        <f t="shared" ref="AB83" si="108">+$J83</f>
        <v>794</v>
      </c>
      <c r="AC83" s="827">
        <f t="shared" ref="AC83" si="109">+L83</f>
        <v>1</v>
      </c>
      <c r="AD83" s="44">
        <f t="shared" si="85"/>
        <v>24</v>
      </c>
      <c r="AE83" s="44">
        <f t="shared" si="85"/>
        <v>24</v>
      </c>
      <c r="AF83" s="44">
        <f t="shared" si="85"/>
        <v>0</v>
      </c>
      <c r="AG83" s="44">
        <f t="shared" si="84"/>
        <v>0</v>
      </c>
      <c r="AH83" s="44">
        <f t="shared" si="84"/>
        <v>0</v>
      </c>
      <c r="AI83" s="44">
        <f t="shared" si="84"/>
        <v>0</v>
      </c>
      <c r="AJ83" s="44">
        <f t="shared" si="84"/>
        <v>0</v>
      </c>
      <c r="AK83" s="812">
        <f t="shared" ref="AK83" si="110">+$J83</f>
        <v>794</v>
      </c>
      <c r="AL83" s="830">
        <f>+N83</f>
        <v>0.25</v>
      </c>
      <c r="AM83" s="44">
        <f t="shared" si="98"/>
        <v>6</v>
      </c>
      <c r="AN83" s="47">
        <v>6</v>
      </c>
      <c r="AO83" s="47"/>
      <c r="AP83" s="47"/>
      <c r="AQ83" s="47"/>
      <c r="AR83" s="47"/>
      <c r="AS83" s="47"/>
      <c r="AT83" s="812">
        <f t="shared" ref="AT83" si="111">+$J83</f>
        <v>794</v>
      </c>
      <c r="AU83" s="833">
        <f>+O83</f>
        <v>0.25</v>
      </c>
      <c r="AV83" s="44">
        <f t="shared" si="99"/>
        <v>6</v>
      </c>
      <c r="AW83" s="47">
        <v>6</v>
      </c>
      <c r="AX83" s="47"/>
      <c r="AY83" s="47"/>
      <c r="AZ83" s="47"/>
      <c r="BA83" s="47"/>
      <c r="BB83" s="47"/>
      <c r="BC83" s="812">
        <f t="shared" ref="BC83" si="112">+$J83</f>
        <v>794</v>
      </c>
      <c r="BD83" s="809">
        <f>+P83</f>
        <v>0.25</v>
      </c>
      <c r="BE83" s="44">
        <f t="shared" si="100"/>
        <v>6</v>
      </c>
      <c r="BF83" s="47">
        <v>6</v>
      </c>
      <c r="BG83" s="47"/>
      <c r="BH83" s="47"/>
      <c r="BI83" s="47"/>
      <c r="BJ83" s="47"/>
      <c r="BK83" s="47"/>
      <c r="BL83" s="812">
        <f t="shared" ref="BL83" si="113">+$J83</f>
        <v>794</v>
      </c>
      <c r="BM83" s="1779">
        <f>+Q83</f>
        <v>0.25</v>
      </c>
      <c r="BN83" s="305">
        <f t="shared" si="101"/>
        <v>6</v>
      </c>
      <c r="BO83" s="306">
        <v>6</v>
      </c>
      <c r="BP83" s="47"/>
      <c r="BQ83" s="47"/>
      <c r="BR83" s="47"/>
      <c r="BS83" s="47"/>
      <c r="BT83" s="47"/>
      <c r="BU83" s="818"/>
      <c r="BV83" s="819"/>
      <c r="BW83" s="819"/>
      <c r="BX83" s="819"/>
      <c r="BY83" s="819"/>
      <c r="BZ83" s="819"/>
      <c r="CA83" s="819"/>
      <c r="CB83" s="819"/>
      <c r="CC83" s="820"/>
    </row>
    <row r="84" spans="1:81" s="58" customFormat="1" ht="40.049999999999997" customHeight="1" x14ac:dyDescent="0.3">
      <c r="A84" s="34"/>
      <c r="B84" s="907"/>
      <c r="C84" s="1237"/>
      <c r="D84" s="872"/>
      <c r="E84" s="852"/>
      <c r="F84" s="852"/>
      <c r="G84" s="852"/>
      <c r="H84" s="852"/>
      <c r="I84" s="852"/>
      <c r="J84" s="813"/>
      <c r="K84" s="855"/>
      <c r="L84" s="858"/>
      <c r="M84" s="861"/>
      <c r="N84" s="837"/>
      <c r="O84" s="840"/>
      <c r="P84" s="864"/>
      <c r="Q84" s="867"/>
      <c r="R84" s="813"/>
      <c r="S84" s="39"/>
      <c r="T84" s="236"/>
      <c r="U84" s="236"/>
      <c r="V84" s="236"/>
      <c r="W84" s="39"/>
      <c r="X84" s="31"/>
      <c r="Y84" s="31"/>
      <c r="Z84" s="31"/>
      <c r="AA84" s="31"/>
      <c r="AB84" s="813"/>
      <c r="AC84" s="828"/>
      <c r="AD84" s="51">
        <f t="shared" si="85"/>
        <v>0</v>
      </c>
      <c r="AE84" s="51">
        <f t="shared" si="85"/>
        <v>0</v>
      </c>
      <c r="AF84" s="51">
        <f t="shared" si="85"/>
        <v>0</v>
      </c>
      <c r="AG84" s="51">
        <f t="shared" si="84"/>
        <v>0</v>
      </c>
      <c r="AH84" s="51">
        <f t="shared" si="84"/>
        <v>0</v>
      </c>
      <c r="AI84" s="51">
        <f t="shared" si="84"/>
        <v>0</v>
      </c>
      <c r="AJ84" s="51">
        <f t="shared" si="84"/>
        <v>0</v>
      </c>
      <c r="AK84" s="813"/>
      <c r="AL84" s="831"/>
      <c r="AM84" s="51">
        <f t="shared" si="98"/>
        <v>0</v>
      </c>
      <c r="AN84" s="257"/>
      <c r="AO84" s="257"/>
      <c r="AP84" s="257"/>
      <c r="AQ84" s="257"/>
      <c r="AR84" s="257"/>
      <c r="AS84" s="257"/>
      <c r="AT84" s="813"/>
      <c r="AU84" s="834"/>
      <c r="AV84" s="51">
        <f t="shared" si="99"/>
        <v>0</v>
      </c>
      <c r="AW84" s="257"/>
      <c r="AX84" s="257"/>
      <c r="AY84" s="257"/>
      <c r="AZ84" s="257"/>
      <c r="BA84" s="257"/>
      <c r="BB84" s="257"/>
      <c r="BC84" s="813"/>
      <c r="BD84" s="810"/>
      <c r="BE84" s="51">
        <f t="shared" si="100"/>
        <v>0</v>
      </c>
      <c r="BF84" s="257"/>
      <c r="BG84" s="257"/>
      <c r="BH84" s="257"/>
      <c r="BI84" s="257"/>
      <c r="BJ84" s="257"/>
      <c r="BK84" s="257"/>
      <c r="BL84" s="813"/>
      <c r="BM84" s="1780"/>
      <c r="BN84" s="307">
        <f t="shared" si="101"/>
        <v>0</v>
      </c>
      <c r="BO84" s="564"/>
      <c r="BP84" s="257"/>
      <c r="BQ84" s="257"/>
      <c r="BR84" s="257"/>
      <c r="BS84" s="257"/>
      <c r="BT84" s="257"/>
      <c r="BU84" s="821"/>
      <c r="BV84" s="822"/>
      <c r="BW84" s="822"/>
      <c r="BX84" s="822"/>
      <c r="BY84" s="822"/>
      <c r="BZ84" s="822"/>
      <c r="CA84" s="822"/>
      <c r="CB84" s="822"/>
      <c r="CC84" s="823"/>
    </row>
    <row r="85" spans="1:81" s="58" customFormat="1" ht="40.049999999999997" customHeight="1" x14ac:dyDescent="0.3">
      <c r="A85" s="34"/>
      <c r="B85" s="907"/>
      <c r="C85" s="1237"/>
      <c r="D85" s="872"/>
      <c r="E85" s="852"/>
      <c r="F85" s="852"/>
      <c r="G85" s="852"/>
      <c r="H85" s="852"/>
      <c r="I85" s="852"/>
      <c r="J85" s="813"/>
      <c r="K85" s="855"/>
      <c r="L85" s="858"/>
      <c r="M85" s="861"/>
      <c r="N85" s="837"/>
      <c r="O85" s="840"/>
      <c r="P85" s="864"/>
      <c r="Q85" s="867"/>
      <c r="R85" s="813"/>
      <c r="S85" s="39"/>
      <c r="T85" s="236"/>
      <c r="U85" s="236"/>
      <c r="V85" s="236"/>
      <c r="W85" s="39"/>
      <c r="X85" s="31"/>
      <c r="Y85" s="31"/>
      <c r="Z85" s="31"/>
      <c r="AA85" s="31"/>
      <c r="AB85" s="813"/>
      <c r="AC85" s="828"/>
      <c r="AD85" s="51">
        <f t="shared" si="85"/>
        <v>0</v>
      </c>
      <c r="AE85" s="51">
        <f t="shared" si="85"/>
        <v>0</v>
      </c>
      <c r="AF85" s="51">
        <f t="shared" si="85"/>
        <v>0</v>
      </c>
      <c r="AG85" s="51">
        <f t="shared" si="84"/>
        <v>0</v>
      </c>
      <c r="AH85" s="51">
        <f t="shared" si="84"/>
        <v>0</v>
      </c>
      <c r="AI85" s="51">
        <f t="shared" si="84"/>
        <v>0</v>
      </c>
      <c r="AJ85" s="51">
        <f t="shared" si="84"/>
        <v>0</v>
      </c>
      <c r="AK85" s="813"/>
      <c r="AL85" s="831"/>
      <c r="AM85" s="51">
        <f t="shared" si="98"/>
        <v>0</v>
      </c>
      <c r="AN85" s="257"/>
      <c r="AO85" s="257"/>
      <c r="AP85" s="257"/>
      <c r="AQ85" s="257"/>
      <c r="AR85" s="257"/>
      <c r="AS85" s="257"/>
      <c r="AT85" s="813"/>
      <c r="AU85" s="834"/>
      <c r="AV85" s="51">
        <f t="shared" si="99"/>
        <v>0</v>
      </c>
      <c r="AW85" s="257"/>
      <c r="AX85" s="257"/>
      <c r="AY85" s="257"/>
      <c r="AZ85" s="257"/>
      <c r="BA85" s="257"/>
      <c r="BB85" s="257"/>
      <c r="BC85" s="813"/>
      <c r="BD85" s="810"/>
      <c r="BE85" s="51">
        <f t="shared" si="100"/>
        <v>0</v>
      </c>
      <c r="BF85" s="257"/>
      <c r="BG85" s="257"/>
      <c r="BH85" s="257"/>
      <c r="BI85" s="257"/>
      <c r="BJ85" s="257"/>
      <c r="BK85" s="257"/>
      <c r="BL85" s="813"/>
      <c r="BM85" s="1780"/>
      <c r="BN85" s="307">
        <f t="shared" si="101"/>
        <v>0</v>
      </c>
      <c r="BO85" s="564"/>
      <c r="BP85" s="257"/>
      <c r="BQ85" s="257"/>
      <c r="BR85" s="257"/>
      <c r="BS85" s="257"/>
      <c r="BT85" s="257"/>
      <c r="BU85" s="821"/>
      <c r="BV85" s="822"/>
      <c r="BW85" s="822"/>
      <c r="BX85" s="822"/>
      <c r="BY85" s="822"/>
      <c r="BZ85" s="822"/>
      <c r="CA85" s="822"/>
      <c r="CB85" s="822"/>
      <c r="CC85" s="823"/>
    </row>
    <row r="86" spans="1:81" s="58" customFormat="1" ht="40.049999999999997" customHeight="1" thickBot="1" x14ac:dyDescent="0.35">
      <c r="A86" s="34"/>
      <c r="B86" s="907"/>
      <c r="C86" s="1237"/>
      <c r="D86" s="873"/>
      <c r="E86" s="853"/>
      <c r="F86" s="853"/>
      <c r="G86" s="853"/>
      <c r="H86" s="853"/>
      <c r="I86" s="853"/>
      <c r="J86" s="814"/>
      <c r="K86" s="856"/>
      <c r="L86" s="859"/>
      <c r="M86" s="862"/>
      <c r="N86" s="838"/>
      <c r="O86" s="841"/>
      <c r="P86" s="865"/>
      <c r="Q86" s="874"/>
      <c r="R86" s="814"/>
      <c r="S86" s="232"/>
      <c r="T86" s="237"/>
      <c r="U86" s="237"/>
      <c r="V86" s="237"/>
      <c r="W86" s="232"/>
      <c r="X86" s="260"/>
      <c r="Y86" s="260"/>
      <c r="Z86" s="260"/>
      <c r="AA86" s="260"/>
      <c r="AB86" s="814"/>
      <c r="AC86" s="829"/>
      <c r="AD86" s="46">
        <f t="shared" si="85"/>
        <v>0</v>
      </c>
      <c r="AE86" s="46">
        <f t="shared" si="85"/>
        <v>0</v>
      </c>
      <c r="AF86" s="46">
        <f t="shared" si="85"/>
        <v>0</v>
      </c>
      <c r="AG86" s="46">
        <f t="shared" si="84"/>
        <v>0</v>
      </c>
      <c r="AH86" s="46">
        <f t="shared" si="84"/>
        <v>0</v>
      </c>
      <c r="AI86" s="46">
        <f t="shared" si="84"/>
        <v>0</v>
      </c>
      <c r="AJ86" s="46">
        <f t="shared" si="84"/>
        <v>0</v>
      </c>
      <c r="AK86" s="814"/>
      <c r="AL86" s="832"/>
      <c r="AM86" s="46">
        <f t="shared" si="98"/>
        <v>0</v>
      </c>
      <c r="AN86" s="49"/>
      <c r="AO86" s="49"/>
      <c r="AP86" s="49"/>
      <c r="AQ86" s="49"/>
      <c r="AR86" s="49"/>
      <c r="AS86" s="49"/>
      <c r="AT86" s="814"/>
      <c r="AU86" s="835"/>
      <c r="AV86" s="46">
        <f t="shared" si="99"/>
        <v>0</v>
      </c>
      <c r="AW86" s="49"/>
      <c r="AX86" s="49"/>
      <c r="AY86" s="49"/>
      <c r="AZ86" s="49"/>
      <c r="BA86" s="49"/>
      <c r="BB86" s="49"/>
      <c r="BC86" s="814"/>
      <c r="BD86" s="811"/>
      <c r="BE86" s="46">
        <f t="shared" si="100"/>
        <v>0</v>
      </c>
      <c r="BF86" s="49"/>
      <c r="BG86" s="49"/>
      <c r="BH86" s="49"/>
      <c r="BI86" s="49"/>
      <c r="BJ86" s="49"/>
      <c r="BK86" s="49"/>
      <c r="BL86" s="814"/>
      <c r="BM86" s="1781"/>
      <c r="BN86" s="308">
        <f t="shared" si="101"/>
        <v>0</v>
      </c>
      <c r="BO86" s="616"/>
      <c r="BP86" s="49"/>
      <c r="BQ86" s="49"/>
      <c r="BR86" s="49"/>
      <c r="BS86" s="49"/>
      <c r="BT86" s="49"/>
      <c r="BU86" s="824"/>
      <c r="BV86" s="825"/>
      <c r="BW86" s="825"/>
      <c r="BX86" s="825"/>
      <c r="BY86" s="825"/>
      <c r="BZ86" s="825"/>
      <c r="CA86" s="825"/>
      <c r="CB86" s="825"/>
      <c r="CC86" s="826"/>
    </row>
    <row r="87" spans="1:81" s="58" customFormat="1" ht="40.049999999999997" customHeight="1" thickTop="1" thickBot="1" x14ac:dyDescent="0.35">
      <c r="A87" s="34"/>
      <c r="B87" s="907"/>
      <c r="C87" s="1237"/>
      <c r="D87" s="1264">
        <v>2409</v>
      </c>
      <c r="E87" s="851" t="s">
        <v>6428</v>
      </c>
      <c r="F87" s="1266">
        <v>2409045</v>
      </c>
      <c r="G87" s="851" t="s">
        <v>6429</v>
      </c>
      <c r="H87" s="851" t="s">
        <v>6424</v>
      </c>
      <c r="I87" s="851" t="s">
        <v>6425</v>
      </c>
      <c r="J87" s="812">
        <v>795</v>
      </c>
      <c r="K87" s="854" t="str">
        <f>+[22]Metas!K920</f>
        <v>Optimización de los servicios y procesos administrativos de la Secretaría (Recursos humanos y tecnológicos)</v>
      </c>
      <c r="L87" s="1776">
        <v>0.3</v>
      </c>
      <c r="M87" s="860">
        <f>SUM(N87:Q87)</f>
        <v>0.3</v>
      </c>
      <c r="N87" s="836">
        <v>0.1</v>
      </c>
      <c r="O87" s="839">
        <v>0.1</v>
      </c>
      <c r="P87" s="863">
        <v>0.05</v>
      </c>
      <c r="Q87" s="866">
        <v>0.05</v>
      </c>
      <c r="R87" s="812">
        <f>+$J87</f>
        <v>795</v>
      </c>
      <c r="S87" s="231" t="s">
        <v>6426</v>
      </c>
      <c r="T87" s="235" t="s">
        <v>3821</v>
      </c>
      <c r="U87" s="235" t="s">
        <v>3826</v>
      </c>
      <c r="V87" s="235" t="s">
        <v>3830</v>
      </c>
      <c r="W87" s="231" t="s">
        <v>6437</v>
      </c>
      <c r="X87" s="258">
        <v>44958</v>
      </c>
      <c r="Y87" s="258">
        <v>45290</v>
      </c>
      <c r="Z87" s="258">
        <v>44958</v>
      </c>
      <c r="AA87" s="258">
        <v>44925</v>
      </c>
      <c r="AB87" s="812">
        <f t="shared" ref="AB87" si="114">+$J87</f>
        <v>795</v>
      </c>
      <c r="AC87" s="827">
        <f t="shared" ref="AC87" si="115">+L87</f>
        <v>0.3</v>
      </c>
      <c r="AD87" s="44">
        <f t="shared" si="85"/>
        <v>276</v>
      </c>
      <c r="AE87" s="44">
        <f t="shared" si="85"/>
        <v>276</v>
      </c>
      <c r="AF87" s="44">
        <f t="shared" si="85"/>
        <v>0</v>
      </c>
      <c r="AG87" s="44">
        <f t="shared" si="84"/>
        <v>0</v>
      </c>
      <c r="AH87" s="44">
        <f t="shared" si="84"/>
        <v>0</v>
      </c>
      <c r="AI87" s="44">
        <f t="shared" si="84"/>
        <v>0</v>
      </c>
      <c r="AJ87" s="44">
        <f t="shared" si="84"/>
        <v>0</v>
      </c>
      <c r="AK87" s="812">
        <f t="shared" ref="AK87" si="116">+$J87</f>
        <v>795</v>
      </c>
      <c r="AL87" s="830">
        <f>+N87</f>
        <v>0.1</v>
      </c>
      <c r="AM87" s="44">
        <f t="shared" si="98"/>
        <v>69</v>
      </c>
      <c r="AN87" s="47">
        <v>69</v>
      </c>
      <c r="AO87" s="47"/>
      <c r="AP87" s="47"/>
      <c r="AQ87" s="47"/>
      <c r="AR87" s="47"/>
      <c r="AS87" s="47"/>
      <c r="AT87" s="812">
        <f t="shared" ref="AT87" si="117">+$J87</f>
        <v>795</v>
      </c>
      <c r="AU87" s="833">
        <f>+O87</f>
        <v>0.1</v>
      </c>
      <c r="AV87" s="44">
        <f t="shared" si="99"/>
        <v>69</v>
      </c>
      <c r="AW87" s="47">
        <v>69</v>
      </c>
      <c r="AX87" s="47"/>
      <c r="AY87" s="47"/>
      <c r="AZ87" s="47"/>
      <c r="BA87" s="47"/>
      <c r="BB87" s="47"/>
      <c r="BC87" s="812">
        <f t="shared" ref="BC87" si="118">+$J87</f>
        <v>795</v>
      </c>
      <c r="BD87" s="809">
        <f>+P87</f>
        <v>0.05</v>
      </c>
      <c r="BE87" s="44">
        <f t="shared" si="100"/>
        <v>69</v>
      </c>
      <c r="BF87" s="47">
        <v>69</v>
      </c>
      <c r="BG87" s="47"/>
      <c r="BH87" s="47"/>
      <c r="BI87" s="47"/>
      <c r="BJ87" s="47"/>
      <c r="BK87" s="47"/>
      <c r="BL87" s="812">
        <f t="shared" ref="BL87" si="119">+$J87</f>
        <v>795</v>
      </c>
      <c r="BM87" s="815">
        <f>+Q87</f>
        <v>0.05</v>
      </c>
      <c r="BN87" s="44">
        <f t="shared" si="101"/>
        <v>69</v>
      </c>
      <c r="BO87" s="47">
        <v>69</v>
      </c>
      <c r="BP87" s="47"/>
      <c r="BQ87" s="47"/>
      <c r="BR87" s="47"/>
      <c r="BS87" s="47"/>
      <c r="BT87" s="47"/>
      <c r="BU87" s="818"/>
      <c r="BV87" s="819"/>
      <c r="BW87" s="819"/>
      <c r="BX87" s="819"/>
      <c r="BY87" s="819"/>
      <c r="BZ87" s="819"/>
      <c r="CA87" s="819"/>
      <c r="CB87" s="819"/>
      <c r="CC87" s="820"/>
    </row>
    <row r="88" spans="1:81" s="58" customFormat="1" ht="40.049999999999997" customHeight="1" thickTop="1" x14ac:dyDescent="0.3">
      <c r="A88" s="34"/>
      <c r="B88" s="907"/>
      <c r="C88" s="1237"/>
      <c r="D88" s="919"/>
      <c r="E88" s="852"/>
      <c r="F88" s="920"/>
      <c r="G88" s="852"/>
      <c r="H88" s="852"/>
      <c r="I88" s="852"/>
      <c r="J88" s="813"/>
      <c r="K88" s="855"/>
      <c r="L88" s="1777"/>
      <c r="M88" s="861"/>
      <c r="N88" s="837"/>
      <c r="O88" s="840"/>
      <c r="P88" s="864"/>
      <c r="Q88" s="867"/>
      <c r="R88" s="813"/>
      <c r="S88" s="39" t="s">
        <v>6439</v>
      </c>
      <c r="T88" s="236" t="s">
        <v>3821</v>
      </c>
      <c r="U88" s="236" t="s">
        <v>3826</v>
      </c>
      <c r="V88" s="236" t="s">
        <v>3830</v>
      </c>
      <c r="W88" s="231" t="s">
        <v>6437</v>
      </c>
      <c r="X88" s="258">
        <v>44958</v>
      </c>
      <c r="Y88" s="258">
        <v>45290</v>
      </c>
      <c r="Z88" s="258">
        <v>44958</v>
      </c>
      <c r="AA88" s="258">
        <v>44925</v>
      </c>
      <c r="AB88" s="813"/>
      <c r="AC88" s="828"/>
      <c r="AD88" s="51">
        <f t="shared" si="85"/>
        <v>192</v>
      </c>
      <c r="AE88" s="51">
        <f t="shared" si="85"/>
        <v>192</v>
      </c>
      <c r="AF88" s="51">
        <f t="shared" si="85"/>
        <v>0</v>
      </c>
      <c r="AG88" s="51">
        <f t="shared" si="84"/>
        <v>0</v>
      </c>
      <c r="AH88" s="51">
        <f t="shared" si="84"/>
        <v>0</v>
      </c>
      <c r="AI88" s="51">
        <f t="shared" si="84"/>
        <v>0</v>
      </c>
      <c r="AJ88" s="51">
        <f t="shared" si="84"/>
        <v>0</v>
      </c>
      <c r="AK88" s="813"/>
      <c r="AL88" s="831"/>
      <c r="AM88" s="51">
        <f t="shared" si="98"/>
        <v>54</v>
      </c>
      <c r="AN88" s="257">
        <v>54</v>
      </c>
      <c r="AO88" s="257"/>
      <c r="AP88" s="257"/>
      <c r="AQ88" s="257"/>
      <c r="AR88" s="257"/>
      <c r="AS88" s="257"/>
      <c r="AT88" s="813"/>
      <c r="AU88" s="834"/>
      <c r="AV88" s="51">
        <f t="shared" si="99"/>
        <v>50</v>
      </c>
      <c r="AW88" s="257">
        <v>50</v>
      </c>
      <c r="AX88" s="257"/>
      <c r="AY88" s="257"/>
      <c r="AZ88" s="257"/>
      <c r="BA88" s="257"/>
      <c r="BB88" s="257"/>
      <c r="BC88" s="813"/>
      <c r="BD88" s="810"/>
      <c r="BE88" s="51">
        <f t="shared" si="100"/>
        <v>44</v>
      </c>
      <c r="BF88" s="257">
        <v>44</v>
      </c>
      <c r="BG88" s="257"/>
      <c r="BH88" s="257"/>
      <c r="BI88" s="257"/>
      <c r="BJ88" s="257"/>
      <c r="BK88" s="257"/>
      <c r="BL88" s="813"/>
      <c r="BM88" s="816"/>
      <c r="BN88" s="51">
        <f t="shared" si="101"/>
        <v>44</v>
      </c>
      <c r="BO88" s="257">
        <v>44</v>
      </c>
      <c r="BP88" s="257"/>
      <c r="BQ88" s="257"/>
      <c r="BR88" s="257"/>
      <c r="BS88" s="257"/>
      <c r="BT88" s="257"/>
      <c r="BU88" s="821"/>
      <c r="BV88" s="822"/>
      <c r="BW88" s="822"/>
      <c r="BX88" s="822"/>
      <c r="BY88" s="822"/>
      <c r="BZ88" s="822"/>
      <c r="CA88" s="822"/>
      <c r="CB88" s="822"/>
      <c r="CC88" s="823"/>
    </row>
    <row r="89" spans="1:81" s="58" customFormat="1" ht="40.049999999999997" customHeight="1" x14ac:dyDescent="0.3">
      <c r="A89" s="34"/>
      <c r="B89" s="907"/>
      <c r="C89" s="1237"/>
      <c r="D89" s="919"/>
      <c r="E89" s="852"/>
      <c r="F89" s="920"/>
      <c r="G89" s="852"/>
      <c r="H89" s="852"/>
      <c r="I89" s="852"/>
      <c r="J89" s="813"/>
      <c r="K89" s="855"/>
      <c r="L89" s="1777"/>
      <c r="M89" s="861"/>
      <c r="N89" s="837"/>
      <c r="O89" s="840"/>
      <c r="P89" s="864"/>
      <c r="Q89" s="867"/>
      <c r="R89" s="813"/>
      <c r="S89" s="39"/>
      <c r="T89" s="236"/>
      <c r="U89" s="236"/>
      <c r="V89" s="236"/>
      <c r="W89" s="39"/>
      <c r="X89" s="31"/>
      <c r="Y89" s="31"/>
      <c r="Z89" s="31"/>
      <c r="AA89" s="31"/>
      <c r="AB89" s="813"/>
      <c r="AC89" s="828"/>
      <c r="AD89" s="51">
        <f t="shared" si="85"/>
        <v>0</v>
      </c>
      <c r="AE89" s="51">
        <f t="shared" si="85"/>
        <v>0</v>
      </c>
      <c r="AF89" s="51">
        <f t="shared" si="85"/>
        <v>0</v>
      </c>
      <c r="AG89" s="51">
        <f t="shared" si="84"/>
        <v>0</v>
      </c>
      <c r="AH89" s="51">
        <f t="shared" si="84"/>
        <v>0</v>
      </c>
      <c r="AI89" s="51">
        <f t="shared" si="84"/>
        <v>0</v>
      </c>
      <c r="AJ89" s="51">
        <f t="shared" si="84"/>
        <v>0</v>
      </c>
      <c r="AK89" s="813"/>
      <c r="AL89" s="831"/>
      <c r="AM89" s="51">
        <f t="shared" si="98"/>
        <v>0</v>
      </c>
      <c r="AN89" s="257"/>
      <c r="AO89" s="257"/>
      <c r="AP89" s="257"/>
      <c r="AQ89" s="257"/>
      <c r="AR89" s="257"/>
      <c r="AS89" s="257"/>
      <c r="AT89" s="813"/>
      <c r="AU89" s="834"/>
      <c r="AV89" s="51">
        <f t="shared" si="99"/>
        <v>0</v>
      </c>
      <c r="AW89" s="257"/>
      <c r="AX89" s="257"/>
      <c r="AY89" s="257"/>
      <c r="AZ89" s="257"/>
      <c r="BA89" s="257"/>
      <c r="BB89" s="257"/>
      <c r="BC89" s="813"/>
      <c r="BD89" s="810"/>
      <c r="BE89" s="51">
        <f t="shared" si="100"/>
        <v>0</v>
      </c>
      <c r="BF89" s="257"/>
      <c r="BG89" s="257"/>
      <c r="BH89" s="257"/>
      <c r="BI89" s="257"/>
      <c r="BJ89" s="257"/>
      <c r="BK89" s="257"/>
      <c r="BL89" s="813"/>
      <c r="BM89" s="816"/>
      <c r="BN89" s="51">
        <f t="shared" si="101"/>
        <v>0</v>
      </c>
      <c r="BO89" s="257"/>
      <c r="BP89" s="257"/>
      <c r="BQ89" s="257"/>
      <c r="BR89" s="257"/>
      <c r="BS89" s="257"/>
      <c r="BT89" s="257"/>
      <c r="BU89" s="821"/>
      <c r="BV89" s="822"/>
      <c r="BW89" s="822"/>
      <c r="BX89" s="822"/>
      <c r="BY89" s="822"/>
      <c r="BZ89" s="822"/>
      <c r="CA89" s="822"/>
      <c r="CB89" s="822"/>
      <c r="CC89" s="823"/>
    </row>
    <row r="90" spans="1:81" s="58" customFormat="1" ht="40.049999999999997" customHeight="1" thickBot="1" x14ac:dyDescent="0.35">
      <c r="A90" s="34"/>
      <c r="B90" s="907"/>
      <c r="C90" s="1238"/>
      <c r="D90" s="1265"/>
      <c r="E90" s="853"/>
      <c r="F90" s="1267"/>
      <c r="G90" s="853"/>
      <c r="H90" s="853"/>
      <c r="I90" s="853"/>
      <c r="J90" s="814"/>
      <c r="K90" s="856"/>
      <c r="L90" s="1778"/>
      <c r="M90" s="862"/>
      <c r="N90" s="838"/>
      <c r="O90" s="841"/>
      <c r="P90" s="865"/>
      <c r="Q90" s="874"/>
      <c r="R90" s="814"/>
      <c r="S90" s="232"/>
      <c r="T90" s="237"/>
      <c r="U90" s="237"/>
      <c r="V90" s="237"/>
      <c r="W90" s="232"/>
      <c r="X90" s="260"/>
      <c r="Y90" s="260"/>
      <c r="Z90" s="260"/>
      <c r="AA90" s="260"/>
      <c r="AB90" s="814"/>
      <c r="AC90" s="829"/>
      <c r="AD90" s="46">
        <f t="shared" si="85"/>
        <v>0</v>
      </c>
      <c r="AE90" s="46">
        <f t="shared" si="85"/>
        <v>0</v>
      </c>
      <c r="AF90" s="46">
        <f t="shared" si="85"/>
        <v>0</v>
      </c>
      <c r="AG90" s="46">
        <f t="shared" si="84"/>
        <v>0</v>
      </c>
      <c r="AH90" s="46">
        <f t="shared" si="84"/>
        <v>0</v>
      </c>
      <c r="AI90" s="46">
        <f t="shared" si="84"/>
        <v>0</v>
      </c>
      <c r="AJ90" s="46">
        <f t="shared" si="84"/>
        <v>0</v>
      </c>
      <c r="AK90" s="814"/>
      <c r="AL90" s="832"/>
      <c r="AM90" s="46">
        <f t="shared" si="98"/>
        <v>0</v>
      </c>
      <c r="AN90" s="49"/>
      <c r="AO90" s="49"/>
      <c r="AP90" s="49"/>
      <c r="AQ90" s="49"/>
      <c r="AR90" s="49"/>
      <c r="AS90" s="49"/>
      <c r="AT90" s="814"/>
      <c r="AU90" s="835"/>
      <c r="AV90" s="46">
        <f t="shared" si="99"/>
        <v>0</v>
      </c>
      <c r="AW90" s="49"/>
      <c r="AX90" s="49"/>
      <c r="AY90" s="49"/>
      <c r="AZ90" s="49"/>
      <c r="BA90" s="49"/>
      <c r="BB90" s="49"/>
      <c r="BC90" s="814"/>
      <c r="BD90" s="811"/>
      <c r="BE90" s="46">
        <f t="shared" si="100"/>
        <v>0</v>
      </c>
      <c r="BF90" s="49"/>
      <c r="BG90" s="49"/>
      <c r="BH90" s="49"/>
      <c r="BI90" s="49"/>
      <c r="BJ90" s="49"/>
      <c r="BK90" s="49"/>
      <c r="BL90" s="814"/>
      <c r="BM90" s="817"/>
      <c r="BN90" s="46">
        <f t="shared" si="101"/>
        <v>0</v>
      </c>
      <c r="BO90" s="49"/>
      <c r="BP90" s="49"/>
      <c r="BQ90" s="49"/>
      <c r="BR90" s="49"/>
      <c r="BS90" s="49"/>
      <c r="BT90" s="49"/>
      <c r="BU90" s="824"/>
      <c r="BV90" s="825"/>
      <c r="BW90" s="825"/>
      <c r="BX90" s="825"/>
      <c r="BY90" s="825"/>
      <c r="BZ90" s="825"/>
      <c r="CA90" s="825"/>
      <c r="CB90" s="825"/>
      <c r="CC90" s="826"/>
    </row>
    <row r="91" spans="1:81" s="58" customFormat="1" ht="40.049999999999997" customHeight="1" thickTop="1" x14ac:dyDescent="0.3">
      <c r="A91" s="34"/>
      <c r="B91" s="907"/>
      <c r="C91" s="868" t="str">
        <f>+[22]Metas!G921</f>
        <v>5.2.1.2. Usuarios más seguros mediante el conocimiento</v>
      </c>
      <c r="D91" s="871">
        <v>2409</v>
      </c>
      <c r="E91" s="851" t="s">
        <v>3972</v>
      </c>
      <c r="F91" s="851">
        <v>2409023</v>
      </c>
      <c r="G91" s="851" t="s">
        <v>3973</v>
      </c>
      <c r="H91" s="851" t="s">
        <v>6432</v>
      </c>
      <c r="I91" s="851" t="s">
        <v>6433</v>
      </c>
      <c r="J91" s="812">
        <v>796</v>
      </c>
      <c r="K91" s="854" t="str">
        <f>+[22]Metas!K921</f>
        <v>Instituciones educativas adoptan en sus PEI de manera trasversal la movilidad y seguridad vial para salvar vidas</v>
      </c>
      <c r="L91" s="857">
        <v>8</v>
      </c>
      <c r="M91" s="860">
        <f>SUM(N91:Q91)</f>
        <v>8</v>
      </c>
      <c r="N91" s="836">
        <v>2</v>
      </c>
      <c r="O91" s="839">
        <v>2</v>
      </c>
      <c r="P91" s="863">
        <v>2</v>
      </c>
      <c r="Q91" s="866">
        <v>2</v>
      </c>
      <c r="R91" s="812">
        <f>+$J91</f>
        <v>796</v>
      </c>
      <c r="S91" s="39" t="s">
        <v>6434</v>
      </c>
      <c r="T91" s="235" t="s">
        <v>3821</v>
      </c>
      <c r="U91" s="235" t="s">
        <v>3826</v>
      </c>
      <c r="V91" s="235" t="s">
        <v>3830</v>
      </c>
      <c r="W91" s="231" t="s">
        <v>6436</v>
      </c>
      <c r="X91" s="258">
        <v>44958</v>
      </c>
      <c r="Y91" s="258">
        <v>45290</v>
      </c>
      <c r="Z91" s="258">
        <v>44958</v>
      </c>
      <c r="AA91" s="258">
        <v>44925</v>
      </c>
      <c r="AB91" s="812">
        <f t="shared" ref="AB91" si="120">+$J91</f>
        <v>796</v>
      </c>
      <c r="AC91" s="827">
        <f t="shared" ref="AC91" si="121">+L91</f>
        <v>8</v>
      </c>
      <c r="AD91" s="44">
        <f t="shared" si="85"/>
        <v>16</v>
      </c>
      <c r="AE91" s="44">
        <f t="shared" si="85"/>
        <v>16</v>
      </c>
      <c r="AF91" s="44">
        <f t="shared" si="85"/>
        <v>0</v>
      </c>
      <c r="AG91" s="44">
        <f t="shared" si="84"/>
        <v>0</v>
      </c>
      <c r="AH91" s="44">
        <f t="shared" si="84"/>
        <v>0</v>
      </c>
      <c r="AI91" s="44">
        <f t="shared" si="84"/>
        <v>0</v>
      </c>
      <c r="AJ91" s="44">
        <f t="shared" si="84"/>
        <v>0</v>
      </c>
      <c r="AK91" s="812">
        <f t="shared" ref="AK91" si="122">+$J91</f>
        <v>796</v>
      </c>
      <c r="AL91" s="830">
        <f>+N91</f>
        <v>2</v>
      </c>
      <c r="AM91" s="44">
        <f t="shared" si="98"/>
        <v>4</v>
      </c>
      <c r="AN91" s="47">
        <v>4</v>
      </c>
      <c r="AO91" s="47"/>
      <c r="AP91" s="47"/>
      <c r="AQ91" s="47"/>
      <c r="AR91" s="47"/>
      <c r="AS91" s="47"/>
      <c r="AT91" s="812">
        <f t="shared" ref="AT91" si="123">+$J91</f>
        <v>796</v>
      </c>
      <c r="AU91" s="833">
        <f>+O91</f>
        <v>2</v>
      </c>
      <c r="AV91" s="44">
        <f t="shared" si="99"/>
        <v>4</v>
      </c>
      <c r="AW91" s="47">
        <v>4</v>
      </c>
      <c r="AX91" s="47"/>
      <c r="AY91" s="47"/>
      <c r="AZ91" s="47"/>
      <c r="BA91" s="47"/>
      <c r="BB91" s="47"/>
      <c r="BC91" s="812">
        <f t="shared" ref="BC91" si="124">+$J91</f>
        <v>796</v>
      </c>
      <c r="BD91" s="809">
        <f>+P91</f>
        <v>2</v>
      </c>
      <c r="BE91" s="44">
        <f t="shared" si="100"/>
        <v>4</v>
      </c>
      <c r="BF91" s="47">
        <v>4</v>
      </c>
      <c r="BG91" s="47"/>
      <c r="BH91" s="47"/>
      <c r="BI91" s="47"/>
      <c r="BJ91" s="47"/>
      <c r="BK91" s="47"/>
      <c r="BL91" s="812">
        <f t="shared" ref="BL91" si="125">+$J91</f>
        <v>796</v>
      </c>
      <c r="BM91" s="815">
        <f>+Q91</f>
        <v>2</v>
      </c>
      <c r="BN91" s="44">
        <f t="shared" si="101"/>
        <v>4</v>
      </c>
      <c r="BO91" s="47">
        <v>4</v>
      </c>
      <c r="BP91" s="47"/>
      <c r="BQ91" s="47"/>
      <c r="BR91" s="47"/>
      <c r="BS91" s="47"/>
      <c r="BT91" s="47"/>
      <c r="BU91" s="818"/>
      <c r="BV91" s="819"/>
      <c r="BW91" s="819"/>
      <c r="BX91" s="819"/>
      <c r="BY91" s="819"/>
      <c r="BZ91" s="819"/>
      <c r="CA91" s="819"/>
      <c r="CB91" s="819"/>
      <c r="CC91" s="820"/>
    </row>
    <row r="92" spans="1:81" s="58" customFormat="1" ht="40.049999999999997" customHeight="1" x14ac:dyDescent="0.3">
      <c r="A92" s="34"/>
      <c r="B92" s="907"/>
      <c r="C92" s="869"/>
      <c r="D92" s="872"/>
      <c r="E92" s="852"/>
      <c r="F92" s="852"/>
      <c r="G92" s="852"/>
      <c r="H92" s="852"/>
      <c r="I92" s="852"/>
      <c r="J92" s="813"/>
      <c r="K92" s="855"/>
      <c r="L92" s="858"/>
      <c r="M92" s="861"/>
      <c r="N92" s="837"/>
      <c r="O92" s="840"/>
      <c r="P92" s="864"/>
      <c r="Q92" s="867"/>
      <c r="R92" s="813"/>
      <c r="S92" s="39"/>
      <c r="T92" s="236"/>
      <c r="U92" s="236"/>
      <c r="V92" s="236"/>
      <c r="W92" s="39"/>
      <c r="X92" s="31"/>
      <c r="Y92" s="31"/>
      <c r="Z92" s="31"/>
      <c r="AA92" s="31"/>
      <c r="AB92" s="813"/>
      <c r="AC92" s="828"/>
      <c r="AD92" s="51">
        <f t="shared" si="85"/>
        <v>0</v>
      </c>
      <c r="AE92" s="51">
        <f t="shared" si="85"/>
        <v>0</v>
      </c>
      <c r="AF92" s="51">
        <f t="shared" si="85"/>
        <v>0</v>
      </c>
      <c r="AG92" s="51">
        <f t="shared" si="84"/>
        <v>0</v>
      </c>
      <c r="AH92" s="51">
        <f t="shared" si="84"/>
        <v>0</v>
      </c>
      <c r="AI92" s="51">
        <f t="shared" si="84"/>
        <v>0</v>
      </c>
      <c r="AJ92" s="51">
        <f t="shared" si="84"/>
        <v>0</v>
      </c>
      <c r="AK92" s="813"/>
      <c r="AL92" s="831"/>
      <c r="AM92" s="51">
        <f t="shared" si="98"/>
        <v>0</v>
      </c>
      <c r="AN92" s="257"/>
      <c r="AO92" s="257"/>
      <c r="AP92" s="257"/>
      <c r="AQ92" s="257"/>
      <c r="AR92" s="257"/>
      <c r="AS92" s="257"/>
      <c r="AT92" s="813"/>
      <c r="AU92" s="834"/>
      <c r="AV92" s="51">
        <f t="shared" si="99"/>
        <v>0</v>
      </c>
      <c r="AW92" s="257"/>
      <c r="AX92" s="257"/>
      <c r="AY92" s="257"/>
      <c r="AZ92" s="257"/>
      <c r="BA92" s="257"/>
      <c r="BB92" s="257"/>
      <c r="BC92" s="813"/>
      <c r="BD92" s="810"/>
      <c r="BE92" s="51">
        <f t="shared" si="100"/>
        <v>0</v>
      </c>
      <c r="BF92" s="257"/>
      <c r="BG92" s="257"/>
      <c r="BH92" s="257"/>
      <c r="BI92" s="257"/>
      <c r="BJ92" s="257"/>
      <c r="BK92" s="257"/>
      <c r="BL92" s="813"/>
      <c r="BM92" s="816"/>
      <c r="BN92" s="51">
        <f t="shared" si="101"/>
        <v>0</v>
      </c>
      <c r="BO92" s="257"/>
      <c r="BP92" s="257"/>
      <c r="BQ92" s="257"/>
      <c r="BR92" s="257"/>
      <c r="BS92" s="257"/>
      <c r="BT92" s="257"/>
      <c r="BU92" s="821"/>
      <c r="BV92" s="822"/>
      <c r="BW92" s="822"/>
      <c r="BX92" s="822"/>
      <c r="BY92" s="822"/>
      <c r="BZ92" s="822"/>
      <c r="CA92" s="822"/>
      <c r="CB92" s="822"/>
      <c r="CC92" s="823"/>
    </row>
    <row r="93" spans="1:81" s="58" customFormat="1" ht="40.049999999999997" customHeight="1" x14ac:dyDescent="0.3">
      <c r="A93" s="34"/>
      <c r="B93" s="907"/>
      <c r="C93" s="869"/>
      <c r="D93" s="872"/>
      <c r="E93" s="852"/>
      <c r="F93" s="852"/>
      <c r="G93" s="852"/>
      <c r="H93" s="852"/>
      <c r="I93" s="852"/>
      <c r="J93" s="813"/>
      <c r="K93" s="855"/>
      <c r="L93" s="858"/>
      <c r="M93" s="861"/>
      <c r="N93" s="837"/>
      <c r="O93" s="840"/>
      <c r="P93" s="864"/>
      <c r="Q93" s="867"/>
      <c r="R93" s="813"/>
      <c r="S93" s="39"/>
      <c r="T93" s="236"/>
      <c r="U93" s="236"/>
      <c r="V93" s="236"/>
      <c r="W93" s="39"/>
      <c r="X93" s="31"/>
      <c r="Y93" s="31"/>
      <c r="Z93" s="31"/>
      <c r="AA93" s="31"/>
      <c r="AB93" s="813"/>
      <c r="AC93" s="828"/>
      <c r="AD93" s="51">
        <f t="shared" si="85"/>
        <v>0</v>
      </c>
      <c r="AE93" s="51">
        <f t="shared" si="85"/>
        <v>0</v>
      </c>
      <c r="AF93" s="51">
        <f t="shared" si="85"/>
        <v>0</v>
      </c>
      <c r="AG93" s="51">
        <f t="shared" si="84"/>
        <v>0</v>
      </c>
      <c r="AH93" s="51">
        <f t="shared" si="84"/>
        <v>0</v>
      </c>
      <c r="AI93" s="51">
        <f t="shared" si="84"/>
        <v>0</v>
      </c>
      <c r="AJ93" s="51">
        <f t="shared" si="84"/>
        <v>0</v>
      </c>
      <c r="AK93" s="813"/>
      <c r="AL93" s="831"/>
      <c r="AM93" s="51">
        <f t="shared" si="98"/>
        <v>0</v>
      </c>
      <c r="AN93" s="257"/>
      <c r="AO93" s="257"/>
      <c r="AP93" s="257"/>
      <c r="AQ93" s="257"/>
      <c r="AR93" s="257"/>
      <c r="AS93" s="257"/>
      <c r="AT93" s="813"/>
      <c r="AU93" s="834"/>
      <c r="AV93" s="51">
        <f t="shared" si="99"/>
        <v>0</v>
      </c>
      <c r="AW93" s="257"/>
      <c r="AX93" s="257"/>
      <c r="AY93" s="257"/>
      <c r="AZ93" s="257"/>
      <c r="BA93" s="257"/>
      <c r="BB93" s="257"/>
      <c r="BC93" s="813"/>
      <c r="BD93" s="810"/>
      <c r="BE93" s="51">
        <f t="shared" si="100"/>
        <v>0</v>
      </c>
      <c r="BF93" s="257"/>
      <c r="BG93" s="257"/>
      <c r="BH93" s="257"/>
      <c r="BI93" s="257"/>
      <c r="BJ93" s="257"/>
      <c r="BK93" s="257"/>
      <c r="BL93" s="813"/>
      <c r="BM93" s="816"/>
      <c r="BN93" s="51">
        <f t="shared" si="101"/>
        <v>0</v>
      </c>
      <c r="BO93" s="257"/>
      <c r="BP93" s="257"/>
      <c r="BQ93" s="257"/>
      <c r="BR93" s="257"/>
      <c r="BS93" s="257"/>
      <c r="BT93" s="257"/>
      <c r="BU93" s="821"/>
      <c r="BV93" s="822"/>
      <c r="BW93" s="822"/>
      <c r="BX93" s="822"/>
      <c r="BY93" s="822"/>
      <c r="BZ93" s="822"/>
      <c r="CA93" s="822"/>
      <c r="CB93" s="822"/>
      <c r="CC93" s="823"/>
    </row>
    <row r="94" spans="1:81" s="58" customFormat="1" ht="40.049999999999997" customHeight="1" thickBot="1" x14ac:dyDescent="0.35">
      <c r="A94" s="34"/>
      <c r="B94" s="907"/>
      <c r="C94" s="869"/>
      <c r="D94" s="873"/>
      <c r="E94" s="853"/>
      <c r="F94" s="853"/>
      <c r="G94" s="853"/>
      <c r="H94" s="853"/>
      <c r="I94" s="853"/>
      <c r="J94" s="814"/>
      <c r="K94" s="856"/>
      <c r="L94" s="859"/>
      <c r="M94" s="862"/>
      <c r="N94" s="838"/>
      <c r="O94" s="841"/>
      <c r="P94" s="865"/>
      <c r="Q94" s="874"/>
      <c r="R94" s="814"/>
      <c r="S94" s="232"/>
      <c r="T94" s="237"/>
      <c r="U94" s="237"/>
      <c r="V94" s="237"/>
      <c r="W94" s="232"/>
      <c r="X94" s="260"/>
      <c r="Y94" s="260"/>
      <c r="Z94" s="260"/>
      <c r="AA94" s="260"/>
      <c r="AB94" s="814"/>
      <c r="AC94" s="829"/>
      <c r="AD94" s="46">
        <f t="shared" si="85"/>
        <v>0</v>
      </c>
      <c r="AE94" s="46">
        <f t="shared" si="85"/>
        <v>0</v>
      </c>
      <c r="AF94" s="46">
        <f t="shared" si="85"/>
        <v>0</v>
      </c>
      <c r="AG94" s="46">
        <f t="shared" si="84"/>
        <v>0</v>
      </c>
      <c r="AH94" s="46">
        <f t="shared" si="84"/>
        <v>0</v>
      </c>
      <c r="AI94" s="46">
        <f t="shared" si="84"/>
        <v>0</v>
      </c>
      <c r="AJ94" s="46">
        <f t="shared" si="84"/>
        <v>0</v>
      </c>
      <c r="AK94" s="814"/>
      <c r="AL94" s="832"/>
      <c r="AM94" s="46">
        <f t="shared" si="98"/>
        <v>0</v>
      </c>
      <c r="AN94" s="49"/>
      <c r="AO94" s="49"/>
      <c r="AP94" s="49"/>
      <c r="AQ94" s="49"/>
      <c r="AR94" s="49"/>
      <c r="AS94" s="49"/>
      <c r="AT94" s="814"/>
      <c r="AU94" s="835"/>
      <c r="AV94" s="46">
        <f t="shared" si="99"/>
        <v>0</v>
      </c>
      <c r="AW94" s="49"/>
      <c r="AX94" s="49"/>
      <c r="AY94" s="49"/>
      <c r="AZ94" s="49"/>
      <c r="BA94" s="49"/>
      <c r="BB94" s="49"/>
      <c r="BC94" s="814"/>
      <c r="BD94" s="811"/>
      <c r="BE94" s="46">
        <f t="shared" si="100"/>
        <v>0</v>
      </c>
      <c r="BF94" s="49"/>
      <c r="BG94" s="49"/>
      <c r="BH94" s="49"/>
      <c r="BI94" s="49"/>
      <c r="BJ94" s="49"/>
      <c r="BK94" s="49"/>
      <c r="BL94" s="814"/>
      <c r="BM94" s="817"/>
      <c r="BN94" s="46">
        <f t="shared" si="101"/>
        <v>0</v>
      </c>
      <c r="BO94" s="49"/>
      <c r="BP94" s="49"/>
      <c r="BQ94" s="49"/>
      <c r="BR94" s="49"/>
      <c r="BS94" s="49"/>
      <c r="BT94" s="49"/>
      <c r="BU94" s="824"/>
      <c r="BV94" s="825"/>
      <c r="BW94" s="825"/>
      <c r="BX94" s="825"/>
      <c r="BY94" s="825"/>
      <c r="BZ94" s="825"/>
      <c r="CA94" s="825"/>
      <c r="CB94" s="825"/>
      <c r="CC94" s="826"/>
    </row>
    <row r="95" spans="1:81" s="58" customFormat="1" ht="40.049999999999997" customHeight="1" thickTop="1" thickBot="1" x14ac:dyDescent="0.35">
      <c r="A95" s="34"/>
      <c r="B95" s="907"/>
      <c r="C95" s="869"/>
      <c r="D95" s="871">
        <v>2409</v>
      </c>
      <c r="E95" s="851" t="s">
        <v>3972</v>
      </c>
      <c r="F95" s="851">
        <v>2409023</v>
      </c>
      <c r="G95" s="851" t="s">
        <v>3973</v>
      </c>
      <c r="H95" s="851" t="s">
        <v>6432</v>
      </c>
      <c r="I95" s="851" t="s">
        <v>6433</v>
      </c>
      <c r="J95" s="812">
        <v>797</v>
      </c>
      <c r="K95" s="854" t="str">
        <f>+[22]Metas!K922</f>
        <v>Docentes de las instituciones educativas públicas y privadas del Departamento cuentan con una capacitación pertinente y adecuada en cultura, seguridad vial y movilidad</v>
      </c>
      <c r="L95" s="857">
        <v>117</v>
      </c>
      <c r="M95" s="860">
        <f>SUM(N95:Q95)</f>
        <v>117</v>
      </c>
      <c r="N95" s="836">
        <v>30</v>
      </c>
      <c r="O95" s="839">
        <v>30</v>
      </c>
      <c r="P95" s="863">
        <v>30</v>
      </c>
      <c r="Q95" s="866">
        <v>27</v>
      </c>
      <c r="R95" s="812">
        <f>+$J95</f>
        <v>797</v>
      </c>
      <c r="S95" s="231" t="s">
        <v>6426</v>
      </c>
      <c r="T95" s="235" t="s">
        <v>3821</v>
      </c>
      <c r="U95" s="235" t="s">
        <v>3826</v>
      </c>
      <c r="V95" s="235" t="s">
        <v>3830</v>
      </c>
      <c r="W95" s="231" t="s">
        <v>6436</v>
      </c>
      <c r="X95" s="258">
        <v>44958</v>
      </c>
      <c r="Y95" s="258">
        <v>45290</v>
      </c>
      <c r="Z95" s="258">
        <v>44958</v>
      </c>
      <c r="AA95" s="258">
        <v>44925</v>
      </c>
      <c r="AB95" s="812">
        <f t="shared" ref="AB95" si="126">+$J95</f>
        <v>797</v>
      </c>
      <c r="AC95" s="827">
        <f t="shared" ref="AC95" si="127">+L95</f>
        <v>117</v>
      </c>
      <c r="AD95" s="44">
        <f t="shared" si="85"/>
        <v>74</v>
      </c>
      <c r="AE95" s="44">
        <f t="shared" si="85"/>
        <v>74</v>
      </c>
      <c r="AF95" s="44">
        <f t="shared" si="85"/>
        <v>0</v>
      </c>
      <c r="AG95" s="44">
        <f t="shared" si="84"/>
        <v>0</v>
      </c>
      <c r="AH95" s="44">
        <f t="shared" si="84"/>
        <v>0</v>
      </c>
      <c r="AI95" s="44">
        <f t="shared" si="84"/>
        <v>0</v>
      </c>
      <c r="AJ95" s="44">
        <f t="shared" si="84"/>
        <v>0</v>
      </c>
      <c r="AK95" s="812">
        <f t="shared" ref="AK95" si="128">+$J95</f>
        <v>797</v>
      </c>
      <c r="AL95" s="830">
        <f>+N95</f>
        <v>30</v>
      </c>
      <c r="AM95" s="44">
        <f t="shared" si="98"/>
        <v>14</v>
      </c>
      <c r="AN95" s="47">
        <v>14</v>
      </c>
      <c r="AO95" s="47"/>
      <c r="AP95" s="47"/>
      <c r="AQ95" s="47"/>
      <c r="AR95" s="47"/>
      <c r="AS95" s="47"/>
      <c r="AT95" s="812">
        <f t="shared" ref="AT95" si="129">+$J95</f>
        <v>797</v>
      </c>
      <c r="AU95" s="833">
        <f>+O95</f>
        <v>30</v>
      </c>
      <c r="AV95" s="44">
        <f t="shared" si="99"/>
        <v>20</v>
      </c>
      <c r="AW95" s="47">
        <v>20</v>
      </c>
      <c r="AX95" s="47"/>
      <c r="AY95" s="47"/>
      <c r="AZ95" s="47"/>
      <c r="BA95" s="47"/>
      <c r="BB95" s="47"/>
      <c r="BC95" s="812">
        <f t="shared" ref="BC95" si="130">+$J95</f>
        <v>797</v>
      </c>
      <c r="BD95" s="809">
        <f>+P95</f>
        <v>30</v>
      </c>
      <c r="BE95" s="44">
        <f t="shared" si="100"/>
        <v>20</v>
      </c>
      <c r="BF95" s="47">
        <v>20</v>
      </c>
      <c r="BG95" s="47"/>
      <c r="BH95" s="47"/>
      <c r="BI95" s="47"/>
      <c r="BJ95" s="47"/>
      <c r="BK95" s="47"/>
      <c r="BL95" s="812">
        <f t="shared" ref="BL95" si="131">+$J95</f>
        <v>797</v>
      </c>
      <c r="BM95" s="815">
        <f>+Q95</f>
        <v>27</v>
      </c>
      <c r="BN95" s="44">
        <f t="shared" si="101"/>
        <v>20</v>
      </c>
      <c r="BO95" s="47">
        <v>20</v>
      </c>
      <c r="BP95" s="47"/>
      <c r="BQ95" s="47"/>
      <c r="BR95" s="47"/>
      <c r="BS95" s="47"/>
      <c r="BT95" s="47"/>
      <c r="BU95" s="818"/>
      <c r="BV95" s="819"/>
      <c r="BW95" s="819"/>
      <c r="BX95" s="819"/>
      <c r="BY95" s="819"/>
      <c r="BZ95" s="819"/>
      <c r="CA95" s="819"/>
      <c r="CB95" s="819"/>
      <c r="CC95" s="820"/>
    </row>
    <row r="96" spans="1:81" s="58" customFormat="1" ht="40.049999999999997" customHeight="1" thickTop="1" x14ac:dyDescent="0.3">
      <c r="A96" s="34"/>
      <c r="B96" s="907"/>
      <c r="C96" s="869"/>
      <c r="D96" s="872"/>
      <c r="E96" s="852"/>
      <c r="F96" s="852"/>
      <c r="G96" s="852"/>
      <c r="H96" s="852"/>
      <c r="I96" s="852"/>
      <c r="J96" s="813"/>
      <c r="K96" s="855"/>
      <c r="L96" s="858"/>
      <c r="M96" s="861"/>
      <c r="N96" s="837"/>
      <c r="O96" s="840"/>
      <c r="P96" s="864"/>
      <c r="Q96" s="867"/>
      <c r="R96" s="813"/>
      <c r="S96" s="39" t="s">
        <v>6440</v>
      </c>
      <c r="T96" s="236" t="s">
        <v>3821</v>
      </c>
      <c r="U96" s="236" t="s">
        <v>3826</v>
      </c>
      <c r="V96" s="236" t="s">
        <v>3830</v>
      </c>
      <c r="W96" s="39" t="s">
        <v>6436</v>
      </c>
      <c r="X96" s="258">
        <v>44958</v>
      </c>
      <c r="Y96" s="258">
        <v>45290</v>
      </c>
      <c r="Z96" s="258">
        <v>44958</v>
      </c>
      <c r="AA96" s="258">
        <v>44925</v>
      </c>
      <c r="AB96" s="813"/>
      <c r="AC96" s="828"/>
      <c r="AD96" s="51">
        <f t="shared" si="85"/>
        <v>44.8</v>
      </c>
      <c r="AE96" s="51">
        <f t="shared" si="85"/>
        <v>44.8</v>
      </c>
      <c r="AF96" s="51">
        <f t="shared" si="85"/>
        <v>0</v>
      </c>
      <c r="AG96" s="51">
        <f t="shared" si="84"/>
        <v>0</v>
      </c>
      <c r="AH96" s="51">
        <f t="shared" si="84"/>
        <v>0</v>
      </c>
      <c r="AI96" s="51">
        <f t="shared" si="84"/>
        <v>0</v>
      </c>
      <c r="AJ96" s="51">
        <f t="shared" si="84"/>
        <v>0</v>
      </c>
      <c r="AK96" s="813"/>
      <c r="AL96" s="831"/>
      <c r="AM96" s="51">
        <f t="shared" si="98"/>
        <v>6.4</v>
      </c>
      <c r="AN96" s="257">
        <v>6.4</v>
      </c>
      <c r="AO96" s="257"/>
      <c r="AP96" s="257"/>
      <c r="AQ96" s="257"/>
      <c r="AR96" s="257"/>
      <c r="AS96" s="257"/>
      <c r="AT96" s="813"/>
      <c r="AU96" s="834"/>
      <c r="AV96" s="51">
        <f t="shared" si="99"/>
        <v>12.8</v>
      </c>
      <c r="AW96" s="257">
        <v>12.8</v>
      </c>
      <c r="AX96" s="257"/>
      <c r="AY96" s="257"/>
      <c r="AZ96" s="257"/>
      <c r="BA96" s="257"/>
      <c r="BB96" s="257"/>
      <c r="BC96" s="813"/>
      <c r="BD96" s="810"/>
      <c r="BE96" s="51">
        <f t="shared" si="100"/>
        <v>12.8</v>
      </c>
      <c r="BF96" s="257">
        <v>12.8</v>
      </c>
      <c r="BG96" s="257"/>
      <c r="BH96" s="257"/>
      <c r="BI96" s="257"/>
      <c r="BJ96" s="257"/>
      <c r="BK96" s="257"/>
      <c r="BL96" s="813"/>
      <c r="BM96" s="816"/>
      <c r="BN96" s="51">
        <f t="shared" si="101"/>
        <v>12.8</v>
      </c>
      <c r="BO96" s="257">
        <v>12.8</v>
      </c>
      <c r="BP96" s="257"/>
      <c r="BQ96" s="257"/>
      <c r="BR96" s="257"/>
      <c r="BS96" s="257"/>
      <c r="BT96" s="257"/>
      <c r="BU96" s="821"/>
      <c r="BV96" s="822"/>
      <c r="BW96" s="822"/>
      <c r="BX96" s="822"/>
      <c r="BY96" s="822"/>
      <c r="BZ96" s="822"/>
      <c r="CA96" s="822"/>
      <c r="CB96" s="822"/>
      <c r="CC96" s="823"/>
    </row>
    <row r="97" spans="1:81" s="58" customFormat="1" ht="40.049999999999997" customHeight="1" x14ac:dyDescent="0.3">
      <c r="A97" s="34"/>
      <c r="B97" s="907"/>
      <c r="C97" s="869"/>
      <c r="D97" s="872"/>
      <c r="E97" s="852"/>
      <c r="F97" s="852"/>
      <c r="G97" s="852"/>
      <c r="H97" s="852"/>
      <c r="I97" s="852"/>
      <c r="J97" s="813"/>
      <c r="K97" s="855"/>
      <c r="L97" s="858"/>
      <c r="M97" s="861"/>
      <c r="N97" s="837"/>
      <c r="O97" s="840"/>
      <c r="P97" s="864"/>
      <c r="Q97" s="867"/>
      <c r="R97" s="813"/>
      <c r="S97" s="39"/>
      <c r="T97" s="236"/>
      <c r="U97" s="236"/>
      <c r="V97" s="236"/>
      <c r="W97" s="39"/>
      <c r="X97" s="31"/>
      <c r="Y97" s="31"/>
      <c r="Z97" s="31"/>
      <c r="AA97" s="31"/>
      <c r="AB97" s="813"/>
      <c r="AC97" s="828"/>
      <c r="AD97" s="51">
        <f t="shared" si="85"/>
        <v>0</v>
      </c>
      <c r="AE97" s="51">
        <f t="shared" si="85"/>
        <v>0</v>
      </c>
      <c r="AF97" s="51">
        <f t="shared" si="85"/>
        <v>0</v>
      </c>
      <c r="AG97" s="51">
        <f t="shared" si="84"/>
        <v>0</v>
      </c>
      <c r="AH97" s="51">
        <f t="shared" si="84"/>
        <v>0</v>
      </c>
      <c r="AI97" s="51">
        <f t="shared" si="84"/>
        <v>0</v>
      </c>
      <c r="AJ97" s="51">
        <f t="shared" si="84"/>
        <v>0</v>
      </c>
      <c r="AK97" s="813"/>
      <c r="AL97" s="831"/>
      <c r="AM97" s="51">
        <f t="shared" si="98"/>
        <v>0</v>
      </c>
      <c r="AN97" s="257"/>
      <c r="AO97" s="257"/>
      <c r="AP97" s="257"/>
      <c r="AQ97" s="257"/>
      <c r="AR97" s="257"/>
      <c r="AS97" s="257"/>
      <c r="AT97" s="813"/>
      <c r="AU97" s="834"/>
      <c r="AV97" s="51">
        <f t="shared" si="99"/>
        <v>0</v>
      </c>
      <c r="AW97" s="257"/>
      <c r="AX97" s="257"/>
      <c r="AY97" s="257"/>
      <c r="AZ97" s="257"/>
      <c r="BA97" s="257"/>
      <c r="BB97" s="257"/>
      <c r="BC97" s="813"/>
      <c r="BD97" s="810"/>
      <c r="BE97" s="51">
        <f t="shared" si="100"/>
        <v>0</v>
      </c>
      <c r="BF97" s="257"/>
      <c r="BG97" s="257"/>
      <c r="BH97" s="257"/>
      <c r="BI97" s="257"/>
      <c r="BJ97" s="257"/>
      <c r="BK97" s="257"/>
      <c r="BL97" s="813"/>
      <c r="BM97" s="816"/>
      <c r="BN97" s="51">
        <f t="shared" si="101"/>
        <v>0</v>
      </c>
      <c r="BO97" s="257"/>
      <c r="BP97" s="257"/>
      <c r="BQ97" s="257"/>
      <c r="BR97" s="257"/>
      <c r="BS97" s="257"/>
      <c r="BT97" s="257"/>
      <c r="BU97" s="821"/>
      <c r="BV97" s="822"/>
      <c r="BW97" s="822"/>
      <c r="BX97" s="822"/>
      <c r="BY97" s="822"/>
      <c r="BZ97" s="822"/>
      <c r="CA97" s="822"/>
      <c r="CB97" s="822"/>
      <c r="CC97" s="823"/>
    </row>
    <row r="98" spans="1:81" s="58" customFormat="1" ht="40.049999999999997" customHeight="1" thickBot="1" x14ac:dyDescent="0.35">
      <c r="A98" s="34"/>
      <c r="B98" s="907"/>
      <c r="C98" s="869"/>
      <c r="D98" s="873"/>
      <c r="E98" s="853"/>
      <c r="F98" s="853"/>
      <c r="G98" s="853"/>
      <c r="H98" s="853"/>
      <c r="I98" s="853"/>
      <c r="J98" s="814"/>
      <c r="K98" s="856"/>
      <c r="L98" s="859"/>
      <c r="M98" s="862"/>
      <c r="N98" s="838"/>
      <c r="O98" s="841"/>
      <c r="P98" s="865"/>
      <c r="Q98" s="874"/>
      <c r="R98" s="814"/>
      <c r="S98" s="232"/>
      <c r="T98" s="237"/>
      <c r="U98" s="237"/>
      <c r="V98" s="237"/>
      <c r="W98" s="232"/>
      <c r="X98" s="260"/>
      <c r="Y98" s="260"/>
      <c r="Z98" s="260"/>
      <c r="AA98" s="260"/>
      <c r="AB98" s="814"/>
      <c r="AC98" s="829"/>
      <c r="AD98" s="46">
        <f t="shared" si="85"/>
        <v>0</v>
      </c>
      <c r="AE98" s="46">
        <f t="shared" si="85"/>
        <v>0</v>
      </c>
      <c r="AF98" s="46">
        <f t="shared" si="85"/>
        <v>0</v>
      </c>
      <c r="AG98" s="46">
        <f t="shared" si="84"/>
        <v>0</v>
      </c>
      <c r="AH98" s="46">
        <f t="shared" si="84"/>
        <v>0</v>
      </c>
      <c r="AI98" s="46">
        <f t="shared" si="84"/>
        <v>0</v>
      </c>
      <c r="AJ98" s="46">
        <f t="shared" si="84"/>
        <v>0</v>
      </c>
      <c r="AK98" s="814"/>
      <c r="AL98" s="832"/>
      <c r="AM98" s="46">
        <f t="shared" si="98"/>
        <v>0</v>
      </c>
      <c r="AN98" s="49"/>
      <c r="AO98" s="49"/>
      <c r="AP98" s="49"/>
      <c r="AQ98" s="49"/>
      <c r="AR98" s="49"/>
      <c r="AS98" s="49"/>
      <c r="AT98" s="814"/>
      <c r="AU98" s="835"/>
      <c r="AV98" s="46">
        <f t="shared" si="99"/>
        <v>0</v>
      </c>
      <c r="AW98" s="49"/>
      <c r="AX98" s="49"/>
      <c r="AY98" s="49"/>
      <c r="AZ98" s="49"/>
      <c r="BA98" s="49"/>
      <c r="BB98" s="49"/>
      <c r="BC98" s="814"/>
      <c r="BD98" s="811"/>
      <c r="BE98" s="46">
        <f t="shared" si="100"/>
        <v>0</v>
      </c>
      <c r="BF98" s="49"/>
      <c r="BG98" s="49"/>
      <c r="BH98" s="49"/>
      <c r="BI98" s="49"/>
      <c r="BJ98" s="49"/>
      <c r="BK98" s="49"/>
      <c r="BL98" s="814"/>
      <c r="BM98" s="817"/>
      <c r="BN98" s="46">
        <f t="shared" si="101"/>
        <v>0</v>
      </c>
      <c r="BO98" s="49"/>
      <c r="BP98" s="49"/>
      <c r="BQ98" s="49"/>
      <c r="BR98" s="49"/>
      <c r="BS98" s="49"/>
      <c r="BT98" s="49"/>
      <c r="BU98" s="824"/>
      <c r="BV98" s="825"/>
      <c r="BW98" s="825"/>
      <c r="BX98" s="825"/>
      <c r="BY98" s="825"/>
      <c r="BZ98" s="825"/>
      <c r="CA98" s="825"/>
      <c r="CB98" s="825"/>
      <c r="CC98" s="826"/>
    </row>
    <row r="99" spans="1:81" s="58" customFormat="1" ht="40.049999999999997" customHeight="1" thickTop="1" x14ac:dyDescent="0.3">
      <c r="A99" s="34"/>
      <c r="B99" s="907"/>
      <c r="C99" s="869"/>
      <c r="D99" s="871">
        <v>2409</v>
      </c>
      <c r="E99" s="851" t="s">
        <v>3972</v>
      </c>
      <c r="F99" s="851">
        <v>2409023</v>
      </c>
      <c r="G99" s="851" t="s">
        <v>3973</v>
      </c>
      <c r="H99" s="851" t="s">
        <v>6432</v>
      </c>
      <c r="I99" s="851" t="s">
        <v>6433</v>
      </c>
      <c r="J99" s="812">
        <v>798</v>
      </c>
      <c r="K99" s="854" t="str">
        <f>+[22]Metas!K923</f>
        <v>Proyectos de investigación en etapa inicial, asociados a los problemas de movilidad y seguridad vial liderados por universidades de la región</v>
      </c>
      <c r="L99" s="857">
        <v>1.5</v>
      </c>
      <c r="M99" s="860">
        <f>SUM(N99:Q99)</f>
        <v>1.5</v>
      </c>
      <c r="N99" s="836"/>
      <c r="O99" s="839"/>
      <c r="P99" s="863"/>
      <c r="Q99" s="866">
        <v>1.5</v>
      </c>
      <c r="R99" s="812">
        <f>+$J99</f>
        <v>798</v>
      </c>
      <c r="S99" s="231" t="s">
        <v>6426</v>
      </c>
      <c r="T99" s="235" t="s">
        <v>3821</v>
      </c>
      <c r="U99" s="235" t="s">
        <v>3826</v>
      </c>
      <c r="V99" s="235" t="s">
        <v>3830</v>
      </c>
      <c r="W99" s="231" t="s">
        <v>6436</v>
      </c>
      <c r="X99" s="258">
        <v>44958</v>
      </c>
      <c r="Y99" s="258">
        <v>45290</v>
      </c>
      <c r="Z99" s="258">
        <v>44958</v>
      </c>
      <c r="AA99" s="258">
        <v>44925</v>
      </c>
      <c r="AB99" s="812">
        <f t="shared" ref="AB99" si="132">+$J99</f>
        <v>798</v>
      </c>
      <c r="AC99" s="827">
        <f t="shared" ref="AC99" si="133">+L99</f>
        <v>1.5</v>
      </c>
      <c r="AD99" s="44">
        <f t="shared" si="85"/>
        <v>7.3</v>
      </c>
      <c r="AE99" s="44">
        <f t="shared" si="85"/>
        <v>7.3</v>
      </c>
      <c r="AF99" s="44">
        <f t="shared" si="85"/>
        <v>0</v>
      </c>
      <c r="AG99" s="44">
        <f t="shared" si="84"/>
        <v>0</v>
      </c>
      <c r="AH99" s="44">
        <f t="shared" si="84"/>
        <v>0</v>
      </c>
      <c r="AI99" s="44">
        <f t="shared" si="84"/>
        <v>0</v>
      </c>
      <c r="AJ99" s="44">
        <f t="shared" si="84"/>
        <v>0</v>
      </c>
      <c r="AK99" s="812">
        <f t="shared" ref="AK99" si="134">+$J99</f>
        <v>798</v>
      </c>
      <c r="AL99" s="830">
        <f>+N99</f>
        <v>0</v>
      </c>
      <c r="AM99" s="44">
        <f t="shared" si="98"/>
        <v>0</v>
      </c>
      <c r="AN99" s="47"/>
      <c r="AO99" s="47"/>
      <c r="AP99" s="47"/>
      <c r="AQ99" s="47"/>
      <c r="AR99" s="47"/>
      <c r="AS99" s="47"/>
      <c r="AT99" s="812">
        <f t="shared" ref="AT99" si="135">+$J99</f>
        <v>798</v>
      </c>
      <c r="AU99" s="833">
        <f>+O99</f>
        <v>0</v>
      </c>
      <c r="AV99" s="44">
        <f t="shared" si="99"/>
        <v>0</v>
      </c>
      <c r="AW99" s="47"/>
      <c r="AX99" s="47"/>
      <c r="AY99" s="47"/>
      <c r="AZ99" s="47"/>
      <c r="BA99" s="47"/>
      <c r="BB99" s="47"/>
      <c r="BC99" s="812">
        <f t="shared" ref="BC99" si="136">+$J99</f>
        <v>798</v>
      </c>
      <c r="BD99" s="809">
        <f>+P99</f>
        <v>0</v>
      </c>
      <c r="BE99" s="44">
        <f t="shared" si="100"/>
        <v>0</v>
      </c>
      <c r="BF99" s="47"/>
      <c r="BG99" s="47"/>
      <c r="BH99" s="47"/>
      <c r="BI99" s="47"/>
      <c r="BJ99" s="47"/>
      <c r="BK99" s="47"/>
      <c r="BL99" s="812">
        <f t="shared" ref="BL99" si="137">+$J99</f>
        <v>798</v>
      </c>
      <c r="BM99" s="815">
        <f>+Q99</f>
        <v>1.5</v>
      </c>
      <c r="BN99" s="44">
        <f t="shared" si="101"/>
        <v>7.3</v>
      </c>
      <c r="BO99" s="47">
        <v>7.3</v>
      </c>
      <c r="BP99" s="47"/>
      <c r="BQ99" s="47"/>
      <c r="BR99" s="47"/>
      <c r="BS99" s="47"/>
      <c r="BT99" s="47"/>
      <c r="BU99" s="818"/>
      <c r="BV99" s="819"/>
      <c r="BW99" s="819"/>
      <c r="BX99" s="819"/>
      <c r="BY99" s="819"/>
      <c r="BZ99" s="819"/>
      <c r="CA99" s="819"/>
      <c r="CB99" s="819"/>
      <c r="CC99" s="820"/>
    </row>
    <row r="100" spans="1:81" s="58" customFormat="1" ht="40.049999999999997" customHeight="1" x14ac:dyDescent="0.3">
      <c r="A100" s="34"/>
      <c r="B100" s="907"/>
      <c r="C100" s="869"/>
      <c r="D100" s="872"/>
      <c r="E100" s="852"/>
      <c r="F100" s="852"/>
      <c r="G100" s="852"/>
      <c r="H100" s="852"/>
      <c r="I100" s="852"/>
      <c r="J100" s="813"/>
      <c r="K100" s="855"/>
      <c r="L100" s="858"/>
      <c r="M100" s="861"/>
      <c r="N100" s="837"/>
      <c r="O100" s="840"/>
      <c r="P100" s="864"/>
      <c r="Q100" s="867"/>
      <c r="R100" s="813"/>
      <c r="S100" s="39"/>
      <c r="T100" s="236"/>
      <c r="U100" s="236"/>
      <c r="V100" s="236"/>
      <c r="W100" s="39"/>
      <c r="X100" s="31"/>
      <c r="Y100" s="31"/>
      <c r="Z100" s="31"/>
      <c r="AA100" s="31"/>
      <c r="AB100" s="813"/>
      <c r="AC100" s="828"/>
      <c r="AD100" s="51">
        <f t="shared" si="85"/>
        <v>0</v>
      </c>
      <c r="AE100" s="51">
        <f t="shared" si="85"/>
        <v>0</v>
      </c>
      <c r="AF100" s="51">
        <f t="shared" si="85"/>
        <v>0</v>
      </c>
      <c r="AG100" s="51">
        <f t="shared" si="84"/>
        <v>0</v>
      </c>
      <c r="AH100" s="51">
        <f t="shared" si="84"/>
        <v>0</v>
      </c>
      <c r="AI100" s="51">
        <f t="shared" si="84"/>
        <v>0</v>
      </c>
      <c r="AJ100" s="51">
        <f t="shared" si="84"/>
        <v>0</v>
      </c>
      <c r="AK100" s="813"/>
      <c r="AL100" s="831"/>
      <c r="AM100" s="51">
        <f t="shared" si="98"/>
        <v>0</v>
      </c>
      <c r="AN100" s="257"/>
      <c r="AO100" s="257"/>
      <c r="AP100" s="257"/>
      <c r="AQ100" s="257"/>
      <c r="AR100" s="257"/>
      <c r="AS100" s="257"/>
      <c r="AT100" s="813"/>
      <c r="AU100" s="834"/>
      <c r="AV100" s="51">
        <f t="shared" si="99"/>
        <v>0</v>
      </c>
      <c r="AW100" s="257"/>
      <c r="AX100" s="257"/>
      <c r="AY100" s="257"/>
      <c r="AZ100" s="257"/>
      <c r="BA100" s="257"/>
      <c r="BB100" s="257"/>
      <c r="BC100" s="813"/>
      <c r="BD100" s="810"/>
      <c r="BE100" s="51">
        <f t="shared" si="100"/>
        <v>0</v>
      </c>
      <c r="BF100" s="257"/>
      <c r="BG100" s="257"/>
      <c r="BH100" s="257"/>
      <c r="BI100" s="257"/>
      <c r="BJ100" s="257"/>
      <c r="BK100" s="257"/>
      <c r="BL100" s="813"/>
      <c r="BM100" s="816"/>
      <c r="BN100" s="51">
        <f t="shared" si="101"/>
        <v>0</v>
      </c>
      <c r="BO100" s="257"/>
      <c r="BP100" s="257"/>
      <c r="BQ100" s="257"/>
      <c r="BR100" s="257"/>
      <c r="BS100" s="257"/>
      <c r="BT100" s="257"/>
      <c r="BU100" s="821"/>
      <c r="BV100" s="822"/>
      <c r="BW100" s="822"/>
      <c r="BX100" s="822"/>
      <c r="BY100" s="822"/>
      <c r="BZ100" s="822"/>
      <c r="CA100" s="822"/>
      <c r="CB100" s="822"/>
      <c r="CC100" s="823"/>
    </row>
    <row r="101" spans="1:81" s="58" customFormat="1" ht="40.049999999999997" customHeight="1" x14ac:dyDescent="0.3">
      <c r="A101" s="34"/>
      <c r="B101" s="907"/>
      <c r="C101" s="869"/>
      <c r="D101" s="872"/>
      <c r="E101" s="852"/>
      <c r="F101" s="852"/>
      <c r="G101" s="852"/>
      <c r="H101" s="852"/>
      <c r="I101" s="852"/>
      <c r="J101" s="813"/>
      <c r="K101" s="855"/>
      <c r="L101" s="858"/>
      <c r="M101" s="861"/>
      <c r="N101" s="837"/>
      <c r="O101" s="840"/>
      <c r="P101" s="864"/>
      <c r="Q101" s="867"/>
      <c r="R101" s="813"/>
      <c r="S101" s="39"/>
      <c r="T101" s="236"/>
      <c r="U101" s="236"/>
      <c r="V101" s="236"/>
      <c r="W101" s="39"/>
      <c r="X101" s="31"/>
      <c r="Y101" s="31"/>
      <c r="Z101" s="31"/>
      <c r="AA101" s="31"/>
      <c r="AB101" s="813"/>
      <c r="AC101" s="828"/>
      <c r="AD101" s="51">
        <f t="shared" si="85"/>
        <v>0</v>
      </c>
      <c r="AE101" s="51">
        <f t="shared" si="85"/>
        <v>0</v>
      </c>
      <c r="AF101" s="51">
        <f t="shared" si="85"/>
        <v>0</v>
      </c>
      <c r="AG101" s="51">
        <f t="shared" si="84"/>
        <v>0</v>
      </c>
      <c r="AH101" s="51">
        <f t="shared" si="84"/>
        <v>0</v>
      </c>
      <c r="AI101" s="51">
        <f t="shared" si="84"/>
        <v>0</v>
      </c>
      <c r="AJ101" s="51">
        <f t="shared" si="84"/>
        <v>0</v>
      </c>
      <c r="AK101" s="813"/>
      <c r="AL101" s="831"/>
      <c r="AM101" s="51">
        <f t="shared" si="98"/>
        <v>0</v>
      </c>
      <c r="AN101" s="257"/>
      <c r="AO101" s="257"/>
      <c r="AP101" s="257"/>
      <c r="AQ101" s="257"/>
      <c r="AR101" s="257"/>
      <c r="AS101" s="257"/>
      <c r="AT101" s="813"/>
      <c r="AU101" s="834"/>
      <c r="AV101" s="51">
        <f t="shared" si="99"/>
        <v>0</v>
      </c>
      <c r="AW101" s="257"/>
      <c r="AX101" s="257"/>
      <c r="AY101" s="257"/>
      <c r="AZ101" s="257"/>
      <c r="BA101" s="257"/>
      <c r="BB101" s="257"/>
      <c r="BC101" s="813"/>
      <c r="BD101" s="810"/>
      <c r="BE101" s="51">
        <f t="shared" si="100"/>
        <v>0</v>
      </c>
      <c r="BF101" s="257"/>
      <c r="BG101" s="257"/>
      <c r="BH101" s="257"/>
      <c r="BI101" s="257"/>
      <c r="BJ101" s="257"/>
      <c r="BK101" s="257"/>
      <c r="BL101" s="813"/>
      <c r="BM101" s="816"/>
      <c r="BN101" s="51">
        <f t="shared" si="101"/>
        <v>0</v>
      </c>
      <c r="BO101" s="257"/>
      <c r="BP101" s="257"/>
      <c r="BQ101" s="257"/>
      <c r="BR101" s="257"/>
      <c r="BS101" s="257"/>
      <c r="BT101" s="257"/>
      <c r="BU101" s="821"/>
      <c r="BV101" s="822"/>
      <c r="BW101" s="822"/>
      <c r="BX101" s="822"/>
      <c r="BY101" s="822"/>
      <c r="BZ101" s="822"/>
      <c r="CA101" s="822"/>
      <c r="CB101" s="822"/>
      <c r="CC101" s="823"/>
    </row>
    <row r="102" spans="1:81" s="58" customFormat="1" ht="40.049999999999997" customHeight="1" thickBot="1" x14ac:dyDescent="0.35">
      <c r="A102" s="34"/>
      <c r="B102" s="907"/>
      <c r="C102" s="869"/>
      <c r="D102" s="873"/>
      <c r="E102" s="853"/>
      <c r="F102" s="853"/>
      <c r="G102" s="853"/>
      <c r="H102" s="853"/>
      <c r="I102" s="853"/>
      <c r="J102" s="814"/>
      <c r="K102" s="856"/>
      <c r="L102" s="859"/>
      <c r="M102" s="862"/>
      <c r="N102" s="838"/>
      <c r="O102" s="841"/>
      <c r="P102" s="865"/>
      <c r="Q102" s="874"/>
      <c r="R102" s="814"/>
      <c r="S102" s="232"/>
      <c r="T102" s="237"/>
      <c r="U102" s="237"/>
      <c r="V102" s="237"/>
      <c r="W102" s="232"/>
      <c r="X102" s="260"/>
      <c r="Y102" s="260"/>
      <c r="Z102" s="260"/>
      <c r="AA102" s="260"/>
      <c r="AB102" s="814"/>
      <c r="AC102" s="829"/>
      <c r="AD102" s="46">
        <f t="shared" si="85"/>
        <v>0</v>
      </c>
      <c r="AE102" s="46">
        <f t="shared" si="85"/>
        <v>0</v>
      </c>
      <c r="AF102" s="46">
        <f t="shared" si="85"/>
        <v>0</v>
      </c>
      <c r="AG102" s="46">
        <f t="shared" si="84"/>
        <v>0</v>
      </c>
      <c r="AH102" s="46">
        <f t="shared" si="84"/>
        <v>0</v>
      </c>
      <c r="AI102" s="46">
        <f t="shared" si="84"/>
        <v>0</v>
      </c>
      <c r="AJ102" s="46">
        <f t="shared" si="84"/>
        <v>0</v>
      </c>
      <c r="AK102" s="814"/>
      <c r="AL102" s="832"/>
      <c r="AM102" s="46">
        <f t="shared" si="98"/>
        <v>0</v>
      </c>
      <c r="AN102" s="49"/>
      <c r="AO102" s="49"/>
      <c r="AP102" s="49"/>
      <c r="AQ102" s="49"/>
      <c r="AR102" s="49"/>
      <c r="AS102" s="49"/>
      <c r="AT102" s="814"/>
      <c r="AU102" s="835"/>
      <c r="AV102" s="46">
        <f t="shared" si="99"/>
        <v>0</v>
      </c>
      <c r="AW102" s="49"/>
      <c r="AX102" s="49"/>
      <c r="AY102" s="49"/>
      <c r="AZ102" s="49"/>
      <c r="BA102" s="49"/>
      <c r="BB102" s="49"/>
      <c r="BC102" s="814"/>
      <c r="BD102" s="811"/>
      <c r="BE102" s="46">
        <f t="shared" si="100"/>
        <v>0</v>
      </c>
      <c r="BF102" s="49"/>
      <c r="BG102" s="49"/>
      <c r="BH102" s="49"/>
      <c r="BI102" s="49"/>
      <c r="BJ102" s="49"/>
      <c r="BK102" s="49"/>
      <c r="BL102" s="814"/>
      <c r="BM102" s="817"/>
      <c r="BN102" s="46">
        <f t="shared" si="101"/>
        <v>0</v>
      </c>
      <c r="BO102" s="49"/>
      <c r="BP102" s="49"/>
      <c r="BQ102" s="49"/>
      <c r="BR102" s="49"/>
      <c r="BS102" s="49"/>
      <c r="BT102" s="49"/>
      <c r="BU102" s="824"/>
      <c r="BV102" s="825"/>
      <c r="BW102" s="825"/>
      <c r="BX102" s="825"/>
      <c r="BY102" s="825"/>
      <c r="BZ102" s="825"/>
      <c r="CA102" s="825"/>
      <c r="CB102" s="825"/>
      <c r="CC102" s="826"/>
    </row>
    <row r="103" spans="1:81" s="58" customFormat="1" ht="40.049999999999997" customHeight="1" thickTop="1" thickBot="1" x14ac:dyDescent="0.35">
      <c r="A103" s="34"/>
      <c r="B103" s="907"/>
      <c r="C103" s="869"/>
      <c r="D103" s="871">
        <v>2409</v>
      </c>
      <c r="E103" s="851" t="s">
        <v>3972</v>
      </c>
      <c r="F103" s="851">
        <v>2409023</v>
      </c>
      <c r="G103" s="851" t="s">
        <v>3973</v>
      </c>
      <c r="H103" s="851" t="s">
        <v>6432</v>
      </c>
      <c r="I103" s="851" t="s">
        <v>6433</v>
      </c>
      <c r="J103" s="812">
        <v>799</v>
      </c>
      <c r="K103" s="854" t="str">
        <f>+[22]Metas!K924</f>
        <v>Programa dirigido a conductores para prevenir el consumo de alcohol antes y durante la conducción</v>
      </c>
      <c r="L103" s="1753">
        <v>0.3</v>
      </c>
      <c r="M103" s="860">
        <f>SUM(N103:Q103)</f>
        <v>0.30000000000000004</v>
      </c>
      <c r="N103" s="836">
        <v>0.1</v>
      </c>
      <c r="O103" s="839">
        <v>0.1</v>
      </c>
      <c r="P103" s="863">
        <v>0.1</v>
      </c>
      <c r="Q103" s="866"/>
      <c r="R103" s="812">
        <f>+$J103</f>
        <v>799</v>
      </c>
      <c r="S103" s="231" t="s">
        <v>6426</v>
      </c>
      <c r="T103" s="235" t="s">
        <v>3821</v>
      </c>
      <c r="U103" s="235" t="s">
        <v>3826</v>
      </c>
      <c r="V103" s="235" t="s">
        <v>3830</v>
      </c>
      <c r="W103" s="231" t="s">
        <v>6436</v>
      </c>
      <c r="X103" s="258">
        <v>44958</v>
      </c>
      <c r="Y103" s="258">
        <v>45290</v>
      </c>
      <c r="Z103" s="258">
        <v>44958</v>
      </c>
      <c r="AA103" s="258">
        <v>44925</v>
      </c>
      <c r="AB103" s="812">
        <f t="shared" ref="AB103" si="138">+$J103</f>
        <v>799</v>
      </c>
      <c r="AC103" s="827">
        <f t="shared" ref="AC103" si="139">+L103</f>
        <v>0.3</v>
      </c>
      <c r="AD103" s="44">
        <f t="shared" si="85"/>
        <v>74</v>
      </c>
      <c r="AE103" s="44">
        <f t="shared" si="85"/>
        <v>74</v>
      </c>
      <c r="AF103" s="44">
        <f t="shared" si="85"/>
        <v>0</v>
      </c>
      <c r="AG103" s="44">
        <f t="shared" si="84"/>
        <v>0</v>
      </c>
      <c r="AH103" s="44">
        <f t="shared" si="84"/>
        <v>0</v>
      </c>
      <c r="AI103" s="44">
        <f t="shared" si="84"/>
        <v>0</v>
      </c>
      <c r="AJ103" s="44">
        <f t="shared" si="84"/>
        <v>0</v>
      </c>
      <c r="AK103" s="812">
        <f t="shared" ref="AK103" si="140">+$J103</f>
        <v>799</v>
      </c>
      <c r="AL103" s="830">
        <f>+N103</f>
        <v>0.1</v>
      </c>
      <c r="AM103" s="44">
        <f t="shared" si="98"/>
        <v>14</v>
      </c>
      <c r="AN103" s="47">
        <v>14</v>
      </c>
      <c r="AO103" s="47"/>
      <c r="AP103" s="47"/>
      <c r="AQ103" s="47"/>
      <c r="AR103" s="47"/>
      <c r="AS103" s="47"/>
      <c r="AT103" s="812">
        <f t="shared" ref="AT103" si="141">+$J103</f>
        <v>799</v>
      </c>
      <c r="AU103" s="833">
        <f>+O103</f>
        <v>0.1</v>
      </c>
      <c r="AV103" s="44">
        <f t="shared" si="99"/>
        <v>20</v>
      </c>
      <c r="AW103" s="47">
        <v>20</v>
      </c>
      <c r="AX103" s="47"/>
      <c r="AY103" s="47"/>
      <c r="AZ103" s="47"/>
      <c r="BA103" s="47"/>
      <c r="BB103" s="47"/>
      <c r="BC103" s="812">
        <f t="shared" ref="BC103" si="142">+$J103</f>
        <v>799</v>
      </c>
      <c r="BD103" s="809">
        <f>+P103</f>
        <v>0.1</v>
      </c>
      <c r="BE103" s="44">
        <f t="shared" si="100"/>
        <v>20</v>
      </c>
      <c r="BF103" s="47">
        <v>20</v>
      </c>
      <c r="BG103" s="47"/>
      <c r="BH103" s="47"/>
      <c r="BI103" s="47"/>
      <c r="BJ103" s="47"/>
      <c r="BK103" s="47"/>
      <c r="BL103" s="812">
        <f t="shared" ref="BL103" si="143">+$J103</f>
        <v>799</v>
      </c>
      <c r="BM103" s="815">
        <f>+Q103</f>
        <v>0</v>
      </c>
      <c r="BN103" s="44">
        <f t="shared" si="101"/>
        <v>20</v>
      </c>
      <c r="BO103" s="47">
        <v>20</v>
      </c>
      <c r="BP103" s="47"/>
      <c r="BQ103" s="47"/>
      <c r="BR103" s="47"/>
      <c r="BS103" s="47"/>
      <c r="BT103" s="47"/>
      <c r="BU103" s="818"/>
      <c r="BV103" s="819"/>
      <c r="BW103" s="819"/>
      <c r="BX103" s="819"/>
      <c r="BY103" s="819"/>
      <c r="BZ103" s="819"/>
      <c r="CA103" s="819"/>
      <c r="CB103" s="819"/>
      <c r="CC103" s="820"/>
    </row>
    <row r="104" spans="1:81" s="58" customFormat="1" ht="40.049999999999997" customHeight="1" thickTop="1" x14ac:dyDescent="0.3">
      <c r="A104" s="34"/>
      <c r="B104" s="907"/>
      <c r="C104" s="869"/>
      <c r="D104" s="872"/>
      <c r="E104" s="852"/>
      <c r="F104" s="852"/>
      <c r="G104" s="852"/>
      <c r="H104" s="852"/>
      <c r="I104" s="852"/>
      <c r="J104" s="813"/>
      <c r="K104" s="855"/>
      <c r="L104" s="1754"/>
      <c r="M104" s="861"/>
      <c r="N104" s="837"/>
      <c r="O104" s="840"/>
      <c r="P104" s="864"/>
      <c r="Q104" s="867"/>
      <c r="R104" s="813"/>
      <c r="S104" s="39" t="s">
        <v>6440</v>
      </c>
      <c r="T104" s="236" t="s">
        <v>3821</v>
      </c>
      <c r="U104" s="236" t="s">
        <v>3826</v>
      </c>
      <c r="V104" s="236" t="s">
        <v>3830</v>
      </c>
      <c r="W104" s="39" t="s">
        <v>6436</v>
      </c>
      <c r="X104" s="258">
        <v>44958</v>
      </c>
      <c r="Y104" s="258">
        <v>45290</v>
      </c>
      <c r="Z104" s="258">
        <v>44958</v>
      </c>
      <c r="AA104" s="258">
        <v>44925</v>
      </c>
      <c r="AB104" s="813"/>
      <c r="AC104" s="828"/>
      <c r="AD104" s="51">
        <f t="shared" si="85"/>
        <v>45</v>
      </c>
      <c r="AE104" s="51">
        <f t="shared" si="85"/>
        <v>45</v>
      </c>
      <c r="AF104" s="51">
        <f t="shared" si="85"/>
        <v>0</v>
      </c>
      <c r="AG104" s="51">
        <f t="shared" si="84"/>
        <v>0</v>
      </c>
      <c r="AH104" s="51">
        <f t="shared" si="84"/>
        <v>0</v>
      </c>
      <c r="AI104" s="51">
        <f t="shared" si="84"/>
        <v>0</v>
      </c>
      <c r="AJ104" s="51">
        <f t="shared" si="84"/>
        <v>0</v>
      </c>
      <c r="AK104" s="813"/>
      <c r="AL104" s="831"/>
      <c r="AM104" s="51">
        <f t="shared" si="98"/>
        <v>6</v>
      </c>
      <c r="AN104" s="257">
        <v>6</v>
      </c>
      <c r="AO104" s="257"/>
      <c r="AP104" s="257"/>
      <c r="AQ104" s="257"/>
      <c r="AR104" s="257"/>
      <c r="AS104" s="257"/>
      <c r="AT104" s="813"/>
      <c r="AU104" s="834"/>
      <c r="AV104" s="51">
        <f t="shared" si="99"/>
        <v>13</v>
      </c>
      <c r="AW104" s="257">
        <v>13</v>
      </c>
      <c r="AX104" s="257"/>
      <c r="AY104" s="257"/>
      <c r="AZ104" s="257"/>
      <c r="BA104" s="257"/>
      <c r="BB104" s="257"/>
      <c r="BC104" s="813"/>
      <c r="BD104" s="810"/>
      <c r="BE104" s="51">
        <f t="shared" si="100"/>
        <v>13</v>
      </c>
      <c r="BF104" s="257">
        <v>13</v>
      </c>
      <c r="BG104" s="257"/>
      <c r="BH104" s="257"/>
      <c r="BI104" s="257"/>
      <c r="BJ104" s="257"/>
      <c r="BK104" s="257"/>
      <c r="BL104" s="813"/>
      <c r="BM104" s="816"/>
      <c r="BN104" s="51">
        <f t="shared" si="101"/>
        <v>13</v>
      </c>
      <c r="BO104" s="257">
        <v>13</v>
      </c>
      <c r="BP104" s="257"/>
      <c r="BQ104" s="257"/>
      <c r="BR104" s="257"/>
      <c r="BS104" s="257"/>
      <c r="BT104" s="257"/>
      <c r="BU104" s="821"/>
      <c r="BV104" s="822"/>
      <c r="BW104" s="822"/>
      <c r="BX104" s="822"/>
      <c r="BY104" s="822"/>
      <c r="BZ104" s="822"/>
      <c r="CA104" s="822"/>
      <c r="CB104" s="822"/>
      <c r="CC104" s="823"/>
    </row>
    <row r="105" spans="1:81" s="58" customFormat="1" ht="40.049999999999997" customHeight="1" x14ac:dyDescent="0.3">
      <c r="A105" s="34"/>
      <c r="B105" s="907"/>
      <c r="C105" s="869"/>
      <c r="D105" s="872"/>
      <c r="E105" s="852"/>
      <c r="F105" s="852"/>
      <c r="G105" s="852"/>
      <c r="H105" s="852"/>
      <c r="I105" s="852"/>
      <c r="J105" s="813"/>
      <c r="K105" s="855"/>
      <c r="L105" s="1754"/>
      <c r="M105" s="861"/>
      <c r="N105" s="837"/>
      <c r="O105" s="840"/>
      <c r="P105" s="864"/>
      <c r="Q105" s="867"/>
      <c r="R105" s="813"/>
      <c r="S105" s="39"/>
      <c r="T105" s="236"/>
      <c r="U105" s="236"/>
      <c r="V105" s="236"/>
      <c r="W105" s="39"/>
      <c r="X105" s="31"/>
      <c r="Y105" s="31"/>
      <c r="Z105" s="31"/>
      <c r="AA105" s="31"/>
      <c r="AB105" s="813"/>
      <c r="AC105" s="828"/>
      <c r="AD105" s="51">
        <f t="shared" si="85"/>
        <v>0</v>
      </c>
      <c r="AE105" s="51">
        <f t="shared" si="85"/>
        <v>0</v>
      </c>
      <c r="AF105" s="51">
        <f t="shared" si="85"/>
        <v>0</v>
      </c>
      <c r="AG105" s="51">
        <f t="shared" si="84"/>
        <v>0</v>
      </c>
      <c r="AH105" s="51">
        <f t="shared" si="84"/>
        <v>0</v>
      </c>
      <c r="AI105" s="51">
        <f t="shared" si="84"/>
        <v>0</v>
      </c>
      <c r="AJ105" s="51">
        <f t="shared" si="84"/>
        <v>0</v>
      </c>
      <c r="AK105" s="813"/>
      <c r="AL105" s="831"/>
      <c r="AM105" s="51">
        <f t="shared" si="98"/>
        <v>0</v>
      </c>
      <c r="AN105" s="257"/>
      <c r="AO105" s="257"/>
      <c r="AP105" s="257"/>
      <c r="AQ105" s="257"/>
      <c r="AR105" s="257"/>
      <c r="AS105" s="257"/>
      <c r="AT105" s="813"/>
      <c r="AU105" s="834"/>
      <c r="AV105" s="51">
        <f t="shared" si="99"/>
        <v>0</v>
      </c>
      <c r="AW105" s="257"/>
      <c r="AX105" s="257"/>
      <c r="AY105" s="257"/>
      <c r="AZ105" s="257"/>
      <c r="BA105" s="257"/>
      <c r="BB105" s="257"/>
      <c r="BC105" s="813"/>
      <c r="BD105" s="810"/>
      <c r="BE105" s="51">
        <f t="shared" si="100"/>
        <v>0</v>
      </c>
      <c r="BF105" s="257"/>
      <c r="BG105" s="257"/>
      <c r="BH105" s="257"/>
      <c r="BI105" s="257"/>
      <c r="BJ105" s="257"/>
      <c r="BK105" s="257"/>
      <c r="BL105" s="813"/>
      <c r="BM105" s="816"/>
      <c r="BN105" s="51">
        <f t="shared" si="101"/>
        <v>0</v>
      </c>
      <c r="BO105" s="257"/>
      <c r="BP105" s="257"/>
      <c r="BQ105" s="257"/>
      <c r="BR105" s="257"/>
      <c r="BS105" s="257"/>
      <c r="BT105" s="257"/>
      <c r="BU105" s="821"/>
      <c r="BV105" s="822"/>
      <c r="BW105" s="822"/>
      <c r="BX105" s="822"/>
      <c r="BY105" s="822"/>
      <c r="BZ105" s="822"/>
      <c r="CA105" s="822"/>
      <c r="CB105" s="822"/>
      <c r="CC105" s="823"/>
    </row>
    <row r="106" spans="1:81" s="58" customFormat="1" ht="40.049999999999997" customHeight="1" thickBot="1" x14ac:dyDescent="0.35">
      <c r="A106" s="34"/>
      <c r="B106" s="907"/>
      <c r="C106" s="869"/>
      <c r="D106" s="873"/>
      <c r="E106" s="853"/>
      <c r="F106" s="853"/>
      <c r="G106" s="853"/>
      <c r="H106" s="853"/>
      <c r="I106" s="853"/>
      <c r="J106" s="814"/>
      <c r="K106" s="856"/>
      <c r="L106" s="1755"/>
      <c r="M106" s="862"/>
      <c r="N106" s="838"/>
      <c r="O106" s="841"/>
      <c r="P106" s="865"/>
      <c r="Q106" s="874"/>
      <c r="R106" s="814"/>
      <c r="S106" s="232"/>
      <c r="T106" s="237"/>
      <c r="U106" s="237"/>
      <c r="V106" s="237"/>
      <c r="W106" s="232"/>
      <c r="X106" s="260"/>
      <c r="Y106" s="260"/>
      <c r="Z106" s="260"/>
      <c r="AA106" s="260"/>
      <c r="AB106" s="814"/>
      <c r="AC106" s="829"/>
      <c r="AD106" s="46">
        <f t="shared" si="85"/>
        <v>0</v>
      </c>
      <c r="AE106" s="46">
        <f t="shared" si="85"/>
        <v>0</v>
      </c>
      <c r="AF106" s="46">
        <f t="shared" si="85"/>
        <v>0</v>
      </c>
      <c r="AG106" s="46">
        <f t="shared" si="84"/>
        <v>0</v>
      </c>
      <c r="AH106" s="46">
        <f t="shared" si="84"/>
        <v>0</v>
      </c>
      <c r="AI106" s="46">
        <f t="shared" si="84"/>
        <v>0</v>
      </c>
      <c r="AJ106" s="46">
        <f t="shared" si="84"/>
        <v>0</v>
      </c>
      <c r="AK106" s="814"/>
      <c r="AL106" s="832"/>
      <c r="AM106" s="46">
        <f t="shared" si="98"/>
        <v>0</v>
      </c>
      <c r="AN106" s="49"/>
      <c r="AO106" s="49"/>
      <c r="AP106" s="49"/>
      <c r="AQ106" s="49"/>
      <c r="AR106" s="49"/>
      <c r="AS106" s="49"/>
      <c r="AT106" s="814"/>
      <c r="AU106" s="835"/>
      <c r="AV106" s="46">
        <f t="shared" si="99"/>
        <v>0</v>
      </c>
      <c r="AW106" s="49"/>
      <c r="AX106" s="49"/>
      <c r="AY106" s="49"/>
      <c r="AZ106" s="49"/>
      <c r="BA106" s="49"/>
      <c r="BB106" s="49"/>
      <c r="BC106" s="814"/>
      <c r="BD106" s="811"/>
      <c r="BE106" s="46">
        <f t="shared" si="100"/>
        <v>0</v>
      </c>
      <c r="BF106" s="49"/>
      <c r="BG106" s="49"/>
      <c r="BH106" s="49"/>
      <c r="BI106" s="49"/>
      <c r="BJ106" s="49"/>
      <c r="BK106" s="49"/>
      <c r="BL106" s="814"/>
      <c r="BM106" s="817"/>
      <c r="BN106" s="46">
        <f t="shared" si="101"/>
        <v>0</v>
      </c>
      <c r="BO106" s="49"/>
      <c r="BP106" s="49"/>
      <c r="BQ106" s="49"/>
      <c r="BR106" s="49"/>
      <c r="BS106" s="49"/>
      <c r="BT106" s="49"/>
      <c r="BU106" s="824"/>
      <c r="BV106" s="825"/>
      <c r="BW106" s="825"/>
      <c r="BX106" s="825"/>
      <c r="BY106" s="825"/>
      <c r="BZ106" s="825"/>
      <c r="CA106" s="825"/>
      <c r="CB106" s="825"/>
      <c r="CC106" s="826"/>
    </row>
    <row r="107" spans="1:81" s="58" customFormat="1" ht="40.049999999999997" customHeight="1" thickTop="1" x14ac:dyDescent="0.3">
      <c r="A107" s="34"/>
      <c r="B107" s="907"/>
      <c r="C107" s="869"/>
      <c r="D107" s="871">
        <v>2409</v>
      </c>
      <c r="E107" s="851" t="s">
        <v>3972</v>
      </c>
      <c r="F107" s="851">
        <v>2409023</v>
      </c>
      <c r="G107" s="851" t="s">
        <v>3973</v>
      </c>
      <c r="H107" s="851" t="s">
        <v>6432</v>
      </c>
      <c r="I107" s="851" t="s">
        <v>6433</v>
      </c>
      <c r="J107" s="812">
        <v>800</v>
      </c>
      <c r="K107" s="854" t="str">
        <f>+[22]Metas!K925</f>
        <v xml:space="preserve">Programa de capacitación dirigido a los conductores de vehículos de pasajeros, transporte escolar y de carga, que hacen parte de las empresas que operan en el Departamento, para fortalecer sus competencias laborales </v>
      </c>
      <c r="L107" s="857">
        <v>1</v>
      </c>
      <c r="M107" s="860">
        <f>SUM(N107:Q107)</f>
        <v>1</v>
      </c>
      <c r="N107" s="836">
        <v>0.25</v>
      </c>
      <c r="O107" s="839">
        <v>0.25</v>
      </c>
      <c r="P107" s="863">
        <v>0.25</v>
      </c>
      <c r="Q107" s="866">
        <v>0.25</v>
      </c>
      <c r="R107" s="812">
        <f>+$J107</f>
        <v>800</v>
      </c>
      <c r="S107" s="39" t="s">
        <v>6440</v>
      </c>
      <c r="T107" s="235" t="s">
        <v>3821</v>
      </c>
      <c r="U107" s="235" t="s">
        <v>3826</v>
      </c>
      <c r="V107" s="235" t="s">
        <v>3830</v>
      </c>
      <c r="W107" s="39" t="s">
        <v>6436</v>
      </c>
      <c r="X107" s="258">
        <v>44958</v>
      </c>
      <c r="Y107" s="258">
        <v>45290</v>
      </c>
      <c r="Z107" s="258">
        <v>44958</v>
      </c>
      <c r="AA107" s="258">
        <v>44925</v>
      </c>
      <c r="AB107" s="812">
        <f t="shared" ref="AB107" si="144">+$J107</f>
        <v>800</v>
      </c>
      <c r="AC107" s="827">
        <f t="shared" ref="AC107" si="145">+L107</f>
        <v>1</v>
      </c>
      <c r="AD107" s="44">
        <f t="shared" si="85"/>
        <v>31</v>
      </c>
      <c r="AE107" s="44">
        <f t="shared" si="85"/>
        <v>31</v>
      </c>
      <c r="AF107" s="44">
        <f t="shared" si="85"/>
        <v>0</v>
      </c>
      <c r="AG107" s="44">
        <f t="shared" si="84"/>
        <v>0</v>
      </c>
      <c r="AH107" s="44">
        <f t="shared" si="84"/>
        <v>0</v>
      </c>
      <c r="AI107" s="44">
        <f t="shared" si="84"/>
        <v>0</v>
      </c>
      <c r="AJ107" s="44">
        <f t="shared" si="84"/>
        <v>0</v>
      </c>
      <c r="AK107" s="812">
        <f t="shared" ref="AK107" si="146">+$J107</f>
        <v>800</v>
      </c>
      <c r="AL107" s="830">
        <f>+N107</f>
        <v>0.25</v>
      </c>
      <c r="AM107" s="44">
        <f t="shared" si="98"/>
        <v>10</v>
      </c>
      <c r="AN107" s="47">
        <v>10</v>
      </c>
      <c r="AO107" s="47"/>
      <c r="AP107" s="47"/>
      <c r="AQ107" s="47"/>
      <c r="AR107" s="47"/>
      <c r="AS107" s="47"/>
      <c r="AT107" s="812">
        <f t="shared" ref="AT107" si="147">+$J107</f>
        <v>800</v>
      </c>
      <c r="AU107" s="833">
        <f>+O107</f>
        <v>0.25</v>
      </c>
      <c r="AV107" s="44">
        <f t="shared" si="99"/>
        <v>7</v>
      </c>
      <c r="AW107" s="47">
        <v>7</v>
      </c>
      <c r="AX107" s="47"/>
      <c r="AY107" s="47"/>
      <c r="AZ107" s="47"/>
      <c r="BA107" s="47"/>
      <c r="BB107" s="47"/>
      <c r="BC107" s="812">
        <f t="shared" ref="BC107" si="148">+$J107</f>
        <v>800</v>
      </c>
      <c r="BD107" s="809">
        <f>+P107</f>
        <v>0.25</v>
      </c>
      <c r="BE107" s="44">
        <f t="shared" si="100"/>
        <v>7</v>
      </c>
      <c r="BF107" s="47">
        <v>7</v>
      </c>
      <c r="BG107" s="47"/>
      <c r="BH107" s="47"/>
      <c r="BI107" s="47"/>
      <c r="BJ107" s="47"/>
      <c r="BK107" s="47"/>
      <c r="BL107" s="812">
        <f t="shared" ref="BL107" si="149">+$J107</f>
        <v>800</v>
      </c>
      <c r="BM107" s="815">
        <f>+Q107</f>
        <v>0.25</v>
      </c>
      <c r="BN107" s="44">
        <f t="shared" si="101"/>
        <v>7</v>
      </c>
      <c r="BO107" s="47">
        <v>7</v>
      </c>
      <c r="BP107" s="47"/>
      <c r="BQ107" s="47"/>
      <c r="BR107" s="47"/>
      <c r="BS107" s="47"/>
      <c r="BT107" s="47"/>
      <c r="BU107" s="818"/>
      <c r="BV107" s="819"/>
      <c r="BW107" s="819"/>
      <c r="BX107" s="819"/>
      <c r="BY107" s="819"/>
      <c r="BZ107" s="819"/>
      <c r="CA107" s="819"/>
      <c r="CB107" s="819"/>
      <c r="CC107" s="820"/>
    </row>
    <row r="108" spans="1:81" s="58" customFormat="1" ht="40.049999999999997" customHeight="1" x14ac:dyDescent="0.3">
      <c r="A108" s="34"/>
      <c r="B108" s="907"/>
      <c r="C108" s="869"/>
      <c r="D108" s="872"/>
      <c r="E108" s="852"/>
      <c r="F108" s="852"/>
      <c r="G108" s="852"/>
      <c r="H108" s="852"/>
      <c r="I108" s="852"/>
      <c r="J108" s="813"/>
      <c r="K108" s="855"/>
      <c r="L108" s="858"/>
      <c r="M108" s="861"/>
      <c r="N108" s="837"/>
      <c r="O108" s="840"/>
      <c r="P108" s="864"/>
      <c r="Q108" s="867"/>
      <c r="R108" s="813"/>
      <c r="S108" s="39"/>
      <c r="T108" s="236"/>
      <c r="U108" s="236"/>
      <c r="V108" s="236"/>
      <c r="W108" s="39"/>
      <c r="X108" s="31"/>
      <c r="Y108" s="31"/>
      <c r="Z108" s="31"/>
      <c r="AA108" s="31"/>
      <c r="AB108" s="813"/>
      <c r="AC108" s="828"/>
      <c r="AD108" s="51">
        <f t="shared" si="85"/>
        <v>0</v>
      </c>
      <c r="AE108" s="51">
        <f t="shared" si="85"/>
        <v>0</v>
      </c>
      <c r="AF108" s="51">
        <f t="shared" si="85"/>
        <v>0</v>
      </c>
      <c r="AG108" s="51">
        <f t="shared" si="84"/>
        <v>0</v>
      </c>
      <c r="AH108" s="51">
        <f t="shared" si="84"/>
        <v>0</v>
      </c>
      <c r="AI108" s="51">
        <f t="shared" si="84"/>
        <v>0</v>
      </c>
      <c r="AJ108" s="51">
        <f t="shared" si="84"/>
        <v>0</v>
      </c>
      <c r="AK108" s="813"/>
      <c r="AL108" s="831"/>
      <c r="AM108" s="51">
        <f t="shared" si="98"/>
        <v>0</v>
      </c>
      <c r="AN108" s="257"/>
      <c r="AO108" s="257"/>
      <c r="AP108" s="257"/>
      <c r="AQ108" s="257"/>
      <c r="AR108" s="257"/>
      <c r="AS108" s="257"/>
      <c r="AT108" s="813"/>
      <c r="AU108" s="834"/>
      <c r="AV108" s="51">
        <f t="shared" si="99"/>
        <v>0</v>
      </c>
      <c r="AW108" s="257"/>
      <c r="AX108" s="257"/>
      <c r="AY108" s="257"/>
      <c r="AZ108" s="257"/>
      <c r="BA108" s="257"/>
      <c r="BB108" s="257"/>
      <c r="BC108" s="813"/>
      <c r="BD108" s="810"/>
      <c r="BE108" s="51">
        <f t="shared" si="100"/>
        <v>0</v>
      </c>
      <c r="BF108" s="257"/>
      <c r="BG108" s="257"/>
      <c r="BH108" s="257"/>
      <c r="BI108" s="257"/>
      <c r="BJ108" s="257"/>
      <c r="BK108" s="257"/>
      <c r="BL108" s="813"/>
      <c r="BM108" s="816"/>
      <c r="BN108" s="51">
        <f t="shared" si="101"/>
        <v>0</v>
      </c>
      <c r="BO108" s="257"/>
      <c r="BP108" s="257"/>
      <c r="BQ108" s="257"/>
      <c r="BR108" s="257"/>
      <c r="BS108" s="257"/>
      <c r="BT108" s="257"/>
      <c r="BU108" s="821"/>
      <c r="BV108" s="822"/>
      <c r="BW108" s="822"/>
      <c r="BX108" s="822"/>
      <c r="BY108" s="822"/>
      <c r="BZ108" s="822"/>
      <c r="CA108" s="822"/>
      <c r="CB108" s="822"/>
      <c r="CC108" s="823"/>
    </row>
    <row r="109" spans="1:81" s="58" customFormat="1" ht="40.049999999999997" customHeight="1" x14ac:dyDescent="0.3">
      <c r="A109" s="34"/>
      <c r="B109" s="907"/>
      <c r="C109" s="869"/>
      <c r="D109" s="872"/>
      <c r="E109" s="852"/>
      <c r="F109" s="852"/>
      <c r="G109" s="852"/>
      <c r="H109" s="852"/>
      <c r="I109" s="852"/>
      <c r="J109" s="813"/>
      <c r="K109" s="855"/>
      <c r="L109" s="858"/>
      <c r="M109" s="861"/>
      <c r="N109" s="837"/>
      <c r="O109" s="840"/>
      <c r="P109" s="864"/>
      <c r="Q109" s="867"/>
      <c r="R109" s="813"/>
      <c r="S109" s="39"/>
      <c r="T109" s="236"/>
      <c r="U109" s="236"/>
      <c r="V109" s="236"/>
      <c r="W109" s="39"/>
      <c r="X109" s="31"/>
      <c r="Y109" s="31"/>
      <c r="Z109" s="31"/>
      <c r="AA109" s="31"/>
      <c r="AB109" s="813"/>
      <c r="AC109" s="828"/>
      <c r="AD109" s="51">
        <f t="shared" si="85"/>
        <v>0</v>
      </c>
      <c r="AE109" s="51">
        <f t="shared" si="85"/>
        <v>0</v>
      </c>
      <c r="AF109" s="51">
        <f t="shared" si="85"/>
        <v>0</v>
      </c>
      <c r="AG109" s="51">
        <f t="shared" si="84"/>
        <v>0</v>
      </c>
      <c r="AH109" s="51">
        <f t="shared" si="84"/>
        <v>0</v>
      </c>
      <c r="AI109" s="51">
        <f t="shared" si="84"/>
        <v>0</v>
      </c>
      <c r="AJ109" s="51">
        <f t="shared" si="84"/>
        <v>0</v>
      </c>
      <c r="AK109" s="813"/>
      <c r="AL109" s="831"/>
      <c r="AM109" s="51">
        <f t="shared" si="98"/>
        <v>0</v>
      </c>
      <c r="AN109" s="257"/>
      <c r="AO109" s="257"/>
      <c r="AP109" s="257"/>
      <c r="AQ109" s="257"/>
      <c r="AR109" s="257"/>
      <c r="AS109" s="257"/>
      <c r="AT109" s="813"/>
      <c r="AU109" s="834"/>
      <c r="AV109" s="51">
        <f t="shared" si="99"/>
        <v>0</v>
      </c>
      <c r="AW109" s="257"/>
      <c r="AX109" s="257"/>
      <c r="AY109" s="257"/>
      <c r="AZ109" s="257"/>
      <c r="BA109" s="257"/>
      <c r="BB109" s="257"/>
      <c r="BC109" s="813"/>
      <c r="BD109" s="810"/>
      <c r="BE109" s="51">
        <f t="shared" si="100"/>
        <v>0</v>
      </c>
      <c r="BF109" s="257"/>
      <c r="BG109" s="257"/>
      <c r="BH109" s="257"/>
      <c r="BI109" s="257"/>
      <c r="BJ109" s="257"/>
      <c r="BK109" s="257"/>
      <c r="BL109" s="813"/>
      <c r="BM109" s="816"/>
      <c r="BN109" s="51">
        <f t="shared" si="101"/>
        <v>0</v>
      </c>
      <c r="BO109" s="257"/>
      <c r="BP109" s="257"/>
      <c r="BQ109" s="257"/>
      <c r="BR109" s="257"/>
      <c r="BS109" s="257"/>
      <c r="BT109" s="257"/>
      <c r="BU109" s="821"/>
      <c r="BV109" s="822"/>
      <c r="BW109" s="822"/>
      <c r="BX109" s="822"/>
      <c r="BY109" s="822"/>
      <c r="BZ109" s="822"/>
      <c r="CA109" s="822"/>
      <c r="CB109" s="822"/>
      <c r="CC109" s="823"/>
    </row>
    <row r="110" spans="1:81" s="58" customFormat="1" ht="40.049999999999997" customHeight="1" thickBot="1" x14ac:dyDescent="0.35">
      <c r="A110" s="34"/>
      <c r="B110" s="907"/>
      <c r="C110" s="869"/>
      <c r="D110" s="873"/>
      <c r="E110" s="853"/>
      <c r="F110" s="853"/>
      <c r="G110" s="853"/>
      <c r="H110" s="853"/>
      <c r="I110" s="853"/>
      <c r="J110" s="814"/>
      <c r="K110" s="856"/>
      <c r="L110" s="859"/>
      <c r="M110" s="862"/>
      <c r="N110" s="838"/>
      <c r="O110" s="841"/>
      <c r="P110" s="865"/>
      <c r="Q110" s="874"/>
      <c r="R110" s="814"/>
      <c r="S110" s="232"/>
      <c r="T110" s="237"/>
      <c r="U110" s="237"/>
      <c r="V110" s="237"/>
      <c r="W110" s="232"/>
      <c r="X110" s="260"/>
      <c r="Y110" s="260"/>
      <c r="Z110" s="260"/>
      <c r="AA110" s="260"/>
      <c r="AB110" s="814"/>
      <c r="AC110" s="829"/>
      <c r="AD110" s="46">
        <f t="shared" si="85"/>
        <v>0</v>
      </c>
      <c r="AE110" s="46">
        <f t="shared" si="85"/>
        <v>0</v>
      </c>
      <c r="AF110" s="46">
        <f t="shared" si="85"/>
        <v>0</v>
      </c>
      <c r="AG110" s="46">
        <f t="shared" si="84"/>
        <v>0</v>
      </c>
      <c r="AH110" s="46">
        <f t="shared" si="84"/>
        <v>0</v>
      </c>
      <c r="AI110" s="46">
        <f t="shared" si="84"/>
        <v>0</v>
      </c>
      <c r="AJ110" s="46">
        <f t="shared" si="84"/>
        <v>0</v>
      </c>
      <c r="AK110" s="814"/>
      <c r="AL110" s="832"/>
      <c r="AM110" s="46">
        <f t="shared" si="98"/>
        <v>0</v>
      </c>
      <c r="AN110" s="49"/>
      <c r="AO110" s="49"/>
      <c r="AP110" s="49"/>
      <c r="AQ110" s="49"/>
      <c r="AR110" s="49"/>
      <c r="AS110" s="49"/>
      <c r="AT110" s="814"/>
      <c r="AU110" s="835"/>
      <c r="AV110" s="46">
        <f t="shared" si="99"/>
        <v>0</v>
      </c>
      <c r="AW110" s="49"/>
      <c r="AX110" s="49"/>
      <c r="AY110" s="49"/>
      <c r="AZ110" s="49"/>
      <c r="BA110" s="49"/>
      <c r="BB110" s="49"/>
      <c r="BC110" s="814"/>
      <c r="BD110" s="811"/>
      <c r="BE110" s="46">
        <f t="shared" si="100"/>
        <v>0</v>
      </c>
      <c r="BF110" s="49"/>
      <c r="BG110" s="49"/>
      <c r="BH110" s="49"/>
      <c r="BI110" s="49"/>
      <c r="BJ110" s="49"/>
      <c r="BK110" s="49"/>
      <c r="BL110" s="814"/>
      <c r="BM110" s="817"/>
      <c r="BN110" s="46">
        <f t="shared" si="101"/>
        <v>0</v>
      </c>
      <c r="BO110" s="49"/>
      <c r="BP110" s="49"/>
      <c r="BQ110" s="49"/>
      <c r="BR110" s="49"/>
      <c r="BS110" s="49"/>
      <c r="BT110" s="49"/>
      <c r="BU110" s="824"/>
      <c r="BV110" s="825"/>
      <c r="BW110" s="825"/>
      <c r="BX110" s="825"/>
      <c r="BY110" s="825"/>
      <c r="BZ110" s="825"/>
      <c r="CA110" s="825"/>
      <c r="CB110" s="825"/>
      <c r="CC110" s="826"/>
    </row>
    <row r="111" spans="1:81" s="58" customFormat="1" ht="40.049999999999997" customHeight="1" thickTop="1" x14ac:dyDescent="0.3">
      <c r="A111" s="34"/>
      <c r="B111" s="907"/>
      <c r="C111" s="869"/>
      <c r="D111" s="871">
        <v>2409</v>
      </c>
      <c r="E111" s="851" t="s">
        <v>3972</v>
      </c>
      <c r="F111" s="851">
        <v>2409023</v>
      </c>
      <c r="G111" s="851" t="s">
        <v>3973</v>
      </c>
      <c r="H111" s="851" t="s">
        <v>6432</v>
      </c>
      <c r="I111" s="851" t="s">
        <v>6433</v>
      </c>
      <c r="J111" s="812">
        <v>801</v>
      </c>
      <c r="K111" s="854" t="str">
        <f>+[22]Metas!K926</f>
        <v>Proyecto transversal en seguridad vial, movilidad y conducción, formulado e implementado en las IES de la región</v>
      </c>
      <c r="L111" s="857">
        <v>0.5</v>
      </c>
      <c r="M111" s="860">
        <f t="shared" ref="M111:M127" si="150">SUM(N111:Q111)/4</f>
        <v>0.125</v>
      </c>
      <c r="N111" s="836">
        <v>0.15</v>
      </c>
      <c r="O111" s="839">
        <v>0.15</v>
      </c>
      <c r="P111" s="863">
        <v>0.1</v>
      </c>
      <c r="Q111" s="866">
        <v>0.1</v>
      </c>
      <c r="R111" s="812">
        <f>+$J111</f>
        <v>801</v>
      </c>
      <c r="S111" s="231" t="s">
        <v>6426</v>
      </c>
      <c r="T111" s="235" t="s">
        <v>3821</v>
      </c>
      <c r="U111" s="235" t="s">
        <v>3826</v>
      </c>
      <c r="V111" s="235" t="s">
        <v>3830</v>
      </c>
      <c r="W111" s="39" t="s">
        <v>6436</v>
      </c>
      <c r="X111" s="258">
        <v>44958</v>
      </c>
      <c r="Y111" s="258">
        <v>45290</v>
      </c>
      <c r="Z111" s="258">
        <v>44958</v>
      </c>
      <c r="AA111" s="258">
        <v>44925</v>
      </c>
      <c r="AB111" s="812">
        <f t="shared" ref="AB111" si="151">+$J111</f>
        <v>801</v>
      </c>
      <c r="AC111" s="827">
        <f t="shared" ref="AC111" si="152">+L111</f>
        <v>0.5</v>
      </c>
      <c r="AD111" s="44">
        <f t="shared" si="85"/>
        <v>20</v>
      </c>
      <c r="AE111" s="44">
        <f t="shared" si="85"/>
        <v>20</v>
      </c>
      <c r="AF111" s="44">
        <f t="shared" si="85"/>
        <v>0</v>
      </c>
      <c r="AG111" s="44">
        <f t="shared" si="84"/>
        <v>0</v>
      </c>
      <c r="AH111" s="44">
        <f t="shared" si="84"/>
        <v>0</v>
      </c>
      <c r="AI111" s="44">
        <f t="shared" si="84"/>
        <v>0</v>
      </c>
      <c r="AJ111" s="44">
        <f t="shared" si="84"/>
        <v>0</v>
      </c>
      <c r="AK111" s="812">
        <f t="shared" ref="AK111" si="153">+$J111</f>
        <v>801</v>
      </c>
      <c r="AL111" s="830">
        <f t="shared" ref="AL111:AL131" si="154">+N111</f>
        <v>0.15</v>
      </c>
      <c r="AM111" s="44">
        <f t="shared" si="98"/>
        <v>5</v>
      </c>
      <c r="AN111" s="47">
        <v>5</v>
      </c>
      <c r="AO111" s="47"/>
      <c r="AP111" s="47"/>
      <c r="AQ111" s="47"/>
      <c r="AR111" s="47"/>
      <c r="AS111" s="47"/>
      <c r="AT111" s="812">
        <f t="shared" ref="AT111" si="155">+$J111</f>
        <v>801</v>
      </c>
      <c r="AU111" s="833">
        <f t="shared" ref="AU111:AU131" si="156">+O111</f>
        <v>0.15</v>
      </c>
      <c r="AV111" s="44">
        <f t="shared" si="99"/>
        <v>5</v>
      </c>
      <c r="AW111" s="47">
        <v>5</v>
      </c>
      <c r="AX111" s="47"/>
      <c r="AY111" s="47"/>
      <c r="AZ111" s="47"/>
      <c r="BA111" s="47"/>
      <c r="BB111" s="47"/>
      <c r="BC111" s="812">
        <f t="shared" ref="BC111" si="157">+$J111</f>
        <v>801</v>
      </c>
      <c r="BD111" s="809">
        <f t="shared" ref="BD111:BD131" si="158">+P111</f>
        <v>0.1</v>
      </c>
      <c r="BE111" s="44">
        <f t="shared" si="100"/>
        <v>5</v>
      </c>
      <c r="BF111" s="47">
        <v>5</v>
      </c>
      <c r="BG111" s="47"/>
      <c r="BH111" s="47"/>
      <c r="BI111" s="47"/>
      <c r="BJ111" s="47"/>
      <c r="BK111" s="47"/>
      <c r="BL111" s="812">
        <f t="shared" ref="BL111" si="159">+$J111</f>
        <v>801</v>
      </c>
      <c r="BM111" s="815">
        <f t="shared" ref="BM111:BM131" si="160">+Q111</f>
        <v>0.1</v>
      </c>
      <c r="BN111" s="44">
        <f t="shared" si="101"/>
        <v>5</v>
      </c>
      <c r="BO111" s="47">
        <v>5</v>
      </c>
      <c r="BP111" s="47"/>
      <c r="BQ111" s="47"/>
      <c r="BR111" s="47"/>
      <c r="BS111" s="47"/>
      <c r="BT111" s="47"/>
      <c r="BU111" s="818"/>
      <c r="BV111" s="819"/>
      <c r="BW111" s="819"/>
      <c r="BX111" s="819"/>
      <c r="BY111" s="819"/>
      <c r="BZ111" s="819"/>
      <c r="CA111" s="819"/>
      <c r="CB111" s="819"/>
      <c r="CC111" s="820"/>
    </row>
    <row r="112" spans="1:81" s="58" customFormat="1" ht="40.049999999999997" customHeight="1" x14ac:dyDescent="0.3">
      <c r="A112" s="34"/>
      <c r="B112" s="907"/>
      <c r="C112" s="869"/>
      <c r="D112" s="872"/>
      <c r="E112" s="852"/>
      <c r="F112" s="852"/>
      <c r="G112" s="852"/>
      <c r="H112" s="852"/>
      <c r="I112" s="852"/>
      <c r="J112" s="813"/>
      <c r="K112" s="855"/>
      <c r="L112" s="858"/>
      <c r="M112" s="861"/>
      <c r="N112" s="837"/>
      <c r="O112" s="840"/>
      <c r="P112" s="864"/>
      <c r="Q112" s="867"/>
      <c r="R112" s="813"/>
      <c r="S112" s="39"/>
      <c r="T112" s="236"/>
      <c r="U112" s="236"/>
      <c r="V112" s="236"/>
      <c r="W112" s="39"/>
      <c r="X112" s="31"/>
      <c r="Y112" s="31"/>
      <c r="Z112" s="31"/>
      <c r="AA112" s="31"/>
      <c r="AB112" s="813"/>
      <c r="AC112" s="828"/>
      <c r="AD112" s="51">
        <f t="shared" si="85"/>
        <v>0</v>
      </c>
      <c r="AE112" s="51">
        <f t="shared" si="85"/>
        <v>0</v>
      </c>
      <c r="AF112" s="51">
        <f t="shared" si="85"/>
        <v>0</v>
      </c>
      <c r="AG112" s="51">
        <f t="shared" si="84"/>
        <v>0</v>
      </c>
      <c r="AH112" s="51">
        <f t="shared" si="84"/>
        <v>0</v>
      </c>
      <c r="AI112" s="51">
        <f t="shared" si="84"/>
        <v>0</v>
      </c>
      <c r="AJ112" s="51">
        <f t="shared" si="84"/>
        <v>0</v>
      </c>
      <c r="AK112" s="813"/>
      <c r="AL112" s="831"/>
      <c r="AM112" s="51">
        <f t="shared" si="98"/>
        <v>0</v>
      </c>
      <c r="AN112" s="257"/>
      <c r="AO112" s="257"/>
      <c r="AP112" s="257"/>
      <c r="AQ112" s="257"/>
      <c r="AR112" s="257"/>
      <c r="AS112" s="257"/>
      <c r="AT112" s="813"/>
      <c r="AU112" s="834"/>
      <c r="AV112" s="51">
        <f t="shared" si="99"/>
        <v>0</v>
      </c>
      <c r="AW112" s="257"/>
      <c r="AX112" s="257"/>
      <c r="AY112" s="257"/>
      <c r="AZ112" s="257"/>
      <c r="BA112" s="257"/>
      <c r="BB112" s="257"/>
      <c r="BC112" s="813"/>
      <c r="BD112" s="810"/>
      <c r="BE112" s="51">
        <f t="shared" si="100"/>
        <v>0</v>
      </c>
      <c r="BF112" s="257"/>
      <c r="BG112" s="257"/>
      <c r="BH112" s="257"/>
      <c r="BI112" s="257"/>
      <c r="BJ112" s="257"/>
      <c r="BK112" s="257"/>
      <c r="BL112" s="813"/>
      <c r="BM112" s="816"/>
      <c r="BN112" s="51">
        <f t="shared" si="101"/>
        <v>0</v>
      </c>
      <c r="BO112" s="257"/>
      <c r="BP112" s="257"/>
      <c r="BQ112" s="257"/>
      <c r="BR112" s="257"/>
      <c r="BS112" s="257"/>
      <c r="BT112" s="257"/>
      <c r="BU112" s="821"/>
      <c r="BV112" s="822"/>
      <c r="BW112" s="822"/>
      <c r="BX112" s="822"/>
      <c r="BY112" s="822"/>
      <c r="BZ112" s="822"/>
      <c r="CA112" s="822"/>
      <c r="CB112" s="822"/>
      <c r="CC112" s="823"/>
    </row>
    <row r="113" spans="1:81" s="58" customFormat="1" ht="40.049999999999997" customHeight="1" x14ac:dyDescent="0.3">
      <c r="A113" s="34"/>
      <c r="B113" s="907"/>
      <c r="C113" s="869"/>
      <c r="D113" s="872"/>
      <c r="E113" s="852"/>
      <c r="F113" s="852"/>
      <c r="G113" s="852"/>
      <c r="H113" s="852"/>
      <c r="I113" s="852"/>
      <c r="J113" s="813"/>
      <c r="K113" s="855"/>
      <c r="L113" s="858"/>
      <c r="M113" s="861"/>
      <c r="N113" s="837"/>
      <c r="O113" s="840"/>
      <c r="P113" s="864"/>
      <c r="Q113" s="867"/>
      <c r="R113" s="813"/>
      <c r="S113" s="39"/>
      <c r="T113" s="236"/>
      <c r="U113" s="236"/>
      <c r="V113" s="236"/>
      <c r="W113" s="39"/>
      <c r="X113" s="31"/>
      <c r="Y113" s="31"/>
      <c r="Z113" s="31"/>
      <c r="AA113" s="31"/>
      <c r="AB113" s="813"/>
      <c r="AC113" s="828"/>
      <c r="AD113" s="51">
        <f t="shared" si="85"/>
        <v>0</v>
      </c>
      <c r="AE113" s="51">
        <f t="shared" si="85"/>
        <v>0</v>
      </c>
      <c r="AF113" s="51">
        <f t="shared" si="85"/>
        <v>0</v>
      </c>
      <c r="AG113" s="51">
        <f t="shared" si="84"/>
        <v>0</v>
      </c>
      <c r="AH113" s="51">
        <f t="shared" si="84"/>
        <v>0</v>
      </c>
      <c r="AI113" s="51">
        <f t="shared" si="84"/>
        <v>0</v>
      </c>
      <c r="AJ113" s="51">
        <f t="shared" si="84"/>
        <v>0</v>
      </c>
      <c r="AK113" s="813"/>
      <c r="AL113" s="831"/>
      <c r="AM113" s="51">
        <f t="shared" si="98"/>
        <v>0</v>
      </c>
      <c r="AN113" s="257"/>
      <c r="AO113" s="257"/>
      <c r="AP113" s="257"/>
      <c r="AQ113" s="257"/>
      <c r="AR113" s="257"/>
      <c r="AS113" s="257"/>
      <c r="AT113" s="813"/>
      <c r="AU113" s="834"/>
      <c r="AV113" s="51">
        <f t="shared" si="99"/>
        <v>0</v>
      </c>
      <c r="AW113" s="257"/>
      <c r="AX113" s="257"/>
      <c r="AY113" s="257"/>
      <c r="AZ113" s="257"/>
      <c r="BA113" s="257"/>
      <c r="BB113" s="257"/>
      <c r="BC113" s="813"/>
      <c r="BD113" s="810"/>
      <c r="BE113" s="51">
        <f t="shared" si="100"/>
        <v>0</v>
      </c>
      <c r="BF113" s="257"/>
      <c r="BG113" s="257"/>
      <c r="BH113" s="257"/>
      <c r="BI113" s="257"/>
      <c r="BJ113" s="257"/>
      <c r="BK113" s="257"/>
      <c r="BL113" s="813"/>
      <c r="BM113" s="816"/>
      <c r="BN113" s="51">
        <f t="shared" si="101"/>
        <v>0</v>
      </c>
      <c r="BO113" s="257"/>
      <c r="BP113" s="257"/>
      <c r="BQ113" s="257"/>
      <c r="BR113" s="257"/>
      <c r="BS113" s="257"/>
      <c r="BT113" s="257"/>
      <c r="BU113" s="821"/>
      <c r="BV113" s="822"/>
      <c r="BW113" s="822"/>
      <c r="BX113" s="822"/>
      <c r="BY113" s="822"/>
      <c r="BZ113" s="822"/>
      <c r="CA113" s="822"/>
      <c r="CB113" s="822"/>
      <c r="CC113" s="823"/>
    </row>
    <row r="114" spans="1:81" s="58" customFormat="1" ht="40.049999999999997" customHeight="1" thickBot="1" x14ac:dyDescent="0.35">
      <c r="A114" s="34"/>
      <c r="B114" s="907"/>
      <c r="C114" s="869"/>
      <c r="D114" s="873"/>
      <c r="E114" s="853"/>
      <c r="F114" s="853"/>
      <c r="G114" s="853"/>
      <c r="H114" s="853"/>
      <c r="I114" s="853"/>
      <c r="J114" s="814"/>
      <c r="K114" s="856"/>
      <c r="L114" s="859"/>
      <c r="M114" s="862"/>
      <c r="N114" s="838"/>
      <c r="O114" s="841"/>
      <c r="P114" s="865"/>
      <c r="Q114" s="874"/>
      <c r="R114" s="814"/>
      <c r="S114" s="232"/>
      <c r="T114" s="237"/>
      <c r="U114" s="237"/>
      <c r="V114" s="237"/>
      <c r="W114" s="232"/>
      <c r="X114" s="260"/>
      <c r="Y114" s="260"/>
      <c r="Z114" s="260"/>
      <c r="AA114" s="260"/>
      <c r="AB114" s="814"/>
      <c r="AC114" s="829"/>
      <c r="AD114" s="46">
        <f t="shared" si="85"/>
        <v>0</v>
      </c>
      <c r="AE114" s="46">
        <f t="shared" si="85"/>
        <v>0</v>
      </c>
      <c r="AF114" s="46">
        <f t="shared" si="85"/>
        <v>0</v>
      </c>
      <c r="AG114" s="46">
        <f t="shared" si="84"/>
        <v>0</v>
      </c>
      <c r="AH114" s="46">
        <f t="shared" si="84"/>
        <v>0</v>
      </c>
      <c r="AI114" s="46">
        <f t="shared" si="84"/>
        <v>0</v>
      </c>
      <c r="AJ114" s="46">
        <f t="shared" si="84"/>
        <v>0</v>
      </c>
      <c r="AK114" s="814"/>
      <c r="AL114" s="832"/>
      <c r="AM114" s="46">
        <f t="shared" si="98"/>
        <v>0</v>
      </c>
      <c r="AN114" s="49"/>
      <c r="AO114" s="49"/>
      <c r="AP114" s="49"/>
      <c r="AQ114" s="49"/>
      <c r="AR114" s="49"/>
      <c r="AS114" s="49"/>
      <c r="AT114" s="814"/>
      <c r="AU114" s="835"/>
      <c r="AV114" s="46">
        <f t="shared" si="99"/>
        <v>0</v>
      </c>
      <c r="AW114" s="49"/>
      <c r="AX114" s="49"/>
      <c r="AY114" s="49"/>
      <c r="AZ114" s="49"/>
      <c r="BA114" s="49"/>
      <c r="BB114" s="49"/>
      <c r="BC114" s="814"/>
      <c r="BD114" s="811"/>
      <c r="BE114" s="46">
        <f t="shared" si="100"/>
        <v>0</v>
      </c>
      <c r="BF114" s="49"/>
      <c r="BG114" s="49"/>
      <c r="BH114" s="49"/>
      <c r="BI114" s="49"/>
      <c r="BJ114" s="49"/>
      <c r="BK114" s="49"/>
      <c r="BL114" s="814"/>
      <c r="BM114" s="817"/>
      <c r="BN114" s="46">
        <f t="shared" si="101"/>
        <v>0</v>
      </c>
      <c r="BO114" s="49"/>
      <c r="BP114" s="49"/>
      <c r="BQ114" s="49"/>
      <c r="BR114" s="49"/>
      <c r="BS114" s="49"/>
      <c r="BT114" s="49"/>
      <c r="BU114" s="824"/>
      <c r="BV114" s="825"/>
      <c r="BW114" s="825"/>
      <c r="BX114" s="825"/>
      <c r="BY114" s="825"/>
      <c r="BZ114" s="825"/>
      <c r="CA114" s="825"/>
      <c r="CB114" s="825"/>
      <c r="CC114" s="826"/>
    </row>
    <row r="115" spans="1:81" s="58" customFormat="1" ht="40.049999999999997" customHeight="1" thickTop="1" x14ac:dyDescent="0.3">
      <c r="A115" s="34"/>
      <c r="B115" s="907"/>
      <c r="C115" s="869"/>
      <c r="D115" s="871">
        <v>2409</v>
      </c>
      <c r="E115" s="851" t="s">
        <v>3972</v>
      </c>
      <c r="F115" s="851">
        <v>2409023</v>
      </c>
      <c r="G115" s="851" t="s">
        <v>3973</v>
      </c>
      <c r="H115" s="851" t="s">
        <v>6432</v>
      </c>
      <c r="I115" s="851" t="s">
        <v>6433</v>
      </c>
      <c r="J115" s="812">
        <v>802</v>
      </c>
      <c r="K115" s="854" t="str">
        <f>+[22]Metas!K927</f>
        <v>Programa de auditoría dirigido a las empresas de la región, para la revisión y exigencia del cumplimiento del PESV, conforme a los requisitos exigidos y plasmados en la normatividad legal vigente</v>
      </c>
      <c r="L115" s="857">
        <v>1</v>
      </c>
      <c r="M115" s="860">
        <f>SUM(N115:Q115)</f>
        <v>1</v>
      </c>
      <c r="N115" s="836">
        <v>0.25</v>
      </c>
      <c r="O115" s="839">
        <v>0.25</v>
      </c>
      <c r="P115" s="863">
        <v>0.25</v>
      </c>
      <c r="Q115" s="866">
        <v>0.25</v>
      </c>
      <c r="R115" s="812">
        <f>+$J115</f>
        <v>802</v>
      </c>
      <c r="S115" s="39" t="s">
        <v>6440</v>
      </c>
      <c r="T115" s="235" t="s">
        <v>3821</v>
      </c>
      <c r="U115" s="235" t="s">
        <v>3826</v>
      </c>
      <c r="V115" s="235" t="s">
        <v>3830</v>
      </c>
      <c r="W115" s="39" t="s">
        <v>6436</v>
      </c>
      <c r="X115" s="258">
        <v>44958</v>
      </c>
      <c r="Y115" s="258">
        <v>45290</v>
      </c>
      <c r="Z115" s="258">
        <v>44958</v>
      </c>
      <c r="AA115" s="258">
        <v>44925</v>
      </c>
      <c r="AB115" s="812">
        <f t="shared" ref="AB115" si="161">+$J115</f>
        <v>802</v>
      </c>
      <c r="AC115" s="827">
        <f t="shared" ref="AC115" si="162">+L115</f>
        <v>1</v>
      </c>
      <c r="AD115" s="44">
        <f t="shared" si="85"/>
        <v>27</v>
      </c>
      <c r="AE115" s="44">
        <f t="shared" si="85"/>
        <v>27</v>
      </c>
      <c r="AF115" s="44">
        <f t="shared" si="85"/>
        <v>0</v>
      </c>
      <c r="AG115" s="44">
        <f t="shared" si="84"/>
        <v>0</v>
      </c>
      <c r="AH115" s="44">
        <f t="shared" si="84"/>
        <v>0</v>
      </c>
      <c r="AI115" s="44">
        <f t="shared" si="84"/>
        <v>0</v>
      </c>
      <c r="AJ115" s="44">
        <f t="shared" si="84"/>
        <v>0</v>
      </c>
      <c r="AK115" s="812">
        <f t="shared" ref="AK115" si="163">+$J115</f>
        <v>802</v>
      </c>
      <c r="AL115" s="830">
        <f t="shared" si="154"/>
        <v>0.25</v>
      </c>
      <c r="AM115" s="44">
        <f t="shared" si="98"/>
        <v>7</v>
      </c>
      <c r="AN115" s="47">
        <v>7</v>
      </c>
      <c r="AO115" s="47"/>
      <c r="AP115" s="47"/>
      <c r="AQ115" s="47"/>
      <c r="AR115" s="47"/>
      <c r="AS115" s="47"/>
      <c r="AT115" s="812">
        <f t="shared" ref="AT115" si="164">+$J115</f>
        <v>802</v>
      </c>
      <c r="AU115" s="833">
        <f t="shared" si="156"/>
        <v>0.25</v>
      </c>
      <c r="AV115" s="44">
        <f t="shared" si="99"/>
        <v>7</v>
      </c>
      <c r="AW115" s="47">
        <v>7</v>
      </c>
      <c r="AX115" s="47"/>
      <c r="AY115" s="47"/>
      <c r="AZ115" s="47"/>
      <c r="BA115" s="47"/>
      <c r="BB115" s="47"/>
      <c r="BC115" s="812">
        <f t="shared" ref="BC115" si="165">+$J115</f>
        <v>802</v>
      </c>
      <c r="BD115" s="809">
        <f t="shared" si="158"/>
        <v>0.25</v>
      </c>
      <c r="BE115" s="44">
        <f t="shared" si="100"/>
        <v>7</v>
      </c>
      <c r="BF115" s="47">
        <v>7</v>
      </c>
      <c r="BG115" s="47"/>
      <c r="BH115" s="47"/>
      <c r="BI115" s="47"/>
      <c r="BJ115" s="47"/>
      <c r="BK115" s="47"/>
      <c r="BL115" s="812">
        <f t="shared" ref="BL115" si="166">+$J115</f>
        <v>802</v>
      </c>
      <c r="BM115" s="815">
        <f t="shared" si="160"/>
        <v>0.25</v>
      </c>
      <c r="BN115" s="44">
        <f t="shared" si="101"/>
        <v>6</v>
      </c>
      <c r="BO115" s="47">
        <v>6</v>
      </c>
      <c r="BP115" s="47"/>
      <c r="BQ115" s="47"/>
      <c r="BR115" s="47"/>
      <c r="BS115" s="47"/>
      <c r="BT115" s="47"/>
      <c r="BU115" s="818"/>
      <c r="BV115" s="819"/>
      <c r="BW115" s="819"/>
      <c r="BX115" s="819"/>
      <c r="BY115" s="819"/>
      <c r="BZ115" s="819"/>
      <c r="CA115" s="819"/>
      <c r="CB115" s="819"/>
      <c r="CC115" s="820"/>
    </row>
    <row r="116" spans="1:81" s="58" customFormat="1" ht="40.049999999999997" customHeight="1" x14ac:dyDescent="0.3">
      <c r="A116" s="34"/>
      <c r="B116" s="907"/>
      <c r="C116" s="869"/>
      <c r="D116" s="872"/>
      <c r="E116" s="852"/>
      <c r="F116" s="852"/>
      <c r="G116" s="852"/>
      <c r="H116" s="852"/>
      <c r="I116" s="852"/>
      <c r="J116" s="813"/>
      <c r="K116" s="855"/>
      <c r="L116" s="858"/>
      <c r="M116" s="861"/>
      <c r="N116" s="837"/>
      <c r="O116" s="840"/>
      <c r="P116" s="864"/>
      <c r="Q116" s="867"/>
      <c r="R116" s="813"/>
      <c r="S116" s="39"/>
      <c r="T116" s="236"/>
      <c r="U116" s="236"/>
      <c r="V116" s="236"/>
      <c r="W116" s="39"/>
      <c r="X116" s="31"/>
      <c r="Y116" s="31"/>
      <c r="Z116" s="31"/>
      <c r="AA116" s="31"/>
      <c r="AB116" s="813"/>
      <c r="AC116" s="828"/>
      <c r="AD116" s="51">
        <f t="shared" si="85"/>
        <v>0</v>
      </c>
      <c r="AE116" s="51">
        <f t="shared" si="85"/>
        <v>0</v>
      </c>
      <c r="AF116" s="51">
        <f t="shared" si="85"/>
        <v>0</v>
      </c>
      <c r="AG116" s="51">
        <f t="shared" si="84"/>
        <v>0</v>
      </c>
      <c r="AH116" s="51">
        <f t="shared" si="84"/>
        <v>0</v>
      </c>
      <c r="AI116" s="51">
        <f t="shared" si="84"/>
        <v>0</v>
      </c>
      <c r="AJ116" s="51">
        <f t="shared" si="84"/>
        <v>0</v>
      </c>
      <c r="AK116" s="813"/>
      <c r="AL116" s="831"/>
      <c r="AM116" s="51">
        <f t="shared" si="98"/>
        <v>0</v>
      </c>
      <c r="AN116" s="257"/>
      <c r="AO116" s="257"/>
      <c r="AP116" s="257"/>
      <c r="AQ116" s="257"/>
      <c r="AR116" s="257"/>
      <c r="AS116" s="257"/>
      <c r="AT116" s="813"/>
      <c r="AU116" s="834"/>
      <c r="AV116" s="51">
        <f t="shared" si="99"/>
        <v>0</v>
      </c>
      <c r="AW116" s="257"/>
      <c r="AX116" s="257"/>
      <c r="AY116" s="257"/>
      <c r="AZ116" s="257"/>
      <c r="BA116" s="257"/>
      <c r="BB116" s="257"/>
      <c r="BC116" s="813"/>
      <c r="BD116" s="810"/>
      <c r="BE116" s="51">
        <f t="shared" si="100"/>
        <v>0</v>
      </c>
      <c r="BF116" s="257"/>
      <c r="BG116" s="257"/>
      <c r="BH116" s="257"/>
      <c r="BI116" s="257"/>
      <c r="BJ116" s="257"/>
      <c r="BK116" s="257"/>
      <c r="BL116" s="813"/>
      <c r="BM116" s="816"/>
      <c r="BN116" s="51">
        <f t="shared" si="101"/>
        <v>0</v>
      </c>
      <c r="BO116" s="257"/>
      <c r="BP116" s="257"/>
      <c r="BQ116" s="257"/>
      <c r="BR116" s="257"/>
      <c r="BS116" s="257"/>
      <c r="BT116" s="257"/>
      <c r="BU116" s="821"/>
      <c r="BV116" s="822"/>
      <c r="BW116" s="822"/>
      <c r="BX116" s="822"/>
      <c r="BY116" s="822"/>
      <c r="BZ116" s="822"/>
      <c r="CA116" s="822"/>
      <c r="CB116" s="822"/>
      <c r="CC116" s="823"/>
    </row>
    <row r="117" spans="1:81" s="58" customFormat="1" ht="40.049999999999997" customHeight="1" x14ac:dyDescent="0.3">
      <c r="A117" s="34"/>
      <c r="B117" s="907"/>
      <c r="C117" s="869"/>
      <c r="D117" s="872"/>
      <c r="E117" s="852"/>
      <c r="F117" s="852"/>
      <c r="G117" s="852"/>
      <c r="H117" s="852"/>
      <c r="I117" s="852"/>
      <c r="J117" s="813"/>
      <c r="K117" s="855"/>
      <c r="L117" s="858"/>
      <c r="M117" s="861"/>
      <c r="N117" s="837"/>
      <c r="O117" s="840"/>
      <c r="P117" s="864"/>
      <c r="Q117" s="867"/>
      <c r="R117" s="813"/>
      <c r="S117" s="39"/>
      <c r="T117" s="236"/>
      <c r="U117" s="236"/>
      <c r="V117" s="236"/>
      <c r="W117" s="39"/>
      <c r="X117" s="31"/>
      <c r="Y117" s="31"/>
      <c r="Z117" s="31"/>
      <c r="AA117" s="31"/>
      <c r="AB117" s="813"/>
      <c r="AC117" s="828"/>
      <c r="AD117" s="51">
        <f t="shared" si="85"/>
        <v>0</v>
      </c>
      <c r="AE117" s="51">
        <f t="shared" si="85"/>
        <v>0</v>
      </c>
      <c r="AF117" s="51">
        <f t="shared" si="85"/>
        <v>0</v>
      </c>
      <c r="AG117" s="51">
        <f t="shared" si="84"/>
        <v>0</v>
      </c>
      <c r="AH117" s="51">
        <f t="shared" si="84"/>
        <v>0</v>
      </c>
      <c r="AI117" s="51">
        <f t="shared" si="84"/>
        <v>0</v>
      </c>
      <c r="AJ117" s="51">
        <f t="shared" si="84"/>
        <v>0</v>
      </c>
      <c r="AK117" s="813"/>
      <c r="AL117" s="831"/>
      <c r="AM117" s="51">
        <f t="shared" si="98"/>
        <v>0</v>
      </c>
      <c r="AN117" s="257"/>
      <c r="AO117" s="257"/>
      <c r="AP117" s="257"/>
      <c r="AQ117" s="257"/>
      <c r="AR117" s="257"/>
      <c r="AS117" s="257"/>
      <c r="AT117" s="813"/>
      <c r="AU117" s="834"/>
      <c r="AV117" s="51">
        <f t="shared" si="99"/>
        <v>0</v>
      </c>
      <c r="AW117" s="257"/>
      <c r="AX117" s="257"/>
      <c r="AY117" s="257"/>
      <c r="AZ117" s="257"/>
      <c r="BA117" s="257"/>
      <c r="BB117" s="257"/>
      <c r="BC117" s="813"/>
      <c r="BD117" s="810"/>
      <c r="BE117" s="51">
        <f t="shared" si="100"/>
        <v>0</v>
      </c>
      <c r="BF117" s="257"/>
      <c r="BG117" s="257"/>
      <c r="BH117" s="257"/>
      <c r="BI117" s="257"/>
      <c r="BJ117" s="257"/>
      <c r="BK117" s="257"/>
      <c r="BL117" s="813"/>
      <c r="BM117" s="816"/>
      <c r="BN117" s="51">
        <f t="shared" si="101"/>
        <v>0</v>
      </c>
      <c r="BO117" s="257"/>
      <c r="BP117" s="257"/>
      <c r="BQ117" s="257"/>
      <c r="BR117" s="257"/>
      <c r="BS117" s="257"/>
      <c r="BT117" s="257"/>
      <c r="BU117" s="821"/>
      <c r="BV117" s="822"/>
      <c r="BW117" s="822"/>
      <c r="BX117" s="822"/>
      <c r="BY117" s="822"/>
      <c r="BZ117" s="822"/>
      <c r="CA117" s="822"/>
      <c r="CB117" s="822"/>
      <c r="CC117" s="823"/>
    </row>
    <row r="118" spans="1:81" s="58" customFormat="1" ht="40.049999999999997" customHeight="1" thickBot="1" x14ac:dyDescent="0.35">
      <c r="A118" s="34"/>
      <c r="B118" s="907"/>
      <c r="C118" s="869"/>
      <c r="D118" s="873"/>
      <c r="E118" s="853"/>
      <c r="F118" s="853"/>
      <c r="G118" s="853"/>
      <c r="H118" s="853"/>
      <c r="I118" s="853"/>
      <c r="J118" s="814"/>
      <c r="K118" s="856"/>
      <c r="L118" s="859"/>
      <c r="M118" s="862"/>
      <c r="N118" s="838"/>
      <c r="O118" s="841"/>
      <c r="P118" s="865"/>
      <c r="Q118" s="874"/>
      <c r="R118" s="814"/>
      <c r="S118" s="232"/>
      <c r="T118" s="237"/>
      <c r="U118" s="237"/>
      <c r="V118" s="237"/>
      <c r="W118" s="232"/>
      <c r="X118" s="260"/>
      <c r="Y118" s="260"/>
      <c r="Z118" s="260"/>
      <c r="AA118" s="260"/>
      <c r="AB118" s="814"/>
      <c r="AC118" s="829"/>
      <c r="AD118" s="46">
        <f t="shared" si="85"/>
        <v>0</v>
      </c>
      <c r="AE118" s="46">
        <f t="shared" si="85"/>
        <v>0</v>
      </c>
      <c r="AF118" s="46">
        <f t="shared" si="85"/>
        <v>0</v>
      </c>
      <c r="AG118" s="46">
        <f t="shared" si="84"/>
        <v>0</v>
      </c>
      <c r="AH118" s="46">
        <f t="shared" si="84"/>
        <v>0</v>
      </c>
      <c r="AI118" s="46">
        <f t="shared" si="84"/>
        <v>0</v>
      </c>
      <c r="AJ118" s="46">
        <f t="shared" si="84"/>
        <v>0</v>
      </c>
      <c r="AK118" s="814"/>
      <c r="AL118" s="832"/>
      <c r="AM118" s="46">
        <f t="shared" si="98"/>
        <v>0</v>
      </c>
      <c r="AN118" s="49"/>
      <c r="AO118" s="49"/>
      <c r="AP118" s="49"/>
      <c r="AQ118" s="49"/>
      <c r="AR118" s="49"/>
      <c r="AS118" s="49"/>
      <c r="AT118" s="814"/>
      <c r="AU118" s="835"/>
      <c r="AV118" s="46">
        <f t="shared" si="99"/>
        <v>0</v>
      </c>
      <c r="AW118" s="49"/>
      <c r="AX118" s="49"/>
      <c r="AY118" s="49"/>
      <c r="AZ118" s="49"/>
      <c r="BA118" s="49"/>
      <c r="BB118" s="49"/>
      <c r="BC118" s="814"/>
      <c r="BD118" s="811"/>
      <c r="BE118" s="46">
        <f t="shared" si="100"/>
        <v>0</v>
      </c>
      <c r="BF118" s="49"/>
      <c r="BG118" s="49"/>
      <c r="BH118" s="49"/>
      <c r="BI118" s="49"/>
      <c r="BJ118" s="49"/>
      <c r="BK118" s="49"/>
      <c r="BL118" s="814"/>
      <c r="BM118" s="817"/>
      <c r="BN118" s="46">
        <f t="shared" si="101"/>
        <v>0</v>
      </c>
      <c r="BO118" s="49"/>
      <c r="BP118" s="49"/>
      <c r="BQ118" s="49"/>
      <c r="BR118" s="49"/>
      <c r="BS118" s="49"/>
      <c r="BT118" s="49"/>
      <c r="BU118" s="824"/>
      <c r="BV118" s="825"/>
      <c r="BW118" s="825"/>
      <c r="BX118" s="825"/>
      <c r="BY118" s="825"/>
      <c r="BZ118" s="825"/>
      <c r="CA118" s="825"/>
      <c r="CB118" s="825"/>
      <c r="CC118" s="826"/>
    </row>
    <row r="119" spans="1:81" s="58" customFormat="1" ht="40.049999999999997" customHeight="1" thickTop="1" x14ac:dyDescent="0.3">
      <c r="A119" s="34"/>
      <c r="B119" s="907"/>
      <c r="C119" s="869"/>
      <c r="D119" s="871">
        <v>2409</v>
      </c>
      <c r="E119" s="851" t="s">
        <v>3972</v>
      </c>
      <c r="F119" s="851">
        <v>2409023</v>
      </c>
      <c r="G119" s="851" t="s">
        <v>3973</v>
      </c>
      <c r="H119" s="851" t="s">
        <v>6432</v>
      </c>
      <c r="I119" s="851" t="s">
        <v>6433</v>
      </c>
      <c r="J119" s="812">
        <v>803</v>
      </c>
      <c r="K119" s="854" t="str">
        <f>+[22]Metas!K928</f>
        <v xml:space="preserve">Motociclistas del Departamento cuentan con una capacitación pertinente y adecuada en cultura, seguridad vial y movilidad </v>
      </c>
      <c r="L119" s="857">
        <v>400</v>
      </c>
      <c r="M119" s="860">
        <f>SUM(N119:Q119)</f>
        <v>400</v>
      </c>
      <c r="N119" s="836">
        <v>100</v>
      </c>
      <c r="O119" s="839">
        <v>100</v>
      </c>
      <c r="P119" s="863">
        <v>100</v>
      </c>
      <c r="Q119" s="866">
        <v>100</v>
      </c>
      <c r="R119" s="812">
        <f>+$J119</f>
        <v>803</v>
      </c>
      <c r="S119" s="39" t="s">
        <v>6440</v>
      </c>
      <c r="T119" s="235" t="s">
        <v>3821</v>
      </c>
      <c r="U119" s="235" t="s">
        <v>3826</v>
      </c>
      <c r="V119" s="235" t="s">
        <v>3830</v>
      </c>
      <c r="W119" s="39" t="s">
        <v>6436</v>
      </c>
      <c r="X119" s="258">
        <v>44958</v>
      </c>
      <c r="Y119" s="258">
        <v>45290</v>
      </c>
      <c r="Z119" s="258">
        <v>44958</v>
      </c>
      <c r="AA119" s="258">
        <v>44925</v>
      </c>
      <c r="AB119" s="812">
        <f t="shared" ref="AB119" si="167">+$J119</f>
        <v>803</v>
      </c>
      <c r="AC119" s="827">
        <f t="shared" ref="AC119" si="168">+L119</f>
        <v>400</v>
      </c>
      <c r="AD119" s="44">
        <f t="shared" si="85"/>
        <v>34</v>
      </c>
      <c r="AE119" s="44">
        <f t="shared" si="85"/>
        <v>34</v>
      </c>
      <c r="AF119" s="44">
        <f t="shared" si="85"/>
        <v>0</v>
      </c>
      <c r="AG119" s="44">
        <f t="shared" si="84"/>
        <v>0</v>
      </c>
      <c r="AH119" s="44">
        <f t="shared" si="84"/>
        <v>0</v>
      </c>
      <c r="AI119" s="44">
        <f t="shared" si="84"/>
        <v>0</v>
      </c>
      <c r="AJ119" s="44">
        <f t="shared" si="84"/>
        <v>0</v>
      </c>
      <c r="AK119" s="812">
        <f t="shared" ref="AK119" si="169">+$J119</f>
        <v>803</v>
      </c>
      <c r="AL119" s="830">
        <f t="shared" si="154"/>
        <v>100</v>
      </c>
      <c r="AM119" s="44">
        <f t="shared" si="98"/>
        <v>8</v>
      </c>
      <c r="AN119" s="47">
        <v>8</v>
      </c>
      <c r="AO119" s="47"/>
      <c r="AP119" s="47"/>
      <c r="AQ119" s="47"/>
      <c r="AR119" s="47"/>
      <c r="AS119" s="47"/>
      <c r="AT119" s="812">
        <f t="shared" ref="AT119" si="170">+$J119</f>
        <v>803</v>
      </c>
      <c r="AU119" s="833">
        <f t="shared" si="156"/>
        <v>100</v>
      </c>
      <c r="AV119" s="44">
        <f t="shared" si="99"/>
        <v>8</v>
      </c>
      <c r="AW119" s="47">
        <v>8</v>
      </c>
      <c r="AX119" s="47"/>
      <c r="AY119" s="47"/>
      <c r="AZ119" s="47"/>
      <c r="BA119" s="47"/>
      <c r="BB119" s="47"/>
      <c r="BC119" s="812">
        <f t="shared" ref="BC119" si="171">+$J119</f>
        <v>803</v>
      </c>
      <c r="BD119" s="809">
        <f t="shared" si="158"/>
        <v>100</v>
      </c>
      <c r="BE119" s="44">
        <f t="shared" si="100"/>
        <v>8</v>
      </c>
      <c r="BF119" s="47">
        <v>8</v>
      </c>
      <c r="BG119" s="47"/>
      <c r="BH119" s="47"/>
      <c r="BI119" s="47"/>
      <c r="BJ119" s="47"/>
      <c r="BK119" s="47"/>
      <c r="BL119" s="812">
        <f t="shared" ref="BL119" si="172">+$J119</f>
        <v>803</v>
      </c>
      <c r="BM119" s="815">
        <f t="shared" si="160"/>
        <v>100</v>
      </c>
      <c r="BN119" s="44">
        <f t="shared" si="101"/>
        <v>10</v>
      </c>
      <c r="BO119" s="47">
        <v>10</v>
      </c>
      <c r="BP119" s="47"/>
      <c r="BQ119" s="47"/>
      <c r="BR119" s="47"/>
      <c r="BS119" s="47"/>
      <c r="BT119" s="47"/>
      <c r="BU119" s="818"/>
      <c r="BV119" s="819"/>
      <c r="BW119" s="819"/>
      <c r="BX119" s="819"/>
      <c r="BY119" s="819"/>
      <c r="BZ119" s="819"/>
      <c r="CA119" s="819"/>
      <c r="CB119" s="819"/>
      <c r="CC119" s="820"/>
    </row>
    <row r="120" spans="1:81" s="58" customFormat="1" ht="40.049999999999997" customHeight="1" x14ac:dyDescent="0.3">
      <c r="A120" s="34"/>
      <c r="B120" s="907"/>
      <c r="C120" s="869"/>
      <c r="D120" s="872"/>
      <c r="E120" s="852"/>
      <c r="F120" s="852"/>
      <c r="G120" s="852"/>
      <c r="H120" s="852"/>
      <c r="I120" s="852"/>
      <c r="J120" s="813"/>
      <c r="K120" s="855"/>
      <c r="L120" s="858"/>
      <c r="M120" s="861"/>
      <c r="N120" s="837"/>
      <c r="O120" s="840"/>
      <c r="P120" s="864"/>
      <c r="Q120" s="867"/>
      <c r="R120" s="813"/>
      <c r="S120" s="39"/>
      <c r="T120" s="236"/>
      <c r="U120" s="236"/>
      <c r="V120" s="236"/>
      <c r="W120" s="39"/>
      <c r="X120" s="31"/>
      <c r="Y120" s="31"/>
      <c r="Z120" s="31"/>
      <c r="AA120" s="31"/>
      <c r="AB120" s="813"/>
      <c r="AC120" s="828"/>
      <c r="AD120" s="51">
        <f t="shared" si="85"/>
        <v>0</v>
      </c>
      <c r="AE120" s="51">
        <f t="shared" si="85"/>
        <v>0</v>
      </c>
      <c r="AF120" s="51">
        <f t="shared" si="85"/>
        <v>0</v>
      </c>
      <c r="AG120" s="51">
        <f t="shared" si="84"/>
        <v>0</v>
      </c>
      <c r="AH120" s="51">
        <f t="shared" si="84"/>
        <v>0</v>
      </c>
      <c r="AI120" s="51">
        <f t="shared" si="84"/>
        <v>0</v>
      </c>
      <c r="AJ120" s="51">
        <f t="shared" si="84"/>
        <v>0</v>
      </c>
      <c r="AK120" s="813"/>
      <c r="AL120" s="831"/>
      <c r="AM120" s="51">
        <f t="shared" si="98"/>
        <v>0</v>
      </c>
      <c r="AN120" s="257"/>
      <c r="AO120" s="257"/>
      <c r="AP120" s="257"/>
      <c r="AQ120" s="257"/>
      <c r="AR120" s="257"/>
      <c r="AS120" s="257"/>
      <c r="AT120" s="813"/>
      <c r="AU120" s="834"/>
      <c r="AV120" s="51">
        <f t="shared" si="99"/>
        <v>0</v>
      </c>
      <c r="AW120" s="257"/>
      <c r="AX120" s="257"/>
      <c r="AY120" s="257"/>
      <c r="AZ120" s="257"/>
      <c r="BA120" s="257"/>
      <c r="BB120" s="257"/>
      <c r="BC120" s="813"/>
      <c r="BD120" s="810"/>
      <c r="BE120" s="51">
        <f t="shared" si="100"/>
        <v>0</v>
      </c>
      <c r="BF120" s="257"/>
      <c r="BG120" s="257"/>
      <c r="BH120" s="257"/>
      <c r="BI120" s="257"/>
      <c r="BJ120" s="257"/>
      <c r="BK120" s="257"/>
      <c r="BL120" s="813"/>
      <c r="BM120" s="816"/>
      <c r="BN120" s="51">
        <f t="shared" si="101"/>
        <v>0</v>
      </c>
      <c r="BO120" s="257"/>
      <c r="BP120" s="257"/>
      <c r="BQ120" s="257"/>
      <c r="BR120" s="257"/>
      <c r="BS120" s="257"/>
      <c r="BT120" s="257"/>
      <c r="BU120" s="821"/>
      <c r="BV120" s="822"/>
      <c r="BW120" s="822"/>
      <c r="BX120" s="822"/>
      <c r="BY120" s="822"/>
      <c r="BZ120" s="822"/>
      <c r="CA120" s="822"/>
      <c r="CB120" s="822"/>
      <c r="CC120" s="823"/>
    </row>
    <row r="121" spans="1:81" s="58" customFormat="1" ht="40.049999999999997" customHeight="1" x14ac:dyDescent="0.3">
      <c r="A121" s="34"/>
      <c r="B121" s="907"/>
      <c r="C121" s="869"/>
      <c r="D121" s="872"/>
      <c r="E121" s="852"/>
      <c r="F121" s="852"/>
      <c r="G121" s="852"/>
      <c r="H121" s="852"/>
      <c r="I121" s="852"/>
      <c r="J121" s="813"/>
      <c r="K121" s="855"/>
      <c r="L121" s="858"/>
      <c r="M121" s="861"/>
      <c r="N121" s="837"/>
      <c r="O121" s="840"/>
      <c r="P121" s="864"/>
      <c r="Q121" s="867"/>
      <c r="R121" s="813"/>
      <c r="S121" s="39"/>
      <c r="T121" s="236"/>
      <c r="U121" s="236"/>
      <c r="V121" s="236"/>
      <c r="W121" s="39"/>
      <c r="X121" s="31"/>
      <c r="Y121" s="31"/>
      <c r="Z121" s="31"/>
      <c r="AA121" s="31"/>
      <c r="AB121" s="813"/>
      <c r="AC121" s="828"/>
      <c r="AD121" s="51">
        <f t="shared" si="85"/>
        <v>0</v>
      </c>
      <c r="AE121" s="51">
        <f t="shared" si="85"/>
        <v>0</v>
      </c>
      <c r="AF121" s="51">
        <f t="shared" si="85"/>
        <v>0</v>
      </c>
      <c r="AG121" s="51">
        <f t="shared" si="84"/>
        <v>0</v>
      </c>
      <c r="AH121" s="51">
        <f t="shared" si="84"/>
        <v>0</v>
      </c>
      <c r="AI121" s="51">
        <f t="shared" si="84"/>
        <v>0</v>
      </c>
      <c r="AJ121" s="51">
        <f t="shared" si="84"/>
        <v>0</v>
      </c>
      <c r="AK121" s="813"/>
      <c r="AL121" s="831"/>
      <c r="AM121" s="51">
        <f t="shared" si="98"/>
        <v>0</v>
      </c>
      <c r="AN121" s="257"/>
      <c r="AO121" s="257"/>
      <c r="AP121" s="257"/>
      <c r="AQ121" s="257"/>
      <c r="AR121" s="257"/>
      <c r="AS121" s="257"/>
      <c r="AT121" s="813"/>
      <c r="AU121" s="834"/>
      <c r="AV121" s="51">
        <f t="shared" si="99"/>
        <v>0</v>
      </c>
      <c r="AW121" s="257"/>
      <c r="AX121" s="257"/>
      <c r="AY121" s="257"/>
      <c r="AZ121" s="257"/>
      <c r="BA121" s="257"/>
      <c r="BB121" s="257"/>
      <c r="BC121" s="813"/>
      <c r="BD121" s="810"/>
      <c r="BE121" s="51">
        <f t="shared" si="100"/>
        <v>0</v>
      </c>
      <c r="BF121" s="257"/>
      <c r="BG121" s="257"/>
      <c r="BH121" s="257"/>
      <c r="BI121" s="257"/>
      <c r="BJ121" s="257"/>
      <c r="BK121" s="257"/>
      <c r="BL121" s="813"/>
      <c r="BM121" s="816"/>
      <c r="BN121" s="51">
        <f t="shared" si="101"/>
        <v>0</v>
      </c>
      <c r="BO121" s="257"/>
      <c r="BP121" s="257"/>
      <c r="BQ121" s="257"/>
      <c r="BR121" s="257"/>
      <c r="BS121" s="257"/>
      <c r="BT121" s="257"/>
      <c r="BU121" s="821"/>
      <c r="BV121" s="822"/>
      <c r="BW121" s="822"/>
      <c r="BX121" s="822"/>
      <c r="BY121" s="822"/>
      <c r="BZ121" s="822"/>
      <c r="CA121" s="822"/>
      <c r="CB121" s="822"/>
      <c r="CC121" s="823"/>
    </row>
    <row r="122" spans="1:81" s="58" customFormat="1" ht="40.049999999999997" customHeight="1" thickBot="1" x14ac:dyDescent="0.35">
      <c r="A122" s="34"/>
      <c r="B122" s="907"/>
      <c r="C122" s="870"/>
      <c r="D122" s="873"/>
      <c r="E122" s="853"/>
      <c r="F122" s="853"/>
      <c r="G122" s="853"/>
      <c r="H122" s="853"/>
      <c r="I122" s="853"/>
      <c r="J122" s="814"/>
      <c r="K122" s="856"/>
      <c r="L122" s="859"/>
      <c r="M122" s="862"/>
      <c r="N122" s="838"/>
      <c r="O122" s="841"/>
      <c r="P122" s="865"/>
      <c r="Q122" s="874"/>
      <c r="R122" s="814"/>
      <c r="S122" s="232"/>
      <c r="T122" s="237"/>
      <c r="U122" s="237"/>
      <c r="V122" s="237"/>
      <c r="W122" s="232"/>
      <c r="X122" s="260"/>
      <c r="Y122" s="260"/>
      <c r="Z122" s="260"/>
      <c r="AA122" s="260"/>
      <c r="AB122" s="814"/>
      <c r="AC122" s="829"/>
      <c r="AD122" s="46">
        <f t="shared" si="85"/>
        <v>0</v>
      </c>
      <c r="AE122" s="46">
        <f t="shared" si="85"/>
        <v>0</v>
      </c>
      <c r="AF122" s="46">
        <f t="shared" si="85"/>
        <v>0</v>
      </c>
      <c r="AG122" s="46">
        <f t="shared" si="84"/>
        <v>0</v>
      </c>
      <c r="AH122" s="46">
        <f t="shared" si="84"/>
        <v>0</v>
      </c>
      <c r="AI122" s="46">
        <f t="shared" si="84"/>
        <v>0</v>
      </c>
      <c r="AJ122" s="46">
        <f t="shared" si="84"/>
        <v>0</v>
      </c>
      <c r="AK122" s="814"/>
      <c r="AL122" s="832"/>
      <c r="AM122" s="46">
        <f t="shared" si="98"/>
        <v>0</v>
      </c>
      <c r="AN122" s="49"/>
      <c r="AO122" s="49"/>
      <c r="AP122" s="49"/>
      <c r="AQ122" s="49"/>
      <c r="AR122" s="49"/>
      <c r="AS122" s="49"/>
      <c r="AT122" s="814"/>
      <c r="AU122" s="835"/>
      <c r="AV122" s="46">
        <f t="shared" si="99"/>
        <v>0</v>
      </c>
      <c r="AW122" s="49"/>
      <c r="AX122" s="49"/>
      <c r="AY122" s="49"/>
      <c r="AZ122" s="49"/>
      <c r="BA122" s="49"/>
      <c r="BB122" s="49"/>
      <c r="BC122" s="814"/>
      <c r="BD122" s="811"/>
      <c r="BE122" s="46">
        <f t="shared" si="100"/>
        <v>0</v>
      </c>
      <c r="BF122" s="49"/>
      <c r="BG122" s="49"/>
      <c r="BH122" s="49"/>
      <c r="BI122" s="49"/>
      <c r="BJ122" s="49"/>
      <c r="BK122" s="49"/>
      <c r="BL122" s="814"/>
      <c r="BM122" s="817"/>
      <c r="BN122" s="46">
        <f t="shared" si="101"/>
        <v>0</v>
      </c>
      <c r="BO122" s="49"/>
      <c r="BP122" s="49"/>
      <c r="BQ122" s="49"/>
      <c r="BR122" s="49"/>
      <c r="BS122" s="49"/>
      <c r="BT122" s="49"/>
      <c r="BU122" s="824"/>
      <c r="BV122" s="825"/>
      <c r="BW122" s="825"/>
      <c r="BX122" s="825"/>
      <c r="BY122" s="825"/>
      <c r="BZ122" s="825"/>
      <c r="CA122" s="825"/>
      <c r="CB122" s="825"/>
      <c r="CC122" s="826"/>
    </row>
    <row r="123" spans="1:81" s="58" customFormat="1" ht="40.049999999999997" customHeight="1" thickTop="1" x14ac:dyDescent="0.3">
      <c r="A123" s="34"/>
      <c r="B123" s="907"/>
      <c r="C123" s="868" t="s">
        <v>1283</v>
      </c>
      <c r="D123" s="871">
        <v>2409</v>
      </c>
      <c r="E123" s="851" t="s">
        <v>3972</v>
      </c>
      <c r="F123" s="851">
        <v>2409023</v>
      </c>
      <c r="G123" s="851" t="s">
        <v>3973</v>
      </c>
      <c r="H123" s="851" t="s">
        <v>6432</v>
      </c>
      <c r="I123" s="851" t="s">
        <v>6433</v>
      </c>
      <c r="J123" s="812">
        <v>804</v>
      </c>
      <c r="K123" s="854" t="str">
        <f>+[22]Metas!K929</f>
        <v>Comité consultivo de infraestructura vial, creado y en funcionamiento</v>
      </c>
      <c r="L123" s="1773">
        <v>0.25</v>
      </c>
      <c r="M123" s="860">
        <f t="shared" si="150"/>
        <v>6.25E-2</v>
      </c>
      <c r="N123" s="836">
        <v>0.1</v>
      </c>
      <c r="O123" s="839">
        <v>0.05</v>
      </c>
      <c r="P123" s="863">
        <v>0.05</v>
      </c>
      <c r="Q123" s="866">
        <v>0.05</v>
      </c>
      <c r="R123" s="812">
        <f>+$J123</f>
        <v>804</v>
      </c>
      <c r="S123" s="231" t="s">
        <v>6426</v>
      </c>
      <c r="T123" s="235" t="s">
        <v>3821</v>
      </c>
      <c r="U123" s="235" t="s">
        <v>3826</v>
      </c>
      <c r="V123" s="235" t="s">
        <v>3830</v>
      </c>
      <c r="W123" s="39" t="s">
        <v>6436</v>
      </c>
      <c r="X123" s="258">
        <v>44958</v>
      </c>
      <c r="Y123" s="258">
        <v>45290</v>
      </c>
      <c r="Z123" s="258">
        <v>44958</v>
      </c>
      <c r="AA123" s="258">
        <v>44925</v>
      </c>
      <c r="AB123" s="812">
        <f t="shared" ref="AB123" si="173">+$J123</f>
        <v>804</v>
      </c>
      <c r="AC123" s="827">
        <f t="shared" ref="AC123" si="174">+L123</f>
        <v>0.25</v>
      </c>
      <c r="AD123" s="44">
        <f t="shared" si="85"/>
        <v>7.9</v>
      </c>
      <c r="AE123" s="44">
        <f t="shared" si="85"/>
        <v>7.9</v>
      </c>
      <c r="AF123" s="44">
        <f t="shared" si="85"/>
        <v>0</v>
      </c>
      <c r="AG123" s="44">
        <f t="shared" si="84"/>
        <v>0</v>
      </c>
      <c r="AH123" s="44">
        <f t="shared" si="84"/>
        <v>0</v>
      </c>
      <c r="AI123" s="44">
        <f t="shared" si="84"/>
        <v>0</v>
      </c>
      <c r="AJ123" s="44">
        <f t="shared" si="84"/>
        <v>0</v>
      </c>
      <c r="AK123" s="812">
        <f t="shared" ref="AK123" si="175">+$J123</f>
        <v>804</v>
      </c>
      <c r="AL123" s="830">
        <f t="shared" si="154"/>
        <v>0.1</v>
      </c>
      <c r="AM123" s="44">
        <f t="shared" si="98"/>
        <v>1.9</v>
      </c>
      <c r="AN123" s="47">
        <v>1.9</v>
      </c>
      <c r="AO123" s="47"/>
      <c r="AP123" s="47"/>
      <c r="AQ123" s="47"/>
      <c r="AR123" s="47"/>
      <c r="AS123" s="47"/>
      <c r="AT123" s="812">
        <f t="shared" ref="AT123" si="176">+$J123</f>
        <v>804</v>
      </c>
      <c r="AU123" s="833">
        <f t="shared" si="156"/>
        <v>0.05</v>
      </c>
      <c r="AV123" s="44">
        <f t="shared" si="99"/>
        <v>2</v>
      </c>
      <c r="AW123" s="47">
        <v>2</v>
      </c>
      <c r="AX123" s="47"/>
      <c r="AY123" s="47"/>
      <c r="AZ123" s="47"/>
      <c r="BA123" s="47"/>
      <c r="BB123" s="47"/>
      <c r="BC123" s="812">
        <f t="shared" ref="BC123" si="177">+$J123</f>
        <v>804</v>
      </c>
      <c r="BD123" s="809">
        <f t="shared" si="158"/>
        <v>0.05</v>
      </c>
      <c r="BE123" s="44">
        <f t="shared" si="100"/>
        <v>2</v>
      </c>
      <c r="BF123" s="47">
        <v>2</v>
      </c>
      <c r="BG123" s="47"/>
      <c r="BH123" s="47"/>
      <c r="BI123" s="47"/>
      <c r="BJ123" s="47"/>
      <c r="BK123" s="47"/>
      <c r="BL123" s="812">
        <f t="shared" ref="BL123" si="178">+$J123</f>
        <v>804</v>
      </c>
      <c r="BM123" s="815">
        <f t="shared" si="160"/>
        <v>0.05</v>
      </c>
      <c r="BN123" s="44">
        <f t="shared" si="101"/>
        <v>2</v>
      </c>
      <c r="BO123" s="47">
        <v>2</v>
      </c>
      <c r="BP123" s="47"/>
      <c r="BQ123" s="47"/>
      <c r="BR123" s="47"/>
      <c r="BS123" s="47"/>
      <c r="BT123" s="47"/>
      <c r="BU123" s="818"/>
      <c r="BV123" s="819"/>
      <c r="BW123" s="819"/>
      <c r="BX123" s="819"/>
      <c r="BY123" s="819"/>
      <c r="BZ123" s="819"/>
      <c r="CA123" s="819"/>
      <c r="CB123" s="819"/>
      <c r="CC123" s="820"/>
    </row>
    <row r="124" spans="1:81" s="58" customFormat="1" ht="40.049999999999997" customHeight="1" x14ac:dyDescent="0.3">
      <c r="A124" s="34"/>
      <c r="B124" s="907"/>
      <c r="C124" s="869"/>
      <c r="D124" s="872"/>
      <c r="E124" s="852"/>
      <c r="F124" s="852"/>
      <c r="G124" s="852"/>
      <c r="H124" s="852"/>
      <c r="I124" s="852"/>
      <c r="J124" s="813"/>
      <c r="K124" s="855"/>
      <c r="L124" s="1774"/>
      <c r="M124" s="861"/>
      <c r="N124" s="837"/>
      <c r="O124" s="840"/>
      <c r="P124" s="864"/>
      <c r="Q124" s="867"/>
      <c r="R124" s="813"/>
      <c r="S124" s="39"/>
      <c r="T124" s="236"/>
      <c r="U124" s="236"/>
      <c r="V124" s="236"/>
      <c r="W124" s="39"/>
      <c r="X124" s="31"/>
      <c r="Y124" s="31"/>
      <c r="Z124" s="31"/>
      <c r="AA124" s="31"/>
      <c r="AB124" s="813"/>
      <c r="AC124" s="828"/>
      <c r="AD124" s="51">
        <f t="shared" si="85"/>
        <v>0</v>
      </c>
      <c r="AE124" s="51">
        <f t="shared" si="85"/>
        <v>0</v>
      </c>
      <c r="AF124" s="51">
        <f t="shared" si="85"/>
        <v>0</v>
      </c>
      <c r="AG124" s="51">
        <f t="shared" si="84"/>
        <v>0</v>
      </c>
      <c r="AH124" s="51">
        <f t="shared" si="84"/>
        <v>0</v>
      </c>
      <c r="AI124" s="51">
        <f t="shared" si="84"/>
        <v>0</v>
      </c>
      <c r="AJ124" s="51">
        <f t="shared" si="84"/>
        <v>0</v>
      </c>
      <c r="AK124" s="813"/>
      <c r="AL124" s="831"/>
      <c r="AM124" s="51">
        <f t="shared" si="98"/>
        <v>0</v>
      </c>
      <c r="AN124" s="257"/>
      <c r="AO124" s="257"/>
      <c r="AP124" s="257"/>
      <c r="AQ124" s="257"/>
      <c r="AR124" s="257"/>
      <c r="AS124" s="257"/>
      <c r="AT124" s="813"/>
      <c r="AU124" s="834"/>
      <c r="AV124" s="51">
        <f t="shared" si="99"/>
        <v>0</v>
      </c>
      <c r="AW124" s="257"/>
      <c r="AX124" s="257"/>
      <c r="AY124" s="257"/>
      <c r="AZ124" s="257"/>
      <c r="BA124" s="257"/>
      <c r="BB124" s="257"/>
      <c r="BC124" s="813"/>
      <c r="BD124" s="810"/>
      <c r="BE124" s="51">
        <f t="shared" si="100"/>
        <v>0</v>
      </c>
      <c r="BF124" s="257"/>
      <c r="BG124" s="257"/>
      <c r="BH124" s="257"/>
      <c r="BI124" s="257"/>
      <c r="BJ124" s="257"/>
      <c r="BK124" s="257"/>
      <c r="BL124" s="813"/>
      <c r="BM124" s="816"/>
      <c r="BN124" s="51">
        <f t="shared" si="101"/>
        <v>0</v>
      </c>
      <c r="BO124" s="257"/>
      <c r="BP124" s="257"/>
      <c r="BQ124" s="257"/>
      <c r="BR124" s="257"/>
      <c r="BS124" s="257"/>
      <c r="BT124" s="257"/>
      <c r="BU124" s="821"/>
      <c r="BV124" s="822"/>
      <c r="BW124" s="822"/>
      <c r="BX124" s="822"/>
      <c r="BY124" s="822"/>
      <c r="BZ124" s="822"/>
      <c r="CA124" s="822"/>
      <c r="CB124" s="822"/>
      <c r="CC124" s="823"/>
    </row>
    <row r="125" spans="1:81" s="58" customFormat="1" ht="40.049999999999997" customHeight="1" x14ac:dyDescent="0.3">
      <c r="A125" s="34"/>
      <c r="B125" s="907"/>
      <c r="C125" s="869"/>
      <c r="D125" s="872"/>
      <c r="E125" s="852"/>
      <c r="F125" s="852"/>
      <c r="G125" s="852"/>
      <c r="H125" s="852"/>
      <c r="I125" s="852"/>
      <c r="J125" s="813"/>
      <c r="K125" s="855"/>
      <c r="L125" s="1774"/>
      <c r="M125" s="861"/>
      <c r="N125" s="837"/>
      <c r="O125" s="840"/>
      <c r="P125" s="864"/>
      <c r="Q125" s="867"/>
      <c r="R125" s="813"/>
      <c r="S125" s="39"/>
      <c r="T125" s="236"/>
      <c r="U125" s="236"/>
      <c r="V125" s="236"/>
      <c r="W125" s="39"/>
      <c r="X125" s="31"/>
      <c r="Y125" s="31"/>
      <c r="Z125" s="31"/>
      <c r="AA125" s="31"/>
      <c r="AB125" s="813"/>
      <c r="AC125" s="828"/>
      <c r="AD125" s="51">
        <f t="shared" si="85"/>
        <v>0</v>
      </c>
      <c r="AE125" s="51">
        <f t="shared" si="85"/>
        <v>0</v>
      </c>
      <c r="AF125" s="51">
        <f t="shared" si="85"/>
        <v>0</v>
      </c>
      <c r="AG125" s="51">
        <f t="shared" si="84"/>
        <v>0</v>
      </c>
      <c r="AH125" s="51">
        <f t="shared" si="84"/>
        <v>0</v>
      </c>
      <c r="AI125" s="51">
        <f t="shared" si="84"/>
        <v>0</v>
      </c>
      <c r="AJ125" s="51">
        <f t="shared" si="84"/>
        <v>0</v>
      </c>
      <c r="AK125" s="813"/>
      <c r="AL125" s="831"/>
      <c r="AM125" s="51">
        <f t="shared" si="98"/>
        <v>0</v>
      </c>
      <c r="AN125" s="257"/>
      <c r="AO125" s="257"/>
      <c r="AP125" s="257"/>
      <c r="AQ125" s="257"/>
      <c r="AR125" s="257"/>
      <c r="AS125" s="257"/>
      <c r="AT125" s="813"/>
      <c r="AU125" s="834"/>
      <c r="AV125" s="51">
        <f t="shared" si="99"/>
        <v>0</v>
      </c>
      <c r="AW125" s="257"/>
      <c r="AX125" s="257"/>
      <c r="AY125" s="257"/>
      <c r="AZ125" s="257"/>
      <c r="BA125" s="257"/>
      <c r="BB125" s="257"/>
      <c r="BC125" s="813"/>
      <c r="BD125" s="810"/>
      <c r="BE125" s="51">
        <f t="shared" si="100"/>
        <v>0</v>
      </c>
      <c r="BF125" s="257"/>
      <c r="BG125" s="257"/>
      <c r="BH125" s="257"/>
      <c r="BI125" s="257"/>
      <c r="BJ125" s="257"/>
      <c r="BK125" s="257"/>
      <c r="BL125" s="813"/>
      <c r="BM125" s="816"/>
      <c r="BN125" s="51">
        <f t="shared" si="101"/>
        <v>0</v>
      </c>
      <c r="BO125" s="257"/>
      <c r="BP125" s="257"/>
      <c r="BQ125" s="257"/>
      <c r="BR125" s="257"/>
      <c r="BS125" s="257"/>
      <c r="BT125" s="257"/>
      <c r="BU125" s="821"/>
      <c r="BV125" s="822"/>
      <c r="BW125" s="822"/>
      <c r="BX125" s="822"/>
      <c r="BY125" s="822"/>
      <c r="BZ125" s="822"/>
      <c r="CA125" s="822"/>
      <c r="CB125" s="822"/>
      <c r="CC125" s="823"/>
    </row>
    <row r="126" spans="1:81" s="58" customFormat="1" ht="40.049999999999997" customHeight="1" thickBot="1" x14ac:dyDescent="0.35">
      <c r="A126" s="34"/>
      <c r="B126" s="907"/>
      <c r="C126" s="869"/>
      <c r="D126" s="873"/>
      <c r="E126" s="853"/>
      <c r="F126" s="853"/>
      <c r="G126" s="853"/>
      <c r="H126" s="853"/>
      <c r="I126" s="853"/>
      <c r="J126" s="814"/>
      <c r="K126" s="856"/>
      <c r="L126" s="1775"/>
      <c r="M126" s="862"/>
      <c r="N126" s="838"/>
      <c r="O126" s="841"/>
      <c r="P126" s="865"/>
      <c r="Q126" s="874"/>
      <c r="R126" s="814"/>
      <c r="S126" s="232"/>
      <c r="T126" s="237"/>
      <c r="U126" s="237"/>
      <c r="V126" s="237"/>
      <c r="W126" s="232"/>
      <c r="X126" s="260"/>
      <c r="Y126" s="260"/>
      <c r="Z126" s="260"/>
      <c r="AA126" s="260"/>
      <c r="AB126" s="814"/>
      <c r="AC126" s="829"/>
      <c r="AD126" s="46">
        <f t="shared" si="85"/>
        <v>0</v>
      </c>
      <c r="AE126" s="46">
        <f t="shared" si="85"/>
        <v>0</v>
      </c>
      <c r="AF126" s="46">
        <f t="shared" si="85"/>
        <v>0</v>
      </c>
      <c r="AG126" s="46">
        <f t="shared" si="84"/>
        <v>0</v>
      </c>
      <c r="AH126" s="46">
        <f t="shared" si="84"/>
        <v>0</v>
      </c>
      <c r="AI126" s="46">
        <f t="shared" si="84"/>
        <v>0</v>
      </c>
      <c r="AJ126" s="46">
        <f t="shared" si="84"/>
        <v>0</v>
      </c>
      <c r="AK126" s="814"/>
      <c r="AL126" s="832"/>
      <c r="AM126" s="46">
        <f t="shared" si="98"/>
        <v>0</v>
      </c>
      <c r="AN126" s="49"/>
      <c r="AO126" s="49"/>
      <c r="AP126" s="49"/>
      <c r="AQ126" s="49"/>
      <c r="AR126" s="49"/>
      <c r="AS126" s="49"/>
      <c r="AT126" s="814"/>
      <c r="AU126" s="835"/>
      <c r="AV126" s="46">
        <f t="shared" si="99"/>
        <v>0</v>
      </c>
      <c r="AW126" s="49"/>
      <c r="AX126" s="49"/>
      <c r="AY126" s="49"/>
      <c r="AZ126" s="49"/>
      <c r="BA126" s="49"/>
      <c r="BB126" s="49"/>
      <c r="BC126" s="814"/>
      <c r="BD126" s="811"/>
      <c r="BE126" s="46">
        <f t="shared" si="100"/>
        <v>0</v>
      </c>
      <c r="BF126" s="49"/>
      <c r="BG126" s="49"/>
      <c r="BH126" s="49"/>
      <c r="BI126" s="49"/>
      <c r="BJ126" s="49"/>
      <c r="BK126" s="49"/>
      <c r="BL126" s="814"/>
      <c r="BM126" s="817"/>
      <c r="BN126" s="46">
        <f t="shared" si="101"/>
        <v>0</v>
      </c>
      <c r="BO126" s="49"/>
      <c r="BP126" s="49"/>
      <c r="BQ126" s="49"/>
      <c r="BR126" s="49"/>
      <c r="BS126" s="49"/>
      <c r="BT126" s="49"/>
      <c r="BU126" s="824"/>
      <c r="BV126" s="825"/>
      <c r="BW126" s="825"/>
      <c r="BX126" s="825"/>
      <c r="BY126" s="825"/>
      <c r="BZ126" s="825"/>
      <c r="CA126" s="825"/>
      <c r="CB126" s="825"/>
      <c r="CC126" s="826"/>
    </row>
    <row r="127" spans="1:81" s="58" customFormat="1" ht="40.049999999999997" customHeight="1" thickTop="1" x14ac:dyDescent="0.3">
      <c r="A127" s="34"/>
      <c r="B127" s="907"/>
      <c r="C127" s="869"/>
      <c r="D127" s="871">
        <v>2409</v>
      </c>
      <c r="E127" s="851" t="s">
        <v>3972</v>
      </c>
      <c r="F127" s="851">
        <v>2409023</v>
      </c>
      <c r="G127" s="851" t="s">
        <v>3973</v>
      </c>
      <c r="H127" s="851" t="s">
        <v>6432</v>
      </c>
      <c r="I127" s="851" t="s">
        <v>6433</v>
      </c>
      <c r="J127" s="812">
        <v>805</v>
      </c>
      <c r="K127" s="854" t="str">
        <f>+[22]Metas!K930</f>
        <v>Mapa de siniestralidad departamental</v>
      </c>
      <c r="L127" s="857">
        <v>0</v>
      </c>
      <c r="M127" s="860">
        <f t="shared" si="150"/>
        <v>0</v>
      </c>
      <c r="N127" s="836">
        <v>0</v>
      </c>
      <c r="O127" s="839">
        <v>0</v>
      </c>
      <c r="P127" s="863">
        <v>0</v>
      </c>
      <c r="Q127" s="866">
        <v>0</v>
      </c>
      <c r="R127" s="812">
        <f>+$J127</f>
        <v>805</v>
      </c>
      <c r="S127" s="231"/>
      <c r="T127" s="235"/>
      <c r="U127" s="235"/>
      <c r="V127" s="235"/>
      <c r="W127" s="39"/>
      <c r="X127" s="258"/>
      <c r="Y127" s="258"/>
      <c r="Z127" s="258"/>
      <c r="AA127" s="258"/>
      <c r="AB127" s="812">
        <f t="shared" ref="AB127" si="179">+$J127</f>
        <v>805</v>
      </c>
      <c r="AC127" s="827">
        <f t="shared" ref="AC127" si="180">+L127</f>
        <v>0</v>
      </c>
      <c r="AD127" s="44">
        <f t="shared" si="85"/>
        <v>0</v>
      </c>
      <c r="AE127" s="44">
        <f t="shared" si="85"/>
        <v>0</v>
      </c>
      <c r="AF127" s="44">
        <f t="shared" si="85"/>
        <v>0</v>
      </c>
      <c r="AG127" s="44">
        <f t="shared" si="84"/>
        <v>0</v>
      </c>
      <c r="AH127" s="44">
        <f t="shared" si="84"/>
        <v>0</v>
      </c>
      <c r="AI127" s="44">
        <f t="shared" si="84"/>
        <v>0</v>
      </c>
      <c r="AJ127" s="44">
        <f t="shared" si="84"/>
        <v>0</v>
      </c>
      <c r="AK127" s="812">
        <f t="shared" ref="AK127" si="181">+$J127</f>
        <v>805</v>
      </c>
      <c r="AL127" s="830">
        <f t="shared" si="154"/>
        <v>0</v>
      </c>
      <c r="AM127" s="44">
        <f t="shared" si="98"/>
        <v>0</v>
      </c>
      <c r="AN127" s="47"/>
      <c r="AO127" s="47"/>
      <c r="AP127" s="47"/>
      <c r="AQ127" s="47"/>
      <c r="AR127" s="47"/>
      <c r="AS127" s="47"/>
      <c r="AT127" s="812">
        <f t="shared" ref="AT127" si="182">+$J127</f>
        <v>805</v>
      </c>
      <c r="AU127" s="833">
        <f t="shared" si="156"/>
        <v>0</v>
      </c>
      <c r="AV127" s="44">
        <f t="shared" si="99"/>
        <v>0</v>
      </c>
      <c r="AW127" s="47"/>
      <c r="AX127" s="47"/>
      <c r="AY127" s="47"/>
      <c r="AZ127" s="47"/>
      <c r="BA127" s="47"/>
      <c r="BB127" s="47"/>
      <c r="BC127" s="812">
        <f t="shared" ref="BC127" si="183">+$J127</f>
        <v>805</v>
      </c>
      <c r="BD127" s="809">
        <f t="shared" si="158"/>
        <v>0</v>
      </c>
      <c r="BE127" s="44">
        <f t="shared" si="100"/>
        <v>0</v>
      </c>
      <c r="BF127" s="47"/>
      <c r="BG127" s="47"/>
      <c r="BH127" s="47"/>
      <c r="BI127" s="47"/>
      <c r="BJ127" s="47"/>
      <c r="BK127" s="47"/>
      <c r="BL127" s="812">
        <f t="shared" ref="BL127" si="184">+$J127</f>
        <v>805</v>
      </c>
      <c r="BM127" s="815">
        <f t="shared" si="160"/>
        <v>0</v>
      </c>
      <c r="BN127" s="44">
        <f t="shared" si="101"/>
        <v>0</v>
      </c>
      <c r="BO127" s="47"/>
      <c r="BP127" s="47"/>
      <c r="BQ127" s="47"/>
      <c r="BR127" s="47"/>
      <c r="BS127" s="47"/>
      <c r="BT127" s="47"/>
      <c r="BU127" s="818"/>
      <c r="BV127" s="819"/>
      <c r="BW127" s="819"/>
      <c r="BX127" s="819"/>
      <c r="BY127" s="819"/>
      <c r="BZ127" s="819"/>
      <c r="CA127" s="819"/>
      <c r="CB127" s="819"/>
      <c r="CC127" s="820"/>
    </row>
    <row r="128" spans="1:81" s="58" customFormat="1" ht="40.049999999999997" customHeight="1" x14ac:dyDescent="0.3">
      <c r="A128" s="34"/>
      <c r="B128" s="907"/>
      <c r="C128" s="869"/>
      <c r="D128" s="872"/>
      <c r="E128" s="852"/>
      <c r="F128" s="852"/>
      <c r="G128" s="852"/>
      <c r="H128" s="852"/>
      <c r="I128" s="852"/>
      <c r="J128" s="813"/>
      <c r="K128" s="855"/>
      <c r="L128" s="858"/>
      <c r="M128" s="861"/>
      <c r="N128" s="837"/>
      <c r="O128" s="840"/>
      <c r="P128" s="864"/>
      <c r="Q128" s="867"/>
      <c r="R128" s="813"/>
      <c r="S128" s="39"/>
      <c r="T128" s="236"/>
      <c r="U128" s="236"/>
      <c r="V128" s="236"/>
      <c r="W128" s="39"/>
      <c r="X128" s="31"/>
      <c r="Y128" s="31"/>
      <c r="Z128" s="31"/>
      <c r="AA128" s="31"/>
      <c r="AB128" s="813"/>
      <c r="AC128" s="828"/>
      <c r="AD128" s="51">
        <f t="shared" si="85"/>
        <v>0</v>
      </c>
      <c r="AE128" s="51">
        <f t="shared" si="85"/>
        <v>0</v>
      </c>
      <c r="AF128" s="51">
        <f t="shared" si="85"/>
        <v>0</v>
      </c>
      <c r="AG128" s="51">
        <f t="shared" si="84"/>
        <v>0</v>
      </c>
      <c r="AH128" s="51">
        <f t="shared" si="84"/>
        <v>0</v>
      </c>
      <c r="AI128" s="51">
        <f t="shared" si="84"/>
        <v>0</v>
      </c>
      <c r="AJ128" s="51">
        <f t="shared" si="84"/>
        <v>0</v>
      </c>
      <c r="AK128" s="813"/>
      <c r="AL128" s="831"/>
      <c r="AM128" s="51">
        <f t="shared" si="98"/>
        <v>0</v>
      </c>
      <c r="AN128" s="257"/>
      <c r="AO128" s="257"/>
      <c r="AP128" s="257"/>
      <c r="AQ128" s="257"/>
      <c r="AR128" s="257"/>
      <c r="AS128" s="257"/>
      <c r="AT128" s="813"/>
      <c r="AU128" s="834"/>
      <c r="AV128" s="51">
        <f t="shared" si="99"/>
        <v>0</v>
      </c>
      <c r="AW128" s="257"/>
      <c r="AX128" s="257"/>
      <c r="AY128" s="257"/>
      <c r="AZ128" s="257"/>
      <c r="BA128" s="257"/>
      <c r="BB128" s="257"/>
      <c r="BC128" s="813"/>
      <c r="BD128" s="810"/>
      <c r="BE128" s="51">
        <f t="shared" si="100"/>
        <v>0</v>
      </c>
      <c r="BF128" s="257"/>
      <c r="BG128" s="257"/>
      <c r="BH128" s="257"/>
      <c r="BI128" s="257"/>
      <c r="BJ128" s="257"/>
      <c r="BK128" s="257"/>
      <c r="BL128" s="813"/>
      <c r="BM128" s="816"/>
      <c r="BN128" s="51">
        <f t="shared" si="101"/>
        <v>0</v>
      </c>
      <c r="BO128" s="257"/>
      <c r="BP128" s="257"/>
      <c r="BQ128" s="257"/>
      <c r="BR128" s="257"/>
      <c r="BS128" s="257"/>
      <c r="BT128" s="257"/>
      <c r="BU128" s="821"/>
      <c r="BV128" s="822"/>
      <c r="BW128" s="822"/>
      <c r="BX128" s="822"/>
      <c r="BY128" s="822"/>
      <c r="BZ128" s="822"/>
      <c r="CA128" s="822"/>
      <c r="CB128" s="822"/>
      <c r="CC128" s="823"/>
    </row>
    <row r="129" spans="1:81" s="58" customFormat="1" ht="40.049999999999997" customHeight="1" x14ac:dyDescent="0.3">
      <c r="A129" s="34"/>
      <c r="B129" s="907"/>
      <c r="C129" s="869"/>
      <c r="D129" s="872"/>
      <c r="E129" s="852"/>
      <c r="F129" s="852"/>
      <c r="G129" s="852"/>
      <c r="H129" s="852"/>
      <c r="I129" s="852"/>
      <c r="J129" s="813"/>
      <c r="K129" s="855"/>
      <c r="L129" s="858"/>
      <c r="M129" s="861"/>
      <c r="N129" s="837"/>
      <c r="O129" s="840"/>
      <c r="P129" s="864"/>
      <c r="Q129" s="867"/>
      <c r="R129" s="813"/>
      <c r="S129" s="39"/>
      <c r="T129" s="236"/>
      <c r="U129" s="236"/>
      <c r="V129" s="236"/>
      <c r="W129" s="39"/>
      <c r="X129" s="31"/>
      <c r="Y129" s="31"/>
      <c r="Z129" s="31"/>
      <c r="AA129" s="31"/>
      <c r="AB129" s="813"/>
      <c r="AC129" s="828"/>
      <c r="AD129" s="51">
        <f t="shared" si="85"/>
        <v>0</v>
      </c>
      <c r="AE129" s="51">
        <f t="shared" si="85"/>
        <v>0</v>
      </c>
      <c r="AF129" s="51">
        <f t="shared" si="85"/>
        <v>0</v>
      </c>
      <c r="AG129" s="51">
        <f t="shared" si="84"/>
        <v>0</v>
      </c>
      <c r="AH129" s="51">
        <f t="shared" si="84"/>
        <v>0</v>
      </c>
      <c r="AI129" s="51">
        <f t="shared" si="84"/>
        <v>0</v>
      </c>
      <c r="AJ129" s="51">
        <f t="shared" si="84"/>
        <v>0</v>
      </c>
      <c r="AK129" s="813"/>
      <c r="AL129" s="831"/>
      <c r="AM129" s="51">
        <f t="shared" si="98"/>
        <v>0</v>
      </c>
      <c r="AN129" s="257"/>
      <c r="AO129" s="257"/>
      <c r="AP129" s="257"/>
      <c r="AQ129" s="257"/>
      <c r="AR129" s="257"/>
      <c r="AS129" s="257"/>
      <c r="AT129" s="813"/>
      <c r="AU129" s="834"/>
      <c r="AV129" s="51">
        <f t="shared" si="99"/>
        <v>0</v>
      </c>
      <c r="AW129" s="257"/>
      <c r="AX129" s="257"/>
      <c r="AY129" s="257"/>
      <c r="AZ129" s="257"/>
      <c r="BA129" s="257"/>
      <c r="BB129" s="257"/>
      <c r="BC129" s="813"/>
      <c r="BD129" s="810"/>
      <c r="BE129" s="51">
        <f t="shared" si="100"/>
        <v>0</v>
      </c>
      <c r="BF129" s="257"/>
      <c r="BG129" s="257"/>
      <c r="BH129" s="257"/>
      <c r="BI129" s="257"/>
      <c r="BJ129" s="257"/>
      <c r="BK129" s="257"/>
      <c r="BL129" s="813"/>
      <c r="BM129" s="816"/>
      <c r="BN129" s="51">
        <f t="shared" si="101"/>
        <v>0</v>
      </c>
      <c r="BO129" s="257"/>
      <c r="BP129" s="257"/>
      <c r="BQ129" s="257"/>
      <c r="BR129" s="257"/>
      <c r="BS129" s="257"/>
      <c r="BT129" s="257"/>
      <c r="BU129" s="821"/>
      <c r="BV129" s="822"/>
      <c r="BW129" s="822"/>
      <c r="BX129" s="822"/>
      <c r="BY129" s="822"/>
      <c r="BZ129" s="822"/>
      <c r="CA129" s="822"/>
      <c r="CB129" s="822"/>
      <c r="CC129" s="823"/>
    </row>
    <row r="130" spans="1:81" s="58" customFormat="1" ht="40.049999999999997" customHeight="1" thickBot="1" x14ac:dyDescent="0.35">
      <c r="A130" s="34"/>
      <c r="B130" s="907"/>
      <c r="C130" s="869"/>
      <c r="D130" s="873"/>
      <c r="E130" s="853"/>
      <c r="F130" s="853"/>
      <c r="G130" s="853"/>
      <c r="H130" s="853"/>
      <c r="I130" s="853"/>
      <c r="J130" s="814"/>
      <c r="K130" s="856"/>
      <c r="L130" s="859"/>
      <c r="M130" s="862"/>
      <c r="N130" s="838"/>
      <c r="O130" s="841"/>
      <c r="P130" s="865"/>
      <c r="Q130" s="874"/>
      <c r="R130" s="814"/>
      <c r="S130" s="232"/>
      <c r="T130" s="237"/>
      <c r="U130" s="237"/>
      <c r="V130" s="237"/>
      <c r="W130" s="232"/>
      <c r="X130" s="260"/>
      <c r="Y130" s="260"/>
      <c r="Z130" s="260"/>
      <c r="AA130" s="260"/>
      <c r="AB130" s="814"/>
      <c r="AC130" s="829"/>
      <c r="AD130" s="46">
        <f t="shared" si="85"/>
        <v>0</v>
      </c>
      <c r="AE130" s="46">
        <f t="shared" si="85"/>
        <v>0</v>
      </c>
      <c r="AF130" s="46">
        <f t="shared" si="85"/>
        <v>0</v>
      </c>
      <c r="AG130" s="46">
        <f t="shared" si="84"/>
        <v>0</v>
      </c>
      <c r="AH130" s="46">
        <f t="shared" si="84"/>
        <v>0</v>
      </c>
      <c r="AI130" s="46">
        <f t="shared" si="84"/>
        <v>0</v>
      </c>
      <c r="AJ130" s="46">
        <f t="shared" si="84"/>
        <v>0</v>
      </c>
      <c r="AK130" s="814"/>
      <c r="AL130" s="832"/>
      <c r="AM130" s="46">
        <f t="shared" si="98"/>
        <v>0</v>
      </c>
      <c r="AN130" s="49"/>
      <c r="AO130" s="49"/>
      <c r="AP130" s="49"/>
      <c r="AQ130" s="49"/>
      <c r="AR130" s="49"/>
      <c r="AS130" s="49"/>
      <c r="AT130" s="814"/>
      <c r="AU130" s="835"/>
      <c r="AV130" s="46">
        <f t="shared" si="99"/>
        <v>0</v>
      </c>
      <c r="AW130" s="49"/>
      <c r="AX130" s="49"/>
      <c r="AY130" s="49"/>
      <c r="AZ130" s="49"/>
      <c r="BA130" s="49"/>
      <c r="BB130" s="49"/>
      <c r="BC130" s="814"/>
      <c r="BD130" s="811"/>
      <c r="BE130" s="46">
        <f t="shared" si="100"/>
        <v>0</v>
      </c>
      <c r="BF130" s="49"/>
      <c r="BG130" s="49"/>
      <c r="BH130" s="49"/>
      <c r="BI130" s="49"/>
      <c r="BJ130" s="49"/>
      <c r="BK130" s="49"/>
      <c r="BL130" s="814"/>
      <c r="BM130" s="817"/>
      <c r="BN130" s="46">
        <f t="shared" si="101"/>
        <v>0</v>
      </c>
      <c r="BO130" s="49"/>
      <c r="BP130" s="49"/>
      <c r="BQ130" s="49"/>
      <c r="BR130" s="49"/>
      <c r="BS130" s="49"/>
      <c r="BT130" s="49"/>
      <c r="BU130" s="824"/>
      <c r="BV130" s="825"/>
      <c r="BW130" s="825"/>
      <c r="BX130" s="825"/>
      <c r="BY130" s="825"/>
      <c r="BZ130" s="825"/>
      <c r="CA130" s="825"/>
      <c r="CB130" s="825"/>
      <c r="CC130" s="826"/>
    </row>
    <row r="131" spans="1:81" s="58" customFormat="1" ht="40.049999999999997" customHeight="1" thickTop="1" x14ac:dyDescent="0.3">
      <c r="A131" s="34"/>
      <c r="B131" s="907"/>
      <c r="C131" s="869"/>
      <c r="D131" s="871">
        <v>2409</v>
      </c>
      <c r="E131" s="851" t="s">
        <v>3972</v>
      </c>
      <c r="F131" s="851">
        <v>2409023</v>
      </c>
      <c r="G131" s="851" t="s">
        <v>3973</v>
      </c>
      <c r="H131" s="851" t="s">
        <v>6441</v>
      </c>
      <c r="I131" s="851" t="s">
        <v>6441</v>
      </c>
      <c r="J131" s="812">
        <v>806</v>
      </c>
      <c r="K131" s="854" t="str">
        <f>+[22]Metas!K931</f>
        <v>Instalación y mantenimiento de señales en las vías de segundo y tercer nivel del Departamento con señalización</v>
      </c>
      <c r="L131" s="857">
        <v>50</v>
      </c>
      <c r="M131" s="860">
        <f>SUM(N131:Q131)</f>
        <v>50</v>
      </c>
      <c r="N131" s="836"/>
      <c r="O131" s="839"/>
      <c r="P131" s="863"/>
      <c r="Q131" s="866">
        <v>50</v>
      </c>
      <c r="R131" s="812">
        <f>+$J131</f>
        <v>806</v>
      </c>
      <c r="S131" s="231" t="s">
        <v>6442</v>
      </c>
      <c r="T131" s="235" t="s">
        <v>3821</v>
      </c>
      <c r="U131" s="235" t="s">
        <v>3827</v>
      </c>
      <c r="V131" s="235" t="s">
        <v>3830</v>
      </c>
      <c r="W131" s="39" t="s">
        <v>6436</v>
      </c>
      <c r="X131" s="258">
        <v>44958</v>
      </c>
      <c r="Y131" s="258">
        <v>45290</v>
      </c>
      <c r="Z131" s="258">
        <v>44958</v>
      </c>
      <c r="AA131" s="258">
        <v>44925</v>
      </c>
      <c r="AB131" s="812">
        <f t="shared" ref="AB131" si="185">+$J131</f>
        <v>806</v>
      </c>
      <c r="AC131" s="827">
        <f t="shared" ref="AC131" si="186">+L131</f>
        <v>50</v>
      </c>
      <c r="AD131" s="44">
        <f t="shared" si="85"/>
        <v>0</v>
      </c>
      <c r="AE131" s="44">
        <f t="shared" si="85"/>
        <v>0</v>
      </c>
      <c r="AF131" s="44">
        <f t="shared" si="85"/>
        <v>0</v>
      </c>
      <c r="AG131" s="44">
        <f t="shared" si="84"/>
        <v>0</v>
      </c>
      <c r="AH131" s="44">
        <f t="shared" si="84"/>
        <v>0</v>
      </c>
      <c r="AI131" s="44">
        <f t="shared" si="84"/>
        <v>0</v>
      </c>
      <c r="AJ131" s="44">
        <f t="shared" ref="AJ131:AJ194" si="187">+AS131+BB131+BK131+BT131</f>
        <v>0</v>
      </c>
      <c r="AK131" s="812">
        <f t="shared" ref="AK131" si="188">+$J131</f>
        <v>806</v>
      </c>
      <c r="AL131" s="830">
        <f t="shared" si="154"/>
        <v>0</v>
      </c>
      <c r="AM131" s="44">
        <f t="shared" si="98"/>
        <v>0</v>
      </c>
      <c r="AN131" s="47"/>
      <c r="AO131" s="47"/>
      <c r="AP131" s="47"/>
      <c r="AQ131" s="47"/>
      <c r="AR131" s="47"/>
      <c r="AS131" s="47"/>
      <c r="AT131" s="812">
        <f t="shared" ref="AT131" si="189">+$J131</f>
        <v>806</v>
      </c>
      <c r="AU131" s="833">
        <f t="shared" si="156"/>
        <v>0</v>
      </c>
      <c r="AV131" s="44">
        <f t="shared" si="99"/>
        <v>0</v>
      </c>
      <c r="AW131" s="47"/>
      <c r="AX131" s="47"/>
      <c r="AY131" s="47"/>
      <c r="AZ131" s="47"/>
      <c r="BA131" s="47"/>
      <c r="BB131" s="47"/>
      <c r="BC131" s="812">
        <f t="shared" ref="BC131" si="190">+$J131</f>
        <v>806</v>
      </c>
      <c r="BD131" s="809">
        <f t="shared" si="158"/>
        <v>0</v>
      </c>
      <c r="BE131" s="44">
        <f t="shared" si="100"/>
        <v>0</v>
      </c>
      <c r="BF131" s="47"/>
      <c r="BG131" s="47"/>
      <c r="BH131" s="47"/>
      <c r="BI131" s="47"/>
      <c r="BJ131" s="47"/>
      <c r="BK131" s="47"/>
      <c r="BL131" s="812">
        <f t="shared" ref="BL131" si="191">+$J131</f>
        <v>806</v>
      </c>
      <c r="BM131" s="815">
        <f t="shared" si="160"/>
        <v>50</v>
      </c>
      <c r="BN131" s="44">
        <f t="shared" si="101"/>
        <v>0</v>
      </c>
      <c r="BO131" s="47"/>
      <c r="BP131" s="47"/>
      <c r="BQ131" s="47"/>
      <c r="BR131" s="47"/>
      <c r="BS131" s="47"/>
      <c r="BT131" s="47"/>
      <c r="BU131" s="818"/>
      <c r="BV131" s="819"/>
      <c r="BW131" s="819"/>
      <c r="BX131" s="819"/>
      <c r="BY131" s="819"/>
      <c r="BZ131" s="819"/>
      <c r="CA131" s="819"/>
      <c r="CB131" s="819"/>
      <c r="CC131" s="820"/>
    </row>
    <row r="132" spans="1:81" s="58" customFormat="1" ht="40.049999999999997" customHeight="1" x14ac:dyDescent="0.3">
      <c r="A132" s="34"/>
      <c r="B132" s="907"/>
      <c r="C132" s="869"/>
      <c r="D132" s="872"/>
      <c r="E132" s="852"/>
      <c r="F132" s="852"/>
      <c r="G132" s="852"/>
      <c r="H132" s="852"/>
      <c r="I132" s="852"/>
      <c r="J132" s="813"/>
      <c r="K132" s="855"/>
      <c r="L132" s="858"/>
      <c r="M132" s="861"/>
      <c r="N132" s="837"/>
      <c r="O132" s="840"/>
      <c r="P132" s="864"/>
      <c r="Q132" s="867"/>
      <c r="R132" s="813"/>
      <c r="S132" s="39"/>
      <c r="T132" s="236"/>
      <c r="U132" s="236"/>
      <c r="V132" s="236"/>
      <c r="W132" s="39"/>
      <c r="X132" s="31"/>
      <c r="Y132" s="31"/>
      <c r="Z132" s="31"/>
      <c r="AA132" s="31"/>
      <c r="AB132" s="813"/>
      <c r="AC132" s="828"/>
      <c r="AD132" s="51">
        <f t="shared" si="85"/>
        <v>0</v>
      </c>
      <c r="AE132" s="51">
        <f t="shared" si="85"/>
        <v>0</v>
      </c>
      <c r="AF132" s="51">
        <f t="shared" si="85"/>
        <v>0</v>
      </c>
      <c r="AG132" s="51">
        <f t="shared" si="85"/>
        <v>0</v>
      </c>
      <c r="AH132" s="51">
        <f t="shared" si="85"/>
        <v>0</v>
      </c>
      <c r="AI132" s="51">
        <f t="shared" si="85"/>
        <v>0</v>
      </c>
      <c r="AJ132" s="51">
        <f t="shared" si="187"/>
        <v>0</v>
      </c>
      <c r="AK132" s="813"/>
      <c r="AL132" s="831"/>
      <c r="AM132" s="51">
        <f t="shared" si="98"/>
        <v>0</v>
      </c>
      <c r="AN132" s="257"/>
      <c r="AO132" s="257"/>
      <c r="AP132" s="257"/>
      <c r="AQ132" s="257"/>
      <c r="AR132" s="257"/>
      <c r="AS132" s="257"/>
      <c r="AT132" s="813"/>
      <c r="AU132" s="834"/>
      <c r="AV132" s="51">
        <f t="shared" si="99"/>
        <v>0</v>
      </c>
      <c r="AW132" s="257"/>
      <c r="AX132" s="257"/>
      <c r="AY132" s="257"/>
      <c r="AZ132" s="257"/>
      <c r="BA132" s="257"/>
      <c r="BB132" s="257"/>
      <c r="BC132" s="813"/>
      <c r="BD132" s="810"/>
      <c r="BE132" s="51">
        <f t="shared" si="100"/>
        <v>0</v>
      </c>
      <c r="BF132" s="257"/>
      <c r="BG132" s="257"/>
      <c r="BH132" s="257"/>
      <c r="BI132" s="257"/>
      <c r="BJ132" s="257"/>
      <c r="BK132" s="257"/>
      <c r="BL132" s="813"/>
      <c r="BM132" s="816"/>
      <c r="BN132" s="51">
        <f t="shared" si="101"/>
        <v>0</v>
      </c>
      <c r="BO132" s="257"/>
      <c r="BP132" s="257"/>
      <c r="BQ132" s="257"/>
      <c r="BR132" s="257"/>
      <c r="BS132" s="257"/>
      <c r="BT132" s="257"/>
      <c r="BU132" s="821"/>
      <c r="BV132" s="822"/>
      <c r="BW132" s="822"/>
      <c r="BX132" s="822"/>
      <c r="BY132" s="822"/>
      <c r="BZ132" s="822"/>
      <c r="CA132" s="822"/>
      <c r="CB132" s="822"/>
      <c r="CC132" s="823"/>
    </row>
    <row r="133" spans="1:81" s="58" customFormat="1" ht="40.049999999999997" customHeight="1" x14ac:dyDescent="0.3">
      <c r="A133" s="34"/>
      <c r="B133" s="907"/>
      <c r="C133" s="869"/>
      <c r="D133" s="872"/>
      <c r="E133" s="852"/>
      <c r="F133" s="852"/>
      <c r="G133" s="852"/>
      <c r="H133" s="852"/>
      <c r="I133" s="852"/>
      <c r="J133" s="813"/>
      <c r="K133" s="855"/>
      <c r="L133" s="858"/>
      <c r="M133" s="861"/>
      <c r="N133" s="837"/>
      <c r="O133" s="840"/>
      <c r="P133" s="864"/>
      <c r="Q133" s="867"/>
      <c r="R133" s="813"/>
      <c r="S133" s="39"/>
      <c r="T133" s="236"/>
      <c r="U133" s="236"/>
      <c r="V133" s="236"/>
      <c r="W133" s="39"/>
      <c r="X133" s="31"/>
      <c r="Y133" s="31"/>
      <c r="Z133" s="31"/>
      <c r="AA133" s="31"/>
      <c r="AB133" s="813"/>
      <c r="AC133" s="828"/>
      <c r="AD133" s="51">
        <f t="shared" ref="AD133:AI175" si="192">+AM133+AV133+BE133+BN133</f>
        <v>0</v>
      </c>
      <c r="AE133" s="51">
        <f t="shared" si="192"/>
        <v>0</v>
      </c>
      <c r="AF133" s="51">
        <f t="shared" si="192"/>
        <v>0</v>
      </c>
      <c r="AG133" s="51">
        <f t="shared" si="192"/>
        <v>0</v>
      </c>
      <c r="AH133" s="51">
        <f t="shared" si="192"/>
        <v>0</v>
      </c>
      <c r="AI133" s="51">
        <f t="shared" si="192"/>
        <v>0</v>
      </c>
      <c r="AJ133" s="51">
        <f t="shared" si="187"/>
        <v>0</v>
      </c>
      <c r="AK133" s="813"/>
      <c r="AL133" s="831"/>
      <c r="AM133" s="51">
        <f t="shared" si="98"/>
        <v>0</v>
      </c>
      <c r="AN133" s="257"/>
      <c r="AO133" s="257"/>
      <c r="AP133" s="257"/>
      <c r="AQ133" s="257"/>
      <c r="AR133" s="257"/>
      <c r="AS133" s="257"/>
      <c r="AT133" s="813"/>
      <c r="AU133" s="834"/>
      <c r="AV133" s="51">
        <f t="shared" si="99"/>
        <v>0</v>
      </c>
      <c r="AW133" s="257"/>
      <c r="AX133" s="257"/>
      <c r="AY133" s="257"/>
      <c r="AZ133" s="257"/>
      <c r="BA133" s="257"/>
      <c r="BB133" s="257"/>
      <c r="BC133" s="813"/>
      <c r="BD133" s="810"/>
      <c r="BE133" s="51">
        <f t="shared" si="100"/>
        <v>0</v>
      </c>
      <c r="BF133" s="257"/>
      <c r="BG133" s="257"/>
      <c r="BH133" s="257"/>
      <c r="BI133" s="257"/>
      <c r="BJ133" s="257"/>
      <c r="BK133" s="257"/>
      <c r="BL133" s="813"/>
      <c r="BM133" s="816"/>
      <c r="BN133" s="51">
        <f t="shared" si="101"/>
        <v>0</v>
      </c>
      <c r="BO133" s="257"/>
      <c r="BP133" s="257"/>
      <c r="BQ133" s="257"/>
      <c r="BR133" s="257"/>
      <c r="BS133" s="257"/>
      <c r="BT133" s="257"/>
      <c r="BU133" s="821"/>
      <c r="BV133" s="822"/>
      <c r="BW133" s="822"/>
      <c r="BX133" s="822"/>
      <c r="BY133" s="822"/>
      <c r="BZ133" s="822"/>
      <c r="CA133" s="822"/>
      <c r="CB133" s="822"/>
      <c r="CC133" s="823"/>
    </row>
    <row r="134" spans="1:81" s="58" customFormat="1" ht="40.049999999999997" customHeight="1" thickBot="1" x14ac:dyDescent="0.35">
      <c r="A134" s="34"/>
      <c r="B134" s="907"/>
      <c r="C134" s="869"/>
      <c r="D134" s="873"/>
      <c r="E134" s="853"/>
      <c r="F134" s="853"/>
      <c r="G134" s="853"/>
      <c r="H134" s="853"/>
      <c r="I134" s="853"/>
      <c r="J134" s="814"/>
      <c r="K134" s="856"/>
      <c r="L134" s="859"/>
      <c r="M134" s="862"/>
      <c r="N134" s="838"/>
      <c r="O134" s="841"/>
      <c r="P134" s="865"/>
      <c r="Q134" s="874"/>
      <c r="R134" s="814"/>
      <c r="S134" s="232"/>
      <c r="T134" s="237"/>
      <c r="U134" s="237"/>
      <c r="V134" s="237"/>
      <c r="W134" s="232"/>
      <c r="X134" s="260"/>
      <c r="Y134" s="260"/>
      <c r="Z134" s="260"/>
      <c r="AA134" s="260"/>
      <c r="AB134" s="814"/>
      <c r="AC134" s="829"/>
      <c r="AD134" s="46">
        <f t="shared" si="192"/>
        <v>0</v>
      </c>
      <c r="AE134" s="46">
        <f t="shared" si="192"/>
        <v>0</v>
      </c>
      <c r="AF134" s="46">
        <f t="shared" si="192"/>
        <v>0</v>
      </c>
      <c r="AG134" s="46">
        <f t="shared" si="192"/>
        <v>0</v>
      </c>
      <c r="AH134" s="46">
        <f t="shared" si="192"/>
        <v>0</v>
      </c>
      <c r="AI134" s="46">
        <f t="shared" si="192"/>
        <v>0</v>
      </c>
      <c r="AJ134" s="46">
        <f t="shared" si="187"/>
        <v>0</v>
      </c>
      <c r="AK134" s="814"/>
      <c r="AL134" s="832"/>
      <c r="AM134" s="46">
        <f t="shared" si="98"/>
        <v>0</v>
      </c>
      <c r="AN134" s="49"/>
      <c r="AO134" s="49"/>
      <c r="AP134" s="49"/>
      <c r="AQ134" s="49"/>
      <c r="AR134" s="49"/>
      <c r="AS134" s="49"/>
      <c r="AT134" s="814"/>
      <c r="AU134" s="835"/>
      <c r="AV134" s="46">
        <f t="shared" si="99"/>
        <v>0</v>
      </c>
      <c r="AW134" s="49"/>
      <c r="AX134" s="49"/>
      <c r="AY134" s="49"/>
      <c r="AZ134" s="49"/>
      <c r="BA134" s="49"/>
      <c r="BB134" s="49"/>
      <c r="BC134" s="814"/>
      <c r="BD134" s="811"/>
      <c r="BE134" s="46">
        <f t="shared" si="100"/>
        <v>0</v>
      </c>
      <c r="BF134" s="49"/>
      <c r="BG134" s="49"/>
      <c r="BH134" s="49"/>
      <c r="BI134" s="49"/>
      <c r="BJ134" s="49"/>
      <c r="BK134" s="49"/>
      <c r="BL134" s="814"/>
      <c r="BM134" s="817"/>
      <c r="BN134" s="46">
        <f t="shared" si="101"/>
        <v>0</v>
      </c>
      <c r="BO134" s="49"/>
      <c r="BP134" s="49"/>
      <c r="BQ134" s="49"/>
      <c r="BR134" s="49"/>
      <c r="BS134" s="49"/>
      <c r="BT134" s="49"/>
      <c r="BU134" s="824"/>
      <c r="BV134" s="825"/>
      <c r="BW134" s="825"/>
      <c r="BX134" s="825"/>
      <c r="BY134" s="825"/>
      <c r="BZ134" s="825"/>
      <c r="CA134" s="825"/>
      <c r="CB134" s="825"/>
      <c r="CC134" s="826"/>
    </row>
    <row r="135" spans="1:81" s="58" customFormat="1" ht="40.049999999999997" customHeight="1" thickTop="1" x14ac:dyDescent="0.3">
      <c r="A135" s="34"/>
      <c r="B135" s="907"/>
      <c r="C135" s="869"/>
      <c r="D135" s="871">
        <v>2409</v>
      </c>
      <c r="E135" s="851" t="s">
        <v>3972</v>
      </c>
      <c r="F135" s="851">
        <v>2409023</v>
      </c>
      <c r="G135" s="851" t="s">
        <v>3973</v>
      </c>
      <c r="H135" s="851" t="s">
        <v>6432</v>
      </c>
      <c r="I135" s="851" t="s">
        <v>6433</v>
      </c>
      <c r="J135" s="812">
        <v>807</v>
      </c>
      <c r="K135" s="854" t="str">
        <f>+[22]Metas!K932</f>
        <v>Plan de medios alternativos de transporte para los municipios del Departamento</v>
      </c>
      <c r="L135" s="857">
        <v>0.4</v>
      </c>
      <c r="M135" s="860">
        <f>SUM(N135:Q135)</f>
        <v>0.4</v>
      </c>
      <c r="N135" s="836">
        <v>0.1</v>
      </c>
      <c r="O135" s="839">
        <v>0.1</v>
      </c>
      <c r="P135" s="863">
        <v>0.1</v>
      </c>
      <c r="Q135" s="866">
        <v>0.1</v>
      </c>
      <c r="R135" s="812">
        <f>+$J135</f>
        <v>807</v>
      </c>
      <c r="S135" s="231" t="s">
        <v>6426</v>
      </c>
      <c r="T135" s="235" t="s">
        <v>3821</v>
      </c>
      <c r="U135" s="235" t="s">
        <v>3826</v>
      </c>
      <c r="V135" s="235" t="s">
        <v>3830</v>
      </c>
      <c r="W135" s="39" t="s">
        <v>6436</v>
      </c>
      <c r="X135" s="258">
        <v>44958</v>
      </c>
      <c r="Y135" s="258">
        <v>45290</v>
      </c>
      <c r="Z135" s="258">
        <v>44958</v>
      </c>
      <c r="AA135" s="258">
        <v>44925</v>
      </c>
      <c r="AB135" s="812">
        <f t="shared" ref="AB135" si="193">+$J135</f>
        <v>807</v>
      </c>
      <c r="AC135" s="827">
        <f t="shared" ref="AC135" si="194">+L135</f>
        <v>0.4</v>
      </c>
      <c r="AD135" s="44">
        <f t="shared" si="192"/>
        <v>37</v>
      </c>
      <c r="AE135" s="44">
        <f t="shared" si="192"/>
        <v>37</v>
      </c>
      <c r="AF135" s="44">
        <f t="shared" si="192"/>
        <v>0</v>
      </c>
      <c r="AG135" s="44">
        <f t="shared" si="192"/>
        <v>0</v>
      </c>
      <c r="AH135" s="44">
        <f t="shared" si="192"/>
        <v>0</v>
      </c>
      <c r="AI135" s="44">
        <f t="shared" si="192"/>
        <v>0</v>
      </c>
      <c r="AJ135" s="44">
        <f t="shared" si="187"/>
        <v>0</v>
      </c>
      <c r="AK135" s="812">
        <f t="shared" ref="AK135" si="195">+$J135</f>
        <v>807</v>
      </c>
      <c r="AL135" s="830">
        <f>+N135</f>
        <v>0.1</v>
      </c>
      <c r="AM135" s="44">
        <f t="shared" si="98"/>
        <v>7</v>
      </c>
      <c r="AN135" s="47">
        <v>7</v>
      </c>
      <c r="AO135" s="47"/>
      <c r="AP135" s="47"/>
      <c r="AQ135" s="47"/>
      <c r="AR135" s="47"/>
      <c r="AS135" s="47"/>
      <c r="AT135" s="812">
        <f t="shared" ref="AT135" si="196">+$J135</f>
        <v>807</v>
      </c>
      <c r="AU135" s="833">
        <f>+O135</f>
        <v>0.1</v>
      </c>
      <c r="AV135" s="44">
        <f t="shared" si="99"/>
        <v>10</v>
      </c>
      <c r="AW135" s="47">
        <v>10</v>
      </c>
      <c r="AX135" s="47"/>
      <c r="AY135" s="47"/>
      <c r="AZ135" s="47"/>
      <c r="BA135" s="47"/>
      <c r="BB135" s="47"/>
      <c r="BC135" s="812">
        <f t="shared" ref="BC135" si="197">+$J135</f>
        <v>807</v>
      </c>
      <c r="BD135" s="809">
        <f>+P135</f>
        <v>0.1</v>
      </c>
      <c r="BE135" s="44">
        <f t="shared" si="100"/>
        <v>10</v>
      </c>
      <c r="BF135" s="47">
        <v>10</v>
      </c>
      <c r="BG135" s="47"/>
      <c r="BH135" s="47"/>
      <c r="BI135" s="47"/>
      <c r="BJ135" s="47"/>
      <c r="BK135" s="47"/>
      <c r="BL135" s="812">
        <f t="shared" ref="BL135" si="198">+$J135</f>
        <v>807</v>
      </c>
      <c r="BM135" s="815">
        <f>+Q135</f>
        <v>0.1</v>
      </c>
      <c r="BN135" s="44">
        <f t="shared" si="101"/>
        <v>10</v>
      </c>
      <c r="BO135" s="47">
        <v>10</v>
      </c>
      <c r="BP135" s="47"/>
      <c r="BQ135" s="47"/>
      <c r="BR135" s="47"/>
      <c r="BS135" s="47"/>
      <c r="BT135" s="47"/>
      <c r="BU135" s="818"/>
      <c r="BV135" s="819"/>
      <c r="BW135" s="819"/>
      <c r="BX135" s="819"/>
      <c r="BY135" s="819"/>
      <c r="BZ135" s="819"/>
      <c r="CA135" s="819"/>
      <c r="CB135" s="819"/>
      <c r="CC135" s="820"/>
    </row>
    <row r="136" spans="1:81" s="58" customFormat="1" ht="40.049999999999997" customHeight="1" x14ac:dyDescent="0.3">
      <c r="A136" s="34"/>
      <c r="B136" s="907"/>
      <c r="C136" s="869"/>
      <c r="D136" s="872"/>
      <c r="E136" s="852"/>
      <c r="F136" s="852"/>
      <c r="G136" s="852"/>
      <c r="H136" s="852"/>
      <c r="I136" s="852"/>
      <c r="J136" s="813"/>
      <c r="K136" s="855"/>
      <c r="L136" s="858"/>
      <c r="M136" s="861"/>
      <c r="N136" s="837"/>
      <c r="O136" s="840"/>
      <c r="P136" s="864"/>
      <c r="Q136" s="867"/>
      <c r="R136" s="813"/>
      <c r="S136" s="39"/>
      <c r="T136" s="236"/>
      <c r="U136" s="236"/>
      <c r="V136" s="236"/>
      <c r="W136" s="39"/>
      <c r="X136" s="31"/>
      <c r="Y136" s="31"/>
      <c r="Z136" s="31"/>
      <c r="AA136" s="31"/>
      <c r="AB136" s="813"/>
      <c r="AC136" s="828"/>
      <c r="AD136" s="51">
        <f t="shared" si="192"/>
        <v>0</v>
      </c>
      <c r="AE136" s="51">
        <f t="shared" si="192"/>
        <v>0</v>
      </c>
      <c r="AF136" s="51">
        <f t="shared" si="192"/>
        <v>0</v>
      </c>
      <c r="AG136" s="51">
        <f t="shared" si="192"/>
        <v>0</v>
      </c>
      <c r="AH136" s="51">
        <f t="shared" si="192"/>
        <v>0</v>
      </c>
      <c r="AI136" s="51">
        <f t="shared" si="192"/>
        <v>0</v>
      </c>
      <c r="AJ136" s="51">
        <f t="shared" si="187"/>
        <v>0</v>
      </c>
      <c r="AK136" s="813"/>
      <c r="AL136" s="831"/>
      <c r="AM136" s="51">
        <f t="shared" si="98"/>
        <v>0</v>
      </c>
      <c r="AN136" s="257"/>
      <c r="AO136" s="257"/>
      <c r="AP136" s="257"/>
      <c r="AQ136" s="257"/>
      <c r="AR136" s="257"/>
      <c r="AS136" s="257"/>
      <c r="AT136" s="813"/>
      <c r="AU136" s="834"/>
      <c r="AV136" s="51">
        <f t="shared" si="99"/>
        <v>0</v>
      </c>
      <c r="AW136" s="257"/>
      <c r="AX136" s="257"/>
      <c r="AY136" s="257"/>
      <c r="AZ136" s="257"/>
      <c r="BA136" s="257"/>
      <c r="BB136" s="257"/>
      <c r="BC136" s="813"/>
      <c r="BD136" s="810"/>
      <c r="BE136" s="51">
        <f t="shared" si="100"/>
        <v>0</v>
      </c>
      <c r="BF136" s="257"/>
      <c r="BG136" s="257"/>
      <c r="BH136" s="257"/>
      <c r="BI136" s="257"/>
      <c r="BJ136" s="257"/>
      <c r="BK136" s="257"/>
      <c r="BL136" s="813"/>
      <c r="BM136" s="816"/>
      <c r="BN136" s="51">
        <f t="shared" si="101"/>
        <v>0</v>
      </c>
      <c r="BO136" s="257"/>
      <c r="BP136" s="257"/>
      <c r="BQ136" s="257"/>
      <c r="BR136" s="257"/>
      <c r="BS136" s="257"/>
      <c r="BT136" s="257"/>
      <c r="BU136" s="821"/>
      <c r="BV136" s="822"/>
      <c r="BW136" s="822"/>
      <c r="BX136" s="822"/>
      <c r="BY136" s="822"/>
      <c r="BZ136" s="822"/>
      <c r="CA136" s="822"/>
      <c r="CB136" s="822"/>
      <c r="CC136" s="823"/>
    </row>
    <row r="137" spans="1:81" s="58" customFormat="1" ht="40.049999999999997" customHeight="1" x14ac:dyDescent="0.3">
      <c r="A137" s="34"/>
      <c r="B137" s="907"/>
      <c r="C137" s="869"/>
      <c r="D137" s="872"/>
      <c r="E137" s="852"/>
      <c r="F137" s="852"/>
      <c r="G137" s="852"/>
      <c r="H137" s="852"/>
      <c r="I137" s="852"/>
      <c r="J137" s="813"/>
      <c r="K137" s="855"/>
      <c r="L137" s="858"/>
      <c r="M137" s="861"/>
      <c r="N137" s="837"/>
      <c r="O137" s="840"/>
      <c r="P137" s="864"/>
      <c r="Q137" s="867"/>
      <c r="R137" s="813"/>
      <c r="S137" s="39"/>
      <c r="T137" s="236"/>
      <c r="U137" s="236"/>
      <c r="V137" s="236"/>
      <c r="W137" s="39"/>
      <c r="X137" s="31"/>
      <c r="Y137" s="31"/>
      <c r="Z137" s="31"/>
      <c r="AA137" s="31"/>
      <c r="AB137" s="813"/>
      <c r="AC137" s="828"/>
      <c r="AD137" s="51">
        <f t="shared" si="192"/>
        <v>0</v>
      </c>
      <c r="AE137" s="51">
        <f t="shared" si="192"/>
        <v>0</v>
      </c>
      <c r="AF137" s="51">
        <f t="shared" si="192"/>
        <v>0</v>
      </c>
      <c r="AG137" s="51">
        <f t="shared" si="192"/>
        <v>0</v>
      </c>
      <c r="AH137" s="51">
        <f t="shared" si="192"/>
        <v>0</v>
      </c>
      <c r="AI137" s="51">
        <f t="shared" si="192"/>
        <v>0</v>
      </c>
      <c r="AJ137" s="51">
        <f t="shared" si="187"/>
        <v>0</v>
      </c>
      <c r="AK137" s="813"/>
      <c r="AL137" s="831"/>
      <c r="AM137" s="51">
        <f t="shared" si="98"/>
        <v>0</v>
      </c>
      <c r="AN137" s="257"/>
      <c r="AO137" s="257"/>
      <c r="AP137" s="257"/>
      <c r="AQ137" s="257"/>
      <c r="AR137" s="257"/>
      <c r="AS137" s="257"/>
      <c r="AT137" s="813"/>
      <c r="AU137" s="834"/>
      <c r="AV137" s="51">
        <f t="shared" si="99"/>
        <v>0</v>
      </c>
      <c r="AW137" s="257"/>
      <c r="AX137" s="257"/>
      <c r="AY137" s="257"/>
      <c r="AZ137" s="257"/>
      <c r="BA137" s="257"/>
      <c r="BB137" s="257"/>
      <c r="BC137" s="813"/>
      <c r="BD137" s="810"/>
      <c r="BE137" s="51">
        <f t="shared" si="100"/>
        <v>0</v>
      </c>
      <c r="BF137" s="257"/>
      <c r="BG137" s="257"/>
      <c r="BH137" s="257"/>
      <c r="BI137" s="257"/>
      <c r="BJ137" s="257"/>
      <c r="BK137" s="257"/>
      <c r="BL137" s="813"/>
      <c r="BM137" s="816"/>
      <c r="BN137" s="51">
        <f t="shared" si="101"/>
        <v>0</v>
      </c>
      <c r="BO137" s="257"/>
      <c r="BP137" s="257"/>
      <c r="BQ137" s="257"/>
      <c r="BR137" s="257"/>
      <c r="BS137" s="257"/>
      <c r="BT137" s="257"/>
      <c r="BU137" s="821"/>
      <c r="BV137" s="822"/>
      <c r="BW137" s="822"/>
      <c r="BX137" s="822"/>
      <c r="BY137" s="822"/>
      <c r="BZ137" s="822"/>
      <c r="CA137" s="822"/>
      <c r="CB137" s="822"/>
      <c r="CC137" s="823"/>
    </row>
    <row r="138" spans="1:81" s="58" customFormat="1" ht="40.049999999999997" customHeight="1" thickBot="1" x14ac:dyDescent="0.35">
      <c r="A138" s="34"/>
      <c r="B138" s="907"/>
      <c r="C138" s="869"/>
      <c r="D138" s="873"/>
      <c r="E138" s="853"/>
      <c r="F138" s="853"/>
      <c r="G138" s="853"/>
      <c r="H138" s="853"/>
      <c r="I138" s="853"/>
      <c r="J138" s="814"/>
      <c r="K138" s="856"/>
      <c r="L138" s="859"/>
      <c r="M138" s="862"/>
      <c r="N138" s="838"/>
      <c r="O138" s="841"/>
      <c r="P138" s="865"/>
      <c r="Q138" s="874"/>
      <c r="R138" s="814"/>
      <c r="S138" s="232"/>
      <c r="T138" s="237"/>
      <c r="U138" s="237"/>
      <c r="V138" s="237"/>
      <c r="W138" s="232"/>
      <c r="X138" s="260"/>
      <c r="Y138" s="260"/>
      <c r="Z138" s="260"/>
      <c r="AA138" s="260"/>
      <c r="AB138" s="814"/>
      <c r="AC138" s="829"/>
      <c r="AD138" s="46">
        <f t="shared" si="192"/>
        <v>0</v>
      </c>
      <c r="AE138" s="46">
        <f t="shared" si="192"/>
        <v>0</v>
      </c>
      <c r="AF138" s="46">
        <f t="shared" si="192"/>
        <v>0</v>
      </c>
      <c r="AG138" s="46">
        <f t="shared" si="192"/>
        <v>0</v>
      </c>
      <c r="AH138" s="46">
        <f t="shared" si="192"/>
        <v>0</v>
      </c>
      <c r="AI138" s="46">
        <f t="shared" si="192"/>
        <v>0</v>
      </c>
      <c r="AJ138" s="46">
        <f t="shared" si="187"/>
        <v>0</v>
      </c>
      <c r="AK138" s="814"/>
      <c r="AL138" s="832"/>
      <c r="AM138" s="46">
        <f t="shared" si="98"/>
        <v>0</v>
      </c>
      <c r="AN138" s="49"/>
      <c r="AO138" s="49"/>
      <c r="AP138" s="49"/>
      <c r="AQ138" s="49"/>
      <c r="AR138" s="49"/>
      <c r="AS138" s="49"/>
      <c r="AT138" s="814"/>
      <c r="AU138" s="835"/>
      <c r="AV138" s="46">
        <f t="shared" si="99"/>
        <v>0</v>
      </c>
      <c r="AW138" s="49"/>
      <c r="AX138" s="49"/>
      <c r="AY138" s="49"/>
      <c r="AZ138" s="49"/>
      <c r="BA138" s="49"/>
      <c r="BB138" s="49"/>
      <c r="BC138" s="814"/>
      <c r="BD138" s="811"/>
      <c r="BE138" s="46">
        <f t="shared" si="100"/>
        <v>0</v>
      </c>
      <c r="BF138" s="49"/>
      <c r="BG138" s="49"/>
      <c r="BH138" s="49"/>
      <c r="BI138" s="49"/>
      <c r="BJ138" s="49"/>
      <c r="BK138" s="49"/>
      <c r="BL138" s="814"/>
      <c r="BM138" s="817"/>
      <c r="BN138" s="46">
        <f t="shared" si="101"/>
        <v>0</v>
      </c>
      <c r="BO138" s="49"/>
      <c r="BP138" s="49"/>
      <c r="BQ138" s="49"/>
      <c r="BR138" s="49"/>
      <c r="BS138" s="49"/>
      <c r="BT138" s="49"/>
      <c r="BU138" s="824"/>
      <c r="BV138" s="825"/>
      <c r="BW138" s="825"/>
      <c r="BX138" s="825"/>
      <c r="BY138" s="825"/>
      <c r="BZ138" s="825"/>
      <c r="CA138" s="825"/>
      <c r="CB138" s="825"/>
      <c r="CC138" s="826"/>
    </row>
    <row r="139" spans="1:81" s="58" customFormat="1" ht="40.049999999999997" customHeight="1" thickTop="1" x14ac:dyDescent="0.3">
      <c r="A139" s="34"/>
      <c r="B139" s="907"/>
      <c r="C139" s="869"/>
      <c r="D139" s="871">
        <v>2409</v>
      </c>
      <c r="E139" s="851" t="s">
        <v>3972</v>
      </c>
      <c r="F139" s="851">
        <v>2409023</v>
      </c>
      <c r="G139" s="851" t="s">
        <v>3973</v>
      </c>
      <c r="H139" s="851" t="s">
        <v>6432</v>
      </c>
      <c r="I139" s="851" t="s">
        <v>6433</v>
      </c>
      <c r="J139" s="812">
        <v>808</v>
      </c>
      <c r="K139" s="854" t="str">
        <f>+[22]Metas!K933</f>
        <v>Programa de acondicionamiento de puntos críticos dentro de la infraestructura vial en los municipios con alta densidad poblacional, que afectan significativamente la movilidad de las personas en situación de discapacidad</v>
      </c>
      <c r="L139" s="857">
        <v>1</v>
      </c>
      <c r="M139" s="860">
        <f>SUM(N139:Q139)</f>
        <v>1</v>
      </c>
      <c r="N139" s="836">
        <v>0.25</v>
      </c>
      <c r="O139" s="839">
        <v>0.25</v>
      </c>
      <c r="P139" s="863">
        <v>0.25</v>
      </c>
      <c r="Q139" s="866">
        <v>0.25</v>
      </c>
      <c r="R139" s="812">
        <f>+$J139</f>
        <v>808</v>
      </c>
      <c r="S139" s="231" t="s">
        <v>6426</v>
      </c>
      <c r="T139" s="235" t="s">
        <v>3821</v>
      </c>
      <c r="U139" s="235" t="s">
        <v>3826</v>
      </c>
      <c r="V139" s="235" t="s">
        <v>3830</v>
      </c>
      <c r="W139" s="39" t="s">
        <v>6443</v>
      </c>
      <c r="X139" s="258">
        <v>44958</v>
      </c>
      <c r="Y139" s="258">
        <v>45290</v>
      </c>
      <c r="Z139" s="258">
        <v>44958</v>
      </c>
      <c r="AA139" s="258">
        <v>44925</v>
      </c>
      <c r="AB139" s="812">
        <f t="shared" ref="AB139" si="199">+$J139</f>
        <v>808</v>
      </c>
      <c r="AC139" s="827">
        <f t="shared" ref="AC139" si="200">+L139</f>
        <v>1</v>
      </c>
      <c r="AD139" s="44">
        <f t="shared" si="192"/>
        <v>24</v>
      </c>
      <c r="AE139" s="44">
        <f t="shared" si="192"/>
        <v>24</v>
      </c>
      <c r="AF139" s="44">
        <f t="shared" si="192"/>
        <v>0</v>
      </c>
      <c r="AG139" s="44">
        <f t="shared" si="192"/>
        <v>0</v>
      </c>
      <c r="AH139" s="44">
        <f t="shared" si="192"/>
        <v>0</v>
      </c>
      <c r="AI139" s="44">
        <f t="shared" si="192"/>
        <v>0</v>
      </c>
      <c r="AJ139" s="44">
        <f t="shared" si="187"/>
        <v>0</v>
      </c>
      <c r="AK139" s="812">
        <f t="shared" ref="AK139" si="201">+$J139</f>
        <v>808</v>
      </c>
      <c r="AL139" s="830">
        <f>+N139</f>
        <v>0.25</v>
      </c>
      <c r="AM139" s="44">
        <f t="shared" si="98"/>
        <v>6</v>
      </c>
      <c r="AN139" s="47">
        <v>6</v>
      </c>
      <c r="AO139" s="47"/>
      <c r="AP139" s="47"/>
      <c r="AQ139" s="47"/>
      <c r="AR139" s="47"/>
      <c r="AS139" s="47"/>
      <c r="AT139" s="812">
        <f t="shared" ref="AT139" si="202">+$J139</f>
        <v>808</v>
      </c>
      <c r="AU139" s="833">
        <f>+O139</f>
        <v>0.25</v>
      </c>
      <c r="AV139" s="44">
        <f t="shared" si="99"/>
        <v>6</v>
      </c>
      <c r="AW139" s="47">
        <v>6</v>
      </c>
      <c r="AX139" s="47"/>
      <c r="AY139" s="47"/>
      <c r="AZ139" s="47"/>
      <c r="BA139" s="47"/>
      <c r="BB139" s="47"/>
      <c r="BC139" s="812">
        <f t="shared" ref="BC139" si="203">+$J139</f>
        <v>808</v>
      </c>
      <c r="BD139" s="809">
        <f>+P139</f>
        <v>0.25</v>
      </c>
      <c r="BE139" s="44">
        <f t="shared" si="100"/>
        <v>6</v>
      </c>
      <c r="BF139" s="47">
        <v>6</v>
      </c>
      <c r="BG139" s="47"/>
      <c r="BH139" s="47"/>
      <c r="BI139" s="47"/>
      <c r="BJ139" s="47"/>
      <c r="BK139" s="47"/>
      <c r="BL139" s="812">
        <f t="shared" ref="BL139" si="204">+$J139</f>
        <v>808</v>
      </c>
      <c r="BM139" s="815">
        <f>+Q139</f>
        <v>0.25</v>
      </c>
      <c r="BN139" s="44">
        <f t="shared" si="101"/>
        <v>6</v>
      </c>
      <c r="BO139" s="47">
        <v>6</v>
      </c>
      <c r="BP139" s="47"/>
      <c r="BQ139" s="47"/>
      <c r="BR139" s="47"/>
      <c r="BS139" s="47"/>
      <c r="BT139" s="47"/>
      <c r="BU139" s="818"/>
      <c r="BV139" s="819"/>
      <c r="BW139" s="819"/>
      <c r="BX139" s="819"/>
      <c r="BY139" s="819"/>
      <c r="BZ139" s="819"/>
      <c r="CA139" s="819"/>
      <c r="CB139" s="819"/>
      <c r="CC139" s="820"/>
    </row>
    <row r="140" spans="1:81" s="58" customFormat="1" ht="40.049999999999997" customHeight="1" x14ac:dyDescent="0.3">
      <c r="A140" s="34"/>
      <c r="B140" s="907"/>
      <c r="C140" s="869"/>
      <c r="D140" s="872"/>
      <c r="E140" s="852"/>
      <c r="F140" s="852"/>
      <c r="G140" s="852"/>
      <c r="H140" s="852"/>
      <c r="I140" s="852"/>
      <c r="J140" s="813"/>
      <c r="K140" s="855"/>
      <c r="L140" s="858"/>
      <c r="M140" s="861"/>
      <c r="N140" s="837"/>
      <c r="O140" s="840"/>
      <c r="P140" s="864"/>
      <c r="Q140" s="867"/>
      <c r="R140" s="813"/>
      <c r="S140" s="39"/>
      <c r="T140" s="236"/>
      <c r="U140" s="236"/>
      <c r="V140" s="236"/>
      <c r="W140" s="39"/>
      <c r="X140" s="31"/>
      <c r="Y140" s="31"/>
      <c r="Z140" s="31"/>
      <c r="AA140" s="31"/>
      <c r="AB140" s="813"/>
      <c r="AC140" s="828"/>
      <c r="AD140" s="51">
        <f t="shared" si="192"/>
        <v>0</v>
      </c>
      <c r="AE140" s="51">
        <f t="shared" si="192"/>
        <v>0</v>
      </c>
      <c r="AF140" s="51">
        <f t="shared" si="192"/>
        <v>0</v>
      </c>
      <c r="AG140" s="51">
        <f t="shared" si="192"/>
        <v>0</v>
      </c>
      <c r="AH140" s="51">
        <f t="shared" si="192"/>
        <v>0</v>
      </c>
      <c r="AI140" s="51">
        <f t="shared" si="192"/>
        <v>0</v>
      </c>
      <c r="AJ140" s="51">
        <f t="shared" si="187"/>
        <v>0</v>
      </c>
      <c r="AK140" s="813"/>
      <c r="AL140" s="831"/>
      <c r="AM140" s="51">
        <f t="shared" ref="AM140:AM203" si="205">SUM(AN140:AS140)</f>
        <v>0</v>
      </c>
      <c r="AN140" s="257"/>
      <c r="AO140" s="257"/>
      <c r="AP140" s="257"/>
      <c r="AQ140" s="257"/>
      <c r="AR140" s="257"/>
      <c r="AS140" s="257"/>
      <c r="AT140" s="813"/>
      <c r="AU140" s="834"/>
      <c r="AV140" s="51">
        <f t="shared" ref="AV140:AV203" si="206">SUM(AW140:BB140)</f>
        <v>0</v>
      </c>
      <c r="AW140" s="257"/>
      <c r="AX140" s="257"/>
      <c r="AY140" s="257"/>
      <c r="AZ140" s="257"/>
      <c r="BA140" s="257"/>
      <c r="BB140" s="257"/>
      <c r="BC140" s="813"/>
      <c r="BD140" s="810"/>
      <c r="BE140" s="51">
        <f t="shared" ref="BE140:BE203" si="207">SUM(BF140:BK140)</f>
        <v>0</v>
      </c>
      <c r="BF140" s="257"/>
      <c r="BG140" s="257"/>
      <c r="BH140" s="257"/>
      <c r="BI140" s="257"/>
      <c r="BJ140" s="257"/>
      <c r="BK140" s="257"/>
      <c r="BL140" s="813"/>
      <c r="BM140" s="816"/>
      <c r="BN140" s="51">
        <f t="shared" ref="BN140:BN203" si="208">SUM(BO140:BT140)</f>
        <v>0</v>
      </c>
      <c r="BO140" s="257"/>
      <c r="BP140" s="257"/>
      <c r="BQ140" s="257"/>
      <c r="BR140" s="257"/>
      <c r="BS140" s="257"/>
      <c r="BT140" s="257"/>
      <c r="BU140" s="821"/>
      <c r="BV140" s="822"/>
      <c r="BW140" s="822"/>
      <c r="BX140" s="822"/>
      <c r="BY140" s="822"/>
      <c r="BZ140" s="822"/>
      <c r="CA140" s="822"/>
      <c r="CB140" s="822"/>
      <c r="CC140" s="823"/>
    </row>
    <row r="141" spans="1:81" s="58" customFormat="1" ht="40.049999999999997" customHeight="1" x14ac:dyDescent="0.3">
      <c r="A141" s="34"/>
      <c r="B141" s="907"/>
      <c r="C141" s="869"/>
      <c r="D141" s="872"/>
      <c r="E141" s="852"/>
      <c r="F141" s="852"/>
      <c r="G141" s="852"/>
      <c r="H141" s="852"/>
      <c r="I141" s="852"/>
      <c r="J141" s="813"/>
      <c r="K141" s="855"/>
      <c r="L141" s="858"/>
      <c r="M141" s="861"/>
      <c r="N141" s="837"/>
      <c r="O141" s="840"/>
      <c r="P141" s="864"/>
      <c r="Q141" s="867"/>
      <c r="R141" s="813"/>
      <c r="S141" s="39"/>
      <c r="T141" s="236"/>
      <c r="U141" s="236"/>
      <c r="V141" s="236"/>
      <c r="W141" s="39"/>
      <c r="X141" s="31"/>
      <c r="Y141" s="31"/>
      <c r="Z141" s="31"/>
      <c r="AA141" s="31"/>
      <c r="AB141" s="813"/>
      <c r="AC141" s="828"/>
      <c r="AD141" s="51">
        <f t="shared" si="192"/>
        <v>0</v>
      </c>
      <c r="AE141" s="51">
        <f t="shared" si="192"/>
        <v>0</v>
      </c>
      <c r="AF141" s="51">
        <f t="shared" si="192"/>
        <v>0</v>
      </c>
      <c r="AG141" s="51">
        <f t="shared" si="192"/>
        <v>0</v>
      </c>
      <c r="AH141" s="51">
        <f t="shared" si="192"/>
        <v>0</v>
      </c>
      <c r="AI141" s="51">
        <f t="shared" si="192"/>
        <v>0</v>
      </c>
      <c r="AJ141" s="51">
        <f t="shared" si="187"/>
        <v>0</v>
      </c>
      <c r="AK141" s="813"/>
      <c r="AL141" s="831"/>
      <c r="AM141" s="51">
        <f t="shared" si="205"/>
        <v>0</v>
      </c>
      <c r="AN141" s="257"/>
      <c r="AO141" s="257"/>
      <c r="AP141" s="257"/>
      <c r="AQ141" s="257"/>
      <c r="AR141" s="257"/>
      <c r="AS141" s="257"/>
      <c r="AT141" s="813"/>
      <c r="AU141" s="834"/>
      <c r="AV141" s="51">
        <f t="shared" si="206"/>
        <v>0</v>
      </c>
      <c r="AW141" s="257"/>
      <c r="AX141" s="257"/>
      <c r="AY141" s="257"/>
      <c r="AZ141" s="257"/>
      <c r="BA141" s="257"/>
      <c r="BB141" s="257"/>
      <c r="BC141" s="813"/>
      <c r="BD141" s="810"/>
      <c r="BE141" s="51">
        <f t="shared" si="207"/>
        <v>0</v>
      </c>
      <c r="BF141" s="257"/>
      <c r="BG141" s="257"/>
      <c r="BH141" s="257"/>
      <c r="BI141" s="257"/>
      <c r="BJ141" s="257"/>
      <c r="BK141" s="257"/>
      <c r="BL141" s="813"/>
      <c r="BM141" s="816"/>
      <c r="BN141" s="51">
        <f t="shared" si="208"/>
        <v>0</v>
      </c>
      <c r="BO141" s="257"/>
      <c r="BP141" s="257"/>
      <c r="BQ141" s="257"/>
      <c r="BR141" s="257"/>
      <c r="BS141" s="257"/>
      <c r="BT141" s="257"/>
      <c r="BU141" s="821"/>
      <c r="BV141" s="822"/>
      <c r="BW141" s="822"/>
      <c r="BX141" s="822"/>
      <c r="BY141" s="822"/>
      <c r="BZ141" s="822"/>
      <c r="CA141" s="822"/>
      <c r="CB141" s="822"/>
      <c r="CC141" s="823"/>
    </row>
    <row r="142" spans="1:81" s="58" customFormat="1" ht="40.049999999999997" customHeight="1" thickBot="1" x14ac:dyDescent="0.35">
      <c r="A142" s="34"/>
      <c r="B142" s="907"/>
      <c r="C142" s="869"/>
      <c r="D142" s="873"/>
      <c r="E142" s="853"/>
      <c r="F142" s="853"/>
      <c r="G142" s="853"/>
      <c r="H142" s="853"/>
      <c r="I142" s="853"/>
      <c r="J142" s="814"/>
      <c r="K142" s="856"/>
      <c r="L142" s="859"/>
      <c r="M142" s="862"/>
      <c r="N142" s="838"/>
      <c r="O142" s="841"/>
      <c r="P142" s="865"/>
      <c r="Q142" s="874"/>
      <c r="R142" s="814"/>
      <c r="S142" s="232"/>
      <c r="T142" s="237"/>
      <c r="U142" s="237"/>
      <c r="V142" s="237"/>
      <c r="W142" s="232"/>
      <c r="X142" s="260"/>
      <c r="Y142" s="260"/>
      <c r="Z142" s="260"/>
      <c r="AA142" s="260"/>
      <c r="AB142" s="814"/>
      <c r="AC142" s="829"/>
      <c r="AD142" s="46">
        <f t="shared" si="192"/>
        <v>0</v>
      </c>
      <c r="AE142" s="46">
        <f t="shared" si="192"/>
        <v>0</v>
      </c>
      <c r="AF142" s="46">
        <f t="shared" si="192"/>
        <v>0</v>
      </c>
      <c r="AG142" s="46">
        <f t="shared" si="192"/>
        <v>0</v>
      </c>
      <c r="AH142" s="46">
        <f t="shared" si="192"/>
        <v>0</v>
      </c>
      <c r="AI142" s="46">
        <f t="shared" si="192"/>
        <v>0</v>
      </c>
      <c r="AJ142" s="46">
        <f t="shared" si="187"/>
        <v>0</v>
      </c>
      <c r="AK142" s="814"/>
      <c r="AL142" s="832"/>
      <c r="AM142" s="46">
        <f t="shared" si="205"/>
        <v>0</v>
      </c>
      <c r="AN142" s="49"/>
      <c r="AO142" s="49"/>
      <c r="AP142" s="49"/>
      <c r="AQ142" s="49"/>
      <c r="AR142" s="49"/>
      <c r="AS142" s="49"/>
      <c r="AT142" s="814"/>
      <c r="AU142" s="835"/>
      <c r="AV142" s="46">
        <f t="shared" si="206"/>
        <v>0</v>
      </c>
      <c r="AW142" s="49"/>
      <c r="AX142" s="49"/>
      <c r="AY142" s="49"/>
      <c r="AZ142" s="49"/>
      <c r="BA142" s="49"/>
      <c r="BB142" s="49"/>
      <c r="BC142" s="814"/>
      <c r="BD142" s="811"/>
      <c r="BE142" s="46">
        <f t="shared" si="207"/>
        <v>0</v>
      </c>
      <c r="BF142" s="49"/>
      <c r="BG142" s="49"/>
      <c r="BH142" s="49"/>
      <c r="BI142" s="49"/>
      <c r="BJ142" s="49"/>
      <c r="BK142" s="49"/>
      <c r="BL142" s="814"/>
      <c r="BM142" s="817"/>
      <c r="BN142" s="46">
        <f t="shared" si="208"/>
        <v>0</v>
      </c>
      <c r="BO142" s="49"/>
      <c r="BP142" s="49"/>
      <c r="BQ142" s="49"/>
      <c r="BR142" s="49"/>
      <c r="BS142" s="49"/>
      <c r="BT142" s="49"/>
      <c r="BU142" s="824"/>
      <c r="BV142" s="825"/>
      <c r="BW142" s="825"/>
      <c r="BX142" s="825"/>
      <c r="BY142" s="825"/>
      <c r="BZ142" s="825"/>
      <c r="CA142" s="825"/>
      <c r="CB142" s="825"/>
      <c r="CC142" s="826"/>
    </row>
    <row r="143" spans="1:81" s="58" customFormat="1" ht="40.049999999999997" customHeight="1" thickTop="1" x14ac:dyDescent="0.3">
      <c r="A143" s="34"/>
      <c r="B143" s="907"/>
      <c r="C143" s="869"/>
      <c r="D143" s="871">
        <v>2409</v>
      </c>
      <c r="E143" s="851" t="s">
        <v>3972</v>
      </c>
      <c r="F143" s="851">
        <v>2409023</v>
      </c>
      <c r="G143" s="851" t="s">
        <v>3973</v>
      </c>
      <c r="H143" s="851" t="s">
        <v>6432</v>
      </c>
      <c r="I143" s="851" t="s">
        <v>6433</v>
      </c>
      <c r="J143" s="812">
        <v>809</v>
      </c>
      <c r="K143" s="854" t="str">
        <f>+[22]Metas!K934</f>
        <v>Gestión ante el gobierno Nacional del mejoramiento de la infraestructura de aeropuertos, líneas férreas y terminal de transportes en el Departamento</v>
      </c>
      <c r="L143" s="857">
        <v>0</v>
      </c>
      <c r="M143" s="860">
        <f>SUM(N143:Q143)</f>
        <v>0</v>
      </c>
      <c r="N143" s="836">
        <v>0</v>
      </c>
      <c r="O143" s="839">
        <v>0</v>
      </c>
      <c r="P143" s="863">
        <v>0</v>
      </c>
      <c r="Q143" s="866">
        <v>0</v>
      </c>
      <c r="R143" s="812">
        <f>+$J143</f>
        <v>809</v>
      </c>
      <c r="S143" s="231"/>
      <c r="T143" s="235"/>
      <c r="U143" s="235"/>
      <c r="V143" s="235"/>
      <c r="W143" s="231"/>
      <c r="X143" s="258"/>
      <c r="Y143" s="258"/>
      <c r="Z143" s="258"/>
      <c r="AA143" s="258"/>
      <c r="AB143" s="812">
        <f t="shared" ref="AB143" si="209">+$J143</f>
        <v>809</v>
      </c>
      <c r="AC143" s="827">
        <f t="shared" ref="AC143" si="210">+L143</f>
        <v>0</v>
      </c>
      <c r="AD143" s="44">
        <f t="shared" si="192"/>
        <v>0</v>
      </c>
      <c r="AE143" s="44">
        <f t="shared" si="192"/>
        <v>0</v>
      </c>
      <c r="AF143" s="44">
        <f t="shared" si="192"/>
        <v>0</v>
      </c>
      <c r="AG143" s="44">
        <f t="shared" si="192"/>
        <v>0</v>
      </c>
      <c r="AH143" s="44">
        <f t="shared" si="192"/>
        <v>0</v>
      </c>
      <c r="AI143" s="44">
        <f t="shared" si="192"/>
        <v>0</v>
      </c>
      <c r="AJ143" s="44">
        <f t="shared" si="187"/>
        <v>0</v>
      </c>
      <c r="AK143" s="812">
        <f t="shared" ref="AK143" si="211">+$J143</f>
        <v>809</v>
      </c>
      <c r="AL143" s="830">
        <f>+N143</f>
        <v>0</v>
      </c>
      <c r="AM143" s="44">
        <f t="shared" si="205"/>
        <v>0</v>
      </c>
      <c r="AN143" s="47"/>
      <c r="AO143" s="47"/>
      <c r="AP143" s="47"/>
      <c r="AQ143" s="47"/>
      <c r="AR143" s="47"/>
      <c r="AS143" s="47"/>
      <c r="AT143" s="812">
        <f t="shared" ref="AT143" si="212">+$J143</f>
        <v>809</v>
      </c>
      <c r="AU143" s="833">
        <f>+O143</f>
        <v>0</v>
      </c>
      <c r="AV143" s="44">
        <f t="shared" si="206"/>
        <v>0</v>
      </c>
      <c r="AW143" s="47"/>
      <c r="AX143" s="47"/>
      <c r="AY143" s="47"/>
      <c r="AZ143" s="47"/>
      <c r="BA143" s="47"/>
      <c r="BB143" s="47"/>
      <c r="BC143" s="812">
        <f t="shared" ref="BC143" si="213">+$J143</f>
        <v>809</v>
      </c>
      <c r="BD143" s="809">
        <f>+P143</f>
        <v>0</v>
      </c>
      <c r="BE143" s="44">
        <f t="shared" si="207"/>
        <v>0</v>
      </c>
      <c r="BF143" s="47"/>
      <c r="BG143" s="47"/>
      <c r="BH143" s="47"/>
      <c r="BI143" s="47"/>
      <c r="BJ143" s="47"/>
      <c r="BK143" s="47"/>
      <c r="BL143" s="812">
        <f t="shared" ref="BL143" si="214">+$J143</f>
        <v>809</v>
      </c>
      <c r="BM143" s="815">
        <f>+Q143</f>
        <v>0</v>
      </c>
      <c r="BN143" s="44">
        <f t="shared" si="208"/>
        <v>0</v>
      </c>
      <c r="BO143" s="47"/>
      <c r="BP143" s="47"/>
      <c r="BQ143" s="47"/>
      <c r="BR143" s="47"/>
      <c r="BS143" s="47"/>
      <c r="BT143" s="47"/>
      <c r="BU143" s="818"/>
      <c r="BV143" s="819"/>
      <c r="BW143" s="819"/>
      <c r="BX143" s="819"/>
      <c r="BY143" s="819"/>
      <c r="BZ143" s="819"/>
      <c r="CA143" s="819"/>
      <c r="CB143" s="819"/>
      <c r="CC143" s="820"/>
    </row>
    <row r="144" spans="1:81" s="58" customFormat="1" ht="40.049999999999997" customHeight="1" x14ac:dyDescent="0.3">
      <c r="A144" s="34"/>
      <c r="B144" s="907"/>
      <c r="C144" s="869"/>
      <c r="D144" s="872"/>
      <c r="E144" s="852"/>
      <c r="F144" s="852"/>
      <c r="G144" s="852"/>
      <c r="H144" s="852"/>
      <c r="I144" s="852"/>
      <c r="J144" s="813"/>
      <c r="K144" s="855"/>
      <c r="L144" s="858"/>
      <c r="M144" s="861"/>
      <c r="N144" s="837"/>
      <c r="O144" s="840"/>
      <c r="P144" s="864"/>
      <c r="Q144" s="867"/>
      <c r="R144" s="813"/>
      <c r="S144" s="39"/>
      <c r="T144" s="236"/>
      <c r="U144" s="236"/>
      <c r="V144" s="236"/>
      <c r="W144" s="39"/>
      <c r="X144" s="31"/>
      <c r="Y144" s="31"/>
      <c r="Z144" s="31"/>
      <c r="AA144" s="31"/>
      <c r="AB144" s="813"/>
      <c r="AC144" s="828"/>
      <c r="AD144" s="51">
        <f t="shared" si="192"/>
        <v>0</v>
      </c>
      <c r="AE144" s="51">
        <f t="shared" si="192"/>
        <v>0</v>
      </c>
      <c r="AF144" s="51">
        <f t="shared" si="192"/>
        <v>0</v>
      </c>
      <c r="AG144" s="51">
        <f t="shared" si="192"/>
        <v>0</v>
      </c>
      <c r="AH144" s="51">
        <f t="shared" si="192"/>
        <v>0</v>
      </c>
      <c r="AI144" s="51">
        <f t="shared" si="192"/>
        <v>0</v>
      </c>
      <c r="AJ144" s="51">
        <f t="shared" si="187"/>
        <v>0</v>
      </c>
      <c r="AK144" s="813"/>
      <c r="AL144" s="831"/>
      <c r="AM144" s="51">
        <f t="shared" si="205"/>
        <v>0</v>
      </c>
      <c r="AN144" s="257"/>
      <c r="AO144" s="257"/>
      <c r="AP144" s="257"/>
      <c r="AQ144" s="257"/>
      <c r="AR144" s="257"/>
      <c r="AS144" s="257"/>
      <c r="AT144" s="813"/>
      <c r="AU144" s="834"/>
      <c r="AV144" s="51">
        <f t="shared" si="206"/>
        <v>0</v>
      </c>
      <c r="AW144" s="257"/>
      <c r="AX144" s="257"/>
      <c r="AY144" s="257"/>
      <c r="AZ144" s="257"/>
      <c r="BA144" s="257"/>
      <c r="BB144" s="257"/>
      <c r="BC144" s="813"/>
      <c r="BD144" s="810"/>
      <c r="BE144" s="51">
        <f t="shared" si="207"/>
        <v>0</v>
      </c>
      <c r="BF144" s="257"/>
      <c r="BG144" s="257"/>
      <c r="BH144" s="257"/>
      <c r="BI144" s="257"/>
      <c r="BJ144" s="257"/>
      <c r="BK144" s="257"/>
      <c r="BL144" s="813"/>
      <c r="BM144" s="816"/>
      <c r="BN144" s="51">
        <f t="shared" si="208"/>
        <v>0</v>
      </c>
      <c r="BO144" s="257"/>
      <c r="BP144" s="257"/>
      <c r="BQ144" s="257"/>
      <c r="BR144" s="257"/>
      <c r="BS144" s="257"/>
      <c r="BT144" s="257"/>
      <c r="BU144" s="821"/>
      <c r="BV144" s="822"/>
      <c r="BW144" s="822"/>
      <c r="BX144" s="822"/>
      <c r="BY144" s="822"/>
      <c r="BZ144" s="822"/>
      <c r="CA144" s="822"/>
      <c r="CB144" s="822"/>
      <c r="CC144" s="823"/>
    </row>
    <row r="145" spans="1:81" s="58" customFormat="1" ht="40.049999999999997" customHeight="1" x14ac:dyDescent="0.3">
      <c r="A145" s="34"/>
      <c r="B145" s="907"/>
      <c r="C145" s="869"/>
      <c r="D145" s="872"/>
      <c r="E145" s="852"/>
      <c r="F145" s="852"/>
      <c r="G145" s="852"/>
      <c r="H145" s="852"/>
      <c r="I145" s="852"/>
      <c r="J145" s="813"/>
      <c r="K145" s="855"/>
      <c r="L145" s="858"/>
      <c r="M145" s="861"/>
      <c r="N145" s="837"/>
      <c r="O145" s="840"/>
      <c r="P145" s="864"/>
      <c r="Q145" s="867"/>
      <c r="R145" s="813"/>
      <c r="S145" s="39"/>
      <c r="T145" s="236"/>
      <c r="U145" s="236"/>
      <c r="V145" s="236"/>
      <c r="W145" s="39"/>
      <c r="X145" s="31"/>
      <c r="Y145" s="31"/>
      <c r="Z145" s="31"/>
      <c r="AA145" s="31"/>
      <c r="AB145" s="813"/>
      <c r="AC145" s="828"/>
      <c r="AD145" s="51">
        <f t="shared" si="192"/>
        <v>0</v>
      </c>
      <c r="AE145" s="51">
        <f t="shared" si="192"/>
        <v>0</v>
      </c>
      <c r="AF145" s="51">
        <f t="shared" si="192"/>
        <v>0</v>
      </c>
      <c r="AG145" s="51">
        <f t="shared" si="192"/>
        <v>0</v>
      </c>
      <c r="AH145" s="51">
        <f t="shared" si="192"/>
        <v>0</v>
      </c>
      <c r="AI145" s="51">
        <f t="shared" si="192"/>
        <v>0</v>
      </c>
      <c r="AJ145" s="51">
        <f t="shared" si="187"/>
        <v>0</v>
      </c>
      <c r="AK145" s="813"/>
      <c r="AL145" s="831"/>
      <c r="AM145" s="51">
        <f t="shared" si="205"/>
        <v>0</v>
      </c>
      <c r="AN145" s="257"/>
      <c r="AO145" s="257"/>
      <c r="AP145" s="257"/>
      <c r="AQ145" s="257"/>
      <c r="AR145" s="257"/>
      <c r="AS145" s="257"/>
      <c r="AT145" s="813"/>
      <c r="AU145" s="834"/>
      <c r="AV145" s="51">
        <f t="shared" si="206"/>
        <v>0</v>
      </c>
      <c r="AW145" s="257"/>
      <c r="AX145" s="257"/>
      <c r="AY145" s="257"/>
      <c r="AZ145" s="257"/>
      <c r="BA145" s="257"/>
      <c r="BB145" s="257"/>
      <c r="BC145" s="813"/>
      <c r="BD145" s="810"/>
      <c r="BE145" s="51">
        <f t="shared" si="207"/>
        <v>0</v>
      </c>
      <c r="BF145" s="257"/>
      <c r="BG145" s="257"/>
      <c r="BH145" s="257"/>
      <c r="BI145" s="257"/>
      <c r="BJ145" s="257"/>
      <c r="BK145" s="257"/>
      <c r="BL145" s="813"/>
      <c r="BM145" s="816"/>
      <c r="BN145" s="51">
        <f t="shared" si="208"/>
        <v>0</v>
      </c>
      <c r="BO145" s="257"/>
      <c r="BP145" s="257"/>
      <c r="BQ145" s="257"/>
      <c r="BR145" s="257"/>
      <c r="BS145" s="257"/>
      <c r="BT145" s="257"/>
      <c r="BU145" s="821"/>
      <c r="BV145" s="822"/>
      <c r="BW145" s="822"/>
      <c r="BX145" s="822"/>
      <c r="BY145" s="822"/>
      <c r="BZ145" s="822"/>
      <c r="CA145" s="822"/>
      <c r="CB145" s="822"/>
      <c r="CC145" s="823"/>
    </row>
    <row r="146" spans="1:81" s="58" customFormat="1" ht="40.049999999999997" customHeight="1" thickBot="1" x14ac:dyDescent="0.35">
      <c r="A146" s="34"/>
      <c r="B146" s="907"/>
      <c r="C146" s="869"/>
      <c r="D146" s="873"/>
      <c r="E146" s="853"/>
      <c r="F146" s="853"/>
      <c r="G146" s="853"/>
      <c r="H146" s="853"/>
      <c r="I146" s="853"/>
      <c r="J146" s="814"/>
      <c r="K146" s="856"/>
      <c r="L146" s="859"/>
      <c r="M146" s="862"/>
      <c r="N146" s="838"/>
      <c r="O146" s="841"/>
      <c r="P146" s="865"/>
      <c r="Q146" s="874"/>
      <c r="R146" s="814"/>
      <c r="S146" s="232"/>
      <c r="T146" s="237"/>
      <c r="U146" s="237"/>
      <c r="V146" s="237"/>
      <c r="W146" s="232"/>
      <c r="X146" s="260"/>
      <c r="Y146" s="260"/>
      <c r="Z146" s="260"/>
      <c r="AA146" s="260"/>
      <c r="AB146" s="814"/>
      <c r="AC146" s="829"/>
      <c r="AD146" s="46">
        <f t="shared" si="192"/>
        <v>0</v>
      </c>
      <c r="AE146" s="46">
        <f t="shared" si="192"/>
        <v>0</v>
      </c>
      <c r="AF146" s="46">
        <f t="shared" si="192"/>
        <v>0</v>
      </c>
      <c r="AG146" s="46">
        <f t="shared" si="192"/>
        <v>0</v>
      </c>
      <c r="AH146" s="46">
        <f t="shared" si="192"/>
        <v>0</v>
      </c>
      <c r="AI146" s="46">
        <f t="shared" si="192"/>
        <v>0</v>
      </c>
      <c r="AJ146" s="46">
        <f t="shared" si="187"/>
        <v>0</v>
      </c>
      <c r="AK146" s="814"/>
      <c r="AL146" s="832"/>
      <c r="AM146" s="46">
        <f t="shared" si="205"/>
        <v>0</v>
      </c>
      <c r="AN146" s="49"/>
      <c r="AO146" s="49"/>
      <c r="AP146" s="49"/>
      <c r="AQ146" s="49"/>
      <c r="AR146" s="49"/>
      <c r="AS146" s="49"/>
      <c r="AT146" s="814"/>
      <c r="AU146" s="835"/>
      <c r="AV146" s="46">
        <f t="shared" si="206"/>
        <v>0</v>
      </c>
      <c r="AW146" s="49"/>
      <c r="AX146" s="49"/>
      <c r="AY146" s="49"/>
      <c r="AZ146" s="49"/>
      <c r="BA146" s="49"/>
      <c r="BB146" s="49"/>
      <c r="BC146" s="814"/>
      <c r="BD146" s="811"/>
      <c r="BE146" s="46">
        <f t="shared" si="207"/>
        <v>0</v>
      </c>
      <c r="BF146" s="49"/>
      <c r="BG146" s="49"/>
      <c r="BH146" s="49"/>
      <c r="BI146" s="49"/>
      <c r="BJ146" s="49"/>
      <c r="BK146" s="49"/>
      <c r="BL146" s="814"/>
      <c r="BM146" s="817"/>
      <c r="BN146" s="46">
        <f t="shared" si="208"/>
        <v>0</v>
      </c>
      <c r="BO146" s="49"/>
      <c r="BP146" s="49"/>
      <c r="BQ146" s="49"/>
      <c r="BR146" s="49"/>
      <c r="BS146" s="49"/>
      <c r="BT146" s="49"/>
      <c r="BU146" s="824"/>
      <c r="BV146" s="825"/>
      <c r="BW146" s="825"/>
      <c r="BX146" s="825"/>
      <c r="BY146" s="825"/>
      <c r="BZ146" s="825"/>
      <c r="CA146" s="825"/>
      <c r="CB146" s="825"/>
      <c r="CC146" s="826"/>
    </row>
    <row r="147" spans="1:81" s="58" customFormat="1" ht="40.049999999999997" customHeight="1" thickTop="1" x14ac:dyDescent="0.3">
      <c r="A147" s="34"/>
      <c r="B147" s="907"/>
      <c r="C147" s="869"/>
      <c r="D147" s="871">
        <v>2409</v>
      </c>
      <c r="E147" s="851" t="s">
        <v>3972</v>
      </c>
      <c r="F147" s="851">
        <v>2409023</v>
      </c>
      <c r="G147" s="851" t="s">
        <v>3973</v>
      </c>
      <c r="H147" s="851" t="s">
        <v>6432</v>
      </c>
      <c r="I147" s="851" t="s">
        <v>6433</v>
      </c>
      <c r="J147" s="812">
        <v>810</v>
      </c>
      <c r="K147" s="854" t="str">
        <f>+[22]Metas!K935</f>
        <v>Gestión del proceso de transferencia de mercancías de transporte terrestre a férreo</v>
      </c>
      <c r="L147" s="857">
        <v>0</v>
      </c>
      <c r="M147" s="860">
        <f>SUM(N147:Q147)</f>
        <v>0</v>
      </c>
      <c r="N147" s="836">
        <v>0</v>
      </c>
      <c r="O147" s="839">
        <v>0</v>
      </c>
      <c r="P147" s="863">
        <v>0</v>
      </c>
      <c r="Q147" s="866">
        <v>0</v>
      </c>
      <c r="R147" s="812">
        <f>+$J147</f>
        <v>810</v>
      </c>
      <c r="S147" s="231"/>
      <c r="T147" s="235"/>
      <c r="U147" s="235"/>
      <c r="V147" s="235"/>
      <c r="W147" s="231"/>
      <c r="X147" s="258"/>
      <c r="Y147" s="258"/>
      <c r="Z147" s="258"/>
      <c r="AA147" s="258"/>
      <c r="AB147" s="812">
        <f t="shared" ref="AB147" si="215">+$J147</f>
        <v>810</v>
      </c>
      <c r="AC147" s="827">
        <f t="shared" ref="AC147" si="216">+L147</f>
        <v>0</v>
      </c>
      <c r="AD147" s="44">
        <f t="shared" si="192"/>
        <v>0</v>
      </c>
      <c r="AE147" s="44">
        <f t="shared" si="192"/>
        <v>0</v>
      </c>
      <c r="AF147" s="44">
        <f t="shared" si="192"/>
        <v>0</v>
      </c>
      <c r="AG147" s="44">
        <f t="shared" si="192"/>
        <v>0</v>
      </c>
      <c r="AH147" s="44">
        <f t="shared" si="192"/>
        <v>0</v>
      </c>
      <c r="AI147" s="44">
        <f t="shared" si="192"/>
        <v>0</v>
      </c>
      <c r="AJ147" s="44">
        <f t="shared" si="187"/>
        <v>0</v>
      </c>
      <c r="AK147" s="812">
        <f t="shared" ref="AK147" si="217">+$J147</f>
        <v>810</v>
      </c>
      <c r="AL147" s="830">
        <f>+N147</f>
        <v>0</v>
      </c>
      <c r="AM147" s="44">
        <f t="shared" si="205"/>
        <v>0</v>
      </c>
      <c r="AN147" s="47"/>
      <c r="AO147" s="47"/>
      <c r="AP147" s="47"/>
      <c r="AQ147" s="47"/>
      <c r="AR147" s="47"/>
      <c r="AS147" s="47"/>
      <c r="AT147" s="812">
        <f t="shared" ref="AT147" si="218">+$J147</f>
        <v>810</v>
      </c>
      <c r="AU147" s="833">
        <f>+O147</f>
        <v>0</v>
      </c>
      <c r="AV147" s="44">
        <f t="shared" si="206"/>
        <v>0</v>
      </c>
      <c r="AW147" s="47"/>
      <c r="AX147" s="47"/>
      <c r="AY147" s="47"/>
      <c r="AZ147" s="47"/>
      <c r="BA147" s="47"/>
      <c r="BB147" s="47"/>
      <c r="BC147" s="812">
        <f t="shared" ref="BC147" si="219">+$J147</f>
        <v>810</v>
      </c>
      <c r="BD147" s="809">
        <f>+P147</f>
        <v>0</v>
      </c>
      <c r="BE147" s="44">
        <f t="shared" si="207"/>
        <v>0</v>
      </c>
      <c r="BF147" s="47"/>
      <c r="BG147" s="47"/>
      <c r="BH147" s="47"/>
      <c r="BI147" s="47"/>
      <c r="BJ147" s="47"/>
      <c r="BK147" s="47"/>
      <c r="BL147" s="812">
        <f t="shared" ref="BL147" si="220">+$J147</f>
        <v>810</v>
      </c>
      <c r="BM147" s="815">
        <f>+Q147</f>
        <v>0</v>
      </c>
      <c r="BN147" s="44">
        <f t="shared" si="208"/>
        <v>0</v>
      </c>
      <c r="BO147" s="47"/>
      <c r="BP147" s="47"/>
      <c r="BQ147" s="47"/>
      <c r="BR147" s="47"/>
      <c r="BS147" s="47"/>
      <c r="BT147" s="47"/>
      <c r="BU147" s="818"/>
      <c r="BV147" s="819"/>
      <c r="BW147" s="819"/>
      <c r="BX147" s="819"/>
      <c r="BY147" s="819"/>
      <c r="BZ147" s="819"/>
      <c r="CA147" s="819"/>
      <c r="CB147" s="819"/>
      <c r="CC147" s="820"/>
    </row>
    <row r="148" spans="1:81" s="58" customFormat="1" ht="40.049999999999997" customHeight="1" x14ac:dyDescent="0.3">
      <c r="A148" s="34"/>
      <c r="B148" s="907"/>
      <c r="C148" s="869"/>
      <c r="D148" s="872"/>
      <c r="E148" s="852"/>
      <c r="F148" s="852"/>
      <c r="G148" s="852"/>
      <c r="H148" s="852"/>
      <c r="I148" s="852"/>
      <c r="J148" s="813"/>
      <c r="K148" s="855"/>
      <c r="L148" s="858"/>
      <c r="M148" s="861"/>
      <c r="N148" s="837"/>
      <c r="O148" s="840"/>
      <c r="P148" s="864"/>
      <c r="Q148" s="867"/>
      <c r="R148" s="813"/>
      <c r="S148" s="39"/>
      <c r="T148" s="236"/>
      <c r="U148" s="236"/>
      <c r="V148" s="236"/>
      <c r="W148" s="39"/>
      <c r="X148" s="31"/>
      <c r="Y148" s="31"/>
      <c r="Z148" s="31"/>
      <c r="AA148" s="31"/>
      <c r="AB148" s="813"/>
      <c r="AC148" s="828"/>
      <c r="AD148" s="51">
        <f t="shared" si="192"/>
        <v>0</v>
      </c>
      <c r="AE148" s="51">
        <f t="shared" si="192"/>
        <v>0</v>
      </c>
      <c r="AF148" s="51">
        <f t="shared" si="192"/>
        <v>0</v>
      </c>
      <c r="AG148" s="51">
        <f t="shared" si="192"/>
        <v>0</v>
      </c>
      <c r="AH148" s="51">
        <f t="shared" si="192"/>
        <v>0</v>
      </c>
      <c r="AI148" s="51">
        <f t="shared" si="192"/>
        <v>0</v>
      </c>
      <c r="AJ148" s="51">
        <f t="shared" si="187"/>
        <v>0</v>
      </c>
      <c r="AK148" s="813"/>
      <c r="AL148" s="831"/>
      <c r="AM148" s="51">
        <f t="shared" si="205"/>
        <v>0</v>
      </c>
      <c r="AN148" s="257"/>
      <c r="AO148" s="257"/>
      <c r="AP148" s="257"/>
      <c r="AQ148" s="257"/>
      <c r="AR148" s="257"/>
      <c r="AS148" s="257"/>
      <c r="AT148" s="813"/>
      <c r="AU148" s="834"/>
      <c r="AV148" s="51">
        <f t="shared" si="206"/>
        <v>0</v>
      </c>
      <c r="AW148" s="257"/>
      <c r="AX148" s="257"/>
      <c r="AY148" s="257"/>
      <c r="AZ148" s="257"/>
      <c r="BA148" s="257"/>
      <c r="BB148" s="257"/>
      <c r="BC148" s="813"/>
      <c r="BD148" s="810"/>
      <c r="BE148" s="51">
        <f t="shared" si="207"/>
        <v>0</v>
      </c>
      <c r="BF148" s="257"/>
      <c r="BG148" s="257"/>
      <c r="BH148" s="257"/>
      <c r="BI148" s="257"/>
      <c r="BJ148" s="257"/>
      <c r="BK148" s="257"/>
      <c r="BL148" s="813"/>
      <c r="BM148" s="816"/>
      <c r="BN148" s="51">
        <f t="shared" si="208"/>
        <v>0</v>
      </c>
      <c r="BO148" s="257"/>
      <c r="BP148" s="257"/>
      <c r="BQ148" s="257"/>
      <c r="BR148" s="257"/>
      <c r="BS148" s="257"/>
      <c r="BT148" s="257"/>
      <c r="BU148" s="821"/>
      <c r="BV148" s="822"/>
      <c r="BW148" s="822"/>
      <c r="BX148" s="822"/>
      <c r="BY148" s="822"/>
      <c r="BZ148" s="822"/>
      <c r="CA148" s="822"/>
      <c r="CB148" s="822"/>
      <c r="CC148" s="823"/>
    </row>
    <row r="149" spans="1:81" s="58" customFormat="1" ht="40.049999999999997" customHeight="1" x14ac:dyDescent="0.3">
      <c r="A149" s="34"/>
      <c r="B149" s="907"/>
      <c r="C149" s="869"/>
      <c r="D149" s="872"/>
      <c r="E149" s="852"/>
      <c r="F149" s="852"/>
      <c r="G149" s="852"/>
      <c r="H149" s="852"/>
      <c r="I149" s="852"/>
      <c r="J149" s="813"/>
      <c r="K149" s="855"/>
      <c r="L149" s="858"/>
      <c r="M149" s="861"/>
      <c r="N149" s="837"/>
      <c r="O149" s="840"/>
      <c r="P149" s="864"/>
      <c r="Q149" s="867"/>
      <c r="R149" s="813"/>
      <c r="S149" s="39"/>
      <c r="T149" s="236"/>
      <c r="U149" s="236"/>
      <c r="V149" s="236"/>
      <c r="W149" s="39"/>
      <c r="X149" s="31"/>
      <c r="Y149" s="31"/>
      <c r="Z149" s="31"/>
      <c r="AA149" s="31"/>
      <c r="AB149" s="813"/>
      <c r="AC149" s="828"/>
      <c r="AD149" s="51">
        <f t="shared" si="192"/>
        <v>0</v>
      </c>
      <c r="AE149" s="51">
        <f t="shared" si="192"/>
        <v>0</v>
      </c>
      <c r="AF149" s="51">
        <f t="shared" si="192"/>
        <v>0</v>
      </c>
      <c r="AG149" s="51">
        <f t="shared" si="192"/>
        <v>0</v>
      </c>
      <c r="AH149" s="51">
        <f t="shared" si="192"/>
        <v>0</v>
      </c>
      <c r="AI149" s="51">
        <f t="shared" si="192"/>
        <v>0</v>
      </c>
      <c r="AJ149" s="51">
        <f t="shared" si="187"/>
        <v>0</v>
      </c>
      <c r="AK149" s="813"/>
      <c r="AL149" s="831"/>
      <c r="AM149" s="51">
        <f t="shared" si="205"/>
        <v>0</v>
      </c>
      <c r="AN149" s="257"/>
      <c r="AO149" s="257"/>
      <c r="AP149" s="257"/>
      <c r="AQ149" s="257"/>
      <c r="AR149" s="257"/>
      <c r="AS149" s="257"/>
      <c r="AT149" s="813"/>
      <c r="AU149" s="834"/>
      <c r="AV149" s="51">
        <f t="shared" si="206"/>
        <v>0</v>
      </c>
      <c r="AW149" s="257"/>
      <c r="AX149" s="257"/>
      <c r="AY149" s="257"/>
      <c r="AZ149" s="257"/>
      <c r="BA149" s="257"/>
      <c r="BB149" s="257"/>
      <c r="BC149" s="813"/>
      <c r="BD149" s="810"/>
      <c r="BE149" s="51">
        <f t="shared" si="207"/>
        <v>0</v>
      </c>
      <c r="BF149" s="257"/>
      <c r="BG149" s="257"/>
      <c r="BH149" s="257"/>
      <c r="BI149" s="257"/>
      <c r="BJ149" s="257"/>
      <c r="BK149" s="257"/>
      <c r="BL149" s="813"/>
      <c r="BM149" s="816"/>
      <c r="BN149" s="51">
        <f t="shared" si="208"/>
        <v>0</v>
      </c>
      <c r="BO149" s="257"/>
      <c r="BP149" s="257"/>
      <c r="BQ149" s="257"/>
      <c r="BR149" s="257"/>
      <c r="BS149" s="257"/>
      <c r="BT149" s="257"/>
      <c r="BU149" s="821"/>
      <c r="BV149" s="822"/>
      <c r="BW149" s="822"/>
      <c r="BX149" s="822"/>
      <c r="BY149" s="822"/>
      <c r="BZ149" s="822"/>
      <c r="CA149" s="822"/>
      <c r="CB149" s="822"/>
      <c r="CC149" s="823"/>
    </row>
    <row r="150" spans="1:81" s="58" customFormat="1" ht="40.049999999999997" customHeight="1" thickBot="1" x14ac:dyDescent="0.35">
      <c r="A150" s="34"/>
      <c r="B150" s="907"/>
      <c r="C150" s="869"/>
      <c r="D150" s="873"/>
      <c r="E150" s="853"/>
      <c r="F150" s="853"/>
      <c r="G150" s="853"/>
      <c r="H150" s="853"/>
      <c r="I150" s="853"/>
      <c r="J150" s="814"/>
      <c r="K150" s="856"/>
      <c r="L150" s="859"/>
      <c r="M150" s="862"/>
      <c r="N150" s="838"/>
      <c r="O150" s="841"/>
      <c r="P150" s="865"/>
      <c r="Q150" s="874"/>
      <c r="R150" s="814"/>
      <c r="S150" s="232"/>
      <c r="T150" s="237"/>
      <c r="U150" s="237"/>
      <c r="V150" s="237"/>
      <c r="W150" s="232"/>
      <c r="X150" s="260"/>
      <c r="Y150" s="260"/>
      <c r="Z150" s="260"/>
      <c r="AA150" s="260"/>
      <c r="AB150" s="814"/>
      <c r="AC150" s="829"/>
      <c r="AD150" s="46">
        <f t="shared" si="192"/>
        <v>0</v>
      </c>
      <c r="AE150" s="46">
        <f t="shared" si="192"/>
        <v>0</v>
      </c>
      <c r="AF150" s="46">
        <f t="shared" si="192"/>
        <v>0</v>
      </c>
      <c r="AG150" s="46">
        <f t="shared" si="192"/>
        <v>0</v>
      </c>
      <c r="AH150" s="46">
        <f t="shared" si="192"/>
        <v>0</v>
      </c>
      <c r="AI150" s="46">
        <f t="shared" si="192"/>
        <v>0</v>
      </c>
      <c r="AJ150" s="46">
        <f t="shared" si="187"/>
        <v>0</v>
      </c>
      <c r="AK150" s="814"/>
      <c r="AL150" s="832"/>
      <c r="AM150" s="46">
        <f t="shared" si="205"/>
        <v>0</v>
      </c>
      <c r="AN150" s="49"/>
      <c r="AO150" s="49"/>
      <c r="AP150" s="49"/>
      <c r="AQ150" s="49"/>
      <c r="AR150" s="49"/>
      <c r="AS150" s="49"/>
      <c r="AT150" s="814"/>
      <c r="AU150" s="835"/>
      <c r="AV150" s="46">
        <f t="shared" si="206"/>
        <v>0</v>
      </c>
      <c r="AW150" s="49"/>
      <c r="AX150" s="49"/>
      <c r="AY150" s="49"/>
      <c r="AZ150" s="49"/>
      <c r="BA150" s="49"/>
      <c r="BB150" s="49"/>
      <c r="BC150" s="814"/>
      <c r="BD150" s="811"/>
      <c r="BE150" s="46">
        <f t="shared" si="207"/>
        <v>0</v>
      </c>
      <c r="BF150" s="49"/>
      <c r="BG150" s="49"/>
      <c r="BH150" s="49"/>
      <c r="BI150" s="49"/>
      <c r="BJ150" s="49"/>
      <c r="BK150" s="49"/>
      <c r="BL150" s="814"/>
      <c r="BM150" s="817"/>
      <c r="BN150" s="46">
        <f t="shared" si="208"/>
        <v>0</v>
      </c>
      <c r="BO150" s="49"/>
      <c r="BP150" s="49"/>
      <c r="BQ150" s="49"/>
      <c r="BR150" s="49"/>
      <c r="BS150" s="49"/>
      <c r="BT150" s="49"/>
      <c r="BU150" s="824"/>
      <c r="BV150" s="825"/>
      <c r="BW150" s="825"/>
      <c r="BX150" s="825"/>
      <c r="BY150" s="825"/>
      <c r="BZ150" s="825"/>
      <c r="CA150" s="825"/>
      <c r="CB150" s="825"/>
      <c r="CC150" s="826"/>
    </row>
    <row r="151" spans="1:81" s="58" customFormat="1" ht="40.049999999999997" customHeight="1" thickTop="1" x14ac:dyDescent="0.3">
      <c r="A151" s="34"/>
      <c r="B151" s="907"/>
      <c r="C151" s="869"/>
      <c r="D151" s="871">
        <v>2409</v>
      </c>
      <c r="E151" s="851" t="s">
        <v>3972</v>
      </c>
      <c r="F151" s="851">
        <v>2409023</v>
      </c>
      <c r="G151" s="851" t="s">
        <v>3973</v>
      </c>
      <c r="H151" s="851" t="s">
        <v>6432</v>
      </c>
      <c r="I151" s="851" t="s">
        <v>6433</v>
      </c>
      <c r="J151" s="812">
        <v>811</v>
      </c>
      <c r="K151" s="854" t="str">
        <f>+[22]Metas!K936</f>
        <v>Gestión de los estudios y diseños para el puerto fluvial de Norte de Santander sobre el río magdalena</v>
      </c>
      <c r="L151" s="857">
        <v>0</v>
      </c>
      <c r="M151" s="860">
        <f>SUM(N151:Q151)</f>
        <v>0</v>
      </c>
      <c r="N151" s="836">
        <v>0</v>
      </c>
      <c r="O151" s="839">
        <v>0</v>
      </c>
      <c r="P151" s="863">
        <v>0</v>
      </c>
      <c r="Q151" s="866">
        <v>0</v>
      </c>
      <c r="R151" s="812">
        <f>+$J151</f>
        <v>811</v>
      </c>
      <c r="S151" s="231"/>
      <c r="T151" s="235"/>
      <c r="U151" s="235"/>
      <c r="V151" s="235"/>
      <c r="W151" s="231"/>
      <c r="X151" s="258"/>
      <c r="Y151" s="258"/>
      <c r="Z151" s="258"/>
      <c r="AA151" s="258"/>
      <c r="AB151" s="812">
        <f t="shared" ref="AB151" si="221">+$J151</f>
        <v>811</v>
      </c>
      <c r="AC151" s="827">
        <f t="shared" ref="AC151" si="222">+L151</f>
        <v>0</v>
      </c>
      <c r="AD151" s="44">
        <f t="shared" si="192"/>
        <v>0</v>
      </c>
      <c r="AE151" s="44">
        <f t="shared" si="192"/>
        <v>0</v>
      </c>
      <c r="AF151" s="44">
        <f t="shared" si="192"/>
        <v>0</v>
      </c>
      <c r="AG151" s="44">
        <f t="shared" si="192"/>
        <v>0</v>
      </c>
      <c r="AH151" s="44">
        <f t="shared" si="192"/>
        <v>0</v>
      </c>
      <c r="AI151" s="44">
        <f t="shared" si="192"/>
        <v>0</v>
      </c>
      <c r="AJ151" s="44">
        <f t="shared" si="187"/>
        <v>0</v>
      </c>
      <c r="AK151" s="812">
        <f t="shared" ref="AK151" si="223">+$J151</f>
        <v>811</v>
      </c>
      <c r="AL151" s="830">
        <f>+N151</f>
        <v>0</v>
      </c>
      <c r="AM151" s="44">
        <f t="shared" si="205"/>
        <v>0</v>
      </c>
      <c r="AN151" s="47"/>
      <c r="AO151" s="47"/>
      <c r="AP151" s="47"/>
      <c r="AQ151" s="47"/>
      <c r="AR151" s="47"/>
      <c r="AS151" s="47"/>
      <c r="AT151" s="812">
        <f t="shared" ref="AT151" si="224">+$J151</f>
        <v>811</v>
      </c>
      <c r="AU151" s="833">
        <f>+O151</f>
        <v>0</v>
      </c>
      <c r="AV151" s="44">
        <f t="shared" si="206"/>
        <v>0</v>
      </c>
      <c r="AW151" s="47"/>
      <c r="AX151" s="47"/>
      <c r="AY151" s="47"/>
      <c r="AZ151" s="47"/>
      <c r="BA151" s="47"/>
      <c r="BB151" s="47"/>
      <c r="BC151" s="812">
        <f t="shared" ref="BC151" si="225">+$J151</f>
        <v>811</v>
      </c>
      <c r="BD151" s="809">
        <f>+P151</f>
        <v>0</v>
      </c>
      <c r="BE151" s="44">
        <f t="shared" si="207"/>
        <v>0</v>
      </c>
      <c r="BF151" s="47"/>
      <c r="BG151" s="47"/>
      <c r="BH151" s="47"/>
      <c r="BI151" s="47"/>
      <c r="BJ151" s="47"/>
      <c r="BK151" s="47"/>
      <c r="BL151" s="812">
        <f t="shared" ref="BL151" si="226">+$J151</f>
        <v>811</v>
      </c>
      <c r="BM151" s="815">
        <f>+Q151</f>
        <v>0</v>
      </c>
      <c r="BN151" s="44">
        <f t="shared" si="208"/>
        <v>0</v>
      </c>
      <c r="BO151" s="47"/>
      <c r="BP151" s="47"/>
      <c r="BQ151" s="47"/>
      <c r="BR151" s="47"/>
      <c r="BS151" s="47"/>
      <c r="BT151" s="47"/>
      <c r="BU151" s="818"/>
      <c r="BV151" s="819"/>
      <c r="BW151" s="819"/>
      <c r="BX151" s="819"/>
      <c r="BY151" s="819"/>
      <c r="BZ151" s="819"/>
      <c r="CA151" s="819"/>
      <c r="CB151" s="819"/>
      <c r="CC151" s="820"/>
    </row>
    <row r="152" spans="1:81" s="58" customFormat="1" ht="40.049999999999997" customHeight="1" x14ac:dyDescent="0.3">
      <c r="A152" s="34"/>
      <c r="B152" s="907"/>
      <c r="C152" s="869"/>
      <c r="D152" s="872"/>
      <c r="E152" s="852"/>
      <c r="F152" s="852"/>
      <c r="G152" s="852"/>
      <c r="H152" s="852"/>
      <c r="I152" s="852"/>
      <c r="J152" s="813"/>
      <c r="K152" s="855"/>
      <c r="L152" s="858"/>
      <c r="M152" s="861"/>
      <c r="N152" s="837"/>
      <c r="O152" s="840"/>
      <c r="P152" s="864"/>
      <c r="Q152" s="867"/>
      <c r="R152" s="813"/>
      <c r="S152" s="39"/>
      <c r="T152" s="236"/>
      <c r="U152" s="236"/>
      <c r="V152" s="236"/>
      <c r="W152" s="39"/>
      <c r="X152" s="31"/>
      <c r="Y152" s="31"/>
      <c r="Z152" s="31"/>
      <c r="AA152" s="31"/>
      <c r="AB152" s="813"/>
      <c r="AC152" s="828"/>
      <c r="AD152" s="51">
        <f t="shared" si="192"/>
        <v>0</v>
      </c>
      <c r="AE152" s="51">
        <f t="shared" si="192"/>
        <v>0</v>
      </c>
      <c r="AF152" s="51">
        <f t="shared" si="192"/>
        <v>0</v>
      </c>
      <c r="AG152" s="51">
        <f t="shared" si="192"/>
        <v>0</v>
      </c>
      <c r="AH152" s="51">
        <f t="shared" si="192"/>
        <v>0</v>
      </c>
      <c r="AI152" s="51">
        <f t="shared" si="192"/>
        <v>0</v>
      </c>
      <c r="AJ152" s="51">
        <f t="shared" si="187"/>
        <v>0</v>
      </c>
      <c r="AK152" s="813"/>
      <c r="AL152" s="831"/>
      <c r="AM152" s="51">
        <f t="shared" si="205"/>
        <v>0</v>
      </c>
      <c r="AN152" s="257"/>
      <c r="AO152" s="257"/>
      <c r="AP152" s="257"/>
      <c r="AQ152" s="257"/>
      <c r="AR152" s="257"/>
      <c r="AS152" s="257"/>
      <c r="AT152" s="813"/>
      <c r="AU152" s="834"/>
      <c r="AV152" s="51">
        <f t="shared" si="206"/>
        <v>0</v>
      </c>
      <c r="AW152" s="257"/>
      <c r="AX152" s="257"/>
      <c r="AY152" s="257"/>
      <c r="AZ152" s="257"/>
      <c r="BA152" s="257"/>
      <c r="BB152" s="257"/>
      <c r="BC152" s="813"/>
      <c r="BD152" s="810"/>
      <c r="BE152" s="51">
        <f t="shared" si="207"/>
        <v>0</v>
      </c>
      <c r="BF152" s="257"/>
      <c r="BG152" s="257"/>
      <c r="BH152" s="257"/>
      <c r="BI152" s="257"/>
      <c r="BJ152" s="257"/>
      <c r="BK152" s="257"/>
      <c r="BL152" s="813"/>
      <c r="BM152" s="816"/>
      <c r="BN152" s="51">
        <f t="shared" si="208"/>
        <v>0</v>
      </c>
      <c r="BO152" s="257"/>
      <c r="BP152" s="257"/>
      <c r="BQ152" s="257"/>
      <c r="BR152" s="257"/>
      <c r="BS152" s="257"/>
      <c r="BT152" s="257"/>
      <c r="BU152" s="821"/>
      <c r="BV152" s="822"/>
      <c r="BW152" s="822"/>
      <c r="BX152" s="822"/>
      <c r="BY152" s="822"/>
      <c r="BZ152" s="822"/>
      <c r="CA152" s="822"/>
      <c r="CB152" s="822"/>
      <c r="CC152" s="823"/>
    </row>
    <row r="153" spans="1:81" s="58" customFormat="1" ht="40.049999999999997" customHeight="1" x14ac:dyDescent="0.3">
      <c r="A153" s="34"/>
      <c r="B153" s="907"/>
      <c r="C153" s="869"/>
      <c r="D153" s="872"/>
      <c r="E153" s="852"/>
      <c r="F153" s="852"/>
      <c r="G153" s="852"/>
      <c r="H153" s="852"/>
      <c r="I153" s="852"/>
      <c r="J153" s="813"/>
      <c r="K153" s="855"/>
      <c r="L153" s="858"/>
      <c r="M153" s="861"/>
      <c r="N153" s="837"/>
      <c r="O153" s="840"/>
      <c r="P153" s="864"/>
      <c r="Q153" s="867"/>
      <c r="R153" s="813"/>
      <c r="S153" s="39"/>
      <c r="T153" s="236"/>
      <c r="U153" s="236"/>
      <c r="V153" s="236"/>
      <c r="W153" s="39"/>
      <c r="X153" s="31"/>
      <c r="Y153" s="31"/>
      <c r="Z153" s="31"/>
      <c r="AA153" s="31"/>
      <c r="AB153" s="813"/>
      <c r="AC153" s="828"/>
      <c r="AD153" s="51">
        <f t="shared" si="192"/>
        <v>0</v>
      </c>
      <c r="AE153" s="51">
        <f t="shared" si="192"/>
        <v>0</v>
      </c>
      <c r="AF153" s="51">
        <f t="shared" si="192"/>
        <v>0</v>
      </c>
      <c r="AG153" s="51">
        <f t="shared" si="192"/>
        <v>0</v>
      </c>
      <c r="AH153" s="51">
        <f t="shared" si="192"/>
        <v>0</v>
      </c>
      <c r="AI153" s="51">
        <f t="shared" si="192"/>
        <v>0</v>
      </c>
      <c r="AJ153" s="51">
        <f t="shared" si="187"/>
        <v>0</v>
      </c>
      <c r="AK153" s="813"/>
      <c r="AL153" s="831"/>
      <c r="AM153" s="51">
        <f t="shared" si="205"/>
        <v>0</v>
      </c>
      <c r="AN153" s="257"/>
      <c r="AO153" s="257"/>
      <c r="AP153" s="257"/>
      <c r="AQ153" s="257"/>
      <c r="AR153" s="257"/>
      <c r="AS153" s="257"/>
      <c r="AT153" s="813"/>
      <c r="AU153" s="834"/>
      <c r="AV153" s="51">
        <f t="shared" si="206"/>
        <v>0</v>
      </c>
      <c r="AW153" s="257"/>
      <c r="AX153" s="257"/>
      <c r="AY153" s="257"/>
      <c r="AZ153" s="257"/>
      <c r="BA153" s="257"/>
      <c r="BB153" s="257"/>
      <c r="BC153" s="813"/>
      <c r="BD153" s="810"/>
      <c r="BE153" s="51">
        <f t="shared" si="207"/>
        <v>0</v>
      </c>
      <c r="BF153" s="257"/>
      <c r="BG153" s="257"/>
      <c r="BH153" s="257"/>
      <c r="BI153" s="257"/>
      <c r="BJ153" s="257"/>
      <c r="BK153" s="257"/>
      <c r="BL153" s="813"/>
      <c r="BM153" s="816"/>
      <c r="BN153" s="51">
        <f t="shared" si="208"/>
        <v>0</v>
      </c>
      <c r="BO153" s="257"/>
      <c r="BP153" s="257"/>
      <c r="BQ153" s="257"/>
      <c r="BR153" s="257"/>
      <c r="BS153" s="257"/>
      <c r="BT153" s="257"/>
      <c r="BU153" s="821"/>
      <c r="BV153" s="822"/>
      <c r="BW153" s="822"/>
      <c r="BX153" s="822"/>
      <c r="BY153" s="822"/>
      <c r="BZ153" s="822"/>
      <c r="CA153" s="822"/>
      <c r="CB153" s="822"/>
      <c r="CC153" s="823"/>
    </row>
    <row r="154" spans="1:81" s="58" customFormat="1" ht="40.049999999999997" customHeight="1" thickBot="1" x14ac:dyDescent="0.35">
      <c r="A154" s="34"/>
      <c r="B154" s="907"/>
      <c r="C154" s="869"/>
      <c r="D154" s="873"/>
      <c r="E154" s="853"/>
      <c r="F154" s="853"/>
      <c r="G154" s="853"/>
      <c r="H154" s="853"/>
      <c r="I154" s="853"/>
      <c r="J154" s="814"/>
      <c r="K154" s="856"/>
      <c r="L154" s="859"/>
      <c r="M154" s="862"/>
      <c r="N154" s="838"/>
      <c r="O154" s="841"/>
      <c r="P154" s="865"/>
      <c r="Q154" s="874"/>
      <c r="R154" s="814"/>
      <c r="S154" s="232"/>
      <c r="T154" s="237"/>
      <c r="U154" s="237"/>
      <c r="V154" s="237"/>
      <c r="W154" s="232"/>
      <c r="X154" s="260"/>
      <c r="Y154" s="260"/>
      <c r="Z154" s="260"/>
      <c r="AA154" s="260"/>
      <c r="AB154" s="814"/>
      <c r="AC154" s="829"/>
      <c r="AD154" s="46">
        <f t="shared" si="192"/>
        <v>0</v>
      </c>
      <c r="AE154" s="46">
        <f t="shared" si="192"/>
        <v>0</v>
      </c>
      <c r="AF154" s="46">
        <f t="shared" si="192"/>
        <v>0</v>
      </c>
      <c r="AG154" s="46">
        <f t="shared" si="192"/>
        <v>0</v>
      </c>
      <c r="AH154" s="46">
        <f t="shared" si="192"/>
        <v>0</v>
      </c>
      <c r="AI154" s="46">
        <f t="shared" si="192"/>
        <v>0</v>
      </c>
      <c r="AJ154" s="46">
        <f t="shared" si="187"/>
        <v>0</v>
      </c>
      <c r="AK154" s="814"/>
      <c r="AL154" s="832"/>
      <c r="AM154" s="46">
        <f t="shared" si="205"/>
        <v>0</v>
      </c>
      <c r="AN154" s="49"/>
      <c r="AO154" s="49"/>
      <c r="AP154" s="49"/>
      <c r="AQ154" s="49"/>
      <c r="AR154" s="49"/>
      <c r="AS154" s="49"/>
      <c r="AT154" s="814"/>
      <c r="AU154" s="835"/>
      <c r="AV154" s="46">
        <f t="shared" si="206"/>
        <v>0</v>
      </c>
      <c r="AW154" s="49"/>
      <c r="AX154" s="49"/>
      <c r="AY154" s="49"/>
      <c r="AZ154" s="49"/>
      <c r="BA154" s="49"/>
      <c r="BB154" s="49"/>
      <c r="BC154" s="814"/>
      <c r="BD154" s="811"/>
      <c r="BE154" s="46">
        <f t="shared" si="207"/>
        <v>0</v>
      </c>
      <c r="BF154" s="49"/>
      <c r="BG154" s="49"/>
      <c r="BH154" s="49"/>
      <c r="BI154" s="49"/>
      <c r="BJ154" s="49"/>
      <c r="BK154" s="49"/>
      <c r="BL154" s="814"/>
      <c r="BM154" s="817"/>
      <c r="BN154" s="46">
        <f t="shared" si="208"/>
        <v>0</v>
      </c>
      <c r="BO154" s="49"/>
      <c r="BP154" s="49"/>
      <c r="BQ154" s="49"/>
      <c r="BR154" s="49"/>
      <c r="BS154" s="49"/>
      <c r="BT154" s="49"/>
      <c r="BU154" s="824"/>
      <c r="BV154" s="825"/>
      <c r="BW154" s="825"/>
      <c r="BX154" s="825"/>
      <c r="BY154" s="825"/>
      <c r="BZ154" s="825"/>
      <c r="CA154" s="825"/>
      <c r="CB154" s="825"/>
      <c r="CC154" s="826"/>
    </row>
    <row r="155" spans="1:81" s="58" customFormat="1" ht="40.049999999999997" customHeight="1" thickTop="1" x14ac:dyDescent="0.3">
      <c r="A155" s="34"/>
      <c r="B155" s="907"/>
      <c r="C155" s="869"/>
      <c r="D155" s="871">
        <v>2409</v>
      </c>
      <c r="E155" s="851" t="s">
        <v>3972</v>
      </c>
      <c r="F155" s="851">
        <v>2409023</v>
      </c>
      <c r="G155" s="851" t="s">
        <v>3973</v>
      </c>
      <c r="H155" s="851" t="s">
        <v>6432</v>
      </c>
      <c r="I155" s="851" t="s">
        <v>6433</v>
      </c>
      <c r="J155" s="812">
        <v>812</v>
      </c>
      <c r="K155" s="854" t="str">
        <f>+[22]Metas!K937</f>
        <v>Gestión de los estudios para la construcción de la línea férrea que conecte el Departamento con la red férrea nacional</v>
      </c>
      <c r="L155" s="857">
        <v>0</v>
      </c>
      <c r="M155" s="860">
        <f>SUM(N155:Q155)</f>
        <v>0</v>
      </c>
      <c r="N155" s="836">
        <v>0</v>
      </c>
      <c r="O155" s="839">
        <v>0</v>
      </c>
      <c r="P155" s="863">
        <v>0</v>
      </c>
      <c r="Q155" s="866">
        <v>0</v>
      </c>
      <c r="R155" s="812">
        <f>+$J155</f>
        <v>812</v>
      </c>
      <c r="S155" s="231"/>
      <c r="T155" s="235"/>
      <c r="U155" s="235"/>
      <c r="V155" s="235"/>
      <c r="W155" s="231"/>
      <c r="X155" s="258"/>
      <c r="Y155" s="258"/>
      <c r="Z155" s="258"/>
      <c r="AA155" s="258"/>
      <c r="AB155" s="812">
        <f t="shared" ref="AB155:AB203" si="227">+$J155</f>
        <v>812</v>
      </c>
      <c r="AC155" s="827">
        <f t="shared" ref="AC155" si="228">+L155</f>
        <v>0</v>
      </c>
      <c r="AD155" s="44">
        <f t="shared" si="192"/>
        <v>0</v>
      </c>
      <c r="AE155" s="44">
        <f t="shared" si="192"/>
        <v>0</v>
      </c>
      <c r="AF155" s="44">
        <f t="shared" si="192"/>
        <v>0</v>
      </c>
      <c r="AG155" s="44">
        <f t="shared" si="192"/>
        <v>0</v>
      </c>
      <c r="AH155" s="44">
        <f t="shared" si="192"/>
        <v>0</v>
      </c>
      <c r="AI155" s="44">
        <f t="shared" si="192"/>
        <v>0</v>
      </c>
      <c r="AJ155" s="44">
        <f t="shared" si="187"/>
        <v>0</v>
      </c>
      <c r="AK155" s="812">
        <f t="shared" ref="AK155:AK203" si="229">+$J155</f>
        <v>812</v>
      </c>
      <c r="AL155" s="830">
        <f>+N155</f>
        <v>0</v>
      </c>
      <c r="AM155" s="44">
        <f t="shared" si="205"/>
        <v>0</v>
      </c>
      <c r="AN155" s="47"/>
      <c r="AO155" s="47"/>
      <c r="AP155" s="47"/>
      <c r="AQ155" s="47"/>
      <c r="AR155" s="47"/>
      <c r="AS155" s="47"/>
      <c r="AT155" s="812">
        <f t="shared" ref="AT155:AT203" si="230">+$J155</f>
        <v>812</v>
      </c>
      <c r="AU155" s="833">
        <f>+O155</f>
        <v>0</v>
      </c>
      <c r="AV155" s="44">
        <f t="shared" si="206"/>
        <v>0</v>
      </c>
      <c r="AW155" s="47"/>
      <c r="AX155" s="47"/>
      <c r="AY155" s="47"/>
      <c r="AZ155" s="47"/>
      <c r="BA155" s="47"/>
      <c r="BB155" s="47"/>
      <c r="BC155" s="812">
        <f t="shared" ref="BC155:BC203" si="231">+$J155</f>
        <v>812</v>
      </c>
      <c r="BD155" s="809">
        <f>+P155</f>
        <v>0</v>
      </c>
      <c r="BE155" s="44">
        <f t="shared" si="207"/>
        <v>0</v>
      </c>
      <c r="BF155" s="47"/>
      <c r="BG155" s="47"/>
      <c r="BH155" s="47"/>
      <c r="BI155" s="47"/>
      <c r="BJ155" s="47"/>
      <c r="BK155" s="47"/>
      <c r="BL155" s="812">
        <f t="shared" ref="BL155:BL203" si="232">+$J155</f>
        <v>812</v>
      </c>
      <c r="BM155" s="815">
        <f>+Q155</f>
        <v>0</v>
      </c>
      <c r="BN155" s="44">
        <f t="shared" si="208"/>
        <v>0</v>
      </c>
      <c r="BO155" s="47"/>
      <c r="BP155" s="47"/>
      <c r="BQ155" s="47"/>
      <c r="BR155" s="47"/>
      <c r="BS155" s="47"/>
      <c r="BT155" s="47"/>
      <c r="BU155" s="818"/>
      <c r="BV155" s="819"/>
      <c r="BW155" s="819"/>
      <c r="BX155" s="819"/>
      <c r="BY155" s="819"/>
      <c r="BZ155" s="819"/>
      <c r="CA155" s="819"/>
      <c r="CB155" s="819"/>
      <c r="CC155" s="820"/>
    </row>
    <row r="156" spans="1:81" s="58" customFormat="1" ht="40.049999999999997" customHeight="1" x14ac:dyDescent="0.3">
      <c r="A156" s="34"/>
      <c r="B156" s="907"/>
      <c r="C156" s="869"/>
      <c r="D156" s="872"/>
      <c r="E156" s="852"/>
      <c r="F156" s="852"/>
      <c r="G156" s="852"/>
      <c r="H156" s="852"/>
      <c r="I156" s="852"/>
      <c r="J156" s="813"/>
      <c r="K156" s="855"/>
      <c r="L156" s="858"/>
      <c r="M156" s="861"/>
      <c r="N156" s="837"/>
      <c r="O156" s="840"/>
      <c r="P156" s="864"/>
      <c r="Q156" s="867"/>
      <c r="R156" s="813"/>
      <c r="S156" s="39"/>
      <c r="T156" s="236"/>
      <c r="U156" s="236"/>
      <c r="V156" s="236"/>
      <c r="W156" s="39"/>
      <c r="X156" s="31"/>
      <c r="Y156" s="31"/>
      <c r="Z156" s="31"/>
      <c r="AA156" s="31"/>
      <c r="AB156" s="813"/>
      <c r="AC156" s="828"/>
      <c r="AD156" s="51">
        <f t="shared" si="192"/>
        <v>0</v>
      </c>
      <c r="AE156" s="51">
        <f t="shared" si="192"/>
        <v>0</v>
      </c>
      <c r="AF156" s="51">
        <f t="shared" si="192"/>
        <v>0</v>
      </c>
      <c r="AG156" s="51">
        <f t="shared" si="192"/>
        <v>0</v>
      </c>
      <c r="AH156" s="51">
        <f t="shared" si="192"/>
        <v>0</v>
      </c>
      <c r="AI156" s="51">
        <f t="shared" si="192"/>
        <v>0</v>
      </c>
      <c r="AJ156" s="51">
        <f t="shared" si="187"/>
        <v>0</v>
      </c>
      <c r="AK156" s="813"/>
      <c r="AL156" s="831"/>
      <c r="AM156" s="51">
        <f t="shared" si="205"/>
        <v>0</v>
      </c>
      <c r="AN156" s="257"/>
      <c r="AO156" s="257"/>
      <c r="AP156" s="257"/>
      <c r="AQ156" s="257"/>
      <c r="AR156" s="257"/>
      <c r="AS156" s="257"/>
      <c r="AT156" s="813"/>
      <c r="AU156" s="834"/>
      <c r="AV156" s="51">
        <f t="shared" si="206"/>
        <v>0</v>
      </c>
      <c r="AW156" s="257"/>
      <c r="AX156" s="257"/>
      <c r="AY156" s="257"/>
      <c r="AZ156" s="257"/>
      <c r="BA156" s="257"/>
      <c r="BB156" s="257"/>
      <c r="BC156" s="813"/>
      <c r="BD156" s="810"/>
      <c r="BE156" s="51">
        <f t="shared" si="207"/>
        <v>0</v>
      </c>
      <c r="BF156" s="257"/>
      <c r="BG156" s="257"/>
      <c r="BH156" s="257"/>
      <c r="BI156" s="257"/>
      <c r="BJ156" s="257"/>
      <c r="BK156" s="257"/>
      <c r="BL156" s="813"/>
      <c r="BM156" s="816"/>
      <c r="BN156" s="51">
        <f t="shared" si="208"/>
        <v>0</v>
      </c>
      <c r="BO156" s="257"/>
      <c r="BP156" s="257"/>
      <c r="BQ156" s="257"/>
      <c r="BR156" s="257"/>
      <c r="BS156" s="257"/>
      <c r="BT156" s="257"/>
      <c r="BU156" s="821"/>
      <c r="BV156" s="822"/>
      <c r="BW156" s="822"/>
      <c r="BX156" s="822"/>
      <c r="BY156" s="822"/>
      <c r="BZ156" s="822"/>
      <c r="CA156" s="822"/>
      <c r="CB156" s="822"/>
      <c r="CC156" s="823"/>
    </row>
    <row r="157" spans="1:81" s="58" customFormat="1" ht="40.049999999999997" customHeight="1" x14ac:dyDescent="0.3">
      <c r="A157" s="34"/>
      <c r="B157" s="907"/>
      <c r="C157" s="869"/>
      <c r="D157" s="872"/>
      <c r="E157" s="852"/>
      <c r="F157" s="852"/>
      <c r="G157" s="852"/>
      <c r="H157" s="852"/>
      <c r="I157" s="852"/>
      <c r="J157" s="813"/>
      <c r="K157" s="855"/>
      <c r="L157" s="858"/>
      <c r="M157" s="861"/>
      <c r="N157" s="837"/>
      <c r="O157" s="840"/>
      <c r="P157" s="864"/>
      <c r="Q157" s="867"/>
      <c r="R157" s="813"/>
      <c r="S157" s="39"/>
      <c r="T157" s="236"/>
      <c r="U157" s="236"/>
      <c r="V157" s="236"/>
      <c r="W157" s="39"/>
      <c r="X157" s="31"/>
      <c r="Y157" s="31"/>
      <c r="Z157" s="31"/>
      <c r="AA157" s="31"/>
      <c r="AB157" s="813"/>
      <c r="AC157" s="828"/>
      <c r="AD157" s="51">
        <f t="shared" si="192"/>
        <v>0</v>
      </c>
      <c r="AE157" s="51">
        <f t="shared" si="192"/>
        <v>0</v>
      </c>
      <c r="AF157" s="51">
        <f t="shared" si="192"/>
        <v>0</v>
      </c>
      <c r="AG157" s="51">
        <f t="shared" si="192"/>
        <v>0</v>
      </c>
      <c r="AH157" s="51">
        <f t="shared" si="192"/>
        <v>0</v>
      </c>
      <c r="AI157" s="51">
        <f t="shared" si="192"/>
        <v>0</v>
      </c>
      <c r="AJ157" s="51">
        <f t="shared" si="187"/>
        <v>0</v>
      </c>
      <c r="AK157" s="813"/>
      <c r="AL157" s="831"/>
      <c r="AM157" s="51">
        <f t="shared" si="205"/>
        <v>0</v>
      </c>
      <c r="AN157" s="257"/>
      <c r="AO157" s="257"/>
      <c r="AP157" s="257"/>
      <c r="AQ157" s="257"/>
      <c r="AR157" s="257"/>
      <c r="AS157" s="257"/>
      <c r="AT157" s="813"/>
      <c r="AU157" s="834"/>
      <c r="AV157" s="51">
        <f t="shared" si="206"/>
        <v>0</v>
      </c>
      <c r="AW157" s="257"/>
      <c r="AX157" s="257"/>
      <c r="AY157" s="257"/>
      <c r="AZ157" s="257"/>
      <c r="BA157" s="257"/>
      <c r="BB157" s="257"/>
      <c r="BC157" s="813"/>
      <c r="BD157" s="810"/>
      <c r="BE157" s="51">
        <f t="shared" si="207"/>
        <v>0</v>
      </c>
      <c r="BF157" s="257"/>
      <c r="BG157" s="257"/>
      <c r="BH157" s="257"/>
      <c r="BI157" s="257"/>
      <c r="BJ157" s="257"/>
      <c r="BK157" s="257"/>
      <c r="BL157" s="813"/>
      <c r="BM157" s="816"/>
      <c r="BN157" s="51">
        <f t="shared" si="208"/>
        <v>0</v>
      </c>
      <c r="BO157" s="257"/>
      <c r="BP157" s="257"/>
      <c r="BQ157" s="257"/>
      <c r="BR157" s="257"/>
      <c r="BS157" s="257"/>
      <c r="BT157" s="257"/>
      <c r="BU157" s="821"/>
      <c r="BV157" s="822"/>
      <c r="BW157" s="822"/>
      <c r="BX157" s="822"/>
      <c r="BY157" s="822"/>
      <c r="BZ157" s="822"/>
      <c r="CA157" s="822"/>
      <c r="CB157" s="822"/>
      <c r="CC157" s="823"/>
    </row>
    <row r="158" spans="1:81" s="58" customFormat="1" ht="40.049999999999997" customHeight="1" thickBot="1" x14ac:dyDescent="0.35">
      <c r="A158" s="34"/>
      <c r="B158" s="907"/>
      <c r="C158" s="869"/>
      <c r="D158" s="873"/>
      <c r="E158" s="853"/>
      <c r="F158" s="853"/>
      <c r="G158" s="853"/>
      <c r="H158" s="853"/>
      <c r="I158" s="853"/>
      <c r="J158" s="814"/>
      <c r="K158" s="856"/>
      <c r="L158" s="859"/>
      <c r="M158" s="862"/>
      <c r="N158" s="838"/>
      <c r="O158" s="841"/>
      <c r="P158" s="865"/>
      <c r="Q158" s="874"/>
      <c r="R158" s="814"/>
      <c r="S158" s="232"/>
      <c r="T158" s="237"/>
      <c r="U158" s="237"/>
      <c r="V158" s="237"/>
      <c r="W158" s="232"/>
      <c r="X158" s="260"/>
      <c r="Y158" s="260"/>
      <c r="Z158" s="260"/>
      <c r="AA158" s="260"/>
      <c r="AB158" s="814"/>
      <c r="AC158" s="829"/>
      <c r="AD158" s="46">
        <f t="shared" si="192"/>
        <v>0</v>
      </c>
      <c r="AE158" s="46">
        <f t="shared" si="192"/>
        <v>0</v>
      </c>
      <c r="AF158" s="46">
        <f t="shared" si="192"/>
        <v>0</v>
      </c>
      <c r="AG158" s="46">
        <f t="shared" si="192"/>
        <v>0</v>
      </c>
      <c r="AH158" s="46">
        <f t="shared" si="192"/>
        <v>0</v>
      </c>
      <c r="AI158" s="46">
        <f t="shared" si="192"/>
        <v>0</v>
      </c>
      <c r="AJ158" s="46">
        <f t="shared" si="187"/>
        <v>0</v>
      </c>
      <c r="AK158" s="814"/>
      <c r="AL158" s="832"/>
      <c r="AM158" s="46">
        <f t="shared" si="205"/>
        <v>0</v>
      </c>
      <c r="AN158" s="49"/>
      <c r="AO158" s="49"/>
      <c r="AP158" s="49"/>
      <c r="AQ158" s="49"/>
      <c r="AR158" s="49"/>
      <c r="AS158" s="49"/>
      <c r="AT158" s="814"/>
      <c r="AU158" s="835"/>
      <c r="AV158" s="46">
        <f t="shared" si="206"/>
        <v>0</v>
      </c>
      <c r="AW158" s="49"/>
      <c r="AX158" s="49"/>
      <c r="AY158" s="49"/>
      <c r="AZ158" s="49"/>
      <c r="BA158" s="49"/>
      <c r="BB158" s="49"/>
      <c r="BC158" s="814"/>
      <c r="BD158" s="811"/>
      <c r="BE158" s="46">
        <f t="shared" si="207"/>
        <v>0</v>
      </c>
      <c r="BF158" s="49"/>
      <c r="BG158" s="49"/>
      <c r="BH158" s="49"/>
      <c r="BI158" s="49"/>
      <c r="BJ158" s="49"/>
      <c r="BK158" s="49"/>
      <c r="BL158" s="814"/>
      <c r="BM158" s="817"/>
      <c r="BN158" s="46">
        <f t="shared" si="208"/>
        <v>0</v>
      </c>
      <c r="BO158" s="49"/>
      <c r="BP158" s="49"/>
      <c r="BQ158" s="49"/>
      <c r="BR158" s="49"/>
      <c r="BS158" s="49"/>
      <c r="BT158" s="49"/>
      <c r="BU158" s="824"/>
      <c r="BV158" s="825"/>
      <c r="BW158" s="825"/>
      <c r="BX158" s="825"/>
      <c r="BY158" s="825"/>
      <c r="BZ158" s="825"/>
      <c r="CA158" s="825"/>
      <c r="CB158" s="825"/>
      <c r="CC158" s="826"/>
    </row>
    <row r="159" spans="1:81" s="58" customFormat="1" ht="40.049999999999997" customHeight="1" thickTop="1" x14ac:dyDescent="0.3">
      <c r="A159" s="34"/>
      <c r="B159" s="907"/>
      <c r="C159" s="869"/>
      <c r="D159" s="871">
        <v>2409</v>
      </c>
      <c r="E159" s="851" t="s">
        <v>3972</v>
      </c>
      <c r="F159" s="851">
        <v>2409023</v>
      </c>
      <c r="G159" s="851" t="s">
        <v>3973</v>
      </c>
      <c r="H159" s="851" t="s">
        <v>6432</v>
      </c>
      <c r="I159" s="851" t="s">
        <v>6433</v>
      </c>
      <c r="J159" s="812">
        <v>813</v>
      </c>
      <c r="K159" s="854" t="str">
        <f>+[22]Metas!K938</f>
        <v>Gestión de los estudios y diseños para tráfico pesado en los cascos urbanos de los municipios</v>
      </c>
      <c r="L159" s="857">
        <v>0</v>
      </c>
      <c r="M159" s="860">
        <f>SUM(N159:Q159)</f>
        <v>0</v>
      </c>
      <c r="N159" s="836">
        <v>0</v>
      </c>
      <c r="O159" s="839">
        <v>0</v>
      </c>
      <c r="P159" s="863">
        <v>0</v>
      </c>
      <c r="Q159" s="866">
        <v>0</v>
      </c>
      <c r="R159" s="812">
        <f>+$J159</f>
        <v>813</v>
      </c>
      <c r="S159" s="231"/>
      <c r="T159" s="235"/>
      <c r="U159" s="235"/>
      <c r="V159" s="235"/>
      <c r="W159" s="231"/>
      <c r="X159" s="258"/>
      <c r="Y159" s="258"/>
      <c r="Z159" s="258"/>
      <c r="AA159" s="258"/>
      <c r="AB159" s="812">
        <f t="shared" si="227"/>
        <v>813</v>
      </c>
      <c r="AC159" s="827">
        <f t="shared" ref="AC159" si="233">+L159</f>
        <v>0</v>
      </c>
      <c r="AD159" s="44">
        <f t="shared" si="192"/>
        <v>0</v>
      </c>
      <c r="AE159" s="44">
        <f t="shared" si="192"/>
        <v>0</v>
      </c>
      <c r="AF159" s="44">
        <f t="shared" si="192"/>
        <v>0</v>
      </c>
      <c r="AG159" s="44">
        <f t="shared" si="192"/>
        <v>0</v>
      </c>
      <c r="AH159" s="44">
        <f t="shared" si="192"/>
        <v>0</v>
      </c>
      <c r="AI159" s="44">
        <f t="shared" si="192"/>
        <v>0</v>
      </c>
      <c r="AJ159" s="44">
        <f t="shared" si="187"/>
        <v>0</v>
      </c>
      <c r="AK159" s="812">
        <f t="shared" si="229"/>
        <v>813</v>
      </c>
      <c r="AL159" s="830">
        <f>+N159</f>
        <v>0</v>
      </c>
      <c r="AM159" s="44">
        <f t="shared" si="205"/>
        <v>0</v>
      </c>
      <c r="AN159" s="47"/>
      <c r="AO159" s="47"/>
      <c r="AP159" s="47"/>
      <c r="AQ159" s="47"/>
      <c r="AR159" s="47"/>
      <c r="AS159" s="47"/>
      <c r="AT159" s="812">
        <f t="shared" si="230"/>
        <v>813</v>
      </c>
      <c r="AU159" s="833">
        <f>+O159</f>
        <v>0</v>
      </c>
      <c r="AV159" s="44">
        <f t="shared" si="206"/>
        <v>0</v>
      </c>
      <c r="AW159" s="47"/>
      <c r="AX159" s="47"/>
      <c r="AY159" s="47"/>
      <c r="AZ159" s="47"/>
      <c r="BA159" s="47"/>
      <c r="BB159" s="47"/>
      <c r="BC159" s="812">
        <f t="shared" si="231"/>
        <v>813</v>
      </c>
      <c r="BD159" s="809">
        <f>+P159</f>
        <v>0</v>
      </c>
      <c r="BE159" s="44">
        <f t="shared" si="207"/>
        <v>0</v>
      </c>
      <c r="BF159" s="47"/>
      <c r="BG159" s="47"/>
      <c r="BH159" s="47"/>
      <c r="BI159" s="47"/>
      <c r="BJ159" s="47"/>
      <c r="BK159" s="47"/>
      <c r="BL159" s="812">
        <f t="shared" si="232"/>
        <v>813</v>
      </c>
      <c r="BM159" s="815">
        <f>+Q159</f>
        <v>0</v>
      </c>
      <c r="BN159" s="44">
        <f t="shared" si="208"/>
        <v>0</v>
      </c>
      <c r="BO159" s="47"/>
      <c r="BP159" s="47"/>
      <c r="BQ159" s="47"/>
      <c r="BR159" s="47"/>
      <c r="BS159" s="47"/>
      <c r="BT159" s="47"/>
      <c r="BU159" s="818"/>
      <c r="BV159" s="819"/>
      <c r="BW159" s="819"/>
      <c r="BX159" s="819"/>
      <c r="BY159" s="819"/>
      <c r="BZ159" s="819"/>
      <c r="CA159" s="819"/>
      <c r="CB159" s="819"/>
      <c r="CC159" s="820"/>
    </row>
    <row r="160" spans="1:81" s="58" customFormat="1" ht="40.049999999999997" customHeight="1" x14ac:dyDescent="0.3">
      <c r="A160" s="34"/>
      <c r="B160" s="907"/>
      <c r="C160" s="869"/>
      <c r="D160" s="872"/>
      <c r="E160" s="852"/>
      <c r="F160" s="852"/>
      <c r="G160" s="852"/>
      <c r="H160" s="852"/>
      <c r="I160" s="852"/>
      <c r="J160" s="813"/>
      <c r="K160" s="855"/>
      <c r="L160" s="858"/>
      <c r="M160" s="861"/>
      <c r="N160" s="837"/>
      <c r="O160" s="840"/>
      <c r="P160" s="864"/>
      <c r="Q160" s="867"/>
      <c r="R160" s="813"/>
      <c r="S160" s="39"/>
      <c r="T160" s="236"/>
      <c r="U160" s="236"/>
      <c r="V160" s="236"/>
      <c r="W160" s="39"/>
      <c r="X160" s="31"/>
      <c r="Y160" s="31"/>
      <c r="Z160" s="31"/>
      <c r="AA160" s="31"/>
      <c r="AB160" s="813"/>
      <c r="AC160" s="828"/>
      <c r="AD160" s="51">
        <f t="shared" si="192"/>
        <v>0</v>
      </c>
      <c r="AE160" s="51">
        <f t="shared" si="192"/>
        <v>0</v>
      </c>
      <c r="AF160" s="51">
        <f t="shared" si="192"/>
        <v>0</v>
      </c>
      <c r="AG160" s="51">
        <f t="shared" si="192"/>
        <v>0</v>
      </c>
      <c r="AH160" s="51">
        <f t="shared" si="192"/>
        <v>0</v>
      </c>
      <c r="AI160" s="51">
        <f t="shared" si="192"/>
        <v>0</v>
      </c>
      <c r="AJ160" s="51">
        <f t="shared" si="187"/>
        <v>0</v>
      </c>
      <c r="AK160" s="813"/>
      <c r="AL160" s="831"/>
      <c r="AM160" s="51">
        <f t="shared" si="205"/>
        <v>0</v>
      </c>
      <c r="AN160" s="257"/>
      <c r="AO160" s="257"/>
      <c r="AP160" s="257"/>
      <c r="AQ160" s="257"/>
      <c r="AR160" s="257"/>
      <c r="AS160" s="257"/>
      <c r="AT160" s="813"/>
      <c r="AU160" s="834"/>
      <c r="AV160" s="51">
        <f t="shared" si="206"/>
        <v>0</v>
      </c>
      <c r="AW160" s="257"/>
      <c r="AX160" s="257"/>
      <c r="AY160" s="257"/>
      <c r="AZ160" s="257"/>
      <c r="BA160" s="257"/>
      <c r="BB160" s="257"/>
      <c r="BC160" s="813"/>
      <c r="BD160" s="810"/>
      <c r="BE160" s="51">
        <f t="shared" si="207"/>
        <v>0</v>
      </c>
      <c r="BF160" s="257"/>
      <c r="BG160" s="257"/>
      <c r="BH160" s="257"/>
      <c r="BI160" s="257"/>
      <c r="BJ160" s="257"/>
      <c r="BK160" s="257"/>
      <c r="BL160" s="813"/>
      <c r="BM160" s="816"/>
      <c r="BN160" s="51">
        <f t="shared" si="208"/>
        <v>0</v>
      </c>
      <c r="BO160" s="257"/>
      <c r="BP160" s="257"/>
      <c r="BQ160" s="257"/>
      <c r="BR160" s="257"/>
      <c r="BS160" s="257"/>
      <c r="BT160" s="257"/>
      <c r="BU160" s="821"/>
      <c r="BV160" s="822"/>
      <c r="BW160" s="822"/>
      <c r="BX160" s="822"/>
      <c r="BY160" s="822"/>
      <c r="BZ160" s="822"/>
      <c r="CA160" s="822"/>
      <c r="CB160" s="822"/>
      <c r="CC160" s="823"/>
    </row>
    <row r="161" spans="1:81" s="58" customFormat="1" ht="40.049999999999997" customHeight="1" x14ac:dyDescent="0.3">
      <c r="A161" s="34"/>
      <c r="B161" s="907"/>
      <c r="C161" s="869"/>
      <c r="D161" s="872"/>
      <c r="E161" s="852"/>
      <c r="F161" s="852"/>
      <c r="G161" s="852"/>
      <c r="H161" s="852"/>
      <c r="I161" s="852"/>
      <c r="J161" s="813"/>
      <c r="K161" s="855"/>
      <c r="L161" s="858"/>
      <c r="M161" s="861"/>
      <c r="N161" s="837"/>
      <c r="O161" s="840"/>
      <c r="P161" s="864"/>
      <c r="Q161" s="867"/>
      <c r="R161" s="813"/>
      <c r="S161" s="39"/>
      <c r="T161" s="236"/>
      <c r="U161" s="236"/>
      <c r="V161" s="236"/>
      <c r="W161" s="39"/>
      <c r="X161" s="31"/>
      <c r="Y161" s="31"/>
      <c r="Z161" s="31"/>
      <c r="AA161" s="31"/>
      <c r="AB161" s="813"/>
      <c r="AC161" s="828"/>
      <c r="AD161" s="51">
        <f t="shared" si="192"/>
        <v>0</v>
      </c>
      <c r="AE161" s="51">
        <f t="shared" si="192"/>
        <v>0</v>
      </c>
      <c r="AF161" s="51">
        <f t="shared" si="192"/>
        <v>0</v>
      </c>
      <c r="AG161" s="51">
        <f t="shared" si="192"/>
        <v>0</v>
      </c>
      <c r="AH161" s="51">
        <f t="shared" si="192"/>
        <v>0</v>
      </c>
      <c r="AI161" s="51">
        <f t="shared" si="192"/>
        <v>0</v>
      </c>
      <c r="AJ161" s="51">
        <f t="shared" si="187"/>
        <v>0</v>
      </c>
      <c r="AK161" s="813"/>
      <c r="AL161" s="831"/>
      <c r="AM161" s="51">
        <f t="shared" si="205"/>
        <v>0</v>
      </c>
      <c r="AN161" s="257"/>
      <c r="AO161" s="257"/>
      <c r="AP161" s="257"/>
      <c r="AQ161" s="257"/>
      <c r="AR161" s="257"/>
      <c r="AS161" s="257"/>
      <c r="AT161" s="813"/>
      <c r="AU161" s="834"/>
      <c r="AV161" s="51">
        <f t="shared" si="206"/>
        <v>0</v>
      </c>
      <c r="AW161" s="257"/>
      <c r="AX161" s="257"/>
      <c r="AY161" s="257"/>
      <c r="AZ161" s="257"/>
      <c r="BA161" s="257"/>
      <c r="BB161" s="257"/>
      <c r="BC161" s="813"/>
      <c r="BD161" s="810"/>
      <c r="BE161" s="51">
        <f t="shared" si="207"/>
        <v>0</v>
      </c>
      <c r="BF161" s="257"/>
      <c r="BG161" s="257"/>
      <c r="BH161" s="257"/>
      <c r="BI161" s="257"/>
      <c r="BJ161" s="257"/>
      <c r="BK161" s="257"/>
      <c r="BL161" s="813"/>
      <c r="BM161" s="816"/>
      <c r="BN161" s="51">
        <f t="shared" si="208"/>
        <v>0</v>
      </c>
      <c r="BO161" s="257"/>
      <c r="BP161" s="257"/>
      <c r="BQ161" s="257"/>
      <c r="BR161" s="257"/>
      <c r="BS161" s="257"/>
      <c r="BT161" s="257"/>
      <c r="BU161" s="821"/>
      <c r="BV161" s="822"/>
      <c r="BW161" s="822"/>
      <c r="BX161" s="822"/>
      <c r="BY161" s="822"/>
      <c r="BZ161" s="822"/>
      <c r="CA161" s="822"/>
      <c r="CB161" s="822"/>
      <c r="CC161" s="823"/>
    </row>
    <row r="162" spans="1:81" s="58" customFormat="1" ht="40.049999999999997" customHeight="1" thickBot="1" x14ac:dyDescent="0.35">
      <c r="A162" s="34"/>
      <c r="B162" s="907"/>
      <c r="C162" s="870"/>
      <c r="D162" s="873"/>
      <c r="E162" s="853"/>
      <c r="F162" s="853"/>
      <c r="G162" s="853"/>
      <c r="H162" s="853"/>
      <c r="I162" s="853"/>
      <c r="J162" s="814"/>
      <c r="K162" s="856"/>
      <c r="L162" s="859"/>
      <c r="M162" s="862"/>
      <c r="N162" s="838"/>
      <c r="O162" s="841"/>
      <c r="P162" s="865"/>
      <c r="Q162" s="874"/>
      <c r="R162" s="814"/>
      <c r="S162" s="232"/>
      <c r="T162" s="237"/>
      <c r="U162" s="237"/>
      <c r="V162" s="237"/>
      <c r="W162" s="232"/>
      <c r="X162" s="260"/>
      <c r="Y162" s="260"/>
      <c r="Z162" s="260"/>
      <c r="AA162" s="260"/>
      <c r="AB162" s="814"/>
      <c r="AC162" s="829"/>
      <c r="AD162" s="46">
        <f t="shared" si="192"/>
        <v>0</v>
      </c>
      <c r="AE162" s="46">
        <f t="shared" si="192"/>
        <v>0</v>
      </c>
      <c r="AF162" s="46">
        <f t="shared" si="192"/>
        <v>0</v>
      </c>
      <c r="AG162" s="46">
        <f t="shared" si="192"/>
        <v>0</v>
      </c>
      <c r="AH162" s="46">
        <f t="shared" si="192"/>
        <v>0</v>
      </c>
      <c r="AI162" s="46">
        <f t="shared" si="192"/>
        <v>0</v>
      </c>
      <c r="AJ162" s="46">
        <f t="shared" si="187"/>
        <v>0</v>
      </c>
      <c r="AK162" s="814"/>
      <c r="AL162" s="832"/>
      <c r="AM162" s="46">
        <f t="shared" si="205"/>
        <v>0</v>
      </c>
      <c r="AN162" s="49"/>
      <c r="AO162" s="49"/>
      <c r="AP162" s="49"/>
      <c r="AQ162" s="49"/>
      <c r="AR162" s="49"/>
      <c r="AS162" s="49"/>
      <c r="AT162" s="814"/>
      <c r="AU162" s="835"/>
      <c r="AV162" s="46">
        <f t="shared" si="206"/>
        <v>0</v>
      </c>
      <c r="AW162" s="49"/>
      <c r="AX162" s="49"/>
      <c r="AY162" s="49"/>
      <c r="AZ162" s="49"/>
      <c r="BA162" s="49"/>
      <c r="BB162" s="49"/>
      <c r="BC162" s="814"/>
      <c r="BD162" s="811"/>
      <c r="BE162" s="46">
        <f t="shared" si="207"/>
        <v>0</v>
      </c>
      <c r="BF162" s="49"/>
      <c r="BG162" s="49"/>
      <c r="BH162" s="49"/>
      <c r="BI162" s="49"/>
      <c r="BJ162" s="49"/>
      <c r="BK162" s="49"/>
      <c r="BL162" s="814"/>
      <c r="BM162" s="817"/>
      <c r="BN162" s="46">
        <f t="shared" si="208"/>
        <v>0</v>
      </c>
      <c r="BO162" s="49"/>
      <c r="BP162" s="49"/>
      <c r="BQ162" s="49"/>
      <c r="BR162" s="49"/>
      <c r="BS162" s="49"/>
      <c r="BT162" s="49"/>
      <c r="BU162" s="824"/>
      <c r="BV162" s="825"/>
      <c r="BW162" s="825"/>
      <c r="BX162" s="825"/>
      <c r="BY162" s="825"/>
      <c r="BZ162" s="825"/>
      <c r="CA162" s="825"/>
      <c r="CB162" s="825"/>
      <c r="CC162" s="826"/>
    </row>
    <row r="163" spans="1:81" s="58" customFormat="1" ht="40.049999999999997" customHeight="1" thickTop="1" x14ac:dyDescent="0.3">
      <c r="A163" s="34"/>
      <c r="B163" s="907"/>
      <c r="C163" s="868" t="s">
        <v>1291</v>
      </c>
      <c r="D163" s="871">
        <v>2409</v>
      </c>
      <c r="E163" s="851" t="s">
        <v>3972</v>
      </c>
      <c r="F163" s="851">
        <v>2409023</v>
      </c>
      <c r="G163" s="851" t="s">
        <v>3973</v>
      </c>
      <c r="H163" s="851" t="s">
        <v>6432</v>
      </c>
      <c r="I163" s="851" t="s">
        <v>6433</v>
      </c>
      <c r="J163" s="812">
        <v>814</v>
      </c>
      <c r="K163" s="854" t="str">
        <f>+[22]Metas!K939</f>
        <v xml:space="preserve">Programa operativo dirigido a los vehículos automotores que circulan por las vías del Departamento con el fin de verificar el cumplimiento de las condiciones técnico-mecánicas </v>
      </c>
      <c r="L163" s="857">
        <v>0</v>
      </c>
      <c r="M163" s="860">
        <f>SUM(N163:Q163)</f>
        <v>0</v>
      </c>
      <c r="N163" s="836">
        <v>0</v>
      </c>
      <c r="O163" s="839">
        <v>0</v>
      </c>
      <c r="P163" s="863">
        <v>0</v>
      </c>
      <c r="Q163" s="866">
        <v>0</v>
      </c>
      <c r="R163" s="812">
        <f>+$J163</f>
        <v>814</v>
      </c>
      <c r="S163" s="231"/>
      <c r="T163" s="235"/>
      <c r="U163" s="235"/>
      <c r="V163" s="235"/>
      <c r="W163" s="231"/>
      <c r="X163" s="258"/>
      <c r="Y163" s="258"/>
      <c r="Z163" s="258"/>
      <c r="AA163" s="258"/>
      <c r="AB163" s="812">
        <f t="shared" si="227"/>
        <v>814</v>
      </c>
      <c r="AC163" s="827">
        <f t="shared" ref="AC163" si="234">+L163</f>
        <v>0</v>
      </c>
      <c r="AD163" s="44">
        <f t="shared" si="192"/>
        <v>0</v>
      </c>
      <c r="AE163" s="44">
        <f t="shared" si="192"/>
        <v>0</v>
      </c>
      <c r="AF163" s="44">
        <f t="shared" si="192"/>
        <v>0</v>
      </c>
      <c r="AG163" s="44">
        <f t="shared" si="192"/>
        <v>0</v>
      </c>
      <c r="AH163" s="44">
        <f t="shared" si="192"/>
        <v>0</v>
      </c>
      <c r="AI163" s="44">
        <f t="shared" si="192"/>
        <v>0</v>
      </c>
      <c r="AJ163" s="44">
        <f t="shared" si="187"/>
        <v>0</v>
      </c>
      <c r="AK163" s="812">
        <f t="shared" si="229"/>
        <v>814</v>
      </c>
      <c r="AL163" s="830">
        <f>+N163</f>
        <v>0</v>
      </c>
      <c r="AM163" s="44">
        <f t="shared" si="205"/>
        <v>0</v>
      </c>
      <c r="AN163" s="47"/>
      <c r="AO163" s="47"/>
      <c r="AP163" s="47"/>
      <c r="AQ163" s="47"/>
      <c r="AR163" s="47"/>
      <c r="AS163" s="47"/>
      <c r="AT163" s="812">
        <f t="shared" si="230"/>
        <v>814</v>
      </c>
      <c r="AU163" s="833">
        <f>+O163</f>
        <v>0</v>
      </c>
      <c r="AV163" s="44">
        <f t="shared" si="206"/>
        <v>0</v>
      </c>
      <c r="AW163" s="47"/>
      <c r="AX163" s="47"/>
      <c r="AY163" s="47"/>
      <c r="AZ163" s="47"/>
      <c r="BA163" s="47"/>
      <c r="BB163" s="47"/>
      <c r="BC163" s="812">
        <f t="shared" si="231"/>
        <v>814</v>
      </c>
      <c r="BD163" s="809">
        <f>+P163</f>
        <v>0</v>
      </c>
      <c r="BE163" s="44">
        <f t="shared" si="207"/>
        <v>0</v>
      </c>
      <c r="BF163" s="47"/>
      <c r="BG163" s="47"/>
      <c r="BH163" s="47"/>
      <c r="BI163" s="47"/>
      <c r="BJ163" s="47"/>
      <c r="BK163" s="47"/>
      <c r="BL163" s="812">
        <f t="shared" si="232"/>
        <v>814</v>
      </c>
      <c r="BM163" s="815">
        <f>+Q163</f>
        <v>0</v>
      </c>
      <c r="BN163" s="44">
        <f t="shared" si="208"/>
        <v>0</v>
      </c>
      <c r="BO163" s="47"/>
      <c r="BP163" s="47"/>
      <c r="BQ163" s="47"/>
      <c r="BR163" s="47"/>
      <c r="BS163" s="47"/>
      <c r="BT163" s="47"/>
      <c r="BU163" s="818"/>
      <c r="BV163" s="819"/>
      <c r="BW163" s="819"/>
      <c r="BX163" s="819"/>
      <c r="BY163" s="819"/>
      <c r="BZ163" s="819"/>
      <c r="CA163" s="819"/>
      <c r="CB163" s="819"/>
      <c r="CC163" s="820"/>
    </row>
    <row r="164" spans="1:81" s="58" customFormat="1" ht="40.049999999999997" customHeight="1" x14ac:dyDescent="0.3">
      <c r="A164" s="34"/>
      <c r="B164" s="907"/>
      <c r="C164" s="869"/>
      <c r="D164" s="872"/>
      <c r="E164" s="852"/>
      <c r="F164" s="852"/>
      <c r="G164" s="852"/>
      <c r="H164" s="852"/>
      <c r="I164" s="852"/>
      <c r="J164" s="813"/>
      <c r="K164" s="855"/>
      <c r="L164" s="858"/>
      <c r="M164" s="861"/>
      <c r="N164" s="837"/>
      <c r="O164" s="840"/>
      <c r="P164" s="864"/>
      <c r="Q164" s="867"/>
      <c r="R164" s="813"/>
      <c r="S164" s="39"/>
      <c r="T164" s="236"/>
      <c r="U164" s="236"/>
      <c r="V164" s="236"/>
      <c r="W164" s="39"/>
      <c r="X164" s="31"/>
      <c r="Y164" s="31"/>
      <c r="Z164" s="31"/>
      <c r="AA164" s="31"/>
      <c r="AB164" s="813"/>
      <c r="AC164" s="828"/>
      <c r="AD164" s="51">
        <f t="shared" si="192"/>
        <v>0</v>
      </c>
      <c r="AE164" s="51">
        <f t="shared" si="192"/>
        <v>0</v>
      </c>
      <c r="AF164" s="51">
        <f t="shared" si="192"/>
        <v>0</v>
      </c>
      <c r="AG164" s="51">
        <f t="shared" si="192"/>
        <v>0</v>
      </c>
      <c r="AH164" s="51">
        <f t="shared" si="192"/>
        <v>0</v>
      </c>
      <c r="AI164" s="51">
        <f t="shared" si="192"/>
        <v>0</v>
      </c>
      <c r="AJ164" s="51">
        <f t="shared" si="187"/>
        <v>0</v>
      </c>
      <c r="AK164" s="813"/>
      <c r="AL164" s="831"/>
      <c r="AM164" s="51">
        <f t="shared" si="205"/>
        <v>0</v>
      </c>
      <c r="AN164" s="257"/>
      <c r="AO164" s="257"/>
      <c r="AP164" s="257"/>
      <c r="AQ164" s="257"/>
      <c r="AR164" s="257"/>
      <c r="AS164" s="257"/>
      <c r="AT164" s="813"/>
      <c r="AU164" s="834"/>
      <c r="AV164" s="51">
        <f t="shared" si="206"/>
        <v>0</v>
      </c>
      <c r="AW164" s="257"/>
      <c r="AX164" s="257"/>
      <c r="AY164" s="257"/>
      <c r="AZ164" s="257"/>
      <c r="BA164" s="257"/>
      <c r="BB164" s="257"/>
      <c r="BC164" s="813"/>
      <c r="BD164" s="810"/>
      <c r="BE164" s="51">
        <f t="shared" si="207"/>
        <v>0</v>
      </c>
      <c r="BF164" s="257"/>
      <c r="BG164" s="257"/>
      <c r="BH164" s="257"/>
      <c r="BI164" s="257"/>
      <c r="BJ164" s="257"/>
      <c r="BK164" s="257"/>
      <c r="BL164" s="813"/>
      <c r="BM164" s="816"/>
      <c r="BN164" s="51">
        <f t="shared" si="208"/>
        <v>0</v>
      </c>
      <c r="BO164" s="257"/>
      <c r="BP164" s="257"/>
      <c r="BQ164" s="257"/>
      <c r="BR164" s="257"/>
      <c r="BS164" s="257"/>
      <c r="BT164" s="257"/>
      <c r="BU164" s="821"/>
      <c r="BV164" s="822"/>
      <c r="BW164" s="822"/>
      <c r="BX164" s="822"/>
      <c r="BY164" s="822"/>
      <c r="BZ164" s="822"/>
      <c r="CA164" s="822"/>
      <c r="CB164" s="822"/>
      <c r="CC164" s="823"/>
    </row>
    <row r="165" spans="1:81" s="58" customFormat="1" ht="40.049999999999997" customHeight="1" x14ac:dyDescent="0.3">
      <c r="A165" s="34"/>
      <c r="B165" s="907"/>
      <c r="C165" s="869"/>
      <c r="D165" s="872"/>
      <c r="E165" s="852"/>
      <c r="F165" s="852"/>
      <c r="G165" s="852"/>
      <c r="H165" s="852"/>
      <c r="I165" s="852"/>
      <c r="J165" s="813"/>
      <c r="K165" s="855"/>
      <c r="L165" s="858"/>
      <c r="M165" s="861"/>
      <c r="N165" s="837"/>
      <c r="O165" s="840"/>
      <c r="P165" s="864"/>
      <c r="Q165" s="867"/>
      <c r="R165" s="813"/>
      <c r="S165" s="39"/>
      <c r="T165" s="236"/>
      <c r="U165" s="236"/>
      <c r="V165" s="236"/>
      <c r="W165" s="39"/>
      <c r="X165" s="31"/>
      <c r="Y165" s="31"/>
      <c r="Z165" s="31"/>
      <c r="AA165" s="31"/>
      <c r="AB165" s="813"/>
      <c r="AC165" s="828"/>
      <c r="AD165" s="51">
        <f t="shared" si="192"/>
        <v>0</v>
      </c>
      <c r="AE165" s="51">
        <f t="shared" si="192"/>
        <v>0</v>
      </c>
      <c r="AF165" s="51">
        <f t="shared" si="192"/>
        <v>0</v>
      </c>
      <c r="AG165" s="51">
        <f t="shared" si="192"/>
        <v>0</v>
      </c>
      <c r="AH165" s="51">
        <f t="shared" si="192"/>
        <v>0</v>
      </c>
      <c r="AI165" s="51">
        <f t="shared" si="192"/>
        <v>0</v>
      </c>
      <c r="AJ165" s="51">
        <f t="shared" si="187"/>
        <v>0</v>
      </c>
      <c r="AK165" s="813"/>
      <c r="AL165" s="831"/>
      <c r="AM165" s="51">
        <f t="shared" si="205"/>
        <v>0</v>
      </c>
      <c r="AN165" s="257"/>
      <c r="AO165" s="257"/>
      <c r="AP165" s="257"/>
      <c r="AQ165" s="257"/>
      <c r="AR165" s="257"/>
      <c r="AS165" s="257"/>
      <c r="AT165" s="813"/>
      <c r="AU165" s="834"/>
      <c r="AV165" s="51">
        <f t="shared" si="206"/>
        <v>0</v>
      </c>
      <c r="AW165" s="257"/>
      <c r="AX165" s="257"/>
      <c r="AY165" s="257"/>
      <c r="AZ165" s="257"/>
      <c r="BA165" s="257"/>
      <c r="BB165" s="257"/>
      <c r="BC165" s="813"/>
      <c r="BD165" s="810"/>
      <c r="BE165" s="51">
        <f t="shared" si="207"/>
        <v>0</v>
      </c>
      <c r="BF165" s="257"/>
      <c r="BG165" s="257"/>
      <c r="BH165" s="257"/>
      <c r="BI165" s="257"/>
      <c r="BJ165" s="257"/>
      <c r="BK165" s="257"/>
      <c r="BL165" s="813"/>
      <c r="BM165" s="816"/>
      <c r="BN165" s="51">
        <f t="shared" si="208"/>
        <v>0</v>
      </c>
      <c r="BO165" s="257"/>
      <c r="BP165" s="257"/>
      <c r="BQ165" s="257"/>
      <c r="BR165" s="257"/>
      <c r="BS165" s="257"/>
      <c r="BT165" s="257"/>
      <c r="BU165" s="821"/>
      <c r="BV165" s="822"/>
      <c r="BW165" s="822"/>
      <c r="BX165" s="822"/>
      <c r="BY165" s="822"/>
      <c r="BZ165" s="822"/>
      <c r="CA165" s="822"/>
      <c r="CB165" s="822"/>
      <c r="CC165" s="823"/>
    </row>
    <row r="166" spans="1:81" s="58" customFormat="1" ht="40.049999999999997" customHeight="1" thickBot="1" x14ac:dyDescent="0.35">
      <c r="A166" s="34"/>
      <c r="B166" s="907"/>
      <c r="C166" s="869"/>
      <c r="D166" s="873"/>
      <c r="E166" s="853"/>
      <c r="F166" s="853"/>
      <c r="G166" s="853"/>
      <c r="H166" s="853"/>
      <c r="I166" s="853"/>
      <c r="J166" s="814"/>
      <c r="K166" s="856"/>
      <c r="L166" s="859"/>
      <c r="M166" s="862"/>
      <c r="N166" s="838"/>
      <c r="O166" s="841"/>
      <c r="P166" s="865"/>
      <c r="Q166" s="874"/>
      <c r="R166" s="814"/>
      <c r="S166" s="232"/>
      <c r="T166" s="237"/>
      <c r="U166" s="237"/>
      <c r="V166" s="237"/>
      <c r="W166" s="232"/>
      <c r="X166" s="260"/>
      <c r="Y166" s="260"/>
      <c r="Z166" s="260"/>
      <c r="AA166" s="260"/>
      <c r="AB166" s="814"/>
      <c r="AC166" s="829"/>
      <c r="AD166" s="46">
        <f t="shared" si="192"/>
        <v>0</v>
      </c>
      <c r="AE166" s="46">
        <f t="shared" si="192"/>
        <v>0</v>
      </c>
      <c r="AF166" s="46">
        <f t="shared" si="192"/>
        <v>0</v>
      </c>
      <c r="AG166" s="46">
        <f t="shared" si="192"/>
        <v>0</v>
      </c>
      <c r="AH166" s="46">
        <f t="shared" si="192"/>
        <v>0</v>
      </c>
      <c r="AI166" s="46">
        <f t="shared" si="192"/>
        <v>0</v>
      </c>
      <c r="AJ166" s="46">
        <f t="shared" si="187"/>
        <v>0</v>
      </c>
      <c r="AK166" s="814"/>
      <c r="AL166" s="832"/>
      <c r="AM166" s="46">
        <f t="shared" si="205"/>
        <v>0</v>
      </c>
      <c r="AN166" s="49"/>
      <c r="AO166" s="49"/>
      <c r="AP166" s="49"/>
      <c r="AQ166" s="49"/>
      <c r="AR166" s="49"/>
      <c r="AS166" s="49"/>
      <c r="AT166" s="814"/>
      <c r="AU166" s="835"/>
      <c r="AV166" s="46">
        <f t="shared" si="206"/>
        <v>0</v>
      </c>
      <c r="AW166" s="49"/>
      <c r="AX166" s="49"/>
      <c r="AY166" s="49"/>
      <c r="AZ166" s="49"/>
      <c r="BA166" s="49"/>
      <c r="BB166" s="49"/>
      <c r="BC166" s="814"/>
      <c r="BD166" s="811"/>
      <c r="BE166" s="46">
        <f t="shared" si="207"/>
        <v>0</v>
      </c>
      <c r="BF166" s="49"/>
      <c r="BG166" s="49"/>
      <c r="BH166" s="49"/>
      <c r="BI166" s="49"/>
      <c r="BJ166" s="49"/>
      <c r="BK166" s="49"/>
      <c r="BL166" s="814"/>
      <c r="BM166" s="817"/>
      <c r="BN166" s="46">
        <f t="shared" si="208"/>
        <v>0</v>
      </c>
      <c r="BO166" s="49"/>
      <c r="BP166" s="49"/>
      <c r="BQ166" s="49"/>
      <c r="BR166" s="49"/>
      <c r="BS166" s="49"/>
      <c r="BT166" s="49"/>
      <c r="BU166" s="824"/>
      <c r="BV166" s="825"/>
      <c r="BW166" s="825"/>
      <c r="BX166" s="825"/>
      <c r="BY166" s="825"/>
      <c r="BZ166" s="825"/>
      <c r="CA166" s="825"/>
      <c r="CB166" s="825"/>
      <c r="CC166" s="826"/>
    </row>
    <row r="167" spans="1:81" s="58" customFormat="1" ht="40.049999999999997" customHeight="1" thickTop="1" x14ac:dyDescent="0.3">
      <c r="A167" s="34"/>
      <c r="B167" s="907"/>
      <c r="C167" s="869"/>
      <c r="D167" s="871">
        <v>2409</v>
      </c>
      <c r="E167" s="851" t="s">
        <v>3972</v>
      </c>
      <c r="F167" s="851">
        <v>2409023</v>
      </c>
      <c r="G167" s="851" t="s">
        <v>3973</v>
      </c>
      <c r="H167" s="851" t="s">
        <v>6432</v>
      </c>
      <c r="I167" s="851" t="s">
        <v>6433</v>
      </c>
      <c r="J167" s="812">
        <v>815</v>
      </c>
      <c r="K167" s="854" t="str">
        <f>+[22]Metas!K940</f>
        <v xml:space="preserve">Empresas de transporte urbano colectivo han sido auditadas con respecto al cumplimiento de los estándares de calidad exigidos, en el marco del Plan Estratégico de Seguridad Vial </v>
      </c>
      <c r="L167" s="857">
        <v>0</v>
      </c>
      <c r="M167" s="860">
        <f>SUM(N167:Q167)</f>
        <v>0</v>
      </c>
      <c r="N167" s="836">
        <v>0</v>
      </c>
      <c r="O167" s="839">
        <v>0</v>
      </c>
      <c r="P167" s="863">
        <v>0</v>
      </c>
      <c r="Q167" s="866">
        <v>0</v>
      </c>
      <c r="R167" s="812">
        <f>+$J167</f>
        <v>815</v>
      </c>
      <c r="S167" s="231"/>
      <c r="T167" s="235"/>
      <c r="U167" s="235"/>
      <c r="V167" s="235"/>
      <c r="W167" s="231"/>
      <c r="X167" s="258"/>
      <c r="Y167" s="258"/>
      <c r="Z167" s="258"/>
      <c r="AA167" s="258"/>
      <c r="AB167" s="812">
        <f t="shared" si="227"/>
        <v>815</v>
      </c>
      <c r="AC167" s="827">
        <f t="shared" ref="AC167" si="235">+L167</f>
        <v>0</v>
      </c>
      <c r="AD167" s="44">
        <f t="shared" si="192"/>
        <v>0</v>
      </c>
      <c r="AE167" s="44">
        <f t="shared" si="192"/>
        <v>0</v>
      </c>
      <c r="AF167" s="44">
        <f t="shared" si="192"/>
        <v>0</v>
      </c>
      <c r="AG167" s="44">
        <f t="shared" si="192"/>
        <v>0</v>
      </c>
      <c r="AH167" s="44">
        <f t="shared" si="192"/>
        <v>0</v>
      </c>
      <c r="AI167" s="44">
        <f t="shared" si="192"/>
        <v>0</v>
      </c>
      <c r="AJ167" s="44">
        <f t="shared" si="187"/>
        <v>0</v>
      </c>
      <c r="AK167" s="812">
        <f t="shared" si="229"/>
        <v>815</v>
      </c>
      <c r="AL167" s="830">
        <f>+N167</f>
        <v>0</v>
      </c>
      <c r="AM167" s="44">
        <f t="shared" si="205"/>
        <v>0</v>
      </c>
      <c r="AN167" s="47"/>
      <c r="AO167" s="47"/>
      <c r="AP167" s="47"/>
      <c r="AQ167" s="47"/>
      <c r="AR167" s="47"/>
      <c r="AS167" s="47"/>
      <c r="AT167" s="812">
        <f t="shared" si="230"/>
        <v>815</v>
      </c>
      <c r="AU167" s="833">
        <f>+O167</f>
        <v>0</v>
      </c>
      <c r="AV167" s="44">
        <f t="shared" si="206"/>
        <v>0</v>
      </c>
      <c r="AW167" s="47"/>
      <c r="AX167" s="47"/>
      <c r="AY167" s="47"/>
      <c r="AZ167" s="47"/>
      <c r="BA167" s="47"/>
      <c r="BB167" s="47"/>
      <c r="BC167" s="812">
        <f t="shared" si="231"/>
        <v>815</v>
      </c>
      <c r="BD167" s="809">
        <f>+P167</f>
        <v>0</v>
      </c>
      <c r="BE167" s="44">
        <f t="shared" si="207"/>
        <v>0</v>
      </c>
      <c r="BF167" s="47"/>
      <c r="BG167" s="47"/>
      <c r="BH167" s="47"/>
      <c r="BI167" s="47"/>
      <c r="BJ167" s="47"/>
      <c r="BK167" s="47"/>
      <c r="BL167" s="812">
        <f t="shared" si="232"/>
        <v>815</v>
      </c>
      <c r="BM167" s="815">
        <f>+Q167</f>
        <v>0</v>
      </c>
      <c r="BN167" s="44">
        <f t="shared" si="208"/>
        <v>0</v>
      </c>
      <c r="BO167" s="47"/>
      <c r="BP167" s="47"/>
      <c r="BQ167" s="47"/>
      <c r="BR167" s="47"/>
      <c r="BS167" s="47"/>
      <c r="BT167" s="47"/>
      <c r="BU167" s="818"/>
      <c r="BV167" s="819"/>
      <c r="BW167" s="819"/>
      <c r="BX167" s="819"/>
      <c r="BY167" s="819"/>
      <c r="BZ167" s="819"/>
      <c r="CA167" s="819"/>
      <c r="CB167" s="819"/>
      <c r="CC167" s="820"/>
    </row>
    <row r="168" spans="1:81" s="58" customFormat="1" ht="40.049999999999997" customHeight="1" x14ac:dyDescent="0.3">
      <c r="A168" s="34"/>
      <c r="B168" s="907"/>
      <c r="C168" s="869"/>
      <c r="D168" s="872"/>
      <c r="E168" s="852"/>
      <c r="F168" s="852"/>
      <c r="G168" s="852"/>
      <c r="H168" s="852"/>
      <c r="I168" s="852"/>
      <c r="J168" s="813"/>
      <c r="K168" s="855"/>
      <c r="L168" s="858"/>
      <c r="M168" s="861"/>
      <c r="N168" s="837"/>
      <c r="O168" s="840"/>
      <c r="P168" s="864"/>
      <c r="Q168" s="867"/>
      <c r="R168" s="813"/>
      <c r="S168" s="39"/>
      <c r="T168" s="236"/>
      <c r="U168" s="236"/>
      <c r="V168" s="236"/>
      <c r="W168" s="39"/>
      <c r="X168" s="31"/>
      <c r="Y168" s="31"/>
      <c r="Z168" s="31"/>
      <c r="AA168" s="31"/>
      <c r="AB168" s="813"/>
      <c r="AC168" s="828"/>
      <c r="AD168" s="51">
        <f t="shared" si="192"/>
        <v>0</v>
      </c>
      <c r="AE168" s="51">
        <f t="shared" si="192"/>
        <v>0</v>
      </c>
      <c r="AF168" s="51">
        <f t="shared" si="192"/>
        <v>0</v>
      </c>
      <c r="AG168" s="51">
        <f t="shared" si="192"/>
        <v>0</v>
      </c>
      <c r="AH168" s="51">
        <f t="shared" si="192"/>
        <v>0</v>
      </c>
      <c r="AI168" s="51">
        <f t="shared" si="192"/>
        <v>0</v>
      </c>
      <c r="AJ168" s="51">
        <f t="shared" si="187"/>
        <v>0</v>
      </c>
      <c r="AK168" s="813"/>
      <c r="AL168" s="831"/>
      <c r="AM168" s="51">
        <f t="shared" si="205"/>
        <v>0</v>
      </c>
      <c r="AN168" s="257"/>
      <c r="AO168" s="257"/>
      <c r="AP168" s="257"/>
      <c r="AQ168" s="257"/>
      <c r="AR168" s="257"/>
      <c r="AS168" s="257"/>
      <c r="AT168" s="813"/>
      <c r="AU168" s="834"/>
      <c r="AV168" s="51">
        <f t="shared" si="206"/>
        <v>0</v>
      </c>
      <c r="AW168" s="257"/>
      <c r="AX168" s="257"/>
      <c r="AY168" s="257"/>
      <c r="AZ168" s="257"/>
      <c r="BA168" s="257"/>
      <c r="BB168" s="257"/>
      <c r="BC168" s="813"/>
      <c r="BD168" s="810"/>
      <c r="BE168" s="51">
        <f t="shared" si="207"/>
        <v>0</v>
      </c>
      <c r="BF168" s="257"/>
      <c r="BG168" s="257"/>
      <c r="BH168" s="257"/>
      <c r="BI168" s="257"/>
      <c r="BJ168" s="257"/>
      <c r="BK168" s="257"/>
      <c r="BL168" s="813"/>
      <c r="BM168" s="816"/>
      <c r="BN168" s="51">
        <f t="shared" si="208"/>
        <v>0</v>
      </c>
      <c r="BO168" s="257"/>
      <c r="BP168" s="257"/>
      <c r="BQ168" s="257"/>
      <c r="BR168" s="257"/>
      <c r="BS168" s="257"/>
      <c r="BT168" s="257"/>
      <c r="BU168" s="821"/>
      <c r="BV168" s="822"/>
      <c r="BW168" s="822"/>
      <c r="BX168" s="822"/>
      <c r="BY168" s="822"/>
      <c r="BZ168" s="822"/>
      <c r="CA168" s="822"/>
      <c r="CB168" s="822"/>
      <c r="CC168" s="823"/>
    </row>
    <row r="169" spans="1:81" s="58" customFormat="1" ht="40.049999999999997" customHeight="1" x14ac:dyDescent="0.3">
      <c r="A169" s="34"/>
      <c r="B169" s="907"/>
      <c r="C169" s="869"/>
      <c r="D169" s="872"/>
      <c r="E169" s="852"/>
      <c r="F169" s="852"/>
      <c r="G169" s="852"/>
      <c r="H169" s="852"/>
      <c r="I169" s="852"/>
      <c r="J169" s="813"/>
      <c r="K169" s="855"/>
      <c r="L169" s="858"/>
      <c r="M169" s="861"/>
      <c r="N169" s="837"/>
      <c r="O169" s="840"/>
      <c r="P169" s="864"/>
      <c r="Q169" s="867"/>
      <c r="R169" s="813"/>
      <c r="S169" s="39"/>
      <c r="T169" s="236"/>
      <c r="U169" s="236"/>
      <c r="V169" s="236"/>
      <c r="W169" s="39"/>
      <c r="X169" s="31"/>
      <c r="Y169" s="31"/>
      <c r="Z169" s="31"/>
      <c r="AA169" s="31"/>
      <c r="AB169" s="813"/>
      <c r="AC169" s="828"/>
      <c r="AD169" s="51">
        <f t="shared" si="192"/>
        <v>0</v>
      </c>
      <c r="AE169" s="51">
        <f t="shared" si="192"/>
        <v>0</v>
      </c>
      <c r="AF169" s="51">
        <f t="shared" si="192"/>
        <v>0</v>
      </c>
      <c r="AG169" s="51">
        <f t="shared" si="192"/>
        <v>0</v>
      </c>
      <c r="AH169" s="51">
        <f t="shared" si="192"/>
        <v>0</v>
      </c>
      <c r="AI169" s="51">
        <f t="shared" si="192"/>
        <v>0</v>
      </c>
      <c r="AJ169" s="51">
        <f t="shared" si="187"/>
        <v>0</v>
      </c>
      <c r="AK169" s="813"/>
      <c r="AL169" s="831"/>
      <c r="AM169" s="51">
        <f t="shared" si="205"/>
        <v>0</v>
      </c>
      <c r="AN169" s="257"/>
      <c r="AO169" s="257"/>
      <c r="AP169" s="257"/>
      <c r="AQ169" s="257"/>
      <c r="AR169" s="257"/>
      <c r="AS169" s="257"/>
      <c r="AT169" s="813"/>
      <c r="AU169" s="834"/>
      <c r="AV169" s="51">
        <f t="shared" si="206"/>
        <v>0</v>
      </c>
      <c r="AW169" s="257"/>
      <c r="AX169" s="257"/>
      <c r="AY169" s="257"/>
      <c r="AZ169" s="257"/>
      <c r="BA169" s="257"/>
      <c r="BB169" s="257"/>
      <c r="BC169" s="813"/>
      <c r="BD169" s="810"/>
      <c r="BE169" s="51">
        <f t="shared" si="207"/>
        <v>0</v>
      </c>
      <c r="BF169" s="257"/>
      <c r="BG169" s="257"/>
      <c r="BH169" s="257"/>
      <c r="BI169" s="257"/>
      <c r="BJ169" s="257"/>
      <c r="BK169" s="257"/>
      <c r="BL169" s="813"/>
      <c r="BM169" s="816"/>
      <c r="BN169" s="51">
        <f t="shared" si="208"/>
        <v>0</v>
      </c>
      <c r="BO169" s="257"/>
      <c r="BP169" s="257"/>
      <c r="BQ169" s="257"/>
      <c r="BR169" s="257"/>
      <c r="BS169" s="257"/>
      <c r="BT169" s="257"/>
      <c r="BU169" s="821"/>
      <c r="BV169" s="822"/>
      <c r="BW169" s="822"/>
      <c r="BX169" s="822"/>
      <c r="BY169" s="822"/>
      <c r="BZ169" s="822"/>
      <c r="CA169" s="822"/>
      <c r="CB169" s="822"/>
      <c r="CC169" s="823"/>
    </row>
    <row r="170" spans="1:81" s="58" customFormat="1" ht="40.049999999999997" customHeight="1" thickBot="1" x14ac:dyDescent="0.35">
      <c r="A170" s="34"/>
      <c r="B170" s="907"/>
      <c r="C170" s="869"/>
      <c r="D170" s="873"/>
      <c r="E170" s="853"/>
      <c r="F170" s="853"/>
      <c r="G170" s="853"/>
      <c r="H170" s="853"/>
      <c r="I170" s="853"/>
      <c r="J170" s="814"/>
      <c r="K170" s="856"/>
      <c r="L170" s="859"/>
      <c r="M170" s="862"/>
      <c r="N170" s="838"/>
      <c r="O170" s="841"/>
      <c r="P170" s="865"/>
      <c r="Q170" s="874"/>
      <c r="R170" s="814"/>
      <c r="S170" s="232"/>
      <c r="T170" s="237"/>
      <c r="U170" s="237"/>
      <c r="V170" s="237"/>
      <c r="W170" s="232"/>
      <c r="X170" s="260"/>
      <c r="Y170" s="260"/>
      <c r="Z170" s="260"/>
      <c r="AA170" s="260"/>
      <c r="AB170" s="814"/>
      <c r="AC170" s="829"/>
      <c r="AD170" s="46">
        <f t="shared" si="192"/>
        <v>0</v>
      </c>
      <c r="AE170" s="46">
        <f t="shared" si="192"/>
        <v>0</v>
      </c>
      <c r="AF170" s="46">
        <f t="shared" si="192"/>
        <v>0</v>
      </c>
      <c r="AG170" s="46">
        <f t="shared" si="192"/>
        <v>0</v>
      </c>
      <c r="AH170" s="46">
        <f t="shared" si="192"/>
        <v>0</v>
      </c>
      <c r="AI170" s="46">
        <f t="shared" si="192"/>
        <v>0</v>
      </c>
      <c r="AJ170" s="46">
        <f t="shared" si="187"/>
        <v>0</v>
      </c>
      <c r="AK170" s="814"/>
      <c r="AL170" s="832"/>
      <c r="AM170" s="46">
        <f t="shared" si="205"/>
        <v>0</v>
      </c>
      <c r="AN170" s="49"/>
      <c r="AO170" s="49"/>
      <c r="AP170" s="49"/>
      <c r="AQ170" s="49"/>
      <c r="AR170" s="49"/>
      <c r="AS170" s="49"/>
      <c r="AT170" s="814"/>
      <c r="AU170" s="835"/>
      <c r="AV170" s="46">
        <f t="shared" si="206"/>
        <v>0</v>
      </c>
      <c r="AW170" s="49"/>
      <c r="AX170" s="49"/>
      <c r="AY170" s="49"/>
      <c r="AZ170" s="49"/>
      <c r="BA170" s="49"/>
      <c r="BB170" s="49"/>
      <c r="BC170" s="814"/>
      <c r="BD170" s="811"/>
      <c r="BE170" s="46">
        <f t="shared" si="207"/>
        <v>0</v>
      </c>
      <c r="BF170" s="49"/>
      <c r="BG170" s="49"/>
      <c r="BH170" s="49"/>
      <c r="BI170" s="49"/>
      <c r="BJ170" s="49"/>
      <c r="BK170" s="49"/>
      <c r="BL170" s="814"/>
      <c r="BM170" s="817"/>
      <c r="BN170" s="46">
        <f t="shared" si="208"/>
        <v>0</v>
      </c>
      <c r="BO170" s="49"/>
      <c r="BP170" s="49"/>
      <c r="BQ170" s="49"/>
      <c r="BR170" s="49"/>
      <c r="BS170" s="49"/>
      <c r="BT170" s="49"/>
      <c r="BU170" s="824"/>
      <c r="BV170" s="825"/>
      <c r="BW170" s="825"/>
      <c r="BX170" s="825"/>
      <c r="BY170" s="825"/>
      <c r="BZ170" s="825"/>
      <c r="CA170" s="825"/>
      <c r="CB170" s="825"/>
      <c r="CC170" s="826"/>
    </row>
    <row r="171" spans="1:81" s="58" customFormat="1" ht="40.049999999999997" customHeight="1" thickTop="1" x14ac:dyDescent="0.3">
      <c r="A171" s="34"/>
      <c r="B171" s="907"/>
      <c r="C171" s="869"/>
      <c r="D171" s="871">
        <v>2409</v>
      </c>
      <c r="E171" s="851" t="s">
        <v>3972</v>
      </c>
      <c r="F171" s="851">
        <v>2409023</v>
      </c>
      <c r="G171" s="851" t="s">
        <v>3973</v>
      </c>
      <c r="H171" s="851" t="s">
        <v>6432</v>
      </c>
      <c r="I171" s="851" t="s">
        <v>6433</v>
      </c>
      <c r="J171" s="812">
        <v>816</v>
      </c>
      <c r="K171" s="854" t="str">
        <f>+[22]Metas!K941</f>
        <v>Censo de los vehículos automotores del Departamento que ya cumplieron su vida útil con el fin de promover su ingreso al proceso de desintegración vehicular</v>
      </c>
      <c r="L171" s="857">
        <v>0</v>
      </c>
      <c r="M171" s="860">
        <f>SUM(N171:Q171)</f>
        <v>0</v>
      </c>
      <c r="N171" s="836">
        <v>0</v>
      </c>
      <c r="O171" s="839">
        <v>0</v>
      </c>
      <c r="P171" s="863">
        <v>0</v>
      </c>
      <c r="Q171" s="866">
        <v>0</v>
      </c>
      <c r="R171" s="812">
        <f>+$J171</f>
        <v>816</v>
      </c>
      <c r="S171" s="231"/>
      <c r="T171" s="235"/>
      <c r="U171" s="235"/>
      <c r="V171" s="235"/>
      <c r="W171" s="231"/>
      <c r="X171" s="258"/>
      <c r="Y171" s="258"/>
      <c r="Z171" s="258"/>
      <c r="AA171" s="258"/>
      <c r="AB171" s="812">
        <f t="shared" si="227"/>
        <v>816</v>
      </c>
      <c r="AC171" s="827">
        <f t="shared" ref="AC171" si="236">+L171</f>
        <v>0</v>
      </c>
      <c r="AD171" s="44">
        <f t="shared" si="192"/>
        <v>0</v>
      </c>
      <c r="AE171" s="44">
        <f t="shared" si="192"/>
        <v>0</v>
      </c>
      <c r="AF171" s="44">
        <f t="shared" si="192"/>
        <v>0</v>
      </c>
      <c r="AG171" s="44">
        <f t="shared" si="192"/>
        <v>0</v>
      </c>
      <c r="AH171" s="44">
        <f t="shared" si="192"/>
        <v>0</v>
      </c>
      <c r="AI171" s="44">
        <f t="shared" si="192"/>
        <v>0</v>
      </c>
      <c r="AJ171" s="44">
        <f t="shared" si="187"/>
        <v>0</v>
      </c>
      <c r="AK171" s="812">
        <f t="shared" si="229"/>
        <v>816</v>
      </c>
      <c r="AL171" s="830">
        <f>+N171</f>
        <v>0</v>
      </c>
      <c r="AM171" s="44">
        <f t="shared" si="205"/>
        <v>0</v>
      </c>
      <c r="AN171" s="47"/>
      <c r="AO171" s="47"/>
      <c r="AP171" s="47"/>
      <c r="AQ171" s="47"/>
      <c r="AR171" s="47"/>
      <c r="AS171" s="47"/>
      <c r="AT171" s="812">
        <f t="shared" si="230"/>
        <v>816</v>
      </c>
      <c r="AU171" s="833">
        <f>+O171</f>
        <v>0</v>
      </c>
      <c r="AV171" s="44">
        <f t="shared" si="206"/>
        <v>0</v>
      </c>
      <c r="AW171" s="47"/>
      <c r="AX171" s="47"/>
      <c r="AY171" s="47"/>
      <c r="AZ171" s="47"/>
      <c r="BA171" s="47"/>
      <c r="BB171" s="47"/>
      <c r="BC171" s="812">
        <f t="shared" si="231"/>
        <v>816</v>
      </c>
      <c r="BD171" s="809">
        <f>+P171</f>
        <v>0</v>
      </c>
      <c r="BE171" s="44">
        <f t="shared" si="207"/>
        <v>0</v>
      </c>
      <c r="BF171" s="47"/>
      <c r="BG171" s="47"/>
      <c r="BH171" s="47"/>
      <c r="BI171" s="47"/>
      <c r="BJ171" s="47"/>
      <c r="BK171" s="47"/>
      <c r="BL171" s="812">
        <f t="shared" si="232"/>
        <v>816</v>
      </c>
      <c r="BM171" s="815">
        <f>+Q171</f>
        <v>0</v>
      </c>
      <c r="BN171" s="44">
        <f t="shared" si="208"/>
        <v>0</v>
      </c>
      <c r="BO171" s="47"/>
      <c r="BP171" s="47"/>
      <c r="BQ171" s="47"/>
      <c r="BR171" s="47"/>
      <c r="BS171" s="47"/>
      <c r="BT171" s="47"/>
      <c r="BU171" s="818"/>
      <c r="BV171" s="819"/>
      <c r="BW171" s="819"/>
      <c r="BX171" s="819"/>
      <c r="BY171" s="819"/>
      <c r="BZ171" s="819"/>
      <c r="CA171" s="819"/>
      <c r="CB171" s="819"/>
      <c r="CC171" s="820"/>
    </row>
    <row r="172" spans="1:81" s="58" customFormat="1" ht="40.049999999999997" customHeight="1" x14ac:dyDescent="0.3">
      <c r="A172" s="34"/>
      <c r="B172" s="907"/>
      <c r="C172" s="869"/>
      <c r="D172" s="872"/>
      <c r="E172" s="852"/>
      <c r="F172" s="852"/>
      <c r="G172" s="852"/>
      <c r="H172" s="852"/>
      <c r="I172" s="852"/>
      <c r="J172" s="813"/>
      <c r="K172" s="855"/>
      <c r="L172" s="858"/>
      <c r="M172" s="861"/>
      <c r="N172" s="837"/>
      <c r="O172" s="840"/>
      <c r="P172" s="864"/>
      <c r="Q172" s="867"/>
      <c r="R172" s="813"/>
      <c r="S172" s="39"/>
      <c r="T172" s="236"/>
      <c r="U172" s="236"/>
      <c r="V172" s="236"/>
      <c r="W172" s="39"/>
      <c r="X172" s="31"/>
      <c r="Y172" s="31"/>
      <c r="Z172" s="31"/>
      <c r="AA172" s="31"/>
      <c r="AB172" s="813"/>
      <c r="AC172" s="828"/>
      <c r="AD172" s="51">
        <f t="shared" si="192"/>
        <v>0</v>
      </c>
      <c r="AE172" s="51">
        <f t="shared" si="192"/>
        <v>0</v>
      </c>
      <c r="AF172" s="51">
        <f t="shared" si="192"/>
        <v>0</v>
      </c>
      <c r="AG172" s="51">
        <f t="shared" si="192"/>
        <v>0</v>
      </c>
      <c r="AH172" s="51">
        <f t="shared" si="192"/>
        <v>0</v>
      </c>
      <c r="AI172" s="51">
        <f t="shared" si="192"/>
        <v>0</v>
      </c>
      <c r="AJ172" s="51">
        <f t="shared" si="187"/>
        <v>0</v>
      </c>
      <c r="AK172" s="813"/>
      <c r="AL172" s="831"/>
      <c r="AM172" s="51">
        <f t="shared" si="205"/>
        <v>0</v>
      </c>
      <c r="AN172" s="257"/>
      <c r="AO172" s="257"/>
      <c r="AP172" s="257"/>
      <c r="AQ172" s="257"/>
      <c r="AR172" s="257"/>
      <c r="AS172" s="257"/>
      <c r="AT172" s="813"/>
      <c r="AU172" s="834"/>
      <c r="AV172" s="51">
        <f t="shared" si="206"/>
        <v>0</v>
      </c>
      <c r="AW172" s="257"/>
      <c r="AX172" s="257"/>
      <c r="AY172" s="257"/>
      <c r="AZ172" s="257"/>
      <c r="BA172" s="257"/>
      <c r="BB172" s="257"/>
      <c r="BC172" s="813"/>
      <c r="BD172" s="810"/>
      <c r="BE172" s="51">
        <f t="shared" si="207"/>
        <v>0</v>
      </c>
      <c r="BF172" s="257"/>
      <c r="BG172" s="257"/>
      <c r="BH172" s="257"/>
      <c r="BI172" s="257"/>
      <c r="BJ172" s="257"/>
      <c r="BK172" s="257"/>
      <c r="BL172" s="813"/>
      <c r="BM172" s="816"/>
      <c r="BN172" s="51">
        <f t="shared" si="208"/>
        <v>0</v>
      </c>
      <c r="BO172" s="257"/>
      <c r="BP172" s="257"/>
      <c r="BQ172" s="257"/>
      <c r="BR172" s="257"/>
      <c r="BS172" s="257"/>
      <c r="BT172" s="257"/>
      <c r="BU172" s="821"/>
      <c r="BV172" s="822"/>
      <c r="BW172" s="822"/>
      <c r="BX172" s="822"/>
      <c r="BY172" s="822"/>
      <c r="BZ172" s="822"/>
      <c r="CA172" s="822"/>
      <c r="CB172" s="822"/>
      <c r="CC172" s="823"/>
    </row>
    <row r="173" spans="1:81" s="58" customFormat="1" ht="40.049999999999997" customHeight="1" x14ac:dyDescent="0.3">
      <c r="A173" s="34"/>
      <c r="B173" s="907"/>
      <c r="C173" s="869"/>
      <c r="D173" s="872"/>
      <c r="E173" s="852"/>
      <c r="F173" s="852"/>
      <c r="G173" s="852"/>
      <c r="H173" s="852"/>
      <c r="I173" s="852"/>
      <c r="J173" s="813"/>
      <c r="K173" s="855"/>
      <c r="L173" s="858"/>
      <c r="M173" s="861"/>
      <c r="N173" s="837"/>
      <c r="O173" s="840"/>
      <c r="P173" s="864"/>
      <c r="Q173" s="867"/>
      <c r="R173" s="813"/>
      <c r="S173" s="39"/>
      <c r="T173" s="236"/>
      <c r="U173" s="236"/>
      <c r="V173" s="236"/>
      <c r="W173" s="39"/>
      <c r="X173" s="31"/>
      <c r="Y173" s="31"/>
      <c r="Z173" s="31"/>
      <c r="AA173" s="31"/>
      <c r="AB173" s="813"/>
      <c r="AC173" s="828"/>
      <c r="AD173" s="51">
        <f t="shared" si="192"/>
        <v>0</v>
      </c>
      <c r="AE173" s="51">
        <f t="shared" si="192"/>
        <v>0</v>
      </c>
      <c r="AF173" s="51">
        <f t="shared" si="192"/>
        <v>0</v>
      </c>
      <c r="AG173" s="51">
        <f t="shared" si="192"/>
        <v>0</v>
      </c>
      <c r="AH173" s="51">
        <f t="shared" si="192"/>
        <v>0</v>
      </c>
      <c r="AI173" s="51">
        <f t="shared" si="192"/>
        <v>0</v>
      </c>
      <c r="AJ173" s="51">
        <f t="shared" si="187"/>
        <v>0</v>
      </c>
      <c r="AK173" s="813"/>
      <c r="AL173" s="831"/>
      <c r="AM173" s="51">
        <f t="shared" si="205"/>
        <v>0</v>
      </c>
      <c r="AN173" s="257"/>
      <c r="AO173" s="257"/>
      <c r="AP173" s="257"/>
      <c r="AQ173" s="257"/>
      <c r="AR173" s="257"/>
      <c r="AS173" s="257"/>
      <c r="AT173" s="813"/>
      <c r="AU173" s="834"/>
      <c r="AV173" s="51">
        <f t="shared" si="206"/>
        <v>0</v>
      </c>
      <c r="AW173" s="257"/>
      <c r="AX173" s="257"/>
      <c r="AY173" s="257"/>
      <c r="AZ173" s="257"/>
      <c r="BA173" s="257"/>
      <c r="BB173" s="257"/>
      <c r="BC173" s="813"/>
      <c r="BD173" s="810"/>
      <c r="BE173" s="51">
        <f t="shared" si="207"/>
        <v>0</v>
      </c>
      <c r="BF173" s="257"/>
      <c r="BG173" s="257"/>
      <c r="BH173" s="257"/>
      <c r="BI173" s="257"/>
      <c r="BJ173" s="257"/>
      <c r="BK173" s="257"/>
      <c r="BL173" s="813"/>
      <c r="BM173" s="816"/>
      <c r="BN173" s="51">
        <f t="shared" si="208"/>
        <v>0</v>
      </c>
      <c r="BO173" s="257"/>
      <c r="BP173" s="257"/>
      <c r="BQ173" s="257"/>
      <c r="BR173" s="257"/>
      <c r="BS173" s="257"/>
      <c r="BT173" s="257"/>
      <c r="BU173" s="821"/>
      <c r="BV173" s="822"/>
      <c r="BW173" s="822"/>
      <c r="BX173" s="822"/>
      <c r="BY173" s="822"/>
      <c r="BZ173" s="822"/>
      <c r="CA173" s="822"/>
      <c r="CB173" s="822"/>
      <c r="CC173" s="823"/>
    </row>
    <row r="174" spans="1:81" s="58" customFormat="1" ht="40.049999999999997" customHeight="1" thickBot="1" x14ac:dyDescent="0.35">
      <c r="A174" s="34"/>
      <c r="B174" s="907"/>
      <c r="C174" s="869"/>
      <c r="D174" s="873"/>
      <c r="E174" s="853"/>
      <c r="F174" s="853"/>
      <c r="G174" s="853"/>
      <c r="H174" s="853"/>
      <c r="I174" s="853"/>
      <c r="J174" s="814"/>
      <c r="K174" s="856"/>
      <c r="L174" s="859"/>
      <c r="M174" s="862"/>
      <c r="N174" s="838"/>
      <c r="O174" s="841"/>
      <c r="P174" s="865"/>
      <c r="Q174" s="874"/>
      <c r="R174" s="814"/>
      <c r="S174" s="232"/>
      <c r="T174" s="237"/>
      <c r="U174" s="237"/>
      <c r="V174" s="237"/>
      <c r="W174" s="232"/>
      <c r="X174" s="260"/>
      <c r="Y174" s="260"/>
      <c r="Z174" s="260"/>
      <c r="AA174" s="260"/>
      <c r="AB174" s="814"/>
      <c r="AC174" s="829"/>
      <c r="AD174" s="46">
        <f t="shared" si="192"/>
        <v>0</v>
      </c>
      <c r="AE174" s="46">
        <f t="shared" si="192"/>
        <v>0</v>
      </c>
      <c r="AF174" s="46">
        <f t="shared" si="192"/>
        <v>0</v>
      </c>
      <c r="AG174" s="46">
        <f t="shared" si="192"/>
        <v>0</v>
      </c>
      <c r="AH174" s="46">
        <f t="shared" si="192"/>
        <v>0</v>
      </c>
      <c r="AI174" s="46">
        <f t="shared" si="192"/>
        <v>0</v>
      </c>
      <c r="AJ174" s="46">
        <f t="shared" si="187"/>
        <v>0</v>
      </c>
      <c r="AK174" s="814"/>
      <c r="AL174" s="832"/>
      <c r="AM174" s="46">
        <f t="shared" si="205"/>
        <v>0</v>
      </c>
      <c r="AN174" s="49"/>
      <c r="AO174" s="49"/>
      <c r="AP174" s="49"/>
      <c r="AQ174" s="49"/>
      <c r="AR174" s="49"/>
      <c r="AS174" s="49"/>
      <c r="AT174" s="814"/>
      <c r="AU174" s="835"/>
      <c r="AV174" s="46">
        <f t="shared" si="206"/>
        <v>0</v>
      </c>
      <c r="AW174" s="49"/>
      <c r="AX174" s="49"/>
      <c r="AY174" s="49"/>
      <c r="AZ174" s="49"/>
      <c r="BA174" s="49"/>
      <c r="BB174" s="49"/>
      <c r="BC174" s="814"/>
      <c r="BD174" s="811"/>
      <c r="BE174" s="46">
        <f t="shared" si="207"/>
        <v>0</v>
      </c>
      <c r="BF174" s="49"/>
      <c r="BG174" s="49"/>
      <c r="BH174" s="49"/>
      <c r="BI174" s="49"/>
      <c r="BJ174" s="49"/>
      <c r="BK174" s="49"/>
      <c r="BL174" s="814"/>
      <c r="BM174" s="817"/>
      <c r="BN174" s="46">
        <f t="shared" si="208"/>
        <v>0</v>
      </c>
      <c r="BO174" s="49"/>
      <c r="BP174" s="49"/>
      <c r="BQ174" s="49"/>
      <c r="BR174" s="49"/>
      <c r="BS174" s="49"/>
      <c r="BT174" s="49"/>
      <c r="BU174" s="824"/>
      <c r="BV174" s="825"/>
      <c r="BW174" s="825"/>
      <c r="BX174" s="825"/>
      <c r="BY174" s="825"/>
      <c r="BZ174" s="825"/>
      <c r="CA174" s="825"/>
      <c r="CB174" s="825"/>
      <c r="CC174" s="826"/>
    </row>
    <row r="175" spans="1:81" s="58" customFormat="1" ht="40.049999999999997" customHeight="1" thickTop="1" x14ac:dyDescent="0.3">
      <c r="A175" s="34"/>
      <c r="B175" s="907"/>
      <c r="C175" s="869"/>
      <c r="D175" s="871">
        <v>2409</v>
      </c>
      <c r="E175" s="851" t="s">
        <v>3972</v>
      </c>
      <c r="F175" s="851">
        <v>2409023</v>
      </c>
      <c r="G175" s="851" t="s">
        <v>3973</v>
      </c>
      <c r="H175" s="851" t="s">
        <v>6432</v>
      </c>
      <c r="I175" s="851" t="s">
        <v>6433</v>
      </c>
      <c r="J175" s="812">
        <v>817</v>
      </c>
      <c r="K175" s="854" t="str">
        <f>+[22]Metas!K942</f>
        <v>Programa para la promoción del uso adecuado de los elementos de protección personal en bici usuarios y motociclistas formulado y en implementación</v>
      </c>
      <c r="L175" s="857">
        <v>0</v>
      </c>
      <c r="M175" s="860">
        <f>SUM(N175:Q175)</f>
        <v>0</v>
      </c>
      <c r="N175" s="836">
        <v>0</v>
      </c>
      <c r="O175" s="839">
        <v>0</v>
      </c>
      <c r="P175" s="863">
        <v>0</v>
      </c>
      <c r="Q175" s="866">
        <v>0</v>
      </c>
      <c r="R175" s="812">
        <f>+$J175</f>
        <v>817</v>
      </c>
      <c r="S175" s="231"/>
      <c r="T175" s="235"/>
      <c r="U175" s="235"/>
      <c r="V175" s="235"/>
      <c r="W175" s="231"/>
      <c r="X175" s="258"/>
      <c r="Y175" s="258"/>
      <c r="Z175" s="258"/>
      <c r="AA175" s="258"/>
      <c r="AB175" s="812">
        <f t="shared" si="227"/>
        <v>817</v>
      </c>
      <c r="AC175" s="827">
        <f t="shared" ref="AC175" si="237">+L175</f>
        <v>0</v>
      </c>
      <c r="AD175" s="44">
        <f t="shared" si="192"/>
        <v>0</v>
      </c>
      <c r="AE175" s="44">
        <f t="shared" si="192"/>
        <v>0</v>
      </c>
      <c r="AF175" s="44">
        <f t="shared" si="192"/>
        <v>0</v>
      </c>
      <c r="AG175" s="44">
        <f t="shared" ref="AG175:AJ206" si="238">+AP175+AY175+BH175+BQ175</f>
        <v>0</v>
      </c>
      <c r="AH175" s="44">
        <f t="shared" si="238"/>
        <v>0</v>
      </c>
      <c r="AI175" s="44">
        <f t="shared" si="238"/>
        <v>0</v>
      </c>
      <c r="AJ175" s="44">
        <f t="shared" si="187"/>
        <v>0</v>
      </c>
      <c r="AK175" s="812">
        <f t="shared" si="229"/>
        <v>817</v>
      </c>
      <c r="AL175" s="830">
        <f>+N175</f>
        <v>0</v>
      </c>
      <c r="AM175" s="44">
        <f t="shared" si="205"/>
        <v>0</v>
      </c>
      <c r="AN175" s="47"/>
      <c r="AO175" s="47"/>
      <c r="AP175" s="47"/>
      <c r="AQ175" s="47"/>
      <c r="AR175" s="47"/>
      <c r="AS175" s="47"/>
      <c r="AT175" s="812">
        <f t="shared" si="230"/>
        <v>817</v>
      </c>
      <c r="AU175" s="833">
        <f>+O175</f>
        <v>0</v>
      </c>
      <c r="AV175" s="44">
        <f t="shared" si="206"/>
        <v>0</v>
      </c>
      <c r="AW175" s="47"/>
      <c r="AX175" s="47"/>
      <c r="AY175" s="47"/>
      <c r="AZ175" s="47"/>
      <c r="BA175" s="47"/>
      <c r="BB175" s="47"/>
      <c r="BC175" s="812">
        <f t="shared" si="231"/>
        <v>817</v>
      </c>
      <c r="BD175" s="809">
        <f>+P175</f>
        <v>0</v>
      </c>
      <c r="BE175" s="44">
        <f t="shared" si="207"/>
        <v>0</v>
      </c>
      <c r="BF175" s="47"/>
      <c r="BG175" s="47"/>
      <c r="BH175" s="47"/>
      <c r="BI175" s="47"/>
      <c r="BJ175" s="47"/>
      <c r="BK175" s="47"/>
      <c r="BL175" s="812">
        <f t="shared" si="232"/>
        <v>817</v>
      </c>
      <c r="BM175" s="815">
        <f>+Q175</f>
        <v>0</v>
      </c>
      <c r="BN175" s="44">
        <f t="shared" si="208"/>
        <v>0</v>
      </c>
      <c r="BO175" s="47"/>
      <c r="BP175" s="47"/>
      <c r="BQ175" s="47"/>
      <c r="BR175" s="47"/>
      <c r="BS175" s="47"/>
      <c r="BT175" s="47"/>
      <c r="BU175" s="818"/>
      <c r="BV175" s="819"/>
      <c r="BW175" s="819"/>
      <c r="BX175" s="819"/>
      <c r="BY175" s="819"/>
      <c r="BZ175" s="819"/>
      <c r="CA175" s="819"/>
      <c r="CB175" s="819"/>
      <c r="CC175" s="820"/>
    </row>
    <row r="176" spans="1:81" s="58" customFormat="1" ht="40.049999999999997" customHeight="1" x14ac:dyDescent="0.3">
      <c r="A176" s="34"/>
      <c r="B176" s="907"/>
      <c r="C176" s="869"/>
      <c r="D176" s="872"/>
      <c r="E176" s="852"/>
      <c r="F176" s="852"/>
      <c r="G176" s="852"/>
      <c r="H176" s="852"/>
      <c r="I176" s="852"/>
      <c r="J176" s="813"/>
      <c r="K176" s="855"/>
      <c r="L176" s="858"/>
      <c r="M176" s="861"/>
      <c r="N176" s="837"/>
      <c r="O176" s="840"/>
      <c r="P176" s="864"/>
      <c r="Q176" s="867"/>
      <c r="R176" s="813"/>
      <c r="S176" s="39"/>
      <c r="T176" s="236"/>
      <c r="U176" s="236"/>
      <c r="V176" s="236"/>
      <c r="W176" s="39"/>
      <c r="X176" s="31"/>
      <c r="Y176" s="31"/>
      <c r="Z176" s="31"/>
      <c r="AA176" s="31"/>
      <c r="AB176" s="813"/>
      <c r="AC176" s="828"/>
      <c r="AD176" s="51">
        <f t="shared" ref="AD176:AF206" si="239">+AM176+AV176+BE176+BN176</f>
        <v>0</v>
      </c>
      <c r="AE176" s="51">
        <f t="shared" si="239"/>
        <v>0</v>
      </c>
      <c r="AF176" s="51">
        <f t="shared" si="239"/>
        <v>0</v>
      </c>
      <c r="AG176" s="51">
        <f t="shared" si="238"/>
        <v>0</v>
      </c>
      <c r="AH176" s="51">
        <f t="shared" si="238"/>
        <v>0</v>
      </c>
      <c r="AI176" s="51">
        <f t="shared" si="238"/>
        <v>0</v>
      </c>
      <c r="AJ176" s="51">
        <f t="shared" si="187"/>
        <v>0</v>
      </c>
      <c r="AK176" s="813"/>
      <c r="AL176" s="831"/>
      <c r="AM176" s="51">
        <f t="shared" si="205"/>
        <v>0</v>
      </c>
      <c r="AN176" s="257"/>
      <c r="AO176" s="257"/>
      <c r="AP176" s="257"/>
      <c r="AQ176" s="257"/>
      <c r="AR176" s="257"/>
      <c r="AS176" s="257"/>
      <c r="AT176" s="813"/>
      <c r="AU176" s="834"/>
      <c r="AV176" s="51">
        <f t="shared" si="206"/>
        <v>0</v>
      </c>
      <c r="AW176" s="257"/>
      <c r="AX176" s="257"/>
      <c r="AY176" s="257"/>
      <c r="AZ176" s="257"/>
      <c r="BA176" s="257"/>
      <c r="BB176" s="257"/>
      <c r="BC176" s="813"/>
      <c r="BD176" s="810"/>
      <c r="BE176" s="51">
        <f t="shared" si="207"/>
        <v>0</v>
      </c>
      <c r="BF176" s="257"/>
      <c r="BG176" s="257"/>
      <c r="BH176" s="257"/>
      <c r="BI176" s="257"/>
      <c r="BJ176" s="257"/>
      <c r="BK176" s="257"/>
      <c r="BL176" s="813"/>
      <c r="BM176" s="816"/>
      <c r="BN176" s="51">
        <f t="shared" si="208"/>
        <v>0</v>
      </c>
      <c r="BO176" s="257"/>
      <c r="BP176" s="257"/>
      <c r="BQ176" s="257"/>
      <c r="BR176" s="257"/>
      <c r="BS176" s="257"/>
      <c r="BT176" s="257"/>
      <c r="BU176" s="821"/>
      <c r="BV176" s="822"/>
      <c r="BW176" s="822"/>
      <c r="BX176" s="822"/>
      <c r="BY176" s="822"/>
      <c r="BZ176" s="822"/>
      <c r="CA176" s="822"/>
      <c r="CB176" s="822"/>
      <c r="CC176" s="823"/>
    </row>
    <row r="177" spans="1:81" s="58" customFormat="1" ht="40.049999999999997" customHeight="1" x14ac:dyDescent="0.3">
      <c r="A177" s="34"/>
      <c r="B177" s="907"/>
      <c r="C177" s="869"/>
      <c r="D177" s="872"/>
      <c r="E177" s="852"/>
      <c r="F177" s="852"/>
      <c r="G177" s="852"/>
      <c r="H177" s="852"/>
      <c r="I177" s="852"/>
      <c r="J177" s="813"/>
      <c r="K177" s="855"/>
      <c r="L177" s="858"/>
      <c r="M177" s="861"/>
      <c r="N177" s="837"/>
      <c r="O177" s="840"/>
      <c r="P177" s="864"/>
      <c r="Q177" s="867"/>
      <c r="R177" s="813"/>
      <c r="S177" s="39"/>
      <c r="T177" s="236"/>
      <c r="U177" s="236"/>
      <c r="V177" s="236"/>
      <c r="W177" s="39"/>
      <c r="X177" s="31"/>
      <c r="Y177" s="31"/>
      <c r="Z177" s="31"/>
      <c r="AA177" s="31"/>
      <c r="AB177" s="813"/>
      <c r="AC177" s="828"/>
      <c r="AD177" s="51">
        <f t="shared" si="239"/>
        <v>0</v>
      </c>
      <c r="AE177" s="51">
        <f t="shared" si="239"/>
        <v>0</v>
      </c>
      <c r="AF177" s="51">
        <f t="shared" si="239"/>
        <v>0</v>
      </c>
      <c r="AG177" s="51">
        <f t="shared" si="238"/>
        <v>0</v>
      </c>
      <c r="AH177" s="51">
        <f t="shared" si="238"/>
        <v>0</v>
      </c>
      <c r="AI177" s="51">
        <f t="shared" si="238"/>
        <v>0</v>
      </c>
      <c r="AJ177" s="51">
        <f t="shared" si="187"/>
        <v>0</v>
      </c>
      <c r="AK177" s="813"/>
      <c r="AL177" s="831"/>
      <c r="AM177" s="51">
        <f t="shared" si="205"/>
        <v>0</v>
      </c>
      <c r="AN177" s="257"/>
      <c r="AO177" s="257"/>
      <c r="AP177" s="257"/>
      <c r="AQ177" s="257"/>
      <c r="AR177" s="257"/>
      <c r="AS177" s="257"/>
      <c r="AT177" s="813"/>
      <c r="AU177" s="834"/>
      <c r="AV177" s="51">
        <f t="shared" si="206"/>
        <v>0</v>
      </c>
      <c r="AW177" s="257"/>
      <c r="AX177" s="257"/>
      <c r="AY177" s="257"/>
      <c r="AZ177" s="257"/>
      <c r="BA177" s="257"/>
      <c r="BB177" s="257"/>
      <c r="BC177" s="813"/>
      <c r="BD177" s="810"/>
      <c r="BE177" s="51">
        <f t="shared" si="207"/>
        <v>0</v>
      </c>
      <c r="BF177" s="257"/>
      <c r="BG177" s="257"/>
      <c r="BH177" s="257"/>
      <c r="BI177" s="257"/>
      <c r="BJ177" s="257"/>
      <c r="BK177" s="257"/>
      <c r="BL177" s="813"/>
      <c r="BM177" s="816"/>
      <c r="BN177" s="51">
        <f t="shared" si="208"/>
        <v>0</v>
      </c>
      <c r="BO177" s="257"/>
      <c r="BP177" s="257"/>
      <c r="BQ177" s="257"/>
      <c r="BR177" s="257"/>
      <c r="BS177" s="257"/>
      <c r="BT177" s="257"/>
      <c r="BU177" s="821"/>
      <c r="BV177" s="822"/>
      <c r="BW177" s="822"/>
      <c r="BX177" s="822"/>
      <c r="BY177" s="822"/>
      <c r="BZ177" s="822"/>
      <c r="CA177" s="822"/>
      <c r="CB177" s="822"/>
      <c r="CC177" s="823"/>
    </row>
    <row r="178" spans="1:81" s="58" customFormat="1" ht="40.049999999999997" customHeight="1" thickBot="1" x14ac:dyDescent="0.35">
      <c r="A178" s="34"/>
      <c r="B178" s="907"/>
      <c r="C178" s="869"/>
      <c r="D178" s="873"/>
      <c r="E178" s="853"/>
      <c r="F178" s="853"/>
      <c r="G178" s="853"/>
      <c r="H178" s="853"/>
      <c r="I178" s="853"/>
      <c r="J178" s="814"/>
      <c r="K178" s="856"/>
      <c r="L178" s="859"/>
      <c r="M178" s="862"/>
      <c r="N178" s="838"/>
      <c r="O178" s="841"/>
      <c r="P178" s="865"/>
      <c r="Q178" s="874"/>
      <c r="R178" s="814"/>
      <c r="S178" s="232"/>
      <c r="T178" s="237"/>
      <c r="U178" s="237"/>
      <c r="V178" s="237"/>
      <c r="W178" s="232"/>
      <c r="X178" s="260"/>
      <c r="Y178" s="260"/>
      <c r="Z178" s="260"/>
      <c r="AA178" s="260"/>
      <c r="AB178" s="814"/>
      <c r="AC178" s="829"/>
      <c r="AD178" s="46">
        <f t="shared" si="239"/>
        <v>0</v>
      </c>
      <c r="AE178" s="46">
        <f t="shared" si="239"/>
        <v>0</v>
      </c>
      <c r="AF178" s="46">
        <f t="shared" si="239"/>
        <v>0</v>
      </c>
      <c r="AG178" s="46">
        <f t="shared" si="238"/>
        <v>0</v>
      </c>
      <c r="AH178" s="46">
        <f t="shared" si="238"/>
        <v>0</v>
      </c>
      <c r="AI178" s="46">
        <f t="shared" si="238"/>
        <v>0</v>
      </c>
      <c r="AJ178" s="46">
        <f t="shared" si="187"/>
        <v>0</v>
      </c>
      <c r="AK178" s="814"/>
      <c r="AL178" s="832"/>
      <c r="AM178" s="46">
        <f t="shared" si="205"/>
        <v>0</v>
      </c>
      <c r="AN178" s="49"/>
      <c r="AO178" s="49"/>
      <c r="AP178" s="49"/>
      <c r="AQ178" s="49"/>
      <c r="AR178" s="49"/>
      <c r="AS178" s="49"/>
      <c r="AT178" s="814"/>
      <c r="AU178" s="835"/>
      <c r="AV178" s="46">
        <f t="shared" si="206"/>
        <v>0</v>
      </c>
      <c r="AW178" s="49"/>
      <c r="AX178" s="49"/>
      <c r="AY178" s="49"/>
      <c r="AZ178" s="49"/>
      <c r="BA178" s="49"/>
      <c r="BB178" s="49"/>
      <c r="BC178" s="814"/>
      <c r="BD178" s="811"/>
      <c r="BE178" s="46">
        <f t="shared" si="207"/>
        <v>0</v>
      </c>
      <c r="BF178" s="49"/>
      <c r="BG178" s="49"/>
      <c r="BH178" s="49"/>
      <c r="BI178" s="49"/>
      <c r="BJ178" s="49"/>
      <c r="BK178" s="49"/>
      <c r="BL178" s="814"/>
      <c r="BM178" s="817"/>
      <c r="BN178" s="46">
        <f t="shared" si="208"/>
        <v>0</v>
      </c>
      <c r="BO178" s="49"/>
      <c r="BP178" s="49"/>
      <c r="BQ178" s="49"/>
      <c r="BR178" s="49"/>
      <c r="BS178" s="49"/>
      <c r="BT178" s="49"/>
      <c r="BU178" s="824"/>
      <c r="BV178" s="825"/>
      <c r="BW178" s="825"/>
      <c r="BX178" s="825"/>
      <c r="BY178" s="825"/>
      <c r="BZ178" s="825"/>
      <c r="CA178" s="825"/>
      <c r="CB178" s="825"/>
      <c r="CC178" s="826"/>
    </row>
    <row r="179" spans="1:81" s="58" customFormat="1" ht="40.049999999999997" customHeight="1" thickTop="1" x14ac:dyDescent="0.3">
      <c r="A179" s="34"/>
      <c r="B179" s="907"/>
      <c r="C179" s="869"/>
      <c r="D179" s="871">
        <v>2409</v>
      </c>
      <c r="E179" s="851" t="s">
        <v>3972</v>
      </c>
      <c r="F179" s="851">
        <v>2409023</v>
      </c>
      <c r="G179" s="851" t="s">
        <v>3973</v>
      </c>
      <c r="H179" s="851" t="s">
        <v>6432</v>
      </c>
      <c r="I179" s="851" t="s">
        <v>6433</v>
      </c>
      <c r="J179" s="812">
        <v>818</v>
      </c>
      <c r="K179" s="854" t="str">
        <f>+[22]Metas!K943</f>
        <v xml:space="preserve">Plan para la supervisión y control a las entidades y los mecanismos que garantizan las condiciones adecuadas de vehículos motorizados </v>
      </c>
      <c r="L179" s="857">
        <v>1</v>
      </c>
      <c r="M179" s="860">
        <f>SUM(N179:Q179)</f>
        <v>1</v>
      </c>
      <c r="N179" s="836">
        <v>0.25</v>
      </c>
      <c r="O179" s="839">
        <v>0.25</v>
      </c>
      <c r="P179" s="863">
        <v>0.25</v>
      </c>
      <c r="Q179" s="866">
        <v>0.25</v>
      </c>
      <c r="R179" s="812">
        <f>+$J179</f>
        <v>818</v>
      </c>
      <c r="S179" s="231" t="s">
        <v>6426</v>
      </c>
      <c r="T179" s="235" t="s">
        <v>3821</v>
      </c>
      <c r="U179" s="235" t="s">
        <v>3826</v>
      </c>
      <c r="V179" s="235" t="s">
        <v>3830</v>
      </c>
      <c r="W179" s="231" t="s">
        <v>6437</v>
      </c>
      <c r="X179" s="258">
        <v>44958</v>
      </c>
      <c r="Y179" s="258">
        <v>45290</v>
      </c>
      <c r="Z179" s="258">
        <v>44958</v>
      </c>
      <c r="AA179" s="258">
        <v>44925</v>
      </c>
      <c r="AB179" s="812">
        <f t="shared" si="227"/>
        <v>818</v>
      </c>
      <c r="AC179" s="827">
        <f t="shared" ref="AC179" si="240">+L179</f>
        <v>1</v>
      </c>
      <c r="AD179" s="44">
        <f t="shared" si="239"/>
        <v>37</v>
      </c>
      <c r="AE179" s="44">
        <f t="shared" si="239"/>
        <v>37</v>
      </c>
      <c r="AF179" s="44">
        <f t="shared" si="239"/>
        <v>0</v>
      </c>
      <c r="AG179" s="44">
        <f t="shared" si="238"/>
        <v>0</v>
      </c>
      <c r="AH179" s="44">
        <f t="shared" si="238"/>
        <v>0</v>
      </c>
      <c r="AI179" s="44">
        <f t="shared" si="238"/>
        <v>0</v>
      </c>
      <c r="AJ179" s="44">
        <f t="shared" si="187"/>
        <v>0</v>
      </c>
      <c r="AK179" s="812">
        <f t="shared" si="229"/>
        <v>818</v>
      </c>
      <c r="AL179" s="830">
        <f>+N179</f>
        <v>0.25</v>
      </c>
      <c r="AM179" s="44">
        <f t="shared" si="205"/>
        <v>7</v>
      </c>
      <c r="AN179" s="47">
        <v>7</v>
      </c>
      <c r="AO179" s="47"/>
      <c r="AP179" s="47"/>
      <c r="AQ179" s="47"/>
      <c r="AR179" s="47"/>
      <c r="AS179" s="47"/>
      <c r="AT179" s="812">
        <f t="shared" si="230"/>
        <v>818</v>
      </c>
      <c r="AU179" s="833">
        <f>+O179</f>
        <v>0.25</v>
      </c>
      <c r="AV179" s="44">
        <f t="shared" si="206"/>
        <v>10</v>
      </c>
      <c r="AW179" s="47">
        <v>10</v>
      </c>
      <c r="AX179" s="47"/>
      <c r="AY179" s="47"/>
      <c r="AZ179" s="47"/>
      <c r="BA179" s="47"/>
      <c r="BB179" s="47"/>
      <c r="BC179" s="812">
        <f t="shared" si="231"/>
        <v>818</v>
      </c>
      <c r="BD179" s="809">
        <f>+P179</f>
        <v>0.25</v>
      </c>
      <c r="BE179" s="44">
        <f t="shared" si="207"/>
        <v>10</v>
      </c>
      <c r="BF179" s="47">
        <v>10</v>
      </c>
      <c r="BG179" s="47"/>
      <c r="BH179" s="47"/>
      <c r="BI179" s="47"/>
      <c r="BJ179" s="47"/>
      <c r="BK179" s="47"/>
      <c r="BL179" s="812">
        <f t="shared" si="232"/>
        <v>818</v>
      </c>
      <c r="BM179" s="815">
        <f>+Q179</f>
        <v>0.25</v>
      </c>
      <c r="BN179" s="44">
        <f t="shared" si="208"/>
        <v>10</v>
      </c>
      <c r="BO179" s="47">
        <v>10</v>
      </c>
      <c r="BP179" s="47"/>
      <c r="BQ179" s="47"/>
      <c r="BR179" s="47"/>
      <c r="BS179" s="47"/>
      <c r="BT179" s="47"/>
      <c r="BU179" s="818"/>
      <c r="BV179" s="819"/>
      <c r="BW179" s="819"/>
      <c r="BX179" s="819"/>
      <c r="BY179" s="819"/>
      <c r="BZ179" s="819"/>
      <c r="CA179" s="819"/>
      <c r="CB179" s="819"/>
      <c r="CC179" s="820"/>
    </row>
    <row r="180" spans="1:81" s="58" customFormat="1" ht="40.049999999999997" customHeight="1" x14ac:dyDescent="0.3">
      <c r="A180" s="34"/>
      <c r="B180" s="907"/>
      <c r="C180" s="869"/>
      <c r="D180" s="872"/>
      <c r="E180" s="852"/>
      <c r="F180" s="852"/>
      <c r="G180" s="852"/>
      <c r="H180" s="852"/>
      <c r="I180" s="852"/>
      <c r="J180" s="813"/>
      <c r="K180" s="855"/>
      <c r="L180" s="858"/>
      <c r="M180" s="861"/>
      <c r="N180" s="837"/>
      <c r="O180" s="840"/>
      <c r="P180" s="864"/>
      <c r="Q180" s="867"/>
      <c r="R180" s="813"/>
      <c r="S180" s="39"/>
      <c r="T180" s="236"/>
      <c r="U180" s="236"/>
      <c r="V180" s="236"/>
      <c r="W180" s="39"/>
      <c r="X180" s="31"/>
      <c r="Y180" s="31"/>
      <c r="Z180" s="31"/>
      <c r="AA180" s="31"/>
      <c r="AB180" s="813"/>
      <c r="AC180" s="828"/>
      <c r="AD180" s="51">
        <f t="shared" si="239"/>
        <v>0</v>
      </c>
      <c r="AE180" s="51">
        <f t="shared" si="239"/>
        <v>0</v>
      </c>
      <c r="AF180" s="51">
        <f t="shared" si="239"/>
        <v>0</v>
      </c>
      <c r="AG180" s="51">
        <f t="shared" si="238"/>
        <v>0</v>
      </c>
      <c r="AH180" s="51">
        <f t="shared" si="238"/>
        <v>0</v>
      </c>
      <c r="AI180" s="51">
        <f t="shared" si="238"/>
        <v>0</v>
      </c>
      <c r="AJ180" s="51">
        <f t="shared" si="187"/>
        <v>0</v>
      </c>
      <c r="AK180" s="813"/>
      <c r="AL180" s="831"/>
      <c r="AM180" s="51">
        <f t="shared" si="205"/>
        <v>0</v>
      </c>
      <c r="AN180" s="257"/>
      <c r="AO180" s="257"/>
      <c r="AP180" s="257"/>
      <c r="AQ180" s="257"/>
      <c r="AR180" s="257"/>
      <c r="AS180" s="257"/>
      <c r="AT180" s="813"/>
      <c r="AU180" s="834"/>
      <c r="AV180" s="51">
        <f t="shared" si="206"/>
        <v>0</v>
      </c>
      <c r="AW180" s="257"/>
      <c r="AX180" s="257"/>
      <c r="AY180" s="257"/>
      <c r="AZ180" s="257"/>
      <c r="BA180" s="257"/>
      <c r="BB180" s="257"/>
      <c r="BC180" s="813"/>
      <c r="BD180" s="810"/>
      <c r="BE180" s="51">
        <f t="shared" si="207"/>
        <v>0</v>
      </c>
      <c r="BF180" s="257"/>
      <c r="BG180" s="257"/>
      <c r="BH180" s="257"/>
      <c r="BI180" s="257"/>
      <c r="BJ180" s="257"/>
      <c r="BK180" s="257"/>
      <c r="BL180" s="813"/>
      <c r="BM180" s="816"/>
      <c r="BN180" s="51">
        <f t="shared" si="208"/>
        <v>0</v>
      </c>
      <c r="BO180" s="257"/>
      <c r="BP180" s="257"/>
      <c r="BQ180" s="257"/>
      <c r="BR180" s="257"/>
      <c r="BS180" s="257"/>
      <c r="BT180" s="257"/>
      <c r="BU180" s="821"/>
      <c r="BV180" s="822"/>
      <c r="BW180" s="822"/>
      <c r="BX180" s="822"/>
      <c r="BY180" s="822"/>
      <c r="BZ180" s="822"/>
      <c r="CA180" s="822"/>
      <c r="CB180" s="822"/>
      <c r="CC180" s="823"/>
    </row>
    <row r="181" spans="1:81" s="58" customFormat="1" ht="40.049999999999997" customHeight="1" x14ac:dyDescent="0.3">
      <c r="A181" s="34"/>
      <c r="B181" s="907"/>
      <c r="C181" s="869"/>
      <c r="D181" s="872"/>
      <c r="E181" s="852"/>
      <c r="F181" s="852"/>
      <c r="G181" s="852"/>
      <c r="H181" s="852"/>
      <c r="I181" s="852"/>
      <c r="J181" s="813"/>
      <c r="K181" s="855"/>
      <c r="L181" s="858"/>
      <c r="M181" s="861"/>
      <c r="N181" s="837"/>
      <c r="O181" s="840"/>
      <c r="P181" s="864"/>
      <c r="Q181" s="867"/>
      <c r="R181" s="813"/>
      <c r="S181" s="39"/>
      <c r="T181" s="236"/>
      <c r="U181" s="236"/>
      <c r="V181" s="236"/>
      <c r="W181" s="39"/>
      <c r="X181" s="31"/>
      <c r="Y181" s="31"/>
      <c r="Z181" s="31"/>
      <c r="AA181" s="31"/>
      <c r="AB181" s="813"/>
      <c r="AC181" s="828"/>
      <c r="AD181" s="51">
        <f t="shared" si="239"/>
        <v>0</v>
      </c>
      <c r="AE181" s="51">
        <f t="shared" si="239"/>
        <v>0</v>
      </c>
      <c r="AF181" s="51">
        <f t="shared" si="239"/>
        <v>0</v>
      </c>
      <c r="AG181" s="51">
        <f t="shared" si="238"/>
        <v>0</v>
      </c>
      <c r="AH181" s="51">
        <f t="shared" si="238"/>
        <v>0</v>
      </c>
      <c r="AI181" s="51">
        <f t="shared" si="238"/>
        <v>0</v>
      </c>
      <c r="AJ181" s="51">
        <f t="shared" si="187"/>
        <v>0</v>
      </c>
      <c r="AK181" s="813"/>
      <c r="AL181" s="831"/>
      <c r="AM181" s="51">
        <f t="shared" si="205"/>
        <v>0</v>
      </c>
      <c r="AN181" s="257"/>
      <c r="AO181" s="257"/>
      <c r="AP181" s="257"/>
      <c r="AQ181" s="257"/>
      <c r="AR181" s="257"/>
      <c r="AS181" s="257"/>
      <c r="AT181" s="813"/>
      <c r="AU181" s="834"/>
      <c r="AV181" s="51">
        <f t="shared" si="206"/>
        <v>0</v>
      </c>
      <c r="AW181" s="257"/>
      <c r="AX181" s="257"/>
      <c r="AY181" s="257"/>
      <c r="AZ181" s="257"/>
      <c r="BA181" s="257"/>
      <c r="BB181" s="257"/>
      <c r="BC181" s="813"/>
      <c r="BD181" s="810"/>
      <c r="BE181" s="51">
        <f t="shared" si="207"/>
        <v>0</v>
      </c>
      <c r="BF181" s="257"/>
      <c r="BG181" s="257"/>
      <c r="BH181" s="257"/>
      <c r="BI181" s="257"/>
      <c r="BJ181" s="257"/>
      <c r="BK181" s="257"/>
      <c r="BL181" s="813"/>
      <c r="BM181" s="816"/>
      <c r="BN181" s="51">
        <f t="shared" si="208"/>
        <v>0</v>
      </c>
      <c r="BO181" s="257"/>
      <c r="BP181" s="257"/>
      <c r="BQ181" s="257"/>
      <c r="BR181" s="257"/>
      <c r="BS181" s="257"/>
      <c r="BT181" s="257"/>
      <c r="BU181" s="821"/>
      <c r="BV181" s="822"/>
      <c r="BW181" s="822"/>
      <c r="BX181" s="822"/>
      <c r="BY181" s="822"/>
      <c r="BZ181" s="822"/>
      <c r="CA181" s="822"/>
      <c r="CB181" s="822"/>
      <c r="CC181" s="823"/>
    </row>
    <row r="182" spans="1:81" s="58" customFormat="1" ht="40.049999999999997" customHeight="1" thickBot="1" x14ac:dyDescent="0.35">
      <c r="A182" s="34"/>
      <c r="B182" s="907"/>
      <c r="C182" s="870"/>
      <c r="D182" s="873"/>
      <c r="E182" s="853"/>
      <c r="F182" s="853"/>
      <c r="G182" s="853"/>
      <c r="H182" s="853"/>
      <c r="I182" s="853"/>
      <c r="J182" s="814"/>
      <c r="K182" s="856"/>
      <c r="L182" s="859"/>
      <c r="M182" s="862"/>
      <c r="N182" s="838"/>
      <c r="O182" s="841"/>
      <c r="P182" s="865"/>
      <c r="Q182" s="874"/>
      <c r="R182" s="814"/>
      <c r="S182" s="232"/>
      <c r="T182" s="237"/>
      <c r="U182" s="237"/>
      <c r="V182" s="237"/>
      <c r="W182" s="232"/>
      <c r="X182" s="260"/>
      <c r="Y182" s="260"/>
      <c r="Z182" s="260"/>
      <c r="AA182" s="260"/>
      <c r="AB182" s="814"/>
      <c r="AC182" s="829"/>
      <c r="AD182" s="46">
        <f t="shared" si="239"/>
        <v>0</v>
      </c>
      <c r="AE182" s="46">
        <f t="shared" si="239"/>
        <v>0</v>
      </c>
      <c r="AF182" s="46">
        <f t="shared" si="239"/>
        <v>0</v>
      </c>
      <c r="AG182" s="46">
        <f t="shared" si="238"/>
        <v>0</v>
      </c>
      <c r="AH182" s="46">
        <f t="shared" si="238"/>
        <v>0</v>
      </c>
      <c r="AI182" s="46">
        <f t="shared" si="238"/>
        <v>0</v>
      </c>
      <c r="AJ182" s="46">
        <f t="shared" si="187"/>
        <v>0</v>
      </c>
      <c r="AK182" s="814"/>
      <c r="AL182" s="832"/>
      <c r="AM182" s="46">
        <f t="shared" si="205"/>
        <v>0</v>
      </c>
      <c r="AN182" s="49"/>
      <c r="AO182" s="49"/>
      <c r="AP182" s="49"/>
      <c r="AQ182" s="49"/>
      <c r="AR182" s="49"/>
      <c r="AS182" s="49"/>
      <c r="AT182" s="814"/>
      <c r="AU182" s="835"/>
      <c r="AV182" s="46">
        <f t="shared" si="206"/>
        <v>0</v>
      </c>
      <c r="AW182" s="49"/>
      <c r="AX182" s="49"/>
      <c r="AY182" s="49"/>
      <c r="AZ182" s="49"/>
      <c r="BA182" s="49"/>
      <c r="BB182" s="49"/>
      <c r="BC182" s="814"/>
      <c r="BD182" s="811"/>
      <c r="BE182" s="46">
        <f t="shared" si="207"/>
        <v>0</v>
      </c>
      <c r="BF182" s="49"/>
      <c r="BG182" s="49"/>
      <c r="BH182" s="49"/>
      <c r="BI182" s="49"/>
      <c r="BJ182" s="49"/>
      <c r="BK182" s="49"/>
      <c r="BL182" s="814"/>
      <c r="BM182" s="817"/>
      <c r="BN182" s="46">
        <f t="shared" si="208"/>
        <v>0</v>
      </c>
      <c r="BO182" s="49"/>
      <c r="BP182" s="49"/>
      <c r="BQ182" s="49"/>
      <c r="BR182" s="49"/>
      <c r="BS182" s="49"/>
      <c r="BT182" s="49"/>
      <c r="BU182" s="824"/>
      <c r="BV182" s="825"/>
      <c r="BW182" s="825"/>
      <c r="BX182" s="825"/>
      <c r="BY182" s="825"/>
      <c r="BZ182" s="825"/>
      <c r="CA182" s="825"/>
      <c r="CB182" s="825"/>
      <c r="CC182" s="826"/>
    </row>
    <row r="183" spans="1:81" s="58" customFormat="1" ht="40.049999999999997" customHeight="1" thickTop="1" x14ac:dyDescent="0.3">
      <c r="A183" s="34"/>
      <c r="B183" s="907"/>
      <c r="C183" s="868" t="s">
        <v>1296</v>
      </c>
      <c r="D183" s="871">
        <v>2409</v>
      </c>
      <c r="E183" s="851" t="s">
        <v>3972</v>
      </c>
      <c r="F183" s="851">
        <v>2409023</v>
      </c>
      <c r="G183" s="851" t="s">
        <v>3973</v>
      </c>
      <c r="H183" s="851" t="s">
        <v>6432</v>
      </c>
      <c r="I183" s="851" t="s">
        <v>6433</v>
      </c>
      <c r="J183" s="812">
        <v>819</v>
      </c>
      <c r="K183" s="854" t="str">
        <f>+[22]Metas!K944</f>
        <v>Centro de referencia para la atención de víctimas en hechos de tránsito, creado y en funcionamiento</v>
      </c>
      <c r="L183" s="857">
        <v>1</v>
      </c>
      <c r="M183" s="860">
        <f>SUM(N183:Q183)</f>
        <v>1</v>
      </c>
      <c r="N183" s="836"/>
      <c r="O183" s="839"/>
      <c r="P183" s="863"/>
      <c r="Q183" s="866">
        <v>1</v>
      </c>
      <c r="R183" s="812">
        <f>+$J183</f>
        <v>819</v>
      </c>
      <c r="S183" s="231" t="s">
        <v>6426</v>
      </c>
      <c r="T183" s="235" t="s">
        <v>3821</v>
      </c>
      <c r="U183" s="235" t="s">
        <v>3826</v>
      </c>
      <c r="V183" s="235" t="s">
        <v>3830</v>
      </c>
      <c r="W183" s="231" t="s">
        <v>6437</v>
      </c>
      <c r="X183" s="258">
        <v>44958</v>
      </c>
      <c r="Y183" s="258">
        <v>45290</v>
      </c>
      <c r="Z183" s="258">
        <v>44958</v>
      </c>
      <c r="AA183" s="258">
        <v>44925</v>
      </c>
      <c r="AB183" s="812">
        <f t="shared" si="227"/>
        <v>819</v>
      </c>
      <c r="AC183" s="827">
        <f t="shared" ref="AC183" si="241">+L183</f>
        <v>1</v>
      </c>
      <c r="AD183" s="44">
        <f t="shared" si="239"/>
        <v>36</v>
      </c>
      <c r="AE183" s="44">
        <f t="shared" si="239"/>
        <v>36</v>
      </c>
      <c r="AF183" s="44">
        <f t="shared" si="239"/>
        <v>0</v>
      </c>
      <c r="AG183" s="44">
        <f t="shared" si="238"/>
        <v>0</v>
      </c>
      <c r="AH183" s="44">
        <f t="shared" si="238"/>
        <v>0</v>
      </c>
      <c r="AI183" s="44">
        <f t="shared" si="238"/>
        <v>0</v>
      </c>
      <c r="AJ183" s="44">
        <f t="shared" si="187"/>
        <v>0</v>
      </c>
      <c r="AK183" s="812">
        <f t="shared" si="229"/>
        <v>819</v>
      </c>
      <c r="AL183" s="830">
        <f>+N183</f>
        <v>0</v>
      </c>
      <c r="AM183" s="44">
        <f t="shared" si="205"/>
        <v>9</v>
      </c>
      <c r="AN183" s="47">
        <v>9</v>
      </c>
      <c r="AO183" s="47"/>
      <c r="AP183" s="47"/>
      <c r="AQ183" s="47"/>
      <c r="AR183" s="47"/>
      <c r="AS183" s="47"/>
      <c r="AT183" s="812">
        <f t="shared" si="230"/>
        <v>819</v>
      </c>
      <c r="AU183" s="833">
        <f>+O183</f>
        <v>0</v>
      </c>
      <c r="AV183" s="44">
        <f t="shared" si="206"/>
        <v>9</v>
      </c>
      <c r="AW183" s="47">
        <v>9</v>
      </c>
      <c r="AX183" s="47"/>
      <c r="AY183" s="47"/>
      <c r="AZ183" s="47"/>
      <c r="BA183" s="47"/>
      <c r="BB183" s="47"/>
      <c r="BC183" s="812">
        <f t="shared" si="231"/>
        <v>819</v>
      </c>
      <c r="BD183" s="809">
        <f>+P183</f>
        <v>0</v>
      </c>
      <c r="BE183" s="44">
        <f t="shared" si="207"/>
        <v>9</v>
      </c>
      <c r="BF183" s="47">
        <v>9</v>
      </c>
      <c r="BG183" s="47"/>
      <c r="BH183" s="47"/>
      <c r="BI183" s="47"/>
      <c r="BJ183" s="47"/>
      <c r="BK183" s="47"/>
      <c r="BL183" s="812">
        <f t="shared" si="232"/>
        <v>819</v>
      </c>
      <c r="BM183" s="815">
        <f>+Q183</f>
        <v>1</v>
      </c>
      <c r="BN183" s="44">
        <f t="shared" si="208"/>
        <v>9</v>
      </c>
      <c r="BO183" s="47">
        <v>9</v>
      </c>
      <c r="BP183" s="47"/>
      <c r="BQ183" s="47"/>
      <c r="BR183" s="47"/>
      <c r="BS183" s="47"/>
      <c r="BT183" s="47"/>
      <c r="BU183" s="818"/>
      <c r="BV183" s="819"/>
      <c r="BW183" s="819"/>
      <c r="BX183" s="819"/>
      <c r="BY183" s="819"/>
      <c r="BZ183" s="819"/>
      <c r="CA183" s="819"/>
      <c r="CB183" s="819"/>
      <c r="CC183" s="820"/>
    </row>
    <row r="184" spans="1:81" s="58" customFormat="1" ht="40.049999999999997" customHeight="1" x14ac:dyDescent="0.3">
      <c r="A184" s="34"/>
      <c r="B184" s="907"/>
      <c r="C184" s="869"/>
      <c r="D184" s="872"/>
      <c r="E184" s="852"/>
      <c r="F184" s="852"/>
      <c r="G184" s="852"/>
      <c r="H184" s="852"/>
      <c r="I184" s="852"/>
      <c r="J184" s="813"/>
      <c r="K184" s="855"/>
      <c r="L184" s="858"/>
      <c r="M184" s="861"/>
      <c r="N184" s="837"/>
      <c r="O184" s="840"/>
      <c r="P184" s="864"/>
      <c r="Q184" s="867"/>
      <c r="R184" s="813"/>
      <c r="S184" s="39"/>
      <c r="T184" s="236"/>
      <c r="U184" s="236"/>
      <c r="V184" s="236"/>
      <c r="W184" s="39"/>
      <c r="X184" s="31"/>
      <c r="Y184" s="31"/>
      <c r="Z184" s="31"/>
      <c r="AA184" s="31"/>
      <c r="AB184" s="813"/>
      <c r="AC184" s="828"/>
      <c r="AD184" s="51">
        <f t="shared" si="239"/>
        <v>0</v>
      </c>
      <c r="AE184" s="51">
        <f t="shared" si="239"/>
        <v>0</v>
      </c>
      <c r="AF184" s="51">
        <f t="shared" si="239"/>
        <v>0</v>
      </c>
      <c r="AG184" s="51">
        <f t="shared" si="238"/>
        <v>0</v>
      </c>
      <c r="AH184" s="51">
        <f t="shared" si="238"/>
        <v>0</v>
      </c>
      <c r="AI184" s="51">
        <f t="shared" si="238"/>
        <v>0</v>
      </c>
      <c r="AJ184" s="51">
        <f t="shared" si="187"/>
        <v>0</v>
      </c>
      <c r="AK184" s="813"/>
      <c r="AL184" s="831"/>
      <c r="AM184" s="51">
        <f t="shared" si="205"/>
        <v>0</v>
      </c>
      <c r="AN184" s="257"/>
      <c r="AO184" s="257"/>
      <c r="AP184" s="257"/>
      <c r="AQ184" s="257"/>
      <c r="AR184" s="257"/>
      <c r="AS184" s="257"/>
      <c r="AT184" s="813"/>
      <c r="AU184" s="834"/>
      <c r="AV184" s="51">
        <f t="shared" si="206"/>
        <v>0</v>
      </c>
      <c r="AW184" s="257"/>
      <c r="AX184" s="257"/>
      <c r="AY184" s="257"/>
      <c r="AZ184" s="257"/>
      <c r="BA184" s="257"/>
      <c r="BB184" s="257"/>
      <c r="BC184" s="813"/>
      <c r="BD184" s="810"/>
      <c r="BE184" s="51">
        <f t="shared" si="207"/>
        <v>0</v>
      </c>
      <c r="BF184" s="257"/>
      <c r="BG184" s="257"/>
      <c r="BH184" s="257"/>
      <c r="BI184" s="257"/>
      <c r="BJ184" s="257"/>
      <c r="BK184" s="257"/>
      <c r="BL184" s="813"/>
      <c r="BM184" s="816"/>
      <c r="BN184" s="51">
        <f t="shared" si="208"/>
        <v>0</v>
      </c>
      <c r="BO184" s="257"/>
      <c r="BP184" s="257"/>
      <c r="BQ184" s="257"/>
      <c r="BR184" s="257"/>
      <c r="BS184" s="257"/>
      <c r="BT184" s="257"/>
      <c r="BU184" s="821"/>
      <c r="BV184" s="822"/>
      <c r="BW184" s="822"/>
      <c r="BX184" s="822"/>
      <c r="BY184" s="822"/>
      <c r="BZ184" s="822"/>
      <c r="CA184" s="822"/>
      <c r="CB184" s="822"/>
      <c r="CC184" s="823"/>
    </row>
    <row r="185" spans="1:81" s="58" customFormat="1" ht="40.049999999999997" customHeight="1" x14ac:dyDescent="0.3">
      <c r="A185" s="34"/>
      <c r="B185" s="907"/>
      <c r="C185" s="869"/>
      <c r="D185" s="872"/>
      <c r="E185" s="852"/>
      <c r="F185" s="852"/>
      <c r="G185" s="852"/>
      <c r="H185" s="852"/>
      <c r="I185" s="852"/>
      <c r="J185" s="813"/>
      <c r="K185" s="855"/>
      <c r="L185" s="858"/>
      <c r="M185" s="861"/>
      <c r="N185" s="837"/>
      <c r="O185" s="840"/>
      <c r="P185" s="864"/>
      <c r="Q185" s="867"/>
      <c r="R185" s="813"/>
      <c r="S185" s="39"/>
      <c r="T185" s="236"/>
      <c r="U185" s="236"/>
      <c r="V185" s="236"/>
      <c r="W185" s="39"/>
      <c r="X185" s="31"/>
      <c r="Y185" s="31"/>
      <c r="Z185" s="31"/>
      <c r="AA185" s="31"/>
      <c r="AB185" s="813"/>
      <c r="AC185" s="828"/>
      <c r="AD185" s="51">
        <f t="shared" si="239"/>
        <v>0</v>
      </c>
      <c r="AE185" s="51">
        <f t="shared" si="239"/>
        <v>0</v>
      </c>
      <c r="AF185" s="51">
        <f t="shared" si="239"/>
        <v>0</v>
      </c>
      <c r="AG185" s="51">
        <f t="shared" si="238"/>
        <v>0</v>
      </c>
      <c r="AH185" s="51">
        <f t="shared" si="238"/>
        <v>0</v>
      </c>
      <c r="AI185" s="51">
        <f t="shared" si="238"/>
        <v>0</v>
      </c>
      <c r="AJ185" s="51">
        <f t="shared" si="187"/>
        <v>0</v>
      </c>
      <c r="AK185" s="813"/>
      <c r="AL185" s="831"/>
      <c r="AM185" s="51">
        <f t="shared" si="205"/>
        <v>0</v>
      </c>
      <c r="AN185" s="257"/>
      <c r="AO185" s="257"/>
      <c r="AP185" s="257"/>
      <c r="AQ185" s="257"/>
      <c r="AR185" s="257"/>
      <c r="AS185" s="257"/>
      <c r="AT185" s="813"/>
      <c r="AU185" s="834"/>
      <c r="AV185" s="51">
        <f t="shared" si="206"/>
        <v>0</v>
      </c>
      <c r="AW185" s="257"/>
      <c r="AX185" s="257"/>
      <c r="AY185" s="257"/>
      <c r="AZ185" s="257"/>
      <c r="BA185" s="257"/>
      <c r="BB185" s="257"/>
      <c r="BC185" s="813"/>
      <c r="BD185" s="810"/>
      <c r="BE185" s="51">
        <f t="shared" si="207"/>
        <v>0</v>
      </c>
      <c r="BF185" s="257"/>
      <c r="BG185" s="257"/>
      <c r="BH185" s="257"/>
      <c r="BI185" s="257"/>
      <c r="BJ185" s="257"/>
      <c r="BK185" s="257"/>
      <c r="BL185" s="813"/>
      <c r="BM185" s="816"/>
      <c r="BN185" s="51">
        <f t="shared" si="208"/>
        <v>0</v>
      </c>
      <c r="BO185" s="257"/>
      <c r="BP185" s="257"/>
      <c r="BQ185" s="257"/>
      <c r="BR185" s="257"/>
      <c r="BS185" s="257"/>
      <c r="BT185" s="257"/>
      <c r="BU185" s="821"/>
      <c r="BV185" s="822"/>
      <c r="BW185" s="822"/>
      <c r="BX185" s="822"/>
      <c r="BY185" s="822"/>
      <c r="BZ185" s="822"/>
      <c r="CA185" s="822"/>
      <c r="CB185" s="822"/>
      <c r="CC185" s="823"/>
    </row>
    <row r="186" spans="1:81" s="58" customFormat="1" ht="40.049999999999997" customHeight="1" thickBot="1" x14ac:dyDescent="0.35">
      <c r="A186" s="34"/>
      <c r="B186" s="907"/>
      <c r="C186" s="869"/>
      <c r="D186" s="873"/>
      <c r="E186" s="853"/>
      <c r="F186" s="853"/>
      <c r="G186" s="853"/>
      <c r="H186" s="853"/>
      <c r="I186" s="853"/>
      <c r="J186" s="814"/>
      <c r="K186" s="856"/>
      <c r="L186" s="859"/>
      <c r="M186" s="862"/>
      <c r="N186" s="838"/>
      <c r="O186" s="841"/>
      <c r="P186" s="865"/>
      <c r="Q186" s="874"/>
      <c r="R186" s="814"/>
      <c r="S186" s="232"/>
      <c r="T186" s="237"/>
      <c r="U186" s="237"/>
      <c r="V186" s="237"/>
      <c r="W186" s="232"/>
      <c r="X186" s="260"/>
      <c r="Y186" s="260"/>
      <c r="Z186" s="260"/>
      <c r="AA186" s="260"/>
      <c r="AB186" s="814"/>
      <c r="AC186" s="829"/>
      <c r="AD186" s="46">
        <f t="shared" si="239"/>
        <v>0</v>
      </c>
      <c r="AE186" s="46">
        <f t="shared" si="239"/>
        <v>0</v>
      </c>
      <c r="AF186" s="46">
        <f t="shared" si="239"/>
        <v>0</v>
      </c>
      <c r="AG186" s="46">
        <f t="shared" si="238"/>
        <v>0</v>
      </c>
      <c r="AH186" s="46">
        <f t="shared" si="238"/>
        <v>0</v>
      </c>
      <c r="AI186" s="46">
        <f t="shared" si="238"/>
        <v>0</v>
      </c>
      <c r="AJ186" s="46">
        <f t="shared" si="187"/>
        <v>0</v>
      </c>
      <c r="AK186" s="814"/>
      <c r="AL186" s="832"/>
      <c r="AM186" s="46">
        <f t="shared" si="205"/>
        <v>0</v>
      </c>
      <c r="AN186" s="49"/>
      <c r="AO186" s="49"/>
      <c r="AP186" s="49"/>
      <c r="AQ186" s="49"/>
      <c r="AR186" s="49"/>
      <c r="AS186" s="49"/>
      <c r="AT186" s="814"/>
      <c r="AU186" s="835"/>
      <c r="AV186" s="46">
        <f t="shared" si="206"/>
        <v>0</v>
      </c>
      <c r="AW186" s="49"/>
      <c r="AX186" s="49"/>
      <c r="AY186" s="49"/>
      <c r="AZ186" s="49"/>
      <c r="BA186" s="49"/>
      <c r="BB186" s="49"/>
      <c r="BC186" s="814"/>
      <c r="BD186" s="811"/>
      <c r="BE186" s="46">
        <f t="shared" si="207"/>
        <v>0</v>
      </c>
      <c r="BF186" s="49"/>
      <c r="BG186" s="49"/>
      <c r="BH186" s="49"/>
      <c r="BI186" s="49"/>
      <c r="BJ186" s="49"/>
      <c r="BK186" s="49"/>
      <c r="BL186" s="814"/>
      <c r="BM186" s="817"/>
      <c r="BN186" s="46">
        <f t="shared" si="208"/>
        <v>0</v>
      </c>
      <c r="BO186" s="49"/>
      <c r="BP186" s="49"/>
      <c r="BQ186" s="49"/>
      <c r="BR186" s="49"/>
      <c r="BS186" s="49"/>
      <c r="BT186" s="49"/>
      <c r="BU186" s="824"/>
      <c r="BV186" s="825"/>
      <c r="BW186" s="825"/>
      <c r="BX186" s="825"/>
      <c r="BY186" s="825"/>
      <c r="BZ186" s="825"/>
      <c r="CA186" s="825"/>
      <c r="CB186" s="825"/>
      <c r="CC186" s="826"/>
    </row>
    <row r="187" spans="1:81" s="58" customFormat="1" ht="40.049999999999997" customHeight="1" thickTop="1" x14ac:dyDescent="0.3">
      <c r="A187" s="34"/>
      <c r="B187" s="907"/>
      <c r="C187" s="869"/>
      <c r="D187" s="871">
        <v>2409</v>
      </c>
      <c r="E187" s="851" t="s">
        <v>3972</v>
      </c>
      <c r="F187" s="851">
        <v>2409023</v>
      </c>
      <c r="G187" s="851" t="s">
        <v>3973</v>
      </c>
      <c r="H187" s="851" t="s">
        <v>6432</v>
      </c>
      <c r="I187" s="851" t="s">
        <v>6433</v>
      </c>
      <c r="J187" s="812">
        <v>820</v>
      </c>
      <c r="K187" s="854" t="str">
        <f>+[22]Metas!K945</f>
        <v>Línea telefónica única para la atención de hechos de tránsito, en funcionamiento</v>
      </c>
      <c r="L187" s="857">
        <v>0</v>
      </c>
      <c r="M187" s="860">
        <f>SUM(N187:Q187)/4</f>
        <v>0</v>
      </c>
      <c r="N187" s="836">
        <v>0</v>
      </c>
      <c r="O187" s="839">
        <v>0</v>
      </c>
      <c r="P187" s="863">
        <v>0</v>
      </c>
      <c r="Q187" s="866">
        <v>0</v>
      </c>
      <c r="R187" s="812">
        <f>+$J187</f>
        <v>820</v>
      </c>
      <c r="S187" s="231"/>
      <c r="T187" s="235"/>
      <c r="U187" s="235"/>
      <c r="V187" s="235"/>
      <c r="W187" s="231"/>
      <c r="X187" s="258"/>
      <c r="Y187" s="258"/>
      <c r="Z187" s="258"/>
      <c r="AA187" s="258"/>
      <c r="AB187" s="812">
        <f t="shared" si="227"/>
        <v>820</v>
      </c>
      <c r="AC187" s="827">
        <f t="shared" ref="AC187" si="242">+L187</f>
        <v>0</v>
      </c>
      <c r="AD187" s="44">
        <f t="shared" si="239"/>
        <v>0</v>
      </c>
      <c r="AE187" s="44">
        <f t="shared" si="239"/>
        <v>0</v>
      </c>
      <c r="AF187" s="44">
        <f t="shared" si="239"/>
        <v>0</v>
      </c>
      <c r="AG187" s="44">
        <f t="shared" si="238"/>
        <v>0</v>
      </c>
      <c r="AH187" s="44">
        <f t="shared" si="238"/>
        <v>0</v>
      </c>
      <c r="AI187" s="44">
        <f t="shared" si="238"/>
        <v>0</v>
      </c>
      <c r="AJ187" s="44">
        <f t="shared" si="187"/>
        <v>0</v>
      </c>
      <c r="AK187" s="812">
        <f t="shared" si="229"/>
        <v>820</v>
      </c>
      <c r="AL187" s="830">
        <f>+N187</f>
        <v>0</v>
      </c>
      <c r="AM187" s="44">
        <f t="shared" si="205"/>
        <v>0</v>
      </c>
      <c r="AN187" s="47"/>
      <c r="AO187" s="47"/>
      <c r="AP187" s="47"/>
      <c r="AQ187" s="47"/>
      <c r="AR187" s="47"/>
      <c r="AS187" s="47"/>
      <c r="AT187" s="812">
        <f t="shared" si="230"/>
        <v>820</v>
      </c>
      <c r="AU187" s="833">
        <f>+O187</f>
        <v>0</v>
      </c>
      <c r="AV187" s="44">
        <f t="shared" si="206"/>
        <v>0</v>
      </c>
      <c r="AW187" s="47"/>
      <c r="AX187" s="47"/>
      <c r="AY187" s="47"/>
      <c r="AZ187" s="47"/>
      <c r="BA187" s="47"/>
      <c r="BB187" s="47"/>
      <c r="BC187" s="812">
        <f t="shared" si="231"/>
        <v>820</v>
      </c>
      <c r="BD187" s="809">
        <f>+P187</f>
        <v>0</v>
      </c>
      <c r="BE187" s="44">
        <f t="shared" si="207"/>
        <v>0</v>
      </c>
      <c r="BF187" s="47"/>
      <c r="BG187" s="47"/>
      <c r="BH187" s="47"/>
      <c r="BI187" s="47"/>
      <c r="BJ187" s="47"/>
      <c r="BK187" s="47"/>
      <c r="BL187" s="812">
        <f t="shared" si="232"/>
        <v>820</v>
      </c>
      <c r="BM187" s="815">
        <f>+Q187</f>
        <v>0</v>
      </c>
      <c r="BN187" s="44">
        <f t="shared" si="208"/>
        <v>0</v>
      </c>
      <c r="BO187" s="47"/>
      <c r="BP187" s="47"/>
      <c r="BQ187" s="47"/>
      <c r="BR187" s="47"/>
      <c r="BS187" s="47"/>
      <c r="BT187" s="47"/>
      <c r="BU187" s="818"/>
      <c r="BV187" s="819"/>
      <c r="BW187" s="819"/>
      <c r="BX187" s="819"/>
      <c r="BY187" s="819"/>
      <c r="BZ187" s="819"/>
      <c r="CA187" s="819"/>
      <c r="CB187" s="819"/>
      <c r="CC187" s="820"/>
    </row>
    <row r="188" spans="1:81" s="58" customFormat="1" ht="40.049999999999997" customHeight="1" x14ac:dyDescent="0.3">
      <c r="A188" s="34"/>
      <c r="B188" s="907"/>
      <c r="C188" s="869"/>
      <c r="D188" s="872"/>
      <c r="E188" s="852"/>
      <c r="F188" s="852"/>
      <c r="G188" s="852"/>
      <c r="H188" s="852"/>
      <c r="I188" s="852"/>
      <c r="J188" s="813"/>
      <c r="K188" s="855"/>
      <c r="L188" s="858"/>
      <c r="M188" s="861"/>
      <c r="N188" s="837"/>
      <c r="O188" s="840"/>
      <c r="P188" s="864"/>
      <c r="Q188" s="867"/>
      <c r="R188" s="813"/>
      <c r="S188" s="39"/>
      <c r="T188" s="236"/>
      <c r="U188" s="236"/>
      <c r="V188" s="236"/>
      <c r="W188" s="39"/>
      <c r="X188" s="31"/>
      <c r="Y188" s="31"/>
      <c r="Z188" s="31"/>
      <c r="AA188" s="31"/>
      <c r="AB188" s="813"/>
      <c r="AC188" s="828"/>
      <c r="AD188" s="51">
        <f t="shared" si="239"/>
        <v>0</v>
      </c>
      <c r="AE188" s="51">
        <f t="shared" si="239"/>
        <v>0</v>
      </c>
      <c r="AF188" s="51">
        <f t="shared" si="239"/>
        <v>0</v>
      </c>
      <c r="AG188" s="51">
        <f t="shared" si="238"/>
        <v>0</v>
      </c>
      <c r="AH188" s="51">
        <f t="shared" si="238"/>
        <v>0</v>
      </c>
      <c r="AI188" s="51">
        <f t="shared" si="238"/>
        <v>0</v>
      </c>
      <c r="AJ188" s="51">
        <f t="shared" si="187"/>
        <v>0</v>
      </c>
      <c r="AK188" s="813"/>
      <c r="AL188" s="831"/>
      <c r="AM188" s="51">
        <f t="shared" si="205"/>
        <v>0</v>
      </c>
      <c r="AN188" s="257"/>
      <c r="AO188" s="257"/>
      <c r="AP188" s="257"/>
      <c r="AQ188" s="257"/>
      <c r="AR188" s="257"/>
      <c r="AS188" s="257"/>
      <c r="AT188" s="813"/>
      <c r="AU188" s="834"/>
      <c r="AV188" s="51">
        <f t="shared" si="206"/>
        <v>0</v>
      </c>
      <c r="AW188" s="257"/>
      <c r="AX188" s="257"/>
      <c r="AY188" s="257"/>
      <c r="AZ188" s="257"/>
      <c r="BA188" s="257"/>
      <c r="BB188" s="257"/>
      <c r="BC188" s="813"/>
      <c r="BD188" s="810"/>
      <c r="BE188" s="51">
        <f t="shared" si="207"/>
        <v>0</v>
      </c>
      <c r="BF188" s="257"/>
      <c r="BG188" s="257"/>
      <c r="BH188" s="257"/>
      <c r="BI188" s="257"/>
      <c r="BJ188" s="257"/>
      <c r="BK188" s="257"/>
      <c r="BL188" s="813"/>
      <c r="BM188" s="816"/>
      <c r="BN188" s="51">
        <f t="shared" si="208"/>
        <v>0</v>
      </c>
      <c r="BO188" s="257"/>
      <c r="BP188" s="257"/>
      <c r="BQ188" s="257"/>
      <c r="BR188" s="257"/>
      <c r="BS188" s="257"/>
      <c r="BT188" s="257"/>
      <c r="BU188" s="821"/>
      <c r="BV188" s="822"/>
      <c r="BW188" s="822"/>
      <c r="BX188" s="822"/>
      <c r="BY188" s="822"/>
      <c r="BZ188" s="822"/>
      <c r="CA188" s="822"/>
      <c r="CB188" s="822"/>
      <c r="CC188" s="823"/>
    </row>
    <row r="189" spans="1:81" s="58" customFormat="1" ht="40.049999999999997" customHeight="1" x14ac:dyDescent="0.3">
      <c r="A189" s="34"/>
      <c r="B189" s="907"/>
      <c r="C189" s="869"/>
      <c r="D189" s="872"/>
      <c r="E189" s="852"/>
      <c r="F189" s="852"/>
      <c r="G189" s="852"/>
      <c r="H189" s="852"/>
      <c r="I189" s="852"/>
      <c r="J189" s="813"/>
      <c r="K189" s="855"/>
      <c r="L189" s="858"/>
      <c r="M189" s="861"/>
      <c r="N189" s="837"/>
      <c r="O189" s="840"/>
      <c r="P189" s="864"/>
      <c r="Q189" s="867"/>
      <c r="R189" s="813"/>
      <c r="S189" s="39"/>
      <c r="T189" s="236"/>
      <c r="U189" s="236"/>
      <c r="V189" s="236"/>
      <c r="W189" s="39"/>
      <c r="X189" s="31"/>
      <c r="Y189" s="31"/>
      <c r="Z189" s="31"/>
      <c r="AA189" s="31"/>
      <c r="AB189" s="813"/>
      <c r="AC189" s="828"/>
      <c r="AD189" s="51">
        <f t="shared" si="239"/>
        <v>0</v>
      </c>
      <c r="AE189" s="51">
        <f t="shared" si="239"/>
        <v>0</v>
      </c>
      <c r="AF189" s="51">
        <f t="shared" si="239"/>
        <v>0</v>
      </c>
      <c r="AG189" s="51">
        <f t="shared" si="238"/>
        <v>0</v>
      </c>
      <c r="AH189" s="51">
        <f t="shared" si="238"/>
        <v>0</v>
      </c>
      <c r="AI189" s="51">
        <f t="shared" si="238"/>
        <v>0</v>
      </c>
      <c r="AJ189" s="51">
        <f t="shared" si="187"/>
        <v>0</v>
      </c>
      <c r="AK189" s="813"/>
      <c r="AL189" s="831"/>
      <c r="AM189" s="51">
        <f t="shared" si="205"/>
        <v>0</v>
      </c>
      <c r="AN189" s="257"/>
      <c r="AO189" s="257"/>
      <c r="AP189" s="257"/>
      <c r="AQ189" s="257"/>
      <c r="AR189" s="257"/>
      <c r="AS189" s="257"/>
      <c r="AT189" s="813"/>
      <c r="AU189" s="834"/>
      <c r="AV189" s="51">
        <f t="shared" si="206"/>
        <v>0</v>
      </c>
      <c r="AW189" s="257"/>
      <c r="AX189" s="257"/>
      <c r="AY189" s="257"/>
      <c r="AZ189" s="257"/>
      <c r="BA189" s="257"/>
      <c r="BB189" s="257"/>
      <c r="BC189" s="813"/>
      <c r="BD189" s="810"/>
      <c r="BE189" s="51">
        <f t="shared" si="207"/>
        <v>0</v>
      </c>
      <c r="BF189" s="257"/>
      <c r="BG189" s="257"/>
      <c r="BH189" s="257"/>
      <c r="BI189" s="257"/>
      <c r="BJ189" s="257"/>
      <c r="BK189" s="257"/>
      <c r="BL189" s="813"/>
      <c r="BM189" s="816"/>
      <c r="BN189" s="51">
        <f t="shared" si="208"/>
        <v>0</v>
      </c>
      <c r="BO189" s="257"/>
      <c r="BP189" s="257"/>
      <c r="BQ189" s="257"/>
      <c r="BR189" s="257"/>
      <c r="BS189" s="257"/>
      <c r="BT189" s="257"/>
      <c r="BU189" s="821"/>
      <c r="BV189" s="822"/>
      <c r="BW189" s="822"/>
      <c r="BX189" s="822"/>
      <c r="BY189" s="822"/>
      <c r="BZ189" s="822"/>
      <c r="CA189" s="822"/>
      <c r="CB189" s="822"/>
      <c r="CC189" s="823"/>
    </row>
    <row r="190" spans="1:81" s="58" customFormat="1" ht="40.049999999999997" customHeight="1" thickBot="1" x14ac:dyDescent="0.35">
      <c r="A190" s="34"/>
      <c r="B190" s="907"/>
      <c r="C190" s="869"/>
      <c r="D190" s="873"/>
      <c r="E190" s="853"/>
      <c r="F190" s="853"/>
      <c r="G190" s="853"/>
      <c r="H190" s="853"/>
      <c r="I190" s="853"/>
      <c r="J190" s="814"/>
      <c r="K190" s="856"/>
      <c r="L190" s="859"/>
      <c r="M190" s="862"/>
      <c r="N190" s="838"/>
      <c r="O190" s="841"/>
      <c r="P190" s="865"/>
      <c r="Q190" s="874"/>
      <c r="R190" s="814"/>
      <c r="S190" s="232"/>
      <c r="T190" s="237"/>
      <c r="U190" s="237"/>
      <c r="V190" s="237"/>
      <c r="W190" s="232"/>
      <c r="X190" s="260"/>
      <c r="Y190" s="260"/>
      <c r="Z190" s="260"/>
      <c r="AA190" s="260"/>
      <c r="AB190" s="814"/>
      <c r="AC190" s="829"/>
      <c r="AD190" s="46">
        <f t="shared" si="239"/>
        <v>0</v>
      </c>
      <c r="AE190" s="46">
        <f t="shared" si="239"/>
        <v>0</v>
      </c>
      <c r="AF190" s="46">
        <f t="shared" si="239"/>
        <v>0</v>
      </c>
      <c r="AG190" s="46">
        <f t="shared" si="238"/>
        <v>0</v>
      </c>
      <c r="AH190" s="46">
        <f t="shared" si="238"/>
        <v>0</v>
      </c>
      <c r="AI190" s="46">
        <f t="shared" si="238"/>
        <v>0</v>
      </c>
      <c r="AJ190" s="46">
        <f t="shared" si="187"/>
        <v>0</v>
      </c>
      <c r="AK190" s="814"/>
      <c r="AL190" s="832"/>
      <c r="AM190" s="46">
        <f t="shared" si="205"/>
        <v>0</v>
      </c>
      <c r="AN190" s="49"/>
      <c r="AO190" s="49"/>
      <c r="AP190" s="49"/>
      <c r="AQ190" s="49"/>
      <c r="AR190" s="49"/>
      <c r="AS190" s="49"/>
      <c r="AT190" s="814"/>
      <c r="AU190" s="835"/>
      <c r="AV190" s="46">
        <f t="shared" si="206"/>
        <v>0</v>
      </c>
      <c r="AW190" s="49"/>
      <c r="AX190" s="49"/>
      <c r="AY190" s="49"/>
      <c r="AZ190" s="49"/>
      <c r="BA190" s="49"/>
      <c r="BB190" s="49"/>
      <c r="BC190" s="814"/>
      <c r="BD190" s="811"/>
      <c r="BE190" s="46">
        <f t="shared" si="207"/>
        <v>0</v>
      </c>
      <c r="BF190" s="49"/>
      <c r="BG190" s="49"/>
      <c r="BH190" s="49"/>
      <c r="BI190" s="49"/>
      <c r="BJ190" s="49"/>
      <c r="BK190" s="49"/>
      <c r="BL190" s="814"/>
      <c r="BM190" s="817"/>
      <c r="BN190" s="46">
        <f t="shared" si="208"/>
        <v>0</v>
      </c>
      <c r="BO190" s="49"/>
      <c r="BP190" s="49"/>
      <c r="BQ190" s="49"/>
      <c r="BR190" s="49"/>
      <c r="BS190" s="49"/>
      <c r="BT190" s="49"/>
      <c r="BU190" s="824"/>
      <c r="BV190" s="825"/>
      <c r="BW190" s="825"/>
      <c r="BX190" s="825"/>
      <c r="BY190" s="825"/>
      <c r="BZ190" s="825"/>
      <c r="CA190" s="825"/>
      <c r="CB190" s="825"/>
      <c r="CC190" s="826"/>
    </row>
    <row r="191" spans="1:81" s="58" customFormat="1" ht="40.049999999999997" customHeight="1" thickTop="1" x14ac:dyDescent="0.3">
      <c r="A191" s="34"/>
      <c r="B191" s="907"/>
      <c r="C191" s="869"/>
      <c r="D191" s="871">
        <v>2409</v>
      </c>
      <c r="E191" s="851" t="s">
        <v>3972</v>
      </c>
      <c r="F191" s="851">
        <v>2409023</v>
      </c>
      <c r="G191" s="851" t="s">
        <v>3973</v>
      </c>
      <c r="H191" s="851" t="s">
        <v>6432</v>
      </c>
      <c r="I191" s="851" t="s">
        <v>6433</v>
      </c>
      <c r="J191" s="812">
        <v>821</v>
      </c>
      <c r="K191" s="854" t="str">
        <f>+[22]Metas!K946</f>
        <v>Equipos e insumos adquiridos para rescate vehicular y atención pre hospitalaria, para los organismos de rescate que actualmente apoyan la atención de víctimas de hechos de tránsito</v>
      </c>
      <c r="L191" s="857">
        <v>20</v>
      </c>
      <c r="M191" s="860">
        <f>SUM(N191:Q191)</f>
        <v>20</v>
      </c>
      <c r="N191" s="836"/>
      <c r="O191" s="839"/>
      <c r="P191" s="863"/>
      <c r="Q191" s="866">
        <v>20</v>
      </c>
      <c r="R191" s="812">
        <f>+$J191</f>
        <v>821</v>
      </c>
      <c r="S191" s="231" t="s">
        <v>6444</v>
      </c>
      <c r="T191" s="235" t="s">
        <v>3821</v>
      </c>
      <c r="U191" s="235" t="s">
        <v>3826</v>
      </c>
      <c r="V191" s="235" t="s">
        <v>3830</v>
      </c>
      <c r="W191" s="231" t="s">
        <v>6445</v>
      </c>
      <c r="X191" s="258">
        <v>44958</v>
      </c>
      <c r="Y191" s="258">
        <v>45290</v>
      </c>
      <c r="Z191" s="258">
        <v>44958</v>
      </c>
      <c r="AA191" s="258">
        <v>44925</v>
      </c>
      <c r="AB191" s="812">
        <f t="shared" si="227"/>
        <v>821</v>
      </c>
      <c r="AC191" s="827">
        <f t="shared" ref="AC191" si="243">+L191</f>
        <v>20</v>
      </c>
      <c r="AD191" s="44">
        <f t="shared" si="239"/>
        <v>34</v>
      </c>
      <c r="AE191" s="44">
        <f t="shared" si="239"/>
        <v>34</v>
      </c>
      <c r="AF191" s="44">
        <f t="shared" si="239"/>
        <v>0</v>
      </c>
      <c r="AG191" s="44">
        <f t="shared" si="238"/>
        <v>0</v>
      </c>
      <c r="AH191" s="44">
        <f t="shared" si="238"/>
        <v>0</v>
      </c>
      <c r="AI191" s="44">
        <f t="shared" si="238"/>
        <v>0</v>
      </c>
      <c r="AJ191" s="44">
        <f t="shared" si="187"/>
        <v>0</v>
      </c>
      <c r="AK191" s="812">
        <f t="shared" si="229"/>
        <v>821</v>
      </c>
      <c r="AL191" s="830">
        <f>+N191</f>
        <v>0</v>
      </c>
      <c r="AM191" s="44">
        <f t="shared" si="205"/>
        <v>0</v>
      </c>
      <c r="AN191" s="47"/>
      <c r="AO191" s="47"/>
      <c r="AP191" s="47"/>
      <c r="AQ191" s="47"/>
      <c r="AR191" s="47"/>
      <c r="AS191" s="47"/>
      <c r="AT191" s="812">
        <f t="shared" si="230"/>
        <v>821</v>
      </c>
      <c r="AU191" s="833">
        <f>+O191</f>
        <v>0</v>
      </c>
      <c r="AV191" s="44">
        <f t="shared" si="206"/>
        <v>0</v>
      </c>
      <c r="AW191" s="47"/>
      <c r="AX191" s="47"/>
      <c r="AY191" s="47"/>
      <c r="AZ191" s="47"/>
      <c r="BA191" s="47"/>
      <c r="BB191" s="47"/>
      <c r="BC191" s="812">
        <f t="shared" si="231"/>
        <v>821</v>
      </c>
      <c r="BD191" s="809">
        <f>+P191</f>
        <v>0</v>
      </c>
      <c r="BE191" s="44">
        <f t="shared" si="207"/>
        <v>0</v>
      </c>
      <c r="BF191" s="47"/>
      <c r="BG191" s="47"/>
      <c r="BH191" s="47"/>
      <c r="BI191" s="47"/>
      <c r="BJ191" s="47"/>
      <c r="BK191" s="47"/>
      <c r="BL191" s="812">
        <f t="shared" si="232"/>
        <v>821</v>
      </c>
      <c r="BM191" s="815">
        <f>+Q191</f>
        <v>20</v>
      </c>
      <c r="BN191" s="44">
        <f t="shared" si="208"/>
        <v>34</v>
      </c>
      <c r="BO191" s="47">
        <v>34</v>
      </c>
      <c r="BP191" s="47"/>
      <c r="BQ191" s="47"/>
      <c r="BR191" s="47"/>
      <c r="BS191" s="47"/>
      <c r="BT191" s="47"/>
      <c r="BU191" s="818"/>
      <c r="BV191" s="819"/>
      <c r="BW191" s="819"/>
      <c r="BX191" s="819"/>
      <c r="BY191" s="819"/>
      <c r="BZ191" s="819"/>
      <c r="CA191" s="819"/>
      <c r="CB191" s="819"/>
      <c r="CC191" s="820"/>
    </row>
    <row r="192" spans="1:81" s="58" customFormat="1" ht="40.049999999999997" customHeight="1" x14ac:dyDescent="0.3">
      <c r="A192" s="34"/>
      <c r="B192" s="907"/>
      <c r="C192" s="869"/>
      <c r="D192" s="872"/>
      <c r="E192" s="852"/>
      <c r="F192" s="852"/>
      <c r="G192" s="852"/>
      <c r="H192" s="852"/>
      <c r="I192" s="852"/>
      <c r="J192" s="813"/>
      <c r="K192" s="855"/>
      <c r="L192" s="858"/>
      <c r="M192" s="861"/>
      <c r="N192" s="837"/>
      <c r="O192" s="840"/>
      <c r="P192" s="864"/>
      <c r="Q192" s="867"/>
      <c r="R192" s="813"/>
      <c r="S192" s="39"/>
      <c r="T192" s="236"/>
      <c r="U192" s="236"/>
      <c r="V192" s="236"/>
      <c r="W192" s="39"/>
      <c r="X192" s="31"/>
      <c r="Y192" s="31"/>
      <c r="Z192" s="31"/>
      <c r="AA192" s="31"/>
      <c r="AB192" s="813"/>
      <c r="AC192" s="828"/>
      <c r="AD192" s="51">
        <f t="shared" si="239"/>
        <v>0</v>
      </c>
      <c r="AE192" s="51">
        <f t="shared" si="239"/>
        <v>0</v>
      </c>
      <c r="AF192" s="51">
        <f t="shared" si="239"/>
        <v>0</v>
      </c>
      <c r="AG192" s="51">
        <f t="shared" si="238"/>
        <v>0</v>
      </c>
      <c r="AH192" s="51">
        <f t="shared" si="238"/>
        <v>0</v>
      </c>
      <c r="AI192" s="51">
        <f t="shared" si="238"/>
        <v>0</v>
      </c>
      <c r="AJ192" s="51">
        <f t="shared" si="187"/>
        <v>0</v>
      </c>
      <c r="AK192" s="813"/>
      <c r="AL192" s="831"/>
      <c r="AM192" s="51">
        <f t="shared" si="205"/>
        <v>0</v>
      </c>
      <c r="AN192" s="257"/>
      <c r="AO192" s="257"/>
      <c r="AP192" s="257"/>
      <c r="AQ192" s="257"/>
      <c r="AR192" s="257"/>
      <c r="AS192" s="257"/>
      <c r="AT192" s="813"/>
      <c r="AU192" s="834"/>
      <c r="AV192" s="51">
        <f t="shared" si="206"/>
        <v>0</v>
      </c>
      <c r="AW192" s="257"/>
      <c r="AX192" s="257"/>
      <c r="AY192" s="257"/>
      <c r="AZ192" s="257"/>
      <c r="BA192" s="257"/>
      <c r="BB192" s="257"/>
      <c r="BC192" s="813"/>
      <c r="BD192" s="810"/>
      <c r="BE192" s="51">
        <f t="shared" si="207"/>
        <v>0</v>
      </c>
      <c r="BF192" s="257"/>
      <c r="BG192" s="257"/>
      <c r="BH192" s="257"/>
      <c r="BI192" s="257"/>
      <c r="BJ192" s="257"/>
      <c r="BK192" s="257"/>
      <c r="BL192" s="813"/>
      <c r="BM192" s="816"/>
      <c r="BN192" s="51">
        <f t="shared" si="208"/>
        <v>0</v>
      </c>
      <c r="BO192" s="257"/>
      <c r="BP192" s="257"/>
      <c r="BQ192" s="257"/>
      <c r="BR192" s="257"/>
      <c r="BS192" s="257"/>
      <c r="BT192" s="257"/>
      <c r="BU192" s="821"/>
      <c r="BV192" s="822"/>
      <c r="BW192" s="822"/>
      <c r="BX192" s="822"/>
      <c r="BY192" s="822"/>
      <c r="BZ192" s="822"/>
      <c r="CA192" s="822"/>
      <c r="CB192" s="822"/>
      <c r="CC192" s="823"/>
    </row>
    <row r="193" spans="1:81" s="58" customFormat="1" ht="40.049999999999997" customHeight="1" x14ac:dyDescent="0.3">
      <c r="A193" s="34"/>
      <c r="B193" s="907"/>
      <c r="C193" s="869"/>
      <c r="D193" s="872"/>
      <c r="E193" s="852"/>
      <c r="F193" s="852"/>
      <c r="G193" s="852"/>
      <c r="H193" s="852"/>
      <c r="I193" s="852"/>
      <c r="J193" s="813"/>
      <c r="K193" s="855"/>
      <c r="L193" s="858"/>
      <c r="M193" s="861"/>
      <c r="N193" s="837"/>
      <c r="O193" s="840"/>
      <c r="P193" s="864"/>
      <c r="Q193" s="867"/>
      <c r="R193" s="813"/>
      <c r="S193" s="39"/>
      <c r="T193" s="236"/>
      <c r="U193" s="236"/>
      <c r="V193" s="236"/>
      <c r="W193" s="39"/>
      <c r="X193" s="31"/>
      <c r="Y193" s="31"/>
      <c r="Z193" s="31"/>
      <c r="AA193" s="31"/>
      <c r="AB193" s="813"/>
      <c r="AC193" s="828"/>
      <c r="AD193" s="51">
        <f t="shared" si="239"/>
        <v>0</v>
      </c>
      <c r="AE193" s="51">
        <f t="shared" si="239"/>
        <v>0</v>
      </c>
      <c r="AF193" s="51">
        <f t="shared" si="239"/>
        <v>0</v>
      </c>
      <c r="AG193" s="51">
        <f t="shared" si="238"/>
        <v>0</v>
      </c>
      <c r="AH193" s="51">
        <f t="shared" si="238"/>
        <v>0</v>
      </c>
      <c r="AI193" s="51">
        <f t="shared" si="238"/>
        <v>0</v>
      </c>
      <c r="AJ193" s="51">
        <f t="shared" si="187"/>
        <v>0</v>
      </c>
      <c r="AK193" s="813"/>
      <c r="AL193" s="831"/>
      <c r="AM193" s="51">
        <f t="shared" si="205"/>
        <v>0</v>
      </c>
      <c r="AN193" s="257"/>
      <c r="AO193" s="257"/>
      <c r="AP193" s="257"/>
      <c r="AQ193" s="257"/>
      <c r="AR193" s="257"/>
      <c r="AS193" s="257"/>
      <c r="AT193" s="813"/>
      <c r="AU193" s="834"/>
      <c r="AV193" s="51">
        <f t="shared" si="206"/>
        <v>0</v>
      </c>
      <c r="AW193" s="257"/>
      <c r="AX193" s="257"/>
      <c r="AY193" s="257"/>
      <c r="AZ193" s="257"/>
      <c r="BA193" s="257"/>
      <c r="BB193" s="257"/>
      <c r="BC193" s="813"/>
      <c r="BD193" s="810"/>
      <c r="BE193" s="51">
        <f t="shared" si="207"/>
        <v>0</v>
      </c>
      <c r="BF193" s="257"/>
      <c r="BG193" s="257"/>
      <c r="BH193" s="257"/>
      <c r="BI193" s="257"/>
      <c r="BJ193" s="257"/>
      <c r="BK193" s="257"/>
      <c r="BL193" s="813"/>
      <c r="BM193" s="816"/>
      <c r="BN193" s="51">
        <f t="shared" si="208"/>
        <v>0</v>
      </c>
      <c r="BO193" s="257"/>
      <c r="BP193" s="257"/>
      <c r="BQ193" s="257"/>
      <c r="BR193" s="257"/>
      <c r="BS193" s="257"/>
      <c r="BT193" s="257"/>
      <c r="BU193" s="821"/>
      <c r="BV193" s="822"/>
      <c r="BW193" s="822"/>
      <c r="BX193" s="822"/>
      <c r="BY193" s="822"/>
      <c r="BZ193" s="822"/>
      <c r="CA193" s="822"/>
      <c r="CB193" s="822"/>
      <c r="CC193" s="823"/>
    </row>
    <row r="194" spans="1:81" s="58" customFormat="1" ht="40.049999999999997" customHeight="1" thickBot="1" x14ac:dyDescent="0.35">
      <c r="A194" s="34"/>
      <c r="B194" s="907"/>
      <c r="C194" s="869"/>
      <c r="D194" s="873"/>
      <c r="E194" s="853"/>
      <c r="F194" s="853"/>
      <c r="G194" s="853"/>
      <c r="H194" s="853"/>
      <c r="I194" s="853"/>
      <c r="J194" s="814"/>
      <c r="K194" s="856"/>
      <c r="L194" s="859"/>
      <c r="M194" s="862"/>
      <c r="N194" s="838"/>
      <c r="O194" s="841"/>
      <c r="P194" s="865"/>
      <c r="Q194" s="874"/>
      <c r="R194" s="814"/>
      <c r="S194" s="232"/>
      <c r="T194" s="237"/>
      <c r="U194" s="237"/>
      <c r="V194" s="237"/>
      <c r="W194" s="232"/>
      <c r="X194" s="260"/>
      <c r="Y194" s="260"/>
      <c r="Z194" s="260"/>
      <c r="AA194" s="260"/>
      <c r="AB194" s="814"/>
      <c r="AC194" s="829"/>
      <c r="AD194" s="46">
        <f t="shared" si="239"/>
        <v>0</v>
      </c>
      <c r="AE194" s="46">
        <f t="shared" si="239"/>
        <v>0</v>
      </c>
      <c r="AF194" s="46">
        <f t="shared" si="239"/>
        <v>0</v>
      </c>
      <c r="AG194" s="46">
        <f t="shared" si="238"/>
        <v>0</v>
      </c>
      <c r="AH194" s="46">
        <f t="shared" si="238"/>
        <v>0</v>
      </c>
      <c r="AI194" s="46">
        <f t="shared" si="238"/>
        <v>0</v>
      </c>
      <c r="AJ194" s="46">
        <f t="shared" si="187"/>
        <v>0</v>
      </c>
      <c r="AK194" s="814"/>
      <c r="AL194" s="832"/>
      <c r="AM194" s="46">
        <f t="shared" si="205"/>
        <v>0</v>
      </c>
      <c r="AN194" s="49"/>
      <c r="AO194" s="49"/>
      <c r="AP194" s="49"/>
      <c r="AQ194" s="49"/>
      <c r="AR194" s="49"/>
      <c r="AS194" s="49"/>
      <c r="AT194" s="814"/>
      <c r="AU194" s="835"/>
      <c r="AV194" s="46">
        <f t="shared" si="206"/>
        <v>0</v>
      </c>
      <c r="AW194" s="49"/>
      <c r="AX194" s="49"/>
      <c r="AY194" s="49"/>
      <c r="AZ194" s="49"/>
      <c r="BA194" s="49"/>
      <c r="BB194" s="49"/>
      <c r="BC194" s="814"/>
      <c r="BD194" s="811"/>
      <c r="BE194" s="46">
        <f t="shared" si="207"/>
        <v>0</v>
      </c>
      <c r="BF194" s="49"/>
      <c r="BG194" s="49"/>
      <c r="BH194" s="49"/>
      <c r="BI194" s="49"/>
      <c r="BJ194" s="49"/>
      <c r="BK194" s="49"/>
      <c r="BL194" s="814"/>
      <c r="BM194" s="817"/>
      <c r="BN194" s="46">
        <f t="shared" si="208"/>
        <v>0</v>
      </c>
      <c r="BO194" s="49"/>
      <c r="BP194" s="49"/>
      <c r="BQ194" s="49"/>
      <c r="BR194" s="49"/>
      <c r="BS194" s="49"/>
      <c r="BT194" s="49"/>
      <c r="BU194" s="824"/>
      <c r="BV194" s="825"/>
      <c r="BW194" s="825"/>
      <c r="BX194" s="825"/>
      <c r="BY194" s="825"/>
      <c r="BZ194" s="825"/>
      <c r="CA194" s="825"/>
      <c r="CB194" s="825"/>
      <c r="CC194" s="826"/>
    </row>
    <row r="195" spans="1:81" s="58" customFormat="1" ht="40.049999999999997" customHeight="1" thickTop="1" x14ac:dyDescent="0.3">
      <c r="A195" s="34"/>
      <c r="B195" s="907"/>
      <c r="C195" s="869"/>
      <c r="D195" s="871">
        <v>2409</v>
      </c>
      <c r="E195" s="851" t="s">
        <v>3972</v>
      </c>
      <c r="F195" s="851">
        <v>2409023</v>
      </c>
      <c r="G195" s="851" t="s">
        <v>3973</v>
      </c>
      <c r="H195" s="851" t="s">
        <v>6432</v>
      </c>
      <c r="I195" s="851" t="s">
        <v>6433</v>
      </c>
      <c r="J195" s="812">
        <v>822</v>
      </c>
      <c r="K195" s="854" t="str">
        <f>+[22]Metas!K947</f>
        <v>Registro mensual de victimas de siniestros viales en el Departamento</v>
      </c>
      <c r="L195" s="857">
        <v>0</v>
      </c>
      <c r="M195" s="860">
        <f>SUM(N195:Q195)</f>
        <v>0</v>
      </c>
      <c r="N195" s="836">
        <v>0</v>
      </c>
      <c r="O195" s="839">
        <v>0</v>
      </c>
      <c r="P195" s="863">
        <v>0</v>
      </c>
      <c r="Q195" s="866">
        <v>0</v>
      </c>
      <c r="R195" s="812">
        <f>+$J195</f>
        <v>822</v>
      </c>
      <c r="S195" s="231"/>
      <c r="T195" s="235"/>
      <c r="U195" s="235"/>
      <c r="V195" s="235"/>
      <c r="W195" s="231"/>
      <c r="X195" s="258"/>
      <c r="Y195" s="258"/>
      <c r="Z195" s="258"/>
      <c r="AA195" s="258"/>
      <c r="AB195" s="812">
        <f t="shared" si="227"/>
        <v>822</v>
      </c>
      <c r="AC195" s="827">
        <f t="shared" ref="AC195" si="244">+L195</f>
        <v>0</v>
      </c>
      <c r="AD195" s="44">
        <f t="shared" si="239"/>
        <v>0</v>
      </c>
      <c r="AE195" s="44">
        <f t="shared" si="239"/>
        <v>0</v>
      </c>
      <c r="AF195" s="44">
        <f t="shared" si="239"/>
        <v>0</v>
      </c>
      <c r="AG195" s="44">
        <f t="shared" si="238"/>
        <v>0</v>
      </c>
      <c r="AH195" s="44">
        <f t="shared" si="238"/>
        <v>0</v>
      </c>
      <c r="AI195" s="44">
        <f t="shared" si="238"/>
        <v>0</v>
      </c>
      <c r="AJ195" s="44">
        <f t="shared" si="238"/>
        <v>0</v>
      </c>
      <c r="AK195" s="812">
        <f t="shared" si="229"/>
        <v>822</v>
      </c>
      <c r="AL195" s="830">
        <f>+N195</f>
        <v>0</v>
      </c>
      <c r="AM195" s="44">
        <f t="shared" si="205"/>
        <v>0</v>
      </c>
      <c r="AN195" s="47"/>
      <c r="AO195" s="47"/>
      <c r="AP195" s="47"/>
      <c r="AQ195" s="47"/>
      <c r="AR195" s="47"/>
      <c r="AS195" s="47"/>
      <c r="AT195" s="812">
        <f t="shared" si="230"/>
        <v>822</v>
      </c>
      <c r="AU195" s="833">
        <f>+O195</f>
        <v>0</v>
      </c>
      <c r="AV195" s="44">
        <f t="shared" si="206"/>
        <v>0</v>
      </c>
      <c r="AW195" s="47"/>
      <c r="AX195" s="47"/>
      <c r="AY195" s="47"/>
      <c r="AZ195" s="47"/>
      <c r="BA195" s="47"/>
      <c r="BB195" s="47"/>
      <c r="BC195" s="812">
        <f t="shared" si="231"/>
        <v>822</v>
      </c>
      <c r="BD195" s="809">
        <f>+P195</f>
        <v>0</v>
      </c>
      <c r="BE195" s="44">
        <f t="shared" si="207"/>
        <v>0</v>
      </c>
      <c r="BF195" s="47"/>
      <c r="BG195" s="47"/>
      <c r="BH195" s="47"/>
      <c r="BI195" s="47"/>
      <c r="BJ195" s="47"/>
      <c r="BK195" s="47"/>
      <c r="BL195" s="812">
        <f t="shared" si="232"/>
        <v>822</v>
      </c>
      <c r="BM195" s="815">
        <f>+Q195</f>
        <v>0</v>
      </c>
      <c r="BN195" s="44">
        <f t="shared" si="208"/>
        <v>0</v>
      </c>
      <c r="BO195" s="47"/>
      <c r="BP195" s="47"/>
      <c r="BQ195" s="47"/>
      <c r="BR195" s="47"/>
      <c r="BS195" s="47"/>
      <c r="BT195" s="47"/>
      <c r="BU195" s="818"/>
      <c r="BV195" s="819"/>
      <c r="BW195" s="819"/>
      <c r="BX195" s="819"/>
      <c r="BY195" s="819"/>
      <c r="BZ195" s="819"/>
      <c r="CA195" s="819"/>
      <c r="CB195" s="819"/>
      <c r="CC195" s="820"/>
    </row>
    <row r="196" spans="1:81" s="58" customFormat="1" ht="40.049999999999997" customHeight="1" x14ac:dyDescent="0.3">
      <c r="A196" s="34"/>
      <c r="B196" s="907"/>
      <c r="C196" s="869"/>
      <c r="D196" s="872"/>
      <c r="E196" s="852"/>
      <c r="F196" s="852"/>
      <c r="G196" s="852"/>
      <c r="H196" s="852"/>
      <c r="I196" s="852"/>
      <c r="J196" s="813"/>
      <c r="K196" s="855"/>
      <c r="L196" s="858"/>
      <c r="M196" s="861"/>
      <c r="N196" s="837"/>
      <c r="O196" s="840"/>
      <c r="P196" s="864"/>
      <c r="Q196" s="867"/>
      <c r="R196" s="813"/>
      <c r="S196" s="39"/>
      <c r="T196" s="236"/>
      <c r="U196" s="236"/>
      <c r="V196" s="236"/>
      <c r="W196" s="39"/>
      <c r="X196" s="31"/>
      <c r="Y196" s="31"/>
      <c r="Z196" s="31"/>
      <c r="AA196" s="31"/>
      <c r="AB196" s="813"/>
      <c r="AC196" s="828"/>
      <c r="AD196" s="51">
        <f t="shared" si="239"/>
        <v>0</v>
      </c>
      <c r="AE196" s="51">
        <f t="shared" si="239"/>
        <v>0</v>
      </c>
      <c r="AF196" s="51">
        <f t="shared" si="239"/>
        <v>0</v>
      </c>
      <c r="AG196" s="51">
        <f t="shared" si="238"/>
        <v>0</v>
      </c>
      <c r="AH196" s="51">
        <f t="shared" si="238"/>
        <v>0</v>
      </c>
      <c r="AI196" s="51">
        <f t="shared" si="238"/>
        <v>0</v>
      </c>
      <c r="AJ196" s="51">
        <f t="shared" si="238"/>
        <v>0</v>
      </c>
      <c r="AK196" s="813"/>
      <c r="AL196" s="831"/>
      <c r="AM196" s="51">
        <f t="shared" si="205"/>
        <v>0</v>
      </c>
      <c r="AN196" s="257"/>
      <c r="AO196" s="257"/>
      <c r="AP196" s="257"/>
      <c r="AQ196" s="257"/>
      <c r="AR196" s="257"/>
      <c r="AS196" s="257"/>
      <c r="AT196" s="813"/>
      <c r="AU196" s="834"/>
      <c r="AV196" s="51">
        <f t="shared" si="206"/>
        <v>0</v>
      </c>
      <c r="AW196" s="257"/>
      <c r="AX196" s="257"/>
      <c r="AY196" s="257"/>
      <c r="AZ196" s="257"/>
      <c r="BA196" s="257"/>
      <c r="BB196" s="257"/>
      <c r="BC196" s="813"/>
      <c r="BD196" s="810"/>
      <c r="BE196" s="51">
        <f t="shared" si="207"/>
        <v>0</v>
      </c>
      <c r="BF196" s="257"/>
      <c r="BG196" s="257"/>
      <c r="BH196" s="257"/>
      <c r="BI196" s="257"/>
      <c r="BJ196" s="257"/>
      <c r="BK196" s="257"/>
      <c r="BL196" s="813"/>
      <c r="BM196" s="816"/>
      <c r="BN196" s="51">
        <f t="shared" si="208"/>
        <v>0</v>
      </c>
      <c r="BO196" s="257"/>
      <c r="BP196" s="257"/>
      <c r="BQ196" s="257"/>
      <c r="BR196" s="257"/>
      <c r="BS196" s="257"/>
      <c r="BT196" s="257"/>
      <c r="BU196" s="821"/>
      <c r="BV196" s="822"/>
      <c r="BW196" s="822"/>
      <c r="BX196" s="822"/>
      <c r="BY196" s="822"/>
      <c r="BZ196" s="822"/>
      <c r="CA196" s="822"/>
      <c r="CB196" s="822"/>
      <c r="CC196" s="823"/>
    </row>
    <row r="197" spans="1:81" s="58" customFormat="1" ht="40.049999999999997" customHeight="1" x14ac:dyDescent="0.3">
      <c r="A197" s="34"/>
      <c r="B197" s="907"/>
      <c r="C197" s="869"/>
      <c r="D197" s="872"/>
      <c r="E197" s="852"/>
      <c r="F197" s="852"/>
      <c r="G197" s="852"/>
      <c r="H197" s="852"/>
      <c r="I197" s="852"/>
      <c r="J197" s="813"/>
      <c r="K197" s="855"/>
      <c r="L197" s="858"/>
      <c r="M197" s="861"/>
      <c r="N197" s="837"/>
      <c r="O197" s="840"/>
      <c r="P197" s="864"/>
      <c r="Q197" s="867"/>
      <c r="R197" s="813"/>
      <c r="S197" s="39"/>
      <c r="T197" s="236"/>
      <c r="U197" s="236"/>
      <c r="V197" s="236"/>
      <c r="W197" s="39"/>
      <c r="X197" s="31"/>
      <c r="Y197" s="31"/>
      <c r="Z197" s="31"/>
      <c r="AA197" s="31"/>
      <c r="AB197" s="813"/>
      <c r="AC197" s="828"/>
      <c r="AD197" s="51">
        <f t="shared" si="239"/>
        <v>0</v>
      </c>
      <c r="AE197" s="51">
        <f t="shared" si="239"/>
        <v>0</v>
      </c>
      <c r="AF197" s="51">
        <f t="shared" si="239"/>
        <v>0</v>
      </c>
      <c r="AG197" s="51">
        <f t="shared" si="238"/>
        <v>0</v>
      </c>
      <c r="AH197" s="51">
        <f t="shared" si="238"/>
        <v>0</v>
      </c>
      <c r="AI197" s="51">
        <f t="shared" si="238"/>
        <v>0</v>
      </c>
      <c r="AJ197" s="51">
        <f t="shared" si="238"/>
        <v>0</v>
      </c>
      <c r="AK197" s="813"/>
      <c r="AL197" s="831"/>
      <c r="AM197" s="51">
        <f t="shared" si="205"/>
        <v>0</v>
      </c>
      <c r="AN197" s="257"/>
      <c r="AO197" s="257"/>
      <c r="AP197" s="257"/>
      <c r="AQ197" s="257"/>
      <c r="AR197" s="257"/>
      <c r="AS197" s="257"/>
      <c r="AT197" s="813"/>
      <c r="AU197" s="834"/>
      <c r="AV197" s="51">
        <f t="shared" si="206"/>
        <v>0</v>
      </c>
      <c r="AW197" s="257"/>
      <c r="AX197" s="257"/>
      <c r="AY197" s="257"/>
      <c r="AZ197" s="257"/>
      <c r="BA197" s="257"/>
      <c r="BB197" s="257"/>
      <c r="BC197" s="813"/>
      <c r="BD197" s="810"/>
      <c r="BE197" s="51">
        <f t="shared" si="207"/>
        <v>0</v>
      </c>
      <c r="BF197" s="257"/>
      <c r="BG197" s="257"/>
      <c r="BH197" s="257"/>
      <c r="BI197" s="257"/>
      <c r="BJ197" s="257"/>
      <c r="BK197" s="257"/>
      <c r="BL197" s="813"/>
      <c r="BM197" s="816"/>
      <c r="BN197" s="51">
        <f t="shared" si="208"/>
        <v>0</v>
      </c>
      <c r="BO197" s="257"/>
      <c r="BP197" s="257"/>
      <c r="BQ197" s="257"/>
      <c r="BR197" s="257"/>
      <c r="BS197" s="257"/>
      <c r="BT197" s="257"/>
      <c r="BU197" s="821"/>
      <c r="BV197" s="822"/>
      <c r="BW197" s="822"/>
      <c r="BX197" s="822"/>
      <c r="BY197" s="822"/>
      <c r="BZ197" s="822"/>
      <c r="CA197" s="822"/>
      <c r="CB197" s="822"/>
      <c r="CC197" s="823"/>
    </row>
    <row r="198" spans="1:81" s="58" customFormat="1" ht="40.049999999999997" customHeight="1" thickBot="1" x14ac:dyDescent="0.35">
      <c r="A198" s="34"/>
      <c r="B198" s="907"/>
      <c r="C198" s="869"/>
      <c r="D198" s="873"/>
      <c r="E198" s="853"/>
      <c r="F198" s="853"/>
      <c r="G198" s="853"/>
      <c r="H198" s="853"/>
      <c r="I198" s="853"/>
      <c r="J198" s="814"/>
      <c r="K198" s="856"/>
      <c r="L198" s="859"/>
      <c r="M198" s="862"/>
      <c r="N198" s="838"/>
      <c r="O198" s="841"/>
      <c r="P198" s="865"/>
      <c r="Q198" s="874"/>
      <c r="R198" s="814"/>
      <c r="S198" s="232"/>
      <c r="T198" s="237"/>
      <c r="U198" s="237"/>
      <c r="V198" s="237"/>
      <c r="W198" s="232"/>
      <c r="X198" s="260"/>
      <c r="Y198" s="260"/>
      <c r="Z198" s="260"/>
      <c r="AA198" s="260"/>
      <c r="AB198" s="814"/>
      <c r="AC198" s="829"/>
      <c r="AD198" s="46">
        <f t="shared" si="239"/>
        <v>0</v>
      </c>
      <c r="AE198" s="46">
        <f t="shared" si="239"/>
        <v>0</v>
      </c>
      <c r="AF198" s="46">
        <f t="shared" si="239"/>
        <v>0</v>
      </c>
      <c r="AG198" s="46">
        <f t="shared" si="238"/>
        <v>0</v>
      </c>
      <c r="AH198" s="46">
        <f t="shared" si="238"/>
        <v>0</v>
      </c>
      <c r="AI198" s="46">
        <f t="shared" si="238"/>
        <v>0</v>
      </c>
      <c r="AJ198" s="46">
        <f t="shared" si="238"/>
        <v>0</v>
      </c>
      <c r="AK198" s="814"/>
      <c r="AL198" s="832"/>
      <c r="AM198" s="46">
        <f t="shared" si="205"/>
        <v>0</v>
      </c>
      <c r="AN198" s="49"/>
      <c r="AO198" s="49"/>
      <c r="AP198" s="49"/>
      <c r="AQ198" s="49"/>
      <c r="AR198" s="49"/>
      <c r="AS198" s="49"/>
      <c r="AT198" s="814"/>
      <c r="AU198" s="835"/>
      <c r="AV198" s="46">
        <f t="shared" si="206"/>
        <v>0</v>
      </c>
      <c r="AW198" s="49"/>
      <c r="AX198" s="49"/>
      <c r="AY198" s="49"/>
      <c r="AZ198" s="49"/>
      <c r="BA198" s="49"/>
      <c r="BB198" s="49"/>
      <c r="BC198" s="814"/>
      <c r="BD198" s="811"/>
      <c r="BE198" s="46">
        <f t="shared" si="207"/>
        <v>0</v>
      </c>
      <c r="BF198" s="49"/>
      <c r="BG198" s="49"/>
      <c r="BH198" s="49"/>
      <c r="BI198" s="49"/>
      <c r="BJ198" s="49"/>
      <c r="BK198" s="49"/>
      <c r="BL198" s="814"/>
      <c r="BM198" s="817"/>
      <c r="BN198" s="46">
        <f t="shared" si="208"/>
        <v>0</v>
      </c>
      <c r="BO198" s="49"/>
      <c r="BP198" s="49"/>
      <c r="BQ198" s="49"/>
      <c r="BR198" s="49"/>
      <c r="BS198" s="49"/>
      <c r="BT198" s="49"/>
      <c r="BU198" s="824"/>
      <c r="BV198" s="825"/>
      <c r="BW198" s="825"/>
      <c r="BX198" s="825"/>
      <c r="BY198" s="825"/>
      <c r="BZ198" s="825"/>
      <c r="CA198" s="825"/>
      <c r="CB198" s="825"/>
      <c r="CC198" s="826"/>
    </row>
    <row r="199" spans="1:81" s="58" customFormat="1" ht="40.049999999999997" customHeight="1" thickTop="1" thickBot="1" x14ac:dyDescent="0.35">
      <c r="A199" s="34"/>
      <c r="B199" s="907"/>
      <c r="C199" s="869"/>
      <c r="D199" s="871">
        <v>2409</v>
      </c>
      <c r="E199" s="851" t="s">
        <v>3972</v>
      </c>
      <c r="F199" s="851">
        <v>2409023</v>
      </c>
      <c r="G199" s="851" t="s">
        <v>3973</v>
      </c>
      <c r="H199" s="851" t="s">
        <v>6432</v>
      </c>
      <c r="I199" s="851" t="s">
        <v>6433</v>
      </c>
      <c r="J199" s="812">
        <v>823</v>
      </c>
      <c r="K199" s="854" t="str">
        <f>+[22]Metas!K948</f>
        <v xml:space="preserve">Personal asociado al sector de la salud ha recibido la capacitación en primer respondiente </v>
      </c>
      <c r="L199" s="857">
        <v>400</v>
      </c>
      <c r="M199" s="860">
        <f>SUM(N199:Q199)</f>
        <v>400</v>
      </c>
      <c r="N199" s="836">
        <v>100</v>
      </c>
      <c r="O199" s="839">
        <v>100</v>
      </c>
      <c r="P199" s="863">
        <v>100</v>
      </c>
      <c r="Q199" s="866">
        <v>100</v>
      </c>
      <c r="R199" s="812">
        <f>+$J199</f>
        <v>823</v>
      </c>
      <c r="S199" s="231" t="s">
        <v>6426</v>
      </c>
      <c r="T199" s="235" t="s">
        <v>3821</v>
      </c>
      <c r="U199" s="235" t="s">
        <v>3826</v>
      </c>
      <c r="V199" s="235" t="s">
        <v>3830</v>
      </c>
      <c r="W199" s="39" t="s">
        <v>6436</v>
      </c>
      <c r="X199" s="258">
        <v>44958</v>
      </c>
      <c r="Y199" s="258">
        <v>45290</v>
      </c>
      <c r="Z199" s="258">
        <v>44958</v>
      </c>
      <c r="AA199" s="258">
        <v>44925</v>
      </c>
      <c r="AB199" s="812">
        <f t="shared" si="227"/>
        <v>823</v>
      </c>
      <c r="AC199" s="827">
        <f t="shared" ref="AC199" si="245">+L199</f>
        <v>400</v>
      </c>
      <c r="AD199" s="44">
        <f t="shared" si="239"/>
        <v>0</v>
      </c>
      <c r="AE199" s="44">
        <f t="shared" si="239"/>
        <v>0</v>
      </c>
      <c r="AF199" s="44">
        <f t="shared" si="239"/>
        <v>0</v>
      </c>
      <c r="AG199" s="44">
        <f t="shared" si="238"/>
        <v>0</v>
      </c>
      <c r="AH199" s="44">
        <f t="shared" si="238"/>
        <v>0</v>
      </c>
      <c r="AI199" s="44">
        <f t="shared" si="238"/>
        <v>0</v>
      </c>
      <c r="AJ199" s="44">
        <f t="shared" si="238"/>
        <v>0</v>
      </c>
      <c r="AK199" s="812">
        <f t="shared" si="229"/>
        <v>823</v>
      </c>
      <c r="AL199" s="830">
        <f>+N199</f>
        <v>100</v>
      </c>
      <c r="AM199" s="44">
        <f t="shared" si="205"/>
        <v>0</v>
      </c>
      <c r="AN199" s="47"/>
      <c r="AO199" s="47"/>
      <c r="AP199" s="47"/>
      <c r="AQ199" s="47"/>
      <c r="AR199" s="47"/>
      <c r="AS199" s="47"/>
      <c r="AT199" s="812">
        <f t="shared" si="230"/>
        <v>823</v>
      </c>
      <c r="AU199" s="833">
        <f>+O199</f>
        <v>100</v>
      </c>
      <c r="AV199" s="44">
        <f t="shared" si="206"/>
        <v>0</v>
      </c>
      <c r="AW199" s="47"/>
      <c r="AX199" s="47"/>
      <c r="AY199" s="47"/>
      <c r="AZ199" s="47"/>
      <c r="BA199" s="47"/>
      <c r="BB199" s="47"/>
      <c r="BC199" s="812">
        <f t="shared" si="231"/>
        <v>823</v>
      </c>
      <c r="BD199" s="809">
        <f>+P199</f>
        <v>100</v>
      </c>
      <c r="BE199" s="44">
        <f t="shared" si="207"/>
        <v>0</v>
      </c>
      <c r="BF199" s="47"/>
      <c r="BG199" s="47"/>
      <c r="BH199" s="47"/>
      <c r="BI199" s="47"/>
      <c r="BJ199" s="47"/>
      <c r="BK199" s="47"/>
      <c r="BL199" s="812">
        <f t="shared" si="232"/>
        <v>823</v>
      </c>
      <c r="BM199" s="815">
        <f>+Q199</f>
        <v>100</v>
      </c>
      <c r="BN199" s="44">
        <f t="shared" si="208"/>
        <v>0</v>
      </c>
      <c r="BO199" s="47"/>
      <c r="BP199" s="47"/>
      <c r="BQ199" s="47"/>
      <c r="BR199" s="47"/>
      <c r="BS199" s="47"/>
      <c r="BT199" s="47"/>
      <c r="BU199" s="818"/>
      <c r="BV199" s="819"/>
      <c r="BW199" s="819"/>
      <c r="BX199" s="819"/>
      <c r="BY199" s="819"/>
      <c r="BZ199" s="819"/>
      <c r="CA199" s="819"/>
      <c r="CB199" s="819"/>
      <c r="CC199" s="820"/>
    </row>
    <row r="200" spans="1:81" s="58" customFormat="1" ht="40.049999999999997" customHeight="1" thickTop="1" x14ac:dyDescent="0.3">
      <c r="A200" s="34"/>
      <c r="B200" s="907"/>
      <c r="C200" s="869"/>
      <c r="D200" s="872"/>
      <c r="E200" s="852"/>
      <c r="F200" s="852"/>
      <c r="G200" s="852"/>
      <c r="H200" s="852"/>
      <c r="I200" s="852"/>
      <c r="J200" s="813"/>
      <c r="K200" s="855"/>
      <c r="L200" s="858"/>
      <c r="M200" s="861"/>
      <c r="N200" s="837"/>
      <c r="O200" s="840"/>
      <c r="P200" s="864"/>
      <c r="Q200" s="867"/>
      <c r="R200" s="813"/>
      <c r="S200" s="39" t="s">
        <v>6440</v>
      </c>
      <c r="T200" s="236" t="s">
        <v>3821</v>
      </c>
      <c r="U200" s="236" t="s">
        <v>3826</v>
      </c>
      <c r="V200" s="236" t="s">
        <v>3830</v>
      </c>
      <c r="W200" s="39" t="s">
        <v>6436</v>
      </c>
      <c r="X200" s="258">
        <v>44958</v>
      </c>
      <c r="Y200" s="258">
        <v>45290</v>
      </c>
      <c r="Z200" s="258">
        <v>44958</v>
      </c>
      <c r="AA200" s="258">
        <v>44925</v>
      </c>
      <c r="AB200" s="813"/>
      <c r="AC200" s="828"/>
      <c r="AD200" s="51">
        <f t="shared" si="239"/>
        <v>0</v>
      </c>
      <c r="AE200" s="51">
        <f t="shared" si="239"/>
        <v>0</v>
      </c>
      <c r="AF200" s="51">
        <f t="shared" si="239"/>
        <v>0</v>
      </c>
      <c r="AG200" s="51">
        <f t="shared" si="238"/>
        <v>0</v>
      </c>
      <c r="AH200" s="51">
        <f t="shared" si="238"/>
        <v>0</v>
      </c>
      <c r="AI200" s="51">
        <f t="shared" si="238"/>
        <v>0</v>
      </c>
      <c r="AJ200" s="51">
        <f t="shared" si="238"/>
        <v>0</v>
      </c>
      <c r="AK200" s="813"/>
      <c r="AL200" s="831"/>
      <c r="AM200" s="51">
        <f t="shared" si="205"/>
        <v>0</v>
      </c>
      <c r="AN200" s="257"/>
      <c r="AO200" s="257"/>
      <c r="AP200" s="257"/>
      <c r="AQ200" s="257"/>
      <c r="AR200" s="257"/>
      <c r="AS200" s="257"/>
      <c r="AT200" s="813"/>
      <c r="AU200" s="834"/>
      <c r="AV200" s="51">
        <f t="shared" si="206"/>
        <v>0</v>
      </c>
      <c r="AW200" s="257"/>
      <c r="AX200" s="257"/>
      <c r="AY200" s="257"/>
      <c r="AZ200" s="257"/>
      <c r="BA200" s="257"/>
      <c r="BB200" s="257"/>
      <c r="BC200" s="813"/>
      <c r="BD200" s="810"/>
      <c r="BE200" s="51">
        <f t="shared" si="207"/>
        <v>0</v>
      </c>
      <c r="BF200" s="257"/>
      <c r="BG200" s="257"/>
      <c r="BH200" s="257"/>
      <c r="BI200" s="257"/>
      <c r="BJ200" s="257"/>
      <c r="BK200" s="257"/>
      <c r="BL200" s="813"/>
      <c r="BM200" s="816"/>
      <c r="BN200" s="51">
        <f t="shared" si="208"/>
        <v>0</v>
      </c>
      <c r="BO200" s="257"/>
      <c r="BP200" s="257"/>
      <c r="BQ200" s="257"/>
      <c r="BR200" s="257"/>
      <c r="BS200" s="257"/>
      <c r="BT200" s="257"/>
      <c r="BU200" s="821"/>
      <c r="BV200" s="822"/>
      <c r="BW200" s="822"/>
      <c r="BX200" s="822"/>
      <c r="BY200" s="822"/>
      <c r="BZ200" s="822"/>
      <c r="CA200" s="822"/>
      <c r="CB200" s="822"/>
      <c r="CC200" s="823"/>
    </row>
    <row r="201" spans="1:81" s="58" customFormat="1" ht="40.049999999999997" customHeight="1" x14ac:dyDescent="0.3">
      <c r="A201" s="34"/>
      <c r="B201" s="907"/>
      <c r="C201" s="869"/>
      <c r="D201" s="872"/>
      <c r="E201" s="852"/>
      <c r="F201" s="852"/>
      <c r="G201" s="852"/>
      <c r="H201" s="852"/>
      <c r="I201" s="852"/>
      <c r="J201" s="813"/>
      <c r="K201" s="855"/>
      <c r="L201" s="858"/>
      <c r="M201" s="861"/>
      <c r="N201" s="837"/>
      <c r="O201" s="840"/>
      <c r="P201" s="864"/>
      <c r="Q201" s="867"/>
      <c r="R201" s="813"/>
      <c r="S201" s="39"/>
      <c r="T201" s="236"/>
      <c r="U201" s="236"/>
      <c r="V201" s="236"/>
      <c r="W201" s="39"/>
      <c r="X201" s="31"/>
      <c r="Y201" s="31"/>
      <c r="Z201" s="31"/>
      <c r="AA201" s="31"/>
      <c r="AB201" s="813"/>
      <c r="AC201" s="828"/>
      <c r="AD201" s="51">
        <f t="shared" si="239"/>
        <v>0</v>
      </c>
      <c r="AE201" s="51">
        <f t="shared" si="239"/>
        <v>0</v>
      </c>
      <c r="AF201" s="51">
        <f t="shared" si="239"/>
        <v>0</v>
      </c>
      <c r="AG201" s="51">
        <f t="shared" si="238"/>
        <v>0</v>
      </c>
      <c r="AH201" s="51">
        <f t="shared" si="238"/>
        <v>0</v>
      </c>
      <c r="AI201" s="51">
        <f t="shared" si="238"/>
        <v>0</v>
      </c>
      <c r="AJ201" s="51">
        <f t="shared" si="238"/>
        <v>0</v>
      </c>
      <c r="AK201" s="813"/>
      <c r="AL201" s="831"/>
      <c r="AM201" s="51">
        <f t="shared" si="205"/>
        <v>0</v>
      </c>
      <c r="AN201" s="257"/>
      <c r="AO201" s="257"/>
      <c r="AP201" s="257"/>
      <c r="AQ201" s="257"/>
      <c r="AR201" s="257"/>
      <c r="AS201" s="257"/>
      <c r="AT201" s="813"/>
      <c r="AU201" s="834"/>
      <c r="AV201" s="51">
        <f t="shared" si="206"/>
        <v>0</v>
      </c>
      <c r="AW201" s="257"/>
      <c r="AX201" s="257"/>
      <c r="AY201" s="257"/>
      <c r="AZ201" s="257"/>
      <c r="BA201" s="257"/>
      <c r="BB201" s="257"/>
      <c r="BC201" s="813"/>
      <c r="BD201" s="810"/>
      <c r="BE201" s="51">
        <f t="shared" si="207"/>
        <v>0</v>
      </c>
      <c r="BF201" s="257"/>
      <c r="BG201" s="257"/>
      <c r="BH201" s="257"/>
      <c r="BI201" s="257"/>
      <c r="BJ201" s="257"/>
      <c r="BK201" s="257"/>
      <c r="BL201" s="813"/>
      <c r="BM201" s="816"/>
      <c r="BN201" s="51">
        <f t="shared" si="208"/>
        <v>0</v>
      </c>
      <c r="BO201" s="257"/>
      <c r="BP201" s="257"/>
      <c r="BQ201" s="257"/>
      <c r="BR201" s="257"/>
      <c r="BS201" s="257"/>
      <c r="BT201" s="257"/>
      <c r="BU201" s="821"/>
      <c r="BV201" s="822"/>
      <c r="BW201" s="822"/>
      <c r="BX201" s="822"/>
      <c r="BY201" s="822"/>
      <c r="BZ201" s="822"/>
      <c r="CA201" s="822"/>
      <c r="CB201" s="822"/>
      <c r="CC201" s="823"/>
    </row>
    <row r="202" spans="1:81" s="58" customFormat="1" ht="40.049999999999997" customHeight="1" thickBot="1" x14ac:dyDescent="0.35">
      <c r="A202" s="34"/>
      <c r="B202" s="907"/>
      <c r="C202" s="869"/>
      <c r="D202" s="873"/>
      <c r="E202" s="853"/>
      <c r="F202" s="853"/>
      <c r="G202" s="853"/>
      <c r="H202" s="853"/>
      <c r="I202" s="853"/>
      <c r="J202" s="814"/>
      <c r="K202" s="856"/>
      <c r="L202" s="859"/>
      <c r="M202" s="862"/>
      <c r="N202" s="838"/>
      <c r="O202" s="841"/>
      <c r="P202" s="865"/>
      <c r="Q202" s="874"/>
      <c r="R202" s="814"/>
      <c r="S202" s="232"/>
      <c r="T202" s="237"/>
      <c r="U202" s="237"/>
      <c r="V202" s="237"/>
      <c r="W202" s="232"/>
      <c r="X202" s="260"/>
      <c r="Y202" s="260"/>
      <c r="Z202" s="260"/>
      <c r="AA202" s="260"/>
      <c r="AB202" s="814"/>
      <c r="AC202" s="829"/>
      <c r="AD202" s="46">
        <f t="shared" si="239"/>
        <v>0</v>
      </c>
      <c r="AE202" s="46">
        <f t="shared" si="239"/>
        <v>0</v>
      </c>
      <c r="AF202" s="46">
        <f t="shared" si="239"/>
        <v>0</v>
      </c>
      <c r="AG202" s="46">
        <f t="shared" si="238"/>
        <v>0</v>
      </c>
      <c r="AH202" s="46">
        <f t="shared" si="238"/>
        <v>0</v>
      </c>
      <c r="AI202" s="46">
        <f t="shared" si="238"/>
        <v>0</v>
      </c>
      <c r="AJ202" s="46">
        <f t="shared" si="238"/>
        <v>0</v>
      </c>
      <c r="AK202" s="814"/>
      <c r="AL202" s="832"/>
      <c r="AM202" s="46">
        <f t="shared" si="205"/>
        <v>0</v>
      </c>
      <c r="AN202" s="49"/>
      <c r="AO202" s="49"/>
      <c r="AP202" s="49"/>
      <c r="AQ202" s="49"/>
      <c r="AR202" s="49"/>
      <c r="AS202" s="49"/>
      <c r="AT202" s="814"/>
      <c r="AU202" s="835"/>
      <c r="AV202" s="46">
        <f t="shared" si="206"/>
        <v>0</v>
      </c>
      <c r="AW202" s="49"/>
      <c r="AX202" s="49"/>
      <c r="AY202" s="49"/>
      <c r="AZ202" s="49"/>
      <c r="BA202" s="49"/>
      <c r="BB202" s="49"/>
      <c r="BC202" s="814"/>
      <c r="BD202" s="811"/>
      <c r="BE202" s="46">
        <f t="shared" si="207"/>
        <v>0</v>
      </c>
      <c r="BF202" s="49"/>
      <c r="BG202" s="49"/>
      <c r="BH202" s="49"/>
      <c r="BI202" s="49"/>
      <c r="BJ202" s="49"/>
      <c r="BK202" s="49"/>
      <c r="BL202" s="814"/>
      <c r="BM202" s="817"/>
      <c r="BN202" s="46">
        <f t="shared" si="208"/>
        <v>0</v>
      </c>
      <c r="BO202" s="49"/>
      <c r="BP202" s="49"/>
      <c r="BQ202" s="49"/>
      <c r="BR202" s="49"/>
      <c r="BS202" s="49"/>
      <c r="BT202" s="49"/>
      <c r="BU202" s="824"/>
      <c r="BV202" s="825"/>
      <c r="BW202" s="825"/>
      <c r="BX202" s="825"/>
      <c r="BY202" s="825"/>
      <c r="BZ202" s="825"/>
      <c r="CA202" s="825"/>
      <c r="CB202" s="825"/>
      <c r="CC202" s="826"/>
    </row>
    <row r="203" spans="1:81" s="58" customFormat="1" ht="40.049999999999997" customHeight="1" thickTop="1" thickBot="1" x14ac:dyDescent="0.35">
      <c r="A203" s="34"/>
      <c r="B203" s="907"/>
      <c r="C203" s="869"/>
      <c r="D203" s="871">
        <v>2409</v>
      </c>
      <c r="E203" s="851" t="s">
        <v>3972</v>
      </c>
      <c r="F203" s="851">
        <v>2409023</v>
      </c>
      <c r="G203" s="851" t="s">
        <v>3973</v>
      </c>
      <c r="H203" s="851" t="s">
        <v>6432</v>
      </c>
      <c r="I203" s="851" t="s">
        <v>6433</v>
      </c>
      <c r="J203" s="812">
        <v>824</v>
      </c>
      <c r="K203" s="854" t="str">
        <f>+[22]Metas!K949</f>
        <v xml:space="preserve">Personal conductores de vehículos de transporte público, intermunicipal y de carga han recibido la capacitación en primeros auxilios </v>
      </c>
      <c r="L203" s="857">
        <v>300</v>
      </c>
      <c r="M203" s="860">
        <f>SUM(N203:Q203)</f>
        <v>300</v>
      </c>
      <c r="N203" s="836">
        <v>100</v>
      </c>
      <c r="O203" s="839">
        <v>100</v>
      </c>
      <c r="P203" s="863">
        <v>50</v>
      </c>
      <c r="Q203" s="866">
        <v>50</v>
      </c>
      <c r="R203" s="812">
        <f>+$J203</f>
        <v>824</v>
      </c>
      <c r="S203" s="231" t="s">
        <v>6426</v>
      </c>
      <c r="T203" s="235" t="s">
        <v>3821</v>
      </c>
      <c r="U203" s="235" t="s">
        <v>3826</v>
      </c>
      <c r="V203" s="235" t="s">
        <v>3830</v>
      </c>
      <c r="W203" s="39" t="s">
        <v>6436</v>
      </c>
      <c r="X203" s="258">
        <v>44958</v>
      </c>
      <c r="Y203" s="258">
        <v>45290</v>
      </c>
      <c r="Z203" s="258">
        <v>44958</v>
      </c>
      <c r="AA203" s="258">
        <v>44925</v>
      </c>
      <c r="AB203" s="812">
        <f t="shared" si="227"/>
        <v>824</v>
      </c>
      <c r="AC203" s="827">
        <f t="shared" ref="AC203" si="246">+L203</f>
        <v>300</v>
      </c>
      <c r="AD203" s="44">
        <f t="shared" si="239"/>
        <v>0</v>
      </c>
      <c r="AE203" s="44">
        <f t="shared" si="239"/>
        <v>0</v>
      </c>
      <c r="AF203" s="44">
        <f t="shared" si="239"/>
        <v>0</v>
      </c>
      <c r="AG203" s="44">
        <f t="shared" si="238"/>
        <v>0</v>
      </c>
      <c r="AH203" s="44">
        <f t="shared" si="238"/>
        <v>0</v>
      </c>
      <c r="AI203" s="44">
        <f t="shared" si="238"/>
        <v>0</v>
      </c>
      <c r="AJ203" s="44">
        <f t="shared" si="238"/>
        <v>0</v>
      </c>
      <c r="AK203" s="812">
        <f t="shared" si="229"/>
        <v>824</v>
      </c>
      <c r="AL203" s="830">
        <f>+N203</f>
        <v>100</v>
      </c>
      <c r="AM203" s="44">
        <f t="shared" si="205"/>
        <v>0</v>
      </c>
      <c r="AN203" s="47"/>
      <c r="AO203" s="47"/>
      <c r="AP203" s="47"/>
      <c r="AQ203" s="47"/>
      <c r="AR203" s="47"/>
      <c r="AS203" s="47"/>
      <c r="AT203" s="812">
        <f t="shared" si="230"/>
        <v>824</v>
      </c>
      <c r="AU203" s="833">
        <f>+O203</f>
        <v>100</v>
      </c>
      <c r="AV203" s="44">
        <f t="shared" si="206"/>
        <v>0</v>
      </c>
      <c r="AW203" s="47"/>
      <c r="AX203" s="47"/>
      <c r="AY203" s="47"/>
      <c r="AZ203" s="47"/>
      <c r="BA203" s="47"/>
      <c r="BB203" s="47"/>
      <c r="BC203" s="812">
        <f t="shared" si="231"/>
        <v>824</v>
      </c>
      <c r="BD203" s="809">
        <f>+P203</f>
        <v>50</v>
      </c>
      <c r="BE203" s="44">
        <f t="shared" si="207"/>
        <v>0</v>
      </c>
      <c r="BF203" s="47"/>
      <c r="BG203" s="47"/>
      <c r="BH203" s="47"/>
      <c r="BI203" s="47"/>
      <c r="BJ203" s="47"/>
      <c r="BK203" s="47"/>
      <c r="BL203" s="812">
        <f t="shared" si="232"/>
        <v>824</v>
      </c>
      <c r="BM203" s="815">
        <f>+Q203</f>
        <v>50</v>
      </c>
      <c r="BN203" s="44">
        <f t="shared" si="208"/>
        <v>0</v>
      </c>
      <c r="BO203" s="47"/>
      <c r="BP203" s="47"/>
      <c r="BQ203" s="47"/>
      <c r="BR203" s="47"/>
      <c r="BS203" s="47"/>
      <c r="BT203" s="47"/>
      <c r="BU203" s="818"/>
      <c r="BV203" s="819"/>
      <c r="BW203" s="819"/>
      <c r="BX203" s="819"/>
      <c r="BY203" s="819"/>
      <c r="BZ203" s="819"/>
      <c r="CA203" s="819"/>
      <c r="CB203" s="819"/>
      <c r="CC203" s="820"/>
    </row>
    <row r="204" spans="1:81" s="58" customFormat="1" ht="40.049999999999997" customHeight="1" thickTop="1" x14ac:dyDescent="0.3">
      <c r="A204" s="34"/>
      <c r="B204" s="907"/>
      <c r="C204" s="869"/>
      <c r="D204" s="872"/>
      <c r="E204" s="852"/>
      <c r="F204" s="852"/>
      <c r="G204" s="852"/>
      <c r="H204" s="852"/>
      <c r="I204" s="852"/>
      <c r="J204" s="813"/>
      <c r="K204" s="855"/>
      <c r="L204" s="858"/>
      <c r="M204" s="861"/>
      <c r="N204" s="837"/>
      <c r="O204" s="840"/>
      <c r="P204" s="864"/>
      <c r="Q204" s="867"/>
      <c r="R204" s="813"/>
      <c r="S204" s="39" t="s">
        <v>6440</v>
      </c>
      <c r="T204" s="236" t="s">
        <v>3821</v>
      </c>
      <c r="U204" s="236" t="s">
        <v>3826</v>
      </c>
      <c r="V204" s="236" t="s">
        <v>3830</v>
      </c>
      <c r="W204" s="39" t="s">
        <v>6436</v>
      </c>
      <c r="X204" s="258">
        <v>44958</v>
      </c>
      <c r="Y204" s="258">
        <v>45290</v>
      </c>
      <c r="Z204" s="258">
        <v>44958</v>
      </c>
      <c r="AA204" s="258">
        <v>44925</v>
      </c>
      <c r="AB204" s="813"/>
      <c r="AC204" s="828"/>
      <c r="AD204" s="51">
        <f t="shared" si="239"/>
        <v>0</v>
      </c>
      <c r="AE204" s="51">
        <f t="shared" si="239"/>
        <v>0</v>
      </c>
      <c r="AF204" s="51">
        <f t="shared" si="239"/>
        <v>0</v>
      </c>
      <c r="AG204" s="51">
        <f t="shared" si="238"/>
        <v>0</v>
      </c>
      <c r="AH204" s="51">
        <f t="shared" si="238"/>
        <v>0</v>
      </c>
      <c r="AI204" s="51">
        <f t="shared" si="238"/>
        <v>0</v>
      </c>
      <c r="AJ204" s="51">
        <f t="shared" si="238"/>
        <v>0</v>
      </c>
      <c r="AK204" s="813"/>
      <c r="AL204" s="831"/>
      <c r="AM204" s="51">
        <f t="shared" ref="AM204:AM206" si="247">SUM(AN204:AS204)</f>
        <v>0</v>
      </c>
      <c r="AN204" s="257"/>
      <c r="AO204" s="257"/>
      <c r="AP204" s="257"/>
      <c r="AQ204" s="257"/>
      <c r="AR204" s="257"/>
      <c r="AS204" s="257"/>
      <c r="AT204" s="813"/>
      <c r="AU204" s="834"/>
      <c r="AV204" s="51">
        <f t="shared" ref="AV204:AV206" si="248">SUM(AW204:BB204)</f>
        <v>0</v>
      </c>
      <c r="AW204" s="257"/>
      <c r="AX204" s="257"/>
      <c r="AY204" s="257"/>
      <c r="AZ204" s="257"/>
      <c r="BA204" s="257"/>
      <c r="BB204" s="257"/>
      <c r="BC204" s="813"/>
      <c r="BD204" s="810"/>
      <c r="BE204" s="51">
        <f t="shared" ref="BE204:BE206" si="249">SUM(BF204:BK204)</f>
        <v>0</v>
      </c>
      <c r="BF204" s="257"/>
      <c r="BG204" s="257"/>
      <c r="BH204" s="257"/>
      <c r="BI204" s="257"/>
      <c r="BJ204" s="257"/>
      <c r="BK204" s="257"/>
      <c r="BL204" s="813"/>
      <c r="BM204" s="816"/>
      <c r="BN204" s="51">
        <f t="shared" ref="BN204:BN206" si="250">SUM(BO204:BT204)</f>
        <v>0</v>
      </c>
      <c r="BO204" s="257"/>
      <c r="BP204" s="257"/>
      <c r="BQ204" s="257"/>
      <c r="BR204" s="257"/>
      <c r="BS204" s="257"/>
      <c r="BT204" s="257"/>
      <c r="BU204" s="821"/>
      <c r="BV204" s="822"/>
      <c r="BW204" s="822"/>
      <c r="BX204" s="822"/>
      <c r="BY204" s="822"/>
      <c r="BZ204" s="822"/>
      <c r="CA204" s="822"/>
      <c r="CB204" s="822"/>
      <c r="CC204" s="823"/>
    </row>
    <row r="205" spans="1:81" s="58" customFormat="1" ht="40.049999999999997" customHeight="1" x14ac:dyDescent="0.3">
      <c r="A205" s="34"/>
      <c r="B205" s="907"/>
      <c r="C205" s="869"/>
      <c r="D205" s="872"/>
      <c r="E205" s="852"/>
      <c r="F205" s="852"/>
      <c r="G205" s="852"/>
      <c r="H205" s="852"/>
      <c r="I205" s="852"/>
      <c r="J205" s="813"/>
      <c r="K205" s="855"/>
      <c r="L205" s="858"/>
      <c r="M205" s="861"/>
      <c r="N205" s="837"/>
      <c r="O205" s="840"/>
      <c r="P205" s="864"/>
      <c r="Q205" s="867"/>
      <c r="R205" s="813"/>
      <c r="S205" s="39"/>
      <c r="T205" s="236"/>
      <c r="U205" s="236"/>
      <c r="V205" s="236"/>
      <c r="W205" s="39"/>
      <c r="X205" s="31"/>
      <c r="Y205" s="31"/>
      <c r="Z205" s="31"/>
      <c r="AA205" s="31"/>
      <c r="AB205" s="813"/>
      <c r="AC205" s="828"/>
      <c r="AD205" s="51">
        <f t="shared" si="239"/>
        <v>0</v>
      </c>
      <c r="AE205" s="51">
        <f t="shared" si="239"/>
        <v>0</v>
      </c>
      <c r="AF205" s="51">
        <f t="shared" si="239"/>
        <v>0</v>
      </c>
      <c r="AG205" s="51">
        <f t="shared" si="238"/>
        <v>0</v>
      </c>
      <c r="AH205" s="51">
        <f t="shared" si="238"/>
        <v>0</v>
      </c>
      <c r="AI205" s="51">
        <f t="shared" si="238"/>
        <v>0</v>
      </c>
      <c r="AJ205" s="51">
        <f t="shared" si="238"/>
        <v>0</v>
      </c>
      <c r="AK205" s="813"/>
      <c r="AL205" s="831"/>
      <c r="AM205" s="51">
        <f t="shared" si="247"/>
        <v>0</v>
      </c>
      <c r="AN205" s="257"/>
      <c r="AO205" s="257"/>
      <c r="AP205" s="257"/>
      <c r="AQ205" s="257"/>
      <c r="AR205" s="257"/>
      <c r="AS205" s="257"/>
      <c r="AT205" s="813"/>
      <c r="AU205" s="834"/>
      <c r="AV205" s="51">
        <f t="shared" si="248"/>
        <v>0</v>
      </c>
      <c r="AW205" s="257"/>
      <c r="AX205" s="257"/>
      <c r="AY205" s="257"/>
      <c r="AZ205" s="257"/>
      <c r="BA205" s="257"/>
      <c r="BB205" s="257"/>
      <c r="BC205" s="813"/>
      <c r="BD205" s="810"/>
      <c r="BE205" s="51">
        <f t="shared" si="249"/>
        <v>0</v>
      </c>
      <c r="BF205" s="257"/>
      <c r="BG205" s="257"/>
      <c r="BH205" s="257"/>
      <c r="BI205" s="257"/>
      <c r="BJ205" s="257"/>
      <c r="BK205" s="257"/>
      <c r="BL205" s="813"/>
      <c r="BM205" s="816"/>
      <c r="BN205" s="51">
        <f t="shared" si="250"/>
        <v>0</v>
      </c>
      <c r="BO205" s="257"/>
      <c r="BP205" s="257"/>
      <c r="BQ205" s="257"/>
      <c r="BR205" s="257"/>
      <c r="BS205" s="257"/>
      <c r="BT205" s="257"/>
      <c r="BU205" s="821"/>
      <c r="BV205" s="822"/>
      <c r="BW205" s="822"/>
      <c r="BX205" s="822"/>
      <c r="BY205" s="822"/>
      <c r="BZ205" s="822"/>
      <c r="CA205" s="822"/>
      <c r="CB205" s="822"/>
      <c r="CC205" s="823"/>
    </row>
    <row r="206" spans="1:81" s="58" customFormat="1" ht="40.049999999999997" customHeight="1" thickBot="1" x14ac:dyDescent="0.35">
      <c r="A206" s="34"/>
      <c r="B206" s="907"/>
      <c r="C206" s="869"/>
      <c r="D206" s="873"/>
      <c r="E206" s="853"/>
      <c r="F206" s="853"/>
      <c r="G206" s="853"/>
      <c r="H206" s="853"/>
      <c r="I206" s="853"/>
      <c r="J206" s="814"/>
      <c r="K206" s="856"/>
      <c r="L206" s="859"/>
      <c r="M206" s="862"/>
      <c r="N206" s="838"/>
      <c r="O206" s="841"/>
      <c r="P206" s="865"/>
      <c r="Q206" s="874"/>
      <c r="R206" s="814"/>
      <c r="S206" s="232"/>
      <c r="T206" s="237"/>
      <c r="U206" s="237"/>
      <c r="V206" s="237"/>
      <c r="W206" s="232"/>
      <c r="X206" s="260"/>
      <c r="Y206" s="260"/>
      <c r="Z206" s="260"/>
      <c r="AA206" s="260"/>
      <c r="AB206" s="814"/>
      <c r="AC206" s="829"/>
      <c r="AD206" s="46">
        <f t="shared" si="239"/>
        <v>0</v>
      </c>
      <c r="AE206" s="46">
        <f t="shared" si="239"/>
        <v>0</v>
      </c>
      <c r="AF206" s="46">
        <f t="shared" si="239"/>
        <v>0</v>
      </c>
      <c r="AG206" s="46">
        <f t="shared" si="238"/>
        <v>0</v>
      </c>
      <c r="AH206" s="46">
        <f t="shared" si="238"/>
        <v>0</v>
      </c>
      <c r="AI206" s="46">
        <f t="shared" si="238"/>
        <v>0</v>
      </c>
      <c r="AJ206" s="46">
        <f t="shared" si="238"/>
        <v>0</v>
      </c>
      <c r="AK206" s="814"/>
      <c r="AL206" s="832"/>
      <c r="AM206" s="46">
        <f t="shared" si="247"/>
        <v>0</v>
      </c>
      <c r="AN206" s="49"/>
      <c r="AO206" s="49"/>
      <c r="AP206" s="49"/>
      <c r="AQ206" s="49"/>
      <c r="AR206" s="49"/>
      <c r="AS206" s="49"/>
      <c r="AT206" s="814"/>
      <c r="AU206" s="835"/>
      <c r="AV206" s="46">
        <f t="shared" si="248"/>
        <v>0</v>
      </c>
      <c r="AW206" s="49"/>
      <c r="AX206" s="49"/>
      <c r="AY206" s="49"/>
      <c r="AZ206" s="49"/>
      <c r="BA206" s="49"/>
      <c r="BB206" s="49"/>
      <c r="BC206" s="814"/>
      <c r="BD206" s="811"/>
      <c r="BE206" s="46">
        <f t="shared" si="249"/>
        <v>0</v>
      </c>
      <c r="BF206" s="49"/>
      <c r="BG206" s="49"/>
      <c r="BH206" s="49"/>
      <c r="BI206" s="49"/>
      <c r="BJ206" s="49"/>
      <c r="BK206" s="49"/>
      <c r="BL206" s="814"/>
      <c r="BM206" s="817"/>
      <c r="BN206" s="46">
        <f t="shared" si="250"/>
        <v>0</v>
      </c>
      <c r="BO206" s="49"/>
      <c r="BP206" s="49"/>
      <c r="BQ206" s="49"/>
      <c r="BR206" s="49"/>
      <c r="BS206" s="49"/>
      <c r="BT206" s="49"/>
      <c r="BU206" s="824"/>
      <c r="BV206" s="825"/>
      <c r="BW206" s="825"/>
      <c r="BX206" s="825"/>
      <c r="BY206" s="825"/>
      <c r="BZ206" s="825"/>
      <c r="CA206" s="825"/>
      <c r="CB206" s="825"/>
      <c r="CC206" s="826"/>
    </row>
    <row r="207" spans="1:81" ht="40.049999999999997" customHeight="1" thickTop="1" x14ac:dyDescent="0.3">
      <c r="AE207" s="617"/>
    </row>
  </sheetData>
  <mergeCells count="1535">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B2:B5"/>
    <mergeCell ref="C2:H2"/>
    <mergeCell ref="L2:Q2"/>
    <mergeCell ref="R2:S2"/>
    <mergeCell ref="T2:V2"/>
    <mergeCell ref="W2:AA2"/>
    <mergeCell ref="BC4:BE4"/>
    <mergeCell ref="BF4:BK4"/>
    <mergeCell ref="BL4:BT5"/>
    <mergeCell ref="BU4:BW4"/>
    <mergeCell ref="BX4:CC4"/>
    <mergeCell ref="L5:Q5"/>
    <mergeCell ref="T5:V5"/>
    <mergeCell ref="W5:AA5"/>
    <mergeCell ref="AK5:AM5"/>
    <mergeCell ref="AN5:AS5"/>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S7:S9"/>
    <mergeCell ref="H7:H9"/>
    <mergeCell ref="I7:I9"/>
    <mergeCell ref="J7:J9"/>
    <mergeCell ref="K7:K9"/>
    <mergeCell ref="L7:L9"/>
    <mergeCell ref="M7:M9"/>
    <mergeCell ref="BC5:BE5"/>
    <mergeCell ref="BF5:BK5"/>
    <mergeCell ref="BU5:BW5"/>
    <mergeCell ref="BX5:CC5"/>
    <mergeCell ref="B7:B9"/>
    <mergeCell ref="C7:C9"/>
    <mergeCell ref="D7:D9"/>
    <mergeCell ref="E7:E9"/>
    <mergeCell ref="F7:F9"/>
    <mergeCell ref="G7:G9"/>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AD7:AJ7"/>
    <mergeCell ref="AK7:AK9"/>
    <mergeCell ref="AL7:AL9"/>
    <mergeCell ref="AM7:AS7"/>
    <mergeCell ref="AR8:AR9"/>
    <mergeCell ref="AS8:AS9"/>
    <mergeCell ref="BS8:BS9"/>
    <mergeCell ref="BT8:BT9"/>
    <mergeCell ref="B11:B206"/>
    <mergeCell ref="C11:C90"/>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AC7:AC9"/>
    <mergeCell ref="T7:T9"/>
    <mergeCell ref="U7:U9"/>
    <mergeCell ref="V7:V9"/>
    <mergeCell ref="W7:W9"/>
    <mergeCell ref="X7:Y7"/>
    <mergeCell ref="Z7:AA7"/>
    <mergeCell ref="N7:N9"/>
    <mergeCell ref="O7:O9"/>
    <mergeCell ref="P7:P9"/>
    <mergeCell ref="Q7:Q9"/>
    <mergeCell ref="R7:R9"/>
    <mergeCell ref="BM11:BM14"/>
    <mergeCell ref="BU11:CC11"/>
    <mergeCell ref="BU12:CC12"/>
    <mergeCell ref="BU13:CC13"/>
    <mergeCell ref="BU14:CC14"/>
    <mergeCell ref="D15:D18"/>
    <mergeCell ref="E15:E18"/>
    <mergeCell ref="F15:F18"/>
    <mergeCell ref="G15:G18"/>
    <mergeCell ref="H15:H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L11:L14"/>
    <mergeCell ref="M11:M14"/>
    <mergeCell ref="N11:N14"/>
    <mergeCell ref="O11:O14"/>
    <mergeCell ref="I19:I22"/>
    <mergeCell ref="BL15:BL18"/>
    <mergeCell ref="BM15:BM18"/>
    <mergeCell ref="BU15:CC15"/>
    <mergeCell ref="BU16:CC16"/>
    <mergeCell ref="BU17:CC17"/>
    <mergeCell ref="BU18:CC18"/>
    <mergeCell ref="AK15:AK18"/>
    <mergeCell ref="AL15:AL18"/>
    <mergeCell ref="AT15:AT18"/>
    <mergeCell ref="AU15:AU18"/>
    <mergeCell ref="BC15:BC18"/>
    <mergeCell ref="BD15:BD18"/>
    <mergeCell ref="O15:O18"/>
    <mergeCell ref="P15:P18"/>
    <mergeCell ref="Q15:Q18"/>
    <mergeCell ref="R15:R18"/>
    <mergeCell ref="AB15:AB18"/>
    <mergeCell ref="AC15:AC18"/>
    <mergeCell ref="I15:I18"/>
    <mergeCell ref="J15:J18"/>
    <mergeCell ref="K15:K18"/>
    <mergeCell ref="L15:L18"/>
    <mergeCell ref="M15:M18"/>
    <mergeCell ref="N15:N18"/>
    <mergeCell ref="D23:D26"/>
    <mergeCell ref="E23:E26"/>
    <mergeCell ref="F23:F26"/>
    <mergeCell ref="G23:G26"/>
    <mergeCell ref="H23:H26"/>
    <mergeCell ref="I23:I26"/>
    <mergeCell ref="AL19:AL22"/>
    <mergeCell ref="AT19:AT22"/>
    <mergeCell ref="AU19:AU22"/>
    <mergeCell ref="BC19:BC22"/>
    <mergeCell ref="BL19:BL22"/>
    <mergeCell ref="BU19:CC19"/>
    <mergeCell ref="BU20:CC20"/>
    <mergeCell ref="BU21:CC21"/>
    <mergeCell ref="BU22:CC22"/>
    <mergeCell ref="P19:P22"/>
    <mergeCell ref="Q19:Q22"/>
    <mergeCell ref="R19:R22"/>
    <mergeCell ref="AB19:AB22"/>
    <mergeCell ref="AC19:AC22"/>
    <mergeCell ref="AK19:AK22"/>
    <mergeCell ref="J19:J22"/>
    <mergeCell ref="K19:K22"/>
    <mergeCell ref="L19:L22"/>
    <mergeCell ref="M19:M22"/>
    <mergeCell ref="N19:N22"/>
    <mergeCell ref="O19:O22"/>
    <mergeCell ref="D19:D22"/>
    <mergeCell ref="E19:E22"/>
    <mergeCell ref="F19:F22"/>
    <mergeCell ref="G19:G22"/>
    <mergeCell ref="H19:H22"/>
    <mergeCell ref="H27:H30"/>
    <mergeCell ref="I27:I30"/>
    <mergeCell ref="AL23:AL26"/>
    <mergeCell ref="AT23:AT26"/>
    <mergeCell ref="AU23:AU26"/>
    <mergeCell ref="BC23:BC26"/>
    <mergeCell ref="BL23:BL26"/>
    <mergeCell ref="BU23:CC23"/>
    <mergeCell ref="BU24:CC24"/>
    <mergeCell ref="BU25:CC25"/>
    <mergeCell ref="BU26:CC26"/>
    <mergeCell ref="P23:P26"/>
    <mergeCell ref="Q23:Q26"/>
    <mergeCell ref="R23:R26"/>
    <mergeCell ref="AB23:AB26"/>
    <mergeCell ref="AC23:AC26"/>
    <mergeCell ref="AK23:AK26"/>
    <mergeCell ref="J23:J26"/>
    <mergeCell ref="K23:K26"/>
    <mergeCell ref="L23:L26"/>
    <mergeCell ref="M23:M26"/>
    <mergeCell ref="N23:N26"/>
    <mergeCell ref="O23:O26"/>
    <mergeCell ref="BM27:BM30"/>
    <mergeCell ref="BU27:CC27"/>
    <mergeCell ref="BU28:CC28"/>
    <mergeCell ref="BU29:CC29"/>
    <mergeCell ref="BU30:CC30"/>
    <mergeCell ref="D31:D34"/>
    <mergeCell ref="E31:E34"/>
    <mergeCell ref="F31:F34"/>
    <mergeCell ref="G31:G34"/>
    <mergeCell ref="H31:H34"/>
    <mergeCell ref="AL27:AL30"/>
    <mergeCell ref="AT27:AT30"/>
    <mergeCell ref="AU27:AU30"/>
    <mergeCell ref="BC27:BC30"/>
    <mergeCell ref="BD27:BD30"/>
    <mergeCell ref="BL27:BL30"/>
    <mergeCell ref="P27:P30"/>
    <mergeCell ref="Q27:Q30"/>
    <mergeCell ref="R27:R30"/>
    <mergeCell ref="AB27:AB30"/>
    <mergeCell ref="AC27:AC30"/>
    <mergeCell ref="AK27:AK30"/>
    <mergeCell ref="J27:J30"/>
    <mergeCell ref="K27:K30"/>
    <mergeCell ref="L27:L30"/>
    <mergeCell ref="M27:M30"/>
    <mergeCell ref="N27:N30"/>
    <mergeCell ref="O27:O30"/>
    <mergeCell ref="D27:D30"/>
    <mergeCell ref="E27:E30"/>
    <mergeCell ref="F27:F30"/>
    <mergeCell ref="G27:G30"/>
    <mergeCell ref="H35:H38"/>
    <mergeCell ref="I35:I38"/>
    <mergeCell ref="BL31:BL34"/>
    <mergeCell ref="BM31:BM34"/>
    <mergeCell ref="BU31:CC31"/>
    <mergeCell ref="BU32:CC32"/>
    <mergeCell ref="BU33:CC33"/>
    <mergeCell ref="BU34:CC34"/>
    <mergeCell ref="AK31:AK34"/>
    <mergeCell ref="AL31:AL34"/>
    <mergeCell ref="AT31:AT34"/>
    <mergeCell ref="AU31:AU34"/>
    <mergeCell ref="BC31:BC34"/>
    <mergeCell ref="BD31:BD34"/>
    <mergeCell ref="O31:O34"/>
    <mergeCell ref="P31:P34"/>
    <mergeCell ref="Q31:Q34"/>
    <mergeCell ref="R31:R34"/>
    <mergeCell ref="AB31:AB34"/>
    <mergeCell ref="AC31:AC34"/>
    <mergeCell ref="I31:I34"/>
    <mergeCell ref="J31:J34"/>
    <mergeCell ref="K31:K34"/>
    <mergeCell ref="L31:L34"/>
    <mergeCell ref="M31:M34"/>
    <mergeCell ref="N31:N34"/>
    <mergeCell ref="BM35:BM38"/>
    <mergeCell ref="BU35:CC35"/>
    <mergeCell ref="BU36:CC36"/>
    <mergeCell ref="BU37:CC37"/>
    <mergeCell ref="BU38:CC38"/>
    <mergeCell ref="D39:D42"/>
    <mergeCell ref="E39:E42"/>
    <mergeCell ref="F39:F42"/>
    <mergeCell ref="G39:G42"/>
    <mergeCell ref="H39:H42"/>
    <mergeCell ref="AL35:AL38"/>
    <mergeCell ref="AT35:AT38"/>
    <mergeCell ref="AU35:AU38"/>
    <mergeCell ref="BC35:BC38"/>
    <mergeCell ref="BD35:BD38"/>
    <mergeCell ref="BL35:BL38"/>
    <mergeCell ref="P35:P38"/>
    <mergeCell ref="Q35:Q38"/>
    <mergeCell ref="R35:R38"/>
    <mergeCell ref="AB35:AB38"/>
    <mergeCell ref="AC35:AC38"/>
    <mergeCell ref="AK35:AK38"/>
    <mergeCell ref="J35:J38"/>
    <mergeCell ref="K35:K38"/>
    <mergeCell ref="L35:L38"/>
    <mergeCell ref="M35:M38"/>
    <mergeCell ref="N35:N38"/>
    <mergeCell ref="O35:O38"/>
    <mergeCell ref="D35:D38"/>
    <mergeCell ref="E35:E38"/>
    <mergeCell ref="F35:F38"/>
    <mergeCell ref="G35:G38"/>
    <mergeCell ref="H43:H46"/>
    <mergeCell ref="I43:I46"/>
    <mergeCell ref="BL39:BL42"/>
    <mergeCell ref="BM39:BM42"/>
    <mergeCell ref="BU39:CC39"/>
    <mergeCell ref="BU40:CC40"/>
    <mergeCell ref="BU41:CC41"/>
    <mergeCell ref="BU42:CC42"/>
    <mergeCell ref="AK39:AK42"/>
    <mergeCell ref="AL39:AL42"/>
    <mergeCell ref="AT39:AT42"/>
    <mergeCell ref="AU39:AU42"/>
    <mergeCell ref="BC39:BC42"/>
    <mergeCell ref="BD39:BD42"/>
    <mergeCell ref="O39:O42"/>
    <mergeCell ref="P39:P42"/>
    <mergeCell ref="Q39:Q42"/>
    <mergeCell ref="R39:R42"/>
    <mergeCell ref="AB39:AB42"/>
    <mergeCell ref="AC39:AC42"/>
    <mergeCell ref="I39:I42"/>
    <mergeCell ref="J39:J42"/>
    <mergeCell ref="K39:K42"/>
    <mergeCell ref="L39:L42"/>
    <mergeCell ref="M39:M42"/>
    <mergeCell ref="N39:N42"/>
    <mergeCell ref="BM43:BM46"/>
    <mergeCell ref="BU43:CC43"/>
    <mergeCell ref="BU44:CC44"/>
    <mergeCell ref="BU45:CC45"/>
    <mergeCell ref="BU46:CC46"/>
    <mergeCell ref="D47:D50"/>
    <mergeCell ref="E47:E50"/>
    <mergeCell ref="F47:F50"/>
    <mergeCell ref="G47:G50"/>
    <mergeCell ref="H47:H50"/>
    <mergeCell ref="AL43:AL46"/>
    <mergeCell ref="AT43:AT46"/>
    <mergeCell ref="AU43:AU46"/>
    <mergeCell ref="BC43:BC46"/>
    <mergeCell ref="BD43:BD46"/>
    <mergeCell ref="BL43:BL46"/>
    <mergeCell ref="P43:P46"/>
    <mergeCell ref="Q43:Q46"/>
    <mergeCell ref="R43:R46"/>
    <mergeCell ref="AB43:AB46"/>
    <mergeCell ref="AC43:AC46"/>
    <mergeCell ref="AK43:AK46"/>
    <mergeCell ref="J43:J46"/>
    <mergeCell ref="K43:K46"/>
    <mergeCell ref="L43:L46"/>
    <mergeCell ref="M43:M46"/>
    <mergeCell ref="N43:N46"/>
    <mergeCell ref="O43:O46"/>
    <mergeCell ref="D43:D46"/>
    <mergeCell ref="E43:E46"/>
    <mergeCell ref="F43:F46"/>
    <mergeCell ref="G43:G46"/>
    <mergeCell ref="H51:H54"/>
    <mergeCell ref="I51:I54"/>
    <mergeCell ref="BL47:BL50"/>
    <mergeCell ref="BM47:BM50"/>
    <mergeCell ref="BU47:CC47"/>
    <mergeCell ref="BU48:CC48"/>
    <mergeCell ref="BU49:CC49"/>
    <mergeCell ref="BU50:CC50"/>
    <mergeCell ref="AK47:AK50"/>
    <mergeCell ref="AL47:AL50"/>
    <mergeCell ref="AT47:AT50"/>
    <mergeCell ref="AU47:AU50"/>
    <mergeCell ref="BC47:BC50"/>
    <mergeCell ref="BD47:BD50"/>
    <mergeCell ref="O47:O50"/>
    <mergeCell ref="P47:P50"/>
    <mergeCell ref="Q47:Q50"/>
    <mergeCell ref="R47:R50"/>
    <mergeCell ref="AB47:AB50"/>
    <mergeCell ref="AC47:AC50"/>
    <mergeCell ref="I47:I50"/>
    <mergeCell ref="J47:J50"/>
    <mergeCell ref="K47:K50"/>
    <mergeCell ref="L47:L50"/>
    <mergeCell ref="M47:M50"/>
    <mergeCell ref="N47:N50"/>
    <mergeCell ref="BM51:BM54"/>
    <mergeCell ref="BU51:CC51"/>
    <mergeCell ref="BU52:CC52"/>
    <mergeCell ref="BU53:CC53"/>
    <mergeCell ref="BU54:CC54"/>
    <mergeCell ref="D55:D58"/>
    <mergeCell ref="E55:E58"/>
    <mergeCell ref="F55:F58"/>
    <mergeCell ref="G55:G58"/>
    <mergeCell ref="H55:H58"/>
    <mergeCell ref="AL51:AL54"/>
    <mergeCell ref="AT51:AT54"/>
    <mergeCell ref="AU51:AU54"/>
    <mergeCell ref="BC51:BC54"/>
    <mergeCell ref="BD51:BD54"/>
    <mergeCell ref="BL51:BL54"/>
    <mergeCell ref="P51:P54"/>
    <mergeCell ref="Q51:Q54"/>
    <mergeCell ref="R51:R54"/>
    <mergeCell ref="AB51:AB54"/>
    <mergeCell ref="AC51:AC54"/>
    <mergeCell ref="AK51:AK54"/>
    <mergeCell ref="J51:J54"/>
    <mergeCell ref="K51:K54"/>
    <mergeCell ref="L51:L54"/>
    <mergeCell ref="M51:M54"/>
    <mergeCell ref="N51:N54"/>
    <mergeCell ref="O51:O54"/>
    <mergeCell ref="D51:D54"/>
    <mergeCell ref="E51:E54"/>
    <mergeCell ref="F51:F54"/>
    <mergeCell ref="G51:G54"/>
    <mergeCell ref="H59:H62"/>
    <mergeCell ref="I59:I62"/>
    <mergeCell ref="BL55:BL58"/>
    <mergeCell ref="BM55:BM58"/>
    <mergeCell ref="BU55:CC55"/>
    <mergeCell ref="BU56:CC56"/>
    <mergeCell ref="BU57:CC57"/>
    <mergeCell ref="BU58:CC58"/>
    <mergeCell ref="AK55:AK58"/>
    <mergeCell ref="AL55:AL58"/>
    <mergeCell ref="AT55:AT58"/>
    <mergeCell ref="AU55:AU58"/>
    <mergeCell ref="BC55:BC58"/>
    <mergeCell ref="BD55:BD58"/>
    <mergeCell ref="O55:O58"/>
    <mergeCell ref="P55:P58"/>
    <mergeCell ref="Q55:Q58"/>
    <mergeCell ref="R55:R58"/>
    <mergeCell ref="AB55:AB58"/>
    <mergeCell ref="AC55:AC58"/>
    <mergeCell ref="I55:I58"/>
    <mergeCell ref="J55:J58"/>
    <mergeCell ref="K55:K58"/>
    <mergeCell ref="L55:L58"/>
    <mergeCell ref="M55:M58"/>
    <mergeCell ref="N55:N58"/>
    <mergeCell ref="BM59:BM62"/>
    <mergeCell ref="BU59:CC59"/>
    <mergeCell ref="BU60:CC60"/>
    <mergeCell ref="BU61:CC61"/>
    <mergeCell ref="BU62:CC62"/>
    <mergeCell ref="D63:D66"/>
    <mergeCell ref="E63:E66"/>
    <mergeCell ref="F63:F66"/>
    <mergeCell ref="G63:G66"/>
    <mergeCell ref="H63:H66"/>
    <mergeCell ref="AL59:AL62"/>
    <mergeCell ref="AT59:AT62"/>
    <mergeCell ref="AU59:AU62"/>
    <mergeCell ref="BC59:BC62"/>
    <mergeCell ref="BD59:BD62"/>
    <mergeCell ref="BL59:BL62"/>
    <mergeCell ref="P59:P62"/>
    <mergeCell ref="Q59:Q62"/>
    <mergeCell ref="R59:R62"/>
    <mergeCell ref="AB59:AB62"/>
    <mergeCell ref="AC59:AC62"/>
    <mergeCell ref="AK59:AK62"/>
    <mergeCell ref="J59:J62"/>
    <mergeCell ref="K59:K62"/>
    <mergeCell ref="L59:L62"/>
    <mergeCell ref="M59:M62"/>
    <mergeCell ref="N59:N62"/>
    <mergeCell ref="O59:O62"/>
    <mergeCell ref="D59:D62"/>
    <mergeCell ref="E59:E62"/>
    <mergeCell ref="F59:F62"/>
    <mergeCell ref="G59:G62"/>
    <mergeCell ref="H67:H70"/>
    <mergeCell ref="I67:I70"/>
    <mergeCell ref="BL63:BL66"/>
    <mergeCell ref="BM63:BM66"/>
    <mergeCell ref="BU63:CC63"/>
    <mergeCell ref="BU64:CC64"/>
    <mergeCell ref="BU65:CC65"/>
    <mergeCell ref="BU66:CC66"/>
    <mergeCell ref="AK63:AK66"/>
    <mergeCell ref="AL63:AL66"/>
    <mergeCell ref="AT63:AT66"/>
    <mergeCell ref="AU63:AU66"/>
    <mergeCell ref="BC63:BC66"/>
    <mergeCell ref="BD63:BD66"/>
    <mergeCell ref="O63:O66"/>
    <mergeCell ref="P63:P66"/>
    <mergeCell ref="Q63:Q66"/>
    <mergeCell ref="R63:R66"/>
    <mergeCell ref="AB63:AB66"/>
    <mergeCell ref="AC63:AC66"/>
    <mergeCell ref="I63:I66"/>
    <mergeCell ref="J63:J66"/>
    <mergeCell ref="K63:K66"/>
    <mergeCell ref="L63:L66"/>
    <mergeCell ref="M63:M66"/>
    <mergeCell ref="N63:N66"/>
    <mergeCell ref="BM67:BM70"/>
    <mergeCell ref="BU67:CC67"/>
    <mergeCell ref="BU68:CC68"/>
    <mergeCell ref="BU69:CC69"/>
    <mergeCell ref="BU70:CC70"/>
    <mergeCell ref="D71:D74"/>
    <mergeCell ref="E71:E74"/>
    <mergeCell ref="F71:F74"/>
    <mergeCell ref="G71:G74"/>
    <mergeCell ref="H71:H74"/>
    <mergeCell ref="AL67:AL70"/>
    <mergeCell ref="AT67:AT70"/>
    <mergeCell ref="AU67:AU70"/>
    <mergeCell ref="BC67:BC70"/>
    <mergeCell ref="BD67:BD70"/>
    <mergeCell ref="BL67:BL70"/>
    <mergeCell ref="P67:P70"/>
    <mergeCell ref="Q67:Q70"/>
    <mergeCell ref="R67:R70"/>
    <mergeCell ref="AB67:AB70"/>
    <mergeCell ref="AC67:AC70"/>
    <mergeCell ref="AK67:AK70"/>
    <mergeCell ref="J67:J70"/>
    <mergeCell ref="K67:K70"/>
    <mergeCell ref="L67:L70"/>
    <mergeCell ref="M67:M70"/>
    <mergeCell ref="N67:N70"/>
    <mergeCell ref="O67:O70"/>
    <mergeCell ref="D67:D70"/>
    <mergeCell ref="E67:E70"/>
    <mergeCell ref="F67:F70"/>
    <mergeCell ref="G67:G70"/>
    <mergeCell ref="H75:H78"/>
    <mergeCell ref="I75:I78"/>
    <mergeCell ref="BL71:BL74"/>
    <mergeCell ref="BM71:BM74"/>
    <mergeCell ref="BU71:CC71"/>
    <mergeCell ref="BU72:CC72"/>
    <mergeCell ref="BU73:CC73"/>
    <mergeCell ref="BU74:CC74"/>
    <mergeCell ref="AK71:AK74"/>
    <mergeCell ref="AL71:AL74"/>
    <mergeCell ref="AT71:AT74"/>
    <mergeCell ref="AU71:AU74"/>
    <mergeCell ref="BC71:BC74"/>
    <mergeCell ref="BD71:BD74"/>
    <mergeCell ref="O71:O74"/>
    <mergeCell ref="P71:P74"/>
    <mergeCell ref="Q71:Q74"/>
    <mergeCell ref="R71:R74"/>
    <mergeCell ref="AB71:AB74"/>
    <mergeCell ref="AC71:AC74"/>
    <mergeCell ref="I71:I74"/>
    <mergeCell ref="J71:J74"/>
    <mergeCell ref="K71:K74"/>
    <mergeCell ref="L71:L74"/>
    <mergeCell ref="M71:M74"/>
    <mergeCell ref="N71:N74"/>
    <mergeCell ref="BM75:BM78"/>
    <mergeCell ref="BU75:CC75"/>
    <mergeCell ref="BU76:CC76"/>
    <mergeCell ref="BU77:CC77"/>
    <mergeCell ref="BU78:CC78"/>
    <mergeCell ref="D79:D82"/>
    <mergeCell ref="E79:E82"/>
    <mergeCell ref="F79:F82"/>
    <mergeCell ref="G79:G82"/>
    <mergeCell ref="H79:H82"/>
    <mergeCell ref="AL75:AL78"/>
    <mergeCell ref="AT75:AT78"/>
    <mergeCell ref="AU75:AU78"/>
    <mergeCell ref="BC75:BC78"/>
    <mergeCell ref="BD75:BD78"/>
    <mergeCell ref="BL75:BL78"/>
    <mergeCell ref="P75:P78"/>
    <mergeCell ref="Q75:Q78"/>
    <mergeCell ref="R75:R78"/>
    <mergeCell ref="AB75:AB78"/>
    <mergeCell ref="AC75:AC78"/>
    <mergeCell ref="AK75:AK78"/>
    <mergeCell ref="J75:J78"/>
    <mergeCell ref="K75:K78"/>
    <mergeCell ref="L75:L78"/>
    <mergeCell ref="M75:M78"/>
    <mergeCell ref="N75:N78"/>
    <mergeCell ref="O75:O78"/>
    <mergeCell ref="D75:D78"/>
    <mergeCell ref="E75:E78"/>
    <mergeCell ref="F75:F78"/>
    <mergeCell ref="G75:G78"/>
    <mergeCell ref="H83:H86"/>
    <mergeCell ref="I83:I86"/>
    <mergeCell ref="BL79:BL82"/>
    <mergeCell ref="BM79:BM82"/>
    <mergeCell ref="BU79:CC79"/>
    <mergeCell ref="BU80:CC80"/>
    <mergeCell ref="BU81:CC81"/>
    <mergeCell ref="BU82:CC82"/>
    <mergeCell ref="AK79:AK82"/>
    <mergeCell ref="AL79:AL82"/>
    <mergeCell ref="AT79:AT82"/>
    <mergeCell ref="AU79:AU82"/>
    <mergeCell ref="BC79:BC82"/>
    <mergeCell ref="BD79:BD82"/>
    <mergeCell ref="O79:O82"/>
    <mergeCell ref="P79:P82"/>
    <mergeCell ref="Q79:Q82"/>
    <mergeCell ref="R79:R82"/>
    <mergeCell ref="AB79:AB82"/>
    <mergeCell ref="AC79:AC82"/>
    <mergeCell ref="I79:I82"/>
    <mergeCell ref="J79:J82"/>
    <mergeCell ref="K79:K82"/>
    <mergeCell ref="L79:L82"/>
    <mergeCell ref="M79:M82"/>
    <mergeCell ref="N79:N82"/>
    <mergeCell ref="BM83:BM86"/>
    <mergeCell ref="BU83:CC83"/>
    <mergeCell ref="BU84:CC84"/>
    <mergeCell ref="BU85:CC85"/>
    <mergeCell ref="BU86:CC86"/>
    <mergeCell ref="D87:D90"/>
    <mergeCell ref="E87:E90"/>
    <mergeCell ref="F87:F90"/>
    <mergeCell ref="G87:G90"/>
    <mergeCell ref="H87:H90"/>
    <mergeCell ref="AL83:AL86"/>
    <mergeCell ref="AT83:AT86"/>
    <mergeCell ref="AU83:AU86"/>
    <mergeCell ref="BC83:BC86"/>
    <mergeCell ref="BD83:BD86"/>
    <mergeCell ref="BL83:BL86"/>
    <mergeCell ref="P83:P86"/>
    <mergeCell ref="Q83:Q86"/>
    <mergeCell ref="R83:R86"/>
    <mergeCell ref="AB83:AB86"/>
    <mergeCell ref="AC83:AC86"/>
    <mergeCell ref="AK83:AK86"/>
    <mergeCell ref="J83:J86"/>
    <mergeCell ref="K83:K86"/>
    <mergeCell ref="L83:L86"/>
    <mergeCell ref="M83:M86"/>
    <mergeCell ref="N83:N86"/>
    <mergeCell ref="O83:O86"/>
    <mergeCell ref="D83:D86"/>
    <mergeCell ref="E83:E86"/>
    <mergeCell ref="F83:F86"/>
    <mergeCell ref="G83:G86"/>
    <mergeCell ref="BM87:BM90"/>
    <mergeCell ref="BU87:CC87"/>
    <mergeCell ref="BU88:CC88"/>
    <mergeCell ref="BU89:CC89"/>
    <mergeCell ref="BU90:CC90"/>
    <mergeCell ref="AK87:AK90"/>
    <mergeCell ref="AL87:AL90"/>
    <mergeCell ref="AT87:AT90"/>
    <mergeCell ref="AU87:AU90"/>
    <mergeCell ref="BC87:BC90"/>
    <mergeCell ref="BD87:BD90"/>
    <mergeCell ref="O87:O90"/>
    <mergeCell ref="P87:P90"/>
    <mergeCell ref="Q87:Q90"/>
    <mergeCell ref="R87:R90"/>
    <mergeCell ref="AB87:AB90"/>
    <mergeCell ref="AC87:AC90"/>
    <mergeCell ref="I91:I94"/>
    <mergeCell ref="J91:J94"/>
    <mergeCell ref="K91:K94"/>
    <mergeCell ref="L91:L94"/>
    <mergeCell ref="M91:M94"/>
    <mergeCell ref="N91:N94"/>
    <mergeCell ref="C91:C122"/>
    <mergeCell ref="D91:D94"/>
    <mergeCell ref="E91:E94"/>
    <mergeCell ref="F91:F94"/>
    <mergeCell ref="G91:G94"/>
    <mergeCell ref="H91:H94"/>
    <mergeCell ref="D95:D98"/>
    <mergeCell ref="E95:E98"/>
    <mergeCell ref="F95:F98"/>
    <mergeCell ref="G95:G98"/>
    <mergeCell ref="BL87:BL90"/>
    <mergeCell ref="I87:I90"/>
    <mergeCell ref="J87:J90"/>
    <mergeCell ref="K87:K90"/>
    <mergeCell ref="L87:L90"/>
    <mergeCell ref="M87:M90"/>
    <mergeCell ref="N87:N90"/>
    <mergeCell ref="BL91:BL94"/>
    <mergeCell ref="BM91:BM94"/>
    <mergeCell ref="BU91:CC91"/>
    <mergeCell ref="BU92:CC92"/>
    <mergeCell ref="BU93:CC93"/>
    <mergeCell ref="BU94:CC94"/>
    <mergeCell ref="AK91:AK94"/>
    <mergeCell ref="AL91:AL94"/>
    <mergeCell ref="AT91:AT94"/>
    <mergeCell ref="AU91:AU94"/>
    <mergeCell ref="BC91:BC94"/>
    <mergeCell ref="BD91:BD94"/>
    <mergeCell ref="O91:O94"/>
    <mergeCell ref="P91:P94"/>
    <mergeCell ref="Q91:Q94"/>
    <mergeCell ref="R91:R94"/>
    <mergeCell ref="AB91:AB94"/>
    <mergeCell ref="AC91:AC94"/>
    <mergeCell ref="H99:H102"/>
    <mergeCell ref="I99:I102"/>
    <mergeCell ref="BD95:BD98"/>
    <mergeCell ref="BL95:BL98"/>
    <mergeCell ref="BM95:BM98"/>
    <mergeCell ref="BU95:CC95"/>
    <mergeCell ref="BU96:CC96"/>
    <mergeCell ref="BU97:CC97"/>
    <mergeCell ref="BU98:CC98"/>
    <mergeCell ref="AC95:AC98"/>
    <mergeCell ref="AK95:AK98"/>
    <mergeCell ref="AL95:AL98"/>
    <mergeCell ref="AT95:AT98"/>
    <mergeCell ref="AU95:AU98"/>
    <mergeCell ref="BC95:BC98"/>
    <mergeCell ref="N95:N98"/>
    <mergeCell ref="O95:O98"/>
    <mergeCell ref="P95:P98"/>
    <mergeCell ref="Q95:Q98"/>
    <mergeCell ref="R95:R98"/>
    <mergeCell ref="AB95:AB98"/>
    <mergeCell ref="H95:H98"/>
    <mergeCell ref="I95:I98"/>
    <mergeCell ref="J95:J98"/>
    <mergeCell ref="K95:K98"/>
    <mergeCell ref="L95:L98"/>
    <mergeCell ref="M95:M98"/>
    <mergeCell ref="BM99:BM102"/>
    <mergeCell ref="BU99:CC99"/>
    <mergeCell ref="BU100:CC100"/>
    <mergeCell ref="BU101:CC101"/>
    <mergeCell ref="BU102:CC102"/>
    <mergeCell ref="D103:D106"/>
    <mergeCell ref="E103:E106"/>
    <mergeCell ref="F103:F106"/>
    <mergeCell ref="G103:G106"/>
    <mergeCell ref="H103:H106"/>
    <mergeCell ref="AL99:AL102"/>
    <mergeCell ref="AT99:AT102"/>
    <mergeCell ref="AU99:AU102"/>
    <mergeCell ref="BC99:BC102"/>
    <mergeCell ref="BD99:BD102"/>
    <mergeCell ref="BL99:BL102"/>
    <mergeCell ref="P99:P102"/>
    <mergeCell ref="Q99:Q102"/>
    <mergeCell ref="R99:R102"/>
    <mergeCell ref="AB99:AB102"/>
    <mergeCell ref="AC99:AC102"/>
    <mergeCell ref="AK99:AK102"/>
    <mergeCell ref="J99:J102"/>
    <mergeCell ref="K99:K102"/>
    <mergeCell ref="L99:L102"/>
    <mergeCell ref="M99:M102"/>
    <mergeCell ref="N99:N102"/>
    <mergeCell ref="O99:O102"/>
    <mergeCell ref="D99:D102"/>
    <mergeCell ref="E99:E102"/>
    <mergeCell ref="F99:F102"/>
    <mergeCell ref="G99:G102"/>
    <mergeCell ref="H107:H110"/>
    <mergeCell ref="I107:I110"/>
    <mergeCell ref="BL103:BL106"/>
    <mergeCell ref="BM103:BM106"/>
    <mergeCell ref="BU103:CC103"/>
    <mergeCell ref="BU104:CC104"/>
    <mergeCell ref="BU105:CC105"/>
    <mergeCell ref="BU106:CC106"/>
    <mergeCell ref="AK103:AK106"/>
    <mergeCell ref="AL103:AL106"/>
    <mergeCell ref="AT103:AT106"/>
    <mergeCell ref="AU103:AU106"/>
    <mergeCell ref="BC103:BC106"/>
    <mergeCell ref="BD103:BD106"/>
    <mergeCell ref="O103:O106"/>
    <mergeCell ref="P103:P106"/>
    <mergeCell ref="Q103:Q106"/>
    <mergeCell ref="R103:R106"/>
    <mergeCell ref="AB103:AB106"/>
    <mergeCell ref="AC103:AC106"/>
    <mergeCell ref="I103:I106"/>
    <mergeCell ref="J103:J106"/>
    <mergeCell ref="K103:K106"/>
    <mergeCell ref="L103:L106"/>
    <mergeCell ref="M103:M106"/>
    <mergeCell ref="N103:N106"/>
    <mergeCell ref="BM107:BM110"/>
    <mergeCell ref="BU107:CC107"/>
    <mergeCell ref="BU108:CC108"/>
    <mergeCell ref="BU109:CC109"/>
    <mergeCell ref="BU110:CC110"/>
    <mergeCell ref="D111:D114"/>
    <mergeCell ref="E111:E114"/>
    <mergeCell ref="F111:F114"/>
    <mergeCell ref="G111:G114"/>
    <mergeCell ref="H111:H114"/>
    <mergeCell ref="AL107:AL110"/>
    <mergeCell ref="AT107:AT110"/>
    <mergeCell ref="AU107:AU110"/>
    <mergeCell ref="BC107:BC110"/>
    <mergeCell ref="BD107:BD110"/>
    <mergeCell ref="BL107:BL110"/>
    <mergeCell ref="P107:P110"/>
    <mergeCell ref="Q107:Q110"/>
    <mergeCell ref="R107:R110"/>
    <mergeCell ref="AB107:AB110"/>
    <mergeCell ref="AC107:AC110"/>
    <mergeCell ref="AK107:AK110"/>
    <mergeCell ref="J107:J110"/>
    <mergeCell ref="K107:K110"/>
    <mergeCell ref="L107:L110"/>
    <mergeCell ref="M107:M110"/>
    <mergeCell ref="N107:N110"/>
    <mergeCell ref="O107:O110"/>
    <mergeCell ref="D107:D110"/>
    <mergeCell ref="E107:E110"/>
    <mergeCell ref="F107:F110"/>
    <mergeCell ref="G107:G110"/>
    <mergeCell ref="H115:H118"/>
    <mergeCell ref="I115:I118"/>
    <mergeCell ref="BL111:BL114"/>
    <mergeCell ref="BM111:BM114"/>
    <mergeCell ref="BU111:CC111"/>
    <mergeCell ref="BU112:CC112"/>
    <mergeCell ref="BU113:CC113"/>
    <mergeCell ref="BU114:CC114"/>
    <mergeCell ref="AK111:AK114"/>
    <mergeCell ref="AL111:AL114"/>
    <mergeCell ref="AT111:AT114"/>
    <mergeCell ref="AU111:AU114"/>
    <mergeCell ref="BC111:BC114"/>
    <mergeCell ref="BD111:BD114"/>
    <mergeCell ref="O111:O114"/>
    <mergeCell ref="P111:P114"/>
    <mergeCell ref="Q111:Q114"/>
    <mergeCell ref="R111:R114"/>
    <mergeCell ref="AB111:AB114"/>
    <mergeCell ref="AC111:AC114"/>
    <mergeCell ref="I111:I114"/>
    <mergeCell ref="J111:J114"/>
    <mergeCell ref="K111:K114"/>
    <mergeCell ref="L111:L114"/>
    <mergeCell ref="M111:M114"/>
    <mergeCell ref="N111:N114"/>
    <mergeCell ref="BM115:BM118"/>
    <mergeCell ref="BU115:CC115"/>
    <mergeCell ref="BU116:CC116"/>
    <mergeCell ref="BU117:CC117"/>
    <mergeCell ref="BU118:CC118"/>
    <mergeCell ref="D119:D122"/>
    <mergeCell ref="E119:E122"/>
    <mergeCell ref="F119:F122"/>
    <mergeCell ref="G119:G122"/>
    <mergeCell ref="H119:H122"/>
    <mergeCell ref="AL115:AL118"/>
    <mergeCell ref="AT115:AT118"/>
    <mergeCell ref="AU115:AU118"/>
    <mergeCell ref="BC115:BC118"/>
    <mergeCell ref="BD115:BD118"/>
    <mergeCell ref="BL115:BL118"/>
    <mergeCell ref="P115:P118"/>
    <mergeCell ref="Q115:Q118"/>
    <mergeCell ref="R115:R118"/>
    <mergeCell ref="AB115:AB118"/>
    <mergeCell ref="AC115:AC118"/>
    <mergeCell ref="AK115:AK118"/>
    <mergeCell ref="J115:J118"/>
    <mergeCell ref="K115:K118"/>
    <mergeCell ref="L115:L118"/>
    <mergeCell ref="M115:M118"/>
    <mergeCell ref="N115:N118"/>
    <mergeCell ref="O115:O118"/>
    <mergeCell ref="D115:D118"/>
    <mergeCell ref="E115:E118"/>
    <mergeCell ref="F115:F118"/>
    <mergeCell ref="G115:G118"/>
    <mergeCell ref="BM119:BM122"/>
    <mergeCell ref="BU119:CC119"/>
    <mergeCell ref="BU120:CC120"/>
    <mergeCell ref="BU121:CC121"/>
    <mergeCell ref="BU122:CC122"/>
    <mergeCell ref="AK119:AK122"/>
    <mergeCell ref="AL119:AL122"/>
    <mergeCell ref="AT119:AT122"/>
    <mergeCell ref="AU119:AU122"/>
    <mergeCell ref="BC119:BC122"/>
    <mergeCell ref="BD119:BD122"/>
    <mergeCell ref="O119:O122"/>
    <mergeCell ref="P119:P122"/>
    <mergeCell ref="Q119:Q122"/>
    <mergeCell ref="R119:R122"/>
    <mergeCell ref="AB119:AB122"/>
    <mergeCell ref="AC119:AC122"/>
    <mergeCell ref="I123:I126"/>
    <mergeCell ref="J123:J126"/>
    <mergeCell ref="K123:K126"/>
    <mergeCell ref="L123:L126"/>
    <mergeCell ref="M123:M126"/>
    <mergeCell ref="N123:N126"/>
    <mergeCell ref="C123:C162"/>
    <mergeCell ref="D123:D126"/>
    <mergeCell ref="E123:E126"/>
    <mergeCell ref="F123:F126"/>
    <mergeCell ref="G123:G126"/>
    <mergeCell ref="H123:H126"/>
    <mergeCell ref="D127:D130"/>
    <mergeCell ref="E127:E130"/>
    <mergeCell ref="F127:F130"/>
    <mergeCell ref="G127:G130"/>
    <mergeCell ref="BL119:BL122"/>
    <mergeCell ref="I119:I122"/>
    <mergeCell ref="J119:J122"/>
    <mergeCell ref="K119:K122"/>
    <mergeCell ref="L119:L122"/>
    <mergeCell ref="M119:M122"/>
    <mergeCell ref="N119:N122"/>
    <mergeCell ref="BL123:BL126"/>
    <mergeCell ref="BM123:BM126"/>
    <mergeCell ref="BU123:CC123"/>
    <mergeCell ref="BU124:CC124"/>
    <mergeCell ref="BU125:CC125"/>
    <mergeCell ref="BU126:CC126"/>
    <mergeCell ref="AK123:AK126"/>
    <mergeCell ref="AL123:AL126"/>
    <mergeCell ref="AT123:AT126"/>
    <mergeCell ref="AU123:AU126"/>
    <mergeCell ref="BC123:BC126"/>
    <mergeCell ref="BD123:BD126"/>
    <mergeCell ref="O123:O126"/>
    <mergeCell ref="P123:P126"/>
    <mergeCell ref="Q123:Q126"/>
    <mergeCell ref="R123:R126"/>
    <mergeCell ref="AB123:AB126"/>
    <mergeCell ref="AC123:AC126"/>
    <mergeCell ref="H131:H134"/>
    <mergeCell ref="I131:I134"/>
    <mergeCell ref="BD127:BD130"/>
    <mergeCell ref="BL127:BL130"/>
    <mergeCell ref="BM127:BM130"/>
    <mergeCell ref="BU127:CC127"/>
    <mergeCell ref="BU128:CC128"/>
    <mergeCell ref="BU129:CC129"/>
    <mergeCell ref="BU130:CC130"/>
    <mergeCell ref="AC127:AC130"/>
    <mergeCell ref="AK127:AK130"/>
    <mergeCell ref="AL127:AL130"/>
    <mergeCell ref="AT127:AT130"/>
    <mergeCell ref="AU127:AU130"/>
    <mergeCell ref="BC127:BC130"/>
    <mergeCell ref="N127:N130"/>
    <mergeCell ref="O127:O130"/>
    <mergeCell ref="P127:P130"/>
    <mergeCell ref="Q127:Q130"/>
    <mergeCell ref="R127:R130"/>
    <mergeCell ref="AB127:AB130"/>
    <mergeCell ref="H127:H130"/>
    <mergeCell ref="I127:I130"/>
    <mergeCell ref="J127:J130"/>
    <mergeCell ref="K127:K130"/>
    <mergeCell ref="L127:L130"/>
    <mergeCell ref="M127:M130"/>
    <mergeCell ref="BM131:BM134"/>
    <mergeCell ref="BU131:CC131"/>
    <mergeCell ref="BU132:CC132"/>
    <mergeCell ref="BU133:CC133"/>
    <mergeCell ref="BU134:CC134"/>
    <mergeCell ref="D135:D138"/>
    <mergeCell ref="E135:E138"/>
    <mergeCell ref="F135:F138"/>
    <mergeCell ref="G135:G138"/>
    <mergeCell ref="H135:H138"/>
    <mergeCell ref="AL131:AL134"/>
    <mergeCell ref="AT131:AT134"/>
    <mergeCell ref="AU131:AU134"/>
    <mergeCell ref="BC131:BC134"/>
    <mergeCell ref="BD131:BD134"/>
    <mergeCell ref="BL131:BL134"/>
    <mergeCell ref="P131:P134"/>
    <mergeCell ref="Q131:Q134"/>
    <mergeCell ref="R131:R134"/>
    <mergeCell ref="AB131:AB134"/>
    <mergeCell ref="AC131:AC134"/>
    <mergeCell ref="AK131:AK134"/>
    <mergeCell ref="J131:J134"/>
    <mergeCell ref="K131:K134"/>
    <mergeCell ref="L131:L134"/>
    <mergeCell ref="M131:M134"/>
    <mergeCell ref="N131:N134"/>
    <mergeCell ref="O131:O134"/>
    <mergeCell ref="D131:D134"/>
    <mergeCell ref="E131:E134"/>
    <mergeCell ref="F131:F134"/>
    <mergeCell ref="G131:G134"/>
    <mergeCell ref="H139:H142"/>
    <mergeCell ref="I139:I142"/>
    <mergeCell ref="BL135:BL138"/>
    <mergeCell ref="BM135:BM138"/>
    <mergeCell ref="BU135:CC135"/>
    <mergeCell ref="BU136:CC136"/>
    <mergeCell ref="BU137:CC137"/>
    <mergeCell ref="BU138:CC138"/>
    <mergeCell ref="AK135:AK138"/>
    <mergeCell ref="AL135:AL138"/>
    <mergeCell ref="AT135:AT138"/>
    <mergeCell ref="AU135:AU138"/>
    <mergeCell ref="BC135:BC138"/>
    <mergeCell ref="BD135:BD138"/>
    <mergeCell ref="O135:O138"/>
    <mergeCell ref="P135:P138"/>
    <mergeCell ref="Q135:Q138"/>
    <mergeCell ref="R135:R138"/>
    <mergeCell ref="AB135:AB138"/>
    <mergeCell ref="AC135:AC138"/>
    <mergeCell ref="I135:I138"/>
    <mergeCell ref="J135:J138"/>
    <mergeCell ref="K135:K138"/>
    <mergeCell ref="L135:L138"/>
    <mergeCell ref="M135:M138"/>
    <mergeCell ref="N135:N138"/>
    <mergeCell ref="BM139:BM142"/>
    <mergeCell ref="BU139:CC139"/>
    <mergeCell ref="BU140:CC140"/>
    <mergeCell ref="BU141:CC141"/>
    <mergeCell ref="BU142:CC142"/>
    <mergeCell ref="D143:D146"/>
    <mergeCell ref="E143:E146"/>
    <mergeCell ref="F143:F146"/>
    <mergeCell ref="G143:G146"/>
    <mergeCell ref="H143:H146"/>
    <mergeCell ref="AL139:AL142"/>
    <mergeCell ref="AT139:AT142"/>
    <mergeCell ref="AU139:AU142"/>
    <mergeCell ref="BC139:BC142"/>
    <mergeCell ref="BD139:BD142"/>
    <mergeCell ref="BL139:BL142"/>
    <mergeCell ref="P139:P142"/>
    <mergeCell ref="Q139:Q142"/>
    <mergeCell ref="R139:R142"/>
    <mergeCell ref="AB139:AB142"/>
    <mergeCell ref="AC139:AC142"/>
    <mergeCell ref="AK139:AK142"/>
    <mergeCell ref="J139:J142"/>
    <mergeCell ref="K139:K142"/>
    <mergeCell ref="L139:L142"/>
    <mergeCell ref="M139:M142"/>
    <mergeCell ref="N139:N142"/>
    <mergeCell ref="O139:O142"/>
    <mergeCell ref="D139:D142"/>
    <mergeCell ref="E139:E142"/>
    <mergeCell ref="F139:F142"/>
    <mergeCell ref="G139:G142"/>
    <mergeCell ref="H147:H150"/>
    <mergeCell ref="I147:I150"/>
    <mergeCell ref="BL143:BL146"/>
    <mergeCell ref="BM143:BM146"/>
    <mergeCell ref="BU143:CC143"/>
    <mergeCell ref="BU144:CC144"/>
    <mergeCell ref="BU145:CC145"/>
    <mergeCell ref="BU146:CC146"/>
    <mergeCell ref="AK143:AK146"/>
    <mergeCell ref="AL143:AL146"/>
    <mergeCell ref="AT143:AT146"/>
    <mergeCell ref="AU143:AU146"/>
    <mergeCell ref="BC143:BC146"/>
    <mergeCell ref="BD143:BD146"/>
    <mergeCell ref="O143:O146"/>
    <mergeCell ref="P143:P146"/>
    <mergeCell ref="Q143:Q146"/>
    <mergeCell ref="R143:R146"/>
    <mergeCell ref="AB143:AB146"/>
    <mergeCell ref="AC143:AC146"/>
    <mergeCell ref="I143:I146"/>
    <mergeCell ref="J143:J146"/>
    <mergeCell ref="K143:K146"/>
    <mergeCell ref="L143:L146"/>
    <mergeCell ref="M143:M146"/>
    <mergeCell ref="N143:N146"/>
    <mergeCell ref="BM147:BM150"/>
    <mergeCell ref="BU147:CC147"/>
    <mergeCell ref="BU148:CC148"/>
    <mergeCell ref="BU149:CC149"/>
    <mergeCell ref="BU150:CC150"/>
    <mergeCell ref="D151:D154"/>
    <mergeCell ref="E151:E154"/>
    <mergeCell ref="F151:F154"/>
    <mergeCell ref="G151:G154"/>
    <mergeCell ref="H151:H154"/>
    <mergeCell ref="AL147:AL150"/>
    <mergeCell ref="AT147:AT150"/>
    <mergeCell ref="AU147:AU150"/>
    <mergeCell ref="BC147:BC150"/>
    <mergeCell ref="BD147:BD150"/>
    <mergeCell ref="BL147:BL150"/>
    <mergeCell ref="P147:P150"/>
    <mergeCell ref="Q147:Q150"/>
    <mergeCell ref="R147:R150"/>
    <mergeCell ref="AB147:AB150"/>
    <mergeCell ref="AC147:AC150"/>
    <mergeCell ref="AK147:AK150"/>
    <mergeCell ref="J147:J150"/>
    <mergeCell ref="K147:K150"/>
    <mergeCell ref="L147:L150"/>
    <mergeCell ref="M147:M150"/>
    <mergeCell ref="N147:N150"/>
    <mergeCell ref="O147:O150"/>
    <mergeCell ref="D147:D150"/>
    <mergeCell ref="E147:E150"/>
    <mergeCell ref="F147:F150"/>
    <mergeCell ref="G147:G150"/>
    <mergeCell ref="H155:H158"/>
    <mergeCell ref="I155:I158"/>
    <mergeCell ref="BL151:BL154"/>
    <mergeCell ref="BM151:BM154"/>
    <mergeCell ref="BU151:CC151"/>
    <mergeCell ref="BU152:CC152"/>
    <mergeCell ref="BU153:CC153"/>
    <mergeCell ref="BU154:CC154"/>
    <mergeCell ref="AK151:AK154"/>
    <mergeCell ref="AL151:AL154"/>
    <mergeCell ref="AT151:AT154"/>
    <mergeCell ref="AU151:AU154"/>
    <mergeCell ref="BC151:BC154"/>
    <mergeCell ref="BD151:BD154"/>
    <mergeCell ref="O151:O154"/>
    <mergeCell ref="P151:P154"/>
    <mergeCell ref="Q151:Q154"/>
    <mergeCell ref="R151:R154"/>
    <mergeCell ref="AB151:AB154"/>
    <mergeCell ref="AC151:AC154"/>
    <mergeCell ref="I151:I154"/>
    <mergeCell ref="J151:J154"/>
    <mergeCell ref="K151:K154"/>
    <mergeCell ref="L151:L154"/>
    <mergeCell ref="M151:M154"/>
    <mergeCell ref="N151:N154"/>
    <mergeCell ref="BM155:BM158"/>
    <mergeCell ref="BU155:CC155"/>
    <mergeCell ref="BU156:CC156"/>
    <mergeCell ref="BU157:CC157"/>
    <mergeCell ref="BU158:CC158"/>
    <mergeCell ref="D159:D162"/>
    <mergeCell ref="E159:E162"/>
    <mergeCell ref="F159:F162"/>
    <mergeCell ref="G159:G162"/>
    <mergeCell ref="H159:H162"/>
    <mergeCell ref="AL155:AL158"/>
    <mergeCell ref="AT155:AT158"/>
    <mergeCell ref="AU155:AU158"/>
    <mergeCell ref="BC155:BC158"/>
    <mergeCell ref="BD155:BD158"/>
    <mergeCell ref="BL155:BL158"/>
    <mergeCell ref="P155:P158"/>
    <mergeCell ref="Q155:Q158"/>
    <mergeCell ref="R155:R158"/>
    <mergeCell ref="AB155:AB158"/>
    <mergeCell ref="AC155:AC158"/>
    <mergeCell ref="AK155:AK158"/>
    <mergeCell ref="J155:J158"/>
    <mergeCell ref="K155:K158"/>
    <mergeCell ref="L155:L158"/>
    <mergeCell ref="M155:M158"/>
    <mergeCell ref="N155:N158"/>
    <mergeCell ref="O155:O158"/>
    <mergeCell ref="D155:D158"/>
    <mergeCell ref="E155:E158"/>
    <mergeCell ref="F155:F158"/>
    <mergeCell ref="G155:G158"/>
    <mergeCell ref="BM159:BM162"/>
    <mergeCell ref="BU159:CC159"/>
    <mergeCell ref="BU160:CC160"/>
    <mergeCell ref="BU161:CC161"/>
    <mergeCell ref="BU162:CC162"/>
    <mergeCell ref="AK159:AK162"/>
    <mergeCell ref="AL159:AL162"/>
    <mergeCell ref="AT159:AT162"/>
    <mergeCell ref="AU159:AU162"/>
    <mergeCell ref="BC159:BC162"/>
    <mergeCell ref="BD159:BD162"/>
    <mergeCell ref="O159:O162"/>
    <mergeCell ref="P159:P162"/>
    <mergeCell ref="Q159:Q162"/>
    <mergeCell ref="R159:R162"/>
    <mergeCell ref="AB159:AB162"/>
    <mergeCell ref="AC159:AC162"/>
    <mergeCell ref="I163:I166"/>
    <mergeCell ref="J163:J166"/>
    <mergeCell ref="K163:K166"/>
    <mergeCell ref="L163:L166"/>
    <mergeCell ref="M163:M166"/>
    <mergeCell ref="N163:N166"/>
    <mergeCell ref="C163:C182"/>
    <mergeCell ref="D163:D166"/>
    <mergeCell ref="E163:E166"/>
    <mergeCell ref="F163:F166"/>
    <mergeCell ref="G163:G166"/>
    <mergeCell ref="H163:H166"/>
    <mergeCell ref="D167:D170"/>
    <mergeCell ref="E167:E170"/>
    <mergeCell ref="F167:F170"/>
    <mergeCell ref="G167:G170"/>
    <mergeCell ref="BL159:BL162"/>
    <mergeCell ref="I159:I162"/>
    <mergeCell ref="J159:J162"/>
    <mergeCell ref="K159:K162"/>
    <mergeCell ref="L159:L162"/>
    <mergeCell ref="M159:M162"/>
    <mergeCell ref="N159:N162"/>
    <mergeCell ref="BL163:BL166"/>
    <mergeCell ref="BM163:BM166"/>
    <mergeCell ref="BU163:CC163"/>
    <mergeCell ref="BU164:CC164"/>
    <mergeCell ref="BU165:CC165"/>
    <mergeCell ref="BU166:CC166"/>
    <mergeCell ref="AK163:AK166"/>
    <mergeCell ref="AL163:AL166"/>
    <mergeCell ref="AT163:AT166"/>
    <mergeCell ref="AU163:AU166"/>
    <mergeCell ref="BC163:BC166"/>
    <mergeCell ref="BD163:BD166"/>
    <mergeCell ref="O163:O166"/>
    <mergeCell ref="P163:P166"/>
    <mergeCell ref="Q163:Q166"/>
    <mergeCell ref="R163:R166"/>
    <mergeCell ref="AB163:AB166"/>
    <mergeCell ref="AC163:AC166"/>
    <mergeCell ref="H171:H174"/>
    <mergeCell ref="I171:I174"/>
    <mergeCell ref="BD167:BD170"/>
    <mergeCell ref="BL167:BL170"/>
    <mergeCell ref="BM167:BM170"/>
    <mergeCell ref="BU167:CC167"/>
    <mergeCell ref="BU168:CC168"/>
    <mergeCell ref="BU169:CC169"/>
    <mergeCell ref="BU170:CC170"/>
    <mergeCell ref="AC167:AC170"/>
    <mergeCell ref="AK167:AK170"/>
    <mergeCell ref="AL167:AL170"/>
    <mergeCell ref="AT167:AT170"/>
    <mergeCell ref="AU167:AU170"/>
    <mergeCell ref="BC167:BC170"/>
    <mergeCell ref="N167:N170"/>
    <mergeCell ref="O167:O170"/>
    <mergeCell ref="P167:P170"/>
    <mergeCell ref="Q167:Q170"/>
    <mergeCell ref="R167:R170"/>
    <mergeCell ref="AB167:AB170"/>
    <mergeCell ref="H167:H170"/>
    <mergeCell ref="I167:I170"/>
    <mergeCell ref="J167:J170"/>
    <mergeCell ref="K167:K170"/>
    <mergeCell ref="L167:L170"/>
    <mergeCell ref="M167:M170"/>
    <mergeCell ref="BM171:BM174"/>
    <mergeCell ref="BU171:CC171"/>
    <mergeCell ref="BU172:CC172"/>
    <mergeCell ref="BU173:CC173"/>
    <mergeCell ref="BU174:CC174"/>
    <mergeCell ref="D175:D178"/>
    <mergeCell ref="E175:E178"/>
    <mergeCell ref="F175:F178"/>
    <mergeCell ref="G175:G178"/>
    <mergeCell ref="H175:H178"/>
    <mergeCell ref="AL171:AL174"/>
    <mergeCell ref="AT171:AT174"/>
    <mergeCell ref="AU171:AU174"/>
    <mergeCell ref="BC171:BC174"/>
    <mergeCell ref="BD171:BD174"/>
    <mergeCell ref="BL171:BL174"/>
    <mergeCell ref="P171:P174"/>
    <mergeCell ref="Q171:Q174"/>
    <mergeCell ref="R171:R174"/>
    <mergeCell ref="AB171:AB174"/>
    <mergeCell ref="AC171:AC174"/>
    <mergeCell ref="AK171:AK174"/>
    <mergeCell ref="J171:J174"/>
    <mergeCell ref="K171:K174"/>
    <mergeCell ref="L171:L174"/>
    <mergeCell ref="M171:M174"/>
    <mergeCell ref="N171:N174"/>
    <mergeCell ref="O171:O174"/>
    <mergeCell ref="D171:D174"/>
    <mergeCell ref="E171:E174"/>
    <mergeCell ref="F171:F174"/>
    <mergeCell ref="G171:G174"/>
    <mergeCell ref="H179:H182"/>
    <mergeCell ref="I179:I182"/>
    <mergeCell ref="BL175:BL178"/>
    <mergeCell ref="BM175:BM178"/>
    <mergeCell ref="BU175:CC175"/>
    <mergeCell ref="BU176:CC176"/>
    <mergeCell ref="BU177:CC177"/>
    <mergeCell ref="BU178:CC178"/>
    <mergeCell ref="AK175:AK178"/>
    <mergeCell ref="AL175:AL178"/>
    <mergeCell ref="AT175:AT178"/>
    <mergeCell ref="AU175:AU178"/>
    <mergeCell ref="BC175:BC178"/>
    <mergeCell ref="BD175:BD178"/>
    <mergeCell ref="O175:O178"/>
    <mergeCell ref="P175:P178"/>
    <mergeCell ref="Q175:Q178"/>
    <mergeCell ref="R175:R178"/>
    <mergeCell ref="AB175:AB178"/>
    <mergeCell ref="AC175:AC178"/>
    <mergeCell ref="I175:I178"/>
    <mergeCell ref="J175:J178"/>
    <mergeCell ref="K175:K178"/>
    <mergeCell ref="L175:L178"/>
    <mergeCell ref="M175:M178"/>
    <mergeCell ref="N175:N178"/>
    <mergeCell ref="BM179:BM182"/>
    <mergeCell ref="BU179:CC179"/>
    <mergeCell ref="BU180:CC180"/>
    <mergeCell ref="BU181:CC181"/>
    <mergeCell ref="BU182:CC182"/>
    <mergeCell ref="C183:C206"/>
    <mergeCell ref="D183:D186"/>
    <mergeCell ref="E183:E186"/>
    <mergeCell ref="F183:F186"/>
    <mergeCell ref="G183:G186"/>
    <mergeCell ref="AL179:AL182"/>
    <mergeCell ref="AT179:AT182"/>
    <mergeCell ref="AU179:AU182"/>
    <mergeCell ref="BC179:BC182"/>
    <mergeCell ref="BD179:BD182"/>
    <mergeCell ref="BL179:BL182"/>
    <mergeCell ref="P179:P182"/>
    <mergeCell ref="Q179:Q182"/>
    <mergeCell ref="R179:R182"/>
    <mergeCell ref="AB179:AB182"/>
    <mergeCell ref="AC179:AC182"/>
    <mergeCell ref="AK179:AK182"/>
    <mergeCell ref="J179:J182"/>
    <mergeCell ref="K179:K182"/>
    <mergeCell ref="L179:L182"/>
    <mergeCell ref="M179:M182"/>
    <mergeCell ref="N179:N182"/>
    <mergeCell ref="O179:O182"/>
    <mergeCell ref="D179:D182"/>
    <mergeCell ref="E179:E182"/>
    <mergeCell ref="F179:F182"/>
    <mergeCell ref="G179:G182"/>
    <mergeCell ref="H187:H190"/>
    <mergeCell ref="I187:I190"/>
    <mergeCell ref="BD183:BD186"/>
    <mergeCell ref="BL183:BL186"/>
    <mergeCell ref="BM183:BM186"/>
    <mergeCell ref="BU183:CC183"/>
    <mergeCell ref="BU184:CC184"/>
    <mergeCell ref="BU185:CC185"/>
    <mergeCell ref="BU186:CC186"/>
    <mergeCell ref="AC183:AC186"/>
    <mergeCell ref="AK183:AK186"/>
    <mergeCell ref="AL183:AL186"/>
    <mergeCell ref="AT183:AT186"/>
    <mergeCell ref="AU183:AU186"/>
    <mergeCell ref="BC183:BC186"/>
    <mergeCell ref="N183:N186"/>
    <mergeCell ref="O183:O186"/>
    <mergeCell ref="P183:P186"/>
    <mergeCell ref="Q183:Q186"/>
    <mergeCell ref="R183:R186"/>
    <mergeCell ref="AB183:AB186"/>
    <mergeCell ref="H183:H186"/>
    <mergeCell ref="I183:I186"/>
    <mergeCell ref="J183:J186"/>
    <mergeCell ref="K183:K186"/>
    <mergeCell ref="L183:L186"/>
    <mergeCell ref="M183:M186"/>
    <mergeCell ref="BM187:BM190"/>
    <mergeCell ref="BU187:CC187"/>
    <mergeCell ref="BU188:CC188"/>
    <mergeCell ref="BU189:CC189"/>
    <mergeCell ref="BU190:CC190"/>
    <mergeCell ref="D191:D194"/>
    <mergeCell ref="E191:E194"/>
    <mergeCell ref="F191:F194"/>
    <mergeCell ref="G191:G194"/>
    <mergeCell ref="H191:H194"/>
    <mergeCell ref="AL187:AL190"/>
    <mergeCell ref="AT187:AT190"/>
    <mergeCell ref="AU187:AU190"/>
    <mergeCell ref="BC187:BC190"/>
    <mergeCell ref="BD187:BD190"/>
    <mergeCell ref="BL187:BL190"/>
    <mergeCell ref="P187:P190"/>
    <mergeCell ref="Q187:Q190"/>
    <mergeCell ref="R187:R190"/>
    <mergeCell ref="AB187:AB190"/>
    <mergeCell ref="AC187:AC190"/>
    <mergeCell ref="AK187:AK190"/>
    <mergeCell ref="J187:J190"/>
    <mergeCell ref="K187:K190"/>
    <mergeCell ref="L187:L190"/>
    <mergeCell ref="M187:M190"/>
    <mergeCell ref="N187:N190"/>
    <mergeCell ref="O187:O190"/>
    <mergeCell ref="D187:D190"/>
    <mergeCell ref="E187:E190"/>
    <mergeCell ref="F187:F190"/>
    <mergeCell ref="G187:G190"/>
    <mergeCell ref="D195:D198"/>
    <mergeCell ref="E195:E198"/>
    <mergeCell ref="F195:F198"/>
    <mergeCell ref="G195:G198"/>
    <mergeCell ref="H195:H198"/>
    <mergeCell ref="I195:I198"/>
    <mergeCell ref="BL191:BL194"/>
    <mergeCell ref="BM191:BM194"/>
    <mergeCell ref="BU191:CC191"/>
    <mergeCell ref="BU192:CC192"/>
    <mergeCell ref="BU193:CC193"/>
    <mergeCell ref="BU194:CC194"/>
    <mergeCell ref="AK191:AK194"/>
    <mergeCell ref="AL191:AL194"/>
    <mergeCell ref="AT191:AT194"/>
    <mergeCell ref="AU191:AU194"/>
    <mergeCell ref="BC191:BC194"/>
    <mergeCell ref="BD191:BD194"/>
    <mergeCell ref="O191:O194"/>
    <mergeCell ref="P191:P194"/>
    <mergeCell ref="Q191:Q194"/>
    <mergeCell ref="R191:R194"/>
    <mergeCell ref="AB191:AB194"/>
    <mergeCell ref="AC191:AC194"/>
    <mergeCell ref="I191:I194"/>
    <mergeCell ref="J191:J194"/>
    <mergeCell ref="K191:K194"/>
    <mergeCell ref="L191:L194"/>
    <mergeCell ref="M191:M194"/>
    <mergeCell ref="N191:N194"/>
    <mergeCell ref="K199:K202"/>
    <mergeCell ref="L199:L202"/>
    <mergeCell ref="M199:M202"/>
    <mergeCell ref="N199:N202"/>
    <mergeCell ref="BM195:BM198"/>
    <mergeCell ref="BU195:CC195"/>
    <mergeCell ref="BU196:CC196"/>
    <mergeCell ref="BU197:CC197"/>
    <mergeCell ref="BU198:CC198"/>
    <mergeCell ref="D199:D202"/>
    <mergeCell ref="E199:E202"/>
    <mergeCell ref="F199:F202"/>
    <mergeCell ref="G199:G202"/>
    <mergeCell ref="H199:H202"/>
    <mergeCell ref="AL195:AL198"/>
    <mergeCell ref="AT195:AT198"/>
    <mergeCell ref="AU195:AU198"/>
    <mergeCell ref="BC195:BC198"/>
    <mergeCell ref="BD195:BD198"/>
    <mergeCell ref="BL195:BL198"/>
    <mergeCell ref="P195:P198"/>
    <mergeCell ref="Q195:Q198"/>
    <mergeCell ref="R195:R198"/>
    <mergeCell ref="AB195:AB198"/>
    <mergeCell ref="AC195:AC198"/>
    <mergeCell ref="AK195:AK198"/>
    <mergeCell ref="J195:J198"/>
    <mergeCell ref="K195:K198"/>
    <mergeCell ref="L195:L198"/>
    <mergeCell ref="M195:M198"/>
    <mergeCell ref="N195:N198"/>
    <mergeCell ref="O195:O198"/>
    <mergeCell ref="J203:J206"/>
    <mergeCell ref="K203:K206"/>
    <mergeCell ref="L203:L206"/>
    <mergeCell ref="M203:M206"/>
    <mergeCell ref="N203:N206"/>
    <mergeCell ref="O203:O206"/>
    <mergeCell ref="D203:D206"/>
    <mergeCell ref="E203:E206"/>
    <mergeCell ref="F203:F206"/>
    <mergeCell ref="G203:G206"/>
    <mergeCell ref="H203:H206"/>
    <mergeCell ref="I203:I206"/>
    <mergeCell ref="BL199:BL202"/>
    <mergeCell ref="BM199:BM202"/>
    <mergeCell ref="BU199:CC199"/>
    <mergeCell ref="BU200:CC200"/>
    <mergeCell ref="BU201:CC201"/>
    <mergeCell ref="BU202:CC202"/>
    <mergeCell ref="AK199:AK202"/>
    <mergeCell ref="AL199:AL202"/>
    <mergeCell ref="AT199:AT202"/>
    <mergeCell ref="AU199:AU202"/>
    <mergeCell ref="BC199:BC202"/>
    <mergeCell ref="BD199:BD202"/>
    <mergeCell ref="O199:O202"/>
    <mergeCell ref="P199:P202"/>
    <mergeCell ref="Q199:Q202"/>
    <mergeCell ref="R199:R202"/>
    <mergeCell ref="AB199:AB202"/>
    <mergeCell ref="AC199:AC202"/>
    <mergeCell ref="I199:I202"/>
    <mergeCell ref="J199:J202"/>
    <mergeCell ref="BM203:BM206"/>
    <mergeCell ref="BU203:CC203"/>
    <mergeCell ref="BU204:CC204"/>
    <mergeCell ref="BU205:CC205"/>
    <mergeCell ref="BU206:CC206"/>
    <mergeCell ref="AL203:AL206"/>
    <mergeCell ref="AT203:AT206"/>
    <mergeCell ref="AU203:AU206"/>
    <mergeCell ref="BC203:BC206"/>
    <mergeCell ref="BD203:BD206"/>
    <mergeCell ref="BL203:BL206"/>
    <mergeCell ref="P203:P206"/>
    <mergeCell ref="Q203:Q206"/>
    <mergeCell ref="R203:R206"/>
    <mergeCell ref="AB203:AB206"/>
    <mergeCell ref="AC203:AC206"/>
    <mergeCell ref="AK203:AK206"/>
  </mergeCells>
  <conditionalFormatting sqref="L27 L115 L119 L123 L127 L131 L71 L75 L79 L87 L91 L95 L103 L107 L139 L143 L147 L151 L159 L167 L171 L175 L179 L187 L191 L199 L203 L15 L19">
    <cfRule type="expression" dxfId="121" priority="20">
      <formula>$L15=$M15</formula>
    </cfRule>
  </conditionalFormatting>
  <conditionalFormatting sqref="L51">
    <cfRule type="expression" dxfId="120" priority="16">
      <formula>$L51=$M51</formula>
    </cfRule>
  </conditionalFormatting>
  <conditionalFormatting sqref="L35">
    <cfRule type="expression" dxfId="119" priority="19">
      <formula>$L35=$M35</formula>
    </cfRule>
  </conditionalFormatting>
  <conditionalFormatting sqref="L23">
    <cfRule type="expression" dxfId="118" priority="21">
      <formula>$L23=$M23</formula>
    </cfRule>
  </conditionalFormatting>
  <conditionalFormatting sqref="L43">
    <cfRule type="expression" dxfId="117" priority="18">
      <formula>$L43=$M43</formula>
    </cfRule>
  </conditionalFormatting>
  <conditionalFormatting sqref="L47">
    <cfRule type="expression" dxfId="116" priority="17">
      <formula>$L47=$M47</formula>
    </cfRule>
  </conditionalFormatting>
  <conditionalFormatting sqref="L59">
    <cfRule type="expression" dxfId="115" priority="14">
      <formula>$L59=$M59</formula>
    </cfRule>
  </conditionalFormatting>
  <conditionalFormatting sqref="L111">
    <cfRule type="expression" dxfId="114" priority="9">
      <formula>$L111=$M111</formula>
    </cfRule>
  </conditionalFormatting>
  <conditionalFormatting sqref="L55">
    <cfRule type="expression" dxfId="113" priority="15">
      <formula>$L55=$M55</formula>
    </cfRule>
  </conditionalFormatting>
  <conditionalFormatting sqref="L63">
    <cfRule type="expression" dxfId="112" priority="13">
      <formula>$L63=$M63</formula>
    </cfRule>
  </conditionalFormatting>
  <conditionalFormatting sqref="L67">
    <cfRule type="expression" dxfId="111" priority="12">
      <formula>$L67=$M67</formula>
    </cfRule>
  </conditionalFormatting>
  <conditionalFormatting sqref="L83">
    <cfRule type="expression" dxfId="110" priority="11">
      <formula>$L83=$M83</formula>
    </cfRule>
  </conditionalFormatting>
  <conditionalFormatting sqref="L99">
    <cfRule type="expression" dxfId="109" priority="10">
      <formula>$L99=$M99</formula>
    </cfRule>
  </conditionalFormatting>
  <conditionalFormatting sqref="L135">
    <cfRule type="expression" dxfId="108" priority="8">
      <formula>$L135=$M135</formula>
    </cfRule>
  </conditionalFormatting>
  <conditionalFormatting sqref="L155">
    <cfRule type="expression" dxfId="107" priority="7">
      <formula>$L155=$M155</formula>
    </cfRule>
  </conditionalFormatting>
  <conditionalFormatting sqref="L163">
    <cfRule type="expression" dxfId="106" priority="6">
      <formula>$L163=$M163</formula>
    </cfRule>
  </conditionalFormatting>
  <conditionalFormatting sqref="L183">
    <cfRule type="expression" dxfId="105" priority="5">
      <formula>$L183=$M183</formula>
    </cfRule>
  </conditionalFormatting>
  <conditionalFormatting sqref="L195">
    <cfRule type="expression" dxfId="104" priority="4">
      <formula>$L195=$M195</formula>
    </cfRule>
  </conditionalFormatting>
  <conditionalFormatting sqref="L11">
    <cfRule type="expression" dxfId="103" priority="3">
      <formula>$L11=$M11</formula>
    </cfRule>
  </conditionalFormatting>
  <conditionalFormatting sqref="L39">
    <cfRule type="expression" dxfId="102" priority="2">
      <formula>$L39=$M39</formula>
    </cfRule>
  </conditionalFormatting>
  <conditionalFormatting sqref="L31">
    <cfRule type="expression" dxfId="101" priority="1">
      <formula>$L31=$M31</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9D560-0E3C-421C-B592-9609E0DB068D}">
  <sheetPr>
    <tabColor rgb="FF00B0F0"/>
  </sheetPr>
  <dimension ref="A1:CG67"/>
  <sheetViews>
    <sheetView zoomScale="60" zoomScaleNormal="60" workbookViewId="0">
      <selection activeCell="S26" sqref="S26"/>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7" width="20.6640625" style="4" customWidth="1"/>
    <col min="8" max="8" width="25.33203125" style="4" customWidth="1"/>
    <col min="9" max="9" width="22.5546875" style="4" customWidth="1"/>
    <col min="10" max="10" width="6.6640625" style="53" customWidth="1"/>
    <col min="11" max="11" width="21.6640625" style="3" customWidth="1"/>
    <col min="12" max="13" width="9.6640625" style="23" customWidth="1"/>
    <col min="14" max="17" width="9.6640625" style="24" customWidth="1"/>
    <col min="18" max="18" width="6.6640625" style="4" customWidth="1"/>
    <col min="19" max="19" width="95.6640625" style="4" customWidth="1"/>
    <col min="20" max="20" width="17.6640625" style="4" customWidth="1"/>
    <col min="21" max="22" width="10.6640625" style="4" customWidth="1"/>
    <col min="23" max="23" width="33.6640625" style="4" customWidth="1"/>
    <col min="24" max="24" width="11.6640625" style="27" customWidth="1"/>
    <col min="25" max="25" width="13.5546875" style="27" customWidth="1"/>
    <col min="26" max="26" width="11.6640625" style="27" customWidth="1"/>
    <col min="27" max="27" width="14.33203125" style="27" customWidth="1"/>
    <col min="28" max="28" width="6.664062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664062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1770" t="s">
        <v>2866</v>
      </c>
      <c r="M2" s="1771"/>
      <c r="N2" s="1771"/>
      <c r="O2" s="1771"/>
      <c r="P2" s="1771"/>
      <c r="Q2" s="1772"/>
      <c r="R2" s="1158" t="s">
        <v>0</v>
      </c>
      <c r="S2" s="1160"/>
      <c r="T2" s="1008" t="s">
        <v>1</v>
      </c>
      <c r="U2" s="1009"/>
      <c r="V2" s="1010"/>
      <c r="W2" s="1766" t="str">
        <f>+$L2</f>
        <v>SECRETARÌA DE AGUA POTABLE Y SANEAMIENTO BÁSICO</v>
      </c>
      <c r="X2" s="1767"/>
      <c r="Y2" s="1767"/>
      <c r="Z2" s="1767"/>
      <c r="AA2" s="1768"/>
      <c r="AB2" s="1158" t="s">
        <v>0</v>
      </c>
      <c r="AC2" s="1159"/>
      <c r="AD2" s="1159"/>
      <c r="AE2" s="1159"/>
      <c r="AF2" s="1159"/>
      <c r="AG2" s="1159"/>
      <c r="AH2" s="1159"/>
      <c r="AI2" s="1159"/>
      <c r="AJ2" s="1160"/>
      <c r="AK2" s="1132" t="s">
        <v>1</v>
      </c>
      <c r="AL2" s="1132"/>
      <c r="AM2" s="1132"/>
      <c r="AN2" s="1766" t="str">
        <f>+$L2</f>
        <v>SECRETARÌA DE AGUA POTABLE Y SANEAMIENTO BÁSICO</v>
      </c>
      <c r="AO2" s="1767"/>
      <c r="AP2" s="1767"/>
      <c r="AQ2" s="1767"/>
      <c r="AR2" s="1767"/>
      <c r="AS2" s="1768"/>
      <c r="AT2" s="1158" t="s">
        <v>0</v>
      </c>
      <c r="AU2" s="1159"/>
      <c r="AV2" s="1159"/>
      <c r="AW2" s="1159"/>
      <c r="AX2" s="1159"/>
      <c r="AY2" s="1159"/>
      <c r="AZ2" s="1159"/>
      <c r="BA2" s="1159"/>
      <c r="BB2" s="1160"/>
      <c r="BC2" s="1132" t="s">
        <v>1</v>
      </c>
      <c r="BD2" s="1132"/>
      <c r="BE2" s="1132"/>
      <c r="BF2" s="1769" t="str">
        <f>+$L2</f>
        <v>SECRETARÌA DE AGUA POTABLE Y SANEAMIENTO BÁSICO</v>
      </c>
      <c r="BG2" s="1769"/>
      <c r="BH2" s="1769"/>
      <c r="BI2" s="1769"/>
      <c r="BJ2" s="1769"/>
      <c r="BK2" s="1769"/>
      <c r="BL2" s="1158" t="s">
        <v>0</v>
      </c>
      <c r="BM2" s="1159"/>
      <c r="BN2" s="1159"/>
      <c r="BO2" s="1159"/>
      <c r="BP2" s="1159"/>
      <c r="BQ2" s="1159"/>
      <c r="BR2" s="1159"/>
      <c r="BS2" s="1159"/>
      <c r="BT2" s="1160"/>
      <c r="BU2" s="1132" t="s">
        <v>1</v>
      </c>
      <c r="BV2" s="1132"/>
      <c r="BW2" s="1132"/>
      <c r="BX2" s="1766" t="str">
        <f>+$L2</f>
        <v>SECRETARÌA DE AGUA POTABLE Y SANEAMIENTO BÁSICO</v>
      </c>
      <c r="BY2" s="1767"/>
      <c r="BZ2" s="1767"/>
      <c r="CA2" s="1767"/>
      <c r="CB2" s="1767"/>
      <c r="CC2" s="1768"/>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359">
        <f>+$L3</f>
        <v>0</v>
      </c>
      <c r="AO3" s="1360"/>
      <c r="AP3" s="1360"/>
      <c r="AQ3" s="1360"/>
      <c r="AR3" s="1360"/>
      <c r="AS3" s="1361"/>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760" t="s">
        <v>1212</v>
      </c>
      <c r="M4" s="1761"/>
      <c r="N4" s="1761"/>
      <c r="O4" s="1761"/>
      <c r="P4" s="1761"/>
      <c r="Q4" s="1762"/>
      <c r="R4" s="1136" t="s">
        <v>3849</v>
      </c>
      <c r="S4" s="1138"/>
      <c r="T4" s="1008" t="s">
        <v>1664</v>
      </c>
      <c r="U4" s="1009"/>
      <c r="V4" s="1010"/>
      <c r="W4" s="1763" t="str">
        <f>+$L4</f>
        <v xml:space="preserve">5. Infraestructura </v>
      </c>
      <c r="X4" s="1764"/>
      <c r="Y4" s="1764"/>
      <c r="Z4" s="1764"/>
      <c r="AA4" s="1765"/>
      <c r="AB4" s="1136" t="s">
        <v>3849</v>
      </c>
      <c r="AC4" s="1137"/>
      <c r="AD4" s="1137"/>
      <c r="AE4" s="1137"/>
      <c r="AF4" s="1137"/>
      <c r="AG4" s="1137"/>
      <c r="AH4" s="1137"/>
      <c r="AI4" s="1137"/>
      <c r="AJ4" s="1138"/>
      <c r="AK4" s="1132" t="s">
        <v>1656</v>
      </c>
      <c r="AL4" s="1132"/>
      <c r="AM4" s="1132"/>
      <c r="AN4" s="1760" t="str">
        <f>+$L4</f>
        <v xml:space="preserve">5. Infraestructura </v>
      </c>
      <c r="AO4" s="1761"/>
      <c r="AP4" s="1761"/>
      <c r="AQ4" s="1761"/>
      <c r="AR4" s="1761"/>
      <c r="AS4" s="1762"/>
      <c r="AT4" s="1136" t="s">
        <v>3849</v>
      </c>
      <c r="AU4" s="1137"/>
      <c r="AV4" s="1137"/>
      <c r="AW4" s="1137"/>
      <c r="AX4" s="1137"/>
      <c r="AY4" s="1137"/>
      <c r="AZ4" s="1137"/>
      <c r="BA4" s="1137"/>
      <c r="BB4" s="1138"/>
      <c r="BC4" s="1132" t="s">
        <v>1656</v>
      </c>
      <c r="BD4" s="1132"/>
      <c r="BE4" s="1132"/>
      <c r="BF4" s="1759" t="str">
        <f>+$L4</f>
        <v xml:space="preserve">5. Infraestructura </v>
      </c>
      <c r="BG4" s="1759"/>
      <c r="BH4" s="1759"/>
      <c r="BI4" s="1759"/>
      <c r="BJ4" s="1759"/>
      <c r="BK4" s="1759"/>
      <c r="BL4" s="1136" t="s">
        <v>3849</v>
      </c>
      <c r="BM4" s="1137"/>
      <c r="BN4" s="1137"/>
      <c r="BO4" s="1137"/>
      <c r="BP4" s="1137"/>
      <c r="BQ4" s="1137"/>
      <c r="BR4" s="1137"/>
      <c r="BS4" s="1137"/>
      <c r="BT4" s="1138"/>
      <c r="BU4" s="1132" t="s">
        <v>1656</v>
      </c>
      <c r="BV4" s="1132"/>
      <c r="BW4" s="1132"/>
      <c r="BX4" s="1759" t="str">
        <f>+$L4</f>
        <v xml:space="preserve">5. Infraestructura </v>
      </c>
      <c r="BY4" s="1759"/>
      <c r="BZ4" s="1759"/>
      <c r="CA4" s="1759"/>
      <c r="CB4" s="1759"/>
      <c r="CC4" s="1759"/>
    </row>
    <row r="5" spans="1:81" s="58" customFormat="1" ht="16.2" customHeight="1" x14ac:dyDescent="0.3">
      <c r="A5" s="34"/>
      <c r="B5" s="1168"/>
      <c r="C5" s="1140"/>
      <c r="D5" s="1140"/>
      <c r="E5" s="1140"/>
      <c r="F5" s="1140"/>
      <c r="G5" s="1140"/>
      <c r="H5" s="1140"/>
      <c r="I5" s="228"/>
      <c r="J5" s="252" t="s">
        <v>1659</v>
      </c>
      <c r="K5" s="252"/>
      <c r="L5" s="1142" t="s">
        <v>1302</v>
      </c>
      <c r="M5" s="1143"/>
      <c r="N5" s="1143"/>
      <c r="O5" s="1143"/>
      <c r="P5" s="1143"/>
      <c r="Q5" s="1144"/>
      <c r="R5" s="1139"/>
      <c r="S5" s="1141"/>
      <c r="T5" s="1008" t="s">
        <v>1665</v>
      </c>
      <c r="U5" s="1009"/>
      <c r="V5" s="1010"/>
      <c r="W5" s="1145" t="str">
        <f>+$L5</f>
        <v>5.3  Más Oportunidades para los Servicios Públicos Domiciliarios: Agua, Saneamiento Básico y Energía</v>
      </c>
      <c r="X5" s="1146"/>
      <c r="Y5" s="1146"/>
      <c r="Z5" s="1146"/>
      <c r="AA5" s="1147"/>
      <c r="AB5" s="1139"/>
      <c r="AC5" s="1140"/>
      <c r="AD5" s="1140"/>
      <c r="AE5" s="1140"/>
      <c r="AF5" s="1140"/>
      <c r="AG5" s="1140"/>
      <c r="AH5" s="1140"/>
      <c r="AI5" s="1140"/>
      <c r="AJ5" s="1141"/>
      <c r="AK5" s="1132" t="s">
        <v>1659</v>
      </c>
      <c r="AL5" s="1132"/>
      <c r="AM5" s="1132"/>
      <c r="AN5" s="1142" t="str">
        <f>+$L5</f>
        <v>5.3  Más Oportunidades para los Servicios Públicos Domiciliarios: Agua, Saneamiento Básico y Energía</v>
      </c>
      <c r="AO5" s="1143"/>
      <c r="AP5" s="1143"/>
      <c r="AQ5" s="1143"/>
      <c r="AR5" s="1143"/>
      <c r="AS5" s="1144"/>
      <c r="AT5" s="1139"/>
      <c r="AU5" s="1140"/>
      <c r="AV5" s="1140"/>
      <c r="AW5" s="1140"/>
      <c r="AX5" s="1140"/>
      <c r="AY5" s="1140"/>
      <c r="AZ5" s="1140"/>
      <c r="BA5" s="1140"/>
      <c r="BB5" s="1141"/>
      <c r="BC5" s="1132" t="s">
        <v>1659</v>
      </c>
      <c r="BD5" s="1132"/>
      <c r="BE5" s="1132"/>
      <c r="BF5" s="1133" t="str">
        <f>+$L5</f>
        <v>5.3  Más Oportunidades para los Servicios Públicos Domiciliarios: Agua, Saneamiento Básico y Energía</v>
      </c>
      <c r="BG5" s="1133"/>
      <c r="BH5" s="1133"/>
      <c r="BI5" s="1133"/>
      <c r="BJ5" s="1133"/>
      <c r="BK5" s="1133"/>
      <c r="BL5" s="1139"/>
      <c r="BM5" s="1140"/>
      <c r="BN5" s="1140"/>
      <c r="BO5" s="1140"/>
      <c r="BP5" s="1140"/>
      <c r="BQ5" s="1140"/>
      <c r="BR5" s="1140"/>
      <c r="BS5" s="1140"/>
      <c r="BT5" s="1141"/>
      <c r="BU5" s="1132" t="s">
        <v>1659</v>
      </c>
      <c r="BV5" s="1132"/>
      <c r="BW5" s="1132"/>
      <c r="BX5" s="1133" t="str">
        <f>+$L5</f>
        <v>5.3  Más Oportunidades para los Servicios Públicos Domiciliarios: Agua, Saneamiento Básico y Energía</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row>
    <row r="11" spans="1:81" s="58" customFormat="1" ht="40.200000000000003" customHeight="1" thickTop="1" x14ac:dyDescent="0.3">
      <c r="A11" s="34"/>
      <c r="B11" s="906" t="s">
        <v>1306</v>
      </c>
      <c r="C11" s="1236" t="s">
        <v>1307</v>
      </c>
      <c r="D11" s="871">
        <v>4003</v>
      </c>
      <c r="E11" s="1809" t="s">
        <v>6446</v>
      </c>
      <c r="F11" s="851">
        <v>4003015</v>
      </c>
      <c r="G11" s="851" t="s">
        <v>6447</v>
      </c>
      <c r="H11" s="851" t="s">
        <v>6448</v>
      </c>
      <c r="I11" s="851">
        <v>2014011000008</v>
      </c>
      <c r="J11" s="812">
        <v>825</v>
      </c>
      <c r="K11" s="854" t="str">
        <f>+[23]Metas!K952</f>
        <v>% de las obras del Subproyecto 1 terminadas (Captación, desarenador, cuarto de bombeo y conducción Termotasajero - Pórtico)</v>
      </c>
      <c r="L11" s="857"/>
      <c r="M11" s="860">
        <f>SUM(N11:Q11)</f>
        <v>0</v>
      </c>
      <c r="N11" s="836"/>
      <c r="O11" s="839"/>
      <c r="P11" s="863"/>
      <c r="Q11" s="866"/>
      <c r="R11" s="812">
        <f>+$J11</f>
        <v>825</v>
      </c>
      <c r="S11" s="618" t="s">
        <v>6449</v>
      </c>
      <c r="T11" s="235"/>
      <c r="U11" s="235"/>
      <c r="V11" s="235"/>
      <c r="W11" s="231"/>
      <c r="X11" s="619"/>
      <c r="Y11" s="619"/>
      <c r="Z11" s="619"/>
      <c r="AA11" s="619"/>
      <c r="AB11" s="812">
        <f>+$J11</f>
        <v>825</v>
      </c>
      <c r="AC11" s="827">
        <f>+L11</f>
        <v>0</v>
      </c>
      <c r="AD11" s="44">
        <f>+AM11+AV11+BE11+BN11</f>
        <v>0</v>
      </c>
      <c r="AE11" s="44">
        <f t="shared" ref="AE11:AJ26" si="0">+AN11+AW11+BF11+BO11</f>
        <v>0</v>
      </c>
      <c r="AF11" s="44">
        <f t="shared" si="0"/>
        <v>0</v>
      </c>
      <c r="AG11" s="44">
        <f t="shared" si="0"/>
        <v>0</v>
      </c>
      <c r="AH11" s="44">
        <f t="shared" si="0"/>
        <v>0</v>
      </c>
      <c r="AI11" s="44">
        <f t="shared" si="0"/>
        <v>0</v>
      </c>
      <c r="AJ11" s="44">
        <f t="shared" si="0"/>
        <v>0</v>
      </c>
      <c r="AK11" s="812">
        <f>+$J11</f>
        <v>825</v>
      </c>
      <c r="AL11" s="990">
        <f>+N11</f>
        <v>0</v>
      </c>
      <c r="AM11" s="44">
        <f>SUM(AN11:AS11)</f>
        <v>0</v>
      </c>
      <c r="AN11" s="35"/>
      <c r="AO11" s="35"/>
      <c r="AP11" s="35"/>
      <c r="AQ11" s="35"/>
      <c r="AR11" s="35"/>
      <c r="AS11" s="35"/>
      <c r="AT11" s="812">
        <f>+$J11</f>
        <v>825</v>
      </c>
      <c r="AU11" s="993">
        <f>+O11</f>
        <v>0</v>
      </c>
      <c r="AV11" s="44">
        <f>SUM(AW11:BB11)</f>
        <v>0</v>
      </c>
      <c r="AW11" s="35"/>
      <c r="AX11" s="35"/>
      <c r="AY11" s="35"/>
      <c r="AZ11" s="35"/>
      <c r="BA11" s="35"/>
      <c r="BB11" s="35"/>
      <c r="BC11" s="812">
        <f>+$J11</f>
        <v>825</v>
      </c>
      <c r="BD11" s="996">
        <f>+P11</f>
        <v>0</v>
      </c>
      <c r="BE11" s="44">
        <f>SUM(BF11:BK11)</f>
        <v>0</v>
      </c>
      <c r="BF11" s="35"/>
      <c r="BG11" s="35"/>
      <c r="BH11" s="35"/>
      <c r="BI11" s="35"/>
      <c r="BJ11" s="35"/>
      <c r="BK11" s="35"/>
      <c r="BL11" s="812">
        <f>+$J11</f>
        <v>825</v>
      </c>
      <c r="BM11" s="987">
        <f>+Q11</f>
        <v>0</v>
      </c>
      <c r="BN11" s="44">
        <f>SUM(BO11:BT11)</f>
        <v>0</v>
      </c>
      <c r="BO11" s="35"/>
      <c r="BP11" s="35"/>
      <c r="BQ11" s="35"/>
      <c r="BR11" s="35"/>
      <c r="BS11" s="35"/>
      <c r="BT11" s="35"/>
      <c r="BU11" s="818"/>
      <c r="BV11" s="819"/>
      <c r="BW11" s="819"/>
      <c r="BX11" s="819"/>
      <c r="BY11" s="819"/>
      <c r="BZ11" s="819"/>
      <c r="CA11" s="819"/>
      <c r="CB11" s="819"/>
      <c r="CC11" s="820"/>
    </row>
    <row r="12" spans="1:81" s="58" customFormat="1" ht="40.200000000000003" customHeight="1" x14ac:dyDescent="0.3">
      <c r="A12" s="34"/>
      <c r="B12" s="907"/>
      <c r="C12" s="1237"/>
      <c r="D12" s="872"/>
      <c r="E12" s="1810"/>
      <c r="F12" s="852"/>
      <c r="G12" s="852"/>
      <c r="H12" s="852"/>
      <c r="I12" s="852"/>
      <c r="J12" s="813"/>
      <c r="K12" s="855"/>
      <c r="L12" s="858"/>
      <c r="M12" s="861"/>
      <c r="N12" s="837"/>
      <c r="O12" s="840"/>
      <c r="P12" s="864"/>
      <c r="Q12" s="867"/>
      <c r="R12" s="813"/>
      <c r="S12" s="39"/>
      <c r="T12" s="236"/>
      <c r="U12" s="236"/>
      <c r="V12" s="236"/>
      <c r="W12" s="39"/>
      <c r="X12" s="620"/>
      <c r="Y12" s="620"/>
      <c r="Z12" s="620"/>
      <c r="AA12" s="620"/>
      <c r="AB12" s="813"/>
      <c r="AC12" s="828"/>
      <c r="AD12" s="51">
        <f t="shared" ref="AD12:AD14" si="1">+AM12+AV12+BE12+BN12</f>
        <v>0</v>
      </c>
      <c r="AE12" s="51">
        <f t="shared" si="0"/>
        <v>0</v>
      </c>
      <c r="AF12" s="51">
        <f t="shared" si="0"/>
        <v>0</v>
      </c>
      <c r="AG12" s="51">
        <f t="shared" si="0"/>
        <v>0</v>
      </c>
      <c r="AH12" s="51">
        <f t="shared" si="0"/>
        <v>0</v>
      </c>
      <c r="AI12" s="51">
        <f t="shared" si="0"/>
        <v>0</v>
      </c>
      <c r="AJ12" s="51">
        <f t="shared" si="0"/>
        <v>0</v>
      </c>
      <c r="AK12" s="813"/>
      <c r="AL12" s="991"/>
      <c r="AM12" s="51">
        <f t="shared" ref="AM12:AM66" si="2">SUM(AN12:AS12)</f>
        <v>0</v>
      </c>
      <c r="AN12" s="336"/>
      <c r="AO12" s="336"/>
      <c r="AP12" s="336"/>
      <c r="AQ12" s="336"/>
      <c r="AR12" s="336"/>
      <c r="AS12" s="336"/>
      <c r="AT12" s="813"/>
      <c r="AU12" s="994"/>
      <c r="AV12" s="51">
        <f t="shared" ref="AV12:AV66" si="3">SUM(AW12:BB12)</f>
        <v>0</v>
      </c>
      <c r="AW12" s="336"/>
      <c r="AX12" s="336"/>
      <c r="AY12" s="336"/>
      <c r="AZ12" s="336"/>
      <c r="BA12" s="336"/>
      <c r="BB12" s="336"/>
      <c r="BC12" s="813"/>
      <c r="BD12" s="997"/>
      <c r="BE12" s="51">
        <f t="shared" ref="BE12:BE66" si="4">SUM(BF12:BK12)</f>
        <v>0</v>
      </c>
      <c r="BF12" s="336"/>
      <c r="BG12" s="336"/>
      <c r="BH12" s="336"/>
      <c r="BI12" s="336"/>
      <c r="BJ12" s="336"/>
      <c r="BK12" s="336"/>
      <c r="BL12" s="813"/>
      <c r="BM12" s="988"/>
      <c r="BN12" s="51">
        <f t="shared" ref="BN12:BN66" si="5">SUM(BO12:BT12)</f>
        <v>0</v>
      </c>
      <c r="BO12" s="336"/>
      <c r="BP12" s="336"/>
      <c r="BQ12" s="336"/>
      <c r="BR12" s="336"/>
      <c r="BS12" s="336"/>
      <c r="BT12" s="336"/>
      <c r="BU12" s="821"/>
      <c r="BV12" s="822"/>
      <c r="BW12" s="822"/>
      <c r="BX12" s="822"/>
      <c r="BY12" s="822"/>
      <c r="BZ12" s="822"/>
      <c r="CA12" s="822"/>
      <c r="CB12" s="822"/>
      <c r="CC12" s="823"/>
    </row>
    <row r="13" spans="1:81" s="58" customFormat="1" ht="40.200000000000003" customHeight="1" x14ac:dyDescent="0.3">
      <c r="A13" s="34"/>
      <c r="B13" s="907"/>
      <c r="C13" s="1237"/>
      <c r="D13" s="872"/>
      <c r="E13" s="1810"/>
      <c r="F13" s="852"/>
      <c r="G13" s="852"/>
      <c r="H13" s="852"/>
      <c r="I13" s="852"/>
      <c r="J13" s="813"/>
      <c r="K13" s="855"/>
      <c r="L13" s="858"/>
      <c r="M13" s="861"/>
      <c r="N13" s="837"/>
      <c r="O13" s="840"/>
      <c r="P13" s="864"/>
      <c r="Q13" s="867"/>
      <c r="R13" s="813"/>
      <c r="S13" s="39"/>
      <c r="T13" s="236"/>
      <c r="U13" s="236"/>
      <c r="V13" s="236"/>
      <c r="W13" s="39"/>
      <c r="X13" s="620"/>
      <c r="Y13" s="620"/>
      <c r="Z13" s="620"/>
      <c r="AA13" s="620"/>
      <c r="AB13" s="813"/>
      <c r="AC13" s="828"/>
      <c r="AD13" s="51">
        <f t="shared" si="1"/>
        <v>0</v>
      </c>
      <c r="AE13" s="51">
        <f t="shared" si="0"/>
        <v>0</v>
      </c>
      <c r="AF13" s="51">
        <f t="shared" si="0"/>
        <v>0</v>
      </c>
      <c r="AG13" s="51">
        <f t="shared" si="0"/>
        <v>0</v>
      </c>
      <c r="AH13" s="51">
        <f t="shared" si="0"/>
        <v>0</v>
      </c>
      <c r="AI13" s="51">
        <f t="shared" si="0"/>
        <v>0</v>
      </c>
      <c r="AJ13" s="51">
        <f t="shared" si="0"/>
        <v>0</v>
      </c>
      <c r="AK13" s="813"/>
      <c r="AL13" s="991"/>
      <c r="AM13" s="51">
        <f t="shared" si="2"/>
        <v>0</v>
      </c>
      <c r="AN13" s="336"/>
      <c r="AO13" s="336"/>
      <c r="AP13" s="336"/>
      <c r="AQ13" s="336"/>
      <c r="AR13" s="336"/>
      <c r="AS13" s="336"/>
      <c r="AT13" s="813"/>
      <c r="AU13" s="994"/>
      <c r="AV13" s="51">
        <f t="shared" si="3"/>
        <v>0</v>
      </c>
      <c r="AW13" s="336"/>
      <c r="AX13" s="336"/>
      <c r="AY13" s="336"/>
      <c r="AZ13" s="336"/>
      <c r="BA13" s="336"/>
      <c r="BB13" s="336"/>
      <c r="BC13" s="813"/>
      <c r="BD13" s="997"/>
      <c r="BE13" s="51">
        <f t="shared" si="4"/>
        <v>0</v>
      </c>
      <c r="BF13" s="336"/>
      <c r="BG13" s="336"/>
      <c r="BH13" s="336"/>
      <c r="BI13" s="336"/>
      <c r="BJ13" s="336"/>
      <c r="BK13" s="336"/>
      <c r="BL13" s="813"/>
      <c r="BM13" s="988"/>
      <c r="BN13" s="51">
        <f t="shared" si="5"/>
        <v>0</v>
      </c>
      <c r="BO13" s="336"/>
      <c r="BP13" s="336"/>
      <c r="BQ13" s="336"/>
      <c r="BR13" s="336"/>
      <c r="BS13" s="336"/>
      <c r="BT13" s="336"/>
      <c r="BU13" s="821"/>
      <c r="BV13" s="822"/>
      <c r="BW13" s="822"/>
      <c r="BX13" s="822"/>
      <c r="BY13" s="822"/>
      <c r="BZ13" s="822"/>
      <c r="CA13" s="822"/>
      <c r="CB13" s="822"/>
      <c r="CC13" s="823"/>
    </row>
    <row r="14" spans="1:81" s="58" customFormat="1" ht="40.200000000000003" customHeight="1" thickBot="1" x14ac:dyDescent="0.35">
      <c r="A14" s="34"/>
      <c r="B14" s="907"/>
      <c r="C14" s="1237"/>
      <c r="D14" s="873"/>
      <c r="E14" s="1811"/>
      <c r="F14" s="853"/>
      <c r="G14" s="853"/>
      <c r="H14" s="853"/>
      <c r="I14" s="853"/>
      <c r="J14" s="814"/>
      <c r="K14" s="856"/>
      <c r="L14" s="859"/>
      <c r="M14" s="862"/>
      <c r="N14" s="838"/>
      <c r="O14" s="841"/>
      <c r="P14" s="865"/>
      <c r="Q14" s="874"/>
      <c r="R14" s="814"/>
      <c r="S14" s="232"/>
      <c r="T14" s="237"/>
      <c r="U14" s="237"/>
      <c r="V14" s="237"/>
      <c r="W14" s="232"/>
      <c r="X14" s="621"/>
      <c r="Y14" s="621"/>
      <c r="Z14" s="621"/>
      <c r="AA14" s="621"/>
      <c r="AB14" s="814"/>
      <c r="AC14" s="829"/>
      <c r="AD14" s="46">
        <f t="shared" si="1"/>
        <v>0</v>
      </c>
      <c r="AE14" s="46">
        <f t="shared" si="0"/>
        <v>0</v>
      </c>
      <c r="AF14" s="46">
        <f t="shared" si="0"/>
        <v>0</v>
      </c>
      <c r="AG14" s="46">
        <f t="shared" si="0"/>
        <v>0</v>
      </c>
      <c r="AH14" s="46">
        <f t="shared" si="0"/>
        <v>0</v>
      </c>
      <c r="AI14" s="46">
        <f t="shared" si="0"/>
        <v>0</v>
      </c>
      <c r="AJ14" s="46">
        <f t="shared" si="0"/>
        <v>0</v>
      </c>
      <c r="AK14" s="814"/>
      <c r="AL14" s="992"/>
      <c r="AM14" s="46">
        <f t="shared" si="2"/>
        <v>0</v>
      </c>
      <c r="AN14" s="37"/>
      <c r="AO14" s="37"/>
      <c r="AP14" s="37"/>
      <c r="AQ14" s="37"/>
      <c r="AR14" s="37"/>
      <c r="AS14" s="37"/>
      <c r="AT14" s="814"/>
      <c r="AU14" s="995"/>
      <c r="AV14" s="46">
        <f t="shared" si="3"/>
        <v>0</v>
      </c>
      <c r="AW14" s="37"/>
      <c r="AX14" s="37"/>
      <c r="AY14" s="37"/>
      <c r="AZ14" s="37"/>
      <c r="BA14" s="37"/>
      <c r="BB14" s="37"/>
      <c r="BC14" s="814"/>
      <c r="BD14" s="998"/>
      <c r="BE14" s="46">
        <f t="shared" si="4"/>
        <v>0</v>
      </c>
      <c r="BF14" s="37"/>
      <c r="BG14" s="37"/>
      <c r="BH14" s="37"/>
      <c r="BI14" s="37"/>
      <c r="BJ14" s="37"/>
      <c r="BK14" s="37"/>
      <c r="BL14" s="814"/>
      <c r="BM14" s="989"/>
      <c r="BN14" s="46">
        <f t="shared" si="5"/>
        <v>0</v>
      </c>
      <c r="BO14" s="37"/>
      <c r="BP14" s="37"/>
      <c r="BQ14" s="37"/>
      <c r="BR14" s="37"/>
      <c r="BS14" s="37"/>
      <c r="BT14" s="37"/>
      <c r="BU14" s="824"/>
      <c r="BV14" s="825"/>
      <c r="BW14" s="825"/>
      <c r="BX14" s="825"/>
      <c r="BY14" s="825"/>
      <c r="BZ14" s="825"/>
      <c r="CA14" s="825"/>
      <c r="CB14" s="825"/>
      <c r="CC14" s="826"/>
    </row>
    <row r="15" spans="1:81" s="58" customFormat="1" ht="40.200000000000003" customHeight="1" thickTop="1" x14ac:dyDescent="0.3">
      <c r="A15" s="34"/>
      <c r="B15" s="907"/>
      <c r="C15" s="1237"/>
      <c r="D15" s="871">
        <v>4003</v>
      </c>
      <c r="E15" s="1809" t="s">
        <v>6446</v>
      </c>
      <c r="F15" s="851">
        <v>4003015</v>
      </c>
      <c r="G15" s="851" t="s">
        <v>6447</v>
      </c>
      <c r="H15" s="851" t="s">
        <v>6450</v>
      </c>
      <c r="I15" s="851">
        <v>2014011000008</v>
      </c>
      <c r="J15" s="812">
        <v>826</v>
      </c>
      <c r="K15" s="854" t="str">
        <f>+[23]Metas!K953</f>
        <v>% de las obras de los Subproyectos 3 y 4 terminadas (Planta de tratamiento el Pórtico y conducción y almacenamiento de Villa del Rosario y Los Patios).</v>
      </c>
      <c r="L15" s="857"/>
      <c r="M15" s="860">
        <f>SUM(N15:Q15)</f>
        <v>0</v>
      </c>
      <c r="N15" s="836"/>
      <c r="O15" s="839"/>
      <c r="P15" s="863"/>
      <c r="Q15" s="866"/>
      <c r="R15" s="812">
        <f>+$J15</f>
        <v>826</v>
      </c>
      <c r="S15" s="618" t="s">
        <v>6451</v>
      </c>
      <c r="T15" s="235"/>
      <c r="U15" s="235"/>
      <c r="V15" s="235"/>
      <c r="W15" s="231"/>
      <c r="X15" s="619"/>
      <c r="Y15" s="619"/>
      <c r="Z15" s="619"/>
      <c r="AA15" s="619"/>
      <c r="AB15" s="812">
        <f>+$J15</f>
        <v>826</v>
      </c>
      <c r="AC15" s="827">
        <f>+L15</f>
        <v>0</v>
      </c>
      <c r="AD15" s="44">
        <f>+AM15+AV15+BE15+BN15</f>
        <v>0</v>
      </c>
      <c r="AE15" s="44">
        <f t="shared" si="0"/>
        <v>0</v>
      </c>
      <c r="AF15" s="44">
        <f t="shared" si="0"/>
        <v>0</v>
      </c>
      <c r="AG15" s="44">
        <f t="shared" si="0"/>
        <v>0</v>
      </c>
      <c r="AH15" s="44">
        <f t="shared" si="0"/>
        <v>0</v>
      </c>
      <c r="AI15" s="44">
        <f t="shared" si="0"/>
        <v>0</v>
      </c>
      <c r="AJ15" s="44">
        <f t="shared" si="0"/>
        <v>0</v>
      </c>
      <c r="AK15" s="812">
        <f>+$J15</f>
        <v>826</v>
      </c>
      <c r="AL15" s="990">
        <f>+N15</f>
        <v>0</v>
      </c>
      <c r="AM15" s="44">
        <f t="shared" si="2"/>
        <v>0</v>
      </c>
      <c r="AN15" s="35"/>
      <c r="AO15" s="35"/>
      <c r="AP15" s="35"/>
      <c r="AQ15" s="35"/>
      <c r="AR15" s="35"/>
      <c r="AS15" s="35"/>
      <c r="AT15" s="812">
        <f>+$J15</f>
        <v>826</v>
      </c>
      <c r="AU15" s="993">
        <f>+O15</f>
        <v>0</v>
      </c>
      <c r="AV15" s="44">
        <f t="shared" si="3"/>
        <v>0</v>
      </c>
      <c r="AW15" s="35"/>
      <c r="AX15" s="35"/>
      <c r="AY15" s="35"/>
      <c r="AZ15" s="35"/>
      <c r="BA15" s="35"/>
      <c r="BB15" s="35"/>
      <c r="BC15" s="812">
        <f>+$J15</f>
        <v>826</v>
      </c>
      <c r="BD15" s="996">
        <f>+P15</f>
        <v>0</v>
      </c>
      <c r="BE15" s="44">
        <f t="shared" si="4"/>
        <v>0</v>
      </c>
      <c r="BF15" s="35"/>
      <c r="BG15" s="35"/>
      <c r="BH15" s="35"/>
      <c r="BI15" s="35"/>
      <c r="BJ15" s="35"/>
      <c r="BK15" s="35"/>
      <c r="BL15" s="812">
        <f>+$J15</f>
        <v>826</v>
      </c>
      <c r="BM15" s="987">
        <f>+Q15</f>
        <v>0</v>
      </c>
      <c r="BN15" s="44">
        <f t="shared" si="5"/>
        <v>0</v>
      </c>
      <c r="BO15" s="35"/>
      <c r="BP15" s="35"/>
      <c r="BQ15" s="35"/>
      <c r="BR15" s="35"/>
      <c r="BS15" s="35"/>
      <c r="BT15" s="35"/>
      <c r="BU15" s="818"/>
      <c r="BV15" s="819"/>
      <c r="BW15" s="819"/>
      <c r="BX15" s="819"/>
      <c r="BY15" s="819"/>
      <c r="BZ15" s="819"/>
      <c r="CA15" s="819"/>
      <c r="CB15" s="819"/>
      <c r="CC15" s="820"/>
    </row>
    <row r="16" spans="1:81" s="58" customFormat="1" ht="40.200000000000003" customHeight="1" x14ac:dyDescent="0.3">
      <c r="A16" s="34"/>
      <c r="B16" s="907"/>
      <c r="C16" s="1237"/>
      <c r="D16" s="872"/>
      <c r="E16" s="1810"/>
      <c r="F16" s="852"/>
      <c r="G16" s="852"/>
      <c r="H16" s="852"/>
      <c r="I16" s="852"/>
      <c r="J16" s="813"/>
      <c r="K16" s="855"/>
      <c r="L16" s="858"/>
      <c r="M16" s="861"/>
      <c r="N16" s="837"/>
      <c r="O16" s="840"/>
      <c r="P16" s="864"/>
      <c r="Q16" s="867"/>
      <c r="R16" s="813"/>
      <c r="S16" s="39"/>
      <c r="T16" s="236"/>
      <c r="U16" s="236"/>
      <c r="V16" s="236"/>
      <c r="W16" s="39"/>
      <c r="X16" s="620"/>
      <c r="Y16" s="620"/>
      <c r="Z16" s="620"/>
      <c r="AA16" s="620"/>
      <c r="AB16" s="813"/>
      <c r="AC16" s="828"/>
      <c r="AD16" s="51">
        <f t="shared" ref="AD16:AJ31" si="6">+AM16+AV16+BE16+BN16</f>
        <v>0</v>
      </c>
      <c r="AE16" s="51">
        <f t="shared" si="0"/>
        <v>0</v>
      </c>
      <c r="AF16" s="51">
        <f t="shared" si="0"/>
        <v>0</v>
      </c>
      <c r="AG16" s="51">
        <f t="shared" si="0"/>
        <v>0</v>
      </c>
      <c r="AH16" s="51">
        <f t="shared" si="0"/>
        <v>0</v>
      </c>
      <c r="AI16" s="51">
        <f t="shared" si="0"/>
        <v>0</v>
      </c>
      <c r="AJ16" s="51">
        <f t="shared" si="0"/>
        <v>0</v>
      </c>
      <c r="AK16" s="813"/>
      <c r="AL16" s="991"/>
      <c r="AM16" s="51">
        <f t="shared" si="2"/>
        <v>0</v>
      </c>
      <c r="AN16" s="336"/>
      <c r="AO16" s="336"/>
      <c r="AP16" s="336"/>
      <c r="AQ16" s="336"/>
      <c r="AR16" s="336"/>
      <c r="AS16" s="336"/>
      <c r="AT16" s="813"/>
      <c r="AU16" s="994"/>
      <c r="AV16" s="51">
        <f t="shared" si="3"/>
        <v>0</v>
      </c>
      <c r="AW16" s="336"/>
      <c r="AX16" s="336"/>
      <c r="AY16" s="336"/>
      <c r="AZ16" s="336"/>
      <c r="BA16" s="336"/>
      <c r="BB16" s="336"/>
      <c r="BC16" s="813"/>
      <c r="BD16" s="997"/>
      <c r="BE16" s="51">
        <f t="shared" si="4"/>
        <v>0</v>
      </c>
      <c r="BF16" s="336"/>
      <c r="BG16" s="336"/>
      <c r="BH16" s="336"/>
      <c r="BI16" s="336"/>
      <c r="BJ16" s="336"/>
      <c r="BK16" s="336"/>
      <c r="BL16" s="813"/>
      <c r="BM16" s="988"/>
      <c r="BN16" s="51">
        <f t="shared" si="5"/>
        <v>0</v>
      </c>
      <c r="BO16" s="336"/>
      <c r="BP16" s="336"/>
      <c r="BQ16" s="336"/>
      <c r="BR16" s="336"/>
      <c r="BS16" s="336"/>
      <c r="BT16" s="336"/>
      <c r="BU16" s="821"/>
      <c r="BV16" s="822"/>
      <c r="BW16" s="822"/>
      <c r="BX16" s="822"/>
      <c r="BY16" s="822"/>
      <c r="BZ16" s="822"/>
      <c r="CA16" s="822"/>
      <c r="CB16" s="822"/>
      <c r="CC16" s="823"/>
    </row>
    <row r="17" spans="1:85" s="58" customFormat="1" ht="40.200000000000003" customHeight="1" x14ac:dyDescent="0.3">
      <c r="A17" s="34"/>
      <c r="B17" s="907"/>
      <c r="C17" s="1237"/>
      <c r="D17" s="872"/>
      <c r="E17" s="1810"/>
      <c r="F17" s="852"/>
      <c r="G17" s="852"/>
      <c r="H17" s="852"/>
      <c r="I17" s="852"/>
      <c r="J17" s="813"/>
      <c r="K17" s="855"/>
      <c r="L17" s="858"/>
      <c r="M17" s="861"/>
      <c r="N17" s="837"/>
      <c r="O17" s="840"/>
      <c r="P17" s="864"/>
      <c r="Q17" s="867"/>
      <c r="R17" s="813"/>
      <c r="S17" s="39"/>
      <c r="T17" s="236"/>
      <c r="U17" s="236"/>
      <c r="V17" s="236"/>
      <c r="W17" s="39"/>
      <c r="X17" s="620"/>
      <c r="Y17" s="620"/>
      <c r="Z17" s="620"/>
      <c r="AA17" s="620"/>
      <c r="AB17" s="813"/>
      <c r="AC17" s="828"/>
      <c r="AD17" s="51">
        <f t="shared" si="6"/>
        <v>0</v>
      </c>
      <c r="AE17" s="51">
        <f t="shared" si="0"/>
        <v>0</v>
      </c>
      <c r="AF17" s="51">
        <f t="shared" si="0"/>
        <v>0</v>
      </c>
      <c r="AG17" s="51">
        <f t="shared" si="0"/>
        <v>0</v>
      </c>
      <c r="AH17" s="51">
        <f t="shared" si="0"/>
        <v>0</v>
      </c>
      <c r="AI17" s="51">
        <f t="shared" si="0"/>
        <v>0</v>
      </c>
      <c r="AJ17" s="51">
        <f t="shared" si="0"/>
        <v>0</v>
      </c>
      <c r="AK17" s="813"/>
      <c r="AL17" s="991"/>
      <c r="AM17" s="51">
        <f t="shared" si="2"/>
        <v>0</v>
      </c>
      <c r="AN17" s="336"/>
      <c r="AO17" s="336"/>
      <c r="AP17" s="336"/>
      <c r="AQ17" s="336"/>
      <c r="AR17" s="336"/>
      <c r="AS17" s="336"/>
      <c r="AT17" s="813"/>
      <c r="AU17" s="994"/>
      <c r="AV17" s="51">
        <f t="shared" si="3"/>
        <v>0</v>
      </c>
      <c r="AW17" s="336"/>
      <c r="AX17" s="336"/>
      <c r="AY17" s="336"/>
      <c r="AZ17" s="336"/>
      <c r="BA17" s="336"/>
      <c r="BB17" s="336"/>
      <c r="BC17" s="813"/>
      <c r="BD17" s="997"/>
      <c r="BE17" s="51">
        <f t="shared" si="4"/>
        <v>0</v>
      </c>
      <c r="BF17" s="336"/>
      <c r="BG17" s="336"/>
      <c r="BH17" s="336"/>
      <c r="BI17" s="336"/>
      <c r="BJ17" s="336"/>
      <c r="BK17" s="336"/>
      <c r="BL17" s="813"/>
      <c r="BM17" s="988"/>
      <c r="BN17" s="51">
        <f t="shared" si="5"/>
        <v>0</v>
      </c>
      <c r="BO17" s="336"/>
      <c r="BP17" s="336"/>
      <c r="BQ17" s="336"/>
      <c r="BR17" s="336"/>
      <c r="BS17" s="336"/>
      <c r="BT17" s="336"/>
      <c r="BU17" s="821"/>
      <c r="BV17" s="822"/>
      <c r="BW17" s="822"/>
      <c r="BX17" s="822"/>
      <c r="BY17" s="822"/>
      <c r="BZ17" s="822"/>
      <c r="CA17" s="822"/>
      <c r="CB17" s="822"/>
      <c r="CC17" s="823"/>
    </row>
    <row r="18" spans="1:85" s="58" customFormat="1" ht="40.200000000000003" customHeight="1" thickBot="1" x14ac:dyDescent="0.35">
      <c r="A18" s="34"/>
      <c r="B18" s="907"/>
      <c r="C18" s="1237"/>
      <c r="D18" s="873"/>
      <c r="E18" s="1811"/>
      <c r="F18" s="853"/>
      <c r="G18" s="853"/>
      <c r="H18" s="853"/>
      <c r="I18" s="853"/>
      <c r="J18" s="814"/>
      <c r="K18" s="856"/>
      <c r="L18" s="859"/>
      <c r="M18" s="862"/>
      <c r="N18" s="838"/>
      <c r="O18" s="841"/>
      <c r="P18" s="865"/>
      <c r="Q18" s="874"/>
      <c r="R18" s="814"/>
      <c r="S18" s="232"/>
      <c r="T18" s="237"/>
      <c r="U18" s="237"/>
      <c r="V18" s="237"/>
      <c r="W18" s="232"/>
      <c r="X18" s="621"/>
      <c r="Y18" s="621"/>
      <c r="Z18" s="621"/>
      <c r="AA18" s="621"/>
      <c r="AB18" s="814"/>
      <c r="AC18" s="829"/>
      <c r="AD18" s="46">
        <f t="shared" si="6"/>
        <v>0</v>
      </c>
      <c r="AE18" s="46">
        <f t="shared" si="0"/>
        <v>0</v>
      </c>
      <c r="AF18" s="46">
        <f t="shared" si="0"/>
        <v>0</v>
      </c>
      <c r="AG18" s="46">
        <f t="shared" si="0"/>
        <v>0</v>
      </c>
      <c r="AH18" s="46">
        <f t="shared" si="0"/>
        <v>0</v>
      </c>
      <c r="AI18" s="46">
        <f t="shared" si="0"/>
        <v>0</v>
      </c>
      <c r="AJ18" s="46">
        <f t="shared" si="0"/>
        <v>0</v>
      </c>
      <c r="AK18" s="814"/>
      <c r="AL18" s="992"/>
      <c r="AM18" s="46">
        <f t="shared" si="2"/>
        <v>0</v>
      </c>
      <c r="AN18" s="37"/>
      <c r="AO18" s="37"/>
      <c r="AP18" s="37"/>
      <c r="AQ18" s="37"/>
      <c r="AR18" s="37"/>
      <c r="AS18" s="37"/>
      <c r="AT18" s="814"/>
      <c r="AU18" s="995"/>
      <c r="AV18" s="46">
        <f t="shared" si="3"/>
        <v>0</v>
      </c>
      <c r="AW18" s="37"/>
      <c r="AX18" s="37"/>
      <c r="AY18" s="37"/>
      <c r="AZ18" s="37"/>
      <c r="BA18" s="37"/>
      <c r="BB18" s="37"/>
      <c r="BC18" s="814"/>
      <c r="BD18" s="998"/>
      <c r="BE18" s="46">
        <f t="shared" si="4"/>
        <v>0</v>
      </c>
      <c r="BF18" s="37"/>
      <c r="BG18" s="37"/>
      <c r="BH18" s="37"/>
      <c r="BI18" s="37"/>
      <c r="BJ18" s="37"/>
      <c r="BK18" s="37"/>
      <c r="BL18" s="814"/>
      <c r="BM18" s="989"/>
      <c r="BN18" s="46">
        <f t="shared" si="5"/>
        <v>0</v>
      </c>
      <c r="BO18" s="37"/>
      <c r="BP18" s="37"/>
      <c r="BQ18" s="37"/>
      <c r="BR18" s="37"/>
      <c r="BS18" s="37"/>
      <c r="BT18" s="37"/>
      <c r="BU18" s="824"/>
      <c r="BV18" s="825"/>
      <c r="BW18" s="825"/>
      <c r="BX18" s="825"/>
      <c r="BY18" s="825"/>
      <c r="BZ18" s="825"/>
      <c r="CA18" s="825"/>
      <c r="CB18" s="825"/>
      <c r="CC18" s="826"/>
    </row>
    <row r="19" spans="1:85" s="58" customFormat="1" ht="40.200000000000003" customHeight="1" thickTop="1" thickBot="1" x14ac:dyDescent="0.35">
      <c r="A19" s="34"/>
      <c r="B19" s="907"/>
      <c r="C19" s="1237"/>
      <c r="D19" s="871">
        <v>4003</v>
      </c>
      <c r="E19" s="1809" t="s">
        <v>6446</v>
      </c>
      <c r="F19" s="851">
        <v>4003015</v>
      </c>
      <c r="G19" s="851" t="s">
        <v>6447</v>
      </c>
      <c r="H19" s="851" t="s">
        <v>6450</v>
      </c>
      <c r="I19" s="851">
        <v>2014011000008</v>
      </c>
      <c r="J19" s="812">
        <v>827</v>
      </c>
      <c r="K19" s="854" t="str">
        <f>+[23]Metas!K954</f>
        <v>Esquema Regional de Operación de la infraestructura del Proyecto del Acueducto Metropolitano de Cúcuta, Villa del Rosario y Los Patios implementado.</v>
      </c>
      <c r="L19" s="857"/>
      <c r="M19" s="860">
        <f>SUM(N19:Q19)</f>
        <v>1</v>
      </c>
      <c r="N19" s="836"/>
      <c r="O19" s="839">
        <v>1</v>
      </c>
      <c r="P19" s="863"/>
      <c r="Q19" s="866"/>
      <c r="R19" s="812">
        <f>+$J19</f>
        <v>827</v>
      </c>
      <c r="S19" s="622" t="s">
        <v>6452</v>
      </c>
      <c r="T19" s="235" t="s">
        <v>3821</v>
      </c>
      <c r="U19" s="235" t="s">
        <v>3828</v>
      </c>
      <c r="V19" s="235" t="s">
        <v>3830</v>
      </c>
      <c r="W19" s="618" t="s">
        <v>6453</v>
      </c>
      <c r="X19" s="623">
        <v>44927</v>
      </c>
      <c r="Y19" s="624">
        <v>45107</v>
      </c>
      <c r="Z19" s="623">
        <v>44927</v>
      </c>
      <c r="AA19" s="624">
        <v>45107</v>
      </c>
      <c r="AB19" s="812">
        <f>+$J19</f>
        <v>827</v>
      </c>
      <c r="AC19" s="827">
        <f>+L19</f>
        <v>0</v>
      </c>
      <c r="AD19" s="44">
        <f t="shared" si="6"/>
        <v>0</v>
      </c>
      <c r="AE19" s="44">
        <f t="shared" si="0"/>
        <v>0</v>
      </c>
      <c r="AF19" s="44">
        <f t="shared" si="0"/>
        <v>0</v>
      </c>
      <c r="AG19" s="44">
        <f t="shared" si="0"/>
        <v>0</v>
      </c>
      <c r="AH19" s="44">
        <f t="shared" si="0"/>
        <v>0</v>
      </c>
      <c r="AI19" s="44">
        <f t="shared" si="0"/>
        <v>0</v>
      </c>
      <c r="AJ19" s="44">
        <f t="shared" si="0"/>
        <v>0</v>
      </c>
      <c r="AK19" s="812">
        <f>+$J19</f>
        <v>827</v>
      </c>
      <c r="AL19" s="990">
        <f>+N19</f>
        <v>0</v>
      </c>
      <c r="AM19" s="44">
        <f t="shared" si="2"/>
        <v>0</v>
      </c>
      <c r="AN19" s="35"/>
      <c r="AO19" s="35"/>
      <c r="AP19" s="35"/>
      <c r="AQ19" s="35"/>
      <c r="AR19" s="35"/>
      <c r="AS19" s="35"/>
      <c r="AT19" s="812">
        <f>+$J19</f>
        <v>827</v>
      </c>
      <c r="AU19" s="993">
        <f>+O19</f>
        <v>1</v>
      </c>
      <c r="AV19" s="44">
        <f t="shared" si="3"/>
        <v>0</v>
      </c>
      <c r="AW19" s="35"/>
      <c r="AX19" s="35"/>
      <c r="AY19" s="35"/>
      <c r="AZ19" s="35"/>
      <c r="BA19" s="35"/>
      <c r="BB19" s="35"/>
      <c r="BC19" s="812">
        <f>+$J19</f>
        <v>827</v>
      </c>
      <c r="BD19" s="54">
        <f>+P19</f>
        <v>0</v>
      </c>
      <c r="BE19" s="44">
        <f t="shared" si="4"/>
        <v>0</v>
      </c>
      <c r="BF19" s="35"/>
      <c r="BG19" s="35"/>
      <c r="BH19" s="35"/>
      <c r="BI19" s="35"/>
      <c r="BJ19" s="35"/>
      <c r="BK19" s="35"/>
      <c r="BL19" s="812">
        <f>+$J19</f>
        <v>827</v>
      </c>
      <c r="BM19" s="41">
        <f>+Q19</f>
        <v>0</v>
      </c>
      <c r="BN19" s="44">
        <f t="shared" si="5"/>
        <v>0</v>
      </c>
      <c r="BO19" s="35"/>
      <c r="BP19" s="35"/>
      <c r="BQ19" s="35"/>
      <c r="BR19" s="35"/>
      <c r="BS19" s="35"/>
      <c r="BT19" s="35"/>
      <c r="BU19" s="818"/>
      <c r="BV19" s="819"/>
      <c r="BW19" s="819"/>
      <c r="BX19" s="819"/>
      <c r="BY19" s="819"/>
      <c r="BZ19" s="819"/>
      <c r="CA19" s="819"/>
      <c r="CB19" s="819"/>
      <c r="CC19" s="820"/>
    </row>
    <row r="20" spans="1:85" s="58" customFormat="1" ht="40.200000000000003" customHeight="1" thickTop="1" x14ac:dyDescent="0.3">
      <c r="A20" s="34"/>
      <c r="B20" s="907"/>
      <c r="C20" s="1237"/>
      <c r="D20" s="872"/>
      <c r="E20" s="1810"/>
      <c r="F20" s="852"/>
      <c r="G20" s="852"/>
      <c r="H20" s="852"/>
      <c r="I20" s="852"/>
      <c r="J20" s="813"/>
      <c r="K20" s="855"/>
      <c r="L20" s="858"/>
      <c r="M20" s="861"/>
      <c r="N20" s="837"/>
      <c r="O20" s="840"/>
      <c r="P20" s="864"/>
      <c r="Q20" s="867"/>
      <c r="R20" s="813"/>
      <c r="S20" s="622" t="s">
        <v>6452</v>
      </c>
      <c r="T20" s="236" t="s">
        <v>3821</v>
      </c>
      <c r="U20" s="236" t="s">
        <v>3828</v>
      </c>
      <c r="V20" s="236" t="s">
        <v>3830</v>
      </c>
      <c r="W20" s="618" t="s">
        <v>6453</v>
      </c>
      <c r="X20" s="623">
        <v>45017</v>
      </c>
      <c r="Y20" s="623">
        <v>45107</v>
      </c>
      <c r="Z20" s="623">
        <v>45017</v>
      </c>
      <c r="AA20" s="623">
        <v>45107</v>
      </c>
      <c r="AB20" s="813"/>
      <c r="AC20" s="828"/>
      <c r="AD20" s="51">
        <f t="shared" si="6"/>
        <v>500</v>
      </c>
      <c r="AE20" s="51">
        <f t="shared" si="0"/>
        <v>0</v>
      </c>
      <c r="AF20" s="51">
        <f t="shared" si="0"/>
        <v>500</v>
      </c>
      <c r="AG20" s="51">
        <f t="shared" si="0"/>
        <v>0</v>
      </c>
      <c r="AH20" s="51">
        <f t="shared" si="0"/>
        <v>0</v>
      </c>
      <c r="AI20" s="51">
        <f t="shared" si="0"/>
        <v>0</v>
      </c>
      <c r="AJ20" s="51">
        <f t="shared" si="0"/>
        <v>0</v>
      </c>
      <c r="AK20" s="813"/>
      <c r="AL20" s="991"/>
      <c r="AM20" s="51">
        <f t="shared" si="2"/>
        <v>0</v>
      </c>
      <c r="AN20" s="336"/>
      <c r="AO20" s="336"/>
      <c r="AP20" s="336"/>
      <c r="AQ20" s="336"/>
      <c r="AR20" s="336"/>
      <c r="AS20" s="336"/>
      <c r="AT20" s="813"/>
      <c r="AU20" s="994"/>
      <c r="AV20" s="51">
        <f t="shared" si="3"/>
        <v>500</v>
      </c>
      <c r="AW20" s="336"/>
      <c r="AX20" s="336">
        <v>500</v>
      </c>
      <c r="AY20" s="336"/>
      <c r="AZ20" s="336"/>
      <c r="BA20" s="336"/>
      <c r="BB20" s="336"/>
      <c r="BC20" s="813"/>
      <c r="BD20" s="425"/>
      <c r="BE20" s="51">
        <f t="shared" si="4"/>
        <v>0</v>
      </c>
      <c r="BF20" s="336"/>
      <c r="BG20" s="336"/>
      <c r="BH20" s="336"/>
      <c r="BI20" s="336"/>
      <c r="BJ20" s="336"/>
      <c r="BK20" s="336"/>
      <c r="BL20" s="813"/>
      <c r="BM20" s="426"/>
      <c r="BN20" s="51">
        <f t="shared" si="5"/>
        <v>0</v>
      </c>
      <c r="BO20" s="336"/>
      <c r="BP20" s="336"/>
      <c r="BQ20" s="336"/>
      <c r="BR20" s="336"/>
      <c r="BS20" s="336"/>
      <c r="BT20" s="336"/>
      <c r="BU20" s="821"/>
      <c r="BV20" s="822"/>
      <c r="BW20" s="822"/>
      <c r="BX20" s="822"/>
      <c r="BY20" s="822"/>
      <c r="BZ20" s="822"/>
      <c r="CA20" s="822"/>
      <c r="CB20" s="822"/>
      <c r="CC20" s="823"/>
    </row>
    <row r="21" spans="1:85" s="58" customFormat="1" ht="40.200000000000003" customHeight="1" x14ac:dyDescent="0.3">
      <c r="A21" s="34"/>
      <c r="B21" s="907"/>
      <c r="C21" s="1237"/>
      <c r="D21" s="872"/>
      <c r="E21" s="1810"/>
      <c r="F21" s="852"/>
      <c r="G21" s="852"/>
      <c r="H21" s="852"/>
      <c r="I21" s="852"/>
      <c r="J21" s="813"/>
      <c r="K21" s="855"/>
      <c r="L21" s="858"/>
      <c r="M21" s="861"/>
      <c r="N21" s="837"/>
      <c r="O21" s="840"/>
      <c r="P21" s="864"/>
      <c r="Q21" s="867"/>
      <c r="R21" s="813"/>
      <c r="S21" s="39"/>
      <c r="T21" s="236"/>
      <c r="U21" s="236"/>
      <c r="V21" s="236"/>
      <c r="W21" s="39"/>
      <c r="X21" s="625"/>
      <c r="Y21" s="625"/>
      <c r="Z21" s="625"/>
      <c r="AA21" s="625"/>
      <c r="AB21" s="813"/>
      <c r="AC21" s="828"/>
      <c r="AD21" s="51">
        <f t="shared" si="6"/>
        <v>300</v>
      </c>
      <c r="AE21" s="51">
        <f t="shared" si="0"/>
        <v>0</v>
      </c>
      <c r="AF21" s="51">
        <f t="shared" si="0"/>
        <v>300</v>
      </c>
      <c r="AG21" s="51">
        <f t="shared" si="0"/>
        <v>0</v>
      </c>
      <c r="AH21" s="51">
        <f t="shared" si="0"/>
        <v>0</v>
      </c>
      <c r="AI21" s="51">
        <f t="shared" si="0"/>
        <v>0</v>
      </c>
      <c r="AJ21" s="51">
        <f t="shared" si="0"/>
        <v>0</v>
      </c>
      <c r="AK21" s="813"/>
      <c r="AL21" s="991"/>
      <c r="AM21" s="51">
        <f t="shared" si="2"/>
        <v>0</v>
      </c>
      <c r="AN21" s="336"/>
      <c r="AO21" s="336"/>
      <c r="AP21" s="336"/>
      <c r="AQ21" s="336"/>
      <c r="AR21" s="336"/>
      <c r="AS21" s="336"/>
      <c r="AT21" s="813"/>
      <c r="AU21" s="994"/>
      <c r="AV21" s="51">
        <f t="shared" si="3"/>
        <v>0</v>
      </c>
      <c r="AW21" s="336"/>
      <c r="AX21" s="336"/>
      <c r="AY21" s="336"/>
      <c r="AZ21" s="336"/>
      <c r="BA21" s="336"/>
      <c r="BB21" s="336"/>
      <c r="BC21" s="813"/>
      <c r="BD21" s="425"/>
      <c r="BE21" s="51">
        <f t="shared" si="4"/>
        <v>300</v>
      </c>
      <c r="BF21" s="336"/>
      <c r="BG21" s="336">
        <v>300</v>
      </c>
      <c r="BH21" s="336"/>
      <c r="BI21" s="336"/>
      <c r="BJ21" s="336"/>
      <c r="BK21" s="336"/>
      <c r="BL21" s="813"/>
      <c r="BM21" s="426"/>
      <c r="BN21" s="51">
        <f t="shared" si="5"/>
        <v>0</v>
      </c>
      <c r="BO21" s="336"/>
      <c r="BP21" s="336"/>
      <c r="BQ21" s="336"/>
      <c r="BR21" s="336"/>
      <c r="BS21" s="336"/>
      <c r="BT21" s="336"/>
      <c r="BU21" s="821"/>
      <c r="BV21" s="822"/>
      <c r="BW21" s="822"/>
      <c r="BX21" s="822"/>
      <c r="BY21" s="822"/>
      <c r="BZ21" s="822"/>
      <c r="CA21" s="822"/>
      <c r="CB21" s="822"/>
      <c r="CC21" s="823"/>
    </row>
    <row r="22" spans="1:85" s="58" customFormat="1" ht="40.200000000000003" customHeight="1" thickBot="1" x14ac:dyDescent="0.35">
      <c r="A22" s="34"/>
      <c r="B22" s="907"/>
      <c r="C22" s="1238"/>
      <c r="D22" s="873"/>
      <c r="E22" s="1811"/>
      <c r="F22" s="853"/>
      <c r="G22" s="853"/>
      <c r="H22" s="853"/>
      <c r="I22" s="853"/>
      <c r="J22" s="814"/>
      <c r="K22" s="856"/>
      <c r="L22" s="859"/>
      <c r="M22" s="862"/>
      <c r="N22" s="838"/>
      <c r="O22" s="841"/>
      <c r="P22" s="865"/>
      <c r="Q22" s="874"/>
      <c r="R22" s="814"/>
      <c r="S22" s="232"/>
      <c r="T22" s="237"/>
      <c r="U22" s="237"/>
      <c r="V22" s="237"/>
      <c r="W22" s="232"/>
      <c r="X22" s="626"/>
      <c r="Y22" s="626"/>
      <c r="Z22" s="626"/>
      <c r="AA22" s="626"/>
      <c r="AB22" s="814"/>
      <c r="AC22" s="829"/>
      <c r="AD22" s="46">
        <f t="shared" si="6"/>
        <v>0</v>
      </c>
      <c r="AE22" s="46">
        <f t="shared" si="0"/>
        <v>0</v>
      </c>
      <c r="AF22" s="46">
        <f t="shared" si="0"/>
        <v>0</v>
      </c>
      <c r="AG22" s="46">
        <f t="shared" si="0"/>
        <v>0</v>
      </c>
      <c r="AH22" s="46">
        <f t="shared" si="0"/>
        <v>0</v>
      </c>
      <c r="AI22" s="46">
        <f t="shared" si="0"/>
        <v>0</v>
      </c>
      <c r="AJ22" s="46">
        <f t="shared" si="0"/>
        <v>0</v>
      </c>
      <c r="AK22" s="814"/>
      <c r="AL22" s="992"/>
      <c r="AM22" s="46">
        <f t="shared" si="2"/>
        <v>0</v>
      </c>
      <c r="AN22" s="37"/>
      <c r="AO22" s="37"/>
      <c r="AP22" s="37"/>
      <c r="AQ22" s="37"/>
      <c r="AR22" s="37"/>
      <c r="AS22" s="37"/>
      <c r="AT22" s="814"/>
      <c r="AU22" s="995"/>
      <c r="AV22" s="46">
        <f t="shared" si="3"/>
        <v>0</v>
      </c>
      <c r="AW22" s="37"/>
      <c r="AX22" s="37"/>
      <c r="AY22" s="37"/>
      <c r="AZ22" s="37"/>
      <c r="BA22" s="37"/>
      <c r="BB22" s="37"/>
      <c r="BC22" s="814"/>
      <c r="BD22" s="56"/>
      <c r="BE22" s="46">
        <f t="shared" si="4"/>
        <v>0</v>
      </c>
      <c r="BF22" s="37"/>
      <c r="BG22" s="37"/>
      <c r="BH22" s="37"/>
      <c r="BI22" s="37"/>
      <c r="BJ22" s="37"/>
      <c r="BK22" s="37"/>
      <c r="BL22" s="814"/>
      <c r="BM22" s="43"/>
      <c r="BN22" s="46">
        <f t="shared" si="5"/>
        <v>0</v>
      </c>
      <c r="BO22" s="37"/>
      <c r="BP22" s="37"/>
      <c r="BQ22" s="37"/>
      <c r="BR22" s="37"/>
      <c r="BS22" s="37"/>
      <c r="BT22" s="37"/>
      <c r="BU22" s="824"/>
      <c r="BV22" s="825"/>
      <c r="BW22" s="825"/>
      <c r="BX22" s="825"/>
      <c r="BY22" s="825"/>
      <c r="BZ22" s="825"/>
      <c r="CA22" s="825"/>
      <c r="CB22" s="825"/>
      <c r="CC22" s="826"/>
    </row>
    <row r="23" spans="1:85" s="58" customFormat="1" ht="40.200000000000003" customHeight="1" thickTop="1" x14ac:dyDescent="0.3">
      <c r="A23" s="34"/>
      <c r="B23" s="907"/>
      <c r="C23" s="868" t="s">
        <v>1311</v>
      </c>
      <c r="D23" s="871">
        <v>4003</v>
      </c>
      <c r="E23" s="1809" t="s">
        <v>6446</v>
      </c>
      <c r="F23" s="851">
        <v>4003017</v>
      </c>
      <c r="G23" s="851" t="s">
        <v>6447</v>
      </c>
      <c r="H23" s="1809" t="s">
        <v>6454</v>
      </c>
      <c r="I23" s="851"/>
      <c r="J23" s="812">
        <v>828</v>
      </c>
      <c r="K23" s="854" t="str">
        <f>+[23]Metas!K955</f>
        <v xml:space="preserve">Diseños de sistemas de acueducto y alcantarillado urbano y rural </v>
      </c>
      <c r="L23" s="857"/>
      <c r="M23" s="860">
        <f>SUM(N23:Q23)</f>
        <v>0</v>
      </c>
      <c r="N23" s="836"/>
      <c r="O23" s="839"/>
      <c r="P23" s="863"/>
      <c r="Q23" s="866"/>
      <c r="R23" s="812">
        <f>+$J23</f>
        <v>828</v>
      </c>
      <c r="S23" s="618" t="s">
        <v>6455</v>
      </c>
      <c r="T23" s="235"/>
      <c r="U23" s="235"/>
      <c r="V23" s="235"/>
      <c r="W23" s="231"/>
      <c r="X23" s="627"/>
      <c r="Y23" s="627"/>
      <c r="Z23" s="627"/>
      <c r="AA23" s="627"/>
      <c r="AB23" s="812">
        <f t="shared" ref="AB23" si="7">+$J23</f>
        <v>828</v>
      </c>
      <c r="AC23" s="827">
        <f>+L23</f>
        <v>0</v>
      </c>
      <c r="AD23" s="44">
        <f t="shared" si="6"/>
        <v>300</v>
      </c>
      <c r="AE23" s="44">
        <f t="shared" si="0"/>
        <v>300</v>
      </c>
      <c r="AF23" s="44">
        <f t="shared" si="0"/>
        <v>0</v>
      </c>
      <c r="AG23" s="44">
        <f t="shared" si="0"/>
        <v>0</v>
      </c>
      <c r="AH23" s="44">
        <f t="shared" si="0"/>
        <v>0</v>
      </c>
      <c r="AI23" s="44">
        <f t="shared" si="0"/>
        <v>0</v>
      </c>
      <c r="AJ23" s="44">
        <f t="shared" si="0"/>
        <v>0</v>
      </c>
      <c r="AK23" s="812">
        <f t="shared" ref="AK23" si="8">+$J23</f>
        <v>828</v>
      </c>
      <c r="AL23" s="990">
        <f>+N23</f>
        <v>0</v>
      </c>
      <c r="AM23" s="44">
        <f t="shared" si="2"/>
        <v>300</v>
      </c>
      <c r="AN23" s="35">
        <v>300</v>
      </c>
      <c r="AO23" s="35"/>
      <c r="AP23" s="35"/>
      <c r="AQ23" s="35"/>
      <c r="AR23" s="35"/>
      <c r="AS23" s="35"/>
      <c r="AT23" s="812">
        <f t="shared" ref="AT23" si="9">+$J23</f>
        <v>828</v>
      </c>
      <c r="AU23" s="993">
        <f>+O23</f>
        <v>0</v>
      </c>
      <c r="AV23" s="44">
        <f t="shared" si="3"/>
        <v>0</v>
      </c>
      <c r="AW23" s="35"/>
      <c r="AX23" s="35"/>
      <c r="AY23" s="35"/>
      <c r="AZ23" s="35"/>
      <c r="BA23" s="35"/>
      <c r="BB23" s="35"/>
      <c r="BC23" s="812">
        <f t="shared" ref="BC23" si="10">+$J23</f>
        <v>828</v>
      </c>
      <c r="BD23" s="54">
        <f>+P23</f>
        <v>0</v>
      </c>
      <c r="BE23" s="44">
        <f t="shared" si="4"/>
        <v>0</v>
      </c>
      <c r="BF23" s="35"/>
      <c r="BG23" s="35"/>
      <c r="BH23" s="35"/>
      <c r="BI23" s="35"/>
      <c r="BJ23" s="35"/>
      <c r="BK23" s="35"/>
      <c r="BL23" s="812">
        <f t="shared" ref="BL23" si="11">+$J23</f>
        <v>828</v>
      </c>
      <c r="BM23" s="41">
        <f>+Q23</f>
        <v>0</v>
      </c>
      <c r="BN23" s="44">
        <f t="shared" si="5"/>
        <v>0</v>
      </c>
      <c r="BO23" s="35"/>
      <c r="BP23" s="35"/>
      <c r="BQ23" s="35"/>
      <c r="BR23" s="35"/>
      <c r="BS23" s="35"/>
      <c r="BT23" s="35"/>
      <c r="BU23" s="818"/>
      <c r="BV23" s="819"/>
      <c r="BW23" s="819"/>
      <c r="BX23" s="819"/>
      <c r="BY23" s="819"/>
      <c r="BZ23" s="819"/>
      <c r="CA23" s="819"/>
      <c r="CB23" s="819"/>
      <c r="CC23" s="820"/>
    </row>
    <row r="24" spans="1:85" s="58" customFormat="1" ht="40.200000000000003" customHeight="1" x14ac:dyDescent="0.3">
      <c r="A24" s="34"/>
      <c r="B24" s="907"/>
      <c r="C24" s="869"/>
      <c r="D24" s="872"/>
      <c r="E24" s="1810"/>
      <c r="F24" s="852"/>
      <c r="G24" s="852"/>
      <c r="H24" s="1810"/>
      <c r="I24" s="852"/>
      <c r="J24" s="813"/>
      <c r="K24" s="855"/>
      <c r="L24" s="858"/>
      <c r="M24" s="861"/>
      <c r="N24" s="837"/>
      <c r="O24" s="840"/>
      <c r="P24" s="864"/>
      <c r="Q24" s="867"/>
      <c r="R24" s="813"/>
      <c r="S24" s="39"/>
      <c r="T24" s="236"/>
      <c r="U24" s="236"/>
      <c r="V24" s="236"/>
      <c r="W24" s="39"/>
      <c r="X24" s="625"/>
      <c r="Y24" s="625"/>
      <c r="Z24" s="625"/>
      <c r="AA24" s="625"/>
      <c r="AB24" s="813"/>
      <c r="AC24" s="828"/>
      <c r="AD24" s="51">
        <f t="shared" si="6"/>
        <v>0</v>
      </c>
      <c r="AE24" s="51">
        <f t="shared" si="0"/>
        <v>0</v>
      </c>
      <c r="AF24" s="51">
        <f t="shared" si="0"/>
        <v>0</v>
      </c>
      <c r="AG24" s="51">
        <f t="shared" si="0"/>
        <v>0</v>
      </c>
      <c r="AH24" s="51">
        <f t="shared" si="0"/>
        <v>0</v>
      </c>
      <c r="AI24" s="51">
        <f t="shared" si="0"/>
        <v>0</v>
      </c>
      <c r="AJ24" s="51">
        <f t="shared" si="0"/>
        <v>0</v>
      </c>
      <c r="AK24" s="813"/>
      <c r="AL24" s="991"/>
      <c r="AM24" s="51">
        <f t="shared" si="2"/>
        <v>0</v>
      </c>
      <c r="AN24" s="336"/>
      <c r="AO24" s="336"/>
      <c r="AP24" s="336"/>
      <c r="AQ24" s="336"/>
      <c r="AR24" s="336"/>
      <c r="AS24" s="336"/>
      <c r="AT24" s="813"/>
      <c r="AU24" s="994"/>
      <c r="AV24" s="51">
        <f t="shared" si="3"/>
        <v>0</v>
      </c>
      <c r="AW24" s="336"/>
      <c r="AX24" s="336"/>
      <c r="AY24" s="336"/>
      <c r="AZ24" s="336"/>
      <c r="BA24" s="336"/>
      <c r="BB24" s="336"/>
      <c r="BC24" s="813"/>
      <c r="BD24" s="425"/>
      <c r="BE24" s="51">
        <f t="shared" si="4"/>
        <v>0</v>
      </c>
      <c r="BF24" s="336"/>
      <c r="BG24" s="336"/>
      <c r="BH24" s="336"/>
      <c r="BI24" s="336"/>
      <c r="BJ24" s="336"/>
      <c r="BK24" s="336"/>
      <c r="BL24" s="813"/>
      <c r="BM24" s="426"/>
      <c r="BN24" s="51">
        <f t="shared" si="5"/>
        <v>0</v>
      </c>
      <c r="BO24" s="336"/>
      <c r="BP24" s="336"/>
      <c r="BQ24" s="336"/>
      <c r="BR24" s="336"/>
      <c r="BS24" s="336"/>
      <c r="BT24" s="336"/>
      <c r="BU24" s="821"/>
      <c r="BV24" s="822"/>
      <c r="BW24" s="822"/>
      <c r="BX24" s="822"/>
      <c r="BY24" s="822"/>
      <c r="BZ24" s="822"/>
      <c r="CA24" s="822"/>
      <c r="CB24" s="822"/>
      <c r="CC24" s="823"/>
      <c r="CG24" s="58">
        <f>1686.48+416.24+227.48</f>
        <v>2330.2000000000003</v>
      </c>
    </row>
    <row r="25" spans="1:85" s="58" customFormat="1" ht="42" customHeight="1" x14ac:dyDescent="0.3">
      <c r="A25" s="34"/>
      <c r="B25" s="907"/>
      <c r="C25" s="869"/>
      <c r="D25" s="872"/>
      <c r="E25" s="1810"/>
      <c r="F25" s="852"/>
      <c r="G25" s="852"/>
      <c r="H25" s="1810"/>
      <c r="I25" s="852"/>
      <c r="J25" s="813"/>
      <c r="K25" s="855"/>
      <c r="L25" s="858"/>
      <c r="M25" s="861"/>
      <c r="N25" s="837"/>
      <c r="O25" s="840"/>
      <c r="P25" s="864"/>
      <c r="Q25" s="867"/>
      <c r="R25" s="813"/>
      <c r="S25" s="39"/>
      <c r="T25" s="236"/>
      <c r="U25" s="236"/>
      <c r="V25" s="236"/>
      <c r="W25" s="39"/>
      <c r="X25" s="625"/>
      <c r="Y25" s="625"/>
      <c r="Z25" s="625"/>
      <c r="AA25" s="625"/>
      <c r="AB25" s="813"/>
      <c r="AC25" s="828"/>
      <c r="AD25" s="51">
        <f t="shared" si="6"/>
        <v>0</v>
      </c>
      <c r="AE25" s="51">
        <f t="shared" si="0"/>
        <v>0</v>
      </c>
      <c r="AF25" s="51">
        <f t="shared" si="0"/>
        <v>0</v>
      </c>
      <c r="AG25" s="51">
        <f t="shared" si="0"/>
        <v>0</v>
      </c>
      <c r="AH25" s="51">
        <f t="shared" si="0"/>
        <v>0</v>
      </c>
      <c r="AI25" s="51">
        <f t="shared" si="0"/>
        <v>0</v>
      </c>
      <c r="AJ25" s="51">
        <f t="shared" si="0"/>
        <v>0</v>
      </c>
      <c r="AK25" s="813"/>
      <c r="AL25" s="991"/>
      <c r="AM25" s="51">
        <f t="shared" si="2"/>
        <v>0</v>
      </c>
      <c r="AN25" s="336"/>
      <c r="AO25" s="336"/>
      <c r="AP25" s="336"/>
      <c r="AQ25" s="336"/>
      <c r="AR25" s="336"/>
      <c r="AS25" s="336"/>
      <c r="AT25" s="813"/>
      <c r="AU25" s="994"/>
      <c r="AV25" s="51">
        <f t="shared" si="3"/>
        <v>0</v>
      </c>
      <c r="AW25" s="336"/>
      <c r="AX25" s="336"/>
      <c r="AY25" s="336"/>
      <c r="AZ25" s="336"/>
      <c r="BA25" s="336"/>
      <c r="BB25" s="336"/>
      <c r="BC25" s="813"/>
      <c r="BD25" s="425"/>
      <c r="BE25" s="51">
        <f t="shared" si="4"/>
        <v>0</v>
      </c>
      <c r="BF25" s="336"/>
      <c r="BG25" s="336"/>
      <c r="BH25" s="336"/>
      <c r="BI25" s="336"/>
      <c r="BJ25" s="336"/>
      <c r="BK25" s="336"/>
      <c r="BL25" s="813"/>
      <c r="BM25" s="426"/>
      <c r="BN25" s="51">
        <f t="shared" si="5"/>
        <v>0</v>
      </c>
      <c r="BO25" s="336"/>
      <c r="BP25" s="336"/>
      <c r="BQ25" s="336"/>
      <c r="BR25" s="336"/>
      <c r="BS25" s="336"/>
      <c r="BT25" s="336"/>
      <c r="BU25" s="821"/>
      <c r="BV25" s="822"/>
      <c r="BW25" s="822"/>
      <c r="BX25" s="822"/>
      <c r="BY25" s="822"/>
      <c r="BZ25" s="822"/>
      <c r="CA25" s="822"/>
      <c r="CB25" s="822"/>
      <c r="CC25" s="823"/>
    </row>
    <row r="26" spans="1:85" s="58" customFormat="1" ht="45.75" customHeight="1" thickBot="1" x14ac:dyDescent="0.35">
      <c r="A26" s="34"/>
      <c r="B26" s="907"/>
      <c r="C26" s="869"/>
      <c r="D26" s="873"/>
      <c r="E26" s="1811"/>
      <c r="F26" s="853"/>
      <c r="G26" s="853"/>
      <c r="H26" s="1811"/>
      <c r="I26" s="853"/>
      <c r="J26" s="814"/>
      <c r="K26" s="856"/>
      <c r="L26" s="859"/>
      <c r="M26" s="862"/>
      <c r="N26" s="838"/>
      <c r="O26" s="841"/>
      <c r="P26" s="865"/>
      <c r="Q26" s="874"/>
      <c r="R26" s="814"/>
      <c r="S26" s="232"/>
      <c r="T26" s="237"/>
      <c r="U26" s="237"/>
      <c r="V26" s="237"/>
      <c r="W26" s="232"/>
      <c r="X26" s="626"/>
      <c r="Y26" s="626"/>
      <c r="Z26" s="626"/>
      <c r="AA26" s="626"/>
      <c r="AB26" s="814"/>
      <c r="AC26" s="829"/>
      <c r="AD26" s="46">
        <f t="shared" si="6"/>
        <v>0</v>
      </c>
      <c r="AE26" s="46">
        <f t="shared" si="0"/>
        <v>0</v>
      </c>
      <c r="AF26" s="46">
        <f t="shared" si="0"/>
        <v>0</v>
      </c>
      <c r="AG26" s="46">
        <f t="shared" si="0"/>
        <v>0</v>
      </c>
      <c r="AH26" s="46">
        <f t="shared" si="0"/>
        <v>0</v>
      </c>
      <c r="AI26" s="46">
        <f t="shared" si="0"/>
        <v>0</v>
      </c>
      <c r="AJ26" s="46">
        <f t="shared" si="0"/>
        <v>0</v>
      </c>
      <c r="AK26" s="814"/>
      <c r="AL26" s="992"/>
      <c r="AM26" s="46">
        <f t="shared" si="2"/>
        <v>0</v>
      </c>
      <c r="AN26" s="37"/>
      <c r="AO26" s="37"/>
      <c r="AP26" s="37"/>
      <c r="AQ26" s="37"/>
      <c r="AR26" s="37"/>
      <c r="AS26" s="37"/>
      <c r="AT26" s="814"/>
      <c r="AU26" s="995"/>
      <c r="AV26" s="46">
        <f t="shared" si="3"/>
        <v>0</v>
      </c>
      <c r="AW26" s="37"/>
      <c r="AX26" s="37"/>
      <c r="AY26" s="37"/>
      <c r="AZ26" s="37"/>
      <c r="BA26" s="37"/>
      <c r="BB26" s="37"/>
      <c r="BC26" s="814"/>
      <c r="BD26" s="56"/>
      <c r="BE26" s="46">
        <f t="shared" si="4"/>
        <v>0</v>
      </c>
      <c r="BF26" s="37"/>
      <c r="BG26" s="37"/>
      <c r="BH26" s="37"/>
      <c r="BI26" s="37"/>
      <c r="BJ26" s="37"/>
      <c r="BK26" s="37"/>
      <c r="BL26" s="814"/>
      <c r="BM26" s="43"/>
      <c r="BN26" s="46">
        <f t="shared" si="5"/>
        <v>0</v>
      </c>
      <c r="BO26" s="37"/>
      <c r="BP26" s="37"/>
      <c r="BQ26" s="37"/>
      <c r="BR26" s="37"/>
      <c r="BS26" s="37"/>
      <c r="BT26" s="37"/>
      <c r="BU26" s="824"/>
      <c r="BV26" s="825"/>
      <c r="BW26" s="825"/>
      <c r="BX26" s="825"/>
      <c r="BY26" s="825"/>
      <c r="BZ26" s="825"/>
      <c r="CA26" s="825"/>
      <c r="CB26" s="825"/>
      <c r="CC26" s="826"/>
    </row>
    <row r="27" spans="1:85" s="58" customFormat="1" ht="40.200000000000003" customHeight="1" thickTop="1" x14ac:dyDescent="0.3">
      <c r="A27" s="34"/>
      <c r="B27" s="907"/>
      <c r="C27" s="869"/>
      <c r="D27" s="871">
        <v>4003</v>
      </c>
      <c r="E27" s="1809" t="s">
        <v>6446</v>
      </c>
      <c r="F27" s="851">
        <v>4003017</v>
      </c>
      <c r="G27" s="1809" t="s">
        <v>6456</v>
      </c>
      <c r="H27" s="1809" t="s">
        <v>6457</v>
      </c>
      <c r="I27" s="851" t="s">
        <v>6458</v>
      </c>
      <c r="J27" s="812">
        <v>829</v>
      </c>
      <c r="K27" s="854" t="str">
        <f>+[23]Metas!K956</f>
        <v>Acueductos y alcantarillados urbano y rural optimizados</v>
      </c>
      <c r="L27" s="857"/>
      <c r="M27" s="860">
        <f>SUM(N27:Q27)</f>
        <v>0</v>
      </c>
      <c r="N27" s="836"/>
      <c r="O27" s="839"/>
      <c r="P27" s="863"/>
      <c r="Q27" s="866"/>
      <c r="R27" s="812">
        <f>+$J27</f>
        <v>829</v>
      </c>
      <c r="S27" s="618" t="s">
        <v>6455</v>
      </c>
      <c r="T27" s="235"/>
      <c r="U27" s="235"/>
      <c r="V27" s="235"/>
      <c r="W27" s="231"/>
      <c r="X27" s="627"/>
      <c r="Y27" s="627"/>
      <c r="Z27" s="627"/>
      <c r="AA27" s="627"/>
      <c r="AB27" s="812">
        <f t="shared" ref="AB27" si="12">+$J27</f>
        <v>829</v>
      </c>
      <c r="AC27" s="827">
        <f t="shared" ref="AC27" si="13">+L27</f>
        <v>0</v>
      </c>
      <c r="AD27" s="44">
        <f t="shared" si="6"/>
        <v>3000</v>
      </c>
      <c r="AE27" s="44">
        <f t="shared" si="6"/>
        <v>0</v>
      </c>
      <c r="AF27" s="44"/>
      <c r="AG27" s="44">
        <f t="shared" si="6"/>
        <v>0</v>
      </c>
      <c r="AH27" s="44">
        <f t="shared" si="6"/>
        <v>0</v>
      </c>
      <c r="AI27" s="44">
        <f t="shared" si="6"/>
        <v>0</v>
      </c>
      <c r="AJ27" s="44">
        <f t="shared" si="6"/>
        <v>0</v>
      </c>
      <c r="AK27" s="812">
        <f t="shared" ref="AK27" si="14">+$J27</f>
        <v>829</v>
      </c>
      <c r="AL27" s="830">
        <f>+N27</f>
        <v>0</v>
      </c>
      <c r="AM27" s="44">
        <f t="shared" si="2"/>
        <v>3000</v>
      </c>
      <c r="AN27" s="47"/>
      <c r="AO27" s="47">
        <v>3000</v>
      </c>
      <c r="AP27" s="47"/>
      <c r="AQ27" s="47"/>
      <c r="AR27" s="47"/>
      <c r="AS27" s="47"/>
      <c r="AT27" s="812">
        <f t="shared" ref="AT27" si="15">+$J27</f>
        <v>829</v>
      </c>
      <c r="AU27" s="833">
        <f>+O27</f>
        <v>0</v>
      </c>
      <c r="AV27" s="44">
        <f t="shared" si="3"/>
        <v>0</v>
      </c>
      <c r="AW27" s="47"/>
      <c r="AX27" s="47"/>
      <c r="AY27" s="47"/>
      <c r="AZ27" s="47"/>
      <c r="BA27" s="47"/>
      <c r="BB27" s="47"/>
      <c r="BC27" s="812">
        <f t="shared" ref="BC27" si="16">+$J27</f>
        <v>829</v>
      </c>
      <c r="BD27" s="809">
        <f>+P27</f>
        <v>0</v>
      </c>
      <c r="BE27" s="44">
        <f t="shared" si="4"/>
        <v>0</v>
      </c>
      <c r="BF27" s="47"/>
      <c r="BG27" s="47"/>
      <c r="BH27" s="47"/>
      <c r="BI27" s="47"/>
      <c r="BJ27" s="47"/>
      <c r="BK27" s="47"/>
      <c r="BL27" s="812">
        <f t="shared" ref="BL27" si="17">+$J27</f>
        <v>829</v>
      </c>
      <c r="BM27" s="815">
        <f>+Q27</f>
        <v>0</v>
      </c>
      <c r="BN27" s="44">
        <f t="shared" si="5"/>
        <v>0</v>
      </c>
      <c r="BO27" s="47"/>
      <c r="BP27" s="47"/>
      <c r="BQ27" s="47"/>
      <c r="BR27" s="47"/>
      <c r="BS27" s="47"/>
      <c r="BT27" s="47"/>
      <c r="BU27" s="818"/>
      <c r="BV27" s="819"/>
      <c r="BW27" s="819"/>
      <c r="BX27" s="819"/>
      <c r="BY27" s="819"/>
      <c r="BZ27" s="819"/>
      <c r="CA27" s="819"/>
      <c r="CB27" s="819"/>
      <c r="CC27" s="820"/>
    </row>
    <row r="28" spans="1:85" s="58" customFormat="1" ht="40.200000000000003" customHeight="1" x14ac:dyDescent="0.3">
      <c r="A28" s="34"/>
      <c r="B28" s="907"/>
      <c r="C28" s="869"/>
      <c r="D28" s="872"/>
      <c r="E28" s="1810"/>
      <c r="F28" s="852"/>
      <c r="G28" s="1810"/>
      <c r="H28" s="1810"/>
      <c r="I28" s="852"/>
      <c r="J28" s="813"/>
      <c r="K28" s="855"/>
      <c r="L28" s="858"/>
      <c r="M28" s="861"/>
      <c r="N28" s="837"/>
      <c r="O28" s="840"/>
      <c r="P28" s="864"/>
      <c r="Q28" s="867"/>
      <c r="R28" s="813"/>
      <c r="S28" s="39"/>
      <c r="T28" s="236"/>
      <c r="U28" s="236"/>
      <c r="V28" s="236"/>
      <c r="W28" s="39"/>
      <c r="X28" s="625"/>
      <c r="Y28" s="625"/>
      <c r="Z28" s="625"/>
      <c r="AA28" s="625"/>
      <c r="AB28" s="813"/>
      <c r="AC28" s="828"/>
      <c r="AD28" s="51">
        <f t="shared" si="6"/>
        <v>1000</v>
      </c>
      <c r="AE28" s="51">
        <f t="shared" si="6"/>
        <v>0</v>
      </c>
      <c r="AF28" s="51">
        <f t="shared" si="6"/>
        <v>1000</v>
      </c>
      <c r="AG28" s="51">
        <f t="shared" si="6"/>
        <v>0</v>
      </c>
      <c r="AH28" s="51">
        <f t="shared" si="6"/>
        <v>0</v>
      </c>
      <c r="AI28" s="51">
        <f t="shared" si="6"/>
        <v>0</v>
      </c>
      <c r="AJ28" s="51">
        <f t="shared" si="6"/>
        <v>0</v>
      </c>
      <c r="AK28" s="813"/>
      <c r="AL28" s="831"/>
      <c r="AM28" s="51">
        <f t="shared" si="2"/>
        <v>0</v>
      </c>
      <c r="AN28" s="257"/>
      <c r="AO28" s="257"/>
      <c r="AP28" s="257"/>
      <c r="AQ28" s="257"/>
      <c r="AR28" s="257"/>
      <c r="AS28" s="257"/>
      <c r="AT28" s="813"/>
      <c r="AU28" s="834"/>
      <c r="AV28" s="51">
        <f t="shared" si="3"/>
        <v>1000</v>
      </c>
      <c r="AW28" s="257"/>
      <c r="AX28" s="257">
        <v>1000</v>
      </c>
      <c r="AY28" s="257"/>
      <c r="AZ28" s="257"/>
      <c r="BA28" s="257"/>
      <c r="BB28" s="257"/>
      <c r="BC28" s="813"/>
      <c r="BD28" s="810"/>
      <c r="BE28" s="51">
        <f t="shared" si="4"/>
        <v>0</v>
      </c>
      <c r="BF28" s="257"/>
      <c r="BG28" s="257"/>
      <c r="BH28" s="257"/>
      <c r="BI28" s="257"/>
      <c r="BJ28" s="257"/>
      <c r="BK28" s="257"/>
      <c r="BL28" s="813"/>
      <c r="BM28" s="816"/>
      <c r="BN28" s="51">
        <f t="shared" si="5"/>
        <v>0</v>
      </c>
      <c r="BO28" s="257"/>
      <c r="BP28" s="257"/>
      <c r="BQ28" s="257"/>
      <c r="BR28" s="257"/>
      <c r="BS28" s="257"/>
      <c r="BT28" s="257"/>
      <c r="BU28" s="821"/>
      <c r="BV28" s="822"/>
      <c r="BW28" s="822"/>
      <c r="BX28" s="822"/>
      <c r="BY28" s="822"/>
      <c r="BZ28" s="822"/>
      <c r="CA28" s="822"/>
      <c r="CB28" s="822"/>
      <c r="CC28" s="823"/>
    </row>
    <row r="29" spans="1:85" s="58" customFormat="1" ht="40.200000000000003" customHeight="1" x14ac:dyDescent="0.3">
      <c r="A29" s="34"/>
      <c r="B29" s="907"/>
      <c r="C29" s="869"/>
      <c r="D29" s="872"/>
      <c r="E29" s="1810"/>
      <c r="F29" s="852"/>
      <c r="G29" s="1810"/>
      <c r="H29" s="1810"/>
      <c r="I29" s="852"/>
      <c r="J29" s="813"/>
      <c r="K29" s="855"/>
      <c r="L29" s="858"/>
      <c r="M29" s="861"/>
      <c r="N29" s="837"/>
      <c r="O29" s="840"/>
      <c r="P29" s="864"/>
      <c r="Q29" s="867"/>
      <c r="R29" s="813"/>
      <c r="S29" s="39"/>
      <c r="T29" s="236"/>
      <c r="U29" s="236"/>
      <c r="V29" s="236"/>
      <c r="W29" s="39"/>
      <c r="X29" s="625"/>
      <c r="Y29" s="625"/>
      <c r="Z29" s="625"/>
      <c r="AA29" s="625"/>
      <c r="AB29" s="813"/>
      <c r="AC29" s="828"/>
      <c r="AD29" s="51">
        <f t="shared" si="6"/>
        <v>500</v>
      </c>
      <c r="AE29" s="51">
        <f t="shared" si="6"/>
        <v>0</v>
      </c>
      <c r="AF29" s="51">
        <f t="shared" si="6"/>
        <v>500</v>
      </c>
      <c r="AG29" s="51">
        <f t="shared" si="6"/>
        <v>0</v>
      </c>
      <c r="AH29" s="51">
        <f t="shared" si="6"/>
        <v>0</v>
      </c>
      <c r="AI29" s="51">
        <f t="shared" si="6"/>
        <v>0</v>
      </c>
      <c r="AJ29" s="51">
        <f t="shared" si="6"/>
        <v>0</v>
      </c>
      <c r="AK29" s="813"/>
      <c r="AL29" s="831"/>
      <c r="AM29" s="51">
        <f t="shared" si="2"/>
        <v>0</v>
      </c>
      <c r="AN29" s="257"/>
      <c r="AO29" s="257"/>
      <c r="AP29" s="257"/>
      <c r="AQ29" s="257"/>
      <c r="AR29" s="257"/>
      <c r="AS29" s="257"/>
      <c r="AT29" s="813"/>
      <c r="AU29" s="834"/>
      <c r="AV29" s="51">
        <f t="shared" si="3"/>
        <v>0</v>
      </c>
      <c r="AW29" s="257"/>
      <c r="AX29" s="257"/>
      <c r="AY29" s="257"/>
      <c r="AZ29" s="257"/>
      <c r="BA29" s="257"/>
      <c r="BB29" s="257"/>
      <c r="BC29" s="813"/>
      <c r="BD29" s="810"/>
      <c r="BE29" s="51">
        <f t="shared" si="4"/>
        <v>500</v>
      </c>
      <c r="BF29" s="257"/>
      <c r="BG29" s="257">
        <v>500</v>
      </c>
      <c r="BH29" s="257"/>
      <c r="BI29" s="257"/>
      <c r="BJ29" s="257"/>
      <c r="BK29" s="257"/>
      <c r="BL29" s="813"/>
      <c r="BM29" s="816"/>
      <c r="BN29" s="51">
        <f t="shared" si="5"/>
        <v>0</v>
      </c>
      <c r="BO29" s="257"/>
      <c r="BP29" s="257"/>
      <c r="BQ29" s="257"/>
      <c r="BR29" s="257"/>
      <c r="BS29" s="257"/>
      <c r="BT29" s="257"/>
      <c r="BU29" s="821"/>
      <c r="BV29" s="822"/>
      <c r="BW29" s="822"/>
      <c r="BX29" s="822"/>
      <c r="BY29" s="822"/>
      <c r="BZ29" s="822"/>
      <c r="CA29" s="822"/>
      <c r="CB29" s="822"/>
      <c r="CC29" s="823"/>
    </row>
    <row r="30" spans="1:85" s="58" customFormat="1" ht="40.200000000000003" customHeight="1" thickBot="1" x14ac:dyDescent="0.35">
      <c r="A30" s="34"/>
      <c r="B30" s="907"/>
      <c r="C30" s="869"/>
      <c r="D30" s="873"/>
      <c r="E30" s="1811"/>
      <c r="F30" s="853"/>
      <c r="G30" s="1810"/>
      <c r="H30" s="1810"/>
      <c r="I30" s="853"/>
      <c r="J30" s="814"/>
      <c r="K30" s="856"/>
      <c r="L30" s="859"/>
      <c r="M30" s="862"/>
      <c r="N30" s="838"/>
      <c r="O30" s="841"/>
      <c r="P30" s="865"/>
      <c r="Q30" s="874"/>
      <c r="R30" s="814"/>
      <c r="S30" s="232"/>
      <c r="T30" s="237"/>
      <c r="U30" s="237"/>
      <c r="V30" s="237"/>
      <c r="W30" s="232"/>
      <c r="X30" s="626"/>
      <c r="Y30" s="626"/>
      <c r="Z30" s="626"/>
      <c r="AA30" s="626"/>
      <c r="AB30" s="814"/>
      <c r="AC30" s="829"/>
      <c r="AD30" s="46">
        <f t="shared" si="6"/>
        <v>0</v>
      </c>
      <c r="AE30" s="46">
        <f t="shared" si="6"/>
        <v>0</v>
      </c>
      <c r="AF30" s="46">
        <f t="shared" si="6"/>
        <v>0</v>
      </c>
      <c r="AG30" s="46">
        <f t="shared" si="6"/>
        <v>0</v>
      </c>
      <c r="AH30" s="46">
        <f t="shared" si="6"/>
        <v>0</v>
      </c>
      <c r="AI30" s="46">
        <f t="shared" si="6"/>
        <v>0</v>
      </c>
      <c r="AJ30" s="46">
        <f t="shared" si="6"/>
        <v>0</v>
      </c>
      <c r="AK30" s="814"/>
      <c r="AL30" s="832"/>
      <c r="AM30" s="46">
        <f t="shared" si="2"/>
        <v>0</v>
      </c>
      <c r="AN30" s="49"/>
      <c r="AO30" s="49"/>
      <c r="AP30" s="49"/>
      <c r="AQ30" s="49"/>
      <c r="AR30" s="49"/>
      <c r="AS30" s="49"/>
      <c r="AT30" s="814"/>
      <c r="AU30" s="835"/>
      <c r="AV30" s="46">
        <f t="shared" si="3"/>
        <v>0</v>
      </c>
      <c r="AW30" s="49"/>
      <c r="AX30" s="49"/>
      <c r="AY30" s="49"/>
      <c r="AZ30" s="49"/>
      <c r="BA30" s="49"/>
      <c r="BB30" s="49"/>
      <c r="BC30" s="814"/>
      <c r="BD30" s="811"/>
      <c r="BE30" s="46">
        <f t="shared" si="4"/>
        <v>0</v>
      </c>
      <c r="BF30" s="49"/>
      <c r="BG30" s="49"/>
      <c r="BH30" s="49"/>
      <c r="BI30" s="49"/>
      <c r="BJ30" s="49"/>
      <c r="BK30" s="49"/>
      <c r="BL30" s="814"/>
      <c r="BM30" s="817"/>
      <c r="BN30" s="46">
        <f t="shared" si="5"/>
        <v>0</v>
      </c>
      <c r="BO30" s="49"/>
      <c r="BP30" s="49"/>
      <c r="BQ30" s="49"/>
      <c r="BR30" s="49"/>
      <c r="BS30" s="49"/>
      <c r="BT30" s="49"/>
      <c r="BU30" s="824"/>
      <c r="BV30" s="825"/>
      <c r="BW30" s="825"/>
      <c r="BX30" s="825"/>
      <c r="BY30" s="825"/>
      <c r="BZ30" s="825"/>
      <c r="CA30" s="825"/>
      <c r="CB30" s="825"/>
      <c r="CC30" s="826"/>
    </row>
    <row r="31" spans="1:85" s="58" customFormat="1" ht="40.200000000000003" customHeight="1" thickTop="1" x14ac:dyDescent="0.3">
      <c r="A31" s="34"/>
      <c r="B31" s="907"/>
      <c r="C31" s="869"/>
      <c r="D31" s="871">
        <v>4003</v>
      </c>
      <c r="E31" s="1809" t="s">
        <v>6446</v>
      </c>
      <c r="F31" s="1815">
        <v>4003044</v>
      </c>
      <c r="G31" s="628"/>
      <c r="H31" s="1818" t="s">
        <v>6459</v>
      </c>
      <c r="I31" s="851"/>
      <c r="J31" s="812">
        <v>830</v>
      </c>
      <c r="K31" s="854" t="str">
        <f>+[23]Metas!K957</f>
        <v>Estudios y Diseños y/o construcción de proyectos de soluciones individuales rurales, PDET</v>
      </c>
      <c r="L31" s="857"/>
      <c r="M31" s="860">
        <f>SUM(N31:Q31)/4</f>
        <v>0</v>
      </c>
      <c r="N31" s="836"/>
      <c r="O31" s="839"/>
      <c r="P31" s="863"/>
      <c r="Q31" s="866"/>
      <c r="R31" s="812">
        <f>+$J31</f>
        <v>830</v>
      </c>
      <c r="S31" s="618" t="s">
        <v>6455</v>
      </c>
      <c r="T31" s="235"/>
      <c r="U31" s="235"/>
      <c r="V31" s="235"/>
      <c r="W31" s="231"/>
      <c r="X31" s="627"/>
      <c r="Y31" s="627"/>
      <c r="Z31" s="627"/>
      <c r="AA31" s="627"/>
      <c r="AB31" s="812">
        <f t="shared" ref="AB31" si="18">+$J31</f>
        <v>830</v>
      </c>
      <c r="AC31" s="827">
        <f t="shared" ref="AC31" si="19">+L31</f>
        <v>0</v>
      </c>
      <c r="AD31" s="44">
        <f t="shared" si="6"/>
        <v>200</v>
      </c>
      <c r="AE31" s="44">
        <f t="shared" si="6"/>
        <v>200</v>
      </c>
      <c r="AF31" s="44">
        <f t="shared" si="6"/>
        <v>0</v>
      </c>
      <c r="AG31" s="44">
        <f t="shared" si="6"/>
        <v>0</v>
      </c>
      <c r="AH31" s="44">
        <f t="shared" si="6"/>
        <v>0</v>
      </c>
      <c r="AI31" s="44">
        <f t="shared" si="6"/>
        <v>0</v>
      </c>
      <c r="AJ31" s="44">
        <f t="shared" si="6"/>
        <v>0</v>
      </c>
      <c r="AK31" s="812">
        <f t="shared" ref="AK31" si="20">+$J31</f>
        <v>830</v>
      </c>
      <c r="AL31" s="830">
        <f>+N31</f>
        <v>0</v>
      </c>
      <c r="AM31" s="44">
        <f t="shared" si="2"/>
        <v>200</v>
      </c>
      <c r="AN31" s="47">
        <v>200</v>
      </c>
      <c r="AO31" s="47"/>
      <c r="AP31" s="47"/>
      <c r="AQ31" s="47"/>
      <c r="AR31" s="47"/>
      <c r="AS31" s="47"/>
      <c r="AT31" s="812">
        <f t="shared" ref="AT31" si="21">+$J31</f>
        <v>830</v>
      </c>
      <c r="AU31" s="833">
        <f>+O31</f>
        <v>0</v>
      </c>
      <c r="AV31" s="44">
        <f t="shared" si="3"/>
        <v>0</v>
      </c>
      <c r="AW31" s="47"/>
      <c r="AX31" s="47"/>
      <c r="AY31" s="47"/>
      <c r="AZ31" s="47"/>
      <c r="BA31" s="47"/>
      <c r="BB31" s="47"/>
      <c r="BC31" s="812">
        <f t="shared" ref="BC31" si="22">+$J31</f>
        <v>830</v>
      </c>
      <c r="BD31" s="809">
        <f>+P31</f>
        <v>0</v>
      </c>
      <c r="BE31" s="44">
        <f t="shared" si="4"/>
        <v>0</v>
      </c>
      <c r="BF31" s="47"/>
      <c r="BG31" s="47"/>
      <c r="BH31" s="47"/>
      <c r="BI31" s="47"/>
      <c r="BJ31" s="47"/>
      <c r="BK31" s="47"/>
      <c r="BL31" s="812">
        <f t="shared" ref="BL31" si="23">+$J31</f>
        <v>830</v>
      </c>
      <c r="BM31" s="815">
        <f>+Q31</f>
        <v>0</v>
      </c>
      <c r="BN31" s="44">
        <f t="shared" si="5"/>
        <v>0</v>
      </c>
      <c r="BO31" s="47"/>
      <c r="BP31" s="47"/>
      <c r="BQ31" s="47"/>
      <c r="BR31" s="47"/>
      <c r="BS31" s="47"/>
      <c r="BT31" s="47"/>
      <c r="BU31" s="818"/>
      <c r="BV31" s="819"/>
      <c r="BW31" s="819"/>
      <c r="BX31" s="819"/>
      <c r="BY31" s="819"/>
      <c r="BZ31" s="819"/>
      <c r="CA31" s="819"/>
      <c r="CB31" s="819"/>
      <c r="CC31" s="820"/>
    </row>
    <row r="32" spans="1:85" s="58" customFormat="1" ht="40.200000000000003" customHeight="1" x14ac:dyDescent="0.3">
      <c r="A32" s="34"/>
      <c r="B32" s="907"/>
      <c r="C32" s="869"/>
      <c r="D32" s="872"/>
      <c r="E32" s="1810"/>
      <c r="F32" s="1816"/>
      <c r="G32" s="629" t="s">
        <v>6460</v>
      </c>
      <c r="H32" s="1819"/>
      <c r="I32" s="852"/>
      <c r="J32" s="813"/>
      <c r="K32" s="855"/>
      <c r="L32" s="858"/>
      <c r="M32" s="861"/>
      <c r="N32" s="837"/>
      <c r="O32" s="840"/>
      <c r="P32" s="864"/>
      <c r="Q32" s="867"/>
      <c r="R32" s="813"/>
      <c r="S32" s="39"/>
      <c r="T32" s="236"/>
      <c r="U32" s="236"/>
      <c r="V32" s="236"/>
      <c r="W32" s="39"/>
      <c r="X32" s="625"/>
      <c r="Y32" s="625"/>
      <c r="Z32" s="625"/>
      <c r="AA32" s="625"/>
      <c r="AB32" s="813"/>
      <c r="AC32" s="828"/>
      <c r="AD32" s="51">
        <f t="shared" ref="AD32:AJ66" si="24">+AM32+AV32+BE32+BN32</f>
        <v>2000</v>
      </c>
      <c r="AE32" s="51">
        <f t="shared" si="24"/>
        <v>0</v>
      </c>
      <c r="AF32" s="51">
        <f t="shared" si="24"/>
        <v>2000</v>
      </c>
      <c r="AG32" s="51">
        <f t="shared" si="24"/>
        <v>0</v>
      </c>
      <c r="AH32" s="51">
        <f t="shared" si="24"/>
        <v>0</v>
      </c>
      <c r="AI32" s="51">
        <f t="shared" si="24"/>
        <v>0</v>
      </c>
      <c r="AJ32" s="51">
        <f t="shared" si="24"/>
        <v>0</v>
      </c>
      <c r="AK32" s="813"/>
      <c r="AL32" s="831"/>
      <c r="AM32" s="51">
        <f t="shared" si="2"/>
        <v>0</v>
      </c>
      <c r="AN32" s="257"/>
      <c r="AO32" s="257"/>
      <c r="AP32" s="257"/>
      <c r="AQ32" s="257"/>
      <c r="AR32" s="257"/>
      <c r="AS32" s="257"/>
      <c r="AT32" s="813"/>
      <c r="AU32" s="834"/>
      <c r="AV32" s="51">
        <f t="shared" si="3"/>
        <v>2000</v>
      </c>
      <c r="AW32" s="257"/>
      <c r="AX32" s="257">
        <v>2000</v>
      </c>
      <c r="AY32" s="257"/>
      <c r="AZ32" s="257"/>
      <c r="BA32" s="257"/>
      <c r="BB32" s="257"/>
      <c r="BC32" s="813"/>
      <c r="BD32" s="810"/>
      <c r="BE32" s="51">
        <f t="shared" si="4"/>
        <v>0</v>
      </c>
      <c r="BF32" s="257"/>
      <c r="BG32" s="257"/>
      <c r="BH32" s="257"/>
      <c r="BI32" s="257"/>
      <c r="BJ32" s="257"/>
      <c r="BK32" s="257"/>
      <c r="BL32" s="813"/>
      <c r="BM32" s="816"/>
      <c r="BN32" s="51">
        <f t="shared" si="5"/>
        <v>0</v>
      </c>
      <c r="BO32" s="257"/>
      <c r="BP32" s="257"/>
      <c r="BQ32" s="257"/>
      <c r="BR32" s="257"/>
      <c r="BS32" s="257"/>
      <c r="BT32" s="257"/>
      <c r="BU32" s="821"/>
      <c r="BV32" s="822"/>
      <c r="BW32" s="822"/>
      <c r="BX32" s="822"/>
      <c r="BY32" s="822"/>
      <c r="BZ32" s="822"/>
      <c r="CA32" s="822"/>
      <c r="CB32" s="822"/>
      <c r="CC32" s="823"/>
    </row>
    <row r="33" spans="1:81" s="58" customFormat="1" ht="40.200000000000003" customHeight="1" x14ac:dyDescent="0.3">
      <c r="A33" s="34"/>
      <c r="B33" s="907"/>
      <c r="C33" s="869"/>
      <c r="D33" s="872"/>
      <c r="E33" s="1810"/>
      <c r="F33" s="1816"/>
      <c r="G33" s="629"/>
      <c r="H33" s="1819"/>
      <c r="I33" s="852"/>
      <c r="J33" s="813"/>
      <c r="K33" s="855"/>
      <c r="L33" s="858"/>
      <c r="M33" s="861"/>
      <c r="N33" s="837"/>
      <c r="O33" s="840"/>
      <c r="P33" s="864"/>
      <c r="Q33" s="867"/>
      <c r="R33" s="813"/>
      <c r="S33" s="39"/>
      <c r="T33" s="236"/>
      <c r="U33" s="236"/>
      <c r="V33" s="236"/>
      <c r="W33" s="39"/>
      <c r="X33" s="625"/>
      <c r="Y33" s="625"/>
      <c r="Z33" s="625"/>
      <c r="AA33" s="625"/>
      <c r="AB33" s="813"/>
      <c r="AC33" s="828"/>
      <c r="AD33" s="51">
        <f t="shared" si="24"/>
        <v>1000</v>
      </c>
      <c r="AE33" s="51">
        <f t="shared" si="24"/>
        <v>0</v>
      </c>
      <c r="AF33" s="51">
        <f t="shared" si="24"/>
        <v>1000</v>
      </c>
      <c r="AG33" s="51">
        <f t="shared" si="24"/>
        <v>0</v>
      </c>
      <c r="AH33" s="51">
        <f t="shared" si="24"/>
        <v>0</v>
      </c>
      <c r="AI33" s="51">
        <f t="shared" si="24"/>
        <v>0</v>
      </c>
      <c r="AJ33" s="51">
        <f t="shared" si="24"/>
        <v>0</v>
      </c>
      <c r="AK33" s="813"/>
      <c r="AL33" s="831"/>
      <c r="AM33" s="51">
        <f t="shared" si="2"/>
        <v>0</v>
      </c>
      <c r="AN33" s="257"/>
      <c r="AO33" s="257"/>
      <c r="AP33" s="257"/>
      <c r="AQ33" s="257"/>
      <c r="AR33" s="257"/>
      <c r="AS33" s="257"/>
      <c r="AT33" s="813"/>
      <c r="AU33" s="834"/>
      <c r="AV33" s="51">
        <f t="shared" si="3"/>
        <v>0</v>
      </c>
      <c r="AW33" s="257"/>
      <c r="AX33" s="257"/>
      <c r="AY33" s="257"/>
      <c r="AZ33" s="257"/>
      <c r="BA33" s="257"/>
      <c r="BB33" s="257"/>
      <c r="BC33" s="813"/>
      <c r="BD33" s="810"/>
      <c r="BE33" s="51">
        <f t="shared" si="4"/>
        <v>1000</v>
      </c>
      <c r="BF33" s="257"/>
      <c r="BG33" s="257">
        <v>1000</v>
      </c>
      <c r="BH33" s="257"/>
      <c r="BI33" s="257"/>
      <c r="BJ33" s="257"/>
      <c r="BK33" s="257"/>
      <c r="BL33" s="813"/>
      <c r="BM33" s="816"/>
      <c r="BN33" s="51">
        <f t="shared" si="5"/>
        <v>0</v>
      </c>
      <c r="BO33" s="257"/>
      <c r="BP33" s="257"/>
      <c r="BQ33" s="257"/>
      <c r="BR33" s="257"/>
      <c r="BS33" s="257"/>
      <c r="BT33" s="257"/>
      <c r="BU33" s="821"/>
      <c r="BV33" s="822"/>
      <c r="BW33" s="822"/>
      <c r="BX33" s="822"/>
      <c r="BY33" s="822"/>
      <c r="BZ33" s="822"/>
      <c r="CA33" s="822"/>
      <c r="CB33" s="822"/>
      <c r="CC33" s="823"/>
    </row>
    <row r="34" spans="1:81" s="58" customFormat="1" ht="40.200000000000003" customHeight="1" thickBot="1" x14ac:dyDescent="0.35">
      <c r="A34" s="34"/>
      <c r="B34" s="907"/>
      <c r="C34" s="869"/>
      <c r="D34" s="873"/>
      <c r="E34" s="1811"/>
      <c r="F34" s="1817"/>
      <c r="G34" s="630"/>
      <c r="H34" s="1820"/>
      <c r="I34" s="853"/>
      <c r="J34" s="814"/>
      <c r="K34" s="856"/>
      <c r="L34" s="859"/>
      <c r="M34" s="862"/>
      <c r="N34" s="838"/>
      <c r="O34" s="841"/>
      <c r="P34" s="865"/>
      <c r="Q34" s="874"/>
      <c r="R34" s="814"/>
      <c r="S34" s="232"/>
      <c r="T34" s="237"/>
      <c r="U34" s="237"/>
      <c r="V34" s="237"/>
      <c r="W34" s="232"/>
      <c r="X34" s="626"/>
      <c r="Y34" s="626"/>
      <c r="Z34" s="626"/>
      <c r="AA34" s="626"/>
      <c r="AB34" s="814"/>
      <c r="AC34" s="829"/>
      <c r="AD34" s="46">
        <f t="shared" si="24"/>
        <v>0</v>
      </c>
      <c r="AE34" s="46">
        <f t="shared" si="24"/>
        <v>0</v>
      </c>
      <c r="AF34" s="46">
        <f t="shared" si="24"/>
        <v>0</v>
      </c>
      <c r="AG34" s="46">
        <f t="shared" si="24"/>
        <v>0</v>
      </c>
      <c r="AH34" s="46">
        <f t="shared" si="24"/>
        <v>0</v>
      </c>
      <c r="AI34" s="46">
        <f t="shared" si="24"/>
        <v>0</v>
      </c>
      <c r="AJ34" s="46">
        <f t="shared" si="24"/>
        <v>0</v>
      </c>
      <c r="AK34" s="814"/>
      <c r="AL34" s="832"/>
      <c r="AM34" s="46">
        <f t="shared" si="2"/>
        <v>0</v>
      </c>
      <c r="AN34" s="49"/>
      <c r="AO34" s="49"/>
      <c r="AP34" s="49"/>
      <c r="AQ34" s="49"/>
      <c r="AR34" s="49"/>
      <c r="AS34" s="49"/>
      <c r="AT34" s="814"/>
      <c r="AU34" s="835"/>
      <c r="AV34" s="46">
        <f t="shared" si="3"/>
        <v>0</v>
      </c>
      <c r="AW34" s="49"/>
      <c r="AX34" s="49"/>
      <c r="AY34" s="49"/>
      <c r="AZ34" s="49"/>
      <c r="BA34" s="49"/>
      <c r="BB34" s="49"/>
      <c r="BC34" s="814"/>
      <c r="BD34" s="811"/>
      <c r="BE34" s="46">
        <f t="shared" si="4"/>
        <v>0</v>
      </c>
      <c r="BF34" s="49"/>
      <c r="BG34" s="49"/>
      <c r="BH34" s="49"/>
      <c r="BI34" s="49"/>
      <c r="BJ34" s="49"/>
      <c r="BK34" s="49"/>
      <c r="BL34" s="814"/>
      <c r="BM34" s="817"/>
      <c r="BN34" s="46">
        <f t="shared" si="5"/>
        <v>0</v>
      </c>
      <c r="BO34" s="49"/>
      <c r="BP34" s="49"/>
      <c r="BQ34" s="49"/>
      <c r="BR34" s="49"/>
      <c r="BS34" s="49"/>
      <c r="BT34" s="49"/>
      <c r="BU34" s="824"/>
      <c r="BV34" s="825"/>
      <c r="BW34" s="825"/>
      <c r="BX34" s="825"/>
      <c r="BY34" s="825"/>
      <c r="BZ34" s="825"/>
      <c r="CA34" s="825"/>
      <c r="CB34" s="825"/>
      <c r="CC34" s="826"/>
    </row>
    <row r="35" spans="1:81" s="58" customFormat="1" ht="40.200000000000003" customHeight="1" thickTop="1" x14ac:dyDescent="0.3">
      <c r="A35" s="34"/>
      <c r="B35" s="907"/>
      <c r="C35" s="869"/>
      <c r="D35" s="871">
        <v>4003</v>
      </c>
      <c r="E35" s="1809" t="s">
        <v>6446</v>
      </c>
      <c r="F35" s="851">
        <v>4003017</v>
      </c>
      <c r="G35" s="852" t="s">
        <v>6456</v>
      </c>
      <c r="H35" s="851" t="s">
        <v>6461</v>
      </c>
      <c r="I35" s="851" t="s">
        <v>6462</v>
      </c>
      <c r="J35" s="812">
        <v>831</v>
      </c>
      <c r="K35" s="854" t="str">
        <f>+[23]Metas!K958</f>
        <v>Estudios y/o Construcción de proyectos de optimización de acueductos y/o alcantarillados urbanos y/o rurales en municipios PDET</v>
      </c>
      <c r="L35" s="857"/>
      <c r="M35" s="860">
        <f>SUM(N35:Q35)/4</f>
        <v>0</v>
      </c>
      <c r="N35" s="836"/>
      <c r="O35" s="839"/>
      <c r="P35" s="863"/>
      <c r="Q35" s="866"/>
      <c r="R35" s="812">
        <f>+$J35</f>
        <v>831</v>
      </c>
      <c r="S35" s="618" t="s">
        <v>6455</v>
      </c>
      <c r="T35" s="235"/>
      <c r="U35" s="235"/>
      <c r="V35" s="235"/>
      <c r="W35" s="231"/>
      <c r="X35" s="627"/>
      <c r="Y35" s="627"/>
      <c r="Z35" s="627"/>
      <c r="AA35" s="627"/>
      <c r="AB35" s="812">
        <f t="shared" ref="AB35" si="25">+$J35</f>
        <v>831</v>
      </c>
      <c r="AC35" s="827">
        <f t="shared" ref="AC35" si="26">+L35</f>
        <v>0</v>
      </c>
      <c r="AD35" s="44">
        <f t="shared" si="24"/>
        <v>1330</v>
      </c>
      <c r="AE35" s="44">
        <f t="shared" si="24"/>
        <v>0</v>
      </c>
      <c r="AF35" s="44">
        <f t="shared" si="24"/>
        <v>1330</v>
      </c>
      <c r="AG35" s="44">
        <f t="shared" si="24"/>
        <v>0</v>
      </c>
      <c r="AH35" s="44">
        <f t="shared" si="24"/>
        <v>0</v>
      </c>
      <c r="AI35" s="44">
        <f t="shared" si="24"/>
        <v>0</v>
      </c>
      <c r="AJ35" s="44">
        <f t="shared" si="24"/>
        <v>0</v>
      </c>
      <c r="AK35" s="812">
        <f t="shared" ref="AK35" si="27">+$J35</f>
        <v>831</v>
      </c>
      <c r="AL35" s="830">
        <f>+N35</f>
        <v>0</v>
      </c>
      <c r="AM35" s="44">
        <f t="shared" si="2"/>
        <v>1330</v>
      </c>
      <c r="AN35" s="47"/>
      <c r="AO35" s="47">
        <v>1330</v>
      </c>
      <c r="AP35" s="47"/>
      <c r="AQ35" s="47"/>
      <c r="AR35" s="47"/>
      <c r="AS35" s="47"/>
      <c r="AT35" s="812">
        <f t="shared" ref="AT35" si="28">+$J35</f>
        <v>831</v>
      </c>
      <c r="AU35" s="833">
        <f>+O35</f>
        <v>0</v>
      </c>
      <c r="AV35" s="44">
        <f t="shared" si="3"/>
        <v>0</v>
      </c>
      <c r="AW35" s="47"/>
      <c r="AX35" s="47"/>
      <c r="AY35" s="47"/>
      <c r="AZ35" s="47"/>
      <c r="BA35" s="47"/>
      <c r="BB35" s="47"/>
      <c r="BC35" s="812">
        <f t="shared" ref="BC35" si="29">+$J35</f>
        <v>831</v>
      </c>
      <c r="BD35" s="809">
        <f>+P35</f>
        <v>0</v>
      </c>
      <c r="BE35" s="44">
        <f t="shared" si="4"/>
        <v>0</v>
      </c>
      <c r="BF35" s="47"/>
      <c r="BG35" s="47"/>
      <c r="BH35" s="47"/>
      <c r="BI35" s="47"/>
      <c r="BJ35" s="47"/>
      <c r="BK35" s="47"/>
      <c r="BL35" s="812">
        <f t="shared" ref="BL35" si="30">+$J35</f>
        <v>831</v>
      </c>
      <c r="BM35" s="815">
        <f>+Q35</f>
        <v>0</v>
      </c>
      <c r="BN35" s="44">
        <f t="shared" si="5"/>
        <v>0</v>
      </c>
      <c r="BO35" s="47"/>
      <c r="BP35" s="47"/>
      <c r="BQ35" s="47"/>
      <c r="BR35" s="47"/>
      <c r="BS35" s="47"/>
      <c r="BT35" s="47"/>
      <c r="BU35" s="818"/>
      <c r="BV35" s="819"/>
      <c r="BW35" s="819"/>
      <c r="BX35" s="819"/>
      <c r="BY35" s="819"/>
      <c r="BZ35" s="819"/>
      <c r="CA35" s="819"/>
      <c r="CB35" s="819"/>
      <c r="CC35" s="820"/>
    </row>
    <row r="36" spans="1:81" s="58" customFormat="1" ht="40.200000000000003" customHeight="1" x14ac:dyDescent="0.3">
      <c r="A36" s="34"/>
      <c r="B36" s="907"/>
      <c r="C36" s="869"/>
      <c r="D36" s="872"/>
      <c r="E36" s="1810"/>
      <c r="F36" s="852"/>
      <c r="G36" s="852"/>
      <c r="H36" s="852"/>
      <c r="I36" s="852"/>
      <c r="J36" s="813"/>
      <c r="K36" s="855"/>
      <c r="L36" s="858"/>
      <c r="M36" s="861"/>
      <c r="N36" s="837"/>
      <c r="O36" s="840"/>
      <c r="P36" s="864"/>
      <c r="Q36" s="867"/>
      <c r="R36" s="813"/>
      <c r="S36" s="39"/>
      <c r="T36" s="236"/>
      <c r="U36" s="236"/>
      <c r="V36" s="236"/>
      <c r="W36" s="39"/>
      <c r="X36" s="625"/>
      <c r="Y36" s="625"/>
      <c r="Z36" s="625"/>
      <c r="AA36" s="625"/>
      <c r="AB36" s="813"/>
      <c r="AC36" s="828"/>
      <c r="AD36" s="51">
        <f t="shared" si="24"/>
        <v>1000</v>
      </c>
      <c r="AE36" s="51">
        <f t="shared" si="24"/>
        <v>0</v>
      </c>
      <c r="AF36" s="51">
        <f t="shared" si="24"/>
        <v>1000</v>
      </c>
      <c r="AG36" s="51">
        <f t="shared" si="24"/>
        <v>0</v>
      </c>
      <c r="AH36" s="51">
        <f t="shared" si="24"/>
        <v>0</v>
      </c>
      <c r="AI36" s="51">
        <f t="shared" si="24"/>
        <v>0</v>
      </c>
      <c r="AJ36" s="51">
        <f t="shared" si="24"/>
        <v>0</v>
      </c>
      <c r="AK36" s="813"/>
      <c r="AL36" s="831"/>
      <c r="AM36" s="51">
        <f t="shared" si="2"/>
        <v>0</v>
      </c>
      <c r="AN36" s="257"/>
      <c r="AO36" s="257"/>
      <c r="AP36" s="257"/>
      <c r="AQ36" s="257"/>
      <c r="AR36" s="257"/>
      <c r="AS36" s="257"/>
      <c r="AT36" s="813"/>
      <c r="AU36" s="834"/>
      <c r="AV36" s="51">
        <f t="shared" si="3"/>
        <v>1000</v>
      </c>
      <c r="AW36" s="257"/>
      <c r="AX36" s="257">
        <v>1000</v>
      </c>
      <c r="AY36" s="257"/>
      <c r="AZ36" s="257"/>
      <c r="BA36" s="257"/>
      <c r="BB36" s="257"/>
      <c r="BC36" s="813"/>
      <c r="BD36" s="810"/>
      <c r="BE36" s="51">
        <f t="shared" si="4"/>
        <v>0</v>
      </c>
      <c r="BF36" s="257"/>
      <c r="BG36" s="257"/>
      <c r="BH36" s="257"/>
      <c r="BI36" s="257"/>
      <c r="BJ36" s="257"/>
      <c r="BK36" s="257"/>
      <c r="BL36" s="813"/>
      <c r="BM36" s="816"/>
      <c r="BN36" s="51">
        <f t="shared" si="5"/>
        <v>0</v>
      </c>
      <c r="BO36" s="257"/>
      <c r="BP36" s="257"/>
      <c r="BQ36" s="257"/>
      <c r="BR36" s="257"/>
      <c r="BS36" s="257"/>
      <c r="BT36" s="257"/>
      <c r="BU36" s="821"/>
      <c r="BV36" s="822"/>
      <c r="BW36" s="822"/>
      <c r="BX36" s="822"/>
      <c r="BY36" s="822"/>
      <c r="BZ36" s="822"/>
      <c r="CA36" s="822"/>
      <c r="CB36" s="822"/>
      <c r="CC36" s="823"/>
    </row>
    <row r="37" spans="1:81" s="58" customFormat="1" ht="40.200000000000003" customHeight="1" x14ac:dyDescent="0.3">
      <c r="A37" s="34"/>
      <c r="B37" s="907"/>
      <c r="C37" s="869"/>
      <c r="D37" s="872"/>
      <c r="E37" s="1810"/>
      <c r="F37" s="852"/>
      <c r="G37" s="852"/>
      <c r="H37" s="852"/>
      <c r="I37" s="852"/>
      <c r="J37" s="813"/>
      <c r="K37" s="855"/>
      <c r="L37" s="858"/>
      <c r="M37" s="861"/>
      <c r="N37" s="837"/>
      <c r="O37" s="840"/>
      <c r="P37" s="864"/>
      <c r="Q37" s="867"/>
      <c r="R37" s="813"/>
      <c r="S37" s="39"/>
      <c r="T37" s="236"/>
      <c r="U37" s="236"/>
      <c r="V37" s="236"/>
      <c r="W37" s="39"/>
      <c r="X37" s="625"/>
      <c r="Y37" s="625"/>
      <c r="Z37" s="625"/>
      <c r="AA37" s="625"/>
      <c r="AB37" s="813"/>
      <c r="AC37" s="828"/>
      <c r="AD37" s="51">
        <f t="shared" si="24"/>
        <v>0</v>
      </c>
      <c r="AE37" s="51">
        <f t="shared" si="24"/>
        <v>0</v>
      </c>
      <c r="AF37" s="51">
        <f t="shared" si="24"/>
        <v>0</v>
      </c>
      <c r="AG37" s="51">
        <f t="shared" si="24"/>
        <v>0</v>
      </c>
      <c r="AH37" s="51">
        <f t="shared" si="24"/>
        <v>0</v>
      </c>
      <c r="AI37" s="51">
        <f t="shared" si="24"/>
        <v>0</v>
      </c>
      <c r="AJ37" s="51">
        <f t="shared" si="24"/>
        <v>0</v>
      </c>
      <c r="AK37" s="813"/>
      <c r="AL37" s="831"/>
      <c r="AM37" s="51">
        <f t="shared" si="2"/>
        <v>0</v>
      </c>
      <c r="AN37" s="257"/>
      <c r="AO37" s="257"/>
      <c r="AP37" s="257"/>
      <c r="AQ37" s="257"/>
      <c r="AR37" s="257"/>
      <c r="AS37" s="257"/>
      <c r="AT37" s="813"/>
      <c r="AU37" s="834"/>
      <c r="AV37" s="51">
        <f t="shared" si="3"/>
        <v>0</v>
      </c>
      <c r="AW37" s="257"/>
      <c r="AX37" s="257"/>
      <c r="AY37" s="257"/>
      <c r="AZ37" s="257"/>
      <c r="BA37" s="257"/>
      <c r="BB37" s="257"/>
      <c r="BC37" s="813"/>
      <c r="BD37" s="810"/>
      <c r="BE37" s="51">
        <f t="shared" si="4"/>
        <v>0</v>
      </c>
      <c r="BF37" s="257"/>
      <c r="BG37" s="257"/>
      <c r="BH37" s="257"/>
      <c r="BI37" s="257"/>
      <c r="BJ37" s="257"/>
      <c r="BK37" s="257"/>
      <c r="BL37" s="813"/>
      <c r="BM37" s="816"/>
      <c r="BN37" s="51">
        <f t="shared" si="5"/>
        <v>0</v>
      </c>
      <c r="BO37" s="257"/>
      <c r="BP37" s="257"/>
      <c r="BQ37" s="257"/>
      <c r="BR37" s="257"/>
      <c r="BS37" s="257"/>
      <c r="BT37" s="257"/>
      <c r="BU37" s="821"/>
      <c r="BV37" s="822"/>
      <c r="BW37" s="822"/>
      <c r="BX37" s="822"/>
      <c r="BY37" s="822"/>
      <c r="BZ37" s="822"/>
      <c r="CA37" s="822"/>
      <c r="CB37" s="822"/>
      <c r="CC37" s="823"/>
    </row>
    <row r="38" spans="1:81" s="58" customFormat="1" ht="40.200000000000003" customHeight="1" thickBot="1" x14ac:dyDescent="0.35">
      <c r="A38" s="34"/>
      <c r="B38" s="907"/>
      <c r="C38" s="870"/>
      <c r="D38" s="873"/>
      <c r="E38" s="1811"/>
      <c r="F38" s="853"/>
      <c r="G38" s="853"/>
      <c r="H38" s="853"/>
      <c r="I38" s="853"/>
      <c r="J38" s="814"/>
      <c r="K38" s="856"/>
      <c r="L38" s="859"/>
      <c r="M38" s="862"/>
      <c r="N38" s="838"/>
      <c r="O38" s="841"/>
      <c r="P38" s="865"/>
      <c r="Q38" s="874"/>
      <c r="R38" s="814"/>
      <c r="S38" s="232"/>
      <c r="T38" s="237"/>
      <c r="U38" s="237"/>
      <c r="V38" s="237"/>
      <c r="W38" s="232"/>
      <c r="X38" s="626"/>
      <c r="Y38" s="626"/>
      <c r="Z38" s="626"/>
      <c r="AA38" s="626"/>
      <c r="AB38" s="814"/>
      <c r="AC38" s="829"/>
      <c r="AD38" s="46">
        <f t="shared" si="24"/>
        <v>0</v>
      </c>
      <c r="AE38" s="46">
        <f t="shared" si="24"/>
        <v>0</v>
      </c>
      <c r="AF38" s="46">
        <f t="shared" si="24"/>
        <v>0</v>
      </c>
      <c r="AG38" s="46">
        <f t="shared" si="24"/>
        <v>0</v>
      </c>
      <c r="AH38" s="46">
        <f t="shared" si="24"/>
        <v>0</v>
      </c>
      <c r="AI38" s="46">
        <f t="shared" si="24"/>
        <v>0</v>
      </c>
      <c r="AJ38" s="46">
        <f t="shared" si="24"/>
        <v>0</v>
      </c>
      <c r="AK38" s="814"/>
      <c r="AL38" s="832"/>
      <c r="AM38" s="46">
        <f t="shared" si="2"/>
        <v>0</v>
      </c>
      <c r="AN38" s="49"/>
      <c r="AO38" s="49"/>
      <c r="AP38" s="49"/>
      <c r="AQ38" s="49"/>
      <c r="AR38" s="49"/>
      <c r="AS38" s="49"/>
      <c r="AT38" s="814"/>
      <c r="AU38" s="835"/>
      <c r="AV38" s="46">
        <f t="shared" si="3"/>
        <v>0</v>
      </c>
      <c r="AW38" s="49"/>
      <c r="AX38" s="49"/>
      <c r="AY38" s="49"/>
      <c r="AZ38" s="49"/>
      <c r="BA38" s="49"/>
      <c r="BB38" s="49"/>
      <c r="BC38" s="814"/>
      <c r="BD38" s="811"/>
      <c r="BE38" s="46">
        <f t="shared" si="4"/>
        <v>0</v>
      </c>
      <c r="BF38" s="49"/>
      <c r="BG38" s="49"/>
      <c r="BH38" s="49"/>
      <c r="BI38" s="49"/>
      <c r="BJ38" s="49"/>
      <c r="BK38" s="49"/>
      <c r="BL38" s="814"/>
      <c r="BM38" s="817"/>
      <c r="BN38" s="46">
        <f t="shared" si="5"/>
        <v>0</v>
      </c>
      <c r="BO38" s="49"/>
      <c r="BP38" s="49"/>
      <c r="BQ38" s="49"/>
      <c r="BR38" s="49"/>
      <c r="BS38" s="49"/>
      <c r="BT38" s="49"/>
      <c r="BU38" s="824"/>
      <c r="BV38" s="825"/>
      <c r="BW38" s="825"/>
      <c r="BX38" s="825"/>
      <c r="BY38" s="825"/>
      <c r="BZ38" s="825"/>
      <c r="CA38" s="825"/>
      <c r="CB38" s="825"/>
      <c r="CC38" s="826"/>
    </row>
    <row r="39" spans="1:81" s="58" customFormat="1" ht="40.200000000000003" customHeight="1" thickTop="1" thickBot="1" x14ac:dyDescent="0.35">
      <c r="A39" s="34"/>
      <c r="B39" s="907"/>
      <c r="C39" s="868" t="s">
        <v>1315</v>
      </c>
      <c r="D39" s="871">
        <v>4003</v>
      </c>
      <c r="E39" s="1809" t="s">
        <v>6446</v>
      </c>
      <c r="F39" s="851">
        <v>4003032</v>
      </c>
      <c r="G39" s="851" t="s">
        <v>6460</v>
      </c>
      <c r="H39" s="851" t="s">
        <v>6463</v>
      </c>
      <c r="I39" s="851"/>
      <c r="J39" s="812">
        <v>832</v>
      </c>
      <c r="K39" s="854" t="str">
        <f>+[23]Metas!K959</f>
        <v>Sistemas de Tratamiento de Aguas Residuales apoyados en su diseños y/o construcción</v>
      </c>
      <c r="L39" s="857"/>
      <c r="M39" s="860"/>
      <c r="N39" s="836"/>
      <c r="O39" s="839">
        <v>1</v>
      </c>
      <c r="P39" s="863"/>
      <c r="Q39" s="866"/>
      <c r="R39" s="812">
        <f>+$J39</f>
        <v>832</v>
      </c>
      <c r="S39" s="631" t="s">
        <v>6464</v>
      </c>
      <c r="T39" s="235" t="s">
        <v>3822</v>
      </c>
      <c r="U39" s="235" t="s">
        <v>3828</v>
      </c>
      <c r="V39" s="235" t="s">
        <v>3830</v>
      </c>
      <c r="W39" s="618" t="s">
        <v>6465</v>
      </c>
      <c r="X39" s="623">
        <v>44927</v>
      </c>
      <c r="Y39" s="623">
        <v>45016</v>
      </c>
      <c r="Z39" s="623">
        <v>44927</v>
      </c>
      <c r="AA39" s="623">
        <v>45016</v>
      </c>
      <c r="AB39" s="812">
        <f t="shared" ref="AB39" si="31">+$J39</f>
        <v>832</v>
      </c>
      <c r="AC39" s="827">
        <f t="shared" ref="AC39" si="32">+L39</f>
        <v>0</v>
      </c>
      <c r="AD39" s="44">
        <f t="shared" si="24"/>
        <v>0</v>
      </c>
      <c r="AE39" s="44">
        <f t="shared" si="24"/>
        <v>0</v>
      </c>
      <c r="AF39" s="44">
        <f t="shared" si="24"/>
        <v>0</v>
      </c>
      <c r="AG39" s="44">
        <f t="shared" si="24"/>
        <v>0</v>
      </c>
      <c r="AH39" s="44">
        <f t="shared" si="24"/>
        <v>0</v>
      </c>
      <c r="AI39" s="44">
        <f t="shared" si="24"/>
        <v>0</v>
      </c>
      <c r="AJ39" s="44">
        <f t="shared" si="24"/>
        <v>0</v>
      </c>
      <c r="AK39" s="812">
        <f t="shared" ref="AK39" si="33">+$J39</f>
        <v>832</v>
      </c>
      <c r="AL39" s="830">
        <f>+N39</f>
        <v>0</v>
      </c>
      <c r="AM39" s="44">
        <f t="shared" si="2"/>
        <v>0</v>
      </c>
      <c r="AN39" s="47"/>
      <c r="AO39" s="47"/>
      <c r="AP39" s="47"/>
      <c r="AQ39" s="47"/>
      <c r="AR39" s="47"/>
      <c r="AS39" s="47"/>
      <c r="AT39" s="812">
        <f t="shared" ref="AT39" si="34">+$J39</f>
        <v>832</v>
      </c>
      <c r="AU39" s="833">
        <f>+O39</f>
        <v>1</v>
      </c>
      <c r="AV39" s="44">
        <f t="shared" si="3"/>
        <v>0</v>
      </c>
      <c r="AW39" s="47"/>
      <c r="AX39" s="47"/>
      <c r="AY39" s="47"/>
      <c r="AZ39" s="47"/>
      <c r="BA39" s="47"/>
      <c r="BB39" s="47"/>
      <c r="BC39" s="812">
        <f t="shared" ref="BC39" si="35">+$J39</f>
        <v>832</v>
      </c>
      <c r="BD39" s="809">
        <f>+P39</f>
        <v>0</v>
      </c>
      <c r="BE39" s="44">
        <f t="shared" si="4"/>
        <v>0</v>
      </c>
      <c r="BF39" s="47"/>
      <c r="BG39" s="47"/>
      <c r="BH39" s="47"/>
      <c r="BI39" s="47"/>
      <c r="BJ39" s="47"/>
      <c r="BK39" s="47"/>
      <c r="BL39" s="812">
        <f t="shared" ref="BL39" si="36">+$J39</f>
        <v>832</v>
      </c>
      <c r="BM39" s="815">
        <f>+Q39</f>
        <v>0</v>
      </c>
      <c r="BN39" s="44">
        <f t="shared" si="5"/>
        <v>0</v>
      </c>
      <c r="BO39" s="47"/>
      <c r="BP39" s="47"/>
      <c r="BQ39" s="47"/>
      <c r="BR39" s="47"/>
      <c r="BS39" s="47"/>
      <c r="BT39" s="47"/>
      <c r="BU39" s="818"/>
      <c r="BV39" s="819"/>
      <c r="BW39" s="819"/>
      <c r="BX39" s="819"/>
      <c r="BY39" s="819"/>
      <c r="BZ39" s="819"/>
      <c r="CA39" s="819"/>
      <c r="CB39" s="819"/>
      <c r="CC39" s="820"/>
    </row>
    <row r="40" spans="1:81" s="58" customFormat="1" ht="40.200000000000003" customHeight="1" thickTop="1" thickBot="1" x14ac:dyDescent="0.35">
      <c r="A40" s="34"/>
      <c r="B40" s="907"/>
      <c r="C40" s="869"/>
      <c r="D40" s="872"/>
      <c r="E40" s="1810"/>
      <c r="F40" s="852"/>
      <c r="G40" s="852"/>
      <c r="H40" s="852"/>
      <c r="I40" s="852"/>
      <c r="J40" s="813"/>
      <c r="K40" s="855"/>
      <c r="L40" s="858"/>
      <c r="M40" s="861"/>
      <c r="N40" s="837"/>
      <c r="O40" s="840"/>
      <c r="P40" s="864"/>
      <c r="Q40" s="867"/>
      <c r="R40" s="813"/>
      <c r="S40" s="632" t="s">
        <v>6464</v>
      </c>
      <c r="T40" s="236" t="s">
        <v>3822</v>
      </c>
      <c r="U40" s="236" t="s">
        <v>3828</v>
      </c>
      <c r="V40" s="236" t="s">
        <v>3830</v>
      </c>
      <c r="W40" s="633" t="s">
        <v>6465</v>
      </c>
      <c r="X40" s="623">
        <v>45017</v>
      </c>
      <c r="Y40" s="623">
        <v>45107</v>
      </c>
      <c r="Z40" s="623">
        <v>45017</v>
      </c>
      <c r="AA40" s="623">
        <v>45107</v>
      </c>
      <c r="AB40" s="813"/>
      <c r="AC40" s="828"/>
      <c r="AD40" s="51">
        <f t="shared" si="24"/>
        <v>0</v>
      </c>
      <c r="AE40" s="51">
        <f t="shared" si="24"/>
        <v>0</v>
      </c>
      <c r="AF40" s="51">
        <f t="shared" si="24"/>
        <v>0</v>
      </c>
      <c r="AG40" s="51">
        <f t="shared" si="24"/>
        <v>0</v>
      </c>
      <c r="AH40" s="51">
        <f t="shared" si="24"/>
        <v>0</v>
      </c>
      <c r="AI40" s="51">
        <f t="shared" si="24"/>
        <v>0</v>
      </c>
      <c r="AJ40" s="51">
        <f t="shared" si="24"/>
        <v>0</v>
      </c>
      <c r="AK40" s="813"/>
      <c r="AL40" s="831"/>
      <c r="AM40" s="51">
        <f t="shared" si="2"/>
        <v>0</v>
      </c>
      <c r="AN40" s="257"/>
      <c r="AO40" s="257"/>
      <c r="AP40" s="257"/>
      <c r="AQ40" s="257"/>
      <c r="AR40" s="257"/>
      <c r="AS40" s="257"/>
      <c r="AT40" s="813"/>
      <c r="AU40" s="834"/>
      <c r="AV40" s="51">
        <f t="shared" si="3"/>
        <v>0</v>
      </c>
      <c r="AW40" s="257"/>
      <c r="AX40" s="257"/>
      <c r="AY40" s="257"/>
      <c r="AZ40" s="257"/>
      <c r="BA40" s="257"/>
      <c r="BB40" s="257"/>
      <c r="BC40" s="813"/>
      <c r="BD40" s="810"/>
      <c r="BE40" s="51">
        <f t="shared" si="4"/>
        <v>0</v>
      </c>
      <c r="BF40" s="257"/>
      <c r="BG40" s="257"/>
      <c r="BH40" s="257"/>
      <c r="BI40" s="257"/>
      <c r="BJ40" s="257"/>
      <c r="BK40" s="257"/>
      <c r="BL40" s="813"/>
      <c r="BM40" s="816"/>
      <c r="BN40" s="51">
        <f t="shared" si="5"/>
        <v>0</v>
      </c>
      <c r="BO40" s="257"/>
      <c r="BP40" s="257"/>
      <c r="BQ40" s="257"/>
      <c r="BR40" s="257"/>
      <c r="BS40" s="257"/>
      <c r="BT40" s="257"/>
      <c r="BU40" s="821"/>
      <c r="BV40" s="822"/>
      <c r="BW40" s="822"/>
      <c r="BX40" s="822"/>
      <c r="BY40" s="822"/>
      <c r="BZ40" s="822"/>
      <c r="CA40" s="822"/>
      <c r="CB40" s="822"/>
      <c r="CC40" s="823"/>
    </row>
    <row r="41" spans="1:81" s="58" customFormat="1" ht="40.200000000000003" customHeight="1" thickTop="1" thickBot="1" x14ac:dyDescent="0.35">
      <c r="A41" s="34"/>
      <c r="B41" s="907"/>
      <c r="C41" s="869"/>
      <c r="D41" s="872"/>
      <c r="E41" s="1810"/>
      <c r="F41" s="852"/>
      <c r="G41" s="852"/>
      <c r="H41" s="852"/>
      <c r="I41" s="852"/>
      <c r="J41" s="813"/>
      <c r="K41" s="855"/>
      <c r="L41" s="858"/>
      <c r="M41" s="861"/>
      <c r="N41" s="837"/>
      <c r="O41" s="840"/>
      <c r="P41" s="864"/>
      <c r="Q41" s="867"/>
      <c r="R41" s="813"/>
      <c r="S41" s="632" t="s">
        <v>6464</v>
      </c>
      <c r="T41" s="236" t="s">
        <v>3822</v>
      </c>
      <c r="U41" s="236" t="s">
        <v>3828</v>
      </c>
      <c r="V41" s="236" t="s">
        <v>3830</v>
      </c>
      <c r="W41" s="634" t="s">
        <v>6466</v>
      </c>
      <c r="X41" s="623">
        <v>45108</v>
      </c>
      <c r="Y41" s="623">
        <v>45199</v>
      </c>
      <c r="Z41" s="623">
        <v>45108</v>
      </c>
      <c r="AA41" s="623">
        <v>45199</v>
      </c>
      <c r="AB41" s="813"/>
      <c r="AC41" s="828"/>
      <c r="AD41" s="51">
        <f t="shared" si="24"/>
        <v>0</v>
      </c>
      <c r="AE41" s="51">
        <f t="shared" si="24"/>
        <v>0</v>
      </c>
      <c r="AF41" s="51">
        <f t="shared" si="24"/>
        <v>0</v>
      </c>
      <c r="AG41" s="51">
        <f t="shared" si="24"/>
        <v>0</v>
      </c>
      <c r="AH41" s="51">
        <f t="shared" si="24"/>
        <v>0</v>
      </c>
      <c r="AI41" s="51">
        <f t="shared" si="24"/>
        <v>0</v>
      </c>
      <c r="AJ41" s="51">
        <f t="shared" si="24"/>
        <v>0</v>
      </c>
      <c r="AK41" s="813"/>
      <c r="AL41" s="831"/>
      <c r="AM41" s="51">
        <f t="shared" si="2"/>
        <v>0</v>
      </c>
      <c r="AN41" s="257"/>
      <c r="AO41" s="257"/>
      <c r="AP41" s="257"/>
      <c r="AQ41" s="257"/>
      <c r="AR41" s="257"/>
      <c r="AS41" s="257"/>
      <c r="AT41" s="813"/>
      <c r="AU41" s="834"/>
      <c r="AV41" s="51">
        <f t="shared" si="3"/>
        <v>0</v>
      </c>
      <c r="AW41" s="257"/>
      <c r="AX41" s="257"/>
      <c r="AY41" s="257"/>
      <c r="AZ41" s="257"/>
      <c r="BA41" s="257"/>
      <c r="BB41" s="257"/>
      <c r="BC41" s="813"/>
      <c r="BD41" s="810"/>
      <c r="BE41" s="51">
        <f t="shared" si="4"/>
        <v>0</v>
      </c>
      <c r="BF41" s="257"/>
      <c r="BG41" s="257"/>
      <c r="BH41" s="257"/>
      <c r="BI41" s="257"/>
      <c r="BJ41" s="257"/>
      <c r="BK41" s="257"/>
      <c r="BL41" s="813"/>
      <c r="BM41" s="816"/>
      <c r="BN41" s="51">
        <f t="shared" si="5"/>
        <v>0</v>
      </c>
      <c r="BO41" s="257"/>
      <c r="BP41" s="257"/>
      <c r="BQ41" s="257"/>
      <c r="BR41" s="257"/>
      <c r="BS41" s="257"/>
      <c r="BT41" s="257"/>
      <c r="BU41" s="821"/>
      <c r="BV41" s="822"/>
      <c r="BW41" s="822"/>
      <c r="BX41" s="822"/>
      <c r="BY41" s="822"/>
      <c r="BZ41" s="822"/>
      <c r="CA41" s="822"/>
      <c r="CB41" s="822"/>
      <c r="CC41" s="823"/>
    </row>
    <row r="42" spans="1:81" s="58" customFormat="1" ht="40.200000000000003" customHeight="1" thickTop="1" thickBot="1" x14ac:dyDescent="0.35">
      <c r="A42" s="34"/>
      <c r="B42" s="908"/>
      <c r="C42" s="870"/>
      <c r="D42" s="873"/>
      <c r="E42" s="1811"/>
      <c r="F42" s="853"/>
      <c r="G42" s="853"/>
      <c r="H42" s="853"/>
      <c r="I42" s="853"/>
      <c r="J42" s="814"/>
      <c r="K42" s="856"/>
      <c r="L42" s="859"/>
      <c r="M42" s="862"/>
      <c r="N42" s="838"/>
      <c r="O42" s="841"/>
      <c r="P42" s="865"/>
      <c r="Q42" s="874"/>
      <c r="R42" s="814"/>
      <c r="S42" s="635" t="s">
        <v>6464</v>
      </c>
      <c r="T42" s="237" t="s">
        <v>3822</v>
      </c>
      <c r="U42" s="237" t="s">
        <v>3828</v>
      </c>
      <c r="V42" s="237" t="s">
        <v>3830</v>
      </c>
      <c r="W42" s="634" t="s">
        <v>6466</v>
      </c>
      <c r="X42" s="623">
        <v>45200</v>
      </c>
      <c r="Y42" s="623">
        <v>45291</v>
      </c>
      <c r="Z42" s="623">
        <v>45200</v>
      </c>
      <c r="AA42" s="623">
        <v>45291</v>
      </c>
      <c r="AB42" s="814"/>
      <c r="AC42" s="829"/>
      <c r="AD42" s="46">
        <f t="shared" si="24"/>
        <v>0</v>
      </c>
      <c r="AE42" s="46">
        <f t="shared" si="24"/>
        <v>0</v>
      </c>
      <c r="AF42" s="46">
        <f t="shared" si="24"/>
        <v>0</v>
      </c>
      <c r="AG42" s="46">
        <f t="shared" si="24"/>
        <v>0</v>
      </c>
      <c r="AH42" s="46">
        <f t="shared" si="24"/>
        <v>0</v>
      </c>
      <c r="AI42" s="46">
        <f t="shared" si="24"/>
        <v>0</v>
      </c>
      <c r="AJ42" s="46">
        <f t="shared" si="24"/>
        <v>0</v>
      </c>
      <c r="AK42" s="814"/>
      <c r="AL42" s="832"/>
      <c r="AM42" s="46">
        <f t="shared" si="2"/>
        <v>0</v>
      </c>
      <c r="AN42" s="49"/>
      <c r="AO42" s="49"/>
      <c r="AP42" s="49"/>
      <c r="AQ42" s="49"/>
      <c r="AR42" s="49"/>
      <c r="AS42" s="49"/>
      <c r="AT42" s="814"/>
      <c r="AU42" s="835"/>
      <c r="AV42" s="46">
        <f t="shared" si="3"/>
        <v>0</v>
      </c>
      <c r="AW42" s="49"/>
      <c r="AX42" s="49"/>
      <c r="AY42" s="49"/>
      <c r="AZ42" s="49"/>
      <c r="BA42" s="49"/>
      <c r="BB42" s="49"/>
      <c r="BC42" s="814"/>
      <c r="BD42" s="811"/>
      <c r="BE42" s="46">
        <f t="shared" si="4"/>
        <v>0</v>
      </c>
      <c r="BF42" s="49"/>
      <c r="BG42" s="49"/>
      <c r="BH42" s="49"/>
      <c r="BI42" s="49"/>
      <c r="BJ42" s="49"/>
      <c r="BK42" s="49"/>
      <c r="BL42" s="814"/>
      <c r="BM42" s="817"/>
      <c r="BN42" s="46">
        <f t="shared" si="5"/>
        <v>0</v>
      </c>
      <c r="BO42" s="49"/>
      <c r="BP42" s="49"/>
      <c r="BQ42" s="49"/>
      <c r="BR42" s="49"/>
      <c r="BS42" s="49"/>
      <c r="BT42" s="49"/>
      <c r="BU42" s="824"/>
      <c r="BV42" s="825"/>
      <c r="BW42" s="825"/>
      <c r="BX42" s="825"/>
      <c r="BY42" s="825"/>
      <c r="BZ42" s="825"/>
      <c r="CA42" s="825"/>
      <c r="CB42" s="825"/>
      <c r="CC42" s="826"/>
    </row>
    <row r="43" spans="1:81" s="58" customFormat="1" ht="40.200000000000003" customHeight="1" thickTop="1" thickBot="1" x14ac:dyDescent="0.35">
      <c r="A43" s="34"/>
      <c r="B43" s="906" t="s">
        <v>1316</v>
      </c>
      <c r="C43" s="1812" t="s">
        <v>1319</v>
      </c>
      <c r="D43" s="871">
        <v>4003</v>
      </c>
      <c r="E43" s="1809" t="s">
        <v>6446</v>
      </c>
      <c r="F43" s="851">
        <v>4003031</v>
      </c>
      <c r="G43" s="851" t="s">
        <v>6460</v>
      </c>
      <c r="H43" s="1809" t="s">
        <v>6467</v>
      </c>
      <c r="I43" s="851"/>
      <c r="J43" s="812">
        <v>833</v>
      </c>
      <c r="K43" s="854" t="str">
        <f>+[23]Metas!K961</f>
        <v>Estrategias de esquemas asociativos subregionales para la recolección y aprovechamiento de residuos sólidos impulsados</v>
      </c>
      <c r="L43" s="857"/>
      <c r="M43" s="860">
        <f>SUM(N43:Q43)</f>
        <v>3</v>
      </c>
      <c r="N43" s="836"/>
      <c r="O43" s="839">
        <v>1</v>
      </c>
      <c r="P43" s="863">
        <v>1</v>
      </c>
      <c r="Q43" s="866">
        <v>1</v>
      </c>
      <c r="R43" s="812">
        <f>+$J43</f>
        <v>833</v>
      </c>
      <c r="S43" s="631" t="s">
        <v>6468</v>
      </c>
      <c r="T43" s="235" t="s">
        <v>3822</v>
      </c>
      <c r="U43" s="235" t="s">
        <v>3828</v>
      </c>
      <c r="V43" s="235" t="s">
        <v>3830</v>
      </c>
      <c r="W43" s="631" t="s">
        <v>6453</v>
      </c>
      <c r="X43" s="623">
        <v>44927</v>
      </c>
      <c r="Y43" s="623">
        <v>45016</v>
      </c>
      <c r="Z43" s="623">
        <v>44927</v>
      </c>
      <c r="AA43" s="623">
        <v>45016</v>
      </c>
      <c r="AB43" s="812">
        <f t="shared" ref="AB43" si="37">+$J43</f>
        <v>833</v>
      </c>
      <c r="AC43" s="827">
        <f t="shared" ref="AC43" si="38">+L43</f>
        <v>0</v>
      </c>
      <c r="AD43" s="44">
        <f t="shared" si="24"/>
        <v>100</v>
      </c>
      <c r="AE43" s="44">
        <f t="shared" si="24"/>
        <v>0</v>
      </c>
      <c r="AF43" s="44">
        <f t="shared" si="24"/>
        <v>100</v>
      </c>
      <c r="AG43" s="44">
        <f t="shared" si="24"/>
        <v>0</v>
      </c>
      <c r="AH43" s="44">
        <f t="shared" si="24"/>
        <v>0</v>
      </c>
      <c r="AI43" s="44">
        <f t="shared" si="24"/>
        <v>0</v>
      </c>
      <c r="AJ43" s="44">
        <f t="shared" si="24"/>
        <v>0</v>
      </c>
      <c r="AK43" s="812">
        <f t="shared" ref="AK43" si="39">+$J43</f>
        <v>833</v>
      </c>
      <c r="AL43" s="830">
        <f>+N43</f>
        <v>0</v>
      </c>
      <c r="AM43" s="44">
        <f t="shared" si="2"/>
        <v>100</v>
      </c>
      <c r="AN43" s="47"/>
      <c r="AO43" s="47">
        <v>100</v>
      </c>
      <c r="AP43" s="47"/>
      <c r="AQ43" s="47"/>
      <c r="AR43" s="47"/>
      <c r="AS43" s="47"/>
      <c r="AT43" s="812">
        <f t="shared" ref="AT43" si="40">+$J43</f>
        <v>833</v>
      </c>
      <c r="AU43" s="833">
        <f>+O43</f>
        <v>1</v>
      </c>
      <c r="AV43" s="44">
        <f t="shared" si="3"/>
        <v>0</v>
      </c>
      <c r="AW43" s="47"/>
      <c r="AX43" s="47"/>
      <c r="AY43" s="47"/>
      <c r="AZ43" s="47"/>
      <c r="BA43" s="47"/>
      <c r="BB43" s="47"/>
      <c r="BC43" s="812">
        <f t="shared" ref="BC43" si="41">+$J43</f>
        <v>833</v>
      </c>
      <c r="BD43" s="809">
        <f>+P43</f>
        <v>1</v>
      </c>
      <c r="BE43" s="44">
        <f t="shared" si="4"/>
        <v>0</v>
      </c>
      <c r="BF43" s="47"/>
      <c r="BG43" s="47"/>
      <c r="BH43" s="47"/>
      <c r="BI43" s="47"/>
      <c r="BJ43" s="47"/>
      <c r="BK43" s="47"/>
      <c r="BL43" s="812">
        <f t="shared" ref="BL43" si="42">+$J43</f>
        <v>833</v>
      </c>
      <c r="BM43" s="815">
        <f>+Q43</f>
        <v>1</v>
      </c>
      <c r="BN43" s="44">
        <f t="shared" si="5"/>
        <v>0</v>
      </c>
      <c r="BO43" s="47"/>
      <c r="BP43" s="47"/>
      <c r="BQ43" s="47"/>
      <c r="BR43" s="47"/>
      <c r="BS43" s="47"/>
      <c r="BT43" s="47"/>
      <c r="BU43" s="818"/>
      <c r="BV43" s="819"/>
      <c r="BW43" s="819"/>
      <c r="BX43" s="819"/>
      <c r="BY43" s="819"/>
      <c r="BZ43" s="819"/>
      <c r="CA43" s="819"/>
      <c r="CB43" s="819"/>
      <c r="CC43" s="820"/>
    </row>
    <row r="44" spans="1:81" s="58" customFormat="1" ht="40.200000000000003" customHeight="1" thickTop="1" thickBot="1" x14ac:dyDescent="0.35">
      <c r="A44" s="34"/>
      <c r="B44" s="907"/>
      <c r="C44" s="1813"/>
      <c r="D44" s="872"/>
      <c r="E44" s="1810"/>
      <c r="F44" s="852"/>
      <c r="G44" s="852"/>
      <c r="H44" s="1810"/>
      <c r="I44" s="852"/>
      <c r="J44" s="813"/>
      <c r="K44" s="855"/>
      <c r="L44" s="858"/>
      <c r="M44" s="861"/>
      <c r="N44" s="837"/>
      <c r="O44" s="840"/>
      <c r="P44" s="864"/>
      <c r="Q44" s="867"/>
      <c r="R44" s="813"/>
      <c r="S44" s="632" t="s">
        <v>6469</v>
      </c>
      <c r="T44" s="236" t="s">
        <v>3822</v>
      </c>
      <c r="U44" s="236" t="s">
        <v>3828</v>
      </c>
      <c r="V44" s="236" t="s">
        <v>3830</v>
      </c>
      <c r="W44" s="632" t="s">
        <v>6470</v>
      </c>
      <c r="X44" s="623">
        <v>45017</v>
      </c>
      <c r="Y44" s="623">
        <v>45107</v>
      </c>
      <c r="Z44" s="623">
        <v>45017</v>
      </c>
      <c r="AA44" s="623">
        <v>45107</v>
      </c>
      <c r="AB44" s="813"/>
      <c r="AC44" s="828"/>
      <c r="AD44" s="51">
        <f t="shared" si="24"/>
        <v>0</v>
      </c>
      <c r="AE44" s="51">
        <f t="shared" si="24"/>
        <v>0</v>
      </c>
      <c r="AF44" s="51">
        <f t="shared" si="24"/>
        <v>0</v>
      </c>
      <c r="AG44" s="51">
        <f t="shared" si="24"/>
        <v>0</v>
      </c>
      <c r="AH44" s="51">
        <f t="shared" si="24"/>
        <v>0</v>
      </c>
      <c r="AI44" s="51">
        <f t="shared" si="24"/>
        <v>0</v>
      </c>
      <c r="AJ44" s="51">
        <f t="shared" si="24"/>
        <v>0</v>
      </c>
      <c r="AK44" s="813"/>
      <c r="AL44" s="831"/>
      <c r="AM44" s="51">
        <f t="shared" si="2"/>
        <v>0</v>
      </c>
      <c r="AN44" s="257"/>
      <c r="AO44" s="257"/>
      <c r="AP44" s="257"/>
      <c r="AQ44" s="257"/>
      <c r="AR44" s="257"/>
      <c r="AS44" s="257"/>
      <c r="AT44" s="813"/>
      <c r="AU44" s="834"/>
      <c r="AV44" s="51">
        <f t="shared" si="3"/>
        <v>0</v>
      </c>
      <c r="AW44" s="257"/>
      <c r="AX44" s="257"/>
      <c r="AY44" s="257"/>
      <c r="AZ44" s="257"/>
      <c r="BA44" s="257"/>
      <c r="BB44" s="257"/>
      <c r="BC44" s="813"/>
      <c r="BD44" s="810"/>
      <c r="BE44" s="51">
        <f t="shared" si="4"/>
        <v>0</v>
      </c>
      <c r="BF44" s="257"/>
      <c r="BG44" s="257"/>
      <c r="BH44" s="257"/>
      <c r="BI44" s="257"/>
      <c r="BJ44" s="257"/>
      <c r="BK44" s="257"/>
      <c r="BL44" s="813"/>
      <c r="BM44" s="816"/>
      <c r="BN44" s="51">
        <f t="shared" si="5"/>
        <v>0</v>
      </c>
      <c r="BO44" s="257"/>
      <c r="BP44" s="257"/>
      <c r="BQ44" s="257"/>
      <c r="BR44" s="257"/>
      <c r="BS44" s="257"/>
      <c r="BT44" s="257"/>
      <c r="BU44" s="821"/>
      <c r="BV44" s="822"/>
      <c r="BW44" s="822"/>
      <c r="BX44" s="822"/>
      <c r="BY44" s="822"/>
      <c r="BZ44" s="822"/>
      <c r="CA44" s="822"/>
      <c r="CB44" s="822"/>
      <c r="CC44" s="823"/>
    </row>
    <row r="45" spans="1:81" s="58" customFormat="1" ht="40.200000000000003" customHeight="1" thickTop="1" thickBot="1" x14ac:dyDescent="0.35">
      <c r="A45" s="34"/>
      <c r="B45" s="907"/>
      <c r="C45" s="1813"/>
      <c r="D45" s="872"/>
      <c r="E45" s="1810"/>
      <c r="F45" s="852"/>
      <c r="G45" s="852"/>
      <c r="H45" s="1810"/>
      <c r="I45" s="852"/>
      <c r="J45" s="813"/>
      <c r="K45" s="855"/>
      <c r="L45" s="858"/>
      <c r="M45" s="861"/>
      <c r="N45" s="837"/>
      <c r="O45" s="840"/>
      <c r="P45" s="864"/>
      <c r="Q45" s="867"/>
      <c r="R45" s="813"/>
      <c r="S45" s="632" t="s">
        <v>6469</v>
      </c>
      <c r="T45" s="236" t="s">
        <v>3822</v>
      </c>
      <c r="U45" s="236" t="s">
        <v>3828</v>
      </c>
      <c r="V45" s="236" t="s">
        <v>3830</v>
      </c>
      <c r="W45" s="632" t="s">
        <v>6471</v>
      </c>
      <c r="X45" s="623">
        <v>45108</v>
      </c>
      <c r="Y45" s="623">
        <v>45199</v>
      </c>
      <c r="Z45" s="623">
        <v>45108</v>
      </c>
      <c r="AA45" s="623">
        <v>45199</v>
      </c>
      <c r="AB45" s="813"/>
      <c r="AC45" s="828"/>
      <c r="AD45" s="51">
        <f t="shared" si="24"/>
        <v>0</v>
      </c>
      <c r="AE45" s="51">
        <f t="shared" si="24"/>
        <v>0</v>
      </c>
      <c r="AF45" s="51">
        <f t="shared" si="24"/>
        <v>0</v>
      </c>
      <c r="AG45" s="51">
        <f t="shared" si="24"/>
        <v>0</v>
      </c>
      <c r="AH45" s="51">
        <f t="shared" si="24"/>
        <v>0</v>
      </c>
      <c r="AI45" s="51">
        <f t="shared" si="24"/>
        <v>0</v>
      </c>
      <c r="AJ45" s="51">
        <f t="shared" si="24"/>
        <v>0</v>
      </c>
      <c r="AK45" s="813"/>
      <c r="AL45" s="831"/>
      <c r="AM45" s="51">
        <f t="shared" si="2"/>
        <v>0</v>
      </c>
      <c r="AN45" s="257"/>
      <c r="AO45" s="257"/>
      <c r="AP45" s="257"/>
      <c r="AQ45" s="257"/>
      <c r="AR45" s="257"/>
      <c r="AS45" s="257"/>
      <c r="AT45" s="813"/>
      <c r="AU45" s="834"/>
      <c r="AV45" s="51">
        <f t="shared" si="3"/>
        <v>0</v>
      </c>
      <c r="AW45" s="257"/>
      <c r="AX45" s="257"/>
      <c r="AY45" s="257"/>
      <c r="AZ45" s="257"/>
      <c r="BA45" s="257"/>
      <c r="BB45" s="257"/>
      <c r="BC45" s="813"/>
      <c r="BD45" s="810"/>
      <c r="BE45" s="51">
        <f t="shared" si="4"/>
        <v>0</v>
      </c>
      <c r="BF45" s="257"/>
      <c r="BG45" s="257"/>
      <c r="BH45" s="257"/>
      <c r="BI45" s="257"/>
      <c r="BJ45" s="257"/>
      <c r="BK45" s="257"/>
      <c r="BL45" s="813"/>
      <c r="BM45" s="816"/>
      <c r="BN45" s="51">
        <f t="shared" si="5"/>
        <v>0</v>
      </c>
      <c r="BO45" s="257"/>
      <c r="BP45" s="257"/>
      <c r="BQ45" s="257"/>
      <c r="BR45" s="257"/>
      <c r="BS45" s="257"/>
      <c r="BT45" s="257"/>
      <c r="BU45" s="821"/>
      <c r="BV45" s="822"/>
      <c r="BW45" s="822"/>
      <c r="BX45" s="822"/>
      <c r="BY45" s="822"/>
      <c r="BZ45" s="822"/>
      <c r="CA45" s="822"/>
      <c r="CB45" s="822"/>
      <c r="CC45" s="823"/>
    </row>
    <row r="46" spans="1:81" s="58" customFormat="1" ht="40.200000000000003" customHeight="1" thickTop="1" thickBot="1" x14ac:dyDescent="0.35">
      <c r="A46" s="34"/>
      <c r="B46" s="907"/>
      <c r="C46" s="1814"/>
      <c r="D46" s="873"/>
      <c r="E46" s="1811"/>
      <c r="F46" s="853"/>
      <c r="G46" s="853"/>
      <c r="H46" s="1811"/>
      <c r="I46" s="853"/>
      <c r="J46" s="814"/>
      <c r="K46" s="856"/>
      <c r="L46" s="859"/>
      <c r="M46" s="862"/>
      <c r="N46" s="838"/>
      <c r="O46" s="841"/>
      <c r="P46" s="865"/>
      <c r="Q46" s="874"/>
      <c r="R46" s="814"/>
      <c r="S46" s="636" t="s">
        <v>6464</v>
      </c>
      <c r="T46" s="237" t="s">
        <v>3822</v>
      </c>
      <c r="U46" s="237" t="s">
        <v>3828</v>
      </c>
      <c r="V46" s="237" t="s">
        <v>3830</v>
      </c>
      <c r="W46" s="636" t="s">
        <v>6472</v>
      </c>
      <c r="X46" s="623">
        <v>45200</v>
      </c>
      <c r="Y46" s="623">
        <v>45291</v>
      </c>
      <c r="Z46" s="623">
        <v>45200</v>
      </c>
      <c r="AA46" s="623">
        <v>45291</v>
      </c>
      <c r="AB46" s="814"/>
      <c r="AC46" s="829"/>
      <c r="AD46" s="46">
        <f t="shared" si="24"/>
        <v>0</v>
      </c>
      <c r="AE46" s="46">
        <f t="shared" si="24"/>
        <v>0</v>
      </c>
      <c r="AF46" s="46">
        <f t="shared" si="24"/>
        <v>0</v>
      </c>
      <c r="AG46" s="46">
        <f t="shared" si="24"/>
        <v>0</v>
      </c>
      <c r="AH46" s="46">
        <f t="shared" si="24"/>
        <v>0</v>
      </c>
      <c r="AI46" s="46">
        <f t="shared" si="24"/>
        <v>0</v>
      </c>
      <c r="AJ46" s="46">
        <f t="shared" si="24"/>
        <v>0</v>
      </c>
      <c r="AK46" s="814"/>
      <c r="AL46" s="832"/>
      <c r="AM46" s="46">
        <f t="shared" si="2"/>
        <v>0</v>
      </c>
      <c r="AN46" s="49"/>
      <c r="AO46" s="49"/>
      <c r="AP46" s="49"/>
      <c r="AQ46" s="49"/>
      <c r="AR46" s="49"/>
      <c r="AS46" s="49"/>
      <c r="AT46" s="814"/>
      <c r="AU46" s="835"/>
      <c r="AV46" s="46">
        <f t="shared" si="3"/>
        <v>0</v>
      </c>
      <c r="AW46" s="49"/>
      <c r="AX46" s="49"/>
      <c r="AY46" s="49"/>
      <c r="AZ46" s="49"/>
      <c r="BA46" s="49"/>
      <c r="BB46" s="49"/>
      <c r="BC46" s="814"/>
      <c r="BD46" s="811"/>
      <c r="BE46" s="46">
        <f t="shared" si="4"/>
        <v>0</v>
      </c>
      <c r="BF46" s="49"/>
      <c r="BG46" s="49"/>
      <c r="BH46" s="49"/>
      <c r="BI46" s="49"/>
      <c r="BJ46" s="49"/>
      <c r="BK46" s="49"/>
      <c r="BL46" s="814"/>
      <c r="BM46" s="817"/>
      <c r="BN46" s="46">
        <f t="shared" si="5"/>
        <v>0</v>
      </c>
      <c r="BO46" s="49"/>
      <c r="BP46" s="49"/>
      <c r="BQ46" s="49"/>
      <c r="BR46" s="49"/>
      <c r="BS46" s="49"/>
      <c r="BT46" s="49"/>
      <c r="BU46" s="824"/>
      <c r="BV46" s="825"/>
      <c r="BW46" s="825"/>
      <c r="BX46" s="825"/>
      <c r="BY46" s="825"/>
      <c r="BZ46" s="825"/>
      <c r="CA46" s="825"/>
      <c r="CB46" s="825"/>
      <c r="CC46" s="826"/>
    </row>
    <row r="47" spans="1:81" s="58" customFormat="1" ht="40.200000000000003" customHeight="1" thickTop="1" thickBot="1" x14ac:dyDescent="0.35">
      <c r="A47" s="34"/>
      <c r="B47" s="907"/>
      <c r="C47" s="868" t="s">
        <v>1322</v>
      </c>
      <c r="D47" s="871">
        <v>4003</v>
      </c>
      <c r="E47" s="1809" t="s">
        <v>6446</v>
      </c>
      <c r="F47" s="851">
        <v>4003043</v>
      </c>
      <c r="G47" s="851" t="s">
        <v>6473</v>
      </c>
      <c r="H47" s="851" t="s">
        <v>6474</v>
      </c>
      <c r="I47" s="851"/>
      <c r="J47" s="812">
        <v>834</v>
      </c>
      <c r="K47" s="854" t="str">
        <f>+[23]Metas!K962</f>
        <v>Municipios con Acompañamiento en la implementación de estrategias de fortalecimiento, aseguramiento de la prestación y/o transformación de los prestadores de los servicios de Agua Potable y Saneamiento Básico urbanos y/o rurales</v>
      </c>
      <c r="L47" s="857"/>
      <c r="M47" s="860">
        <f>SUM(N47:Q47)</f>
        <v>5</v>
      </c>
      <c r="N47" s="836">
        <v>2</v>
      </c>
      <c r="O47" s="839">
        <v>2</v>
      </c>
      <c r="P47" s="863">
        <v>1</v>
      </c>
      <c r="Q47" s="866"/>
      <c r="R47" s="812">
        <f>+$J47</f>
        <v>834</v>
      </c>
      <c r="S47" s="631" t="s">
        <v>6475</v>
      </c>
      <c r="T47" s="235"/>
      <c r="U47" s="235"/>
      <c r="V47" s="235"/>
      <c r="W47" s="631" t="s">
        <v>6470</v>
      </c>
      <c r="X47" s="623">
        <v>44927</v>
      </c>
      <c r="Y47" s="623">
        <v>45016</v>
      </c>
      <c r="Z47" s="623">
        <v>44927</v>
      </c>
      <c r="AA47" s="623">
        <v>45016</v>
      </c>
      <c r="AB47" s="812">
        <f t="shared" ref="AB47" si="43">+$J47</f>
        <v>834</v>
      </c>
      <c r="AC47" s="827">
        <f t="shared" ref="AC47" si="44">+L47</f>
        <v>0</v>
      </c>
      <c r="AD47" s="44">
        <f t="shared" si="24"/>
        <v>500</v>
      </c>
      <c r="AE47" s="44">
        <f t="shared" si="24"/>
        <v>0</v>
      </c>
      <c r="AF47" s="44">
        <f t="shared" si="24"/>
        <v>500</v>
      </c>
      <c r="AG47" s="44">
        <f t="shared" si="24"/>
        <v>0</v>
      </c>
      <c r="AH47" s="44">
        <f t="shared" si="24"/>
        <v>0</v>
      </c>
      <c r="AI47" s="44">
        <f t="shared" si="24"/>
        <v>0</v>
      </c>
      <c r="AJ47" s="44">
        <f t="shared" si="24"/>
        <v>0</v>
      </c>
      <c r="AK47" s="812">
        <f t="shared" ref="AK47" si="45">+$J47</f>
        <v>834</v>
      </c>
      <c r="AL47" s="830">
        <f>+N47</f>
        <v>2</v>
      </c>
      <c r="AM47" s="44">
        <f t="shared" si="2"/>
        <v>500</v>
      </c>
      <c r="AN47" s="47"/>
      <c r="AO47" s="47">
        <v>500</v>
      </c>
      <c r="AP47" s="47"/>
      <c r="AQ47" s="47"/>
      <c r="AR47" s="47"/>
      <c r="AS47" s="47"/>
      <c r="AT47" s="812">
        <f t="shared" ref="AT47" si="46">+$J47</f>
        <v>834</v>
      </c>
      <c r="AU47" s="833">
        <f>+O47</f>
        <v>2</v>
      </c>
      <c r="AV47" s="44">
        <f t="shared" si="3"/>
        <v>0</v>
      </c>
      <c r="AW47" s="47"/>
      <c r="AX47" s="47"/>
      <c r="AY47" s="47"/>
      <c r="AZ47" s="47"/>
      <c r="BA47" s="47"/>
      <c r="BB47" s="47"/>
      <c r="BC47" s="812">
        <f t="shared" ref="BC47" si="47">+$J47</f>
        <v>834</v>
      </c>
      <c r="BD47" s="809">
        <f>+P47</f>
        <v>1</v>
      </c>
      <c r="BE47" s="44">
        <f t="shared" si="4"/>
        <v>0</v>
      </c>
      <c r="BF47" s="47"/>
      <c r="BG47" s="47"/>
      <c r="BH47" s="47"/>
      <c r="BI47" s="47"/>
      <c r="BJ47" s="47"/>
      <c r="BK47" s="47"/>
      <c r="BL47" s="812">
        <f t="shared" ref="BL47" si="48">+$J47</f>
        <v>834</v>
      </c>
      <c r="BM47" s="815">
        <f>+Q47</f>
        <v>0</v>
      </c>
      <c r="BN47" s="44">
        <f t="shared" si="5"/>
        <v>0</v>
      </c>
      <c r="BO47" s="47"/>
      <c r="BP47" s="47"/>
      <c r="BQ47" s="47"/>
      <c r="BR47" s="47"/>
      <c r="BS47" s="47"/>
      <c r="BT47" s="47"/>
      <c r="BU47" s="818"/>
      <c r="BV47" s="819"/>
      <c r="BW47" s="819"/>
      <c r="BX47" s="819"/>
      <c r="BY47" s="819"/>
      <c r="BZ47" s="819"/>
      <c r="CA47" s="819"/>
      <c r="CB47" s="819"/>
      <c r="CC47" s="820"/>
    </row>
    <row r="48" spans="1:81" s="58" customFormat="1" ht="40.200000000000003" customHeight="1" thickTop="1" thickBot="1" x14ac:dyDescent="0.35">
      <c r="A48" s="34"/>
      <c r="B48" s="907"/>
      <c r="C48" s="869"/>
      <c r="D48" s="872"/>
      <c r="E48" s="1810"/>
      <c r="F48" s="852"/>
      <c r="G48" s="852"/>
      <c r="H48" s="852"/>
      <c r="I48" s="852"/>
      <c r="J48" s="813"/>
      <c r="K48" s="855"/>
      <c r="L48" s="858"/>
      <c r="M48" s="861"/>
      <c r="N48" s="837"/>
      <c r="O48" s="840"/>
      <c r="P48" s="864"/>
      <c r="Q48" s="867"/>
      <c r="R48" s="813"/>
      <c r="S48" s="632" t="s">
        <v>6476</v>
      </c>
      <c r="T48" s="236"/>
      <c r="U48" s="236"/>
      <c r="V48" s="236"/>
      <c r="W48" s="632" t="s">
        <v>6471</v>
      </c>
      <c r="X48" s="623">
        <v>45017</v>
      </c>
      <c r="Y48" s="623">
        <v>45107</v>
      </c>
      <c r="Z48" s="623">
        <v>45017</v>
      </c>
      <c r="AA48" s="623">
        <v>45107</v>
      </c>
      <c r="AB48" s="813"/>
      <c r="AC48" s="828"/>
      <c r="AD48" s="51">
        <f t="shared" si="24"/>
        <v>0</v>
      </c>
      <c r="AE48" s="51">
        <f t="shared" si="24"/>
        <v>0</v>
      </c>
      <c r="AF48" s="51">
        <f t="shared" si="24"/>
        <v>0</v>
      </c>
      <c r="AG48" s="51">
        <f t="shared" si="24"/>
        <v>0</v>
      </c>
      <c r="AH48" s="51">
        <f t="shared" si="24"/>
        <v>0</v>
      </c>
      <c r="AI48" s="51">
        <f t="shared" si="24"/>
        <v>0</v>
      </c>
      <c r="AJ48" s="51">
        <f t="shared" si="24"/>
        <v>0</v>
      </c>
      <c r="AK48" s="813"/>
      <c r="AL48" s="831"/>
      <c r="AM48" s="51">
        <f t="shared" si="2"/>
        <v>0</v>
      </c>
      <c r="AN48" s="257"/>
      <c r="AO48" s="257"/>
      <c r="AP48" s="257"/>
      <c r="AQ48" s="257"/>
      <c r="AR48" s="257"/>
      <c r="AS48" s="257"/>
      <c r="AT48" s="813"/>
      <c r="AU48" s="834"/>
      <c r="AV48" s="51">
        <f t="shared" si="3"/>
        <v>0</v>
      </c>
      <c r="AW48" s="257"/>
      <c r="AX48" s="257"/>
      <c r="AY48" s="257"/>
      <c r="AZ48" s="257"/>
      <c r="BA48" s="257"/>
      <c r="BB48" s="257"/>
      <c r="BC48" s="813"/>
      <c r="BD48" s="810"/>
      <c r="BE48" s="51">
        <f t="shared" si="4"/>
        <v>0</v>
      </c>
      <c r="BF48" s="257"/>
      <c r="BG48" s="257"/>
      <c r="BH48" s="257"/>
      <c r="BI48" s="257"/>
      <c r="BJ48" s="257"/>
      <c r="BK48" s="257"/>
      <c r="BL48" s="813"/>
      <c r="BM48" s="816"/>
      <c r="BN48" s="51">
        <f t="shared" si="5"/>
        <v>0</v>
      </c>
      <c r="BO48" s="257"/>
      <c r="BP48" s="257"/>
      <c r="BQ48" s="257"/>
      <c r="BR48" s="257"/>
      <c r="BS48" s="257"/>
      <c r="BT48" s="257"/>
      <c r="BU48" s="821"/>
      <c r="BV48" s="822"/>
      <c r="BW48" s="822"/>
      <c r="BX48" s="822"/>
      <c r="BY48" s="822"/>
      <c r="BZ48" s="822"/>
      <c r="CA48" s="822"/>
      <c r="CB48" s="822"/>
      <c r="CC48" s="823"/>
    </row>
    <row r="49" spans="1:81" s="58" customFormat="1" ht="40.200000000000003" customHeight="1" thickTop="1" thickBot="1" x14ac:dyDescent="0.35">
      <c r="A49" s="34"/>
      <c r="B49" s="907"/>
      <c r="C49" s="869"/>
      <c r="D49" s="872"/>
      <c r="E49" s="1810"/>
      <c r="F49" s="852"/>
      <c r="G49" s="852"/>
      <c r="H49" s="852"/>
      <c r="I49" s="852"/>
      <c r="J49" s="813"/>
      <c r="K49" s="855"/>
      <c r="L49" s="858"/>
      <c r="M49" s="861"/>
      <c r="N49" s="837"/>
      <c r="O49" s="840"/>
      <c r="P49" s="864"/>
      <c r="Q49" s="867"/>
      <c r="R49" s="813"/>
      <c r="S49" s="632" t="s">
        <v>6477</v>
      </c>
      <c r="T49" s="236"/>
      <c r="U49" s="236"/>
      <c r="V49" s="236"/>
      <c r="W49" s="632" t="s">
        <v>6478</v>
      </c>
      <c r="X49" s="623">
        <v>45108</v>
      </c>
      <c r="Y49" s="623">
        <v>45199</v>
      </c>
      <c r="Z49" s="623">
        <v>45108</v>
      </c>
      <c r="AA49" s="623">
        <v>45199</v>
      </c>
      <c r="AB49" s="813"/>
      <c r="AC49" s="828"/>
      <c r="AD49" s="51">
        <f t="shared" si="24"/>
        <v>0</v>
      </c>
      <c r="AE49" s="51">
        <f t="shared" si="24"/>
        <v>0</v>
      </c>
      <c r="AF49" s="51">
        <f t="shared" si="24"/>
        <v>0</v>
      </c>
      <c r="AG49" s="51">
        <f t="shared" si="24"/>
        <v>0</v>
      </c>
      <c r="AH49" s="51">
        <f t="shared" si="24"/>
        <v>0</v>
      </c>
      <c r="AI49" s="51">
        <f t="shared" si="24"/>
        <v>0</v>
      </c>
      <c r="AJ49" s="51">
        <f t="shared" si="24"/>
        <v>0</v>
      </c>
      <c r="AK49" s="813"/>
      <c r="AL49" s="831"/>
      <c r="AM49" s="51">
        <f t="shared" si="2"/>
        <v>0</v>
      </c>
      <c r="AN49" s="257"/>
      <c r="AO49" s="257"/>
      <c r="AP49" s="257"/>
      <c r="AQ49" s="257"/>
      <c r="AR49" s="257"/>
      <c r="AS49" s="257"/>
      <c r="AT49" s="813"/>
      <c r="AU49" s="834"/>
      <c r="AV49" s="51">
        <f t="shared" si="3"/>
        <v>0</v>
      </c>
      <c r="AW49" s="257"/>
      <c r="AX49" s="257"/>
      <c r="AY49" s="257"/>
      <c r="AZ49" s="257"/>
      <c r="BA49" s="257"/>
      <c r="BB49" s="257"/>
      <c r="BC49" s="813"/>
      <c r="BD49" s="810"/>
      <c r="BE49" s="51">
        <f t="shared" si="4"/>
        <v>0</v>
      </c>
      <c r="BF49" s="257"/>
      <c r="BG49" s="257"/>
      <c r="BH49" s="257"/>
      <c r="BI49" s="257"/>
      <c r="BJ49" s="257"/>
      <c r="BK49" s="257"/>
      <c r="BL49" s="813"/>
      <c r="BM49" s="816"/>
      <c r="BN49" s="51">
        <f t="shared" si="5"/>
        <v>0</v>
      </c>
      <c r="BO49" s="257"/>
      <c r="BP49" s="257"/>
      <c r="BQ49" s="257"/>
      <c r="BR49" s="257"/>
      <c r="BS49" s="257"/>
      <c r="BT49" s="257"/>
      <c r="BU49" s="821"/>
      <c r="BV49" s="822"/>
      <c r="BW49" s="822"/>
      <c r="BX49" s="822"/>
      <c r="BY49" s="822"/>
      <c r="BZ49" s="822"/>
      <c r="CA49" s="822"/>
      <c r="CB49" s="822"/>
      <c r="CC49" s="823"/>
    </row>
    <row r="50" spans="1:81" s="58" customFormat="1" ht="40.200000000000003" customHeight="1" thickTop="1" thickBot="1" x14ac:dyDescent="0.35">
      <c r="A50" s="34"/>
      <c r="B50" s="907"/>
      <c r="C50" s="869"/>
      <c r="D50" s="873"/>
      <c r="E50" s="1811"/>
      <c r="F50" s="853"/>
      <c r="G50" s="853"/>
      <c r="H50" s="853"/>
      <c r="I50" s="853"/>
      <c r="J50" s="814"/>
      <c r="K50" s="856"/>
      <c r="L50" s="859"/>
      <c r="M50" s="862"/>
      <c r="N50" s="838"/>
      <c r="O50" s="841"/>
      <c r="P50" s="865"/>
      <c r="Q50" s="874"/>
      <c r="R50" s="814"/>
      <c r="S50" s="636" t="s">
        <v>6477</v>
      </c>
      <c r="T50" s="237"/>
      <c r="U50" s="237"/>
      <c r="V50" s="237"/>
      <c r="W50" s="636" t="s">
        <v>6478</v>
      </c>
      <c r="X50" s="623">
        <v>45200</v>
      </c>
      <c r="Y50" s="623">
        <v>45291</v>
      </c>
      <c r="Z50" s="623">
        <v>45200</v>
      </c>
      <c r="AA50" s="623">
        <v>45291</v>
      </c>
      <c r="AB50" s="814"/>
      <c r="AC50" s="829"/>
      <c r="AD50" s="46">
        <f t="shared" si="24"/>
        <v>0</v>
      </c>
      <c r="AE50" s="46">
        <f t="shared" si="24"/>
        <v>0</v>
      </c>
      <c r="AF50" s="46">
        <f t="shared" si="24"/>
        <v>0</v>
      </c>
      <c r="AG50" s="46">
        <f t="shared" si="24"/>
        <v>0</v>
      </c>
      <c r="AH50" s="46">
        <f t="shared" si="24"/>
        <v>0</v>
      </c>
      <c r="AI50" s="46">
        <f t="shared" si="24"/>
        <v>0</v>
      </c>
      <c r="AJ50" s="46">
        <f t="shared" si="24"/>
        <v>0</v>
      </c>
      <c r="AK50" s="814"/>
      <c r="AL50" s="832"/>
      <c r="AM50" s="46">
        <f t="shared" si="2"/>
        <v>0</v>
      </c>
      <c r="AN50" s="49"/>
      <c r="AO50" s="49"/>
      <c r="AP50" s="49"/>
      <c r="AQ50" s="49"/>
      <c r="AR50" s="49"/>
      <c r="AS50" s="49"/>
      <c r="AT50" s="814"/>
      <c r="AU50" s="835"/>
      <c r="AV50" s="46">
        <f t="shared" si="3"/>
        <v>0</v>
      </c>
      <c r="AW50" s="49"/>
      <c r="AX50" s="49"/>
      <c r="AY50" s="49"/>
      <c r="AZ50" s="49"/>
      <c r="BA50" s="49"/>
      <c r="BB50" s="49"/>
      <c r="BC50" s="814"/>
      <c r="BD50" s="811"/>
      <c r="BE50" s="46">
        <f t="shared" si="4"/>
        <v>0</v>
      </c>
      <c r="BF50" s="49"/>
      <c r="BG50" s="49"/>
      <c r="BH50" s="49"/>
      <c r="BI50" s="49"/>
      <c r="BJ50" s="49"/>
      <c r="BK50" s="49"/>
      <c r="BL50" s="814"/>
      <c r="BM50" s="817"/>
      <c r="BN50" s="46">
        <f t="shared" si="5"/>
        <v>0</v>
      </c>
      <c r="BO50" s="49"/>
      <c r="BP50" s="49"/>
      <c r="BQ50" s="49"/>
      <c r="BR50" s="49"/>
      <c r="BS50" s="49"/>
      <c r="BT50" s="49"/>
      <c r="BU50" s="824"/>
      <c r="BV50" s="825"/>
      <c r="BW50" s="825"/>
      <c r="BX50" s="825"/>
      <c r="BY50" s="825"/>
      <c r="BZ50" s="825"/>
      <c r="CA50" s="825"/>
      <c r="CB50" s="825"/>
      <c r="CC50" s="826"/>
    </row>
    <row r="51" spans="1:81" s="58" customFormat="1" ht="40.200000000000003" customHeight="1" thickTop="1" thickBot="1" x14ac:dyDescent="0.35">
      <c r="A51" s="34"/>
      <c r="B51" s="907"/>
      <c r="C51" s="869"/>
      <c r="D51" s="871">
        <v>4003</v>
      </c>
      <c r="E51" s="1809" t="s">
        <v>6446</v>
      </c>
      <c r="F51" s="851">
        <v>4003043</v>
      </c>
      <c r="G51" s="851" t="s">
        <v>6479</v>
      </c>
      <c r="H51" s="851" t="s">
        <v>6480</v>
      </c>
      <c r="I51" s="851"/>
      <c r="J51" s="812">
        <v>835</v>
      </c>
      <c r="K51" s="854" t="str">
        <f>+[23]Metas!K963</f>
        <v>Municipios con asistencia en la Implementación de las estrategias de monitoreo, seguimiento y control y/o en el cumplimiento normativo del sector de APSB.</v>
      </c>
      <c r="L51" s="857"/>
      <c r="M51" s="860">
        <f>SUM(N51:Q51)</f>
        <v>5</v>
      </c>
      <c r="N51" s="836">
        <v>2</v>
      </c>
      <c r="O51" s="839">
        <v>2</v>
      </c>
      <c r="P51" s="863">
        <v>1</v>
      </c>
      <c r="Q51" s="866"/>
      <c r="R51" s="812">
        <f>+$J51</f>
        <v>835</v>
      </c>
      <c r="S51" s="631" t="s">
        <v>6475</v>
      </c>
      <c r="T51" s="235"/>
      <c r="U51" s="235"/>
      <c r="V51" s="235"/>
      <c r="W51" s="631" t="s">
        <v>6470</v>
      </c>
      <c r="X51" s="623">
        <v>44927</v>
      </c>
      <c r="Y51" s="623">
        <v>45016</v>
      </c>
      <c r="Z51" s="623">
        <v>44927</v>
      </c>
      <c r="AA51" s="623">
        <v>45016</v>
      </c>
      <c r="AB51" s="812">
        <f t="shared" ref="AB51" si="49">+$J51</f>
        <v>835</v>
      </c>
      <c r="AC51" s="827">
        <f t="shared" ref="AC51" si="50">+L51</f>
        <v>0</v>
      </c>
      <c r="AD51" s="44">
        <f t="shared" si="24"/>
        <v>0</v>
      </c>
      <c r="AE51" s="44">
        <f t="shared" si="24"/>
        <v>0</v>
      </c>
      <c r="AF51" s="44">
        <f t="shared" si="24"/>
        <v>0</v>
      </c>
      <c r="AG51" s="44">
        <f t="shared" si="24"/>
        <v>0</v>
      </c>
      <c r="AH51" s="44">
        <f t="shared" si="24"/>
        <v>0</v>
      </c>
      <c r="AI51" s="44">
        <f t="shared" si="24"/>
        <v>0</v>
      </c>
      <c r="AJ51" s="44">
        <f t="shared" si="24"/>
        <v>0</v>
      </c>
      <c r="AK51" s="812">
        <f t="shared" ref="AK51" si="51">+$J51</f>
        <v>835</v>
      </c>
      <c r="AL51" s="830">
        <f>+N51</f>
        <v>2</v>
      </c>
      <c r="AM51" s="44">
        <f t="shared" si="2"/>
        <v>0</v>
      </c>
      <c r="AN51" s="47"/>
      <c r="AO51" s="47"/>
      <c r="AP51" s="47"/>
      <c r="AQ51" s="47"/>
      <c r="AR51" s="47"/>
      <c r="AS51" s="47"/>
      <c r="AT51" s="812">
        <f t="shared" ref="AT51" si="52">+$J51</f>
        <v>835</v>
      </c>
      <c r="AU51" s="833">
        <f>+O51</f>
        <v>2</v>
      </c>
      <c r="AV51" s="44">
        <f t="shared" si="3"/>
        <v>0</v>
      </c>
      <c r="AW51" s="47"/>
      <c r="AX51" s="47"/>
      <c r="AY51" s="47"/>
      <c r="AZ51" s="47"/>
      <c r="BA51" s="47"/>
      <c r="BB51" s="47"/>
      <c r="BC51" s="812">
        <f t="shared" ref="BC51" si="53">+$J51</f>
        <v>835</v>
      </c>
      <c r="BD51" s="809">
        <f>+P51</f>
        <v>1</v>
      </c>
      <c r="BE51" s="44">
        <f t="shared" si="4"/>
        <v>0</v>
      </c>
      <c r="BF51" s="47"/>
      <c r="BG51" s="47"/>
      <c r="BH51" s="47"/>
      <c r="BI51" s="47"/>
      <c r="BJ51" s="47"/>
      <c r="BK51" s="47"/>
      <c r="BL51" s="812">
        <f t="shared" ref="BL51" si="54">+$J51</f>
        <v>835</v>
      </c>
      <c r="BM51" s="815">
        <f>+Q51</f>
        <v>0</v>
      </c>
      <c r="BN51" s="44">
        <f t="shared" si="5"/>
        <v>0</v>
      </c>
      <c r="BO51" s="47"/>
      <c r="BP51" s="47"/>
      <c r="BQ51" s="47"/>
      <c r="BR51" s="47"/>
      <c r="BS51" s="47"/>
      <c r="BT51" s="47"/>
      <c r="BU51" s="818"/>
      <c r="BV51" s="819"/>
      <c r="BW51" s="819"/>
      <c r="BX51" s="819"/>
      <c r="BY51" s="819"/>
      <c r="BZ51" s="819"/>
      <c r="CA51" s="819"/>
      <c r="CB51" s="819"/>
      <c r="CC51" s="820"/>
    </row>
    <row r="52" spans="1:81" s="58" customFormat="1" ht="40.200000000000003" customHeight="1" thickTop="1" thickBot="1" x14ac:dyDescent="0.35">
      <c r="A52" s="34"/>
      <c r="B52" s="907"/>
      <c r="C52" s="869"/>
      <c r="D52" s="872"/>
      <c r="E52" s="1810"/>
      <c r="F52" s="852"/>
      <c r="G52" s="852"/>
      <c r="H52" s="852"/>
      <c r="I52" s="852"/>
      <c r="J52" s="813"/>
      <c r="K52" s="855"/>
      <c r="L52" s="858"/>
      <c r="M52" s="861"/>
      <c r="N52" s="837"/>
      <c r="O52" s="840"/>
      <c r="P52" s="864"/>
      <c r="Q52" s="867"/>
      <c r="R52" s="813"/>
      <c r="S52" s="632" t="s">
        <v>6476</v>
      </c>
      <c r="T52" s="236"/>
      <c r="U52" s="236"/>
      <c r="V52" s="236"/>
      <c r="W52" s="632" t="s">
        <v>6471</v>
      </c>
      <c r="X52" s="623">
        <v>45017</v>
      </c>
      <c r="Y52" s="623">
        <v>45107</v>
      </c>
      <c r="Z52" s="623">
        <v>45017</v>
      </c>
      <c r="AA52" s="623">
        <v>45107</v>
      </c>
      <c r="AB52" s="813"/>
      <c r="AC52" s="828"/>
      <c r="AD52" s="51">
        <f t="shared" si="24"/>
        <v>0</v>
      </c>
      <c r="AE52" s="51">
        <f t="shared" si="24"/>
        <v>0</v>
      </c>
      <c r="AF52" s="51">
        <f t="shared" si="24"/>
        <v>0</v>
      </c>
      <c r="AG52" s="51">
        <f t="shared" si="24"/>
        <v>0</v>
      </c>
      <c r="AH52" s="51">
        <f t="shared" si="24"/>
        <v>0</v>
      </c>
      <c r="AI52" s="51">
        <f t="shared" si="24"/>
        <v>0</v>
      </c>
      <c r="AJ52" s="51">
        <f t="shared" si="24"/>
        <v>0</v>
      </c>
      <c r="AK52" s="813"/>
      <c r="AL52" s="831"/>
      <c r="AM52" s="51">
        <f t="shared" si="2"/>
        <v>0</v>
      </c>
      <c r="AN52" s="257"/>
      <c r="AO52" s="257"/>
      <c r="AP52" s="257"/>
      <c r="AQ52" s="257"/>
      <c r="AR52" s="257"/>
      <c r="AS52" s="257"/>
      <c r="AT52" s="813"/>
      <c r="AU52" s="834"/>
      <c r="AV52" s="51">
        <f t="shared" si="3"/>
        <v>0</v>
      </c>
      <c r="AW52" s="257"/>
      <c r="AX52" s="257"/>
      <c r="AY52" s="257"/>
      <c r="AZ52" s="257"/>
      <c r="BA52" s="257"/>
      <c r="BB52" s="257"/>
      <c r="BC52" s="813"/>
      <c r="BD52" s="810"/>
      <c r="BE52" s="51">
        <f t="shared" si="4"/>
        <v>0</v>
      </c>
      <c r="BF52" s="257"/>
      <c r="BG52" s="257"/>
      <c r="BH52" s="257"/>
      <c r="BI52" s="257"/>
      <c r="BJ52" s="257"/>
      <c r="BK52" s="257"/>
      <c r="BL52" s="813"/>
      <c r="BM52" s="816"/>
      <c r="BN52" s="51">
        <f t="shared" si="5"/>
        <v>0</v>
      </c>
      <c r="BO52" s="257"/>
      <c r="BP52" s="257"/>
      <c r="BQ52" s="257"/>
      <c r="BR52" s="257"/>
      <c r="BS52" s="257"/>
      <c r="BT52" s="257"/>
      <c r="BU52" s="821"/>
      <c r="BV52" s="822"/>
      <c r="BW52" s="822"/>
      <c r="BX52" s="822"/>
      <c r="BY52" s="822"/>
      <c r="BZ52" s="822"/>
      <c r="CA52" s="822"/>
      <c r="CB52" s="822"/>
      <c r="CC52" s="823"/>
    </row>
    <row r="53" spans="1:81" s="58" customFormat="1" ht="40.200000000000003" customHeight="1" thickTop="1" thickBot="1" x14ac:dyDescent="0.35">
      <c r="A53" s="34"/>
      <c r="B53" s="907"/>
      <c r="C53" s="869"/>
      <c r="D53" s="872"/>
      <c r="E53" s="1810"/>
      <c r="F53" s="852"/>
      <c r="G53" s="852"/>
      <c r="H53" s="852"/>
      <c r="I53" s="852"/>
      <c r="J53" s="813"/>
      <c r="K53" s="855"/>
      <c r="L53" s="858"/>
      <c r="M53" s="861"/>
      <c r="N53" s="837"/>
      <c r="O53" s="840"/>
      <c r="P53" s="864"/>
      <c r="Q53" s="867"/>
      <c r="R53" s="813"/>
      <c r="S53" s="632" t="s">
        <v>6477</v>
      </c>
      <c r="T53" s="236"/>
      <c r="U53" s="236"/>
      <c r="V53" s="236"/>
      <c r="W53" s="632" t="s">
        <v>6478</v>
      </c>
      <c r="X53" s="623">
        <v>45108</v>
      </c>
      <c r="Y53" s="623">
        <v>45199</v>
      </c>
      <c r="Z53" s="623">
        <v>45108</v>
      </c>
      <c r="AA53" s="623">
        <v>45199</v>
      </c>
      <c r="AB53" s="813"/>
      <c r="AC53" s="828"/>
      <c r="AD53" s="51">
        <f t="shared" si="24"/>
        <v>0</v>
      </c>
      <c r="AE53" s="51">
        <f t="shared" si="24"/>
        <v>0</v>
      </c>
      <c r="AF53" s="51">
        <f t="shared" si="24"/>
        <v>0</v>
      </c>
      <c r="AG53" s="51">
        <f t="shared" si="24"/>
        <v>0</v>
      </c>
      <c r="AH53" s="51">
        <f t="shared" si="24"/>
        <v>0</v>
      </c>
      <c r="AI53" s="51">
        <f t="shared" si="24"/>
        <v>0</v>
      </c>
      <c r="AJ53" s="51">
        <f t="shared" si="24"/>
        <v>0</v>
      </c>
      <c r="AK53" s="813"/>
      <c r="AL53" s="831"/>
      <c r="AM53" s="51">
        <f t="shared" si="2"/>
        <v>0</v>
      </c>
      <c r="AN53" s="257"/>
      <c r="AO53" s="257"/>
      <c r="AP53" s="257"/>
      <c r="AQ53" s="257"/>
      <c r="AR53" s="257"/>
      <c r="AS53" s="257"/>
      <c r="AT53" s="813"/>
      <c r="AU53" s="834"/>
      <c r="AV53" s="51">
        <f t="shared" si="3"/>
        <v>0</v>
      </c>
      <c r="AW53" s="257"/>
      <c r="AX53" s="257"/>
      <c r="AY53" s="257"/>
      <c r="AZ53" s="257"/>
      <c r="BA53" s="257"/>
      <c r="BB53" s="257"/>
      <c r="BC53" s="813"/>
      <c r="BD53" s="810"/>
      <c r="BE53" s="51">
        <f t="shared" si="4"/>
        <v>0</v>
      </c>
      <c r="BF53" s="257"/>
      <c r="BG53" s="257"/>
      <c r="BH53" s="257"/>
      <c r="BI53" s="257"/>
      <c r="BJ53" s="257"/>
      <c r="BK53" s="257"/>
      <c r="BL53" s="813"/>
      <c r="BM53" s="816"/>
      <c r="BN53" s="51">
        <f t="shared" si="5"/>
        <v>0</v>
      </c>
      <c r="BO53" s="257"/>
      <c r="BP53" s="257"/>
      <c r="BQ53" s="257"/>
      <c r="BR53" s="257"/>
      <c r="BS53" s="257"/>
      <c r="BT53" s="257"/>
      <c r="BU53" s="821"/>
      <c r="BV53" s="822"/>
      <c r="BW53" s="822"/>
      <c r="BX53" s="822"/>
      <c r="BY53" s="822"/>
      <c r="BZ53" s="822"/>
      <c r="CA53" s="822"/>
      <c r="CB53" s="822"/>
      <c r="CC53" s="823"/>
    </row>
    <row r="54" spans="1:81" s="58" customFormat="1" ht="40.200000000000003" customHeight="1" thickTop="1" thickBot="1" x14ac:dyDescent="0.35">
      <c r="A54" s="34"/>
      <c r="B54" s="907"/>
      <c r="C54" s="870"/>
      <c r="D54" s="873"/>
      <c r="E54" s="1811"/>
      <c r="F54" s="853"/>
      <c r="G54" s="853"/>
      <c r="H54" s="853"/>
      <c r="I54" s="853"/>
      <c r="J54" s="814"/>
      <c r="K54" s="856"/>
      <c r="L54" s="859"/>
      <c r="M54" s="862"/>
      <c r="N54" s="838"/>
      <c r="O54" s="841"/>
      <c r="P54" s="865"/>
      <c r="Q54" s="874"/>
      <c r="R54" s="814"/>
      <c r="S54" s="636" t="s">
        <v>6477</v>
      </c>
      <c r="T54" s="237"/>
      <c r="U54" s="237"/>
      <c r="V54" s="237"/>
      <c r="W54" s="636" t="s">
        <v>6478</v>
      </c>
      <c r="X54" s="623">
        <v>45200</v>
      </c>
      <c r="Y54" s="623">
        <v>45291</v>
      </c>
      <c r="Z54" s="623">
        <v>45200</v>
      </c>
      <c r="AA54" s="623">
        <v>45291</v>
      </c>
      <c r="AB54" s="814"/>
      <c r="AC54" s="829"/>
      <c r="AD54" s="46">
        <f t="shared" si="24"/>
        <v>0</v>
      </c>
      <c r="AE54" s="46">
        <f t="shared" si="24"/>
        <v>0</v>
      </c>
      <c r="AF54" s="46">
        <f t="shared" si="24"/>
        <v>0</v>
      </c>
      <c r="AG54" s="46">
        <f t="shared" si="24"/>
        <v>0</v>
      </c>
      <c r="AH54" s="46">
        <f t="shared" si="24"/>
        <v>0</v>
      </c>
      <c r="AI54" s="46">
        <f t="shared" si="24"/>
        <v>0</v>
      </c>
      <c r="AJ54" s="46">
        <f t="shared" si="24"/>
        <v>0</v>
      </c>
      <c r="AK54" s="814"/>
      <c r="AL54" s="832"/>
      <c r="AM54" s="46">
        <f t="shared" si="2"/>
        <v>0</v>
      </c>
      <c r="AN54" s="49"/>
      <c r="AO54" s="49"/>
      <c r="AP54" s="49"/>
      <c r="AQ54" s="49"/>
      <c r="AR54" s="49"/>
      <c r="AS54" s="49"/>
      <c r="AT54" s="814"/>
      <c r="AU54" s="835"/>
      <c r="AV54" s="46">
        <f t="shared" si="3"/>
        <v>0</v>
      </c>
      <c r="AW54" s="49"/>
      <c r="AX54" s="49"/>
      <c r="AY54" s="49"/>
      <c r="AZ54" s="49"/>
      <c r="BA54" s="49"/>
      <c r="BB54" s="49"/>
      <c r="BC54" s="814"/>
      <c r="BD54" s="811"/>
      <c r="BE54" s="46">
        <f t="shared" si="4"/>
        <v>0</v>
      </c>
      <c r="BF54" s="49"/>
      <c r="BG54" s="49"/>
      <c r="BH54" s="49"/>
      <c r="BI54" s="49"/>
      <c r="BJ54" s="49"/>
      <c r="BK54" s="49"/>
      <c r="BL54" s="814"/>
      <c r="BM54" s="817"/>
      <c r="BN54" s="46">
        <f t="shared" si="5"/>
        <v>0</v>
      </c>
      <c r="BO54" s="49"/>
      <c r="BP54" s="49"/>
      <c r="BQ54" s="49"/>
      <c r="BR54" s="49"/>
      <c r="BS54" s="49"/>
      <c r="BT54" s="49"/>
      <c r="BU54" s="824"/>
      <c r="BV54" s="825"/>
      <c r="BW54" s="825"/>
      <c r="BX54" s="825"/>
      <c r="BY54" s="825"/>
      <c r="BZ54" s="825"/>
      <c r="CA54" s="825"/>
      <c r="CB54" s="825"/>
      <c r="CC54" s="826"/>
    </row>
    <row r="55" spans="1:81" s="58" customFormat="1" ht="40.200000000000003" customHeight="1" thickTop="1" x14ac:dyDescent="0.3">
      <c r="A55" s="34"/>
      <c r="B55" s="907"/>
      <c r="C55" s="868" t="s">
        <v>1325</v>
      </c>
      <c r="D55" s="871">
        <v>4003</v>
      </c>
      <c r="E55" s="1809" t="s">
        <v>6446</v>
      </c>
      <c r="F55" s="851">
        <v>4003028</v>
      </c>
      <c r="G55" s="851" t="s">
        <v>6479</v>
      </c>
      <c r="H55" s="851" t="s">
        <v>6481</v>
      </c>
      <c r="I55" s="851"/>
      <c r="J55" s="812">
        <v>836</v>
      </c>
      <c r="K55" s="854" t="str">
        <f>+[23]Metas!K964</f>
        <v>Plan de Gestión social del Sector de APSB implementado.</v>
      </c>
      <c r="L55" s="857"/>
      <c r="M55" s="860">
        <f>SUM(N55:Q55)</f>
        <v>0</v>
      </c>
      <c r="N55" s="836"/>
      <c r="O55" s="839"/>
      <c r="P55" s="863"/>
      <c r="Q55" s="866"/>
      <c r="R55" s="812">
        <f>+$J55</f>
        <v>836</v>
      </c>
      <c r="S55" s="618" t="s">
        <v>6482</v>
      </c>
      <c r="T55" s="235" t="s">
        <v>3822</v>
      </c>
      <c r="U55" s="235" t="s">
        <v>3828</v>
      </c>
      <c r="V55" s="235" t="s">
        <v>3830</v>
      </c>
      <c r="W55" s="631" t="s">
        <v>6483</v>
      </c>
      <c r="X55" s="623">
        <v>45200</v>
      </c>
      <c r="Y55" s="623">
        <v>45291</v>
      </c>
      <c r="Z55" s="623">
        <v>45200</v>
      </c>
      <c r="AA55" s="623">
        <v>45291</v>
      </c>
      <c r="AB55" s="812">
        <f t="shared" ref="AB55" si="55">+$J55</f>
        <v>836</v>
      </c>
      <c r="AC55" s="827">
        <f t="shared" ref="AC55" si="56">+L55</f>
        <v>0</v>
      </c>
      <c r="AD55" s="44">
        <f t="shared" si="24"/>
        <v>500</v>
      </c>
      <c r="AE55" s="44">
        <f t="shared" si="24"/>
        <v>0</v>
      </c>
      <c r="AF55" s="44">
        <f t="shared" si="24"/>
        <v>500</v>
      </c>
      <c r="AG55" s="44">
        <f t="shared" si="24"/>
        <v>0</v>
      </c>
      <c r="AH55" s="44">
        <f t="shared" si="24"/>
        <v>0</v>
      </c>
      <c r="AI55" s="44">
        <f t="shared" si="24"/>
        <v>0</v>
      </c>
      <c r="AJ55" s="44">
        <f t="shared" si="24"/>
        <v>0</v>
      </c>
      <c r="AK55" s="812">
        <f t="shared" ref="AK55" si="57">+$J55</f>
        <v>836</v>
      </c>
      <c r="AL55" s="830">
        <f>+N55</f>
        <v>0</v>
      </c>
      <c r="AM55" s="44">
        <f t="shared" si="2"/>
        <v>500</v>
      </c>
      <c r="AN55" s="47"/>
      <c r="AO55" s="47">
        <v>500</v>
      </c>
      <c r="AP55" s="47"/>
      <c r="AQ55" s="47"/>
      <c r="AR55" s="47"/>
      <c r="AS55" s="47"/>
      <c r="AT55" s="812">
        <f t="shared" ref="AT55" si="58">+$J55</f>
        <v>836</v>
      </c>
      <c r="AU55" s="833">
        <f>+O55</f>
        <v>0</v>
      </c>
      <c r="AV55" s="44">
        <f t="shared" si="3"/>
        <v>0</v>
      </c>
      <c r="AW55" s="47"/>
      <c r="AX55" s="47"/>
      <c r="AY55" s="47"/>
      <c r="AZ55" s="47"/>
      <c r="BA55" s="47"/>
      <c r="BB55" s="47"/>
      <c r="BC55" s="812">
        <f t="shared" ref="BC55" si="59">+$J55</f>
        <v>836</v>
      </c>
      <c r="BD55" s="809">
        <f>+P55</f>
        <v>0</v>
      </c>
      <c r="BE55" s="44">
        <f t="shared" si="4"/>
        <v>0</v>
      </c>
      <c r="BF55" s="47"/>
      <c r="BG55" s="47"/>
      <c r="BH55" s="47"/>
      <c r="BI55" s="47"/>
      <c r="BJ55" s="47"/>
      <c r="BK55" s="47"/>
      <c r="BL55" s="812">
        <f t="shared" ref="BL55" si="60">+$J55</f>
        <v>836</v>
      </c>
      <c r="BM55" s="815">
        <f>+Q55</f>
        <v>0</v>
      </c>
      <c r="BN55" s="44">
        <f t="shared" si="5"/>
        <v>0</v>
      </c>
      <c r="BO55" s="47"/>
      <c r="BP55" s="47"/>
      <c r="BQ55" s="47"/>
      <c r="BR55" s="47"/>
      <c r="BS55" s="47"/>
      <c r="BT55" s="47"/>
      <c r="BU55" s="818"/>
      <c r="BV55" s="819"/>
      <c r="BW55" s="819"/>
      <c r="BX55" s="819"/>
      <c r="BY55" s="819"/>
      <c r="BZ55" s="819"/>
      <c r="CA55" s="819"/>
      <c r="CB55" s="819"/>
      <c r="CC55" s="820"/>
    </row>
    <row r="56" spans="1:81" s="58" customFormat="1" ht="40.200000000000003" customHeight="1" x14ac:dyDescent="0.3">
      <c r="A56" s="34"/>
      <c r="B56" s="907"/>
      <c r="C56" s="869"/>
      <c r="D56" s="872"/>
      <c r="E56" s="1810"/>
      <c r="F56" s="852"/>
      <c r="G56" s="852"/>
      <c r="H56" s="852"/>
      <c r="I56" s="852"/>
      <c r="J56" s="813"/>
      <c r="K56" s="855"/>
      <c r="L56" s="858"/>
      <c r="M56" s="861"/>
      <c r="N56" s="837"/>
      <c r="O56" s="840"/>
      <c r="P56" s="864"/>
      <c r="Q56" s="867"/>
      <c r="R56" s="813"/>
      <c r="S56" s="39"/>
      <c r="T56" s="236" t="s">
        <v>3822</v>
      </c>
      <c r="U56" s="236" t="s">
        <v>3828</v>
      </c>
      <c r="V56" s="236" t="s">
        <v>3830</v>
      </c>
      <c r="W56" s="261"/>
      <c r="X56" s="625"/>
      <c r="Y56" s="625"/>
      <c r="Z56" s="625"/>
      <c r="AA56" s="625"/>
      <c r="AB56" s="813"/>
      <c r="AC56" s="828"/>
      <c r="AD56" s="51">
        <f t="shared" si="24"/>
        <v>500</v>
      </c>
      <c r="AE56" s="51">
        <f t="shared" si="24"/>
        <v>0</v>
      </c>
      <c r="AF56" s="51">
        <f t="shared" si="24"/>
        <v>500</v>
      </c>
      <c r="AG56" s="51">
        <f t="shared" si="24"/>
        <v>0</v>
      </c>
      <c r="AH56" s="51">
        <f t="shared" si="24"/>
        <v>0</v>
      </c>
      <c r="AI56" s="51">
        <f t="shared" si="24"/>
        <v>0</v>
      </c>
      <c r="AJ56" s="51">
        <f t="shared" si="24"/>
        <v>0</v>
      </c>
      <c r="AK56" s="813"/>
      <c r="AL56" s="831"/>
      <c r="AM56" s="51">
        <f t="shared" si="2"/>
        <v>0</v>
      </c>
      <c r="AN56" s="257"/>
      <c r="AO56" s="257"/>
      <c r="AP56" s="257"/>
      <c r="AQ56" s="257"/>
      <c r="AR56" s="257"/>
      <c r="AS56" s="257"/>
      <c r="AT56" s="813"/>
      <c r="AU56" s="834"/>
      <c r="AV56" s="51">
        <f t="shared" si="3"/>
        <v>500</v>
      </c>
      <c r="AW56" s="257"/>
      <c r="AX56" s="257">
        <v>500</v>
      </c>
      <c r="AY56" s="257"/>
      <c r="AZ56" s="257"/>
      <c r="BA56" s="257"/>
      <c r="BB56" s="257"/>
      <c r="BC56" s="813"/>
      <c r="BD56" s="810"/>
      <c r="BE56" s="51">
        <f t="shared" si="4"/>
        <v>0</v>
      </c>
      <c r="BF56" s="257"/>
      <c r="BG56" s="257"/>
      <c r="BH56" s="257"/>
      <c r="BI56" s="257"/>
      <c r="BJ56" s="257"/>
      <c r="BK56" s="257"/>
      <c r="BL56" s="813"/>
      <c r="BM56" s="816"/>
      <c r="BN56" s="51">
        <f t="shared" si="5"/>
        <v>0</v>
      </c>
      <c r="BO56" s="257"/>
      <c r="BP56" s="257"/>
      <c r="BQ56" s="257"/>
      <c r="BR56" s="257"/>
      <c r="BS56" s="257"/>
      <c r="BT56" s="257"/>
      <c r="BU56" s="821"/>
      <c r="BV56" s="822"/>
      <c r="BW56" s="822"/>
      <c r="BX56" s="822"/>
      <c r="BY56" s="822"/>
      <c r="BZ56" s="822"/>
      <c r="CA56" s="822"/>
      <c r="CB56" s="822"/>
      <c r="CC56" s="823"/>
    </row>
    <row r="57" spans="1:81" s="58" customFormat="1" ht="40.200000000000003" customHeight="1" x14ac:dyDescent="0.3">
      <c r="A57" s="34"/>
      <c r="B57" s="907"/>
      <c r="C57" s="869"/>
      <c r="D57" s="872"/>
      <c r="E57" s="1810"/>
      <c r="F57" s="852"/>
      <c r="G57" s="852"/>
      <c r="H57" s="852"/>
      <c r="I57" s="852"/>
      <c r="J57" s="813"/>
      <c r="K57" s="855"/>
      <c r="L57" s="858"/>
      <c r="M57" s="861"/>
      <c r="N57" s="837"/>
      <c r="O57" s="840"/>
      <c r="P57" s="864"/>
      <c r="Q57" s="867"/>
      <c r="R57" s="813"/>
      <c r="S57" s="39"/>
      <c r="T57" s="236" t="s">
        <v>3822</v>
      </c>
      <c r="U57" s="236" t="s">
        <v>3828</v>
      </c>
      <c r="V57" s="236" t="s">
        <v>3830</v>
      </c>
      <c r="W57" s="39"/>
      <c r="X57" s="625"/>
      <c r="Y57" s="625"/>
      <c r="Z57" s="625"/>
      <c r="AA57" s="625"/>
      <c r="AB57" s="813"/>
      <c r="AC57" s="828"/>
      <c r="AD57" s="51">
        <f t="shared" si="24"/>
        <v>500</v>
      </c>
      <c r="AE57" s="51">
        <f t="shared" si="24"/>
        <v>0</v>
      </c>
      <c r="AF57" s="51">
        <f t="shared" si="24"/>
        <v>500</v>
      </c>
      <c r="AG57" s="51">
        <f t="shared" si="24"/>
        <v>0</v>
      </c>
      <c r="AH57" s="51">
        <f t="shared" si="24"/>
        <v>0</v>
      </c>
      <c r="AI57" s="51">
        <f t="shared" si="24"/>
        <v>0</v>
      </c>
      <c r="AJ57" s="51">
        <f t="shared" si="24"/>
        <v>0</v>
      </c>
      <c r="AK57" s="813"/>
      <c r="AL57" s="831"/>
      <c r="AM57" s="51">
        <f t="shared" si="2"/>
        <v>0</v>
      </c>
      <c r="AN57" s="257"/>
      <c r="AO57" s="257"/>
      <c r="AP57" s="257"/>
      <c r="AQ57" s="257"/>
      <c r="AR57" s="257"/>
      <c r="AS57" s="257"/>
      <c r="AT57" s="813"/>
      <c r="AU57" s="834"/>
      <c r="AV57" s="51">
        <f t="shared" si="3"/>
        <v>0</v>
      </c>
      <c r="AW57" s="257"/>
      <c r="AX57" s="257"/>
      <c r="AY57" s="257"/>
      <c r="AZ57" s="257"/>
      <c r="BA57" s="257"/>
      <c r="BB57" s="257"/>
      <c r="BC57" s="813"/>
      <c r="BD57" s="810"/>
      <c r="BE57" s="51">
        <f t="shared" si="4"/>
        <v>500</v>
      </c>
      <c r="BF57" s="257"/>
      <c r="BG57" s="257">
        <v>500</v>
      </c>
      <c r="BH57" s="257"/>
      <c r="BI57" s="257"/>
      <c r="BJ57" s="257"/>
      <c r="BK57" s="257"/>
      <c r="BL57" s="813"/>
      <c r="BM57" s="816"/>
      <c r="BN57" s="51">
        <f t="shared" si="5"/>
        <v>0</v>
      </c>
      <c r="BO57" s="257"/>
      <c r="BP57" s="257"/>
      <c r="BQ57" s="257"/>
      <c r="BR57" s="257"/>
      <c r="BS57" s="257"/>
      <c r="BT57" s="257"/>
      <c r="BU57" s="821"/>
      <c r="BV57" s="822"/>
      <c r="BW57" s="822"/>
      <c r="BX57" s="822"/>
      <c r="BY57" s="822"/>
      <c r="BZ57" s="822"/>
      <c r="CA57" s="822"/>
      <c r="CB57" s="822"/>
      <c r="CC57" s="823"/>
    </row>
    <row r="58" spans="1:81" s="58" customFormat="1" ht="40.200000000000003" customHeight="1" thickBot="1" x14ac:dyDescent="0.35">
      <c r="A58" s="34"/>
      <c r="B58" s="907"/>
      <c r="C58" s="869"/>
      <c r="D58" s="873"/>
      <c r="E58" s="1811"/>
      <c r="F58" s="853"/>
      <c r="G58" s="853"/>
      <c r="H58" s="853"/>
      <c r="I58" s="853"/>
      <c r="J58" s="814"/>
      <c r="K58" s="856"/>
      <c r="L58" s="859"/>
      <c r="M58" s="862"/>
      <c r="N58" s="838"/>
      <c r="O58" s="841"/>
      <c r="P58" s="865"/>
      <c r="Q58" s="874"/>
      <c r="R58" s="814"/>
      <c r="S58" s="232"/>
      <c r="T58" s="237" t="s">
        <v>3822</v>
      </c>
      <c r="U58" s="237" t="s">
        <v>3828</v>
      </c>
      <c r="V58" s="237" t="s">
        <v>3830</v>
      </c>
      <c r="W58" s="232"/>
      <c r="X58" s="626"/>
      <c r="Y58" s="626"/>
      <c r="Z58" s="626"/>
      <c r="AA58" s="626"/>
      <c r="AB58" s="814"/>
      <c r="AC58" s="829"/>
      <c r="AD58" s="46">
        <f t="shared" si="24"/>
        <v>0</v>
      </c>
      <c r="AE58" s="46">
        <f t="shared" si="24"/>
        <v>0</v>
      </c>
      <c r="AF58" s="46">
        <f t="shared" si="24"/>
        <v>0</v>
      </c>
      <c r="AG58" s="46">
        <f t="shared" si="24"/>
        <v>0</v>
      </c>
      <c r="AH58" s="46">
        <f t="shared" si="24"/>
        <v>0</v>
      </c>
      <c r="AI58" s="46">
        <f t="shared" si="24"/>
        <v>0</v>
      </c>
      <c r="AJ58" s="46">
        <f t="shared" si="24"/>
        <v>0</v>
      </c>
      <c r="AK58" s="814"/>
      <c r="AL58" s="832"/>
      <c r="AM58" s="46">
        <f t="shared" si="2"/>
        <v>0</v>
      </c>
      <c r="AN58" s="49"/>
      <c r="AO58" s="49"/>
      <c r="AP58" s="49"/>
      <c r="AQ58" s="49"/>
      <c r="AR58" s="49"/>
      <c r="AS58" s="49"/>
      <c r="AT58" s="814"/>
      <c r="AU58" s="835"/>
      <c r="AV58" s="46">
        <f t="shared" si="3"/>
        <v>0</v>
      </c>
      <c r="AW58" s="49"/>
      <c r="AX58" s="49"/>
      <c r="AY58" s="49"/>
      <c r="AZ58" s="49"/>
      <c r="BA58" s="49"/>
      <c r="BB58" s="49"/>
      <c r="BC58" s="814"/>
      <c r="BD58" s="811"/>
      <c r="BE58" s="46">
        <f t="shared" si="4"/>
        <v>0</v>
      </c>
      <c r="BF58" s="49"/>
      <c r="BG58" s="49"/>
      <c r="BH58" s="49"/>
      <c r="BI58" s="49"/>
      <c r="BJ58" s="49"/>
      <c r="BK58" s="49"/>
      <c r="BL58" s="814"/>
      <c r="BM58" s="817"/>
      <c r="BN58" s="46">
        <f t="shared" si="5"/>
        <v>0</v>
      </c>
      <c r="BO58" s="49"/>
      <c r="BP58" s="49"/>
      <c r="BQ58" s="49"/>
      <c r="BR58" s="49"/>
      <c r="BS58" s="49"/>
      <c r="BT58" s="49"/>
      <c r="BU58" s="824"/>
      <c r="BV58" s="825"/>
      <c r="BW58" s="825"/>
      <c r="BX58" s="825"/>
      <c r="BY58" s="825"/>
      <c r="BZ58" s="825"/>
      <c r="CA58" s="825"/>
      <c r="CB58" s="825"/>
      <c r="CC58" s="826"/>
    </row>
    <row r="59" spans="1:81" s="58" customFormat="1" ht="40.200000000000003" customHeight="1" thickTop="1" thickBot="1" x14ac:dyDescent="0.35">
      <c r="A59" s="34"/>
      <c r="B59" s="907"/>
      <c r="C59" s="869"/>
      <c r="D59" s="871">
        <v>4003</v>
      </c>
      <c r="E59" s="1809" t="s">
        <v>6446</v>
      </c>
      <c r="F59" s="851">
        <v>4003028</v>
      </c>
      <c r="G59" s="851" t="s">
        <v>6479</v>
      </c>
      <c r="H59" s="851" t="s">
        <v>6484</v>
      </c>
      <c r="I59" s="851"/>
      <c r="J59" s="812">
        <v>837</v>
      </c>
      <c r="K59" s="854" t="str">
        <f>+[23]Metas!K965</f>
        <v>Plan Ambiental del Sector de APSB implementado.</v>
      </c>
      <c r="L59" s="857"/>
      <c r="M59" s="860">
        <f t="shared" ref="M59:M63" si="61">SUM(N59:Q59)</f>
        <v>0</v>
      </c>
      <c r="N59" s="836"/>
      <c r="O59" s="839"/>
      <c r="P59" s="863"/>
      <c r="Q59" s="866"/>
      <c r="R59" s="812">
        <f>+$J59</f>
        <v>837</v>
      </c>
      <c r="S59" s="618" t="s">
        <v>6485</v>
      </c>
      <c r="T59" s="235" t="s">
        <v>3822</v>
      </c>
      <c r="U59" s="235" t="s">
        <v>3828</v>
      </c>
      <c r="V59" s="235" t="s">
        <v>3830</v>
      </c>
      <c r="W59" s="618" t="s">
        <v>6486</v>
      </c>
      <c r="X59" s="623">
        <v>44927</v>
      </c>
      <c r="Y59" s="623">
        <v>45016</v>
      </c>
      <c r="Z59" s="623">
        <v>44927</v>
      </c>
      <c r="AA59" s="623">
        <v>45016</v>
      </c>
      <c r="AB59" s="812">
        <f t="shared" ref="AB59" si="62">+$J59</f>
        <v>837</v>
      </c>
      <c r="AC59" s="827">
        <f t="shared" ref="AC59" si="63">+L59</f>
        <v>0</v>
      </c>
      <c r="AD59" s="44">
        <f t="shared" si="24"/>
        <v>150</v>
      </c>
      <c r="AE59" s="44">
        <f t="shared" si="24"/>
        <v>0</v>
      </c>
      <c r="AF59" s="44">
        <f t="shared" si="24"/>
        <v>150</v>
      </c>
      <c r="AG59" s="44">
        <f t="shared" si="24"/>
        <v>0</v>
      </c>
      <c r="AH59" s="44">
        <f t="shared" si="24"/>
        <v>0</v>
      </c>
      <c r="AI59" s="44">
        <f t="shared" si="24"/>
        <v>0</v>
      </c>
      <c r="AJ59" s="44">
        <f t="shared" si="24"/>
        <v>0</v>
      </c>
      <c r="AK59" s="812">
        <f t="shared" ref="AK59" si="64">+$J59</f>
        <v>837</v>
      </c>
      <c r="AL59" s="830">
        <f t="shared" ref="AL59:AL63" si="65">+N59</f>
        <v>0</v>
      </c>
      <c r="AM59" s="44">
        <f t="shared" si="2"/>
        <v>150</v>
      </c>
      <c r="AN59" s="47"/>
      <c r="AO59" s="47">
        <v>150</v>
      </c>
      <c r="AP59" s="47"/>
      <c r="AQ59" s="47"/>
      <c r="AR59" s="47"/>
      <c r="AS59" s="47"/>
      <c r="AT59" s="812">
        <f t="shared" ref="AT59" si="66">+$J59</f>
        <v>837</v>
      </c>
      <c r="AU59" s="833">
        <f t="shared" ref="AU59:AU63" si="67">+O59</f>
        <v>0</v>
      </c>
      <c r="AV59" s="44">
        <f t="shared" si="3"/>
        <v>0</v>
      </c>
      <c r="AW59" s="47"/>
      <c r="AX59" s="47"/>
      <c r="AY59" s="47"/>
      <c r="AZ59" s="47"/>
      <c r="BA59" s="47"/>
      <c r="BB59" s="47"/>
      <c r="BC59" s="812">
        <f t="shared" ref="BC59" si="68">+$J59</f>
        <v>837</v>
      </c>
      <c r="BD59" s="809">
        <f t="shared" ref="BD59:BD63" si="69">+P59</f>
        <v>0</v>
      </c>
      <c r="BE59" s="44">
        <f t="shared" si="4"/>
        <v>0</v>
      </c>
      <c r="BF59" s="47"/>
      <c r="BG59" s="47"/>
      <c r="BH59" s="47"/>
      <c r="BI59" s="47"/>
      <c r="BJ59" s="47"/>
      <c r="BK59" s="47"/>
      <c r="BL59" s="812">
        <f t="shared" ref="BL59" si="70">+$J59</f>
        <v>837</v>
      </c>
      <c r="BM59" s="815">
        <f t="shared" ref="BM59:BM63" si="71">+Q59</f>
        <v>0</v>
      </c>
      <c r="BN59" s="44">
        <f t="shared" si="5"/>
        <v>0</v>
      </c>
      <c r="BO59" s="47"/>
      <c r="BP59" s="47"/>
      <c r="BQ59" s="47"/>
      <c r="BR59" s="47"/>
      <c r="BS59" s="47"/>
      <c r="BT59" s="47"/>
      <c r="BU59" s="818"/>
      <c r="BV59" s="819"/>
      <c r="BW59" s="819"/>
      <c r="BX59" s="819"/>
      <c r="BY59" s="819"/>
      <c r="BZ59" s="819"/>
      <c r="CA59" s="819"/>
      <c r="CB59" s="819"/>
      <c r="CC59" s="820"/>
    </row>
    <row r="60" spans="1:81" s="58" customFormat="1" ht="40.200000000000003" customHeight="1" thickTop="1" thickBot="1" x14ac:dyDescent="0.35">
      <c r="A60" s="34"/>
      <c r="B60" s="907"/>
      <c r="C60" s="869"/>
      <c r="D60" s="872"/>
      <c r="E60" s="1810"/>
      <c r="F60" s="852"/>
      <c r="G60" s="852"/>
      <c r="H60" s="852"/>
      <c r="I60" s="852"/>
      <c r="J60" s="813"/>
      <c r="K60" s="855"/>
      <c r="L60" s="858"/>
      <c r="M60" s="861"/>
      <c r="N60" s="837"/>
      <c r="O60" s="840"/>
      <c r="P60" s="864"/>
      <c r="Q60" s="867"/>
      <c r="R60" s="813"/>
      <c r="S60" s="39"/>
      <c r="T60" s="236" t="s">
        <v>3822</v>
      </c>
      <c r="U60" s="236" t="s">
        <v>3828</v>
      </c>
      <c r="V60" s="236" t="s">
        <v>3830</v>
      </c>
      <c r="W60" s="618" t="s">
        <v>6486</v>
      </c>
      <c r="X60" s="623">
        <v>45017</v>
      </c>
      <c r="Y60" s="623">
        <v>45107</v>
      </c>
      <c r="Z60" s="623">
        <v>45017</v>
      </c>
      <c r="AA60" s="623">
        <v>45107</v>
      </c>
      <c r="AB60" s="813"/>
      <c r="AC60" s="828"/>
      <c r="AD60" s="51">
        <f t="shared" si="24"/>
        <v>150</v>
      </c>
      <c r="AE60" s="51">
        <f t="shared" si="24"/>
        <v>0</v>
      </c>
      <c r="AF60" s="51">
        <f t="shared" si="24"/>
        <v>150</v>
      </c>
      <c r="AG60" s="51">
        <f t="shared" si="24"/>
        <v>0</v>
      </c>
      <c r="AH60" s="51">
        <f t="shared" si="24"/>
        <v>0</v>
      </c>
      <c r="AI60" s="51">
        <f t="shared" si="24"/>
        <v>0</v>
      </c>
      <c r="AJ60" s="51">
        <f t="shared" si="24"/>
        <v>0</v>
      </c>
      <c r="AK60" s="813"/>
      <c r="AL60" s="831"/>
      <c r="AM60" s="51">
        <f t="shared" si="2"/>
        <v>0</v>
      </c>
      <c r="AN60" s="257"/>
      <c r="AO60" s="257"/>
      <c r="AP60" s="257"/>
      <c r="AQ60" s="257"/>
      <c r="AR60" s="257"/>
      <c r="AS60" s="257"/>
      <c r="AT60" s="813"/>
      <c r="AU60" s="834"/>
      <c r="AV60" s="51">
        <f t="shared" si="3"/>
        <v>150</v>
      </c>
      <c r="AW60" s="257"/>
      <c r="AX60" s="257">
        <v>150</v>
      </c>
      <c r="AY60" s="257"/>
      <c r="AZ60" s="257"/>
      <c r="BA60" s="257"/>
      <c r="BB60" s="257"/>
      <c r="BC60" s="813"/>
      <c r="BD60" s="810"/>
      <c r="BE60" s="51">
        <f t="shared" si="4"/>
        <v>0</v>
      </c>
      <c r="BF60" s="257"/>
      <c r="BG60" s="257"/>
      <c r="BH60" s="257"/>
      <c r="BI60" s="257"/>
      <c r="BJ60" s="257"/>
      <c r="BK60" s="257"/>
      <c r="BL60" s="813"/>
      <c r="BM60" s="816"/>
      <c r="BN60" s="51">
        <f t="shared" si="5"/>
        <v>0</v>
      </c>
      <c r="BO60" s="257"/>
      <c r="BP60" s="257"/>
      <c r="BQ60" s="257"/>
      <c r="BR60" s="257"/>
      <c r="BS60" s="257"/>
      <c r="BT60" s="257"/>
      <c r="BU60" s="821"/>
      <c r="BV60" s="822"/>
      <c r="BW60" s="822"/>
      <c r="BX60" s="822"/>
      <c r="BY60" s="822"/>
      <c r="BZ60" s="822"/>
      <c r="CA60" s="822"/>
      <c r="CB60" s="822"/>
      <c r="CC60" s="823"/>
    </row>
    <row r="61" spans="1:81" s="58" customFormat="1" ht="40.200000000000003" customHeight="1" thickTop="1" thickBot="1" x14ac:dyDescent="0.35">
      <c r="A61" s="34"/>
      <c r="B61" s="907"/>
      <c r="C61" s="869"/>
      <c r="D61" s="872"/>
      <c r="E61" s="1810"/>
      <c r="F61" s="852"/>
      <c r="G61" s="852"/>
      <c r="H61" s="852"/>
      <c r="I61" s="852"/>
      <c r="J61" s="813"/>
      <c r="K61" s="855"/>
      <c r="L61" s="858"/>
      <c r="M61" s="861"/>
      <c r="N61" s="837"/>
      <c r="O61" s="840"/>
      <c r="P61" s="864"/>
      <c r="Q61" s="867"/>
      <c r="R61" s="813"/>
      <c r="S61" s="39"/>
      <c r="T61" s="236" t="s">
        <v>3822</v>
      </c>
      <c r="U61" s="236" t="s">
        <v>3828</v>
      </c>
      <c r="V61" s="236" t="s">
        <v>3830</v>
      </c>
      <c r="W61" s="618" t="s">
        <v>6486</v>
      </c>
      <c r="X61" s="623">
        <v>45108</v>
      </c>
      <c r="Y61" s="623">
        <v>45199</v>
      </c>
      <c r="Z61" s="623">
        <v>45108</v>
      </c>
      <c r="AA61" s="623">
        <v>45199</v>
      </c>
      <c r="AB61" s="813"/>
      <c r="AC61" s="828"/>
      <c r="AD61" s="51">
        <f t="shared" si="24"/>
        <v>0</v>
      </c>
      <c r="AE61" s="51">
        <f t="shared" si="24"/>
        <v>0</v>
      </c>
      <c r="AF61" s="51">
        <f t="shared" si="24"/>
        <v>0</v>
      </c>
      <c r="AG61" s="51">
        <f t="shared" si="24"/>
        <v>0</v>
      </c>
      <c r="AH61" s="51">
        <f t="shared" si="24"/>
        <v>0</v>
      </c>
      <c r="AI61" s="51">
        <f t="shared" si="24"/>
        <v>0</v>
      </c>
      <c r="AJ61" s="51">
        <f t="shared" si="24"/>
        <v>0</v>
      </c>
      <c r="AK61" s="813"/>
      <c r="AL61" s="831"/>
      <c r="AM61" s="51">
        <f t="shared" si="2"/>
        <v>0</v>
      </c>
      <c r="AN61" s="257"/>
      <c r="AO61" s="257"/>
      <c r="AP61" s="257"/>
      <c r="AQ61" s="257"/>
      <c r="AR61" s="257"/>
      <c r="AS61" s="257"/>
      <c r="AT61" s="813"/>
      <c r="AU61" s="834"/>
      <c r="AV61" s="51">
        <f t="shared" si="3"/>
        <v>0</v>
      </c>
      <c r="AW61" s="257"/>
      <c r="AX61" s="257"/>
      <c r="AY61" s="257"/>
      <c r="AZ61" s="257"/>
      <c r="BA61" s="257"/>
      <c r="BB61" s="257"/>
      <c r="BC61" s="813"/>
      <c r="BD61" s="810"/>
      <c r="BE61" s="51">
        <f t="shared" si="4"/>
        <v>0</v>
      </c>
      <c r="BF61" s="257"/>
      <c r="BG61" s="257"/>
      <c r="BH61" s="257"/>
      <c r="BI61" s="257"/>
      <c r="BJ61" s="257"/>
      <c r="BK61" s="257"/>
      <c r="BL61" s="813"/>
      <c r="BM61" s="816"/>
      <c r="BN61" s="51">
        <f t="shared" si="5"/>
        <v>0</v>
      </c>
      <c r="BO61" s="257"/>
      <c r="BP61" s="257"/>
      <c r="BQ61" s="257"/>
      <c r="BR61" s="257"/>
      <c r="BS61" s="257"/>
      <c r="BT61" s="257"/>
      <c r="BU61" s="821"/>
      <c r="BV61" s="822"/>
      <c r="BW61" s="822"/>
      <c r="BX61" s="822"/>
      <c r="BY61" s="822"/>
      <c r="BZ61" s="822"/>
      <c r="CA61" s="822"/>
      <c r="CB61" s="822"/>
      <c r="CC61" s="823"/>
    </row>
    <row r="62" spans="1:81" s="58" customFormat="1" ht="40.200000000000003" customHeight="1" thickTop="1" thickBot="1" x14ac:dyDescent="0.35">
      <c r="A62" s="34"/>
      <c r="B62" s="907"/>
      <c r="C62" s="869"/>
      <c r="D62" s="873"/>
      <c r="E62" s="1811"/>
      <c r="F62" s="853"/>
      <c r="G62" s="853"/>
      <c r="H62" s="853"/>
      <c r="I62" s="853"/>
      <c r="J62" s="814"/>
      <c r="K62" s="856"/>
      <c r="L62" s="859"/>
      <c r="M62" s="862"/>
      <c r="N62" s="838"/>
      <c r="O62" s="841"/>
      <c r="P62" s="865"/>
      <c r="Q62" s="874"/>
      <c r="R62" s="814"/>
      <c r="S62" s="232"/>
      <c r="T62" s="237" t="s">
        <v>3822</v>
      </c>
      <c r="U62" s="237" t="s">
        <v>3828</v>
      </c>
      <c r="V62" s="237" t="s">
        <v>3830</v>
      </c>
      <c r="W62" s="618" t="s">
        <v>6486</v>
      </c>
      <c r="X62" s="623">
        <v>45200</v>
      </c>
      <c r="Y62" s="623">
        <v>45291</v>
      </c>
      <c r="Z62" s="623">
        <v>45200</v>
      </c>
      <c r="AA62" s="623">
        <v>45291</v>
      </c>
      <c r="AB62" s="814"/>
      <c r="AC62" s="829"/>
      <c r="AD62" s="46">
        <f t="shared" si="24"/>
        <v>0</v>
      </c>
      <c r="AE62" s="46">
        <f t="shared" si="24"/>
        <v>0</v>
      </c>
      <c r="AF62" s="46">
        <f t="shared" si="24"/>
        <v>0</v>
      </c>
      <c r="AG62" s="46">
        <f t="shared" si="24"/>
        <v>0</v>
      </c>
      <c r="AH62" s="46">
        <f t="shared" si="24"/>
        <v>0</v>
      </c>
      <c r="AI62" s="46">
        <f t="shared" si="24"/>
        <v>0</v>
      </c>
      <c r="AJ62" s="46">
        <f t="shared" si="24"/>
        <v>0</v>
      </c>
      <c r="AK62" s="814"/>
      <c r="AL62" s="832"/>
      <c r="AM62" s="46">
        <f t="shared" si="2"/>
        <v>0</v>
      </c>
      <c r="AN62" s="49"/>
      <c r="AO62" s="49"/>
      <c r="AP62" s="49"/>
      <c r="AQ62" s="49"/>
      <c r="AR62" s="49"/>
      <c r="AS62" s="49"/>
      <c r="AT62" s="814"/>
      <c r="AU62" s="835"/>
      <c r="AV62" s="46">
        <f t="shared" si="3"/>
        <v>0</v>
      </c>
      <c r="AW62" s="49"/>
      <c r="AX62" s="49"/>
      <c r="AY62" s="49"/>
      <c r="AZ62" s="49"/>
      <c r="BA62" s="49"/>
      <c r="BB62" s="49"/>
      <c r="BC62" s="814"/>
      <c r="BD62" s="811"/>
      <c r="BE62" s="46">
        <f t="shared" si="4"/>
        <v>0</v>
      </c>
      <c r="BF62" s="49"/>
      <c r="BG62" s="49"/>
      <c r="BH62" s="49"/>
      <c r="BI62" s="49"/>
      <c r="BJ62" s="49"/>
      <c r="BK62" s="49"/>
      <c r="BL62" s="814"/>
      <c r="BM62" s="817"/>
      <c r="BN62" s="46">
        <f t="shared" si="5"/>
        <v>0</v>
      </c>
      <c r="BO62" s="49"/>
      <c r="BP62" s="49"/>
      <c r="BQ62" s="49"/>
      <c r="BR62" s="49"/>
      <c r="BS62" s="49"/>
      <c r="BT62" s="49"/>
      <c r="BU62" s="824"/>
      <c r="BV62" s="825"/>
      <c r="BW62" s="825"/>
      <c r="BX62" s="825"/>
      <c r="BY62" s="825"/>
      <c r="BZ62" s="825"/>
      <c r="CA62" s="825"/>
      <c r="CB62" s="825"/>
      <c r="CC62" s="826"/>
    </row>
    <row r="63" spans="1:81" s="58" customFormat="1" ht="40.200000000000003" customHeight="1" thickTop="1" thickBot="1" x14ac:dyDescent="0.35">
      <c r="A63" s="34"/>
      <c r="B63" s="907"/>
      <c r="C63" s="869"/>
      <c r="D63" s="871">
        <v>4003</v>
      </c>
      <c r="E63" s="1809" t="s">
        <v>6446</v>
      </c>
      <c r="F63" s="851">
        <v>4003028</v>
      </c>
      <c r="G63" s="851" t="s">
        <v>6479</v>
      </c>
      <c r="H63" s="851" t="s">
        <v>6487</v>
      </c>
      <c r="I63" s="851"/>
      <c r="J63" s="812">
        <v>838</v>
      </c>
      <c r="K63" s="854" t="str">
        <f>+[23]Metas!K966</f>
        <v>Plan de Gestión del Riesgo del Sector de APSB implementado.</v>
      </c>
      <c r="L63" s="857">
        <v>1</v>
      </c>
      <c r="M63" s="860">
        <f t="shared" si="61"/>
        <v>1</v>
      </c>
      <c r="N63" s="836"/>
      <c r="O63" s="839"/>
      <c r="P63" s="863"/>
      <c r="Q63" s="866">
        <v>1</v>
      </c>
      <c r="R63" s="812">
        <f>+$J63</f>
        <v>838</v>
      </c>
      <c r="S63" s="618" t="s">
        <v>6476</v>
      </c>
      <c r="T63" s="235" t="s">
        <v>3822</v>
      </c>
      <c r="U63" s="235" t="s">
        <v>3828</v>
      </c>
      <c r="V63" s="235" t="s">
        <v>3830</v>
      </c>
      <c r="W63" s="618" t="s">
        <v>6488</v>
      </c>
      <c r="X63" s="623">
        <v>44927</v>
      </c>
      <c r="Y63" s="623">
        <v>45016</v>
      </c>
      <c r="Z63" s="623">
        <v>44927</v>
      </c>
      <c r="AA63" s="623">
        <v>45016</v>
      </c>
      <c r="AB63" s="812">
        <f t="shared" ref="AB63" si="72">+$J63</f>
        <v>838</v>
      </c>
      <c r="AC63" s="827">
        <f t="shared" ref="AC63" si="73">+L63</f>
        <v>1</v>
      </c>
      <c r="AD63" s="44">
        <f t="shared" si="24"/>
        <v>100</v>
      </c>
      <c r="AE63" s="44">
        <f t="shared" si="24"/>
        <v>0</v>
      </c>
      <c r="AF63" s="44">
        <f t="shared" si="24"/>
        <v>100</v>
      </c>
      <c r="AG63" s="44">
        <f t="shared" si="24"/>
        <v>0</v>
      </c>
      <c r="AH63" s="44">
        <f t="shared" si="24"/>
        <v>0</v>
      </c>
      <c r="AI63" s="44">
        <f t="shared" si="24"/>
        <v>0</v>
      </c>
      <c r="AJ63" s="44">
        <f t="shared" si="24"/>
        <v>0</v>
      </c>
      <c r="AK63" s="812">
        <f t="shared" ref="AK63" si="74">+$J63</f>
        <v>838</v>
      </c>
      <c r="AL63" s="830">
        <f t="shared" si="65"/>
        <v>0</v>
      </c>
      <c r="AM63" s="44">
        <f t="shared" si="2"/>
        <v>100</v>
      </c>
      <c r="AN63" s="47"/>
      <c r="AO63" s="47">
        <v>100</v>
      </c>
      <c r="AP63" s="47"/>
      <c r="AQ63" s="47"/>
      <c r="AR63" s="47"/>
      <c r="AS63" s="47"/>
      <c r="AT63" s="812">
        <f t="shared" ref="AT63" si="75">+$J63</f>
        <v>838</v>
      </c>
      <c r="AU63" s="833">
        <f t="shared" si="67"/>
        <v>0</v>
      </c>
      <c r="AV63" s="44">
        <f t="shared" si="3"/>
        <v>0</v>
      </c>
      <c r="AW63" s="47"/>
      <c r="AX63" s="47"/>
      <c r="AY63" s="47"/>
      <c r="AZ63" s="47"/>
      <c r="BA63" s="47"/>
      <c r="BB63" s="47"/>
      <c r="BC63" s="812">
        <f t="shared" ref="BC63" si="76">+$J63</f>
        <v>838</v>
      </c>
      <c r="BD63" s="809">
        <f t="shared" si="69"/>
        <v>0</v>
      </c>
      <c r="BE63" s="44">
        <f t="shared" si="4"/>
        <v>0</v>
      </c>
      <c r="BF63" s="47"/>
      <c r="BG63" s="47"/>
      <c r="BH63" s="47"/>
      <c r="BI63" s="47"/>
      <c r="BJ63" s="47"/>
      <c r="BK63" s="47"/>
      <c r="BL63" s="812">
        <f t="shared" ref="BL63" si="77">+$J63</f>
        <v>838</v>
      </c>
      <c r="BM63" s="815">
        <f t="shared" si="71"/>
        <v>1</v>
      </c>
      <c r="BN63" s="44">
        <f t="shared" si="5"/>
        <v>0</v>
      </c>
      <c r="BO63" s="47"/>
      <c r="BP63" s="47"/>
      <c r="BQ63" s="47"/>
      <c r="BR63" s="47"/>
      <c r="BS63" s="47"/>
      <c r="BT63" s="47"/>
      <c r="BU63" s="818"/>
      <c r="BV63" s="819"/>
      <c r="BW63" s="819"/>
      <c r="BX63" s="819"/>
      <c r="BY63" s="819"/>
      <c r="BZ63" s="819"/>
      <c r="CA63" s="819"/>
      <c r="CB63" s="819"/>
      <c r="CC63" s="820"/>
    </row>
    <row r="64" spans="1:81" s="58" customFormat="1" ht="40.200000000000003" customHeight="1" thickTop="1" thickBot="1" x14ac:dyDescent="0.35">
      <c r="A64" s="34"/>
      <c r="B64" s="907"/>
      <c r="C64" s="869"/>
      <c r="D64" s="872"/>
      <c r="E64" s="1810"/>
      <c r="F64" s="852"/>
      <c r="G64" s="852"/>
      <c r="H64" s="852"/>
      <c r="I64" s="852"/>
      <c r="J64" s="813"/>
      <c r="K64" s="855"/>
      <c r="L64" s="858"/>
      <c r="M64" s="861"/>
      <c r="N64" s="837"/>
      <c r="O64" s="840"/>
      <c r="P64" s="864"/>
      <c r="Q64" s="867"/>
      <c r="R64" s="813"/>
      <c r="S64" s="634" t="s">
        <v>6489</v>
      </c>
      <c r="T64" s="236" t="s">
        <v>3822</v>
      </c>
      <c r="U64" s="236" t="s">
        <v>3828</v>
      </c>
      <c r="V64" s="236" t="s">
        <v>3830</v>
      </c>
      <c r="W64" s="618" t="s">
        <v>6488</v>
      </c>
      <c r="X64" s="623">
        <v>45017</v>
      </c>
      <c r="Y64" s="623">
        <v>45107</v>
      </c>
      <c r="Z64" s="623">
        <v>45017</v>
      </c>
      <c r="AA64" s="623">
        <v>45107</v>
      </c>
      <c r="AB64" s="813"/>
      <c r="AC64" s="828"/>
      <c r="AD64" s="51">
        <f t="shared" si="24"/>
        <v>0</v>
      </c>
      <c r="AE64" s="51">
        <f t="shared" si="24"/>
        <v>0</v>
      </c>
      <c r="AF64" s="51">
        <f t="shared" si="24"/>
        <v>0</v>
      </c>
      <c r="AG64" s="51">
        <f t="shared" si="24"/>
        <v>0</v>
      </c>
      <c r="AH64" s="51">
        <f t="shared" si="24"/>
        <v>0</v>
      </c>
      <c r="AI64" s="51">
        <f t="shared" si="24"/>
        <v>0</v>
      </c>
      <c r="AJ64" s="51">
        <f t="shared" si="24"/>
        <v>0</v>
      </c>
      <c r="AK64" s="813"/>
      <c r="AL64" s="831"/>
      <c r="AM64" s="51">
        <f t="shared" si="2"/>
        <v>0</v>
      </c>
      <c r="AN64" s="257"/>
      <c r="AO64" s="257"/>
      <c r="AP64" s="257"/>
      <c r="AQ64" s="257"/>
      <c r="AR64" s="257"/>
      <c r="AS64" s="257"/>
      <c r="AT64" s="813"/>
      <c r="AU64" s="834"/>
      <c r="AV64" s="51">
        <f t="shared" si="3"/>
        <v>0</v>
      </c>
      <c r="AW64" s="257"/>
      <c r="AX64" s="257"/>
      <c r="AY64" s="257"/>
      <c r="AZ64" s="257"/>
      <c r="BA64" s="257"/>
      <c r="BB64" s="257"/>
      <c r="BC64" s="813"/>
      <c r="BD64" s="810"/>
      <c r="BE64" s="51">
        <f t="shared" si="4"/>
        <v>0</v>
      </c>
      <c r="BF64" s="257"/>
      <c r="BG64" s="257"/>
      <c r="BH64" s="257"/>
      <c r="BI64" s="257"/>
      <c r="BJ64" s="257"/>
      <c r="BK64" s="257"/>
      <c r="BL64" s="813"/>
      <c r="BM64" s="816"/>
      <c r="BN64" s="51">
        <f t="shared" si="5"/>
        <v>0</v>
      </c>
      <c r="BO64" s="257"/>
      <c r="BP64" s="257"/>
      <c r="BQ64" s="257"/>
      <c r="BR64" s="257"/>
      <c r="BS64" s="257"/>
      <c r="BT64" s="257"/>
      <c r="BU64" s="821"/>
      <c r="BV64" s="822"/>
      <c r="BW64" s="822"/>
      <c r="BX64" s="822"/>
      <c r="BY64" s="822"/>
      <c r="BZ64" s="822"/>
      <c r="CA64" s="822"/>
      <c r="CB64" s="822"/>
      <c r="CC64" s="823"/>
    </row>
    <row r="65" spans="1:81" s="58" customFormat="1" ht="40.200000000000003" customHeight="1" thickTop="1" thickBot="1" x14ac:dyDescent="0.35">
      <c r="A65" s="34"/>
      <c r="B65" s="907"/>
      <c r="C65" s="869"/>
      <c r="D65" s="872"/>
      <c r="E65" s="1810"/>
      <c r="F65" s="852"/>
      <c r="G65" s="852"/>
      <c r="H65" s="852"/>
      <c r="I65" s="852"/>
      <c r="J65" s="813"/>
      <c r="K65" s="855"/>
      <c r="L65" s="858"/>
      <c r="M65" s="861"/>
      <c r="N65" s="837"/>
      <c r="O65" s="840"/>
      <c r="P65" s="864"/>
      <c r="Q65" s="867"/>
      <c r="R65" s="813"/>
      <c r="S65" s="634" t="s">
        <v>6489</v>
      </c>
      <c r="T65" s="236" t="s">
        <v>3822</v>
      </c>
      <c r="U65" s="236" t="s">
        <v>3828</v>
      </c>
      <c r="V65" s="236" t="s">
        <v>3830</v>
      </c>
      <c r="W65" s="618" t="s">
        <v>6488</v>
      </c>
      <c r="X65" s="623">
        <v>45108</v>
      </c>
      <c r="Y65" s="623">
        <v>45199</v>
      </c>
      <c r="Z65" s="623">
        <v>45108</v>
      </c>
      <c r="AA65" s="623">
        <v>45199</v>
      </c>
      <c r="AB65" s="813"/>
      <c r="AC65" s="828"/>
      <c r="AD65" s="51">
        <f t="shared" si="24"/>
        <v>0</v>
      </c>
      <c r="AE65" s="51">
        <f t="shared" si="24"/>
        <v>0</v>
      </c>
      <c r="AF65" s="51">
        <f t="shared" si="24"/>
        <v>0</v>
      </c>
      <c r="AG65" s="51">
        <f t="shared" si="24"/>
        <v>0</v>
      </c>
      <c r="AH65" s="51">
        <f t="shared" si="24"/>
        <v>0</v>
      </c>
      <c r="AI65" s="51">
        <f t="shared" si="24"/>
        <v>0</v>
      </c>
      <c r="AJ65" s="51">
        <f t="shared" si="24"/>
        <v>0</v>
      </c>
      <c r="AK65" s="813"/>
      <c r="AL65" s="831"/>
      <c r="AM65" s="51">
        <f t="shared" si="2"/>
        <v>0</v>
      </c>
      <c r="AN65" s="257"/>
      <c r="AO65" s="257"/>
      <c r="AP65" s="257"/>
      <c r="AQ65" s="257"/>
      <c r="AR65" s="257"/>
      <c r="AS65" s="257"/>
      <c r="AT65" s="813"/>
      <c r="AU65" s="834"/>
      <c r="AV65" s="51">
        <f t="shared" si="3"/>
        <v>0</v>
      </c>
      <c r="AW65" s="257"/>
      <c r="AX65" s="257"/>
      <c r="AY65" s="257"/>
      <c r="AZ65" s="257"/>
      <c r="BA65" s="257"/>
      <c r="BB65" s="257"/>
      <c r="BC65" s="813"/>
      <c r="BD65" s="810"/>
      <c r="BE65" s="51">
        <f t="shared" si="4"/>
        <v>0</v>
      </c>
      <c r="BF65" s="257"/>
      <c r="BG65" s="257"/>
      <c r="BH65" s="257"/>
      <c r="BI65" s="257"/>
      <c r="BJ65" s="257"/>
      <c r="BK65" s="257"/>
      <c r="BL65" s="813"/>
      <c r="BM65" s="816"/>
      <c r="BN65" s="51">
        <f t="shared" si="5"/>
        <v>0</v>
      </c>
      <c r="BO65" s="257"/>
      <c r="BP65" s="257"/>
      <c r="BQ65" s="257"/>
      <c r="BR65" s="257"/>
      <c r="BS65" s="257"/>
      <c r="BT65" s="257"/>
      <c r="BU65" s="821"/>
      <c r="BV65" s="822"/>
      <c r="BW65" s="822"/>
      <c r="BX65" s="822"/>
      <c r="BY65" s="822"/>
      <c r="BZ65" s="822"/>
      <c r="CA65" s="822"/>
      <c r="CB65" s="822"/>
      <c r="CC65" s="823"/>
    </row>
    <row r="66" spans="1:81" s="58" customFormat="1" ht="40.200000000000003" customHeight="1" thickTop="1" thickBot="1" x14ac:dyDescent="0.35">
      <c r="A66" s="34"/>
      <c r="B66" s="908"/>
      <c r="C66" s="870"/>
      <c r="D66" s="873"/>
      <c r="E66" s="1811"/>
      <c r="F66" s="853"/>
      <c r="G66" s="853"/>
      <c r="H66" s="853"/>
      <c r="I66" s="853"/>
      <c r="J66" s="814"/>
      <c r="K66" s="856"/>
      <c r="L66" s="859"/>
      <c r="M66" s="862"/>
      <c r="N66" s="838"/>
      <c r="O66" s="841"/>
      <c r="P66" s="865"/>
      <c r="Q66" s="874"/>
      <c r="R66" s="814"/>
      <c r="S66" s="637" t="s">
        <v>6489</v>
      </c>
      <c r="T66" s="237" t="s">
        <v>3822</v>
      </c>
      <c r="U66" s="237" t="s">
        <v>3828</v>
      </c>
      <c r="V66" s="237" t="s">
        <v>3830</v>
      </c>
      <c r="W66" s="618" t="s">
        <v>6488</v>
      </c>
      <c r="X66" s="623">
        <v>45200</v>
      </c>
      <c r="Y66" s="623">
        <v>45291</v>
      </c>
      <c r="Z66" s="623">
        <v>45200</v>
      </c>
      <c r="AA66" s="623">
        <v>45291</v>
      </c>
      <c r="AB66" s="814"/>
      <c r="AC66" s="829"/>
      <c r="AD66" s="46">
        <f t="shared" si="24"/>
        <v>0</v>
      </c>
      <c r="AE66" s="46">
        <f t="shared" si="24"/>
        <v>0</v>
      </c>
      <c r="AF66" s="46">
        <f t="shared" si="24"/>
        <v>0</v>
      </c>
      <c r="AG66" s="46">
        <f t="shared" si="24"/>
        <v>0</v>
      </c>
      <c r="AH66" s="46">
        <f t="shared" si="24"/>
        <v>0</v>
      </c>
      <c r="AI66" s="46">
        <f t="shared" si="24"/>
        <v>0</v>
      </c>
      <c r="AJ66" s="46">
        <f t="shared" si="24"/>
        <v>0</v>
      </c>
      <c r="AK66" s="814"/>
      <c r="AL66" s="832"/>
      <c r="AM66" s="46">
        <f t="shared" si="2"/>
        <v>0</v>
      </c>
      <c r="AN66" s="49"/>
      <c r="AO66" s="49"/>
      <c r="AP66" s="49"/>
      <c r="AQ66" s="49"/>
      <c r="AR66" s="49"/>
      <c r="AS66" s="49"/>
      <c r="AT66" s="814"/>
      <c r="AU66" s="835"/>
      <c r="AV66" s="46">
        <f t="shared" si="3"/>
        <v>0</v>
      </c>
      <c r="AW66" s="49"/>
      <c r="AX66" s="49"/>
      <c r="AY66" s="49"/>
      <c r="AZ66" s="49"/>
      <c r="BA66" s="49"/>
      <c r="BB66" s="49"/>
      <c r="BC66" s="814"/>
      <c r="BD66" s="811"/>
      <c r="BE66" s="46">
        <f t="shared" si="4"/>
        <v>0</v>
      </c>
      <c r="BF66" s="49"/>
      <c r="BG66" s="49"/>
      <c r="BH66" s="49"/>
      <c r="BI66" s="49"/>
      <c r="BJ66" s="49"/>
      <c r="BK66" s="49"/>
      <c r="BL66" s="814"/>
      <c r="BM66" s="817"/>
      <c r="BN66" s="46">
        <f t="shared" si="5"/>
        <v>0</v>
      </c>
      <c r="BO66" s="49"/>
      <c r="BP66" s="49"/>
      <c r="BQ66" s="49"/>
      <c r="BR66" s="49"/>
      <c r="BS66" s="49"/>
      <c r="BT66" s="49"/>
      <c r="BU66" s="824"/>
      <c r="BV66" s="825"/>
      <c r="BW66" s="825"/>
      <c r="BX66" s="825"/>
      <c r="BY66" s="825"/>
      <c r="BZ66" s="825"/>
      <c r="CA66" s="825"/>
      <c r="CB66" s="825"/>
      <c r="CC66" s="826"/>
    </row>
    <row r="67" spans="1:81" ht="40.200000000000003" customHeight="1" thickTop="1" x14ac:dyDescent="0.3"/>
  </sheetData>
  <mergeCells count="521">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C2:H2"/>
    <mergeCell ref="L2:Q2"/>
    <mergeCell ref="R2:S2"/>
    <mergeCell ref="T2:V2"/>
    <mergeCell ref="W2:AA2"/>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BX5:CC5"/>
    <mergeCell ref="B7:B9"/>
    <mergeCell ref="C7:C9"/>
    <mergeCell ref="D7:D9"/>
    <mergeCell ref="E7:E9"/>
    <mergeCell ref="F7:F9"/>
    <mergeCell ref="G7:G9"/>
    <mergeCell ref="BC4:BE4"/>
    <mergeCell ref="BF4:BK4"/>
    <mergeCell ref="BL4:BT5"/>
    <mergeCell ref="BU4:BW4"/>
    <mergeCell ref="BX4:CC4"/>
    <mergeCell ref="L5:Q5"/>
    <mergeCell ref="T5:V5"/>
    <mergeCell ref="W5:AA5"/>
    <mergeCell ref="AK5:AM5"/>
    <mergeCell ref="AN5:AS5"/>
    <mergeCell ref="B2:B5"/>
    <mergeCell ref="H7:H9"/>
    <mergeCell ref="I7:I9"/>
    <mergeCell ref="J7:J9"/>
    <mergeCell ref="K7:K9"/>
    <mergeCell ref="L7:L9"/>
    <mergeCell ref="M7:M9"/>
    <mergeCell ref="BC5:BE5"/>
    <mergeCell ref="BF5:BK5"/>
    <mergeCell ref="BU5:BW5"/>
    <mergeCell ref="W7:W9"/>
    <mergeCell ref="X7:Y7"/>
    <mergeCell ref="Z7:AA7"/>
    <mergeCell ref="N7:N9"/>
    <mergeCell ref="O7:O9"/>
    <mergeCell ref="P7:P9"/>
    <mergeCell ref="Q7:Q9"/>
    <mergeCell ref="R7:R9"/>
    <mergeCell ref="S7:S9"/>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AD7:AJ7"/>
    <mergeCell ref="AK7:AK9"/>
    <mergeCell ref="AL7:AL9"/>
    <mergeCell ref="AM7:AS7"/>
    <mergeCell ref="AR8:AR9"/>
    <mergeCell ref="AS8:AS9"/>
    <mergeCell ref="BS8:BS9"/>
    <mergeCell ref="BT8:BT9"/>
    <mergeCell ref="B11:B42"/>
    <mergeCell ref="C11:C22"/>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AC7:AC9"/>
    <mergeCell ref="T7:T9"/>
    <mergeCell ref="U7:U9"/>
    <mergeCell ref="V7:V9"/>
    <mergeCell ref="D15:D18"/>
    <mergeCell ref="E15:E18"/>
    <mergeCell ref="F15:F18"/>
    <mergeCell ref="G15:G18"/>
    <mergeCell ref="H15:H18"/>
    <mergeCell ref="AL11:AL14"/>
    <mergeCell ref="AT11:AT14"/>
    <mergeCell ref="AU11:AU14"/>
    <mergeCell ref="BC11:BC14"/>
    <mergeCell ref="P11:P14"/>
    <mergeCell ref="Q11:Q14"/>
    <mergeCell ref="R11:R14"/>
    <mergeCell ref="AB11:AB14"/>
    <mergeCell ref="AC11:AC14"/>
    <mergeCell ref="AK11:AK14"/>
    <mergeCell ref="J11:J14"/>
    <mergeCell ref="K11:K14"/>
    <mergeCell ref="L11:L14"/>
    <mergeCell ref="M11:M14"/>
    <mergeCell ref="N11:N14"/>
    <mergeCell ref="O11:O14"/>
    <mergeCell ref="I15:I18"/>
    <mergeCell ref="J15:J18"/>
    <mergeCell ref="K15:K18"/>
    <mergeCell ref="L15:L18"/>
    <mergeCell ref="M15:M18"/>
    <mergeCell ref="N15:N18"/>
    <mergeCell ref="BM11:BM14"/>
    <mergeCell ref="BU11:CC11"/>
    <mergeCell ref="BU12:CC12"/>
    <mergeCell ref="BU13:CC13"/>
    <mergeCell ref="BU14:CC14"/>
    <mergeCell ref="BD11:BD14"/>
    <mergeCell ref="BL11:BL14"/>
    <mergeCell ref="D19:D22"/>
    <mergeCell ref="E19:E22"/>
    <mergeCell ref="F19:F22"/>
    <mergeCell ref="G19:G22"/>
    <mergeCell ref="H19:H22"/>
    <mergeCell ref="I19:I22"/>
    <mergeCell ref="BL15:BL18"/>
    <mergeCell ref="BM15:BM18"/>
    <mergeCell ref="BU15:CC15"/>
    <mergeCell ref="BU16:CC16"/>
    <mergeCell ref="BU17:CC17"/>
    <mergeCell ref="BU18:CC18"/>
    <mergeCell ref="AK15:AK18"/>
    <mergeCell ref="AL15:AL18"/>
    <mergeCell ref="AT15:AT18"/>
    <mergeCell ref="AU15:AU18"/>
    <mergeCell ref="BC15:BC18"/>
    <mergeCell ref="BD15:BD18"/>
    <mergeCell ref="O15:O18"/>
    <mergeCell ref="P15:P18"/>
    <mergeCell ref="Q15:Q18"/>
    <mergeCell ref="R15:R18"/>
    <mergeCell ref="AB15:AB18"/>
    <mergeCell ref="AC15:AC18"/>
    <mergeCell ref="P19:P22"/>
    <mergeCell ref="Q19:Q22"/>
    <mergeCell ref="R19:R22"/>
    <mergeCell ref="AB19:AB22"/>
    <mergeCell ref="AC19:AC22"/>
    <mergeCell ref="AK19:AK22"/>
    <mergeCell ref="J19:J22"/>
    <mergeCell ref="K19:K22"/>
    <mergeCell ref="L19:L22"/>
    <mergeCell ref="M19:M22"/>
    <mergeCell ref="N19:N22"/>
    <mergeCell ref="O19:O22"/>
    <mergeCell ref="AL19:AL22"/>
    <mergeCell ref="AT19:AT22"/>
    <mergeCell ref="AU19:AU22"/>
    <mergeCell ref="BC19:BC22"/>
    <mergeCell ref="BL19:BL22"/>
    <mergeCell ref="BU19:CC19"/>
    <mergeCell ref="BU20:CC20"/>
    <mergeCell ref="BU21:CC21"/>
    <mergeCell ref="BU22:CC22"/>
    <mergeCell ref="AB23:AB26"/>
    <mergeCell ref="AC23:AC26"/>
    <mergeCell ref="I23:I26"/>
    <mergeCell ref="J23:J26"/>
    <mergeCell ref="K23:K26"/>
    <mergeCell ref="L23:L26"/>
    <mergeCell ref="M23:M26"/>
    <mergeCell ref="N23:N26"/>
    <mergeCell ref="C23:C38"/>
    <mergeCell ref="D23:D26"/>
    <mergeCell ref="E23:E26"/>
    <mergeCell ref="F23:F26"/>
    <mergeCell ref="G23:G26"/>
    <mergeCell ref="H23:H26"/>
    <mergeCell ref="L27:L30"/>
    <mergeCell ref="M27:M30"/>
    <mergeCell ref="N27:N30"/>
    <mergeCell ref="O27:O30"/>
    <mergeCell ref="BU23:CC23"/>
    <mergeCell ref="BU24:CC24"/>
    <mergeCell ref="BU25:CC25"/>
    <mergeCell ref="BU26:CC26"/>
    <mergeCell ref="D27:D30"/>
    <mergeCell ref="E27:E30"/>
    <mergeCell ref="F27:F30"/>
    <mergeCell ref="G27:G30"/>
    <mergeCell ref="H27:H30"/>
    <mergeCell ref="I27:I30"/>
    <mergeCell ref="AK23:AK26"/>
    <mergeCell ref="AL23:AL26"/>
    <mergeCell ref="AT23:AT26"/>
    <mergeCell ref="AU23:AU26"/>
    <mergeCell ref="BC23:BC26"/>
    <mergeCell ref="BL23:BL26"/>
    <mergeCell ref="O23:O26"/>
    <mergeCell ref="P23:P26"/>
    <mergeCell ref="Q23:Q26"/>
    <mergeCell ref="R23:R26"/>
    <mergeCell ref="BM27:BM30"/>
    <mergeCell ref="BU27:CC27"/>
    <mergeCell ref="BU28:CC28"/>
    <mergeCell ref="BU29:CC29"/>
    <mergeCell ref="BU30:CC30"/>
    <mergeCell ref="D31:D34"/>
    <mergeCell ref="E31:E34"/>
    <mergeCell ref="F31:F34"/>
    <mergeCell ref="H31:H34"/>
    <mergeCell ref="I31:I34"/>
    <mergeCell ref="AL27:AL30"/>
    <mergeCell ref="AT27:AT30"/>
    <mergeCell ref="AU27:AU30"/>
    <mergeCell ref="BC27:BC30"/>
    <mergeCell ref="BD27:BD30"/>
    <mergeCell ref="BL27:BL30"/>
    <mergeCell ref="P27:P30"/>
    <mergeCell ref="Q27:Q30"/>
    <mergeCell ref="R27:R30"/>
    <mergeCell ref="AB27:AB30"/>
    <mergeCell ref="AC27:AC30"/>
    <mergeCell ref="AK27:AK30"/>
    <mergeCell ref="J27:J30"/>
    <mergeCell ref="K27:K30"/>
    <mergeCell ref="D35:D38"/>
    <mergeCell ref="E35:E38"/>
    <mergeCell ref="F35:F38"/>
    <mergeCell ref="G35:G38"/>
    <mergeCell ref="H35:H38"/>
    <mergeCell ref="AL31:AL34"/>
    <mergeCell ref="AT31:AT34"/>
    <mergeCell ref="AU31:AU34"/>
    <mergeCell ref="BC31:BC34"/>
    <mergeCell ref="P31:P34"/>
    <mergeCell ref="Q31:Q34"/>
    <mergeCell ref="R31:R34"/>
    <mergeCell ref="AB31:AB34"/>
    <mergeCell ref="AC31:AC34"/>
    <mergeCell ref="AK31:AK34"/>
    <mergeCell ref="J31:J34"/>
    <mergeCell ref="K31:K34"/>
    <mergeCell ref="L31:L34"/>
    <mergeCell ref="M31:M34"/>
    <mergeCell ref="N31:N34"/>
    <mergeCell ref="O31:O34"/>
    <mergeCell ref="I35:I38"/>
    <mergeCell ref="J35:J38"/>
    <mergeCell ref="K35:K38"/>
    <mergeCell ref="L35:L38"/>
    <mergeCell ref="M35:M38"/>
    <mergeCell ref="N35:N38"/>
    <mergeCell ref="BM31:BM34"/>
    <mergeCell ref="BU31:CC31"/>
    <mergeCell ref="BU32:CC32"/>
    <mergeCell ref="BU33:CC33"/>
    <mergeCell ref="BU34:CC34"/>
    <mergeCell ref="BD31:BD34"/>
    <mergeCell ref="BL31:BL34"/>
    <mergeCell ref="C39:C42"/>
    <mergeCell ref="D39:D42"/>
    <mergeCell ref="E39:E42"/>
    <mergeCell ref="F39:F42"/>
    <mergeCell ref="G39:G42"/>
    <mergeCell ref="H39:H42"/>
    <mergeCell ref="BL35:BL38"/>
    <mergeCell ref="BM35:BM38"/>
    <mergeCell ref="BU35:CC35"/>
    <mergeCell ref="BU36:CC36"/>
    <mergeCell ref="BU37:CC37"/>
    <mergeCell ref="BU38:CC38"/>
    <mergeCell ref="AK35:AK38"/>
    <mergeCell ref="AL35:AL38"/>
    <mergeCell ref="AT35:AT38"/>
    <mergeCell ref="AU35:AU38"/>
    <mergeCell ref="BC35:BC38"/>
    <mergeCell ref="BD35:BD38"/>
    <mergeCell ref="O35:O38"/>
    <mergeCell ref="P35:P38"/>
    <mergeCell ref="Q35:Q38"/>
    <mergeCell ref="R35:R38"/>
    <mergeCell ref="AB35:AB38"/>
    <mergeCell ref="AC35:AC38"/>
    <mergeCell ref="O39:O42"/>
    <mergeCell ref="P39:P42"/>
    <mergeCell ref="Q39:Q42"/>
    <mergeCell ref="R39:R42"/>
    <mergeCell ref="AB39:AB42"/>
    <mergeCell ref="AC39:AC42"/>
    <mergeCell ref="I39:I42"/>
    <mergeCell ref="J39:J42"/>
    <mergeCell ref="K39:K42"/>
    <mergeCell ref="L39:L42"/>
    <mergeCell ref="M39:M42"/>
    <mergeCell ref="N39:N42"/>
    <mergeCell ref="BL39:BL42"/>
    <mergeCell ref="BM39:BM42"/>
    <mergeCell ref="BU39:CC39"/>
    <mergeCell ref="BU40:CC40"/>
    <mergeCell ref="BU41:CC41"/>
    <mergeCell ref="BU42:CC42"/>
    <mergeCell ref="AK39:AK42"/>
    <mergeCell ref="AL39:AL42"/>
    <mergeCell ref="AT39:AT42"/>
    <mergeCell ref="AU39:AU42"/>
    <mergeCell ref="BC39:BC42"/>
    <mergeCell ref="BD39:BD42"/>
    <mergeCell ref="B43:B66"/>
    <mergeCell ref="C43:C46"/>
    <mergeCell ref="D43:D46"/>
    <mergeCell ref="E43:E46"/>
    <mergeCell ref="F43:F46"/>
    <mergeCell ref="G43:G46"/>
    <mergeCell ref="C47:C54"/>
    <mergeCell ref="D47:D50"/>
    <mergeCell ref="E47:E50"/>
    <mergeCell ref="F47:F50"/>
    <mergeCell ref="N43:N46"/>
    <mergeCell ref="O43:O46"/>
    <mergeCell ref="P43:P46"/>
    <mergeCell ref="Q43:Q46"/>
    <mergeCell ref="R43:R46"/>
    <mergeCell ref="AB43:AB46"/>
    <mergeCell ref="H43:H46"/>
    <mergeCell ref="I43:I46"/>
    <mergeCell ref="J43:J46"/>
    <mergeCell ref="K43:K46"/>
    <mergeCell ref="L43:L46"/>
    <mergeCell ref="M43:M46"/>
    <mergeCell ref="BD43:BD46"/>
    <mergeCell ref="BL43:BL46"/>
    <mergeCell ref="BM43:BM46"/>
    <mergeCell ref="BU43:CC43"/>
    <mergeCell ref="BU44:CC44"/>
    <mergeCell ref="BU45:CC45"/>
    <mergeCell ref="BU46:CC46"/>
    <mergeCell ref="AC43:AC46"/>
    <mergeCell ref="AK43:AK46"/>
    <mergeCell ref="AL43:AL46"/>
    <mergeCell ref="AT43:AT46"/>
    <mergeCell ref="AU43:AU46"/>
    <mergeCell ref="BC43:BC46"/>
    <mergeCell ref="M47:M50"/>
    <mergeCell ref="N47:N50"/>
    <mergeCell ref="O47:O50"/>
    <mergeCell ref="P47:P50"/>
    <mergeCell ref="Q47:Q50"/>
    <mergeCell ref="R47:R50"/>
    <mergeCell ref="G47:G50"/>
    <mergeCell ref="H47:H50"/>
    <mergeCell ref="I47:I50"/>
    <mergeCell ref="J47:J50"/>
    <mergeCell ref="K47:K50"/>
    <mergeCell ref="L47:L50"/>
    <mergeCell ref="BC47:BC50"/>
    <mergeCell ref="BD47:BD50"/>
    <mergeCell ref="BL47:BL50"/>
    <mergeCell ref="BM47:BM50"/>
    <mergeCell ref="BU47:CC47"/>
    <mergeCell ref="BU48:CC48"/>
    <mergeCell ref="BU49:CC49"/>
    <mergeCell ref="BU50:CC50"/>
    <mergeCell ref="AB47:AB50"/>
    <mergeCell ref="AC47:AC50"/>
    <mergeCell ref="AK47:AK50"/>
    <mergeCell ref="AL47:AL50"/>
    <mergeCell ref="AT47:AT50"/>
    <mergeCell ref="AU47:AU50"/>
    <mergeCell ref="L51:L54"/>
    <mergeCell ref="M51:M54"/>
    <mergeCell ref="N51:N54"/>
    <mergeCell ref="O51:O54"/>
    <mergeCell ref="D51:D54"/>
    <mergeCell ref="E51:E54"/>
    <mergeCell ref="F51:F54"/>
    <mergeCell ref="G51:G54"/>
    <mergeCell ref="H51:H54"/>
    <mergeCell ref="I51:I54"/>
    <mergeCell ref="BM51:BM54"/>
    <mergeCell ref="BU51:CC51"/>
    <mergeCell ref="BU52:CC52"/>
    <mergeCell ref="BU53:CC53"/>
    <mergeCell ref="BU54:CC54"/>
    <mergeCell ref="C55:C66"/>
    <mergeCell ref="D55:D58"/>
    <mergeCell ref="E55:E58"/>
    <mergeCell ref="F55:F58"/>
    <mergeCell ref="G55:G58"/>
    <mergeCell ref="AL51:AL54"/>
    <mergeCell ref="AT51:AT54"/>
    <mergeCell ref="AU51:AU54"/>
    <mergeCell ref="BC51:BC54"/>
    <mergeCell ref="BD51:BD54"/>
    <mergeCell ref="BL51:BL54"/>
    <mergeCell ref="P51:P54"/>
    <mergeCell ref="Q51:Q54"/>
    <mergeCell ref="R51:R54"/>
    <mergeCell ref="AB51:AB54"/>
    <mergeCell ref="AC51:AC54"/>
    <mergeCell ref="AK51:AK54"/>
    <mergeCell ref="J51:J54"/>
    <mergeCell ref="K51:K54"/>
    <mergeCell ref="N55:N58"/>
    <mergeCell ref="O55:O58"/>
    <mergeCell ref="P55:P58"/>
    <mergeCell ref="Q55:Q58"/>
    <mergeCell ref="R55:R58"/>
    <mergeCell ref="AB55:AB58"/>
    <mergeCell ref="H55:H58"/>
    <mergeCell ref="I55:I58"/>
    <mergeCell ref="J55:J58"/>
    <mergeCell ref="K55:K58"/>
    <mergeCell ref="L55:L58"/>
    <mergeCell ref="M55:M58"/>
    <mergeCell ref="BD55:BD58"/>
    <mergeCell ref="BL55:BL58"/>
    <mergeCell ref="BM55:BM58"/>
    <mergeCell ref="BU55:CC55"/>
    <mergeCell ref="BU56:CC56"/>
    <mergeCell ref="BU57:CC57"/>
    <mergeCell ref="BU58:CC58"/>
    <mergeCell ref="AC55:AC58"/>
    <mergeCell ref="AK55:AK58"/>
    <mergeCell ref="AL55:AL58"/>
    <mergeCell ref="AT55:AT58"/>
    <mergeCell ref="AU55:AU58"/>
    <mergeCell ref="BC55:BC58"/>
    <mergeCell ref="L59:L62"/>
    <mergeCell ref="M59:M62"/>
    <mergeCell ref="N59:N62"/>
    <mergeCell ref="O59:O62"/>
    <mergeCell ref="D59:D62"/>
    <mergeCell ref="E59:E62"/>
    <mergeCell ref="F59:F62"/>
    <mergeCell ref="G59:G62"/>
    <mergeCell ref="H59:H62"/>
    <mergeCell ref="I59:I62"/>
    <mergeCell ref="BM59:BM62"/>
    <mergeCell ref="BU59:CC59"/>
    <mergeCell ref="BU60:CC60"/>
    <mergeCell ref="BU61:CC61"/>
    <mergeCell ref="BU62:CC62"/>
    <mergeCell ref="D63:D66"/>
    <mergeCell ref="E63:E66"/>
    <mergeCell ref="F63:F66"/>
    <mergeCell ref="G63:G66"/>
    <mergeCell ref="H63:H66"/>
    <mergeCell ref="AL59:AL62"/>
    <mergeCell ref="AT59:AT62"/>
    <mergeCell ref="AU59:AU62"/>
    <mergeCell ref="BC59:BC62"/>
    <mergeCell ref="BD59:BD62"/>
    <mergeCell ref="BL59:BL62"/>
    <mergeCell ref="P59:P62"/>
    <mergeCell ref="Q59:Q62"/>
    <mergeCell ref="R59:R62"/>
    <mergeCell ref="AB59:AB62"/>
    <mergeCell ref="AC59:AC62"/>
    <mergeCell ref="AK59:AK62"/>
    <mergeCell ref="J59:J62"/>
    <mergeCell ref="K59:K62"/>
    <mergeCell ref="O63:O66"/>
    <mergeCell ref="P63:P66"/>
    <mergeCell ref="Q63:Q66"/>
    <mergeCell ref="R63:R66"/>
    <mergeCell ref="AB63:AB66"/>
    <mergeCell ref="AC63:AC66"/>
    <mergeCell ref="I63:I66"/>
    <mergeCell ref="J63:J66"/>
    <mergeCell ref="K63:K66"/>
    <mergeCell ref="L63:L66"/>
    <mergeCell ref="M63:M66"/>
    <mergeCell ref="N63:N66"/>
    <mergeCell ref="BL63:BL66"/>
    <mergeCell ref="BM63:BM66"/>
    <mergeCell ref="BU63:CC63"/>
    <mergeCell ref="BU64:CC64"/>
    <mergeCell ref="BU65:CC65"/>
    <mergeCell ref="BU66:CC66"/>
    <mergeCell ref="AK63:AK66"/>
    <mergeCell ref="AL63:AL66"/>
    <mergeCell ref="AT63:AT66"/>
    <mergeCell ref="AU63:AU66"/>
    <mergeCell ref="BC63:BC66"/>
    <mergeCell ref="BD63:BD66"/>
  </mergeCells>
  <conditionalFormatting sqref="L27 L15 L19">
    <cfRule type="expression" dxfId="100" priority="11">
      <formula>$L15=$M15</formula>
    </cfRule>
  </conditionalFormatting>
  <conditionalFormatting sqref="L51">
    <cfRule type="expression" dxfId="99" priority="6">
      <formula>$L51=$M51</formula>
    </cfRule>
  </conditionalFormatting>
  <conditionalFormatting sqref="L35">
    <cfRule type="expression" dxfId="98" priority="9">
      <formula>$L35=$M35</formula>
    </cfRule>
  </conditionalFormatting>
  <conditionalFormatting sqref="L23">
    <cfRule type="expression" dxfId="97" priority="12">
      <formula>$L23=$M23</formula>
    </cfRule>
  </conditionalFormatting>
  <conditionalFormatting sqref="L31">
    <cfRule type="expression" dxfId="96" priority="10">
      <formula>$L31=$M31</formula>
    </cfRule>
  </conditionalFormatting>
  <conditionalFormatting sqref="L43">
    <cfRule type="expression" dxfId="95" priority="8">
      <formula>$L43=$M43</formula>
    </cfRule>
  </conditionalFormatting>
  <conditionalFormatting sqref="L47">
    <cfRule type="expression" dxfId="94" priority="7">
      <formula>$L47=$M47</formula>
    </cfRule>
  </conditionalFormatting>
  <conditionalFormatting sqref="L59">
    <cfRule type="expression" dxfId="93" priority="4">
      <formula>$L59=$M59</formula>
    </cfRule>
  </conditionalFormatting>
  <conditionalFormatting sqref="L55">
    <cfRule type="expression" dxfId="92" priority="5">
      <formula>$L55=$M55</formula>
    </cfRule>
  </conditionalFormatting>
  <conditionalFormatting sqref="L63">
    <cfRule type="expression" dxfId="91" priority="3">
      <formula>$L63=$M63</formula>
    </cfRule>
  </conditionalFormatting>
  <conditionalFormatting sqref="L11">
    <cfRule type="expression" dxfId="90" priority="2">
      <formula>$L11=$M11</formula>
    </cfRule>
  </conditionalFormatting>
  <conditionalFormatting sqref="L39">
    <cfRule type="expression" dxfId="89" priority="1">
      <formula>$L39=$M39</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60CE7-8BBF-450E-A875-A89CC589424C}">
  <sheetPr>
    <tabColor rgb="FF7030A0"/>
  </sheetPr>
  <dimension ref="A1:CC111"/>
  <sheetViews>
    <sheetView zoomScale="60" zoomScaleNormal="60" workbookViewId="0">
      <selection activeCell="S25" sqref="S25"/>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15.6640625" style="4" customWidth="1"/>
    <col min="10" max="10" width="6.6640625" style="53" customWidth="1"/>
    <col min="11" max="11" width="21.6640625" style="3" customWidth="1"/>
    <col min="12" max="13" width="9.6640625" style="23" customWidth="1"/>
    <col min="14" max="17" width="9.6640625" style="24" customWidth="1"/>
    <col min="18" max="18" width="6.5546875" style="4" customWidth="1"/>
    <col min="19" max="19" width="95.6640625" style="4" customWidth="1"/>
    <col min="20" max="21" width="15.6640625" style="4" customWidth="1"/>
    <col min="22" max="22" width="10.6640625" style="4" customWidth="1"/>
    <col min="23" max="23" width="25.6640625" style="4" customWidth="1"/>
    <col min="24" max="27" width="11.6640625" style="27" customWidth="1"/>
    <col min="28" max="28" width="6.5546875" style="3" customWidth="1"/>
    <col min="29" max="29" width="12.6640625" style="22" customWidth="1"/>
    <col min="30" max="36" width="12.6640625" style="25" customWidth="1"/>
    <col min="37" max="37" width="6.5546875" style="3" customWidth="1"/>
    <col min="38" max="38" width="12.6640625" style="26" customWidth="1"/>
    <col min="39" max="42" width="12.6640625" style="57" customWidth="1"/>
    <col min="43" max="45" width="12.6640625" style="1" customWidth="1"/>
    <col min="46" max="46" width="6.5546875" style="3" customWidth="1"/>
    <col min="47" max="47" width="12.6640625" style="26" customWidth="1"/>
    <col min="48" max="51" width="12.6640625" style="57" customWidth="1"/>
    <col min="52" max="54" width="12.6640625" style="1" customWidth="1"/>
    <col min="55" max="55" width="6.5546875" style="3" customWidth="1"/>
    <col min="56" max="56" width="12.6640625" style="26" customWidth="1"/>
    <col min="57" max="60" width="12.6640625" style="57" customWidth="1"/>
    <col min="61" max="63" width="12.6640625" style="1" customWidth="1"/>
    <col min="64" max="64" width="6.5546875" style="3" customWidth="1"/>
    <col min="65" max="65" width="12.6640625" style="26" customWidth="1"/>
    <col min="66" max="69" width="12.6640625" style="57" customWidth="1"/>
    <col min="70" max="72" width="12.6640625" style="1" customWidth="1"/>
    <col min="73" max="73" width="6.6640625" style="1" customWidth="1"/>
    <col min="74" max="101" width="12.6640625" style="1" customWidth="1"/>
    <col min="102" max="256" width="11.44140625" style="1"/>
    <col min="257" max="257" width="2.6640625" style="1" customWidth="1"/>
    <col min="258" max="262" width="15.6640625" style="1" customWidth="1"/>
    <col min="263" max="264" width="20.6640625" style="1" customWidth="1"/>
    <col min="265" max="265" width="15.6640625" style="1" customWidth="1"/>
    <col min="266" max="266" width="6.6640625" style="1" customWidth="1"/>
    <col min="267" max="267" width="21.6640625" style="1" customWidth="1"/>
    <col min="268" max="273" width="9.6640625" style="1" customWidth="1"/>
    <col min="274" max="274" width="6.5546875" style="1" customWidth="1"/>
    <col min="275" max="275" width="95.6640625" style="1" customWidth="1"/>
    <col min="276" max="277" width="15.6640625" style="1" customWidth="1"/>
    <col min="278" max="278" width="10.6640625" style="1" customWidth="1"/>
    <col min="279" max="279" width="25.6640625" style="1" customWidth="1"/>
    <col min="280" max="283" width="11.6640625" style="1" customWidth="1"/>
    <col min="284" max="284" width="6.5546875" style="1" customWidth="1"/>
    <col min="285" max="292" width="12.6640625" style="1" customWidth="1"/>
    <col min="293" max="293" width="6.5546875" style="1" customWidth="1"/>
    <col min="294" max="301" width="12.6640625" style="1" customWidth="1"/>
    <col min="302" max="302" width="6.5546875" style="1" customWidth="1"/>
    <col min="303" max="310" width="12.6640625" style="1" customWidth="1"/>
    <col min="311" max="311" width="6.5546875" style="1" customWidth="1"/>
    <col min="312" max="319" width="12.6640625" style="1" customWidth="1"/>
    <col min="320" max="320" width="6.5546875" style="1" customWidth="1"/>
    <col min="321" max="328" width="12.6640625" style="1" customWidth="1"/>
    <col min="329" max="329" width="6.6640625" style="1" customWidth="1"/>
    <col min="330" max="357" width="12.6640625" style="1" customWidth="1"/>
    <col min="358" max="512" width="11.44140625" style="1"/>
    <col min="513" max="513" width="2.6640625" style="1" customWidth="1"/>
    <col min="514" max="518" width="15.6640625" style="1" customWidth="1"/>
    <col min="519" max="520" width="20.6640625" style="1" customWidth="1"/>
    <col min="521" max="521" width="15.6640625" style="1" customWidth="1"/>
    <col min="522" max="522" width="6.6640625" style="1" customWidth="1"/>
    <col min="523" max="523" width="21.6640625" style="1" customWidth="1"/>
    <col min="524" max="529" width="9.6640625" style="1" customWidth="1"/>
    <col min="530" max="530" width="6.5546875" style="1" customWidth="1"/>
    <col min="531" max="531" width="95.6640625" style="1" customWidth="1"/>
    <col min="532" max="533" width="15.6640625" style="1" customWidth="1"/>
    <col min="534" max="534" width="10.6640625" style="1" customWidth="1"/>
    <col min="535" max="535" width="25.6640625" style="1" customWidth="1"/>
    <col min="536" max="539" width="11.6640625" style="1" customWidth="1"/>
    <col min="540" max="540" width="6.5546875" style="1" customWidth="1"/>
    <col min="541" max="548" width="12.6640625" style="1" customWidth="1"/>
    <col min="549" max="549" width="6.5546875" style="1" customWidth="1"/>
    <col min="550" max="557" width="12.6640625" style="1" customWidth="1"/>
    <col min="558" max="558" width="6.5546875" style="1" customWidth="1"/>
    <col min="559" max="566" width="12.6640625" style="1" customWidth="1"/>
    <col min="567" max="567" width="6.5546875" style="1" customWidth="1"/>
    <col min="568" max="575" width="12.6640625" style="1" customWidth="1"/>
    <col min="576" max="576" width="6.5546875" style="1" customWidth="1"/>
    <col min="577" max="584" width="12.6640625" style="1" customWidth="1"/>
    <col min="585" max="585" width="6.6640625" style="1" customWidth="1"/>
    <col min="586" max="613" width="12.6640625" style="1" customWidth="1"/>
    <col min="614" max="768" width="11.44140625" style="1"/>
    <col min="769" max="769" width="2.6640625" style="1" customWidth="1"/>
    <col min="770" max="774" width="15.6640625" style="1" customWidth="1"/>
    <col min="775" max="776" width="20.6640625" style="1" customWidth="1"/>
    <col min="777" max="777" width="15.6640625" style="1" customWidth="1"/>
    <col min="778" max="778" width="6.6640625" style="1" customWidth="1"/>
    <col min="779" max="779" width="21.6640625" style="1" customWidth="1"/>
    <col min="780" max="785" width="9.6640625" style="1" customWidth="1"/>
    <col min="786" max="786" width="6.5546875" style="1" customWidth="1"/>
    <col min="787" max="787" width="95.6640625" style="1" customWidth="1"/>
    <col min="788" max="789" width="15.6640625" style="1" customWidth="1"/>
    <col min="790" max="790" width="10.6640625" style="1" customWidth="1"/>
    <col min="791" max="791" width="25.6640625" style="1" customWidth="1"/>
    <col min="792" max="795" width="11.6640625" style="1" customWidth="1"/>
    <col min="796" max="796" width="6.5546875" style="1" customWidth="1"/>
    <col min="797" max="804" width="12.6640625" style="1" customWidth="1"/>
    <col min="805" max="805" width="6.5546875" style="1" customWidth="1"/>
    <col min="806" max="813" width="12.6640625" style="1" customWidth="1"/>
    <col min="814" max="814" width="6.5546875" style="1" customWidth="1"/>
    <col min="815" max="822" width="12.6640625" style="1" customWidth="1"/>
    <col min="823" max="823" width="6.5546875" style="1" customWidth="1"/>
    <col min="824" max="831" width="12.6640625" style="1" customWidth="1"/>
    <col min="832" max="832" width="6.5546875" style="1" customWidth="1"/>
    <col min="833" max="840" width="12.6640625" style="1" customWidth="1"/>
    <col min="841" max="841" width="6.6640625" style="1" customWidth="1"/>
    <col min="842" max="869" width="12.6640625" style="1" customWidth="1"/>
    <col min="870" max="1024" width="11.44140625" style="1"/>
    <col min="1025" max="1025" width="2.6640625" style="1" customWidth="1"/>
    <col min="1026" max="1030" width="15.6640625" style="1" customWidth="1"/>
    <col min="1031" max="1032" width="20.6640625" style="1" customWidth="1"/>
    <col min="1033" max="1033" width="15.6640625" style="1" customWidth="1"/>
    <col min="1034" max="1034" width="6.6640625" style="1" customWidth="1"/>
    <col min="1035" max="1035" width="21.6640625" style="1" customWidth="1"/>
    <col min="1036" max="1041" width="9.6640625" style="1" customWidth="1"/>
    <col min="1042" max="1042" width="6.5546875" style="1" customWidth="1"/>
    <col min="1043" max="1043" width="95.6640625" style="1" customWidth="1"/>
    <col min="1044" max="1045" width="15.6640625" style="1" customWidth="1"/>
    <col min="1046" max="1046" width="10.6640625" style="1" customWidth="1"/>
    <col min="1047" max="1047" width="25.6640625" style="1" customWidth="1"/>
    <col min="1048" max="1051" width="11.6640625" style="1" customWidth="1"/>
    <col min="1052" max="1052" width="6.5546875" style="1" customWidth="1"/>
    <col min="1053" max="1060" width="12.6640625" style="1" customWidth="1"/>
    <col min="1061" max="1061" width="6.5546875" style="1" customWidth="1"/>
    <col min="1062" max="1069" width="12.6640625" style="1" customWidth="1"/>
    <col min="1070" max="1070" width="6.5546875" style="1" customWidth="1"/>
    <col min="1071" max="1078" width="12.6640625" style="1" customWidth="1"/>
    <col min="1079" max="1079" width="6.5546875" style="1" customWidth="1"/>
    <col min="1080" max="1087" width="12.6640625" style="1" customWidth="1"/>
    <col min="1088" max="1088" width="6.5546875" style="1" customWidth="1"/>
    <col min="1089" max="1096" width="12.6640625" style="1" customWidth="1"/>
    <col min="1097" max="1097" width="6.6640625" style="1" customWidth="1"/>
    <col min="1098" max="1125" width="12.6640625" style="1" customWidth="1"/>
    <col min="1126" max="1280" width="11.44140625" style="1"/>
    <col min="1281" max="1281" width="2.6640625" style="1" customWidth="1"/>
    <col min="1282" max="1286" width="15.6640625" style="1" customWidth="1"/>
    <col min="1287" max="1288" width="20.6640625" style="1" customWidth="1"/>
    <col min="1289" max="1289" width="15.6640625" style="1" customWidth="1"/>
    <col min="1290" max="1290" width="6.6640625" style="1" customWidth="1"/>
    <col min="1291" max="1291" width="21.6640625" style="1" customWidth="1"/>
    <col min="1292" max="1297" width="9.6640625" style="1" customWidth="1"/>
    <col min="1298" max="1298" width="6.5546875" style="1" customWidth="1"/>
    <col min="1299" max="1299" width="95.6640625" style="1" customWidth="1"/>
    <col min="1300" max="1301" width="15.6640625" style="1" customWidth="1"/>
    <col min="1302" max="1302" width="10.6640625" style="1" customWidth="1"/>
    <col min="1303" max="1303" width="25.6640625" style="1" customWidth="1"/>
    <col min="1304" max="1307" width="11.6640625" style="1" customWidth="1"/>
    <col min="1308" max="1308" width="6.5546875" style="1" customWidth="1"/>
    <col min="1309" max="1316" width="12.6640625" style="1" customWidth="1"/>
    <col min="1317" max="1317" width="6.5546875" style="1" customWidth="1"/>
    <col min="1318" max="1325" width="12.6640625" style="1" customWidth="1"/>
    <col min="1326" max="1326" width="6.5546875" style="1" customWidth="1"/>
    <col min="1327" max="1334" width="12.6640625" style="1" customWidth="1"/>
    <col min="1335" max="1335" width="6.5546875" style="1" customWidth="1"/>
    <col min="1336" max="1343" width="12.6640625" style="1" customWidth="1"/>
    <col min="1344" max="1344" width="6.5546875" style="1" customWidth="1"/>
    <col min="1345" max="1352" width="12.6640625" style="1" customWidth="1"/>
    <col min="1353" max="1353" width="6.6640625" style="1" customWidth="1"/>
    <col min="1354" max="1381" width="12.6640625" style="1" customWidth="1"/>
    <col min="1382" max="1536" width="11.44140625" style="1"/>
    <col min="1537" max="1537" width="2.6640625" style="1" customWidth="1"/>
    <col min="1538" max="1542" width="15.6640625" style="1" customWidth="1"/>
    <col min="1543" max="1544" width="20.6640625" style="1" customWidth="1"/>
    <col min="1545" max="1545" width="15.6640625" style="1" customWidth="1"/>
    <col min="1546" max="1546" width="6.6640625" style="1" customWidth="1"/>
    <col min="1547" max="1547" width="21.6640625" style="1" customWidth="1"/>
    <col min="1548" max="1553" width="9.6640625" style="1" customWidth="1"/>
    <col min="1554" max="1554" width="6.5546875" style="1" customWidth="1"/>
    <col min="1555" max="1555" width="95.6640625" style="1" customWidth="1"/>
    <col min="1556" max="1557" width="15.6640625" style="1" customWidth="1"/>
    <col min="1558" max="1558" width="10.6640625" style="1" customWidth="1"/>
    <col min="1559" max="1559" width="25.6640625" style="1" customWidth="1"/>
    <col min="1560" max="1563" width="11.6640625" style="1" customWidth="1"/>
    <col min="1564" max="1564" width="6.5546875" style="1" customWidth="1"/>
    <col min="1565" max="1572" width="12.6640625" style="1" customWidth="1"/>
    <col min="1573" max="1573" width="6.5546875" style="1" customWidth="1"/>
    <col min="1574" max="1581" width="12.6640625" style="1" customWidth="1"/>
    <col min="1582" max="1582" width="6.5546875" style="1" customWidth="1"/>
    <col min="1583" max="1590" width="12.6640625" style="1" customWidth="1"/>
    <col min="1591" max="1591" width="6.5546875" style="1" customWidth="1"/>
    <col min="1592" max="1599" width="12.6640625" style="1" customWidth="1"/>
    <col min="1600" max="1600" width="6.5546875" style="1" customWidth="1"/>
    <col min="1601" max="1608" width="12.6640625" style="1" customWidth="1"/>
    <col min="1609" max="1609" width="6.6640625" style="1" customWidth="1"/>
    <col min="1610" max="1637" width="12.6640625" style="1" customWidth="1"/>
    <col min="1638" max="1792" width="11.44140625" style="1"/>
    <col min="1793" max="1793" width="2.6640625" style="1" customWidth="1"/>
    <col min="1794" max="1798" width="15.6640625" style="1" customWidth="1"/>
    <col min="1799" max="1800" width="20.6640625" style="1" customWidth="1"/>
    <col min="1801" max="1801" width="15.6640625" style="1" customWidth="1"/>
    <col min="1802" max="1802" width="6.6640625" style="1" customWidth="1"/>
    <col min="1803" max="1803" width="21.6640625" style="1" customWidth="1"/>
    <col min="1804" max="1809" width="9.6640625" style="1" customWidth="1"/>
    <col min="1810" max="1810" width="6.5546875" style="1" customWidth="1"/>
    <col min="1811" max="1811" width="95.6640625" style="1" customWidth="1"/>
    <col min="1812" max="1813" width="15.6640625" style="1" customWidth="1"/>
    <col min="1814" max="1814" width="10.6640625" style="1" customWidth="1"/>
    <col min="1815" max="1815" width="25.6640625" style="1" customWidth="1"/>
    <col min="1816" max="1819" width="11.6640625" style="1" customWidth="1"/>
    <col min="1820" max="1820" width="6.5546875" style="1" customWidth="1"/>
    <col min="1821" max="1828" width="12.6640625" style="1" customWidth="1"/>
    <col min="1829" max="1829" width="6.5546875" style="1" customWidth="1"/>
    <col min="1830" max="1837" width="12.6640625" style="1" customWidth="1"/>
    <col min="1838" max="1838" width="6.5546875" style="1" customWidth="1"/>
    <col min="1839" max="1846" width="12.6640625" style="1" customWidth="1"/>
    <col min="1847" max="1847" width="6.5546875" style="1" customWidth="1"/>
    <col min="1848" max="1855" width="12.6640625" style="1" customWidth="1"/>
    <col min="1856" max="1856" width="6.5546875" style="1" customWidth="1"/>
    <col min="1857" max="1864" width="12.6640625" style="1" customWidth="1"/>
    <col min="1865" max="1865" width="6.6640625" style="1" customWidth="1"/>
    <col min="1866" max="1893" width="12.6640625" style="1" customWidth="1"/>
    <col min="1894" max="2048" width="11.44140625" style="1"/>
    <col min="2049" max="2049" width="2.6640625" style="1" customWidth="1"/>
    <col min="2050" max="2054" width="15.6640625" style="1" customWidth="1"/>
    <col min="2055" max="2056" width="20.6640625" style="1" customWidth="1"/>
    <col min="2057" max="2057" width="15.6640625" style="1" customWidth="1"/>
    <col min="2058" max="2058" width="6.6640625" style="1" customWidth="1"/>
    <col min="2059" max="2059" width="21.6640625" style="1" customWidth="1"/>
    <col min="2060" max="2065" width="9.6640625" style="1" customWidth="1"/>
    <col min="2066" max="2066" width="6.5546875" style="1" customWidth="1"/>
    <col min="2067" max="2067" width="95.6640625" style="1" customWidth="1"/>
    <col min="2068" max="2069" width="15.6640625" style="1" customWidth="1"/>
    <col min="2070" max="2070" width="10.6640625" style="1" customWidth="1"/>
    <col min="2071" max="2071" width="25.6640625" style="1" customWidth="1"/>
    <col min="2072" max="2075" width="11.6640625" style="1" customWidth="1"/>
    <col min="2076" max="2076" width="6.5546875" style="1" customWidth="1"/>
    <col min="2077" max="2084" width="12.6640625" style="1" customWidth="1"/>
    <col min="2085" max="2085" width="6.5546875" style="1" customWidth="1"/>
    <col min="2086" max="2093" width="12.6640625" style="1" customWidth="1"/>
    <col min="2094" max="2094" width="6.5546875" style="1" customWidth="1"/>
    <col min="2095" max="2102" width="12.6640625" style="1" customWidth="1"/>
    <col min="2103" max="2103" width="6.5546875" style="1" customWidth="1"/>
    <col min="2104" max="2111" width="12.6640625" style="1" customWidth="1"/>
    <col min="2112" max="2112" width="6.5546875" style="1" customWidth="1"/>
    <col min="2113" max="2120" width="12.6640625" style="1" customWidth="1"/>
    <col min="2121" max="2121" width="6.6640625" style="1" customWidth="1"/>
    <col min="2122" max="2149" width="12.6640625" style="1" customWidth="1"/>
    <col min="2150" max="2304" width="11.44140625" style="1"/>
    <col min="2305" max="2305" width="2.6640625" style="1" customWidth="1"/>
    <col min="2306" max="2310" width="15.6640625" style="1" customWidth="1"/>
    <col min="2311" max="2312" width="20.6640625" style="1" customWidth="1"/>
    <col min="2313" max="2313" width="15.6640625" style="1" customWidth="1"/>
    <col min="2314" max="2314" width="6.6640625" style="1" customWidth="1"/>
    <col min="2315" max="2315" width="21.6640625" style="1" customWidth="1"/>
    <col min="2316" max="2321" width="9.6640625" style="1" customWidth="1"/>
    <col min="2322" max="2322" width="6.5546875" style="1" customWidth="1"/>
    <col min="2323" max="2323" width="95.6640625" style="1" customWidth="1"/>
    <col min="2324" max="2325" width="15.6640625" style="1" customWidth="1"/>
    <col min="2326" max="2326" width="10.6640625" style="1" customWidth="1"/>
    <col min="2327" max="2327" width="25.6640625" style="1" customWidth="1"/>
    <col min="2328" max="2331" width="11.6640625" style="1" customWidth="1"/>
    <col min="2332" max="2332" width="6.5546875" style="1" customWidth="1"/>
    <col min="2333" max="2340" width="12.6640625" style="1" customWidth="1"/>
    <col min="2341" max="2341" width="6.5546875" style="1" customWidth="1"/>
    <col min="2342" max="2349" width="12.6640625" style="1" customWidth="1"/>
    <col min="2350" max="2350" width="6.5546875" style="1" customWidth="1"/>
    <col min="2351" max="2358" width="12.6640625" style="1" customWidth="1"/>
    <col min="2359" max="2359" width="6.5546875" style="1" customWidth="1"/>
    <col min="2360" max="2367" width="12.6640625" style="1" customWidth="1"/>
    <col min="2368" max="2368" width="6.5546875" style="1" customWidth="1"/>
    <col min="2369" max="2376" width="12.6640625" style="1" customWidth="1"/>
    <col min="2377" max="2377" width="6.6640625" style="1" customWidth="1"/>
    <col min="2378" max="2405" width="12.6640625" style="1" customWidth="1"/>
    <col min="2406" max="2560" width="11.44140625" style="1"/>
    <col min="2561" max="2561" width="2.6640625" style="1" customWidth="1"/>
    <col min="2562" max="2566" width="15.6640625" style="1" customWidth="1"/>
    <col min="2567" max="2568" width="20.6640625" style="1" customWidth="1"/>
    <col min="2569" max="2569" width="15.6640625" style="1" customWidth="1"/>
    <col min="2570" max="2570" width="6.6640625" style="1" customWidth="1"/>
    <col min="2571" max="2571" width="21.6640625" style="1" customWidth="1"/>
    <col min="2572" max="2577" width="9.6640625" style="1" customWidth="1"/>
    <col min="2578" max="2578" width="6.5546875" style="1" customWidth="1"/>
    <col min="2579" max="2579" width="95.6640625" style="1" customWidth="1"/>
    <col min="2580" max="2581" width="15.6640625" style="1" customWidth="1"/>
    <col min="2582" max="2582" width="10.6640625" style="1" customWidth="1"/>
    <col min="2583" max="2583" width="25.6640625" style="1" customWidth="1"/>
    <col min="2584" max="2587" width="11.6640625" style="1" customWidth="1"/>
    <col min="2588" max="2588" width="6.5546875" style="1" customWidth="1"/>
    <col min="2589" max="2596" width="12.6640625" style="1" customWidth="1"/>
    <col min="2597" max="2597" width="6.5546875" style="1" customWidth="1"/>
    <col min="2598" max="2605" width="12.6640625" style="1" customWidth="1"/>
    <col min="2606" max="2606" width="6.5546875" style="1" customWidth="1"/>
    <col min="2607" max="2614" width="12.6640625" style="1" customWidth="1"/>
    <col min="2615" max="2615" width="6.5546875" style="1" customWidth="1"/>
    <col min="2616" max="2623" width="12.6640625" style="1" customWidth="1"/>
    <col min="2624" max="2624" width="6.5546875" style="1" customWidth="1"/>
    <col min="2625" max="2632" width="12.6640625" style="1" customWidth="1"/>
    <col min="2633" max="2633" width="6.6640625" style="1" customWidth="1"/>
    <col min="2634" max="2661" width="12.6640625" style="1" customWidth="1"/>
    <col min="2662" max="2816" width="11.44140625" style="1"/>
    <col min="2817" max="2817" width="2.6640625" style="1" customWidth="1"/>
    <col min="2818" max="2822" width="15.6640625" style="1" customWidth="1"/>
    <col min="2823" max="2824" width="20.6640625" style="1" customWidth="1"/>
    <col min="2825" max="2825" width="15.6640625" style="1" customWidth="1"/>
    <col min="2826" max="2826" width="6.6640625" style="1" customWidth="1"/>
    <col min="2827" max="2827" width="21.6640625" style="1" customWidth="1"/>
    <col min="2828" max="2833" width="9.6640625" style="1" customWidth="1"/>
    <col min="2834" max="2834" width="6.5546875" style="1" customWidth="1"/>
    <col min="2835" max="2835" width="95.6640625" style="1" customWidth="1"/>
    <col min="2836" max="2837" width="15.6640625" style="1" customWidth="1"/>
    <col min="2838" max="2838" width="10.6640625" style="1" customWidth="1"/>
    <col min="2839" max="2839" width="25.6640625" style="1" customWidth="1"/>
    <col min="2840" max="2843" width="11.6640625" style="1" customWidth="1"/>
    <col min="2844" max="2844" width="6.5546875" style="1" customWidth="1"/>
    <col min="2845" max="2852" width="12.6640625" style="1" customWidth="1"/>
    <col min="2853" max="2853" width="6.5546875" style="1" customWidth="1"/>
    <col min="2854" max="2861" width="12.6640625" style="1" customWidth="1"/>
    <col min="2862" max="2862" width="6.5546875" style="1" customWidth="1"/>
    <col min="2863" max="2870" width="12.6640625" style="1" customWidth="1"/>
    <col min="2871" max="2871" width="6.5546875" style="1" customWidth="1"/>
    <col min="2872" max="2879" width="12.6640625" style="1" customWidth="1"/>
    <col min="2880" max="2880" width="6.5546875" style="1" customWidth="1"/>
    <col min="2881" max="2888" width="12.6640625" style="1" customWidth="1"/>
    <col min="2889" max="2889" width="6.6640625" style="1" customWidth="1"/>
    <col min="2890" max="2917" width="12.6640625" style="1" customWidth="1"/>
    <col min="2918" max="3072" width="11.44140625" style="1"/>
    <col min="3073" max="3073" width="2.6640625" style="1" customWidth="1"/>
    <col min="3074" max="3078" width="15.6640625" style="1" customWidth="1"/>
    <col min="3079" max="3080" width="20.6640625" style="1" customWidth="1"/>
    <col min="3081" max="3081" width="15.6640625" style="1" customWidth="1"/>
    <col min="3082" max="3082" width="6.6640625" style="1" customWidth="1"/>
    <col min="3083" max="3083" width="21.6640625" style="1" customWidth="1"/>
    <col min="3084" max="3089" width="9.6640625" style="1" customWidth="1"/>
    <col min="3090" max="3090" width="6.5546875" style="1" customWidth="1"/>
    <col min="3091" max="3091" width="95.6640625" style="1" customWidth="1"/>
    <col min="3092" max="3093" width="15.6640625" style="1" customWidth="1"/>
    <col min="3094" max="3094" width="10.6640625" style="1" customWidth="1"/>
    <col min="3095" max="3095" width="25.6640625" style="1" customWidth="1"/>
    <col min="3096" max="3099" width="11.6640625" style="1" customWidth="1"/>
    <col min="3100" max="3100" width="6.5546875" style="1" customWidth="1"/>
    <col min="3101" max="3108" width="12.6640625" style="1" customWidth="1"/>
    <col min="3109" max="3109" width="6.5546875" style="1" customWidth="1"/>
    <col min="3110" max="3117" width="12.6640625" style="1" customWidth="1"/>
    <col min="3118" max="3118" width="6.5546875" style="1" customWidth="1"/>
    <col min="3119" max="3126" width="12.6640625" style="1" customWidth="1"/>
    <col min="3127" max="3127" width="6.5546875" style="1" customWidth="1"/>
    <col min="3128" max="3135" width="12.6640625" style="1" customWidth="1"/>
    <col min="3136" max="3136" width="6.5546875" style="1" customWidth="1"/>
    <col min="3137" max="3144" width="12.6640625" style="1" customWidth="1"/>
    <col min="3145" max="3145" width="6.6640625" style="1" customWidth="1"/>
    <col min="3146" max="3173" width="12.6640625" style="1" customWidth="1"/>
    <col min="3174" max="3328" width="11.44140625" style="1"/>
    <col min="3329" max="3329" width="2.6640625" style="1" customWidth="1"/>
    <col min="3330" max="3334" width="15.6640625" style="1" customWidth="1"/>
    <col min="3335" max="3336" width="20.6640625" style="1" customWidth="1"/>
    <col min="3337" max="3337" width="15.6640625" style="1" customWidth="1"/>
    <col min="3338" max="3338" width="6.6640625" style="1" customWidth="1"/>
    <col min="3339" max="3339" width="21.6640625" style="1" customWidth="1"/>
    <col min="3340" max="3345" width="9.6640625" style="1" customWidth="1"/>
    <col min="3346" max="3346" width="6.5546875" style="1" customWidth="1"/>
    <col min="3347" max="3347" width="95.6640625" style="1" customWidth="1"/>
    <col min="3348" max="3349" width="15.6640625" style="1" customWidth="1"/>
    <col min="3350" max="3350" width="10.6640625" style="1" customWidth="1"/>
    <col min="3351" max="3351" width="25.6640625" style="1" customWidth="1"/>
    <col min="3352" max="3355" width="11.6640625" style="1" customWidth="1"/>
    <col min="3356" max="3356" width="6.5546875" style="1" customWidth="1"/>
    <col min="3357" max="3364" width="12.6640625" style="1" customWidth="1"/>
    <col min="3365" max="3365" width="6.5546875" style="1" customWidth="1"/>
    <col min="3366" max="3373" width="12.6640625" style="1" customWidth="1"/>
    <col min="3374" max="3374" width="6.5546875" style="1" customWidth="1"/>
    <col min="3375" max="3382" width="12.6640625" style="1" customWidth="1"/>
    <col min="3383" max="3383" width="6.5546875" style="1" customWidth="1"/>
    <col min="3384" max="3391" width="12.6640625" style="1" customWidth="1"/>
    <col min="3392" max="3392" width="6.5546875" style="1" customWidth="1"/>
    <col min="3393" max="3400" width="12.6640625" style="1" customWidth="1"/>
    <col min="3401" max="3401" width="6.6640625" style="1" customWidth="1"/>
    <col min="3402" max="3429" width="12.6640625" style="1" customWidth="1"/>
    <col min="3430" max="3584" width="11.44140625" style="1"/>
    <col min="3585" max="3585" width="2.6640625" style="1" customWidth="1"/>
    <col min="3586" max="3590" width="15.6640625" style="1" customWidth="1"/>
    <col min="3591" max="3592" width="20.6640625" style="1" customWidth="1"/>
    <col min="3593" max="3593" width="15.6640625" style="1" customWidth="1"/>
    <col min="3594" max="3594" width="6.6640625" style="1" customWidth="1"/>
    <col min="3595" max="3595" width="21.6640625" style="1" customWidth="1"/>
    <col min="3596" max="3601" width="9.6640625" style="1" customWidth="1"/>
    <col min="3602" max="3602" width="6.5546875" style="1" customWidth="1"/>
    <col min="3603" max="3603" width="95.6640625" style="1" customWidth="1"/>
    <col min="3604" max="3605" width="15.6640625" style="1" customWidth="1"/>
    <col min="3606" max="3606" width="10.6640625" style="1" customWidth="1"/>
    <col min="3607" max="3607" width="25.6640625" style="1" customWidth="1"/>
    <col min="3608" max="3611" width="11.6640625" style="1" customWidth="1"/>
    <col min="3612" max="3612" width="6.5546875" style="1" customWidth="1"/>
    <col min="3613" max="3620" width="12.6640625" style="1" customWidth="1"/>
    <col min="3621" max="3621" width="6.5546875" style="1" customWidth="1"/>
    <col min="3622" max="3629" width="12.6640625" style="1" customWidth="1"/>
    <col min="3630" max="3630" width="6.5546875" style="1" customWidth="1"/>
    <col min="3631" max="3638" width="12.6640625" style="1" customWidth="1"/>
    <col min="3639" max="3639" width="6.5546875" style="1" customWidth="1"/>
    <col min="3640" max="3647" width="12.6640625" style="1" customWidth="1"/>
    <col min="3648" max="3648" width="6.5546875" style="1" customWidth="1"/>
    <col min="3649" max="3656" width="12.6640625" style="1" customWidth="1"/>
    <col min="3657" max="3657" width="6.6640625" style="1" customWidth="1"/>
    <col min="3658" max="3685" width="12.6640625" style="1" customWidth="1"/>
    <col min="3686" max="3840" width="11.44140625" style="1"/>
    <col min="3841" max="3841" width="2.6640625" style="1" customWidth="1"/>
    <col min="3842" max="3846" width="15.6640625" style="1" customWidth="1"/>
    <col min="3847" max="3848" width="20.6640625" style="1" customWidth="1"/>
    <col min="3849" max="3849" width="15.6640625" style="1" customWidth="1"/>
    <col min="3850" max="3850" width="6.6640625" style="1" customWidth="1"/>
    <col min="3851" max="3851" width="21.6640625" style="1" customWidth="1"/>
    <col min="3852" max="3857" width="9.6640625" style="1" customWidth="1"/>
    <col min="3858" max="3858" width="6.5546875" style="1" customWidth="1"/>
    <col min="3859" max="3859" width="95.6640625" style="1" customWidth="1"/>
    <col min="3860" max="3861" width="15.6640625" style="1" customWidth="1"/>
    <col min="3862" max="3862" width="10.6640625" style="1" customWidth="1"/>
    <col min="3863" max="3863" width="25.6640625" style="1" customWidth="1"/>
    <col min="3864" max="3867" width="11.6640625" style="1" customWidth="1"/>
    <col min="3868" max="3868" width="6.5546875" style="1" customWidth="1"/>
    <col min="3869" max="3876" width="12.6640625" style="1" customWidth="1"/>
    <col min="3877" max="3877" width="6.5546875" style="1" customWidth="1"/>
    <col min="3878" max="3885" width="12.6640625" style="1" customWidth="1"/>
    <col min="3886" max="3886" width="6.5546875" style="1" customWidth="1"/>
    <col min="3887" max="3894" width="12.6640625" style="1" customWidth="1"/>
    <col min="3895" max="3895" width="6.5546875" style="1" customWidth="1"/>
    <col min="3896" max="3903" width="12.6640625" style="1" customWidth="1"/>
    <col min="3904" max="3904" width="6.5546875" style="1" customWidth="1"/>
    <col min="3905" max="3912" width="12.6640625" style="1" customWidth="1"/>
    <col min="3913" max="3913" width="6.6640625" style="1" customWidth="1"/>
    <col min="3914" max="3941" width="12.6640625" style="1" customWidth="1"/>
    <col min="3942" max="4096" width="11.44140625" style="1"/>
    <col min="4097" max="4097" width="2.6640625" style="1" customWidth="1"/>
    <col min="4098" max="4102" width="15.6640625" style="1" customWidth="1"/>
    <col min="4103" max="4104" width="20.6640625" style="1" customWidth="1"/>
    <col min="4105" max="4105" width="15.6640625" style="1" customWidth="1"/>
    <col min="4106" max="4106" width="6.6640625" style="1" customWidth="1"/>
    <col min="4107" max="4107" width="21.6640625" style="1" customWidth="1"/>
    <col min="4108" max="4113" width="9.6640625" style="1" customWidth="1"/>
    <col min="4114" max="4114" width="6.5546875" style="1" customWidth="1"/>
    <col min="4115" max="4115" width="95.6640625" style="1" customWidth="1"/>
    <col min="4116" max="4117" width="15.6640625" style="1" customWidth="1"/>
    <col min="4118" max="4118" width="10.6640625" style="1" customWidth="1"/>
    <col min="4119" max="4119" width="25.6640625" style="1" customWidth="1"/>
    <col min="4120" max="4123" width="11.6640625" style="1" customWidth="1"/>
    <col min="4124" max="4124" width="6.5546875" style="1" customWidth="1"/>
    <col min="4125" max="4132" width="12.6640625" style="1" customWidth="1"/>
    <col min="4133" max="4133" width="6.5546875" style="1" customWidth="1"/>
    <col min="4134" max="4141" width="12.6640625" style="1" customWidth="1"/>
    <col min="4142" max="4142" width="6.5546875" style="1" customWidth="1"/>
    <col min="4143" max="4150" width="12.6640625" style="1" customWidth="1"/>
    <col min="4151" max="4151" width="6.5546875" style="1" customWidth="1"/>
    <col min="4152" max="4159" width="12.6640625" style="1" customWidth="1"/>
    <col min="4160" max="4160" width="6.5546875" style="1" customWidth="1"/>
    <col min="4161" max="4168" width="12.6640625" style="1" customWidth="1"/>
    <col min="4169" max="4169" width="6.6640625" style="1" customWidth="1"/>
    <col min="4170" max="4197" width="12.6640625" style="1" customWidth="1"/>
    <col min="4198" max="4352" width="11.44140625" style="1"/>
    <col min="4353" max="4353" width="2.6640625" style="1" customWidth="1"/>
    <col min="4354" max="4358" width="15.6640625" style="1" customWidth="1"/>
    <col min="4359" max="4360" width="20.6640625" style="1" customWidth="1"/>
    <col min="4361" max="4361" width="15.6640625" style="1" customWidth="1"/>
    <col min="4362" max="4362" width="6.6640625" style="1" customWidth="1"/>
    <col min="4363" max="4363" width="21.6640625" style="1" customWidth="1"/>
    <col min="4364" max="4369" width="9.6640625" style="1" customWidth="1"/>
    <col min="4370" max="4370" width="6.5546875" style="1" customWidth="1"/>
    <col min="4371" max="4371" width="95.6640625" style="1" customWidth="1"/>
    <col min="4372" max="4373" width="15.6640625" style="1" customWidth="1"/>
    <col min="4374" max="4374" width="10.6640625" style="1" customWidth="1"/>
    <col min="4375" max="4375" width="25.6640625" style="1" customWidth="1"/>
    <col min="4376" max="4379" width="11.6640625" style="1" customWidth="1"/>
    <col min="4380" max="4380" width="6.5546875" style="1" customWidth="1"/>
    <col min="4381" max="4388" width="12.6640625" style="1" customWidth="1"/>
    <col min="4389" max="4389" width="6.5546875" style="1" customWidth="1"/>
    <col min="4390" max="4397" width="12.6640625" style="1" customWidth="1"/>
    <col min="4398" max="4398" width="6.5546875" style="1" customWidth="1"/>
    <col min="4399" max="4406" width="12.6640625" style="1" customWidth="1"/>
    <col min="4407" max="4407" width="6.5546875" style="1" customWidth="1"/>
    <col min="4408" max="4415" width="12.6640625" style="1" customWidth="1"/>
    <col min="4416" max="4416" width="6.5546875" style="1" customWidth="1"/>
    <col min="4417" max="4424" width="12.6640625" style="1" customWidth="1"/>
    <col min="4425" max="4425" width="6.6640625" style="1" customWidth="1"/>
    <col min="4426" max="4453" width="12.6640625" style="1" customWidth="1"/>
    <col min="4454" max="4608" width="11.44140625" style="1"/>
    <col min="4609" max="4609" width="2.6640625" style="1" customWidth="1"/>
    <col min="4610" max="4614" width="15.6640625" style="1" customWidth="1"/>
    <col min="4615" max="4616" width="20.6640625" style="1" customWidth="1"/>
    <col min="4617" max="4617" width="15.6640625" style="1" customWidth="1"/>
    <col min="4618" max="4618" width="6.6640625" style="1" customWidth="1"/>
    <col min="4619" max="4619" width="21.6640625" style="1" customWidth="1"/>
    <col min="4620" max="4625" width="9.6640625" style="1" customWidth="1"/>
    <col min="4626" max="4626" width="6.5546875" style="1" customWidth="1"/>
    <col min="4627" max="4627" width="95.6640625" style="1" customWidth="1"/>
    <col min="4628" max="4629" width="15.6640625" style="1" customWidth="1"/>
    <col min="4630" max="4630" width="10.6640625" style="1" customWidth="1"/>
    <col min="4631" max="4631" width="25.6640625" style="1" customWidth="1"/>
    <col min="4632" max="4635" width="11.6640625" style="1" customWidth="1"/>
    <col min="4636" max="4636" width="6.5546875" style="1" customWidth="1"/>
    <col min="4637" max="4644" width="12.6640625" style="1" customWidth="1"/>
    <col min="4645" max="4645" width="6.5546875" style="1" customWidth="1"/>
    <col min="4646" max="4653" width="12.6640625" style="1" customWidth="1"/>
    <col min="4654" max="4654" width="6.5546875" style="1" customWidth="1"/>
    <col min="4655" max="4662" width="12.6640625" style="1" customWidth="1"/>
    <col min="4663" max="4663" width="6.5546875" style="1" customWidth="1"/>
    <col min="4664" max="4671" width="12.6640625" style="1" customWidth="1"/>
    <col min="4672" max="4672" width="6.5546875" style="1" customWidth="1"/>
    <col min="4673" max="4680" width="12.6640625" style="1" customWidth="1"/>
    <col min="4681" max="4681" width="6.6640625" style="1" customWidth="1"/>
    <col min="4682" max="4709" width="12.6640625" style="1" customWidth="1"/>
    <col min="4710" max="4864" width="11.44140625" style="1"/>
    <col min="4865" max="4865" width="2.6640625" style="1" customWidth="1"/>
    <col min="4866" max="4870" width="15.6640625" style="1" customWidth="1"/>
    <col min="4871" max="4872" width="20.6640625" style="1" customWidth="1"/>
    <col min="4873" max="4873" width="15.6640625" style="1" customWidth="1"/>
    <col min="4874" max="4874" width="6.6640625" style="1" customWidth="1"/>
    <col min="4875" max="4875" width="21.6640625" style="1" customWidth="1"/>
    <col min="4876" max="4881" width="9.6640625" style="1" customWidth="1"/>
    <col min="4882" max="4882" width="6.5546875" style="1" customWidth="1"/>
    <col min="4883" max="4883" width="95.6640625" style="1" customWidth="1"/>
    <col min="4884" max="4885" width="15.6640625" style="1" customWidth="1"/>
    <col min="4886" max="4886" width="10.6640625" style="1" customWidth="1"/>
    <col min="4887" max="4887" width="25.6640625" style="1" customWidth="1"/>
    <col min="4888" max="4891" width="11.6640625" style="1" customWidth="1"/>
    <col min="4892" max="4892" width="6.5546875" style="1" customWidth="1"/>
    <col min="4893" max="4900" width="12.6640625" style="1" customWidth="1"/>
    <col min="4901" max="4901" width="6.5546875" style="1" customWidth="1"/>
    <col min="4902" max="4909" width="12.6640625" style="1" customWidth="1"/>
    <col min="4910" max="4910" width="6.5546875" style="1" customWidth="1"/>
    <col min="4911" max="4918" width="12.6640625" style="1" customWidth="1"/>
    <col min="4919" max="4919" width="6.5546875" style="1" customWidth="1"/>
    <col min="4920" max="4927" width="12.6640625" style="1" customWidth="1"/>
    <col min="4928" max="4928" width="6.5546875" style="1" customWidth="1"/>
    <col min="4929" max="4936" width="12.6640625" style="1" customWidth="1"/>
    <col min="4937" max="4937" width="6.6640625" style="1" customWidth="1"/>
    <col min="4938" max="4965" width="12.6640625" style="1" customWidth="1"/>
    <col min="4966" max="5120" width="11.44140625" style="1"/>
    <col min="5121" max="5121" width="2.6640625" style="1" customWidth="1"/>
    <col min="5122" max="5126" width="15.6640625" style="1" customWidth="1"/>
    <col min="5127" max="5128" width="20.6640625" style="1" customWidth="1"/>
    <col min="5129" max="5129" width="15.6640625" style="1" customWidth="1"/>
    <col min="5130" max="5130" width="6.6640625" style="1" customWidth="1"/>
    <col min="5131" max="5131" width="21.6640625" style="1" customWidth="1"/>
    <col min="5132" max="5137" width="9.6640625" style="1" customWidth="1"/>
    <col min="5138" max="5138" width="6.5546875" style="1" customWidth="1"/>
    <col min="5139" max="5139" width="95.6640625" style="1" customWidth="1"/>
    <col min="5140" max="5141" width="15.6640625" style="1" customWidth="1"/>
    <col min="5142" max="5142" width="10.6640625" style="1" customWidth="1"/>
    <col min="5143" max="5143" width="25.6640625" style="1" customWidth="1"/>
    <col min="5144" max="5147" width="11.6640625" style="1" customWidth="1"/>
    <col min="5148" max="5148" width="6.5546875" style="1" customWidth="1"/>
    <col min="5149" max="5156" width="12.6640625" style="1" customWidth="1"/>
    <col min="5157" max="5157" width="6.5546875" style="1" customWidth="1"/>
    <col min="5158" max="5165" width="12.6640625" style="1" customWidth="1"/>
    <col min="5166" max="5166" width="6.5546875" style="1" customWidth="1"/>
    <col min="5167" max="5174" width="12.6640625" style="1" customWidth="1"/>
    <col min="5175" max="5175" width="6.5546875" style="1" customWidth="1"/>
    <col min="5176" max="5183" width="12.6640625" style="1" customWidth="1"/>
    <col min="5184" max="5184" width="6.5546875" style="1" customWidth="1"/>
    <col min="5185" max="5192" width="12.6640625" style="1" customWidth="1"/>
    <col min="5193" max="5193" width="6.6640625" style="1" customWidth="1"/>
    <col min="5194" max="5221" width="12.6640625" style="1" customWidth="1"/>
    <col min="5222" max="5376" width="11.44140625" style="1"/>
    <col min="5377" max="5377" width="2.6640625" style="1" customWidth="1"/>
    <col min="5378" max="5382" width="15.6640625" style="1" customWidth="1"/>
    <col min="5383" max="5384" width="20.6640625" style="1" customWidth="1"/>
    <col min="5385" max="5385" width="15.6640625" style="1" customWidth="1"/>
    <col min="5386" max="5386" width="6.6640625" style="1" customWidth="1"/>
    <col min="5387" max="5387" width="21.6640625" style="1" customWidth="1"/>
    <col min="5388" max="5393" width="9.6640625" style="1" customWidth="1"/>
    <col min="5394" max="5394" width="6.5546875" style="1" customWidth="1"/>
    <col min="5395" max="5395" width="95.6640625" style="1" customWidth="1"/>
    <col min="5396" max="5397" width="15.6640625" style="1" customWidth="1"/>
    <col min="5398" max="5398" width="10.6640625" style="1" customWidth="1"/>
    <col min="5399" max="5399" width="25.6640625" style="1" customWidth="1"/>
    <col min="5400" max="5403" width="11.6640625" style="1" customWidth="1"/>
    <col min="5404" max="5404" width="6.5546875" style="1" customWidth="1"/>
    <col min="5405" max="5412" width="12.6640625" style="1" customWidth="1"/>
    <col min="5413" max="5413" width="6.5546875" style="1" customWidth="1"/>
    <col min="5414" max="5421" width="12.6640625" style="1" customWidth="1"/>
    <col min="5422" max="5422" width="6.5546875" style="1" customWidth="1"/>
    <col min="5423" max="5430" width="12.6640625" style="1" customWidth="1"/>
    <col min="5431" max="5431" width="6.5546875" style="1" customWidth="1"/>
    <col min="5432" max="5439" width="12.6640625" style="1" customWidth="1"/>
    <col min="5440" max="5440" width="6.5546875" style="1" customWidth="1"/>
    <col min="5441" max="5448" width="12.6640625" style="1" customWidth="1"/>
    <col min="5449" max="5449" width="6.6640625" style="1" customWidth="1"/>
    <col min="5450" max="5477" width="12.6640625" style="1" customWidth="1"/>
    <col min="5478" max="5632" width="11.44140625" style="1"/>
    <col min="5633" max="5633" width="2.6640625" style="1" customWidth="1"/>
    <col min="5634" max="5638" width="15.6640625" style="1" customWidth="1"/>
    <col min="5639" max="5640" width="20.6640625" style="1" customWidth="1"/>
    <col min="5641" max="5641" width="15.6640625" style="1" customWidth="1"/>
    <col min="5642" max="5642" width="6.6640625" style="1" customWidth="1"/>
    <col min="5643" max="5643" width="21.6640625" style="1" customWidth="1"/>
    <col min="5644" max="5649" width="9.6640625" style="1" customWidth="1"/>
    <col min="5650" max="5650" width="6.5546875" style="1" customWidth="1"/>
    <col min="5651" max="5651" width="95.6640625" style="1" customWidth="1"/>
    <col min="5652" max="5653" width="15.6640625" style="1" customWidth="1"/>
    <col min="5654" max="5654" width="10.6640625" style="1" customWidth="1"/>
    <col min="5655" max="5655" width="25.6640625" style="1" customWidth="1"/>
    <col min="5656" max="5659" width="11.6640625" style="1" customWidth="1"/>
    <col min="5660" max="5660" width="6.5546875" style="1" customWidth="1"/>
    <col min="5661" max="5668" width="12.6640625" style="1" customWidth="1"/>
    <col min="5669" max="5669" width="6.5546875" style="1" customWidth="1"/>
    <col min="5670" max="5677" width="12.6640625" style="1" customWidth="1"/>
    <col min="5678" max="5678" width="6.5546875" style="1" customWidth="1"/>
    <col min="5679" max="5686" width="12.6640625" style="1" customWidth="1"/>
    <col min="5687" max="5687" width="6.5546875" style="1" customWidth="1"/>
    <col min="5688" max="5695" width="12.6640625" style="1" customWidth="1"/>
    <col min="5696" max="5696" width="6.5546875" style="1" customWidth="1"/>
    <col min="5697" max="5704" width="12.6640625" style="1" customWidth="1"/>
    <col min="5705" max="5705" width="6.6640625" style="1" customWidth="1"/>
    <col min="5706" max="5733" width="12.6640625" style="1" customWidth="1"/>
    <col min="5734" max="5888" width="11.44140625" style="1"/>
    <col min="5889" max="5889" width="2.6640625" style="1" customWidth="1"/>
    <col min="5890" max="5894" width="15.6640625" style="1" customWidth="1"/>
    <col min="5895" max="5896" width="20.6640625" style="1" customWidth="1"/>
    <col min="5897" max="5897" width="15.6640625" style="1" customWidth="1"/>
    <col min="5898" max="5898" width="6.6640625" style="1" customWidth="1"/>
    <col min="5899" max="5899" width="21.6640625" style="1" customWidth="1"/>
    <col min="5900" max="5905" width="9.6640625" style="1" customWidth="1"/>
    <col min="5906" max="5906" width="6.5546875" style="1" customWidth="1"/>
    <col min="5907" max="5907" width="95.6640625" style="1" customWidth="1"/>
    <col min="5908" max="5909" width="15.6640625" style="1" customWidth="1"/>
    <col min="5910" max="5910" width="10.6640625" style="1" customWidth="1"/>
    <col min="5911" max="5911" width="25.6640625" style="1" customWidth="1"/>
    <col min="5912" max="5915" width="11.6640625" style="1" customWidth="1"/>
    <col min="5916" max="5916" width="6.5546875" style="1" customWidth="1"/>
    <col min="5917" max="5924" width="12.6640625" style="1" customWidth="1"/>
    <col min="5925" max="5925" width="6.5546875" style="1" customWidth="1"/>
    <col min="5926" max="5933" width="12.6640625" style="1" customWidth="1"/>
    <col min="5934" max="5934" width="6.5546875" style="1" customWidth="1"/>
    <col min="5935" max="5942" width="12.6640625" style="1" customWidth="1"/>
    <col min="5943" max="5943" width="6.5546875" style="1" customWidth="1"/>
    <col min="5944" max="5951" width="12.6640625" style="1" customWidth="1"/>
    <col min="5952" max="5952" width="6.5546875" style="1" customWidth="1"/>
    <col min="5953" max="5960" width="12.6640625" style="1" customWidth="1"/>
    <col min="5961" max="5961" width="6.6640625" style="1" customWidth="1"/>
    <col min="5962" max="5989" width="12.6640625" style="1" customWidth="1"/>
    <col min="5990" max="6144" width="11.44140625" style="1"/>
    <col min="6145" max="6145" width="2.6640625" style="1" customWidth="1"/>
    <col min="6146" max="6150" width="15.6640625" style="1" customWidth="1"/>
    <col min="6151" max="6152" width="20.6640625" style="1" customWidth="1"/>
    <col min="6153" max="6153" width="15.6640625" style="1" customWidth="1"/>
    <col min="6154" max="6154" width="6.6640625" style="1" customWidth="1"/>
    <col min="6155" max="6155" width="21.6640625" style="1" customWidth="1"/>
    <col min="6156" max="6161" width="9.6640625" style="1" customWidth="1"/>
    <col min="6162" max="6162" width="6.5546875" style="1" customWidth="1"/>
    <col min="6163" max="6163" width="95.6640625" style="1" customWidth="1"/>
    <col min="6164" max="6165" width="15.6640625" style="1" customWidth="1"/>
    <col min="6166" max="6166" width="10.6640625" style="1" customWidth="1"/>
    <col min="6167" max="6167" width="25.6640625" style="1" customWidth="1"/>
    <col min="6168" max="6171" width="11.6640625" style="1" customWidth="1"/>
    <col min="6172" max="6172" width="6.5546875" style="1" customWidth="1"/>
    <col min="6173" max="6180" width="12.6640625" style="1" customWidth="1"/>
    <col min="6181" max="6181" width="6.5546875" style="1" customWidth="1"/>
    <col min="6182" max="6189" width="12.6640625" style="1" customWidth="1"/>
    <col min="6190" max="6190" width="6.5546875" style="1" customWidth="1"/>
    <col min="6191" max="6198" width="12.6640625" style="1" customWidth="1"/>
    <col min="6199" max="6199" width="6.5546875" style="1" customWidth="1"/>
    <col min="6200" max="6207" width="12.6640625" style="1" customWidth="1"/>
    <col min="6208" max="6208" width="6.5546875" style="1" customWidth="1"/>
    <col min="6209" max="6216" width="12.6640625" style="1" customWidth="1"/>
    <col min="6217" max="6217" width="6.6640625" style="1" customWidth="1"/>
    <col min="6218" max="6245" width="12.6640625" style="1" customWidth="1"/>
    <col min="6246" max="6400" width="11.44140625" style="1"/>
    <col min="6401" max="6401" width="2.6640625" style="1" customWidth="1"/>
    <col min="6402" max="6406" width="15.6640625" style="1" customWidth="1"/>
    <col min="6407" max="6408" width="20.6640625" style="1" customWidth="1"/>
    <col min="6409" max="6409" width="15.6640625" style="1" customWidth="1"/>
    <col min="6410" max="6410" width="6.6640625" style="1" customWidth="1"/>
    <col min="6411" max="6411" width="21.6640625" style="1" customWidth="1"/>
    <col min="6412" max="6417" width="9.6640625" style="1" customWidth="1"/>
    <col min="6418" max="6418" width="6.5546875" style="1" customWidth="1"/>
    <col min="6419" max="6419" width="95.6640625" style="1" customWidth="1"/>
    <col min="6420" max="6421" width="15.6640625" style="1" customWidth="1"/>
    <col min="6422" max="6422" width="10.6640625" style="1" customWidth="1"/>
    <col min="6423" max="6423" width="25.6640625" style="1" customWidth="1"/>
    <col min="6424" max="6427" width="11.6640625" style="1" customWidth="1"/>
    <col min="6428" max="6428" width="6.5546875" style="1" customWidth="1"/>
    <col min="6429" max="6436" width="12.6640625" style="1" customWidth="1"/>
    <col min="6437" max="6437" width="6.5546875" style="1" customWidth="1"/>
    <col min="6438" max="6445" width="12.6640625" style="1" customWidth="1"/>
    <col min="6446" max="6446" width="6.5546875" style="1" customWidth="1"/>
    <col min="6447" max="6454" width="12.6640625" style="1" customWidth="1"/>
    <col min="6455" max="6455" width="6.5546875" style="1" customWidth="1"/>
    <col min="6456" max="6463" width="12.6640625" style="1" customWidth="1"/>
    <col min="6464" max="6464" width="6.5546875" style="1" customWidth="1"/>
    <col min="6465" max="6472" width="12.6640625" style="1" customWidth="1"/>
    <col min="6473" max="6473" width="6.6640625" style="1" customWidth="1"/>
    <col min="6474" max="6501" width="12.6640625" style="1" customWidth="1"/>
    <col min="6502" max="6656" width="11.44140625" style="1"/>
    <col min="6657" max="6657" width="2.6640625" style="1" customWidth="1"/>
    <col min="6658" max="6662" width="15.6640625" style="1" customWidth="1"/>
    <col min="6663" max="6664" width="20.6640625" style="1" customWidth="1"/>
    <col min="6665" max="6665" width="15.6640625" style="1" customWidth="1"/>
    <col min="6666" max="6666" width="6.6640625" style="1" customWidth="1"/>
    <col min="6667" max="6667" width="21.6640625" style="1" customWidth="1"/>
    <col min="6668" max="6673" width="9.6640625" style="1" customWidth="1"/>
    <col min="6674" max="6674" width="6.5546875" style="1" customWidth="1"/>
    <col min="6675" max="6675" width="95.6640625" style="1" customWidth="1"/>
    <col min="6676" max="6677" width="15.6640625" style="1" customWidth="1"/>
    <col min="6678" max="6678" width="10.6640625" style="1" customWidth="1"/>
    <col min="6679" max="6679" width="25.6640625" style="1" customWidth="1"/>
    <col min="6680" max="6683" width="11.6640625" style="1" customWidth="1"/>
    <col min="6684" max="6684" width="6.5546875" style="1" customWidth="1"/>
    <col min="6685" max="6692" width="12.6640625" style="1" customWidth="1"/>
    <col min="6693" max="6693" width="6.5546875" style="1" customWidth="1"/>
    <col min="6694" max="6701" width="12.6640625" style="1" customWidth="1"/>
    <col min="6702" max="6702" width="6.5546875" style="1" customWidth="1"/>
    <col min="6703" max="6710" width="12.6640625" style="1" customWidth="1"/>
    <col min="6711" max="6711" width="6.5546875" style="1" customWidth="1"/>
    <col min="6712" max="6719" width="12.6640625" style="1" customWidth="1"/>
    <col min="6720" max="6720" width="6.5546875" style="1" customWidth="1"/>
    <col min="6721" max="6728" width="12.6640625" style="1" customWidth="1"/>
    <col min="6729" max="6729" width="6.6640625" style="1" customWidth="1"/>
    <col min="6730" max="6757" width="12.6640625" style="1" customWidth="1"/>
    <col min="6758" max="6912" width="11.44140625" style="1"/>
    <col min="6913" max="6913" width="2.6640625" style="1" customWidth="1"/>
    <col min="6914" max="6918" width="15.6640625" style="1" customWidth="1"/>
    <col min="6919" max="6920" width="20.6640625" style="1" customWidth="1"/>
    <col min="6921" max="6921" width="15.6640625" style="1" customWidth="1"/>
    <col min="6922" max="6922" width="6.6640625" style="1" customWidth="1"/>
    <col min="6923" max="6923" width="21.6640625" style="1" customWidth="1"/>
    <col min="6924" max="6929" width="9.6640625" style="1" customWidth="1"/>
    <col min="6930" max="6930" width="6.5546875" style="1" customWidth="1"/>
    <col min="6931" max="6931" width="95.6640625" style="1" customWidth="1"/>
    <col min="6932" max="6933" width="15.6640625" style="1" customWidth="1"/>
    <col min="6934" max="6934" width="10.6640625" style="1" customWidth="1"/>
    <col min="6935" max="6935" width="25.6640625" style="1" customWidth="1"/>
    <col min="6936" max="6939" width="11.6640625" style="1" customWidth="1"/>
    <col min="6940" max="6940" width="6.5546875" style="1" customWidth="1"/>
    <col min="6941" max="6948" width="12.6640625" style="1" customWidth="1"/>
    <col min="6949" max="6949" width="6.5546875" style="1" customWidth="1"/>
    <col min="6950" max="6957" width="12.6640625" style="1" customWidth="1"/>
    <col min="6958" max="6958" width="6.5546875" style="1" customWidth="1"/>
    <col min="6959" max="6966" width="12.6640625" style="1" customWidth="1"/>
    <col min="6967" max="6967" width="6.5546875" style="1" customWidth="1"/>
    <col min="6968" max="6975" width="12.6640625" style="1" customWidth="1"/>
    <col min="6976" max="6976" width="6.5546875" style="1" customWidth="1"/>
    <col min="6977" max="6984" width="12.6640625" style="1" customWidth="1"/>
    <col min="6985" max="6985" width="6.6640625" style="1" customWidth="1"/>
    <col min="6986" max="7013" width="12.6640625" style="1" customWidth="1"/>
    <col min="7014" max="7168" width="11.44140625" style="1"/>
    <col min="7169" max="7169" width="2.6640625" style="1" customWidth="1"/>
    <col min="7170" max="7174" width="15.6640625" style="1" customWidth="1"/>
    <col min="7175" max="7176" width="20.6640625" style="1" customWidth="1"/>
    <col min="7177" max="7177" width="15.6640625" style="1" customWidth="1"/>
    <col min="7178" max="7178" width="6.6640625" style="1" customWidth="1"/>
    <col min="7179" max="7179" width="21.6640625" style="1" customWidth="1"/>
    <col min="7180" max="7185" width="9.6640625" style="1" customWidth="1"/>
    <col min="7186" max="7186" width="6.5546875" style="1" customWidth="1"/>
    <col min="7187" max="7187" width="95.6640625" style="1" customWidth="1"/>
    <col min="7188" max="7189" width="15.6640625" style="1" customWidth="1"/>
    <col min="7190" max="7190" width="10.6640625" style="1" customWidth="1"/>
    <col min="7191" max="7191" width="25.6640625" style="1" customWidth="1"/>
    <col min="7192" max="7195" width="11.6640625" style="1" customWidth="1"/>
    <col min="7196" max="7196" width="6.5546875" style="1" customWidth="1"/>
    <col min="7197" max="7204" width="12.6640625" style="1" customWidth="1"/>
    <col min="7205" max="7205" width="6.5546875" style="1" customWidth="1"/>
    <col min="7206" max="7213" width="12.6640625" style="1" customWidth="1"/>
    <col min="7214" max="7214" width="6.5546875" style="1" customWidth="1"/>
    <col min="7215" max="7222" width="12.6640625" style="1" customWidth="1"/>
    <col min="7223" max="7223" width="6.5546875" style="1" customWidth="1"/>
    <col min="7224" max="7231" width="12.6640625" style="1" customWidth="1"/>
    <col min="7232" max="7232" width="6.5546875" style="1" customWidth="1"/>
    <col min="7233" max="7240" width="12.6640625" style="1" customWidth="1"/>
    <col min="7241" max="7241" width="6.6640625" style="1" customWidth="1"/>
    <col min="7242" max="7269" width="12.6640625" style="1" customWidth="1"/>
    <col min="7270" max="7424" width="11.44140625" style="1"/>
    <col min="7425" max="7425" width="2.6640625" style="1" customWidth="1"/>
    <col min="7426" max="7430" width="15.6640625" style="1" customWidth="1"/>
    <col min="7431" max="7432" width="20.6640625" style="1" customWidth="1"/>
    <col min="7433" max="7433" width="15.6640625" style="1" customWidth="1"/>
    <col min="7434" max="7434" width="6.6640625" style="1" customWidth="1"/>
    <col min="7435" max="7435" width="21.6640625" style="1" customWidth="1"/>
    <col min="7436" max="7441" width="9.6640625" style="1" customWidth="1"/>
    <col min="7442" max="7442" width="6.5546875" style="1" customWidth="1"/>
    <col min="7443" max="7443" width="95.6640625" style="1" customWidth="1"/>
    <col min="7444" max="7445" width="15.6640625" style="1" customWidth="1"/>
    <col min="7446" max="7446" width="10.6640625" style="1" customWidth="1"/>
    <col min="7447" max="7447" width="25.6640625" style="1" customWidth="1"/>
    <col min="7448" max="7451" width="11.6640625" style="1" customWidth="1"/>
    <col min="7452" max="7452" width="6.5546875" style="1" customWidth="1"/>
    <col min="7453" max="7460" width="12.6640625" style="1" customWidth="1"/>
    <col min="7461" max="7461" width="6.5546875" style="1" customWidth="1"/>
    <col min="7462" max="7469" width="12.6640625" style="1" customWidth="1"/>
    <col min="7470" max="7470" width="6.5546875" style="1" customWidth="1"/>
    <col min="7471" max="7478" width="12.6640625" style="1" customWidth="1"/>
    <col min="7479" max="7479" width="6.5546875" style="1" customWidth="1"/>
    <col min="7480" max="7487" width="12.6640625" style="1" customWidth="1"/>
    <col min="7488" max="7488" width="6.5546875" style="1" customWidth="1"/>
    <col min="7489" max="7496" width="12.6640625" style="1" customWidth="1"/>
    <col min="7497" max="7497" width="6.6640625" style="1" customWidth="1"/>
    <col min="7498" max="7525" width="12.6640625" style="1" customWidth="1"/>
    <col min="7526" max="7680" width="11.44140625" style="1"/>
    <col min="7681" max="7681" width="2.6640625" style="1" customWidth="1"/>
    <col min="7682" max="7686" width="15.6640625" style="1" customWidth="1"/>
    <col min="7687" max="7688" width="20.6640625" style="1" customWidth="1"/>
    <col min="7689" max="7689" width="15.6640625" style="1" customWidth="1"/>
    <col min="7690" max="7690" width="6.6640625" style="1" customWidth="1"/>
    <col min="7691" max="7691" width="21.6640625" style="1" customWidth="1"/>
    <col min="7692" max="7697" width="9.6640625" style="1" customWidth="1"/>
    <col min="7698" max="7698" width="6.5546875" style="1" customWidth="1"/>
    <col min="7699" max="7699" width="95.6640625" style="1" customWidth="1"/>
    <col min="7700" max="7701" width="15.6640625" style="1" customWidth="1"/>
    <col min="7702" max="7702" width="10.6640625" style="1" customWidth="1"/>
    <col min="7703" max="7703" width="25.6640625" style="1" customWidth="1"/>
    <col min="7704" max="7707" width="11.6640625" style="1" customWidth="1"/>
    <col min="7708" max="7708" width="6.5546875" style="1" customWidth="1"/>
    <col min="7709" max="7716" width="12.6640625" style="1" customWidth="1"/>
    <col min="7717" max="7717" width="6.5546875" style="1" customWidth="1"/>
    <col min="7718" max="7725" width="12.6640625" style="1" customWidth="1"/>
    <col min="7726" max="7726" width="6.5546875" style="1" customWidth="1"/>
    <col min="7727" max="7734" width="12.6640625" style="1" customWidth="1"/>
    <col min="7735" max="7735" width="6.5546875" style="1" customWidth="1"/>
    <col min="7736" max="7743" width="12.6640625" style="1" customWidth="1"/>
    <col min="7744" max="7744" width="6.5546875" style="1" customWidth="1"/>
    <col min="7745" max="7752" width="12.6640625" style="1" customWidth="1"/>
    <col min="7753" max="7753" width="6.6640625" style="1" customWidth="1"/>
    <col min="7754" max="7781" width="12.6640625" style="1" customWidth="1"/>
    <col min="7782" max="7936" width="11.44140625" style="1"/>
    <col min="7937" max="7937" width="2.6640625" style="1" customWidth="1"/>
    <col min="7938" max="7942" width="15.6640625" style="1" customWidth="1"/>
    <col min="7943" max="7944" width="20.6640625" style="1" customWidth="1"/>
    <col min="7945" max="7945" width="15.6640625" style="1" customWidth="1"/>
    <col min="7946" max="7946" width="6.6640625" style="1" customWidth="1"/>
    <col min="7947" max="7947" width="21.6640625" style="1" customWidth="1"/>
    <col min="7948" max="7953" width="9.6640625" style="1" customWidth="1"/>
    <col min="7954" max="7954" width="6.5546875" style="1" customWidth="1"/>
    <col min="7955" max="7955" width="95.6640625" style="1" customWidth="1"/>
    <col min="7956" max="7957" width="15.6640625" style="1" customWidth="1"/>
    <col min="7958" max="7958" width="10.6640625" style="1" customWidth="1"/>
    <col min="7959" max="7959" width="25.6640625" style="1" customWidth="1"/>
    <col min="7960" max="7963" width="11.6640625" style="1" customWidth="1"/>
    <col min="7964" max="7964" width="6.5546875" style="1" customWidth="1"/>
    <col min="7965" max="7972" width="12.6640625" style="1" customWidth="1"/>
    <col min="7973" max="7973" width="6.5546875" style="1" customWidth="1"/>
    <col min="7974" max="7981" width="12.6640625" style="1" customWidth="1"/>
    <col min="7982" max="7982" width="6.5546875" style="1" customWidth="1"/>
    <col min="7983" max="7990" width="12.6640625" style="1" customWidth="1"/>
    <col min="7991" max="7991" width="6.5546875" style="1" customWidth="1"/>
    <col min="7992" max="7999" width="12.6640625" style="1" customWidth="1"/>
    <col min="8000" max="8000" width="6.5546875" style="1" customWidth="1"/>
    <col min="8001" max="8008" width="12.6640625" style="1" customWidth="1"/>
    <col min="8009" max="8009" width="6.6640625" style="1" customWidth="1"/>
    <col min="8010" max="8037" width="12.6640625" style="1" customWidth="1"/>
    <col min="8038" max="8192" width="11.44140625" style="1"/>
    <col min="8193" max="8193" width="2.6640625" style="1" customWidth="1"/>
    <col min="8194" max="8198" width="15.6640625" style="1" customWidth="1"/>
    <col min="8199" max="8200" width="20.6640625" style="1" customWidth="1"/>
    <col min="8201" max="8201" width="15.6640625" style="1" customWidth="1"/>
    <col min="8202" max="8202" width="6.6640625" style="1" customWidth="1"/>
    <col min="8203" max="8203" width="21.6640625" style="1" customWidth="1"/>
    <col min="8204" max="8209" width="9.6640625" style="1" customWidth="1"/>
    <col min="8210" max="8210" width="6.5546875" style="1" customWidth="1"/>
    <col min="8211" max="8211" width="95.6640625" style="1" customWidth="1"/>
    <col min="8212" max="8213" width="15.6640625" style="1" customWidth="1"/>
    <col min="8214" max="8214" width="10.6640625" style="1" customWidth="1"/>
    <col min="8215" max="8215" width="25.6640625" style="1" customWidth="1"/>
    <col min="8216" max="8219" width="11.6640625" style="1" customWidth="1"/>
    <col min="8220" max="8220" width="6.5546875" style="1" customWidth="1"/>
    <col min="8221" max="8228" width="12.6640625" style="1" customWidth="1"/>
    <col min="8229" max="8229" width="6.5546875" style="1" customWidth="1"/>
    <col min="8230" max="8237" width="12.6640625" style="1" customWidth="1"/>
    <col min="8238" max="8238" width="6.5546875" style="1" customWidth="1"/>
    <col min="8239" max="8246" width="12.6640625" style="1" customWidth="1"/>
    <col min="8247" max="8247" width="6.5546875" style="1" customWidth="1"/>
    <col min="8248" max="8255" width="12.6640625" style="1" customWidth="1"/>
    <col min="8256" max="8256" width="6.5546875" style="1" customWidth="1"/>
    <col min="8257" max="8264" width="12.6640625" style="1" customWidth="1"/>
    <col min="8265" max="8265" width="6.6640625" style="1" customWidth="1"/>
    <col min="8266" max="8293" width="12.6640625" style="1" customWidth="1"/>
    <col min="8294" max="8448" width="11.44140625" style="1"/>
    <col min="8449" max="8449" width="2.6640625" style="1" customWidth="1"/>
    <col min="8450" max="8454" width="15.6640625" style="1" customWidth="1"/>
    <col min="8455" max="8456" width="20.6640625" style="1" customWidth="1"/>
    <col min="8457" max="8457" width="15.6640625" style="1" customWidth="1"/>
    <col min="8458" max="8458" width="6.6640625" style="1" customWidth="1"/>
    <col min="8459" max="8459" width="21.6640625" style="1" customWidth="1"/>
    <col min="8460" max="8465" width="9.6640625" style="1" customWidth="1"/>
    <col min="8466" max="8466" width="6.5546875" style="1" customWidth="1"/>
    <col min="8467" max="8467" width="95.6640625" style="1" customWidth="1"/>
    <col min="8468" max="8469" width="15.6640625" style="1" customWidth="1"/>
    <col min="8470" max="8470" width="10.6640625" style="1" customWidth="1"/>
    <col min="8471" max="8471" width="25.6640625" style="1" customWidth="1"/>
    <col min="8472" max="8475" width="11.6640625" style="1" customWidth="1"/>
    <col min="8476" max="8476" width="6.5546875" style="1" customWidth="1"/>
    <col min="8477" max="8484" width="12.6640625" style="1" customWidth="1"/>
    <col min="8485" max="8485" width="6.5546875" style="1" customWidth="1"/>
    <col min="8486" max="8493" width="12.6640625" style="1" customWidth="1"/>
    <col min="8494" max="8494" width="6.5546875" style="1" customWidth="1"/>
    <col min="8495" max="8502" width="12.6640625" style="1" customWidth="1"/>
    <col min="8503" max="8503" width="6.5546875" style="1" customWidth="1"/>
    <col min="8504" max="8511" width="12.6640625" style="1" customWidth="1"/>
    <col min="8512" max="8512" width="6.5546875" style="1" customWidth="1"/>
    <col min="8513" max="8520" width="12.6640625" style="1" customWidth="1"/>
    <col min="8521" max="8521" width="6.6640625" style="1" customWidth="1"/>
    <col min="8522" max="8549" width="12.6640625" style="1" customWidth="1"/>
    <col min="8550" max="8704" width="11.44140625" style="1"/>
    <col min="8705" max="8705" width="2.6640625" style="1" customWidth="1"/>
    <col min="8706" max="8710" width="15.6640625" style="1" customWidth="1"/>
    <col min="8711" max="8712" width="20.6640625" style="1" customWidth="1"/>
    <col min="8713" max="8713" width="15.6640625" style="1" customWidth="1"/>
    <col min="8714" max="8714" width="6.6640625" style="1" customWidth="1"/>
    <col min="8715" max="8715" width="21.6640625" style="1" customWidth="1"/>
    <col min="8716" max="8721" width="9.6640625" style="1" customWidth="1"/>
    <col min="8722" max="8722" width="6.5546875" style="1" customWidth="1"/>
    <col min="8723" max="8723" width="95.6640625" style="1" customWidth="1"/>
    <col min="8724" max="8725" width="15.6640625" style="1" customWidth="1"/>
    <col min="8726" max="8726" width="10.6640625" style="1" customWidth="1"/>
    <col min="8727" max="8727" width="25.6640625" style="1" customWidth="1"/>
    <col min="8728" max="8731" width="11.6640625" style="1" customWidth="1"/>
    <col min="8732" max="8732" width="6.5546875" style="1" customWidth="1"/>
    <col min="8733" max="8740" width="12.6640625" style="1" customWidth="1"/>
    <col min="8741" max="8741" width="6.5546875" style="1" customWidth="1"/>
    <col min="8742" max="8749" width="12.6640625" style="1" customWidth="1"/>
    <col min="8750" max="8750" width="6.5546875" style="1" customWidth="1"/>
    <col min="8751" max="8758" width="12.6640625" style="1" customWidth="1"/>
    <col min="8759" max="8759" width="6.5546875" style="1" customWidth="1"/>
    <col min="8760" max="8767" width="12.6640625" style="1" customWidth="1"/>
    <col min="8768" max="8768" width="6.5546875" style="1" customWidth="1"/>
    <col min="8769" max="8776" width="12.6640625" style="1" customWidth="1"/>
    <col min="8777" max="8777" width="6.6640625" style="1" customWidth="1"/>
    <col min="8778" max="8805" width="12.6640625" style="1" customWidth="1"/>
    <col min="8806" max="8960" width="11.44140625" style="1"/>
    <col min="8961" max="8961" width="2.6640625" style="1" customWidth="1"/>
    <col min="8962" max="8966" width="15.6640625" style="1" customWidth="1"/>
    <col min="8967" max="8968" width="20.6640625" style="1" customWidth="1"/>
    <col min="8969" max="8969" width="15.6640625" style="1" customWidth="1"/>
    <col min="8970" max="8970" width="6.6640625" style="1" customWidth="1"/>
    <col min="8971" max="8971" width="21.6640625" style="1" customWidth="1"/>
    <col min="8972" max="8977" width="9.6640625" style="1" customWidth="1"/>
    <col min="8978" max="8978" width="6.5546875" style="1" customWidth="1"/>
    <col min="8979" max="8979" width="95.6640625" style="1" customWidth="1"/>
    <col min="8980" max="8981" width="15.6640625" style="1" customWidth="1"/>
    <col min="8982" max="8982" width="10.6640625" style="1" customWidth="1"/>
    <col min="8983" max="8983" width="25.6640625" style="1" customWidth="1"/>
    <col min="8984" max="8987" width="11.6640625" style="1" customWidth="1"/>
    <col min="8988" max="8988" width="6.5546875" style="1" customWidth="1"/>
    <col min="8989" max="8996" width="12.6640625" style="1" customWidth="1"/>
    <col min="8997" max="8997" width="6.5546875" style="1" customWidth="1"/>
    <col min="8998" max="9005" width="12.6640625" style="1" customWidth="1"/>
    <col min="9006" max="9006" width="6.5546875" style="1" customWidth="1"/>
    <col min="9007" max="9014" width="12.6640625" style="1" customWidth="1"/>
    <col min="9015" max="9015" width="6.5546875" style="1" customWidth="1"/>
    <col min="9016" max="9023" width="12.6640625" style="1" customWidth="1"/>
    <col min="9024" max="9024" width="6.5546875" style="1" customWidth="1"/>
    <col min="9025" max="9032" width="12.6640625" style="1" customWidth="1"/>
    <col min="9033" max="9033" width="6.6640625" style="1" customWidth="1"/>
    <col min="9034" max="9061" width="12.6640625" style="1" customWidth="1"/>
    <col min="9062" max="9216" width="11.44140625" style="1"/>
    <col min="9217" max="9217" width="2.6640625" style="1" customWidth="1"/>
    <col min="9218" max="9222" width="15.6640625" style="1" customWidth="1"/>
    <col min="9223" max="9224" width="20.6640625" style="1" customWidth="1"/>
    <col min="9225" max="9225" width="15.6640625" style="1" customWidth="1"/>
    <col min="9226" max="9226" width="6.6640625" style="1" customWidth="1"/>
    <col min="9227" max="9227" width="21.6640625" style="1" customWidth="1"/>
    <col min="9228" max="9233" width="9.6640625" style="1" customWidth="1"/>
    <col min="9234" max="9234" width="6.5546875" style="1" customWidth="1"/>
    <col min="9235" max="9235" width="95.6640625" style="1" customWidth="1"/>
    <col min="9236" max="9237" width="15.6640625" style="1" customWidth="1"/>
    <col min="9238" max="9238" width="10.6640625" style="1" customWidth="1"/>
    <col min="9239" max="9239" width="25.6640625" style="1" customWidth="1"/>
    <col min="9240" max="9243" width="11.6640625" style="1" customWidth="1"/>
    <col min="9244" max="9244" width="6.5546875" style="1" customWidth="1"/>
    <col min="9245" max="9252" width="12.6640625" style="1" customWidth="1"/>
    <col min="9253" max="9253" width="6.5546875" style="1" customWidth="1"/>
    <col min="9254" max="9261" width="12.6640625" style="1" customWidth="1"/>
    <col min="9262" max="9262" width="6.5546875" style="1" customWidth="1"/>
    <col min="9263" max="9270" width="12.6640625" style="1" customWidth="1"/>
    <col min="9271" max="9271" width="6.5546875" style="1" customWidth="1"/>
    <col min="9272" max="9279" width="12.6640625" style="1" customWidth="1"/>
    <col min="9280" max="9280" width="6.5546875" style="1" customWidth="1"/>
    <col min="9281" max="9288" width="12.6640625" style="1" customWidth="1"/>
    <col min="9289" max="9289" width="6.6640625" style="1" customWidth="1"/>
    <col min="9290" max="9317" width="12.6640625" style="1" customWidth="1"/>
    <col min="9318" max="9472" width="11.44140625" style="1"/>
    <col min="9473" max="9473" width="2.6640625" style="1" customWidth="1"/>
    <col min="9474" max="9478" width="15.6640625" style="1" customWidth="1"/>
    <col min="9479" max="9480" width="20.6640625" style="1" customWidth="1"/>
    <col min="9481" max="9481" width="15.6640625" style="1" customWidth="1"/>
    <col min="9482" max="9482" width="6.6640625" style="1" customWidth="1"/>
    <col min="9483" max="9483" width="21.6640625" style="1" customWidth="1"/>
    <col min="9484" max="9489" width="9.6640625" style="1" customWidth="1"/>
    <col min="9490" max="9490" width="6.5546875" style="1" customWidth="1"/>
    <col min="9491" max="9491" width="95.6640625" style="1" customWidth="1"/>
    <col min="9492" max="9493" width="15.6640625" style="1" customWidth="1"/>
    <col min="9494" max="9494" width="10.6640625" style="1" customWidth="1"/>
    <col min="9495" max="9495" width="25.6640625" style="1" customWidth="1"/>
    <col min="9496" max="9499" width="11.6640625" style="1" customWidth="1"/>
    <col min="9500" max="9500" width="6.5546875" style="1" customWidth="1"/>
    <col min="9501" max="9508" width="12.6640625" style="1" customWidth="1"/>
    <col min="9509" max="9509" width="6.5546875" style="1" customWidth="1"/>
    <col min="9510" max="9517" width="12.6640625" style="1" customWidth="1"/>
    <col min="9518" max="9518" width="6.5546875" style="1" customWidth="1"/>
    <col min="9519" max="9526" width="12.6640625" style="1" customWidth="1"/>
    <col min="9527" max="9527" width="6.5546875" style="1" customWidth="1"/>
    <col min="9528" max="9535" width="12.6640625" style="1" customWidth="1"/>
    <col min="9536" max="9536" width="6.5546875" style="1" customWidth="1"/>
    <col min="9537" max="9544" width="12.6640625" style="1" customWidth="1"/>
    <col min="9545" max="9545" width="6.6640625" style="1" customWidth="1"/>
    <col min="9546" max="9573" width="12.6640625" style="1" customWidth="1"/>
    <col min="9574" max="9728" width="11.44140625" style="1"/>
    <col min="9729" max="9729" width="2.6640625" style="1" customWidth="1"/>
    <col min="9730" max="9734" width="15.6640625" style="1" customWidth="1"/>
    <col min="9735" max="9736" width="20.6640625" style="1" customWidth="1"/>
    <col min="9737" max="9737" width="15.6640625" style="1" customWidth="1"/>
    <col min="9738" max="9738" width="6.6640625" style="1" customWidth="1"/>
    <col min="9739" max="9739" width="21.6640625" style="1" customWidth="1"/>
    <col min="9740" max="9745" width="9.6640625" style="1" customWidth="1"/>
    <col min="9746" max="9746" width="6.5546875" style="1" customWidth="1"/>
    <col min="9747" max="9747" width="95.6640625" style="1" customWidth="1"/>
    <col min="9748" max="9749" width="15.6640625" style="1" customWidth="1"/>
    <col min="9750" max="9750" width="10.6640625" style="1" customWidth="1"/>
    <col min="9751" max="9751" width="25.6640625" style="1" customWidth="1"/>
    <col min="9752" max="9755" width="11.6640625" style="1" customWidth="1"/>
    <col min="9756" max="9756" width="6.5546875" style="1" customWidth="1"/>
    <col min="9757" max="9764" width="12.6640625" style="1" customWidth="1"/>
    <col min="9765" max="9765" width="6.5546875" style="1" customWidth="1"/>
    <col min="9766" max="9773" width="12.6640625" style="1" customWidth="1"/>
    <col min="9774" max="9774" width="6.5546875" style="1" customWidth="1"/>
    <col min="9775" max="9782" width="12.6640625" style="1" customWidth="1"/>
    <col min="9783" max="9783" width="6.5546875" style="1" customWidth="1"/>
    <col min="9784" max="9791" width="12.6640625" style="1" customWidth="1"/>
    <col min="9792" max="9792" width="6.5546875" style="1" customWidth="1"/>
    <col min="9793" max="9800" width="12.6640625" style="1" customWidth="1"/>
    <col min="9801" max="9801" width="6.6640625" style="1" customWidth="1"/>
    <col min="9802" max="9829" width="12.6640625" style="1" customWidth="1"/>
    <col min="9830" max="9984" width="11.44140625" style="1"/>
    <col min="9985" max="9985" width="2.6640625" style="1" customWidth="1"/>
    <col min="9986" max="9990" width="15.6640625" style="1" customWidth="1"/>
    <col min="9991" max="9992" width="20.6640625" style="1" customWidth="1"/>
    <col min="9993" max="9993" width="15.6640625" style="1" customWidth="1"/>
    <col min="9994" max="9994" width="6.6640625" style="1" customWidth="1"/>
    <col min="9995" max="9995" width="21.6640625" style="1" customWidth="1"/>
    <col min="9996" max="10001" width="9.6640625" style="1" customWidth="1"/>
    <col min="10002" max="10002" width="6.5546875" style="1" customWidth="1"/>
    <col min="10003" max="10003" width="95.6640625" style="1" customWidth="1"/>
    <col min="10004" max="10005" width="15.6640625" style="1" customWidth="1"/>
    <col min="10006" max="10006" width="10.6640625" style="1" customWidth="1"/>
    <col min="10007" max="10007" width="25.6640625" style="1" customWidth="1"/>
    <col min="10008" max="10011" width="11.6640625" style="1" customWidth="1"/>
    <col min="10012" max="10012" width="6.5546875" style="1" customWidth="1"/>
    <col min="10013" max="10020" width="12.6640625" style="1" customWidth="1"/>
    <col min="10021" max="10021" width="6.5546875" style="1" customWidth="1"/>
    <col min="10022" max="10029" width="12.6640625" style="1" customWidth="1"/>
    <col min="10030" max="10030" width="6.5546875" style="1" customWidth="1"/>
    <col min="10031" max="10038" width="12.6640625" style="1" customWidth="1"/>
    <col min="10039" max="10039" width="6.5546875" style="1" customWidth="1"/>
    <col min="10040" max="10047" width="12.6640625" style="1" customWidth="1"/>
    <col min="10048" max="10048" width="6.5546875" style="1" customWidth="1"/>
    <col min="10049" max="10056" width="12.6640625" style="1" customWidth="1"/>
    <col min="10057" max="10057" width="6.6640625" style="1" customWidth="1"/>
    <col min="10058" max="10085" width="12.6640625" style="1" customWidth="1"/>
    <col min="10086" max="10240" width="11.44140625" style="1"/>
    <col min="10241" max="10241" width="2.6640625" style="1" customWidth="1"/>
    <col min="10242" max="10246" width="15.6640625" style="1" customWidth="1"/>
    <col min="10247" max="10248" width="20.6640625" style="1" customWidth="1"/>
    <col min="10249" max="10249" width="15.6640625" style="1" customWidth="1"/>
    <col min="10250" max="10250" width="6.6640625" style="1" customWidth="1"/>
    <col min="10251" max="10251" width="21.6640625" style="1" customWidth="1"/>
    <col min="10252" max="10257" width="9.6640625" style="1" customWidth="1"/>
    <col min="10258" max="10258" width="6.5546875" style="1" customWidth="1"/>
    <col min="10259" max="10259" width="95.6640625" style="1" customWidth="1"/>
    <col min="10260" max="10261" width="15.6640625" style="1" customWidth="1"/>
    <col min="10262" max="10262" width="10.6640625" style="1" customWidth="1"/>
    <col min="10263" max="10263" width="25.6640625" style="1" customWidth="1"/>
    <col min="10264" max="10267" width="11.6640625" style="1" customWidth="1"/>
    <col min="10268" max="10268" width="6.5546875" style="1" customWidth="1"/>
    <col min="10269" max="10276" width="12.6640625" style="1" customWidth="1"/>
    <col min="10277" max="10277" width="6.5546875" style="1" customWidth="1"/>
    <col min="10278" max="10285" width="12.6640625" style="1" customWidth="1"/>
    <col min="10286" max="10286" width="6.5546875" style="1" customWidth="1"/>
    <col min="10287" max="10294" width="12.6640625" style="1" customWidth="1"/>
    <col min="10295" max="10295" width="6.5546875" style="1" customWidth="1"/>
    <col min="10296" max="10303" width="12.6640625" style="1" customWidth="1"/>
    <col min="10304" max="10304" width="6.5546875" style="1" customWidth="1"/>
    <col min="10305" max="10312" width="12.6640625" style="1" customWidth="1"/>
    <col min="10313" max="10313" width="6.6640625" style="1" customWidth="1"/>
    <col min="10314" max="10341" width="12.6640625" style="1" customWidth="1"/>
    <col min="10342" max="10496" width="11.44140625" style="1"/>
    <col min="10497" max="10497" width="2.6640625" style="1" customWidth="1"/>
    <col min="10498" max="10502" width="15.6640625" style="1" customWidth="1"/>
    <col min="10503" max="10504" width="20.6640625" style="1" customWidth="1"/>
    <col min="10505" max="10505" width="15.6640625" style="1" customWidth="1"/>
    <col min="10506" max="10506" width="6.6640625" style="1" customWidth="1"/>
    <col min="10507" max="10507" width="21.6640625" style="1" customWidth="1"/>
    <col min="10508" max="10513" width="9.6640625" style="1" customWidth="1"/>
    <col min="10514" max="10514" width="6.5546875" style="1" customWidth="1"/>
    <col min="10515" max="10515" width="95.6640625" style="1" customWidth="1"/>
    <col min="10516" max="10517" width="15.6640625" style="1" customWidth="1"/>
    <col min="10518" max="10518" width="10.6640625" style="1" customWidth="1"/>
    <col min="10519" max="10519" width="25.6640625" style="1" customWidth="1"/>
    <col min="10520" max="10523" width="11.6640625" style="1" customWidth="1"/>
    <col min="10524" max="10524" width="6.5546875" style="1" customWidth="1"/>
    <col min="10525" max="10532" width="12.6640625" style="1" customWidth="1"/>
    <col min="10533" max="10533" width="6.5546875" style="1" customWidth="1"/>
    <col min="10534" max="10541" width="12.6640625" style="1" customWidth="1"/>
    <col min="10542" max="10542" width="6.5546875" style="1" customWidth="1"/>
    <col min="10543" max="10550" width="12.6640625" style="1" customWidth="1"/>
    <col min="10551" max="10551" width="6.5546875" style="1" customWidth="1"/>
    <col min="10552" max="10559" width="12.6640625" style="1" customWidth="1"/>
    <col min="10560" max="10560" width="6.5546875" style="1" customWidth="1"/>
    <col min="10561" max="10568" width="12.6640625" style="1" customWidth="1"/>
    <col min="10569" max="10569" width="6.6640625" style="1" customWidth="1"/>
    <col min="10570" max="10597" width="12.6640625" style="1" customWidth="1"/>
    <col min="10598" max="10752" width="11.44140625" style="1"/>
    <col min="10753" max="10753" width="2.6640625" style="1" customWidth="1"/>
    <col min="10754" max="10758" width="15.6640625" style="1" customWidth="1"/>
    <col min="10759" max="10760" width="20.6640625" style="1" customWidth="1"/>
    <col min="10761" max="10761" width="15.6640625" style="1" customWidth="1"/>
    <col min="10762" max="10762" width="6.6640625" style="1" customWidth="1"/>
    <col min="10763" max="10763" width="21.6640625" style="1" customWidth="1"/>
    <col min="10764" max="10769" width="9.6640625" style="1" customWidth="1"/>
    <col min="10770" max="10770" width="6.5546875" style="1" customWidth="1"/>
    <col min="10771" max="10771" width="95.6640625" style="1" customWidth="1"/>
    <col min="10772" max="10773" width="15.6640625" style="1" customWidth="1"/>
    <col min="10774" max="10774" width="10.6640625" style="1" customWidth="1"/>
    <col min="10775" max="10775" width="25.6640625" style="1" customWidth="1"/>
    <col min="10776" max="10779" width="11.6640625" style="1" customWidth="1"/>
    <col min="10780" max="10780" width="6.5546875" style="1" customWidth="1"/>
    <col min="10781" max="10788" width="12.6640625" style="1" customWidth="1"/>
    <col min="10789" max="10789" width="6.5546875" style="1" customWidth="1"/>
    <col min="10790" max="10797" width="12.6640625" style="1" customWidth="1"/>
    <col min="10798" max="10798" width="6.5546875" style="1" customWidth="1"/>
    <col min="10799" max="10806" width="12.6640625" style="1" customWidth="1"/>
    <col min="10807" max="10807" width="6.5546875" style="1" customWidth="1"/>
    <col min="10808" max="10815" width="12.6640625" style="1" customWidth="1"/>
    <col min="10816" max="10816" width="6.5546875" style="1" customWidth="1"/>
    <col min="10817" max="10824" width="12.6640625" style="1" customWidth="1"/>
    <col min="10825" max="10825" width="6.6640625" style="1" customWidth="1"/>
    <col min="10826" max="10853" width="12.6640625" style="1" customWidth="1"/>
    <col min="10854" max="11008" width="11.44140625" style="1"/>
    <col min="11009" max="11009" width="2.6640625" style="1" customWidth="1"/>
    <col min="11010" max="11014" width="15.6640625" style="1" customWidth="1"/>
    <col min="11015" max="11016" width="20.6640625" style="1" customWidth="1"/>
    <col min="11017" max="11017" width="15.6640625" style="1" customWidth="1"/>
    <col min="11018" max="11018" width="6.6640625" style="1" customWidth="1"/>
    <col min="11019" max="11019" width="21.6640625" style="1" customWidth="1"/>
    <col min="11020" max="11025" width="9.6640625" style="1" customWidth="1"/>
    <col min="11026" max="11026" width="6.5546875" style="1" customWidth="1"/>
    <col min="11027" max="11027" width="95.6640625" style="1" customWidth="1"/>
    <col min="11028" max="11029" width="15.6640625" style="1" customWidth="1"/>
    <col min="11030" max="11030" width="10.6640625" style="1" customWidth="1"/>
    <col min="11031" max="11031" width="25.6640625" style="1" customWidth="1"/>
    <col min="11032" max="11035" width="11.6640625" style="1" customWidth="1"/>
    <col min="11036" max="11036" width="6.5546875" style="1" customWidth="1"/>
    <col min="11037" max="11044" width="12.6640625" style="1" customWidth="1"/>
    <col min="11045" max="11045" width="6.5546875" style="1" customWidth="1"/>
    <col min="11046" max="11053" width="12.6640625" style="1" customWidth="1"/>
    <col min="11054" max="11054" width="6.5546875" style="1" customWidth="1"/>
    <col min="11055" max="11062" width="12.6640625" style="1" customWidth="1"/>
    <col min="11063" max="11063" width="6.5546875" style="1" customWidth="1"/>
    <col min="11064" max="11071" width="12.6640625" style="1" customWidth="1"/>
    <col min="11072" max="11072" width="6.5546875" style="1" customWidth="1"/>
    <col min="11073" max="11080" width="12.6640625" style="1" customWidth="1"/>
    <col min="11081" max="11081" width="6.6640625" style="1" customWidth="1"/>
    <col min="11082" max="11109" width="12.6640625" style="1" customWidth="1"/>
    <col min="11110" max="11264" width="11.44140625" style="1"/>
    <col min="11265" max="11265" width="2.6640625" style="1" customWidth="1"/>
    <col min="11266" max="11270" width="15.6640625" style="1" customWidth="1"/>
    <col min="11271" max="11272" width="20.6640625" style="1" customWidth="1"/>
    <col min="11273" max="11273" width="15.6640625" style="1" customWidth="1"/>
    <col min="11274" max="11274" width="6.6640625" style="1" customWidth="1"/>
    <col min="11275" max="11275" width="21.6640625" style="1" customWidth="1"/>
    <col min="11276" max="11281" width="9.6640625" style="1" customWidth="1"/>
    <col min="11282" max="11282" width="6.5546875" style="1" customWidth="1"/>
    <col min="11283" max="11283" width="95.6640625" style="1" customWidth="1"/>
    <col min="11284" max="11285" width="15.6640625" style="1" customWidth="1"/>
    <col min="11286" max="11286" width="10.6640625" style="1" customWidth="1"/>
    <col min="11287" max="11287" width="25.6640625" style="1" customWidth="1"/>
    <col min="11288" max="11291" width="11.6640625" style="1" customWidth="1"/>
    <col min="11292" max="11292" width="6.5546875" style="1" customWidth="1"/>
    <col min="11293" max="11300" width="12.6640625" style="1" customWidth="1"/>
    <col min="11301" max="11301" width="6.5546875" style="1" customWidth="1"/>
    <col min="11302" max="11309" width="12.6640625" style="1" customWidth="1"/>
    <col min="11310" max="11310" width="6.5546875" style="1" customWidth="1"/>
    <col min="11311" max="11318" width="12.6640625" style="1" customWidth="1"/>
    <col min="11319" max="11319" width="6.5546875" style="1" customWidth="1"/>
    <col min="11320" max="11327" width="12.6640625" style="1" customWidth="1"/>
    <col min="11328" max="11328" width="6.5546875" style="1" customWidth="1"/>
    <col min="11329" max="11336" width="12.6640625" style="1" customWidth="1"/>
    <col min="11337" max="11337" width="6.6640625" style="1" customWidth="1"/>
    <col min="11338" max="11365" width="12.6640625" style="1" customWidth="1"/>
    <col min="11366" max="11520" width="11.44140625" style="1"/>
    <col min="11521" max="11521" width="2.6640625" style="1" customWidth="1"/>
    <col min="11522" max="11526" width="15.6640625" style="1" customWidth="1"/>
    <col min="11527" max="11528" width="20.6640625" style="1" customWidth="1"/>
    <col min="11529" max="11529" width="15.6640625" style="1" customWidth="1"/>
    <col min="11530" max="11530" width="6.6640625" style="1" customWidth="1"/>
    <col min="11531" max="11531" width="21.6640625" style="1" customWidth="1"/>
    <col min="11532" max="11537" width="9.6640625" style="1" customWidth="1"/>
    <col min="11538" max="11538" width="6.5546875" style="1" customWidth="1"/>
    <col min="11539" max="11539" width="95.6640625" style="1" customWidth="1"/>
    <col min="11540" max="11541" width="15.6640625" style="1" customWidth="1"/>
    <col min="11542" max="11542" width="10.6640625" style="1" customWidth="1"/>
    <col min="11543" max="11543" width="25.6640625" style="1" customWidth="1"/>
    <col min="11544" max="11547" width="11.6640625" style="1" customWidth="1"/>
    <col min="11548" max="11548" width="6.5546875" style="1" customWidth="1"/>
    <col min="11549" max="11556" width="12.6640625" style="1" customWidth="1"/>
    <col min="11557" max="11557" width="6.5546875" style="1" customWidth="1"/>
    <col min="11558" max="11565" width="12.6640625" style="1" customWidth="1"/>
    <col min="11566" max="11566" width="6.5546875" style="1" customWidth="1"/>
    <col min="11567" max="11574" width="12.6640625" style="1" customWidth="1"/>
    <col min="11575" max="11575" width="6.5546875" style="1" customWidth="1"/>
    <col min="11576" max="11583" width="12.6640625" style="1" customWidth="1"/>
    <col min="11584" max="11584" width="6.5546875" style="1" customWidth="1"/>
    <col min="11585" max="11592" width="12.6640625" style="1" customWidth="1"/>
    <col min="11593" max="11593" width="6.6640625" style="1" customWidth="1"/>
    <col min="11594" max="11621" width="12.6640625" style="1" customWidth="1"/>
    <col min="11622" max="11776" width="11.44140625" style="1"/>
    <col min="11777" max="11777" width="2.6640625" style="1" customWidth="1"/>
    <col min="11778" max="11782" width="15.6640625" style="1" customWidth="1"/>
    <col min="11783" max="11784" width="20.6640625" style="1" customWidth="1"/>
    <col min="11785" max="11785" width="15.6640625" style="1" customWidth="1"/>
    <col min="11786" max="11786" width="6.6640625" style="1" customWidth="1"/>
    <col min="11787" max="11787" width="21.6640625" style="1" customWidth="1"/>
    <col min="11788" max="11793" width="9.6640625" style="1" customWidth="1"/>
    <col min="11794" max="11794" width="6.5546875" style="1" customWidth="1"/>
    <col min="11795" max="11795" width="95.6640625" style="1" customWidth="1"/>
    <col min="11796" max="11797" width="15.6640625" style="1" customWidth="1"/>
    <col min="11798" max="11798" width="10.6640625" style="1" customWidth="1"/>
    <col min="11799" max="11799" width="25.6640625" style="1" customWidth="1"/>
    <col min="11800" max="11803" width="11.6640625" style="1" customWidth="1"/>
    <col min="11804" max="11804" width="6.5546875" style="1" customWidth="1"/>
    <col min="11805" max="11812" width="12.6640625" style="1" customWidth="1"/>
    <col min="11813" max="11813" width="6.5546875" style="1" customWidth="1"/>
    <col min="11814" max="11821" width="12.6640625" style="1" customWidth="1"/>
    <col min="11822" max="11822" width="6.5546875" style="1" customWidth="1"/>
    <col min="11823" max="11830" width="12.6640625" style="1" customWidth="1"/>
    <col min="11831" max="11831" width="6.5546875" style="1" customWidth="1"/>
    <col min="11832" max="11839" width="12.6640625" style="1" customWidth="1"/>
    <col min="11840" max="11840" width="6.5546875" style="1" customWidth="1"/>
    <col min="11841" max="11848" width="12.6640625" style="1" customWidth="1"/>
    <col min="11849" max="11849" width="6.6640625" style="1" customWidth="1"/>
    <col min="11850" max="11877" width="12.6640625" style="1" customWidth="1"/>
    <col min="11878" max="12032" width="11.44140625" style="1"/>
    <col min="12033" max="12033" width="2.6640625" style="1" customWidth="1"/>
    <col min="12034" max="12038" width="15.6640625" style="1" customWidth="1"/>
    <col min="12039" max="12040" width="20.6640625" style="1" customWidth="1"/>
    <col min="12041" max="12041" width="15.6640625" style="1" customWidth="1"/>
    <col min="12042" max="12042" width="6.6640625" style="1" customWidth="1"/>
    <col min="12043" max="12043" width="21.6640625" style="1" customWidth="1"/>
    <col min="12044" max="12049" width="9.6640625" style="1" customWidth="1"/>
    <col min="12050" max="12050" width="6.5546875" style="1" customWidth="1"/>
    <col min="12051" max="12051" width="95.6640625" style="1" customWidth="1"/>
    <col min="12052" max="12053" width="15.6640625" style="1" customWidth="1"/>
    <col min="12054" max="12054" width="10.6640625" style="1" customWidth="1"/>
    <col min="12055" max="12055" width="25.6640625" style="1" customWidth="1"/>
    <col min="12056" max="12059" width="11.6640625" style="1" customWidth="1"/>
    <col min="12060" max="12060" width="6.5546875" style="1" customWidth="1"/>
    <col min="12061" max="12068" width="12.6640625" style="1" customWidth="1"/>
    <col min="12069" max="12069" width="6.5546875" style="1" customWidth="1"/>
    <col min="12070" max="12077" width="12.6640625" style="1" customWidth="1"/>
    <col min="12078" max="12078" width="6.5546875" style="1" customWidth="1"/>
    <col min="12079" max="12086" width="12.6640625" style="1" customWidth="1"/>
    <col min="12087" max="12087" width="6.5546875" style="1" customWidth="1"/>
    <col min="12088" max="12095" width="12.6640625" style="1" customWidth="1"/>
    <col min="12096" max="12096" width="6.5546875" style="1" customWidth="1"/>
    <col min="12097" max="12104" width="12.6640625" style="1" customWidth="1"/>
    <col min="12105" max="12105" width="6.6640625" style="1" customWidth="1"/>
    <col min="12106" max="12133" width="12.6640625" style="1" customWidth="1"/>
    <col min="12134" max="12288" width="11.44140625" style="1"/>
    <col min="12289" max="12289" width="2.6640625" style="1" customWidth="1"/>
    <col min="12290" max="12294" width="15.6640625" style="1" customWidth="1"/>
    <col min="12295" max="12296" width="20.6640625" style="1" customWidth="1"/>
    <col min="12297" max="12297" width="15.6640625" style="1" customWidth="1"/>
    <col min="12298" max="12298" width="6.6640625" style="1" customWidth="1"/>
    <col min="12299" max="12299" width="21.6640625" style="1" customWidth="1"/>
    <col min="12300" max="12305" width="9.6640625" style="1" customWidth="1"/>
    <col min="12306" max="12306" width="6.5546875" style="1" customWidth="1"/>
    <col min="12307" max="12307" width="95.6640625" style="1" customWidth="1"/>
    <col min="12308" max="12309" width="15.6640625" style="1" customWidth="1"/>
    <col min="12310" max="12310" width="10.6640625" style="1" customWidth="1"/>
    <col min="12311" max="12311" width="25.6640625" style="1" customWidth="1"/>
    <col min="12312" max="12315" width="11.6640625" style="1" customWidth="1"/>
    <col min="12316" max="12316" width="6.5546875" style="1" customWidth="1"/>
    <col min="12317" max="12324" width="12.6640625" style="1" customWidth="1"/>
    <col min="12325" max="12325" width="6.5546875" style="1" customWidth="1"/>
    <col min="12326" max="12333" width="12.6640625" style="1" customWidth="1"/>
    <col min="12334" max="12334" width="6.5546875" style="1" customWidth="1"/>
    <col min="12335" max="12342" width="12.6640625" style="1" customWidth="1"/>
    <col min="12343" max="12343" width="6.5546875" style="1" customWidth="1"/>
    <col min="12344" max="12351" width="12.6640625" style="1" customWidth="1"/>
    <col min="12352" max="12352" width="6.5546875" style="1" customWidth="1"/>
    <col min="12353" max="12360" width="12.6640625" style="1" customWidth="1"/>
    <col min="12361" max="12361" width="6.6640625" style="1" customWidth="1"/>
    <col min="12362" max="12389" width="12.6640625" style="1" customWidth="1"/>
    <col min="12390" max="12544" width="11.44140625" style="1"/>
    <col min="12545" max="12545" width="2.6640625" style="1" customWidth="1"/>
    <col min="12546" max="12550" width="15.6640625" style="1" customWidth="1"/>
    <col min="12551" max="12552" width="20.6640625" style="1" customWidth="1"/>
    <col min="12553" max="12553" width="15.6640625" style="1" customWidth="1"/>
    <col min="12554" max="12554" width="6.6640625" style="1" customWidth="1"/>
    <col min="12555" max="12555" width="21.6640625" style="1" customWidth="1"/>
    <col min="12556" max="12561" width="9.6640625" style="1" customWidth="1"/>
    <col min="12562" max="12562" width="6.5546875" style="1" customWidth="1"/>
    <col min="12563" max="12563" width="95.6640625" style="1" customWidth="1"/>
    <col min="12564" max="12565" width="15.6640625" style="1" customWidth="1"/>
    <col min="12566" max="12566" width="10.6640625" style="1" customWidth="1"/>
    <col min="12567" max="12567" width="25.6640625" style="1" customWidth="1"/>
    <col min="12568" max="12571" width="11.6640625" style="1" customWidth="1"/>
    <col min="12572" max="12572" width="6.5546875" style="1" customWidth="1"/>
    <col min="12573" max="12580" width="12.6640625" style="1" customWidth="1"/>
    <col min="12581" max="12581" width="6.5546875" style="1" customWidth="1"/>
    <col min="12582" max="12589" width="12.6640625" style="1" customWidth="1"/>
    <col min="12590" max="12590" width="6.5546875" style="1" customWidth="1"/>
    <col min="12591" max="12598" width="12.6640625" style="1" customWidth="1"/>
    <col min="12599" max="12599" width="6.5546875" style="1" customWidth="1"/>
    <col min="12600" max="12607" width="12.6640625" style="1" customWidth="1"/>
    <col min="12608" max="12608" width="6.5546875" style="1" customWidth="1"/>
    <col min="12609" max="12616" width="12.6640625" style="1" customWidth="1"/>
    <col min="12617" max="12617" width="6.6640625" style="1" customWidth="1"/>
    <col min="12618" max="12645" width="12.6640625" style="1" customWidth="1"/>
    <col min="12646" max="12800" width="11.44140625" style="1"/>
    <col min="12801" max="12801" width="2.6640625" style="1" customWidth="1"/>
    <col min="12802" max="12806" width="15.6640625" style="1" customWidth="1"/>
    <col min="12807" max="12808" width="20.6640625" style="1" customWidth="1"/>
    <col min="12809" max="12809" width="15.6640625" style="1" customWidth="1"/>
    <col min="12810" max="12810" width="6.6640625" style="1" customWidth="1"/>
    <col min="12811" max="12811" width="21.6640625" style="1" customWidth="1"/>
    <col min="12812" max="12817" width="9.6640625" style="1" customWidth="1"/>
    <col min="12818" max="12818" width="6.5546875" style="1" customWidth="1"/>
    <col min="12819" max="12819" width="95.6640625" style="1" customWidth="1"/>
    <col min="12820" max="12821" width="15.6640625" style="1" customWidth="1"/>
    <col min="12822" max="12822" width="10.6640625" style="1" customWidth="1"/>
    <col min="12823" max="12823" width="25.6640625" style="1" customWidth="1"/>
    <col min="12824" max="12827" width="11.6640625" style="1" customWidth="1"/>
    <col min="12828" max="12828" width="6.5546875" style="1" customWidth="1"/>
    <col min="12829" max="12836" width="12.6640625" style="1" customWidth="1"/>
    <col min="12837" max="12837" width="6.5546875" style="1" customWidth="1"/>
    <col min="12838" max="12845" width="12.6640625" style="1" customWidth="1"/>
    <col min="12846" max="12846" width="6.5546875" style="1" customWidth="1"/>
    <col min="12847" max="12854" width="12.6640625" style="1" customWidth="1"/>
    <col min="12855" max="12855" width="6.5546875" style="1" customWidth="1"/>
    <col min="12856" max="12863" width="12.6640625" style="1" customWidth="1"/>
    <col min="12864" max="12864" width="6.5546875" style="1" customWidth="1"/>
    <col min="12865" max="12872" width="12.6640625" style="1" customWidth="1"/>
    <col min="12873" max="12873" width="6.6640625" style="1" customWidth="1"/>
    <col min="12874" max="12901" width="12.6640625" style="1" customWidth="1"/>
    <col min="12902" max="13056" width="11.44140625" style="1"/>
    <col min="13057" max="13057" width="2.6640625" style="1" customWidth="1"/>
    <col min="13058" max="13062" width="15.6640625" style="1" customWidth="1"/>
    <col min="13063" max="13064" width="20.6640625" style="1" customWidth="1"/>
    <col min="13065" max="13065" width="15.6640625" style="1" customWidth="1"/>
    <col min="13066" max="13066" width="6.6640625" style="1" customWidth="1"/>
    <col min="13067" max="13067" width="21.6640625" style="1" customWidth="1"/>
    <col min="13068" max="13073" width="9.6640625" style="1" customWidth="1"/>
    <col min="13074" max="13074" width="6.5546875" style="1" customWidth="1"/>
    <col min="13075" max="13075" width="95.6640625" style="1" customWidth="1"/>
    <col min="13076" max="13077" width="15.6640625" style="1" customWidth="1"/>
    <col min="13078" max="13078" width="10.6640625" style="1" customWidth="1"/>
    <col min="13079" max="13079" width="25.6640625" style="1" customWidth="1"/>
    <col min="13080" max="13083" width="11.6640625" style="1" customWidth="1"/>
    <col min="13084" max="13084" width="6.5546875" style="1" customWidth="1"/>
    <col min="13085" max="13092" width="12.6640625" style="1" customWidth="1"/>
    <col min="13093" max="13093" width="6.5546875" style="1" customWidth="1"/>
    <col min="13094" max="13101" width="12.6640625" style="1" customWidth="1"/>
    <col min="13102" max="13102" width="6.5546875" style="1" customWidth="1"/>
    <col min="13103" max="13110" width="12.6640625" style="1" customWidth="1"/>
    <col min="13111" max="13111" width="6.5546875" style="1" customWidth="1"/>
    <col min="13112" max="13119" width="12.6640625" style="1" customWidth="1"/>
    <col min="13120" max="13120" width="6.5546875" style="1" customWidth="1"/>
    <col min="13121" max="13128" width="12.6640625" style="1" customWidth="1"/>
    <col min="13129" max="13129" width="6.6640625" style="1" customWidth="1"/>
    <col min="13130" max="13157" width="12.6640625" style="1" customWidth="1"/>
    <col min="13158" max="13312" width="11.44140625" style="1"/>
    <col min="13313" max="13313" width="2.6640625" style="1" customWidth="1"/>
    <col min="13314" max="13318" width="15.6640625" style="1" customWidth="1"/>
    <col min="13319" max="13320" width="20.6640625" style="1" customWidth="1"/>
    <col min="13321" max="13321" width="15.6640625" style="1" customWidth="1"/>
    <col min="13322" max="13322" width="6.6640625" style="1" customWidth="1"/>
    <col min="13323" max="13323" width="21.6640625" style="1" customWidth="1"/>
    <col min="13324" max="13329" width="9.6640625" style="1" customWidth="1"/>
    <col min="13330" max="13330" width="6.5546875" style="1" customWidth="1"/>
    <col min="13331" max="13331" width="95.6640625" style="1" customWidth="1"/>
    <col min="13332" max="13333" width="15.6640625" style="1" customWidth="1"/>
    <col min="13334" max="13334" width="10.6640625" style="1" customWidth="1"/>
    <col min="13335" max="13335" width="25.6640625" style="1" customWidth="1"/>
    <col min="13336" max="13339" width="11.6640625" style="1" customWidth="1"/>
    <col min="13340" max="13340" width="6.5546875" style="1" customWidth="1"/>
    <col min="13341" max="13348" width="12.6640625" style="1" customWidth="1"/>
    <col min="13349" max="13349" width="6.5546875" style="1" customWidth="1"/>
    <col min="13350" max="13357" width="12.6640625" style="1" customWidth="1"/>
    <col min="13358" max="13358" width="6.5546875" style="1" customWidth="1"/>
    <col min="13359" max="13366" width="12.6640625" style="1" customWidth="1"/>
    <col min="13367" max="13367" width="6.5546875" style="1" customWidth="1"/>
    <col min="13368" max="13375" width="12.6640625" style="1" customWidth="1"/>
    <col min="13376" max="13376" width="6.5546875" style="1" customWidth="1"/>
    <col min="13377" max="13384" width="12.6640625" style="1" customWidth="1"/>
    <col min="13385" max="13385" width="6.6640625" style="1" customWidth="1"/>
    <col min="13386" max="13413" width="12.6640625" style="1" customWidth="1"/>
    <col min="13414" max="13568" width="11.44140625" style="1"/>
    <col min="13569" max="13569" width="2.6640625" style="1" customWidth="1"/>
    <col min="13570" max="13574" width="15.6640625" style="1" customWidth="1"/>
    <col min="13575" max="13576" width="20.6640625" style="1" customWidth="1"/>
    <col min="13577" max="13577" width="15.6640625" style="1" customWidth="1"/>
    <col min="13578" max="13578" width="6.6640625" style="1" customWidth="1"/>
    <col min="13579" max="13579" width="21.6640625" style="1" customWidth="1"/>
    <col min="13580" max="13585" width="9.6640625" style="1" customWidth="1"/>
    <col min="13586" max="13586" width="6.5546875" style="1" customWidth="1"/>
    <col min="13587" max="13587" width="95.6640625" style="1" customWidth="1"/>
    <col min="13588" max="13589" width="15.6640625" style="1" customWidth="1"/>
    <col min="13590" max="13590" width="10.6640625" style="1" customWidth="1"/>
    <col min="13591" max="13591" width="25.6640625" style="1" customWidth="1"/>
    <col min="13592" max="13595" width="11.6640625" style="1" customWidth="1"/>
    <col min="13596" max="13596" width="6.5546875" style="1" customWidth="1"/>
    <col min="13597" max="13604" width="12.6640625" style="1" customWidth="1"/>
    <col min="13605" max="13605" width="6.5546875" style="1" customWidth="1"/>
    <col min="13606" max="13613" width="12.6640625" style="1" customWidth="1"/>
    <col min="13614" max="13614" width="6.5546875" style="1" customWidth="1"/>
    <col min="13615" max="13622" width="12.6640625" style="1" customWidth="1"/>
    <col min="13623" max="13623" width="6.5546875" style="1" customWidth="1"/>
    <col min="13624" max="13631" width="12.6640625" style="1" customWidth="1"/>
    <col min="13632" max="13632" width="6.5546875" style="1" customWidth="1"/>
    <col min="13633" max="13640" width="12.6640625" style="1" customWidth="1"/>
    <col min="13641" max="13641" width="6.6640625" style="1" customWidth="1"/>
    <col min="13642" max="13669" width="12.6640625" style="1" customWidth="1"/>
    <col min="13670" max="13824" width="11.44140625" style="1"/>
    <col min="13825" max="13825" width="2.6640625" style="1" customWidth="1"/>
    <col min="13826" max="13830" width="15.6640625" style="1" customWidth="1"/>
    <col min="13831" max="13832" width="20.6640625" style="1" customWidth="1"/>
    <col min="13833" max="13833" width="15.6640625" style="1" customWidth="1"/>
    <col min="13834" max="13834" width="6.6640625" style="1" customWidth="1"/>
    <col min="13835" max="13835" width="21.6640625" style="1" customWidth="1"/>
    <col min="13836" max="13841" width="9.6640625" style="1" customWidth="1"/>
    <col min="13842" max="13842" width="6.5546875" style="1" customWidth="1"/>
    <col min="13843" max="13843" width="95.6640625" style="1" customWidth="1"/>
    <col min="13844" max="13845" width="15.6640625" style="1" customWidth="1"/>
    <col min="13846" max="13846" width="10.6640625" style="1" customWidth="1"/>
    <col min="13847" max="13847" width="25.6640625" style="1" customWidth="1"/>
    <col min="13848" max="13851" width="11.6640625" style="1" customWidth="1"/>
    <col min="13852" max="13852" width="6.5546875" style="1" customWidth="1"/>
    <col min="13853" max="13860" width="12.6640625" style="1" customWidth="1"/>
    <col min="13861" max="13861" width="6.5546875" style="1" customWidth="1"/>
    <col min="13862" max="13869" width="12.6640625" style="1" customWidth="1"/>
    <col min="13870" max="13870" width="6.5546875" style="1" customWidth="1"/>
    <col min="13871" max="13878" width="12.6640625" style="1" customWidth="1"/>
    <col min="13879" max="13879" width="6.5546875" style="1" customWidth="1"/>
    <col min="13880" max="13887" width="12.6640625" style="1" customWidth="1"/>
    <col min="13888" max="13888" width="6.5546875" style="1" customWidth="1"/>
    <col min="13889" max="13896" width="12.6640625" style="1" customWidth="1"/>
    <col min="13897" max="13897" width="6.6640625" style="1" customWidth="1"/>
    <col min="13898" max="13925" width="12.6640625" style="1" customWidth="1"/>
    <col min="13926" max="14080" width="11.44140625" style="1"/>
    <col min="14081" max="14081" width="2.6640625" style="1" customWidth="1"/>
    <col min="14082" max="14086" width="15.6640625" style="1" customWidth="1"/>
    <col min="14087" max="14088" width="20.6640625" style="1" customWidth="1"/>
    <col min="14089" max="14089" width="15.6640625" style="1" customWidth="1"/>
    <col min="14090" max="14090" width="6.6640625" style="1" customWidth="1"/>
    <col min="14091" max="14091" width="21.6640625" style="1" customWidth="1"/>
    <col min="14092" max="14097" width="9.6640625" style="1" customWidth="1"/>
    <col min="14098" max="14098" width="6.5546875" style="1" customWidth="1"/>
    <col min="14099" max="14099" width="95.6640625" style="1" customWidth="1"/>
    <col min="14100" max="14101" width="15.6640625" style="1" customWidth="1"/>
    <col min="14102" max="14102" width="10.6640625" style="1" customWidth="1"/>
    <col min="14103" max="14103" width="25.6640625" style="1" customWidth="1"/>
    <col min="14104" max="14107" width="11.6640625" style="1" customWidth="1"/>
    <col min="14108" max="14108" width="6.5546875" style="1" customWidth="1"/>
    <col min="14109" max="14116" width="12.6640625" style="1" customWidth="1"/>
    <col min="14117" max="14117" width="6.5546875" style="1" customWidth="1"/>
    <col min="14118" max="14125" width="12.6640625" style="1" customWidth="1"/>
    <col min="14126" max="14126" width="6.5546875" style="1" customWidth="1"/>
    <col min="14127" max="14134" width="12.6640625" style="1" customWidth="1"/>
    <col min="14135" max="14135" width="6.5546875" style="1" customWidth="1"/>
    <col min="14136" max="14143" width="12.6640625" style="1" customWidth="1"/>
    <col min="14144" max="14144" width="6.5546875" style="1" customWidth="1"/>
    <col min="14145" max="14152" width="12.6640625" style="1" customWidth="1"/>
    <col min="14153" max="14153" width="6.6640625" style="1" customWidth="1"/>
    <col min="14154" max="14181" width="12.6640625" style="1" customWidth="1"/>
    <col min="14182" max="14336" width="11.44140625" style="1"/>
    <col min="14337" max="14337" width="2.6640625" style="1" customWidth="1"/>
    <col min="14338" max="14342" width="15.6640625" style="1" customWidth="1"/>
    <col min="14343" max="14344" width="20.6640625" style="1" customWidth="1"/>
    <col min="14345" max="14345" width="15.6640625" style="1" customWidth="1"/>
    <col min="14346" max="14346" width="6.6640625" style="1" customWidth="1"/>
    <col min="14347" max="14347" width="21.6640625" style="1" customWidth="1"/>
    <col min="14348" max="14353" width="9.6640625" style="1" customWidth="1"/>
    <col min="14354" max="14354" width="6.5546875" style="1" customWidth="1"/>
    <col min="14355" max="14355" width="95.6640625" style="1" customWidth="1"/>
    <col min="14356" max="14357" width="15.6640625" style="1" customWidth="1"/>
    <col min="14358" max="14358" width="10.6640625" style="1" customWidth="1"/>
    <col min="14359" max="14359" width="25.6640625" style="1" customWidth="1"/>
    <col min="14360" max="14363" width="11.6640625" style="1" customWidth="1"/>
    <col min="14364" max="14364" width="6.5546875" style="1" customWidth="1"/>
    <col min="14365" max="14372" width="12.6640625" style="1" customWidth="1"/>
    <col min="14373" max="14373" width="6.5546875" style="1" customWidth="1"/>
    <col min="14374" max="14381" width="12.6640625" style="1" customWidth="1"/>
    <col min="14382" max="14382" width="6.5546875" style="1" customWidth="1"/>
    <col min="14383" max="14390" width="12.6640625" style="1" customWidth="1"/>
    <col min="14391" max="14391" width="6.5546875" style="1" customWidth="1"/>
    <col min="14392" max="14399" width="12.6640625" style="1" customWidth="1"/>
    <col min="14400" max="14400" width="6.5546875" style="1" customWidth="1"/>
    <col min="14401" max="14408" width="12.6640625" style="1" customWidth="1"/>
    <col min="14409" max="14409" width="6.6640625" style="1" customWidth="1"/>
    <col min="14410" max="14437" width="12.6640625" style="1" customWidth="1"/>
    <col min="14438" max="14592" width="11.44140625" style="1"/>
    <col min="14593" max="14593" width="2.6640625" style="1" customWidth="1"/>
    <col min="14594" max="14598" width="15.6640625" style="1" customWidth="1"/>
    <col min="14599" max="14600" width="20.6640625" style="1" customWidth="1"/>
    <col min="14601" max="14601" width="15.6640625" style="1" customWidth="1"/>
    <col min="14602" max="14602" width="6.6640625" style="1" customWidth="1"/>
    <col min="14603" max="14603" width="21.6640625" style="1" customWidth="1"/>
    <col min="14604" max="14609" width="9.6640625" style="1" customWidth="1"/>
    <col min="14610" max="14610" width="6.5546875" style="1" customWidth="1"/>
    <col min="14611" max="14611" width="95.6640625" style="1" customWidth="1"/>
    <col min="14612" max="14613" width="15.6640625" style="1" customWidth="1"/>
    <col min="14614" max="14614" width="10.6640625" style="1" customWidth="1"/>
    <col min="14615" max="14615" width="25.6640625" style="1" customWidth="1"/>
    <col min="14616" max="14619" width="11.6640625" style="1" customWidth="1"/>
    <col min="14620" max="14620" width="6.5546875" style="1" customWidth="1"/>
    <col min="14621" max="14628" width="12.6640625" style="1" customWidth="1"/>
    <col min="14629" max="14629" width="6.5546875" style="1" customWidth="1"/>
    <col min="14630" max="14637" width="12.6640625" style="1" customWidth="1"/>
    <col min="14638" max="14638" width="6.5546875" style="1" customWidth="1"/>
    <col min="14639" max="14646" width="12.6640625" style="1" customWidth="1"/>
    <col min="14647" max="14647" width="6.5546875" style="1" customWidth="1"/>
    <col min="14648" max="14655" width="12.6640625" style="1" customWidth="1"/>
    <col min="14656" max="14656" width="6.5546875" style="1" customWidth="1"/>
    <col min="14657" max="14664" width="12.6640625" style="1" customWidth="1"/>
    <col min="14665" max="14665" width="6.6640625" style="1" customWidth="1"/>
    <col min="14666" max="14693" width="12.6640625" style="1" customWidth="1"/>
    <col min="14694" max="14848" width="11.44140625" style="1"/>
    <col min="14849" max="14849" width="2.6640625" style="1" customWidth="1"/>
    <col min="14850" max="14854" width="15.6640625" style="1" customWidth="1"/>
    <col min="14855" max="14856" width="20.6640625" style="1" customWidth="1"/>
    <col min="14857" max="14857" width="15.6640625" style="1" customWidth="1"/>
    <col min="14858" max="14858" width="6.6640625" style="1" customWidth="1"/>
    <col min="14859" max="14859" width="21.6640625" style="1" customWidth="1"/>
    <col min="14860" max="14865" width="9.6640625" style="1" customWidth="1"/>
    <col min="14866" max="14866" width="6.5546875" style="1" customWidth="1"/>
    <col min="14867" max="14867" width="95.6640625" style="1" customWidth="1"/>
    <col min="14868" max="14869" width="15.6640625" style="1" customWidth="1"/>
    <col min="14870" max="14870" width="10.6640625" style="1" customWidth="1"/>
    <col min="14871" max="14871" width="25.6640625" style="1" customWidth="1"/>
    <col min="14872" max="14875" width="11.6640625" style="1" customWidth="1"/>
    <col min="14876" max="14876" width="6.5546875" style="1" customWidth="1"/>
    <col min="14877" max="14884" width="12.6640625" style="1" customWidth="1"/>
    <col min="14885" max="14885" width="6.5546875" style="1" customWidth="1"/>
    <col min="14886" max="14893" width="12.6640625" style="1" customWidth="1"/>
    <col min="14894" max="14894" width="6.5546875" style="1" customWidth="1"/>
    <col min="14895" max="14902" width="12.6640625" style="1" customWidth="1"/>
    <col min="14903" max="14903" width="6.5546875" style="1" customWidth="1"/>
    <col min="14904" max="14911" width="12.6640625" style="1" customWidth="1"/>
    <col min="14912" max="14912" width="6.5546875" style="1" customWidth="1"/>
    <col min="14913" max="14920" width="12.6640625" style="1" customWidth="1"/>
    <col min="14921" max="14921" width="6.6640625" style="1" customWidth="1"/>
    <col min="14922" max="14949" width="12.6640625" style="1" customWidth="1"/>
    <col min="14950" max="15104" width="11.44140625" style="1"/>
    <col min="15105" max="15105" width="2.6640625" style="1" customWidth="1"/>
    <col min="15106" max="15110" width="15.6640625" style="1" customWidth="1"/>
    <col min="15111" max="15112" width="20.6640625" style="1" customWidth="1"/>
    <col min="15113" max="15113" width="15.6640625" style="1" customWidth="1"/>
    <col min="15114" max="15114" width="6.6640625" style="1" customWidth="1"/>
    <col min="15115" max="15115" width="21.6640625" style="1" customWidth="1"/>
    <col min="15116" max="15121" width="9.6640625" style="1" customWidth="1"/>
    <col min="15122" max="15122" width="6.5546875" style="1" customWidth="1"/>
    <col min="15123" max="15123" width="95.6640625" style="1" customWidth="1"/>
    <col min="15124" max="15125" width="15.6640625" style="1" customWidth="1"/>
    <col min="15126" max="15126" width="10.6640625" style="1" customWidth="1"/>
    <col min="15127" max="15127" width="25.6640625" style="1" customWidth="1"/>
    <col min="15128" max="15131" width="11.6640625" style="1" customWidth="1"/>
    <col min="15132" max="15132" width="6.5546875" style="1" customWidth="1"/>
    <col min="15133" max="15140" width="12.6640625" style="1" customWidth="1"/>
    <col min="15141" max="15141" width="6.5546875" style="1" customWidth="1"/>
    <col min="15142" max="15149" width="12.6640625" style="1" customWidth="1"/>
    <col min="15150" max="15150" width="6.5546875" style="1" customWidth="1"/>
    <col min="15151" max="15158" width="12.6640625" style="1" customWidth="1"/>
    <col min="15159" max="15159" width="6.5546875" style="1" customWidth="1"/>
    <col min="15160" max="15167" width="12.6640625" style="1" customWidth="1"/>
    <col min="15168" max="15168" width="6.5546875" style="1" customWidth="1"/>
    <col min="15169" max="15176" width="12.6640625" style="1" customWidth="1"/>
    <col min="15177" max="15177" width="6.6640625" style="1" customWidth="1"/>
    <col min="15178" max="15205" width="12.6640625" style="1" customWidth="1"/>
    <col min="15206" max="15360" width="11.44140625" style="1"/>
    <col min="15361" max="15361" width="2.6640625" style="1" customWidth="1"/>
    <col min="15362" max="15366" width="15.6640625" style="1" customWidth="1"/>
    <col min="15367" max="15368" width="20.6640625" style="1" customWidth="1"/>
    <col min="15369" max="15369" width="15.6640625" style="1" customWidth="1"/>
    <col min="15370" max="15370" width="6.6640625" style="1" customWidth="1"/>
    <col min="15371" max="15371" width="21.6640625" style="1" customWidth="1"/>
    <col min="15372" max="15377" width="9.6640625" style="1" customWidth="1"/>
    <col min="15378" max="15378" width="6.5546875" style="1" customWidth="1"/>
    <col min="15379" max="15379" width="95.6640625" style="1" customWidth="1"/>
    <col min="15380" max="15381" width="15.6640625" style="1" customWidth="1"/>
    <col min="15382" max="15382" width="10.6640625" style="1" customWidth="1"/>
    <col min="15383" max="15383" width="25.6640625" style="1" customWidth="1"/>
    <col min="15384" max="15387" width="11.6640625" style="1" customWidth="1"/>
    <col min="15388" max="15388" width="6.5546875" style="1" customWidth="1"/>
    <col min="15389" max="15396" width="12.6640625" style="1" customWidth="1"/>
    <col min="15397" max="15397" width="6.5546875" style="1" customWidth="1"/>
    <col min="15398" max="15405" width="12.6640625" style="1" customWidth="1"/>
    <col min="15406" max="15406" width="6.5546875" style="1" customWidth="1"/>
    <col min="15407" max="15414" width="12.6640625" style="1" customWidth="1"/>
    <col min="15415" max="15415" width="6.5546875" style="1" customWidth="1"/>
    <col min="15416" max="15423" width="12.6640625" style="1" customWidth="1"/>
    <col min="15424" max="15424" width="6.5546875" style="1" customWidth="1"/>
    <col min="15425" max="15432" width="12.6640625" style="1" customWidth="1"/>
    <col min="15433" max="15433" width="6.6640625" style="1" customWidth="1"/>
    <col min="15434" max="15461" width="12.6640625" style="1" customWidth="1"/>
    <col min="15462" max="15616" width="11.44140625" style="1"/>
    <col min="15617" max="15617" width="2.6640625" style="1" customWidth="1"/>
    <col min="15618" max="15622" width="15.6640625" style="1" customWidth="1"/>
    <col min="15623" max="15624" width="20.6640625" style="1" customWidth="1"/>
    <col min="15625" max="15625" width="15.6640625" style="1" customWidth="1"/>
    <col min="15626" max="15626" width="6.6640625" style="1" customWidth="1"/>
    <col min="15627" max="15627" width="21.6640625" style="1" customWidth="1"/>
    <col min="15628" max="15633" width="9.6640625" style="1" customWidth="1"/>
    <col min="15634" max="15634" width="6.5546875" style="1" customWidth="1"/>
    <col min="15635" max="15635" width="95.6640625" style="1" customWidth="1"/>
    <col min="15636" max="15637" width="15.6640625" style="1" customWidth="1"/>
    <col min="15638" max="15638" width="10.6640625" style="1" customWidth="1"/>
    <col min="15639" max="15639" width="25.6640625" style="1" customWidth="1"/>
    <col min="15640" max="15643" width="11.6640625" style="1" customWidth="1"/>
    <col min="15644" max="15644" width="6.5546875" style="1" customWidth="1"/>
    <col min="15645" max="15652" width="12.6640625" style="1" customWidth="1"/>
    <col min="15653" max="15653" width="6.5546875" style="1" customWidth="1"/>
    <col min="15654" max="15661" width="12.6640625" style="1" customWidth="1"/>
    <col min="15662" max="15662" width="6.5546875" style="1" customWidth="1"/>
    <col min="15663" max="15670" width="12.6640625" style="1" customWidth="1"/>
    <col min="15671" max="15671" width="6.5546875" style="1" customWidth="1"/>
    <col min="15672" max="15679" width="12.6640625" style="1" customWidth="1"/>
    <col min="15680" max="15680" width="6.5546875" style="1" customWidth="1"/>
    <col min="15681" max="15688" width="12.6640625" style="1" customWidth="1"/>
    <col min="15689" max="15689" width="6.6640625" style="1" customWidth="1"/>
    <col min="15690" max="15717" width="12.6640625" style="1" customWidth="1"/>
    <col min="15718" max="15872" width="11.44140625" style="1"/>
    <col min="15873" max="15873" width="2.6640625" style="1" customWidth="1"/>
    <col min="15874" max="15878" width="15.6640625" style="1" customWidth="1"/>
    <col min="15879" max="15880" width="20.6640625" style="1" customWidth="1"/>
    <col min="15881" max="15881" width="15.6640625" style="1" customWidth="1"/>
    <col min="15882" max="15882" width="6.6640625" style="1" customWidth="1"/>
    <col min="15883" max="15883" width="21.6640625" style="1" customWidth="1"/>
    <col min="15884" max="15889" width="9.6640625" style="1" customWidth="1"/>
    <col min="15890" max="15890" width="6.5546875" style="1" customWidth="1"/>
    <col min="15891" max="15891" width="95.6640625" style="1" customWidth="1"/>
    <col min="15892" max="15893" width="15.6640625" style="1" customWidth="1"/>
    <col min="15894" max="15894" width="10.6640625" style="1" customWidth="1"/>
    <col min="15895" max="15895" width="25.6640625" style="1" customWidth="1"/>
    <col min="15896" max="15899" width="11.6640625" style="1" customWidth="1"/>
    <col min="15900" max="15900" width="6.5546875" style="1" customWidth="1"/>
    <col min="15901" max="15908" width="12.6640625" style="1" customWidth="1"/>
    <col min="15909" max="15909" width="6.5546875" style="1" customWidth="1"/>
    <col min="15910" max="15917" width="12.6640625" style="1" customWidth="1"/>
    <col min="15918" max="15918" width="6.5546875" style="1" customWidth="1"/>
    <col min="15919" max="15926" width="12.6640625" style="1" customWidth="1"/>
    <col min="15927" max="15927" width="6.5546875" style="1" customWidth="1"/>
    <col min="15928" max="15935" width="12.6640625" style="1" customWidth="1"/>
    <col min="15936" max="15936" width="6.5546875" style="1" customWidth="1"/>
    <col min="15937" max="15944" width="12.6640625" style="1" customWidth="1"/>
    <col min="15945" max="15945" width="6.6640625" style="1" customWidth="1"/>
    <col min="15946" max="15973" width="12.6640625" style="1" customWidth="1"/>
    <col min="15974" max="16128" width="11.44140625" style="1"/>
    <col min="16129" max="16129" width="2.6640625" style="1" customWidth="1"/>
    <col min="16130" max="16134" width="15.6640625" style="1" customWidth="1"/>
    <col min="16135" max="16136" width="20.6640625" style="1" customWidth="1"/>
    <col min="16137" max="16137" width="15.6640625" style="1" customWidth="1"/>
    <col min="16138" max="16138" width="6.6640625" style="1" customWidth="1"/>
    <col min="16139" max="16139" width="21.6640625" style="1" customWidth="1"/>
    <col min="16140" max="16145" width="9.6640625" style="1" customWidth="1"/>
    <col min="16146" max="16146" width="6.5546875" style="1" customWidth="1"/>
    <col min="16147" max="16147" width="95.6640625" style="1" customWidth="1"/>
    <col min="16148" max="16149" width="15.6640625" style="1" customWidth="1"/>
    <col min="16150" max="16150" width="10.6640625" style="1" customWidth="1"/>
    <col min="16151" max="16151" width="25.6640625" style="1" customWidth="1"/>
    <col min="16152" max="16155" width="11.6640625" style="1" customWidth="1"/>
    <col min="16156" max="16156" width="6.5546875" style="1" customWidth="1"/>
    <col min="16157" max="16164" width="12.6640625" style="1" customWidth="1"/>
    <col min="16165" max="16165" width="6.5546875" style="1" customWidth="1"/>
    <col min="16166" max="16173" width="12.6640625" style="1" customWidth="1"/>
    <col min="16174" max="16174" width="6.5546875" style="1" customWidth="1"/>
    <col min="16175" max="16182" width="12.6640625" style="1" customWidth="1"/>
    <col min="16183" max="16183" width="6.5546875" style="1" customWidth="1"/>
    <col min="16184" max="16191" width="12.6640625" style="1" customWidth="1"/>
    <col min="16192" max="16192" width="6.5546875" style="1" customWidth="1"/>
    <col min="16193" max="16200" width="12.6640625" style="1" customWidth="1"/>
    <col min="16201" max="16201" width="6.6640625" style="1" customWidth="1"/>
    <col min="16202" max="16229" width="12.6640625" style="1" customWidth="1"/>
    <col min="16230"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1835" t="s">
        <v>3841</v>
      </c>
      <c r="M2" s="1836"/>
      <c r="N2" s="1836"/>
      <c r="O2" s="1836"/>
      <c r="P2" s="1836"/>
      <c r="Q2" s="1837"/>
      <c r="R2" s="1158" t="s">
        <v>0</v>
      </c>
      <c r="S2" s="1160"/>
      <c r="T2" s="1008" t="s">
        <v>1</v>
      </c>
      <c r="U2" s="1009"/>
      <c r="V2" s="1010"/>
      <c r="W2" s="1831" t="str">
        <f>+$L2</f>
        <v>SECRETARÌA DE AGRICULTURA Y DESARROLLO RURAL</v>
      </c>
      <c r="X2" s="1832"/>
      <c r="Y2" s="1832"/>
      <c r="Z2" s="1832"/>
      <c r="AA2" s="1833"/>
      <c r="AB2" s="1158" t="s">
        <v>0</v>
      </c>
      <c r="AC2" s="1159"/>
      <c r="AD2" s="1159"/>
      <c r="AE2" s="1159"/>
      <c r="AF2" s="1159"/>
      <c r="AG2" s="1159"/>
      <c r="AH2" s="1159"/>
      <c r="AI2" s="1159"/>
      <c r="AJ2" s="1160"/>
      <c r="AK2" s="1132" t="s">
        <v>1</v>
      </c>
      <c r="AL2" s="1132"/>
      <c r="AM2" s="1132"/>
      <c r="AN2" s="1831" t="str">
        <f>+$L2</f>
        <v>SECRETARÌA DE AGRICULTURA Y DESARROLLO RURAL</v>
      </c>
      <c r="AO2" s="1832"/>
      <c r="AP2" s="1832"/>
      <c r="AQ2" s="1832"/>
      <c r="AR2" s="1832"/>
      <c r="AS2" s="1833"/>
      <c r="AT2" s="1158" t="s">
        <v>0</v>
      </c>
      <c r="AU2" s="1159"/>
      <c r="AV2" s="1159"/>
      <c r="AW2" s="1159"/>
      <c r="AX2" s="1159"/>
      <c r="AY2" s="1159"/>
      <c r="AZ2" s="1159"/>
      <c r="BA2" s="1159"/>
      <c r="BB2" s="1160"/>
      <c r="BC2" s="1132" t="s">
        <v>1</v>
      </c>
      <c r="BD2" s="1132"/>
      <c r="BE2" s="1132"/>
      <c r="BF2" s="1834" t="str">
        <f>+$L2</f>
        <v>SECRETARÌA DE AGRICULTURA Y DESARROLLO RURAL</v>
      </c>
      <c r="BG2" s="1834"/>
      <c r="BH2" s="1834"/>
      <c r="BI2" s="1834"/>
      <c r="BJ2" s="1834"/>
      <c r="BK2" s="1834"/>
      <c r="BL2" s="1158" t="s">
        <v>0</v>
      </c>
      <c r="BM2" s="1159"/>
      <c r="BN2" s="1159"/>
      <c r="BO2" s="1159"/>
      <c r="BP2" s="1159"/>
      <c r="BQ2" s="1159"/>
      <c r="BR2" s="1159"/>
      <c r="BS2" s="1159"/>
      <c r="BT2" s="1160"/>
      <c r="BU2" s="1132" t="s">
        <v>1</v>
      </c>
      <c r="BV2" s="1132"/>
      <c r="BW2" s="1132"/>
      <c r="BX2" s="1828" t="str">
        <f>+$L2</f>
        <v>SECRETARÌA DE AGRICULTURA Y DESARROLLO RURAL</v>
      </c>
      <c r="BY2" s="1829"/>
      <c r="BZ2" s="1829"/>
      <c r="CA2" s="1829"/>
      <c r="CB2" s="1829"/>
      <c r="CC2" s="1830"/>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359">
        <f>+$L3</f>
        <v>0</v>
      </c>
      <c r="AO3" s="1360"/>
      <c r="AP3" s="1360"/>
      <c r="AQ3" s="1360"/>
      <c r="AR3" s="1360"/>
      <c r="AS3" s="1361"/>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822" t="s">
        <v>1329</v>
      </c>
      <c r="M4" s="1823"/>
      <c r="N4" s="1823"/>
      <c r="O4" s="1823"/>
      <c r="P4" s="1823"/>
      <c r="Q4" s="1824"/>
      <c r="R4" s="1136" t="s">
        <v>3849</v>
      </c>
      <c r="S4" s="1138"/>
      <c r="T4" s="1008" t="s">
        <v>1664</v>
      </c>
      <c r="U4" s="1009"/>
      <c r="V4" s="1010"/>
      <c r="W4" s="1825" t="str">
        <f>+$L4</f>
        <v>6. Productividad</v>
      </c>
      <c r="X4" s="1826"/>
      <c r="Y4" s="1826"/>
      <c r="Z4" s="1826"/>
      <c r="AA4" s="1827"/>
      <c r="AB4" s="1136" t="s">
        <v>3849</v>
      </c>
      <c r="AC4" s="1137"/>
      <c r="AD4" s="1137"/>
      <c r="AE4" s="1137"/>
      <c r="AF4" s="1137"/>
      <c r="AG4" s="1137"/>
      <c r="AH4" s="1137"/>
      <c r="AI4" s="1137"/>
      <c r="AJ4" s="1138"/>
      <c r="AK4" s="1132" t="s">
        <v>1656</v>
      </c>
      <c r="AL4" s="1132"/>
      <c r="AM4" s="1132"/>
      <c r="AN4" s="1822" t="str">
        <f>+$L4</f>
        <v>6. Productividad</v>
      </c>
      <c r="AO4" s="1823"/>
      <c r="AP4" s="1823"/>
      <c r="AQ4" s="1823"/>
      <c r="AR4" s="1823"/>
      <c r="AS4" s="1824"/>
      <c r="AT4" s="1136" t="s">
        <v>3849</v>
      </c>
      <c r="AU4" s="1137"/>
      <c r="AV4" s="1137"/>
      <c r="AW4" s="1137"/>
      <c r="AX4" s="1137"/>
      <c r="AY4" s="1137"/>
      <c r="AZ4" s="1137"/>
      <c r="BA4" s="1137"/>
      <c r="BB4" s="1138"/>
      <c r="BC4" s="1132" t="s">
        <v>1656</v>
      </c>
      <c r="BD4" s="1132"/>
      <c r="BE4" s="1132"/>
      <c r="BF4" s="1821" t="str">
        <f>+$L4</f>
        <v>6. Productividad</v>
      </c>
      <c r="BG4" s="1821"/>
      <c r="BH4" s="1821"/>
      <c r="BI4" s="1821"/>
      <c r="BJ4" s="1821"/>
      <c r="BK4" s="1821"/>
      <c r="BL4" s="1136" t="s">
        <v>3849</v>
      </c>
      <c r="BM4" s="1137"/>
      <c r="BN4" s="1137"/>
      <c r="BO4" s="1137"/>
      <c r="BP4" s="1137"/>
      <c r="BQ4" s="1137"/>
      <c r="BR4" s="1137"/>
      <c r="BS4" s="1137"/>
      <c r="BT4" s="1138"/>
      <c r="BU4" s="1132" t="s">
        <v>1656</v>
      </c>
      <c r="BV4" s="1132"/>
      <c r="BW4" s="1132"/>
      <c r="BX4" s="1821" t="str">
        <f>+$L4</f>
        <v>6. Productividad</v>
      </c>
      <c r="BY4" s="1821"/>
      <c r="BZ4" s="1821"/>
      <c r="CA4" s="1821"/>
      <c r="CB4" s="1821"/>
      <c r="CC4" s="1821"/>
    </row>
    <row r="5" spans="1:81" s="58" customFormat="1" ht="16.2" customHeight="1" x14ac:dyDescent="0.3">
      <c r="A5" s="34"/>
      <c r="B5" s="1168"/>
      <c r="C5" s="1140"/>
      <c r="D5" s="1140"/>
      <c r="E5" s="1140"/>
      <c r="F5" s="1140"/>
      <c r="G5" s="1140"/>
      <c r="H5" s="1140"/>
      <c r="I5" s="228"/>
      <c r="J5" s="252" t="s">
        <v>1659</v>
      </c>
      <c r="K5" s="252"/>
      <c r="L5" s="1142" t="s">
        <v>1330</v>
      </c>
      <c r="M5" s="1143"/>
      <c r="N5" s="1143"/>
      <c r="O5" s="1143"/>
      <c r="P5" s="1143"/>
      <c r="Q5" s="1144"/>
      <c r="R5" s="1139"/>
      <c r="S5" s="1141"/>
      <c r="T5" s="1008" t="s">
        <v>1665</v>
      </c>
      <c r="U5" s="1009"/>
      <c r="V5" s="1010"/>
      <c r="W5" s="1145" t="str">
        <f>+$L5</f>
        <v>6.1 Más Oportunidades para lo Agropecuario, Pesca y Plantaciones Forestales</v>
      </c>
      <c r="X5" s="1146"/>
      <c r="Y5" s="1146"/>
      <c r="Z5" s="1146"/>
      <c r="AA5" s="1147"/>
      <c r="AB5" s="1139"/>
      <c r="AC5" s="1140"/>
      <c r="AD5" s="1140"/>
      <c r="AE5" s="1140"/>
      <c r="AF5" s="1140"/>
      <c r="AG5" s="1140"/>
      <c r="AH5" s="1140"/>
      <c r="AI5" s="1140"/>
      <c r="AJ5" s="1141"/>
      <c r="AK5" s="1132" t="s">
        <v>1659</v>
      </c>
      <c r="AL5" s="1132"/>
      <c r="AM5" s="1132"/>
      <c r="AN5" s="1142" t="str">
        <f>+$L5</f>
        <v>6.1 Más Oportunidades para lo Agropecuario, Pesca y Plantaciones Forestales</v>
      </c>
      <c r="AO5" s="1143"/>
      <c r="AP5" s="1143"/>
      <c r="AQ5" s="1143"/>
      <c r="AR5" s="1143"/>
      <c r="AS5" s="1144"/>
      <c r="AT5" s="1139"/>
      <c r="AU5" s="1140"/>
      <c r="AV5" s="1140"/>
      <c r="AW5" s="1140"/>
      <c r="AX5" s="1140"/>
      <c r="AY5" s="1140"/>
      <c r="AZ5" s="1140"/>
      <c r="BA5" s="1140"/>
      <c r="BB5" s="1141"/>
      <c r="BC5" s="1132" t="s">
        <v>1659</v>
      </c>
      <c r="BD5" s="1132"/>
      <c r="BE5" s="1132"/>
      <c r="BF5" s="1133" t="str">
        <f>+$L5</f>
        <v>6.1 Más Oportunidades para lo Agropecuario, Pesca y Plantaciones Forestales</v>
      </c>
      <c r="BG5" s="1133"/>
      <c r="BH5" s="1133"/>
      <c r="BI5" s="1133"/>
      <c r="BJ5" s="1133"/>
      <c r="BK5" s="1133"/>
      <c r="BL5" s="1139"/>
      <c r="BM5" s="1140"/>
      <c r="BN5" s="1140"/>
      <c r="BO5" s="1140"/>
      <c r="BP5" s="1140"/>
      <c r="BQ5" s="1140"/>
      <c r="BR5" s="1140"/>
      <c r="BS5" s="1140"/>
      <c r="BT5" s="1141"/>
      <c r="BU5" s="1132" t="s">
        <v>1659</v>
      </c>
      <c r="BV5" s="1132"/>
      <c r="BW5" s="1132"/>
      <c r="BX5" s="1133" t="str">
        <f>+$L5</f>
        <v>6.1 Más Oportunidades para lo Agropecuario, Pesca y Plantaciones Forestales</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6490</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row>
    <row r="11" spans="1:81" s="58" customFormat="1" ht="40.200000000000003" customHeight="1" thickTop="1" x14ac:dyDescent="0.3">
      <c r="A11" s="34"/>
      <c r="B11" s="906" t="s">
        <v>1331</v>
      </c>
      <c r="C11" s="1236" t="s">
        <v>1336</v>
      </c>
      <c r="D11" s="871"/>
      <c r="E11" s="851"/>
      <c r="F11" s="851"/>
      <c r="G11" s="851"/>
      <c r="H11" s="851"/>
      <c r="I11" s="851"/>
      <c r="J11" s="812">
        <v>839</v>
      </c>
      <c r="K11" s="854" t="str">
        <f>+[24]Metas!K970</f>
        <v>Proyectos de investigación gestionados y/o apoyados, de impacto en los sectores agropecuario y agroindustrial</v>
      </c>
      <c r="L11" s="857"/>
      <c r="M11" s="860">
        <f>SUM(N11:Q11)</f>
        <v>0</v>
      </c>
      <c r="N11" s="836"/>
      <c r="O11" s="839"/>
      <c r="P11" s="863"/>
      <c r="Q11" s="866"/>
      <c r="R11" s="812">
        <f>+$J11</f>
        <v>839</v>
      </c>
      <c r="S11" s="231"/>
      <c r="T11" s="235"/>
      <c r="U11" s="235"/>
      <c r="V11" s="235"/>
      <c r="W11" s="231"/>
      <c r="X11" s="256"/>
      <c r="Y11" s="256"/>
      <c r="Z11" s="256"/>
      <c r="AA11" s="256"/>
      <c r="AB11" s="812">
        <f>+$J11</f>
        <v>839</v>
      </c>
      <c r="AC11" s="827">
        <f>+L11</f>
        <v>0</v>
      </c>
      <c r="AD11" s="44">
        <f t="shared" ref="AD11:AJ31" si="0">+AM11+AV11+BE11+BN11</f>
        <v>0</v>
      </c>
      <c r="AE11" s="44">
        <f t="shared" si="0"/>
        <v>0</v>
      </c>
      <c r="AF11" s="44">
        <f t="shared" si="0"/>
        <v>0</v>
      </c>
      <c r="AG11" s="44">
        <f t="shared" si="0"/>
        <v>0</v>
      </c>
      <c r="AH11" s="44">
        <f t="shared" si="0"/>
        <v>0</v>
      </c>
      <c r="AI11" s="44">
        <f t="shared" si="0"/>
        <v>0</v>
      </c>
      <c r="AJ11" s="44">
        <f t="shared" si="0"/>
        <v>0</v>
      </c>
      <c r="AK11" s="812">
        <f>+$J11</f>
        <v>839</v>
      </c>
      <c r="AL11" s="990">
        <f>+N11</f>
        <v>0</v>
      </c>
      <c r="AM11" s="44">
        <f>SUM(AN11:AS11)</f>
        <v>0</v>
      </c>
      <c r="AN11" s="35"/>
      <c r="AO11" s="35"/>
      <c r="AP11" s="35"/>
      <c r="AQ11" s="35"/>
      <c r="AR11" s="35"/>
      <c r="AS11" s="35"/>
      <c r="AT11" s="812">
        <f>+$J11</f>
        <v>839</v>
      </c>
      <c r="AU11" s="993">
        <f>+O11</f>
        <v>0</v>
      </c>
      <c r="AV11" s="44">
        <f>SUM(AW11:BB11)</f>
        <v>0</v>
      </c>
      <c r="AW11" s="35"/>
      <c r="AX11" s="35"/>
      <c r="AY11" s="35"/>
      <c r="AZ11" s="35"/>
      <c r="BA11" s="35"/>
      <c r="BB11" s="35"/>
      <c r="BC11" s="812">
        <f>+$J11</f>
        <v>839</v>
      </c>
      <c r="BD11" s="996">
        <f>+P11</f>
        <v>0</v>
      </c>
      <c r="BE11" s="44">
        <f>SUM(BF11:BK11)</f>
        <v>0</v>
      </c>
      <c r="BF11" s="35"/>
      <c r="BG11" s="35"/>
      <c r="BH11" s="35"/>
      <c r="BI11" s="35"/>
      <c r="BJ11" s="35"/>
      <c r="BK11" s="35"/>
      <c r="BL11" s="812">
        <f>+$J11</f>
        <v>839</v>
      </c>
      <c r="BM11" s="987">
        <f>+Q11</f>
        <v>0</v>
      </c>
      <c r="BN11" s="44">
        <f>SUM(BO11:BT11)</f>
        <v>0</v>
      </c>
      <c r="BO11" s="35"/>
      <c r="BP11" s="35"/>
      <c r="BQ11" s="35"/>
      <c r="BR11" s="35"/>
      <c r="BS11" s="35"/>
      <c r="BT11" s="35"/>
      <c r="BU11" s="818"/>
      <c r="BV11" s="819"/>
      <c r="BW11" s="819"/>
      <c r="BX11" s="819"/>
      <c r="BY11" s="819"/>
      <c r="BZ11" s="819"/>
      <c r="CA11" s="819"/>
      <c r="CB11" s="819"/>
      <c r="CC11" s="820"/>
    </row>
    <row r="12" spans="1:81" s="58" customFormat="1" ht="40.200000000000003" customHeight="1" x14ac:dyDescent="0.3">
      <c r="A12" s="34"/>
      <c r="B12" s="907"/>
      <c r="C12" s="1237"/>
      <c r="D12" s="872"/>
      <c r="E12" s="852"/>
      <c r="F12" s="852"/>
      <c r="G12" s="852"/>
      <c r="H12" s="852"/>
      <c r="I12" s="852"/>
      <c r="J12" s="813"/>
      <c r="K12" s="855"/>
      <c r="L12" s="858"/>
      <c r="M12" s="861"/>
      <c r="N12" s="837"/>
      <c r="O12" s="840"/>
      <c r="P12" s="864"/>
      <c r="Q12" s="867"/>
      <c r="R12" s="813"/>
      <c r="S12" s="39"/>
      <c r="T12" s="236"/>
      <c r="U12" s="236"/>
      <c r="V12" s="236"/>
      <c r="W12" s="39"/>
      <c r="X12" s="31"/>
      <c r="Y12" s="31"/>
      <c r="Z12" s="31"/>
      <c r="AA12" s="31"/>
      <c r="AB12" s="813"/>
      <c r="AC12" s="828"/>
      <c r="AD12" s="51">
        <f t="shared" si="0"/>
        <v>0</v>
      </c>
      <c r="AE12" s="51">
        <f t="shared" si="0"/>
        <v>0</v>
      </c>
      <c r="AF12" s="51">
        <f t="shared" si="0"/>
        <v>0</v>
      </c>
      <c r="AG12" s="51">
        <f t="shared" si="0"/>
        <v>0</v>
      </c>
      <c r="AH12" s="51">
        <f t="shared" si="0"/>
        <v>0</v>
      </c>
      <c r="AI12" s="51">
        <f t="shared" si="0"/>
        <v>0</v>
      </c>
      <c r="AJ12" s="51">
        <f t="shared" si="0"/>
        <v>0</v>
      </c>
      <c r="AK12" s="813"/>
      <c r="AL12" s="991"/>
      <c r="AM12" s="51">
        <f t="shared" ref="AM12:AM75" si="1">SUM(AN12:AS12)</f>
        <v>0</v>
      </c>
      <c r="AN12" s="336"/>
      <c r="AO12" s="336"/>
      <c r="AP12" s="336"/>
      <c r="AQ12" s="336"/>
      <c r="AR12" s="336"/>
      <c r="AS12" s="336"/>
      <c r="AT12" s="813"/>
      <c r="AU12" s="994"/>
      <c r="AV12" s="51">
        <f t="shared" ref="AV12:AV75" si="2">SUM(AW12:BB12)</f>
        <v>0</v>
      </c>
      <c r="AW12" s="336"/>
      <c r="AX12" s="336"/>
      <c r="AY12" s="336"/>
      <c r="AZ12" s="336"/>
      <c r="BA12" s="336"/>
      <c r="BB12" s="336"/>
      <c r="BC12" s="813"/>
      <c r="BD12" s="997"/>
      <c r="BE12" s="51">
        <f t="shared" ref="BE12:BE75" si="3">SUM(BF12:BK12)</f>
        <v>0</v>
      </c>
      <c r="BF12" s="336"/>
      <c r="BG12" s="336"/>
      <c r="BH12" s="336"/>
      <c r="BI12" s="336"/>
      <c r="BJ12" s="336"/>
      <c r="BK12" s="336"/>
      <c r="BL12" s="813"/>
      <c r="BM12" s="988"/>
      <c r="BN12" s="51">
        <f t="shared" ref="BN12:BN75" si="4">SUM(BO12:BT12)</f>
        <v>0</v>
      </c>
      <c r="BO12" s="336"/>
      <c r="BP12" s="336"/>
      <c r="BQ12" s="336"/>
      <c r="BR12" s="336"/>
      <c r="BS12" s="336"/>
      <c r="BT12" s="336"/>
      <c r="BU12" s="821"/>
      <c r="BV12" s="822"/>
      <c r="BW12" s="822"/>
      <c r="BX12" s="822"/>
      <c r="BY12" s="822"/>
      <c r="BZ12" s="822"/>
      <c r="CA12" s="822"/>
      <c r="CB12" s="822"/>
      <c r="CC12" s="823"/>
    </row>
    <row r="13" spans="1:81" s="58" customFormat="1" ht="40.200000000000003" customHeight="1" x14ac:dyDescent="0.3">
      <c r="A13" s="34"/>
      <c r="B13" s="907"/>
      <c r="C13" s="1237"/>
      <c r="D13" s="872"/>
      <c r="E13" s="852"/>
      <c r="F13" s="852"/>
      <c r="G13" s="852"/>
      <c r="H13" s="852"/>
      <c r="I13" s="852"/>
      <c r="J13" s="813"/>
      <c r="K13" s="855"/>
      <c r="L13" s="858"/>
      <c r="M13" s="861"/>
      <c r="N13" s="837"/>
      <c r="O13" s="840"/>
      <c r="P13" s="864"/>
      <c r="Q13" s="867"/>
      <c r="R13" s="813"/>
      <c r="S13" s="39"/>
      <c r="T13" s="236"/>
      <c r="U13" s="236"/>
      <c r="V13" s="236"/>
      <c r="W13" s="39"/>
      <c r="X13" s="31"/>
      <c r="Y13" s="31"/>
      <c r="Z13" s="31"/>
      <c r="AA13" s="31"/>
      <c r="AB13" s="813"/>
      <c r="AC13" s="828"/>
      <c r="AD13" s="51">
        <f t="shared" si="0"/>
        <v>0</v>
      </c>
      <c r="AE13" s="51">
        <f t="shared" si="0"/>
        <v>0</v>
      </c>
      <c r="AF13" s="51">
        <f t="shared" si="0"/>
        <v>0</v>
      </c>
      <c r="AG13" s="51">
        <f t="shared" si="0"/>
        <v>0</v>
      </c>
      <c r="AH13" s="51">
        <f t="shared" si="0"/>
        <v>0</v>
      </c>
      <c r="AI13" s="51">
        <f t="shared" si="0"/>
        <v>0</v>
      </c>
      <c r="AJ13" s="51">
        <f t="shared" si="0"/>
        <v>0</v>
      </c>
      <c r="AK13" s="813"/>
      <c r="AL13" s="991"/>
      <c r="AM13" s="51">
        <f t="shared" si="1"/>
        <v>0</v>
      </c>
      <c r="AN13" s="336"/>
      <c r="AO13" s="336"/>
      <c r="AP13" s="336"/>
      <c r="AQ13" s="336"/>
      <c r="AR13" s="336"/>
      <c r="AS13" s="336"/>
      <c r="AT13" s="813"/>
      <c r="AU13" s="994"/>
      <c r="AV13" s="51">
        <f t="shared" si="2"/>
        <v>0</v>
      </c>
      <c r="AW13" s="336"/>
      <c r="AX13" s="336"/>
      <c r="AY13" s="336"/>
      <c r="AZ13" s="336"/>
      <c r="BA13" s="336"/>
      <c r="BB13" s="336"/>
      <c r="BC13" s="813"/>
      <c r="BD13" s="997"/>
      <c r="BE13" s="51">
        <f t="shared" si="3"/>
        <v>0</v>
      </c>
      <c r="BF13" s="336"/>
      <c r="BG13" s="336"/>
      <c r="BH13" s="336"/>
      <c r="BI13" s="336"/>
      <c r="BJ13" s="336"/>
      <c r="BK13" s="336"/>
      <c r="BL13" s="813"/>
      <c r="BM13" s="988"/>
      <c r="BN13" s="51">
        <f t="shared" si="4"/>
        <v>0</v>
      </c>
      <c r="BO13" s="336"/>
      <c r="BP13" s="336"/>
      <c r="BQ13" s="336"/>
      <c r="BR13" s="336"/>
      <c r="BS13" s="336"/>
      <c r="BT13" s="336"/>
      <c r="BU13" s="821"/>
      <c r="BV13" s="822"/>
      <c r="BW13" s="822"/>
      <c r="BX13" s="822"/>
      <c r="BY13" s="822"/>
      <c r="BZ13" s="822"/>
      <c r="CA13" s="822"/>
      <c r="CB13" s="822"/>
      <c r="CC13" s="823"/>
    </row>
    <row r="14" spans="1:81" s="58" customFormat="1" ht="40.200000000000003" customHeight="1" thickBot="1" x14ac:dyDescent="0.35">
      <c r="A14" s="34"/>
      <c r="B14" s="907"/>
      <c r="C14" s="1238"/>
      <c r="D14" s="873"/>
      <c r="E14" s="853"/>
      <c r="F14" s="853"/>
      <c r="G14" s="853"/>
      <c r="H14" s="853"/>
      <c r="I14" s="853"/>
      <c r="J14" s="814"/>
      <c r="K14" s="856"/>
      <c r="L14" s="859"/>
      <c r="M14" s="862"/>
      <c r="N14" s="838"/>
      <c r="O14" s="841"/>
      <c r="P14" s="865"/>
      <c r="Q14" s="874"/>
      <c r="R14" s="814"/>
      <c r="S14" s="232"/>
      <c r="T14" s="237"/>
      <c r="U14" s="237"/>
      <c r="V14" s="237"/>
      <c r="W14" s="232"/>
      <c r="X14" s="260"/>
      <c r="Y14" s="260"/>
      <c r="Z14" s="260"/>
      <c r="AA14" s="260"/>
      <c r="AB14" s="814"/>
      <c r="AC14" s="829"/>
      <c r="AD14" s="46">
        <f t="shared" si="0"/>
        <v>0</v>
      </c>
      <c r="AE14" s="46">
        <f t="shared" si="0"/>
        <v>0</v>
      </c>
      <c r="AF14" s="46">
        <f t="shared" si="0"/>
        <v>0</v>
      </c>
      <c r="AG14" s="46">
        <f t="shared" si="0"/>
        <v>0</v>
      </c>
      <c r="AH14" s="46">
        <f t="shared" si="0"/>
        <v>0</v>
      </c>
      <c r="AI14" s="46">
        <f t="shared" si="0"/>
        <v>0</v>
      </c>
      <c r="AJ14" s="46">
        <f t="shared" si="0"/>
        <v>0</v>
      </c>
      <c r="AK14" s="814"/>
      <c r="AL14" s="992"/>
      <c r="AM14" s="46">
        <f t="shared" si="1"/>
        <v>0</v>
      </c>
      <c r="AN14" s="37"/>
      <c r="AO14" s="37"/>
      <c r="AP14" s="37"/>
      <c r="AQ14" s="37"/>
      <c r="AR14" s="37"/>
      <c r="AS14" s="37"/>
      <c r="AT14" s="814"/>
      <c r="AU14" s="995"/>
      <c r="AV14" s="46">
        <f t="shared" si="2"/>
        <v>0</v>
      </c>
      <c r="AW14" s="37"/>
      <c r="AX14" s="37"/>
      <c r="AY14" s="37"/>
      <c r="AZ14" s="37"/>
      <c r="BA14" s="37"/>
      <c r="BB14" s="37"/>
      <c r="BC14" s="814"/>
      <c r="BD14" s="998"/>
      <c r="BE14" s="46">
        <f t="shared" si="3"/>
        <v>0</v>
      </c>
      <c r="BF14" s="37"/>
      <c r="BG14" s="37"/>
      <c r="BH14" s="37"/>
      <c r="BI14" s="37"/>
      <c r="BJ14" s="37"/>
      <c r="BK14" s="37"/>
      <c r="BL14" s="814"/>
      <c r="BM14" s="989"/>
      <c r="BN14" s="46">
        <f t="shared" si="4"/>
        <v>0</v>
      </c>
      <c r="BO14" s="37"/>
      <c r="BP14" s="37"/>
      <c r="BQ14" s="37"/>
      <c r="BR14" s="37"/>
      <c r="BS14" s="37"/>
      <c r="BT14" s="37"/>
      <c r="BU14" s="824"/>
      <c r="BV14" s="825"/>
      <c r="BW14" s="825"/>
      <c r="BX14" s="825"/>
      <c r="BY14" s="825"/>
      <c r="BZ14" s="825"/>
      <c r="CA14" s="825"/>
      <c r="CB14" s="825"/>
      <c r="CC14" s="826"/>
    </row>
    <row r="15" spans="1:81" s="58" customFormat="1" ht="40.200000000000003" customHeight="1" thickTop="1" x14ac:dyDescent="0.3">
      <c r="A15" s="34"/>
      <c r="B15" s="907"/>
      <c r="C15" s="1236" t="s">
        <v>1340</v>
      </c>
      <c r="D15" s="871">
        <v>1708</v>
      </c>
      <c r="E15" s="851" t="s">
        <v>6491</v>
      </c>
      <c r="F15" s="851">
        <v>1708041</v>
      </c>
      <c r="G15" s="851" t="s">
        <v>6492</v>
      </c>
      <c r="H15" s="851" t="s">
        <v>6493</v>
      </c>
      <c r="I15" s="1184">
        <v>2021004640046</v>
      </c>
      <c r="J15" s="812">
        <v>840</v>
      </c>
      <c r="K15" s="854" t="str">
        <f>+[24]Metas!K971</f>
        <v>Plan Departamental de Extensión Agropecuaria PDEA, formulado, aprobado e implementado</v>
      </c>
      <c r="L15" s="857">
        <v>1</v>
      </c>
      <c r="M15" s="860" t="s">
        <v>6494</v>
      </c>
      <c r="N15" s="836"/>
      <c r="O15" s="839">
        <v>0.03</v>
      </c>
      <c r="P15" s="863" t="s">
        <v>6495</v>
      </c>
      <c r="Q15" s="866">
        <v>0.03</v>
      </c>
      <c r="R15" s="812">
        <f>+$J15</f>
        <v>840</v>
      </c>
      <c r="S15" s="231" t="s">
        <v>6496</v>
      </c>
      <c r="T15" s="235" t="s">
        <v>6497</v>
      </c>
      <c r="U15" s="235" t="s">
        <v>6498</v>
      </c>
      <c r="V15" s="235" t="s">
        <v>4264</v>
      </c>
      <c r="W15" s="231" t="s">
        <v>6499</v>
      </c>
      <c r="X15" s="256">
        <v>44986</v>
      </c>
      <c r="Y15" s="256">
        <v>45007</v>
      </c>
      <c r="Z15" s="256">
        <v>44986</v>
      </c>
      <c r="AA15" s="256">
        <v>45007</v>
      </c>
      <c r="AB15" s="812">
        <f>+$J15</f>
        <v>840</v>
      </c>
      <c r="AC15" s="827">
        <f>+L15</f>
        <v>1</v>
      </c>
      <c r="AD15" s="44">
        <f t="shared" si="0"/>
        <v>0</v>
      </c>
      <c r="AE15" s="44">
        <f t="shared" si="0"/>
        <v>0</v>
      </c>
      <c r="AF15" s="44">
        <f t="shared" si="0"/>
        <v>0</v>
      </c>
      <c r="AG15" s="44">
        <f t="shared" si="0"/>
        <v>0</v>
      </c>
      <c r="AH15" s="44">
        <f t="shared" si="0"/>
        <v>0</v>
      </c>
      <c r="AI15" s="44">
        <f t="shared" si="0"/>
        <v>0</v>
      </c>
      <c r="AJ15" s="44">
        <f t="shared" si="0"/>
        <v>0</v>
      </c>
      <c r="AK15" s="812">
        <f>+$J15</f>
        <v>840</v>
      </c>
      <c r="AL15" s="990">
        <f>+N15</f>
        <v>0</v>
      </c>
      <c r="AM15" s="44">
        <f t="shared" si="1"/>
        <v>0</v>
      </c>
      <c r="AN15" s="35"/>
      <c r="AO15" s="35"/>
      <c r="AP15" s="35"/>
      <c r="AQ15" s="35"/>
      <c r="AR15" s="35"/>
      <c r="AS15" s="35"/>
      <c r="AT15" s="812">
        <f>+$J15</f>
        <v>840</v>
      </c>
      <c r="AU15" s="993">
        <f>+O15</f>
        <v>0.03</v>
      </c>
      <c r="AV15" s="44">
        <f t="shared" si="2"/>
        <v>0</v>
      </c>
      <c r="AW15" s="35"/>
      <c r="AX15" s="35"/>
      <c r="AY15" s="35"/>
      <c r="AZ15" s="35"/>
      <c r="BA15" s="35"/>
      <c r="BB15" s="35"/>
      <c r="BC15" s="812">
        <f>+$J15</f>
        <v>840</v>
      </c>
      <c r="BD15" s="996" t="str">
        <f>+P15</f>
        <v>0.090</v>
      </c>
      <c r="BE15" s="44">
        <f t="shared" si="3"/>
        <v>0</v>
      </c>
      <c r="BF15" s="35"/>
      <c r="BG15" s="35"/>
      <c r="BH15" s="35"/>
      <c r="BI15" s="35"/>
      <c r="BJ15" s="35"/>
      <c r="BK15" s="35"/>
      <c r="BL15" s="812">
        <f>+$J15</f>
        <v>840</v>
      </c>
      <c r="BM15" s="987">
        <f>+Q15</f>
        <v>0.03</v>
      </c>
      <c r="BN15" s="44">
        <f t="shared" si="4"/>
        <v>0</v>
      </c>
      <c r="BO15" s="35"/>
      <c r="BP15" s="35"/>
      <c r="BQ15" s="35"/>
      <c r="BR15" s="35"/>
      <c r="BS15" s="35"/>
      <c r="BT15" s="35"/>
      <c r="BU15" s="818"/>
      <c r="BV15" s="819"/>
      <c r="BW15" s="819"/>
      <c r="BX15" s="819"/>
      <c r="BY15" s="819"/>
      <c r="BZ15" s="819"/>
      <c r="CA15" s="819"/>
      <c r="CB15" s="819"/>
      <c r="CC15" s="820"/>
    </row>
    <row r="16" spans="1:81" s="58" customFormat="1" ht="40.200000000000003" customHeight="1" x14ac:dyDescent="0.3">
      <c r="A16" s="34"/>
      <c r="B16" s="907"/>
      <c r="C16" s="1237"/>
      <c r="D16" s="872"/>
      <c r="E16" s="852"/>
      <c r="F16" s="852"/>
      <c r="G16" s="852"/>
      <c r="H16" s="852"/>
      <c r="I16" s="1185"/>
      <c r="J16" s="813"/>
      <c r="K16" s="855"/>
      <c r="L16" s="858"/>
      <c r="M16" s="861"/>
      <c r="N16" s="837"/>
      <c r="O16" s="840"/>
      <c r="P16" s="864"/>
      <c r="Q16" s="867"/>
      <c r="R16" s="813"/>
      <c r="S16" s="39" t="s">
        <v>6500</v>
      </c>
      <c r="T16" s="236" t="s">
        <v>6501</v>
      </c>
      <c r="U16" s="236" t="s">
        <v>6498</v>
      </c>
      <c r="V16" s="236" t="s">
        <v>6502</v>
      </c>
      <c r="W16" s="39" t="s">
        <v>6503</v>
      </c>
      <c r="X16" s="31">
        <v>45012</v>
      </c>
      <c r="Y16" s="31">
        <v>45040</v>
      </c>
      <c r="Z16" s="31">
        <v>45012</v>
      </c>
      <c r="AA16" s="31">
        <v>45040</v>
      </c>
      <c r="AB16" s="813"/>
      <c r="AC16" s="828"/>
      <c r="AD16" s="51">
        <v>40</v>
      </c>
      <c r="AE16" s="51">
        <v>40</v>
      </c>
      <c r="AF16" s="51">
        <f t="shared" si="0"/>
        <v>0</v>
      </c>
      <c r="AG16" s="51">
        <f t="shared" si="0"/>
        <v>0</v>
      </c>
      <c r="AH16" s="51">
        <f t="shared" si="0"/>
        <v>0</v>
      </c>
      <c r="AI16" s="51">
        <f t="shared" si="0"/>
        <v>0</v>
      </c>
      <c r="AJ16" s="51">
        <f t="shared" si="0"/>
        <v>0</v>
      </c>
      <c r="AK16" s="813"/>
      <c r="AL16" s="991"/>
      <c r="AM16" s="51">
        <f t="shared" si="1"/>
        <v>10</v>
      </c>
      <c r="AN16" s="336">
        <v>10</v>
      </c>
      <c r="AO16" s="336"/>
      <c r="AP16" s="336"/>
      <c r="AQ16" s="336"/>
      <c r="AR16" s="336"/>
      <c r="AS16" s="336"/>
      <c r="AT16" s="813"/>
      <c r="AU16" s="994"/>
      <c r="AV16" s="51">
        <f t="shared" si="2"/>
        <v>30</v>
      </c>
      <c r="AW16" s="336">
        <v>30</v>
      </c>
      <c r="AX16" s="336"/>
      <c r="AY16" s="336"/>
      <c r="AZ16" s="336"/>
      <c r="BA16" s="336"/>
      <c r="BB16" s="336"/>
      <c r="BC16" s="813"/>
      <c r="BD16" s="997"/>
      <c r="BE16" s="51">
        <f t="shared" si="3"/>
        <v>0</v>
      </c>
      <c r="BF16" s="336"/>
      <c r="BG16" s="336"/>
      <c r="BH16" s="336"/>
      <c r="BI16" s="336"/>
      <c r="BJ16" s="336"/>
      <c r="BK16" s="336"/>
      <c r="BL16" s="813"/>
      <c r="BM16" s="988"/>
      <c r="BN16" s="51">
        <f t="shared" si="4"/>
        <v>0</v>
      </c>
      <c r="BO16" s="336"/>
      <c r="BP16" s="336"/>
      <c r="BQ16" s="336"/>
      <c r="BR16" s="336"/>
      <c r="BS16" s="336"/>
      <c r="BT16" s="336"/>
      <c r="BU16" s="821"/>
      <c r="BV16" s="822"/>
      <c r="BW16" s="822"/>
      <c r="BX16" s="822"/>
      <c r="BY16" s="822"/>
      <c r="BZ16" s="822"/>
      <c r="CA16" s="822"/>
      <c r="CB16" s="822"/>
      <c r="CC16" s="823"/>
    </row>
    <row r="17" spans="1:81" s="58" customFormat="1" ht="40.200000000000003" customHeight="1" x14ac:dyDescent="0.3">
      <c r="A17" s="34"/>
      <c r="B17" s="907"/>
      <c r="C17" s="1237"/>
      <c r="D17" s="872"/>
      <c r="E17" s="852"/>
      <c r="F17" s="852"/>
      <c r="G17" s="852"/>
      <c r="H17" s="852"/>
      <c r="I17" s="1185"/>
      <c r="J17" s="813"/>
      <c r="K17" s="855"/>
      <c r="L17" s="858"/>
      <c r="M17" s="861"/>
      <c r="N17" s="837"/>
      <c r="O17" s="840"/>
      <c r="P17" s="864"/>
      <c r="Q17" s="867"/>
      <c r="R17" s="813"/>
      <c r="S17" s="39" t="s">
        <v>6504</v>
      </c>
      <c r="T17" s="236" t="s">
        <v>6497</v>
      </c>
      <c r="U17" s="236" t="s">
        <v>6505</v>
      </c>
      <c r="V17" s="236" t="s">
        <v>4264</v>
      </c>
      <c r="W17" s="39" t="s">
        <v>6506</v>
      </c>
      <c r="X17" s="31">
        <v>45041</v>
      </c>
      <c r="Y17" s="31">
        <v>45044</v>
      </c>
      <c r="Z17" s="31">
        <v>45041</v>
      </c>
      <c r="AA17" s="31">
        <v>45044</v>
      </c>
      <c r="AB17" s="813"/>
      <c r="AC17" s="828"/>
      <c r="AD17" s="51">
        <f t="shared" si="0"/>
        <v>0</v>
      </c>
      <c r="AE17" s="51">
        <f t="shared" si="0"/>
        <v>0</v>
      </c>
      <c r="AF17" s="51">
        <f t="shared" si="0"/>
        <v>0</v>
      </c>
      <c r="AG17" s="51">
        <f t="shared" si="0"/>
        <v>0</v>
      </c>
      <c r="AH17" s="51">
        <f t="shared" si="0"/>
        <v>0</v>
      </c>
      <c r="AI17" s="51">
        <f t="shared" si="0"/>
        <v>0</v>
      </c>
      <c r="AJ17" s="51">
        <f t="shared" si="0"/>
        <v>0</v>
      </c>
      <c r="AK17" s="813"/>
      <c r="AL17" s="991"/>
      <c r="AM17" s="51">
        <f t="shared" si="1"/>
        <v>0</v>
      </c>
      <c r="AN17" s="336"/>
      <c r="AO17" s="336"/>
      <c r="AP17" s="336"/>
      <c r="AQ17" s="336"/>
      <c r="AR17" s="336"/>
      <c r="AS17" s="336"/>
      <c r="AT17" s="813"/>
      <c r="AU17" s="994"/>
      <c r="AV17" s="51">
        <f t="shared" si="2"/>
        <v>0</v>
      </c>
      <c r="AW17" s="336"/>
      <c r="AX17" s="336"/>
      <c r="AY17" s="336"/>
      <c r="AZ17" s="336"/>
      <c r="BA17" s="336"/>
      <c r="BB17" s="336"/>
      <c r="BC17" s="813"/>
      <c r="BD17" s="997"/>
      <c r="BE17" s="51">
        <f t="shared" si="3"/>
        <v>0</v>
      </c>
      <c r="BF17" s="336"/>
      <c r="BG17" s="336"/>
      <c r="BH17" s="336"/>
      <c r="BI17" s="336"/>
      <c r="BJ17" s="336"/>
      <c r="BK17" s="336"/>
      <c r="BL17" s="813"/>
      <c r="BM17" s="988"/>
      <c r="BN17" s="51">
        <f t="shared" si="4"/>
        <v>0</v>
      </c>
      <c r="BO17" s="336"/>
      <c r="BP17" s="336"/>
      <c r="BQ17" s="336"/>
      <c r="BR17" s="336"/>
      <c r="BS17" s="336"/>
      <c r="BT17" s="336"/>
      <c r="BU17" s="821"/>
      <c r="BV17" s="822"/>
      <c r="BW17" s="822"/>
      <c r="BX17" s="822"/>
      <c r="BY17" s="822"/>
      <c r="BZ17" s="822"/>
      <c r="CA17" s="822"/>
      <c r="CB17" s="822"/>
      <c r="CC17" s="823"/>
    </row>
    <row r="18" spans="1:81" s="58" customFormat="1" ht="40.200000000000003" customHeight="1" thickBot="1" x14ac:dyDescent="0.35">
      <c r="A18" s="34"/>
      <c r="B18" s="908"/>
      <c r="C18" s="1238"/>
      <c r="D18" s="873"/>
      <c r="E18" s="853"/>
      <c r="F18" s="853"/>
      <c r="G18" s="853"/>
      <c r="H18" s="853"/>
      <c r="I18" s="1186"/>
      <c r="J18" s="814"/>
      <c r="K18" s="856"/>
      <c r="L18" s="859"/>
      <c r="M18" s="862"/>
      <c r="N18" s="838"/>
      <c r="O18" s="841"/>
      <c r="P18" s="865"/>
      <c r="Q18" s="874"/>
      <c r="R18" s="814"/>
      <c r="S18" s="232" t="s">
        <v>6507</v>
      </c>
      <c r="T18" s="237" t="s">
        <v>6501</v>
      </c>
      <c r="U18" s="237" t="s">
        <v>6508</v>
      </c>
      <c r="V18" s="237" t="s">
        <v>6502</v>
      </c>
      <c r="W18" s="232" t="s">
        <v>6509</v>
      </c>
      <c r="X18" s="260">
        <v>45061</v>
      </c>
      <c r="Y18" s="260">
        <v>45213</v>
      </c>
      <c r="Z18" s="260">
        <v>45077</v>
      </c>
      <c r="AA18" s="260">
        <v>45229</v>
      </c>
      <c r="AB18" s="814"/>
      <c r="AC18" s="829"/>
      <c r="AD18" s="46">
        <f t="shared" si="0"/>
        <v>1584</v>
      </c>
      <c r="AE18" s="46">
        <v>720</v>
      </c>
      <c r="AF18" s="46">
        <f t="shared" si="0"/>
        <v>0</v>
      </c>
      <c r="AG18" s="46">
        <f t="shared" si="0"/>
        <v>0</v>
      </c>
      <c r="AH18" s="46">
        <f t="shared" si="0"/>
        <v>0</v>
      </c>
      <c r="AI18" s="46">
        <v>2160</v>
      </c>
      <c r="AJ18" s="46">
        <f t="shared" si="0"/>
        <v>0</v>
      </c>
      <c r="AK18" s="814"/>
      <c r="AL18" s="992"/>
      <c r="AM18" s="46">
        <f t="shared" si="1"/>
        <v>0</v>
      </c>
      <c r="AN18" s="37"/>
      <c r="AO18" s="37"/>
      <c r="AP18" s="37"/>
      <c r="AQ18" s="37"/>
      <c r="AR18" s="37"/>
      <c r="AS18" s="37"/>
      <c r="AT18" s="814"/>
      <c r="AU18" s="995"/>
      <c r="AV18" s="46">
        <f t="shared" si="2"/>
        <v>576</v>
      </c>
      <c r="AW18" s="37">
        <v>144</v>
      </c>
      <c r="AX18" s="37"/>
      <c r="AY18" s="37"/>
      <c r="AZ18" s="37"/>
      <c r="BA18" s="37">
        <v>432</v>
      </c>
      <c r="BB18" s="37"/>
      <c r="BC18" s="814"/>
      <c r="BD18" s="998"/>
      <c r="BE18" s="46">
        <v>432</v>
      </c>
      <c r="BF18" s="37">
        <v>432</v>
      </c>
      <c r="BG18" s="37"/>
      <c r="BH18" s="37"/>
      <c r="BI18" s="37"/>
      <c r="BJ18" s="37">
        <v>1296</v>
      </c>
      <c r="BK18" s="37"/>
      <c r="BL18" s="814"/>
      <c r="BM18" s="989"/>
      <c r="BN18" s="46">
        <f t="shared" si="4"/>
        <v>576</v>
      </c>
      <c r="BO18" s="37">
        <v>144</v>
      </c>
      <c r="BP18" s="37"/>
      <c r="BQ18" s="37"/>
      <c r="BR18" s="37"/>
      <c r="BS18" s="37">
        <v>432</v>
      </c>
      <c r="BT18" s="37"/>
      <c r="BU18" s="824"/>
      <c r="BV18" s="825"/>
      <c r="BW18" s="825"/>
      <c r="BX18" s="825"/>
      <c r="BY18" s="825"/>
      <c r="BZ18" s="825"/>
      <c r="CA18" s="825"/>
      <c r="CB18" s="825"/>
      <c r="CC18" s="826"/>
    </row>
    <row r="19" spans="1:81" s="58" customFormat="1" ht="40.200000000000003" customHeight="1" thickTop="1" x14ac:dyDescent="0.3">
      <c r="A19" s="34"/>
      <c r="B19" s="906" t="s">
        <v>1342</v>
      </c>
      <c r="C19" s="1236" t="s">
        <v>1345</v>
      </c>
      <c r="D19" s="871">
        <v>1702</v>
      </c>
      <c r="E19" s="851" t="s">
        <v>3881</v>
      </c>
      <c r="F19" s="851">
        <v>1703006</v>
      </c>
      <c r="G19" s="851" t="s">
        <v>6510</v>
      </c>
      <c r="H19" s="851" t="s">
        <v>6511</v>
      </c>
      <c r="I19" s="1184">
        <v>2021004540233</v>
      </c>
      <c r="J19" s="812">
        <v>841</v>
      </c>
      <c r="K19" s="854" t="str">
        <f>+[24]Metas!K973</f>
        <v>Fondo complementario de garantías del sector agropecuario y rural capitalizado</v>
      </c>
      <c r="L19" s="857">
        <v>0.25</v>
      </c>
      <c r="M19" s="860" t="s">
        <v>6494</v>
      </c>
      <c r="N19" s="836">
        <v>6.25E-2</v>
      </c>
      <c r="O19" s="839">
        <v>6.25E-2</v>
      </c>
      <c r="P19" s="863">
        <v>6.25E-2</v>
      </c>
      <c r="Q19" s="866">
        <v>6.25E-2</v>
      </c>
      <c r="R19" s="812">
        <f>+$J19</f>
        <v>841</v>
      </c>
      <c r="S19" s="231" t="s">
        <v>6512</v>
      </c>
      <c r="T19" s="235" t="s">
        <v>6497</v>
      </c>
      <c r="U19" s="235" t="s">
        <v>6513</v>
      </c>
      <c r="V19" s="235" t="s">
        <v>4264</v>
      </c>
      <c r="W19" s="231" t="s">
        <v>6514</v>
      </c>
      <c r="X19" s="256">
        <v>44928</v>
      </c>
      <c r="Y19" s="256">
        <v>45289</v>
      </c>
      <c r="Z19" s="256">
        <v>44928</v>
      </c>
      <c r="AA19" s="256">
        <v>45289</v>
      </c>
      <c r="AB19" s="812">
        <f>+$J19</f>
        <v>841</v>
      </c>
      <c r="AC19" s="827">
        <f>+L19</f>
        <v>0.25</v>
      </c>
      <c r="AD19" s="44">
        <f t="shared" si="0"/>
        <v>0</v>
      </c>
      <c r="AE19" s="44">
        <f t="shared" si="0"/>
        <v>0</v>
      </c>
      <c r="AF19" s="44">
        <f t="shared" si="0"/>
        <v>0</v>
      </c>
      <c r="AG19" s="44">
        <f t="shared" si="0"/>
        <v>0</v>
      </c>
      <c r="AH19" s="44">
        <f t="shared" si="0"/>
        <v>0</v>
      </c>
      <c r="AI19" s="44">
        <f t="shared" si="0"/>
        <v>0</v>
      </c>
      <c r="AJ19" s="44">
        <f t="shared" si="0"/>
        <v>0</v>
      </c>
      <c r="AK19" s="812">
        <f>+$J19</f>
        <v>841</v>
      </c>
      <c r="AL19" s="990">
        <f>+N19</f>
        <v>6.25E-2</v>
      </c>
      <c r="AM19" s="44">
        <f t="shared" si="1"/>
        <v>0</v>
      </c>
      <c r="AN19" s="35"/>
      <c r="AO19" s="35"/>
      <c r="AP19" s="35"/>
      <c r="AQ19" s="35"/>
      <c r="AR19" s="35"/>
      <c r="AS19" s="35"/>
      <c r="AT19" s="812">
        <f>+$J19</f>
        <v>841</v>
      </c>
      <c r="AU19" s="993">
        <f>+O19</f>
        <v>6.25E-2</v>
      </c>
      <c r="AV19" s="44">
        <f t="shared" si="2"/>
        <v>0</v>
      </c>
      <c r="AW19" s="35"/>
      <c r="AX19" s="35"/>
      <c r="AY19" s="35"/>
      <c r="AZ19" s="35"/>
      <c r="BA19" s="35"/>
      <c r="BB19" s="35"/>
      <c r="BC19" s="812">
        <f>+$J19</f>
        <v>841</v>
      </c>
      <c r="BD19" s="54">
        <f>+P19</f>
        <v>6.25E-2</v>
      </c>
      <c r="BE19" s="44">
        <f t="shared" si="3"/>
        <v>0</v>
      </c>
      <c r="BF19" s="35"/>
      <c r="BG19" s="35"/>
      <c r="BH19" s="35"/>
      <c r="BI19" s="35"/>
      <c r="BJ19" s="35"/>
      <c r="BK19" s="35"/>
      <c r="BL19" s="812">
        <f>+$J19</f>
        <v>841</v>
      </c>
      <c r="BM19" s="41">
        <f>+Q19</f>
        <v>6.25E-2</v>
      </c>
      <c r="BN19" s="44">
        <f t="shared" si="4"/>
        <v>0</v>
      </c>
      <c r="BO19" s="35"/>
      <c r="BP19" s="35"/>
      <c r="BQ19" s="35"/>
      <c r="BR19" s="35"/>
      <c r="BS19" s="35"/>
      <c r="BT19" s="35"/>
      <c r="BU19" s="818"/>
      <c r="BV19" s="819"/>
      <c r="BW19" s="819"/>
      <c r="BX19" s="819"/>
      <c r="BY19" s="819"/>
      <c r="BZ19" s="819"/>
      <c r="CA19" s="819"/>
      <c r="CB19" s="819"/>
      <c r="CC19" s="820"/>
    </row>
    <row r="20" spans="1:81" s="58" customFormat="1" ht="40.200000000000003" customHeight="1" x14ac:dyDescent="0.3">
      <c r="A20" s="34"/>
      <c r="B20" s="907"/>
      <c r="C20" s="1237"/>
      <c r="D20" s="872"/>
      <c r="E20" s="852"/>
      <c r="F20" s="852"/>
      <c r="G20" s="852"/>
      <c r="H20" s="852"/>
      <c r="I20" s="1185"/>
      <c r="J20" s="813"/>
      <c r="K20" s="855"/>
      <c r="L20" s="858"/>
      <c r="M20" s="861"/>
      <c r="N20" s="837"/>
      <c r="O20" s="840"/>
      <c r="P20" s="864"/>
      <c r="Q20" s="867"/>
      <c r="R20" s="813"/>
      <c r="S20" s="39" t="s">
        <v>6515</v>
      </c>
      <c r="T20" s="236" t="s">
        <v>6497</v>
      </c>
      <c r="U20" s="236" t="s">
        <v>6516</v>
      </c>
      <c r="V20" s="236" t="s">
        <v>4264</v>
      </c>
      <c r="W20" s="39" t="s">
        <v>6517</v>
      </c>
      <c r="X20" s="31">
        <v>44928</v>
      </c>
      <c r="Y20" s="31">
        <v>45289</v>
      </c>
      <c r="Z20" s="31">
        <v>44928</v>
      </c>
      <c r="AA20" s="31">
        <v>45289</v>
      </c>
      <c r="AB20" s="813"/>
      <c r="AC20" s="828"/>
      <c r="AD20" s="51">
        <f t="shared" si="0"/>
        <v>0</v>
      </c>
      <c r="AE20" s="51">
        <f t="shared" si="0"/>
        <v>0</v>
      </c>
      <c r="AF20" s="51">
        <f t="shared" si="0"/>
        <v>0</v>
      </c>
      <c r="AG20" s="51">
        <f t="shared" si="0"/>
        <v>0</v>
      </c>
      <c r="AH20" s="51">
        <f t="shared" si="0"/>
        <v>0</v>
      </c>
      <c r="AI20" s="51">
        <f t="shared" si="0"/>
        <v>0</v>
      </c>
      <c r="AJ20" s="51">
        <f t="shared" si="0"/>
        <v>0</v>
      </c>
      <c r="AK20" s="813"/>
      <c r="AL20" s="991"/>
      <c r="AM20" s="51">
        <f t="shared" si="1"/>
        <v>0</v>
      </c>
      <c r="AN20" s="336"/>
      <c r="AO20" s="336"/>
      <c r="AP20" s="336"/>
      <c r="AQ20" s="336"/>
      <c r="AR20" s="336"/>
      <c r="AS20" s="336"/>
      <c r="AT20" s="813"/>
      <c r="AU20" s="994"/>
      <c r="AV20" s="51">
        <f t="shared" si="2"/>
        <v>0</v>
      </c>
      <c r="AW20" s="336"/>
      <c r="AX20" s="336"/>
      <c r="AY20" s="336"/>
      <c r="AZ20" s="336"/>
      <c r="BA20" s="336"/>
      <c r="BB20" s="336"/>
      <c r="BC20" s="813"/>
      <c r="BD20" s="425"/>
      <c r="BE20" s="51">
        <f t="shared" si="3"/>
        <v>0</v>
      </c>
      <c r="BF20" s="336"/>
      <c r="BG20" s="336"/>
      <c r="BH20" s="336"/>
      <c r="BI20" s="336"/>
      <c r="BJ20" s="336"/>
      <c r="BK20" s="336"/>
      <c r="BL20" s="813"/>
      <c r="BM20" s="426"/>
      <c r="BN20" s="51">
        <f t="shared" si="4"/>
        <v>0</v>
      </c>
      <c r="BO20" s="336"/>
      <c r="BP20" s="336"/>
      <c r="BQ20" s="336"/>
      <c r="BR20" s="336"/>
      <c r="BS20" s="336"/>
      <c r="BT20" s="336"/>
      <c r="BU20" s="821"/>
      <c r="BV20" s="822"/>
      <c r="BW20" s="822"/>
      <c r="BX20" s="822"/>
      <c r="BY20" s="822"/>
      <c r="BZ20" s="822"/>
      <c r="CA20" s="822"/>
      <c r="CB20" s="822"/>
      <c r="CC20" s="823"/>
    </row>
    <row r="21" spans="1:81" s="58" customFormat="1" ht="40.200000000000003" customHeight="1" x14ac:dyDescent="0.3">
      <c r="A21" s="34"/>
      <c r="B21" s="907"/>
      <c r="C21" s="1237"/>
      <c r="D21" s="872"/>
      <c r="E21" s="852"/>
      <c r="F21" s="852"/>
      <c r="G21" s="852"/>
      <c r="H21" s="852"/>
      <c r="I21" s="1185"/>
      <c r="J21" s="813"/>
      <c r="K21" s="855"/>
      <c r="L21" s="858"/>
      <c r="M21" s="861"/>
      <c r="N21" s="837"/>
      <c r="O21" s="840"/>
      <c r="P21" s="864"/>
      <c r="Q21" s="867"/>
      <c r="R21" s="813"/>
      <c r="S21" s="39" t="s">
        <v>6518</v>
      </c>
      <c r="T21" s="236" t="s">
        <v>6497</v>
      </c>
      <c r="U21" s="236" t="s">
        <v>6516</v>
      </c>
      <c r="V21" s="236" t="s">
        <v>4264</v>
      </c>
      <c r="W21" s="39" t="s">
        <v>6519</v>
      </c>
      <c r="X21" s="31">
        <v>44928</v>
      </c>
      <c r="Y21" s="31">
        <v>45289</v>
      </c>
      <c r="Z21" s="31">
        <v>44928</v>
      </c>
      <c r="AA21" s="31">
        <v>45289</v>
      </c>
      <c r="AB21" s="813"/>
      <c r="AC21" s="828"/>
      <c r="AD21" s="51">
        <f t="shared" si="0"/>
        <v>0</v>
      </c>
      <c r="AE21" s="51">
        <f t="shared" si="0"/>
        <v>0</v>
      </c>
      <c r="AF21" s="51">
        <f t="shared" si="0"/>
        <v>0</v>
      </c>
      <c r="AG21" s="51">
        <f t="shared" si="0"/>
        <v>0</v>
      </c>
      <c r="AH21" s="51">
        <f t="shared" si="0"/>
        <v>0</v>
      </c>
      <c r="AI21" s="51">
        <f t="shared" si="0"/>
        <v>0</v>
      </c>
      <c r="AJ21" s="51">
        <f t="shared" si="0"/>
        <v>0</v>
      </c>
      <c r="AK21" s="813"/>
      <c r="AL21" s="991"/>
      <c r="AM21" s="51">
        <f t="shared" si="1"/>
        <v>0</v>
      </c>
      <c r="AN21" s="336"/>
      <c r="AO21" s="336"/>
      <c r="AP21" s="336"/>
      <c r="AQ21" s="336"/>
      <c r="AR21" s="336"/>
      <c r="AS21" s="336"/>
      <c r="AT21" s="813"/>
      <c r="AU21" s="994"/>
      <c r="AV21" s="51">
        <f t="shared" si="2"/>
        <v>0</v>
      </c>
      <c r="AW21" s="336"/>
      <c r="AX21" s="336"/>
      <c r="AY21" s="336"/>
      <c r="AZ21" s="336"/>
      <c r="BA21" s="336"/>
      <c r="BB21" s="336"/>
      <c r="BC21" s="813"/>
      <c r="BD21" s="425"/>
      <c r="BE21" s="51">
        <f t="shared" si="3"/>
        <v>0</v>
      </c>
      <c r="BF21" s="336"/>
      <c r="BG21" s="336"/>
      <c r="BH21" s="336"/>
      <c r="BI21" s="336"/>
      <c r="BJ21" s="336"/>
      <c r="BK21" s="336"/>
      <c r="BL21" s="813"/>
      <c r="BM21" s="426"/>
      <c r="BN21" s="51">
        <f t="shared" si="4"/>
        <v>0</v>
      </c>
      <c r="BO21" s="336"/>
      <c r="BP21" s="336"/>
      <c r="BQ21" s="336"/>
      <c r="BR21" s="336"/>
      <c r="BS21" s="336"/>
      <c r="BT21" s="336"/>
      <c r="BU21" s="821"/>
      <c r="BV21" s="822"/>
      <c r="BW21" s="822"/>
      <c r="BX21" s="822"/>
      <c r="BY21" s="822"/>
      <c r="BZ21" s="822"/>
      <c r="CA21" s="822"/>
      <c r="CB21" s="822"/>
      <c r="CC21" s="823"/>
    </row>
    <row r="22" spans="1:81" s="58" customFormat="1" ht="40.200000000000003" customHeight="1" thickBot="1" x14ac:dyDescent="0.35">
      <c r="A22" s="34"/>
      <c r="B22" s="908"/>
      <c r="C22" s="1238"/>
      <c r="D22" s="873"/>
      <c r="E22" s="853"/>
      <c r="F22" s="853"/>
      <c r="G22" s="853"/>
      <c r="H22" s="853"/>
      <c r="I22" s="1186"/>
      <c r="J22" s="814"/>
      <c r="K22" s="856"/>
      <c r="L22" s="859"/>
      <c r="M22" s="862"/>
      <c r="N22" s="838"/>
      <c r="O22" s="841"/>
      <c r="P22" s="865"/>
      <c r="Q22" s="874"/>
      <c r="R22" s="814"/>
      <c r="S22" s="232" t="s">
        <v>6520</v>
      </c>
      <c r="T22" s="237" t="s">
        <v>6497</v>
      </c>
      <c r="U22" s="237" t="s">
        <v>6505</v>
      </c>
      <c r="V22" s="237" t="s">
        <v>4264</v>
      </c>
      <c r="W22" s="232" t="s">
        <v>6521</v>
      </c>
      <c r="X22" s="260">
        <v>44928</v>
      </c>
      <c r="Y22" s="260">
        <v>45289</v>
      </c>
      <c r="Z22" s="260">
        <v>44928</v>
      </c>
      <c r="AA22" s="260">
        <v>44928</v>
      </c>
      <c r="AB22" s="814"/>
      <c r="AC22" s="829"/>
      <c r="AD22" s="46">
        <f t="shared" si="0"/>
        <v>2499.25</v>
      </c>
      <c r="AE22" s="46">
        <v>125</v>
      </c>
      <c r="AF22" s="46">
        <f t="shared" si="0"/>
        <v>0</v>
      </c>
      <c r="AG22" s="46">
        <f t="shared" si="0"/>
        <v>0</v>
      </c>
      <c r="AH22" s="46">
        <f t="shared" si="0"/>
        <v>0</v>
      </c>
      <c r="AI22" s="46">
        <v>2375</v>
      </c>
      <c r="AJ22" s="46">
        <f t="shared" si="0"/>
        <v>0</v>
      </c>
      <c r="AK22" s="814"/>
      <c r="AL22" s="992"/>
      <c r="AM22" s="46">
        <f t="shared" si="1"/>
        <v>625</v>
      </c>
      <c r="AN22" s="37">
        <v>31.25</v>
      </c>
      <c r="AO22" s="37"/>
      <c r="AP22" s="37"/>
      <c r="AQ22" s="37"/>
      <c r="AR22" s="37">
        <v>593.75</v>
      </c>
      <c r="AS22" s="37"/>
      <c r="AT22" s="814"/>
      <c r="AU22" s="995"/>
      <c r="AV22" s="46">
        <f t="shared" si="2"/>
        <v>624.75</v>
      </c>
      <c r="AW22" s="37">
        <v>31</v>
      </c>
      <c r="AX22" s="37"/>
      <c r="AY22" s="37"/>
      <c r="AZ22" s="37"/>
      <c r="BA22" s="37">
        <v>593.75</v>
      </c>
      <c r="BB22" s="37"/>
      <c r="BC22" s="814"/>
      <c r="BD22" s="56"/>
      <c r="BE22" s="46">
        <f t="shared" si="3"/>
        <v>624.75</v>
      </c>
      <c r="BF22" s="37">
        <v>31</v>
      </c>
      <c r="BG22" s="37"/>
      <c r="BH22" s="37"/>
      <c r="BI22" s="37"/>
      <c r="BJ22" s="37">
        <v>593.75</v>
      </c>
      <c r="BK22" s="37"/>
      <c r="BL22" s="814"/>
      <c r="BM22" s="43"/>
      <c r="BN22" s="46">
        <f t="shared" si="4"/>
        <v>624.75</v>
      </c>
      <c r="BO22" s="37">
        <v>31</v>
      </c>
      <c r="BP22" s="37"/>
      <c r="BQ22" s="37"/>
      <c r="BR22" s="37"/>
      <c r="BS22" s="37">
        <v>593.75</v>
      </c>
      <c r="BT22" s="37"/>
      <c r="BU22" s="824"/>
      <c r="BV22" s="825"/>
      <c r="BW22" s="825"/>
      <c r="BX22" s="825"/>
      <c r="BY22" s="825"/>
      <c r="BZ22" s="825"/>
      <c r="CA22" s="825"/>
      <c r="CB22" s="825"/>
      <c r="CC22" s="826"/>
    </row>
    <row r="23" spans="1:81" s="58" customFormat="1" ht="40.200000000000003" customHeight="1" thickTop="1" x14ac:dyDescent="0.3">
      <c r="A23" s="34"/>
      <c r="B23" s="906" t="s">
        <v>1347</v>
      </c>
      <c r="C23" s="868" t="s">
        <v>1350</v>
      </c>
      <c r="D23" s="871"/>
      <c r="E23" s="851"/>
      <c r="F23" s="851"/>
      <c r="G23" s="851"/>
      <c r="H23" s="851"/>
      <c r="I23" s="851"/>
      <c r="J23" s="812">
        <v>842</v>
      </c>
      <c r="K23" s="854" t="str">
        <f>+[24]Metas!K975</f>
        <v>Proyectos productivos agrícolas y/o pecuarios presentados a través de Convocatorias</v>
      </c>
      <c r="L23" s="857"/>
      <c r="M23" s="860">
        <f>SUM(N23:Q23)</f>
        <v>0</v>
      </c>
      <c r="N23" s="836"/>
      <c r="O23" s="839"/>
      <c r="P23" s="863"/>
      <c r="Q23" s="866"/>
      <c r="R23" s="812">
        <f>+$J23</f>
        <v>842</v>
      </c>
      <c r="S23" s="231"/>
      <c r="T23" s="235"/>
      <c r="U23" s="235"/>
      <c r="V23" s="235"/>
      <c r="W23" s="231"/>
      <c r="X23" s="256"/>
      <c r="Y23" s="256"/>
      <c r="Z23" s="256"/>
      <c r="AA23" s="256"/>
      <c r="AB23" s="812">
        <f>+$J23</f>
        <v>842</v>
      </c>
      <c r="AC23" s="827">
        <f>+L23</f>
        <v>0</v>
      </c>
      <c r="AD23" s="44">
        <f t="shared" si="0"/>
        <v>0</v>
      </c>
      <c r="AE23" s="44">
        <f t="shared" si="0"/>
        <v>0</v>
      </c>
      <c r="AF23" s="44">
        <f t="shared" si="0"/>
        <v>0</v>
      </c>
      <c r="AG23" s="44">
        <f t="shared" si="0"/>
        <v>0</v>
      </c>
      <c r="AH23" s="44">
        <f t="shared" si="0"/>
        <v>0</v>
      </c>
      <c r="AI23" s="44">
        <f t="shared" si="0"/>
        <v>0</v>
      </c>
      <c r="AJ23" s="44">
        <f t="shared" si="0"/>
        <v>0</v>
      </c>
      <c r="AK23" s="812">
        <f>+$J23</f>
        <v>842</v>
      </c>
      <c r="AL23" s="990">
        <f>+N23</f>
        <v>0</v>
      </c>
      <c r="AM23" s="44">
        <f t="shared" si="1"/>
        <v>0</v>
      </c>
      <c r="AN23" s="35"/>
      <c r="AO23" s="35"/>
      <c r="AP23" s="35"/>
      <c r="AQ23" s="35"/>
      <c r="AR23" s="35"/>
      <c r="AS23" s="35"/>
      <c r="AT23" s="812">
        <f>+$J23</f>
        <v>842</v>
      </c>
      <c r="AU23" s="993">
        <f>+O23</f>
        <v>0</v>
      </c>
      <c r="AV23" s="44">
        <f t="shared" si="2"/>
        <v>0</v>
      </c>
      <c r="AW23" s="35"/>
      <c r="AX23" s="35"/>
      <c r="AY23" s="35"/>
      <c r="AZ23" s="35"/>
      <c r="BA23" s="35"/>
      <c r="BB23" s="35"/>
      <c r="BC23" s="812">
        <f>+$J23</f>
        <v>842</v>
      </c>
      <c r="BD23" s="54">
        <f>+P23</f>
        <v>0</v>
      </c>
      <c r="BE23" s="44">
        <f t="shared" si="3"/>
        <v>0</v>
      </c>
      <c r="BF23" s="35"/>
      <c r="BG23" s="35"/>
      <c r="BH23" s="35"/>
      <c r="BI23" s="35"/>
      <c r="BJ23" s="35"/>
      <c r="BK23" s="35"/>
      <c r="BL23" s="812">
        <f>+$J23</f>
        <v>842</v>
      </c>
      <c r="BM23" s="41">
        <f>+Q23</f>
        <v>0</v>
      </c>
      <c r="BN23" s="44">
        <f t="shared" si="4"/>
        <v>0</v>
      </c>
      <c r="BO23" s="35"/>
      <c r="BP23" s="35"/>
      <c r="BQ23" s="35"/>
      <c r="BR23" s="35"/>
      <c r="BS23" s="35"/>
      <c r="BT23" s="35"/>
      <c r="BU23" s="818"/>
      <c r="BV23" s="819"/>
      <c r="BW23" s="819"/>
      <c r="BX23" s="819"/>
      <c r="BY23" s="819"/>
      <c r="BZ23" s="819"/>
      <c r="CA23" s="819"/>
      <c r="CB23" s="819"/>
      <c r="CC23" s="820"/>
    </row>
    <row r="24" spans="1:81" s="58" customFormat="1" ht="40.200000000000003" customHeight="1" x14ac:dyDescent="0.3">
      <c r="A24" s="34"/>
      <c r="B24" s="907"/>
      <c r="C24" s="869"/>
      <c r="D24" s="872"/>
      <c r="E24" s="852"/>
      <c r="F24" s="852"/>
      <c r="G24" s="852"/>
      <c r="H24" s="852"/>
      <c r="I24" s="852"/>
      <c r="J24" s="813"/>
      <c r="K24" s="855"/>
      <c r="L24" s="858"/>
      <c r="M24" s="861"/>
      <c r="N24" s="837"/>
      <c r="O24" s="840"/>
      <c r="P24" s="864"/>
      <c r="Q24" s="867"/>
      <c r="R24" s="813"/>
      <c r="S24" s="39"/>
      <c r="T24" s="236"/>
      <c r="U24" s="236"/>
      <c r="V24" s="236"/>
      <c r="W24" s="39"/>
      <c r="X24" s="31"/>
      <c r="Y24" s="31"/>
      <c r="Z24" s="31"/>
      <c r="AA24" s="31"/>
      <c r="AB24" s="813"/>
      <c r="AC24" s="828"/>
      <c r="AD24" s="51">
        <f t="shared" si="0"/>
        <v>0</v>
      </c>
      <c r="AE24" s="51">
        <f t="shared" si="0"/>
        <v>0</v>
      </c>
      <c r="AF24" s="51">
        <f t="shared" si="0"/>
        <v>0</v>
      </c>
      <c r="AG24" s="51">
        <f t="shared" si="0"/>
        <v>0</v>
      </c>
      <c r="AH24" s="51">
        <f t="shared" si="0"/>
        <v>0</v>
      </c>
      <c r="AI24" s="51">
        <f t="shared" si="0"/>
        <v>0</v>
      </c>
      <c r="AJ24" s="51">
        <f t="shared" si="0"/>
        <v>0</v>
      </c>
      <c r="AK24" s="813"/>
      <c r="AL24" s="991"/>
      <c r="AM24" s="51">
        <f t="shared" si="1"/>
        <v>0</v>
      </c>
      <c r="AN24" s="336"/>
      <c r="AO24" s="336"/>
      <c r="AP24" s="336"/>
      <c r="AQ24" s="336"/>
      <c r="AR24" s="336"/>
      <c r="AS24" s="336"/>
      <c r="AT24" s="813"/>
      <c r="AU24" s="994"/>
      <c r="AV24" s="51">
        <f t="shared" si="2"/>
        <v>0</v>
      </c>
      <c r="AW24" s="336"/>
      <c r="AX24" s="336"/>
      <c r="AY24" s="336"/>
      <c r="AZ24" s="336"/>
      <c r="BA24" s="336"/>
      <c r="BB24" s="336"/>
      <c r="BC24" s="813"/>
      <c r="BD24" s="425"/>
      <c r="BE24" s="51">
        <f t="shared" si="3"/>
        <v>0</v>
      </c>
      <c r="BF24" s="336"/>
      <c r="BG24" s="336"/>
      <c r="BH24" s="336"/>
      <c r="BI24" s="336"/>
      <c r="BJ24" s="336"/>
      <c r="BK24" s="336"/>
      <c r="BL24" s="813"/>
      <c r="BM24" s="426"/>
      <c r="BN24" s="51">
        <f t="shared" si="4"/>
        <v>0</v>
      </c>
      <c r="BO24" s="336"/>
      <c r="BP24" s="336"/>
      <c r="BQ24" s="336"/>
      <c r="BR24" s="336"/>
      <c r="BS24" s="336"/>
      <c r="BT24" s="336"/>
      <c r="BU24" s="821"/>
      <c r="BV24" s="822"/>
      <c r="BW24" s="822"/>
      <c r="BX24" s="822"/>
      <c r="BY24" s="822"/>
      <c r="BZ24" s="822"/>
      <c r="CA24" s="822"/>
      <c r="CB24" s="822"/>
      <c r="CC24" s="823"/>
    </row>
    <row r="25" spans="1:81" s="58" customFormat="1" ht="40.200000000000003" customHeight="1" x14ac:dyDescent="0.3">
      <c r="A25" s="34"/>
      <c r="B25" s="907"/>
      <c r="C25" s="869"/>
      <c r="D25" s="872"/>
      <c r="E25" s="852"/>
      <c r="F25" s="852"/>
      <c r="G25" s="852"/>
      <c r="H25" s="852"/>
      <c r="I25" s="852"/>
      <c r="J25" s="813"/>
      <c r="K25" s="855"/>
      <c r="L25" s="858"/>
      <c r="M25" s="861"/>
      <c r="N25" s="837"/>
      <c r="O25" s="840"/>
      <c r="P25" s="864"/>
      <c r="Q25" s="867"/>
      <c r="R25" s="813"/>
      <c r="S25" s="39"/>
      <c r="T25" s="236"/>
      <c r="U25" s="236"/>
      <c r="V25" s="236"/>
      <c r="W25" s="39"/>
      <c r="X25" s="31"/>
      <c r="Y25" s="31"/>
      <c r="Z25" s="31"/>
      <c r="AA25" s="31"/>
      <c r="AB25" s="813"/>
      <c r="AC25" s="828"/>
      <c r="AD25" s="51">
        <f t="shared" si="0"/>
        <v>0</v>
      </c>
      <c r="AE25" s="51">
        <f t="shared" si="0"/>
        <v>0</v>
      </c>
      <c r="AF25" s="51">
        <f t="shared" si="0"/>
        <v>0</v>
      </c>
      <c r="AG25" s="51">
        <f t="shared" si="0"/>
        <v>0</v>
      </c>
      <c r="AH25" s="51">
        <f t="shared" si="0"/>
        <v>0</v>
      </c>
      <c r="AI25" s="51">
        <f t="shared" si="0"/>
        <v>0</v>
      </c>
      <c r="AJ25" s="51">
        <f t="shared" si="0"/>
        <v>0</v>
      </c>
      <c r="AK25" s="813"/>
      <c r="AL25" s="991"/>
      <c r="AM25" s="51">
        <f t="shared" si="1"/>
        <v>0</v>
      </c>
      <c r="AN25" s="336"/>
      <c r="AO25" s="336"/>
      <c r="AP25" s="336"/>
      <c r="AQ25" s="336"/>
      <c r="AR25" s="336"/>
      <c r="AS25" s="336"/>
      <c r="AT25" s="813"/>
      <c r="AU25" s="994"/>
      <c r="AV25" s="51">
        <f t="shared" si="2"/>
        <v>0</v>
      </c>
      <c r="AW25" s="336"/>
      <c r="AX25" s="336"/>
      <c r="AY25" s="336"/>
      <c r="AZ25" s="336"/>
      <c r="BA25" s="336"/>
      <c r="BB25" s="336"/>
      <c r="BC25" s="813"/>
      <c r="BD25" s="425"/>
      <c r="BE25" s="51">
        <f t="shared" si="3"/>
        <v>0</v>
      </c>
      <c r="BF25" s="336"/>
      <c r="BG25" s="336"/>
      <c r="BH25" s="336"/>
      <c r="BI25" s="336"/>
      <c r="BJ25" s="336"/>
      <c r="BK25" s="336"/>
      <c r="BL25" s="813"/>
      <c r="BM25" s="426"/>
      <c r="BN25" s="51">
        <f t="shared" si="4"/>
        <v>0</v>
      </c>
      <c r="BO25" s="336"/>
      <c r="BP25" s="336"/>
      <c r="BQ25" s="336"/>
      <c r="BR25" s="336"/>
      <c r="BS25" s="336"/>
      <c r="BT25" s="336"/>
      <c r="BU25" s="821"/>
      <c r="BV25" s="822"/>
      <c r="BW25" s="822"/>
      <c r="BX25" s="822"/>
      <c r="BY25" s="822"/>
      <c r="BZ25" s="822"/>
      <c r="CA25" s="822"/>
      <c r="CB25" s="822"/>
      <c r="CC25" s="823"/>
    </row>
    <row r="26" spans="1:81" s="58" customFormat="1" ht="40.200000000000003" customHeight="1" thickBot="1" x14ac:dyDescent="0.35">
      <c r="A26" s="34"/>
      <c r="B26" s="907"/>
      <c r="C26" s="869"/>
      <c r="D26" s="873"/>
      <c r="E26" s="853"/>
      <c r="F26" s="853"/>
      <c r="G26" s="853"/>
      <c r="H26" s="853"/>
      <c r="I26" s="853"/>
      <c r="J26" s="814"/>
      <c r="K26" s="856"/>
      <c r="L26" s="859"/>
      <c r="M26" s="862"/>
      <c r="N26" s="838"/>
      <c r="O26" s="841"/>
      <c r="P26" s="865"/>
      <c r="Q26" s="874"/>
      <c r="R26" s="814"/>
      <c r="S26" s="232"/>
      <c r="T26" s="237"/>
      <c r="U26" s="237"/>
      <c r="V26" s="237"/>
      <c r="W26" s="232"/>
      <c r="X26" s="260"/>
      <c r="Y26" s="260"/>
      <c r="Z26" s="260"/>
      <c r="AA26" s="260"/>
      <c r="AB26" s="814"/>
      <c r="AC26" s="829"/>
      <c r="AD26" s="46">
        <f t="shared" si="0"/>
        <v>0</v>
      </c>
      <c r="AE26" s="46">
        <f t="shared" si="0"/>
        <v>0</v>
      </c>
      <c r="AF26" s="46">
        <f t="shared" si="0"/>
        <v>0</v>
      </c>
      <c r="AG26" s="46">
        <f t="shared" si="0"/>
        <v>0</v>
      </c>
      <c r="AH26" s="46">
        <f t="shared" si="0"/>
        <v>0</v>
      </c>
      <c r="AI26" s="46">
        <f t="shared" si="0"/>
        <v>0</v>
      </c>
      <c r="AJ26" s="46">
        <f t="shared" si="0"/>
        <v>0</v>
      </c>
      <c r="AK26" s="814"/>
      <c r="AL26" s="992"/>
      <c r="AM26" s="46">
        <f t="shared" si="1"/>
        <v>0</v>
      </c>
      <c r="AN26" s="37"/>
      <c r="AO26" s="37"/>
      <c r="AP26" s="37"/>
      <c r="AQ26" s="37"/>
      <c r="AR26" s="37"/>
      <c r="AS26" s="37"/>
      <c r="AT26" s="814"/>
      <c r="AU26" s="995"/>
      <c r="AV26" s="46">
        <f t="shared" si="2"/>
        <v>0</v>
      </c>
      <c r="AW26" s="37"/>
      <c r="AX26" s="37"/>
      <c r="AY26" s="37"/>
      <c r="AZ26" s="37"/>
      <c r="BA26" s="37"/>
      <c r="BB26" s="37"/>
      <c r="BC26" s="814"/>
      <c r="BD26" s="56"/>
      <c r="BE26" s="46">
        <f t="shared" si="3"/>
        <v>0</v>
      </c>
      <c r="BF26" s="37"/>
      <c r="BG26" s="37"/>
      <c r="BH26" s="37"/>
      <c r="BI26" s="37"/>
      <c r="BJ26" s="37"/>
      <c r="BK26" s="37"/>
      <c r="BL26" s="814"/>
      <c r="BM26" s="43"/>
      <c r="BN26" s="46">
        <f t="shared" si="4"/>
        <v>0</v>
      </c>
      <c r="BO26" s="37"/>
      <c r="BP26" s="37"/>
      <c r="BQ26" s="37"/>
      <c r="BR26" s="37"/>
      <c r="BS26" s="37"/>
      <c r="BT26" s="37"/>
      <c r="BU26" s="824"/>
      <c r="BV26" s="825"/>
      <c r="BW26" s="825"/>
      <c r="BX26" s="825"/>
      <c r="BY26" s="825"/>
      <c r="BZ26" s="825"/>
      <c r="CA26" s="825"/>
      <c r="CB26" s="825"/>
      <c r="CC26" s="826"/>
    </row>
    <row r="27" spans="1:81" s="58" customFormat="1" ht="40.200000000000003" customHeight="1" thickTop="1" x14ac:dyDescent="0.3">
      <c r="A27" s="34"/>
      <c r="B27" s="907"/>
      <c r="C27" s="869"/>
      <c r="D27" s="871"/>
      <c r="E27" s="851"/>
      <c r="F27" s="851"/>
      <c r="G27" s="851"/>
      <c r="H27" s="851"/>
      <c r="I27" s="851"/>
      <c r="J27" s="812">
        <v>843</v>
      </c>
      <c r="K27" s="854" t="str">
        <f>+[24]Metas!K976</f>
        <v>Proyectos productivos gestionados y fortalecidos a través de recursos del Sistema General de Regalías</v>
      </c>
      <c r="L27" s="857"/>
      <c r="M27" s="860">
        <f>SUM(N27:Q27)</f>
        <v>0</v>
      </c>
      <c r="N27" s="836"/>
      <c r="O27" s="839"/>
      <c r="P27" s="863"/>
      <c r="Q27" s="866"/>
      <c r="R27" s="812">
        <f>+$J27</f>
        <v>843</v>
      </c>
      <c r="S27" s="231"/>
      <c r="T27" s="235"/>
      <c r="U27" s="235"/>
      <c r="V27" s="235"/>
      <c r="W27" s="231"/>
      <c r="X27" s="256"/>
      <c r="Y27" s="256"/>
      <c r="Z27" s="256"/>
      <c r="AA27" s="256"/>
      <c r="AB27" s="812">
        <f>+$J27</f>
        <v>843</v>
      </c>
      <c r="AC27" s="827">
        <f>+L27</f>
        <v>0</v>
      </c>
      <c r="AD27" s="44">
        <f t="shared" si="0"/>
        <v>0</v>
      </c>
      <c r="AE27" s="44">
        <f t="shared" si="0"/>
        <v>0</v>
      </c>
      <c r="AF27" s="44">
        <f t="shared" si="0"/>
        <v>0</v>
      </c>
      <c r="AG27" s="44">
        <f t="shared" si="0"/>
        <v>0</v>
      </c>
      <c r="AH27" s="44">
        <f t="shared" si="0"/>
        <v>0</v>
      </c>
      <c r="AI27" s="44">
        <f t="shared" si="0"/>
        <v>0</v>
      </c>
      <c r="AJ27" s="44">
        <f t="shared" si="0"/>
        <v>0</v>
      </c>
      <c r="AK27" s="812">
        <f>+$J27</f>
        <v>843</v>
      </c>
      <c r="AL27" s="830">
        <f>+N27</f>
        <v>0</v>
      </c>
      <c r="AM27" s="44">
        <f t="shared" si="1"/>
        <v>0</v>
      </c>
      <c r="AN27" s="47"/>
      <c r="AO27" s="47"/>
      <c r="AP27" s="47"/>
      <c r="AQ27" s="47"/>
      <c r="AR27" s="47"/>
      <c r="AS27" s="47"/>
      <c r="AT27" s="812">
        <f>+$J27</f>
        <v>843</v>
      </c>
      <c r="AU27" s="833">
        <f>+O27</f>
        <v>0</v>
      </c>
      <c r="AV27" s="44">
        <f t="shared" si="2"/>
        <v>0</v>
      </c>
      <c r="AW27" s="47"/>
      <c r="AX27" s="47"/>
      <c r="AY27" s="47"/>
      <c r="AZ27" s="47"/>
      <c r="BA27" s="47"/>
      <c r="BB27" s="47"/>
      <c r="BC27" s="812">
        <f>+$J27</f>
        <v>843</v>
      </c>
      <c r="BD27" s="809">
        <f>+P27</f>
        <v>0</v>
      </c>
      <c r="BE27" s="44">
        <f t="shared" si="3"/>
        <v>0</v>
      </c>
      <c r="BF27" s="47"/>
      <c r="BG27" s="47"/>
      <c r="BH27" s="47"/>
      <c r="BI27" s="47"/>
      <c r="BJ27" s="47"/>
      <c r="BK27" s="47"/>
      <c r="BL27" s="812">
        <f>+$J27</f>
        <v>843</v>
      </c>
      <c r="BM27" s="815">
        <f>+Q27</f>
        <v>0</v>
      </c>
      <c r="BN27" s="44">
        <f t="shared" si="4"/>
        <v>0</v>
      </c>
      <c r="BO27" s="47"/>
      <c r="BP27" s="47"/>
      <c r="BQ27" s="47"/>
      <c r="BR27" s="47"/>
      <c r="BS27" s="47"/>
      <c r="BT27" s="47"/>
      <c r="BU27" s="818"/>
      <c r="BV27" s="819"/>
      <c r="BW27" s="819"/>
      <c r="BX27" s="819"/>
      <c r="BY27" s="819"/>
      <c r="BZ27" s="819"/>
      <c r="CA27" s="819"/>
      <c r="CB27" s="819"/>
      <c r="CC27" s="820"/>
    </row>
    <row r="28" spans="1:81" s="58" customFormat="1" ht="40.200000000000003" customHeight="1" x14ac:dyDescent="0.3">
      <c r="A28" s="34"/>
      <c r="B28" s="907"/>
      <c r="C28" s="869"/>
      <c r="D28" s="872"/>
      <c r="E28" s="852"/>
      <c r="F28" s="852"/>
      <c r="G28" s="852"/>
      <c r="H28" s="852"/>
      <c r="I28" s="852"/>
      <c r="J28" s="813"/>
      <c r="K28" s="855"/>
      <c r="L28" s="858"/>
      <c r="M28" s="861"/>
      <c r="N28" s="837"/>
      <c r="O28" s="840"/>
      <c r="P28" s="864"/>
      <c r="Q28" s="867"/>
      <c r="R28" s="813"/>
      <c r="S28" s="39"/>
      <c r="T28" s="236"/>
      <c r="U28" s="236"/>
      <c r="V28" s="236"/>
      <c r="W28" s="39"/>
      <c r="X28" s="31"/>
      <c r="Y28" s="31"/>
      <c r="Z28" s="31"/>
      <c r="AA28" s="31"/>
      <c r="AB28" s="813"/>
      <c r="AC28" s="828"/>
      <c r="AD28" s="51">
        <f t="shared" si="0"/>
        <v>0</v>
      </c>
      <c r="AE28" s="51">
        <f t="shared" si="0"/>
        <v>0</v>
      </c>
      <c r="AF28" s="51">
        <f t="shared" si="0"/>
        <v>0</v>
      </c>
      <c r="AG28" s="51">
        <f t="shared" si="0"/>
        <v>0</v>
      </c>
      <c r="AH28" s="51">
        <f t="shared" si="0"/>
        <v>0</v>
      </c>
      <c r="AI28" s="51">
        <f t="shared" si="0"/>
        <v>0</v>
      </c>
      <c r="AJ28" s="51">
        <f t="shared" si="0"/>
        <v>0</v>
      </c>
      <c r="AK28" s="813"/>
      <c r="AL28" s="831"/>
      <c r="AM28" s="51">
        <f t="shared" si="1"/>
        <v>0</v>
      </c>
      <c r="AN28" s="257"/>
      <c r="AO28" s="257"/>
      <c r="AP28" s="257"/>
      <c r="AQ28" s="257"/>
      <c r="AR28" s="257"/>
      <c r="AS28" s="257"/>
      <c r="AT28" s="813"/>
      <c r="AU28" s="834"/>
      <c r="AV28" s="51">
        <f t="shared" si="2"/>
        <v>0</v>
      </c>
      <c r="AW28" s="257"/>
      <c r="AX28" s="257"/>
      <c r="AY28" s="257"/>
      <c r="AZ28" s="257"/>
      <c r="BA28" s="257"/>
      <c r="BB28" s="257"/>
      <c r="BC28" s="813"/>
      <c r="BD28" s="810"/>
      <c r="BE28" s="51">
        <f t="shared" si="3"/>
        <v>0</v>
      </c>
      <c r="BF28" s="257"/>
      <c r="BG28" s="257"/>
      <c r="BH28" s="257"/>
      <c r="BI28" s="257"/>
      <c r="BJ28" s="257"/>
      <c r="BK28" s="257"/>
      <c r="BL28" s="813"/>
      <c r="BM28" s="816"/>
      <c r="BN28" s="51">
        <f t="shared" si="4"/>
        <v>0</v>
      </c>
      <c r="BO28" s="257"/>
      <c r="BP28" s="257"/>
      <c r="BQ28" s="257"/>
      <c r="BR28" s="257"/>
      <c r="BS28" s="257"/>
      <c r="BT28" s="257"/>
      <c r="BU28" s="821"/>
      <c r="BV28" s="822"/>
      <c r="BW28" s="822"/>
      <c r="BX28" s="822"/>
      <c r="BY28" s="822"/>
      <c r="BZ28" s="822"/>
      <c r="CA28" s="822"/>
      <c r="CB28" s="822"/>
      <c r="CC28" s="823"/>
    </row>
    <row r="29" spans="1:81" s="58" customFormat="1" ht="40.200000000000003" customHeight="1" x14ac:dyDescent="0.3">
      <c r="A29" s="34"/>
      <c r="B29" s="907"/>
      <c r="C29" s="869"/>
      <c r="D29" s="872"/>
      <c r="E29" s="852"/>
      <c r="F29" s="852"/>
      <c r="G29" s="852"/>
      <c r="H29" s="852"/>
      <c r="I29" s="852"/>
      <c r="J29" s="813"/>
      <c r="K29" s="855"/>
      <c r="L29" s="858"/>
      <c r="M29" s="861"/>
      <c r="N29" s="837"/>
      <c r="O29" s="840"/>
      <c r="P29" s="864"/>
      <c r="Q29" s="867"/>
      <c r="R29" s="813"/>
      <c r="S29" s="39"/>
      <c r="T29" s="236"/>
      <c r="U29" s="236"/>
      <c r="V29" s="236"/>
      <c r="W29" s="39"/>
      <c r="X29" s="31"/>
      <c r="Y29" s="31"/>
      <c r="Z29" s="31"/>
      <c r="AA29" s="31"/>
      <c r="AB29" s="813"/>
      <c r="AC29" s="828"/>
      <c r="AD29" s="51">
        <f t="shared" si="0"/>
        <v>0</v>
      </c>
      <c r="AE29" s="51">
        <f t="shared" si="0"/>
        <v>0</v>
      </c>
      <c r="AF29" s="51">
        <f t="shared" si="0"/>
        <v>0</v>
      </c>
      <c r="AG29" s="51">
        <f t="shared" si="0"/>
        <v>0</v>
      </c>
      <c r="AH29" s="51">
        <f t="shared" si="0"/>
        <v>0</v>
      </c>
      <c r="AI29" s="51">
        <f t="shared" si="0"/>
        <v>0</v>
      </c>
      <c r="AJ29" s="51">
        <f t="shared" si="0"/>
        <v>0</v>
      </c>
      <c r="AK29" s="813"/>
      <c r="AL29" s="831"/>
      <c r="AM29" s="51">
        <f t="shared" si="1"/>
        <v>0</v>
      </c>
      <c r="AN29" s="257"/>
      <c r="AO29" s="257"/>
      <c r="AP29" s="257"/>
      <c r="AQ29" s="257"/>
      <c r="AR29" s="257"/>
      <c r="AS29" s="257"/>
      <c r="AT29" s="813"/>
      <c r="AU29" s="834"/>
      <c r="AV29" s="51">
        <f t="shared" si="2"/>
        <v>0</v>
      </c>
      <c r="AW29" s="257"/>
      <c r="AX29" s="257"/>
      <c r="AY29" s="257"/>
      <c r="AZ29" s="257"/>
      <c r="BA29" s="257"/>
      <c r="BB29" s="257"/>
      <c r="BC29" s="813"/>
      <c r="BD29" s="810"/>
      <c r="BE29" s="51">
        <f t="shared" si="3"/>
        <v>0</v>
      </c>
      <c r="BF29" s="257"/>
      <c r="BG29" s="257"/>
      <c r="BH29" s="257"/>
      <c r="BI29" s="257"/>
      <c r="BJ29" s="257"/>
      <c r="BK29" s="257"/>
      <c r="BL29" s="813"/>
      <c r="BM29" s="816"/>
      <c r="BN29" s="51">
        <f t="shared" si="4"/>
        <v>0</v>
      </c>
      <c r="BO29" s="257"/>
      <c r="BP29" s="257"/>
      <c r="BQ29" s="257"/>
      <c r="BR29" s="257"/>
      <c r="BS29" s="257"/>
      <c r="BT29" s="257"/>
      <c r="BU29" s="821"/>
      <c r="BV29" s="822"/>
      <c r="BW29" s="822"/>
      <c r="BX29" s="822"/>
      <c r="BY29" s="822"/>
      <c r="BZ29" s="822"/>
      <c r="CA29" s="822"/>
      <c r="CB29" s="822"/>
      <c r="CC29" s="823"/>
    </row>
    <row r="30" spans="1:81" s="58" customFormat="1" ht="40.200000000000003" customHeight="1" thickBot="1" x14ac:dyDescent="0.35">
      <c r="A30" s="34"/>
      <c r="B30" s="907"/>
      <c r="C30" s="869"/>
      <c r="D30" s="873"/>
      <c r="E30" s="853"/>
      <c r="F30" s="853"/>
      <c r="G30" s="853"/>
      <c r="H30" s="853"/>
      <c r="I30" s="853"/>
      <c r="J30" s="814"/>
      <c r="K30" s="856"/>
      <c r="L30" s="859"/>
      <c r="M30" s="862"/>
      <c r="N30" s="838"/>
      <c r="O30" s="841"/>
      <c r="P30" s="865"/>
      <c r="Q30" s="874"/>
      <c r="R30" s="814"/>
      <c r="S30" s="232"/>
      <c r="T30" s="237"/>
      <c r="U30" s="237"/>
      <c r="V30" s="237"/>
      <c r="W30" s="232"/>
      <c r="X30" s="260"/>
      <c r="Y30" s="260"/>
      <c r="Z30" s="260"/>
      <c r="AA30" s="260"/>
      <c r="AB30" s="814"/>
      <c r="AC30" s="829"/>
      <c r="AD30" s="46">
        <f t="shared" si="0"/>
        <v>0</v>
      </c>
      <c r="AE30" s="46">
        <f t="shared" si="0"/>
        <v>0</v>
      </c>
      <c r="AF30" s="46">
        <f t="shared" si="0"/>
        <v>0</v>
      </c>
      <c r="AG30" s="46">
        <f t="shared" si="0"/>
        <v>0</v>
      </c>
      <c r="AH30" s="46">
        <f t="shared" si="0"/>
        <v>0</v>
      </c>
      <c r="AI30" s="46">
        <f t="shared" si="0"/>
        <v>0</v>
      </c>
      <c r="AJ30" s="46">
        <f t="shared" si="0"/>
        <v>0</v>
      </c>
      <c r="AK30" s="814"/>
      <c r="AL30" s="832"/>
      <c r="AM30" s="46">
        <f t="shared" si="1"/>
        <v>0</v>
      </c>
      <c r="AN30" s="49"/>
      <c r="AO30" s="49"/>
      <c r="AP30" s="49"/>
      <c r="AQ30" s="49"/>
      <c r="AR30" s="49"/>
      <c r="AS30" s="49"/>
      <c r="AT30" s="814"/>
      <c r="AU30" s="835"/>
      <c r="AV30" s="46">
        <f t="shared" si="2"/>
        <v>0</v>
      </c>
      <c r="AW30" s="49"/>
      <c r="AX30" s="49"/>
      <c r="AY30" s="49"/>
      <c r="AZ30" s="49"/>
      <c r="BA30" s="49"/>
      <c r="BB30" s="49"/>
      <c r="BC30" s="814"/>
      <c r="BD30" s="811"/>
      <c r="BE30" s="46">
        <f t="shared" si="3"/>
        <v>0</v>
      </c>
      <c r="BF30" s="49"/>
      <c r="BG30" s="49"/>
      <c r="BH30" s="49"/>
      <c r="BI30" s="49"/>
      <c r="BJ30" s="49"/>
      <c r="BK30" s="49"/>
      <c r="BL30" s="814"/>
      <c r="BM30" s="817"/>
      <c r="BN30" s="46">
        <f t="shared" si="4"/>
        <v>0</v>
      </c>
      <c r="BO30" s="49"/>
      <c r="BP30" s="49"/>
      <c r="BQ30" s="49"/>
      <c r="BR30" s="49"/>
      <c r="BS30" s="49"/>
      <c r="BT30" s="49"/>
      <c r="BU30" s="824"/>
      <c r="BV30" s="825"/>
      <c r="BW30" s="825"/>
      <c r="BX30" s="825"/>
      <c r="BY30" s="825"/>
      <c r="BZ30" s="825"/>
      <c r="CA30" s="825"/>
      <c r="CB30" s="825"/>
      <c r="CC30" s="826"/>
    </row>
    <row r="31" spans="1:81" s="58" customFormat="1" ht="40.200000000000003" customHeight="1" thickTop="1" x14ac:dyDescent="0.3">
      <c r="A31" s="34"/>
      <c r="B31" s="907"/>
      <c r="C31" s="869"/>
      <c r="D31" s="871"/>
      <c r="E31" s="851"/>
      <c r="F31" s="851"/>
      <c r="G31" s="851"/>
      <c r="H31" s="851"/>
      <c r="I31" s="851"/>
      <c r="J31" s="812">
        <v>844</v>
      </c>
      <c r="K31" s="854" t="str">
        <f>+[24]Metas!K977</f>
        <v>Proyectos productivos con enfoque territorial gestionados y/o apoyados</v>
      </c>
      <c r="L31" s="857"/>
      <c r="M31" s="860">
        <f>SUM(N31:Q31)/4</f>
        <v>0</v>
      </c>
      <c r="N31" s="836"/>
      <c r="O31" s="839"/>
      <c r="P31" s="863"/>
      <c r="Q31" s="866"/>
      <c r="R31" s="812">
        <f>+$J31</f>
        <v>844</v>
      </c>
      <c r="S31" s="231"/>
      <c r="T31" s="235"/>
      <c r="U31" s="235"/>
      <c r="V31" s="235"/>
      <c r="W31" s="231"/>
      <c r="X31" s="256"/>
      <c r="Y31" s="256"/>
      <c r="Z31" s="256"/>
      <c r="AA31" s="256"/>
      <c r="AB31" s="812">
        <f>+$J31</f>
        <v>844</v>
      </c>
      <c r="AC31" s="827">
        <f>+L31</f>
        <v>0</v>
      </c>
      <c r="AD31" s="44">
        <f t="shared" si="0"/>
        <v>0</v>
      </c>
      <c r="AE31" s="44">
        <f t="shared" si="0"/>
        <v>0</v>
      </c>
      <c r="AF31" s="44">
        <f t="shared" si="0"/>
        <v>0</v>
      </c>
      <c r="AG31" s="44">
        <f t="shared" si="0"/>
        <v>0</v>
      </c>
      <c r="AH31" s="44">
        <f t="shared" si="0"/>
        <v>0</v>
      </c>
      <c r="AI31" s="44">
        <f t="shared" si="0"/>
        <v>0</v>
      </c>
      <c r="AJ31" s="44">
        <f t="shared" si="0"/>
        <v>0</v>
      </c>
      <c r="AK31" s="812">
        <f>+$J31</f>
        <v>844</v>
      </c>
      <c r="AL31" s="830">
        <f>+N31</f>
        <v>0</v>
      </c>
      <c r="AM31" s="44">
        <f t="shared" si="1"/>
        <v>0</v>
      </c>
      <c r="AN31" s="47"/>
      <c r="AO31" s="47"/>
      <c r="AP31" s="47"/>
      <c r="AQ31" s="47"/>
      <c r="AR31" s="47"/>
      <c r="AS31" s="47"/>
      <c r="AT31" s="812">
        <f>+$J31</f>
        <v>844</v>
      </c>
      <c r="AU31" s="833">
        <f>+O31</f>
        <v>0</v>
      </c>
      <c r="AV31" s="44">
        <f t="shared" si="2"/>
        <v>0</v>
      </c>
      <c r="AW31" s="47"/>
      <c r="AX31" s="47"/>
      <c r="AY31" s="47"/>
      <c r="AZ31" s="47"/>
      <c r="BA31" s="47"/>
      <c r="BB31" s="47"/>
      <c r="BC31" s="812">
        <f>+$J31</f>
        <v>844</v>
      </c>
      <c r="BD31" s="809">
        <f>+P31</f>
        <v>0</v>
      </c>
      <c r="BE31" s="44">
        <f t="shared" si="3"/>
        <v>0</v>
      </c>
      <c r="BF31" s="47"/>
      <c r="BG31" s="47"/>
      <c r="BH31" s="47"/>
      <c r="BI31" s="47"/>
      <c r="BJ31" s="47"/>
      <c r="BK31" s="47"/>
      <c r="BL31" s="812">
        <f>+$J31</f>
        <v>844</v>
      </c>
      <c r="BM31" s="815">
        <f>+Q31</f>
        <v>0</v>
      </c>
      <c r="BN31" s="44">
        <f t="shared" si="4"/>
        <v>0</v>
      </c>
      <c r="BO31" s="47"/>
      <c r="BP31" s="47"/>
      <c r="BQ31" s="47"/>
      <c r="BR31" s="47"/>
      <c r="BS31" s="47"/>
      <c r="BT31" s="47"/>
      <c r="BU31" s="818"/>
      <c r="BV31" s="819"/>
      <c r="BW31" s="819"/>
      <c r="BX31" s="819"/>
      <c r="BY31" s="819"/>
      <c r="BZ31" s="819"/>
      <c r="CA31" s="819"/>
      <c r="CB31" s="819"/>
      <c r="CC31" s="820"/>
    </row>
    <row r="32" spans="1:81" s="58" customFormat="1" ht="40.200000000000003" customHeight="1" x14ac:dyDescent="0.3">
      <c r="A32" s="34"/>
      <c r="B32" s="907"/>
      <c r="C32" s="869"/>
      <c r="D32" s="872"/>
      <c r="E32" s="852"/>
      <c r="F32" s="852"/>
      <c r="G32" s="852"/>
      <c r="H32" s="852"/>
      <c r="I32" s="852"/>
      <c r="J32" s="813"/>
      <c r="K32" s="855"/>
      <c r="L32" s="858"/>
      <c r="M32" s="861"/>
      <c r="N32" s="837"/>
      <c r="O32" s="840"/>
      <c r="P32" s="864"/>
      <c r="Q32" s="867"/>
      <c r="R32" s="813"/>
      <c r="S32" s="39"/>
      <c r="T32" s="236"/>
      <c r="U32" s="236"/>
      <c r="V32" s="236"/>
      <c r="W32" s="39"/>
      <c r="X32" s="31"/>
      <c r="Y32" s="31"/>
      <c r="Z32" s="31"/>
      <c r="AA32" s="31"/>
      <c r="AB32" s="813"/>
      <c r="AC32" s="828"/>
      <c r="AD32" s="51">
        <f t="shared" ref="AD32:AJ68" si="5">+AM32+AV32+BE32+BN32</f>
        <v>0</v>
      </c>
      <c r="AE32" s="51">
        <f t="shared" si="5"/>
        <v>0</v>
      </c>
      <c r="AF32" s="51">
        <f t="shared" si="5"/>
        <v>0</v>
      </c>
      <c r="AG32" s="51">
        <f t="shared" si="5"/>
        <v>0</v>
      </c>
      <c r="AH32" s="51">
        <f t="shared" si="5"/>
        <v>0</v>
      </c>
      <c r="AI32" s="51">
        <f t="shared" si="5"/>
        <v>0</v>
      </c>
      <c r="AJ32" s="51">
        <f t="shared" si="5"/>
        <v>0</v>
      </c>
      <c r="AK32" s="813"/>
      <c r="AL32" s="831"/>
      <c r="AM32" s="51">
        <f t="shared" si="1"/>
        <v>0</v>
      </c>
      <c r="AN32" s="257"/>
      <c r="AO32" s="257"/>
      <c r="AP32" s="257"/>
      <c r="AQ32" s="257"/>
      <c r="AR32" s="257"/>
      <c r="AS32" s="257"/>
      <c r="AT32" s="813"/>
      <c r="AU32" s="834"/>
      <c r="AV32" s="51">
        <f t="shared" si="2"/>
        <v>0</v>
      </c>
      <c r="AW32" s="257"/>
      <c r="AX32" s="257"/>
      <c r="AY32" s="257"/>
      <c r="AZ32" s="257"/>
      <c r="BA32" s="257"/>
      <c r="BB32" s="257"/>
      <c r="BC32" s="813"/>
      <c r="BD32" s="810"/>
      <c r="BE32" s="51">
        <f t="shared" si="3"/>
        <v>0</v>
      </c>
      <c r="BF32" s="257"/>
      <c r="BG32" s="257"/>
      <c r="BH32" s="257"/>
      <c r="BI32" s="257"/>
      <c r="BJ32" s="257"/>
      <c r="BK32" s="257"/>
      <c r="BL32" s="813"/>
      <c r="BM32" s="816"/>
      <c r="BN32" s="51">
        <f t="shared" si="4"/>
        <v>0</v>
      </c>
      <c r="BO32" s="257"/>
      <c r="BP32" s="257"/>
      <c r="BQ32" s="257"/>
      <c r="BR32" s="257"/>
      <c r="BS32" s="257"/>
      <c r="BT32" s="257"/>
      <c r="BU32" s="821"/>
      <c r="BV32" s="822"/>
      <c r="BW32" s="822"/>
      <c r="BX32" s="822"/>
      <c r="BY32" s="822"/>
      <c r="BZ32" s="822"/>
      <c r="CA32" s="822"/>
      <c r="CB32" s="822"/>
      <c r="CC32" s="823"/>
    </row>
    <row r="33" spans="1:81" s="58" customFormat="1" ht="40.200000000000003" customHeight="1" x14ac:dyDescent="0.3">
      <c r="A33" s="34"/>
      <c r="B33" s="907"/>
      <c r="C33" s="869"/>
      <c r="D33" s="872"/>
      <c r="E33" s="852"/>
      <c r="F33" s="852"/>
      <c r="G33" s="852"/>
      <c r="H33" s="852"/>
      <c r="I33" s="852"/>
      <c r="J33" s="813"/>
      <c r="K33" s="855"/>
      <c r="L33" s="858"/>
      <c r="M33" s="861"/>
      <c r="N33" s="837"/>
      <c r="O33" s="840"/>
      <c r="P33" s="864"/>
      <c r="Q33" s="867"/>
      <c r="R33" s="813"/>
      <c r="S33" s="39"/>
      <c r="T33" s="236"/>
      <c r="U33" s="236"/>
      <c r="V33" s="236"/>
      <c r="W33" s="39"/>
      <c r="X33" s="31"/>
      <c r="Y33" s="31"/>
      <c r="Z33" s="31"/>
      <c r="AA33" s="31"/>
      <c r="AB33" s="813"/>
      <c r="AC33" s="828"/>
      <c r="AD33" s="51">
        <f t="shared" si="5"/>
        <v>0</v>
      </c>
      <c r="AE33" s="51">
        <f t="shared" si="5"/>
        <v>0</v>
      </c>
      <c r="AF33" s="51">
        <f t="shared" si="5"/>
        <v>0</v>
      </c>
      <c r="AG33" s="51">
        <f t="shared" si="5"/>
        <v>0</v>
      </c>
      <c r="AH33" s="51">
        <f t="shared" si="5"/>
        <v>0</v>
      </c>
      <c r="AI33" s="51">
        <f t="shared" si="5"/>
        <v>0</v>
      </c>
      <c r="AJ33" s="51">
        <f t="shared" si="5"/>
        <v>0</v>
      </c>
      <c r="AK33" s="813"/>
      <c r="AL33" s="831"/>
      <c r="AM33" s="51">
        <f t="shared" si="1"/>
        <v>0</v>
      </c>
      <c r="AN33" s="257"/>
      <c r="AO33" s="257"/>
      <c r="AP33" s="257"/>
      <c r="AQ33" s="257"/>
      <c r="AR33" s="257"/>
      <c r="AS33" s="257"/>
      <c r="AT33" s="813"/>
      <c r="AU33" s="834"/>
      <c r="AV33" s="51">
        <f t="shared" si="2"/>
        <v>0</v>
      </c>
      <c r="AW33" s="257"/>
      <c r="AX33" s="257"/>
      <c r="AY33" s="257"/>
      <c r="AZ33" s="257"/>
      <c r="BA33" s="257"/>
      <c r="BB33" s="257"/>
      <c r="BC33" s="813"/>
      <c r="BD33" s="810"/>
      <c r="BE33" s="51">
        <f t="shared" si="3"/>
        <v>0</v>
      </c>
      <c r="BF33" s="257"/>
      <c r="BG33" s="257"/>
      <c r="BH33" s="257"/>
      <c r="BI33" s="257"/>
      <c r="BJ33" s="257"/>
      <c r="BK33" s="257"/>
      <c r="BL33" s="813"/>
      <c r="BM33" s="816"/>
      <c r="BN33" s="51">
        <f t="shared" si="4"/>
        <v>0</v>
      </c>
      <c r="BO33" s="257"/>
      <c r="BP33" s="257"/>
      <c r="BQ33" s="257"/>
      <c r="BR33" s="257"/>
      <c r="BS33" s="257"/>
      <c r="BT33" s="257"/>
      <c r="BU33" s="821"/>
      <c r="BV33" s="822"/>
      <c r="BW33" s="822"/>
      <c r="BX33" s="822"/>
      <c r="BY33" s="822"/>
      <c r="BZ33" s="822"/>
      <c r="CA33" s="822"/>
      <c r="CB33" s="822"/>
      <c r="CC33" s="823"/>
    </row>
    <row r="34" spans="1:81" s="58" customFormat="1" ht="40.200000000000003" customHeight="1" thickBot="1" x14ac:dyDescent="0.35">
      <c r="A34" s="34"/>
      <c r="B34" s="907"/>
      <c r="C34" s="869"/>
      <c r="D34" s="873"/>
      <c r="E34" s="853"/>
      <c r="F34" s="853"/>
      <c r="G34" s="853"/>
      <c r="H34" s="853"/>
      <c r="I34" s="853"/>
      <c r="J34" s="814"/>
      <c r="K34" s="856"/>
      <c r="L34" s="859"/>
      <c r="M34" s="862"/>
      <c r="N34" s="838"/>
      <c r="O34" s="841"/>
      <c r="P34" s="865"/>
      <c r="Q34" s="874"/>
      <c r="R34" s="814"/>
      <c r="S34" s="232"/>
      <c r="T34" s="237"/>
      <c r="U34" s="237"/>
      <c r="V34" s="237"/>
      <c r="W34" s="232"/>
      <c r="X34" s="260"/>
      <c r="Y34" s="260"/>
      <c r="Z34" s="260"/>
      <c r="AA34" s="260"/>
      <c r="AB34" s="814"/>
      <c r="AC34" s="829"/>
      <c r="AD34" s="46">
        <f t="shared" si="5"/>
        <v>0</v>
      </c>
      <c r="AE34" s="46">
        <f t="shared" si="5"/>
        <v>0</v>
      </c>
      <c r="AF34" s="46">
        <f t="shared" si="5"/>
        <v>0</v>
      </c>
      <c r="AG34" s="46">
        <f t="shared" si="5"/>
        <v>0</v>
      </c>
      <c r="AH34" s="46">
        <f t="shared" si="5"/>
        <v>0</v>
      </c>
      <c r="AI34" s="46">
        <f t="shared" si="5"/>
        <v>0</v>
      </c>
      <c r="AJ34" s="46">
        <f t="shared" si="5"/>
        <v>0</v>
      </c>
      <c r="AK34" s="814"/>
      <c r="AL34" s="832"/>
      <c r="AM34" s="46">
        <f t="shared" si="1"/>
        <v>0</v>
      </c>
      <c r="AN34" s="49"/>
      <c r="AO34" s="49"/>
      <c r="AP34" s="49"/>
      <c r="AQ34" s="49"/>
      <c r="AR34" s="49"/>
      <c r="AS34" s="49"/>
      <c r="AT34" s="814"/>
      <c r="AU34" s="835"/>
      <c r="AV34" s="46">
        <f t="shared" si="2"/>
        <v>0</v>
      </c>
      <c r="AW34" s="49"/>
      <c r="AX34" s="49"/>
      <c r="AY34" s="49"/>
      <c r="AZ34" s="49"/>
      <c r="BA34" s="49"/>
      <c r="BB34" s="49"/>
      <c r="BC34" s="814"/>
      <c r="BD34" s="811"/>
      <c r="BE34" s="46">
        <f t="shared" si="3"/>
        <v>0</v>
      </c>
      <c r="BF34" s="49"/>
      <c r="BG34" s="49"/>
      <c r="BH34" s="49"/>
      <c r="BI34" s="49"/>
      <c r="BJ34" s="49"/>
      <c r="BK34" s="49"/>
      <c r="BL34" s="814"/>
      <c r="BM34" s="817"/>
      <c r="BN34" s="46">
        <f t="shared" si="4"/>
        <v>0</v>
      </c>
      <c r="BO34" s="49"/>
      <c r="BP34" s="49"/>
      <c r="BQ34" s="49"/>
      <c r="BR34" s="49"/>
      <c r="BS34" s="49"/>
      <c r="BT34" s="49"/>
      <c r="BU34" s="824"/>
      <c r="BV34" s="825"/>
      <c r="BW34" s="825"/>
      <c r="BX34" s="825"/>
      <c r="BY34" s="825"/>
      <c r="BZ34" s="825"/>
      <c r="CA34" s="825"/>
      <c r="CB34" s="825"/>
      <c r="CC34" s="826"/>
    </row>
    <row r="35" spans="1:81" s="58" customFormat="1" ht="40.200000000000003" customHeight="1" thickTop="1" x14ac:dyDescent="0.3">
      <c r="A35" s="34"/>
      <c r="B35" s="907"/>
      <c r="C35" s="869"/>
      <c r="D35" s="871"/>
      <c r="E35" s="851"/>
      <c r="F35" s="851"/>
      <c r="G35" s="851"/>
      <c r="H35" s="851"/>
      <c r="I35" s="851"/>
      <c r="J35" s="812">
        <v>845</v>
      </c>
      <c r="K35" s="854" t="str">
        <f>+[24]Metas!K978</f>
        <v>Proyectos productivos agropecuarios o agroindustriales gestionados y/o apoyados</v>
      </c>
      <c r="L35" s="857"/>
      <c r="M35" s="860">
        <f>SUM(N35:Q35)/4</f>
        <v>0</v>
      </c>
      <c r="N35" s="836"/>
      <c r="O35" s="839"/>
      <c r="P35" s="863"/>
      <c r="Q35" s="866"/>
      <c r="R35" s="812">
        <f>+$J35</f>
        <v>845</v>
      </c>
      <c r="S35" s="231"/>
      <c r="T35" s="235"/>
      <c r="U35" s="235"/>
      <c r="V35" s="235"/>
      <c r="W35" s="231"/>
      <c r="X35" s="256"/>
      <c r="Y35" s="256"/>
      <c r="Z35" s="256"/>
      <c r="AA35" s="256"/>
      <c r="AB35" s="812">
        <f>+$J35</f>
        <v>845</v>
      </c>
      <c r="AC35" s="827">
        <f>+L35</f>
        <v>0</v>
      </c>
      <c r="AD35" s="44">
        <f t="shared" si="5"/>
        <v>0</v>
      </c>
      <c r="AE35" s="44">
        <f t="shared" si="5"/>
        <v>0</v>
      </c>
      <c r="AF35" s="44">
        <f t="shared" si="5"/>
        <v>0</v>
      </c>
      <c r="AG35" s="44">
        <f t="shared" si="5"/>
        <v>0</v>
      </c>
      <c r="AH35" s="44">
        <f t="shared" si="5"/>
        <v>0</v>
      </c>
      <c r="AI35" s="44">
        <f t="shared" si="5"/>
        <v>0</v>
      </c>
      <c r="AJ35" s="44">
        <f t="shared" si="5"/>
        <v>0</v>
      </c>
      <c r="AK35" s="812">
        <f>+$J35</f>
        <v>845</v>
      </c>
      <c r="AL35" s="830">
        <f>+N35</f>
        <v>0</v>
      </c>
      <c r="AM35" s="44">
        <f t="shared" si="1"/>
        <v>0</v>
      </c>
      <c r="AN35" s="47"/>
      <c r="AO35" s="47"/>
      <c r="AP35" s="47"/>
      <c r="AQ35" s="47"/>
      <c r="AR35" s="47"/>
      <c r="AS35" s="47"/>
      <c r="AT35" s="812">
        <f>+$J35</f>
        <v>845</v>
      </c>
      <c r="AU35" s="833">
        <f>+O35</f>
        <v>0</v>
      </c>
      <c r="AV35" s="44">
        <f t="shared" si="2"/>
        <v>0</v>
      </c>
      <c r="AW35" s="47"/>
      <c r="AX35" s="47"/>
      <c r="AY35" s="47"/>
      <c r="AZ35" s="47"/>
      <c r="BA35" s="47"/>
      <c r="BB35" s="47"/>
      <c r="BC35" s="812">
        <f>+$J35</f>
        <v>845</v>
      </c>
      <c r="BD35" s="809">
        <f>+P35</f>
        <v>0</v>
      </c>
      <c r="BE35" s="44">
        <f t="shared" si="3"/>
        <v>0</v>
      </c>
      <c r="BF35" s="47"/>
      <c r="BG35" s="47"/>
      <c r="BH35" s="47"/>
      <c r="BI35" s="47"/>
      <c r="BJ35" s="47"/>
      <c r="BK35" s="47"/>
      <c r="BL35" s="812">
        <f>+$J35</f>
        <v>845</v>
      </c>
      <c r="BM35" s="815">
        <f>+Q35</f>
        <v>0</v>
      </c>
      <c r="BN35" s="44">
        <f t="shared" si="4"/>
        <v>0</v>
      </c>
      <c r="BO35" s="47"/>
      <c r="BP35" s="47"/>
      <c r="BQ35" s="47"/>
      <c r="BR35" s="47"/>
      <c r="BS35" s="47"/>
      <c r="BT35" s="47"/>
      <c r="BU35" s="818"/>
      <c r="BV35" s="819"/>
      <c r="BW35" s="819"/>
      <c r="BX35" s="819"/>
      <c r="BY35" s="819"/>
      <c r="BZ35" s="819"/>
      <c r="CA35" s="819"/>
      <c r="CB35" s="819"/>
      <c r="CC35" s="820"/>
    </row>
    <row r="36" spans="1:81" s="58" customFormat="1" ht="40.200000000000003" customHeight="1" x14ac:dyDescent="0.3">
      <c r="A36" s="34"/>
      <c r="B36" s="907"/>
      <c r="C36" s="869"/>
      <c r="D36" s="872"/>
      <c r="E36" s="852"/>
      <c r="F36" s="852"/>
      <c r="G36" s="852"/>
      <c r="H36" s="852"/>
      <c r="I36" s="852"/>
      <c r="J36" s="813"/>
      <c r="K36" s="855"/>
      <c r="L36" s="858"/>
      <c r="M36" s="861"/>
      <c r="N36" s="837"/>
      <c r="O36" s="840"/>
      <c r="P36" s="864"/>
      <c r="Q36" s="867"/>
      <c r="R36" s="813"/>
      <c r="S36" s="39"/>
      <c r="T36" s="236"/>
      <c r="U36" s="236"/>
      <c r="V36" s="236"/>
      <c r="W36" s="39"/>
      <c r="X36" s="31"/>
      <c r="Y36" s="31"/>
      <c r="Z36" s="31"/>
      <c r="AA36" s="31"/>
      <c r="AB36" s="813"/>
      <c r="AC36" s="828"/>
      <c r="AD36" s="51">
        <f t="shared" si="5"/>
        <v>0</v>
      </c>
      <c r="AE36" s="51">
        <f t="shared" si="5"/>
        <v>0</v>
      </c>
      <c r="AF36" s="51">
        <f t="shared" si="5"/>
        <v>0</v>
      </c>
      <c r="AG36" s="51">
        <f t="shared" si="5"/>
        <v>0</v>
      </c>
      <c r="AH36" s="51">
        <f t="shared" si="5"/>
        <v>0</v>
      </c>
      <c r="AI36" s="51">
        <f t="shared" si="5"/>
        <v>0</v>
      </c>
      <c r="AJ36" s="51">
        <f t="shared" si="5"/>
        <v>0</v>
      </c>
      <c r="AK36" s="813"/>
      <c r="AL36" s="831"/>
      <c r="AM36" s="51">
        <f t="shared" si="1"/>
        <v>0</v>
      </c>
      <c r="AN36" s="257"/>
      <c r="AO36" s="257"/>
      <c r="AP36" s="257"/>
      <c r="AQ36" s="257"/>
      <c r="AR36" s="257"/>
      <c r="AS36" s="257"/>
      <c r="AT36" s="813"/>
      <c r="AU36" s="834"/>
      <c r="AV36" s="51">
        <f t="shared" si="2"/>
        <v>0</v>
      </c>
      <c r="AW36" s="257"/>
      <c r="AX36" s="257"/>
      <c r="AY36" s="257"/>
      <c r="AZ36" s="257"/>
      <c r="BA36" s="257"/>
      <c r="BB36" s="257"/>
      <c r="BC36" s="813"/>
      <c r="BD36" s="810"/>
      <c r="BE36" s="51">
        <f t="shared" si="3"/>
        <v>0</v>
      </c>
      <c r="BF36" s="257"/>
      <c r="BG36" s="257"/>
      <c r="BH36" s="257"/>
      <c r="BI36" s="257"/>
      <c r="BJ36" s="257"/>
      <c r="BK36" s="257"/>
      <c r="BL36" s="813"/>
      <c r="BM36" s="816"/>
      <c r="BN36" s="51">
        <f t="shared" si="4"/>
        <v>0</v>
      </c>
      <c r="BO36" s="257"/>
      <c r="BP36" s="257"/>
      <c r="BQ36" s="257"/>
      <c r="BR36" s="257"/>
      <c r="BS36" s="257"/>
      <c r="BT36" s="257"/>
      <c r="BU36" s="821"/>
      <c r="BV36" s="822"/>
      <c r="BW36" s="822"/>
      <c r="BX36" s="822"/>
      <c r="BY36" s="822"/>
      <c r="BZ36" s="822"/>
      <c r="CA36" s="822"/>
      <c r="CB36" s="822"/>
      <c r="CC36" s="823"/>
    </row>
    <row r="37" spans="1:81" s="58" customFormat="1" ht="40.200000000000003" customHeight="1" x14ac:dyDescent="0.3">
      <c r="A37" s="34"/>
      <c r="B37" s="907"/>
      <c r="C37" s="869"/>
      <c r="D37" s="872"/>
      <c r="E37" s="852"/>
      <c r="F37" s="852"/>
      <c r="G37" s="852"/>
      <c r="H37" s="852"/>
      <c r="I37" s="852"/>
      <c r="J37" s="813"/>
      <c r="K37" s="855"/>
      <c r="L37" s="858"/>
      <c r="M37" s="861"/>
      <c r="N37" s="837"/>
      <c r="O37" s="840"/>
      <c r="P37" s="864"/>
      <c r="Q37" s="867"/>
      <c r="R37" s="813"/>
      <c r="S37" s="39"/>
      <c r="T37" s="236"/>
      <c r="U37" s="236"/>
      <c r="V37" s="236"/>
      <c r="W37" s="39"/>
      <c r="X37" s="31"/>
      <c r="Y37" s="31"/>
      <c r="Z37" s="31"/>
      <c r="AA37" s="31"/>
      <c r="AB37" s="813"/>
      <c r="AC37" s="828"/>
      <c r="AD37" s="51">
        <f t="shared" si="5"/>
        <v>0</v>
      </c>
      <c r="AE37" s="51">
        <f t="shared" si="5"/>
        <v>0</v>
      </c>
      <c r="AF37" s="51">
        <f t="shared" si="5"/>
        <v>0</v>
      </c>
      <c r="AG37" s="51">
        <f t="shared" si="5"/>
        <v>0</v>
      </c>
      <c r="AH37" s="51">
        <f t="shared" si="5"/>
        <v>0</v>
      </c>
      <c r="AI37" s="51">
        <f t="shared" si="5"/>
        <v>0</v>
      </c>
      <c r="AJ37" s="51">
        <f t="shared" si="5"/>
        <v>0</v>
      </c>
      <c r="AK37" s="813"/>
      <c r="AL37" s="831"/>
      <c r="AM37" s="51">
        <f t="shared" si="1"/>
        <v>0</v>
      </c>
      <c r="AN37" s="257"/>
      <c r="AO37" s="257"/>
      <c r="AP37" s="257"/>
      <c r="AQ37" s="257"/>
      <c r="AR37" s="257"/>
      <c r="AS37" s="257"/>
      <c r="AT37" s="813"/>
      <c r="AU37" s="834"/>
      <c r="AV37" s="51">
        <f t="shared" si="2"/>
        <v>0</v>
      </c>
      <c r="AW37" s="257"/>
      <c r="AX37" s="257"/>
      <c r="AY37" s="257"/>
      <c r="AZ37" s="257"/>
      <c r="BA37" s="257"/>
      <c r="BB37" s="257"/>
      <c r="BC37" s="813"/>
      <c r="BD37" s="810"/>
      <c r="BE37" s="51">
        <f t="shared" si="3"/>
        <v>0</v>
      </c>
      <c r="BF37" s="257"/>
      <c r="BG37" s="257"/>
      <c r="BH37" s="257"/>
      <c r="BI37" s="257"/>
      <c r="BJ37" s="257"/>
      <c r="BK37" s="257"/>
      <c r="BL37" s="813"/>
      <c r="BM37" s="816"/>
      <c r="BN37" s="51">
        <f t="shared" si="4"/>
        <v>0</v>
      </c>
      <c r="BO37" s="257"/>
      <c r="BP37" s="257"/>
      <c r="BQ37" s="257"/>
      <c r="BR37" s="257"/>
      <c r="BS37" s="257"/>
      <c r="BT37" s="257"/>
      <c r="BU37" s="821"/>
      <c r="BV37" s="822"/>
      <c r="BW37" s="822"/>
      <c r="BX37" s="822"/>
      <c r="BY37" s="822"/>
      <c r="BZ37" s="822"/>
      <c r="CA37" s="822"/>
      <c r="CB37" s="822"/>
      <c r="CC37" s="823"/>
    </row>
    <row r="38" spans="1:81" s="58" customFormat="1" ht="40.200000000000003" customHeight="1" thickBot="1" x14ac:dyDescent="0.35">
      <c r="A38" s="34"/>
      <c r="B38" s="907"/>
      <c r="C38" s="870"/>
      <c r="D38" s="873"/>
      <c r="E38" s="853"/>
      <c r="F38" s="853"/>
      <c r="G38" s="853"/>
      <c r="H38" s="853"/>
      <c r="I38" s="853"/>
      <c r="J38" s="814"/>
      <c r="K38" s="856"/>
      <c r="L38" s="859"/>
      <c r="M38" s="862"/>
      <c r="N38" s="838"/>
      <c r="O38" s="841"/>
      <c r="P38" s="865"/>
      <c r="Q38" s="874"/>
      <c r="R38" s="814"/>
      <c r="S38" s="232"/>
      <c r="T38" s="237"/>
      <c r="U38" s="237"/>
      <c r="V38" s="237"/>
      <c r="W38" s="232"/>
      <c r="X38" s="260"/>
      <c r="Y38" s="260"/>
      <c r="Z38" s="260"/>
      <c r="AA38" s="260"/>
      <c r="AB38" s="814"/>
      <c r="AC38" s="829"/>
      <c r="AD38" s="46">
        <f t="shared" si="5"/>
        <v>0</v>
      </c>
      <c r="AE38" s="46">
        <f t="shared" si="5"/>
        <v>0</v>
      </c>
      <c r="AF38" s="46">
        <f t="shared" si="5"/>
        <v>0</v>
      </c>
      <c r="AG38" s="46">
        <f t="shared" si="5"/>
        <v>0</v>
      </c>
      <c r="AH38" s="46">
        <f t="shared" si="5"/>
        <v>0</v>
      </c>
      <c r="AI38" s="46">
        <f t="shared" si="5"/>
        <v>0</v>
      </c>
      <c r="AJ38" s="46">
        <f t="shared" si="5"/>
        <v>0</v>
      </c>
      <c r="AK38" s="814"/>
      <c r="AL38" s="832"/>
      <c r="AM38" s="46">
        <f t="shared" si="1"/>
        <v>0</v>
      </c>
      <c r="AN38" s="49"/>
      <c r="AO38" s="49"/>
      <c r="AP38" s="49"/>
      <c r="AQ38" s="49"/>
      <c r="AR38" s="49"/>
      <c r="AS38" s="49"/>
      <c r="AT38" s="814"/>
      <c r="AU38" s="835"/>
      <c r="AV38" s="46">
        <f t="shared" si="2"/>
        <v>0</v>
      </c>
      <c r="AW38" s="49"/>
      <c r="AX38" s="49"/>
      <c r="AY38" s="49"/>
      <c r="AZ38" s="49"/>
      <c r="BA38" s="49"/>
      <c r="BB38" s="49"/>
      <c r="BC38" s="814"/>
      <c r="BD38" s="811"/>
      <c r="BE38" s="46">
        <f t="shared" si="3"/>
        <v>0</v>
      </c>
      <c r="BF38" s="49"/>
      <c r="BG38" s="49"/>
      <c r="BH38" s="49"/>
      <c r="BI38" s="49"/>
      <c r="BJ38" s="49"/>
      <c r="BK38" s="49"/>
      <c r="BL38" s="814"/>
      <c r="BM38" s="817"/>
      <c r="BN38" s="46">
        <f t="shared" si="4"/>
        <v>0</v>
      </c>
      <c r="BO38" s="49"/>
      <c r="BP38" s="49"/>
      <c r="BQ38" s="49"/>
      <c r="BR38" s="49"/>
      <c r="BS38" s="49"/>
      <c r="BT38" s="49"/>
      <c r="BU38" s="824"/>
      <c r="BV38" s="825"/>
      <c r="BW38" s="825"/>
      <c r="BX38" s="825"/>
      <c r="BY38" s="825"/>
      <c r="BZ38" s="825"/>
      <c r="CA38" s="825"/>
      <c r="CB38" s="825"/>
      <c r="CC38" s="826"/>
    </row>
    <row r="39" spans="1:81" s="58" customFormat="1" ht="40.200000000000003" customHeight="1" thickTop="1" x14ac:dyDescent="0.3">
      <c r="A39" s="34"/>
      <c r="B39" s="907"/>
      <c r="C39" s="868" t="s">
        <v>1355</v>
      </c>
      <c r="D39" s="871"/>
      <c r="E39" s="851"/>
      <c r="F39" s="851"/>
      <c r="G39" s="851"/>
      <c r="H39" s="851"/>
      <c r="I39" s="851"/>
      <c r="J39" s="812">
        <v>846</v>
      </c>
      <c r="K39" s="854" t="str">
        <f>+[24]Metas!K979</f>
        <v>Proyectos productivos con jóvenes rurales gestionados y/o apoyados</v>
      </c>
      <c r="L39" s="857"/>
      <c r="M39" s="860"/>
      <c r="N39" s="836"/>
      <c r="O39" s="839"/>
      <c r="P39" s="863"/>
      <c r="Q39" s="866"/>
      <c r="R39" s="812">
        <f>+$J39</f>
        <v>846</v>
      </c>
      <c r="S39" s="231"/>
      <c r="T39" s="235"/>
      <c r="U39" s="235"/>
      <c r="V39" s="235"/>
      <c r="W39" s="231"/>
      <c r="X39" s="256"/>
      <c r="Y39" s="256"/>
      <c r="Z39" s="256"/>
      <c r="AA39" s="256"/>
      <c r="AB39" s="812">
        <f>+$J39</f>
        <v>846</v>
      </c>
      <c r="AC39" s="827">
        <f>+L39</f>
        <v>0</v>
      </c>
      <c r="AD39" s="44">
        <f t="shared" si="5"/>
        <v>0</v>
      </c>
      <c r="AE39" s="44">
        <f t="shared" si="5"/>
        <v>0</v>
      </c>
      <c r="AF39" s="44">
        <f t="shared" si="5"/>
        <v>0</v>
      </c>
      <c r="AG39" s="44">
        <f t="shared" si="5"/>
        <v>0</v>
      </c>
      <c r="AH39" s="44">
        <f t="shared" si="5"/>
        <v>0</v>
      </c>
      <c r="AI39" s="44">
        <f t="shared" si="5"/>
        <v>0</v>
      </c>
      <c r="AJ39" s="44">
        <f t="shared" si="5"/>
        <v>0</v>
      </c>
      <c r="AK39" s="812">
        <f>+$J39</f>
        <v>846</v>
      </c>
      <c r="AL39" s="830">
        <f>+N39</f>
        <v>0</v>
      </c>
      <c r="AM39" s="44">
        <f t="shared" si="1"/>
        <v>0</v>
      </c>
      <c r="AN39" s="47"/>
      <c r="AO39" s="47"/>
      <c r="AP39" s="47"/>
      <c r="AQ39" s="47"/>
      <c r="AR39" s="47"/>
      <c r="AS39" s="47"/>
      <c r="AT39" s="812">
        <f>+$J39</f>
        <v>846</v>
      </c>
      <c r="AU39" s="833">
        <f>+O39</f>
        <v>0</v>
      </c>
      <c r="AV39" s="44">
        <f t="shared" si="2"/>
        <v>0</v>
      </c>
      <c r="AW39" s="47"/>
      <c r="AX39" s="47"/>
      <c r="AY39" s="47"/>
      <c r="AZ39" s="47"/>
      <c r="BA39" s="47"/>
      <c r="BB39" s="47"/>
      <c r="BC39" s="812">
        <f>+$J39</f>
        <v>846</v>
      </c>
      <c r="BD39" s="809">
        <f>+P39</f>
        <v>0</v>
      </c>
      <c r="BE39" s="44">
        <f t="shared" si="3"/>
        <v>0</v>
      </c>
      <c r="BF39" s="47"/>
      <c r="BG39" s="47"/>
      <c r="BH39" s="47"/>
      <c r="BI39" s="47"/>
      <c r="BJ39" s="47"/>
      <c r="BK39" s="47"/>
      <c r="BL39" s="812">
        <f>+$J39</f>
        <v>846</v>
      </c>
      <c r="BM39" s="815">
        <f>+Q39</f>
        <v>0</v>
      </c>
      <c r="BN39" s="44">
        <f t="shared" si="4"/>
        <v>0</v>
      </c>
      <c r="BO39" s="47"/>
      <c r="BP39" s="47"/>
      <c r="BQ39" s="47"/>
      <c r="BR39" s="47"/>
      <c r="BS39" s="47"/>
      <c r="BT39" s="47"/>
      <c r="BU39" s="818"/>
      <c r="BV39" s="819"/>
      <c r="BW39" s="819"/>
      <c r="BX39" s="819"/>
      <c r="BY39" s="819"/>
      <c r="BZ39" s="819"/>
      <c r="CA39" s="819"/>
      <c r="CB39" s="819"/>
      <c r="CC39" s="820"/>
    </row>
    <row r="40" spans="1:81" s="58" customFormat="1" ht="40.200000000000003" customHeight="1" x14ac:dyDescent="0.3">
      <c r="A40" s="34"/>
      <c r="B40" s="907"/>
      <c r="C40" s="869"/>
      <c r="D40" s="872"/>
      <c r="E40" s="852"/>
      <c r="F40" s="852"/>
      <c r="G40" s="852"/>
      <c r="H40" s="852"/>
      <c r="I40" s="852"/>
      <c r="J40" s="813"/>
      <c r="K40" s="855"/>
      <c r="L40" s="858"/>
      <c r="M40" s="861"/>
      <c r="N40" s="837"/>
      <c r="O40" s="840"/>
      <c r="P40" s="864"/>
      <c r="Q40" s="867"/>
      <c r="R40" s="813"/>
      <c r="S40" s="39"/>
      <c r="T40" s="236"/>
      <c r="U40" s="236"/>
      <c r="V40" s="236"/>
      <c r="W40" s="39"/>
      <c r="X40" s="31"/>
      <c r="Y40" s="31"/>
      <c r="Z40" s="31"/>
      <c r="AA40" s="31"/>
      <c r="AB40" s="813"/>
      <c r="AC40" s="828"/>
      <c r="AD40" s="51">
        <f t="shared" si="5"/>
        <v>0</v>
      </c>
      <c r="AE40" s="51">
        <f t="shared" si="5"/>
        <v>0</v>
      </c>
      <c r="AF40" s="51">
        <f t="shared" si="5"/>
        <v>0</v>
      </c>
      <c r="AG40" s="51">
        <f t="shared" si="5"/>
        <v>0</v>
      </c>
      <c r="AH40" s="51">
        <f t="shared" si="5"/>
        <v>0</v>
      </c>
      <c r="AI40" s="51">
        <f t="shared" si="5"/>
        <v>0</v>
      </c>
      <c r="AJ40" s="51">
        <f t="shared" si="5"/>
        <v>0</v>
      </c>
      <c r="AK40" s="813"/>
      <c r="AL40" s="831"/>
      <c r="AM40" s="51">
        <f t="shared" si="1"/>
        <v>0</v>
      </c>
      <c r="AN40" s="257"/>
      <c r="AO40" s="257"/>
      <c r="AP40" s="257"/>
      <c r="AQ40" s="257"/>
      <c r="AR40" s="257"/>
      <c r="AS40" s="257"/>
      <c r="AT40" s="813"/>
      <c r="AU40" s="834"/>
      <c r="AV40" s="51">
        <f t="shared" si="2"/>
        <v>0</v>
      </c>
      <c r="AW40" s="257"/>
      <c r="AX40" s="257"/>
      <c r="AY40" s="257"/>
      <c r="AZ40" s="257"/>
      <c r="BA40" s="257"/>
      <c r="BB40" s="257"/>
      <c r="BC40" s="813"/>
      <c r="BD40" s="810"/>
      <c r="BE40" s="51">
        <f t="shared" si="3"/>
        <v>0</v>
      </c>
      <c r="BF40" s="257"/>
      <c r="BG40" s="257"/>
      <c r="BH40" s="257"/>
      <c r="BI40" s="257"/>
      <c r="BJ40" s="257"/>
      <c r="BK40" s="257"/>
      <c r="BL40" s="813"/>
      <c r="BM40" s="816"/>
      <c r="BN40" s="51">
        <f t="shared" si="4"/>
        <v>0</v>
      </c>
      <c r="BO40" s="257"/>
      <c r="BP40" s="257"/>
      <c r="BQ40" s="257"/>
      <c r="BR40" s="257"/>
      <c r="BS40" s="257"/>
      <c r="BT40" s="257"/>
      <c r="BU40" s="821"/>
      <c r="BV40" s="822"/>
      <c r="BW40" s="822"/>
      <c r="BX40" s="822"/>
      <c r="BY40" s="822"/>
      <c r="BZ40" s="822"/>
      <c r="CA40" s="822"/>
      <c r="CB40" s="822"/>
      <c r="CC40" s="823"/>
    </row>
    <row r="41" spans="1:81" s="58" customFormat="1" ht="40.200000000000003" customHeight="1" x14ac:dyDescent="0.3">
      <c r="A41" s="34"/>
      <c r="B41" s="907"/>
      <c r="C41" s="869"/>
      <c r="D41" s="872"/>
      <c r="E41" s="852"/>
      <c r="F41" s="852"/>
      <c r="G41" s="852"/>
      <c r="H41" s="852"/>
      <c r="I41" s="852"/>
      <c r="J41" s="813"/>
      <c r="K41" s="855"/>
      <c r="L41" s="858"/>
      <c r="M41" s="861"/>
      <c r="N41" s="837"/>
      <c r="O41" s="840"/>
      <c r="P41" s="864"/>
      <c r="Q41" s="867"/>
      <c r="R41" s="813"/>
      <c r="S41" s="39"/>
      <c r="T41" s="236"/>
      <c r="U41" s="236"/>
      <c r="V41" s="236"/>
      <c r="W41" s="39"/>
      <c r="X41" s="31"/>
      <c r="Y41" s="31"/>
      <c r="Z41" s="31"/>
      <c r="AA41" s="31"/>
      <c r="AB41" s="813"/>
      <c r="AC41" s="828"/>
      <c r="AD41" s="51">
        <f t="shared" si="5"/>
        <v>0</v>
      </c>
      <c r="AE41" s="51">
        <f t="shared" si="5"/>
        <v>0</v>
      </c>
      <c r="AF41" s="51">
        <f t="shared" si="5"/>
        <v>0</v>
      </c>
      <c r="AG41" s="51">
        <f t="shared" si="5"/>
        <v>0</v>
      </c>
      <c r="AH41" s="51">
        <f t="shared" si="5"/>
        <v>0</v>
      </c>
      <c r="AI41" s="51">
        <f t="shared" si="5"/>
        <v>0</v>
      </c>
      <c r="AJ41" s="51">
        <f t="shared" si="5"/>
        <v>0</v>
      </c>
      <c r="AK41" s="813"/>
      <c r="AL41" s="831"/>
      <c r="AM41" s="51">
        <f t="shared" si="1"/>
        <v>0</v>
      </c>
      <c r="AN41" s="257"/>
      <c r="AO41" s="257"/>
      <c r="AP41" s="257"/>
      <c r="AQ41" s="257"/>
      <c r="AR41" s="257"/>
      <c r="AS41" s="257"/>
      <c r="AT41" s="813"/>
      <c r="AU41" s="834"/>
      <c r="AV41" s="51">
        <f t="shared" si="2"/>
        <v>0</v>
      </c>
      <c r="AW41" s="257"/>
      <c r="AX41" s="257"/>
      <c r="AY41" s="257"/>
      <c r="AZ41" s="257"/>
      <c r="BA41" s="257"/>
      <c r="BB41" s="257"/>
      <c r="BC41" s="813"/>
      <c r="BD41" s="810"/>
      <c r="BE41" s="51">
        <f t="shared" si="3"/>
        <v>0</v>
      </c>
      <c r="BF41" s="257"/>
      <c r="BG41" s="257"/>
      <c r="BH41" s="257"/>
      <c r="BI41" s="257"/>
      <c r="BJ41" s="257"/>
      <c r="BK41" s="257"/>
      <c r="BL41" s="813"/>
      <c r="BM41" s="816"/>
      <c r="BN41" s="51">
        <f t="shared" si="4"/>
        <v>0</v>
      </c>
      <c r="BO41" s="257"/>
      <c r="BP41" s="257"/>
      <c r="BQ41" s="257"/>
      <c r="BR41" s="257"/>
      <c r="BS41" s="257"/>
      <c r="BT41" s="257"/>
      <c r="BU41" s="821"/>
      <c r="BV41" s="822"/>
      <c r="BW41" s="822"/>
      <c r="BX41" s="822"/>
      <c r="BY41" s="822"/>
      <c r="BZ41" s="822"/>
      <c r="CA41" s="822"/>
      <c r="CB41" s="822"/>
      <c r="CC41" s="823"/>
    </row>
    <row r="42" spans="1:81" s="58" customFormat="1" ht="40.200000000000003" customHeight="1" thickBot="1" x14ac:dyDescent="0.35">
      <c r="A42" s="34"/>
      <c r="B42" s="907"/>
      <c r="C42" s="869"/>
      <c r="D42" s="873"/>
      <c r="E42" s="853"/>
      <c r="F42" s="853"/>
      <c r="G42" s="853"/>
      <c r="H42" s="853"/>
      <c r="I42" s="853"/>
      <c r="J42" s="814"/>
      <c r="K42" s="856"/>
      <c r="L42" s="859"/>
      <c r="M42" s="862"/>
      <c r="N42" s="838"/>
      <c r="O42" s="841"/>
      <c r="P42" s="865"/>
      <c r="Q42" s="874"/>
      <c r="R42" s="814"/>
      <c r="S42" s="232"/>
      <c r="T42" s="237"/>
      <c r="U42" s="237"/>
      <c r="V42" s="237"/>
      <c r="W42" s="232"/>
      <c r="X42" s="260"/>
      <c r="Y42" s="260"/>
      <c r="Z42" s="260"/>
      <c r="AA42" s="260"/>
      <c r="AB42" s="814"/>
      <c r="AC42" s="829"/>
      <c r="AD42" s="46">
        <f t="shared" si="5"/>
        <v>0</v>
      </c>
      <c r="AE42" s="46">
        <f t="shared" si="5"/>
        <v>0</v>
      </c>
      <c r="AF42" s="46">
        <f t="shared" si="5"/>
        <v>0</v>
      </c>
      <c r="AG42" s="46">
        <f t="shared" si="5"/>
        <v>0</v>
      </c>
      <c r="AH42" s="46">
        <f t="shared" si="5"/>
        <v>0</v>
      </c>
      <c r="AI42" s="46">
        <f t="shared" si="5"/>
        <v>0</v>
      </c>
      <c r="AJ42" s="46">
        <f t="shared" si="5"/>
        <v>0</v>
      </c>
      <c r="AK42" s="814"/>
      <c r="AL42" s="832"/>
      <c r="AM42" s="46">
        <f t="shared" si="1"/>
        <v>0</v>
      </c>
      <c r="AN42" s="49"/>
      <c r="AO42" s="49"/>
      <c r="AP42" s="49"/>
      <c r="AQ42" s="49"/>
      <c r="AR42" s="49"/>
      <c r="AS42" s="49"/>
      <c r="AT42" s="814"/>
      <c r="AU42" s="835"/>
      <c r="AV42" s="46">
        <f t="shared" si="2"/>
        <v>0</v>
      </c>
      <c r="AW42" s="49"/>
      <c r="AX42" s="49"/>
      <c r="AY42" s="49"/>
      <c r="AZ42" s="49"/>
      <c r="BA42" s="49"/>
      <c r="BB42" s="49"/>
      <c r="BC42" s="814"/>
      <c r="BD42" s="811"/>
      <c r="BE42" s="46">
        <f t="shared" si="3"/>
        <v>0</v>
      </c>
      <c r="BF42" s="49"/>
      <c r="BG42" s="49"/>
      <c r="BH42" s="49"/>
      <c r="BI42" s="49"/>
      <c r="BJ42" s="49"/>
      <c r="BK42" s="49"/>
      <c r="BL42" s="814"/>
      <c r="BM42" s="817"/>
      <c r="BN42" s="46">
        <f t="shared" si="4"/>
        <v>0</v>
      </c>
      <c r="BO42" s="49"/>
      <c r="BP42" s="49"/>
      <c r="BQ42" s="49"/>
      <c r="BR42" s="49"/>
      <c r="BS42" s="49"/>
      <c r="BT42" s="49"/>
      <c r="BU42" s="824"/>
      <c r="BV42" s="825"/>
      <c r="BW42" s="825"/>
      <c r="BX42" s="825"/>
      <c r="BY42" s="825"/>
      <c r="BZ42" s="825"/>
      <c r="CA42" s="825"/>
      <c r="CB42" s="825"/>
      <c r="CC42" s="826"/>
    </row>
    <row r="43" spans="1:81" s="58" customFormat="1" ht="40.200000000000003" customHeight="1" thickTop="1" x14ac:dyDescent="0.3">
      <c r="A43" s="34"/>
      <c r="B43" s="907"/>
      <c r="C43" s="869"/>
      <c r="D43" s="871"/>
      <c r="E43" s="851"/>
      <c r="F43" s="851"/>
      <c r="G43" s="851"/>
      <c r="H43" s="851"/>
      <c r="I43" s="851"/>
      <c r="J43" s="812">
        <v>847</v>
      </c>
      <c r="K43" s="854" t="str">
        <f>+[24]Metas!K980</f>
        <v>Proyectos productivos con mujeres rurales gestionados y/o apoyados</v>
      </c>
      <c r="L43" s="857"/>
      <c r="M43" s="860">
        <f>SUM(N43:Q43)</f>
        <v>0</v>
      </c>
      <c r="N43" s="836"/>
      <c r="O43" s="839"/>
      <c r="P43" s="863"/>
      <c r="Q43" s="866"/>
      <c r="R43" s="812">
        <f>+$J43</f>
        <v>847</v>
      </c>
      <c r="S43" s="231"/>
      <c r="T43" s="235"/>
      <c r="U43" s="235"/>
      <c r="V43" s="235"/>
      <c r="W43" s="231"/>
      <c r="X43" s="256"/>
      <c r="Y43" s="256"/>
      <c r="Z43" s="256"/>
      <c r="AA43" s="256"/>
      <c r="AB43" s="812">
        <f>+$J43</f>
        <v>847</v>
      </c>
      <c r="AC43" s="827">
        <f>+L43</f>
        <v>0</v>
      </c>
      <c r="AD43" s="44">
        <f t="shared" si="5"/>
        <v>0</v>
      </c>
      <c r="AE43" s="44">
        <f t="shared" si="5"/>
        <v>0</v>
      </c>
      <c r="AF43" s="44">
        <f t="shared" si="5"/>
        <v>0</v>
      </c>
      <c r="AG43" s="44">
        <f t="shared" si="5"/>
        <v>0</v>
      </c>
      <c r="AH43" s="44">
        <f t="shared" si="5"/>
        <v>0</v>
      </c>
      <c r="AI43" s="44">
        <f t="shared" si="5"/>
        <v>0</v>
      </c>
      <c r="AJ43" s="44">
        <f t="shared" si="5"/>
        <v>0</v>
      </c>
      <c r="AK43" s="812">
        <f>+$J43</f>
        <v>847</v>
      </c>
      <c r="AL43" s="830">
        <f>+N43</f>
        <v>0</v>
      </c>
      <c r="AM43" s="44">
        <f t="shared" si="1"/>
        <v>0</v>
      </c>
      <c r="AN43" s="47"/>
      <c r="AO43" s="47"/>
      <c r="AP43" s="47"/>
      <c r="AQ43" s="47"/>
      <c r="AR43" s="47"/>
      <c r="AS43" s="47"/>
      <c r="AT43" s="812">
        <f>+$J43</f>
        <v>847</v>
      </c>
      <c r="AU43" s="833">
        <f>+O43</f>
        <v>0</v>
      </c>
      <c r="AV43" s="44">
        <f t="shared" si="2"/>
        <v>0</v>
      </c>
      <c r="AW43" s="47"/>
      <c r="AX43" s="47"/>
      <c r="AY43" s="47"/>
      <c r="AZ43" s="47"/>
      <c r="BA43" s="47"/>
      <c r="BB43" s="47"/>
      <c r="BC43" s="812">
        <f>+$J43</f>
        <v>847</v>
      </c>
      <c r="BD43" s="809">
        <f>+P43</f>
        <v>0</v>
      </c>
      <c r="BE43" s="44">
        <f t="shared" si="3"/>
        <v>0</v>
      </c>
      <c r="BF43" s="47"/>
      <c r="BG43" s="47"/>
      <c r="BH43" s="47"/>
      <c r="BI43" s="47"/>
      <c r="BJ43" s="47"/>
      <c r="BK43" s="47"/>
      <c r="BL43" s="812">
        <f>+$J43</f>
        <v>847</v>
      </c>
      <c r="BM43" s="815">
        <f>+Q43</f>
        <v>0</v>
      </c>
      <c r="BN43" s="44">
        <f t="shared" si="4"/>
        <v>0</v>
      </c>
      <c r="BO43" s="47"/>
      <c r="BP43" s="47"/>
      <c r="BQ43" s="47"/>
      <c r="BR43" s="47"/>
      <c r="BS43" s="47"/>
      <c r="BT43" s="47"/>
      <c r="BU43" s="818"/>
      <c r="BV43" s="819"/>
      <c r="BW43" s="819"/>
      <c r="BX43" s="819"/>
      <c r="BY43" s="819"/>
      <c r="BZ43" s="819"/>
      <c r="CA43" s="819"/>
      <c r="CB43" s="819"/>
      <c r="CC43" s="820"/>
    </row>
    <row r="44" spans="1:81" s="58" customFormat="1" ht="40.200000000000003" customHeight="1" x14ac:dyDescent="0.3">
      <c r="A44" s="34"/>
      <c r="B44" s="907"/>
      <c r="C44" s="869"/>
      <c r="D44" s="872"/>
      <c r="E44" s="852"/>
      <c r="F44" s="852"/>
      <c r="G44" s="852"/>
      <c r="H44" s="852"/>
      <c r="I44" s="852"/>
      <c r="J44" s="813"/>
      <c r="K44" s="855"/>
      <c r="L44" s="858"/>
      <c r="M44" s="861"/>
      <c r="N44" s="837"/>
      <c r="O44" s="840"/>
      <c r="P44" s="864"/>
      <c r="Q44" s="867"/>
      <c r="R44" s="813"/>
      <c r="S44" s="39"/>
      <c r="T44" s="236"/>
      <c r="U44" s="236"/>
      <c r="V44" s="236"/>
      <c r="W44" s="39"/>
      <c r="X44" s="31"/>
      <c r="Y44" s="31"/>
      <c r="Z44" s="31"/>
      <c r="AA44" s="31"/>
      <c r="AB44" s="813"/>
      <c r="AC44" s="828"/>
      <c r="AD44" s="51">
        <f t="shared" si="5"/>
        <v>0</v>
      </c>
      <c r="AE44" s="51">
        <f t="shared" si="5"/>
        <v>0</v>
      </c>
      <c r="AF44" s="51">
        <f t="shared" si="5"/>
        <v>0</v>
      </c>
      <c r="AG44" s="51">
        <f t="shared" si="5"/>
        <v>0</v>
      </c>
      <c r="AH44" s="51">
        <f t="shared" si="5"/>
        <v>0</v>
      </c>
      <c r="AI44" s="51">
        <f t="shared" si="5"/>
        <v>0</v>
      </c>
      <c r="AJ44" s="51">
        <f t="shared" si="5"/>
        <v>0</v>
      </c>
      <c r="AK44" s="813"/>
      <c r="AL44" s="831"/>
      <c r="AM44" s="51">
        <f t="shared" si="1"/>
        <v>0</v>
      </c>
      <c r="AN44" s="257"/>
      <c r="AO44" s="257"/>
      <c r="AP44" s="257"/>
      <c r="AQ44" s="257"/>
      <c r="AR44" s="257"/>
      <c r="AS44" s="257"/>
      <c r="AT44" s="813"/>
      <c r="AU44" s="834"/>
      <c r="AV44" s="51">
        <f t="shared" si="2"/>
        <v>0</v>
      </c>
      <c r="AW44" s="257"/>
      <c r="AX44" s="257"/>
      <c r="AY44" s="257"/>
      <c r="AZ44" s="257"/>
      <c r="BA44" s="257"/>
      <c r="BB44" s="257"/>
      <c r="BC44" s="813"/>
      <c r="BD44" s="810"/>
      <c r="BE44" s="51">
        <f t="shared" si="3"/>
        <v>0</v>
      </c>
      <c r="BF44" s="257"/>
      <c r="BG44" s="257"/>
      <c r="BH44" s="257"/>
      <c r="BI44" s="257"/>
      <c r="BJ44" s="257"/>
      <c r="BK44" s="257"/>
      <c r="BL44" s="813"/>
      <c r="BM44" s="816"/>
      <c r="BN44" s="51">
        <f t="shared" si="4"/>
        <v>0</v>
      </c>
      <c r="BO44" s="257"/>
      <c r="BP44" s="257"/>
      <c r="BQ44" s="257"/>
      <c r="BR44" s="257"/>
      <c r="BS44" s="257"/>
      <c r="BT44" s="257"/>
      <c r="BU44" s="821"/>
      <c r="BV44" s="822"/>
      <c r="BW44" s="822"/>
      <c r="BX44" s="822"/>
      <c r="BY44" s="822"/>
      <c r="BZ44" s="822"/>
      <c r="CA44" s="822"/>
      <c r="CB44" s="822"/>
      <c r="CC44" s="823"/>
    </row>
    <row r="45" spans="1:81" s="58" customFormat="1" ht="40.200000000000003" customHeight="1" x14ac:dyDescent="0.3">
      <c r="A45" s="34"/>
      <c r="B45" s="907"/>
      <c r="C45" s="869"/>
      <c r="D45" s="872"/>
      <c r="E45" s="852"/>
      <c r="F45" s="852"/>
      <c r="G45" s="852"/>
      <c r="H45" s="852"/>
      <c r="I45" s="852"/>
      <c r="J45" s="813"/>
      <c r="K45" s="855"/>
      <c r="L45" s="858"/>
      <c r="M45" s="861"/>
      <c r="N45" s="837"/>
      <c r="O45" s="840"/>
      <c r="P45" s="864"/>
      <c r="Q45" s="867"/>
      <c r="R45" s="813"/>
      <c r="S45" s="39"/>
      <c r="T45" s="236"/>
      <c r="U45" s="236"/>
      <c r="V45" s="236"/>
      <c r="W45" s="39"/>
      <c r="X45" s="31"/>
      <c r="Y45" s="31"/>
      <c r="Z45" s="31"/>
      <c r="AA45" s="31"/>
      <c r="AB45" s="813"/>
      <c r="AC45" s="828"/>
      <c r="AD45" s="51">
        <f t="shared" si="5"/>
        <v>0</v>
      </c>
      <c r="AE45" s="51">
        <f t="shared" si="5"/>
        <v>0</v>
      </c>
      <c r="AF45" s="51">
        <f t="shared" si="5"/>
        <v>0</v>
      </c>
      <c r="AG45" s="51">
        <f t="shared" si="5"/>
        <v>0</v>
      </c>
      <c r="AH45" s="51">
        <f t="shared" si="5"/>
        <v>0</v>
      </c>
      <c r="AI45" s="51">
        <f t="shared" si="5"/>
        <v>0</v>
      </c>
      <c r="AJ45" s="51">
        <f t="shared" si="5"/>
        <v>0</v>
      </c>
      <c r="AK45" s="813"/>
      <c r="AL45" s="831"/>
      <c r="AM45" s="51">
        <f t="shared" si="1"/>
        <v>0</v>
      </c>
      <c r="AN45" s="257"/>
      <c r="AO45" s="257"/>
      <c r="AP45" s="257"/>
      <c r="AQ45" s="257"/>
      <c r="AR45" s="257"/>
      <c r="AS45" s="257"/>
      <c r="AT45" s="813"/>
      <c r="AU45" s="834"/>
      <c r="AV45" s="51">
        <f t="shared" si="2"/>
        <v>0</v>
      </c>
      <c r="AW45" s="257"/>
      <c r="AX45" s="257"/>
      <c r="AY45" s="257"/>
      <c r="AZ45" s="257"/>
      <c r="BA45" s="257"/>
      <c r="BB45" s="257"/>
      <c r="BC45" s="813"/>
      <c r="BD45" s="810"/>
      <c r="BE45" s="51">
        <f t="shared" si="3"/>
        <v>0</v>
      </c>
      <c r="BF45" s="257"/>
      <c r="BG45" s="257"/>
      <c r="BH45" s="257"/>
      <c r="BI45" s="257"/>
      <c r="BJ45" s="257"/>
      <c r="BK45" s="257"/>
      <c r="BL45" s="813"/>
      <c r="BM45" s="816"/>
      <c r="BN45" s="51">
        <f t="shared" si="4"/>
        <v>0</v>
      </c>
      <c r="BO45" s="257"/>
      <c r="BP45" s="257"/>
      <c r="BQ45" s="257"/>
      <c r="BR45" s="257"/>
      <c r="BS45" s="257"/>
      <c r="BT45" s="257"/>
      <c r="BU45" s="821"/>
      <c r="BV45" s="822"/>
      <c r="BW45" s="822"/>
      <c r="BX45" s="822"/>
      <c r="BY45" s="822"/>
      <c r="BZ45" s="822"/>
      <c r="CA45" s="822"/>
      <c r="CB45" s="822"/>
      <c r="CC45" s="823"/>
    </row>
    <row r="46" spans="1:81" s="58" customFormat="1" ht="40.200000000000003" customHeight="1" thickBot="1" x14ac:dyDescent="0.35">
      <c r="A46" s="34"/>
      <c r="B46" s="907"/>
      <c r="C46" s="869"/>
      <c r="D46" s="873"/>
      <c r="E46" s="853"/>
      <c r="F46" s="853"/>
      <c r="G46" s="853"/>
      <c r="H46" s="853"/>
      <c r="I46" s="853"/>
      <c r="J46" s="814"/>
      <c r="K46" s="856"/>
      <c r="L46" s="859"/>
      <c r="M46" s="862"/>
      <c r="N46" s="838"/>
      <c r="O46" s="841"/>
      <c r="P46" s="865"/>
      <c r="Q46" s="874"/>
      <c r="R46" s="814"/>
      <c r="S46" s="232"/>
      <c r="T46" s="237"/>
      <c r="U46" s="237"/>
      <c r="V46" s="237"/>
      <c r="W46" s="232"/>
      <c r="X46" s="260"/>
      <c r="Y46" s="260"/>
      <c r="Z46" s="260"/>
      <c r="AA46" s="260"/>
      <c r="AB46" s="814"/>
      <c r="AC46" s="829"/>
      <c r="AD46" s="46">
        <f t="shared" si="5"/>
        <v>0</v>
      </c>
      <c r="AE46" s="46">
        <f t="shared" si="5"/>
        <v>0</v>
      </c>
      <c r="AF46" s="46">
        <f t="shared" si="5"/>
        <v>0</v>
      </c>
      <c r="AG46" s="46">
        <f t="shared" si="5"/>
        <v>0</v>
      </c>
      <c r="AH46" s="46">
        <f t="shared" si="5"/>
        <v>0</v>
      </c>
      <c r="AI46" s="46">
        <f t="shared" si="5"/>
        <v>0</v>
      </c>
      <c r="AJ46" s="46">
        <f t="shared" si="5"/>
        <v>0</v>
      </c>
      <c r="AK46" s="814"/>
      <c r="AL46" s="832"/>
      <c r="AM46" s="46">
        <f t="shared" si="1"/>
        <v>0</v>
      </c>
      <c r="AN46" s="49"/>
      <c r="AO46" s="49"/>
      <c r="AP46" s="49"/>
      <c r="AQ46" s="49"/>
      <c r="AR46" s="49"/>
      <c r="AS46" s="49"/>
      <c r="AT46" s="814"/>
      <c r="AU46" s="835"/>
      <c r="AV46" s="46">
        <f t="shared" si="2"/>
        <v>0</v>
      </c>
      <c r="AW46" s="49"/>
      <c r="AX46" s="49"/>
      <c r="AY46" s="49"/>
      <c r="AZ46" s="49"/>
      <c r="BA46" s="49"/>
      <c r="BB46" s="49"/>
      <c r="BC46" s="814"/>
      <c r="BD46" s="811"/>
      <c r="BE46" s="46">
        <f t="shared" si="3"/>
        <v>0</v>
      </c>
      <c r="BF46" s="49"/>
      <c r="BG46" s="49"/>
      <c r="BH46" s="49"/>
      <c r="BI46" s="49"/>
      <c r="BJ46" s="49"/>
      <c r="BK46" s="49"/>
      <c r="BL46" s="814"/>
      <c r="BM46" s="817"/>
      <c r="BN46" s="46">
        <f t="shared" si="4"/>
        <v>0</v>
      </c>
      <c r="BO46" s="49"/>
      <c r="BP46" s="49"/>
      <c r="BQ46" s="49"/>
      <c r="BR46" s="49"/>
      <c r="BS46" s="49"/>
      <c r="BT46" s="49"/>
      <c r="BU46" s="824"/>
      <c r="BV46" s="825"/>
      <c r="BW46" s="825"/>
      <c r="BX46" s="825"/>
      <c r="BY46" s="825"/>
      <c r="BZ46" s="825"/>
      <c r="CA46" s="825"/>
      <c r="CB46" s="825"/>
      <c r="CC46" s="826"/>
    </row>
    <row r="47" spans="1:81" s="58" customFormat="1" ht="40.200000000000003" customHeight="1" thickTop="1" x14ac:dyDescent="0.3">
      <c r="A47" s="34"/>
      <c r="B47" s="907"/>
      <c r="C47" s="869"/>
      <c r="D47" s="871"/>
      <c r="E47" s="851"/>
      <c r="F47" s="851"/>
      <c r="G47" s="851"/>
      <c r="H47" s="851"/>
      <c r="I47" s="851"/>
      <c r="J47" s="812">
        <v>848</v>
      </c>
      <c r="K47" s="854" t="str">
        <f>+[24]Metas!K981</f>
        <v>Proyectos productivos con población víctima gestionados y/o apoyados</v>
      </c>
      <c r="L47" s="857"/>
      <c r="M47" s="860">
        <f>SUM(N47:Q47)</f>
        <v>0</v>
      </c>
      <c r="N47" s="836"/>
      <c r="O47" s="839"/>
      <c r="P47" s="863"/>
      <c r="Q47" s="866"/>
      <c r="R47" s="812">
        <f>+$J47</f>
        <v>848</v>
      </c>
      <c r="S47" s="231"/>
      <c r="T47" s="235"/>
      <c r="U47" s="235"/>
      <c r="V47" s="235"/>
      <c r="W47" s="231"/>
      <c r="X47" s="256"/>
      <c r="Y47" s="256"/>
      <c r="Z47" s="256"/>
      <c r="AA47" s="256"/>
      <c r="AB47" s="812">
        <f>+$J47</f>
        <v>848</v>
      </c>
      <c r="AC47" s="827">
        <f>+L47</f>
        <v>0</v>
      </c>
      <c r="AD47" s="44">
        <f t="shared" si="5"/>
        <v>0</v>
      </c>
      <c r="AE47" s="44">
        <f t="shared" si="5"/>
        <v>0</v>
      </c>
      <c r="AF47" s="44">
        <f t="shared" si="5"/>
        <v>0</v>
      </c>
      <c r="AG47" s="44">
        <f t="shared" si="5"/>
        <v>0</v>
      </c>
      <c r="AH47" s="44">
        <f t="shared" si="5"/>
        <v>0</v>
      </c>
      <c r="AI47" s="44">
        <f t="shared" si="5"/>
        <v>0</v>
      </c>
      <c r="AJ47" s="44">
        <f t="shared" si="5"/>
        <v>0</v>
      </c>
      <c r="AK47" s="812">
        <f>+$J47</f>
        <v>848</v>
      </c>
      <c r="AL47" s="830">
        <f>+N47</f>
        <v>0</v>
      </c>
      <c r="AM47" s="44">
        <f t="shared" si="1"/>
        <v>0</v>
      </c>
      <c r="AN47" s="47"/>
      <c r="AO47" s="47"/>
      <c r="AP47" s="47"/>
      <c r="AQ47" s="47"/>
      <c r="AR47" s="47"/>
      <c r="AS47" s="47"/>
      <c r="AT47" s="812">
        <f>+$J47</f>
        <v>848</v>
      </c>
      <c r="AU47" s="833">
        <f>+O47</f>
        <v>0</v>
      </c>
      <c r="AV47" s="44">
        <f t="shared" si="2"/>
        <v>0</v>
      </c>
      <c r="AW47" s="47"/>
      <c r="AX47" s="47"/>
      <c r="AY47" s="47"/>
      <c r="AZ47" s="47"/>
      <c r="BA47" s="47"/>
      <c r="BB47" s="47"/>
      <c r="BC47" s="812">
        <f>+$J47</f>
        <v>848</v>
      </c>
      <c r="BD47" s="809">
        <f>+P47</f>
        <v>0</v>
      </c>
      <c r="BE47" s="44">
        <f t="shared" si="3"/>
        <v>0</v>
      </c>
      <c r="BF47" s="47"/>
      <c r="BG47" s="47"/>
      <c r="BH47" s="47"/>
      <c r="BI47" s="47"/>
      <c r="BJ47" s="47"/>
      <c r="BK47" s="47"/>
      <c r="BL47" s="812">
        <f>+$J47</f>
        <v>848</v>
      </c>
      <c r="BM47" s="815">
        <f>+Q47</f>
        <v>0</v>
      </c>
      <c r="BN47" s="44">
        <f t="shared" si="4"/>
        <v>0</v>
      </c>
      <c r="BO47" s="47"/>
      <c r="BP47" s="47"/>
      <c r="BQ47" s="47"/>
      <c r="BR47" s="47"/>
      <c r="BS47" s="47"/>
      <c r="BT47" s="47"/>
      <c r="BU47" s="818"/>
      <c r="BV47" s="819"/>
      <c r="BW47" s="819"/>
      <c r="BX47" s="819"/>
      <c r="BY47" s="819"/>
      <c r="BZ47" s="819"/>
      <c r="CA47" s="819"/>
      <c r="CB47" s="819"/>
      <c r="CC47" s="820"/>
    </row>
    <row r="48" spans="1:81" s="58" customFormat="1" ht="40.200000000000003" customHeight="1" x14ac:dyDescent="0.3">
      <c r="A48" s="34"/>
      <c r="B48" s="907"/>
      <c r="C48" s="869"/>
      <c r="D48" s="872"/>
      <c r="E48" s="852"/>
      <c r="F48" s="852"/>
      <c r="G48" s="852"/>
      <c r="H48" s="852"/>
      <c r="I48" s="852"/>
      <c r="J48" s="813"/>
      <c r="K48" s="855"/>
      <c r="L48" s="858"/>
      <c r="M48" s="861"/>
      <c r="N48" s="837"/>
      <c r="O48" s="840"/>
      <c r="P48" s="864"/>
      <c r="Q48" s="867"/>
      <c r="R48" s="813"/>
      <c r="S48" s="39"/>
      <c r="T48" s="236"/>
      <c r="U48" s="236"/>
      <c r="V48" s="236"/>
      <c r="W48" s="39"/>
      <c r="X48" s="31"/>
      <c r="Y48" s="31"/>
      <c r="Z48" s="31"/>
      <c r="AA48" s="31"/>
      <c r="AB48" s="813"/>
      <c r="AC48" s="828"/>
      <c r="AD48" s="51">
        <f t="shared" si="5"/>
        <v>0</v>
      </c>
      <c r="AE48" s="51">
        <f t="shared" si="5"/>
        <v>0</v>
      </c>
      <c r="AF48" s="51">
        <f t="shared" si="5"/>
        <v>0</v>
      </c>
      <c r="AG48" s="51">
        <f t="shared" si="5"/>
        <v>0</v>
      </c>
      <c r="AH48" s="51">
        <f t="shared" si="5"/>
        <v>0</v>
      </c>
      <c r="AI48" s="51">
        <f t="shared" si="5"/>
        <v>0</v>
      </c>
      <c r="AJ48" s="51">
        <f t="shared" si="5"/>
        <v>0</v>
      </c>
      <c r="AK48" s="813"/>
      <c r="AL48" s="831"/>
      <c r="AM48" s="51">
        <f t="shared" si="1"/>
        <v>0</v>
      </c>
      <c r="AN48" s="257"/>
      <c r="AO48" s="257"/>
      <c r="AP48" s="257"/>
      <c r="AQ48" s="257"/>
      <c r="AR48" s="257"/>
      <c r="AS48" s="257"/>
      <c r="AT48" s="813"/>
      <c r="AU48" s="834"/>
      <c r="AV48" s="51">
        <f t="shared" si="2"/>
        <v>0</v>
      </c>
      <c r="AW48" s="257"/>
      <c r="AX48" s="257"/>
      <c r="AY48" s="257"/>
      <c r="AZ48" s="257"/>
      <c r="BA48" s="257"/>
      <c r="BB48" s="257"/>
      <c r="BC48" s="813"/>
      <c r="BD48" s="810"/>
      <c r="BE48" s="51">
        <f t="shared" si="3"/>
        <v>0</v>
      </c>
      <c r="BF48" s="257"/>
      <c r="BG48" s="257"/>
      <c r="BH48" s="257"/>
      <c r="BI48" s="257"/>
      <c r="BJ48" s="257"/>
      <c r="BK48" s="257"/>
      <c r="BL48" s="813"/>
      <c r="BM48" s="816"/>
      <c r="BN48" s="51">
        <f t="shared" si="4"/>
        <v>0</v>
      </c>
      <c r="BO48" s="257"/>
      <c r="BP48" s="257"/>
      <c r="BQ48" s="257"/>
      <c r="BR48" s="257"/>
      <c r="BS48" s="257"/>
      <c r="BT48" s="257"/>
      <c r="BU48" s="821"/>
      <c r="BV48" s="822"/>
      <c r="BW48" s="822"/>
      <c r="BX48" s="822"/>
      <c r="BY48" s="822"/>
      <c r="BZ48" s="822"/>
      <c r="CA48" s="822"/>
      <c r="CB48" s="822"/>
      <c r="CC48" s="823"/>
    </row>
    <row r="49" spans="1:81" s="58" customFormat="1" ht="40.200000000000003" customHeight="1" x14ac:dyDescent="0.3">
      <c r="A49" s="34"/>
      <c r="B49" s="907"/>
      <c r="C49" s="869"/>
      <c r="D49" s="872"/>
      <c r="E49" s="852"/>
      <c r="F49" s="852"/>
      <c r="G49" s="852"/>
      <c r="H49" s="852"/>
      <c r="I49" s="852"/>
      <c r="J49" s="813"/>
      <c r="K49" s="855"/>
      <c r="L49" s="858"/>
      <c r="M49" s="861"/>
      <c r="N49" s="837"/>
      <c r="O49" s="840"/>
      <c r="P49" s="864"/>
      <c r="Q49" s="867"/>
      <c r="R49" s="813"/>
      <c r="S49" s="39"/>
      <c r="T49" s="236"/>
      <c r="U49" s="236"/>
      <c r="V49" s="236"/>
      <c r="W49" s="39"/>
      <c r="X49" s="31"/>
      <c r="Y49" s="31"/>
      <c r="Z49" s="31"/>
      <c r="AA49" s="31"/>
      <c r="AB49" s="813"/>
      <c r="AC49" s="828"/>
      <c r="AD49" s="51">
        <f t="shared" si="5"/>
        <v>0</v>
      </c>
      <c r="AE49" s="51">
        <f t="shared" si="5"/>
        <v>0</v>
      </c>
      <c r="AF49" s="51">
        <f t="shared" si="5"/>
        <v>0</v>
      </c>
      <c r="AG49" s="51">
        <f t="shared" si="5"/>
        <v>0</v>
      </c>
      <c r="AH49" s="51">
        <f t="shared" si="5"/>
        <v>0</v>
      </c>
      <c r="AI49" s="51">
        <f t="shared" si="5"/>
        <v>0</v>
      </c>
      <c r="AJ49" s="51">
        <f t="shared" si="5"/>
        <v>0</v>
      </c>
      <c r="AK49" s="813"/>
      <c r="AL49" s="831"/>
      <c r="AM49" s="51">
        <f t="shared" si="1"/>
        <v>0</v>
      </c>
      <c r="AN49" s="257"/>
      <c r="AO49" s="257"/>
      <c r="AP49" s="257"/>
      <c r="AQ49" s="257"/>
      <c r="AR49" s="257"/>
      <c r="AS49" s="257"/>
      <c r="AT49" s="813"/>
      <c r="AU49" s="834"/>
      <c r="AV49" s="51">
        <f t="shared" si="2"/>
        <v>0</v>
      </c>
      <c r="AW49" s="257"/>
      <c r="AX49" s="257"/>
      <c r="AY49" s="257"/>
      <c r="AZ49" s="257"/>
      <c r="BA49" s="257"/>
      <c r="BB49" s="257"/>
      <c r="BC49" s="813"/>
      <c r="BD49" s="810"/>
      <c r="BE49" s="51">
        <f t="shared" si="3"/>
        <v>0</v>
      </c>
      <c r="BF49" s="257"/>
      <c r="BG49" s="257"/>
      <c r="BH49" s="257"/>
      <c r="BI49" s="257"/>
      <c r="BJ49" s="257"/>
      <c r="BK49" s="257"/>
      <c r="BL49" s="813"/>
      <c r="BM49" s="816"/>
      <c r="BN49" s="51">
        <f t="shared" si="4"/>
        <v>0</v>
      </c>
      <c r="BO49" s="257"/>
      <c r="BP49" s="257"/>
      <c r="BQ49" s="257"/>
      <c r="BR49" s="257"/>
      <c r="BS49" s="257"/>
      <c r="BT49" s="257"/>
      <c r="BU49" s="821"/>
      <c r="BV49" s="822"/>
      <c r="BW49" s="822"/>
      <c r="BX49" s="822"/>
      <c r="BY49" s="822"/>
      <c r="BZ49" s="822"/>
      <c r="CA49" s="822"/>
      <c r="CB49" s="822"/>
      <c r="CC49" s="823"/>
    </row>
    <row r="50" spans="1:81" s="58" customFormat="1" ht="40.200000000000003" customHeight="1" thickBot="1" x14ac:dyDescent="0.35">
      <c r="A50" s="34"/>
      <c r="B50" s="907"/>
      <c r="C50" s="870"/>
      <c r="D50" s="873"/>
      <c r="E50" s="853"/>
      <c r="F50" s="853"/>
      <c r="G50" s="853"/>
      <c r="H50" s="853"/>
      <c r="I50" s="853"/>
      <c r="J50" s="814"/>
      <c r="K50" s="856"/>
      <c r="L50" s="859"/>
      <c r="M50" s="862"/>
      <c r="N50" s="838"/>
      <c r="O50" s="841"/>
      <c r="P50" s="865"/>
      <c r="Q50" s="874"/>
      <c r="R50" s="814"/>
      <c r="S50" s="232"/>
      <c r="T50" s="237"/>
      <c r="U50" s="237"/>
      <c r="V50" s="237"/>
      <c r="W50" s="232"/>
      <c r="X50" s="260"/>
      <c r="Y50" s="260"/>
      <c r="Z50" s="260"/>
      <c r="AA50" s="260"/>
      <c r="AB50" s="814"/>
      <c r="AC50" s="829"/>
      <c r="AD50" s="46">
        <f t="shared" si="5"/>
        <v>0</v>
      </c>
      <c r="AE50" s="46">
        <f t="shared" si="5"/>
        <v>0</v>
      </c>
      <c r="AF50" s="46">
        <f t="shared" si="5"/>
        <v>0</v>
      </c>
      <c r="AG50" s="46">
        <f t="shared" si="5"/>
        <v>0</v>
      </c>
      <c r="AH50" s="46">
        <f t="shared" si="5"/>
        <v>0</v>
      </c>
      <c r="AI50" s="46">
        <f t="shared" si="5"/>
        <v>0</v>
      </c>
      <c r="AJ50" s="46">
        <f t="shared" si="5"/>
        <v>0</v>
      </c>
      <c r="AK50" s="814"/>
      <c r="AL50" s="832"/>
      <c r="AM50" s="46">
        <f t="shared" si="1"/>
        <v>0</v>
      </c>
      <c r="AN50" s="49"/>
      <c r="AO50" s="49"/>
      <c r="AP50" s="49"/>
      <c r="AQ50" s="49"/>
      <c r="AR50" s="49"/>
      <c r="AS50" s="49"/>
      <c r="AT50" s="814"/>
      <c r="AU50" s="835"/>
      <c r="AV50" s="46">
        <f t="shared" si="2"/>
        <v>0</v>
      </c>
      <c r="AW50" s="49"/>
      <c r="AX50" s="49"/>
      <c r="AY50" s="49"/>
      <c r="AZ50" s="49"/>
      <c r="BA50" s="49"/>
      <c r="BB50" s="49"/>
      <c r="BC50" s="814"/>
      <c r="BD50" s="811"/>
      <c r="BE50" s="46">
        <f t="shared" si="3"/>
        <v>0</v>
      </c>
      <c r="BF50" s="49"/>
      <c r="BG50" s="49"/>
      <c r="BH50" s="49"/>
      <c r="BI50" s="49"/>
      <c r="BJ50" s="49"/>
      <c r="BK50" s="49"/>
      <c r="BL50" s="814"/>
      <c r="BM50" s="817"/>
      <c r="BN50" s="46">
        <f t="shared" si="4"/>
        <v>0</v>
      </c>
      <c r="BO50" s="49"/>
      <c r="BP50" s="49"/>
      <c r="BQ50" s="49"/>
      <c r="BR50" s="49"/>
      <c r="BS50" s="49"/>
      <c r="BT50" s="49"/>
      <c r="BU50" s="824"/>
      <c r="BV50" s="825"/>
      <c r="BW50" s="825"/>
      <c r="BX50" s="825"/>
      <c r="BY50" s="825"/>
      <c r="BZ50" s="825"/>
      <c r="CA50" s="825"/>
      <c r="CB50" s="825"/>
      <c r="CC50" s="826"/>
    </row>
    <row r="51" spans="1:81" s="58" customFormat="1" ht="40.200000000000003" customHeight="1" thickTop="1" x14ac:dyDescent="0.3">
      <c r="A51" s="34"/>
      <c r="B51" s="907"/>
      <c r="C51" s="868" t="s">
        <v>1360</v>
      </c>
      <c r="D51" s="871"/>
      <c r="E51" s="851"/>
      <c r="F51" s="851"/>
      <c r="G51" s="851"/>
      <c r="H51" s="851"/>
      <c r="I51" s="851"/>
      <c r="J51" s="812">
        <v>849</v>
      </c>
      <c r="K51" s="854" t="str">
        <f>+[24]Metas!K982</f>
        <v>Hectáreas de café sembradas y/o mejoradas</v>
      </c>
      <c r="L51" s="857"/>
      <c r="M51" s="860">
        <f>SUM(N51:Q51)</f>
        <v>0</v>
      </c>
      <c r="N51" s="836"/>
      <c r="O51" s="839"/>
      <c r="P51" s="863"/>
      <c r="Q51" s="866"/>
      <c r="R51" s="812">
        <f>+$J51</f>
        <v>849</v>
      </c>
      <c r="S51" s="231"/>
      <c r="T51" s="235"/>
      <c r="U51" s="235"/>
      <c r="V51" s="235"/>
      <c r="W51" s="231"/>
      <c r="X51" s="256"/>
      <c r="Y51" s="256"/>
      <c r="Z51" s="256"/>
      <c r="AA51" s="256"/>
      <c r="AB51" s="812">
        <f>+$J51</f>
        <v>849</v>
      </c>
      <c r="AC51" s="827">
        <f>+L51</f>
        <v>0</v>
      </c>
      <c r="AD51" s="44">
        <f t="shared" si="5"/>
        <v>0</v>
      </c>
      <c r="AE51" s="44">
        <f t="shared" si="5"/>
        <v>0</v>
      </c>
      <c r="AF51" s="44">
        <f t="shared" si="5"/>
        <v>0</v>
      </c>
      <c r="AG51" s="44">
        <f t="shared" si="5"/>
        <v>0</v>
      </c>
      <c r="AH51" s="44">
        <f t="shared" si="5"/>
        <v>0</v>
      </c>
      <c r="AI51" s="44">
        <f t="shared" si="5"/>
        <v>0</v>
      </c>
      <c r="AJ51" s="44">
        <f t="shared" si="5"/>
        <v>0</v>
      </c>
      <c r="AK51" s="812">
        <f>+$J51</f>
        <v>849</v>
      </c>
      <c r="AL51" s="830">
        <f>+N51</f>
        <v>0</v>
      </c>
      <c r="AM51" s="44">
        <f t="shared" si="1"/>
        <v>0</v>
      </c>
      <c r="AN51" s="47"/>
      <c r="AO51" s="47"/>
      <c r="AP51" s="47"/>
      <c r="AQ51" s="47"/>
      <c r="AR51" s="47"/>
      <c r="AS51" s="47"/>
      <c r="AT51" s="812">
        <f>+$J51</f>
        <v>849</v>
      </c>
      <c r="AU51" s="833">
        <f>+O51</f>
        <v>0</v>
      </c>
      <c r="AV51" s="44">
        <f t="shared" si="2"/>
        <v>0</v>
      </c>
      <c r="AW51" s="47"/>
      <c r="AX51" s="47"/>
      <c r="AY51" s="47"/>
      <c r="AZ51" s="47"/>
      <c r="BA51" s="47"/>
      <c r="BB51" s="47"/>
      <c r="BC51" s="812">
        <f>+$J51</f>
        <v>849</v>
      </c>
      <c r="BD51" s="809">
        <f>+P51</f>
        <v>0</v>
      </c>
      <c r="BE51" s="44">
        <f t="shared" si="3"/>
        <v>0</v>
      </c>
      <c r="BF51" s="47"/>
      <c r="BG51" s="47"/>
      <c r="BH51" s="47"/>
      <c r="BI51" s="47"/>
      <c r="BJ51" s="47"/>
      <c r="BK51" s="47"/>
      <c r="BL51" s="812">
        <f>+$J51</f>
        <v>849</v>
      </c>
      <c r="BM51" s="815">
        <f>+Q51</f>
        <v>0</v>
      </c>
      <c r="BN51" s="44">
        <f t="shared" si="4"/>
        <v>0</v>
      </c>
      <c r="BO51" s="47"/>
      <c r="BP51" s="47"/>
      <c r="BQ51" s="47"/>
      <c r="BR51" s="47"/>
      <c r="BS51" s="47"/>
      <c r="BT51" s="47"/>
      <c r="BU51" s="818"/>
      <c r="BV51" s="819"/>
      <c r="BW51" s="819"/>
      <c r="BX51" s="819"/>
      <c r="BY51" s="819"/>
      <c r="BZ51" s="819"/>
      <c r="CA51" s="819"/>
      <c r="CB51" s="819"/>
      <c r="CC51" s="820"/>
    </row>
    <row r="52" spans="1:81" s="58" customFormat="1" ht="40.200000000000003" customHeight="1" x14ac:dyDescent="0.3">
      <c r="A52" s="34"/>
      <c r="B52" s="907"/>
      <c r="C52" s="869"/>
      <c r="D52" s="872"/>
      <c r="E52" s="852"/>
      <c r="F52" s="852"/>
      <c r="G52" s="852"/>
      <c r="H52" s="852"/>
      <c r="I52" s="852"/>
      <c r="J52" s="813"/>
      <c r="K52" s="855"/>
      <c r="L52" s="858"/>
      <c r="M52" s="861"/>
      <c r="N52" s="837"/>
      <c r="O52" s="840"/>
      <c r="P52" s="864"/>
      <c r="Q52" s="867"/>
      <c r="R52" s="813"/>
      <c r="S52" s="39"/>
      <c r="T52" s="236"/>
      <c r="U52" s="236"/>
      <c r="V52" s="236"/>
      <c r="W52" s="39"/>
      <c r="X52" s="31"/>
      <c r="Y52" s="31"/>
      <c r="Z52" s="31"/>
      <c r="AA52" s="31"/>
      <c r="AB52" s="813"/>
      <c r="AC52" s="828"/>
      <c r="AD52" s="51">
        <f t="shared" si="5"/>
        <v>0</v>
      </c>
      <c r="AE52" s="51">
        <f t="shared" si="5"/>
        <v>0</v>
      </c>
      <c r="AF52" s="51">
        <f t="shared" si="5"/>
        <v>0</v>
      </c>
      <c r="AG52" s="51">
        <f t="shared" si="5"/>
        <v>0</v>
      </c>
      <c r="AH52" s="51">
        <f t="shared" si="5"/>
        <v>0</v>
      </c>
      <c r="AI52" s="51">
        <f t="shared" si="5"/>
        <v>0</v>
      </c>
      <c r="AJ52" s="51">
        <f t="shared" si="5"/>
        <v>0</v>
      </c>
      <c r="AK52" s="813"/>
      <c r="AL52" s="831"/>
      <c r="AM52" s="51">
        <f t="shared" si="1"/>
        <v>0</v>
      </c>
      <c r="AN52" s="257"/>
      <c r="AO52" s="257"/>
      <c r="AP52" s="257"/>
      <c r="AQ52" s="257"/>
      <c r="AR52" s="257"/>
      <c r="AS52" s="257"/>
      <c r="AT52" s="813"/>
      <c r="AU52" s="834"/>
      <c r="AV52" s="51">
        <f t="shared" si="2"/>
        <v>0</v>
      </c>
      <c r="AW52" s="257"/>
      <c r="AX52" s="257"/>
      <c r="AY52" s="257"/>
      <c r="AZ52" s="257"/>
      <c r="BA52" s="257"/>
      <c r="BB52" s="257"/>
      <c r="BC52" s="813"/>
      <c r="BD52" s="810"/>
      <c r="BE52" s="51">
        <f t="shared" si="3"/>
        <v>0</v>
      </c>
      <c r="BF52" s="257"/>
      <c r="BG52" s="257"/>
      <c r="BH52" s="257"/>
      <c r="BI52" s="257"/>
      <c r="BJ52" s="257"/>
      <c r="BK52" s="257"/>
      <c r="BL52" s="813"/>
      <c r="BM52" s="816"/>
      <c r="BN52" s="51">
        <f t="shared" si="4"/>
        <v>0</v>
      </c>
      <c r="BO52" s="257"/>
      <c r="BP52" s="257"/>
      <c r="BQ52" s="257"/>
      <c r="BR52" s="257"/>
      <c r="BS52" s="257"/>
      <c r="BT52" s="257"/>
      <c r="BU52" s="821"/>
      <c r="BV52" s="822"/>
      <c r="BW52" s="822"/>
      <c r="BX52" s="822"/>
      <c r="BY52" s="822"/>
      <c r="BZ52" s="822"/>
      <c r="CA52" s="822"/>
      <c r="CB52" s="822"/>
      <c r="CC52" s="823"/>
    </row>
    <row r="53" spans="1:81" s="58" customFormat="1" ht="40.200000000000003" customHeight="1" x14ac:dyDescent="0.3">
      <c r="A53" s="34"/>
      <c r="B53" s="907"/>
      <c r="C53" s="869"/>
      <c r="D53" s="872"/>
      <c r="E53" s="852"/>
      <c r="F53" s="852"/>
      <c r="G53" s="852"/>
      <c r="H53" s="852"/>
      <c r="I53" s="852"/>
      <c r="J53" s="813"/>
      <c r="K53" s="855"/>
      <c r="L53" s="858"/>
      <c r="M53" s="861"/>
      <c r="N53" s="837"/>
      <c r="O53" s="840"/>
      <c r="P53" s="864"/>
      <c r="Q53" s="867"/>
      <c r="R53" s="813"/>
      <c r="S53" s="39"/>
      <c r="T53" s="236"/>
      <c r="U53" s="236"/>
      <c r="V53" s="236"/>
      <c r="W53" s="39"/>
      <c r="X53" s="31"/>
      <c r="Y53" s="31"/>
      <c r="Z53" s="31"/>
      <c r="AA53" s="31"/>
      <c r="AB53" s="813"/>
      <c r="AC53" s="828"/>
      <c r="AD53" s="51">
        <f t="shared" si="5"/>
        <v>0</v>
      </c>
      <c r="AE53" s="51">
        <f t="shared" si="5"/>
        <v>0</v>
      </c>
      <c r="AF53" s="51">
        <f t="shared" si="5"/>
        <v>0</v>
      </c>
      <c r="AG53" s="51">
        <f t="shared" si="5"/>
        <v>0</v>
      </c>
      <c r="AH53" s="51">
        <f t="shared" si="5"/>
        <v>0</v>
      </c>
      <c r="AI53" s="51">
        <f t="shared" si="5"/>
        <v>0</v>
      </c>
      <c r="AJ53" s="51">
        <f t="shared" si="5"/>
        <v>0</v>
      </c>
      <c r="AK53" s="813"/>
      <c r="AL53" s="831"/>
      <c r="AM53" s="51">
        <f t="shared" si="1"/>
        <v>0</v>
      </c>
      <c r="AN53" s="257"/>
      <c r="AO53" s="257"/>
      <c r="AP53" s="257"/>
      <c r="AQ53" s="257"/>
      <c r="AR53" s="257"/>
      <c r="AS53" s="257"/>
      <c r="AT53" s="813"/>
      <c r="AU53" s="834"/>
      <c r="AV53" s="51">
        <f t="shared" si="2"/>
        <v>0</v>
      </c>
      <c r="AW53" s="257"/>
      <c r="AX53" s="257"/>
      <c r="AY53" s="257"/>
      <c r="AZ53" s="257"/>
      <c r="BA53" s="257"/>
      <c r="BB53" s="257"/>
      <c r="BC53" s="813"/>
      <c r="BD53" s="810"/>
      <c r="BE53" s="51">
        <f t="shared" si="3"/>
        <v>0</v>
      </c>
      <c r="BF53" s="257"/>
      <c r="BG53" s="257"/>
      <c r="BH53" s="257"/>
      <c r="BI53" s="257"/>
      <c r="BJ53" s="257"/>
      <c r="BK53" s="257"/>
      <c r="BL53" s="813"/>
      <c r="BM53" s="816"/>
      <c r="BN53" s="51">
        <f t="shared" si="4"/>
        <v>0</v>
      </c>
      <c r="BO53" s="257"/>
      <c r="BP53" s="257"/>
      <c r="BQ53" s="257"/>
      <c r="BR53" s="257"/>
      <c r="BS53" s="257"/>
      <c r="BT53" s="257"/>
      <c r="BU53" s="821"/>
      <c r="BV53" s="822"/>
      <c r="BW53" s="822"/>
      <c r="BX53" s="822"/>
      <c r="BY53" s="822"/>
      <c r="BZ53" s="822"/>
      <c r="CA53" s="822"/>
      <c r="CB53" s="822"/>
      <c r="CC53" s="823"/>
    </row>
    <row r="54" spans="1:81" s="58" customFormat="1" ht="40.200000000000003" customHeight="1" thickBot="1" x14ac:dyDescent="0.35">
      <c r="A54" s="34"/>
      <c r="B54" s="907"/>
      <c r="C54" s="869"/>
      <c r="D54" s="873"/>
      <c r="E54" s="853"/>
      <c r="F54" s="853"/>
      <c r="G54" s="853"/>
      <c r="H54" s="853"/>
      <c r="I54" s="853"/>
      <c r="J54" s="814"/>
      <c r="K54" s="856"/>
      <c r="L54" s="859"/>
      <c r="M54" s="862"/>
      <c r="N54" s="838"/>
      <c r="O54" s="841"/>
      <c r="P54" s="865"/>
      <c r="Q54" s="874"/>
      <c r="R54" s="814"/>
      <c r="S54" s="232"/>
      <c r="T54" s="237"/>
      <c r="U54" s="237"/>
      <c r="V54" s="237"/>
      <c r="W54" s="232"/>
      <c r="X54" s="260"/>
      <c r="Y54" s="260"/>
      <c r="Z54" s="260"/>
      <c r="AA54" s="260"/>
      <c r="AB54" s="814"/>
      <c r="AC54" s="829"/>
      <c r="AD54" s="46">
        <f t="shared" si="5"/>
        <v>0</v>
      </c>
      <c r="AE54" s="46">
        <f t="shared" si="5"/>
        <v>0</v>
      </c>
      <c r="AF54" s="46">
        <f t="shared" si="5"/>
        <v>0</v>
      </c>
      <c r="AG54" s="46">
        <f t="shared" si="5"/>
        <v>0</v>
      </c>
      <c r="AH54" s="46">
        <f t="shared" si="5"/>
        <v>0</v>
      </c>
      <c r="AI54" s="46">
        <f t="shared" si="5"/>
        <v>0</v>
      </c>
      <c r="AJ54" s="46">
        <f t="shared" si="5"/>
        <v>0</v>
      </c>
      <c r="AK54" s="814"/>
      <c r="AL54" s="832"/>
      <c r="AM54" s="46">
        <f t="shared" si="1"/>
        <v>0</v>
      </c>
      <c r="AN54" s="49"/>
      <c r="AO54" s="49"/>
      <c r="AP54" s="49"/>
      <c r="AQ54" s="49"/>
      <c r="AR54" s="49"/>
      <c r="AS54" s="49"/>
      <c r="AT54" s="814"/>
      <c r="AU54" s="835"/>
      <c r="AV54" s="46">
        <f t="shared" si="2"/>
        <v>0</v>
      </c>
      <c r="AW54" s="49"/>
      <c r="AX54" s="49"/>
      <c r="AY54" s="49"/>
      <c r="AZ54" s="49"/>
      <c r="BA54" s="49"/>
      <c r="BB54" s="49"/>
      <c r="BC54" s="814"/>
      <c r="BD54" s="811"/>
      <c r="BE54" s="46">
        <f t="shared" si="3"/>
        <v>0</v>
      </c>
      <c r="BF54" s="49"/>
      <c r="BG54" s="49"/>
      <c r="BH54" s="49"/>
      <c r="BI54" s="49"/>
      <c r="BJ54" s="49"/>
      <c r="BK54" s="49"/>
      <c r="BL54" s="814"/>
      <c r="BM54" s="817"/>
      <c r="BN54" s="46">
        <f t="shared" si="4"/>
        <v>0</v>
      </c>
      <c r="BO54" s="49"/>
      <c r="BP54" s="49"/>
      <c r="BQ54" s="49"/>
      <c r="BR54" s="49"/>
      <c r="BS54" s="49"/>
      <c r="BT54" s="49"/>
      <c r="BU54" s="824"/>
      <c r="BV54" s="825"/>
      <c r="BW54" s="825"/>
      <c r="BX54" s="825"/>
      <c r="BY54" s="825"/>
      <c r="BZ54" s="825"/>
      <c r="CA54" s="825"/>
      <c r="CB54" s="825"/>
      <c r="CC54" s="826"/>
    </row>
    <row r="55" spans="1:81" s="58" customFormat="1" ht="40.200000000000003" customHeight="1" thickTop="1" x14ac:dyDescent="0.3">
      <c r="A55" s="34"/>
      <c r="B55" s="907"/>
      <c r="C55" s="869"/>
      <c r="D55" s="871"/>
      <c r="E55" s="851"/>
      <c r="F55" s="851"/>
      <c r="G55" s="851"/>
      <c r="H55" s="851"/>
      <c r="I55" s="851"/>
      <c r="J55" s="812">
        <v>850</v>
      </c>
      <c r="K55" s="854" t="str">
        <f>+[24]Metas!K983</f>
        <v>Hectáreas de cacao sembradas y/o mejoradas</v>
      </c>
      <c r="L55" s="857"/>
      <c r="M55" s="860">
        <f>SUM(N55:Q55)</f>
        <v>0</v>
      </c>
      <c r="N55" s="836"/>
      <c r="O55" s="839"/>
      <c r="P55" s="863"/>
      <c r="Q55" s="866"/>
      <c r="R55" s="812">
        <f>+$J55</f>
        <v>850</v>
      </c>
      <c r="S55" s="231"/>
      <c r="T55" s="235"/>
      <c r="U55" s="235"/>
      <c r="V55" s="235"/>
      <c r="W55" s="231"/>
      <c r="X55" s="256"/>
      <c r="Y55" s="256"/>
      <c r="Z55" s="256"/>
      <c r="AA55" s="256"/>
      <c r="AB55" s="812">
        <f>+$J55</f>
        <v>850</v>
      </c>
      <c r="AC55" s="827">
        <f>+L55</f>
        <v>0</v>
      </c>
      <c r="AD55" s="44">
        <f t="shared" si="5"/>
        <v>0</v>
      </c>
      <c r="AE55" s="44">
        <f t="shared" si="5"/>
        <v>0</v>
      </c>
      <c r="AF55" s="44">
        <f t="shared" si="5"/>
        <v>0</v>
      </c>
      <c r="AG55" s="44">
        <f t="shared" si="5"/>
        <v>0</v>
      </c>
      <c r="AH55" s="44">
        <f t="shared" si="5"/>
        <v>0</v>
      </c>
      <c r="AI55" s="44">
        <f t="shared" si="5"/>
        <v>0</v>
      </c>
      <c r="AJ55" s="44">
        <f t="shared" si="5"/>
        <v>0</v>
      </c>
      <c r="AK55" s="812">
        <f>+$J55</f>
        <v>850</v>
      </c>
      <c r="AL55" s="830">
        <f>+N55</f>
        <v>0</v>
      </c>
      <c r="AM55" s="44">
        <f t="shared" si="1"/>
        <v>0</v>
      </c>
      <c r="AN55" s="47"/>
      <c r="AO55" s="47"/>
      <c r="AP55" s="47"/>
      <c r="AQ55" s="47"/>
      <c r="AR55" s="47"/>
      <c r="AS55" s="47"/>
      <c r="AT55" s="812">
        <f>+$J55</f>
        <v>850</v>
      </c>
      <c r="AU55" s="833">
        <f>+O55</f>
        <v>0</v>
      </c>
      <c r="AV55" s="44">
        <f t="shared" si="2"/>
        <v>0</v>
      </c>
      <c r="AW55" s="47"/>
      <c r="AX55" s="47"/>
      <c r="AY55" s="47"/>
      <c r="AZ55" s="47"/>
      <c r="BA55" s="47"/>
      <c r="BB55" s="47"/>
      <c r="BC55" s="812">
        <f>+$J55</f>
        <v>850</v>
      </c>
      <c r="BD55" s="809">
        <f>+P55</f>
        <v>0</v>
      </c>
      <c r="BE55" s="44">
        <f t="shared" si="3"/>
        <v>0</v>
      </c>
      <c r="BF55" s="47"/>
      <c r="BG55" s="47"/>
      <c r="BH55" s="47"/>
      <c r="BI55" s="47"/>
      <c r="BJ55" s="47"/>
      <c r="BK55" s="47"/>
      <c r="BL55" s="812">
        <f>+$J55</f>
        <v>850</v>
      </c>
      <c r="BM55" s="815">
        <f>+Q55</f>
        <v>0</v>
      </c>
      <c r="BN55" s="44">
        <f t="shared" si="4"/>
        <v>0</v>
      </c>
      <c r="BO55" s="47"/>
      <c r="BP55" s="47"/>
      <c r="BQ55" s="47"/>
      <c r="BR55" s="47"/>
      <c r="BS55" s="47"/>
      <c r="BT55" s="47"/>
      <c r="BU55" s="818"/>
      <c r="BV55" s="819"/>
      <c r="BW55" s="819"/>
      <c r="BX55" s="819"/>
      <c r="BY55" s="819"/>
      <c r="BZ55" s="819"/>
      <c r="CA55" s="819"/>
      <c r="CB55" s="819"/>
      <c r="CC55" s="820"/>
    </row>
    <row r="56" spans="1:81" s="58" customFormat="1" ht="40.200000000000003" customHeight="1" x14ac:dyDescent="0.3">
      <c r="A56" s="34"/>
      <c r="B56" s="907"/>
      <c r="C56" s="869"/>
      <c r="D56" s="872"/>
      <c r="E56" s="852"/>
      <c r="F56" s="852"/>
      <c r="G56" s="852"/>
      <c r="H56" s="852"/>
      <c r="I56" s="852"/>
      <c r="J56" s="813"/>
      <c r="K56" s="855"/>
      <c r="L56" s="858"/>
      <c r="M56" s="861"/>
      <c r="N56" s="837"/>
      <c r="O56" s="840"/>
      <c r="P56" s="864"/>
      <c r="Q56" s="867"/>
      <c r="R56" s="813"/>
      <c r="S56" s="39"/>
      <c r="T56" s="236"/>
      <c r="U56" s="236"/>
      <c r="V56" s="236"/>
      <c r="W56" s="39"/>
      <c r="X56" s="31"/>
      <c r="Y56" s="31"/>
      <c r="Z56" s="31"/>
      <c r="AA56" s="31"/>
      <c r="AB56" s="813"/>
      <c r="AC56" s="828"/>
      <c r="AD56" s="51">
        <f t="shared" si="5"/>
        <v>0</v>
      </c>
      <c r="AE56" s="51">
        <f t="shared" si="5"/>
        <v>0</v>
      </c>
      <c r="AF56" s="51">
        <f t="shared" si="5"/>
        <v>0</v>
      </c>
      <c r="AG56" s="51">
        <f t="shared" si="5"/>
        <v>0</v>
      </c>
      <c r="AH56" s="51">
        <f t="shared" si="5"/>
        <v>0</v>
      </c>
      <c r="AI56" s="51">
        <f t="shared" si="5"/>
        <v>0</v>
      </c>
      <c r="AJ56" s="51">
        <f t="shared" si="5"/>
        <v>0</v>
      </c>
      <c r="AK56" s="813"/>
      <c r="AL56" s="831"/>
      <c r="AM56" s="51">
        <f t="shared" si="1"/>
        <v>0</v>
      </c>
      <c r="AN56" s="257"/>
      <c r="AO56" s="257"/>
      <c r="AP56" s="257"/>
      <c r="AQ56" s="257"/>
      <c r="AR56" s="257"/>
      <c r="AS56" s="257"/>
      <c r="AT56" s="813"/>
      <c r="AU56" s="834"/>
      <c r="AV56" s="51">
        <f t="shared" si="2"/>
        <v>0</v>
      </c>
      <c r="AW56" s="257"/>
      <c r="AX56" s="257"/>
      <c r="AY56" s="257"/>
      <c r="AZ56" s="257"/>
      <c r="BA56" s="257"/>
      <c r="BB56" s="257"/>
      <c r="BC56" s="813"/>
      <c r="BD56" s="810"/>
      <c r="BE56" s="51">
        <f t="shared" si="3"/>
        <v>0</v>
      </c>
      <c r="BF56" s="257"/>
      <c r="BG56" s="257"/>
      <c r="BH56" s="257"/>
      <c r="BI56" s="257"/>
      <c r="BJ56" s="257"/>
      <c r="BK56" s="257"/>
      <c r="BL56" s="813"/>
      <c r="BM56" s="816"/>
      <c r="BN56" s="51">
        <f t="shared" si="4"/>
        <v>0</v>
      </c>
      <c r="BO56" s="257"/>
      <c r="BP56" s="257"/>
      <c r="BQ56" s="257"/>
      <c r="BR56" s="257"/>
      <c r="BS56" s="257"/>
      <c r="BT56" s="257"/>
      <c r="BU56" s="821"/>
      <c r="BV56" s="822"/>
      <c r="BW56" s="822"/>
      <c r="BX56" s="822"/>
      <c r="BY56" s="822"/>
      <c r="BZ56" s="822"/>
      <c r="CA56" s="822"/>
      <c r="CB56" s="822"/>
      <c r="CC56" s="823"/>
    </row>
    <row r="57" spans="1:81" s="58" customFormat="1" ht="40.200000000000003" customHeight="1" x14ac:dyDescent="0.3">
      <c r="A57" s="34"/>
      <c r="B57" s="907"/>
      <c r="C57" s="869"/>
      <c r="D57" s="872"/>
      <c r="E57" s="852"/>
      <c r="F57" s="852"/>
      <c r="G57" s="852"/>
      <c r="H57" s="852"/>
      <c r="I57" s="852"/>
      <c r="J57" s="813"/>
      <c r="K57" s="855"/>
      <c r="L57" s="858"/>
      <c r="M57" s="861"/>
      <c r="N57" s="837"/>
      <c r="O57" s="840"/>
      <c r="P57" s="864"/>
      <c r="Q57" s="867"/>
      <c r="R57" s="813"/>
      <c r="S57" s="39"/>
      <c r="T57" s="236"/>
      <c r="U57" s="236"/>
      <c r="V57" s="236"/>
      <c r="W57" s="39"/>
      <c r="X57" s="31"/>
      <c r="Y57" s="31"/>
      <c r="Z57" s="31"/>
      <c r="AA57" s="31"/>
      <c r="AB57" s="813"/>
      <c r="AC57" s="828"/>
      <c r="AD57" s="51">
        <f t="shared" si="5"/>
        <v>0</v>
      </c>
      <c r="AE57" s="51">
        <f t="shared" si="5"/>
        <v>0</v>
      </c>
      <c r="AF57" s="51">
        <f t="shared" si="5"/>
        <v>0</v>
      </c>
      <c r="AG57" s="51">
        <f t="shared" si="5"/>
        <v>0</v>
      </c>
      <c r="AH57" s="51">
        <f t="shared" si="5"/>
        <v>0</v>
      </c>
      <c r="AI57" s="51">
        <f t="shared" si="5"/>
        <v>0</v>
      </c>
      <c r="AJ57" s="51">
        <f t="shared" si="5"/>
        <v>0</v>
      </c>
      <c r="AK57" s="813"/>
      <c r="AL57" s="831"/>
      <c r="AM57" s="51">
        <f t="shared" si="1"/>
        <v>0</v>
      </c>
      <c r="AN57" s="257"/>
      <c r="AO57" s="257"/>
      <c r="AP57" s="257"/>
      <c r="AQ57" s="257"/>
      <c r="AR57" s="257"/>
      <c r="AS57" s="257"/>
      <c r="AT57" s="813"/>
      <c r="AU57" s="834"/>
      <c r="AV57" s="51">
        <f t="shared" si="2"/>
        <v>0</v>
      </c>
      <c r="AW57" s="257"/>
      <c r="AX57" s="257"/>
      <c r="AY57" s="257"/>
      <c r="AZ57" s="257"/>
      <c r="BA57" s="257"/>
      <c r="BB57" s="257"/>
      <c r="BC57" s="813"/>
      <c r="BD57" s="810"/>
      <c r="BE57" s="51">
        <f t="shared" si="3"/>
        <v>0</v>
      </c>
      <c r="BF57" s="257"/>
      <c r="BG57" s="257"/>
      <c r="BH57" s="257"/>
      <c r="BI57" s="257"/>
      <c r="BJ57" s="257"/>
      <c r="BK57" s="257"/>
      <c r="BL57" s="813"/>
      <c r="BM57" s="816"/>
      <c r="BN57" s="51">
        <f t="shared" si="4"/>
        <v>0</v>
      </c>
      <c r="BO57" s="257"/>
      <c r="BP57" s="257"/>
      <c r="BQ57" s="257"/>
      <c r="BR57" s="257"/>
      <c r="BS57" s="257"/>
      <c r="BT57" s="257"/>
      <c r="BU57" s="821"/>
      <c r="BV57" s="822"/>
      <c r="BW57" s="822"/>
      <c r="BX57" s="822"/>
      <c r="BY57" s="822"/>
      <c r="BZ57" s="822"/>
      <c r="CA57" s="822"/>
      <c r="CB57" s="822"/>
      <c r="CC57" s="823"/>
    </row>
    <row r="58" spans="1:81" s="58" customFormat="1" ht="40.200000000000003" customHeight="1" thickBot="1" x14ac:dyDescent="0.35">
      <c r="A58" s="34"/>
      <c r="B58" s="907"/>
      <c r="C58" s="869"/>
      <c r="D58" s="873"/>
      <c r="E58" s="853"/>
      <c r="F58" s="853"/>
      <c r="G58" s="853"/>
      <c r="H58" s="853"/>
      <c r="I58" s="853"/>
      <c r="J58" s="814"/>
      <c r="K58" s="856"/>
      <c r="L58" s="859"/>
      <c r="M58" s="862"/>
      <c r="N58" s="838"/>
      <c r="O58" s="841"/>
      <c r="P58" s="865"/>
      <c r="Q58" s="874"/>
      <c r="R58" s="814"/>
      <c r="S58" s="232"/>
      <c r="T58" s="237"/>
      <c r="U58" s="237"/>
      <c r="V58" s="237"/>
      <c r="W58" s="232"/>
      <c r="X58" s="260"/>
      <c r="Y58" s="260"/>
      <c r="Z58" s="260"/>
      <c r="AA58" s="260"/>
      <c r="AB58" s="814"/>
      <c r="AC58" s="829"/>
      <c r="AD58" s="46">
        <f t="shared" si="5"/>
        <v>0</v>
      </c>
      <c r="AE58" s="46">
        <f t="shared" si="5"/>
        <v>0</v>
      </c>
      <c r="AF58" s="46">
        <f t="shared" si="5"/>
        <v>0</v>
      </c>
      <c r="AG58" s="46">
        <f t="shared" si="5"/>
        <v>0</v>
      </c>
      <c r="AH58" s="46">
        <f t="shared" si="5"/>
        <v>0</v>
      </c>
      <c r="AI58" s="46">
        <f t="shared" si="5"/>
        <v>0</v>
      </c>
      <c r="AJ58" s="46">
        <f t="shared" si="5"/>
        <v>0</v>
      </c>
      <c r="AK58" s="814"/>
      <c r="AL58" s="832"/>
      <c r="AM58" s="46">
        <f t="shared" si="1"/>
        <v>0</v>
      </c>
      <c r="AN58" s="49"/>
      <c r="AO58" s="49"/>
      <c r="AP58" s="49"/>
      <c r="AQ58" s="49"/>
      <c r="AR58" s="49"/>
      <c r="AS58" s="49"/>
      <c r="AT58" s="814"/>
      <c r="AU58" s="835"/>
      <c r="AV58" s="46">
        <f t="shared" si="2"/>
        <v>0</v>
      </c>
      <c r="AW58" s="49"/>
      <c r="AX58" s="49"/>
      <c r="AY58" s="49"/>
      <c r="AZ58" s="49"/>
      <c r="BA58" s="49"/>
      <c r="BB58" s="49"/>
      <c r="BC58" s="814"/>
      <c r="BD58" s="811"/>
      <c r="BE58" s="46">
        <f t="shared" si="3"/>
        <v>0</v>
      </c>
      <c r="BF58" s="49"/>
      <c r="BG58" s="49"/>
      <c r="BH58" s="49"/>
      <c r="BI58" s="49"/>
      <c r="BJ58" s="49"/>
      <c r="BK58" s="49"/>
      <c r="BL58" s="814"/>
      <c r="BM58" s="817"/>
      <c r="BN58" s="46">
        <f t="shared" si="4"/>
        <v>0</v>
      </c>
      <c r="BO58" s="49"/>
      <c r="BP58" s="49"/>
      <c r="BQ58" s="49"/>
      <c r="BR58" s="49"/>
      <c r="BS58" s="49"/>
      <c r="BT58" s="49"/>
      <c r="BU58" s="824"/>
      <c r="BV58" s="825"/>
      <c r="BW58" s="825"/>
      <c r="BX58" s="825"/>
      <c r="BY58" s="825"/>
      <c r="BZ58" s="825"/>
      <c r="CA58" s="825"/>
      <c r="CB58" s="825"/>
      <c r="CC58" s="826"/>
    </row>
    <row r="59" spans="1:81" s="58" customFormat="1" ht="40.200000000000003" customHeight="1" thickTop="1" x14ac:dyDescent="0.3">
      <c r="A59" s="34"/>
      <c r="B59" s="907"/>
      <c r="C59" s="869"/>
      <c r="D59" s="871"/>
      <c r="E59" s="851"/>
      <c r="F59" s="851"/>
      <c r="G59" s="851"/>
      <c r="H59" s="851"/>
      <c r="I59" s="851"/>
      <c r="J59" s="812">
        <v>851</v>
      </c>
      <c r="K59" s="854" t="str">
        <f>+[24]Metas!K984</f>
        <v>Proyectos gestionados y/o apoyados para mejorar la producción de arroz</v>
      </c>
      <c r="L59" s="857"/>
      <c r="M59" s="860">
        <f>SUM(N59:Q59)</f>
        <v>0</v>
      </c>
      <c r="N59" s="836"/>
      <c r="O59" s="839"/>
      <c r="P59" s="863"/>
      <c r="Q59" s="866"/>
      <c r="R59" s="812">
        <f>+$J59</f>
        <v>851</v>
      </c>
      <c r="S59" s="231"/>
      <c r="T59" s="235"/>
      <c r="U59" s="235"/>
      <c r="V59" s="235"/>
      <c r="W59" s="231"/>
      <c r="X59" s="256"/>
      <c r="Y59" s="256"/>
      <c r="Z59" s="256"/>
      <c r="AA59" s="256"/>
      <c r="AB59" s="812">
        <f>+$J59</f>
        <v>851</v>
      </c>
      <c r="AC59" s="827">
        <f>+L59</f>
        <v>0</v>
      </c>
      <c r="AD59" s="44">
        <f t="shared" si="5"/>
        <v>0</v>
      </c>
      <c r="AE59" s="44">
        <f t="shared" si="5"/>
        <v>0</v>
      </c>
      <c r="AF59" s="44">
        <f t="shared" si="5"/>
        <v>0</v>
      </c>
      <c r="AG59" s="44">
        <f t="shared" si="5"/>
        <v>0</v>
      </c>
      <c r="AH59" s="44">
        <f t="shared" si="5"/>
        <v>0</v>
      </c>
      <c r="AI59" s="44">
        <f t="shared" si="5"/>
        <v>0</v>
      </c>
      <c r="AJ59" s="44">
        <f t="shared" si="5"/>
        <v>0</v>
      </c>
      <c r="AK59" s="812">
        <f>+$J59</f>
        <v>851</v>
      </c>
      <c r="AL59" s="830">
        <f>+N59</f>
        <v>0</v>
      </c>
      <c r="AM59" s="44">
        <f t="shared" si="1"/>
        <v>0</v>
      </c>
      <c r="AN59" s="47"/>
      <c r="AO59" s="47"/>
      <c r="AP59" s="47"/>
      <c r="AQ59" s="47"/>
      <c r="AR59" s="47"/>
      <c r="AS59" s="47"/>
      <c r="AT59" s="812">
        <f>+$J59</f>
        <v>851</v>
      </c>
      <c r="AU59" s="833">
        <f>+O59</f>
        <v>0</v>
      </c>
      <c r="AV59" s="44">
        <f t="shared" si="2"/>
        <v>0</v>
      </c>
      <c r="AW59" s="47"/>
      <c r="AX59" s="47"/>
      <c r="AY59" s="47"/>
      <c r="AZ59" s="47"/>
      <c r="BA59" s="47"/>
      <c r="BB59" s="47"/>
      <c r="BC59" s="812">
        <f>+$J59</f>
        <v>851</v>
      </c>
      <c r="BD59" s="809">
        <f>+P59</f>
        <v>0</v>
      </c>
      <c r="BE59" s="44">
        <f t="shared" si="3"/>
        <v>0</v>
      </c>
      <c r="BF59" s="47"/>
      <c r="BG59" s="47"/>
      <c r="BH59" s="47"/>
      <c r="BI59" s="47"/>
      <c r="BJ59" s="47"/>
      <c r="BK59" s="47"/>
      <c r="BL59" s="812">
        <f>+$J59</f>
        <v>851</v>
      </c>
      <c r="BM59" s="815">
        <f>+Q59</f>
        <v>0</v>
      </c>
      <c r="BN59" s="44">
        <f t="shared" si="4"/>
        <v>0</v>
      </c>
      <c r="BO59" s="47"/>
      <c r="BP59" s="47"/>
      <c r="BQ59" s="47"/>
      <c r="BR59" s="47"/>
      <c r="BS59" s="47"/>
      <c r="BT59" s="47"/>
      <c r="BU59" s="818"/>
      <c r="BV59" s="819"/>
      <c r="BW59" s="819"/>
      <c r="BX59" s="819"/>
      <c r="BY59" s="819"/>
      <c r="BZ59" s="819"/>
      <c r="CA59" s="819"/>
      <c r="CB59" s="819"/>
      <c r="CC59" s="820"/>
    </row>
    <row r="60" spans="1:81" s="58" customFormat="1" ht="40.200000000000003" customHeight="1" x14ac:dyDescent="0.3">
      <c r="A60" s="34"/>
      <c r="B60" s="907"/>
      <c r="C60" s="869"/>
      <c r="D60" s="872"/>
      <c r="E60" s="852"/>
      <c r="F60" s="852"/>
      <c r="G60" s="852"/>
      <c r="H60" s="852"/>
      <c r="I60" s="852"/>
      <c r="J60" s="813"/>
      <c r="K60" s="855"/>
      <c r="L60" s="858"/>
      <c r="M60" s="861"/>
      <c r="N60" s="837"/>
      <c r="O60" s="840"/>
      <c r="P60" s="864"/>
      <c r="Q60" s="867"/>
      <c r="R60" s="813"/>
      <c r="S60" s="39"/>
      <c r="T60" s="236"/>
      <c r="U60" s="236"/>
      <c r="V60" s="236"/>
      <c r="W60" s="39"/>
      <c r="X60" s="31"/>
      <c r="Y60" s="31"/>
      <c r="Z60" s="31"/>
      <c r="AA60" s="31"/>
      <c r="AB60" s="813"/>
      <c r="AC60" s="828"/>
      <c r="AD60" s="51">
        <f t="shared" si="5"/>
        <v>0</v>
      </c>
      <c r="AE60" s="51">
        <f t="shared" si="5"/>
        <v>0</v>
      </c>
      <c r="AF60" s="51">
        <f t="shared" si="5"/>
        <v>0</v>
      </c>
      <c r="AG60" s="51">
        <f t="shared" si="5"/>
        <v>0</v>
      </c>
      <c r="AH60" s="51">
        <f t="shared" si="5"/>
        <v>0</v>
      </c>
      <c r="AI60" s="51">
        <f t="shared" si="5"/>
        <v>0</v>
      </c>
      <c r="AJ60" s="51">
        <f t="shared" si="5"/>
        <v>0</v>
      </c>
      <c r="AK60" s="813"/>
      <c r="AL60" s="831"/>
      <c r="AM60" s="51">
        <f t="shared" si="1"/>
        <v>0</v>
      </c>
      <c r="AN60" s="257"/>
      <c r="AO60" s="257"/>
      <c r="AP60" s="257"/>
      <c r="AQ60" s="257"/>
      <c r="AR60" s="257"/>
      <c r="AS60" s="257"/>
      <c r="AT60" s="813"/>
      <c r="AU60" s="834"/>
      <c r="AV60" s="51">
        <f t="shared" si="2"/>
        <v>0</v>
      </c>
      <c r="AW60" s="257"/>
      <c r="AX60" s="257"/>
      <c r="AY60" s="257"/>
      <c r="AZ60" s="257"/>
      <c r="BA60" s="257"/>
      <c r="BB60" s="257"/>
      <c r="BC60" s="813"/>
      <c r="BD60" s="810"/>
      <c r="BE60" s="51">
        <f t="shared" si="3"/>
        <v>0</v>
      </c>
      <c r="BF60" s="257"/>
      <c r="BG60" s="257"/>
      <c r="BH60" s="257"/>
      <c r="BI60" s="257"/>
      <c r="BJ60" s="257"/>
      <c r="BK60" s="257"/>
      <c r="BL60" s="813"/>
      <c r="BM60" s="816"/>
      <c r="BN60" s="51">
        <f t="shared" si="4"/>
        <v>0</v>
      </c>
      <c r="BO60" s="257"/>
      <c r="BP60" s="257"/>
      <c r="BQ60" s="257"/>
      <c r="BR60" s="257"/>
      <c r="BS60" s="257"/>
      <c r="BT60" s="257"/>
      <c r="BU60" s="821"/>
      <c r="BV60" s="822"/>
      <c r="BW60" s="822"/>
      <c r="BX60" s="822"/>
      <c r="BY60" s="822"/>
      <c r="BZ60" s="822"/>
      <c r="CA60" s="822"/>
      <c r="CB60" s="822"/>
      <c r="CC60" s="823"/>
    </row>
    <row r="61" spans="1:81" s="58" customFormat="1" ht="40.200000000000003" customHeight="1" x14ac:dyDescent="0.3">
      <c r="A61" s="34"/>
      <c r="B61" s="907"/>
      <c r="C61" s="869"/>
      <c r="D61" s="872"/>
      <c r="E61" s="852"/>
      <c r="F61" s="852"/>
      <c r="G61" s="852"/>
      <c r="H61" s="852"/>
      <c r="I61" s="852"/>
      <c r="J61" s="813"/>
      <c r="K61" s="855"/>
      <c r="L61" s="858"/>
      <c r="M61" s="861"/>
      <c r="N61" s="837"/>
      <c r="O61" s="840"/>
      <c r="P61" s="864"/>
      <c r="Q61" s="867"/>
      <c r="R61" s="813"/>
      <c r="S61" s="39"/>
      <c r="T61" s="236"/>
      <c r="U61" s="236"/>
      <c r="V61" s="236"/>
      <c r="W61" s="39"/>
      <c r="X61" s="31"/>
      <c r="Y61" s="31"/>
      <c r="Z61" s="31"/>
      <c r="AA61" s="31"/>
      <c r="AB61" s="813"/>
      <c r="AC61" s="828"/>
      <c r="AD61" s="51">
        <f t="shared" si="5"/>
        <v>0</v>
      </c>
      <c r="AE61" s="51">
        <f t="shared" si="5"/>
        <v>0</v>
      </c>
      <c r="AF61" s="51">
        <f t="shared" si="5"/>
        <v>0</v>
      </c>
      <c r="AG61" s="51">
        <f t="shared" si="5"/>
        <v>0</v>
      </c>
      <c r="AH61" s="51">
        <f t="shared" si="5"/>
        <v>0</v>
      </c>
      <c r="AI61" s="51">
        <f t="shared" si="5"/>
        <v>0</v>
      </c>
      <c r="AJ61" s="51">
        <f t="shared" si="5"/>
        <v>0</v>
      </c>
      <c r="AK61" s="813"/>
      <c r="AL61" s="831"/>
      <c r="AM61" s="51">
        <f t="shared" si="1"/>
        <v>0</v>
      </c>
      <c r="AN61" s="257"/>
      <c r="AO61" s="257"/>
      <c r="AP61" s="257"/>
      <c r="AQ61" s="257"/>
      <c r="AR61" s="257"/>
      <c r="AS61" s="257"/>
      <c r="AT61" s="813"/>
      <c r="AU61" s="834"/>
      <c r="AV61" s="51">
        <f t="shared" si="2"/>
        <v>0</v>
      </c>
      <c r="AW61" s="257"/>
      <c r="AX61" s="257"/>
      <c r="AY61" s="257"/>
      <c r="AZ61" s="257"/>
      <c r="BA61" s="257"/>
      <c r="BB61" s="257"/>
      <c r="BC61" s="813"/>
      <c r="BD61" s="810"/>
      <c r="BE61" s="51">
        <f t="shared" si="3"/>
        <v>0</v>
      </c>
      <c r="BF61" s="257"/>
      <c r="BG61" s="257"/>
      <c r="BH61" s="257"/>
      <c r="BI61" s="257"/>
      <c r="BJ61" s="257"/>
      <c r="BK61" s="257"/>
      <c r="BL61" s="813"/>
      <c r="BM61" s="816"/>
      <c r="BN61" s="51">
        <f t="shared" si="4"/>
        <v>0</v>
      </c>
      <c r="BO61" s="257"/>
      <c r="BP61" s="257"/>
      <c r="BQ61" s="257"/>
      <c r="BR61" s="257"/>
      <c r="BS61" s="257"/>
      <c r="BT61" s="257"/>
      <c r="BU61" s="821"/>
      <c r="BV61" s="822"/>
      <c r="BW61" s="822"/>
      <c r="BX61" s="822"/>
      <c r="BY61" s="822"/>
      <c r="BZ61" s="822"/>
      <c r="CA61" s="822"/>
      <c r="CB61" s="822"/>
      <c r="CC61" s="823"/>
    </row>
    <row r="62" spans="1:81" s="58" customFormat="1" ht="40.200000000000003" customHeight="1" thickBot="1" x14ac:dyDescent="0.35">
      <c r="A62" s="34"/>
      <c r="B62" s="907"/>
      <c r="C62" s="870"/>
      <c r="D62" s="873"/>
      <c r="E62" s="853"/>
      <c r="F62" s="853"/>
      <c r="G62" s="853"/>
      <c r="H62" s="853"/>
      <c r="I62" s="853"/>
      <c r="J62" s="814"/>
      <c r="K62" s="856"/>
      <c r="L62" s="859"/>
      <c r="M62" s="862"/>
      <c r="N62" s="838"/>
      <c r="O62" s="841"/>
      <c r="P62" s="865"/>
      <c r="Q62" s="874"/>
      <c r="R62" s="814"/>
      <c r="S62" s="232"/>
      <c r="T62" s="237"/>
      <c r="U62" s="237"/>
      <c r="V62" s="237"/>
      <c r="W62" s="232"/>
      <c r="X62" s="260"/>
      <c r="Y62" s="260"/>
      <c r="Z62" s="260"/>
      <c r="AA62" s="260"/>
      <c r="AB62" s="814"/>
      <c r="AC62" s="829"/>
      <c r="AD62" s="46">
        <f t="shared" si="5"/>
        <v>0</v>
      </c>
      <c r="AE62" s="46">
        <f t="shared" si="5"/>
        <v>0</v>
      </c>
      <c r="AF62" s="46">
        <f t="shared" si="5"/>
        <v>0</v>
      </c>
      <c r="AG62" s="46">
        <f t="shared" si="5"/>
        <v>0</v>
      </c>
      <c r="AH62" s="46">
        <f t="shared" si="5"/>
        <v>0</v>
      </c>
      <c r="AI62" s="46">
        <f t="shared" si="5"/>
        <v>0</v>
      </c>
      <c r="AJ62" s="46">
        <f t="shared" si="5"/>
        <v>0</v>
      </c>
      <c r="AK62" s="814"/>
      <c r="AL62" s="832"/>
      <c r="AM62" s="46">
        <f t="shared" si="1"/>
        <v>0</v>
      </c>
      <c r="AN62" s="49"/>
      <c r="AO62" s="49"/>
      <c r="AP62" s="49"/>
      <c r="AQ62" s="49"/>
      <c r="AR62" s="49"/>
      <c r="AS62" s="49"/>
      <c r="AT62" s="814"/>
      <c r="AU62" s="835"/>
      <c r="AV62" s="46">
        <f t="shared" si="2"/>
        <v>0</v>
      </c>
      <c r="AW62" s="49"/>
      <c r="AX62" s="49"/>
      <c r="AY62" s="49"/>
      <c r="AZ62" s="49"/>
      <c r="BA62" s="49"/>
      <c r="BB62" s="49"/>
      <c r="BC62" s="814"/>
      <c r="BD62" s="811"/>
      <c r="BE62" s="46">
        <f t="shared" si="3"/>
        <v>0</v>
      </c>
      <c r="BF62" s="49"/>
      <c r="BG62" s="49"/>
      <c r="BH62" s="49"/>
      <c r="BI62" s="49"/>
      <c r="BJ62" s="49"/>
      <c r="BK62" s="49"/>
      <c r="BL62" s="814"/>
      <c r="BM62" s="817"/>
      <c r="BN62" s="46">
        <f t="shared" si="4"/>
        <v>0</v>
      </c>
      <c r="BO62" s="49"/>
      <c r="BP62" s="49"/>
      <c r="BQ62" s="49"/>
      <c r="BR62" s="49"/>
      <c r="BS62" s="49"/>
      <c r="BT62" s="49"/>
      <c r="BU62" s="824"/>
      <c r="BV62" s="825"/>
      <c r="BW62" s="825"/>
      <c r="BX62" s="825"/>
      <c r="BY62" s="825"/>
      <c r="BZ62" s="825"/>
      <c r="CA62" s="825"/>
      <c r="CB62" s="825"/>
      <c r="CC62" s="826"/>
    </row>
    <row r="63" spans="1:81" s="58" customFormat="1" ht="40.200000000000003" customHeight="1" thickTop="1" thickBot="1" x14ac:dyDescent="0.35">
      <c r="A63" s="34"/>
      <c r="B63" s="907"/>
      <c r="C63" s="1232" t="s">
        <v>1364</v>
      </c>
      <c r="D63" s="871"/>
      <c r="E63" s="851"/>
      <c r="F63" s="851"/>
      <c r="G63" s="851"/>
      <c r="H63" s="851"/>
      <c r="I63" s="851"/>
      <c r="J63" s="812">
        <v>852</v>
      </c>
      <c r="K63" s="854" t="str">
        <f>+[24]Metas!K985</f>
        <v>Eventos y/o ferias de agro negocios apoyadas</v>
      </c>
      <c r="L63" s="857"/>
      <c r="M63" s="860">
        <f>SUM(N63:Q63)</f>
        <v>0</v>
      </c>
      <c r="N63" s="836"/>
      <c r="O63" s="839"/>
      <c r="P63" s="863"/>
      <c r="Q63" s="866"/>
      <c r="R63" s="812">
        <f>+$J63</f>
        <v>852</v>
      </c>
      <c r="S63" s="231"/>
      <c r="T63" s="235"/>
      <c r="U63" s="235"/>
      <c r="V63" s="235"/>
      <c r="W63" s="231"/>
      <c r="X63" s="256"/>
      <c r="Y63" s="256"/>
      <c r="Z63" s="256"/>
      <c r="AA63" s="256"/>
      <c r="AB63" s="812">
        <f>+$J63</f>
        <v>852</v>
      </c>
      <c r="AC63" s="827">
        <f>+L63</f>
        <v>0</v>
      </c>
      <c r="AD63" s="44">
        <f t="shared" si="5"/>
        <v>0</v>
      </c>
      <c r="AE63" s="44">
        <f t="shared" si="5"/>
        <v>0</v>
      </c>
      <c r="AF63" s="44">
        <f t="shared" si="5"/>
        <v>0</v>
      </c>
      <c r="AG63" s="44">
        <f t="shared" si="5"/>
        <v>0</v>
      </c>
      <c r="AH63" s="44">
        <f t="shared" si="5"/>
        <v>0</v>
      </c>
      <c r="AI63" s="44">
        <f t="shared" si="5"/>
        <v>0</v>
      </c>
      <c r="AJ63" s="44">
        <f t="shared" si="5"/>
        <v>0</v>
      </c>
      <c r="AK63" s="812">
        <f>+$J63</f>
        <v>852</v>
      </c>
      <c r="AL63" s="830">
        <f>+N63</f>
        <v>0</v>
      </c>
      <c r="AM63" s="44">
        <f t="shared" si="1"/>
        <v>0</v>
      </c>
      <c r="AN63" s="47"/>
      <c r="AO63" s="47"/>
      <c r="AP63" s="47"/>
      <c r="AQ63" s="47"/>
      <c r="AR63" s="47"/>
      <c r="AS63" s="47"/>
      <c r="AT63" s="812">
        <f>+$J63</f>
        <v>852</v>
      </c>
      <c r="AU63" s="833">
        <f>+O63</f>
        <v>0</v>
      </c>
      <c r="AV63" s="44">
        <f t="shared" si="2"/>
        <v>0</v>
      </c>
      <c r="AW63" s="47"/>
      <c r="AX63" s="47"/>
      <c r="AY63" s="47"/>
      <c r="AZ63" s="47"/>
      <c r="BA63" s="47"/>
      <c r="BB63" s="47"/>
      <c r="BC63" s="812">
        <f>+$J63</f>
        <v>852</v>
      </c>
      <c r="BD63" s="809">
        <f>+P63</f>
        <v>0</v>
      </c>
      <c r="BE63" s="44">
        <f t="shared" si="3"/>
        <v>0</v>
      </c>
      <c r="BF63" s="47"/>
      <c r="BG63" s="47"/>
      <c r="BH63" s="47"/>
      <c r="BI63" s="47"/>
      <c r="BJ63" s="47"/>
      <c r="BK63" s="47"/>
      <c r="BL63" s="812">
        <f>+$J63</f>
        <v>852</v>
      </c>
      <c r="BM63" s="815">
        <f>+Q63</f>
        <v>0</v>
      </c>
      <c r="BN63" s="44">
        <f t="shared" si="4"/>
        <v>0</v>
      </c>
      <c r="BO63" s="47"/>
      <c r="BP63" s="47"/>
      <c r="BQ63" s="47"/>
      <c r="BR63" s="47"/>
      <c r="BS63" s="47"/>
      <c r="BT63" s="47"/>
      <c r="BU63" s="818"/>
      <c r="BV63" s="819"/>
      <c r="BW63" s="819"/>
      <c r="BX63" s="819"/>
      <c r="BY63" s="819"/>
      <c r="BZ63" s="819"/>
      <c r="CA63" s="819"/>
      <c r="CB63" s="819"/>
      <c r="CC63" s="820"/>
    </row>
    <row r="64" spans="1:81" s="58" customFormat="1" ht="40.200000000000003" customHeight="1" thickTop="1" thickBot="1" x14ac:dyDescent="0.35">
      <c r="A64" s="34"/>
      <c r="B64" s="907"/>
      <c r="C64" s="1232"/>
      <c r="D64" s="872"/>
      <c r="E64" s="852"/>
      <c r="F64" s="852"/>
      <c r="G64" s="852"/>
      <c r="H64" s="852"/>
      <c r="I64" s="852"/>
      <c r="J64" s="813"/>
      <c r="K64" s="855"/>
      <c r="L64" s="858"/>
      <c r="M64" s="861"/>
      <c r="N64" s="837"/>
      <c r="O64" s="840"/>
      <c r="P64" s="864"/>
      <c r="Q64" s="867"/>
      <c r="R64" s="813"/>
      <c r="S64" s="39"/>
      <c r="T64" s="236"/>
      <c r="U64" s="236"/>
      <c r="V64" s="236"/>
      <c r="W64" s="39"/>
      <c r="X64" s="31"/>
      <c r="Y64" s="31"/>
      <c r="Z64" s="31"/>
      <c r="AA64" s="31"/>
      <c r="AB64" s="813"/>
      <c r="AC64" s="828"/>
      <c r="AD64" s="51">
        <f t="shared" si="5"/>
        <v>0</v>
      </c>
      <c r="AE64" s="51">
        <f t="shared" si="5"/>
        <v>0</v>
      </c>
      <c r="AF64" s="51">
        <f t="shared" si="5"/>
        <v>0</v>
      </c>
      <c r="AG64" s="51">
        <f t="shared" si="5"/>
        <v>0</v>
      </c>
      <c r="AH64" s="51">
        <f t="shared" si="5"/>
        <v>0</v>
      </c>
      <c r="AI64" s="51">
        <f t="shared" si="5"/>
        <v>0</v>
      </c>
      <c r="AJ64" s="51">
        <f t="shared" si="5"/>
        <v>0</v>
      </c>
      <c r="AK64" s="813"/>
      <c r="AL64" s="831"/>
      <c r="AM64" s="51">
        <f t="shared" si="1"/>
        <v>0</v>
      </c>
      <c r="AN64" s="257"/>
      <c r="AO64" s="257"/>
      <c r="AP64" s="257"/>
      <c r="AQ64" s="257"/>
      <c r="AR64" s="257"/>
      <c r="AS64" s="257"/>
      <c r="AT64" s="813"/>
      <c r="AU64" s="834"/>
      <c r="AV64" s="51">
        <f t="shared" si="2"/>
        <v>0</v>
      </c>
      <c r="AW64" s="257"/>
      <c r="AX64" s="257"/>
      <c r="AY64" s="257"/>
      <c r="AZ64" s="257"/>
      <c r="BA64" s="257"/>
      <c r="BB64" s="257"/>
      <c r="BC64" s="813"/>
      <c r="BD64" s="810"/>
      <c r="BE64" s="51">
        <f t="shared" si="3"/>
        <v>0</v>
      </c>
      <c r="BF64" s="257"/>
      <c r="BG64" s="257"/>
      <c r="BH64" s="257"/>
      <c r="BI64" s="257"/>
      <c r="BJ64" s="257"/>
      <c r="BK64" s="257"/>
      <c r="BL64" s="813"/>
      <c r="BM64" s="816"/>
      <c r="BN64" s="51">
        <f t="shared" si="4"/>
        <v>0</v>
      </c>
      <c r="BO64" s="257"/>
      <c r="BP64" s="257"/>
      <c r="BQ64" s="257"/>
      <c r="BR64" s="257"/>
      <c r="BS64" s="257"/>
      <c r="BT64" s="257"/>
      <c r="BU64" s="821"/>
      <c r="BV64" s="822"/>
      <c r="BW64" s="822"/>
      <c r="BX64" s="822"/>
      <c r="BY64" s="822"/>
      <c r="BZ64" s="822"/>
      <c r="CA64" s="822"/>
      <c r="CB64" s="822"/>
      <c r="CC64" s="823"/>
    </row>
    <row r="65" spans="1:81" s="58" customFormat="1" ht="40.200000000000003" customHeight="1" thickTop="1" thickBot="1" x14ac:dyDescent="0.35">
      <c r="A65" s="34"/>
      <c r="B65" s="907"/>
      <c r="C65" s="1232"/>
      <c r="D65" s="872"/>
      <c r="E65" s="852"/>
      <c r="F65" s="852"/>
      <c r="G65" s="852"/>
      <c r="H65" s="852"/>
      <c r="I65" s="852"/>
      <c r="J65" s="813"/>
      <c r="K65" s="855"/>
      <c r="L65" s="858"/>
      <c r="M65" s="861"/>
      <c r="N65" s="837"/>
      <c r="O65" s="840"/>
      <c r="P65" s="864"/>
      <c r="Q65" s="867"/>
      <c r="R65" s="813"/>
      <c r="S65" s="39"/>
      <c r="T65" s="236"/>
      <c r="U65" s="236"/>
      <c r="V65" s="236"/>
      <c r="W65" s="39"/>
      <c r="X65" s="31"/>
      <c r="Y65" s="31"/>
      <c r="Z65" s="31"/>
      <c r="AA65" s="31"/>
      <c r="AB65" s="813"/>
      <c r="AC65" s="828"/>
      <c r="AD65" s="51">
        <f t="shared" si="5"/>
        <v>0</v>
      </c>
      <c r="AE65" s="51">
        <f t="shared" si="5"/>
        <v>0</v>
      </c>
      <c r="AF65" s="51">
        <f t="shared" si="5"/>
        <v>0</v>
      </c>
      <c r="AG65" s="51">
        <f t="shared" si="5"/>
        <v>0</v>
      </c>
      <c r="AH65" s="51">
        <f t="shared" si="5"/>
        <v>0</v>
      </c>
      <c r="AI65" s="51">
        <f t="shared" si="5"/>
        <v>0</v>
      </c>
      <c r="AJ65" s="51">
        <f t="shared" si="5"/>
        <v>0</v>
      </c>
      <c r="AK65" s="813"/>
      <c r="AL65" s="831"/>
      <c r="AM65" s="51">
        <f t="shared" si="1"/>
        <v>0</v>
      </c>
      <c r="AN65" s="257"/>
      <c r="AO65" s="257"/>
      <c r="AP65" s="257"/>
      <c r="AQ65" s="257"/>
      <c r="AR65" s="257"/>
      <c r="AS65" s="257"/>
      <c r="AT65" s="813"/>
      <c r="AU65" s="834"/>
      <c r="AV65" s="51">
        <f t="shared" si="2"/>
        <v>0</v>
      </c>
      <c r="AW65" s="257"/>
      <c r="AX65" s="257"/>
      <c r="AY65" s="257"/>
      <c r="AZ65" s="257"/>
      <c r="BA65" s="257"/>
      <c r="BB65" s="257"/>
      <c r="BC65" s="813"/>
      <c r="BD65" s="810"/>
      <c r="BE65" s="51">
        <f t="shared" si="3"/>
        <v>0</v>
      </c>
      <c r="BF65" s="257"/>
      <c r="BG65" s="257"/>
      <c r="BH65" s="257"/>
      <c r="BI65" s="257"/>
      <c r="BJ65" s="257"/>
      <c r="BK65" s="257"/>
      <c r="BL65" s="813"/>
      <c r="BM65" s="816"/>
      <c r="BN65" s="51">
        <f t="shared" si="4"/>
        <v>0</v>
      </c>
      <c r="BO65" s="257"/>
      <c r="BP65" s="257"/>
      <c r="BQ65" s="257"/>
      <c r="BR65" s="257"/>
      <c r="BS65" s="257"/>
      <c r="BT65" s="257"/>
      <c r="BU65" s="821"/>
      <c r="BV65" s="822"/>
      <c r="BW65" s="822"/>
      <c r="BX65" s="822"/>
      <c r="BY65" s="822"/>
      <c r="BZ65" s="822"/>
      <c r="CA65" s="822"/>
      <c r="CB65" s="822"/>
      <c r="CC65" s="823"/>
    </row>
    <row r="66" spans="1:81" s="58" customFormat="1" ht="40.200000000000003" customHeight="1" thickTop="1" thickBot="1" x14ac:dyDescent="0.35">
      <c r="A66" s="34"/>
      <c r="B66" s="907"/>
      <c r="C66" s="1232"/>
      <c r="D66" s="873"/>
      <c r="E66" s="853"/>
      <c r="F66" s="853"/>
      <c r="G66" s="853"/>
      <c r="H66" s="853"/>
      <c r="I66" s="853"/>
      <c r="J66" s="814"/>
      <c r="K66" s="856"/>
      <c r="L66" s="859"/>
      <c r="M66" s="862"/>
      <c r="N66" s="838"/>
      <c r="O66" s="841"/>
      <c r="P66" s="865"/>
      <c r="Q66" s="874"/>
      <c r="R66" s="814"/>
      <c r="S66" s="232"/>
      <c r="T66" s="237"/>
      <c r="U66" s="237"/>
      <c r="V66" s="237"/>
      <c r="W66" s="232"/>
      <c r="X66" s="260"/>
      <c r="Y66" s="260"/>
      <c r="Z66" s="260"/>
      <c r="AA66" s="260"/>
      <c r="AB66" s="814"/>
      <c r="AC66" s="829"/>
      <c r="AD66" s="46">
        <f t="shared" si="5"/>
        <v>0</v>
      </c>
      <c r="AE66" s="46">
        <f t="shared" si="5"/>
        <v>0</v>
      </c>
      <c r="AF66" s="46">
        <f t="shared" si="5"/>
        <v>0</v>
      </c>
      <c r="AG66" s="46">
        <f t="shared" si="5"/>
        <v>0</v>
      </c>
      <c r="AH66" s="46">
        <f t="shared" si="5"/>
        <v>0</v>
      </c>
      <c r="AI66" s="46">
        <f t="shared" si="5"/>
        <v>0</v>
      </c>
      <c r="AJ66" s="46">
        <f t="shared" si="5"/>
        <v>0</v>
      </c>
      <c r="AK66" s="814"/>
      <c r="AL66" s="832"/>
      <c r="AM66" s="46">
        <f t="shared" si="1"/>
        <v>0</v>
      </c>
      <c r="AN66" s="49"/>
      <c r="AO66" s="49"/>
      <c r="AP66" s="49"/>
      <c r="AQ66" s="49"/>
      <c r="AR66" s="49"/>
      <c r="AS66" s="49"/>
      <c r="AT66" s="814"/>
      <c r="AU66" s="835"/>
      <c r="AV66" s="46">
        <f t="shared" si="2"/>
        <v>0</v>
      </c>
      <c r="AW66" s="49"/>
      <c r="AX66" s="49"/>
      <c r="AY66" s="49"/>
      <c r="AZ66" s="49"/>
      <c r="BA66" s="49"/>
      <c r="BB66" s="49"/>
      <c r="BC66" s="814"/>
      <c r="BD66" s="811"/>
      <c r="BE66" s="46">
        <f t="shared" si="3"/>
        <v>0</v>
      </c>
      <c r="BF66" s="49"/>
      <c r="BG66" s="49"/>
      <c r="BH66" s="49"/>
      <c r="BI66" s="49"/>
      <c r="BJ66" s="49"/>
      <c r="BK66" s="49"/>
      <c r="BL66" s="814"/>
      <c r="BM66" s="817"/>
      <c r="BN66" s="46">
        <f t="shared" si="4"/>
        <v>0</v>
      </c>
      <c r="BO66" s="49"/>
      <c r="BP66" s="49"/>
      <c r="BQ66" s="49"/>
      <c r="BR66" s="49"/>
      <c r="BS66" s="49"/>
      <c r="BT66" s="49"/>
      <c r="BU66" s="824"/>
      <c r="BV66" s="825"/>
      <c r="BW66" s="825"/>
      <c r="BX66" s="825"/>
      <c r="BY66" s="825"/>
      <c r="BZ66" s="825"/>
      <c r="CA66" s="825"/>
      <c r="CB66" s="825"/>
      <c r="CC66" s="826"/>
    </row>
    <row r="67" spans="1:81" s="58" customFormat="1" ht="40.200000000000003" customHeight="1" thickTop="1" thickBot="1" x14ac:dyDescent="0.35">
      <c r="A67" s="34"/>
      <c r="B67" s="907"/>
      <c r="C67" s="1232" t="s">
        <v>1367</v>
      </c>
      <c r="D67" s="871">
        <v>1703</v>
      </c>
      <c r="E67" s="851" t="s">
        <v>6522</v>
      </c>
      <c r="F67" s="851">
        <v>1703001</v>
      </c>
      <c r="G67" s="851" t="s">
        <v>3920</v>
      </c>
      <c r="H67" s="851" t="s">
        <v>6493</v>
      </c>
      <c r="I67" s="1184">
        <v>2021004640046</v>
      </c>
      <c r="J67" s="812">
        <v>853</v>
      </c>
      <c r="K67" s="854" t="str">
        <f>+[24]Metas!K986</f>
        <v>Evaluaciones agropecuarias municipales EVA realizadas</v>
      </c>
      <c r="L67" s="857">
        <v>1</v>
      </c>
      <c r="M67" s="860" t="s">
        <v>6494</v>
      </c>
      <c r="N67" s="836">
        <v>0.6</v>
      </c>
      <c r="O67" s="839">
        <v>0.4</v>
      </c>
      <c r="P67" s="863"/>
      <c r="Q67" s="866"/>
      <c r="R67" s="812">
        <f>+$J67</f>
        <v>853</v>
      </c>
      <c r="S67" s="231" t="s">
        <v>6523</v>
      </c>
      <c r="T67" s="235" t="s">
        <v>6524</v>
      </c>
      <c r="U67" s="235" t="s">
        <v>6498</v>
      </c>
      <c r="V67" s="235" t="s">
        <v>6502</v>
      </c>
      <c r="W67" s="231" t="s">
        <v>6525</v>
      </c>
      <c r="X67" s="256">
        <v>44928</v>
      </c>
      <c r="Y67" s="256">
        <v>45044</v>
      </c>
      <c r="Z67" s="256">
        <v>44928</v>
      </c>
      <c r="AA67" s="256">
        <v>45044</v>
      </c>
      <c r="AB67" s="812">
        <f>+$J67</f>
        <v>853</v>
      </c>
      <c r="AC67" s="827">
        <f>+L67</f>
        <v>1</v>
      </c>
      <c r="AD67" s="44">
        <f t="shared" si="5"/>
        <v>0</v>
      </c>
      <c r="AE67" s="44">
        <f t="shared" si="5"/>
        <v>0</v>
      </c>
      <c r="AF67" s="44">
        <f t="shared" si="5"/>
        <v>0</v>
      </c>
      <c r="AG67" s="44">
        <f t="shared" si="5"/>
        <v>0</v>
      </c>
      <c r="AH67" s="44">
        <f t="shared" si="5"/>
        <v>0</v>
      </c>
      <c r="AI67" s="44">
        <f t="shared" si="5"/>
        <v>0</v>
      </c>
      <c r="AJ67" s="44">
        <f t="shared" si="5"/>
        <v>0</v>
      </c>
      <c r="AK67" s="812">
        <f>+$J67</f>
        <v>853</v>
      </c>
      <c r="AL67" s="830">
        <f>+N67</f>
        <v>0.6</v>
      </c>
      <c r="AM67" s="44">
        <f t="shared" si="1"/>
        <v>0</v>
      </c>
      <c r="AN67" s="47"/>
      <c r="AO67" s="47"/>
      <c r="AP67" s="47"/>
      <c r="AQ67" s="47"/>
      <c r="AR67" s="47"/>
      <c r="AS67" s="47"/>
      <c r="AT67" s="812">
        <f>+$J67</f>
        <v>853</v>
      </c>
      <c r="AU67" s="833">
        <f>+O67</f>
        <v>0.4</v>
      </c>
      <c r="AV67" s="44">
        <f t="shared" si="2"/>
        <v>0</v>
      </c>
      <c r="AW67" s="47"/>
      <c r="AX67" s="47"/>
      <c r="AY67" s="47"/>
      <c r="AZ67" s="47"/>
      <c r="BA67" s="47"/>
      <c r="BB67" s="47"/>
      <c r="BC67" s="812">
        <f>+$J67</f>
        <v>853</v>
      </c>
      <c r="BD67" s="809">
        <f>+P67</f>
        <v>0</v>
      </c>
      <c r="BE67" s="44">
        <f t="shared" si="3"/>
        <v>0</v>
      </c>
      <c r="BF67" s="47"/>
      <c r="BG67" s="47"/>
      <c r="BH67" s="47"/>
      <c r="BI67" s="47"/>
      <c r="BJ67" s="47"/>
      <c r="BK67" s="47"/>
      <c r="BL67" s="812">
        <f>+$J67</f>
        <v>853</v>
      </c>
      <c r="BM67" s="815">
        <f>+Q67</f>
        <v>0</v>
      </c>
      <c r="BN67" s="44">
        <f t="shared" si="4"/>
        <v>0</v>
      </c>
      <c r="BO67" s="47"/>
      <c r="BP67" s="47"/>
      <c r="BQ67" s="47"/>
      <c r="BR67" s="47"/>
      <c r="BS67" s="47"/>
      <c r="BT67" s="47"/>
      <c r="BU67" s="818"/>
      <c r="BV67" s="819"/>
      <c r="BW67" s="819"/>
      <c r="BX67" s="819"/>
      <c r="BY67" s="819"/>
      <c r="BZ67" s="819"/>
      <c r="CA67" s="819"/>
      <c r="CB67" s="819"/>
      <c r="CC67" s="820"/>
    </row>
    <row r="68" spans="1:81" s="58" customFormat="1" ht="40.200000000000003" customHeight="1" thickTop="1" thickBot="1" x14ac:dyDescent="0.35">
      <c r="A68" s="34"/>
      <c r="B68" s="907"/>
      <c r="C68" s="1232"/>
      <c r="D68" s="872"/>
      <c r="E68" s="852"/>
      <c r="F68" s="852"/>
      <c r="G68" s="852"/>
      <c r="H68" s="852"/>
      <c r="I68" s="1185"/>
      <c r="J68" s="813"/>
      <c r="K68" s="855"/>
      <c r="L68" s="858"/>
      <c r="M68" s="861"/>
      <c r="N68" s="837"/>
      <c r="O68" s="840"/>
      <c r="P68" s="864"/>
      <c r="Q68" s="867"/>
      <c r="R68" s="813"/>
      <c r="S68" s="39" t="s">
        <v>6526</v>
      </c>
      <c r="T68" s="236" t="s">
        <v>6527</v>
      </c>
      <c r="U68" s="236" t="s">
        <v>6498</v>
      </c>
      <c r="V68" s="236" t="s">
        <v>6502</v>
      </c>
      <c r="W68" s="39" t="s">
        <v>6528</v>
      </c>
      <c r="X68" s="31">
        <v>45047</v>
      </c>
      <c r="Y68" s="31">
        <v>45077</v>
      </c>
      <c r="Z68" s="31">
        <v>45047</v>
      </c>
      <c r="AA68" s="31">
        <v>45077</v>
      </c>
      <c r="AB68" s="813"/>
      <c r="AC68" s="828"/>
      <c r="AD68" s="51">
        <f t="shared" si="5"/>
        <v>0</v>
      </c>
      <c r="AE68" s="51">
        <f t="shared" si="5"/>
        <v>0</v>
      </c>
      <c r="AF68" s="51">
        <f t="shared" si="5"/>
        <v>0</v>
      </c>
      <c r="AG68" s="51">
        <f t="shared" ref="AG68:AJ74" si="6">+AP68+AY68+BH68+BQ68</f>
        <v>0</v>
      </c>
      <c r="AH68" s="51">
        <f t="shared" si="6"/>
        <v>0</v>
      </c>
      <c r="AI68" s="51">
        <f t="shared" si="6"/>
        <v>0</v>
      </c>
      <c r="AJ68" s="51">
        <f t="shared" si="6"/>
        <v>0</v>
      </c>
      <c r="AK68" s="813"/>
      <c r="AL68" s="831"/>
      <c r="AM68" s="51">
        <f t="shared" si="1"/>
        <v>0</v>
      </c>
      <c r="AN68" s="257"/>
      <c r="AO68" s="257"/>
      <c r="AP68" s="257"/>
      <c r="AQ68" s="257"/>
      <c r="AR68" s="257"/>
      <c r="AS68" s="257"/>
      <c r="AT68" s="813"/>
      <c r="AU68" s="834"/>
      <c r="AV68" s="51">
        <f t="shared" si="2"/>
        <v>0</v>
      </c>
      <c r="AW68" s="257"/>
      <c r="AX68" s="257"/>
      <c r="AY68" s="257"/>
      <c r="AZ68" s="257"/>
      <c r="BA68" s="257"/>
      <c r="BB68" s="257"/>
      <c r="BC68" s="813"/>
      <c r="BD68" s="810"/>
      <c r="BE68" s="51">
        <f t="shared" si="3"/>
        <v>0</v>
      </c>
      <c r="BF68" s="257"/>
      <c r="BG68" s="257"/>
      <c r="BH68" s="257"/>
      <c r="BI68" s="257"/>
      <c r="BJ68" s="257"/>
      <c r="BK68" s="257"/>
      <c r="BL68" s="813"/>
      <c r="BM68" s="816"/>
      <c r="BN68" s="51">
        <f t="shared" si="4"/>
        <v>0</v>
      </c>
      <c r="BO68" s="257"/>
      <c r="BP68" s="257"/>
      <c r="BQ68" s="257"/>
      <c r="BR68" s="257"/>
      <c r="BS68" s="257"/>
      <c r="BT68" s="257"/>
      <c r="BU68" s="821"/>
      <c r="BV68" s="822"/>
      <c r="BW68" s="822"/>
      <c r="BX68" s="822"/>
      <c r="BY68" s="822"/>
      <c r="BZ68" s="822"/>
      <c r="CA68" s="822"/>
      <c r="CB68" s="822"/>
      <c r="CC68" s="823"/>
    </row>
    <row r="69" spans="1:81" s="58" customFormat="1" ht="40.200000000000003" customHeight="1" thickTop="1" thickBot="1" x14ac:dyDescent="0.35">
      <c r="A69" s="34"/>
      <c r="B69" s="907"/>
      <c r="C69" s="1232"/>
      <c r="D69" s="872"/>
      <c r="E69" s="852"/>
      <c r="F69" s="852"/>
      <c r="G69" s="852"/>
      <c r="H69" s="852"/>
      <c r="I69" s="1185"/>
      <c r="J69" s="813"/>
      <c r="K69" s="855"/>
      <c r="L69" s="858"/>
      <c r="M69" s="861"/>
      <c r="N69" s="837"/>
      <c r="O69" s="840"/>
      <c r="P69" s="864"/>
      <c r="Q69" s="867"/>
      <c r="R69" s="813"/>
      <c r="S69" s="39" t="s">
        <v>6529</v>
      </c>
      <c r="T69" s="236" t="s">
        <v>6527</v>
      </c>
      <c r="U69" s="236" t="s">
        <v>6530</v>
      </c>
      <c r="V69" s="236" t="s">
        <v>6502</v>
      </c>
      <c r="W69" s="39" t="s">
        <v>6531</v>
      </c>
      <c r="X69" s="31">
        <v>45082</v>
      </c>
      <c r="Y69" s="31"/>
      <c r="Z69" s="31">
        <v>45082</v>
      </c>
      <c r="AA69" s="31"/>
      <c r="AB69" s="813"/>
      <c r="AC69" s="828"/>
      <c r="AD69" s="51">
        <f t="shared" ref="AD69:AJ84" si="7">+AM69+AV69+BE69+BN69</f>
        <v>120</v>
      </c>
      <c r="AE69" s="51">
        <v>20</v>
      </c>
      <c r="AF69" s="51">
        <f t="shared" si="7"/>
        <v>0</v>
      </c>
      <c r="AG69" s="51">
        <f t="shared" si="6"/>
        <v>0</v>
      </c>
      <c r="AH69" s="51">
        <f t="shared" si="6"/>
        <v>0</v>
      </c>
      <c r="AI69" s="51">
        <v>100</v>
      </c>
      <c r="AJ69" s="51">
        <f t="shared" si="6"/>
        <v>0</v>
      </c>
      <c r="AK69" s="813"/>
      <c r="AL69" s="831"/>
      <c r="AM69" s="51">
        <f t="shared" si="1"/>
        <v>72</v>
      </c>
      <c r="AN69" s="257">
        <v>12</v>
      </c>
      <c r="AO69" s="257"/>
      <c r="AP69" s="257"/>
      <c r="AQ69" s="257"/>
      <c r="AR69" s="257">
        <v>60</v>
      </c>
      <c r="AS69" s="257"/>
      <c r="AT69" s="813"/>
      <c r="AU69" s="834"/>
      <c r="AV69" s="51">
        <f t="shared" si="2"/>
        <v>48</v>
      </c>
      <c r="AW69" s="257">
        <v>8</v>
      </c>
      <c r="AX69" s="257"/>
      <c r="AY69" s="257"/>
      <c r="AZ69" s="257"/>
      <c r="BA69" s="257">
        <v>40</v>
      </c>
      <c r="BB69" s="257"/>
      <c r="BC69" s="813"/>
      <c r="BD69" s="810"/>
      <c r="BE69" s="51">
        <f t="shared" si="3"/>
        <v>0</v>
      </c>
      <c r="BF69" s="257"/>
      <c r="BG69" s="257"/>
      <c r="BH69" s="257"/>
      <c r="BI69" s="257"/>
      <c r="BJ69" s="257"/>
      <c r="BK69" s="257"/>
      <c r="BL69" s="813"/>
      <c r="BM69" s="816"/>
      <c r="BN69" s="51">
        <f t="shared" si="4"/>
        <v>0</v>
      </c>
      <c r="BO69" s="257"/>
      <c r="BP69" s="257"/>
      <c r="BQ69" s="257"/>
      <c r="BR69" s="257"/>
      <c r="BS69" s="257"/>
      <c r="BT69" s="257"/>
      <c r="BU69" s="821" t="s">
        <v>6532</v>
      </c>
      <c r="BV69" s="822"/>
      <c r="BW69" s="822"/>
      <c r="BX69" s="822"/>
      <c r="BY69" s="822"/>
      <c r="BZ69" s="822"/>
      <c r="CA69" s="822"/>
      <c r="CB69" s="822"/>
      <c r="CC69" s="823"/>
    </row>
    <row r="70" spans="1:81" s="58" customFormat="1" ht="40.200000000000003" customHeight="1" thickTop="1" thickBot="1" x14ac:dyDescent="0.35">
      <c r="A70" s="34"/>
      <c r="B70" s="907"/>
      <c r="C70" s="1232"/>
      <c r="D70" s="873"/>
      <c r="E70" s="853"/>
      <c r="F70" s="853"/>
      <c r="G70" s="853"/>
      <c r="H70" s="853"/>
      <c r="I70" s="1186"/>
      <c r="J70" s="814"/>
      <c r="K70" s="856"/>
      <c r="L70" s="859"/>
      <c r="M70" s="862"/>
      <c r="N70" s="838"/>
      <c r="O70" s="841"/>
      <c r="P70" s="865"/>
      <c r="Q70" s="874"/>
      <c r="R70" s="814"/>
      <c r="S70" s="232"/>
      <c r="T70" s="237"/>
      <c r="U70" s="237"/>
      <c r="V70" s="237"/>
      <c r="W70" s="232"/>
      <c r="X70" s="260"/>
      <c r="Y70" s="260"/>
      <c r="Z70" s="260"/>
      <c r="AA70" s="260"/>
      <c r="AB70" s="814"/>
      <c r="AC70" s="829"/>
      <c r="AD70" s="46">
        <f t="shared" si="7"/>
        <v>0</v>
      </c>
      <c r="AE70" s="46">
        <f t="shared" si="7"/>
        <v>0</v>
      </c>
      <c r="AF70" s="46">
        <f t="shared" si="7"/>
        <v>0</v>
      </c>
      <c r="AG70" s="46">
        <f t="shared" si="6"/>
        <v>0</v>
      </c>
      <c r="AH70" s="46">
        <f t="shared" si="6"/>
        <v>0</v>
      </c>
      <c r="AI70" s="46">
        <f t="shared" si="6"/>
        <v>0</v>
      </c>
      <c r="AJ70" s="46">
        <f t="shared" si="6"/>
        <v>0</v>
      </c>
      <c r="AK70" s="814"/>
      <c r="AL70" s="832"/>
      <c r="AM70" s="46">
        <f t="shared" si="1"/>
        <v>0</v>
      </c>
      <c r="AN70" s="49"/>
      <c r="AO70" s="49"/>
      <c r="AP70" s="49"/>
      <c r="AQ70" s="49"/>
      <c r="AR70" s="49"/>
      <c r="AS70" s="49"/>
      <c r="AT70" s="814"/>
      <c r="AU70" s="835"/>
      <c r="AV70" s="46">
        <f t="shared" si="2"/>
        <v>0</v>
      </c>
      <c r="AW70" s="49"/>
      <c r="AX70" s="49"/>
      <c r="AY70" s="49"/>
      <c r="AZ70" s="49"/>
      <c r="BA70" s="49"/>
      <c r="BB70" s="49"/>
      <c r="BC70" s="814"/>
      <c r="BD70" s="811"/>
      <c r="BE70" s="46">
        <f t="shared" si="3"/>
        <v>0</v>
      </c>
      <c r="BF70" s="49"/>
      <c r="BG70" s="49"/>
      <c r="BH70" s="49"/>
      <c r="BI70" s="49"/>
      <c r="BJ70" s="49"/>
      <c r="BK70" s="49"/>
      <c r="BL70" s="814"/>
      <c r="BM70" s="817"/>
      <c r="BN70" s="46">
        <f t="shared" si="4"/>
        <v>0</v>
      </c>
      <c r="BO70" s="49"/>
      <c r="BP70" s="49"/>
      <c r="BQ70" s="49"/>
      <c r="BR70" s="49"/>
      <c r="BS70" s="49"/>
      <c r="BT70" s="49"/>
      <c r="BU70" s="824"/>
      <c r="BV70" s="825"/>
      <c r="BW70" s="825"/>
      <c r="BX70" s="825"/>
      <c r="BY70" s="825"/>
      <c r="BZ70" s="825"/>
      <c r="CA70" s="825"/>
      <c r="CB70" s="825"/>
      <c r="CC70" s="826"/>
    </row>
    <row r="71" spans="1:81" s="58" customFormat="1" ht="40.200000000000003" customHeight="1" thickTop="1" thickBot="1" x14ac:dyDescent="0.35">
      <c r="A71" s="34"/>
      <c r="B71" s="907"/>
      <c r="C71" s="1232" t="s">
        <v>1370</v>
      </c>
      <c r="D71" s="871"/>
      <c r="E71" s="851"/>
      <c r="F71" s="851"/>
      <c r="G71" s="851"/>
      <c r="H71" s="851"/>
      <c r="I71" s="851"/>
      <c r="J71" s="812">
        <v>854</v>
      </c>
      <c r="K71" s="854" t="str">
        <f>+[24]Metas!K987</f>
        <v>Plan de Seguridad Alimentaria y Nutricional Formulado</v>
      </c>
      <c r="L71" s="857"/>
      <c r="M71" s="860">
        <f>SUM(N71:Q71)</f>
        <v>0</v>
      </c>
      <c r="N71" s="836"/>
      <c r="O71" s="839"/>
      <c r="P71" s="863"/>
      <c r="Q71" s="866"/>
      <c r="R71" s="812">
        <f>+$J71</f>
        <v>854</v>
      </c>
      <c r="S71" s="231"/>
      <c r="T71" s="235"/>
      <c r="U71" s="235"/>
      <c r="V71" s="235"/>
      <c r="W71" s="231"/>
      <c r="X71" s="256"/>
      <c r="Y71" s="256"/>
      <c r="Z71" s="256"/>
      <c r="AA71" s="256"/>
      <c r="AB71" s="812">
        <f>+$J71</f>
        <v>854</v>
      </c>
      <c r="AC71" s="827">
        <f>+L71</f>
        <v>0</v>
      </c>
      <c r="AD71" s="44">
        <f t="shared" si="7"/>
        <v>0</v>
      </c>
      <c r="AE71" s="44">
        <f t="shared" si="7"/>
        <v>0</v>
      </c>
      <c r="AF71" s="44">
        <f t="shared" si="7"/>
        <v>0</v>
      </c>
      <c r="AG71" s="44">
        <f t="shared" si="6"/>
        <v>0</v>
      </c>
      <c r="AH71" s="44">
        <f t="shared" si="6"/>
        <v>0</v>
      </c>
      <c r="AI71" s="44">
        <f t="shared" si="6"/>
        <v>0</v>
      </c>
      <c r="AJ71" s="44">
        <f t="shared" si="6"/>
        <v>0</v>
      </c>
      <c r="AK71" s="812">
        <f>+$J71</f>
        <v>854</v>
      </c>
      <c r="AL71" s="830">
        <f>+N71</f>
        <v>0</v>
      </c>
      <c r="AM71" s="44">
        <f t="shared" si="1"/>
        <v>0</v>
      </c>
      <c r="AN71" s="47"/>
      <c r="AO71" s="47"/>
      <c r="AP71" s="47"/>
      <c r="AQ71" s="47"/>
      <c r="AR71" s="47"/>
      <c r="AS71" s="47"/>
      <c r="AT71" s="812">
        <f>+$J71</f>
        <v>854</v>
      </c>
      <c r="AU71" s="833">
        <f>+O71</f>
        <v>0</v>
      </c>
      <c r="AV71" s="44">
        <f t="shared" si="2"/>
        <v>0</v>
      </c>
      <c r="AW71" s="47"/>
      <c r="AX71" s="47"/>
      <c r="AY71" s="47"/>
      <c r="AZ71" s="47"/>
      <c r="BA71" s="47"/>
      <c r="BB71" s="47"/>
      <c r="BC71" s="812">
        <f>+$J71</f>
        <v>854</v>
      </c>
      <c r="BD71" s="809">
        <f>+P71</f>
        <v>0</v>
      </c>
      <c r="BE71" s="44">
        <f t="shared" si="3"/>
        <v>0</v>
      </c>
      <c r="BF71" s="47"/>
      <c r="BG71" s="47"/>
      <c r="BH71" s="47"/>
      <c r="BI71" s="47"/>
      <c r="BJ71" s="47"/>
      <c r="BK71" s="47"/>
      <c r="BL71" s="812">
        <f>+$J71</f>
        <v>854</v>
      </c>
      <c r="BM71" s="815">
        <f>+Q71</f>
        <v>0</v>
      </c>
      <c r="BN71" s="44">
        <f t="shared" si="4"/>
        <v>0</v>
      </c>
      <c r="BO71" s="47"/>
      <c r="BP71" s="47"/>
      <c r="BQ71" s="47"/>
      <c r="BR71" s="47"/>
      <c r="BS71" s="47"/>
      <c r="BT71" s="47"/>
      <c r="BU71" s="818"/>
      <c r="BV71" s="819"/>
      <c r="BW71" s="819"/>
      <c r="BX71" s="819"/>
      <c r="BY71" s="819"/>
      <c r="BZ71" s="819"/>
      <c r="CA71" s="819"/>
      <c r="CB71" s="819"/>
      <c r="CC71" s="820"/>
    </row>
    <row r="72" spans="1:81" s="58" customFormat="1" ht="40.200000000000003" customHeight="1" thickTop="1" thickBot="1" x14ac:dyDescent="0.35">
      <c r="A72" s="34"/>
      <c r="B72" s="907"/>
      <c r="C72" s="1232"/>
      <c r="D72" s="872"/>
      <c r="E72" s="852"/>
      <c r="F72" s="852"/>
      <c r="G72" s="852"/>
      <c r="H72" s="852"/>
      <c r="I72" s="852"/>
      <c r="J72" s="813"/>
      <c r="K72" s="855"/>
      <c r="L72" s="858"/>
      <c r="M72" s="861"/>
      <c r="N72" s="837"/>
      <c r="O72" s="840"/>
      <c r="P72" s="864"/>
      <c r="Q72" s="867"/>
      <c r="R72" s="813"/>
      <c r="S72" s="39"/>
      <c r="T72" s="236"/>
      <c r="U72" s="236"/>
      <c r="V72" s="236"/>
      <c r="W72" s="39"/>
      <c r="X72" s="31"/>
      <c r="Y72" s="31"/>
      <c r="Z72" s="31"/>
      <c r="AA72" s="31"/>
      <c r="AB72" s="813"/>
      <c r="AC72" s="828"/>
      <c r="AD72" s="51">
        <f t="shared" si="7"/>
        <v>0</v>
      </c>
      <c r="AE72" s="51">
        <f t="shared" si="7"/>
        <v>0</v>
      </c>
      <c r="AF72" s="51">
        <f t="shared" si="7"/>
        <v>0</v>
      </c>
      <c r="AG72" s="51">
        <f t="shared" si="6"/>
        <v>0</v>
      </c>
      <c r="AH72" s="51">
        <f t="shared" si="6"/>
        <v>0</v>
      </c>
      <c r="AI72" s="51">
        <f t="shared" si="6"/>
        <v>0</v>
      </c>
      <c r="AJ72" s="51">
        <f t="shared" si="6"/>
        <v>0</v>
      </c>
      <c r="AK72" s="813"/>
      <c r="AL72" s="831"/>
      <c r="AM72" s="51">
        <f t="shared" si="1"/>
        <v>0</v>
      </c>
      <c r="AN72" s="257"/>
      <c r="AO72" s="257"/>
      <c r="AP72" s="257"/>
      <c r="AQ72" s="257"/>
      <c r="AR72" s="257"/>
      <c r="AS72" s="257"/>
      <c r="AT72" s="813"/>
      <c r="AU72" s="834"/>
      <c r="AV72" s="51">
        <f t="shared" si="2"/>
        <v>0</v>
      </c>
      <c r="AW72" s="257"/>
      <c r="AX72" s="257"/>
      <c r="AY72" s="257"/>
      <c r="AZ72" s="257"/>
      <c r="BA72" s="257"/>
      <c r="BB72" s="257"/>
      <c r="BC72" s="813"/>
      <c r="BD72" s="810"/>
      <c r="BE72" s="51">
        <f t="shared" si="3"/>
        <v>0</v>
      </c>
      <c r="BF72" s="257"/>
      <c r="BG72" s="257"/>
      <c r="BH72" s="257"/>
      <c r="BI72" s="257"/>
      <c r="BJ72" s="257"/>
      <c r="BK72" s="257"/>
      <c r="BL72" s="813"/>
      <c r="BM72" s="816"/>
      <c r="BN72" s="51">
        <f t="shared" si="4"/>
        <v>0</v>
      </c>
      <c r="BO72" s="257"/>
      <c r="BP72" s="257"/>
      <c r="BQ72" s="257"/>
      <c r="BR72" s="257"/>
      <c r="BS72" s="257"/>
      <c r="BT72" s="257"/>
      <c r="BU72" s="821"/>
      <c r="BV72" s="822"/>
      <c r="BW72" s="822"/>
      <c r="BX72" s="822"/>
      <c r="BY72" s="822"/>
      <c r="BZ72" s="822"/>
      <c r="CA72" s="822"/>
      <c r="CB72" s="822"/>
      <c r="CC72" s="823"/>
    </row>
    <row r="73" spans="1:81" s="58" customFormat="1" ht="40.200000000000003" customHeight="1" thickTop="1" thickBot="1" x14ac:dyDescent="0.35">
      <c r="A73" s="34"/>
      <c r="B73" s="907"/>
      <c r="C73" s="1232"/>
      <c r="D73" s="872"/>
      <c r="E73" s="852"/>
      <c r="F73" s="852"/>
      <c r="G73" s="852"/>
      <c r="H73" s="852"/>
      <c r="I73" s="852"/>
      <c r="J73" s="813"/>
      <c r="K73" s="855"/>
      <c r="L73" s="858"/>
      <c r="M73" s="861"/>
      <c r="N73" s="837"/>
      <c r="O73" s="840"/>
      <c r="P73" s="864"/>
      <c r="Q73" s="867"/>
      <c r="R73" s="813"/>
      <c r="S73" s="39"/>
      <c r="T73" s="236"/>
      <c r="U73" s="236"/>
      <c r="V73" s="236"/>
      <c r="W73" s="39"/>
      <c r="X73" s="31"/>
      <c r="Y73" s="31"/>
      <c r="Z73" s="31"/>
      <c r="AA73" s="31"/>
      <c r="AB73" s="813"/>
      <c r="AC73" s="828"/>
      <c r="AD73" s="51">
        <f t="shared" si="7"/>
        <v>0</v>
      </c>
      <c r="AE73" s="51">
        <f t="shared" si="7"/>
        <v>0</v>
      </c>
      <c r="AF73" s="51">
        <f t="shared" si="7"/>
        <v>0</v>
      </c>
      <c r="AG73" s="51">
        <f t="shared" si="6"/>
        <v>0</v>
      </c>
      <c r="AH73" s="51">
        <f t="shared" si="6"/>
        <v>0</v>
      </c>
      <c r="AI73" s="51">
        <f t="shared" si="6"/>
        <v>0</v>
      </c>
      <c r="AJ73" s="51">
        <f t="shared" si="6"/>
        <v>0</v>
      </c>
      <c r="AK73" s="813"/>
      <c r="AL73" s="831"/>
      <c r="AM73" s="51">
        <f t="shared" si="1"/>
        <v>0</v>
      </c>
      <c r="AN73" s="257"/>
      <c r="AO73" s="257"/>
      <c r="AP73" s="257"/>
      <c r="AQ73" s="257"/>
      <c r="AR73" s="257"/>
      <c r="AS73" s="257"/>
      <c r="AT73" s="813"/>
      <c r="AU73" s="834"/>
      <c r="AV73" s="51">
        <f t="shared" si="2"/>
        <v>0</v>
      </c>
      <c r="AW73" s="257"/>
      <c r="AX73" s="257"/>
      <c r="AY73" s="257"/>
      <c r="AZ73" s="257"/>
      <c r="BA73" s="257"/>
      <c r="BB73" s="257"/>
      <c r="BC73" s="813"/>
      <c r="BD73" s="810"/>
      <c r="BE73" s="51">
        <f t="shared" si="3"/>
        <v>0</v>
      </c>
      <c r="BF73" s="257"/>
      <c r="BG73" s="257"/>
      <c r="BH73" s="257"/>
      <c r="BI73" s="257"/>
      <c r="BJ73" s="257"/>
      <c r="BK73" s="257"/>
      <c r="BL73" s="813"/>
      <c r="BM73" s="816"/>
      <c r="BN73" s="51">
        <f t="shared" si="4"/>
        <v>0</v>
      </c>
      <c r="BO73" s="257"/>
      <c r="BP73" s="257"/>
      <c r="BQ73" s="257"/>
      <c r="BR73" s="257"/>
      <c r="BS73" s="257"/>
      <c r="BT73" s="257"/>
      <c r="BU73" s="821"/>
      <c r="BV73" s="822"/>
      <c r="BW73" s="822"/>
      <c r="BX73" s="822"/>
      <c r="BY73" s="822"/>
      <c r="BZ73" s="822"/>
      <c r="CA73" s="822"/>
      <c r="CB73" s="822"/>
      <c r="CC73" s="823"/>
    </row>
    <row r="74" spans="1:81" s="58" customFormat="1" ht="40.200000000000003" customHeight="1" thickTop="1" thickBot="1" x14ac:dyDescent="0.35">
      <c r="A74" s="34"/>
      <c r="B74" s="908"/>
      <c r="C74" s="1232"/>
      <c r="D74" s="873"/>
      <c r="E74" s="853"/>
      <c r="F74" s="853"/>
      <c r="G74" s="853"/>
      <c r="H74" s="853"/>
      <c r="I74" s="853"/>
      <c r="J74" s="814"/>
      <c r="K74" s="856"/>
      <c r="L74" s="859"/>
      <c r="M74" s="862"/>
      <c r="N74" s="838"/>
      <c r="O74" s="841"/>
      <c r="P74" s="865"/>
      <c r="Q74" s="874"/>
      <c r="R74" s="814"/>
      <c r="S74" s="232"/>
      <c r="T74" s="237"/>
      <c r="U74" s="237"/>
      <c r="V74" s="237"/>
      <c r="W74" s="232"/>
      <c r="X74" s="260"/>
      <c r="Y74" s="260"/>
      <c r="Z74" s="260"/>
      <c r="AA74" s="260"/>
      <c r="AB74" s="814"/>
      <c r="AC74" s="829"/>
      <c r="AD74" s="46">
        <f t="shared" si="7"/>
        <v>0</v>
      </c>
      <c r="AE74" s="46">
        <f t="shared" si="7"/>
        <v>0</v>
      </c>
      <c r="AF74" s="46">
        <f t="shared" si="7"/>
        <v>0</v>
      </c>
      <c r="AG74" s="46">
        <f t="shared" si="6"/>
        <v>0</v>
      </c>
      <c r="AH74" s="46">
        <f t="shared" si="6"/>
        <v>0</v>
      </c>
      <c r="AI74" s="46">
        <f t="shared" si="6"/>
        <v>0</v>
      </c>
      <c r="AJ74" s="46">
        <f t="shared" si="6"/>
        <v>0</v>
      </c>
      <c r="AK74" s="814"/>
      <c r="AL74" s="832"/>
      <c r="AM74" s="46">
        <f t="shared" si="1"/>
        <v>0</v>
      </c>
      <c r="AN74" s="49"/>
      <c r="AO74" s="49"/>
      <c r="AP74" s="49"/>
      <c r="AQ74" s="49"/>
      <c r="AR74" s="49"/>
      <c r="AS74" s="49"/>
      <c r="AT74" s="814"/>
      <c r="AU74" s="835"/>
      <c r="AV74" s="46">
        <f t="shared" si="2"/>
        <v>0</v>
      </c>
      <c r="AW74" s="49"/>
      <c r="AX74" s="49"/>
      <c r="AY74" s="49"/>
      <c r="AZ74" s="49"/>
      <c r="BA74" s="49"/>
      <c r="BB74" s="49"/>
      <c r="BC74" s="814"/>
      <c r="BD74" s="811"/>
      <c r="BE74" s="46">
        <f t="shared" si="3"/>
        <v>0</v>
      </c>
      <c r="BF74" s="49"/>
      <c r="BG74" s="49"/>
      <c r="BH74" s="49"/>
      <c r="BI74" s="49"/>
      <c r="BJ74" s="49"/>
      <c r="BK74" s="49"/>
      <c r="BL74" s="814"/>
      <c r="BM74" s="817"/>
      <c r="BN74" s="46">
        <f t="shared" si="4"/>
        <v>0</v>
      </c>
      <c r="BO74" s="49"/>
      <c r="BP74" s="49"/>
      <c r="BQ74" s="49"/>
      <c r="BR74" s="49"/>
      <c r="BS74" s="49"/>
      <c r="BT74" s="49"/>
      <c r="BU74" s="824"/>
      <c r="BV74" s="825"/>
      <c r="BW74" s="825"/>
      <c r="BX74" s="825"/>
      <c r="BY74" s="825"/>
      <c r="BZ74" s="825"/>
      <c r="CA74" s="825"/>
      <c r="CB74" s="825"/>
      <c r="CC74" s="826"/>
    </row>
    <row r="75" spans="1:81" s="58" customFormat="1" ht="40.200000000000003" customHeight="1" thickTop="1" x14ac:dyDescent="0.3">
      <c r="A75" s="34"/>
      <c r="B75" s="906" t="s">
        <v>1372</v>
      </c>
      <c r="C75" s="868" t="s">
        <v>1375</v>
      </c>
      <c r="D75" s="871"/>
      <c r="E75" s="851"/>
      <c r="F75" s="851"/>
      <c r="G75" s="851"/>
      <c r="H75" s="851"/>
      <c r="I75" s="851"/>
      <c r="J75" s="812">
        <v>855</v>
      </c>
      <c r="K75" s="854" t="str">
        <f>+[24]Metas!K989</f>
        <v>Proyectos de infraestructura productiva gestionados y/o apoyados para fortalecer las cadenas de valor</v>
      </c>
      <c r="L75" s="857"/>
      <c r="M75" s="860">
        <f>SUM(N75:Q75)</f>
        <v>0</v>
      </c>
      <c r="N75" s="836"/>
      <c r="O75" s="839"/>
      <c r="P75" s="863"/>
      <c r="Q75" s="866"/>
      <c r="R75" s="812">
        <f>+$J75</f>
        <v>855</v>
      </c>
      <c r="S75" s="231"/>
      <c r="T75" s="235"/>
      <c r="U75" s="235"/>
      <c r="V75" s="235"/>
      <c r="W75" s="231"/>
      <c r="X75" s="256"/>
      <c r="Y75" s="256"/>
      <c r="Z75" s="256"/>
      <c r="AA75" s="256"/>
      <c r="AB75" s="812">
        <f>+$J75</f>
        <v>855</v>
      </c>
      <c r="AC75" s="827">
        <f>+L75</f>
        <v>0</v>
      </c>
      <c r="AD75" s="44">
        <f t="shared" si="7"/>
        <v>0</v>
      </c>
      <c r="AE75" s="44">
        <f t="shared" si="7"/>
        <v>0</v>
      </c>
      <c r="AF75" s="44">
        <f t="shared" si="7"/>
        <v>0</v>
      </c>
      <c r="AG75" s="44">
        <f t="shared" si="7"/>
        <v>0</v>
      </c>
      <c r="AH75" s="44">
        <f t="shared" si="7"/>
        <v>0</v>
      </c>
      <c r="AI75" s="44">
        <f t="shared" si="7"/>
        <v>0</v>
      </c>
      <c r="AJ75" s="44">
        <f t="shared" si="7"/>
        <v>0</v>
      </c>
      <c r="AK75" s="812">
        <f>+$J75</f>
        <v>855</v>
      </c>
      <c r="AL75" s="830">
        <f>+N75</f>
        <v>0</v>
      </c>
      <c r="AM75" s="44">
        <f t="shared" si="1"/>
        <v>0</v>
      </c>
      <c r="AN75" s="47"/>
      <c r="AO75" s="47"/>
      <c r="AP75" s="47"/>
      <c r="AQ75" s="47"/>
      <c r="AR75" s="47"/>
      <c r="AS75" s="47"/>
      <c r="AT75" s="812">
        <f>+$J75</f>
        <v>855</v>
      </c>
      <c r="AU75" s="833">
        <f>+O75</f>
        <v>0</v>
      </c>
      <c r="AV75" s="44">
        <f t="shared" si="2"/>
        <v>0</v>
      </c>
      <c r="AW75" s="47"/>
      <c r="AX75" s="47"/>
      <c r="AY75" s="47"/>
      <c r="AZ75" s="47"/>
      <c r="BA75" s="47"/>
      <c r="BB75" s="47"/>
      <c r="BC75" s="812">
        <f>+$J75</f>
        <v>855</v>
      </c>
      <c r="BD75" s="809">
        <f>+P75</f>
        <v>0</v>
      </c>
      <c r="BE75" s="44">
        <f t="shared" si="3"/>
        <v>0</v>
      </c>
      <c r="BF75" s="47"/>
      <c r="BG75" s="47"/>
      <c r="BH75" s="47"/>
      <c r="BI75" s="47"/>
      <c r="BJ75" s="47"/>
      <c r="BK75" s="47"/>
      <c r="BL75" s="812">
        <f>+$J75</f>
        <v>855</v>
      </c>
      <c r="BM75" s="815">
        <f>+Q75</f>
        <v>0</v>
      </c>
      <c r="BN75" s="44">
        <f t="shared" si="4"/>
        <v>0</v>
      </c>
      <c r="BO75" s="47"/>
      <c r="BP75" s="47"/>
      <c r="BQ75" s="47"/>
      <c r="BR75" s="47"/>
      <c r="BS75" s="47"/>
      <c r="BT75" s="47"/>
      <c r="BU75" s="818"/>
      <c r="BV75" s="819"/>
      <c r="BW75" s="819"/>
      <c r="BX75" s="819"/>
      <c r="BY75" s="819"/>
      <c r="BZ75" s="819"/>
      <c r="CA75" s="819"/>
      <c r="CB75" s="819"/>
      <c r="CC75" s="820"/>
    </row>
    <row r="76" spans="1:81" s="58" customFormat="1" ht="40.200000000000003" customHeight="1" x14ac:dyDescent="0.3">
      <c r="A76" s="34"/>
      <c r="B76" s="907"/>
      <c r="C76" s="869"/>
      <c r="D76" s="872"/>
      <c r="E76" s="852"/>
      <c r="F76" s="852"/>
      <c r="G76" s="852"/>
      <c r="H76" s="852"/>
      <c r="I76" s="852"/>
      <c r="J76" s="813"/>
      <c r="K76" s="855"/>
      <c r="L76" s="858"/>
      <c r="M76" s="861"/>
      <c r="N76" s="837"/>
      <c r="O76" s="840"/>
      <c r="P76" s="864"/>
      <c r="Q76" s="867"/>
      <c r="R76" s="813"/>
      <c r="S76" s="39"/>
      <c r="T76" s="236"/>
      <c r="U76" s="236"/>
      <c r="V76" s="236"/>
      <c r="W76" s="39"/>
      <c r="X76" s="31"/>
      <c r="Y76" s="31"/>
      <c r="Z76" s="31"/>
      <c r="AA76" s="31"/>
      <c r="AB76" s="813"/>
      <c r="AC76" s="828"/>
      <c r="AD76" s="51">
        <f t="shared" si="7"/>
        <v>0</v>
      </c>
      <c r="AE76" s="51">
        <f t="shared" si="7"/>
        <v>0</v>
      </c>
      <c r="AF76" s="51">
        <f t="shared" si="7"/>
        <v>0</v>
      </c>
      <c r="AG76" s="51">
        <f t="shared" si="7"/>
        <v>0</v>
      </c>
      <c r="AH76" s="51">
        <f t="shared" si="7"/>
        <v>0</v>
      </c>
      <c r="AI76" s="51">
        <f t="shared" si="7"/>
        <v>0</v>
      </c>
      <c r="AJ76" s="51">
        <f t="shared" si="7"/>
        <v>0</v>
      </c>
      <c r="AK76" s="813"/>
      <c r="AL76" s="831"/>
      <c r="AM76" s="51">
        <f t="shared" ref="AM76:AM110" si="8">SUM(AN76:AS76)</f>
        <v>0</v>
      </c>
      <c r="AN76" s="257"/>
      <c r="AO76" s="257"/>
      <c r="AP76" s="257"/>
      <c r="AQ76" s="257"/>
      <c r="AR76" s="257"/>
      <c r="AS76" s="257"/>
      <c r="AT76" s="813"/>
      <c r="AU76" s="834"/>
      <c r="AV76" s="51">
        <f t="shared" ref="AV76:AV110" si="9">SUM(AW76:BB76)</f>
        <v>0</v>
      </c>
      <c r="AW76" s="257"/>
      <c r="AX76" s="257"/>
      <c r="AY76" s="257"/>
      <c r="AZ76" s="257"/>
      <c r="BA76" s="257"/>
      <c r="BB76" s="257"/>
      <c r="BC76" s="813"/>
      <c r="BD76" s="810"/>
      <c r="BE76" s="51">
        <f t="shared" ref="BE76:BE110" si="10">SUM(BF76:BK76)</f>
        <v>0</v>
      </c>
      <c r="BF76" s="257"/>
      <c r="BG76" s="257"/>
      <c r="BH76" s="257"/>
      <c r="BI76" s="257"/>
      <c r="BJ76" s="257"/>
      <c r="BK76" s="257"/>
      <c r="BL76" s="813"/>
      <c r="BM76" s="816"/>
      <c r="BN76" s="51">
        <f t="shared" ref="BN76:BN110" si="11">SUM(BO76:BT76)</f>
        <v>0</v>
      </c>
      <c r="BO76" s="257"/>
      <c r="BP76" s="257"/>
      <c r="BQ76" s="257"/>
      <c r="BR76" s="257"/>
      <c r="BS76" s="257"/>
      <c r="BT76" s="257"/>
      <c r="BU76" s="821"/>
      <c r="BV76" s="822"/>
      <c r="BW76" s="822"/>
      <c r="BX76" s="822"/>
      <c r="BY76" s="822"/>
      <c r="BZ76" s="822"/>
      <c r="CA76" s="822"/>
      <c r="CB76" s="822"/>
      <c r="CC76" s="823"/>
    </row>
    <row r="77" spans="1:81" s="58" customFormat="1" ht="40.200000000000003" customHeight="1" x14ac:dyDescent="0.3">
      <c r="A77" s="34"/>
      <c r="B77" s="907"/>
      <c r="C77" s="869" t="s">
        <v>1375</v>
      </c>
      <c r="D77" s="872"/>
      <c r="E77" s="852"/>
      <c r="F77" s="852"/>
      <c r="G77" s="852"/>
      <c r="H77" s="852"/>
      <c r="I77" s="852"/>
      <c r="J77" s="813"/>
      <c r="K77" s="855"/>
      <c r="L77" s="858"/>
      <c r="M77" s="861"/>
      <c r="N77" s="837"/>
      <c r="O77" s="840"/>
      <c r="P77" s="864"/>
      <c r="Q77" s="867"/>
      <c r="R77" s="813"/>
      <c r="S77" s="39"/>
      <c r="T77" s="236"/>
      <c r="U77" s="236"/>
      <c r="V77" s="236"/>
      <c r="W77" s="39"/>
      <c r="X77" s="31"/>
      <c r="Y77" s="31"/>
      <c r="Z77" s="31"/>
      <c r="AA77" s="31"/>
      <c r="AB77" s="813"/>
      <c r="AC77" s="828"/>
      <c r="AD77" s="51">
        <f t="shared" si="7"/>
        <v>0</v>
      </c>
      <c r="AE77" s="51">
        <f t="shared" si="7"/>
        <v>0</v>
      </c>
      <c r="AF77" s="51">
        <f t="shared" si="7"/>
        <v>0</v>
      </c>
      <c r="AG77" s="51">
        <f t="shared" si="7"/>
        <v>0</v>
      </c>
      <c r="AH77" s="51">
        <f t="shared" si="7"/>
        <v>0</v>
      </c>
      <c r="AI77" s="51">
        <f t="shared" si="7"/>
        <v>0</v>
      </c>
      <c r="AJ77" s="51">
        <f t="shared" si="7"/>
        <v>0</v>
      </c>
      <c r="AK77" s="813"/>
      <c r="AL77" s="831"/>
      <c r="AM77" s="51">
        <f t="shared" si="8"/>
        <v>0</v>
      </c>
      <c r="AN77" s="257"/>
      <c r="AO77" s="257"/>
      <c r="AP77" s="257"/>
      <c r="AQ77" s="257"/>
      <c r="AR77" s="257"/>
      <c r="AS77" s="257"/>
      <c r="AT77" s="813"/>
      <c r="AU77" s="834"/>
      <c r="AV77" s="51">
        <f t="shared" si="9"/>
        <v>0</v>
      </c>
      <c r="AW77" s="257"/>
      <c r="AX77" s="257"/>
      <c r="AY77" s="257"/>
      <c r="AZ77" s="257"/>
      <c r="BA77" s="257"/>
      <c r="BB77" s="257"/>
      <c r="BC77" s="813"/>
      <c r="BD77" s="810"/>
      <c r="BE77" s="51">
        <f t="shared" si="10"/>
        <v>0</v>
      </c>
      <c r="BF77" s="257"/>
      <c r="BG77" s="257"/>
      <c r="BH77" s="257"/>
      <c r="BI77" s="257"/>
      <c r="BJ77" s="257"/>
      <c r="BK77" s="257"/>
      <c r="BL77" s="813"/>
      <c r="BM77" s="816"/>
      <c r="BN77" s="51">
        <f t="shared" si="11"/>
        <v>0</v>
      </c>
      <c r="BO77" s="257"/>
      <c r="BP77" s="257"/>
      <c r="BQ77" s="257"/>
      <c r="BR77" s="257"/>
      <c r="BS77" s="257"/>
      <c r="BT77" s="257"/>
      <c r="BU77" s="821"/>
      <c r="BV77" s="822"/>
      <c r="BW77" s="822"/>
      <c r="BX77" s="822"/>
      <c r="BY77" s="822"/>
      <c r="BZ77" s="822"/>
      <c r="CA77" s="822"/>
      <c r="CB77" s="822"/>
      <c r="CC77" s="823"/>
    </row>
    <row r="78" spans="1:81" s="58" customFormat="1" ht="40.200000000000003" customHeight="1" thickBot="1" x14ac:dyDescent="0.35">
      <c r="A78" s="34"/>
      <c r="B78" s="907"/>
      <c r="C78" s="869"/>
      <c r="D78" s="873"/>
      <c r="E78" s="853"/>
      <c r="F78" s="853"/>
      <c r="G78" s="853"/>
      <c r="H78" s="853"/>
      <c r="I78" s="853"/>
      <c r="J78" s="814"/>
      <c r="K78" s="856"/>
      <c r="L78" s="859"/>
      <c r="M78" s="862"/>
      <c r="N78" s="838"/>
      <c r="O78" s="841"/>
      <c r="P78" s="865"/>
      <c r="Q78" s="874"/>
      <c r="R78" s="814"/>
      <c r="S78" s="232"/>
      <c r="T78" s="237"/>
      <c r="U78" s="237"/>
      <c r="V78" s="237"/>
      <c r="W78" s="232"/>
      <c r="X78" s="260"/>
      <c r="Y78" s="260"/>
      <c r="Z78" s="260"/>
      <c r="AA78" s="260"/>
      <c r="AB78" s="814"/>
      <c r="AC78" s="829"/>
      <c r="AD78" s="46">
        <f t="shared" si="7"/>
        <v>0</v>
      </c>
      <c r="AE78" s="46">
        <f t="shared" si="7"/>
        <v>0</v>
      </c>
      <c r="AF78" s="46">
        <f t="shared" si="7"/>
        <v>0</v>
      </c>
      <c r="AG78" s="46">
        <f t="shared" si="7"/>
        <v>0</v>
      </c>
      <c r="AH78" s="46">
        <f t="shared" si="7"/>
        <v>0</v>
      </c>
      <c r="AI78" s="46">
        <f t="shared" si="7"/>
        <v>0</v>
      </c>
      <c r="AJ78" s="46">
        <f t="shared" si="7"/>
        <v>0</v>
      </c>
      <c r="AK78" s="814"/>
      <c r="AL78" s="832"/>
      <c r="AM78" s="46">
        <f t="shared" si="8"/>
        <v>0</v>
      </c>
      <c r="AN78" s="49"/>
      <c r="AO78" s="49"/>
      <c r="AP78" s="49"/>
      <c r="AQ78" s="49"/>
      <c r="AR78" s="49"/>
      <c r="AS78" s="49"/>
      <c r="AT78" s="814"/>
      <c r="AU78" s="835"/>
      <c r="AV78" s="46">
        <f t="shared" si="9"/>
        <v>0</v>
      </c>
      <c r="AW78" s="49"/>
      <c r="AX78" s="49"/>
      <c r="AY78" s="49"/>
      <c r="AZ78" s="49"/>
      <c r="BA78" s="49"/>
      <c r="BB78" s="49"/>
      <c r="BC78" s="814"/>
      <c r="BD78" s="811"/>
      <c r="BE78" s="46">
        <f t="shared" si="10"/>
        <v>0</v>
      </c>
      <c r="BF78" s="49"/>
      <c r="BG78" s="49"/>
      <c r="BH78" s="49"/>
      <c r="BI78" s="49"/>
      <c r="BJ78" s="49"/>
      <c r="BK78" s="49"/>
      <c r="BL78" s="814"/>
      <c r="BM78" s="817"/>
      <c r="BN78" s="46">
        <f t="shared" si="11"/>
        <v>0</v>
      </c>
      <c r="BO78" s="49"/>
      <c r="BP78" s="49"/>
      <c r="BQ78" s="49"/>
      <c r="BR78" s="49"/>
      <c r="BS78" s="49"/>
      <c r="BT78" s="49"/>
      <c r="BU78" s="824"/>
      <c r="BV78" s="825"/>
      <c r="BW78" s="825"/>
      <c r="BX78" s="825"/>
      <c r="BY78" s="825"/>
      <c r="BZ78" s="825"/>
      <c r="CA78" s="825"/>
      <c r="CB78" s="825"/>
      <c r="CC78" s="826"/>
    </row>
    <row r="79" spans="1:81" s="58" customFormat="1" ht="40.200000000000003" customHeight="1" thickTop="1" x14ac:dyDescent="0.3">
      <c r="A79" s="34"/>
      <c r="B79" s="907"/>
      <c r="C79" s="869"/>
      <c r="D79" s="871">
        <v>1709</v>
      </c>
      <c r="E79" s="851" t="s">
        <v>6533</v>
      </c>
      <c r="F79" s="851">
        <v>1709100</v>
      </c>
      <c r="G79" s="851" t="s">
        <v>6534</v>
      </c>
      <c r="H79" s="851" t="s">
        <v>6511</v>
      </c>
      <c r="I79" s="1184">
        <v>2021004540233</v>
      </c>
      <c r="J79" s="812">
        <v>856</v>
      </c>
      <c r="K79" s="854" t="str">
        <f>+[24]Metas!K990</f>
        <v>Distritos de riego construidos y/o rehabilitados</v>
      </c>
      <c r="L79" s="857">
        <v>6</v>
      </c>
      <c r="M79" s="860" t="s">
        <v>6494</v>
      </c>
      <c r="N79" s="836"/>
      <c r="O79" s="839"/>
      <c r="P79" s="863">
        <v>4</v>
      </c>
      <c r="Q79" s="866">
        <v>2</v>
      </c>
      <c r="R79" s="812">
        <f>+$J79</f>
        <v>856</v>
      </c>
      <c r="S79" s="231" t="s">
        <v>6535</v>
      </c>
      <c r="T79" s="235" t="s">
        <v>6527</v>
      </c>
      <c r="U79" s="235" t="s">
        <v>6498</v>
      </c>
      <c r="V79" s="235" t="s">
        <v>4264</v>
      </c>
      <c r="W79" s="231" t="s">
        <v>6536</v>
      </c>
      <c r="X79" s="256">
        <v>44963</v>
      </c>
      <c r="Y79" s="256">
        <v>44967</v>
      </c>
      <c r="Z79" s="256">
        <v>44963</v>
      </c>
      <c r="AA79" s="256">
        <v>44965</v>
      </c>
      <c r="AB79" s="812">
        <f>+$J79</f>
        <v>856</v>
      </c>
      <c r="AC79" s="827">
        <f>+L79</f>
        <v>6</v>
      </c>
      <c r="AD79" s="44">
        <f t="shared" si="7"/>
        <v>0</v>
      </c>
      <c r="AE79" s="44">
        <f t="shared" si="7"/>
        <v>0</v>
      </c>
      <c r="AF79" s="44">
        <f t="shared" si="7"/>
        <v>0</v>
      </c>
      <c r="AG79" s="44">
        <f t="shared" si="7"/>
        <v>0</v>
      </c>
      <c r="AH79" s="44">
        <f t="shared" si="7"/>
        <v>0</v>
      </c>
      <c r="AI79" s="44">
        <f t="shared" si="7"/>
        <v>0</v>
      </c>
      <c r="AJ79" s="44">
        <f t="shared" si="7"/>
        <v>0</v>
      </c>
      <c r="AK79" s="812">
        <f>+$J79</f>
        <v>856</v>
      </c>
      <c r="AL79" s="830">
        <f>+N79</f>
        <v>0</v>
      </c>
      <c r="AM79" s="44">
        <f t="shared" si="8"/>
        <v>0</v>
      </c>
      <c r="AN79" s="47"/>
      <c r="AO79" s="47"/>
      <c r="AP79" s="47"/>
      <c r="AQ79" s="47"/>
      <c r="AR79" s="47"/>
      <c r="AS79" s="47"/>
      <c r="AT79" s="812">
        <f>+$J79</f>
        <v>856</v>
      </c>
      <c r="AU79" s="833">
        <f>+O79</f>
        <v>0</v>
      </c>
      <c r="AV79" s="44">
        <f t="shared" si="9"/>
        <v>0</v>
      </c>
      <c r="AW79" s="47"/>
      <c r="AX79" s="47"/>
      <c r="AY79" s="47"/>
      <c r="AZ79" s="47"/>
      <c r="BA79" s="47"/>
      <c r="BB79" s="47"/>
      <c r="BC79" s="812">
        <f>+$J79</f>
        <v>856</v>
      </c>
      <c r="BD79" s="809"/>
      <c r="BE79" s="44">
        <f t="shared" si="10"/>
        <v>0</v>
      </c>
      <c r="BF79" s="47"/>
      <c r="BG79" s="47"/>
      <c r="BH79" s="47"/>
      <c r="BI79" s="47"/>
      <c r="BJ79" s="47"/>
      <c r="BK79" s="47"/>
      <c r="BL79" s="812">
        <f>+$J79</f>
        <v>856</v>
      </c>
      <c r="BM79" s="815">
        <v>6</v>
      </c>
      <c r="BN79" s="44">
        <f t="shared" si="11"/>
        <v>0</v>
      </c>
      <c r="BO79" s="47"/>
      <c r="BP79" s="47"/>
      <c r="BQ79" s="47"/>
      <c r="BR79" s="47"/>
      <c r="BS79" s="47"/>
      <c r="BT79" s="47"/>
      <c r="BU79" s="818"/>
      <c r="BV79" s="819"/>
      <c r="BW79" s="819"/>
      <c r="BX79" s="819"/>
      <c r="BY79" s="819"/>
      <c r="BZ79" s="819"/>
      <c r="CA79" s="819"/>
      <c r="CB79" s="819"/>
      <c r="CC79" s="820"/>
    </row>
    <row r="80" spans="1:81" s="58" customFormat="1" ht="40.200000000000003" customHeight="1" x14ac:dyDescent="0.3">
      <c r="A80" s="34"/>
      <c r="B80" s="907"/>
      <c r="C80" s="869"/>
      <c r="D80" s="872"/>
      <c r="E80" s="852"/>
      <c r="F80" s="852"/>
      <c r="G80" s="852"/>
      <c r="H80" s="852"/>
      <c r="I80" s="1185"/>
      <c r="J80" s="813"/>
      <c r="K80" s="855"/>
      <c r="L80" s="858"/>
      <c r="M80" s="861"/>
      <c r="N80" s="837"/>
      <c r="O80" s="840"/>
      <c r="P80" s="864"/>
      <c r="Q80" s="867"/>
      <c r="R80" s="813"/>
      <c r="S80" s="39" t="s">
        <v>6537</v>
      </c>
      <c r="T80" s="236" t="s">
        <v>6501</v>
      </c>
      <c r="U80" s="236" t="s">
        <v>6498</v>
      </c>
      <c r="V80" s="236" t="s">
        <v>6502</v>
      </c>
      <c r="W80" s="39" t="s">
        <v>6538</v>
      </c>
      <c r="X80" s="31">
        <v>44984</v>
      </c>
      <c r="Y80" s="31">
        <v>45019</v>
      </c>
      <c r="Z80" s="31">
        <v>44984</v>
      </c>
      <c r="AA80" s="31">
        <v>45019</v>
      </c>
      <c r="AB80" s="813"/>
      <c r="AC80" s="828"/>
      <c r="AD80" s="51">
        <f t="shared" si="7"/>
        <v>30</v>
      </c>
      <c r="AE80" s="51">
        <v>30</v>
      </c>
      <c r="AF80" s="51">
        <f t="shared" si="7"/>
        <v>0</v>
      </c>
      <c r="AG80" s="51">
        <f t="shared" si="7"/>
        <v>0</v>
      </c>
      <c r="AH80" s="51">
        <f t="shared" si="7"/>
        <v>0</v>
      </c>
      <c r="AI80" s="51">
        <f t="shared" si="7"/>
        <v>0</v>
      </c>
      <c r="AJ80" s="51">
        <f t="shared" si="7"/>
        <v>0</v>
      </c>
      <c r="AK80" s="813"/>
      <c r="AL80" s="831"/>
      <c r="AM80" s="51">
        <f t="shared" si="8"/>
        <v>15</v>
      </c>
      <c r="AN80" s="257">
        <v>15</v>
      </c>
      <c r="AO80" s="257"/>
      <c r="AP80" s="257"/>
      <c r="AQ80" s="257"/>
      <c r="AR80" s="257"/>
      <c r="AS80" s="257"/>
      <c r="AT80" s="813"/>
      <c r="AU80" s="834"/>
      <c r="AV80" s="51">
        <f t="shared" si="9"/>
        <v>15</v>
      </c>
      <c r="AW80" s="257">
        <v>15</v>
      </c>
      <c r="AX80" s="257"/>
      <c r="AY80" s="257"/>
      <c r="AZ80" s="257"/>
      <c r="BA80" s="257"/>
      <c r="BB80" s="257"/>
      <c r="BC80" s="813"/>
      <c r="BD80" s="810"/>
      <c r="BE80" s="51">
        <f t="shared" si="10"/>
        <v>0</v>
      </c>
      <c r="BF80" s="257"/>
      <c r="BG80" s="257"/>
      <c r="BH80" s="257"/>
      <c r="BI80" s="257"/>
      <c r="BJ80" s="257"/>
      <c r="BK80" s="257"/>
      <c r="BL80" s="813"/>
      <c r="BM80" s="816"/>
      <c r="BN80" s="51">
        <f t="shared" si="11"/>
        <v>0</v>
      </c>
      <c r="BO80" s="257"/>
      <c r="BP80" s="257"/>
      <c r="BQ80" s="257"/>
      <c r="BR80" s="257"/>
      <c r="BS80" s="257"/>
      <c r="BT80" s="257"/>
      <c r="BU80" s="821"/>
      <c r="BV80" s="822"/>
      <c r="BW80" s="822"/>
      <c r="BX80" s="822"/>
      <c r="BY80" s="822"/>
      <c r="BZ80" s="822"/>
      <c r="CA80" s="822"/>
      <c r="CB80" s="822"/>
      <c r="CC80" s="823"/>
    </row>
    <row r="81" spans="1:81" s="58" customFormat="1" ht="40.200000000000003" customHeight="1" x14ac:dyDescent="0.3">
      <c r="A81" s="34"/>
      <c r="B81" s="907"/>
      <c r="C81" s="869"/>
      <c r="D81" s="872"/>
      <c r="E81" s="852"/>
      <c r="F81" s="852"/>
      <c r="G81" s="852"/>
      <c r="H81" s="852"/>
      <c r="I81" s="1185"/>
      <c r="J81" s="813"/>
      <c r="K81" s="855"/>
      <c r="L81" s="858"/>
      <c r="M81" s="861"/>
      <c r="N81" s="837"/>
      <c r="O81" s="840"/>
      <c r="P81" s="864"/>
      <c r="Q81" s="867"/>
      <c r="R81" s="813"/>
      <c r="S81" s="39" t="s">
        <v>6539</v>
      </c>
      <c r="T81" s="236" t="s">
        <v>6497</v>
      </c>
      <c r="U81" s="236" t="s">
        <v>6505</v>
      </c>
      <c r="V81" s="236" t="s">
        <v>4264</v>
      </c>
      <c r="W81" s="39" t="s">
        <v>6540</v>
      </c>
      <c r="X81" s="31">
        <v>45019</v>
      </c>
      <c r="Y81" s="31">
        <v>45021</v>
      </c>
      <c r="Z81" s="31">
        <v>45026</v>
      </c>
      <c r="AA81" s="31">
        <v>45028</v>
      </c>
      <c r="AB81" s="813"/>
      <c r="AC81" s="828"/>
      <c r="AD81" s="51">
        <f t="shared" si="7"/>
        <v>0</v>
      </c>
      <c r="AE81" s="51">
        <f t="shared" si="7"/>
        <v>0</v>
      </c>
      <c r="AF81" s="51">
        <f t="shared" si="7"/>
        <v>0</v>
      </c>
      <c r="AG81" s="51">
        <f t="shared" si="7"/>
        <v>0</v>
      </c>
      <c r="AH81" s="51">
        <f t="shared" si="7"/>
        <v>0</v>
      </c>
      <c r="AI81" s="51">
        <f t="shared" si="7"/>
        <v>0</v>
      </c>
      <c r="AJ81" s="51">
        <f t="shared" si="7"/>
        <v>0</v>
      </c>
      <c r="AK81" s="813"/>
      <c r="AL81" s="831"/>
      <c r="AM81" s="51">
        <f t="shared" si="8"/>
        <v>0</v>
      </c>
      <c r="AN81" s="257"/>
      <c r="AO81" s="257"/>
      <c r="AP81" s="257"/>
      <c r="AQ81" s="257"/>
      <c r="AR81" s="257"/>
      <c r="AS81" s="257"/>
      <c r="AT81" s="813"/>
      <c r="AU81" s="834"/>
      <c r="AV81" s="51">
        <f t="shared" si="9"/>
        <v>0</v>
      </c>
      <c r="AW81" s="257"/>
      <c r="AX81" s="257"/>
      <c r="AY81" s="257"/>
      <c r="AZ81" s="257"/>
      <c r="BA81" s="257"/>
      <c r="BB81" s="257"/>
      <c r="BC81" s="813"/>
      <c r="BD81" s="810"/>
      <c r="BE81" s="51">
        <f t="shared" si="10"/>
        <v>0</v>
      </c>
      <c r="BF81" s="257"/>
      <c r="BG81" s="257"/>
      <c r="BH81" s="257"/>
      <c r="BI81" s="257"/>
      <c r="BJ81" s="257"/>
      <c r="BK81" s="257"/>
      <c r="BL81" s="813"/>
      <c r="BM81" s="816"/>
      <c r="BN81" s="51">
        <f t="shared" si="11"/>
        <v>0</v>
      </c>
      <c r="BO81" s="257"/>
      <c r="BP81" s="257"/>
      <c r="BQ81" s="257"/>
      <c r="BR81" s="257"/>
      <c r="BS81" s="257"/>
      <c r="BT81" s="257"/>
      <c r="BU81" s="821"/>
      <c r="BV81" s="822"/>
      <c r="BW81" s="822"/>
      <c r="BX81" s="822"/>
      <c r="BY81" s="822"/>
      <c r="BZ81" s="822"/>
      <c r="CA81" s="822"/>
      <c r="CB81" s="822"/>
      <c r="CC81" s="823"/>
    </row>
    <row r="82" spans="1:81" s="58" customFormat="1" ht="40.200000000000003" customHeight="1" thickBot="1" x14ac:dyDescent="0.35">
      <c r="A82" s="34"/>
      <c r="B82" s="908"/>
      <c r="C82" s="870"/>
      <c r="D82" s="873"/>
      <c r="E82" s="853"/>
      <c r="F82" s="853"/>
      <c r="G82" s="853"/>
      <c r="H82" s="853"/>
      <c r="I82" s="1186"/>
      <c r="J82" s="814"/>
      <c r="K82" s="856"/>
      <c r="L82" s="859"/>
      <c r="M82" s="862"/>
      <c r="N82" s="838"/>
      <c r="O82" s="841"/>
      <c r="P82" s="865"/>
      <c r="Q82" s="874"/>
      <c r="R82" s="814"/>
      <c r="S82" s="232" t="s">
        <v>6541</v>
      </c>
      <c r="T82" s="237" t="s">
        <v>6542</v>
      </c>
      <c r="U82" s="237" t="s">
        <v>6543</v>
      </c>
      <c r="V82" s="237" t="s">
        <v>6502</v>
      </c>
      <c r="W82" s="232" t="s">
        <v>6544</v>
      </c>
      <c r="X82" s="260">
        <v>45054</v>
      </c>
      <c r="Y82" s="260">
        <v>45254</v>
      </c>
      <c r="Z82" s="260">
        <v>45054</v>
      </c>
      <c r="AA82" s="260">
        <v>45254</v>
      </c>
      <c r="AB82" s="814"/>
      <c r="AC82" s="829"/>
      <c r="AD82" s="46">
        <f t="shared" si="7"/>
        <v>2000</v>
      </c>
      <c r="AE82" s="46">
        <v>2000</v>
      </c>
      <c r="AF82" s="46">
        <f t="shared" si="7"/>
        <v>0</v>
      </c>
      <c r="AG82" s="46">
        <f t="shared" si="7"/>
        <v>0</v>
      </c>
      <c r="AH82" s="46">
        <f t="shared" si="7"/>
        <v>0</v>
      </c>
      <c r="AI82" s="46">
        <f t="shared" si="7"/>
        <v>0</v>
      </c>
      <c r="AJ82" s="46">
        <f t="shared" si="7"/>
        <v>0</v>
      </c>
      <c r="AK82" s="814"/>
      <c r="AL82" s="832"/>
      <c r="AM82" s="46">
        <f t="shared" si="8"/>
        <v>0</v>
      </c>
      <c r="AN82" s="49"/>
      <c r="AO82" s="49"/>
      <c r="AP82" s="49"/>
      <c r="AQ82" s="49"/>
      <c r="AR82" s="49"/>
      <c r="AS82" s="49"/>
      <c r="AT82" s="814"/>
      <c r="AU82" s="835"/>
      <c r="AV82" s="46">
        <f t="shared" si="9"/>
        <v>1000</v>
      </c>
      <c r="AW82" s="49">
        <v>1000</v>
      </c>
      <c r="AX82" s="49"/>
      <c r="AY82" s="49"/>
      <c r="AZ82" s="49"/>
      <c r="BA82" s="49"/>
      <c r="BB82" s="49"/>
      <c r="BC82" s="814"/>
      <c r="BD82" s="811"/>
      <c r="BE82" s="46">
        <f t="shared" si="10"/>
        <v>600</v>
      </c>
      <c r="BF82" s="49">
        <v>600</v>
      </c>
      <c r="BG82" s="49"/>
      <c r="BH82" s="49"/>
      <c r="BI82" s="49"/>
      <c r="BJ82" s="49"/>
      <c r="BK82" s="49"/>
      <c r="BL82" s="814"/>
      <c r="BM82" s="817"/>
      <c r="BN82" s="46">
        <f t="shared" si="11"/>
        <v>400</v>
      </c>
      <c r="BO82" s="49">
        <v>400</v>
      </c>
      <c r="BP82" s="49"/>
      <c r="BQ82" s="49"/>
      <c r="BR82" s="49"/>
      <c r="BS82" s="49"/>
      <c r="BT82" s="49"/>
      <c r="BU82" s="824"/>
      <c r="BV82" s="825"/>
      <c r="BW82" s="825"/>
      <c r="BX82" s="825"/>
      <c r="BY82" s="825"/>
      <c r="BZ82" s="825"/>
      <c r="CA82" s="825"/>
      <c r="CB82" s="825"/>
      <c r="CC82" s="826"/>
    </row>
    <row r="83" spans="1:81" s="58" customFormat="1" ht="40.200000000000003" customHeight="1" thickTop="1" x14ac:dyDescent="0.3">
      <c r="A83" s="34"/>
      <c r="B83" s="906" t="s">
        <v>1378</v>
      </c>
      <c r="C83" s="868" t="s">
        <v>1381</v>
      </c>
      <c r="D83" s="871">
        <v>1704</v>
      </c>
      <c r="E83" s="851" t="s">
        <v>6545</v>
      </c>
      <c r="F83" s="851">
        <v>1704010</v>
      </c>
      <c r="G83" s="851" t="s">
        <v>6546</v>
      </c>
      <c r="H83" s="851" t="s">
        <v>6511</v>
      </c>
      <c r="I83" s="1184">
        <v>2021004540233</v>
      </c>
      <c r="J83" s="812">
        <v>857</v>
      </c>
      <c r="K83" s="854" t="str">
        <f>+[24]Metas!K992</f>
        <v>Predios rurales gestionados y/o apoyados en el proceso de titulación</v>
      </c>
      <c r="L83" s="857">
        <v>110</v>
      </c>
      <c r="M83" s="860" t="s">
        <v>6547</v>
      </c>
      <c r="N83" s="836"/>
      <c r="O83" s="839"/>
      <c r="P83" s="863"/>
      <c r="Q83" s="866">
        <v>110</v>
      </c>
      <c r="R83" s="812">
        <f>+$J83</f>
        <v>857</v>
      </c>
      <c r="S83" s="231" t="s">
        <v>6548</v>
      </c>
      <c r="T83" s="235" t="s">
        <v>6501</v>
      </c>
      <c r="U83" s="235" t="s">
        <v>6516</v>
      </c>
      <c r="V83" s="235" t="s">
        <v>4264</v>
      </c>
      <c r="W83" s="231" t="s">
        <v>6549</v>
      </c>
      <c r="X83" s="256">
        <v>44928</v>
      </c>
      <c r="Y83" s="256"/>
      <c r="Z83" s="256">
        <v>44928</v>
      </c>
      <c r="AA83" s="256"/>
      <c r="AB83" s="812">
        <f>+$J83</f>
        <v>857</v>
      </c>
      <c r="AC83" s="827">
        <f>+L83</f>
        <v>110</v>
      </c>
      <c r="AD83" s="44">
        <f t="shared" si="7"/>
        <v>0</v>
      </c>
      <c r="AE83" s="44">
        <f t="shared" si="7"/>
        <v>0</v>
      </c>
      <c r="AF83" s="44">
        <f t="shared" si="7"/>
        <v>0</v>
      </c>
      <c r="AG83" s="44">
        <f t="shared" si="7"/>
        <v>0</v>
      </c>
      <c r="AH83" s="44">
        <f t="shared" si="7"/>
        <v>0</v>
      </c>
      <c r="AI83" s="44">
        <f t="shared" si="7"/>
        <v>0</v>
      </c>
      <c r="AJ83" s="44">
        <f t="shared" si="7"/>
        <v>0</v>
      </c>
      <c r="AK83" s="812">
        <f>+$J83</f>
        <v>857</v>
      </c>
      <c r="AL83" s="830">
        <f>+N83</f>
        <v>0</v>
      </c>
      <c r="AM83" s="44">
        <f t="shared" si="8"/>
        <v>0</v>
      </c>
      <c r="AN83" s="47"/>
      <c r="AO83" s="47"/>
      <c r="AP83" s="47"/>
      <c r="AQ83" s="47"/>
      <c r="AR83" s="47"/>
      <c r="AS83" s="47"/>
      <c r="AT83" s="812">
        <f>+$J83</f>
        <v>857</v>
      </c>
      <c r="AU83" s="833">
        <f>+O83</f>
        <v>0</v>
      </c>
      <c r="AV83" s="44">
        <f t="shared" si="9"/>
        <v>0</v>
      </c>
      <c r="AW83" s="47"/>
      <c r="AX83" s="47"/>
      <c r="AY83" s="47"/>
      <c r="AZ83" s="47"/>
      <c r="BA83" s="47"/>
      <c r="BB83" s="47"/>
      <c r="BC83" s="812">
        <f>+$J83</f>
        <v>857</v>
      </c>
      <c r="BD83" s="809">
        <f>+P83</f>
        <v>0</v>
      </c>
      <c r="BE83" s="44">
        <f t="shared" si="10"/>
        <v>0</v>
      </c>
      <c r="BF83" s="47"/>
      <c r="BG83" s="47"/>
      <c r="BH83" s="47"/>
      <c r="BI83" s="47"/>
      <c r="BJ83" s="47"/>
      <c r="BK83" s="47"/>
      <c r="BL83" s="812">
        <f>+$J83</f>
        <v>857</v>
      </c>
      <c r="BM83" s="815">
        <f>+Q83</f>
        <v>110</v>
      </c>
      <c r="BN83" s="44">
        <f t="shared" si="11"/>
        <v>0</v>
      </c>
      <c r="BO83" s="47"/>
      <c r="BP83" s="47"/>
      <c r="BQ83" s="47"/>
      <c r="BR83" s="47"/>
      <c r="BS83" s="47"/>
      <c r="BT83" s="47"/>
      <c r="BU83" s="818"/>
      <c r="BV83" s="819"/>
      <c r="BW83" s="819"/>
      <c r="BX83" s="819"/>
      <c r="BY83" s="819"/>
      <c r="BZ83" s="819"/>
      <c r="CA83" s="819"/>
      <c r="CB83" s="819"/>
      <c r="CC83" s="820"/>
    </row>
    <row r="84" spans="1:81" s="58" customFormat="1" ht="40.200000000000003" customHeight="1" x14ac:dyDescent="0.3">
      <c r="A84" s="34"/>
      <c r="B84" s="907"/>
      <c r="C84" s="869"/>
      <c r="D84" s="872"/>
      <c r="E84" s="852"/>
      <c r="F84" s="852"/>
      <c r="G84" s="852"/>
      <c r="H84" s="852"/>
      <c r="I84" s="1185"/>
      <c r="J84" s="813"/>
      <c r="K84" s="855"/>
      <c r="L84" s="858"/>
      <c r="M84" s="861"/>
      <c r="N84" s="837"/>
      <c r="O84" s="840"/>
      <c r="P84" s="864"/>
      <c r="Q84" s="867"/>
      <c r="R84" s="813"/>
      <c r="S84" s="39" t="s">
        <v>6550</v>
      </c>
      <c r="T84" s="236" t="s">
        <v>6501</v>
      </c>
      <c r="U84" s="236" t="s">
        <v>6551</v>
      </c>
      <c r="V84" s="236" t="s">
        <v>6502</v>
      </c>
      <c r="W84" s="39" t="s">
        <v>6552</v>
      </c>
      <c r="X84" s="31"/>
      <c r="Y84" s="31"/>
      <c r="Z84" s="31"/>
      <c r="AA84" s="31"/>
      <c r="AB84" s="813"/>
      <c r="AC84" s="828"/>
      <c r="AD84" s="51">
        <f t="shared" si="7"/>
        <v>0</v>
      </c>
      <c r="AE84" s="51">
        <f t="shared" si="7"/>
        <v>0</v>
      </c>
      <c r="AF84" s="51">
        <f t="shared" si="7"/>
        <v>0</v>
      </c>
      <c r="AG84" s="51">
        <f t="shared" si="7"/>
        <v>0</v>
      </c>
      <c r="AH84" s="51">
        <f t="shared" si="7"/>
        <v>0</v>
      </c>
      <c r="AI84" s="51">
        <f t="shared" si="7"/>
        <v>0</v>
      </c>
      <c r="AJ84" s="51">
        <f t="shared" si="7"/>
        <v>0</v>
      </c>
      <c r="AK84" s="813"/>
      <c r="AL84" s="831"/>
      <c r="AM84" s="51">
        <f t="shared" si="8"/>
        <v>0</v>
      </c>
      <c r="AN84" s="257"/>
      <c r="AO84" s="257"/>
      <c r="AP84" s="257"/>
      <c r="AQ84" s="257"/>
      <c r="AR84" s="257"/>
      <c r="AS84" s="257"/>
      <c r="AT84" s="813"/>
      <c r="AU84" s="834"/>
      <c r="AV84" s="51">
        <f t="shared" si="9"/>
        <v>0</v>
      </c>
      <c r="AW84" s="257"/>
      <c r="AX84" s="257"/>
      <c r="AY84" s="257"/>
      <c r="AZ84" s="257"/>
      <c r="BA84" s="257"/>
      <c r="BB84" s="257"/>
      <c r="BC84" s="813"/>
      <c r="BD84" s="810"/>
      <c r="BE84" s="51">
        <f t="shared" si="10"/>
        <v>0</v>
      </c>
      <c r="BF84" s="257"/>
      <c r="BG84" s="257"/>
      <c r="BH84" s="257"/>
      <c r="BI84" s="257"/>
      <c r="BJ84" s="257"/>
      <c r="BK84" s="257"/>
      <c r="BL84" s="813"/>
      <c r="BM84" s="816"/>
      <c r="BN84" s="51">
        <f t="shared" si="11"/>
        <v>0</v>
      </c>
      <c r="BO84" s="257"/>
      <c r="BP84" s="257"/>
      <c r="BQ84" s="257"/>
      <c r="BR84" s="257"/>
      <c r="BS84" s="257"/>
      <c r="BT84" s="257"/>
      <c r="BU84" s="821"/>
      <c r="BV84" s="822"/>
      <c r="BW84" s="822"/>
      <c r="BX84" s="822"/>
      <c r="BY84" s="822"/>
      <c r="BZ84" s="822"/>
      <c r="CA84" s="822"/>
      <c r="CB84" s="822"/>
      <c r="CC84" s="823"/>
    </row>
    <row r="85" spans="1:81" s="58" customFormat="1" ht="40.200000000000003" customHeight="1" x14ac:dyDescent="0.3">
      <c r="A85" s="34"/>
      <c r="B85" s="907"/>
      <c r="C85" s="869"/>
      <c r="D85" s="872"/>
      <c r="E85" s="852"/>
      <c r="F85" s="852"/>
      <c r="G85" s="852"/>
      <c r="H85" s="852"/>
      <c r="I85" s="1185"/>
      <c r="J85" s="813"/>
      <c r="K85" s="855"/>
      <c r="L85" s="858"/>
      <c r="M85" s="861"/>
      <c r="N85" s="837"/>
      <c r="O85" s="840"/>
      <c r="P85" s="864"/>
      <c r="Q85" s="867"/>
      <c r="R85" s="813"/>
      <c r="S85" s="39" t="s">
        <v>6553</v>
      </c>
      <c r="T85" s="236" t="s">
        <v>6501</v>
      </c>
      <c r="U85" s="236" t="s">
        <v>6554</v>
      </c>
      <c r="V85" s="236" t="s">
        <v>6502</v>
      </c>
      <c r="W85" s="39" t="s">
        <v>6555</v>
      </c>
      <c r="X85" s="31"/>
      <c r="Y85" s="31"/>
      <c r="Z85" s="31"/>
      <c r="AA85" s="31"/>
      <c r="AB85" s="813"/>
      <c r="AC85" s="828"/>
      <c r="AD85" s="51">
        <f t="shared" ref="AD85:AJ110" si="12">+AM85+AV85+BE85+BN85</f>
        <v>0</v>
      </c>
      <c r="AE85" s="51">
        <f t="shared" si="12"/>
        <v>0</v>
      </c>
      <c r="AF85" s="51">
        <f t="shared" si="12"/>
        <v>0</v>
      </c>
      <c r="AG85" s="51">
        <f t="shared" si="12"/>
        <v>0</v>
      </c>
      <c r="AH85" s="51">
        <f t="shared" si="12"/>
        <v>0</v>
      </c>
      <c r="AI85" s="51">
        <f t="shared" si="12"/>
        <v>0</v>
      </c>
      <c r="AJ85" s="51">
        <f t="shared" si="12"/>
        <v>0</v>
      </c>
      <c r="AK85" s="813"/>
      <c r="AL85" s="831"/>
      <c r="AM85" s="51">
        <f t="shared" si="8"/>
        <v>0</v>
      </c>
      <c r="AN85" s="257"/>
      <c r="AO85" s="257"/>
      <c r="AP85" s="257"/>
      <c r="AQ85" s="257"/>
      <c r="AR85" s="257"/>
      <c r="AS85" s="257"/>
      <c r="AT85" s="813"/>
      <c r="AU85" s="834"/>
      <c r="AV85" s="51">
        <f t="shared" si="9"/>
        <v>0</v>
      </c>
      <c r="AW85" s="257"/>
      <c r="AX85" s="257"/>
      <c r="AY85" s="257"/>
      <c r="AZ85" s="257"/>
      <c r="BA85" s="257"/>
      <c r="BB85" s="257"/>
      <c r="BC85" s="813"/>
      <c r="BD85" s="810"/>
      <c r="BE85" s="51">
        <f t="shared" si="10"/>
        <v>0</v>
      </c>
      <c r="BF85" s="257"/>
      <c r="BG85" s="257"/>
      <c r="BH85" s="257"/>
      <c r="BI85" s="257"/>
      <c r="BJ85" s="257"/>
      <c r="BK85" s="257"/>
      <c r="BL85" s="813"/>
      <c r="BM85" s="816"/>
      <c r="BN85" s="51">
        <f t="shared" si="11"/>
        <v>0</v>
      </c>
      <c r="BO85" s="257"/>
      <c r="BP85" s="257"/>
      <c r="BQ85" s="257"/>
      <c r="BR85" s="257"/>
      <c r="BS85" s="257"/>
      <c r="BT85" s="257"/>
      <c r="BU85" s="821"/>
      <c r="BV85" s="822"/>
      <c r="BW85" s="822"/>
      <c r="BX85" s="822"/>
      <c r="BY85" s="822"/>
      <c r="BZ85" s="822"/>
      <c r="CA85" s="822"/>
      <c r="CB85" s="822"/>
      <c r="CC85" s="823"/>
    </row>
    <row r="86" spans="1:81" s="58" customFormat="1" ht="40.200000000000003" customHeight="1" thickBot="1" x14ac:dyDescent="0.35">
      <c r="A86" s="34"/>
      <c r="B86" s="907"/>
      <c r="C86" s="869"/>
      <c r="D86" s="873"/>
      <c r="E86" s="853"/>
      <c r="F86" s="853"/>
      <c r="G86" s="853"/>
      <c r="H86" s="853"/>
      <c r="I86" s="1186"/>
      <c r="J86" s="814"/>
      <c r="K86" s="856"/>
      <c r="L86" s="859"/>
      <c r="M86" s="862"/>
      <c r="N86" s="838"/>
      <c r="O86" s="841"/>
      <c r="P86" s="865"/>
      <c r="Q86" s="874"/>
      <c r="R86" s="814"/>
      <c r="S86" s="232" t="s">
        <v>6556</v>
      </c>
      <c r="T86" s="237" t="s">
        <v>6501</v>
      </c>
      <c r="U86" s="237" t="s">
        <v>6554</v>
      </c>
      <c r="V86" s="237" t="s">
        <v>6502</v>
      </c>
      <c r="W86" s="232" t="s">
        <v>6557</v>
      </c>
      <c r="X86" s="260"/>
      <c r="Y86" s="260">
        <v>45289</v>
      </c>
      <c r="Z86" s="260"/>
      <c r="AA86" s="260">
        <v>45289</v>
      </c>
      <c r="AB86" s="814"/>
      <c r="AC86" s="829"/>
      <c r="AD86" s="46">
        <f t="shared" si="12"/>
        <v>330</v>
      </c>
      <c r="AE86" s="46">
        <f t="shared" si="12"/>
        <v>0</v>
      </c>
      <c r="AF86" s="46">
        <f t="shared" si="12"/>
        <v>0</v>
      </c>
      <c r="AG86" s="46">
        <f t="shared" si="12"/>
        <v>0</v>
      </c>
      <c r="AH86" s="46">
        <f t="shared" si="12"/>
        <v>0</v>
      </c>
      <c r="AI86" s="46">
        <v>100</v>
      </c>
      <c r="AJ86" s="46">
        <v>230</v>
      </c>
      <c r="AK86" s="814"/>
      <c r="AL86" s="832"/>
      <c r="AM86" s="46">
        <f t="shared" si="8"/>
        <v>82.5</v>
      </c>
      <c r="AN86" s="49"/>
      <c r="AO86" s="49"/>
      <c r="AP86" s="49"/>
      <c r="AQ86" s="49"/>
      <c r="AR86" s="49">
        <v>25</v>
      </c>
      <c r="AS86" s="49">
        <v>57.5</v>
      </c>
      <c r="AT86" s="814"/>
      <c r="AU86" s="835"/>
      <c r="AV86" s="46">
        <f t="shared" si="9"/>
        <v>82.5</v>
      </c>
      <c r="AW86" s="49"/>
      <c r="AX86" s="49"/>
      <c r="AY86" s="49"/>
      <c r="AZ86" s="49"/>
      <c r="BA86" s="49">
        <v>25</v>
      </c>
      <c r="BB86" s="49">
        <v>57.5</v>
      </c>
      <c r="BC86" s="814"/>
      <c r="BD86" s="811"/>
      <c r="BE86" s="46">
        <f t="shared" si="10"/>
        <v>82.5</v>
      </c>
      <c r="BF86" s="49"/>
      <c r="BG86" s="49"/>
      <c r="BH86" s="49"/>
      <c r="BI86" s="49"/>
      <c r="BJ86" s="49">
        <v>25</v>
      </c>
      <c r="BK86" s="49">
        <v>57.5</v>
      </c>
      <c r="BL86" s="814"/>
      <c r="BM86" s="817"/>
      <c r="BN86" s="46">
        <f t="shared" si="11"/>
        <v>82.5</v>
      </c>
      <c r="BO86" s="49"/>
      <c r="BP86" s="49"/>
      <c r="BQ86" s="49"/>
      <c r="BR86" s="49"/>
      <c r="BS86" s="49">
        <v>25</v>
      </c>
      <c r="BT86" s="49">
        <v>57.5</v>
      </c>
      <c r="BU86" s="824"/>
      <c r="BV86" s="825"/>
      <c r="BW86" s="825"/>
      <c r="BX86" s="825"/>
      <c r="BY86" s="825"/>
      <c r="BZ86" s="825"/>
      <c r="CA86" s="825"/>
      <c r="CB86" s="825"/>
      <c r="CC86" s="826"/>
    </row>
    <row r="87" spans="1:81" s="58" customFormat="1" ht="40.200000000000003" customHeight="1" thickTop="1" x14ac:dyDescent="0.3">
      <c r="A87" s="34"/>
      <c r="B87" s="907"/>
      <c r="C87" s="869"/>
      <c r="D87" s="871"/>
      <c r="E87" s="851"/>
      <c r="F87" s="851"/>
      <c r="G87" s="851"/>
      <c r="H87" s="851"/>
      <c r="I87" s="851"/>
      <c r="J87" s="812">
        <v>858</v>
      </c>
      <c r="K87" s="854" t="str">
        <f>+[24]Metas!K993</f>
        <v>Sistema catastral gestionado y/o implementado</v>
      </c>
      <c r="L87" s="857"/>
      <c r="M87" s="860">
        <f>SUM(N87:Q87)</f>
        <v>0</v>
      </c>
      <c r="N87" s="836"/>
      <c r="O87" s="839"/>
      <c r="P87" s="863"/>
      <c r="Q87" s="866"/>
      <c r="R87" s="812">
        <f>+$J87</f>
        <v>858</v>
      </c>
      <c r="S87" s="231"/>
      <c r="T87" s="235"/>
      <c r="U87" s="235"/>
      <c r="V87" s="235"/>
      <c r="W87" s="231"/>
      <c r="X87" s="256"/>
      <c r="Y87" s="256"/>
      <c r="Z87" s="256"/>
      <c r="AA87" s="256"/>
      <c r="AB87" s="812">
        <f>+$J87</f>
        <v>858</v>
      </c>
      <c r="AC87" s="827">
        <f>+L87</f>
        <v>0</v>
      </c>
      <c r="AD87" s="44">
        <f t="shared" si="12"/>
        <v>0</v>
      </c>
      <c r="AE87" s="44">
        <f t="shared" si="12"/>
        <v>0</v>
      </c>
      <c r="AF87" s="44">
        <f t="shared" si="12"/>
        <v>0</v>
      </c>
      <c r="AG87" s="44">
        <f t="shared" si="12"/>
        <v>0</v>
      </c>
      <c r="AH87" s="44">
        <f t="shared" si="12"/>
        <v>0</v>
      </c>
      <c r="AI87" s="44">
        <f t="shared" si="12"/>
        <v>0</v>
      </c>
      <c r="AJ87" s="44">
        <f t="shared" si="12"/>
        <v>0</v>
      </c>
      <c r="AK87" s="812">
        <f>+$J87</f>
        <v>858</v>
      </c>
      <c r="AL87" s="830">
        <f>+N87</f>
        <v>0</v>
      </c>
      <c r="AM87" s="44">
        <f t="shared" si="8"/>
        <v>0</v>
      </c>
      <c r="AN87" s="47"/>
      <c r="AO87" s="47"/>
      <c r="AP87" s="47"/>
      <c r="AQ87" s="47"/>
      <c r="AR87" s="47"/>
      <c r="AS87" s="47"/>
      <c r="AT87" s="812">
        <f>+$J87</f>
        <v>858</v>
      </c>
      <c r="AU87" s="833">
        <f>+O87</f>
        <v>0</v>
      </c>
      <c r="AV87" s="44">
        <f t="shared" si="9"/>
        <v>0</v>
      </c>
      <c r="AW87" s="47"/>
      <c r="AX87" s="47"/>
      <c r="AY87" s="47"/>
      <c r="AZ87" s="47"/>
      <c r="BA87" s="47"/>
      <c r="BB87" s="47"/>
      <c r="BC87" s="812">
        <f>+$J87</f>
        <v>858</v>
      </c>
      <c r="BD87" s="809">
        <f>+P87</f>
        <v>0</v>
      </c>
      <c r="BE87" s="44">
        <f t="shared" si="10"/>
        <v>0</v>
      </c>
      <c r="BF87" s="47"/>
      <c r="BG87" s="47"/>
      <c r="BH87" s="47"/>
      <c r="BI87" s="47"/>
      <c r="BJ87" s="47"/>
      <c r="BK87" s="47"/>
      <c r="BL87" s="812">
        <f>+$J87</f>
        <v>858</v>
      </c>
      <c r="BM87" s="815">
        <f>+Q87</f>
        <v>0</v>
      </c>
      <c r="BN87" s="44">
        <f t="shared" si="11"/>
        <v>0</v>
      </c>
      <c r="BO87" s="47"/>
      <c r="BP87" s="47"/>
      <c r="BQ87" s="47"/>
      <c r="BR87" s="47"/>
      <c r="BS87" s="47"/>
      <c r="BT87" s="47"/>
      <c r="BU87" s="818"/>
      <c r="BV87" s="819"/>
      <c r="BW87" s="819"/>
      <c r="BX87" s="819"/>
      <c r="BY87" s="819"/>
      <c r="BZ87" s="819"/>
      <c r="CA87" s="819"/>
      <c r="CB87" s="819"/>
      <c r="CC87" s="820"/>
    </row>
    <row r="88" spans="1:81" s="58" customFormat="1" ht="40.200000000000003" customHeight="1" x14ac:dyDescent="0.3">
      <c r="A88" s="34"/>
      <c r="B88" s="907"/>
      <c r="C88" s="869"/>
      <c r="D88" s="872"/>
      <c r="E88" s="852"/>
      <c r="F88" s="852"/>
      <c r="G88" s="852"/>
      <c r="H88" s="852"/>
      <c r="I88" s="852"/>
      <c r="J88" s="813"/>
      <c r="K88" s="855"/>
      <c r="L88" s="858"/>
      <c r="M88" s="861"/>
      <c r="N88" s="837"/>
      <c r="O88" s="840"/>
      <c r="P88" s="864"/>
      <c r="Q88" s="867"/>
      <c r="R88" s="813"/>
      <c r="S88" s="39"/>
      <c r="T88" s="236"/>
      <c r="U88" s="236"/>
      <c r="V88" s="236"/>
      <c r="W88" s="39"/>
      <c r="X88" s="31"/>
      <c r="Y88" s="31"/>
      <c r="Z88" s="31"/>
      <c r="AA88" s="31"/>
      <c r="AB88" s="813"/>
      <c r="AC88" s="828"/>
      <c r="AD88" s="51">
        <f t="shared" si="12"/>
        <v>0</v>
      </c>
      <c r="AE88" s="51">
        <f t="shared" si="12"/>
        <v>0</v>
      </c>
      <c r="AF88" s="51">
        <f t="shared" si="12"/>
        <v>0</v>
      </c>
      <c r="AG88" s="51">
        <f t="shared" si="12"/>
        <v>0</v>
      </c>
      <c r="AH88" s="51">
        <f t="shared" si="12"/>
        <v>0</v>
      </c>
      <c r="AI88" s="51">
        <f t="shared" si="12"/>
        <v>0</v>
      </c>
      <c r="AJ88" s="51">
        <f t="shared" si="12"/>
        <v>0</v>
      </c>
      <c r="AK88" s="813"/>
      <c r="AL88" s="831"/>
      <c r="AM88" s="51">
        <f t="shared" si="8"/>
        <v>0</v>
      </c>
      <c r="AN88" s="257"/>
      <c r="AO88" s="257"/>
      <c r="AP88" s="257"/>
      <c r="AQ88" s="257"/>
      <c r="AR88" s="257"/>
      <c r="AS88" s="257"/>
      <c r="AT88" s="813"/>
      <c r="AU88" s="834"/>
      <c r="AV88" s="51">
        <f t="shared" si="9"/>
        <v>0</v>
      </c>
      <c r="AW88" s="257"/>
      <c r="AX88" s="257"/>
      <c r="AY88" s="257"/>
      <c r="AZ88" s="257"/>
      <c r="BA88" s="257"/>
      <c r="BB88" s="257"/>
      <c r="BC88" s="813"/>
      <c r="BD88" s="810"/>
      <c r="BE88" s="51">
        <f t="shared" si="10"/>
        <v>0</v>
      </c>
      <c r="BF88" s="257"/>
      <c r="BG88" s="257"/>
      <c r="BH88" s="257"/>
      <c r="BI88" s="257"/>
      <c r="BJ88" s="257"/>
      <c r="BK88" s="257"/>
      <c r="BL88" s="813"/>
      <c r="BM88" s="816"/>
      <c r="BN88" s="51">
        <f t="shared" si="11"/>
        <v>0</v>
      </c>
      <c r="BO88" s="257"/>
      <c r="BP88" s="257"/>
      <c r="BQ88" s="257"/>
      <c r="BR88" s="257"/>
      <c r="BS88" s="257"/>
      <c r="BT88" s="257"/>
      <c r="BU88" s="821"/>
      <c r="BV88" s="822"/>
      <c r="BW88" s="822"/>
      <c r="BX88" s="822"/>
      <c r="BY88" s="822"/>
      <c r="BZ88" s="822"/>
      <c r="CA88" s="822"/>
      <c r="CB88" s="822"/>
      <c r="CC88" s="823"/>
    </row>
    <row r="89" spans="1:81" s="58" customFormat="1" ht="40.200000000000003" customHeight="1" x14ac:dyDescent="0.3">
      <c r="A89" s="34"/>
      <c r="B89" s="907"/>
      <c r="C89" s="869"/>
      <c r="D89" s="872"/>
      <c r="E89" s="852"/>
      <c r="F89" s="852"/>
      <c r="G89" s="852"/>
      <c r="H89" s="852"/>
      <c r="I89" s="852"/>
      <c r="J89" s="813"/>
      <c r="K89" s="855"/>
      <c r="L89" s="858"/>
      <c r="M89" s="861"/>
      <c r="N89" s="837"/>
      <c r="O89" s="840"/>
      <c r="P89" s="864"/>
      <c r="Q89" s="867"/>
      <c r="R89" s="813"/>
      <c r="S89" s="39"/>
      <c r="T89" s="236"/>
      <c r="U89" s="236"/>
      <c r="V89" s="236"/>
      <c r="W89" s="39"/>
      <c r="X89" s="31"/>
      <c r="Y89" s="31"/>
      <c r="Z89" s="31"/>
      <c r="AA89" s="31"/>
      <c r="AB89" s="813"/>
      <c r="AC89" s="828"/>
      <c r="AD89" s="51">
        <f t="shared" si="12"/>
        <v>0</v>
      </c>
      <c r="AE89" s="51">
        <f t="shared" si="12"/>
        <v>0</v>
      </c>
      <c r="AF89" s="51">
        <f t="shared" si="12"/>
        <v>0</v>
      </c>
      <c r="AG89" s="51">
        <f t="shared" si="12"/>
        <v>0</v>
      </c>
      <c r="AH89" s="51">
        <f t="shared" si="12"/>
        <v>0</v>
      </c>
      <c r="AI89" s="51">
        <f t="shared" si="12"/>
        <v>0</v>
      </c>
      <c r="AJ89" s="51">
        <f t="shared" si="12"/>
        <v>0</v>
      </c>
      <c r="AK89" s="813"/>
      <c r="AL89" s="831"/>
      <c r="AM89" s="51">
        <f t="shared" si="8"/>
        <v>0</v>
      </c>
      <c r="AN89" s="257"/>
      <c r="AO89" s="257"/>
      <c r="AP89" s="257"/>
      <c r="AQ89" s="257"/>
      <c r="AR89" s="257"/>
      <c r="AS89" s="257"/>
      <c r="AT89" s="813"/>
      <c r="AU89" s="834"/>
      <c r="AV89" s="51">
        <f t="shared" si="9"/>
        <v>0</v>
      </c>
      <c r="AW89" s="257"/>
      <c r="AX89" s="257"/>
      <c r="AY89" s="257"/>
      <c r="AZ89" s="257"/>
      <c r="BA89" s="257"/>
      <c r="BB89" s="257"/>
      <c r="BC89" s="813"/>
      <c r="BD89" s="810"/>
      <c r="BE89" s="51">
        <f t="shared" si="10"/>
        <v>0</v>
      </c>
      <c r="BF89" s="257"/>
      <c r="BG89" s="257"/>
      <c r="BH89" s="257"/>
      <c r="BI89" s="257"/>
      <c r="BJ89" s="257"/>
      <c r="BK89" s="257"/>
      <c r="BL89" s="813"/>
      <c r="BM89" s="816"/>
      <c r="BN89" s="51">
        <f t="shared" si="11"/>
        <v>0</v>
      </c>
      <c r="BO89" s="257"/>
      <c r="BP89" s="257"/>
      <c r="BQ89" s="257"/>
      <c r="BR89" s="257"/>
      <c r="BS89" s="257"/>
      <c r="BT89" s="257"/>
      <c r="BU89" s="821"/>
      <c r="BV89" s="822"/>
      <c r="BW89" s="822"/>
      <c r="BX89" s="822"/>
      <c r="BY89" s="822"/>
      <c r="BZ89" s="822"/>
      <c r="CA89" s="822"/>
      <c r="CB89" s="822"/>
      <c r="CC89" s="823"/>
    </row>
    <row r="90" spans="1:81" s="58" customFormat="1" ht="40.200000000000003" customHeight="1" thickBot="1" x14ac:dyDescent="0.35">
      <c r="A90" s="34"/>
      <c r="B90" s="908"/>
      <c r="C90" s="870"/>
      <c r="D90" s="873"/>
      <c r="E90" s="853"/>
      <c r="F90" s="853"/>
      <c r="G90" s="853"/>
      <c r="H90" s="853"/>
      <c r="I90" s="853"/>
      <c r="J90" s="814"/>
      <c r="K90" s="856"/>
      <c r="L90" s="859"/>
      <c r="M90" s="862"/>
      <c r="N90" s="838"/>
      <c r="O90" s="841"/>
      <c r="P90" s="865"/>
      <c r="Q90" s="874"/>
      <c r="R90" s="814"/>
      <c r="S90" s="232"/>
      <c r="T90" s="237"/>
      <c r="U90" s="237"/>
      <c r="V90" s="237"/>
      <c r="W90" s="232"/>
      <c r="X90" s="260"/>
      <c r="Y90" s="260"/>
      <c r="Z90" s="260"/>
      <c r="AA90" s="260"/>
      <c r="AB90" s="814"/>
      <c r="AC90" s="829"/>
      <c r="AD90" s="46">
        <f t="shared" si="12"/>
        <v>0</v>
      </c>
      <c r="AE90" s="46">
        <f t="shared" si="12"/>
        <v>0</v>
      </c>
      <c r="AF90" s="46">
        <f t="shared" si="12"/>
        <v>0</v>
      </c>
      <c r="AG90" s="46">
        <f t="shared" si="12"/>
        <v>0</v>
      </c>
      <c r="AH90" s="46">
        <f t="shared" si="12"/>
        <v>0</v>
      </c>
      <c r="AI90" s="46">
        <f t="shared" si="12"/>
        <v>0</v>
      </c>
      <c r="AJ90" s="46">
        <f t="shared" si="12"/>
        <v>0</v>
      </c>
      <c r="AK90" s="814"/>
      <c r="AL90" s="832"/>
      <c r="AM90" s="46">
        <f t="shared" si="8"/>
        <v>0</v>
      </c>
      <c r="AN90" s="49"/>
      <c r="AO90" s="49"/>
      <c r="AP90" s="49"/>
      <c r="AQ90" s="49"/>
      <c r="AR90" s="49"/>
      <c r="AS90" s="49"/>
      <c r="AT90" s="814"/>
      <c r="AU90" s="835"/>
      <c r="AV90" s="46">
        <f t="shared" si="9"/>
        <v>0</v>
      </c>
      <c r="AW90" s="49"/>
      <c r="AX90" s="49"/>
      <c r="AY90" s="49"/>
      <c r="AZ90" s="49"/>
      <c r="BA90" s="49"/>
      <c r="BB90" s="49"/>
      <c r="BC90" s="814"/>
      <c r="BD90" s="811"/>
      <c r="BE90" s="46">
        <f t="shared" si="10"/>
        <v>0</v>
      </c>
      <c r="BF90" s="49"/>
      <c r="BG90" s="49"/>
      <c r="BH90" s="49"/>
      <c r="BI90" s="49"/>
      <c r="BJ90" s="49"/>
      <c r="BK90" s="49"/>
      <c r="BL90" s="814"/>
      <c r="BM90" s="817"/>
      <c r="BN90" s="46">
        <f t="shared" si="11"/>
        <v>0</v>
      </c>
      <c r="BO90" s="49"/>
      <c r="BP90" s="49"/>
      <c r="BQ90" s="49"/>
      <c r="BR90" s="49"/>
      <c r="BS90" s="49"/>
      <c r="BT90" s="49"/>
      <c r="BU90" s="824"/>
      <c r="BV90" s="825"/>
      <c r="BW90" s="825"/>
      <c r="BX90" s="825"/>
      <c r="BY90" s="825"/>
      <c r="BZ90" s="825"/>
      <c r="CA90" s="825"/>
      <c r="CB90" s="825"/>
      <c r="CC90" s="826"/>
    </row>
    <row r="91" spans="1:81" s="58" customFormat="1" ht="40.200000000000003" customHeight="1" thickTop="1" x14ac:dyDescent="0.3">
      <c r="A91" s="34"/>
      <c r="B91" s="906" t="s">
        <v>1384</v>
      </c>
      <c r="C91" s="868" t="s">
        <v>1387</v>
      </c>
      <c r="D91" s="871"/>
      <c r="E91" s="851"/>
      <c r="F91" s="851"/>
      <c r="G91" s="851"/>
      <c r="H91" s="851"/>
      <c r="I91" s="851"/>
      <c r="J91" s="812">
        <v>859</v>
      </c>
      <c r="K91" s="854" t="str">
        <f>+[24]Metas!K995</f>
        <v>Acciones de articulación interinstitucional realizadas</v>
      </c>
      <c r="L91" s="857"/>
      <c r="M91" s="860">
        <f>SUM(N91:Q91)</f>
        <v>0</v>
      </c>
      <c r="N91" s="836"/>
      <c r="O91" s="839"/>
      <c r="P91" s="863"/>
      <c r="Q91" s="866"/>
      <c r="R91" s="812">
        <f>+$J91</f>
        <v>859</v>
      </c>
      <c r="S91" s="231"/>
      <c r="T91" s="235"/>
      <c r="U91" s="235"/>
      <c r="V91" s="235"/>
      <c r="W91" s="231"/>
      <c r="X91" s="256"/>
      <c r="Y91" s="256"/>
      <c r="Z91" s="256"/>
      <c r="AA91" s="256"/>
      <c r="AB91" s="812">
        <f>+$J91</f>
        <v>859</v>
      </c>
      <c r="AC91" s="827">
        <f>+L91</f>
        <v>0</v>
      </c>
      <c r="AD91" s="44">
        <f t="shared" si="12"/>
        <v>0</v>
      </c>
      <c r="AE91" s="44">
        <f t="shared" si="12"/>
        <v>0</v>
      </c>
      <c r="AF91" s="44">
        <f t="shared" si="12"/>
        <v>0</v>
      </c>
      <c r="AG91" s="44">
        <f t="shared" si="12"/>
        <v>0</v>
      </c>
      <c r="AH91" s="44">
        <f t="shared" si="12"/>
        <v>0</v>
      </c>
      <c r="AI91" s="44">
        <f t="shared" si="12"/>
        <v>0</v>
      </c>
      <c r="AJ91" s="44">
        <f t="shared" si="12"/>
        <v>0</v>
      </c>
      <c r="AK91" s="812">
        <f>+$J91</f>
        <v>859</v>
      </c>
      <c r="AL91" s="830">
        <f>+N91</f>
        <v>0</v>
      </c>
      <c r="AM91" s="44">
        <f t="shared" si="8"/>
        <v>0</v>
      </c>
      <c r="AN91" s="47"/>
      <c r="AO91" s="47"/>
      <c r="AP91" s="47"/>
      <c r="AQ91" s="47"/>
      <c r="AR91" s="47"/>
      <c r="AS91" s="47"/>
      <c r="AT91" s="812">
        <f>+$J91</f>
        <v>859</v>
      </c>
      <c r="AU91" s="833">
        <f>+O91</f>
        <v>0</v>
      </c>
      <c r="AV91" s="44">
        <f t="shared" si="9"/>
        <v>0</v>
      </c>
      <c r="AW91" s="47"/>
      <c r="AX91" s="47"/>
      <c r="AY91" s="47"/>
      <c r="AZ91" s="47"/>
      <c r="BA91" s="47"/>
      <c r="BB91" s="47"/>
      <c r="BC91" s="812">
        <f>+$J91</f>
        <v>859</v>
      </c>
      <c r="BD91" s="809">
        <f>+P91</f>
        <v>0</v>
      </c>
      <c r="BE91" s="44">
        <f t="shared" si="10"/>
        <v>0</v>
      </c>
      <c r="BF91" s="47"/>
      <c r="BG91" s="47"/>
      <c r="BH91" s="47"/>
      <c r="BI91" s="47"/>
      <c r="BJ91" s="47"/>
      <c r="BK91" s="47"/>
      <c r="BL91" s="812">
        <f>+$J91</f>
        <v>859</v>
      </c>
      <c r="BM91" s="815">
        <f>+Q91</f>
        <v>0</v>
      </c>
      <c r="BN91" s="44">
        <f t="shared" si="11"/>
        <v>0</v>
      </c>
      <c r="BO91" s="47"/>
      <c r="BP91" s="47"/>
      <c r="BQ91" s="47"/>
      <c r="BR91" s="47"/>
      <c r="BS91" s="47"/>
      <c r="BT91" s="47"/>
      <c r="BU91" s="818"/>
      <c r="BV91" s="819"/>
      <c r="BW91" s="819"/>
      <c r="BX91" s="819"/>
      <c r="BY91" s="819"/>
      <c r="BZ91" s="819"/>
      <c r="CA91" s="819"/>
      <c r="CB91" s="819"/>
      <c r="CC91" s="820"/>
    </row>
    <row r="92" spans="1:81" s="58" customFormat="1" ht="40.200000000000003" customHeight="1" x14ac:dyDescent="0.3">
      <c r="A92" s="34"/>
      <c r="B92" s="907"/>
      <c r="C92" s="869"/>
      <c r="D92" s="872"/>
      <c r="E92" s="852"/>
      <c r="F92" s="852"/>
      <c r="G92" s="852"/>
      <c r="H92" s="852"/>
      <c r="I92" s="852"/>
      <c r="J92" s="813"/>
      <c r="K92" s="855"/>
      <c r="L92" s="858"/>
      <c r="M92" s="861"/>
      <c r="N92" s="837"/>
      <c r="O92" s="840"/>
      <c r="P92" s="864"/>
      <c r="Q92" s="867"/>
      <c r="R92" s="813"/>
      <c r="S92" s="39"/>
      <c r="T92" s="236"/>
      <c r="U92" s="236"/>
      <c r="V92" s="236"/>
      <c r="W92" s="39"/>
      <c r="X92" s="31"/>
      <c r="Y92" s="31"/>
      <c r="Z92" s="31"/>
      <c r="AA92" s="31"/>
      <c r="AB92" s="813"/>
      <c r="AC92" s="828"/>
      <c r="AD92" s="51">
        <f t="shared" si="12"/>
        <v>0</v>
      </c>
      <c r="AE92" s="51">
        <f t="shared" si="12"/>
        <v>0</v>
      </c>
      <c r="AF92" s="51">
        <f t="shared" si="12"/>
        <v>0</v>
      </c>
      <c r="AG92" s="51">
        <f t="shared" si="12"/>
        <v>0</v>
      </c>
      <c r="AH92" s="51">
        <f t="shared" si="12"/>
        <v>0</v>
      </c>
      <c r="AI92" s="51">
        <f t="shared" si="12"/>
        <v>0</v>
      </c>
      <c r="AJ92" s="51">
        <f t="shared" si="12"/>
        <v>0</v>
      </c>
      <c r="AK92" s="813"/>
      <c r="AL92" s="831"/>
      <c r="AM92" s="51">
        <f t="shared" si="8"/>
        <v>0</v>
      </c>
      <c r="AN92" s="257"/>
      <c r="AO92" s="257"/>
      <c r="AP92" s="257"/>
      <c r="AQ92" s="257"/>
      <c r="AR92" s="257"/>
      <c r="AS92" s="257"/>
      <c r="AT92" s="813"/>
      <c r="AU92" s="834"/>
      <c r="AV92" s="51">
        <f t="shared" si="9"/>
        <v>0</v>
      </c>
      <c r="AW92" s="257"/>
      <c r="AX92" s="257"/>
      <c r="AY92" s="257"/>
      <c r="AZ92" s="257"/>
      <c r="BA92" s="257"/>
      <c r="BB92" s="257"/>
      <c r="BC92" s="813"/>
      <c r="BD92" s="810"/>
      <c r="BE92" s="51">
        <f t="shared" si="10"/>
        <v>0</v>
      </c>
      <c r="BF92" s="257"/>
      <c r="BG92" s="257"/>
      <c r="BH92" s="257"/>
      <c r="BI92" s="257"/>
      <c r="BJ92" s="257"/>
      <c r="BK92" s="257"/>
      <c r="BL92" s="813"/>
      <c r="BM92" s="816"/>
      <c r="BN92" s="51">
        <f t="shared" si="11"/>
        <v>0</v>
      </c>
      <c r="BO92" s="257"/>
      <c r="BP92" s="257"/>
      <c r="BQ92" s="257"/>
      <c r="BR92" s="257"/>
      <c r="BS92" s="257"/>
      <c r="BT92" s="257"/>
      <c r="BU92" s="821"/>
      <c r="BV92" s="822"/>
      <c r="BW92" s="822"/>
      <c r="BX92" s="822"/>
      <c r="BY92" s="822"/>
      <c r="BZ92" s="822"/>
      <c r="CA92" s="822"/>
      <c r="CB92" s="822"/>
      <c r="CC92" s="823"/>
    </row>
    <row r="93" spans="1:81" s="58" customFormat="1" ht="40.200000000000003" customHeight="1" x14ac:dyDescent="0.3">
      <c r="A93" s="34"/>
      <c r="B93" s="907"/>
      <c r="C93" s="869"/>
      <c r="D93" s="872"/>
      <c r="E93" s="852"/>
      <c r="F93" s="852"/>
      <c r="G93" s="852"/>
      <c r="H93" s="852"/>
      <c r="I93" s="852"/>
      <c r="J93" s="813"/>
      <c r="K93" s="855"/>
      <c r="L93" s="858"/>
      <c r="M93" s="861"/>
      <c r="N93" s="837"/>
      <c r="O93" s="840"/>
      <c r="P93" s="864"/>
      <c r="Q93" s="867"/>
      <c r="R93" s="813"/>
      <c r="S93" s="39"/>
      <c r="T93" s="236"/>
      <c r="U93" s="236"/>
      <c r="V93" s="236"/>
      <c r="W93" s="39"/>
      <c r="X93" s="31"/>
      <c r="Y93" s="31"/>
      <c r="Z93" s="31"/>
      <c r="AA93" s="31"/>
      <c r="AB93" s="813"/>
      <c r="AC93" s="828"/>
      <c r="AD93" s="51">
        <f t="shared" si="12"/>
        <v>0</v>
      </c>
      <c r="AE93" s="51">
        <f t="shared" si="12"/>
        <v>0</v>
      </c>
      <c r="AF93" s="51">
        <f t="shared" si="12"/>
        <v>0</v>
      </c>
      <c r="AG93" s="51">
        <f t="shared" si="12"/>
        <v>0</v>
      </c>
      <c r="AH93" s="51">
        <f t="shared" si="12"/>
        <v>0</v>
      </c>
      <c r="AI93" s="51">
        <f t="shared" si="12"/>
        <v>0</v>
      </c>
      <c r="AJ93" s="51">
        <f t="shared" si="12"/>
        <v>0</v>
      </c>
      <c r="AK93" s="813"/>
      <c r="AL93" s="831"/>
      <c r="AM93" s="51">
        <f t="shared" si="8"/>
        <v>0</v>
      </c>
      <c r="AN93" s="257"/>
      <c r="AO93" s="257"/>
      <c r="AP93" s="257"/>
      <c r="AQ93" s="257"/>
      <c r="AR93" s="257"/>
      <c r="AS93" s="257"/>
      <c r="AT93" s="813"/>
      <c r="AU93" s="834"/>
      <c r="AV93" s="51">
        <f t="shared" si="9"/>
        <v>0</v>
      </c>
      <c r="AW93" s="257"/>
      <c r="AX93" s="257"/>
      <c r="AY93" s="257"/>
      <c r="AZ93" s="257"/>
      <c r="BA93" s="257"/>
      <c r="BB93" s="257"/>
      <c r="BC93" s="813"/>
      <c r="BD93" s="810"/>
      <c r="BE93" s="51">
        <f t="shared" si="10"/>
        <v>0</v>
      </c>
      <c r="BF93" s="257"/>
      <c r="BG93" s="257"/>
      <c r="BH93" s="257"/>
      <c r="BI93" s="257"/>
      <c r="BJ93" s="257"/>
      <c r="BK93" s="257"/>
      <c r="BL93" s="813"/>
      <c r="BM93" s="816"/>
      <c r="BN93" s="51">
        <f t="shared" si="11"/>
        <v>0</v>
      </c>
      <c r="BO93" s="257"/>
      <c r="BP93" s="257"/>
      <c r="BQ93" s="257"/>
      <c r="BR93" s="257"/>
      <c r="BS93" s="257"/>
      <c r="BT93" s="257"/>
      <c r="BU93" s="821"/>
      <c r="BV93" s="822"/>
      <c r="BW93" s="822"/>
      <c r="BX93" s="822"/>
      <c r="BY93" s="822"/>
      <c r="BZ93" s="822"/>
      <c r="CA93" s="822"/>
      <c r="CB93" s="822"/>
      <c r="CC93" s="823"/>
    </row>
    <row r="94" spans="1:81" s="58" customFormat="1" ht="40.200000000000003" customHeight="1" thickBot="1" x14ac:dyDescent="0.35">
      <c r="A94" s="34"/>
      <c r="B94" s="908"/>
      <c r="C94" s="870"/>
      <c r="D94" s="873"/>
      <c r="E94" s="853"/>
      <c r="F94" s="853"/>
      <c r="G94" s="853"/>
      <c r="H94" s="853"/>
      <c r="I94" s="853"/>
      <c r="J94" s="814"/>
      <c r="K94" s="856"/>
      <c r="L94" s="859"/>
      <c r="M94" s="862"/>
      <c r="N94" s="838"/>
      <c r="O94" s="841"/>
      <c r="P94" s="865"/>
      <c r="Q94" s="874"/>
      <c r="R94" s="814"/>
      <c r="S94" s="232"/>
      <c r="T94" s="237"/>
      <c r="U94" s="237"/>
      <c r="V94" s="237"/>
      <c r="W94" s="232"/>
      <c r="X94" s="260"/>
      <c r="Y94" s="260"/>
      <c r="Z94" s="260"/>
      <c r="AA94" s="260"/>
      <c r="AB94" s="814"/>
      <c r="AC94" s="829"/>
      <c r="AD94" s="46">
        <f t="shared" si="12"/>
        <v>0</v>
      </c>
      <c r="AE94" s="46">
        <f t="shared" si="12"/>
        <v>0</v>
      </c>
      <c r="AF94" s="46">
        <f t="shared" si="12"/>
        <v>0</v>
      </c>
      <c r="AG94" s="46">
        <f t="shared" si="12"/>
        <v>0</v>
      </c>
      <c r="AH94" s="46">
        <f t="shared" si="12"/>
        <v>0</v>
      </c>
      <c r="AI94" s="46">
        <f t="shared" si="12"/>
        <v>0</v>
      </c>
      <c r="AJ94" s="46">
        <f t="shared" si="12"/>
        <v>0</v>
      </c>
      <c r="AK94" s="814"/>
      <c r="AL94" s="832"/>
      <c r="AM94" s="46">
        <f t="shared" si="8"/>
        <v>0</v>
      </c>
      <c r="AN94" s="49"/>
      <c r="AO94" s="49"/>
      <c r="AP94" s="49"/>
      <c r="AQ94" s="49"/>
      <c r="AR94" s="49"/>
      <c r="AS94" s="49"/>
      <c r="AT94" s="814"/>
      <c r="AU94" s="835"/>
      <c r="AV94" s="46">
        <f t="shared" si="9"/>
        <v>0</v>
      </c>
      <c r="AW94" s="49"/>
      <c r="AX94" s="49"/>
      <c r="AY94" s="49"/>
      <c r="AZ94" s="49"/>
      <c r="BA94" s="49"/>
      <c r="BB94" s="49"/>
      <c r="BC94" s="814"/>
      <c r="BD94" s="811"/>
      <c r="BE94" s="46">
        <f t="shared" si="10"/>
        <v>0</v>
      </c>
      <c r="BF94" s="49"/>
      <c r="BG94" s="49"/>
      <c r="BH94" s="49"/>
      <c r="BI94" s="49"/>
      <c r="BJ94" s="49"/>
      <c r="BK94" s="49"/>
      <c r="BL94" s="814"/>
      <c r="BM94" s="817"/>
      <c r="BN94" s="46">
        <f t="shared" si="11"/>
        <v>0</v>
      </c>
      <c r="BO94" s="49"/>
      <c r="BP94" s="49"/>
      <c r="BQ94" s="49"/>
      <c r="BR94" s="49"/>
      <c r="BS94" s="49"/>
      <c r="BT94" s="49"/>
      <c r="BU94" s="824"/>
      <c r="BV94" s="825"/>
      <c r="BW94" s="825"/>
      <c r="BX94" s="825"/>
      <c r="BY94" s="825"/>
      <c r="BZ94" s="825"/>
      <c r="CA94" s="825"/>
      <c r="CB94" s="825"/>
      <c r="CC94" s="826"/>
    </row>
    <row r="95" spans="1:81" s="58" customFormat="1" ht="40.200000000000003" customHeight="1" thickTop="1" x14ac:dyDescent="0.3">
      <c r="A95" s="34"/>
      <c r="B95" s="906" t="s">
        <v>1389</v>
      </c>
      <c r="C95" s="868" t="s">
        <v>1392</v>
      </c>
      <c r="D95" s="871"/>
      <c r="E95" s="851"/>
      <c r="F95" s="851"/>
      <c r="G95" s="851"/>
      <c r="H95" s="851"/>
      <c r="I95" s="851"/>
      <c r="J95" s="812">
        <v>860</v>
      </c>
      <c r="K95" s="854" t="str">
        <f>+[24]Metas!K997</f>
        <v>Sistema apoyado para la producción de productos inocuos</v>
      </c>
      <c r="L95" s="857"/>
      <c r="M95" s="860">
        <f>SUM(N95:Q95)</f>
        <v>0</v>
      </c>
      <c r="N95" s="836"/>
      <c r="O95" s="839"/>
      <c r="P95" s="863"/>
      <c r="Q95" s="866"/>
      <c r="R95" s="812">
        <f>+$J95</f>
        <v>860</v>
      </c>
      <c r="S95" s="231"/>
      <c r="T95" s="235"/>
      <c r="U95" s="235"/>
      <c r="V95" s="235"/>
      <c r="W95" s="231"/>
      <c r="X95" s="256"/>
      <c r="Y95" s="256"/>
      <c r="Z95" s="256"/>
      <c r="AA95" s="256"/>
      <c r="AB95" s="812">
        <f>+$J95</f>
        <v>860</v>
      </c>
      <c r="AC95" s="827">
        <f>+L95</f>
        <v>0</v>
      </c>
      <c r="AD95" s="44">
        <f t="shared" si="12"/>
        <v>0</v>
      </c>
      <c r="AE95" s="44">
        <f t="shared" si="12"/>
        <v>0</v>
      </c>
      <c r="AF95" s="44">
        <f t="shared" si="12"/>
        <v>0</v>
      </c>
      <c r="AG95" s="44">
        <f t="shared" si="12"/>
        <v>0</v>
      </c>
      <c r="AH95" s="44">
        <f t="shared" si="12"/>
        <v>0</v>
      </c>
      <c r="AI95" s="44">
        <f t="shared" si="12"/>
        <v>0</v>
      </c>
      <c r="AJ95" s="44">
        <f t="shared" si="12"/>
        <v>0</v>
      </c>
      <c r="AK95" s="812">
        <f>+$J95</f>
        <v>860</v>
      </c>
      <c r="AL95" s="830">
        <f>+N95</f>
        <v>0</v>
      </c>
      <c r="AM95" s="44">
        <f t="shared" si="8"/>
        <v>0</v>
      </c>
      <c r="AN95" s="47"/>
      <c r="AO95" s="47"/>
      <c r="AP95" s="47"/>
      <c r="AQ95" s="47"/>
      <c r="AR95" s="47"/>
      <c r="AS95" s="47"/>
      <c r="AT95" s="812">
        <f>+$J95</f>
        <v>860</v>
      </c>
      <c r="AU95" s="833">
        <f>+O95</f>
        <v>0</v>
      </c>
      <c r="AV95" s="44">
        <f t="shared" si="9"/>
        <v>0</v>
      </c>
      <c r="AW95" s="47"/>
      <c r="AX95" s="47"/>
      <c r="AY95" s="47"/>
      <c r="AZ95" s="47"/>
      <c r="BA95" s="47"/>
      <c r="BB95" s="47"/>
      <c r="BC95" s="812">
        <f>+$J95</f>
        <v>860</v>
      </c>
      <c r="BD95" s="809">
        <f>+P95</f>
        <v>0</v>
      </c>
      <c r="BE95" s="44">
        <f t="shared" si="10"/>
        <v>0</v>
      </c>
      <c r="BF95" s="47"/>
      <c r="BG95" s="47"/>
      <c r="BH95" s="47"/>
      <c r="BI95" s="47"/>
      <c r="BJ95" s="47"/>
      <c r="BK95" s="47"/>
      <c r="BL95" s="812">
        <f>+$J95</f>
        <v>860</v>
      </c>
      <c r="BM95" s="815">
        <f>+Q95</f>
        <v>0</v>
      </c>
      <c r="BN95" s="44">
        <f t="shared" si="11"/>
        <v>0</v>
      </c>
      <c r="BO95" s="47"/>
      <c r="BP95" s="47"/>
      <c r="BQ95" s="47"/>
      <c r="BR95" s="47"/>
      <c r="BS95" s="47"/>
      <c r="BT95" s="47"/>
      <c r="BU95" s="818"/>
      <c r="BV95" s="819"/>
      <c r="BW95" s="819"/>
      <c r="BX95" s="819"/>
      <c r="BY95" s="819"/>
      <c r="BZ95" s="819"/>
      <c r="CA95" s="819"/>
      <c r="CB95" s="819"/>
      <c r="CC95" s="820"/>
    </row>
    <row r="96" spans="1:81" s="58" customFormat="1" ht="40.200000000000003" customHeight="1" x14ac:dyDescent="0.3">
      <c r="A96" s="34"/>
      <c r="B96" s="907"/>
      <c r="C96" s="869"/>
      <c r="D96" s="872"/>
      <c r="E96" s="852"/>
      <c r="F96" s="852"/>
      <c r="G96" s="852"/>
      <c r="H96" s="852"/>
      <c r="I96" s="852"/>
      <c r="J96" s="813"/>
      <c r="K96" s="855"/>
      <c r="L96" s="858"/>
      <c r="M96" s="861"/>
      <c r="N96" s="837"/>
      <c r="O96" s="840"/>
      <c r="P96" s="864"/>
      <c r="Q96" s="867"/>
      <c r="R96" s="813"/>
      <c r="S96" s="39"/>
      <c r="T96" s="236"/>
      <c r="U96" s="236"/>
      <c r="V96" s="236"/>
      <c r="W96" s="39"/>
      <c r="X96" s="31"/>
      <c r="Y96" s="31"/>
      <c r="Z96" s="31"/>
      <c r="AA96" s="31"/>
      <c r="AB96" s="813"/>
      <c r="AC96" s="828"/>
      <c r="AD96" s="51">
        <f t="shared" si="12"/>
        <v>0</v>
      </c>
      <c r="AE96" s="51">
        <f t="shared" si="12"/>
        <v>0</v>
      </c>
      <c r="AF96" s="51">
        <f t="shared" si="12"/>
        <v>0</v>
      </c>
      <c r="AG96" s="51">
        <f t="shared" si="12"/>
        <v>0</v>
      </c>
      <c r="AH96" s="51">
        <f t="shared" si="12"/>
        <v>0</v>
      </c>
      <c r="AI96" s="51">
        <f t="shared" si="12"/>
        <v>0</v>
      </c>
      <c r="AJ96" s="51">
        <f t="shared" si="12"/>
        <v>0</v>
      </c>
      <c r="AK96" s="813"/>
      <c r="AL96" s="831"/>
      <c r="AM96" s="51">
        <f t="shared" si="8"/>
        <v>0</v>
      </c>
      <c r="AN96" s="257"/>
      <c r="AO96" s="257"/>
      <c r="AP96" s="257"/>
      <c r="AQ96" s="257"/>
      <c r="AR96" s="257"/>
      <c r="AS96" s="257"/>
      <c r="AT96" s="813"/>
      <c r="AU96" s="834"/>
      <c r="AV96" s="51">
        <f t="shared" si="9"/>
        <v>0</v>
      </c>
      <c r="AW96" s="257"/>
      <c r="AX96" s="257"/>
      <c r="AY96" s="257"/>
      <c r="AZ96" s="257"/>
      <c r="BA96" s="257"/>
      <c r="BB96" s="257"/>
      <c r="BC96" s="813"/>
      <c r="BD96" s="810"/>
      <c r="BE96" s="51">
        <f t="shared" si="10"/>
        <v>0</v>
      </c>
      <c r="BF96" s="257"/>
      <c r="BG96" s="257"/>
      <c r="BH96" s="257"/>
      <c r="BI96" s="257"/>
      <c r="BJ96" s="257"/>
      <c r="BK96" s="257"/>
      <c r="BL96" s="813"/>
      <c r="BM96" s="816"/>
      <c r="BN96" s="51">
        <f t="shared" si="11"/>
        <v>0</v>
      </c>
      <c r="BO96" s="257"/>
      <c r="BP96" s="257"/>
      <c r="BQ96" s="257"/>
      <c r="BR96" s="257"/>
      <c r="BS96" s="257"/>
      <c r="BT96" s="257"/>
      <c r="BU96" s="821"/>
      <c r="BV96" s="822"/>
      <c r="BW96" s="822"/>
      <c r="BX96" s="822"/>
      <c r="BY96" s="822"/>
      <c r="BZ96" s="822"/>
      <c r="CA96" s="822"/>
      <c r="CB96" s="822"/>
      <c r="CC96" s="823"/>
    </row>
    <row r="97" spans="1:81" s="58" customFormat="1" ht="40.200000000000003" customHeight="1" x14ac:dyDescent="0.3">
      <c r="A97" s="34"/>
      <c r="B97" s="907"/>
      <c r="C97" s="869"/>
      <c r="D97" s="872"/>
      <c r="E97" s="852"/>
      <c r="F97" s="852"/>
      <c r="G97" s="852"/>
      <c r="H97" s="852"/>
      <c r="I97" s="852"/>
      <c r="J97" s="813"/>
      <c r="K97" s="855"/>
      <c r="L97" s="858"/>
      <c r="M97" s="861"/>
      <c r="N97" s="837"/>
      <c r="O97" s="840"/>
      <c r="P97" s="864"/>
      <c r="Q97" s="867"/>
      <c r="R97" s="813"/>
      <c r="S97" s="39"/>
      <c r="T97" s="236"/>
      <c r="U97" s="236"/>
      <c r="V97" s="236"/>
      <c r="W97" s="39"/>
      <c r="X97" s="31"/>
      <c r="Y97" s="31"/>
      <c r="Z97" s="31"/>
      <c r="AA97" s="31"/>
      <c r="AB97" s="813"/>
      <c r="AC97" s="828"/>
      <c r="AD97" s="51">
        <f t="shared" si="12"/>
        <v>0</v>
      </c>
      <c r="AE97" s="51">
        <f t="shared" si="12"/>
        <v>0</v>
      </c>
      <c r="AF97" s="51">
        <f t="shared" si="12"/>
        <v>0</v>
      </c>
      <c r="AG97" s="51">
        <f t="shared" si="12"/>
        <v>0</v>
      </c>
      <c r="AH97" s="51">
        <f t="shared" si="12"/>
        <v>0</v>
      </c>
      <c r="AI97" s="51">
        <f t="shared" si="12"/>
        <v>0</v>
      </c>
      <c r="AJ97" s="51">
        <f t="shared" si="12"/>
        <v>0</v>
      </c>
      <c r="AK97" s="813"/>
      <c r="AL97" s="831"/>
      <c r="AM97" s="51">
        <f t="shared" si="8"/>
        <v>0</v>
      </c>
      <c r="AN97" s="257"/>
      <c r="AO97" s="257"/>
      <c r="AP97" s="257"/>
      <c r="AQ97" s="257"/>
      <c r="AR97" s="257"/>
      <c r="AS97" s="257"/>
      <c r="AT97" s="813"/>
      <c r="AU97" s="834"/>
      <c r="AV97" s="51">
        <f t="shared" si="9"/>
        <v>0</v>
      </c>
      <c r="AW97" s="257"/>
      <c r="AX97" s="257"/>
      <c r="AY97" s="257"/>
      <c r="AZ97" s="257"/>
      <c r="BA97" s="257"/>
      <c r="BB97" s="257"/>
      <c r="BC97" s="813"/>
      <c r="BD97" s="810"/>
      <c r="BE97" s="51">
        <f t="shared" si="10"/>
        <v>0</v>
      </c>
      <c r="BF97" s="257"/>
      <c r="BG97" s="257"/>
      <c r="BH97" s="257"/>
      <c r="BI97" s="257"/>
      <c r="BJ97" s="257"/>
      <c r="BK97" s="257"/>
      <c r="BL97" s="813"/>
      <c r="BM97" s="816"/>
      <c r="BN97" s="51">
        <f t="shared" si="11"/>
        <v>0</v>
      </c>
      <c r="BO97" s="257"/>
      <c r="BP97" s="257"/>
      <c r="BQ97" s="257"/>
      <c r="BR97" s="257"/>
      <c r="BS97" s="257"/>
      <c r="BT97" s="257"/>
      <c r="BU97" s="821"/>
      <c r="BV97" s="822"/>
      <c r="BW97" s="822"/>
      <c r="BX97" s="822"/>
      <c r="BY97" s="822"/>
      <c r="BZ97" s="822"/>
      <c r="CA97" s="822"/>
      <c r="CB97" s="822"/>
      <c r="CC97" s="823"/>
    </row>
    <row r="98" spans="1:81" s="58" customFormat="1" ht="40.200000000000003" customHeight="1" thickBot="1" x14ac:dyDescent="0.35">
      <c r="A98" s="34"/>
      <c r="B98" s="908"/>
      <c r="C98" s="870"/>
      <c r="D98" s="873"/>
      <c r="E98" s="853"/>
      <c r="F98" s="853"/>
      <c r="G98" s="853"/>
      <c r="H98" s="853"/>
      <c r="I98" s="853"/>
      <c r="J98" s="814"/>
      <c r="K98" s="856"/>
      <c r="L98" s="859"/>
      <c r="M98" s="862"/>
      <c r="N98" s="838"/>
      <c r="O98" s="841"/>
      <c r="P98" s="865"/>
      <c r="Q98" s="874"/>
      <c r="R98" s="814"/>
      <c r="S98" s="232"/>
      <c r="T98" s="237"/>
      <c r="U98" s="237"/>
      <c r="V98" s="237"/>
      <c r="W98" s="232"/>
      <c r="X98" s="260"/>
      <c r="Y98" s="260"/>
      <c r="Z98" s="260"/>
      <c r="AA98" s="260"/>
      <c r="AB98" s="814"/>
      <c r="AC98" s="829"/>
      <c r="AD98" s="46">
        <f t="shared" si="12"/>
        <v>0</v>
      </c>
      <c r="AE98" s="46">
        <f t="shared" si="12"/>
        <v>0</v>
      </c>
      <c r="AF98" s="46">
        <f t="shared" si="12"/>
        <v>0</v>
      </c>
      <c r="AG98" s="46">
        <f t="shared" si="12"/>
        <v>0</v>
      </c>
      <c r="AH98" s="46">
        <f t="shared" si="12"/>
        <v>0</v>
      </c>
      <c r="AI98" s="46">
        <f t="shared" si="12"/>
        <v>0</v>
      </c>
      <c r="AJ98" s="46">
        <f t="shared" si="12"/>
        <v>0</v>
      </c>
      <c r="AK98" s="814"/>
      <c r="AL98" s="832"/>
      <c r="AM98" s="46">
        <f t="shared" si="8"/>
        <v>0</v>
      </c>
      <c r="AN98" s="49"/>
      <c r="AO98" s="49"/>
      <c r="AP98" s="49"/>
      <c r="AQ98" s="49"/>
      <c r="AR98" s="49"/>
      <c r="AS98" s="49"/>
      <c r="AT98" s="814"/>
      <c r="AU98" s="835"/>
      <c r="AV98" s="46">
        <f t="shared" si="9"/>
        <v>0</v>
      </c>
      <c r="AW98" s="49"/>
      <c r="AX98" s="49"/>
      <c r="AY98" s="49"/>
      <c r="AZ98" s="49"/>
      <c r="BA98" s="49"/>
      <c r="BB98" s="49"/>
      <c r="BC98" s="814"/>
      <c r="BD98" s="811"/>
      <c r="BE98" s="46">
        <f t="shared" si="10"/>
        <v>0</v>
      </c>
      <c r="BF98" s="49"/>
      <c r="BG98" s="49"/>
      <c r="BH98" s="49"/>
      <c r="BI98" s="49"/>
      <c r="BJ98" s="49"/>
      <c r="BK98" s="49"/>
      <c r="BL98" s="814"/>
      <c r="BM98" s="817"/>
      <c r="BN98" s="46">
        <f t="shared" si="11"/>
        <v>0</v>
      </c>
      <c r="BO98" s="49"/>
      <c r="BP98" s="49"/>
      <c r="BQ98" s="49"/>
      <c r="BR98" s="49"/>
      <c r="BS98" s="49"/>
      <c r="BT98" s="49"/>
      <c r="BU98" s="824"/>
      <c r="BV98" s="825"/>
      <c r="BW98" s="825"/>
      <c r="BX98" s="825"/>
      <c r="BY98" s="825"/>
      <c r="BZ98" s="825"/>
      <c r="CA98" s="825"/>
      <c r="CB98" s="825"/>
      <c r="CC98" s="826"/>
    </row>
    <row r="99" spans="1:81" s="58" customFormat="1" ht="40.200000000000003" customHeight="1" thickTop="1" x14ac:dyDescent="0.3">
      <c r="A99" s="34"/>
      <c r="B99" s="906" t="s">
        <v>1394</v>
      </c>
      <c r="C99" s="868" t="s">
        <v>1397</v>
      </c>
      <c r="D99" s="871"/>
      <c r="E99" s="851"/>
      <c r="F99" s="851"/>
      <c r="G99" s="851"/>
      <c r="H99" s="851"/>
      <c r="I99" s="851"/>
      <c r="J99" s="812">
        <v>861</v>
      </c>
      <c r="K99" s="854" t="str">
        <f>+[24]Metas!K999</f>
        <v>Talleres para sensibilizar y fortalecer las capacidades del sector forestal</v>
      </c>
      <c r="L99" s="857"/>
      <c r="M99" s="860">
        <f>SUM(N99:Q99)</f>
        <v>0</v>
      </c>
      <c r="N99" s="836"/>
      <c r="O99" s="839"/>
      <c r="P99" s="863"/>
      <c r="Q99" s="866"/>
      <c r="R99" s="812">
        <f>+$J99</f>
        <v>861</v>
      </c>
      <c r="S99" s="231"/>
      <c r="T99" s="235"/>
      <c r="U99" s="235"/>
      <c r="V99" s="235"/>
      <c r="W99" s="231"/>
      <c r="X99" s="256"/>
      <c r="Y99" s="256"/>
      <c r="Z99" s="256"/>
      <c r="AA99" s="256"/>
      <c r="AB99" s="812">
        <f>+$J99</f>
        <v>861</v>
      </c>
      <c r="AC99" s="827">
        <f>+L99</f>
        <v>0</v>
      </c>
      <c r="AD99" s="44">
        <f t="shared" si="12"/>
        <v>0</v>
      </c>
      <c r="AE99" s="44">
        <f t="shared" si="12"/>
        <v>0</v>
      </c>
      <c r="AF99" s="44">
        <f t="shared" si="12"/>
        <v>0</v>
      </c>
      <c r="AG99" s="44">
        <f t="shared" si="12"/>
        <v>0</v>
      </c>
      <c r="AH99" s="44">
        <f t="shared" si="12"/>
        <v>0</v>
      </c>
      <c r="AI99" s="44">
        <f t="shared" si="12"/>
        <v>0</v>
      </c>
      <c r="AJ99" s="44">
        <f t="shared" si="12"/>
        <v>0</v>
      </c>
      <c r="AK99" s="812">
        <f>+$J99</f>
        <v>861</v>
      </c>
      <c r="AL99" s="830">
        <f>+N99</f>
        <v>0</v>
      </c>
      <c r="AM99" s="44">
        <f t="shared" si="8"/>
        <v>0</v>
      </c>
      <c r="AN99" s="47"/>
      <c r="AO99" s="47"/>
      <c r="AP99" s="47"/>
      <c r="AQ99" s="47"/>
      <c r="AR99" s="47"/>
      <c r="AS99" s="47"/>
      <c r="AT99" s="812">
        <f>+$J99</f>
        <v>861</v>
      </c>
      <c r="AU99" s="833">
        <f>+O99</f>
        <v>0</v>
      </c>
      <c r="AV99" s="44">
        <f t="shared" si="9"/>
        <v>0</v>
      </c>
      <c r="AW99" s="47"/>
      <c r="AX99" s="47"/>
      <c r="AY99" s="47"/>
      <c r="AZ99" s="47"/>
      <c r="BA99" s="47"/>
      <c r="BB99" s="47"/>
      <c r="BC99" s="812">
        <f>+$J99</f>
        <v>861</v>
      </c>
      <c r="BD99" s="809">
        <f>+P99</f>
        <v>0</v>
      </c>
      <c r="BE99" s="44">
        <f t="shared" si="10"/>
        <v>0</v>
      </c>
      <c r="BF99" s="47"/>
      <c r="BG99" s="47"/>
      <c r="BH99" s="47"/>
      <c r="BI99" s="47"/>
      <c r="BJ99" s="47"/>
      <c r="BK99" s="47"/>
      <c r="BL99" s="812">
        <f>+$J99</f>
        <v>861</v>
      </c>
      <c r="BM99" s="815">
        <f>+Q99</f>
        <v>0</v>
      </c>
      <c r="BN99" s="44">
        <f t="shared" si="11"/>
        <v>0</v>
      </c>
      <c r="BO99" s="47"/>
      <c r="BP99" s="47"/>
      <c r="BQ99" s="47"/>
      <c r="BR99" s="47"/>
      <c r="BS99" s="47"/>
      <c r="BT99" s="47"/>
      <c r="BU99" s="818"/>
      <c r="BV99" s="819"/>
      <c r="BW99" s="819"/>
      <c r="BX99" s="819"/>
      <c r="BY99" s="819"/>
      <c r="BZ99" s="819"/>
      <c r="CA99" s="819"/>
      <c r="CB99" s="819"/>
      <c r="CC99" s="820"/>
    </row>
    <row r="100" spans="1:81" s="58" customFormat="1" ht="40.200000000000003" customHeight="1" x14ac:dyDescent="0.3">
      <c r="A100" s="34"/>
      <c r="B100" s="907"/>
      <c r="C100" s="869"/>
      <c r="D100" s="872"/>
      <c r="E100" s="852"/>
      <c r="F100" s="852"/>
      <c r="G100" s="852"/>
      <c r="H100" s="852"/>
      <c r="I100" s="852"/>
      <c r="J100" s="813"/>
      <c r="K100" s="855"/>
      <c r="L100" s="858"/>
      <c r="M100" s="861"/>
      <c r="N100" s="837"/>
      <c r="O100" s="840"/>
      <c r="P100" s="864"/>
      <c r="Q100" s="867"/>
      <c r="R100" s="813"/>
      <c r="S100" s="39"/>
      <c r="T100" s="236"/>
      <c r="U100" s="236"/>
      <c r="V100" s="236"/>
      <c r="W100" s="39"/>
      <c r="X100" s="31"/>
      <c r="Y100" s="31"/>
      <c r="Z100" s="31"/>
      <c r="AA100" s="31"/>
      <c r="AB100" s="813"/>
      <c r="AC100" s="828"/>
      <c r="AD100" s="51">
        <f t="shared" si="12"/>
        <v>0</v>
      </c>
      <c r="AE100" s="51">
        <f t="shared" si="12"/>
        <v>0</v>
      </c>
      <c r="AF100" s="51">
        <f t="shared" si="12"/>
        <v>0</v>
      </c>
      <c r="AG100" s="51">
        <f t="shared" si="12"/>
        <v>0</v>
      </c>
      <c r="AH100" s="51">
        <f t="shared" si="12"/>
        <v>0</v>
      </c>
      <c r="AI100" s="51">
        <f t="shared" si="12"/>
        <v>0</v>
      </c>
      <c r="AJ100" s="51">
        <f t="shared" si="12"/>
        <v>0</v>
      </c>
      <c r="AK100" s="813"/>
      <c r="AL100" s="831"/>
      <c r="AM100" s="51">
        <f t="shared" si="8"/>
        <v>0</v>
      </c>
      <c r="AN100" s="257"/>
      <c r="AO100" s="257"/>
      <c r="AP100" s="257"/>
      <c r="AQ100" s="257"/>
      <c r="AR100" s="257"/>
      <c r="AS100" s="257"/>
      <c r="AT100" s="813"/>
      <c r="AU100" s="834"/>
      <c r="AV100" s="51">
        <f t="shared" si="9"/>
        <v>0</v>
      </c>
      <c r="AW100" s="257"/>
      <c r="AX100" s="257"/>
      <c r="AY100" s="257"/>
      <c r="AZ100" s="257"/>
      <c r="BA100" s="257"/>
      <c r="BB100" s="257"/>
      <c r="BC100" s="813"/>
      <c r="BD100" s="810"/>
      <c r="BE100" s="51">
        <f t="shared" si="10"/>
        <v>0</v>
      </c>
      <c r="BF100" s="257"/>
      <c r="BG100" s="257"/>
      <c r="BH100" s="257"/>
      <c r="BI100" s="257"/>
      <c r="BJ100" s="257"/>
      <c r="BK100" s="257"/>
      <c r="BL100" s="813"/>
      <c r="BM100" s="816"/>
      <c r="BN100" s="51">
        <f t="shared" si="11"/>
        <v>0</v>
      </c>
      <c r="BO100" s="257"/>
      <c r="BP100" s="257"/>
      <c r="BQ100" s="257"/>
      <c r="BR100" s="257"/>
      <c r="BS100" s="257"/>
      <c r="BT100" s="257"/>
      <c r="BU100" s="821"/>
      <c r="BV100" s="822"/>
      <c r="BW100" s="822"/>
      <c r="BX100" s="822"/>
      <c r="BY100" s="822"/>
      <c r="BZ100" s="822"/>
      <c r="CA100" s="822"/>
      <c r="CB100" s="822"/>
      <c r="CC100" s="823"/>
    </row>
    <row r="101" spans="1:81" s="58" customFormat="1" ht="40.200000000000003" customHeight="1" x14ac:dyDescent="0.3">
      <c r="A101" s="34"/>
      <c r="B101" s="907"/>
      <c r="C101" s="869"/>
      <c r="D101" s="872"/>
      <c r="E101" s="852"/>
      <c r="F101" s="852"/>
      <c r="G101" s="852"/>
      <c r="H101" s="852"/>
      <c r="I101" s="852"/>
      <c r="J101" s="813"/>
      <c r="K101" s="855"/>
      <c r="L101" s="858"/>
      <c r="M101" s="861"/>
      <c r="N101" s="837"/>
      <c r="O101" s="840"/>
      <c r="P101" s="864"/>
      <c r="Q101" s="867"/>
      <c r="R101" s="813"/>
      <c r="S101" s="39"/>
      <c r="T101" s="236"/>
      <c r="U101" s="236"/>
      <c r="V101" s="236"/>
      <c r="W101" s="39"/>
      <c r="X101" s="31"/>
      <c r="Y101" s="31"/>
      <c r="Z101" s="31"/>
      <c r="AA101" s="31"/>
      <c r="AB101" s="813"/>
      <c r="AC101" s="828"/>
      <c r="AD101" s="51">
        <f t="shared" si="12"/>
        <v>0</v>
      </c>
      <c r="AE101" s="51">
        <f t="shared" si="12"/>
        <v>0</v>
      </c>
      <c r="AF101" s="51">
        <f t="shared" si="12"/>
        <v>0</v>
      </c>
      <c r="AG101" s="51">
        <f t="shared" si="12"/>
        <v>0</v>
      </c>
      <c r="AH101" s="51">
        <f t="shared" si="12"/>
        <v>0</v>
      </c>
      <c r="AI101" s="51">
        <f t="shared" si="12"/>
        <v>0</v>
      </c>
      <c r="AJ101" s="51">
        <f t="shared" si="12"/>
        <v>0</v>
      </c>
      <c r="AK101" s="813"/>
      <c r="AL101" s="831"/>
      <c r="AM101" s="51">
        <f t="shared" si="8"/>
        <v>0</v>
      </c>
      <c r="AN101" s="257"/>
      <c r="AO101" s="257"/>
      <c r="AP101" s="257"/>
      <c r="AQ101" s="257"/>
      <c r="AR101" s="257"/>
      <c r="AS101" s="257"/>
      <c r="AT101" s="813"/>
      <c r="AU101" s="834"/>
      <c r="AV101" s="51">
        <f t="shared" si="9"/>
        <v>0</v>
      </c>
      <c r="AW101" s="257"/>
      <c r="AX101" s="257"/>
      <c r="AY101" s="257"/>
      <c r="AZ101" s="257"/>
      <c r="BA101" s="257"/>
      <c r="BB101" s="257"/>
      <c r="BC101" s="813"/>
      <c r="BD101" s="810"/>
      <c r="BE101" s="51">
        <f t="shared" si="10"/>
        <v>0</v>
      </c>
      <c r="BF101" s="257"/>
      <c r="BG101" s="257"/>
      <c r="BH101" s="257"/>
      <c r="BI101" s="257"/>
      <c r="BJ101" s="257"/>
      <c r="BK101" s="257"/>
      <c r="BL101" s="813"/>
      <c r="BM101" s="816"/>
      <c r="BN101" s="51">
        <f t="shared" si="11"/>
        <v>0</v>
      </c>
      <c r="BO101" s="257"/>
      <c r="BP101" s="257"/>
      <c r="BQ101" s="257"/>
      <c r="BR101" s="257"/>
      <c r="BS101" s="257"/>
      <c r="BT101" s="257"/>
      <c r="BU101" s="821"/>
      <c r="BV101" s="822"/>
      <c r="BW101" s="822"/>
      <c r="BX101" s="822"/>
      <c r="BY101" s="822"/>
      <c r="BZ101" s="822"/>
      <c r="CA101" s="822"/>
      <c r="CB101" s="822"/>
      <c r="CC101" s="823"/>
    </row>
    <row r="102" spans="1:81" s="58" customFormat="1" ht="40.200000000000003" customHeight="1" thickBot="1" x14ac:dyDescent="0.35">
      <c r="A102" s="34"/>
      <c r="B102" s="907"/>
      <c r="C102" s="869"/>
      <c r="D102" s="873"/>
      <c r="E102" s="853"/>
      <c r="F102" s="853"/>
      <c r="G102" s="853"/>
      <c r="H102" s="853"/>
      <c r="I102" s="853"/>
      <c r="J102" s="814"/>
      <c r="K102" s="856"/>
      <c r="L102" s="859"/>
      <c r="M102" s="862"/>
      <c r="N102" s="838"/>
      <c r="O102" s="841"/>
      <c r="P102" s="865"/>
      <c r="Q102" s="874"/>
      <c r="R102" s="814"/>
      <c r="S102" s="232"/>
      <c r="T102" s="237"/>
      <c r="U102" s="237"/>
      <c r="V102" s="237"/>
      <c r="W102" s="232"/>
      <c r="X102" s="260"/>
      <c r="Y102" s="260"/>
      <c r="Z102" s="260"/>
      <c r="AA102" s="260"/>
      <c r="AB102" s="814"/>
      <c r="AC102" s="829"/>
      <c r="AD102" s="46">
        <f t="shared" si="12"/>
        <v>0</v>
      </c>
      <c r="AE102" s="46">
        <f t="shared" si="12"/>
        <v>0</v>
      </c>
      <c r="AF102" s="46">
        <f t="shared" si="12"/>
        <v>0</v>
      </c>
      <c r="AG102" s="46">
        <f t="shared" si="12"/>
        <v>0</v>
      </c>
      <c r="AH102" s="46">
        <f t="shared" si="12"/>
        <v>0</v>
      </c>
      <c r="AI102" s="46">
        <f t="shared" si="12"/>
        <v>0</v>
      </c>
      <c r="AJ102" s="46">
        <f t="shared" si="12"/>
        <v>0</v>
      </c>
      <c r="AK102" s="814"/>
      <c r="AL102" s="832"/>
      <c r="AM102" s="46">
        <f t="shared" si="8"/>
        <v>0</v>
      </c>
      <c r="AN102" s="49"/>
      <c r="AO102" s="49"/>
      <c r="AP102" s="49"/>
      <c r="AQ102" s="49"/>
      <c r="AR102" s="49"/>
      <c r="AS102" s="49"/>
      <c r="AT102" s="814"/>
      <c r="AU102" s="835"/>
      <c r="AV102" s="46">
        <f t="shared" si="9"/>
        <v>0</v>
      </c>
      <c r="AW102" s="49"/>
      <c r="AX102" s="49"/>
      <c r="AY102" s="49"/>
      <c r="AZ102" s="49"/>
      <c r="BA102" s="49"/>
      <c r="BB102" s="49"/>
      <c r="BC102" s="814"/>
      <c r="BD102" s="811"/>
      <c r="BE102" s="46">
        <f t="shared" si="10"/>
        <v>0</v>
      </c>
      <c r="BF102" s="49"/>
      <c r="BG102" s="49"/>
      <c r="BH102" s="49"/>
      <c r="BI102" s="49"/>
      <c r="BJ102" s="49"/>
      <c r="BK102" s="49"/>
      <c r="BL102" s="814"/>
      <c r="BM102" s="817"/>
      <c r="BN102" s="46">
        <f t="shared" si="11"/>
        <v>0</v>
      </c>
      <c r="BO102" s="49"/>
      <c r="BP102" s="49"/>
      <c r="BQ102" s="49"/>
      <c r="BR102" s="49"/>
      <c r="BS102" s="49"/>
      <c r="BT102" s="49"/>
      <c r="BU102" s="824"/>
      <c r="BV102" s="825"/>
      <c r="BW102" s="825"/>
      <c r="BX102" s="825"/>
      <c r="BY102" s="825"/>
      <c r="BZ102" s="825"/>
      <c r="CA102" s="825"/>
      <c r="CB102" s="825"/>
      <c r="CC102" s="826"/>
    </row>
    <row r="103" spans="1:81" s="58" customFormat="1" ht="40.200000000000003" customHeight="1" thickTop="1" x14ac:dyDescent="0.3">
      <c r="A103" s="34"/>
      <c r="B103" s="907"/>
      <c r="C103" s="869"/>
      <c r="D103" s="871"/>
      <c r="E103" s="851"/>
      <c r="F103" s="851"/>
      <c r="G103" s="851"/>
      <c r="H103" s="851"/>
      <c r="I103" s="851"/>
      <c r="J103" s="812">
        <v>862</v>
      </c>
      <c r="K103" s="854" t="str">
        <f>+[24]Metas!K1000</f>
        <v>Municipios con establecimiento de especies forestales</v>
      </c>
      <c r="L103" s="857"/>
      <c r="M103" s="860">
        <f>SUM(N103:Q103)</f>
        <v>0</v>
      </c>
      <c r="N103" s="836"/>
      <c r="O103" s="839"/>
      <c r="P103" s="863"/>
      <c r="Q103" s="866"/>
      <c r="R103" s="812">
        <f>+$J103</f>
        <v>862</v>
      </c>
      <c r="S103" s="231"/>
      <c r="T103" s="235"/>
      <c r="U103" s="235"/>
      <c r="V103" s="235"/>
      <c r="W103" s="231"/>
      <c r="X103" s="256"/>
      <c r="Y103" s="256"/>
      <c r="Z103" s="256"/>
      <c r="AA103" s="256"/>
      <c r="AB103" s="812">
        <f>+$J103</f>
        <v>862</v>
      </c>
      <c r="AC103" s="827">
        <f>+L103</f>
        <v>0</v>
      </c>
      <c r="AD103" s="44">
        <f t="shared" si="12"/>
        <v>0</v>
      </c>
      <c r="AE103" s="44">
        <f t="shared" si="12"/>
        <v>0</v>
      </c>
      <c r="AF103" s="44">
        <f t="shared" si="12"/>
        <v>0</v>
      </c>
      <c r="AG103" s="44">
        <f t="shared" si="12"/>
        <v>0</v>
      </c>
      <c r="AH103" s="44">
        <f t="shared" si="12"/>
        <v>0</v>
      </c>
      <c r="AI103" s="44">
        <f t="shared" si="12"/>
        <v>0</v>
      </c>
      <c r="AJ103" s="44">
        <f t="shared" si="12"/>
        <v>0</v>
      </c>
      <c r="AK103" s="812">
        <f>+$J103</f>
        <v>862</v>
      </c>
      <c r="AL103" s="830">
        <f>+N103</f>
        <v>0</v>
      </c>
      <c r="AM103" s="44">
        <f t="shared" si="8"/>
        <v>0</v>
      </c>
      <c r="AN103" s="47"/>
      <c r="AO103" s="47"/>
      <c r="AP103" s="47"/>
      <c r="AQ103" s="47"/>
      <c r="AR103" s="47"/>
      <c r="AS103" s="47"/>
      <c r="AT103" s="812">
        <f>+$J103</f>
        <v>862</v>
      </c>
      <c r="AU103" s="833">
        <f>+O103</f>
        <v>0</v>
      </c>
      <c r="AV103" s="44">
        <f t="shared" si="9"/>
        <v>0</v>
      </c>
      <c r="AW103" s="47"/>
      <c r="AX103" s="47"/>
      <c r="AY103" s="47"/>
      <c r="AZ103" s="47"/>
      <c r="BA103" s="47"/>
      <c r="BB103" s="47"/>
      <c r="BC103" s="812">
        <f>+$J103</f>
        <v>862</v>
      </c>
      <c r="BD103" s="809">
        <f>+P103</f>
        <v>0</v>
      </c>
      <c r="BE103" s="44">
        <f t="shared" si="10"/>
        <v>0</v>
      </c>
      <c r="BF103" s="47"/>
      <c r="BG103" s="47"/>
      <c r="BH103" s="47"/>
      <c r="BI103" s="47"/>
      <c r="BJ103" s="47"/>
      <c r="BK103" s="47"/>
      <c r="BL103" s="812">
        <f>+$J103</f>
        <v>862</v>
      </c>
      <c r="BM103" s="815">
        <f>+Q103</f>
        <v>0</v>
      </c>
      <c r="BN103" s="44">
        <f t="shared" si="11"/>
        <v>0</v>
      </c>
      <c r="BO103" s="47"/>
      <c r="BP103" s="47"/>
      <c r="BQ103" s="47"/>
      <c r="BR103" s="47"/>
      <c r="BS103" s="47"/>
      <c r="BT103" s="47"/>
      <c r="BU103" s="818"/>
      <c r="BV103" s="819"/>
      <c r="BW103" s="819"/>
      <c r="BX103" s="819"/>
      <c r="BY103" s="819"/>
      <c r="BZ103" s="819"/>
      <c r="CA103" s="819"/>
      <c r="CB103" s="819"/>
      <c r="CC103" s="820"/>
    </row>
    <row r="104" spans="1:81" s="58" customFormat="1" ht="40.200000000000003" customHeight="1" x14ac:dyDescent="0.3">
      <c r="A104" s="34"/>
      <c r="B104" s="907"/>
      <c r="C104" s="869"/>
      <c r="D104" s="872"/>
      <c r="E104" s="852"/>
      <c r="F104" s="852"/>
      <c r="G104" s="852"/>
      <c r="H104" s="852"/>
      <c r="I104" s="852"/>
      <c r="J104" s="813"/>
      <c r="K104" s="855"/>
      <c r="L104" s="858"/>
      <c r="M104" s="861"/>
      <c r="N104" s="837"/>
      <c r="O104" s="840"/>
      <c r="P104" s="864"/>
      <c r="Q104" s="867"/>
      <c r="R104" s="813"/>
      <c r="S104" s="39"/>
      <c r="T104" s="236"/>
      <c r="U104" s="236"/>
      <c r="V104" s="236"/>
      <c r="W104" s="39"/>
      <c r="X104" s="31"/>
      <c r="Y104" s="31"/>
      <c r="Z104" s="31"/>
      <c r="AA104" s="31"/>
      <c r="AB104" s="813"/>
      <c r="AC104" s="828"/>
      <c r="AD104" s="51">
        <f t="shared" si="12"/>
        <v>0</v>
      </c>
      <c r="AE104" s="51">
        <f t="shared" si="12"/>
        <v>0</v>
      </c>
      <c r="AF104" s="51">
        <f t="shared" si="12"/>
        <v>0</v>
      </c>
      <c r="AG104" s="51">
        <f t="shared" si="12"/>
        <v>0</v>
      </c>
      <c r="AH104" s="51">
        <f t="shared" si="12"/>
        <v>0</v>
      </c>
      <c r="AI104" s="51">
        <f t="shared" si="12"/>
        <v>0</v>
      </c>
      <c r="AJ104" s="51">
        <f t="shared" si="12"/>
        <v>0</v>
      </c>
      <c r="AK104" s="813"/>
      <c r="AL104" s="831"/>
      <c r="AM104" s="51">
        <f t="shared" si="8"/>
        <v>0</v>
      </c>
      <c r="AN104" s="257"/>
      <c r="AO104" s="257"/>
      <c r="AP104" s="257"/>
      <c r="AQ104" s="257"/>
      <c r="AR104" s="257"/>
      <c r="AS104" s="257"/>
      <c r="AT104" s="813"/>
      <c r="AU104" s="834"/>
      <c r="AV104" s="51">
        <f t="shared" si="9"/>
        <v>0</v>
      </c>
      <c r="AW104" s="257"/>
      <c r="AX104" s="257"/>
      <c r="AY104" s="257"/>
      <c r="AZ104" s="257"/>
      <c r="BA104" s="257"/>
      <c r="BB104" s="257"/>
      <c r="BC104" s="813"/>
      <c r="BD104" s="810"/>
      <c r="BE104" s="51">
        <f t="shared" si="10"/>
        <v>0</v>
      </c>
      <c r="BF104" s="257"/>
      <c r="BG104" s="257"/>
      <c r="BH104" s="257"/>
      <c r="BI104" s="257"/>
      <c r="BJ104" s="257"/>
      <c r="BK104" s="257"/>
      <c r="BL104" s="813"/>
      <c r="BM104" s="816"/>
      <c r="BN104" s="51">
        <f t="shared" si="11"/>
        <v>0</v>
      </c>
      <c r="BO104" s="257"/>
      <c r="BP104" s="257"/>
      <c r="BQ104" s="257"/>
      <c r="BR104" s="257"/>
      <c r="BS104" s="257"/>
      <c r="BT104" s="257"/>
      <c r="BU104" s="821"/>
      <c r="BV104" s="822"/>
      <c r="BW104" s="822"/>
      <c r="BX104" s="822"/>
      <c r="BY104" s="822"/>
      <c r="BZ104" s="822"/>
      <c r="CA104" s="822"/>
      <c r="CB104" s="822"/>
      <c r="CC104" s="823"/>
    </row>
    <row r="105" spans="1:81" s="58" customFormat="1" ht="40.200000000000003" customHeight="1" x14ac:dyDescent="0.3">
      <c r="A105" s="34"/>
      <c r="B105" s="907"/>
      <c r="C105" s="869"/>
      <c r="D105" s="872"/>
      <c r="E105" s="852"/>
      <c r="F105" s="852"/>
      <c r="G105" s="852"/>
      <c r="H105" s="852"/>
      <c r="I105" s="852"/>
      <c r="J105" s="813"/>
      <c r="K105" s="855"/>
      <c r="L105" s="858"/>
      <c r="M105" s="861"/>
      <c r="N105" s="837"/>
      <c r="O105" s="840"/>
      <c r="P105" s="864"/>
      <c r="Q105" s="867"/>
      <c r="R105" s="813"/>
      <c r="S105" s="39"/>
      <c r="T105" s="236"/>
      <c r="U105" s="236"/>
      <c r="V105" s="236"/>
      <c r="W105" s="39"/>
      <c r="X105" s="31"/>
      <c r="Y105" s="31"/>
      <c r="Z105" s="31"/>
      <c r="AA105" s="31"/>
      <c r="AB105" s="813"/>
      <c r="AC105" s="828"/>
      <c r="AD105" s="51">
        <f t="shared" si="12"/>
        <v>0</v>
      </c>
      <c r="AE105" s="51">
        <f t="shared" si="12"/>
        <v>0</v>
      </c>
      <c r="AF105" s="51">
        <f t="shared" si="12"/>
        <v>0</v>
      </c>
      <c r="AG105" s="51">
        <f t="shared" si="12"/>
        <v>0</v>
      </c>
      <c r="AH105" s="51">
        <f t="shared" si="12"/>
        <v>0</v>
      </c>
      <c r="AI105" s="51">
        <f t="shared" si="12"/>
        <v>0</v>
      </c>
      <c r="AJ105" s="51">
        <f t="shared" si="12"/>
        <v>0</v>
      </c>
      <c r="AK105" s="813"/>
      <c r="AL105" s="831"/>
      <c r="AM105" s="51">
        <f t="shared" si="8"/>
        <v>0</v>
      </c>
      <c r="AN105" s="257"/>
      <c r="AO105" s="257"/>
      <c r="AP105" s="257"/>
      <c r="AQ105" s="257"/>
      <c r="AR105" s="257"/>
      <c r="AS105" s="257"/>
      <c r="AT105" s="813"/>
      <c r="AU105" s="834"/>
      <c r="AV105" s="51">
        <f t="shared" si="9"/>
        <v>0</v>
      </c>
      <c r="AW105" s="257"/>
      <c r="AX105" s="257"/>
      <c r="AY105" s="257"/>
      <c r="AZ105" s="257"/>
      <c r="BA105" s="257"/>
      <c r="BB105" s="257"/>
      <c r="BC105" s="813"/>
      <c r="BD105" s="810"/>
      <c r="BE105" s="51">
        <f t="shared" si="10"/>
        <v>0</v>
      </c>
      <c r="BF105" s="257"/>
      <c r="BG105" s="257"/>
      <c r="BH105" s="257"/>
      <c r="BI105" s="257"/>
      <c r="BJ105" s="257"/>
      <c r="BK105" s="257"/>
      <c r="BL105" s="813"/>
      <c r="BM105" s="816"/>
      <c r="BN105" s="51">
        <f t="shared" si="11"/>
        <v>0</v>
      </c>
      <c r="BO105" s="257"/>
      <c r="BP105" s="257"/>
      <c r="BQ105" s="257"/>
      <c r="BR105" s="257"/>
      <c r="BS105" s="257"/>
      <c r="BT105" s="257"/>
      <c r="BU105" s="821"/>
      <c r="BV105" s="822"/>
      <c r="BW105" s="822"/>
      <c r="BX105" s="822"/>
      <c r="BY105" s="822"/>
      <c r="BZ105" s="822"/>
      <c r="CA105" s="822"/>
      <c r="CB105" s="822"/>
      <c r="CC105" s="823"/>
    </row>
    <row r="106" spans="1:81" s="58" customFormat="1" ht="40.200000000000003" customHeight="1" thickBot="1" x14ac:dyDescent="0.35">
      <c r="A106" s="34"/>
      <c r="B106" s="908"/>
      <c r="C106" s="870"/>
      <c r="D106" s="873"/>
      <c r="E106" s="853"/>
      <c r="F106" s="853"/>
      <c r="G106" s="853"/>
      <c r="H106" s="853"/>
      <c r="I106" s="853"/>
      <c r="J106" s="814"/>
      <c r="K106" s="856"/>
      <c r="L106" s="859"/>
      <c r="M106" s="862"/>
      <c r="N106" s="838"/>
      <c r="O106" s="841"/>
      <c r="P106" s="865"/>
      <c r="Q106" s="874"/>
      <c r="R106" s="814"/>
      <c r="S106" s="232"/>
      <c r="T106" s="237"/>
      <c r="U106" s="237"/>
      <c r="V106" s="237"/>
      <c r="W106" s="232"/>
      <c r="X106" s="260"/>
      <c r="Y106" s="260"/>
      <c r="Z106" s="260"/>
      <c r="AA106" s="260"/>
      <c r="AB106" s="814"/>
      <c r="AC106" s="829"/>
      <c r="AD106" s="46">
        <f t="shared" si="12"/>
        <v>0</v>
      </c>
      <c r="AE106" s="46">
        <f t="shared" si="12"/>
        <v>0</v>
      </c>
      <c r="AF106" s="46">
        <f t="shared" si="12"/>
        <v>0</v>
      </c>
      <c r="AG106" s="46">
        <f t="shared" si="12"/>
        <v>0</v>
      </c>
      <c r="AH106" s="46">
        <f t="shared" si="12"/>
        <v>0</v>
      </c>
      <c r="AI106" s="46">
        <f t="shared" si="12"/>
        <v>0</v>
      </c>
      <c r="AJ106" s="46">
        <f t="shared" si="12"/>
        <v>0</v>
      </c>
      <c r="AK106" s="814"/>
      <c r="AL106" s="832"/>
      <c r="AM106" s="46">
        <f t="shared" si="8"/>
        <v>0</v>
      </c>
      <c r="AN106" s="49"/>
      <c r="AO106" s="49"/>
      <c r="AP106" s="49"/>
      <c r="AQ106" s="49"/>
      <c r="AR106" s="49"/>
      <c r="AS106" s="49"/>
      <c r="AT106" s="814"/>
      <c r="AU106" s="835"/>
      <c r="AV106" s="46">
        <f t="shared" si="9"/>
        <v>0</v>
      </c>
      <c r="AW106" s="49"/>
      <c r="AX106" s="49"/>
      <c r="AY106" s="49"/>
      <c r="AZ106" s="49"/>
      <c r="BA106" s="49"/>
      <c r="BB106" s="49"/>
      <c r="BC106" s="814"/>
      <c r="BD106" s="811"/>
      <c r="BE106" s="46">
        <f t="shared" si="10"/>
        <v>0</v>
      </c>
      <c r="BF106" s="49"/>
      <c r="BG106" s="49"/>
      <c r="BH106" s="49"/>
      <c r="BI106" s="49"/>
      <c r="BJ106" s="49"/>
      <c r="BK106" s="49"/>
      <c r="BL106" s="814"/>
      <c r="BM106" s="817"/>
      <c r="BN106" s="46">
        <f t="shared" si="11"/>
        <v>0</v>
      </c>
      <c r="BO106" s="49"/>
      <c r="BP106" s="49"/>
      <c r="BQ106" s="49"/>
      <c r="BR106" s="49"/>
      <c r="BS106" s="49"/>
      <c r="BT106" s="49"/>
      <c r="BU106" s="824"/>
      <c r="BV106" s="825"/>
      <c r="BW106" s="825"/>
      <c r="BX106" s="825"/>
      <c r="BY106" s="825"/>
      <c r="BZ106" s="825"/>
      <c r="CA106" s="825"/>
      <c r="CB106" s="825"/>
      <c r="CC106" s="826"/>
    </row>
    <row r="107" spans="1:81" s="58" customFormat="1" ht="40.200000000000003" customHeight="1" thickTop="1" x14ac:dyDescent="0.3">
      <c r="A107" s="34"/>
      <c r="B107" s="906" t="s">
        <v>1400</v>
      </c>
      <c r="C107" s="868" t="s">
        <v>1403</v>
      </c>
      <c r="D107" s="871">
        <v>1702</v>
      </c>
      <c r="E107" s="851" t="s">
        <v>3881</v>
      </c>
      <c r="F107" s="851">
        <v>1702021</v>
      </c>
      <c r="G107" s="851" t="s">
        <v>6558</v>
      </c>
      <c r="H107" s="851" t="s">
        <v>6511</v>
      </c>
      <c r="I107" s="1184">
        <v>2021004540233</v>
      </c>
      <c r="J107" s="812">
        <v>863</v>
      </c>
      <c r="K107" s="854" t="str">
        <f>+[24]Metas!K1002</f>
        <v>Acompañamiento a las iniciativas de reactivación económica y agropecuaria identificadas dentro del programa PDET en los municipios priorizados</v>
      </c>
      <c r="L107" s="857">
        <v>0.35</v>
      </c>
      <c r="M107" s="860" t="s">
        <v>6494</v>
      </c>
      <c r="N107" s="836">
        <v>8.7499999999999994E-2</v>
      </c>
      <c r="O107" s="839">
        <v>8.7499999999999994E-2</v>
      </c>
      <c r="P107" s="863">
        <v>8.7499999999999994E-2</v>
      </c>
      <c r="Q107" s="866">
        <v>8.7499999999999994E-2</v>
      </c>
      <c r="R107" s="812">
        <f>+$J107</f>
        <v>863</v>
      </c>
      <c r="S107" s="231" t="s">
        <v>6559</v>
      </c>
      <c r="T107" s="235" t="s">
        <v>6560</v>
      </c>
      <c r="U107" s="235" t="s">
        <v>6561</v>
      </c>
      <c r="V107" s="235" t="s">
        <v>6502</v>
      </c>
      <c r="W107" s="231" t="s">
        <v>6562</v>
      </c>
      <c r="X107" s="256">
        <v>44928</v>
      </c>
      <c r="Y107" s="256">
        <v>45289</v>
      </c>
      <c r="Z107" s="256">
        <v>44928</v>
      </c>
      <c r="AA107" s="256">
        <v>45289</v>
      </c>
      <c r="AB107" s="812">
        <f>+$J107</f>
        <v>863</v>
      </c>
      <c r="AC107" s="827">
        <f>+L107</f>
        <v>0.35</v>
      </c>
      <c r="AD107" s="44">
        <v>600</v>
      </c>
      <c r="AE107" s="44">
        <v>600</v>
      </c>
      <c r="AF107" s="44">
        <f t="shared" si="12"/>
        <v>0</v>
      </c>
      <c r="AG107" s="44">
        <f t="shared" si="12"/>
        <v>0</v>
      </c>
      <c r="AH107" s="44">
        <f t="shared" si="12"/>
        <v>0</v>
      </c>
      <c r="AI107" s="44">
        <v>2000</v>
      </c>
      <c r="AJ107" s="44">
        <f t="shared" si="12"/>
        <v>0</v>
      </c>
      <c r="AK107" s="812">
        <f>+$J107</f>
        <v>863</v>
      </c>
      <c r="AL107" s="830">
        <f>+N107</f>
        <v>8.7499999999999994E-2</v>
      </c>
      <c r="AM107" s="44">
        <f t="shared" si="8"/>
        <v>500</v>
      </c>
      <c r="AN107" s="47">
        <v>100</v>
      </c>
      <c r="AO107" s="47"/>
      <c r="AP107" s="47"/>
      <c r="AQ107" s="47"/>
      <c r="AR107" s="47">
        <v>400</v>
      </c>
      <c r="AS107" s="47"/>
      <c r="AT107" s="812">
        <f>+$J107</f>
        <v>863</v>
      </c>
      <c r="AU107" s="833">
        <f>+O107</f>
        <v>8.7499999999999994E-2</v>
      </c>
      <c r="AV107" s="44">
        <f t="shared" si="9"/>
        <v>800</v>
      </c>
      <c r="AW107" s="47">
        <v>200</v>
      </c>
      <c r="AX107" s="47"/>
      <c r="AY107" s="47"/>
      <c r="AZ107" s="47"/>
      <c r="BA107" s="47">
        <v>600</v>
      </c>
      <c r="BB107" s="47"/>
      <c r="BC107" s="812">
        <f>+$J107</f>
        <v>863</v>
      </c>
      <c r="BD107" s="809">
        <f>+P107</f>
        <v>8.7499999999999994E-2</v>
      </c>
      <c r="BE107" s="44">
        <f t="shared" si="10"/>
        <v>800</v>
      </c>
      <c r="BF107" s="47">
        <v>200</v>
      </c>
      <c r="BG107" s="47"/>
      <c r="BH107" s="47"/>
      <c r="BI107" s="47"/>
      <c r="BJ107" s="47">
        <v>600</v>
      </c>
      <c r="BK107" s="47"/>
      <c r="BL107" s="812">
        <f>+$J107</f>
        <v>863</v>
      </c>
      <c r="BM107" s="815">
        <f>+Q107</f>
        <v>8.7499999999999994E-2</v>
      </c>
      <c r="BN107" s="44">
        <f t="shared" si="11"/>
        <v>500</v>
      </c>
      <c r="BO107" s="47">
        <v>100</v>
      </c>
      <c r="BP107" s="47"/>
      <c r="BQ107" s="47"/>
      <c r="BR107" s="47"/>
      <c r="BS107" s="47">
        <v>400</v>
      </c>
      <c r="BT107" s="47"/>
      <c r="BU107" s="818"/>
      <c r="BV107" s="819"/>
      <c r="BW107" s="819"/>
      <c r="BX107" s="819"/>
      <c r="BY107" s="819"/>
      <c r="BZ107" s="819"/>
      <c r="CA107" s="819"/>
      <c r="CB107" s="819"/>
      <c r="CC107" s="820"/>
    </row>
    <row r="108" spans="1:81" s="58" customFormat="1" ht="40.200000000000003" customHeight="1" x14ac:dyDescent="0.3">
      <c r="A108" s="34"/>
      <c r="B108" s="907"/>
      <c r="C108" s="869"/>
      <c r="D108" s="872"/>
      <c r="E108" s="852"/>
      <c r="F108" s="852"/>
      <c r="G108" s="852"/>
      <c r="H108" s="852"/>
      <c r="I108" s="1185"/>
      <c r="J108" s="813"/>
      <c r="K108" s="855"/>
      <c r="L108" s="858"/>
      <c r="M108" s="861"/>
      <c r="N108" s="837"/>
      <c r="O108" s="840"/>
      <c r="P108" s="864"/>
      <c r="Q108" s="867"/>
      <c r="R108" s="813"/>
      <c r="S108" s="39"/>
      <c r="T108" s="236"/>
      <c r="U108" s="236"/>
      <c r="V108" s="236"/>
      <c r="W108" s="39"/>
      <c r="X108" s="31"/>
      <c r="Y108" s="31"/>
      <c r="Z108" s="31"/>
      <c r="AA108" s="31"/>
      <c r="AB108" s="813"/>
      <c r="AC108" s="828"/>
      <c r="AD108" s="51">
        <f t="shared" si="12"/>
        <v>0</v>
      </c>
      <c r="AE108" s="51">
        <f t="shared" si="12"/>
        <v>0</v>
      </c>
      <c r="AF108" s="51">
        <f t="shared" si="12"/>
        <v>0</v>
      </c>
      <c r="AG108" s="51">
        <f t="shared" si="12"/>
        <v>0</v>
      </c>
      <c r="AH108" s="51">
        <f t="shared" si="12"/>
        <v>0</v>
      </c>
      <c r="AI108" s="51">
        <f t="shared" si="12"/>
        <v>0</v>
      </c>
      <c r="AJ108" s="51">
        <f t="shared" si="12"/>
        <v>0</v>
      </c>
      <c r="AK108" s="813"/>
      <c r="AL108" s="831"/>
      <c r="AM108" s="51">
        <f t="shared" si="8"/>
        <v>0</v>
      </c>
      <c r="AN108" s="257"/>
      <c r="AO108" s="257"/>
      <c r="AP108" s="257"/>
      <c r="AQ108" s="257"/>
      <c r="AR108" s="257"/>
      <c r="AS108" s="257"/>
      <c r="AT108" s="813"/>
      <c r="AU108" s="834"/>
      <c r="AV108" s="51">
        <f t="shared" si="9"/>
        <v>0</v>
      </c>
      <c r="AW108" s="257"/>
      <c r="AX108" s="257"/>
      <c r="AY108" s="257"/>
      <c r="AZ108" s="257"/>
      <c r="BA108" s="257"/>
      <c r="BB108" s="257"/>
      <c r="BC108" s="813"/>
      <c r="BD108" s="810"/>
      <c r="BE108" s="51">
        <f t="shared" si="10"/>
        <v>0</v>
      </c>
      <c r="BF108" s="257"/>
      <c r="BG108" s="257"/>
      <c r="BH108" s="257"/>
      <c r="BI108" s="257"/>
      <c r="BJ108" s="257"/>
      <c r="BK108" s="257"/>
      <c r="BL108" s="813"/>
      <c r="BM108" s="816"/>
      <c r="BN108" s="51">
        <f t="shared" si="11"/>
        <v>0</v>
      </c>
      <c r="BO108" s="257"/>
      <c r="BP108" s="257"/>
      <c r="BQ108" s="257"/>
      <c r="BR108" s="257"/>
      <c r="BS108" s="257"/>
      <c r="BT108" s="257"/>
      <c r="BU108" s="821"/>
      <c r="BV108" s="822"/>
      <c r="BW108" s="822"/>
      <c r="BX108" s="822"/>
      <c r="BY108" s="822"/>
      <c r="BZ108" s="822"/>
      <c r="CA108" s="822"/>
      <c r="CB108" s="822"/>
      <c r="CC108" s="823"/>
    </row>
    <row r="109" spans="1:81" s="58" customFormat="1" ht="40.200000000000003" customHeight="1" x14ac:dyDescent="0.3">
      <c r="A109" s="34"/>
      <c r="B109" s="907"/>
      <c r="C109" s="869"/>
      <c r="D109" s="872"/>
      <c r="E109" s="852"/>
      <c r="F109" s="852"/>
      <c r="G109" s="852"/>
      <c r="H109" s="852"/>
      <c r="I109" s="1185"/>
      <c r="J109" s="813"/>
      <c r="K109" s="855"/>
      <c r="L109" s="858"/>
      <c r="M109" s="861"/>
      <c r="N109" s="837"/>
      <c r="O109" s="840"/>
      <c r="P109" s="864"/>
      <c r="Q109" s="867"/>
      <c r="R109" s="813"/>
      <c r="S109" s="39"/>
      <c r="T109" s="236"/>
      <c r="U109" s="236"/>
      <c r="V109" s="236"/>
      <c r="W109" s="39"/>
      <c r="X109" s="31"/>
      <c r="Y109" s="31"/>
      <c r="Z109" s="31"/>
      <c r="AA109" s="31"/>
      <c r="AB109" s="813"/>
      <c r="AC109" s="828"/>
      <c r="AD109" s="51">
        <f t="shared" si="12"/>
        <v>0</v>
      </c>
      <c r="AE109" s="51">
        <f t="shared" si="12"/>
        <v>0</v>
      </c>
      <c r="AF109" s="51">
        <f t="shared" si="12"/>
        <v>0</v>
      </c>
      <c r="AG109" s="51">
        <f t="shared" si="12"/>
        <v>0</v>
      </c>
      <c r="AH109" s="51">
        <f t="shared" si="12"/>
        <v>0</v>
      </c>
      <c r="AI109" s="51">
        <f t="shared" si="12"/>
        <v>0</v>
      </c>
      <c r="AJ109" s="51">
        <f t="shared" si="12"/>
        <v>0</v>
      </c>
      <c r="AK109" s="813"/>
      <c r="AL109" s="831"/>
      <c r="AM109" s="51">
        <f t="shared" si="8"/>
        <v>0</v>
      </c>
      <c r="AN109" s="257"/>
      <c r="AO109" s="257"/>
      <c r="AP109" s="257"/>
      <c r="AQ109" s="257"/>
      <c r="AR109" s="257"/>
      <c r="AS109" s="257"/>
      <c r="AT109" s="813"/>
      <c r="AU109" s="834"/>
      <c r="AV109" s="51">
        <f t="shared" si="9"/>
        <v>0</v>
      </c>
      <c r="AW109" s="257"/>
      <c r="AX109" s="257"/>
      <c r="AY109" s="257"/>
      <c r="AZ109" s="257"/>
      <c r="BA109" s="257"/>
      <c r="BB109" s="257"/>
      <c r="BC109" s="813"/>
      <c r="BD109" s="810"/>
      <c r="BE109" s="51">
        <f t="shared" si="10"/>
        <v>0</v>
      </c>
      <c r="BF109" s="257"/>
      <c r="BG109" s="257"/>
      <c r="BH109" s="257"/>
      <c r="BI109" s="257"/>
      <c r="BJ109" s="257"/>
      <c r="BK109" s="257"/>
      <c r="BL109" s="813"/>
      <c r="BM109" s="816"/>
      <c r="BN109" s="51">
        <f t="shared" si="11"/>
        <v>0</v>
      </c>
      <c r="BO109" s="257"/>
      <c r="BP109" s="257"/>
      <c r="BQ109" s="257"/>
      <c r="BR109" s="257"/>
      <c r="BS109" s="257"/>
      <c r="BT109" s="257"/>
      <c r="BU109" s="821"/>
      <c r="BV109" s="822"/>
      <c r="BW109" s="822"/>
      <c r="BX109" s="822"/>
      <c r="BY109" s="822"/>
      <c r="BZ109" s="822"/>
      <c r="CA109" s="822"/>
      <c r="CB109" s="822"/>
      <c r="CC109" s="823"/>
    </row>
    <row r="110" spans="1:81" s="58" customFormat="1" ht="40.200000000000003" customHeight="1" thickBot="1" x14ac:dyDescent="0.35">
      <c r="A110" s="34"/>
      <c r="B110" s="908"/>
      <c r="C110" s="870"/>
      <c r="D110" s="873"/>
      <c r="E110" s="853"/>
      <c r="F110" s="853"/>
      <c r="G110" s="853"/>
      <c r="H110" s="853"/>
      <c r="I110" s="1186"/>
      <c r="J110" s="814"/>
      <c r="K110" s="856"/>
      <c r="L110" s="859"/>
      <c r="M110" s="862"/>
      <c r="N110" s="838"/>
      <c r="O110" s="841"/>
      <c r="P110" s="865"/>
      <c r="Q110" s="874"/>
      <c r="R110" s="814"/>
      <c r="S110" s="232"/>
      <c r="T110" s="237"/>
      <c r="U110" s="237"/>
      <c r="V110" s="237"/>
      <c r="W110" s="232"/>
      <c r="X110" s="260"/>
      <c r="Y110" s="260"/>
      <c r="Z110" s="260"/>
      <c r="AA110" s="260"/>
      <c r="AB110" s="814"/>
      <c r="AC110" s="829"/>
      <c r="AD110" s="46">
        <f t="shared" si="12"/>
        <v>0</v>
      </c>
      <c r="AE110" s="46">
        <f t="shared" si="12"/>
        <v>0</v>
      </c>
      <c r="AF110" s="46">
        <f t="shared" si="12"/>
        <v>0</v>
      </c>
      <c r="AG110" s="46">
        <f t="shared" si="12"/>
        <v>0</v>
      </c>
      <c r="AH110" s="46">
        <f t="shared" si="12"/>
        <v>0</v>
      </c>
      <c r="AI110" s="46">
        <f t="shared" si="12"/>
        <v>0</v>
      </c>
      <c r="AJ110" s="46">
        <f t="shared" si="12"/>
        <v>0</v>
      </c>
      <c r="AK110" s="814"/>
      <c r="AL110" s="832"/>
      <c r="AM110" s="46">
        <f t="shared" si="8"/>
        <v>0</v>
      </c>
      <c r="AN110" s="49"/>
      <c r="AO110" s="49"/>
      <c r="AP110" s="49"/>
      <c r="AQ110" s="49"/>
      <c r="AR110" s="49"/>
      <c r="AS110" s="49"/>
      <c r="AT110" s="814"/>
      <c r="AU110" s="835"/>
      <c r="AV110" s="46">
        <f t="shared" si="9"/>
        <v>0</v>
      </c>
      <c r="AW110" s="49"/>
      <c r="AX110" s="49"/>
      <c r="AY110" s="49"/>
      <c r="AZ110" s="49"/>
      <c r="BA110" s="49"/>
      <c r="BB110" s="49"/>
      <c r="BC110" s="814"/>
      <c r="BD110" s="811"/>
      <c r="BE110" s="46">
        <f t="shared" si="10"/>
        <v>0</v>
      </c>
      <c r="BF110" s="49"/>
      <c r="BG110" s="49"/>
      <c r="BH110" s="49"/>
      <c r="BI110" s="49"/>
      <c r="BJ110" s="49"/>
      <c r="BK110" s="49"/>
      <c r="BL110" s="814"/>
      <c r="BM110" s="817"/>
      <c r="BN110" s="46">
        <f t="shared" si="11"/>
        <v>0</v>
      </c>
      <c r="BO110" s="49"/>
      <c r="BP110" s="49"/>
      <c r="BQ110" s="49"/>
      <c r="BR110" s="49"/>
      <c r="BS110" s="49"/>
      <c r="BT110" s="49"/>
      <c r="BU110" s="824"/>
      <c r="BV110" s="825"/>
      <c r="BW110" s="825"/>
      <c r="BX110" s="825"/>
      <c r="BY110" s="825"/>
      <c r="BZ110" s="825"/>
      <c r="CA110" s="825"/>
      <c r="CB110" s="825"/>
      <c r="CC110" s="826"/>
    </row>
    <row r="111" spans="1:81" ht="40.200000000000003" customHeight="1" thickTop="1" x14ac:dyDescent="0.3"/>
  </sheetData>
  <mergeCells count="857">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C2:H2"/>
    <mergeCell ref="L2:Q2"/>
    <mergeCell ref="R2:S2"/>
    <mergeCell ref="T2:V2"/>
    <mergeCell ref="W2:AA2"/>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BC4:BE4"/>
    <mergeCell ref="BF4:BK4"/>
    <mergeCell ref="BL4:BT5"/>
    <mergeCell ref="BU4:BW4"/>
    <mergeCell ref="BX4:CC4"/>
    <mergeCell ref="L5:Q5"/>
    <mergeCell ref="T5:V5"/>
    <mergeCell ref="W5:AA5"/>
    <mergeCell ref="AK5:AM5"/>
    <mergeCell ref="AN5:AS5"/>
    <mergeCell ref="BC5:BE5"/>
    <mergeCell ref="BF5:BK5"/>
    <mergeCell ref="BU5:BW5"/>
    <mergeCell ref="BX5:CC5"/>
    <mergeCell ref="B7:B9"/>
    <mergeCell ref="C7:C9"/>
    <mergeCell ref="D7:D9"/>
    <mergeCell ref="E7:E9"/>
    <mergeCell ref="F7:F9"/>
    <mergeCell ref="G7:G9"/>
    <mergeCell ref="B2:B5"/>
    <mergeCell ref="N7:N9"/>
    <mergeCell ref="O7:O9"/>
    <mergeCell ref="P7:P9"/>
    <mergeCell ref="Q7:Q9"/>
    <mergeCell ref="R7:R9"/>
    <mergeCell ref="S7:S9"/>
    <mergeCell ref="H7:H9"/>
    <mergeCell ref="I7:I9"/>
    <mergeCell ref="J7:J9"/>
    <mergeCell ref="K7:K9"/>
    <mergeCell ref="L7:L9"/>
    <mergeCell ref="M7:M9"/>
    <mergeCell ref="AC7:AC9"/>
    <mergeCell ref="AD7:AJ7"/>
    <mergeCell ref="AK7:AK9"/>
    <mergeCell ref="AL7:AL9"/>
    <mergeCell ref="AM7:AS7"/>
    <mergeCell ref="AR8:AR9"/>
    <mergeCell ref="AS8:AS9"/>
    <mergeCell ref="T7:T9"/>
    <mergeCell ref="U7:U9"/>
    <mergeCell ref="V7:V9"/>
    <mergeCell ref="W7:W9"/>
    <mergeCell ref="X7:Y7"/>
    <mergeCell ref="Z7:AA7"/>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L11:L14"/>
    <mergeCell ref="M11:M14"/>
    <mergeCell ref="N11:N14"/>
    <mergeCell ref="O11:O14"/>
    <mergeCell ref="BS8:BS9"/>
    <mergeCell ref="BT8:BT9"/>
    <mergeCell ref="B11:B18"/>
    <mergeCell ref="C11:C14"/>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BM11:BM14"/>
    <mergeCell ref="BU11:CC11"/>
    <mergeCell ref="BU12:CC12"/>
    <mergeCell ref="BU13:CC13"/>
    <mergeCell ref="BU14:CC14"/>
    <mergeCell ref="C15:C18"/>
    <mergeCell ref="D15:D18"/>
    <mergeCell ref="E15:E18"/>
    <mergeCell ref="F15:F18"/>
    <mergeCell ref="G15:G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N15:N18"/>
    <mergeCell ref="O15:O18"/>
    <mergeCell ref="P15:P18"/>
    <mergeCell ref="Q15:Q18"/>
    <mergeCell ref="R15:R18"/>
    <mergeCell ref="AB15:AB18"/>
    <mergeCell ref="H15:H18"/>
    <mergeCell ref="I15:I18"/>
    <mergeCell ref="J15:J18"/>
    <mergeCell ref="K15:K18"/>
    <mergeCell ref="L15:L18"/>
    <mergeCell ref="M15:M18"/>
    <mergeCell ref="BD15:BD18"/>
    <mergeCell ref="BL15:BL18"/>
    <mergeCell ref="BM15:BM18"/>
    <mergeCell ref="BU15:CC15"/>
    <mergeCell ref="BU16:CC16"/>
    <mergeCell ref="BU17:CC17"/>
    <mergeCell ref="BU18:CC18"/>
    <mergeCell ref="AC15:AC18"/>
    <mergeCell ref="AK15:AK18"/>
    <mergeCell ref="AL15:AL18"/>
    <mergeCell ref="AT15:AT18"/>
    <mergeCell ref="AU15:AU18"/>
    <mergeCell ref="BC15:BC18"/>
    <mergeCell ref="J19:J22"/>
    <mergeCell ref="K19:K22"/>
    <mergeCell ref="L19:L22"/>
    <mergeCell ref="M19:M22"/>
    <mergeCell ref="B19:B22"/>
    <mergeCell ref="C19:C22"/>
    <mergeCell ref="D19:D22"/>
    <mergeCell ref="E19:E22"/>
    <mergeCell ref="F19:F22"/>
    <mergeCell ref="G19:G22"/>
    <mergeCell ref="BL19:BL22"/>
    <mergeCell ref="BU19:CC19"/>
    <mergeCell ref="BU20:CC20"/>
    <mergeCell ref="BU21:CC21"/>
    <mergeCell ref="BU22:CC22"/>
    <mergeCell ref="B23:B74"/>
    <mergeCell ref="C23:C38"/>
    <mergeCell ref="D23:D26"/>
    <mergeCell ref="E23:E26"/>
    <mergeCell ref="F23:F26"/>
    <mergeCell ref="AC19:AC22"/>
    <mergeCell ref="AK19:AK22"/>
    <mergeCell ref="AL19:AL22"/>
    <mergeCell ref="AT19:AT22"/>
    <mergeCell ref="AU19:AU22"/>
    <mergeCell ref="BC19:BC22"/>
    <mergeCell ref="N19:N22"/>
    <mergeCell ref="O19:O22"/>
    <mergeCell ref="P19:P22"/>
    <mergeCell ref="Q19:Q22"/>
    <mergeCell ref="R19:R22"/>
    <mergeCell ref="AB19:AB22"/>
    <mergeCell ref="H19:H22"/>
    <mergeCell ref="I19:I22"/>
    <mergeCell ref="M23:M26"/>
    <mergeCell ref="N23:N26"/>
    <mergeCell ref="O23:O26"/>
    <mergeCell ref="P23:P26"/>
    <mergeCell ref="Q23:Q26"/>
    <mergeCell ref="R23:R26"/>
    <mergeCell ref="G23:G26"/>
    <mergeCell ref="H23:H26"/>
    <mergeCell ref="I23:I26"/>
    <mergeCell ref="J23:J26"/>
    <mergeCell ref="K23:K26"/>
    <mergeCell ref="L23:L26"/>
    <mergeCell ref="BC23:BC26"/>
    <mergeCell ref="BL23:BL26"/>
    <mergeCell ref="BU23:CC23"/>
    <mergeCell ref="BU24:CC24"/>
    <mergeCell ref="BU25:CC25"/>
    <mergeCell ref="BU26:CC26"/>
    <mergeCell ref="AB23:AB26"/>
    <mergeCell ref="AC23:AC26"/>
    <mergeCell ref="AK23:AK26"/>
    <mergeCell ref="AL23:AL26"/>
    <mergeCell ref="AT23:AT26"/>
    <mergeCell ref="AU23:AU26"/>
    <mergeCell ref="L27:L30"/>
    <mergeCell ref="M27:M30"/>
    <mergeCell ref="N27:N30"/>
    <mergeCell ref="O27:O30"/>
    <mergeCell ref="D27:D30"/>
    <mergeCell ref="E27:E30"/>
    <mergeCell ref="F27:F30"/>
    <mergeCell ref="G27:G30"/>
    <mergeCell ref="H27:H30"/>
    <mergeCell ref="I27:I30"/>
    <mergeCell ref="BM27:BM30"/>
    <mergeCell ref="BU27:CC27"/>
    <mergeCell ref="BU28:CC28"/>
    <mergeCell ref="BU29:CC29"/>
    <mergeCell ref="BU30:CC30"/>
    <mergeCell ref="D31:D34"/>
    <mergeCell ref="E31:E34"/>
    <mergeCell ref="F31:F34"/>
    <mergeCell ref="G31:G34"/>
    <mergeCell ref="H31:H34"/>
    <mergeCell ref="AL27:AL30"/>
    <mergeCell ref="AT27:AT30"/>
    <mergeCell ref="AU27:AU30"/>
    <mergeCell ref="BC27:BC30"/>
    <mergeCell ref="BD27:BD30"/>
    <mergeCell ref="BL27:BL30"/>
    <mergeCell ref="P27:P30"/>
    <mergeCell ref="Q27:Q30"/>
    <mergeCell ref="R27:R30"/>
    <mergeCell ref="AB27:AB30"/>
    <mergeCell ref="AC27:AC30"/>
    <mergeCell ref="AK27:AK30"/>
    <mergeCell ref="J27:J30"/>
    <mergeCell ref="K27:K30"/>
    <mergeCell ref="O31:O34"/>
    <mergeCell ref="P31:P34"/>
    <mergeCell ref="Q31:Q34"/>
    <mergeCell ref="R31:R34"/>
    <mergeCell ref="AB31:AB34"/>
    <mergeCell ref="AC31:AC34"/>
    <mergeCell ref="I31:I34"/>
    <mergeCell ref="J31:J34"/>
    <mergeCell ref="K31:K34"/>
    <mergeCell ref="L31:L34"/>
    <mergeCell ref="M31:M34"/>
    <mergeCell ref="N31:N34"/>
    <mergeCell ref="BL31:BL34"/>
    <mergeCell ref="BM31:BM34"/>
    <mergeCell ref="BU31:CC31"/>
    <mergeCell ref="BU32:CC32"/>
    <mergeCell ref="BU33:CC33"/>
    <mergeCell ref="BU34:CC34"/>
    <mergeCell ref="AK31:AK34"/>
    <mergeCell ref="AL31:AL34"/>
    <mergeCell ref="AT31:AT34"/>
    <mergeCell ref="AU31:AU34"/>
    <mergeCell ref="BC31:BC34"/>
    <mergeCell ref="BD31:BD34"/>
    <mergeCell ref="L35:L38"/>
    <mergeCell ref="M35:M38"/>
    <mergeCell ref="N35:N38"/>
    <mergeCell ref="O35:O38"/>
    <mergeCell ref="D35:D38"/>
    <mergeCell ref="E35:E38"/>
    <mergeCell ref="F35:F38"/>
    <mergeCell ref="G35:G38"/>
    <mergeCell ref="H35:H38"/>
    <mergeCell ref="I35:I38"/>
    <mergeCell ref="BM35:BM38"/>
    <mergeCell ref="BU35:CC35"/>
    <mergeCell ref="BU36:CC36"/>
    <mergeCell ref="BU37:CC37"/>
    <mergeCell ref="BU38:CC38"/>
    <mergeCell ref="C39:C50"/>
    <mergeCell ref="D39:D42"/>
    <mergeCell ref="E39:E42"/>
    <mergeCell ref="F39:F42"/>
    <mergeCell ref="G39:G42"/>
    <mergeCell ref="AL35:AL38"/>
    <mergeCell ref="AT35:AT38"/>
    <mergeCell ref="AU35:AU38"/>
    <mergeCell ref="BC35:BC38"/>
    <mergeCell ref="BD35:BD38"/>
    <mergeCell ref="BL35:BL38"/>
    <mergeCell ref="P35:P38"/>
    <mergeCell ref="Q35:Q38"/>
    <mergeCell ref="R35:R38"/>
    <mergeCell ref="AB35:AB38"/>
    <mergeCell ref="AC35:AC38"/>
    <mergeCell ref="AK35:AK38"/>
    <mergeCell ref="J35:J38"/>
    <mergeCell ref="K35:K38"/>
    <mergeCell ref="N39:N42"/>
    <mergeCell ref="O39:O42"/>
    <mergeCell ref="P39:P42"/>
    <mergeCell ref="Q39:Q42"/>
    <mergeCell ref="R39:R42"/>
    <mergeCell ref="AB39:AB42"/>
    <mergeCell ref="H39:H42"/>
    <mergeCell ref="I39:I42"/>
    <mergeCell ref="J39:J42"/>
    <mergeCell ref="K39:K42"/>
    <mergeCell ref="L39:L42"/>
    <mergeCell ref="M39:M42"/>
    <mergeCell ref="BD39:BD42"/>
    <mergeCell ref="BL39:BL42"/>
    <mergeCell ref="BM39:BM42"/>
    <mergeCell ref="BU39:CC39"/>
    <mergeCell ref="BU40:CC40"/>
    <mergeCell ref="BU41:CC41"/>
    <mergeCell ref="BU42:CC42"/>
    <mergeCell ref="AC39:AC42"/>
    <mergeCell ref="AK39:AK42"/>
    <mergeCell ref="AL39:AL42"/>
    <mergeCell ref="AT39:AT42"/>
    <mergeCell ref="AU39:AU42"/>
    <mergeCell ref="BC39:BC42"/>
    <mergeCell ref="L43:L46"/>
    <mergeCell ref="M43:M46"/>
    <mergeCell ref="N43:N46"/>
    <mergeCell ref="O43:O46"/>
    <mergeCell ref="D43:D46"/>
    <mergeCell ref="E43:E46"/>
    <mergeCell ref="F43:F46"/>
    <mergeCell ref="G43:G46"/>
    <mergeCell ref="H43:H46"/>
    <mergeCell ref="I43:I46"/>
    <mergeCell ref="BM43:BM46"/>
    <mergeCell ref="BU43:CC43"/>
    <mergeCell ref="BU44:CC44"/>
    <mergeCell ref="BU45:CC45"/>
    <mergeCell ref="BU46:CC46"/>
    <mergeCell ref="D47:D50"/>
    <mergeCell ref="E47:E50"/>
    <mergeCell ref="F47:F50"/>
    <mergeCell ref="G47:G50"/>
    <mergeCell ref="H47:H50"/>
    <mergeCell ref="AL43:AL46"/>
    <mergeCell ref="AT43:AT46"/>
    <mergeCell ref="AU43:AU46"/>
    <mergeCell ref="BC43:BC46"/>
    <mergeCell ref="BD43:BD46"/>
    <mergeCell ref="BL43:BL46"/>
    <mergeCell ref="P43:P46"/>
    <mergeCell ref="Q43:Q46"/>
    <mergeCell ref="R43:R46"/>
    <mergeCell ref="AB43:AB46"/>
    <mergeCell ref="AC43:AC46"/>
    <mergeCell ref="AK43:AK46"/>
    <mergeCell ref="J43:J46"/>
    <mergeCell ref="K43:K46"/>
    <mergeCell ref="O47:O50"/>
    <mergeCell ref="P47:P50"/>
    <mergeCell ref="Q47:Q50"/>
    <mergeCell ref="R47:R50"/>
    <mergeCell ref="AB47:AB50"/>
    <mergeCell ref="AC47:AC50"/>
    <mergeCell ref="I47:I50"/>
    <mergeCell ref="J47:J50"/>
    <mergeCell ref="K47:K50"/>
    <mergeCell ref="L47:L50"/>
    <mergeCell ref="M47:M50"/>
    <mergeCell ref="N47:N50"/>
    <mergeCell ref="BL47:BL50"/>
    <mergeCell ref="BM47:BM50"/>
    <mergeCell ref="BU47:CC47"/>
    <mergeCell ref="BU48:CC48"/>
    <mergeCell ref="BU49:CC49"/>
    <mergeCell ref="BU50:CC50"/>
    <mergeCell ref="AK47:AK50"/>
    <mergeCell ref="AL47:AL50"/>
    <mergeCell ref="AT47:AT50"/>
    <mergeCell ref="AU47:AU50"/>
    <mergeCell ref="BC47:BC50"/>
    <mergeCell ref="BD47:BD50"/>
    <mergeCell ref="C51:C62"/>
    <mergeCell ref="D51:D54"/>
    <mergeCell ref="E51:E54"/>
    <mergeCell ref="F51:F54"/>
    <mergeCell ref="G51:G54"/>
    <mergeCell ref="H51:H54"/>
    <mergeCell ref="D55:D58"/>
    <mergeCell ref="E55:E58"/>
    <mergeCell ref="F55:F58"/>
    <mergeCell ref="G55:G58"/>
    <mergeCell ref="O51:O54"/>
    <mergeCell ref="P51:P54"/>
    <mergeCell ref="Q51:Q54"/>
    <mergeCell ref="R51:R54"/>
    <mergeCell ref="AB51:AB54"/>
    <mergeCell ref="AC51:AC54"/>
    <mergeCell ref="I51:I54"/>
    <mergeCell ref="J51:J54"/>
    <mergeCell ref="K51:K54"/>
    <mergeCell ref="L51:L54"/>
    <mergeCell ref="M51:M54"/>
    <mergeCell ref="N51:N54"/>
    <mergeCell ref="BL51:BL54"/>
    <mergeCell ref="BM51:BM54"/>
    <mergeCell ref="BU51:CC51"/>
    <mergeCell ref="BU52:CC52"/>
    <mergeCell ref="BU53:CC53"/>
    <mergeCell ref="BU54:CC54"/>
    <mergeCell ref="AK51:AK54"/>
    <mergeCell ref="AL51:AL54"/>
    <mergeCell ref="AT51:AT54"/>
    <mergeCell ref="AU51:AU54"/>
    <mergeCell ref="BC51:BC54"/>
    <mergeCell ref="BD51:BD54"/>
    <mergeCell ref="N55:N58"/>
    <mergeCell ref="O55:O58"/>
    <mergeCell ref="P55:P58"/>
    <mergeCell ref="Q55:Q58"/>
    <mergeCell ref="R55:R58"/>
    <mergeCell ref="AB55:AB58"/>
    <mergeCell ref="H55:H58"/>
    <mergeCell ref="I55:I58"/>
    <mergeCell ref="J55:J58"/>
    <mergeCell ref="K55:K58"/>
    <mergeCell ref="L55:L58"/>
    <mergeCell ref="M55:M58"/>
    <mergeCell ref="BD55:BD58"/>
    <mergeCell ref="BL55:BL58"/>
    <mergeCell ref="BM55:BM58"/>
    <mergeCell ref="BU55:CC55"/>
    <mergeCell ref="BU56:CC56"/>
    <mergeCell ref="BU57:CC57"/>
    <mergeCell ref="BU58:CC58"/>
    <mergeCell ref="AC55:AC58"/>
    <mergeCell ref="AK55:AK58"/>
    <mergeCell ref="AL55:AL58"/>
    <mergeCell ref="AT55:AT58"/>
    <mergeCell ref="AU55:AU58"/>
    <mergeCell ref="BC55:BC58"/>
    <mergeCell ref="L59:L62"/>
    <mergeCell ref="M59:M62"/>
    <mergeCell ref="N59:N62"/>
    <mergeCell ref="O59:O62"/>
    <mergeCell ref="D59:D62"/>
    <mergeCell ref="E59:E62"/>
    <mergeCell ref="F59:F62"/>
    <mergeCell ref="G59:G62"/>
    <mergeCell ref="H59:H62"/>
    <mergeCell ref="I59:I62"/>
    <mergeCell ref="BM59:BM62"/>
    <mergeCell ref="BU59:CC59"/>
    <mergeCell ref="BU60:CC60"/>
    <mergeCell ref="BU61:CC61"/>
    <mergeCell ref="BU62:CC62"/>
    <mergeCell ref="C63:C66"/>
    <mergeCell ref="D63:D66"/>
    <mergeCell ref="E63:E66"/>
    <mergeCell ref="F63:F66"/>
    <mergeCell ref="G63:G66"/>
    <mergeCell ref="AL59:AL62"/>
    <mergeCell ref="AT59:AT62"/>
    <mergeCell ref="AU59:AU62"/>
    <mergeCell ref="BC59:BC62"/>
    <mergeCell ref="BD59:BD62"/>
    <mergeCell ref="BL59:BL62"/>
    <mergeCell ref="P59:P62"/>
    <mergeCell ref="Q59:Q62"/>
    <mergeCell ref="R59:R62"/>
    <mergeCell ref="AB59:AB62"/>
    <mergeCell ref="AC59:AC62"/>
    <mergeCell ref="AK59:AK62"/>
    <mergeCell ref="J59:J62"/>
    <mergeCell ref="K59:K62"/>
    <mergeCell ref="N63:N66"/>
    <mergeCell ref="O63:O66"/>
    <mergeCell ref="P63:P66"/>
    <mergeCell ref="Q63:Q66"/>
    <mergeCell ref="R63:R66"/>
    <mergeCell ref="AB63:AB66"/>
    <mergeCell ref="H63:H66"/>
    <mergeCell ref="I63:I66"/>
    <mergeCell ref="J63:J66"/>
    <mergeCell ref="K63:K66"/>
    <mergeCell ref="L63:L66"/>
    <mergeCell ref="M63:M66"/>
    <mergeCell ref="BD63:BD66"/>
    <mergeCell ref="BL63:BL66"/>
    <mergeCell ref="BM63:BM66"/>
    <mergeCell ref="BU63:CC63"/>
    <mergeCell ref="BU64:CC64"/>
    <mergeCell ref="BU65:CC65"/>
    <mergeCell ref="BU66:CC66"/>
    <mergeCell ref="AC63:AC66"/>
    <mergeCell ref="AK63:AK66"/>
    <mergeCell ref="AL63:AL66"/>
    <mergeCell ref="AT63:AT66"/>
    <mergeCell ref="AU63:AU66"/>
    <mergeCell ref="BC63:BC66"/>
    <mergeCell ref="I67:I70"/>
    <mergeCell ref="J67:J70"/>
    <mergeCell ref="K67:K70"/>
    <mergeCell ref="L67:L70"/>
    <mergeCell ref="M67:M70"/>
    <mergeCell ref="N67:N70"/>
    <mergeCell ref="C67:C70"/>
    <mergeCell ref="D67:D70"/>
    <mergeCell ref="E67:E70"/>
    <mergeCell ref="F67:F70"/>
    <mergeCell ref="G67:G70"/>
    <mergeCell ref="H67:H70"/>
    <mergeCell ref="C71:C74"/>
    <mergeCell ref="D71:D74"/>
    <mergeCell ref="E71:E74"/>
    <mergeCell ref="F71:F74"/>
    <mergeCell ref="G71:G74"/>
    <mergeCell ref="H71:H74"/>
    <mergeCell ref="BL67:BL70"/>
    <mergeCell ref="BM67:BM70"/>
    <mergeCell ref="BU67:CC67"/>
    <mergeCell ref="BU68:CC68"/>
    <mergeCell ref="BU69:CC69"/>
    <mergeCell ref="BU70:CC70"/>
    <mergeCell ref="AK67:AK70"/>
    <mergeCell ref="AL67:AL70"/>
    <mergeCell ref="AT67:AT70"/>
    <mergeCell ref="AU67:AU70"/>
    <mergeCell ref="BC67:BC70"/>
    <mergeCell ref="BD67:BD70"/>
    <mergeCell ref="O67:O70"/>
    <mergeCell ref="P67:P70"/>
    <mergeCell ref="Q67:Q70"/>
    <mergeCell ref="R67:R70"/>
    <mergeCell ref="AB67:AB70"/>
    <mergeCell ref="AC67:AC70"/>
    <mergeCell ref="O71:O74"/>
    <mergeCell ref="P71:P74"/>
    <mergeCell ref="Q71:Q74"/>
    <mergeCell ref="R71:R74"/>
    <mergeCell ref="AB71:AB74"/>
    <mergeCell ref="AC71:AC74"/>
    <mergeCell ref="I71:I74"/>
    <mergeCell ref="J71:J74"/>
    <mergeCell ref="K71:K74"/>
    <mergeCell ref="L71:L74"/>
    <mergeCell ref="M71:M74"/>
    <mergeCell ref="N71:N74"/>
    <mergeCell ref="BL71:BL74"/>
    <mergeCell ref="BM71:BM74"/>
    <mergeCell ref="BU71:CC71"/>
    <mergeCell ref="BU72:CC72"/>
    <mergeCell ref="BU73:CC73"/>
    <mergeCell ref="BU74:CC74"/>
    <mergeCell ref="AK71:AK74"/>
    <mergeCell ref="AL71:AL74"/>
    <mergeCell ref="AT71:AT74"/>
    <mergeCell ref="AU71:AU74"/>
    <mergeCell ref="BC71:BC74"/>
    <mergeCell ref="BD71:BD74"/>
    <mergeCell ref="B75:B82"/>
    <mergeCell ref="C75:C82"/>
    <mergeCell ref="D75:D78"/>
    <mergeCell ref="E75:E78"/>
    <mergeCell ref="F75:F78"/>
    <mergeCell ref="G75:G78"/>
    <mergeCell ref="D79:D82"/>
    <mergeCell ref="E79:E82"/>
    <mergeCell ref="F79:F82"/>
    <mergeCell ref="G79:G82"/>
    <mergeCell ref="N75:N78"/>
    <mergeCell ref="O75:O78"/>
    <mergeCell ref="P75:P78"/>
    <mergeCell ref="Q75:Q78"/>
    <mergeCell ref="R75:R78"/>
    <mergeCell ref="AB75:AB78"/>
    <mergeCell ref="H75:H78"/>
    <mergeCell ref="I75:I78"/>
    <mergeCell ref="J75:J78"/>
    <mergeCell ref="K75:K78"/>
    <mergeCell ref="L75:L78"/>
    <mergeCell ref="M75:M78"/>
    <mergeCell ref="BD75:BD78"/>
    <mergeCell ref="BL75:BL78"/>
    <mergeCell ref="BM75:BM78"/>
    <mergeCell ref="BU75:CC75"/>
    <mergeCell ref="BU76:CC76"/>
    <mergeCell ref="BU77:CC77"/>
    <mergeCell ref="BU78:CC78"/>
    <mergeCell ref="AC75:AC78"/>
    <mergeCell ref="AK75:AK78"/>
    <mergeCell ref="AL75:AL78"/>
    <mergeCell ref="AT75:AT78"/>
    <mergeCell ref="AU75:AU78"/>
    <mergeCell ref="BC75:BC78"/>
    <mergeCell ref="N79:N82"/>
    <mergeCell ref="O79:O82"/>
    <mergeCell ref="P79:P82"/>
    <mergeCell ref="Q79:Q82"/>
    <mergeCell ref="R79:R82"/>
    <mergeCell ref="AB79:AB82"/>
    <mergeCell ref="H79:H82"/>
    <mergeCell ref="I79:I82"/>
    <mergeCell ref="J79:J82"/>
    <mergeCell ref="K79:K82"/>
    <mergeCell ref="L79:L82"/>
    <mergeCell ref="M79:M82"/>
    <mergeCell ref="BD79:BD82"/>
    <mergeCell ref="BL79:BL82"/>
    <mergeCell ref="BM79:BM82"/>
    <mergeCell ref="BU79:CC79"/>
    <mergeCell ref="BU80:CC80"/>
    <mergeCell ref="BU81:CC81"/>
    <mergeCell ref="BU82:CC82"/>
    <mergeCell ref="AC79:AC82"/>
    <mergeCell ref="AK79:AK82"/>
    <mergeCell ref="AL79:AL82"/>
    <mergeCell ref="AT79:AT82"/>
    <mergeCell ref="AU79:AU82"/>
    <mergeCell ref="BC79:BC82"/>
    <mergeCell ref="H83:H86"/>
    <mergeCell ref="I83:I86"/>
    <mergeCell ref="J83:J86"/>
    <mergeCell ref="K83:K86"/>
    <mergeCell ref="L83:L86"/>
    <mergeCell ref="M83:M86"/>
    <mergeCell ref="B83:B90"/>
    <mergeCell ref="C83:C90"/>
    <mergeCell ref="D83:D86"/>
    <mergeCell ref="E83:E86"/>
    <mergeCell ref="F83:F86"/>
    <mergeCell ref="G83:G86"/>
    <mergeCell ref="D87:D90"/>
    <mergeCell ref="E87:E90"/>
    <mergeCell ref="F87:F90"/>
    <mergeCell ref="G87:G90"/>
    <mergeCell ref="J87:J90"/>
    <mergeCell ref="K87:K90"/>
    <mergeCell ref="L87:L90"/>
    <mergeCell ref="M87:M90"/>
    <mergeCell ref="BD83:BD86"/>
    <mergeCell ref="BL83:BL86"/>
    <mergeCell ref="BM83:BM86"/>
    <mergeCell ref="BU83:CC83"/>
    <mergeCell ref="BU84:CC84"/>
    <mergeCell ref="BU85:CC85"/>
    <mergeCell ref="BU86:CC86"/>
    <mergeCell ref="AC83:AC86"/>
    <mergeCell ref="AK83:AK86"/>
    <mergeCell ref="AL83:AL86"/>
    <mergeCell ref="AT83:AT86"/>
    <mergeCell ref="AU83:AU86"/>
    <mergeCell ref="BC83:BC86"/>
    <mergeCell ref="N83:N86"/>
    <mergeCell ref="O83:O86"/>
    <mergeCell ref="P83:P86"/>
    <mergeCell ref="Q83:Q86"/>
    <mergeCell ref="R83:R86"/>
    <mergeCell ref="AB83:AB86"/>
    <mergeCell ref="E91:E94"/>
    <mergeCell ref="F91:F94"/>
    <mergeCell ref="G91:G94"/>
    <mergeCell ref="BD87:BD90"/>
    <mergeCell ref="BL87:BL90"/>
    <mergeCell ref="BM87:BM90"/>
    <mergeCell ref="BU87:CC87"/>
    <mergeCell ref="BU88:CC88"/>
    <mergeCell ref="BU89:CC89"/>
    <mergeCell ref="BU90:CC90"/>
    <mergeCell ref="AC87:AC90"/>
    <mergeCell ref="AK87:AK90"/>
    <mergeCell ref="AL87:AL90"/>
    <mergeCell ref="AT87:AT90"/>
    <mergeCell ref="AU87:AU90"/>
    <mergeCell ref="BC87:BC90"/>
    <mergeCell ref="N87:N90"/>
    <mergeCell ref="O87:O90"/>
    <mergeCell ref="P87:P90"/>
    <mergeCell ref="Q87:Q90"/>
    <mergeCell ref="R87:R90"/>
    <mergeCell ref="AB87:AB90"/>
    <mergeCell ref="H87:H90"/>
    <mergeCell ref="I87:I90"/>
    <mergeCell ref="BU91:CC91"/>
    <mergeCell ref="BU92:CC92"/>
    <mergeCell ref="BU93:CC93"/>
    <mergeCell ref="BU94:CC94"/>
    <mergeCell ref="AC91:AC94"/>
    <mergeCell ref="AK91:AK94"/>
    <mergeCell ref="AL91:AL94"/>
    <mergeCell ref="AT91:AT94"/>
    <mergeCell ref="AU91:AU94"/>
    <mergeCell ref="BC91:BC94"/>
    <mergeCell ref="B95:B98"/>
    <mergeCell ref="C95:C98"/>
    <mergeCell ref="D95:D98"/>
    <mergeCell ref="E95:E98"/>
    <mergeCell ref="F95:F98"/>
    <mergeCell ref="G95:G98"/>
    <mergeCell ref="BD91:BD94"/>
    <mergeCell ref="BL91:BL94"/>
    <mergeCell ref="BM91:BM94"/>
    <mergeCell ref="N91:N94"/>
    <mergeCell ref="O91:O94"/>
    <mergeCell ref="P91:P94"/>
    <mergeCell ref="Q91:Q94"/>
    <mergeCell ref="R91:R94"/>
    <mergeCell ref="AB91:AB94"/>
    <mergeCell ref="H91:H94"/>
    <mergeCell ref="I91:I94"/>
    <mergeCell ref="J91:J94"/>
    <mergeCell ref="K91:K94"/>
    <mergeCell ref="L91:L94"/>
    <mergeCell ref="M91:M94"/>
    <mergeCell ref="B91:B94"/>
    <mergeCell ref="C91:C94"/>
    <mergeCell ref="D91:D94"/>
    <mergeCell ref="BM95:BM98"/>
    <mergeCell ref="BU95:CC95"/>
    <mergeCell ref="BU96:CC96"/>
    <mergeCell ref="BU97:CC97"/>
    <mergeCell ref="BU98:CC98"/>
    <mergeCell ref="AC95:AC98"/>
    <mergeCell ref="AK95:AK98"/>
    <mergeCell ref="AL95:AL98"/>
    <mergeCell ref="AT95:AT98"/>
    <mergeCell ref="AU95:AU98"/>
    <mergeCell ref="BC95:BC98"/>
    <mergeCell ref="E99:E102"/>
    <mergeCell ref="F99:F102"/>
    <mergeCell ref="G99:G102"/>
    <mergeCell ref="D103:D106"/>
    <mergeCell ref="E103:E106"/>
    <mergeCell ref="F103:F106"/>
    <mergeCell ref="G103:G106"/>
    <mergeCell ref="BD95:BD98"/>
    <mergeCell ref="BL95:BL98"/>
    <mergeCell ref="N95:N98"/>
    <mergeCell ref="O95:O98"/>
    <mergeCell ref="P95:P98"/>
    <mergeCell ref="Q95:Q98"/>
    <mergeCell ref="R95:R98"/>
    <mergeCell ref="AB95:AB98"/>
    <mergeCell ref="H95:H98"/>
    <mergeCell ref="I95:I98"/>
    <mergeCell ref="J95:J98"/>
    <mergeCell ref="K95:K98"/>
    <mergeCell ref="L95:L98"/>
    <mergeCell ref="M95:M98"/>
    <mergeCell ref="N99:N102"/>
    <mergeCell ref="O99:O102"/>
    <mergeCell ref="P99:P102"/>
    <mergeCell ref="Q99:Q102"/>
    <mergeCell ref="R99:R102"/>
    <mergeCell ref="AB99:AB102"/>
    <mergeCell ref="H99:H102"/>
    <mergeCell ref="I99:I102"/>
    <mergeCell ref="J99:J102"/>
    <mergeCell ref="K99:K102"/>
    <mergeCell ref="L99:L102"/>
    <mergeCell ref="M99:M102"/>
    <mergeCell ref="BD99:BD102"/>
    <mergeCell ref="BL99:BL102"/>
    <mergeCell ref="BM99:BM102"/>
    <mergeCell ref="BU99:CC99"/>
    <mergeCell ref="BU100:CC100"/>
    <mergeCell ref="BU101:CC101"/>
    <mergeCell ref="BU102:CC102"/>
    <mergeCell ref="AC99:AC102"/>
    <mergeCell ref="AK99:AK102"/>
    <mergeCell ref="AL99:AL102"/>
    <mergeCell ref="AT99:AT102"/>
    <mergeCell ref="AU99:AU102"/>
    <mergeCell ref="BC99:BC102"/>
    <mergeCell ref="BU103:CC103"/>
    <mergeCell ref="BU104:CC104"/>
    <mergeCell ref="BU105:CC105"/>
    <mergeCell ref="BU106:CC106"/>
    <mergeCell ref="AC103:AC106"/>
    <mergeCell ref="AK103:AK106"/>
    <mergeCell ref="AL103:AL106"/>
    <mergeCell ref="AT103:AT106"/>
    <mergeCell ref="AU103:AU106"/>
    <mergeCell ref="BC103:BC106"/>
    <mergeCell ref="B107:B110"/>
    <mergeCell ref="C107:C110"/>
    <mergeCell ref="D107:D110"/>
    <mergeCell ref="E107:E110"/>
    <mergeCell ref="F107:F110"/>
    <mergeCell ref="G107:G110"/>
    <mergeCell ref="BD103:BD106"/>
    <mergeCell ref="BL103:BL106"/>
    <mergeCell ref="BM103:BM106"/>
    <mergeCell ref="N103:N106"/>
    <mergeCell ref="O103:O106"/>
    <mergeCell ref="P103:P106"/>
    <mergeCell ref="Q103:Q106"/>
    <mergeCell ref="R103:R106"/>
    <mergeCell ref="AB103:AB106"/>
    <mergeCell ref="H103:H106"/>
    <mergeCell ref="I103:I106"/>
    <mergeCell ref="J103:J106"/>
    <mergeCell ref="K103:K106"/>
    <mergeCell ref="L103:L106"/>
    <mergeCell ref="M103:M106"/>
    <mergeCell ref="B99:B106"/>
    <mergeCell ref="C99:C106"/>
    <mergeCell ref="D99:D102"/>
    <mergeCell ref="N107:N110"/>
    <mergeCell ref="O107:O110"/>
    <mergeCell ref="P107:P110"/>
    <mergeCell ref="Q107:Q110"/>
    <mergeCell ref="R107:R110"/>
    <mergeCell ref="AB107:AB110"/>
    <mergeCell ref="H107:H110"/>
    <mergeCell ref="I107:I110"/>
    <mergeCell ref="J107:J110"/>
    <mergeCell ref="K107:K110"/>
    <mergeCell ref="L107:L110"/>
    <mergeCell ref="M107:M110"/>
    <mergeCell ref="BD107:BD110"/>
    <mergeCell ref="BL107:BL110"/>
    <mergeCell ref="BM107:BM110"/>
    <mergeCell ref="BU107:CC107"/>
    <mergeCell ref="BU108:CC108"/>
    <mergeCell ref="BU109:CC109"/>
    <mergeCell ref="BU110:CC110"/>
    <mergeCell ref="AC107:AC110"/>
    <mergeCell ref="AK107:AK110"/>
    <mergeCell ref="AL107:AL110"/>
    <mergeCell ref="AT107:AT110"/>
    <mergeCell ref="AU107:AU110"/>
    <mergeCell ref="BC107:BC110"/>
  </mergeCells>
  <conditionalFormatting sqref="L27 L71 L15 L19 L79 L83 L87 L91 L95 L99 L103 L107">
    <cfRule type="expression" dxfId="88" priority="13">
      <formula>$L15=$M15</formula>
    </cfRule>
  </conditionalFormatting>
  <conditionalFormatting sqref="L51">
    <cfRule type="expression" dxfId="87" priority="8">
      <formula>$L51=$M51</formula>
    </cfRule>
  </conditionalFormatting>
  <conditionalFormatting sqref="L35">
    <cfRule type="expression" dxfId="86" priority="11">
      <formula>$L35=$M35</formula>
    </cfRule>
  </conditionalFormatting>
  <conditionalFormatting sqref="L23">
    <cfRule type="expression" dxfId="85" priority="14">
      <formula>$L23=$M23</formula>
    </cfRule>
  </conditionalFormatting>
  <conditionalFormatting sqref="L31">
    <cfRule type="expression" dxfId="84" priority="12">
      <formula>$L31=$M31</formula>
    </cfRule>
  </conditionalFormatting>
  <conditionalFormatting sqref="L43">
    <cfRule type="expression" dxfId="83" priority="10">
      <formula>$L43=$M43</formula>
    </cfRule>
  </conditionalFormatting>
  <conditionalFormatting sqref="L47">
    <cfRule type="expression" dxfId="82" priority="9">
      <formula>$L47=$M47</formula>
    </cfRule>
  </conditionalFormatting>
  <conditionalFormatting sqref="L59">
    <cfRule type="expression" dxfId="81" priority="6">
      <formula>$L59=$M59</formula>
    </cfRule>
  </conditionalFormatting>
  <conditionalFormatting sqref="L55">
    <cfRule type="expression" dxfId="80" priority="7">
      <formula>$L55=$M55</formula>
    </cfRule>
  </conditionalFormatting>
  <conditionalFormatting sqref="L63">
    <cfRule type="expression" dxfId="79" priority="5">
      <formula>$L63=$M63</formula>
    </cfRule>
  </conditionalFormatting>
  <conditionalFormatting sqref="L67">
    <cfRule type="expression" dxfId="78" priority="4">
      <formula>$L67=$M67</formula>
    </cfRule>
  </conditionalFormatting>
  <conditionalFormatting sqref="L11">
    <cfRule type="expression" dxfId="77" priority="3">
      <formula>$L11=$M11</formula>
    </cfRule>
  </conditionalFormatting>
  <conditionalFormatting sqref="L39">
    <cfRule type="expression" dxfId="76" priority="2">
      <formula>$L39=$M39</formula>
    </cfRule>
  </conditionalFormatting>
  <conditionalFormatting sqref="L75">
    <cfRule type="expression" dxfId="75" priority="1">
      <formula>$L75=$M75</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1C9A1-A738-48CD-9365-15B7F6FBFB9F}">
  <sheetPr>
    <tabColor rgb="FF7030A0"/>
  </sheetPr>
  <dimension ref="A1:CC83"/>
  <sheetViews>
    <sheetView zoomScale="60" zoomScaleNormal="60" workbookViewId="0">
      <selection activeCell="Q31" sqref="Q31:Q34"/>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15.6640625" style="4" customWidth="1"/>
    <col min="10" max="10" width="6.6640625" style="53" customWidth="1"/>
    <col min="11" max="11" width="21.6640625" style="3" customWidth="1"/>
    <col min="12" max="12" width="9.109375" style="23" customWidth="1"/>
    <col min="13" max="13" width="9.6640625" style="23" customWidth="1"/>
    <col min="14" max="17" width="9.6640625" style="24" customWidth="1"/>
    <col min="18" max="18" width="6.6640625" style="4" customWidth="1"/>
    <col min="19" max="19" width="64.109375" style="4" customWidth="1"/>
    <col min="20" max="20" width="17.6640625" style="4" customWidth="1"/>
    <col min="21" max="22" width="10.6640625" style="4" customWidth="1"/>
    <col min="23" max="23" width="33.6640625" style="4" customWidth="1"/>
    <col min="24" max="27" width="11.6640625" style="27" customWidth="1"/>
    <col min="28" max="28" width="6.664062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664062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1835" t="s">
        <v>3842</v>
      </c>
      <c r="M2" s="1836"/>
      <c r="N2" s="1836"/>
      <c r="O2" s="1836"/>
      <c r="P2" s="1836"/>
      <c r="Q2" s="1837"/>
      <c r="R2" s="1158" t="s">
        <v>0</v>
      </c>
      <c r="S2" s="1160"/>
      <c r="T2" s="1008" t="s">
        <v>1</v>
      </c>
      <c r="U2" s="1009"/>
      <c r="V2" s="1010"/>
      <c r="W2" s="1831" t="str">
        <f>+$L2</f>
        <v>CONSEJERÍA DE DESARROLLO TURÍSTICO</v>
      </c>
      <c r="X2" s="1832"/>
      <c r="Y2" s="1832"/>
      <c r="Z2" s="1832"/>
      <c r="AA2" s="1833"/>
      <c r="AB2" s="1158" t="s">
        <v>0</v>
      </c>
      <c r="AC2" s="1159"/>
      <c r="AD2" s="1159"/>
      <c r="AE2" s="1159"/>
      <c r="AF2" s="1159"/>
      <c r="AG2" s="1159"/>
      <c r="AH2" s="1159"/>
      <c r="AI2" s="1159"/>
      <c r="AJ2" s="1160"/>
      <c r="AK2" s="1132" t="s">
        <v>1</v>
      </c>
      <c r="AL2" s="1132"/>
      <c r="AM2" s="1132"/>
      <c r="AN2" s="1831" t="str">
        <f>+$L2</f>
        <v>CONSEJERÍA DE DESARROLLO TURÍSTICO</v>
      </c>
      <c r="AO2" s="1832"/>
      <c r="AP2" s="1832"/>
      <c r="AQ2" s="1832"/>
      <c r="AR2" s="1832"/>
      <c r="AS2" s="1833"/>
      <c r="AT2" s="1158" t="s">
        <v>0</v>
      </c>
      <c r="AU2" s="1159"/>
      <c r="AV2" s="1159"/>
      <c r="AW2" s="1159"/>
      <c r="AX2" s="1159"/>
      <c r="AY2" s="1159"/>
      <c r="AZ2" s="1159"/>
      <c r="BA2" s="1159"/>
      <c r="BB2" s="1160"/>
      <c r="BC2" s="1132" t="s">
        <v>1</v>
      </c>
      <c r="BD2" s="1132"/>
      <c r="BE2" s="1132"/>
      <c r="BF2" s="1834" t="str">
        <f>+$L2</f>
        <v>CONSEJERÍA DE DESARROLLO TURÍSTICO</v>
      </c>
      <c r="BG2" s="1834"/>
      <c r="BH2" s="1834"/>
      <c r="BI2" s="1834"/>
      <c r="BJ2" s="1834"/>
      <c r="BK2" s="1834"/>
      <c r="BL2" s="1158" t="s">
        <v>0</v>
      </c>
      <c r="BM2" s="1159"/>
      <c r="BN2" s="1159"/>
      <c r="BO2" s="1159"/>
      <c r="BP2" s="1159"/>
      <c r="BQ2" s="1159"/>
      <c r="BR2" s="1159"/>
      <c r="BS2" s="1159"/>
      <c r="BT2" s="1160"/>
      <c r="BU2" s="1132" t="s">
        <v>1</v>
      </c>
      <c r="BV2" s="1132"/>
      <c r="BW2" s="1132"/>
      <c r="BX2" s="1853" t="str">
        <f>+$L2</f>
        <v>CONSEJERÍA DE DESARROLLO TURÍSTICO</v>
      </c>
      <c r="BY2" s="1854"/>
      <c r="BZ2" s="1854"/>
      <c r="CA2" s="1854"/>
      <c r="CB2" s="1854"/>
      <c r="CC2" s="1855"/>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359">
        <f>+$L3</f>
        <v>0</v>
      </c>
      <c r="AO3" s="1360"/>
      <c r="AP3" s="1360"/>
      <c r="AQ3" s="1360"/>
      <c r="AR3" s="1360"/>
      <c r="AS3" s="1361"/>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822" t="s">
        <v>1329</v>
      </c>
      <c r="M4" s="1823"/>
      <c r="N4" s="1823"/>
      <c r="O4" s="1823"/>
      <c r="P4" s="1823"/>
      <c r="Q4" s="1824"/>
      <c r="R4" s="1136" t="s">
        <v>3849</v>
      </c>
      <c r="S4" s="1138"/>
      <c r="T4" s="1008" t="s">
        <v>1664</v>
      </c>
      <c r="U4" s="1009"/>
      <c r="V4" s="1010"/>
      <c r="W4" s="1825" t="str">
        <f>+$L4</f>
        <v>6. Productividad</v>
      </c>
      <c r="X4" s="1826"/>
      <c r="Y4" s="1826"/>
      <c r="Z4" s="1826"/>
      <c r="AA4" s="1827"/>
      <c r="AB4" s="1136" t="s">
        <v>3849</v>
      </c>
      <c r="AC4" s="1137"/>
      <c r="AD4" s="1137"/>
      <c r="AE4" s="1137"/>
      <c r="AF4" s="1137"/>
      <c r="AG4" s="1137"/>
      <c r="AH4" s="1137"/>
      <c r="AI4" s="1137"/>
      <c r="AJ4" s="1138"/>
      <c r="AK4" s="1132" t="s">
        <v>1656</v>
      </c>
      <c r="AL4" s="1132"/>
      <c r="AM4" s="1132"/>
      <c r="AN4" s="1822" t="str">
        <f>+$L4</f>
        <v>6. Productividad</v>
      </c>
      <c r="AO4" s="1823"/>
      <c r="AP4" s="1823"/>
      <c r="AQ4" s="1823"/>
      <c r="AR4" s="1823"/>
      <c r="AS4" s="1824"/>
      <c r="AT4" s="1136" t="s">
        <v>3849</v>
      </c>
      <c r="AU4" s="1137"/>
      <c r="AV4" s="1137"/>
      <c r="AW4" s="1137"/>
      <c r="AX4" s="1137"/>
      <c r="AY4" s="1137"/>
      <c r="AZ4" s="1137"/>
      <c r="BA4" s="1137"/>
      <c r="BB4" s="1138"/>
      <c r="BC4" s="1132" t="s">
        <v>1656</v>
      </c>
      <c r="BD4" s="1132"/>
      <c r="BE4" s="1132"/>
      <c r="BF4" s="1821" t="str">
        <f>+$L4</f>
        <v>6. Productividad</v>
      </c>
      <c r="BG4" s="1821"/>
      <c r="BH4" s="1821"/>
      <c r="BI4" s="1821"/>
      <c r="BJ4" s="1821"/>
      <c r="BK4" s="1821"/>
      <c r="BL4" s="1136" t="s">
        <v>3849</v>
      </c>
      <c r="BM4" s="1137"/>
      <c r="BN4" s="1137"/>
      <c r="BO4" s="1137"/>
      <c r="BP4" s="1137"/>
      <c r="BQ4" s="1137"/>
      <c r="BR4" s="1137"/>
      <c r="BS4" s="1137"/>
      <c r="BT4" s="1138"/>
      <c r="BU4" s="1132" t="s">
        <v>1656</v>
      </c>
      <c r="BV4" s="1132"/>
      <c r="BW4" s="1132"/>
      <c r="BX4" s="1821" t="str">
        <f>+$L4</f>
        <v>6. Productividad</v>
      </c>
      <c r="BY4" s="1821"/>
      <c r="BZ4" s="1821"/>
      <c r="CA4" s="1821"/>
      <c r="CB4" s="1821"/>
      <c r="CC4" s="1821"/>
    </row>
    <row r="5" spans="1:81" s="58" customFormat="1" ht="16.2" customHeight="1" x14ac:dyDescent="0.3">
      <c r="A5" s="34"/>
      <c r="B5" s="1168"/>
      <c r="C5" s="1140"/>
      <c r="D5" s="1140"/>
      <c r="E5" s="1140"/>
      <c r="F5" s="1140"/>
      <c r="G5" s="1140"/>
      <c r="H5" s="1140"/>
      <c r="I5" s="228"/>
      <c r="J5" s="252" t="s">
        <v>1659</v>
      </c>
      <c r="K5" s="252"/>
      <c r="L5" s="1142" t="s">
        <v>1404</v>
      </c>
      <c r="M5" s="1143"/>
      <c r="N5" s="1143"/>
      <c r="O5" s="1143"/>
      <c r="P5" s="1143"/>
      <c r="Q5" s="1144"/>
      <c r="R5" s="1139"/>
      <c r="S5" s="1141"/>
      <c r="T5" s="1008" t="s">
        <v>1665</v>
      </c>
      <c r="U5" s="1009"/>
      <c r="V5" s="1010"/>
      <c r="W5" s="1145" t="str">
        <f>+$L5</f>
        <v>6,2 Más Oportunidades para el Turismo y las Artesanías</v>
      </c>
      <c r="X5" s="1146"/>
      <c r="Y5" s="1146"/>
      <c r="Z5" s="1146"/>
      <c r="AA5" s="1147"/>
      <c r="AB5" s="1139"/>
      <c r="AC5" s="1140"/>
      <c r="AD5" s="1140"/>
      <c r="AE5" s="1140"/>
      <c r="AF5" s="1140"/>
      <c r="AG5" s="1140"/>
      <c r="AH5" s="1140"/>
      <c r="AI5" s="1140"/>
      <c r="AJ5" s="1141"/>
      <c r="AK5" s="1132" t="s">
        <v>1659</v>
      </c>
      <c r="AL5" s="1132"/>
      <c r="AM5" s="1132"/>
      <c r="AN5" s="1142" t="str">
        <f>+$L5</f>
        <v>6,2 Más Oportunidades para el Turismo y las Artesanías</v>
      </c>
      <c r="AO5" s="1143"/>
      <c r="AP5" s="1143"/>
      <c r="AQ5" s="1143"/>
      <c r="AR5" s="1143"/>
      <c r="AS5" s="1144"/>
      <c r="AT5" s="1139"/>
      <c r="AU5" s="1140"/>
      <c r="AV5" s="1140"/>
      <c r="AW5" s="1140"/>
      <c r="AX5" s="1140"/>
      <c r="AY5" s="1140"/>
      <c r="AZ5" s="1140"/>
      <c r="BA5" s="1140"/>
      <c r="BB5" s="1141"/>
      <c r="BC5" s="1132" t="s">
        <v>1659</v>
      </c>
      <c r="BD5" s="1132"/>
      <c r="BE5" s="1132"/>
      <c r="BF5" s="1133" t="str">
        <f>+$L5</f>
        <v>6,2 Más Oportunidades para el Turismo y las Artesanías</v>
      </c>
      <c r="BG5" s="1133"/>
      <c r="BH5" s="1133"/>
      <c r="BI5" s="1133"/>
      <c r="BJ5" s="1133"/>
      <c r="BK5" s="1133"/>
      <c r="BL5" s="1139"/>
      <c r="BM5" s="1140"/>
      <c r="BN5" s="1140"/>
      <c r="BO5" s="1140"/>
      <c r="BP5" s="1140"/>
      <c r="BQ5" s="1140"/>
      <c r="BR5" s="1140"/>
      <c r="BS5" s="1140"/>
      <c r="BT5" s="1141"/>
      <c r="BU5" s="1132" t="s">
        <v>1659</v>
      </c>
      <c r="BV5" s="1132"/>
      <c r="BW5" s="1132"/>
      <c r="BX5" s="1133" t="str">
        <f>+$L5</f>
        <v>6,2 Más Oportunidades para el Turismo y las Artesanías</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row>
    <row r="11" spans="1:81" s="58" customFormat="1" ht="40.200000000000003" hidden="1" customHeight="1" x14ac:dyDescent="0.3">
      <c r="A11" s="34"/>
      <c r="B11" s="906" t="s">
        <v>1405</v>
      </c>
      <c r="C11" s="1236" t="s">
        <v>3846</v>
      </c>
      <c r="D11" s="871"/>
      <c r="E11" s="851"/>
      <c r="F11" s="851"/>
      <c r="G11" s="851"/>
      <c r="H11" s="851"/>
      <c r="I11" s="1345"/>
      <c r="J11" s="812">
        <v>864</v>
      </c>
      <c r="K11" s="1850" t="s">
        <v>3847</v>
      </c>
      <c r="L11" s="1187">
        <v>0.75</v>
      </c>
      <c r="M11" s="1190">
        <f>SUM(N11:Q11)</f>
        <v>0.75</v>
      </c>
      <c r="N11" s="836"/>
      <c r="O11" s="839"/>
      <c r="P11" s="863"/>
      <c r="Q11" s="1847">
        <v>0.75</v>
      </c>
      <c r="R11" s="812">
        <f>+$J11</f>
        <v>864</v>
      </c>
      <c r="S11" s="231"/>
      <c r="T11" s="235"/>
      <c r="U11" s="235"/>
      <c r="V11" s="235"/>
      <c r="W11" s="231"/>
      <c r="X11" s="256"/>
      <c r="Y11" s="256"/>
      <c r="Z11" s="256"/>
      <c r="AA11" s="256"/>
      <c r="AB11" s="812">
        <f>+$J11</f>
        <v>864</v>
      </c>
      <c r="AC11" s="827">
        <f>+L11</f>
        <v>0.75</v>
      </c>
      <c r="AD11" s="44">
        <f>+AM11+AV11+BE11+BN11</f>
        <v>0</v>
      </c>
      <c r="AE11" s="44">
        <f t="shared" ref="AE11:AJ26" si="0">+AN11+AW11+BF11+BO11</f>
        <v>0</v>
      </c>
      <c r="AF11" s="44">
        <f t="shared" si="0"/>
        <v>0</v>
      </c>
      <c r="AG11" s="44">
        <f t="shared" si="0"/>
        <v>0</v>
      </c>
      <c r="AH11" s="44">
        <f t="shared" si="0"/>
        <v>0</v>
      </c>
      <c r="AI11" s="44">
        <f t="shared" si="0"/>
        <v>0</v>
      </c>
      <c r="AJ11" s="44">
        <f t="shared" si="0"/>
        <v>0</v>
      </c>
      <c r="AK11" s="812">
        <f>+$J11</f>
        <v>864</v>
      </c>
      <c r="AL11" s="990">
        <f>+N11</f>
        <v>0</v>
      </c>
      <c r="AM11" s="44">
        <f>SUM(AN11:AS11)</f>
        <v>0</v>
      </c>
      <c r="AN11" s="35"/>
      <c r="AO11" s="35"/>
      <c r="AP11" s="35"/>
      <c r="AQ11" s="35"/>
      <c r="AR11" s="35"/>
      <c r="AS11" s="35"/>
      <c r="AT11" s="812">
        <f>+$J11</f>
        <v>864</v>
      </c>
      <c r="AU11" s="993">
        <f>+O11</f>
        <v>0</v>
      </c>
      <c r="AV11" s="44">
        <f>SUM(AW11:BB11)</f>
        <v>0</v>
      </c>
      <c r="AW11" s="35"/>
      <c r="AX11" s="35"/>
      <c r="AY11" s="35"/>
      <c r="AZ11" s="35"/>
      <c r="BA11" s="35"/>
      <c r="BB11" s="35"/>
      <c r="BC11" s="812">
        <f>+$J11</f>
        <v>864</v>
      </c>
      <c r="BD11" s="996">
        <f>+P11</f>
        <v>0</v>
      </c>
      <c r="BE11" s="44">
        <f>SUM(BF11:BK11)</f>
        <v>0</v>
      </c>
      <c r="BF11" s="35"/>
      <c r="BG11" s="35"/>
      <c r="BH11" s="35"/>
      <c r="BI11" s="35"/>
      <c r="BJ11" s="35"/>
      <c r="BK11" s="35"/>
      <c r="BL11" s="812">
        <f>+$J11</f>
        <v>864</v>
      </c>
      <c r="BM11" s="987">
        <f>+Q11</f>
        <v>0.75</v>
      </c>
      <c r="BN11" s="44">
        <f>SUM(BO11:BT11)</f>
        <v>0</v>
      </c>
      <c r="BO11" s="35"/>
      <c r="BP11" s="35"/>
      <c r="BQ11" s="35"/>
      <c r="BR11" s="35"/>
      <c r="BS11" s="35"/>
      <c r="BT11" s="35"/>
      <c r="BU11" s="818"/>
      <c r="BV11" s="819"/>
      <c r="BW11" s="819"/>
      <c r="BX11" s="819"/>
      <c r="BY11" s="819"/>
      <c r="BZ11" s="819"/>
      <c r="CA11" s="819"/>
      <c r="CB11" s="819"/>
      <c r="CC11" s="820"/>
    </row>
    <row r="12" spans="1:81" s="58" customFormat="1" ht="40.200000000000003" hidden="1" customHeight="1" x14ac:dyDescent="0.3">
      <c r="A12" s="34"/>
      <c r="B12" s="907"/>
      <c r="C12" s="1237"/>
      <c r="D12" s="872"/>
      <c r="E12" s="852"/>
      <c r="F12" s="852"/>
      <c r="G12" s="852"/>
      <c r="H12" s="852"/>
      <c r="I12" s="1346"/>
      <c r="J12" s="813"/>
      <c r="K12" s="1851"/>
      <c r="L12" s="1188"/>
      <c r="M12" s="1191"/>
      <c r="N12" s="837"/>
      <c r="O12" s="840"/>
      <c r="P12" s="864"/>
      <c r="Q12" s="1848"/>
      <c r="R12" s="813"/>
      <c r="S12" s="39"/>
      <c r="T12" s="236"/>
      <c r="U12" s="236"/>
      <c r="V12" s="236"/>
      <c r="W12" s="39"/>
      <c r="X12" s="31"/>
      <c r="Y12" s="31"/>
      <c r="Z12" s="31"/>
      <c r="AA12" s="31"/>
      <c r="AB12" s="813"/>
      <c r="AC12" s="828"/>
      <c r="AD12" s="51">
        <f t="shared" ref="AD12:AD14" si="1">+AM12+AV12+BE12+BN12</f>
        <v>0</v>
      </c>
      <c r="AE12" s="51">
        <f t="shared" si="0"/>
        <v>0</v>
      </c>
      <c r="AF12" s="51">
        <f t="shared" si="0"/>
        <v>0</v>
      </c>
      <c r="AG12" s="51">
        <f t="shared" si="0"/>
        <v>0</v>
      </c>
      <c r="AH12" s="51">
        <f t="shared" si="0"/>
        <v>0</v>
      </c>
      <c r="AI12" s="51">
        <f t="shared" si="0"/>
        <v>0</v>
      </c>
      <c r="AJ12" s="51">
        <f t="shared" si="0"/>
        <v>0</v>
      </c>
      <c r="AK12" s="813"/>
      <c r="AL12" s="991"/>
      <c r="AM12" s="51">
        <f t="shared" ref="AM12:AM14" si="2">SUM(AN12:AS12)</f>
        <v>0</v>
      </c>
      <c r="AN12" s="336"/>
      <c r="AO12" s="336"/>
      <c r="AP12" s="336"/>
      <c r="AQ12" s="336"/>
      <c r="AR12" s="336"/>
      <c r="AS12" s="336"/>
      <c r="AT12" s="813"/>
      <c r="AU12" s="994"/>
      <c r="AV12" s="51">
        <f t="shared" ref="AV12:AV14" si="3">SUM(AW12:BB12)</f>
        <v>0</v>
      </c>
      <c r="AW12" s="336"/>
      <c r="AX12" s="336"/>
      <c r="AY12" s="336"/>
      <c r="AZ12" s="336"/>
      <c r="BA12" s="336"/>
      <c r="BB12" s="336"/>
      <c r="BC12" s="813"/>
      <c r="BD12" s="997"/>
      <c r="BE12" s="51">
        <f t="shared" ref="BE12:BE14" si="4">SUM(BF12:BK12)</f>
        <v>0</v>
      </c>
      <c r="BF12" s="336"/>
      <c r="BG12" s="336"/>
      <c r="BH12" s="336"/>
      <c r="BI12" s="336"/>
      <c r="BJ12" s="336"/>
      <c r="BK12" s="336"/>
      <c r="BL12" s="813"/>
      <c r="BM12" s="988"/>
      <c r="BN12" s="51">
        <f t="shared" ref="BN12:BN14" si="5">SUM(BO12:BT12)</f>
        <v>0</v>
      </c>
      <c r="BO12" s="336"/>
      <c r="BP12" s="336"/>
      <c r="BQ12" s="336"/>
      <c r="BR12" s="336"/>
      <c r="BS12" s="336"/>
      <c r="BT12" s="336"/>
      <c r="BU12" s="821"/>
      <c r="BV12" s="822"/>
      <c r="BW12" s="822"/>
      <c r="BX12" s="822"/>
      <c r="BY12" s="822"/>
      <c r="BZ12" s="822"/>
      <c r="CA12" s="822"/>
      <c r="CB12" s="822"/>
      <c r="CC12" s="823"/>
    </row>
    <row r="13" spans="1:81" s="58" customFormat="1" ht="40.200000000000003" hidden="1" customHeight="1" x14ac:dyDescent="0.3">
      <c r="A13" s="34"/>
      <c r="B13" s="907"/>
      <c r="C13" s="1237"/>
      <c r="D13" s="872"/>
      <c r="E13" s="852"/>
      <c r="F13" s="852"/>
      <c r="G13" s="852"/>
      <c r="H13" s="852"/>
      <c r="I13" s="1346"/>
      <c r="J13" s="813"/>
      <c r="K13" s="1851"/>
      <c r="L13" s="1188"/>
      <c r="M13" s="1191"/>
      <c r="N13" s="837"/>
      <c r="O13" s="840"/>
      <c r="P13" s="864"/>
      <c r="Q13" s="1848"/>
      <c r="R13" s="813"/>
      <c r="S13" s="39"/>
      <c r="T13" s="236"/>
      <c r="U13" s="236"/>
      <c r="V13" s="236"/>
      <c r="W13" s="39"/>
      <c r="X13" s="31"/>
      <c r="Y13" s="31"/>
      <c r="Z13" s="31"/>
      <c r="AA13" s="31"/>
      <c r="AB13" s="813"/>
      <c r="AC13" s="828"/>
      <c r="AD13" s="51">
        <f t="shared" si="1"/>
        <v>0</v>
      </c>
      <c r="AE13" s="51">
        <f t="shared" si="0"/>
        <v>0</v>
      </c>
      <c r="AF13" s="51">
        <f t="shared" si="0"/>
        <v>0</v>
      </c>
      <c r="AG13" s="51">
        <f t="shared" si="0"/>
        <v>0</v>
      </c>
      <c r="AH13" s="51">
        <f t="shared" si="0"/>
        <v>0</v>
      </c>
      <c r="AI13" s="51">
        <f t="shared" si="0"/>
        <v>0</v>
      </c>
      <c r="AJ13" s="51">
        <f t="shared" si="0"/>
        <v>0</v>
      </c>
      <c r="AK13" s="813"/>
      <c r="AL13" s="991"/>
      <c r="AM13" s="51">
        <f t="shared" si="2"/>
        <v>0</v>
      </c>
      <c r="AN13" s="336"/>
      <c r="AO13" s="336"/>
      <c r="AP13" s="336"/>
      <c r="AQ13" s="336"/>
      <c r="AR13" s="336"/>
      <c r="AS13" s="336"/>
      <c r="AT13" s="813"/>
      <c r="AU13" s="994"/>
      <c r="AV13" s="51">
        <f t="shared" si="3"/>
        <v>0</v>
      </c>
      <c r="AW13" s="336"/>
      <c r="AX13" s="336"/>
      <c r="AY13" s="336"/>
      <c r="AZ13" s="336"/>
      <c r="BA13" s="336"/>
      <c r="BB13" s="336"/>
      <c r="BC13" s="813"/>
      <c r="BD13" s="997"/>
      <c r="BE13" s="51">
        <f t="shared" si="4"/>
        <v>0</v>
      </c>
      <c r="BF13" s="336"/>
      <c r="BG13" s="336"/>
      <c r="BH13" s="336"/>
      <c r="BI13" s="336"/>
      <c r="BJ13" s="336"/>
      <c r="BK13" s="336"/>
      <c r="BL13" s="813"/>
      <c r="BM13" s="988"/>
      <c r="BN13" s="51">
        <f t="shared" si="5"/>
        <v>0</v>
      </c>
      <c r="BO13" s="336"/>
      <c r="BP13" s="336"/>
      <c r="BQ13" s="336"/>
      <c r="BR13" s="336"/>
      <c r="BS13" s="336"/>
      <c r="BT13" s="336"/>
      <c r="BU13" s="821"/>
      <c r="BV13" s="822"/>
      <c r="BW13" s="822"/>
      <c r="BX13" s="822"/>
      <c r="BY13" s="822"/>
      <c r="BZ13" s="822"/>
      <c r="CA13" s="822"/>
      <c r="CB13" s="822"/>
      <c r="CC13" s="823"/>
    </row>
    <row r="14" spans="1:81" s="58" customFormat="1" ht="40.200000000000003" hidden="1" customHeight="1" x14ac:dyDescent="0.3">
      <c r="A14" s="34"/>
      <c r="B14" s="907"/>
      <c r="C14" s="1237"/>
      <c r="D14" s="873"/>
      <c r="E14" s="853"/>
      <c r="F14" s="853"/>
      <c r="G14" s="853"/>
      <c r="H14" s="853"/>
      <c r="I14" s="1347"/>
      <c r="J14" s="814"/>
      <c r="K14" s="1852"/>
      <c r="L14" s="1189"/>
      <c r="M14" s="1192"/>
      <c r="N14" s="838"/>
      <c r="O14" s="841"/>
      <c r="P14" s="865"/>
      <c r="Q14" s="1849"/>
      <c r="R14" s="814"/>
      <c r="S14" s="232"/>
      <c r="T14" s="237"/>
      <c r="U14" s="237"/>
      <c r="V14" s="237"/>
      <c r="W14" s="232"/>
      <c r="X14" s="260"/>
      <c r="Y14" s="260"/>
      <c r="Z14" s="260"/>
      <c r="AA14" s="260"/>
      <c r="AB14" s="814"/>
      <c r="AC14" s="829"/>
      <c r="AD14" s="46">
        <f t="shared" si="1"/>
        <v>0</v>
      </c>
      <c r="AE14" s="46">
        <f t="shared" si="0"/>
        <v>0</v>
      </c>
      <c r="AF14" s="46">
        <f t="shared" si="0"/>
        <v>0</v>
      </c>
      <c r="AG14" s="46">
        <f t="shared" si="0"/>
        <v>0</v>
      </c>
      <c r="AH14" s="46">
        <f t="shared" si="0"/>
        <v>0</v>
      </c>
      <c r="AI14" s="46">
        <f t="shared" si="0"/>
        <v>0</v>
      </c>
      <c r="AJ14" s="46">
        <f t="shared" si="0"/>
        <v>0</v>
      </c>
      <c r="AK14" s="814"/>
      <c r="AL14" s="992"/>
      <c r="AM14" s="46">
        <f t="shared" si="2"/>
        <v>0</v>
      </c>
      <c r="AN14" s="37"/>
      <c r="AO14" s="37"/>
      <c r="AP14" s="37"/>
      <c r="AQ14" s="37"/>
      <c r="AR14" s="37"/>
      <c r="AS14" s="37"/>
      <c r="AT14" s="814"/>
      <c r="AU14" s="995"/>
      <c r="AV14" s="46">
        <f t="shared" si="3"/>
        <v>0</v>
      </c>
      <c r="AW14" s="37"/>
      <c r="AX14" s="37"/>
      <c r="AY14" s="37"/>
      <c r="AZ14" s="37"/>
      <c r="BA14" s="37"/>
      <c r="BB14" s="37"/>
      <c r="BC14" s="814"/>
      <c r="BD14" s="998"/>
      <c r="BE14" s="46">
        <f t="shared" si="4"/>
        <v>0</v>
      </c>
      <c r="BF14" s="37"/>
      <c r="BG14" s="37"/>
      <c r="BH14" s="37"/>
      <c r="BI14" s="37"/>
      <c r="BJ14" s="37"/>
      <c r="BK14" s="37"/>
      <c r="BL14" s="814"/>
      <c r="BM14" s="989"/>
      <c r="BN14" s="46">
        <f t="shared" si="5"/>
        <v>0</v>
      </c>
      <c r="BO14" s="37"/>
      <c r="BP14" s="37"/>
      <c r="BQ14" s="37"/>
      <c r="BR14" s="37"/>
      <c r="BS14" s="37"/>
      <c r="BT14" s="37"/>
      <c r="BU14" s="824"/>
      <c r="BV14" s="825"/>
      <c r="BW14" s="825"/>
      <c r="BX14" s="825"/>
      <c r="BY14" s="825"/>
      <c r="BZ14" s="825"/>
      <c r="CA14" s="825"/>
      <c r="CB14" s="825"/>
      <c r="CC14" s="826"/>
    </row>
    <row r="15" spans="1:81" s="58" customFormat="1" ht="40.200000000000003" hidden="1" customHeight="1" x14ac:dyDescent="0.3">
      <c r="A15" s="34"/>
      <c r="B15" s="907"/>
      <c r="C15" s="1237"/>
      <c r="D15" s="871"/>
      <c r="E15" s="851"/>
      <c r="F15" s="851"/>
      <c r="G15" s="851"/>
      <c r="H15" s="851"/>
      <c r="I15" s="1345"/>
      <c r="J15" s="812">
        <v>865</v>
      </c>
      <c r="K15" s="854" t="str">
        <f>+[25]Metas!K1006</f>
        <v>Eventos previos a la celebración del Bicentenario</v>
      </c>
      <c r="L15" s="857"/>
      <c r="M15" s="860">
        <f>SUM(N15:Q15)</f>
        <v>0</v>
      </c>
      <c r="N15" s="836"/>
      <c r="O15" s="839"/>
      <c r="P15" s="863"/>
      <c r="Q15" s="866"/>
      <c r="R15" s="812">
        <f>+$J15</f>
        <v>865</v>
      </c>
      <c r="S15" s="231"/>
      <c r="T15" s="235"/>
      <c r="U15" s="235"/>
      <c r="V15" s="235"/>
      <c r="W15" s="231"/>
      <c r="X15" s="256"/>
      <c r="Y15" s="256"/>
      <c r="Z15" s="256"/>
      <c r="AA15" s="256"/>
      <c r="AB15" s="812">
        <f>+$J15</f>
        <v>865</v>
      </c>
      <c r="AC15" s="827">
        <f>+L15</f>
        <v>0</v>
      </c>
      <c r="AD15" s="44">
        <f>+AM15+AV15+BE15+BN15</f>
        <v>0</v>
      </c>
      <c r="AE15" s="44">
        <f t="shared" si="0"/>
        <v>0</v>
      </c>
      <c r="AF15" s="44">
        <f t="shared" si="0"/>
        <v>0</v>
      </c>
      <c r="AG15" s="44">
        <f t="shared" si="0"/>
        <v>0</v>
      </c>
      <c r="AH15" s="44">
        <f t="shared" si="0"/>
        <v>0</v>
      </c>
      <c r="AI15" s="44">
        <f t="shared" si="0"/>
        <v>0</v>
      </c>
      <c r="AJ15" s="44">
        <f t="shared" si="0"/>
        <v>0</v>
      </c>
      <c r="AK15" s="812">
        <f>+$J15</f>
        <v>865</v>
      </c>
      <c r="AL15" s="990">
        <f>+N15</f>
        <v>0</v>
      </c>
      <c r="AM15" s="44">
        <f>SUM(AN15:AS15)</f>
        <v>0</v>
      </c>
      <c r="AN15" s="35"/>
      <c r="AO15" s="35"/>
      <c r="AP15" s="35"/>
      <c r="AQ15" s="35"/>
      <c r="AR15" s="35"/>
      <c r="AS15" s="35"/>
      <c r="AT15" s="812">
        <f>+$J15</f>
        <v>865</v>
      </c>
      <c r="AU15" s="993">
        <f>+O15</f>
        <v>0</v>
      </c>
      <c r="AV15" s="44">
        <f>SUM(AW15:BB15)</f>
        <v>0</v>
      </c>
      <c r="AW15" s="35"/>
      <c r="AX15" s="35"/>
      <c r="AY15" s="35"/>
      <c r="AZ15" s="35"/>
      <c r="BA15" s="35"/>
      <c r="BB15" s="35"/>
      <c r="BC15" s="812">
        <f>+$J15</f>
        <v>865</v>
      </c>
      <c r="BD15" s="996">
        <f>+P15</f>
        <v>0</v>
      </c>
      <c r="BE15" s="44">
        <f>SUM(BF15:BK15)</f>
        <v>0</v>
      </c>
      <c r="BF15" s="35"/>
      <c r="BG15" s="35"/>
      <c r="BH15" s="35"/>
      <c r="BI15" s="35"/>
      <c r="BJ15" s="35"/>
      <c r="BK15" s="35"/>
      <c r="BL15" s="812">
        <f>+$J15</f>
        <v>865</v>
      </c>
      <c r="BM15" s="987">
        <f>+Q15</f>
        <v>0</v>
      </c>
      <c r="BN15" s="44">
        <f>SUM(BO15:BT15)</f>
        <v>0</v>
      </c>
      <c r="BO15" s="35"/>
      <c r="BP15" s="35"/>
      <c r="BQ15" s="35"/>
      <c r="BR15" s="35"/>
      <c r="BS15" s="35"/>
      <c r="BT15" s="35"/>
      <c r="BU15" s="818"/>
      <c r="BV15" s="819"/>
      <c r="BW15" s="819"/>
      <c r="BX15" s="819"/>
      <c r="BY15" s="819"/>
      <c r="BZ15" s="819"/>
      <c r="CA15" s="819"/>
      <c r="CB15" s="819"/>
      <c r="CC15" s="820"/>
    </row>
    <row r="16" spans="1:81" s="58" customFormat="1" ht="40.200000000000003" hidden="1" customHeight="1" x14ac:dyDescent="0.3">
      <c r="A16" s="34"/>
      <c r="B16" s="907"/>
      <c r="C16" s="1237"/>
      <c r="D16" s="872"/>
      <c r="E16" s="852"/>
      <c r="F16" s="852"/>
      <c r="G16" s="852"/>
      <c r="H16" s="852"/>
      <c r="I16" s="1346"/>
      <c r="J16" s="813"/>
      <c r="K16" s="855"/>
      <c r="L16" s="858"/>
      <c r="M16" s="861"/>
      <c r="N16" s="837"/>
      <c r="O16" s="840"/>
      <c r="P16" s="864"/>
      <c r="Q16" s="867"/>
      <c r="R16" s="813"/>
      <c r="S16" s="39"/>
      <c r="T16" s="236"/>
      <c r="U16" s="236"/>
      <c r="V16" s="236"/>
      <c r="W16" s="39"/>
      <c r="X16" s="31"/>
      <c r="Y16" s="31"/>
      <c r="Z16" s="31"/>
      <c r="AA16" s="31"/>
      <c r="AB16" s="813"/>
      <c r="AC16" s="828"/>
      <c r="AD16" s="51">
        <f t="shared" ref="AD16:AD18" si="6">+AM16+AV16+BE16+BN16</f>
        <v>0</v>
      </c>
      <c r="AE16" s="51">
        <f t="shared" si="0"/>
        <v>0</v>
      </c>
      <c r="AF16" s="51">
        <f t="shared" si="0"/>
        <v>0</v>
      </c>
      <c r="AG16" s="51">
        <f t="shared" si="0"/>
        <v>0</v>
      </c>
      <c r="AH16" s="51">
        <f t="shared" si="0"/>
        <v>0</v>
      </c>
      <c r="AI16" s="51">
        <f t="shared" si="0"/>
        <v>0</v>
      </c>
      <c r="AJ16" s="51">
        <f t="shared" si="0"/>
        <v>0</v>
      </c>
      <c r="AK16" s="813"/>
      <c r="AL16" s="991"/>
      <c r="AM16" s="51">
        <f t="shared" ref="AM16:AM18" si="7">SUM(AN16:AS16)</f>
        <v>0</v>
      </c>
      <c r="AN16" s="336"/>
      <c r="AO16" s="336"/>
      <c r="AP16" s="336"/>
      <c r="AQ16" s="336"/>
      <c r="AR16" s="336"/>
      <c r="AS16" s="336"/>
      <c r="AT16" s="813"/>
      <c r="AU16" s="994"/>
      <c r="AV16" s="51">
        <f t="shared" ref="AV16:AV18" si="8">SUM(AW16:BB16)</f>
        <v>0</v>
      </c>
      <c r="AW16" s="336"/>
      <c r="AX16" s="336"/>
      <c r="AY16" s="336"/>
      <c r="AZ16" s="336"/>
      <c r="BA16" s="336"/>
      <c r="BB16" s="336"/>
      <c r="BC16" s="813"/>
      <c r="BD16" s="997"/>
      <c r="BE16" s="51">
        <f t="shared" ref="BE16:BE18" si="9">SUM(BF16:BK16)</f>
        <v>0</v>
      </c>
      <c r="BF16" s="336"/>
      <c r="BG16" s="336"/>
      <c r="BH16" s="336"/>
      <c r="BI16" s="336"/>
      <c r="BJ16" s="336"/>
      <c r="BK16" s="336"/>
      <c r="BL16" s="813"/>
      <c r="BM16" s="988"/>
      <c r="BN16" s="51">
        <f t="shared" ref="BN16:BN18" si="10">SUM(BO16:BT16)</f>
        <v>0</v>
      </c>
      <c r="BO16" s="336"/>
      <c r="BP16" s="336"/>
      <c r="BQ16" s="336"/>
      <c r="BR16" s="336"/>
      <c r="BS16" s="336"/>
      <c r="BT16" s="336"/>
      <c r="BU16" s="821"/>
      <c r="BV16" s="822"/>
      <c r="BW16" s="822"/>
      <c r="BX16" s="822"/>
      <c r="BY16" s="822"/>
      <c r="BZ16" s="822"/>
      <c r="CA16" s="822"/>
      <c r="CB16" s="822"/>
      <c r="CC16" s="823"/>
    </row>
    <row r="17" spans="1:81" s="58" customFormat="1" ht="40.200000000000003" hidden="1" customHeight="1" x14ac:dyDescent="0.3">
      <c r="A17" s="34"/>
      <c r="B17" s="907"/>
      <c r="C17" s="1237"/>
      <c r="D17" s="872"/>
      <c r="E17" s="852"/>
      <c r="F17" s="852"/>
      <c r="G17" s="852"/>
      <c r="H17" s="852"/>
      <c r="I17" s="1346"/>
      <c r="J17" s="813"/>
      <c r="K17" s="855"/>
      <c r="L17" s="858"/>
      <c r="M17" s="861"/>
      <c r="N17" s="837"/>
      <c r="O17" s="840"/>
      <c r="P17" s="864"/>
      <c r="Q17" s="867"/>
      <c r="R17" s="813"/>
      <c r="S17" s="39"/>
      <c r="T17" s="236"/>
      <c r="U17" s="236"/>
      <c r="V17" s="236"/>
      <c r="W17" s="39"/>
      <c r="X17" s="31"/>
      <c r="Y17" s="31"/>
      <c r="Z17" s="31"/>
      <c r="AA17" s="31"/>
      <c r="AB17" s="813"/>
      <c r="AC17" s="828"/>
      <c r="AD17" s="51">
        <f t="shared" si="6"/>
        <v>0</v>
      </c>
      <c r="AE17" s="51">
        <f t="shared" si="0"/>
        <v>0</v>
      </c>
      <c r="AF17" s="51">
        <f t="shared" si="0"/>
        <v>0</v>
      </c>
      <c r="AG17" s="51">
        <f t="shared" si="0"/>
        <v>0</v>
      </c>
      <c r="AH17" s="51">
        <f t="shared" si="0"/>
        <v>0</v>
      </c>
      <c r="AI17" s="51">
        <f t="shared" si="0"/>
        <v>0</v>
      </c>
      <c r="AJ17" s="51">
        <f t="shared" si="0"/>
        <v>0</v>
      </c>
      <c r="AK17" s="813"/>
      <c r="AL17" s="991"/>
      <c r="AM17" s="51">
        <f t="shared" si="7"/>
        <v>0</v>
      </c>
      <c r="AN17" s="336"/>
      <c r="AO17" s="336"/>
      <c r="AP17" s="336"/>
      <c r="AQ17" s="336"/>
      <c r="AR17" s="336"/>
      <c r="AS17" s="336"/>
      <c r="AT17" s="813"/>
      <c r="AU17" s="994"/>
      <c r="AV17" s="51">
        <f t="shared" si="8"/>
        <v>0</v>
      </c>
      <c r="AW17" s="336"/>
      <c r="AX17" s="336"/>
      <c r="AY17" s="336"/>
      <c r="AZ17" s="336"/>
      <c r="BA17" s="336"/>
      <c r="BB17" s="336"/>
      <c r="BC17" s="813"/>
      <c r="BD17" s="997"/>
      <c r="BE17" s="51">
        <f t="shared" si="9"/>
        <v>0</v>
      </c>
      <c r="BF17" s="336"/>
      <c r="BG17" s="336"/>
      <c r="BH17" s="336"/>
      <c r="BI17" s="336"/>
      <c r="BJ17" s="336"/>
      <c r="BK17" s="336"/>
      <c r="BL17" s="813"/>
      <c r="BM17" s="988"/>
      <c r="BN17" s="51">
        <f t="shared" si="10"/>
        <v>0</v>
      </c>
      <c r="BO17" s="336"/>
      <c r="BP17" s="336"/>
      <c r="BQ17" s="336"/>
      <c r="BR17" s="336"/>
      <c r="BS17" s="336"/>
      <c r="BT17" s="336"/>
      <c r="BU17" s="821"/>
      <c r="BV17" s="822"/>
      <c r="BW17" s="822"/>
      <c r="BX17" s="822"/>
      <c r="BY17" s="822"/>
      <c r="BZ17" s="822"/>
      <c r="CA17" s="822"/>
      <c r="CB17" s="822"/>
      <c r="CC17" s="823"/>
    </row>
    <row r="18" spans="1:81" s="58" customFormat="1" ht="40.200000000000003" hidden="1" customHeight="1" x14ac:dyDescent="0.3">
      <c r="A18" s="34"/>
      <c r="B18" s="907"/>
      <c r="C18" s="1237"/>
      <c r="D18" s="873"/>
      <c r="E18" s="853"/>
      <c r="F18" s="853"/>
      <c r="G18" s="853"/>
      <c r="H18" s="853"/>
      <c r="I18" s="1347"/>
      <c r="J18" s="814"/>
      <c r="K18" s="856"/>
      <c r="L18" s="859"/>
      <c r="M18" s="862"/>
      <c r="N18" s="838"/>
      <c r="O18" s="841"/>
      <c r="P18" s="865"/>
      <c r="Q18" s="874"/>
      <c r="R18" s="814"/>
      <c r="S18" s="232"/>
      <c r="T18" s="237"/>
      <c r="U18" s="237"/>
      <c r="V18" s="237"/>
      <c r="W18" s="232"/>
      <c r="X18" s="260"/>
      <c r="Y18" s="260"/>
      <c r="Z18" s="260"/>
      <c r="AA18" s="260"/>
      <c r="AB18" s="814"/>
      <c r="AC18" s="829"/>
      <c r="AD18" s="46">
        <f t="shared" si="6"/>
        <v>0</v>
      </c>
      <c r="AE18" s="46">
        <f t="shared" si="0"/>
        <v>0</v>
      </c>
      <c r="AF18" s="46">
        <f t="shared" si="0"/>
        <v>0</v>
      </c>
      <c r="AG18" s="46">
        <f t="shared" si="0"/>
        <v>0</v>
      </c>
      <c r="AH18" s="46">
        <f t="shared" si="0"/>
        <v>0</v>
      </c>
      <c r="AI18" s="46">
        <f t="shared" si="0"/>
        <v>0</v>
      </c>
      <c r="AJ18" s="46">
        <f t="shared" si="0"/>
        <v>0</v>
      </c>
      <c r="AK18" s="814"/>
      <c r="AL18" s="992"/>
      <c r="AM18" s="46">
        <f t="shared" si="7"/>
        <v>0</v>
      </c>
      <c r="AN18" s="37"/>
      <c r="AO18" s="37"/>
      <c r="AP18" s="37"/>
      <c r="AQ18" s="37"/>
      <c r="AR18" s="37"/>
      <c r="AS18" s="37"/>
      <c r="AT18" s="814"/>
      <c r="AU18" s="995"/>
      <c r="AV18" s="46">
        <f t="shared" si="8"/>
        <v>0</v>
      </c>
      <c r="AW18" s="37"/>
      <c r="AX18" s="37"/>
      <c r="AY18" s="37"/>
      <c r="AZ18" s="37"/>
      <c r="BA18" s="37"/>
      <c r="BB18" s="37"/>
      <c r="BC18" s="814"/>
      <c r="BD18" s="998"/>
      <c r="BE18" s="46">
        <f t="shared" si="9"/>
        <v>0</v>
      </c>
      <c r="BF18" s="37"/>
      <c r="BG18" s="37"/>
      <c r="BH18" s="37"/>
      <c r="BI18" s="37"/>
      <c r="BJ18" s="37"/>
      <c r="BK18" s="37"/>
      <c r="BL18" s="814"/>
      <c r="BM18" s="989"/>
      <c r="BN18" s="46">
        <f t="shared" si="10"/>
        <v>0</v>
      </c>
      <c r="BO18" s="37"/>
      <c r="BP18" s="37"/>
      <c r="BQ18" s="37"/>
      <c r="BR18" s="37"/>
      <c r="BS18" s="37"/>
      <c r="BT18" s="37"/>
      <c r="BU18" s="824"/>
      <c r="BV18" s="825"/>
      <c r="BW18" s="825"/>
      <c r="BX18" s="825"/>
      <c r="BY18" s="825"/>
      <c r="BZ18" s="825"/>
      <c r="CA18" s="825"/>
      <c r="CB18" s="825"/>
      <c r="CC18" s="826"/>
    </row>
    <row r="19" spans="1:81" s="58" customFormat="1" ht="40.200000000000003" hidden="1" customHeight="1" x14ac:dyDescent="0.3">
      <c r="A19" s="34"/>
      <c r="B19" s="907"/>
      <c r="C19" s="1237"/>
      <c r="D19" s="871"/>
      <c r="E19" s="851"/>
      <c r="F19" s="851"/>
      <c r="G19" s="851"/>
      <c r="H19" s="851"/>
      <c r="I19" s="1345"/>
      <c r="J19" s="812">
        <v>866</v>
      </c>
      <c r="K19" s="854" t="str">
        <f>+[25]Metas!K1007</f>
        <v>Eventos previos a la conmemoración de los 450 de Ocaña en conjunto con entidades regionales</v>
      </c>
      <c r="L19" s="857"/>
      <c r="M19" s="860">
        <f>SUM(N19:Q19)</f>
        <v>0</v>
      </c>
      <c r="N19" s="836"/>
      <c r="O19" s="839"/>
      <c r="P19" s="863"/>
      <c r="Q19" s="866"/>
      <c r="R19" s="812">
        <f>+$J19</f>
        <v>866</v>
      </c>
      <c r="S19" s="231"/>
      <c r="T19" s="235"/>
      <c r="U19" s="235"/>
      <c r="V19" s="235"/>
      <c r="W19" s="231"/>
      <c r="X19" s="256"/>
      <c r="Y19" s="256"/>
      <c r="Z19" s="256"/>
      <c r="AA19" s="256"/>
      <c r="AB19" s="812">
        <f>+$J19</f>
        <v>866</v>
      </c>
      <c r="AC19" s="827">
        <f>+L19</f>
        <v>0</v>
      </c>
      <c r="AD19" s="44">
        <f>+AM19+AV19+BE19+BN19</f>
        <v>0</v>
      </c>
      <c r="AE19" s="44">
        <f t="shared" si="0"/>
        <v>0</v>
      </c>
      <c r="AF19" s="44">
        <f t="shared" si="0"/>
        <v>0</v>
      </c>
      <c r="AG19" s="44">
        <f t="shared" si="0"/>
        <v>0</v>
      </c>
      <c r="AH19" s="44">
        <f t="shared" si="0"/>
        <v>0</v>
      </c>
      <c r="AI19" s="44">
        <f t="shared" si="0"/>
        <v>0</v>
      </c>
      <c r="AJ19" s="44">
        <f t="shared" si="0"/>
        <v>0</v>
      </c>
      <c r="AK19" s="812">
        <f>+$J19</f>
        <v>866</v>
      </c>
      <c r="AL19" s="990">
        <f>+N19</f>
        <v>0</v>
      </c>
      <c r="AM19" s="44">
        <f>SUM(AN19:AS19)</f>
        <v>0</v>
      </c>
      <c r="AN19" s="35"/>
      <c r="AO19" s="35"/>
      <c r="AP19" s="35"/>
      <c r="AQ19" s="35"/>
      <c r="AR19" s="35"/>
      <c r="AS19" s="35"/>
      <c r="AT19" s="812">
        <f>+$J19</f>
        <v>866</v>
      </c>
      <c r="AU19" s="993">
        <f>+O19</f>
        <v>0</v>
      </c>
      <c r="AV19" s="44">
        <f>SUM(AW19:BB19)</f>
        <v>0</v>
      </c>
      <c r="AW19" s="35"/>
      <c r="AX19" s="35"/>
      <c r="AY19" s="35"/>
      <c r="AZ19" s="35"/>
      <c r="BA19" s="35"/>
      <c r="BB19" s="35"/>
      <c r="BC19" s="812">
        <f>+$J19</f>
        <v>866</v>
      </c>
      <c r="BD19" s="996">
        <f>+P19</f>
        <v>0</v>
      </c>
      <c r="BE19" s="44">
        <f>SUM(BF19:BK19)</f>
        <v>0</v>
      </c>
      <c r="BF19" s="35"/>
      <c r="BG19" s="35"/>
      <c r="BH19" s="35"/>
      <c r="BI19" s="35"/>
      <c r="BJ19" s="35"/>
      <c r="BK19" s="35"/>
      <c r="BL19" s="812">
        <f>+$J19</f>
        <v>866</v>
      </c>
      <c r="BM19" s="987">
        <f>+Q19</f>
        <v>0</v>
      </c>
      <c r="BN19" s="44">
        <f>SUM(BO19:BT19)</f>
        <v>0</v>
      </c>
      <c r="BO19" s="35"/>
      <c r="BP19" s="35"/>
      <c r="BQ19" s="35"/>
      <c r="BR19" s="35"/>
      <c r="BS19" s="35"/>
      <c r="BT19" s="35"/>
      <c r="BU19" s="818"/>
      <c r="BV19" s="819"/>
      <c r="BW19" s="819"/>
      <c r="BX19" s="819"/>
      <c r="BY19" s="819"/>
      <c r="BZ19" s="819"/>
      <c r="CA19" s="819"/>
      <c r="CB19" s="819"/>
      <c r="CC19" s="820"/>
    </row>
    <row r="20" spans="1:81" s="58" customFormat="1" ht="40.200000000000003" hidden="1" customHeight="1" x14ac:dyDescent="0.3">
      <c r="A20" s="34"/>
      <c r="B20" s="907"/>
      <c r="C20" s="1237"/>
      <c r="D20" s="872"/>
      <c r="E20" s="852"/>
      <c r="F20" s="852"/>
      <c r="G20" s="852"/>
      <c r="H20" s="852"/>
      <c r="I20" s="1346"/>
      <c r="J20" s="813"/>
      <c r="K20" s="855"/>
      <c r="L20" s="858"/>
      <c r="M20" s="861"/>
      <c r="N20" s="837"/>
      <c r="O20" s="840"/>
      <c r="P20" s="864"/>
      <c r="Q20" s="867"/>
      <c r="R20" s="813"/>
      <c r="S20" s="39"/>
      <c r="T20" s="236"/>
      <c r="U20" s="236"/>
      <c r="V20" s="236"/>
      <c r="W20" s="39"/>
      <c r="X20" s="31"/>
      <c r="Y20" s="31"/>
      <c r="Z20" s="31"/>
      <c r="AA20" s="31"/>
      <c r="AB20" s="813"/>
      <c r="AC20" s="828"/>
      <c r="AD20" s="51">
        <f t="shared" ref="AD20:AD22" si="11">+AM20+AV20+BE20+BN20</f>
        <v>0</v>
      </c>
      <c r="AE20" s="51">
        <f t="shared" si="0"/>
        <v>0</v>
      </c>
      <c r="AF20" s="51">
        <f t="shared" si="0"/>
        <v>0</v>
      </c>
      <c r="AG20" s="51">
        <f t="shared" si="0"/>
        <v>0</v>
      </c>
      <c r="AH20" s="51">
        <f t="shared" si="0"/>
        <v>0</v>
      </c>
      <c r="AI20" s="51">
        <f t="shared" si="0"/>
        <v>0</v>
      </c>
      <c r="AJ20" s="51">
        <f t="shared" si="0"/>
        <v>0</v>
      </c>
      <c r="AK20" s="813"/>
      <c r="AL20" s="991"/>
      <c r="AM20" s="51">
        <f t="shared" ref="AM20:AM22" si="12">SUM(AN20:AS20)</f>
        <v>0</v>
      </c>
      <c r="AN20" s="336"/>
      <c r="AO20" s="336"/>
      <c r="AP20" s="336"/>
      <c r="AQ20" s="336"/>
      <c r="AR20" s="336"/>
      <c r="AS20" s="336"/>
      <c r="AT20" s="813"/>
      <c r="AU20" s="994"/>
      <c r="AV20" s="51">
        <f t="shared" ref="AV20:AV22" si="13">SUM(AW20:BB20)</f>
        <v>0</v>
      </c>
      <c r="AW20" s="336"/>
      <c r="AX20" s="336"/>
      <c r="AY20" s="336"/>
      <c r="AZ20" s="336"/>
      <c r="BA20" s="336"/>
      <c r="BB20" s="336"/>
      <c r="BC20" s="813"/>
      <c r="BD20" s="997"/>
      <c r="BE20" s="51">
        <f t="shared" ref="BE20:BE22" si="14">SUM(BF20:BK20)</f>
        <v>0</v>
      </c>
      <c r="BF20" s="336"/>
      <c r="BG20" s="336"/>
      <c r="BH20" s="336"/>
      <c r="BI20" s="336"/>
      <c r="BJ20" s="336"/>
      <c r="BK20" s="336"/>
      <c r="BL20" s="813"/>
      <c r="BM20" s="988"/>
      <c r="BN20" s="51">
        <f t="shared" ref="BN20:BN22" si="15">SUM(BO20:BT20)</f>
        <v>0</v>
      </c>
      <c r="BO20" s="336"/>
      <c r="BP20" s="336"/>
      <c r="BQ20" s="336"/>
      <c r="BR20" s="336"/>
      <c r="BS20" s="336"/>
      <c r="BT20" s="336"/>
      <c r="BU20" s="821"/>
      <c r="BV20" s="822"/>
      <c r="BW20" s="822"/>
      <c r="BX20" s="822"/>
      <c r="BY20" s="822"/>
      <c r="BZ20" s="822"/>
      <c r="CA20" s="822"/>
      <c r="CB20" s="822"/>
      <c r="CC20" s="823"/>
    </row>
    <row r="21" spans="1:81" s="58" customFormat="1" ht="40.200000000000003" hidden="1" customHeight="1" x14ac:dyDescent="0.3">
      <c r="A21" s="34"/>
      <c r="B21" s="907"/>
      <c r="C21" s="1237"/>
      <c r="D21" s="872"/>
      <c r="E21" s="852"/>
      <c r="F21" s="852"/>
      <c r="G21" s="852"/>
      <c r="H21" s="852"/>
      <c r="I21" s="1346"/>
      <c r="J21" s="813"/>
      <c r="K21" s="855"/>
      <c r="L21" s="858"/>
      <c r="M21" s="861"/>
      <c r="N21" s="837"/>
      <c r="O21" s="840"/>
      <c r="P21" s="864"/>
      <c r="Q21" s="867"/>
      <c r="R21" s="813"/>
      <c r="S21" s="39"/>
      <c r="T21" s="236"/>
      <c r="U21" s="236"/>
      <c r="V21" s="236"/>
      <c r="W21" s="39"/>
      <c r="X21" s="31"/>
      <c r="Y21" s="31"/>
      <c r="Z21" s="31"/>
      <c r="AA21" s="31"/>
      <c r="AB21" s="813"/>
      <c r="AC21" s="828"/>
      <c r="AD21" s="51">
        <f t="shared" si="11"/>
        <v>0</v>
      </c>
      <c r="AE21" s="51">
        <f t="shared" si="0"/>
        <v>0</v>
      </c>
      <c r="AF21" s="51">
        <f t="shared" si="0"/>
        <v>0</v>
      </c>
      <c r="AG21" s="51">
        <f t="shared" si="0"/>
        <v>0</v>
      </c>
      <c r="AH21" s="51">
        <f t="shared" si="0"/>
        <v>0</v>
      </c>
      <c r="AI21" s="51">
        <f t="shared" si="0"/>
        <v>0</v>
      </c>
      <c r="AJ21" s="51">
        <f t="shared" si="0"/>
        <v>0</v>
      </c>
      <c r="AK21" s="813"/>
      <c r="AL21" s="991"/>
      <c r="AM21" s="51">
        <f t="shared" si="12"/>
        <v>0</v>
      </c>
      <c r="AN21" s="336"/>
      <c r="AO21" s="336"/>
      <c r="AP21" s="336"/>
      <c r="AQ21" s="336"/>
      <c r="AR21" s="336"/>
      <c r="AS21" s="336"/>
      <c r="AT21" s="813"/>
      <c r="AU21" s="994"/>
      <c r="AV21" s="51">
        <f t="shared" si="13"/>
        <v>0</v>
      </c>
      <c r="AW21" s="336"/>
      <c r="AX21" s="336"/>
      <c r="AY21" s="336"/>
      <c r="AZ21" s="336"/>
      <c r="BA21" s="336"/>
      <c r="BB21" s="336"/>
      <c r="BC21" s="813"/>
      <c r="BD21" s="997"/>
      <c r="BE21" s="51">
        <f t="shared" si="14"/>
        <v>0</v>
      </c>
      <c r="BF21" s="336"/>
      <c r="BG21" s="336"/>
      <c r="BH21" s="336"/>
      <c r="BI21" s="336"/>
      <c r="BJ21" s="336"/>
      <c r="BK21" s="336"/>
      <c r="BL21" s="813"/>
      <c r="BM21" s="988"/>
      <c r="BN21" s="51">
        <f t="shared" si="15"/>
        <v>0</v>
      </c>
      <c r="BO21" s="336"/>
      <c r="BP21" s="336"/>
      <c r="BQ21" s="336"/>
      <c r="BR21" s="336"/>
      <c r="BS21" s="336"/>
      <c r="BT21" s="336"/>
      <c r="BU21" s="821"/>
      <c r="BV21" s="822"/>
      <c r="BW21" s="822"/>
      <c r="BX21" s="822"/>
      <c r="BY21" s="822"/>
      <c r="BZ21" s="822"/>
      <c r="CA21" s="822"/>
      <c r="CB21" s="822"/>
      <c r="CC21" s="823"/>
    </row>
    <row r="22" spans="1:81" s="58" customFormat="1" ht="40.200000000000003" hidden="1" customHeight="1" x14ac:dyDescent="0.3">
      <c r="A22" s="34"/>
      <c r="B22" s="907"/>
      <c r="C22" s="1237"/>
      <c r="D22" s="873"/>
      <c r="E22" s="853"/>
      <c r="F22" s="853"/>
      <c r="G22" s="853"/>
      <c r="H22" s="853"/>
      <c r="I22" s="1347"/>
      <c r="J22" s="814"/>
      <c r="K22" s="856"/>
      <c r="L22" s="859"/>
      <c r="M22" s="862"/>
      <c r="N22" s="838"/>
      <c r="O22" s="841"/>
      <c r="P22" s="865"/>
      <c r="Q22" s="874"/>
      <c r="R22" s="814"/>
      <c r="S22" s="232"/>
      <c r="T22" s="237"/>
      <c r="U22" s="237"/>
      <c r="V22" s="237"/>
      <c r="W22" s="232"/>
      <c r="X22" s="260"/>
      <c r="Y22" s="260"/>
      <c r="Z22" s="260"/>
      <c r="AA22" s="260"/>
      <c r="AB22" s="814"/>
      <c r="AC22" s="829"/>
      <c r="AD22" s="46">
        <f t="shared" si="11"/>
        <v>0</v>
      </c>
      <c r="AE22" s="46">
        <f t="shared" si="0"/>
        <v>0</v>
      </c>
      <c r="AF22" s="46">
        <f t="shared" si="0"/>
        <v>0</v>
      </c>
      <c r="AG22" s="46">
        <f t="shared" si="0"/>
        <v>0</v>
      </c>
      <c r="AH22" s="46">
        <f t="shared" si="0"/>
        <v>0</v>
      </c>
      <c r="AI22" s="46">
        <f t="shared" si="0"/>
        <v>0</v>
      </c>
      <c r="AJ22" s="46">
        <f t="shared" si="0"/>
        <v>0</v>
      </c>
      <c r="AK22" s="814"/>
      <c r="AL22" s="992"/>
      <c r="AM22" s="46">
        <f t="shared" si="12"/>
        <v>0</v>
      </c>
      <c r="AN22" s="37"/>
      <c r="AO22" s="37"/>
      <c r="AP22" s="37"/>
      <c r="AQ22" s="37"/>
      <c r="AR22" s="37"/>
      <c r="AS22" s="37"/>
      <c r="AT22" s="814"/>
      <c r="AU22" s="995"/>
      <c r="AV22" s="46">
        <f t="shared" si="13"/>
        <v>0</v>
      </c>
      <c r="AW22" s="37"/>
      <c r="AX22" s="37"/>
      <c r="AY22" s="37"/>
      <c r="AZ22" s="37"/>
      <c r="BA22" s="37"/>
      <c r="BB22" s="37"/>
      <c r="BC22" s="814"/>
      <c r="BD22" s="998"/>
      <c r="BE22" s="46">
        <f t="shared" si="14"/>
        <v>0</v>
      </c>
      <c r="BF22" s="37"/>
      <c r="BG22" s="37"/>
      <c r="BH22" s="37"/>
      <c r="BI22" s="37"/>
      <c r="BJ22" s="37"/>
      <c r="BK22" s="37"/>
      <c r="BL22" s="814"/>
      <c r="BM22" s="989"/>
      <c r="BN22" s="46">
        <f t="shared" si="15"/>
        <v>0</v>
      </c>
      <c r="BO22" s="37"/>
      <c r="BP22" s="37"/>
      <c r="BQ22" s="37"/>
      <c r="BR22" s="37"/>
      <c r="BS22" s="37"/>
      <c r="BT22" s="37"/>
      <c r="BU22" s="824"/>
      <c r="BV22" s="825"/>
      <c r="BW22" s="825"/>
      <c r="BX22" s="825"/>
      <c r="BY22" s="825"/>
      <c r="BZ22" s="825"/>
      <c r="CA22" s="825"/>
      <c r="CB22" s="825"/>
      <c r="CC22" s="826"/>
    </row>
    <row r="23" spans="1:81" s="58" customFormat="1" ht="40.200000000000003" customHeight="1" thickTop="1" x14ac:dyDescent="0.3">
      <c r="A23" s="34"/>
      <c r="B23" s="907"/>
      <c r="C23" s="1237"/>
      <c r="D23" s="871"/>
      <c r="E23" s="851"/>
      <c r="F23" s="851"/>
      <c r="G23" s="851"/>
      <c r="H23" s="851"/>
      <c r="I23" s="1345"/>
      <c r="J23" s="812">
        <v>867</v>
      </c>
      <c r="K23" s="1838" t="str">
        <f>+[25]Metas!K1008</f>
        <v>Participaciones en eventos de impacto turístico (Misiones Comerciales a destinos regionales, ruedas de negocio, ferias nacionales)</v>
      </c>
      <c r="L23" s="857">
        <v>1</v>
      </c>
      <c r="M23" s="860">
        <f>SUM(N23:Q23)</f>
        <v>1</v>
      </c>
      <c r="N23" s="836">
        <v>1</v>
      </c>
      <c r="O23" s="839"/>
      <c r="P23" s="863"/>
      <c r="Q23" s="866"/>
      <c r="R23" s="812">
        <f>+$J23</f>
        <v>867</v>
      </c>
      <c r="S23" s="231" t="s">
        <v>6563</v>
      </c>
      <c r="T23" s="235"/>
      <c r="U23" s="235"/>
      <c r="V23" s="235"/>
      <c r="W23" s="638" t="s">
        <v>6564</v>
      </c>
      <c r="X23" s="31">
        <v>44950</v>
      </c>
      <c r="Y23" s="31">
        <v>44952</v>
      </c>
      <c r="Z23" s="31">
        <v>44965</v>
      </c>
      <c r="AA23" s="31">
        <v>44967</v>
      </c>
      <c r="AB23" s="812">
        <f t="shared" ref="AB23" si="16">+$J23</f>
        <v>867</v>
      </c>
      <c r="AC23" s="827">
        <f>+L23</f>
        <v>1</v>
      </c>
      <c r="AD23" s="44">
        <f>+AM23+AV23+BE23+BN23</f>
        <v>0</v>
      </c>
      <c r="AE23" s="44">
        <f t="shared" si="0"/>
        <v>0</v>
      </c>
      <c r="AF23" s="44">
        <f t="shared" si="0"/>
        <v>0</v>
      </c>
      <c r="AG23" s="44">
        <f t="shared" si="0"/>
        <v>0</v>
      </c>
      <c r="AH23" s="44">
        <f t="shared" si="0"/>
        <v>0</v>
      </c>
      <c r="AI23" s="44">
        <f t="shared" si="0"/>
        <v>0</v>
      </c>
      <c r="AJ23" s="44">
        <f t="shared" si="0"/>
        <v>0</v>
      </c>
      <c r="AK23" s="812">
        <f>+$J23</f>
        <v>867</v>
      </c>
      <c r="AL23" s="990">
        <f>+N23</f>
        <v>1</v>
      </c>
      <c r="AM23" s="44">
        <f>SUM(AN23:AS23)</f>
        <v>0</v>
      </c>
      <c r="AN23" s="35"/>
      <c r="AO23" s="35"/>
      <c r="AP23" s="35"/>
      <c r="AQ23" s="35"/>
      <c r="AR23" s="35"/>
      <c r="AS23" s="35"/>
      <c r="AT23" s="812">
        <f>+$J23</f>
        <v>867</v>
      </c>
      <c r="AU23" s="993">
        <f>+O23</f>
        <v>0</v>
      </c>
      <c r="AV23" s="44">
        <f>SUM(AW23:BB23)</f>
        <v>0</v>
      </c>
      <c r="AW23" s="35"/>
      <c r="AX23" s="35"/>
      <c r="AY23" s="35"/>
      <c r="AZ23" s="35"/>
      <c r="BA23" s="35"/>
      <c r="BB23" s="35"/>
      <c r="BC23" s="812">
        <f>+$J23</f>
        <v>867</v>
      </c>
      <c r="BD23" s="996">
        <f>+P23</f>
        <v>0</v>
      </c>
      <c r="BE23" s="44">
        <f>SUM(BF23:BK23)</f>
        <v>0</v>
      </c>
      <c r="BF23" s="35"/>
      <c r="BG23" s="35"/>
      <c r="BH23" s="35"/>
      <c r="BI23" s="35"/>
      <c r="BJ23" s="35"/>
      <c r="BK23" s="35"/>
      <c r="BL23" s="812">
        <f>+$J23</f>
        <v>867</v>
      </c>
      <c r="BM23" s="987">
        <f>+Q23</f>
        <v>0</v>
      </c>
      <c r="BN23" s="44">
        <f>SUM(BO23:BT23)</f>
        <v>0</v>
      </c>
      <c r="BO23" s="35"/>
      <c r="BP23" s="35"/>
      <c r="BQ23" s="35"/>
      <c r="BR23" s="35"/>
      <c r="BS23" s="35"/>
      <c r="BT23" s="35"/>
      <c r="BU23" s="818"/>
      <c r="BV23" s="819"/>
      <c r="BW23" s="819"/>
      <c r="BX23" s="819"/>
      <c r="BY23" s="819"/>
      <c r="BZ23" s="819"/>
      <c r="CA23" s="819"/>
      <c r="CB23" s="819"/>
      <c r="CC23" s="820"/>
    </row>
    <row r="24" spans="1:81" s="58" customFormat="1" ht="40.200000000000003" customHeight="1" x14ac:dyDescent="0.3">
      <c r="A24" s="34"/>
      <c r="B24" s="907"/>
      <c r="C24" s="1237"/>
      <c r="D24" s="872"/>
      <c r="E24" s="852"/>
      <c r="F24" s="852"/>
      <c r="G24" s="852"/>
      <c r="H24" s="852"/>
      <c r="I24" s="1346"/>
      <c r="J24" s="813"/>
      <c r="K24" s="1839"/>
      <c r="L24" s="858"/>
      <c r="M24" s="861"/>
      <c r="N24" s="837"/>
      <c r="O24" s="840"/>
      <c r="P24" s="864"/>
      <c r="Q24" s="867"/>
      <c r="R24" s="813"/>
      <c r="S24" s="39" t="s">
        <v>6565</v>
      </c>
      <c r="T24" s="236"/>
      <c r="U24" s="236"/>
      <c r="V24" s="236"/>
      <c r="W24" s="420" t="s">
        <v>6566</v>
      </c>
      <c r="X24" s="31">
        <v>44950</v>
      </c>
      <c r="Y24" s="31">
        <v>44952</v>
      </c>
      <c r="Z24" s="31">
        <v>44967</v>
      </c>
      <c r="AA24" s="31">
        <v>44978</v>
      </c>
      <c r="AB24" s="813"/>
      <c r="AC24" s="828"/>
      <c r="AD24" s="51">
        <f t="shared" ref="AD24:AD26" si="17">+AM24+AV24+BE24+BN24</f>
        <v>0</v>
      </c>
      <c r="AE24" s="51">
        <f t="shared" si="0"/>
        <v>0</v>
      </c>
      <c r="AF24" s="51">
        <f t="shared" si="0"/>
        <v>0</v>
      </c>
      <c r="AG24" s="51">
        <f t="shared" si="0"/>
        <v>0</v>
      </c>
      <c r="AH24" s="51">
        <f t="shared" si="0"/>
        <v>0</v>
      </c>
      <c r="AI24" s="51">
        <f t="shared" si="0"/>
        <v>0</v>
      </c>
      <c r="AJ24" s="51">
        <f t="shared" si="0"/>
        <v>0</v>
      </c>
      <c r="AK24" s="813"/>
      <c r="AL24" s="991"/>
      <c r="AM24" s="51">
        <f t="shared" ref="AM24:AM26" si="18">SUM(AN24:AS24)</f>
        <v>0</v>
      </c>
      <c r="AN24" s="336"/>
      <c r="AO24" s="336"/>
      <c r="AP24" s="336"/>
      <c r="AQ24" s="336"/>
      <c r="AR24" s="336"/>
      <c r="AS24" s="336"/>
      <c r="AT24" s="813"/>
      <c r="AU24" s="994"/>
      <c r="AV24" s="51">
        <f t="shared" ref="AV24:AV26" si="19">SUM(AW24:BB24)</f>
        <v>0</v>
      </c>
      <c r="AW24" s="336"/>
      <c r="AX24" s="336"/>
      <c r="AY24" s="336"/>
      <c r="AZ24" s="336"/>
      <c r="BA24" s="336"/>
      <c r="BB24" s="336"/>
      <c r="BC24" s="813"/>
      <c r="BD24" s="997"/>
      <c r="BE24" s="51">
        <f t="shared" ref="BE24:BE26" si="20">SUM(BF24:BK24)</f>
        <v>0</v>
      </c>
      <c r="BF24" s="336"/>
      <c r="BG24" s="336"/>
      <c r="BH24" s="336"/>
      <c r="BI24" s="336"/>
      <c r="BJ24" s="336"/>
      <c r="BK24" s="336"/>
      <c r="BL24" s="813"/>
      <c r="BM24" s="988"/>
      <c r="BN24" s="51">
        <f t="shared" ref="BN24:BN26" si="21">SUM(BO24:BT24)</f>
        <v>0</v>
      </c>
      <c r="BO24" s="336"/>
      <c r="BP24" s="336"/>
      <c r="BQ24" s="336"/>
      <c r="BR24" s="336"/>
      <c r="BS24" s="336"/>
      <c r="BT24" s="336"/>
      <c r="BU24" s="821"/>
      <c r="BV24" s="822"/>
      <c r="BW24" s="822"/>
      <c r="BX24" s="822"/>
      <c r="BY24" s="822"/>
      <c r="BZ24" s="822"/>
      <c r="CA24" s="822"/>
      <c r="CB24" s="822"/>
      <c r="CC24" s="823"/>
    </row>
    <row r="25" spans="1:81" s="58" customFormat="1" ht="40.200000000000003" customHeight="1" x14ac:dyDescent="0.3">
      <c r="A25" s="34"/>
      <c r="B25" s="907"/>
      <c r="C25" s="1237"/>
      <c r="D25" s="872"/>
      <c r="E25" s="852"/>
      <c r="F25" s="852"/>
      <c r="G25" s="852"/>
      <c r="H25" s="852"/>
      <c r="I25" s="1346"/>
      <c r="J25" s="813"/>
      <c r="K25" s="1839"/>
      <c r="L25" s="858"/>
      <c r="M25" s="861"/>
      <c r="N25" s="837"/>
      <c r="O25" s="840"/>
      <c r="P25" s="864"/>
      <c r="Q25" s="867"/>
      <c r="R25" s="813"/>
      <c r="S25" s="39" t="s">
        <v>6567</v>
      </c>
      <c r="T25" s="236"/>
      <c r="U25" s="236"/>
      <c r="V25" s="236"/>
      <c r="W25" s="420" t="s">
        <v>6568</v>
      </c>
      <c r="X25" s="31">
        <v>44950</v>
      </c>
      <c r="Y25" s="31">
        <v>44952</v>
      </c>
      <c r="Z25" s="31">
        <v>44967</v>
      </c>
      <c r="AA25" s="31">
        <v>44978</v>
      </c>
      <c r="AB25" s="813"/>
      <c r="AC25" s="828"/>
      <c r="AD25" s="51">
        <f t="shared" si="17"/>
        <v>0</v>
      </c>
      <c r="AE25" s="51">
        <f t="shared" si="0"/>
        <v>0</v>
      </c>
      <c r="AF25" s="51">
        <f t="shared" si="0"/>
        <v>0</v>
      </c>
      <c r="AG25" s="51">
        <f t="shared" si="0"/>
        <v>0</v>
      </c>
      <c r="AH25" s="51">
        <f t="shared" si="0"/>
        <v>0</v>
      </c>
      <c r="AI25" s="51">
        <f t="shared" si="0"/>
        <v>0</v>
      </c>
      <c r="AJ25" s="51">
        <f t="shared" si="0"/>
        <v>0</v>
      </c>
      <c r="AK25" s="813"/>
      <c r="AL25" s="991"/>
      <c r="AM25" s="51">
        <f t="shared" si="18"/>
        <v>0</v>
      </c>
      <c r="AN25" s="336"/>
      <c r="AO25" s="336"/>
      <c r="AP25" s="336"/>
      <c r="AQ25" s="336"/>
      <c r="AR25" s="336"/>
      <c r="AS25" s="336"/>
      <c r="AT25" s="813"/>
      <c r="AU25" s="994"/>
      <c r="AV25" s="51">
        <f t="shared" si="19"/>
        <v>0</v>
      </c>
      <c r="AW25" s="336"/>
      <c r="AX25" s="336"/>
      <c r="AY25" s="336"/>
      <c r="AZ25" s="336"/>
      <c r="BA25" s="336"/>
      <c r="BB25" s="336"/>
      <c r="BC25" s="813"/>
      <c r="BD25" s="997"/>
      <c r="BE25" s="51">
        <f t="shared" si="20"/>
        <v>0</v>
      </c>
      <c r="BF25" s="336"/>
      <c r="BG25" s="336"/>
      <c r="BH25" s="336"/>
      <c r="BI25" s="336"/>
      <c r="BJ25" s="336"/>
      <c r="BK25" s="336"/>
      <c r="BL25" s="813"/>
      <c r="BM25" s="988"/>
      <c r="BN25" s="51">
        <f t="shared" si="21"/>
        <v>0</v>
      </c>
      <c r="BO25" s="336"/>
      <c r="BP25" s="336"/>
      <c r="BQ25" s="336"/>
      <c r="BR25" s="336"/>
      <c r="BS25" s="336"/>
      <c r="BT25" s="336"/>
      <c r="BU25" s="821"/>
      <c r="BV25" s="822"/>
      <c r="BW25" s="822"/>
      <c r="BX25" s="822"/>
      <c r="BY25" s="822"/>
      <c r="BZ25" s="822"/>
      <c r="CA25" s="822"/>
      <c r="CB25" s="822"/>
      <c r="CC25" s="823"/>
    </row>
    <row r="26" spans="1:81" s="58" customFormat="1" ht="40.200000000000003" customHeight="1" thickBot="1" x14ac:dyDescent="0.35">
      <c r="A26" s="34"/>
      <c r="B26" s="907"/>
      <c r="C26" s="1237"/>
      <c r="D26" s="873"/>
      <c r="E26" s="853"/>
      <c r="F26" s="853"/>
      <c r="G26" s="853"/>
      <c r="H26" s="853"/>
      <c r="I26" s="1347"/>
      <c r="J26" s="814"/>
      <c r="K26" s="1840"/>
      <c r="L26" s="859"/>
      <c r="M26" s="862"/>
      <c r="N26" s="838"/>
      <c r="O26" s="841"/>
      <c r="P26" s="865"/>
      <c r="Q26" s="874"/>
      <c r="R26" s="814"/>
      <c r="S26" s="232" t="s">
        <v>6569</v>
      </c>
      <c r="T26" s="237"/>
      <c r="U26" s="237"/>
      <c r="V26" s="237"/>
      <c r="W26" s="422" t="s">
        <v>6570</v>
      </c>
      <c r="X26" s="260">
        <v>44950</v>
      </c>
      <c r="Y26" s="260">
        <v>44952</v>
      </c>
      <c r="Z26" s="260">
        <v>44979</v>
      </c>
      <c r="AA26" s="260">
        <v>44981</v>
      </c>
      <c r="AB26" s="814"/>
      <c r="AC26" s="829"/>
      <c r="AD26" s="46">
        <f t="shared" si="17"/>
        <v>70</v>
      </c>
      <c r="AE26" s="51">
        <f t="shared" si="0"/>
        <v>70</v>
      </c>
      <c r="AF26" s="46">
        <f t="shared" si="0"/>
        <v>0</v>
      </c>
      <c r="AG26" s="46">
        <f t="shared" si="0"/>
        <v>0</v>
      </c>
      <c r="AH26" s="46">
        <f t="shared" si="0"/>
        <v>0</v>
      </c>
      <c r="AI26" s="46">
        <f t="shared" si="0"/>
        <v>0</v>
      </c>
      <c r="AJ26" s="46">
        <f t="shared" si="0"/>
        <v>0</v>
      </c>
      <c r="AK26" s="814"/>
      <c r="AL26" s="992"/>
      <c r="AM26" s="46">
        <f t="shared" si="18"/>
        <v>70</v>
      </c>
      <c r="AN26" s="37">
        <v>70</v>
      </c>
      <c r="AO26" s="37"/>
      <c r="AP26" s="37"/>
      <c r="AQ26" s="37"/>
      <c r="AR26" s="37"/>
      <c r="AS26" s="37"/>
      <c r="AT26" s="814"/>
      <c r="AU26" s="995"/>
      <c r="AV26" s="46">
        <f t="shared" si="19"/>
        <v>0</v>
      </c>
      <c r="AW26" s="37"/>
      <c r="AX26" s="37"/>
      <c r="AY26" s="37"/>
      <c r="AZ26" s="37"/>
      <c r="BA26" s="37"/>
      <c r="BB26" s="37"/>
      <c r="BC26" s="814"/>
      <c r="BD26" s="998"/>
      <c r="BE26" s="46">
        <f t="shared" si="20"/>
        <v>0</v>
      </c>
      <c r="BF26" s="37"/>
      <c r="BG26" s="37"/>
      <c r="BH26" s="37"/>
      <c r="BI26" s="37"/>
      <c r="BJ26" s="37"/>
      <c r="BK26" s="37"/>
      <c r="BL26" s="814"/>
      <c r="BM26" s="989"/>
      <c r="BN26" s="46">
        <f t="shared" si="21"/>
        <v>0</v>
      </c>
      <c r="BO26" s="37"/>
      <c r="BP26" s="37"/>
      <c r="BQ26" s="37"/>
      <c r="BR26" s="37"/>
      <c r="BS26" s="37"/>
      <c r="BT26" s="37"/>
      <c r="BU26" s="824"/>
      <c r="BV26" s="825"/>
      <c r="BW26" s="825"/>
      <c r="BX26" s="825"/>
      <c r="BY26" s="825"/>
      <c r="BZ26" s="825"/>
      <c r="CA26" s="825"/>
      <c r="CB26" s="825"/>
      <c r="CC26" s="826"/>
    </row>
    <row r="27" spans="1:81" s="58" customFormat="1" ht="40.200000000000003" hidden="1" customHeight="1" x14ac:dyDescent="0.3">
      <c r="A27" s="34"/>
      <c r="B27" s="907"/>
      <c r="C27" s="1237"/>
      <c r="D27" s="871"/>
      <c r="E27" s="851"/>
      <c r="F27" s="851"/>
      <c r="G27" s="851"/>
      <c r="H27" s="851"/>
      <c r="I27" s="1345"/>
      <c r="J27" s="812">
        <v>868</v>
      </c>
      <c r="K27" s="1838" t="str">
        <f>+[25]Metas!K1009</f>
        <v>Destinos Turísticos promocionados</v>
      </c>
      <c r="L27" s="857"/>
      <c r="M27" s="860">
        <f t="shared" ref="M27" si="22">SUM(N27:Q27)/4</f>
        <v>0</v>
      </c>
      <c r="N27" s="836"/>
      <c r="O27" s="839"/>
      <c r="P27" s="863"/>
      <c r="Q27" s="866"/>
      <c r="R27" s="812">
        <f>+$J27</f>
        <v>868</v>
      </c>
      <c r="S27" s="231"/>
      <c r="T27" s="235"/>
      <c r="U27" s="235"/>
      <c r="V27" s="235"/>
      <c r="W27" s="231"/>
      <c r="X27" s="31">
        <v>44950</v>
      </c>
      <c r="Y27" s="31">
        <v>44952</v>
      </c>
      <c r="Z27" s="256"/>
      <c r="AA27" s="256"/>
      <c r="AB27" s="812">
        <f t="shared" ref="AB27" si="23">+$J27</f>
        <v>868</v>
      </c>
      <c r="AC27" s="827">
        <f>+L27</f>
        <v>0</v>
      </c>
      <c r="AD27" s="44">
        <f>+AM27+AV27+BE27+BN27</f>
        <v>0</v>
      </c>
      <c r="AE27" s="44">
        <f t="shared" ref="AE27:AJ62" si="24">+AN27+AW27+BF27+BO27</f>
        <v>0</v>
      </c>
      <c r="AF27" s="44">
        <f t="shared" si="24"/>
        <v>0</v>
      </c>
      <c r="AG27" s="44">
        <f t="shared" si="24"/>
        <v>0</v>
      </c>
      <c r="AH27" s="44">
        <f t="shared" si="24"/>
        <v>0</v>
      </c>
      <c r="AI27" s="44">
        <f t="shared" si="24"/>
        <v>0</v>
      </c>
      <c r="AJ27" s="44">
        <f t="shared" si="24"/>
        <v>0</v>
      </c>
      <c r="AK27" s="812">
        <f>+$J27</f>
        <v>868</v>
      </c>
      <c r="AL27" s="990">
        <f>+N27</f>
        <v>0</v>
      </c>
      <c r="AM27" s="44">
        <f>SUM(AN27:AS27)</f>
        <v>0</v>
      </c>
      <c r="AN27" s="35"/>
      <c r="AO27" s="35"/>
      <c r="AP27" s="35"/>
      <c r="AQ27" s="35"/>
      <c r="AR27" s="35"/>
      <c r="AS27" s="35"/>
      <c r="AT27" s="812">
        <f>+$J27</f>
        <v>868</v>
      </c>
      <c r="AU27" s="993">
        <f>+O27</f>
        <v>0</v>
      </c>
      <c r="AV27" s="44">
        <f>SUM(AW27:BB27)</f>
        <v>0</v>
      </c>
      <c r="AW27" s="35"/>
      <c r="AX27" s="35"/>
      <c r="AY27" s="35"/>
      <c r="AZ27" s="35"/>
      <c r="BA27" s="35"/>
      <c r="BB27" s="35"/>
      <c r="BC27" s="812">
        <f>+$J27</f>
        <v>868</v>
      </c>
      <c r="BD27" s="996">
        <f>+P27</f>
        <v>0</v>
      </c>
      <c r="BE27" s="44">
        <f>SUM(BF27:BK27)</f>
        <v>0</v>
      </c>
      <c r="BF27" s="35"/>
      <c r="BG27" s="35"/>
      <c r="BH27" s="35"/>
      <c r="BI27" s="35"/>
      <c r="BJ27" s="35"/>
      <c r="BK27" s="35"/>
      <c r="BL27" s="812">
        <f>+$J27</f>
        <v>868</v>
      </c>
      <c r="BM27" s="987">
        <f>+Q27</f>
        <v>0</v>
      </c>
      <c r="BN27" s="44">
        <f>SUM(BO27:BT27)</f>
        <v>0</v>
      </c>
      <c r="BO27" s="35"/>
      <c r="BP27" s="35"/>
      <c r="BQ27" s="35"/>
      <c r="BR27" s="35"/>
      <c r="BS27" s="35"/>
      <c r="BT27" s="35"/>
      <c r="BU27" s="818"/>
      <c r="BV27" s="819"/>
      <c r="BW27" s="819"/>
      <c r="BX27" s="819"/>
      <c r="BY27" s="819"/>
      <c r="BZ27" s="819"/>
      <c r="CA27" s="819"/>
      <c r="CB27" s="819"/>
      <c r="CC27" s="820"/>
    </row>
    <row r="28" spans="1:81" s="58" customFormat="1" ht="40.200000000000003" hidden="1" customHeight="1" x14ac:dyDescent="0.3">
      <c r="A28" s="34"/>
      <c r="B28" s="907"/>
      <c r="C28" s="1237"/>
      <c r="D28" s="872"/>
      <c r="E28" s="852"/>
      <c r="F28" s="852"/>
      <c r="G28" s="852"/>
      <c r="H28" s="852"/>
      <c r="I28" s="1346"/>
      <c r="J28" s="813"/>
      <c r="K28" s="1839"/>
      <c r="L28" s="858"/>
      <c r="M28" s="861"/>
      <c r="N28" s="837"/>
      <c r="O28" s="840"/>
      <c r="P28" s="864"/>
      <c r="Q28" s="867"/>
      <c r="R28" s="813"/>
      <c r="S28" s="39"/>
      <c r="T28" s="236"/>
      <c r="U28" s="236"/>
      <c r="V28" s="236"/>
      <c r="W28" s="39"/>
      <c r="X28" s="31">
        <v>44950</v>
      </c>
      <c r="Y28" s="31">
        <v>44952</v>
      </c>
      <c r="Z28" s="31"/>
      <c r="AA28" s="31"/>
      <c r="AB28" s="813"/>
      <c r="AC28" s="828"/>
      <c r="AD28" s="51">
        <f t="shared" ref="AD28:AD30" si="25">+AM28+AV28+BE28+BN28</f>
        <v>0</v>
      </c>
      <c r="AE28" s="51">
        <f t="shared" si="24"/>
        <v>0</v>
      </c>
      <c r="AF28" s="51">
        <f t="shared" si="24"/>
        <v>0</v>
      </c>
      <c r="AG28" s="51">
        <f t="shared" si="24"/>
        <v>0</v>
      </c>
      <c r="AH28" s="51">
        <f t="shared" si="24"/>
        <v>0</v>
      </c>
      <c r="AI28" s="51">
        <f t="shared" si="24"/>
        <v>0</v>
      </c>
      <c r="AJ28" s="51">
        <f t="shared" si="24"/>
        <v>0</v>
      </c>
      <c r="AK28" s="813"/>
      <c r="AL28" s="991"/>
      <c r="AM28" s="51">
        <f t="shared" ref="AM28:AM30" si="26">SUM(AN28:AS28)</f>
        <v>0</v>
      </c>
      <c r="AN28" s="336"/>
      <c r="AO28" s="336"/>
      <c r="AP28" s="336"/>
      <c r="AQ28" s="336"/>
      <c r="AR28" s="336"/>
      <c r="AS28" s="336"/>
      <c r="AT28" s="813"/>
      <c r="AU28" s="994"/>
      <c r="AV28" s="51">
        <f t="shared" ref="AV28:AV30" si="27">SUM(AW28:BB28)</f>
        <v>0</v>
      </c>
      <c r="AW28" s="336"/>
      <c r="AX28" s="336"/>
      <c r="AY28" s="336"/>
      <c r="AZ28" s="336"/>
      <c r="BA28" s="336"/>
      <c r="BB28" s="336"/>
      <c r="BC28" s="813"/>
      <c r="BD28" s="997"/>
      <c r="BE28" s="51">
        <f t="shared" ref="BE28:BE30" si="28">SUM(BF28:BK28)</f>
        <v>0</v>
      </c>
      <c r="BF28" s="336"/>
      <c r="BG28" s="336"/>
      <c r="BH28" s="336"/>
      <c r="BI28" s="336"/>
      <c r="BJ28" s="336"/>
      <c r="BK28" s="336"/>
      <c r="BL28" s="813"/>
      <c r="BM28" s="988"/>
      <c r="BN28" s="51">
        <f t="shared" ref="BN28:BN30" si="29">SUM(BO28:BT28)</f>
        <v>0</v>
      </c>
      <c r="BO28" s="336"/>
      <c r="BP28" s="336"/>
      <c r="BQ28" s="336"/>
      <c r="BR28" s="336"/>
      <c r="BS28" s="336"/>
      <c r="BT28" s="336"/>
      <c r="BU28" s="821"/>
      <c r="BV28" s="822"/>
      <c r="BW28" s="822"/>
      <c r="BX28" s="822"/>
      <c r="BY28" s="822"/>
      <c r="BZ28" s="822"/>
      <c r="CA28" s="822"/>
      <c r="CB28" s="822"/>
      <c r="CC28" s="823"/>
    </row>
    <row r="29" spans="1:81" s="58" customFormat="1" ht="40.200000000000003" hidden="1" customHeight="1" x14ac:dyDescent="0.3">
      <c r="A29" s="34"/>
      <c r="B29" s="907"/>
      <c r="C29" s="1237"/>
      <c r="D29" s="872"/>
      <c r="E29" s="852"/>
      <c r="F29" s="852"/>
      <c r="G29" s="852"/>
      <c r="H29" s="852"/>
      <c r="I29" s="1346"/>
      <c r="J29" s="813"/>
      <c r="K29" s="1839"/>
      <c r="L29" s="858"/>
      <c r="M29" s="861"/>
      <c r="N29" s="837"/>
      <c r="O29" s="840"/>
      <c r="P29" s="864"/>
      <c r="Q29" s="867"/>
      <c r="R29" s="813"/>
      <c r="S29" s="39"/>
      <c r="T29" s="236"/>
      <c r="U29" s="236"/>
      <c r="V29" s="236"/>
      <c r="W29" s="39"/>
      <c r="X29" s="31">
        <v>44950</v>
      </c>
      <c r="Y29" s="31">
        <v>44952</v>
      </c>
      <c r="Z29" s="31"/>
      <c r="AA29" s="31"/>
      <c r="AB29" s="813"/>
      <c r="AC29" s="828"/>
      <c r="AD29" s="51">
        <f t="shared" si="25"/>
        <v>0</v>
      </c>
      <c r="AE29" s="51">
        <f t="shared" si="24"/>
        <v>0</v>
      </c>
      <c r="AF29" s="51">
        <f t="shared" si="24"/>
        <v>0</v>
      </c>
      <c r="AG29" s="51">
        <f t="shared" si="24"/>
        <v>0</v>
      </c>
      <c r="AH29" s="51">
        <f t="shared" si="24"/>
        <v>0</v>
      </c>
      <c r="AI29" s="51">
        <f t="shared" si="24"/>
        <v>0</v>
      </c>
      <c r="AJ29" s="51">
        <f t="shared" si="24"/>
        <v>0</v>
      </c>
      <c r="AK29" s="813"/>
      <c r="AL29" s="991"/>
      <c r="AM29" s="51">
        <f t="shared" si="26"/>
        <v>0</v>
      </c>
      <c r="AN29" s="336"/>
      <c r="AO29" s="336"/>
      <c r="AP29" s="336"/>
      <c r="AQ29" s="336"/>
      <c r="AR29" s="336"/>
      <c r="AS29" s="336"/>
      <c r="AT29" s="813"/>
      <c r="AU29" s="994"/>
      <c r="AV29" s="51">
        <f t="shared" si="27"/>
        <v>0</v>
      </c>
      <c r="AW29" s="336"/>
      <c r="AX29" s="336"/>
      <c r="AY29" s="336"/>
      <c r="AZ29" s="336"/>
      <c r="BA29" s="336"/>
      <c r="BB29" s="336"/>
      <c r="BC29" s="813"/>
      <c r="BD29" s="997"/>
      <c r="BE29" s="51">
        <f t="shared" si="28"/>
        <v>0</v>
      </c>
      <c r="BF29" s="336"/>
      <c r="BG29" s="336"/>
      <c r="BH29" s="336"/>
      <c r="BI29" s="336"/>
      <c r="BJ29" s="336"/>
      <c r="BK29" s="336"/>
      <c r="BL29" s="813"/>
      <c r="BM29" s="988"/>
      <c r="BN29" s="51">
        <f t="shared" si="29"/>
        <v>0</v>
      </c>
      <c r="BO29" s="336"/>
      <c r="BP29" s="336"/>
      <c r="BQ29" s="336"/>
      <c r="BR29" s="336"/>
      <c r="BS29" s="336"/>
      <c r="BT29" s="336"/>
      <c r="BU29" s="821"/>
      <c r="BV29" s="822"/>
      <c r="BW29" s="822"/>
      <c r="BX29" s="822"/>
      <c r="BY29" s="822"/>
      <c r="BZ29" s="822"/>
      <c r="CA29" s="822"/>
      <c r="CB29" s="822"/>
      <c r="CC29" s="823"/>
    </row>
    <row r="30" spans="1:81" s="58" customFormat="1" ht="40.200000000000003" hidden="1" customHeight="1" x14ac:dyDescent="0.3">
      <c r="A30" s="34"/>
      <c r="B30" s="907"/>
      <c r="C30" s="1237"/>
      <c r="D30" s="873"/>
      <c r="E30" s="853"/>
      <c r="F30" s="853"/>
      <c r="G30" s="853"/>
      <c r="H30" s="853"/>
      <c r="I30" s="1347"/>
      <c r="J30" s="814"/>
      <c r="K30" s="1840"/>
      <c r="L30" s="859"/>
      <c r="M30" s="862"/>
      <c r="N30" s="838"/>
      <c r="O30" s="841"/>
      <c r="P30" s="865"/>
      <c r="Q30" s="874"/>
      <c r="R30" s="814"/>
      <c r="S30" s="232"/>
      <c r="T30" s="237"/>
      <c r="U30" s="237"/>
      <c r="V30" s="237"/>
      <c r="W30" s="232"/>
      <c r="X30" s="31">
        <v>44950</v>
      </c>
      <c r="Y30" s="31">
        <v>44952</v>
      </c>
      <c r="Z30" s="260"/>
      <c r="AA30" s="260"/>
      <c r="AB30" s="814"/>
      <c r="AC30" s="829"/>
      <c r="AD30" s="46">
        <f t="shared" si="25"/>
        <v>0</v>
      </c>
      <c r="AE30" s="46">
        <f t="shared" si="24"/>
        <v>0</v>
      </c>
      <c r="AF30" s="46">
        <f t="shared" si="24"/>
        <v>0</v>
      </c>
      <c r="AG30" s="46">
        <f t="shared" si="24"/>
        <v>0</v>
      </c>
      <c r="AH30" s="46">
        <f t="shared" si="24"/>
        <v>0</v>
      </c>
      <c r="AI30" s="46">
        <f t="shared" si="24"/>
        <v>0</v>
      </c>
      <c r="AJ30" s="46">
        <f t="shared" si="24"/>
        <v>0</v>
      </c>
      <c r="AK30" s="814"/>
      <c r="AL30" s="992"/>
      <c r="AM30" s="46">
        <f t="shared" si="26"/>
        <v>0</v>
      </c>
      <c r="AN30" s="37"/>
      <c r="AO30" s="37"/>
      <c r="AP30" s="37"/>
      <c r="AQ30" s="37"/>
      <c r="AR30" s="37"/>
      <c r="AS30" s="37"/>
      <c r="AT30" s="814"/>
      <c r="AU30" s="995"/>
      <c r="AV30" s="46">
        <f t="shared" si="27"/>
        <v>0</v>
      </c>
      <c r="AW30" s="37"/>
      <c r="AX30" s="37"/>
      <c r="AY30" s="37"/>
      <c r="AZ30" s="37"/>
      <c r="BA30" s="37"/>
      <c r="BB30" s="37"/>
      <c r="BC30" s="814"/>
      <c r="BD30" s="998"/>
      <c r="BE30" s="46">
        <f t="shared" si="28"/>
        <v>0</v>
      </c>
      <c r="BF30" s="37"/>
      <c r="BG30" s="37"/>
      <c r="BH30" s="37"/>
      <c r="BI30" s="37"/>
      <c r="BJ30" s="37"/>
      <c r="BK30" s="37"/>
      <c r="BL30" s="814"/>
      <c r="BM30" s="989"/>
      <c r="BN30" s="46">
        <f t="shared" si="29"/>
        <v>0</v>
      </c>
      <c r="BO30" s="37"/>
      <c r="BP30" s="37"/>
      <c r="BQ30" s="37"/>
      <c r="BR30" s="37"/>
      <c r="BS30" s="37"/>
      <c r="BT30" s="37"/>
      <c r="BU30" s="824"/>
      <c r="BV30" s="825"/>
      <c r="BW30" s="825"/>
      <c r="BX30" s="825"/>
      <c r="BY30" s="825"/>
      <c r="BZ30" s="825"/>
      <c r="CA30" s="825"/>
      <c r="CB30" s="825"/>
      <c r="CC30" s="826"/>
    </row>
    <row r="31" spans="1:81" s="58" customFormat="1" ht="40.200000000000003" customHeight="1" thickTop="1" x14ac:dyDescent="0.3">
      <c r="A31" s="34"/>
      <c r="B31" s="907"/>
      <c r="C31" s="1237"/>
      <c r="D31" s="871"/>
      <c r="E31" s="851"/>
      <c r="F31" s="851"/>
      <c r="G31" s="851"/>
      <c r="H31" s="851"/>
      <c r="I31" s="1345"/>
      <c r="J31" s="812">
        <v>869</v>
      </c>
      <c r="K31" s="1838" t="str">
        <f>+[25]Metas!K1010</f>
        <v>Publicaciones sobre turismo cultural (historia, folklore, costumbres, gastronomía, música, literatura, religión, etc.)</v>
      </c>
      <c r="L31" s="857">
        <v>1</v>
      </c>
      <c r="M31" s="860">
        <f>SUM(N31:Q31)</f>
        <v>1</v>
      </c>
      <c r="N31" s="836"/>
      <c r="O31" s="839">
        <v>1</v>
      </c>
      <c r="P31" s="863"/>
      <c r="Q31" s="866"/>
      <c r="R31" s="812">
        <f>+$J31</f>
        <v>869</v>
      </c>
      <c r="S31" s="231" t="s">
        <v>6571</v>
      </c>
      <c r="T31" s="235"/>
      <c r="U31" s="235"/>
      <c r="V31" s="235"/>
      <c r="W31" s="231"/>
      <c r="X31" s="31">
        <v>44950</v>
      </c>
      <c r="Y31" s="31">
        <v>44952</v>
      </c>
      <c r="Z31" s="256">
        <v>45017</v>
      </c>
      <c r="AA31" s="256">
        <v>45107</v>
      </c>
      <c r="AB31" s="812">
        <f t="shared" ref="AB31" si="30">+$J31</f>
        <v>869</v>
      </c>
      <c r="AC31" s="827">
        <f>+L31</f>
        <v>1</v>
      </c>
      <c r="AD31" s="44">
        <f>+AM31+AV31+BE31+BN31</f>
        <v>0</v>
      </c>
      <c r="AE31" s="44">
        <f t="shared" si="24"/>
        <v>0</v>
      </c>
      <c r="AF31" s="44">
        <f t="shared" si="24"/>
        <v>0</v>
      </c>
      <c r="AG31" s="44">
        <f t="shared" si="24"/>
        <v>0</v>
      </c>
      <c r="AH31" s="44">
        <f t="shared" si="24"/>
        <v>0</v>
      </c>
      <c r="AI31" s="44">
        <f t="shared" si="24"/>
        <v>0</v>
      </c>
      <c r="AJ31" s="44">
        <f t="shared" si="24"/>
        <v>0</v>
      </c>
      <c r="AK31" s="812">
        <f>+$J31</f>
        <v>869</v>
      </c>
      <c r="AL31" s="990">
        <f>+N31</f>
        <v>0</v>
      </c>
      <c r="AM31" s="44">
        <f>SUM(AN31:AS31)</f>
        <v>0</v>
      </c>
      <c r="AN31" s="35"/>
      <c r="AO31" s="35"/>
      <c r="AP31" s="35"/>
      <c r="AQ31" s="35"/>
      <c r="AR31" s="35"/>
      <c r="AS31" s="35"/>
      <c r="AT31" s="812">
        <f>+$J31</f>
        <v>869</v>
      </c>
      <c r="AU31" s="993">
        <f>+O31</f>
        <v>1</v>
      </c>
      <c r="AV31" s="44">
        <f>SUM(AW31:BB31)</f>
        <v>0</v>
      </c>
      <c r="AW31" s="35"/>
      <c r="AX31" s="35"/>
      <c r="AY31" s="35"/>
      <c r="AZ31" s="35"/>
      <c r="BA31" s="35"/>
      <c r="BB31" s="35"/>
      <c r="BC31" s="812">
        <f>+$J31</f>
        <v>869</v>
      </c>
      <c r="BD31" s="996">
        <f>+P31</f>
        <v>0</v>
      </c>
      <c r="BE31" s="44">
        <f>SUM(BF31:BK31)</f>
        <v>0</v>
      </c>
      <c r="BF31" s="35"/>
      <c r="BG31" s="35"/>
      <c r="BH31" s="35"/>
      <c r="BI31" s="35"/>
      <c r="BJ31" s="35"/>
      <c r="BK31" s="35"/>
      <c r="BL31" s="812">
        <f>+$J31</f>
        <v>869</v>
      </c>
      <c r="BM31" s="987">
        <f>+Q31</f>
        <v>0</v>
      </c>
      <c r="BN31" s="44">
        <f>SUM(BO31:BT31)</f>
        <v>0</v>
      </c>
      <c r="BO31" s="35"/>
      <c r="BP31" s="35"/>
      <c r="BQ31" s="35"/>
      <c r="BR31" s="35"/>
      <c r="BS31" s="35"/>
      <c r="BT31" s="35"/>
      <c r="BU31" s="818"/>
      <c r="BV31" s="819"/>
      <c r="BW31" s="819"/>
      <c r="BX31" s="819"/>
      <c r="BY31" s="819"/>
      <c r="BZ31" s="819"/>
      <c r="CA31" s="819"/>
      <c r="CB31" s="819"/>
      <c r="CC31" s="820"/>
    </row>
    <row r="32" spans="1:81" s="58" customFormat="1" ht="40.200000000000003" customHeight="1" x14ac:dyDescent="0.3">
      <c r="A32" s="34"/>
      <c r="B32" s="907"/>
      <c r="C32" s="1237"/>
      <c r="D32" s="872"/>
      <c r="E32" s="852"/>
      <c r="F32" s="852"/>
      <c r="G32" s="852"/>
      <c r="H32" s="852"/>
      <c r="I32" s="1346"/>
      <c r="J32" s="813"/>
      <c r="K32" s="1839"/>
      <c r="L32" s="858"/>
      <c r="M32" s="861"/>
      <c r="N32" s="837"/>
      <c r="O32" s="840"/>
      <c r="P32" s="864"/>
      <c r="Q32" s="867"/>
      <c r="R32" s="813"/>
      <c r="S32" s="39" t="s">
        <v>6567</v>
      </c>
      <c r="T32" s="236"/>
      <c r="U32" s="236"/>
      <c r="V32" s="236"/>
      <c r="W32" s="39"/>
      <c r="X32" s="31">
        <v>44950</v>
      </c>
      <c r="Y32" s="440">
        <v>44952</v>
      </c>
      <c r="Z32" s="440">
        <v>45017</v>
      </c>
      <c r="AA32" s="440">
        <v>45107</v>
      </c>
      <c r="AB32" s="813"/>
      <c r="AC32" s="828"/>
      <c r="AD32" s="51">
        <f t="shared" ref="AD32:AD34" si="31">+AM32+AV32+BE32+BN32</f>
        <v>0</v>
      </c>
      <c r="AE32" s="51">
        <f t="shared" si="24"/>
        <v>0</v>
      </c>
      <c r="AF32" s="51">
        <f t="shared" si="24"/>
        <v>0</v>
      </c>
      <c r="AG32" s="51">
        <f t="shared" si="24"/>
        <v>0</v>
      </c>
      <c r="AH32" s="51">
        <f t="shared" si="24"/>
        <v>0</v>
      </c>
      <c r="AI32" s="51">
        <f t="shared" si="24"/>
        <v>0</v>
      </c>
      <c r="AJ32" s="51">
        <f t="shared" si="24"/>
        <v>0</v>
      </c>
      <c r="AK32" s="813"/>
      <c r="AL32" s="991"/>
      <c r="AM32" s="51">
        <f t="shared" ref="AM32:AM34" si="32">SUM(AN32:AS32)</f>
        <v>0</v>
      </c>
      <c r="AN32" s="336"/>
      <c r="AO32" s="336"/>
      <c r="AP32" s="336"/>
      <c r="AQ32" s="336"/>
      <c r="AR32" s="336"/>
      <c r="AS32" s="336"/>
      <c r="AT32" s="813"/>
      <c r="AU32" s="994"/>
      <c r="AV32" s="51">
        <f t="shared" ref="AV32:AV34" si="33">SUM(AW32:BB32)</f>
        <v>0</v>
      </c>
      <c r="AW32" s="336"/>
      <c r="AX32" s="336"/>
      <c r="AY32" s="336"/>
      <c r="AZ32" s="336"/>
      <c r="BA32" s="336"/>
      <c r="BB32" s="336"/>
      <c r="BC32" s="813"/>
      <c r="BD32" s="997"/>
      <c r="BE32" s="51">
        <f t="shared" ref="BE32:BE34" si="34">SUM(BF32:BK32)</f>
        <v>0</v>
      </c>
      <c r="BF32" s="336"/>
      <c r="BG32" s="336"/>
      <c r="BH32" s="336"/>
      <c r="BI32" s="336"/>
      <c r="BJ32" s="336"/>
      <c r="BK32" s="336"/>
      <c r="BL32" s="813"/>
      <c r="BM32" s="988"/>
      <c r="BN32" s="51">
        <f t="shared" ref="BN32:BN34" si="35">SUM(BO32:BT32)</f>
        <v>0</v>
      </c>
      <c r="BO32" s="336"/>
      <c r="BP32" s="336"/>
      <c r="BQ32" s="336"/>
      <c r="BR32" s="336"/>
      <c r="BS32" s="336"/>
      <c r="BT32" s="336"/>
      <c r="BU32" s="821"/>
      <c r="BV32" s="822"/>
      <c r="BW32" s="822"/>
      <c r="BX32" s="822"/>
      <c r="BY32" s="822"/>
      <c r="BZ32" s="822"/>
      <c r="CA32" s="822"/>
      <c r="CB32" s="822"/>
      <c r="CC32" s="823"/>
    </row>
    <row r="33" spans="1:81" s="58" customFormat="1" ht="40.200000000000003" customHeight="1" x14ac:dyDescent="0.3">
      <c r="A33" s="34"/>
      <c r="B33" s="907"/>
      <c r="C33" s="1237"/>
      <c r="D33" s="872"/>
      <c r="E33" s="852"/>
      <c r="F33" s="852"/>
      <c r="G33" s="852"/>
      <c r="H33" s="852"/>
      <c r="I33" s="1346"/>
      <c r="J33" s="813"/>
      <c r="K33" s="1839"/>
      <c r="L33" s="858"/>
      <c r="M33" s="861"/>
      <c r="N33" s="837"/>
      <c r="O33" s="840"/>
      <c r="P33" s="864"/>
      <c r="Q33" s="867"/>
      <c r="R33" s="813"/>
      <c r="S33" s="39" t="s">
        <v>6572</v>
      </c>
      <c r="T33" s="236"/>
      <c r="U33" s="236"/>
      <c r="V33" s="236"/>
      <c r="W33" s="39"/>
      <c r="X33" s="31">
        <v>44950</v>
      </c>
      <c r="Y33" s="31">
        <v>44952</v>
      </c>
      <c r="Z33" s="31">
        <v>45017</v>
      </c>
      <c r="AA33" s="31">
        <v>45107</v>
      </c>
      <c r="AB33" s="813"/>
      <c r="AC33" s="828"/>
      <c r="AD33" s="51">
        <f t="shared" si="31"/>
        <v>10</v>
      </c>
      <c r="AE33" s="51"/>
      <c r="AF33" s="51">
        <f t="shared" si="24"/>
        <v>0</v>
      </c>
      <c r="AG33" s="51">
        <f t="shared" si="24"/>
        <v>0</v>
      </c>
      <c r="AH33" s="51">
        <f t="shared" si="24"/>
        <v>0</v>
      </c>
      <c r="AI33" s="51">
        <f t="shared" si="24"/>
        <v>0</v>
      </c>
      <c r="AJ33" s="51">
        <f t="shared" si="24"/>
        <v>0</v>
      </c>
      <c r="AK33" s="813"/>
      <c r="AL33" s="991"/>
      <c r="AM33" s="51">
        <f t="shared" si="32"/>
        <v>0</v>
      </c>
      <c r="AN33" s="336"/>
      <c r="AO33" s="336"/>
      <c r="AP33" s="336"/>
      <c r="AQ33" s="336"/>
      <c r="AR33" s="336"/>
      <c r="AS33" s="336"/>
      <c r="AT33" s="813"/>
      <c r="AU33" s="994"/>
      <c r="AV33" s="51">
        <f t="shared" si="33"/>
        <v>10</v>
      </c>
      <c r="AW33" s="336">
        <v>10</v>
      </c>
      <c r="AX33" s="336"/>
      <c r="AY33" s="336"/>
      <c r="AZ33" s="336"/>
      <c r="BA33" s="336"/>
      <c r="BB33" s="336"/>
      <c r="BC33" s="813"/>
      <c r="BD33" s="997"/>
      <c r="BE33" s="51">
        <f t="shared" si="34"/>
        <v>0</v>
      </c>
      <c r="BF33" s="336"/>
      <c r="BG33" s="336"/>
      <c r="BH33" s="336"/>
      <c r="BI33" s="336"/>
      <c r="BJ33" s="336"/>
      <c r="BK33" s="336"/>
      <c r="BL33" s="813"/>
      <c r="BM33" s="988"/>
      <c r="BN33" s="51">
        <f t="shared" si="35"/>
        <v>0</v>
      </c>
      <c r="BO33" s="336"/>
      <c r="BP33" s="336"/>
      <c r="BQ33" s="336"/>
      <c r="BR33" s="336"/>
      <c r="BS33" s="336"/>
      <c r="BT33" s="336"/>
      <c r="BU33" s="821"/>
      <c r="BV33" s="822"/>
      <c r="BW33" s="822"/>
      <c r="BX33" s="822"/>
      <c r="BY33" s="822"/>
      <c r="BZ33" s="822"/>
      <c r="CA33" s="822"/>
      <c r="CB33" s="822"/>
      <c r="CC33" s="823"/>
    </row>
    <row r="34" spans="1:81" s="58" customFormat="1" ht="40.200000000000003" customHeight="1" thickBot="1" x14ac:dyDescent="0.35">
      <c r="A34" s="34"/>
      <c r="B34" s="907"/>
      <c r="C34" s="1238"/>
      <c r="D34" s="873"/>
      <c r="E34" s="853"/>
      <c r="F34" s="853"/>
      <c r="G34" s="853"/>
      <c r="H34" s="853"/>
      <c r="I34" s="1347"/>
      <c r="J34" s="814"/>
      <c r="K34" s="1840"/>
      <c r="L34" s="859"/>
      <c r="M34" s="862"/>
      <c r="N34" s="838"/>
      <c r="O34" s="841"/>
      <c r="P34" s="865"/>
      <c r="Q34" s="874"/>
      <c r="R34" s="814"/>
      <c r="S34" s="232"/>
      <c r="T34" s="237"/>
      <c r="U34" s="237"/>
      <c r="V34" s="237"/>
      <c r="W34" s="232"/>
      <c r="X34" s="260"/>
      <c r="Y34" s="260"/>
      <c r="Z34" s="260"/>
      <c r="AA34" s="260"/>
      <c r="AB34" s="814"/>
      <c r="AC34" s="829"/>
      <c r="AD34" s="46">
        <f t="shared" si="31"/>
        <v>0</v>
      </c>
      <c r="AE34" s="46">
        <f t="shared" si="24"/>
        <v>0</v>
      </c>
      <c r="AF34" s="46">
        <f t="shared" si="24"/>
        <v>0</v>
      </c>
      <c r="AG34" s="46">
        <f t="shared" si="24"/>
        <v>0</v>
      </c>
      <c r="AH34" s="46">
        <f t="shared" si="24"/>
        <v>0</v>
      </c>
      <c r="AI34" s="46">
        <f t="shared" si="24"/>
        <v>0</v>
      </c>
      <c r="AJ34" s="46">
        <f t="shared" si="24"/>
        <v>0</v>
      </c>
      <c r="AK34" s="814"/>
      <c r="AL34" s="992"/>
      <c r="AM34" s="46">
        <f t="shared" si="32"/>
        <v>0</v>
      </c>
      <c r="AN34" s="37"/>
      <c r="AO34" s="37"/>
      <c r="AP34" s="37"/>
      <c r="AQ34" s="37"/>
      <c r="AR34" s="37"/>
      <c r="AS34" s="37"/>
      <c r="AT34" s="814"/>
      <c r="AU34" s="995"/>
      <c r="AV34" s="46">
        <f t="shared" si="33"/>
        <v>0</v>
      </c>
      <c r="AW34" s="37"/>
      <c r="AX34" s="37"/>
      <c r="AY34" s="37"/>
      <c r="AZ34" s="37"/>
      <c r="BA34" s="37"/>
      <c r="BB34" s="37"/>
      <c r="BC34" s="814"/>
      <c r="BD34" s="998"/>
      <c r="BE34" s="46">
        <f t="shared" si="34"/>
        <v>0</v>
      </c>
      <c r="BF34" s="37"/>
      <c r="BG34" s="37"/>
      <c r="BH34" s="37"/>
      <c r="BI34" s="37"/>
      <c r="BJ34" s="37"/>
      <c r="BK34" s="37"/>
      <c r="BL34" s="814"/>
      <c r="BM34" s="989"/>
      <c r="BN34" s="46">
        <f t="shared" si="35"/>
        <v>0</v>
      </c>
      <c r="BO34" s="37"/>
      <c r="BP34" s="37"/>
      <c r="BQ34" s="37"/>
      <c r="BR34" s="37"/>
      <c r="BS34" s="37"/>
      <c r="BT34" s="37"/>
      <c r="BU34" s="824"/>
      <c r="BV34" s="825"/>
      <c r="BW34" s="825"/>
      <c r="BX34" s="825"/>
      <c r="BY34" s="825"/>
      <c r="BZ34" s="825"/>
      <c r="CA34" s="825"/>
      <c r="CB34" s="825"/>
      <c r="CC34" s="826"/>
    </row>
    <row r="35" spans="1:81" s="58" customFormat="1" ht="40.200000000000003" customHeight="1" thickTop="1" x14ac:dyDescent="0.3">
      <c r="A35" s="34"/>
      <c r="B35" s="907"/>
      <c r="C35" s="868" t="s">
        <v>1416</v>
      </c>
      <c r="D35" s="871"/>
      <c r="E35" s="851"/>
      <c r="F35" s="851"/>
      <c r="G35" s="851"/>
      <c r="H35" s="851"/>
      <c r="I35" s="1345"/>
      <c r="J35" s="812">
        <v>870</v>
      </c>
      <c r="K35" s="1838" t="str">
        <f>+[25]Metas!K1011</f>
        <v>Campañas de prevención de ESCNNA (una por año)</v>
      </c>
      <c r="L35" s="857">
        <v>1</v>
      </c>
      <c r="M35" s="860">
        <f t="shared" ref="M35" si="36">SUM(N35:Q35)</f>
        <v>1</v>
      </c>
      <c r="N35" s="836"/>
      <c r="O35" s="839">
        <v>1</v>
      </c>
      <c r="P35" s="863"/>
      <c r="Q35" s="866"/>
      <c r="R35" s="812">
        <f>+$J35</f>
        <v>870</v>
      </c>
      <c r="S35" s="39" t="s">
        <v>6573</v>
      </c>
      <c r="T35" s="235"/>
      <c r="U35" s="235"/>
      <c r="V35" s="235"/>
      <c r="W35" s="231"/>
      <c r="X35" s="31">
        <v>44950</v>
      </c>
      <c r="Y35" s="31">
        <v>44952</v>
      </c>
      <c r="Z35" s="256">
        <v>44972</v>
      </c>
      <c r="AA35" s="256">
        <v>44985</v>
      </c>
      <c r="AB35" s="812">
        <f t="shared" ref="AB35" si="37">+$J35</f>
        <v>870</v>
      </c>
      <c r="AC35" s="827">
        <f>+L35</f>
        <v>1</v>
      </c>
      <c r="AD35" s="44">
        <f>+AM35+AV35+BE35+BN35</f>
        <v>0</v>
      </c>
      <c r="AE35" s="44">
        <f t="shared" si="24"/>
        <v>0</v>
      </c>
      <c r="AF35" s="44">
        <f t="shared" si="24"/>
        <v>0</v>
      </c>
      <c r="AG35" s="44">
        <f t="shared" si="24"/>
        <v>0</v>
      </c>
      <c r="AH35" s="44">
        <f t="shared" si="24"/>
        <v>0</v>
      </c>
      <c r="AI35" s="44">
        <f t="shared" si="24"/>
        <v>0</v>
      </c>
      <c r="AJ35" s="44">
        <f t="shared" si="24"/>
        <v>0</v>
      </c>
      <c r="AK35" s="812">
        <f>+$J35</f>
        <v>870</v>
      </c>
      <c r="AL35" s="990">
        <f>+N35</f>
        <v>0</v>
      </c>
      <c r="AM35" s="44">
        <f>SUM(AN35:AS35)</f>
        <v>0</v>
      </c>
      <c r="AN35" s="35"/>
      <c r="AO35" s="35"/>
      <c r="AP35" s="35"/>
      <c r="AQ35" s="35"/>
      <c r="AR35" s="35"/>
      <c r="AS35" s="35"/>
      <c r="AT35" s="812">
        <f>+$J35</f>
        <v>870</v>
      </c>
      <c r="AU35" s="993">
        <f>+O35</f>
        <v>1</v>
      </c>
      <c r="AV35" s="44">
        <f>SUM(AW35:BB35)</f>
        <v>0</v>
      </c>
      <c r="AW35" s="35"/>
      <c r="AX35" s="35"/>
      <c r="AY35" s="35"/>
      <c r="AZ35" s="35"/>
      <c r="BA35" s="35"/>
      <c r="BB35" s="35"/>
      <c r="BC35" s="812">
        <f>+$J35</f>
        <v>870</v>
      </c>
      <c r="BD35" s="996">
        <f>+P35</f>
        <v>0</v>
      </c>
      <c r="BE35" s="44">
        <f>SUM(BF35:BK35)</f>
        <v>0</v>
      </c>
      <c r="BF35" s="35"/>
      <c r="BG35" s="35"/>
      <c r="BH35" s="35"/>
      <c r="BI35" s="35"/>
      <c r="BJ35" s="35"/>
      <c r="BK35" s="35"/>
      <c r="BL35" s="812">
        <f>+$J35</f>
        <v>870</v>
      </c>
      <c r="BM35" s="987">
        <f>+Q35</f>
        <v>0</v>
      </c>
      <c r="BN35" s="44">
        <f>SUM(BO35:BT35)</f>
        <v>0</v>
      </c>
      <c r="BO35" s="35"/>
      <c r="BP35" s="35"/>
      <c r="BQ35" s="35"/>
      <c r="BR35" s="35"/>
      <c r="BS35" s="35"/>
      <c r="BT35" s="35"/>
      <c r="BU35" s="818"/>
      <c r="BV35" s="819"/>
      <c r="BW35" s="819"/>
      <c r="BX35" s="819"/>
      <c r="BY35" s="819"/>
      <c r="BZ35" s="819"/>
      <c r="CA35" s="819"/>
      <c r="CB35" s="819"/>
      <c r="CC35" s="820"/>
    </row>
    <row r="36" spans="1:81" s="58" customFormat="1" ht="40.200000000000003" customHeight="1" x14ac:dyDescent="0.3">
      <c r="A36" s="34"/>
      <c r="B36" s="907"/>
      <c r="C36" s="869"/>
      <c r="D36" s="872"/>
      <c r="E36" s="852"/>
      <c r="F36" s="852"/>
      <c r="G36" s="852"/>
      <c r="H36" s="852"/>
      <c r="I36" s="1346"/>
      <c r="J36" s="813"/>
      <c r="K36" s="1839"/>
      <c r="L36" s="858"/>
      <c r="M36" s="861"/>
      <c r="N36" s="837"/>
      <c r="O36" s="840"/>
      <c r="P36" s="864"/>
      <c r="Q36" s="867"/>
      <c r="R36" s="813"/>
      <c r="S36" s="39" t="s">
        <v>6574</v>
      </c>
      <c r="T36" s="236"/>
      <c r="U36" s="236"/>
      <c r="V36" s="236"/>
      <c r="W36" s="39"/>
      <c r="X36" s="31">
        <v>44950</v>
      </c>
      <c r="Y36" s="31">
        <v>44952</v>
      </c>
      <c r="Z36" s="31">
        <v>44985</v>
      </c>
      <c r="AA36" s="31">
        <v>45000</v>
      </c>
      <c r="AB36" s="813"/>
      <c r="AC36" s="828"/>
      <c r="AD36" s="51">
        <f t="shared" ref="AD36:AD38" si="38">+AM36+AV36+BE36+BN36</f>
        <v>0</v>
      </c>
      <c r="AE36" s="51">
        <f t="shared" si="24"/>
        <v>0</v>
      </c>
      <c r="AF36" s="51">
        <f t="shared" si="24"/>
        <v>0</v>
      </c>
      <c r="AG36" s="51">
        <f t="shared" si="24"/>
        <v>0</v>
      </c>
      <c r="AH36" s="51">
        <f t="shared" si="24"/>
        <v>0</v>
      </c>
      <c r="AI36" s="51">
        <f t="shared" si="24"/>
        <v>0</v>
      </c>
      <c r="AJ36" s="51">
        <f t="shared" si="24"/>
        <v>0</v>
      </c>
      <c r="AK36" s="813"/>
      <c r="AL36" s="991"/>
      <c r="AM36" s="51">
        <f t="shared" ref="AM36:AM38" si="39">SUM(AN36:AS36)</f>
        <v>0</v>
      </c>
      <c r="AN36" s="336"/>
      <c r="AO36" s="336"/>
      <c r="AP36" s="336"/>
      <c r="AQ36" s="336"/>
      <c r="AR36" s="336"/>
      <c r="AS36" s="336"/>
      <c r="AT36" s="813"/>
      <c r="AU36" s="994"/>
      <c r="AV36" s="51">
        <f t="shared" ref="AV36:AV38" si="40">SUM(AW36:BB36)</f>
        <v>0</v>
      </c>
      <c r="AW36" s="336"/>
      <c r="AX36" s="336"/>
      <c r="AY36" s="336"/>
      <c r="AZ36" s="336"/>
      <c r="BA36" s="336"/>
      <c r="BB36" s="336"/>
      <c r="BC36" s="813"/>
      <c r="BD36" s="997"/>
      <c r="BE36" s="51">
        <f t="shared" ref="BE36:BE38" si="41">SUM(BF36:BK36)</f>
        <v>0</v>
      </c>
      <c r="BF36" s="336"/>
      <c r="BG36" s="336"/>
      <c r="BH36" s="336"/>
      <c r="BI36" s="336"/>
      <c r="BJ36" s="336"/>
      <c r="BK36" s="336"/>
      <c r="BL36" s="813"/>
      <c r="BM36" s="988"/>
      <c r="BN36" s="51">
        <f t="shared" ref="BN36:BN38" si="42">SUM(BO36:BT36)</f>
        <v>0</v>
      </c>
      <c r="BO36" s="336"/>
      <c r="BP36" s="336"/>
      <c r="BQ36" s="336"/>
      <c r="BR36" s="336"/>
      <c r="BS36" s="336"/>
      <c r="BT36" s="336"/>
      <c r="BU36" s="821"/>
      <c r="BV36" s="822"/>
      <c r="BW36" s="822"/>
      <c r="BX36" s="822"/>
      <c r="BY36" s="822"/>
      <c r="BZ36" s="822"/>
      <c r="CA36" s="822"/>
      <c r="CB36" s="822"/>
      <c r="CC36" s="823"/>
    </row>
    <row r="37" spans="1:81" s="58" customFormat="1" ht="40.200000000000003" customHeight="1" x14ac:dyDescent="0.3">
      <c r="A37" s="34"/>
      <c r="B37" s="907"/>
      <c r="C37" s="869"/>
      <c r="D37" s="872"/>
      <c r="E37" s="852"/>
      <c r="F37" s="852"/>
      <c r="G37" s="852"/>
      <c r="H37" s="852"/>
      <c r="I37" s="1346"/>
      <c r="J37" s="813"/>
      <c r="K37" s="1839"/>
      <c r="L37" s="858"/>
      <c r="M37" s="861"/>
      <c r="N37" s="837"/>
      <c r="O37" s="840"/>
      <c r="P37" s="864"/>
      <c r="Q37" s="867"/>
      <c r="R37" s="813"/>
      <c r="S37" s="39" t="s">
        <v>6575</v>
      </c>
      <c r="T37" s="236"/>
      <c r="U37" s="236"/>
      <c r="V37" s="236"/>
      <c r="W37" s="39"/>
      <c r="X37" s="31">
        <v>44950</v>
      </c>
      <c r="Y37" s="31">
        <v>44952</v>
      </c>
      <c r="Z37" s="31">
        <v>45000</v>
      </c>
      <c r="AA37" s="31">
        <v>45107</v>
      </c>
      <c r="AB37" s="813"/>
      <c r="AC37" s="828"/>
      <c r="AD37" s="51">
        <f t="shared" si="38"/>
        <v>5</v>
      </c>
      <c r="AE37" s="51">
        <f t="shared" si="24"/>
        <v>5</v>
      </c>
      <c r="AF37" s="51">
        <f t="shared" si="24"/>
        <v>0</v>
      </c>
      <c r="AG37" s="51">
        <f t="shared" si="24"/>
        <v>0</v>
      </c>
      <c r="AH37" s="51">
        <f t="shared" si="24"/>
        <v>0</v>
      </c>
      <c r="AI37" s="51">
        <f t="shared" si="24"/>
        <v>0</v>
      </c>
      <c r="AJ37" s="51">
        <f t="shared" si="24"/>
        <v>0</v>
      </c>
      <c r="AK37" s="813"/>
      <c r="AL37" s="991"/>
      <c r="AM37" s="51">
        <f t="shared" si="39"/>
        <v>0</v>
      </c>
      <c r="AN37" s="336"/>
      <c r="AO37" s="336"/>
      <c r="AP37" s="336"/>
      <c r="AQ37" s="336"/>
      <c r="AR37" s="336"/>
      <c r="AS37" s="336"/>
      <c r="AT37" s="813"/>
      <c r="AU37" s="994"/>
      <c r="AV37" s="51">
        <f t="shared" si="40"/>
        <v>0</v>
      </c>
      <c r="AW37" s="336"/>
      <c r="AX37" s="336"/>
      <c r="AY37" s="336"/>
      <c r="AZ37" s="336"/>
      <c r="BA37" s="336"/>
      <c r="BB37" s="336"/>
      <c r="BC37" s="813"/>
      <c r="BD37" s="997"/>
      <c r="BE37" s="51">
        <f t="shared" si="41"/>
        <v>5</v>
      </c>
      <c r="BF37" s="336">
        <v>5</v>
      </c>
      <c r="BG37" s="336"/>
      <c r="BH37" s="336"/>
      <c r="BI37" s="336"/>
      <c r="BJ37" s="336"/>
      <c r="BK37" s="336"/>
      <c r="BL37" s="813"/>
      <c r="BM37" s="988"/>
      <c r="BN37" s="51">
        <f t="shared" si="42"/>
        <v>0</v>
      </c>
      <c r="BO37" s="336"/>
      <c r="BP37" s="336"/>
      <c r="BQ37" s="336"/>
      <c r="BR37" s="336"/>
      <c r="BS37" s="336"/>
      <c r="BT37" s="336"/>
      <c r="BU37" s="821"/>
      <c r="BV37" s="822"/>
      <c r="BW37" s="822"/>
      <c r="BX37" s="822"/>
      <c r="BY37" s="822"/>
      <c r="BZ37" s="822"/>
      <c r="CA37" s="822"/>
      <c r="CB37" s="822"/>
      <c r="CC37" s="823"/>
    </row>
    <row r="38" spans="1:81" s="58" customFormat="1" ht="40.200000000000003" customHeight="1" thickBot="1" x14ac:dyDescent="0.35">
      <c r="A38" s="34"/>
      <c r="B38" s="908"/>
      <c r="C38" s="870"/>
      <c r="D38" s="873"/>
      <c r="E38" s="853"/>
      <c r="F38" s="853"/>
      <c r="G38" s="853"/>
      <c r="H38" s="853"/>
      <c r="I38" s="1347"/>
      <c r="J38" s="814"/>
      <c r="K38" s="1840"/>
      <c r="L38" s="859"/>
      <c r="M38" s="862"/>
      <c r="N38" s="838"/>
      <c r="O38" s="841"/>
      <c r="P38" s="865"/>
      <c r="Q38" s="874"/>
      <c r="R38" s="814"/>
      <c r="S38" s="232"/>
      <c r="T38" s="237"/>
      <c r="U38" s="237"/>
      <c r="V38" s="237"/>
      <c r="W38" s="232"/>
      <c r="X38" s="260"/>
      <c r="Y38" s="260"/>
      <c r="Z38" s="260"/>
      <c r="AA38" s="260"/>
      <c r="AB38" s="814"/>
      <c r="AC38" s="829"/>
      <c r="AD38" s="46">
        <f t="shared" si="38"/>
        <v>0</v>
      </c>
      <c r="AE38" s="46">
        <f t="shared" si="24"/>
        <v>0</v>
      </c>
      <c r="AF38" s="46">
        <f t="shared" si="24"/>
        <v>0</v>
      </c>
      <c r="AG38" s="46">
        <f t="shared" si="24"/>
        <v>0</v>
      </c>
      <c r="AH38" s="46">
        <f t="shared" si="24"/>
        <v>0</v>
      </c>
      <c r="AI38" s="46">
        <f t="shared" si="24"/>
        <v>0</v>
      </c>
      <c r="AJ38" s="46">
        <f t="shared" si="24"/>
        <v>0</v>
      </c>
      <c r="AK38" s="814"/>
      <c r="AL38" s="992"/>
      <c r="AM38" s="46">
        <f t="shared" si="39"/>
        <v>0</v>
      </c>
      <c r="AN38" s="37"/>
      <c r="AO38" s="37"/>
      <c r="AP38" s="37"/>
      <c r="AQ38" s="37"/>
      <c r="AR38" s="37"/>
      <c r="AS38" s="37"/>
      <c r="AT38" s="814"/>
      <c r="AU38" s="995"/>
      <c r="AV38" s="46">
        <f t="shared" si="40"/>
        <v>0</v>
      </c>
      <c r="AW38" s="37"/>
      <c r="AX38" s="37"/>
      <c r="AY38" s="37"/>
      <c r="AZ38" s="37"/>
      <c r="BA38" s="37"/>
      <c r="BB38" s="37"/>
      <c r="BC38" s="814"/>
      <c r="BD38" s="998"/>
      <c r="BE38" s="46">
        <f t="shared" si="41"/>
        <v>0</v>
      </c>
      <c r="BF38" s="37"/>
      <c r="BG38" s="37"/>
      <c r="BH38" s="37"/>
      <c r="BI38" s="37"/>
      <c r="BJ38" s="37"/>
      <c r="BK38" s="37"/>
      <c r="BL38" s="814"/>
      <c r="BM38" s="989"/>
      <c r="BN38" s="46">
        <f t="shared" si="42"/>
        <v>0</v>
      </c>
      <c r="BO38" s="37"/>
      <c r="BP38" s="37"/>
      <c r="BQ38" s="37"/>
      <c r="BR38" s="37"/>
      <c r="BS38" s="37"/>
      <c r="BT38" s="37"/>
      <c r="BU38" s="824"/>
      <c r="BV38" s="825"/>
      <c r="BW38" s="825"/>
      <c r="BX38" s="825"/>
      <c r="BY38" s="825"/>
      <c r="BZ38" s="825"/>
      <c r="CA38" s="825"/>
      <c r="CB38" s="825"/>
      <c r="CC38" s="826"/>
    </row>
    <row r="39" spans="1:81" s="58" customFormat="1" ht="40.200000000000003" customHeight="1" thickTop="1" x14ac:dyDescent="0.3">
      <c r="A39" s="34"/>
      <c r="B39" s="906" t="s">
        <v>1418</v>
      </c>
      <c r="C39" s="868" t="s">
        <v>1421</v>
      </c>
      <c r="D39" s="871"/>
      <c r="E39" s="851"/>
      <c r="F39" s="851"/>
      <c r="G39" s="851"/>
      <c r="H39" s="851"/>
      <c r="I39" s="1345"/>
      <c r="J39" s="812">
        <v>871</v>
      </c>
      <c r="K39" s="1838" t="str">
        <f>+[25]Metas!K1013</f>
        <v>Consejo Consultivo de Turismo reactivado</v>
      </c>
      <c r="L39" s="857">
        <v>1</v>
      </c>
      <c r="M39" s="860">
        <f t="shared" ref="M39" si="43">SUM(N39:Q39)</f>
        <v>1</v>
      </c>
      <c r="N39" s="836"/>
      <c r="O39" s="839">
        <v>1</v>
      </c>
      <c r="P39" s="863"/>
      <c r="Q39" s="866"/>
      <c r="R39" s="812">
        <f>+$J39</f>
        <v>871</v>
      </c>
      <c r="S39" s="231" t="s">
        <v>6576</v>
      </c>
      <c r="T39" s="235"/>
      <c r="U39" s="235"/>
      <c r="V39" s="235"/>
      <c r="W39" s="231"/>
      <c r="X39" s="31">
        <v>44950</v>
      </c>
      <c r="Y39" s="31">
        <v>44952</v>
      </c>
      <c r="Z39" s="31">
        <v>44972</v>
      </c>
      <c r="AA39" s="31">
        <v>44977</v>
      </c>
      <c r="AB39" s="812">
        <f t="shared" ref="AB39" si="44">+$J39</f>
        <v>871</v>
      </c>
      <c r="AC39" s="827">
        <f>+L39</f>
        <v>1</v>
      </c>
      <c r="AD39" s="44">
        <f>+AM39+AV39+BE39+BN39</f>
        <v>0</v>
      </c>
      <c r="AE39" s="44">
        <f t="shared" si="24"/>
        <v>0</v>
      </c>
      <c r="AF39" s="44">
        <f t="shared" si="24"/>
        <v>0</v>
      </c>
      <c r="AG39" s="44">
        <f t="shared" si="24"/>
        <v>0</v>
      </c>
      <c r="AH39" s="44">
        <f t="shared" si="24"/>
        <v>0</v>
      </c>
      <c r="AI39" s="44">
        <f t="shared" si="24"/>
        <v>0</v>
      </c>
      <c r="AJ39" s="44">
        <f t="shared" si="24"/>
        <v>0</v>
      </c>
      <c r="AK39" s="812">
        <f>+$J39</f>
        <v>871</v>
      </c>
      <c r="AL39" s="990">
        <f>+N39</f>
        <v>0</v>
      </c>
      <c r="AM39" s="44">
        <f>SUM(AN39:AS39)</f>
        <v>0</v>
      </c>
      <c r="AN39" s="35"/>
      <c r="AO39" s="35"/>
      <c r="AP39" s="35"/>
      <c r="AQ39" s="35"/>
      <c r="AR39" s="35"/>
      <c r="AS39" s="35"/>
      <c r="AT39" s="812">
        <f>+$J39</f>
        <v>871</v>
      </c>
      <c r="AU39" s="993">
        <f>+O39</f>
        <v>1</v>
      </c>
      <c r="AV39" s="44">
        <f>SUM(AW39:BB39)</f>
        <v>0</v>
      </c>
      <c r="AW39" s="35"/>
      <c r="AX39" s="35"/>
      <c r="AY39" s="35"/>
      <c r="AZ39" s="35"/>
      <c r="BA39" s="35"/>
      <c r="BB39" s="35"/>
      <c r="BC39" s="812">
        <f>+$J39</f>
        <v>871</v>
      </c>
      <c r="BD39" s="996">
        <f>+P39</f>
        <v>0</v>
      </c>
      <c r="BE39" s="44">
        <f>SUM(BF39:BK39)</f>
        <v>0</v>
      </c>
      <c r="BF39" s="35"/>
      <c r="BG39" s="35"/>
      <c r="BH39" s="35"/>
      <c r="BI39" s="35"/>
      <c r="BJ39" s="35"/>
      <c r="BK39" s="35"/>
      <c r="BL39" s="812">
        <f>+$J39</f>
        <v>871</v>
      </c>
      <c r="BM39" s="987">
        <f>+Q39</f>
        <v>0</v>
      </c>
      <c r="BN39" s="44">
        <f>SUM(BO39:BT39)</f>
        <v>0</v>
      </c>
      <c r="BO39" s="35"/>
      <c r="BP39" s="35"/>
      <c r="BQ39" s="35"/>
      <c r="BR39" s="35"/>
      <c r="BS39" s="35"/>
      <c r="BT39" s="35"/>
      <c r="BU39" s="818"/>
      <c r="BV39" s="819"/>
      <c r="BW39" s="819"/>
      <c r="BX39" s="819"/>
      <c r="BY39" s="819"/>
      <c r="BZ39" s="819"/>
      <c r="CA39" s="819"/>
      <c r="CB39" s="819"/>
      <c r="CC39" s="820"/>
    </row>
    <row r="40" spans="1:81" s="58" customFormat="1" ht="40.200000000000003" customHeight="1" x14ac:dyDescent="0.3">
      <c r="A40" s="34"/>
      <c r="B40" s="907"/>
      <c r="C40" s="869"/>
      <c r="D40" s="872"/>
      <c r="E40" s="852"/>
      <c r="F40" s="852"/>
      <c r="G40" s="852"/>
      <c r="H40" s="852"/>
      <c r="I40" s="1346"/>
      <c r="J40" s="813"/>
      <c r="K40" s="1839"/>
      <c r="L40" s="858"/>
      <c r="M40" s="861"/>
      <c r="N40" s="837"/>
      <c r="O40" s="840"/>
      <c r="P40" s="864"/>
      <c r="Q40" s="867"/>
      <c r="R40" s="813"/>
      <c r="S40" s="39" t="s">
        <v>6577</v>
      </c>
      <c r="T40" s="236"/>
      <c r="U40" s="236"/>
      <c r="V40" s="236"/>
      <c r="W40" s="39"/>
      <c r="X40" s="31">
        <v>44950</v>
      </c>
      <c r="Y40" s="31">
        <v>44952</v>
      </c>
      <c r="Z40" s="31">
        <v>44972</v>
      </c>
      <c r="AA40" s="31">
        <v>45107</v>
      </c>
      <c r="AB40" s="813"/>
      <c r="AC40" s="828"/>
      <c r="AD40" s="51">
        <f t="shared" ref="AD40:AD42" si="45">+AM40+AV40+BE40+BN40</f>
        <v>0</v>
      </c>
      <c r="AE40" s="51">
        <f t="shared" si="24"/>
        <v>0</v>
      </c>
      <c r="AF40" s="51">
        <f t="shared" si="24"/>
        <v>0</v>
      </c>
      <c r="AG40" s="51">
        <f t="shared" si="24"/>
        <v>0</v>
      </c>
      <c r="AH40" s="51">
        <f t="shared" si="24"/>
        <v>0</v>
      </c>
      <c r="AI40" s="51">
        <f t="shared" si="24"/>
        <v>0</v>
      </c>
      <c r="AJ40" s="51">
        <f t="shared" si="24"/>
        <v>0</v>
      </c>
      <c r="AK40" s="813"/>
      <c r="AL40" s="991"/>
      <c r="AM40" s="51">
        <f t="shared" ref="AM40:AM42" si="46">SUM(AN40:AS40)</f>
        <v>0</v>
      </c>
      <c r="AN40" s="336"/>
      <c r="AO40" s="336"/>
      <c r="AP40" s="336"/>
      <c r="AQ40" s="336"/>
      <c r="AR40" s="336"/>
      <c r="AS40" s="336"/>
      <c r="AT40" s="813"/>
      <c r="AU40" s="994"/>
      <c r="AV40" s="51">
        <f t="shared" ref="AV40:AV42" si="47">SUM(AW40:BB40)</f>
        <v>0</v>
      </c>
      <c r="AW40" s="336"/>
      <c r="AX40" s="336"/>
      <c r="AY40" s="336"/>
      <c r="AZ40" s="336"/>
      <c r="BA40" s="336"/>
      <c r="BB40" s="336"/>
      <c r="BC40" s="813"/>
      <c r="BD40" s="997"/>
      <c r="BE40" s="51">
        <f t="shared" ref="BE40:BE42" si="48">SUM(BF40:BK40)</f>
        <v>0</v>
      </c>
      <c r="BF40" s="336"/>
      <c r="BG40" s="336"/>
      <c r="BH40" s="336"/>
      <c r="BI40" s="336"/>
      <c r="BJ40" s="336"/>
      <c r="BK40" s="336"/>
      <c r="BL40" s="813"/>
      <c r="BM40" s="988"/>
      <c r="BN40" s="51">
        <f t="shared" ref="BN40:BN42" si="49">SUM(BO40:BT40)</f>
        <v>0</v>
      </c>
      <c r="BO40" s="336"/>
      <c r="BP40" s="336"/>
      <c r="BQ40" s="336"/>
      <c r="BR40" s="336"/>
      <c r="BS40" s="336"/>
      <c r="BT40" s="336"/>
      <c r="BU40" s="821"/>
      <c r="BV40" s="822"/>
      <c r="BW40" s="822"/>
      <c r="BX40" s="822"/>
      <c r="BY40" s="822"/>
      <c r="BZ40" s="822"/>
      <c r="CA40" s="822"/>
      <c r="CB40" s="822"/>
      <c r="CC40" s="823"/>
    </row>
    <row r="41" spans="1:81" s="58" customFormat="1" ht="40.200000000000003" customHeight="1" x14ac:dyDescent="0.3">
      <c r="A41" s="34"/>
      <c r="B41" s="907"/>
      <c r="C41" s="869"/>
      <c r="D41" s="872"/>
      <c r="E41" s="852"/>
      <c r="F41" s="852"/>
      <c r="G41" s="852"/>
      <c r="H41" s="852"/>
      <c r="I41" s="1346"/>
      <c r="J41" s="813"/>
      <c r="K41" s="1839"/>
      <c r="L41" s="858"/>
      <c r="M41" s="861"/>
      <c r="N41" s="837"/>
      <c r="O41" s="840"/>
      <c r="P41" s="864"/>
      <c r="Q41" s="867"/>
      <c r="R41" s="813"/>
      <c r="S41" s="39" t="s">
        <v>6578</v>
      </c>
      <c r="T41" s="236"/>
      <c r="U41" s="236"/>
      <c r="V41" s="236"/>
      <c r="W41" s="39"/>
      <c r="X41" s="31">
        <v>44950</v>
      </c>
      <c r="Y41" s="31">
        <v>44952</v>
      </c>
      <c r="Z41" s="31">
        <v>44972</v>
      </c>
      <c r="AA41" s="31">
        <v>45107</v>
      </c>
      <c r="AB41" s="813"/>
      <c r="AC41" s="828"/>
      <c r="AD41" s="51">
        <f t="shared" si="45"/>
        <v>2</v>
      </c>
      <c r="AE41" s="51">
        <f t="shared" si="24"/>
        <v>2</v>
      </c>
      <c r="AF41" s="51">
        <f t="shared" si="24"/>
        <v>0</v>
      </c>
      <c r="AG41" s="51">
        <f t="shared" si="24"/>
        <v>0</v>
      </c>
      <c r="AH41" s="51">
        <f t="shared" si="24"/>
        <v>0</v>
      </c>
      <c r="AI41" s="51">
        <f t="shared" si="24"/>
        <v>0</v>
      </c>
      <c r="AJ41" s="51">
        <f t="shared" si="24"/>
        <v>0</v>
      </c>
      <c r="AK41" s="813"/>
      <c r="AL41" s="991"/>
      <c r="AM41" s="51">
        <f t="shared" si="46"/>
        <v>0</v>
      </c>
      <c r="AN41" s="336"/>
      <c r="AO41" s="336"/>
      <c r="AP41" s="336"/>
      <c r="AQ41" s="336"/>
      <c r="AR41" s="336"/>
      <c r="AS41" s="336"/>
      <c r="AT41" s="813"/>
      <c r="AU41" s="994"/>
      <c r="AV41" s="51">
        <f t="shared" si="47"/>
        <v>0</v>
      </c>
      <c r="AW41" s="336"/>
      <c r="AX41" s="336"/>
      <c r="AY41" s="336"/>
      <c r="AZ41" s="336"/>
      <c r="BA41" s="336"/>
      <c r="BB41" s="336"/>
      <c r="BC41" s="813"/>
      <c r="BD41" s="997"/>
      <c r="BE41" s="51">
        <f t="shared" si="48"/>
        <v>2</v>
      </c>
      <c r="BF41" s="336">
        <v>2</v>
      </c>
      <c r="BG41" s="336"/>
      <c r="BH41" s="336"/>
      <c r="BI41" s="336"/>
      <c r="BJ41" s="336"/>
      <c r="BK41" s="336"/>
      <c r="BL41" s="813"/>
      <c r="BM41" s="988"/>
      <c r="BN41" s="51">
        <f t="shared" si="49"/>
        <v>0</v>
      </c>
      <c r="BO41" s="336"/>
      <c r="BP41" s="336"/>
      <c r="BQ41" s="336"/>
      <c r="BR41" s="336"/>
      <c r="BS41" s="336"/>
      <c r="BT41" s="336"/>
      <c r="BU41" s="821"/>
      <c r="BV41" s="822"/>
      <c r="BW41" s="822"/>
      <c r="BX41" s="822"/>
      <c r="BY41" s="822"/>
      <c r="BZ41" s="822"/>
      <c r="CA41" s="822"/>
      <c r="CB41" s="822"/>
      <c r="CC41" s="823"/>
    </row>
    <row r="42" spans="1:81" s="58" customFormat="1" ht="40.200000000000003" customHeight="1" thickBot="1" x14ac:dyDescent="0.35">
      <c r="A42" s="34"/>
      <c r="B42" s="907"/>
      <c r="C42" s="869"/>
      <c r="D42" s="873"/>
      <c r="E42" s="853"/>
      <c r="F42" s="853"/>
      <c r="G42" s="853"/>
      <c r="H42" s="853"/>
      <c r="I42" s="1347"/>
      <c r="J42" s="814"/>
      <c r="K42" s="1840"/>
      <c r="L42" s="859"/>
      <c r="M42" s="862"/>
      <c r="N42" s="838"/>
      <c r="O42" s="841"/>
      <c r="P42" s="865"/>
      <c r="Q42" s="874"/>
      <c r="R42" s="814"/>
      <c r="S42" s="232"/>
      <c r="T42" s="237"/>
      <c r="U42" s="237"/>
      <c r="V42" s="237"/>
      <c r="W42" s="232"/>
      <c r="X42" s="260"/>
      <c r="Y42" s="260"/>
      <c r="Z42" s="260"/>
      <c r="AA42" s="260"/>
      <c r="AB42" s="814"/>
      <c r="AC42" s="829"/>
      <c r="AD42" s="46">
        <f t="shared" si="45"/>
        <v>0</v>
      </c>
      <c r="AE42" s="46">
        <f t="shared" si="24"/>
        <v>0</v>
      </c>
      <c r="AF42" s="46">
        <f t="shared" si="24"/>
        <v>0</v>
      </c>
      <c r="AG42" s="46">
        <f t="shared" si="24"/>
        <v>0</v>
      </c>
      <c r="AH42" s="46">
        <f t="shared" si="24"/>
        <v>0</v>
      </c>
      <c r="AI42" s="46">
        <f t="shared" si="24"/>
        <v>0</v>
      </c>
      <c r="AJ42" s="46">
        <f t="shared" si="24"/>
        <v>0</v>
      </c>
      <c r="AK42" s="814"/>
      <c r="AL42" s="992"/>
      <c r="AM42" s="46">
        <f t="shared" si="46"/>
        <v>0</v>
      </c>
      <c r="AN42" s="37"/>
      <c r="AO42" s="37"/>
      <c r="AP42" s="37"/>
      <c r="AQ42" s="37"/>
      <c r="AR42" s="37"/>
      <c r="AS42" s="37"/>
      <c r="AT42" s="814"/>
      <c r="AU42" s="995"/>
      <c r="AV42" s="46">
        <f t="shared" si="47"/>
        <v>0</v>
      </c>
      <c r="AW42" s="37"/>
      <c r="AX42" s="37"/>
      <c r="AY42" s="37"/>
      <c r="AZ42" s="37"/>
      <c r="BA42" s="37"/>
      <c r="BB42" s="37"/>
      <c r="BC42" s="814"/>
      <c r="BD42" s="998"/>
      <c r="BE42" s="46">
        <f t="shared" si="48"/>
        <v>0</v>
      </c>
      <c r="BF42" s="37"/>
      <c r="BG42" s="37"/>
      <c r="BH42" s="37"/>
      <c r="BI42" s="37"/>
      <c r="BJ42" s="37"/>
      <c r="BK42" s="37"/>
      <c r="BL42" s="814"/>
      <c r="BM42" s="989"/>
      <c r="BN42" s="46">
        <f t="shared" si="49"/>
        <v>0</v>
      </c>
      <c r="BO42" s="37"/>
      <c r="BP42" s="37"/>
      <c r="BQ42" s="37"/>
      <c r="BR42" s="37"/>
      <c r="BS42" s="37"/>
      <c r="BT42" s="37"/>
      <c r="BU42" s="824"/>
      <c r="BV42" s="825"/>
      <c r="BW42" s="825"/>
      <c r="BX42" s="825"/>
      <c r="BY42" s="825"/>
      <c r="BZ42" s="825"/>
      <c r="CA42" s="825"/>
      <c r="CB42" s="825"/>
      <c r="CC42" s="826"/>
    </row>
    <row r="43" spans="1:81" s="58" customFormat="1" ht="40.200000000000003" customHeight="1" thickTop="1" x14ac:dyDescent="0.3">
      <c r="A43" s="34"/>
      <c r="B43" s="907"/>
      <c r="C43" s="869"/>
      <c r="D43" s="871"/>
      <c r="E43" s="851"/>
      <c r="F43" s="851"/>
      <c r="G43" s="851"/>
      <c r="H43" s="851"/>
      <c r="I43" s="1345"/>
      <c r="J43" s="812">
        <v>872</v>
      </c>
      <c r="K43" s="1838" t="str">
        <f>+[25]Metas!K1014</f>
        <v>Consejo de Seguridad Departamental Turístico reactivado</v>
      </c>
      <c r="L43" s="857">
        <v>1</v>
      </c>
      <c r="M43" s="860">
        <f t="shared" ref="M43" si="50">SUM(N43:Q43)</f>
        <v>1</v>
      </c>
      <c r="N43" s="836"/>
      <c r="O43" s="839">
        <v>1</v>
      </c>
      <c r="P43" s="863"/>
      <c r="Q43" s="866"/>
      <c r="R43" s="812">
        <f>+$J43</f>
        <v>872</v>
      </c>
      <c r="S43" s="231" t="s">
        <v>6579</v>
      </c>
      <c r="T43" s="235"/>
      <c r="U43" s="235"/>
      <c r="V43" s="235"/>
      <c r="W43" s="231"/>
      <c r="X43" s="31">
        <v>44950</v>
      </c>
      <c r="Y43" s="31">
        <v>44952</v>
      </c>
      <c r="Z43" s="31">
        <v>44972</v>
      </c>
      <c r="AA43" s="31">
        <v>44977</v>
      </c>
      <c r="AB43" s="812">
        <f t="shared" ref="AB43" si="51">+$J43</f>
        <v>872</v>
      </c>
      <c r="AC43" s="827">
        <f>+L43</f>
        <v>1</v>
      </c>
      <c r="AD43" s="44">
        <f>+AM43+AV43+BE43+BN43</f>
        <v>0</v>
      </c>
      <c r="AE43" s="44">
        <f t="shared" si="24"/>
        <v>0</v>
      </c>
      <c r="AF43" s="44">
        <f t="shared" si="24"/>
        <v>0</v>
      </c>
      <c r="AG43" s="44">
        <f t="shared" si="24"/>
        <v>0</v>
      </c>
      <c r="AH43" s="44">
        <f t="shared" si="24"/>
        <v>0</v>
      </c>
      <c r="AI43" s="44">
        <f t="shared" si="24"/>
        <v>0</v>
      </c>
      <c r="AJ43" s="44">
        <f t="shared" si="24"/>
        <v>0</v>
      </c>
      <c r="AK43" s="812">
        <f>+$J43</f>
        <v>872</v>
      </c>
      <c r="AL43" s="990">
        <f>+N43</f>
        <v>0</v>
      </c>
      <c r="AM43" s="44">
        <f>SUM(AN43:AS43)</f>
        <v>0</v>
      </c>
      <c r="AN43" s="35"/>
      <c r="AO43" s="35"/>
      <c r="AP43" s="35"/>
      <c r="AQ43" s="35"/>
      <c r="AR43" s="35"/>
      <c r="AS43" s="35"/>
      <c r="AT43" s="812">
        <f>+$J43</f>
        <v>872</v>
      </c>
      <c r="AU43" s="993">
        <f>+O43</f>
        <v>1</v>
      </c>
      <c r="AV43" s="44">
        <f>SUM(AW43:BB43)</f>
        <v>0</v>
      </c>
      <c r="AW43" s="35"/>
      <c r="AX43" s="35"/>
      <c r="AY43" s="35"/>
      <c r="AZ43" s="35"/>
      <c r="BA43" s="35"/>
      <c r="BB43" s="35"/>
      <c r="BC43" s="812">
        <f>+$J43</f>
        <v>872</v>
      </c>
      <c r="BD43" s="996">
        <f>+P43</f>
        <v>0</v>
      </c>
      <c r="BE43" s="44">
        <f>SUM(BF43:BK43)</f>
        <v>0</v>
      </c>
      <c r="BF43" s="35"/>
      <c r="BG43" s="35"/>
      <c r="BH43" s="35"/>
      <c r="BI43" s="35"/>
      <c r="BJ43" s="35"/>
      <c r="BK43" s="35"/>
      <c r="BL43" s="812">
        <f>+$J43</f>
        <v>872</v>
      </c>
      <c r="BM43" s="987">
        <f>+Q43</f>
        <v>0</v>
      </c>
      <c r="BN43" s="44">
        <f>SUM(BO43:BT43)</f>
        <v>0</v>
      </c>
      <c r="BO43" s="35"/>
      <c r="BP43" s="35"/>
      <c r="BQ43" s="35"/>
      <c r="BR43" s="35"/>
      <c r="BS43" s="35"/>
      <c r="BT43" s="35"/>
      <c r="BU43" s="818"/>
      <c r="BV43" s="819"/>
      <c r="BW43" s="819"/>
      <c r="BX43" s="819"/>
      <c r="BY43" s="819"/>
      <c r="BZ43" s="819"/>
      <c r="CA43" s="819"/>
      <c r="CB43" s="819"/>
      <c r="CC43" s="820"/>
    </row>
    <row r="44" spans="1:81" s="58" customFormat="1" ht="40.200000000000003" customHeight="1" x14ac:dyDescent="0.3">
      <c r="A44" s="34"/>
      <c r="B44" s="907"/>
      <c r="C44" s="869"/>
      <c r="D44" s="872"/>
      <c r="E44" s="852"/>
      <c r="F44" s="852"/>
      <c r="G44" s="852"/>
      <c r="H44" s="852"/>
      <c r="I44" s="1346"/>
      <c r="J44" s="813"/>
      <c r="K44" s="1839"/>
      <c r="L44" s="858"/>
      <c r="M44" s="861"/>
      <c r="N44" s="837"/>
      <c r="O44" s="840"/>
      <c r="P44" s="864"/>
      <c r="Q44" s="867"/>
      <c r="R44" s="813"/>
      <c r="S44" s="39" t="s">
        <v>6577</v>
      </c>
      <c r="T44" s="236"/>
      <c r="U44" s="236"/>
      <c r="V44" s="236"/>
      <c r="W44" s="39"/>
      <c r="X44" s="31">
        <v>44950</v>
      </c>
      <c r="Y44" s="31">
        <v>44952</v>
      </c>
      <c r="Z44" s="31">
        <v>44972</v>
      </c>
      <c r="AA44" s="31">
        <v>45107</v>
      </c>
      <c r="AB44" s="813"/>
      <c r="AC44" s="828"/>
      <c r="AD44" s="51">
        <f t="shared" ref="AD44:AD46" si="52">+AM44+AV44+BE44+BN44</f>
        <v>0</v>
      </c>
      <c r="AE44" s="51">
        <f t="shared" si="24"/>
        <v>0</v>
      </c>
      <c r="AF44" s="51">
        <f t="shared" si="24"/>
        <v>0</v>
      </c>
      <c r="AG44" s="51">
        <f t="shared" si="24"/>
        <v>0</v>
      </c>
      <c r="AH44" s="51">
        <f t="shared" si="24"/>
        <v>0</v>
      </c>
      <c r="AI44" s="51">
        <f t="shared" si="24"/>
        <v>0</v>
      </c>
      <c r="AJ44" s="51">
        <f t="shared" si="24"/>
        <v>0</v>
      </c>
      <c r="AK44" s="813"/>
      <c r="AL44" s="991"/>
      <c r="AM44" s="51">
        <f t="shared" ref="AM44:AM46" si="53">SUM(AN44:AS44)</f>
        <v>0</v>
      </c>
      <c r="AN44" s="336"/>
      <c r="AO44" s="336"/>
      <c r="AP44" s="336"/>
      <c r="AQ44" s="336"/>
      <c r="AR44" s="336"/>
      <c r="AS44" s="336"/>
      <c r="AT44" s="813"/>
      <c r="AU44" s="994"/>
      <c r="AV44" s="51">
        <f t="shared" ref="AV44:AV46" si="54">SUM(AW44:BB44)</f>
        <v>0</v>
      </c>
      <c r="AW44" s="336"/>
      <c r="AX44" s="336"/>
      <c r="AY44" s="336"/>
      <c r="AZ44" s="336"/>
      <c r="BA44" s="336"/>
      <c r="BB44" s="336"/>
      <c r="BC44" s="813"/>
      <c r="BD44" s="997"/>
      <c r="BE44" s="51">
        <f t="shared" ref="BE44:BE46" si="55">SUM(BF44:BK44)</f>
        <v>0</v>
      </c>
      <c r="BF44" s="336"/>
      <c r="BG44" s="336"/>
      <c r="BH44" s="336"/>
      <c r="BI44" s="336"/>
      <c r="BJ44" s="336"/>
      <c r="BK44" s="336"/>
      <c r="BL44" s="813"/>
      <c r="BM44" s="988"/>
      <c r="BN44" s="51">
        <f t="shared" ref="BN44:BN46" si="56">SUM(BO44:BT44)</f>
        <v>0</v>
      </c>
      <c r="BO44" s="336"/>
      <c r="BP44" s="336"/>
      <c r="BQ44" s="336"/>
      <c r="BR44" s="336"/>
      <c r="BS44" s="336"/>
      <c r="BT44" s="336"/>
      <c r="BU44" s="821"/>
      <c r="BV44" s="822"/>
      <c r="BW44" s="822"/>
      <c r="BX44" s="822"/>
      <c r="BY44" s="822"/>
      <c r="BZ44" s="822"/>
      <c r="CA44" s="822"/>
      <c r="CB44" s="822"/>
      <c r="CC44" s="823"/>
    </row>
    <row r="45" spans="1:81" s="58" customFormat="1" ht="40.200000000000003" customHeight="1" x14ac:dyDescent="0.3">
      <c r="A45" s="34"/>
      <c r="B45" s="907"/>
      <c r="C45" s="869"/>
      <c r="D45" s="872"/>
      <c r="E45" s="852"/>
      <c r="F45" s="852"/>
      <c r="G45" s="852"/>
      <c r="H45" s="852"/>
      <c r="I45" s="1346"/>
      <c r="J45" s="813"/>
      <c r="K45" s="1839"/>
      <c r="L45" s="858"/>
      <c r="M45" s="861"/>
      <c r="N45" s="837"/>
      <c r="O45" s="840"/>
      <c r="P45" s="864"/>
      <c r="Q45" s="867"/>
      <c r="R45" s="813"/>
      <c r="S45" s="39" t="s">
        <v>6578</v>
      </c>
      <c r="T45" s="236"/>
      <c r="U45" s="236"/>
      <c r="V45" s="236"/>
      <c r="W45" s="39"/>
      <c r="X45" s="31">
        <v>44950</v>
      </c>
      <c r="Y45" s="31">
        <v>44952</v>
      </c>
      <c r="Z45" s="31">
        <v>44972</v>
      </c>
      <c r="AA45" s="31">
        <v>45107</v>
      </c>
      <c r="AB45" s="813"/>
      <c r="AC45" s="828"/>
      <c r="AD45" s="51">
        <f t="shared" si="52"/>
        <v>2</v>
      </c>
      <c r="AE45" s="51">
        <f t="shared" si="24"/>
        <v>2</v>
      </c>
      <c r="AF45" s="51">
        <f t="shared" si="24"/>
        <v>0</v>
      </c>
      <c r="AG45" s="51">
        <f t="shared" si="24"/>
        <v>0</v>
      </c>
      <c r="AH45" s="51">
        <f t="shared" si="24"/>
        <v>0</v>
      </c>
      <c r="AI45" s="51">
        <f t="shared" si="24"/>
        <v>0</v>
      </c>
      <c r="AJ45" s="51">
        <f t="shared" si="24"/>
        <v>0</v>
      </c>
      <c r="AK45" s="813"/>
      <c r="AL45" s="991"/>
      <c r="AM45" s="51">
        <f t="shared" si="53"/>
        <v>0</v>
      </c>
      <c r="AN45" s="336"/>
      <c r="AO45" s="336"/>
      <c r="AP45" s="336"/>
      <c r="AQ45" s="336"/>
      <c r="AR45" s="336"/>
      <c r="AS45" s="336"/>
      <c r="AT45" s="813"/>
      <c r="AU45" s="994"/>
      <c r="AV45" s="51">
        <f t="shared" si="54"/>
        <v>0</v>
      </c>
      <c r="AW45" s="336"/>
      <c r="AX45" s="336"/>
      <c r="AY45" s="336"/>
      <c r="AZ45" s="336"/>
      <c r="BA45" s="336"/>
      <c r="BB45" s="336"/>
      <c r="BC45" s="813"/>
      <c r="BD45" s="997"/>
      <c r="BE45" s="51">
        <f t="shared" si="55"/>
        <v>2</v>
      </c>
      <c r="BF45" s="336">
        <v>2</v>
      </c>
      <c r="BG45" s="336"/>
      <c r="BH45" s="336"/>
      <c r="BI45" s="336"/>
      <c r="BJ45" s="336"/>
      <c r="BK45" s="336"/>
      <c r="BL45" s="813"/>
      <c r="BM45" s="988"/>
      <c r="BN45" s="51">
        <f t="shared" si="56"/>
        <v>0</v>
      </c>
      <c r="BO45" s="336"/>
      <c r="BP45" s="336"/>
      <c r="BQ45" s="336"/>
      <c r="BR45" s="336"/>
      <c r="BS45" s="336"/>
      <c r="BT45" s="336"/>
      <c r="BU45" s="821"/>
      <c r="BV45" s="822"/>
      <c r="BW45" s="822"/>
      <c r="BX45" s="822"/>
      <c r="BY45" s="822"/>
      <c r="BZ45" s="822"/>
      <c r="CA45" s="822"/>
      <c r="CB45" s="822"/>
      <c r="CC45" s="823"/>
    </row>
    <row r="46" spans="1:81" s="58" customFormat="1" ht="40.200000000000003" customHeight="1" thickBot="1" x14ac:dyDescent="0.35">
      <c r="A46" s="34"/>
      <c r="B46" s="907"/>
      <c r="C46" s="869"/>
      <c r="D46" s="873"/>
      <c r="E46" s="853"/>
      <c r="F46" s="853"/>
      <c r="G46" s="853"/>
      <c r="H46" s="853"/>
      <c r="I46" s="1347"/>
      <c r="J46" s="814"/>
      <c r="K46" s="1840"/>
      <c r="L46" s="859"/>
      <c r="M46" s="862"/>
      <c r="N46" s="838"/>
      <c r="O46" s="841"/>
      <c r="P46" s="865"/>
      <c r="Q46" s="874"/>
      <c r="R46" s="814"/>
      <c r="S46" s="232"/>
      <c r="T46" s="237"/>
      <c r="U46" s="237"/>
      <c r="V46" s="237"/>
      <c r="W46" s="232"/>
      <c r="X46" s="260"/>
      <c r="Y46" s="260"/>
      <c r="Z46" s="260"/>
      <c r="AA46" s="260"/>
      <c r="AB46" s="814"/>
      <c r="AC46" s="829"/>
      <c r="AD46" s="46">
        <f t="shared" si="52"/>
        <v>0</v>
      </c>
      <c r="AE46" s="46">
        <f t="shared" si="24"/>
        <v>0</v>
      </c>
      <c r="AF46" s="46">
        <f t="shared" si="24"/>
        <v>0</v>
      </c>
      <c r="AG46" s="46">
        <f t="shared" si="24"/>
        <v>0</v>
      </c>
      <c r="AH46" s="46">
        <f t="shared" si="24"/>
        <v>0</v>
      </c>
      <c r="AI46" s="46">
        <f t="shared" si="24"/>
        <v>0</v>
      </c>
      <c r="AJ46" s="46">
        <f t="shared" si="24"/>
        <v>0</v>
      </c>
      <c r="AK46" s="814"/>
      <c r="AL46" s="992"/>
      <c r="AM46" s="46">
        <f t="shared" si="53"/>
        <v>0</v>
      </c>
      <c r="AN46" s="37"/>
      <c r="AO46" s="37"/>
      <c r="AP46" s="37"/>
      <c r="AQ46" s="37"/>
      <c r="AR46" s="37"/>
      <c r="AS46" s="37"/>
      <c r="AT46" s="814"/>
      <c r="AU46" s="995"/>
      <c r="AV46" s="46">
        <f t="shared" si="54"/>
        <v>0</v>
      </c>
      <c r="AW46" s="37"/>
      <c r="AX46" s="37"/>
      <c r="AY46" s="37"/>
      <c r="AZ46" s="37"/>
      <c r="BA46" s="37"/>
      <c r="BB46" s="37"/>
      <c r="BC46" s="814"/>
      <c r="BD46" s="998"/>
      <c r="BE46" s="46">
        <f t="shared" si="55"/>
        <v>0</v>
      </c>
      <c r="BF46" s="37"/>
      <c r="BG46" s="37"/>
      <c r="BH46" s="37"/>
      <c r="BI46" s="37"/>
      <c r="BJ46" s="37"/>
      <c r="BK46" s="37"/>
      <c r="BL46" s="814"/>
      <c r="BM46" s="989"/>
      <c r="BN46" s="46">
        <f t="shared" si="56"/>
        <v>0</v>
      </c>
      <c r="BO46" s="37"/>
      <c r="BP46" s="37"/>
      <c r="BQ46" s="37"/>
      <c r="BR46" s="37"/>
      <c r="BS46" s="37"/>
      <c r="BT46" s="37"/>
      <c r="BU46" s="824"/>
      <c r="BV46" s="825"/>
      <c r="BW46" s="825"/>
      <c r="BX46" s="825"/>
      <c r="BY46" s="825"/>
      <c r="BZ46" s="825"/>
      <c r="CA46" s="825"/>
      <c r="CB46" s="825"/>
      <c r="CC46" s="826"/>
    </row>
    <row r="47" spans="1:81" s="58" customFormat="1" ht="40.200000000000003" customHeight="1" thickTop="1" x14ac:dyDescent="0.3">
      <c r="A47" s="34"/>
      <c r="B47" s="907"/>
      <c r="C47" s="869"/>
      <c r="D47" s="871"/>
      <c r="E47" s="851"/>
      <c r="F47" s="851"/>
      <c r="G47" s="851"/>
      <c r="H47" s="851"/>
      <c r="I47" s="1345"/>
      <c r="J47" s="812">
        <v>873</v>
      </c>
      <c r="K47" s="1838" t="str">
        <f>+[25]Metas!K1015</f>
        <v>Plan de Desarrollo Turístico Actualizado</v>
      </c>
      <c r="L47" s="857">
        <v>1</v>
      </c>
      <c r="M47" s="860">
        <f t="shared" ref="M47" si="57">SUM(N47:Q47)</f>
        <v>1</v>
      </c>
      <c r="N47" s="836"/>
      <c r="O47" s="839">
        <v>1</v>
      </c>
      <c r="P47" s="863"/>
      <c r="Q47" s="866"/>
      <c r="R47" s="812">
        <f>+$J47</f>
        <v>873</v>
      </c>
      <c r="S47" s="231" t="s">
        <v>6580</v>
      </c>
      <c r="T47" s="235"/>
      <c r="U47" s="235"/>
      <c r="V47" s="235"/>
      <c r="W47" s="231"/>
      <c r="X47" s="31">
        <v>44950</v>
      </c>
      <c r="Y47" s="31">
        <v>44952</v>
      </c>
      <c r="Z47" s="31">
        <v>44972</v>
      </c>
      <c r="AA47" s="31">
        <v>45015</v>
      </c>
      <c r="AB47" s="812">
        <f t="shared" ref="AB47" si="58">+$J47</f>
        <v>873</v>
      </c>
      <c r="AC47" s="827">
        <f>+L47</f>
        <v>1</v>
      </c>
      <c r="AD47" s="44">
        <f>+AM47+AV47+BE47+BN47</f>
        <v>0</v>
      </c>
      <c r="AE47" s="44">
        <f t="shared" si="24"/>
        <v>0</v>
      </c>
      <c r="AF47" s="44">
        <f t="shared" si="24"/>
        <v>0</v>
      </c>
      <c r="AG47" s="44">
        <f t="shared" si="24"/>
        <v>0</v>
      </c>
      <c r="AH47" s="44">
        <f t="shared" si="24"/>
        <v>0</v>
      </c>
      <c r="AI47" s="44">
        <f t="shared" si="24"/>
        <v>0</v>
      </c>
      <c r="AJ47" s="44">
        <f t="shared" si="24"/>
        <v>0</v>
      </c>
      <c r="AK47" s="812">
        <f>+$J47</f>
        <v>873</v>
      </c>
      <c r="AL47" s="990">
        <f>+N47</f>
        <v>0</v>
      </c>
      <c r="AM47" s="44">
        <f>SUM(AN47:AS47)</f>
        <v>0</v>
      </c>
      <c r="AN47" s="35"/>
      <c r="AO47" s="35"/>
      <c r="AP47" s="35"/>
      <c r="AQ47" s="35"/>
      <c r="AR47" s="35"/>
      <c r="AS47" s="35"/>
      <c r="AT47" s="812">
        <f>+$J47</f>
        <v>873</v>
      </c>
      <c r="AU47" s="993">
        <f>+O47</f>
        <v>1</v>
      </c>
      <c r="AV47" s="44">
        <f>SUM(AW47:BB47)</f>
        <v>0</v>
      </c>
      <c r="AW47" s="35"/>
      <c r="AX47" s="35"/>
      <c r="AY47" s="35"/>
      <c r="AZ47" s="35"/>
      <c r="BA47" s="35"/>
      <c r="BB47" s="35"/>
      <c r="BC47" s="812">
        <f>+$J47</f>
        <v>873</v>
      </c>
      <c r="BD47" s="996">
        <f>+P47</f>
        <v>0</v>
      </c>
      <c r="BE47" s="44">
        <f>SUM(BF47:BK47)</f>
        <v>0</v>
      </c>
      <c r="BF47" s="35"/>
      <c r="BG47" s="35"/>
      <c r="BH47" s="35"/>
      <c r="BI47" s="35"/>
      <c r="BJ47" s="35"/>
      <c r="BK47" s="35"/>
      <c r="BL47" s="812">
        <f>+$J47</f>
        <v>873</v>
      </c>
      <c r="BM47" s="987">
        <f>+Q47</f>
        <v>0</v>
      </c>
      <c r="BN47" s="44">
        <f>SUM(BO47:BT47)</f>
        <v>0</v>
      </c>
      <c r="BO47" s="35"/>
      <c r="BP47" s="35"/>
      <c r="BQ47" s="35"/>
      <c r="BR47" s="35"/>
      <c r="BS47" s="35"/>
      <c r="BT47" s="35"/>
      <c r="BU47" s="818"/>
      <c r="BV47" s="819"/>
      <c r="BW47" s="819"/>
      <c r="BX47" s="819"/>
      <c r="BY47" s="819"/>
      <c r="BZ47" s="819"/>
      <c r="CA47" s="819"/>
      <c r="CB47" s="819"/>
      <c r="CC47" s="820"/>
    </row>
    <row r="48" spans="1:81" s="58" customFormat="1" ht="40.200000000000003" customHeight="1" x14ac:dyDescent="0.3">
      <c r="A48" s="34"/>
      <c r="B48" s="907"/>
      <c r="C48" s="869"/>
      <c r="D48" s="872"/>
      <c r="E48" s="852"/>
      <c r="F48" s="852"/>
      <c r="G48" s="852"/>
      <c r="H48" s="852"/>
      <c r="I48" s="1346"/>
      <c r="J48" s="813"/>
      <c r="K48" s="1839"/>
      <c r="L48" s="858"/>
      <c r="M48" s="861"/>
      <c r="N48" s="837"/>
      <c r="O48" s="840"/>
      <c r="P48" s="864"/>
      <c r="Q48" s="867"/>
      <c r="R48" s="813"/>
      <c r="S48" s="39" t="s">
        <v>6581</v>
      </c>
      <c r="T48" s="236"/>
      <c r="U48" s="236"/>
      <c r="V48" s="236"/>
      <c r="W48" s="39"/>
      <c r="X48" s="31">
        <v>44950</v>
      </c>
      <c r="Y48" s="31">
        <v>44952</v>
      </c>
      <c r="Z48" s="31">
        <v>44972</v>
      </c>
      <c r="AA48" s="31">
        <v>45015</v>
      </c>
      <c r="AB48" s="813"/>
      <c r="AC48" s="828"/>
      <c r="AD48" s="51">
        <f t="shared" ref="AD48:AD50" si="59">+AM48+AV48+BE48+BN48</f>
        <v>0</v>
      </c>
      <c r="AE48" s="51">
        <f t="shared" si="24"/>
        <v>0</v>
      </c>
      <c r="AF48" s="51">
        <f t="shared" si="24"/>
        <v>0</v>
      </c>
      <c r="AG48" s="51">
        <f t="shared" si="24"/>
        <v>0</v>
      </c>
      <c r="AH48" s="51">
        <f t="shared" si="24"/>
        <v>0</v>
      </c>
      <c r="AI48" s="51">
        <f t="shared" si="24"/>
        <v>0</v>
      </c>
      <c r="AJ48" s="51">
        <f t="shared" si="24"/>
        <v>0</v>
      </c>
      <c r="AK48" s="813"/>
      <c r="AL48" s="991"/>
      <c r="AM48" s="51">
        <f t="shared" ref="AM48:AM50" si="60">SUM(AN48:AS48)</f>
        <v>0</v>
      </c>
      <c r="AN48" s="336"/>
      <c r="AO48" s="336"/>
      <c r="AP48" s="336"/>
      <c r="AQ48" s="336"/>
      <c r="AR48" s="336"/>
      <c r="AS48" s="336"/>
      <c r="AT48" s="813"/>
      <c r="AU48" s="994"/>
      <c r="AV48" s="51">
        <f t="shared" ref="AV48:AV50" si="61">SUM(AW48:BB48)</f>
        <v>0</v>
      </c>
      <c r="AW48" s="336"/>
      <c r="AX48" s="336"/>
      <c r="AY48" s="336"/>
      <c r="AZ48" s="336"/>
      <c r="BA48" s="336"/>
      <c r="BB48" s="336"/>
      <c r="BC48" s="813"/>
      <c r="BD48" s="997"/>
      <c r="BE48" s="51">
        <f t="shared" ref="BE48:BE50" si="62">SUM(BF48:BK48)</f>
        <v>0</v>
      </c>
      <c r="BF48" s="336"/>
      <c r="BG48" s="336"/>
      <c r="BH48" s="336"/>
      <c r="BI48" s="336"/>
      <c r="BJ48" s="336"/>
      <c r="BK48" s="336"/>
      <c r="BL48" s="813"/>
      <c r="BM48" s="988"/>
      <c r="BN48" s="51">
        <f t="shared" ref="BN48:BN50" si="63">SUM(BO48:BT48)</f>
        <v>0</v>
      </c>
      <c r="BO48" s="336"/>
      <c r="BP48" s="336"/>
      <c r="BQ48" s="336"/>
      <c r="BR48" s="336"/>
      <c r="BS48" s="336"/>
      <c r="BT48" s="336"/>
      <c r="BU48" s="821"/>
      <c r="BV48" s="822"/>
      <c r="BW48" s="822"/>
      <c r="BX48" s="822"/>
      <c r="BY48" s="822"/>
      <c r="BZ48" s="822"/>
      <c r="CA48" s="822"/>
      <c r="CB48" s="822"/>
      <c r="CC48" s="823"/>
    </row>
    <row r="49" spans="1:81" s="58" customFormat="1" ht="40.200000000000003" customHeight="1" x14ac:dyDescent="0.3">
      <c r="A49" s="34"/>
      <c r="B49" s="907"/>
      <c r="C49" s="869"/>
      <c r="D49" s="872"/>
      <c r="E49" s="852"/>
      <c r="F49" s="852"/>
      <c r="G49" s="852"/>
      <c r="H49" s="852"/>
      <c r="I49" s="1346"/>
      <c r="J49" s="813"/>
      <c r="K49" s="1839"/>
      <c r="L49" s="858"/>
      <c r="M49" s="861"/>
      <c r="N49" s="837"/>
      <c r="O49" s="840"/>
      <c r="P49" s="864"/>
      <c r="Q49" s="867"/>
      <c r="R49" s="813"/>
      <c r="S49" s="39" t="s">
        <v>6582</v>
      </c>
      <c r="T49" s="236"/>
      <c r="U49" s="236"/>
      <c r="V49" s="236"/>
      <c r="W49" s="39"/>
      <c r="X49" s="31">
        <v>44950</v>
      </c>
      <c r="Y49" s="31">
        <v>44952</v>
      </c>
      <c r="Z49" s="31">
        <v>45015</v>
      </c>
      <c r="AA49" s="31">
        <v>45199</v>
      </c>
      <c r="AB49" s="813"/>
      <c r="AC49" s="828"/>
      <c r="AD49" s="51">
        <f t="shared" si="59"/>
        <v>200</v>
      </c>
      <c r="AE49" s="51">
        <f t="shared" si="24"/>
        <v>200</v>
      </c>
      <c r="AF49" s="51">
        <f t="shared" si="24"/>
        <v>0</v>
      </c>
      <c r="AG49" s="51">
        <f t="shared" si="24"/>
        <v>0</v>
      </c>
      <c r="AH49" s="51">
        <f t="shared" si="24"/>
        <v>0</v>
      </c>
      <c r="AI49" s="51">
        <f t="shared" si="24"/>
        <v>0</v>
      </c>
      <c r="AJ49" s="51">
        <f t="shared" si="24"/>
        <v>0</v>
      </c>
      <c r="AK49" s="813"/>
      <c r="AL49" s="991"/>
      <c r="AM49" s="51">
        <f t="shared" si="60"/>
        <v>0</v>
      </c>
      <c r="AN49" s="336"/>
      <c r="AO49" s="336"/>
      <c r="AP49" s="336"/>
      <c r="AQ49" s="336"/>
      <c r="AR49" s="336"/>
      <c r="AS49" s="336"/>
      <c r="AT49" s="813"/>
      <c r="AU49" s="994"/>
      <c r="AV49" s="51">
        <f t="shared" si="61"/>
        <v>0</v>
      </c>
      <c r="AW49" s="336"/>
      <c r="AX49" s="336"/>
      <c r="AY49" s="336"/>
      <c r="AZ49" s="336"/>
      <c r="BA49" s="336"/>
      <c r="BB49" s="336"/>
      <c r="BC49" s="813"/>
      <c r="BD49" s="997"/>
      <c r="BE49" s="51">
        <f t="shared" si="62"/>
        <v>200</v>
      </c>
      <c r="BF49" s="336">
        <v>200</v>
      </c>
      <c r="BG49" s="336"/>
      <c r="BH49" s="336"/>
      <c r="BI49" s="336"/>
      <c r="BJ49" s="336"/>
      <c r="BK49" s="336"/>
      <c r="BL49" s="813"/>
      <c r="BM49" s="988"/>
      <c r="BN49" s="51">
        <f t="shared" si="63"/>
        <v>0</v>
      </c>
      <c r="BO49" s="336"/>
      <c r="BP49" s="336"/>
      <c r="BQ49" s="336"/>
      <c r="BR49" s="336"/>
      <c r="BS49" s="336"/>
      <c r="BT49" s="336"/>
      <c r="BU49" s="821"/>
      <c r="BV49" s="822"/>
      <c r="BW49" s="822"/>
      <c r="BX49" s="822"/>
      <c r="BY49" s="822"/>
      <c r="BZ49" s="822"/>
      <c r="CA49" s="822"/>
      <c r="CB49" s="822"/>
      <c r="CC49" s="823"/>
    </row>
    <row r="50" spans="1:81" s="58" customFormat="1" ht="40.200000000000003" customHeight="1" thickBot="1" x14ac:dyDescent="0.35">
      <c r="A50" s="34"/>
      <c r="B50" s="907"/>
      <c r="C50" s="869"/>
      <c r="D50" s="873"/>
      <c r="E50" s="853"/>
      <c r="F50" s="853"/>
      <c r="G50" s="853"/>
      <c r="H50" s="853"/>
      <c r="I50" s="1347"/>
      <c r="J50" s="814"/>
      <c r="K50" s="1840"/>
      <c r="L50" s="859"/>
      <c r="M50" s="862"/>
      <c r="N50" s="838"/>
      <c r="O50" s="841"/>
      <c r="P50" s="865"/>
      <c r="Q50" s="874"/>
      <c r="R50" s="814"/>
      <c r="S50" s="232" t="s">
        <v>6583</v>
      </c>
      <c r="T50" s="237"/>
      <c r="U50" s="237"/>
      <c r="V50" s="237"/>
      <c r="W50" s="232"/>
      <c r="X50" s="260">
        <v>44950</v>
      </c>
      <c r="Y50" s="260">
        <v>44952</v>
      </c>
      <c r="Z50" s="260">
        <v>45107</v>
      </c>
      <c r="AA50" s="260">
        <v>45229</v>
      </c>
      <c r="AB50" s="814"/>
      <c r="AC50" s="829"/>
      <c r="AD50" s="46">
        <f t="shared" si="59"/>
        <v>0</v>
      </c>
      <c r="AE50" s="46">
        <f t="shared" si="24"/>
        <v>0</v>
      </c>
      <c r="AF50" s="46">
        <f t="shared" si="24"/>
        <v>0</v>
      </c>
      <c r="AG50" s="46">
        <f t="shared" si="24"/>
        <v>0</v>
      </c>
      <c r="AH50" s="46">
        <f t="shared" si="24"/>
        <v>0</v>
      </c>
      <c r="AI50" s="46">
        <f t="shared" si="24"/>
        <v>0</v>
      </c>
      <c r="AJ50" s="46">
        <f t="shared" si="24"/>
        <v>0</v>
      </c>
      <c r="AK50" s="814"/>
      <c r="AL50" s="992"/>
      <c r="AM50" s="46">
        <f t="shared" si="60"/>
        <v>0</v>
      </c>
      <c r="AN50" s="37"/>
      <c r="AO50" s="37"/>
      <c r="AP50" s="37"/>
      <c r="AQ50" s="37"/>
      <c r="AR50" s="37"/>
      <c r="AS50" s="37"/>
      <c r="AT50" s="814"/>
      <c r="AU50" s="995"/>
      <c r="AV50" s="46">
        <f t="shared" si="61"/>
        <v>0</v>
      </c>
      <c r="AW50" s="37"/>
      <c r="AX50" s="37"/>
      <c r="AY50" s="37"/>
      <c r="AZ50" s="37"/>
      <c r="BA50" s="37"/>
      <c r="BB50" s="37"/>
      <c r="BC50" s="814"/>
      <c r="BD50" s="998"/>
      <c r="BE50" s="46">
        <f t="shared" si="62"/>
        <v>0</v>
      </c>
      <c r="BF50" s="37"/>
      <c r="BG50" s="37"/>
      <c r="BH50" s="37"/>
      <c r="BI50" s="37"/>
      <c r="BJ50" s="37"/>
      <c r="BK50" s="37"/>
      <c r="BL50" s="814"/>
      <c r="BM50" s="989"/>
      <c r="BN50" s="46">
        <f t="shared" si="63"/>
        <v>0</v>
      </c>
      <c r="BO50" s="37"/>
      <c r="BP50" s="37"/>
      <c r="BQ50" s="37"/>
      <c r="BR50" s="37"/>
      <c r="BS50" s="37"/>
      <c r="BT50" s="37"/>
      <c r="BU50" s="824"/>
      <c r="BV50" s="825"/>
      <c r="BW50" s="825"/>
      <c r="BX50" s="825"/>
      <c r="BY50" s="825"/>
      <c r="BZ50" s="825"/>
      <c r="CA50" s="825"/>
      <c r="CB50" s="825"/>
      <c r="CC50" s="826"/>
    </row>
    <row r="51" spans="1:81" s="58" customFormat="1" ht="40.200000000000003" customHeight="1" thickTop="1" x14ac:dyDescent="0.3">
      <c r="A51" s="34"/>
      <c r="B51" s="907"/>
      <c r="C51" s="869"/>
      <c r="D51" s="871"/>
      <c r="E51" s="851"/>
      <c r="F51" s="851"/>
      <c r="G51" s="851"/>
      <c r="H51" s="851"/>
      <c r="I51" s="1345"/>
      <c r="J51" s="812">
        <v>874</v>
      </c>
      <c r="K51" s="1838" t="str">
        <f>+[25]Metas!K1016</f>
        <v>Plan de Acción Corredor Turístico Nororiental Diseñado</v>
      </c>
      <c r="L51" s="857">
        <v>1</v>
      </c>
      <c r="M51" s="860">
        <f t="shared" ref="M51" si="64">SUM(N51:Q51)</f>
        <v>1</v>
      </c>
      <c r="N51" s="836"/>
      <c r="O51" s="839">
        <v>1</v>
      </c>
      <c r="P51" s="863"/>
      <c r="Q51" s="866"/>
      <c r="R51" s="812">
        <f>+$J51</f>
        <v>874</v>
      </c>
      <c r="S51" s="231" t="s">
        <v>6584</v>
      </c>
      <c r="T51" s="235"/>
      <c r="U51" s="235"/>
      <c r="V51" s="235"/>
      <c r="W51" s="231"/>
      <c r="X51" s="31">
        <v>44950</v>
      </c>
      <c r="Y51" s="31">
        <v>44952</v>
      </c>
      <c r="Z51" s="31">
        <v>44972</v>
      </c>
      <c r="AA51" s="31">
        <v>44985</v>
      </c>
      <c r="AB51" s="812">
        <f t="shared" ref="AB51" si="65">+$J51</f>
        <v>874</v>
      </c>
      <c r="AC51" s="827">
        <f>+L51</f>
        <v>1</v>
      </c>
      <c r="AD51" s="44">
        <f>+AM51+AV51+BE51+BN51</f>
        <v>0</v>
      </c>
      <c r="AE51" s="44">
        <f t="shared" si="24"/>
        <v>0</v>
      </c>
      <c r="AF51" s="44">
        <f t="shared" si="24"/>
        <v>0</v>
      </c>
      <c r="AG51" s="44">
        <f t="shared" si="24"/>
        <v>0</v>
      </c>
      <c r="AH51" s="44">
        <f t="shared" si="24"/>
        <v>0</v>
      </c>
      <c r="AI51" s="44">
        <f t="shared" si="24"/>
        <v>0</v>
      </c>
      <c r="AJ51" s="44">
        <f t="shared" si="24"/>
        <v>0</v>
      </c>
      <c r="AK51" s="812">
        <f>+$J51</f>
        <v>874</v>
      </c>
      <c r="AL51" s="990">
        <f>+N51</f>
        <v>0</v>
      </c>
      <c r="AM51" s="44">
        <f>SUM(AN51:AS51)</f>
        <v>0</v>
      </c>
      <c r="AN51" s="35"/>
      <c r="AO51" s="35"/>
      <c r="AP51" s="35"/>
      <c r="AQ51" s="35"/>
      <c r="AR51" s="35"/>
      <c r="AS51" s="35"/>
      <c r="AT51" s="812">
        <f>+$J51</f>
        <v>874</v>
      </c>
      <c r="AU51" s="993">
        <f>+O51</f>
        <v>1</v>
      </c>
      <c r="AV51" s="44">
        <f>SUM(AW51:BB51)</f>
        <v>0</v>
      </c>
      <c r="AW51" s="35"/>
      <c r="AX51" s="35"/>
      <c r="AY51" s="35"/>
      <c r="AZ51" s="35"/>
      <c r="BA51" s="35"/>
      <c r="BB51" s="35"/>
      <c r="BC51" s="812">
        <f>+$J51</f>
        <v>874</v>
      </c>
      <c r="BD51" s="996">
        <f>+P51</f>
        <v>0</v>
      </c>
      <c r="BE51" s="44">
        <f>SUM(BF51:BK51)</f>
        <v>0</v>
      </c>
      <c r="BF51" s="35"/>
      <c r="BG51" s="35"/>
      <c r="BH51" s="35"/>
      <c r="BI51" s="35"/>
      <c r="BJ51" s="35"/>
      <c r="BK51" s="35"/>
      <c r="BL51" s="812">
        <f>+$J51</f>
        <v>874</v>
      </c>
      <c r="BM51" s="987">
        <f>+Q51</f>
        <v>0</v>
      </c>
      <c r="BN51" s="44">
        <f>SUM(BO51:BT51)</f>
        <v>0</v>
      </c>
      <c r="BO51" s="35"/>
      <c r="BP51" s="35"/>
      <c r="BQ51" s="35"/>
      <c r="BR51" s="35"/>
      <c r="BS51" s="35"/>
      <c r="BT51" s="35"/>
      <c r="BU51" s="818"/>
      <c r="BV51" s="819"/>
      <c r="BW51" s="819"/>
      <c r="BX51" s="819"/>
      <c r="BY51" s="819"/>
      <c r="BZ51" s="819"/>
      <c r="CA51" s="819"/>
      <c r="CB51" s="819"/>
      <c r="CC51" s="820"/>
    </row>
    <row r="52" spans="1:81" s="58" customFormat="1" ht="40.200000000000003" customHeight="1" x14ac:dyDescent="0.3">
      <c r="A52" s="34"/>
      <c r="B52" s="907"/>
      <c r="C52" s="869"/>
      <c r="D52" s="872"/>
      <c r="E52" s="852"/>
      <c r="F52" s="852"/>
      <c r="G52" s="852"/>
      <c r="H52" s="852"/>
      <c r="I52" s="1346"/>
      <c r="J52" s="813"/>
      <c r="K52" s="1839"/>
      <c r="L52" s="858"/>
      <c r="M52" s="861"/>
      <c r="N52" s="837"/>
      <c r="O52" s="840"/>
      <c r="P52" s="864"/>
      <c r="Q52" s="867"/>
      <c r="R52" s="813"/>
      <c r="S52" s="39" t="s">
        <v>6585</v>
      </c>
      <c r="T52" s="236"/>
      <c r="U52" s="236"/>
      <c r="V52" s="236"/>
      <c r="W52" s="39"/>
      <c r="X52" s="31">
        <v>44950</v>
      </c>
      <c r="Y52" s="31">
        <v>44952</v>
      </c>
      <c r="Z52" s="31">
        <v>44972</v>
      </c>
      <c r="AA52" s="31">
        <v>44985</v>
      </c>
      <c r="AB52" s="813"/>
      <c r="AC52" s="828"/>
      <c r="AD52" s="51">
        <f t="shared" ref="AD52:AD54" si="66">+AM52+AV52+BE52+BN52</f>
        <v>0</v>
      </c>
      <c r="AE52" s="51">
        <f t="shared" si="24"/>
        <v>0</v>
      </c>
      <c r="AF52" s="51">
        <f t="shared" si="24"/>
        <v>0</v>
      </c>
      <c r="AG52" s="51">
        <f t="shared" si="24"/>
        <v>0</v>
      </c>
      <c r="AH52" s="51">
        <f t="shared" si="24"/>
        <v>0</v>
      </c>
      <c r="AI52" s="51">
        <f t="shared" si="24"/>
        <v>0</v>
      </c>
      <c r="AJ52" s="51">
        <f t="shared" si="24"/>
        <v>0</v>
      </c>
      <c r="AK52" s="813"/>
      <c r="AL52" s="991"/>
      <c r="AM52" s="51">
        <f t="shared" ref="AM52:AM54" si="67">SUM(AN52:AS52)</f>
        <v>0</v>
      </c>
      <c r="AN52" s="336"/>
      <c r="AO52" s="336"/>
      <c r="AP52" s="336"/>
      <c r="AQ52" s="336"/>
      <c r="AR52" s="336"/>
      <c r="AS52" s="336"/>
      <c r="AT52" s="813"/>
      <c r="AU52" s="994"/>
      <c r="AV52" s="51">
        <f t="shared" ref="AV52:AV54" si="68">SUM(AW52:BB52)</f>
        <v>0</v>
      </c>
      <c r="AW52" s="336"/>
      <c r="AX52" s="336"/>
      <c r="AY52" s="336"/>
      <c r="AZ52" s="336"/>
      <c r="BA52" s="336"/>
      <c r="BB52" s="336"/>
      <c r="BC52" s="813"/>
      <c r="BD52" s="997"/>
      <c r="BE52" s="51">
        <f t="shared" ref="BE52:BE54" si="69">SUM(BF52:BK52)</f>
        <v>0</v>
      </c>
      <c r="BF52" s="336"/>
      <c r="BG52" s="336"/>
      <c r="BH52" s="336"/>
      <c r="BI52" s="336"/>
      <c r="BJ52" s="336"/>
      <c r="BK52" s="336"/>
      <c r="BL52" s="813"/>
      <c r="BM52" s="988"/>
      <c r="BN52" s="51">
        <f t="shared" ref="BN52:BN54" si="70">SUM(BO52:BT52)</f>
        <v>0</v>
      </c>
      <c r="BO52" s="336"/>
      <c r="BP52" s="336"/>
      <c r="BQ52" s="336"/>
      <c r="BR52" s="336"/>
      <c r="BS52" s="336"/>
      <c r="BT52" s="336"/>
      <c r="BU52" s="821"/>
      <c r="BV52" s="822"/>
      <c r="BW52" s="822"/>
      <c r="BX52" s="822"/>
      <c r="BY52" s="822"/>
      <c r="BZ52" s="822"/>
      <c r="CA52" s="822"/>
      <c r="CB52" s="822"/>
      <c r="CC52" s="823"/>
    </row>
    <row r="53" spans="1:81" s="58" customFormat="1" ht="40.200000000000003" customHeight="1" thickBot="1" x14ac:dyDescent="0.35">
      <c r="A53" s="34"/>
      <c r="B53" s="907"/>
      <c r="C53" s="869"/>
      <c r="D53" s="872"/>
      <c r="E53" s="852"/>
      <c r="F53" s="852"/>
      <c r="G53" s="852"/>
      <c r="H53" s="852"/>
      <c r="I53" s="1346"/>
      <c r="J53" s="813"/>
      <c r="K53" s="1839"/>
      <c r="L53" s="858"/>
      <c r="M53" s="861"/>
      <c r="N53" s="837"/>
      <c r="O53" s="840"/>
      <c r="P53" s="864"/>
      <c r="Q53" s="867"/>
      <c r="R53" s="813"/>
      <c r="S53" s="39" t="s">
        <v>6586</v>
      </c>
      <c r="T53" s="236"/>
      <c r="U53" s="236"/>
      <c r="V53" s="236"/>
      <c r="W53" s="39"/>
      <c r="X53" s="31">
        <v>44950</v>
      </c>
      <c r="Y53" s="31">
        <v>44952</v>
      </c>
      <c r="Z53" s="31">
        <v>44985</v>
      </c>
      <c r="AA53" s="260">
        <v>45229</v>
      </c>
      <c r="AB53" s="813"/>
      <c r="AC53" s="828"/>
      <c r="AD53" s="51">
        <f t="shared" si="66"/>
        <v>2</v>
      </c>
      <c r="AE53" s="51">
        <f t="shared" si="24"/>
        <v>2</v>
      </c>
      <c r="AF53" s="51">
        <f t="shared" si="24"/>
        <v>0</v>
      </c>
      <c r="AG53" s="51">
        <f t="shared" si="24"/>
        <v>0</v>
      </c>
      <c r="AH53" s="51">
        <f t="shared" si="24"/>
        <v>0</v>
      </c>
      <c r="AI53" s="51">
        <f t="shared" si="24"/>
        <v>0</v>
      </c>
      <c r="AJ53" s="51">
        <f t="shared" si="24"/>
        <v>0</v>
      </c>
      <c r="AK53" s="813"/>
      <c r="AL53" s="991"/>
      <c r="AM53" s="51">
        <f t="shared" si="67"/>
        <v>0</v>
      </c>
      <c r="AN53" s="336"/>
      <c r="AO53" s="336"/>
      <c r="AP53" s="336"/>
      <c r="AQ53" s="336"/>
      <c r="AR53" s="336"/>
      <c r="AS53" s="336"/>
      <c r="AT53" s="813"/>
      <c r="AU53" s="994"/>
      <c r="AV53" s="51">
        <f t="shared" si="68"/>
        <v>0</v>
      </c>
      <c r="AW53" s="336"/>
      <c r="AX53" s="336"/>
      <c r="AY53" s="336"/>
      <c r="AZ53" s="336"/>
      <c r="BA53" s="336"/>
      <c r="BB53" s="336"/>
      <c r="BC53" s="813"/>
      <c r="BD53" s="997"/>
      <c r="BE53" s="51">
        <f t="shared" si="69"/>
        <v>2</v>
      </c>
      <c r="BF53" s="336">
        <v>2</v>
      </c>
      <c r="BG53" s="336"/>
      <c r="BH53" s="336"/>
      <c r="BI53" s="336"/>
      <c r="BJ53" s="336"/>
      <c r="BK53" s="336"/>
      <c r="BL53" s="813"/>
      <c r="BM53" s="988"/>
      <c r="BN53" s="51">
        <f t="shared" si="70"/>
        <v>0</v>
      </c>
      <c r="BO53" s="336"/>
      <c r="BP53" s="336"/>
      <c r="BQ53" s="336"/>
      <c r="BR53" s="336"/>
      <c r="BS53" s="336"/>
      <c r="BT53" s="336"/>
      <c r="BU53" s="821"/>
      <c r="BV53" s="822"/>
      <c r="BW53" s="822"/>
      <c r="BX53" s="822"/>
      <c r="BY53" s="822"/>
      <c r="BZ53" s="822"/>
      <c r="CA53" s="822"/>
      <c r="CB53" s="822"/>
      <c r="CC53" s="823"/>
    </row>
    <row r="54" spans="1:81" s="58" customFormat="1" ht="40.200000000000003" customHeight="1" thickTop="1" thickBot="1" x14ac:dyDescent="0.35">
      <c r="A54" s="34"/>
      <c r="B54" s="907"/>
      <c r="C54" s="869"/>
      <c r="D54" s="873"/>
      <c r="E54" s="853"/>
      <c r="F54" s="853"/>
      <c r="G54" s="853"/>
      <c r="H54" s="853"/>
      <c r="I54" s="1347"/>
      <c r="J54" s="814"/>
      <c r="K54" s="1840"/>
      <c r="L54" s="859"/>
      <c r="M54" s="862"/>
      <c r="N54" s="838"/>
      <c r="O54" s="841"/>
      <c r="P54" s="865"/>
      <c r="Q54" s="874"/>
      <c r="R54" s="814"/>
      <c r="S54" s="232" t="s">
        <v>6587</v>
      </c>
      <c r="T54" s="237"/>
      <c r="U54" s="237"/>
      <c r="V54" s="237"/>
      <c r="W54" s="232"/>
      <c r="X54" s="260">
        <v>44950</v>
      </c>
      <c r="Y54" s="260">
        <v>44952</v>
      </c>
      <c r="Z54" s="260">
        <v>45229</v>
      </c>
      <c r="AA54" s="260" t="s">
        <v>6588</v>
      </c>
      <c r="AB54" s="814"/>
      <c r="AC54" s="829"/>
      <c r="AD54" s="46">
        <f t="shared" si="66"/>
        <v>0</v>
      </c>
      <c r="AE54" s="46">
        <f t="shared" si="24"/>
        <v>0</v>
      </c>
      <c r="AF54" s="46">
        <f t="shared" si="24"/>
        <v>0</v>
      </c>
      <c r="AG54" s="46">
        <f t="shared" si="24"/>
        <v>0</v>
      </c>
      <c r="AH54" s="46">
        <f t="shared" si="24"/>
        <v>0</v>
      </c>
      <c r="AI54" s="46">
        <f t="shared" si="24"/>
        <v>0</v>
      </c>
      <c r="AJ54" s="46">
        <f t="shared" si="24"/>
        <v>0</v>
      </c>
      <c r="AK54" s="814"/>
      <c r="AL54" s="992"/>
      <c r="AM54" s="46">
        <f t="shared" si="67"/>
        <v>0</v>
      </c>
      <c r="AN54" s="37"/>
      <c r="AO54" s="37"/>
      <c r="AP54" s="37"/>
      <c r="AQ54" s="37"/>
      <c r="AR54" s="37"/>
      <c r="AS54" s="37"/>
      <c r="AT54" s="814"/>
      <c r="AU54" s="995"/>
      <c r="AV54" s="46">
        <f t="shared" si="68"/>
        <v>0</v>
      </c>
      <c r="AW54" s="37"/>
      <c r="AX54" s="37"/>
      <c r="AY54" s="37"/>
      <c r="AZ54" s="37"/>
      <c r="BA54" s="37"/>
      <c r="BB54" s="37"/>
      <c r="BC54" s="814"/>
      <c r="BD54" s="998"/>
      <c r="BE54" s="46">
        <f t="shared" si="69"/>
        <v>0</v>
      </c>
      <c r="BF54" s="37"/>
      <c r="BG54" s="37"/>
      <c r="BH54" s="37"/>
      <c r="BI54" s="37"/>
      <c r="BJ54" s="37"/>
      <c r="BK54" s="37"/>
      <c r="BL54" s="814"/>
      <c r="BM54" s="989"/>
      <c r="BN54" s="46">
        <f t="shared" si="70"/>
        <v>0</v>
      </c>
      <c r="BO54" s="37"/>
      <c r="BP54" s="37"/>
      <c r="BQ54" s="37"/>
      <c r="BR54" s="37"/>
      <c r="BS54" s="37"/>
      <c r="BT54" s="37"/>
      <c r="BU54" s="824"/>
      <c r="BV54" s="825"/>
      <c r="BW54" s="825"/>
      <c r="BX54" s="825"/>
      <c r="BY54" s="825"/>
      <c r="BZ54" s="825"/>
      <c r="CA54" s="825"/>
      <c r="CB54" s="825"/>
      <c r="CC54" s="826"/>
    </row>
    <row r="55" spans="1:81" s="58" customFormat="1" ht="40.200000000000003" customHeight="1" thickTop="1" x14ac:dyDescent="0.3">
      <c r="A55" s="34"/>
      <c r="B55" s="907"/>
      <c r="C55" s="869"/>
      <c r="D55" s="871"/>
      <c r="E55" s="851"/>
      <c r="F55" s="851"/>
      <c r="G55" s="851"/>
      <c r="H55" s="851"/>
      <c r="I55" s="1345"/>
      <c r="J55" s="812">
        <v>875</v>
      </c>
      <c r="K55" s="1838" t="str">
        <f>+[25]Metas!K1017</f>
        <v>Mesa de turismo reestructurada</v>
      </c>
      <c r="L55" s="857">
        <v>1</v>
      </c>
      <c r="M55" s="860">
        <f t="shared" ref="M55" si="71">SUM(N55:Q55)</f>
        <v>1</v>
      </c>
      <c r="N55" s="836"/>
      <c r="O55" s="839">
        <v>1</v>
      </c>
      <c r="P55" s="863"/>
      <c r="Q55" s="866"/>
      <c r="R55" s="812">
        <f>+$J55</f>
        <v>875</v>
      </c>
      <c r="S55" s="231" t="s">
        <v>6589</v>
      </c>
      <c r="T55" s="235"/>
      <c r="U55" s="235"/>
      <c r="V55" s="235"/>
      <c r="W55" s="231"/>
      <c r="X55" s="31">
        <v>44950</v>
      </c>
      <c r="Y55" s="31">
        <v>44952</v>
      </c>
      <c r="Z55" s="31">
        <v>44972</v>
      </c>
      <c r="AA55" s="31">
        <v>44977</v>
      </c>
      <c r="AB55" s="812">
        <f t="shared" ref="AB55" si="72">+$J55</f>
        <v>875</v>
      </c>
      <c r="AC55" s="827">
        <f>+L55</f>
        <v>1</v>
      </c>
      <c r="AD55" s="44">
        <f>+AM55+AV55+BE55+BN55</f>
        <v>0</v>
      </c>
      <c r="AE55" s="44">
        <f t="shared" si="24"/>
        <v>0</v>
      </c>
      <c r="AF55" s="44">
        <f t="shared" si="24"/>
        <v>0</v>
      </c>
      <c r="AG55" s="44">
        <f t="shared" si="24"/>
        <v>0</v>
      </c>
      <c r="AH55" s="44">
        <f t="shared" si="24"/>
        <v>0</v>
      </c>
      <c r="AI55" s="44">
        <f t="shared" si="24"/>
        <v>0</v>
      </c>
      <c r="AJ55" s="44">
        <f t="shared" si="24"/>
        <v>0</v>
      </c>
      <c r="AK55" s="812">
        <f>+$J55</f>
        <v>875</v>
      </c>
      <c r="AL55" s="990">
        <f>+N55</f>
        <v>0</v>
      </c>
      <c r="AM55" s="44">
        <f>SUM(AN55:AS55)</f>
        <v>0</v>
      </c>
      <c r="AN55" s="35"/>
      <c r="AO55" s="35"/>
      <c r="AP55" s="35"/>
      <c r="AQ55" s="35"/>
      <c r="AR55" s="35"/>
      <c r="AS55" s="35"/>
      <c r="AT55" s="812">
        <f>+$J55</f>
        <v>875</v>
      </c>
      <c r="AU55" s="993">
        <f>+O55</f>
        <v>1</v>
      </c>
      <c r="AV55" s="44">
        <f>SUM(AW55:BB55)</f>
        <v>0</v>
      </c>
      <c r="AW55" s="35"/>
      <c r="AX55" s="35"/>
      <c r="AY55" s="35"/>
      <c r="AZ55" s="35"/>
      <c r="BA55" s="35"/>
      <c r="BB55" s="35"/>
      <c r="BC55" s="812">
        <f>+$J55</f>
        <v>875</v>
      </c>
      <c r="BD55" s="996">
        <f>+P55</f>
        <v>0</v>
      </c>
      <c r="BE55" s="44">
        <f>SUM(BF55:BK55)</f>
        <v>0</v>
      </c>
      <c r="BF55" s="35"/>
      <c r="BG55" s="35"/>
      <c r="BH55" s="35"/>
      <c r="BI55" s="35"/>
      <c r="BJ55" s="35"/>
      <c r="BK55" s="35"/>
      <c r="BL55" s="812">
        <f>+$J55</f>
        <v>875</v>
      </c>
      <c r="BM55" s="987">
        <f>+Q55</f>
        <v>0</v>
      </c>
      <c r="BN55" s="44">
        <f>SUM(BO55:BT55)</f>
        <v>0</v>
      </c>
      <c r="BO55" s="35"/>
      <c r="BP55" s="35"/>
      <c r="BQ55" s="35"/>
      <c r="BR55" s="35"/>
      <c r="BS55" s="35"/>
      <c r="BT55" s="35"/>
      <c r="BU55" s="818"/>
      <c r="BV55" s="819"/>
      <c r="BW55" s="819"/>
      <c r="BX55" s="819"/>
      <c r="BY55" s="819"/>
      <c r="BZ55" s="819"/>
      <c r="CA55" s="819"/>
      <c r="CB55" s="819"/>
      <c r="CC55" s="820"/>
    </row>
    <row r="56" spans="1:81" s="58" customFormat="1" ht="40.200000000000003" customHeight="1" x14ac:dyDescent="0.3">
      <c r="A56" s="34"/>
      <c r="B56" s="907"/>
      <c r="C56" s="869"/>
      <c r="D56" s="872"/>
      <c r="E56" s="852"/>
      <c r="F56" s="852"/>
      <c r="G56" s="852"/>
      <c r="H56" s="852"/>
      <c r="I56" s="1346"/>
      <c r="J56" s="813"/>
      <c r="K56" s="1839"/>
      <c r="L56" s="858"/>
      <c r="M56" s="861"/>
      <c r="N56" s="837"/>
      <c r="O56" s="840"/>
      <c r="P56" s="864"/>
      <c r="Q56" s="867"/>
      <c r="R56" s="813"/>
      <c r="S56" s="39" t="s">
        <v>6590</v>
      </c>
      <c r="T56" s="236"/>
      <c r="U56" s="236"/>
      <c r="V56" s="236"/>
      <c r="W56" s="39"/>
      <c r="X56" s="31">
        <v>44950</v>
      </c>
      <c r="Y56" s="31">
        <v>44952</v>
      </c>
      <c r="Z56" s="31">
        <v>44972</v>
      </c>
      <c r="AA56" s="31">
        <v>45107</v>
      </c>
      <c r="AB56" s="813"/>
      <c r="AC56" s="828"/>
      <c r="AD56" s="51">
        <f t="shared" ref="AD56:AD58" si="73">+AM56+AV56+BE56+BN56</f>
        <v>0</v>
      </c>
      <c r="AE56" s="51">
        <f t="shared" si="24"/>
        <v>0</v>
      </c>
      <c r="AF56" s="51">
        <f t="shared" si="24"/>
        <v>0</v>
      </c>
      <c r="AG56" s="51">
        <f t="shared" si="24"/>
        <v>0</v>
      </c>
      <c r="AH56" s="51">
        <f t="shared" si="24"/>
        <v>0</v>
      </c>
      <c r="AI56" s="51">
        <f t="shared" si="24"/>
        <v>0</v>
      </c>
      <c r="AJ56" s="51">
        <f t="shared" si="24"/>
        <v>0</v>
      </c>
      <c r="AK56" s="813"/>
      <c r="AL56" s="991"/>
      <c r="AM56" s="51">
        <f t="shared" ref="AM56:AM58" si="74">SUM(AN56:AS56)</f>
        <v>0</v>
      </c>
      <c r="AN56" s="336"/>
      <c r="AO56" s="336"/>
      <c r="AP56" s="336"/>
      <c r="AQ56" s="336"/>
      <c r="AR56" s="336"/>
      <c r="AS56" s="336"/>
      <c r="AT56" s="813"/>
      <c r="AU56" s="994"/>
      <c r="AV56" s="51">
        <f t="shared" ref="AV56:AV58" si="75">SUM(AW56:BB56)</f>
        <v>0</v>
      </c>
      <c r="AW56" s="336"/>
      <c r="AX56" s="336"/>
      <c r="AY56" s="336"/>
      <c r="AZ56" s="336"/>
      <c r="BA56" s="336"/>
      <c r="BB56" s="336"/>
      <c r="BC56" s="813"/>
      <c r="BD56" s="997"/>
      <c r="BE56" s="51">
        <f t="shared" ref="BE56:BE58" si="76">SUM(BF56:BK56)</f>
        <v>0</v>
      </c>
      <c r="BF56" s="336"/>
      <c r="BG56" s="336"/>
      <c r="BH56" s="336"/>
      <c r="BI56" s="336"/>
      <c r="BJ56" s="336"/>
      <c r="BK56" s="336"/>
      <c r="BL56" s="813"/>
      <c r="BM56" s="988"/>
      <c r="BN56" s="51">
        <f t="shared" ref="BN56:BN58" si="77">SUM(BO56:BT56)</f>
        <v>0</v>
      </c>
      <c r="BO56" s="336"/>
      <c r="BP56" s="336"/>
      <c r="BQ56" s="336"/>
      <c r="BR56" s="336"/>
      <c r="BS56" s="336"/>
      <c r="BT56" s="336"/>
      <c r="BU56" s="821"/>
      <c r="BV56" s="822"/>
      <c r="BW56" s="822"/>
      <c r="BX56" s="822"/>
      <c r="BY56" s="822"/>
      <c r="BZ56" s="822"/>
      <c r="CA56" s="822"/>
      <c r="CB56" s="822"/>
      <c r="CC56" s="823"/>
    </row>
    <row r="57" spans="1:81" s="58" customFormat="1" ht="40.200000000000003" customHeight="1" x14ac:dyDescent="0.3">
      <c r="A57" s="34"/>
      <c r="B57" s="907"/>
      <c r="C57" s="869"/>
      <c r="D57" s="872"/>
      <c r="E57" s="852"/>
      <c r="F57" s="852"/>
      <c r="G57" s="852"/>
      <c r="H57" s="852"/>
      <c r="I57" s="1346"/>
      <c r="J57" s="813"/>
      <c r="K57" s="1839"/>
      <c r="L57" s="858"/>
      <c r="M57" s="861"/>
      <c r="N57" s="837"/>
      <c r="O57" s="840"/>
      <c r="P57" s="864"/>
      <c r="Q57" s="867"/>
      <c r="R57" s="813"/>
      <c r="S57" s="39" t="s">
        <v>6591</v>
      </c>
      <c r="T57" s="236"/>
      <c r="U57" s="236"/>
      <c r="V57" s="236"/>
      <c r="W57" s="39"/>
      <c r="X57" s="31">
        <v>44950</v>
      </c>
      <c r="Y57" s="31">
        <v>44952</v>
      </c>
      <c r="Z57" s="31">
        <v>44972</v>
      </c>
      <c r="AA57" s="31">
        <v>45107</v>
      </c>
      <c r="AB57" s="813"/>
      <c r="AC57" s="828"/>
      <c r="AD57" s="51">
        <f t="shared" si="73"/>
        <v>0</v>
      </c>
      <c r="AE57" s="51">
        <f t="shared" si="24"/>
        <v>0</v>
      </c>
      <c r="AF57" s="51">
        <f t="shared" si="24"/>
        <v>0</v>
      </c>
      <c r="AG57" s="51">
        <f t="shared" si="24"/>
        <v>0</v>
      </c>
      <c r="AH57" s="51">
        <f t="shared" si="24"/>
        <v>0</v>
      </c>
      <c r="AI57" s="51">
        <f t="shared" si="24"/>
        <v>0</v>
      </c>
      <c r="AJ57" s="51">
        <f t="shared" si="24"/>
        <v>0</v>
      </c>
      <c r="AK57" s="813"/>
      <c r="AL57" s="991"/>
      <c r="AM57" s="51">
        <f t="shared" si="74"/>
        <v>0</v>
      </c>
      <c r="AN57" s="336"/>
      <c r="AO57" s="336"/>
      <c r="AP57" s="336"/>
      <c r="AQ57" s="336"/>
      <c r="AR57" s="336"/>
      <c r="AS57" s="336"/>
      <c r="AT57" s="813"/>
      <c r="AU57" s="994"/>
      <c r="AV57" s="51">
        <f t="shared" si="75"/>
        <v>0</v>
      </c>
      <c r="AW57" s="336"/>
      <c r="AX57" s="336"/>
      <c r="AY57" s="336"/>
      <c r="AZ57" s="336"/>
      <c r="BA57" s="336"/>
      <c r="BB57" s="336"/>
      <c r="BC57" s="813"/>
      <c r="BD57" s="997"/>
      <c r="BE57" s="51">
        <f t="shared" si="76"/>
        <v>0</v>
      </c>
      <c r="BF57" s="336"/>
      <c r="BG57" s="336"/>
      <c r="BH57" s="336"/>
      <c r="BI57" s="336"/>
      <c r="BJ57" s="336"/>
      <c r="BK57" s="336"/>
      <c r="BL57" s="813"/>
      <c r="BM57" s="988"/>
      <c r="BN57" s="51">
        <f t="shared" si="77"/>
        <v>0</v>
      </c>
      <c r="BO57" s="336"/>
      <c r="BP57" s="336"/>
      <c r="BQ57" s="336"/>
      <c r="BR57" s="336"/>
      <c r="BS57" s="336"/>
      <c r="BT57" s="336"/>
      <c r="BU57" s="821"/>
      <c r="BV57" s="822"/>
      <c r="BW57" s="822"/>
      <c r="BX57" s="822"/>
      <c r="BY57" s="822"/>
      <c r="BZ57" s="822"/>
      <c r="CA57" s="822"/>
      <c r="CB57" s="822"/>
      <c r="CC57" s="823"/>
    </row>
    <row r="58" spans="1:81" s="58" customFormat="1" ht="40.200000000000003" customHeight="1" thickBot="1" x14ac:dyDescent="0.35">
      <c r="A58" s="34"/>
      <c r="B58" s="907"/>
      <c r="C58" s="869"/>
      <c r="D58" s="873"/>
      <c r="E58" s="853"/>
      <c r="F58" s="853"/>
      <c r="G58" s="853"/>
      <c r="H58" s="853"/>
      <c r="I58" s="1347"/>
      <c r="J58" s="814"/>
      <c r="K58" s="1840"/>
      <c r="L58" s="859"/>
      <c r="M58" s="862"/>
      <c r="N58" s="838"/>
      <c r="O58" s="841"/>
      <c r="P58" s="865"/>
      <c r="Q58" s="874"/>
      <c r="R58" s="814"/>
      <c r="S58" s="232" t="s">
        <v>6592</v>
      </c>
      <c r="T58" s="237"/>
      <c r="U58" s="237"/>
      <c r="V58" s="237"/>
      <c r="W58" s="232"/>
      <c r="X58" s="260">
        <v>44950</v>
      </c>
      <c r="Y58" s="260">
        <v>44952</v>
      </c>
      <c r="Z58" s="31">
        <v>44972</v>
      </c>
      <c r="AA58" s="260">
        <v>45260</v>
      </c>
      <c r="AB58" s="814"/>
      <c r="AC58" s="829"/>
      <c r="AD58" s="46">
        <f t="shared" si="73"/>
        <v>2</v>
      </c>
      <c r="AE58" s="46">
        <f t="shared" si="24"/>
        <v>2</v>
      </c>
      <c r="AF58" s="46">
        <f t="shared" si="24"/>
        <v>0</v>
      </c>
      <c r="AG58" s="46">
        <f t="shared" si="24"/>
        <v>0</v>
      </c>
      <c r="AH58" s="46">
        <f t="shared" si="24"/>
        <v>0</v>
      </c>
      <c r="AI58" s="46">
        <f t="shared" si="24"/>
        <v>0</v>
      </c>
      <c r="AJ58" s="46">
        <f t="shared" si="24"/>
        <v>0</v>
      </c>
      <c r="AK58" s="814"/>
      <c r="AL58" s="992"/>
      <c r="AM58" s="46">
        <f t="shared" si="74"/>
        <v>0</v>
      </c>
      <c r="AN58" s="37"/>
      <c r="AO58" s="37"/>
      <c r="AP58" s="37"/>
      <c r="AQ58" s="37"/>
      <c r="AR58" s="37"/>
      <c r="AS58" s="37"/>
      <c r="AT58" s="814"/>
      <c r="AU58" s="995"/>
      <c r="AV58" s="46">
        <f t="shared" si="75"/>
        <v>0</v>
      </c>
      <c r="AW58" s="37"/>
      <c r="AX58" s="37"/>
      <c r="AY58" s="37"/>
      <c r="AZ58" s="37"/>
      <c r="BA58" s="37"/>
      <c r="BB58" s="37"/>
      <c r="BC58" s="814"/>
      <c r="BD58" s="998"/>
      <c r="BE58" s="46">
        <f t="shared" si="76"/>
        <v>2</v>
      </c>
      <c r="BF58" s="37">
        <v>2</v>
      </c>
      <c r="BG58" s="37"/>
      <c r="BH58" s="37"/>
      <c r="BI58" s="37"/>
      <c r="BJ58" s="37"/>
      <c r="BK58" s="37"/>
      <c r="BL58" s="814"/>
      <c r="BM58" s="989"/>
      <c r="BN58" s="46">
        <f t="shared" si="77"/>
        <v>0</v>
      </c>
      <c r="BO58" s="37"/>
      <c r="BP58" s="37"/>
      <c r="BQ58" s="37"/>
      <c r="BR58" s="37"/>
      <c r="BS58" s="37"/>
      <c r="BT58" s="37"/>
      <c r="BU58" s="824"/>
      <c r="BV58" s="825"/>
      <c r="BW58" s="825"/>
      <c r="BX58" s="825"/>
      <c r="BY58" s="825"/>
      <c r="BZ58" s="825"/>
      <c r="CA58" s="825"/>
      <c r="CB58" s="825"/>
      <c r="CC58" s="826"/>
    </row>
    <row r="59" spans="1:81" s="58" customFormat="1" ht="40.200000000000003" hidden="1" customHeight="1" x14ac:dyDescent="0.3">
      <c r="A59" s="34"/>
      <c r="B59" s="907"/>
      <c r="C59" s="869"/>
      <c r="D59" s="871"/>
      <c r="E59" s="851"/>
      <c r="F59" s="851"/>
      <c r="G59" s="851"/>
      <c r="H59" s="851"/>
      <c r="I59" s="1345"/>
      <c r="J59" s="812">
        <v>876</v>
      </c>
      <c r="K59" s="1838" t="str">
        <f>+[25]Metas!K1018</f>
        <v>Software oferta-demanda sitios turísticos implementado</v>
      </c>
      <c r="L59" s="857"/>
      <c r="M59" s="860">
        <f t="shared" ref="M59" si="78">SUM(N59:Q59)</f>
        <v>0</v>
      </c>
      <c r="N59" s="836"/>
      <c r="O59" s="839"/>
      <c r="P59" s="863"/>
      <c r="Q59" s="866"/>
      <c r="R59" s="812">
        <f>+$J59</f>
        <v>876</v>
      </c>
      <c r="S59" s="231"/>
      <c r="T59" s="235"/>
      <c r="U59" s="235"/>
      <c r="V59" s="235"/>
      <c r="W59" s="231"/>
      <c r="X59" s="31">
        <v>44950</v>
      </c>
      <c r="Y59" s="31">
        <v>44952</v>
      </c>
      <c r="Z59" s="256"/>
      <c r="AA59" s="256"/>
      <c r="AB59" s="812">
        <f t="shared" ref="AB59" si="79">+$J59</f>
        <v>876</v>
      </c>
      <c r="AC59" s="827">
        <f>+L59</f>
        <v>0</v>
      </c>
      <c r="AD59" s="44">
        <f>+AM59+AV59+BE59+BN59</f>
        <v>0</v>
      </c>
      <c r="AE59" s="44">
        <f t="shared" si="24"/>
        <v>0</v>
      </c>
      <c r="AF59" s="44">
        <f t="shared" si="24"/>
        <v>0</v>
      </c>
      <c r="AG59" s="44">
        <f t="shared" si="24"/>
        <v>0</v>
      </c>
      <c r="AH59" s="44">
        <f t="shared" si="24"/>
        <v>0</v>
      </c>
      <c r="AI59" s="44">
        <f t="shared" si="24"/>
        <v>0</v>
      </c>
      <c r="AJ59" s="44">
        <f t="shared" si="24"/>
        <v>0</v>
      </c>
      <c r="AK59" s="812">
        <f>+$J59</f>
        <v>876</v>
      </c>
      <c r="AL59" s="990">
        <f>+N59</f>
        <v>0</v>
      </c>
      <c r="AM59" s="44">
        <f>SUM(AN59:AS59)</f>
        <v>0</v>
      </c>
      <c r="AN59" s="35"/>
      <c r="AO59" s="35"/>
      <c r="AP59" s="35"/>
      <c r="AQ59" s="35"/>
      <c r="AR59" s="35"/>
      <c r="AS59" s="35"/>
      <c r="AT59" s="812">
        <f>+$J59</f>
        <v>876</v>
      </c>
      <c r="AU59" s="993">
        <f>+O59</f>
        <v>0</v>
      </c>
      <c r="AV59" s="44">
        <f>SUM(AW59:BB59)</f>
        <v>0</v>
      </c>
      <c r="AW59" s="35"/>
      <c r="AX59" s="35"/>
      <c r="AY59" s="35"/>
      <c r="AZ59" s="35"/>
      <c r="BA59" s="35"/>
      <c r="BB59" s="35"/>
      <c r="BC59" s="812">
        <f>+$J59</f>
        <v>876</v>
      </c>
      <c r="BD59" s="996">
        <f>+P59</f>
        <v>0</v>
      </c>
      <c r="BE59" s="44">
        <f>SUM(BF59:BK59)</f>
        <v>0</v>
      </c>
      <c r="BF59" s="35"/>
      <c r="BG59" s="35"/>
      <c r="BH59" s="35"/>
      <c r="BI59" s="35"/>
      <c r="BJ59" s="35"/>
      <c r="BK59" s="35"/>
      <c r="BL59" s="812">
        <f>+$J59</f>
        <v>876</v>
      </c>
      <c r="BM59" s="987">
        <f>+Q59</f>
        <v>0</v>
      </c>
      <c r="BN59" s="44">
        <f>SUM(BO59:BT59)</f>
        <v>0</v>
      </c>
      <c r="BO59" s="35"/>
      <c r="BP59" s="35"/>
      <c r="BQ59" s="35"/>
      <c r="BR59" s="35"/>
      <c r="BS59" s="35"/>
      <c r="BT59" s="35"/>
      <c r="BU59" s="818"/>
      <c r="BV59" s="819"/>
      <c r="BW59" s="819"/>
      <c r="BX59" s="819"/>
      <c r="BY59" s="819"/>
      <c r="BZ59" s="819"/>
      <c r="CA59" s="819"/>
      <c r="CB59" s="819"/>
      <c r="CC59" s="820"/>
    </row>
    <row r="60" spans="1:81" s="58" customFormat="1" ht="40.200000000000003" hidden="1" customHeight="1" x14ac:dyDescent="0.3">
      <c r="A60" s="34"/>
      <c r="B60" s="907"/>
      <c r="C60" s="869"/>
      <c r="D60" s="872"/>
      <c r="E60" s="852"/>
      <c r="F60" s="852"/>
      <c r="G60" s="852"/>
      <c r="H60" s="852"/>
      <c r="I60" s="1346"/>
      <c r="J60" s="813"/>
      <c r="K60" s="1839"/>
      <c r="L60" s="858"/>
      <c r="M60" s="861"/>
      <c r="N60" s="837"/>
      <c r="O60" s="840"/>
      <c r="P60" s="864"/>
      <c r="Q60" s="867"/>
      <c r="R60" s="813"/>
      <c r="S60" s="39"/>
      <c r="T60" s="236"/>
      <c r="U60" s="236"/>
      <c r="V60" s="236"/>
      <c r="W60" s="39"/>
      <c r="X60" s="31">
        <v>44950</v>
      </c>
      <c r="Y60" s="31">
        <v>44952</v>
      </c>
      <c r="Z60" s="31"/>
      <c r="AA60" s="31"/>
      <c r="AB60" s="813"/>
      <c r="AC60" s="828"/>
      <c r="AD60" s="51">
        <f t="shared" ref="AD60:AJ75" si="80">+AM60+AV60+BE60+BN60</f>
        <v>0</v>
      </c>
      <c r="AE60" s="51">
        <f t="shared" si="24"/>
        <v>0</v>
      </c>
      <c r="AF60" s="51">
        <f t="shared" si="24"/>
        <v>0</v>
      </c>
      <c r="AG60" s="51">
        <f t="shared" si="24"/>
        <v>0</v>
      </c>
      <c r="AH60" s="51">
        <f t="shared" si="24"/>
        <v>0</v>
      </c>
      <c r="AI60" s="51">
        <f t="shared" si="24"/>
        <v>0</v>
      </c>
      <c r="AJ60" s="51">
        <f t="shared" si="24"/>
        <v>0</v>
      </c>
      <c r="AK60" s="813"/>
      <c r="AL60" s="991"/>
      <c r="AM60" s="51">
        <f t="shared" ref="AM60:AM66" si="81">SUM(AN60:AS60)</f>
        <v>0</v>
      </c>
      <c r="AN60" s="336"/>
      <c r="AO60" s="336"/>
      <c r="AP60" s="336"/>
      <c r="AQ60" s="336"/>
      <c r="AR60" s="336"/>
      <c r="AS60" s="336"/>
      <c r="AT60" s="813"/>
      <c r="AU60" s="994"/>
      <c r="AV60" s="51">
        <f t="shared" ref="AV60:AV66" si="82">SUM(AW60:BB60)</f>
        <v>0</v>
      </c>
      <c r="AW60" s="336"/>
      <c r="AX60" s="336"/>
      <c r="AY60" s="336"/>
      <c r="AZ60" s="336"/>
      <c r="BA60" s="336"/>
      <c r="BB60" s="336"/>
      <c r="BC60" s="813"/>
      <c r="BD60" s="997"/>
      <c r="BE60" s="51">
        <f t="shared" ref="BE60:BE66" si="83">SUM(BF60:BK60)</f>
        <v>0</v>
      </c>
      <c r="BF60" s="336"/>
      <c r="BG60" s="336"/>
      <c r="BH60" s="336"/>
      <c r="BI60" s="336"/>
      <c r="BJ60" s="336"/>
      <c r="BK60" s="336"/>
      <c r="BL60" s="813"/>
      <c r="BM60" s="988"/>
      <c r="BN60" s="51">
        <f t="shared" ref="BN60:BN66" si="84">SUM(BO60:BT60)</f>
        <v>0</v>
      </c>
      <c r="BO60" s="336"/>
      <c r="BP60" s="336"/>
      <c r="BQ60" s="336"/>
      <c r="BR60" s="336"/>
      <c r="BS60" s="336"/>
      <c r="BT60" s="336"/>
      <c r="BU60" s="821"/>
      <c r="BV60" s="822"/>
      <c r="BW60" s="822"/>
      <c r="BX60" s="822"/>
      <c r="BY60" s="822"/>
      <c r="BZ60" s="822"/>
      <c r="CA60" s="822"/>
      <c r="CB60" s="822"/>
      <c r="CC60" s="823"/>
    </row>
    <row r="61" spans="1:81" s="58" customFormat="1" ht="40.200000000000003" hidden="1" customHeight="1" x14ac:dyDescent="0.3">
      <c r="A61" s="34"/>
      <c r="B61" s="907"/>
      <c r="C61" s="869"/>
      <c r="D61" s="872"/>
      <c r="E61" s="852"/>
      <c r="F61" s="852"/>
      <c r="G61" s="852"/>
      <c r="H61" s="852"/>
      <c r="I61" s="1346"/>
      <c r="J61" s="813"/>
      <c r="K61" s="1839"/>
      <c r="L61" s="858"/>
      <c r="M61" s="861"/>
      <c r="N61" s="837"/>
      <c r="O61" s="840"/>
      <c r="P61" s="864"/>
      <c r="Q61" s="867"/>
      <c r="R61" s="813"/>
      <c r="S61" s="39"/>
      <c r="T61" s="236"/>
      <c r="U61" s="236"/>
      <c r="V61" s="236"/>
      <c r="W61" s="39"/>
      <c r="X61" s="31">
        <v>44950</v>
      </c>
      <c r="Y61" s="31">
        <v>44952</v>
      </c>
      <c r="Z61" s="31"/>
      <c r="AA61" s="31"/>
      <c r="AB61" s="813"/>
      <c r="AC61" s="828"/>
      <c r="AD61" s="51">
        <f t="shared" si="80"/>
        <v>0</v>
      </c>
      <c r="AE61" s="51">
        <f t="shared" si="24"/>
        <v>0</v>
      </c>
      <c r="AF61" s="51">
        <f t="shared" si="24"/>
        <v>0</v>
      </c>
      <c r="AG61" s="51">
        <f t="shared" si="24"/>
        <v>0</v>
      </c>
      <c r="AH61" s="51">
        <f t="shared" si="24"/>
        <v>0</v>
      </c>
      <c r="AI61" s="51">
        <f t="shared" si="24"/>
        <v>0</v>
      </c>
      <c r="AJ61" s="51">
        <f t="shared" si="24"/>
        <v>0</v>
      </c>
      <c r="AK61" s="813"/>
      <c r="AL61" s="991"/>
      <c r="AM61" s="51">
        <f t="shared" si="81"/>
        <v>0</v>
      </c>
      <c r="AN61" s="336"/>
      <c r="AO61" s="336"/>
      <c r="AP61" s="336"/>
      <c r="AQ61" s="336"/>
      <c r="AR61" s="336"/>
      <c r="AS61" s="336"/>
      <c r="AT61" s="813"/>
      <c r="AU61" s="994"/>
      <c r="AV61" s="51">
        <f t="shared" si="82"/>
        <v>0</v>
      </c>
      <c r="AW61" s="336"/>
      <c r="AX61" s="336"/>
      <c r="AY61" s="336"/>
      <c r="AZ61" s="336"/>
      <c r="BA61" s="336"/>
      <c r="BB61" s="336"/>
      <c r="BC61" s="813"/>
      <c r="BD61" s="997"/>
      <c r="BE61" s="51">
        <f t="shared" si="83"/>
        <v>0</v>
      </c>
      <c r="BF61" s="336"/>
      <c r="BG61" s="336"/>
      <c r="BH61" s="336"/>
      <c r="BI61" s="336"/>
      <c r="BJ61" s="336"/>
      <c r="BK61" s="336"/>
      <c r="BL61" s="813"/>
      <c r="BM61" s="988"/>
      <c r="BN61" s="51">
        <f t="shared" si="84"/>
        <v>0</v>
      </c>
      <c r="BO61" s="336"/>
      <c r="BP61" s="336"/>
      <c r="BQ61" s="336"/>
      <c r="BR61" s="336"/>
      <c r="BS61" s="336"/>
      <c r="BT61" s="336"/>
      <c r="BU61" s="821"/>
      <c r="BV61" s="822"/>
      <c r="BW61" s="822"/>
      <c r="BX61" s="822"/>
      <c r="BY61" s="822"/>
      <c r="BZ61" s="822"/>
      <c r="CA61" s="822"/>
      <c r="CB61" s="822"/>
      <c r="CC61" s="823"/>
    </row>
    <row r="62" spans="1:81" s="58" customFormat="1" ht="40.200000000000003" hidden="1" customHeight="1" x14ac:dyDescent="0.3">
      <c r="A62" s="34"/>
      <c r="B62" s="908"/>
      <c r="C62" s="870"/>
      <c r="D62" s="873"/>
      <c r="E62" s="853"/>
      <c r="F62" s="853"/>
      <c r="G62" s="853"/>
      <c r="H62" s="853"/>
      <c r="I62" s="1347"/>
      <c r="J62" s="814"/>
      <c r="K62" s="1840"/>
      <c r="L62" s="859"/>
      <c r="M62" s="862"/>
      <c r="N62" s="838"/>
      <c r="O62" s="841"/>
      <c r="P62" s="865"/>
      <c r="Q62" s="874"/>
      <c r="R62" s="814"/>
      <c r="S62" s="232"/>
      <c r="T62" s="237"/>
      <c r="U62" s="237"/>
      <c r="V62" s="237"/>
      <c r="W62" s="232"/>
      <c r="X62" s="31">
        <v>44950</v>
      </c>
      <c r="Y62" s="31">
        <v>44952</v>
      </c>
      <c r="Z62" s="260"/>
      <c r="AA62" s="260"/>
      <c r="AB62" s="814"/>
      <c r="AC62" s="829"/>
      <c r="AD62" s="46">
        <f t="shared" si="80"/>
        <v>0</v>
      </c>
      <c r="AE62" s="46">
        <f t="shared" si="24"/>
        <v>0</v>
      </c>
      <c r="AF62" s="46">
        <f t="shared" si="24"/>
        <v>0</v>
      </c>
      <c r="AG62" s="46">
        <f t="shared" si="24"/>
        <v>0</v>
      </c>
      <c r="AH62" s="46">
        <f t="shared" si="24"/>
        <v>0</v>
      </c>
      <c r="AI62" s="46">
        <f t="shared" si="24"/>
        <v>0</v>
      </c>
      <c r="AJ62" s="46">
        <f t="shared" si="24"/>
        <v>0</v>
      </c>
      <c r="AK62" s="814"/>
      <c r="AL62" s="992"/>
      <c r="AM62" s="46">
        <f t="shared" si="81"/>
        <v>0</v>
      </c>
      <c r="AN62" s="37"/>
      <c r="AO62" s="37"/>
      <c r="AP62" s="37"/>
      <c r="AQ62" s="37"/>
      <c r="AR62" s="37"/>
      <c r="AS62" s="37"/>
      <c r="AT62" s="814"/>
      <c r="AU62" s="995"/>
      <c r="AV62" s="46">
        <f t="shared" si="82"/>
        <v>0</v>
      </c>
      <c r="AW62" s="37"/>
      <c r="AX62" s="37"/>
      <c r="AY62" s="37"/>
      <c r="AZ62" s="37"/>
      <c r="BA62" s="37"/>
      <c r="BB62" s="37"/>
      <c r="BC62" s="814"/>
      <c r="BD62" s="998"/>
      <c r="BE62" s="46">
        <f t="shared" si="83"/>
        <v>0</v>
      </c>
      <c r="BF62" s="37"/>
      <c r="BG62" s="37"/>
      <c r="BH62" s="37"/>
      <c r="BI62" s="37"/>
      <c r="BJ62" s="37"/>
      <c r="BK62" s="37"/>
      <c r="BL62" s="814"/>
      <c r="BM62" s="989"/>
      <c r="BN62" s="46">
        <f t="shared" si="84"/>
        <v>0</v>
      </c>
      <c r="BO62" s="37"/>
      <c r="BP62" s="37"/>
      <c r="BQ62" s="37"/>
      <c r="BR62" s="37"/>
      <c r="BS62" s="37"/>
      <c r="BT62" s="37"/>
      <c r="BU62" s="824"/>
      <c r="BV62" s="825"/>
      <c r="BW62" s="825"/>
      <c r="BX62" s="825"/>
      <c r="BY62" s="825"/>
      <c r="BZ62" s="825"/>
      <c r="CA62" s="825"/>
      <c r="CB62" s="825"/>
      <c r="CC62" s="826"/>
    </row>
    <row r="63" spans="1:81" s="58" customFormat="1" ht="40.200000000000003" hidden="1" customHeight="1" x14ac:dyDescent="0.3">
      <c r="A63" s="34"/>
      <c r="B63" s="906" t="s">
        <v>1428</v>
      </c>
      <c r="C63" s="868" t="s">
        <v>1431</v>
      </c>
      <c r="D63" s="871"/>
      <c r="E63" s="851"/>
      <c r="F63" s="851"/>
      <c r="G63" s="851"/>
      <c r="H63" s="851"/>
      <c r="I63" s="1345"/>
      <c r="J63" s="812">
        <v>877</v>
      </c>
      <c r="K63" s="1838" t="str">
        <f>+[25]Metas!K1020</f>
        <v>Promoción divulgación de la construcción del Centro de Convenciones</v>
      </c>
      <c r="L63" s="857"/>
      <c r="M63" s="860">
        <f t="shared" ref="M63" si="85">SUM(N63:Q63)</f>
        <v>0</v>
      </c>
      <c r="N63" s="836"/>
      <c r="O63" s="839"/>
      <c r="P63" s="863"/>
      <c r="Q63" s="866"/>
      <c r="R63" s="812">
        <f>+$J63</f>
        <v>877</v>
      </c>
      <c r="S63" s="231"/>
      <c r="T63" s="235"/>
      <c r="U63" s="235"/>
      <c r="V63" s="235"/>
      <c r="W63" s="231"/>
      <c r="X63" s="31">
        <v>44950</v>
      </c>
      <c r="Y63" s="31">
        <v>44952</v>
      </c>
      <c r="Z63" s="256"/>
      <c r="AA63" s="256"/>
      <c r="AB63" s="812">
        <f t="shared" ref="AB63" si="86">+$J63</f>
        <v>877</v>
      </c>
      <c r="AC63" s="827">
        <f t="shared" ref="AC63" si="87">+L63</f>
        <v>0</v>
      </c>
      <c r="AD63" s="44">
        <f t="shared" si="80"/>
        <v>0</v>
      </c>
      <c r="AE63" s="44">
        <f t="shared" si="80"/>
        <v>0</v>
      </c>
      <c r="AF63" s="44">
        <f t="shared" si="80"/>
        <v>0</v>
      </c>
      <c r="AG63" s="44">
        <f t="shared" si="80"/>
        <v>0</v>
      </c>
      <c r="AH63" s="44">
        <f t="shared" si="80"/>
        <v>0</v>
      </c>
      <c r="AI63" s="44">
        <f t="shared" si="80"/>
        <v>0</v>
      </c>
      <c r="AJ63" s="44">
        <f t="shared" si="80"/>
        <v>0</v>
      </c>
      <c r="AK63" s="812">
        <f t="shared" ref="AK63" si="88">+$J63</f>
        <v>877</v>
      </c>
      <c r="AL63" s="830">
        <f t="shared" ref="AL63" si="89">+N63</f>
        <v>0</v>
      </c>
      <c r="AM63" s="44">
        <f t="shared" si="81"/>
        <v>0</v>
      </c>
      <c r="AN63" s="47"/>
      <c r="AO63" s="47"/>
      <c r="AP63" s="47"/>
      <c r="AQ63" s="47"/>
      <c r="AR63" s="47"/>
      <c r="AS63" s="47"/>
      <c r="AT63" s="812">
        <f t="shared" ref="AT63" si="90">+$J63</f>
        <v>877</v>
      </c>
      <c r="AU63" s="833">
        <f t="shared" ref="AU63" si="91">+O63</f>
        <v>0</v>
      </c>
      <c r="AV63" s="44">
        <f t="shared" si="82"/>
        <v>0</v>
      </c>
      <c r="AW63" s="47"/>
      <c r="AX63" s="47"/>
      <c r="AY63" s="47"/>
      <c r="AZ63" s="47"/>
      <c r="BA63" s="47"/>
      <c r="BB63" s="47"/>
      <c r="BC63" s="812">
        <f t="shared" ref="BC63" si="92">+$J63</f>
        <v>877</v>
      </c>
      <c r="BD63" s="809">
        <f t="shared" ref="BD63" si="93">+P63</f>
        <v>0</v>
      </c>
      <c r="BE63" s="44">
        <f t="shared" si="83"/>
        <v>0</v>
      </c>
      <c r="BF63" s="47"/>
      <c r="BG63" s="47"/>
      <c r="BH63" s="47"/>
      <c r="BI63" s="47"/>
      <c r="BJ63" s="47"/>
      <c r="BK63" s="47"/>
      <c r="BL63" s="812">
        <f t="shared" ref="BL63" si="94">+$J63</f>
        <v>877</v>
      </c>
      <c r="BM63" s="815">
        <f t="shared" ref="BM63" si="95">+Q63</f>
        <v>0</v>
      </c>
      <c r="BN63" s="44">
        <f t="shared" si="84"/>
        <v>0</v>
      </c>
      <c r="BO63" s="47"/>
      <c r="BP63" s="47"/>
      <c r="BQ63" s="47"/>
      <c r="BR63" s="47"/>
      <c r="BS63" s="47"/>
      <c r="BT63" s="47"/>
      <c r="BU63" s="818"/>
      <c r="BV63" s="819"/>
      <c r="BW63" s="819"/>
      <c r="BX63" s="819"/>
      <c r="BY63" s="819"/>
      <c r="BZ63" s="819"/>
      <c r="CA63" s="819"/>
      <c r="CB63" s="819"/>
      <c r="CC63" s="820"/>
    </row>
    <row r="64" spans="1:81" s="58" customFormat="1" ht="40.200000000000003" hidden="1" customHeight="1" x14ac:dyDescent="0.3">
      <c r="A64" s="34"/>
      <c r="B64" s="907"/>
      <c r="C64" s="869"/>
      <c r="D64" s="872"/>
      <c r="E64" s="852"/>
      <c r="F64" s="852"/>
      <c r="G64" s="852"/>
      <c r="H64" s="852"/>
      <c r="I64" s="1346"/>
      <c r="J64" s="813"/>
      <c r="K64" s="1839"/>
      <c r="L64" s="858"/>
      <c r="M64" s="861"/>
      <c r="N64" s="837"/>
      <c r="O64" s="840"/>
      <c r="P64" s="864"/>
      <c r="Q64" s="867"/>
      <c r="R64" s="813"/>
      <c r="S64" s="39"/>
      <c r="T64" s="236"/>
      <c r="U64" s="236"/>
      <c r="V64" s="236"/>
      <c r="W64" s="39"/>
      <c r="X64" s="31">
        <v>44950</v>
      </c>
      <c r="Y64" s="31">
        <v>44952</v>
      </c>
      <c r="Z64" s="31"/>
      <c r="AA64" s="31"/>
      <c r="AB64" s="813"/>
      <c r="AC64" s="828"/>
      <c r="AD64" s="51">
        <f t="shared" si="80"/>
        <v>0</v>
      </c>
      <c r="AE64" s="51">
        <f t="shared" si="80"/>
        <v>0</v>
      </c>
      <c r="AF64" s="51">
        <f t="shared" si="80"/>
        <v>0</v>
      </c>
      <c r="AG64" s="51">
        <f t="shared" si="80"/>
        <v>0</v>
      </c>
      <c r="AH64" s="51">
        <f t="shared" si="80"/>
        <v>0</v>
      </c>
      <c r="AI64" s="51">
        <f t="shared" si="80"/>
        <v>0</v>
      </c>
      <c r="AJ64" s="51">
        <f t="shared" si="80"/>
        <v>0</v>
      </c>
      <c r="AK64" s="813"/>
      <c r="AL64" s="831"/>
      <c r="AM64" s="51">
        <f t="shared" si="81"/>
        <v>0</v>
      </c>
      <c r="AN64" s="257"/>
      <c r="AO64" s="257"/>
      <c r="AP64" s="257"/>
      <c r="AQ64" s="257"/>
      <c r="AR64" s="257"/>
      <c r="AS64" s="257"/>
      <c r="AT64" s="813"/>
      <c r="AU64" s="834"/>
      <c r="AV64" s="51">
        <f t="shared" si="82"/>
        <v>0</v>
      </c>
      <c r="AW64" s="257"/>
      <c r="AX64" s="257"/>
      <c r="AY64" s="257"/>
      <c r="AZ64" s="257"/>
      <c r="BA64" s="257"/>
      <c r="BB64" s="257"/>
      <c r="BC64" s="813"/>
      <c r="BD64" s="810"/>
      <c r="BE64" s="51">
        <f t="shared" si="83"/>
        <v>0</v>
      </c>
      <c r="BF64" s="257"/>
      <c r="BG64" s="257"/>
      <c r="BH64" s="257"/>
      <c r="BI64" s="257"/>
      <c r="BJ64" s="257"/>
      <c r="BK64" s="257"/>
      <c r="BL64" s="813"/>
      <c r="BM64" s="816"/>
      <c r="BN64" s="51">
        <f t="shared" si="84"/>
        <v>0</v>
      </c>
      <c r="BO64" s="257"/>
      <c r="BP64" s="257"/>
      <c r="BQ64" s="257"/>
      <c r="BR64" s="257"/>
      <c r="BS64" s="257"/>
      <c r="BT64" s="257"/>
      <c r="BU64" s="821"/>
      <c r="BV64" s="822"/>
      <c r="BW64" s="822"/>
      <c r="BX64" s="822"/>
      <c r="BY64" s="822"/>
      <c r="BZ64" s="822"/>
      <c r="CA64" s="822"/>
      <c r="CB64" s="822"/>
      <c r="CC64" s="823"/>
    </row>
    <row r="65" spans="1:81" s="58" customFormat="1" ht="40.200000000000003" hidden="1" customHeight="1" x14ac:dyDescent="0.3">
      <c r="A65" s="34"/>
      <c r="B65" s="907"/>
      <c r="C65" s="869"/>
      <c r="D65" s="872"/>
      <c r="E65" s="852"/>
      <c r="F65" s="852"/>
      <c r="G65" s="852"/>
      <c r="H65" s="852"/>
      <c r="I65" s="1346"/>
      <c r="J65" s="813"/>
      <c r="K65" s="1839"/>
      <c r="L65" s="858"/>
      <c r="M65" s="861"/>
      <c r="N65" s="837"/>
      <c r="O65" s="840"/>
      <c r="P65" s="864"/>
      <c r="Q65" s="867"/>
      <c r="R65" s="813"/>
      <c r="S65" s="39"/>
      <c r="T65" s="236"/>
      <c r="U65" s="236"/>
      <c r="V65" s="236"/>
      <c r="W65" s="39"/>
      <c r="X65" s="31">
        <v>44950</v>
      </c>
      <c r="Y65" s="31">
        <v>44952</v>
      </c>
      <c r="Z65" s="31"/>
      <c r="AA65" s="31"/>
      <c r="AB65" s="813"/>
      <c r="AC65" s="828"/>
      <c r="AD65" s="51">
        <f t="shared" si="80"/>
        <v>0</v>
      </c>
      <c r="AE65" s="51">
        <f t="shared" si="80"/>
        <v>0</v>
      </c>
      <c r="AF65" s="51">
        <f t="shared" si="80"/>
        <v>0</v>
      </c>
      <c r="AG65" s="51">
        <f t="shared" si="80"/>
        <v>0</v>
      </c>
      <c r="AH65" s="51">
        <f t="shared" si="80"/>
        <v>0</v>
      </c>
      <c r="AI65" s="51">
        <f t="shared" si="80"/>
        <v>0</v>
      </c>
      <c r="AJ65" s="51">
        <f t="shared" si="80"/>
        <v>0</v>
      </c>
      <c r="AK65" s="813"/>
      <c r="AL65" s="831"/>
      <c r="AM65" s="51">
        <f t="shared" si="81"/>
        <v>0</v>
      </c>
      <c r="AN65" s="257"/>
      <c r="AO65" s="257"/>
      <c r="AP65" s="257"/>
      <c r="AQ65" s="257"/>
      <c r="AR65" s="257"/>
      <c r="AS65" s="257"/>
      <c r="AT65" s="813"/>
      <c r="AU65" s="834"/>
      <c r="AV65" s="51">
        <f t="shared" si="82"/>
        <v>0</v>
      </c>
      <c r="AW65" s="257"/>
      <c r="AX65" s="257"/>
      <c r="AY65" s="257"/>
      <c r="AZ65" s="257"/>
      <c r="BA65" s="257"/>
      <c r="BB65" s="257"/>
      <c r="BC65" s="813"/>
      <c r="BD65" s="810"/>
      <c r="BE65" s="51">
        <f t="shared" si="83"/>
        <v>0</v>
      </c>
      <c r="BF65" s="257"/>
      <c r="BG65" s="257"/>
      <c r="BH65" s="257"/>
      <c r="BI65" s="257"/>
      <c r="BJ65" s="257"/>
      <c r="BK65" s="257"/>
      <c r="BL65" s="813"/>
      <c r="BM65" s="816"/>
      <c r="BN65" s="51">
        <f t="shared" si="84"/>
        <v>0</v>
      </c>
      <c r="BO65" s="257"/>
      <c r="BP65" s="257"/>
      <c r="BQ65" s="257"/>
      <c r="BR65" s="257"/>
      <c r="BS65" s="257"/>
      <c r="BT65" s="257"/>
      <c r="BU65" s="821"/>
      <c r="BV65" s="822"/>
      <c r="BW65" s="822"/>
      <c r="BX65" s="822"/>
      <c r="BY65" s="822"/>
      <c r="BZ65" s="822"/>
      <c r="CA65" s="822"/>
      <c r="CB65" s="822"/>
      <c r="CC65" s="823"/>
    </row>
    <row r="66" spans="1:81" s="58" customFormat="1" ht="40.200000000000003" hidden="1" customHeight="1" x14ac:dyDescent="0.3">
      <c r="A66" s="34"/>
      <c r="B66" s="907"/>
      <c r="C66" s="869"/>
      <c r="D66" s="873"/>
      <c r="E66" s="853"/>
      <c r="F66" s="853"/>
      <c r="G66" s="853"/>
      <c r="H66" s="853"/>
      <c r="I66" s="1347"/>
      <c r="J66" s="814"/>
      <c r="K66" s="1840"/>
      <c r="L66" s="859"/>
      <c r="M66" s="862"/>
      <c r="N66" s="838"/>
      <c r="O66" s="841"/>
      <c r="P66" s="865"/>
      <c r="Q66" s="874"/>
      <c r="R66" s="814"/>
      <c r="S66" s="232"/>
      <c r="T66" s="237"/>
      <c r="U66" s="237"/>
      <c r="V66" s="237"/>
      <c r="W66" s="232"/>
      <c r="X66" s="31">
        <v>44950</v>
      </c>
      <c r="Y66" s="31">
        <v>44952</v>
      </c>
      <c r="Z66" s="260"/>
      <c r="AA66" s="260"/>
      <c r="AB66" s="814"/>
      <c r="AC66" s="829"/>
      <c r="AD66" s="46">
        <f t="shared" si="80"/>
        <v>0</v>
      </c>
      <c r="AE66" s="46">
        <f t="shared" si="80"/>
        <v>0</v>
      </c>
      <c r="AF66" s="46">
        <f t="shared" si="80"/>
        <v>0</v>
      </c>
      <c r="AG66" s="46">
        <f t="shared" si="80"/>
        <v>0</v>
      </c>
      <c r="AH66" s="46">
        <f t="shared" si="80"/>
        <v>0</v>
      </c>
      <c r="AI66" s="46">
        <f t="shared" si="80"/>
        <v>0</v>
      </c>
      <c r="AJ66" s="46">
        <f t="shared" si="80"/>
        <v>0</v>
      </c>
      <c r="AK66" s="814"/>
      <c r="AL66" s="832"/>
      <c r="AM66" s="46">
        <f t="shared" si="81"/>
        <v>0</v>
      </c>
      <c r="AN66" s="49"/>
      <c r="AO66" s="49"/>
      <c r="AP66" s="49"/>
      <c r="AQ66" s="49"/>
      <c r="AR66" s="49"/>
      <c r="AS66" s="49"/>
      <c r="AT66" s="814"/>
      <c r="AU66" s="835"/>
      <c r="AV66" s="46">
        <f t="shared" si="82"/>
        <v>0</v>
      </c>
      <c r="AW66" s="49"/>
      <c r="AX66" s="49"/>
      <c r="AY66" s="49"/>
      <c r="AZ66" s="49"/>
      <c r="BA66" s="49"/>
      <c r="BB66" s="49"/>
      <c r="BC66" s="814"/>
      <c r="BD66" s="811"/>
      <c r="BE66" s="46">
        <f t="shared" si="83"/>
        <v>0</v>
      </c>
      <c r="BF66" s="49"/>
      <c r="BG66" s="49"/>
      <c r="BH66" s="49"/>
      <c r="BI66" s="49"/>
      <c r="BJ66" s="49"/>
      <c r="BK66" s="49"/>
      <c r="BL66" s="814"/>
      <c r="BM66" s="817"/>
      <c r="BN66" s="46">
        <f t="shared" si="84"/>
        <v>0</v>
      </c>
      <c r="BO66" s="49"/>
      <c r="BP66" s="49"/>
      <c r="BQ66" s="49"/>
      <c r="BR66" s="49"/>
      <c r="BS66" s="49"/>
      <c r="BT66" s="49"/>
      <c r="BU66" s="824"/>
      <c r="BV66" s="825"/>
      <c r="BW66" s="825"/>
      <c r="BX66" s="825"/>
      <c r="BY66" s="825"/>
      <c r="BZ66" s="825"/>
      <c r="CA66" s="825"/>
      <c r="CB66" s="825"/>
      <c r="CC66" s="826"/>
    </row>
    <row r="67" spans="1:81" s="58" customFormat="1" ht="40.200000000000003" hidden="1" customHeight="1" x14ac:dyDescent="0.3">
      <c r="A67" s="34"/>
      <c r="B67" s="907"/>
      <c r="C67" s="869"/>
      <c r="D67" s="871"/>
      <c r="E67" s="851"/>
      <c r="F67" s="851"/>
      <c r="G67" s="851"/>
      <c r="H67" s="851"/>
      <c r="I67" s="1345"/>
      <c r="J67" s="812">
        <v>878</v>
      </c>
      <c r="K67" s="1838" t="str">
        <f>+[25]Metas!K1021</f>
        <v>Proyectos de infraestructura turística apoyados</v>
      </c>
      <c r="L67" s="857"/>
      <c r="M67" s="860">
        <f t="shared" ref="M67" si="96">SUM(N67:Q67)</f>
        <v>0</v>
      </c>
      <c r="N67" s="836"/>
      <c r="O67" s="839"/>
      <c r="P67" s="863"/>
      <c r="Q67" s="866"/>
      <c r="R67" s="812">
        <f>+$J67</f>
        <v>878</v>
      </c>
      <c r="S67" s="231"/>
      <c r="T67" s="235"/>
      <c r="U67" s="235"/>
      <c r="V67" s="235"/>
      <c r="W67" s="231"/>
      <c r="X67" s="31">
        <v>44950</v>
      </c>
      <c r="Y67" s="31">
        <v>44952</v>
      </c>
      <c r="Z67" s="256"/>
      <c r="AA67" s="256"/>
      <c r="AB67" s="812">
        <f t="shared" ref="AB67" si="97">+$J67</f>
        <v>878</v>
      </c>
      <c r="AC67" s="827">
        <f>+L67</f>
        <v>0</v>
      </c>
      <c r="AD67" s="44">
        <f>+AM67+AV67+BE67+BN67</f>
        <v>0</v>
      </c>
      <c r="AE67" s="44">
        <f t="shared" si="80"/>
        <v>0</v>
      </c>
      <c r="AF67" s="44">
        <f t="shared" si="80"/>
        <v>0</v>
      </c>
      <c r="AG67" s="44">
        <f t="shared" si="80"/>
        <v>0</v>
      </c>
      <c r="AH67" s="44">
        <f t="shared" si="80"/>
        <v>0</v>
      </c>
      <c r="AI67" s="44">
        <f t="shared" si="80"/>
        <v>0</v>
      </c>
      <c r="AJ67" s="44">
        <f t="shared" si="80"/>
        <v>0</v>
      </c>
      <c r="AK67" s="812">
        <f>+$J67</f>
        <v>878</v>
      </c>
      <c r="AL67" s="990">
        <f>+N67</f>
        <v>0</v>
      </c>
      <c r="AM67" s="44">
        <f>SUM(AN67:AS67)</f>
        <v>0</v>
      </c>
      <c r="AN67" s="35"/>
      <c r="AO67" s="35"/>
      <c r="AP67" s="35"/>
      <c r="AQ67" s="35"/>
      <c r="AR67" s="35"/>
      <c r="AS67" s="35"/>
      <c r="AT67" s="812">
        <f>+$J67</f>
        <v>878</v>
      </c>
      <c r="AU67" s="993">
        <f>+O67</f>
        <v>0</v>
      </c>
      <c r="AV67" s="44">
        <f>SUM(AW67:BB67)</f>
        <v>0</v>
      </c>
      <c r="AW67" s="35"/>
      <c r="AX67" s="35"/>
      <c r="AY67" s="35"/>
      <c r="AZ67" s="35"/>
      <c r="BA67" s="35"/>
      <c r="BB67" s="35"/>
      <c r="BC67" s="812">
        <f>+$J67</f>
        <v>878</v>
      </c>
      <c r="BD67" s="996">
        <f>+P67</f>
        <v>0</v>
      </c>
      <c r="BE67" s="44">
        <f>SUM(BF67:BK67)</f>
        <v>0</v>
      </c>
      <c r="BF67" s="35"/>
      <c r="BG67" s="35"/>
      <c r="BH67" s="35"/>
      <c r="BI67" s="35"/>
      <c r="BJ67" s="35"/>
      <c r="BK67" s="35"/>
      <c r="BL67" s="812">
        <f>+$J67</f>
        <v>878</v>
      </c>
      <c r="BM67" s="987">
        <f>+Q67</f>
        <v>0</v>
      </c>
      <c r="BN67" s="44">
        <f>SUM(BO67:BT67)</f>
        <v>0</v>
      </c>
      <c r="BO67" s="35"/>
      <c r="BP67" s="35"/>
      <c r="BQ67" s="35"/>
      <c r="BR67" s="35"/>
      <c r="BS67" s="35"/>
      <c r="BT67" s="35"/>
      <c r="BU67" s="818"/>
      <c r="BV67" s="819"/>
      <c r="BW67" s="819"/>
      <c r="BX67" s="819"/>
      <c r="BY67" s="819"/>
      <c r="BZ67" s="819"/>
      <c r="CA67" s="819"/>
      <c r="CB67" s="819"/>
      <c r="CC67" s="820"/>
    </row>
    <row r="68" spans="1:81" s="58" customFormat="1" ht="40.200000000000003" hidden="1" customHeight="1" x14ac:dyDescent="0.3">
      <c r="A68" s="34"/>
      <c r="B68" s="907"/>
      <c r="C68" s="869"/>
      <c r="D68" s="872"/>
      <c r="E68" s="852"/>
      <c r="F68" s="852"/>
      <c r="G68" s="852"/>
      <c r="H68" s="852"/>
      <c r="I68" s="1346"/>
      <c r="J68" s="813"/>
      <c r="K68" s="1839"/>
      <c r="L68" s="858"/>
      <c r="M68" s="861"/>
      <c r="N68" s="837"/>
      <c r="O68" s="840"/>
      <c r="P68" s="864"/>
      <c r="Q68" s="867"/>
      <c r="R68" s="813"/>
      <c r="S68" s="39"/>
      <c r="T68" s="236"/>
      <c r="U68" s="236"/>
      <c r="V68" s="236"/>
      <c r="W68" s="39"/>
      <c r="X68" s="31">
        <v>44950</v>
      </c>
      <c r="Y68" s="31">
        <v>44952</v>
      </c>
      <c r="Z68" s="31"/>
      <c r="AA68" s="31"/>
      <c r="AB68" s="813"/>
      <c r="AC68" s="828"/>
      <c r="AD68" s="51">
        <f t="shared" ref="AD68:AD70" si="98">+AM68+AV68+BE68+BN68</f>
        <v>0</v>
      </c>
      <c r="AE68" s="51">
        <f t="shared" si="80"/>
        <v>0</v>
      </c>
      <c r="AF68" s="51">
        <f t="shared" si="80"/>
        <v>0</v>
      </c>
      <c r="AG68" s="51">
        <f t="shared" si="80"/>
        <v>0</v>
      </c>
      <c r="AH68" s="51">
        <f t="shared" si="80"/>
        <v>0</v>
      </c>
      <c r="AI68" s="51">
        <f t="shared" si="80"/>
        <v>0</v>
      </c>
      <c r="AJ68" s="51">
        <f t="shared" si="80"/>
        <v>0</v>
      </c>
      <c r="AK68" s="813"/>
      <c r="AL68" s="991"/>
      <c r="AM68" s="51">
        <f t="shared" ref="AM68:AM70" si="99">SUM(AN68:AS68)</f>
        <v>0</v>
      </c>
      <c r="AN68" s="336"/>
      <c r="AO68" s="336"/>
      <c r="AP68" s="336"/>
      <c r="AQ68" s="336"/>
      <c r="AR68" s="336"/>
      <c r="AS68" s="336"/>
      <c r="AT68" s="813"/>
      <c r="AU68" s="994"/>
      <c r="AV68" s="51">
        <f t="shared" ref="AV68:AV70" si="100">SUM(AW68:BB68)</f>
        <v>0</v>
      </c>
      <c r="AW68" s="336"/>
      <c r="AX68" s="336"/>
      <c r="AY68" s="336"/>
      <c r="AZ68" s="336"/>
      <c r="BA68" s="336"/>
      <c r="BB68" s="336"/>
      <c r="BC68" s="813"/>
      <c r="BD68" s="997"/>
      <c r="BE68" s="51">
        <f t="shared" ref="BE68:BE70" si="101">SUM(BF68:BK68)</f>
        <v>0</v>
      </c>
      <c r="BF68" s="336"/>
      <c r="BG68" s="336"/>
      <c r="BH68" s="336"/>
      <c r="BI68" s="336"/>
      <c r="BJ68" s="336"/>
      <c r="BK68" s="336"/>
      <c r="BL68" s="813"/>
      <c r="BM68" s="988"/>
      <c r="BN68" s="51">
        <f t="shared" ref="BN68:BN70" si="102">SUM(BO68:BT68)</f>
        <v>0</v>
      </c>
      <c r="BO68" s="336"/>
      <c r="BP68" s="336"/>
      <c r="BQ68" s="336"/>
      <c r="BR68" s="336"/>
      <c r="BS68" s="336"/>
      <c r="BT68" s="336"/>
      <c r="BU68" s="821"/>
      <c r="BV68" s="822"/>
      <c r="BW68" s="822"/>
      <c r="BX68" s="822"/>
      <c r="BY68" s="822"/>
      <c r="BZ68" s="822"/>
      <c r="CA68" s="822"/>
      <c r="CB68" s="822"/>
      <c r="CC68" s="823"/>
    </row>
    <row r="69" spans="1:81" s="58" customFormat="1" ht="40.200000000000003" hidden="1" customHeight="1" x14ac:dyDescent="0.3">
      <c r="A69" s="34"/>
      <c r="B69" s="907"/>
      <c r="C69" s="869"/>
      <c r="D69" s="872"/>
      <c r="E69" s="852"/>
      <c r="F69" s="852"/>
      <c r="G69" s="852"/>
      <c r="H69" s="852"/>
      <c r="I69" s="1346"/>
      <c r="J69" s="813"/>
      <c r="K69" s="1839"/>
      <c r="L69" s="858"/>
      <c r="M69" s="861"/>
      <c r="N69" s="837"/>
      <c r="O69" s="840"/>
      <c r="P69" s="864"/>
      <c r="Q69" s="867"/>
      <c r="R69" s="813"/>
      <c r="S69" s="39"/>
      <c r="T69" s="236"/>
      <c r="U69" s="236"/>
      <c r="V69" s="236"/>
      <c r="W69" s="39"/>
      <c r="X69" s="31">
        <v>44950</v>
      </c>
      <c r="Y69" s="31">
        <v>44952</v>
      </c>
      <c r="Z69" s="31"/>
      <c r="AA69" s="31"/>
      <c r="AB69" s="813"/>
      <c r="AC69" s="828"/>
      <c r="AD69" s="51">
        <f t="shared" si="98"/>
        <v>0</v>
      </c>
      <c r="AE69" s="51">
        <f t="shared" si="80"/>
        <v>0</v>
      </c>
      <c r="AF69" s="51">
        <f t="shared" si="80"/>
        <v>0</v>
      </c>
      <c r="AG69" s="51">
        <f t="shared" si="80"/>
        <v>0</v>
      </c>
      <c r="AH69" s="51">
        <f t="shared" si="80"/>
        <v>0</v>
      </c>
      <c r="AI69" s="51">
        <f t="shared" si="80"/>
        <v>0</v>
      </c>
      <c r="AJ69" s="51">
        <f t="shared" si="80"/>
        <v>0</v>
      </c>
      <c r="AK69" s="813"/>
      <c r="AL69" s="991"/>
      <c r="AM69" s="51">
        <f t="shared" si="99"/>
        <v>0</v>
      </c>
      <c r="AN69" s="336"/>
      <c r="AO69" s="336"/>
      <c r="AP69" s="336"/>
      <c r="AQ69" s="336"/>
      <c r="AR69" s="336"/>
      <c r="AS69" s="336"/>
      <c r="AT69" s="813"/>
      <c r="AU69" s="994"/>
      <c r="AV69" s="51">
        <f t="shared" si="100"/>
        <v>0</v>
      </c>
      <c r="AW69" s="336"/>
      <c r="AX69" s="336"/>
      <c r="AY69" s="336"/>
      <c r="AZ69" s="336"/>
      <c r="BA69" s="336"/>
      <c r="BB69" s="336"/>
      <c r="BC69" s="813"/>
      <c r="BD69" s="997"/>
      <c r="BE69" s="51">
        <f t="shared" si="101"/>
        <v>0</v>
      </c>
      <c r="BF69" s="336"/>
      <c r="BG69" s="336"/>
      <c r="BH69" s="336"/>
      <c r="BI69" s="336"/>
      <c r="BJ69" s="336"/>
      <c r="BK69" s="336"/>
      <c r="BL69" s="813"/>
      <c r="BM69" s="988"/>
      <c r="BN69" s="51">
        <f t="shared" si="102"/>
        <v>0</v>
      </c>
      <c r="BO69" s="336"/>
      <c r="BP69" s="336"/>
      <c r="BQ69" s="336"/>
      <c r="BR69" s="336"/>
      <c r="BS69" s="336"/>
      <c r="BT69" s="336"/>
      <c r="BU69" s="821"/>
      <c r="BV69" s="822"/>
      <c r="BW69" s="822"/>
      <c r="BX69" s="822"/>
      <c r="BY69" s="822"/>
      <c r="BZ69" s="822"/>
      <c r="CA69" s="822"/>
      <c r="CB69" s="822"/>
      <c r="CC69" s="823"/>
    </row>
    <row r="70" spans="1:81" s="58" customFormat="1" ht="40.200000000000003" hidden="1" customHeight="1" x14ac:dyDescent="0.3">
      <c r="A70" s="34"/>
      <c r="B70" s="907"/>
      <c r="C70" s="870"/>
      <c r="D70" s="873"/>
      <c r="E70" s="853"/>
      <c r="F70" s="853"/>
      <c r="G70" s="853"/>
      <c r="H70" s="853"/>
      <c r="I70" s="1347"/>
      <c r="J70" s="814"/>
      <c r="K70" s="1840"/>
      <c r="L70" s="859"/>
      <c r="M70" s="862"/>
      <c r="N70" s="838"/>
      <c r="O70" s="841"/>
      <c r="P70" s="865"/>
      <c r="Q70" s="874"/>
      <c r="R70" s="814"/>
      <c r="S70" s="232"/>
      <c r="T70" s="237"/>
      <c r="U70" s="237"/>
      <c r="V70" s="237"/>
      <c r="W70" s="232"/>
      <c r="X70" s="31">
        <v>44950</v>
      </c>
      <c r="Y70" s="31">
        <v>44952</v>
      </c>
      <c r="Z70" s="260"/>
      <c r="AA70" s="260"/>
      <c r="AB70" s="814"/>
      <c r="AC70" s="829"/>
      <c r="AD70" s="46">
        <f t="shared" si="98"/>
        <v>0</v>
      </c>
      <c r="AE70" s="46">
        <f t="shared" si="80"/>
        <v>0</v>
      </c>
      <c r="AF70" s="46">
        <f t="shared" si="80"/>
        <v>0</v>
      </c>
      <c r="AG70" s="46">
        <f t="shared" si="80"/>
        <v>0</v>
      </c>
      <c r="AH70" s="46">
        <f t="shared" si="80"/>
        <v>0</v>
      </c>
      <c r="AI70" s="46">
        <f t="shared" si="80"/>
        <v>0</v>
      </c>
      <c r="AJ70" s="46">
        <f t="shared" si="80"/>
        <v>0</v>
      </c>
      <c r="AK70" s="814"/>
      <c r="AL70" s="992"/>
      <c r="AM70" s="46">
        <f t="shared" si="99"/>
        <v>0</v>
      </c>
      <c r="AN70" s="37"/>
      <c r="AO70" s="37"/>
      <c r="AP70" s="37"/>
      <c r="AQ70" s="37"/>
      <c r="AR70" s="37"/>
      <c r="AS70" s="37"/>
      <c r="AT70" s="814"/>
      <c r="AU70" s="995"/>
      <c r="AV70" s="46">
        <f t="shared" si="100"/>
        <v>0</v>
      </c>
      <c r="AW70" s="37"/>
      <c r="AX70" s="37"/>
      <c r="AY70" s="37"/>
      <c r="AZ70" s="37"/>
      <c r="BA70" s="37"/>
      <c r="BB70" s="37"/>
      <c r="BC70" s="814"/>
      <c r="BD70" s="998"/>
      <c r="BE70" s="46">
        <f t="shared" si="101"/>
        <v>0</v>
      </c>
      <c r="BF70" s="37"/>
      <c r="BG70" s="37"/>
      <c r="BH70" s="37"/>
      <c r="BI70" s="37"/>
      <c r="BJ70" s="37"/>
      <c r="BK70" s="37"/>
      <c r="BL70" s="814"/>
      <c r="BM70" s="989"/>
      <c r="BN70" s="46">
        <f t="shared" si="102"/>
        <v>0</v>
      </c>
      <c r="BO70" s="37"/>
      <c r="BP70" s="37"/>
      <c r="BQ70" s="37"/>
      <c r="BR70" s="37"/>
      <c r="BS70" s="37"/>
      <c r="BT70" s="37"/>
      <c r="BU70" s="824"/>
      <c r="BV70" s="825"/>
      <c r="BW70" s="825"/>
      <c r="BX70" s="825"/>
      <c r="BY70" s="825"/>
      <c r="BZ70" s="825"/>
      <c r="CA70" s="825"/>
      <c r="CB70" s="825"/>
      <c r="CC70" s="826"/>
    </row>
    <row r="71" spans="1:81" s="58" customFormat="1" ht="40.200000000000003" hidden="1" customHeight="1" x14ac:dyDescent="0.3">
      <c r="A71" s="34"/>
      <c r="B71" s="907"/>
      <c r="C71" s="868" t="s">
        <v>1431</v>
      </c>
      <c r="D71" s="871"/>
      <c r="E71" s="851"/>
      <c r="F71" s="851"/>
      <c r="G71" s="851"/>
      <c r="H71" s="851"/>
      <c r="I71" s="1345"/>
      <c r="J71" s="812">
        <v>879</v>
      </c>
      <c r="K71" s="1838">
        <v>5</v>
      </c>
      <c r="L71" s="857"/>
      <c r="M71" s="860">
        <f t="shared" ref="M71" si="103">SUM(N71:Q71)</f>
        <v>0</v>
      </c>
      <c r="N71" s="836"/>
      <c r="O71" s="839"/>
      <c r="P71" s="863"/>
      <c r="Q71" s="866"/>
      <c r="R71" s="812">
        <f>+$J71</f>
        <v>879</v>
      </c>
      <c r="S71" s="231" t="s">
        <v>6593</v>
      </c>
      <c r="T71" s="235"/>
      <c r="U71" s="235"/>
      <c r="V71" s="235"/>
      <c r="W71" s="231"/>
      <c r="X71" s="31">
        <v>44950</v>
      </c>
      <c r="Y71" s="31">
        <v>44952</v>
      </c>
      <c r="Z71" s="256"/>
      <c r="AA71" s="256"/>
      <c r="AB71" s="812">
        <f t="shared" ref="AB71" si="104">+$J71</f>
        <v>879</v>
      </c>
      <c r="AC71" s="827">
        <f>+L71</f>
        <v>0</v>
      </c>
      <c r="AD71" s="44">
        <f>+AM71+AV71+BE71+BN71</f>
        <v>0</v>
      </c>
      <c r="AE71" s="44">
        <f t="shared" si="80"/>
        <v>0</v>
      </c>
      <c r="AF71" s="44">
        <f t="shared" si="80"/>
        <v>0</v>
      </c>
      <c r="AG71" s="44">
        <f t="shared" si="80"/>
        <v>0</v>
      </c>
      <c r="AH71" s="44">
        <f t="shared" si="80"/>
        <v>0</v>
      </c>
      <c r="AI71" s="44">
        <f t="shared" si="80"/>
        <v>0</v>
      </c>
      <c r="AJ71" s="44">
        <f t="shared" si="80"/>
        <v>0</v>
      </c>
      <c r="AK71" s="812">
        <f>+$J71</f>
        <v>879</v>
      </c>
      <c r="AL71" s="990">
        <f>+N71</f>
        <v>0</v>
      </c>
      <c r="AM71" s="44">
        <f>SUM(AN71:AS71)</f>
        <v>0</v>
      </c>
      <c r="AN71" s="35"/>
      <c r="AO71" s="35"/>
      <c r="AP71" s="35"/>
      <c r="AQ71" s="35"/>
      <c r="AR71" s="35"/>
      <c r="AS71" s="35"/>
      <c r="AT71" s="812">
        <f>+$J71</f>
        <v>879</v>
      </c>
      <c r="AU71" s="993">
        <f>+O71</f>
        <v>0</v>
      </c>
      <c r="AV71" s="44">
        <f>SUM(AW71:BB71)</f>
        <v>0</v>
      </c>
      <c r="AW71" s="35"/>
      <c r="AX71" s="35"/>
      <c r="AY71" s="35"/>
      <c r="AZ71" s="35"/>
      <c r="BA71" s="35"/>
      <c r="BB71" s="35"/>
      <c r="BC71" s="812">
        <f>+$J71</f>
        <v>879</v>
      </c>
      <c r="BD71" s="996">
        <f>+P71</f>
        <v>0</v>
      </c>
      <c r="BE71" s="44">
        <f>SUM(BF71:BK71)</f>
        <v>0</v>
      </c>
      <c r="BF71" s="35"/>
      <c r="BG71" s="35"/>
      <c r="BH71" s="35"/>
      <c r="BI71" s="35"/>
      <c r="BJ71" s="35"/>
      <c r="BK71" s="35"/>
      <c r="BL71" s="812">
        <f>+$J71</f>
        <v>879</v>
      </c>
      <c r="BM71" s="987">
        <f>+Q71</f>
        <v>0</v>
      </c>
      <c r="BN71" s="44">
        <f>SUM(BO71:BT71)</f>
        <v>0</v>
      </c>
      <c r="BO71" s="35"/>
      <c r="BP71" s="35"/>
      <c r="BQ71" s="35"/>
      <c r="BR71" s="35"/>
      <c r="BS71" s="35"/>
      <c r="BT71" s="35"/>
      <c r="BU71" s="818"/>
      <c r="BV71" s="819"/>
      <c r="BW71" s="819"/>
      <c r="BX71" s="819"/>
      <c r="BY71" s="819"/>
      <c r="BZ71" s="819"/>
      <c r="CA71" s="819"/>
      <c r="CB71" s="819"/>
      <c r="CC71" s="820"/>
    </row>
    <row r="72" spans="1:81" s="58" customFormat="1" ht="40.200000000000003" hidden="1" customHeight="1" x14ac:dyDescent="0.3">
      <c r="A72" s="34"/>
      <c r="B72" s="907"/>
      <c r="C72" s="869"/>
      <c r="D72" s="872"/>
      <c r="E72" s="852"/>
      <c r="F72" s="852"/>
      <c r="G72" s="852"/>
      <c r="H72" s="852"/>
      <c r="I72" s="1346"/>
      <c r="J72" s="813"/>
      <c r="K72" s="1839"/>
      <c r="L72" s="858"/>
      <c r="M72" s="861"/>
      <c r="N72" s="837"/>
      <c r="O72" s="840"/>
      <c r="P72" s="864"/>
      <c r="Q72" s="867"/>
      <c r="R72" s="813"/>
      <c r="S72" s="39" t="s">
        <v>6594</v>
      </c>
      <c r="T72" s="236"/>
      <c r="U72" s="236"/>
      <c r="V72" s="236"/>
      <c r="W72" s="39"/>
      <c r="X72" s="31">
        <v>44950</v>
      </c>
      <c r="Y72" s="31">
        <v>44952</v>
      </c>
      <c r="Z72" s="31"/>
      <c r="AA72" s="31"/>
      <c r="AB72" s="813"/>
      <c r="AC72" s="828"/>
      <c r="AD72" s="51">
        <f t="shared" ref="AD72:AD74" si="105">+AM72+AV72+BE72+BN72</f>
        <v>0</v>
      </c>
      <c r="AE72" s="51">
        <f t="shared" si="80"/>
        <v>0</v>
      </c>
      <c r="AF72" s="51">
        <f t="shared" si="80"/>
        <v>0</v>
      </c>
      <c r="AG72" s="51">
        <f t="shared" si="80"/>
        <v>0</v>
      </c>
      <c r="AH72" s="51">
        <f t="shared" si="80"/>
        <v>0</v>
      </c>
      <c r="AI72" s="51">
        <f t="shared" si="80"/>
        <v>0</v>
      </c>
      <c r="AJ72" s="51">
        <f t="shared" si="80"/>
        <v>0</v>
      </c>
      <c r="AK72" s="813"/>
      <c r="AL72" s="991"/>
      <c r="AM72" s="51">
        <f t="shared" ref="AM72:AM74" si="106">SUM(AN72:AS72)</f>
        <v>0</v>
      </c>
      <c r="AN72" s="336"/>
      <c r="AO72" s="336"/>
      <c r="AP72" s="336"/>
      <c r="AQ72" s="336"/>
      <c r="AR72" s="336"/>
      <c r="AS72" s="336"/>
      <c r="AT72" s="813"/>
      <c r="AU72" s="994"/>
      <c r="AV72" s="51">
        <f t="shared" ref="AV72:AV74" si="107">SUM(AW72:BB72)</f>
        <v>0</v>
      </c>
      <c r="AW72" s="336"/>
      <c r="AX72" s="336"/>
      <c r="AY72" s="336"/>
      <c r="AZ72" s="336"/>
      <c r="BA72" s="336"/>
      <c r="BB72" s="336"/>
      <c r="BC72" s="813"/>
      <c r="BD72" s="997"/>
      <c r="BE72" s="51">
        <f t="shared" ref="BE72:BE74" si="108">SUM(BF72:BK72)</f>
        <v>0</v>
      </c>
      <c r="BF72" s="336"/>
      <c r="BG72" s="336"/>
      <c r="BH72" s="336"/>
      <c r="BI72" s="336"/>
      <c r="BJ72" s="336"/>
      <c r="BK72" s="336"/>
      <c r="BL72" s="813"/>
      <c r="BM72" s="988"/>
      <c r="BN72" s="51">
        <f t="shared" ref="BN72:BN74" si="109">SUM(BO72:BT72)</f>
        <v>0</v>
      </c>
      <c r="BO72" s="336"/>
      <c r="BP72" s="336"/>
      <c r="BQ72" s="336"/>
      <c r="BR72" s="336"/>
      <c r="BS72" s="336"/>
      <c r="BT72" s="336"/>
      <c r="BU72" s="821"/>
      <c r="BV72" s="822"/>
      <c r="BW72" s="822"/>
      <c r="BX72" s="822"/>
      <c r="BY72" s="822"/>
      <c r="BZ72" s="822"/>
      <c r="CA72" s="822"/>
      <c r="CB72" s="822"/>
      <c r="CC72" s="823"/>
    </row>
    <row r="73" spans="1:81" s="58" customFormat="1" ht="40.200000000000003" hidden="1" customHeight="1" x14ac:dyDescent="0.3">
      <c r="A73" s="34"/>
      <c r="B73" s="907"/>
      <c r="C73" s="869"/>
      <c r="D73" s="872"/>
      <c r="E73" s="852"/>
      <c r="F73" s="852"/>
      <c r="G73" s="852"/>
      <c r="H73" s="852"/>
      <c r="I73" s="1346"/>
      <c r="J73" s="813"/>
      <c r="K73" s="1839"/>
      <c r="L73" s="858"/>
      <c r="M73" s="861"/>
      <c r="N73" s="837"/>
      <c r="O73" s="840"/>
      <c r="P73" s="864"/>
      <c r="Q73" s="867"/>
      <c r="R73" s="813"/>
      <c r="S73" s="39"/>
      <c r="T73" s="236"/>
      <c r="U73" s="236"/>
      <c r="V73" s="236"/>
      <c r="W73" s="39"/>
      <c r="X73" s="31">
        <v>44950</v>
      </c>
      <c r="Y73" s="31">
        <v>44952</v>
      </c>
      <c r="Z73" s="31"/>
      <c r="AA73" s="31"/>
      <c r="AB73" s="813"/>
      <c r="AC73" s="828"/>
      <c r="AD73" s="51">
        <f t="shared" si="105"/>
        <v>0</v>
      </c>
      <c r="AE73" s="51">
        <f t="shared" si="80"/>
        <v>0</v>
      </c>
      <c r="AF73" s="51">
        <f t="shared" si="80"/>
        <v>0</v>
      </c>
      <c r="AG73" s="51">
        <f t="shared" si="80"/>
        <v>0</v>
      </c>
      <c r="AH73" s="51">
        <f t="shared" si="80"/>
        <v>0</v>
      </c>
      <c r="AI73" s="51">
        <f t="shared" si="80"/>
        <v>0</v>
      </c>
      <c r="AJ73" s="51">
        <f t="shared" si="80"/>
        <v>0</v>
      </c>
      <c r="AK73" s="813"/>
      <c r="AL73" s="991"/>
      <c r="AM73" s="51">
        <f t="shared" si="106"/>
        <v>0</v>
      </c>
      <c r="AN73" s="336"/>
      <c r="AO73" s="336"/>
      <c r="AP73" s="336"/>
      <c r="AQ73" s="336"/>
      <c r="AR73" s="336"/>
      <c r="AS73" s="336"/>
      <c r="AT73" s="813"/>
      <c r="AU73" s="994"/>
      <c r="AV73" s="51">
        <f t="shared" si="107"/>
        <v>0</v>
      </c>
      <c r="AW73" s="336"/>
      <c r="AX73" s="336"/>
      <c r="AY73" s="336"/>
      <c r="AZ73" s="336"/>
      <c r="BA73" s="336"/>
      <c r="BB73" s="336"/>
      <c r="BC73" s="813"/>
      <c r="BD73" s="997"/>
      <c r="BE73" s="51">
        <f t="shared" si="108"/>
        <v>0</v>
      </c>
      <c r="BF73" s="336"/>
      <c r="BG73" s="336"/>
      <c r="BH73" s="336"/>
      <c r="BI73" s="336"/>
      <c r="BJ73" s="336"/>
      <c r="BK73" s="336"/>
      <c r="BL73" s="813"/>
      <c r="BM73" s="988"/>
      <c r="BN73" s="51">
        <f t="shared" si="109"/>
        <v>0</v>
      </c>
      <c r="BO73" s="336"/>
      <c r="BP73" s="336"/>
      <c r="BQ73" s="336"/>
      <c r="BR73" s="336"/>
      <c r="BS73" s="336"/>
      <c r="BT73" s="336"/>
      <c r="BU73" s="821"/>
      <c r="BV73" s="822"/>
      <c r="BW73" s="822"/>
      <c r="BX73" s="822"/>
      <c r="BY73" s="822"/>
      <c r="BZ73" s="822"/>
      <c r="CA73" s="822"/>
      <c r="CB73" s="822"/>
      <c r="CC73" s="823"/>
    </row>
    <row r="74" spans="1:81" s="58" customFormat="1" ht="40.200000000000003" hidden="1" customHeight="1" x14ac:dyDescent="0.3">
      <c r="A74" s="34"/>
      <c r="B74" s="907"/>
      <c r="C74" s="869"/>
      <c r="D74" s="873"/>
      <c r="E74" s="853"/>
      <c r="F74" s="853"/>
      <c r="G74" s="853"/>
      <c r="H74" s="853"/>
      <c r="I74" s="1347"/>
      <c r="J74" s="814"/>
      <c r="K74" s="1840"/>
      <c r="L74" s="859"/>
      <c r="M74" s="862"/>
      <c r="N74" s="838"/>
      <c r="O74" s="841"/>
      <c r="P74" s="865"/>
      <c r="Q74" s="874"/>
      <c r="R74" s="814"/>
      <c r="S74" s="232"/>
      <c r="T74" s="237"/>
      <c r="U74" s="237"/>
      <c r="V74" s="237"/>
      <c r="W74" s="232"/>
      <c r="X74" s="31">
        <v>44950</v>
      </c>
      <c r="Y74" s="31">
        <v>44952</v>
      </c>
      <c r="Z74" s="260"/>
      <c r="AA74" s="260"/>
      <c r="AB74" s="814"/>
      <c r="AC74" s="829"/>
      <c r="AD74" s="46">
        <f t="shared" si="105"/>
        <v>0</v>
      </c>
      <c r="AE74" s="46">
        <f t="shared" si="80"/>
        <v>0</v>
      </c>
      <c r="AF74" s="46">
        <f t="shared" si="80"/>
        <v>0</v>
      </c>
      <c r="AG74" s="46">
        <f t="shared" si="80"/>
        <v>0</v>
      </c>
      <c r="AH74" s="46">
        <f t="shared" si="80"/>
        <v>0</v>
      </c>
      <c r="AI74" s="46">
        <f t="shared" si="80"/>
        <v>0</v>
      </c>
      <c r="AJ74" s="46">
        <f t="shared" si="80"/>
        <v>0</v>
      </c>
      <c r="AK74" s="814"/>
      <c r="AL74" s="992"/>
      <c r="AM74" s="46">
        <f t="shared" si="106"/>
        <v>0</v>
      </c>
      <c r="AN74" s="37"/>
      <c r="AO74" s="37"/>
      <c r="AP74" s="37"/>
      <c r="AQ74" s="37"/>
      <c r="AR74" s="37"/>
      <c r="AS74" s="37"/>
      <c r="AT74" s="814"/>
      <c r="AU74" s="995"/>
      <c r="AV74" s="46">
        <f t="shared" si="107"/>
        <v>0</v>
      </c>
      <c r="AW74" s="37"/>
      <c r="AX74" s="37"/>
      <c r="AY74" s="37"/>
      <c r="AZ74" s="37"/>
      <c r="BA74" s="37"/>
      <c r="BB74" s="37"/>
      <c r="BC74" s="814"/>
      <c r="BD74" s="998"/>
      <c r="BE74" s="46">
        <f t="shared" si="108"/>
        <v>0</v>
      </c>
      <c r="BF74" s="37"/>
      <c r="BG74" s="37"/>
      <c r="BH74" s="37"/>
      <c r="BI74" s="37"/>
      <c r="BJ74" s="37"/>
      <c r="BK74" s="37"/>
      <c r="BL74" s="814"/>
      <c r="BM74" s="989"/>
      <c r="BN74" s="46">
        <f t="shared" si="109"/>
        <v>0</v>
      </c>
      <c r="BO74" s="37"/>
      <c r="BP74" s="37"/>
      <c r="BQ74" s="37"/>
      <c r="BR74" s="37"/>
      <c r="BS74" s="37"/>
      <c r="BT74" s="37"/>
      <c r="BU74" s="824"/>
      <c r="BV74" s="825"/>
      <c r="BW74" s="825"/>
      <c r="BX74" s="825"/>
      <c r="BY74" s="825"/>
      <c r="BZ74" s="825"/>
      <c r="CA74" s="825"/>
      <c r="CB74" s="825"/>
      <c r="CC74" s="826"/>
    </row>
    <row r="75" spans="1:81" s="58" customFormat="1" ht="40.200000000000003" customHeight="1" thickTop="1" x14ac:dyDescent="0.3">
      <c r="A75" s="34"/>
      <c r="B75" s="907"/>
      <c r="C75" s="869"/>
      <c r="D75" s="871"/>
      <c r="E75" s="851"/>
      <c r="F75" s="851"/>
      <c r="G75" s="851"/>
      <c r="H75" s="851"/>
      <c r="I75" s="1345"/>
      <c r="J75" s="812">
        <v>880</v>
      </c>
      <c r="K75" s="1838" t="str">
        <f>+[25]Metas!K1023</f>
        <v>Talleres de formación dirigidos a actores de la cadena turística</v>
      </c>
      <c r="L75" s="857">
        <v>5</v>
      </c>
      <c r="M75" s="860">
        <f t="shared" ref="M75" si="110">SUM(N75:Q75)</f>
        <v>5</v>
      </c>
      <c r="N75" s="836"/>
      <c r="O75" s="839">
        <v>5</v>
      </c>
      <c r="P75" s="863"/>
      <c r="Q75" s="866"/>
      <c r="R75" s="812">
        <f>+$J75</f>
        <v>880</v>
      </c>
      <c r="S75" s="231" t="s">
        <v>6595</v>
      </c>
      <c r="T75" s="235"/>
      <c r="U75" s="235"/>
      <c r="V75" s="235"/>
      <c r="W75" s="231"/>
      <c r="X75" s="31">
        <v>44950</v>
      </c>
      <c r="Y75" s="31">
        <v>44952</v>
      </c>
      <c r="Z75" s="31">
        <v>44972</v>
      </c>
      <c r="AA75" s="31">
        <v>44977</v>
      </c>
      <c r="AB75" s="812">
        <f t="shared" ref="AB75" si="111">+$J75</f>
        <v>880</v>
      </c>
      <c r="AC75" s="827">
        <f>+L75</f>
        <v>5</v>
      </c>
      <c r="AD75" s="44">
        <f>+AM75+AV75+BE75+BN75</f>
        <v>0</v>
      </c>
      <c r="AE75" s="44">
        <f t="shared" si="80"/>
        <v>0</v>
      </c>
      <c r="AF75" s="44">
        <f t="shared" si="80"/>
        <v>0</v>
      </c>
      <c r="AG75" s="44">
        <f t="shared" si="80"/>
        <v>0</v>
      </c>
      <c r="AH75" s="44">
        <f t="shared" si="80"/>
        <v>0</v>
      </c>
      <c r="AI75" s="44">
        <f t="shared" si="80"/>
        <v>0</v>
      </c>
      <c r="AJ75" s="44">
        <f t="shared" si="80"/>
        <v>0</v>
      </c>
      <c r="AK75" s="812">
        <f>+$J75</f>
        <v>880</v>
      </c>
      <c r="AL75" s="990">
        <f>+N75</f>
        <v>0</v>
      </c>
      <c r="AM75" s="44">
        <f>SUM(AN75:AS75)</f>
        <v>0</v>
      </c>
      <c r="AN75" s="35"/>
      <c r="AO75" s="35"/>
      <c r="AP75" s="35"/>
      <c r="AQ75" s="35"/>
      <c r="AR75" s="35"/>
      <c r="AS75" s="35"/>
      <c r="AT75" s="812">
        <f>+$J75</f>
        <v>880</v>
      </c>
      <c r="AU75" s="993">
        <f>+O75</f>
        <v>5</v>
      </c>
      <c r="AV75" s="44">
        <f>SUM(AW75:BB75)</f>
        <v>0</v>
      </c>
      <c r="AW75" s="35"/>
      <c r="AX75" s="35"/>
      <c r="AY75" s="35"/>
      <c r="AZ75" s="35"/>
      <c r="BA75" s="35"/>
      <c r="BB75" s="35"/>
      <c r="BC75" s="812">
        <f>+$J75</f>
        <v>880</v>
      </c>
      <c r="BD75" s="996">
        <f>+P75</f>
        <v>0</v>
      </c>
      <c r="BE75" s="44">
        <f>SUM(BF75:BK75)</f>
        <v>0</v>
      </c>
      <c r="BF75" s="35"/>
      <c r="BG75" s="35"/>
      <c r="BH75" s="35"/>
      <c r="BI75" s="35"/>
      <c r="BJ75" s="35"/>
      <c r="BK75" s="35"/>
      <c r="BL75" s="812">
        <f>+$J75</f>
        <v>880</v>
      </c>
      <c r="BM75" s="987">
        <f>+Q75</f>
        <v>0</v>
      </c>
      <c r="BN75" s="44">
        <f>SUM(BO75:BT75)</f>
        <v>0</v>
      </c>
      <c r="BO75" s="35"/>
      <c r="BP75" s="35"/>
      <c r="BQ75" s="35"/>
      <c r="BR75" s="35"/>
      <c r="BS75" s="35"/>
      <c r="BT75" s="35"/>
      <c r="BU75" s="818"/>
      <c r="BV75" s="819"/>
      <c r="BW75" s="819"/>
      <c r="BX75" s="819"/>
      <c r="BY75" s="819"/>
      <c r="BZ75" s="819"/>
      <c r="CA75" s="819"/>
      <c r="CB75" s="819"/>
      <c r="CC75" s="820"/>
    </row>
    <row r="76" spans="1:81" s="58" customFormat="1" ht="40.200000000000003" customHeight="1" x14ac:dyDescent="0.3">
      <c r="A76" s="34"/>
      <c r="B76" s="907"/>
      <c r="C76" s="869"/>
      <c r="D76" s="872"/>
      <c r="E76" s="852"/>
      <c r="F76" s="852"/>
      <c r="G76" s="852"/>
      <c r="H76" s="852"/>
      <c r="I76" s="1346"/>
      <c r="J76" s="813"/>
      <c r="K76" s="1839"/>
      <c r="L76" s="858"/>
      <c r="M76" s="861"/>
      <c r="N76" s="837"/>
      <c r="O76" s="840"/>
      <c r="P76" s="864"/>
      <c r="Q76" s="867"/>
      <c r="R76" s="813"/>
      <c r="S76" s="39" t="s">
        <v>6596</v>
      </c>
      <c r="T76" s="236"/>
      <c r="U76" s="236"/>
      <c r="V76" s="236"/>
      <c r="W76" s="39"/>
      <c r="X76" s="31">
        <v>44950</v>
      </c>
      <c r="Y76" s="31">
        <v>44952</v>
      </c>
      <c r="Z76" s="31">
        <v>44977</v>
      </c>
      <c r="AA76" s="31">
        <v>45005</v>
      </c>
      <c r="AB76" s="813"/>
      <c r="AC76" s="828"/>
      <c r="AD76" s="51">
        <f t="shared" ref="AD76:AJ82" si="112">+AM76+AV76+BE76+BN76</f>
        <v>0</v>
      </c>
      <c r="AE76" s="51">
        <f t="shared" si="112"/>
        <v>0</v>
      </c>
      <c r="AF76" s="51">
        <f t="shared" si="112"/>
        <v>0</v>
      </c>
      <c r="AG76" s="51">
        <f t="shared" si="112"/>
        <v>0</v>
      </c>
      <c r="AH76" s="51">
        <f t="shared" si="112"/>
        <v>0</v>
      </c>
      <c r="AI76" s="51">
        <f t="shared" si="112"/>
        <v>0</v>
      </c>
      <c r="AJ76" s="51">
        <f t="shared" si="112"/>
        <v>0</v>
      </c>
      <c r="AK76" s="813"/>
      <c r="AL76" s="991"/>
      <c r="AM76" s="51">
        <f t="shared" ref="AM76:AM78" si="113">SUM(AN76:AS76)</f>
        <v>0</v>
      </c>
      <c r="AN76" s="336"/>
      <c r="AO76" s="336"/>
      <c r="AP76" s="336"/>
      <c r="AQ76" s="336"/>
      <c r="AR76" s="336"/>
      <c r="AS76" s="336"/>
      <c r="AT76" s="813"/>
      <c r="AU76" s="994"/>
      <c r="AV76" s="51">
        <f t="shared" ref="AV76:AV78" si="114">SUM(AW76:BB76)</f>
        <v>0</v>
      </c>
      <c r="AW76" s="336"/>
      <c r="AX76" s="336"/>
      <c r="AY76" s="336"/>
      <c r="AZ76" s="336"/>
      <c r="BA76" s="336"/>
      <c r="BB76" s="336"/>
      <c r="BC76" s="813"/>
      <c r="BD76" s="997"/>
      <c r="BE76" s="51">
        <f t="shared" ref="BE76:BE78" si="115">SUM(BF76:BK76)</f>
        <v>0</v>
      </c>
      <c r="BF76" s="336"/>
      <c r="BG76" s="336"/>
      <c r="BH76" s="336"/>
      <c r="BI76" s="336"/>
      <c r="BJ76" s="336"/>
      <c r="BK76" s="336"/>
      <c r="BL76" s="813"/>
      <c r="BM76" s="988"/>
      <c r="BN76" s="51">
        <f t="shared" ref="BN76:BN78" si="116">SUM(BO76:BT76)</f>
        <v>0</v>
      </c>
      <c r="BO76" s="336"/>
      <c r="BP76" s="336"/>
      <c r="BQ76" s="336"/>
      <c r="BR76" s="336"/>
      <c r="BS76" s="336"/>
      <c r="BT76" s="336"/>
      <c r="BU76" s="821"/>
      <c r="BV76" s="822"/>
      <c r="BW76" s="822"/>
      <c r="BX76" s="822"/>
      <c r="BY76" s="822"/>
      <c r="BZ76" s="822"/>
      <c r="CA76" s="822"/>
      <c r="CB76" s="822"/>
      <c r="CC76" s="823"/>
    </row>
    <row r="77" spans="1:81" s="58" customFormat="1" ht="40.200000000000003" customHeight="1" thickBot="1" x14ac:dyDescent="0.35">
      <c r="A77" s="34"/>
      <c r="B77" s="907"/>
      <c r="C77" s="869"/>
      <c r="D77" s="872"/>
      <c r="E77" s="852"/>
      <c r="F77" s="852"/>
      <c r="G77" s="852"/>
      <c r="H77" s="852"/>
      <c r="I77" s="1346"/>
      <c r="J77" s="813"/>
      <c r="K77" s="1839"/>
      <c r="L77" s="858"/>
      <c r="M77" s="861"/>
      <c r="N77" s="837"/>
      <c r="O77" s="840"/>
      <c r="P77" s="864"/>
      <c r="Q77" s="867"/>
      <c r="R77" s="813"/>
      <c r="S77" s="39" t="s">
        <v>6597</v>
      </c>
      <c r="T77" s="236"/>
      <c r="U77" s="236"/>
      <c r="V77" s="236"/>
      <c r="W77" s="39"/>
      <c r="X77" s="31">
        <v>44950</v>
      </c>
      <c r="Y77" s="31">
        <v>44952</v>
      </c>
      <c r="Z77" s="31">
        <v>45005</v>
      </c>
      <c r="AA77" s="260">
        <v>45260</v>
      </c>
      <c r="AB77" s="813"/>
      <c r="AC77" s="828"/>
      <c r="AD77" s="51">
        <f t="shared" si="112"/>
        <v>2</v>
      </c>
      <c r="AE77" s="51">
        <f t="shared" si="112"/>
        <v>2</v>
      </c>
      <c r="AF77" s="51">
        <f t="shared" si="112"/>
        <v>0</v>
      </c>
      <c r="AG77" s="51">
        <f t="shared" si="112"/>
        <v>0</v>
      </c>
      <c r="AH77" s="51">
        <f t="shared" si="112"/>
        <v>0</v>
      </c>
      <c r="AI77" s="51">
        <f t="shared" si="112"/>
        <v>0</v>
      </c>
      <c r="AJ77" s="51">
        <f t="shared" si="112"/>
        <v>0</v>
      </c>
      <c r="AK77" s="813"/>
      <c r="AL77" s="991"/>
      <c r="AM77" s="51">
        <f t="shared" si="113"/>
        <v>0</v>
      </c>
      <c r="AN77" s="336"/>
      <c r="AO77" s="336"/>
      <c r="AP77" s="336"/>
      <c r="AQ77" s="336"/>
      <c r="AR77" s="336"/>
      <c r="AS77" s="336"/>
      <c r="AT77" s="813"/>
      <c r="AU77" s="994"/>
      <c r="AV77" s="51">
        <f t="shared" si="114"/>
        <v>0</v>
      </c>
      <c r="AW77" s="336"/>
      <c r="AX77" s="336"/>
      <c r="AY77" s="336"/>
      <c r="AZ77" s="336"/>
      <c r="BA77" s="336"/>
      <c r="BB77" s="336"/>
      <c r="BC77" s="813"/>
      <c r="BD77" s="997"/>
      <c r="BE77" s="51">
        <f t="shared" si="115"/>
        <v>2</v>
      </c>
      <c r="BF77" s="336">
        <v>2</v>
      </c>
      <c r="BG77" s="336"/>
      <c r="BH77" s="336"/>
      <c r="BI77" s="336"/>
      <c r="BJ77" s="336"/>
      <c r="BK77" s="336"/>
      <c r="BL77" s="813"/>
      <c r="BM77" s="988"/>
      <c r="BN77" s="51">
        <f t="shared" si="116"/>
        <v>0</v>
      </c>
      <c r="BO77" s="336"/>
      <c r="BP77" s="336"/>
      <c r="BQ77" s="336"/>
      <c r="BR77" s="336"/>
      <c r="BS77" s="336"/>
      <c r="BT77" s="336"/>
      <c r="BU77" s="821"/>
      <c r="BV77" s="822"/>
      <c r="BW77" s="822"/>
      <c r="BX77" s="822"/>
      <c r="BY77" s="822"/>
      <c r="BZ77" s="822"/>
      <c r="CA77" s="822"/>
      <c r="CB77" s="822"/>
      <c r="CC77" s="823"/>
    </row>
    <row r="78" spans="1:81" s="58" customFormat="1" ht="40.200000000000003" customHeight="1" thickTop="1" thickBot="1" x14ac:dyDescent="0.35">
      <c r="A78" s="34"/>
      <c r="B78" s="907"/>
      <c r="C78" s="869"/>
      <c r="D78" s="873"/>
      <c r="E78" s="853"/>
      <c r="F78" s="853"/>
      <c r="G78" s="853"/>
      <c r="H78" s="853"/>
      <c r="I78" s="1347"/>
      <c r="J78" s="814"/>
      <c r="K78" s="1840"/>
      <c r="L78" s="859"/>
      <c r="M78" s="862"/>
      <c r="N78" s="838"/>
      <c r="O78" s="841"/>
      <c r="P78" s="865"/>
      <c r="Q78" s="874"/>
      <c r="R78" s="814"/>
      <c r="S78" s="232"/>
      <c r="T78" s="237"/>
      <c r="U78" s="237"/>
      <c r="V78" s="237"/>
      <c r="W78" s="232"/>
      <c r="X78" s="260"/>
      <c r="Y78" s="260"/>
      <c r="Z78" s="260"/>
      <c r="AA78" s="260"/>
      <c r="AB78" s="814"/>
      <c r="AC78" s="829"/>
      <c r="AD78" s="46">
        <f t="shared" si="112"/>
        <v>0</v>
      </c>
      <c r="AE78" s="46">
        <f t="shared" si="112"/>
        <v>0</v>
      </c>
      <c r="AF78" s="46">
        <f t="shared" si="112"/>
        <v>0</v>
      </c>
      <c r="AG78" s="46">
        <f t="shared" si="112"/>
        <v>0</v>
      </c>
      <c r="AH78" s="46">
        <f t="shared" si="112"/>
        <v>0</v>
      </c>
      <c r="AI78" s="46">
        <f t="shared" si="112"/>
        <v>0</v>
      </c>
      <c r="AJ78" s="46">
        <f t="shared" si="112"/>
        <v>0</v>
      </c>
      <c r="AK78" s="814"/>
      <c r="AL78" s="992"/>
      <c r="AM78" s="46">
        <f t="shared" si="113"/>
        <v>0</v>
      </c>
      <c r="AN78" s="37"/>
      <c r="AO78" s="37"/>
      <c r="AP78" s="37"/>
      <c r="AQ78" s="37"/>
      <c r="AR78" s="37"/>
      <c r="AS78" s="37"/>
      <c r="AT78" s="814"/>
      <c r="AU78" s="995"/>
      <c r="AV78" s="46">
        <f t="shared" si="114"/>
        <v>0</v>
      </c>
      <c r="AW78" s="37"/>
      <c r="AX78" s="37"/>
      <c r="AY78" s="37"/>
      <c r="AZ78" s="37"/>
      <c r="BA78" s="37"/>
      <c r="BB78" s="37"/>
      <c r="BC78" s="814"/>
      <c r="BD78" s="998"/>
      <c r="BE78" s="46">
        <f t="shared" si="115"/>
        <v>0</v>
      </c>
      <c r="BF78" s="37"/>
      <c r="BG78" s="37"/>
      <c r="BH78" s="37"/>
      <c r="BI78" s="37"/>
      <c r="BJ78" s="37"/>
      <c r="BK78" s="37"/>
      <c r="BL78" s="814"/>
      <c r="BM78" s="989"/>
      <c r="BN78" s="46">
        <f t="shared" si="116"/>
        <v>0</v>
      </c>
      <c r="BO78" s="37"/>
      <c r="BP78" s="37"/>
      <c r="BQ78" s="37"/>
      <c r="BR78" s="37"/>
      <c r="BS78" s="37"/>
      <c r="BT78" s="37"/>
      <c r="BU78" s="824"/>
      <c r="BV78" s="825"/>
      <c r="BW78" s="825"/>
      <c r="BX78" s="825"/>
      <c r="BY78" s="825"/>
      <c r="BZ78" s="825"/>
      <c r="CA78" s="825"/>
      <c r="CB78" s="825"/>
      <c r="CC78" s="826"/>
    </row>
    <row r="79" spans="1:81" s="58" customFormat="1" ht="40.200000000000003" customHeight="1" thickTop="1" x14ac:dyDescent="0.3">
      <c r="A79" s="34"/>
      <c r="B79" s="907"/>
      <c r="C79" s="869"/>
      <c r="D79" s="871"/>
      <c r="E79" s="851"/>
      <c r="F79" s="851"/>
      <c r="G79" s="851"/>
      <c r="H79" s="851"/>
      <c r="I79" s="1345"/>
      <c r="J79" s="812">
        <v>881</v>
      </c>
      <c r="K79" s="1838" t="str">
        <f>+[25]Metas!K1024</f>
        <v>Implementación Programa Colegios amigos del Turismo (emprendimientos en turismo naranja)</v>
      </c>
      <c r="L79" s="1841">
        <v>1</v>
      </c>
      <c r="M79" s="860">
        <f t="shared" ref="M79" si="117">SUM(N79:Q79)</f>
        <v>1</v>
      </c>
      <c r="N79" s="1193"/>
      <c r="O79" s="1844">
        <v>1</v>
      </c>
      <c r="P79" s="1178"/>
      <c r="Q79" s="1181"/>
      <c r="R79" s="812">
        <f>+$J79</f>
        <v>881</v>
      </c>
      <c r="S79" s="231" t="s">
        <v>6595</v>
      </c>
      <c r="T79" s="235"/>
      <c r="U79" s="235"/>
      <c r="V79" s="235"/>
      <c r="W79" s="231"/>
      <c r="X79" s="31">
        <v>44950</v>
      </c>
      <c r="Y79" s="31">
        <v>44952</v>
      </c>
      <c r="Z79" s="31">
        <v>44972</v>
      </c>
      <c r="AA79" s="31">
        <v>44977</v>
      </c>
      <c r="AB79" s="812">
        <f t="shared" ref="AB79" si="118">+$J79</f>
        <v>881</v>
      </c>
      <c r="AC79" s="827">
        <f>+L79</f>
        <v>1</v>
      </c>
      <c r="AD79" s="44">
        <f>+AM79+AV79+BE79+BN79</f>
        <v>0</v>
      </c>
      <c r="AE79" s="44">
        <f t="shared" si="112"/>
        <v>0</v>
      </c>
      <c r="AF79" s="44">
        <f t="shared" si="112"/>
        <v>0</v>
      </c>
      <c r="AG79" s="44">
        <f t="shared" si="112"/>
        <v>0</v>
      </c>
      <c r="AH79" s="44">
        <f t="shared" si="112"/>
        <v>0</v>
      </c>
      <c r="AI79" s="44">
        <f t="shared" si="112"/>
        <v>0</v>
      </c>
      <c r="AJ79" s="44">
        <f t="shared" si="112"/>
        <v>0</v>
      </c>
      <c r="AK79" s="812">
        <f>+$J79</f>
        <v>881</v>
      </c>
      <c r="AL79" s="990">
        <f>+N79</f>
        <v>0</v>
      </c>
      <c r="AM79" s="44">
        <f>SUM(AN79:AS79)</f>
        <v>0</v>
      </c>
      <c r="AN79" s="35"/>
      <c r="AO79" s="35"/>
      <c r="AP79" s="35"/>
      <c r="AQ79" s="35"/>
      <c r="AR79" s="35"/>
      <c r="AS79" s="35"/>
      <c r="AT79" s="812">
        <f>+$J79</f>
        <v>881</v>
      </c>
      <c r="AU79" s="993">
        <f>+O79</f>
        <v>1</v>
      </c>
      <c r="AV79" s="44">
        <f>SUM(AW79:BB79)</f>
        <v>0</v>
      </c>
      <c r="AW79" s="35"/>
      <c r="AX79" s="35"/>
      <c r="AY79" s="35"/>
      <c r="AZ79" s="35"/>
      <c r="BA79" s="35"/>
      <c r="BB79" s="35"/>
      <c r="BC79" s="812">
        <f>+$J79</f>
        <v>881</v>
      </c>
      <c r="BD79" s="996">
        <f>+P79</f>
        <v>0</v>
      </c>
      <c r="BE79" s="44">
        <f>SUM(BF79:BK79)</f>
        <v>0</v>
      </c>
      <c r="BF79" s="35"/>
      <c r="BG79" s="35"/>
      <c r="BH79" s="35"/>
      <c r="BI79" s="35"/>
      <c r="BJ79" s="35"/>
      <c r="BK79" s="35"/>
      <c r="BL79" s="812">
        <f>+$J79</f>
        <v>881</v>
      </c>
      <c r="BM79" s="987">
        <f>+Q79</f>
        <v>0</v>
      </c>
      <c r="BN79" s="44">
        <f>SUM(BO79:BT79)</f>
        <v>0</v>
      </c>
      <c r="BO79" s="35"/>
      <c r="BP79" s="35"/>
      <c r="BQ79" s="35"/>
      <c r="BR79" s="35"/>
      <c r="BS79" s="35"/>
      <c r="BT79" s="35"/>
      <c r="BU79" s="818"/>
      <c r="BV79" s="819"/>
      <c r="BW79" s="819"/>
      <c r="BX79" s="819"/>
      <c r="BY79" s="819"/>
      <c r="BZ79" s="819"/>
      <c r="CA79" s="819"/>
      <c r="CB79" s="819"/>
      <c r="CC79" s="820"/>
    </row>
    <row r="80" spans="1:81" s="58" customFormat="1" ht="40.200000000000003" customHeight="1" x14ac:dyDescent="0.3">
      <c r="A80" s="34"/>
      <c r="B80" s="907"/>
      <c r="C80" s="869"/>
      <c r="D80" s="872"/>
      <c r="E80" s="852"/>
      <c r="F80" s="852"/>
      <c r="G80" s="852"/>
      <c r="H80" s="852"/>
      <c r="I80" s="1346"/>
      <c r="J80" s="813"/>
      <c r="K80" s="1839"/>
      <c r="L80" s="1842"/>
      <c r="M80" s="861"/>
      <c r="N80" s="1194"/>
      <c r="O80" s="1845"/>
      <c r="P80" s="1179"/>
      <c r="Q80" s="1182"/>
      <c r="R80" s="813"/>
      <c r="S80" s="39" t="s">
        <v>6598</v>
      </c>
      <c r="T80" s="236"/>
      <c r="U80" s="236"/>
      <c r="V80" s="236"/>
      <c r="W80" s="39"/>
      <c r="X80" s="31">
        <v>44950</v>
      </c>
      <c r="Y80" s="31">
        <v>44952</v>
      </c>
      <c r="Z80" s="31">
        <v>44977</v>
      </c>
      <c r="AA80" s="31">
        <v>45005</v>
      </c>
      <c r="AB80" s="813"/>
      <c r="AC80" s="828"/>
      <c r="AD80" s="51">
        <f t="shared" ref="AD80:AD82" si="119">+AM80+AV80+BE80+BN80</f>
        <v>0</v>
      </c>
      <c r="AE80" s="51">
        <f t="shared" si="112"/>
        <v>0</v>
      </c>
      <c r="AF80" s="51">
        <f t="shared" si="112"/>
        <v>0</v>
      </c>
      <c r="AG80" s="51">
        <f t="shared" si="112"/>
        <v>0</v>
      </c>
      <c r="AH80" s="51">
        <f t="shared" si="112"/>
        <v>0</v>
      </c>
      <c r="AI80" s="51">
        <f t="shared" si="112"/>
        <v>0</v>
      </c>
      <c r="AJ80" s="51">
        <f t="shared" si="112"/>
        <v>0</v>
      </c>
      <c r="AK80" s="813"/>
      <c r="AL80" s="991"/>
      <c r="AM80" s="51">
        <f t="shared" ref="AM80:AM82" si="120">SUM(AN80:AS80)</f>
        <v>0</v>
      </c>
      <c r="AN80" s="336"/>
      <c r="AO80" s="336"/>
      <c r="AP80" s="336"/>
      <c r="AQ80" s="336"/>
      <c r="AR80" s="336"/>
      <c r="AS80" s="336"/>
      <c r="AT80" s="813"/>
      <c r="AU80" s="994"/>
      <c r="AV80" s="51">
        <f t="shared" ref="AV80:AV82" si="121">SUM(AW80:BB80)</f>
        <v>0</v>
      </c>
      <c r="AW80" s="336"/>
      <c r="AX80" s="336"/>
      <c r="AY80" s="336"/>
      <c r="AZ80" s="336"/>
      <c r="BA80" s="336"/>
      <c r="BB80" s="336"/>
      <c r="BC80" s="813"/>
      <c r="BD80" s="997"/>
      <c r="BE80" s="51">
        <f t="shared" ref="BE80:BE82" si="122">SUM(BF80:BK80)</f>
        <v>0</v>
      </c>
      <c r="BF80" s="336"/>
      <c r="BG80" s="336"/>
      <c r="BH80" s="336"/>
      <c r="BI80" s="336"/>
      <c r="BJ80" s="336"/>
      <c r="BK80" s="336"/>
      <c r="BL80" s="813"/>
      <c r="BM80" s="988"/>
      <c r="BN80" s="51">
        <f t="shared" ref="BN80:BN82" si="123">SUM(BO80:BT80)</f>
        <v>0</v>
      </c>
      <c r="BO80" s="336"/>
      <c r="BP80" s="336"/>
      <c r="BQ80" s="336"/>
      <c r="BR80" s="336"/>
      <c r="BS80" s="336"/>
      <c r="BT80" s="336"/>
      <c r="BU80" s="821"/>
      <c r="BV80" s="822"/>
      <c r="BW80" s="822"/>
      <c r="BX80" s="822"/>
      <c r="BY80" s="822"/>
      <c r="BZ80" s="822"/>
      <c r="CA80" s="822"/>
      <c r="CB80" s="822"/>
      <c r="CC80" s="823"/>
    </row>
    <row r="81" spans="1:81" s="58" customFormat="1" ht="40.200000000000003" customHeight="1" thickBot="1" x14ac:dyDescent="0.35">
      <c r="A81" s="34"/>
      <c r="B81" s="907"/>
      <c r="C81" s="869"/>
      <c r="D81" s="872"/>
      <c r="E81" s="852"/>
      <c r="F81" s="852"/>
      <c r="G81" s="852"/>
      <c r="H81" s="852"/>
      <c r="I81" s="1346"/>
      <c r="J81" s="813"/>
      <c r="K81" s="1839"/>
      <c r="L81" s="1842"/>
      <c r="M81" s="861"/>
      <c r="N81" s="1194"/>
      <c r="O81" s="1845"/>
      <c r="P81" s="1179"/>
      <c r="Q81" s="1182"/>
      <c r="R81" s="813"/>
      <c r="S81" s="232" t="s">
        <v>6599</v>
      </c>
      <c r="T81" s="236"/>
      <c r="U81" s="236"/>
      <c r="V81" s="236"/>
      <c r="W81" s="39"/>
      <c r="X81" s="31">
        <v>44950</v>
      </c>
      <c r="Y81" s="31">
        <v>44952</v>
      </c>
      <c r="Z81" s="31">
        <v>45005</v>
      </c>
      <c r="AA81" s="260">
        <v>45260</v>
      </c>
      <c r="AB81" s="813"/>
      <c r="AC81" s="828"/>
      <c r="AD81" s="51">
        <f t="shared" si="119"/>
        <v>5</v>
      </c>
      <c r="AE81" s="51">
        <f t="shared" si="112"/>
        <v>5</v>
      </c>
      <c r="AF81" s="51">
        <f t="shared" si="112"/>
        <v>0</v>
      </c>
      <c r="AG81" s="51">
        <f t="shared" si="112"/>
        <v>0</v>
      </c>
      <c r="AH81" s="51">
        <f t="shared" si="112"/>
        <v>0</v>
      </c>
      <c r="AI81" s="51">
        <f t="shared" si="112"/>
        <v>0</v>
      </c>
      <c r="AJ81" s="51">
        <f t="shared" si="112"/>
        <v>0</v>
      </c>
      <c r="AK81" s="813"/>
      <c r="AL81" s="991"/>
      <c r="AM81" s="51">
        <f t="shared" si="120"/>
        <v>0</v>
      </c>
      <c r="AN81" s="336"/>
      <c r="AO81" s="336"/>
      <c r="AP81" s="336"/>
      <c r="AQ81" s="336"/>
      <c r="AR81" s="336"/>
      <c r="AS81" s="336"/>
      <c r="AT81" s="813"/>
      <c r="AU81" s="994"/>
      <c r="AV81" s="51">
        <f t="shared" si="121"/>
        <v>0</v>
      </c>
      <c r="AW81" s="336"/>
      <c r="AX81" s="336"/>
      <c r="AY81" s="336"/>
      <c r="AZ81" s="336"/>
      <c r="BA81" s="336"/>
      <c r="BB81" s="336"/>
      <c r="BC81" s="813"/>
      <c r="BD81" s="997"/>
      <c r="BE81" s="51">
        <f t="shared" si="122"/>
        <v>5</v>
      </c>
      <c r="BF81" s="336">
        <v>5</v>
      </c>
      <c r="BG81" s="336"/>
      <c r="BH81" s="336"/>
      <c r="BI81" s="336"/>
      <c r="BJ81" s="336"/>
      <c r="BK81" s="336"/>
      <c r="BL81" s="813"/>
      <c r="BM81" s="988"/>
      <c r="BN81" s="51">
        <f t="shared" si="123"/>
        <v>0</v>
      </c>
      <c r="BO81" s="336"/>
      <c r="BP81" s="336"/>
      <c r="BQ81" s="336"/>
      <c r="BR81" s="336"/>
      <c r="BS81" s="336"/>
      <c r="BT81" s="336"/>
      <c r="BU81" s="821"/>
      <c r="BV81" s="822"/>
      <c r="BW81" s="822"/>
      <c r="BX81" s="822"/>
      <c r="BY81" s="822"/>
      <c r="BZ81" s="822"/>
      <c r="CA81" s="822"/>
      <c r="CB81" s="822"/>
      <c r="CC81" s="823"/>
    </row>
    <row r="82" spans="1:81" s="58" customFormat="1" ht="40.200000000000003" customHeight="1" thickTop="1" thickBot="1" x14ac:dyDescent="0.35">
      <c r="A82" s="34"/>
      <c r="B82" s="908"/>
      <c r="C82" s="870"/>
      <c r="D82" s="873"/>
      <c r="E82" s="853"/>
      <c r="F82" s="853"/>
      <c r="G82" s="853"/>
      <c r="H82" s="853"/>
      <c r="I82" s="1347"/>
      <c r="J82" s="814"/>
      <c r="K82" s="1840"/>
      <c r="L82" s="1843"/>
      <c r="M82" s="862"/>
      <c r="N82" s="1195"/>
      <c r="O82" s="1846"/>
      <c r="P82" s="1180"/>
      <c r="Q82" s="1183"/>
      <c r="R82" s="814"/>
      <c r="S82" s="232" t="s">
        <v>6600</v>
      </c>
      <c r="T82" s="237"/>
      <c r="U82" s="237"/>
      <c r="V82" s="237"/>
      <c r="W82" s="232"/>
      <c r="X82" s="31">
        <v>44950</v>
      </c>
      <c r="Y82" s="31">
        <v>44952</v>
      </c>
      <c r="Z82" s="31">
        <v>44977</v>
      </c>
      <c r="AA82" s="260">
        <v>45260</v>
      </c>
      <c r="AB82" s="814"/>
      <c r="AC82" s="829"/>
      <c r="AD82" s="46">
        <f t="shared" si="119"/>
        <v>0</v>
      </c>
      <c r="AE82" s="46">
        <f t="shared" si="112"/>
        <v>0</v>
      </c>
      <c r="AF82" s="46">
        <f t="shared" si="112"/>
        <v>0</v>
      </c>
      <c r="AG82" s="46">
        <f t="shared" si="112"/>
        <v>0</v>
      </c>
      <c r="AH82" s="46">
        <f t="shared" si="112"/>
        <v>0</v>
      </c>
      <c r="AI82" s="46">
        <f t="shared" si="112"/>
        <v>0</v>
      </c>
      <c r="AJ82" s="46">
        <f t="shared" si="112"/>
        <v>0</v>
      </c>
      <c r="AK82" s="814"/>
      <c r="AL82" s="992"/>
      <c r="AM82" s="46">
        <f t="shared" si="120"/>
        <v>0</v>
      </c>
      <c r="AN82" s="37"/>
      <c r="AO82" s="37"/>
      <c r="AP82" s="37"/>
      <c r="AQ82" s="37"/>
      <c r="AR82" s="37"/>
      <c r="AS82" s="37"/>
      <c r="AT82" s="814"/>
      <c r="AU82" s="995"/>
      <c r="AV82" s="46">
        <f t="shared" si="121"/>
        <v>0</v>
      </c>
      <c r="AW82" s="37"/>
      <c r="AX82" s="37"/>
      <c r="AY82" s="37"/>
      <c r="AZ82" s="37"/>
      <c r="BA82" s="37"/>
      <c r="BB82" s="37"/>
      <c r="BC82" s="814"/>
      <c r="BD82" s="998"/>
      <c r="BE82" s="46">
        <f t="shared" si="122"/>
        <v>0</v>
      </c>
      <c r="BF82" s="37"/>
      <c r="BG82" s="37"/>
      <c r="BH82" s="37"/>
      <c r="BI82" s="37"/>
      <c r="BJ82" s="37"/>
      <c r="BK82" s="37"/>
      <c r="BL82" s="814"/>
      <c r="BM82" s="989"/>
      <c r="BN82" s="46">
        <f t="shared" si="123"/>
        <v>0</v>
      </c>
      <c r="BO82" s="37"/>
      <c r="BP82" s="37"/>
      <c r="BQ82" s="37"/>
      <c r="BR82" s="37"/>
      <c r="BS82" s="37"/>
      <c r="BT82" s="37"/>
      <c r="BU82" s="824"/>
      <c r="BV82" s="825"/>
      <c r="BW82" s="825"/>
      <c r="BX82" s="825"/>
      <c r="BY82" s="825"/>
      <c r="BZ82" s="825"/>
      <c r="CA82" s="825"/>
      <c r="CB82" s="825"/>
      <c r="CC82" s="826"/>
    </row>
    <row r="83" spans="1:81" ht="40.200000000000003" customHeight="1" thickTop="1" x14ac:dyDescent="0.3"/>
  </sheetData>
  <mergeCells count="642">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C2:H2"/>
    <mergeCell ref="L2:Q2"/>
    <mergeCell ref="R2:S2"/>
    <mergeCell ref="T2:V2"/>
    <mergeCell ref="W2:AA2"/>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BC4:BE4"/>
    <mergeCell ref="BF4:BK4"/>
    <mergeCell ref="BL4:BT5"/>
    <mergeCell ref="BU4:BW4"/>
    <mergeCell ref="BX4:CC4"/>
    <mergeCell ref="L5:Q5"/>
    <mergeCell ref="T5:V5"/>
    <mergeCell ref="W5:AA5"/>
    <mergeCell ref="AK5:AM5"/>
    <mergeCell ref="AN5:AS5"/>
    <mergeCell ref="BC5:BE5"/>
    <mergeCell ref="BF5:BK5"/>
    <mergeCell ref="BU5:BW5"/>
    <mergeCell ref="BX5:CC5"/>
    <mergeCell ref="B7:B9"/>
    <mergeCell ref="C7:C9"/>
    <mergeCell ref="D7:D9"/>
    <mergeCell ref="E7:E9"/>
    <mergeCell ref="F7:F9"/>
    <mergeCell ref="G7:G9"/>
    <mergeCell ref="B2:B5"/>
    <mergeCell ref="N7:N9"/>
    <mergeCell ref="O7:O9"/>
    <mergeCell ref="P7:P9"/>
    <mergeCell ref="Q7:Q9"/>
    <mergeCell ref="R7:R9"/>
    <mergeCell ref="S7:S9"/>
    <mergeCell ref="H7:H9"/>
    <mergeCell ref="I7:I9"/>
    <mergeCell ref="J7:J9"/>
    <mergeCell ref="K7:K9"/>
    <mergeCell ref="L7:L9"/>
    <mergeCell ref="M7:M9"/>
    <mergeCell ref="AC7:AC9"/>
    <mergeCell ref="AD7:AJ7"/>
    <mergeCell ref="AK7:AK9"/>
    <mergeCell ref="AL7:AL9"/>
    <mergeCell ref="AM7:AS7"/>
    <mergeCell ref="AR8:AR9"/>
    <mergeCell ref="AS8:AS9"/>
    <mergeCell ref="T7:T9"/>
    <mergeCell ref="U7:U9"/>
    <mergeCell ref="V7:V9"/>
    <mergeCell ref="W7:W9"/>
    <mergeCell ref="X7:Y7"/>
    <mergeCell ref="Z7:AA7"/>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L11:L14"/>
    <mergeCell ref="M11:M14"/>
    <mergeCell ref="N11:N14"/>
    <mergeCell ref="O11:O14"/>
    <mergeCell ref="BS8:BS9"/>
    <mergeCell ref="BT8:BT9"/>
    <mergeCell ref="B11:B38"/>
    <mergeCell ref="C11:C34"/>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BM11:BM14"/>
    <mergeCell ref="BU11:CC11"/>
    <mergeCell ref="BU12:CC12"/>
    <mergeCell ref="BU13:CC13"/>
    <mergeCell ref="BU14:CC14"/>
    <mergeCell ref="D15:D18"/>
    <mergeCell ref="E15:E18"/>
    <mergeCell ref="F15:F18"/>
    <mergeCell ref="G15:G18"/>
    <mergeCell ref="H15:H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O15:O18"/>
    <mergeCell ref="P15:P18"/>
    <mergeCell ref="Q15:Q18"/>
    <mergeCell ref="R15:R18"/>
    <mergeCell ref="AB15:AB18"/>
    <mergeCell ref="AC15:AC18"/>
    <mergeCell ref="I15:I18"/>
    <mergeCell ref="J15:J18"/>
    <mergeCell ref="K15:K18"/>
    <mergeCell ref="L15:L18"/>
    <mergeCell ref="M15:M18"/>
    <mergeCell ref="N15:N18"/>
    <mergeCell ref="BL15:BL18"/>
    <mergeCell ref="BM15:BM18"/>
    <mergeCell ref="BU15:CC15"/>
    <mergeCell ref="BU16:CC16"/>
    <mergeCell ref="BU17:CC17"/>
    <mergeCell ref="BU18:CC18"/>
    <mergeCell ref="AK15:AK18"/>
    <mergeCell ref="AL15:AL18"/>
    <mergeCell ref="AT15:AT18"/>
    <mergeCell ref="AU15:AU18"/>
    <mergeCell ref="BC15:BC18"/>
    <mergeCell ref="BD15:BD18"/>
    <mergeCell ref="AK19:AK22"/>
    <mergeCell ref="J19:J22"/>
    <mergeCell ref="K19:K22"/>
    <mergeCell ref="L19:L22"/>
    <mergeCell ref="M19:M22"/>
    <mergeCell ref="N19:N22"/>
    <mergeCell ref="O19:O22"/>
    <mergeCell ref="D19:D22"/>
    <mergeCell ref="E19:E22"/>
    <mergeCell ref="F19:F22"/>
    <mergeCell ref="G19:G22"/>
    <mergeCell ref="H19:H22"/>
    <mergeCell ref="I19:I22"/>
    <mergeCell ref="L23:L26"/>
    <mergeCell ref="M23:M26"/>
    <mergeCell ref="N23:N26"/>
    <mergeCell ref="BM19:BM22"/>
    <mergeCell ref="BU19:CC19"/>
    <mergeCell ref="BU20:CC20"/>
    <mergeCell ref="BU21:CC21"/>
    <mergeCell ref="BU22:CC22"/>
    <mergeCell ref="D23:D26"/>
    <mergeCell ref="E23:E26"/>
    <mergeCell ref="F23:F26"/>
    <mergeCell ref="G23:G26"/>
    <mergeCell ref="H23:H26"/>
    <mergeCell ref="AL19:AL22"/>
    <mergeCell ref="AT19:AT22"/>
    <mergeCell ref="AU19:AU22"/>
    <mergeCell ref="BC19:BC22"/>
    <mergeCell ref="BD19:BD22"/>
    <mergeCell ref="BL19:BL22"/>
    <mergeCell ref="P19:P22"/>
    <mergeCell ref="Q19:Q22"/>
    <mergeCell ref="R19:R22"/>
    <mergeCell ref="AB19:AB22"/>
    <mergeCell ref="AC19:AC22"/>
    <mergeCell ref="G27:G30"/>
    <mergeCell ref="H27:H30"/>
    <mergeCell ref="I27:I30"/>
    <mergeCell ref="BL23:BL26"/>
    <mergeCell ref="BM23:BM26"/>
    <mergeCell ref="BU23:CC23"/>
    <mergeCell ref="BU24:CC24"/>
    <mergeCell ref="BU25:CC25"/>
    <mergeCell ref="BU26:CC26"/>
    <mergeCell ref="AK23:AK26"/>
    <mergeCell ref="AL23:AL26"/>
    <mergeCell ref="AT23:AT26"/>
    <mergeCell ref="AU23:AU26"/>
    <mergeCell ref="BC23:BC26"/>
    <mergeCell ref="BD23:BD26"/>
    <mergeCell ref="O23:O26"/>
    <mergeCell ref="P23:P26"/>
    <mergeCell ref="Q23:Q26"/>
    <mergeCell ref="R23:R26"/>
    <mergeCell ref="AB23:AB26"/>
    <mergeCell ref="AC23:AC26"/>
    <mergeCell ref="I23:I26"/>
    <mergeCell ref="J23:J26"/>
    <mergeCell ref="K23:K26"/>
    <mergeCell ref="D31:D34"/>
    <mergeCell ref="E31:E34"/>
    <mergeCell ref="F31:F34"/>
    <mergeCell ref="G31:G34"/>
    <mergeCell ref="H31:H34"/>
    <mergeCell ref="AL27:AL30"/>
    <mergeCell ref="AT27:AT30"/>
    <mergeCell ref="AU27:AU30"/>
    <mergeCell ref="BC27:BC30"/>
    <mergeCell ref="P27:P30"/>
    <mergeCell ref="Q27:Q30"/>
    <mergeCell ref="R27:R30"/>
    <mergeCell ref="AB27:AB30"/>
    <mergeCell ref="AC27:AC30"/>
    <mergeCell ref="AK27:AK30"/>
    <mergeCell ref="J27:J30"/>
    <mergeCell ref="K27:K30"/>
    <mergeCell ref="L27:L30"/>
    <mergeCell ref="M27:M30"/>
    <mergeCell ref="N27:N30"/>
    <mergeCell ref="O27:O30"/>
    <mergeCell ref="D27:D30"/>
    <mergeCell ref="E27:E30"/>
    <mergeCell ref="F27:F30"/>
    <mergeCell ref="I31:I34"/>
    <mergeCell ref="J31:J34"/>
    <mergeCell ref="K31:K34"/>
    <mergeCell ref="L31:L34"/>
    <mergeCell ref="M31:M34"/>
    <mergeCell ref="N31:N34"/>
    <mergeCell ref="BM27:BM30"/>
    <mergeCell ref="BU27:CC27"/>
    <mergeCell ref="BU28:CC28"/>
    <mergeCell ref="BU29:CC29"/>
    <mergeCell ref="BU30:CC30"/>
    <mergeCell ref="BD27:BD30"/>
    <mergeCell ref="BL27:BL30"/>
    <mergeCell ref="C35:C38"/>
    <mergeCell ref="D35:D38"/>
    <mergeCell ref="E35:E38"/>
    <mergeCell ref="F35:F38"/>
    <mergeCell ref="G35:G38"/>
    <mergeCell ref="H35:H38"/>
    <mergeCell ref="BL31:BL34"/>
    <mergeCell ref="BM31:BM34"/>
    <mergeCell ref="BU31:CC31"/>
    <mergeCell ref="BU32:CC32"/>
    <mergeCell ref="BU33:CC33"/>
    <mergeCell ref="BU34:CC34"/>
    <mergeCell ref="AK31:AK34"/>
    <mergeCell ref="AL31:AL34"/>
    <mergeCell ref="AT31:AT34"/>
    <mergeCell ref="AU31:AU34"/>
    <mergeCell ref="BC31:BC34"/>
    <mergeCell ref="BD31:BD34"/>
    <mergeCell ref="O31:O34"/>
    <mergeCell ref="P31:P34"/>
    <mergeCell ref="Q31:Q34"/>
    <mergeCell ref="R31:R34"/>
    <mergeCell ref="AB31:AB34"/>
    <mergeCell ref="AC31:AC34"/>
    <mergeCell ref="O35:O38"/>
    <mergeCell ref="P35:P38"/>
    <mergeCell ref="Q35:Q38"/>
    <mergeCell ref="R35:R38"/>
    <mergeCell ref="AB35:AB38"/>
    <mergeCell ref="AC35:AC38"/>
    <mergeCell ref="I35:I38"/>
    <mergeCell ref="J35:J38"/>
    <mergeCell ref="K35:K38"/>
    <mergeCell ref="L35:L38"/>
    <mergeCell ref="M35:M38"/>
    <mergeCell ref="N35:N38"/>
    <mergeCell ref="BL35:BL38"/>
    <mergeCell ref="BM35:BM38"/>
    <mergeCell ref="BU35:CC35"/>
    <mergeCell ref="BU36:CC36"/>
    <mergeCell ref="BU37:CC37"/>
    <mergeCell ref="BU38:CC38"/>
    <mergeCell ref="AK35:AK38"/>
    <mergeCell ref="AL35:AL38"/>
    <mergeCell ref="AT35:AT38"/>
    <mergeCell ref="AU35:AU38"/>
    <mergeCell ref="BC35:BC38"/>
    <mergeCell ref="BD35:BD38"/>
    <mergeCell ref="B39:B62"/>
    <mergeCell ref="C39:C62"/>
    <mergeCell ref="D39:D42"/>
    <mergeCell ref="E39:E42"/>
    <mergeCell ref="F39:F42"/>
    <mergeCell ref="G39:G42"/>
    <mergeCell ref="D43:D46"/>
    <mergeCell ref="E43:E46"/>
    <mergeCell ref="F43:F46"/>
    <mergeCell ref="G43:G46"/>
    <mergeCell ref="N39:N42"/>
    <mergeCell ref="O39:O42"/>
    <mergeCell ref="P39:P42"/>
    <mergeCell ref="Q39:Q42"/>
    <mergeCell ref="R39:R42"/>
    <mergeCell ref="AB39:AB42"/>
    <mergeCell ref="H39:H42"/>
    <mergeCell ref="I39:I42"/>
    <mergeCell ref="J39:J42"/>
    <mergeCell ref="K39:K42"/>
    <mergeCell ref="L39:L42"/>
    <mergeCell ref="M39:M42"/>
    <mergeCell ref="BD39:BD42"/>
    <mergeCell ref="BL39:BL42"/>
    <mergeCell ref="BM39:BM42"/>
    <mergeCell ref="BU39:CC39"/>
    <mergeCell ref="BU40:CC40"/>
    <mergeCell ref="BU41:CC41"/>
    <mergeCell ref="BU42:CC42"/>
    <mergeCell ref="AC39:AC42"/>
    <mergeCell ref="AK39:AK42"/>
    <mergeCell ref="AL39:AL42"/>
    <mergeCell ref="AT39:AT42"/>
    <mergeCell ref="AU39:AU42"/>
    <mergeCell ref="BC39:BC42"/>
    <mergeCell ref="N43:N46"/>
    <mergeCell ref="O43:O46"/>
    <mergeCell ref="P43:P46"/>
    <mergeCell ref="Q43:Q46"/>
    <mergeCell ref="R43:R46"/>
    <mergeCell ref="AB43:AB46"/>
    <mergeCell ref="H43:H46"/>
    <mergeCell ref="I43:I46"/>
    <mergeCell ref="J43:J46"/>
    <mergeCell ref="K43:K46"/>
    <mergeCell ref="L43:L46"/>
    <mergeCell ref="M43:M46"/>
    <mergeCell ref="BD43:BD46"/>
    <mergeCell ref="BL43:BL46"/>
    <mergeCell ref="BM43:BM46"/>
    <mergeCell ref="BU43:CC43"/>
    <mergeCell ref="BU44:CC44"/>
    <mergeCell ref="BU45:CC45"/>
    <mergeCell ref="BU46:CC46"/>
    <mergeCell ref="AC43:AC46"/>
    <mergeCell ref="AK43:AK46"/>
    <mergeCell ref="AL43:AL46"/>
    <mergeCell ref="AT43:AT46"/>
    <mergeCell ref="AU43:AU46"/>
    <mergeCell ref="BC43:BC46"/>
    <mergeCell ref="L47:L50"/>
    <mergeCell ref="M47:M50"/>
    <mergeCell ref="N47:N50"/>
    <mergeCell ref="O47:O50"/>
    <mergeCell ref="D47:D50"/>
    <mergeCell ref="E47:E50"/>
    <mergeCell ref="F47:F50"/>
    <mergeCell ref="G47:G50"/>
    <mergeCell ref="H47:H50"/>
    <mergeCell ref="I47:I50"/>
    <mergeCell ref="BM47:BM50"/>
    <mergeCell ref="BU47:CC47"/>
    <mergeCell ref="BU48:CC48"/>
    <mergeCell ref="BU49:CC49"/>
    <mergeCell ref="BU50:CC50"/>
    <mergeCell ref="D51:D54"/>
    <mergeCell ref="E51:E54"/>
    <mergeCell ref="F51:F54"/>
    <mergeCell ref="G51:G54"/>
    <mergeCell ref="H51:H54"/>
    <mergeCell ref="AL47:AL50"/>
    <mergeCell ref="AT47:AT50"/>
    <mergeCell ref="AU47:AU50"/>
    <mergeCell ref="BC47:BC50"/>
    <mergeCell ref="BD47:BD50"/>
    <mergeCell ref="BL47:BL50"/>
    <mergeCell ref="P47:P50"/>
    <mergeCell ref="Q47:Q50"/>
    <mergeCell ref="R47:R50"/>
    <mergeCell ref="AB47:AB50"/>
    <mergeCell ref="AC47:AC50"/>
    <mergeCell ref="AK47:AK50"/>
    <mergeCell ref="J47:J50"/>
    <mergeCell ref="K47:K50"/>
    <mergeCell ref="O51:O54"/>
    <mergeCell ref="P51:P54"/>
    <mergeCell ref="Q51:Q54"/>
    <mergeCell ref="R51:R54"/>
    <mergeCell ref="AB51:AB54"/>
    <mergeCell ref="AC51:AC54"/>
    <mergeCell ref="I51:I54"/>
    <mergeCell ref="J51:J54"/>
    <mergeCell ref="K51:K54"/>
    <mergeCell ref="L51:L54"/>
    <mergeCell ref="M51:M54"/>
    <mergeCell ref="N51:N54"/>
    <mergeCell ref="BL51:BL54"/>
    <mergeCell ref="BM51:BM54"/>
    <mergeCell ref="BU51:CC51"/>
    <mergeCell ref="BU52:CC52"/>
    <mergeCell ref="BU53:CC53"/>
    <mergeCell ref="BU54:CC54"/>
    <mergeCell ref="AK51:AK54"/>
    <mergeCell ref="AL51:AL54"/>
    <mergeCell ref="AT51:AT54"/>
    <mergeCell ref="AU51:AU54"/>
    <mergeCell ref="BC51:BC54"/>
    <mergeCell ref="BD51:BD54"/>
    <mergeCell ref="L55:L58"/>
    <mergeCell ref="M55:M58"/>
    <mergeCell ref="N55:N58"/>
    <mergeCell ref="O55:O58"/>
    <mergeCell ref="D55:D58"/>
    <mergeCell ref="E55:E58"/>
    <mergeCell ref="F55:F58"/>
    <mergeCell ref="G55:G58"/>
    <mergeCell ref="H55:H58"/>
    <mergeCell ref="I55:I58"/>
    <mergeCell ref="BM55:BM58"/>
    <mergeCell ref="BU55:CC55"/>
    <mergeCell ref="BU56:CC56"/>
    <mergeCell ref="BU57:CC57"/>
    <mergeCell ref="BU58:CC58"/>
    <mergeCell ref="D59:D62"/>
    <mergeCell ref="E59:E62"/>
    <mergeCell ref="F59:F62"/>
    <mergeCell ref="G59:G62"/>
    <mergeCell ref="H59:H62"/>
    <mergeCell ref="AL55:AL58"/>
    <mergeCell ref="AT55:AT58"/>
    <mergeCell ref="AU55:AU58"/>
    <mergeCell ref="BC55:BC58"/>
    <mergeCell ref="BD55:BD58"/>
    <mergeCell ref="BL55:BL58"/>
    <mergeCell ref="P55:P58"/>
    <mergeCell ref="Q55:Q58"/>
    <mergeCell ref="R55:R58"/>
    <mergeCell ref="AB55:AB58"/>
    <mergeCell ref="AC55:AC58"/>
    <mergeCell ref="AK55:AK58"/>
    <mergeCell ref="J55:J58"/>
    <mergeCell ref="K55:K58"/>
    <mergeCell ref="O59:O62"/>
    <mergeCell ref="P59:P62"/>
    <mergeCell ref="Q59:Q62"/>
    <mergeCell ref="R59:R62"/>
    <mergeCell ref="AB59:AB62"/>
    <mergeCell ref="AC59:AC62"/>
    <mergeCell ref="I59:I62"/>
    <mergeCell ref="J59:J62"/>
    <mergeCell ref="K59:K62"/>
    <mergeCell ref="L59:L62"/>
    <mergeCell ref="M59:M62"/>
    <mergeCell ref="N59:N62"/>
    <mergeCell ref="BL59:BL62"/>
    <mergeCell ref="BM59:BM62"/>
    <mergeCell ref="BU59:CC59"/>
    <mergeCell ref="BU60:CC60"/>
    <mergeCell ref="BU61:CC61"/>
    <mergeCell ref="BU62:CC62"/>
    <mergeCell ref="AK59:AK62"/>
    <mergeCell ref="AL59:AL62"/>
    <mergeCell ref="AT59:AT62"/>
    <mergeCell ref="AU59:AU62"/>
    <mergeCell ref="BC59:BC62"/>
    <mergeCell ref="BD59:BD62"/>
    <mergeCell ref="B63:B82"/>
    <mergeCell ref="C63:C70"/>
    <mergeCell ref="D63:D66"/>
    <mergeCell ref="E63:E66"/>
    <mergeCell ref="F63:F66"/>
    <mergeCell ref="G63:G66"/>
    <mergeCell ref="D67:D70"/>
    <mergeCell ref="E67:E70"/>
    <mergeCell ref="F67:F70"/>
    <mergeCell ref="G67:G70"/>
    <mergeCell ref="N63:N66"/>
    <mergeCell ref="O63:O66"/>
    <mergeCell ref="P63:P66"/>
    <mergeCell ref="Q63:Q66"/>
    <mergeCell ref="R63:R66"/>
    <mergeCell ref="AB63:AB66"/>
    <mergeCell ref="H63:H66"/>
    <mergeCell ref="I63:I66"/>
    <mergeCell ref="J63:J66"/>
    <mergeCell ref="K63:K66"/>
    <mergeCell ref="L63:L66"/>
    <mergeCell ref="M63:M66"/>
    <mergeCell ref="BD63:BD66"/>
    <mergeCell ref="BL63:BL66"/>
    <mergeCell ref="BM63:BM66"/>
    <mergeCell ref="BU63:CC63"/>
    <mergeCell ref="BU64:CC64"/>
    <mergeCell ref="BU65:CC65"/>
    <mergeCell ref="BU66:CC66"/>
    <mergeCell ref="AC63:AC66"/>
    <mergeCell ref="AK63:AK66"/>
    <mergeCell ref="AL63:AL66"/>
    <mergeCell ref="AT63:AT66"/>
    <mergeCell ref="AU63:AU66"/>
    <mergeCell ref="BC63:BC66"/>
    <mergeCell ref="N67:N70"/>
    <mergeCell ref="O67:O70"/>
    <mergeCell ref="P67:P70"/>
    <mergeCell ref="Q67:Q70"/>
    <mergeCell ref="R67:R70"/>
    <mergeCell ref="AB67:AB70"/>
    <mergeCell ref="H67:H70"/>
    <mergeCell ref="I67:I70"/>
    <mergeCell ref="J67:J70"/>
    <mergeCell ref="K67:K70"/>
    <mergeCell ref="L67:L70"/>
    <mergeCell ref="M67:M70"/>
    <mergeCell ref="BD67:BD70"/>
    <mergeCell ref="BL67:BL70"/>
    <mergeCell ref="BM67:BM70"/>
    <mergeCell ref="BU67:CC67"/>
    <mergeCell ref="BU68:CC68"/>
    <mergeCell ref="BU69:CC69"/>
    <mergeCell ref="BU70:CC70"/>
    <mergeCell ref="AC67:AC70"/>
    <mergeCell ref="AK67:AK70"/>
    <mergeCell ref="AL67:AL70"/>
    <mergeCell ref="AT67:AT70"/>
    <mergeCell ref="AU67:AU70"/>
    <mergeCell ref="BC67:BC70"/>
    <mergeCell ref="C71:C82"/>
    <mergeCell ref="D71:D74"/>
    <mergeCell ref="E71:E74"/>
    <mergeCell ref="F71:F74"/>
    <mergeCell ref="G71:G74"/>
    <mergeCell ref="H71:H74"/>
    <mergeCell ref="D75:D78"/>
    <mergeCell ref="E75:E78"/>
    <mergeCell ref="F75:F78"/>
    <mergeCell ref="G75:G78"/>
    <mergeCell ref="O71:O74"/>
    <mergeCell ref="P71:P74"/>
    <mergeCell ref="Q71:Q74"/>
    <mergeCell ref="R71:R74"/>
    <mergeCell ref="AB71:AB74"/>
    <mergeCell ref="AC71:AC74"/>
    <mergeCell ref="I71:I74"/>
    <mergeCell ref="J71:J74"/>
    <mergeCell ref="K71:K74"/>
    <mergeCell ref="L71:L74"/>
    <mergeCell ref="M71:M74"/>
    <mergeCell ref="N71:N74"/>
    <mergeCell ref="BL71:BL74"/>
    <mergeCell ref="BM71:BM74"/>
    <mergeCell ref="BU71:CC71"/>
    <mergeCell ref="BU72:CC72"/>
    <mergeCell ref="BU73:CC73"/>
    <mergeCell ref="BU74:CC74"/>
    <mergeCell ref="AK71:AK74"/>
    <mergeCell ref="AL71:AL74"/>
    <mergeCell ref="AT71:AT74"/>
    <mergeCell ref="AU71:AU74"/>
    <mergeCell ref="BC71:BC74"/>
    <mergeCell ref="BD71:BD74"/>
    <mergeCell ref="BU75:CC75"/>
    <mergeCell ref="BU76:CC76"/>
    <mergeCell ref="BU77:CC77"/>
    <mergeCell ref="BU78:CC78"/>
    <mergeCell ref="AC75:AC78"/>
    <mergeCell ref="AK75:AK78"/>
    <mergeCell ref="AL75:AL78"/>
    <mergeCell ref="AT75:AT78"/>
    <mergeCell ref="AU75:AU78"/>
    <mergeCell ref="BC75:BC78"/>
    <mergeCell ref="D79:D82"/>
    <mergeCell ref="E79:E82"/>
    <mergeCell ref="F79:F82"/>
    <mergeCell ref="G79:G82"/>
    <mergeCell ref="H79:H82"/>
    <mergeCell ref="I79:I82"/>
    <mergeCell ref="BD75:BD78"/>
    <mergeCell ref="BL75:BL78"/>
    <mergeCell ref="BM75:BM78"/>
    <mergeCell ref="N75:N78"/>
    <mergeCell ref="O75:O78"/>
    <mergeCell ref="P75:P78"/>
    <mergeCell ref="Q75:Q78"/>
    <mergeCell ref="R75:R78"/>
    <mergeCell ref="AB75:AB78"/>
    <mergeCell ref="H75:H78"/>
    <mergeCell ref="I75:I78"/>
    <mergeCell ref="J75:J78"/>
    <mergeCell ref="K75:K78"/>
    <mergeCell ref="L75:L78"/>
    <mergeCell ref="M75:M78"/>
    <mergeCell ref="P79:P82"/>
    <mergeCell ref="Q79:Q82"/>
    <mergeCell ref="R79:R82"/>
    <mergeCell ref="AB79:AB82"/>
    <mergeCell ref="AC79:AC82"/>
    <mergeCell ref="AK79:AK82"/>
    <mergeCell ref="J79:J82"/>
    <mergeCell ref="K79:K82"/>
    <mergeCell ref="L79:L82"/>
    <mergeCell ref="M79:M82"/>
    <mergeCell ref="N79:N82"/>
    <mergeCell ref="O79:O82"/>
    <mergeCell ref="BM79:BM82"/>
    <mergeCell ref="BU79:CC79"/>
    <mergeCell ref="BU80:CC80"/>
    <mergeCell ref="BU81:CC81"/>
    <mergeCell ref="BU82:CC82"/>
    <mergeCell ref="AL79:AL82"/>
    <mergeCell ref="AT79:AT82"/>
    <mergeCell ref="AU79:AU82"/>
    <mergeCell ref="BC79:BC82"/>
    <mergeCell ref="BD79:BD82"/>
    <mergeCell ref="BL79:BL82"/>
  </mergeCells>
  <conditionalFormatting sqref="L27 L71 L75 L79 L15 L19">
    <cfRule type="expression" dxfId="74" priority="12">
      <formula>$L15=$M15</formula>
    </cfRule>
  </conditionalFormatting>
  <conditionalFormatting sqref="L51">
    <cfRule type="expression" dxfId="73" priority="7">
      <formula>$L51=$M51</formula>
    </cfRule>
  </conditionalFormatting>
  <conditionalFormatting sqref="L35">
    <cfRule type="expression" dxfId="72" priority="10">
      <formula>$L35=$M35</formula>
    </cfRule>
  </conditionalFormatting>
  <conditionalFormatting sqref="L23">
    <cfRule type="expression" dxfId="71" priority="13">
      <formula>$L23=$M23</formula>
    </cfRule>
  </conditionalFormatting>
  <conditionalFormatting sqref="L31">
    <cfRule type="expression" dxfId="70" priority="11">
      <formula>$L31=$M31</formula>
    </cfRule>
  </conditionalFormatting>
  <conditionalFormatting sqref="L43">
    <cfRule type="expression" dxfId="69" priority="9">
      <formula>$L43=$M43</formula>
    </cfRule>
  </conditionalFormatting>
  <conditionalFormatting sqref="L47">
    <cfRule type="expression" dxfId="68" priority="8">
      <formula>$L47=$M47</formula>
    </cfRule>
  </conditionalFormatting>
  <conditionalFormatting sqref="L59">
    <cfRule type="expression" dxfId="67" priority="5">
      <formula>$L59=$M59</formula>
    </cfRule>
  </conditionalFormatting>
  <conditionalFormatting sqref="L55">
    <cfRule type="expression" dxfId="66" priority="6">
      <formula>$L55=$M55</formula>
    </cfRule>
  </conditionalFormatting>
  <conditionalFormatting sqref="L63">
    <cfRule type="expression" dxfId="65" priority="4">
      <formula>$L63=$M63</formula>
    </cfRule>
  </conditionalFormatting>
  <conditionalFormatting sqref="L67">
    <cfRule type="expression" dxfId="64" priority="3">
      <formula>$L67=$M67</formula>
    </cfRule>
  </conditionalFormatting>
  <conditionalFormatting sqref="L11">
    <cfRule type="expression" dxfId="63" priority="2">
      <formula>$L11=$M11</formula>
    </cfRule>
  </conditionalFormatting>
  <conditionalFormatting sqref="L39">
    <cfRule type="expression" dxfId="62" priority="1">
      <formula>$L39=$M39</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DAF0E-AC8E-4FDD-8D84-977D36AB57F1}">
  <sheetPr>
    <tabColor rgb="FF7030A0"/>
  </sheetPr>
  <dimension ref="A1:CC242"/>
  <sheetViews>
    <sheetView zoomScale="60" zoomScaleNormal="60" workbookViewId="0">
      <selection activeCell="S26" sqref="S26"/>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15.6640625" style="4" customWidth="1"/>
    <col min="10" max="10" width="6.6640625" style="53" customWidth="1"/>
    <col min="11" max="11" width="21.6640625" style="3" customWidth="1"/>
    <col min="12" max="13" width="9.6640625" style="23" customWidth="1"/>
    <col min="14" max="17" width="9.6640625" style="24" customWidth="1"/>
    <col min="18" max="18" width="6.6640625" style="4" customWidth="1"/>
    <col min="19" max="19" width="95.6640625" style="4" customWidth="1"/>
    <col min="20" max="20" width="17.6640625" style="4" customWidth="1"/>
    <col min="21" max="22" width="10.6640625" style="4" customWidth="1"/>
    <col min="23" max="23" width="33.6640625" style="4" customWidth="1"/>
    <col min="24" max="27" width="11.6640625" style="27" customWidth="1"/>
    <col min="28" max="28" width="6.664062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664062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3"/>
      <c r="K1" s="263"/>
      <c r="L1" s="270"/>
      <c r="M1" s="270"/>
      <c r="N1" s="270"/>
      <c r="O1" s="270"/>
      <c r="P1" s="270"/>
      <c r="Q1" s="270"/>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1835" t="s">
        <v>3843</v>
      </c>
      <c r="M2" s="1836"/>
      <c r="N2" s="1836"/>
      <c r="O2" s="1836"/>
      <c r="P2" s="1836"/>
      <c r="Q2" s="1837"/>
      <c r="R2" s="1158" t="s">
        <v>0</v>
      </c>
      <c r="S2" s="1160"/>
      <c r="T2" s="1008" t="s">
        <v>1</v>
      </c>
      <c r="U2" s="1009"/>
      <c r="V2" s="1010"/>
      <c r="W2" s="1831" t="str">
        <f>+$L2</f>
        <v>SECRETARÍA DE DESARROLLO ECONÓMICO Y PRODUCTIVIDAD</v>
      </c>
      <c r="X2" s="1832"/>
      <c r="Y2" s="1832"/>
      <c r="Z2" s="1832"/>
      <c r="AA2" s="1833"/>
      <c r="AB2" s="1158" t="s">
        <v>0</v>
      </c>
      <c r="AC2" s="1159"/>
      <c r="AD2" s="1159"/>
      <c r="AE2" s="1159"/>
      <c r="AF2" s="1159"/>
      <c r="AG2" s="1159"/>
      <c r="AH2" s="1159"/>
      <c r="AI2" s="1159"/>
      <c r="AJ2" s="1160"/>
      <c r="AK2" s="1132" t="s">
        <v>1</v>
      </c>
      <c r="AL2" s="1132"/>
      <c r="AM2" s="1132"/>
      <c r="AN2" s="1831" t="str">
        <f>+$L2</f>
        <v>SECRETARÍA DE DESARROLLO ECONÓMICO Y PRODUCTIVIDAD</v>
      </c>
      <c r="AO2" s="1832"/>
      <c r="AP2" s="1832"/>
      <c r="AQ2" s="1832"/>
      <c r="AR2" s="1832"/>
      <c r="AS2" s="1833"/>
      <c r="AT2" s="1158" t="s">
        <v>0</v>
      </c>
      <c r="AU2" s="1159"/>
      <c r="AV2" s="1159"/>
      <c r="AW2" s="1159"/>
      <c r="AX2" s="1159"/>
      <c r="AY2" s="1159"/>
      <c r="AZ2" s="1159"/>
      <c r="BA2" s="1159"/>
      <c r="BB2" s="1160"/>
      <c r="BC2" s="1132" t="s">
        <v>1</v>
      </c>
      <c r="BD2" s="1132"/>
      <c r="BE2" s="1132"/>
      <c r="BF2" s="1834" t="str">
        <f>+$L2</f>
        <v>SECRETARÍA DE DESARROLLO ECONÓMICO Y PRODUCTIVIDAD</v>
      </c>
      <c r="BG2" s="1834"/>
      <c r="BH2" s="1834"/>
      <c r="BI2" s="1834"/>
      <c r="BJ2" s="1834"/>
      <c r="BK2" s="1834"/>
      <c r="BL2" s="1158" t="s">
        <v>0</v>
      </c>
      <c r="BM2" s="1159"/>
      <c r="BN2" s="1159"/>
      <c r="BO2" s="1159"/>
      <c r="BP2" s="1159"/>
      <c r="BQ2" s="1159"/>
      <c r="BR2" s="1159"/>
      <c r="BS2" s="1159"/>
      <c r="BT2" s="1160"/>
      <c r="BU2" s="1132" t="s">
        <v>1</v>
      </c>
      <c r="BV2" s="1132"/>
      <c r="BW2" s="1132"/>
      <c r="BX2" s="1828" t="str">
        <f>+$L2</f>
        <v>SECRETARÍA DE DESARROLLO ECONÓMICO Y PRODUCTIVIDAD</v>
      </c>
      <c r="BY2" s="1829"/>
      <c r="BZ2" s="1829"/>
      <c r="CA2" s="1829"/>
      <c r="CB2" s="1829"/>
      <c r="CC2" s="1830"/>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359">
        <f>+$L3</f>
        <v>0</v>
      </c>
      <c r="AO3" s="1360"/>
      <c r="AP3" s="1360"/>
      <c r="AQ3" s="1360"/>
      <c r="AR3" s="1360"/>
      <c r="AS3" s="1361"/>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822" t="s">
        <v>1329</v>
      </c>
      <c r="M4" s="1823"/>
      <c r="N4" s="1823"/>
      <c r="O4" s="1823"/>
      <c r="P4" s="1823"/>
      <c r="Q4" s="1824"/>
      <c r="R4" s="1136" t="s">
        <v>3849</v>
      </c>
      <c r="S4" s="1138"/>
      <c r="T4" s="1008" t="s">
        <v>1664</v>
      </c>
      <c r="U4" s="1009"/>
      <c r="V4" s="1010"/>
      <c r="W4" s="1825" t="str">
        <f>+$L4</f>
        <v>6. Productividad</v>
      </c>
      <c r="X4" s="1826"/>
      <c r="Y4" s="1826"/>
      <c r="Z4" s="1826"/>
      <c r="AA4" s="1827"/>
      <c r="AB4" s="1136" t="s">
        <v>3849</v>
      </c>
      <c r="AC4" s="1137"/>
      <c r="AD4" s="1137"/>
      <c r="AE4" s="1137"/>
      <c r="AF4" s="1137"/>
      <c r="AG4" s="1137"/>
      <c r="AH4" s="1137"/>
      <c r="AI4" s="1137"/>
      <c r="AJ4" s="1138"/>
      <c r="AK4" s="1132" t="s">
        <v>1656</v>
      </c>
      <c r="AL4" s="1132"/>
      <c r="AM4" s="1132"/>
      <c r="AN4" s="1822" t="str">
        <f>+$L4</f>
        <v>6. Productividad</v>
      </c>
      <c r="AO4" s="1823"/>
      <c r="AP4" s="1823"/>
      <c r="AQ4" s="1823"/>
      <c r="AR4" s="1823"/>
      <c r="AS4" s="1824"/>
      <c r="AT4" s="1136" t="s">
        <v>3849</v>
      </c>
      <c r="AU4" s="1137"/>
      <c r="AV4" s="1137"/>
      <c r="AW4" s="1137"/>
      <c r="AX4" s="1137"/>
      <c r="AY4" s="1137"/>
      <c r="AZ4" s="1137"/>
      <c r="BA4" s="1137"/>
      <c r="BB4" s="1138"/>
      <c r="BC4" s="1132" t="s">
        <v>1656</v>
      </c>
      <c r="BD4" s="1132"/>
      <c r="BE4" s="1132"/>
      <c r="BF4" s="1821" t="str">
        <f>+$L4</f>
        <v>6. Productividad</v>
      </c>
      <c r="BG4" s="1821"/>
      <c r="BH4" s="1821"/>
      <c r="BI4" s="1821"/>
      <c r="BJ4" s="1821"/>
      <c r="BK4" s="1821"/>
      <c r="BL4" s="1136" t="s">
        <v>3849</v>
      </c>
      <c r="BM4" s="1137"/>
      <c r="BN4" s="1137"/>
      <c r="BO4" s="1137"/>
      <c r="BP4" s="1137"/>
      <c r="BQ4" s="1137"/>
      <c r="BR4" s="1137"/>
      <c r="BS4" s="1137"/>
      <c r="BT4" s="1138"/>
      <c r="BU4" s="1132" t="s">
        <v>1656</v>
      </c>
      <c r="BV4" s="1132"/>
      <c r="BW4" s="1132"/>
      <c r="BX4" s="1821" t="str">
        <f>+$L4</f>
        <v>6. Productividad</v>
      </c>
      <c r="BY4" s="1821"/>
      <c r="BZ4" s="1821"/>
      <c r="CA4" s="1821"/>
      <c r="CB4" s="1821"/>
      <c r="CC4" s="1821"/>
    </row>
    <row r="5" spans="1:81" s="58" customFormat="1" ht="16.2" customHeight="1" x14ac:dyDescent="0.3">
      <c r="A5" s="34"/>
      <c r="B5" s="1168"/>
      <c r="C5" s="1140"/>
      <c r="D5" s="1140"/>
      <c r="E5" s="1140"/>
      <c r="F5" s="1140"/>
      <c r="G5" s="1140"/>
      <c r="H5" s="1140"/>
      <c r="I5" s="228"/>
      <c r="J5" s="252" t="s">
        <v>1659</v>
      </c>
      <c r="K5" s="252"/>
      <c r="L5" s="1142" t="s">
        <v>1437</v>
      </c>
      <c r="M5" s="1143"/>
      <c r="N5" s="1143"/>
      <c r="O5" s="1143"/>
      <c r="P5" s="1143"/>
      <c r="Q5" s="1144"/>
      <c r="R5" s="1139"/>
      <c r="S5" s="1141"/>
      <c r="T5" s="1008" t="s">
        <v>1665</v>
      </c>
      <c r="U5" s="1009"/>
      <c r="V5" s="1010"/>
      <c r="W5" s="1145" t="str">
        <f>+$L5</f>
        <v>6.3 Más Oportunidades para el Emprendimiento</v>
      </c>
      <c r="X5" s="1146"/>
      <c r="Y5" s="1146"/>
      <c r="Z5" s="1146"/>
      <c r="AA5" s="1147"/>
      <c r="AB5" s="1139"/>
      <c r="AC5" s="1140"/>
      <c r="AD5" s="1140"/>
      <c r="AE5" s="1140"/>
      <c r="AF5" s="1140"/>
      <c r="AG5" s="1140"/>
      <c r="AH5" s="1140"/>
      <c r="AI5" s="1140"/>
      <c r="AJ5" s="1141"/>
      <c r="AK5" s="1132" t="s">
        <v>1659</v>
      </c>
      <c r="AL5" s="1132"/>
      <c r="AM5" s="1132"/>
      <c r="AN5" s="1142" t="str">
        <f>+$L5</f>
        <v>6.3 Más Oportunidades para el Emprendimiento</v>
      </c>
      <c r="AO5" s="1143"/>
      <c r="AP5" s="1143"/>
      <c r="AQ5" s="1143"/>
      <c r="AR5" s="1143"/>
      <c r="AS5" s="1144"/>
      <c r="AT5" s="1139"/>
      <c r="AU5" s="1140"/>
      <c r="AV5" s="1140"/>
      <c r="AW5" s="1140"/>
      <c r="AX5" s="1140"/>
      <c r="AY5" s="1140"/>
      <c r="AZ5" s="1140"/>
      <c r="BA5" s="1140"/>
      <c r="BB5" s="1141"/>
      <c r="BC5" s="1132" t="s">
        <v>1659</v>
      </c>
      <c r="BD5" s="1132"/>
      <c r="BE5" s="1132"/>
      <c r="BF5" s="1133" t="str">
        <f>+$L5</f>
        <v>6.3 Más Oportunidades para el Emprendimiento</v>
      </c>
      <c r="BG5" s="1133"/>
      <c r="BH5" s="1133"/>
      <c r="BI5" s="1133"/>
      <c r="BJ5" s="1133"/>
      <c r="BK5" s="1133"/>
      <c r="BL5" s="1139"/>
      <c r="BM5" s="1140"/>
      <c r="BN5" s="1140"/>
      <c r="BO5" s="1140"/>
      <c r="BP5" s="1140"/>
      <c r="BQ5" s="1140"/>
      <c r="BR5" s="1140"/>
      <c r="BS5" s="1140"/>
      <c r="BT5" s="1141"/>
      <c r="BU5" s="1132" t="s">
        <v>1659</v>
      </c>
      <c r="BV5" s="1132"/>
      <c r="BW5" s="1132"/>
      <c r="BX5" s="1133" t="str">
        <f>+$L5</f>
        <v>6.3 Más Oportunidades para el Emprendimiento</v>
      </c>
      <c r="BY5" s="1133"/>
      <c r="BZ5" s="1133"/>
      <c r="CA5" s="1133"/>
      <c r="CB5" s="1133"/>
      <c r="CC5" s="1133"/>
    </row>
    <row r="6" spans="1:81" ht="16.2" customHeight="1" thickBot="1" x14ac:dyDescent="0.35">
      <c r="B6" s="2"/>
      <c r="C6" s="2"/>
      <c r="D6" s="2"/>
      <c r="E6" s="2"/>
      <c r="F6" s="2"/>
      <c r="G6" s="2"/>
      <c r="H6" s="639"/>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row>
    <row r="11" spans="1:81" s="58" customFormat="1" ht="40.200000000000003" customHeight="1" thickTop="1" x14ac:dyDescent="0.3">
      <c r="A11" s="34"/>
      <c r="B11" s="906" t="s">
        <v>1438</v>
      </c>
      <c r="C11" s="1236" t="s">
        <v>1442</v>
      </c>
      <c r="D11" s="871"/>
      <c r="E11" s="851"/>
      <c r="F11" s="851"/>
      <c r="G11" s="851"/>
      <c r="H11" s="851"/>
      <c r="I11" s="851"/>
      <c r="J11" s="812">
        <v>882</v>
      </c>
      <c r="K11" s="854" t="str">
        <f>+[26]Metas!K1027</f>
        <v>Programa de asesoramiento y acompañamiento a emprendedores en las etapas de ideación, pre-incubación, incubación y aceleración creado</v>
      </c>
      <c r="L11" s="857"/>
      <c r="M11" s="860">
        <f>SUM(N11:Q11)</f>
        <v>0</v>
      </c>
      <c r="N11" s="836"/>
      <c r="O11" s="839"/>
      <c r="P11" s="863"/>
      <c r="Q11" s="866"/>
      <c r="R11" s="812">
        <f>+$J11</f>
        <v>882</v>
      </c>
      <c r="S11" s="231"/>
      <c r="T11" s="235"/>
      <c r="U11" s="235"/>
      <c r="V11" s="235"/>
      <c r="W11" s="231"/>
      <c r="X11" s="256"/>
      <c r="Y11" s="256"/>
      <c r="Z11" s="256"/>
      <c r="AA11" s="256"/>
      <c r="AB11" s="812">
        <f>+$J11</f>
        <v>882</v>
      </c>
      <c r="AC11" s="827">
        <f>+L11</f>
        <v>0</v>
      </c>
      <c r="AD11" s="44">
        <f>+AM11+AV11+BE11+BN11</f>
        <v>0</v>
      </c>
      <c r="AE11" s="44">
        <f t="shared" ref="AE11:AJ26" si="0">+AN11+AW11+BF11+BO11</f>
        <v>0</v>
      </c>
      <c r="AF11" s="44">
        <f t="shared" si="0"/>
        <v>0</v>
      </c>
      <c r="AG11" s="44">
        <f t="shared" si="0"/>
        <v>0</v>
      </c>
      <c r="AH11" s="44">
        <f t="shared" si="0"/>
        <v>0</v>
      </c>
      <c r="AI11" s="44">
        <f t="shared" si="0"/>
        <v>0</v>
      </c>
      <c r="AJ11" s="44">
        <f t="shared" si="0"/>
        <v>0</v>
      </c>
      <c r="AK11" s="812">
        <f>+$J11</f>
        <v>882</v>
      </c>
      <c r="AL11" s="990">
        <f>+N11</f>
        <v>0</v>
      </c>
      <c r="AM11" s="44">
        <f>SUM(AN11:AS11)</f>
        <v>0</v>
      </c>
      <c r="AN11" s="35"/>
      <c r="AO11" s="35"/>
      <c r="AP11" s="35"/>
      <c r="AQ11" s="35"/>
      <c r="AR11" s="35"/>
      <c r="AS11" s="35"/>
      <c r="AT11" s="812">
        <f>+$J11</f>
        <v>882</v>
      </c>
      <c r="AU11" s="993">
        <f>+O11</f>
        <v>0</v>
      </c>
      <c r="AV11" s="44">
        <f>SUM(AW11:BB11)</f>
        <v>0</v>
      </c>
      <c r="AW11" s="35"/>
      <c r="AX11" s="35"/>
      <c r="AY11" s="35"/>
      <c r="AZ11" s="35"/>
      <c r="BA11" s="35"/>
      <c r="BB11" s="35"/>
      <c r="BC11" s="812">
        <f>+$J11</f>
        <v>882</v>
      </c>
      <c r="BD11" s="996">
        <f>+P11</f>
        <v>0</v>
      </c>
      <c r="BE11" s="44">
        <f>SUM(BF11:BK11)</f>
        <v>0</v>
      </c>
      <c r="BF11" s="35"/>
      <c r="BG11" s="35"/>
      <c r="BH11" s="35"/>
      <c r="BI11" s="35"/>
      <c r="BJ11" s="35"/>
      <c r="BK11" s="35"/>
      <c r="BL11" s="812">
        <f>+$J11</f>
        <v>882</v>
      </c>
      <c r="BM11" s="987">
        <f>+Q11</f>
        <v>0</v>
      </c>
      <c r="BN11" s="44">
        <f>SUM(BO11:BT11)</f>
        <v>0</v>
      </c>
      <c r="BO11" s="35"/>
      <c r="BP11" s="35"/>
      <c r="BQ11" s="35"/>
      <c r="BR11" s="35"/>
      <c r="BS11" s="35"/>
      <c r="BT11" s="35"/>
      <c r="BU11" s="818"/>
      <c r="BV11" s="819"/>
      <c r="BW11" s="819"/>
      <c r="BX11" s="819"/>
      <c r="BY11" s="819"/>
      <c r="BZ11" s="819"/>
      <c r="CA11" s="819"/>
      <c r="CB11" s="819"/>
      <c r="CC11" s="820"/>
    </row>
    <row r="12" spans="1:81" s="58" customFormat="1" ht="40.200000000000003" customHeight="1" x14ac:dyDescent="0.3">
      <c r="A12" s="34"/>
      <c r="B12" s="907"/>
      <c r="C12" s="1237"/>
      <c r="D12" s="872"/>
      <c r="E12" s="852"/>
      <c r="F12" s="852"/>
      <c r="G12" s="852"/>
      <c r="H12" s="852"/>
      <c r="I12" s="852"/>
      <c r="J12" s="813"/>
      <c r="K12" s="855"/>
      <c r="L12" s="858"/>
      <c r="M12" s="861"/>
      <c r="N12" s="837"/>
      <c r="O12" s="840"/>
      <c r="P12" s="864"/>
      <c r="Q12" s="867"/>
      <c r="R12" s="813"/>
      <c r="S12" s="39"/>
      <c r="T12" s="236"/>
      <c r="U12" s="236"/>
      <c r="V12" s="236"/>
      <c r="W12" s="39"/>
      <c r="X12" s="31"/>
      <c r="Y12" s="31"/>
      <c r="Z12" s="31"/>
      <c r="AA12" s="31"/>
      <c r="AB12" s="813"/>
      <c r="AC12" s="828"/>
      <c r="AD12" s="51">
        <f t="shared" ref="AD12:AD14" si="1">+AM12+AV12+BE12+BN12</f>
        <v>0</v>
      </c>
      <c r="AE12" s="51">
        <f t="shared" si="0"/>
        <v>0</v>
      </c>
      <c r="AF12" s="51">
        <f t="shared" si="0"/>
        <v>0</v>
      </c>
      <c r="AG12" s="51">
        <f t="shared" si="0"/>
        <v>0</v>
      </c>
      <c r="AH12" s="51">
        <f t="shared" si="0"/>
        <v>0</v>
      </c>
      <c r="AI12" s="51">
        <f t="shared" si="0"/>
        <v>0</v>
      </c>
      <c r="AJ12" s="51">
        <f t="shared" si="0"/>
        <v>0</v>
      </c>
      <c r="AK12" s="813"/>
      <c r="AL12" s="991"/>
      <c r="AM12" s="51">
        <f t="shared" ref="AM12:AM82" si="2">SUM(AN12:AS12)</f>
        <v>0</v>
      </c>
      <c r="AN12" s="336"/>
      <c r="AO12" s="336"/>
      <c r="AP12" s="336"/>
      <c r="AQ12" s="336"/>
      <c r="AR12" s="336"/>
      <c r="AS12" s="336"/>
      <c r="AT12" s="813"/>
      <c r="AU12" s="994"/>
      <c r="AV12" s="51">
        <f t="shared" ref="AV12:AV82" si="3">SUM(AW12:BB12)</f>
        <v>0</v>
      </c>
      <c r="AW12" s="336"/>
      <c r="AX12" s="336"/>
      <c r="AY12" s="336"/>
      <c r="AZ12" s="336"/>
      <c r="BA12" s="336"/>
      <c r="BB12" s="336"/>
      <c r="BC12" s="813"/>
      <c r="BD12" s="997"/>
      <c r="BE12" s="51">
        <f t="shared" ref="BE12:BE82" si="4">SUM(BF12:BK12)</f>
        <v>0</v>
      </c>
      <c r="BF12" s="336"/>
      <c r="BG12" s="336"/>
      <c r="BH12" s="336"/>
      <c r="BI12" s="336"/>
      <c r="BJ12" s="336"/>
      <c r="BK12" s="336"/>
      <c r="BL12" s="813"/>
      <c r="BM12" s="988"/>
      <c r="BN12" s="51">
        <f t="shared" ref="BN12:BN82" si="5">SUM(BO12:BT12)</f>
        <v>0</v>
      </c>
      <c r="BO12" s="336"/>
      <c r="BP12" s="336"/>
      <c r="BQ12" s="336"/>
      <c r="BR12" s="336"/>
      <c r="BS12" s="336"/>
      <c r="BT12" s="336"/>
      <c r="BU12" s="821"/>
      <c r="BV12" s="822"/>
      <c r="BW12" s="822"/>
      <c r="BX12" s="822"/>
      <c r="BY12" s="822"/>
      <c r="BZ12" s="822"/>
      <c r="CA12" s="822"/>
      <c r="CB12" s="822"/>
      <c r="CC12" s="823"/>
    </row>
    <row r="13" spans="1:81" s="58" customFormat="1" ht="40.200000000000003" customHeight="1" x14ac:dyDescent="0.3">
      <c r="A13" s="34"/>
      <c r="B13" s="907"/>
      <c r="C13" s="1237"/>
      <c r="D13" s="872"/>
      <c r="E13" s="852"/>
      <c r="F13" s="852"/>
      <c r="G13" s="852"/>
      <c r="H13" s="852"/>
      <c r="I13" s="852"/>
      <c r="J13" s="813"/>
      <c r="K13" s="855"/>
      <c r="L13" s="858"/>
      <c r="M13" s="861"/>
      <c r="N13" s="837"/>
      <c r="O13" s="840"/>
      <c r="P13" s="864"/>
      <c r="Q13" s="867"/>
      <c r="R13" s="813"/>
      <c r="S13" s="39"/>
      <c r="T13" s="236"/>
      <c r="U13" s="236"/>
      <c r="V13" s="236"/>
      <c r="W13" s="39"/>
      <c r="X13" s="31"/>
      <c r="Y13" s="31"/>
      <c r="Z13" s="31"/>
      <c r="AA13" s="31"/>
      <c r="AB13" s="813"/>
      <c r="AC13" s="828"/>
      <c r="AD13" s="51">
        <f t="shared" si="1"/>
        <v>0</v>
      </c>
      <c r="AE13" s="51">
        <f t="shared" si="0"/>
        <v>0</v>
      </c>
      <c r="AF13" s="51">
        <f t="shared" si="0"/>
        <v>0</v>
      </c>
      <c r="AG13" s="51">
        <f t="shared" si="0"/>
        <v>0</v>
      </c>
      <c r="AH13" s="51">
        <f t="shared" si="0"/>
        <v>0</v>
      </c>
      <c r="AI13" s="51">
        <f t="shared" si="0"/>
        <v>0</v>
      </c>
      <c r="AJ13" s="51">
        <f t="shared" si="0"/>
        <v>0</v>
      </c>
      <c r="AK13" s="813"/>
      <c r="AL13" s="991"/>
      <c r="AM13" s="51">
        <f t="shared" si="2"/>
        <v>0</v>
      </c>
      <c r="AN13" s="336"/>
      <c r="AO13" s="336"/>
      <c r="AP13" s="336"/>
      <c r="AQ13" s="336"/>
      <c r="AR13" s="336"/>
      <c r="AS13" s="336"/>
      <c r="AT13" s="813"/>
      <c r="AU13" s="994"/>
      <c r="AV13" s="51">
        <f t="shared" si="3"/>
        <v>0</v>
      </c>
      <c r="AW13" s="336"/>
      <c r="AX13" s="336"/>
      <c r="AY13" s="336"/>
      <c r="AZ13" s="336"/>
      <c r="BA13" s="336"/>
      <c r="BB13" s="336"/>
      <c r="BC13" s="813"/>
      <c r="BD13" s="997"/>
      <c r="BE13" s="51">
        <f t="shared" si="4"/>
        <v>0</v>
      </c>
      <c r="BF13" s="336"/>
      <c r="BG13" s="336"/>
      <c r="BH13" s="336"/>
      <c r="BI13" s="336"/>
      <c r="BJ13" s="336"/>
      <c r="BK13" s="336"/>
      <c r="BL13" s="813"/>
      <c r="BM13" s="988"/>
      <c r="BN13" s="51">
        <f t="shared" si="5"/>
        <v>0</v>
      </c>
      <c r="BO13" s="336"/>
      <c r="BP13" s="336"/>
      <c r="BQ13" s="336"/>
      <c r="BR13" s="336"/>
      <c r="BS13" s="336"/>
      <c r="BT13" s="336"/>
      <c r="BU13" s="821"/>
      <c r="BV13" s="822"/>
      <c r="BW13" s="822"/>
      <c r="BX13" s="822"/>
      <c r="BY13" s="822"/>
      <c r="BZ13" s="822"/>
      <c r="CA13" s="822"/>
      <c r="CB13" s="822"/>
      <c r="CC13" s="823"/>
    </row>
    <row r="14" spans="1:81" s="58" customFormat="1" ht="40.200000000000003" customHeight="1" thickBot="1" x14ac:dyDescent="0.35">
      <c r="A14" s="34"/>
      <c r="B14" s="907"/>
      <c r="C14" s="1237"/>
      <c r="D14" s="873"/>
      <c r="E14" s="853"/>
      <c r="F14" s="853"/>
      <c r="G14" s="853"/>
      <c r="H14" s="853"/>
      <c r="I14" s="853"/>
      <c r="J14" s="814"/>
      <c r="K14" s="856"/>
      <c r="L14" s="859"/>
      <c r="M14" s="862"/>
      <c r="N14" s="838"/>
      <c r="O14" s="841"/>
      <c r="P14" s="865"/>
      <c r="Q14" s="874"/>
      <c r="R14" s="814"/>
      <c r="S14" s="232"/>
      <c r="T14" s="237"/>
      <c r="U14" s="237"/>
      <c r="V14" s="237"/>
      <c r="W14" s="232"/>
      <c r="X14" s="260"/>
      <c r="Y14" s="260"/>
      <c r="Z14" s="260"/>
      <c r="AA14" s="260"/>
      <c r="AB14" s="814"/>
      <c r="AC14" s="829"/>
      <c r="AD14" s="46">
        <f t="shared" si="1"/>
        <v>0</v>
      </c>
      <c r="AE14" s="46">
        <f t="shared" si="0"/>
        <v>0</v>
      </c>
      <c r="AF14" s="46">
        <f t="shared" si="0"/>
        <v>0</v>
      </c>
      <c r="AG14" s="46">
        <f t="shared" si="0"/>
        <v>0</v>
      </c>
      <c r="AH14" s="46">
        <f t="shared" si="0"/>
        <v>0</v>
      </c>
      <c r="AI14" s="46">
        <f t="shared" si="0"/>
        <v>0</v>
      </c>
      <c r="AJ14" s="46">
        <f t="shared" si="0"/>
        <v>0</v>
      </c>
      <c r="AK14" s="814"/>
      <c r="AL14" s="992"/>
      <c r="AM14" s="46">
        <f t="shared" si="2"/>
        <v>0</v>
      </c>
      <c r="AN14" s="37"/>
      <c r="AO14" s="37"/>
      <c r="AP14" s="37"/>
      <c r="AQ14" s="37"/>
      <c r="AR14" s="37"/>
      <c r="AS14" s="37"/>
      <c r="AT14" s="814"/>
      <c r="AU14" s="995"/>
      <c r="AV14" s="46">
        <f t="shared" si="3"/>
        <v>0</v>
      </c>
      <c r="AW14" s="37"/>
      <c r="AX14" s="37"/>
      <c r="AY14" s="37"/>
      <c r="AZ14" s="37"/>
      <c r="BA14" s="37"/>
      <c r="BB14" s="37"/>
      <c r="BC14" s="814"/>
      <c r="BD14" s="998"/>
      <c r="BE14" s="46">
        <f t="shared" si="4"/>
        <v>0</v>
      </c>
      <c r="BF14" s="37"/>
      <c r="BG14" s="37"/>
      <c r="BH14" s="37"/>
      <c r="BI14" s="37"/>
      <c r="BJ14" s="37"/>
      <c r="BK14" s="37"/>
      <c r="BL14" s="814"/>
      <c r="BM14" s="989"/>
      <c r="BN14" s="46">
        <f t="shared" si="5"/>
        <v>0</v>
      </c>
      <c r="BO14" s="37"/>
      <c r="BP14" s="37"/>
      <c r="BQ14" s="37"/>
      <c r="BR14" s="37"/>
      <c r="BS14" s="37"/>
      <c r="BT14" s="37"/>
      <c r="BU14" s="824"/>
      <c r="BV14" s="825"/>
      <c r="BW14" s="825"/>
      <c r="BX14" s="825"/>
      <c r="BY14" s="825"/>
      <c r="BZ14" s="825"/>
      <c r="CA14" s="825"/>
      <c r="CB14" s="825"/>
      <c r="CC14" s="826"/>
    </row>
    <row r="15" spans="1:81" s="58" customFormat="1" ht="40.200000000000003" customHeight="1" thickTop="1" x14ac:dyDescent="0.3">
      <c r="A15" s="34"/>
      <c r="B15" s="907"/>
      <c r="C15" s="1237"/>
      <c r="D15" s="871"/>
      <c r="E15" s="851"/>
      <c r="F15" s="851"/>
      <c r="G15" s="851"/>
      <c r="H15" s="851"/>
      <c r="I15" s="851"/>
      <c r="J15" s="812">
        <v>883</v>
      </c>
      <c r="K15" s="854" t="str">
        <f>+[26]Metas!K1028</f>
        <v>Iniciativas de emprendimientos creativos y culturales (Economía Naranja) promocionadas</v>
      </c>
      <c r="L15" s="857"/>
      <c r="M15" s="860">
        <f>SUM(N15:Q15)</f>
        <v>0</v>
      </c>
      <c r="N15" s="836"/>
      <c r="O15" s="839"/>
      <c r="P15" s="863"/>
      <c r="Q15" s="866"/>
      <c r="R15" s="812">
        <f>+$J15</f>
        <v>883</v>
      </c>
      <c r="S15" s="231"/>
      <c r="T15" s="235"/>
      <c r="U15" s="235"/>
      <c r="V15" s="235"/>
      <c r="W15" s="231"/>
      <c r="X15" s="256"/>
      <c r="Y15" s="256"/>
      <c r="Z15" s="256"/>
      <c r="AA15" s="256"/>
      <c r="AB15" s="812">
        <f>+$J15</f>
        <v>883</v>
      </c>
      <c r="AC15" s="827">
        <f>+L15</f>
        <v>0</v>
      </c>
      <c r="AD15" s="44">
        <f>+AM15+AV15+BE15+BN15</f>
        <v>0</v>
      </c>
      <c r="AE15" s="44">
        <f t="shared" si="0"/>
        <v>0</v>
      </c>
      <c r="AF15" s="44">
        <f t="shared" si="0"/>
        <v>0</v>
      </c>
      <c r="AG15" s="44">
        <f t="shared" si="0"/>
        <v>0</v>
      </c>
      <c r="AH15" s="44">
        <f t="shared" si="0"/>
        <v>0</v>
      </c>
      <c r="AI15" s="44">
        <f t="shared" si="0"/>
        <v>0</v>
      </c>
      <c r="AJ15" s="44">
        <f t="shared" si="0"/>
        <v>0</v>
      </c>
      <c r="AK15" s="812">
        <f>+$J15</f>
        <v>883</v>
      </c>
      <c r="AL15" s="990">
        <f>+N15</f>
        <v>0</v>
      </c>
      <c r="AM15" s="44">
        <f t="shared" si="2"/>
        <v>0</v>
      </c>
      <c r="AN15" s="35"/>
      <c r="AO15" s="35"/>
      <c r="AP15" s="35"/>
      <c r="AQ15" s="35"/>
      <c r="AR15" s="35"/>
      <c r="AS15" s="35"/>
      <c r="AT15" s="812">
        <f>+$J15</f>
        <v>883</v>
      </c>
      <c r="AU15" s="993">
        <f>+O15</f>
        <v>0</v>
      </c>
      <c r="AV15" s="44">
        <f t="shared" si="3"/>
        <v>0</v>
      </c>
      <c r="AW15" s="35"/>
      <c r="AX15" s="35"/>
      <c r="AY15" s="35"/>
      <c r="AZ15" s="35"/>
      <c r="BA15" s="35"/>
      <c r="BB15" s="35"/>
      <c r="BC15" s="812">
        <f>+$J15</f>
        <v>883</v>
      </c>
      <c r="BD15" s="996">
        <f>+P15</f>
        <v>0</v>
      </c>
      <c r="BE15" s="44">
        <f t="shared" si="4"/>
        <v>0</v>
      </c>
      <c r="BF15" s="35"/>
      <c r="BG15" s="35"/>
      <c r="BH15" s="35"/>
      <c r="BI15" s="35"/>
      <c r="BJ15" s="35"/>
      <c r="BK15" s="35"/>
      <c r="BL15" s="812">
        <f>+$J15</f>
        <v>883</v>
      </c>
      <c r="BM15" s="987">
        <f>+Q15</f>
        <v>0</v>
      </c>
      <c r="BN15" s="44">
        <f t="shared" si="5"/>
        <v>0</v>
      </c>
      <c r="BO15" s="35"/>
      <c r="BP15" s="35"/>
      <c r="BQ15" s="35"/>
      <c r="BR15" s="35"/>
      <c r="BS15" s="35"/>
      <c r="BT15" s="35"/>
      <c r="BU15" s="818"/>
      <c r="BV15" s="819"/>
      <c r="BW15" s="819"/>
      <c r="BX15" s="819"/>
      <c r="BY15" s="819"/>
      <c r="BZ15" s="819"/>
      <c r="CA15" s="819"/>
      <c r="CB15" s="819"/>
      <c r="CC15" s="820"/>
    </row>
    <row r="16" spans="1:81" s="58" customFormat="1" ht="40.200000000000003" customHeight="1" x14ac:dyDescent="0.3">
      <c r="A16" s="34"/>
      <c r="B16" s="907"/>
      <c r="C16" s="1237"/>
      <c r="D16" s="872"/>
      <c r="E16" s="852"/>
      <c r="F16" s="852"/>
      <c r="G16" s="852"/>
      <c r="H16" s="852"/>
      <c r="I16" s="852"/>
      <c r="J16" s="813"/>
      <c r="K16" s="855"/>
      <c r="L16" s="858"/>
      <c r="M16" s="861"/>
      <c r="N16" s="837"/>
      <c r="O16" s="840"/>
      <c r="P16" s="864"/>
      <c r="Q16" s="867"/>
      <c r="R16" s="813"/>
      <c r="S16" s="39"/>
      <c r="T16" s="236"/>
      <c r="U16" s="236"/>
      <c r="V16" s="236"/>
      <c r="W16" s="39"/>
      <c r="X16" s="31"/>
      <c r="Y16" s="31"/>
      <c r="Z16" s="31"/>
      <c r="AA16" s="31"/>
      <c r="AB16" s="813"/>
      <c r="AC16" s="828"/>
      <c r="AD16" s="51">
        <f t="shared" ref="AD16:AJ31" si="6">+AM16+AV16+BE16+BN16</f>
        <v>0</v>
      </c>
      <c r="AE16" s="51">
        <f t="shared" si="0"/>
        <v>0</v>
      </c>
      <c r="AF16" s="51">
        <f t="shared" si="0"/>
        <v>0</v>
      </c>
      <c r="AG16" s="51">
        <f t="shared" si="0"/>
        <v>0</v>
      </c>
      <c r="AH16" s="51">
        <f t="shared" si="0"/>
        <v>0</v>
      </c>
      <c r="AI16" s="51">
        <f t="shared" si="0"/>
        <v>0</v>
      </c>
      <c r="AJ16" s="51">
        <f t="shared" si="0"/>
        <v>0</v>
      </c>
      <c r="AK16" s="813"/>
      <c r="AL16" s="991"/>
      <c r="AM16" s="51">
        <f t="shared" si="2"/>
        <v>0</v>
      </c>
      <c r="AN16" s="336"/>
      <c r="AO16" s="336"/>
      <c r="AP16" s="336"/>
      <c r="AQ16" s="336"/>
      <c r="AR16" s="336"/>
      <c r="AS16" s="336"/>
      <c r="AT16" s="813"/>
      <c r="AU16" s="994"/>
      <c r="AV16" s="51">
        <f t="shared" si="3"/>
        <v>0</v>
      </c>
      <c r="AW16" s="336"/>
      <c r="AX16" s="336"/>
      <c r="AY16" s="336"/>
      <c r="AZ16" s="336"/>
      <c r="BA16" s="336"/>
      <c r="BB16" s="336"/>
      <c r="BC16" s="813"/>
      <c r="BD16" s="997"/>
      <c r="BE16" s="51">
        <f t="shared" si="4"/>
        <v>0</v>
      </c>
      <c r="BF16" s="336"/>
      <c r="BG16" s="336"/>
      <c r="BH16" s="336"/>
      <c r="BI16" s="336"/>
      <c r="BJ16" s="336"/>
      <c r="BK16" s="336"/>
      <c r="BL16" s="813"/>
      <c r="BM16" s="988"/>
      <c r="BN16" s="51">
        <f t="shared" si="5"/>
        <v>0</v>
      </c>
      <c r="BO16" s="336"/>
      <c r="BP16" s="336"/>
      <c r="BQ16" s="336"/>
      <c r="BR16" s="336"/>
      <c r="BS16" s="336"/>
      <c r="BT16" s="336"/>
      <c r="BU16" s="821"/>
      <c r="BV16" s="822"/>
      <c r="BW16" s="822"/>
      <c r="BX16" s="822"/>
      <c r="BY16" s="822"/>
      <c r="BZ16" s="822"/>
      <c r="CA16" s="822"/>
      <c r="CB16" s="822"/>
      <c r="CC16" s="823"/>
    </row>
    <row r="17" spans="1:81" s="58" customFormat="1" ht="40.200000000000003" customHeight="1" x14ac:dyDescent="0.3">
      <c r="A17" s="34"/>
      <c r="B17" s="907"/>
      <c r="C17" s="1237"/>
      <c r="D17" s="872"/>
      <c r="E17" s="852"/>
      <c r="F17" s="852"/>
      <c r="G17" s="852"/>
      <c r="H17" s="852"/>
      <c r="I17" s="852"/>
      <c r="J17" s="813"/>
      <c r="K17" s="855"/>
      <c r="L17" s="858"/>
      <c r="M17" s="861"/>
      <c r="N17" s="837"/>
      <c r="O17" s="840"/>
      <c r="P17" s="864"/>
      <c r="Q17" s="867"/>
      <c r="R17" s="813"/>
      <c r="S17" s="39"/>
      <c r="T17" s="236"/>
      <c r="U17" s="236"/>
      <c r="V17" s="236"/>
      <c r="W17" s="39"/>
      <c r="X17" s="31"/>
      <c r="Y17" s="31"/>
      <c r="Z17" s="31"/>
      <c r="AA17" s="31"/>
      <c r="AB17" s="813"/>
      <c r="AC17" s="828"/>
      <c r="AD17" s="51">
        <f t="shared" si="6"/>
        <v>0</v>
      </c>
      <c r="AE17" s="51">
        <f t="shared" si="0"/>
        <v>0</v>
      </c>
      <c r="AF17" s="51">
        <f t="shared" si="0"/>
        <v>0</v>
      </c>
      <c r="AG17" s="51">
        <f t="shared" si="0"/>
        <v>0</v>
      </c>
      <c r="AH17" s="51">
        <f t="shared" si="0"/>
        <v>0</v>
      </c>
      <c r="AI17" s="51">
        <f t="shared" si="0"/>
        <v>0</v>
      </c>
      <c r="AJ17" s="51">
        <f t="shared" si="0"/>
        <v>0</v>
      </c>
      <c r="AK17" s="813"/>
      <c r="AL17" s="991"/>
      <c r="AM17" s="51">
        <f t="shared" si="2"/>
        <v>0</v>
      </c>
      <c r="AN17" s="336"/>
      <c r="AO17" s="336"/>
      <c r="AP17" s="336"/>
      <c r="AQ17" s="336"/>
      <c r="AR17" s="336"/>
      <c r="AS17" s="336"/>
      <c r="AT17" s="813"/>
      <c r="AU17" s="994"/>
      <c r="AV17" s="51">
        <f t="shared" si="3"/>
        <v>0</v>
      </c>
      <c r="AW17" s="336"/>
      <c r="AX17" s="336"/>
      <c r="AY17" s="336"/>
      <c r="AZ17" s="336"/>
      <c r="BA17" s="336"/>
      <c r="BB17" s="336"/>
      <c r="BC17" s="813"/>
      <c r="BD17" s="997"/>
      <c r="BE17" s="51">
        <f t="shared" si="4"/>
        <v>0</v>
      </c>
      <c r="BF17" s="336"/>
      <c r="BG17" s="336"/>
      <c r="BH17" s="336"/>
      <c r="BI17" s="336"/>
      <c r="BJ17" s="336"/>
      <c r="BK17" s="336"/>
      <c r="BL17" s="813"/>
      <c r="BM17" s="988"/>
      <c r="BN17" s="51">
        <f t="shared" si="5"/>
        <v>0</v>
      </c>
      <c r="BO17" s="336"/>
      <c r="BP17" s="336"/>
      <c r="BQ17" s="336"/>
      <c r="BR17" s="336"/>
      <c r="BS17" s="336"/>
      <c r="BT17" s="336"/>
      <c r="BU17" s="821"/>
      <c r="BV17" s="822"/>
      <c r="BW17" s="822"/>
      <c r="BX17" s="822"/>
      <c r="BY17" s="822"/>
      <c r="BZ17" s="822"/>
      <c r="CA17" s="822"/>
      <c r="CB17" s="822"/>
      <c r="CC17" s="823"/>
    </row>
    <row r="18" spans="1:81" s="58" customFormat="1" ht="40.200000000000003" customHeight="1" thickBot="1" x14ac:dyDescent="0.35">
      <c r="A18" s="34"/>
      <c r="B18" s="907"/>
      <c r="C18" s="1238"/>
      <c r="D18" s="873"/>
      <c r="E18" s="853"/>
      <c r="F18" s="853"/>
      <c r="G18" s="853"/>
      <c r="H18" s="853"/>
      <c r="I18" s="853"/>
      <c r="J18" s="814"/>
      <c r="K18" s="856"/>
      <c r="L18" s="859"/>
      <c r="M18" s="862"/>
      <c r="N18" s="838"/>
      <c r="O18" s="841"/>
      <c r="P18" s="865"/>
      <c r="Q18" s="874"/>
      <c r="R18" s="814"/>
      <c r="S18" s="232"/>
      <c r="T18" s="237"/>
      <c r="U18" s="237"/>
      <c r="V18" s="237"/>
      <c r="W18" s="232"/>
      <c r="X18" s="260"/>
      <c r="Y18" s="260"/>
      <c r="Z18" s="260"/>
      <c r="AA18" s="260"/>
      <c r="AB18" s="814"/>
      <c r="AC18" s="829"/>
      <c r="AD18" s="46">
        <f t="shared" si="6"/>
        <v>0</v>
      </c>
      <c r="AE18" s="46">
        <f t="shared" si="0"/>
        <v>0</v>
      </c>
      <c r="AF18" s="46">
        <f t="shared" si="0"/>
        <v>0</v>
      </c>
      <c r="AG18" s="46">
        <f t="shared" si="0"/>
        <v>0</v>
      </c>
      <c r="AH18" s="46">
        <f t="shared" si="0"/>
        <v>0</v>
      </c>
      <c r="AI18" s="46">
        <f t="shared" si="0"/>
        <v>0</v>
      </c>
      <c r="AJ18" s="46">
        <f t="shared" si="0"/>
        <v>0</v>
      </c>
      <c r="AK18" s="814"/>
      <c r="AL18" s="992"/>
      <c r="AM18" s="46">
        <f t="shared" si="2"/>
        <v>0</v>
      </c>
      <c r="AN18" s="37"/>
      <c r="AO18" s="37"/>
      <c r="AP18" s="37"/>
      <c r="AQ18" s="37"/>
      <c r="AR18" s="37"/>
      <c r="AS18" s="37"/>
      <c r="AT18" s="814"/>
      <c r="AU18" s="995"/>
      <c r="AV18" s="46">
        <f t="shared" si="3"/>
        <v>0</v>
      </c>
      <c r="AW18" s="37"/>
      <c r="AX18" s="37"/>
      <c r="AY18" s="37"/>
      <c r="AZ18" s="37"/>
      <c r="BA18" s="37"/>
      <c r="BB18" s="37"/>
      <c r="BC18" s="814"/>
      <c r="BD18" s="998"/>
      <c r="BE18" s="46">
        <f t="shared" si="4"/>
        <v>0</v>
      </c>
      <c r="BF18" s="37"/>
      <c r="BG18" s="37"/>
      <c r="BH18" s="37"/>
      <c r="BI18" s="37"/>
      <c r="BJ18" s="37"/>
      <c r="BK18" s="37"/>
      <c r="BL18" s="814"/>
      <c r="BM18" s="989"/>
      <c r="BN18" s="46">
        <f t="shared" si="5"/>
        <v>0</v>
      </c>
      <c r="BO18" s="37"/>
      <c r="BP18" s="37"/>
      <c r="BQ18" s="37"/>
      <c r="BR18" s="37"/>
      <c r="BS18" s="37"/>
      <c r="BT18" s="37"/>
      <c r="BU18" s="824"/>
      <c r="BV18" s="825"/>
      <c r="BW18" s="825"/>
      <c r="BX18" s="825"/>
      <c r="BY18" s="825"/>
      <c r="BZ18" s="825"/>
      <c r="CA18" s="825"/>
      <c r="CB18" s="825"/>
      <c r="CC18" s="826"/>
    </row>
    <row r="19" spans="1:81" s="58" customFormat="1" ht="40.200000000000003" customHeight="1" thickTop="1" x14ac:dyDescent="0.3">
      <c r="A19" s="34"/>
      <c r="B19" s="907"/>
      <c r="C19" s="1236" t="s">
        <v>1447</v>
      </c>
      <c r="D19" s="871"/>
      <c r="E19" s="851"/>
      <c r="F19" s="851"/>
      <c r="G19" s="851"/>
      <c r="H19" s="851"/>
      <c r="I19" s="851"/>
      <c r="J19" s="812">
        <v>884</v>
      </c>
      <c r="K19" s="854" t="str">
        <f>+[26]Metas!K1029</f>
        <v>Ruta del Emprendimiento e innovación creada</v>
      </c>
      <c r="L19" s="857"/>
      <c r="M19" s="860">
        <f>SUM(N19:Q19)</f>
        <v>0</v>
      </c>
      <c r="N19" s="836"/>
      <c r="O19" s="839"/>
      <c r="P19" s="863"/>
      <c r="Q19" s="866"/>
      <c r="R19" s="812">
        <f>+$J19</f>
        <v>884</v>
      </c>
      <c r="S19" s="231"/>
      <c r="T19" s="235"/>
      <c r="U19" s="235"/>
      <c r="V19" s="235"/>
      <c r="W19" s="231"/>
      <c r="X19" s="256"/>
      <c r="Y19" s="256"/>
      <c r="Z19" s="256"/>
      <c r="AA19" s="256"/>
      <c r="AB19" s="812">
        <f>+$J19</f>
        <v>884</v>
      </c>
      <c r="AC19" s="827">
        <f>+L19</f>
        <v>0</v>
      </c>
      <c r="AD19" s="44">
        <f t="shared" si="6"/>
        <v>0</v>
      </c>
      <c r="AE19" s="44">
        <f t="shared" si="0"/>
        <v>0</v>
      </c>
      <c r="AF19" s="44">
        <f t="shared" si="0"/>
        <v>0</v>
      </c>
      <c r="AG19" s="44">
        <f t="shared" si="0"/>
        <v>0</v>
      </c>
      <c r="AH19" s="44">
        <f t="shared" si="0"/>
        <v>0</v>
      </c>
      <c r="AI19" s="44">
        <f t="shared" si="0"/>
        <v>0</v>
      </c>
      <c r="AJ19" s="44">
        <f t="shared" si="0"/>
        <v>0</v>
      </c>
      <c r="AK19" s="812">
        <f>+$J19</f>
        <v>884</v>
      </c>
      <c r="AL19" s="990">
        <f>+N19</f>
        <v>0</v>
      </c>
      <c r="AM19" s="44">
        <f t="shared" si="2"/>
        <v>0</v>
      </c>
      <c r="AN19" s="35"/>
      <c r="AO19" s="35"/>
      <c r="AP19" s="35"/>
      <c r="AQ19" s="35"/>
      <c r="AR19" s="35"/>
      <c r="AS19" s="35"/>
      <c r="AT19" s="812">
        <f>+$J19</f>
        <v>884</v>
      </c>
      <c r="AU19" s="993">
        <f>+O19</f>
        <v>0</v>
      </c>
      <c r="AV19" s="44">
        <f t="shared" si="3"/>
        <v>0</v>
      </c>
      <c r="AW19" s="35"/>
      <c r="AX19" s="35"/>
      <c r="AY19" s="35"/>
      <c r="AZ19" s="35"/>
      <c r="BA19" s="35"/>
      <c r="BB19" s="35"/>
      <c r="BC19" s="812">
        <f>+$J19</f>
        <v>884</v>
      </c>
      <c r="BD19" s="54">
        <f>+P19</f>
        <v>0</v>
      </c>
      <c r="BE19" s="44">
        <f t="shared" si="4"/>
        <v>0</v>
      </c>
      <c r="BF19" s="35"/>
      <c r="BG19" s="35"/>
      <c r="BH19" s="35"/>
      <c r="BI19" s="35"/>
      <c r="BJ19" s="35"/>
      <c r="BK19" s="35"/>
      <c r="BL19" s="812">
        <f>+$J19</f>
        <v>884</v>
      </c>
      <c r="BM19" s="41">
        <f>+Q19</f>
        <v>0</v>
      </c>
      <c r="BN19" s="44">
        <f t="shared" si="5"/>
        <v>0</v>
      </c>
      <c r="BO19" s="35"/>
      <c r="BP19" s="35"/>
      <c r="BQ19" s="35"/>
      <c r="BR19" s="35"/>
      <c r="BS19" s="35"/>
      <c r="BT19" s="35"/>
      <c r="BU19" s="818"/>
      <c r="BV19" s="819"/>
      <c r="BW19" s="819"/>
      <c r="BX19" s="819"/>
      <c r="BY19" s="819"/>
      <c r="BZ19" s="819"/>
      <c r="CA19" s="819"/>
      <c r="CB19" s="819"/>
      <c r="CC19" s="820"/>
    </row>
    <row r="20" spans="1:81" s="58" customFormat="1" ht="40.200000000000003" customHeight="1" x14ac:dyDescent="0.3">
      <c r="A20" s="34"/>
      <c r="B20" s="907"/>
      <c r="C20" s="1237"/>
      <c r="D20" s="872"/>
      <c r="E20" s="852"/>
      <c r="F20" s="852"/>
      <c r="G20" s="852"/>
      <c r="H20" s="852"/>
      <c r="I20" s="852"/>
      <c r="J20" s="813"/>
      <c r="K20" s="855"/>
      <c r="L20" s="858"/>
      <c r="M20" s="861"/>
      <c r="N20" s="837"/>
      <c r="O20" s="840"/>
      <c r="P20" s="864"/>
      <c r="Q20" s="867"/>
      <c r="R20" s="813"/>
      <c r="S20" s="39"/>
      <c r="T20" s="236"/>
      <c r="U20" s="236"/>
      <c r="V20" s="236"/>
      <c r="W20" s="39"/>
      <c r="X20" s="31"/>
      <c r="Y20" s="31"/>
      <c r="Z20" s="31"/>
      <c r="AA20" s="31"/>
      <c r="AB20" s="813"/>
      <c r="AC20" s="828"/>
      <c r="AD20" s="51">
        <f t="shared" si="6"/>
        <v>0</v>
      </c>
      <c r="AE20" s="51">
        <f t="shared" si="0"/>
        <v>0</v>
      </c>
      <c r="AF20" s="51">
        <f t="shared" si="0"/>
        <v>0</v>
      </c>
      <c r="AG20" s="51">
        <f t="shared" si="0"/>
        <v>0</v>
      </c>
      <c r="AH20" s="51">
        <f t="shared" si="0"/>
        <v>0</v>
      </c>
      <c r="AI20" s="51">
        <f t="shared" si="0"/>
        <v>0</v>
      </c>
      <c r="AJ20" s="51">
        <f t="shared" si="0"/>
        <v>0</v>
      </c>
      <c r="AK20" s="813"/>
      <c r="AL20" s="991"/>
      <c r="AM20" s="51">
        <f t="shared" si="2"/>
        <v>0</v>
      </c>
      <c r="AN20" s="336"/>
      <c r="AO20" s="336"/>
      <c r="AP20" s="336"/>
      <c r="AQ20" s="336"/>
      <c r="AR20" s="336"/>
      <c r="AS20" s="336"/>
      <c r="AT20" s="813"/>
      <c r="AU20" s="994"/>
      <c r="AV20" s="51">
        <f t="shared" si="3"/>
        <v>0</v>
      </c>
      <c r="AW20" s="336"/>
      <c r="AX20" s="336"/>
      <c r="AY20" s="336"/>
      <c r="AZ20" s="336"/>
      <c r="BA20" s="336"/>
      <c r="BB20" s="336"/>
      <c r="BC20" s="813"/>
      <c r="BD20" s="425"/>
      <c r="BE20" s="51">
        <f t="shared" si="4"/>
        <v>0</v>
      </c>
      <c r="BF20" s="336"/>
      <c r="BG20" s="336"/>
      <c r="BH20" s="336"/>
      <c r="BI20" s="336"/>
      <c r="BJ20" s="336"/>
      <c r="BK20" s="336"/>
      <c r="BL20" s="813"/>
      <c r="BM20" s="426"/>
      <c r="BN20" s="51">
        <f t="shared" si="5"/>
        <v>0</v>
      </c>
      <c r="BO20" s="336"/>
      <c r="BP20" s="336"/>
      <c r="BQ20" s="336"/>
      <c r="BR20" s="336"/>
      <c r="BS20" s="336"/>
      <c r="BT20" s="336"/>
      <c r="BU20" s="821"/>
      <c r="BV20" s="822"/>
      <c r="BW20" s="822"/>
      <c r="BX20" s="822"/>
      <c r="BY20" s="822"/>
      <c r="BZ20" s="822"/>
      <c r="CA20" s="822"/>
      <c r="CB20" s="822"/>
      <c r="CC20" s="823"/>
    </row>
    <row r="21" spans="1:81" s="58" customFormat="1" ht="40.200000000000003" customHeight="1" x14ac:dyDescent="0.3">
      <c r="A21" s="34"/>
      <c r="B21" s="907"/>
      <c r="C21" s="1237"/>
      <c r="D21" s="872"/>
      <c r="E21" s="852"/>
      <c r="F21" s="852"/>
      <c r="G21" s="852"/>
      <c r="H21" s="852"/>
      <c r="I21" s="852"/>
      <c r="J21" s="813"/>
      <c r="K21" s="855"/>
      <c r="L21" s="858"/>
      <c r="M21" s="861"/>
      <c r="N21" s="837"/>
      <c r="O21" s="840"/>
      <c r="P21" s="864"/>
      <c r="Q21" s="867"/>
      <c r="R21" s="813"/>
      <c r="S21" s="39"/>
      <c r="T21" s="236"/>
      <c r="U21" s="236"/>
      <c r="V21" s="236"/>
      <c r="W21" s="39"/>
      <c r="X21" s="31"/>
      <c r="Y21" s="31"/>
      <c r="Z21" s="31"/>
      <c r="AA21" s="31"/>
      <c r="AB21" s="813"/>
      <c r="AC21" s="828"/>
      <c r="AD21" s="51">
        <f t="shared" si="6"/>
        <v>0</v>
      </c>
      <c r="AE21" s="51">
        <f t="shared" si="0"/>
        <v>0</v>
      </c>
      <c r="AF21" s="51">
        <f t="shared" si="0"/>
        <v>0</v>
      </c>
      <c r="AG21" s="51">
        <f t="shared" si="0"/>
        <v>0</v>
      </c>
      <c r="AH21" s="51">
        <f t="shared" si="0"/>
        <v>0</v>
      </c>
      <c r="AI21" s="51">
        <f t="shared" si="0"/>
        <v>0</v>
      </c>
      <c r="AJ21" s="51">
        <f t="shared" si="0"/>
        <v>0</v>
      </c>
      <c r="AK21" s="813"/>
      <c r="AL21" s="991"/>
      <c r="AM21" s="51">
        <f t="shared" si="2"/>
        <v>0</v>
      </c>
      <c r="AN21" s="336"/>
      <c r="AO21" s="336"/>
      <c r="AP21" s="336"/>
      <c r="AQ21" s="336"/>
      <c r="AR21" s="336"/>
      <c r="AS21" s="336"/>
      <c r="AT21" s="813"/>
      <c r="AU21" s="994"/>
      <c r="AV21" s="51">
        <f t="shared" si="3"/>
        <v>0</v>
      </c>
      <c r="AW21" s="336"/>
      <c r="AX21" s="336"/>
      <c r="AY21" s="336"/>
      <c r="AZ21" s="336"/>
      <c r="BA21" s="336"/>
      <c r="BB21" s="336"/>
      <c r="BC21" s="813"/>
      <c r="BD21" s="425"/>
      <c r="BE21" s="51">
        <f t="shared" si="4"/>
        <v>0</v>
      </c>
      <c r="BF21" s="336"/>
      <c r="BG21" s="336"/>
      <c r="BH21" s="336"/>
      <c r="BI21" s="336"/>
      <c r="BJ21" s="336"/>
      <c r="BK21" s="336"/>
      <c r="BL21" s="813"/>
      <c r="BM21" s="426"/>
      <c r="BN21" s="51">
        <f t="shared" si="5"/>
        <v>0</v>
      </c>
      <c r="BO21" s="336"/>
      <c r="BP21" s="336"/>
      <c r="BQ21" s="336"/>
      <c r="BR21" s="336"/>
      <c r="BS21" s="336"/>
      <c r="BT21" s="336"/>
      <c r="BU21" s="821"/>
      <c r="BV21" s="822"/>
      <c r="BW21" s="822"/>
      <c r="BX21" s="822"/>
      <c r="BY21" s="822"/>
      <c r="BZ21" s="822"/>
      <c r="CA21" s="822"/>
      <c r="CB21" s="822"/>
      <c r="CC21" s="823"/>
    </row>
    <row r="22" spans="1:81" s="58" customFormat="1" ht="40.200000000000003" customHeight="1" thickBot="1" x14ac:dyDescent="0.35">
      <c r="A22" s="34"/>
      <c r="B22" s="907"/>
      <c r="C22" s="1237"/>
      <c r="D22" s="873"/>
      <c r="E22" s="853"/>
      <c r="F22" s="853"/>
      <c r="G22" s="853"/>
      <c r="H22" s="853"/>
      <c r="I22" s="853"/>
      <c r="J22" s="814"/>
      <c r="K22" s="856"/>
      <c r="L22" s="859"/>
      <c r="M22" s="862"/>
      <c r="N22" s="838"/>
      <c r="O22" s="841"/>
      <c r="P22" s="865"/>
      <c r="Q22" s="874"/>
      <c r="R22" s="814"/>
      <c r="S22" s="232"/>
      <c r="T22" s="237"/>
      <c r="U22" s="237"/>
      <c r="V22" s="237"/>
      <c r="W22" s="232"/>
      <c r="X22" s="260"/>
      <c r="Y22" s="260"/>
      <c r="Z22" s="260"/>
      <c r="AA22" s="260"/>
      <c r="AB22" s="814"/>
      <c r="AC22" s="829"/>
      <c r="AD22" s="46">
        <f t="shared" si="6"/>
        <v>0</v>
      </c>
      <c r="AE22" s="46">
        <f t="shared" si="0"/>
        <v>0</v>
      </c>
      <c r="AF22" s="46">
        <f t="shared" si="0"/>
        <v>0</v>
      </c>
      <c r="AG22" s="46">
        <f t="shared" si="0"/>
        <v>0</v>
      </c>
      <c r="AH22" s="46">
        <f t="shared" si="0"/>
        <v>0</v>
      </c>
      <c r="AI22" s="46">
        <f t="shared" si="0"/>
        <v>0</v>
      </c>
      <c r="AJ22" s="46">
        <f t="shared" si="0"/>
        <v>0</v>
      </c>
      <c r="AK22" s="814"/>
      <c r="AL22" s="992"/>
      <c r="AM22" s="46">
        <f t="shared" si="2"/>
        <v>0</v>
      </c>
      <c r="AN22" s="37"/>
      <c r="AO22" s="37"/>
      <c r="AP22" s="37"/>
      <c r="AQ22" s="37"/>
      <c r="AR22" s="37"/>
      <c r="AS22" s="37"/>
      <c r="AT22" s="814"/>
      <c r="AU22" s="995"/>
      <c r="AV22" s="46">
        <f t="shared" si="3"/>
        <v>0</v>
      </c>
      <c r="AW22" s="37"/>
      <c r="AX22" s="37"/>
      <c r="AY22" s="37"/>
      <c r="AZ22" s="37"/>
      <c r="BA22" s="37"/>
      <c r="BB22" s="37"/>
      <c r="BC22" s="814"/>
      <c r="BD22" s="56"/>
      <c r="BE22" s="46">
        <f t="shared" si="4"/>
        <v>0</v>
      </c>
      <c r="BF22" s="37"/>
      <c r="BG22" s="37"/>
      <c r="BH22" s="37"/>
      <c r="BI22" s="37"/>
      <c r="BJ22" s="37"/>
      <c r="BK22" s="37"/>
      <c r="BL22" s="814"/>
      <c r="BM22" s="43"/>
      <c r="BN22" s="46">
        <f t="shared" si="5"/>
        <v>0</v>
      </c>
      <c r="BO22" s="37"/>
      <c r="BP22" s="37"/>
      <c r="BQ22" s="37"/>
      <c r="BR22" s="37"/>
      <c r="BS22" s="37"/>
      <c r="BT22" s="37"/>
      <c r="BU22" s="824"/>
      <c r="BV22" s="825"/>
      <c r="BW22" s="825"/>
      <c r="BX22" s="825"/>
      <c r="BY22" s="825"/>
      <c r="BZ22" s="825"/>
      <c r="CA22" s="825"/>
      <c r="CB22" s="825"/>
      <c r="CC22" s="826"/>
    </row>
    <row r="23" spans="1:81" s="58" customFormat="1" ht="40.200000000000003" customHeight="1" thickTop="1" x14ac:dyDescent="0.3">
      <c r="A23" s="34"/>
      <c r="B23" s="907"/>
      <c r="C23" s="1237"/>
      <c r="D23" s="871"/>
      <c r="E23" s="851"/>
      <c r="F23" s="851"/>
      <c r="G23" s="851"/>
      <c r="H23" s="851"/>
      <c r="I23" s="851"/>
      <c r="J23" s="812">
        <v>885</v>
      </c>
      <c r="K23" s="854" t="str">
        <f>+[26]Metas!K1030</f>
        <v>Sistema de información de emprendimiento del Departamento creado</v>
      </c>
      <c r="L23" s="857"/>
      <c r="M23" s="860">
        <f>SUM(N23:Q23)</f>
        <v>0</v>
      </c>
      <c r="N23" s="836"/>
      <c r="O23" s="839"/>
      <c r="P23" s="863"/>
      <c r="Q23" s="866"/>
      <c r="R23" s="812">
        <f>+$J23</f>
        <v>885</v>
      </c>
      <c r="S23" s="231"/>
      <c r="T23" s="235"/>
      <c r="U23" s="235"/>
      <c r="V23" s="235"/>
      <c r="W23" s="231"/>
      <c r="X23" s="256"/>
      <c r="Y23" s="256"/>
      <c r="Z23" s="256"/>
      <c r="AA23" s="256"/>
      <c r="AB23" s="812">
        <f t="shared" ref="AB23" si="7">+$J23</f>
        <v>885</v>
      </c>
      <c r="AC23" s="827">
        <f>+L23</f>
        <v>0</v>
      </c>
      <c r="AD23" s="44">
        <f t="shared" si="6"/>
        <v>0</v>
      </c>
      <c r="AE23" s="44">
        <f t="shared" si="0"/>
        <v>0</v>
      </c>
      <c r="AF23" s="44">
        <f t="shared" si="0"/>
        <v>0</v>
      </c>
      <c r="AG23" s="44">
        <f t="shared" si="0"/>
        <v>0</v>
      </c>
      <c r="AH23" s="44">
        <f t="shared" si="0"/>
        <v>0</v>
      </c>
      <c r="AI23" s="44">
        <f t="shared" si="0"/>
        <v>0</v>
      </c>
      <c r="AJ23" s="44">
        <f t="shared" si="0"/>
        <v>0</v>
      </c>
      <c r="AK23" s="812">
        <f t="shared" ref="AK23" si="8">+$J23</f>
        <v>885</v>
      </c>
      <c r="AL23" s="990">
        <f>+N23</f>
        <v>0</v>
      </c>
      <c r="AM23" s="44">
        <f t="shared" si="2"/>
        <v>0</v>
      </c>
      <c r="AN23" s="35"/>
      <c r="AO23" s="35"/>
      <c r="AP23" s="35"/>
      <c r="AQ23" s="35"/>
      <c r="AR23" s="35"/>
      <c r="AS23" s="35"/>
      <c r="AT23" s="812">
        <f t="shared" ref="AT23" si="9">+$J23</f>
        <v>885</v>
      </c>
      <c r="AU23" s="993">
        <f>+O23</f>
        <v>0</v>
      </c>
      <c r="AV23" s="44">
        <f t="shared" si="3"/>
        <v>0</v>
      </c>
      <c r="AW23" s="35"/>
      <c r="AX23" s="35"/>
      <c r="AY23" s="35"/>
      <c r="AZ23" s="35"/>
      <c r="BA23" s="35"/>
      <c r="BB23" s="35"/>
      <c r="BC23" s="812">
        <f t="shared" ref="BC23" si="10">+$J23</f>
        <v>885</v>
      </c>
      <c r="BD23" s="54">
        <f>+P23</f>
        <v>0</v>
      </c>
      <c r="BE23" s="44">
        <f t="shared" si="4"/>
        <v>0</v>
      </c>
      <c r="BF23" s="35"/>
      <c r="BG23" s="35"/>
      <c r="BH23" s="35"/>
      <c r="BI23" s="35"/>
      <c r="BJ23" s="35"/>
      <c r="BK23" s="35"/>
      <c r="BL23" s="812">
        <f t="shared" ref="BL23" si="11">+$J23</f>
        <v>885</v>
      </c>
      <c r="BM23" s="41">
        <f>+Q23</f>
        <v>0</v>
      </c>
      <c r="BN23" s="44">
        <f t="shared" si="5"/>
        <v>0</v>
      </c>
      <c r="BO23" s="35"/>
      <c r="BP23" s="35"/>
      <c r="BQ23" s="35"/>
      <c r="BR23" s="35"/>
      <c r="BS23" s="35"/>
      <c r="BT23" s="35"/>
      <c r="BU23" s="818"/>
      <c r="BV23" s="819"/>
      <c r="BW23" s="819"/>
      <c r="BX23" s="819"/>
      <c r="BY23" s="819"/>
      <c r="BZ23" s="819"/>
      <c r="CA23" s="819"/>
      <c r="CB23" s="819"/>
      <c r="CC23" s="820"/>
    </row>
    <row r="24" spans="1:81" s="58" customFormat="1" ht="40.200000000000003" customHeight="1" x14ac:dyDescent="0.3">
      <c r="A24" s="34"/>
      <c r="B24" s="907"/>
      <c r="C24" s="1237"/>
      <c r="D24" s="872"/>
      <c r="E24" s="852"/>
      <c r="F24" s="852"/>
      <c r="G24" s="852"/>
      <c r="H24" s="852"/>
      <c r="I24" s="852"/>
      <c r="J24" s="813"/>
      <c r="K24" s="855"/>
      <c r="L24" s="858"/>
      <c r="M24" s="861"/>
      <c r="N24" s="837"/>
      <c r="O24" s="840"/>
      <c r="P24" s="864"/>
      <c r="Q24" s="867"/>
      <c r="R24" s="813"/>
      <c r="S24" s="39"/>
      <c r="T24" s="236"/>
      <c r="U24" s="236"/>
      <c r="V24" s="236"/>
      <c r="W24" s="39"/>
      <c r="X24" s="31"/>
      <c r="Y24" s="31"/>
      <c r="Z24" s="31"/>
      <c r="AA24" s="31"/>
      <c r="AB24" s="813"/>
      <c r="AC24" s="828"/>
      <c r="AD24" s="51">
        <f t="shared" si="6"/>
        <v>0</v>
      </c>
      <c r="AE24" s="51">
        <f t="shared" si="0"/>
        <v>0</v>
      </c>
      <c r="AF24" s="51">
        <f t="shared" si="0"/>
        <v>0</v>
      </c>
      <c r="AG24" s="51">
        <f t="shared" si="0"/>
        <v>0</v>
      </c>
      <c r="AH24" s="51">
        <f t="shared" si="0"/>
        <v>0</v>
      </c>
      <c r="AI24" s="51">
        <f t="shared" si="0"/>
        <v>0</v>
      </c>
      <c r="AJ24" s="51">
        <f t="shared" si="0"/>
        <v>0</v>
      </c>
      <c r="AK24" s="813"/>
      <c r="AL24" s="991"/>
      <c r="AM24" s="51">
        <f t="shared" si="2"/>
        <v>0</v>
      </c>
      <c r="AN24" s="336"/>
      <c r="AO24" s="336"/>
      <c r="AP24" s="336"/>
      <c r="AQ24" s="336"/>
      <c r="AR24" s="336"/>
      <c r="AS24" s="336"/>
      <c r="AT24" s="813"/>
      <c r="AU24" s="994"/>
      <c r="AV24" s="51">
        <f t="shared" si="3"/>
        <v>0</v>
      </c>
      <c r="AW24" s="336"/>
      <c r="AX24" s="336"/>
      <c r="AY24" s="336"/>
      <c r="AZ24" s="336"/>
      <c r="BA24" s="336"/>
      <c r="BB24" s="336"/>
      <c r="BC24" s="813"/>
      <c r="BD24" s="425"/>
      <c r="BE24" s="51">
        <f t="shared" si="4"/>
        <v>0</v>
      </c>
      <c r="BF24" s="336"/>
      <c r="BG24" s="336"/>
      <c r="BH24" s="336"/>
      <c r="BI24" s="336"/>
      <c r="BJ24" s="336"/>
      <c r="BK24" s="336"/>
      <c r="BL24" s="813"/>
      <c r="BM24" s="426"/>
      <c r="BN24" s="51">
        <f t="shared" si="5"/>
        <v>0</v>
      </c>
      <c r="BO24" s="336"/>
      <c r="BP24" s="336"/>
      <c r="BQ24" s="336"/>
      <c r="BR24" s="336"/>
      <c r="BS24" s="336"/>
      <c r="BT24" s="336"/>
      <c r="BU24" s="821"/>
      <c r="BV24" s="822"/>
      <c r="BW24" s="822"/>
      <c r="BX24" s="822"/>
      <c r="BY24" s="822"/>
      <c r="BZ24" s="822"/>
      <c r="CA24" s="822"/>
      <c r="CB24" s="822"/>
      <c r="CC24" s="823"/>
    </row>
    <row r="25" spans="1:81" s="58" customFormat="1" ht="40.200000000000003" customHeight="1" x14ac:dyDescent="0.3">
      <c r="A25" s="34"/>
      <c r="B25" s="907"/>
      <c r="C25" s="1237"/>
      <c r="D25" s="872"/>
      <c r="E25" s="852"/>
      <c r="F25" s="852"/>
      <c r="G25" s="852"/>
      <c r="H25" s="852"/>
      <c r="I25" s="852"/>
      <c r="J25" s="813"/>
      <c r="K25" s="855"/>
      <c r="L25" s="858"/>
      <c r="M25" s="861"/>
      <c r="N25" s="837"/>
      <c r="O25" s="840"/>
      <c r="P25" s="864"/>
      <c r="Q25" s="867"/>
      <c r="R25" s="813"/>
      <c r="S25" s="39"/>
      <c r="T25" s="236"/>
      <c r="U25" s="236"/>
      <c r="V25" s="236"/>
      <c r="W25" s="39"/>
      <c r="X25" s="31"/>
      <c r="Y25" s="31"/>
      <c r="Z25" s="31"/>
      <c r="AA25" s="31"/>
      <c r="AB25" s="813"/>
      <c r="AC25" s="828"/>
      <c r="AD25" s="51">
        <f t="shared" si="6"/>
        <v>0</v>
      </c>
      <c r="AE25" s="51">
        <f t="shared" si="0"/>
        <v>0</v>
      </c>
      <c r="AF25" s="51">
        <f t="shared" si="0"/>
        <v>0</v>
      </c>
      <c r="AG25" s="51">
        <f t="shared" si="0"/>
        <v>0</v>
      </c>
      <c r="AH25" s="51">
        <f t="shared" si="0"/>
        <v>0</v>
      </c>
      <c r="AI25" s="51">
        <f t="shared" si="0"/>
        <v>0</v>
      </c>
      <c r="AJ25" s="51">
        <f t="shared" si="0"/>
        <v>0</v>
      </c>
      <c r="AK25" s="813"/>
      <c r="AL25" s="991"/>
      <c r="AM25" s="51">
        <f t="shared" si="2"/>
        <v>0</v>
      </c>
      <c r="AN25" s="336"/>
      <c r="AO25" s="336"/>
      <c r="AP25" s="336"/>
      <c r="AQ25" s="336"/>
      <c r="AR25" s="336"/>
      <c r="AS25" s="336"/>
      <c r="AT25" s="813"/>
      <c r="AU25" s="994"/>
      <c r="AV25" s="51">
        <f t="shared" si="3"/>
        <v>0</v>
      </c>
      <c r="AW25" s="336"/>
      <c r="AX25" s="336"/>
      <c r="AY25" s="336"/>
      <c r="AZ25" s="336"/>
      <c r="BA25" s="336"/>
      <c r="BB25" s="336"/>
      <c r="BC25" s="813"/>
      <c r="BD25" s="425"/>
      <c r="BE25" s="51">
        <f t="shared" si="4"/>
        <v>0</v>
      </c>
      <c r="BF25" s="336"/>
      <c r="BG25" s="336"/>
      <c r="BH25" s="336"/>
      <c r="BI25" s="336"/>
      <c r="BJ25" s="336"/>
      <c r="BK25" s="336"/>
      <c r="BL25" s="813"/>
      <c r="BM25" s="426"/>
      <c r="BN25" s="51">
        <f t="shared" si="5"/>
        <v>0</v>
      </c>
      <c r="BO25" s="336"/>
      <c r="BP25" s="336"/>
      <c r="BQ25" s="336"/>
      <c r="BR25" s="336"/>
      <c r="BS25" s="336"/>
      <c r="BT25" s="336"/>
      <c r="BU25" s="821"/>
      <c r="BV25" s="822"/>
      <c r="BW25" s="822"/>
      <c r="BX25" s="822"/>
      <c r="BY25" s="822"/>
      <c r="BZ25" s="822"/>
      <c r="CA25" s="822"/>
      <c r="CB25" s="822"/>
      <c r="CC25" s="823"/>
    </row>
    <row r="26" spans="1:81" s="58" customFormat="1" ht="40.200000000000003" customHeight="1" thickBot="1" x14ac:dyDescent="0.35">
      <c r="A26" s="34"/>
      <c r="B26" s="907"/>
      <c r="C26" s="1237"/>
      <c r="D26" s="873"/>
      <c r="E26" s="853"/>
      <c r="F26" s="853"/>
      <c r="G26" s="853"/>
      <c r="H26" s="853"/>
      <c r="I26" s="853"/>
      <c r="J26" s="814"/>
      <c r="K26" s="856"/>
      <c r="L26" s="859"/>
      <c r="M26" s="862"/>
      <c r="N26" s="838"/>
      <c r="O26" s="841"/>
      <c r="P26" s="865"/>
      <c r="Q26" s="874"/>
      <c r="R26" s="814"/>
      <c r="S26" s="232"/>
      <c r="T26" s="237"/>
      <c r="U26" s="237"/>
      <c r="V26" s="237"/>
      <c r="W26" s="232"/>
      <c r="X26" s="260"/>
      <c r="Y26" s="260"/>
      <c r="Z26" s="260"/>
      <c r="AA26" s="260"/>
      <c r="AB26" s="814"/>
      <c r="AC26" s="829"/>
      <c r="AD26" s="46">
        <f t="shared" si="6"/>
        <v>0</v>
      </c>
      <c r="AE26" s="46">
        <f t="shared" si="0"/>
        <v>0</v>
      </c>
      <c r="AF26" s="46">
        <f t="shared" si="0"/>
        <v>0</v>
      </c>
      <c r="AG26" s="46">
        <f t="shared" si="0"/>
        <v>0</v>
      </c>
      <c r="AH26" s="46">
        <f t="shared" si="0"/>
        <v>0</v>
      </c>
      <c r="AI26" s="46">
        <f t="shared" si="0"/>
        <v>0</v>
      </c>
      <c r="AJ26" s="46">
        <f t="shared" si="0"/>
        <v>0</v>
      </c>
      <c r="AK26" s="814"/>
      <c r="AL26" s="992"/>
      <c r="AM26" s="46">
        <f t="shared" si="2"/>
        <v>0</v>
      </c>
      <c r="AN26" s="37"/>
      <c r="AO26" s="37"/>
      <c r="AP26" s="37"/>
      <c r="AQ26" s="37"/>
      <c r="AR26" s="37"/>
      <c r="AS26" s="37"/>
      <c r="AT26" s="814"/>
      <c r="AU26" s="995"/>
      <c r="AV26" s="46">
        <f t="shared" si="3"/>
        <v>0</v>
      </c>
      <c r="AW26" s="37"/>
      <c r="AX26" s="37"/>
      <c r="AY26" s="37"/>
      <c r="AZ26" s="37"/>
      <c r="BA26" s="37"/>
      <c r="BB26" s="37"/>
      <c r="BC26" s="814"/>
      <c r="BD26" s="56"/>
      <c r="BE26" s="46">
        <f t="shared" si="4"/>
        <v>0</v>
      </c>
      <c r="BF26" s="37"/>
      <c r="BG26" s="37"/>
      <c r="BH26" s="37"/>
      <c r="BI26" s="37"/>
      <c r="BJ26" s="37"/>
      <c r="BK26" s="37"/>
      <c r="BL26" s="814"/>
      <c r="BM26" s="43"/>
      <c r="BN26" s="46">
        <f t="shared" si="5"/>
        <v>0</v>
      </c>
      <c r="BO26" s="37"/>
      <c r="BP26" s="37"/>
      <c r="BQ26" s="37"/>
      <c r="BR26" s="37"/>
      <c r="BS26" s="37"/>
      <c r="BT26" s="37"/>
      <c r="BU26" s="824"/>
      <c r="BV26" s="825"/>
      <c r="BW26" s="825"/>
      <c r="BX26" s="825"/>
      <c r="BY26" s="825"/>
      <c r="BZ26" s="825"/>
      <c r="CA26" s="825"/>
      <c r="CB26" s="825"/>
      <c r="CC26" s="826"/>
    </row>
    <row r="27" spans="1:81" s="58" customFormat="1" ht="40.200000000000003" customHeight="1" thickTop="1" x14ac:dyDescent="0.3">
      <c r="A27" s="34"/>
      <c r="B27" s="907"/>
      <c r="C27" s="1237"/>
      <c r="D27" s="871"/>
      <c r="E27" s="851"/>
      <c r="F27" s="851"/>
      <c r="G27" s="851"/>
      <c r="H27" s="851"/>
      <c r="I27" s="851"/>
      <c r="J27" s="812">
        <v>886</v>
      </c>
      <c r="K27" s="854" t="str">
        <f>+[26]Metas!K1031</f>
        <v>Estrategias para promocionar el fortalecimiento de los Ecosistema de Innovación y Emprendimiento virtual</v>
      </c>
      <c r="L27" s="857">
        <v>1</v>
      </c>
      <c r="M27" s="860">
        <f>SUM(N27:Q27)</f>
        <v>1</v>
      </c>
      <c r="N27" s="836">
        <v>0</v>
      </c>
      <c r="O27" s="839">
        <v>0.5</v>
      </c>
      <c r="P27" s="863">
        <v>0.5</v>
      </c>
      <c r="Q27" s="866"/>
      <c r="R27" s="812">
        <f>+$J27</f>
        <v>886</v>
      </c>
      <c r="S27" s="231" t="s">
        <v>6601</v>
      </c>
      <c r="T27" s="235"/>
      <c r="U27" s="235"/>
      <c r="V27" s="235"/>
      <c r="W27" s="231" t="s">
        <v>6602</v>
      </c>
      <c r="X27" s="256">
        <v>45017</v>
      </c>
      <c r="Y27" s="256">
        <v>45107</v>
      </c>
      <c r="Z27" s="256"/>
      <c r="AA27" s="256"/>
      <c r="AB27" s="812">
        <f t="shared" ref="AB27" si="12">+$J27</f>
        <v>886</v>
      </c>
      <c r="AC27" s="827">
        <f t="shared" ref="AC27" si="13">+L27</f>
        <v>1</v>
      </c>
      <c r="AD27" s="44">
        <f t="shared" si="6"/>
        <v>36</v>
      </c>
      <c r="AE27" s="44">
        <f t="shared" si="6"/>
        <v>36</v>
      </c>
      <c r="AF27" s="44">
        <f t="shared" si="6"/>
        <v>0</v>
      </c>
      <c r="AG27" s="44">
        <f t="shared" si="6"/>
        <v>0</v>
      </c>
      <c r="AH27" s="44">
        <f t="shared" si="6"/>
        <v>0</v>
      </c>
      <c r="AI27" s="44">
        <f t="shared" si="6"/>
        <v>0</v>
      </c>
      <c r="AJ27" s="44">
        <f t="shared" si="6"/>
        <v>0</v>
      </c>
      <c r="AK27" s="812">
        <f t="shared" ref="AK27" si="14">+$J27</f>
        <v>886</v>
      </c>
      <c r="AL27" s="830">
        <f>+N27</f>
        <v>0</v>
      </c>
      <c r="AM27" s="44">
        <f t="shared" si="2"/>
        <v>0</v>
      </c>
      <c r="AN27" s="47"/>
      <c r="AO27" s="47"/>
      <c r="AP27" s="47"/>
      <c r="AQ27" s="47"/>
      <c r="AR27" s="47"/>
      <c r="AS27" s="47"/>
      <c r="AT27" s="812">
        <f t="shared" ref="AT27" si="15">+$J27</f>
        <v>886</v>
      </c>
      <c r="AU27" s="833">
        <f>+O27</f>
        <v>0.5</v>
      </c>
      <c r="AV27" s="44">
        <f t="shared" si="3"/>
        <v>18</v>
      </c>
      <c r="AW27" s="47">
        <v>18</v>
      </c>
      <c r="AX27" s="47"/>
      <c r="AY27" s="47"/>
      <c r="AZ27" s="47"/>
      <c r="BA27" s="47"/>
      <c r="BB27" s="47"/>
      <c r="BC27" s="812">
        <f t="shared" ref="BC27" si="16">+$J27</f>
        <v>886</v>
      </c>
      <c r="BD27" s="809">
        <f>+P27</f>
        <v>0.5</v>
      </c>
      <c r="BE27" s="44">
        <f t="shared" si="4"/>
        <v>18</v>
      </c>
      <c r="BF27" s="47">
        <v>18</v>
      </c>
      <c r="BG27" s="47"/>
      <c r="BH27" s="47"/>
      <c r="BI27" s="47"/>
      <c r="BJ27" s="47"/>
      <c r="BK27" s="47"/>
      <c r="BL27" s="812">
        <f t="shared" ref="BL27" si="17">+$J27</f>
        <v>886</v>
      </c>
      <c r="BM27" s="815">
        <f>+Q27</f>
        <v>0</v>
      </c>
      <c r="BN27" s="44">
        <f t="shared" si="5"/>
        <v>0</v>
      </c>
      <c r="BO27" s="47"/>
      <c r="BP27" s="47"/>
      <c r="BQ27" s="47"/>
      <c r="BR27" s="47"/>
      <c r="BS27" s="47"/>
      <c r="BT27" s="47"/>
      <c r="BU27" s="818"/>
      <c r="BV27" s="819"/>
      <c r="BW27" s="819"/>
      <c r="BX27" s="819"/>
      <c r="BY27" s="819"/>
      <c r="BZ27" s="819"/>
      <c r="CA27" s="819"/>
      <c r="CB27" s="819"/>
      <c r="CC27" s="820"/>
    </row>
    <row r="28" spans="1:81" s="58" customFormat="1" ht="40.200000000000003" customHeight="1" x14ac:dyDescent="0.3">
      <c r="A28" s="34"/>
      <c r="B28" s="907"/>
      <c r="C28" s="1237"/>
      <c r="D28" s="872"/>
      <c r="E28" s="852"/>
      <c r="F28" s="852"/>
      <c r="G28" s="852"/>
      <c r="H28" s="852"/>
      <c r="I28" s="852"/>
      <c r="J28" s="813"/>
      <c r="K28" s="855"/>
      <c r="L28" s="858"/>
      <c r="M28" s="861"/>
      <c r="N28" s="837"/>
      <c r="O28" s="840"/>
      <c r="P28" s="864"/>
      <c r="Q28" s="867"/>
      <c r="R28" s="813"/>
      <c r="S28" s="39" t="s">
        <v>6603</v>
      </c>
      <c r="T28" s="236"/>
      <c r="U28" s="236"/>
      <c r="V28" s="236"/>
      <c r="W28" s="39" t="s">
        <v>6604</v>
      </c>
      <c r="X28" s="31">
        <v>45017</v>
      </c>
      <c r="Y28" s="31">
        <v>45107</v>
      </c>
      <c r="Z28" s="31"/>
      <c r="AA28" s="31"/>
      <c r="AB28" s="813"/>
      <c r="AC28" s="828"/>
      <c r="AD28" s="51">
        <f t="shared" si="6"/>
        <v>36</v>
      </c>
      <c r="AE28" s="51">
        <f t="shared" si="6"/>
        <v>36</v>
      </c>
      <c r="AF28" s="51">
        <f t="shared" si="6"/>
        <v>0</v>
      </c>
      <c r="AG28" s="51">
        <f t="shared" si="6"/>
        <v>0</v>
      </c>
      <c r="AH28" s="51">
        <f t="shared" si="6"/>
        <v>0</v>
      </c>
      <c r="AI28" s="51">
        <f t="shared" si="6"/>
        <v>0</v>
      </c>
      <c r="AJ28" s="51">
        <f t="shared" si="6"/>
        <v>0</v>
      </c>
      <c r="AK28" s="813"/>
      <c r="AL28" s="831"/>
      <c r="AM28" s="51">
        <f t="shared" si="2"/>
        <v>0</v>
      </c>
      <c r="AN28" s="257"/>
      <c r="AO28" s="257"/>
      <c r="AP28" s="257"/>
      <c r="AQ28" s="257"/>
      <c r="AR28" s="257"/>
      <c r="AS28" s="257"/>
      <c r="AT28" s="813"/>
      <c r="AU28" s="834"/>
      <c r="AV28" s="51">
        <f t="shared" si="3"/>
        <v>18</v>
      </c>
      <c r="AW28" s="257">
        <v>18</v>
      </c>
      <c r="AX28" s="257"/>
      <c r="AY28" s="257"/>
      <c r="AZ28" s="257"/>
      <c r="BA28" s="257"/>
      <c r="BB28" s="257"/>
      <c r="BC28" s="813"/>
      <c r="BD28" s="810"/>
      <c r="BE28" s="51">
        <f t="shared" si="4"/>
        <v>18</v>
      </c>
      <c r="BF28" s="257">
        <v>18</v>
      </c>
      <c r="BG28" s="257"/>
      <c r="BH28" s="257"/>
      <c r="BI28" s="257"/>
      <c r="BJ28" s="257"/>
      <c r="BK28" s="257"/>
      <c r="BL28" s="813"/>
      <c r="BM28" s="816"/>
      <c r="BN28" s="51">
        <f t="shared" si="5"/>
        <v>0</v>
      </c>
      <c r="BO28" s="257"/>
      <c r="BP28" s="257"/>
      <c r="BQ28" s="257"/>
      <c r="BR28" s="257"/>
      <c r="BS28" s="257"/>
      <c r="BT28" s="257"/>
      <c r="BU28" s="821"/>
      <c r="BV28" s="822"/>
      <c r="BW28" s="822"/>
      <c r="BX28" s="822"/>
      <c r="BY28" s="822"/>
      <c r="BZ28" s="822"/>
      <c r="CA28" s="822"/>
      <c r="CB28" s="822"/>
      <c r="CC28" s="823"/>
    </row>
    <row r="29" spans="1:81" s="58" customFormat="1" ht="40.200000000000003" customHeight="1" thickBot="1" x14ac:dyDescent="0.35">
      <c r="A29" s="34"/>
      <c r="B29" s="907"/>
      <c r="C29" s="1237"/>
      <c r="D29" s="872"/>
      <c r="E29" s="852"/>
      <c r="F29" s="852"/>
      <c r="G29" s="852"/>
      <c r="H29" s="852"/>
      <c r="I29" s="852"/>
      <c r="J29" s="813"/>
      <c r="K29" s="855"/>
      <c r="L29" s="858"/>
      <c r="M29" s="861"/>
      <c r="N29" s="837"/>
      <c r="O29" s="840"/>
      <c r="P29" s="864"/>
      <c r="Q29" s="867"/>
      <c r="R29" s="813"/>
      <c r="S29" s="39" t="s">
        <v>6605</v>
      </c>
      <c r="T29" s="236"/>
      <c r="U29" s="236"/>
      <c r="V29" s="236"/>
      <c r="W29" s="39" t="s">
        <v>6606</v>
      </c>
      <c r="X29" s="31">
        <v>45108</v>
      </c>
      <c r="Y29" s="31">
        <v>45199</v>
      </c>
      <c r="Z29" s="31"/>
      <c r="AA29" s="31"/>
      <c r="AB29" s="813"/>
      <c r="AC29" s="828"/>
      <c r="AD29" s="51">
        <f t="shared" si="6"/>
        <v>36</v>
      </c>
      <c r="AE29" s="51">
        <f t="shared" si="6"/>
        <v>36</v>
      </c>
      <c r="AF29" s="51">
        <f t="shared" si="6"/>
        <v>0</v>
      </c>
      <c r="AG29" s="51">
        <f t="shared" si="6"/>
        <v>0</v>
      </c>
      <c r="AH29" s="51">
        <f t="shared" si="6"/>
        <v>0</v>
      </c>
      <c r="AI29" s="51">
        <f t="shared" si="6"/>
        <v>0</v>
      </c>
      <c r="AJ29" s="51">
        <f t="shared" si="6"/>
        <v>0</v>
      </c>
      <c r="AK29" s="813"/>
      <c r="AL29" s="831"/>
      <c r="AM29" s="51">
        <f t="shared" si="2"/>
        <v>0</v>
      </c>
      <c r="AN29" s="257"/>
      <c r="AO29" s="257"/>
      <c r="AP29" s="257"/>
      <c r="AQ29" s="257"/>
      <c r="AR29" s="257"/>
      <c r="AS29" s="257"/>
      <c r="AT29" s="813"/>
      <c r="AU29" s="834"/>
      <c r="AV29" s="51">
        <f t="shared" si="3"/>
        <v>18</v>
      </c>
      <c r="AW29" s="257">
        <v>18</v>
      </c>
      <c r="AX29" s="257"/>
      <c r="AY29" s="257"/>
      <c r="AZ29" s="257"/>
      <c r="BA29" s="257"/>
      <c r="BB29" s="257"/>
      <c r="BC29" s="813"/>
      <c r="BD29" s="810"/>
      <c r="BE29" s="51">
        <f t="shared" si="4"/>
        <v>18</v>
      </c>
      <c r="BF29" s="257">
        <v>18</v>
      </c>
      <c r="BG29" s="257"/>
      <c r="BH29" s="257"/>
      <c r="BI29" s="257"/>
      <c r="BJ29" s="257"/>
      <c r="BK29" s="257"/>
      <c r="BL29" s="813"/>
      <c r="BM29" s="816"/>
      <c r="BN29" s="51">
        <f t="shared" si="5"/>
        <v>0</v>
      </c>
      <c r="BO29" s="257"/>
      <c r="BP29" s="257"/>
      <c r="BQ29" s="257"/>
      <c r="BR29" s="257"/>
      <c r="BS29" s="257"/>
      <c r="BT29" s="257"/>
      <c r="BU29" s="821"/>
      <c r="BV29" s="822"/>
      <c r="BW29" s="822"/>
      <c r="BX29" s="822"/>
      <c r="BY29" s="822"/>
      <c r="BZ29" s="822"/>
      <c r="CA29" s="822"/>
      <c r="CB29" s="822"/>
      <c r="CC29" s="823"/>
    </row>
    <row r="30" spans="1:81" s="58" customFormat="1" ht="40.200000000000003" customHeight="1" thickTop="1" x14ac:dyDescent="0.3">
      <c r="A30" s="34"/>
      <c r="B30" s="906" t="s">
        <v>1450</v>
      </c>
      <c r="C30" s="868" t="s">
        <v>1453</v>
      </c>
      <c r="D30" s="871"/>
      <c r="E30" s="851"/>
      <c r="F30" s="851"/>
      <c r="G30" s="851"/>
      <c r="H30" s="851"/>
      <c r="I30" s="851"/>
      <c r="J30" s="812">
        <v>887</v>
      </c>
      <c r="K30" s="854" t="str">
        <f>+[26]Metas!K1033</f>
        <v>Créditos para fortalecimiento y aceleración de emprendimientos</v>
      </c>
      <c r="L30" s="857">
        <v>1000</v>
      </c>
      <c r="M30" s="860">
        <f>SUM(N30:Q30)</f>
        <v>1000</v>
      </c>
      <c r="N30" s="836"/>
      <c r="O30" s="839">
        <v>250</v>
      </c>
      <c r="P30" s="863">
        <v>250</v>
      </c>
      <c r="Q30" s="866">
        <v>500</v>
      </c>
      <c r="R30" s="812">
        <f>+$J30</f>
        <v>887</v>
      </c>
      <c r="S30" s="231" t="s">
        <v>6607</v>
      </c>
      <c r="T30" s="235"/>
      <c r="U30" s="235"/>
      <c r="V30" s="235"/>
      <c r="W30" s="231" t="s">
        <v>6608</v>
      </c>
      <c r="X30" s="256">
        <v>45017</v>
      </c>
      <c r="Y30" s="256">
        <v>45107</v>
      </c>
      <c r="Z30" s="256"/>
      <c r="AA30" s="256"/>
      <c r="AB30" s="812">
        <f t="shared" ref="AB30" si="18">+$J30</f>
        <v>887</v>
      </c>
      <c r="AC30" s="827">
        <f t="shared" ref="AC30" si="19">+L30</f>
        <v>1000</v>
      </c>
      <c r="AD30" s="44">
        <f t="shared" si="6"/>
        <v>27</v>
      </c>
      <c r="AE30" s="44">
        <f t="shared" si="6"/>
        <v>27</v>
      </c>
      <c r="AF30" s="44">
        <f t="shared" si="6"/>
        <v>0</v>
      </c>
      <c r="AG30" s="44">
        <f t="shared" si="6"/>
        <v>0</v>
      </c>
      <c r="AH30" s="44">
        <f t="shared" si="6"/>
        <v>0</v>
      </c>
      <c r="AI30" s="44">
        <f t="shared" si="6"/>
        <v>0</v>
      </c>
      <c r="AJ30" s="44">
        <f t="shared" si="6"/>
        <v>0</v>
      </c>
      <c r="AK30" s="812">
        <f t="shared" ref="AK30" si="20">+$J30</f>
        <v>887</v>
      </c>
      <c r="AL30" s="830">
        <f>+N30</f>
        <v>0</v>
      </c>
      <c r="AM30" s="44">
        <f t="shared" si="2"/>
        <v>0</v>
      </c>
      <c r="AN30" s="47"/>
      <c r="AO30" s="47"/>
      <c r="AP30" s="47"/>
      <c r="AQ30" s="47"/>
      <c r="AR30" s="47"/>
      <c r="AS30" s="47"/>
      <c r="AT30" s="812">
        <f t="shared" ref="AT30" si="21">+$J30</f>
        <v>887</v>
      </c>
      <c r="AU30" s="833">
        <f>+O30</f>
        <v>250</v>
      </c>
      <c r="AV30" s="44">
        <f t="shared" si="3"/>
        <v>9</v>
      </c>
      <c r="AW30" s="47">
        <v>9</v>
      </c>
      <c r="AX30" s="47"/>
      <c r="AY30" s="47"/>
      <c r="AZ30" s="47"/>
      <c r="BA30" s="47"/>
      <c r="BB30" s="47"/>
      <c r="BC30" s="812">
        <f t="shared" ref="BC30" si="22">+$J30</f>
        <v>887</v>
      </c>
      <c r="BD30" s="809">
        <f>+P30</f>
        <v>250</v>
      </c>
      <c r="BE30" s="44">
        <f t="shared" si="4"/>
        <v>9</v>
      </c>
      <c r="BF30" s="47">
        <v>9</v>
      </c>
      <c r="BG30" s="47"/>
      <c r="BH30" s="47"/>
      <c r="BI30" s="47"/>
      <c r="BJ30" s="47"/>
      <c r="BK30" s="47"/>
      <c r="BL30" s="812">
        <f t="shared" ref="BL30" si="23">+$J30</f>
        <v>887</v>
      </c>
      <c r="BM30" s="815">
        <f>+Q30</f>
        <v>500</v>
      </c>
      <c r="BN30" s="44">
        <f t="shared" si="5"/>
        <v>9</v>
      </c>
      <c r="BO30" s="47">
        <v>9</v>
      </c>
      <c r="BP30" s="47"/>
      <c r="BQ30" s="47"/>
      <c r="BR30" s="47"/>
      <c r="BS30" s="47"/>
      <c r="BT30" s="47"/>
      <c r="BU30" s="818"/>
      <c r="BV30" s="819"/>
      <c r="BW30" s="819"/>
      <c r="BX30" s="819"/>
      <c r="BY30" s="819"/>
      <c r="BZ30" s="819"/>
      <c r="CA30" s="819"/>
      <c r="CB30" s="819"/>
      <c r="CC30" s="820"/>
    </row>
    <row r="31" spans="1:81" s="58" customFormat="1" ht="40.200000000000003" customHeight="1" x14ac:dyDescent="0.3">
      <c r="A31" s="34"/>
      <c r="B31" s="907"/>
      <c r="C31" s="869"/>
      <c r="D31" s="872"/>
      <c r="E31" s="852"/>
      <c r="F31" s="852"/>
      <c r="G31" s="852"/>
      <c r="H31" s="852"/>
      <c r="I31" s="852"/>
      <c r="J31" s="813"/>
      <c r="K31" s="855"/>
      <c r="L31" s="858"/>
      <c r="M31" s="861"/>
      <c r="N31" s="837"/>
      <c r="O31" s="840"/>
      <c r="P31" s="864"/>
      <c r="Q31" s="867"/>
      <c r="R31" s="813"/>
      <c r="S31" s="39" t="s">
        <v>6609</v>
      </c>
      <c r="T31" s="236"/>
      <c r="U31" s="236"/>
      <c r="V31" s="236"/>
      <c r="W31" s="39" t="s">
        <v>6610</v>
      </c>
      <c r="X31" s="31">
        <v>45017</v>
      </c>
      <c r="Y31" s="31">
        <v>45107</v>
      </c>
      <c r="Z31" s="31"/>
      <c r="AA31" s="31"/>
      <c r="AB31" s="813"/>
      <c r="AC31" s="828"/>
      <c r="AD31" s="51">
        <f t="shared" si="6"/>
        <v>27</v>
      </c>
      <c r="AE31" s="51">
        <f t="shared" si="6"/>
        <v>27</v>
      </c>
      <c r="AF31" s="51">
        <f t="shared" si="6"/>
        <v>0</v>
      </c>
      <c r="AG31" s="51">
        <f t="shared" si="6"/>
        <v>0</v>
      </c>
      <c r="AH31" s="51">
        <f t="shared" si="6"/>
        <v>0</v>
      </c>
      <c r="AI31" s="51">
        <f t="shared" si="6"/>
        <v>0</v>
      </c>
      <c r="AJ31" s="51">
        <f t="shared" si="6"/>
        <v>0</v>
      </c>
      <c r="AK31" s="813"/>
      <c r="AL31" s="831"/>
      <c r="AM31" s="51">
        <f t="shared" si="2"/>
        <v>0</v>
      </c>
      <c r="AN31" s="257"/>
      <c r="AO31" s="257"/>
      <c r="AP31" s="257"/>
      <c r="AQ31" s="257"/>
      <c r="AR31" s="257"/>
      <c r="AS31" s="257"/>
      <c r="AT31" s="813"/>
      <c r="AU31" s="834"/>
      <c r="AV31" s="51">
        <f t="shared" si="3"/>
        <v>9</v>
      </c>
      <c r="AW31" s="257">
        <v>9</v>
      </c>
      <c r="AX31" s="257"/>
      <c r="AY31" s="257"/>
      <c r="AZ31" s="257"/>
      <c r="BA31" s="257"/>
      <c r="BB31" s="257"/>
      <c r="BC31" s="813"/>
      <c r="BD31" s="810"/>
      <c r="BE31" s="51">
        <f t="shared" si="4"/>
        <v>9</v>
      </c>
      <c r="BF31" s="257">
        <v>9</v>
      </c>
      <c r="BG31" s="257"/>
      <c r="BH31" s="257"/>
      <c r="BI31" s="257"/>
      <c r="BJ31" s="257"/>
      <c r="BK31" s="257"/>
      <c r="BL31" s="813"/>
      <c r="BM31" s="816"/>
      <c r="BN31" s="51">
        <f t="shared" si="5"/>
        <v>9</v>
      </c>
      <c r="BO31" s="257">
        <v>9</v>
      </c>
      <c r="BP31" s="257"/>
      <c r="BQ31" s="257"/>
      <c r="BR31" s="257"/>
      <c r="BS31" s="257"/>
      <c r="BT31" s="257"/>
      <c r="BU31" s="821"/>
      <c r="BV31" s="822"/>
      <c r="BW31" s="822"/>
      <c r="BX31" s="822"/>
      <c r="BY31" s="822"/>
      <c r="BZ31" s="822"/>
      <c r="CA31" s="822"/>
      <c r="CB31" s="822"/>
      <c r="CC31" s="823"/>
    </row>
    <row r="32" spans="1:81" s="58" customFormat="1" ht="40.200000000000003" customHeight="1" thickBot="1" x14ac:dyDescent="0.35">
      <c r="A32" s="34"/>
      <c r="B32" s="907"/>
      <c r="C32" s="869"/>
      <c r="D32" s="872"/>
      <c r="E32" s="852"/>
      <c r="F32" s="852"/>
      <c r="G32" s="852"/>
      <c r="H32" s="852"/>
      <c r="I32" s="852"/>
      <c r="J32" s="813"/>
      <c r="K32" s="855"/>
      <c r="L32" s="858"/>
      <c r="M32" s="861"/>
      <c r="N32" s="837"/>
      <c r="O32" s="840"/>
      <c r="P32" s="864"/>
      <c r="Q32" s="867"/>
      <c r="R32" s="813"/>
      <c r="S32" s="39" t="s">
        <v>6611</v>
      </c>
      <c r="T32" s="236"/>
      <c r="U32" s="236"/>
      <c r="V32" s="236"/>
      <c r="W32" s="39" t="s">
        <v>6606</v>
      </c>
      <c r="X32" s="31">
        <v>45108</v>
      </c>
      <c r="Y32" s="31">
        <v>45199</v>
      </c>
      <c r="Z32" s="31"/>
      <c r="AA32" s="31"/>
      <c r="AB32" s="813"/>
      <c r="AC32" s="828"/>
      <c r="AD32" s="51">
        <f t="shared" ref="AD32:AJ76" si="24">+AM32+AV32+BE32+BN32</f>
        <v>27</v>
      </c>
      <c r="AE32" s="51">
        <f t="shared" si="24"/>
        <v>27</v>
      </c>
      <c r="AF32" s="51">
        <f t="shared" si="24"/>
        <v>0</v>
      </c>
      <c r="AG32" s="51">
        <f t="shared" si="24"/>
        <v>0</v>
      </c>
      <c r="AH32" s="51">
        <f t="shared" si="24"/>
        <v>0</v>
      </c>
      <c r="AI32" s="51">
        <f t="shared" si="24"/>
        <v>0</v>
      </c>
      <c r="AJ32" s="51">
        <f t="shared" si="24"/>
        <v>0</v>
      </c>
      <c r="AK32" s="813"/>
      <c r="AL32" s="831"/>
      <c r="AM32" s="51">
        <f t="shared" si="2"/>
        <v>0</v>
      </c>
      <c r="AN32" s="257"/>
      <c r="AO32" s="257"/>
      <c r="AP32" s="257"/>
      <c r="AQ32" s="257"/>
      <c r="AR32" s="257"/>
      <c r="AS32" s="257"/>
      <c r="AT32" s="813"/>
      <c r="AU32" s="834"/>
      <c r="AV32" s="51">
        <f t="shared" si="3"/>
        <v>9</v>
      </c>
      <c r="AW32" s="257">
        <v>9</v>
      </c>
      <c r="AX32" s="257"/>
      <c r="AY32" s="257"/>
      <c r="AZ32" s="257"/>
      <c r="BA32" s="257"/>
      <c r="BB32" s="257"/>
      <c r="BC32" s="813"/>
      <c r="BD32" s="810"/>
      <c r="BE32" s="51">
        <f t="shared" si="4"/>
        <v>9</v>
      </c>
      <c r="BF32" s="257">
        <v>9</v>
      </c>
      <c r="BG32" s="257"/>
      <c r="BH32" s="257"/>
      <c r="BI32" s="257"/>
      <c r="BJ32" s="257"/>
      <c r="BK32" s="257"/>
      <c r="BL32" s="813"/>
      <c r="BM32" s="816"/>
      <c r="BN32" s="51">
        <f t="shared" si="5"/>
        <v>9</v>
      </c>
      <c r="BO32" s="257">
        <v>9</v>
      </c>
      <c r="BP32" s="257"/>
      <c r="BQ32" s="257"/>
      <c r="BR32" s="257"/>
      <c r="BS32" s="257"/>
      <c r="BT32" s="257"/>
      <c r="BU32" s="821"/>
      <c r="BV32" s="822"/>
      <c r="BW32" s="822"/>
      <c r="BX32" s="822"/>
      <c r="BY32" s="822"/>
      <c r="BZ32" s="822"/>
      <c r="CA32" s="822"/>
      <c r="CB32" s="822"/>
      <c r="CC32" s="823"/>
    </row>
    <row r="33" spans="1:81" s="58" customFormat="1" ht="40.200000000000003" customHeight="1" thickTop="1" x14ac:dyDescent="0.3">
      <c r="A33" s="34"/>
      <c r="B33" s="907"/>
      <c r="C33" s="869"/>
      <c r="D33" s="871"/>
      <c r="E33" s="851"/>
      <c r="F33" s="851"/>
      <c r="G33" s="851"/>
      <c r="H33" s="851"/>
      <c r="I33" s="851"/>
      <c r="J33" s="812">
        <v>888</v>
      </c>
      <c r="K33" s="854" t="str">
        <f>+[26]Metas!K1034</f>
        <v>Emprendimientos apoyados financiera y/o comercialmente</v>
      </c>
      <c r="L33" s="857"/>
      <c r="M33" s="860">
        <f>SUM(N33:Q33)/4</f>
        <v>0</v>
      </c>
      <c r="N33" s="836"/>
      <c r="O33" s="839"/>
      <c r="P33" s="863"/>
      <c r="Q33" s="866"/>
      <c r="R33" s="812">
        <f>+$J33</f>
        <v>888</v>
      </c>
      <c r="S33" s="231"/>
      <c r="T33" s="235"/>
      <c r="U33" s="235"/>
      <c r="V33" s="235"/>
      <c r="W33" s="231"/>
      <c r="X33" s="256"/>
      <c r="Y33" s="256"/>
      <c r="Z33" s="256"/>
      <c r="AA33" s="256"/>
      <c r="AB33" s="812">
        <f t="shared" ref="AB33" si="25">+$J33</f>
        <v>888</v>
      </c>
      <c r="AC33" s="827">
        <f t="shared" ref="AC33" si="26">+L33</f>
        <v>0</v>
      </c>
      <c r="AD33" s="44">
        <f t="shared" si="24"/>
        <v>0</v>
      </c>
      <c r="AE33" s="44">
        <f t="shared" si="24"/>
        <v>0</v>
      </c>
      <c r="AF33" s="44">
        <f t="shared" si="24"/>
        <v>0</v>
      </c>
      <c r="AG33" s="44">
        <f t="shared" si="24"/>
        <v>0</v>
      </c>
      <c r="AH33" s="44">
        <f t="shared" si="24"/>
        <v>0</v>
      </c>
      <c r="AI33" s="44">
        <f t="shared" si="24"/>
        <v>0</v>
      </c>
      <c r="AJ33" s="44">
        <f t="shared" si="24"/>
        <v>0</v>
      </c>
      <c r="AK33" s="812">
        <f t="shared" ref="AK33" si="27">+$J33</f>
        <v>888</v>
      </c>
      <c r="AL33" s="830">
        <f>+N33</f>
        <v>0</v>
      </c>
      <c r="AM33" s="44">
        <f t="shared" si="2"/>
        <v>0</v>
      </c>
      <c r="AN33" s="47"/>
      <c r="AO33" s="47"/>
      <c r="AP33" s="47"/>
      <c r="AQ33" s="47"/>
      <c r="AR33" s="47"/>
      <c r="AS33" s="47"/>
      <c r="AT33" s="812">
        <f t="shared" ref="AT33" si="28">+$J33</f>
        <v>888</v>
      </c>
      <c r="AU33" s="833">
        <f>+O33</f>
        <v>0</v>
      </c>
      <c r="AV33" s="44">
        <f t="shared" si="3"/>
        <v>0</v>
      </c>
      <c r="AW33" s="47"/>
      <c r="AX33" s="47"/>
      <c r="AY33" s="47"/>
      <c r="AZ33" s="47"/>
      <c r="BA33" s="47"/>
      <c r="BB33" s="47"/>
      <c r="BC33" s="812">
        <f t="shared" ref="BC33" si="29">+$J33</f>
        <v>888</v>
      </c>
      <c r="BD33" s="809">
        <f>+P33</f>
        <v>0</v>
      </c>
      <c r="BE33" s="44">
        <f t="shared" si="4"/>
        <v>0</v>
      </c>
      <c r="BF33" s="47"/>
      <c r="BG33" s="47"/>
      <c r="BH33" s="47"/>
      <c r="BI33" s="47"/>
      <c r="BJ33" s="47"/>
      <c r="BK33" s="47"/>
      <c r="BL33" s="812">
        <f t="shared" ref="BL33" si="30">+$J33</f>
        <v>888</v>
      </c>
      <c r="BM33" s="815">
        <f>+Q33</f>
        <v>0</v>
      </c>
      <c r="BN33" s="44">
        <f t="shared" si="5"/>
        <v>0</v>
      </c>
      <c r="BO33" s="47"/>
      <c r="BP33" s="47"/>
      <c r="BQ33" s="47"/>
      <c r="BR33" s="47"/>
      <c r="BS33" s="47"/>
      <c r="BT33" s="47"/>
      <c r="BU33" s="818"/>
      <c r="BV33" s="819"/>
      <c r="BW33" s="819"/>
      <c r="BX33" s="819"/>
      <c r="BY33" s="819"/>
      <c r="BZ33" s="819"/>
      <c r="CA33" s="819"/>
      <c r="CB33" s="819"/>
      <c r="CC33" s="820"/>
    </row>
    <row r="34" spans="1:81" s="58" customFormat="1" ht="40.200000000000003" customHeight="1" x14ac:dyDescent="0.3">
      <c r="A34" s="34"/>
      <c r="B34" s="907"/>
      <c r="C34" s="869"/>
      <c r="D34" s="872"/>
      <c r="E34" s="852"/>
      <c r="F34" s="852"/>
      <c r="G34" s="852"/>
      <c r="H34" s="852"/>
      <c r="I34" s="852"/>
      <c r="J34" s="813"/>
      <c r="K34" s="855"/>
      <c r="L34" s="858"/>
      <c r="M34" s="861"/>
      <c r="N34" s="837"/>
      <c r="O34" s="840"/>
      <c r="P34" s="864"/>
      <c r="Q34" s="867"/>
      <c r="R34" s="813"/>
      <c r="S34" s="39"/>
      <c r="T34" s="236"/>
      <c r="U34" s="236"/>
      <c r="V34" s="236"/>
      <c r="W34" s="39"/>
      <c r="X34" s="31"/>
      <c r="Y34" s="31"/>
      <c r="Z34" s="31"/>
      <c r="AA34" s="31"/>
      <c r="AB34" s="813"/>
      <c r="AC34" s="828"/>
      <c r="AD34" s="51">
        <f t="shared" si="24"/>
        <v>0</v>
      </c>
      <c r="AE34" s="51">
        <f t="shared" si="24"/>
        <v>0</v>
      </c>
      <c r="AF34" s="51">
        <f t="shared" si="24"/>
        <v>0</v>
      </c>
      <c r="AG34" s="51">
        <f t="shared" si="24"/>
        <v>0</v>
      </c>
      <c r="AH34" s="51">
        <f t="shared" si="24"/>
        <v>0</v>
      </c>
      <c r="AI34" s="51">
        <f t="shared" si="24"/>
        <v>0</v>
      </c>
      <c r="AJ34" s="51">
        <f t="shared" si="24"/>
        <v>0</v>
      </c>
      <c r="AK34" s="813"/>
      <c r="AL34" s="831"/>
      <c r="AM34" s="51">
        <f t="shared" si="2"/>
        <v>0</v>
      </c>
      <c r="AN34" s="257"/>
      <c r="AO34" s="257"/>
      <c r="AP34" s="257"/>
      <c r="AQ34" s="257"/>
      <c r="AR34" s="257"/>
      <c r="AS34" s="257"/>
      <c r="AT34" s="813"/>
      <c r="AU34" s="834"/>
      <c r="AV34" s="51">
        <f t="shared" si="3"/>
        <v>0</v>
      </c>
      <c r="AW34" s="257"/>
      <c r="AX34" s="257"/>
      <c r="AY34" s="257"/>
      <c r="AZ34" s="257"/>
      <c r="BA34" s="257"/>
      <c r="BB34" s="257"/>
      <c r="BC34" s="813"/>
      <c r="BD34" s="810"/>
      <c r="BE34" s="51">
        <f t="shared" si="4"/>
        <v>0</v>
      </c>
      <c r="BF34" s="257"/>
      <c r="BG34" s="257"/>
      <c r="BH34" s="257"/>
      <c r="BI34" s="257"/>
      <c r="BJ34" s="257"/>
      <c r="BK34" s="257"/>
      <c r="BL34" s="813"/>
      <c r="BM34" s="816"/>
      <c r="BN34" s="51">
        <f t="shared" si="5"/>
        <v>0</v>
      </c>
      <c r="BO34" s="257"/>
      <c r="BP34" s="257"/>
      <c r="BQ34" s="257"/>
      <c r="BR34" s="257"/>
      <c r="BS34" s="257"/>
      <c r="BT34" s="257"/>
      <c r="BU34" s="821"/>
      <c r="BV34" s="822"/>
      <c r="BW34" s="822"/>
      <c r="BX34" s="822"/>
      <c r="BY34" s="822"/>
      <c r="BZ34" s="822"/>
      <c r="CA34" s="822"/>
      <c r="CB34" s="822"/>
      <c r="CC34" s="823"/>
    </row>
    <row r="35" spans="1:81" s="58" customFormat="1" ht="40.200000000000003" customHeight="1" x14ac:dyDescent="0.3">
      <c r="A35" s="34"/>
      <c r="B35" s="907"/>
      <c r="C35" s="869"/>
      <c r="D35" s="872"/>
      <c r="E35" s="852"/>
      <c r="F35" s="852"/>
      <c r="G35" s="852"/>
      <c r="H35" s="852"/>
      <c r="I35" s="852"/>
      <c r="J35" s="813"/>
      <c r="K35" s="855"/>
      <c r="L35" s="858"/>
      <c r="M35" s="861"/>
      <c r="N35" s="837"/>
      <c r="O35" s="840"/>
      <c r="P35" s="864"/>
      <c r="Q35" s="867"/>
      <c r="R35" s="813"/>
      <c r="S35" s="39"/>
      <c r="T35" s="236"/>
      <c r="U35" s="236"/>
      <c r="V35" s="236"/>
      <c r="W35" s="39"/>
      <c r="X35" s="31"/>
      <c r="Y35" s="31"/>
      <c r="Z35" s="31"/>
      <c r="AA35" s="31"/>
      <c r="AB35" s="813"/>
      <c r="AC35" s="828"/>
      <c r="AD35" s="51">
        <f t="shared" si="24"/>
        <v>0</v>
      </c>
      <c r="AE35" s="51">
        <f t="shared" si="24"/>
        <v>0</v>
      </c>
      <c r="AF35" s="51">
        <f t="shared" si="24"/>
        <v>0</v>
      </c>
      <c r="AG35" s="51">
        <f t="shared" si="24"/>
        <v>0</v>
      </c>
      <c r="AH35" s="51">
        <f t="shared" si="24"/>
        <v>0</v>
      </c>
      <c r="AI35" s="51">
        <f t="shared" si="24"/>
        <v>0</v>
      </c>
      <c r="AJ35" s="51">
        <f t="shared" si="24"/>
        <v>0</v>
      </c>
      <c r="AK35" s="813"/>
      <c r="AL35" s="831"/>
      <c r="AM35" s="51">
        <f t="shared" si="2"/>
        <v>0</v>
      </c>
      <c r="AN35" s="257"/>
      <c r="AO35" s="257"/>
      <c r="AP35" s="257"/>
      <c r="AQ35" s="257"/>
      <c r="AR35" s="257"/>
      <c r="AS35" s="257"/>
      <c r="AT35" s="813"/>
      <c r="AU35" s="834"/>
      <c r="AV35" s="51">
        <f t="shared" si="3"/>
        <v>0</v>
      </c>
      <c r="AW35" s="257"/>
      <c r="AX35" s="257"/>
      <c r="AY35" s="257"/>
      <c r="AZ35" s="257"/>
      <c r="BA35" s="257"/>
      <c r="BB35" s="257"/>
      <c r="BC35" s="813"/>
      <c r="BD35" s="810"/>
      <c r="BE35" s="51">
        <f t="shared" si="4"/>
        <v>0</v>
      </c>
      <c r="BF35" s="257"/>
      <c r="BG35" s="257"/>
      <c r="BH35" s="257"/>
      <c r="BI35" s="257"/>
      <c r="BJ35" s="257"/>
      <c r="BK35" s="257"/>
      <c r="BL35" s="813"/>
      <c r="BM35" s="816"/>
      <c r="BN35" s="51">
        <f t="shared" si="5"/>
        <v>0</v>
      </c>
      <c r="BO35" s="257"/>
      <c r="BP35" s="257"/>
      <c r="BQ35" s="257"/>
      <c r="BR35" s="257"/>
      <c r="BS35" s="257"/>
      <c r="BT35" s="257"/>
      <c r="BU35" s="821"/>
      <c r="BV35" s="822"/>
      <c r="BW35" s="822"/>
      <c r="BX35" s="822"/>
      <c r="BY35" s="822"/>
      <c r="BZ35" s="822"/>
      <c r="CA35" s="822"/>
      <c r="CB35" s="822"/>
      <c r="CC35" s="823"/>
    </row>
    <row r="36" spans="1:81" s="58" customFormat="1" ht="40.200000000000003" customHeight="1" thickBot="1" x14ac:dyDescent="0.35">
      <c r="A36" s="34"/>
      <c r="B36" s="907"/>
      <c r="C36" s="870"/>
      <c r="D36" s="873"/>
      <c r="E36" s="853"/>
      <c r="F36" s="853"/>
      <c r="G36" s="853"/>
      <c r="H36" s="853"/>
      <c r="I36" s="853"/>
      <c r="J36" s="814"/>
      <c r="K36" s="856"/>
      <c r="L36" s="859"/>
      <c r="M36" s="862"/>
      <c r="N36" s="838"/>
      <c r="O36" s="841"/>
      <c r="P36" s="865"/>
      <c r="Q36" s="874"/>
      <c r="R36" s="814"/>
      <c r="S36" s="232"/>
      <c r="T36" s="237"/>
      <c r="U36" s="237"/>
      <c r="V36" s="237"/>
      <c r="W36" s="232"/>
      <c r="X36" s="260"/>
      <c r="Y36" s="260"/>
      <c r="Z36" s="260"/>
      <c r="AA36" s="260"/>
      <c r="AB36" s="814"/>
      <c r="AC36" s="829"/>
      <c r="AD36" s="46">
        <f t="shared" si="24"/>
        <v>0</v>
      </c>
      <c r="AE36" s="46">
        <f t="shared" si="24"/>
        <v>0</v>
      </c>
      <c r="AF36" s="46">
        <f t="shared" si="24"/>
        <v>0</v>
      </c>
      <c r="AG36" s="46">
        <f t="shared" si="24"/>
        <v>0</v>
      </c>
      <c r="AH36" s="46">
        <f t="shared" si="24"/>
        <v>0</v>
      </c>
      <c r="AI36" s="46">
        <f t="shared" si="24"/>
        <v>0</v>
      </c>
      <c r="AJ36" s="46">
        <f t="shared" si="24"/>
        <v>0</v>
      </c>
      <c r="AK36" s="814"/>
      <c r="AL36" s="832"/>
      <c r="AM36" s="46">
        <f t="shared" si="2"/>
        <v>0</v>
      </c>
      <c r="AN36" s="49"/>
      <c r="AO36" s="49"/>
      <c r="AP36" s="49"/>
      <c r="AQ36" s="49"/>
      <c r="AR36" s="49"/>
      <c r="AS36" s="49"/>
      <c r="AT36" s="814"/>
      <c r="AU36" s="835"/>
      <c r="AV36" s="46">
        <f t="shared" si="3"/>
        <v>0</v>
      </c>
      <c r="AW36" s="49"/>
      <c r="AX36" s="49"/>
      <c r="AY36" s="49"/>
      <c r="AZ36" s="49"/>
      <c r="BA36" s="49"/>
      <c r="BB36" s="49"/>
      <c r="BC36" s="814"/>
      <c r="BD36" s="811"/>
      <c r="BE36" s="46">
        <f t="shared" si="4"/>
        <v>0</v>
      </c>
      <c r="BF36" s="49"/>
      <c r="BG36" s="49"/>
      <c r="BH36" s="49"/>
      <c r="BI36" s="49"/>
      <c r="BJ36" s="49"/>
      <c r="BK36" s="49"/>
      <c r="BL36" s="814"/>
      <c r="BM36" s="817"/>
      <c r="BN36" s="46">
        <f t="shared" si="5"/>
        <v>0</v>
      </c>
      <c r="BO36" s="49"/>
      <c r="BP36" s="49"/>
      <c r="BQ36" s="49"/>
      <c r="BR36" s="49"/>
      <c r="BS36" s="49"/>
      <c r="BT36" s="49"/>
      <c r="BU36" s="824"/>
      <c r="BV36" s="825"/>
      <c r="BW36" s="825"/>
      <c r="BX36" s="825"/>
      <c r="BY36" s="825"/>
      <c r="BZ36" s="825"/>
      <c r="CA36" s="825"/>
      <c r="CB36" s="825"/>
      <c r="CC36" s="826"/>
    </row>
    <row r="37" spans="1:81" s="58" customFormat="1" ht="40.200000000000003" customHeight="1" thickTop="1" x14ac:dyDescent="0.3">
      <c r="A37" s="34"/>
      <c r="B37" s="907"/>
      <c r="C37" s="868" t="s">
        <v>1457</v>
      </c>
      <c r="D37" s="871"/>
      <c r="E37" s="851"/>
      <c r="F37" s="851"/>
      <c r="G37" s="851"/>
      <c r="H37" s="851"/>
      <c r="I37" s="851"/>
      <c r="J37" s="812">
        <v>889</v>
      </c>
      <c r="K37" s="854" t="str">
        <f>+[26]Metas!K1035</f>
        <v xml:space="preserve">Ferias y eventos de emprendimiento apoyados </v>
      </c>
      <c r="L37" s="857"/>
      <c r="M37" s="860"/>
      <c r="N37" s="836"/>
      <c r="O37" s="839"/>
      <c r="P37" s="863"/>
      <c r="Q37" s="866"/>
      <c r="R37" s="812">
        <f>+$J37</f>
        <v>889</v>
      </c>
      <c r="S37" s="231"/>
      <c r="T37" s="235"/>
      <c r="U37" s="235"/>
      <c r="V37" s="235"/>
      <c r="W37" s="231"/>
      <c r="X37" s="256"/>
      <c r="Y37" s="256"/>
      <c r="Z37" s="256"/>
      <c r="AA37" s="256"/>
      <c r="AB37" s="812">
        <f t="shared" ref="AB37" si="31">+$J37</f>
        <v>889</v>
      </c>
      <c r="AC37" s="827">
        <f t="shared" ref="AC37" si="32">+L37</f>
        <v>0</v>
      </c>
      <c r="AD37" s="44">
        <f t="shared" si="24"/>
        <v>0</v>
      </c>
      <c r="AE37" s="44">
        <f t="shared" si="24"/>
        <v>0</v>
      </c>
      <c r="AF37" s="44">
        <f t="shared" si="24"/>
        <v>0</v>
      </c>
      <c r="AG37" s="44">
        <f t="shared" si="24"/>
        <v>0</v>
      </c>
      <c r="AH37" s="44">
        <f t="shared" si="24"/>
        <v>0</v>
      </c>
      <c r="AI37" s="44">
        <f t="shared" si="24"/>
        <v>0</v>
      </c>
      <c r="AJ37" s="44">
        <f t="shared" si="24"/>
        <v>0</v>
      </c>
      <c r="AK37" s="812">
        <f t="shared" ref="AK37" si="33">+$J37</f>
        <v>889</v>
      </c>
      <c r="AL37" s="830">
        <f>+N37</f>
        <v>0</v>
      </c>
      <c r="AM37" s="44">
        <f t="shared" si="2"/>
        <v>0</v>
      </c>
      <c r="AN37" s="47"/>
      <c r="AO37" s="47"/>
      <c r="AP37" s="47"/>
      <c r="AQ37" s="47"/>
      <c r="AR37" s="47"/>
      <c r="AS37" s="47"/>
      <c r="AT37" s="812">
        <f t="shared" ref="AT37" si="34">+$J37</f>
        <v>889</v>
      </c>
      <c r="AU37" s="833">
        <f>+O37</f>
        <v>0</v>
      </c>
      <c r="AV37" s="44">
        <f t="shared" si="3"/>
        <v>0</v>
      </c>
      <c r="AW37" s="47"/>
      <c r="AX37" s="47"/>
      <c r="AY37" s="47"/>
      <c r="AZ37" s="47"/>
      <c r="BA37" s="47"/>
      <c r="BB37" s="47"/>
      <c r="BC37" s="812">
        <f t="shared" ref="BC37" si="35">+$J37</f>
        <v>889</v>
      </c>
      <c r="BD37" s="809">
        <f>+P37</f>
        <v>0</v>
      </c>
      <c r="BE37" s="44">
        <f t="shared" si="4"/>
        <v>0</v>
      </c>
      <c r="BF37" s="47"/>
      <c r="BG37" s="47"/>
      <c r="BH37" s="47"/>
      <c r="BI37" s="47"/>
      <c r="BJ37" s="47"/>
      <c r="BK37" s="47"/>
      <c r="BL37" s="812">
        <f t="shared" ref="BL37" si="36">+$J37</f>
        <v>889</v>
      </c>
      <c r="BM37" s="815">
        <f>+Q37</f>
        <v>0</v>
      </c>
      <c r="BN37" s="44">
        <f t="shared" si="5"/>
        <v>0</v>
      </c>
      <c r="BO37" s="47"/>
      <c r="BP37" s="47"/>
      <c r="BQ37" s="47"/>
      <c r="BR37" s="47"/>
      <c r="BS37" s="47"/>
      <c r="BT37" s="47"/>
      <c r="BU37" s="818"/>
      <c r="BV37" s="819"/>
      <c r="BW37" s="819"/>
      <c r="BX37" s="819"/>
      <c r="BY37" s="819"/>
      <c r="BZ37" s="819"/>
      <c r="CA37" s="819"/>
      <c r="CB37" s="819"/>
      <c r="CC37" s="820"/>
    </row>
    <row r="38" spans="1:81" s="58" customFormat="1" ht="40.200000000000003" customHeight="1" x14ac:dyDescent="0.3">
      <c r="A38" s="34"/>
      <c r="B38" s="907"/>
      <c r="C38" s="869"/>
      <c r="D38" s="872"/>
      <c r="E38" s="852"/>
      <c r="F38" s="852"/>
      <c r="G38" s="852"/>
      <c r="H38" s="852"/>
      <c r="I38" s="852"/>
      <c r="J38" s="813"/>
      <c r="K38" s="855"/>
      <c r="L38" s="858"/>
      <c r="M38" s="861"/>
      <c r="N38" s="837"/>
      <c r="O38" s="840"/>
      <c r="P38" s="864"/>
      <c r="Q38" s="867"/>
      <c r="R38" s="813"/>
      <c r="S38" s="39"/>
      <c r="T38" s="236"/>
      <c r="U38" s="236"/>
      <c r="V38" s="236"/>
      <c r="W38" s="39"/>
      <c r="X38" s="31"/>
      <c r="Y38" s="31"/>
      <c r="Z38" s="31"/>
      <c r="AA38" s="31"/>
      <c r="AB38" s="813"/>
      <c r="AC38" s="828"/>
      <c r="AD38" s="51">
        <f t="shared" si="24"/>
        <v>0</v>
      </c>
      <c r="AE38" s="51">
        <f t="shared" si="24"/>
        <v>0</v>
      </c>
      <c r="AF38" s="51">
        <f t="shared" si="24"/>
        <v>0</v>
      </c>
      <c r="AG38" s="51">
        <f t="shared" si="24"/>
        <v>0</v>
      </c>
      <c r="AH38" s="51">
        <f t="shared" si="24"/>
        <v>0</v>
      </c>
      <c r="AI38" s="51">
        <f t="shared" si="24"/>
        <v>0</v>
      </c>
      <c r="AJ38" s="51">
        <f t="shared" si="24"/>
        <v>0</v>
      </c>
      <c r="AK38" s="813"/>
      <c r="AL38" s="831"/>
      <c r="AM38" s="51">
        <f t="shared" si="2"/>
        <v>0</v>
      </c>
      <c r="AN38" s="257"/>
      <c r="AO38" s="257"/>
      <c r="AP38" s="257"/>
      <c r="AQ38" s="257"/>
      <c r="AR38" s="257"/>
      <c r="AS38" s="257"/>
      <c r="AT38" s="813"/>
      <c r="AU38" s="834"/>
      <c r="AV38" s="51">
        <f t="shared" si="3"/>
        <v>0</v>
      </c>
      <c r="AW38" s="257"/>
      <c r="AX38" s="257"/>
      <c r="AY38" s="257"/>
      <c r="AZ38" s="257"/>
      <c r="BA38" s="257"/>
      <c r="BB38" s="257"/>
      <c r="BC38" s="813"/>
      <c r="BD38" s="810"/>
      <c r="BE38" s="51">
        <f t="shared" si="4"/>
        <v>0</v>
      </c>
      <c r="BF38" s="257"/>
      <c r="BG38" s="257"/>
      <c r="BH38" s="257"/>
      <c r="BI38" s="257"/>
      <c r="BJ38" s="257"/>
      <c r="BK38" s="257"/>
      <c r="BL38" s="813"/>
      <c r="BM38" s="816"/>
      <c r="BN38" s="51">
        <f t="shared" si="5"/>
        <v>0</v>
      </c>
      <c r="BO38" s="257"/>
      <c r="BP38" s="257"/>
      <c r="BQ38" s="257"/>
      <c r="BR38" s="257"/>
      <c r="BS38" s="257"/>
      <c r="BT38" s="257"/>
      <c r="BU38" s="821"/>
      <c r="BV38" s="822"/>
      <c r="BW38" s="822"/>
      <c r="BX38" s="822"/>
      <c r="BY38" s="822"/>
      <c r="BZ38" s="822"/>
      <c r="CA38" s="822"/>
      <c r="CB38" s="822"/>
      <c r="CC38" s="823"/>
    </row>
    <row r="39" spans="1:81" s="58" customFormat="1" ht="40.200000000000003" customHeight="1" x14ac:dyDescent="0.3">
      <c r="A39" s="34"/>
      <c r="B39" s="907"/>
      <c r="C39" s="869"/>
      <c r="D39" s="872"/>
      <c r="E39" s="852"/>
      <c r="F39" s="852"/>
      <c r="G39" s="852"/>
      <c r="H39" s="852"/>
      <c r="I39" s="852"/>
      <c r="J39" s="813"/>
      <c r="K39" s="855"/>
      <c r="L39" s="858"/>
      <c r="M39" s="861"/>
      <c r="N39" s="837"/>
      <c r="O39" s="840"/>
      <c r="P39" s="864"/>
      <c r="Q39" s="867"/>
      <c r="R39" s="813"/>
      <c r="S39" s="39"/>
      <c r="T39" s="236"/>
      <c r="U39" s="236"/>
      <c r="V39" s="236"/>
      <c r="W39" s="39"/>
      <c r="X39" s="31"/>
      <c r="Y39" s="31"/>
      <c r="Z39" s="31"/>
      <c r="AA39" s="31"/>
      <c r="AB39" s="813"/>
      <c r="AC39" s="828"/>
      <c r="AD39" s="51">
        <f t="shared" si="24"/>
        <v>0</v>
      </c>
      <c r="AE39" s="51">
        <f t="shared" si="24"/>
        <v>0</v>
      </c>
      <c r="AF39" s="51">
        <f t="shared" si="24"/>
        <v>0</v>
      </c>
      <c r="AG39" s="51">
        <f t="shared" si="24"/>
        <v>0</v>
      </c>
      <c r="AH39" s="51">
        <f t="shared" si="24"/>
        <v>0</v>
      </c>
      <c r="AI39" s="51">
        <f t="shared" si="24"/>
        <v>0</v>
      </c>
      <c r="AJ39" s="51">
        <f t="shared" si="24"/>
        <v>0</v>
      </c>
      <c r="AK39" s="813"/>
      <c r="AL39" s="831"/>
      <c r="AM39" s="51">
        <f t="shared" si="2"/>
        <v>0</v>
      </c>
      <c r="AN39" s="257"/>
      <c r="AO39" s="257"/>
      <c r="AP39" s="257"/>
      <c r="AQ39" s="257"/>
      <c r="AR39" s="257"/>
      <c r="AS39" s="257"/>
      <c r="AT39" s="813"/>
      <c r="AU39" s="834"/>
      <c r="AV39" s="51">
        <f t="shared" si="3"/>
        <v>0</v>
      </c>
      <c r="AW39" s="257"/>
      <c r="AX39" s="257"/>
      <c r="AY39" s="257"/>
      <c r="AZ39" s="257"/>
      <c r="BA39" s="257"/>
      <c r="BB39" s="257"/>
      <c r="BC39" s="813"/>
      <c r="BD39" s="810"/>
      <c r="BE39" s="51">
        <f t="shared" si="4"/>
        <v>0</v>
      </c>
      <c r="BF39" s="257"/>
      <c r="BG39" s="257"/>
      <c r="BH39" s="257"/>
      <c r="BI39" s="257"/>
      <c r="BJ39" s="257"/>
      <c r="BK39" s="257"/>
      <c r="BL39" s="813"/>
      <c r="BM39" s="816"/>
      <c r="BN39" s="51">
        <f t="shared" si="5"/>
        <v>0</v>
      </c>
      <c r="BO39" s="257"/>
      <c r="BP39" s="257"/>
      <c r="BQ39" s="257"/>
      <c r="BR39" s="257"/>
      <c r="BS39" s="257"/>
      <c r="BT39" s="257"/>
      <c r="BU39" s="821"/>
      <c r="BV39" s="822"/>
      <c r="BW39" s="822"/>
      <c r="BX39" s="822"/>
      <c r="BY39" s="822"/>
      <c r="BZ39" s="822"/>
      <c r="CA39" s="822"/>
      <c r="CB39" s="822"/>
      <c r="CC39" s="823"/>
    </row>
    <row r="40" spans="1:81" s="58" customFormat="1" ht="40.200000000000003" customHeight="1" thickBot="1" x14ac:dyDescent="0.35">
      <c r="A40" s="34"/>
      <c r="B40" s="907"/>
      <c r="C40" s="869"/>
      <c r="D40" s="873"/>
      <c r="E40" s="853"/>
      <c r="F40" s="853"/>
      <c r="G40" s="853"/>
      <c r="H40" s="853"/>
      <c r="I40" s="853"/>
      <c r="J40" s="814"/>
      <c r="K40" s="856"/>
      <c r="L40" s="859"/>
      <c r="M40" s="862"/>
      <c r="N40" s="838"/>
      <c r="O40" s="841"/>
      <c r="P40" s="865"/>
      <c r="Q40" s="874"/>
      <c r="R40" s="814"/>
      <c r="S40" s="232"/>
      <c r="T40" s="237"/>
      <c r="U40" s="237"/>
      <c r="V40" s="237"/>
      <c r="W40" s="232"/>
      <c r="X40" s="260"/>
      <c r="Y40" s="260"/>
      <c r="Z40" s="260"/>
      <c r="AA40" s="260"/>
      <c r="AB40" s="814"/>
      <c r="AC40" s="829"/>
      <c r="AD40" s="46">
        <f t="shared" si="24"/>
        <v>0</v>
      </c>
      <c r="AE40" s="46">
        <f t="shared" si="24"/>
        <v>0</v>
      </c>
      <c r="AF40" s="46">
        <f t="shared" si="24"/>
        <v>0</v>
      </c>
      <c r="AG40" s="46">
        <f t="shared" si="24"/>
        <v>0</v>
      </c>
      <c r="AH40" s="46">
        <f t="shared" si="24"/>
        <v>0</v>
      </c>
      <c r="AI40" s="46">
        <f t="shared" si="24"/>
        <v>0</v>
      </c>
      <c r="AJ40" s="46">
        <f t="shared" si="24"/>
        <v>0</v>
      </c>
      <c r="AK40" s="814"/>
      <c r="AL40" s="832"/>
      <c r="AM40" s="46">
        <f t="shared" si="2"/>
        <v>0</v>
      </c>
      <c r="AN40" s="49"/>
      <c r="AO40" s="49"/>
      <c r="AP40" s="49"/>
      <c r="AQ40" s="49"/>
      <c r="AR40" s="49"/>
      <c r="AS40" s="49"/>
      <c r="AT40" s="814"/>
      <c r="AU40" s="835"/>
      <c r="AV40" s="46">
        <f t="shared" si="3"/>
        <v>0</v>
      </c>
      <c r="AW40" s="49"/>
      <c r="AX40" s="49"/>
      <c r="AY40" s="49"/>
      <c r="AZ40" s="49"/>
      <c r="BA40" s="49"/>
      <c r="BB40" s="49"/>
      <c r="BC40" s="814"/>
      <c r="BD40" s="811"/>
      <c r="BE40" s="46">
        <f t="shared" si="4"/>
        <v>0</v>
      </c>
      <c r="BF40" s="49"/>
      <c r="BG40" s="49"/>
      <c r="BH40" s="49"/>
      <c r="BI40" s="49"/>
      <c r="BJ40" s="49"/>
      <c r="BK40" s="49"/>
      <c r="BL40" s="814"/>
      <c r="BM40" s="817"/>
      <c r="BN40" s="46">
        <f t="shared" si="5"/>
        <v>0</v>
      </c>
      <c r="BO40" s="49"/>
      <c r="BP40" s="49"/>
      <c r="BQ40" s="49"/>
      <c r="BR40" s="49"/>
      <c r="BS40" s="49"/>
      <c r="BT40" s="49"/>
      <c r="BU40" s="824"/>
      <c r="BV40" s="825"/>
      <c r="BW40" s="825"/>
      <c r="BX40" s="825"/>
      <c r="BY40" s="825"/>
      <c r="BZ40" s="825"/>
      <c r="CA40" s="825"/>
      <c r="CB40" s="825"/>
      <c r="CC40" s="826"/>
    </row>
    <row r="41" spans="1:81" s="58" customFormat="1" ht="40.200000000000003" customHeight="1" thickTop="1" x14ac:dyDescent="0.3">
      <c r="A41" s="34"/>
      <c r="B41" s="907"/>
      <c r="C41" s="869"/>
      <c r="D41" s="871"/>
      <c r="E41" s="851"/>
      <c r="F41" s="851"/>
      <c r="G41" s="851"/>
      <c r="H41" s="851"/>
      <c r="I41" s="851"/>
      <c r="J41" s="812">
        <v>890</v>
      </c>
      <c r="K41" s="854" t="str">
        <f>+[26]Metas!K1036</f>
        <v xml:space="preserve">Evento creado para la promoción y generación de Emprendimientos en el Departamento </v>
      </c>
      <c r="L41" s="857"/>
      <c r="M41" s="860">
        <f>SUM(N41:Q41)</f>
        <v>0</v>
      </c>
      <c r="N41" s="836"/>
      <c r="O41" s="839"/>
      <c r="P41" s="863"/>
      <c r="Q41" s="866"/>
      <c r="R41" s="812">
        <f>+$J41</f>
        <v>890</v>
      </c>
      <c r="S41" s="231"/>
      <c r="T41" s="235"/>
      <c r="U41" s="235"/>
      <c r="V41" s="235"/>
      <c r="W41" s="231"/>
      <c r="X41" s="256"/>
      <c r="Y41" s="256"/>
      <c r="Z41" s="256"/>
      <c r="AA41" s="256"/>
      <c r="AB41" s="812">
        <f t="shared" ref="AB41" si="37">+$J41</f>
        <v>890</v>
      </c>
      <c r="AC41" s="827">
        <f t="shared" ref="AC41" si="38">+L41</f>
        <v>0</v>
      </c>
      <c r="AD41" s="44">
        <f t="shared" si="24"/>
        <v>0</v>
      </c>
      <c r="AE41" s="44">
        <f t="shared" si="24"/>
        <v>0</v>
      </c>
      <c r="AF41" s="44">
        <f t="shared" si="24"/>
        <v>0</v>
      </c>
      <c r="AG41" s="44">
        <f t="shared" si="24"/>
        <v>0</v>
      </c>
      <c r="AH41" s="44">
        <f t="shared" si="24"/>
        <v>0</v>
      </c>
      <c r="AI41" s="44">
        <f t="shared" si="24"/>
        <v>0</v>
      </c>
      <c r="AJ41" s="44">
        <f t="shared" si="24"/>
        <v>0</v>
      </c>
      <c r="AK41" s="812">
        <f t="shared" ref="AK41" si="39">+$J41</f>
        <v>890</v>
      </c>
      <c r="AL41" s="830">
        <f>+N41</f>
        <v>0</v>
      </c>
      <c r="AM41" s="44">
        <f t="shared" si="2"/>
        <v>0</v>
      </c>
      <c r="AN41" s="47"/>
      <c r="AO41" s="47"/>
      <c r="AP41" s="47"/>
      <c r="AQ41" s="47"/>
      <c r="AR41" s="47"/>
      <c r="AS41" s="47"/>
      <c r="AT41" s="812">
        <f t="shared" ref="AT41" si="40">+$J41</f>
        <v>890</v>
      </c>
      <c r="AU41" s="833">
        <f>+O41</f>
        <v>0</v>
      </c>
      <c r="AV41" s="44">
        <f t="shared" si="3"/>
        <v>0</v>
      </c>
      <c r="AW41" s="47"/>
      <c r="AX41" s="47"/>
      <c r="AY41" s="47"/>
      <c r="AZ41" s="47"/>
      <c r="BA41" s="47"/>
      <c r="BB41" s="47"/>
      <c r="BC41" s="812">
        <f t="shared" ref="BC41" si="41">+$J41</f>
        <v>890</v>
      </c>
      <c r="BD41" s="809">
        <f>+P41</f>
        <v>0</v>
      </c>
      <c r="BE41" s="44">
        <f t="shared" si="4"/>
        <v>0</v>
      </c>
      <c r="BF41" s="47"/>
      <c r="BG41" s="47"/>
      <c r="BH41" s="47"/>
      <c r="BI41" s="47"/>
      <c r="BJ41" s="47"/>
      <c r="BK41" s="47"/>
      <c r="BL41" s="812">
        <f t="shared" ref="BL41" si="42">+$J41</f>
        <v>890</v>
      </c>
      <c r="BM41" s="815">
        <f>+Q41</f>
        <v>0</v>
      </c>
      <c r="BN41" s="44">
        <f t="shared" si="5"/>
        <v>0</v>
      </c>
      <c r="BO41" s="47"/>
      <c r="BP41" s="47"/>
      <c r="BQ41" s="47"/>
      <c r="BR41" s="47"/>
      <c r="BS41" s="47"/>
      <c r="BT41" s="47"/>
      <c r="BU41" s="818"/>
      <c r="BV41" s="819"/>
      <c r="BW41" s="819"/>
      <c r="BX41" s="819"/>
      <c r="BY41" s="819"/>
      <c r="BZ41" s="819"/>
      <c r="CA41" s="819"/>
      <c r="CB41" s="819"/>
      <c r="CC41" s="820"/>
    </row>
    <row r="42" spans="1:81" s="58" customFormat="1" ht="40.200000000000003" customHeight="1" x14ac:dyDescent="0.3">
      <c r="A42" s="34"/>
      <c r="B42" s="907"/>
      <c r="C42" s="869"/>
      <c r="D42" s="872"/>
      <c r="E42" s="852"/>
      <c r="F42" s="852"/>
      <c r="G42" s="852"/>
      <c r="H42" s="852"/>
      <c r="I42" s="852"/>
      <c r="J42" s="813"/>
      <c r="K42" s="855"/>
      <c r="L42" s="858"/>
      <c r="M42" s="861"/>
      <c r="N42" s="837"/>
      <c r="O42" s="840"/>
      <c r="P42" s="864"/>
      <c r="Q42" s="867"/>
      <c r="R42" s="813"/>
      <c r="S42" s="39"/>
      <c r="T42" s="236"/>
      <c r="U42" s="236"/>
      <c r="V42" s="236"/>
      <c r="W42" s="39"/>
      <c r="X42" s="31"/>
      <c r="Y42" s="31"/>
      <c r="Z42" s="31"/>
      <c r="AA42" s="31"/>
      <c r="AB42" s="813"/>
      <c r="AC42" s="828"/>
      <c r="AD42" s="51">
        <f t="shared" si="24"/>
        <v>0</v>
      </c>
      <c r="AE42" s="51">
        <f t="shared" si="24"/>
        <v>0</v>
      </c>
      <c r="AF42" s="51">
        <f t="shared" si="24"/>
        <v>0</v>
      </c>
      <c r="AG42" s="51">
        <f t="shared" si="24"/>
        <v>0</v>
      </c>
      <c r="AH42" s="51">
        <f t="shared" si="24"/>
        <v>0</v>
      </c>
      <c r="AI42" s="51">
        <f t="shared" si="24"/>
        <v>0</v>
      </c>
      <c r="AJ42" s="51">
        <f t="shared" si="24"/>
        <v>0</v>
      </c>
      <c r="AK42" s="813"/>
      <c r="AL42" s="831"/>
      <c r="AM42" s="51">
        <f t="shared" si="2"/>
        <v>0</v>
      </c>
      <c r="AN42" s="257"/>
      <c r="AO42" s="257"/>
      <c r="AP42" s="257"/>
      <c r="AQ42" s="257"/>
      <c r="AR42" s="257"/>
      <c r="AS42" s="257"/>
      <c r="AT42" s="813"/>
      <c r="AU42" s="834"/>
      <c r="AV42" s="51">
        <f t="shared" si="3"/>
        <v>0</v>
      </c>
      <c r="AW42" s="257"/>
      <c r="AX42" s="257"/>
      <c r="AY42" s="257"/>
      <c r="AZ42" s="257"/>
      <c r="BA42" s="257"/>
      <c r="BB42" s="257"/>
      <c r="BC42" s="813"/>
      <c r="BD42" s="810"/>
      <c r="BE42" s="51">
        <f t="shared" si="4"/>
        <v>0</v>
      </c>
      <c r="BF42" s="257"/>
      <c r="BG42" s="257"/>
      <c r="BH42" s="257"/>
      <c r="BI42" s="257"/>
      <c r="BJ42" s="257"/>
      <c r="BK42" s="257"/>
      <c r="BL42" s="813"/>
      <c r="BM42" s="816"/>
      <c r="BN42" s="51">
        <f t="shared" si="5"/>
        <v>0</v>
      </c>
      <c r="BO42" s="257"/>
      <c r="BP42" s="257"/>
      <c r="BQ42" s="257"/>
      <c r="BR42" s="257"/>
      <c r="BS42" s="257"/>
      <c r="BT42" s="257"/>
      <c r="BU42" s="821"/>
      <c r="BV42" s="822"/>
      <c r="BW42" s="822"/>
      <c r="BX42" s="822"/>
      <c r="BY42" s="822"/>
      <c r="BZ42" s="822"/>
      <c r="CA42" s="822"/>
      <c r="CB42" s="822"/>
      <c r="CC42" s="823"/>
    </row>
    <row r="43" spans="1:81" s="58" customFormat="1" ht="40.200000000000003" customHeight="1" x14ac:dyDescent="0.3">
      <c r="A43" s="34"/>
      <c r="B43" s="907"/>
      <c r="C43" s="869"/>
      <c r="D43" s="872"/>
      <c r="E43" s="852"/>
      <c r="F43" s="852"/>
      <c r="G43" s="852"/>
      <c r="H43" s="852"/>
      <c r="I43" s="852"/>
      <c r="J43" s="813"/>
      <c r="K43" s="855"/>
      <c r="L43" s="858"/>
      <c r="M43" s="861"/>
      <c r="N43" s="837"/>
      <c r="O43" s="840"/>
      <c r="P43" s="864"/>
      <c r="Q43" s="867"/>
      <c r="R43" s="813"/>
      <c r="S43" s="39"/>
      <c r="T43" s="236"/>
      <c r="U43" s="236"/>
      <c r="V43" s="236"/>
      <c r="W43" s="39"/>
      <c r="X43" s="31"/>
      <c r="Y43" s="31"/>
      <c r="Z43" s="31"/>
      <c r="AA43" s="31"/>
      <c r="AB43" s="813"/>
      <c r="AC43" s="828"/>
      <c r="AD43" s="51">
        <f t="shared" si="24"/>
        <v>0</v>
      </c>
      <c r="AE43" s="51">
        <f t="shared" si="24"/>
        <v>0</v>
      </c>
      <c r="AF43" s="51">
        <f t="shared" si="24"/>
        <v>0</v>
      </c>
      <c r="AG43" s="51">
        <f t="shared" si="24"/>
        <v>0</v>
      </c>
      <c r="AH43" s="51">
        <f t="shared" si="24"/>
        <v>0</v>
      </c>
      <c r="AI43" s="51">
        <f t="shared" si="24"/>
        <v>0</v>
      </c>
      <c r="AJ43" s="51">
        <f t="shared" si="24"/>
        <v>0</v>
      </c>
      <c r="AK43" s="813"/>
      <c r="AL43" s="831"/>
      <c r="AM43" s="51">
        <f t="shared" si="2"/>
        <v>0</v>
      </c>
      <c r="AN43" s="257"/>
      <c r="AO43" s="257"/>
      <c r="AP43" s="257"/>
      <c r="AQ43" s="257"/>
      <c r="AR43" s="257"/>
      <c r="AS43" s="257"/>
      <c r="AT43" s="813"/>
      <c r="AU43" s="834"/>
      <c r="AV43" s="51">
        <f t="shared" si="3"/>
        <v>0</v>
      </c>
      <c r="AW43" s="257"/>
      <c r="AX43" s="257"/>
      <c r="AY43" s="257"/>
      <c r="AZ43" s="257"/>
      <c r="BA43" s="257"/>
      <c r="BB43" s="257"/>
      <c r="BC43" s="813"/>
      <c r="BD43" s="810"/>
      <c r="BE43" s="51">
        <f t="shared" si="4"/>
        <v>0</v>
      </c>
      <c r="BF43" s="257"/>
      <c r="BG43" s="257"/>
      <c r="BH43" s="257"/>
      <c r="BI43" s="257"/>
      <c r="BJ43" s="257"/>
      <c r="BK43" s="257"/>
      <c r="BL43" s="813"/>
      <c r="BM43" s="816"/>
      <c r="BN43" s="51">
        <f t="shared" si="5"/>
        <v>0</v>
      </c>
      <c r="BO43" s="257"/>
      <c r="BP43" s="257"/>
      <c r="BQ43" s="257"/>
      <c r="BR43" s="257"/>
      <c r="BS43" s="257"/>
      <c r="BT43" s="257"/>
      <c r="BU43" s="821"/>
      <c r="BV43" s="822"/>
      <c r="BW43" s="822"/>
      <c r="BX43" s="822"/>
      <c r="BY43" s="822"/>
      <c r="BZ43" s="822"/>
      <c r="CA43" s="822"/>
      <c r="CB43" s="822"/>
      <c r="CC43" s="823"/>
    </row>
    <row r="44" spans="1:81" s="58" customFormat="1" ht="40.200000000000003" customHeight="1" thickBot="1" x14ac:dyDescent="0.35">
      <c r="A44" s="34"/>
      <c r="B44" s="907"/>
      <c r="C44" s="869"/>
      <c r="D44" s="873"/>
      <c r="E44" s="853"/>
      <c r="F44" s="853"/>
      <c r="G44" s="853"/>
      <c r="H44" s="853"/>
      <c r="I44" s="853"/>
      <c r="J44" s="814"/>
      <c r="K44" s="856"/>
      <c r="L44" s="859"/>
      <c r="M44" s="862"/>
      <c r="N44" s="838"/>
      <c r="O44" s="841"/>
      <c r="P44" s="865"/>
      <c r="Q44" s="874"/>
      <c r="R44" s="814"/>
      <c r="S44" s="232"/>
      <c r="T44" s="237"/>
      <c r="U44" s="237"/>
      <c r="V44" s="237"/>
      <c r="W44" s="232"/>
      <c r="X44" s="260"/>
      <c r="Y44" s="260"/>
      <c r="Z44" s="260"/>
      <c r="AA44" s="260"/>
      <c r="AB44" s="814"/>
      <c r="AC44" s="829"/>
      <c r="AD44" s="46">
        <f t="shared" si="24"/>
        <v>0</v>
      </c>
      <c r="AE44" s="46">
        <f t="shared" si="24"/>
        <v>0</v>
      </c>
      <c r="AF44" s="46">
        <f t="shared" si="24"/>
        <v>0</v>
      </c>
      <c r="AG44" s="46">
        <f t="shared" si="24"/>
        <v>0</v>
      </c>
      <c r="AH44" s="46">
        <f t="shared" si="24"/>
        <v>0</v>
      </c>
      <c r="AI44" s="46">
        <f t="shared" si="24"/>
        <v>0</v>
      </c>
      <c r="AJ44" s="46">
        <f t="shared" si="24"/>
        <v>0</v>
      </c>
      <c r="AK44" s="814"/>
      <c r="AL44" s="832"/>
      <c r="AM44" s="46">
        <f t="shared" si="2"/>
        <v>0</v>
      </c>
      <c r="AN44" s="49"/>
      <c r="AO44" s="49"/>
      <c r="AP44" s="49"/>
      <c r="AQ44" s="49"/>
      <c r="AR44" s="49"/>
      <c r="AS44" s="49"/>
      <c r="AT44" s="814"/>
      <c r="AU44" s="835"/>
      <c r="AV44" s="46">
        <f t="shared" si="3"/>
        <v>0</v>
      </c>
      <c r="AW44" s="49"/>
      <c r="AX44" s="49"/>
      <c r="AY44" s="49"/>
      <c r="AZ44" s="49"/>
      <c r="BA44" s="49"/>
      <c r="BB44" s="49"/>
      <c r="BC44" s="814"/>
      <c r="BD44" s="811"/>
      <c r="BE44" s="46">
        <f t="shared" si="4"/>
        <v>0</v>
      </c>
      <c r="BF44" s="49"/>
      <c r="BG44" s="49"/>
      <c r="BH44" s="49"/>
      <c r="BI44" s="49"/>
      <c r="BJ44" s="49"/>
      <c r="BK44" s="49"/>
      <c r="BL44" s="814"/>
      <c r="BM44" s="817"/>
      <c r="BN44" s="46">
        <f t="shared" si="5"/>
        <v>0</v>
      </c>
      <c r="BO44" s="49"/>
      <c r="BP44" s="49"/>
      <c r="BQ44" s="49"/>
      <c r="BR44" s="49"/>
      <c r="BS44" s="49"/>
      <c r="BT44" s="49"/>
      <c r="BU44" s="824"/>
      <c r="BV44" s="825"/>
      <c r="BW44" s="825"/>
      <c r="BX44" s="825"/>
      <c r="BY44" s="825"/>
      <c r="BZ44" s="825"/>
      <c r="CA44" s="825"/>
      <c r="CB44" s="825"/>
      <c r="CC44" s="826"/>
    </row>
    <row r="45" spans="1:81" s="58" customFormat="1" ht="40.200000000000003" customHeight="1" thickTop="1" x14ac:dyDescent="0.3">
      <c r="A45" s="34"/>
      <c r="B45" s="907"/>
      <c r="C45" s="869"/>
      <c r="D45" s="871"/>
      <c r="E45" s="851"/>
      <c r="F45" s="851"/>
      <c r="G45" s="851"/>
      <c r="H45" s="851"/>
      <c r="I45" s="851"/>
      <c r="J45" s="812">
        <v>891</v>
      </c>
      <c r="K45" s="854" t="str">
        <f>+[26]Metas!K1037</f>
        <v xml:space="preserve">Iniciativas de formaciones, congresos y eventos virtuales de emprendedores </v>
      </c>
      <c r="L45" s="857"/>
      <c r="M45" s="860">
        <f>SUM(N45:Q45)</f>
        <v>0</v>
      </c>
      <c r="N45" s="836"/>
      <c r="O45" s="839"/>
      <c r="P45" s="863"/>
      <c r="Q45" s="866"/>
      <c r="R45" s="812">
        <f>+$J45</f>
        <v>891</v>
      </c>
      <c r="S45" s="231"/>
      <c r="T45" s="235"/>
      <c r="U45" s="235"/>
      <c r="V45" s="235"/>
      <c r="W45" s="231"/>
      <c r="X45" s="256"/>
      <c r="Y45" s="256"/>
      <c r="Z45" s="256"/>
      <c r="AA45" s="256"/>
      <c r="AB45" s="812">
        <f t="shared" ref="AB45" si="43">+$J45</f>
        <v>891</v>
      </c>
      <c r="AC45" s="827">
        <f t="shared" ref="AC45" si="44">+L45</f>
        <v>0</v>
      </c>
      <c r="AD45" s="44">
        <f t="shared" si="24"/>
        <v>0</v>
      </c>
      <c r="AE45" s="44">
        <f t="shared" si="24"/>
        <v>0</v>
      </c>
      <c r="AF45" s="44">
        <f t="shared" si="24"/>
        <v>0</v>
      </c>
      <c r="AG45" s="44">
        <f t="shared" si="24"/>
        <v>0</v>
      </c>
      <c r="AH45" s="44">
        <f t="shared" si="24"/>
        <v>0</v>
      </c>
      <c r="AI45" s="44">
        <f t="shared" si="24"/>
        <v>0</v>
      </c>
      <c r="AJ45" s="44">
        <f t="shared" si="24"/>
        <v>0</v>
      </c>
      <c r="AK45" s="812">
        <f t="shared" ref="AK45" si="45">+$J45</f>
        <v>891</v>
      </c>
      <c r="AL45" s="830">
        <f>+N45</f>
        <v>0</v>
      </c>
      <c r="AM45" s="44">
        <f t="shared" si="2"/>
        <v>0</v>
      </c>
      <c r="AN45" s="47"/>
      <c r="AO45" s="47"/>
      <c r="AP45" s="47"/>
      <c r="AQ45" s="47"/>
      <c r="AR45" s="47"/>
      <c r="AS45" s="47"/>
      <c r="AT45" s="812">
        <f t="shared" ref="AT45" si="46">+$J45</f>
        <v>891</v>
      </c>
      <c r="AU45" s="833">
        <f>+O45</f>
        <v>0</v>
      </c>
      <c r="AV45" s="44">
        <f t="shared" si="3"/>
        <v>0</v>
      </c>
      <c r="AW45" s="47"/>
      <c r="AX45" s="47"/>
      <c r="AY45" s="47"/>
      <c r="AZ45" s="47"/>
      <c r="BA45" s="47"/>
      <c r="BB45" s="47"/>
      <c r="BC45" s="812">
        <f t="shared" ref="BC45" si="47">+$J45</f>
        <v>891</v>
      </c>
      <c r="BD45" s="809">
        <f>+P45</f>
        <v>0</v>
      </c>
      <c r="BE45" s="44">
        <f t="shared" si="4"/>
        <v>0</v>
      </c>
      <c r="BF45" s="47"/>
      <c r="BG45" s="47"/>
      <c r="BH45" s="47"/>
      <c r="BI45" s="47"/>
      <c r="BJ45" s="47"/>
      <c r="BK45" s="47"/>
      <c r="BL45" s="812">
        <f t="shared" ref="BL45" si="48">+$J45</f>
        <v>891</v>
      </c>
      <c r="BM45" s="815">
        <f>+Q45</f>
        <v>0</v>
      </c>
      <c r="BN45" s="44">
        <f t="shared" si="5"/>
        <v>0</v>
      </c>
      <c r="BO45" s="47"/>
      <c r="BP45" s="47"/>
      <c r="BQ45" s="47"/>
      <c r="BR45" s="47"/>
      <c r="BS45" s="47"/>
      <c r="BT45" s="47"/>
      <c r="BU45" s="818"/>
      <c r="BV45" s="819"/>
      <c r="BW45" s="819"/>
      <c r="BX45" s="819"/>
      <c r="BY45" s="819"/>
      <c r="BZ45" s="819"/>
      <c r="CA45" s="819"/>
      <c r="CB45" s="819"/>
      <c r="CC45" s="820"/>
    </row>
    <row r="46" spans="1:81" s="58" customFormat="1" ht="40.200000000000003" customHeight="1" x14ac:dyDescent="0.3">
      <c r="A46" s="34"/>
      <c r="B46" s="907"/>
      <c r="C46" s="869"/>
      <c r="D46" s="872"/>
      <c r="E46" s="852"/>
      <c r="F46" s="852"/>
      <c r="G46" s="852"/>
      <c r="H46" s="852"/>
      <c r="I46" s="852"/>
      <c r="J46" s="813"/>
      <c r="K46" s="855"/>
      <c r="L46" s="858"/>
      <c r="M46" s="861"/>
      <c r="N46" s="837"/>
      <c r="O46" s="840"/>
      <c r="P46" s="864"/>
      <c r="Q46" s="867"/>
      <c r="R46" s="813"/>
      <c r="S46" s="39"/>
      <c r="T46" s="236"/>
      <c r="U46" s="236"/>
      <c r="V46" s="236"/>
      <c r="W46" s="39"/>
      <c r="X46" s="31"/>
      <c r="Y46" s="31"/>
      <c r="Z46" s="31"/>
      <c r="AA46" s="31"/>
      <c r="AB46" s="813"/>
      <c r="AC46" s="828"/>
      <c r="AD46" s="51">
        <f t="shared" si="24"/>
        <v>0</v>
      </c>
      <c r="AE46" s="51">
        <f t="shared" si="24"/>
        <v>0</v>
      </c>
      <c r="AF46" s="51">
        <f t="shared" si="24"/>
        <v>0</v>
      </c>
      <c r="AG46" s="51">
        <f t="shared" si="24"/>
        <v>0</v>
      </c>
      <c r="AH46" s="51">
        <f t="shared" si="24"/>
        <v>0</v>
      </c>
      <c r="AI46" s="51">
        <f t="shared" si="24"/>
        <v>0</v>
      </c>
      <c r="AJ46" s="51">
        <f t="shared" si="24"/>
        <v>0</v>
      </c>
      <c r="AK46" s="813"/>
      <c r="AL46" s="831"/>
      <c r="AM46" s="51">
        <f t="shared" si="2"/>
        <v>0</v>
      </c>
      <c r="AN46" s="257"/>
      <c r="AO46" s="257"/>
      <c r="AP46" s="257"/>
      <c r="AQ46" s="257"/>
      <c r="AR46" s="257"/>
      <c r="AS46" s="257"/>
      <c r="AT46" s="813"/>
      <c r="AU46" s="834"/>
      <c r="AV46" s="51">
        <f t="shared" si="3"/>
        <v>0</v>
      </c>
      <c r="AW46" s="257"/>
      <c r="AX46" s="257"/>
      <c r="AY46" s="257"/>
      <c r="AZ46" s="257"/>
      <c r="BA46" s="257"/>
      <c r="BB46" s="257"/>
      <c r="BC46" s="813"/>
      <c r="BD46" s="810"/>
      <c r="BE46" s="51">
        <f t="shared" si="4"/>
        <v>0</v>
      </c>
      <c r="BF46" s="257"/>
      <c r="BG46" s="257"/>
      <c r="BH46" s="257"/>
      <c r="BI46" s="257"/>
      <c r="BJ46" s="257"/>
      <c r="BK46" s="257"/>
      <c r="BL46" s="813"/>
      <c r="BM46" s="816"/>
      <c r="BN46" s="51">
        <f t="shared" si="5"/>
        <v>0</v>
      </c>
      <c r="BO46" s="257"/>
      <c r="BP46" s="257"/>
      <c r="BQ46" s="257"/>
      <c r="BR46" s="257"/>
      <c r="BS46" s="257"/>
      <c r="BT46" s="257"/>
      <c r="BU46" s="821"/>
      <c r="BV46" s="822"/>
      <c r="BW46" s="822"/>
      <c r="BX46" s="822"/>
      <c r="BY46" s="822"/>
      <c r="BZ46" s="822"/>
      <c r="CA46" s="822"/>
      <c r="CB46" s="822"/>
      <c r="CC46" s="823"/>
    </row>
    <row r="47" spans="1:81" s="58" customFormat="1" ht="40.200000000000003" customHeight="1" x14ac:dyDescent="0.3">
      <c r="A47" s="34"/>
      <c r="B47" s="907"/>
      <c r="C47" s="869"/>
      <c r="D47" s="872"/>
      <c r="E47" s="852"/>
      <c r="F47" s="852"/>
      <c r="G47" s="852"/>
      <c r="H47" s="852"/>
      <c r="I47" s="852"/>
      <c r="J47" s="813"/>
      <c r="K47" s="855"/>
      <c r="L47" s="858"/>
      <c r="M47" s="861"/>
      <c r="N47" s="837"/>
      <c r="O47" s="840"/>
      <c r="P47" s="864"/>
      <c r="Q47" s="867"/>
      <c r="R47" s="813"/>
      <c r="S47" s="39"/>
      <c r="T47" s="236"/>
      <c r="U47" s="236"/>
      <c r="V47" s="236"/>
      <c r="W47" s="39"/>
      <c r="X47" s="31"/>
      <c r="Y47" s="31"/>
      <c r="Z47" s="31"/>
      <c r="AA47" s="31"/>
      <c r="AB47" s="813"/>
      <c r="AC47" s="828"/>
      <c r="AD47" s="51">
        <f t="shared" si="24"/>
        <v>0</v>
      </c>
      <c r="AE47" s="51">
        <f t="shared" si="24"/>
        <v>0</v>
      </c>
      <c r="AF47" s="51">
        <f t="shared" si="24"/>
        <v>0</v>
      </c>
      <c r="AG47" s="51">
        <f t="shared" si="24"/>
        <v>0</v>
      </c>
      <c r="AH47" s="51">
        <f t="shared" si="24"/>
        <v>0</v>
      </c>
      <c r="AI47" s="51">
        <f t="shared" si="24"/>
        <v>0</v>
      </c>
      <c r="AJ47" s="51">
        <f t="shared" si="24"/>
        <v>0</v>
      </c>
      <c r="AK47" s="813"/>
      <c r="AL47" s="831"/>
      <c r="AM47" s="51">
        <f t="shared" si="2"/>
        <v>0</v>
      </c>
      <c r="AN47" s="257"/>
      <c r="AO47" s="257"/>
      <c r="AP47" s="257"/>
      <c r="AQ47" s="257"/>
      <c r="AR47" s="257"/>
      <c r="AS47" s="257"/>
      <c r="AT47" s="813"/>
      <c r="AU47" s="834"/>
      <c r="AV47" s="51">
        <f t="shared" si="3"/>
        <v>0</v>
      </c>
      <c r="AW47" s="257"/>
      <c r="AX47" s="257"/>
      <c r="AY47" s="257"/>
      <c r="AZ47" s="257"/>
      <c r="BA47" s="257"/>
      <c r="BB47" s="257"/>
      <c r="BC47" s="813"/>
      <c r="BD47" s="810"/>
      <c r="BE47" s="51">
        <f t="shared" si="4"/>
        <v>0</v>
      </c>
      <c r="BF47" s="257"/>
      <c r="BG47" s="257"/>
      <c r="BH47" s="257"/>
      <c r="BI47" s="257"/>
      <c r="BJ47" s="257"/>
      <c r="BK47" s="257"/>
      <c r="BL47" s="813"/>
      <c r="BM47" s="816"/>
      <c r="BN47" s="51">
        <f t="shared" si="5"/>
        <v>0</v>
      </c>
      <c r="BO47" s="257"/>
      <c r="BP47" s="257"/>
      <c r="BQ47" s="257"/>
      <c r="BR47" s="257"/>
      <c r="BS47" s="257"/>
      <c r="BT47" s="257"/>
      <c r="BU47" s="821"/>
      <c r="BV47" s="822"/>
      <c r="BW47" s="822"/>
      <c r="BX47" s="822"/>
      <c r="BY47" s="822"/>
      <c r="BZ47" s="822"/>
      <c r="CA47" s="822"/>
      <c r="CB47" s="822"/>
      <c r="CC47" s="823"/>
    </row>
    <row r="48" spans="1:81" s="58" customFormat="1" ht="40.200000000000003" customHeight="1" thickBot="1" x14ac:dyDescent="0.35">
      <c r="A48" s="34"/>
      <c r="B48" s="907"/>
      <c r="C48" s="870"/>
      <c r="D48" s="873"/>
      <c r="E48" s="853"/>
      <c r="F48" s="853"/>
      <c r="G48" s="853"/>
      <c r="H48" s="853"/>
      <c r="I48" s="853"/>
      <c r="J48" s="814"/>
      <c r="K48" s="856"/>
      <c r="L48" s="859"/>
      <c r="M48" s="862"/>
      <c r="N48" s="838"/>
      <c r="O48" s="841"/>
      <c r="P48" s="865"/>
      <c r="Q48" s="874"/>
      <c r="R48" s="814"/>
      <c r="S48" s="232"/>
      <c r="T48" s="237"/>
      <c r="U48" s="237"/>
      <c r="V48" s="237"/>
      <c r="W48" s="232"/>
      <c r="X48" s="260"/>
      <c r="Y48" s="260"/>
      <c r="Z48" s="260"/>
      <c r="AA48" s="260"/>
      <c r="AB48" s="814"/>
      <c r="AC48" s="829"/>
      <c r="AD48" s="46">
        <f t="shared" si="24"/>
        <v>0</v>
      </c>
      <c r="AE48" s="46">
        <f t="shared" si="24"/>
        <v>0</v>
      </c>
      <c r="AF48" s="46">
        <f t="shared" si="24"/>
        <v>0</v>
      </c>
      <c r="AG48" s="46">
        <f t="shared" si="24"/>
        <v>0</v>
      </c>
      <c r="AH48" s="46">
        <f t="shared" si="24"/>
        <v>0</v>
      </c>
      <c r="AI48" s="46">
        <f t="shared" si="24"/>
        <v>0</v>
      </c>
      <c r="AJ48" s="46">
        <f t="shared" si="24"/>
        <v>0</v>
      </c>
      <c r="AK48" s="814"/>
      <c r="AL48" s="832"/>
      <c r="AM48" s="46">
        <f t="shared" si="2"/>
        <v>0</v>
      </c>
      <c r="AN48" s="49"/>
      <c r="AO48" s="49"/>
      <c r="AP48" s="49"/>
      <c r="AQ48" s="49"/>
      <c r="AR48" s="49"/>
      <c r="AS48" s="49"/>
      <c r="AT48" s="814"/>
      <c r="AU48" s="835"/>
      <c r="AV48" s="46">
        <f t="shared" si="3"/>
        <v>0</v>
      </c>
      <c r="AW48" s="49"/>
      <c r="AX48" s="49"/>
      <c r="AY48" s="49"/>
      <c r="AZ48" s="49"/>
      <c r="BA48" s="49"/>
      <c r="BB48" s="49"/>
      <c r="BC48" s="814"/>
      <c r="BD48" s="811"/>
      <c r="BE48" s="46">
        <f t="shared" si="4"/>
        <v>0</v>
      </c>
      <c r="BF48" s="49"/>
      <c r="BG48" s="49"/>
      <c r="BH48" s="49"/>
      <c r="BI48" s="49"/>
      <c r="BJ48" s="49"/>
      <c r="BK48" s="49"/>
      <c r="BL48" s="814"/>
      <c r="BM48" s="817"/>
      <c r="BN48" s="46">
        <f t="shared" si="5"/>
        <v>0</v>
      </c>
      <c r="BO48" s="49"/>
      <c r="BP48" s="49"/>
      <c r="BQ48" s="49"/>
      <c r="BR48" s="49"/>
      <c r="BS48" s="49"/>
      <c r="BT48" s="49"/>
      <c r="BU48" s="824"/>
      <c r="BV48" s="825"/>
      <c r="BW48" s="825"/>
      <c r="BX48" s="825"/>
      <c r="BY48" s="825"/>
      <c r="BZ48" s="825"/>
      <c r="CA48" s="825"/>
      <c r="CB48" s="825"/>
      <c r="CC48" s="826"/>
    </row>
    <row r="49" spans="1:81" s="58" customFormat="1" ht="40.200000000000003" customHeight="1" thickTop="1" x14ac:dyDescent="0.3">
      <c r="A49" s="34"/>
      <c r="B49" s="907"/>
      <c r="C49" s="868" t="s">
        <v>1462</v>
      </c>
      <c r="D49" s="871"/>
      <c r="E49" s="851"/>
      <c r="F49" s="851"/>
      <c r="G49" s="851"/>
      <c r="H49" s="851"/>
      <c r="I49" s="851"/>
      <c r="J49" s="812">
        <v>892</v>
      </c>
      <c r="K49" s="854" t="str">
        <f>+[26]Metas!K1038</f>
        <v>Escuela de Liderazgo de Innovadores y Emprendedores de Norte de Santander apoyada.</v>
      </c>
      <c r="L49" s="857"/>
      <c r="M49" s="860">
        <f>SUM(N49:Q49)</f>
        <v>0</v>
      </c>
      <c r="N49" s="836"/>
      <c r="O49" s="839"/>
      <c r="P49" s="863"/>
      <c r="Q49" s="866"/>
      <c r="R49" s="812">
        <f>+$J49</f>
        <v>892</v>
      </c>
      <c r="S49" s="231"/>
      <c r="T49" s="235"/>
      <c r="U49" s="235"/>
      <c r="V49" s="235"/>
      <c r="W49" s="231"/>
      <c r="X49" s="256"/>
      <c r="Y49" s="256"/>
      <c r="Z49" s="256"/>
      <c r="AA49" s="256"/>
      <c r="AB49" s="812">
        <f t="shared" ref="AB49" si="49">+$J49</f>
        <v>892</v>
      </c>
      <c r="AC49" s="827">
        <f t="shared" ref="AC49" si="50">+L49</f>
        <v>0</v>
      </c>
      <c r="AD49" s="44">
        <f t="shared" si="24"/>
        <v>0</v>
      </c>
      <c r="AE49" s="44">
        <f t="shared" si="24"/>
        <v>0</v>
      </c>
      <c r="AF49" s="44">
        <f t="shared" si="24"/>
        <v>0</v>
      </c>
      <c r="AG49" s="44">
        <f t="shared" si="24"/>
        <v>0</v>
      </c>
      <c r="AH49" s="44">
        <f t="shared" si="24"/>
        <v>0</v>
      </c>
      <c r="AI49" s="44">
        <f t="shared" si="24"/>
        <v>0</v>
      </c>
      <c r="AJ49" s="44">
        <f t="shared" si="24"/>
        <v>0</v>
      </c>
      <c r="AK49" s="812">
        <f t="shared" ref="AK49" si="51">+$J49</f>
        <v>892</v>
      </c>
      <c r="AL49" s="830">
        <f>+N49</f>
        <v>0</v>
      </c>
      <c r="AM49" s="44">
        <f t="shared" si="2"/>
        <v>0</v>
      </c>
      <c r="AN49" s="47"/>
      <c r="AO49" s="47"/>
      <c r="AP49" s="47"/>
      <c r="AQ49" s="47"/>
      <c r="AR49" s="47"/>
      <c r="AS49" s="47"/>
      <c r="AT49" s="812">
        <f t="shared" ref="AT49" si="52">+$J49</f>
        <v>892</v>
      </c>
      <c r="AU49" s="833">
        <f>+O49</f>
        <v>0</v>
      </c>
      <c r="AV49" s="44">
        <f t="shared" si="3"/>
        <v>0</v>
      </c>
      <c r="AW49" s="47"/>
      <c r="AX49" s="47"/>
      <c r="AY49" s="47"/>
      <c r="AZ49" s="47"/>
      <c r="BA49" s="47"/>
      <c r="BB49" s="47"/>
      <c r="BC49" s="812">
        <f t="shared" ref="BC49" si="53">+$J49</f>
        <v>892</v>
      </c>
      <c r="BD49" s="809">
        <f>+P49</f>
        <v>0</v>
      </c>
      <c r="BE49" s="44">
        <f t="shared" si="4"/>
        <v>0</v>
      </c>
      <c r="BF49" s="47"/>
      <c r="BG49" s="47"/>
      <c r="BH49" s="47"/>
      <c r="BI49" s="47"/>
      <c r="BJ49" s="47"/>
      <c r="BK49" s="47"/>
      <c r="BL49" s="812">
        <f t="shared" ref="BL49" si="54">+$J49</f>
        <v>892</v>
      </c>
      <c r="BM49" s="815">
        <f>+Q49</f>
        <v>0</v>
      </c>
      <c r="BN49" s="44">
        <f t="shared" si="5"/>
        <v>0</v>
      </c>
      <c r="BO49" s="47"/>
      <c r="BP49" s="47"/>
      <c r="BQ49" s="47"/>
      <c r="BR49" s="47"/>
      <c r="BS49" s="47"/>
      <c r="BT49" s="47"/>
      <c r="BU49" s="818"/>
      <c r="BV49" s="819"/>
      <c r="BW49" s="819"/>
      <c r="BX49" s="819"/>
      <c r="BY49" s="819"/>
      <c r="BZ49" s="819"/>
      <c r="CA49" s="819"/>
      <c r="CB49" s="819"/>
      <c r="CC49" s="820"/>
    </row>
    <row r="50" spans="1:81" s="58" customFormat="1" ht="40.200000000000003" customHeight="1" x14ac:dyDescent="0.3">
      <c r="A50" s="34"/>
      <c r="B50" s="907"/>
      <c r="C50" s="869"/>
      <c r="D50" s="872"/>
      <c r="E50" s="852"/>
      <c r="F50" s="852"/>
      <c r="G50" s="852"/>
      <c r="H50" s="852"/>
      <c r="I50" s="852"/>
      <c r="J50" s="813"/>
      <c r="K50" s="855"/>
      <c r="L50" s="858"/>
      <c r="M50" s="861"/>
      <c r="N50" s="837"/>
      <c r="O50" s="840"/>
      <c r="P50" s="864"/>
      <c r="Q50" s="867"/>
      <c r="R50" s="813"/>
      <c r="S50" s="39"/>
      <c r="T50" s="236"/>
      <c r="U50" s="236"/>
      <c r="V50" s="236"/>
      <c r="W50" s="39"/>
      <c r="X50" s="31"/>
      <c r="Y50" s="31"/>
      <c r="Z50" s="31"/>
      <c r="AA50" s="31"/>
      <c r="AB50" s="813"/>
      <c r="AC50" s="828"/>
      <c r="AD50" s="51">
        <f t="shared" si="24"/>
        <v>0</v>
      </c>
      <c r="AE50" s="51">
        <f t="shared" si="24"/>
        <v>0</v>
      </c>
      <c r="AF50" s="51">
        <f t="shared" si="24"/>
        <v>0</v>
      </c>
      <c r="AG50" s="51">
        <f t="shared" si="24"/>
        <v>0</v>
      </c>
      <c r="AH50" s="51">
        <f t="shared" si="24"/>
        <v>0</v>
      </c>
      <c r="AI50" s="51">
        <f t="shared" si="24"/>
        <v>0</v>
      </c>
      <c r="AJ50" s="51">
        <f t="shared" si="24"/>
        <v>0</v>
      </c>
      <c r="AK50" s="813"/>
      <c r="AL50" s="831"/>
      <c r="AM50" s="51">
        <f t="shared" si="2"/>
        <v>0</v>
      </c>
      <c r="AN50" s="257"/>
      <c r="AO50" s="257"/>
      <c r="AP50" s="257"/>
      <c r="AQ50" s="257"/>
      <c r="AR50" s="257"/>
      <c r="AS50" s="257"/>
      <c r="AT50" s="813"/>
      <c r="AU50" s="834"/>
      <c r="AV50" s="51">
        <f t="shared" si="3"/>
        <v>0</v>
      </c>
      <c r="AW50" s="257"/>
      <c r="AX50" s="257"/>
      <c r="AY50" s="257"/>
      <c r="AZ50" s="257"/>
      <c r="BA50" s="257"/>
      <c r="BB50" s="257"/>
      <c r="BC50" s="813"/>
      <c r="BD50" s="810"/>
      <c r="BE50" s="51">
        <f t="shared" si="4"/>
        <v>0</v>
      </c>
      <c r="BF50" s="257"/>
      <c r="BG50" s="257"/>
      <c r="BH50" s="257"/>
      <c r="BI50" s="257"/>
      <c r="BJ50" s="257"/>
      <c r="BK50" s="257"/>
      <c r="BL50" s="813"/>
      <c r="BM50" s="816"/>
      <c r="BN50" s="51">
        <f t="shared" si="5"/>
        <v>0</v>
      </c>
      <c r="BO50" s="257"/>
      <c r="BP50" s="257"/>
      <c r="BQ50" s="257"/>
      <c r="BR50" s="257"/>
      <c r="BS50" s="257"/>
      <c r="BT50" s="257"/>
      <c r="BU50" s="821"/>
      <c r="BV50" s="822"/>
      <c r="BW50" s="822"/>
      <c r="BX50" s="822"/>
      <c r="BY50" s="822"/>
      <c r="BZ50" s="822"/>
      <c r="CA50" s="822"/>
      <c r="CB50" s="822"/>
      <c r="CC50" s="823"/>
    </row>
    <row r="51" spans="1:81" s="58" customFormat="1" ht="40.200000000000003" customHeight="1" x14ac:dyDescent="0.3">
      <c r="A51" s="34"/>
      <c r="B51" s="907"/>
      <c r="C51" s="869"/>
      <c r="D51" s="872"/>
      <c r="E51" s="852"/>
      <c r="F51" s="852"/>
      <c r="G51" s="852"/>
      <c r="H51" s="852"/>
      <c r="I51" s="852"/>
      <c r="J51" s="813"/>
      <c r="K51" s="855"/>
      <c r="L51" s="858"/>
      <c r="M51" s="861"/>
      <c r="N51" s="837"/>
      <c r="O51" s="840"/>
      <c r="P51" s="864"/>
      <c r="Q51" s="867"/>
      <c r="R51" s="813"/>
      <c r="S51" s="39"/>
      <c r="T51" s="236"/>
      <c r="U51" s="236"/>
      <c r="V51" s="236"/>
      <c r="W51" s="39"/>
      <c r="X51" s="31"/>
      <c r="Y51" s="31"/>
      <c r="Z51" s="31"/>
      <c r="AA51" s="31"/>
      <c r="AB51" s="813"/>
      <c r="AC51" s="828"/>
      <c r="AD51" s="51">
        <f t="shared" si="24"/>
        <v>0</v>
      </c>
      <c r="AE51" s="51">
        <f t="shared" si="24"/>
        <v>0</v>
      </c>
      <c r="AF51" s="51">
        <f t="shared" si="24"/>
        <v>0</v>
      </c>
      <c r="AG51" s="51">
        <f t="shared" si="24"/>
        <v>0</v>
      </c>
      <c r="AH51" s="51">
        <f t="shared" si="24"/>
        <v>0</v>
      </c>
      <c r="AI51" s="51">
        <f t="shared" si="24"/>
        <v>0</v>
      </c>
      <c r="AJ51" s="51">
        <f t="shared" si="24"/>
        <v>0</v>
      </c>
      <c r="AK51" s="813"/>
      <c r="AL51" s="831"/>
      <c r="AM51" s="51">
        <f t="shared" si="2"/>
        <v>0</v>
      </c>
      <c r="AN51" s="257"/>
      <c r="AO51" s="257"/>
      <c r="AP51" s="257"/>
      <c r="AQ51" s="257"/>
      <c r="AR51" s="257"/>
      <c r="AS51" s="257"/>
      <c r="AT51" s="813"/>
      <c r="AU51" s="834"/>
      <c r="AV51" s="51">
        <f t="shared" si="3"/>
        <v>0</v>
      </c>
      <c r="AW51" s="257"/>
      <c r="AX51" s="257"/>
      <c r="AY51" s="257"/>
      <c r="AZ51" s="257"/>
      <c r="BA51" s="257"/>
      <c r="BB51" s="257"/>
      <c r="BC51" s="813"/>
      <c r="BD51" s="810"/>
      <c r="BE51" s="51">
        <f t="shared" si="4"/>
        <v>0</v>
      </c>
      <c r="BF51" s="257"/>
      <c r="BG51" s="257"/>
      <c r="BH51" s="257"/>
      <c r="BI51" s="257"/>
      <c r="BJ51" s="257"/>
      <c r="BK51" s="257"/>
      <c r="BL51" s="813"/>
      <c r="BM51" s="816"/>
      <c r="BN51" s="51">
        <f t="shared" si="5"/>
        <v>0</v>
      </c>
      <c r="BO51" s="257"/>
      <c r="BP51" s="257"/>
      <c r="BQ51" s="257"/>
      <c r="BR51" s="257"/>
      <c r="BS51" s="257"/>
      <c r="BT51" s="257"/>
      <c r="BU51" s="821"/>
      <c r="BV51" s="822"/>
      <c r="BW51" s="822"/>
      <c r="BX51" s="822"/>
      <c r="BY51" s="822"/>
      <c r="BZ51" s="822"/>
      <c r="CA51" s="822"/>
      <c r="CB51" s="822"/>
      <c r="CC51" s="823"/>
    </row>
    <row r="52" spans="1:81" s="58" customFormat="1" ht="40.200000000000003" customHeight="1" thickBot="1" x14ac:dyDescent="0.35">
      <c r="A52" s="34"/>
      <c r="B52" s="907"/>
      <c r="C52" s="869"/>
      <c r="D52" s="873"/>
      <c r="E52" s="853"/>
      <c r="F52" s="853"/>
      <c r="G52" s="853"/>
      <c r="H52" s="853"/>
      <c r="I52" s="853"/>
      <c r="J52" s="814"/>
      <c r="K52" s="856"/>
      <c r="L52" s="859"/>
      <c r="M52" s="862"/>
      <c r="N52" s="838"/>
      <c r="O52" s="841"/>
      <c r="P52" s="865"/>
      <c r="Q52" s="874"/>
      <c r="R52" s="814"/>
      <c r="S52" s="232"/>
      <c r="T52" s="237"/>
      <c r="U52" s="237"/>
      <c r="V52" s="237"/>
      <c r="W52" s="232"/>
      <c r="X52" s="260"/>
      <c r="Y52" s="260"/>
      <c r="Z52" s="260"/>
      <c r="AA52" s="260"/>
      <c r="AB52" s="814"/>
      <c r="AC52" s="829"/>
      <c r="AD52" s="46">
        <f t="shared" si="24"/>
        <v>0</v>
      </c>
      <c r="AE52" s="46">
        <f t="shared" si="24"/>
        <v>0</v>
      </c>
      <c r="AF52" s="46">
        <f t="shared" si="24"/>
        <v>0</v>
      </c>
      <c r="AG52" s="46">
        <f t="shared" si="24"/>
        <v>0</v>
      </c>
      <c r="AH52" s="46">
        <f t="shared" si="24"/>
        <v>0</v>
      </c>
      <c r="AI52" s="46">
        <f t="shared" si="24"/>
        <v>0</v>
      </c>
      <c r="AJ52" s="46">
        <f t="shared" si="24"/>
        <v>0</v>
      </c>
      <c r="AK52" s="814"/>
      <c r="AL52" s="832"/>
      <c r="AM52" s="46">
        <f t="shared" si="2"/>
        <v>0</v>
      </c>
      <c r="AN52" s="49"/>
      <c r="AO52" s="49"/>
      <c r="AP52" s="49"/>
      <c r="AQ52" s="49"/>
      <c r="AR52" s="49"/>
      <c r="AS52" s="49"/>
      <c r="AT52" s="814"/>
      <c r="AU52" s="835"/>
      <c r="AV52" s="46">
        <f t="shared" si="3"/>
        <v>0</v>
      </c>
      <c r="AW52" s="49"/>
      <c r="AX52" s="49"/>
      <c r="AY52" s="49"/>
      <c r="AZ52" s="49"/>
      <c r="BA52" s="49"/>
      <c r="BB52" s="49"/>
      <c r="BC52" s="814"/>
      <c r="BD52" s="811"/>
      <c r="BE52" s="46">
        <f t="shared" si="4"/>
        <v>0</v>
      </c>
      <c r="BF52" s="49"/>
      <c r="BG52" s="49"/>
      <c r="BH52" s="49"/>
      <c r="BI52" s="49"/>
      <c r="BJ52" s="49"/>
      <c r="BK52" s="49"/>
      <c r="BL52" s="814"/>
      <c r="BM52" s="817"/>
      <c r="BN52" s="46">
        <f t="shared" si="5"/>
        <v>0</v>
      </c>
      <c r="BO52" s="49"/>
      <c r="BP52" s="49"/>
      <c r="BQ52" s="49"/>
      <c r="BR52" s="49"/>
      <c r="BS52" s="49"/>
      <c r="BT52" s="49"/>
      <c r="BU52" s="824"/>
      <c r="BV52" s="825"/>
      <c r="BW52" s="825"/>
      <c r="BX52" s="825"/>
      <c r="BY52" s="825"/>
      <c r="BZ52" s="825"/>
      <c r="CA52" s="825"/>
      <c r="CB52" s="825"/>
      <c r="CC52" s="826"/>
    </row>
    <row r="53" spans="1:81" s="58" customFormat="1" ht="40.200000000000003" customHeight="1" thickTop="1" x14ac:dyDescent="0.3">
      <c r="A53" s="34"/>
      <c r="B53" s="907"/>
      <c r="C53" s="869"/>
      <c r="D53" s="871"/>
      <c r="E53" s="851"/>
      <c r="F53" s="851"/>
      <c r="G53" s="851"/>
      <c r="H53" s="851"/>
      <c r="I53" s="851"/>
      <c r="J53" s="812">
        <v>893</v>
      </c>
      <c r="K53" s="854" t="str">
        <f>+[26]Metas!K1039</f>
        <v>Parque tecnológico diseñado que apoye la industria de la región</v>
      </c>
      <c r="L53" s="857"/>
      <c r="M53" s="860">
        <f>SUM(N53:Q53)</f>
        <v>0</v>
      </c>
      <c r="N53" s="836"/>
      <c r="O53" s="839"/>
      <c r="P53" s="863"/>
      <c r="Q53" s="866"/>
      <c r="R53" s="812">
        <f>+$J53</f>
        <v>893</v>
      </c>
      <c r="S53" s="231"/>
      <c r="T53" s="235"/>
      <c r="U53" s="235"/>
      <c r="V53" s="235"/>
      <c r="W53" s="231"/>
      <c r="X53" s="256"/>
      <c r="Y53" s="256"/>
      <c r="Z53" s="256"/>
      <c r="AA53" s="256"/>
      <c r="AB53" s="812">
        <f t="shared" ref="AB53" si="55">+$J53</f>
        <v>893</v>
      </c>
      <c r="AC53" s="827">
        <f t="shared" ref="AC53" si="56">+L53</f>
        <v>0</v>
      </c>
      <c r="AD53" s="44">
        <f t="shared" si="24"/>
        <v>0</v>
      </c>
      <c r="AE53" s="44">
        <f t="shared" si="24"/>
        <v>0</v>
      </c>
      <c r="AF53" s="44">
        <f t="shared" si="24"/>
        <v>0</v>
      </c>
      <c r="AG53" s="44">
        <f t="shared" si="24"/>
        <v>0</v>
      </c>
      <c r="AH53" s="44">
        <f t="shared" si="24"/>
        <v>0</v>
      </c>
      <c r="AI53" s="44">
        <f t="shared" si="24"/>
        <v>0</v>
      </c>
      <c r="AJ53" s="44">
        <f t="shared" si="24"/>
        <v>0</v>
      </c>
      <c r="AK53" s="812">
        <f t="shared" ref="AK53" si="57">+$J53</f>
        <v>893</v>
      </c>
      <c r="AL53" s="830">
        <f>+N53</f>
        <v>0</v>
      </c>
      <c r="AM53" s="44">
        <f t="shared" si="2"/>
        <v>0</v>
      </c>
      <c r="AN53" s="47"/>
      <c r="AO53" s="47"/>
      <c r="AP53" s="47"/>
      <c r="AQ53" s="47"/>
      <c r="AR53" s="47"/>
      <c r="AS53" s="47"/>
      <c r="AT53" s="812">
        <f t="shared" ref="AT53" si="58">+$J53</f>
        <v>893</v>
      </c>
      <c r="AU53" s="833">
        <f>+O53</f>
        <v>0</v>
      </c>
      <c r="AV53" s="44">
        <f t="shared" si="3"/>
        <v>0</v>
      </c>
      <c r="AW53" s="47"/>
      <c r="AX53" s="47"/>
      <c r="AY53" s="47"/>
      <c r="AZ53" s="47"/>
      <c r="BA53" s="47"/>
      <c r="BB53" s="47"/>
      <c r="BC53" s="812">
        <f t="shared" ref="BC53" si="59">+$J53</f>
        <v>893</v>
      </c>
      <c r="BD53" s="809">
        <f>+P53</f>
        <v>0</v>
      </c>
      <c r="BE53" s="44">
        <f t="shared" si="4"/>
        <v>0</v>
      </c>
      <c r="BF53" s="47"/>
      <c r="BG53" s="47"/>
      <c r="BH53" s="47"/>
      <c r="BI53" s="47"/>
      <c r="BJ53" s="47"/>
      <c r="BK53" s="47"/>
      <c r="BL53" s="812">
        <f t="shared" ref="BL53" si="60">+$J53</f>
        <v>893</v>
      </c>
      <c r="BM53" s="815">
        <f>+Q53</f>
        <v>0</v>
      </c>
      <c r="BN53" s="44">
        <f t="shared" si="5"/>
        <v>0</v>
      </c>
      <c r="BO53" s="47"/>
      <c r="BP53" s="47"/>
      <c r="BQ53" s="47"/>
      <c r="BR53" s="47"/>
      <c r="BS53" s="47"/>
      <c r="BT53" s="47"/>
      <c r="BU53" s="818"/>
      <c r="BV53" s="819"/>
      <c r="BW53" s="819"/>
      <c r="BX53" s="819"/>
      <c r="BY53" s="819"/>
      <c r="BZ53" s="819"/>
      <c r="CA53" s="819"/>
      <c r="CB53" s="819"/>
      <c r="CC53" s="820"/>
    </row>
    <row r="54" spans="1:81" s="58" customFormat="1" ht="40.200000000000003" customHeight="1" x14ac:dyDescent="0.3">
      <c r="A54" s="34"/>
      <c r="B54" s="907"/>
      <c r="C54" s="869"/>
      <c r="D54" s="872"/>
      <c r="E54" s="852"/>
      <c r="F54" s="852"/>
      <c r="G54" s="852"/>
      <c r="H54" s="852"/>
      <c r="I54" s="852"/>
      <c r="J54" s="813"/>
      <c r="K54" s="855"/>
      <c r="L54" s="858"/>
      <c r="M54" s="861"/>
      <c r="N54" s="837"/>
      <c r="O54" s="840"/>
      <c r="P54" s="864"/>
      <c r="Q54" s="867"/>
      <c r="R54" s="813"/>
      <c r="S54" s="39"/>
      <c r="T54" s="236"/>
      <c r="U54" s="236"/>
      <c r="V54" s="236"/>
      <c r="W54" s="39"/>
      <c r="X54" s="31"/>
      <c r="Y54" s="31"/>
      <c r="Z54" s="31"/>
      <c r="AA54" s="31"/>
      <c r="AB54" s="813"/>
      <c r="AC54" s="828"/>
      <c r="AD54" s="51">
        <f t="shared" si="24"/>
        <v>0</v>
      </c>
      <c r="AE54" s="51">
        <f t="shared" si="24"/>
        <v>0</v>
      </c>
      <c r="AF54" s="51">
        <f t="shared" si="24"/>
        <v>0</v>
      </c>
      <c r="AG54" s="51">
        <f t="shared" si="24"/>
        <v>0</v>
      </c>
      <c r="AH54" s="51">
        <f t="shared" si="24"/>
        <v>0</v>
      </c>
      <c r="AI54" s="51">
        <f t="shared" si="24"/>
        <v>0</v>
      </c>
      <c r="AJ54" s="51">
        <f t="shared" si="24"/>
        <v>0</v>
      </c>
      <c r="AK54" s="813"/>
      <c r="AL54" s="831"/>
      <c r="AM54" s="51">
        <f t="shared" si="2"/>
        <v>0</v>
      </c>
      <c r="AN54" s="257"/>
      <c r="AO54" s="257"/>
      <c r="AP54" s="257"/>
      <c r="AQ54" s="257"/>
      <c r="AR54" s="257"/>
      <c r="AS54" s="257"/>
      <c r="AT54" s="813"/>
      <c r="AU54" s="834"/>
      <c r="AV54" s="51">
        <f t="shared" si="3"/>
        <v>0</v>
      </c>
      <c r="AW54" s="257"/>
      <c r="AX54" s="257"/>
      <c r="AY54" s="257"/>
      <c r="AZ54" s="257"/>
      <c r="BA54" s="257"/>
      <c r="BB54" s="257"/>
      <c r="BC54" s="813"/>
      <c r="BD54" s="810"/>
      <c r="BE54" s="51">
        <f t="shared" si="4"/>
        <v>0</v>
      </c>
      <c r="BF54" s="257"/>
      <c r="BG54" s="257"/>
      <c r="BH54" s="257"/>
      <c r="BI54" s="257"/>
      <c r="BJ54" s="257"/>
      <c r="BK54" s="257"/>
      <c r="BL54" s="813"/>
      <c r="BM54" s="816"/>
      <c r="BN54" s="51">
        <f t="shared" si="5"/>
        <v>0</v>
      </c>
      <c r="BO54" s="257"/>
      <c r="BP54" s="257"/>
      <c r="BQ54" s="257"/>
      <c r="BR54" s="257"/>
      <c r="BS54" s="257"/>
      <c r="BT54" s="257"/>
      <c r="BU54" s="821"/>
      <c r="BV54" s="822"/>
      <c r="BW54" s="822"/>
      <c r="BX54" s="822"/>
      <c r="BY54" s="822"/>
      <c r="BZ54" s="822"/>
      <c r="CA54" s="822"/>
      <c r="CB54" s="822"/>
      <c r="CC54" s="823"/>
    </row>
    <row r="55" spans="1:81" s="58" customFormat="1" ht="40.200000000000003" customHeight="1" x14ac:dyDescent="0.3">
      <c r="A55" s="34"/>
      <c r="B55" s="907"/>
      <c r="C55" s="869"/>
      <c r="D55" s="872"/>
      <c r="E55" s="852"/>
      <c r="F55" s="852"/>
      <c r="G55" s="852"/>
      <c r="H55" s="852"/>
      <c r="I55" s="852"/>
      <c r="J55" s="813"/>
      <c r="K55" s="855"/>
      <c r="L55" s="858"/>
      <c r="M55" s="861"/>
      <c r="N55" s="837"/>
      <c r="O55" s="840"/>
      <c r="P55" s="864"/>
      <c r="Q55" s="867"/>
      <c r="R55" s="813"/>
      <c r="S55" s="39"/>
      <c r="T55" s="236"/>
      <c r="U55" s="236"/>
      <c r="V55" s="236"/>
      <c r="W55" s="39"/>
      <c r="X55" s="31"/>
      <c r="Y55" s="31"/>
      <c r="Z55" s="31"/>
      <c r="AA55" s="31"/>
      <c r="AB55" s="813"/>
      <c r="AC55" s="828"/>
      <c r="AD55" s="51">
        <f t="shared" si="24"/>
        <v>0</v>
      </c>
      <c r="AE55" s="51">
        <f t="shared" si="24"/>
        <v>0</v>
      </c>
      <c r="AF55" s="51">
        <f t="shared" si="24"/>
        <v>0</v>
      </c>
      <c r="AG55" s="51">
        <f t="shared" si="24"/>
        <v>0</v>
      </c>
      <c r="AH55" s="51">
        <f t="shared" si="24"/>
        <v>0</v>
      </c>
      <c r="AI55" s="51">
        <f t="shared" si="24"/>
        <v>0</v>
      </c>
      <c r="AJ55" s="51">
        <f t="shared" si="24"/>
        <v>0</v>
      </c>
      <c r="AK55" s="813"/>
      <c r="AL55" s="831"/>
      <c r="AM55" s="51">
        <f t="shared" si="2"/>
        <v>0</v>
      </c>
      <c r="AN55" s="257"/>
      <c r="AO55" s="257"/>
      <c r="AP55" s="257"/>
      <c r="AQ55" s="257"/>
      <c r="AR55" s="257"/>
      <c r="AS55" s="257"/>
      <c r="AT55" s="813"/>
      <c r="AU55" s="834"/>
      <c r="AV55" s="51">
        <f t="shared" si="3"/>
        <v>0</v>
      </c>
      <c r="AW55" s="257"/>
      <c r="AX55" s="257"/>
      <c r="AY55" s="257"/>
      <c r="AZ55" s="257"/>
      <c r="BA55" s="257"/>
      <c r="BB55" s="257"/>
      <c r="BC55" s="813"/>
      <c r="BD55" s="810"/>
      <c r="BE55" s="51">
        <f t="shared" si="4"/>
        <v>0</v>
      </c>
      <c r="BF55" s="257"/>
      <c r="BG55" s="257"/>
      <c r="BH55" s="257"/>
      <c r="BI55" s="257"/>
      <c r="BJ55" s="257"/>
      <c r="BK55" s="257"/>
      <c r="BL55" s="813"/>
      <c r="BM55" s="816"/>
      <c r="BN55" s="51">
        <f t="shared" si="5"/>
        <v>0</v>
      </c>
      <c r="BO55" s="257"/>
      <c r="BP55" s="257"/>
      <c r="BQ55" s="257"/>
      <c r="BR55" s="257"/>
      <c r="BS55" s="257"/>
      <c r="BT55" s="257"/>
      <c r="BU55" s="821"/>
      <c r="BV55" s="822"/>
      <c r="BW55" s="822"/>
      <c r="BX55" s="822"/>
      <c r="BY55" s="822"/>
      <c r="BZ55" s="822"/>
      <c r="CA55" s="822"/>
      <c r="CB55" s="822"/>
      <c r="CC55" s="823"/>
    </row>
    <row r="56" spans="1:81" s="58" customFormat="1" ht="40.200000000000003" customHeight="1" thickBot="1" x14ac:dyDescent="0.35">
      <c r="A56" s="34"/>
      <c r="B56" s="907"/>
      <c r="C56" s="869"/>
      <c r="D56" s="873"/>
      <c r="E56" s="853"/>
      <c r="F56" s="853"/>
      <c r="G56" s="853"/>
      <c r="H56" s="853"/>
      <c r="I56" s="853"/>
      <c r="J56" s="814"/>
      <c r="K56" s="856"/>
      <c r="L56" s="859"/>
      <c r="M56" s="862"/>
      <c r="N56" s="838"/>
      <c r="O56" s="841"/>
      <c r="P56" s="865"/>
      <c r="Q56" s="874"/>
      <c r="R56" s="814"/>
      <c r="S56" s="232"/>
      <c r="T56" s="237"/>
      <c r="U56" s="237"/>
      <c r="V56" s="237"/>
      <c r="W56" s="232"/>
      <c r="X56" s="260"/>
      <c r="Y56" s="260"/>
      <c r="Z56" s="260"/>
      <c r="AA56" s="260"/>
      <c r="AB56" s="814"/>
      <c r="AC56" s="829"/>
      <c r="AD56" s="46">
        <f t="shared" si="24"/>
        <v>0</v>
      </c>
      <c r="AE56" s="46">
        <f t="shared" si="24"/>
        <v>0</v>
      </c>
      <c r="AF56" s="46">
        <f t="shared" si="24"/>
        <v>0</v>
      </c>
      <c r="AG56" s="46">
        <f t="shared" si="24"/>
        <v>0</v>
      </c>
      <c r="AH56" s="46">
        <f t="shared" si="24"/>
        <v>0</v>
      </c>
      <c r="AI56" s="46">
        <f t="shared" si="24"/>
        <v>0</v>
      </c>
      <c r="AJ56" s="46">
        <f t="shared" si="24"/>
        <v>0</v>
      </c>
      <c r="AK56" s="814"/>
      <c r="AL56" s="832"/>
      <c r="AM56" s="46">
        <f t="shared" si="2"/>
        <v>0</v>
      </c>
      <c r="AN56" s="49"/>
      <c r="AO56" s="49"/>
      <c r="AP56" s="49"/>
      <c r="AQ56" s="49"/>
      <c r="AR56" s="49"/>
      <c r="AS56" s="49"/>
      <c r="AT56" s="814"/>
      <c r="AU56" s="835"/>
      <c r="AV56" s="46">
        <f t="shared" si="3"/>
        <v>0</v>
      </c>
      <c r="AW56" s="49"/>
      <c r="AX56" s="49"/>
      <c r="AY56" s="49"/>
      <c r="AZ56" s="49"/>
      <c r="BA56" s="49"/>
      <c r="BB56" s="49"/>
      <c r="BC56" s="814"/>
      <c r="BD56" s="811"/>
      <c r="BE56" s="46">
        <f t="shared" si="4"/>
        <v>0</v>
      </c>
      <c r="BF56" s="49"/>
      <c r="BG56" s="49"/>
      <c r="BH56" s="49"/>
      <c r="BI56" s="49"/>
      <c r="BJ56" s="49"/>
      <c r="BK56" s="49"/>
      <c r="BL56" s="814"/>
      <c r="BM56" s="817"/>
      <c r="BN56" s="46">
        <f t="shared" si="5"/>
        <v>0</v>
      </c>
      <c r="BO56" s="49"/>
      <c r="BP56" s="49"/>
      <c r="BQ56" s="49"/>
      <c r="BR56" s="49"/>
      <c r="BS56" s="49"/>
      <c r="BT56" s="49"/>
      <c r="BU56" s="824"/>
      <c r="BV56" s="825"/>
      <c r="BW56" s="825"/>
      <c r="BX56" s="825"/>
      <c r="BY56" s="825"/>
      <c r="BZ56" s="825"/>
      <c r="CA56" s="825"/>
      <c r="CB56" s="825"/>
      <c r="CC56" s="826"/>
    </row>
    <row r="57" spans="1:81" s="58" customFormat="1" ht="40.200000000000003" customHeight="1" thickTop="1" x14ac:dyDescent="0.3">
      <c r="A57" s="34"/>
      <c r="B57" s="907"/>
      <c r="C57" s="869"/>
      <c r="D57" s="871"/>
      <c r="E57" s="851"/>
      <c r="F57" s="851"/>
      <c r="G57" s="851"/>
      <c r="H57" s="851"/>
      <c r="I57" s="851"/>
      <c r="J57" s="812">
        <v>894</v>
      </c>
      <c r="K57" s="854" t="str">
        <f>+[26]Metas!K1040</f>
        <v>Plataformas de construcción de futuros emprendimientos para la búsqueda de Ángeles Inversionistas y/o Aceleradoras Digitales apoyadas</v>
      </c>
      <c r="L57" s="857">
        <v>1</v>
      </c>
      <c r="M57" s="860">
        <f t="shared" ref="M57:M86" si="61">SUM(N57:Q57)</f>
        <v>1</v>
      </c>
      <c r="N57" s="836">
        <v>0.25</v>
      </c>
      <c r="O57" s="839">
        <v>0.25</v>
      </c>
      <c r="P57" s="863">
        <v>0.25</v>
      </c>
      <c r="Q57" s="866">
        <v>0.25</v>
      </c>
      <c r="R57" s="812">
        <f>+$J57</f>
        <v>894</v>
      </c>
      <c r="S57" s="231" t="s">
        <v>6612</v>
      </c>
      <c r="T57" s="235"/>
      <c r="U57" s="235"/>
      <c r="V57" s="235"/>
      <c r="W57" s="231" t="s">
        <v>6613</v>
      </c>
      <c r="X57" s="256">
        <v>44927</v>
      </c>
      <c r="Y57" s="256">
        <v>45015</v>
      </c>
      <c r="Z57" s="256"/>
      <c r="AA57" s="256"/>
      <c r="AB57" s="812">
        <f t="shared" ref="AB57" si="62">+$J57</f>
        <v>894</v>
      </c>
      <c r="AC57" s="827">
        <f t="shared" ref="AC57" si="63">+L57</f>
        <v>1</v>
      </c>
      <c r="AD57" s="44">
        <f t="shared" si="24"/>
        <v>48</v>
      </c>
      <c r="AE57" s="44">
        <f t="shared" si="24"/>
        <v>48</v>
      </c>
      <c r="AF57" s="44">
        <f t="shared" si="24"/>
        <v>0</v>
      </c>
      <c r="AG57" s="44">
        <f t="shared" si="24"/>
        <v>0</v>
      </c>
      <c r="AH57" s="44">
        <f t="shared" si="24"/>
        <v>0</v>
      </c>
      <c r="AI57" s="44">
        <f t="shared" si="24"/>
        <v>0</v>
      </c>
      <c r="AJ57" s="44">
        <f t="shared" si="24"/>
        <v>0</v>
      </c>
      <c r="AK57" s="812">
        <f t="shared" ref="AK57" si="64">+$J57</f>
        <v>894</v>
      </c>
      <c r="AL57" s="830">
        <f t="shared" ref="AL57:AL86" si="65">+N57</f>
        <v>0.25</v>
      </c>
      <c r="AM57" s="44">
        <f t="shared" si="2"/>
        <v>12</v>
      </c>
      <c r="AN57" s="47">
        <v>12</v>
      </c>
      <c r="AO57" s="47"/>
      <c r="AP57" s="47"/>
      <c r="AQ57" s="47"/>
      <c r="AR57" s="47"/>
      <c r="AS57" s="47"/>
      <c r="AT57" s="812">
        <f t="shared" ref="AT57" si="66">+$J57</f>
        <v>894</v>
      </c>
      <c r="AU57" s="833">
        <f t="shared" ref="AU57:AU86" si="67">+O57</f>
        <v>0.25</v>
      </c>
      <c r="AV57" s="44">
        <f t="shared" si="3"/>
        <v>12</v>
      </c>
      <c r="AW57" s="47">
        <v>12</v>
      </c>
      <c r="AX57" s="47"/>
      <c r="AY57" s="47"/>
      <c r="AZ57" s="47"/>
      <c r="BA57" s="47"/>
      <c r="BB57" s="47"/>
      <c r="BC57" s="812">
        <f t="shared" ref="BC57" si="68">+$J57</f>
        <v>894</v>
      </c>
      <c r="BD57" s="809">
        <f t="shared" ref="BD57:BD86" si="69">+P57</f>
        <v>0.25</v>
      </c>
      <c r="BE57" s="44">
        <f t="shared" si="4"/>
        <v>12</v>
      </c>
      <c r="BF57" s="47">
        <v>12</v>
      </c>
      <c r="BG57" s="47"/>
      <c r="BH57" s="47"/>
      <c r="BI57" s="47"/>
      <c r="BJ57" s="47"/>
      <c r="BK57" s="47"/>
      <c r="BL57" s="812">
        <f t="shared" ref="BL57" si="70">+$J57</f>
        <v>894</v>
      </c>
      <c r="BM57" s="815">
        <f t="shared" ref="BM57:BM86" si="71">+Q57</f>
        <v>0.25</v>
      </c>
      <c r="BN57" s="44">
        <f t="shared" si="5"/>
        <v>12</v>
      </c>
      <c r="BO57" s="47">
        <v>12</v>
      </c>
      <c r="BP57" s="47"/>
      <c r="BQ57" s="47"/>
      <c r="BR57" s="47"/>
      <c r="BS57" s="47"/>
      <c r="BT57" s="47"/>
      <c r="BU57" s="818"/>
      <c r="BV57" s="819"/>
      <c r="BW57" s="819"/>
      <c r="BX57" s="819"/>
      <c r="BY57" s="819"/>
      <c r="BZ57" s="819"/>
      <c r="CA57" s="819"/>
      <c r="CB57" s="819"/>
      <c r="CC57" s="820"/>
    </row>
    <row r="58" spans="1:81" s="58" customFormat="1" ht="40.200000000000003" customHeight="1" x14ac:dyDescent="0.3">
      <c r="A58" s="34"/>
      <c r="B58" s="907"/>
      <c r="C58" s="869"/>
      <c r="D58" s="872"/>
      <c r="E58" s="852"/>
      <c r="F58" s="852"/>
      <c r="G58" s="852"/>
      <c r="H58" s="852"/>
      <c r="I58" s="852"/>
      <c r="J58" s="813"/>
      <c r="K58" s="855"/>
      <c r="L58" s="858"/>
      <c r="M58" s="861"/>
      <c r="N58" s="837"/>
      <c r="O58" s="840"/>
      <c r="P58" s="864"/>
      <c r="Q58" s="867"/>
      <c r="R58" s="813"/>
      <c r="S58" s="39" t="s">
        <v>6614</v>
      </c>
      <c r="T58" s="236"/>
      <c r="U58" s="236"/>
      <c r="V58" s="236"/>
      <c r="W58" s="39" t="s">
        <v>6615</v>
      </c>
      <c r="X58" s="31">
        <v>45017</v>
      </c>
      <c r="Y58" s="31">
        <v>45199</v>
      </c>
      <c r="Z58" s="31"/>
      <c r="AA58" s="31"/>
      <c r="AB58" s="813"/>
      <c r="AC58" s="828"/>
      <c r="AD58" s="51">
        <f t="shared" si="24"/>
        <v>48</v>
      </c>
      <c r="AE58" s="51">
        <f t="shared" si="24"/>
        <v>48</v>
      </c>
      <c r="AF58" s="51">
        <f t="shared" si="24"/>
        <v>0</v>
      </c>
      <c r="AG58" s="51">
        <f t="shared" si="24"/>
        <v>0</v>
      </c>
      <c r="AH58" s="51">
        <f t="shared" si="24"/>
        <v>0</v>
      </c>
      <c r="AI58" s="51">
        <f t="shared" si="24"/>
        <v>0</v>
      </c>
      <c r="AJ58" s="51">
        <f t="shared" si="24"/>
        <v>0</v>
      </c>
      <c r="AK58" s="813"/>
      <c r="AL58" s="831"/>
      <c r="AM58" s="51">
        <f t="shared" si="2"/>
        <v>12</v>
      </c>
      <c r="AN58" s="257">
        <v>12</v>
      </c>
      <c r="AO58" s="257"/>
      <c r="AP58" s="257"/>
      <c r="AQ58" s="257"/>
      <c r="AR58" s="257"/>
      <c r="AS58" s="257"/>
      <c r="AT58" s="813"/>
      <c r="AU58" s="834"/>
      <c r="AV58" s="51">
        <f t="shared" si="3"/>
        <v>12</v>
      </c>
      <c r="AW58" s="257">
        <v>12</v>
      </c>
      <c r="AX58" s="257"/>
      <c r="AY58" s="257"/>
      <c r="AZ58" s="257"/>
      <c r="BA58" s="257"/>
      <c r="BB58" s="257"/>
      <c r="BC58" s="813"/>
      <c r="BD58" s="810"/>
      <c r="BE58" s="51">
        <f t="shared" si="4"/>
        <v>12</v>
      </c>
      <c r="BF58" s="257">
        <v>12</v>
      </c>
      <c r="BG58" s="257"/>
      <c r="BH58" s="257"/>
      <c r="BI58" s="257"/>
      <c r="BJ58" s="257"/>
      <c r="BK58" s="257"/>
      <c r="BL58" s="813"/>
      <c r="BM58" s="816"/>
      <c r="BN58" s="51">
        <f t="shared" si="5"/>
        <v>12</v>
      </c>
      <c r="BO58" s="257">
        <v>12</v>
      </c>
      <c r="BP58" s="257"/>
      <c r="BQ58" s="257"/>
      <c r="BR58" s="257"/>
      <c r="BS58" s="257"/>
      <c r="BT58" s="257"/>
      <c r="BU58" s="821"/>
      <c r="BV58" s="822"/>
      <c r="BW58" s="822"/>
      <c r="BX58" s="822"/>
      <c r="BY58" s="822"/>
      <c r="BZ58" s="822"/>
      <c r="CA58" s="822"/>
      <c r="CB58" s="822"/>
      <c r="CC58" s="823"/>
    </row>
    <row r="59" spans="1:81" s="58" customFormat="1" ht="40.200000000000003" customHeight="1" x14ac:dyDescent="0.3">
      <c r="A59" s="34"/>
      <c r="B59" s="907"/>
      <c r="C59" s="869"/>
      <c r="D59" s="872"/>
      <c r="E59" s="852"/>
      <c r="F59" s="852"/>
      <c r="G59" s="852"/>
      <c r="H59" s="852"/>
      <c r="I59" s="852"/>
      <c r="J59" s="813"/>
      <c r="K59" s="855"/>
      <c r="L59" s="858"/>
      <c r="M59" s="861"/>
      <c r="N59" s="837"/>
      <c r="O59" s="840"/>
      <c r="P59" s="864"/>
      <c r="Q59" s="867"/>
      <c r="R59" s="813"/>
      <c r="S59" s="39" t="s">
        <v>6616</v>
      </c>
      <c r="T59" s="236"/>
      <c r="U59" s="236"/>
      <c r="V59" s="236"/>
      <c r="W59" s="39" t="s">
        <v>6617</v>
      </c>
      <c r="X59" s="31">
        <v>45078</v>
      </c>
      <c r="Y59" s="31">
        <v>45291</v>
      </c>
      <c r="Z59" s="31"/>
      <c r="AA59" s="31"/>
      <c r="AB59" s="813"/>
      <c r="AC59" s="828"/>
      <c r="AD59" s="51">
        <f t="shared" si="24"/>
        <v>48</v>
      </c>
      <c r="AE59" s="51">
        <f t="shared" si="24"/>
        <v>48</v>
      </c>
      <c r="AF59" s="51">
        <f t="shared" si="24"/>
        <v>0</v>
      </c>
      <c r="AG59" s="51">
        <f t="shared" si="24"/>
        <v>0</v>
      </c>
      <c r="AH59" s="51">
        <f t="shared" si="24"/>
        <v>0</v>
      </c>
      <c r="AI59" s="51">
        <f t="shared" si="24"/>
        <v>0</v>
      </c>
      <c r="AJ59" s="51">
        <f t="shared" si="24"/>
        <v>0</v>
      </c>
      <c r="AK59" s="813"/>
      <c r="AL59" s="831"/>
      <c r="AM59" s="51">
        <f t="shared" si="2"/>
        <v>12</v>
      </c>
      <c r="AN59" s="257">
        <v>12</v>
      </c>
      <c r="AO59" s="257"/>
      <c r="AP59" s="257"/>
      <c r="AQ59" s="257"/>
      <c r="AR59" s="257"/>
      <c r="AS59" s="257"/>
      <c r="AT59" s="813"/>
      <c r="AU59" s="834"/>
      <c r="AV59" s="51">
        <f t="shared" si="3"/>
        <v>12</v>
      </c>
      <c r="AW59" s="257">
        <v>12</v>
      </c>
      <c r="AX59" s="257"/>
      <c r="AY59" s="257"/>
      <c r="AZ59" s="257"/>
      <c r="BA59" s="257"/>
      <c r="BB59" s="257"/>
      <c r="BC59" s="813"/>
      <c r="BD59" s="810"/>
      <c r="BE59" s="51">
        <f t="shared" si="4"/>
        <v>12</v>
      </c>
      <c r="BF59" s="257">
        <v>12</v>
      </c>
      <c r="BG59" s="257"/>
      <c r="BH59" s="257"/>
      <c r="BI59" s="257"/>
      <c r="BJ59" s="257"/>
      <c r="BK59" s="257"/>
      <c r="BL59" s="813"/>
      <c r="BM59" s="816"/>
      <c r="BN59" s="51">
        <f t="shared" si="5"/>
        <v>12</v>
      </c>
      <c r="BO59" s="257">
        <v>12</v>
      </c>
      <c r="BP59" s="257"/>
      <c r="BQ59" s="257"/>
      <c r="BR59" s="257"/>
      <c r="BS59" s="257"/>
      <c r="BT59" s="257"/>
      <c r="BU59" s="821"/>
      <c r="BV59" s="822"/>
      <c r="BW59" s="822"/>
      <c r="BX59" s="822"/>
      <c r="BY59" s="822"/>
      <c r="BZ59" s="822"/>
      <c r="CA59" s="822"/>
      <c r="CB59" s="822"/>
      <c r="CC59" s="823"/>
    </row>
    <row r="60" spans="1:81" ht="16.2" customHeight="1" x14ac:dyDescent="0.3"/>
    <row r="61" spans="1:81" s="58" customFormat="1" ht="16.2" customHeight="1" x14ac:dyDescent="0.3">
      <c r="A61" s="34"/>
      <c r="B61" s="1166"/>
      <c r="C61" s="1159" t="s">
        <v>0</v>
      </c>
      <c r="D61" s="1159"/>
      <c r="E61" s="1159"/>
      <c r="F61" s="1159"/>
      <c r="G61" s="1159"/>
      <c r="H61" s="1159"/>
      <c r="I61" s="226"/>
      <c r="J61" s="252" t="s">
        <v>1</v>
      </c>
      <c r="K61" s="252"/>
      <c r="L61" s="1835" t="s">
        <v>3843</v>
      </c>
      <c r="M61" s="1836"/>
      <c r="N61" s="1836"/>
      <c r="O61" s="1836"/>
      <c r="P61" s="1836"/>
      <c r="Q61" s="1837"/>
      <c r="R61" s="1158" t="s">
        <v>0</v>
      </c>
      <c r="S61" s="1160"/>
      <c r="T61" s="1008" t="s">
        <v>1</v>
      </c>
      <c r="U61" s="1009"/>
      <c r="V61" s="1010"/>
      <c r="W61" s="1831" t="str">
        <f>+$L61</f>
        <v>SECRETARÍA DE DESARROLLO ECONÓMICO Y PRODUCTIVIDAD</v>
      </c>
      <c r="X61" s="1832"/>
      <c r="Y61" s="1832"/>
      <c r="Z61" s="1832"/>
      <c r="AA61" s="1833"/>
      <c r="AB61" s="1158" t="s">
        <v>0</v>
      </c>
      <c r="AC61" s="1159"/>
      <c r="AD61" s="1159"/>
      <c r="AE61" s="1159"/>
      <c r="AF61" s="1159"/>
      <c r="AG61" s="1159"/>
      <c r="AH61" s="1159"/>
      <c r="AI61" s="1159"/>
      <c r="AJ61" s="1160"/>
      <c r="AK61" s="1132" t="s">
        <v>1</v>
      </c>
      <c r="AL61" s="1132"/>
      <c r="AM61" s="1132"/>
      <c r="AN61" s="1831" t="str">
        <f>+$L61</f>
        <v>SECRETARÍA DE DESARROLLO ECONÓMICO Y PRODUCTIVIDAD</v>
      </c>
      <c r="AO61" s="1832"/>
      <c r="AP61" s="1832"/>
      <c r="AQ61" s="1832"/>
      <c r="AR61" s="1832"/>
      <c r="AS61" s="1833"/>
      <c r="AT61" s="1158" t="s">
        <v>0</v>
      </c>
      <c r="AU61" s="1159"/>
      <c r="AV61" s="1159"/>
      <c r="AW61" s="1159"/>
      <c r="AX61" s="1159"/>
      <c r="AY61" s="1159"/>
      <c r="AZ61" s="1159"/>
      <c r="BA61" s="1159"/>
      <c r="BB61" s="1160"/>
      <c r="BC61" s="1132" t="s">
        <v>1</v>
      </c>
      <c r="BD61" s="1132"/>
      <c r="BE61" s="1132"/>
      <c r="BF61" s="1834" t="str">
        <f>+$L61</f>
        <v>SECRETARÍA DE DESARROLLO ECONÓMICO Y PRODUCTIVIDAD</v>
      </c>
      <c r="BG61" s="1834"/>
      <c r="BH61" s="1834"/>
      <c r="BI61" s="1834"/>
      <c r="BJ61" s="1834"/>
      <c r="BK61" s="1834"/>
      <c r="BL61" s="1158" t="s">
        <v>0</v>
      </c>
      <c r="BM61" s="1159"/>
      <c r="BN61" s="1159"/>
      <c r="BO61" s="1159"/>
      <c r="BP61" s="1159"/>
      <c r="BQ61" s="1159"/>
      <c r="BR61" s="1159"/>
      <c r="BS61" s="1159"/>
      <c r="BT61" s="1160"/>
      <c r="BU61" s="1132" t="s">
        <v>1</v>
      </c>
      <c r="BV61" s="1132"/>
      <c r="BW61" s="1132"/>
      <c r="BX61" s="1831" t="str">
        <f>+$L61</f>
        <v>SECRETARÍA DE DESARROLLO ECONÓMICO Y PRODUCTIVIDAD</v>
      </c>
      <c r="BY61" s="1832"/>
      <c r="BZ61" s="1832"/>
      <c r="CA61" s="1832"/>
      <c r="CB61" s="1832"/>
      <c r="CC61" s="1833"/>
    </row>
    <row r="62" spans="1:81" s="58" customFormat="1" ht="16.2" customHeight="1" x14ac:dyDescent="0.3">
      <c r="A62" s="34"/>
      <c r="B62" s="1167"/>
      <c r="C62" s="1156" t="s">
        <v>1657</v>
      </c>
      <c r="D62" s="1156"/>
      <c r="E62" s="1156"/>
      <c r="F62" s="1156"/>
      <c r="G62" s="1156"/>
      <c r="H62" s="1156"/>
      <c r="I62" s="227"/>
      <c r="J62" s="252" t="s">
        <v>2</v>
      </c>
      <c r="K62" s="252"/>
      <c r="L62" s="1162"/>
      <c r="M62" s="1163"/>
      <c r="N62" s="1163"/>
      <c r="O62" s="1163"/>
      <c r="P62" s="1163"/>
      <c r="Q62" s="1164"/>
      <c r="R62" s="1155" t="s">
        <v>1657</v>
      </c>
      <c r="S62" s="1157"/>
      <c r="T62" s="1008" t="s">
        <v>2</v>
      </c>
      <c r="U62" s="1009"/>
      <c r="V62" s="1010"/>
      <c r="W62" s="821">
        <f>+$L62</f>
        <v>0</v>
      </c>
      <c r="X62" s="822"/>
      <c r="Y62" s="822"/>
      <c r="Z62" s="822"/>
      <c r="AA62" s="1165"/>
      <c r="AB62" s="1155" t="s">
        <v>1657</v>
      </c>
      <c r="AC62" s="1156"/>
      <c r="AD62" s="1156"/>
      <c r="AE62" s="1156"/>
      <c r="AF62" s="1156"/>
      <c r="AG62" s="1156"/>
      <c r="AH62" s="1156"/>
      <c r="AI62" s="1156"/>
      <c r="AJ62" s="1157"/>
      <c r="AK62" s="1132" t="s">
        <v>2</v>
      </c>
      <c r="AL62" s="1132"/>
      <c r="AM62" s="1132"/>
      <c r="AN62" s="1359">
        <f>+$L62</f>
        <v>0</v>
      </c>
      <c r="AO62" s="1360"/>
      <c r="AP62" s="1360"/>
      <c r="AQ62" s="1360"/>
      <c r="AR62" s="1360"/>
      <c r="AS62" s="1361"/>
      <c r="AT62" s="1155" t="s">
        <v>1657</v>
      </c>
      <c r="AU62" s="1156"/>
      <c r="AV62" s="1156"/>
      <c r="AW62" s="1156"/>
      <c r="AX62" s="1156"/>
      <c r="AY62" s="1156"/>
      <c r="AZ62" s="1156"/>
      <c r="BA62" s="1156"/>
      <c r="BB62" s="1157"/>
      <c r="BC62" s="1132" t="s">
        <v>2</v>
      </c>
      <c r="BD62" s="1132"/>
      <c r="BE62" s="1132"/>
      <c r="BF62" s="1148">
        <f>+$L62</f>
        <v>0</v>
      </c>
      <c r="BG62" s="1148"/>
      <c r="BH62" s="1148"/>
      <c r="BI62" s="1148"/>
      <c r="BJ62" s="1148"/>
      <c r="BK62" s="1148"/>
      <c r="BL62" s="1155" t="s">
        <v>1657</v>
      </c>
      <c r="BM62" s="1156"/>
      <c r="BN62" s="1156"/>
      <c r="BO62" s="1156"/>
      <c r="BP62" s="1156"/>
      <c r="BQ62" s="1156"/>
      <c r="BR62" s="1156"/>
      <c r="BS62" s="1156"/>
      <c r="BT62" s="1157"/>
      <c r="BU62" s="1132" t="s">
        <v>2</v>
      </c>
      <c r="BV62" s="1132"/>
      <c r="BW62" s="1132"/>
      <c r="BX62" s="1148">
        <f>+$L62</f>
        <v>0</v>
      </c>
      <c r="BY62" s="1148"/>
      <c r="BZ62" s="1148"/>
      <c r="CA62" s="1148"/>
      <c r="CB62" s="1148"/>
      <c r="CC62" s="1148"/>
    </row>
    <row r="63" spans="1:81" s="58" customFormat="1" ht="16.2" customHeight="1" x14ac:dyDescent="0.3">
      <c r="A63" s="34"/>
      <c r="B63" s="1167"/>
      <c r="C63" s="1137" t="s">
        <v>3849</v>
      </c>
      <c r="D63" s="1137"/>
      <c r="E63" s="1137"/>
      <c r="F63" s="1137"/>
      <c r="G63" s="1137"/>
      <c r="H63" s="1137"/>
      <c r="I63" s="227"/>
      <c r="J63" s="252" t="s">
        <v>1656</v>
      </c>
      <c r="K63" s="252"/>
      <c r="L63" s="1822" t="s">
        <v>1329</v>
      </c>
      <c r="M63" s="1823"/>
      <c r="N63" s="1823"/>
      <c r="O63" s="1823"/>
      <c r="P63" s="1823"/>
      <c r="Q63" s="1824"/>
      <c r="R63" s="1136" t="s">
        <v>3849</v>
      </c>
      <c r="S63" s="1138"/>
      <c r="T63" s="1008" t="s">
        <v>1664</v>
      </c>
      <c r="U63" s="1009"/>
      <c r="V63" s="1010"/>
      <c r="W63" s="1825" t="str">
        <f>+$L63</f>
        <v>6. Productividad</v>
      </c>
      <c r="X63" s="1826"/>
      <c r="Y63" s="1826"/>
      <c r="Z63" s="1826"/>
      <c r="AA63" s="1827"/>
      <c r="AB63" s="1136" t="s">
        <v>3849</v>
      </c>
      <c r="AC63" s="1137"/>
      <c r="AD63" s="1137"/>
      <c r="AE63" s="1137"/>
      <c r="AF63" s="1137"/>
      <c r="AG63" s="1137"/>
      <c r="AH63" s="1137"/>
      <c r="AI63" s="1137"/>
      <c r="AJ63" s="1138"/>
      <c r="AK63" s="1132" t="s">
        <v>1656</v>
      </c>
      <c r="AL63" s="1132"/>
      <c r="AM63" s="1132"/>
      <c r="AN63" s="1822" t="str">
        <f>+$L63</f>
        <v>6. Productividad</v>
      </c>
      <c r="AO63" s="1823"/>
      <c r="AP63" s="1823"/>
      <c r="AQ63" s="1823"/>
      <c r="AR63" s="1823"/>
      <c r="AS63" s="1824"/>
      <c r="AT63" s="1136" t="s">
        <v>3849</v>
      </c>
      <c r="AU63" s="1137"/>
      <c r="AV63" s="1137"/>
      <c r="AW63" s="1137"/>
      <c r="AX63" s="1137"/>
      <c r="AY63" s="1137"/>
      <c r="AZ63" s="1137"/>
      <c r="BA63" s="1137"/>
      <c r="BB63" s="1138"/>
      <c r="BC63" s="1132" t="s">
        <v>1656</v>
      </c>
      <c r="BD63" s="1132"/>
      <c r="BE63" s="1132"/>
      <c r="BF63" s="1821" t="str">
        <f>+$L63</f>
        <v>6. Productividad</v>
      </c>
      <c r="BG63" s="1821"/>
      <c r="BH63" s="1821"/>
      <c r="BI63" s="1821"/>
      <c r="BJ63" s="1821"/>
      <c r="BK63" s="1821"/>
      <c r="BL63" s="1136" t="s">
        <v>3849</v>
      </c>
      <c r="BM63" s="1137"/>
      <c r="BN63" s="1137"/>
      <c r="BO63" s="1137"/>
      <c r="BP63" s="1137"/>
      <c r="BQ63" s="1137"/>
      <c r="BR63" s="1137"/>
      <c r="BS63" s="1137"/>
      <c r="BT63" s="1138"/>
      <c r="BU63" s="1132" t="s">
        <v>1656</v>
      </c>
      <c r="BV63" s="1132"/>
      <c r="BW63" s="1132"/>
      <c r="BX63" s="1821" t="str">
        <f>+$L63</f>
        <v>6. Productividad</v>
      </c>
      <c r="BY63" s="1821"/>
      <c r="BZ63" s="1821"/>
      <c r="CA63" s="1821"/>
      <c r="CB63" s="1821"/>
      <c r="CC63" s="1821"/>
    </row>
    <row r="64" spans="1:81" s="58" customFormat="1" ht="16.2" customHeight="1" x14ac:dyDescent="0.3">
      <c r="A64" s="34"/>
      <c r="B64" s="1168"/>
      <c r="C64" s="1140"/>
      <c r="D64" s="1140"/>
      <c r="E64" s="1140"/>
      <c r="F64" s="1140"/>
      <c r="G64" s="1140"/>
      <c r="H64" s="1140"/>
      <c r="I64" s="228"/>
      <c r="J64" s="252" t="s">
        <v>1659</v>
      </c>
      <c r="K64" s="252"/>
      <c r="L64" s="1142" t="s">
        <v>1466</v>
      </c>
      <c r="M64" s="1143"/>
      <c r="N64" s="1143"/>
      <c r="O64" s="1143"/>
      <c r="P64" s="1143"/>
      <c r="Q64" s="1144"/>
      <c r="R64" s="1139"/>
      <c r="S64" s="1141"/>
      <c r="T64" s="1008" t="s">
        <v>1665</v>
      </c>
      <c r="U64" s="1009"/>
      <c r="V64" s="1010"/>
      <c r="W64" s="1145" t="str">
        <f>+$L64</f>
        <v>6.4 Más Oportunidades para la Ciencia, Tecnología e Innovación CTI</v>
      </c>
      <c r="X64" s="1146"/>
      <c r="Y64" s="1146"/>
      <c r="Z64" s="1146"/>
      <c r="AA64" s="1147"/>
      <c r="AB64" s="1139"/>
      <c r="AC64" s="1140"/>
      <c r="AD64" s="1140"/>
      <c r="AE64" s="1140"/>
      <c r="AF64" s="1140"/>
      <c r="AG64" s="1140"/>
      <c r="AH64" s="1140"/>
      <c r="AI64" s="1140"/>
      <c r="AJ64" s="1141"/>
      <c r="AK64" s="1132" t="s">
        <v>1659</v>
      </c>
      <c r="AL64" s="1132"/>
      <c r="AM64" s="1132"/>
      <c r="AN64" s="1142" t="str">
        <f>+$L64</f>
        <v>6.4 Más Oportunidades para la Ciencia, Tecnología e Innovación CTI</v>
      </c>
      <c r="AO64" s="1143"/>
      <c r="AP64" s="1143"/>
      <c r="AQ64" s="1143"/>
      <c r="AR64" s="1143"/>
      <c r="AS64" s="1144"/>
      <c r="AT64" s="1139"/>
      <c r="AU64" s="1140"/>
      <c r="AV64" s="1140"/>
      <c r="AW64" s="1140"/>
      <c r="AX64" s="1140"/>
      <c r="AY64" s="1140"/>
      <c r="AZ64" s="1140"/>
      <c r="BA64" s="1140"/>
      <c r="BB64" s="1141"/>
      <c r="BC64" s="1132" t="s">
        <v>1659</v>
      </c>
      <c r="BD64" s="1132"/>
      <c r="BE64" s="1132"/>
      <c r="BF64" s="1133" t="str">
        <f>+$L64</f>
        <v>6.4 Más Oportunidades para la Ciencia, Tecnología e Innovación CTI</v>
      </c>
      <c r="BG64" s="1133"/>
      <c r="BH64" s="1133"/>
      <c r="BI64" s="1133"/>
      <c r="BJ64" s="1133"/>
      <c r="BK64" s="1133"/>
      <c r="BL64" s="1139"/>
      <c r="BM64" s="1140"/>
      <c r="BN64" s="1140"/>
      <c r="BO64" s="1140"/>
      <c r="BP64" s="1140"/>
      <c r="BQ64" s="1140"/>
      <c r="BR64" s="1140"/>
      <c r="BS64" s="1140"/>
      <c r="BT64" s="1141"/>
      <c r="BU64" s="1132" t="s">
        <v>1659</v>
      </c>
      <c r="BV64" s="1132"/>
      <c r="BW64" s="1132"/>
      <c r="BX64" s="1133" t="str">
        <f>+$L64</f>
        <v>6.4 Más Oportunidades para la Ciencia, Tecnología e Innovación CTI</v>
      </c>
      <c r="BY64" s="1133"/>
      <c r="BZ64" s="1133"/>
      <c r="CA64" s="1133"/>
      <c r="CB64" s="1133"/>
      <c r="CC64" s="1133"/>
    </row>
    <row r="65" spans="1:81" ht="16.2" customHeight="1" thickBot="1" x14ac:dyDescent="0.35">
      <c r="B65" s="2"/>
      <c r="C65" s="2"/>
      <c r="D65" s="2"/>
      <c r="E65" s="2"/>
      <c r="F65" s="2"/>
      <c r="G65" s="2"/>
      <c r="H65" s="2"/>
      <c r="I65" s="2"/>
      <c r="J65" s="59"/>
      <c r="K65" s="1"/>
      <c r="L65" s="1"/>
      <c r="M65" s="1"/>
      <c r="N65" s="1"/>
      <c r="O65" s="1"/>
      <c r="P65" s="1"/>
      <c r="Q65" s="1"/>
      <c r="R65" s="1"/>
      <c r="S65" s="2"/>
      <c r="T65" s="2"/>
      <c r="U65" s="2"/>
      <c r="V65" s="2"/>
      <c r="W65" s="2"/>
      <c r="X65" s="60"/>
      <c r="Y65" s="60"/>
      <c r="Z65" s="60"/>
      <c r="AA65" s="25"/>
      <c r="AB65" s="25"/>
      <c r="AC65" s="1"/>
      <c r="AK65" s="25"/>
      <c r="AT65" s="25"/>
      <c r="BC65" s="25"/>
      <c r="BL65" s="25"/>
    </row>
    <row r="66" spans="1:81" ht="16.2" customHeight="1" thickBot="1" x14ac:dyDescent="0.35">
      <c r="A66" s="1"/>
      <c r="B66" s="1067" t="s">
        <v>3</v>
      </c>
      <c r="C66" s="1067" t="s">
        <v>1661</v>
      </c>
      <c r="D66" s="1134" t="s">
        <v>3813</v>
      </c>
      <c r="E66" s="1134" t="s">
        <v>3812</v>
      </c>
      <c r="F66" s="1126" t="s">
        <v>3814</v>
      </c>
      <c r="G66" s="1126" t="s">
        <v>3815</v>
      </c>
      <c r="H66" s="1126" t="s">
        <v>3816</v>
      </c>
      <c r="I66" s="1126" t="s">
        <v>3817</v>
      </c>
      <c r="J66" s="1125" t="s">
        <v>1662</v>
      </c>
      <c r="K66" s="1129" t="s">
        <v>1674</v>
      </c>
      <c r="L66" s="1094" t="s">
        <v>3850</v>
      </c>
      <c r="M66" s="1040" t="s">
        <v>1652</v>
      </c>
      <c r="N66" s="1113" t="s">
        <v>3851</v>
      </c>
      <c r="O66" s="1116" t="s">
        <v>3852</v>
      </c>
      <c r="P66" s="1119" t="s">
        <v>3853</v>
      </c>
      <c r="Q66" s="1122" t="s">
        <v>3854</v>
      </c>
      <c r="R66" s="1125" t="s">
        <v>1662</v>
      </c>
      <c r="S66" s="1108" t="s">
        <v>4</v>
      </c>
      <c r="T66" s="1107" t="s">
        <v>3818</v>
      </c>
      <c r="U66" s="1107" t="s">
        <v>3819</v>
      </c>
      <c r="V66" s="1107" t="s">
        <v>3820</v>
      </c>
      <c r="W66" s="1108" t="s">
        <v>5</v>
      </c>
      <c r="X66" s="1111" t="s">
        <v>6</v>
      </c>
      <c r="Y66" s="1112"/>
      <c r="Z66" s="1111" t="s">
        <v>7</v>
      </c>
      <c r="AA66" s="1112"/>
      <c r="AB66" s="1067" t="s">
        <v>1662</v>
      </c>
      <c r="AC66" s="1094" t="s">
        <v>3850</v>
      </c>
      <c r="AD66" s="1097" t="s">
        <v>3855</v>
      </c>
      <c r="AE66" s="1098"/>
      <c r="AF66" s="1098"/>
      <c r="AG66" s="1098"/>
      <c r="AH66" s="1098"/>
      <c r="AI66" s="1098"/>
      <c r="AJ66" s="1099"/>
      <c r="AK66" s="1100" t="s">
        <v>1662</v>
      </c>
      <c r="AL66" s="1101" t="s">
        <v>3856</v>
      </c>
      <c r="AM66" s="1104" t="s">
        <v>3857</v>
      </c>
      <c r="AN66" s="1105"/>
      <c r="AO66" s="1105"/>
      <c r="AP66" s="1105"/>
      <c r="AQ66" s="1105"/>
      <c r="AR66" s="1105"/>
      <c r="AS66" s="1106"/>
      <c r="AT66" s="1067" t="s">
        <v>1662</v>
      </c>
      <c r="AU66" s="1082" t="s">
        <v>3858</v>
      </c>
      <c r="AV66" s="1085" t="s">
        <v>3859</v>
      </c>
      <c r="AW66" s="1086"/>
      <c r="AX66" s="1086"/>
      <c r="AY66" s="1086"/>
      <c r="AZ66" s="1086"/>
      <c r="BA66" s="1086"/>
      <c r="BB66" s="1087"/>
      <c r="BC66" s="1067" t="s">
        <v>1662</v>
      </c>
      <c r="BD66" s="1088" t="s">
        <v>3860</v>
      </c>
      <c r="BE66" s="1091" t="s">
        <v>3861</v>
      </c>
      <c r="BF66" s="1092"/>
      <c r="BG66" s="1092"/>
      <c r="BH66" s="1092"/>
      <c r="BI66" s="1092"/>
      <c r="BJ66" s="1092"/>
      <c r="BK66" s="1093"/>
      <c r="BL66" s="1067" t="s">
        <v>1662</v>
      </c>
      <c r="BM66" s="1068" t="s">
        <v>3862</v>
      </c>
      <c r="BN66" s="1070" t="s">
        <v>3863</v>
      </c>
      <c r="BO66" s="1071"/>
      <c r="BP66" s="1071"/>
      <c r="BQ66" s="1071"/>
      <c r="BR66" s="1071"/>
      <c r="BS66" s="1071"/>
      <c r="BT66" s="1072"/>
      <c r="BU66" s="1073" t="s">
        <v>1663</v>
      </c>
      <c r="BV66" s="1074"/>
      <c r="BW66" s="1074"/>
      <c r="BX66" s="1074"/>
      <c r="BY66" s="1074"/>
      <c r="BZ66" s="1074"/>
      <c r="CA66" s="1074"/>
      <c r="CB66" s="1074"/>
      <c r="CC66" s="1075"/>
    </row>
    <row r="67" spans="1:81" ht="16.2" customHeight="1" x14ac:dyDescent="0.3">
      <c r="A67" s="1"/>
      <c r="B67" s="1067"/>
      <c r="C67" s="1067"/>
      <c r="D67" s="1134"/>
      <c r="E67" s="1134"/>
      <c r="F67" s="1127"/>
      <c r="G67" s="1127"/>
      <c r="H67" s="1127"/>
      <c r="I67" s="1127"/>
      <c r="J67" s="1125"/>
      <c r="K67" s="1129"/>
      <c r="L67" s="1095"/>
      <c r="M67" s="1130"/>
      <c r="N67" s="1114"/>
      <c r="O67" s="1117"/>
      <c r="P67" s="1120"/>
      <c r="Q67" s="1123"/>
      <c r="R67" s="1125"/>
      <c r="S67" s="1109"/>
      <c r="T67" s="1107"/>
      <c r="U67" s="1107"/>
      <c r="V67" s="1107"/>
      <c r="W67" s="1109"/>
      <c r="X67" s="390" t="s">
        <v>12</v>
      </c>
      <c r="Y67" s="390" t="s">
        <v>13</v>
      </c>
      <c r="Z67" s="390" t="s">
        <v>12</v>
      </c>
      <c r="AA67" s="390" t="s">
        <v>13</v>
      </c>
      <c r="AB67" s="1067"/>
      <c r="AC67" s="1095"/>
      <c r="AD67" s="1065" t="s">
        <v>8</v>
      </c>
      <c r="AE67" s="1061" t="s">
        <v>9</v>
      </c>
      <c r="AF67" s="1061"/>
      <c r="AG67" s="1061"/>
      <c r="AH67" s="1061"/>
      <c r="AI67" s="1062" t="s">
        <v>1653</v>
      </c>
      <c r="AJ67" s="1063" t="s">
        <v>10</v>
      </c>
      <c r="AK67" s="1067"/>
      <c r="AL67" s="1102"/>
      <c r="AM67" s="1059" t="s">
        <v>11</v>
      </c>
      <c r="AN67" s="1061" t="s">
        <v>9</v>
      </c>
      <c r="AO67" s="1061"/>
      <c r="AP67" s="1061"/>
      <c r="AQ67" s="1061"/>
      <c r="AR67" s="1062" t="s">
        <v>1653</v>
      </c>
      <c r="AS67" s="1063" t="s">
        <v>10</v>
      </c>
      <c r="AT67" s="1067"/>
      <c r="AU67" s="1083"/>
      <c r="AV67" s="1059" t="s">
        <v>11</v>
      </c>
      <c r="AW67" s="1061" t="s">
        <v>9</v>
      </c>
      <c r="AX67" s="1061"/>
      <c r="AY67" s="1061"/>
      <c r="AZ67" s="1061"/>
      <c r="BA67" s="1062" t="s">
        <v>1653</v>
      </c>
      <c r="BB67" s="1063" t="s">
        <v>10</v>
      </c>
      <c r="BC67" s="1067"/>
      <c r="BD67" s="1089"/>
      <c r="BE67" s="1059" t="s">
        <v>11</v>
      </c>
      <c r="BF67" s="1061" t="s">
        <v>9</v>
      </c>
      <c r="BG67" s="1061"/>
      <c r="BH67" s="1061"/>
      <c r="BI67" s="1061"/>
      <c r="BJ67" s="1062" t="s">
        <v>1653</v>
      </c>
      <c r="BK67" s="1063" t="s">
        <v>10</v>
      </c>
      <c r="BL67" s="1067"/>
      <c r="BM67" s="1068"/>
      <c r="BN67" s="1065" t="s">
        <v>11</v>
      </c>
      <c r="BO67" s="1061" t="s">
        <v>9</v>
      </c>
      <c r="BP67" s="1061"/>
      <c r="BQ67" s="1061"/>
      <c r="BR67" s="1061"/>
      <c r="BS67" s="1049" t="s">
        <v>1653</v>
      </c>
      <c r="BT67" s="1051" t="s">
        <v>10</v>
      </c>
      <c r="BU67" s="1076"/>
      <c r="BV67" s="1077"/>
      <c r="BW67" s="1077"/>
      <c r="BX67" s="1077"/>
      <c r="BY67" s="1077"/>
      <c r="BZ67" s="1077"/>
      <c r="CA67" s="1077"/>
      <c r="CB67" s="1077"/>
      <c r="CC67" s="1078"/>
    </row>
    <row r="68" spans="1:81" ht="16.2" customHeight="1" x14ac:dyDescent="0.3">
      <c r="A68" s="1"/>
      <c r="B68" s="1067"/>
      <c r="C68" s="1067"/>
      <c r="D68" s="1134"/>
      <c r="E68" s="1134"/>
      <c r="F68" s="1128"/>
      <c r="G68" s="1128"/>
      <c r="H68" s="1128"/>
      <c r="I68" s="1128"/>
      <c r="J68" s="1125"/>
      <c r="K68" s="1129"/>
      <c r="L68" s="1096"/>
      <c r="M68" s="1131"/>
      <c r="N68" s="1115"/>
      <c r="O68" s="1118"/>
      <c r="P68" s="1121"/>
      <c r="Q68" s="1124"/>
      <c r="R68" s="1125"/>
      <c r="S68" s="1110"/>
      <c r="T68" s="1107"/>
      <c r="U68" s="1107"/>
      <c r="V68" s="1107"/>
      <c r="W68" s="1110"/>
      <c r="X68" s="391" t="s">
        <v>1660</v>
      </c>
      <c r="Y68" s="391" t="s">
        <v>1660</v>
      </c>
      <c r="Z68" s="391" t="s">
        <v>1660</v>
      </c>
      <c r="AA68" s="391" t="s">
        <v>1660</v>
      </c>
      <c r="AB68" s="1067"/>
      <c r="AC68" s="1096"/>
      <c r="AD68" s="1066"/>
      <c r="AE68" s="392" t="s">
        <v>14</v>
      </c>
      <c r="AF68" s="392" t="s">
        <v>17</v>
      </c>
      <c r="AG68" s="392" t="s">
        <v>15</v>
      </c>
      <c r="AH68" s="392" t="s">
        <v>16</v>
      </c>
      <c r="AI68" s="1050"/>
      <c r="AJ68" s="1064"/>
      <c r="AK68" s="1067"/>
      <c r="AL68" s="1103"/>
      <c r="AM68" s="1060"/>
      <c r="AN68" s="392" t="s">
        <v>14</v>
      </c>
      <c r="AO68" s="392" t="s">
        <v>17</v>
      </c>
      <c r="AP68" s="392" t="s">
        <v>15</v>
      </c>
      <c r="AQ68" s="392" t="s">
        <v>16</v>
      </c>
      <c r="AR68" s="1050"/>
      <c r="AS68" s="1064"/>
      <c r="AT68" s="1067"/>
      <c r="AU68" s="1084"/>
      <c r="AV68" s="1060"/>
      <c r="AW68" s="392" t="s">
        <v>14</v>
      </c>
      <c r="AX68" s="392" t="s">
        <v>17</v>
      </c>
      <c r="AY68" s="392" t="s">
        <v>15</v>
      </c>
      <c r="AZ68" s="392" t="s">
        <v>16</v>
      </c>
      <c r="BA68" s="1050"/>
      <c r="BB68" s="1064"/>
      <c r="BC68" s="1067"/>
      <c r="BD68" s="1090"/>
      <c r="BE68" s="1060"/>
      <c r="BF68" s="392" t="s">
        <v>14</v>
      </c>
      <c r="BG68" s="392" t="s">
        <v>17</v>
      </c>
      <c r="BH68" s="392" t="s">
        <v>15</v>
      </c>
      <c r="BI68" s="392" t="s">
        <v>16</v>
      </c>
      <c r="BJ68" s="1050"/>
      <c r="BK68" s="1064"/>
      <c r="BL68" s="1067"/>
      <c r="BM68" s="1069"/>
      <c r="BN68" s="1066"/>
      <c r="BO68" s="392" t="s">
        <v>14</v>
      </c>
      <c r="BP68" s="392" t="s">
        <v>17</v>
      </c>
      <c r="BQ68" s="392" t="s">
        <v>15</v>
      </c>
      <c r="BR68" s="392" t="s">
        <v>16</v>
      </c>
      <c r="BS68" s="1050"/>
      <c r="BT68" s="1052"/>
      <c r="BU68" s="1079"/>
      <c r="BV68" s="1080"/>
      <c r="BW68" s="1080"/>
      <c r="BX68" s="1080"/>
      <c r="BY68" s="1080"/>
      <c r="BZ68" s="1080"/>
      <c r="CA68" s="1080"/>
      <c r="CB68" s="1080"/>
      <c r="CC68" s="1081"/>
    </row>
    <row r="69" spans="1:81" ht="16.2" customHeight="1" thickBot="1" x14ac:dyDescent="0.35">
      <c r="B69" s="2"/>
    </row>
    <row r="70" spans="1:81" s="58" customFormat="1" ht="40.200000000000003" customHeight="1" thickTop="1" thickBot="1" x14ac:dyDescent="0.35">
      <c r="A70" s="34"/>
      <c r="B70" s="1859" t="s">
        <v>1467</v>
      </c>
      <c r="C70" s="868" t="s">
        <v>1471</v>
      </c>
      <c r="D70" s="871"/>
      <c r="E70" s="851"/>
      <c r="F70" s="851"/>
      <c r="G70" s="851"/>
      <c r="H70" s="851"/>
      <c r="I70" s="851"/>
      <c r="J70" s="812">
        <v>895</v>
      </c>
      <c r="K70" s="854" t="str">
        <f>+[26]Metas!K1043</f>
        <v>Política pública de innovación para  Norte de Santander elaborada e implementada</v>
      </c>
      <c r="L70" s="857"/>
      <c r="M70" s="860">
        <f t="shared" si="61"/>
        <v>0</v>
      </c>
      <c r="N70" s="836"/>
      <c r="O70" s="839"/>
      <c r="P70" s="863"/>
      <c r="Q70" s="866"/>
      <c r="R70" s="812">
        <f>+$J70</f>
        <v>895</v>
      </c>
      <c r="S70" s="231"/>
      <c r="T70" s="235"/>
      <c r="U70" s="235"/>
      <c r="V70" s="235"/>
      <c r="W70" s="231"/>
      <c r="X70" s="256"/>
      <c r="Y70" s="256"/>
      <c r="Z70" s="256"/>
      <c r="AA70" s="256"/>
      <c r="AB70" s="812">
        <f t="shared" ref="AB70" si="72">+$J70</f>
        <v>895</v>
      </c>
      <c r="AC70" s="827">
        <f t="shared" ref="AC70" si="73">+L70</f>
        <v>0</v>
      </c>
      <c r="AD70" s="44">
        <f t="shared" si="24"/>
        <v>0</v>
      </c>
      <c r="AE70" s="44">
        <f t="shared" si="24"/>
        <v>0</v>
      </c>
      <c r="AF70" s="44">
        <f t="shared" si="24"/>
        <v>0</v>
      </c>
      <c r="AG70" s="44">
        <f t="shared" si="24"/>
        <v>0</v>
      </c>
      <c r="AH70" s="44">
        <f t="shared" si="24"/>
        <v>0</v>
      </c>
      <c r="AI70" s="44">
        <f t="shared" si="24"/>
        <v>0</v>
      </c>
      <c r="AJ70" s="44">
        <f t="shared" si="24"/>
        <v>0</v>
      </c>
      <c r="AK70" s="812">
        <f t="shared" ref="AK70" si="74">+$J70</f>
        <v>895</v>
      </c>
      <c r="AL70" s="830">
        <f t="shared" si="65"/>
        <v>0</v>
      </c>
      <c r="AM70" s="44">
        <f t="shared" si="2"/>
        <v>0</v>
      </c>
      <c r="AN70" s="47"/>
      <c r="AO70" s="47"/>
      <c r="AP70" s="47"/>
      <c r="AQ70" s="47"/>
      <c r="AR70" s="47"/>
      <c r="AS70" s="47"/>
      <c r="AT70" s="812">
        <f t="shared" ref="AT70" si="75">+$J70</f>
        <v>895</v>
      </c>
      <c r="AU70" s="833">
        <f t="shared" si="67"/>
        <v>0</v>
      </c>
      <c r="AV70" s="44">
        <f t="shared" si="3"/>
        <v>0</v>
      </c>
      <c r="AW70" s="47"/>
      <c r="AX70" s="47"/>
      <c r="AY70" s="47"/>
      <c r="AZ70" s="47"/>
      <c r="BA70" s="47"/>
      <c r="BB70" s="47"/>
      <c r="BC70" s="812">
        <f t="shared" ref="BC70" si="76">+$J70</f>
        <v>895</v>
      </c>
      <c r="BD70" s="809">
        <f t="shared" si="69"/>
        <v>0</v>
      </c>
      <c r="BE70" s="44">
        <f t="shared" si="4"/>
        <v>0</v>
      </c>
      <c r="BF70" s="47"/>
      <c r="BG70" s="47"/>
      <c r="BH70" s="47"/>
      <c r="BI70" s="47"/>
      <c r="BJ70" s="47"/>
      <c r="BK70" s="47"/>
      <c r="BL70" s="812">
        <f t="shared" ref="BL70" si="77">+$J70</f>
        <v>895</v>
      </c>
      <c r="BM70" s="815">
        <f t="shared" si="71"/>
        <v>0</v>
      </c>
      <c r="BN70" s="44">
        <f t="shared" si="5"/>
        <v>0</v>
      </c>
      <c r="BO70" s="47"/>
      <c r="BP70" s="47"/>
      <c r="BQ70" s="47"/>
      <c r="BR70" s="47"/>
      <c r="BS70" s="47"/>
      <c r="BT70" s="47"/>
      <c r="BU70" s="818"/>
      <c r="BV70" s="819"/>
      <c r="BW70" s="819"/>
      <c r="BX70" s="819"/>
      <c r="BY70" s="819"/>
      <c r="BZ70" s="819"/>
      <c r="CA70" s="819"/>
      <c r="CB70" s="819"/>
      <c r="CC70" s="820"/>
    </row>
    <row r="71" spans="1:81" s="58" customFormat="1" ht="40.200000000000003" customHeight="1" thickTop="1" thickBot="1" x14ac:dyDescent="0.35">
      <c r="A71" s="34"/>
      <c r="B71" s="1859"/>
      <c r="C71" s="869"/>
      <c r="D71" s="872"/>
      <c r="E71" s="852"/>
      <c r="F71" s="852"/>
      <c r="G71" s="852"/>
      <c r="H71" s="852"/>
      <c r="I71" s="852"/>
      <c r="J71" s="813"/>
      <c r="K71" s="855"/>
      <c r="L71" s="858"/>
      <c r="M71" s="861"/>
      <c r="N71" s="837"/>
      <c r="O71" s="840"/>
      <c r="P71" s="864"/>
      <c r="Q71" s="867"/>
      <c r="R71" s="813"/>
      <c r="S71" s="39"/>
      <c r="T71" s="236"/>
      <c r="U71" s="236"/>
      <c r="V71" s="236"/>
      <c r="W71" s="39"/>
      <c r="X71" s="31"/>
      <c r="Y71" s="31"/>
      <c r="Z71" s="31"/>
      <c r="AA71" s="31"/>
      <c r="AB71" s="813"/>
      <c r="AC71" s="828"/>
      <c r="AD71" s="51">
        <f t="shared" si="24"/>
        <v>0</v>
      </c>
      <c r="AE71" s="51">
        <f t="shared" si="24"/>
        <v>0</v>
      </c>
      <c r="AF71" s="51">
        <f t="shared" si="24"/>
        <v>0</v>
      </c>
      <c r="AG71" s="51">
        <f t="shared" si="24"/>
        <v>0</v>
      </c>
      <c r="AH71" s="51">
        <f t="shared" si="24"/>
        <v>0</v>
      </c>
      <c r="AI71" s="51">
        <f t="shared" si="24"/>
        <v>0</v>
      </c>
      <c r="AJ71" s="51">
        <f t="shared" si="24"/>
        <v>0</v>
      </c>
      <c r="AK71" s="813"/>
      <c r="AL71" s="831"/>
      <c r="AM71" s="51">
        <f t="shared" si="2"/>
        <v>0</v>
      </c>
      <c r="AN71" s="257"/>
      <c r="AO71" s="257"/>
      <c r="AP71" s="257"/>
      <c r="AQ71" s="257"/>
      <c r="AR71" s="257"/>
      <c r="AS71" s="257"/>
      <c r="AT71" s="813"/>
      <c r="AU71" s="834"/>
      <c r="AV71" s="51">
        <f t="shared" si="3"/>
        <v>0</v>
      </c>
      <c r="AW71" s="257"/>
      <c r="AX71" s="257"/>
      <c r="AY71" s="257"/>
      <c r="AZ71" s="257"/>
      <c r="BA71" s="257"/>
      <c r="BB71" s="257"/>
      <c r="BC71" s="813"/>
      <c r="BD71" s="810"/>
      <c r="BE71" s="51">
        <f t="shared" si="4"/>
        <v>0</v>
      </c>
      <c r="BF71" s="257"/>
      <c r="BG71" s="257"/>
      <c r="BH71" s="257"/>
      <c r="BI71" s="257"/>
      <c r="BJ71" s="257"/>
      <c r="BK71" s="257"/>
      <c r="BL71" s="813"/>
      <c r="BM71" s="816"/>
      <c r="BN71" s="51">
        <f t="shared" si="5"/>
        <v>0</v>
      </c>
      <c r="BO71" s="257"/>
      <c r="BP71" s="257"/>
      <c r="BQ71" s="257"/>
      <c r="BR71" s="257"/>
      <c r="BS71" s="257"/>
      <c r="BT71" s="257"/>
      <c r="BU71" s="821"/>
      <c r="BV71" s="822"/>
      <c r="BW71" s="822"/>
      <c r="BX71" s="822"/>
      <c r="BY71" s="822"/>
      <c r="BZ71" s="822"/>
      <c r="CA71" s="822"/>
      <c r="CB71" s="822"/>
      <c r="CC71" s="823"/>
    </row>
    <row r="72" spans="1:81" s="58" customFormat="1" ht="40.200000000000003" customHeight="1" thickTop="1" thickBot="1" x14ac:dyDescent="0.35">
      <c r="A72" s="34"/>
      <c r="B72" s="1859"/>
      <c r="C72" s="869"/>
      <c r="D72" s="872"/>
      <c r="E72" s="852"/>
      <c r="F72" s="852"/>
      <c r="G72" s="852"/>
      <c r="H72" s="852"/>
      <c r="I72" s="852"/>
      <c r="J72" s="813"/>
      <c r="K72" s="855"/>
      <c r="L72" s="858"/>
      <c r="M72" s="861"/>
      <c r="N72" s="837"/>
      <c r="O72" s="840"/>
      <c r="P72" s="864"/>
      <c r="Q72" s="867"/>
      <c r="R72" s="813"/>
      <c r="S72" s="39"/>
      <c r="T72" s="236"/>
      <c r="U72" s="236"/>
      <c r="V72" s="236"/>
      <c r="W72" s="39"/>
      <c r="X72" s="31"/>
      <c r="Y72" s="31"/>
      <c r="Z72" s="31"/>
      <c r="AA72" s="31"/>
      <c r="AB72" s="813"/>
      <c r="AC72" s="828"/>
      <c r="AD72" s="51">
        <f t="shared" si="24"/>
        <v>0</v>
      </c>
      <c r="AE72" s="51">
        <f t="shared" si="24"/>
        <v>0</v>
      </c>
      <c r="AF72" s="51">
        <f t="shared" si="24"/>
        <v>0</v>
      </c>
      <c r="AG72" s="51">
        <f t="shared" si="24"/>
        <v>0</v>
      </c>
      <c r="AH72" s="51">
        <f t="shared" si="24"/>
        <v>0</v>
      </c>
      <c r="AI72" s="51">
        <f t="shared" si="24"/>
        <v>0</v>
      </c>
      <c r="AJ72" s="51">
        <f t="shared" si="24"/>
        <v>0</v>
      </c>
      <c r="AK72" s="813"/>
      <c r="AL72" s="831"/>
      <c r="AM72" s="51">
        <f t="shared" si="2"/>
        <v>0</v>
      </c>
      <c r="AN72" s="257"/>
      <c r="AO72" s="257"/>
      <c r="AP72" s="257"/>
      <c r="AQ72" s="257"/>
      <c r="AR72" s="257"/>
      <c r="AS72" s="257"/>
      <c r="AT72" s="813"/>
      <c r="AU72" s="834"/>
      <c r="AV72" s="51">
        <f t="shared" si="3"/>
        <v>0</v>
      </c>
      <c r="AW72" s="257"/>
      <c r="AX72" s="257"/>
      <c r="AY72" s="257"/>
      <c r="AZ72" s="257"/>
      <c r="BA72" s="257"/>
      <c r="BB72" s="257"/>
      <c r="BC72" s="813"/>
      <c r="BD72" s="810"/>
      <c r="BE72" s="51">
        <f t="shared" si="4"/>
        <v>0</v>
      </c>
      <c r="BF72" s="257"/>
      <c r="BG72" s="257"/>
      <c r="BH72" s="257"/>
      <c r="BI72" s="257"/>
      <c r="BJ72" s="257"/>
      <c r="BK72" s="257"/>
      <c r="BL72" s="813"/>
      <c r="BM72" s="816"/>
      <c r="BN72" s="51">
        <f t="shared" si="5"/>
        <v>0</v>
      </c>
      <c r="BO72" s="257"/>
      <c r="BP72" s="257"/>
      <c r="BQ72" s="257"/>
      <c r="BR72" s="257"/>
      <c r="BS72" s="257"/>
      <c r="BT72" s="257"/>
      <c r="BU72" s="821"/>
      <c r="BV72" s="822"/>
      <c r="BW72" s="822"/>
      <c r="BX72" s="822"/>
      <c r="BY72" s="822"/>
      <c r="BZ72" s="822"/>
      <c r="CA72" s="822"/>
      <c r="CB72" s="822"/>
      <c r="CC72" s="823"/>
    </row>
    <row r="73" spans="1:81" s="58" customFormat="1" ht="40.200000000000003" customHeight="1" thickTop="1" thickBot="1" x14ac:dyDescent="0.35">
      <c r="A73" s="34"/>
      <c r="B73" s="1859"/>
      <c r="C73" s="869"/>
      <c r="D73" s="873"/>
      <c r="E73" s="853"/>
      <c r="F73" s="853"/>
      <c r="G73" s="853"/>
      <c r="H73" s="853"/>
      <c r="I73" s="853"/>
      <c r="J73" s="814"/>
      <c r="K73" s="856"/>
      <c r="L73" s="859"/>
      <c r="M73" s="862"/>
      <c r="N73" s="838"/>
      <c r="O73" s="841"/>
      <c r="P73" s="865"/>
      <c r="Q73" s="874"/>
      <c r="R73" s="814"/>
      <c r="S73" s="232"/>
      <c r="T73" s="237"/>
      <c r="U73" s="237"/>
      <c r="V73" s="237"/>
      <c r="W73" s="232"/>
      <c r="X73" s="260"/>
      <c r="Y73" s="260"/>
      <c r="Z73" s="260"/>
      <c r="AA73" s="260"/>
      <c r="AB73" s="814"/>
      <c r="AC73" s="829"/>
      <c r="AD73" s="46">
        <f t="shared" si="24"/>
        <v>0</v>
      </c>
      <c r="AE73" s="46">
        <f t="shared" si="24"/>
        <v>0</v>
      </c>
      <c r="AF73" s="46">
        <f t="shared" si="24"/>
        <v>0</v>
      </c>
      <c r="AG73" s="46">
        <f t="shared" si="24"/>
        <v>0</v>
      </c>
      <c r="AH73" s="46">
        <f t="shared" si="24"/>
        <v>0</v>
      </c>
      <c r="AI73" s="46">
        <f t="shared" si="24"/>
        <v>0</v>
      </c>
      <c r="AJ73" s="46">
        <f t="shared" si="24"/>
        <v>0</v>
      </c>
      <c r="AK73" s="814"/>
      <c r="AL73" s="832"/>
      <c r="AM73" s="46">
        <f t="shared" si="2"/>
        <v>0</v>
      </c>
      <c r="AN73" s="49"/>
      <c r="AO73" s="49"/>
      <c r="AP73" s="49"/>
      <c r="AQ73" s="49"/>
      <c r="AR73" s="49"/>
      <c r="AS73" s="49"/>
      <c r="AT73" s="814"/>
      <c r="AU73" s="835"/>
      <c r="AV73" s="46">
        <f t="shared" si="3"/>
        <v>0</v>
      </c>
      <c r="AW73" s="49"/>
      <c r="AX73" s="49"/>
      <c r="AY73" s="49"/>
      <c r="AZ73" s="49"/>
      <c r="BA73" s="49"/>
      <c r="BB73" s="49"/>
      <c r="BC73" s="814"/>
      <c r="BD73" s="811"/>
      <c r="BE73" s="46">
        <f t="shared" si="4"/>
        <v>0</v>
      </c>
      <c r="BF73" s="49"/>
      <c r="BG73" s="49"/>
      <c r="BH73" s="49"/>
      <c r="BI73" s="49"/>
      <c r="BJ73" s="49"/>
      <c r="BK73" s="49"/>
      <c r="BL73" s="814"/>
      <c r="BM73" s="817"/>
      <c r="BN73" s="46">
        <f t="shared" si="5"/>
        <v>0</v>
      </c>
      <c r="BO73" s="49"/>
      <c r="BP73" s="49"/>
      <c r="BQ73" s="49"/>
      <c r="BR73" s="49"/>
      <c r="BS73" s="49"/>
      <c r="BT73" s="49"/>
      <c r="BU73" s="824"/>
      <c r="BV73" s="825"/>
      <c r="BW73" s="825"/>
      <c r="BX73" s="825"/>
      <c r="BY73" s="825"/>
      <c r="BZ73" s="825"/>
      <c r="CA73" s="825"/>
      <c r="CB73" s="825"/>
      <c r="CC73" s="826"/>
    </row>
    <row r="74" spans="1:81" s="58" customFormat="1" ht="40.200000000000003" customHeight="1" thickTop="1" thickBot="1" x14ac:dyDescent="0.35">
      <c r="A74" s="34"/>
      <c r="B74" s="1859"/>
      <c r="C74" s="869"/>
      <c r="D74" s="871"/>
      <c r="E74" s="851"/>
      <c r="F74" s="851"/>
      <c r="G74" s="851"/>
      <c r="H74" s="851"/>
      <c r="I74" s="851"/>
      <c r="J74" s="812">
        <v>896</v>
      </c>
      <c r="K74" s="854" t="str">
        <f>+[26]Metas!K1044</f>
        <v>Iniciativas apoyadas que permitan generar capacidades de innovación de los empresarios de Norte de Santander</v>
      </c>
      <c r="L74" s="857"/>
      <c r="M74" s="860">
        <f t="shared" si="61"/>
        <v>0</v>
      </c>
      <c r="N74" s="836"/>
      <c r="O74" s="839"/>
      <c r="P74" s="863"/>
      <c r="Q74" s="866"/>
      <c r="R74" s="812">
        <f>+$J74</f>
        <v>896</v>
      </c>
      <c r="S74" s="231"/>
      <c r="T74" s="235"/>
      <c r="U74" s="235"/>
      <c r="V74" s="235"/>
      <c r="W74" s="231"/>
      <c r="X74" s="256"/>
      <c r="Y74" s="256"/>
      <c r="Z74" s="256"/>
      <c r="AA74" s="256"/>
      <c r="AB74" s="812">
        <f t="shared" ref="AB74" si="78">+$J74</f>
        <v>896</v>
      </c>
      <c r="AC74" s="827">
        <f t="shared" ref="AC74" si="79">+L74</f>
        <v>0</v>
      </c>
      <c r="AD74" s="44">
        <f t="shared" si="24"/>
        <v>0</v>
      </c>
      <c r="AE74" s="44">
        <f t="shared" si="24"/>
        <v>0</v>
      </c>
      <c r="AF74" s="44">
        <f t="shared" si="24"/>
        <v>0</v>
      </c>
      <c r="AG74" s="44">
        <f t="shared" si="24"/>
        <v>0</v>
      </c>
      <c r="AH74" s="44">
        <f t="shared" si="24"/>
        <v>0</v>
      </c>
      <c r="AI74" s="44">
        <f t="shared" si="24"/>
        <v>0</v>
      </c>
      <c r="AJ74" s="44">
        <f t="shared" si="24"/>
        <v>0</v>
      </c>
      <c r="AK74" s="812">
        <f t="shared" ref="AK74" si="80">+$J74</f>
        <v>896</v>
      </c>
      <c r="AL74" s="830">
        <f t="shared" si="65"/>
        <v>0</v>
      </c>
      <c r="AM74" s="44">
        <f t="shared" si="2"/>
        <v>0</v>
      </c>
      <c r="AN74" s="47"/>
      <c r="AO74" s="47"/>
      <c r="AP74" s="47"/>
      <c r="AQ74" s="47"/>
      <c r="AR74" s="47"/>
      <c r="AS74" s="47"/>
      <c r="AT74" s="812">
        <f t="shared" ref="AT74" si="81">+$J74</f>
        <v>896</v>
      </c>
      <c r="AU74" s="833">
        <f t="shared" si="67"/>
        <v>0</v>
      </c>
      <c r="AV74" s="44">
        <f t="shared" si="3"/>
        <v>0</v>
      </c>
      <c r="AW74" s="47"/>
      <c r="AX74" s="47"/>
      <c r="AY74" s="47"/>
      <c r="AZ74" s="47"/>
      <c r="BA74" s="47"/>
      <c r="BB74" s="47"/>
      <c r="BC74" s="812">
        <f t="shared" ref="BC74" si="82">+$J74</f>
        <v>896</v>
      </c>
      <c r="BD74" s="809">
        <f t="shared" si="69"/>
        <v>0</v>
      </c>
      <c r="BE74" s="44">
        <f t="shared" si="4"/>
        <v>0</v>
      </c>
      <c r="BF74" s="47"/>
      <c r="BG74" s="47"/>
      <c r="BH74" s="47"/>
      <c r="BI74" s="47"/>
      <c r="BJ74" s="47"/>
      <c r="BK74" s="47"/>
      <c r="BL74" s="812">
        <f t="shared" ref="BL74" si="83">+$J74</f>
        <v>896</v>
      </c>
      <c r="BM74" s="815">
        <f t="shared" si="71"/>
        <v>0</v>
      </c>
      <c r="BN74" s="44">
        <f t="shared" si="5"/>
        <v>0</v>
      </c>
      <c r="BO74" s="47"/>
      <c r="BP74" s="47"/>
      <c r="BQ74" s="47"/>
      <c r="BR74" s="47"/>
      <c r="BS74" s="47"/>
      <c r="BT74" s="47"/>
      <c r="BU74" s="818"/>
      <c r="BV74" s="819"/>
      <c r="BW74" s="819"/>
      <c r="BX74" s="819"/>
      <c r="BY74" s="819"/>
      <c r="BZ74" s="819"/>
      <c r="CA74" s="819"/>
      <c r="CB74" s="819"/>
      <c r="CC74" s="820"/>
    </row>
    <row r="75" spans="1:81" s="58" customFormat="1" ht="40.200000000000003" customHeight="1" thickTop="1" thickBot="1" x14ac:dyDescent="0.35">
      <c r="A75" s="34"/>
      <c r="B75" s="1859"/>
      <c r="C75" s="869"/>
      <c r="D75" s="872"/>
      <c r="E75" s="852"/>
      <c r="F75" s="852"/>
      <c r="G75" s="852"/>
      <c r="H75" s="852"/>
      <c r="I75" s="852"/>
      <c r="J75" s="813"/>
      <c r="K75" s="855"/>
      <c r="L75" s="858"/>
      <c r="M75" s="861"/>
      <c r="N75" s="837"/>
      <c r="O75" s="840"/>
      <c r="P75" s="864"/>
      <c r="Q75" s="867"/>
      <c r="R75" s="813"/>
      <c r="S75" s="39"/>
      <c r="T75" s="236"/>
      <c r="U75" s="236"/>
      <c r="V75" s="236"/>
      <c r="W75" s="39"/>
      <c r="X75" s="31"/>
      <c r="Y75" s="31"/>
      <c r="Z75" s="31"/>
      <c r="AA75" s="31"/>
      <c r="AB75" s="813"/>
      <c r="AC75" s="828"/>
      <c r="AD75" s="51">
        <f t="shared" si="24"/>
        <v>0</v>
      </c>
      <c r="AE75" s="51">
        <f t="shared" si="24"/>
        <v>0</v>
      </c>
      <c r="AF75" s="51">
        <f t="shared" si="24"/>
        <v>0</v>
      </c>
      <c r="AG75" s="51">
        <f t="shared" si="24"/>
        <v>0</v>
      </c>
      <c r="AH75" s="51">
        <f t="shared" si="24"/>
        <v>0</v>
      </c>
      <c r="AI75" s="51">
        <f t="shared" si="24"/>
        <v>0</v>
      </c>
      <c r="AJ75" s="51">
        <f t="shared" si="24"/>
        <v>0</v>
      </c>
      <c r="AK75" s="813"/>
      <c r="AL75" s="831"/>
      <c r="AM75" s="51">
        <f t="shared" si="2"/>
        <v>0</v>
      </c>
      <c r="AN75" s="257"/>
      <c r="AO75" s="257"/>
      <c r="AP75" s="257"/>
      <c r="AQ75" s="257"/>
      <c r="AR75" s="257"/>
      <c r="AS75" s="257"/>
      <c r="AT75" s="813"/>
      <c r="AU75" s="834"/>
      <c r="AV75" s="51">
        <f t="shared" si="3"/>
        <v>0</v>
      </c>
      <c r="AW75" s="257"/>
      <c r="AX75" s="257"/>
      <c r="AY75" s="257"/>
      <c r="AZ75" s="257"/>
      <c r="BA75" s="257"/>
      <c r="BB75" s="257"/>
      <c r="BC75" s="813"/>
      <c r="BD75" s="810"/>
      <c r="BE75" s="51">
        <f t="shared" si="4"/>
        <v>0</v>
      </c>
      <c r="BF75" s="257"/>
      <c r="BG75" s="257"/>
      <c r="BH75" s="257"/>
      <c r="BI75" s="257"/>
      <c r="BJ75" s="257"/>
      <c r="BK75" s="257"/>
      <c r="BL75" s="813"/>
      <c r="BM75" s="816"/>
      <c r="BN75" s="51">
        <f t="shared" si="5"/>
        <v>0</v>
      </c>
      <c r="BO75" s="257"/>
      <c r="BP75" s="257"/>
      <c r="BQ75" s="257"/>
      <c r="BR75" s="257"/>
      <c r="BS75" s="257"/>
      <c r="BT75" s="257"/>
      <c r="BU75" s="821"/>
      <c r="BV75" s="822"/>
      <c r="BW75" s="822"/>
      <c r="BX75" s="822"/>
      <c r="BY75" s="822"/>
      <c r="BZ75" s="822"/>
      <c r="CA75" s="822"/>
      <c r="CB75" s="822"/>
      <c r="CC75" s="823"/>
    </row>
    <row r="76" spans="1:81" s="58" customFormat="1" ht="40.200000000000003" customHeight="1" thickTop="1" thickBot="1" x14ac:dyDescent="0.35">
      <c r="A76" s="34"/>
      <c r="B76" s="1859"/>
      <c r="C76" s="869"/>
      <c r="D76" s="872"/>
      <c r="E76" s="852"/>
      <c r="F76" s="852"/>
      <c r="G76" s="852"/>
      <c r="H76" s="852"/>
      <c r="I76" s="852"/>
      <c r="J76" s="813"/>
      <c r="K76" s="855"/>
      <c r="L76" s="858"/>
      <c r="M76" s="861"/>
      <c r="N76" s="837"/>
      <c r="O76" s="840"/>
      <c r="P76" s="864"/>
      <c r="Q76" s="867"/>
      <c r="R76" s="813"/>
      <c r="S76" s="39"/>
      <c r="T76" s="236"/>
      <c r="U76" s="236"/>
      <c r="V76" s="236"/>
      <c r="W76" s="39"/>
      <c r="X76" s="31"/>
      <c r="Y76" s="31"/>
      <c r="Z76" s="31"/>
      <c r="AA76" s="31"/>
      <c r="AB76" s="813"/>
      <c r="AC76" s="828"/>
      <c r="AD76" s="51">
        <f t="shared" si="24"/>
        <v>0</v>
      </c>
      <c r="AE76" s="51">
        <f t="shared" si="24"/>
        <v>0</v>
      </c>
      <c r="AF76" s="51">
        <f t="shared" si="24"/>
        <v>0</v>
      </c>
      <c r="AG76" s="51">
        <f t="shared" si="24"/>
        <v>0</v>
      </c>
      <c r="AH76" s="51">
        <f t="shared" si="24"/>
        <v>0</v>
      </c>
      <c r="AI76" s="51">
        <f t="shared" si="24"/>
        <v>0</v>
      </c>
      <c r="AJ76" s="51">
        <f t="shared" si="24"/>
        <v>0</v>
      </c>
      <c r="AK76" s="813"/>
      <c r="AL76" s="831"/>
      <c r="AM76" s="51">
        <f t="shared" si="2"/>
        <v>0</v>
      </c>
      <c r="AN76" s="257"/>
      <c r="AO76" s="257"/>
      <c r="AP76" s="257"/>
      <c r="AQ76" s="257"/>
      <c r="AR76" s="257"/>
      <c r="AS76" s="257"/>
      <c r="AT76" s="813"/>
      <c r="AU76" s="834"/>
      <c r="AV76" s="51">
        <f t="shared" si="3"/>
        <v>0</v>
      </c>
      <c r="AW76" s="257"/>
      <c r="AX76" s="257"/>
      <c r="AY76" s="257"/>
      <c r="AZ76" s="257"/>
      <c r="BA76" s="257"/>
      <c r="BB76" s="257"/>
      <c r="BC76" s="813"/>
      <c r="BD76" s="810"/>
      <c r="BE76" s="51">
        <f t="shared" si="4"/>
        <v>0</v>
      </c>
      <c r="BF76" s="257"/>
      <c r="BG76" s="257"/>
      <c r="BH76" s="257"/>
      <c r="BI76" s="257"/>
      <c r="BJ76" s="257"/>
      <c r="BK76" s="257"/>
      <c r="BL76" s="813"/>
      <c r="BM76" s="816"/>
      <c r="BN76" s="51">
        <f t="shared" si="5"/>
        <v>0</v>
      </c>
      <c r="BO76" s="257"/>
      <c r="BP76" s="257"/>
      <c r="BQ76" s="257"/>
      <c r="BR76" s="257"/>
      <c r="BS76" s="257"/>
      <c r="BT76" s="257"/>
      <c r="BU76" s="821"/>
      <c r="BV76" s="822"/>
      <c r="BW76" s="822"/>
      <c r="BX76" s="822"/>
      <c r="BY76" s="822"/>
      <c r="BZ76" s="822"/>
      <c r="CA76" s="822"/>
      <c r="CB76" s="822"/>
      <c r="CC76" s="823"/>
    </row>
    <row r="77" spans="1:81" s="58" customFormat="1" ht="40.200000000000003" customHeight="1" thickTop="1" thickBot="1" x14ac:dyDescent="0.35">
      <c r="A77" s="34"/>
      <c r="B77" s="1859"/>
      <c r="C77" s="870"/>
      <c r="D77" s="873"/>
      <c r="E77" s="853"/>
      <c r="F77" s="853"/>
      <c r="G77" s="853"/>
      <c r="H77" s="853"/>
      <c r="I77" s="853"/>
      <c r="J77" s="814"/>
      <c r="K77" s="856"/>
      <c r="L77" s="859"/>
      <c r="M77" s="862"/>
      <c r="N77" s="838"/>
      <c r="O77" s="841"/>
      <c r="P77" s="865"/>
      <c r="Q77" s="874"/>
      <c r="R77" s="814"/>
      <c r="S77" s="232"/>
      <c r="T77" s="237"/>
      <c r="U77" s="237"/>
      <c r="V77" s="237"/>
      <c r="W77" s="232"/>
      <c r="X77" s="260"/>
      <c r="Y77" s="260"/>
      <c r="Z77" s="260"/>
      <c r="AA77" s="260"/>
      <c r="AB77" s="814"/>
      <c r="AC77" s="829"/>
      <c r="AD77" s="46">
        <f t="shared" ref="AD77:AJ106" si="84">+AM77+AV77+BE77+BN77</f>
        <v>0</v>
      </c>
      <c r="AE77" s="46">
        <f t="shared" si="84"/>
        <v>0</v>
      </c>
      <c r="AF77" s="46">
        <f t="shared" si="84"/>
        <v>0</v>
      </c>
      <c r="AG77" s="46">
        <f t="shared" si="84"/>
        <v>0</v>
      </c>
      <c r="AH77" s="46">
        <f t="shared" si="84"/>
        <v>0</v>
      </c>
      <c r="AI77" s="46">
        <f t="shared" si="84"/>
        <v>0</v>
      </c>
      <c r="AJ77" s="46">
        <f t="shared" si="84"/>
        <v>0</v>
      </c>
      <c r="AK77" s="814"/>
      <c r="AL77" s="832"/>
      <c r="AM77" s="46">
        <f t="shared" si="2"/>
        <v>0</v>
      </c>
      <c r="AN77" s="49"/>
      <c r="AO77" s="49"/>
      <c r="AP77" s="49"/>
      <c r="AQ77" s="49"/>
      <c r="AR77" s="49"/>
      <c r="AS77" s="49"/>
      <c r="AT77" s="814"/>
      <c r="AU77" s="835"/>
      <c r="AV77" s="46">
        <f t="shared" si="3"/>
        <v>0</v>
      </c>
      <c r="AW77" s="49"/>
      <c r="AX77" s="49"/>
      <c r="AY77" s="49"/>
      <c r="AZ77" s="49"/>
      <c r="BA77" s="49"/>
      <c r="BB77" s="49"/>
      <c r="BC77" s="814"/>
      <c r="BD77" s="811"/>
      <c r="BE77" s="46">
        <f t="shared" si="4"/>
        <v>0</v>
      </c>
      <c r="BF77" s="49"/>
      <c r="BG77" s="49"/>
      <c r="BH77" s="49"/>
      <c r="BI77" s="49"/>
      <c r="BJ77" s="49"/>
      <c r="BK77" s="49"/>
      <c r="BL77" s="814"/>
      <c r="BM77" s="817"/>
      <c r="BN77" s="46">
        <f t="shared" si="5"/>
        <v>0</v>
      </c>
      <c r="BO77" s="49"/>
      <c r="BP77" s="49"/>
      <c r="BQ77" s="49"/>
      <c r="BR77" s="49"/>
      <c r="BS77" s="49"/>
      <c r="BT77" s="49"/>
      <c r="BU77" s="824"/>
      <c r="BV77" s="825"/>
      <c r="BW77" s="825"/>
      <c r="BX77" s="825"/>
      <c r="BY77" s="825"/>
      <c r="BZ77" s="825"/>
      <c r="CA77" s="825"/>
      <c r="CB77" s="825"/>
      <c r="CC77" s="826"/>
    </row>
    <row r="78" spans="1:81" s="58" customFormat="1" ht="40.200000000000003" customHeight="1" thickTop="1" thickBot="1" x14ac:dyDescent="0.35">
      <c r="A78" s="34"/>
      <c r="B78" s="1859"/>
      <c r="C78" s="868" t="s">
        <v>1474</v>
      </c>
      <c r="D78" s="871"/>
      <c r="E78" s="851"/>
      <c r="F78" s="851"/>
      <c r="G78" s="851"/>
      <c r="H78" s="851"/>
      <c r="I78" s="851"/>
      <c r="J78" s="812">
        <v>897</v>
      </c>
      <c r="K78" s="854" t="str">
        <f>+[26]Metas!K1045</f>
        <v>Creación del Banco de Proyectos de CTeI</v>
      </c>
      <c r="L78" s="857"/>
      <c r="M78" s="860">
        <f t="shared" si="61"/>
        <v>0</v>
      </c>
      <c r="N78" s="836"/>
      <c r="O78" s="839"/>
      <c r="P78" s="863"/>
      <c r="Q78" s="866"/>
      <c r="R78" s="812">
        <f>+$J78</f>
        <v>897</v>
      </c>
      <c r="S78" s="231"/>
      <c r="T78" s="235"/>
      <c r="U78" s="235"/>
      <c r="V78" s="235"/>
      <c r="W78" s="231"/>
      <c r="X78" s="256"/>
      <c r="Y78" s="256"/>
      <c r="Z78" s="256"/>
      <c r="AA78" s="256"/>
      <c r="AB78" s="812">
        <f t="shared" ref="AB78" si="85">+$J78</f>
        <v>897</v>
      </c>
      <c r="AC78" s="827">
        <f t="shared" ref="AC78" si="86">+L78</f>
        <v>0</v>
      </c>
      <c r="AD78" s="44">
        <f t="shared" si="84"/>
        <v>0</v>
      </c>
      <c r="AE78" s="44">
        <f t="shared" si="84"/>
        <v>0</v>
      </c>
      <c r="AF78" s="44">
        <f t="shared" si="84"/>
        <v>0</v>
      </c>
      <c r="AG78" s="44">
        <f t="shared" si="84"/>
        <v>0</v>
      </c>
      <c r="AH78" s="44">
        <f t="shared" si="84"/>
        <v>0</v>
      </c>
      <c r="AI78" s="44">
        <f t="shared" si="84"/>
        <v>0</v>
      </c>
      <c r="AJ78" s="44">
        <f t="shared" si="84"/>
        <v>0</v>
      </c>
      <c r="AK78" s="812">
        <f t="shared" ref="AK78" si="87">+$J78</f>
        <v>897</v>
      </c>
      <c r="AL78" s="830">
        <f t="shared" si="65"/>
        <v>0</v>
      </c>
      <c r="AM78" s="44">
        <f t="shared" si="2"/>
        <v>0</v>
      </c>
      <c r="AN78" s="47"/>
      <c r="AO78" s="47"/>
      <c r="AP78" s="47"/>
      <c r="AQ78" s="47"/>
      <c r="AR78" s="47"/>
      <c r="AS78" s="47"/>
      <c r="AT78" s="812">
        <f t="shared" ref="AT78" si="88">+$J78</f>
        <v>897</v>
      </c>
      <c r="AU78" s="833">
        <f t="shared" si="67"/>
        <v>0</v>
      </c>
      <c r="AV78" s="44">
        <f t="shared" si="3"/>
        <v>0</v>
      </c>
      <c r="AW78" s="47"/>
      <c r="AX78" s="47"/>
      <c r="AY78" s="47"/>
      <c r="AZ78" s="47"/>
      <c r="BA78" s="47"/>
      <c r="BB78" s="47"/>
      <c r="BC78" s="812">
        <f t="shared" ref="BC78" si="89">+$J78</f>
        <v>897</v>
      </c>
      <c r="BD78" s="809">
        <f t="shared" si="69"/>
        <v>0</v>
      </c>
      <c r="BE78" s="44">
        <f t="shared" si="4"/>
        <v>0</v>
      </c>
      <c r="BF78" s="47"/>
      <c r="BG78" s="47"/>
      <c r="BH78" s="47"/>
      <c r="BI78" s="47"/>
      <c r="BJ78" s="47"/>
      <c r="BK78" s="47"/>
      <c r="BL78" s="812">
        <f t="shared" ref="BL78" si="90">+$J78</f>
        <v>897</v>
      </c>
      <c r="BM78" s="815">
        <f t="shared" si="71"/>
        <v>0</v>
      </c>
      <c r="BN78" s="44">
        <f t="shared" si="5"/>
        <v>0</v>
      </c>
      <c r="BO78" s="47"/>
      <c r="BP78" s="47"/>
      <c r="BQ78" s="47"/>
      <c r="BR78" s="47"/>
      <c r="BS78" s="47"/>
      <c r="BT78" s="47"/>
      <c r="BU78" s="818"/>
      <c r="BV78" s="819"/>
      <c r="BW78" s="819"/>
      <c r="BX78" s="819"/>
      <c r="BY78" s="819"/>
      <c r="BZ78" s="819"/>
      <c r="CA78" s="819"/>
      <c r="CB78" s="819"/>
      <c r="CC78" s="820"/>
    </row>
    <row r="79" spans="1:81" s="58" customFormat="1" ht="40.200000000000003" customHeight="1" thickTop="1" thickBot="1" x14ac:dyDescent="0.35">
      <c r="A79" s="34"/>
      <c r="B79" s="1859"/>
      <c r="C79" s="869"/>
      <c r="D79" s="872"/>
      <c r="E79" s="852"/>
      <c r="F79" s="852"/>
      <c r="G79" s="852"/>
      <c r="H79" s="852"/>
      <c r="I79" s="852"/>
      <c r="J79" s="813"/>
      <c r="K79" s="855"/>
      <c r="L79" s="858"/>
      <c r="M79" s="861"/>
      <c r="N79" s="837"/>
      <c r="O79" s="840"/>
      <c r="P79" s="864"/>
      <c r="Q79" s="867"/>
      <c r="R79" s="813"/>
      <c r="S79" s="39"/>
      <c r="T79" s="236"/>
      <c r="U79" s="236"/>
      <c r="V79" s="236"/>
      <c r="W79" s="39"/>
      <c r="X79" s="31"/>
      <c r="Y79" s="31"/>
      <c r="Z79" s="31"/>
      <c r="AA79" s="31"/>
      <c r="AB79" s="813"/>
      <c r="AC79" s="828"/>
      <c r="AD79" s="51">
        <f t="shared" si="84"/>
        <v>0</v>
      </c>
      <c r="AE79" s="51">
        <f t="shared" si="84"/>
        <v>0</v>
      </c>
      <c r="AF79" s="51">
        <f t="shared" si="84"/>
        <v>0</v>
      </c>
      <c r="AG79" s="51">
        <f t="shared" si="84"/>
        <v>0</v>
      </c>
      <c r="AH79" s="51">
        <f t="shared" si="84"/>
        <v>0</v>
      </c>
      <c r="AI79" s="51">
        <f t="shared" si="84"/>
        <v>0</v>
      </c>
      <c r="AJ79" s="51">
        <f t="shared" si="84"/>
        <v>0</v>
      </c>
      <c r="AK79" s="813"/>
      <c r="AL79" s="831"/>
      <c r="AM79" s="51">
        <f t="shared" si="2"/>
        <v>0</v>
      </c>
      <c r="AN79" s="257"/>
      <c r="AO79" s="257"/>
      <c r="AP79" s="257"/>
      <c r="AQ79" s="257"/>
      <c r="AR79" s="257"/>
      <c r="AS79" s="257"/>
      <c r="AT79" s="813"/>
      <c r="AU79" s="834"/>
      <c r="AV79" s="51">
        <f t="shared" si="3"/>
        <v>0</v>
      </c>
      <c r="AW79" s="257"/>
      <c r="AX79" s="257"/>
      <c r="AY79" s="257"/>
      <c r="AZ79" s="257"/>
      <c r="BA79" s="257"/>
      <c r="BB79" s="257"/>
      <c r="BC79" s="813"/>
      <c r="BD79" s="810"/>
      <c r="BE79" s="51">
        <f t="shared" si="4"/>
        <v>0</v>
      </c>
      <c r="BF79" s="257"/>
      <c r="BG79" s="257"/>
      <c r="BH79" s="257"/>
      <c r="BI79" s="257"/>
      <c r="BJ79" s="257"/>
      <c r="BK79" s="257"/>
      <c r="BL79" s="813"/>
      <c r="BM79" s="816"/>
      <c r="BN79" s="51">
        <f t="shared" si="5"/>
        <v>0</v>
      </c>
      <c r="BO79" s="257"/>
      <c r="BP79" s="257"/>
      <c r="BQ79" s="257"/>
      <c r="BR79" s="257"/>
      <c r="BS79" s="257"/>
      <c r="BT79" s="257"/>
      <c r="BU79" s="821"/>
      <c r="BV79" s="822"/>
      <c r="BW79" s="822"/>
      <c r="BX79" s="822"/>
      <c r="BY79" s="822"/>
      <c r="BZ79" s="822"/>
      <c r="CA79" s="822"/>
      <c r="CB79" s="822"/>
      <c r="CC79" s="823"/>
    </row>
    <row r="80" spans="1:81" s="58" customFormat="1" ht="40.200000000000003" customHeight="1" thickTop="1" thickBot="1" x14ac:dyDescent="0.35">
      <c r="A80" s="34"/>
      <c r="B80" s="1859"/>
      <c r="C80" s="869"/>
      <c r="D80" s="872"/>
      <c r="E80" s="852"/>
      <c r="F80" s="852"/>
      <c r="G80" s="852"/>
      <c r="H80" s="852"/>
      <c r="I80" s="852"/>
      <c r="J80" s="813"/>
      <c r="K80" s="855"/>
      <c r="L80" s="858"/>
      <c r="M80" s="861"/>
      <c r="N80" s="837"/>
      <c r="O80" s="840"/>
      <c r="P80" s="864"/>
      <c r="Q80" s="867"/>
      <c r="R80" s="813"/>
      <c r="S80" s="39"/>
      <c r="T80" s="236"/>
      <c r="U80" s="236"/>
      <c r="V80" s="236"/>
      <c r="W80" s="39"/>
      <c r="X80" s="31"/>
      <c r="Y80" s="31"/>
      <c r="Z80" s="31"/>
      <c r="AA80" s="31"/>
      <c r="AB80" s="813"/>
      <c r="AC80" s="828"/>
      <c r="AD80" s="51">
        <f t="shared" si="84"/>
        <v>0</v>
      </c>
      <c r="AE80" s="51">
        <f t="shared" si="84"/>
        <v>0</v>
      </c>
      <c r="AF80" s="51">
        <f t="shared" si="84"/>
        <v>0</v>
      </c>
      <c r="AG80" s="51">
        <f t="shared" si="84"/>
        <v>0</v>
      </c>
      <c r="AH80" s="51">
        <f t="shared" si="84"/>
        <v>0</v>
      </c>
      <c r="AI80" s="51">
        <f t="shared" si="84"/>
        <v>0</v>
      </c>
      <c r="AJ80" s="51">
        <f t="shared" si="84"/>
        <v>0</v>
      </c>
      <c r="AK80" s="813"/>
      <c r="AL80" s="831"/>
      <c r="AM80" s="51">
        <f t="shared" si="2"/>
        <v>0</v>
      </c>
      <c r="AN80" s="257"/>
      <c r="AO80" s="257"/>
      <c r="AP80" s="257"/>
      <c r="AQ80" s="257"/>
      <c r="AR80" s="257"/>
      <c r="AS80" s="257"/>
      <c r="AT80" s="813"/>
      <c r="AU80" s="834"/>
      <c r="AV80" s="51">
        <f t="shared" si="3"/>
        <v>0</v>
      </c>
      <c r="AW80" s="257"/>
      <c r="AX80" s="257"/>
      <c r="AY80" s="257"/>
      <c r="AZ80" s="257"/>
      <c r="BA80" s="257"/>
      <c r="BB80" s="257"/>
      <c r="BC80" s="813"/>
      <c r="BD80" s="810"/>
      <c r="BE80" s="51">
        <f t="shared" si="4"/>
        <v>0</v>
      </c>
      <c r="BF80" s="257"/>
      <c r="BG80" s="257"/>
      <c r="BH80" s="257"/>
      <c r="BI80" s="257"/>
      <c r="BJ80" s="257"/>
      <c r="BK80" s="257"/>
      <c r="BL80" s="813"/>
      <c r="BM80" s="816"/>
      <c r="BN80" s="51">
        <f t="shared" si="5"/>
        <v>0</v>
      </c>
      <c r="BO80" s="257"/>
      <c r="BP80" s="257"/>
      <c r="BQ80" s="257"/>
      <c r="BR80" s="257"/>
      <c r="BS80" s="257"/>
      <c r="BT80" s="257"/>
      <c r="BU80" s="821"/>
      <c r="BV80" s="822"/>
      <c r="BW80" s="822"/>
      <c r="BX80" s="822"/>
      <c r="BY80" s="822"/>
      <c r="BZ80" s="822"/>
      <c r="CA80" s="822"/>
      <c r="CB80" s="822"/>
      <c r="CC80" s="823"/>
    </row>
    <row r="81" spans="1:81" s="58" customFormat="1" ht="40.200000000000003" customHeight="1" thickTop="1" thickBot="1" x14ac:dyDescent="0.35">
      <c r="A81" s="34"/>
      <c r="B81" s="1859"/>
      <c r="C81" s="869"/>
      <c r="D81" s="873"/>
      <c r="E81" s="853"/>
      <c r="F81" s="853"/>
      <c r="G81" s="853"/>
      <c r="H81" s="853"/>
      <c r="I81" s="853"/>
      <c r="J81" s="814"/>
      <c r="K81" s="856"/>
      <c r="L81" s="859"/>
      <c r="M81" s="862"/>
      <c r="N81" s="838"/>
      <c r="O81" s="841"/>
      <c r="P81" s="865"/>
      <c r="Q81" s="874"/>
      <c r="R81" s="814"/>
      <c r="S81" s="232"/>
      <c r="T81" s="237"/>
      <c r="U81" s="237"/>
      <c r="V81" s="237"/>
      <c r="W81" s="232"/>
      <c r="X81" s="260"/>
      <c r="Y81" s="260"/>
      <c r="Z81" s="260"/>
      <c r="AA81" s="260"/>
      <c r="AB81" s="814"/>
      <c r="AC81" s="829"/>
      <c r="AD81" s="46">
        <f t="shared" si="84"/>
        <v>0</v>
      </c>
      <c r="AE81" s="46">
        <f t="shared" si="84"/>
        <v>0</v>
      </c>
      <c r="AF81" s="46">
        <f t="shared" si="84"/>
        <v>0</v>
      </c>
      <c r="AG81" s="46">
        <f t="shared" si="84"/>
        <v>0</v>
      </c>
      <c r="AH81" s="46">
        <f t="shared" si="84"/>
        <v>0</v>
      </c>
      <c r="AI81" s="46">
        <f t="shared" si="84"/>
        <v>0</v>
      </c>
      <c r="AJ81" s="46">
        <f t="shared" si="84"/>
        <v>0</v>
      </c>
      <c r="AK81" s="814"/>
      <c r="AL81" s="832"/>
      <c r="AM81" s="46">
        <f t="shared" si="2"/>
        <v>0</v>
      </c>
      <c r="AN81" s="49"/>
      <c r="AO81" s="49"/>
      <c r="AP81" s="49"/>
      <c r="AQ81" s="49"/>
      <c r="AR81" s="49"/>
      <c r="AS81" s="49"/>
      <c r="AT81" s="814"/>
      <c r="AU81" s="835"/>
      <c r="AV81" s="46">
        <f t="shared" si="3"/>
        <v>0</v>
      </c>
      <c r="AW81" s="49"/>
      <c r="AX81" s="49"/>
      <c r="AY81" s="49"/>
      <c r="AZ81" s="49"/>
      <c r="BA81" s="49"/>
      <c r="BB81" s="49"/>
      <c r="BC81" s="814"/>
      <c r="BD81" s="811"/>
      <c r="BE81" s="46">
        <f t="shared" si="4"/>
        <v>0</v>
      </c>
      <c r="BF81" s="49"/>
      <c r="BG81" s="49"/>
      <c r="BH81" s="49"/>
      <c r="BI81" s="49"/>
      <c r="BJ81" s="49"/>
      <c r="BK81" s="49"/>
      <c r="BL81" s="814"/>
      <c r="BM81" s="817"/>
      <c r="BN81" s="46">
        <f t="shared" si="5"/>
        <v>0</v>
      </c>
      <c r="BO81" s="49"/>
      <c r="BP81" s="49"/>
      <c r="BQ81" s="49"/>
      <c r="BR81" s="49"/>
      <c r="BS81" s="49"/>
      <c r="BT81" s="49"/>
      <c r="BU81" s="824"/>
      <c r="BV81" s="825"/>
      <c r="BW81" s="825"/>
      <c r="BX81" s="825"/>
      <c r="BY81" s="825"/>
      <c r="BZ81" s="825"/>
      <c r="CA81" s="825"/>
      <c r="CB81" s="825"/>
      <c r="CC81" s="826"/>
    </row>
    <row r="82" spans="1:81" s="58" customFormat="1" ht="40.200000000000003" customHeight="1" thickTop="1" thickBot="1" x14ac:dyDescent="0.35">
      <c r="A82" s="34"/>
      <c r="B82" s="1859"/>
      <c r="C82" s="869"/>
      <c r="D82" s="871"/>
      <c r="E82" s="851"/>
      <c r="F82" s="851"/>
      <c r="G82" s="851"/>
      <c r="H82" s="851"/>
      <c r="I82" s="851"/>
      <c r="J82" s="812">
        <v>898</v>
      </c>
      <c r="K82" s="854" t="str">
        <f>+[26]Metas!K1046</f>
        <v>Apoyo al programa de Spin-Off e innovación</v>
      </c>
      <c r="L82" s="857">
        <v>1</v>
      </c>
      <c r="M82" s="860">
        <f t="shared" si="61"/>
        <v>1</v>
      </c>
      <c r="N82" s="836">
        <v>0.25</v>
      </c>
      <c r="O82" s="839">
        <v>0.25</v>
      </c>
      <c r="P82" s="863">
        <v>0.25</v>
      </c>
      <c r="Q82" s="866">
        <v>0.25</v>
      </c>
      <c r="R82" s="812">
        <f>+$J82</f>
        <v>898</v>
      </c>
      <c r="S82" s="231" t="s">
        <v>6618</v>
      </c>
      <c r="T82" s="235"/>
      <c r="U82" s="235"/>
      <c r="V82" s="235"/>
      <c r="W82" s="231" t="s">
        <v>6619</v>
      </c>
      <c r="X82" s="256">
        <v>44927</v>
      </c>
      <c r="Y82" s="256">
        <v>45107</v>
      </c>
      <c r="Z82" s="256"/>
      <c r="AA82" s="256"/>
      <c r="AB82" s="812">
        <f t="shared" ref="AB82" si="91">+$J82</f>
        <v>898</v>
      </c>
      <c r="AC82" s="827">
        <f t="shared" ref="AC82" si="92">+L82</f>
        <v>1</v>
      </c>
      <c r="AD82" s="44">
        <f t="shared" si="84"/>
        <v>0</v>
      </c>
      <c r="AE82" s="44">
        <f t="shared" si="84"/>
        <v>0</v>
      </c>
      <c r="AF82" s="44">
        <f t="shared" si="84"/>
        <v>0</v>
      </c>
      <c r="AG82" s="44">
        <f t="shared" si="84"/>
        <v>0</v>
      </c>
      <c r="AH82" s="44">
        <f t="shared" si="84"/>
        <v>0</v>
      </c>
      <c r="AI82" s="44">
        <f t="shared" si="84"/>
        <v>0</v>
      </c>
      <c r="AJ82" s="44">
        <f t="shared" si="84"/>
        <v>0</v>
      </c>
      <c r="AK82" s="812">
        <f t="shared" ref="AK82" si="93">+$J82</f>
        <v>898</v>
      </c>
      <c r="AL82" s="830">
        <f t="shared" si="65"/>
        <v>0.25</v>
      </c>
      <c r="AM82" s="44">
        <f t="shared" si="2"/>
        <v>0</v>
      </c>
      <c r="AN82" s="47"/>
      <c r="AO82" s="47"/>
      <c r="AP82" s="47"/>
      <c r="AQ82" s="47"/>
      <c r="AR82" s="47"/>
      <c r="AS82" s="47"/>
      <c r="AT82" s="812">
        <f t="shared" ref="AT82" si="94">+$J82</f>
        <v>898</v>
      </c>
      <c r="AU82" s="833">
        <f t="shared" si="67"/>
        <v>0.25</v>
      </c>
      <c r="AV82" s="44">
        <f t="shared" si="3"/>
        <v>0</v>
      </c>
      <c r="AW82" s="47"/>
      <c r="AX82" s="47"/>
      <c r="AY82" s="47"/>
      <c r="AZ82" s="47"/>
      <c r="BA82" s="47"/>
      <c r="BB82" s="47"/>
      <c r="BC82" s="812">
        <f t="shared" ref="BC82" si="95">+$J82</f>
        <v>898</v>
      </c>
      <c r="BD82" s="809">
        <f t="shared" si="69"/>
        <v>0.25</v>
      </c>
      <c r="BE82" s="44">
        <f t="shared" si="4"/>
        <v>0</v>
      </c>
      <c r="BF82" s="47"/>
      <c r="BG82" s="47"/>
      <c r="BH82" s="47"/>
      <c r="BI82" s="47"/>
      <c r="BJ82" s="47"/>
      <c r="BK82" s="47"/>
      <c r="BL82" s="812">
        <f t="shared" ref="BL82" si="96">+$J82</f>
        <v>898</v>
      </c>
      <c r="BM82" s="815">
        <f t="shared" si="71"/>
        <v>0.25</v>
      </c>
      <c r="BN82" s="44">
        <f t="shared" si="5"/>
        <v>0</v>
      </c>
      <c r="BO82" s="47"/>
      <c r="BP82" s="47"/>
      <c r="BQ82" s="47"/>
      <c r="BR82" s="47"/>
      <c r="BS82" s="47"/>
      <c r="BT82" s="47"/>
      <c r="BU82" s="818"/>
      <c r="BV82" s="819"/>
      <c r="BW82" s="819"/>
      <c r="BX82" s="819"/>
      <c r="BY82" s="819"/>
      <c r="BZ82" s="819"/>
      <c r="CA82" s="819"/>
      <c r="CB82" s="819"/>
      <c r="CC82" s="820"/>
    </row>
    <row r="83" spans="1:81" s="58" customFormat="1" ht="40.200000000000003" customHeight="1" thickTop="1" thickBot="1" x14ac:dyDescent="0.35">
      <c r="A83" s="34"/>
      <c r="B83" s="1859"/>
      <c r="C83" s="869"/>
      <c r="D83" s="872"/>
      <c r="E83" s="852"/>
      <c r="F83" s="852"/>
      <c r="G83" s="852"/>
      <c r="H83" s="852"/>
      <c r="I83" s="852"/>
      <c r="J83" s="813"/>
      <c r="K83" s="855"/>
      <c r="L83" s="858"/>
      <c r="M83" s="861"/>
      <c r="N83" s="837"/>
      <c r="O83" s="840"/>
      <c r="P83" s="864"/>
      <c r="Q83" s="867"/>
      <c r="R83" s="813"/>
      <c r="S83" s="39" t="s">
        <v>6620</v>
      </c>
      <c r="T83" s="236"/>
      <c r="U83" s="236"/>
      <c r="V83" s="236"/>
      <c r="W83" s="39" t="s">
        <v>6621</v>
      </c>
      <c r="X83" s="31">
        <v>45017</v>
      </c>
      <c r="Y83" s="31">
        <v>45107</v>
      </c>
      <c r="Z83" s="31"/>
      <c r="AA83" s="31"/>
      <c r="AB83" s="813"/>
      <c r="AC83" s="828"/>
      <c r="AD83" s="51">
        <f t="shared" si="84"/>
        <v>28</v>
      </c>
      <c r="AE83" s="51">
        <f t="shared" si="84"/>
        <v>28</v>
      </c>
      <c r="AF83" s="51">
        <f t="shared" si="84"/>
        <v>0</v>
      </c>
      <c r="AG83" s="51">
        <f t="shared" si="84"/>
        <v>0</v>
      </c>
      <c r="AH83" s="51">
        <f t="shared" si="84"/>
        <v>0</v>
      </c>
      <c r="AI83" s="51">
        <f t="shared" si="84"/>
        <v>0</v>
      </c>
      <c r="AJ83" s="51">
        <f t="shared" si="84"/>
        <v>0</v>
      </c>
      <c r="AK83" s="813"/>
      <c r="AL83" s="831"/>
      <c r="AM83" s="51">
        <f t="shared" ref="AM83:AM106" si="97">SUM(AN83:AS83)</f>
        <v>7</v>
      </c>
      <c r="AN83" s="257">
        <v>7</v>
      </c>
      <c r="AO83" s="257"/>
      <c r="AP83" s="257"/>
      <c r="AQ83" s="257"/>
      <c r="AR83" s="257"/>
      <c r="AS83" s="257"/>
      <c r="AT83" s="813"/>
      <c r="AU83" s="834"/>
      <c r="AV83" s="51">
        <f t="shared" ref="AV83:AV105" si="98">SUM(AW83:BB83)</f>
        <v>7</v>
      </c>
      <c r="AW83" s="257">
        <v>7</v>
      </c>
      <c r="AX83" s="257"/>
      <c r="AY83" s="257"/>
      <c r="AZ83" s="257"/>
      <c r="BA83" s="257"/>
      <c r="BB83" s="257"/>
      <c r="BC83" s="813"/>
      <c r="BD83" s="810"/>
      <c r="BE83" s="51">
        <f t="shared" ref="BE83:BE106" si="99">SUM(BF83:BK83)</f>
        <v>7</v>
      </c>
      <c r="BF83" s="257">
        <v>7</v>
      </c>
      <c r="BG83" s="257"/>
      <c r="BH83" s="257"/>
      <c r="BI83" s="257"/>
      <c r="BJ83" s="257"/>
      <c r="BK83" s="257"/>
      <c r="BL83" s="813"/>
      <c r="BM83" s="816"/>
      <c r="BN83" s="51">
        <f t="shared" ref="BN83:BN106" si="100">SUM(BO83:BT83)</f>
        <v>7</v>
      </c>
      <c r="BO83" s="257">
        <v>7</v>
      </c>
      <c r="BP83" s="257"/>
      <c r="BQ83" s="257"/>
      <c r="BR83" s="257"/>
      <c r="BS83" s="257"/>
      <c r="BT83" s="257"/>
      <c r="BU83" s="821"/>
      <c r="BV83" s="822"/>
      <c r="BW83" s="822"/>
      <c r="BX83" s="822"/>
      <c r="BY83" s="822"/>
      <c r="BZ83" s="822"/>
      <c r="CA83" s="822"/>
      <c r="CB83" s="822"/>
      <c r="CC83" s="823"/>
    </row>
    <row r="84" spans="1:81" s="58" customFormat="1" ht="40.200000000000003" customHeight="1" thickTop="1" thickBot="1" x14ac:dyDescent="0.35">
      <c r="A84" s="34"/>
      <c r="B84" s="1859"/>
      <c r="C84" s="869"/>
      <c r="D84" s="872"/>
      <c r="E84" s="852"/>
      <c r="F84" s="852"/>
      <c r="G84" s="852"/>
      <c r="H84" s="852"/>
      <c r="I84" s="852"/>
      <c r="J84" s="813"/>
      <c r="K84" s="855"/>
      <c r="L84" s="858"/>
      <c r="M84" s="861"/>
      <c r="N84" s="837"/>
      <c r="O84" s="840"/>
      <c r="P84" s="864"/>
      <c r="Q84" s="867"/>
      <c r="R84" s="813"/>
      <c r="S84" s="39" t="s">
        <v>6622</v>
      </c>
      <c r="T84" s="236"/>
      <c r="U84" s="236"/>
      <c r="V84" s="236"/>
      <c r="W84" s="39" t="s">
        <v>6623</v>
      </c>
      <c r="X84" s="31">
        <v>45017</v>
      </c>
      <c r="Y84" s="31">
        <v>45199</v>
      </c>
      <c r="Z84" s="31"/>
      <c r="AA84" s="31"/>
      <c r="AB84" s="813"/>
      <c r="AC84" s="828"/>
      <c r="AD84" s="51">
        <f t="shared" si="84"/>
        <v>28</v>
      </c>
      <c r="AE84" s="51">
        <f t="shared" si="84"/>
        <v>28</v>
      </c>
      <c r="AF84" s="51">
        <f t="shared" si="84"/>
        <v>0</v>
      </c>
      <c r="AG84" s="51">
        <f t="shared" si="84"/>
        <v>0</v>
      </c>
      <c r="AH84" s="51">
        <f t="shared" si="84"/>
        <v>0</v>
      </c>
      <c r="AI84" s="51">
        <f t="shared" si="84"/>
        <v>0</v>
      </c>
      <c r="AJ84" s="51">
        <f t="shared" si="84"/>
        <v>0</v>
      </c>
      <c r="AK84" s="813"/>
      <c r="AL84" s="831"/>
      <c r="AM84" s="51">
        <f t="shared" si="97"/>
        <v>7</v>
      </c>
      <c r="AN84" s="257">
        <v>7</v>
      </c>
      <c r="AO84" s="257"/>
      <c r="AP84" s="257"/>
      <c r="AQ84" s="257"/>
      <c r="AR84" s="257"/>
      <c r="AS84" s="257"/>
      <c r="AT84" s="813"/>
      <c r="AU84" s="834"/>
      <c r="AV84" s="51">
        <f t="shared" si="98"/>
        <v>7</v>
      </c>
      <c r="AW84" s="257">
        <v>7</v>
      </c>
      <c r="AX84" s="257"/>
      <c r="AY84" s="257"/>
      <c r="AZ84" s="257"/>
      <c r="BA84" s="257"/>
      <c r="BB84" s="257"/>
      <c r="BC84" s="813"/>
      <c r="BD84" s="810"/>
      <c r="BE84" s="51">
        <f t="shared" si="99"/>
        <v>7</v>
      </c>
      <c r="BF84" s="257">
        <v>7</v>
      </c>
      <c r="BG84" s="257"/>
      <c r="BH84" s="257"/>
      <c r="BI84" s="257"/>
      <c r="BJ84" s="257"/>
      <c r="BK84" s="257"/>
      <c r="BL84" s="813"/>
      <c r="BM84" s="816"/>
      <c r="BN84" s="51">
        <f t="shared" si="100"/>
        <v>7</v>
      </c>
      <c r="BO84" s="257">
        <v>7</v>
      </c>
      <c r="BP84" s="257"/>
      <c r="BQ84" s="257"/>
      <c r="BR84" s="257"/>
      <c r="BS84" s="257"/>
      <c r="BT84" s="257"/>
      <c r="BU84" s="821"/>
      <c r="BV84" s="822"/>
      <c r="BW84" s="822"/>
      <c r="BX84" s="822"/>
      <c r="BY84" s="822"/>
      <c r="BZ84" s="822"/>
      <c r="CA84" s="822"/>
      <c r="CB84" s="822"/>
      <c r="CC84" s="823"/>
    </row>
    <row r="85" spans="1:81" s="58" customFormat="1" ht="40.200000000000003" customHeight="1" thickTop="1" thickBot="1" x14ac:dyDescent="0.35">
      <c r="A85" s="34"/>
      <c r="B85" s="1859"/>
      <c r="C85" s="869"/>
      <c r="D85" s="873"/>
      <c r="E85" s="853"/>
      <c r="F85" s="853"/>
      <c r="G85" s="853"/>
      <c r="H85" s="853"/>
      <c r="I85" s="853"/>
      <c r="J85" s="814"/>
      <c r="K85" s="856"/>
      <c r="L85" s="859"/>
      <c r="M85" s="862"/>
      <c r="N85" s="838"/>
      <c r="O85" s="841"/>
      <c r="P85" s="865"/>
      <c r="Q85" s="874"/>
      <c r="R85" s="814"/>
      <c r="S85" s="232" t="s">
        <v>6624</v>
      </c>
      <c r="T85" s="237"/>
      <c r="U85" s="237"/>
      <c r="V85" s="237"/>
      <c r="W85" s="232" t="s">
        <v>6625</v>
      </c>
      <c r="X85" s="260">
        <v>45078</v>
      </c>
      <c r="Y85" s="260">
        <v>45291</v>
      </c>
      <c r="Z85" s="260"/>
      <c r="AA85" s="260"/>
      <c r="AB85" s="814"/>
      <c r="AC85" s="829"/>
      <c r="AD85" s="46">
        <f t="shared" si="84"/>
        <v>28</v>
      </c>
      <c r="AE85" s="46">
        <f t="shared" si="84"/>
        <v>28</v>
      </c>
      <c r="AF85" s="46">
        <f t="shared" si="84"/>
        <v>0</v>
      </c>
      <c r="AG85" s="46">
        <f t="shared" si="84"/>
        <v>0</v>
      </c>
      <c r="AH85" s="46">
        <f t="shared" si="84"/>
        <v>0</v>
      </c>
      <c r="AI85" s="46">
        <f t="shared" si="84"/>
        <v>0</v>
      </c>
      <c r="AJ85" s="46">
        <f t="shared" si="84"/>
        <v>0</v>
      </c>
      <c r="AK85" s="814"/>
      <c r="AL85" s="832"/>
      <c r="AM85" s="46">
        <f t="shared" si="97"/>
        <v>7</v>
      </c>
      <c r="AN85" s="49">
        <v>7</v>
      </c>
      <c r="AO85" s="49"/>
      <c r="AP85" s="49"/>
      <c r="AQ85" s="49"/>
      <c r="AR85" s="49"/>
      <c r="AS85" s="49"/>
      <c r="AT85" s="814"/>
      <c r="AU85" s="835"/>
      <c r="AV85" s="46">
        <f t="shared" si="98"/>
        <v>7</v>
      </c>
      <c r="AW85" s="49">
        <v>7</v>
      </c>
      <c r="AX85" s="49"/>
      <c r="AY85" s="49"/>
      <c r="AZ85" s="49"/>
      <c r="BA85" s="49"/>
      <c r="BB85" s="49"/>
      <c r="BC85" s="814"/>
      <c r="BD85" s="811"/>
      <c r="BE85" s="46">
        <f t="shared" si="99"/>
        <v>7</v>
      </c>
      <c r="BF85" s="49">
        <v>7</v>
      </c>
      <c r="BG85" s="49"/>
      <c r="BH85" s="49"/>
      <c r="BI85" s="49"/>
      <c r="BJ85" s="49"/>
      <c r="BK85" s="49"/>
      <c r="BL85" s="814"/>
      <c r="BM85" s="817"/>
      <c r="BN85" s="46">
        <f t="shared" si="100"/>
        <v>7</v>
      </c>
      <c r="BO85" s="49">
        <v>7</v>
      </c>
      <c r="BP85" s="49"/>
      <c r="BQ85" s="49"/>
      <c r="BR85" s="49"/>
      <c r="BS85" s="49"/>
      <c r="BT85" s="49"/>
      <c r="BU85" s="824"/>
      <c r="BV85" s="825"/>
      <c r="BW85" s="825"/>
      <c r="BX85" s="825"/>
      <c r="BY85" s="825"/>
      <c r="BZ85" s="825"/>
      <c r="CA85" s="825"/>
      <c r="CB85" s="825"/>
      <c r="CC85" s="826"/>
    </row>
    <row r="86" spans="1:81" s="58" customFormat="1" ht="40.200000000000003" customHeight="1" thickTop="1" thickBot="1" x14ac:dyDescent="0.35">
      <c r="A86" s="34"/>
      <c r="B86" s="1859"/>
      <c r="C86" s="869"/>
      <c r="D86" s="871"/>
      <c r="E86" s="851"/>
      <c r="F86" s="851"/>
      <c r="G86" s="851"/>
      <c r="H86" s="851"/>
      <c r="I86" s="851"/>
      <c r="J86" s="812">
        <v>899</v>
      </c>
      <c r="K86" s="854" t="str">
        <f>+[26]Metas!K1047</f>
        <v>Implementar un nuevo modelo de competitividad “Diamante de la Competitividad”.</v>
      </c>
      <c r="L86" s="857"/>
      <c r="M86" s="860">
        <f t="shared" si="61"/>
        <v>0</v>
      </c>
      <c r="N86" s="836"/>
      <c r="O86" s="839"/>
      <c r="P86" s="863"/>
      <c r="Q86" s="866"/>
      <c r="R86" s="812">
        <f>+$J86</f>
        <v>899</v>
      </c>
      <c r="S86" s="231"/>
      <c r="T86" s="235"/>
      <c r="U86" s="235"/>
      <c r="V86" s="235"/>
      <c r="W86" s="231"/>
      <c r="X86" s="256"/>
      <c r="Y86" s="256"/>
      <c r="Z86" s="256"/>
      <c r="AA86" s="256"/>
      <c r="AB86" s="812">
        <f t="shared" ref="AB86" si="101">+$J86</f>
        <v>899</v>
      </c>
      <c r="AC86" s="827">
        <f t="shared" ref="AC86" si="102">+L86</f>
        <v>0</v>
      </c>
      <c r="AD86" s="44">
        <f t="shared" si="84"/>
        <v>0</v>
      </c>
      <c r="AE86" s="44">
        <f t="shared" si="84"/>
        <v>0</v>
      </c>
      <c r="AF86" s="44">
        <f t="shared" si="84"/>
        <v>0</v>
      </c>
      <c r="AG86" s="44">
        <f t="shared" si="84"/>
        <v>0</v>
      </c>
      <c r="AH86" s="44">
        <f t="shared" si="84"/>
        <v>0</v>
      </c>
      <c r="AI86" s="44">
        <f t="shared" si="84"/>
        <v>0</v>
      </c>
      <c r="AJ86" s="44">
        <f t="shared" si="84"/>
        <v>0</v>
      </c>
      <c r="AK86" s="812">
        <f t="shared" ref="AK86" si="103">+$J86</f>
        <v>899</v>
      </c>
      <c r="AL86" s="830">
        <f t="shared" si="65"/>
        <v>0</v>
      </c>
      <c r="AM86" s="44">
        <f t="shared" si="97"/>
        <v>0</v>
      </c>
      <c r="AN86" s="47"/>
      <c r="AO86" s="47"/>
      <c r="AP86" s="47"/>
      <c r="AQ86" s="47"/>
      <c r="AR86" s="47"/>
      <c r="AS86" s="47"/>
      <c r="AT86" s="812">
        <f t="shared" ref="AT86" si="104">+$J86</f>
        <v>899</v>
      </c>
      <c r="AU86" s="833">
        <f t="shared" si="67"/>
        <v>0</v>
      </c>
      <c r="AV86" s="44">
        <f t="shared" si="98"/>
        <v>0</v>
      </c>
      <c r="AW86" s="47"/>
      <c r="AX86" s="47"/>
      <c r="AY86" s="47"/>
      <c r="AZ86" s="47"/>
      <c r="BA86" s="47"/>
      <c r="BB86" s="47"/>
      <c r="BC86" s="812">
        <f t="shared" ref="BC86" si="105">+$J86</f>
        <v>899</v>
      </c>
      <c r="BD86" s="809">
        <f t="shared" si="69"/>
        <v>0</v>
      </c>
      <c r="BE86" s="44">
        <f t="shared" si="99"/>
        <v>0</v>
      </c>
      <c r="BF86" s="47"/>
      <c r="BG86" s="47"/>
      <c r="BH86" s="47"/>
      <c r="BI86" s="47"/>
      <c r="BJ86" s="47"/>
      <c r="BK86" s="47"/>
      <c r="BL86" s="812">
        <f t="shared" ref="BL86" si="106">+$J86</f>
        <v>899</v>
      </c>
      <c r="BM86" s="815">
        <f t="shared" si="71"/>
        <v>0</v>
      </c>
      <c r="BN86" s="44">
        <f t="shared" si="100"/>
        <v>0</v>
      </c>
      <c r="BO86" s="47"/>
      <c r="BP86" s="47"/>
      <c r="BQ86" s="47"/>
      <c r="BR86" s="47"/>
      <c r="BS86" s="47"/>
      <c r="BT86" s="47"/>
      <c r="BU86" s="818"/>
      <c r="BV86" s="819"/>
      <c r="BW86" s="819"/>
      <c r="BX86" s="819"/>
      <c r="BY86" s="819"/>
      <c r="BZ86" s="819"/>
      <c r="CA86" s="819"/>
      <c r="CB86" s="819"/>
      <c r="CC86" s="820"/>
    </row>
    <row r="87" spans="1:81" s="58" customFormat="1" ht="40.200000000000003" customHeight="1" thickTop="1" thickBot="1" x14ac:dyDescent="0.35">
      <c r="A87" s="34"/>
      <c r="B87" s="1859"/>
      <c r="C87" s="869"/>
      <c r="D87" s="872"/>
      <c r="E87" s="852"/>
      <c r="F87" s="852"/>
      <c r="G87" s="852"/>
      <c r="H87" s="852"/>
      <c r="I87" s="852"/>
      <c r="J87" s="813"/>
      <c r="K87" s="855"/>
      <c r="L87" s="858"/>
      <c r="M87" s="861"/>
      <c r="N87" s="837"/>
      <c r="O87" s="840"/>
      <c r="P87" s="864"/>
      <c r="Q87" s="867"/>
      <c r="R87" s="813"/>
      <c r="S87" s="39"/>
      <c r="T87" s="236"/>
      <c r="U87" s="236"/>
      <c r="V87" s="236"/>
      <c r="W87" s="39"/>
      <c r="X87" s="31"/>
      <c r="Y87" s="31"/>
      <c r="Z87" s="31"/>
      <c r="AA87" s="31"/>
      <c r="AB87" s="813"/>
      <c r="AC87" s="828"/>
      <c r="AD87" s="51">
        <f t="shared" si="84"/>
        <v>0</v>
      </c>
      <c r="AE87" s="51">
        <f t="shared" si="84"/>
        <v>0</v>
      </c>
      <c r="AF87" s="51">
        <f t="shared" si="84"/>
        <v>0</v>
      </c>
      <c r="AG87" s="51">
        <f t="shared" si="84"/>
        <v>0</v>
      </c>
      <c r="AH87" s="51">
        <f t="shared" si="84"/>
        <v>0</v>
      </c>
      <c r="AI87" s="51">
        <f t="shared" si="84"/>
        <v>0</v>
      </c>
      <c r="AJ87" s="51">
        <f t="shared" si="84"/>
        <v>0</v>
      </c>
      <c r="AK87" s="813"/>
      <c r="AL87" s="831"/>
      <c r="AM87" s="51">
        <f t="shared" si="97"/>
        <v>0</v>
      </c>
      <c r="AN87" s="257"/>
      <c r="AO87" s="257"/>
      <c r="AP87" s="257"/>
      <c r="AQ87" s="257"/>
      <c r="AR87" s="257"/>
      <c r="AS87" s="257"/>
      <c r="AT87" s="813"/>
      <c r="AU87" s="834"/>
      <c r="AV87" s="51">
        <f t="shared" si="98"/>
        <v>0</v>
      </c>
      <c r="AW87" s="257"/>
      <c r="AX87" s="257"/>
      <c r="AY87" s="257"/>
      <c r="AZ87" s="257"/>
      <c r="BA87" s="257"/>
      <c r="BB87" s="257"/>
      <c r="BC87" s="813"/>
      <c r="BD87" s="810"/>
      <c r="BE87" s="51">
        <f t="shared" si="99"/>
        <v>0</v>
      </c>
      <c r="BF87" s="257"/>
      <c r="BG87" s="257"/>
      <c r="BH87" s="257"/>
      <c r="BI87" s="257"/>
      <c r="BJ87" s="257"/>
      <c r="BK87" s="257"/>
      <c r="BL87" s="813"/>
      <c r="BM87" s="816"/>
      <c r="BN87" s="51">
        <f t="shared" si="100"/>
        <v>0</v>
      </c>
      <c r="BO87" s="257"/>
      <c r="BP87" s="257"/>
      <c r="BQ87" s="257"/>
      <c r="BR87" s="257"/>
      <c r="BS87" s="257"/>
      <c r="BT87" s="257"/>
      <c r="BU87" s="821"/>
      <c r="BV87" s="822"/>
      <c r="BW87" s="822"/>
      <c r="BX87" s="822"/>
      <c r="BY87" s="822"/>
      <c r="BZ87" s="822"/>
      <c r="CA87" s="822"/>
      <c r="CB87" s="822"/>
      <c r="CC87" s="823"/>
    </row>
    <row r="88" spans="1:81" s="58" customFormat="1" ht="40.200000000000003" customHeight="1" thickTop="1" thickBot="1" x14ac:dyDescent="0.35">
      <c r="A88" s="34"/>
      <c r="B88" s="1859"/>
      <c r="C88" s="869"/>
      <c r="D88" s="872"/>
      <c r="E88" s="852"/>
      <c r="F88" s="852"/>
      <c r="G88" s="852"/>
      <c r="H88" s="852"/>
      <c r="I88" s="852"/>
      <c r="J88" s="813"/>
      <c r="K88" s="855"/>
      <c r="L88" s="858"/>
      <c r="M88" s="861"/>
      <c r="N88" s="837"/>
      <c r="O88" s="840"/>
      <c r="P88" s="864"/>
      <c r="Q88" s="867"/>
      <c r="R88" s="813"/>
      <c r="S88" s="39"/>
      <c r="T88" s="236"/>
      <c r="U88" s="236"/>
      <c r="V88" s="236"/>
      <c r="W88" s="39"/>
      <c r="X88" s="31"/>
      <c r="Y88" s="31"/>
      <c r="Z88" s="31"/>
      <c r="AA88" s="31"/>
      <c r="AB88" s="813"/>
      <c r="AC88" s="828"/>
      <c r="AD88" s="51">
        <f t="shared" si="84"/>
        <v>0</v>
      </c>
      <c r="AE88" s="51">
        <f t="shared" si="84"/>
        <v>0</v>
      </c>
      <c r="AF88" s="51">
        <f t="shared" si="84"/>
        <v>0</v>
      </c>
      <c r="AG88" s="51">
        <f t="shared" si="84"/>
        <v>0</v>
      </c>
      <c r="AH88" s="51">
        <f t="shared" si="84"/>
        <v>0</v>
      </c>
      <c r="AI88" s="51">
        <f t="shared" si="84"/>
        <v>0</v>
      </c>
      <c r="AJ88" s="51">
        <f t="shared" si="84"/>
        <v>0</v>
      </c>
      <c r="AK88" s="813"/>
      <c r="AL88" s="831"/>
      <c r="AM88" s="51">
        <f t="shared" si="97"/>
        <v>0</v>
      </c>
      <c r="AN88" s="257"/>
      <c r="AO88" s="257"/>
      <c r="AP88" s="257"/>
      <c r="AQ88" s="257"/>
      <c r="AR88" s="257"/>
      <c r="AS88" s="257"/>
      <c r="AT88" s="813"/>
      <c r="AU88" s="834"/>
      <c r="AV88" s="51">
        <f t="shared" si="98"/>
        <v>0</v>
      </c>
      <c r="AW88" s="257"/>
      <c r="AX88" s="257"/>
      <c r="AY88" s="257"/>
      <c r="AZ88" s="257"/>
      <c r="BA88" s="257"/>
      <c r="BB88" s="257"/>
      <c r="BC88" s="813"/>
      <c r="BD88" s="810"/>
      <c r="BE88" s="51">
        <f t="shared" si="99"/>
        <v>0</v>
      </c>
      <c r="BF88" s="257"/>
      <c r="BG88" s="257"/>
      <c r="BH88" s="257"/>
      <c r="BI88" s="257"/>
      <c r="BJ88" s="257"/>
      <c r="BK88" s="257"/>
      <c r="BL88" s="813"/>
      <c r="BM88" s="816"/>
      <c r="BN88" s="51">
        <f t="shared" si="100"/>
        <v>0</v>
      </c>
      <c r="BO88" s="257"/>
      <c r="BP88" s="257"/>
      <c r="BQ88" s="257"/>
      <c r="BR88" s="257"/>
      <c r="BS88" s="257"/>
      <c r="BT88" s="257"/>
      <c r="BU88" s="821"/>
      <c r="BV88" s="822"/>
      <c r="BW88" s="822"/>
      <c r="BX88" s="822"/>
      <c r="BY88" s="822"/>
      <c r="BZ88" s="822"/>
      <c r="CA88" s="822"/>
      <c r="CB88" s="822"/>
      <c r="CC88" s="823"/>
    </row>
    <row r="89" spans="1:81" s="58" customFormat="1" ht="40.200000000000003" customHeight="1" thickTop="1" thickBot="1" x14ac:dyDescent="0.35">
      <c r="A89" s="34"/>
      <c r="B89" s="1859"/>
      <c r="C89" s="870"/>
      <c r="D89" s="873"/>
      <c r="E89" s="853"/>
      <c r="F89" s="853"/>
      <c r="G89" s="853"/>
      <c r="H89" s="853"/>
      <c r="I89" s="853"/>
      <c r="J89" s="814"/>
      <c r="K89" s="856"/>
      <c r="L89" s="859"/>
      <c r="M89" s="862"/>
      <c r="N89" s="838"/>
      <c r="O89" s="841"/>
      <c r="P89" s="865"/>
      <c r="Q89" s="874"/>
      <c r="R89" s="814"/>
      <c r="S89" s="232"/>
      <c r="T89" s="237"/>
      <c r="U89" s="237"/>
      <c r="V89" s="237"/>
      <c r="W89" s="232"/>
      <c r="X89" s="260"/>
      <c r="Y89" s="260"/>
      <c r="Z89" s="260"/>
      <c r="AA89" s="260"/>
      <c r="AB89" s="814"/>
      <c r="AC89" s="829"/>
      <c r="AD89" s="46">
        <f t="shared" si="84"/>
        <v>0</v>
      </c>
      <c r="AE89" s="46">
        <f t="shared" si="84"/>
        <v>0</v>
      </c>
      <c r="AF89" s="46">
        <f t="shared" si="84"/>
        <v>0</v>
      </c>
      <c r="AG89" s="46">
        <f t="shared" si="84"/>
        <v>0</v>
      </c>
      <c r="AH89" s="46">
        <f t="shared" si="84"/>
        <v>0</v>
      </c>
      <c r="AI89" s="46">
        <f t="shared" si="84"/>
        <v>0</v>
      </c>
      <c r="AJ89" s="46">
        <f t="shared" si="84"/>
        <v>0</v>
      </c>
      <c r="AK89" s="814"/>
      <c r="AL89" s="832"/>
      <c r="AM89" s="46">
        <f t="shared" si="97"/>
        <v>0</v>
      </c>
      <c r="AN89" s="49"/>
      <c r="AO89" s="49"/>
      <c r="AP89" s="49"/>
      <c r="AQ89" s="49"/>
      <c r="AR89" s="49"/>
      <c r="AS89" s="49"/>
      <c r="AT89" s="814"/>
      <c r="AU89" s="835"/>
      <c r="AV89" s="46">
        <f t="shared" si="98"/>
        <v>0</v>
      </c>
      <c r="AW89" s="49"/>
      <c r="AX89" s="49"/>
      <c r="AY89" s="49"/>
      <c r="AZ89" s="49"/>
      <c r="BA89" s="49"/>
      <c r="BB89" s="49"/>
      <c r="BC89" s="814"/>
      <c r="BD89" s="811"/>
      <c r="BE89" s="46">
        <f t="shared" si="99"/>
        <v>0</v>
      </c>
      <c r="BF89" s="49"/>
      <c r="BG89" s="49"/>
      <c r="BH89" s="49"/>
      <c r="BI89" s="49"/>
      <c r="BJ89" s="49"/>
      <c r="BK89" s="49"/>
      <c r="BL89" s="814"/>
      <c r="BM89" s="817"/>
      <c r="BN89" s="46">
        <f t="shared" si="100"/>
        <v>0</v>
      </c>
      <c r="BO89" s="49"/>
      <c r="BP89" s="49"/>
      <c r="BQ89" s="49"/>
      <c r="BR89" s="49"/>
      <c r="BS89" s="49"/>
      <c r="BT89" s="49"/>
      <c r="BU89" s="824"/>
      <c r="BV89" s="825"/>
      <c r="BW89" s="825"/>
      <c r="BX89" s="825"/>
      <c r="BY89" s="825"/>
      <c r="BZ89" s="825"/>
      <c r="CA89" s="825"/>
      <c r="CB89" s="825"/>
      <c r="CC89" s="826"/>
    </row>
    <row r="90" spans="1:81" s="58" customFormat="1" ht="40.200000000000003" customHeight="1" thickTop="1" x14ac:dyDescent="0.3">
      <c r="A90" s="34"/>
      <c r="B90" s="906" t="s">
        <v>1478</v>
      </c>
      <c r="C90" s="868" t="s">
        <v>1481</v>
      </c>
      <c r="D90" s="871"/>
      <c r="E90" s="851"/>
      <c r="F90" s="851"/>
      <c r="G90" s="851"/>
      <c r="H90" s="851"/>
      <c r="I90" s="851"/>
      <c r="J90" s="812">
        <v>900</v>
      </c>
      <c r="K90" s="854" t="str">
        <f>+[26]Metas!K1049</f>
        <v>Centro de Innovación y Productividad apoyado</v>
      </c>
      <c r="L90" s="857"/>
      <c r="M90" s="860">
        <f>SUM(N90:Q90)</f>
        <v>0</v>
      </c>
      <c r="N90" s="836"/>
      <c r="O90" s="839"/>
      <c r="P90" s="863"/>
      <c r="Q90" s="866"/>
      <c r="R90" s="812">
        <f>+$J90</f>
        <v>900</v>
      </c>
      <c r="S90" s="231"/>
      <c r="T90" s="235"/>
      <c r="U90" s="235"/>
      <c r="V90" s="235"/>
      <c r="W90" s="231"/>
      <c r="X90" s="256"/>
      <c r="Y90" s="256"/>
      <c r="Z90" s="256"/>
      <c r="AA90" s="256"/>
      <c r="AB90" s="812">
        <f t="shared" ref="AB90" si="107">+$J90</f>
        <v>900</v>
      </c>
      <c r="AC90" s="827">
        <f t="shared" ref="AC90" si="108">+L90</f>
        <v>0</v>
      </c>
      <c r="AD90" s="44">
        <f t="shared" si="84"/>
        <v>0</v>
      </c>
      <c r="AE90" s="44">
        <f t="shared" si="84"/>
        <v>0</v>
      </c>
      <c r="AF90" s="44">
        <f t="shared" si="84"/>
        <v>0</v>
      </c>
      <c r="AG90" s="44">
        <f t="shared" si="84"/>
        <v>0</v>
      </c>
      <c r="AH90" s="44">
        <f t="shared" si="84"/>
        <v>0</v>
      </c>
      <c r="AI90" s="44">
        <f t="shared" si="84"/>
        <v>0</v>
      </c>
      <c r="AJ90" s="44">
        <f t="shared" si="84"/>
        <v>0</v>
      </c>
      <c r="AK90" s="812">
        <f t="shared" ref="AK90" si="109">+$J90</f>
        <v>900</v>
      </c>
      <c r="AL90" s="830">
        <f>+N90</f>
        <v>0</v>
      </c>
      <c r="AM90" s="44">
        <f t="shared" si="97"/>
        <v>0</v>
      </c>
      <c r="AN90" s="47"/>
      <c r="AO90" s="47"/>
      <c r="AP90" s="47"/>
      <c r="AQ90" s="47"/>
      <c r="AR90" s="47"/>
      <c r="AS90" s="47"/>
      <c r="AT90" s="812">
        <f t="shared" ref="AT90" si="110">+$J90</f>
        <v>900</v>
      </c>
      <c r="AU90" s="833">
        <f>+O90</f>
        <v>0</v>
      </c>
      <c r="AV90" s="44">
        <f t="shared" si="98"/>
        <v>0</v>
      </c>
      <c r="AW90" s="47"/>
      <c r="AX90" s="47"/>
      <c r="AY90" s="47"/>
      <c r="AZ90" s="47"/>
      <c r="BA90" s="47"/>
      <c r="BB90" s="47"/>
      <c r="BC90" s="812">
        <f t="shared" ref="BC90" si="111">+$J90</f>
        <v>900</v>
      </c>
      <c r="BD90" s="809">
        <f>+P90</f>
        <v>0</v>
      </c>
      <c r="BE90" s="44">
        <f t="shared" si="99"/>
        <v>0</v>
      </c>
      <c r="BF90" s="47"/>
      <c r="BG90" s="47"/>
      <c r="BH90" s="47"/>
      <c r="BI90" s="47"/>
      <c r="BJ90" s="47"/>
      <c r="BK90" s="47"/>
      <c r="BL90" s="812">
        <f t="shared" ref="BL90" si="112">+$J90</f>
        <v>900</v>
      </c>
      <c r="BM90" s="815">
        <f>+Q90</f>
        <v>0</v>
      </c>
      <c r="BN90" s="44">
        <f t="shared" si="100"/>
        <v>0</v>
      </c>
      <c r="BO90" s="47"/>
      <c r="BP90" s="47"/>
      <c r="BQ90" s="47"/>
      <c r="BR90" s="47"/>
      <c r="BS90" s="47"/>
      <c r="BT90" s="47"/>
      <c r="BU90" s="818"/>
      <c r="BV90" s="819"/>
      <c r="BW90" s="819"/>
      <c r="BX90" s="819"/>
      <c r="BY90" s="819"/>
      <c r="BZ90" s="819"/>
      <c r="CA90" s="819"/>
      <c r="CB90" s="819"/>
      <c r="CC90" s="820"/>
    </row>
    <row r="91" spans="1:81" s="58" customFormat="1" ht="40.200000000000003" customHeight="1" x14ac:dyDescent="0.3">
      <c r="A91" s="34"/>
      <c r="B91" s="907"/>
      <c r="C91" s="869"/>
      <c r="D91" s="872"/>
      <c r="E91" s="852"/>
      <c r="F91" s="852"/>
      <c r="G91" s="852"/>
      <c r="H91" s="852"/>
      <c r="I91" s="852"/>
      <c r="J91" s="813"/>
      <c r="K91" s="855"/>
      <c r="L91" s="858"/>
      <c r="M91" s="861"/>
      <c r="N91" s="837"/>
      <c r="O91" s="840"/>
      <c r="P91" s="864"/>
      <c r="Q91" s="867"/>
      <c r="R91" s="813"/>
      <c r="S91" s="39"/>
      <c r="T91" s="236"/>
      <c r="U91" s="236"/>
      <c r="V91" s="236"/>
      <c r="W91" s="39"/>
      <c r="X91" s="31"/>
      <c r="Y91" s="31"/>
      <c r="Z91" s="31"/>
      <c r="AA91" s="31"/>
      <c r="AB91" s="813"/>
      <c r="AC91" s="828"/>
      <c r="AD91" s="51">
        <f t="shared" si="84"/>
        <v>0</v>
      </c>
      <c r="AE91" s="51">
        <f t="shared" si="84"/>
        <v>0</v>
      </c>
      <c r="AF91" s="51">
        <f t="shared" si="84"/>
        <v>0</v>
      </c>
      <c r="AG91" s="51">
        <f t="shared" si="84"/>
        <v>0</v>
      </c>
      <c r="AH91" s="51">
        <f t="shared" si="84"/>
        <v>0</v>
      </c>
      <c r="AI91" s="51">
        <f t="shared" si="84"/>
        <v>0</v>
      </c>
      <c r="AJ91" s="51">
        <f t="shared" si="84"/>
        <v>0</v>
      </c>
      <c r="AK91" s="813"/>
      <c r="AL91" s="831"/>
      <c r="AM91" s="51">
        <f t="shared" si="97"/>
        <v>0</v>
      </c>
      <c r="AN91" s="257"/>
      <c r="AO91" s="257"/>
      <c r="AP91" s="257"/>
      <c r="AQ91" s="257"/>
      <c r="AR91" s="257"/>
      <c r="AS91" s="257"/>
      <c r="AT91" s="813"/>
      <c r="AU91" s="834"/>
      <c r="AV91" s="51">
        <f t="shared" si="98"/>
        <v>0</v>
      </c>
      <c r="AW91" s="257"/>
      <c r="AX91" s="257"/>
      <c r="AY91" s="257"/>
      <c r="AZ91" s="257"/>
      <c r="BA91" s="257"/>
      <c r="BB91" s="257"/>
      <c r="BC91" s="813"/>
      <c r="BD91" s="810"/>
      <c r="BE91" s="51">
        <f t="shared" si="99"/>
        <v>0</v>
      </c>
      <c r="BF91" s="257"/>
      <c r="BG91" s="257"/>
      <c r="BH91" s="257"/>
      <c r="BI91" s="257"/>
      <c r="BJ91" s="257"/>
      <c r="BK91" s="257"/>
      <c r="BL91" s="813"/>
      <c r="BM91" s="816"/>
      <c r="BN91" s="51">
        <f t="shared" si="100"/>
        <v>0</v>
      </c>
      <c r="BO91" s="257"/>
      <c r="BP91" s="257"/>
      <c r="BQ91" s="257"/>
      <c r="BR91" s="257"/>
      <c r="BS91" s="257"/>
      <c r="BT91" s="257"/>
      <c r="BU91" s="821"/>
      <c r="BV91" s="822"/>
      <c r="BW91" s="822"/>
      <c r="BX91" s="822"/>
      <c r="BY91" s="822"/>
      <c r="BZ91" s="822"/>
      <c r="CA91" s="822"/>
      <c r="CB91" s="822"/>
      <c r="CC91" s="823"/>
    </row>
    <row r="92" spans="1:81" s="58" customFormat="1" ht="40.200000000000003" customHeight="1" x14ac:dyDescent="0.3">
      <c r="A92" s="34"/>
      <c r="B92" s="907"/>
      <c r="C92" s="869"/>
      <c r="D92" s="872"/>
      <c r="E92" s="852"/>
      <c r="F92" s="852"/>
      <c r="G92" s="852"/>
      <c r="H92" s="852"/>
      <c r="I92" s="852"/>
      <c r="J92" s="813"/>
      <c r="K92" s="855"/>
      <c r="L92" s="858"/>
      <c r="M92" s="861"/>
      <c r="N92" s="837"/>
      <c r="O92" s="840"/>
      <c r="P92" s="864"/>
      <c r="Q92" s="867"/>
      <c r="R92" s="813"/>
      <c r="S92" s="39"/>
      <c r="T92" s="236"/>
      <c r="U92" s="236"/>
      <c r="V92" s="236"/>
      <c r="W92" s="39"/>
      <c r="X92" s="31"/>
      <c r="Y92" s="31"/>
      <c r="Z92" s="31"/>
      <c r="AA92" s="31"/>
      <c r="AB92" s="813"/>
      <c r="AC92" s="828"/>
      <c r="AD92" s="51">
        <f t="shared" si="84"/>
        <v>0</v>
      </c>
      <c r="AE92" s="51">
        <f t="shared" si="84"/>
        <v>0</v>
      </c>
      <c r="AF92" s="51">
        <f t="shared" si="84"/>
        <v>0</v>
      </c>
      <c r="AG92" s="51">
        <f t="shared" si="84"/>
        <v>0</v>
      </c>
      <c r="AH92" s="51">
        <f t="shared" si="84"/>
        <v>0</v>
      </c>
      <c r="AI92" s="51">
        <f t="shared" si="84"/>
        <v>0</v>
      </c>
      <c r="AJ92" s="51">
        <f t="shared" si="84"/>
        <v>0</v>
      </c>
      <c r="AK92" s="813"/>
      <c r="AL92" s="831"/>
      <c r="AM92" s="51">
        <f t="shared" si="97"/>
        <v>0</v>
      </c>
      <c r="AN92" s="257"/>
      <c r="AO92" s="257"/>
      <c r="AP92" s="257"/>
      <c r="AQ92" s="257"/>
      <c r="AR92" s="257"/>
      <c r="AS92" s="257"/>
      <c r="AT92" s="813"/>
      <c r="AU92" s="834"/>
      <c r="AV92" s="51">
        <f t="shared" si="98"/>
        <v>0</v>
      </c>
      <c r="AW92" s="257"/>
      <c r="AX92" s="257"/>
      <c r="AY92" s="257"/>
      <c r="AZ92" s="257"/>
      <c r="BA92" s="257"/>
      <c r="BB92" s="257"/>
      <c r="BC92" s="813"/>
      <c r="BD92" s="810"/>
      <c r="BE92" s="51">
        <f t="shared" si="99"/>
        <v>0</v>
      </c>
      <c r="BF92" s="257"/>
      <c r="BG92" s="257"/>
      <c r="BH92" s="257"/>
      <c r="BI92" s="257"/>
      <c r="BJ92" s="257"/>
      <c r="BK92" s="257"/>
      <c r="BL92" s="813"/>
      <c r="BM92" s="816"/>
      <c r="BN92" s="51">
        <f t="shared" si="100"/>
        <v>0</v>
      </c>
      <c r="BO92" s="257"/>
      <c r="BP92" s="257"/>
      <c r="BQ92" s="257"/>
      <c r="BR92" s="257"/>
      <c r="BS92" s="257"/>
      <c r="BT92" s="257"/>
      <c r="BU92" s="821"/>
      <c r="BV92" s="822"/>
      <c r="BW92" s="822"/>
      <c r="BX92" s="822"/>
      <c r="BY92" s="822"/>
      <c r="BZ92" s="822"/>
      <c r="CA92" s="822"/>
      <c r="CB92" s="822"/>
      <c r="CC92" s="823"/>
    </row>
    <row r="93" spans="1:81" s="58" customFormat="1" ht="40.200000000000003" customHeight="1" thickBot="1" x14ac:dyDescent="0.35">
      <c r="A93" s="34"/>
      <c r="B93" s="907"/>
      <c r="C93" s="869"/>
      <c r="D93" s="873"/>
      <c r="E93" s="853"/>
      <c r="F93" s="853"/>
      <c r="G93" s="853"/>
      <c r="H93" s="853"/>
      <c r="I93" s="853"/>
      <c r="J93" s="814"/>
      <c r="K93" s="856"/>
      <c r="L93" s="859"/>
      <c r="M93" s="862"/>
      <c r="N93" s="838"/>
      <c r="O93" s="841"/>
      <c r="P93" s="865"/>
      <c r="Q93" s="874"/>
      <c r="R93" s="814"/>
      <c r="S93" s="232"/>
      <c r="T93" s="237"/>
      <c r="U93" s="237"/>
      <c r="V93" s="237"/>
      <c r="W93" s="232"/>
      <c r="X93" s="260"/>
      <c r="Y93" s="260"/>
      <c r="Z93" s="260"/>
      <c r="AA93" s="260"/>
      <c r="AB93" s="814"/>
      <c r="AC93" s="829"/>
      <c r="AD93" s="46">
        <f t="shared" si="84"/>
        <v>0</v>
      </c>
      <c r="AE93" s="46">
        <f t="shared" si="84"/>
        <v>0</v>
      </c>
      <c r="AF93" s="46">
        <f t="shared" si="84"/>
        <v>0</v>
      </c>
      <c r="AG93" s="46">
        <f t="shared" si="84"/>
        <v>0</v>
      </c>
      <c r="AH93" s="46">
        <f t="shared" si="84"/>
        <v>0</v>
      </c>
      <c r="AI93" s="46">
        <f t="shared" si="84"/>
        <v>0</v>
      </c>
      <c r="AJ93" s="46">
        <f t="shared" si="84"/>
        <v>0</v>
      </c>
      <c r="AK93" s="814"/>
      <c r="AL93" s="832"/>
      <c r="AM93" s="46">
        <f t="shared" si="97"/>
        <v>0</v>
      </c>
      <c r="AN93" s="49"/>
      <c r="AO93" s="49"/>
      <c r="AP93" s="49"/>
      <c r="AQ93" s="49"/>
      <c r="AR93" s="49"/>
      <c r="AS93" s="49"/>
      <c r="AT93" s="814"/>
      <c r="AU93" s="835"/>
      <c r="AV93" s="46">
        <f t="shared" si="98"/>
        <v>0</v>
      </c>
      <c r="AW93" s="49"/>
      <c r="AX93" s="49"/>
      <c r="AY93" s="49"/>
      <c r="AZ93" s="49"/>
      <c r="BA93" s="49"/>
      <c r="BB93" s="49"/>
      <c r="BC93" s="814"/>
      <c r="BD93" s="811"/>
      <c r="BE93" s="46">
        <f t="shared" si="99"/>
        <v>0</v>
      </c>
      <c r="BF93" s="49"/>
      <c r="BG93" s="49"/>
      <c r="BH93" s="49"/>
      <c r="BI93" s="49"/>
      <c r="BJ93" s="49"/>
      <c r="BK93" s="49"/>
      <c r="BL93" s="814"/>
      <c r="BM93" s="817"/>
      <c r="BN93" s="46">
        <f t="shared" si="100"/>
        <v>0</v>
      </c>
      <c r="BO93" s="49"/>
      <c r="BP93" s="49"/>
      <c r="BQ93" s="49"/>
      <c r="BR93" s="49"/>
      <c r="BS93" s="49"/>
      <c r="BT93" s="49"/>
      <c r="BU93" s="824"/>
      <c r="BV93" s="825"/>
      <c r="BW93" s="825"/>
      <c r="BX93" s="825"/>
      <c r="BY93" s="825"/>
      <c r="BZ93" s="825"/>
      <c r="CA93" s="825"/>
      <c r="CB93" s="825"/>
      <c r="CC93" s="826"/>
    </row>
    <row r="94" spans="1:81" s="58" customFormat="1" ht="40.200000000000003" customHeight="1" thickTop="1" x14ac:dyDescent="0.3">
      <c r="A94" s="34"/>
      <c r="B94" s="907"/>
      <c r="C94" s="869"/>
      <c r="D94" s="871"/>
      <c r="E94" s="851"/>
      <c r="F94" s="851"/>
      <c r="G94" s="851"/>
      <c r="H94" s="851"/>
      <c r="I94" s="851"/>
      <c r="J94" s="812">
        <v>901</v>
      </c>
      <c r="K94" s="854" t="str">
        <f>+[26]Metas!K1050</f>
        <v>Programa de incubación de empresas de base tecnológica apoyado en su operación</v>
      </c>
      <c r="L94" s="857">
        <v>1</v>
      </c>
      <c r="M94" s="860">
        <f>SUM(N94:Q94)</f>
        <v>1</v>
      </c>
      <c r="N94" s="836">
        <v>0.25</v>
      </c>
      <c r="O94" s="839">
        <v>0.25</v>
      </c>
      <c r="P94" s="863">
        <v>0.25</v>
      </c>
      <c r="Q94" s="866">
        <v>0.25</v>
      </c>
      <c r="R94" s="812">
        <f>+$J94</f>
        <v>901</v>
      </c>
      <c r="S94" s="231" t="s">
        <v>6626</v>
      </c>
      <c r="T94" s="235"/>
      <c r="U94" s="235"/>
      <c r="V94" s="235"/>
      <c r="W94" s="231" t="s">
        <v>6619</v>
      </c>
      <c r="X94" s="256">
        <v>44927</v>
      </c>
      <c r="Y94" s="256">
        <v>45107</v>
      </c>
      <c r="Z94" s="256"/>
      <c r="AA94" s="256"/>
      <c r="AB94" s="812">
        <f t="shared" ref="AB94" si="113">+$J94</f>
        <v>901</v>
      </c>
      <c r="AC94" s="827">
        <f t="shared" ref="AC94" si="114">+L94</f>
        <v>1</v>
      </c>
      <c r="AD94" s="44">
        <f t="shared" si="84"/>
        <v>0</v>
      </c>
      <c r="AE94" s="44">
        <f t="shared" si="84"/>
        <v>0</v>
      </c>
      <c r="AF94" s="44">
        <f t="shared" si="84"/>
        <v>0</v>
      </c>
      <c r="AG94" s="44">
        <f t="shared" si="84"/>
        <v>0</v>
      </c>
      <c r="AH94" s="44">
        <f t="shared" si="84"/>
        <v>0</v>
      </c>
      <c r="AI94" s="44">
        <f t="shared" si="84"/>
        <v>0</v>
      </c>
      <c r="AJ94" s="44">
        <f t="shared" si="84"/>
        <v>0</v>
      </c>
      <c r="AK94" s="812">
        <f t="shared" ref="AK94" si="115">+$J94</f>
        <v>901</v>
      </c>
      <c r="AL94" s="830">
        <f>+N94</f>
        <v>0.25</v>
      </c>
      <c r="AM94" s="44">
        <f t="shared" si="97"/>
        <v>0</v>
      </c>
      <c r="AN94" s="47"/>
      <c r="AO94" s="47"/>
      <c r="AP94" s="47"/>
      <c r="AQ94" s="47"/>
      <c r="AR94" s="47"/>
      <c r="AS94" s="47"/>
      <c r="AT94" s="812">
        <f t="shared" ref="AT94" si="116">+$J94</f>
        <v>901</v>
      </c>
      <c r="AU94" s="833">
        <f>+O94</f>
        <v>0.25</v>
      </c>
      <c r="AV94" s="44">
        <f t="shared" si="98"/>
        <v>0</v>
      </c>
      <c r="AW94" s="47"/>
      <c r="AX94" s="47"/>
      <c r="AY94" s="47"/>
      <c r="AZ94" s="47"/>
      <c r="BA94" s="47"/>
      <c r="BB94" s="47"/>
      <c r="BC94" s="812">
        <f t="shared" ref="BC94" si="117">+$J94</f>
        <v>901</v>
      </c>
      <c r="BD94" s="809">
        <f>+P94</f>
        <v>0.25</v>
      </c>
      <c r="BE94" s="44">
        <f t="shared" si="99"/>
        <v>0</v>
      </c>
      <c r="BF94" s="47"/>
      <c r="BG94" s="47"/>
      <c r="BH94" s="47"/>
      <c r="BI94" s="47"/>
      <c r="BJ94" s="47"/>
      <c r="BK94" s="47"/>
      <c r="BL94" s="812">
        <f t="shared" ref="BL94" si="118">+$J94</f>
        <v>901</v>
      </c>
      <c r="BM94" s="815">
        <f>+Q94</f>
        <v>0.25</v>
      </c>
      <c r="BN94" s="44">
        <f t="shared" si="100"/>
        <v>0</v>
      </c>
      <c r="BO94" s="47"/>
      <c r="BP94" s="47"/>
      <c r="BQ94" s="47"/>
      <c r="BR94" s="47"/>
      <c r="BS94" s="47"/>
      <c r="BT94" s="47"/>
      <c r="BU94" s="818"/>
      <c r="BV94" s="819"/>
      <c r="BW94" s="819"/>
      <c r="BX94" s="819"/>
      <c r="BY94" s="819"/>
      <c r="BZ94" s="819"/>
      <c r="CA94" s="819"/>
      <c r="CB94" s="819"/>
      <c r="CC94" s="820"/>
    </row>
    <row r="95" spans="1:81" s="58" customFormat="1" ht="40.200000000000003" customHeight="1" x14ac:dyDescent="0.3">
      <c r="A95" s="34"/>
      <c r="B95" s="907"/>
      <c r="C95" s="869"/>
      <c r="D95" s="872"/>
      <c r="E95" s="852"/>
      <c r="F95" s="852"/>
      <c r="G95" s="852"/>
      <c r="H95" s="852"/>
      <c r="I95" s="852"/>
      <c r="J95" s="813"/>
      <c r="K95" s="855"/>
      <c r="L95" s="858"/>
      <c r="M95" s="861"/>
      <c r="N95" s="837"/>
      <c r="O95" s="840"/>
      <c r="P95" s="864"/>
      <c r="Q95" s="867"/>
      <c r="R95" s="813"/>
      <c r="S95" s="39" t="s">
        <v>6627</v>
      </c>
      <c r="T95" s="236"/>
      <c r="U95" s="236"/>
      <c r="V95" s="236"/>
      <c r="W95" s="39" t="s">
        <v>6621</v>
      </c>
      <c r="X95" s="31">
        <v>45017</v>
      </c>
      <c r="Y95" s="31">
        <v>45107</v>
      </c>
      <c r="Z95" s="31"/>
      <c r="AA95" s="31"/>
      <c r="AB95" s="813"/>
      <c r="AC95" s="828"/>
      <c r="AD95" s="51">
        <f t="shared" si="84"/>
        <v>36</v>
      </c>
      <c r="AE95" s="51">
        <f t="shared" si="84"/>
        <v>36</v>
      </c>
      <c r="AF95" s="51">
        <f t="shared" si="84"/>
        <v>0</v>
      </c>
      <c r="AG95" s="51">
        <f t="shared" si="84"/>
        <v>0</v>
      </c>
      <c r="AH95" s="51">
        <f t="shared" si="84"/>
        <v>0</v>
      </c>
      <c r="AI95" s="51">
        <f t="shared" si="84"/>
        <v>0</v>
      </c>
      <c r="AJ95" s="51">
        <f t="shared" si="84"/>
        <v>0</v>
      </c>
      <c r="AK95" s="813"/>
      <c r="AL95" s="831"/>
      <c r="AM95" s="51">
        <f t="shared" si="97"/>
        <v>9</v>
      </c>
      <c r="AN95" s="257">
        <v>9</v>
      </c>
      <c r="AO95" s="257"/>
      <c r="AP95" s="257"/>
      <c r="AQ95" s="257"/>
      <c r="AR95" s="257"/>
      <c r="AS95" s="257"/>
      <c r="AT95" s="813"/>
      <c r="AU95" s="834"/>
      <c r="AV95" s="51">
        <f t="shared" si="98"/>
        <v>9</v>
      </c>
      <c r="AW95" s="257">
        <v>9</v>
      </c>
      <c r="AX95" s="257"/>
      <c r="AY95" s="257"/>
      <c r="AZ95" s="257"/>
      <c r="BA95" s="257"/>
      <c r="BB95" s="257"/>
      <c r="BC95" s="813"/>
      <c r="BD95" s="810"/>
      <c r="BE95" s="51">
        <f t="shared" si="99"/>
        <v>9</v>
      </c>
      <c r="BF95" s="257">
        <v>9</v>
      </c>
      <c r="BG95" s="257"/>
      <c r="BH95" s="257"/>
      <c r="BI95" s="257"/>
      <c r="BJ95" s="257"/>
      <c r="BK95" s="257"/>
      <c r="BL95" s="813"/>
      <c r="BM95" s="816"/>
      <c r="BN95" s="51">
        <f t="shared" si="100"/>
        <v>9</v>
      </c>
      <c r="BO95" s="257">
        <v>9</v>
      </c>
      <c r="BP95" s="257"/>
      <c r="BQ95" s="257"/>
      <c r="BR95" s="257"/>
      <c r="BS95" s="257"/>
      <c r="BT95" s="257"/>
      <c r="BU95" s="821"/>
      <c r="BV95" s="822"/>
      <c r="BW95" s="822"/>
      <c r="BX95" s="822"/>
      <c r="BY95" s="822"/>
      <c r="BZ95" s="822"/>
      <c r="CA95" s="822"/>
      <c r="CB95" s="822"/>
      <c r="CC95" s="823"/>
    </row>
    <row r="96" spans="1:81" s="58" customFormat="1" ht="40.200000000000003" customHeight="1" x14ac:dyDescent="0.3">
      <c r="A96" s="34"/>
      <c r="B96" s="907"/>
      <c r="C96" s="869"/>
      <c r="D96" s="872"/>
      <c r="E96" s="852"/>
      <c r="F96" s="852"/>
      <c r="G96" s="852"/>
      <c r="H96" s="852"/>
      <c r="I96" s="852"/>
      <c r="J96" s="813"/>
      <c r="K96" s="855"/>
      <c r="L96" s="858"/>
      <c r="M96" s="861"/>
      <c r="N96" s="837"/>
      <c r="O96" s="840"/>
      <c r="P96" s="864"/>
      <c r="Q96" s="867"/>
      <c r="R96" s="813"/>
      <c r="S96" s="39" t="s">
        <v>6628</v>
      </c>
      <c r="T96" s="236"/>
      <c r="U96" s="236"/>
      <c r="V96" s="236"/>
      <c r="W96" s="39" t="s">
        <v>6623</v>
      </c>
      <c r="X96" s="31">
        <v>45017</v>
      </c>
      <c r="Y96" s="31">
        <v>45199</v>
      </c>
      <c r="Z96" s="31"/>
      <c r="AA96" s="31"/>
      <c r="AB96" s="813"/>
      <c r="AC96" s="828"/>
      <c r="AD96" s="51">
        <f t="shared" si="84"/>
        <v>36</v>
      </c>
      <c r="AE96" s="51">
        <f t="shared" si="84"/>
        <v>36</v>
      </c>
      <c r="AF96" s="51">
        <f t="shared" si="84"/>
        <v>0</v>
      </c>
      <c r="AG96" s="51">
        <f t="shared" si="84"/>
        <v>0</v>
      </c>
      <c r="AH96" s="51">
        <f t="shared" si="84"/>
        <v>0</v>
      </c>
      <c r="AI96" s="51">
        <f t="shared" si="84"/>
        <v>0</v>
      </c>
      <c r="AJ96" s="51">
        <f t="shared" si="84"/>
        <v>0</v>
      </c>
      <c r="AK96" s="813"/>
      <c r="AL96" s="831"/>
      <c r="AM96" s="51">
        <f t="shared" si="97"/>
        <v>9</v>
      </c>
      <c r="AN96" s="257">
        <v>9</v>
      </c>
      <c r="AO96" s="257"/>
      <c r="AP96" s="257"/>
      <c r="AQ96" s="257"/>
      <c r="AR96" s="257"/>
      <c r="AS96" s="257"/>
      <c r="AT96" s="813"/>
      <c r="AU96" s="834"/>
      <c r="AV96" s="51">
        <f t="shared" si="98"/>
        <v>9</v>
      </c>
      <c r="AW96" s="257">
        <v>9</v>
      </c>
      <c r="AX96" s="257"/>
      <c r="AY96" s="257"/>
      <c r="AZ96" s="257"/>
      <c r="BA96" s="257"/>
      <c r="BB96" s="257"/>
      <c r="BC96" s="813"/>
      <c r="BD96" s="810"/>
      <c r="BE96" s="51">
        <f t="shared" si="99"/>
        <v>9</v>
      </c>
      <c r="BF96" s="257">
        <v>9</v>
      </c>
      <c r="BG96" s="257"/>
      <c r="BH96" s="257"/>
      <c r="BI96" s="257"/>
      <c r="BJ96" s="257"/>
      <c r="BK96" s="257"/>
      <c r="BL96" s="813"/>
      <c r="BM96" s="816"/>
      <c r="BN96" s="51">
        <f t="shared" si="100"/>
        <v>9</v>
      </c>
      <c r="BO96" s="257">
        <v>9</v>
      </c>
      <c r="BP96" s="257"/>
      <c r="BQ96" s="257"/>
      <c r="BR96" s="257"/>
      <c r="BS96" s="257"/>
      <c r="BT96" s="257"/>
      <c r="BU96" s="821"/>
      <c r="BV96" s="822"/>
      <c r="BW96" s="822"/>
      <c r="BX96" s="822"/>
      <c r="BY96" s="822"/>
      <c r="BZ96" s="822"/>
      <c r="CA96" s="822"/>
      <c r="CB96" s="822"/>
      <c r="CC96" s="823"/>
    </row>
    <row r="97" spans="1:81" s="58" customFormat="1" ht="40.200000000000003" customHeight="1" thickBot="1" x14ac:dyDescent="0.35">
      <c r="A97" s="34"/>
      <c r="B97" s="907"/>
      <c r="C97" s="870"/>
      <c r="D97" s="873"/>
      <c r="E97" s="853"/>
      <c r="F97" s="853"/>
      <c r="G97" s="853"/>
      <c r="H97" s="853"/>
      <c r="I97" s="853"/>
      <c r="J97" s="814"/>
      <c r="K97" s="856"/>
      <c r="L97" s="859"/>
      <c r="M97" s="862"/>
      <c r="N97" s="838"/>
      <c r="O97" s="841"/>
      <c r="P97" s="865"/>
      <c r="Q97" s="874"/>
      <c r="R97" s="814"/>
      <c r="S97" s="232" t="s">
        <v>6629</v>
      </c>
      <c r="T97" s="237"/>
      <c r="U97" s="237"/>
      <c r="V97" s="237"/>
      <c r="W97" s="232" t="s">
        <v>6625</v>
      </c>
      <c r="X97" s="260">
        <v>45078</v>
      </c>
      <c r="Y97" s="260">
        <v>45291</v>
      </c>
      <c r="Z97" s="260"/>
      <c r="AA97" s="260"/>
      <c r="AB97" s="814"/>
      <c r="AC97" s="829"/>
      <c r="AD97" s="46">
        <f t="shared" si="84"/>
        <v>36</v>
      </c>
      <c r="AE97" s="46">
        <f t="shared" si="84"/>
        <v>36</v>
      </c>
      <c r="AF97" s="46">
        <f t="shared" si="84"/>
        <v>0</v>
      </c>
      <c r="AG97" s="46">
        <f t="shared" si="84"/>
        <v>0</v>
      </c>
      <c r="AH97" s="46">
        <f t="shared" si="84"/>
        <v>0</v>
      </c>
      <c r="AI97" s="46">
        <f t="shared" si="84"/>
        <v>0</v>
      </c>
      <c r="AJ97" s="46">
        <f t="shared" si="84"/>
        <v>0</v>
      </c>
      <c r="AK97" s="814"/>
      <c r="AL97" s="832"/>
      <c r="AM97" s="46">
        <f t="shared" si="97"/>
        <v>9</v>
      </c>
      <c r="AN97" s="49">
        <v>9</v>
      </c>
      <c r="AO97" s="49"/>
      <c r="AP97" s="49"/>
      <c r="AQ97" s="49"/>
      <c r="AR97" s="49"/>
      <c r="AS97" s="49"/>
      <c r="AT97" s="814"/>
      <c r="AU97" s="835"/>
      <c r="AV97" s="46">
        <f t="shared" si="98"/>
        <v>9</v>
      </c>
      <c r="AW97" s="49">
        <v>9</v>
      </c>
      <c r="AX97" s="49"/>
      <c r="AY97" s="49"/>
      <c r="AZ97" s="49"/>
      <c r="BA97" s="49"/>
      <c r="BB97" s="49"/>
      <c r="BC97" s="814"/>
      <c r="BD97" s="811"/>
      <c r="BE97" s="46">
        <f t="shared" si="99"/>
        <v>9</v>
      </c>
      <c r="BF97" s="49">
        <v>9</v>
      </c>
      <c r="BG97" s="49"/>
      <c r="BH97" s="49"/>
      <c r="BI97" s="49"/>
      <c r="BJ97" s="49"/>
      <c r="BK97" s="49"/>
      <c r="BL97" s="814"/>
      <c r="BM97" s="817"/>
      <c r="BN97" s="46">
        <f t="shared" si="100"/>
        <v>9</v>
      </c>
      <c r="BO97" s="49">
        <v>9</v>
      </c>
      <c r="BP97" s="49"/>
      <c r="BQ97" s="49"/>
      <c r="BR97" s="49"/>
      <c r="BS97" s="49"/>
      <c r="BT97" s="49"/>
      <c r="BU97" s="824"/>
      <c r="BV97" s="825"/>
      <c r="BW97" s="825"/>
      <c r="BX97" s="825"/>
      <c r="BY97" s="825"/>
      <c r="BZ97" s="825"/>
      <c r="CA97" s="825"/>
      <c r="CB97" s="825"/>
      <c r="CC97" s="826"/>
    </row>
    <row r="98" spans="1:81" s="58" customFormat="1" ht="40.200000000000003" customHeight="1" thickTop="1" x14ac:dyDescent="0.3">
      <c r="A98" s="34"/>
      <c r="B98" s="907"/>
      <c r="C98" s="868" t="s">
        <v>1485</v>
      </c>
      <c r="D98" s="871"/>
      <c r="E98" s="851"/>
      <c r="F98" s="851"/>
      <c r="G98" s="851"/>
      <c r="H98" s="851"/>
      <c r="I98" s="851"/>
      <c r="J98" s="812">
        <v>902</v>
      </c>
      <c r="K98" s="854" t="str">
        <f>+[26]Metas!K1051</f>
        <v>Estrategia para la promoción de la propiedad intelectual y la generación de patentes apoyada</v>
      </c>
      <c r="L98" s="857"/>
      <c r="M98" s="860">
        <f>SUM(N98:Q98)</f>
        <v>0</v>
      </c>
      <c r="N98" s="836"/>
      <c r="O98" s="839"/>
      <c r="P98" s="863"/>
      <c r="Q98" s="866"/>
      <c r="R98" s="812">
        <f>+$J98</f>
        <v>902</v>
      </c>
      <c r="S98" s="231"/>
      <c r="T98" s="235"/>
      <c r="U98" s="235"/>
      <c r="V98" s="235"/>
      <c r="W98" s="231"/>
      <c r="X98" s="256"/>
      <c r="Y98" s="256"/>
      <c r="Z98" s="256"/>
      <c r="AA98" s="256"/>
      <c r="AB98" s="812">
        <f t="shared" ref="AB98" si="119">+$J98</f>
        <v>902</v>
      </c>
      <c r="AC98" s="827">
        <f t="shared" ref="AC98" si="120">+L98</f>
        <v>0</v>
      </c>
      <c r="AD98" s="44">
        <f t="shared" si="84"/>
        <v>0</v>
      </c>
      <c r="AE98" s="44">
        <f t="shared" si="84"/>
        <v>0</v>
      </c>
      <c r="AF98" s="44">
        <f t="shared" si="84"/>
        <v>0</v>
      </c>
      <c r="AG98" s="44">
        <f t="shared" si="84"/>
        <v>0</v>
      </c>
      <c r="AH98" s="44">
        <f t="shared" si="84"/>
        <v>0</v>
      </c>
      <c r="AI98" s="44">
        <f t="shared" si="84"/>
        <v>0</v>
      </c>
      <c r="AJ98" s="44">
        <f t="shared" si="84"/>
        <v>0</v>
      </c>
      <c r="AK98" s="812">
        <f t="shared" ref="AK98" si="121">+$J98</f>
        <v>902</v>
      </c>
      <c r="AL98" s="830">
        <f>+N98</f>
        <v>0</v>
      </c>
      <c r="AM98" s="44">
        <f t="shared" si="97"/>
        <v>0</v>
      </c>
      <c r="AN98" s="47"/>
      <c r="AO98" s="47"/>
      <c r="AP98" s="47"/>
      <c r="AQ98" s="47"/>
      <c r="AR98" s="47"/>
      <c r="AS98" s="47"/>
      <c r="AT98" s="812">
        <f t="shared" ref="AT98" si="122">+$J98</f>
        <v>902</v>
      </c>
      <c r="AU98" s="833">
        <f>+O98</f>
        <v>0</v>
      </c>
      <c r="AV98" s="44">
        <f t="shared" si="98"/>
        <v>0</v>
      </c>
      <c r="AW98" s="47"/>
      <c r="AX98" s="47"/>
      <c r="AY98" s="47"/>
      <c r="AZ98" s="47"/>
      <c r="BA98" s="47"/>
      <c r="BB98" s="47"/>
      <c r="BC98" s="812">
        <f t="shared" ref="BC98" si="123">+$J98</f>
        <v>902</v>
      </c>
      <c r="BD98" s="809">
        <f>+P98</f>
        <v>0</v>
      </c>
      <c r="BE98" s="44">
        <f t="shared" si="99"/>
        <v>0</v>
      </c>
      <c r="BF98" s="47"/>
      <c r="BG98" s="47"/>
      <c r="BH98" s="47"/>
      <c r="BI98" s="47"/>
      <c r="BJ98" s="47"/>
      <c r="BK98" s="47"/>
      <c r="BL98" s="812">
        <f t="shared" ref="BL98" si="124">+$J98</f>
        <v>902</v>
      </c>
      <c r="BM98" s="815">
        <f>+Q98</f>
        <v>0</v>
      </c>
      <c r="BN98" s="44">
        <f t="shared" si="100"/>
        <v>0</v>
      </c>
      <c r="BO98" s="47"/>
      <c r="BP98" s="47"/>
      <c r="BQ98" s="47"/>
      <c r="BR98" s="47"/>
      <c r="BS98" s="47"/>
      <c r="BT98" s="47"/>
      <c r="BU98" s="818"/>
      <c r="BV98" s="819"/>
      <c r="BW98" s="819"/>
      <c r="BX98" s="819"/>
      <c r="BY98" s="819"/>
      <c r="BZ98" s="819"/>
      <c r="CA98" s="819"/>
      <c r="CB98" s="819"/>
      <c r="CC98" s="820"/>
    </row>
    <row r="99" spans="1:81" s="58" customFormat="1" ht="40.200000000000003" customHeight="1" x14ac:dyDescent="0.3">
      <c r="A99" s="34"/>
      <c r="B99" s="907"/>
      <c r="C99" s="869"/>
      <c r="D99" s="872"/>
      <c r="E99" s="852"/>
      <c r="F99" s="852"/>
      <c r="G99" s="852"/>
      <c r="H99" s="852"/>
      <c r="I99" s="852"/>
      <c r="J99" s="813"/>
      <c r="K99" s="855"/>
      <c r="L99" s="858"/>
      <c r="M99" s="861"/>
      <c r="N99" s="837"/>
      <c r="O99" s="840"/>
      <c r="P99" s="864"/>
      <c r="Q99" s="867"/>
      <c r="R99" s="813"/>
      <c r="S99" s="39"/>
      <c r="T99" s="236"/>
      <c r="U99" s="236"/>
      <c r="V99" s="236"/>
      <c r="W99" s="39"/>
      <c r="X99" s="31"/>
      <c r="Y99" s="31"/>
      <c r="Z99" s="31"/>
      <c r="AA99" s="31"/>
      <c r="AB99" s="813"/>
      <c r="AC99" s="828"/>
      <c r="AD99" s="51">
        <f t="shared" si="84"/>
        <v>0</v>
      </c>
      <c r="AE99" s="51">
        <f t="shared" si="84"/>
        <v>0</v>
      </c>
      <c r="AF99" s="51">
        <f t="shared" si="84"/>
        <v>0</v>
      </c>
      <c r="AG99" s="51">
        <f t="shared" si="84"/>
        <v>0</v>
      </c>
      <c r="AH99" s="51">
        <f t="shared" si="84"/>
        <v>0</v>
      </c>
      <c r="AI99" s="51">
        <f t="shared" si="84"/>
        <v>0</v>
      </c>
      <c r="AJ99" s="51">
        <f t="shared" si="84"/>
        <v>0</v>
      </c>
      <c r="AK99" s="813"/>
      <c r="AL99" s="831"/>
      <c r="AM99" s="51">
        <f t="shared" si="97"/>
        <v>0</v>
      </c>
      <c r="AN99" s="257"/>
      <c r="AO99" s="257"/>
      <c r="AP99" s="257"/>
      <c r="AQ99" s="257"/>
      <c r="AR99" s="257"/>
      <c r="AS99" s="257"/>
      <c r="AT99" s="813"/>
      <c r="AU99" s="834"/>
      <c r="AV99" s="51">
        <f t="shared" si="98"/>
        <v>0</v>
      </c>
      <c r="AW99" s="257"/>
      <c r="AX99" s="257"/>
      <c r="AY99" s="257"/>
      <c r="AZ99" s="257"/>
      <c r="BA99" s="257"/>
      <c r="BB99" s="257"/>
      <c r="BC99" s="813"/>
      <c r="BD99" s="810"/>
      <c r="BE99" s="51">
        <f t="shared" si="99"/>
        <v>0</v>
      </c>
      <c r="BF99" s="257"/>
      <c r="BG99" s="257"/>
      <c r="BH99" s="257"/>
      <c r="BI99" s="257"/>
      <c r="BJ99" s="257"/>
      <c r="BK99" s="257"/>
      <c r="BL99" s="813"/>
      <c r="BM99" s="816"/>
      <c r="BN99" s="51">
        <f t="shared" si="100"/>
        <v>0</v>
      </c>
      <c r="BO99" s="257"/>
      <c r="BP99" s="257"/>
      <c r="BQ99" s="257"/>
      <c r="BR99" s="257"/>
      <c r="BS99" s="257"/>
      <c r="BT99" s="257"/>
      <c r="BU99" s="821"/>
      <c r="BV99" s="822"/>
      <c r="BW99" s="822"/>
      <c r="BX99" s="822"/>
      <c r="BY99" s="822"/>
      <c r="BZ99" s="822"/>
      <c r="CA99" s="822"/>
      <c r="CB99" s="822"/>
      <c r="CC99" s="823"/>
    </row>
    <row r="100" spans="1:81" s="58" customFormat="1" ht="40.200000000000003" customHeight="1" x14ac:dyDescent="0.3">
      <c r="A100" s="34"/>
      <c r="B100" s="907"/>
      <c r="C100" s="869"/>
      <c r="D100" s="872"/>
      <c r="E100" s="852"/>
      <c r="F100" s="852"/>
      <c r="G100" s="852"/>
      <c r="H100" s="852"/>
      <c r="I100" s="852"/>
      <c r="J100" s="813"/>
      <c r="K100" s="855"/>
      <c r="L100" s="858"/>
      <c r="M100" s="861"/>
      <c r="N100" s="837"/>
      <c r="O100" s="840"/>
      <c r="P100" s="864"/>
      <c r="Q100" s="867"/>
      <c r="R100" s="813"/>
      <c r="S100" s="39"/>
      <c r="T100" s="236"/>
      <c r="U100" s="236"/>
      <c r="V100" s="236"/>
      <c r="W100" s="39"/>
      <c r="X100" s="31"/>
      <c r="Y100" s="31"/>
      <c r="Z100" s="31"/>
      <c r="AA100" s="31"/>
      <c r="AB100" s="813"/>
      <c r="AC100" s="828"/>
      <c r="AD100" s="51">
        <f t="shared" si="84"/>
        <v>0</v>
      </c>
      <c r="AE100" s="51">
        <f t="shared" si="84"/>
        <v>0</v>
      </c>
      <c r="AF100" s="51">
        <f t="shared" si="84"/>
        <v>0</v>
      </c>
      <c r="AG100" s="51">
        <f t="shared" si="84"/>
        <v>0</v>
      </c>
      <c r="AH100" s="51">
        <f t="shared" si="84"/>
        <v>0</v>
      </c>
      <c r="AI100" s="51">
        <f t="shared" si="84"/>
        <v>0</v>
      </c>
      <c r="AJ100" s="51">
        <f t="shared" si="84"/>
        <v>0</v>
      </c>
      <c r="AK100" s="813"/>
      <c r="AL100" s="831"/>
      <c r="AM100" s="51">
        <f t="shared" si="97"/>
        <v>0</v>
      </c>
      <c r="AN100" s="257"/>
      <c r="AO100" s="257"/>
      <c r="AP100" s="257"/>
      <c r="AQ100" s="257"/>
      <c r="AR100" s="257"/>
      <c r="AS100" s="257"/>
      <c r="AT100" s="813"/>
      <c r="AU100" s="834"/>
      <c r="AV100" s="51">
        <f t="shared" si="98"/>
        <v>0</v>
      </c>
      <c r="AW100" s="257"/>
      <c r="AX100" s="257"/>
      <c r="AY100" s="257"/>
      <c r="AZ100" s="257"/>
      <c r="BA100" s="257"/>
      <c r="BB100" s="257"/>
      <c r="BC100" s="813"/>
      <c r="BD100" s="810"/>
      <c r="BE100" s="51">
        <f t="shared" si="99"/>
        <v>0</v>
      </c>
      <c r="BF100" s="257"/>
      <c r="BG100" s="257"/>
      <c r="BH100" s="257"/>
      <c r="BI100" s="257"/>
      <c r="BJ100" s="257"/>
      <c r="BK100" s="257"/>
      <c r="BL100" s="813"/>
      <c r="BM100" s="816"/>
      <c r="BN100" s="51">
        <f t="shared" si="100"/>
        <v>0</v>
      </c>
      <c r="BO100" s="257"/>
      <c r="BP100" s="257"/>
      <c r="BQ100" s="257"/>
      <c r="BR100" s="257"/>
      <c r="BS100" s="257"/>
      <c r="BT100" s="257"/>
      <c r="BU100" s="821"/>
      <c r="BV100" s="822"/>
      <c r="BW100" s="822"/>
      <c r="BX100" s="822"/>
      <c r="BY100" s="822"/>
      <c r="BZ100" s="822"/>
      <c r="CA100" s="822"/>
      <c r="CB100" s="822"/>
      <c r="CC100" s="823"/>
    </row>
    <row r="101" spans="1:81" s="58" customFormat="1" ht="40.200000000000003" customHeight="1" thickBot="1" x14ac:dyDescent="0.35">
      <c r="A101" s="34"/>
      <c r="B101" s="907"/>
      <c r="C101" s="869"/>
      <c r="D101" s="873"/>
      <c r="E101" s="853"/>
      <c r="F101" s="853"/>
      <c r="G101" s="853"/>
      <c r="H101" s="853"/>
      <c r="I101" s="853"/>
      <c r="J101" s="814"/>
      <c r="K101" s="856"/>
      <c r="L101" s="859"/>
      <c r="M101" s="862"/>
      <c r="N101" s="838"/>
      <c r="O101" s="841"/>
      <c r="P101" s="865"/>
      <c r="Q101" s="874"/>
      <c r="R101" s="814"/>
      <c r="S101" s="232"/>
      <c r="T101" s="237"/>
      <c r="U101" s="237"/>
      <c r="V101" s="237"/>
      <c r="W101" s="232"/>
      <c r="X101" s="260"/>
      <c r="Y101" s="260"/>
      <c r="Z101" s="260"/>
      <c r="AA101" s="260"/>
      <c r="AB101" s="814"/>
      <c r="AC101" s="829"/>
      <c r="AD101" s="46">
        <f t="shared" si="84"/>
        <v>0</v>
      </c>
      <c r="AE101" s="46">
        <f t="shared" si="84"/>
        <v>0</v>
      </c>
      <c r="AF101" s="46">
        <f t="shared" si="84"/>
        <v>0</v>
      </c>
      <c r="AG101" s="46">
        <f t="shared" si="84"/>
        <v>0</v>
      </c>
      <c r="AH101" s="46">
        <f t="shared" si="84"/>
        <v>0</v>
      </c>
      <c r="AI101" s="46">
        <f t="shared" si="84"/>
        <v>0</v>
      </c>
      <c r="AJ101" s="46">
        <f t="shared" si="84"/>
        <v>0</v>
      </c>
      <c r="AK101" s="814"/>
      <c r="AL101" s="832"/>
      <c r="AM101" s="46">
        <f t="shared" si="97"/>
        <v>0</v>
      </c>
      <c r="AN101" s="49"/>
      <c r="AO101" s="49"/>
      <c r="AP101" s="49"/>
      <c r="AQ101" s="49"/>
      <c r="AR101" s="49"/>
      <c r="AS101" s="49"/>
      <c r="AT101" s="814"/>
      <c r="AU101" s="835"/>
      <c r="AV101" s="46">
        <f t="shared" si="98"/>
        <v>0</v>
      </c>
      <c r="AW101" s="49"/>
      <c r="AX101" s="49"/>
      <c r="AY101" s="49"/>
      <c r="AZ101" s="49"/>
      <c r="BA101" s="49"/>
      <c r="BB101" s="49"/>
      <c r="BC101" s="814"/>
      <c r="BD101" s="811"/>
      <c r="BE101" s="46">
        <f t="shared" si="99"/>
        <v>0</v>
      </c>
      <c r="BF101" s="49"/>
      <c r="BG101" s="49"/>
      <c r="BH101" s="49"/>
      <c r="BI101" s="49"/>
      <c r="BJ101" s="49"/>
      <c r="BK101" s="49"/>
      <c r="BL101" s="814"/>
      <c r="BM101" s="817"/>
      <c r="BN101" s="46">
        <f t="shared" si="100"/>
        <v>0</v>
      </c>
      <c r="BO101" s="49"/>
      <c r="BP101" s="49"/>
      <c r="BQ101" s="49"/>
      <c r="BR101" s="49"/>
      <c r="BS101" s="49"/>
      <c r="BT101" s="49"/>
      <c r="BU101" s="824"/>
      <c r="BV101" s="825"/>
      <c r="BW101" s="825"/>
      <c r="BX101" s="825"/>
      <c r="BY101" s="825"/>
      <c r="BZ101" s="825"/>
      <c r="CA101" s="825"/>
      <c r="CB101" s="825"/>
      <c r="CC101" s="826"/>
    </row>
    <row r="102" spans="1:81" s="58" customFormat="1" ht="40.200000000000003" customHeight="1" thickTop="1" x14ac:dyDescent="0.3">
      <c r="A102" s="34"/>
      <c r="B102" s="907"/>
      <c r="C102" s="869"/>
      <c r="D102" s="871"/>
      <c r="E102" s="851"/>
      <c r="F102" s="851"/>
      <c r="G102" s="851"/>
      <c r="H102" s="851"/>
      <c r="I102" s="851"/>
      <c r="J102" s="812">
        <v>903</v>
      </c>
      <c r="K102" s="854" t="str">
        <f>+[26]Metas!K1052</f>
        <v>Iniciativa de transferencia de conocimiento y tecnología de la academia a la base industrial apoyada</v>
      </c>
      <c r="L102" s="857"/>
      <c r="M102" s="860">
        <f>SUM(N102:Q102)</f>
        <v>0</v>
      </c>
      <c r="N102" s="836"/>
      <c r="O102" s="839"/>
      <c r="P102" s="863"/>
      <c r="Q102" s="866"/>
      <c r="R102" s="812">
        <f>+$J102</f>
        <v>903</v>
      </c>
      <c r="S102" s="231"/>
      <c r="T102" s="235"/>
      <c r="U102" s="235"/>
      <c r="V102" s="235"/>
      <c r="W102" s="231"/>
      <c r="X102" s="256"/>
      <c r="Y102" s="256"/>
      <c r="Z102" s="256"/>
      <c r="AA102" s="256"/>
      <c r="AB102" s="812">
        <f t="shared" ref="AB102" si="125">+$J102</f>
        <v>903</v>
      </c>
      <c r="AC102" s="827">
        <f t="shared" ref="AC102" si="126">+L102</f>
        <v>0</v>
      </c>
      <c r="AD102" s="44">
        <f t="shared" si="84"/>
        <v>0</v>
      </c>
      <c r="AE102" s="44">
        <f t="shared" si="84"/>
        <v>0</v>
      </c>
      <c r="AF102" s="44">
        <f t="shared" si="84"/>
        <v>0</v>
      </c>
      <c r="AG102" s="44">
        <f t="shared" si="84"/>
        <v>0</v>
      </c>
      <c r="AH102" s="44">
        <f t="shared" si="84"/>
        <v>0</v>
      </c>
      <c r="AI102" s="44">
        <f t="shared" si="84"/>
        <v>0</v>
      </c>
      <c r="AJ102" s="44">
        <f t="shared" si="84"/>
        <v>0</v>
      </c>
      <c r="AK102" s="812">
        <f t="shared" ref="AK102" si="127">+$J102</f>
        <v>903</v>
      </c>
      <c r="AL102" s="830">
        <f>+N102</f>
        <v>0</v>
      </c>
      <c r="AM102" s="44">
        <f t="shared" si="97"/>
        <v>0</v>
      </c>
      <c r="AN102" s="47"/>
      <c r="AO102" s="47"/>
      <c r="AP102" s="47"/>
      <c r="AQ102" s="47"/>
      <c r="AR102" s="47"/>
      <c r="AS102" s="47"/>
      <c r="AT102" s="812">
        <f t="shared" ref="AT102" si="128">+$J102</f>
        <v>903</v>
      </c>
      <c r="AU102" s="833">
        <f>+O102</f>
        <v>0</v>
      </c>
      <c r="AV102" s="44">
        <f t="shared" si="98"/>
        <v>0</v>
      </c>
      <c r="AW102" s="47"/>
      <c r="AX102" s="47"/>
      <c r="AY102" s="47"/>
      <c r="AZ102" s="47"/>
      <c r="BA102" s="47"/>
      <c r="BB102" s="47"/>
      <c r="BC102" s="812">
        <f t="shared" ref="BC102" si="129">+$J102</f>
        <v>903</v>
      </c>
      <c r="BD102" s="809">
        <f>+P102</f>
        <v>0</v>
      </c>
      <c r="BE102" s="44">
        <f t="shared" si="99"/>
        <v>0</v>
      </c>
      <c r="BF102" s="47"/>
      <c r="BG102" s="47"/>
      <c r="BH102" s="47"/>
      <c r="BI102" s="47"/>
      <c r="BJ102" s="47"/>
      <c r="BK102" s="47"/>
      <c r="BL102" s="812">
        <f t="shared" ref="BL102" si="130">+$J102</f>
        <v>903</v>
      </c>
      <c r="BM102" s="815">
        <f>+Q102</f>
        <v>0</v>
      </c>
      <c r="BN102" s="44">
        <f t="shared" si="100"/>
        <v>0</v>
      </c>
      <c r="BO102" s="47"/>
      <c r="BP102" s="47"/>
      <c r="BQ102" s="47"/>
      <c r="BR102" s="47"/>
      <c r="BS102" s="47"/>
      <c r="BT102" s="47"/>
      <c r="BU102" s="818"/>
      <c r="BV102" s="819"/>
      <c r="BW102" s="819"/>
      <c r="BX102" s="819"/>
      <c r="BY102" s="819"/>
      <c r="BZ102" s="819"/>
      <c r="CA102" s="819"/>
      <c r="CB102" s="819"/>
      <c r="CC102" s="820"/>
    </row>
    <row r="103" spans="1:81" s="58" customFormat="1" ht="40.200000000000003" customHeight="1" x14ac:dyDescent="0.3">
      <c r="A103" s="34"/>
      <c r="B103" s="907"/>
      <c r="C103" s="869"/>
      <c r="D103" s="872"/>
      <c r="E103" s="852"/>
      <c r="F103" s="852"/>
      <c r="G103" s="852"/>
      <c r="H103" s="852"/>
      <c r="I103" s="852"/>
      <c r="J103" s="813"/>
      <c r="K103" s="855"/>
      <c r="L103" s="858"/>
      <c r="M103" s="861"/>
      <c r="N103" s="837"/>
      <c r="O103" s="840"/>
      <c r="P103" s="864"/>
      <c r="Q103" s="867"/>
      <c r="R103" s="813"/>
      <c r="S103" s="39"/>
      <c r="T103" s="236"/>
      <c r="U103" s="236"/>
      <c r="V103" s="236"/>
      <c r="W103" s="39"/>
      <c r="X103" s="31"/>
      <c r="Y103" s="31"/>
      <c r="Z103" s="31"/>
      <c r="AA103" s="31"/>
      <c r="AB103" s="813"/>
      <c r="AC103" s="828"/>
      <c r="AD103" s="51">
        <f t="shared" si="84"/>
        <v>0</v>
      </c>
      <c r="AE103" s="51">
        <f t="shared" si="84"/>
        <v>0</v>
      </c>
      <c r="AF103" s="51">
        <f t="shared" si="84"/>
        <v>0</v>
      </c>
      <c r="AG103" s="51">
        <f t="shared" si="84"/>
        <v>0</v>
      </c>
      <c r="AH103" s="51">
        <f t="shared" si="84"/>
        <v>0</v>
      </c>
      <c r="AI103" s="51">
        <f t="shared" si="84"/>
        <v>0</v>
      </c>
      <c r="AJ103" s="51">
        <f t="shared" si="84"/>
        <v>0</v>
      </c>
      <c r="AK103" s="813"/>
      <c r="AL103" s="831"/>
      <c r="AM103" s="51">
        <f t="shared" si="97"/>
        <v>0</v>
      </c>
      <c r="AN103" s="257"/>
      <c r="AO103" s="257"/>
      <c r="AP103" s="257"/>
      <c r="AQ103" s="257"/>
      <c r="AR103" s="257"/>
      <c r="AS103" s="257"/>
      <c r="AT103" s="813"/>
      <c r="AU103" s="834"/>
      <c r="AV103" s="51">
        <f t="shared" si="98"/>
        <v>0</v>
      </c>
      <c r="AW103" s="257"/>
      <c r="AX103" s="257"/>
      <c r="AY103" s="257"/>
      <c r="AZ103" s="257"/>
      <c r="BA103" s="257"/>
      <c r="BB103" s="257"/>
      <c r="BC103" s="813"/>
      <c r="BD103" s="810"/>
      <c r="BE103" s="51">
        <f t="shared" si="99"/>
        <v>0</v>
      </c>
      <c r="BF103" s="257"/>
      <c r="BG103" s="257"/>
      <c r="BH103" s="257"/>
      <c r="BI103" s="257"/>
      <c r="BJ103" s="257"/>
      <c r="BK103" s="257"/>
      <c r="BL103" s="813"/>
      <c r="BM103" s="816"/>
      <c r="BN103" s="51">
        <f t="shared" si="100"/>
        <v>0</v>
      </c>
      <c r="BO103" s="257"/>
      <c r="BP103" s="257"/>
      <c r="BQ103" s="257"/>
      <c r="BR103" s="257"/>
      <c r="BS103" s="257"/>
      <c r="BT103" s="257"/>
      <c r="BU103" s="821"/>
      <c r="BV103" s="822"/>
      <c r="BW103" s="822"/>
      <c r="BX103" s="822"/>
      <c r="BY103" s="822"/>
      <c r="BZ103" s="822"/>
      <c r="CA103" s="822"/>
      <c r="CB103" s="822"/>
      <c r="CC103" s="823"/>
    </row>
    <row r="104" spans="1:81" s="58" customFormat="1" ht="40.200000000000003" customHeight="1" x14ac:dyDescent="0.3">
      <c r="A104" s="34"/>
      <c r="B104" s="907"/>
      <c r="C104" s="869"/>
      <c r="D104" s="872"/>
      <c r="E104" s="852"/>
      <c r="F104" s="852"/>
      <c r="G104" s="852"/>
      <c r="H104" s="852"/>
      <c r="I104" s="852"/>
      <c r="J104" s="813"/>
      <c r="K104" s="855"/>
      <c r="L104" s="858"/>
      <c r="M104" s="861"/>
      <c r="N104" s="837"/>
      <c r="O104" s="840"/>
      <c r="P104" s="864"/>
      <c r="Q104" s="867"/>
      <c r="R104" s="813"/>
      <c r="S104" s="39"/>
      <c r="T104" s="236"/>
      <c r="U104" s="236"/>
      <c r="V104" s="236"/>
      <c r="W104" s="39"/>
      <c r="X104" s="31"/>
      <c r="Y104" s="31"/>
      <c r="Z104" s="31"/>
      <c r="AA104" s="31"/>
      <c r="AB104" s="813"/>
      <c r="AC104" s="828"/>
      <c r="AD104" s="51">
        <f t="shared" si="84"/>
        <v>0</v>
      </c>
      <c r="AE104" s="51">
        <f t="shared" si="84"/>
        <v>0</v>
      </c>
      <c r="AF104" s="51">
        <f t="shared" si="84"/>
        <v>0</v>
      </c>
      <c r="AG104" s="51">
        <f t="shared" si="84"/>
        <v>0</v>
      </c>
      <c r="AH104" s="51">
        <f t="shared" si="84"/>
        <v>0</v>
      </c>
      <c r="AI104" s="51">
        <f t="shared" si="84"/>
        <v>0</v>
      </c>
      <c r="AJ104" s="51">
        <f t="shared" si="84"/>
        <v>0</v>
      </c>
      <c r="AK104" s="813"/>
      <c r="AL104" s="831"/>
      <c r="AM104" s="51">
        <f t="shared" si="97"/>
        <v>0</v>
      </c>
      <c r="AN104" s="257"/>
      <c r="AO104" s="257"/>
      <c r="AP104" s="257"/>
      <c r="AQ104" s="257"/>
      <c r="AR104" s="257"/>
      <c r="AS104" s="257"/>
      <c r="AT104" s="813"/>
      <c r="AU104" s="834"/>
      <c r="AV104" s="51">
        <f t="shared" si="98"/>
        <v>0</v>
      </c>
      <c r="AW104" s="257"/>
      <c r="AX104" s="257"/>
      <c r="AY104" s="257"/>
      <c r="AZ104" s="257"/>
      <c r="BA104" s="257"/>
      <c r="BB104" s="257"/>
      <c r="BC104" s="813"/>
      <c r="BD104" s="810"/>
      <c r="BE104" s="51">
        <f t="shared" si="99"/>
        <v>0</v>
      </c>
      <c r="BF104" s="257"/>
      <c r="BG104" s="257"/>
      <c r="BH104" s="257"/>
      <c r="BI104" s="257"/>
      <c r="BJ104" s="257"/>
      <c r="BK104" s="257"/>
      <c r="BL104" s="813"/>
      <c r="BM104" s="816"/>
      <c r="BN104" s="51">
        <f t="shared" si="100"/>
        <v>0</v>
      </c>
      <c r="BO104" s="257"/>
      <c r="BP104" s="257"/>
      <c r="BQ104" s="257"/>
      <c r="BR104" s="257"/>
      <c r="BS104" s="257"/>
      <c r="BT104" s="257"/>
      <c r="BU104" s="821"/>
      <c r="BV104" s="822"/>
      <c r="BW104" s="822"/>
      <c r="BX104" s="822"/>
      <c r="BY104" s="822"/>
      <c r="BZ104" s="822"/>
      <c r="CA104" s="822"/>
      <c r="CB104" s="822"/>
      <c r="CC104" s="823"/>
    </row>
    <row r="105" spans="1:81" s="58" customFormat="1" ht="40.200000000000003" customHeight="1" thickBot="1" x14ac:dyDescent="0.35">
      <c r="A105" s="34"/>
      <c r="B105" s="908"/>
      <c r="C105" s="870"/>
      <c r="D105" s="873"/>
      <c r="E105" s="853"/>
      <c r="F105" s="853"/>
      <c r="G105" s="853"/>
      <c r="H105" s="853"/>
      <c r="I105" s="853"/>
      <c r="J105" s="814"/>
      <c r="K105" s="856"/>
      <c r="L105" s="859"/>
      <c r="M105" s="862"/>
      <c r="N105" s="838"/>
      <c r="O105" s="841"/>
      <c r="P105" s="865"/>
      <c r="Q105" s="874"/>
      <c r="R105" s="814"/>
      <c r="S105" s="232"/>
      <c r="T105" s="237"/>
      <c r="U105" s="237"/>
      <c r="V105" s="237"/>
      <c r="W105" s="232"/>
      <c r="X105" s="260"/>
      <c r="Y105" s="260"/>
      <c r="Z105" s="260"/>
      <c r="AA105" s="260"/>
      <c r="AB105" s="814"/>
      <c r="AC105" s="829"/>
      <c r="AD105" s="46">
        <f t="shared" si="84"/>
        <v>0</v>
      </c>
      <c r="AE105" s="46">
        <f t="shared" si="84"/>
        <v>0</v>
      </c>
      <c r="AF105" s="46">
        <f t="shared" si="84"/>
        <v>0</v>
      </c>
      <c r="AG105" s="46">
        <f t="shared" si="84"/>
        <v>0</v>
      </c>
      <c r="AH105" s="46">
        <f t="shared" si="84"/>
        <v>0</v>
      </c>
      <c r="AI105" s="46">
        <f t="shared" si="84"/>
        <v>0</v>
      </c>
      <c r="AJ105" s="46">
        <f t="shared" si="84"/>
        <v>0</v>
      </c>
      <c r="AK105" s="814"/>
      <c r="AL105" s="832"/>
      <c r="AM105" s="46">
        <f t="shared" si="97"/>
        <v>0</v>
      </c>
      <c r="AN105" s="49"/>
      <c r="AO105" s="49"/>
      <c r="AP105" s="49"/>
      <c r="AQ105" s="49"/>
      <c r="AR105" s="49"/>
      <c r="AS105" s="49"/>
      <c r="AT105" s="814"/>
      <c r="AU105" s="835"/>
      <c r="AV105" s="46">
        <f t="shared" si="98"/>
        <v>0</v>
      </c>
      <c r="AW105" s="49"/>
      <c r="AX105" s="49"/>
      <c r="AY105" s="49"/>
      <c r="AZ105" s="49"/>
      <c r="BA105" s="49"/>
      <c r="BB105" s="49"/>
      <c r="BC105" s="814"/>
      <c r="BD105" s="811"/>
      <c r="BE105" s="46">
        <f t="shared" si="99"/>
        <v>0</v>
      </c>
      <c r="BF105" s="49"/>
      <c r="BG105" s="49"/>
      <c r="BH105" s="49"/>
      <c r="BI105" s="49"/>
      <c r="BJ105" s="49"/>
      <c r="BK105" s="49"/>
      <c r="BL105" s="814"/>
      <c r="BM105" s="817"/>
      <c r="BN105" s="46">
        <f t="shared" si="100"/>
        <v>0</v>
      </c>
      <c r="BO105" s="49"/>
      <c r="BP105" s="49"/>
      <c r="BQ105" s="49"/>
      <c r="BR105" s="49"/>
      <c r="BS105" s="49"/>
      <c r="BT105" s="49"/>
      <c r="BU105" s="824"/>
      <c r="BV105" s="825"/>
      <c r="BW105" s="825"/>
      <c r="BX105" s="825"/>
      <c r="BY105" s="825"/>
      <c r="BZ105" s="825"/>
      <c r="CA105" s="825"/>
      <c r="CB105" s="825"/>
      <c r="CC105" s="826"/>
    </row>
    <row r="106" spans="1:81" s="58" customFormat="1" ht="90.75" customHeight="1" thickTop="1" x14ac:dyDescent="0.3">
      <c r="A106" s="34"/>
      <c r="B106" s="363" t="s">
        <v>1493</v>
      </c>
      <c r="C106" s="362" t="s">
        <v>1496</v>
      </c>
      <c r="D106" s="372"/>
      <c r="E106" s="375"/>
      <c r="F106" s="375"/>
      <c r="G106" s="375"/>
      <c r="H106" s="375"/>
      <c r="I106" s="375"/>
      <c r="J106" s="357">
        <v>907</v>
      </c>
      <c r="K106" s="368" t="str">
        <f>+[26]Metas!K1058</f>
        <v>Proyecto con componente de innovación para MIPYMES</v>
      </c>
      <c r="L106" s="364">
        <v>1</v>
      </c>
      <c r="M106" s="365">
        <f>SUM(N106:Q106)</f>
        <v>1</v>
      </c>
      <c r="N106" s="366">
        <v>0.25</v>
      </c>
      <c r="O106" s="367">
        <v>0.25</v>
      </c>
      <c r="P106" s="369">
        <v>0.25</v>
      </c>
      <c r="Q106" s="370">
        <v>0.25</v>
      </c>
      <c r="R106" s="357">
        <f>+$J106</f>
        <v>907</v>
      </c>
      <c r="S106" s="231" t="s">
        <v>6630</v>
      </c>
      <c r="T106" s="235"/>
      <c r="U106" s="235"/>
      <c r="V106" s="235"/>
      <c r="W106" s="231" t="s">
        <v>6631</v>
      </c>
      <c r="X106" s="256">
        <v>44927</v>
      </c>
      <c r="Y106" s="256">
        <v>45290</v>
      </c>
      <c r="Z106" s="256"/>
      <c r="AA106" s="256"/>
      <c r="AB106" s="357" t="e">
        <f>+#REF!</f>
        <v>#REF!</v>
      </c>
      <c r="AC106" s="371" t="e">
        <f>+#REF!</f>
        <v>#REF!</v>
      </c>
      <c r="AD106" s="44">
        <f t="shared" si="84"/>
        <v>36</v>
      </c>
      <c r="AE106" s="44">
        <f t="shared" si="84"/>
        <v>27</v>
      </c>
      <c r="AF106" s="44">
        <f t="shared" si="84"/>
        <v>0</v>
      </c>
      <c r="AG106" s="44">
        <f t="shared" si="84"/>
        <v>0</v>
      </c>
      <c r="AH106" s="44">
        <f t="shared" si="84"/>
        <v>0</v>
      </c>
      <c r="AI106" s="44">
        <f t="shared" si="84"/>
        <v>0</v>
      </c>
      <c r="AJ106" s="44">
        <f t="shared" si="84"/>
        <v>0</v>
      </c>
      <c r="AK106" s="357" t="e">
        <f>+#REF!</f>
        <v>#REF!</v>
      </c>
      <c r="AL106" s="361" t="e">
        <f>+#REF!</f>
        <v>#REF!</v>
      </c>
      <c r="AM106" s="44">
        <f t="shared" si="97"/>
        <v>9</v>
      </c>
      <c r="AN106" s="47">
        <v>9</v>
      </c>
      <c r="AO106" s="47"/>
      <c r="AP106" s="47"/>
      <c r="AQ106" s="47"/>
      <c r="AR106" s="47"/>
      <c r="AS106" s="47"/>
      <c r="AT106" s="357" t="e">
        <f>+#REF!</f>
        <v>#REF!</v>
      </c>
      <c r="AU106" s="358" t="e">
        <f>+#REF!</f>
        <v>#REF!</v>
      </c>
      <c r="AV106" s="44">
        <v>9</v>
      </c>
      <c r="AW106" s="47"/>
      <c r="AX106" s="47"/>
      <c r="AY106" s="47"/>
      <c r="AZ106" s="47"/>
      <c r="BA106" s="47"/>
      <c r="BB106" s="47"/>
      <c r="BC106" s="357" t="e">
        <f>+#REF!</f>
        <v>#REF!</v>
      </c>
      <c r="BD106" s="359" t="e">
        <f>+#REF!</f>
        <v>#REF!</v>
      </c>
      <c r="BE106" s="44">
        <f t="shared" si="99"/>
        <v>9</v>
      </c>
      <c r="BF106" s="47">
        <v>9</v>
      </c>
      <c r="BG106" s="47"/>
      <c r="BH106" s="47"/>
      <c r="BI106" s="47"/>
      <c r="BJ106" s="47"/>
      <c r="BK106" s="47"/>
      <c r="BL106" s="357" t="e">
        <f>+#REF!</f>
        <v>#REF!</v>
      </c>
      <c r="BM106" s="360" t="e">
        <f>+#REF!</f>
        <v>#REF!</v>
      </c>
      <c r="BN106" s="44">
        <f t="shared" si="100"/>
        <v>9</v>
      </c>
      <c r="BO106" s="47">
        <v>9</v>
      </c>
      <c r="BP106" s="47"/>
      <c r="BQ106" s="47"/>
      <c r="BR106" s="47"/>
      <c r="BS106" s="47"/>
      <c r="BT106" s="47"/>
      <c r="BU106" s="818"/>
      <c r="BV106" s="819"/>
      <c r="BW106" s="819"/>
      <c r="BX106" s="819"/>
      <c r="BY106" s="819"/>
      <c r="BZ106" s="819"/>
      <c r="CA106" s="819"/>
      <c r="CB106" s="819"/>
      <c r="CC106" s="820"/>
    </row>
    <row r="107" spans="1:81" ht="16.2" customHeight="1" x14ac:dyDescent="0.3"/>
    <row r="108" spans="1:81" s="58" customFormat="1" ht="16.2" customHeight="1" x14ac:dyDescent="0.3">
      <c r="A108" s="34"/>
      <c r="B108" s="1166"/>
      <c r="C108" s="1159" t="s">
        <v>0</v>
      </c>
      <c r="D108" s="1159"/>
      <c r="E108" s="1159"/>
      <c r="F108" s="1159"/>
      <c r="G108" s="1159"/>
      <c r="H108" s="1159"/>
      <c r="I108" s="226"/>
      <c r="J108" s="252" t="s">
        <v>1</v>
      </c>
      <c r="K108" s="252"/>
      <c r="L108" s="1835" t="s">
        <v>3843</v>
      </c>
      <c r="M108" s="1836"/>
      <c r="N108" s="1836"/>
      <c r="O108" s="1836"/>
      <c r="P108" s="1836"/>
      <c r="Q108" s="1837"/>
      <c r="R108" s="1158" t="s">
        <v>0</v>
      </c>
      <c r="S108" s="1160"/>
      <c r="T108" s="1008" t="s">
        <v>1</v>
      </c>
      <c r="U108" s="1009"/>
      <c r="V108" s="1010"/>
      <c r="W108" s="1831" t="str">
        <f>+$L108</f>
        <v>SECRETARÍA DE DESARROLLO ECONÓMICO Y PRODUCTIVIDAD</v>
      </c>
      <c r="X108" s="1832"/>
      <c r="Y108" s="1832"/>
      <c r="Z108" s="1832"/>
      <c r="AA108" s="1833"/>
      <c r="AB108" s="1158" t="s">
        <v>0</v>
      </c>
      <c r="AC108" s="1159"/>
      <c r="AD108" s="1159"/>
      <c r="AE108" s="1159"/>
      <c r="AF108" s="1159"/>
      <c r="AG108" s="1159"/>
      <c r="AH108" s="1159"/>
      <c r="AI108" s="1159"/>
      <c r="AJ108" s="1160"/>
      <c r="AK108" s="1132" t="s">
        <v>1</v>
      </c>
      <c r="AL108" s="1132"/>
      <c r="AM108" s="1132"/>
      <c r="AN108" s="1831" t="str">
        <f>+$L108</f>
        <v>SECRETARÍA DE DESARROLLO ECONÓMICO Y PRODUCTIVIDAD</v>
      </c>
      <c r="AO108" s="1832"/>
      <c r="AP108" s="1832"/>
      <c r="AQ108" s="1832"/>
      <c r="AR108" s="1832"/>
      <c r="AS108" s="1833"/>
      <c r="AT108" s="1158" t="s">
        <v>0</v>
      </c>
      <c r="AU108" s="1159"/>
      <c r="AV108" s="1159"/>
      <c r="AW108" s="1159"/>
      <c r="AX108" s="1159"/>
      <c r="AY108" s="1159"/>
      <c r="AZ108" s="1159"/>
      <c r="BA108" s="1159"/>
      <c r="BB108" s="1160"/>
      <c r="BC108" s="1132" t="s">
        <v>1</v>
      </c>
      <c r="BD108" s="1132"/>
      <c r="BE108" s="1132"/>
      <c r="BF108" s="1834" t="str">
        <f>+$L108</f>
        <v>SECRETARÍA DE DESARROLLO ECONÓMICO Y PRODUCTIVIDAD</v>
      </c>
      <c r="BG108" s="1834"/>
      <c r="BH108" s="1834"/>
      <c r="BI108" s="1834"/>
      <c r="BJ108" s="1834"/>
      <c r="BK108" s="1834"/>
      <c r="BL108" s="1158" t="s">
        <v>0</v>
      </c>
      <c r="BM108" s="1159"/>
      <c r="BN108" s="1159"/>
      <c r="BO108" s="1159"/>
      <c r="BP108" s="1159"/>
      <c r="BQ108" s="1159"/>
      <c r="BR108" s="1159"/>
      <c r="BS108" s="1159"/>
      <c r="BT108" s="1160"/>
      <c r="BU108" s="1132" t="s">
        <v>1</v>
      </c>
      <c r="BV108" s="1132"/>
      <c r="BW108" s="1132"/>
      <c r="BX108" s="1828" t="str">
        <f>+$L108</f>
        <v>SECRETARÍA DE DESARROLLO ECONÓMICO Y PRODUCTIVIDAD</v>
      </c>
      <c r="BY108" s="1829"/>
      <c r="BZ108" s="1829"/>
      <c r="CA108" s="1829"/>
      <c r="CB108" s="1829"/>
      <c r="CC108" s="1830"/>
    </row>
    <row r="109" spans="1:81" s="58" customFormat="1" ht="16.2" customHeight="1" x14ac:dyDescent="0.3">
      <c r="A109" s="34"/>
      <c r="B109" s="1167"/>
      <c r="C109" s="1156" t="s">
        <v>1657</v>
      </c>
      <c r="D109" s="1156"/>
      <c r="E109" s="1156"/>
      <c r="F109" s="1156"/>
      <c r="G109" s="1156"/>
      <c r="H109" s="1156"/>
      <c r="I109" s="227"/>
      <c r="J109" s="252" t="s">
        <v>2</v>
      </c>
      <c r="K109" s="252"/>
      <c r="L109" s="1162"/>
      <c r="M109" s="1163"/>
      <c r="N109" s="1163"/>
      <c r="O109" s="1163"/>
      <c r="P109" s="1163"/>
      <c r="Q109" s="1164"/>
      <c r="R109" s="1155" t="s">
        <v>1657</v>
      </c>
      <c r="S109" s="1157"/>
      <c r="T109" s="1008" t="s">
        <v>2</v>
      </c>
      <c r="U109" s="1009"/>
      <c r="V109" s="1010"/>
      <c r="W109" s="821">
        <f>+$L109</f>
        <v>0</v>
      </c>
      <c r="X109" s="822"/>
      <c r="Y109" s="822"/>
      <c r="Z109" s="822"/>
      <c r="AA109" s="1165"/>
      <c r="AB109" s="1155" t="s">
        <v>1657</v>
      </c>
      <c r="AC109" s="1156"/>
      <c r="AD109" s="1156"/>
      <c r="AE109" s="1156"/>
      <c r="AF109" s="1156"/>
      <c r="AG109" s="1156"/>
      <c r="AH109" s="1156"/>
      <c r="AI109" s="1156"/>
      <c r="AJ109" s="1157"/>
      <c r="AK109" s="1132" t="s">
        <v>2</v>
      </c>
      <c r="AL109" s="1132"/>
      <c r="AM109" s="1132"/>
      <c r="AN109" s="1359">
        <f>+$L109</f>
        <v>0</v>
      </c>
      <c r="AO109" s="1360"/>
      <c r="AP109" s="1360"/>
      <c r="AQ109" s="1360"/>
      <c r="AR109" s="1360"/>
      <c r="AS109" s="1361"/>
      <c r="AT109" s="1155" t="s">
        <v>1657</v>
      </c>
      <c r="AU109" s="1156"/>
      <c r="AV109" s="1156"/>
      <c r="AW109" s="1156"/>
      <c r="AX109" s="1156"/>
      <c r="AY109" s="1156"/>
      <c r="AZ109" s="1156"/>
      <c r="BA109" s="1156"/>
      <c r="BB109" s="1157"/>
      <c r="BC109" s="1132" t="s">
        <v>2</v>
      </c>
      <c r="BD109" s="1132"/>
      <c r="BE109" s="1132"/>
      <c r="BF109" s="1148">
        <f>+$L109</f>
        <v>0</v>
      </c>
      <c r="BG109" s="1148"/>
      <c r="BH109" s="1148"/>
      <c r="BI109" s="1148"/>
      <c r="BJ109" s="1148"/>
      <c r="BK109" s="1148"/>
      <c r="BL109" s="1155" t="s">
        <v>1657</v>
      </c>
      <c r="BM109" s="1156"/>
      <c r="BN109" s="1156"/>
      <c r="BO109" s="1156"/>
      <c r="BP109" s="1156"/>
      <c r="BQ109" s="1156"/>
      <c r="BR109" s="1156"/>
      <c r="BS109" s="1156"/>
      <c r="BT109" s="1157"/>
      <c r="BU109" s="1132" t="s">
        <v>2</v>
      </c>
      <c r="BV109" s="1132"/>
      <c r="BW109" s="1132"/>
      <c r="BX109" s="1148">
        <f>+$L109</f>
        <v>0</v>
      </c>
      <c r="BY109" s="1148"/>
      <c r="BZ109" s="1148"/>
      <c r="CA109" s="1148"/>
      <c r="CB109" s="1148"/>
      <c r="CC109" s="1148"/>
    </row>
    <row r="110" spans="1:81" s="58" customFormat="1" ht="16.2" customHeight="1" x14ac:dyDescent="0.3">
      <c r="A110" s="34"/>
      <c r="B110" s="1167"/>
      <c r="C110" s="1137" t="s">
        <v>3849</v>
      </c>
      <c r="D110" s="1137"/>
      <c r="E110" s="1137"/>
      <c r="F110" s="1137"/>
      <c r="G110" s="1137"/>
      <c r="H110" s="1137"/>
      <c r="I110" s="227"/>
      <c r="J110" s="252" t="s">
        <v>1656</v>
      </c>
      <c r="K110" s="252"/>
      <c r="L110" s="1822" t="s">
        <v>1329</v>
      </c>
      <c r="M110" s="1823"/>
      <c r="N110" s="1823"/>
      <c r="O110" s="1823"/>
      <c r="P110" s="1823"/>
      <c r="Q110" s="1824"/>
      <c r="R110" s="1136" t="s">
        <v>3849</v>
      </c>
      <c r="S110" s="1138"/>
      <c r="T110" s="1008" t="s">
        <v>1664</v>
      </c>
      <c r="U110" s="1009"/>
      <c r="V110" s="1010"/>
      <c r="W110" s="1825" t="str">
        <f>+$L110</f>
        <v>6. Productividad</v>
      </c>
      <c r="X110" s="1826"/>
      <c r="Y110" s="1826"/>
      <c r="Z110" s="1826"/>
      <c r="AA110" s="1827"/>
      <c r="AB110" s="1136" t="s">
        <v>3849</v>
      </c>
      <c r="AC110" s="1137"/>
      <c r="AD110" s="1137"/>
      <c r="AE110" s="1137"/>
      <c r="AF110" s="1137"/>
      <c r="AG110" s="1137"/>
      <c r="AH110" s="1137"/>
      <c r="AI110" s="1137"/>
      <c r="AJ110" s="1138"/>
      <c r="AK110" s="1132" t="s">
        <v>1656</v>
      </c>
      <c r="AL110" s="1132"/>
      <c r="AM110" s="1132"/>
      <c r="AN110" s="1822" t="str">
        <f>+$L110</f>
        <v>6. Productividad</v>
      </c>
      <c r="AO110" s="1823"/>
      <c r="AP110" s="1823"/>
      <c r="AQ110" s="1823"/>
      <c r="AR110" s="1823"/>
      <c r="AS110" s="1824"/>
      <c r="AT110" s="1136" t="s">
        <v>3849</v>
      </c>
      <c r="AU110" s="1137"/>
      <c r="AV110" s="1137"/>
      <c r="AW110" s="1137"/>
      <c r="AX110" s="1137"/>
      <c r="AY110" s="1137"/>
      <c r="AZ110" s="1137"/>
      <c r="BA110" s="1137"/>
      <c r="BB110" s="1138"/>
      <c r="BC110" s="1132" t="s">
        <v>1656</v>
      </c>
      <c r="BD110" s="1132"/>
      <c r="BE110" s="1132"/>
      <c r="BF110" s="1821" t="str">
        <f>+$L110</f>
        <v>6. Productividad</v>
      </c>
      <c r="BG110" s="1821"/>
      <c r="BH110" s="1821"/>
      <c r="BI110" s="1821"/>
      <c r="BJ110" s="1821"/>
      <c r="BK110" s="1821"/>
      <c r="BL110" s="1136" t="s">
        <v>3849</v>
      </c>
      <c r="BM110" s="1137"/>
      <c r="BN110" s="1137"/>
      <c r="BO110" s="1137"/>
      <c r="BP110" s="1137"/>
      <c r="BQ110" s="1137"/>
      <c r="BR110" s="1137"/>
      <c r="BS110" s="1137"/>
      <c r="BT110" s="1138"/>
      <c r="BU110" s="1132" t="s">
        <v>1656</v>
      </c>
      <c r="BV110" s="1132"/>
      <c r="BW110" s="1132"/>
      <c r="BX110" s="1821" t="str">
        <f>+$L110</f>
        <v>6. Productividad</v>
      </c>
      <c r="BY110" s="1821"/>
      <c r="BZ110" s="1821"/>
      <c r="CA110" s="1821"/>
      <c r="CB110" s="1821"/>
      <c r="CC110" s="1821"/>
    </row>
    <row r="111" spans="1:81" s="58" customFormat="1" ht="16.2" customHeight="1" x14ac:dyDescent="0.3">
      <c r="A111" s="34"/>
      <c r="B111" s="1168"/>
      <c r="C111" s="1140"/>
      <c r="D111" s="1140"/>
      <c r="E111" s="1140"/>
      <c r="F111" s="1140"/>
      <c r="G111" s="1140"/>
      <c r="H111" s="1140"/>
      <c r="I111" s="228"/>
      <c r="J111" s="252" t="s">
        <v>1659</v>
      </c>
      <c r="K111" s="252"/>
      <c r="L111" s="1142" t="s">
        <v>1587</v>
      </c>
      <c r="M111" s="1143"/>
      <c r="N111" s="1143"/>
      <c r="O111" s="1143"/>
      <c r="P111" s="1143"/>
      <c r="Q111" s="1144"/>
      <c r="R111" s="1139"/>
      <c r="S111" s="1141"/>
      <c r="T111" s="1008" t="s">
        <v>1665</v>
      </c>
      <c r="U111" s="1009"/>
      <c r="V111" s="1010"/>
      <c r="W111" s="1145" t="str">
        <f>+$L111</f>
        <v>6.7 Más Oportunidades para el Desarrollo Empresarial</v>
      </c>
      <c r="X111" s="1146"/>
      <c r="Y111" s="1146"/>
      <c r="Z111" s="1146"/>
      <c r="AA111" s="1147"/>
      <c r="AB111" s="1139"/>
      <c r="AC111" s="1140"/>
      <c r="AD111" s="1140"/>
      <c r="AE111" s="1140"/>
      <c r="AF111" s="1140"/>
      <c r="AG111" s="1140"/>
      <c r="AH111" s="1140"/>
      <c r="AI111" s="1140"/>
      <c r="AJ111" s="1141"/>
      <c r="AK111" s="1132" t="s">
        <v>1659</v>
      </c>
      <c r="AL111" s="1132"/>
      <c r="AM111" s="1132"/>
      <c r="AN111" s="1142" t="str">
        <f>+$L111</f>
        <v>6.7 Más Oportunidades para el Desarrollo Empresarial</v>
      </c>
      <c r="AO111" s="1143"/>
      <c r="AP111" s="1143"/>
      <c r="AQ111" s="1143"/>
      <c r="AR111" s="1143"/>
      <c r="AS111" s="1144"/>
      <c r="AT111" s="1139"/>
      <c r="AU111" s="1140"/>
      <c r="AV111" s="1140"/>
      <c r="AW111" s="1140"/>
      <c r="AX111" s="1140"/>
      <c r="AY111" s="1140"/>
      <c r="AZ111" s="1140"/>
      <c r="BA111" s="1140"/>
      <c r="BB111" s="1141"/>
      <c r="BC111" s="1132" t="s">
        <v>1659</v>
      </c>
      <c r="BD111" s="1132"/>
      <c r="BE111" s="1132"/>
      <c r="BF111" s="1133" t="str">
        <f>+$L111</f>
        <v>6.7 Más Oportunidades para el Desarrollo Empresarial</v>
      </c>
      <c r="BG111" s="1133"/>
      <c r="BH111" s="1133"/>
      <c r="BI111" s="1133"/>
      <c r="BJ111" s="1133"/>
      <c r="BK111" s="1133"/>
      <c r="BL111" s="1139"/>
      <c r="BM111" s="1140"/>
      <c r="BN111" s="1140"/>
      <c r="BO111" s="1140"/>
      <c r="BP111" s="1140"/>
      <c r="BQ111" s="1140"/>
      <c r="BR111" s="1140"/>
      <c r="BS111" s="1140"/>
      <c r="BT111" s="1141"/>
      <c r="BU111" s="1132" t="s">
        <v>1659</v>
      </c>
      <c r="BV111" s="1132"/>
      <c r="BW111" s="1132"/>
      <c r="BX111" s="1133" t="str">
        <f>+$L111</f>
        <v>6.7 Más Oportunidades para el Desarrollo Empresarial</v>
      </c>
      <c r="BY111" s="1133"/>
      <c r="BZ111" s="1133"/>
      <c r="CA111" s="1133"/>
      <c r="CB111" s="1133"/>
      <c r="CC111" s="1133"/>
    </row>
    <row r="112" spans="1:81" ht="16.2" customHeight="1" thickBot="1" x14ac:dyDescent="0.35">
      <c r="B112" s="2"/>
      <c r="C112" s="2"/>
      <c r="D112" s="2"/>
      <c r="E112" s="2"/>
      <c r="F112" s="2"/>
      <c r="G112" s="2"/>
      <c r="H112" s="2"/>
      <c r="I112" s="2"/>
      <c r="J112" s="59"/>
      <c r="K112" s="1"/>
      <c r="L112" s="1"/>
      <c r="M112" s="1"/>
      <c r="N112" s="1"/>
      <c r="O112" s="1"/>
      <c r="P112" s="1"/>
      <c r="Q112" s="1"/>
      <c r="R112" s="1"/>
      <c r="S112" s="2"/>
      <c r="T112" s="2"/>
      <c r="U112" s="2"/>
      <c r="V112" s="2"/>
      <c r="W112" s="2"/>
      <c r="X112" s="60"/>
      <c r="Y112" s="60"/>
      <c r="Z112" s="60"/>
      <c r="AA112" s="25"/>
      <c r="AB112" s="25"/>
      <c r="AC112" s="1"/>
      <c r="AK112" s="25"/>
      <c r="AT112" s="25"/>
      <c r="BC112" s="25"/>
      <c r="BL112" s="25"/>
    </row>
    <row r="113" spans="1:81" ht="16.2" customHeight="1" thickBot="1" x14ac:dyDescent="0.35">
      <c r="A113" s="1"/>
      <c r="B113" s="1067" t="s">
        <v>3</v>
      </c>
      <c r="C113" s="1067" t="s">
        <v>1661</v>
      </c>
      <c r="D113" s="1134" t="s">
        <v>3813</v>
      </c>
      <c r="E113" s="1134" t="s">
        <v>3812</v>
      </c>
      <c r="F113" s="1126" t="s">
        <v>3814</v>
      </c>
      <c r="G113" s="1126" t="s">
        <v>3815</v>
      </c>
      <c r="H113" s="1126" t="s">
        <v>3816</v>
      </c>
      <c r="I113" s="1126" t="s">
        <v>3817</v>
      </c>
      <c r="J113" s="1125" t="s">
        <v>1662</v>
      </c>
      <c r="K113" s="1129" t="s">
        <v>1674</v>
      </c>
      <c r="L113" s="1094" t="s">
        <v>3850</v>
      </c>
      <c r="M113" s="1040" t="s">
        <v>1652</v>
      </c>
      <c r="N113" s="1113" t="s">
        <v>3851</v>
      </c>
      <c r="O113" s="1116" t="s">
        <v>3852</v>
      </c>
      <c r="P113" s="1119" t="s">
        <v>3853</v>
      </c>
      <c r="Q113" s="1122" t="s">
        <v>3854</v>
      </c>
      <c r="R113" s="1125" t="s">
        <v>1662</v>
      </c>
      <c r="S113" s="1108" t="s">
        <v>4</v>
      </c>
      <c r="T113" s="1107" t="s">
        <v>3818</v>
      </c>
      <c r="U113" s="1107" t="s">
        <v>3819</v>
      </c>
      <c r="V113" s="1107" t="s">
        <v>3820</v>
      </c>
      <c r="W113" s="1108" t="s">
        <v>5</v>
      </c>
      <c r="X113" s="1111" t="s">
        <v>6</v>
      </c>
      <c r="Y113" s="1112"/>
      <c r="Z113" s="1111" t="s">
        <v>7</v>
      </c>
      <c r="AA113" s="1112"/>
      <c r="AB113" s="1067" t="s">
        <v>1662</v>
      </c>
      <c r="AC113" s="1094" t="s">
        <v>3850</v>
      </c>
      <c r="AD113" s="1097" t="s">
        <v>3855</v>
      </c>
      <c r="AE113" s="1098"/>
      <c r="AF113" s="1098"/>
      <c r="AG113" s="1098"/>
      <c r="AH113" s="1098"/>
      <c r="AI113" s="1098"/>
      <c r="AJ113" s="1099"/>
      <c r="AK113" s="1100" t="s">
        <v>1662</v>
      </c>
      <c r="AL113" s="1101" t="s">
        <v>3856</v>
      </c>
      <c r="AM113" s="1104" t="s">
        <v>3857</v>
      </c>
      <c r="AN113" s="1105"/>
      <c r="AO113" s="1105"/>
      <c r="AP113" s="1105"/>
      <c r="AQ113" s="1105"/>
      <c r="AR113" s="1105"/>
      <c r="AS113" s="1106"/>
      <c r="AT113" s="1067" t="s">
        <v>1662</v>
      </c>
      <c r="AU113" s="1082" t="s">
        <v>3858</v>
      </c>
      <c r="AV113" s="1085" t="s">
        <v>3859</v>
      </c>
      <c r="AW113" s="1086"/>
      <c r="AX113" s="1086"/>
      <c r="AY113" s="1086"/>
      <c r="AZ113" s="1086"/>
      <c r="BA113" s="1086"/>
      <c r="BB113" s="1087"/>
      <c r="BC113" s="1067" t="s">
        <v>1662</v>
      </c>
      <c r="BD113" s="1088" t="s">
        <v>3860</v>
      </c>
      <c r="BE113" s="1091" t="s">
        <v>3861</v>
      </c>
      <c r="BF113" s="1092"/>
      <c r="BG113" s="1092"/>
      <c r="BH113" s="1092"/>
      <c r="BI113" s="1092"/>
      <c r="BJ113" s="1092"/>
      <c r="BK113" s="1093"/>
      <c r="BL113" s="1067" t="s">
        <v>1662</v>
      </c>
      <c r="BM113" s="1068" t="s">
        <v>3862</v>
      </c>
      <c r="BN113" s="1070" t="s">
        <v>3863</v>
      </c>
      <c r="BO113" s="1071"/>
      <c r="BP113" s="1071"/>
      <c r="BQ113" s="1071"/>
      <c r="BR113" s="1071"/>
      <c r="BS113" s="1071"/>
      <c r="BT113" s="1072"/>
      <c r="BU113" s="1073" t="s">
        <v>1663</v>
      </c>
      <c r="BV113" s="1074"/>
      <c r="BW113" s="1074"/>
      <c r="BX113" s="1074"/>
      <c r="BY113" s="1074"/>
      <c r="BZ113" s="1074"/>
      <c r="CA113" s="1074"/>
      <c r="CB113" s="1074"/>
      <c r="CC113" s="1075"/>
    </row>
    <row r="114" spans="1:81" ht="16.2" customHeight="1" x14ac:dyDescent="0.3">
      <c r="A114" s="1"/>
      <c r="B114" s="1067"/>
      <c r="C114" s="1067"/>
      <c r="D114" s="1134"/>
      <c r="E114" s="1134"/>
      <c r="F114" s="1127"/>
      <c r="G114" s="1127"/>
      <c r="H114" s="1127"/>
      <c r="I114" s="1127"/>
      <c r="J114" s="1125"/>
      <c r="K114" s="1129"/>
      <c r="L114" s="1095"/>
      <c r="M114" s="1130"/>
      <c r="N114" s="1114"/>
      <c r="O114" s="1117"/>
      <c r="P114" s="1120"/>
      <c r="Q114" s="1123"/>
      <c r="R114" s="1125"/>
      <c r="S114" s="1109"/>
      <c r="T114" s="1107"/>
      <c r="U114" s="1107"/>
      <c r="V114" s="1107"/>
      <c r="W114" s="1109"/>
      <c r="X114" s="390" t="s">
        <v>12</v>
      </c>
      <c r="Y114" s="390" t="s">
        <v>13</v>
      </c>
      <c r="Z114" s="390" t="s">
        <v>12</v>
      </c>
      <c r="AA114" s="390" t="s">
        <v>13</v>
      </c>
      <c r="AB114" s="1067"/>
      <c r="AC114" s="1095"/>
      <c r="AD114" s="1065" t="s">
        <v>8</v>
      </c>
      <c r="AE114" s="1061" t="s">
        <v>9</v>
      </c>
      <c r="AF114" s="1061"/>
      <c r="AG114" s="1061"/>
      <c r="AH114" s="1061"/>
      <c r="AI114" s="1062" t="s">
        <v>1653</v>
      </c>
      <c r="AJ114" s="1063" t="s">
        <v>10</v>
      </c>
      <c r="AK114" s="1067"/>
      <c r="AL114" s="1102"/>
      <c r="AM114" s="1059" t="s">
        <v>11</v>
      </c>
      <c r="AN114" s="1061" t="s">
        <v>9</v>
      </c>
      <c r="AO114" s="1061"/>
      <c r="AP114" s="1061"/>
      <c r="AQ114" s="1061"/>
      <c r="AR114" s="1062" t="s">
        <v>1653</v>
      </c>
      <c r="AS114" s="1063" t="s">
        <v>10</v>
      </c>
      <c r="AT114" s="1067"/>
      <c r="AU114" s="1083"/>
      <c r="AV114" s="1059" t="s">
        <v>11</v>
      </c>
      <c r="AW114" s="1061" t="s">
        <v>9</v>
      </c>
      <c r="AX114" s="1061"/>
      <c r="AY114" s="1061"/>
      <c r="AZ114" s="1061"/>
      <c r="BA114" s="1062" t="s">
        <v>1653</v>
      </c>
      <c r="BB114" s="1063" t="s">
        <v>10</v>
      </c>
      <c r="BC114" s="1067"/>
      <c r="BD114" s="1089"/>
      <c r="BE114" s="1059" t="s">
        <v>11</v>
      </c>
      <c r="BF114" s="1061" t="s">
        <v>9</v>
      </c>
      <c r="BG114" s="1061"/>
      <c r="BH114" s="1061"/>
      <c r="BI114" s="1061"/>
      <c r="BJ114" s="1062" t="s">
        <v>1653</v>
      </c>
      <c r="BK114" s="1063" t="s">
        <v>10</v>
      </c>
      <c r="BL114" s="1067"/>
      <c r="BM114" s="1068"/>
      <c r="BN114" s="1065" t="s">
        <v>11</v>
      </c>
      <c r="BO114" s="1061" t="s">
        <v>9</v>
      </c>
      <c r="BP114" s="1061"/>
      <c r="BQ114" s="1061"/>
      <c r="BR114" s="1061"/>
      <c r="BS114" s="1049" t="s">
        <v>1653</v>
      </c>
      <c r="BT114" s="1051" t="s">
        <v>10</v>
      </c>
      <c r="BU114" s="1076"/>
      <c r="BV114" s="1077"/>
      <c r="BW114" s="1077"/>
      <c r="BX114" s="1077"/>
      <c r="BY114" s="1077"/>
      <c r="BZ114" s="1077"/>
      <c r="CA114" s="1077"/>
      <c r="CB114" s="1077"/>
      <c r="CC114" s="1078"/>
    </row>
    <row r="115" spans="1:81" ht="16.2" customHeight="1" x14ac:dyDescent="0.3">
      <c r="A115" s="1"/>
      <c r="B115" s="1067"/>
      <c r="C115" s="1067"/>
      <c r="D115" s="1134"/>
      <c r="E115" s="1134"/>
      <c r="F115" s="1128"/>
      <c r="G115" s="1128"/>
      <c r="H115" s="1128"/>
      <c r="I115" s="1128"/>
      <c r="J115" s="1125"/>
      <c r="K115" s="1129"/>
      <c r="L115" s="1096"/>
      <c r="M115" s="1131"/>
      <c r="N115" s="1115"/>
      <c r="O115" s="1118"/>
      <c r="P115" s="1121"/>
      <c r="Q115" s="1124"/>
      <c r="R115" s="1125"/>
      <c r="S115" s="1110"/>
      <c r="T115" s="1107"/>
      <c r="U115" s="1107"/>
      <c r="V115" s="1107"/>
      <c r="W115" s="1110"/>
      <c r="X115" s="391" t="s">
        <v>1660</v>
      </c>
      <c r="Y115" s="391" t="s">
        <v>1660</v>
      </c>
      <c r="Z115" s="391" t="s">
        <v>1660</v>
      </c>
      <c r="AA115" s="391" t="s">
        <v>1660</v>
      </c>
      <c r="AB115" s="1067"/>
      <c r="AC115" s="1096"/>
      <c r="AD115" s="1066"/>
      <c r="AE115" s="392" t="s">
        <v>14</v>
      </c>
      <c r="AF115" s="392" t="s">
        <v>17</v>
      </c>
      <c r="AG115" s="392" t="s">
        <v>15</v>
      </c>
      <c r="AH115" s="392" t="s">
        <v>16</v>
      </c>
      <c r="AI115" s="1050"/>
      <c r="AJ115" s="1064"/>
      <c r="AK115" s="1067"/>
      <c r="AL115" s="1103"/>
      <c r="AM115" s="1060"/>
      <c r="AN115" s="392" t="s">
        <v>14</v>
      </c>
      <c r="AO115" s="392" t="s">
        <v>17</v>
      </c>
      <c r="AP115" s="392" t="s">
        <v>15</v>
      </c>
      <c r="AQ115" s="392" t="s">
        <v>16</v>
      </c>
      <c r="AR115" s="1050"/>
      <c r="AS115" s="1064"/>
      <c r="AT115" s="1067"/>
      <c r="AU115" s="1084"/>
      <c r="AV115" s="1060"/>
      <c r="AW115" s="392" t="s">
        <v>14</v>
      </c>
      <c r="AX115" s="392" t="s">
        <v>17</v>
      </c>
      <c r="AY115" s="392" t="s">
        <v>15</v>
      </c>
      <c r="AZ115" s="392" t="s">
        <v>16</v>
      </c>
      <c r="BA115" s="1050"/>
      <c r="BB115" s="1064"/>
      <c r="BC115" s="1067"/>
      <c r="BD115" s="1090"/>
      <c r="BE115" s="1060"/>
      <c r="BF115" s="392" t="s">
        <v>14</v>
      </c>
      <c r="BG115" s="392" t="s">
        <v>17</v>
      </c>
      <c r="BH115" s="392" t="s">
        <v>15</v>
      </c>
      <c r="BI115" s="392" t="s">
        <v>16</v>
      </c>
      <c r="BJ115" s="1050"/>
      <c r="BK115" s="1064"/>
      <c r="BL115" s="1067"/>
      <c r="BM115" s="1069"/>
      <c r="BN115" s="1066"/>
      <c r="BO115" s="392" t="s">
        <v>14</v>
      </c>
      <c r="BP115" s="392" t="s">
        <v>17</v>
      </c>
      <c r="BQ115" s="392" t="s">
        <v>15</v>
      </c>
      <c r="BR115" s="392" t="s">
        <v>16</v>
      </c>
      <c r="BS115" s="1050"/>
      <c r="BT115" s="1052"/>
      <c r="BU115" s="1079"/>
      <c r="BV115" s="1080"/>
      <c r="BW115" s="1080"/>
      <c r="BX115" s="1080"/>
      <c r="BY115" s="1080"/>
      <c r="BZ115" s="1080"/>
      <c r="CA115" s="1080"/>
      <c r="CB115" s="1080"/>
      <c r="CC115" s="1081"/>
    </row>
    <row r="116" spans="1:81" ht="16.2" customHeight="1" thickBot="1" x14ac:dyDescent="0.35">
      <c r="B116" s="2"/>
    </row>
    <row r="117" spans="1:81" s="58" customFormat="1" ht="40.200000000000003" customHeight="1" thickTop="1" x14ac:dyDescent="0.3">
      <c r="A117" s="34"/>
      <c r="B117" s="1856" t="s">
        <v>1588</v>
      </c>
      <c r="C117" s="868" t="s">
        <v>1592</v>
      </c>
      <c r="D117" s="871"/>
      <c r="E117" s="851"/>
      <c r="F117" s="851"/>
      <c r="G117" s="851"/>
      <c r="H117" s="851"/>
      <c r="I117" s="851"/>
      <c r="J117" s="891">
        <v>953</v>
      </c>
      <c r="K117" s="854" t="str">
        <f>+[26]Metas!K1114</f>
        <v>Programa de asesoramiento y acompañamiento a mipymes creado para diversificación de su producto</v>
      </c>
      <c r="L117" s="857"/>
      <c r="M117" s="860">
        <f>SUM(N117:Q117)</f>
        <v>0</v>
      </c>
      <c r="N117" s="836"/>
      <c r="O117" s="839"/>
      <c r="P117" s="863"/>
      <c r="Q117" s="866"/>
      <c r="R117" s="812">
        <f>+$J117</f>
        <v>953</v>
      </c>
      <c r="S117" s="231"/>
      <c r="T117" s="235"/>
      <c r="U117" s="235"/>
      <c r="V117" s="235"/>
      <c r="W117" s="231"/>
      <c r="X117" s="256"/>
      <c r="Y117" s="256"/>
      <c r="Z117" s="256"/>
      <c r="AA117" s="256"/>
      <c r="AB117" s="812">
        <f t="shared" ref="AB117:AB182" si="131">+$J117</f>
        <v>953</v>
      </c>
      <c r="AC117" s="827">
        <f t="shared" ref="AC117" si="132">+L117</f>
        <v>0</v>
      </c>
      <c r="AD117" s="44">
        <f t="shared" ref="AD117:AJ133" si="133">+AM117+AV117+BE117+BN117</f>
        <v>0</v>
      </c>
      <c r="AE117" s="44">
        <f t="shared" si="133"/>
        <v>0</v>
      </c>
      <c r="AF117" s="44">
        <f t="shared" si="133"/>
        <v>0</v>
      </c>
      <c r="AG117" s="44">
        <f t="shared" si="133"/>
        <v>0</v>
      </c>
      <c r="AH117" s="44">
        <f t="shared" si="133"/>
        <v>0</v>
      </c>
      <c r="AI117" s="44">
        <f t="shared" si="133"/>
        <v>0</v>
      </c>
      <c r="AJ117" s="44">
        <f t="shared" si="133"/>
        <v>0</v>
      </c>
      <c r="AK117" s="812">
        <f t="shared" ref="AK117:AK182" si="134">+$J117</f>
        <v>953</v>
      </c>
      <c r="AL117" s="830">
        <f>+N117</f>
        <v>0</v>
      </c>
      <c r="AM117" s="44">
        <f t="shared" ref="AM117:AM161" si="135">SUM(AN117:AS117)</f>
        <v>0</v>
      </c>
      <c r="AN117" s="47"/>
      <c r="AO117" s="47"/>
      <c r="AP117" s="47"/>
      <c r="AQ117" s="47"/>
      <c r="AR117" s="47"/>
      <c r="AS117" s="47"/>
      <c r="AT117" s="812">
        <f t="shared" ref="AT117:AT182" si="136">+$J117</f>
        <v>953</v>
      </c>
      <c r="AU117" s="833">
        <f>+O117</f>
        <v>0</v>
      </c>
      <c r="AV117" s="44">
        <f t="shared" ref="AV117:AV161" si="137">SUM(AW117:BB117)</f>
        <v>0</v>
      </c>
      <c r="AW117" s="47"/>
      <c r="AX117" s="47"/>
      <c r="AY117" s="47"/>
      <c r="AZ117" s="47"/>
      <c r="BA117" s="47"/>
      <c r="BB117" s="47"/>
      <c r="BC117" s="812">
        <f t="shared" ref="BC117:BC182" si="138">+$J117</f>
        <v>953</v>
      </c>
      <c r="BD117" s="809">
        <f>+P117</f>
        <v>0</v>
      </c>
      <c r="BE117" s="44">
        <f t="shared" ref="BE117:BE161" si="139">SUM(BF117:BK117)</f>
        <v>0</v>
      </c>
      <c r="BF117" s="47"/>
      <c r="BG117" s="47"/>
      <c r="BH117" s="47"/>
      <c r="BI117" s="47"/>
      <c r="BJ117" s="47"/>
      <c r="BK117" s="47"/>
      <c r="BL117" s="812">
        <f t="shared" ref="BL117:BL182" si="140">+$J117</f>
        <v>953</v>
      </c>
      <c r="BM117" s="815">
        <f>+Q117</f>
        <v>0</v>
      </c>
      <c r="BN117" s="44">
        <f t="shared" ref="BN117:BN161" si="141">SUM(BO117:BT117)</f>
        <v>0</v>
      </c>
      <c r="BO117" s="47"/>
      <c r="BP117" s="47"/>
      <c r="BQ117" s="47"/>
      <c r="BR117" s="47"/>
      <c r="BS117" s="47"/>
      <c r="BT117" s="47"/>
      <c r="BU117" s="818"/>
      <c r="BV117" s="819"/>
      <c r="BW117" s="819"/>
      <c r="BX117" s="819"/>
      <c r="BY117" s="819"/>
      <c r="BZ117" s="819"/>
      <c r="CA117" s="819"/>
      <c r="CB117" s="819"/>
      <c r="CC117" s="820"/>
    </row>
    <row r="118" spans="1:81" s="58" customFormat="1" ht="40.200000000000003" customHeight="1" x14ac:dyDescent="0.3">
      <c r="A118" s="34"/>
      <c r="B118" s="1857"/>
      <c r="C118" s="869"/>
      <c r="D118" s="872"/>
      <c r="E118" s="852"/>
      <c r="F118" s="852"/>
      <c r="G118" s="852"/>
      <c r="H118" s="852"/>
      <c r="I118" s="852"/>
      <c r="J118" s="892"/>
      <c r="K118" s="855"/>
      <c r="L118" s="858"/>
      <c r="M118" s="861"/>
      <c r="N118" s="837"/>
      <c r="O118" s="840"/>
      <c r="P118" s="864"/>
      <c r="Q118" s="867"/>
      <c r="R118" s="813"/>
      <c r="S118" s="39"/>
      <c r="T118" s="236"/>
      <c r="U118" s="236"/>
      <c r="V118" s="236"/>
      <c r="W118" s="39"/>
      <c r="X118" s="31"/>
      <c r="Y118" s="31"/>
      <c r="Z118" s="31"/>
      <c r="AA118" s="31"/>
      <c r="AB118" s="813"/>
      <c r="AC118" s="828"/>
      <c r="AD118" s="51">
        <f t="shared" si="133"/>
        <v>0</v>
      </c>
      <c r="AE118" s="51">
        <f t="shared" si="133"/>
        <v>0</v>
      </c>
      <c r="AF118" s="51">
        <f t="shared" si="133"/>
        <v>0</v>
      </c>
      <c r="AG118" s="51">
        <f t="shared" si="133"/>
        <v>0</v>
      </c>
      <c r="AH118" s="51">
        <f t="shared" si="133"/>
        <v>0</v>
      </c>
      <c r="AI118" s="51">
        <f t="shared" si="133"/>
        <v>0</v>
      </c>
      <c r="AJ118" s="51">
        <f t="shared" si="133"/>
        <v>0</v>
      </c>
      <c r="AK118" s="813"/>
      <c r="AL118" s="831"/>
      <c r="AM118" s="51">
        <f t="shared" si="135"/>
        <v>0</v>
      </c>
      <c r="AN118" s="257"/>
      <c r="AO118" s="257"/>
      <c r="AP118" s="257"/>
      <c r="AQ118" s="257"/>
      <c r="AR118" s="257"/>
      <c r="AS118" s="257"/>
      <c r="AT118" s="813"/>
      <c r="AU118" s="834"/>
      <c r="AV118" s="51">
        <f t="shared" si="137"/>
        <v>0</v>
      </c>
      <c r="AW118" s="257"/>
      <c r="AX118" s="257"/>
      <c r="AY118" s="257"/>
      <c r="AZ118" s="257"/>
      <c r="BA118" s="257"/>
      <c r="BB118" s="257"/>
      <c r="BC118" s="813"/>
      <c r="BD118" s="810"/>
      <c r="BE118" s="51">
        <f t="shared" si="139"/>
        <v>0</v>
      </c>
      <c r="BF118" s="257"/>
      <c r="BG118" s="257"/>
      <c r="BH118" s="257"/>
      <c r="BI118" s="257"/>
      <c r="BJ118" s="257"/>
      <c r="BK118" s="257"/>
      <c r="BL118" s="813"/>
      <c r="BM118" s="816"/>
      <c r="BN118" s="51">
        <f t="shared" si="141"/>
        <v>0</v>
      </c>
      <c r="BO118" s="257"/>
      <c r="BP118" s="257"/>
      <c r="BQ118" s="257"/>
      <c r="BR118" s="257"/>
      <c r="BS118" s="257"/>
      <c r="BT118" s="257"/>
      <c r="BU118" s="821"/>
      <c r="BV118" s="822"/>
      <c r="BW118" s="822"/>
      <c r="BX118" s="822"/>
      <c r="BY118" s="822"/>
      <c r="BZ118" s="822"/>
      <c r="CA118" s="822"/>
      <c r="CB118" s="822"/>
      <c r="CC118" s="823"/>
    </row>
    <row r="119" spans="1:81" s="58" customFormat="1" ht="40.200000000000003" customHeight="1" x14ac:dyDescent="0.3">
      <c r="A119" s="34"/>
      <c r="B119" s="1857"/>
      <c r="C119" s="869"/>
      <c r="D119" s="872"/>
      <c r="E119" s="852"/>
      <c r="F119" s="852"/>
      <c r="G119" s="852"/>
      <c r="H119" s="852"/>
      <c r="I119" s="852"/>
      <c r="J119" s="892"/>
      <c r="K119" s="855"/>
      <c r="L119" s="858"/>
      <c r="M119" s="861"/>
      <c r="N119" s="837"/>
      <c r="O119" s="840"/>
      <c r="P119" s="864"/>
      <c r="Q119" s="867"/>
      <c r="R119" s="813"/>
      <c r="S119" s="39"/>
      <c r="T119" s="236"/>
      <c r="U119" s="236"/>
      <c r="V119" s="236"/>
      <c r="W119" s="39"/>
      <c r="X119" s="31"/>
      <c r="Y119" s="31"/>
      <c r="Z119" s="31"/>
      <c r="AA119" s="31"/>
      <c r="AB119" s="813"/>
      <c r="AC119" s="828"/>
      <c r="AD119" s="51">
        <f t="shared" si="133"/>
        <v>0</v>
      </c>
      <c r="AE119" s="51">
        <f t="shared" si="133"/>
        <v>0</v>
      </c>
      <c r="AF119" s="51">
        <f t="shared" si="133"/>
        <v>0</v>
      </c>
      <c r="AG119" s="51">
        <f t="shared" si="133"/>
        <v>0</v>
      </c>
      <c r="AH119" s="51">
        <f t="shared" si="133"/>
        <v>0</v>
      </c>
      <c r="AI119" s="51">
        <f t="shared" si="133"/>
        <v>0</v>
      </c>
      <c r="AJ119" s="51">
        <f t="shared" si="133"/>
        <v>0</v>
      </c>
      <c r="AK119" s="813"/>
      <c r="AL119" s="831"/>
      <c r="AM119" s="51">
        <f t="shared" si="135"/>
        <v>0</v>
      </c>
      <c r="AN119" s="257"/>
      <c r="AO119" s="257"/>
      <c r="AP119" s="257"/>
      <c r="AQ119" s="257"/>
      <c r="AR119" s="257"/>
      <c r="AS119" s="257"/>
      <c r="AT119" s="813"/>
      <c r="AU119" s="834"/>
      <c r="AV119" s="51">
        <f t="shared" si="137"/>
        <v>0</v>
      </c>
      <c r="AW119" s="257"/>
      <c r="AX119" s="257"/>
      <c r="AY119" s="257"/>
      <c r="AZ119" s="257"/>
      <c r="BA119" s="257"/>
      <c r="BB119" s="257"/>
      <c r="BC119" s="813"/>
      <c r="BD119" s="810"/>
      <c r="BE119" s="51">
        <f t="shared" si="139"/>
        <v>0</v>
      </c>
      <c r="BF119" s="257"/>
      <c r="BG119" s="257"/>
      <c r="BH119" s="257"/>
      <c r="BI119" s="257"/>
      <c r="BJ119" s="257"/>
      <c r="BK119" s="257"/>
      <c r="BL119" s="813"/>
      <c r="BM119" s="816"/>
      <c r="BN119" s="51">
        <f t="shared" si="141"/>
        <v>0</v>
      </c>
      <c r="BO119" s="257"/>
      <c r="BP119" s="257"/>
      <c r="BQ119" s="257"/>
      <c r="BR119" s="257"/>
      <c r="BS119" s="257"/>
      <c r="BT119" s="257"/>
      <c r="BU119" s="821"/>
      <c r="BV119" s="822"/>
      <c r="BW119" s="822"/>
      <c r="BX119" s="822"/>
      <c r="BY119" s="822"/>
      <c r="BZ119" s="822"/>
      <c r="CA119" s="822"/>
      <c r="CB119" s="822"/>
      <c r="CC119" s="823"/>
    </row>
    <row r="120" spans="1:81" s="58" customFormat="1" ht="40.200000000000003" customHeight="1" thickBot="1" x14ac:dyDescent="0.35">
      <c r="A120" s="34"/>
      <c r="B120" s="1857"/>
      <c r="C120" s="869"/>
      <c r="D120" s="873"/>
      <c r="E120" s="853"/>
      <c r="F120" s="853"/>
      <c r="G120" s="853"/>
      <c r="H120" s="853"/>
      <c r="I120" s="853"/>
      <c r="J120" s="893"/>
      <c r="K120" s="856"/>
      <c r="L120" s="859"/>
      <c r="M120" s="862"/>
      <c r="N120" s="838"/>
      <c r="O120" s="841"/>
      <c r="P120" s="865"/>
      <c r="Q120" s="874"/>
      <c r="R120" s="814"/>
      <c r="S120" s="232"/>
      <c r="T120" s="237"/>
      <c r="U120" s="237"/>
      <c r="V120" s="237"/>
      <c r="W120" s="232"/>
      <c r="X120" s="260"/>
      <c r="Y120" s="260"/>
      <c r="Z120" s="260"/>
      <c r="AA120" s="260"/>
      <c r="AB120" s="814"/>
      <c r="AC120" s="829"/>
      <c r="AD120" s="46">
        <f t="shared" si="133"/>
        <v>0</v>
      </c>
      <c r="AE120" s="46">
        <f t="shared" si="133"/>
        <v>0</v>
      </c>
      <c r="AF120" s="46">
        <f t="shared" si="133"/>
        <v>0</v>
      </c>
      <c r="AG120" s="46">
        <f t="shared" si="133"/>
        <v>0</v>
      </c>
      <c r="AH120" s="46">
        <f t="shared" si="133"/>
        <v>0</v>
      </c>
      <c r="AI120" s="46">
        <f t="shared" si="133"/>
        <v>0</v>
      </c>
      <c r="AJ120" s="46">
        <f t="shared" si="133"/>
        <v>0</v>
      </c>
      <c r="AK120" s="814"/>
      <c r="AL120" s="832"/>
      <c r="AM120" s="46">
        <f t="shared" si="135"/>
        <v>0</v>
      </c>
      <c r="AN120" s="49"/>
      <c r="AO120" s="49"/>
      <c r="AP120" s="49"/>
      <c r="AQ120" s="49"/>
      <c r="AR120" s="49"/>
      <c r="AS120" s="49"/>
      <c r="AT120" s="814"/>
      <c r="AU120" s="835"/>
      <c r="AV120" s="46">
        <f t="shared" si="137"/>
        <v>0</v>
      </c>
      <c r="AW120" s="49"/>
      <c r="AX120" s="49"/>
      <c r="AY120" s="49"/>
      <c r="AZ120" s="49"/>
      <c r="BA120" s="49"/>
      <c r="BB120" s="49"/>
      <c r="BC120" s="814"/>
      <c r="BD120" s="811"/>
      <c r="BE120" s="46">
        <f t="shared" si="139"/>
        <v>0</v>
      </c>
      <c r="BF120" s="49"/>
      <c r="BG120" s="49"/>
      <c r="BH120" s="49"/>
      <c r="BI120" s="49"/>
      <c r="BJ120" s="49"/>
      <c r="BK120" s="49"/>
      <c r="BL120" s="814"/>
      <c r="BM120" s="817"/>
      <c r="BN120" s="46">
        <f t="shared" si="141"/>
        <v>0</v>
      </c>
      <c r="BO120" s="49"/>
      <c r="BP120" s="49"/>
      <c r="BQ120" s="49"/>
      <c r="BR120" s="49"/>
      <c r="BS120" s="49"/>
      <c r="BT120" s="49"/>
      <c r="BU120" s="824"/>
      <c r="BV120" s="825"/>
      <c r="BW120" s="825"/>
      <c r="BX120" s="825"/>
      <c r="BY120" s="825"/>
      <c r="BZ120" s="825"/>
      <c r="CA120" s="825"/>
      <c r="CB120" s="825"/>
      <c r="CC120" s="826"/>
    </row>
    <row r="121" spans="1:81" s="58" customFormat="1" ht="40.200000000000003" customHeight="1" thickTop="1" x14ac:dyDescent="0.3">
      <c r="A121" s="34"/>
      <c r="B121" s="1857"/>
      <c r="C121" s="869"/>
      <c r="D121" s="871"/>
      <c r="E121" s="851"/>
      <c r="F121" s="851"/>
      <c r="G121" s="851"/>
      <c r="H121" s="851"/>
      <c r="I121" s="851"/>
      <c r="J121" s="891">
        <v>954</v>
      </c>
      <c r="K121" s="854" t="str">
        <f>+[26]Metas!K1115</f>
        <v>Estrategia para incentivar la promoción de la transferencia de conocimiento empresarial</v>
      </c>
      <c r="L121" s="857"/>
      <c r="M121" s="860">
        <f>SUM(N121:Q121)</f>
        <v>0</v>
      </c>
      <c r="N121" s="836"/>
      <c r="O121" s="839"/>
      <c r="P121" s="863"/>
      <c r="Q121" s="866"/>
      <c r="R121" s="812">
        <f>+$J121</f>
        <v>954</v>
      </c>
      <c r="S121" s="231"/>
      <c r="T121" s="235"/>
      <c r="U121" s="235"/>
      <c r="V121" s="235"/>
      <c r="W121" s="231"/>
      <c r="X121" s="256"/>
      <c r="Y121" s="256"/>
      <c r="Z121" s="256"/>
      <c r="AA121" s="256"/>
      <c r="AB121" s="812">
        <f t="shared" si="131"/>
        <v>954</v>
      </c>
      <c r="AC121" s="827">
        <f t="shared" ref="AC121" si="142">+L121</f>
        <v>0</v>
      </c>
      <c r="AD121" s="44">
        <f t="shared" si="133"/>
        <v>0</v>
      </c>
      <c r="AE121" s="44">
        <f t="shared" si="133"/>
        <v>0</v>
      </c>
      <c r="AF121" s="44">
        <f t="shared" si="133"/>
        <v>0</v>
      </c>
      <c r="AG121" s="44">
        <f t="shared" si="133"/>
        <v>0</v>
      </c>
      <c r="AH121" s="44">
        <f t="shared" si="133"/>
        <v>0</v>
      </c>
      <c r="AI121" s="44">
        <f t="shared" si="133"/>
        <v>0</v>
      </c>
      <c r="AJ121" s="44">
        <f t="shared" si="133"/>
        <v>0</v>
      </c>
      <c r="AK121" s="812">
        <f t="shared" si="134"/>
        <v>954</v>
      </c>
      <c r="AL121" s="830">
        <f>+N121</f>
        <v>0</v>
      </c>
      <c r="AM121" s="44">
        <f t="shared" si="135"/>
        <v>0</v>
      </c>
      <c r="AN121" s="47"/>
      <c r="AO121" s="47"/>
      <c r="AP121" s="47"/>
      <c r="AQ121" s="47"/>
      <c r="AR121" s="47"/>
      <c r="AS121" s="47"/>
      <c r="AT121" s="812">
        <f t="shared" si="136"/>
        <v>954</v>
      </c>
      <c r="AU121" s="833">
        <f>+O121</f>
        <v>0</v>
      </c>
      <c r="AV121" s="44">
        <f t="shared" si="137"/>
        <v>0</v>
      </c>
      <c r="AW121" s="47"/>
      <c r="AX121" s="47"/>
      <c r="AY121" s="47"/>
      <c r="AZ121" s="47"/>
      <c r="BA121" s="47"/>
      <c r="BB121" s="47"/>
      <c r="BC121" s="812">
        <f t="shared" si="138"/>
        <v>954</v>
      </c>
      <c r="BD121" s="809">
        <f>+P121</f>
        <v>0</v>
      </c>
      <c r="BE121" s="44">
        <f t="shared" si="139"/>
        <v>0</v>
      </c>
      <c r="BF121" s="47"/>
      <c r="BG121" s="47"/>
      <c r="BH121" s="47"/>
      <c r="BI121" s="47"/>
      <c r="BJ121" s="47"/>
      <c r="BK121" s="47"/>
      <c r="BL121" s="812">
        <f t="shared" si="140"/>
        <v>954</v>
      </c>
      <c r="BM121" s="815">
        <f>+Q121</f>
        <v>0</v>
      </c>
      <c r="BN121" s="44">
        <f t="shared" si="141"/>
        <v>0</v>
      </c>
      <c r="BO121" s="47"/>
      <c r="BP121" s="47"/>
      <c r="BQ121" s="47"/>
      <c r="BR121" s="47"/>
      <c r="BS121" s="47"/>
      <c r="BT121" s="47"/>
      <c r="BU121" s="818"/>
      <c r="BV121" s="819"/>
      <c r="BW121" s="819"/>
      <c r="BX121" s="819"/>
      <c r="BY121" s="819"/>
      <c r="BZ121" s="819"/>
      <c r="CA121" s="819"/>
      <c r="CB121" s="819"/>
      <c r="CC121" s="820"/>
    </row>
    <row r="122" spans="1:81" s="58" customFormat="1" ht="40.200000000000003" customHeight="1" x14ac:dyDescent="0.3">
      <c r="A122" s="34"/>
      <c r="B122" s="1857"/>
      <c r="C122" s="869"/>
      <c r="D122" s="872"/>
      <c r="E122" s="852"/>
      <c r="F122" s="852"/>
      <c r="G122" s="852"/>
      <c r="H122" s="852"/>
      <c r="I122" s="852"/>
      <c r="J122" s="892"/>
      <c r="K122" s="855"/>
      <c r="L122" s="858"/>
      <c r="M122" s="861"/>
      <c r="N122" s="837"/>
      <c r="O122" s="840"/>
      <c r="P122" s="864"/>
      <c r="Q122" s="867"/>
      <c r="R122" s="813"/>
      <c r="S122" s="39"/>
      <c r="T122" s="236"/>
      <c r="U122" s="236"/>
      <c r="V122" s="236"/>
      <c r="W122" s="39"/>
      <c r="X122" s="31"/>
      <c r="Y122" s="31"/>
      <c r="Z122" s="31"/>
      <c r="AA122" s="31"/>
      <c r="AB122" s="813"/>
      <c r="AC122" s="828"/>
      <c r="AD122" s="51">
        <f t="shared" si="133"/>
        <v>0</v>
      </c>
      <c r="AE122" s="51">
        <f t="shared" si="133"/>
        <v>0</v>
      </c>
      <c r="AF122" s="51">
        <f t="shared" si="133"/>
        <v>0</v>
      </c>
      <c r="AG122" s="51">
        <f t="shared" si="133"/>
        <v>0</v>
      </c>
      <c r="AH122" s="51">
        <f t="shared" si="133"/>
        <v>0</v>
      </c>
      <c r="AI122" s="51">
        <f t="shared" si="133"/>
        <v>0</v>
      </c>
      <c r="AJ122" s="51">
        <f t="shared" si="133"/>
        <v>0</v>
      </c>
      <c r="AK122" s="813"/>
      <c r="AL122" s="831"/>
      <c r="AM122" s="51">
        <f t="shared" si="135"/>
        <v>0</v>
      </c>
      <c r="AN122" s="257"/>
      <c r="AO122" s="257"/>
      <c r="AP122" s="257"/>
      <c r="AQ122" s="257"/>
      <c r="AR122" s="257"/>
      <c r="AS122" s="257"/>
      <c r="AT122" s="813"/>
      <c r="AU122" s="834"/>
      <c r="AV122" s="51">
        <f t="shared" si="137"/>
        <v>0</v>
      </c>
      <c r="AW122" s="257"/>
      <c r="AX122" s="257"/>
      <c r="AY122" s="257"/>
      <c r="AZ122" s="257"/>
      <c r="BA122" s="257"/>
      <c r="BB122" s="257"/>
      <c r="BC122" s="813"/>
      <c r="BD122" s="810"/>
      <c r="BE122" s="51">
        <f t="shared" si="139"/>
        <v>0</v>
      </c>
      <c r="BF122" s="257"/>
      <c r="BG122" s="257"/>
      <c r="BH122" s="257"/>
      <c r="BI122" s="257"/>
      <c r="BJ122" s="257"/>
      <c r="BK122" s="257"/>
      <c r="BL122" s="813"/>
      <c r="BM122" s="816"/>
      <c r="BN122" s="51">
        <f t="shared" si="141"/>
        <v>0</v>
      </c>
      <c r="BO122" s="257"/>
      <c r="BP122" s="257"/>
      <c r="BQ122" s="257"/>
      <c r="BR122" s="257"/>
      <c r="BS122" s="257"/>
      <c r="BT122" s="257"/>
      <c r="BU122" s="821"/>
      <c r="BV122" s="822"/>
      <c r="BW122" s="822"/>
      <c r="BX122" s="822"/>
      <c r="BY122" s="822"/>
      <c r="BZ122" s="822"/>
      <c r="CA122" s="822"/>
      <c r="CB122" s="822"/>
      <c r="CC122" s="823"/>
    </row>
    <row r="123" spans="1:81" s="58" customFormat="1" ht="40.200000000000003" customHeight="1" x14ac:dyDescent="0.3">
      <c r="A123" s="34"/>
      <c r="B123" s="1857"/>
      <c r="C123" s="869"/>
      <c r="D123" s="872"/>
      <c r="E123" s="852"/>
      <c r="F123" s="852"/>
      <c r="G123" s="852"/>
      <c r="H123" s="852"/>
      <c r="I123" s="852"/>
      <c r="J123" s="892"/>
      <c r="K123" s="855"/>
      <c r="L123" s="858"/>
      <c r="M123" s="861"/>
      <c r="N123" s="837"/>
      <c r="O123" s="840"/>
      <c r="P123" s="864"/>
      <c r="Q123" s="867"/>
      <c r="R123" s="813"/>
      <c r="S123" s="39"/>
      <c r="T123" s="236"/>
      <c r="U123" s="236"/>
      <c r="V123" s="236"/>
      <c r="W123" s="39"/>
      <c r="X123" s="31"/>
      <c r="Y123" s="31"/>
      <c r="Z123" s="31"/>
      <c r="AA123" s="31"/>
      <c r="AB123" s="813"/>
      <c r="AC123" s="828"/>
      <c r="AD123" s="51">
        <f t="shared" si="133"/>
        <v>0</v>
      </c>
      <c r="AE123" s="51">
        <f t="shared" si="133"/>
        <v>0</v>
      </c>
      <c r="AF123" s="51">
        <f t="shared" si="133"/>
        <v>0</v>
      </c>
      <c r="AG123" s="51">
        <f t="shared" si="133"/>
        <v>0</v>
      </c>
      <c r="AH123" s="51">
        <f t="shared" si="133"/>
        <v>0</v>
      </c>
      <c r="AI123" s="51">
        <f t="shared" si="133"/>
        <v>0</v>
      </c>
      <c r="AJ123" s="51">
        <f t="shared" si="133"/>
        <v>0</v>
      </c>
      <c r="AK123" s="813"/>
      <c r="AL123" s="831"/>
      <c r="AM123" s="51">
        <f t="shared" si="135"/>
        <v>0</v>
      </c>
      <c r="AN123" s="257"/>
      <c r="AO123" s="257"/>
      <c r="AP123" s="257"/>
      <c r="AQ123" s="257"/>
      <c r="AR123" s="257"/>
      <c r="AS123" s="257"/>
      <c r="AT123" s="813"/>
      <c r="AU123" s="834"/>
      <c r="AV123" s="51">
        <f t="shared" si="137"/>
        <v>0</v>
      </c>
      <c r="AW123" s="257"/>
      <c r="AX123" s="257"/>
      <c r="AY123" s="257"/>
      <c r="AZ123" s="257"/>
      <c r="BA123" s="257"/>
      <c r="BB123" s="257"/>
      <c r="BC123" s="813"/>
      <c r="BD123" s="810"/>
      <c r="BE123" s="51">
        <f t="shared" si="139"/>
        <v>0</v>
      </c>
      <c r="BF123" s="257"/>
      <c r="BG123" s="257"/>
      <c r="BH123" s="257"/>
      <c r="BI123" s="257"/>
      <c r="BJ123" s="257"/>
      <c r="BK123" s="257"/>
      <c r="BL123" s="813"/>
      <c r="BM123" s="816"/>
      <c r="BN123" s="51">
        <f t="shared" si="141"/>
        <v>0</v>
      </c>
      <c r="BO123" s="257"/>
      <c r="BP123" s="257"/>
      <c r="BQ123" s="257"/>
      <c r="BR123" s="257"/>
      <c r="BS123" s="257"/>
      <c r="BT123" s="257"/>
      <c r="BU123" s="821"/>
      <c r="BV123" s="822"/>
      <c r="BW123" s="822"/>
      <c r="BX123" s="822"/>
      <c r="BY123" s="822"/>
      <c r="BZ123" s="822"/>
      <c r="CA123" s="822"/>
      <c r="CB123" s="822"/>
      <c r="CC123" s="823"/>
    </row>
    <row r="124" spans="1:81" s="58" customFormat="1" ht="40.200000000000003" customHeight="1" thickBot="1" x14ac:dyDescent="0.35">
      <c r="A124" s="34"/>
      <c r="B124" s="1857"/>
      <c r="C124" s="870"/>
      <c r="D124" s="873"/>
      <c r="E124" s="853"/>
      <c r="F124" s="853"/>
      <c r="G124" s="853"/>
      <c r="H124" s="853"/>
      <c r="I124" s="853"/>
      <c r="J124" s="893"/>
      <c r="K124" s="856"/>
      <c r="L124" s="859"/>
      <c r="M124" s="862"/>
      <c r="N124" s="838"/>
      <c r="O124" s="841"/>
      <c r="P124" s="865"/>
      <c r="Q124" s="874"/>
      <c r="R124" s="814"/>
      <c r="S124" s="232"/>
      <c r="T124" s="237"/>
      <c r="U124" s="237"/>
      <c r="V124" s="237"/>
      <c r="W124" s="232"/>
      <c r="X124" s="260"/>
      <c r="Y124" s="260"/>
      <c r="Z124" s="260"/>
      <c r="AA124" s="260"/>
      <c r="AB124" s="814"/>
      <c r="AC124" s="829"/>
      <c r="AD124" s="46">
        <f t="shared" si="133"/>
        <v>0</v>
      </c>
      <c r="AE124" s="46">
        <f t="shared" si="133"/>
        <v>0</v>
      </c>
      <c r="AF124" s="46">
        <f t="shared" si="133"/>
        <v>0</v>
      </c>
      <c r="AG124" s="46">
        <f t="shared" si="133"/>
        <v>0</v>
      </c>
      <c r="AH124" s="46">
        <f t="shared" si="133"/>
        <v>0</v>
      </c>
      <c r="AI124" s="46">
        <f t="shared" si="133"/>
        <v>0</v>
      </c>
      <c r="AJ124" s="46">
        <f t="shared" si="133"/>
        <v>0</v>
      </c>
      <c r="AK124" s="814"/>
      <c r="AL124" s="832"/>
      <c r="AM124" s="46">
        <f t="shared" si="135"/>
        <v>0</v>
      </c>
      <c r="AN124" s="49"/>
      <c r="AO124" s="49"/>
      <c r="AP124" s="49"/>
      <c r="AQ124" s="49"/>
      <c r="AR124" s="49"/>
      <c r="AS124" s="49"/>
      <c r="AT124" s="814"/>
      <c r="AU124" s="835"/>
      <c r="AV124" s="46">
        <f t="shared" si="137"/>
        <v>0</v>
      </c>
      <c r="AW124" s="49"/>
      <c r="AX124" s="49"/>
      <c r="AY124" s="49"/>
      <c r="AZ124" s="49"/>
      <c r="BA124" s="49"/>
      <c r="BB124" s="49"/>
      <c r="BC124" s="814"/>
      <c r="BD124" s="811"/>
      <c r="BE124" s="46">
        <f t="shared" si="139"/>
        <v>0</v>
      </c>
      <c r="BF124" s="49"/>
      <c r="BG124" s="49"/>
      <c r="BH124" s="49"/>
      <c r="BI124" s="49"/>
      <c r="BJ124" s="49"/>
      <c r="BK124" s="49"/>
      <c r="BL124" s="814"/>
      <c r="BM124" s="817"/>
      <c r="BN124" s="46">
        <f t="shared" si="141"/>
        <v>0</v>
      </c>
      <c r="BO124" s="49"/>
      <c r="BP124" s="49"/>
      <c r="BQ124" s="49"/>
      <c r="BR124" s="49"/>
      <c r="BS124" s="49"/>
      <c r="BT124" s="49"/>
      <c r="BU124" s="824"/>
      <c r="BV124" s="825"/>
      <c r="BW124" s="825"/>
      <c r="BX124" s="825"/>
      <c r="BY124" s="825"/>
      <c r="BZ124" s="825"/>
      <c r="CA124" s="825"/>
      <c r="CB124" s="825"/>
      <c r="CC124" s="826"/>
    </row>
    <row r="125" spans="1:81" s="58" customFormat="1" ht="40.200000000000003" customHeight="1" thickTop="1" x14ac:dyDescent="0.3">
      <c r="A125" s="34"/>
      <c r="B125" s="1857"/>
      <c r="C125" s="868" t="s">
        <v>1596</v>
      </c>
      <c r="D125" s="871"/>
      <c r="E125" s="851"/>
      <c r="F125" s="851"/>
      <c r="G125" s="851"/>
      <c r="H125" s="851"/>
      <c r="I125" s="851"/>
      <c r="J125" s="891">
        <v>955</v>
      </c>
      <c r="K125" s="854" t="str">
        <f>+[26]Metas!K1116</f>
        <v>Proyectos de iniciativas clúster del sector empresarial de Norte de Santander apoyados</v>
      </c>
      <c r="L125" s="857"/>
      <c r="M125" s="860">
        <f>SUM(N125:Q125)</f>
        <v>0</v>
      </c>
      <c r="N125" s="836"/>
      <c r="O125" s="839"/>
      <c r="P125" s="863"/>
      <c r="Q125" s="866"/>
      <c r="R125" s="812">
        <f>+$J125</f>
        <v>955</v>
      </c>
      <c r="S125" s="231"/>
      <c r="T125" s="235"/>
      <c r="U125" s="235"/>
      <c r="V125" s="235"/>
      <c r="W125" s="231"/>
      <c r="X125" s="256"/>
      <c r="Y125" s="256"/>
      <c r="Z125" s="256"/>
      <c r="AA125" s="256"/>
      <c r="AB125" s="812">
        <f t="shared" si="131"/>
        <v>955</v>
      </c>
      <c r="AC125" s="827">
        <f t="shared" ref="AC125" si="143">+L125</f>
        <v>0</v>
      </c>
      <c r="AD125" s="44">
        <f t="shared" si="133"/>
        <v>0</v>
      </c>
      <c r="AE125" s="44">
        <f t="shared" si="133"/>
        <v>0</v>
      </c>
      <c r="AF125" s="44">
        <f t="shared" si="133"/>
        <v>0</v>
      </c>
      <c r="AG125" s="44">
        <f t="shared" si="133"/>
        <v>0</v>
      </c>
      <c r="AH125" s="44">
        <f t="shared" si="133"/>
        <v>0</v>
      </c>
      <c r="AI125" s="44">
        <f t="shared" si="133"/>
        <v>0</v>
      </c>
      <c r="AJ125" s="44">
        <f t="shared" si="133"/>
        <v>0</v>
      </c>
      <c r="AK125" s="812">
        <f t="shared" si="134"/>
        <v>955</v>
      </c>
      <c r="AL125" s="830">
        <f>+N125</f>
        <v>0</v>
      </c>
      <c r="AM125" s="44">
        <f t="shared" si="135"/>
        <v>0</v>
      </c>
      <c r="AN125" s="47"/>
      <c r="AO125" s="47"/>
      <c r="AP125" s="47"/>
      <c r="AQ125" s="47"/>
      <c r="AR125" s="47"/>
      <c r="AS125" s="47"/>
      <c r="AT125" s="812">
        <f t="shared" si="136"/>
        <v>955</v>
      </c>
      <c r="AU125" s="833">
        <f>+O125</f>
        <v>0</v>
      </c>
      <c r="AV125" s="44">
        <f t="shared" si="137"/>
        <v>0</v>
      </c>
      <c r="AW125" s="47"/>
      <c r="AX125" s="47"/>
      <c r="AY125" s="47"/>
      <c r="AZ125" s="47"/>
      <c r="BA125" s="47"/>
      <c r="BB125" s="47"/>
      <c r="BC125" s="812">
        <f t="shared" si="138"/>
        <v>955</v>
      </c>
      <c r="BD125" s="809">
        <f>+P125</f>
        <v>0</v>
      </c>
      <c r="BE125" s="44">
        <f t="shared" si="139"/>
        <v>0</v>
      </c>
      <c r="BF125" s="47"/>
      <c r="BG125" s="47"/>
      <c r="BH125" s="47"/>
      <c r="BI125" s="47"/>
      <c r="BJ125" s="47"/>
      <c r="BK125" s="47"/>
      <c r="BL125" s="812">
        <f t="shared" si="140"/>
        <v>955</v>
      </c>
      <c r="BM125" s="815">
        <f>+Q125</f>
        <v>0</v>
      </c>
      <c r="BN125" s="44">
        <f t="shared" si="141"/>
        <v>0</v>
      </c>
      <c r="BO125" s="47"/>
      <c r="BP125" s="47"/>
      <c r="BQ125" s="47"/>
      <c r="BR125" s="47"/>
      <c r="BS125" s="47"/>
      <c r="BT125" s="47"/>
      <c r="BU125" s="818"/>
      <c r="BV125" s="819"/>
      <c r="BW125" s="819"/>
      <c r="BX125" s="819"/>
      <c r="BY125" s="819"/>
      <c r="BZ125" s="819"/>
      <c r="CA125" s="819"/>
      <c r="CB125" s="819"/>
      <c r="CC125" s="820"/>
    </row>
    <row r="126" spans="1:81" s="58" customFormat="1" ht="40.200000000000003" customHeight="1" x14ac:dyDescent="0.3">
      <c r="A126" s="34"/>
      <c r="B126" s="1857"/>
      <c r="C126" s="869"/>
      <c r="D126" s="872"/>
      <c r="E126" s="852"/>
      <c r="F126" s="852"/>
      <c r="G126" s="852"/>
      <c r="H126" s="852"/>
      <c r="I126" s="852"/>
      <c r="J126" s="892"/>
      <c r="K126" s="855"/>
      <c r="L126" s="858"/>
      <c r="M126" s="861"/>
      <c r="N126" s="837"/>
      <c r="O126" s="840"/>
      <c r="P126" s="864"/>
      <c r="Q126" s="867"/>
      <c r="R126" s="813"/>
      <c r="S126" s="39"/>
      <c r="T126" s="236"/>
      <c r="U126" s="236"/>
      <c r="V126" s="236"/>
      <c r="W126" s="39"/>
      <c r="X126" s="31"/>
      <c r="Y126" s="31"/>
      <c r="Z126" s="31"/>
      <c r="AA126" s="31"/>
      <c r="AB126" s="813"/>
      <c r="AC126" s="828"/>
      <c r="AD126" s="51">
        <f t="shared" si="133"/>
        <v>0</v>
      </c>
      <c r="AE126" s="51">
        <f t="shared" si="133"/>
        <v>0</v>
      </c>
      <c r="AF126" s="51">
        <f t="shared" si="133"/>
        <v>0</v>
      </c>
      <c r="AG126" s="51">
        <f t="shared" si="133"/>
        <v>0</v>
      </c>
      <c r="AH126" s="51">
        <f t="shared" si="133"/>
        <v>0</v>
      </c>
      <c r="AI126" s="51">
        <f t="shared" si="133"/>
        <v>0</v>
      </c>
      <c r="AJ126" s="51">
        <f t="shared" si="133"/>
        <v>0</v>
      </c>
      <c r="AK126" s="813"/>
      <c r="AL126" s="831"/>
      <c r="AM126" s="51">
        <f t="shared" si="135"/>
        <v>0</v>
      </c>
      <c r="AN126" s="257"/>
      <c r="AO126" s="257"/>
      <c r="AP126" s="257"/>
      <c r="AQ126" s="257"/>
      <c r="AR126" s="257"/>
      <c r="AS126" s="257"/>
      <c r="AT126" s="813"/>
      <c r="AU126" s="834"/>
      <c r="AV126" s="51">
        <f t="shared" si="137"/>
        <v>0</v>
      </c>
      <c r="AW126" s="257"/>
      <c r="AX126" s="257"/>
      <c r="AY126" s="257"/>
      <c r="AZ126" s="257"/>
      <c r="BA126" s="257"/>
      <c r="BB126" s="257"/>
      <c r="BC126" s="813"/>
      <c r="BD126" s="810"/>
      <c r="BE126" s="51">
        <f t="shared" si="139"/>
        <v>0</v>
      </c>
      <c r="BF126" s="257"/>
      <c r="BG126" s="257"/>
      <c r="BH126" s="257"/>
      <c r="BI126" s="257"/>
      <c r="BJ126" s="257"/>
      <c r="BK126" s="257"/>
      <c r="BL126" s="813"/>
      <c r="BM126" s="816"/>
      <c r="BN126" s="51">
        <f t="shared" si="141"/>
        <v>0</v>
      </c>
      <c r="BO126" s="257"/>
      <c r="BP126" s="257"/>
      <c r="BQ126" s="257"/>
      <c r="BR126" s="257"/>
      <c r="BS126" s="257"/>
      <c r="BT126" s="257"/>
      <c r="BU126" s="821"/>
      <c r="BV126" s="822"/>
      <c r="BW126" s="822"/>
      <c r="BX126" s="822"/>
      <c r="BY126" s="822"/>
      <c r="BZ126" s="822"/>
      <c r="CA126" s="822"/>
      <c r="CB126" s="822"/>
      <c r="CC126" s="823"/>
    </row>
    <row r="127" spans="1:81" s="58" customFormat="1" ht="40.200000000000003" customHeight="1" x14ac:dyDescent="0.3">
      <c r="A127" s="34"/>
      <c r="B127" s="1857"/>
      <c r="C127" s="869"/>
      <c r="D127" s="872"/>
      <c r="E127" s="852"/>
      <c r="F127" s="852"/>
      <c r="G127" s="852"/>
      <c r="H127" s="852"/>
      <c r="I127" s="852"/>
      <c r="J127" s="892"/>
      <c r="K127" s="855"/>
      <c r="L127" s="858"/>
      <c r="M127" s="861"/>
      <c r="N127" s="837"/>
      <c r="O127" s="840"/>
      <c r="P127" s="864"/>
      <c r="Q127" s="867"/>
      <c r="R127" s="813"/>
      <c r="S127" s="39"/>
      <c r="T127" s="236"/>
      <c r="U127" s="236"/>
      <c r="V127" s="236"/>
      <c r="W127" s="39"/>
      <c r="X127" s="31"/>
      <c r="Y127" s="31"/>
      <c r="Z127" s="31"/>
      <c r="AA127" s="31"/>
      <c r="AB127" s="813"/>
      <c r="AC127" s="828"/>
      <c r="AD127" s="51">
        <f t="shared" si="133"/>
        <v>0</v>
      </c>
      <c r="AE127" s="51">
        <f t="shared" si="133"/>
        <v>0</v>
      </c>
      <c r="AF127" s="51">
        <f t="shared" si="133"/>
        <v>0</v>
      </c>
      <c r="AG127" s="51">
        <f t="shared" si="133"/>
        <v>0</v>
      </c>
      <c r="AH127" s="51">
        <f t="shared" si="133"/>
        <v>0</v>
      </c>
      <c r="AI127" s="51">
        <f t="shared" si="133"/>
        <v>0</v>
      </c>
      <c r="AJ127" s="51">
        <f t="shared" si="133"/>
        <v>0</v>
      </c>
      <c r="AK127" s="813"/>
      <c r="AL127" s="831"/>
      <c r="AM127" s="51">
        <f t="shared" si="135"/>
        <v>0</v>
      </c>
      <c r="AN127" s="257"/>
      <c r="AO127" s="257"/>
      <c r="AP127" s="257"/>
      <c r="AQ127" s="257"/>
      <c r="AR127" s="257"/>
      <c r="AS127" s="257"/>
      <c r="AT127" s="813"/>
      <c r="AU127" s="834"/>
      <c r="AV127" s="51">
        <f t="shared" si="137"/>
        <v>0</v>
      </c>
      <c r="AW127" s="257"/>
      <c r="AX127" s="257"/>
      <c r="AY127" s="257"/>
      <c r="AZ127" s="257"/>
      <c r="BA127" s="257"/>
      <c r="BB127" s="257"/>
      <c r="BC127" s="813"/>
      <c r="BD127" s="810"/>
      <c r="BE127" s="51">
        <f t="shared" si="139"/>
        <v>0</v>
      </c>
      <c r="BF127" s="257"/>
      <c r="BG127" s="257"/>
      <c r="BH127" s="257"/>
      <c r="BI127" s="257"/>
      <c r="BJ127" s="257"/>
      <c r="BK127" s="257"/>
      <c r="BL127" s="813"/>
      <c r="BM127" s="816"/>
      <c r="BN127" s="51">
        <f t="shared" si="141"/>
        <v>0</v>
      </c>
      <c r="BO127" s="257"/>
      <c r="BP127" s="257"/>
      <c r="BQ127" s="257"/>
      <c r="BR127" s="257"/>
      <c r="BS127" s="257"/>
      <c r="BT127" s="257"/>
      <c r="BU127" s="821"/>
      <c r="BV127" s="822"/>
      <c r="BW127" s="822"/>
      <c r="BX127" s="822"/>
      <c r="BY127" s="822"/>
      <c r="BZ127" s="822"/>
      <c r="CA127" s="822"/>
      <c r="CB127" s="822"/>
      <c r="CC127" s="823"/>
    </row>
    <row r="128" spans="1:81" s="58" customFormat="1" ht="40.200000000000003" customHeight="1" thickBot="1" x14ac:dyDescent="0.35">
      <c r="A128" s="34"/>
      <c r="B128" s="1857"/>
      <c r="C128" s="869"/>
      <c r="D128" s="873"/>
      <c r="E128" s="853"/>
      <c r="F128" s="853"/>
      <c r="G128" s="853"/>
      <c r="H128" s="853"/>
      <c r="I128" s="853"/>
      <c r="J128" s="893"/>
      <c r="K128" s="856"/>
      <c r="L128" s="859"/>
      <c r="M128" s="862"/>
      <c r="N128" s="838"/>
      <c r="O128" s="841"/>
      <c r="P128" s="865"/>
      <c r="Q128" s="874"/>
      <c r="R128" s="814"/>
      <c r="S128" s="232"/>
      <c r="T128" s="237"/>
      <c r="U128" s="237"/>
      <c r="V128" s="237"/>
      <c r="W128" s="232"/>
      <c r="X128" s="260"/>
      <c r="Y128" s="260"/>
      <c r="Z128" s="260"/>
      <c r="AA128" s="260"/>
      <c r="AB128" s="814"/>
      <c r="AC128" s="829"/>
      <c r="AD128" s="46">
        <f t="shared" si="133"/>
        <v>0</v>
      </c>
      <c r="AE128" s="46">
        <f t="shared" si="133"/>
        <v>0</v>
      </c>
      <c r="AF128" s="46">
        <f t="shared" si="133"/>
        <v>0</v>
      </c>
      <c r="AG128" s="46">
        <f t="shared" si="133"/>
        <v>0</v>
      </c>
      <c r="AH128" s="46">
        <f t="shared" si="133"/>
        <v>0</v>
      </c>
      <c r="AI128" s="46">
        <f t="shared" si="133"/>
        <v>0</v>
      </c>
      <c r="AJ128" s="46">
        <f t="shared" si="133"/>
        <v>0</v>
      </c>
      <c r="AK128" s="814"/>
      <c r="AL128" s="832"/>
      <c r="AM128" s="46">
        <f t="shared" si="135"/>
        <v>0</v>
      </c>
      <c r="AN128" s="49"/>
      <c r="AO128" s="49"/>
      <c r="AP128" s="49"/>
      <c r="AQ128" s="49"/>
      <c r="AR128" s="49"/>
      <c r="AS128" s="49"/>
      <c r="AT128" s="814"/>
      <c r="AU128" s="835"/>
      <c r="AV128" s="46">
        <f t="shared" si="137"/>
        <v>0</v>
      </c>
      <c r="AW128" s="49"/>
      <c r="AX128" s="49"/>
      <c r="AY128" s="49"/>
      <c r="AZ128" s="49"/>
      <c r="BA128" s="49"/>
      <c r="BB128" s="49"/>
      <c r="BC128" s="814"/>
      <c r="BD128" s="811"/>
      <c r="BE128" s="46">
        <f t="shared" si="139"/>
        <v>0</v>
      </c>
      <c r="BF128" s="49"/>
      <c r="BG128" s="49"/>
      <c r="BH128" s="49"/>
      <c r="BI128" s="49"/>
      <c r="BJ128" s="49"/>
      <c r="BK128" s="49"/>
      <c r="BL128" s="814"/>
      <c r="BM128" s="817"/>
      <c r="BN128" s="46">
        <f t="shared" si="141"/>
        <v>0</v>
      </c>
      <c r="BO128" s="49"/>
      <c r="BP128" s="49"/>
      <c r="BQ128" s="49"/>
      <c r="BR128" s="49"/>
      <c r="BS128" s="49"/>
      <c r="BT128" s="49"/>
      <c r="BU128" s="824"/>
      <c r="BV128" s="825"/>
      <c r="BW128" s="825"/>
      <c r="BX128" s="825"/>
      <c r="BY128" s="825"/>
      <c r="BZ128" s="825"/>
      <c r="CA128" s="825"/>
      <c r="CB128" s="825"/>
      <c r="CC128" s="826"/>
    </row>
    <row r="129" spans="1:81" s="58" customFormat="1" ht="40.200000000000003" customHeight="1" thickTop="1" x14ac:dyDescent="0.3">
      <c r="A129" s="34"/>
      <c r="B129" s="1857"/>
      <c r="C129" s="869"/>
      <c r="D129" s="871"/>
      <c r="E129" s="851"/>
      <c r="F129" s="851"/>
      <c r="G129" s="851"/>
      <c r="H129" s="851"/>
      <c r="I129" s="851"/>
      <c r="J129" s="891">
        <v>956</v>
      </c>
      <c r="K129" s="854" t="str">
        <f>+[26]Metas!K1117</f>
        <v>Estrategias a nivel departamental de promoción de la Industria y consumo local implementadas.</v>
      </c>
      <c r="L129" s="857"/>
      <c r="M129" s="860">
        <f>SUM(N129:Q129)</f>
        <v>0</v>
      </c>
      <c r="N129" s="836"/>
      <c r="O129" s="839"/>
      <c r="P129" s="863"/>
      <c r="Q129" s="866"/>
      <c r="R129" s="812">
        <f>+$J129</f>
        <v>956</v>
      </c>
      <c r="S129" s="231"/>
      <c r="T129" s="235"/>
      <c r="U129" s="235"/>
      <c r="V129" s="235"/>
      <c r="W129" s="231"/>
      <c r="X129" s="256"/>
      <c r="Y129" s="256"/>
      <c r="Z129" s="256"/>
      <c r="AA129" s="256"/>
      <c r="AB129" s="812">
        <f t="shared" si="131"/>
        <v>956</v>
      </c>
      <c r="AC129" s="827">
        <f t="shared" ref="AC129" si="144">+L129</f>
        <v>0</v>
      </c>
      <c r="AD129" s="44">
        <f t="shared" si="133"/>
        <v>0</v>
      </c>
      <c r="AE129" s="44">
        <f t="shared" si="133"/>
        <v>0</v>
      </c>
      <c r="AF129" s="44">
        <f t="shared" si="133"/>
        <v>0</v>
      </c>
      <c r="AG129" s="44">
        <f t="shared" si="133"/>
        <v>0</v>
      </c>
      <c r="AH129" s="44">
        <f t="shared" si="133"/>
        <v>0</v>
      </c>
      <c r="AI129" s="44">
        <f t="shared" si="133"/>
        <v>0</v>
      </c>
      <c r="AJ129" s="44">
        <f t="shared" si="133"/>
        <v>0</v>
      </c>
      <c r="AK129" s="812">
        <f t="shared" si="134"/>
        <v>956</v>
      </c>
      <c r="AL129" s="830">
        <f>+N129</f>
        <v>0</v>
      </c>
      <c r="AM129" s="44">
        <f t="shared" si="135"/>
        <v>0</v>
      </c>
      <c r="AN129" s="47"/>
      <c r="AO129" s="47"/>
      <c r="AP129" s="47"/>
      <c r="AQ129" s="47"/>
      <c r="AR129" s="47"/>
      <c r="AS129" s="47"/>
      <c r="AT129" s="812">
        <f t="shared" si="136"/>
        <v>956</v>
      </c>
      <c r="AU129" s="833">
        <f>+O129</f>
        <v>0</v>
      </c>
      <c r="AV129" s="44">
        <f t="shared" si="137"/>
        <v>0</v>
      </c>
      <c r="AW129" s="47"/>
      <c r="AX129" s="47"/>
      <c r="AY129" s="47"/>
      <c r="AZ129" s="47"/>
      <c r="BA129" s="47"/>
      <c r="BB129" s="47"/>
      <c r="BC129" s="812">
        <f t="shared" si="138"/>
        <v>956</v>
      </c>
      <c r="BD129" s="809">
        <f>+P129</f>
        <v>0</v>
      </c>
      <c r="BE129" s="44">
        <f t="shared" si="139"/>
        <v>0</v>
      </c>
      <c r="BF129" s="47"/>
      <c r="BG129" s="47"/>
      <c r="BH129" s="47"/>
      <c r="BI129" s="47"/>
      <c r="BJ129" s="47"/>
      <c r="BK129" s="47"/>
      <c r="BL129" s="812">
        <f t="shared" si="140"/>
        <v>956</v>
      </c>
      <c r="BM129" s="815">
        <f>+Q129</f>
        <v>0</v>
      </c>
      <c r="BN129" s="44">
        <f t="shared" si="141"/>
        <v>0</v>
      </c>
      <c r="BO129" s="47"/>
      <c r="BP129" s="47"/>
      <c r="BQ129" s="47"/>
      <c r="BR129" s="47"/>
      <c r="BS129" s="47"/>
      <c r="BT129" s="47"/>
      <c r="BU129" s="818"/>
      <c r="BV129" s="819"/>
      <c r="BW129" s="819"/>
      <c r="BX129" s="819"/>
      <c r="BY129" s="819"/>
      <c r="BZ129" s="819"/>
      <c r="CA129" s="819"/>
      <c r="CB129" s="819"/>
      <c r="CC129" s="820"/>
    </row>
    <row r="130" spans="1:81" s="58" customFormat="1" ht="40.200000000000003" customHeight="1" x14ac:dyDescent="0.3">
      <c r="A130" s="34"/>
      <c r="B130" s="1857"/>
      <c r="C130" s="869"/>
      <c r="D130" s="872"/>
      <c r="E130" s="852"/>
      <c r="F130" s="852"/>
      <c r="G130" s="852"/>
      <c r="H130" s="852"/>
      <c r="I130" s="852"/>
      <c r="J130" s="892"/>
      <c r="K130" s="855"/>
      <c r="L130" s="858"/>
      <c r="M130" s="861"/>
      <c r="N130" s="837"/>
      <c r="O130" s="840"/>
      <c r="P130" s="864"/>
      <c r="Q130" s="867"/>
      <c r="R130" s="813"/>
      <c r="S130" s="39"/>
      <c r="T130" s="236"/>
      <c r="U130" s="236"/>
      <c r="V130" s="236"/>
      <c r="W130" s="39"/>
      <c r="X130" s="31"/>
      <c r="Y130" s="31"/>
      <c r="Z130" s="31"/>
      <c r="AA130" s="31"/>
      <c r="AB130" s="813"/>
      <c r="AC130" s="828"/>
      <c r="AD130" s="51">
        <f t="shared" si="133"/>
        <v>0</v>
      </c>
      <c r="AE130" s="51">
        <f t="shared" si="133"/>
        <v>0</v>
      </c>
      <c r="AF130" s="51">
        <f t="shared" si="133"/>
        <v>0</v>
      </c>
      <c r="AG130" s="51">
        <f t="shared" si="133"/>
        <v>0</v>
      </c>
      <c r="AH130" s="51">
        <f t="shared" si="133"/>
        <v>0</v>
      </c>
      <c r="AI130" s="51">
        <f t="shared" si="133"/>
        <v>0</v>
      </c>
      <c r="AJ130" s="51">
        <f t="shared" si="133"/>
        <v>0</v>
      </c>
      <c r="AK130" s="813"/>
      <c r="AL130" s="831"/>
      <c r="AM130" s="51">
        <f t="shared" si="135"/>
        <v>0</v>
      </c>
      <c r="AN130" s="257"/>
      <c r="AO130" s="257"/>
      <c r="AP130" s="257"/>
      <c r="AQ130" s="257"/>
      <c r="AR130" s="257"/>
      <c r="AS130" s="257"/>
      <c r="AT130" s="813"/>
      <c r="AU130" s="834"/>
      <c r="AV130" s="51">
        <f t="shared" si="137"/>
        <v>0</v>
      </c>
      <c r="AW130" s="257"/>
      <c r="AX130" s="257"/>
      <c r="AY130" s="257"/>
      <c r="AZ130" s="257"/>
      <c r="BA130" s="257"/>
      <c r="BB130" s="257"/>
      <c r="BC130" s="813"/>
      <c r="BD130" s="810"/>
      <c r="BE130" s="51">
        <f t="shared" si="139"/>
        <v>0</v>
      </c>
      <c r="BF130" s="257"/>
      <c r="BG130" s="257"/>
      <c r="BH130" s="257"/>
      <c r="BI130" s="257"/>
      <c r="BJ130" s="257"/>
      <c r="BK130" s="257"/>
      <c r="BL130" s="813"/>
      <c r="BM130" s="816"/>
      <c r="BN130" s="51">
        <f t="shared" si="141"/>
        <v>0</v>
      </c>
      <c r="BO130" s="257"/>
      <c r="BP130" s="257"/>
      <c r="BQ130" s="257"/>
      <c r="BR130" s="257"/>
      <c r="BS130" s="257"/>
      <c r="BT130" s="257"/>
      <c r="BU130" s="821"/>
      <c r="BV130" s="822"/>
      <c r="BW130" s="822"/>
      <c r="BX130" s="822"/>
      <c r="BY130" s="822"/>
      <c r="BZ130" s="822"/>
      <c r="CA130" s="822"/>
      <c r="CB130" s="822"/>
      <c r="CC130" s="823"/>
    </row>
    <row r="131" spans="1:81" s="58" customFormat="1" ht="40.200000000000003" customHeight="1" x14ac:dyDescent="0.3">
      <c r="A131" s="34"/>
      <c r="B131" s="1857"/>
      <c r="C131" s="869"/>
      <c r="D131" s="872"/>
      <c r="E131" s="852"/>
      <c r="F131" s="852"/>
      <c r="G131" s="852"/>
      <c r="H131" s="852"/>
      <c r="I131" s="852"/>
      <c r="J131" s="892"/>
      <c r="K131" s="855"/>
      <c r="L131" s="858"/>
      <c r="M131" s="861"/>
      <c r="N131" s="837"/>
      <c r="O131" s="840"/>
      <c r="P131" s="864"/>
      <c r="Q131" s="867"/>
      <c r="R131" s="813"/>
      <c r="S131" s="39"/>
      <c r="T131" s="236"/>
      <c r="U131" s="236"/>
      <c r="V131" s="236"/>
      <c r="W131" s="39"/>
      <c r="X131" s="31"/>
      <c r="Y131" s="31"/>
      <c r="Z131" s="31"/>
      <c r="AA131" s="31"/>
      <c r="AB131" s="813"/>
      <c r="AC131" s="828"/>
      <c r="AD131" s="51">
        <f t="shared" si="133"/>
        <v>0</v>
      </c>
      <c r="AE131" s="51">
        <f t="shared" si="133"/>
        <v>0</v>
      </c>
      <c r="AF131" s="51">
        <f t="shared" si="133"/>
        <v>0</v>
      </c>
      <c r="AG131" s="51">
        <f t="shared" si="133"/>
        <v>0</v>
      </c>
      <c r="AH131" s="51">
        <f t="shared" si="133"/>
        <v>0</v>
      </c>
      <c r="AI131" s="51">
        <f t="shared" si="133"/>
        <v>0</v>
      </c>
      <c r="AJ131" s="51">
        <f t="shared" si="133"/>
        <v>0</v>
      </c>
      <c r="AK131" s="813"/>
      <c r="AL131" s="831"/>
      <c r="AM131" s="51">
        <f t="shared" si="135"/>
        <v>0</v>
      </c>
      <c r="AN131" s="257"/>
      <c r="AO131" s="257"/>
      <c r="AP131" s="257"/>
      <c r="AQ131" s="257"/>
      <c r="AR131" s="257"/>
      <c r="AS131" s="257"/>
      <c r="AT131" s="813"/>
      <c r="AU131" s="834"/>
      <c r="AV131" s="51">
        <f t="shared" si="137"/>
        <v>0</v>
      </c>
      <c r="AW131" s="257"/>
      <c r="AX131" s="257"/>
      <c r="AY131" s="257"/>
      <c r="AZ131" s="257"/>
      <c r="BA131" s="257"/>
      <c r="BB131" s="257"/>
      <c r="BC131" s="813"/>
      <c r="BD131" s="810"/>
      <c r="BE131" s="51">
        <f t="shared" si="139"/>
        <v>0</v>
      </c>
      <c r="BF131" s="257"/>
      <c r="BG131" s="257"/>
      <c r="BH131" s="257"/>
      <c r="BI131" s="257"/>
      <c r="BJ131" s="257"/>
      <c r="BK131" s="257"/>
      <c r="BL131" s="813"/>
      <c r="BM131" s="816"/>
      <c r="BN131" s="51">
        <f t="shared" si="141"/>
        <v>0</v>
      </c>
      <c r="BO131" s="257"/>
      <c r="BP131" s="257"/>
      <c r="BQ131" s="257"/>
      <c r="BR131" s="257"/>
      <c r="BS131" s="257"/>
      <c r="BT131" s="257"/>
      <c r="BU131" s="821"/>
      <c r="BV131" s="822"/>
      <c r="BW131" s="822"/>
      <c r="BX131" s="822"/>
      <c r="BY131" s="822"/>
      <c r="BZ131" s="822"/>
      <c r="CA131" s="822"/>
      <c r="CB131" s="822"/>
      <c r="CC131" s="823"/>
    </row>
    <row r="132" spans="1:81" s="58" customFormat="1" ht="40.200000000000003" customHeight="1" thickBot="1" x14ac:dyDescent="0.35">
      <c r="A132" s="34"/>
      <c r="B132" s="1857"/>
      <c r="C132" s="870"/>
      <c r="D132" s="873"/>
      <c r="E132" s="853"/>
      <c r="F132" s="853"/>
      <c r="G132" s="853"/>
      <c r="H132" s="853"/>
      <c r="I132" s="853"/>
      <c r="J132" s="893"/>
      <c r="K132" s="856"/>
      <c r="L132" s="859"/>
      <c r="M132" s="862"/>
      <c r="N132" s="838"/>
      <c r="O132" s="841"/>
      <c r="P132" s="865"/>
      <c r="Q132" s="874"/>
      <c r="R132" s="814"/>
      <c r="S132" s="232"/>
      <c r="T132" s="237"/>
      <c r="U132" s="237"/>
      <c r="V132" s="237"/>
      <c r="W132" s="232"/>
      <c r="X132" s="260"/>
      <c r="Y132" s="260"/>
      <c r="Z132" s="260"/>
      <c r="AA132" s="260"/>
      <c r="AB132" s="814"/>
      <c r="AC132" s="829"/>
      <c r="AD132" s="46">
        <f t="shared" si="133"/>
        <v>0</v>
      </c>
      <c r="AE132" s="46">
        <f t="shared" si="133"/>
        <v>0</v>
      </c>
      <c r="AF132" s="46">
        <f t="shared" si="133"/>
        <v>0</v>
      </c>
      <c r="AG132" s="46">
        <f t="shared" si="133"/>
        <v>0</v>
      </c>
      <c r="AH132" s="46">
        <f t="shared" si="133"/>
        <v>0</v>
      </c>
      <c r="AI132" s="46">
        <f t="shared" si="133"/>
        <v>0</v>
      </c>
      <c r="AJ132" s="46">
        <f t="shared" si="133"/>
        <v>0</v>
      </c>
      <c r="AK132" s="814"/>
      <c r="AL132" s="832"/>
      <c r="AM132" s="46">
        <f t="shared" si="135"/>
        <v>0</v>
      </c>
      <c r="AN132" s="49"/>
      <c r="AO132" s="49"/>
      <c r="AP132" s="49"/>
      <c r="AQ132" s="49"/>
      <c r="AR132" s="49"/>
      <c r="AS132" s="49"/>
      <c r="AT132" s="814"/>
      <c r="AU132" s="835"/>
      <c r="AV132" s="46">
        <f t="shared" si="137"/>
        <v>0</v>
      </c>
      <c r="AW132" s="49"/>
      <c r="AX132" s="49"/>
      <c r="AY132" s="49"/>
      <c r="AZ132" s="49"/>
      <c r="BA132" s="49"/>
      <c r="BB132" s="49"/>
      <c r="BC132" s="814"/>
      <c r="BD132" s="811"/>
      <c r="BE132" s="46">
        <f t="shared" si="139"/>
        <v>0</v>
      </c>
      <c r="BF132" s="49"/>
      <c r="BG132" s="49"/>
      <c r="BH132" s="49"/>
      <c r="BI132" s="49"/>
      <c r="BJ132" s="49"/>
      <c r="BK132" s="49"/>
      <c r="BL132" s="814"/>
      <c r="BM132" s="817"/>
      <c r="BN132" s="46">
        <f t="shared" si="141"/>
        <v>0</v>
      </c>
      <c r="BO132" s="49"/>
      <c r="BP132" s="49"/>
      <c r="BQ132" s="49"/>
      <c r="BR132" s="49"/>
      <c r="BS132" s="49"/>
      <c r="BT132" s="49"/>
      <c r="BU132" s="824"/>
      <c r="BV132" s="825"/>
      <c r="BW132" s="825"/>
      <c r="BX132" s="825"/>
      <c r="BY132" s="825"/>
      <c r="BZ132" s="825"/>
      <c r="CA132" s="825"/>
      <c r="CB132" s="825"/>
      <c r="CC132" s="826"/>
    </row>
    <row r="133" spans="1:81" s="58" customFormat="1" ht="40.200000000000003" customHeight="1" thickTop="1" x14ac:dyDescent="0.3">
      <c r="A133" s="34"/>
      <c r="B133" s="1857"/>
      <c r="C133" s="868" t="s">
        <v>1600</v>
      </c>
      <c r="D133" s="871"/>
      <c r="E133" s="851"/>
      <c r="F133" s="851"/>
      <c r="G133" s="851"/>
      <c r="H133" s="851"/>
      <c r="I133" s="851"/>
      <c r="J133" s="891">
        <v>957</v>
      </c>
      <c r="K133" s="854" t="str">
        <f>+[26]Metas!K1118</f>
        <v>Microempresarios capacitados en innovación, asociatividad, gestión administrativa, comercial, financiera y/o tecnológica, priorizando en población vulnerable</v>
      </c>
      <c r="L133" s="857"/>
      <c r="M133" s="860">
        <f>SUM(N133:Q133)</f>
        <v>0</v>
      </c>
      <c r="N133" s="836"/>
      <c r="O133" s="839"/>
      <c r="P133" s="863"/>
      <c r="Q133" s="866"/>
      <c r="R133" s="812">
        <f>+$J133</f>
        <v>957</v>
      </c>
      <c r="S133" s="231"/>
      <c r="T133" s="235"/>
      <c r="U133" s="235"/>
      <c r="V133" s="235"/>
      <c r="W133" s="231"/>
      <c r="X133" s="256"/>
      <c r="Y133" s="256"/>
      <c r="Z133" s="256"/>
      <c r="AA133" s="256"/>
      <c r="AB133" s="812">
        <f t="shared" si="131"/>
        <v>957</v>
      </c>
      <c r="AC133" s="827">
        <f t="shared" ref="AC133" si="145">+L133</f>
        <v>0</v>
      </c>
      <c r="AD133" s="44">
        <f t="shared" si="133"/>
        <v>0</v>
      </c>
      <c r="AE133" s="44">
        <f t="shared" si="133"/>
        <v>0</v>
      </c>
      <c r="AF133" s="44">
        <f t="shared" si="133"/>
        <v>0</v>
      </c>
      <c r="AG133" s="44">
        <f t="shared" si="133"/>
        <v>0</v>
      </c>
      <c r="AH133" s="44">
        <f t="shared" si="133"/>
        <v>0</v>
      </c>
      <c r="AI133" s="44">
        <f t="shared" si="133"/>
        <v>0</v>
      </c>
      <c r="AJ133" s="44">
        <f t="shared" si="133"/>
        <v>0</v>
      </c>
      <c r="AK133" s="812">
        <f t="shared" si="134"/>
        <v>957</v>
      </c>
      <c r="AL133" s="830">
        <f>+N133</f>
        <v>0</v>
      </c>
      <c r="AM133" s="44">
        <f t="shared" si="135"/>
        <v>0</v>
      </c>
      <c r="AN133" s="47"/>
      <c r="AO133" s="47"/>
      <c r="AP133" s="47"/>
      <c r="AQ133" s="47"/>
      <c r="AR133" s="47"/>
      <c r="AS133" s="47"/>
      <c r="AT133" s="812">
        <f t="shared" si="136"/>
        <v>957</v>
      </c>
      <c r="AU133" s="833">
        <f>+O133</f>
        <v>0</v>
      </c>
      <c r="AV133" s="44">
        <f t="shared" si="137"/>
        <v>0</v>
      </c>
      <c r="AW133" s="47"/>
      <c r="AX133" s="47"/>
      <c r="AY133" s="47"/>
      <c r="AZ133" s="47"/>
      <c r="BA133" s="47"/>
      <c r="BB133" s="47"/>
      <c r="BC133" s="812">
        <f t="shared" si="138"/>
        <v>957</v>
      </c>
      <c r="BD133" s="809">
        <f>+P133</f>
        <v>0</v>
      </c>
      <c r="BE133" s="44">
        <f t="shared" si="139"/>
        <v>0</v>
      </c>
      <c r="BF133" s="47"/>
      <c r="BG133" s="47"/>
      <c r="BH133" s="47"/>
      <c r="BI133" s="47"/>
      <c r="BJ133" s="47"/>
      <c r="BK133" s="47"/>
      <c r="BL133" s="812">
        <f t="shared" si="140"/>
        <v>957</v>
      </c>
      <c r="BM133" s="815">
        <f>+Q133</f>
        <v>0</v>
      </c>
      <c r="BN133" s="44">
        <f t="shared" si="141"/>
        <v>0</v>
      </c>
      <c r="BO133" s="47"/>
      <c r="BP133" s="47"/>
      <c r="BQ133" s="47"/>
      <c r="BR133" s="47"/>
      <c r="BS133" s="47"/>
      <c r="BT133" s="47"/>
      <c r="BU133" s="818"/>
      <c r="BV133" s="819"/>
      <c r="BW133" s="819"/>
      <c r="BX133" s="819"/>
      <c r="BY133" s="819"/>
      <c r="BZ133" s="819"/>
      <c r="CA133" s="819"/>
      <c r="CB133" s="819"/>
      <c r="CC133" s="820"/>
    </row>
    <row r="134" spans="1:81" s="58" customFormat="1" ht="40.200000000000003" customHeight="1" x14ac:dyDescent="0.3">
      <c r="A134" s="34"/>
      <c r="B134" s="1857"/>
      <c r="C134" s="869"/>
      <c r="D134" s="872"/>
      <c r="E134" s="852"/>
      <c r="F134" s="852"/>
      <c r="G134" s="852"/>
      <c r="H134" s="852"/>
      <c r="I134" s="852"/>
      <c r="J134" s="892"/>
      <c r="K134" s="855"/>
      <c r="L134" s="858"/>
      <c r="M134" s="861"/>
      <c r="N134" s="837"/>
      <c r="O134" s="840"/>
      <c r="P134" s="864"/>
      <c r="Q134" s="867"/>
      <c r="R134" s="813"/>
      <c r="S134" s="39"/>
      <c r="T134" s="236"/>
      <c r="U134" s="236"/>
      <c r="V134" s="236"/>
      <c r="W134" s="39"/>
      <c r="X134" s="31"/>
      <c r="Y134" s="31"/>
      <c r="Z134" s="31"/>
      <c r="AA134" s="31"/>
      <c r="AB134" s="813"/>
      <c r="AC134" s="828"/>
      <c r="AD134" s="51">
        <f t="shared" ref="AD134:AJ180" si="146">+AM134+AV134+BE134+BN134</f>
        <v>0</v>
      </c>
      <c r="AE134" s="51">
        <f t="shared" si="146"/>
        <v>0</v>
      </c>
      <c r="AF134" s="51">
        <f t="shared" si="146"/>
        <v>0</v>
      </c>
      <c r="AG134" s="51">
        <f t="shared" si="146"/>
        <v>0</v>
      </c>
      <c r="AH134" s="51">
        <f t="shared" si="146"/>
        <v>0</v>
      </c>
      <c r="AI134" s="51">
        <f t="shared" si="146"/>
        <v>0</v>
      </c>
      <c r="AJ134" s="51">
        <f t="shared" si="146"/>
        <v>0</v>
      </c>
      <c r="AK134" s="813"/>
      <c r="AL134" s="831"/>
      <c r="AM134" s="51">
        <f t="shared" si="135"/>
        <v>0</v>
      </c>
      <c r="AN134" s="257"/>
      <c r="AO134" s="257"/>
      <c r="AP134" s="257"/>
      <c r="AQ134" s="257"/>
      <c r="AR134" s="257"/>
      <c r="AS134" s="257"/>
      <c r="AT134" s="813"/>
      <c r="AU134" s="834"/>
      <c r="AV134" s="51">
        <f t="shared" si="137"/>
        <v>0</v>
      </c>
      <c r="AW134" s="257"/>
      <c r="AX134" s="257"/>
      <c r="AY134" s="257"/>
      <c r="AZ134" s="257"/>
      <c r="BA134" s="257"/>
      <c r="BB134" s="257"/>
      <c r="BC134" s="813"/>
      <c r="BD134" s="810"/>
      <c r="BE134" s="51">
        <f t="shared" si="139"/>
        <v>0</v>
      </c>
      <c r="BF134" s="257"/>
      <c r="BG134" s="257"/>
      <c r="BH134" s="257"/>
      <c r="BI134" s="257"/>
      <c r="BJ134" s="257"/>
      <c r="BK134" s="257"/>
      <c r="BL134" s="813"/>
      <c r="BM134" s="816"/>
      <c r="BN134" s="51">
        <f t="shared" si="141"/>
        <v>0</v>
      </c>
      <c r="BO134" s="257"/>
      <c r="BP134" s="257"/>
      <c r="BQ134" s="257"/>
      <c r="BR134" s="257"/>
      <c r="BS134" s="257"/>
      <c r="BT134" s="257"/>
      <c r="BU134" s="821"/>
      <c r="BV134" s="822"/>
      <c r="BW134" s="822"/>
      <c r="BX134" s="822"/>
      <c r="BY134" s="822"/>
      <c r="BZ134" s="822"/>
      <c r="CA134" s="822"/>
      <c r="CB134" s="822"/>
      <c r="CC134" s="823"/>
    </row>
    <row r="135" spans="1:81" s="58" customFormat="1" ht="40.200000000000003" customHeight="1" x14ac:dyDescent="0.3">
      <c r="A135" s="34"/>
      <c r="B135" s="1857"/>
      <c r="C135" s="869"/>
      <c r="D135" s="872"/>
      <c r="E135" s="852"/>
      <c r="F135" s="852"/>
      <c r="G135" s="852"/>
      <c r="H135" s="852"/>
      <c r="I135" s="852"/>
      <c r="J135" s="892"/>
      <c r="K135" s="855"/>
      <c r="L135" s="858"/>
      <c r="M135" s="861"/>
      <c r="N135" s="837"/>
      <c r="O135" s="840"/>
      <c r="P135" s="864"/>
      <c r="Q135" s="867"/>
      <c r="R135" s="813"/>
      <c r="S135" s="39"/>
      <c r="T135" s="236"/>
      <c r="U135" s="236"/>
      <c r="V135" s="236"/>
      <c r="W135" s="39"/>
      <c r="X135" s="31"/>
      <c r="Y135" s="31"/>
      <c r="Z135" s="31"/>
      <c r="AA135" s="31"/>
      <c r="AB135" s="813"/>
      <c r="AC135" s="828"/>
      <c r="AD135" s="51">
        <f t="shared" si="146"/>
        <v>0</v>
      </c>
      <c r="AE135" s="51">
        <f t="shared" si="146"/>
        <v>0</v>
      </c>
      <c r="AF135" s="51">
        <f t="shared" si="146"/>
        <v>0</v>
      </c>
      <c r="AG135" s="51">
        <f t="shared" si="146"/>
        <v>0</v>
      </c>
      <c r="AH135" s="51">
        <f t="shared" si="146"/>
        <v>0</v>
      </c>
      <c r="AI135" s="51">
        <f t="shared" si="146"/>
        <v>0</v>
      </c>
      <c r="AJ135" s="51">
        <f t="shared" si="146"/>
        <v>0</v>
      </c>
      <c r="AK135" s="813"/>
      <c r="AL135" s="831"/>
      <c r="AM135" s="51">
        <f t="shared" si="135"/>
        <v>0</v>
      </c>
      <c r="AN135" s="257"/>
      <c r="AO135" s="257"/>
      <c r="AP135" s="257"/>
      <c r="AQ135" s="257"/>
      <c r="AR135" s="257"/>
      <c r="AS135" s="257"/>
      <c r="AT135" s="813"/>
      <c r="AU135" s="834"/>
      <c r="AV135" s="51">
        <f t="shared" si="137"/>
        <v>0</v>
      </c>
      <c r="AW135" s="257"/>
      <c r="AX135" s="257"/>
      <c r="AY135" s="257"/>
      <c r="AZ135" s="257"/>
      <c r="BA135" s="257"/>
      <c r="BB135" s="257"/>
      <c r="BC135" s="813"/>
      <c r="BD135" s="810"/>
      <c r="BE135" s="51">
        <f t="shared" si="139"/>
        <v>0</v>
      </c>
      <c r="BF135" s="257"/>
      <c r="BG135" s="257"/>
      <c r="BH135" s="257"/>
      <c r="BI135" s="257"/>
      <c r="BJ135" s="257"/>
      <c r="BK135" s="257"/>
      <c r="BL135" s="813"/>
      <c r="BM135" s="816"/>
      <c r="BN135" s="51">
        <f t="shared" si="141"/>
        <v>0</v>
      </c>
      <c r="BO135" s="257"/>
      <c r="BP135" s="257"/>
      <c r="BQ135" s="257"/>
      <c r="BR135" s="257"/>
      <c r="BS135" s="257"/>
      <c r="BT135" s="257"/>
      <c r="BU135" s="821"/>
      <c r="BV135" s="822"/>
      <c r="BW135" s="822"/>
      <c r="BX135" s="822"/>
      <c r="BY135" s="822"/>
      <c r="BZ135" s="822"/>
      <c r="CA135" s="822"/>
      <c r="CB135" s="822"/>
      <c r="CC135" s="823"/>
    </row>
    <row r="136" spans="1:81" s="58" customFormat="1" ht="40.200000000000003" customHeight="1" thickBot="1" x14ac:dyDescent="0.35">
      <c r="A136" s="34"/>
      <c r="B136" s="1857"/>
      <c r="C136" s="869"/>
      <c r="D136" s="873"/>
      <c r="E136" s="853"/>
      <c r="F136" s="853"/>
      <c r="G136" s="853"/>
      <c r="H136" s="853"/>
      <c r="I136" s="853"/>
      <c r="J136" s="893"/>
      <c r="K136" s="856"/>
      <c r="L136" s="859"/>
      <c r="M136" s="862"/>
      <c r="N136" s="838"/>
      <c r="O136" s="841"/>
      <c r="P136" s="865"/>
      <c r="Q136" s="874"/>
      <c r="R136" s="814"/>
      <c r="S136" s="232"/>
      <c r="T136" s="237"/>
      <c r="U136" s="237"/>
      <c r="V136" s="237"/>
      <c r="W136" s="232"/>
      <c r="X136" s="260"/>
      <c r="Y136" s="260"/>
      <c r="Z136" s="260"/>
      <c r="AA136" s="260"/>
      <c r="AB136" s="814"/>
      <c r="AC136" s="829"/>
      <c r="AD136" s="46">
        <f t="shared" si="146"/>
        <v>0</v>
      </c>
      <c r="AE136" s="46">
        <f t="shared" si="146"/>
        <v>0</v>
      </c>
      <c r="AF136" s="46">
        <f t="shared" si="146"/>
        <v>0</v>
      </c>
      <c r="AG136" s="46">
        <f t="shared" si="146"/>
        <v>0</v>
      </c>
      <c r="AH136" s="46">
        <f t="shared" si="146"/>
        <v>0</v>
      </c>
      <c r="AI136" s="46">
        <f t="shared" si="146"/>
        <v>0</v>
      </c>
      <c r="AJ136" s="46">
        <f t="shared" si="146"/>
        <v>0</v>
      </c>
      <c r="AK136" s="814"/>
      <c r="AL136" s="832"/>
      <c r="AM136" s="46">
        <f t="shared" si="135"/>
        <v>0</v>
      </c>
      <c r="AN136" s="49"/>
      <c r="AO136" s="49"/>
      <c r="AP136" s="49"/>
      <c r="AQ136" s="49"/>
      <c r="AR136" s="49"/>
      <c r="AS136" s="49"/>
      <c r="AT136" s="814"/>
      <c r="AU136" s="835"/>
      <c r="AV136" s="46">
        <f t="shared" si="137"/>
        <v>0</v>
      </c>
      <c r="AW136" s="49"/>
      <c r="AX136" s="49"/>
      <c r="AY136" s="49"/>
      <c r="AZ136" s="49"/>
      <c r="BA136" s="49"/>
      <c r="BB136" s="49"/>
      <c r="BC136" s="814"/>
      <c r="BD136" s="811"/>
      <c r="BE136" s="46">
        <f t="shared" si="139"/>
        <v>0</v>
      </c>
      <c r="BF136" s="49"/>
      <c r="BG136" s="49"/>
      <c r="BH136" s="49"/>
      <c r="BI136" s="49"/>
      <c r="BJ136" s="49"/>
      <c r="BK136" s="49"/>
      <c r="BL136" s="814"/>
      <c r="BM136" s="817"/>
      <c r="BN136" s="46">
        <f t="shared" si="141"/>
        <v>0</v>
      </c>
      <c r="BO136" s="49"/>
      <c r="BP136" s="49"/>
      <c r="BQ136" s="49"/>
      <c r="BR136" s="49"/>
      <c r="BS136" s="49"/>
      <c r="BT136" s="49"/>
      <c r="BU136" s="824"/>
      <c r="BV136" s="825"/>
      <c r="BW136" s="825"/>
      <c r="BX136" s="825"/>
      <c r="BY136" s="825"/>
      <c r="BZ136" s="825"/>
      <c r="CA136" s="825"/>
      <c r="CB136" s="825"/>
      <c r="CC136" s="826"/>
    </row>
    <row r="137" spans="1:81" s="58" customFormat="1" ht="40.200000000000003" customHeight="1" thickTop="1" x14ac:dyDescent="0.3">
      <c r="A137" s="34"/>
      <c r="B137" s="1857"/>
      <c r="C137" s="869"/>
      <c r="D137" s="871"/>
      <c r="E137" s="851"/>
      <c r="F137" s="851"/>
      <c r="G137" s="851"/>
      <c r="H137" s="851"/>
      <c r="I137" s="851"/>
      <c r="J137" s="891">
        <v>958</v>
      </c>
      <c r="K137" s="854" t="str">
        <f>+[26]Metas!K1119</f>
        <v>Iniciativas de formalización empresarial y/o laboral apoyadas</v>
      </c>
      <c r="L137" s="857"/>
      <c r="M137" s="860">
        <f>SUM(N137:Q137)</f>
        <v>0</v>
      </c>
      <c r="N137" s="836"/>
      <c r="O137" s="839"/>
      <c r="P137" s="863"/>
      <c r="Q137" s="866"/>
      <c r="R137" s="812">
        <f>+$J137</f>
        <v>958</v>
      </c>
      <c r="S137" s="231"/>
      <c r="T137" s="235"/>
      <c r="U137" s="235"/>
      <c r="V137" s="235"/>
      <c r="W137" s="231"/>
      <c r="X137" s="256"/>
      <c r="Y137" s="256"/>
      <c r="Z137" s="256"/>
      <c r="AA137" s="256"/>
      <c r="AB137" s="812">
        <f t="shared" si="131"/>
        <v>958</v>
      </c>
      <c r="AC137" s="827">
        <f t="shared" ref="AC137" si="147">+L137</f>
        <v>0</v>
      </c>
      <c r="AD137" s="44">
        <f t="shared" si="146"/>
        <v>0</v>
      </c>
      <c r="AE137" s="44">
        <f t="shared" si="146"/>
        <v>0</v>
      </c>
      <c r="AF137" s="44">
        <f t="shared" si="146"/>
        <v>0</v>
      </c>
      <c r="AG137" s="44">
        <f t="shared" si="146"/>
        <v>0</v>
      </c>
      <c r="AH137" s="44">
        <f t="shared" si="146"/>
        <v>0</v>
      </c>
      <c r="AI137" s="44">
        <f t="shared" si="146"/>
        <v>0</v>
      </c>
      <c r="AJ137" s="44">
        <f t="shared" si="146"/>
        <v>0</v>
      </c>
      <c r="AK137" s="812">
        <f t="shared" si="134"/>
        <v>958</v>
      </c>
      <c r="AL137" s="830">
        <f>+N137</f>
        <v>0</v>
      </c>
      <c r="AM137" s="44">
        <f t="shared" si="135"/>
        <v>0</v>
      </c>
      <c r="AN137" s="47"/>
      <c r="AO137" s="47"/>
      <c r="AP137" s="47"/>
      <c r="AQ137" s="47"/>
      <c r="AR137" s="47"/>
      <c r="AS137" s="47"/>
      <c r="AT137" s="812">
        <f t="shared" si="136"/>
        <v>958</v>
      </c>
      <c r="AU137" s="833">
        <f>+O137</f>
        <v>0</v>
      </c>
      <c r="AV137" s="44">
        <f t="shared" si="137"/>
        <v>0</v>
      </c>
      <c r="AW137" s="47"/>
      <c r="AX137" s="47"/>
      <c r="AY137" s="47"/>
      <c r="AZ137" s="47"/>
      <c r="BA137" s="47"/>
      <c r="BB137" s="47"/>
      <c r="BC137" s="812">
        <f t="shared" si="138"/>
        <v>958</v>
      </c>
      <c r="BD137" s="809">
        <f>+P137</f>
        <v>0</v>
      </c>
      <c r="BE137" s="44">
        <f t="shared" si="139"/>
        <v>0</v>
      </c>
      <c r="BF137" s="47"/>
      <c r="BG137" s="47"/>
      <c r="BH137" s="47"/>
      <c r="BI137" s="47"/>
      <c r="BJ137" s="47"/>
      <c r="BK137" s="47"/>
      <c r="BL137" s="812">
        <f t="shared" si="140"/>
        <v>958</v>
      </c>
      <c r="BM137" s="815">
        <f>+Q137</f>
        <v>0</v>
      </c>
      <c r="BN137" s="44">
        <f t="shared" si="141"/>
        <v>0</v>
      </c>
      <c r="BO137" s="47"/>
      <c r="BP137" s="47"/>
      <c r="BQ137" s="47"/>
      <c r="BR137" s="47"/>
      <c r="BS137" s="47"/>
      <c r="BT137" s="47"/>
      <c r="BU137" s="818"/>
      <c r="BV137" s="819"/>
      <c r="BW137" s="819"/>
      <c r="BX137" s="819"/>
      <c r="BY137" s="819"/>
      <c r="BZ137" s="819"/>
      <c r="CA137" s="819"/>
      <c r="CB137" s="819"/>
      <c r="CC137" s="820"/>
    </row>
    <row r="138" spans="1:81" s="58" customFormat="1" ht="40.200000000000003" customHeight="1" x14ac:dyDescent="0.3">
      <c r="A138" s="34"/>
      <c r="B138" s="1857"/>
      <c r="C138" s="869"/>
      <c r="D138" s="872"/>
      <c r="E138" s="852"/>
      <c r="F138" s="852"/>
      <c r="G138" s="852"/>
      <c r="H138" s="852"/>
      <c r="I138" s="852"/>
      <c r="J138" s="892"/>
      <c r="K138" s="855"/>
      <c r="L138" s="858"/>
      <c r="M138" s="861"/>
      <c r="N138" s="837"/>
      <c r="O138" s="840"/>
      <c r="P138" s="864"/>
      <c r="Q138" s="867"/>
      <c r="R138" s="813"/>
      <c r="S138" s="39"/>
      <c r="T138" s="236"/>
      <c r="U138" s="236"/>
      <c r="V138" s="236"/>
      <c r="W138" s="39"/>
      <c r="X138" s="31"/>
      <c r="Y138" s="31"/>
      <c r="Z138" s="31"/>
      <c r="AA138" s="31"/>
      <c r="AB138" s="813"/>
      <c r="AC138" s="828"/>
      <c r="AD138" s="51">
        <f t="shared" si="146"/>
        <v>0</v>
      </c>
      <c r="AE138" s="51">
        <f t="shared" si="146"/>
        <v>0</v>
      </c>
      <c r="AF138" s="51">
        <f t="shared" si="146"/>
        <v>0</v>
      </c>
      <c r="AG138" s="51">
        <f t="shared" si="146"/>
        <v>0</v>
      </c>
      <c r="AH138" s="51">
        <f t="shared" si="146"/>
        <v>0</v>
      </c>
      <c r="AI138" s="51">
        <f t="shared" si="146"/>
        <v>0</v>
      </c>
      <c r="AJ138" s="51">
        <f t="shared" si="146"/>
        <v>0</v>
      </c>
      <c r="AK138" s="813"/>
      <c r="AL138" s="831"/>
      <c r="AM138" s="51">
        <f t="shared" si="135"/>
        <v>0</v>
      </c>
      <c r="AN138" s="257"/>
      <c r="AO138" s="257"/>
      <c r="AP138" s="257"/>
      <c r="AQ138" s="257"/>
      <c r="AR138" s="257"/>
      <c r="AS138" s="257"/>
      <c r="AT138" s="813"/>
      <c r="AU138" s="834"/>
      <c r="AV138" s="51">
        <f t="shared" si="137"/>
        <v>0</v>
      </c>
      <c r="AW138" s="257"/>
      <c r="AX138" s="257"/>
      <c r="AY138" s="257"/>
      <c r="AZ138" s="257"/>
      <c r="BA138" s="257"/>
      <c r="BB138" s="257"/>
      <c r="BC138" s="813"/>
      <c r="BD138" s="810"/>
      <c r="BE138" s="51">
        <f t="shared" si="139"/>
        <v>0</v>
      </c>
      <c r="BF138" s="257"/>
      <c r="BG138" s="257"/>
      <c r="BH138" s="257"/>
      <c r="BI138" s="257"/>
      <c r="BJ138" s="257"/>
      <c r="BK138" s="257"/>
      <c r="BL138" s="813"/>
      <c r="BM138" s="816"/>
      <c r="BN138" s="51">
        <f t="shared" si="141"/>
        <v>0</v>
      </c>
      <c r="BO138" s="257"/>
      <c r="BP138" s="257"/>
      <c r="BQ138" s="257"/>
      <c r="BR138" s="257"/>
      <c r="BS138" s="257"/>
      <c r="BT138" s="257"/>
      <c r="BU138" s="821"/>
      <c r="BV138" s="822"/>
      <c r="BW138" s="822"/>
      <c r="BX138" s="822"/>
      <c r="BY138" s="822"/>
      <c r="BZ138" s="822"/>
      <c r="CA138" s="822"/>
      <c r="CB138" s="822"/>
      <c r="CC138" s="823"/>
    </row>
    <row r="139" spans="1:81" s="58" customFormat="1" ht="40.200000000000003" customHeight="1" x14ac:dyDescent="0.3">
      <c r="A139" s="34"/>
      <c r="B139" s="1857"/>
      <c r="C139" s="869"/>
      <c r="D139" s="872"/>
      <c r="E139" s="852"/>
      <c r="F139" s="852"/>
      <c r="G139" s="852"/>
      <c r="H139" s="852"/>
      <c r="I139" s="852"/>
      <c r="J139" s="892"/>
      <c r="K139" s="855"/>
      <c r="L139" s="858"/>
      <c r="M139" s="861"/>
      <c r="N139" s="837"/>
      <c r="O139" s="840"/>
      <c r="P139" s="864"/>
      <c r="Q139" s="867"/>
      <c r="R139" s="813"/>
      <c r="S139" s="39"/>
      <c r="T139" s="236"/>
      <c r="U139" s="236"/>
      <c r="V139" s="236"/>
      <c r="W139" s="39"/>
      <c r="X139" s="31"/>
      <c r="Y139" s="31"/>
      <c r="Z139" s="31"/>
      <c r="AA139" s="31"/>
      <c r="AB139" s="813"/>
      <c r="AC139" s="828"/>
      <c r="AD139" s="51">
        <f t="shared" si="146"/>
        <v>0</v>
      </c>
      <c r="AE139" s="51">
        <f t="shared" si="146"/>
        <v>0</v>
      </c>
      <c r="AF139" s="51">
        <f t="shared" si="146"/>
        <v>0</v>
      </c>
      <c r="AG139" s="51">
        <f t="shared" si="146"/>
        <v>0</v>
      </c>
      <c r="AH139" s="51">
        <f t="shared" si="146"/>
        <v>0</v>
      </c>
      <c r="AI139" s="51">
        <f t="shared" si="146"/>
        <v>0</v>
      </c>
      <c r="AJ139" s="51">
        <f t="shared" si="146"/>
        <v>0</v>
      </c>
      <c r="AK139" s="813"/>
      <c r="AL139" s="831"/>
      <c r="AM139" s="51">
        <f t="shared" si="135"/>
        <v>0</v>
      </c>
      <c r="AN139" s="257"/>
      <c r="AO139" s="257"/>
      <c r="AP139" s="257"/>
      <c r="AQ139" s="257"/>
      <c r="AR139" s="257"/>
      <c r="AS139" s="257"/>
      <c r="AT139" s="813"/>
      <c r="AU139" s="834"/>
      <c r="AV139" s="51">
        <f t="shared" si="137"/>
        <v>0</v>
      </c>
      <c r="AW139" s="257"/>
      <c r="AX139" s="257"/>
      <c r="AY139" s="257"/>
      <c r="AZ139" s="257"/>
      <c r="BA139" s="257"/>
      <c r="BB139" s="257"/>
      <c r="BC139" s="813"/>
      <c r="BD139" s="810"/>
      <c r="BE139" s="51">
        <f t="shared" si="139"/>
        <v>0</v>
      </c>
      <c r="BF139" s="257"/>
      <c r="BG139" s="257"/>
      <c r="BH139" s="257"/>
      <c r="BI139" s="257"/>
      <c r="BJ139" s="257"/>
      <c r="BK139" s="257"/>
      <c r="BL139" s="813"/>
      <c r="BM139" s="816"/>
      <c r="BN139" s="51">
        <f t="shared" si="141"/>
        <v>0</v>
      </c>
      <c r="BO139" s="257"/>
      <c r="BP139" s="257"/>
      <c r="BQ139" s="257"/>
      <c r="BR139" s="257"/>
      <c r="BS139" s="257"/>
      <c r="BT139" s="257"/>
      <c r="BU139" s="821"/>
      <c r="BV139" s="822"/>
      <c r="BW139" s="822"/>
      <c r="BX139" s="822"/>
      <c r="BY139" s="822"/>
      <c r="BZ139" s="822"/>
      <c r="CA139" s="822"/>
      <c r="CB139" s="822"/>
      <c r="CC139" s="823"/>
    </row>
    <row r="140" spans="1:81" s="58" customFormat="1" ht="40.200000000000003" customHeight="1" thickBot="1" x14ac:dyDescent="0.35">
      <c r="A140" s="34"/>
      <c r="B140" s="1858"/>
      <c r="C140" s="870"/>
      <c r="D140" s="873"/>
      <c r="E140" s="853"/>
      <c r="F140" s="853"/>
      <c r="G140" s="853"/>
      <c r="H140" s="853"/>
      <c r="I140" s="853"/>
      <c r="J140" s="893"/>
      <c r="K140" s="856"/>
      <c r="L140" s="859"/>
      <c r="M140" s="862"/>
      <c r="N140" s="838"/>
      <c r="O140" s="841"/>
      <c r="P140" s="865"/>
      <c r="Q140" s="874"/>
      <c r="R140" s="814"/>
      <c r="S140" s="232"/>
      <c r="T140" s="237"/>
      <c r="U140" s="237"/>
      <c r="V140" s="237"/>
      <c r="W140" s="232"/>
      <c r="X140" s="260"/>
      <c r="Y140" s="260"/>
      <c r="Z140" s="260"/>
      <c r="AA140" s="260"/>
      <c r="AB140" s="814"/>
      <c r="AC140" s="829"/>
      <c r="AD140" s="46">
        <f t="shared" si="146"/>
        <v>0</v>
      </c>
      <c r="AE140" s="46">
        <f t="shared" si="146"/>
        <v>0</v>
      </c>
      <c r="AF140" s="46">
        <f t="shared" si="146"/>
        <v>0</v>
      </c>
      <c r="AG140" s="46">
        <f t="shared" si="146"/>
        <v>0</v>
      </c>
      <c r="AH140" s="46">
        <f t="shared" si="146"/>
        <v>0</v>
      </c>
      <c r="AI140" s="46">
        <f t="shared" si="146"/>
        <v>0</v>
      </c>
      <c r="AJ140" s="46">
        <f t="shared" si="146"/>
        <v>0</v>
      </c>
      <c r="AK140" s="814"/>
      <c r="AL140" s="832"/>
      <c r="AM140" s="46">
        <f t="shared" si="135"/>
        <v>0</v>
      </c>
      <c r="AN140" s="49"/>
      <c r="AO140" s="49"/>
      <c r="AP140" s="49"/>
      <c r="AQ140" s="49"/>
      <c r="AR140" s="49"/>
      <c r="AS140" s="49"/>
      <c r="AT140" s="814"/>
      <c r="AU140" s="835"/>
      <c r="AV140" s="46">
        <f t="shared" si="137"/>
        <v>0</v>
      </c>
      <c r="AW140" s="49"/>
      <c r="AX140" s="49"/>
      <c r="AY140" s="49"/>
      <c r="AZ140" s="49"/>
      <c r="BA140" s="49"/>
      <c r="BB140" s="49"/>
      <c r="BC140" s="814"/>
      <c r="BD140" s="811"/>
      <c r="BE140" s="46">
        <f t="shared" si="139"/>
        <v>0</v>
      </c>
      <c r="BF140" s="49"/>
      <c r="BG140" s="49"/>
      <c r="BH140" s="49"/>
      <c r="BI140" s="49"/>
      <c r="BJ140" s="49"/>
      <c r="BK140" s="49"/>
      <c r="BL140" s="814"/>
      <c r="BM140" s="817"/>
      <c r="BN140" s="46">
        <f t="shared" si="141"/>
        <v>0</v>
      </c>
      <c r="BO140" s="49"/>
      <c r="BP140" s="49"/>
      <c r="BQ140" s="49"/>
      <c r="BR140" s="49"/>
      <c r="BS140" s="49"/>
      <c r="BT140" s="49"/>
      <c r="BU140" s="824"/>
      <c r="BV140" s="825"/>
      <c r="BW140" s="825"/>
      <c r="BX140" s="825"/>
      <c r="BY140" s="825"/>
      <c r="BZ140" s="825"/>
      <c r="CA140" s="825"/>
      <c r="CB140" s="825"/>
      <c r="CC140" s="826"/>
    </row>
    <row r="141" spans="1:81" s="58" customFormat="1" ht="40.200000000000003" customHeight="1" thickTop="1" x14ac:dyDescent="0.3">
      <c r="A141" s="34"/>
      <c r="B141" s="1856" t="s">
        <v>1603</v>
      </c>
      <c r="C141" s="868" t="s">
        <v>1606</v>
      </c>
      <c r="D141" s="871"/>
      <c r="E141" s="851"/>
      <c r="F141" s="851"/>
      <c r="G141" s="851"/>
      <c r="H141" s="851"/>
      <c r="I141" s="851"/>
      <c r="J141" s="891">
        <v>959</v>
      </c>
      <c r="K141" s="854" t="str">
        <f>+[26]Metas!K1121</f>
        <v>Fondo complementario de Garantías para el sector empresarial creado</v>
      </c>
      <c r="L141" s="857"/>
      <c r="M141" s="860">
        <f>SUM(N141:Q141)/4</f>
        <v>0</v>
      </c>
      <c r="N141" s="836"/>
      <c r="O141" s="839"/>
      <c r="P141" s="863"/>
      <c r="Q141" s="866"/>
      <c r="R141" s="812">
        <f>+$J141</f>
        <v>959</v>
      </c>
      <c r="S141" s="231"/>
      <c r="T141" s="235"/>
      <c r="U141" s="235"/>
      <c r="V141" s="235"/>
      <c r="W141" s="231"/>
      <c r="X141" s="256"/>
      <c r="Y141" s="256"/>
      <c r="Z141" s="256"/>
      <c r="AA141" s="256"/>
      <c r="AB141" s="812">
        <f t="shared" si="131"/>
        <v>959</v>
      </c>
      <c r="AC141" s="827">
        <f t="shared" ref="AC141" si="148">+L141</f>
        <v>0</v>
      </c>
      <c r="AD141" s="44">
        <f t="shared" si="146"/>
        <v>0</v>
      </c>
      <c r="AE141" s="44">
        <f t="shared" si="146"/>
        <v>0</v>
      </c>
      <c r="AF141" s="44">
        <f t="shared" si="146"/>
        <v>0</v>
      </c>
      <c r="AG141" s="44">
        <f t="shared" si="146"/>
        <v>0</v>
      </c>
      <c r="AH141" s="44">
        <f t="shared" si="146"/>
        <v>0</v>
      </c>
      <c r="AI141" s="44">
        <f t="shared" si="146"/>
        <v>0</v>
      </c>
      <c r="AJ141" s="44">
        <f t="shared" si="146"/>
        <v>0</v>
      </c>
      <c r="AK141" s="812">
        <f t="shared" si="134"/>
        <v>959</v>
      </c>
      <c r="AL141" s="830">
        <f>+N141</f>
        <v>0</v>
      </c>
      <c r="AM141" s="44">
        <f t="shared" si="135"/>
        <v>0</v>
      </c>
      <c r="AN141" s="47"/>
      <c r="AO141" s="47"/>
      <c r="AP141" s="47"/>
      <c r="AQ141" s="47"/>
      <c r="AR141" s="47"/>
      <c r="AS141" s="47"/>
      <c r="AT141" s="812">
        <f t="shared" si="136"/>
        <v>959</v>
      </c>
      <c r="AU141" s="833">
        <f>+O141</f>
        <v>0</v>
      </c>
      <c r="AV141" s="44">
        <f t="shared" si="137"/>
        <v>0</v>
      </c>
      <c r="AW141" s="47"/>
      <c r="AX141" s="47"/>
      <c r="AY141" s="47"/>
      <c r="AZ141" s="47"/>
      <c r="BA141" s="47"/>
      <c r="BB141" s="47"/>
      <c r="BC141" s="812">
        <f t="shared" si="138"/>
        <v>959</v>
      </c>
      <c r="BD141" s="809">
        <f>+P141</f>
        <v>0</v>
      </c>
      <c r="BE141" s="44">
        <f t="shared" si="139"/>
        <v>0</v>
      </c>
      <c r="BF141" s="47"/>
      <c r="BG141" s="47"/>
      <c r="BH141" s="47"/>
      <c r="BI141" s="47"/>
      <c r="BJ141" s="47"/>
      <c r="BK141" s="47"/>
      <c r="BL141" s="812">
        <f t="shared" si="140"/>
        <v>959</v>
      </c>
      <c r="BM141" s="815">
        <f>+Q141</f>
        <v>0</v>
      </c>
      <c r="BN141" s="44">
        <f t="shared" si="141"/>
        <v>0</v>
      </c>
      <c r="BO141" s="47"/>
      <c r="BP141" s="47"/>
      <c r="BQ141" s="47"/>
      <c r="BR141" s="47"/>
      <c r="BS141" s="47"/>
      <c r="BT141" s="47"/>
      <c r="BU141" s="818"/>
      <c r="BV141" s="819"/>
      <c r="BW141" s="819"/>
      <c r="BX141" s="819"/>
      <c r="BY141" s="819"/>
      <c r="BZ141" s="819"/>
      <c r="CA141" s="819"/>
      <c r="CB141" s="819"/>
      <c r="CC141" s="820"/>
    </row>
    <row r="142" spans="1:81" s="58" customFormat="1" ht="40.200000000000003" customHeight="1" x14ac:dyDescent="0.3">
      <c r="A142" s="34"/>
      <c r="B142" s="1857"/>
      <c r="C142" s="869"/>
      <c r="D142" s="872"/>
      <c r="E142" s="852"/>
      <c r="F142" s="852"/>
      <c r="G142" s="852"/>
      <c r="H142" s="852"/>
      <c r="I142" s="852"/>
      <c r="J142" s="892"/>
      <c r="K142" s="855"/>
      <c r="L142" s="858"/>
      <c r="M142" s="861"/>
      <c r="N142" s="837"/>
      <c r="O142" s="840"/>
      <c r="P142" s="864"/>
      <c r="Q142" s="867"/>
      <c r="R142" s="813"/>
      <c r="S142" s="39"/>
      <c r="T142" s="236"/>
      <c r="U142" s="236"/>
      <c r="V142" s="236"/>
      <c r="W142" s="39"/>
      <c r="X142" s="31"/>
      <c r="Y142" s="31"/>
      <c r="Z142" s="31"/>
      <c r="AA142" s="31"/>
      <c r="AB142" s="813"/>
      <c r="AC142" s="828"/>
      <c r="AD142" s="51">
        <f t="shared" si="146"/>
        <v>0</v>
      </c>
      <c r="AE142" s="51">
        <f t="shared" si="146"/>
        <v>0</v>
      </c>
      <c r="AF142" s="51">
        <f t="shared" si="146"/>
        <v>0</v>
      </c>
      <c r="AG142" s="51">
        <f t="shared" si="146"/>
        <v>0</v>
      </c>
      <c r="AH142" s="51">
        <f t="shared" si="146"/>
        <v>0</v>
      </c>
      <c r="AI142" s="51">
        <f t="shared" si="146"/>
        <v>0</v>
      </c>
      <c r="AJ142" s="51">
        <f t="shared" si="146"/>
        <v>0</v>
      </c>
      <c r="AK142" s="813"/>
      <c r="AL142" s="831"/>
      <c r="AM142" s="51">
        <f t="shared" si="135"/>
        <v>0</v>
      </c>
      <c r="AN142" s="257"/>
      <c r="AO142" s="257"/>
      <c r="AP142" s="257"/>
      <c r="AQ142" s="257"/>
      <c r="AR142" s="257"/>
      <c r="AS142" s="257"/>
      <c r="AT142" s="813"/>
      <c r="AU142" s="834"/>
      <c r="AV142" s="51">
        <f t="shared" si="137"/>
        <v>0</v>
      </c>
      <c r="AW142" s="257"/>
      <c r="AX142" s="257"/>
      <c r="AY142" s="257"/>
      <c r="AZ142" s="257"/>
      <c r="BA142" s="257"/>
      <c r="BB142" s="257"/>
      <c r="BC142" s="813"/>
      <c r="BD142" s="810"/>
      <c r="BE142" s="51">
        <f t="shared" si="139"/>
        <v>0</v>
      </c>
      <c r="BF142" s="257"/>
      <c r="BG142" s="257"/>
      <c r="BH142" s="257"/>
      <c r="BI142" s="257"/>
      <c r="BJ142" s="257"/>
      <c r="BK142" s="257"/>
      <c r="BL142" s="813"/>
      <c r="BM142" s="816"/>
      <c r="BN142" s="51">
        <f t="shared" si="141"/>
        <v>0</v>
      </c>
      <c r="BO142" s="257"/>
      <c r="BP142" s="257"/>
      <c r="BQ142" s="257"/>
      <c r="BR142" s="257"/>
      <c r="BS142" s="257"/>
      <c r="BT142" s="257"/>
      <c r="BU142" s="821"/>
      <c r="BV142" s="822"/>
      <c r="BW142" s="822"/>
      <c r="BX142" s="822"/>
      <c r="BY142" s="822"/>
      <c r="BZ142" s="822"/>
      <c r="CA142" s="822"/>
      <c r="CB142" s="822"/>
      <c r="CC142" s="823"/>
    </row>
    <row r="143" spans="1:81" s="58" customFormat="1" ht="40.200000000000003" customHeight="1" x14ac:dyDescent="0.3">
      <c r="A143" s="34"/>
      <c r="B143" s="1857"/>
      <c r="C143" s="869"/>
      <c r="D143" s="872"/>
      <c r="E143" s="852"/>
      <c r="F143" s="852"/>
      <c r="G143" s="852"/>
      <c r="H143" s="852"/>
      <c r="I143" s="852"/>
      <c r="J143" s="892"/>
      <c r="K143" s="855"/>
      <c r="L143" s="858"/>
      <c r="M143" s="861"/>
      <c r="N143" s="837"/>
      <c r="O143" s="840"/>
      <c r="P143" s="864"/>
      <c r="Q143" s="867"/>
      <c r="R143" s="813"/>
      <c r="S143" s="39"/>
      <c r="T143" s="236"/>
      <c r="U143" s="236"/>
      <c r="V143" s="236"/>
      <c r="W143" s="39"/>
      <c r="X143" s="31"/>
      <c r="Y143" s="31"/>
      <c r="Z143" s="31"/>
      <c r="AA143" s="31"/>
      <c r="AB143" s="813"/>
      <c r="AC143" s="828"/>
      <c r="AD143" s="51">
        <f t="shared" si="146"/>
        <v>0</v>
      </c>
      <c r="AE143" s="51">
        <f t="shared" si="146"/>
        <v>0</v>
      </c>
      <c r="AF143" s="51">
        <f t="shared" si="146"/>
        <v>0</v>
      </c>
      <c r="AG143" s="51">
        <f t="shared" si="146"/>
        <v>0</v>
      </c>
      <c r="AH143" s="51">
        <f t="shared" si="146"/>
        <v>0</v>
      </c>
      <c r="AI143" s="51">
        <f t="shared" si="146"/>
        <v>0</v>
      </c>
      <c r="AJ143" s="51">
        <f t="shared" si="146"/>
        <v>0</v>
      </c>
      <c r="AK143" s="813"/>
      <c r="AL143" s="831"/>
      <c r="AM143" s="51">
        <f t="shared" si="135"/>
        <v>0</v>
      </c>
      <c r="AN143" s="257"/>
      <c r="AO143" s="257"/>
      <c r="AP143" s="257"/>
      <c r="AQ143" s="257"/>
      <c r="AR143" s="257"/>
      <c r="AS143" s="257"/>
      <c r="AT143" s="813"/>
      <c r="AU143" s="834"/>
      <c r="AV143" s="51">
        <f t="shared" si="137"/>
        <v>0</v>
      </c>
      <c r="AW143" s="257"/>
      <c r="AX143" s="257"/>
      <c r="AY143" s="257"/>
      <c r="AZ143" s="257"/>
      <c r="BA143" s="257"/>
      <c r="BB143" s="257"/>
      <c r="BC143" s="813"/>
      <c r="BD143" s="810"/>
      <c r="BE143" s="51">
        <f t="shared" si="139"/>
        <v>0</v>
      </c>
      <c r="BF143" s="257"/>
      <c r="BG143" s="257"/>
      <c r="BH143" s="257"/>
      <c r="BI143" s="257"/>
      <c r="BJ143" s="257"/>
      <c r="BK143" s="257"/>
      <c r="BL143" s="813"/>
      <c r="BM143" s="816"/>
      <c r="BN143" s="51">
        <f t="shared" si="141"/>
        <v>0</v>
      </c>
      <c r="BO143" s="257"/>
      <c r="BP143" s="257"/>
      <c r="BQ143" s="257"/>
      <c r="BR143" s="257"/>
      <c r="BS143" s="257"/>
      <c r="BT143" s="257"/>
      <c r="BU143" s="821"/>
      <c r="BV143" s="822"/>
      <c r="BW143" s="822"/>
      <c r="BX143" s="822"/>
      <c r="BY143" s="822"/>
      <c r="BZ143" s="822"/>
      <c r="CA143" s="822"/>
      <c r="CB143" s="822"/>
      <c r="CC143" s="823"/>
    </row>
    <row r="144" spans="1:81" s="58" customFormat="1" ht="40.200000000000003" customHeight="1" thickBot="1" x14ac:dyDescent="0.35">
      <c r="A144" s="34"/>
      <c r="B144" s="1857"/>
      <c r="C144" s="869"/>
      <c r="D144" s="873"/>
      <c r="E144" s="853"/>
      <c r="F144" s="853"/>
      <c r="G144" s="853"/>
      <c r="H144" s="853"/>
      <c r="I144" s="853"/>
      <c r="J144" s="893"/>
      <c r="K144" s="856"/>
      <c r="L144" s="859"/>
      <c r="M144" s="862"/>
      <c r="N144" s="838"/>
      <c r="O144" s="841"/>
      <c r="P144" s="865"/>
      <c r="Q144" s="874"/>
      <c r="R144" s="814"/>
      <c r="S144" s="232"/>
      <c r="T144" s="237"/>
      <c r="U144" s="237"/>
      <c r="V144" s="237"/>
      <c r="W144" s="232"/>
      <c r="X144" s="260"/>
      <c r="Y144" s="260"/>
      <c r="Z144" s="260"/>
      <c r="AA144" s="260"/>
      <c r="AB144" s="814"/>
      <c r="AC144" s="829"/>
      <c r="AD144" s="46">
        <f t="shared" si="146"/>
        <v>0</v>
      </c>
      <c r="AE144" s="46">
        <f t="shared" si="146"/>
        <v>0</v>
      </c>
      <c r="AF144" s="46">
        <f t="shared" si="146"/>
        <v>0</v>
      </c>
      <c r="AG144" s="46">
        <f t="shared" si="146"/>
        <v>0</v>
      </c>
      <c r="AH144" s="46">
        <f t="shared" si="146"/>
        <v>0</v>
      </c>
      <c r="AI144" s="46">
        <f t="shared" si="146"/>
        <v>0</v>
      </c>
      <c r="AJ144" s="46">
        <f t="shared" si="146"/>
        <v>0</v>
      </c>
      <c r="AK144" s="814"/>
      <c r="AL144" s="832"/>
      <c r="AM144" s="46">
        <f t="shared" si="135"/>
        <v>0</v>
      </c>
      <c r="AN144" s="49"/>
      <c r="AO144" s="49"/>
      <c r="AP144" s="49"/>
      <c r="AQ144" s="49"/>
      <c r="AR144" s="49"/>
      <c r="AS144" s="49"/>
      <c r="AT144" s="814"/>
      <c r="AU144" s="835"/>
      <c r="AV144" s="46">
        <f t="shared" si="137"/>
        <v>0</v>
      </c>
      <c r="AW144" s="49"/>
      <c r="AX144" s="49"/>
      <c r="AY144" s="49"/>
      <c r="AZ144" s="49"/>
      <c r="BA144" s="49"/>
      <c r="BB144" s="49"/>
      <c r="BC144" s="814"/>
      <c r="BD144" s="811"/>
      <c r="BE144" s="46">
        <f t="shared" si="139"/>
        <v>0</v>
      </c>
      <c r="BF144" s="49"/>
      <c r="BG144" s="49"/>
      <c r="BH144" s="49"/>
      <c r="BI144" s="49"/>
      <c r="BJ144" s="49"/>
      <c r="BK144" s="49"/>
      <c r="BL144" s="814"/>
      <c r="BM144" s="817"/>
      <c r="BN144" s="46">
        <f t="shared" si="141"/>
        <v>0</v>
      </c>
      <c r="BO144" s="49"/>
      <c r="BP144" s="49"/>
      <c r="BQ144" s="49"/>
      <c r="BR144" s="49"/>
      <c r="BS144" s="49"/>
      <c r="BT144" s="49"/>
      <c r="BU144" s="824"/>
      <c r="BV144" s="825"/>
      <c r="BW144" s="825"/>
      <c r="BX144" s="825"/>
      <c r="BY144" s="825"/>
      <c r="BZ144" s="825"/>
      <c r="CA144" s="825"/>
      <c r="CB144" s="825"/>
      <c r="CC144" s="826"/>
    </row>
    <row r="145" spans="1:81" s="58" customFormat="1" ht="40.200000000000003" customHeight="1" thickTop="1" x14ac:dyDescent="0.3">
      <c r="A145" s="34"/>
      <c r="B145" s="1857"/>
      <c r="C145" s="869"/>
      <c r="D145" s="871"/>
      <c r="E145" s="851"/>
      <c r="F145" s="851"/>
      <c r="G145" s="851"/>
      <c r="H145" s="851"/>
      <c r="I145" s="851"/>
      <c r="J145" s="891">
        <v>960</v>
      </c>
      <c r="K145" s="854" t="str">
        <f>+[26]Metas!K1122</f>
        <v xml:space="preserve">Mipymes con acceso a líneas de apalancamiento financiero </v>
      </c>
      <c r="L145" s="857"/>
      <c r="M145" s="860">
        <f>SUM(N145:Q145)/4</f>
        <v>0</v>
      </c>
      <c r="N145" s="836"/>
      <c r="O145" s="839"/>
      <c r="P145" s="863"/>
      <c r="Q145" s="866"/>
      <c r="R145" s="812">
        <f>+$J145</f>
        <v>960</v>
      </c>
      <c r="S145" s="231"/>
      <c r="T145" s="235"/>
      <c r="U145" s="235"/>
      <c r="V145" s="235"/>
      <c r="W145" s="231"/>
      <c r="X145" s="256"/>
      <c r="Y145" s="256"/>
      <c r="Z145" s="256"/>
      <c r="AA145" s="256"/>
      <c r="AB145" s="812">
        <f t="shared" si="131"/>
        <v>960</v>
      </c>
      <c r="AC145" s="827">
        <f t="shared" ref="AC145" si="149">+L145</f>
        <v>0</v>
      </c>
      <c r="AD145" s="44">
        <f t="shared" si="146"/>
        <v>0</v>
      </c>
      <c r="AE145" s="44">
        <f t="shared" si="146"/>
        <v>0</v>
      </c>
      <c r="AF145" s="44">
        <f t="shared" si="146"/>
        <v>0</v>
      </c>
      <c r="AG145" s="44">
        <f t="shared" si="146"/>
        <v>0</v>
      </c>
      <c r="AH145" s="44">
        <f t="shared" si="146"/>
        <v>0</v>
      </c>
      <c r="AI145" s="44">
        <f t="shared" si="146"/>
        <v>0</v>
      </c>
      <c r="AJ145" s="44">
        <f t="shared" si="146"/>
        <v>0</v>
      </c>
      <c r="AK145" s="812">
        <f t="shared" si="134"/>
        <v>960</v>
      </c>
      <c r="AL145" s="830">
        <f>+N145</f>
        <v>0</v>
      </c>
      <c r="AM145" s="44">
        <f t="shared" si="135"/>
        <v>0</v>
      </c>
      <c r="AN145" s="47"/>
      <c r="AO145" s="47"/>
      <c r="AP145" s="47"/>
      <c r="AQ145" s="47"/>
      <c r="AR145" s="47"/>
      <c r="AS145" s="47"/>
      <c r="AT145" s="812">
        <f t="shared" si="136"/>
        <v>960</v>
      </c>
      <c r="AU145" s="833">
        <f>+O145</f>
        <v>0</v>
      </c>
      <c r="AV145" s="44">
        <f t="shared" si="137"/>
        <v>0</v>
      </c>
      <c r="AW145" s="47"/>
      <c r="AX145" s="47"/>
      <c r="AY145" s="47"/>
      <c r="AZ145" s="47"/>
      <c r="BA145" s="47"/>
      <c r="BB145" s="47"/>
      <c r="BC145" s="812">
        <f t="shared" si="138"/>
        <v>960</v>
      </c>
      <c r="BD145" s="809">
        <f>+P145</f>
        <v>0</v>
      </c>
      <c r="BE145" s="44">
        <f t="shared" si="139"/>
        <v>0</v>
      </c>
      <c r="BF145" s="47"/>
      <c r="BG145" s="47"/>
      <c r="BH145" s="47"/>
      <c r="BI145" s="47"/>
      <c r="BJ145" s="47"/>
      <c r="BK145" s="47"/>
      <c r="BL145" s="812">
        <f t="shared" si="140"/>
        <v>960</v>
      </c>
      <c r="BM145" s="815">
        <f>+Q145</f>
        <v>0</v>
      </c>
      <c r="BN145" s="44">
        <f t="shared" si="141"/>
        <v>0</v>
      </c>
      <c r="BO145" s="47"/>
      <c r="BP145" s="47"/>
      <c r="BQ145" s="47"/>
      <c r="BR145" s="47"/>
      <c r="BS145" s="47"/>
      <c r="BT145" s="47"/>
      <c r="BU145" s="818"/>
      <c r="BV145" s="819"/>
      <c r="BW145" s="819"/>
      <c r="BX145" s="819"/>
      <c r="BY145" s="819"/>
      <c r="BZ145" s="819"/>
      <c r="CA145" s="819"/>
      <c r="CB145" s="819"/>
      <c r="CC145" s="820"/>
    </row>
    <row r="146" spans="1:81" s="58" customFormat="1" ht="40.200000000000003" customHeight="1" x14ac:dyDescent="0.3">
      <c r="A146" s="34"/>
      <c r="B146" s="1857"/>
      <c r="C146" s="869"/>
      <c r="D146" s="872"/>
      <c r="E146" s="852"/>
      <c r="F146" s="852"/>
      <c r="G146" s="852"/>
      <c r="H146" s="852"/>
      <c r="I146" s="852"/>
      <c r="J146" s="892"/>
      <c r="K146" s="855"/>
      <c r="L146" s="858"/>
      <c r="M146" s="861"/>
      <c r="N146" s="837"/>
      <c r="O146" s="840"/>
      <c r="P146" s="864"/>
      <c r="Q146" s="867"/>
      <c r="R146" s="813"/>
      <c r="S146" s="39"/>
      <c r="T146" s="236"/>
      <c r="U146" s="236"/>
      <c r="V146" s="236"/>
      <c r="W146" s="39"/>
      <c r="X146" s="31"/>
      <c r="Y146" s="31"/>
      <c r="Z146" s="31"/>
      <c r="AA146" s="31"/>
      <c r="AB146" s="813"/>
      <c r="AC146" s="828"/>
      <c r="AD146" s="51">
        <f t="shared" si="146"/>
        <v>0</v>
      </c>
      <c r="AE146" s="51">
        <f t="shared" si="146"/>
        <v>0</v>
      </c>
      <c r="AF146" s="51">
        <f t="shared" si="146"/>
        <v>0</v>
      </c>
      <c r="AG146" s="51">
        <f t="shared" si="146"/>
        <v>0</v>
      </c>
      <c r="AH146" s="51">
        <f t="shared" si="146"/>
        <v>0</v>
      </c>
      <c r="AI146" s="51">
        <f t="shared" si="146"/>
        <v>0</v>
      </c>
      <c r="AJ146" s="51">
        <f t="shared" si="146"/>
        <v>0</v>
      </c>
      <c r="AK146" s="813"/>
      <c r="AL146" s="831"/>
      <c r="AM146" s="51">
        <f t="shared" si="135"/>
        <v>0</v>
      </c>
      <c r="AN146" s="257"/>
      <c r="AO146" s="257"/>
      <c r="AP146" s="257"/>
      <c r="AQ146" s="257"/>
      <c r="AR146" s="257"/>
      <c r="AS146" s="257"/>
      <c r="AT146" s="813"/>
      <c r="AU146" s="834"/>
      <c r="AV146" s="51">
        <f t="shared" si="137"/>
        <v>0</v>
      </c>
      <c r="AW146" s="257"/>
      <c r="AX146" s="257"/>
      <c r="AY146" s="257"/>
      <c r="AZ146" s="257"/>
      <c r="BA146" s="257"/>
      <c r="BB146" s="257"/>
      <c r="BC146" s="813"/>
      <c r="BD146" s="810"/>
      <c r="BE146" s="51">
        <f t="shared" si="139"/>
        <v>0</v>
      </c>
      <c r="BF146" s="257"/>
      <c r="BG146" s="257"/>
      <c r="BH146" s="257"/>
      <c r="BI146" s="257"/>
      <c r="BJ146" s="257"/>
      <c r="BK146" s="257"/>
      <c r="BL146" s="813"/>
      <c r="BM146" s="816"/>
      <c r="BN146" s="51">
        <f t="shared" si="141"/>
        <v>0</v>
      </c>
      <c r="BO146" s="257"/>
      <c r="BP146" s="257"/>
      <c r="BQ146" s="257"/>
      <c r="BR146" s="257"/>
      <c r="BS146" s="257"/>
      <c r="BT146" s="257"/>
      <c r="BU146" s="821"/>
      <c r="BV146" s="822"/>
      <c r="BW146" s="822"/>
      <c r="BX146" s="822"/>
      <c r="BY146" s="822"/>
      <c r="BZ146" s="822"/>
      <c r="CA146" s="822"/>
      <c r="CB146" s="822"/>
      <c r="CC146" s="823"/>
    </row>
    <row r="147" spans="1:81" s="58" customFormat="1" ht="40.200000000000003" customHeight="1" x14ac:dyDescent="0.3">
      <c r="A147" s="34"/>
      <c r="B147" s="1857"/>
      <c r="C147" s="869"/>
      <c r="D147" s="872"/>
      <c r="E147" s="852"/>
      <c r="F147" s="852"/>
      <c r="G147" s="852"/>
      <c r="H147" s="852"/>
      <c r="I147" s="852"/>
      <c r="J147" s="892"/>
      <c r="K147" s="855"/>
      <c r="L147" s="858"/>
      <c r="M147" s="861"/>
      <c r="N147" s="837"/>
      <c r="O147" s="840"/>
      <c r="P147" s="864"/>
      <c r="Q147" s="867"/>
      <c r="R147" s="813"/>
      <c r="S147" s="39"/>
      <c r="T147" s="236"/>
      <c r="U147" s="236"/>
      <c r="V147" s="236"/>
      <c r="W147" s="39"/>
      <c r="X147" s="31"/>
      <c r="Y147" s="31"/>
      <c r="Z147" s="31"/>
      <c r="AA147" s="31"/>
      <c r="AB147" s="813"/>
      <c r="AC147" s="828"/>
      <c r="AD147" s="51">
        <f t="shared" si="146"/>
        <v>0</v>
      </c>
      <c r="AE147" s="51">
        <f t="shared" si="146"/>
        <v>0</v>
      </c>
      <c r="AF147" s="51">
        <f t="shared" si="146"/>
        <v>0</v>
      </c>
      <c r="AG147" s="51">
        <f t="shared" si="146"/>
        <v>0</v>
      </c>
      <c r="AH147" s="51">
        <f t="shared" si="146"/>
        <v>0</v>
      </c>
      <c r="AI147" s="51">
        <f t="shared" si="146"/>
        <v>0</v>
      </c>
      <c r="AJ147" s="51">
        <f t="shared" si="146"/>
        <v>0</v>
      </c>
      <c r="AK147" s="813"/>
      <c r="AL147" s="831"/>
      <c r="AM147" s="51">
        <f t="shared" si="135"/>
        <v>0</v>
      </c>
      <c r="AN147" s="257"/>
      <c r="AO147" s="257"/>
      <c r="AP147" s="257"/>
      <c r="AQ147" s="257"/>
      <c r="AR147" s="257"/>
      <c r="AS147" s="257"/>
      <c r="AT147" s="813"/>
      <c r="AU147" s="834"/>
      <c r="AV147" s="51">
        <f t="shared" si="137"/>
        <v>0</v>
      </c>
      <c r="AW147" s="257"/>
      <c r="AX147" s="257"/>
      <c r="AY147" s="257"/>
      <c r="AZ147" s="257"/>
      <c r="BA147" s="257"/>
      <c r="BB147" s="257"/>
      <c r="BC147" s="813"/>
      <c r="BD147" s="810"/>
      <c r="BE147" s="51">
        <f t="shared" si="139"/>
        <v>0</v>
      </c>
      <c r="BF147" s="257"/>
      <c r="BG147" s="257"/>
      <c r="BH147" s="257"/>
      <c r="BI147" s="257"/>
      <c r="BJ147" s="257"/>
      <c r="BK147" s="257"/>
      <c r="BL147" s="813"/>
      <c r="BM147" s="816"/>
      <c r="BN147" s="51">
        <f t="shared" si="141"/>
        <v>0</v>
      </c>
      <c r="BO147" s="257"/>
      <c r="BP147" s="257"/>
      <c r="BQ147" s="257"/>
      <c r="BR147" s="257"/>
      <c r="BS147" s="257"/>
      <c r="BT147" s="257"/>
      <c r="BU147" s="821"/>
      <c r="BV147" s="822"/>
      <c r="BW147" s="822"/>
      <c r="BX147" s="822"/>
      <c r="BY147" s="822"/>
      <c r="BZ147" s="822"/>
      <c r="CA147" s="822"/>
      <c r="CB147" s="822"/>
      <c r="CC147" s="823"/>
    </row>
    <row r="148" spans="1:81" s="58" customFormat="1" ht="40.200000000000003" customHeight="1" thickBot="1" x14ac:dyDescent="0.35">
      <c r="A148" s="34"/>
      <c r="B148" s="1857"/>
      <c r="C148" s="870"/>
      <c r="D148" s="873"/>
      <c r="E148" s="853"/>
      <c r="F148" s="853"/>
      <c r="G148" s="853"/>
      <c r="H148" s="853"/>
      <c r="I148" s="853"/>
      <c r="J148" s="893"/>
      <c r="K148" s="856"/>
      <c r="L148" s="859"/>
      <c r="M148" s="862"/>
      <c r="N148" s="838"/>
      <c r="O148" s="841"/>
      <c r="P148" s="865"/>
      <c r="Q148" s="874"/>
      <c r="R148" s="814"/>
      <c r="S148" s="232"/>
      <c r="T148" s="237"/>
      <c r="U148" s="237"/>
      <c r="V148" s="237"/>
      <c r="W148" s="232"/>
      <c r="X148" s="260"/>
      <c r="Y148" s="260"/>
      <c r="Z148" s="260"/>
      <c r="AA148" s="260"/>
      <c r="AB148" s="814"/>
      <c r="AC148" s="829"/>
      <c r="AD148" s="46">
        <f t="shared" si="146"/>
        <v>0</v>
      </c>
      <c r="AE148" s="46">
        <f t="shared" si="146"/>
        <v>0</v>
      </c>
      <c r="AF148" s="46">
        <f t="shared" si="146"/>
        <v>0</v>
      </c>
      <c r="AG148" s="46">
        <f t="shared" si="146"/>
        <v>0</v>
      </c>
      <c r="AH148" s="46">
        <f t="shared" si="146"/>
        <v>0</v>
      </c>
      <c r="AI148" s="46">
        <f t="shared" si="146"/>
        <v>0</v>
      </c>
      <c r="AJ148" s="46">
        <f t="shared" si="146"/>
        <v>0</v>
      </c>
      <c r="AK148" s="814"/>
      <c r="AL148" s="832"/>
      <c r="AM148" s="46">
        <f t="shared" si="135"/>
        <v>0</v>
      </c>
      <c r="AN148" s="49"/>
      <c r="AO148" s="49"/>
      <c r="AP148" s="49"/>
      <c r="AQ148" s="49"/>
      <c r="AR148" s="49"/>
      <c r="AS148" s="49"/>
      <c r="AT148" s="814"/>
      <c r="AU148" s="835"/>
      <c r="AV148" s="46">
        <f t="shared" si="137"/>
        <v>0</v>
      </c>
      <c r="AW148" s="49"/>
      <c r="AX148" s="49"/>
      <c r="AY148" s="49"/>
      <c r="AZ148" s="49"/>
      <c r="BA148" s="49"/>
      <c r="BB148" s="49"/>
      <c r="BC148" s="814"/>
      <c r="BD148" s="811"/>
      <c r="BE148" s="46">
        <f t="shared" si="139"/>
        <v>0</v>
      </c>
      <c r="BF148" s="49"/>
      <c r="BG148" s="49"/>
      <c r="BH148" s="49"/>
      <c r="BI148" s="49"/>
      <c r="BJ148" s="49"/>
      <c r="BK148" s="49"/>
      <c r="BL148" s="814"/>
      <c r="BM148" s="817"/>
      <c r="BN148" s="46">
        <f t="shared" si="141"/>
        <v>0</v>
      </c>
      <c r="BO148" s="49"/>
      <c r="BP148" s="49"/>
      <c r="BQ148" s="49"/>
      <c r="BR148" s="49"/>
      <c r="BS148" s="49"/>
      <c r="BT148" s="49"/>
      <c r="BU148" s="824"/>
      <c r="BV148" s="825"/>
      <c r="BW148" s="825"/>
      <c r="BX148" s="825"/>
      <c r="BY148" s="825"/>
      <c r="BZ148" s="825"/>
      <c r="CA148" s="825"/>
      <c r="CB148" s="825"/>
      <c r="CC148" s="826"/>
    </row>
    <row r="149" spans="1:81" s="58" customFormat="1" ht="40.200000000000003" customHeight="1" thickTop="1" x14ac:dyDescent="0.3">
      <c r="A149" s="34"/>
      <c r="B149" s="1857"/>
      <c r="C149" s="868" t="s">
        <v>1610</v>
      </c>
      <c r="D149" s="871"/>
      <c r="E149" s="851"/>
      <c r="F149" s="851"/>
      <c r="G149" s="851"/>
      <c r="H149" s="851"/>
      <c r="I149" s="851"/>
      <c r="J149" s="891">
        <v>961</v>
      </c>
      <c r="K149" s="854" t="str">
        <f>+[26]Metas!K1123</f>
        <v>Evento como vitrina internacional para el impulso y promoción de los sectores productivos realizado</v>
      </c>
      <c r="L149" s="857"/>
      <c r="M149" s="860">
        <f>SUM(N149:Q149)/4</f>
        <v>0</v>
      </c>
      <c r="N149" s="836"/>
      <c r="O149" s="839"/>
      <c r="P149" s="863"/>
      <c r="Q149" s="866"/>
      <c r="R149" s="812">
        <f>+$J149</f>
        <v>961</v>
      </c>
      <c r="S149" s="231"/>
      <c r="T149" s="235"/>
      <c r="U149" s="235"/>
      <c r="V149" s="235"/>
      <c r="W149" s="231"/>
      <c r="X149" s="256"/>
      <c r="Y149" s="256"/>
      <c r="Z149" s="256"/>
      <c r="AA149" s="256"/>
      <c r="AB149" s="812">
        <f t="shared" si="131"/>
        <v>961</v>
      </c>
      <c r="AC149" s="827">
        <f t="shared" ref="AC149" si="150">+L149</f>
        <v>0</v>
      </c>
      <c r="AD149" s="44">
        <f t="shared" si="146"/>
        <v>0</v>
      </c>
      <c r="AE149" s="44">
        <f t="shared" si="146"/>
        <v>0</v>
      </c>
      <c r="AF149" s="44">
        <f t="shared" si="146"/>
        <v>0</v>
      </c>
      <c r="AG149" s="44">
        <f t="shared" si="146"/>
        <v>0</v>
      </c>
      <c r="AH149" s="44">
        <f t="shared" si="146"/>
        <v>0</v>
      </c>
      <c r="AI149" s="44">
        <f t="shared" si="146"/>
        <v>0</v>
      </c>
      <c r="AJ149" s="44">
        <f t="shared" si="146"/>
        <v>0</v>
      </c>
      <c r="AK149" s="812">
        <f t="shared" si="134"/>
        <v>961</v>
      </c>
      <c r="AL149" s="830">
        <f>+N149</f>
        <v>0</v>
      </c>
      <c r="AM149" s="44">
        <f t="shared" si="135"/>
        <v>0</v>
      </c>
      <c r="AN149" s="47"/>
      <c r="AO149" s="47"/>
      <c r="AP149" s="47"/>
      <c r="AQ149" s="47"/>
      <c r="AR149" s="47"/>
      <c r="AS149" s="47"/>
      <c r="AT149" s="812">
        <f t="shared" si="136"/>
        <v>961</v>
      </c>
      <c r="AU149" s="833">
        <f>+O149</f>
        <v>0</v>
      </c>
      <c r="AV149" s="44">
        <f t="shared" si="137"/>
        <v>0</v>
      </c>
      <c r="AW149" s="47"/>
      <c r="AX149" s="47"/>
      <c r="AY149" s="47"/>
      <c r="AZ149" s="47"/>
      <c r="BA149" s="47"/>
      <c r="BB149" s="47"/>
      <c r="BC149" s="812">
        <f t="shared" si="138"/>
        <v>961</v>
      </c>
      <c r="BD149" s="809">
        <f>+P149</f>
        <v>0</v>
      </c>
      <c r="BE149" s="44">
        <f t="shared" si="139"/>
        <v>0</v>
      </c>
      <c r="BF149" s="47"/>
      <c r="BG149" s="47"/>
      <c r="BH149" s="47"/>
      <c r="BI149" s="47"/>
      <c r="BJ149" s="47"/>
      <c r="BK149" s="47"/>
      <c r="BL149" s="812">
        <f t="shared" si="140"/>
        <v>961</v>
      </c>
      <c r="BM149" s="815">
        <f>+Q149</f>
        <v>0</v>
      </c>
      <c r="BN149" s="44">
        <f t="shared" si="141"/>
        <v>0</v>
      </c>
      <c r="BO149" s="47"/>
      <c r="BP149" s="47"/>
      <c r="BQ149" s="47"/>
      <c r="BR149" s="47"/>
      <c r="BS149" s="47"/>
      <c r="BT149" s="47"/>
      <c r="BU149" s="818"/>
      <c r="BV149" s="819"/>
      <c r="BW149" s="819"/>
      <c r="BX149" s="819"/>
      <c r="BY149" s="819"/>
      <c r="BZ149" s="819"/>
      <c r="CA149" s="819"/>
      <c r="CB149" s="819"/>
      <c r="CC149" s="820"/>
    </row>
    <row r="150" spans="1:81" s="58" customFormat="1" ht="40.200000000000003" customHeight="1" x14ac:dyDescent="0.3">
      <c r="A150" s="34"/>
      <c r="B150" s="1857"/>
      <c r="C150" s="869"/>
      <c r="D150" s="872"/>
      <c r="E150" s="852"/>
      <c r="F150" s="852"/>
      <c r="G150" s="852"/>
      <c r="H150" s="852"/>
      <c r="I150" s="852"/>
      <c r="J150" s="892"/>
      <c r="K150" s="855"/>
      <c r="L150" s="858"/>
      <c r="M150" s="861"/>
      <c r="N150" s="837"/>
      <c r="O150" s="840"/>
      <c r="P150" s="864"/>
      <c r="Q150" s="867"/>
      <c r="R150" s="813"/>
      <c r="S150" s="39"/>
      <c r="T150" s="236"/>
      <c r="U150" s="236"/>
      <c r="V150" s="236"/>
      <c r="W150" s="39"/>
      <c r="X150" s="31"/>
      <c r="Y150" s="31"/>
      <c r="Z150" s="31"/>
      <c r="AA150" s="31"/>
      <c r="AB150" s="813"/>
      <c r="AC150" s="828"/>
      <c r="AD150" s="51">
        <f t="shared" si="146"/>
        <v>0</v>
      </c>
      <c r="AE150" s="51">
        <f t="shared" si="146"/>
        <v>0</v>
      </c>
      <c r="AF150" s="51">
        <f t="shared" si="146"/>
        <v>0</v>
      </c>
      <c r="AG150" s="51">
        <f t="shared" si="146"/>
        <v>0</v>
      </c>
      <c r="AH150" s="51">
        <f t="shared" si="146"/>
        <v>0</v>
      </c>
      <c r="AI150" s="51">
        <f t="shared" si="146"/>
        <v>0</v>
      </c>
      <c r="AJ150" s="51">
        <f t="shared" si="146"/>
        <v>0</v>
      </c>
      <c r="AK150" s="813"/>
      <c r="AL150" s="831"/>
      <c r="AM150" s="51">
        <f t="shared" si="135"/>
        <v>0</v>
      </c>
      <c r="AN150" s="257"/>
      <c r="AO150" s="257"/>
      <c r="AP150" s="257"/>
      <c r="AQ150" s="257"/>
      <c r="AR150" s="257"/>
      <c r="AS150" s="257"/>
      <c r="AT150" s="813"/>
      <c r="AU150" s="834"/>
      <c r="AV150" s="51">
        <f t="shared" si="137"/>
        <v>0</v>
      </c>
      <c r="AW150" s="257"/>
      <c r="AX150" s="257"/>
      <c r="AY150" s="257"/>
      <c r="AZ150" s="257"/>
      <c r="BA150" s="257"/>
      <c r="BB150" s="257"/>
      <c r="BC150" s="813"/>
      <c r="BD150" s="810"/>
      <c r="BE150" s="51">
        <f t="shared" si="139"/>
        <v>0</v>
      </c>
      <c r="BF150" s="257"/>
      <c r="BG150" s="257"/>
      <c r="BH150" s="257"/>
      <c r="BI150" s="257"/>
      <c r="BJ150" s="257"/>
      <c r="BK150" s="257"/>
      <c r="BL150" s="813"/>
      <c r="BM150" s="816"/>
      <c r="BN150" s="51">
        <f t="shared" si="141"/>
        <v>0</v>
      </c>
      <c r="BO150" s="257"/>
      <c r="BP150" s="257"/>
      <c r="BQ150" s="257"/>
      <c r="BR150" s="257"/>
      <c r="BS150" s="257"/>
      <c r="BT150" s="257"/>
      <c r="BU150" s="821"/>
      <c r="BV150" s="822"/>
      <c r="BW150" s="822"/>
      <c r="BX150" s="822"/>
      <c r="BY150" s="822"/>
      <c r="BZ150" s="822"/>
      <c r="CA150" s="822"/>
      <c r="CB150" s="822"/>
      <c r="CC150" s="823"/>
    </row>
    <row r="151" spans="1:81" s="58" customFormat="1" ht="40.200000000000003" customHeight="1" x14ac:dyDescent="0.3">
      <c r="A151" s="34"/>
      <c r="B151" s="1857"/>
      <c r="C151" s="869"/>
      <c r="D151" s="872"/>
      <c r="E151" s="852"/>
      <c r="F151" s="852"/>
      <c r="G151" s="852"/>
      <c r="H151" s="852"/>
      <c r="I151" s="852"/>
      <c r="J151" s="892"/>
      <c r="K151" s="855"/>
      <c r="L151" s="858"/>
      <c r="M151" s="861"/>
      <c r="N151" s="837"/>
      <c r="O151" s="840"/>
      <c r="P151" s="864"/>
      <c r="Q151" s="867"/>
      <c r="R151" s="813"/>
      <c r="S151" s="39"/>
      <c r="T151" s="236"/>
      <c r="U151" s="236"/>
      <c r="V151" s="236"/>
      <c r="W151" s="39"/>
      <c r="X151" s="31"/>
      <c r="Y151" s="31"/>
      <c r="Z151" s="31"/>
      <c r="AA151" s="31"/>
      <c r="AB151" s="813"/>
      <c r="AC151" s="828"/>
      <c r="AD151" s="51">
        <f t="shared" si="146"/>
        <v>0</v>
      </c>
      <c r="AE151" s="51">
        <f t="shared" si="146"/>
        <v>0</v>
      </c>
      <c r="AF151" s="51">
        <f t="shared" si="146"/>
        <v>0</v>
      </c>
      <c r="AG151" s="51">
        <f t="shared" si="146"/>
        <v>0</v>
      </c>
      <c r="AH151" s="51">
        <f t="shared" si="146"/>
        <v>0</v>
      </c>
      <c r="AI151" s="51">
        <f t="shared" si="146"/>
        <v>0</v>
      </c>
      <c r="AJ151" s="51">
        <f t="shared" si="146"/>
        <v>0</v>
      </c>
      <c r="AK151" s="813"/>
      <c r="AL151" s="831"/>
      <c r="AM151" s="51">
        <f t="shared" si="135"/>
        <v>0</v>
      </c>
      <c r="AN151" s="257"/>
      <c r="AO151" s="257"/>
      <c r="AP151" s="257"/>
      <c r="AQ151" s="257"/>
      <c r="AR151" s="257"/>
      <c r="AS151" s="257"/>
      <c r="AT151" s="813"/>
      <c r="AU151" s="834"/>
      <c r="AV151" s="51">
        <f t="shared" si="137"/>
        <v>0</v>
      </c>
      <c r="AW151" s="257"/>
      <c r="AX151" s="257"/>
      <c r="AY151" s="257"/>
      <c r="AZ151" s="257"/>
      <c r="BA151" s="257"/>
      <c r="BB151" s="257"/>
      <c r="BC151" s="813"/>
      <c r="BD151" s="810"/>
      <c r="BE151" s="51">
        <f t="shared" si="139"/>
        <v>0</v>
      </c>
      <c r="BF151" s="257"/>
      <c r="BG151" s="257"/>
      <c r="BH151" s="257"/>
      <c r="BI151" s="257"/>
      <c r="BJ151" s="257"/>
      <c r="BK151" s="257"/>
      <c r="BL151" s="813"/>
      <c r="BM151" s="816"/>
      <c r="BN151" s="51">
        <f t="shared" si="141"/>
        <v>0</v>
      </c>
      <c r="BO151" s="257"/>
      <c r="BP151" s="257"/>
      <c r="BQ151" s="257"/>
      <c r="BR151" s="257"/>
      <c r="BS151" s="257"/>
      <c r="BT151" s="257"/>
      <c r="BU151" s="821"/>
      <c r="BV151" s="822"/>
      <c r="BW151" s="822"/>
      <c r="BX151" s="822"/>
      <c r="BY151" s="822"/>
      <c r="BZ151" s="822"/>
      <c r="CA151" s="822"/>
      <c r="CB151" s="822"/>
      <c r="CC151" s="823"/>
    </row>
    <row r="152" spans="1:81" s="58" customFormat="1" ht="40.200000000000003" customHeight="1" thickBot="1" x14ac:dyDescent="0.35">
      <c r="A152" s="34"/>
      <c r="B152" s="1857"/>
      <c r="C152" s="869"/>
      <c r="D152" s="873"/>
      <c r="E152" s="853"/>
      <c r="F152" s="853"/>
      <c r="G152" s="853"/>
      <c r="H152" s="853"/>
      <c r="I152" s="853"/>
      <c r="J152" s="893"/>
      <c r="K152" s="856"/>
      <c r="L152" s="859"/>
      <c r="M152" s="862"/>
      <c r="N152" s="838"/>
      <c r="O152" s="841"/>
      <c r="P152" s="865"/>
      <c r="Q152" s="874"/>
      <c r="R152" s="814"/>
      <c r="S152" s="232"/>
      <c r="T152" s="237"/>
      <c r="U152" s="237"/>
      <c r="V152" s="237"/>
      <c r="W152" s="232"/>
      <c r="X152" s="260"/>
      <c r="Y152" s="260"/>
      <c r="Z152" s="260"/>
      <c r="AA152" s="260"/>
      <c r="AB152" s="814"/>
      <c r="AC152" s="829"/>
      <c r="AD152" s="46">
        <f t="shared" si="146"/>
        <v>0</v>
      </c>
      <c r="AE152" s="46">
        <f t="shared" si="146"/>
        <v>0</v>
      </c>
      <c r="AF152" s="46">
        <f t="shared" si="146"/>
        <v>0</v>
      </c>
      <c r="AG152" s="46">
        <f t="shared" si="146"/>
        <v>0</v>
      </c>
      <c r="AH152" s="46">
        <f t="shared" si="146"/>
        <v>0</v>
      </c>
      <c r="AI152" s="46">
        <f t="shared" si="146"/>
        <v>0</v>
      </c>
      <c r="AJ152" s="46">
        <f t="shared" si="146"/>
        <v>0</v>
      </c>
      <c r="AK152" s="814"/>
      <c r="AL152" s="832"/>
      <c r="AM152" s="46">
        <f t="shared" si="135"/>
        <v>0</v>
      </c>
      <c r="AN152" s="49"/>
      <c r="AO152" s="49"/>
      <c r="AP152" s="49"/>
      <c r="AQ152" s="49"/>
      <c r="AR152" s="49"/>
      <c r="AS152" s="49"/>
      <c r="AT152" s="814"/>
      <c r="AU152" s="835"/>
      <c r="AV152" s="46">
        <f t="shared" si="137"/>
        <v>0</v>
      </c>
      <c r="AW152" s="49"/>
      <c r="AX152" s="49"/>
      <c r="AY152" s="49"/>
      <c r="AZ152" s="49"/>
      <c r="BA152" s="49"/>
      <c r="BB152" s="49"/>
      <c r="BC152" s="814"/>
      <c r="BD152" s="811"/>
      <c r="BE152" s="46">
        <f t="shared" si="139"/>
        <v>0</v>
      </c>
      <c r="BF152" s="49"/>
      <c r="BG152" s="49"/>
      <c r="BH152" s="49"/>
      <c r="BI152" s="49"/>
      <c r="BJ152" s="49"/>
      <c r="BK152" s="49"/>
      <c r="BL152" s="814"/>
      <c r="BM152" s="817"/>
      <c r="BN152" s="46">
        <f t="shared" si="141"/>
        <v>0</v>
      </c>
      <c r="BO152" s="49"/>
      <c r="BP152" s="49"/>
      <c r="BQ152" s="49"/>
      <c r="BR152" s="49"/>
      <c r="BS152" s="49"/>
      <c r="BT152" s="49"/>
      <c r="BU152" s="824"/>
      <c r="BV152" s="825"/>
      <c r="BW152" s="825"/>
      <c r="BX152" s="825"/>
      <c r="BY152" s="825"/>
      <c r="BZ152" s="825"/>
      <c r="CA152" s="825"/>
      <c r="CB152" s="825"/>
      <c r="CC152" s="826"/>
    </row>
    <row r="153" spans="1:81" s="58" customFormat="1" ht="40.200000000000003" customHeight="1" thickTop="1" x14ac:dyDescent="0.3">
      <c r="A153" s="34"/>
      <c r="B153" s="1857"/>
      <c r="C153" s="869"/>
      <c r="D153" s="871"/>
      <c r="E153" s="851"/>
      <c r="F153" s="851"/>
      <c r="G153" s="851"/>
      <c r="H153" s="851"/>
      <c r="I153" s="851"/>
      <c r="J153" s="891">
        <v>962</v>
      </c>
      <c r="K153" s="854" t="str">
        <f>+[26]Metas!K1124</f>
        <v>Eventos y/o ferias regionales y nacionales de los principales sectores productivos del Departamento promocionados</v>
      </c>
      <c r="L153" s="857"/>
      <c r="M153" s="860">
        <f>SUM(N153:Q153)</f>
        <v>0</v>
      </c>
      <c r="N153" s="836"/>
      <c r="O153" s="839"/>
      <c r="P153" s="863"/>
      <c r="Q153" s="866"/>
      <c r="R153" s="812">
        <f>+$J153</f>
        <v>962</v>
      </c>
      <c r="S153" s="231"/>
      <c r="T153" s="235"/>
      <c r="U153" s="235"/>
      <c r="V153" s="235"/>
      <c r="W153" s="231"/>
      <c r="X153" s="256"/>
      <c r="Y153" s="256"/>
      <c r="Z153" s="256"/>
      <c r="AA153" s="256"/>
      <c r="AB153" s="812">
        <f t="shared" si="131"/>
        <v>962</v>
      </c>
      <c r="AC153" s="827">
        <f t="shared" ref="AC153" si="151">+L153</f>
        <v>0</v>
      </c>
      <c r="AD153" s="44">
        <f t="shared" si="146"/>
        <v>0</v>
      </c>
      <c r="AE153" s="44">
        <f t="shared" si="146"/>
        <v>0</v>
      </c>
      <c r="AF153" s="44">
        <f t="shared" si="146"/>
        <v>0</v>
      </c>
      <c r="AG153" s="44">
        <f t="shared" si="146"/>
        <v>0</v>
      </c>
      <c r="AH153" s="44">
        <f t="shared" si="146"/>
        <v>0</v>
      </c>
      <c r="AI153" s="44">
        <f t="shared" si="146"/>
        <v>0</v>
      </c>
      <c r="AJ153" s="44">
        <f t="shared" si="146"/>
        <v>0</v>
      </c>
      <c r="AK153" s="812">
        <f t="shared" si="134"/>
        <v>962</v>
      </c>
      <c r="AL153" s="830">
        <f>+N153</f>
        <v>0</v>
      </c>
      <c r="AM153" s="44">
        <f t="shared" si="135"/>
        <v>0</v>
      </c>
      <c r="AN153" s="47"/>
      <c r="AO153" s="47"/>
      <c r="AP153" s="47"/>
      <c r="AQ153" s="47"/>
      <c r="AR153" s="47"/>
      <c r="AS153" s="47"/>
      <c r="AT153" s="812">
        <f t="shared" si="136"/>
        <v>962</v>
      </c>
      <c r="AU153" s="833">
        <f>+O153</f>
        <v>0</v>
      </c>
      <c r="AV153" s="44">
        <f t="shared" si="137"/>
        <v>0</v>
      </c>
      <c r="AW153" s="47"/>
      <c r="AX153" s="47"/>
      <c r="AY153" s="47"/>
      <c r="AZ153" s="47"/>
      <c r="BA153" s="47"/>
      <c r="BB153" s="47"/>
      <c r="BC153" s="812">
        <f t="shared" si="138"/>
        <v>962</v>
      </c>
      <c r="BD153" s="809">
        <f>+P153</f>
        <v>0</v>
      </c>
      <c r="BE153" s="44">
        <f t="shared" si="139"/>
        <v>0</v>
      </c>
      <c r="BF153" s="47"/>
      <c r="BG153" s="47"/>
      <c r="BH153" s="47"/>
      <c r="BI153" s="47"/>
      <c r="BJ153" s="47"/>
      <c r="BK153" s="47"/>
      <c r="BL153" s="812">
        <f t="shared" si="140"/>
        <v>962</v>
      </c>
      <c r="BM153" s="815">
        <f>+Q153</f>
        <v>0</v>
      </c>
      <c r="BN153" s="44">
        <f t="shared" si="141"/>
        <v>0</v>
      </c>
      <c r="BO153" s="47"/>
      <c r="BP153" s="47"/>
      <c r="BQ153" s="47"/>
      <c r="BR153" s="47"/>
      <c r="BS153" s="47"/>
      <c r="BT153" s="47"/>
      <c r="BU153" s="818"/>
      <c r="BV153" s="819"/>
      <c r="BW153" s="819"/>
      <c r="BX153" s="819"/>
      <c r="BY153" s="819"/>
      <c r="BZ153" s="819"/>
      <c r="CA153" s="819"/>
      <c r="CB153" s="819"/>
      <c r="CC153" s="820"/>
    </row>
    <row r="154" spans="1:81" s="58" customFormat="1" ht="40.200000000000003" customHeight="1" x14ac:dyDescent="0.3">
      <c r="A154" s="34"/>
      <c r="B154" s="1857"/>
      <c r="C154" s="869"/>
      <c r="D154" s="872"/>
      <c r="E154" s="852"/>
      <c r="F154" s="852"/>
      <c r="G154" s="852"/>
      <c r="H154" s="852"/>
      <c r="I154" s="852"/>
      <c r="J154" s="892"/>
      <c r="K154" s="855"/>
      <c r="L154" s="858"/>
      <c r="M154" s="861"/>
      <c r="N154" s="837"/>
      <c r="O154" s="840"/>
      <c r="P154" s="864"/>
      <c r="Q154" s="867"/>
      <c r="R154" s="813"/>
      <c r="S154" s="39"/>
      <c r="T154" s="236"/>
      <c r="U154" s="236"/>
      <c r="V154" s="236"/>
      <c r="W154" s="39"/>
      <c r="X154" s="31"/>
      <c r="Y154" s="31"/>
      <c r="Z154" s="31"/>
      <c r="AA154" s="31"/>
      <c r="AB154" s="813"/>
      <c r="AC154" s="828"/>
      <c r="AD154" s="51">
        <f t="shared" si="146"/>
        <v>0</v>
      </c>
      <c r="AE154" s="51">
        <f t="shared" si="146"/>
        <v>0</v>
      </c>
      <c r="AF154" s="51">
        <f t="shared" si="146"/>
        <v>0</v>
      </c>
      <c r="AG154" s="51">
        <f t="shared" si="146"/>
        <v>0</v>
      </c>
      <c r="AH154" s="51">
        <f t="shared" si="146"/>
        <v>0</v>
      </c>
      <c r="AI154" s="51">
        <f t="shared" si="146"/>
        <v>0</v>
      </c>
      <c r="AJ154" s="51">
        <f t="shared" si="146"/>
        <v>0</v>
      </c>
      <c r="AK154" s="813"/>
      <c r="AL154" s="831"/>
      <c r="AM154" s="51">
        <f t="shared" si="135"/>
        <v>0</v>
      </c>
      <c r="AN154" s="257"/>
      <c r="AO154" s="257"/>
      <c r="AP154" s="257"/>
      <c r="AQ154" s="257"/>
      <c r="AR154" s="257"/>
      <c r="AS154" s="257"/>
      <c r="AT154" s="813"/>
      <c r="AU154" s="834"/>
      <c r="AV154" s="51">
        <f t="shared" si="137"/>
        <v>0</v>
      </c>
      <c r="AW154" s="257"/>
      <c r="AX154" s="257"/>
      <c r="AY154" s="257"/>
      <c r="AZ154" s="257"/>
      <c r="BA154" s="257"/>
      <c r="BB154" s="257"/>
      <c r="BC154" s="813"/>
      <c r="BD154" s="810"/>
      <c r="BE154" s="51">
        <f t="shared" si="139"/>
        <v>0</v>
      </c>
      <c r="BF154" s="257"/>
      <c r="BG154" s="257"/>
      <c r="BH154" s="257"/>
      <c r="BI154" s="257"/>
      <c r="BJ154" s="257"/>
      <c r="BK154" s="257"/>
      <c r="BL154" s="813"/>
      <c r="BM154" s="816"/>
      <c r="BN154" s="51">
        <f t="shared" si="141"/>
        <v>0</v>
      </c>
      <c r="BO154" s="257"/>
      <c r="BP154" s="257"/>
      <c r="BQ154" s="257"/>
      <c r="BR154" s="257"/>
      <c r="BS154" s="257"/>
      <c r="BT154" s="257"/>
      <c r="BU154" s="821"/>
      <c r="BV154" s="822"/>
      <c r="BW154" s="822"/>
      <c r="BX154" s="822"/>
      <c r="BY154" s="822"/>
      <c r="BZ154" s="822"/>
      <c r="CA154" s="822"/>
      <c r="CB154" s="822"/>
      <c r="CC154" s="823"/>
    </row>
    <row r="155" spans="1:81" s="58" customFormat="1" ht="40.200000000000003" customHeight="1" x14ac:dyDescent="0.3">
      <c r="A155" s="34"/>
      <c r="B155" s="1857"/>
      <c r="C155" s="869"/>
      <c r="D155" s="872"/>
      <c r="E155" s="852"/>
      <c r="F155" s="852"/>
      <c r="G155" s="852"/>
      <c r="H155" s="852"/>
      <c r="I155" s="852"/>
      <c r="J155" s="892"/>
      <c r="K155" s="855"/>
      <c r="L155" s="858"/>
      <c r="M155" s="861"/>
      <c r="N155" s="837"/>
      <c r="O155" s="840"/>
      <c r="P155" s="864"/>
      <c r="Q155" s="867"/>
      <c r="R155" s="813"/>
      <c r="S155" s="39"/>
      <c r="T155" s="236"/>
      <c r="U155" s="236"/>
      <c r="V155" s="236"/>
      <c r="W155" s="39"/>
      <c r="X155" s="31"/>
      <c r="Y155" s="31"/>
      <c r="Z155" s="31"/>
      <c r="AA155" s="31"/>
      <c r="AB155" s="813"/>
      <c r="AC155" s="828"/>
      <c r="AD155" s="51">
        <f t="shared" si="146"/>
        <v>0</v>
      </c>
      <c r="AE155" s="51">
        <f t="shared" si="146"/>
        <v>0</v>
      </c>
      <c r="AF155" s="51">
        <f t="shared" si="146"/>
        <v>0</v>
      </c>
      <c r="AG155" s="51">
        <f t="shared" si="146"/>
        <v>0</v>
      </c>
      <c r="AH155" s="51">
        <f t="shared" si="146"/>
        <v>0</v>
      </c>
      <c r="AI155" s="51">
        <f t="shared" si="146"/>
        <v>0</v>
      </c>
      <c r="AJ155" s="51">
        <f t="shared" si="146"/>
        <v>0</v>
      </c>
      <c r="AK155" s="813"/>
      <c r="AL155" s="831"/>
      <c r="AM155" s="51">
        <f t="shared" si="135"/>
        <v>0</v>
      </c>
      <c r="AN155" s="257"/>
      <c r="AO155" s="257"/>
      <c r="AP155" s="257"/>
      <c r="AQ155" s="257"/>
      <c r="AR155" s="257"/>
      <c r="AS155" s="257"/>
      <c r="AT155" s="813"/>
      <c r="AU155" s="834"/>
      <c r="AV155" s="51">
        <f t="shared" si="137"/>
        <v>0</v>
      </c>
      <c r="AW155" s="257"/>
      <c r="AX155" s="257"/>
      <c r="AY155" s="257"/>
      <c r="AZ155" s="257"/>
      <c r="BA155" s="257"/>
      <c r="BB155" s="257"/>
      <c r="BC155" s="813"/>
      <c r="BD155" s="810"/>
      <c r="BE155" s="51">
        <f t="shared" si="139"/>
        <v>0</v>
      </c>
      <c r="BF155" s="257"/>
      <c r="BG155" s="257"/>
      <c r="BH155" s="257"/>
      <c r="BI155" s="257"/>
      <c r="BJ155" s="257"/>
      <c r="BK155" s="257"/>
      <c r="BL155" s="813"/>
      <c r="BM155" s="816"/>
      <c r="BN155" s="51">
        <f t="shared" si="141"/>
        <v>0</v>
      </c>
      <c r="BO155" s="257"/>
      <c r="BP155" s="257"/>
      <c r="BQ155" s="257"/>
      <c r="BR155" s="257"/>
      <c r="BS155" s="257"/>
      <c r="BT155" s="257"/>
      <c r="BU155" s="821"/>
      <c r="BV155" s="822"/>
      <c r="BW155" s="822"/>
      <c r="BX155" s="822"/>
      <c r="BY155" s="822"/>
      <c r="BZ155" s="822"/>
      <c r="CA155" s="822"/>
      <c r="CB155" s="822"/>
      <c r="CC155" s="823"/>
    </row>
    <row r="156" spans="1:81" s="58" customFormat="1" ht="40.200000000000003" customHeight="1" thickBot="1" x14ac:dyDescent="0.35">
      <c r="A156" s="34"/>
      <c r="B156" s="1857"/>
      <c r="C156" s="870"/>
      <c r="D156" s="873"/>
      <c r="E156" s="853"/>
      <c r="F156" s="853"/>
      <c r="G156" s="853"/>
      <c r="H156" s="853"/>
      <c r="I156" s="853"/>
      <c r="J156" s="893"/>
      <c r="K156" s="856"/>
      <c r="L156" s="859"/>
      <c r="M156" s="862"/>
      <c r="N156" s="838"/>
      <c r="O156" s="841"/>
      <c r="P156" s="865"/>
      <c r="Q156" s="874"/>
      <c r="R156" s="814"/>
      <c r="S156" s="232"/>
      <c r="T156" s="237"/>
      <c r="U156" s="237"/>
      <c r="V156" s="237"/>
      <c r="W156" s="232"/>
      <c r="X156" s="260"/>
      <c r="Y156" s="260"/>
      <c r="Z156" s="260"/>
      <c r="AA156" s="260"/>
      <c r="AB156" s="814"/>
      <c r="AC156" s="829"/>
      <c r="AD156" s="46">
        <f t="shared" si="146"/>
        <v>0</v>
      </c>
      <c r="AE156" s="46">
        <f t="shared" si="146"/>
        <v>0</v>
      </c>
      <c r="AF156" s="46">
        <f t="shared" si="146"/>
        <v>0</v>
      </c>
      <c r="AG156" s="46">
        <f t="shared" si="146"/>
        <v>0</v>
      </c>
      <c r="AH156" s="46">
        <f t="shared" si="146"/>
        <v>0</v>
      </c>
      <c r="AI156" s="46">
        <f t="shared" si="146"/>
        <v>0</v>
      </c>
      <c r="AJ156" s="46">
        <f t="shared" si="146"/>
        <v>0</v>
      </c>
      <c r="AK156" s="814"/>
      <c r="AL156" s="832"/>
      <c r="AM156" s="46">
        <f t="shared" si="135"/>
        <v>0</v>
      </c>
      <c r="AN156" s="49"/>
      <c r="AO156" s="49"/>
      <c r="AP156" s="49"/>
      <c r="AQ156" s="49"/>
      <c r="AR156" s="49"/>
      <c r="AS156" s="49"/>
      <c r="AT156" s="814"/>
      <c r="AU156" s="835"/>
      <c r="AV156" s="46">
        <f t="shared" si="137"/>
        <v>0</v>
      </c>
      <c r="AW156" s="49"/>
      <c r="AX156" s="49"/>
      <c r="AY156" s="49"/>
      <c r="AZ156" s="49"/>
      <c r="BA156" s="49"/>
      <c r="BB156" s="49"/>
      <c r="BC156" s="814"/>
      <c r="BD156" s="811"/>
      <c r="BE156" s="46">
        <f t="shared" si="139"/>
        <v>0</v>
      </c>
      <c r="BF156" s="49"/>
      <c r="BG156" s="49"/>
      <c r="BH156" s="49"/>
      <c r="BI156" s="49"/>
      <c r="BJ156" s="49"/>
      <c r="BK156" s="49"/>
      <c r="BL156" s="814"/>
      <c r="BM156" s="817"/>
      <c r="BN156" s="46">
        <f t="shared" si="141"/>
        <v>0</v>
      </c>
      <c r="BO156" s="49"/>
      <c r="BP156" s="49"/>
      <c r="BQ156" s="49"/>
      <c r="BR156" s="49"/>
      <c r="BS156" s="49"/>
      <c r="BT156" s="49"/>
      <c r="BU156" s="824"/>
      <c r="BV156" s="825"/>
      <c r="BW156" s="825"/>
      <c r="BX156" s="825"/>
      <c r="BY156" s="825"/>
      <c r="BZ156" s="825"/>
      <c r="CA156" s="825"/>
      <c r="CB156" s="825"/>
      <c r="CC156" s="826"/>
    </row>
    <row r="157" spans="1:81" s="58" customFormat="1" ht="40.200000000000003" customHeight="1" thickTop="1" x14ac:dyDescent="0.3">
      <c r="A157" s="34"/>
      <c r="B157" s="1857"/>
      <c r="C157" s="868" t="s">
        <v>1613</v>
      </c>
      <c r="D157" s="871"/>
      <c r="E157" s="851"/>
      <c r="F157" s="851"/>
      <c r="G157" s="851"/>
      <c r="H157" s="851"/>
      <c r="I157" s="851"/>
      <c r="J157" s="891">
        <v>963</v>
      </c>
      <c r="K157" s="854" t="str">
        <f>+[26]Metas!K1125</f>
        <v>Estrategia apoyada para el fortalecimiento y promoción de la Agencia de Inversión de Norte de Santander</v>
      </c>
      <c r="L157" s="857"/>
      <c r="M157" s="860">
        <f>SUM(N157:Q157)</f>
        <v>0</v>
      </c>
      <c r="N157" s="836"/>
      <c r="O157" s="839"/>
      <c r="P157" s="863"/>
      <c r="Q157" s="866"/>
      <c r="R157" s="812">
        <f>+$J157</f>
        <v>963</v>
      </c>
      <c r="S157" s="231"/>
      <c r="T157" s="235"/>
      <c r="U157" s="235"/>
      <c r="V157" s="235"/>
      <c r="W157" s="231"/>
      <c r="X157" s="256"/>
      <c r="Y157" s="256"/>
      <c r="Z157" s="256"/>
      <c r="AA157" s="256"/>
      <c r="AB157" s="812">
        <f t="shared" si="131"/>
        <v>963</v>
      </c>
      <c r="AC157" s="827">
        <f t="shared" ref="AC157" si="152">+L157</f>
        <v>0</v>
      </c>
      <c r="AD157" s="44">
        <f t="shared" si="146"/>
        <v>0</v>
      </c>
      <c r="AE157" s="44">
        <f t="shared" si="146"/>
        <v>0</v>
      </c>
      <c r="AF157" s="44">
        <f t="shared" si="146"/>
        <v>0</v>
      </c>
      <c r="AG157" s="44">
        <f t="shared" si="146"/>
        <v>0</v>
      </c>
      <c r="AH157" s="44">
        <f t="shared" si="146"/>
        <v>0</v>
      </c>
      <c r="AI157" s="44">
        <f t="shared" si="146"/>
        <v>0</v>
      </c>
      <c r="AJ157" s="44">
        <f t="shared" si="146"/>
        <v>0</v>
      </c>
      <c r="AK157" s="812">
        <f t="shared" si="134"/>
        <v>963</v>
      </c>
      <c r="AL157" s="830">
        <f>+N157</f>
        <v>0</v>
      </c>
      <c r="AM157" s="44">
        <f t="shared" si="135"/>
        <v>0</v>
      </c>
      <c r="AN157" s="47"/>
      <c r="AO157" s="47"/>
      <c r="AP157" s="47"/>
      <c r="AQ157" s="47"/>
      <c r="AR157" s="47"/>
      <c r="AS157" s="47"/>
      <c r="AT157" s="812">
        <f t="shared" si="136"/>
        <v>963</v>
      </c>
      <c r="AU157" s="833">
        <f>+O157</f>
        <v>0</v>
      </c>
      <c r="AV157" s="44">
        <f t="shared" si="137"/>
        <v>0</v>
      </c>
      <c r="AW157" s="47"/>
      <c r="AX157" s="47"/>
      <c r="AY157" s="47"/>
      <c r="AZ157" s="47"/>
      <c r="BA157" s="47"/>
      <c r="BB157" s="47"/>
      <c r="BC157" s="812">
        <f t="shared" si="138"/>
        <v>963</v>
      </c>
      <c r="BD157" s="809">
        <f>+P157</f>
        <v>0</v>
      </c>
      <c r="BE157" s="44">
        <f t="shared" si="139"/>
        <v>0</v>
      </c>
      <c r="BF157" s="47"/>
      <c r="BG157" s="47"/>
      <c r="BH157" s="47"/>
      <c r="BI157" s="47"/>
      <c r="BJ157" s="47"/>
      <c r="BK157" s="47"/>
      <c r="BL157" s="812">
        <f t="shared" si="140"/>
        <v>963</v>
      </c>
      <c r="BM157" s="815">
        <f>+Q157</f>
        <v>0</v>
      </c>
      <c r="BN157" s="44">
        <f t="shared" si="141"/>
        <v>0</v>
      </c>
      <c r="BO157" s="47"/>
      <c r="BP157" s="47"/>
      <c r="BQ157" s="47"/>
      <c r="BR157" s="47"/>
      <c r="BS157" s="47"/>
      <c r="BT157" s="47"/>
      <c r="BU157" s="818"/>
      <c r="BV157" s="819"/>
      <c r="BW157" s="819"/>
      <c r="BX157" s="819"/>
      <c r="BY157" s="819"/>
      <c r="BZ157" s="819"/>
      <c r="CA157" s="819"/>
      <c r="CB157" s="819"/>
      <c r="CC157" s="820"/>
    </row>
    <row r="158" spans="1:81" s="58" customFormat="1" ht="40.200000000000003" customHeight="1" x14ac:dyDescent="0.3">
      <c r="A158" s="34"/>
      <c r="B158" s="1857"/>
      <c r="C158" s="869"/>
      <c r="D158" s="872"/>
      <c r="E158" s="852"/>
      <c r="F158" s="852"/>
      <c r="G158" s="852"/>
      <c r="H158" s="852"/>
      <c r="I158" s="852"/>
      <c r="J158" s="892"/>
      <c r="K158" s="855"/>
      <c r="L158" s="858"/>
      <c r="M158" s="861"/>
      <c r="N158" s="837"/>
      <c r="O158" s="840"/>
      <c r="P158" s="864"/>
      <c r="Q158" s="867"/>
      <c r="R158" s="813"/>
      <c r="S158" s="39"/>
      <c r="T158" s="236"/>
      <c r="U158" s="236"/>
      <c r="V158" s="236"/>
      <c r="W158" s="39"/>
      <c r="X158" s="31"/>
      <c r="Y158" s="31"/>
      <c r="Z158" s="31"/>
      <c r="AA158" s="31"/>
      <c r="AB158" s="813"/>
      <c r="AC158" s="828"/>
      <c r="AD158" s="51">
        <f t="shared" si="146"/>
        <v>0</v>
      </c>
      <c r="AE158" s="51">
        <f t="shared" si="146"/>
        <v>0</v>
      </c>
      <c r="AF158" s="51">
        <f t="shared" si="146"/>
        <v>0</v>
      </c>
      <c r="AG158" s="51">
        <f t="shared" si="146"/>
        <v>0</v>
      </c>
      <c r="AH158" s="51">
        <f t="shared" si="146"/>
        <v>0</v>
      </c>
      <c r="AI158" s="51">
        <f t="shared" si="146"/>
        <v>0</v>
      </c>
      <c r="AJ158" s="51">
        <f t="shared" si="146"/>
        <v>0</v>
      </c>
      <c r="AK158" s="813"/>
      <c r="AL158" s="831"/>
      <c r="AM158" s="51">
        <f t="shared" si="135"/>
        <v>0</v>
      </c>
      <c r="AN158" s="257"/>
      <c r="AO158" s="257"/>
      <c r="AP158" s="257"/>
      <c r="AQ158" s="257"/>
      <c r="AR158" s="257"/>
      <c r="AS158" s="257"/>
      <c r="AT158" s="813"/>
      <c r="AU158" s="834"/>
      <c r="AV158" s="51">
        <f t="shared" si="137"/>
        <v>0</v>
      </c>
      <c r="AW158" s="257"/>
      <c r="AX158" s="257"/>
      <c r="AY158" s="257"/>
      <c r="AZ158" s="257"/>
      <c r="BA158" s="257"/>
      <c r="BB158" s="257"/>
      <c r="BC158" s="813"/>
      <c r="BD158" s="810"/>
      <c r="BE158" s="51">
        <f t="shared" si="139"/>
        <v>0</v>
      </c>
      <c r="BF158" s="257"/>
      <c r="BG158" s="257"/>
      <c r="BH158" s="257"/>
      <c r="BI158" s="257"/>
      <c r="BJ158" s="257"/>
      <c r="BK158" s="257"/>
      <c r="BL158" s="813"/>
      <c r="BM158" s="816"/>
      <c r="BN158" s="51">
        <f t="shared" si="141"/>
        <v>0</v>
      </c>
      <c r="BO158" s="257"/>
      <c r="BP158" s="257"/>
      <c r="BQ158" s="257"/>
      <c r="BR158" s="257"/>
      <c r="BS158" s="257"/>
      <c r="BT158" s="257"/>
      <c r="BU158" s="821"/>
      <c r="BV158" s="822"/>
      <c r="BW158" s="822"/>
      <c r="BX158" s="822"/>
      <c r="BY158" s="822"/>
      <c r="BZ158" s="822"/>
      <c r="CA158" s="822"/>
      <c r="CB158" s="822"/>
      <c r="CC158" s="823"/>
    </row>
    <row r="159" spans="1:81" s="58" customFormat="1" ht="40.200000000000003" customHeight="1" x14ac:dyDescent="0.3">
      <c r="A159" s="34"/>
      <c r="B159" s="1857"/>
      <c r="C159" s="869"/>
      <c r="D159" s="872"/>
      <c r="E159" s="852"/>
      <c r="F159" s="852"/>
      <c r="G159" s="852"/>
      <c r="H159" s="852"/>
      <c r="I159" s="852"/>
      <c r="J159" s="892"/>
      <c r="K159" s="855"/>
      <c r="L159" s="858"/>
      <c r="M159" s="861"/>
      <c r="N159" s="837"/>
      <c r="O159" s="840"/>
      <c r="P159" s="864"/>
      <c r="Q159" s="867"/>
      <c r="R159" s="813"/>
      <c r="S159" s="39"/>
      <c r="T159" s="236"/>
      <c r="U159" s="236"/>
      <c r="V159" s="236"/>
      <c r="W159" s="39"/>
      <c r="X159" s="31"/>
      <c r="Y159" s="31"/>
      <c r="Z159" s="31"/>
      <c r="AA159" s="31"/>
      <c r="AB159" s="813"/>
      <c r="AC159" s="828"/>
      <c r="AD159" s="51">
        <f t="shared" si="146"/>
        <v>0</v>
      </c>
      <c r="AE159" s="51">
        <f t="shared" si="146"/>
        <v>0</v>
      </c>
      <c r="AF159" s="51">
        <f t="shared" si="146"/>
        <v>0</v>
      </c>
      <c r="AG159" s="51">
        <f t="shared" si="146"/>
        <v>0</v>
      </c>
      <c r="AH159" s="51">
        <f t="shared" si="146"/>
        <v>0</v>
      </c>
      <c r="AI159" s="51">
        <f t="shared" si="146"/>
        <v>0</v>
      </c>
      <c r="AJ159" s="51">
        <f t="shared" si="146"/>
        <v>0</v>
      </c>
      <c r="AK159" s="813"/>
      <c r="AL159" s="831"/>
      <c r="AM159" s="51">
        <f t="shared" si="135"/>
        <v>0</v>
      </c>
      <c r="AN159" s="257"/>
      <c r="AO159" s="257"/>
      <c r="AP159" s="257"/>
      <c r="AQ159" s="257"/>
      <c r="AR159" s="257"/>
      <c r="AS159" s="257"/>
      <c r="AT159" s="813"/>
      <c r="AU159" s="834"/>
      <c r="AV159" s="51">
        <f t="shared" si="137"/>
        <v>0</v>
      </c>
      <c r="AW159" s="257"/>
      <c r="AX159" s="257"/>
      <c r="AY159" s="257"/>
      <c r="AZ159" s="257"/>
      <c r="BA159" s="257"/>
      <c r="BB159" s="257"/>
      <c r="BC159" s="813"/>
      <c r="BD159" s="810"/>
      <c r="BE159" s="51">
        <f t="shared" si="139"/>
        <v>0</v>
      </c>
      <c r="BF159" s="257"/>
      <c r="BG159" s="257"/>
      <c r="BH159" s="257"/>
      <c r="BI159" s="257"/>
      <c r="BJ159" s="257"/>
      <c r="BK159" s="257"/>
      <c r="BL159" s="813"/>
      <c r="BM159" s="816"/>
      <c r="BN159" s="51">
        <f t="shared" si="141"/>
        <v>0</v>
      </c>
      <c r="BO159" s="257"/>
      <c r="BP159" s="257"/>
      <c r="BQ159" s="257"/>
      <c r="BR159" s="257"/>
      <c r="BS159" s="257"/>
      <c r="BT159" s="257"/>
      <c r="BU159" s="821"/>
      <c r="BV159" s="822"/>
      <c r="BW159" s="822"/>
      <c r="BX159" s="822"/>
      <c r="BY159" s="822"/>
      <c r="BZ159" s="822"/>
      <c r="CA159" s="822"/>
      <c r="CB159" s="822"/>
      <c r="CC159" s="823"/>
    </row>
    <row r="160" spans="1:81" s="58" customFormat="1" ht="40.200000000000003" customHeight="1" thickBot="1" x14ac:dyDescent="0.35">
      <c r="A160" s="34"/>
      <c r="B160" s="1857"/>
      <c r="C160" s="869"/>
      <c r="D160" s="873"/>
      <c r="E160" s="853"/>
      <c r="F160" s="853"/>
      <c r="G160" s="853"/>
      <c r="H160" s="853"/>
      <c r="I160" s="853"/>
      <c r="J160" s="893"/>
      <c r="K160" s="856"/>
      <c r="L160" s="859"/>
      <c r="M160" s="862"/>
      <c r="N160" s="838"/>
      <c r="O160" s="841"/>
      <c r="P160" s="865"/>
      <c r="Q160" s="874"/>
      <c r="R160" s="814"/>
      <c r="S160" s="232"/>
      <c r="T160" s="237"/>
      <c r="U160" s="237"/>
      <c r="V160" s="237"/>
      <c r="W160" s="232"/>
      <c r="X160" s="260"/>
      <c r="Y160" s="260"/>
      <c r="Z160" s="260"/>
      <c r="AA160" s="260"/>
      <c r="AB160" s="814"/>
      <c r="AC160" s="829"/>
      <c r="AD160" s="46">
        <f t="shared" si="146"/>
        <v>0</v>
      </c>
      <c r="AE160" s="46">
        <f t="shared" si="146"/>
        <v>0</v>
      </c>
      <c r="AF160" s="46">
        <f t="shared" si="146"/>
        <v>0</v>
      </c>
      <c r="AG160" s="46">
        <f t="shared" si="146"/>
        <v>0</v>
      </c>
      <c r="AH160" s="46">
        <f t="shared" si="146"/>
        <v>0</v>
      </c>
      <c r="AI160" s="46">
        <f t="shared" si="146"/>
        <v>0</v>
      </c>
      <c r="AJ160" s="46">
        <f t="shared" si="146"/>
        <v>0</v>
      </c>
      <c r="AK160" s="814"/>
      <c r="AL160" s="832"/>
      <c r="AM160" s="46">
        <f t="shared" si="135"/>
        <v>0</v>
      </c>
      <c r="AN160" s="49"/>
      <c r="AO160" s="49"/>
      <c r="AP160" s="49"/>
      <c r="AQ160" s="49"/>
      <c r="AR160" s="49"/>
      <c r="AS160" s="49"/>
      <c r="AT160" s="814"/>
      <c r="AU160" s="835"/>
      <c r="AV160" s="46">
        <f t="shared" si="137"/>
        <v>0</v>
      </c>
      <c r="AW160" s="49"/>
      <c r="AX160" s="49"/>
      <c r="AY160" s="49"/>
      <c r="AZ160" s="49"/>
      <c r="BA160" s="49"/>
      <c r="BB160" s="49"/>
      <c r="BC160" s="814"/>
      <c r="BD160" s="811"/>
      <c r="BE160" s="46">
        <f t="shared" si="139"/>
        <v>0</v>
      </c>
      <c r="BF160" s="49"/>
      <c r="BG160" s="49"/>
      <c r="BH160" s="49"/>
      <c r="BI160" s="49"/>
      <c r="BJ160" s="49"/>
      <c r="BK160" s="49"/>
      <c r="BL160" s="814"/>
      <c r="BM160" s="817"/>
      <c r="BN160" s="46">
        <f t="shared" si="141"/>
        <v>0</v>
      </c>
      <c r="BO160" s="49"/>
      <c r="BP160" s="49"/>
      <c r="BQ160" s="49"/>
      <c r="BR160" s="49"/>
      <c r="BS160" s="49"/>
      <c r="BT160" s="49"/>
      <c r="BU160" s="824"/>
      <c r="BV160" s="825"/>
      <c r="BW160" s="825"/>
      <c r="BX160" s="825"/>
      <c r="BY160" s="825"/>
      <c r="BZ160" s="825"/>
      <c r="CA160" s="825"/>
      <c r="CB160" s="825"/>
      <c r="CC160" s="826"/>
    </row>
    <row r="161" spans="1:81" s="58" customFormat="1" ht="40.200000000000003" customHeight="1" thickTop="1" x14ac:dyDescent="0.3">
      <c r="A161" s="34"/>
      <c r="B161" s="1857"/>
      <c r="C161" s="869"/>
      <c r="D161" s="871"/>
      <c r="E161" s="851"/>
      <c r="F161" s="851"/>
      <c r="G161" s="851"/>
      <c r="H161" s="851"/>
      <c r="I161" s="851"/>
      <c r="J161" s="891">
        <v>964</v>
      </c>
      <c r="K161" s="854" t="str">
        <f>+[26]Metas!K1126</f>
        <v xml:space="preserve">Campañas para la promoción de las Zonas Económicas y Sociales Especiales ZESE </v>
      </c>
      <c r="L161" s="857"/>
      <c r="M161" s="860">
        <f>SUM(N161:Q161)</f>
        <v>0</v>
      </c>
      <c r="N161" s="836"/>
      <c r="O161" s="839"/>
      <c r="P161" s="863"/>
      <c r="Q161" s="866"/>
      <c r="R161" s="812">
        <f>+$J161</f>
        <v>964</v>
      </c>
      <c r="S161" s="231"/>
      <c r="T161" s="235"/>
      <c r="U161" s="235"/>
      <c r="V161" s="235"/>
      <c r="W161" s="231"/>
      <c r="X161" s="256"/>
      <c r="Y161" s="256"/>
      <c r="Z161" s="256"/>
      <c r="AA161" s="256"/>
      <c r="AB161" s="812">
        <f t="shared" si="131"/>
        <v>964</v>
      </c>
      <c r="AC161" s="827">
        <f t="shared" ref="AC161" si="153">+L161</f>
        <v>0</v>
      </c>
      <c r="AD161" s="44">
        <f t="shared" si="146"/>
        <v>0</v>
      </c>
      <c r="AE161" s="44">
        <f t="shared" si="146"/>
        <v>0</v>
      </c>
      <c r="AF161" s="44">
        <f t="shared" si="146"/>
        <v>0</v>
      </c>
      <c r="AG161" s="44">
        <f t="shared" si="146"/>
        <v>0</v>
      </c>
      <c r="AH161" s="44">
        <f t="shared" si="146"/>
        <v>0</v>
      </c>
      <c r="AI161" s="44">
        <f t="shared" si="146"/>
        <v>0</v>
      </c>
      <c r="AJ161" s="44">
        <f t="shared" si="146"/>
        <v>0</v>
      </c>
      <c r="AK161" s="812">
        <f t="shared" si="134"/>
        <v>964</v>
      </c>
      <c r="AL161" s="830">
        <f>+N161</f>
        <v>0</v>
      </c>
      <c r="AM161" s="44">
        <f t="shared" si="135"/>
        <v>0</v>
      </c>
      <c r="AN161" s="47"/>
      <c r="AO161" s="47"/>
      <c r="AP161" s="47"/>
      <c r="AQ161" s="47"/>
      <c r="AR161" s="47"/>
      <c r="AS161" s="47"/>
      <c r="AT161" s="812">
        <f t="shared" si="136"/>
        <v>964</v>
      </c>
      <c r="AU161" s="833">
        <f>+O161</f>
        <v>0</v>
      </c>
      <c r="AV161" s="44">
        <f t="shared" si="137"/>
        <v>0</v>
      </c>
      <c r="AW161" s="47"/>
      <c r="AX161" s="47"/>
      <c r="AY161" s="47"/>
      <c r="AZ161" s="47"/>
      <c r="BA161" s="47"/>
      <c r="BB161" s="47"/>
      <c r="BC161" s="812">
        <f t="shared" si="138"/>
        <v>964</v>
      </c>
      <c r="BD161" s="809">
        <f>+P161</f>
        <v>0</v>
      </c>
      <c r="BE161" s="44">
        <f t="shared" si="139"/>
        <v>0</v>
      </c>
      <c r="BF161" s="47"/>
      <c r="BG161" s="47"/>
      <c r="BH161" s="47"/>
      <c r="BI161" s="47"/>
      <c r="BJ161" s="47"/>
      <c r="BK161" s="47"/>
      <c r="BL161" s="812">
        <f t="shared" si="140"/>
        <v>964</v>
      </c>
      <c r="BM161" s="815">
        <f>+Q161</f>
        <v>0</v>
      </c>
      <c r="BN161" s="44">
        <f t="shared" si="141"/>
        <v>0</v>
      </c>
      <c r="BO161" s="47"/>
      <c r="BP161" s="47"/>
      <c r="BQ161" s="47"/>
      <c r="BR161" s="47"/>
      <c r="BS161" s="47"/>
      <c r="BT161" s="47"/>
      <c r="BU161" s="818"/>
      <c r="BV161" s="819"/>
      <c r="BW161" s="819"/>
      <c r="BX161" s="819"/>
      <c r="BY161" s="819"/>
      <c r="BZ161" s="819"/>
      <c r="CA161" s="819"/>
      <c r="CB161" s="819"/>
      <c r="CC161" s="820"/>
    </row>
    <row r="162" spans="1:81" s="58" customFormat="1" ht="40.200000000000003" customHeight="1" x14ac:dyDescent="0.3">
      <c r="A162" s="34"/>
      <c r="B162" s="1857"/>
      <c r="C162" s="869"/>
      <c r="D162" s="872"/>
      <c r="E162" s="852"/>
      <c r="F162" s="852"/>
      <c r="G162" s="852"/>
      <c r="H162" s="852"/>
      <c r="I162" s="852"/>
      <c r="J162" s="892"/>
      <c r="K162" s="855"/>
      <c r="L162" s="858"/>
      <c r="M162" s="861"/>
      <c r="N162" s="837"/>
      <c r="O162" s="840"/>
      <c r="P162" s="864"/>
      <c r="Q162" s="867"/>
      <c r="R162" s="813"/>
      <c r="S162" s="39"/>
      <c r="T162" s="236"/>
      <c r="U162" s="236"/>
      <c r="V162" s="236"/>
      <c r="W162" s="39"/>
      <c r="X162" s="31"/>
      <c r="Y162" s="31"/>
      <c r="Z162" s="31"/>
      <c r="AA162" s="31"/>
      <c r="AB162" s="813"/>
      <c r="AC162" s="828"/>
      <c r="AD162" s="51">
        <f t="shared" si="146"/>
        <v>0</v>
      </c>
      <c r="AE162" s="51">
        <f t="shared" si="146"/>
        <v>0</v>
      </c>
      <c r="AF162" s="51">
        <f t="shared" si="146"/>
        <v>0</v>
      </c>
      <c r="AG162" s="51">
        <f t="shared" si="146"/>
        <v>0</v>
      </c>
      <c r="AH162" s="51">
        <f t="shared" si="146"/>
        <v>0</v>
      </c>
      <c r="AI162" s="51">
        <f t="shared" si="146"/>
        <v>0</v>
      </c>
      <c r="AJ162" s="51">
        <f t="shared" si="146"/>
        <v>0</v>
      </c>
      <c r="AK162" s="813"/>
      <c r="AL162" s="831"/>
      <c r="AM162" s="51">
        <f t="shared" ref="AM162:AM225" si="154">SUM(AN162:AS162)</f>
        <v>0</v>
      </c>
      <c r="AN162" s="257"/>
      <c r="AO162" s="257"/>
      <c r="AP162" s="257"/>
      <c r="AQ162" s="257"/>
      <c r="AR162" s="257"/>
      <c r="AS162" s="257"/>
      <c r="AT162" s="813"/>
      <c r="AU162" s="834"/>
      <c r="AV162" s="51">
        <f t="shared" ref="AV162:AV225" si="155">SUM(AW162:BB162)</f>
        <v>0</v>
      </c>
      <c r="AW162" s="257"/>
      <c r="AX162" s="257"/>
      <c r="AY162" s="257"/>
      <c r="AZ162" s="257"/>
      <c r="BA162" s="257"/>
      <c r="BB162" s="257"/>
      <c r="BC162" s="813"/>
      <c r="BD162" s="810"/>
      <c r="BE162" s="51">
        <f t="shared" ref="BE162:BE225" si="156">SUM(BF162:BK162)</f>
        <v>0</v>
      </c>
      <c r="BF162" s="257"/>
      <c r="BG162" s="257"/>
      <c r="BH162" s="257"/>
      <c r="BI162" s="257"/>
      <c r="BJ162" s="257"/>
      <c r="BK162" s="257"/>
      <c r="BL162" s="813"/>
      <c r="BM162" s="816"/>
      <c r="BN162" s="51">
        <f t="shared" ref="BN162:BN225" si="157">SUM(BO162:BT162)</f>
        <v>0</v>
      </c>
      <c r="BO162" s="257"/>
      <c r="BP162" s="257"/>
      <c r="BQ162" s="257"/>
      <c r="BR162" s="257"/>
      <c r="BS162" s="257"/>
      <c r="BT162" s="257"/>
      <c r="BU162" s="821"/>
      <c r="BV162" s="822"/>
      <c r="BW162" s="822"/>
      <c r="BX162" s="822"/>
      <c r="BY162" s="822"/>
      <c r="BZ162" s="822"/>
      <c r="CA162" s="822"/>
      <c r="CB162" s="822"/>
      <c r="CC162" s="823"/>
    </row>
    <row r="163" spans="1:81" s="58" customFormat="1" ht="40.200000000000003" customHeight="1" x14ac:dyDescent="0.3">
      <c r="A163" s="34"/>
      <c r="B163" s="1857"/>
      <c r="C163" s="869"/>
      <c r="D163" s="872"/>
      <c r="E163" s="852"/>
      <c r="F163" s="852"/>
      <c r="G163" s="852"/>
      <c r="H163" s="852"/>
      <c r="I163" s="852"/>
      <c r="J163" s="892"/>
      <c r="K163" s="855"/>
      <c r="L163" s="858"/>
      <c r="M163" s="861"/>
      <c r="N163" s="837"/>
      <c r="O163" s="840"/>
      <c r="P163" s="864"/>
      <c r="Q163" s="867"/>
      <c r="R163" s="813"/>
      <c r="S163" s="39"/>
      <c r="T163" s="236"/>
      <c r="U163" s="236"/>
      <c r="V163" s="236"/>
      <c r="W163" s="39"/>
      <c r="X163" s="31"/>
      <c r="Y163" s="31"/>
      <c r="Z163" s="31"/>
      <c r="AA163" s="31"/>
      <c r="AB163" s="813"/>
      <c r="AC163" s="828"/>
      <c r="AD163" s="51">
        <f t="shared" si="146"/>
        <v>0</v>
      </c>
      <c r="AE163" s="51">
        <f t="shared" si="146"/>
        <v>0</v>
      </c>
      <c r="AF163" s="51">
        <f t="shared" si="146"/>
        <v>0</v>
      </c>
      <c r="AG163" s="51">
        <f t="shared" si="146"/>
        <v>0</v>
      </c>
      <c r="AH163" s="51">
        <f t="shared" si="146"/>
        <v>0</v>
      </c>
      <c r="AI163" s="51">
        <f t="shared" si="146"/>
        <v>0</v>
      </c>
      <c r="AJ163" s="51">
        <f t="shared" si="146"/>
        <v>0</v>
      </c>
      <c r="AK163" s="813"/>
      <c r="AL163" s="831"/>
      <c r="AM163" s="51">
        <f t="shared" si="154"/>
        <v>0</v>
      </c>
      <c r="AN163" s="257"/>
      <c r="AO163" s="257"/>
      <c r="AP163" s="257"/>
      <c r="AQ163" s="257"/>
      <c r="AR163" s="257"/>
      <c r="AS163" s="257"/>
      <c r="AT163" s="813"/>
      <c r="AU163" s="834"/>
      <c r="AV163" s="51">
        <f t="shared" si="155"/>
        <v>0</v>
      </c>
      <c r="AW163" s="257"/>
      <c r="AX163" s="257"/>
      <c r="AY163" s="257"/>
      <c r="AZ163" s="257"/>
      <c r="BA163" s="257"/>
      <c r="BB163" s="257"/>
      <c r="BC163" s="813"/>
      <c r="BD163" s="810"/>
      <c r="BE163" s="51">
        <f t="shared" si="156"/>
        <v>0</v>
      </c>
      <c r="BF163" s="257"/>
      <c r="BG163" s="257"/>
      <c r="BH163" s="257"/>
      <c r="BI163" s="257"/>
      <c r="BJ163" s="257"/>
      <c r="BK163" s="257"/>
      <c r="BL163" s="813"/>
      <c r="BM163" s="816"/>
      <c r="BN163" s="51">
        <f t="shared" si="157"/>
        <v>0</v>
      </c>
      <c r="BO163" s="257"/>
      <c r="BP163" s="257"/>
      <c r="BQ163" s="257"/>
      <c r="BR163" s="257"/>
      <c r="BS163" s="257"/>
      <c r="BT163" s="257"/>
      <c r="BU163" s="821"/>
      <c r="BV163" s="822"/>
      <c r="BW163" s="822"/>
      <c r="BX163" s="822"/>
      <c r="BY163" s="822"/>
      <c r="BZ163" s="822"/>
      <c r="CA163" s="822"/>
      <c r="CB163" s="822"/>
      <c r="CC163" s="823"/>
    </row>
    <row r="164" spans="1:81" s="58" customFormat="1" ht="40.200000000000003" customHeight="1" thickBot="1" x14ac:dyDescent="0.35">
      <c r="A164" s="34"/>
      <c r="B164" s="1858"/>
      <c r="C164" s="870"/>
      <c r="D164" s="873"/>
      <c r="E164" s="853"/>
      <c r="F164" s="853"/>
      <c r="G164" s="853"/>
      <c r="H164" s="853"/>
      <c r="I164" s="853"/>
      <c r="J164" s="893"/>
      <c r="K164" s="856"/>
      <c r="L164" s="859"/>
      <c r="M164" s="862"/>
      <c r="N164" s="838"/>
      <c r="O164" s="841"/>
      <c r="P164" s="865"/>
      <c r="Q164" s="874"/>
      <c r="R164" s="814"/>
      <c r="S164" s="232"/>
      <c r="T164" s="237"/>
      <c r="U164" s="237"/>
      <c r="V164" s="237"/>
      <c r="W164" s="232"/>
      <c r="X164" s="260"/>
      <c r="Y164" s="260"/>
      <c r="Z164" s="260"/>
      <c r="AA164" s="260"/>
      <c r="AB164" s="814"/>
      <c r="AC164" s="829"/>
      <c r="AD164" s="46">
        <f t="shared" si="146"/>
        <v>0</v>
      </c>
      <c r="AE164" s="46">
        <f t="shared" si="146"/>
        <v>0</v>
      </c>
      <c r="AF164" s="46">
        <f t="shared" si="146"/>
        <v>0</v>
      </c>
      <c r="AG164" s="46">
        <f t="shared" si="146"/>
        <v>0</v>
      </c>
      <c r="AH164" s="46">
        <f t="shared" si="146"/>
        <v>0</v>
      </c>
      <c r="AI164" s="46">
        <f t="shared" si="146"/>
        <v>0</v>
      </c>
      <c r="AJ164" s="46">
        <f t="shared" si="146"/>
        <v>0</v>
      </c>
      <c r="AK164" s="814"/>
      <c r="AL164" s="832"/>
      <c r="AM164" s="46">
        <f t="shared" si="154"/>
        <v>0</v>
      </c>
      <c r="AN164" s="49"/>
      <c r="AO164" s="49"/>
      <c r="AP164" s="49"/>
      <c r="AQ164" s="49"/>
      <c r="AR164" s="49"/>
      <c r="AS164" s="49"/>
      <c r="AT164" s="814"/>
      <c r="AU164" s="835"/>
      <c r="AV164" s="46">
        <f t="shared" si="155"/>
        <v>0</v>
      </c>
      <c r="AW164" s="49"/>
      <c r="AX164" s="49"/>
      <c r="AY164" s="49"/>
      <c r="AZ164" s="49"/>
      <c r="BA164" s="49"/>
      <c r="BB164" s="49"/>
      <c r="BC164" s="814"/>
      <c r="BD164" s="811"/>
      <c r="BE164" s="46">
        <f t="shared" si="156"/>
        <v>0</v>
      </c>
      <c r="BF164" s="49"/>
      <c r="BG164" s="49"/>
      <c r="BH164" s="49"/>
      <c r="BI164" s="49"/>
      <c r="BJ164" s="49"/>
      <c r="BK164" s="49"/>
      <c r="BL164" s="814"/>
      <c r="BM164" s="817"/>
      <c r="BN164" s="46">
        <f t="shared" si="157"/>
        <v>0</v>
      </c>
      <c r="BO164" s="49"/>
      <c r="BP164" s="49"/>
      <c r="BQ164" s="49"/>
      <c r="BR164" s="49"/>
      <c r="BS164" s="49"/>
      <c r="BT164" s="49"/>
      <c r="BU164" s="824"/>
      <c r="BV164" s="825"/>
      <c r="BW164" s="825"/>
      <c r="BX164" s="825"/>
      <c r="BY164" s="825"/>
      <c r="BZ164" s="825"/>
      <c r="CA164" s="825"/>
      <c r="CB164" s="825"/>
      <c r="CC164" s="826"/>
    </row>
    <row r="165" spans="1:81" ht="16.2" customHeight="1" thickTop="1" x14ac:dyDescent="0.3"/>
    <row r="166" spans="1:81" s="58" customFormat="1" ht="16.2" customHeight="1" x14ac:dyDescent="0.3">
      <c r="A166" s="34"/>
      <c r="B166" s="1166"/>
      <c r="C166" s="1159" t="s">
        <v>0</v>
      </c>
      <c r="D166" s="1159"/>
      <c r="E166" s="1159"/>
      <c r="F166" s="1159"/>
      <c r="G166" s="1159"/>
      <c r="H166" s="1159"/>
      <c r="I166" s="226"/>
      <c r="J166" s="252" t="s">
        <v>1</v>
      </c>
      <c r="K166" s="252"/>
      <c r="L166" s="1835" t="s">
        <v>3843</v>
      </c>
      <c r="M166" s="1836"/>
      <c r="N166" s="1836"/>
      <c r="O166" s="1836"/>
      <c r="P166" s="1836"/>
      <c r="Q166" s="1837"/>
      <c r="R166" s="1158" t="s">
        <v>0</v>
      </c>
      <c r="S166" s="1160"/>
      <c r="T166" s="1008" t="s">
        <v>1</v>
      </c>
      <c r="U166" s="1009"/>
      <c r="V166" s="1010"/>
      <c r="W166" s="1831" t="str">
        <f>+$L166</f>
        <v>SECRETARÍA DE DESARROLLO ECONÓMICO Y PRODUCTIVIDAD</v>
      </c>
      <c r="X166" s="1832"/>
      <c r="Y166" s="1832"/>
      <c r="Z166" s="1832"/>
      <c r="AA166" s="1833"/>
      <c r="AB166" s="1158" t="s">
        <v>0</v>
      </c>
      <c r="AC166" s="1159"/>
      <c r="AD166" s="1159"/>
      <c r="AE166" s="1159"/>
      <c r="AF166" s="1159"/>
      <c r="AG166" s="1159"/>
      <c r="AH166" s="1159"/>
      <c r="AI166" s="1159"/>
      <c r="AJ166" s="1160"/>
      <c r="AK166" s="1132" t="s">
        <v>1</v>
      </c>
      <c r="AL166" s="1132"/>
      <c r="AM166" s="1132"/>
      <c r="AN166" s="1831" t="str">
        <f>+$L166</f>
        <v>SECRETARÍA DE DESARROLLO ECONÓMICO Y PRODUCTIVIDAD</v>
      </c>
      <c r="AO166" s="1832"/>
      <c r="AP166" s="1832"/>
      <c r="AQ166" s="1832"/>
      <c r="AR166" s="1832"/>
      <c r="AS166" s="1833"/>
      <c r="AT166" s="1158" t="s">
        <v>0</v>
      </c>
      <c r="AU166" s="1159"/>
      <c r="AV166" s="1159"/>
      <c r="AW166" s="1159"/>
      <c r="AX166" s="1159"/>
      <c r="AY166" s="1159"/>
      <c r="AZ166" s="1159"/>
      <c r="BA166" s="1159"/>
      <c r="BB166" s="1160"/>
      <c r="BC166" s="1132" t="s">
        <v>1</v>
      </c>
      <c r="BD166" s="1132"/>
      <c r="BE166" s="1132"/>
      <c r="BF166" s="1834" t="str">
        <f>+$L166</f>
        <v>SECRETARÍA DE DESARROLLO ECONÓMICO Y PRODUCTIVIDAD</v>
      </c>
      <c r="BG166" s="1834"/>
      <c r="BH166" s="1834"/>
      <c r="BI166" s="1834"/>
      <c r="BJ166" s="1834"/>
      <c r="BK166" s="1834"/>
      <c r="BL166" s="1158" t="s">
        <v>0</v>
      </c>
      <c r="BM166" s="1159"/>
      <c r="BN166" s="1159"/>
      <c r="BO166" s="1159"/>
      <c r="BP166" s="1159"/>
      <c r="BQ166" s="1159"/>
      <c r="BR166" s="1159"/>
      <c r="BS166" s="1159"/>
      <c r="BT166" s="1160"/>
      <c r="BU166" s="1132" t="s">
        <v>1</v>
      </c>
      <c r="BV166" s="1132"/>
      <c r="BW166" s="1132"/>
      <c r="BX166" s="1828" t="str">
        <f>+$L166</f>
        <v>SECRETARÍA DE DESARROLLO ECONÓMICO Y PRODUCTIVIDAD</v>
      </c>
      <c r="BY166" s="1829"/>
      <c r="BZ166" s="1829"/>
      <c r="CA166" s="1829"/>
      <c r="CB166" s="1829"/>
      <c r="CC166" s="1830"/>
    </row>
    <row r="167" spans="1:81" s="58" customFormat="1" ht="16.2" customHeight="1" x14ac:dyDescent="0.3">
      <c r="A167" s="34"/>
      <c r="B167" s="1167"/>
      <c r="C167" s="1156" t="s">
        <v>1657</v>
      </c>
      <c r="D167" s="1156"/>
      <c r="E167" s="1156"/>
      <c r="F167" s="1156"/>
      <c r="G167" s="1156"/>
      <c r="H167" s="1156"/>
      <c r="I167" s="227"/>
      <c r="J167" s="252" t="s">
        <v>2</v>
      </c>
      <c r="K167" s="252"/>
      <c r="L167" s="1162"/>
      <c r="M167" s="1163"/>
      <c r="N167" s="1163"/>
      <c r="O167" s="1163"/>
      <c r="P167" s="1163"/>
      <c r="Q167" s="1164"/>
      <c r="R167" s="1155" t="s">
        <v>1657</v>
      </c>
      <c r="S167" s="1157"/>
      <c r="T167" s="1008" t="s">
        <v>2</v>
      </c>
      <c r="U167" s="1009"/>
      <c r="V167" s="1010"/>
      <c r="W167" s="821">
        <f>+$L167</f>
        <v>0</v>
      </c>
      <c r="X167" s="822"/>
      <c r="Y167" s="822"/>
      <c r="Z167" s="822"/>
      <c r="AA167" s="1165"/>
      <c r="AB167" s="1155" t="s">
        <v>1657</v>
      </c>
      <c r="AC167" s="1156"/>
      <c r="AD167" s="1156"/>
      <c r="AE167" s="1156"/>
      <c r="AF167" s="1156"/>
      <c r="AG167" s="1156"/>
      <c r="AH167" s="1156"/>
      <c r="AI167" s="1156"/>
      <c r="AJ167" s="1157"/>
      <c r="AK167" s="1132" t="s">
        <v>2</v>
      </c>
      <c r="AL167" s="1132"/>
      <c r="AM167" s="1132"/>
      <c r="AN167" s="1359">
        <f>+$L167</f>
        <v>0</v>
      </c>
      <c r="AO167" s="1360"/>
      <c r="AP167" s="1360"/>
      <c r="AQ167" s="1360"/>
      <c r="AR167" s="1360"/>
      <c r="AS167" s="1361"/>
      <c r="AT167" s="1155" t="s">
        <v>1657</v>
      </c>
      <c r="AU167" s="1156"/>
      <c r="AV167" s="1156"/>
      <c r="AW167" s="1156"/>
      <c r="AX167" s="1156"/>
      <c r="AY167" s="1156"/>
      <c r="AZ167" s="1156"/>
      <c r="BA167" s="1156"/>
      <c r="BB167" s="1157"/>
      <c r="BC167" s="1132" t="s">
        <v>2</v>
      </c>
      <c r="BD167" s="1132"/>
      <c r="BE167" s="1132"/>
      <c r="BF167" s="1148">
        <f>+$L167</f>
        <v>0</v>
      </c>
      <c r="BG167" s="1148"/>
      <c r="BH167" s="1148"/>
      <c r="BI167" s="1148"/>
      <c r="BJ167" s="1148"/>
      <c r="BK167" s="1148"/>
      <c r="BL167" s="1155" t="s">
        <v>1657</v>
      </c>
      <c r="BM167" s="1156"/>
      <c r="BN167" s="1156"/>
      <c r="BO167" s="1156"/>
      <c r="BP167" s="1156"/>
      <c r="BQ167" s="1156"/>
      <c r="BR167" s="1156"/>
      <c r="BS167" s="1156"/>
      <c r="BT167" s="1157"/>
      <c r="BU167" s="1132" t="s">
        <v>2</v>
      </c>
      <c r="BV167" s="1132"/>
      <c r="BW167" s="1132"/>
      <c r="BX167" s="1148">
        <f>+$L167</f>
        <v>0</v>
      </c>
      <c r="BY167" s="1148"/>
      <c r="BZ167" s="1148"/>
      <c r="CA167" s="1148"/>
      <c r="CB167" s="1148"/>
      <c r="CC167" s="1148"/>
    </row>
    <row r="168" spans="1:81" s="58" customFormat="1" ht="16.2" customHeight="1" x14ac:dyDescent="0.3">
      <c r="A168" s="34"/>
      <c r="B168" s="1167"/>
      <c r="C168" s="1137" t="s">
        <v>3849</v>
      </c>
      <c r="D168" s="1137"/>
      <c r="E168" s="1137"/>
      <c r="F168" s="1137"/>
      <c r="G168" s="1137"/>
      <c r="H168" s="1137"/>
      <c r="I168" s="227"/>
      <c r="J168" s="252" t="s">
        <v>1656</v>
      </c>
      <c r="K168" s="252"/>
      <c r="L168" s="1822" t="s">
        <v>1329</v>
      </c>
      <c r="M168" s="1823"/>
      <c r="N168" s="1823"/>
      <c r="O168" s="1823"/>
      <c r="P168" s="1823"/>
      <c r="Q168" s="1824"/>
      <c r="R168" s="1136" t="s">
        <v>3849</v>
      </c>
      <c r="S168" s="1138"/>
      <c r="T168" s="1008" t="s">
        <v>1664</v>
      </c>
      <c r="U168" s="1009"/>
      <c r="V168" s="1010"/>
      <c r="W168" s="1825" t="str">
        <f>+$L168</f>
        <v>6. Productividad</v>
      </c>
      <c r="X168" s="1826"/>
      <c r="Y168" s="1826"/>
      <c r="Z168" s="1826"/>
      <c r="AA168" s="1827"/>
      <c r="AB168" s="1136" t="s">
        <v>3849</v>
      </c>
      <c r="AC168" s="1137"/>
      <c r="AD168" s="1137"/>
      <c r="AE168" s="1137"/>
      <c r="AF168" s="1137"/>
      <c r="AG168" s="1137"/>
      <c r="AH168" s="1137"/>
      <c r="AI168" s="1137"/>
      <c r="AJ168" s="1138"/>
      <c r="AK168" s="1132" t="s">
        <v>1656</v>
      </c>
      <c r="AL168" s="1132"/>
      <c r="AM168" s="1132"/>
      <c r="AN168" s="1822" t="str">
        <f>+$L168</f>
        <v>6. Productividad</v>
      </c>
      <c r="AO168" s="1823"/>
      <c r="AP168" s="1823"/>
      <c r="AQ168" s="1823"/>
      <c r="AR168" s="1823"/>
      <c r="AS168" s="1824"/>
      <c r="AT168" s="1136" t="s">
        <v>3849</v>
      </c>
      <c r="AU168" s="1137"/>
      <c r="AV168" s="1137"/>
      <c r="AW168" s="1137"/>
      <c r="AX168" s="1137"/>
      <c r="AY168" s="1137"/>
      <c r="AZ168" s="1137"/>
      <c r="BA168" s="1137"/>
      <c r="BB168" s="1138"/>
      <c r="BC168" s="1132" t="s">
        <v>1656</v>
      </c>
      <c r="BD168" s="1132"/>
      <c r="BE168" s="1132"/>
      <c r="BF168" s="1821" t="str">
        <f>+$L168</f>
        <v>6. Productividad</v>
      </c>
      <c r="BG168" s="1821"/>
      <c r="BH168" s="1821"/>
      <c r="BI168" s="1821"/>
      <c r="BJ168" s="1821"/>
      <c r="BK168" s="1821"/>
      <c r="BL168" s="1136" t="s">
        <v>3849</v>
      </c>
      <c r="BM168" s="1137"/>
      <c r="BN168" s="1137"/>
      <c r="BO168" s="1137"/>
      <c r="BP168" s="1137"/>
      <c r="BQ168" s="1137"/>
      <c r="BR168" s="1137"/>
      <c r="BS168" s="1137"/>
      <c r="BT168" s="1138"/>
      <c r="BU168" s="1132" t="s">
        <v>1656</v>
      </c>
      <c r="BV168" s="1132"/>
      <c r="BW168" s="1132"/>
      <c r="BX168" s="1821" t="str">
        <f>+$L168</f>
        <v>6. Productividad</v>
      </c>
      <c r="BY168" s="1821"/>
      <c r="BZ168" s="1821"/>
      <c r="CA168" s="1821"/>
      <c r="CB168" s="1821"/>
      <c r="CC168" s="1821"/>
    </row>
    <row r="169" spans="1:81" s="58" customFormat="1" ht="16.2" customHeight="1" x14ac:dyDescent="0.3">
      <c r="A169" s="34"/>
      <c r="B169" s="1168"/>
      <c r="C169" s="1140"/>
      <c r="D169" s="1140"/>
      <c r="E169" s="1140"/>
      <c r="F169" s="1140"/>
      <c r="G169" s="1140"/>
      <c r="H169" s="1140"/>
      <c r="I169" s="228"/>
      <c r="J169" s="252" t="s">
        <v>1659</v>
      </c>
      <c r="K169" s="252"/>
      <c r="L169" s="1142" t="s">
        <v>1616</v>
      </c>
      <c r="M169" s="1143"/>
      <c r="N169" s="1143"/>
      <c r="O169" s="1143"/>
      <c r="P169" s="1143"/>
      <c r="Q169" s="1144"/>
      <c r="R169" s="1139"/>
      <c r="S169" s="1141"/>
      <c r="T169" s="1008" t="s">
        <v>1665</v>
      </c>
      <c r="U169" s="1009"/>
      <c r="V169" s="1010"/>
      <c r="W169" s="1145" t="str">
        <f>+$L169</f>
        <v>6.8 Más Oportunidades para la Industria, el Comercio y Servicios</v>
      </c>
      <c r="X169" s="1146"/>
      <c r="Y169" s="1146"/>
      <c r="Z169" s="1146"/>
      <c r="AA169" s="1147"/>
      <c r="AB169" s="1139"/>
      <c r="AC169" s="1140"/>
      <c r="AD169" s="1140"/>
      <c r="AE169" s="1140"/>
      <c r="AF169" s="1140"/>
      <c r="AG169" s="1140"/>
      <c r="AH169" s="1140"/>
      <c r="AI169" s="1140"/>
      <c r="AJ169" s="1141"/>
      <c r="AK169" s="1132" t="s">
        <v>1659</v>
      </c>
      <c r="AL169" s="1132"/>
      <c r="AM169" s="1132"/>
      <c r="AN169" s="1142" t="str">
        <f>+$L169</f>
        <v>6.8 Más Oportunidades para la Industria, el Comercio y Servicios</v>
      </c>
      <c r="AO169" s="1143"/>
      <c r="AP169" s="1143"/>
      <c r="AQ169" s="1143"/>
      <c r="AR169" s="1143"/>
      <c r="AS169" s="1144"/>
      <c r="AT169" s="1139"/>
      <c r="AU169" s="1140"/>
      <c r="AV169" s="1140"/>
      <c r="AW169" s="1140"/>
      <c r="AX169" s="1140"/>
      <c r="AY169" s="1140"/>
      <c r="AZ169" s="1140"/>
      <c r="BA169" s="1140"/>
      <c r="BB169" s="1141"/>
      <c r="BC169" s="1132" t="s">
        <v>1659</v>
      </c>
      <c r="BD169" s="1132"/>
      <c r="BE169" s="1132"/>
      <c r="BF169" s="1133" t="str">
        <f>+$L169</f>
        <v>6.8 Más Oportunidades para la Industria, el Comercio y Servicios</v>
      </c>
      <c r="BG169" s="1133"/>
      <c r="BH169" s="1133"/>
      <c r="BI169" s="1133"/>
      <c r="BJ169" s="1133"/>
      <c r="BK169" s="1133"/>
      <c r="BL169" s="1139"/>
      <c r="BM169" s="1140"/>
      <c r="BN169" s="1140"/>
      <c r="BO169" s="1140"/>
      <c r="BP169" s="1140"/>
      <c r="BQ169" s="1140"/>
      <c r="BR169" s="1140"/>
      <c r="BS169" s="1140"/>
      <c r="BT169" s="1141"/>
      <c r="BU169" s="1132" t="s">
        <v>1659</v>
      </c>
      <c r="BV169" s="1132"/>
      <c r="BW169" s="1132"/>
      <c r="BX169" s="1133" t="str">
        <f>+$L169</f>
        <v>6.8 Más Oportunidades para la Industria, el Comercio y Servicios</v>
      </c>
      <c r="BY169" s="1133"/>
      <c r="BZ169" s="1133"/>
      <c r="CA169" s="1133"/>
      <c r="CB169" s="1133"/>
      <c r="CC169" s="1133"/>
    </row>
    <row r="170" spans="1:81" ht="16.2" customHeight="1" thickBot="1" x14ac:dyDescent="0.35">
      <c r="B170" s="2"/>
      <c r="C170" s="2"/>
      <c r="D170" s="2"/>
      <c r="E170" s="2"/>
      <c r="F170" s="2"/>
      <c r="G170" s="2"/>
      <c r="H170" s="2"/>
      <c r="I170" s="2"/>
      <c r="J170" s="59"/>
      <c r="K170" s="1"/>
      <c r="L170" s="1"/>
      <c r="M170" s="1"/>
      <c r="N170" s="1"/>
      <c r="O170" s="1"/>
      <c r="P170" s="1"/>
      <c r="Q170" s="1"/>
      <c r="R170" s="1"/>
      <c r="S170" s="2"/>
      <c r="T170" s="2"/>
      <c r="U170" s="2"/>
      <c r="V170" s="2"/>
      <c r="W170" s="2"/>
      <c r="X170" s="60"/>
      <c r="Y170" s="60"/>
      <c r="Z170" s="60"/>
      <c r="AA170" s="25"/>
      <c r="AB170" s="25"/>
      <c r="AC170" s="1"/>
      <c r="AK170" s="25"/>
      <c r="AT170" s="25"/>
      <c r="BC170" s="25"/>
      <c r="BL170" s="25"/>
    </row>
    <row r="171" spans="1:81" ht="16.2" customHeight="1" thickBot="1" x14ac:dyDescent="0.35">
      <c r="A171" s="1"/>
      <c r="B171" s="1067" t="s">
        <v>3</v>
      </c>
      <c r="C171" s="1067" t="s">
        <v>1661</v>
      </c>
      <c r="D171" s="1134" t="s">
        <v>3813</v>
      </c>
      <c r="E171" s="1134" t="s">
        <v>3812</v>
      </c>
      <c r="F171" s="1126" t="s">
        <v>3814</v>
      </c>
      <c r="G171" s="1126" t="s">
        <v>3815</v>
      </c>
      <c r="H171" s="1126" t="s">
        <v>3816</v>
      </c>
      <c r="I171" s="1126" t="s">
        <v>3817</v>
      </c>
      <c r="J171" s="1125" t="s">
        <v>1662</v>
      </c>
      <c r="K171" s="1129" t="s">
        <v>1674</v>
      </c>
      <c r="L171" s="1094" t="s">
        <v>3850</v>
      </c>
      <c r="M171" s="1040" t="s">
        <v>1652</v>
      </c>
      <c r="N171" s="1113" t="s">
        <v>3851</v>
      </c>
      <c r="O171" s="1116" t="s">
        <v>3852</v>
      </c>
      <c r="P171" s="1119" t="s">
        <v>3853</v>
      </c>
      <c r="Q171" s="1122" t="s">
        <v>3854</v>
      </c>
      <c r="R171" s="1125" t="s">
        <v>1662</v>
      </c>
      <c r="S171" s="1108" t="s">
        <v>4</v>
      </c>
      <c r="T171" s="1107" t="s">
        <v>3818</v>
      </c>
      <c r="U171" s="1107" t="s">
        <v>3819</v>
      </c>
      <c r="V171" s="1107" t="s">
        <v>3820</v>
      </c>
      <c r="W171" s="1108" t="s">
        <v>5</v>
      </c>
      <c r="X171" s="1111" t="s">
        <v>6</v>
      </c>
      <c r="Y171" s="1112"/>
      <c r="Z171" s="1111" t="s">
        <v>7</v>
      </c>
      <c r="AA171" s="1112"/>
      <c r="AB171" s="1067" t="s">
        <v>1662</v>
      </c>
      <c r="AC171" s="1094" t="s">
        <v>3850</v>
      </c>
      <c r="AD171" s="1097" t="s">
        <v>3855</v>
      </c>
      <c r="AE171" s="1098"/>
      <c r="AF171" s="1098"/>
      <c r="AG171" s="1098"/>
      <c r="AH171" s="1098"/>
      <c r="AI171" s="1098"/>
      <c r="AJ171" s="1099"/>
      <c r="AK171" s="1100" t="s">
        <v>1662</v>
      </c>
      <c r="AL171" s="1101" t="s">
        <v>3856</v>
      </c>
      <c r="AM171" s="1104" t="s">
        <v>3857</v>
      </c>
      <c r="AN171" s="1105"/>
      <c r="AO171" s="1105"/>
      <c r="AP171" s="1105"/>
      <c r="AQ171" s="1105"/>
      <c r="AR171" s="1105"/>
      <c r="AS171" s="1106"/>
      <c r="AT171" s="1067" t="s">
        <v>1662</v>
      </c>
      <c r="AU171" s="1082" t="s">
        <v>3858</v>
      </c>
      <c r="AV171" s="1085" t="s">
        <v>3859</v>
      </c>
      <c r="AW171" s="1086"/>
      <c r="AX171" s="1086"/>
      <c r="AY171" s="1086"/>
      <c r="AZ171" s="1086"/>
      <c r="BA171" s="1086"/>
      <c r="BB171" s="1087"/>
      <c r="BC171" s="1067" t="s">
        <v>1662</v>
      </c>
      <c r="BD171" s="1088" t="s">
        <v>3860</v>
      </c>
      <c r="BE171" s="1091" t="s">
        <v>3861</v>
      </c>
      <c r="BF171" s="1092"/>
      <c r="BG171" s="1092"/>
      <c r="BH171" s="1092"/>
      <c r="BI171" s="1092"/>
      <c r="BJ171" s="1092"/>
      <c r="BK171" s="1093"/>
      <c r="BL171" s="1067" t="s">
        <v>1662</v>
      </c>
      <c r="BM171" s="1068" t="s">
        <v>3862</v>
      </c>
      <c r="BN171" s="1070" t="s">
        <v>3863</v>
      </c>
      <c r="BO171" s="1071"/>
      <c r="BP171" s="1071"/>
      <c r="BQ171" s="1071"/>
      <c r="BR171" s="1071"/>
      <c r="BS171" s="1071"/>
      <c r="BT171" s="1072"/>
      <c r="BU171" s="1073" t="s">
        <v>1663</v>
      </c>
      <c r="BV171" s="1074"/>
      <c r="BW171" s="1074"/>
      <c r="BX171" s="1074"/>
      <c r="BY171" s="1074"/>
      <c r="BZ171" s="1074"/>
      <c r="CA171" s="1074"/>
      <c r="CB171" s="1074"/>
      <c r="CC171" s="1075"/>
    </row>
    <row r="172" spans="1:81" ht="16.2" customHeight="1" x14ac:dyDescent="0.3">
      <c r="A172" s="1"/>
      <c r="B172" s="1067"/>
      <c r="C172" s="1067"/>
      <c r="D172" s="1134"/>
      <c r="E172" s="1134"/>
      <c r="F172" s="1127"/>
      <c r="G172" s="1127"/>
      <c r="H172" s="1127"/>
      <c r="I172" s="1127"/>
      <c r="J172" s="1125"/>
      <c r="K172" s="1129"/>
      <c r="L172" s="1095"/>
      <c r="M172" s="1130"/>
      <c r="N172" s="1114"/>
      <c r="O172" s="1117"/>
      <c r="P172" s="1120"/>
      <c r="Q172" s="1123"/>
      <c r="R172" s="1125"/>
      <c r="S172" s="1109"/>
      <c r="T172" s="1107"/>
      <c r="U172" s="1107"/>
      <c r="V172" s="1107"/>
      <c r="W172" s="1109"/>
      <c r="X172" s="390" t="s">
        <v>12</v>
      </c>
      <c r="Y172" s="390" t="s">
        <v>13</v>
      </c>
      <c r="Z172" s="390" t="s">
        <v>12</v>
      </c>
      <c r="AA172" s="390" t="s">
        <v>13</v>
      </c>
      <c r="AB172" s="1067"/>
      <c r="AC172" s="1095"/>
      <c r="AD172" s="1065" t="s">
        <v>8</v>
      </c>
      <c r="AE172" s="1061" t="s">
        <v>9</v>
      </c>
      <c r="AF172" s="1061"/>
      <c r="AG172" s="1061"/>
      <c r="AH172" s="1061"/>
      <c r="AI172" s="1062" t="s">
        <v>1653</v>
      </c>
      <c r="AJ172" s="1063" t="s">
        <v>10</v>
      </c>
      <c r="AK172" s="1067"/>
      <c r="AL172" s="1102"/>
      <c r="AM172" s="1059" t="s">
        <v>11</v>
      </c>
      <c r="AN172" s="1061" t="s">
        <v>9</v>
      </c>
      <c r="AO172" s="1061"/>
      <c r="AP172" s="1061"/>
      <c r="AQ172" s="1061"/>
      <c r="AR172" s="1062" t="s">
        <v>1653</v>
      </c>
      <c r="AS172" s="1063" t="s">
        <v>10</v>
      </c>
      <c r="AT172" s="1067"/>
      <c r="AU172" s="1083"/>
      <c r="AV172" s="1059" t="s">
        <v>11</v>
      </c>
      <c r="AW172" s="1061" t="s">
        <v>9</v>
      </c>
      <c r="AX172" s="1061"/>
      <c r="AY172" s="1061"/>
      <c r="AZ172" s="1061"/>
      <c r="BA172" s="1062" t="s">
        <v>1653</v>
      </c>
      <c r="BB172" s="1063" t="s">
        <v>10</v>
      </c>
      <c r="BC172" s="1067"/>
      <c r="BD172" s="1089"/>
      <c r="BE172" s="1059" t="s">
        <v>11</v>
      </c>
      <c r="BF172" s="1061" t="s">
        <v>9</v>
      </c>
      <c r="BG172" s="1061"/>
      <c r="BH172" s="1061"/>
      <c r="BI172" s="1061"/>
      <c r="BJ172" s="1062" t="s">
        <v>1653</v>
      </c>
      <c r="BK172" s="1063" t="s">
        <v>10</v>
      </c>
      <c r="BL172" s="1067"/>
      <c r="BM172" s="1068"/>
      <c r="BN172" s="1065" t="s">
        <v>11</v>
      </c>
      <c r="BO172" s="1061" t="s">
        <v>9</v>
      </c>
      <c r="BP172" s="1061"/>
      <c r="BQ172" s="1061"/>
      <c r="BR172" s="1061"/>
      <c r="BS172" s="1049" t="s">
        <v>1653</v>
      </c>
      <c r="BT172" s="1051" t="s">
        <v>10</v>
      </c>
      <c r="BU172" s="1076"/>
      <c r="BV172" s="1077"/>
      <c r="BW172" s="1077"/>
      <c r="BX172" s="1077"/>
      <c r="BY172" s="1077"/>
      <c r="BZ172" s="1077"/>
      <c r="CA172" s="1077"/>
      <c r="CB172" s="1077"/>
      <c r="CC172" s="1078"/>
    </row>
    <row r="173" spans="1:81" ht="16.2" customHeight="1" x14ac:dyDescent="0.3">
      <c r="A173" s="1"/>
      <c r="B173" s="1067"/>
      <c r="C173" s="1067"/>
      <c r="D173" s="1134"/>
      <c r="E173" s="1134"/>
      <c r="F173" s="1128"/>
      <c r="G173" s="1128"/>
      <c r="H173" s="1128"/>
      <c r="I173" s="1128"/>
      <c r="J173" s="1125"/>
      <c r="K173" s="1129"/>
      <c r="L173" s="1096"/>
      <c r="M173" s="1131"/>
      <c r="N173" s="1115"/>
      <c r="O173" s="1118"/>
      <c r="P173" s="1121"/>
      <c r="Q173" s="1124"/>
      <c r="R173" s="1125"/>
      <c r="S173" s="1110"/>
      <c r="T173" s="1107"/>
      <c r="U173" s="1107"/>
      <c r="V173" s="1107"/>
      <c r="W173" s="1110"/>
      <c r="X173" s="391" t="s">
        <v>1660</v>
      </c>
      <c r="Y173" s="391" t="s">
        <v>1660</v>
      </c>
      <c r="Z173" s="391" t="s">
        <v>1660</v>
      </c>
      <c r="AA173" s="391" t="s">
        <v>1660</v>
      </c>
      <c r="AB173" s="1067"/>
      <c r="AC173" s="1096"/>
      <c r="AD173" s="1066"/>
      <c r="AE173" s="392" t="s">
        <v>14</v>
      </c>
      <c r="AF173" s="392" t="s">
        <v>17</v>
      </c>
      <c r="AG173" s="392" t="s">
        <v>15</v>
      </c>
      <c r="AH173" s="392" t="s">
        <v>16</v>
      </c>
      <c r="AI173" s="1050"/>
      <c r="AJ173" s="1064"/>
      <c r="AK173" s="1067"/>
      <c r="AL173" s="1103"/>
      <c r="AM173" s="1060"/>
      <c r="AN173" s="392" t="s">
        <v>14</v>
      </c>
      <c r="AO173" s="392" t="s">
        <v>17</v>
      </c>
      <c r="AP173" s="392" t="s">
        <v>15</v>
      </c>
      <c r="AQ173" s="392" t="s">
        <v>16</v>
      </c>
      <c r="AR173" s="1050"/>
      <c r="AS173" s="1064"/>
      <c r="AT173" s="1067"/>
      <c r="AU173" s="1084"/>
      <c r="AV173" s="1060"/>
      <c r="AW173" s="392" t="s">
        <v>14</v>
      </c>
      <c r="AX173" s="392" t="s">
        <v>17</v>
      </c>
      <c r="AY173" s="392" t="s">
        <v>15</v>
      </c>
      <c r="AZ173" s="392" t="s">
        <v>16</v>
      </c>
      <c r="BA173" s="1050"/>
      <c r="BB173" s="1064"/>
      <c r="BC173" s="1067"/>
      <c r="BD173" s="1090"/>
      <c r="BE173" s="1060"/>
      <c r="BF173" s="392" t="s">
        <v>14</v>
      </c>
      <c r="BG173" s="392" t="s">
        <v>17</v>
      </c>
      <c r="BH173" s="392" t="s">
        <v>15</v>
      </c>
      <c r="BI173" s="392" t="s">
        <v>16</v>
      </c>
      <c r="BJ173" s="1050"/>
      <c r="BK173" s="1064"/>
      <c r="BL173" s="1067"/>
      <c r="BM173" s="1069"/>
      <c r="BN173" s="1066"/>
      <c r="BO173" s="392" t="s">
        <v>14</v>
      </c>
      <c r="BP173" s="392" t="s">
        <v>17</v>
      </c>
      <c r="BQ173" s="392" t="s">
        <v>15</v>
      </c>
      <c r="BR173" s="392" t="s">
        <v>16</v>
      </c>
      <c r="BS173" s="1050"/>
      <c r="BT173" s="1052"/>
      <c r="BU173" s="1079"/>
      <c r="BV173" s="1080"/>
      <c r="BW173" s="1080"/>
      <c r="BX173" s="1080"/>
      <c r="BY173" s="1080"/>
      <c r="BZ173" s="1080"/>
      <c r="CA173" s="1080"/>
      <c r="CB173" s="1080"/>
      <c r="CC173" s="1081"/>
    </row>
    <row r="174" spans="1:81" ht="16.2" customHeight="1" thickBot="1" x14ac:dyDescent="0.35">
      <c r="B174" s="2"/>
    </row>
    <row r="175" spans="1:81" s="58" customFormat="1" ht="40.200000000000003" customHeight="1" thickTop="1" x14ac:dyDescent="0.3">
      <c r="A175" s="34"/>
      <c r="B175" s="1856" t="s">
        <v>1617</v>
      </c>
      <c r="C175" s="868" t="s">
        <v>1621</v>
      </c>
      <c r="D175" s="871"/>
      <c r="E175" s="851"/>
      <c r="F175" s="851"/>
      <c r="G175" s="851"/>
      <c r="H175" s="851"/>
      <c r="I175" s="851"/>
      <c r="J175" s="891">
        <v>965</v>
      </c>
      <c r="K175" s="854" t="str">
        <f>+[26]Metas!K1129</f>
        <v>Iniciativas apoyadas para el desarrollo y transferencia de modelos tecnológicos de producción industrial, en los sectores estratégicos del Departamento.</v>
      </c>
      <c r="L175" s="857"/>
      <c r="M175" s="860">
        <f>SUM(N175:Q175)</f>
        <v>0</v>
      </c>
      <c r="N175" s="836"/>
      <c r="O175" s="839"/>
      <c r="P175" s="863"/>
      <c r="Q175" s="866"/>
      <c r="R175" s="812">
        <f>+$J175</f>
        <v>965</v>
      </c>
      <c r="S175" s="231"/>
      <c r="T175" s="235"/>
      <c r="U175" s="235"/>
      <c r="V175" s="235"/>
      <c r="W175" s="231"/>
      <c r="X175" s="256"/>
      <c r="Y175" s="256"/>
      <c r="Z175" s="256"/>
      <c r="AA175" s="256"/>
      <c r="AB175" s="812">
        <f t="shared" si="131"/>
        <v>965</v>
      </c>
      <c r="AC175" s="827">
        <f t="shared" ref="AC175" si="158">+L175</f>
        <v>0</v>
      </c>
      <c r="AD175" s="44">
        <f t="shared" si="146"/>
        <v>0</v>
      </c>
      <c r="AE175" s="44">
        <f t="shared" si="146"/>
        <v>0</v>
      </c>
      <c r="AF175" s="44">
        <f t="shared" si="146"/>
        <v>0</v>
      </c>
      <c r="AG175" s="44">
        <f t="shared" si="146"/>
        <v>0</v>
      </c>
      <c r="AH175" s="44">
        <f t="shared" si="146"/>
        <v>0</v>
      </c>
      <c r="AI175" s="44">
        <f t="shared" si="146"/>
        <v>0</v>
      </c>
      <c r="AJ175" s="44">
        <f t="shared" si="146"/>
        <v>0</v>
      </c>
      <c r="AK175" s="812">
        <f t="shared" si="134"/>
        <v>965</v>
      </c>
      <c r="AL175" s="830">
        <f>+N175</f>
        <v>0</v>
      </c>
      <c r="AM175" s="44">
        <f t="shared" si="154"/>
        <v>0</v>
      </c>
      <c r="AN175" s="47"/>
      <c r="AO175" s="47"/>
      <c r="AP175" s="47"/>
      <c r="AQ175" s="47"/>
      <c r="AR175" s="47"/>
      <c r="AS175" s="47"/>
      <c r="AT175" s="812">
        <f t="shared" si="136"/>
        <v>965</v>
      </c>
      <c r="AU175" s="833">
        <f>+O175</f>
        <v>0</v>
      </c>
      <c r="AV175" s="44">
        <f t="shared" si="155"/>
        <v>0</v>
      </c>
      <c r="AW175" s="47"/>
      <c r="AX175" s="47"/>
      <c r="AY175" s="47"/>
      <c r="AZ175" s="47"/>
      <c r="BA175" s="47"/>
      <c r="BB175" s="47"/>
      <c r="BC175" s="812">
        <f t="shared" si="138"/>
        <v>965</v>
      </c>
      <c r="BD175" s="809">
        <f>+P175</f>
        <v>0</v>
      </c>
      <c r="BE175" s="44">
        <f t="shared" si="156"/>
        <v>0</v>
      </c>
      <c r="BF175" s="47"/>
      <c r="BG175" s="47"/>
      <c r="BH175" s="47"/>
      <c r="BI175" s="47"/>
      <c r="BJ175" s="47"/>
      <c r="BK175" s="47"/>
      <c r="BL175" s="812">
        <f t="shared" si="140"/>
        <v>965</v>
      </c>
      <c r="BM175" s="815">
        <f>+Q175</f>
        <v>0</v>
      </c>
      <c r="BN175" s="44">
        <f t="shared" si="157"/>
        <v>0</v>
      </c>
      <c r="BO175" s="47"/>
      <c r="BP175" s="47"/>
      <c r="BQ175" s="47"/>
      <c r="BR175" s="47"/>
      <c r="BS175" s="47"/>
      <c r="BT175" s="47"/>
      <c r="BU175" s="818"/>
      <c r="BV175" s="819"/>
      <c r="BW175" s="819"/>
      <c r="BX175" s="819"/>
      <c r="BY175" s="819"/>
      <c r="BZ175" s="819"/>
      <c r="CA175" s="819"/>
      <c r="CB175" s="819"/>
      <c r="CC175" s="820"/>
    </row>
    <row r="176" spans="1:81" s="58" customFormat="1" ht="40.200000000000003" customHeight="1" x14ac:dyDescent="0.3">
      <c r="A176" s="34"/>
      <c r="B176" s="1857"/>
      <c r="C176" s="869"/>
      <c r="D176" s="872"/>
      <c r="E176" s="852"/>
      <c r="F176" s="852"/>
      <c r="G176" s="852"/>
      <c r="H176" s="852"/>
      <c r="I176" s="852"/>
      <c r="J176" s="892"/>
      <c r="K176" s="855"/>
      <c r="L176" s="858"/>
      <c r="M176" s="861"/>
      <c r="N176" s="837"/>
      <c r="O176" s="840"/>
      <c r="P176" s="864"/>
      <c r="Q176" s="867"/>
      <c r="R176" s="813"/>
      <c r="S176" s="39"/>
      <c r="T176" s="236"/>
      <c r="U176" s="236"/>
      <c r="V176" s="236"/>
      <c r="W176" s="39"/>
      <c r="X176" s="31"/>
      <c r="Y176" s="31"/>
      <c r="Z176" s="31"/>
      <c r="AA176" s="31"/>
      <c r="AB176" s="813"/>
      <c r="AC176" s="828"/>
      <c r="AD176" s="51">
        <f t="shared" si="146"/>
        <v>0</v>
      </c>
      <c r="AE176" s="51">
        <f t="shared" si="146"/>
        <v>0</v>
      </c>
      <c r="AF176" s="51">
        <f t="shared" si="146"/>
        <v>0</v>
      </c>
      <c r="AG176" s="51">
        <f t="shared" si="146"/>
        <v>0</v>
      </c>
      <c r="AH176" s="51">
        <f t="shared" si="146"/>
        <v>0</v>
      </c>
      <c r="AI176" s="51">
        <f t="shared" si="146"/>
        <v>0</v>
      </c>
      <c r="AJ176" s="51">
        <f t="shared" si="146"/>
        <v>0</v>
      </c>
      <c r="AK176" s="813"/>
      <c r="AL176" s="831"/>
      <c r="AM176" s="51">
        <f t="shared" si="154"/>
        <v>0</v>
      </c>
      <c r="AN176" s="257"/>
      <c r="AO176" s="257"/>
      <c r="AP176" s="257"/>
      <c r="AQ176" s="257"/>
      <c r="AR176" s="257"/>
      <c r="AS176" s="257"/>
      <c r="AT176" s="813"/>
      <c r="AU176" s="834"/>
      <c r="AV176" s="51">
        <f t="shared" si="155"/>
        <v>0</v>
      </c>
      <c r="AW176" s="257"/>
      <c r="AX176" s="257"/>
      <c r="AY176" s="257"/>
      <c r="AZ176" s="257"/>
      <c r="BA176" s="257"/>
      <c r="BB176" s="257"/>
      <c r="BC176" s="813"/>
      <c r="BD176" s="810"/>
      <c r="BE176" s="51">
        <f t="shared" si="156"/>
        <v>0</v>
      </c>
      <c r="BF176" s="257"/>
      <c r="BG176" s="257"/>
      <c r="BH176" s="257"/>
      <c r="BI176" s="257"/>
      <c r="BJ176" s="257"/>
      <c r="BK176" s="257"/>
      <c r="BL176" s="813"/>
      <c r="BM176" s="816"/>
      <c r="BN176" s="51">
        <f t="shared" si="157"/>
        <v>0</v>
      </c>
      <c r="BO176" s="257"/>
      <c r="BP176" s="257"/>
      <c r="BQ176" s="257"/>
      <c r="BR176" s="257"/>
      <c r="BS176" s="257"/>
      <c r="BT176" s="257"/>
      <c r="BU176" s="821"/>
      <c r="BV176" s="822"/>
      <c r="BW176" s="822"/>
      <c r="BX176" s="822"/>
      <c r="BY176" s="822"/>
      <c r="BZ176" s="822"/>
      <c r="CA176" s="822"/>
      <c r="CB176" s="822"/>
      <c r="CC176" s="823"/>
    </row>
    <row r="177" spans="1:81" s="58" customFormat="1" ht="40.200000000000003" customHeight="1" x14ac:dyDescent="0.3">
      <c r="A177" s="34"/>
      <c r="B177" s="1857"/>
      <c r="C177" s="869"/>
      <c r="D177" s="872"/>
      <c r="E177" s="852"/>
      <c r="F177" s="852"/>
      <c r="G177" s="852"/>
      <c r="H177" s="852"/>
      <c r="I177" s="852"/>
      <c r="J177" s="892"/>
      <c r="K177" s="855"/>
      <c r="L177" s="858"/>
      <c r="M177" s="861"/>
      <c r="N177" s="837"/>
      <c r="O177" s="840"/>
      <c r="P177" s="864"/>
      <c r="Q177" s="867"/>
      <c r="R177" s="813"/>
      <c r="S177" s="39"/>
      <c r="T177" s="236"/>
      <c r="U177" s="236"/>
      <c r="V177" s="236"/>
      <c r="W177" s="39"/>
      <c r="X177" s="31"/>
      <c r="Y177" s="31"/>
      <c r="Z177" s="31"/>
      <c r="AA177" s="31"/>
      <c r="AB177" s="813"/>
      <c r="AC177" s="828"/>
      <c r="AD177" s="51">
        <f t="shared" si="146"/>
        <v>0</v>
      </c>
      <c r="AE177" s="51">
        <f t="shared" si="146"/>
        <v>0</v>
      </c>
      <c r="AF177" s="51">
        <f t="shared" si="146"/>
        <v>0</v>
      </c>
      <c r="AG177" s="51">
        <f t="shared" si="146"/>
        <v>0</v>
      </c>
      <c r="AH177" s="51">
        <f t="shared" si="146"/>
        <v>0</v>
      </c>
      <c r="AI177" s="51">
        <f t="shared" si="146"/>
        <v>0</v>
      </c>
      <c r="AJ177" s="51">
        <f t="shared" si="146"/>
        <v>0</v>
      </c>
      <c r="AK177" s="813"/>
      <c r="AL177" s="831"/>
      <c r="AM177" s="51">
        <f t="shared" si="154"/>
        <v>0</v>
      </c>
      <c r="AN177" s="257"/>
      <c r="AO177" s="257"/>
      <c r="AP177" s="257"/>
      <c r="AQ177" s="257"/>
      <c r="AR177" s="257"/>
      <c r="AS177" s="257"/>
      <c r="AT177" s="813"/>
      <c r="AU177" s="834"/>
      <c r="AV177" s="51">
        <f t="shared" si="155"/>
        <v>0</v>
      </c>
      <c r="AW177" s="257"/>
      <c r="AX177" s="257"/>
      <c r="AY177" s="257"/>
      <c r="AZ177" s="257"/>
      <c r="BA177" s="257"/>
      <c r="BB177" s="257"/>
      <c r="BC177" s="813"/>
      <c r="BD177" s="810"/>
      <c r="BE177" s="51">
        <f t="shared" si="156"/>
        <v>0</v>
      </c>
      <c r="BF177" s="257"/>
      <c r="BG177" s="257"/>
      <c r="BH177" s="257"/>
      <c r="BI177" s="257"/>
      <c r="BJ177" s="257"/>
      <c r="BK177" s="257"/>
      <c r="BL177" s="813"/>
      <c r="BM177" s="816"/>
      <c r="BN177" s="51">
        <f t="shared" si="157"/>
        <v>0</v>
      </c>
      <c r="BO177" s="257"/>
      <c r="BP177" s="257"/>
      <c r="BQ177" s="257"/>
      <c r="BR177" s="257"/>
      <c r="BS177" s="257"/>
      <c r="BT177" s="257"/>
      <c r="BU177" s="821"/>
      <c r="BV177" s="822"/>
      <c r="BW177" s="822"/>
      <c r="BX177" s="822"/>
      <c r="BY177" s="822"/>
      <c r="BZ177" s="822"/>
      <c r="CA177" s="822"/>
      <c r="CB177" s="822"/>
      <c r="CC177" s="823"/>
    </row>
    <row r="178" spans="1:81" s="58" customFormat="1" ht="40.200000000000003" customHeight="1" thickBot="1" x14ac:dyDescent="0.35">
      <c r="A178" s="34"/>
      <c r="B178" s="1857"/>
      <c r="C178" s="869"/>
      <c r="D178" s="873"/>
      <c r="E178" s="853"/>
      <c r="F178" s="853"/>
      <c r="G178" s="853"/>
      <c r="H178" s="853"/>
      <c r="I178" s="853"/>
      <c r="J178" s="893"/>
      <c r="K178" s="856"/>
      <c r="L178" s="859"/>
      <c r="M178" s="862"/>
      <c r="N178" s="838"/>
      <c r="O178" s="841"/>
      <c r="P178" s="865"/>
      <c r="Q178" s="874"/>
      <c r="R178" s="814"/>
      <c r="S178" s="232"/>
      <c r="T178" s="237"/>
      <c r="U178" s="237"/>
      <c r="V178" s="237"/>
      <c r="W178" s="232"/>
      <c r="X178" s="260"/>
      <c r="Y178" s="260"/>
      <c r="Z178" s="260"/>
      <c r="AA178" s="260"/>
      <c r="AB178" s="814"/>
      <c r="AC178" s="829"/>
      <c r="AD178" s="46">
        <f t="shared" si="146"/>
        <v>0</v>
      </c>
      <c r="AE178" s="46">
        <f t="shared" si="146"/>
        <v>0</v>
      </c>
      <c r="AF178" s="46">
        <f t="shared" si="146"/>
        <v>0</v>
      </c>
      <c r="AG178" s="46">
        <f t="shared" si="146"/>
        <v>0</v>
      </c>
      <c r="AH178" s="46">
        <f t="shared" si="146"/>
        <v>0</v>
      </c>
      <c r="AI178" s="46">
        <f t="shared" si="146"/>
        <v>0</v>
      </c>
      <c r="AJ178" s="46">
        <f t="shared" si="146"/>
        <v>0</v>
      </c>
      <c r="AK178" s="814"/>
      <c r="AL178" s="832"/>
      <c r="AM178" s="46">
        <f t="shared" si="154"/>
        <v>0</v>
      </c>
      <c r="AN178" s="49"/>
      <c r="AO178" s="49"/>
      <c r="AP178" s="49"/>
      <c r="AQ178" s="49"/>
      <c r="AR178" s="49"/>
      <c r="AS178" s="49"/>
      <c r="AT178" s="814"/>
      <c r="AU178" s="835"/>
      <c r="AV178" s="46">
        <f t="shared" si="155"/>
        <v>0</v>
      </c>
      <c r="AW178" s="49"/>
      <c r="AX178" s="49"/>
      <c r="AY178" s="49"/>
      <c r="AZ178" s="49"/>
      <c r="BA178" s="49"/>
      <c r="BB178" s="49"/>
      <c r="BC178" s="814"/>
      <c r="BD178" s="811"/>
      <c r="BE178" s="46">
        <f t="shared" si="156"/>
        <v>0</v>
      </c>
      <c r="BF178" s="49"/>
      <c r="BG178" s="49"/>
      <c r="BH178" s="49"/>
      <c r="BI178" s="49"/>
      <c r="BJ178" s="49"/>
      <c r="BK178" s="49"/>
      <c r="BL178" s="814"/>
      <c r="BM178" s="817"/>
      <c r="BN178" s="46">
        <f t="shared" si="157"/>
        <v>0</v>
      </c>
      <c r="BO178" s="49"/>
      <c r="BP178" s="49"/>
      <c r="BQ178" s="49"/>
      <c r="BR178" s="49"/>
      <c r="BS178" s="49"/>
      <c r="BT178" s="49"/>
      <c r="BU178" s="824"/>
      <c r="BV178" s="825"/>
      <c r="BW178" s="825"/>
      <c r="BX178" s="825"/>
      <c r="BY178" s="825"/>
      <c r="BZ178" s="825"/>
      <c r="CA178" s="825"/>
      <c r="CB178" s="825"/>
      <c r="CC178" s="826"/>
    </row>
    <row r="179" spans="1:81" s="58" customFormat="1" ht="40.200000000000003" customHeight="1" thickTop="1" x14ac:dyDescent="0.3">
      <c r="A179" s="34"/>
      <c r="B179" s="1857"/>
      <c r="C179" s="869"/>
      <c r="D179" s="871"/>
      <c r="E179" s="851"/>
      <c r="F179" s="851"/>
      <c r="G179" s="851"/>
      <c r="H179" s="851"/>
      <c r="I179" s="851"/>
      <c r="J179" s="891">
        <v>966</v>
      </c>
      <c r="K179" s="854" t="str">
        <f>+[26]Metas!K1130</f>
        <v>Estrategias comerciales promocionadas a partir de una marca región y sello territorial.</v>
      </c>
      <c r="L179" s="857">
        <v>1</v>
      </c>
      <c r="M179" s="860">
        <f>SUM(N179:Q179)</f>
        <v>1</v>
      </c>
      <c r="N179" s="836"/>
      <c r="O179" s="839">
        <v>0.3</v>
      </c>
      <c r="P179" s="863">
        <v>0.3</v>
      </c>
      <c r="Q179" s="866">
        <v>0.4</v>
      </c>
      <c r="R179" s="812">
        <f>+$J179</f>
        <v>966</v>
      </c>
      <c r="S179" s="231" t="s">
        <v>6632</v>
      </c>
      <c r="T179" s="235"/>
      <c r="U179" s="235"/>
      <c r="V179" s="235"/>
      <c r="W179" s="231" t="s">
        <v>6633</v>
      </c>
      <c r="X179" s="256">
        <v>45017</v>
      </c>
      <c r="Y179" s="256">
        <v>45107</v>
      </c>
      <c r="Z179" s="256"/>
      <c r="AA179" s="256"/>
      <c r="AB179" s="812">
        <f t="shared" si="131"/>
        <v>966</v>
      </c>
      <c r="AC179" s="827">
        <f t="shared" ref="AC179" si="159">+L179</f>
        <v>1</v>
      </c>
      <c r="AD179" s="44">
        <f t="shared" si="146"/>
        <v>48</v>
      </c>
      <c r="AE179" s="44">
        <f t="shared" si="146"/>
        <v>48</v>
      </c>
      <c r="AF179" s="44">
        <f t="shared" si="146"/>
        <v>0</v>
      </c>
      <c r="AG179" s="44">
        <f t="shared" si="146"/>
        <v>0</v>
      </c>
      <c r="AH179" s="44">
        <f t="shared" si="146"/>
        <v>0</v>
      </c>
      <c r="AI179" s="44">
        <f t="shared" si="146"/>
        <v>0</v>
      </c>
      <c r="AJ179" s="44">
        <f t="shared" si="146"/>
        <v>0</v>
      </c>
      <c r="AK179" s="812">
        <f t="shared" si="134"/>
        <v>966</v>
      </c>
      <c r="AL179" s="830">
        <f>+N179</f>
        <v>0</v>
      </c>
      <c r="AM179" s="44">
        <f t="shared" si="154"/>
        <v>0</v>
      </c>
      <c r="AN179" s="47"/>
      <c r="AO179" s="47"/>
      <c r="AP179" s="47"/>
      <c r="AQ179" s="47"/>
      <c r="AR179" s="47"/>
      <c r="AS179" s="47"/>
      <c r="AT179" s="812">
        <f t="shared" si="136"/>
        <v>966</v>
      </c>
      <c r="AU179" s="833">
        <f>+O179</f>
        <v>0.3</v>
      </c>
      <c r="AV179" s="44">
        <f t="shared" si="155"/>
        <v>16</v>
      </c>
      <c r="AW179" s="47">
        <v>16</v>
      </c>
      <c r="AX179" s="47"/>
      <c r="AY179" s="47"/>
      <c r="AZ179" s="47"/>
      <c r="BA179" s="47"/>
      <c r="BB179" s="47"/>
      <c r="BC179" s="812">
        <f t="shared" si="138"/>
        <v>966</v>
      </c>
      <c r="BD179" s="809">
        <f>+P179</f>
        <v>0.3</v>
      </c>
      <c r="BE179" s="44">
        <f t="shared" si="156"/>
        <v>16</v>
      </c>
      <c r="BF179" s="47">
        <v>16</v>
      </c>
      <c r="BG179" s="47"/>
      <c r="BH179" s="47"/>
      <c r="BI179" s="47"/>
      <c r="BJ179" s="47"/>
      <c r="BK179" s="47"/>
      <c r="BL179" s="812">
        <f t="shared" si="140"/>
        <v>966</v>
      </c>
      <c r="BM179" s="815">
        <f>+Q179</f>
        <v>0.4</v>
      </c>
      <c r="BN179" s="44">
        <f t="shared" si="157"/>
        <v>16</v>
      </c>
      <c r="BO179" s="47">
        <v>16</v>
      </c>
      <c r="BP179" s="47"/>
      <c r="BQ179" s="47"/>
      <c r="BR179" s="47"/>
      <c r="BS179" s="47"/>
      <c r="BT179" s="47"/>
      <c r="BU179" s="818"/>
      <c r="BV179" s="819"/>
      <c r="BW179" s="819"/>
      <c r="BX179" s="819"/>
      <c r="BY179" s="819"/>
      <c r="BZ179" s="819"/>
      <c r="CA179" s="819"/>
      <c r="CB179" s="819"/>
      <c r="CC179" s="820"/>
    </row>
    <row r="180" spans="1:81" s="58" customFormat="1" ht="40.200000000000003" customHeight="1" x14ac:dyDescent="0.3">
      <c r="A180" s="34"/>
      <c r="B180" s="1857"/>
      <c r="C180" s="869"/>
      <c r="D180" s="872"/>
      <c r="E180" s="852"/>
      <c r="F180" s="852"/>
      <c r="G180" s="852"/>
      <c r="H180" s="852"/>
      <c r="I180" s="852"/>
      <c r="J180" s="892"/>
      <c r="K180" s="855"/>
      <c r="L180" s="858"/>
      <c r="M180" s="861"/>
      <c r="N180" s="837"/>
      <c r="O180" s="840"/>
      <c r="P180" s="864"/>
      <c r="Q180" s="867"/>
      <c r="R180" s="813"/>
      <c r="S180" s="39" t="s">
        <v>6634</v>
      </c>
      <c r="T180" s="236"/>
      <c r="U180" s="236"/>
      <c r="V180" s="236"/>
      <c r="W180" s="39" t="s">
        <v>6635</v>
      </c>
      <c r="X180" s="31">
        <v>45047</v>
      </c>
      <c r="Y180" s="31">
        <v>45199</v>
      </c>
      <c r="Z180" s="31"/>
      <c r="AA180" s="31"/>
      <c r="AB180" s="813"/>
      <c r="AC180" s="828"/>
      <c r="AD180" s="51">
        <f t="shared" si="146"/>
        <v>48</v>
      </c>
      <c r="AE180" s="51">
        <f t="shared" si="146"/>
        <v>48</v>
      </c>
      <c r="AF180" s="51">
        <f t="shared" si="146"/>
        <v>0</v>
      </c>
      <c r="AG180" s="51">
        <f t="shared" ref="AG180:AJ203" si="160">+AP180+AY180+BH180+BQ180</f>
        <v>0</v>
      </c>
      <c r="AH180" s="51">
        <f t="shared" si="160"/>
        <v>0</v>
      </c>
      <c r="AI180" s="51">
        <f t="shared" si="160"/>
        <v>0</v>
      </c>
      <c r="AJ180" s="51">
        <f t="shared" si="160"/>
        <v>0</v>
      </c>
      <c r="AK180" s="813"/>
      <c r="AL180" s="831"/>
      <c r="AM180" s="51">
        <f t="shared" si="154"/>
        <v>0</v>
      </c>
      <c r="AN180" s="257"/>
      <c r="AO180" s="257"/>
      <c r="AP180" s="257"/>
      <c r="AQ180" s="257"/>
      <c r="AR180" s="257"/>
      <c r="AS180" s="257"/>
      <c r="AT180" s="813"/>
      <c r="AU180" s="834"/>
      <c r="AV180" s="51">
        <f t="shared" si="155"/>
        <v>16</v>
      </c>
      <c r="AW180" s="257">
        <v>16</v>
      </c>
      <c r="AX180" s="257"/>
      <c r="AY180" s="257"/>
      <c r="AZ180" s="257"/>
      <c r="BA180" s="257"/>
      <c r="BB180" s="257"/>
      <c r="BC180" s="813"/>
      <c r="BD180" s="810"/>
      <c r="BE180" s="51">
        <f t="shared" si="156"/>
        <v>16</v>
      </c>
      <c r="BF180" s="257">
        <v>16</v>
      </c>
      <c r="BG180" s="257"/>
      <c r="BH180" s="257"/>
      <c r="BI180" s="257"/>
      <c r="BJ180" s="257"/>
      <c r="BK180" s="257"/>
      <c r="BL180" s="813"/>
      <c r="BM180" s="816"/>
      <c r="BN180" s="51">
        <f t="shared" si="157"/>
        <v>16</v>
      </c>
      <c r="BO180" s="257">
        <v>16</v>
      </c>
      <c r="BP180" s="257"/>
      <c r="BQ180" s="257"/>
      <c r="BR180" s="257"/>
      <c r="BS180" s="257"/>
      <c r="BT180" s="257"/>
      <c r="BU180" s="821"/>
      <c r="BV180" s="822"/>
      <c r="BW180" s="822"/>
      <c r="BX180" s="822"/>
      <c r="BY180" s="822"/>
      <c r="BZ180" s="822"/>
      <c r="CA180" s="822"/>
      <c r="CB180" s="822"/>
      <c r="CC180" s="823"/>
    </row>
    <row r="181" spans="1:81" s="58" customFormat="1" ht="40.200000000000003" customHeight="1" thickBot="1" x14ac:dyDescent="0.35">
      <c r="A181" s="34"/>
      <c r="B181" s="1857"/>
      <c r="C181" s="869"/>
      <c r="D181" s="872"/>
      <c r="E181" s="852"/>
      <c r="F181" s="852"/>
      <c r="G181" s="852"/>
      <c r="H181" s="852"/>
      <c r="I181" s="852"/>
      <c r="J181" s="892"/>
      <c r="K181" s="855"/>
      <c r="L181" s="858"/>
      <c r="M181" s="861"/>
      <c r="N181" s="837"/>
      <c r="O181" s="841"/>
      <c r="P181" s="865"/>
      <c r="Q181" s="874"/>
      <c r="R181" s="813"/>
      <c r="S181" s="39" t="s">
        <v>6636</v>
      </c>
      <c r="T181" s="236"/>
      <c r="U181" s="236"/>
      <c r="V181" s="236"/>
      <c r="W181" s="39" t="s">
        <v>6637</v>
      </c>
      <c r="X181" s="31">
        <v>45200</v>
      </c>
      <c r="Y181" s="31">
        <v>45290</v>
      </c>
      <c r="Z181" s="31"/>
      <c r="AA181" s="31"/>
      <c r="AB181" s="813"/>
      <c r="AC181" s="828"/>
      <c r="AD181" s="51">
        <f t="shared" ref="AD181:AJ230" si="161">+AM181+AV181+BE181+BN181</f>
        <v>48</v>
      </c>
      <c r="AE181" s="51">
        <f t="shared" si="161"/>
        <v>48</v>
      </c>
      <c r="AF181" s="51">
        <f t="shared" si="161"/>
        <v>0</v>
      </c>
      <c r="AG181" s="51">
        <f t="shared" si="160"/>
        <v>0</v>
      </c>
      <c r="AH181" s="51">
        <f t="shared" si="160"/>
        <v>0</v>
      </c>
      <c r="AI181" s="51">
        <f t="shared" si="160"/>
        <v>0</v>
      </c>
      <c r="AJ181" s="51">
        <f t="shared" si="160"/>
        <v>0</v>
      </c>
      <c r="AK181" s="813"/>
      <c r="AL181" s="831"/>
      <c r="AM181" s="51">
        <f t="shared" si="154"/>
        <v>0</v>
      </c>
      <c r="AN181" s="257"/>
      <c r="AO181" s="257"/>
      <c r="AP181" s="257"/>
      <c r="AQ181" s="257"/>
      <c r="AR181" s="257"/>
      <c r="AS181" s="257"/>
      <c r="AT181" s="813"/>
      <c r="AU181" s="834"/>
      <c r="AV181" s="51">
        <f t="shared" si="155"/>
        <v>16</v>
      </c>
      <c r="AW181" s="257">
        <v>16</v>
      </c>
      <c r="AX181" s="257"/>
      <c r="AY181" s="257"/>
      <c r="AZ181" s="257"/>
      <c r="BA181" s="257"/>
      <c r="BB181" s="257"/>
      <c r="BC181" s="813"/>
      <c r="BD181" s="810"/>
      <c r="BE181" s="51">
        <f t="shared" si="156"/>
        <v>16</v>
      </c>
      <c r="BF181" s="257">
        <v>16</v>
      </c>
      <c r="BG181" s="257"/>
      <c r="BH181" s="257"/>
      <c r="BI181" s="257"/>
      <c r="BJ181" s="257"/>
      <c r="BK181" s="257"/>
      <c r="BL181" s="813"/>
      <c r="BM181" s="816"/>
      <c r="BN181" s="51">
        <f t="shared" si="157"/>
        <v>16</v>
      </c>
      <c r="BO181" s="257">
        <v>16</v>
      </c>
      <c r="BP181" s="257"/>
      <c r="BQ181" s="257"/>
      <c r="BR181" s="257"/>
      <c r="BS181" s="257"/>
      <c r="BT181" s="257"/>
      <c r="BU181" s="821"/>
      <c r="BV181" s="822"/>
      <c r="BW181" s="822"/>
      <c r="BX181" s="822"/>
      <c r="BY181" s="822"/>
      <c r="BZ181" s="822"/>
      <c r="CA181" s="822"/>
      <c r="CB181" s="822"/>
      <c r="CC181" s="823"/>
    </row>
    <row r="182" spans="1:81" s="58" customFormat="1" ht="40.200000000000003" customHeight="1" thickTop="1" x14ac:dyDescent="0.3">
      <c r="A182" s="34"/>
      <c r="B182" s="1857"/>
      <c r="C182" s="868" t="s">
        <v>1624</v>
      </c>
      <c r="D182" s="871"/>
      <c r="E182" s="851"/>
      <c r="F182" s="851"/>
      <c r="G182" s="851"/>
      <c r="H182" s="851"/>
      <c r="I182" s="851"/>
      <c r="J182" s="891">
        <v>967</v>
      </c>
      <c r="K182" s="854" t="str">
        <f>+[26]Metas!K1131</f>
        <v>Estrategia diseñada para el Fortalecimiento de la capacidad instalada de la zona franca como eje del desarrollo industrial en Norte de Santander.</v>
      </c>
      <c r="L182" s="857"/>
      <c r="M182" s="860">
        <f>SUM(N182:Q182)</f>
        <v>0</v>
      </c>
      <c r="N182" s="836"/>
      <c r="O182" s="839"/>
      <c r="P182" s="863"/>
      <c r="Q182" s="866"/>
      <c r="R182" s="812">
        <f>+$J182</f>
        <v>967</v>
      </c>
      <c r="S182" s="231"/>
      <c r="T182" s="235"/>
      <c r="U182" s="235"/>
      <c r="V182" s="235"/>
      <c r="W182" s="231"/>
      <c r="X182" s="256"/>
      <c r="Y182" s="256"/>
      <c r="Z182" s="256"/>
      <c r="AA182" s="256"/>
      <c r="AB182" s="812">
        <f t="shared" si="131"/>
        <v>967</v>
      </c>
      <c r="AC182" s="827">
        <f t="shared" ref="AC182" si="162">+L182</f>
        <v>0</v>
      </c>
      <c r="AD182" s="44">
        <f t="shared" si="161"/>
        <v>0</v>
      </c>
      <c r="AE182" s="44">
        <f t="shared" si="161"/>
        <v>0</v>
      </c>
      <c r="AF182" s="44">
        <f t="shared" si="161"/>
        <v>0</v>
      </c>
      <c r="AG182" s="44">
        <f t="shared" si="160"/>
        <v>0</v>
      </c>
      <c r="AH182" s="44">
        <f t="shared" si="160"/>
        <v>0</v>
      </c>
      <c r="AI182" s="44">
        <f t="shared" si="160"/>
        <v>0</v>
      </c>
      <c r="AJ182" s="44">
        <f t="shared" si="160"/>
        <v>0</v>
      </c>
      <c r="AK182" s="812">
        <f t="shared" si="134"/>
        <v>967</v>
      </c>
      <c r="AL182" s="830">
        <f>+N182</f>
        <v>0</v>
      </c>
      <c r="AM182" s="44">
        <f t="shared" si="154"/>
        <v>0</v>
      </c>
      <c r="AN182" s="47"/>
      <c r="AO182" s="47"/>
      <c r="AP182" s="47"/>
      <c r="AQ182" s="47"/>
      <c r="AR182" s="47"/>
      <c r="AS182" s="47"/>
      <c r="AT182" s="812">
        <f t="shared" si="136"/>
        <v>967</v>
      </c>
      <c r="AU182" s="833">
        <f>+O182</f>
        <v>0</v>
      </c>
      <c r="AV182" s="44">
        <f t="shared" si="155"/>
        <v>0</v>
      </c>
      <c r="AW182" s="47"/>
      <c r="AX182" s="47"/>
      <c r="AY182" s="47"/>
      <c r="AZ182" s="47"/>
      <c r="BA182" s="47"/>
      <c r="BB182" s="47"/>
      <c r="BC182" s="812">
        <f t="shared" si="138"/>
        <v>967</v>
      </c>
      <c r="BD182" s="809">
        <f>+P182</f>
        <v>0</v>
      </c>
      <c r="BE182" s="44">
        <f t="shared" si="156"/>
        <v>0</v>
      </c>
      <c r="BF182" s="47"/>
      <c r="BG182" s="47"/>
      <c r="BH182" s="47"/>
      <c r="BI182" s="47"/>
      <c r="BJ182" s="47"/>
      <c r="BK182" s="47"/>
      <c r="BL182" s="812">
        <f t="shared" si="140"/>
        <v>967</v>
      </c>
      <c r="BM182" s="815">
        <f>+Q182</f>
        <v>0</v>
      </c>
      <c r="BN182" s="44">
        <f t="shared" si="157"/>
        <v>0</v>
      </c>
      <c r="BO182" s="47"/>
      <c r="BP182" s="47"/>
      <c r="BQ182" s="47"/>
      <c r="BR182" s="47"/>
      <c r="BS182" s="47"/>
      <c r="BT182" s="47"/>
      <c r="BU182" s="818"/>
      <c r="BV182" s="819"/>
      <c r="BW182" s="819"/>
      <c r="BX182" s="819"/>
      <c r="BY182" s="819"/>
      <c r="BZ182" s="819"/>
      <c r="CA182" s="819"/>
      <c r="CB182" s="819"/>
      <c r="CC182" s="820"/>
    </row>
    <row r="183" spans="1:81" s="58" customFormat="1" ht="40.200000000000003" customHeight="1" x14ac:dyDescent="0.3">
      <c r="A183" s="34"/>
      <c r="B183" s="1857"/>
      <c r="C183" s="869"/>
      <c r="D183" s="872"/>
      <c r="E183" s="852"/>
      <c r="F183" s="852"/>
      <c r="G183" s="852"/>
      <c r="H183" s="852"/>
      <c r="I183" s="852"/>
      <c r="J183" s="892"/>
      <c r="K183" s="855"/>
      <c r="L183" s="858"/>
      <c r="M183" s="861"/>
      <c r="N183" s="837"/>
      <c r="O183" s="840"/>
      <c r="P183" s="864"/>
      <c r="Q183" s="867"/>
      <c r="R183" s="813"/>
      <c r="S183" s="39"/>
      <c r="T183" s="236"/>
      <c r="U183" s="236"/>
      <c r="V183" s="236"/>
      <c r="W183" s="39"/>
      <c r="X183" s="31"/>
      <c r="Y183" s="31"/>
      <c r="Z183" s="31"/>
      <c r="AA183" s="31"/>
      <c r="AB183" s="813"/>
      <c r="AC183" s="828"/>
      <c r="AD183" s="51">
        <f t="shared" si="161"/>
        <v>0</v>
      </c>
      <c r="AE183" s="51">
        <f t="shared" si="161"/>
        <v>0</v>
      </c>
      <c r="AF183" s="51">
        <f t="shared" si="161"/>
        <v>0</v>
      </c>
      <c r="AG183" s="51">
        <f t="shared" si="160"/>
        <v>0</v>
      </c>
      <c r="AH183" s="51">
        <f t="shared" si="160"/>
        <v>0</v>
      </c>
      <c r="AI183" s="51">
        <f t="shared" si="160"/>
        <v>0</v>
      </c>
      <c r="AJ183" s="51">
        <f t="shared" si="160"/>
        <v>0</v>
      </c>
      <c r="AK183" s="813"/>
      <c r="AL183" s="831"/>
      <c r="AM183" s="51">
        <f t="shared" si="154"/>
        <v>0</v>
      </c>
      <c r="AN183" s="257"/>
      <c r="AO183" s="257"/>
      <c r="AP183" s="257"/>
      <c r="AQ183" s="257"/>
      <c r="AR183" s="257"/>
      <c r="AS183" s="257"/>
      <c r="AT183" s="813"/>
      <c r="AU183" s="834"/>
      <c r="AV183" s="51">
        <f t="shared" si="155"/>
        <v>0</v>
      </c>
      <c r="AW183" s="257"/>
      <c r="AX183" s="257"/>
      <c r="AY183" s="257"/>
      <c r="AZ183" s="257"/>
      <c r="BA183" s="257"/>
      <c r="BB183" s="257"/>
      <c r="BC183" s="813"/>
      <c r="BD183" s="810"/>
      <c r="BE183" s="51">
        <f t="shared" si="156"/>
        <v>0</v>
      </c>
      <c r="BF183" s="257"/>
      <c r="BG183" s="257"/>
      <c r="BH183" s="257"/>
      <c r="BI183" s="257"/>
      <c r="BJ183" s="257"/>
      <c r="BK183" s="257"/>
      <c r="BL183" s="813"/>
      <c r="BM183" s="816"/>
      <c r="BN183" s="51">
        <f t="shared" si="157"/>
        <v>0</v>
      </c>
      <c r="BO183" s="257"/>
      <c r="BP183" s="257"/>
      <c r="BQ183" s="257"/>
      <c r="BR183" s="257"/>
      <c r="BS183" s="257"/>
      <c r="BT183" s="257"/>
      <c r="BU183" s="821"/>
      <c r="BV183" s="822"/>
      <c r="BW183" s="822"/>
      <c r="BX183" s="822"/>
      <c r="BY183" s="822"/>
      <c r="BZ183" s="822"/>
      <c r="CA183" s="822"/>
      <c r="CB183" s="822"/>
      <c r="CC183" s="823"/>
    </row>
    <row r="184" spans="1:81" s="58" customFormat="1" ht="40.200000000000003" customHeight="1" x14ac:dyDescent="0.3">
      <c r="A184" s="34"/>
      <c r="B184" s="1857"/>
      <c r="C184" s="869"/>
      <c r="D184" s="872"/>
      <c r="E184" s="852"/>
      <c r="F184" s="852"/>
      <c r="G184" s="852"/>
      <c r="H184" s="852"/>
      <c r="I184" s="852"/>
      <c r="J184" s="892"/>
      <c r="K184" s="855"/>
      <c r="L184" s="858"/>
      <c r="M184" s="861"/>
      <c r="N184" s="837"/>
      <c r="O184" s="840"/>
      <c r="P184" s="864"/>
      <c r="Q184" s="867"/>
      <c r="R184" s="813"/>
      <c r="S184" s="39"/>
      <c r="T184" s="236"/>
      <c r="U184" s="236"/>
      <c r="V184" s="236"/>
      <c r="W184" s="39"/>
      <c r="X184" s="31"/>
      <c r="Y184" s="31"/>
      <c r="Z184" s="31"/>
      <c r="AA184" s="31"/>
      <c r="AB184" s="813"/>
      <c r="AC184" s="828"/>
      <c r="AD184" s="51">
        <f t="shared" si="161"/>
        <v>0</v>
      </c>
      <c r="AE184" s="51">
        <f t="shared" si="161"/>
        <v>0</v>
      </c>
      <c r="AF184" s="51">
        <f t="shared" si="161"/>
        <v>0</v>
      </c>
      <c r="AG184" s="51">
        <f t="shared" si="160"/>
        <v>0</v>
      </c>
      <c r="AH184" s="51">
        <f t="shared" si="160"/>
        <v>0</v>
      </c>
      <c r="AI184" s="51">
        <f t="shared" si="160"/>
        <v>0</v>
      </c>
      <c r="AJ184" s="51">
        <f t="shared" si="160"/>
        <v>0</v>
      </c>
      <c r="AK184" s="813"/>
      <c r="AL184" s="831"/>
      <c r="AM184" s="51">
        <f t="shared" si="154"/>
        <v>0</v>
      </c>
      <c r="AN184" s="257"/>
      <c r="AO184" s="257"/>
      <c r="AP184" s="257"/>
      <c r="AQ184" s="257"/>
      <c r="AR184" s="257"/>
      <c r="AS184" s="257"/>
      <c r="AT184" s="813"/>
      <c r="AU184" s="834"/>
      <c r="AV184" s="51">
        <f t="shared" si="155"/>
        <v>0</v>
      </c>
      <c r="AW184" s="257"/>
      <c r="AX184" s="257"/>
      <c r="AY184" s="257"/>
      <c r="AZ184" s="257"/>
      <c r="BA184" s="257"/>
      <c r="BB184" s="257"/>
      <c r="BC184" s="813"/>
      <c r="BD184" s="810"/>
      <c r="BE184" s="51">
        <f t="shared" si="156"/>
        <v>0</v>
      </c>
      <c r="BF184" s="257"/>
      <c r="BG184" s="257"/>
      <c r="BH184" s="257"/>
      <c r="BI184" s="257"/>
      <c r="BJ184" s="257"/>
      <c r="BK184" s="257"/>
      <c r="BL184" s="813"/>
      <c r="BM184" s="816"/>
      <c r="BN184" s="51">
        <f t="shared" si="157"/>
        <v>0</v>
      </c>
      <c r="BO184" s="257"/>
      <c r="BP184" s="257"/>
      <c r="BQ184" s="257"/>
      <c r="BR184" s="257"/>
      <c r="BS184" s="257"/>
      <c r="BT184" s="257"/>
      <c r="BU184" s="821"/>
      <c r="BV184" s="822"/>
      <c r="BW184" s="822"/>
      <c r="BX184" s="822"/>
      <c r="BY184" s="822"/>
      <c r="BZ184" s="822"/>
      <c r="CA184" s="822"/>
      <c r="CB184" s="822"/>
      <c r="CC184" s="823"/>
    </row>
    <row r="185" spans="1:81" s="58" customFormat="1" ht="40.200000000000003" customHeight="1" thickBot="1" x14ac:dyDescent="0.35">
      <c r="A185" s="34"/>
      <c r="B185" s="1857"/>
      <c r="C185" s="869"/>
      <c r="D185" s="873"/>
      <c r="E185" s="853"/>
      <c r="F185" s="853"/>
      <c r="G185" s="853"/>
      <c r="H185" s="853"/>
      <c r="I185" s="853"/>
      <c r="J185" s="893"/>
      <c r="K185" s="856"/>
      <c r="L185" s="859"/>
      <c r="M185" s="862"/>
      <c r="N185" s="838"/>
      <c r="O185" s="841"/>
      <c r="P185" s="865"/>
      <c r="Q185" s="874"/>
      <c r="R185" s="814"/>
      <c r="S185" s="232"/>
      <c r="T185" s="237"/>
      <c r="U185" s="237"/>
      <c r="V185" s="237"/>
      <c r="W185" s="232"/>
      <c r="X185" s="260"/>
      <c r="Y185" s="260"/>
      <c r="Z185" s="260"/>
      <c r="AA185" s="260"/>
      <c r="AB185" s="814"/>
      <c r="AC185" s="829"/>
      <c r="AD185" s="46">
        <f t="shared" si="161"/>
        <v>0</v>
      </c>
      <c r="AE185" s="46">
        <f t="shared" si="161"/>
        <v>0</v>
      </c>
      <c r="AF185" s="46">
        <f t="shared" si="161"/>
        <v>0</v>
      </c>
      <c r="AG185" s="46">
        <f t="shared" si="160"/>
        <v>0</v>
      </c>
      <c r="AH185" s="46">
        <f t="shared" si="160"/>
        <v>0</v>
      </c>
      <c r="AI185" s="46">
        <f t="shared" si="160"/>
        <v>0</v>
      </c>
      <c r="AJ185" s="46">
        <f t="shared" si="160"/>
        <v>0</v>
      </c>
      <c r="AK185" s="814"/>
      <c r="AL185" s="832"/>
      <c r="AM185" s="46">
        <f t="shared" si="154"/>
        <v>0</v>
      </c>
      <c r="AN185" s="49"/>
      <c r="AO185" s="49"/>
      <c r="AP185" s="49"/>
      <c r="AQ185" s="49"/>
      <c r="AR185" s="49"/>
      <c r="AS185" s="49"/>
      <c r="AT185" s="814"/>
      <c r="AU185" s="835"/>
      <c r="AV185" s="46">
        <f t="shared" si="155"/>
        <v>0</v>
      </c>
      <c r="AW185" s="49"/>
      <c r="AX185" s="49"/>
      <c r="AY185" s="49"/>
      <c r="AZ185" s="49"/>
      <c r="BA185" s="49"/>
      <c r="BB185" s="49"/>
      <c r="BC185" s="814"/>
      <c r="BD185" s="811"/>
      <c r="BE185" s="46">
        <f t="shared" si="156"/>
        <v>0</v>
      </c>
      <c r="BF185" s="49"/>
      <c r="BG185" s="49"/>
      <c r="BH185" s="49"/>
      <c r="BI185" s="49"/>
      <c r="BJ185" s="49"/>
      <c r="BK185" s="49"/>
      <c r="BL185" s="814"/>
      <c r="BM185" s="817"/>
      <c r="BN185" s="46">
        <f t="shared" si="157"/>
        <v>0</v>
      </c>
      <c r="BO185" s="49"/>
      <c r="BP185" s="49"/>
      <c r="BQ185" s="49"/>
      <c r="BR185" s="49"/>
      <c r="BS185" s="49"/>
      <c r="BT185" s="49"/>
      <c r="BU185" s="824"/>
      <c r="BV185" s="825"/>
      <c r="BW185" s="825"/>
      <c r="BX185" s="825"/>
      <c r="BY185" s="825"/>
      <c r="BZ185" s="825"/>
      <c r="CA185" s="825"/>
      <c r="CB185" s="825"/>
      <c r="CC185" s="826"/>
    </row>
    <row r="186" spans="1:81" s="58" customFormat="1" ht="40.200000000000003" customHeight="1" thickTop="1" x14ac:dyDescent="0.3">
      <c r="A186" s="34"/>
      <c r="B186" s="1857"/>
      <c r="C186" s="869"/>
      <c r="D186" s="871"/>
      <c r="E186" s="851"/>
      <c r="F186" s="851"/>
      <c r="G186" s="851"/>
      <c r="H186" s="851"/>
      <c r="I186" s="851"/>
      <c r="J186" s="891">
        <v>968</v>
      </c>
      <c r="K186" s="854" t="str">
        <f>+[26]Metas!K1132</f>
        <v>Campañas de promoción y material publicitario, para promover la zona franca</v>
      </c>
      <c r="L186" s="857">
        <v>1</v>
      </c>
      <c r="M186" s="860">
        <f>SUM(N186:Q186)</f>
        <v>1</v>
      </c>
      <c r="N186" s="836"/>
      <c r="O186" s="839">
        <v>0.3</v>
      </c>
      <c r="P186" s="863">
        <v>0.3</v>
      </c>
      <c r="Q186" s="866">
        <v>0.4</v>
      </c>
      <c r="R186" s="812">
        <f>+$J186</f>
        <v>968</v>
      </c>
      <c r="S186" s="231" t="s">
        <v>6638</v>
      </c>
      <c r="T186" s="235"/>
      <c r="U186" s="235"/>
      <c r="V186" s="235"/>
      <c r="W186" s="231" t="s">
        <v>6623</v>
      </c>
      <c r="X186" s="256">
        <v>45017</v>
      </c>
      <c r="Y186" s="256">
        <v>45107</v>
      </c>
      <c r="Z186" s="256"/>
      <c r="AA186" s="256"/>
      <c r="AB186" s="812">
        <f t="shared" ref="AB186:AB234" si="163">+$J186</f>
        <v>968</v>
      </c>
      <c r="AC186" s="827">
        <f t="shared" ref="AC186" si="164">+L186</f>
        <v>1</v>
      </c>
      <c r="AD186" s="44">
        <f t="shared" si="161"/>
        <v>54</v>
      </c>
      <c r="AE186" s="44">
        <f t="shared" si="161"/>
        <v>54</v>
      </c>
      <c r="AF186" s="44">
        <f t="shared" si="161"/>
        <v>0</v>
      </c>
      <c r="AG186" s="44">
        <f t="shared" si="160"/>
        <v>0</v>
      </c>
      <c r="AH186" s="44">
        <f t="shared" si="160"/>
        <v>0</v>
      </c>
      <c r="AI186" s="44">
        <f t="shared" si="160"/>
        <v>0</v>
      </c>
      <c r="AJ186" s="44">
        <f t="shared" si="160"/>
        <v>0</v>
      </c>
      <c r="AK186" s="812">
        <f t="shared" ref="AK186:AK234" si="165">+$J186</f>
        <v>968</v>
      </c>
      <c r="AL186" s="830">
        <f>+N186</f>
        <v>0</v>
      </c>
      <c r="AM186" s="44">
        <f t="shared" si="154"/>
        <v>0</v>
      </c>
      <c r="AN186" s="47"/>
      <c r="AO186" s="47"/>
      <c r="AP186" s="47"/>
      <c r="AQ186" s="47"/>
      <c r="AR186" s="47"/>
      <c r="AS186" s="47"/>
      <c r="AT186" s="812">
        <f t="shared" ref="AT186:AT234" si="166">+$J186</f>
        <v>968</v>
      </c>
      <c r="AU186" s="833">
        <f>+O186</f>
        <v>0.3</v>
      </c>
      <c r="AV186" s="44">
        <f t="shared" si="155"/>
        <v>18</v>
      </c>
      <c r="AW186" s="47">
        <v>18</v>
      </c>
      <c r="AX186" s="47"/>
      <c r="AY186" s="47"/>
      <c r="AZ186" s="47"/>
      <c r="BA186" s="47"/>
      <c r="BB186" s="47"/>
      <c r="BC186" s="812">
        <f t="shared" ref="BC186:BC234" si="167">+$J186</f>
        <v>968</v>
      </c>
      <c r="BD186" s="809">
        <f>+P186</f>
        <v>0.3</v>
      </c>
      <c r="BE186" s="44">
        <f t="shared" si="156"/>
        <v>18</v>
      </c>
      <c r="BF186" s="47">
        <v>18</v>
      </c>
      <c r="BG186" s="47"/>
      <c r="BH186" s="47"/>
      <c r="BI186" s="47"/>
      <c r="BJ186" s="47"/>
      <c r="BK186" s="47"/>
      <c r="BL186" s="812">
        <f t="shared" ref="BL186:BL234" si="168">+$J186</f>
        <v>968</v>
      </c>
      <c r="BM186" s="815">
        <f>+Q186</f>
        <v>0.4</v>
      </c>
      <c r="BN186" s="44">
        <f t="shared" si="157"/>
        <v>18</v>
      </c>
      <c r="BO186" s="47">
        <v>18</v>
      </c>
      <c r="BP186" s="47"/>
      <c r="BQ186" s="47"/>
      <c r="BR186" s="47"/>
      <c r="BS186" s="47"/>
      <c r="BT186" s="47"/>
      <c r="BU186" s="818"/>
      <c r="BV186" s="819"/>
      <c r="BW186" s="819"/>
      <c r="BX186" s="819"/>
      <c r="BY186" s="819"/>
      <c r="BZ186" s="819"/>
      <c r="CA186" s="819"/>
      <c r="CB186" s="819"/>
      <c r="CC186" s="820"/>
    </row>
    <row r="187" spans="1:81" s="58" customFormat="1" ht="40.200000000000003" customHeight="1" thickBot="1" x14ac:dyDescent="0.35">
      <c r="A187" s="34"/>
      <c r="B187" s="1857"/>
      <c r="C187" s="869"/>
      <c r="D187" s="872"/>
      <c r="E187" s="852"/>
      <c r="F187" s="852"/>
      <c r="G187" s="852"/>
      <c r="H187" s="852"/>
      <c r="I187" s="852"/>
      <c r="J187" s="892"/>
      <c r="K187" s="855"/>
      <c r="L187" s="858"/>
      <c r="M187" s="861"/>
      <c r="N187" s="837"/>
      <c r="O187" s="840"/>
      <c r="P187" s="864"/>
      <c r="Q187" s="867"/>
      <c r="R187" s="813"/>
      <c r="S187" s="39" t="s">
        <v>6639</v>
      </c>
      <c r="T187" s="236"/>
      <c r="U187" s="236"/>
      <c r="V187" s="236"/>
      <c r="W187" s="39" t="s">
        <v>6640</v>
      </c>
      <c r="X187" s="31">
        <v>45047</v>
      </c>
      <c r="Y187" s="31">
        <v>45290</v>
      </c>
      <c r="Z187" s="31"/>
      <c r="AA187" s="31"/>
      <c r="AB187" s="813"/>
      <c r="AC187" s="828"/>
      <c r="AD187" s="51">
        <f t="shared" si="161"/>
        <v>54</v>
      </c>
      <c r="AE187" s="51">
        <f t="shared" si="161"/>
        <v>54</v>
      </c>
      <c r="AF187" s="51">
        <f t="shared" si="161"/>
        <v>0</v>
      </c>
      <c r="AG187" s="51">
        <f t="shared" si="160"/>
        <v>0</v>
      </c>
      <c r="AH187" s="51">
        <f t="shared" si="160"/>
        <v>0</v>
      </c>
      <c r="AI187" s="51">
        <f t="shared" si="160"/>
        <v>0</v>
      </c>
      <c r="AJ187" s="51">
        <f t="shared" si="160"/>
        <v>0</v>
      </c>
      <c r="AK187" s="813"/>
      <c r="AL187" s="831"/>
      <c r="AM187" s="51">
        <f t="shared" si="154"/>
        <v>0</v>
      </c>
      <c r="AN187" s="257"/>
      <c r="AO187" s="257"/>
      <c r="AP187" s="257"/>
      <c r="AQ187" s="257"/>
      <c r="AR187" s="257"/>
      <c r="AS187" s="257"/>
      <c r="AT187" s="813"/>
      <c r="AU187" s="834"/>
      <c r="AV187" s="51">
        <f t="shared" si="155"/>
        <v>18</v>
      </c>
      <c r="AW187" s="257">
        <v>18</v>
      </c>
      <c r="AX187" s="257"/>
      <c r="AY187" s="257"/>
      <c r="AZ187" s="257"/>
      <c r="BA187" s="257"/>
      <c r="BB187" s="257"/>
      <c r="BC187" s="813"/>
      <c r="BD187" s="810"/>
      <c r="BE187" s="51">
        <f t="shared" si="156"/>
        <v>18</v>
      </c>
      <c r="BF187" s="257">
        <v>18</v>
      </c>
      <c r="BG187" s="257"/>
      <c r="BH187" s="257"/>
      <c r="BI187" s="257"/>
      <c r="BJ187" s="257"/>
      <c r="BK187" s="257"/>
      <c r="BL187" s="813"/>
      <c r="BM187" s="816"/>
      <c r="BN187" s="51">
        <f t="shared" si="157"/>
        <v>18</v>
      </c>
      <c r="BO187" s="257">
        <v>18</v>
      </c>
      <c r="BP187" s="257"/>
      <c r="BQ187" s="257"/>
      <c r="BR187" s="257"/>
      <c r="BS187" s="257"/>
      <c r="BT187" s="257"/>
      <c r="BU187" s="821"/>
      <c r="BV187" s="822"/>
      <c r="BW187" s="822"/>
      <c r="BX187" s="822"/>
      <c r="BY187" s="822"/>
      <c r="BZ187" s="822"/>
      <c r="CA187" s="822"/>
      <c r="CB187" s="822"/>
      <c r="CC187" s="823"/>
    </row>
    <row r="188" spans="1:81" s="58" customFormat="1" ht="40.200000000000003" customHeight="1" thickTop="1" x14ac:dyDescent="0.3">
      <c r="A188" s="34"/>
      <c r="B188" s="1857"/>
      <c r="C188" s="869"/>
      <c r="D188" s="871"/>
      <c r="E188" s="851"/>
      <c r="F188" s="851"/>
      <c r="G188" s="851"/>
      <c r="H188" s="851"/>
      <c r="I188" s="851"/>
      <c r="J188" s="891">
        <v>969</v>
      </c>
      <c r="K188" s="854" t="str">
        <f>+[26]Metas!K1133</f>
        <v>Actualización del Régimen Franco</v>
      </c>
      <c r="L188" s="857"/>
      <c r="M188" s="860">
        <f>SUM(N188:Q188)</f>
        <v>0</v>
      </c>
      <c r="N188" s="836"/>
      <c r="O188" s="839"/>
      <c r="P188" s="863"/>
      <c r="Q188" s="866"/>
      <c r="R188" s="812">
        <f>+$J188</f>
        <v>969</v>
      </c>
      <c r="S188" s="231"/>
      <c r="T188" s="235"/>
      <c r="U188" s="235"/>
      <c r="V188" s="235"/>
      <c r="W188" s="231"/>
      <c r="X188" s="256"/>
      <c r="Y188" s="256"/>
      <c r="Z188" s="256"/>
      <c r="AA188" s="256"/>
      <c r="AB188" s="812">
        <f t="shared" si="163"/>
        <v>969</v>
      </c>
      <c r="AC188" s="827">
        <f t="shared" ref="AC188" si="169">+L188</f>
        <v>0</v>
      </c>
      <c r="AD188" s="44">
        <f t="shared" si="161"/>
        <v>0</v>
      </c>
      <c r="AE188" s="44">
        <f t="shared" si="161"/>
        <v>0</v>
      </c>
      <c r="AF188" s="44">
        <f t="shared" si="161"/>
        <v>0</v>
      </c>
      <c r="AG188" s="44">
        <f t="shared" si="160"/>
        <v>0</v>
      </c>
      <c r="AH188" s="44">
        <f t="shared" si="160"/>
        <v>0</v>
      </c>
      <c r="AI188" s="44">
        <f t="shared" si="160"/>
        <v>0</v>
      </c>
      <c r="AJ188" s="44">
        <f t="shared" si="160"/>
        <v>0</v>
      </c>
      <c r="AK188" s="812">
        <f t="shared" si="165"/>
        <v>969</v>
      </c>
      <c r="AL188" s="830">
        <f>+N188</f>
        <v>0</v>
      </c>
      <c r="AM188" s="44">
        <f t="shared" si="154"/>
        <v>0</v>
      </c>
      <c r="AN188" s="47"/>
      <c r="AO188" s="47"/>
      <c r="AP188" s="47"/>
      <c r="AQ188" s="47"/>
      <c r="AR188" s="47"/>
      <c r="AS188" s="47"/>
      <c r="AT188" s="812">
        <f t="shared" si="166"/>
        <v>969</v>
      </c>
      <c r="AU188" s="833">
        <f>+O188</f>
        <v>0</v>
      </c>
      <c r="AV188" s="44">
        <f t="shared" si="155"/>
        <v>0</v>
      </c>
      <c r="AW188" s="47"/>
      <c r="AX188" s="47"/>
      <c r="AY188" s="47"/>
      <c r="AZ188" s="47"/>
      <c r="BA188" s="47"/>
      <c r="BB188" s="47"/>
      <c r="BC188" s="812">
        <f t="shared" si="167"/>
        <v>969</v>
      </c>
      <c r="BD188" s="809">
        <f>+P188</f>
        <v>0</v>
      </c>
      <c r="BE188" s="44">
        <f t="shared" si="156"/>
        <v>0</v>
      </c>
      <c r="BF188" s="47"/>
      <c r="BG188" s="47"/>
      <c r="BH188" s="47"/>
      <c r="BI188" s="47"/>
      <c r="BJ188" s="47"/>
      <c r="BK188" s="47"/>
      <c r="BL188" s="812">
        <f t="shared" si="168"/>
        <v>969</v>
      </c>
      <c r="BM188" s="815">
        <f>+Q188</f>
        <v>0</v>
      </c>
      <c r="BN188" s="44">
        <f t="shared" si="157"/>
        <v>0</v>
      </c>
      <c r="BO188" s="47"/>
      <c r="BP188" s="47"/>
      <c r="BQ188" s="47"/>
      <c r="BR188" s="47"/>
      <c r="BS188" s="47"/>
      <c r="BT188" s="47"/>
      <c r="BU188" s="818"/>
      <c r="BV188" s="819"/>
      <c r="BW188" s="819"/>
      <c r="BX188" s="819"/>
      <c r="BY188" s="819"/>
      <c r="BZ188" s="819"/>
      <c r="CA188" s="819"/>
      <c r="CB188" s="819"/>
      <c r="CC188" s="820"/>
    </row>
    <row r="189" spans="1:81" s="58" customFormat="1" ht="40.200000000000003" customHeight="1" x14ac:dyDescent="0.3">
      <c r="A189" s="34"/>
      <c r="B189" s="1857"/>
      <c r="C189" s="869"/>
      <c r="D189" s="872"/>
      <c r="E189" s="852"/>
      <c r="F189" s="852"/>
      <c r="G189" s="852"/>
      <c r="H189" s="852"/>
      <c r="I189" s="852"/>
      <c r="J189" s="892"/>
      <c r="K189" s="855"/>
      <c r="L189" s="858"/>
      <c r="M189" s="861"/>
      <c r="N189" s="837"/>
      <c r="O189" s="840"/>
      <c r="P189" s="864"/>
      <c r="Q189" s="867"/>
      <c r="R189" s="813"/>
      <c r="S189" s="39"/>
      <c r="T189" s="236"/>
      <c r="U189" s="236"/>
      <c r="V189" s="236"/>
      <c r="W189" s="39"/>
      <c r="X189" s="31"/>
      <c r="Y189" s="31"/>
      <c r="Z189" s="31"/>
      <c r="AA189" s="31"/>
      <c r="AB189" s="813"/>
      <c r="AC189" s="828"/>
      <c r="AD189" s="51">
        <f t="shared" si="161"/>
        <v>0</v>
      </c>
      <c r="AE189" s="51">
        <f t="shared" si="161"/>
        <v>0</v>
      </c>
      <c r="AF189" s="51">
        <f t="shared" si="161"/>
        <v>0</v>
      </c>
      <c r="AG189" s="51">
        <f t="shared" si="160"/>
        <v>0</v>
      </c>
      <c r="AH189" s="51">
        <f t="shared" si="160"/>
        <v>0</v>
      </c>
      <c r="AI189" s="51">
        <f t="shared" si="160"/>
        <v>0</v>
      </c>
      <c r="AJ189" s="51">
        <f t="shared" si="160"/>
        <v>0</v>
      </c>
      <c r="AK189" s="813"/>
      <c r="AL189" s="831"/>
      <c r="AM189" s="51">
        <f t="shared" si="154"/>
        <v>0</v>
      </c>
      <c r="AN189" s="257"/>
      <c r="AO189" s="257"/>
      <c r="AP189" s="257"/>
      <c r="AQ189" s="257"/>
      <c r="AR189" s="257"/>
      <c r="AS189" s="257"/>
      <c r="AT189" s="813"/>
      <c r="AU189" s="834"/>
      <c r="AV189" s="51">
        <f t="shared" si="155"/>
        <v>0</v>
      </c>
      <c r="AW189" s="257"/>
      <c r="AX189" s="257"/>
      <c r="AY189" s="257"/>
      <c r="AZ189" s="257"/>
      <c r="BA189" s="257"/>
      <c r="BB189" s="257"/>
      <c r="BC189" s="813"/>
      <c r="BD189" s="810"/>
      <c r="BE189" s="51">
        <f t="shared" si="156"/>
        <v>0</v>
      </c>
      <c r="BF189" s="257"/>
      <c r="BG189" s="257"/>
      <c r="BH189" s="257"/>
      <c r="BI189" s="257"/>
      <c r="BJ189" s="257"/>
      <c r="BK189" s="257"/>
      <c r="BL189" s="813"/>
      <c r="BM189" s="816"/>
      <c r="BN189" s="51">
        <f t="shared" si="157"/>
        <v>0</v>
      </c>
      <c r="BO189" s="257"/>
      <c r="BP189" s="257"/>
      <c r="BQ189" s="257"/>
      <c r="BR189" s="257"/>
      <c r="BS189" s="257"/>
      <c r="BT189" s="257"/>
      <c r="BU189" s="821"/>
      <c r="BV189" s="822"/>
      <c r="BW189" s="822"/>
      <c r="BX189" s="822"/>
      <c r="BY189" s="822"/>
      <c r="BZ189" s="822"/>
      <c r="CA189" s="822"/>
      <c r="CB189" s="822"/>
      <c r="CC189" s="823"/>
    </row>
    <row r="190" spans="1:81" s="58" customFormat="1" ht="40.200000000000003" customHeight="1" x14ac:dyDescent="0.3">
      <c r="A190" s="34"/>
      <c r="B190" s="1857"/>
      <c r="C190" s="869"/>
      <c r="D190" s="872"/>
      <c r="E190" s="852"/>
      <c r="F190" s="852"/>
      <c r="G190" s="852"/>
      <c r="H190" s="852"/>
      <c r="I190" s="852"/>
      <c r="J190" s="892"/>
      <c r="K190" s="855"/>
      <c r="L190" s="858"/>
      <c r="M190" s="861"/>
      <c r="N190" s="837"/>
      <c r="O190" s="840"/>
      <c r="P190" s="864"/>
      <c r="Q190" s="867"/>
      <c r="R190" s="813"/>
      <c r="S190" s="39"/>
      <c r="T190" s="236"/>
      <c r="U190" s="236"/>
      <c r="V190" s="236"/>
      <c r="W190" s="39"/>
      <c r="X190" s="31"/>
      <c r="Y190" s="31"/>
      <c r="Z190" s="31"/>
      <c r="AA190" s="31"/>
      <c r="AB190" s="813"/>
      <c r="AC190" s="828"/>
      <c r="AD190" s="51">
        <f t="shared" si="161"/>
        <v>0</v>
      </c>
      <c r="AE190" s="51">
        <f t="shared" si="161"/>
        <v>0</v>
      </c>
      <c r="AF190" s="51">
        <f t="shared" si="161"/>
        <v>0</v>
      </c>
      <c r="AG190" s="51">
        <f t="shared" si="160"/>
        <v>0</v>
      </c>
      <c r="AH190" s="51">
        <f t="shared" si="160"/>
        <v>0</v>
      </c>
      <c r="AI190" s="51">
        <f t="shared" si="160"/>
        <v>0</v>
      </c>
      <c r="AJ190" s="51">
        <f t="shared" si="160"/>
        <v>0</v>
      </c>
      <c r="AK190" s="813"/>
      <c r="AL190" s="831"/>
      <c r="AM190" s="51">
        <f t="shared" si="154"/>
        <v>0</v>
      </c>
      <c r="AN190" s="257"/>
      <c r="AO190" s="257"/>
      <c r="AP190" s="257"/>
      <c r="AQ190" s="257"/>
      <c r="AR190" s="257"/>
      <c r="AS190" s="257"/>
      <c r="AT190" s="813"/>
      <c r="AU190" s="834"/>
      <c r="AV190" s="51">
        <f t="shared" si="155"/>
        <v>0</v>
      </c>
      <c r="AW190" s="257"/>
      <c r="AX190" s="257"/>
      <c r="AY190" s="257"/>
      <c r="AZ190" s="257"/>
      <c r="BA190" s="257"/>
      <c r="BB190" s="257"/>
      <c r="BC190" s="813"/>
      <c r="BD190" s="810"/>
      <c r="BE190" s="51">
        <f t="shared" si="156"/>
        <v>0</v>
      </c>
      <c r="BF190" s="257"/>
      <c r="BG190" s="257"/>
      <c r="BH190" s="257"/>
      <c r="BI190" s="257"/>
      <c r="BJ190" s="257"/>
      <c r="BK190" s="257"/>
      <c r="BL190" s="813"/>
      <c r="BM190" s="816"/>
      <c r="BN190" s="51">
        <f t="shared" si="157"/>
        <v>0</v>
      </c>
      <c r="BO190" s="257"/>
      <c r="BP190" s="257"/>
      <c r="BQ190" s="257"/>
      <c r="BR190" s="257"/>
      <c r="BS190" s="257"/>
      <c r="BT190" s="257"/>
      <c r="BU190" s="821"/>
      <c r="BV190" s="822"/>
      <c r="BW190" s="822"/>
      <c r="BX190" s="822"/>
      <c r="BY190" s="822"/>
      <c r="BZ190" s="822"/>
      <c r="CA190" s="822"/>
      <c r="CB190" s="822"/>
      <c r="CC190" s="823"/>
    </row>
    <row r="191" spans="1:81" s="58" customFormat="1" ht="40.200000000000003" customHeight="1" thickBot="1" x14ac:dyDescent="0.35">
      <c r="A191" s="34"/>
      <c r="B191" s="1857"/>
      <c r="C191" s="870"/>
      <c r="D191" s="873"/>
      <c r="E191" s="853"/>
      <c r="F191" s="853"/>
      <c r="G191" s="853"/>
      <c r="H191" s="853"/>
      <c r="I191" s="853"/>
      <c r="J191" s="893"/>
      <c r="K191" s="856"/>
      <c r="L191" s="859"/>
      <c r="M191" s="862"/>
      <c r="N191" s="838"/>
      <c r="O191" s="841"/>
      <c r="P191" s="865"/>
      <c r="Q191" s="874"/>
      <c r="R191" s="814"/>
      <c r="S191" s="232"/>
      <c r="T191" s="237"/>
      <c r="U191" s="237"/>
      <c r="V191" s="237"/>
      <c r="W191" s="232"/>
      <c r="X191" s="260"/>
      <c r="Y191" s="260"/>
      <c r="Z191" s="260"/>
      <c r="AA191" s="260"/>
      <c r="AB191" s="814"/>
      <c r="AC191" s="829"/>
      <c r="AD191" s="46">
        <f t="shared" si="161"/>
        <v>0</v>
      </c>
      <c r="AE191" s="46">
        <f t="shared" si="161"/>
        <v>0</v>
      </c>
      <c r="AF191" s="46">
        <f t="shared" si="161"/>
        <v>0</v>
      </c>
      <c r="AG191" s="46">
        <f t="shared" si="160"/>
        <v>0</v>
      </c>
      <c r="AH191" s="46">
        <f t="shared" si="160"/>
        <v>0</v>
      </c>
      <c r="AI191" s="46">
        <f t="shared" si="160"/>
        <v>0</v>
      </c>
      <c r="AJ191" s="46">
        <f t="shared" si="160"/>
        <v>0</v>
      </c>
      <c r="AK191" s="814"/>
      <c r="AL191" s="832"/>
      <c r="AM191" s="46">
        <f t="shared" si="154"/>
        <v>0</v>
      </c>
      <c r="AN191" s="49"/>
      <c r="AO191" s="49"/>
      <c r="AP191" s="49"/>
      <c r="AQ191" s="49"/>
      <c r="AR191" s="49"/>
      <c r="AS191" s="49"/>
      <c r="AT191" s="814"/>
      <c r="AU191" s="835"/>
      <c r="AV191" s="46">
        <f t="shared" si="155"/>
        <v>0</v>
      </c>
      <c r="AW191" s="49"/>
      <c r="AX191" s="49"/>
      <c r="AY191" s="49"/>
      <c r="AZ191" s="49"/>
      <c r="BA191" s="49"/>
      <c r="BB191" s="49"/>
      <c r="BC191" s="814"/>
      <c r="BD191" s="811"/>
      <c r="BE191" s="46">
        <f t="shared" si="156"/>
        <v>0</v>
      </c>
      <c r="BF191" s="49"/>
      <c r="BG191" s="49"/>
      <c r="BH191" s="49"/>
      <c r="BI191" s="49"/>
      <c r="BJ191" s="49"/>
      <c r="BK191" s="49"/>
      <c r="BL191" s="814"/>
      <c r="BM191" s="817"/>
      <c r="BN191" s="46">
        <f t="shared" si="157"/>
        <v>0</v>
      </c>
      <c r="BO191" s="49"/>
      <c r="BP191" s="49"/>
      <c r="BQ191" s="49"/>
      <c r="BR191" s="49"/>
      <c r="BS191" s="49"/>
      <c r="BT191" s="49"/>
      <c r="BU191" s="824"/>
      <c r="BV191" s="825"/>
      <c r="BW191" s="825"/>
      <c r="BX191" s="825"/>
      <c r="BY191" s="825"/>
      <c r="BZ191" s="825"/>
      <c r="CA191" s="825"/>
      <c r="CB191" s="825"/>
      <c r="CC191" s="826"/>
    </row>
    <row r="192" spans="1:81" s="58" customFormat="1" ht="40.200000000000003" customHeight="1" thickTop="1" x14ac:dyDescent="0.3">
      <c r="A192" s="34"/>
      <c r="B192" s="1857"/>
      <c r="C192" s="868" t="s">
        <v>1629</v>
      </c>
      <c r="D192" s="871"/>
      <c r="E192" s="851"/>
      <c r="F192" s="851"/>
      <c r="G192" s="851"/>
      <c r="H192" s="851"/>
      <c r="I192" s="851"/>
      <c r="J192" s="891">
        <v>970</v>
      </c>
      <c r="K192" s="854" t="str">
        <f>+[26]Metas!K1134</f>
        <v>Iniciativas de transformación apoyadas y/o financiadas para el aumento de la productividad en los sectores priorizados del Departamento por la comisión regional de competitividad</v>
      </c>
      <c r="L192" s="857"/>
      <c r="M192" s="860">
        <f>SUM(N192:Q192)</f>
        <v>0</v>
      </c>
      <c r="N192" s="836"/>
      <c r="O192" s="839"/>
      <c r="P192" s="863"/>
      <c r="Q192" s="866"/>
      <c r="R192" s="812">
        <f>+$J192</f>
        <v>970</v>
      </c>
      <c r="S192" s="231"/>
      <c r="T192" s="235"/>
      <c r="U192" s="235"/>
      <c r="V192" s="235"/>
      <c r="W192" s="231"/>
      <c r="X192" s="256"/>
      <c r="Y192" s="256"/>
      <c r="Z192" s="256"/>
      <c r="AA192" s="256"/>
      <c r="AB192" s="812">
        <f t="shared" si="163"/>
        <v>970</v>
      </c>
      <c r="AC192" s="827">
        <f t="shared" ref="AC192" si="170">+L192</f>
        <v>0</v>
      </c>
      <c r="AD192" s="44">
        <f t="shared" si="161"/>
        <v>0</v>
      </c>
      <c r="AE192" s="44">
        <f t="shared" si="161"/>
        <v>0</v>
      </c>
      <c r="AF192" s="44">
        <f t="shared" si="161"/>
        <v>0</v>
      </c>
      <c r="AG192" s="44">
        <f t="shared" si="160"/>
        <v>0</v>
      </c>
      <c r="AH192" s="44">
        <f t="shared" si="160"/>
        <v>0</v>
      </c>
      <c r="AI192" s="44">
        <f t="shared" si="160"/>
        <v>0</v>
      </c>
      <c r="AJ192" s="44">
        <f t="shared" si="160"/>
        <v>0</v>
      </c>
      <c r="AK192" s="812">
        <f t="shared" si="165"/>
        <v>970</v>
      </c>
      <c r="AL192" s="830">
        <f>+N192</f>
        <v>0</v>
      </c>
      <c r="AM192" s="44">
        <f t="shared" si="154"/>
        <v>0</v>
      </c>
      <c r="AN192" s="47"/>
      <c r="AO192" s="47"/>
      <c r="AP192" s="47"/>
      <c r="AQ192" s="47"/>
      <c r="AR192" s="47"/>
      <c r="AS192" s="47"/>
      <c r="AT192" s="812">
        <f t="shared" si="166"/>
        <v>970</v>
      </c>
      <c r="AU192" s="833">
        <f>+O192</f>
        <v>0</v>
      </c>
      <c r="AV192" s="44">
        <f t="shared" si="155"/>
        <v>0</v>
      </c>
      <c r="AW192" s="47"/>
      <c r="AX192" s="47"/>
      <c r="AY192" s="47"/>
      <c r="AZ192" s="47"/>
      <c r="BA192" s="47"/>
      <c r="BB192" s="47"/>
      <c r="BC192" s="812">
        <f t="shared" si="167"/>
        <v>970</v>
      </c>
      <c r="BD192" s="809">
        <f>+P192</f>
        <v>0</v>
      </c>
      <c r="BE192" s="44">
        <f t="shared" si="156"/>
        <v>0</v>
      </c>
      <c r="BF192" s="47"/>
      <c r="BG192" s="47"/>
      <c r="BH192" s="47"/>
      <c r="BI192" s="47"/>
      <c r="BJ192" s="47"/>
      <c r="BK192" s="47"/>
      <c r="BL192" s="812">
        <f t="shared" si="168"/>
        <v>970</v>
      </c>
      <c r="BM192" s="815">
        <f>+Q192</f>
        <v>0</v>
      </c>
      <c r="BN192" s="44">
        <f t="shared" si="157"/>
        <v>0</v>
      </c>
      <c r="BO192" s="47"/>
      <c r="BP192" s="47"/>
      <c r="BQ192" s="47"/>
      <c r="BR192" s="47"/>
      <c r="BS192" s="47"/>
      <c r="BT192" s="47"/>
      <c r="BU192" s="818"/>
      <c r="BV192" s="819"/>
      <c r="BW192" s="819"/>
      <c r="BX192" s="819"/>
      <c r="BY192" s="819"/>
      <c r="BZ192" s="819"/>
      <c r="CA192" s="819"/>
      <c r="CB192" s="819"/>
      <c r="CC192" s="820"/>
    </row>
    <row r="193" spans="1:81" s="58" customFormat="1" ht="40.200000000000003" customHeight="1" x14ac:dyDescent="0.3">
      <c r="A193" s="34"/>
      <c r="B193" s="1857"/>
      <c r="C193" s="869"/>
      <c r="D193" s="872"/>
      <c r="E193" s="852"/>
      <c r="F193" s="852"/>
      <c r="G193" s="852"/>
      <c r="H193" s="852"/>
      <c r="I193" s="852"/>
      <c r="J193" s="892"/>
      <c r="K193" s="855"/>
      <c r="L193" s="858"/>
      <c r="M193" s="861"/>
      <c r="N193" s="837"/>
      <c r="O193" s="840"/>
      <c r="P193" s="864"/>
      <c r="Q193" s="867"/>
      <c r="R193" s="813"/>
      <c r="S193" s="39"/>
      <c r="T193" s="236"/>
      <c r="U193" s="236"/>
      <c r="V193" s="236"/>
      <c r="W193" s="39"/>
      <c r="X193" s="31"/>
      <c r="Y193" s="31"/>
      <c r="Z193" s="31"/>
      <c r="AA193" s="31"/>
      <c r="AB193" s="813"/>
      <c r="AC193" s="828"/>
      <c r="AD193" s="51">
        <f t="shared" si="161"/>
        <v>0</v>
      </c>
      <c r="AE193" s="51">
        <f t="shared" si="161"/>
        <v>0</v>
      </c>
      <c r="AF193" s="51">
        <f t="shared" si="161"/>
        <v>0</v>
      </c>
      <c r="AG193" s="51">
        <f t="shared" si="160"/>
        <v>0</v>
      </c>
      <c r="AH193" s="51">
        <f t="shared" si="160"/>
        <v>0</v>
      </c>
      <c r="AI193" s="51">
        <f t="shared" si="160"/>
        <v>0</v>
      </c>
      <c r="AJ193" s="51">
        <f t="shared" si="160"/>
        <v>0</v>
      </c>
      <c r="AK193" s="813"/>
      <c r="AL193" s="831"/>
      <c r="AM193" s="51">
        <f t="shared" si="154"/>
        <v>0</v>
      </c>
      <c r="AN193" s="257"/>
      <c r="AO193" s="257"/>
      <c r="AP193" s="257"/>
      <c r="AQ193" s="257"/>
      <c r="AR193" s="257"/>
      <c r="AS193" s="257"/>
      <c r="AT193" s="813"/>
      <c r="AU193" s="834"/>
      <c r="AV193" s="51">
        <f t="shared" si="155"/>
        <v>0</v>
      </c>
      <c r="AW193" s="257"/>
      <c r="AX193" s="257"/>
      <c r="AY193" s="257"/>
      <c r="AZ193" s="257"/>
      <c r="BA193" s="257"/>
      <c r="BB193" s="257"/>
      <c r="BC193" s="813"/>
      <c r="BD193" s="810"/>
      <c r="BE193" s="51">
        <f t="shared" si="156"/>
        <v>0</v>
      </c>
      <c r="BF193" s="257"/>
      <c r="BG193" s="257"/>
      <c r="BH193" s="257"/>
      <c r="BI193" s="257"/>
      <c r="BJ193" s="257"/>
      <c r="BK193" s="257"/>
      <c r="BL193" s="813"/>
      <c r="BM193" s="816"/>
      <c r="BN193" s="51">
        <f t="shared" si="157"/>
        <v>0</v>
      </c>
      <c r="BO193" s="257"/>
      <c r="BP193" s="257"/>
      <c r="BQ193" s="257"/>
      <c r="BR193" s="257"/>
      <c r="BS193" s="257"/>
      <c r="BT193" s="257"/>
      <c r="BU193" s="821"/>
      <c r="BV193" s="822"/>
      <c r="BW193" s="822"/>
      <c r="BX193" s="822"/>
      <c r="BY193" s="822"/>
      <c r="BZ193" s="822"/>
      <c r="CA193" s="822"/>
      <c r="CB193" s="822"/>
      <c r="CC193" s="823"/>
    </row>
    <row r="194" spans="1:81" s="58" customFormat="1" ht="40.200000000000003" customHeight="1" x14ac:dyDescent="0.3">
      <c r="A194" s="34"/>
      <c r="B194" s="1857"/>
      <c r="C194" s="869"/>
      <c r="D194" s="872"/>
      <c r="E194" s="852"/>
      <c r="F194" s="852"/>
      <c r="G194" s="852"/>
      <c r="H194" s="852"/>
      <c r="I194" s="852"/>
      <c r="J194" s="892"/>
      <c r="K194" s="855"/>
      <c r="L194" s="858"/>
      <c r="M194" s="861"/>
      <c r="N194" s="837"/>
      <c r="O194" s="840"/>
      <c r="P194" s="864"/>
      <c r="Q194" s="867"/>
      <c r="R194" s="813"/>
      <c r="S194" s="39"/>
      <c r="T194" s="236"/>
      <c r="U194" s="236"/>
      <c r="V194" s="236"/>
      <c r="W194" s="39"/>
      <c r="X194" s="31"/>
      <c r="Y194" s="31"/>
      <c r="Z194" s="31"/>
      <c r="AA194" s="31"/>
      <c r="AB194" s="813"/>
      <c r="AC194" s="828"/>
      <c r="AD194" s="51">
        <f t="shared" si="161"/>
        <v>0</v>
      </c>
      <c r="AE194" s="51">
        <f t="shared" si="161"/>
        <v>0</v>
      </c>
      <c r="AF194" s="51">
        <f t="shared" si="161"/>
        <v>0</v>
      </c>
      <c r="AG194" s="51">
        <f t="shared" si="160"/>
        <v>0</v>
      </c>
      <c r="AH194" s="51">
        <f t="shared" si="160"/>
        <v>0</v>
      </c>
      <c r="AI194" s="51">
        <f t="shared" si="160"/>
        <v>0</v>
      </c>
      <c r="AJ194" s="51">
        <f t="shared" si="160"/>
        <v>0</v>
      </c>
      <c r="AK194" s="813"/>
      <c r="AL194" s="831"/>
      <c r="AM194" s="51">
        <f t="shared" si="154"/>
        <v>0</v>
      </c>
      <c r="AN194" s="257"/>
      <c r="AO194" s="257"/>
      <c r="AP194" s="257"/>
      <c r="AQ194" s="257"/>
      <c r="AR194" s="257"/>
      <c r="AS194" s="257"/>
      <c r="AT194" s="813"/>
      <c r="AU194" s="834"/>
      <c r="AV194" s="51">
        <f t="shared" si="155"/>
        <v>0</v>
      </c>
      <c r="AW194" s="257"/>
      <c r="AX194" s="257"/>
      <c r="AY194" s="257"/>
      <c r="AZ194" s="257"/>
      <c r="BA194" s="257"/>
      <c r="BB194" s="257"/>
      <c r="BC194" s="813"/>
      <c r="BD194" s="810"/>
      <c r="BE194" s="51">
        <f t="shared" si="156"/>
        <v>0</v>
      </c>
      <c r="BF194" s="257"/>
      <c r="BG194" s="257"/>
      <c r="BH194" s="257"/>
      <c r="BI194" s="257"/>
      <c r="BJ194" s="257"/>
      <c r="BK194" s="257"/>
      <c r="BL194" s="813"/>
      <c r="BM194" s="816"/>
      <c r="BN194" s="51">
        <f t="shared" si="157"/>
        <v>0</v>
      </c>
      <c r="BO194" s="257"/>
      <c r="BP194" s="257"/>
      <c r="BQ194" s="257"/>
      <c r="BR194" s="257"/>
      <c r="BS194" s="257"/>
      <c r="BT194" s="257"/>
      <c r="BU194" s="821"/>
      <c r="BV194" s="822"/>
      <c r="BW194" s="822"/>
      <c r="BX194" s="822"/>
      <c r="BY194" s="822"/>
      <c r="BZ194" s="822"/>
      <c r="CA194" s="822"/>
      <c r="CB194" s="822"/>
      <c r="CC194" s="823"/>
    </row>
    <row r="195" spans="1:81" s="58" customFormat="1" ht="40.200000000000003" customHeight="1" thickBot="1" x14ac:dyDescent="0.35">
      <c r="A195" s="34"/>
      <c r="B195" s="1857"/>
      <c r="C195" s="869"/>
      <c r="D195" s="873"/>
      <c r="E195" s="853"/>
      <c r="F195" s="853"/>
      <c r="G195" s="853"/>
      <c r="H195" s="853"/>
      <c r="I195" s="853"/>
      <c r="J195" s="893"/>
      <c r="K195" s="856"/>
      <c r="L195" s="859"/>
      <c r="M195" s="862"/>
      <c r="N195" s="838"/>
      <c r="O195" s="841"/>
      <c r="P195" s="865"/>
      <c r="Q195" s="874"/>
      <c r="R195" s="814"/>
      <c r="S195" s="232"/>
      <c r="T195" s="237"/>
      <c r="U195" s="237"/>
      <c r="V195" s="237"/>
      <c r="W195" s="232"/>
      <c r="X195" s="260"/>
      <c r="Y195" s="260"/>
      <c r="Z195" s="260"/>
      <c r="AA195" s="260"/>
      <c r="AB195" s="814"/>
      <c r="AC195" s="829"/>
      <c r="AD195" s="46">
        <f t="shared" si="161"/>
        <v>0</v>
      </c>
      <c r="AE195" s="46">
        <f t="shared" si="161"/>
        <v>0</v>
      </c>
      <c r="AF195" s="46">
        <f t="shared" si="161"/>
        <v>0</v>
      </c>
      <c r="AG195" s="46">
        <f t="shared" si="160"/>
        <v>0</v>
      </c>
      <c r="AH195" s="46">
        <f t="shared" si="160"/>
        <v>0</v>
      </c>
      <c r="AI195" s="46">
        <f t="shared" si="160"/>
        <v>0</v>
      </c>
      <c r="AJ195" s="46">
        <f t="shared" si="160"/>
        <v>0</v>
      </c>
      <c r="AK195" s="814"/>
      <c r="AL195" s="832"/>
      <c r="AM195" s="46">
        <f t="shared" si="154"/>
        <v>0</v>
      </c>
      <c r="AN195" s="49"/>
      <c r="AO195" s="49"/>
      <c r="AP195" s="49"/>
      <c r="AQ195" s="49"/>
      <c r="AR195" s="49"/>
      <c r="AS195" s="49"/>
      <c r="AT195" s="814"/>
      <c r="AU195" s="835"/>
      <c r="AV195" s="46">
        <f t="shared" si="155"/>
        <v>0</v>
      </c>
      <c r="AW195" s="49"/>
      <c r="AX195" s="49"/>
      <c r="AY195" s="49"/>
      <c r="AZ195" s="49"/>
      <c r="BA195" s="49"/>
      <c r="BB195" s="49"/>
      <c r="BC195" s="814"/>
      <c r="BD195" s="811"/>
      <c r="BE195" s="46">
        <f t="shared" si="156"/>
        <v>0</v>
      </c>
      <c r="BF195" s="49"/>
      <c r="BG195" s="49"/>
      <c r="BH195" s="49"/>
      <c r="BI195" s="49"/>
      <c r="BJ195" s="49"/>
      <c r="BK195" s="49"/>
      <c r="BL195" s="814"/>
      <c r="BM195" s="817"/>
      <c r="BN195" s="46">
        <f t="shared" si="157"/>
        <v>0</v>
      </c>
      <c r="BO195" s="49"/>
      <c r="BP195" s="49"/>
      <c r="BQ195" s="49"/>
      <c r="BR195" s="49"/>
      <c r="BS195" s="49"/>
      <c r="BT195" s="49"/>
      <c r="BU195" s="824"/>
      <c r="BV195" s="825"/>
      <c r="BW195" s="825"/>
      <c r="BX195" s="825"/>
      <c r="BY195" s="825"/>
      <c r="BZ195" s="825"/>
      <c r="CA195" s="825"/>
      <c r="CB195" s="825"/>
      <c r="CC195" s="826"/>
    </row>
    <row r="196" spans="1:81" s="58" customFormat="1" ht="40.200000000000003" customHeight="1" thickTop="1" x14ac:dyDescent="0.3">
      <c r="A196" s="34"/>
      <c r="B196" s="1857"/>
      <c r="C196" s="869"/>
      <c r="D196" s="871"/>
      <c r="E196" s="851"/>
      <c r="F196" s="851"/>
      <c r="G196" s="851"/>
      <c r="H196" s="851"/>
      <c r="I196" s="851"/>
      <c r="J196" s="891">
        <v>971</v>
      </c>
      <c r="K196" s="854" t="str">
        <f>+[26]Metas!K1135</f>
        <v>Proyecto apoyado que genere valor agregado y diferenciación en un sector productivo de Norte de Santander</v>
      </c>
      <c r="L196" s="857"/>
      <c r="M196" s="860">
        <f>SUM(N196:Q196)</f>
        <v>0</v>
      </c>
      <c r="N196" s="836"/>
      <c r="O196" s="839"/>
      <c r="P196" s="863"/>
      <c r="Q196" s="866"/>
      <c r="R196" s="812">
        <f>+$J196</f>
        <v>971</v>
      </c>
      <c r="S196" s="231"/>
      <c r="T196" s="235"/>
      <c r="U196" s="235"/>
      <c r="V196" s="235"/>
      <c r="W196" s="231"/>
      <c r="X196" s="256"/>
      <c r="Y196" s="256"/>
      <c r="Z196" s="256"/>
      <c r="AA196" s="256"/>
      <c r="AB196" s="812">
        <f t="shared" si="163"/>
        <v>971</v>
      </c>
      <c r="AC196" s="827">
        <f t="shared" ref="AC196" si="171">+L196</f>
        <v>0</v>
      </c>
      <c r="AD196" s="44">
        <f t="shared" si="161"/>
        <v>0</v>
      </c>
      <c r="AE196" s="44">
        <f t="shared" si="161"/>
        <v>0</v>
      </c>
      <c r="AF196" s="44">
        <f t="shared" si="161"/>
        <v>0</v>
      </c>
      <c r="AG196" s="44">
        <f t="shared" si="160"/>
        <v>0</v>
      </c>
      <c r="AH196" s="44">
        <f t="shared" si="160"/>
        <v>0</v>
      </c>
      <c r="AI196" s="44">
        <f t="shared" si="160"/>
        <v>0</v>
      </c>
      <c r="AJ196" s="44">
        <f t="shared" si="160"/>
        <v>0</v>
      </c>
      <c r="AK196" s="812">
        <f t="shared" si="165"/>
        <v>971</v>
      </c>
      <c r="AL196" s="830">
        <f>+N196</f>
        <v>0</v>
      </c>
      <c r="AM196" s="44">
        <f t="shared" si="154"/>
        <v>0</v>
      </c>
      <c r="AN196" s="47"/>
      <c r="AO196" s="47"/>
      <c r="AP196" s="47"/>
      <c r="AQ196" s="47"/>
      <c r="AR196" s="47"/>
      <c r="AS196" s="47"/>
      <c r="AT196" s="812">
        <f t="shared" si="166"/>
        <v>971</v>
      </c>
      <c r="AU196" s="833">
        <f>+O196</f>
        <v>0</v>
      </c>
      <c r="AV196" s="44">
        <f t="shared" si="155"/>
        <v>0</v>
      </c>
      <c r="AW196" s="47"/>
      <c r="AX196" s="47"/>
      <c r="AY196" s="47"/>
      <c r="AZ196" s="47"/>
      <c r="BA196" s="47"/>
      <c r="BB196" s="47"/>
      <c r="BC196" s="812">
        <f t="shared" si="167"/>
        <v>971</v>
      </c>
      <c r="BD196" s="809">
        <f>+P196</f>
        <v>0</v>
      </c>
      <c r="BE196" s="44">
        <f t="shared" si="156"/>
        <v>0</v>
      </c>
      <c r="BF196" s="47"/>
      <c r="BG196" s="47"/>
      <c r="BH196" s="47"/>
      <c r="BI196" s="47"/>
      <c r="BJ196" s="47"/>
      <c r="BK196" s="47"/>
      <c r="BL196" s="812">
        <f t="shared" si="168"/>
        <v>971</v>
      </c>
      <c r="BM196" s="815">
        <f>+Q196</f>
        <v>0</v>
      </c>
      <c r="BN196" s="44">
        <f t="shared" si="157"/>
        <v>0</v>
      </c>
      <c r="BO196" s="47"/>
      <c r="BP196" s="47"/>
      <c r="BQ196" s="47"/>
      <c r="BR196" s="47"/>
      <c r="BS196" s="47"/>
      <c r="BT196" s="47"/>
      <c r="BU196" s="818"/>
      <c r="BV196" s="819"/>
      <c r="BW196" s="819"/>
      <c r="BX196" s="819"/>
      <c r="BY196" s="819"/>
      <c r="BZ196" s="819"/>
      <c r="CA196" s="819"/>
      <c r="CB196" s="819"/>
      <c r="CC196" s="820"/>
    </row>
    <row r="197" spans="1:81" s="58" customFormat="1" ht="40.200000000000003" customHeight="1" x14ac:dyDescent="0.3">
      <c r="A197" s="34"/>
      <c r="B197" s="1857"/>
      <c r="C197" s="869"/>
      <c r="D197" s="872"/>
      <c r="E197" s="852"/>
      <c r="F197" s="852"/>
      <c r="G197" s="852"/>
      <c r="H197" s="852"/>
      <c r="I197" s="852"/>
      <c r="J197" s="892"/>
      <c r="K197" s="855"/>
      <c r="L197" s="858"/>
      <c r="M197" s="861"/>
      <c r="N197" s="837"/>
      <c r="O197" s="840"/>
      <c r="P197" s="864"/>
      <c r="Q197" s="867"/>
      <c r="R197" s="813"/>
      <c r="S197" s="39"/>
      <c r="T197" s="236"/>
      <c r="U197" s="236"/>
      <c r="V197" s="236"/>
      <c r="W197" s="39"/>
      <c r="X197" s="31"/>
      <c r="Y197" s="31"/>
      <c r="Z197" s="31"/>
      <c r="AA197" s="31"/>
      <c r="AB197" s="813"/>
      <c r="AC197" s="828"/>
      <c r="AD197" s="51">
        <f t="shared" si="161"/>
        <v>0</v>
      </c>
      <c r="AE197" s="51">
        <f t="shared" si="161"/>
        <v>0</v>
      </c>
      <c r="AF197" s="51">
        <f t="shared" si="161"/>
        <v>0</v>
      </c>
      <c r="AG197" s="51">
        <f t="shared" si="160"/>
        <v>0</v>
      </c>
      <c r="AH197" s="51">
        <f t="shared" si="160"/>
        <v>0</v>
      </c>
      <c r="AI197" s="51">
        <f t="shared" si="160"/>
        <v>0</v>
      </c>
      <c r="AJ197" s="51">
        <f t="shared" si="160"/>
        <v>0</v>
      </c>
      <c r="AK197" s="813"/>
      <c r="AL197" s="831"/>
      <c r="AM197" s="51">
        <f t="shared" si="154"/>
        <v>0</v>
      </c>
      <c r="AN197" s="257"/>
      <c r="AO197" s="257"/>
      <c r="AP197" s="257"/>
      <c r="AQ197" s="257"/>
      <c r="AR197" s="257"/>
      <c r="AS197" s="257"/>
      <c r="AT197" s="813"/>
      <c r="AU197" s="834"/>
      <c r="AV197" s="51">
        <f t="shared" si="155"/>
        <v>0</v>
      </c>
      <c r="AW197" s="257"/>
      <c r="AX197" s="257"/>
      <c r="AY197" s="257"/>
      <c r="AZ197" s="257"/>
      <c r="BA197" s="257"/>
      <c r="BB197" s="257"/>
      <c r="BC197" s="813"/>
      <c r="BD197" s="810"/>
      <c r="BE197" s="51">
        <f t="shared" si="156"/>
        <v>0</v>
      </c>
      <c r="BF197" s="257"/>
      <c r="BG197" s="257"/>
      <c r="BH197" s="257"/>
      <c r="BI197" s="257"/>
      <c r="BJ197" s="257"/>
      <c r="BK197" s="257"/>
      <c r="BL197" s="813"/>
      <c r="BM197" s="816"/>
      <c r="BN197" s="51">
        <f t="shared" si="157"/>
        <v>0</v>
      </c>
      <c r="BO197" s="257"/>
      <c r="BP197" s="257"/>
      <c r="BQ197" s="257"/>
      <c r="BR197" s="257"/>
      <c r="BS197" s="257"/>
      <c r="BT197" s="257"/>
      <c r="BU197" s="821"/>
      <c r="BV197" s="822"/>
      <c r="BW197" s="822"/>
      <c r="BX197" s="822"/>
      <c r="BY197" s="822"/>
      <c r="BZ197" s="822"/>
      <c r="CA197" s="822"/>
      <c r="CB197" s="822"/>
      <c r="CC197" s="823"/>
    </row>
    <row r="198" spans="1:81" s="58" customFormat="1" ht="40.200000000000003" customHeight="1" x14ac:dyDescent="0.3">
      <c r="A198" s="34"/>
      <c r="B198" s="1857"/>
      <c r="C198" s="869"/>
      <c r="D198" s="872"/>
      <c r="E198" s="852"/>
      <c r="F198" s="852"/>
      <c r="G198" s="852"/>
      <c r="H198" s="852"/>
      <c r="I198" s="852"/>
      <c r="J198" s="892"/>
      <c r="K198" s="855"/>
      <c r="L198" s="858"/>
      <c r="M198" s="861"/>
      <c r="N198" s="837"/>
      <c r="O198" s="840"/>
      <c r="P198" s="864"/>
      <c r="Q198" s="867"/>
      <c r="R198" s="813"/>
      <c r="S198" s="39"/>
      <c r="T198" s="236"/>
      <c r="U198" s="236"/>
      <c r="V198" s="236"/>
      <c r="W198" s="39"/>
      <c r="X198" s="31"/>
      <c r="Y198" s="31"/>
      <c r="Z198" s="31"/>
      <c r="AA198" s="31"/>
      <c r="AB198" s="813"/>
      <c r="AC198" s="828"/>
      <c r="AD198" s="51">
        <f t="shared" si="161"/>
        <v>0</v>
      </c>
      <c r="AE198" s="51">
        <f t="shared" si="161"/>
        <v>0</v>
      </c>
      <c r="AF198" s="51">
        <f t="shared" si="161"/>
        <v>0</v>
      </c>
      <c r="AG198" s="51">
        <f t="shared" si="160"/>
        <v>0</v>
      </c>
      <c r="AH198" s="51">
        <f t="shared" si="160"/>
        <v>0</v>
      </c>
      <c r="AI198" s="51">
        <f t="shared" si="160"/>
        <v>0</v>
      </c>
      <c r="AJ198" s="51">
        <f t="shared" si="160"/>
        <v>0</v>
      </c>
      <c r="AK198" s="813"/>
      <c r="AL198" s="831"/>
      <c r="AM198" s="51">
        <f t="shared" si="154"/>
        <v>0</v>
      </c>
      <c r="AN198" s="257"/>
      <c r="AO198" s="257"/>
      <c r="AP198" s="257"/>
      <c r="AQ198" s="257"/>
      <c r="AR198" s="257"/>
      <c r="AS198" s="257"/>
      <c r="AT198" s="813"/>
      <c r="AU198" s="834"/>
      <c r="AV198" s="51">
        <f t="shared" si="155"/>
        <v>0</v>
      </c>
      <c r="AW198" s="257"/>
      <c r="AX198" s="257"/>
      <c r="AY198" s="257"/>
      <c r="AZ198" s="257"/>
      <c r="BA198" s="257"/>
      <c r="BB198" s="257"/>
      <c r="BC198" s="813"/>
      <c r="BD198" s="810"/>
      <c r="BE198" s="51">
        <f t="shared" si="156"/>
        <v>0</v>
      </c>
      <c r="BF198" s="257"/>
      <c r="BG198" s="257"/>
      <c r="BH198" s="257"/>
      <c r="BI198" s="257"/>
      <c r="BJ198" s="257"/>
      <c r="BK198" s="257"/>
      <c r="BL198" s="813"/>
      <c r="BM198" s="816"/>
      <c r="BN198" s="51">
        <f t="shared" si="157"/>
        <v>0</v>
      </c>
      <c r="BO198" s="257"/>
      <c r="BP198" s="257"/>
      <c r="BQ198" s="257"/>
      <c r="BR198" s="257"/>
      <c r="BS198" s="257"/>
      <c r="BT198" s="257"/>
      <c r="BU198" s="821"/>
      <c r="BV198" s="822"/>
      <c r="BW198" s="822"/>
      <c r="BX198" s="822"/>
      <c r="BY198" s="822"/>
      <c r="BZ198" s="822"/>
      <c r="CA198" s="822"/>
      <c r="CB198" s="822"/>
      <c r="CC198" s="823"/>
    </row>
    <row r="199" spans="1:81" s="58" customFormat="1" ht="40.200000000000003" customHeight="1" thickBot="1" x14ac:dyDescent="0.35">
      <c r="A199" s="34"/>
      <c r="B199" s="1858"/>
      <c r="C199" s="870"/>
      <c r="D199" s="873"/>
      <c r="E199" s="853"/>
      <c r="F199" s="853"/>
      <c r="G199" s="853"/>
      <c r="H199" s="853"/>
      <c r="I199" s="853"/>
      <c r="J199" s="893"/>
      <c r="K199" s="856"/>
      <c r="L199" s="859"/>
      <c r="M199" s="862"/>
      <c r="N199" s="838"/>
      <c r="O199" s="841"/>
      <c r="P199" s="865"/>
      <c r="Q199" s="874"/>
      <c r="R199" s="814"/>
      <c r="S199" s="232"/>
      <c r="T199" s="237"/>
      <c r="U199" s="237"/>
      <c r="V199" s="237"/>
      <c r="W199" s="232"/>
      <c r="X199" s="260"/>
      <c r="Y199" s="260"/>
      <c r="Z199" s="260"/>
      <c r="AA199" s="260"/>
      <c r="AB199" s="814"/>
      <c r="AC199" s="829"/>
      <c r="AD199" s="46">
        <f t="shared" si="161"/>
        <v>0</v>
      </c>
      <c r="AE199" s="46">
        <f t="shared" si="161"/>
        <v>0</v>
      </c>
      <c r="AF199" s="46">
        <f t="shared" si="161"/>
        <v>0</v>
      </c>
      <c r="AG199" s="46">
        <f t="shared" si="160"/>
        <v>0</v>
      </c>
      <c r="AH199" s="46">
        <f t="shared" si="160"/>
        <v>0</v>
      </c>
      <c r="AI199" s="46">
        <f t="shared" si="160"/>
        <v>0</v>
      </c>
      <c r="AJ199" s="46">
        <f t="shared" si="160"/>
        <v>0</v>
      </c>
      <c r="AK199" s="814"/>
      <c r="AL199" s="832"/>
      <c r="AM199" s="46">
        <f t="shared" si="154"/>
        <v>0</v>
      </c>
      <c r="AN199" s="49"/>
      <c r="AO199" s="49"/>
      <c r="AP199" s="49"/>
      <c r="AQ199" s="49"/>
      <c r="AR199" s="49"/>
      <c r="AS199" s="49"/>
      <c r="AT199" s="814"/>
      <c r="AU199" s="835"/>
      <c r="AV199" s="46">
        <f t="shared" si="155"/>
        <v>0</v>
      </c>
      <c r="AW199" s="49"/>
      <c r="AX199" s="49"/>
      <c r="AY199" s="49"/>
      <c r="AZ199" s="49"/>
      <c r="BA199" s="49"/>
      <c r="BB199" s="49"/>
      <c r="BC199" s="814"/>
      <c r="BD199" s="811"/>
      <c r="BE199" s="46">
        <f t="shared" si="156"/>
        <v>0</v>
      </c>
      <c r="BF199" s="49"/>
      <c r="BG199" s="49"/>
      <c r="BH199" s="49"/>
      <c r="BI199" s="49"/>
      <c r="BJ199" s="49"/>
      <c r="BK199" s="49"/>
      <c r="BL199" s="814"/>
      <c r="BM199" s="817"/>
      <c r="BN199" s="46">
        <f t="shared" si="157"/>
        <v>0</v>
      </c>
      <c r="BO199" s="49"/>
      <c r="BP199" s="49"/>
      <c r="BQ199" s="49"/>
      <c r="BR199" s="49"/>
      <c r="BS199" s="49"/>
      <c r="BT199" s="49"/>
      <c r="BU199" s="824"/>
      <c r="BV199" s="825"/>
      <c r="BW199" s="825"/>
      <c r="BX199" s="825"/>
      <c r="BY199" s="825"/>
      <c r="BZ199" s="825"/>
      <c r="CA199" s="825"/>
      <c r="CB199" s="825"/>
      <c r="CC199" s="826"/>
    </row>
    <row r="200" spans="1:81" s="58" customFormat="1" ht="40.200000000000003" customHeight="1" thickTop="1" x14ac:dyDescent="0.3">
      <c r="A200" s="34"/>
      <c r="B200" s="1856" t="s">
        <v>1630</v>
      </c>
      <c r="C200" s="868" t="s">
        <v>1633</v>
      </c>
      <c r="D200" s="871"/>
      <c r="E200" s="851"/>
      <c r="F200" s="851"/>
      <c r="G200" s="851"/>
      <c r="H200" s="851"/>
      <c r="I200" s="851"/>
      <c r="J200" s="891">
        <v>972</v>
      </c>
      <c r="K200" s="854" t="str">
        <f>+[26]Metas!K1137</f>
        <v>Estrategia implementada para la generación de las condiciones que faciliten la exportación de productos y servicios no tradicionales mediante los sectores público - privados y académicos.</v>
      </c>
      <c r="L200" s="857"/>
      <c r="M200" s="860">
        <f>SUM(N200:Q200)</f>
        <v>0</v>
      </c>
      <c r="N200" s="836"/>
      <c r="O200" s="839"/>
      <c r="P200" s="863"/>
      <c r="Q200" s="866"/>
      <c r="R200" s="812">
        <f>+$J200</f>
        <v>972</v>
      </c>
      <c r="S200" s="231"/>
      <c r="T200" s="235"/>
      <c r="U200" s="235"/>
      <c r="V200" s="235"/>
      <c r="W200" s="231"/>
      <c r="X200" s="256"/>
      <c r="Y200" s="256"/>
      <c r="Z200" s="256"/>
      <c r="AA200" s="256"/>
      <c r="AB200" s="812">
        <f t="shared" si="163"/>
        <v>972</v>
      </c>
      <c r="AC200" s="827">
        <f t="shared" ref="AC200" si="172">+L200</f>
        <v>0</v>
      </c>
      <c r="AD200" s="44">
        <f t="shared" si="161"/>
        <v>0</v>
      </c>
      <c r="AE200" s="44">
        <f t="shared" si="161"/>
        <v>0</v>
      </c>
      <c r="AF200" s="44">
        <f t="shared" si="161"/>
        <v>0</v>
      </c>
      <c r="AG200" s="44">
        <f t="shared" si="160"/>
        <v>0</v>
      </c>
      <c r="AH200" s="44">
        <f t="shared" si="160"/>
        <v>0</v>
      </c>
      <c r="AI200" s="44">
        <f t="shared" si="160"/>
        <v>0</v>
      </c>
      <c r="AJ200" s="44">
        <f t="shared" si="160"/>
        <v>0</v>
      </c>
      <c r="AK200" s="812">
        <f t="shared" si="165"/>
        <v>972</v>
      </c>
      <c r="AL200" s="830">
        <f>+N200</f>
        <v>0</v>
      </c>
      <c r="AM200" s="44">
        <f t="shared" si="154"/>
        <v>0</v>
      </c>
      <c r="AN200" s="47"/>
      <c r="AO200" s="47"/>
      <c r="AP200" s="47"/>
      <c r="AQ200" s="47"/>
      <c r="AR200" s="47"/>
      <c r="AS200" s="47"/>
      <c r="AT200" s="812">
        <f t="shared" si="166"/>
        <v>972</v>
      </c>
      <c r="AU200" s="833">
        <f>+O200</f>
        <v>0</v>
      </c>
      <c r="AV200" s="44">
        <f t="shared" si="155"/>
        <v>0</v>
      </c>
      <c r="AW200" s="47"/>
      <c r="AX200" s="47"/>
      <c r="AY200" s="47"/>
      <c r="AZ200" s="47"/>
      <c r="BA200" s="47"/>
      <c r="BB200" s="47"/>
      <c r="BC200" s="812">
        <f t="shared" si="167"/>
        <v>972</v>
      </c>
      <c r="BD200" s="809">
        <f>+P200</f>
        <v>0</v>
      </c>
      <c r="BE200" s="44">
        <f t="shared" si="156"/>
        <v>0</v>
      </c>
      <c r="BF200" s="47"/>
      <c r="BG200" s="47"/>
      <c r="BH200" s="47"/>
      <c r="BI200" s="47"/>
      <c r="BJ200" s="47"/>
      <c r="BK200" s="47"/>
      <c r="BL200" s="812">
        <f t="shared" si="168"/>
        <v>972</v>
      </c>
      <c r="BM200" s="815">
        <f>+Q200</f>
        <v>0</v>
      </c>
      <c r="BN200" s="44">
        <f t="shared" si="157"/>
        <v>0</v>
      </c>
      <c r="BO200" s="47"/>
      <c r="BP200" s="47"/>
      <c r="BQ200" s="47"/>
      <c r="BR200" s="47"/>
      <c r="BS200" s="47"/>
      <c r="BT200" s="47"/>
      <c r="BU200" s="818"/>
      <c r="BV200" s="819"/>
      <c r="BW200" s="819"/>
      <c r="BX200" s="819"/>
      <c r="BY200" s="819"/>
      <c r="BZ200" s="819"/>
      <c r="CA200" s="819"/>
      <c r="CB200" s="819"/>
      <c r="CC200" s="820"/>
    </row>
    <row r="201" spans="1:81" s="58" customFormat="1" ht="40.200000000000003" customHeight="1" x14ac:dyDescent="0.3">
      <c r="A201" s="34"/>
      <c r="B201" s="1857"/>
      <c r="C201" s="869"/>
      <c r="D201" s="872"/>
      <c r="E201" s="852"/>
      <c r="F201" s="852"/>
      <c r="G201" s="852"/>
      <c r="H201" s="852"/>
      <c r="I201" s="852"/>
      <c r="J201" s="892"/>
      <c r="K201" s="855"/>
      <c r="L201" s="858"/>
      <c r="M201" s="861"/>
      <c r="N201" s="837"/>
      <c r="O201" s="840"/>
      <c r="P201" s="864"/>
      <c r="Q201" s="867"/>
      <c r="R201" s="813"/>
      <c r="S201" s="39"/>
      <c r="T201" s="236"/>
      <c r="U201" s="236"/>
      <c r="V201" s="236"/>
      <c r="W201" s="39"/>
      <c r="X201" s="31"/>
      <c r="Y201" s="31"/>
      <c r="Z201" s="31"/>
      <c r="AA201" s="31"/>
      <c r="AB201" s="813"/>
      <c r="AC201" s="828"/>
      <c r="AD201" s="51">
        <f t="shared" si="161"/>
        <v>0</v>
      </c>
      <c r="AE201" s="51">
        <f t="shared" si="161"/>
        <v>0</v>
      </c>
      <c r="AF201" s="51">
        <f t="shared" si="161"/>
        <v>0</v>
      </c>
      <c r="AG201" s="51">
        <f t="shared" si="160"/>
        <v>0</v>
      </c>
      <c r="AH201" s="51">
        <f t="shared" si="160"/>
        <v>0</v>
      </c>
      <c r="AI201" s="51">
        <f t="shared" si="160"/>
        <v>0</v>
      </c>
      <c r="AJ201" s="51">
        <f t="shared" si="160"/>
        <v>0</v>
      </c>
      <c r="AK201" s="813"/>
      <c r="AL201" s="831"/>
      <c r="AM201" s="51">
        <f t="shared" si="154"/>
        <v>0</v>
      </c>
      <c r="AN201" s="257"/>
      <c r="AO201" s="257"/>
      <c r="AP201" s="257"/>
      <c r="AQ201" s="257"/>
      <c r="AR201" s="257"/>
      <c r="AS201" s="257"/>
      <c r="AT201" s="813"/>
      <c r="AU201" s="834"/>
      <c r="AV201" s="51">
        <f t="shared" si="155"/>
        <v>0</v>
      </c>
      <c r="AW201" s="257"/>
      <c r="AX201" s="257"/>
      <c r="AY201" s="257"/>
      <c r="AZ201" s="257"/>
      <c r="BA201" s="257"/>
      <c r="BB201" s="257"/>
      <c r="BC201" s="813"/>
      <c r="BD201" s="810"/>
      <c r="BE201" s="51">
        <f t="shared" si="156"/>
        <v>0</v>
      </c>
      <c r="BF201" s="257"/>
      <c r="BG201" s="257"/>
      <c r="BH201" s="257"/>
      <c r="BI201" s="257"/>
      <c r="BJ201" s="257"/>
      <c r="BK201" s="257"/>
      <c r="BL201" s="813"/>
      <c r="BM201" s="816"/>
      <c r="BN201" s="51">
        <f t="shared" si="157"/>
        <v>0</v>
      </c>
      <c r="BO201" s="257"/>
      <c r="BP201" s="257"/>
      <c r="BQ201" s="257"/>
      <c r="BR201" s="257"/>
      <c r="BS201" s="257"/>
      <c r="BT201" s="257"/>
      <c r="BU201" s="821"/>
      <c r="BV201" s="822"/>
      <c r="BW201" s="822"/>
      <c r="BX201" s="822"/>
      <c r="BY201" s="822"/>
      <c r="BZ201" s="822"/>
      <c r="CA201" s="822"/>
      <c r="CB201" s="822"/>
      <c r="CC201" s="823"/>
    </row>
    <row r="202" spans="1:81" s="58" customFormat="1" ht="40.200000000000003" customHeight="1" x14ac:dyDescent="0.3">
      <c r="A202" s="34"/>
      <c r="B202" s="1857"/>
      <c r="C202" s="869"/>
      <c r="D202" s="872"/>
      <c r="E202" s="852"/>
      <c r="F202" s="852"/>
      <c r="G202" s="852"/>
      <c r="H202" s="852"/>
      <c r="I202" s="852"/>
      <c r="J202" s="892"/>
      <c r="K202" s="855"/>
      <c r="L202" s="858"/>
      <c r="M202" s="861"/>
      <c r="N202" s="837"/>
      <c r="O202" s="840"/>
      <c r="P202" s="864"/>
      <c r="Q202" s="867"/>
      <c r="R202" s="813"/>
      <c r="S202" s="39"/>
      <c r="T202" s="236"/>
      <c r="U202" s="236"/>
      <c r="V202" s="236"/>
      <c r="W202" s="39"/>
      <c r="X202" s="31"/>
      <c r="Y202" s="31"/>
      <c r="Z202" s="31"/>
      <c r="AA202" s="31"/>
      <c r="AB202" s="813"/>
      <c r="AC202" s="828"/>
      <c r="AD202" s="51">
        <f t="shared" si="161"/>
        <v>0</v>
      </c>
      <c r="AE202" s="51">
        <f t="shared" si="161"/>
        <v>0</v>
      </c>
      <c r="AF202" s="51">
        <f t="shared" si="161"/>
        <v>0</v>
      </c>
      <c r="AG202" s="51">
        <f t="shared" si="160"/>
        <v>0</v>
      </c>
      <c r="AH202" s="51">
        <f t="shared" si="160"/>
        <v>0</v>
      </c>
      <c r="AI202" s="51">
        <f t="shared" si="160"/>
        <v>0</v>
      </c>
      <c r="AJ202" s="51">
        <f t="shared" si="160"/>
        <v>0</v>
      </c>
      <c r="AK202" s="813"/>
      <c r="AL202" s="831"/>
      <c r="AM202" s="51">
        <f t="shared" si="154"/>
        <v>0</v>
      </c>
      <c r="AN202" s="257"/>
      <c r="AO202" s="257"/>
      <c r="AP202" s="257"/>
      <c r="AQ202" s="257"/>
      <c r="AR202" s="257"/>
      <c r="AS202" s="257"/>
      <c r="AT202" s="813"/>
      <c r="AU202" s="834"/>
      <c r="AV202" s="51">
        <f t="shared" si="155"/>
        <v>0</v>
      </c>
      <c r="AW202" s="257"/>
      <c r="AX202" s="257"/>
      <c r="AY202" s="257"/>
      <c r="AZ202" s="257"/>
      <c r="BA202" s="257"/>
      <c r="BB202" s="257"/>
      <c r="BC202" s="813"/>
      <c r="BD202" s="810"/>
      <c r="BE202" s="51">
        <f t="shared" si="156"/>
        <v>0</v>
      </c>
      <c r="BF202" s="257"/>
      <c r="BG202" s="257"/>
      <c r="BH202" s="257"/>
      <c r="BI202" s="257"/>
      <c r="BJ202" s="257"/>
      <c r="BK202" s="257"/>
      <c r="BL202" s="813"/>
      <c r="BM202" s="816"/>
      <c r="BN202" s="51">
        <f t="shared" si="157"/>
        <v>0</v>
      </c>
      <c r="BO202" s="257"/>
      <c r="BP202" s="257"/>
      <c r="BQ202" s="257"/>
      <c r="BR202" s="257"/>
      <c r="BS202" s="257"/>
      <c r="BT202" s="257"/>
      <c r="BU202" s="821"/>
      <c r="BV202" s="822"/>
      <c r="BW202" s="822"/>
      <c r="BX202" s="822"/>
      <c r="BY202" s="822"/>
      <c r="BZ202" s="822"/>
      <c r="CA202" s="822"/>
      <c r="CB202" s="822"/>
      <c r="CC202" s="823"/>
    </row>
    <row r="203" spans="1:81" s="58" customFormat="1" ht="40.200000000000003" customHeight="1" thickBot="1" x14ac:dyDescent="0.35">
      <c r="A203" s="34"/>
      <c r="B203" s="1857"/>
      <c r="C203" s="869"/>
      <c r="D203" s="873"/>
      <c r="E203" s="853"/>
      <c r="F203" s="853"/>
      <c r="G203" s="853"/>
      <c r="H203" s="853"/>
      <c r="I203" s="853"/>
      <c r="J203" s="893"/>
      <c r="K203" s="856"/>
      <c r="L203" s="859"/>
      <c r="M203" s="862"/>
      <c r="N203" s="838"/>
      <c r="O203" s="841"/>
      <c r="P203" s="865"/>
      <c r="Q203" s="874"/>
      <c r="R203" s="814"/>
      <c r="S203" s="232"/>
      <c r="T203" s="237"/>
      <c r="U203" s="237"/>
      <c r="V203" s="237"/>
      <c r="W203" s="232"/>
      <c r="X203" s="260"/>
      <c r="Y203" s="260"/>
      <c r="Z203" s="260"/>
      <c r="AA203" s="260"/>
      <c r="AB203" s="814"/>
      <c r="AC203" s="829"/>
      <c r="AD203" s="46">
        <f t="shared" si="161"/>
        <v>0</v>
      </c>
      <c r="AE203" s="46">
        <f t="shared" si="161"/>
        <v>0</v>
      </c>
      <c r="AF203" s="46">
        <f t="shared" si="161"/>
        <v>0</v>
      </c>
      <c r="AG203" s="46">
        <f t="shared" si="160"/>
        <v>0</v>
      </c>
      <c r="AH203" s="46">
        <f t="shared" si="160"/>
        <v>0</v>
      </c>
      <c r="AI203" s="46">
        <f t="shared" si="160"/>
        <v>0</v>
      </c>
      <c r="AJ203" s="46">
        <f t="shared" si="160"/>
        <v>0</v>
      </c>
      <c r="AK203" s="814"/>
      <c r="AL203" s="832"/>
      <c r="AM203" s="46">
        <f t="shared" si="154"/>
        <v>0</v>
      </c>
      <c r="AN203" s="49"/>
      <c r="AO203" s="49"/>
      <c r="AP203" s="49"/>
      <c r="AQ203" s="49"/>
      <c r="AR203" s="49"/>
      <c r="AS203" s="49"/>
      <c r="AT203" s="814"/>
      <c r="AU203" s="835"/>
      <c r="AV203" s="46">
        <f t="shared" si="155"/>
        <v>0</v>
      </c>
      <c r="AW203" s="49"/>
      <c r="AX203" s="49"/>
      <c r="AY203" s="49"/>
      <c r="AZ203" s="49"/>
      <c r="BA203" s="49"/>
      <c r="BB203" s="49"/>
      <c r="BC203" s="814"/>
      <c r="BD203" s="811"/>
      <c r="BE203" s="46">
        <f t="shared" si="156"/>
        <v>0</v>
      </c>
      <c r="BF203" s="49"/>
      <c r="BG203" s="49"/>
      <c r="BH203" s="49"/>
      <c r="BI203" s="49"/>
      <c r="BJ203" s="49"/>
      <c r="BK203" s="49"/>
      <c r="BL203" s="814"/>
      <c r="BM203" s="817"/>
      <c r="BN203" s="46">
        <f t="shared" si="157"/>
        <v>0</v>
      </c>
      <c r="BO203" s="49"/>
      <c r="BP203" s="49"/>
      <c r="BQ203" s="49"/>
      <c r="BR203" s="49"/>
      <c r="BS203" s="49"/>
      <c r="BT203" s="49"/>
      <c r="BU203" s="824"/>
      <c r="BV203" s="825"/>
      <c r="BW203" s="825"/>
      <c r="BX203" s="825"/>
      <c r="BY203" s="825"/>
      <c r="BZ203" s="825"/>
      <c r="CA203" s="825"/>
      <c r="CB203" s="825"/>
      <c r="CC203" s="826"/>
    </row>
    <row r="204" spans="1:81" s="58" customFormat="1" ht="40.200000000000003" customHeight="1" thickTop="1" x14ac:dyDescent="0.3">
      <c r="A204" s="34"/>
      <c r="B204" s="1857"/>
      <c r="C204" s="869"/>
      <c r="D204" s="871"/>
      <c r="E204" s="851"/>
      <c r="F204" s="851"/>
      <c r="G204" s="851"/>
      <c r="H204" s="851"/>
      <c r="I204" s="851"/>
      <c r="J204" s="891">
        <v>973</v>
      </c>
      <c r="K204" s="854" t="str">
        <f>+[26]Metas!K1138</f>
        <v>Estrategias que permitan el proceso de internacionalización de los sectores productivos apoyadas</v>
      </c>
      <c r="L204" s="857"/>
      <c r="M204" s="860">
        <f>SUM(N204:Q204)</f>
        <v>0</v>
      </c>
      <c r="N204" s="836"/>
      <c r="O204" s="839"/>
      <c r="P204" s="863"/>
      <c r="Q204" s="866"/>
      <c r="R204" s="812">
        <f>+$J204</f>
        <v>973</v>
      </c>
      <c r="S204" s="231"/>
      <c r="T204" s="235"/>
      <c r="U204" s="235"/>
      <c r="V204" s="235"/>
      <c r="W204" s="231"/>
      <c r="X204" s="256"/>
      <c r="Y204" s="256"/>
      <c r="Z204" s="256"/>
      <c r="AA204" s="256"/>
      <c r="AB204" s="812">
        <f t="shared" si="163"/>
        <v>973</v>
      </c>
      <c r="AC204" s="827">
        <f t="shared" ref="AC204" si="173">+L204</f>
        <v>0</v>
      </c>
      <c r="AD204" s="44">
        <f t="shared" si="161"/>
        <v>0</v>
      </c>
      <c r="AE204" s="44">
        <f t="shared" si="161"/>
        <v>0</v>
      </c>
      <c r="AF204" s="44">
        <f t="shared" si="161"/>
        <v>0</v>
      </c>
      <c r="AG204" s="44">
        <f t="shared" si="161"/>
        <v>0</v>
      </c>
      <c r="AH204" s="44">
        <f t="shared" si="161"/>
        <v>0</v>
      </c>
      <c r="AI204" s="44">
        <f t="shared" si="161"/>
        <v>0</v>
      </c>
      <c r="AJ204" s="44">
        <f t="shared" si="161"/>
        <v>0</v>
      </c>
      <c r="AK204" s="812">
        <f t="shared" si="165"/>
        <v>973</v>
      </c>
      <c r="AL204" s="830">
        <f>+N204</f>
        <v>0</v>
      </c>
      <c r="AM204" s="44">
        <f t="shared" si="154"/>
        <v>0</v>
      </c>
      <c r="AN204" s="47"/>
      <c r="AO204" s="47"/>
      <c r="AP204" s="47"/>
      <c r="AQ204" s="47"/>
      <c r="AR204" s="47"/>
      <c r="AS204" s="47"/>
      <c r="AT204" s="812">
        <f t="shared" si="166"/>
        <v>973</v>
      </c>
      <c r="AU204" s="833">
        <f>+O204</f>
        <v>0</v>
      </c>
      <c r="AV204" s="44">
        <f t="shared" si="155"/>
        <v>0</v>
      </c>
      <c r="AW204" s="47"/>
      <c r="AX204" s="47"/>
      <c r="AY204" s="47"/>
      <c r="AZ204" s="47"/>
      <c r="BA204" s="47"/>
      <c r="BB204" s="47"/>
      <c r="BC204" s="812">
        <f t="shared" si="167"/>
        <v>973</v>
      </c>
      <c r="BD204" s="809">
        <f>+P204</f>
        <v>0</v>
      </c>
      <c r="BE204" s="44">
        <f t="shared" si="156"/>
        <v>0</v>
      </c>
      <c r="BF204" s="47"/>
      <c r="BG204" s="47"/>
      <c r="BH204" s="47"/>
      <c r="BI204" s="47"/>
      <c r="BJ204" s="47"/>
      <c r="BK204" s="47"/>
      <c r="BL204" s="812">
        <f t="shared" si="168"/>
        <v>973</v>
      </c>
      <c r="BM204" s="815">
        <f>+Q204</f>
        <v>0</v>
      </c>
      <c r="BN204" s="44">
        <f t="shared" si="157"/>
        <v>0</v>
      </c>
      <c r="BO204" s="47"/>
      <c r="BP204" s="47"/>
      <c r="BQ204" s="47"/>
      <c r="BR204" s="47"/>
      <c r="BS204" s="47"/>
      <c r="BT204" s="47"/>
      <c r="BU204" s="818"/>
      <c r="BV204" s="819"/>
      <c r="BW204" s="819"/>
      <c r="BX204" s="819"/>
      <c r="BY204" s="819"/>
      <c r="BZ204" s="819"/>
      <c r="CA204" s="819"/>
      <c r="CB204" s="819"/>
      <c r="CC204" s="820"/>
    </row>
    <row r="205" spans="1:81" s="58" customFormat="1" ht="40.200000000000003" customHeight="1" x14ac:dyDescent="0.3">
      <c r="A205" s="34"/>
      <c r="B205" s="1857"/>
      <c r="C205" s="869"/>
      <c r="D205" s="872"/>
      <c r="E205" s="852"/>
      <c r="F205" s="852"/>
      <c r="G205" s="852"/>
      <c r="H205" s="852"/>
      <c r="I205" s="852"/>
      <c r="J205" s="892"/>
      <c r="K205" s="855"/>
      <c r="L205" s="858"/>
      <c r="M205" s="861"/>
      <c r="N205" s="837"/>
      <c r="O205" s="840"/>
      <c r="P205" s="864"/>
      <c r="Q205" s="867"/>
      <c r="R205" s="813"/>
      <c r="S205" s="39"/>
      <c r="T205" s="236"/>
      <c r="U205" s="236"/>
      <c r="V205" s="236"/>
      <c r="W205" s="39"/>
      <c r="X205" s="31"/>
      <c r="Y205" s="31"/>
      <c r="Z205" s="31"/>
      <c r="AA205" s="31"/>
      <c r="AB205" s="813"/>
      <c r="AC205" s="828"/>
      <c r="AD205" s="51">
        <f t="shared" si="161"/>
        <v>0</v>
      </c>
      <c r="AE205" s="51">
        <f t="shared" si="161"/>
        <v>0</v>
      </c>
      <c r="AF205" s="51">
        <f t="shared" si="161"/>
        <v>0</v>
      </c>
      <c r="AG205" s="51">
        <f t="shared" si="161"/>
        <v>0</v>
      </c>
      <c r="AH205" s="51">
        <f t="shared" si="161"/>
        <v>0</v>
      </c>
      <c r="AI205" s="51">
        <f t="shared" si="161"/>
        <v>0</v>
      </c>
      <c r="AJ205" s="51">
        <f t="shared" si="161"/>
        <v>0</v>
      </c>
      <c r="AK205" s="813"/>
      <c r="AL205" s="831"/>
      <c r="AM205" s="51">
        <f t="shared" si="154"/>
        <v>0</v>
      </c>
      <c r="AN205" s="257"/>
      <c r="AO205" s="257"/>
      <c r="AP205" s="257"/>
      <c r="AQ205" s="257"/>
      <c r="AR205" s="257"/>
      <c r="AS205" s="257"/>
      <c r="AT205" s="813"/>
      <c r="AU205" s="834"/>
      <c r="AV205" s="51">
        <f t="shared" si="155"/>
        <v>0</v>
      </c>
      <c r="AW205" s="257"/>
      <c r="AX205" s="257"/>
      <c r="AY205" s="257"/>
      <c r="AZ205" s="257"/>
      <c r="BA205" s="257"/>
      <c r="BB205" s="257"/>
      <c r="BC205" s="813"/>
      <c r="BD205" s="810"/>
      <c r="BE205" s="51">
        <f t="shared" si="156"/>
        <v>0</v>
      </c>
      <c r="BF205" s="257"/>
      <c r="BG205" s="257"/>
      <c r="BH205" s="257"/>
      <c r="BI205" s="257"/>
      <c r="BJ205" s="257"/>
      <c r="BK205" s="257"/>
      <c r="BL205" s="813"/>
      <c r="BM205" s="816"/>
      <c r="BN205" s="51">
        <f t="shared" si="157"/>
        <v>0</v>
      </c>
      <c r="BO205" s="257"/>
      <c r="BP205" s="257"/>
      <c r="BQ205" s="257"/>
      <c r="BR205" s="257"/>
      <c r="BS205" s="257"/>
      <c r="BT205" s="257"/>
      <c r="BU205" s="821"/>
      <c r="BV205" s="822"/>
      <c r="BW205" s="822"/>
      <c r="BX205" s="822"/>
      <c r="BY205" s="822"/>
      <c r="BZ205" s="822"/>
      <c r="CA205" s="822"/>
      <c r="CB205" s="822"/>
      <c r="CC205" s="823"/>
    </row>
    <row r="206" spans="1:81" s="58" customFormat="1" ht="40.200000000000003" customHeight="1" x14ac:dyDescent="0.3">
      <c r="A206" s="34"/>
      <c r="B206" s="1857"/>
      <c r="C206" s="869"/>
      <c r="D206" s="872"/>
      <c r="E206" s="852"/>
      <c r="F206" s="852"/>
      <c r="G206" s="852"/>
      <c r="H206" s="852"/>
      <c r="I206" s="852"/>
      <c r="J206" s="892"/>
      <c r="K206" s="855"/>
      <c r="L206" s="858"/>
      <c r="M206" s="861"/>
      <c r="N206" s="837"/>
      <c r="O206" s="840"/>
      <c r="P206" s="864"/>
      <c r="Q206" s="867"/>
      <c r="R206" s="813"/>
      <c r="S206" s="39"/>
      <c r="T206" s="236"/>
      <c r="U206" s="236"/>
      <c r="V206" s="236"/>
      <c r="W206" s="39"/>
      <c r="X206" s="31"/>
      <c r="Y206" s="31"/>
      <c r="Z206" s="31"/>
      <c r="AA206" s="31"/>
      <c r="AB206" s="813"/>
      <c r="AC206" s="828"/>
      <c r="AD206" s="51">
        <f t="shared" si="161"/>
        <v>0</v>
      </c>
      <c r="AE206" s="51">
        <f t="shared" si="161"/>
        <v>0</v>
      </c>
      <c r="AF206" s="51">
        <f t="shared" si="161"/>
        <v>0</v>
      </c>
      <c r="AG206" s="51">
        <f t="shared" si="161"/>
        <v>0</v>
      </c>
      <c r="AH206" s="51">
        <f t="shared" si="161"/>
        <v>0</v>
      </c>
      <c r="AI206" s="51">
        <f t="shared" si="161"/>
        <v>0</v>
      </c>
      <c r="AJ206" s="51">
        <f t="shared" si="161"/>
        <v>0</v>
      </c>
      <c r="AK206" s="813"/>
      <c r="AL206" s="831"/>
      <c r="AM206" s="51">
        <f t="shared" si="154"/>
        <v>0</v>
      </c>
      <c r="AN206" s="257"/>
      <c r="AO206" s="257"/>
      <c r="AP206" s="257"/>
      <c r="AQ206" s="257"/>
      <c r="AR206" s="257"/>
      <c r="AS206" s="257"/>
      <c r="AT206" s="813"/>
      <c r="AU206" s="834"/>
      <c r="AV206" s="51">
        <f t="shared" si="155"/>
        <v>0</v>
      </c>
      <c r="AW206" s="257"/>
      <c r="AX206" s="257"/>
      <c r="AY206" s="257"/>
      <c r="AZ206" s="257"/>
      <c r="BA206" s="257"/>
      <c r="BB206" s="257"/>
      <c r="BC206" s="813"/>
      <c r="BD206" s="810"/>
      <c r="BE206" s="51">
        <f t="shared" si="156"/>
        <v>0</v>
      </c>
      <c r="BF206" s="257"/>
      <c r="BG206" s="257"/>
      <c r="BH206" s="257"/>
      <c r="BI206" s="257"/>
      <c r="BJ206" s="257"/>
      <c r="BK206" s="257"/>
      <c r="BL206" s="813"/>
      <c r="BM206" s="816"/>
      <c r="BN206" s="51">
        <f t="shared" si="157"/>
        <v>0</v>
      </c>
      <c r="BO206" s="257"/>
      <c r="BP206" s="257"/>
      <c r="BQ206" s="257"/>
      <c r="BR206" s="257"/>
      <c r="BS206" s="257"/>
      <c r="BT206" s="257"/>
      <c r="BU206" s="821"/>
      <c r="BV206" s="822"/>
      <c r="BW206" s="822"/>
      <c r="BX206" s="822"/>
      <c r="BY206" s="822"/>
      <c r="BZ206" s="822"/>
      <c r="CA206" s="822"/>
      <c r="CB206" s="822"/>
      <c r="CC206" s="823"/>
    </row>
    <row r="207" spans="1:81" s="58" customFormat="1" ht="40.200000000000003" customHeight="1" thickBot="1" x14ac:dyDescent="0.35">
      <c r="A207" s="34"/>
      <c r="B207" s="1857"/>
      <c r="C207" s="869"/>
      <c r="D207" s="873"/>
      <c r="E207" s="853"/>
      <c r="F207" s="853"/>
      <c r="G207" s="853"/>
      <c r="H207" s="853"/>
      <c r="I207" s="853"/>
      <c r="J207" s="893"/>
      <c r="K207" s="856"/>
      <c r="L207" s="859"/>
      <c r="M207" s="862"/>
      <c r="N207" s="838"/>
      <c r="O207" s="841"/>
      <c r="P207" s="865"/>
      <c r="Q207" s="874"/>
      <c r="R207" s="814"/>
      <c r="S207" s="232"/>
      <c r="T207" s="237"/>
      <c r="U207" s="237"/>
      <c r="V207" s="237"/>
      <c r="W207" s="232"/>
      <c r="X207" s="260"/>
      <c r="Y207" s="260"/>
      <c r="Z207" s="260"/>
      <c r="AA207" s="260"/>
      <c r="AB207" s="814"/>
      <c r="AC207" s="829"/>
      <c r="AD207" s="46">
        <f t="shared" si="161"/>
        <v>0</v>
      </c>
      <c r="AE207" s="46">
        <f t="shared" si="161"/>
        <v>0</v>
      </c>
      <c r="AF207" s="46">
        <f t="shared" si="161"/>
        <v>0</v>
      </c>
      <c r="AG207" s="46">
        <f t="shared" si="161"/>
        <v>0</v>
      </c>
      <c r="AH207" s="46">
        <f t="shared" si="161"/>
        <v>0</v>
      </c>
      <c r="AI207" s="46">
        <f t="shared" si="161"/>
        <v>0</v>
      </c>
      <c r="AJ207" s="46">
        <f t="shared" si="161"/>
        <v>0</v>
      </c>
      <c r="AK207" s="814"/>
      <c r="AL207" s="832"/>
      <c r="AM207" s="46">
        <f t="shared" si="154"/>
        <v>0</v>
      </c>
      <c r="AN207" s="49"/>
      <c r="AO207" s="49"/>
      <c r="AP207" s="49"/>
      <c r="AQ207" s="49"/>
      <c r="AR207" s="49"/>
      <c r="AS207" s="49"/>
      <c r="AT207" s="814"/>
      <c r="AU207" s="835"/>
      <c r="AV207" s="46">
        <f t="shared" si="155"/>
        <v>0</v>
      </c>
      <c r="AW207" s="49"/>
      <c r="AX207" s="49"/>
      <c r="AY207" s="49"/>
      <c r="AZ207" s="49"/>
      <c r="BA207" s="49"/>
      <c r="BB207" s="49"/>
      <c r="BC207" s="814"/>
      <c r="BD207" s="811"/>
      <c r="BE207" s="46">
        <f t="shared" si="156"/>
        <v>0</v>
      </c>
      <c r="BF207" s="49"/>
      <c r="BG207" s="49"/>
      <c r="BH207" s="49"/>
      <c r="BI207" s="49"/>
      <c r="BJ207" s="49"/>
      <c r="BK207" s="49"/>
      <c r="BL207" s="814"/>
      <c r="BM207" s="817"/>
      <c r="BN207" s="46">
        <f t="shared" si="157"/>
        <v>0</v>
      </c>
      <c r="BO207" s="49"/>
      <c r="BP207" s="49"/>
      <c r="BQ207" s="49"/>
      <c r="BR207" s="49"/>
      <c r="BS207" s="49"/>
      <c r="BT207" s="49"/>
      <c r="BU207" s="824"/>
      <c r="BV207" s="825"/>
      <c r="BW207" s="825"/>
      <c r="BX207" s="825"/>
      <c r="BY207" s="825"/>
      <c r="BZ207" s="825"/>
      <c r="CA207" s="825"/>
      <c r="CB207" s="825"/>
      <c r="CC207" s="826"/>
    </row>
    <row r="208" spans="1:81" s="58" customFormat="1" ht="40.200000000000003" customHeight="1" thickTop="1" x14ac:dyDescent="0.3">
      <c r="A208" s="34"/>
      <c r="B208" s="1857"/>
      <c r="C208" s="869"/>
      <c r="D208" s="871"/>
      <c r="E208" s="851"/>
      <c r="F208" s="851"/>
      <c r="G208" s="851"/>
      <c r="H208" s="851"/>
      <c r="I208" s="851"/>
      <c r="J208" s="891">
        <v>974</v>
      </c>
      <c r="K208" s="854" t="str">
        <f>+[26]Metas!K1139</f>
        <v>Acompañamiento a estrategias de alianzas logísticas que se desarrollen en el Departamento</v>
      </c>
      <c r="L208" s="857">
        <v>1</v>
      </c>
      <c r="M208" s="860">
        <f>SUM(N208:Q208)</f>
        <v>1</v>
      </c>
      <c r="N208" s="836">
        <v>0.25</v>
      </c>
      <c r="O208" s="839">
        <v>0.25</v>
      </c>
      <c r="P208" s="863">
        <v>0.25</v>
      </c>
      <c r="Q208" s="866">
        <v>0.25</v>
      </c>
      <c r="R208" s="812">
        <f>+$J208</f>
        <v>974</v>
      </c>
      <c r="S208" s="231" t="s">
        <v>6641</v>
      </c>
      <c r="T208" s="235"/>
      <c r="U208" s="235"/>
      <c r="V208" s="235"/>
      <c r="W208" s="231" t="s">
        <v>6642</v>
      </c>
      <c r="X208" s="256">
        <v>44927</v>
      </c>
      <c r="Y208" s="256">
        <v>45107</v>
      </c>
      <c r="Z208" s="256"/>
      <c r="AA208" s="256"/>
      <c r="AB208" s="812">
        <f t="shared" si="163"/>
        <v>974</v>
      </c>
      <c r="AC208" s="827">
        <f t="shared" ref="AC208" si="174">+L208</f>
        <v>1</v>
      </c>
      <c r="AD208" s="44">
        <f t="shared" si="161"/>
        <v>40</v>
      </c>
      <c r="AE208" s="44">
        <f t="shared" si="161"/>
        <v>40</v>
      </c>
      <c r="AF208" s="44">
        <f t="shared" si="161"/>
        <v>0</v>
      </c>
      <c r="AG208" s="44">
        <f t="shared" si="161"/>
        <v>0</v>
      </c>
      <c r="AH208" s="44">
        <f t="shared" si="161"/>
        <v>0</v>
      </c>
      <c r="AI208" s="44">
        <f t="shared" si="161"/>
        <v>0</v>
      </c>
      <c r="AJ208" s="44">
        <f t="shared" si="161"/>
        <v>0</v>
      </c>
      <c r="AK208" s="812">
        <f t="shared" si="165"/>
        <v>974</v>
      </c>
      <c r="AL208" s="830">
        <f>+N208</f>
        <v>0.25</v>
      </c>
      <c r="AM208" s="44">
        <f t="shared" si="154"/>
        <v>10</v>
      </c>
      <c r="AN208" s="47">
        <v>10</v>
      </c>
      <c r="AO208" s="47"/>
      <c r="AP208" s="47"/>
      <c r="AQ208" s="47"/>
      <c r="AR208" s="47"/>
      <c r="AS208" s="47"/>
      <c r="AT208" s="812">
        <f t="shared" si="166"/>
        <v>974</v>
      </c>
      <c r="AU208" s="833">
        <f>+O208</f>
        <v>0.25</v>
      </c>
      <c r="AV208" s="44">
        <f t="shared" si="155"/>
        <v>10</v>
      </c>
      <c r="AW208" s="47">
        <v>10</v>
      </c>
      <c r="AX208" s="47"/>
      <c r="AY208" s="47"/>
      <c r="AZ208" s="47"/>
      <c r="BA208" s="47"/>
      <c r="BB208" s="47"/>
      <c r="BC208" s="812">
        <f t="shared" si="167"/>
        <v>974</v>
      </c>
      <c r="BD208" s="809">
        <f>+P208</f>
        <v>0.25</v>
      </c>
      <c r="BE208" s="44">
        <f t="shared" si="156"/>
        <v>10</v>
      </c>
      <c r="BF208" s="47">
        <v>10</v>
      </c>
      <c r="BG208" s="47"/>
      <c r="BH208" s="47"/>
      <c r="BI208" s="47"/>
      <c r="BJ208" s="47"/>
      <c r="BK208" s="47"/>
      <c r="BL208" s="812">
        <f t="shared" si="168"/>
        <v>974</v>
      </c>
      <c r="BM208" s="815">
        <f>+Q208</f>
        <v>0.25</v>
      </c>
      <c r="BN208" s="44">
        <f t="shared" si="157"/>
        <v>10</v>
      </c>
      <c r="BO208" s="47">
        <v>10</v>
      </c>
      <c r="BP208" s="47"/>
      <c r="BQ208" s="47"/>
      <c r="BR208" s="47"/>
      <c r="BS208" s="47"/>
      <c r="BT208" s="47"/>
      <c r="BU208" s="818"/>
      <c r="BV208" s="819"/>
      <c r="BW208" s="819"/>
      <c r="BX208" s="819"/>
      <c r="BY208" s="819"/>
      <c r="BZ208" s="819"/>
      <c r="CA208" s="819"/>
      <c r="CB208" s="819"/>
      <c r="CC208" s="820"/>
    </row>
    <row r="209" spans="1:81" s="58" customFormat="1" ht="40.200000000000003" customHeight="1" thickBot="1" x14ac:dyDescent="0.35">
      <c r="A209" s="34"/>
      <c r="B209" s="1857"/>
      <c r="C209" s="869"/>
      <c r="D209" s="872"/>
      <c r="E209" s="852"/>
      <c r="F209" s="852"/>
      <c r="G209" s="852"/>
      <c r="H209" s="852"/>
      <c r="I209" s="852"/>
      <c r="J209" s="892"/>
      <c r="K209" s="855"/>
      <c r="L209" s="858"/>
      <c r="M209" s="861"/>
      <c r="N209" s="837"/>
      <c r="O209" s="840"/>
      <c r="P209" s="864"/>
      <c r="Q209" s="867"/>
      <c r="R209" s="813"/>
      <c r="S209" s="39" t="s">
        <v>6643</v>
      </c>
      <c r="T209" s="236"/>
      <c r="U209" s="236"/>
      <c r="V209" s="236"/>
      <c r="W209" s="39" t="s">
        <v>6644</v>
      </c>
      <c r="X209" s="31">
        <v>45047</v>
      </c>
      <c r="Y209" s="31">
        <v>45291</v>
      </c>
      <c r="Z209" s="31"/>
      <c r="AA209" s="31"/>
      <c r="AB209" s="813"/>
      <c r="AC209" s="828"/>
      <c r="AD209" s="51">
        <f t="shared" si="161"/>
        <v>40</v>
      </c>
      <c r="AE209" s="51">
        <f t="shared" si="161"/>
        <v>40</v>
      </c>
      <c r="AF209" s="51">
        <f t="shared" si="161"/>
        <v>0</v>
      </c>
      <c r="AG209" s="51">
        <f t="shared" si="161"/>
        <v>0</v>
      </c>
      <c r="AH209" s="51">
        <f t="shared" si="161"/>
        <v>0</v>
      </c>
      <c r="AI209" s="51">
        <f t="shared" si="161"/>
        <v>0</v>
      </c>
      <c r="AJ209" s="51">
        <f t="shared" si="161"/>
        <v>0</v>
      </c>
      <c r="AK209" s="813"/>
      <c r="AL209" s="831"/>
      <c r="AM209" s="51">
        <f t="shared" si="154"/>
        <v>10</v>
      </c>
      <c r="AN209" s="257">
        <v>10</v>
      </c>
      <c r="AO209" s="257"/>
      <c r="AP209" s="257"/>
      <c r="AQ209" s="257"/>
      <c r="AR209" s="257"/>
      <c r="AS209" s="257"/>
      <c r="AT209" s="813"/>
      <c r="AU209" s="834"/>
      <c r="AV209" s="51">
        <f t="shared" si="155"/>
        <v>10</v>
      </c>
      <c r="AW209" s="257">
        <v>10</v>
      </c>
      <c r="AX209" s="257"/>
      <c r="AY209" s="257"/>
      <c r="AZ209" s="257"/>
      <c r="BA209" s="257"/>
      <c r="BB209" s="257"/>
      <c r="BC209" s="813"/>
      <c r="BD209" s="810"/>
      <c r="BE209" s="51">
        <f t="shared" si="156"/>
        <v>10</v>
      </c>
      <c r="BF209" s="257">
        <v>10</v>
      </c>
      <c r="BG209" s="257"/>
      <c r="BH209" s="257"/>
      <c r="BI209" s="257"/>
      <c r="BJ209" s="257"/>
      <c r="BK209" s="257"/>
      <c r="BL209" s="813"/>
      <c r="BM209" s="816"/>
      <c r="BN209" s="51">
        <f t="shared" si="157"/>
        <v>10</v>
      </c>
      <c r="BO209" s="257">
        <v>10</v>
      </c>
      <c r="BP209" s="257"/>
      <c r="BQ209" s="257"/>
      <c r="BR209" s="257"/>
      <c r="BS209" s="257"/>
      <c r="BT209" s="257"/>
      <c r="BU209" s="821"/>
      <c r="BV209" s="822"/>
      <c r="BW209" s="822"/>
      <c r="BX209" s="822"/>
      <c r="BY209" s="822"/>
      <c r="BZ209" s="822"/>
      <c r="CA209" s="822"/>
      <c r="CB209" s="822"/>
      <c r="CC209" s="823"/>
    </row>
    <row r="210" spans="1:81" s="58" customFormat="1" ht="40.200000000000003" customHeight="1" thickTop="1" x14ac:dyDescent="0.3">
      <c r="A210" s="34"/>
      <c r="B210" s="1857"/>
      <c r="C210" s="869"/>
      <c r="D210" s="871"/>
      <c r="E210" s="851"/>
      <c r="F210" s="851"/>
      <c r="G210" s="851"/>
      <c r="H210" s="851"/>
      <c r="I210" s="851"/>
      <c r="J210" s="891">
        <v>975</v>
      </c>
      <c r="K210" s="854" t="str">
        <f>+[26]Metas!K1140</f>
        <v>Aunar esfuerzos que permitan el fortalecimiento de Promotoras de Inversión</v>
      </c>
      <c r="L210" s="857"/>
      <c r="M210" s="860">
        <f>SUM(N210:Q210)</f>
        <v>0</v>
      </c>
      <c r="N210" s="836"/>
      <c r="O210" s="839"/>
      <c r="P210" s="863"/>
      <c r="Q210" s="866"/>
      <c r="R210" s="812">
        <f>+$J210</f>
        <v>975</v>
      </c>
      <c r="S210" s="231"/>
      <c r="T210" s="235"/>
      <c r="U210" s="235"/>
      <c r="V210" s="235"/>
      <c r="W210" s="231"/>
      <c r="X210" s="256"/>
      <c r="Y210" s="256"/>
      <c r="Z210" s="256"/>
      <c r="AA210" s="256"/>
      <c r="AB210" s="812">
        <f t="shared" si="163"/>
        <v>975</v>
      </c>
      <c r="AC210" s="827">
        <f t="shared" ref="AC210" si="175">+L210</f>
        <v>0</v>
      </c>
      <c r="AD210" s="44">
        <f t="shared" si="161"/>
        <v>0</v>
      </c>
      <c r="AE210" s="44">
        <f t="shared" si="161"/>
        <v>0</v>
      </c>
      <c r="AF210" s="44">
        <f t="shared" si="161"/>
        <v>0</v>
      </c>
      <c r="AG210" s="44">
        <f t="shared" si="161"/>
        <v>0</v>
      </c>
      <c r="AH210" s="44">
        <f t="shared" si="161"/>
        <v>0</v>
      </c>
      <c r="AI210" s="44">
        <f t="shared" si="161"/>
        <v>0</v>
      </c>
      <c r="AJ210" s="44">
        <f t="shared" si="161"/>
        <v>0</v>
      </c>
      <c r="AK210" s="812">
        <f t="shared" si="165"/>
        <v>975</v>
      </c>
      <c r="AL210" s="830">
        <f>+N210</f>
        <v>0</v>
      </c>
      <c r="AM210" s="44">
        <f t="shared" si="154"/>
        <v>0</v>
      </c>
      <c r="AN210" s="47"/>
      <c r="AO210" s="47"/>
      <c r="AP210" s="47"/>
      <c r="AQ210" s="47"/>
      <c r="AR210" s="47"/>
      <c r="AS210" s="47"/>
      <c r="AT210" s="812">
        <f t="shared" si="166"/>
        <v>975</v>
      </c>
      <c r="AU210" s="833">
        <f>+O210</f>
        <v>0</v>
      </c>
      <c r="AV210" s="44">
        <f t="shared" si="155"/>
        <v>0</v>
      </c>
      <c r="AW210" s="47"/>
      <c r="AX210" s="47"/>
      <c r="AY210" s="47"/>
      <c r="AZ210" s="47"/>
      <c r="BA210" s="47"/>
      <c r="BB210" s="47"/>
      <c r="BC210" s="812">
        <f t="shared" si="167"/>
        <v>975</v>
      </c>
      <c r="BD210" s="809">
        <f>+P210</f>
        <v>0</v>
      </c>
      <c r="BE210" s="44">
        <f t="shared" si="156"/>
        <v>0</v>
      </c>
      <c r="BF210" s="47"/>
      <c r="BG210" s="47"/>
      <c r="BH210" s="47"/>
      <c r="BI210" s="47"/>
      <c r="BJ210" s="47"/>
      <c r="BK210" s="47"/>
      <c r="BL210" s="812">
        <f t="shared" si="168"/>
        <v>975</v>
      </c>
      <c r="BM210" s="815">
        <f>+Q210</f>
        <v>0</v>
      </c>
      <c r="BN210" s="44">
        <f t="shared" si="157"/>
        <v>0</v>
      </c>
      <c r="BO210" s="47"/>
      <c r="BP210" s="47"/>
      <c r="BQ210" s="47"/>
      <c r="BR210" s="47"/>
      <c r="BS210" s="47"/>
      <c r="BT210" s="47"/>
      <c r="BU210" s="818"/>
      <c r="BV210" s="819"/>
      <c r="BW210" s="819"/>
      <c r="BX210" s="819"/>
      <c r="BY210" s="819"/>
      <c r="BZ210" s="819"/>
      <c r="CA210" s="819"/>
      <c r="CB210" s="819"/>
      <c r="CC210" s="820"/>
    </row>
    <row r="211" spans="1:81" s="58" customFormat="1" ht="40.200000000000003" customHeight="1" x14ac:dyDescent="0.3">
      <c r="A211" s="34"/>
      <c r="B211" s="1857"/>
      <c r="C211" s="869"/>
      <c r="D211" s="872"/>
      <c r="E211" s="852"/>
      <c r="F211" s="852"/>
      <c r="G211" s="852"/>
      <c r="H211" s="852"/>
      <c r="I211" s="852"/>
      <c r="J211" s="892"/>
      <c r="K211" s="855"/>
      <c r="L211" s="858"/>
      <c r="M211" s="861"/>
      <c r="N211" s="837"/>
      <c r="O211" s="840"/>
      <c r="P211" s="864"/>
      <c r="Q211" s="867"/>
      <c r="R211" s="813"/>
      <c r="S211" s="39"/>
      <c r="T211" s="236"/>
      <c r="U211" s="236"/>
      <c r="V211" s="236"/>
      <c r="W211" s="39"/>
      <c r="X211" s="31"/>
      <c r="Y211" s="31"/>
      <c r="Z211" s="31"/>
      <c r="AA211" s="31"/>
      <c r="AB211" s="813"/>
      <c r="AC211" s="828"/>
      <c r="AD211" s="51">
        <f t="shared" si="161"/>
        <v>0</v>
      </c>
      <c r="AE211" s="51">
        <f t="shared" si="161"/>
        <v>0</v>
      </c>
      <c r="AF211" s="51">
        <f t="shared" si="161"/>
        <v>0</v>
      </c>
      <c r="AG211" s="51">
        <f t="shared" si="161"/>
        <v>0</v>
      </c>
      <c r="AH211" s="51">
        <f t="shared" si="161"/>
        <v>0</v>
      </c>
      <c r="AI211" s="51">
        <f t="shared" si="161"/>
        <v>0</v>
      </c>
      <c r="AJ211" s="51">
        <f t="shared" si="161"/>
        <v>0</v>
      </c>
      <c r="AK211" s="813"/>
      <c r="AL211" s="831"/>
      <c r="AM211" s="51">
        <f t="shared" si="154"/>
        <v>0</v>
      </c>
      <c r="AN211" s="257"/>
      <c r="AO211" s="257"/>
      <c r="AP211" s="257"/>
      <c r="AQ211" s="257"/>
      <c r="AR211" s="257"/>
      <c r="AS211" s="257"/>
      <c r="AT211" s="813"/>
      <c r="AU211" s="834"/>
      <c r="AV211" s="51">
        <f t="shared" si="155"/>
        <v>0</v>
      </c>
      <c r="AW211" s="257"/>
      <c r="AX211" s="257"/>
      <c r="AY211" s="257"/>
      <c r="AZ211" s="257"/>
      <c r="BA211" s="257"/>
      <c r="BB211" s="257"/>
      <c r="BC211" s="813"/>
      <c r="BD211" s="810"/>
      <c r="BE211" s="51">
        <f t="shared" si="156"/>
        <v>0</v>
      </c>
      <c r="BF211" s="257"/>
      <c r="BG211" s="257"/>
      <c r="BH211" s="257"/>
      <c r="BI211" s="257"/>
      <c r="BJ211" s="257"/>
      <c r="BK211" s="257"/>
      <c r="BL211" s="813"/>
      <c r="BM211" s="816"/>
      <c r="BN211" s="51">
        <f t="shared" si="157"/>
        <v>0</v>
      </c>
      <c r="BO211" s="257"/>
      <c r="BP211" s="257"/>
      <c r="BQ211" s="257"/>
      <c r="BR211" s="257"/>
      <c r="BS211" s="257"/>
      <c r="BT211" s="257"/>
      <c r="BU211" s="821"/>
      <c r="BV211" s="822"/>
      <c r="BW211" s="822"/>
      <c r="BX211" s="822"/>
      <c r="BY211" s="822"/>
      <c r="BZ211" s="822"/>
      <c r="CA211" s="822"/>
      <c r="CB211" s="822"/>
      <c r="CC211" s="823"/>
    </row>
    <row r="212" spans="1:81" s="58" customFormat="1" ht="40.200000000000003" customHeight="1" x14ac:dyDescent="0.3">
      <c r="A212" s="34"/>
      <c r="B212" s="1857"/>
      <c r="C212" s="869"/>
      <c r="D212" s="872"/>
      <c r="E212" s="852"/>
      <c r="F212" s="852"/>
      <c r="G212" s="852"/>
      <c r="H212" s="852"/>
      <c r="I212" s="852"/>
      <c r="J212" s="892"/>
      <c r="K212" s="855"/>
      <c r="L212" s="858"/>
      <c r="M212" s="861"/>
      <c r="N212" s="837"/>
      <c r="O212" s="840"/>
      <c r="P212" s="864"/>
      <c r="Q212" s="867"/>
      <c r="R212" s="813"/>
      <c r="S212" s="39"/>
      <c r="T212" s="236"/>
      <c r="U212" s="236"/>
      <c r="V212" s="236"/>
      <c r="W212" s="39"/>
      <c r="X212" s="31"/>
      <c r="Y212" s="31"/>
      <c r="Z212" s="31"/>
      <c r="AA212" s="31"/>
      <c r="AB212" s="813"/>
      <c r="AC212" s="828"/>
      <c r="AD212" s="51">
        <f t="shared" si="161"/>
        <v>0</v>
      </c>
      <c r="AE212" s="51">
        <f t="shared" si="161"/>
        <v>0</v>
      </c>
      <c r="AF212" s="51">
        <f t="shared" si="161"/>
        <v>0</v>
      </c>
      <c r="AG212" s="51">
        <f t="shared" si="161"/>
        <v>0</v>
      </c>
      <c r="AH212" s="51">
        <f t="shared" si="161"/>
        <v>0</v>
      </c>
      <c r="AI212" s="51">
        <f t="shared" si="161"/>
        <v>0</v>
      </c>
      <c r="AJ212" s="51">
        <f t="shared" si="161"/>
        <v>0</v>
      </c>
      <c r="AK212" s="813"/>
      <c r="AL212" s="831"/>
      <c r="AM212" s="51">
        <f t="shared" si="154"/>
        <v>0</v>
      </c>
      <c r="AN212" s="257"/>
      <c r="AO212" s="257"/>
      <c r="AP212" s="257"/>
      <c r="AQ212" s="257"/>
      <c r="AR212" s="257"/>
      <c r="AS212" s="257"/>
      <c r="AT212" s="813"/>
      <c r="AU212" s="834"/>
      <c r="AV212" s="51">
        <f t="shared" si="155"/>
        <v>0</v>
      </c>
      <c r="AW212" s="257"/>
      <c r="AX212" s="257"/>
      <c r="AY212" s="257"/>
      <c r="AZ212" s="257"/>
      <c r="BA212" s="257"/>
      <c r="BB212" s="257"/>
      <c r="BC212" s="813"/>
      <c r="BD212" s="810"/>
      <c r="BE212" s="51">
        <f t="shared" si="156"/>
        <v>0</v>
      </c>
      <c r="BF212" s="257"/>
      <c r="BG212" s="257"/>
      <c r="BH212" s="257"/>
      <c r="BI212" s="257"/>
      <c r="BJ212" s="257"/>
      <c r="BK212" s="257"/>
      <c r="BL212" s="813"/>
      <c r="BM212" s="816"/>
      <c r="BN212" s="51">
        <f t="shared" si="157"/>
        <v>0</v>
      </c>
      <c r="BO212" s="257"/>
      <c r="BP212" s="257"/>
      <c r="BQ212" s="257"/>
      <c r="BR212" s="257"/>
      <c r="BS212" s="257"/>
      <c r="BT212" s="257"/>
      <c r="BU212" s="821"/>
      <c r="BV212" s="822"/>
      <c r="BW212" s="822"/>
      <c r="BX212" s="822"/>
      <c r="BY212" s="822"/>
      <c r="BZ212" s="822"/>
      <c r="CA212" s="822"/>
      <c r="CB212" s="822"/>
      <c r="CC212" s="823"/>
    </row>
    <row r="213" spans="1:81" s="58" customFormat="1" ht="40.200000000000003" customHeight="1" thickBot="1" x14ac:dyDescent="0.35">
      <c r="A213" s="34"/>
      <c r="B213" s="1857"/>
      <c r="C213" s="870"/>
      <c r="D213" s="873"/>
      <c r="E213" s="853"/>
      <c r="F213" s="853"/>
      <c r="G213" s="853"/>
      <c r="H213" s="853"/>
      <c r="I213" s="853"/>
      <c r="J213" s="893"/>
      <c r="K213" s="856"/>
      <c r="L213" s="859"/>
      <c r="M213" s="862"/>
      <c r="N213" s="838"/>
      <c r="O213" s="841"/>
      <c r="P213" s="865"/>
      <c r="Q213" s="874"/>
      <c r="R213" s="814"/>
      <c r="S213" s="232"/>
      <c r="T213" s="237"/>
      <c r="U213" s="237"/>
      <c r="V213" s="237"/>
      <c r="W213" s="232"/>
      <c r="X213" s="260"/>
      <c r="Y213" s="260"/>
      <c r="Z213" s="260"/>
      <c r="AA213" s="260"/>
      <c r="AB213" s="814"/>
      <c r="AC213" s="829"/>
      <c r="AD213" s="46">
        <f t="shared" si="161"/>
        <v>0</v>
      </c>
      <c r="AE213" s="46">
        <f t="shared" si="161"/>
        <v>0</v>
      </c>
      <c r="AF213" s="46">
        <f t="shared" si="161"/>
        <v>0</v>
      </c>
      <c r="AG213" s="46">
        <f t="shared" si="161"/>
        <v>0</v>
      </c>
      <c r="AH213" s="46">
        <f t="shared" si="161"/>
        <v>0</v>
      </c>
      <c r="AI213" s="46">
        <f t="shared" si="161"/>
        <v>0</v>
      </c>
      <c r="AJ213" s="46">
        <f t="shared" si="161"/>
        <v>0</v>
      </c>
      <c r="AK213" s="814"/>
      <c r="AL213" s="832"/>
      <c r="AM213" s="46">
        <f t="shared" si="154"/>
        <v>0</v>
      </c>
      <c r="AN213" s="49"/>
      <c r="AO213" s="49"/>
      <c r="AP213" s="49"/>
      <c r="AQ213" s="49"/>
      <c r="AR213" s="49"/>
      <c r="AS213" s="49"/>
      <c r="AT213" s="814"/>
      <c r="AU213" s="835"/>
      <c r="AV213" s="46">
        <f t="shared" si="155"/>
        <v>0</v>
      </c>
      <c r="AW213" s="49"/>
      <c r="AX213" s="49"/>
      <c r="AY213" s="49"/>
      <c r="AZ213" s="49"/>
      <c r="BA213" s="49"/>
      <c r="BB213" s="49"/>
      <c r="BC213" s="814"/>
      <c r="BD213" s="811"/>
      <c r="BE213" s="46">
        <f t="shared" si="156"/>
        <v>0</v>
      </c>
      <c r="BF213" s="49"/>
      <c r="BG213" s="49"/>
      <c r="BH213" s="49"/>
      <c r="BI213" s="49"/>
      <c r="BJ213" s="49"/>
      <c r="BK213" s="49"/>
      <c r="BL213" s="814"/>
      <c r="BM213" s="817"/>
      <c r="BN213" s="46">
        <f t="shared" si="157"/>
        <v>0</v>
      </c>
      <c r="BO213" s="49"/>
      <c r="BP213" s="49"/>
      <c r="BQ213" s="49"/>
      <c r="BR213" s="49"/>
      <c r="BS213" s="49"/>
      <c r="BT213" s="49"/>
      <c r="BU213" s="824"/>
      <c r="BV213" s="825"/>
      <c r="BW213" s="825"/>
      <c r="BX213" s="825"/>
      <c r="BY213" s="825"/>
      <c r="BZ213" s="825"/>
      <c r="CA213" s="825"/>
      <c r="CB213" s="825"/>
      <c r="CC213" s="826"/>
    </row>
    <row r="214" spans="1:81" s="58" customFormat="1" ht="40.200000000000003" customHeight="1" thickTop="1" x14ac:dyDescent="0.3">
      <c r="A214" s="34"/>
      <c r="B214" s="1857"/>
      <c r="C214" s="868" t="s">
        <v>1637</v>
      </c>
      <c r="D214" s="871"/>
      <c r="E214" s="851"/>
      <c r="F214" s="851"/>
      <c r="G214" s="851"/>
      <c r="H214" s="851"/>
      <c r="I214" s="851"/>
      <c r="J214" s="891">
        <v>976</v>
      </c>
      <c r="K214" s="854" t="str">
        <f>+[26]Metas!K1141</f>
        <v>Estrategias comerciales promocionadas para generar una cultura exportadora en los sectores productivos del Departamento</v>
      </c>
      <c r="L214" s="857">
        <v>2</v>
      </c>
      <c r="M214" s="860">
        <f>SUM(N214:Q214)</f>
        <v>2</v>
      </c>
      <c r="N214" s="836">
        <v>0.5</v>
      </c>
      <c r="O214" s="839">
        <v>0.5</v>
      </c>
      <c r="P214" s="863">
        <v>0.5</v>
      </c>
      <c r="Q214" s="866">
        <v>0.5</v>
      </c>
      <c r="R214" s="812">
        <f>+$J214</f>
        <v>976</v>
      </c>
      <c r="S214" s="231" t="s">
        <v>6645</v>
      </c>
      <c r="T214" s="235"/>
      <c r="U214" s="235"/>
      <c r="V214" s="235"/>
      <c r="W214" s="231" t="s">
        <v>6642</v>
      </c>
      <c r="X214" s="256">
        <v>44927</v>
      </c>
      <c r="Y214" s="256">
        <v>45107</v>
      </c>
      <c r="Z214" s="256"/>
      <c r="AA214" s="256"/>
      <c r="AB214" s="812">
        <f t="shared" si="163"/>
        <v>976</v>
      </c>
      <c r="AC214" s="827">
        <f t="shared" ref="AC214" si="176">+L214</f>
        <v>2</v>
      </c>
      <c r="AD214" s="44">
        <f t="shared" si="161"/>
        <v>72</v>
      </c>
      <c r="AE214" s="44">
        <f t="shared" si="161"/>
        <v>72</v>
      </c>
      <c r="AF214" s="44">
        <f t="shared" si="161"/>
        <v>0</v>
      </c>
      <c r="AG214" s="44">
        <f t="shared" si="161"/>
        <v>0</v>
      </c>
      <c r="AH214" s="44">
        <f t="shared" si="161"/>
        <v>0</v>
      </c>
      <c r="AI214" s="44">
        <f t="shared" si="161"/>
        <v>0</v>
      </c>
      <c r="AJ214" s="44">
        <f t="shared" si="161"/>
        <v>0</v>
      </c>
      <c r="AK214" s="812">
        <f t="shared" si="165"/>
        <v>976</v>
      </c>
      <c r="AL214" s="830">
        <f>+N214</f>
        <v>0.5</v>
      </c>
      <c r="AM214" s="44">
        <f t="shared" si="154"/>
        <v>18</v>
      </c>
      <c r="AN214" s="47">
        <v>18</v>
      </c>
      <c r="AO214" s="47"/>
      <c r="AP214" s="47"/>
      <c r="AQ214" s="47"/>
      <c r="AR214" s="47"/>
      <c r="AS214" s="47"/>
      <c r="AT214" s="812">
        <f t="shared" si="166"/>
        <v>976</v>
      </c>
      <c r="AU214" s="833">
        <f>+O214</f>
        <v>0.5</v>
      </c>
      <c r="AV214" s="44">
        <f t="shared" si="155"/>
        <v>18</v>
      </c>
      <c r="AW214" s="47">
        <v>18</v>
      </c>
      <c r="AX214" s="47"/>
      <c r="AY214" s="47"/>
      <c r="AZ214" s="47"/>
      <c r="BA214" s="47"/>
      <c r="BB214" s="47"/>
      <c r="BC214" s="812">
        <f t="shared" si="167"/>
        <v>976</v>
      </c>
      <c r="BD214" s="809">
        <f>+P214</f>
        <v>0.5</v>
      </c>
      <c r="BE214" s="44">
        <f t="shared" si="156"/>
        <v>18</v>
      </c>
      <c r="BF214" s="47">
        <v>18</v>
      </c>
      <c r="BG214" s="47"/>
      <c r="BH214" s="47"/>
      <c r="BI214" s="47"/>
      <c r="BJ214" s="47"/>
      <c r="BK214" s="47"/>
      <c r="BL214" s="812">
        <f t="shared" si="168"/>
        <v>976</v>
      </c>
      <c r="BM214" s="815">
        <f>+Q214</f>
        <v>0.5</v>
      </c>
      <c r="BN214" s="44">
        <f t="shared" si="157"/>
        <v>18</v>
      </c>
      <c r="BO214" s="47">
        <v>18</v>
      </c>
      <c r="BP214" s="47"/>
      <c r="BQ214" s="47"/>
      <c r="BR214" s="47"/>
      <c r="BS214" s="47"/>
      <c r="BT214" s="47"/>
      <c r="BU214" s="818"/>
      <c r="BV214" s="819"/>
      <c r="BW214" s="819"/>
      <c r="BX214" s="819"/>
      <c r="BY214" s="819"/>
      <c r="BZ214" s="819"/>
      <c r="CA214" s="819"/>
      <c r="CB214" s="819"/>
      <c r="CC214" s="820"/>
    </row>
    <row r="215" spans="1:81" s="58" customFormat="1" ht="40.200000000000003" customHeight="1" thickBot="1" x14ac:dyDescent="0.35">
      <c r="A215" s="34"/>
      <c r="B215" s="1857"/>
      <c r="C215" s="869"/>
      <c r="D215" s="872"/>
      <c r="E215" s="852"/>
      <c r="F215" s="852"/>
      <c r="G215" s="852"/>
      <c r="H215" s="852"/>
      <c r="I215" s="852"/>
      <c r="J215" s="892"/>
      <c r="K215" s="855"/>
      <c r="L215" s="858"/>
      <c r="M215" s="861"/>
      <c r="N215" s="837"/>
      <c r="O215" s="840"/>
      <c r="P215" s="864"/>
      <c r="Q215" s="867"/>
      <c r="R215" s="813"/>
      <c r="S215" s="39" t="s">
        <v>6646</v>
      </c>
      <c r="T215" s="236"/>
      <c r="U215" s="236"/>
      <c r="V215" s="236"/>
      <c r="W215" s="39" t="s">
        <v>6644</v>
      </c>
      <c r="X215" s="31">
        <v>45047</v>
      </c>
      <c r="Y215" s="31">
        <v>45291</v>
      </c>
      <c r="Z215" s="31"/>
      <c r="AA215" s="31"/>
      <c r="AB215" s="813"/>
      <c r="AC215" s="828"/>
      <c r="AD215" s="51">
        <f t="shared" si="161"/>
        <v>72</v>
      </c>
      <c r="AE215" s="51">
        <f t="shared" si="161"/>
        <v>72</v>
      </c>
      <c r="AF215" s="51">
        <f t="shared" si="161"/>
        <v>0</v>
      </c>
      <c r="AG215" s="51">
        <f t="shared" si="161"/>
        <v>0</v>
      </c>
      <c r="AH215" s="51">
        <f t="shared" si="161"/>
        <v>0</v>
      </c>
      <c r="AI215" s="51">
        <f t="shared" si="161"/>
        <v>0</v>
      </c>
      <c r="AJ215" s="51">
        <f t="shared" si="161"/>
        <v>0</v>
      </c>
      <c r="AK215" s="813"/>
      <c r="AL215" s="831"/>
      <c r="AM215" s="51">
        <f t="shared" si="154"/>
        <v>18</v>
      </c>
      <c r="AN215" s="257">
        <v>18</v>
      </c>
      <c r="AO215" s="257"/>
      <c r="AP215" s="257"/>
      <c r="AQ215" s="257"/>
      <c r="AR215" s="257"/>
      <c r="AS215" s="257"/>
      <c r="AT215" s="813"/>
      <c r="AU215" s="834"/>
      <c r="AV215" s="51">
        <f t="shared" si="155"/>
        <v>18</v>
      </c>
      <c r="AW215" s="257">
        <v>18</v>
      </c>
      <c r="AX215" s="257"/>
      <c r="AY215" s="257"/>
      <c r="AZ215" s="257"/>
      <c r="BA215" s="257"/>
      <c r="BB215" s="257"/>
      <c r="BC215" s="813"/>
      <c r="BD215" s="810"/>
      <c r="BE215" s="51">
        <f t="shared" si="156"/>
        <v>18</v>
      </c>
      <c r="BF215" s="257">
        <v>18</v>
      </c>
      <c r="BG215" s="257"/>
      <c r="BH215" s="257"/>
      <c r="BI215" s="257"/>
      <c r="BJ215" s="257"/>
      <c r="BK215" s="257"/>
      <c r="BL215" s="813"/>
      <c r="BM215" s="816"/>
      <c r="BN215" s="51">
        <f t="shared" si="157"/>
        <v>18</v>
      </c>
      <c r="BO215" s="257">
        <v>18</v>
      </c>
      <c r="BP215" s="257"/>
      <c r="BQ215" s="257"/>
      <c r="BR215" s="257"/>
      <c r="BS215" s="257"/>
      <c r="BT215" s="257"/>
      <c r="BU215" s="821"/>
      <c r="BV215" s="822"/>
      <c r="BW215" s="822"/>
      <c r="BX215" s="822"/>
      <c r="BY215" s="822"/>
      <c r="BZ215" s="822"/>
      <c r="CA215" s="822"/>
      <c r="CB215" s="822"/>
      <c r="CC215" s="823"/>
    </row>
    <row r="216" spans="1:81" s="58" customFormat="1" ht="40.200000000000003" customHeight="1" thickTop="1" x14ac:dyDescent="0.3">
      <c r="A216" s="34"/>
      <c r="B216" s="1857"/>
      <c r="C216" s="869"/>
      <c r="D216" s="871"/>
      <c r="E216" s="851"/>
      <c r="F216" s="851"/>
      <c r="G216" s="851"/>
      <c r="H216" s="851"/>
      <c r="I216" s="851"/>
      <c r="J216" s="891">
        <v>977</v>
      </c>
      <c r="K216" s="854" t="str">
        <f>+[26]Metas!K1142</f>
        <v>Ferias y/o misiones y/o ruedas comerciales organizadas para el acceso a mercados internacionales.</v>
      </c>
      <c r="L216" s="857">
        <v>2</v>
      </c>
      <c r="M216" s="860">
        <f t="shared" ref="M216:M230" si="177">SUM(N216:Q216)</f>
        <v>2</v>
      </c>
      <c r="N216" s="836">
        <v>0.5</v>
      </c>
      <c r="O216" s="839">
        <v>0.5</v>
      </c>
      <c r="P216" s="863">
        <v>0.5</v>
      </c>
      <c r="Q216" s="866">
        <v>0.5</v>
      </c>
      <c r="R216" s="812">
        <f>+$J216</f>
        <v>977</v>
      </c>
      <c r="S216" s="231" t="s">
        <v>6647</v>
      </c>
      <c r="T216" s="235"/>
      <c r="U216" s="235"/>
      <c r="V216" s="235"/>
      <c r="W216" s="231" t="s">
        <v>6648</v>
      </c>
      <c r="X216" s="256">
        <v>44927</v>
      </c>
      <c r="Y216" s="256">
        <v>45107</v>
      </c>
      <c r="Z216" s="256"/>
      <c r="AA216" s="256"/>
      <c r="AB216" s="812">
        <f t="shared" si="163"/>
        <v>977</v>
      </c>
      <c r="AC216" s="827">
        <f t="shared" ref="AC216" si="178">+L216</f>
        <v>2</v>
      </c>
      <c r="AD216" s="44">
        <f t="shared" si="161"/>
        <v>48</v>
      </c>
      <c r="AE216" s="44">
        <f t="shared" si="161"/>
        <v>48</v>
      </c>
      <c r="AF216" s="44">
        <f t="shared" si="161"/>
        <v>0</v>
      </c>
      <c r="AG216" s="44">
        <f t="shared" si="161"/>
        <v>0</v>
      </c>
      <c r="AH216" s="44">
        <f t="shared" si="161"/>
        <v>0</v>
      </c>
      <c r="AI216" s="44">
        <f t="shared" si="161"/>
        <v>0</v>
      </c>
      <c r="AJ216" s="44">
        <f t="shared" si="161"/>
        <v>0</v>
      </c>
      <c r="AK216" s="812">
        <f t="shared" si="165"/>
        <v>977</v>
      </c>
      <c r="AL216" s="830">
        <f t="shared" ref="AL216:AL230" si="179">+N216</f>
        <v>0.5</v>
      </c>
      <c r="AM216" s="44">
        <f t="shared" si="154"/>
        <v>12</v>
      </c>
      <c r="AN216" s="47">
        <v>12</v>
      </c>
      <c r="AO216" s="47"/>
      <c r="AP216" s="47"/>
      <c r="AQ216" s="47"/>
      <c r="AR216" s="47"/>
      <c r="AS216" s="47"/>
      <c r="AT216" s="812">
        <f t="shared" si="166"/>
        <v>977</v>
      </c>
      <c r="AU216" s="833">
        <f t="shared" ref="AU216:AU230" si="180">+O216</f>
        <v>0.5</v>
      </c>
      <c r="AV216" s="44">
        <f t="shared" si="155"/>
        <v>12</v>
      </c>
      <c r="AW216" s="47">
        <v>12</v>
      </c>
      <c r="AX216" s="47"/>
      <c r="AY216" s="47"/>
      <c r="AZ216" s="47"/>
      <c r="BA216" s="47"/>
      <c r="BB216" s="47"/>
      <c r="BC216" s="812">
        <f t="shared" si="167"/>
        <v>977</v>
      </c>
      <c r="BD216" s="809">
        <f t="shared" ref="BD216:BD230" si="181">+P216</f>
        <v>0.5</v>
      </c>
      <c r="BE216" s="44">
        <f t="shared" si="156"/>
        <v>12</v>
      </c>
      <c r="BF216" s="47">
        <v>12</v>
      </c>
      <c r="BG216" s="47"/>
      <c r="BH216" s="47"/>
      <c r="BI216" s="47"/>
      <c r="BJ216" s="47"/>
      <c r="BK216" s="47"/>
      <c r="BL216" s="812">
        <f t="shared" si="168"/>
        <v>977</v>
      </c>
      <c r="BM216" s="815">
        <f t="shared" ref="BM216:BM230" si="182">+Q216</f>
        <v>0.5</v>
      </c>
      <c r="BN216" s="44">
        <f t="shared" si="157"/>
        <v>12</v>
      </c>
      <c r="BO216" s="47">
        <v>12</v>
      </c>
      <c r="BP216" s="47"/>
      <c r="BQ216" s="47"/>
      <c r="BR216" s="47"/>
      <c r="BS216" s="47"/>
      <c r="BT216" s="47"/>
      <c r="BU216" s="818"/>
      <c r="BV216" s="819"/>
      <c r="BW216" s="819"/>
      <c r="BX216" s="819"/>
      <c r="BY216" s="819"/>
      <c r="BZ216" s="819"/>
      <c r="CA216" s="819"/>
      <c r="CB216" s="819"/>
      <c r="CC216" s="820"/>
    </row>
    <row r="217" spans="1:81" s="58" customFormat="1" ht="40.200000000000003" customHeight="1" x14ac:dyDescent="0.3">
      <c r="A217" s="34"/>
      <c r="B217" s="1857"/>
      <c r="C217" s="869"/>
      <c r="D217" s="872"/>
      <c r="E217" s="852"/>
      <c r="F217" s="852"/>
      <c r="G217" s="852"/>
      <c r="H217" s="852"/>
      <c r="I217" s="852"/>
      <c r="J217" s="892"/>
      <c r="K217" s="855"/>
      <c r="L217" s="858"/>
      <c r="M217" s="861"/>
      <c r="N217" s="837"/>
      <c r="O217" s="840"/>
      <c r="P217" s="864"/>
      <c r="Q217" s="867"/>
      <c r="R217" s="813"/>
      <c r="S217" s="39" t="s">
        <v>6649</v>
      </c>
      <c r="T217" s="236"/>
      <c r="U217" s="236"/>
      <c r="V217" s="236"/>
      <c r="W217" s="39" t="s">
        <v>6650</v>
      </c>
      <c r="X217" s="31">
        <v>45047</v>
      </c>
      <c r="Y217" s="31">
        <v>45229</v>
      </c>
      <c r="Z217" s="31"/>
      <c r="AA217" s="31"/>
      <c r="AB217" s="813"/>
      <c r="AC217" s="828"/>
      <c r="AD217" s="51">
        <f t="shared" si="161"/>
        <v>48</v>
      </c>
      <c r="AE217" s="51">
        <f t="shared" si="161"/>
        <v>48</v>
      </c>
      <c r="AF217" s="51">
        <f t="shared" si="161"/>
        <v>0</v>
      </c>
      <c r="AG217" s="51">
        <f t="shared" si="161"/>
        <v>0</v>
      </c>
      <c r="AH217" s="51">
        <f t="shared" si="161"/>
        <v>0</v>
      </c>
      <c r="AI217" s="51">
        <f t="shared" si="161"/>
        <v>0</v>
      </c>
      <c r="AJ217" s="51">
        <f t="shared" si="161"/>
        <v>0</v>
      </c>
      <c r="AK217" s="813"/>
      <c r="AL217" s="831"/>
      <c r="AM217" s="51">
        <f t="shared" si="154"/>
        <v>12</v>
      </c>
      <c r="AN217" s="257">
        <v>12</v>
      </c>
      <c r="AO217" s="257"/>
      <c r="AP217" s="257"/>
      <c r="AQ217" s="257"/>
      <c r="AR217" s="257"/>
      <c r="AS217" s="257"/>
      <c r="AT217" s="813"/>
      <c r="AU217" s="834"/>
      <c r="AV217" s="51">
        <f t="shared" si="155"/>
        <v>12</v>
      </c>
      <c r="AW217" s="257">
        <v>12</v>
      </c>
      <c r="AX217" s="257"/>
      <c r="AY217" s="257"/>
      <c r="AZ217" s="257"/>
      <c r="BA217" s="257"/>
      <c r="BB217" s="257"/>
      <c r="BC217" s="813"/>
      <c r="BD217" s="810"/>
      <c r="BE217" s="51">
        <f t="shared" si="156"/>
        <v>12</v>
      </c>
      <c r="BF217" s="257">
        <v>12</v>
      </c>
      <c r="BG217" s="257"/>
      <c r="BH217" s="257"/>
      <c r="BI217" s="257"/>
      <c r="BJ217" s="257"/>
      <c r="BK217" s="257"/>
      <c r="BL217" s="813"/>
      <c r="BM217" s="816"/>
      <c r="BN217" s="51">
        <f t="shared" si="157"/>
        <v>12</v>
      </c>
      <c r="BO217" s="257">
        <v>12</v>
      </c>
      <c r="BP217" s="257"/>
      <c r="BQ217" s="257"/>
      <c r="BR217" s="257"/>
      <c r="BS217" s="257"/>
      <c r="BT217" s="257"/>
      <c r="BU217" s="821"/>
      <c r="BV217" s="822"/>
      <c r="BW217" s="822"/>
      <c r="BX217" s="822"/>
      <c r="BY217" s="822"/>
      <c r="BZ217" s="822"/>
      <c r="CA217" s="822"/>
      <c r="CB217" s="822"/>
      <c r="CC217" s="823"/>
    </row>
    <row r="218" spans="1:81" s="58" customFormat="1" ht="40.200000000000003" customHeight="1" thickBot="1" x14ac:dyDescent="0.35">
      <c r="A218" s="34"/>
      <c r="B218" s="1857"/>
      <c r="C218" s="869"/>
      <c r="D218" s="872"/>
      <c r="E218" s="852"/>
      <c r="F218" s="852"/>
      <c r="G218" s="852"/>
      <c r="H218" s="852"/>
      <c r="I218" s="852"/>
      <c r="J218" s="892"/>
      <c r="K218" s="855"/>
      <c r="L218" s="858"/>
      <c r="M218" s="861"/>
      <c r="N218" s="837"/>
      <c r="O218" s="840"/>
      <c r="P218" s="864"/>
      <c r="Q218" s="867"/>
      <c r="R218" s="813"/>
      <c r="S218" s="39" t="s">
        <v>6651</v>
      </c>
      <c r="T218" s="236"/>
      <c r="U218" s="236"/>
      <c r="V218" s="236"/>
      <c r="W218" s="39" t="s">
        <v>6652</v>
      </c>
      <c r="X218" s="31">
        <v>45170</v>
      </c>
      <c r="Y218" s="31">
        <v>45290</v>
      </c>
      <c r="Z218" s="31"/>
      <c r="AA218" s="31"/>
      <c r="AB218" s="813"/>
      <c r="AC218" s="828"/>
      <c r="AD218" s="51">
        <f t="shared" si="161"/>
        <v>48</v>
      </c>
      <c r="AE218" s="51">
        <f t="shared" si="161"/>
        <v>48</v>
      </c>
      <c r="AF218" s="51">
        <f t="shared" si="161"/>
        <v>0</v>
      </c>
      <c r="AG218" s="51">
        <f t="shared" si="161"/>
        <v>0</v>
      </c>
      <c r="AH218" s="51">
        <f t="shared" si="161"/>
        <v>0</v>
      </c>
      <c r="AI218" s="51">
        <f t="shared" si="161"/>
        <v>0</v>
      </c>
      <c r="AJ218" s="51">
        <f t="shared" si="161"/>
        <v>0</v>
      </c>
      <c r="AK218" s="813"/>
      <c r="AL218" s="831"/>
      <c r="AM218" s="51">
        <f t="shared" si="154"/>
        <v>12</v>
      </c>
      <c r="AN218" s="257">
        <v>12</v>
      </c>
      <c r="AO218" s="257"/>
      <c r="AP218" s="257"/>
      <c r="AQ218" s="257"/>
      <c r="AR218" s="257"/>
      <c r="AS218" s="257"/>
      <c r="AT218" s="813"/>
      <c r="AU218" s="834"/>
      <c r="AV218" s="51">
        <f t="shared" si="155"/>
        <v>12</v>
      </c>
      <c r="AW218" s="257">
        <v>12</v>
      </c>
      <c r="AX218" s="257"/>
      <c r="AY218" s="257"/>
      <c r="AZ218" s="257"/>
      <c r="BA218" s="257"/>
      <c r="BB218" s="257"/>
      <c r="BC218" s="813"/>
      <c r="BD218" s="810"/>
      <c r="BE218" s="51">
        <f t="shared" si="156"/>
        <v>12</v>
      </c>
      <c r="BF218" s="257">
        <v>12</v>
      </c>
      <c r="BG218" s="257"/>
      <c r="BH218" s="257"/>
      <c r="BI218" s="257"/>
      <c r="BJ218" s="257"/>
      <c r="BK218" s="257"/>
      <c r="BL218" s="813"/>
      <c r="BM218" s="816"/>
      <c r="BN218" s="51">
        <f t="shared" si="157"/>
        <v>12</v>
      </c>
      <c r="BO218" s="257">
        <v>12</v>
      </c>
      <c r="BP218" s="257"/>
      <c r="BQ218" s="257"/>
      <c r="BR218" s="257"/>
      <c r="BS218" s="257"/>
      <c r="BT218" s="257"/>
      <c r="BU218" s="821"/>
      <c r="BV218" s="822"/>
      <c r="BW218" s="822"/>
      <c r="BX218" s="822"/>
      <c r="BY218" s="822"/>
      <c r="BZ218" s="822"/>
      <c r="CA218" s="822"/>
      <c r="CB218" s="822"/>
      <c r="CC218" s="823"/>
    </row>
    <row r="219" spans="1:81" s="58" customFormat="1" ht="40.200000000000003" customHeight="1" thickTop="1" x14ac:dyDescent="0.3">
      <c r="A219" s="34"/>
      <c r="B219" s="1857"/>
      <c r="C219" s="869"/>
      <c r="D219" s="871"/>
      <c r="E219" s="851"/>
      <c r="F219" s="851"/>
      <c r="G219" s="851"/>
      <c r="H219" s="851"/>
      <c r="I219" s="851"/>
      <c r="J219" s="891">
        <v>978</v>
      </c>
      <c r="K219" s="854" t="str">
        <f>+[26]Metas!K1143</f>
        <v>Evento o estrategia de promoción de la Marca Región en el exterior apoyado</v>
      </c>
      <c r="L219" s="857">
        <v>1</v>
      </c>
      <c r="M219" s="860">
        <f t="shared" si="177"/>
        <v>1</v>
      </c>
      <c r="N219" s="836"/>
      <c r="O219" s="839">
        <v>0.3</v>
      </c>
      <c r="P219" s="863">
        <v>0.3</v>
      </c>
      <c r="Q219" s="866">
        <v>0.4</v>
      </c>
      <c r="R219" s="812">
        <f>+$J219</f>
        <v>978</v>
      </c>
      <c r="S219" s="231" t="s">
        <v>6653</v>
      </c>
      <c r="T219" s="235"/>
      <c r="U219" s="235"/>
      <c r="V219" s="235"/>
      <c r="W219" s="231" t="s">
        <v>6654</v>
      </c>
      <c r="X219" s="256">
        <v>45017</v>
      </c>
      <c r="Y219" s="256">
        <v>45168</v>
      </c>
      <c r="Z219" s="256"/>
      <c r="AA219" s="256"/>
      <c r="AB219" s="812">
        <f t="shared" si="163"/>
        <v>978</v>
      </c>
      <c r="AC219" s="827">
        <f t="shared" ref="AC219" si="183">+L219</f>
        <v>1</v>
      </c>
      <c r="AD219" s="44">
        <f t="shared" si="161"/>
        <v>69</v>
      </c>
      <c r="AE219" s="44">
        <f t="shared" si="161"/>
        <v>69</v>
      </c>
      <c r="AF219" s="44">
        <f t="shared" si="161"/>
        <v>0</v>
      </c>
      <c r="AG219" s="44">
        <f t="shared" si="161"/>
        <v>0</v>
      </c>
      <c r="AH219" s="44">
        <f t="shared" si="161"/>
        <v>0</v>
      </c>
      <c r="AI219" s="44">
        <f t="shared" si="161"/>
        <v>0</v>
      </c>
      <c r="AJ219" s="44">
        <f t="shared" si="161"/>
        <v>0</v>
      </c>
      <c r="AK219" s="812">
        <f t="shared" si="165"/>
        <v>978</v>
      </c>
      <c r="AL219" s="830">
        <f t="shared" si="179"/>
        <v>0</v>
      </c>
      <c r="AM219" s="44">
        <f t="shared" si="154"/>
        <v>0</v>
      </c>
      <c r="AN219" s="47"/>
      <c r="AO219" s="47"/>
      <c r="AP219" s="47"/>
      <c r="AQ219" s="47"/>
      <c r="AR219" s="47"/>
      <c r="AS219" s="47"/>
      <c r="AT219" s="812">
        <f t="shared" si="166"/>
        <v>978</v>
      </c>
      <c r="AU219" s="833">
        <f t="shared" si="180"/>
        <v>0.3</v>
      </c>
      <c r="AV219" s="44">
        <f t="shared" si="155"/>
        <v>23</v>
      </c>
      <c r="AW219" s="47">
        <v>23</v>
      </c>
      <c r="AX219" s="47"/>
      <c r="AY219" s="47"/>
      <c r="AZ219" s="47"/>
      <c r="BA219" s="47"/>
      <c r="BB219" s="47"/>
      <c r="BC219" s="812">
        <f t="shared" si="167"/>
        <v>978</v>
      </c>
      <c r="BD219" s="809">
        <f t="shared" si="181"/>
        <v>0.3</v>
      </c>
      <c r="BE219" s="44">
        <f t="shared" si="156"/>
        <v>23</v>
      </c>
      <c r="BF219" s="47">
        <v>23</v>
      </c>
      <c r="BG219" s="47"/>
      <c r="BH219" s="47"/>
      <c r="BI219" s="47"/>
      <c r="BJ219" s="47"/>
      <c r="BK219" s="47"/>
      <c r="BL219" s="812">
        <f t="shared" si="168"/>
        <v>978</v>
      </c>
      <c r="BM219" s="815">
        <f t="shared" si="182"/>
        <v>0.4</v>
      </c>
      <c r="BN219" s="44">
        <f t="shared" si="157"/>
        <v>23</v>
      </c>
      <c r="BO219" s="47">
        <v>23</v>
      </c>
      <c r="BP219" s="47"/>
      <c r="BQ219" s="47"/>
      <c r="BR219" s="47"/>
      <c r="BS219" s="47"/>
      <c r="BT219" s="47"/>
      <c r="BU219" s="818"/>
      <c r="BV219" s="819"/>
      <c r="BW219" s="819"/>
      <c r="BX219" s="819"/>
      <c r="BY219" s="819"/>
      <c r="BZ219" s="819"/>
      <c r="CA219" s="819"/>
      <c r="CB219" s="819"/>
      <c r="CC219" s="820"/>
    </row>
    <row r="220" spans="1:81" s="58" customFormat="1" ht="40.200000000000003" customHeight="1" thickBot="1" x14ac:dyDescent="0.35">
      <c r="A220" s="34"/>
      <c r="B220" s="1857"/>
      <c r="C220" s="869"/>
      <c r="D220" s="872"/>
      <c r="E220" s="852"/>
      <c r="F220" s="852"/>
      <c r="G220" s="852"/>
      <c r="H220" s="852"/>
      <c r="I220" s="852"/>
      <c r="J220" s="892"/>
      <c r="K220" s="855"/>
      <c r="L220" s="858"/>
      <c r="M220" s="861"/>
      <c r="N220" s="837"/>
      <c r="O220" s="840"/>
      <c r="P220" s="864"/>
      <c r="Q220" s="867"/>
      <c r="R220" s="813"/>
      <c r="S220" s="39" t="s">
        <v>6655</v>
      </c>
      <c r="T220" s="236"/>
      <c r="U220" s="236"/>
      <c r="V220" s="236"/>
      <c r="W220" s="39" t="s">
        <v>6652</v>
      </c>
      <c r="X220" s="31">
        <v>45170</v>
      </c>
      <c r="Y220" s="31">
        <v>45291</v>
      </c>
      <c r="Z220" s="31"/>
      <c r="AA220" s="31"/>
      <c r="AB220" s="813"/>
      <c r="AC220" s="828"/>
      <c r="AD220" s="51">
        <f t="shared" si="161"/>
        <v>69</v>
      </c>
      <c r="AE220" s="51">
        <f t="shared" si="161"/>
        <v>69</v>
      </c>
      <c r="AF220" s="51">
        <f t="shared" si="161"/>
        <v>0</v>
      </c>
      <c r="AG220" s="51">
        <f t="shared" si="161"/>
        <v>0</v>
      </c>
      <c r="AH220" s="51">
        <f t="shared" si="161"/>
        <v>0</v>
      </c>
      <c r="AI220" s="51">
        <f t="shared" si="161"/>
        <v>0</v>
      </c>
      <c r="AJ220" s="51">
        <f t="shared" si="161"/>
        <v>0</v>
      </c>
      <c r="AK220" s="813"/>
      <c r="AL220" s="831"/>
      <c r="AM220" s="51">
        <f t="shared" si="154"/>
        <v>0</v>
      </c>
      <c r="AN220" s="257"/>
      <c r="AO220" s="257"/>
      <c r="AP220" s="257"/>
      <c r="AQ220" s="257"/>
      <c r="AR220" s="257"/>
      <c r="AS220" s="257"/>
      <c r="AT220" s="813"/>
      <c r="AU220" s="834"/>
      <c r="AV220" s="51">
        <f t="shared" si="155"/>
        <v>23</v>
      </c>
      <c r="AW220" s="257">
        <v>23</v>
      </c>
      <c r="AX220" s="257"/>
      <c r="AY220" s="257"/>
      <c r="AZ220" s="257"/>
      <c r="BA220" s="257"/>
      <c r="BB220" s="257"/>
      <c r="BC220" s="813"/>
      <c r="BD220" s="810"/>
      <c r="BE220" s="51">
        <f t="shared" si="156"/>
        <v>23</v>
      </c>
      <c r="BF220" s="257">
        <v>23</v>
      </c>
      <c r="BG220" s="257"/>
      <c r="BH220" s="257"/>
      <c r="BI220" s="257"/>
      <c r="BJ220" s="257"/>
      <c r="BK220" s="257"/>
      <c r="BL220" s="813"/>
      <c r="BM220" s="816"/>
      <c r="BN220" s="51">
        <f t="shared" si="157"/>
        <v>23</v>
      </c>
      <c r="BO220" s="257">
        <v>23</v>
      </c>
      <c r="BP220" s="257"/>
      <c r="BQ220" s="257"/>
      <c r="BR220" s="257"/>
      <c r="BS220" s="257"/>
      <c r="BT220" s="257"/>
      <c r="BU220" s="821"/>
      <c r="BV220" s="822"/>
      <c r="BW220" s="822"/>
      <c r="BX220" s="822"/>
      <c r="BY220" s="822"/>
      <c r="BZ220" s="822"/>
      <c r="CA220" s="822"/>
      <c r="CB220" s="822"/>
      <c r="CC220" s="823"/>
    </row>
    <row r="221" spans="1:81" s="58" customFormat="1" ht="40.200000000000003" customHeight="1" thickTop="1" x14ac:dyDescent="0.3">
      <c r="A221" s="34"/>
      <c r="B221" s="1857"/>
      <c r="C221" s="869"/>
      <c r="D221" s="871"/>
      <c r="E221" s="851"/>
      <c r="F221" s="851"/>
      <c r="G221" s="851"/>
      <c r="H221" s="851"/>
      <c r="I221" s="851"/>
      <c r="J221" s="891">
        <v>979</v>
      </c>
      <c r="K221" s="854" t="str">
        <f>+[26]Metas!K1144</f>
        <v xml:space="preserve">Hoja de Ruta para la internacionalización implementada y apoyada </v>
      </c>
      <c r="L221" s="857"/>
      <c r="M221" s="860">
        <f t="shared" si="177"/>
        <v>0</v>
      </c>
      <c r="N221" s="836"/>
      <c r="O221" s="839"/>
      <c r="P221" s="863"/>
      <c r="Q221" s="866"/>
      <c r="R221" s="812">
        <f>+$J221</f>
        <v>979</v>
      </c>
      <c r="S221" s="231"/>
      <c r="T221" s="235"/>
      <c r="U221" s="235"/>
      <c r="V221" s="235"/>
      <c r="W221" s="231"/>
      <c r="X221" s="256"/>
      <c r="Y221" s="256"/>
      <c r="Z221" s="256"/>
      <c r="AA221" s="256"/>
      <c r="AB221" s="812">
        <f t="shared" si="163"/>
        <v>979</v>
      </c>
      <c r="AC221" s="827">
        <f t="shared" ref="AC221" si="184">+L221</f>
        <v>0</v>
      </c>
      <c r="AD221" s="44">
        <f t="shared" si="161"/>
        <v>0</v>
      </c>
      <c r="AE221" s="44">
        <f t="shared" si="161"/>
        <v>0</v>
      </c>
      <c r="AF221" s="44">
        <f t="shared" si="161"/>
        <v>0</v>
      </c>
      <c r="AG221" s="44">
        <f t="shared" si="161"/>
        <v>0</v>
      </c>
      <c r="AH221" s="44">
        <f t="shared" si="161"/>
        <v>0</v>
      </c>
      <c r="AI221" s="44">
        <f t="shared" si="161"/>
        <v>0</v>
      </c>
      <c r="AJ221" s="44">
        <f t="shared" si="161"/>
        <v>0</v>
      </c>
      <c r="AK221" s="812">
        <f t="shared" si="165"/>
        <v>979</v>
      </c>
      <c r="AL221" s="830">
        <f t="shared" si="179"/>
        <v>0</v>
      </c>
      <c r="AM221" s="44">
        <f t="shared" si="154"/>
        <v>0</v>
      </c>
      <c r="AN221" s="47"/>
      <c r="AO221" s="47"/>
      <c r="AP221" s="47"/>
      <c r="AQ221" s="47"/>
      <c r="AR221" s="47"/>
      <c r="AS221" s="47"/>
      <c r="AT221" s="812">
        <f t="shared" si="166"/>
        <v>979</v>
      </c>
      <c r="AU221" s="833">
        <f t="shared" si="180"/>
        <v>0</v>
      </c>
      <c r="AV221" s="44">
        <f t="shared" si="155"/>
        <v>0</v>
      </c>
      <c r="AW221" s="47"/>
      <c r="AX221" s="47"/>
      <c r="AY221" s="47"/>
      <c r="AZ221" s="47"/>
      <c r="BA221" s="47"/>
      <c r="BB221" s="47"/>
      <c r="BC221" s="812">
        <f t="shared" si="167"/>
        <v>979</v>
      </c>
      <c r="BD221" s="809">
        <f t="shared" si="181"/>
        <v>0</v>
      </c>
      <c r="BE221" s="44">
        <f t="shared" si="156"/>
        <v>0</v>
      </c>
      <c r="BF221" s="47"/>
      <c r="BG221" s="47"/>
      <c r="BH221" s="47"/>
      <c r="BI221" s="47"/>
      <c r="BJ221" s="47"/>
      <c r="BK221" s="47"/>
      <c r="BL221" s="812">
        <f t="shared" si="168"/>
        <v>979</v>
      </c>
      <c r="BM221" s="815">
        <f t="shared" si="182"/>
        <v>0</v>
      </c>
      <c r="BN221" s="44">
        <f t="shared" si="157"/>
        <v>0</v>
      </c>
      <c r="BO221" s="47"/>
      <c r="BP221" s="47"/>
      <c r="BQ221" s="47"/>
      <c r="BR221" s="47"/>
      <c r="BS221" s="47"/>
      <c r="BT221" s="47"/>
      <c r="BU221" s="818"/>
      <c r="BV221" s="819"/>
      <c r="BW221" s="819"/>
      <c r="BX221" s="819"/>
      <c r="BY221" s="819"/>
      <c r="BZ221" s="819"/>
      <c r="CA221" s="819"/>
      <c r="CB221" s="819"/>
      <c r="CC221" s="820"/>
    </row>
    <row r="222" spans="1:81" s="58" customFormat="1" ht="40.200000000000003" customHeight="1" x14ac:dyDescent="0.3">
      <c r="A222" s="34"/>
      <c r="B222" s="1857"/>
      <c r="C222" s="869"/>
      <c r="D222" s="872"/>
      <c r="E222" s="852"/>
      <c r="F222" s="852"/>
      <c r="G222" s="852"/>
      <c r="H222" s="852"/>
      <c r="I222" s="852"/>
      <c r="J222" s="892"/>
      <c r="K222" s="855"/>
      <c r="L222" s="858"/>
      <c r="M222" s="861"/>
      <c r="N222" s="837"/>
      <c r="O222" s="840"/>
      <c r="P222" s="864"/>
      <c r="Q222" s="867"/>
      <c r="R222" s="813"/>
      <c r="S222" s="39"/>
      <c r="T222" s="236"/>
      <c r="U222" s="236"/>
      <c r="V222" s="236"/>
      <c r="W222" s="39"/>
      <c r="X222" s="31"/>
      <c r="Y222" s="31"/>
      <c r="Z222" s="31"/>
      <c r="AA222" s="31"/>
      <c r="AB222" s="813"/>
      <c r="AC222" s="828"/>
      <c r="AD222" s="51">
        <f t="shared" si="161"/>
        <v>0</v>
      </c>
      <c r="AE222" s="51">
        <f t="shared" si="161"/>
        <v>0</v>
      </c>
      <c r="AF222" s="51">
        <f t="shared" si="161"/>
        <v>0</v>
      </c>
      <c r="AG222" s="51">
        <f t="shared" si="161"/>
        <v>0</v>
      </c>
      <c r="AH222" s="51">
        <f t="shared" si="161"/>
        <v>0</v>
      </c>
      <c r="AI222" s="51">
        <f t="shared" si="161"/>
        <v>0</v>
      </c>
      <c r="AJ222" s="51">
        <f t="shared" si="161"/>
        <v>0</v>
      </c>
      <c r="AK222" s="813"/>
      <c r="AL222" s="831"/>
      <c r="AM222" s="51">
        <f t="shared" si="154"/>
        <v>0</v>
      </c>
      <c r="AN222" s="257"/>
      <c r="AO222" s="257"/>
      <c r="AP222" s="257"/>
      <c r="AQ222" s="257"/>
      <c r="AR222" s="257"/>
      <c r="AS222" s="257"/>
      <c r="AT222" s="813"/>
      <c r="AU222" s="834"/>
      <c r="AV222" s="51">
        <f t="shared" si="155"/>
        <v>0</v>
      </c>
      <c r="AW222" s="257"/>
      <c r="AX222" s="257"/>
      <c r="AY222" s="257"/>
      <c r="AZ222" s="257"/>
      <c r="BA222" s="257"/>
      <c r="BB222" s="257"/>
      <c r="BC222" s="813"/>
      <c r="BD222" s="810"/>
      <c r="BE222" s="51">
        <f t="shared" si="156"/>
        <v>0</v>
      </c>
      <c r="BF222" s="257"/>
      <c r="BG222" s="257"/>
      <c r="BH222" s="257"/>
      <c r="BI222" s="257"/>
      <c r="BJ222" s="257"/>
      <c r="BK222" s="257"/>
      <c r="BL222" s="813"/>
      <c r="BM222" s="816"/>
      <c r="BN222" s="51">
        <f t="shared" si="157"/>
        <v>0</v>
      </c>
      <c r="BO222" s="257"/>
      <c r="BP222" s="257"/>
      <c r="BQ222" s="257"/>
      <c r="BR222" s="257"/>
      <c r="BS222" s="257"/>
      <c r="BT222" s="257"/>
      <c r="BU222" s="821"/>
      <c r="BV222" s="822"/>
      <c r="BW222" s="822"/>
      <c r="BX222" s="822"/>
      <c r="BY222" s="822"/>
      <c r="BZ222" s="822"/>
      <c r="CA222" s="822"/>
      <c r="CB222" s="822"/>
      <c r="CC222" s="823"/>
    </row>
    <row r="223" spans="1:81" s="58" customFormat="1" ht="40.200000000000003" customHeight="1" x14ac:dyDescent="0.3">
      <c r="A223" s="34"/>
      <c r="B223" s="1857"/>
      <c r="C223" s="869"/>
      <c r="D223" s="872"/>
      <c r="E223" s="852"/>
      <c r="F223" s="852"/>
      <c r="G223" s="852"/>
      <c r="H223" s="852"/>
      <c r="I223" s="852"/>
      <c r="J223" s="892"/>
      <c r="K223" s="855"/>
      <c r="L223" s="858"/>
      <c r="M223" s="861"/>
      <c r="N223" s="837"/>
      <c r="O223" s="840"/>
      <c r="P223" s="864"/>
      <c r="Q223" s="867"/>
      <c r="R223" s="813"/>
      <c r="S223" s="39"/>
      <c r="T223" s="236"/>
      <c r="U223" s="236"/>
      <c r="V223" s="236"/>
      <c r="W223" s="39"/>
      <c r="X223" s="31"/>
      <c r="Y223" s="31"/>
      <c r="Z223" s="31"/>
      <c r="AA223" s="31"/>
      <c r="AB223" s="813"/>
      <c r="AC223" s="828"/>
      <c r="AD223" s="51">
        <f t="shared" si="161"/>
        <v>0</v>
      </c>
      <c r="AE223" s="51">
        <f t="shared" si="161"/>
        <v>0</v>
      </c>
      <c r="AF223" s="51">
        <f t="shared" si="161"/>
        <v>0</v>
      </c>
      <c r="AG223" s="51">
        <f t="shared" si="161"/>
        <v>0</v>
      </c>
      <c r="AH223" s="51">
        <f t="shared" si="161"/>
        <v>0</v>
      </c>
      <c r="AI223" s="51">
        <f t="shared" si="161"/>
        <v>0</v>
      </c>
      <c r="AJ223" s="51">
        <f t="shared" si="161"/>
        <v>0</v>
      </c>
      <c r="AK223" s="813"/>
      <c r="AL223" s="831"/>
      <c r="AM223" s="51">
        <f t="shared" si="154"/>
        <v>0</v>
      </c>
      <c r="AN223" s="257"/>
      <c r="AO223" s="257"/>
      <c r="AP223" s="257"/>
      <c r="AQ223" s="257"/>
      <c r="AR223" s="257"/>
      <c r="AS223" s="257"/>
      <c r="AT223" s="813"/>
      <c r="AU223" s="834"/>
      <c r="AV223" s="51">
        <f t="shared" si="155"/>
        <v>0</v>
      </c>
      <c r="AW223" s="257"/>
      <c r="AX223" s="257"/>
      <c r="AY223" s="257"/>
      <c r="AZ223" s="257"/>
      <c r="BA223" s="257"/>
      <c r="BB223" s="257"/>
      <c r="BC223" s="813"/>
      <c r="BD223" s="810"/>
      <c r="BE223" s="51">
        <f t="shared" si="156"/>
        <v>0</v>
      </c>
      <c r="BF223" s="257"/>
      <c r="BG223" s="257"/>
      <c r="BH223" s="257"/>
      <c r="BI223" s="257"/>
      <c r="BJ223" s="257"/>
      <c r="BK223" s="257"/>
      <c r="BL223" s="813"/>
      <c r="BM223" s="816"/>
      <c r="BN223" s="51">
        <f t="shared" si="157"/>
        <v>0</v>
      </c>
      <c r="BO223" s="257"/>
      <c r="BP223" s="257"/>
      <c r="BQ223" s="257"/>
      <c r="BR223" s="257"/>
      <c r="BS223" s="257"/>
      <c r="BT223" s="257"/>
      <c r="BU223" s="821"/>
      <c r="BV223" s="822"/>
      <c r="BW223" s="822"/>
      <c r="BX223" s="822"/>
      <c r="BY223" s="822"/>
      <c r="BZ223" s="822"/>
      <c r="CA223" s="822"/>
      <c r="CB223" s="822"/>
      <c r="CC223" s="823"/>
    </row>
    <row r="224" spans="1:81" s="58" customFormat="1" ht="40.200000000000003" customHeight="1" thickBot="1" x14ac:dyDescent="0.35">
      <c r="A224" s="34"/>
      <c r="B224" s="1857"/>
      <c r="C224" s="869"/>
      <c r="D224" s="873"/>
      <c r="E224" s="853"/>
      <c r="F224" s="853"/>
      <c r="G224" s="853"/>
      <c r="H224" s="853"/>
      <c r="I224" s="853"/>
      <c r="J224" s="893"/>
      <c r="K224" s="856"/>
      <c r="L224" s="859"/>
      <c r="M224" s="862"/>
      <c r="N224" s="838"/>
      <c r="O224" s="841"/>
      <c r="P224" s="865"/>
      <c r="Q224" s="874"/>
      <c r="R224" s="814"/>
      <c r="S224" s="232"/>
      <c r="T224" s="237"/>
      <c r="U224" s="237"/>
      <c r="V224" s="237"/>
      <c r="W224" s="232"/>
      <c r="X224" s="260"/>
      <c r="Y224" s="260"/>
      <c r="Z224" s="260"/>
      <c r="AA224" s="260"/>
      <c r="AB224" s="814"/>
      <c r="AC224" s="829"/>
      <c r="AD224" s="46">
        <f t="shared" si="161"/>
        <v>0</v>
      </c>
      <c r="AE224" s="46">
        <f t="shared" si="161"/>
        <v>0</v>
      </c>
      <c r="AF224" s="46">
        <f t="shared" si="161"/>
        <v>0</v>
      </c>
      <c r="AG224" s="46">
        <f t="shared" si="161"/>
        <v>0</v>
      </c>
      <c r="AH224" s="46">
        <f t="shared" si="161"/>
        <v>0</v>
      </c>
      <c r="AI224" s="46">
        <f t="shared" si="161"/>
        <v>0</v>
      </c>
      <c r="AJ224" s="46">
        <f t="shared" si="161"/>
        <v>0</v>
      </c>
      <c r="AK224" s="814"/>
      <c r="AL224" s="832"/>
      <c r="AM224" s="46">
        <f t="shared" si="154"/>
        <v>0</v>
      </c>
      <c r="AN224" s="49"/>
      <c r="AO224" s="49"/>
      <c r="AP224" s="49"/>
      <c r="AQ224" s="49"/>
      <c r="AR224" s="49"/>
      <c r="AS224" s="49"/>
      <c r="AT224" s="814"/>
      <c r="AU224" s="835"/>
      <c r="AV224" s="46">
        <f t="shared" si="155"/>
        <v>0</v>
      </c>
      <c r="AW224" s="49"/>
      <c r="AX224" s="49"/>
      <c r="AY224" s="49"/>
      <c r="AZ224" s="49"/>
      <c r="BA224" s="49"/>
      <c r="BB224" s="49"/>
      <c r="BC224" s="814"/>
      <c r="BD224" s="811"/>
      <c r="BE224" s="46">
        <f t="shared" si="156"/>
        <v>0</v>
      </c>
      <c r="BF224" s="49"/>
      <c r="BG224" s="49"/>
      <c r="BH224" s="49"/>
      <c r="BI224" s="49"/>
      <c r="BJ224" s="49"/>
      <c r="BK224" s="49"/>
      <c r="BL224" s="814"/>
      <c r="BM224" s="817"/>
      <c r="BN224" s="46">
        <f t="shared" si="157"/>
        <v>0</v>
      </c>
      <c r="BO224" s="49"/>
      <c r="BP224" s="49"/>
      <c r="BQ224" s="49"/>
      <c r="BR224" s="49"/>
      <c r="BS224" s="49"/>
      <c r="BT224" s="49"/>
      <c r="BU224" s="824"/>
      <c r="BV224" s="825"/>
      <c r="BW224" s="825"/>
      <c r="BX224" s="825"/>
      <c r="BY224" s="825"/>
      <c r="BZ224" s="825"/>
      <c r="CA224" s="825"/>
      <c r="CB224" s="825"/>
      <c r="CC224" s="826"/>
    </row>
    <row r="225" spans="1:81" s="58" customFormat="1" ht="40.200000000000003" customHeight="1" thickTop="1" x14ac:dyDescent="0.3">
      <c r="A225" s="34"/>
      <c r="B225" s="1857"/>
      <c r="C225" s="869"/>
      <c r="D225" s="871"/>
      <c r="E225" s="851"/>
      <c r="F225" s="851"/>
      <c r="G225" s="851"/>
      <c r="H225" s="851"/>
      <c r="I225" s="851"/>
      <c r="J225" s="891">
        <v>980</v>
      </c>
      <c r="K225" s="854" t="str">
        <f>+[26]Metas!K1145</f>
        <v>Planes de internacionalización para los sectores productivos con valor agregado apoyados y/o creados</v>
      </c>
      <c r="L225" s="857">
        <v>1</v>
      </c>
      <c r="M225" s="860">
        <f t="shared" si="177"/>
        <v>1</v>
      </c>
      <c r="N225" s="836">
        <v>0.3</v>
      </c>
      <c r="O225" s="839">
        <v>0.3</v>
      </c>
      <c r="P225" s="863">
        <v>0.2</v>
      </c>
      <c r="Q225" s="866">
        <v>0.2</v>
      </c>
      <c r="R225" s="812">
        <f>+$J225</f>
        <v>980</v>
      </c>
      <c r="S225" s="231" t="s">
        <v>6656</v>
      </c>
      <c r="T225" s="235"/>
      <c r="U225" s="235"/>
      <c r="V225" s="235"/>
      <c r="W225" s="231" t="s">
        <v>4326</v>
      </c>
      <c r="X225" s="256">
        <v>44927</v>
      </c>
      <c r="Y225" s="256">
        <v>45107</v>
      </c>
      <c r="Z225" s="256"/>
      <c r="AA225" s="256"/>
      <c r="AB225" s="812">
        <f t="shared" si="163"/>
        <v>980</v>
      </c>
      <c r="AC225" s="827">
        <f t="shared" ref="AC225" si="185">+L225</f>
        <v>1</v>
      </c>
      <c r="AD225" s="44">
        <f t="shared" si="161"/>
        <v>48</v>
      </c>
      <c r="AE225" s="44">
        <f t="shared" si="161"/>
        <v>48</v>
      </c>
      <c r="AF225" s="44">
        <f t="shared" si="161"/>
        <v>0</v>
      </c>
      <c r="AG225" s="44">
        <f t="shared" si="161"/>
        <v>0</v>
      </c>
      <c r="AH225" s="44">
        <f t="shared" si="161"/>
        <v>0</v>
      </c>
      <c r="AI225" s="44">
        <f t="shared" si="161"/>
        <v>0</v>
      </c>
      <c r="AJ225" s="44">
        <f t="shared" si="161"/>
        <v>0</v>
      </c>
      <c r="AK225" s="812">
        <f t="shared" si="165"/>
        <v>980</v>
      </c>
      <c r="AL225" s="830">
        <f t="shared" si="179"/>
        <v>0.3</v>
      </c>
      <c r="AM225" s="44">
        <f t="shared" si="154"/>
        <v>12</v>
      </c>
      <c r="AN225" s="47">
        <v>12</v>
      </c>
      <c r="AO225" s="47"/>
      <c r="AP225" s="47"/>
      <c r="AQ225" s="47"/>
      <c r="AR225" s="47"/>
      <c r="AS225" s="47"/>
      <c r="AT225" s="812">
        <f t="shared" si="166"/>
        <v>980</v>
      </c>
      <c r="AU225" s="833">
        <f t="shared" si="180"/>
        <v>0.3</v>
      </c>
      <c r="AV225" s="44">
        <f t="shared" si="155"/>
        <v>12</v>
      </c>
      <c r="AW225" s="47">
        <v>12</v>
      </c>
      <c r="AX225" s="47"/>
      <c r="AY225" s="47"/>
      <c r="AZ225" s="47"/>
      <c r="BA225" s="47"/>
      <c r="BB225" s="47"/>
      <c r="BC225" s="812">
        <f t="shared" si="167"/>
        <v>980</v>
      </c>
      <c r="BD225" s="809">
        <f t="shared" si="181"/>
        <v>0.2</v>
      </c>
      <c r="BE225" s="44">
        <f t="shared" si="156"/>
        <v>12</v>
      </c>
      <c r="BF225" s="47">
        <v>12</v>
      </c>
      <c r="BG225" s="47"/>
      <c r="BH225" s="47"/>
      <c r="BI225" s="47"/>
      <c r="BJ225" s="47"/>
      <c r="BK225" s="47"/>
      <c r="BL225" s="812">
        <f t="shared" si="168"/>
        <v>980</v>
      </c>
      <c r="BM225" s="815">
        <f t="shared" si="182"/>
        <v>0.2</v>
      </c>
      <c r="BN225" s="44">
        <f t="shared" si="157"/>
        <v>12</v>
      </c>
      <c r="BO225" s="47">
        <v>12</v>
      </c>
      <c r="BP225" s="47"/>
      <c r="BQ225" s="47"/>
      <c r="BR225" s="47"/>
      <c r="BS225" s="47"/>
      <c r="BT225" s="47"/>
      <c r="BU225" s="818"/>
      <c r="BV225" s="819"/>
      <c r="BW225" s="819"/>
      <c r="BX225" s="819"/>
      <c r="BY225" s="819"/>
      <c r="BZ225" s="819"/>
      <c r="CA225" s="819"/>
      <c r="CB225" s="819"/>
      <c r="CC225" s="820"/>
    </row>
    <row r="226" spans="1:81" s="58" customFormat="1" ht="40.200000000000003" customHeight="1" x14ac:dyDescent="0.3">
      <c r="A226" s="34"/>
      <c r="B226" s="1857"/>
      <c r="C226" s="869"/>
      <c r="D226" s="872"/>
      <c r="E226" s="852"/>
      <c r="F226" s="852"/>
      <c r="G226" s="852"/>
      <c r="H226" s="852"/>
      <c r="I226" s="852"/>
      <c r="J226" s="892"/>
      <c r="K226" s="855"/>
      <c r="L226" s="858"/>
      <c r="M226" s="861"/>
      <c r="N226" s="837"/>
      <c r="O226" s="840"/>
      <c r="P226" s="864"/>
      <c r="Q226" s="867"/>
      <c r="R226" s="813"/>
      <c r="S226" s="39" t="s">
        <v>6657</v>
      </c>
      <c r="T226" s="236"/>
      <c r="U226" s="236"/>
      <c r="V226" s="236"/>
      <c r="W226" s="39" t="s">
        <v>4326</v>
      </c>
      <c r="X226" s="31">
        <v>45017</v>
      </c>
      <c r="Y226" s="31">
        <v>45107</v>
      </c>
      <c r="Z226" s="31"/>
      <c r="AA226" s="31"/>
      <c r="AB226" s="813"/>
      <c r="AC226" s="828"/>
      <c r="AD226" s="51">
        <f t="shared" si="161"/>
        <v>48</v>
      </c>
      <c r="AE226" s="51">
        <f t="shared" si="161"/>
        <v>48</v>
      </c>
      <c r="AF226" s="51">
        <f t="shared" si="161"/>
        <v>0</v>
      </c>
      <c r="AG226" s="51">
        <f t="shared" si="161"/>
        <v>0</v>
      </c>
      <c r="AH226" s="51">
        <f t="shared" si="161"/>
        <v>0</v>
      </c>
      <c r="AI226" s="51">
        <f t="shared" si="161"/>
        <v>0</v>
      </c>
      <c r="AJ226" s="51">
        <f t="shared" si="161"/>
        <v>0</v>
      </c>
      <c r="AK226" s="813"/>
      <c r="AL226" s="831"/>
      <c r="AM226" s="51">
        <f t="shared" ref="AM226:AM241" si="186">SUM(AN226:AS226)</f>
        <v>12</v>
      </c>
      <c r="AN226" s="257">
        <v>12</v>
      </c>
      <c r="AO226" s="257"/>
      <c r="AP226" s="257"/>
      <c r="AQ226" s="257"/>
      <c r="AR226" s="257"/>
      <c r="AS226" s="257"/>
      <c r="AT226" s="813"/>
      <c r="AU226" s="834"/>
      <c r="AV226" s="51">
        <f t="shared" ref="AV226:AV241" si="187">SUM(AW226:BB226)</f>
        <v>12</v>
      </c>
      <c r="AW226" s="257">
        <v>12</v>
      </c>
      <c r="AX226" s="257"/>
      <c r="AY226" s="257"/>
      <c r="AZ226" s="257"/>
      <c r="BA226" s="257"/>
      <c r="BB226" s="257"/>
      <c r="BC226" s="813"/>
      <c r="BD226" s="810"/>
      <c r="BE226" s="51">
        <f t="shared" ref="BE226:BE241" si="188">SUM(BF226:BK226)</f>
        <v>12</v>
      </c>
      <c r="BF226" s="257">
        <v>12</v>
      </c>
      <c r="BG226" s="257"/>
      <c r="BH226" s="257"/>
      <c r="BI226" s="257"/>
      <c r="BJ226" s="257"/>
      <c r="BK226" s="257"/>
      <c r="BL226" s="813"/>
      <c r="BM226" s="816"/>
      <c r="BN226" s="51">
        <f t="shared" ref="BN226:BN241" si="189">SUM(BO226:BT226)</f>
        <v>12</v>
      </c>
      <c r="BO226" s="257">
        <v>12</v>
      </c>
      <c r="BP226" s="257"/>
      <c r="BQ226" s="257"/>
      <c r="BR226" s="257"/>
      <c r="BS226" s="257"/>
      <c r="BT226" s="257"/>
      <c r="BU226" s="821"/>
      <c r="BV226" s="822"/>
      <c r="BW226" s="822"/>
      <c r="BX226" s="822"/>
      <c r="BY226" s="822"/>
      <c r="BZ226" s="822"/>
      <c r="CA226" s="822"/>
      <c r="CB226" s="822"/>
      <c r="CC226" s="823"/>
    </row>
    <row r="227" spans="1:81" s="58" customFormat="1" ht="40.200000000000003" customHeight="1" thickBot="1" x14ac:dyDescent="0.35">
      <c r="A227" s="34"/>
      <c r="B227" s="1857"/>
      <c r="C227" s="869"/>
      <c r="D227" s="872"/>
      <c r="E227" s="852"/>
      <c r="F227" s="852"/>
      <c r="G227" s="852"/>
      <c r="H227" s="852"/>
      <c r="I227" s="852"/>
      <c r="J227" s="892"/>
      <c r="K227" s="855"/>
      <c r="L227" s="858"/>
      <c r="M227" s="861"/>
      <c r="N227" s="837"/>
      <c r="O227" s="840"/>
      <c r="P227" s="864"/>
      <c r="Q227" s="867"/>
      <c r="R227" s="813"/>
      <c r="S227" s="39" t="s">
        <v>6658</v>
      </c>
      <c r="T227" s="236"/>
      <c r="U227" s="236"/>
      <c r="V227" s="236"/>
      <c r="W227" s="39" t="s">
        <v>6659</v>
      </c>
      <c r="X227" s="31">
        <v>45047</v>
      </c>
      <c r="Y227" s="31">
        <v>45260</v>
      </c>
      <c r="Z227" s="31"/>
      <c r="AA227" s="31"/>
      <c r="AB227" s="813"/>
      <c r="AC227" s="828"/>
      <c r="AD227" s="51">
        <f t="shared" si="161"/>
        <v>48</v>
      </c>
      <c r="AE227" s="51">
        <f t="shared" si="161"/>
        <v>48</v>
      </c>
      <c r="AF227" s="51">
        <f t="shared" si="161"/>
        <v>0</v>
      </c>
      <c r="AG227" s="51">
        <f t="shared" si="161"/>
        <v>0</v>
      </c>
      <c r="AH227" s="51">
        <f t="shared" si="161"/>
        <v>0</v>
      </c>
      <c r="AI227" s="51">
        <f t="shared" si="161"/>
        <v>0</v>
      </c>
      <c r="AJ227" s="51">
        <f t="shared" si="161"/>
        <v>0</v>
      </c>
      <c r="AK227" s="813"/>
      <c r="AL227" s="831"/>
      <c r="AM227" s="51">
        <f t="shared" si="186"/>
        <v>12</v>
      </c>
      <c r="AN227" s="257">
        <v>12</v>
      </c>
      <c r="AO227" s="257"/>
      <c r="AP227" s="257"/>
      <c r="AQ227" s="257"/>
      <c r="AR227" s="257"/>
      <c r="AS227" s="257"/>
      <c r="AT227" s="813"/>
      <c r="AU227" s="834"/>
      <c r="AV227" s="51">
        <f t="shared" si="187"/>
        <v>12</v>
      </c>
      <c r="AW227" s="257">
        <v>12</v>
      </c>
      <c r="AX227" s="257"/>
      <c r="AY227" s="257"/>
      <c r="AZ227" s="257"/>
      <c r="BA227" s="257"/>
      <c r="BB227" s="257"/>
      <c r="BC227" s="813"/>
      <c r="BD227" s="810"/>
      <c r="BE227" s="51">
        <f t="shared" si="188"/>
        <v>12</v>
      </c>
      <c r="BF227" s="257">
        <v>12</v>
      </c>
      <c r="BG227" s="257"/>
      <c r="BH227" s="257"/>
      <c r="BI227" s="257"/>
      <c r="BJ227" s="257"/>
      <c r="BK227" s="257"/>
      <c r="BL227" s="813"/>
      <c r="BM227" s="816"/>
      <c r="BN227" s="51">
        <f t="shared" si="189"/>
        <v>12</v>
      </c>
      <c r="BO227" s="257">
        <v>12</v>
      </c>
      <c r="BP227" s="257"/>
      <c r="BQ227" s="257"/>
      <c r="BR227" s="257"/>
      <c r="BS227" s="257"/>
      <c r="BT227" s="257"/>
      <c r="BU227" s="821"/>
      <c r="BV227" s="822"/>
      <c r="BW227" s="822"/>
      <c r="BX227" s="822"/>
      <c r="BY227" s="822"/>
      <c r="BZ227" s="822"/>
      <c r="CA227" s="822"/>
      <c r="CB227" s="822"/>
      <c r="CC227" s="823"/>
    </row>
    <row r="228" spans="1:81" s="58" customFormat="1" ht="40.200000000000003" customHeight="1" thickTop="1" x14ac:dyDescent="0.3">
      <c r="A228" s="34"/>
      <c r="B228" s="1857"/>
      <c r="C228" s="868" t="s">
        <v>1643</v>
      </c>
      <c r="D228" s="871"/>
      <c r="E228" s="851"/>
      <c r="F228" s="851"/>
      <c r="G228" s="851"/>
      <c r="H228" s="851"/>
      <c r="I228" s="851"/>
      <c r="J228" s="891">
        <v>981</v>
      </c>
      <c r="K228" s="854" t="str">
        <f>+[26]Metas!K1146</f>
        <v xml:space="preserve">Distrito de la Innovación y el Emprendimiento fundado (articulación del sector privado y público) </v>
      </c>
      <c r="L228" s="857">
        <v>1</v>
      </c>
      <c r="M228" s="860">
        <f t="shared" si="177"/>
        <v>1</v>
      </c>
      <c r="N228" s="836">
        <v>0.3</v>
      </c>
      <c r="O228" s="839">
        <v>0.3</v>
      </c>
      <c r="P228" s="863">
        <v>0.2</v>
      </c>
      <c r="Q228" s="866">
        <v>0.2</v>
      </c>
      <c r="R228" s="812">
        <f>+$J228</f>
        <v>981</v>
      </c>
      <c r="S228" s="231" t="s">
        <v>6660</v>
      </c>
      <c r="T228" s="235"/>
      <c r="U228" s="235"/>
      <c r="V228" s="235"/>
      <c r="W228" s="231" t="s">
        <v>6661</v>
      </c>
      <c r="X228" s="256">
        <v>44927</v>
      </c>
      <c r="Y228" s="256">
        <v>45107</v>
      </c>
      <c r="Z228" s="256"/>
      <c r="AA228" s="256"/>
      <c r="AB228" s="812">
        <f t="shared" si="163"/>
        <v>981</v>
      </c>
      <c r="AC228" s="827">
        <f t="shared" ref="AC228" si="190">+L228</f>
        <v>1</v>
      </c>
      <c r="AD228" s="44">
        <f t="shared" si="161"/>
        <v>40</v>
      </c>
      <c r="AE228" s="44">
        <f t="shared" si="161"/>
        <v>40</v>
      </c>
      <c r="AF228" s="44">
        <f t="shared" si="161"/>
        <v>0</v>
      </c>
      <c r="AG228" s="44">
        <f t="shared" si="161"/>
        <v>0</v>
      </c>
      <c r="AH228" s="44">
        <f t="shared" si="161"/>
        <v>0</v>
      </c>
      <c r="AI228" s="44">
        <f t="shared" si="161"/>
        <v>0</v>
      </c>
      <c r="AJ228" s="44">
        <f t="shared" si="161"/>
        <v>0</v>
      </c>
      <c r="AK228" s="812">
        <f t="shared" si="165"/>
        <v>981</v>
      </c>
      <c r="AL228" s="830">
        <f t="shared" si="179"/>
        <v>0.3</v>
      </c>
      <c r="AM228" s="44">
        <f t="shared" si="186"/>
        <v>10</v>
      </c>
      <c r="AN228" s="47">
        <v>10</v>
      </c>
      <c r="AO228" s="47"/>
      <c r="AP228" s="47"/>
      <c r="AQ228" s="47"/>
      <c r="AR228" s="47"/>
      <c r="AS228" s="47"/>
      <c r="AT228" s="812">
        <f t="shared" si="166"/>
        <v>981</v>
      </c>
      <c r="AU228" s="833">
        <f t="shared" si="180"/>
        <v>0.3</v>
      </c>
      <c r="AV228" s="44">
        <f t="shared" si="187"/>
        <v>10</v>
      </c>
      <c r="AW228" s="47">
        <v>10</v>
      </c>
      <c r="AX228" s="47"/>
      <c r="AY228" s="47"/>
      <c r="AZ228" s="47"/>
      <c r="BA228" s="47"/>
      <c r="BB228" s="47"/>
      <c r="BC228" s="812">
        <f t="shared" si="167"/>
        <v>981</v>
      </c>
      <c r="BD228" s="809">
        <f t="shared" si="181"/>
        <v>0.2</v>
      </c>
      <c r="BE228" s="44">
        <f t="shared" si="188"/>
        <v>10</v>
      </c>
      <c r="BF228" s="47">
        <v>10</v>
      </c>
      <c r="BG228" s="47"/>
      <c r="BH228" s="47"/>
      <c r="BI228" s="47"/>
      <c r="BJ228" s="47"/>
      <c r="BK228" s="47"/>
      <c r="BL228" s="812">
        <f t="shared" si="168"/>
        <v>981</v>
      </c>
      <c r="BM228" s="815">
        <f t="shared" si="182"/>
        <v>0.2</v>
      </c>
      <c r="BN228" s="44">
        <f t="shared" si="189"/>
        <v>10</v>
      </c>
      <c r="BO228" s="47">
        <v>10</v>
      </c>
      <c r="BP228" s="47"/>
      <c r="BQ228" s="47"/>
      <c r="BR228" s="47"/>
      <c r="BS228" s="47"/>
      <c r="BT228" s="47"/>
      <c r="BU228" s="818"/>
      <c r="BV228" s="819"/>
      <c r="BW228" s="819"/>
      <c r="BX228" s="819"/>
      <c r="BY228" s="819"/>
      <c r="BZ228" s="819"/>
      <c r="CA228" s="819"/>
      <c r="CB228" s="819"/>
      <c r="CC228" s="820"/>
    </row>
    <row r="229" spans="1:81" s="58" customFormat="1" ht="40.200000000000003" customHeight="1" thickBot="1" x14ac:dyDescent="0.35">
      <c r="A229" s="34"/>
      <c r="B229" s="1857"/>
      <c r="C229" s="869"/>
      <c r="D229" s="872"/>
      <c r="E229" s="852"/>
      <c r="F229" s="852"/>
      <c r="G229" s="852"/>
      <c r="H229" s="852"/>
      <c r="I229" s="852"/>
      <c r="J229" s="892"/>
      <c r="K229" s="855"/>
      <c r="L229" s="858"/>
      <c r="M229" s="861"/>
      <c r="N229" s="837"/>
      <c r="O229" s="840"/>
      <c r="P229" s="864"/>
      <c r="Q229" s="867"/>
      <c r="R229" s="813"/>
      <c r="S229" s="39" t="s">
        <v>6662</v>
      </c>
      <c r="T229" s="236"/>
      <c r="U229" s="236"/>
      <c r="V229" s="236"/>
      <c r="W229" s="39" t="s">
        <v>4564</v>
      </c>
      <c r="X229" s="31">
        <v>45047</v>
      </c>
      <c r="Y229" s="31">
        <v>45291</v>
      </c>
      <c r="Z229" s="31"/>
      <c r="AA229" s="31"/>
      <c r="AB229" s="813"/>
      <c r="AC229" s="828"/>
      <c r="AD229" s="51">
        <f t="shared" si="161"/>
        <v>40</v>
      </c>
      <c r="AE229" s="51">
        <f t="shared" si="161"/>
        <v>40</v>
      </c>
      <c r="AF229" s="51">
        <f t="shared" si="161"/>
        <v>0</v>
      </c>
      <c r="AG229" s="51">
        <f t="shared" si="161"/>
        <v>0</v>
      </c>
      <c r="AH229" s="51">
        <f t="shared" si="161"/>
        <v>0</v>
      </c>
      <c r="AI229" s="51">
        <f t="shared" si="161"/>
        <v>0</v>
      </c>
      <c r="AJ229" s="51">
        <f t="shared" si="161"/>
        <v>0</v>
      </c>
      <c r="AK229" s="813"/>
      <c r="AL229" s="831"/>
      <c r="AM229" s="51">
        <f t="shared" si="186"/>
        <v>10</v>
      </c>
      <c r="AN229" s="257">
        <v>10</v>
      </c>
      <c r="AO229" s="257"/>
      <c r="AP229" s="257"/>
      <c r="AQ229" s="257"/>
      <c r="AR229" s="257"/>
      <c r="AS229" s="257"/>
      <c r="AT229" s="813"/>
      <c r="AU229" s="834"/>
      <c r="AV229" s="51">
        <f t="shared" si="187"/>
        <v>10</v>
      </c>
      <c r="AW229" s="257">
        <v>10</v>
      </c>
      <c r="AX229" s="257"/>
      <c r="AY229" s="257"/>
      <c r="AZ229" s="257"/>
      <c r="BA229" s="257"/>
      <c r="BB229" s="257"/>
      <c r="BC229" s="813"/>
      <c r="BD229" s="810"/>
      <c r="BE229" s="51">
        <f t="shared" si="188"/>
        <v>10</v>
      </c>
      <c r="BF229" s="257">
        <v>10</v>
      </c>
      <c r="BG229" s="257"/>
      <c r="BH229" s="257"/>
      <c r="BI229" s="257"/>
      <c r="BJ229" s="257"/>
      <c r="BK229" s="257"/>
      <c r="BL229" s="813"/>
      <c r="BM229" s="816"/>
      <c r="BN229" s="51">
        <f t="shared" si="189"/>
        <v>10</v>
      </c>
      <c r="BO229" s="257">
        <v>10</v>
      </c>
      <c r="BP229" s="257"/>
      <c r="BQ229" s="257"/>
      <c r="BR229" s="257"/>
      <c r="BS229" s="257"/>
      <c r="BT229" s="257"/>
      <c r="BU229" s="821"/>
      <c r="BV229" s="822"/>
      <c r="BW229" s="822"/>
      <c r="BX229" s="822"/>
      <c r="BY229" s="822"/>
      <c r="BZ229" s="822"/>
      <c r="CA229" s="822"/>
      <c r="CB229" s="822"/>
      <c r="CC229" s="823"/>
    </row>
    <row r="230" spans="1:81" s="58" customFormat="1" ht="40.200000000000003" customHeight="1" thickTop="1" x14ac:dyDescent="0.3">
      <c r="A230" s="34"/>
      <c r="B230" s="906" t="s">
        <v>1645</v>
      </c>
      <c r="C230" s="868" t="s">
        <v>1648</v>
      </c>
      <c r="D230" s="871"/>
      <c r="E230" s="851"/>
      <c r="F230" s="851"/>
      <c r="G230" s="851"/>
      <c r="H230" s="851"/>
      <c r="I230" s="851"/>
      <c r="J230" s="891">
        <v>982</v>
      </c>
      <c r="K230" s="854" t="str">
        <f>+[26]Metas!K1148</f>
        <v>Promover la consolidación de la política de empleo en el marco de trabajo digno y decente a nivel público y privado</v>
      </c>
      <c r="L230" s="857"/>
      <c r="M230" s="860">
        <f t="shared" si="177"/>
        <v>0</v>
      </c>
      <c r="N230" s="836"/>
      <c r="O230" s="839"/>
      <c r="P230" s="863"/>
      <c r="Q230" s="866"/>
      <c r="R230" s="812">
        <f>+$J230</f>
        <v>982</v>
      </c>
      <c r="S230" s="231"/>
      <c r="T230" s="235"/>
      <c r="U230" s="235"/>
      <c r="V230" s="235"/>
      <c r="W230" s="231"/>
      <c r="X230" s="256"/>
      <c r="Y230" s="256"/>
      <c r="Z230" s="256"/>
      <c r="AA230" s="256"/>
      <c r="AB230" s="812">
        <f t="shared" si="163"/>
        <v>982</v>
      </c>
      <c r="AC230" s="827">
        <f t="shared" ref="AC230" si="191">+L230</f>
        <v>0</v>
      </c>
      <c r="AD230" s="44">
        <f t="shared" si="161"/>
        <v>0</v>
      </c>
      <c r="AE230" s="44">
        <f t="shared" si="161"/>
        <v>0</v>
      </c>
      <c r="AF230" s="44">
        <f t="shared" si="161"/>
        <v>0</v>
      </c>
      <c r="AG230" s="44">
        <f t="shared" si="161"/>
        <v>0</v>
      </c>
      <c r="AH230" s="44">
        <f t="shared" ref="AD230:AJ241" si="192">+AQ230+AZ230+BI230+BR230</f>
        <v>0</v>
      </c>
      <c r="AI230" s="44">
        <f t="shared" si="192"/>
        <v>0</v>
      </c>
      <c r="AJ230" s="44">
        <f t="shared" si="192"/>
        <v>0</v>
      </c>
      <c r="AK230" s="812">
        <f t="shared" si="165"/>
        <v>982</v>
      </c>
      <c r="AL230" s="830">
        <f t="shared" si="179"/>
        <v>0</v>
      </c>
      <c r="AM230" s="44">
        <f t="shared" si="186"/>
        <v>0</v>
      </c>
      <c r="AN230" s="47"/>
      <c r="AO230" s="47"/>
      <c r="AP230" s="47"/>
      <c r="AQ230" s="47"/>
      <c r="AR230" s="47"/>
      <c r="AS230" s="47"/>
      <c r="AT230" s="812">
        <f t="shared" si="166"/>
        <v>982</v>
      </c>
      <c r="AU230" s="833">
        <f t="shared" si="180"/>
        <v>0</v>
      </c>
      <c r="AV230" s="44">
        <f t="shared" si="187"/>
        <v>0</v>
      </c>
      <c r="AW230" s="47"/>
      <c r="AX230" s="47"/>
      <c r="AY230" s="47"/>
      <c r="AZ230" s="47"/>
      <c r="BA230" s="47"/>
      <c r="BB230" s="47"/>
      <c r="BC230" s="812">
        <f t="shared" si="167"/>
        <v>982</v>
      </c>
      <c r="BD230" s="809">
        <f t="shared" si="181"/>
        <v>0</v>
      </c>
      <c r="BE230" s="44">
        <f t="shared" si="188"/>
        <v>0</v>
      </c>
      <c r="BF230" s="47"/>
      <c r="BG230" s="47"/>
      <c r="BH230" s="47"/>
      <c r="BI230" s="47"/>
      <c r="BJ230" s="47"/>
      <c r="BK230" s="47"/>
      <c r="BL230" s="812">
        <f t="shared" si="168"/>
        <v>982</v>
      </c>
      <c r="BM230" s="815">
        <f t="shared" si="182"/>
        <v>0</v>
      </c>
      <c r="BN230" s="44">
        <f t="shared" si="189"/>
        <v>0</v>
      </c>
      <c r="BO230" s="47"/>
      <c r="BP230" s="47"/>
      <c r="BQ230" s="47"/>
      <c r="BR230" s="47"/>
      <c r="BS230" s="47"/>
      <c r="BT230" s="47"/>
      <c r="BU230" s="818"/>
      <c r="BV230" s="819"/>
      <c r="BW230" s="819"/>
      <c r="BX230" s="819"/>
      <c r="BY230" s="819"/>
      <c r="BZ230" s="819"/>
      <c r="CA230" s="819"/>
      <c r="CB230" s="819"/>
      <c r="CC230" s="820"/>
    </row>
    <row r="231" spans="1:81" s="58" customFormat="1" ht="40.200000000000003" customHeight="1" x14ac:dyDescent="0.3">
      <c r="A231" s="34"/>
      <c r="B231" s="907"/>
      <c r="C231" s="869"/>
      <c r="D231" s="872"/>
      <c r="E231" s="852"/>
      <c r="F231" s="852"/>
      <c r="G231" s="852"/>
      <c r="H231" s="852"/>
      <c r="I231" s="852"/>
      <c r="J231" s="892"/>
      <c r="K231" s="855"/>
      <c r="L231" s="858"/>
      <c r="M231" s="861"/>
      <c r="N231" s="837"/>
      <c r="O231" s="840"/>
      <c r="P231" s="864"/>
      <c r="Q231" s="867"/>
      <c r="R231" s="813"/>
      <c r="S231" s="39"/>
      <c r="T231" s="236"/>
      <c r="U231" s="236"/>
      <c r="V231" s="236"/>
      <c r="W231" s="39"/>
      <c r="X231" s="31"/>
      <c r="Y231" s="31"/>
      <c r="Z231" s="31"/>
      <c r="AA231" s="31"/>
      <c r="AB231" s="813"/>
      <c r="AC231" s="828"/>
      <c r="AD231" s="51">
        <f t="shared" si="192"/>
        <v>0</v>
      </c>
      <c r="AE231" s="51">
        <f t="shared" si="192"/>
        <v>0</v>
      </c>
      <c r="AF231" s="51">
        <f t="shared" si="192"/>
        <v>0</v>
      </c>
      <c r="AG231" s="51">
        <f t="shared" si="192"/>
        <v>0</v>
      </c>
      <c r="AH231" s="51">
        <f t="shared" si="192"/>
        <v>0</v>
      </c>
      <c r="AI231" s="51">
        <f t="shared" si="192"/>
        <v>0</v>
      </c>
      <c r="AJ231" s="51">
        <f t="shared" si="192"/>
        <v>0</v>
      </c>
      <c r="AK231" s="813"/>
      <c r="AL231" s="831"/>
      <c r="AM231" s="51">
        <f t="shared" si="186"/>
        <v>0</v>
      </c>
      <c r="AN231" s="257"/>
      <c r="AO231" s="257"/>
      <c r="AP231" s="257"/>
      <c r="AQ231" s="257"/>
      <c r="AR231" s="257"/>
      <c r="AS231" s="257"/>
      <c r="AT231" s="813"/>
      <c r="AU231" s="834"/>
      <c r="AV231" s="51">
        <f t="shared" si="187"/>
        <v>0</v>
      </c>
      <c r="AW231" s="257"/>
      <c r="AX231" s="257"/>
      <c r="AY231" s="257"/>
      <c r="AZ231" s="257"/>
      <c r="BA231" s="257"/>
      <c r="BB231" s="257"/>
      <c r="BC231" s="813"/>
      <c r="BD231" s="810"/>
      <c r="BE231" s="51">
        <f t="shared" si="188"/>
        <v>0</v>
      </c>
      <c r="BF231" s="257"/>
      <c r="BG231" s="257"/>
      <c r="BH231" s="257"/>
      <c r="BI231" s="257"/>
      <c r="BJ231" s="257"/>
      <c r="BK231" s="257"/>
      <c r="BL231" s="813"/>
      <c r="BM231" s="816"/>
      <c r="BN231" s="51">
        <f t="shared" si="189"/>
        <v>0</v>
      </c>
      <c r="BO231" s="257"/>
      <c r="BP231" s="257"/>
      <c r="BQ231" s="257"/>
      <c r="BR231" s="257"/>
      <c r="BS231" s="257"/>
      <c r="BT231" s="257"/>
      <c r="BU231" s="821"/>
      <c r="BV231" s="822"/>
      <c r="BW231" s="822"/>
      <c r="BX231" s="822"/>
      <c r="BY231" s="822"/>
      <c r="BZ231" s="822"/>
      <c r="CA231" s="822"/>
      <c r="CB231" s="822"/>
      <c r="CC231" s="823"/>
    </row>
    <row r="232" spans="1:81" s="58" customFormat="1" ht="40.200000000000003" customHeight="1" x14ac:dyDescent="0.3">
      <c r="A232" s="34"/>
      <c r="B232" s="907"/>
      <c r="C232" s="869"/>
      <c r="D232" s="872"/>
      <c r="E232" s="852"/>
      <c r="F232" s="852"/>
      <c r="G232" s="852"/>
      <c r="H232" s="852"/>
      <c r="I232" s="852"/>
      <c r="J232" s="892"/>
      <c r="K232" s="855"/>
      <c r="L232" s="858"/>
      <c r="M232" s="861"/>
      <c r="N232" s="837"/>
      <c r="O232" s="840"/>
      <c r="P232" s="864"/>
      <c r="Q232" s="867"/>
      <c r="R232" s="813"/>
      <c r="S232" s="39"/>
      <c r="T232" s="236"/>
      <c r="U232" s="236"/>
      <c r="V232" s="236"/>
      <c r="W232" s="39"/>
      <c r="X232" s="31"/>
      <c r="Y232" s="31"/>
      <c r="Z232" s="31"/>
      <c r="AA232" s="31"/>
      <c r="AB232" s="813"/>
      <c r="AC232" s="828"/>
      <c r="AD232" s="51">
        <f t="shared" si="192"/>
        <v>0</v>
      </c>
      <c r="AE232" s="51">
        <f t="shared" si="192"/>
        <v>0</v>
      </c>
      <c r="AF232" s="51">
        <f t="shared" si="192"/>
        <v>0</v>
      </c>
      <c r="AG232" s="51">
        <f t="shared" si="192"/>
        <v>0</v>
      </c>
      <c r="AH232" s="51">
        <f t="shared" si="192"/>
        <v>0</v>
      </c>
      <c r="AI232" s="51">
        <f t="shared" si="192"/>
        <v>0</v>
      </c>
      <c r="AJ232" s="51">
        <f t="shared" si="192"/>
        <v>0</v>
      </c>
      <c r="AK232" s="813"/>
      <c r="AL232" s="831"/>
      <c r="AM232" s="51">
        <f t="shared" si="186"/>
        <v>0</v>
      </c>
      <c r="AN232" s="257"/>
      <c r="AO232" s="257"/>
      <c r="AP232" s="257"/>
      <c r="AQ232" s="257"/>
      <c r="AR232" s="257"/>
      <c r="AS232" s="257"/>
      <c r="AT232" s="813"/>
      <c r="AU232" s="834"/>
      <c r="AV232" s="51">
        <f t="shared" si="187"/>
        <v>0</v>
      </c>
      <c r="AW232" s="257"/>
      <c r="AX232" s="257"/>
      <c r="AY232" s="257"/>
      <c r="AZ232" s="257"/>
      <c r="BA232" s="257"/>
      <c r="BB232" s="257"/>
      <c r="BC232" s="813"/>
      <c r="BD232" s="810"/>
      <c r="BE232" s="51">
        <f t="shared" si="188"/>
        <v>0</v>
      </c>
      <c r="BF232" s="257"/>
      <c r="BG232" s="257"/>
      <c r="BH232" s="257"/>
      <c r="BI232" s="257"/>
      <c r="BJ232" s="257"/>
      <c r="BK232" s="257"/>
      <c r="BL232" s="813"/>
      <c r="BM232" s="816"/>
      <c r="BN232" s="51">
        <f t="shared" si="189"/>
        <v>0</v>
      </c>
      <c r="BO232" s="257"/>
      <c r="BP232" s="257"/>
      <c r="BQ232" s="257"/>
      <c r="BR232" s="257"/>
      <c r="BS232" s="257"/>
      <c r="BT232" s="257"/>
      <c r="BU232" s="821"/>
      <c r="BV232" s="822"/>
      <c r="BW232" s="822"/>
      <c r="BX232" s="822"/>
      <c r="BY232" s="822"/>
      <c r="BZ232" s="822"/>
      <c r="CA232" s="822"/>
      <c r="CB232" s="822"/>
      <c r="CC232" s="823"/>
    </row>
    <row r="233" spans="1:81" s="58" customFormat="1" ht="40.200000000000003" customHeight="1" thickBot="1" x14ac:dyDescent="0.35">
      <c r="A233" s="34"/>
      <c r="B233" s="907"/>
      <c r="C233" s="869"/>
      <c r="D233" s="873"/>
      <c r="E233" s="853"/>
      <c r="F233" s="853"/>
      <c r="G233" s="853"/>
      <c r="H233" s="853"/>
      <c r="I233" s="853"/>
      <c r="J233" s="893"/>
      <c r="K233" s="856"/>
      <c r="L233" s="859"/>
      <c r="M233" s="862"/>
      <c r="N233" s="838"/>
      <c r="O233" s="841"/>
      <c r="P233" s="865"/>
      <c r="Q233" s="874"/>
      <c r="R233" s="814"/>
      <c r="S233" s="232"/>
      <c r="T233" s="237"/>
      <c r="U233" s="237"/>
      <c r="V233" s="237"/>
      <c r="W233" s="232"/>
      <c r="X233" s="260"/>
      <c r="Y233" s="260"/>
      <c r="Z233" s="260"/>
      <c r="AA233" s="260"/>
      <c r="AB233" s="814"/>
      <c r="AC233" s="829"/>
      <c r="AD233" s="46">
        <f t="shared" si="192"/>
        <v>0</v>
      </c>
      <c r="AE233" s="46">
        <f t="shared" si="192"/>
        <v>0</v>
      </c>
      <c r="AF233" s="46">
        <f t="shared" si="192"/>
        <v>0</v>
      </c>
      <c r="AG233" s="46">
        <f t="shared" si="192"/>
        <v>0</v>
      </c>
      <c r="AH233" s="46">
        <f t="shared" si="192"/>
        <v>0</v>
      </c>
      <c r="AI233" s="46">
        <f t="shared" si="192"/>
        <v>0</v>
      </c>
      <c r="AJ233" s="46">
        <f t="shared" si="192"/>
        <v>0</v>
      </c>
      <c r="AK233" s="814"/>
      <c r="AL233" s="832"/>
      <c r="AM233" s="46">
        <f t="shared" si="186"/>
        <v>0</v>
      </c>
      <c r="AN233" s="49"/>
      <c r="AO233" s="49"/>
      <c r="AP233" s="49"/>
      <c r="AQ233" s="49"/>
      <c r="AR233" s="49"/>
      <c r="AS233" s="49"/>
      <c r="AT233" s="814"/>
      <c r="AU233" s="835"/>
      <c r="AV233" s="46">
        <f t="shared" si="187"/>
        <v>0</v>
      </c>
      <c r="AW233" s="49"/>
      <c r="AX233" s="49"/>
      <c r="AY233" s="49"/>
      <c r="AZ233" s="49"/>
      <c r="BA233" s="49"/>
      <c r="BB233" s="49"/>
      <c r="BC233" s="814"/>
      <c r="BD233" s="811"/>
      <c r="BE233" s="46">
        <f t="shared" si="188"/>
        <v>0</v>
      </c>
      <c r="BF233" s="49"/>
      <c r="BG233" s="49"/>
      <c r="BH233" s="49"/>
      <c r="BI233" s="49"/>
      <c r="BJ233" s="49"/>
      <c r="BK233" s="49"/>
      <c r="BL233" s="814"/>
      <c r="BM233" s="817"/>
      <c r="BN233" s="46">
        <f t="shared" si="189"/>
        <v>0</v>
      </c>
      <c r="BO233" s="49"/>
      <c r="BP233" s="49"/>
      <c r="BQ233" s="49"/>
      <c r="BR233" s="49"/>
      <c r="BS233" s="49"/>
      <c r="BT233" s="49"/>
      <c r="BU233" s="824"/>
      <c r="BV233" s="825"/>
      <c r="BW233" s="825"/>
      <c r="BX233" s="825"/>
      <c r="BY233" s="825"/>
      <c r="BZ233" s="825"/>
      <c r="CA233" s="825"/>
      <c r="CB233" s="825"/>
      <c r="CC233" s="826"/>
    </row>
    <row r="234" spans="1:81" s="58" customFormat="1" ht="40.200000000000003" customHeight="1" thickTop="1" x14ac:dyDescent="0.3">
      <c r="A234" s="34"/>
      <c r="B234" s="907"/>
      <c r="C234" s="869"/>
      <c r="D234" s="871"/>
      <c r="E234" s="851"/>
      <c r="F234" s="851"/>
      <c r="G234" s="851"/>
      <c r="H234" s="851"/>
      <c r="I234" s="851"/>
      <c r="J234" s="891">
        <v>983</v>
      </c>
      <c r="K234" s="854" t="str">
        <f>+[26]Metas!K1149</f>
        <v>Impulsar la consolidación de información sobre empleabilidad y productividad</v>
      </c>
      <c r="L234" s="857"/>
      <c r="M234" s="860">
        <f>SUM(N234:Q234)</f>
        <v>0</v>
      </c>
      <c r="N234" s="836"/>
      <c r="O234" s="839"/>
      <c r="P234" s="863"/>
      <c r="Q234" s="866"/>
      <c r="R234" s="812">
        <f>+$J234</f>
        <v>983</v>
      </c>
      <c r="S234" s="231"/>
      <c r="T234" s="235"/>
      <c r="U234" s="235"/>
      <c r="V234" s="235"/>
      <c r="W234" s="231"/>
      <c r="X234" s="256"/>
      <c r="Y234" s="256"/>
      <c r="Z234" s="256"/>
      <c r="AA234" s="256"/>
      <c r="AB234" s="812">
        <f t="shared" si="163"/>
        <v>983</v>
      </c>
      <c r="AC234" s="827">
        <f t="shared" ref="AC234" si="193">+L234</f>
        <v>0</v>
      </c>
      <c r="AD234" s="44">
        <f t="shared" si="192"/>
        <v>0</v>
      </c>
      <c r="AE234" s="44">
        <f t="shared" si="192"/>
        <v>0</v>
      </c>
      <c r="AF234" s="44">
        <f t="shared" si="192"/>
        <v>0</v>
      </c>
      <c r="AG234" s="44">
        <f t="shared" si="192"/>
        <v>0</v>
      </c>
      <c r="AH234" s="44">
        <f t="shared" si="192"/>
        <v>0</v>
      </c>
      <c r="AI234" s="44">
        <f t="shared" si="192"/>
        <v>0</v>
      </c>
      <c r="AJ234" s="44">
        <f t="shared" si="192"/>
        <v>0</v>
      </c>
      <c r="AK234" s="812">
        <f t="shared" si="165"/>
        <v>983</v>
      </c>
      <c r="AL234" s="830">
        <f>+N234</f>
        <v>0</v>
      </c>
      <c r="AM234" s="44">
        <f t="shared" si="186"/>
        <v>0</v>
      </c>
      <c r="AN234" s="47"/>
      <c r="AO234" s="47"/>
      <c r="AP234" s="47"/>
      <c r="AQ234" s="47"/>
      <c r="AR234" s="47"/>
      <c r="AS234" s="47"/>
      <c r="AT234" s="812">
        <f t="shared" si="166"/>
        <v>983</v>
      </c>
      <c r="AU234" s="833">
        <f>+O234</f>
        <v>0</v>
      </c>
      <c r="AV234" s="44">
        <f t="shared" si="187"/>
        <v>0</v>
      </c>
      <c r="AW234" s="47"/>
      <c r="AX234" s="47"/>
      <c r="AY234" s="47"/>
      <c r="AZ234" s="47"/>
      <c r="BA234" s="47"/>
      <c r="BB234" s="47"/>
      <c r="BC234" s="812">
        <f t="shared" si="167"/>
        <v>983</v>
      </c>
      <c r="BD234" s="809">
        <f>+P234</f>
        <v>0</v>
      </c>
      <c r="BE234" s="44">
        <f t="shared" si="188"/>
        <v>0</v>
      </c>
      <c r="BF234" s="47"/>
      <c r="BG234" s="47"/>
      <c r="BH234" s="47"/>
      <c r="BI234" s="47"/>
      <c r="BJ234" s="47"/>
      <c r="BK234" s="47"/>
      <c r="BL234" s="812">
        <f t="shared" si="168"/>
        <v>983</v>
      </c>
      <c r="BM234" s="815">
        <f>+Q234</f>
        <v>0</v>
      </c>
      <c r="BN234" s="44">
        <f t="shared" si="189"/>
        <v>0</v>
      </c>
      <c r="BO234" s="47"/>
      <c r="BP234" s="47"/>
      <c r="BQ234" s="47"/>
      <c r="BR234" s="47"/>
      <c r="BS234" s="47"/>
      <c r="BT234" s="47"/>
      <c r="BU234" s="818"/>
      <c r="BV234" s="819"/>
      <c r="BW234" s="819"/>
      <c r="BX234" s="819"/>
      <c r="BY234" s="819"/>
      <c r="BZ234" s="819"/>
      <c r="CA234" s="819"/>
      <c r="CB234" s="819"/>
      <c r="CC234" s="820"/>
    </row>
    <row r="235" spans="1:81" s="58" customFormat="1" ht="40.200000000000003" customHeight="1" x14ac:dyDescent="0.3">
      <c r="A235" s="34"/>
      <c r="B235" s="907"/>
      <c r="C235" s="869"/>
      <c r="D235" s="872"/>
      <c r="E235" s="852"/>
      <c r="F235" s="852"/>
      <c r="G235" s="852"/>
      <c r="H235" s="852"/>
      <c r="I235" s="852"/>
      <c r="J235" s="892"/>
      <c r="K235" s="855"/>
      <c r="L235" s="858"/>
      <c r="M235" s="861"/>
      <c r="N235" s="837"/>
      <c r="O235" s="840"/>
      <c r="P235" s="864"/>
      <c r="Q235" s="867"/>
      <c r="R235" s="813"/>
      <c r="S235" s="39"/>
      <c r="T235" s="236"/>
      <c r="U235" s="236"/>
      <c r="V235" s="236"/>
      <c r="W235" s="39"/>
      <c r="X235" s="31"/>
      <c r="Y235" s="31"/>
      <c r="Z235" s="31"/>
      <c r="AA235" s="31"/>
      <c r="AB235" s="813"/>
      <c r="AC235" s="828"/>
      <c r="AD235" s="51">
        <f t="shared" si="192"/>
        <v>0</v>
      </c>
      <c r="AE235" s="51">
        <f t="shared" si="192"/>
        <v>0</v>
      </c>
      <c r="AF235" s="51">
        <f t="shared" si="192"/>
        <v>0</v>
      </c>
      <c r="AG235" s="51">
        <f t="shared" si="192"/>
        <v>0</v>
      </c>
      <c r="AH235" s="51">
        <f t="shared" si="192"/>
        <v>0</v>
      </c>
      <c r="AI235" s="51">
        <f t="shared" si="192"/>
        <v>0</v>
      </c>
      <c r="AJ235" s="51">
        <f t="shared" si="192"/>
        <v>0</v>
      </c>
      <c r="AK235" s="813"/>
      <c r="AL235" s="831"/>
      <c r="AM235" s="51">
        <f t="shared" si="186"/>
        <v>0</v>
      </c>
      <c r="AN235" s="257"/>
      <c r="AO235" s="257"/>
      <c r="AP235" s="257"/>
      <c r="AQ235" s="257"/>
      <c r="AR235" s="257"/>
      <c r="AS235" s="257"/>
      <c r="AT235" s="813"/>
      <c r="AU235" s="834"/>
      <c r="AV235" s="51">
        <f t="shared" si="187"/>
        <v>0</v>
      </c>
      <c r="AW235" s="257"/>
      <c r="AX235" s="257"/>
      <c r="AY235" s="257"/>
      <c r="AZ235" s="257"/>
      <c r="BA235" s="257"/>
      <c r="BB235" s="257"/>
      <c r="BC235" s="813"/>
      <c r="BD235" s="810"/>
      <c r="BE235" s="51">
        <f t="shared" si="188"/>
        <v>0</v>
      </c>
      <c r="BF235" s="257"/>
      <c r="BG235" s="257"/>
      <c r="BH235" s="257"/>
      <c r="BI235" s="257"/>
      <c r="BJ235" s="257"/>
      <c r="BK235" s="257"/>
      <c r="BL235" s="813"/>
      <c r="BM235" s="816"/>
      <c r="BN235" s="51">
        <f t="shared" si="189"/>
        <v>0</v>
      </c>
      <c r="BO235" s="257"/>
      <c r="BP235" s="257"/>
      <c r="BQ235" s="257"/>
      <c r="BR235" s="257"/>
      <c r="BS235" s="257"/>
      <c r="BT235" s="257"/>
      <c r="BU235" s="821"/>
      <c r="BV235" s="822"/>
      <c r="BW235" s="822"/>
      <c r="BX235" s="822"/>
      <c r="BY235" s="822"/>
      <c r="BZ235" s="822"/>
      <c r="CA235" s="822"/>
      <c r="CB235" s="822"/>
      <c r="CC235" s="823"/>
    </row>
    <row r="236" spans="1:81" s="58" customFormat="1" ht="40.200000000000003" customHeight="1" x14ac:dyDescent="0.3">
      <c r="A236" s="34"/>
      <c r="B236" s="907"/>
      <c r="C236" s="869"/>
      <c r="D236" s="872"/>
      <c r="E236" s="852"/>
      <c r="F236" s="852"/>
      <c r="G236" s="852"/>
      <c r="H236" s="852"/>
      <c r="I236" s="852"/>
      <c r="J236" s="892"/>
      <c r="K236" s="855"/>
      <c r="L236" s="858"/>
      <c r="M236" s="861"/>
      <c r="N236" s="837"/>
      <c r="O236" s="840"/>
      <c r="P236" s="864"/>
      <c r="Q236" s="867"/>
      <c r="R236" s="813"/>
      <c r="S236" s="39"/>
      <c r="T236" s="236"/>
      <c r="U236" s="236"/>
      <c r="V236" s="236"/>
      <c r="W236" s="39"/>
      <c r="X236" s="31"/>
      <c r="Y236" s="31"/>
      <c r="Z236" s="31"/>
      <c r="AA236" s="31"/>
      <c r="AB236" s="813"/>
      <c r="AC236" s="828"/>
      <c r="AD236" s="51">
        <f t="shared" si="192"/>
        <v>0</v>
      </c>
      <c r="AE236" s="51">
        <f t="shared" si="192"/>
        <v>0</v>
      </c>
      <c r="AF236" s="51">
        <f t="shared" si="192"/>
        <v>0</v>
      </c>
      <c r="AG236" s="51">
        <f t="shared" si="192"/>
        <v>0</v>
      </c>
      <c r="AH236" s="51">
        <f t="shared" si="192"/>
        <v>0</v>
      </c>
      <c r="AI236" s="51">
        <f t="shared" si="192"/>
        <v>0</v>
      </c>
      <c r="AJ236" s="51">
        <f t="shared" si="192"/>
        <v>0</v>
      </c>
      <c r="AK236" s="813"/>
      <c r="AL236" s="831"/>
      <c r="AM236" s="51">
        <f t="shared" si="186"/>
        <v>0</v>
      </c>
      <c r="AN236" s="257"/>
      <c r="AO236" s="257"/>
      <c r="AP236" s="257"/>
      <c r="AQ236" s="257"/>
      <c r="AR236" s="257"/>
      <c r="AS236" s="257"/>
      <c r="AT236" s="813"/>
      <c r="AU236" s="834"/>
      <c r="AV236" s="51">
        <f t="shared" si="187"/>
        <v>0</v>
      </c>
      <c r="AW236" s="257"/>
      <c r="AX236" s="257"/>
      <c r="AY236" s="257"/>
      <c r="AZ236" s="257"/>
      <c r="BA236" s="257"/>
      <c r="BB236" s="257"/>
      <c r="BC236" s="813"/>
      <c r="BD236" s="810"/>
      <c r="BE236" s="51">
        <f t="shared" si="188"/>
        <v>0</v>
      </c>
      <c r="BF236" s="257"/>
      <c r="BG236" s="257"/>
      <c r="BH236" s="257"/>
      <c r="BI236" s="257"/>
      <c r="BJ236" s="257"/>
      <c r="BK236" s="257"/>
      <c r="BL236" s="813"/>
      <c r="BM236" s="816"/>
      <c r="BN236" s="51">
        <f t="shared" si="189"/>
        <v>0</v>
      </c>
      <c r="BO236" s="257"/>
      <c r="BP236" s="257"/>
      <c r="BQ236" s="257"/>
      <c r="BR236" s="257"/>
      <c r="BS236" s="257"/>
      <c r="BT236" s="257"/>
      <c r="BU236" s="821"/>
      <c r="BV236" s="822"/>
      <c r="BW236" s="822"/>
      <c r="BX236" s="822"/>
      <c r="BY236" s="822"/>
      <c r="BZ236" s="822"/>
      <c r="CA236" s="822"/>
      <c r="CB236" s="822"/>
      <c r="CC236" s="823"/>
    </row>
    <row r="237" spans="1:81" s="58" customFormat="1" ht="40.200000000000003" customHeight="1" thickBot="1" x14ac:dyDescent="0.35">
      <c r="A237" s="34"/>
      <c r="B237" s="907"/>
      <c r="C237" s="869"/>
      <c r="D237" s="873"/>
      <c r="E237" s="853"/>
      <c r="F237" s="853"/>
      <c r="G237" s="853"/>
      <c r="H237" s="853"/>
      <c r="I237" s="853"/>
      <c r="J237" s="893"/>
      <c r="K237" s="856"/>
      <c r="L237" s="859"/>
      <c r="M237" s="862"/>
      <c r="N237" s="838"/>
      <c r="O237" s="841"/>
      <c r="P237" s="865"/>
      <c r="Q237" s="874"/>
      <c r="R237" s="814"/>
      <c r="S237" s="232"/>
      <c r="T237" s="237"/>
      <c r="U237" s="237"/>
      <c r="V237" s="237"/>
      <c r="W237" s="232"/>
      <c r="X237" s="260"/>
      <c r="Y237" s="260"/>
      <c r="Z237" s="260"/>
      <c r="AA237" s="260"/>
      <c r="AB237" s="814"/>
      <c r="AC237" s="829"/>
      <c r="AD237" s="46">
        <f t="shared" si="192"/>
        <v>0</v>
      </c>
      <c r="AE237" s="46">
        <f t="shared" si="192"/>
        <v>0</v>
      </c>
      <c r="AF237" s="46">
        <f t="shared" si="192"/>
        <v>0</v>
      </c>
      <c r="AG237" s="46">
        <f t="shared" si="192"/>
        <v>0</v>
      </c>
      <c r="AH237" s="46">
        <f t="shared" si="192"/>
        <v>0</v>
      </c>
      <c r="AI237" s="46">
        <f t="shared" si="192"/>
        <v>0</v>
      </c>
      <c r="AJ237" s="46">
        <f t="shared" si="192"/>
        <v>0</v>
      </c>
      <c r="AK237" s="814"/>
      <c r="AL237" s="832"/>
      <c r="AM237" s="46">
        <f t="shared" si="186"/>
        <v>0</v>
      </c>
      <c r="AN237" s="49"/>
      <c r="AO237" s="49"/>
      <c r="AP237" s="49"/>
      <c r="AQ237" s="49"/>
      <c r="AR237" s="49"/>
      <c r="AS237" s="49"/>
      <c r="AT237" s="814"/>
      <c r="AU237" s="835"/>
      <c r="AV237" s="46">
        <f t="shared" si="187"/>
        <v>0</v>
      </c>
      <c r="AW237" s="49"/>
      <c r="AX237" s="49"/>
      <c r="AY237" s="49"/>
      <c r="AZ237" s="49"/>
      <c r="BA237" s="49"/>
      <c r="BB237" s="49"/>
      <c r="BC237" s="814"/>
      <c r="BD237" s="811"/>
      <c r="BE237" s="46">
        <f t="shared" si="188"/>
        <v>0</v>
      </c>
      <c r="BF237" s="49"/>
      <c r="BG237" s="49"/>
      <c r="BH237" s="49"/>
      <c r="BI237" s="49"/>
      <c r="BJ237" s="49"/>
      <c r="BK237" s="49"/>
      <c r="BL237" s="814"/>
      <c r="BM237" s="817"/>
      <c r="BN237" s="46">
        <f t="shared" si="189"/>
        <v>0</v>
      </c>
      <c r="BO237" s="49"/>
      <c r="BP237" s="49"/>
      <c r="BQ237" s="49"/>
      <c r="BR237" s="49"/>
      <c r="BS237" s="49"/>
      <c r="BT237" s="49"/>
      <c r="BU237" s="824"/>
      <c r="BV237" s="825"/>
      <c r="BW237" s="825"/>
      <c r="BX237" s="825"/>
      <c r="BY237" s="825"/>
      <c r="BZ237" s="825"/>
      <c r="CA237" s="825"/>
      <c r="CB237" s="825"/>
      <c r="CC237" s="826"/>
    </row>
    <row r="238" spans="1:81" s="58" customFormat="1" ht="40.200000000000003" customHeight="1" thickTop="1" x14ac:dyDescent="0.3">
      <c r="A238" s="34"/>
      <c r="B238" s="907"/>
      <c r="C238" s="869"/>
      <c r="D238" s="871"/>
      <c r="E238" s="851"/>
      <c r="F238" s="851"/>
      <c r="G238" s="851"/>
      <c r="H238" s="851"/>
      <c r="I238" s="851"/>
      <c r="J238" s="891">
        <v>984</v>
      </c>
      <c r="K238" s="854" t="str">
        <f>+[26]Metas!K1150</f>
        <v xml:space="preserve">Apoyar la implementación del programa de Beneficios Económicos Periódicos BEPS </v>
      </c>
      <c r="L238" s="857"/>
      <c r="M238" s="860">
        <f>SUM(N238:Q238)</f>
        <v>0</v>
      </c>
      <c r="N238" s="836"/>
      <c r="O238" s="839"/>
      <c r="P238" s="863"/>
      <c r="Q238" s="866"/>
      <c r="R238" s="812">
        <f>+$J238</f>
        <v>984</v>
      </c>
      <c r="S238" s="231"/>
      <c r="T238" s="235"/>
      <c r="U238" s="235"/>
      <c r="V238" s="235"/>
      <c r="W238" s="231"/>
      <c r="X238" s="256"/>
      <c r="Y238" s="256"/>
      <c r="Z238" s="256"/>
      <c r="AA238" s="256"/>
      <c r="AB238" s="812">
        <f t="shared" ref="AB238" si="194">+$J238</f>
        <v>984</v>
      </c>
      <c r="AC238" s="827">
        <f t="shared" ref="AC238" si="195">+L238</f>
        <v>0</v>
      </c>
      <c r="AD238" s="44">
        <f t="shared" si="192"/>
        <v>0</v>
      </c>
      <c r="AE238" s="44">
        <f t="shared" si="192"/>
        <v>0</v>
      </c>
      <c r="AF238" s="44">
        <f t="shared" si="192"/>
        <v>0</v>
      </c>
      <c r="AG238" s="44">
        <f t="shared" si="192"/>
        <v>0</v>
      </c>
      <c r="AH238" s="44">
        <f t="shared" si="192"/>
        <v>0</v>
      </c>
      <c r="AI238" s="44">
        <f t="shared" si="192"/>
        <v>0</v>
      </c>
      <c r="AJ238" s="44">
        <f t="shared" si="192"/>
        <v>0</v>
      </c>
      <c r="AK238" s="812">
        <f t="shared" ref="AK238" si="196">+$J238</f>
        <v>984</v>
      </c>
      <c r="AL238" s="830">
        <f>+N238</f>
        <v>0</v>
      </c>
      <c r="AM238" s="44">
        <f t="shared" si="186"/>
        <v>0</v>
      </c>
      <c r="AN238" s="47"/>
      <c r="AO238" s="47"/>
      <c r="AP238" s="47"/>
      <c r="AQ238" s="47"/>
      <c r="AR238" s="47"/>
      <c r="AS238" s="47"/>
      <c r="AT238" s="812">
        <f t="shared" ref="AT238" si="197">+$J238</f>
        <v>984</v>
      </c>
      <c r="AU238" s="833">
        <f>+O238</f>
        <v>0</v>
      </c>
      <c r="AV238" s="44">
        <f t="shared" si="187"/>
        <v>0</v>
      </c>
      <c r="AW238" s="47"/>
      <c r="AX238" s="47"/>
      <c r="AY238" s="47"/>
      <c r="AZ238" s="47"/>
      <c r="BA238" s="47"/>
      <c r="BB238" s="47"/>
      <c r="BC238" s="812">
        <f t="shared" ref="BC238" si="198">+$J238</f>
        <v>984</v>
      </c>
      <c r="BD238" s="809">
        <f>+P238</f>
        <v>0</v>
      </c>
      <c r="BE238" s="44">
        <f t="shared" si="188"/>
        <v>0</v>
      </c>
      <c r="BF238" s="47"/>
      <c r="BG238" s="47"/>
      <c r="BH238" s="47"/>
      <c r="BI238" s="47"/>
      <c r="BJ238" s="47"/>
      <c r="BK238" s="47"/>
      <c r="BL238" s="812">
        <f t="shared" ref="BL238" si="199">+$J238</f>
        <v>984</v>
      </c>
      <c r="BM238" s="815">
        <f>+Q238</f>
        <v>0</v>
      </c>
      <c r="BN238" s="44">
        <f t="shared" si="189"/>
        <v>0</v>
      </c>
      <c r="BO238" s="47"/>
      <c r="BP238" s="47"/>
      <c r="BQ238" s="47"/>
      <c r="BR238" s="47"/>
      <c r="BS238" s="47"/>
      <c r="BT238" s="47"/>
      <c r="BU238" s="818"/>
      <c r="BV238" s="819"/>
      <c r="BW238" s="819"/>
      <c r="BX238" s="819"/>
      <c r="BY238" s="819"/>
      <c r="BZ238" s="819"/>
      <c r="CA238" s="819"/>
      <c r="CB238" s="819"/>
      <c r="CC238" s="820"/>
    </row>
    <row r="239" spans="1:81" s="58" customFormat="1" ht="40.200000000000003" customHeight="1" x14ac:dyDescent="0.3">
      <c r="A239" s="34"/>
      <c r="B239" s="907"/>
      <c r="C239" s="869"/>
      <c r="D239" s="872"/>
      <c r="E239" s="852"/>
      <c r="F239" s="852"/>
      <c r="G239" s="852"/>
      <c r="H239" s="852"/>
      <c r="I239" s="852"/>
      <c r="J239" s="892"/>
      <c r="K239" s="855"/>
      <c r="L239" s="858"/>
      <c r="M239" s="861"/>
      <c r="N239" s="837"/>
      <c r="O239" s="840"/>
      <c r="P239" s="864"/>
      <c r="Q239" s="867"/>
      <c r="R239" s="813"/>
      <c r="S239" s="39"/>
      <c r="T239" s="236"/>
      <c r="U239" s="236"/>
      <c r="V239" s="236"/>
      <c r="W239" s="39"/>
      <c r="X239" s="31"/>
      <c r="Y239" s="31"/>
      <c r="Z239" s="31"/>
      <c r="AA239" s="31"/>
      <c r="AB239" s="813"/>
      <c r="AC239" s="828"/>
      <c r="AD239" s="51">
        <f t="shared" si="192"/>
        <v>0</v>
      </c>
      <c r="AE239" s="51">
        <f t="shared" si="192"/>
        <v>0</v>
      </c>
      <c r="AF239" s="51">
        <f t="shared" si="192"/>
        <v>0</v>
      </c>
      <c r="AG239" s="51">
        <f t="shared" si="192"/>
        <v>0</v>
      </c>
      <c r="AH239" s="51">
        <f t="shared" si="192"/>
        <v>0</v>
      </c>
      <c r="AI239" s="51">
        <f t="shared" si="192"/>
        <v>0</v>
      </c>
      <c r="AJ239" s="51">
        <f t="shared" si="192"/>
        <v>0</v>
      </c>
      <c r="AK239" s="813"/>
      <c r="AL239" s="831"/>
      <c r="AM239" s="51">
        <f t="shared" si="186"/>
        <v>0</v>
      </c>
      <c r="AN239" s="257"/>
      <c r="AO239" s="257"/>
      <c r="AP239" s="257"/>
      <c r="AQ239" s="257"/>
      <c r="AR239" s="257"/>
      <c r="AS239" s="257"/>
      <c r="AT239" s="813"/>
      <c r="AU239" s="834"/>
      <c r="AV239" s="51">
        <f t="shared" si="187"/>
        <v>0</v>
      </c>
      <c r="AW239" s="257"/>
      <c r="AX239" s="257"/>
      <c r="AY239" s="257"/>
      <c r="AZ239" s="257"/>
      <c r="BA239" s="257"/>
      <c r="BB239" s="257"/>
      <c r="BC239" s="813"/>
      <c r="BD239" s="810"/>
      <c r="BE239" s="51">
        <f t="shared" si="188"/>
        <v>0</v>
      </c>
      <c r="BF239" s="257"/>
      <c r="BG239" s="257"/>
      <c r="BH239" s="257"/>
      <c r="BI239" s="257"/>
      <c r="BJ239" s="257"/>
      <c r="BK239" s="257"/>
      <c r="BL239" s="813"/>
      <c r="BM239" s="816"/>
      <c r="BN239" s="51">
        <f t="shared" si="189"/>
        <v>0</v>
      </c>
      <c r="BO239" s="257"/>
      <c r="BP239" s="257"/>
      <c r="BQ239" s="257"/>
      <c r="BR239" s="257"/>
      <c r="BS239" s="257"/>
      <c r="BT239" s="257"/>
      <c r="BU239" s="821"/>
      <c r="BV239" s="822"/>
      <c r="BW239" s="822"/>
      <c r="BX239" s="822"/>
      <c r="BY239" s="822"/>
      <c r="BZ239" s="822"/>
      <c r="CA239" s="822"/>
      <c r="CB239" s="822"/>
      <c r="CC239" s="823"/>
    </row>
    <row r="240" spans="1:81" s="58" customFormat="1" ht="40.200000000000003" customHeight="1" x14ac:dyDescent="0.3">
      <c r="A240" s="34"/>
      <c r="B240" s="907"/>
      <c r="C240" s="869"/>
      <c r="D240" s="872"/>
      <c r="E240" s="852"/>
      <c r="F240" s="852"/>
      <c r="G240" s="852"/>
      <c r="H240" s="852"/>
      <c r="I240" s="852"/>
      <c r="J240" s="892"/>
      <c r="K240" s="855"/>
      <c r="L240" s="858"/>
      <c r="M240" s="861"/>
      <c r="N240" s="837"/>
      <c r="O240" s="840"/>
      <c r="P240" s="864"/>
      <c r="Q240" s="867"/>
      <c r="R240" s="813"/>
      <c r="S240" s="39"/>
      <c r="T240" s="236"/>
      <c r="U240" s="236"/>
      <c r="V240" s="236"/>
      <c r="W240" s="39"/>
      <c r="X240" s="31"/>
      <c r="Y240" s="31"/>
      <c r="Z240" s="31"/>
      <c r="AA240" s="31"/>
      <c r="AB240" s="813"/>
      <c r="AC240" s="828"/>
      <c r="AD240" s="51">
        <f t="shared" si="192"/>
        <v>0</v>
      </c>
      <c r="AE240" s="51">
        <f t="shared" si="192"/>
        <v>0</v>
      </c>
      <c r="AF240" s="51">
        <f t="shared" si="192"/>
        <v>0</v>
      </c>
      <c r="AG240" s="51">
        <f t="shared" si="192"/>
        <v>0</v>
      </c>
      <c r="AH240" s="51">
        <f t="shared" si="192"/>
        <v>0</v>
      </c>
      <c r="AI240" s="51">
        <f t="shared" si="192"/>
        <v>0</v>
      </c>
      <c r="AJ240" s="51">
        <f t="shared" si="192"/>
        <v>0</v>
      </c>
      <c r="AK240" s="813"/>
      <c r="AL240" s="831"/>
      <c r="AM240" s="51">
        <f t="shared" si="186"/>
        <v>0</v>
      </c>
      <c r="AN240" s="257"/>
      <c r="AO240" s="257"/>
      <c r="AP240" s="257"/>
      <c r="AQ240" s="257"/>
      <c r="AR240" s="257"/>
      <c r="AS240" s="257"/>
      <c r="AT240" s="813"/>
      <c r="AU240" s="834"/>
      <c r="AV240" s="51">
        <f t="shared" si="187"/>
        <v>0</v>
      </c>
      <c r="AW240" s="257"/>
      <c r="AX240" s="257"/>
      <c r="AY240" s="257"/>
      <c r="AZ240" s="257"/>
      <c r="BA240" s="257"/>
      <c r="BB240" s="257"/>
      <c r="BC240" s="813"/>
      <c r="BD240" s="810"/>
      <c r="BE240" s="51">
        <f t="shared" si="188"/>
        <v>0</v>
      </c>
      <c r="BF240" s="257"/>
      <c r="BG240" s="257"/>
      <c r="BH240" s="257"/>
      <c r="BI240" s="257"/>
      <c r="BJ240" s="257"/>
      <c r="BK240" s="257"/>
      <c r="BL240" s="813"/>
      <c r="BM240" s="816"/>
      <c r="BN240" s="51">
        <f t="shared" si="189"/>
        <v>0</v>
      </c>
      <c r="BO240" s="257"/>
      <c r="BP240" s="257"/>
      <c r="BQ240" s="257"/>
      <c r="BR240" s="257"/>
      <c r="BS240" s="257"/>
      <c r="BT240" s="257"/>
      <c r="BU240" s="821"/>
      <c r="BV240" s="822"/>
      <c r="BW240" s="822"/>
      <c r="BX240" s="822"/>
      <c r="BY240" s="822"/>
      <c r="BZ240" s="822"/>
      <c r="CA240" s="822"/>
      <c r="CB240" s="822"/>
      <c r="CC240" s="823"/>
    </row>
    <row r="241" spans="1:81" s="58" customFormat="1" ht="40.200000000000003" customHeight="1" thickBot="1" x14ac:dyDescent="0.35">
      <c r="A241" s="34"/>
      <c r="B241" s="908"/>
      <c r="C241" s="870"/>
      <c r="D241" s="873"/>
      <c r="E241" s="853"/>
      <c r="F241" s="853"/>
      <c r="G241" s="853"/>
      <c r="H241" s="853"/>
      <c r="I241" s="853"/>
      <c r="J241" s="893"/>
      <c r="K241" s="856"/>
      <c r="L241" s="859"/>
      <c r="M241" s="862"/>
      <c r="N241" s="838"/>
      <c r="O241" s="841"/>
      <c r="P241" s="865"/>
      <c r="Q241" s="874"/>
      <c r="R241" s="814"/>
      <c r="S241" s="232"/>
      <c r="T241" s="237"/>
      <c r="U241" s="237"/>
      <c r="V241" s="237"/>
      <c r="W241" s="232"/>
      <c r="X241" s="260"/>
      <c r="Y241" s="260"/>
      <c r="Z241" s="260"/>
      <c r="AA241" s="260"/>
      <c r="AB241" s="814"/>
      <c r="AC241" s="829"/>
      <c r="AD241" s="46">
        <f t="shared" si="192"/>
        <v>0</v>
      </c>
      <c r="AE241" s="46">
        <f t="shared" si="192"/>
        <v>0</v>
      </c>
      <c r="AF241" s="46">
        <f t="shared" si="192"/>
        <v>0</v>
      </c>
      <c r="AG241" s="46">
        <f t="shared" si="192"/>
        <v>0</v>
      </c>
      <c r="AH241" s="46">
        <f t="shared" si="192"/>
        <v>0</v>
      </c>
      <c r="AI241" s="46">
        <f t="shared" si="192"/>
        <v>0</v>
      </c>
      <c r="AJ241" s="46">
        <f t="shared" si="192"/>
        <v>0</v>
      </c>
      <c r="AK241" s="814"/>
      <c r="AL241" s="832"/>
      <c r="AM241" s="46">
        <f t="shared" si="186"/>
        <v>0</v>
      </c>
      <c r="AN241" s="49"/>
      <c r="AO241" s="49"/>
      <c r="AP241" s="49"/>
      <c r="AQ241" s="49"/>
      <c r="AR241" s="49"/>
      <c r="AS241" s="49"/>
      <c r="AT241" s="814"/>
      <c r="AU241" s="835"/>
      <c r="AV241" s="46">
        <f t="shared" si="187"/>
        <v>0</v>
      </c>
      <c r="AW241" s="49"/>
      <c r="AX241" s="49"/>
      <c r="AY241" s="49"/>
      <c r="AZ241" s="49"/>
      <c r="BA241" s="49"/>
      <c r="BB241" s="49"/>
      <c r="BC241" s="814"/>
      <c r="BD241" s="811"/>
      <c r="BE241" s="46">
        <f t="shared" si="188"/>
        <v>0</v>
      </c>
      <c r="BF241" s="49"/>
      <c r="BG241" s="49"/>
      <c r="BH241" s="49"/>
      <c r="BI241" s="49"/>
      <c r="BJ241" s="49"/>
      <c r="BK241" s="49"/>
      <c r="BL241" s="814"/>
      <c r="BM241" s="817"/>
      <c r="BN241" s="46">
        <f t="shared" si="189"/>
        <v>0</v>
      </c>
      <c r="BO241" s="49"/>
      <c r="BP241" s="49"/>
      <c r="BQ241" s="49"/>
      <c r="BR241" s="49"/>
      <c r="BS241" s="49"/>
      <c r="BT241" s="49"/>
      <c r="BU241" s="824"/>
      <c r="BV241" s="825"/>
      <c r="BW241" s="825"/>
      <c r="BX241" s="825"/>
      <c r="BY241" s="825"/>
      <c r="BZ241" s="825"/>
      <c r="CA241" s="825"/>
      <c r="CB241" s="825"/>
      <c r="CC241" s="826"/>
    </row>
    <row r="242" spans="1:81" ht="40.200000000000003" customHeight="1" thickTop="1" x14ac:dyDescent="0.3"/>
  </sheetData>
  <mergeCells count="2026">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B2:B5"/>
    <mergeCell ref="C2:H2"/>
    <mergeCell ref="L2:Q2"/>
    <mergeCell ref="R2:S2"/>
    <mergeCell ref="T2:V2"/>
    <mergeCell ref="W2:AA2"/>
    <mergeCell ref="BC4:BE4"/>
    <mergeCell ref="BF4:BK4"/>
    <mergeCell ref="BL4:BT5"/>
    <mergeCell ref="BU4:BW4"/>
    <mergeCell ref="BX4:CC4"/>
    <mergeCell ref="L5:Q5"/>
    <mergeCell ref="T5:V5"/>
    <mergeCell ref="W5:AA5"/>
    <mergeCell ref="AK5:AM5"/>
    <mergeCell ref="AN5:AS5"/>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Q7:Q9"/>
    <mergeCell ref="R7:R9"/>
    <mergeCell ref="S7:S9"/>
    <mergeCell ref="H7:H9"/>
    <mergeCell ref="I7:I9"/>
    <mergeCell ref="J7:J9"/>
    <mergeCell ref="K7:K9"/>
    <mergeCell ref="L7:L9"/>
    <mergeCell ref="M7:M9"/>
    <mergeCell ref="BC5:BE5"/>
    <mergeCell ref="BF5:BK5"/>
    <mergeCell ref="BU5:BW5"/>
    <mergeCell ref="BX5:CC5"/>
    <mergeCell ref="B7:B9"/>
    <mergeCell ref="C7:C9"/>
    <mergeCell ref="D7:D9"/>
    <mergeCell ref="E7:E9"/>
    <mergeCell ref="F7:F9"/>
    <mergeCell ref="G7:G9"/>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AD7:AJ7"/>
    <mergeCell ref="AK7:AK9"/>
    <mergeCell ref="AL7:AL9"/>
    <mergeCell ref="AM7:AS7"/>
    <mergeCell ref="AR8:AR9"/>
    <mergeCell ref="AS8:AS9"/>
    <mergeCell ref="N11:N14"/>
    <mergeCell ref="O11:O14"/>
    <mergeCell ref="BS8:BS9"/>
    <mergeCell ref="BT8:BT9"/>
    <mergeCell ref="B11:B29"/>
    <mergeCell ref="C11:C18"/>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AC7:AC9"/>
    <mergeCell ref="T7:T9"/>
    <mergeCell ref="U7:U9"/>
    <mergeCell ref="V7:V9"/>
    <mergeCell ref="W7:W9"/>
    <mergeCell ref="X7:Y7"/>
    <mergeCell ref="Z7:AA7"/>
    <mergeCell ref="N7:N9"/>
    <mergeCell ref="O7:O9"/>
    <mergeCell ref="P7:P9"/>
    <mergeCell ref="I15:I18"/>
    <mergeCell ref="J15:J18"/>
    <mergeCell ref="K15:K18"/>
    <mergeCell ref="L15:L18"/>
    <mergeCell ref="M15:M18"/>
    <mergeCell ref="N15:N18"/>
    <mergeCell ref="BM11:BM14"/>
    <mergeCell ref="BU11:CC11"/>
    <mergeCell ref="BU12:CC12"/>
    <mergeCell ref="BU13:CC13"/>
    <mergeCell ref="BU14:CC14"/>
    <mergeCell ref="D15:D18"/>
    <mergeCell ref="E15:E18"/>
    <mergeCell ref="F15:F18"/>
    <mergeCell ref="G15:G18"/>
    <mergeCell ref="H15:H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L11:L14"/>
    <mergeCell ref="M11:M14"/>
    <mergeCell ref="BL15:BL18"/>
    <mergeCell ref="BM15:BM18"/>
    <mergeCell ref="BU15:CC15"/>
    <mergeCell ref="BU16:CC16"/>
    <mergeCell ref="BU17:CC17"/>
    <mergeCell ref="BU18:CC18"/>
    <mergeCell ref="AK15:AK18"/>
    <mergeCell ref="AL15:AL18"/>
    <mergeCell ref="AT15:AT18"/>
    <mergeCell ref="AU15:AU18"/>
    <mergeCell ref="BC15:BC18"/>
    <mergeCell ref="BD15:BD18"/>
    <mergeCell ref="O15:O18"/>
    <mergeCell ref="P15:P18"/>
    <mergeCell ref="Q15:Q18"/>
    <mergeCell ref="R15:R18"/>
    <mergeCell ref="AB15:AB18"/>
    <mergeCell ref="AC15:AC18"/>
    <mergeCell ref="BU19:CC19"/>
    <mergeCell ref="BU20:CC20"/>
    <mergeCell ref="BU21:CC21"/>
    <mergeCell ref="BU22:CC22"/>
    <mergeCell ref="D23:D26"/>
    <mergeCell ref="E23:E26"/>
    <mergeCell ref="F23:F26"/>
    <mergeCell ref="G23:G26"/>
    <mergeCell ref="H23:H26"/>
    <mergeCell ref="I23:I26"/>
    <mergeCell ref="AK19:AK22"/>
    <mergeCell ref="AL19:AL22"/>
    <mergeCell ref="AT19:AT22"/>
    <mergeCell ref="AU19:AU22"/>
    <mergeCell ref="BC19:BC22"/>
    <mergeCell ref="BL19:BL22"/>
    <mergeCell ref="O19:O22"/>
    <mergeCell ref="P19:P22"/>
    <mergeCell ref="Q19:Q22"/>
    <mergeCell ref="R19:R22"/>
    <mergeCell ref="AB19:AB22"/>
    <mergeCell ref="AC19:AC22"/>
    <mergeCell ref="I19:I22"/>
    <mergeCell ref="J19:J22"/>
    <mergeCell ref="K19:K22"/>
    <mergeCell ref="L19:L22"/>
    <mergeCell ref="M19:M22"/>
    <mergeCell ref="N19:N22"/>
    <mergeCell ref="D19:D22"/>
    <mergeCell ref="E19:E22"/>
    <mergeCell ref="F19:F22"/>
    <mergeCell ref="G19:G22"/>
    <mergeCell ref="AL23:AL26"/>
    <mergeCell ref="AT23:AT26"/>
    <mergeCell ref="AU23:AU26"/>
    <mergeCell ref="BC23:BC26"/>
    <mergeCell ref="BL23:BL26"/>
    <mergeCell ref="BU23:CC23"/>
    <mergeCell ref="BU24:CC24"/>
    <mergeCell ref="BU25:CC25"/>
    <mergeCell ref="BU26:CC26"/>
    <mergeCell ref="P23:P26"/>
    <mergeCell ref="Q23:Q26"/>
    <mergeCell ref="R23:R26"/>
    <mergeCell ref="AB23:AB26"/>
    <mergeCell ref="AC23:AC26"/>
    <mergeCell ref="AK23:AK26"/>
    <mergeCell ref="J23:J26"/>
    <mergeCell ref="K23:K26"/>
    <mergeCell ref="L23:L26"/>
    <mergeCell ref="M23:M26"/>
    <mergeCell ref="N23:N26"/>
    <mergeCell ref="O23:O26"/>
    <mergeCell ref="BL27:BL29"/>
    <mergeCell ref="BM27:BM29"/>
    <mergeCell ref="BU27:CC27"/>
    <mergeCell ref="BU28:CC28"/>
    <mergeCell ref="BU29:CC29"/>
    <mergeCell ref="AC27:AC29"/>
    <mergeCell ref="AK27:AK29"/>
    <mergeCell ref="AL27:AL29"/>
    <mergeCell ref="AT27:AT29"/>
    <mergeCell ref="AU27:AU29"/>
    <mergeCell ref="BC27:BC29"/>
    <mergeCell ref="N27:N29"/>
    <mergeCell ref="O27:O29"/>
    <mergeCell ref="P27:P29"/>
    <mergeCell ref="Q27:Q29"/>
    <mergeCell ref="R27:R29"/>
    <mergeCell ref="AB27:AB29"/>
    <mergeCell ref="H30:H32"/>
    <mergeCell ref="I30:I32"/>
    <mergeCell ref="J30:J32"/>
    <mergeCell ref="K30:K32"/>
    <mergeCell ref="L30:L32"/>
    <mergeCell ref="M30:M32"/>
    <mergeCell ref="B30:B59"/>
    <mergeCell ref="C30:C36"/>
    <mergeCell ref="D30:D32"/>
    <mergeCell ref="E30:E32"/>
    <mergeCell ref="F30:F32"/>
    <mergeCell ref="G30:G32"/>
    <mergeCell ref="D33:D36"/>
    <mergeCell ref="E33:E36"/>
    <mergeCell ref="F33:F36"/>
    <mergeCell ref="G33:G36"/>
    <mergeCell ref="BD27:BD29"/>
    <mergeCell ref="H27:H29"/>
    <mergeCell ref="I27:I29"/>
    <mergeCell ref="J27:J29"/>
    <mergeCell ref="K27:K29"/>
    <mergeCell ref="L27:L29"/>
    <mergeCell ref="M27:M29"/>
    <mergeCell ref="C19:C29"/>
    <mergeCell ref="H19:H22"/>
    <mergeCell ref="D27:D29"/>
    <mergeCell ref="E27:E29"/>
    <mergeCell ref="F27:F29"/>
    <mergeCell ref="G27:G29"/>
    <mergeCell ref="BD30:BD32"/>
    <mergeCell ref="BL30:BL32"/>
    <mergeCell ref="BM30:BM32"/>
    <mergeCell ref="BU30:CC30"/>
    <mergeCell ref="BU31:CC31"/>
    <mergeCell ref="BU32:CC32"/>
    <mergeCell ref="AC30:AC32"/>
    <mergeCell ref="AK30:AK32"/>
    <mergeCell ref="AL30:AL32"/>
    <mergeCell ref="AT30:AT32"/>
    <mergeCell ref="AU30:AU32"/>
    <mergeCell ref="BC30:BC32"/>
    <mergeCell ref="N30:N32"/>
    <mergeCell ref="O30:O32"/>
    <mergeCell ref="P30:P32"/>
    <mergeCell ref="Q30:Q32"/>
    <mergeCell ref="R30:R32"/>
    <mergeCell ref="AB30:AB32"/>
    <mergeCell ref="BL33:BL36"/>
    <mergeCell ref="BM33:BM36"/>
    <mergeCell ref="BU33:CC33"/>
    <mergeCell ref="BU34:CC34"/>
    <mergeCell ref="BU35:CC35"/>
    <mergeCell ref="BU36:CC36"/>
    <mergeCell ref="AC33:AC36"/>
    <mergeCell ref="AK33:AK36"/>
    <mergeCell ref="AL33:AL36"/>
    <mergeCell ref="AT33:AT36"/>
    <mergeCell ref="AU33:AU36"/>
    <mergeCell ref="BC33:BC36"/>
    <mergeCell ref="N33:N36"/>
    <mergeCell ref="O33:O36"/>
    <mergeCell ref="P33:P36"/>
    <mergeCell ref="Q33:Q36"/>
    <mergeCell ref="R33:R36"/>
    <mergeCell ref="AB33:AB36"/>
    <mergeCell ref="I37:I40"/>
    <mergeCell ref="J37:J40"/>
    <mergeCell ref="K37:K40"/>
    <mergeCell ref="L37:L40"/>
    <mergeCell ref="M37:M40"/>
    <mergeCell ref="N37:N40"/>
    <mergeCell ref="C37:C48"/>
    <mergeCell ref="D37:D40"/>
    <mergeCell ref="E37:E40"/>
    <mergeCell ref="F37:F40"/>
    <mergeCell ref="G37:G40"/>
    <mergeCell ref="H37:H40"/>
    <mergeCell ref="D41:D44"/>
    <mergeCell ref="E41:E44"/>
    <mergeCell ref="F41:F44"/>
    <mergeCell ref="G41:G44"/>
    <mergeCell ref="BD33:BD36"/>
    <mergeCell ref="H33:H36"/>
    <mergeCell ref="I33:I36"/>
    <mergeCell ref="J33:J36"/>
    <mergeCell ref="K33:K36"/>
    <mergeCell ref="L33:L36"/>
    <mergeCell ref="M33:M36"/>
    <mergeCell ref="M41:M44"/>
    <mergeCell ref="BL37:BL40"/>
    <mergeCell ref="BM37:BM40"/>
    <mergeCell ref="BU37:CC37"/>
    <mergeCell ref="BU38:CC38"/>
    <mergeCell ref="BU39:CC39"/>
    <mergeCell ref="BU40:CC40"/>
    <mergeCell ref="AK37:AK40"/>
    <mergeCell ref="AL37:AL40"/>
    <mergeCell ref="AT37:AT40"/>
    <mergeCell ref="AU37:AU40"/>
    <mergeCell ref="BC37:BC40"/>
    <mergeCell ref="BD37:BD40"/>
    <mergeCell ref="O37:O40"/>
    <mergeCell ref="P37:P40"/>
    <mergeCell ref="Q37:Q40"/>
    <mergeCell ref="R37:R40"/>
    <mergeCell ref="AB37:AB40"/>
    <mergeCell ref="AC37:AC40"/>
    <mergeCell ref="N45:N48"/>
    <mergeCell ref="O45:O48"/>
    <mergeCell ref="D45:D48"/>
    <mergeCell ref="E45:E48"/>
    <mergeCell ref="F45:F48"/>
    <mergeCell ref="G45:G48"/>
    <mergeCell ref="H45:H48"/>
    <mergeCell ref="I45:I48"/>
    <mergeCell ref="BD41:BD44"/>
    <mergeCell ref="BL41:BL44"/>
    <mergeCell ref="BM41:BM44"/>
    <mergeCell ref="BU41:CC41"/>
    <mergeCell ref="BU42:CC42"/>
    <mergeCell ref="BU43:CC43"/>
    <mergeCell ref="BU44:CC44"/>
    <mergeCell ref="AC41:AC44"/>
    <mergeCell ref="AK41:AK44"/>
    <mergeCell ref="AL41:AL44"/>
    <mergeCell ref="AT41:AT44"/>
    <mergeCell ref="AU41:AU44"/>
    <mergeCell ref="BC41:BC44"/>
    <mergeCell ref="N41:N44"/>
    <mergeCell ref="O41:O44"/>
    <mergeCell ref="P41:P44"/>
    <mergeCell ref="Q41:Q44"/>
    <mergeCell ref="R41:R44"/>
    <mergeCell ref="AB41:AB44"/>
    <mergeCell ref="H41:H44"/>
    <mergeCell ref="I41:I44"/>
    <mergeCell ref="J41:J44"/>
    <mergeCell ref="K41:K44"/>
    <mergeCell ref="L41:L44"/>
    <mergeCell ref="H49:H52"/>
    <mergeCell ref="I49:I52"/>
    <mergeCell ref="J49:J52"/>
    <mergeCell ref="K49:K52"/>
    <mergeCell ref="L49:L52"/>
    <mergeCell ref="M49:M52"/>
    <mergeCell ref="BM45:BM48"/>
    <mergeCell ref="BU45:CC45"/>
    <mergeCell ref="BU46:CC46"/>
    <mergeCell ref="BU47:CC47"/>
    <mergeCell ref="BU48:CC48"/>
    <mergeCell ref="C49:C59"/>
    <mergeCell ref="D49:D52"/>
    <mergeCell ref="E49:E52"/>
    <mergeCell ref="F49:F52"/>
    <mergeCell ref="G49:G52"/>
    <mergeCell ref="AL45:AL48"/>
    <mergeCell ref="AT45:AT48"/>
    <mergeCell ref="AU45:AU48"/>
    <mergeCell ref="BC45:BC48"/>
    <mergeCell ref="BD45:BD48"/>
    <mergeCell ref="BL45:BL48"/>
    <mergeCell ref="P45:P48"/>
    <mergeCell ref="Q45:Q48"/>
    <mergeCell ref="R45:R48"/>
    <mergeCell ref="AB45:AB48"/>
    <mergeCell ref="AC45:AC48"/>
    <mergeCell ref="AK45:AK48"/>
    <mergeCell ref="J45:J48"/>
    <mergeCell ref="K45:K48"/>
    <mergeCell ref="L45:L48"/>
    <mergeCell ref="M45:M48"/>
    <mergeCell ref="AK53:AK56"/>
    <mergeCell ref="J53:J56"/>
    <mergeCell ref="K53:K56"/>
    <mergeCell ref="L53:L56"/>
    <mergeCell ref="M53:M56"/>
    <mergeCell ref="N53:N56"/>
    <mergeCell ref="O53:O56"/>
    <mergeCell ref="D53:D56"/>
    <mergeCell ref="E53:E56"/>
    <mergeCell ref="F53:F56"/>
    <mergeCell ref="G53:G56"/>
    <mergeCell ref="H53:H56"/>
    <mergeCell ref="I53:I56"/>
    <mergeCell ref="BD49:BD52"/>
    <mergeCell ref="BL49:BL52"/>
    <mergeCell ref="BM49:BM52"/>
    <mergeCell ref="BU49:CC49"/>
    <mergeCell ref="BU50:CC50"/>
    <mergeCell ref="BU51:CC51"/>
    <mergeCell ref="BU52:CC52"/>
    <mergeCell ref="AC49:AC52"/>
    <mergeCell ref="AK49:AK52"/>
    <mergeCell ref="AL49:AL52"/>
    <mergeCell ref="AT49:AT52"/>
    <mergeCell ref="AU49:AU52"/>
    <mergeCell ref="BC49:BC52"/>
    <mergeCell ref="N49:N52"/>
    <mergeCell ref="O49:O52"/>
    <mergeCell ref="P49:P52"/>
    <mergeCell ref="Q49:Q52"/>
    <mergeCell ref="R49:R52"/>
    <mergeCell ref="AB49:AB52"/>
    <mergeCell ref="P57:P59"/>
    <mergeCell ref="Q57:Q59"/>
    <mergeCell ref="R57:R59"/>
    <mergeCell ref="AB57:AB59"/>
    <mergeCell ref="AC57:AC59"/>
    <mergeCell ref="I57:I59"/>
    <mergeCell ref="J57:J59"/>
    <mergeCell ref="K57:K59"/>
    <mergeCell ref="L57:L59"/>
    <mergeCell ref="M57:M59"/>
    <mergeCell ref="N57:N59"/>
    <mergeCell ref="BM53:BM56"/>
    <mergeCell ref="BU53:CC53"/>
    <mergeCell ref="BU54:CC54"/>
    <mergeCell ref="BU55:CC55"/>
    <mergeCell ref="BU56:CC56"/>
    <mergeCell ref="D57:D59"/>
    <mergeCell ref="E57:E59"/>
    <mergeCell ref="F57:F59"/>
    <mergeCell ref="G57:G59"/>
    <mergeCell ref="H57:H59"/>
    <mergeCell ref="AL53:AL56"/>
    <mergeCell ref="AT53:AT56"/>
    <mergeCell ref="AU53:AU56"/>
    <mergeCell ref="BC53:BC56"/>
    <mergeCell ref="BD53:BD56"/>
    <mergeCell ref="BL53:BL56"/>
    <mergeCell ref="P53:P56"/>
    <mergeCell ref="Q53:Q56"/>
    <mergeCell ref="R53:R56"/>
    <mergeCell ref="AB53:AB56"/>
    <mergeCell ref="AC53:AC56"/>
    <mergeCell ref="BF61:BK61"/>
    <mergeCell ref="BL61:BT61"/>
    <mergeCell ref="BU61:BW61"/>
    <mergeCell ref="BX61:CC61"/>
    <mergeCell ref="C62:H62"/>
    <mergeCell ref="L62:Q62"/>
    <mergeCell ref="R62:S62"/>
    <mergeCell ref="T62:V62"/>
    <mergeCell ref="W62:AA62"/>
    <mergeCell ref="AB62:AJ62"/>
    <mergeCell ref="W61:AA61"/>
    <mergeCell ref="AB61:AJ61"/>
    <mergeCell ref="AK61:AM61"/>
    <mergeCell ref="AN61:AS61"/>
    <mergeCell ref="AT61:BB61"/>
    <mergeCell ref="BC61:BE61"/>
    <mergeCell ref="BL57:BL59"/>
    <mergeCell ref="BM57:BM59"/>
    <mergeCell ref="BU57:CC57"/>
    <mergeCell ref="BU58:CC58"/>
    <mergeCell ref="BU59:CC59"/>
    <mergeCell ref="C61:H61"/>
    <mergeCell ref="L61:Q61"/>
    <mergeCell ref="R61:S61"/>
    <mergeCell ref="T61:V61"/>
    <mergeCell ref="AK57:AK59"/>
    <mergeCell ref="AL57:AL59"/>
    <mergeCell ref="AT57:AT59"/>
    <mergeCell ref="AU57:AU59"/>
    <mergeCell ref="BC57:BC59"/>
    <mergeCell ref="BD57:BD59"/>
    <mergeCell ref="O57:O59"/>
    <mergeCell ref="AN64:AS64"/>
    <mergeCell ref="BC64:BE64"/>
    <mergeCell ref="AT63:BB64"/>
    <mergeCell ref="BC63:BE63"/>
    <mergeCell ref="BF63:BK63"/>
    <mergeCell ref="BL63:BT64"/>
    <mergeCell ref="BU63:BW63"/>
    <mergeCell ref="BX63:CC63"/>
    <mergeCell ref="BF64:BK64"/>
    <mergeCell ref="BU64:BW64"/>
    <mergeCell ref="BX64:CC64"/>
    <mergeCell ref="BU62:BW62"/>
    <mergeCell ref="BX62:CC62"/>
    <mergeCell ref="C63:H64"/>
    <mergeCell ref="L63:Q63"/>
    <mergeCell ref="R63:S64"/>
    <mergeCell ref="T63:V63"/>
    <mergeCell ref="W63:AA63"/>
    <mergeCell ref="AB63:AJ64"/>
    <mergeCell ref="AK63:AM63"/>
    <mergeCell ref="AN63:AS63"/>
    <mergeCell ref="AK62:AM62"/>
    <mergeCell ref="AN62:AS62"/>
    <mergeCell ref="AT62:BB62"/>
    <mergeCell ref="BC62:BE62"/>
    <mergeCell ref="BF62:BK62"/>
    <mergeCell ref="BL62:BT62"/>
    <mergeCell ref="S66:S68"/>
    <mergeCell ref="H66:H68"/>
    <mergeCell ref="I66:I68"/>
    <mergeCell ref="J66:J68"/>
    <mergeCell ref="K66:K68"/>
    <mergeCell ref="L66:L68"/>
    <mergeCell ref="M66:M68"/>
    <mergeCell ref="B66:B68"/>
    <mergeCell ref="C66:C68"/>
    <mergeCell ref="D66:D68"/>
    <mergeCell ref="E66:E68"/>
    <mergeCell ref="F66:F68"/>
    <mergeCell ref="G66:G68"/>
    <mergeCell ref="L64:Q64"/>
    <mergeCell ref="T64:V64"/>
    <mergeCell ref="W64:AA64"/>
    <mergeCell ref="AK64:AM64"/>
    <mergeCell ref="B61:B64"/>
    <mergeCell ref="BU66:CC68"/>
    <mergeCell ref="AD67:AD68"/>
    <mergeCell ref="AE67:AH67"/>
    <mergeCell ref="AI67:AI68"/>
    <mergeCell ref="AJ67:AJ68"/>
    <mergeCell ref="AM67:AM68"/>
    <mergeCell ref="AN67:AQ67"/>
    <mergeCell ref="AT66:AT68"/>
    <mergeCell ref="AU66:AU68"/>
    <mergeCell ref="AV66:BB66"/>
    <mergeCell ref="BC66:BC68"/>
    <mergeCell ref="BD66:BD68"/>
    <mergeCell ref="BE66:BK66"/>
    <mergeCell ref="AV67:AV68"/>
    <mergeCell ref="AW67:AZ67"/>
    <mergeCell ref="BA67:BA68"/>
    <mergeCell ref="BB67:BB68"/>
    <mergeCell ref="AD66:AJ66"/>
    <mergeCell ref="AK66:AK68"/>
    <mergeCell ref="AL66:AL68"/>
    <mergeCell ref="AM66:AS66"/>
    <mergeCell ref="AR67:AR68"/>
    <mergeCell ref="AS67:AS68"/>
    <mergeCell ref="BS67:BS68"/>
    <mergeCell ref="BT67:BT68"/>
    <mergeCell ref="B70:B89"/>
    <mergeCell ref="C70:C77"/>
    <mergeCell ref="D70:D73"/>
    <mergeCell ref="E70:E73"/>
    <mergeCell ref="F70:F73"/>
    <mergeCell ref="G70:G73"/>
    <mergeCell ref="H70:H73"/>
    <mergeCell ref="I70:I73"/>
    <mergeCell ref="BE67:BE68"/>
    <mergeCell ref="BF67:BI67"/>
    <mergeCell ref="BJ67:BJ68"/>
    <mergeCell ref="BK67:BK68"/>
    <mergeCell ref="BN67:BN68"/>
    <mergeCell ref="BO67:BR67"/>
    <mergeCell ref="BL66:BL68"/>
    <mergeCell ref="BM66:BM68"/>
    <mergeCell ref="BN66:BT66"/>
    <mergeCell ref="AB66:AB68"/>
    <mergeCell ref="AC66:AC68"/>
    <mergeCell ref="T66:T68"/>
    <mergeCell ref="U66:U68"/>
    <mergeCell ref="V66:V68"/>
    <mergeCell ref="W66:W68"/>
    <mergeCell ref="X66:Y66"/>
    <mergeCell ref="Z66:AA66"/>
    <mergeCell ref="N66:N68"/>
    <mergeCell ref="O66:O68"/>
    <mergeCell ref="P66:P68"/>
    <mergeCell ref="Q66:Q68"/>
    <mergeCell ref="R66:R68"/>
    <mergeCell ref="BM70:BM73"/>
    <mergeCell ref="BU70:CC70"/>
    <mergeCell ref="BU71:CC71"/>
    <mergeCell ref="BU72:CC72"/>
    <mergeCell ref="BU73:CC73"/>
    <mergeCell ref="D74:D77"/>
    <mergeCell ref="E74:E77"/>
    <mergeCell ref="F74:F77"/>
    <mergeCell ref="G74:G77"/>
    <mergeCell ref="H74:H77"/>
    <mergeCell ref="AL70:AL73"/>
    <mergeCell ref="AT70:AT73"/>
    <mergeCell ref="AU70:AU73"/>
    <mergeCell ref="BC70:BC73"/>
    <mergeCell ref="BD70:BD73"/>
    <mergeCell ref="BL70:BL73"/>
    <mergeCell ref="P70:P73"/>
    <mergeCell ref="Q70:Q73"/>
    <mergeCell ref="R70:R73"/>
    <mergeCell ref="AB70:AB73"/>
    <mergeCell ref="AC70:AC73"/>
    <mergeCell ref="AK70:AK73"/>
    <mergeCell ref="J70:J73"/>
    <mergeCell ref="K70:K73"/>
    <mergeCell ref="L70:L73"/>
    <mergeCell ref="M70:M73"/>
    <mergeCell ref="N70:N73"/>
    <mergeCell ref="O70:O73"/>
    <mergeCell ref="BM74:BM77"/>
    <mergeCell ref="BU74:CC74"/>
    <mergeCell ref="BU75:CC75"/>
    <mergeCell ref="BU76:CC76"/>
    <mergeCell ref="BU77:CC77"/>
    <mergeCell ref="AK74:AK77"/>
    <mergeCell ref="AL74:AL77"/>
    <mergeCell ref="AT74:AT77"/>
    <mergeCell ref="AU74:AU77"/>
    <mergeCell ref="BC74:BC77"/>
    <mergeCell ref="BD74:BD77"/>
    <mergeCell ref="O74:O77"/>
    <mergeCell ref="P74:P77"/>
    <mergeCell ref="Q74:Q77"/>
    <mergeCell ref="R74:R77"/>
    <mergeCell ref="AB74:AB77"/>
    <mergeCell ref="AC74:AC77"/>
    <mergeCell ref="I78:I81"/>
    <mergeCell ref="J78:J81"/>
    <mergeCell ref="K78:K81"/>
    <mergeCell ref="L78:L81"/>
    <mergeCell ref="M78:M81"/>
    <mergeCell ref="N78:N81"/>
    <mergeCell ref="C78:C89"/>
    <mergeCell ref="D78:D81"/>
    <mergeCell ref="E78:E81"/>
    <mergeCell ref="F78:F81"/>
    <mergeCell ref="G78:G81"/>
    <mergeCell ref="H78:H81"/>
    <mergeCell ref="D82:D85"/>
    <mergeCell ref="E82:E85"/>
    <mergeCell ref="F82:F85"/>
    <mergeCell ref="G82:G85"/>
    <mergeCell ref="BL74:BL77"/>
    <mergeCell ref="I74:I77"/>
    <mergeCell ref="J74:J77"/>
    <mergeCell ref="K74:K77"/>
    <mergeCell ref="L74:L77"/>
    <mergeCell ref="M74:M77"/>
    <mergeCell ref="N74:N77"/>
    <mergeCell ref="BL78:BL81"/>
    <mergeCell ref="BM78:BM81"/>
    <mergeCell ref="BU78:CC78"/>
    <mergeCell ref="BU79:CC79"/>
    <mergeCell ref="BU80:CC80"/>
    <mergeCell ref="BU81:CC81"/>
    <mergeCell ref="AK78:AK81"/>
    <mergeCell ref="AL78:AL81"/>
    <mergeCell ref="AT78:AT81"/>
    <mergeCell ref="AU78:AU81"/>
    <mergeCell ref="BC78:BC81"/>
    <mergeCell ref="BD78:BD81"/>
    <mergeCell ref="O78:O81"/>
    <mergeCell ref="P78:P81"/>
    <mergeCell ref="Q78:Q81"/>
    <mergeCell ref="R78:R81"/>
    <mergeCell ref="AB78:AB81"/>
    <mergeCell ref="AC78:AC81"/>
    <mergeCell ref="G86:G89"/>
    <mergeCell ref="H86:H89"/>
    <mergeCell ref="I86:I89"/>
    <mergeCell ref="BD82:BD85"/>
    <mergeCell ref="BL82:BL85"/>
    <mergeCell ref="BM82:BM85"/>
    <mergeCell ref="BU82:CC82"/>
    <mergeCell ref="BU83:CC83"/>
    <mergeCell ref="BU84:CC84"/>
    <mergeCell ref="BU85:CC85"/>
    <mergeCell ref="AC82:AC85"/>
    <mergeCell ref="AK82:AK85"/>
    <mergeCell ref="AL82:AL85"/>
    <mergeCell ref="AT82:AT85"/>
    <mergeCell ref="AU82:AU85"/>
    <mergeCell ref="BC82:BC85"/>
    <mergeCell ref="N82:N85"/>
    <mergeCell ref="O82:O85"/>
    <mergeCell ref="P82:P85"/>
    <mergeCell ref="Q82:Q85"/>
    <mergeCell ref="R82:R85"/>
    <mergeCell ref="AB82:AB85"/>
    <mergeCell ref="H82:H85"/>
    <mergeCell ref="I82:I85"/>
    <mergeCell ref="J82:J85"/>
    <mergeCell ref="K82:K85"/>
    <mergeCell ref="L82:L85"/>
    <mergeCell ref="M82:M85"/>
    <mergeCell ref="L90:L93"/>
    <mergeCell ref="BM86:BM89"/>
    <mergeCell ref="BU86:CC86"/>
    <mergeCell ref="BU87:CC87"/>
    <mergeCell ref="BU88:CC88"/>
    <mergeCell ref="BU89:CC89"/>
    <mergeCell ref="B90:B105"/>
    <mergeCell ref="C90:C97"/>
    <mergeCell ref="D90:D93"/>
    <mergeCell ref="E90:E93"/>
    <mergeCell ref="F90:F93"/>
    <mergeCell ref="AL86:AL89"/>
    <mergeCell ref="AT86:AT89"/>
    <mergeCell ref="AU86:AU89"/>
    <mergeCell ref="BC86:BC89"/>
    <mergeCell ref="BD86:BD89"/>
    <mergeCell ref="BL86:BL89"/>
    <mergeCell ref="P86:P89"/>
    <mergeCell ref="Q86:Q89"/>
    <mergeCell ref="R86:R89"/>
    <mergeCell ref="AB86:AB89"/>
    <mergeCell ref="AC86:AC89"/>
    <mergeCell ref="AK86:AK89"/>
    <mergeCell ref="J86:J89"/>
    <mergeCell ref="K86:K89"/>
    <mergeCell ref="L86:L89"/>
    <mergeCell ref="M86:M89"/>
    <mergeCell ref="N86:N89"/>
    <mergeCell ref="O86:O89"/>
    <mergeCell ref="D86:D89"/>
    <mergeCell ref="E86:E89"/>
    <mergeCell ref="F86:F89"/>
    <mergeCell ref="O94:O97"/>
    <mergeCell ref="D94:D97"/>
    <mergeCell ref="E94:E97"/>
    <mergeCell ref="F94:F97"/>
    <mergeCell ref="G94:G97"/>
    <mergeCell ref="H94:H97"/>
    <mergeCell ref="I94:I97"/>
    <mergeCell ref="BC90:BC93"/>
    <mergeCell ref="BD90:BD93"/>
    <mergeCell ref="BL90:BL93"/>
    <mergeCell ref="BM90:BM93"/>
    <mergeCell ref="BU90:CC90"/>
    <mergeCell ref="BU91:CC91"/>
    <mergeCell ref="BU92:CC92"/>
    <mergeCell ref="BU93:CC93"/>
    <mergeCell ref="AB90:AB93"/>
    <mergeCell ref="AC90:AC93"/>
    <mergeCell ref="AK90:AK93"/>
    <mergeCell ref="AL90:AL93"/>
    <mergeCell ref="AT90:AT93"/>
    <mergeCell ref="AU90:AU93"/>
    <mergeCell ref="M90:M93"/>
    <mergeCell ref="N90:N93"/>
    <mergeCell ref="O90:O93"/>
    <mergeCell ref="P90:P93"/>
    <mergeCell ref="Q90:Q93"/>
    <mergeCell ref="R90:R93"/>
    <mergeCell ref="G90:G93"/>
    <mergeCell ref="H90:H93"/>
    <mergeCell ref="I90:I93"/>
    <mergeCell ref="J90:J93"/>
    <mergeCell ref="K90:K93"/>
    <mergeCell ref="I98:I101"/>
    <mergeCell ref="J98:J101"/>
    <mergeCell ref="K98:K101"/>
    <mergeCell ref="L98:L101"/>
    <mergeCell ref="M98:M101"/>
    <mergeCell ref="BM94:BM97"/>
    <mergeCell ref="BU94:CC94"/>
    <mergeCell ref="BU95:CC95"/>
    <mergeCell ref="BU96:CC96"/>
    <mergeCell ref="BU97:CC97"/>
    <mergeCell ref="C98:C105"/>
    <mergeCell ref="D98:D101"/>
    <mergeCell ref="E98:E101"/>
    <mergeCell ref="F98:F101"/>
    <mergeCell ref="G98:G101"/>
    <mergeCell ref="AL94:AL97"/>
    <mergeCell ref="AT94:AT97"/>
    <mergeCell ref="AU94:AU97"/>
    <mergeCell ref="BC94:BC97"/>
    <mergeCell ref="BD94:BD97"/>
    <mergeCell ref="BL94:BL97"/>
    <mergeCell ref="P94:P97"/>
    <mergeCell ref="Q94:Q97"/>
    <mergeCell ref="R94:R97"/>
    <mergeCell ref="AB94:AB97"/>
    <mergeCell ref="AC94:AC97"/>
    <mergeCell ref="AK94:AK97"/>
    <mergeCell ref="J94:J97"/>
    <mergeCell ref="K94:K97"/>
    <mergeCell ref="L94:L97"/>
    <mergeCell ref="M94:M97"/>
    <mergeCell ref="N94:N97"/>
    <mergeCell ref="J102:J105"/>
    <mergeCell ref="K102:K105"/>
    <mergeCell ref="L102:L105"/>
    <mergeCell ref="M102:M105"/>
    <mergeCell ref="N102:N105"/>
    <mergeCell ref="O102:O105"/>
    <mergeCell ref="D102:D105"/>
    <mergeCell ref="E102:E105"/>
    <mergeCell ref="F102:F105"/>
    <mergeCell ref="G102:G105"/>
    <mergeCell ref="H102:H105"/>
    <mergeCell ref="I102:I105"/>
    <mergeCell ref="BD98:BD101"/>
    <mergeCell ref="BL98:BL101"/>
    <mergeCell ref="BM98:BM101"/>
    <mergeCell ref="BU98:CC98"/>
    <mergeCell ref="BU99:CC99"/>
    <mergeCell ref="BU100:CC100"/>
    <mergeCell ref="BU101:CC101"/>
    <mergeCell ref="AC98:AC101"/>
    <mergeCell ref="AK98:AK101"/>
    <mergeCell ref="AL98:AL101"/>
    <mergeCell ref="AT98:AT101"/>
    <mergeCell ref="AU98:AU101"/>
    <mergeCell ref="BC98:BC101"/>
    <mergeCell ref="N98:N101"/>
    <mergeCell ref="O98:O101"/>
    <mergeCell ref="P98:P101"/>
    <mergeCell ref="Q98:Q101"/>
    <mergeCell ref="R98:R101"/>
    <mergeCell ref="AB98:AB101"/>
    <mergeCell ref="H98:H101"/>
    <mergeCell ref="BM102:BM105"/>
    <mergeCell ref="BU102:CC102"/>
    <mergeCell ref="BU103:CC103"/>
    <mergeCell ref="BU104:CC104"/>
    <mergeCell ref="BU105:CC105"/>
    <mergeCell ref="BU106:CC106"/>
    <mergeCell ref="AL102:AL105"/>
    <mergeCell ref="AT102:AT105"/>
    <mergeCell ref="AU102:AU105"/>
    <mergeCell ref="BC102:BC105"/>
    <mergeCell ref="BD102:BD105"/>
    <mergeCell ref="BL102:BL105"/>
    <mergeCell ref="P102:P105"/>
    <mergeCell ref="Q102:Q105"/>
    <mergeCell ref="R102:R105"/>
    <mergeCell ref="AB102:AB105"/>
    <mergeCell ref="AC102:AC105"/>
    <mergeCell ref="AK102:AK105"/>
    <mergeCell ref="BL108:BT108"/>
    <mergeCell ref="BU108:BW108"/>
    <mergeCell ref="BX108:CC108"/>
    <mergeCell ref="C109:H109"/>
    <mergeCell ref="L109:Q109"/>
    <mergeCell ref="R109:S109"/>
    <mergeCell ref="T109:V109"/>
    <mergeCell ref="W109:AA109"/>
    <mergeCell ref="AB109:AJ109"/>
    <mergeCell ref="AK109:AM109"/>
    <mergeCell ref="AB108:AJ108"/>
    <mergeCell ref="AK108:AM108"/>
    <mergeCell ref="AN108:AS108"/>
    <mergeCell ref="AT108:BB108"/>
    <mergeCell ref="BC108:BE108"/>
    <mergeCell ref="BF108:BK108"/>
    <mergeCell ref="B108:B111"/>
    <mergeCell ref="C108:H108"/>
    <mergeCell ref="L108:Q108"/>
    <mergeCell ref="R108:S108"/>
    <mergeCell ref="T108:V108"/>
    <mergeCell ref="W108:AA108"/>
    <mergeCell ref="BC110:BE110"/>
    <mergeCell ref="BF110:BK110"/>
    <mergeCell ref="BL110:BT111"/>
    <mergeCell ref="BU110:BW110"/>
    <mergeCell ref="BX110:CC110"/>
    <mergeCell ref="L111:Q111"/>
    <mergeCell ref="T111:V111"/>
    <mergeCell ref="W111:AA111"/>
    <mergeCell ref="AK111:AM111"/>
    <mergeCell ref="AN111:AS111"/>
    <mergeCell ref="BX109:CC109"/>
    <mergeCell ref="C110:H111"/>
    <mergeCell ref="L110:Q110"/>
    <mergeCell ref="R110:S111"/>
    <mergeCell ref="T110:V110"/>
    <mergeCell ref="W110:AA110"/>
    <mergeCell ref="AB110:AJ111"/>
    <mergeCell ref="AK110:AM110"/>
    <mergeCell ref="AN110:AS110"/>
    <mergeCell ref="AT110:BB111"/>
    <mergeCell ref="AN109:AS109"/>
    <mergeCell ref="AT109:BB109"/>
    <mergeCell ref="BC109:BE109"/>
    <mergeCell ref="BF109:BK109"/>
    <mergeCell ref="BL109:BT109"/>
    <mergeCell ref="BU109:BW109"/>
    <mergeCell ref="S113:S115"/>
    <mergeCell ref="H113:H115"/>
    <mergeCell ref="I113:I115"/>
    <mergeCell ref="J113:J115"/>
    <mergeCell ref="K113:K115"/>
    <mergeCell ref="L113:L115"/>
    <mergeCell ref="M113:M115"/>
    <mergeCell ref="BC111:BE111"/>
    <mergeCell ref="BF111:BK111"/>
    <mergeCell ref="BU111:BW111"/>
    <mergeCell ref="BX111:CC111"/>
    <mergeCell ref="B113:B115"/>
    <mergeCell ref="C113:C115"/>
    <mergeCell ref="D113:D115"/>
    <mergeCell ref="E113:E115"/>
    <mergeCell ref="F113:F115"/>
    <mergeCell ref="G113:G115"/>
    <mergeCell ref="BU113:CC115"/>
    <mergeCell ref="AD114:AD115"/>
    <mergeCell ref="AE114:AH114"/>
    <mergeCell ref="AI114:AI115"/>
    <mergeCell ref="AJ114:AJ115"/>
    <mergeCell ref="AM114:AM115"/>
    <mergeCell ref="AN114:AQ114"/>
    <mergeCell ref="AT113:AT115"/>
    <mergeCell ref="AU113:AU115"/>
    <mergeCell ref="AV113:BB113"/>
    <mergeCell ref="BC113:BC115"/>
    <mergeCell ref="BD113:BD115"/>
    <mergeCell ref="BE113:BK113"/>
    <mergeCell ref="AV114:AV115"/>
    <mergeCell ref="AW114:AZ114"/>
    <mergeCell ref="BA114:BA115"/>
    <mergeCell ref="BB114:BB115"/>
    <mergeCell ref="AD113:AJ113"/>
    <mergeCell ref="AK113:AK115"/>
    <mergeCell ref="AL113:AL115"/>
    <mergeCell ref="AM113:AS113"/>
    <mergeCell ref="AR114:AR115"/>
    <mergeCell ref="AS114:AS115"/>
    <mergeCell ref="BS114:BS115"/>
    <mergeCell ref="BT114:BT115"/>
    <mergeCell ref="B117:B140"/>
    <mergeCell ref="C117:C124"/>
    <mergeCell ref="D117:D120"/>
    <mergeCell ref="E117:E120"/>
    <mergeCell ref="F117:F120"/>
    <mergeCell ref="G117:G120"/>
    <mergeCell ref="H117:H120"/>
    <mergeCell ref="I117:I120"/>
    <mergeCell ref="BE114:BE115"/>
    <mergeCell ref="BF114:BI114"/>
    <mergeCell ref="BJ114:BJ115"/>
    <mergeCell ref="BK114:BK115"/>
    <mergeCell ref="BN114:BN115"/>
    <mergeCell ref="BO114:BR114"/>
    <mergeCell ref="BL113:BL115"/>
    <mergeCell ref="BM113:BM115"/>
    <mergeCell ref="BN113:BT113"/>
    <mergeCell ref="AB113:AB115"/>
    <mergeCell ref="AC113:AC115"/>
    <mergeCell ref="T113:T115"/>
    <mergeCell ref="U113:U115"/>
    <mergeCell ref="V113:V115"/>
    <mergeCell ref="W113:W115"/>
    <mergeCell ref="X113:Y113"/>
    <mergeCell ref="Z113:AA113"/>
    <mergeCell ref="N113:N115"/>
    <mergeCell ref="O113:O115"/>
    <mergeCell ref="P113:P115"/>
    <mergeCell ref="Q113:Q115"/>
    <mergeCell ref="R113:R115"/>
    <mergeCell ref="BM117:BM120"/>
    <mergeCell ref="BU117:CC117"/>
    <mergeCell ref="BU118:CC118"/>
    <mergeCell ref="BU119:CC119"/>
    <mergeCell ref="BU120:CC120"/>
    <mergeCell ref="D121:D124"/>
    <mergeCell ref="E121:E124"/>
    <mergeCell ref="F121:F124"/>
    <mergeCell ref="G121:G124"/>
    <mergeCell ref="H121:H124"/>
    <mergeCell ref="AL117:AL120"/>
    <mergeCell ref="AT117:AT120"/>
    <mergeCell ref="AU117:AU120"/>
    <mergeCell ref="BC117:BC120"/>
    <mergeCell ref="BD117:BD120"/>
    <mergeCell ref="BL117:BL120"/>
    <mergeCell ref="P117:P120"/>
    <mergeCell ref="Q117:Q120"/>
    <mergeCell ref="R117:R120"/>
    <mergeCell ref="AB117:AB120"/>
    <mergeCell ref="AC117:AC120"/>
    <mergeCell ref="AK117:AK120"/>
    <mergeCell ref="J117:J120"/>
    <mergeCell ref="K117:K120"/>
    <mergeCell ref="L117:L120"/>
    <mergeCell ref="M117:M120"/>
    <mergeCell ref="N117:N120"/>
    <mergeCell ref="O117:O120"/>
    <mergeCell ref="BM121:BM124"/>
    <mergeCell ref="BU121:CC121"/>
    <mergeCell ref="BU122:CC122"/>
    <mergeCell ref="BU123:CC123"/>
    <mergeCell ref="BU124:CC124"/>
    <mergeCell ref="AK121:AK124"/>
    <mergeCell ref="AL121:AL124"/>
    <mergeCell ref="AT121:AT124"/>
    <mergeCell ref="AU121:AU124"/>
    <mergeCell ref="BC121:BC124"/>
    <mergeCell ref="BD121:BD124"/>
    <mergeCell ref="O121:O124"/>
    <mergeCell ref="P121:P124"/>
    <mergeCell ref="Q121:Q124"/>
    <mergeCell ref="R121:R124"/>
    <mergeCell ref="AB121:AB124"/>
    <mergeCell ref="AC121:AC124"/>
    <mergeCell ref="I125:I128"/>
    <mergeCell ref="J125:J128"/>
    <mergeCell ref="K125:K128"/>
    <mergeCell ref="L125:L128"/>
    <mergeCell ref="M125:M128"/>
    <mergeCell ref="N125:N128"/>
    <mergeCell ref="C125:C132"/>
    <mergeCell ref="D125:D128"/>
    <mergeCell ref="E125:E128"/>
    <mergeCell ref="F125:F128"/>
    <mergeCell ref="G125:G128"/>
    <mergeCell ref="H125:H128"/>
    <mergeCell ref="D129:D132"/>
    <mergeCell ref="E129:E132"/>
    <mergeCell ref="F129:F132"/>
    <mergeCell ref="G129:G132"/>
    <mergeCell ref="BL121:BL124"/>
    <mergeCell ref="I121:I124"/>
    <mergeCell ref="J121:J124"/>
    <mergeCell ref="K121:K124"/>
    <mergeCell ref="L121:L124"/>
    <mergeCell ref="M121:M124"/>
    <mergeCell ref="N121:N124"/>
    <mergeCell ref="BL125:BL128"/>
    <mergeCell ref="BM125:BM128"/>
    <mergeCell ref="BU125:CC125"/>
    <mergeCell ref="BU126:CC126"/>
    <mergeCell ref="BU127:CC127"/>
    <mergeCell ref="BU128:CC128"/>
    <mergeCell ref="AK125:AK128"/>
    <mergeCell ref="AL125:AL128"/>
    <mergeCell ref="AT125:AT128"/>
    <mergeCell ref="AU125:AU128"/>
    <mergeCell ref="BC125:BC128"/>
    <mergeCell ref="BD125:BD128"/>
    <mergeCell ref="O125:O128"/>
    <mergeCell ref="P125:P128"/>
    <mergeCell ref="Q125:Q128"/>
    <mergeCell ref="R125:R128"/>
    <mergeCell ref="AB125:AB128"/>
    <mergeCell ref="AC125:AC128"/>
    <mergeCell ref="BL129:BL132"/>
    <mergeCell ref="BM129:BM132"/>
    <mergeCell ref="BU129:CC129"/>
    <mergeCell ref="BU130:CC130"/>
    <mergeCell ref="BU131:CC131"/>
    <mergeCell ref="BU132:CC132"/>
    <mergeCell ref="AC129:AC132"/>
    <mergeCell ref="AK129:AK132"/>
    <mergeCell ref="AL129:AL132"/>
    <mergeCell ref="AT129:AT132"/>
    <mergeCell ref="AU129:AU132"/>
    <mergeCell ref="BC129:BC132"/>
    <mergeCell ref="N129:N132"/>
    <mergeCell ref="O129:O132"/>
    <mergeCell ref="P129:P132"/>
    <mergeCell ref="Q129:Q132"/>
    <mergeCell ref="R129:R132"/>
    <mergeCell ref="AB129:AB132"/>
    <mergeCell ref="I133:I136"/>
    <mergeCell ref="J133:J136"/>
    <mergeCell ref="K133:K136"/>
    <mergeCell ref="L133:L136"/>
    <mergeCell ref="M133:M136"/>
    <mergeCell ref="N133:N136"/>
    <mergeCell ref="C133:C140"/>
    <mergeCell ref="D133:D136"/>
    <mergeCell ref="E133:E136"/>
    <mergeCell ref="F133:F136"/>
    <mergeCell ref="G133:G136"/>
    <mergeCell ref="H133:H136"/>
    <mergeCell ref="D137:D140"/>
    <mergeCell ref="E137:E140"/>
    <mergeCell ref="F137:F140"/>
    <mergeCell ref="G137:G140"/>
    <mergeCell ref="BD129:BD132"/>
    <mergeCell ref="H129:H132"/>
    <mergeCell ref="I129:I132"/>
    <mergeCell ref="J129:J132"/>
    <mergeCell ref="K129:K132"/>
    <mergeCell ref="L129:L132"/>
    <mergeCell ref="M129:M132"/>
    <mergeCell ref="BL133:BL136"/>
    <mergeCell ref="BM133:BM136"/>
    <mergeCell ref="BU133:CC133"/>
    <mergeCell ref="BU134:CC134"/>
    <mergeCell ref="BU135:CC135"/>
    <mergeCell ref="BU136:CC136"/>
    <mergeCell ref="AK133:AK136"/>
    <mergeCell ref="AL133:AL136"/>
    <mergeCell ref="AT133:AT136"/>
    <mergeCell ref="AU133:AU136"/>
    <mergeCell ref="BC133:BC136"/>
    <mergeCell ref="BD133:BD136"/>
    <mergeCell ref="O133:O136"/>
    <mergeCell ref="P133:P136"/>
    <mergeCell ref="Q133:Q136"/>
    <mergeCell ref="R133:R136"/>
    <mergeCell ref="AB133:AB136"/>
    <mergeCell ref="AC133:AC136"/>
    <mergeCell ref="BL137:BL140"/>
    <mergeCell ref="BM137:BM140"/>
    <mergeCell ref="BU137:CC137"/>
    <mergeCell ref="BU138:CC138"/>
    <mergeCell ref="BU139:CC139"/>
    <mergeCell ref="BU140:CC140"/>
    <mergeCell ref="AC137:AC140"/>
    <mergeCell ref="AK137:AK140"/>
    <mergeCell ref="AL137:AL140"/>
    <mergeCell ref="AT137:AT140"/>
    <mergeCell ref="AU137:AU140"/>
    <mergeCell ref="BC137:BC140"/>
    <mergeCell ref="N137:N140"/>
    <mergeCell ref="O137:O140"/>
    <mergeCell ref="P137:P140"/>
    <mergeCell ref="Q137:Q140"/>
    <mergeCell ref="R137:R140"/>
    <mergeCell ref="AB137:AB140"/>
    <mergeCell ref="H141:H144"/>
    <mergeCell ref="I141:I144"/>
    <mergeCell ref="J141:J144"/>
    <mergeCell ref="K141:K144"/>
    <mergeCell ref="L141:L144"/>
    <mergeCell ref="M141:M144"/>
    <mergeCell ref="B141:B164"/>
    <mergeCell ref="C141:C148"/>
    <mergeCell ref="D141:D144"/>
    <mergeCell ref="E141:E144"/>
    <mergeCell ref="F141:F144"/>
    <mergeCell ref="G141:G144"/>
    <mergeCell ref="D145:D148"/>
    <mergeCell ref="E145:E148"/>
    <mergeCell ref="F145:F148"/>
    <mergeCell ref="G145:G148"/>
    <mergeCell ref="BD137:BD140"/>
    <mergeCell ref="H137:H140"/>
    <mergeCell ref="I137:I140"/>
    <mergeCell ref="J137:J140"/>
    <mergeCell ref="K137:K140"/>
    <mergeCell ref="L137:L140"/>
    <mergeCell ref="M137:M140"/>
    <mergeCell ref="BD141:BD144"/>
    <mergeCell ref="BL141:BL144"/>
    <mergeCell ref="BM141:BM144"/>
    <mergeCell ref="BU141:CC141"/>
    <mergeCell ref="BU142:CC142"/>
    <mergeCell ref="BU143:CC143"/>
    <mergeCell ref="BU144:CC144"/>
    <mergeCell ref="AC141:AC144"/>
    <mergeCell ref="AK141:AK144"/>
    <mergeCell ref="AL141:AL144"/>
    <mergeCell ref="AT141:AT144"/>
    <mergeCell ref="AU141:AU144"/>
    <mergeCell ref="BC141:BC144"/>
    <mergeCell ref="N141:N144"/>
    <mergeCell ref="O141:O144"/>
    <mergeCell ref="P141:P144"/>
    <mergeCell ref="Q141:Q144"/>
    <mergeCell ref="R141:R144"/>
    <mergeCell ref="AB141:AB144"/>
    <mergeCell ref="BL145:BL148"/>
    <mergeCell ref="BM145:BM148"/>
    <mergeCell ref="BU145:CC145"/>
    <mergeCell ref="BU146:CC146"/>
    <mergeCell ref="BU147:CC147"/>
    <mergeCell ref="BU148:CC148"/>
    <mergeCell ref="AC145:AC148"/>
    <mergeCell ref="AK145:AK148"/>
    <mergeCell ref="AL145:AL148"/>
    <mergeCell ref="AT145:AT148"/>
    <mergeCell ref="AU145:AU148"/>
    <mergeCell ref="BC145:BC148"/>
    <mergeCell ref="N145:N148"/>
    <mergeCell ref="O145:O148"/>
    <mergeCell ref="P145:P148"/>
    <mergeCell ref="Q145:Q148"/>
    <mergeCell ref="R145:R148"/>
    <mergeCell ref="AB145:AB148"/>
    <mergeCell ref="I149:I152"/>
    <mergeCell ref="J149:J152"/>
    <mergeCell ref="K149:K152"/>
    <mergeCell ref="L149:L152"/>
    <mergeCell ref="M149:M152"/>
    <mergeCell ref="N149:N152"/>
    <mergeCell ref="C149:C156"/>
    <mergeCell ref="D149:D152"/>
    <mergeCell ref="E149:E152"/>
    <mergeCell ref="F149:F152"/>
    <mergeCell ref="G149:G152"/>
    <mergeCell ref="H149:H152"/>
    <mergeCell ref="D153:D156"/>
    <mergeCell ref="E153:E156"/>
    <mergeCell ref="F153:F156"/>
    <mergeCell ref="G153:G156"/>
    <mergeCell ref="BD145:BD148"/>
    <mergeCell ref="H145:H148"/>
    <mergeCell ref="I145:I148"/>
    <mergeCell ref="J145:J148"/>
    <mergeCell ref="K145:K148"/>
    <mergeCell ref="L145:L148"/>
    <mergeCell ref="M145:M148"/>
    <mergeCell ref="K153:K156"/>
    <mergeCell ref="L153:L156"/>
    <mergeCell ref="M153:M156"/>
    <mergeCell ref="BL149:BL152"/>
    <mergeCell ref="BM149:BM152"/>
    <mergeCell ref="BU149:CC149"/>
    <mergeCell ref="BU150:CC150"/>
    <mergeCell ref="BU151:CC151"/>
    <mergeCell ref="BU152:CC152"/>
    <mergeCell ref="AK149:AK152"/>
    <mergeCell ref="AL149:AL152"/>
    <mergeCell ref="AT149:AT152"/>
    <mergeCell ref="AU149:AU152"/>
    <mergeCell ref="BC149:BC152"/>
    <mergeCell ref="BD149:BD152"/>
    <mergeCell ref="O149:O152"/>
    <mergeCell ref="P149:P152"/>
    <mergeCell ref="Q149:Q152"/>
    <mergeCell ref="R149:R152"/>
    <mergeCell ref="AB149:AB152"/>
    <mergeCell ref="AC149:AC152"/>
    <mergeCell ref="C157:C164"/>
    <mergeCell ref="D157:D160"/>
    <mergeCell ref="E157:E160"/>
    <mergeCell ref="F157:F160"/>
    <mergeCell ref="G157:G160"/>
    <mergeCell ref="H157:H160"/>
    <mergeCell ref="D161:D164"/>
    <mergeCell ref="E161:E164"/>
    <mergeCell ref="F161:F164"/>
    <mergeCell ref="G161:G164"/>
    <mergeCell ref="BD153:BD156"/>
    <mergeCell ref="BL153:BL156"/>
    <mergeCell ref="BM153:BM156"/>
    <mergeCell ref="BU153:CC153"/>
    <mergeCell ref="BU154:CC154"/>
    <mergeCell ref="BU155:CC155"/>
    <mergeCell ref="BU156:CC156"/>
    <mergeCell ref="AC153:AC156"/>
    <mergeCell ref="AK153:AK156"/>
    <mergeCell ref="AL153:AL156"/>
    <mergeCell ref="AT153:AT156"/>
    <mergeCell ref="AU153:AU156"/>
    <mergeCell ref="BC153:BC156"/>
    <mergeCell ref="N153:N156"/>
    <mergeCell ref="O153:O156"/>
    <mergeCell ref="P153:P156"/>
    <mergeCell ref="Q153:Q156"/>
    <mergeCell ref="R153:R156"/>
    <mergeCell ref="AB153:AB156"/>
    <mergeCell ref="H153:H156"/>
    <mergeCell ref="I153:I156"/>
    <mergeCell ref="J153:J156"/>
    <mergeCell ref="H161:H164"/>
    <mergeCell ref="I161:I164"/>
    <mergeCell ref="J161:J164"/>
    <mergeCell ref="K161:K164"/>
    <mergeCell ref="L161:L164"/>
    <mergeCell ref="M161:M164"/>
    <mergeCell ref="BL157:BL160"/>
    <mergeCell ref="BM157:BM160"/>
    <mergeCell ref="BU157:CC157"/>
    <mergeCell ref="BU158:CC158"/>
    <mergeCell ref="BU159:CC159"/>
    <mergeCell ref="BU160:CC160"/>
    <mergeCell ref="AK157:AK160"/>
    <mergeCell ref="AL157:AL160"/>
    <mergeCell ref="AT157:AT160"/>
    <mergeCell ref="AU157:AU160"/>
    <mergeCell ref="BC157:BC160"/>
    <mergeCell ref="BD157:BD160"/>
    <mergeCell ref="O157:O160"/>
    <mergeCell ref="P157:P160"/>
    <mergeCell ref="Q157:Q160"/>
    <mergeCell ref="R157:R160"/>
    <mergeCell ref="AB157:AB160"/>
    <mergeCell ref="AC157:AC160"/>
    <mergeCell ref="I157:I160"/>
    <mergeCell ref="J157:J160"/>
    <mergeCell ref="K157:K160"/>
    <mergeCell ref="L157:L160"/>
    <mergeCell ref="M157:M160"/>
    <mergeCell ref="N157:N160"/>
    <mergeCell ref="BD161:BD164"/>
    <mergeCell ref="BL161:BL164"/>
    <mergeCell ref="BM161:BM164"/>
    <mergeCell ref="BU161:CC161"/>
    <mergeCell ref="BU162:CC162"/>
    <mergeCell ref="BU163:CC163"/>
    <mergeCell ref="BU164:CC164"/>
    <mergeCell ref="AC161:AC164"/>
    <mergeCell ref="AK161:AK164"/>
    <mergeCell ref="AL161:AL164"/>
    <mergeCell ref="AT161:AT164"/>
    <mergeCell ref="AU161:AU164"/>
    <mergeCell ref="BC161:BC164"/>
    <mergeCell ref="N161:N164"/>
    <mergeCell ref="O161:O164"/>
    <mergeCell ref="P161:P164"/>
    <mergeCell ref="Q161:Q164"/>
    <mergeCell ref="R161:R164"/>
    <mergeCell ref="AB161:AB164"/>
    <mergeCell ref="BL166:BT166"/>
    <mergeCell ref="BU166:BW166"/>
    <mergeCell ref="BX166:CC166"/>
    <mergeCell ref="C167:H167"/>
    <mergeCell ref="L167:Q167"/>
    <mergeCell ref="R167:S167"/>
    <mergeCell ref="T167:V167"/>
    <mergeCell ref="W167:AA167"/>
    <mergeCell ref="AB167:AJ167"/>
    <mergeCell ref="AK167:AM167"/>
    <mergeCell ref="AB166:AJ166"/>
    <mergeCell ref="AK166:AM166"/>
    <mergeCell ref="AN166:AS166"/>
    <mergeCell ref="AT166:BB166"/>
    <mergeCell ref="BC166:BE166"/>
    <mergeCell ref="BF166:BK166"/>
    <mergeCell ref="B166:B169"/>
    <mergeCell ref="C166:H166"/>
    <mergeCell ref="L166:Q166"/>
    <mergeCell ref="R166:S166"/>
    <mergeCell ref="T166:V166"/>
    <mergeCell ref="W166:AA166"/>
    <mergeCell ref="BC168:BE168"/>
    <mergeCell ref="BF168:BK168"/>
    <mergeCell ref="BL168:BT169"/>
    <mergeCell ref="BU168:BW168"/>
    <mergeCell ref="BX168:CC168"/>
    <mergeCell ref="L169:Q169"/>
    <mergeCell ref="T169:V169"/>
    <mergeCell ref="W169:AA169"/>
    <mergeCell ref="AK169:AM169"/>
    <mergeCell ref="AN169:AS169"/>
    <mergeCell ref="BX167:CC167"/>
    <mergeCell ref="C168:H169"/>
    <mergeCell ref="L168:Q168"/>
    <mergeCell ref="R168:S169"/>
    <mergeCell ref="T168:V168"/>
    <mergeCell ref="W168:AA168"/>
    <mergeCell ref="AB168:AJ169"/>
    <mergeCell ref="AK168:AM168"/>
    <mergeCell ref="AN168:AS168"/>
    <mergeCell ref="AT168:BB169"/>
    <mergeCell ref="AN167:AS167"/>
    <mergeCell ref="AT167:BB167"/>
    <mergeCell ref="BC167:BE167"/>
    <mergeCell ref="BF167:BK167"/>
    <mergeCell ref="BL167:BT167"/>
    <mergeCell ref="BU167:BW167"/>
    <mergeCell ref="S171:S173"/>
    <mergeCell ref="H171:H173"/>
    <mergeCell ref="I171:I173"/>
    <mergeCell ref="J171:J173"/>
    <mergeCell ref="K171:K173"/>
    <mergeCell ref="L171:L173"/>
    <mergeCell ref="M171:M173"/>
    <mergeCell ref="BC169:BE169"/>
    <mergeCell ref="BF169:BK169"/>
    <mergeCell ref="BU169:BW169"/>
    <mergeCell ref="BX169:CC169"/>
    <mergeCell ref="B171:B173"/>
    <mergeCell ref="C171:C173"/>
    <mergeCell ref="D171:D173"/>
    <mergeCell ref="E171:E173"/>
    <mergeCell ref="F171:F173"/>
    <mergeCell ref="G171:G173"/>
    <mergeCell ref="BU171:CC173"/>
    <mergeCell ref="AD172:AD173"/>
    <mergeCell ref="AE172:AH172"/>
    <mergeCell ref="AI172:AI173"/>
    <mergeCell ref="AJ172:AJ173"/>
    <mergeCell ref="AM172:AM173"/>
    <mergeCell ref="AN172:AQ172"/>
    <mergeCell ref="AT171:AT173"/>
    <mergeCell ref="AU171:AU173"/>
    <mergeCell ref="AV171:BB171"/>
    <mergeCell ref="BC171:BC173"/>
    <mergeCell ref="BD171:BD173"/>
    <mergeCell ref="BE171:BK171"/>
    <mergeCell ref="AV172:AV173"/>
    <mergeCell ref="AW172:AZ172"/>
    <mergeCell ref="BA172:BA173"/>
    <mergeCell ref="BB172:BB173"/>
    <mergeCell ref="AD171:AJ171"/>
    <mergeCell ref="AK171:AK173"/>
    <mergeCell ref="AL171:AL173"/>
    <mergeCell ref="AM171:AS171"/>
    <mergeCell ref="AR172:AR173"/>
    <mergeCell ref="AS172:AS173"/>
    <mergeCell ref="BS172:BS173"/>
    <mergeCell ref="BT172:BT173"/>
    <mergeCell ref="B175:B199"/>
    <mergeCell ref="C175:C181"/>
    <mergeCell ref="D175:D178"/>
    <mergeCell ref="E175:E178"/>
    <mergeCell ref="F175:F178"/>
    <mergeCell ref="G175:G178"/>
    <mergeCell ref="H175:H178"/>
    <mergeCell ref="I175:I178"/>
    <mergeCell ref="BE172:BE173"/>
    <mergeCell ref="BF172:BI172"/>
    <mergeCell ref="BJ172:BJ173"/>
    <mergeCell ref="BK172:BK173"/>
    <mergeCell ref="BN172:BN173"/>
    <mergeCell ref="BO172:BR172"/>
    <mergeCell ref="BL171:BL173"/>
    <mergeCell ref="BM171:BM173"/>
    <mergeCell ref="BN171:BT171"/>
    <mergeCell ref="AB171:AB173"/>
    <mergeCell ref="AC171:AC173"/>
    <mergeCell ref="T171:T173"/>
    <mergeCell ref="U171:U173"/>
    <mergeCell ref="V171:V173"/>
    <mergeCell ref="W171:W173"/>
    <mergeCell ref="X171:Y171"/>
    <mergeCell ref="Z171:AA171"/>
    <mergeCell ref="N171:N173"/>
    <mergeCell ref="O171:O173"/>
    <mergeCell ref="P171:P173"/>
    <mergeCell ref="Q171:Q173"/>
    <mergeCell ref="R171:R173"/>
    <mergeCell ref="BM175:BM178"/>
    <mergeCell ref="BU175:CC175"/>
    <mergeCell ref="BU176:CC176"/>
    <mergeCell ref="BU177:CC177"/>
    <mergeCell ref="BU178:CC178"/>
    <mergeCell ref="D179:D181"/>
    <mergeCell ref="E179:E181"/>
    <mergeCell ref="F179:F181"/>
    <mergeCell ref="G179:G181"/>
    <mergeCell ref="H179:H181"/>
    <mergeCell ref="AL175:AL178"/>
    <mergeCell ref="AT175:AT178"/>
    <mergeCell ref="AU175:AU178"/>
    <mergeCell ref="BC175:BC178"/>
    <mergeCell ref="BD175:BD178"/>
    <mergeCell ref="BL175:BL178"/>
    <mergeCell ref="P175:P178"/>
    <mergeCell ref="Q175:Q178"/>
    <mergeCell ref="R175:R178"/>
    <mergeCell ref="AB175:AB178"/>
    <mergeCell ref="AC175:AC178"/>
    <mergeCell ref="AK175:AK178"/>
    <mergeCell ref="J175:J178"/>
    <mergeCell ref="K175:K178"/>
    <mergeCell ref="L175:L178"/>
    <mergeCell ref="M175:M178"/>
    <mergeCell ref="N175:N178"/>
    <mergeCell ref="O175:O178"/>
    <mergeCell ref="BL179:BL181"/>
    <mergeCell ref="BM179:BM181"/>
    <mergeCell ref="BU179:CC179"/>
    <mergeCell ref="BU180:CC180"/>
    <mergeCell ref="BU181:CC181"/>
    <mergeCell ref="C182:C191"/>
    <mergeCell ref="D182:D185"/>
    <mergeCell ref="E182:E185"/>
    <mergeCell ref="F182:F185"/>
    <mergeCell ref="G182:G185"/>
    <mergeCell ref="AK179:AK181"/>
    <mergeCell ref="AL179:AL181"/>
    <mergeCell ref="AT179:AT181"/>
    <mergeCell ref="AU179:AU181"/>
    <mergeCell ref="BC179:BC181"/>
    <mergeCell ref="BD179:BD181"/>
    <mergeCell ref="O179:O181"/>
    <mergeCell ref="P179:P181"/>
    <mergeCell ref="Q179:Q181"/>
    <mergeCell ref="R179:R181"/>
    <mergeCell ref="AB179:AB181"/>
    <mergeCell ref="AC179:AC181"/>
    <mergeCell ref="I179:I181"/>
    <mergeCell ref="J179:J181"/>
    <mergeCell ref="K179:K181"/>
    <mergeCell ref="L179:L181"/>
    <mergeCell ref="M179:M181"/>
    <mergeCell ref="N179:N181"/>
    <mergeCell ref="H186:H187"/>
    <mergeCell ref="I186:I187"/>
    <mergeCell ref="BD182:BD185"/>
    <mergeCell ref="BL182:BL185"/>
    <mergeCell ref="BM182:BM185"/>
    <mergeCell ref="BU182:CC182"/>
    <mergeCell ref="BU183:CC183"/>
    <mergeCell ref="BU184:CC184"/>
    <mergeCell ref="BU185:CC185"/>
    <mergeCell ref="AC182:AC185"/>
    <mergeCell ref="AK182:AK185"/>
    <mergeCell ref="AL182:AL185"/>
    <mergeCell ref="AT182:AT185"/>
    <mergeCell ref="AU182:AU185"/>
    <mergeCell ref="BC182:BC185"/>
    <mergeCell ref="N182:N185"/>
    <mergeCell ref="O182:O185"/>
    <mergeCell ref="P182:P185"/>
    <mergeCell ref="Q182:Q185"/>
    <mergeCell ref="R182:R185"/>
    <mergeCell ref="AB182:AB185"/>
    <mergeCell ref="H182:H185"/>
    <mergeCell ref="I182:I185"/>
    <mergeCell ref="J182:J185"/>
    <mergeCell ref="K182:K185"/>
    <mergeCell ref="L182:L185"/>
    <mergeCell ref="M182:M185"/>
    <mergeCell ref="BM186:BM187"/>
    <mergeCell ref="BU186:CC186"/>
    <mergeCell ref="BU187:CC187"/>
    <mergeCell ref="D188:D191"/>
    <mergeCell ref="E188:E191"/>
    <mergeCell ref="F188:F191"/>
    <mergeCell ref="G188:G191"/>
    <mergeCell ref="H188:H191"/>
    <mergeCell ref="I188:I191"/>
    <mergeCell ref="J188:J191"/>
    <mergeCell ref="AL186:AL187"/>
    <mergeCell ref="AT186:AT187"/>
    <mergeCell ref="AU186:AU187"/>
    <mergeCell ref="BC186:BC187"/>
    <mergeCell ref="BD186:BD187"/>
    <mergeCell ref="BL186:BL187"/>
    <mergeCell ref="P186:P187"/>
    <mergeCell ref="Q186:Q187"/>
    <mergeCell ref="R186:R187"/>
    <mergeCell ref="AB186:AB187"/>
    <mergeCell ref="AC186:AC187"/>
    <mergeCell ref="AK186:AK187"/>
    <mergeCell ref="J186:J187"/>
    <mergeCell ref="K186:K187"/>
    <mergeCell ref="L186:L187"/>
    <mergeCell ref="M186:M187"/>
    <mergeCell ref="N186:N187"/>
    <mergeCell ref="O186:O187"/>
    <mergeCell ref="D186:D187"/>
    <mergeCell ref="E186:E187"/>
    <mergeCell ref="F186:F187"/>
    <mergeCell ref="G186:G187"/>
    <mergeCell ref="BU188:CC188"/>
    <mergeCell ref="BU189:CC189"/>
    <mergeCell ref="BU190:CC190"/>
    <mergeCell ref="BU191:CC191"/>
    <mergeCell ref="C192:C199"/>
    <mergeCell ref="D192:D195"/>
    <mergeCell ref="E192:E195"/>
    <mergeCell ref="F192:F195"/>
    <mergeCell ref="G192:G195"/>
    <mergeCell ref="H192:H195"/>
    <mergeCell ref="AT188:AT191"/>
    <mergeCell ref="AU188:AU191"/>
    <mergeCell ref="BC188:BC191"/>
    <mergeCell ref="BD188:BD191"/>
    <mergeCell ref="BL188:BL191"/>
    <mergeCell ref="BM188:BM191"/>
    <mergeCell ref="Q188:Q191"/>
    <mergeCell ref="R188:R191"/>
    <mergeCell ref="AB188:AB191"/>
    <mergeCell ref="AC188:AC191"/>
    <mergeCell ref="AK188:AK191"/>
    <mergeCell ref="AL188:AL191"/>
    <mergeCell ref="K188:K191"/>
    <mergeCell ref="L188:L191"/>
    <mergeCell ref="M188:M191"/>
    <mergeCell ref="N188:N191"/>
    <mergeCell ref="O188:O191"/>
    <mergeCell ref="P188:P191"/>
    <mergeCell ref="N196:N199"/>
    <mergeCell ref="O196:O199"/>
    <mergeCell ref="D196:D199"/>
    <mergeCell ref="E196:E199"/>
    <mergeCell ref="F196:F199"/>
    <mergeCell ref="G196:G199"/>
    <mergeCell ref="H196:H199"/>
    <mergeCell ref="I196:I199"/>
    <mergeCell ref="BL192:BL195"/>
    <mergeCell ref="BM192:BM195"/>
    <mergeCell ref="BU192:CC192"/>
    <mergeCell ref="BU193:CC193"/>
    <mergeCell ref="BU194:CC194"/>
    <mergeCell ref="BU195:CC195"/>
    <mergeCell ref="AK192:AK195"/>
    <mergeCell ref="AL192:AL195"/>
    <mergeCell ref="AT192:AT195"/>
    <mergeCell ref="AU192:AU195"/>
    <mergeCell ref="BC192:BC195"/>
    <mergeCell ref="BD192:BD195"/>
    <mergeCell ref="O192:O195"/>
    <mergeCell ref="P192:P195"/>
    <mergeCell ref="Q192:Q195"/>
    <mergeCell ref="R192:R195"/>
    <mergeCell ref="AB192:AB195"/>
    <mergeCell ref="AC192:AC195"/>
    <mergeCell ref="I192:I195"/>
    <mergeCell ref="J192:J195"/>
    <mergeCell ref="K192:K195"/>
    <mergeCell ref="L192:L195"/>
    <mergeCell ref="M192:M195"/>
    <mergeCell ref="N192:N195"/>
    <mergeCell ref="G200:G203"/>
    <mergeCell ref="H200:H203"/>
    <mergeCell ref="I200:I203"/>
    <mergeCell ref="J200:J203"/>
    <mergeCell ref="K200:K203"/>
    <mergeCell ref="L200:L203"/>
    <mergeCell ref="BM196:BM199"/>
    <mergeCell ref="BU196:CC196"/>
    <mergeCell ref="BU197:CC197"/>
    <mergeCell ref="BU198:CC198"/>
    <mergeCell ref="BU199:CC199"/>
    <mergeCell ref="B200:B229"/>
    <mergeCell ref="C200:C213"/>
    <mergeCell ref="D200:D203"/>
    <mergeCell ref="E200:E203"/>
    <mergeCell ref="F200:F203"/>
    <mergeCell ref="AL196:AL199"/>
    <mergeCell ref="AT196:AT199"/>
    <mergeCell ref="AU196:AU199"/>
    <mergeCell ref="BC196:BC199"/>
    <mergeCell ref="BD196:BD199"/>
    <mergeCell ref="BL196:BL199"/>
    <mergeCell ref="P196:P199"/>
    <mergeCell ref="Q196:Q199"/>
    <mergeCell ref="R196:R199"/>
    <mergeCell ref="AB196:AB199"/>
    <mergeCell ref="AC196:AC199"/>
    <mergeCell ref="AK196:AK199"/>
    <mergeCell ref="J196:J199"/>
    <mergeCell ref="K196:K199"/>
    <mergeCell ref="L196:L199"/>
    <mergeCell ref="M196:M199"/>
    <mergeCell ref="H204:H207"/>
    <mergeCell ref="I204:I207"/>
    <mergeCell ref="BC200:BC203"/>
    <mergeCell ref="BD200:BD203"/>
    <mergeCell ref="BL200:BL203"/>
    <mergeCell ref="BM200:BM203"/>
    <mergeCell ref="BU200:CC200"/>
    <mergeCell ref="BU201:CC201"/>
    <mergeCell ref="BU202:CC202"/>
    <mergeCell ref="BU203:CC203"/>
    <mergeCell ref="AB200:AB203"/>
    <mergeCell ref="AC200:AC203"/>
    <mergeCell ref="AK200:AK203"/>
    <mergeCell ref="AL200:AL203"/>
    <mergeCell ref="AT200:AT203"/>
    <mergeCell ref="AU200:AU203"/>
    <mergeCell ref="M200:M203"/>
    <mergeCell ref="N200:N203"/>
    <mergeCell ref="O200:O203"/>
    <mergeCell ref="P200:P203"/>
    <mergeCell ref="Q200:Q203"/>
    <mergeCell ref="R200:R203"/>
    <mergeCell ref="BM204:BM207"/>
    <mergeCell ref="BU204:CC204"/>
    <mergeCell ref="BU205:CC205"/>
    <mergeCell ref="BU206:CC206"/>
    <mergeCell ref="BU207:CC207"/>
    <mergeCell ref="D208:D209"/>
    <mergeCell ref="E208:E209"/>
    <mergeCell ref="F208:F209"/>
    <mergeCell ref="G208:G209"/>
    <mergeCell ref="H208:H209"/>
    <mergeCell ref="AL204:AL207"/>
    <mergeCell ref="AT204:AT207"/>
    <mergeCell ref="AU204:AU207"/>
    <mergeCell ref="BC204:BC207"/>
    <mergeCell ref="BD204:BD207"/>
    <mergeCell ref="BL204:BL207"/>
    <mergeCell ref="P204:P207"/>
    <mergeCell ref="Q204:Q207"/>
    <mergeCell ref="R204:R207"/>
    <mergeCell ref="AB204:AB207"/>
    <mergeCell ref="AC204:AC207"/>
    <mergeCell ref="AK204:AK207"/>
    <mergeCell ref="J204:J207"/>
    <mergeCell ref="K204:K207"/>
    <mergeCell ref="L204:L207"/>
    <mergeCell ref="M204:M207"/>
    <mergeCell ref="N204:N207"/>
    <mergeCell ref="O204:O207"/>
    <mergeCell ref="D204:D207"/>
    <mergeCell ref="E204:E207"/>
    <mergeCell ref="F204:F207"/>
    <mergeCell ref="G204:G207"/>
    <mergeCell ref="BL208:BL209"/>
    <mergeCell ref="BM208:BM209"/>
    <mergeCell ref="BU208:CC208"/>
    <mergeCell ref="BU209:CC209"/>
    <mergeCell ref="D210:D213"/>
    <mergeCell ref="E210:E213"/>
    <mergeCell ref="F210:F213"/>
    <mergeCell ref="G210:G213"/>
    <mergeCell ref="H210:H213"/>
    <mergeCell ref="I210:I213"/>
    <mergeCell ref="AK208:AK209"/>
    <mergeCell ref="AL208:AL209"/>
    <mergeCell ref="AT208:AT209"/>
    <mergeCell ref="AU208:AU209"/>
    <mergeCell ref="BC208:BC209"/>
    <mergeCell ref="BD208:BD209"/>
    <mergeCell ref="O208:O209"/>
    <mergeCell ref="P208:P209"/>
    <mergeCell ref="Q208:Q209"/>
    <mergeCell ref="R208:R209"/>
    <mergeCell ref="AB208:AB209"/>
    <mergeCell ref="AC208:AC209"/>
    <mergeCell ref="I208:I209"/>
    <mergeCell ref="J208:J209"/>
    <mergeCell ref="K208:K209"/>
    <mergeCell ref="L208:L209"/>
    <mergeCell ref="M208:M209"/>
    <mergeCell ref="N208:N209"/>
    <mergeCell ref="BM210:BM213"/>
    <mergeCell ref="BU210:CC210"/>
    <mergeCell ref="BU211:CC211"/>
    <mergeCell ref="BU212:CC212"/>
    <mergeCell ref="BU213:CC213"/>
    <mergeCell ref="C214:C227"/>
    <mergeCell ref="D214:D215"/>
    <mergeCell ref="E214:E215"/>
    <mergeCell ref="F214:F215"/>
    <mergeCell ref="G214:G215"/>
    <mergeCell ref="AL210:AL213"/>
    <mergeCell ref="AT210:AT213"/>
    <mergeCell ref="AU210:AU213"/>
    <mergeCell ref="BC210:BC213"/>
    <mergeCell ref="BD210:BD213"/>
    <mergeCell ref="BL210:BL213"/>
    <mergeCell ref="P210:P213"/>
    <mergeCell ref="Q210:Q213"/>
    <mergeCell ref="R210:R213"/>
    <mergeCell ref="AB210:AB213"/>
    <mergeCell ref="AC210:AC213"/>
    <mergeCell ref="AK210:AK213"/>
    <mergeCell ref="J210:J213"/>
    <mergeCell ref="K210:K213"/>
    <mergeCell ref="L210:L213"/>
    <mergeCell ref="M210:M213"/>
    <mergeCell ref="N210:N213"/>
    <mergeCell ref="O210:O213"/>
    <mergeCell ref="BD214:BD215"/>
    <mergeCell ref="BL214:BL215"/>
    <mergeCell ref="BM214:BM215"/>
    <mergeCell ref="BU214:CC214"/>
    <mergeCell ref="BU215:CC215"/>
    <mergeCell ref="D216:D218"/>
    <mergeCell ref="E216:E218"/>
    <mergeCell ref="F216:F218"/>
    <mergeCell ref="G216:G218"/>
    <mergeCell ref="H216:H218"/>
    <mergeCell ref="AC214:AC215"/>
    <mergeCell ref="AK214:AK215"/>
    <mergeCell ref="AL214:AL215"/>
    <mergeCell ref="AT214:AT215"/>
    <mergeCell ref="AU214:AU215"/>
    <mergeCell ref="BC214:BC215"/>
    <mergeCell ref="N214:N215"/>
    <mergeCell ref="O214:O215"/>
    <mergeCell ref="P214:P215"/>
    <mergeCell ref="Q214:Q215"/>
    <mergeCell ref="R214:R215"/>
    <mergeCell ref="AB214:AB215"/>
    <mergeCell ref="H214:H215"/>
    <mergeCell ref="I214:I215"/>
    <mergeCell ref="J214:J215"/>
    <mergeCell ref="K214:K215"/>
    <mergeCell ref="L214:L215"/>
    <mergeCell ref="M214:M215"/>
    <mergeCell ref="BL216:BL218"/>
    <mergeCell ref="BM216:BM218"/>
    <mergeCell ref="BU216:CC216"/>
    <mergeCell ref="BU217:CC217"/>
    <mergeCell ref="BU218:CC218"/>
    <mergeCell ref="D219:D220"/>
    <mergeCell ref="E219:E220"/>
    <mergeCell ref="F219:F220"/>
    <mergeCell ref="G219:G220"/>
    <mergeCell ref="H219:H220"/>
    <mergeCell ref="AK216:AK218"/>
    <mergeCell ref="AL216:AL218"/>
    <mergeCell ref="AT216:AT218"/>
    <mergeCell ref="AU216:AU218"/>
    <mergeCell ref="BC216:BC218"/>
    <mergeCell ref="BD216:BD218"/>
    <mergeCell ref="O216:O218"/>
    <mergeCell ref="P216:P218"/>
    <mergeCell ref="Q216:Q218"/>
    <mergeCell ref="R216:R218"/>
    <mergeCell ref="AB216:AB218"/>
    <mergeCell ref="AC216:AC218"/>
    <mergeCell ref="I216:I218"/>
    <mergeCell ref="J216:J218"/>
    <mergeCell ref="K216:K218"/>
    <mergeCell ref="L216:L218"/>
    <mergeCell ref="M216:M218"/>
    <mergeCell ref="N216:N218"/>
    <mergeCell ref="BL219:BL220"/>
    <mergeCell ref="BM219:BM220"/>
    <mergeCell ref="BU219:CC219"/>
    <mergeCell ref="BU220:CC220"/>
    <mergeCell ref="D221:D224"/>
    <mergeCell ref="E221:E224"/>
    <mergeCell ref="F221:F224"/>
    <mergeCell ref="G221:G224"/>
    <mergeCell ref="H221:H224"/>
    <mergeCell ref="I221:I224"/>
    <mergeCell ref="AK219:AK220"/>
    <mergeCell ref="AL219:AL220"/>
    <mergeCell ref="AT219:AT220"/>
    <mergeCell ref="AU219:AU220"/>
    <mergeCell ref="BC219:BC220"/>
    <mergeCell ref="BD219:BD220"/>
    <mergeCell ref="O219:O220"/>
    <mergeCell ref="P219:P220"/>
    <mergeCell ref="Q219:Q220"/>
    <mergeCell ref="R219:R220"/>
    <mergeCell ref="AB219:AB220"/>
    <mergeCell ref="AC219:AC220"/>
    <mergeCell ref="I219:I220"/>
    <mergeCell ref="J219:J220"/>
    <mergeCell ref="K219:K220"/>
    <mergeCell ref="L219:L220"/>
    <mergeCell ref="M219:M220"/>
    <mergeCell ref="N219:N220"/>
    <mergeCell ref="BM221:BM224"/>
    <mergeCell ref="BU221:CC221"/>
    <mergeCell ref="BU222:CC222"/>
    <mergeCell ref="BU223:CC223"/>
    <mergeCell ref="BU224:CC224"/>
    <mergeCell ref="D225:D227"/>
    <mergeCell ref="E225:E227"/>
    <mergeCell ref="F225:F227"/>
    <mergeCell ref="G225:G227"/>
    <mergeCell ref="H225:H227"/>
    <mergeCell ref="AL221:AL224"/>
    <mergeCell ref="AT221:AT224"/>
    <mergeCell ref="AU221:AU224"/>
    <mergeCell ref="BC221:BC224"/>
    <mergeCell ref="BD221:BD224"/>
    <mergeCell ref="BL221:BL224"/>
    <mergeCell ref="P221:P224"/>
    <mergeCell ref="Q221:Q224"/>
    <mergeCell ref="R221:R224"/>
    <mergeCell ref="AB221:AB224"/>
    <mergeCell ref="AC221:AC224"/>
    <mergeCell ref="AK221:AK224"/>
    <mergeCell ref="J221:J224"/>
    <mergeCell ref="K221:K224"/>
    <mergeCell ref="L221:L224"/>
    <mergeCell ref="M221:M224"/>
    <mergeCell ref="N221:N224"/>
    <mergeCell ref="O221:O224"/>
    <mergeCell ref="BL225:BL227"/>
    <mergeCell ref="BM225:BM227"/>
    <mergeCell ref="BU225:CC225"/>
    <mergeCell ref="BU226:CC226"/>
    <mergeCell ref="BU227:CC227"/>
    <mergeCell ref="C228:C229"/>
    <mergeCell ref="D228:D229"/>
    <mergeCell ref="E228:E229"/>
    <mergeCell ref="F228:F229"/>
    <mergeCell ref="G228:G229"/>
    <mergeCell ref="AK225:AK227"/>
    <mergeCell ref="AL225:AL227"/>
    <mergeCell ref="AT225:AT227"/>
    <mergeCell ref="AU225:AU227"/>
    <mergeCell ref="BC225:BC227"/>
    <mergeCell ref="BD225:BD227"/>
    <mergeCell ref="O225:O227"/>
    <mergeCell ref="P225:P227"/>
    <mergeCell ref="Q225:Q227"/>
    <mergeCell ref="R225:R227"/>
    <mergeCell ref="AB225:AB227"/>
    <mergeCell ref="AC225:AC227"/>
    <mergeCell ref="I225:I227"/>
    <mergeCell ref="J225:J227"/>
    <mergeCell ref="K225:K227"/>
    <mergeCell ref="L225:L227"/>
    <mergeCell ref="M225:M227"/>
    <mergeCell ref="N225:N227"/>
    <mergeCell ref="K230:K233"/>
    <mergeCell ref="L230:L233"/>
    <mergeCell ref="BD228:BD229"/>
    <mergeCell ref="BL228:BL229"/>
    <mergeCell ref="BM228:BM229"/>
    <mergeCell ref="BU228:CC228"/>
    <mergeCell ref="BU229:CC229"/>
    <mergeCell ref="B230:B241"/>
    <mergeCell ref="C230:C241"/>
    <mergeCell ref="D230:D233"/>
    <mergeCell ref="E230:E233"/>
    <mergeCell ref="F230:F233"/>
    <mergeCell ref="AC228:AC229"/>
    <mergeCell ref="AK228:AK229"/>
    <mergeCell ref="AL228:AL229"/>
    <mergeCell ref="AT228:AT229"/>
    <mergeCell ref="AU228:AU229"/>
    <mergeCell ref="BC228:BC229"/>
    <mergeCell ref="N228:N229"/>
    <mergeCell ref="O228:O229"/>
    <mergeCell ref="P228:P229"/>
    <mergeCell ref="Q228:Q229"/>
    <mergeCell ref="R228:R229"/>
    <mergeCell ref="AB228:AB229"/>
    <mergeCell ref="H228:H229"/>
    <mergeCell ref="I228:I229"/>
    <mergeCell ref="J228:J229"/>
    <mergeCell ref="K228:K229"/>
    <mergeCell ref="L228:L229"/>
    <mergeCell ref="M228:M229"/>
    <mergeCell ref="N234:N237"/>
    <mergeCell ref="O234:O237"/>
    <mergeCell ref="D234:D237"/>
    <mergeCell ref="E234:E237"/>
    <mergeCell ref="F234:F237"/>
    <mergeCell ref="G234:G237"/>
    <mergeCell ref="H234:H237"/>
    <mergeCell ref="I234:I237"/>
    <mergeCell ref="BC230:BC233"/>
    <mergeCell ref="BD230:BD233"/>
    <mergeCell ref="BL230:BL233"/>
    <mergeCell ref="BM230:BM233"/>
    <mergeCell ref="BU230:CC230"/>
    <mergeCell ref="BU231:CC231"/>
    <mergeCell ref="BU232:CC232"/>
    <mergeCell ref="BU233:CC233"/>
    <mergeCell ref="AB230:AB233"/>
    <mergeCell ref="AC230:AC233"/>
    <mergeCell ref="AK230:AK233"/>
    <mergeCell ref="AL230:AL233"/>
    <mergeCell ref="AT230:AT233"/>
    <mergeCell ref="AU230:AU233"/>
    <mergeCell ref="M230:M233"/>
    <mergeCell ref="N230:N233"/>
    <mergeCell ref="O230:O233"/>
    <mergeCell ref="P230:P233"/>
    <mergeCell ref="Q230:Q233"/>
    <mergeCell ref="R230:R233"/>
    <mergeCell ref="G230:G233"/>
    <mergeCell ref="H230:H233"/>
    <mergeCell ref="I230:I233"/>
    <mergeCell ref="J230:J233"/>
    <mergeCell ref="I238:I241"/>
    <mergeCell ref="J238:J241"/>
    <mergeCell ref="K238:K241"/>
    <mergeCell ref="L238:L241"/>
    <mergeCell ref="M238:M241"/>
    <mergeCell ref="N238:N241"/>
    <mergeCell ref="BM234:BM237"/>
    <mergeCell ref="BU234:CC234"/>
    <mergeCell ref="BU235:CC235"/>
    <mergeCell ref="BU236:CC236"/>
    <mergeCell ref="BU237:CC237"/>
    <mergeCell ref="D238:D241"/>
    <mergeCell ref="E238:E241"/>
    <mergeCell ref="F238:F241"/>
    <mergeCell ref="G238:G241"/>
    <mergeCell ref="H238:H241"/>
    <mergeCell ref="AL234:AL237"/>
    <mergeCell ref="AT234:AT237"/>
    <mergeCell ref="AU234:AU237"/>
    <mergeCell ref="BC234:BC237"/>
    <mergeCell ref="BD234:BD237"/>
    <mergeCell ref="BL234:BL237"/>
    <mergeCell ref="P234:P237"/>
    <mergeCell ref="Q234:Q237"/>
    <mergeCell ref="R234:R237"/>
    <mergeCell ref="AB234:AB237"/>
    <mergeCell ref="AC234:AC237"/>
    <mergeCell ref="AK234:AK237"/>
    <mergeCell ref="J234:J237"/>
    <mergeCell ref="K234:K237"/>
    <mergeCell ref="L234:L237"/>
    <mergeCell ref="M234:M237"/>
    <mergeCell ref="BL238:BL241"/>
    <mergeCell ref="BM238:BM241"/>
    <mergeCell ref="BU238:CC238"/>
    <mergeCell ref="BU239:CC239"/>
    <mergeCell ref="BU240:CC240"/>
    <mergeCell ref="BU241:CC241"/>
    <mergeCell ref="AK238:AK241"/>
    <mergeCell ref="AL238:AL241"/>
    <mergeCell ref="AT238:AT241"/>
    <mergeCell ref="AU238:AU241"/>
    <mergeCell ref="BC238:BC241"/>
    <mergeCell ref="BD238:BD241"/>
    <mergeCell ref="O238:O241"/>
    <mergeCell ref="P238:P241"/>
    <mergeCell ref="Q238:Q241"/>
    <mergeCell ref="R238:R241"/>
    <mergeCell ref="AB238:AB241"/>
    <mergeCell ref="AC238:AC241"/>
  </mergeCells>
  <conditionalFormatting sqref="L27 L78 L82 L86 L94 L98 L102 L117 L125 L129 L133 L137 L145 L149 L157 L161 L175 L179 L186 L188 L200 L208 L210 L214 L219 L221 L225 L228 L230 L238 L15 L19 L106">
    <cfRule type="expression" dxfId="61" priority="22">
      <formula>$L15=$M15</formula>
    </cfRule>
  </conditionalFormatting>
  <conditionalFormatting sqref="L49">
    <cfRule type="expression" dxfId="60" priority="17">
      <formula>$L49=$M49</formula>
    </cfRule>
  </conditionalFormatting>
  <conditionalFormatting sqref="L33">
    <cfRule type="expression" dxfId="59" priority="20">
      <formula>$L33=$M33</formula>
    </cfRule>
  </conditionalFormatting>
  <conditionalFormatting sqref="L23">
    <cfRule type="expression" dxfId="58" priority="23">
      <formula>$L23=$M23</formula>
    </cfRule>
  </conditionalFormatting>
  <conditionalFormatting sqref="L30">
    <cfRule type="expression" dxfId="57" priority="21">
      <formula>$L30=$M30</formula>
    </cfRule>
  </conditionalFormatting>
  <conditionalFormatting sqref="L41">
    <cfRule type="expression" dxfId="56" priority="19">
      <formula>$L41=$M41</formula>
    </cfRule>
  </conditionalFormatting>
  <conditionalFormatting sqref="L45">
    <cfRule type="expression" dxfId="55" priority="18">
      <formula>$L45=$M45</formula>
    </cfRule>
  </conditionalFormatting>
  <conditionalFormatting sqref="L57">
    <cfRule type="expression" dxfId="54" priority="15">
      <formula>$L57=$M57</formula>
    </cfRule>
  </conditionalFormatting>
  <conditionalFormatting sqref="L53">
    <cfRule type="expression" dxfId="53" priority="16">
      <formula>$L53=$M53</formula>
    </cfRule>
  </conditionalFormatting>
  <conditionalFormatting sqref="L70">
    <cfRule type="expression" dxfId="52" priority="14">
      <formula>$L70=$M70</formula>
    </cfRule>
  </conditionalFormatting>
  <conditionalFormatting sqref="L74">
    <cfRule type="expression" dxfId="51" priority="13">
      <formula>$L74=$M74</formula>
    </cfRule>
  </conditionalFormatting>
  <conditionalFormatting sqref="L90">
    <cfRule type="expression" dxfId="50" priority="12">
      <formula>$L90=$M90</formula>
    </cfRule>
  </conditionalFormatting>
  <conditionalFormatting sqref="L121">
    <cfRule type="expression" dxfId="49" priority="11">
      <formula>$L121=$M121</formula>
    </cfRule>
  </conditionalFormatting>
  <conditionalFormatting sqref="L141">
    <cfRule type="expression" dxfId="48" priority="10">
      <formula>$L141=$M141</formula>
    </cfRule>
  </conditionalFormatting>
  <conditionalFormatting sqref="L153">
    <cfRule type="expression" dxfId="47" priority="9">
      <formula>$L153=$M153</formula>
    </cfRule>
  </conditionalFormatting>
  <conditionalFormatting sqref="L182">
    <cfRule type="expression" dxfId="46" priority="8">
      <formula>$L182=$M182</formula>
    </cfRule>
  </conditionalFormatting>
  <conditionalFormatting sqref="L192">
    <cfRule type="expression" dxfId="45" priority="7">
      <formula>$L192=$M192</formula>
    </cfRule>
  </conditionalFormatting>
  <conditionalFormatting sqref="L196">
    <cfRule type="expression" dxfId="44" priority="6">
      <formula>$L196=$M196</formula>
    </cfRule>
  </conditionalFormatting>
  <conditionalFormatting sqref="L204">
    <cfRule type="expression" dxfId="43" priority="5">
      <formula>$L204=$M204</formula>
    </cfRule>
  </conditionalFormatting>
  <conditionalFormatting sqref="L216">
    <cfRule type="expression" dxfId="42" priority="4">
      <formula>$L216=$M216</formula>
    </cfRule>
  </conditionalFormatting>
  <conditionalFormatting sqref="L234">
    <cfRule type="expression" dxfId="41" priority="3">
      <formula>$L234=$M234</formula>
    </cfRule>
  </conditionalFormatting>
  <conditionalFormatting sqref="L11">
    <cfRule type="expression" dxfId="40" priority="2">
      <formula>$L11=$M11</formula>
    </cfRule>
  </conditionalFormatting>
  <conditionalFormatting sqref="L37">
    <cfRule type="expression" dxfId="39" priority="1">
      <formula>$L37=$M37</formula>
    </cfRule>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5DBB5-0FE9-4EE8-808A-7CA1F5C1073F}">
  <sheetPr>
    <tabColor rgb="FF7030A0"/>
  </sheetPr>
  <dimension ref="A1:CC991"/>
  <sheetViews>
    <sheetView zoomScale="60" zoomScaleNormal="60" workbookViewId="0">
      <selection activeCell="S20" sqref="S20"/>
    </sheetView>
  </sheetViews>
  <sheetFormatPr baseColWidth="10" defaultColWidth="14.44140625" defaultRowHeight="15" customHeight="1" x14ac:dyDescent="0.3"/>
  <cols>
    <col min="1" max="1" width="2.6640625" customWidth="1"/>
    <col min="2" max="9" width="15.6640625" customWidth="1"/>
    <col min="10" max="10" width="6.5546875" customWidth="1"/>
    <col min="11" max="11" width="25.6640625" customWidth="1"/>
    <col min="12" max="17" width="9.6640625" customWidth="1"/>
    <col min="18" max="18" width="6.5546875" hidden="1" customWidth="1"/>
    <col min="19" max="19" width="41.109375" customWidth="1"/>
    <col min="20" max="21" width="15.6640625" hidden="1" customWidth="1"/>
    <col min="22" max="22" width="10.6640625" hidden="1" customWidth="1"/>
    <col min="23" max="23" width="25.6640625" hidden="1" customWidth="1"/>
    <col min="24" max="27" width="11.6640625" hidden="1" customWidth="1"/>
    <col min="28" max="28" width="6.5546875" customWidth="1"/>
    <col min="29" max="29" width="8.88671875" customWidth="1"/>
    <col min="30" max="36" width="12.6640625" customWidth="1"/>
    <col min="37" max="37" width="6.5546875" customWidth="1"/>
    <col min="38" max="40" width="12.6640625" customWidth="1"/>
    <col min="41" max="45" width="12.6640625" hidden="1" customWidth="1"/>
    <col min="46" max="46" width="6.5546875" hidden="1" customWidth="1"/>
    <col min="47" max="49" width="12.6640625" customWidth="1"/>
    <col min="50" max="54" width="12.6640625" hidden="1" customWidth="1"/>
    <col min="55" max="55" width="6.5546875" customWidth="1"/>
    <col min="56" max="58" width="12.6640625" customWidth="1"/>
    <col min="59" max="63" width="12.6640625" hidden="1" customWidth="1"/>
    <col min="64" max="64" width="6.5546875" hidden="1" customWidth="1"/>
    <col min="65" max="67" width="12.6640625" customWidth="1"/>
    <col min="68" max="72" width="12.6640625" hidden="1" customWidth="1"/>
    <col min="73" max="73" width="6.6640625" customWidth="1"/>
    <col min="74" max="81" width="12.6640625" customWidth="1"/>
  </cols>
  <sheetData>
    <row r="1" spans="1:81" ht="15.75" customHeight="1" x14ac:dyDescent="0.3">
      <c r="A1" s="714"/>
      <c r="B1" s="715"/>
      <c r="C1" s="2"/>
      <c r="D1" s="2"/>
      <c r="E1" s="2"/>
      <c r="F1" s="2"/>
      <c r="G1" s="2"/>
      <c r="H1" s="2"/>
      <c r="I1" s="2"/>
      <c r="J1" s="716"/>
      <c r="K1" s="717"/>
      <c r="L1" s="718"/>
      <c r="M1" s="718"/>
      <c r="N1" s="719"/>
      <c r="O1" s="719"/>
      <c r="P1" s="719"/>
      <c r="Q1" s="719"/>
      <c r="R1" s="2"/>
      <c r="S1" s="2"/>
      <c r="T1" s="2"/>
      <c r="U1" s="2"/>
      <c r="V1" s="2"/>
      <c r="W1" s="2"/>
      <c r="X1" s="720"/>
      <c r="Y1" s="720"/>
      <c r="Z1" s="720"/>
      <c r="AA1" s="720"/>
      <c r="AB1" s="717"/>
      <c r="AC1" s="721"/>
      <c r="AD1" s="722"/>
      <c r="AE1" s="722"/>
      <c r="AF1" s="722"/>
      <c r="AG1" s="722"/>
      <c r="AH1" s="722"/>
      <c r="AI1" s="722"/>
      <c r="AJ1" s="722"/>
      <c r="AK1" s="717"/>
      <c r="AL1" s="723"/>
      <c r="AM1" s="723"/>
      <c r="AN1" s="723"/>
      <c r="AO1" s="723"/>
      <c r="AP1" s="723"/>
      <c r="AQ1" s="1"/>
      <c r="AR1" s="1"/>
      <c r="AS1" s="1"/>
      <c r="AT1" s="717"/>
      <c r="AU1" s="723"/>
      <c r="AV1" s="723"/>
      <c r="AW1" s="723"/>
      <c r="AX1" s="723"/>
      <c r="AY1" s="723"/>
      <c r="AZ1" s="1"/>
      <c r="BA1" s="1"/>
      <c r="BB1" s="1"/>
      <c r="BC1" s="717"/>
      <c r="BD1" s="723"/>
      <c r="BE1" s="723"/>
      <c r="BF1" s="723"/>
      <c r="BG1" s="723"/>
      <c r="BH1" s="723"/>
      <c r="BI1" s="1"/>
      <c r="BJ1" s="1"/>
      <c r="BK1" s="1"/>
      <c r="BL1" s="717"/>
      <c r="BM1" s="723"/>
      <c r="BN1" s="723"/>
      <c r="BO1" s="723"/>
      <c r="BP1" s="723"/>
      <c r="BQ1" s="723"/>
      <c r="BR1" s="1"/>
      <c r="BS1" s="1"/>
      <c r="BT1" s="1"/>
      <c r="BU1" s="1"/>
      <c r="BV1" s="1"/>
      <c r="BW1" s="1"/>
      <c r="BX1" s="1"/>
      <c r="BY1" s="1"/>
      <c r="BZ1" s="1"/>
      <c r="CA1" s="1"/>
      <c r="CB1" s="1"/>
      <c r="CC1" s="1"/>
    </row>
    <row r="2" spans="1:81" ht="15.75" customHeight="1" x14ac:dyDescent="0.3">
      <c r="A2" s="724"/>
      <c r="B2" s="1958"/>
      <c r="C2" s="1959" t="s">
        <v>0</v>
      </c>
      <c r="D2" s="1920"/>
      <c r="E2" s="1920"/>
      <c r="F2" s="1920"/>
      <c r="G2" s="1920"/>
      <c r="H2" s="1920"/>
      <c r="I2" s="725"/>
      <c r="J2" s="726" t="s">
        <v>1</v>
      </c>
      <c r="K2" s="726"/>
      <c r="L2" s="1960" t="s">
        <v>3844</v>
      </c>
      <c r="M2" s="1868"/>
      <c r="N2" s="1868"/>
      <c r="O2" s="1868"/>
      <c r="P2" s="1868"/>
      <c r="Q2" s="1926"/>
      <c r="R2" s="1954" t="s">
        <v>0</v>
      </c>
      <c r="S2" s="1921"/>
      <c r="T2" s="1949" t="s">
        <v>1</v>
      </c>
      <c r="U2" s="1868"/>
      <c r="V2" s="1926"/>
      <c r="W2" s="1957" t="str">
        <f t="shared" ref="W2:W5" si="0">+$L2</f>
        <v>SECRETARÍA DE GESTIÓN MINERO Y ENERGETICO SOSTENIBLE</v>
      </c>
      <c r="X2" s="1868"/>
      <c r="Y2" s="1868"/>
      <c r="Z2" s="1868"/>
      <c r="AA2" s="1926"/>
      <c r="AB2" s="1954" t="s">
        <v>0</v>
      </c>
      <c r="AC2" s="1920"/>
      <c r="AD2" s="1920"/>
      <c r="AE2" s="1920"/>
      <c r="AF2" s="1920"/>
      <c r="AG2" s="1920"/>
      <c r="AH2" s="1920"/>
      <c r="AI2" s="1920"/>
      <c r="AJ2" s="1921"/>
      <c r="AK2" s="1945" t="s">
        <v>1</v>
      </c>
      <c r="AL2" s="1868"/>
      <c r="AM2" s="1926"/>
      <c r="AN2" s="1957" t="str">
        <f t="shared" ref="AN2:AN5" si="1">+$L2</f>
        <v>SECRETARÍA DE GESTIÓN MINERO Y ENERGETICO SOSTENIBLE</v>
      </c>
      <c r="AO2" s="1868"/>
      <c r="AP2" s="1868"/>
      <c r="AQ2" s="1868"/>
      <c r="AR2" s="1868"/>
      <c r="AS2" s="1926"/>
      <c r="AT2" s="1954" t="s">
        <v>0</v>
      </c>
      <c r="AU2" s="1920"/>
      <c r="AV2" s="1920"/>
      <c r="AW2" s="1920"/>
      <c r="AX2" s="1920"/>
      <c r="AY2" s="1920"/>
      <c r="AZ2" s="1920"/>
      <c r="BA2" s="1920"/>
      <c r="BB2" s="1921"/>
      <c r="BC2" s="1945" t="s">
        <v>1</v>
      </c>
      <c r="BD2" s="1868"/>
      <c r="BE2" s="1926"/>
      <c r="BF2" s="1957" t="str">
        <f t="shared" ref="BF2:BF5" si="2">+$L2</f>
        <v>SECRETARÍA DE GESTIÓN MINERO Y ENERGETICO SOSTENIBLE</v>
      </c>
      <c r="BG2" s="1868"/>
      <c r="BH2" s="1868"/>
      <c r="BI2" s="1868"/>
      <c r="BJ2" s="1868"/>
      <c r="BK2" s="1926"/>
      <c r="BL2" s="1954" t="s">
        <v>0</v>
      </c>
      <c r="BM2" s="1920"/>
      <c r="BN2" s="1920"/>
      <c r="BO2" s="1920"/>
      <c r="BP2" s="1920"/>
      <c r="BQ2" s="1920"/>
      <c r="BR2" s="1920"/>
      <c r="BS2" s="1920"/>
      <c r="BT2" s="1921"/>
      <c r="BU2" s="1945" t="s">
        <v>1</v>
      </c>
      <c r="BV2" s="1868"/>
      <c r="BW2" s="1926"/>
      <c r="BX2" s="1955" t="str">
        <f t="shared" ref="BX2:BX5" si="3">+$L2</f>
        <v>SECRETARÍA DE GESTIÓN MINERO Y ENERGETICO SOSTENIBLE</v>
      </c>
      <c r="BY2" s="1868"/>
      <c r="BZ2" s="1868"/>
      <c r="CA2" s="1868"/>
      <c r="CB2" s="1868"/>
      <c r="CC2" s="1926"/>
    </row>
    <row r="3" spans="1:81" ht="15.75" customHeight="1" x14ac:dyDescent="0.3">
      <c r="A3" s="724"/>
      <c r="B3" s="1915"/>
      <c r="C3" s="1156" t="s">
        <v>1657</v>
      </c>
      <c r="D3" s="1922"/>
      <c r="E3" s="1922"/>
      <c r="F3" s="1922"/>
      <c r="G3" s="1922"/>
      <c r="H3" s="1922"/>
      <c r="I3" s="727"/>
      <c r="J3" s="726" t="s">
        <v>2</v>
      </c>
      <c r="K3" s="726"/>
      <c r="L3" s="1956"/>
      <c r="M3" s="1868"/>
      <c r="N3" s="1868"/>
      <c r="O3" s="1868"/>
      <c r="P3" s="1868"/>
      <c r="Q3" s="1926"/>
      <c r="R3" s="1953" t="s">
        <v>1657</v>
      </c>
      <c r="S3" s="1923"/>
      <c r="T3" s="1949" t="s">
        <v>2</v>
      </c>
      <c r="U3" s="1868"/>
      <c r="V3" s="1926"/>
      <c r="W3" s="1867">
        <f t="shared" si="0"/>
        <v>0</v>
      </c>
      <c r="X3" s="1868"/>
      <c r="Y3" s="1868"/>
      <c r="Z3" s="1868"/>
      <c r="AA3" s="1926"/>
      <c r="AB3" s="1953" t="s">
        <v>1657</v>
      </c>
      <c r="AC3" s="1922"/>
      <c r="AD3" s="1922"/>
      <c r="AE3" s="1922"/>
      <c r="AF3" s="1922"/>
      <c r="AG3" s="1922"/>
      <c r="AH3" s="1922"/>
      <c r="AI3" s="1922"/>
      <c r="AJ3" s="1923"/>
      <c r="AK3" s="1945" t="s">
        <v>2</v>
      </c>
      <c r="AL3" s="1868"/>
      <c r="AM3" s="1926"/>
      <c r="AN3" s="1951">
        <f t="shared" si="1"/>
        <v>0</v>
      </c>
      <c r="AO3" s="1868"/>
      <c r="AP3" s="1868"/>
      <c r="AQ3" s="1868"/>
      <c r="AR3" s="1868"/>
      <c r="AS3" s="1926"/>
      <c r="AT3" s="1953" t="s">
        <v>1657</v>
      </c>
      <c r="AU3" s="1922"/>
      <c r="AV3" s="1922"/>
      <c r="AW3" s="1922"/>
      <c r="AX3" s="1922"/>
      <c r="AY3" s="1922"/>
      <c r="AZ3" s="1922"/>
      <c r="BA3" s="1922"/>
      <c r="BB3" s="1923"/>
      <c r="BC3" s="1945" t="s">
        <v>2</v>
      </c>
      <c r="BD3" s="1868"/>
      <c r="BE3" s="1926"/>
      <c r="BF3" s="1951">
        <f t="shared" si="2"/>
        <v>0</v>
      </c>
      <c r="BG3" s="1868"/>
      <c r="BH3" s="1868"/>
      <c r="BI3" s="1868"/>
      <c r="BJ3" s="1868"/>
      <c r="BK3" s="1926"/>
      <c r="BL3" s="1953" t="s">
        <v>1657</v>
      </c>
      <c r="BM3" s="1922"/>
      <c r="BN3" s="1922"/>
      <c r="BO3" s="1922"/>
      <c r="BP3" s="1922"/>
      <c r="BQ3" s="1922"/>
      <c r="BR3" s="1922"/>
      <c r="BS3" s="1922"/>
      <c r="BT3" s="1923"/>
      <c r="BU3" s="1945" t="s">
        <v>2</v>
      </c>
      <c r="BV3" s="1868"/>
      <c r="BW3" s="1926"/>
      <c r="BX3" s="1951">
        <f t="shared" si="3"/>
        <v>0</v>
      </c>
      <c r="BY3" s="1868"/>
      <c r="BZ3" s="1868"/>
      <c r="CA3" s="1868"/>
      <c r="CB3" s="1868"/>
      <c r="CC3" s="1926"/>
    </row>
    <row r="4" spans="1:81" ht="15.75" customHeight="1" x14ac:dyDescent="0.3">
      <c r="A4" s="724"/>
      <c r="B4" s="1915"/>
      <c r="C4" s="1137" t="s">
        <v>7714</v>
      </c>
      <c r="D4" s="1922"/>
      <c r="E4" s="1922"/>
      <c r="F4" s="1922"/>
      <c r="G4" s="1922"/>
      <c r="H4" s="1922"/>
      <c r="I4" s="727"/>
      <c r="J4" s="726" t="s">
        <v>1656</v>
      </c>
      <c r="K4" s="726"/>
      <c r="L4" s="1947" t="s">
        <v>1329</v>
      </c>
      <c r="M4" s="1868"/>
      <c r="N4" s="1868"/>
      <c r="O4" s="1868"/>
      <c r="P4" s="1868"/>
      <c r="Q4" s="1926"/>
      <c r="R4" s="1948" t="s">
        <v>7714</v>
      </c>
      <c r="S4" s="1923"/>
      <c r="T4" s="1949" t="s">
        <v>1664</v>
      </c>
      <c r="U4" s="1868"/>
      <c r="V4" s="1926"/>
      <c r="W4" s="1952" t="str">
        <f t="shared" si="0"/>
        <v>6. Productividad</v>
      </c>
      <c r="X4" s="1868"/>
      <c r="Y4" s="1868"/>
      <c r="Z4" s="1868"/>
      <c r="AA4" s="1926"/>
      <c r="AB4" s="1948" t="s">
        <v>7714</v>
      </c>
      <c r="AC4" s="1922"/>
      <c r="AD4" s="1922"/>
      <c r="AE4" s="1922"/>
      <c r="AF4" s="1922"/>
      <c r="AG4" s="1922"/>
      <c r="AH4" s="1922"/>
      <c r="AI4" s="1922"/>
      <c r="AJ4" s="1923"/>
      <c r="AK4" s="1945" t="s">
        <v>1656</v>
      </c>
      <c r="AL4" s="1868"/>
      <c r="AM4" s="1926"/>
      <c r="AN4" s="1947" t="str">
        <f t="shared" si="1"/>
        <v>6. Productividad</v>
      </c>
      <c r="AO4" s="1868"/>
      <c r="AP4" s="1868"/>
      <c r="AQ4" s="1868"/>
      <c r="AR4" s="1868"/>
      <c r="AS4" s="1926"/>
      <c r="AT4" s="1948" t="s">
        <v>3849</v>
      </c>
      <c r="AU4" s="1922"/>
      <c r="AV4" s="1922"/>
      <c r="AW4" s="1922"/>
      <c r="AX4" s="1922"/>
      <c r="AY4" s="1922"/>
      <c r="AZ4" s="1922"/>
      <c r="BA4" s="1922"/>
      <c r="BB4" s="1923"/>
      <c r="BC4" s="1945" t="s">
        <v>1656</v>
      </c>
      <c r="BD4" s="1868"/>
      <c r="BE4" s="1926"/>
      <c r="BF4" s="1947" t="str">
        <f t="shared" si="2"/>
        <v>6. Productividad</v>
      </c>
      <c r="BG4" s="1868"/>
      <c r="BH4" s="1868"/>
      <c r="BI4" s="1868"/>
      <c r="BJ4" s="1868"/>
      <c r="BK4" s="1926"/>
      <c r="BL4" s="1948" t="s">
        <v>3849</v>
      </c>
      <c r="BM4" s="1922"/>
      <c r="BN4" s="1922"/>
      <c r="BO4" s="1922"/>
      <c r="BP4" s="1922"/>
      <c r="BQ4" s="1922"/>
      <c r="BR4" s="1922"/>
      <c r="BS4" s="1922"/>
      <c r="BT4" s="1923"/>
      <c r="BU4" s="1945" t="s">
        <v>1656</v>
      </c>
      <c r="BV4" s="1868"/>
      <c r="BW4" s="1926"/>
      <c r="BX4" s="1947" t="str">
        <f t="shared" si="3"/>
        <v>6. Productividad</v>
      </c>
      <c r="BY4" s="1868"/>
      <c r="BZ4" s="1868"/>
      <c r="CA4" s="1868"/>
      <c r="CB4" s="1868"/>
      <c r="CC4" s="1926"/>
    </row>
    <row r="5" spans="1:81" ht="15.75" customHeight="1" x14ac:dyDescent="0.3">
      <c r="A5" s="724"/>
      <c r="B5" s="1904"/>
      <c r="C5" s="1909"/>
      <c r="D5" s="1909"/>
      <c r="E5" s="1909"/>
      <c r="F5" s="1909"/>
      <c r="G5" s="1909"/>
      <c r="H5" s="1909"/>
      <c r="I5" s="728"/>
      <c r="J5" s="726" t="s">
        <v>1659</v>
      </c>
      <c r="K5" s="726"/>
      <c r="L5" s="1946" t="s">
        <v>1499</v>
      </c>
      <c r="M5" s="1868"/>
      <c r="N5" s="1868"/>
      <c r="O5" s="1868"/>
      <c r="P5" s="1868"/>
      <c r="Q5" s="1926"/>
      <c r="R5" s="1904"/>
      <c r="S5" s="1907"/>
      <c r="T5" s="1949" t="s">
        <v>1665</v>
      </c>
      <c r="U5" s="1868"/>
      <c r="V5" s="1926"/>
      <c r="W5" s="1950" t="str">
        <f t="shared" si="0"/>
        <v>6.5 Más Oportunidades para la Minería</v>
      </c>
      <c r="X5" s="1868"/>
      <c r="Y5" s="1868"/>
      <c r="Z5" s="1868"/>
      <c r="AA5" s="1926"/>
      <c r="AB5" s="1904"/>
      <c r="AC5" s="1909"/>
      <c r="AD5" s="1909"/>
      <c r="AE5" s="1909"/>
      <c r="AF5" s="1909"/>
      <c r="AG5" s="1909"/>
      <c r="AH5" s="1909"/>
      <c r="AI5" s="1909"/>
      <c r="AJ5" s="1907"/>
      <c r="AK5" s="1945" t="s">
        <v>1659</v>
      </c>
      <c r="AL5" s="1868"/>
      <c r="AM5" s="1926"/>
      <c r="AN5" s="1946" t="str">
        <f t="shared" si="1"/>
        <v>6.5 Más Oportunidades para la Minería</v>
      </c>
      <c r="AO5" s="1868"/>
      <c r="AP5" s="1868"/>
      <c r="AQ5" s="1868"/>
      <c r="AR5" s="1868"/>
      <c r="AS5" s="1926"/>
      <c r="AT5" s="1904"/>
      <c r="AU5" s="1909"/>
      <c r="AV5" s="1909"/>
      <c r="AW5" s="1909"/>
      <c r="AX5" s="1909"/>
      <c r="AY5" s="1909"/>
      <c r="AZ5" s="1909"/>
      <c r="BA5" s="1909"/>
      <c r="BB5" s="1907"/>
      <c r="BC5" s="1945" t="s">
        <v>1659</v>
      </c>
      <c r="BD5" s="1868"/>
      <c r="BE5" s="1926"/>
      <c r="BF5" s="1946" t="str">
        <f t="shared" si="2"/>
        <v>6.5 Más Oportunidades para la Minería</v>
      </c>
      <c r="BG5" s="1868"/>
      <c r="BH5" s="1868"/>
      <c r="BI5" s="1868"/>
      <c r="BJ5" s="1868"/>
      <c r="BK5" s="1926"/>
      <c r="BL5" s="1904"/>
      <c r="BM5" s="1909"/>
      <c r="BN5" s="1909"/>
      <c r="BO5" s="1909"/>
      <c r="BP5" s="1909"/>
      <c r="BQ5" s="1909"/>
      <c r="BR5" s="1909"/>
      <c r="BS5" s="1909"/>
      <c r="BT5" s="1907"/>
      <c r="BU5" s="1945" t="s">
        <v>1659</v>
      </c>
      <c r="BV5" s="1868"/>
      <c r="BW5" s="1926"/>
      <c r="BX5" s="1946" t="str">
        <f t="shared" si="3"/>
        <v>6.5 Más Oportunidades para la Minería</v>
      </c>
      <c r="BY5" s="1868"/>
      <c r="BZ5" s="1868"/>
      <c r="CA5" s="1868"/>
      <c r="CB5" s="1868"/>
      <c r="CC5" s="1926"/>
    </row>
    <row r="6" spans="1:81" ht="15.75" customHeight="1" thickBot="1" x14ac:dyDescent="0.35">
      <c r="A6" s="714"/>
      <c r="B6" s="2"/>
      <c r="C6" s="2"/>
      <c r="D6" s="2"/>
      <c r="E6" s="2"/>
      <c r="F6" s="2"/>
      <c r="G6" s="2"/>
      <c r="H6" s="2"/>
      <c r="I6" s="2"/>
      <c r="J6" s="729"/>
      <c r="K6" s="1"/>
      <c r="L6" s="1"/>
      <c r="M6" s="1"/>
      <c r="N6" s="1"/>
      <c r="O6" s="1"/>
      <c r="P6" s="1"/>
      <c r="Q6" s="1"/>
      <c r="R6" s="1"/>
      <c r="S6" s="2"/>
      <c r="T6" s="2"/>
      <c r="U6" s="2"/>
      <c r="V6" s="2"/>
      <c r="W6" s="2"/>
      <c r="X6" s="730"/>
      <c r="Y6" s="730"/>
      <c r="Z6" s="730"/>
      <c r="AA6" s="722"/>
      <c r="AB6" s="722"/>
      <c r="AC6" s="1"/>
      <c r="AD6" s="722"/>
      <c r="AE6" s="722"/>
      <c r="AF6" s="722"/>
      <c r="AG6" s="722"/>
      <c r="AH6" s="722"/>
      <c r="AI6" s="722"/>
      <c r="AJ6" s="722"/>
      <c r="AK6" s="722"/>
      <c r="AL6" s="723"/>
      <c r="AM6" s="723"/>
      <c r="AN6" s="723"/>
      <c r="AO6" s="723"/>
      <c r="AP6" s="723"/>
      <c r="AQ6" s="1"/>
      <c r="AR6" s="1"/>
      <c r="AS6" s="1"/>
      <c r="AT6" s="722"/>
      <c r="AU6" s="723"/>
      <c r="AV6" s="723"/>
      <c r="AW6" s="723"/>
      <c r="AX6" s="723"/>
      <c r="AY6" s="723"/>
      <c r="AZ6" s="1"/>
      <c r="BA6" s="1"/>
      <c r="BB6" s="1"/>
      <c r="BC6" s="722"/>
      <c r="BD6" s="723"/>
      <c r="BE6" s="723"/>
      <c r="BF6" s="723"/>
      <c r="BG6" s="723"/>
      <c r="BH6" s="723"/>
      <c r="BI6" s="1"/>
      <c r="BJ6" s="1"/>
      <c r="BK6" s="1"/>
      <c r="BL6" s="722"/>
      <c r="BM6" s="723"/>
      <c r="BN6" s="723"/>
      <c r="BO6" s="723"/>
      <c r="BP6" s="723"/>
      <c r="BQ6" s="723"/>
      <c r="BR6" s="1"/>
      <c r="BS6" s="1"/>
      <c r="BT6" s="1"/>
      <c r="BU6" s="1"/>
      <c r="BV6" s="1"/>
      <c r="BW6" s="1"/>
      <c r="BX6" s="1"/>
      <c r="BY6" s="1"/>
      <c r="BZ6" s="1"/>
      <c r="CA6" s="1"/>
      <c r="CB6" s="1"/>
      <c r="CC6" s="1"/>
    </row>
    <row r="7" spans="1:81" ht="15.75" customHeight="1" thickBot="1" x14ac:dyDescent="0.35">
      <c r="A7" s="1"/>
      <c r="B7" s="1913" t="s">
        <v>3</v>
      </c>
      <c r="C7" s="1913" t="s">
        <v>1661</v>
      </c>
      <c r="D7" s="1942" t="s">
        <v>7715</v>
      </c>
      <c r="E7" s="1942" t="s">
        <v>3812</v>
      </c>
      <c r="F7" s="1942" t="s">
        <v>3814</v>
      </c>
      <c r="G7" s="1942" t="s">
        <v>3815</v>
      </c>
      <c r="H7" s="1942" t="s">
        <v>3816</v>
      </c>
      <c r="I7" s="1942" t="s">
        <v>3817</v>
      </c>
      <c r="J7" s="1941" t="s">
        <v>1662</v>
      </c>
      <c r="K7" s="1943" t="s">
        <v>1674</v>
      </c>
      <c r="L7" s="1929" t="s">
        <v>3850</v>
      </c>
      <c r="M7" s="1944" t="s">
        <v>1652</v>
      </c>
      <c r="N7" s="1937" t="s">
        <v>3851</v>
      </c>
      <c r="O7" s="1938" t="s">
        <v>3852</v>
      </c>
      <c r="P7" s="1939" t="s">
        <v>3853</v>
      </c>
      <c r="Q7" s="1940" t="s">
        <v>3854</v>
      </c>
      <c r="R7" s="1941" t="s">
        <v>1662</v>
      </c>
      <c r="S7" s="1935" t="s">
        <v>4</v>
      </c>
      <c r="T7" s="1934" t="s">
        <v>3818</v>
      </c>
      <c r="U7" s="1934" t="s">
        <v>3819</v>
      </c>
      <c r="V7" s="1934" t="s">
        <v>3820</v>
      </c>
      <c r="W7" s="1935" t="s">
        <v>5</v>
      </c>
      <c r="X7" s="1936" t="s">
        <v>6</v>
      </c>
      <c r="Y7" s="1926"/>
      <c r="Z7" s="1936" t="s">
        <v>7</v>
      </c>
      <c r="AA7" s="1926"/>
      <c r="AB7" s="1913" t="s">
        <v>1662</v>
      </c>
      <c r="AC7" s="1929" t="s">
        <v>3850</v>
      </c>
      <c r="AD7" s="1930" t="s">
        <v>3855</v>
      </c>
      <c r="AE7" s="1868"/>
      <c r="AF7" s="1868"/>
      <c r="AG7" s="1868"/>
      <c r="AH7" s="1868"/>
      <c r="AI7" s="1868"/>
      <c r="AJ7" s="1926"/>
      <c r="AK7" s="1931" t="s">
        <v>1662</v>
      </c>
      <c r="AL7" s="1932" t="s">
        <v>7716</v>
      </c>
      <c r="AM7" s="1933" t="s">
        <v>3857</v>
      </c>
      <c r="AN7" s="1868"/>
      <c r="AO7" s="1868"/>
      <c r="AP7" s="1868"/>
      <c r="AQ7" s="1868"/>
      <c r="AR7" s="1868"/>
      <c r="AS7" s="1926"/>
      <c r="AT7" s="1913" t="s">
        <v>1662</v>
      </c>
      <c r="AU7" s="1924" t="s">
        <v>7717</v>
      </c>
      <c r="AV7" s="1925" t="s">
        <v>3859</v>
      </c>
      <c r="AW7" s="1868"/>
      <c r="AX7" s="1868"/>
      <c r="AY7" s="1868"/>
      <c r="AZ7" s="1868"/>
      <c r="BA7" s="1868"/>
      <c r="BB7" s="1926"/>
      <c r="BC7" s="1913" t="s">
        <v>1662</v>
      </c>
      <c r="BD7" s="1927" t="s">
        <v>7718</v>
      </c>
      <c r="BE7" s="1928" t="s">
        <v>3861</v>
      </c>
      <c r="BF7" s="1868"/>
      <c r="BG7" s="1868"/>
      <c r="BH7" s="1868"/>
      <c r="BI7" s="1868"/>
      <c r="BJ7" s="1868"/>
      <c r="BK7" s="1926"/>
      <c r="BL7" s="1913" t="s">
        <v>1662</v>
      </c>
      <c r="BM7" s="1914" t="s">
        <v>7719</v>
      </c>
      <c r="BN7" s="1916" t="s">
        <v>3863</v>
      </c>
      <c r="BO7" s="1917"/>
      <c r="BP7" s="1917"/>
      <c r="BQ7" s="1917"/>
      <c r="BR7" s="1917"/>
      <c r="BS7" s="1917"/>
      <c r="BT7" s="1918"/>
      <c r="BU7" s="1919" t="s">
        <v>1663</v>
      </c>
      <c r="BV7" s="1920"/>
      <c r="BW7" s="1920"/>
      <c r="BX7" s="1920"/>
      <c r="BY7" s="1920"/>
      <c r="BZ7" s="1920"/>
      <c r="CA7" s="1920"/>
      <c r="CB7" s="1920"/>
      <c r="CC7" s="1921"/>
    </row>
    <row r="8" spans="1:81" ht="15.75" customHeight="1" x14ac:dyDescent="0.3">
      <c r="A8" s="1"/>
      <c r="B8" s="1861"/>
      <c r="C8" s="1861"/>
      <c r="D8" s="1861"/>
      <c r="E8" s="1861"/>
      <c r="F8" s="1861"/>
      <c r="G8" s="1861"/>
      <c r="H8" s="1861"/>
      <c r="I8" s="1861"/>
      <c r="J8" s="1861"/>
      <c r="K8" s="1861"/>
      <c r="L8" s="1861"/>
      <c r="M8" s="1861"/>
      <c r="N8" s="1861"/>
      <c r="O8" s="1861"/>
      <c r="P8" s="1861"/>
      <c r="Q8" s="1861"/>
      <c r="R8" s="1861"/>
      <c r="S8" s="1861"/>
      <c r="T8" s="1861"/>
      <c r="U8" s="1861"/>
      <c r="V8" s="1861"/>
      <c r="W8" s="1861"/>
      <c r="X8" s="731" t="s">
        <v>12</v>
      </c>
      <c r="Y8" s="731" t="s">
        <v>13</v>
      </c>
      <c r="Z8" s="731" t="s">
        <v>12</v>
      </c>
      <c r="AA8" s="731" t="s">
        <v>13</v>
      </c>
      <c r="AB8" s="1861"/>
      <c r="AC8" s="1861"/>
      <c r="AD8" s="1912" t="s">
        <v>8</v>
      </c>
      <c r="AE8" s="1908" t="s">
        <v>9</v>
      </c>
      <c r="AF8" s="1909"/>
      <c r="AG8" s="1909"/>
      <c r="AH8" s="1907"/>
      <c r="AI8" s="1910" t="s">
        <v>1653</v>
      </c>
      <c r="AJ8" s="1911" t="s">
        <v>10</v>
      </c>
      <c r="AK8" s="1923"/>
      <c r="AL8" s="1861"/>
      <c r="AM8" s="1906" t="s">
        <v>11</v>
      </c>
      <c r="AN8" s="1908" t="s">
        <v>9</v>
      </c>
      <c r="AO8" s="1909"/>
      <c r="AP8" s="1909"/>
      <c r="AQ8" s="1907"/>
      <c r="AR8" s="1910" t="s">
        <v>1653</v>
      </c>
      <c r="AS8" s="1911" t="s">
        <v>10</v>
      </c>
      <c r="AT8" s="1861"/>
      <c r="AU8" s="1861"/>
      <c r="AV8" s="1906" t="s">
        <v>11</v>
      </c>
      <c r="AW8" s="1908" t="s">
        <v>9</v>
      </c>
      <c r="AX8" s="1909"/>
      <c r="AY8" s="1909"/>
      <c r="AZ8" s="1907"/>
      <c r="BA8" s="1910" t="s">
        <v>1653</v>
      </c>
      <c r="BB8" s="1911" t="s">
        <v>10</v>
      </c>
      <c r="BC8" s="1861"/>
      <c r="BD8" s="1861"/>
      <c r="BE8" s="1906" t="s">
        <v>11</v>
      </c>
      <c r="BF8" s="1908" t="s">
        <v>9</v>
      </c>
      <c r="BG8" s="1909"/>
      <c r="BH8" s="1909"/>
      <c r="BI8" s="1907"/>
      <c r="BJ8" s="1910" t="s">
        <v>1653</v>
      </c>
      <c r="BK8" s="1911" t="s">
        <v>10</v>
      </c>
      <c r="BL8" s="1861"/>
      <c r="BM8" s="1915"/>
      <c r="BN8" s="1912" t="s">
        <v>11</v>
      </c>
      <c r="BO8" s="1908" t="s">
        <v>9</v>
      </c>
      <c r="BP8" s="1909"/>
      <c r="BQ8" s="1909"/>
      <c r="BR8" s="1907"/>
      <c r="BS8" s="1902" t="s">
        <v>1653</v>
      </c>
      <c r="BT8" s="1903" t="s">
        <v>10</v>
      </c>
      <c r="BU8" s="1915"/>
      <c r="BV8" s="1922"/>
      <c r="BW8" s="1922"/>
      <c r="BX8" s="1922"/>
      <c r="BY8" s="1922"/>
      <c r="BZ8" s="1922"/>
      <c r="CA8" s="1922"/>
      <c r="CB8" s="1922"/>
      <c r="CC8" s="1923"/>
    </row>
    <row r="9" spans="1:81" ht="15.75" customHeight="1" x14ac:dyDescent="0.3">
      <c r="A9" s="1"/>
      <c r="B9" s="1888"/>
      <c r="C9" s="1888"/>
      <c r="D9" s="1888"/>
      <c r="E9" s="1888"/>
      <c r="F9" s="1888"/>
      <c r="G9" s="1888"/>
      <c r="H9" s="1888"/>
      <c r="I9" s="1888"/>
      <c r="J9" s="1888"/>
      <c r="K9" s="1888"/>
      <c r="L9" s="1888"/>
      <c r="M9" s="1888"/>
      <c r="N9" s="1888"/>
      <c r="O9" s="1888"/>
      <c r="P9" s="1888"/>
      <c r="Q9" s="1888"/>
      <c r="R9" s="1888"/>
      <c r="S9" s="1888"/>
      <c r="T9" s="1888"/>
      <c r="U9" s="1888"/>
      <c r="V9" s="1888"/>
      <c r="W9" s="1888"/>
      <c r="X9" s="731" t="s">
        <v>1660</v>
      </c>
      <c r="Y9" s="731" t="s">
        <v>1660</v>
      </c>
      <c r="Z9" s="731" t="s">
        <v>1660</v>
      </c>
      <c r="AA9" s="731" t="s">
        <v>1660</v>
      </c>
      <c r="AB9" s="1888"/>
      <c r="AC9" s="1888"/>
      <c r="AD9" s="1888"/>
      <c r="AE9" s="732" t="s">
        <v>14</v>
      </c>
      <c r="AF9" s="732" t="s">
        <v>17</v>
      </c>
      <c r="AG9" s="732" t="s">
        <v>15</v>
      </c>
      <c r="AH9" s="732" t="s">
        <v>16</v>
      </c>
      <c r="AI9" s="1888"/>
      <c r="AJ9" s="1888"/>
      <c r="AK9" s="1907"/>
      <c r="AL9" s="1888"/>
      <c r="AM9" s="1907"/>
      <c r="AN9" s="732" t="s">
        <v>14</v>
      </c>
      <c r="AO9" s="732" t="s">
        <v>17</v>
      </c>
      <c r="AP9" s="732" t="s">
        <v>15</v>
      </c>
      <c r="AQ9" s="732" t="s">
        <v>16</v>
      </c>
      <c r="AR9" s="1888"/>
      <c r="AS9" s="1888"/>
      <c r="AT9" s="1888"/>
      <c r="AU9" s="1888"/>
      <c r="AV9" s="1907"/>
      <c r="AW9" s="732" t="s">
        <v>14</v>
      </c>
      <c r="AX9" s="732" t="s">
        <v>17</v>
      </c>
      <c r="AY9" s="732" t="s">
        <v>15</v>
      </c>
      <c r="AZ9" s="732" t="s">
        <v>16</v>
      </c>
      <c r="BA9" s="1888"/>
      <c r="BB9" s="1888"/>
      <c r="BC9" s="1888"/>
      <c r="BD9" s="1888"/>
      <c r="BE9" s="1907"/>
      <c r="BF9" s="732" t="s">
        <v>14</v>
      </c>
      <c r="BG9" s="732" t="s">
        <v>17</v>
      </c>
      <c r="BH9" s="732" t="s">
        <v>15</v>
      </c>
      <c r="BI9" s="732" t="s">
        <v>16</v>
      </c>
      <c r="BJ9" s="1888"/>
      <c r="BK9" s="1888"/>
      <c r="BL9" s="1888"/>
      <c r="BM9" s="1904"/>
      <c r="BN9" s="1888"/>
      <c r="BO9" s="732" t="s">
        <v>14</v>
      </c>
      <c r="BP9" s="732" t="s">
        <v>17</v>
      </c>
      <c r="BQ9" s="732" t="s">
        <v>15</v>
      </c>
      <c r="BR9" s="732" t="s">
        <v>16</v>
      </c>
      <c r="BS9" s="1888"/>
      <c r="BT9" s="1904"/>
      <c r="BU9" s="1904"/>
      <c r="BV9" s="1909"/>
      <c r="BW9" s="1909"/>
      <c r="BX9" s="1909"/>
      <c r="BY9" s="1909"/>
      <c r="BZ9" s="1909"/>
      <c r="CA9" s="1909"/>
      <c r="CB9" s="1909"/>
      <c r="CC9" s="1907"/>
    </row>
    <row r="10" spans="1:81" ht="15.75" customHeight="1" thickBot="1" x14ac:dyDescent="0.35">
      <c r="A10" s="714"/>
      <c r="B10" s="2"/>
      <c r="C10" s="2"/>
      <c r="D10" s="2"/>
      <c r="E10" s="2"/>
      <c r="F10" s="2"/>
      <c r="G10" s="2"/>
      <c r="H10" s="2"/>
      <c r="I10" s="2"/>
      <c r="J10" s="716"/>
      <c r="K10" s="717"/>
      <c r="L10" s="718"/>
      <c r="M10" s="718"/>
      <c r="N10" s="719"/>
      <c r="O10" s="719"/>
      <c r="P10" s="719"/>
      <c r="Q10" s="719"/>
      <c r="R10" s="2"/>
      <c r="S10" s="2"/>
      <c r="T10" s="2"/>
      <c r="U10" s="2"/>
      <c r="V10" s="2"/>
      <c r="W10" s="2"/>
      <c r="X10" s="720"/>
      <c r="Y10" s="720"/>
      <c r="Z10" s="720"/>
      <c r="AA10" s="720"/>
      <c r="AB10" s="717"/>
      <c r="AC10" s="721"/>
      <c r="AD10" s="722"/>
      <c r="AE10" s="722"/>
      <c r="AF10" s="722"/>
      <c r="AG10" s="722"/>
      <c r="AH10" s="722"/>
      <c r="AI10" s="722"/>
      <c r="AJ10" s="722"/>
      <c r="AK10" s="717"/>
      <c r="AL10" s="723"/>
      <c r="AM10" s="723"/>
      <c r="AN10" s="723"/>
      <c r="AO10" s="723"/>
      <c r="AP10" s="723"/>
      <c r="AQ10" s="1"/>
      <c r="AR10" s="1"/>
      <c r="AS10" s="1"/>
      <c r="AT10" s="717"/>
      <c r="AU10" s="723"/>
      <c r="AV10" s="723"/>
      <c r="AW10" s="723"/>
      <c r="AX10" s="723"/>
      <c r="AY10" s="723"/>
      <c r="AZ10" s="1"/>
      <c r="BA10" s="1"/>
      <c r="BB10" s="1"/>
      <c r="BC10" s="717"/>
      <c r="BD10" s="723"/>
      <c r="BE10" s="723"/>
      <c r="BF10" s="723"/>
      <c r="BG10" s="723"/>
      <c r="BH10" s="723"/>
      <c r="BI10" s="1"/>
      <c r="BJ10" s="1"/>
      <c r="BK10" s="1"/>
      <c r="BL10" s="717"/>
      <c r="BM10" s="723"/>
      <c r="BN10" s="723"/>
      <c r="BO10" s="723"/>
      <c r="BP10" s="723"/>
      <c r="BQ10" s="723"/>
      <c r="BR10" s="1"/>
      <c r="BS10" s="1"/>
      <c r="BT10" s="1"/>
      <c r="BU10" s="1"/>
      <c r="BV10" s="1"/>
      <c r="BW10" s="1"/>
      <c r="BX10" s="1"/>
      <c r="BY10" s="1"/>
      <c r="BZ10" s="1"/>
      <c r="CA10" s="1"/>
      <c r="CB10" s="1"/>
      <c r="CC10" s="1"/>
    </row>
    <row r="11" spans="1:81" ht="56.4" thickTop="1" thickBot="1" x14ac:dyDescent="0.35">
      <c r="A11" s="724"/>
      <c r="B11" s="1905" t="s">
        <v>1500</v>
      </c>
      <c r="C11" s="1236" t="s">
        <v>1504</v>
      </c>
      <c r="D11" s="1887">
        <v>2104</v>
      </c>
      <c r="E11" s="1887" t="s">
        <v>7720</v>
      </c>
      <c r="F11" s="1887">
        <v>210402201</v>
      </c>
      <c r="G11" s="1887" t="s">
        <v>7721</v>
      </c>
      <c r="H11" s="1887" t="s">
        <v>7722</v>
      </c>
      <c r="I11" s="1880">
        <v>2021004540170</v>
      </c>
      <c r="J11" s="1860">
        <v>908</v>
      </c>
      <c r="K11" s="1881" t="str">
        <f>+[27]Metas!K1061</f>
        <v>Unidades de producción minera de carbón y arcilla acompañadas, para que lleguen a los grados 2 y 3 de formalización de la actividad (minería formal y minería formal avanzada)</v>
      </c>
      <c r="L11" s="1882">
        <v>10</v>
      </c>
      <c r="M11" s="1883"/>
      <c r="N11" s="1884"/>
      <c r="O11" s="1876">
        <v>3</v>
      </c>
      <c r="P11" s="1877">
        <v>3</v>
      </c>
      <c r="Q11" s="1878">
        <v>4</v>
      </c>
      <c r="R11" s="1860">
        <f>+$J11</f>
        <v>908</v>
      </c>
      <c r="S11" s="733" t="s">
        <v>7723</v>
      </c>
      <c r="T11" s="734" t="s">
        <v>3822</v>
      </c>
      <c r="U11" s="734" t="s">
        <v>3826</v>
      </c>
      <c r="V11" s="734" t="s">
        <v>3830</v>
      </c>
      <c r="W11" s="733" t="s">
        <v>7724</v>
      </c>
      <c r="X11" s="735">
        <v>44593</v>
      </c>
      <c r="Y11" s="735">
        <v>44926</v>
      </c>
      <c r="Z11" s="735"/>
      <c r="AA11" s="735"/>
      <c r="AB11" s="1860">
        <f>+$J11</f>
        <v>908</v>
      </c>
      <c r="AC11" s="1879">
        <f>+L11</f>
        <v>10</v>
      </c>
      <c r="AD11" s="736">
        <f t="shared" ref="AD11:AJ45" si="4">+AM11+AV11+BE11+BN11</f>
        <v>0</v>
      </c>
      <c r="AE11" s="736">
        <f>AW11+AN11+BF11+BO11</f>
        <v>0</v>
      </c>
      <c r="AF11" s="736">
        <f t="shared" ref="AF11:AJ14" si="5">+AO11+AX11+BG11+BP11</f>
        <v>0</v>
      </c>
      <c r="AG11" s="736">
        <f t="shared" si="5"/>
        <v>0</v>
      </c>
      <c r="AH11" s="736">
        <f t="shared" si="5"/>
        <v>0</v>
      </c>
      <c r="AI11" s="736">
        <f t="shared" si="5"/>
        <v>0</v>
      </c>
      <c r="AJ11" s="736">
        <f t="shared" si="5"/>
        <v>0</v>
      </c>
      <c r="AK11" s="1860">
        <f>+$J11</f>
        <v>908</v>
      </c>
      <c r="AL11" s="1873">
        <v>0</v>
      </c>
      <c r="AM11" s="736">
        <f t="shared" ref="AM11:AM26" si="6">SUM(AN11:AS11)</f>
        <v>0</v>
      </c>
      <c r="AN11" s="737"/>
      <c r="AO11" s="737"/>
      <c r="AP11" s="737"/>
      <c r="AQ11" s="737"/>
      <c r="AR11" s="737"/>
      <c r="AS11" s="737"/>
      <c r="AT11" s="1860">
        <f>+$J11</f>
        <v>908</v>
      </c>
      <c r="AU11" s="1874">
        <f>+O11</f>
        <v>3</v>
      </c>
      <c r="AV11" s="736"/>
      <c r="AW11" s="736"/>
      <c r="AX11" s="737"/>
      <c r="AY11" s="737"/>
      <c r="AZ11" s="737"/>
      <c r="BA11" s="737"/>
      <c r="BB11" s="737"/>
      <c r="BC11" s="1860">
        <f>+$J11</f>
        <v>908</v>
      </c>
      <c r="BD11" s="1875">
        <f>+P11</f>
        <v>3</v>
      </c>
      <c r="BE11" s="736"/>
      <c r="BF11" s="736"/>
      <c r="BG11" s="737"/>
      <c r="BH11" s="737"/>
      <c r="BI11" s="737"/>
      <c r="BJ11" s="737"/>
      <c r="BK11" s="737"/>
      <c r="BL11" s="1860">
        <f>+$J11</f>
        <v>908</v>
      </c>
      <c r="BM11" s="1863">
        <f>+Q11</f>
        <v>4</v>
      </c>
      <c r="BN11" s="736"/>
      <c r="BO11" s="736"/>
      <c r="BP11" s="737"/>
      <c r="BQ11" s="737"/>
      <c r="BR11" s="737"/>
      <c r="BS11" s="737"/>
      <c r="BT11" s="737"/>
      <c r="BU11" s="1864"/>
      <c r="BV11" s="1865"/>
      <c r="BW11" s="1865"/>
      <c r="BX11" s="1865"/>
      <c r="BY11" s="1865"/>
      <c r="BZ11" s="1865"/>
      <c r="CA11" s="1865"/>
      <c r="CB11" s="1865"/>
      <c r="CC11" s="1866"/>
    </row>
    <row r="12" spans="1:81" ht="69.75" customHeight="1" thickTop="1" thickBot="1" x14ac:dyDescent="0.35">
      <c r="A12" s="724"/>
      <c r="B12" s="1885"/>
      <c r="C12" s="1886"/>
      <c r="D12" s="1888"/>
      <c r="E12" s="1888"/>
      <c r="F12" s="1888"/>
      <c r="G12" s="1888"/>
      <c r="H12" s="1888"/>
      <c r="I12" s="1862"/>
      <c r="J12" s="1862"/>
      <c r="K12" s="1862"/>
      <c r="L12" s="1862"/>
      <c r="M12" s="1862"/>
      <c r="N12" s="1862"/>
      <c r="O12" s="1862"/>
      <c r="P12" s="1862"/>
      <c r="Q12" s="1862"/>
      <c r="R12" s="1862"/>
      <c r="S12" s="733" t="s">
        <v>7725</v>
      </c>
      <c r="T12" s="734" t="s">
        <v>3822</v>
      </c>
      <c r="U12" s="734" t="s">
        <v>3826</v>
      </c>
      <c r="V12" s="734" t="s">
        <v>3830</v>
      </c>
      <c r="W12" s="733" t="s">
        <v>7726</v>
      </c>
      <c r="X12" s="735">
        <v>44593</v>
      </c>
      <c r="Y12" s="735">
        <v>44926</v>
      </c>
      <c r="Z12" s="738"/>
      <c r="AA12" s="738"/>
      <c r="AB12" s="1862"/>
      <c r="AC12" s="1862"/>
      <c r="AD12" s="739">
        <v>55</v>
      </c>
      <c r="AE12" s="736">
        <v>55</v>
      </c>
      <c r="AF12" s="739">
        <f t="shared" si="5"/>
        <v>0</v>
      </c>
      <c r="AG12" s="739">
        <f t="shared" si="5"/>
        <v>0</v>
      </c>
      <c r="AH12" s="739">
        <f t="shared" si="5"/>
        <v>0</v>
      </c>
      <c r="AI12" s="739">
        <f t="shared" si="5"/>
        <v>0</v>
      </c>
      <c r="AJ12" s="739">
        <f t="shared" si="5"/>
        <v>0</v>
      </c>
      <c r="AK12" s="1862"/>
      <c r="AL12" s="1862"/>
      <c r="AM12" s="739">
        <f t="shared" si="6"/>
        <v>0</v>
      </c>
      <c r="AN12" s="740"/>
      <c r="AO12" s="740"/>
      <c r="AP12" s="740"/>
      <c r="AQ12" s="740"/>
      <c r="AR12" s="740"/>
      <c r="AS12" s="740"/>
      <c r="AT12" s="1862"/>
      <c r="AU12" s="1862"/>
      <c r="AV12" s="739"/>
      <c r="AW12" s="739"/>
      <c r="AX12" s="740"/>
      <c r="AY12" s="740"/>
      <c r="AZ12" s="740"/>
      <c r="BA12" s="740"/>
      <c r="BB12" s="740"/>
      <c r="BC12" s="1862"/>
      <c r="BD12" s="1862"/>
      <c r="BE12" s="739"/>
      <c r="BF12" s="739"/>
      <c r="BG12" s="740"/>
      <c r="BH12" s="740"/>
      <c r="BI12" s="740"/>
      <c r="BJ12" s="740"/>
      <c r="BK12" s="740"/>
      <c r="BL12" s="1862"/>
      <c r="BM12" s="1862"/>
      <c r="BN12" s="739"/>
      <c r="BO12" s="739"/>
      <c r="BP12" s="740"/>
      <c r="BQ12" s="740"/>
      <c r="BR12" s="740"/>
      <c r="BS12" s="740"/>
      <c r="BT12" s="740"/>
      <c r="BU12" s="1867"/>
      <c r="BV12" s="1868"/>
      <c r="BW12" s="1868"/>
      <c r="BX12" s="1868"/>
      <c r="BY12" s="1868"/>
      <c r="BZ12" s="1868"/>
      <c r="CA12" s="1868"/>
      <c r="CB12" s="1868"/>
      <c r="CC12" s="1869"/>
    </row>
    <row r="13" spans="1:81" ht="72.75" customHeight="1" thickTop="1" thickBot="1" x14ac:dyDescent="0.35">
      <c r="A13" s="724"/>
      <c r="B13" s="1885"/>
      <c r="C13" s="1236" t="s">
        <v>1507</v>
      </c>
      <c r="D13" s="1887">
        <v>2104</v>
      </c>
      <c r="E13" s="1887" t="s">
        <v>7720</v>
      </c>
      <c r="F13" s="1887">
        <v>210402200</v>
      </c>
      <c r="G13" s="1887" t="s">
        <v>7721</v>
      </c>
      <c r="H13" s="1887" t="s">
        <v>7722</v>
      </c>
      <c r="I13" s="1880">
        <v>2021004540170</v>
      </c>
      <c r="J13" s="1860">
        <v>909</v>
      </c>
      <c r="K13" s="1881" t="str">
        <f>+[27]Metas!K1062</f>
        <v>Capacitaciones a títulos mineros en buenas prácticas operativas, seguridad y autocuidado para el desarrollo de las labores en el trabajo.</v>
      </c>
      <c r="L13" s="1882">
        <f>N13+O13+P13+Q13</f>
        <v>5</v>
      </c>
      <c r="M13" s="1883"/>
      <c r="N13" s="1884"/>
      <c r="O13" s="1876">
        <v>1</v>
      </c>
      <c r="P13" s="1877">
        <v>2</v>
      </c>
      <c r="Q13" s="1878">
        <v>2</v>
      </c>
      <c r="R13" s="1860">
        <f>+$J13</f>
        <v>909</v>
      </c>
      <c r="S13" s="741" t="s">
        <v>7727</v>
      </c>
      <c r="T13" s="734" t="s">
        <v>3822</v>
      </c>
      <c r="U13" s="734" t="s">
        <v>3826</v>
      </c>
      <c r="V13" s="734" t="s">
        <v>3830</v>
      </c>
      <c r="W13" s="741" t="s">
        <v>7728</v>
      </c>
      <c r="X13" s="735">
        <v>44622</v>
      </c>
      <c r="Y13" s="735">
        <v>44742</v>
      </c>
      <c r="Z13" s="735"/>
      <c r="AA13" s="735"/>
      <c r="AB13" s="1860">
        <f>+$J13</f>
        <v>909</v>
      </c>
      <c r="AC13" s="1879">
        <f>+L13</f>
        <v>5</v>
      </c>
      <c r="AD13" s="736">
        <f t="shared" si="4"/>
        <v>0</v>
      </c>
      <c r="AE13" s="736">
        <f>AW13+AN13+BF13+BO13</f>
        <v>0</v>
      </c>
      <c r="AF13" s="736">
        <f t="shared" si="5"/>
        <v>0</v>
      </c>
      <c r="AG13" s="736">
        <f t="shared" si="5"/>
        <v>0</v>
      </c>
      <c r="AH13" s="736">
        <f t="shared" si="5"/>
        <v>0</v>
      </c>
      <c r="AI13" s="736">
        <f t="shared" si="5"/>
        <v>0</v>
      </c>
      <c r="AJ13" s="736">
        <f t="shared" si="5"/>
        <v>0</v>
      </c>
      <c r="AK13" s="1860">
        <f>+$J13</f>
        <v>909</v>
      </c>
      <c r="AL13" s="1873">
        <f>+N13</f>
        <v>0</v>
      </c>
      <c r="AM13" s="736">
        <f t="shared" si="6"/>
        <v>0</v>
      </c>
      <c r="AN13" s="737"/>
      <c r="AO13" s="737"/>
      <c r="AP13" s="737"/>
      <c r="AQ13" s="737"/>
      <c r="AR13" s="737"/>
      <c r="AS13" s="737"/>
      <c r="AT13" s="1860">
        <f>+$J13</f>
        <v>909</v>
      </c>
      <c r="AU13" s="1874">
        <f>+O13</f>
        <v>1</v>
      </c>
      <c r="AV13" s="742"/>
      <c r="AW13" s="742"/>
      <c r="AX13" s="737"/>
      <c r="AY13" s="737"/>
      <c r="AZ13" s="737"/>
      <c r="BA13" s="737"/>
      <c r="BB13" s="737"/>
      <c r="BC13" s="1860">
        <f>+$J13</f>
        <v>909</v>
      </c>
      <c r="BD13" s="1875">
        <f>+P13</f>
        <v>2</v>
      </c>
      <c r="BE13" s="742"/>
      <c r="BF13" s="742"/>
      <c r="BG13" s="737"/>
      <c r="BH13" s="737"/>
      <c r="BI13" s="737"/>
      <c r="BJ13" s="737"/>
      <c r="BK13" s="737"/>
      <c r="BL13" s="1860">
        <f>+$J13</f>
        <v>909</v>
      </c>
      <c r="BM13" s="1863">
        <f>+Q13</f>
        <v>2</v>
      </c>
      <c r="BN13" s="742"/>
      <c r="BO13" s="742"/>
      <c r="BP13" s="737"/>
      <c r="BQ13" s="737"/>
      <c r="BR13" s="737"/>
      <c r="BS13" s="737"/>
      <c r="BT13" s="737"/>
      <c r="BU13" s="1864"/>
      <c r="BV13" s="1865"/>
      <c r="BW13" s="1865"/>
      <c r="BX13" s="1865"/>
      <c r="BY13" s="1865"/>
      <c r="BZ13" s="1865"/>
      <c r="CA13" s="1865"/>
      <c r="CB13" s="1865"/>
      <c r="CC13" s="1866"/>
    </row>
    <row r="14" spans="1:81" ht="39.75" customHeight="1" thickTop="1" thickBot="1" x14ac:dyDescent="0.35">
      <c r="A14" s="724"/>
      <c r="B14" s="1885"/>
      <c r="C14" s="1885"/>
      <c r="D14" s="1888"/>
      <c r="E14" s="1888"/>
      <c r="F14" s="1888"/>
      <c r="G14" s="1888"/>
      <c r="H14" s="1888"/>
      <c r="I14" s="1862"/>
      <c r="J14" s="1862"/>
      <c r="K14" s="1862"/>
      <c r="L14" s="1862"/>
      <c r="M14" s="1862"/>
      <c r="N14" s="1862"/>
      <c r="O14" s="1862"/>
      <c r="P14" s="1862"/>
      <c r="Q14" s="1862"/>
      <c r="R14" s="1862"/>
      <c r="S14" s="741" t="s">
        <v>7729</v>
      </c>
      <c r="T14" s="734" t="s">
        <v>3822</v>
      </c>
      <c r="U14" s="734" t="s">
        <v>3826</v>
      </c>
      <c r="V14" s="734" t="s">
        <v>3830</v>
      </c>
      <c r="W14" s="741" t="s">
        <v>7730</v>
      </c>
      <c r="X14" s="738">
        <v>44630</v>
      </c>
      <c r="Y14" s="738">
        <v>44926</v>
      </c>
      <c r="Z14" s="738"/>
      <c r="AA14" s="738"/>
      <c r="AB14" s="1862"/>
      <c r="AC14" s="1862"/>
      <c r="AD14" s="739">
        <v>55</v>
      </c>
      <c r="AE14" s="736">
        <v>55</v>
      </c>
      <c r="AF14" s="739">
        <f t="shared" si="5"/>
        <v>0</v>
      </c>
      <c r="AG14" s="739">
        <f t="shared" si="5"/>
        <v>0</v>
      </c>
      <c r="AH14" s="739">
        <f t="shared" si="5"/>
        <v>0</v>
      </c>
      <c r="AI14" s="739">
        <f t="shared" si="5"/>
        <v>0</v>
      </c>
      <c r="AJ14" s="739">
        <f t="shared" si="5"/>
        <v>0</v>
      </c>
      <c r="AK14" s="1862"/>
      <c r="AL14" s="1862"/>
      <c r="AM14" s="739">
        <f t="shared" si="6"/>
        <v>0</v>
      </c>
      <c r="AN14" s="740"/>
      <c r="AO14" s="740"/>
      <c r="AP14" s="740"/>
      <c r="AQ14" s="740"/>
      <c r="AR14" s="740"/>
      <c r="AS14" s="740"/>
      <c r="AT14" s="1862"/>
      <c r="AU14" s="1862"/>
      <c r="AV14" s="743"/>
      <c r="AW14" s="743"/>
      <c r="AX14" s="740"/>
      <c r="AY14" s="740"/>
      <c r="AZ14" s="740"/>
      <c r="BA14" s="740"/>
      <c r="BB14" s="740"/>
      <c r="BC14" s="1862"/>
      <c r="BD14" s="1862"/>
      <c r="BE14" s="743"/>
      <c r="BF14" s="743"/>
      <c r="BG14" s="740"/>
      <c r="BH14" s="740"/>
      <c r="BI14" s="740"/>
      <c r="BJ14" s="740"/>
      <c r="BK14" s="740"/>
      <c r="BL14" s="1862"/>
      <c r="BM14" s="1862"/>
      <c r="BN14" s="743"/>
      <c r="BO14" s="743"/>
      <c r="BP14" s="740"/>
      <c r="BQ14" s="740"/>
      <c r="BR14" s="740"/>
      <c r="BS14" s="740"/>
      <c r="BT14" s="740"/>
      <c r="BU14" s="1867"/>
      <c r="BV14" s="1868"/>
      <c r="BW14" s="1868"/>
      <c r="BX14" s="1868"/>
      <c r="BY14" s="1868"/>
      <c r="BZ14" s="1868"/>
      <c r="CA14" s="1868"/>
      <c r="CB14" s="1868"/>
      <c r="CC14" s="1869"/>
    </row>
    <row r="15" spans="1:81" ht="57" thickTop="1" thickBot="1" x14ac:dyDescent="0.35">
      <c r="A15" s="724"/>
      <c r="B15" s="1885"/>
      <c r="C15" s="1885"/>
      <c r="D15" s="1887">
        <v>2104</v>
      </c>
      <c r="E15" s="1887" t="s">
        <v>7720</v>
      </c>
      <c r="F15" s="1887">
        <v>210402201</v>
      </c>
      <c r="G15" s="1887" t="s">
        <v>7721</v>
      </c>
      <c r="H15" s="1887" t="s">
        <v>7722</v>
      </c>
      <c r="I15" s="1880">
        <v>2021004540170</v>
      </c>
      <c r="J15" s="1860">
        <v>910</v>
      </c>
      <c r="K15" s="1881" t="str">
        <f>+[27]Metas!K1063</f>
        <v xml:space="preserve">Unidades de producción minera dotadas de elementos de protección personal de seguridad minera </v>
      </c>
      <c r="L15" s="1882">
        <v>50</v>
      </c>
      <c r="M15" s="1883"/>
      <c r="N15" s="1884"/>
      <c r="O15" s="1876"/>
      <c r="P15" s="1877"/>
      <c r="Q15" s="1878">
        <v>50</v>
      </c>
      <c r="R15" s="1860">
        <f>+$J15</f>
        <v>910</v>
      </c>
      <c r="S15" s="741" t="s">
        <v>7731</v>
      </c>
      <c r="T15" s="734" t="s">
        <v>3821</v>
      </c>
      <c r="U15" s="734" t="s">
        <v>3828</v>
      </c>
      <c r="V15" s="734" t="s">
        <v>3830</v>
      </c>
      <c r="W15" s="741" t="s">
        <v>7732</v>
      </c>
      <c r="X15" s="735">
        <v>44713</v>
      </c>
      <c r="Y15" s="738">
        <v>44926</v>
      </c>
      <c r="Z15" s="735"/>
      <c r="AA15" s="735"/>
      <c r="AB15" s="1860">
        <f>+$J15</f>
        <v>910</v>
      </c>
      <c r="AC15" s="1879">
        <f>+L15</f>
        <v>50</v>
      </c>
      <c r="AD15" s="736">
        <f t="shared" si="4"/>
        <v>0</v>
      </c>
      <c r="AE15" s="736">
        <f t="shared" si="4"/>
        <v>0</v>
      </c>
      <c r="AF15" s="736">
        <f t="shared" si="4"/>
        <v>0</v>
      </c>
      <c r="AG15" s="736">
        <f t="shared" si="4"/>
        <v>0</v>
      </c>
      <c r="AH15" s="736">
        <f t="shared" si="4"/>
        <v>0</v>
      </c>
      <c r="AI15" s="736">
        <f t="shared" si="4"/>
        <v>0</v>
      </c>
      <c r="AJ15" s="736">
        <f t="shared" si="4"/>
        <v>0</v>
      </c>
      <c r="AK15" s="1860">
        <f>+$J15</f>
        <v>910</v>
      </c>
      <c r="AL15" s="1873">
        <f>+N15</f>
        <v>0</v>
      </c>
      <c r="AM15" s="736">
        <f t="shared" si="6"/>
        <v>0</v>
      </c>
      <c r="AN15" s="737"/>
      <c r="AO15" s="737"/>
      <c r="AP15" s="737"/>
      <c r="AQ15" s="737"/>
      <c r="AR15" s="737"/>
      <c r="AS15" s="737"/>
      <c r="AT15" s="1860">
        <f>+$J15</f>
        <v>910</v>
      </c>
      <c r="AU15" s="1874">
        <f>+O15</f>
        <v>0</v>
      </c>
      <c r="AV15" s="736"/>
      <c r="AW15" s="737"/>
      <c r="AX15" s="737"/>
      <c r="AY15" s="737"/>
      <c r="AZ15" s="737"/>
      <c r="BA15" s="737"/>
      <c r="BB15" s="737"/>
      <c r="BC15" s="1860">
        <f>+$J15</f>
        <v>910</v>
      </c>
      <c r="BD15" s="1875">
        <f>+P15</f>
        <v>0</v>
      </c>
      <c r="BE15" s="736"/>
      <c r="BF15" s="737"/>
      <c r="BG15" s="737"/>
      <c r="BH15" s="737"/>
      <c r="BI15" s="737"/>
      <c r="BJ15" s="737"/>
      <c r="BK15" s="737"/>
      <c r="BL15" s="1860">
        <f>+$J15</f>
        <v>910</v>
      </c>
      <c r="BM15" s="1863">
        <f>+Q15</f>
        <v>50</v>
      </c>
      <c r="BN15" s="742"/>
      <c r="BO15" s="742"/>
      <c r="BP15" s="737"/>
      <c r="BQ15" s="737"/>
      <c r="BR15" s="737"/>
      <c r="BS15" s="737"/>
      <c r="BT15" s="737"/>
      <c r="BU15" s="1864"/>
      <c r="BV15" s="1865"/>
      <c r="BW15" s="1865"/>
      <c r="BX15" s="1865"/>
      <c r="BY15" s="1865"/>
      <c r="BZ15" s="1865"/>
      <c r="CA15" s="1865"/>
      <c r="CB15" s="1865"/>
      <c r="CC15" s="1866"/>
    </row>
    <row r="16" spans="1:81" ht="57" thickTop="1" thickBot="1" x14ac:dyDescent="0.35">
      <c r="A16" s="724"/>
      <c r="B16" s="1885"/>
      <c r="C16" s="1885"/>
      <c r="D16" s="1861"/>
      <c r="E16" s="1861"/>
      <c r="F16" s="1861"/>
      <c r="G16" s="1861"/>
      <c r="H16" s="1861"/>
      <c r="I16" s="1861"/>
      <c r="J16" s="1861"/>
      <c r="K16" s="1861"/>
      <c r="L16" s="1861"/>
      <c r="M16" s="1861"/>
      <c r="N16" s="1861"/>
      <c r="O16" s="1861"/>
      <c r="P16" s="1861"/>
      <c r="Q16" s="1861"/>
      <c r="R16" s="1861"/>
      <c r="S16" s="741" t="s">
        <v>7733</v>
      </c>
      <c r="T16" s="734" t="s">
        <v>3821</v>
      </c>
      <c r="U16" s="734" t="s">
        <v>3828</v>
      </c>
      <c r="V16" s="734" t="s">
        <v>3830</v>
      </c>
      <c r="W16" s="741" t="s">
        <v>7734</v>
      </c>
      <c r="X16" s="735">
        <v>44713</v>
      </c>
      <c r="Y16" s="738">
        <v>44926</v>
      </c>
      <c r="Z16" s="738"/>
      <c r="AA16" s="738"/>
      <c r="AB16" s="1861"/>
      <c r="AC16" s="1861"/>
      <c r="AD16" s="739">
        <f t="shared" si="4"/>
        <v>0</v>
      </c>
      <c r="AE16" s="739">
        <f t="shared" si="4"/>
        <v>0</v>
      </c>
      <c r="AF16" s="739">
        <f t="shared" si="4"/>
        <v>0</v>
      </c>
      <c r="AG16" s="739">
        <f t="shared" si="4"/>
        <v>0</v>
      </c>
      <c r="AH16" s="739">
        <f t="shared" si="4"/>
        <v>0</v>
      </c>
      <c r="AI16" s="739">
        <f t="shared" si="4"/>
        <v>0</v>
      </c>
      <c r="AJ16" s="739">
        <f t="shared" si="4"/>
        <v>0</v>
      </c>
      <c r="AK16" s="1861"/>
      <c r="AL16" s="1861"/>
      <c r="AM16" s="739">
        <f t="shared" si="6"/>
        <v>0</v>
      </c>
      <c r="AN16" s="740"/>
      <c r="AO16" s="740"/>
      <c r="AP16" s="740"/>
      <c r="AQ16" s="740"/>
      <c r="AR16" s="740"/>
      <c r="AS16" s="740"/>
      <c r="AT16" s="1861"/>
      <c r="AU16" s="1861"/>
      <c r="AV16" s="739"/>
      <c r="AW16" s="740"/>
      <c r="AX16" s="740"/>
      <c r="AY16" s="740"/>
      <c r="AZ16" s="740"/>
      <c r="BA16" s="740"/>
      <c r="BB16" s="740"/>
      <c r="BC16" s="1861"/>
      <c r="BD16" s="1861"/>
      <c r="BE16" s="739"/>
      <c r="BF16" s="740"/>
      <c r="BG16" s="740"/>
      <c r="BH16" s="740"/>
      <c r="BI16" s="740"/>
      <c r="BJ16" s="740"/>
      <c r="BK16" s="740"/>
      <c r="BL16" s="1861"/>
      <c r="BM16" s="1861"/>
      <c r="BN16" s="743"/>
      <c r="BO16" s="743"/>
      <c r="BP16" s="740"/>
      <c r="BQ16" s="740"/>
      <c r="BR16" s="740"/>
      <c r="BS16" s="740"/>
      <c r="BT16" s="740"/>
      <c r="BU16" s="1867"/>
      <c r="BV16" s="1868"/>
      <c r="BW16" s="1868"/>
      <c r="BX16" s="1868"/>
      <c r="BY16" s="1868"/>
      <c r="BZ16" s="1868"/>
      <c r="CA16" s="1868"/>
      <c r="CB16" s="1868"/>
      <c r="CC16" s="1869"/>
    </row>
    <row r="17" spans="1:81" ht="70.8" thickTop="1" thickBot="1" x14ac:dyDescent="0.35">
      <c r="A17" s="724"/>
      <c r="B17" s="1885"/>
      <c r="C17" s="1885"/>
      <c r="D17" s="1888"/>
      <c r="E17" s="1888"/>
      <c r="F17" s="1888"/>
      <c r="G17" s="1888"/>
      <c r="H17" s="1888"/>
      <c r="I17" s="1862"/>
      <c r="J17" s="1862"/>
      <c r="K17" s="1862"/>
      <c r="L17" s="1862"/>
      <c r="M17" s="1862"/>
      <c r="N17" s="1862"/>
      <c r="O17" s="1862"/>
      <c r="P17" s="1862"/>
      <c r="Q17" s="1862"/>
      <c r="R17" s="1862"/>
      <c r="S17" s="741" t="s">
        <v>7735</v>
      </c>
      <c r="T17" s="734" t="s">
        <v>3821</v>
      </c>
      <c r="U17" s="734" t="s">
        <v>3826</v>
      </c>
      <c r="V17" s="734" t="s">
        <v>3830</v>
      </c>
      <c r="W17" s="741" t="s">
        <v>7734</v>
      </c>
      <c r="X17" s="735">
        <v>44713</v>
      </c>
      <c r="Y17" s="738">
        <v>44926</v>
      </c>
      <c r="Z17" s="738"/>
      <c r="AA17" s="738"/>
      <c r="AB17" s="1862"/>
      <c r="AC17" s="1862"/>
      <c r="AD17" s="739">
        <f t="shared" si="4"/>
        <v>0</v>
      </c>
      <c r="AE17" s="739">
        <f t="shared" si="4"/>
        <v>0</v>
      </c>
      <c r="AF17" s="739">
        <f t="shared" si="4"/>
        <v>0</v>
      </c>
      <c r="AG17" s="739">
        <f t="shared" si="4"/>
        <v>0</v>
      </c>
      <c r="AH17" s="739">
        <f t="shared" si="4"/>
        <v>0</v>
      </c>
      <c r="AI17" s="739">
        <f t="shared" si="4"/>
        <v>0</v>
      </c>
      <c r="AJ17" s="739">
        <f t="shared" si="4"/>
        <v>0</v>
      </c>
      <c r="AK17" s="1862"/>
      <c r="AL17" s="1862"/>
      <c r="AM17" s="739">
        <f t="shared" si="6"/>
        <v>0</v>
      </c>
      <c r="AN17" s="740"/>
      <c r="AO17" s="740"/>
      <c r="AP17" s="740"/>
      <c r="AQ17" s="740"/>
      <c r="AR17" s="740"/>
      <c r="AS17" s="740"/>
      <c r="AT17" s="1862"/>
      <c r="AU17" s="1862"/>
      <c r="AV17" s="739"/>
      <c r="AW17" s="740"/>
      <c r="AX17" s="740"/>
      <c r="AY17" s="740"/>
      <c r="AZ17" s="740"/>
      <c r="BA17" s="740"/>
      <c r="BB17" s="740"/>
      <c r="BC17" s="1862"/>
      <c r="BD17" s="1862"/>
      <c r="BE17" s="739"/>
      <c r="BF17" s="740"/>
      <c r="BG17" s="740"/>
      <c r="BH17" s="740"/>
      <c r="BI17" s="740"/>
      <c r="BJ17" s="740"/>
      <c r="BK17" s="740"/>
      <c r="BL17" s="1862"/>
      <c r="BM17" s="1862"/>
      <c r="BN17" s="739"/>
      <c r="BO17" s="739"/>
      <c r="BP17" s="740"/>
      <c r="BQ17" s="740"/>
      <c r="BR17" s="740"/>
      <c r="BS17" s="740"/>
      <c r="BT17" s="740"/>
      <c r="BU17" s="1867"/>
      <c r="BV17" s="1868"/>
      <c r="BW17" s="1868"/>
      <c r="BX17" s="1868"/>
      <c r="BY17" s="1868"/>
      <c r="BZ17" s="1868"/>
      <c r="CA17" s="1868"/>
      <c r="CB17" s="1868"/>
      <c r="CC17" s="1869"/>
    </row>
    <row r="18" spans="1:81" ht="57" thickTop="1" thickBot="1" x14ac:dyDescent="0.35">
      <c r="A18" s="724"/>
      <c r="B18" s="1885"/>
      <c r="C18" s="1885"/>
      <c r="D18" s="1887">
        <v>2104</v>
      </c>
      <c r="E18" s="1887" t="s">
        <v>7720</v>
      </c>
      <c r="F18" s="1887">
        <v>210402201</v>
      </c>
      <c r="G18" s="1887" t="s">
        <v>7721</v>
      </c>
      <c r="H18" s="1887" t="s">
        <v>7722</v>
      </c>
      <c r="I18" s="1880">
        <v>2021004540170</v>
      </c>
      <c r="J18" s="1860">
        <v>911</v>
      </c>
      <c r="K18" s="1881" t="str">
        <f>+[27]Metas!K1064</f>
        <v>Unidades productivas mineras de carbón, arcilla, gravas y arenas, caliza y roca fosfórica en el Departamento caracterizadas</v>
      </c>
      <c r="L18" s="1882">
        <f>N18+O18+P18+Q18</f>
        <v>60</v>
      </c>
      <c r="M18" s="1883"/>
      <c r="N18" s="1884"/>
      <c r="O18" s="1876">
        <v>20</v>
      </c>
      <c r="P18" s="1877">
        <v>20</v>
      </c>
      <c r="Q18" s="1878">
        <v>20</v>
      </c>
      <c r="R18" s="1860">
        <f>+$J18</f>
        <v>911</v>
      </c>
      <c r="S18" s="741" t="s">
        <v>7736</v>
      </c>
      <c r="T18" s="734" t="s">
        <v>3822</v>
      </c>
      <c r="U18" s="734" t="s">
        <v>3826</v>
      </c>
      <c r="V18" s="734" t="s">
        <v>3830</v>
      </c>
      <c r="W18" s="733" t="s">
        <v>7724</v>
      </c>
      <c r="X18" s="735">
        <v>44593</v>
      </c>
      <c r="Y18" s="735">
        <v>44926</v>
      </c>
      <c r="Z18" s="735"/>
      <c r="AA18" s="735"/>
      <c r="AB18" s="1860">
        <f>+$J18</f>
        <v>911</v>
      </c>
      <c r="AC18" s="1879">
        <f>+L18</f>
        <v>60</v>
      </c>
      <c r="AD18" s="736">
        <v>25</v>
      </c>
      <c r="AE18" s="736">
        <v>25</v>
      </c>
      <c r="AF18" s="736">
        <f t="shared" si="4"/>
        <v>0</v>
      </c>
      <c r="AG18" s="736">
        <f t="shared" si="4"/>
        <v>0</v>
      </c>
      <c r="AH18" s="736">
        <f t="shared" si="4"/>
        <v>0</v>
      </c>
      <c r="AI18" s="736">
        <f t="shared" si="4"/>
        <v>0</v>
      </c>
      <c r="AJ18" s="736">
        <f t="shared" si="4"/>
        <v>0</v>
      </c>
      <c r="AK18" s="1860">
        <f>+$J18</f>
        <v>911</v>
      </c>
      <c r="AL18" s="1873">
        <f>+N18</f>
        <v>0</v>
      </c>
      <c r="AM18" s="736">
        <f t="shared" si="6"/>
        <v>0</v>
      </c>
      <c r="AN18" s="737"/>
      <c r="AO18" s="737"/>
      <c r="AP18" s="737"/>
      <c r="AQ18" s="737"/>
      <c r="AR18" s="737"/>
      <c r="AS18" s="737"/>
      <c r="AT18" s="1860">
        <f>+$J18</f>
        <v>911</v>
      </c>
      <c r="AU18" s="1874">
        <f>+O18</f>
        <v>20</v>
      </c>
      <c r="AV18" s="742"/>
      <c r="AW18" s="742"/>
      <c r="AX18" s="737"/>
      <c r="AY18" s="737"/>
      <c r="AZ18" s="737"/>
      <c r="BA18" s="737"/>
      <c r="BB18" s="737"/>
      <c r="BC18" s="1860">
        <f>+$J18</f>
        <v>911</v>
      </c>
      <c r="BD18" s="1875">
        <f>+P18</f>
        <v>20</v>
      </c>
      <c r="BE18" s="742"/>
      <c r="BF18" s="742"/>
      <c r="BG18" s="737"/>
      <c r="BH18" s="737"/>
      <c r="BI18" s="737"/>
      <c r="BJ18" s="737"/>
      <c r="BK18" s="737"/>
      <c r="BL18" s="1860">
        <f>+$J18</f>
        <v>911</v>
      </c>
      <c r="BM18" s="1863">
        <f>+Q18</f>
        <v>20</v>
      </c>
      <c r="BN18" s="742"/>
      <c r="BO18" s="742"/>
      <c r="BP18" s="737"/>
      <c r="BQ18" s="737"/>
      <c r="BR18" s="737"/>
      <c r="BS18" s="737"/>
      <c r="BT18" s="737"/>
      <c r="BU18" s="1864"/>
      <c r="BV18" s="1865"/>
      <c r="BW18" s="1865"/>
      <c r="BX18" s="1865"/>
      <c r="BY18" s="1865"/>
      <c r="BZ18" s="1865"/>
      <c r="CA18" s="1865"/>
      <c r="CB18" s="1865"/>
      <c r="CC18" s="1866"/>
    </row>
    <row r="19" spans="1:81" ht="74.25" customHeight="1" thickTop="1" thickBot="1" x14ac:dyDescent="0.35">
      <c r="A19" s="724"/>
      <c r="B19" s="1885"/>
      <c r="C19" s="1885"/>
      <c r="D19" s="1888"/>
      <c r="E19" s="1888"/>
      <c r="F19" s="1888"/>
      <c r="G19" s="1888"/>
      <c r="H19" s="1888"/>
      <c r="I19" s="1862"/>
      <c r="J19" s="1862"/>
      <c r="K19" s="1862"/>
      <c r="L19" s="1862"/>
      <c r="M19" s="1862"/>
      <c r="N19" s="1862"/>
      <c r="O19" s="1862"/>
      <c r="P19" s="1862"/>
      <c r="Q19" s="1862"/>
      <c r="R19" s="1862"/>
      <c r="S19" s="741" t="s">
        <v>7737</v>
      </c>
      <c r="T19" s="734" t="s">
        <v>3822</v>
      </c>
      <c r="U19" s="734" t="s">
        <v>3826</v>
      </c>
      <c r="V19" s="734" t="s">
        <v>3830</v>
      </c>
      <c r="W19" s="733" t="s">
        <v>7726</v>
      </c>
      <c r="X19" s="735">
        <v>44593</v>
      </c>
      <c r="Y19" s="735">
        <v>44926</v>
      </c>
      <c r="Z19" s="738"/>
      <c r="AA19" s="738"/>
      <c r="AB19" s="1862"/>
      <c r="AC19" s="1862"/>
      <c r="AD19" s="739">
        <v>55</v>
      </c>
      <c r="AE19" s="739">
        <v>55</v>
      </c>
      <c r="AF19" s="739">
        <f t="shared" si="4"/>
        <v>0</v>
      </c>
      <c r="AG19" s="739">
        <f t="shared" si="4"/>
        <v>0</v>
      </c>
      <c r="AH19" s="739">
        <f t="shared" si="4"/>
        <v>0</v>
      </c>
      <c r="AI19" s="739">
        <f t="shared" si="4"/>
        <v>0</v>
      </c>
      <c r="AJ19" s="739">
        <f t="shared" si="4"/>
        <v>0</v>
      </c>
      <c r="AK19" s="1862"/>
      <c r="AL19" s="1862"/>
      <c r="AM19" s="739">
        <f t="shared" si="6"/>
        <v>0</v>
      </c>
      <c r="AN19" s="740"/>
      <c r="AO19" s="740"/>
      <c r="AP19" s="740"/>
      <c r="AQ19" s="740"/>
      <c r="AR19" s="740"/>
      <c r="AS19" s="740"/>
      <c r="AT19" s="1862"/>
      <c r="AU19" s="1862"/>
      <c r="AV19" s="743"/>
      <c r="AW19" s="743"/>
      <c r="AX19" s="740"/>
      <c r="AY19" s="740"/>
      <c r="AZ19" s="740"/>
      <c r="BA19" s="740"/>
      <c r="BB19" s="740"/>
      <c r="BC19" s="1862"/>
      <c r="BD19" s="1862"/>
      <c r="BE19" s="743"/>
      <c r="BF19" s="743"/>
      <c r="BG19" s="740"/>
      <c r="BH19" s="740"/>
      <c r="BI19" s="740"/>
      <c r="BJ19" s="740"/>
      <c r="BK19" s="740"/>
      <c r="BL19" s="1862"/>
      <c r="BM19" s="1862"/>
      <c r="BN19" s="743"/>
      <c r="BO19" s="743"/>
      <c r="BP19" s="740"/>
      <c r="BQ19" s="740"/>
      <c r="BR19" s="740"/>
      <c r="BS19" s="740"/>
      <c r="BT19" s="740"/>
      <c r="BU19" s="1867"/>
      <c r="BV19" s="1868"/>
      <c r="BW19" s="1868"/>
      <c r="BX19" s="1868"/>
      <c r="BY19" s="1868"/>
      <c r="BZ19" s="1868"/>
      <c r="CA19" s="1868"/>
      <c r="CB19" s="1868"/>
      <c r="CC19" s="1869"/>
    </row>
    <row r="20" spans="1:81" ht="65.25" customHeight="1" thickTop="1" x14ac:dyDescent="0.3">
      <c r="A20" s="724"/>
      <c r="B20" s="1885"/>
      <c r="C20" s="1885"/>
      <c r="D20" s="1887">
        <v>2104</v>
      </c>
      <c r="E20" s="1887" t="s">
        <v>7720</v>
      </c>
      <c r="F20" s="1887">
        <v>210402200</v>
      </c>
      <c r="G20" s="1887" t="s">
        <v>7721</v>
      </c>
      <c r="H20" s="1887" t="s">
        <v>7722</v>
      </c>
      <c r="I20" s="1880">
        <v>2021004540170</v>
      </c>
      <c r="J20" s="1860">
        <v>912</v>
      </c>
      <c r="K20" s="1881" t="str">
        <f>+[27]Metas!K1065</f>
        <v>Campañas realizadas para el control y erradicación de la minería informal en el Departamento</v>
      </c>
      <c r="L20" s="1882">
        <f>N20+O20+P20+Q20</f>
        <v>1</v>
      </c>
      <c r="M20" s="1883"/>
      <c r="N20" s="1884"/>
      <c r="O20" s="1876"/>
      <c r="P20" s="1877"/>
      <c r="Q20" s="1878">
        <v>1</v>
      </c>
      <c r="R20" s="1860">
        <f>+$J20</f>
        <v>912</v>
      </c>
      <c r="S20" s="733" t="s">
        <v>7738</v>
      </c>
      <c r="T20" s="734" t="s">
        <v>3822</v>
      </c>
      <c r="U20" s="734" t="s">
        <v>3827</v>
      </c>
      <c r="V20" s="734" t="s">
        <v>3830</v>
      </c>
      <c r="W20" s="733" t="s">
        <v>7739</v>
      </c>
      <c r="X20" s="735">
        <v>44635</v>
      </c>
      <c r="Y20" s="735">
        <v>44864</v>
      </c>
      <c r="Z20" s="735"/>
      <c r="AA20" s="735"/>
      <c r="AB20" s="1860">
        <f>+$J20</f>
        <v>912</v>
      </c>
      <c r="AC20" s="1879">
        <f>+L20</f>
        <v>1</v>
      </c>
      <c r="AD20" s="736">
        <f t="shared" si="4"/>
        <v>0</v>
      </c>
      <c r="AE20" s="736">
        <f t="shared" si="4"/>
        <v>0</v>
      </c>
      <c r="AF20" s="736">
        <f t="shared" si="4"/>
        <v>0</v>
      </c>
      <c r="AG20" s="736">
        <f t="shared" si="4"/>
        <v>0</v>
      </c>
      <c r="AH20" s="736">
        <f t="shared" si="4"/>
        <v>0</v>
      </c>
      <c r="AI20" s="736">
        <f t="shared" si="4"/>
        <v>0</v>
      </c>
      <c r="AJ20" s="736">
        <f t="shared" si="4"/>
        <v>0</v>
      </c>
      <c r="AK20" s="1860">
        <f>+$J20</f>
        <v>912</v>
      </c>
      <c r="AL20" s="1873">
        <f>+N20</f>
        <v>0</v>
      </c>
      <c r="AM20" s="736">
        <f t="shared" si="6"/>
        <v>0</v>
      </c>
      <c r="AN20" s="737"/>
      <c r="AO20" s="737"/>
      <c r="AP20" s="737"/>
      <c r="AQ20" s="737"/>
      <c r="AR20" s="737"/>
      <c r="AS20" s="737"/>
      <c r="AT20" s="1860">
        <f>+$J20</f>
        <v>912</v>
      </c>
      <c r="AU20" s="1874">
        <f>+O20</f>
        <v>0</v>
      </c>
      <c r="AV20" s="736"/>
      <c r="AW20" s="737"/>
      <c r="AX20" s="737"/>
      <c r="AY20" s="737"/>
      <c r="AZ20" s="737"/>
      <c r="BA20" s="737"/>
      <c r="BB20" s="737"/>
      <c r="BC20" s="1860">
        <f>+$J20</f>
        <v>912</v>
      </c>
      <c r="BD20" s="1875">
        <f>+P20</f>
        <v>0</v>
      </c>
      <c r="BE20" s="736"/>
      <c r="BF20" s="737"/>
      <c r="BG20" s="737"/>
      <c r="BH20" s="737"/>
      <c r="BI20" s="737"/>
      <c r="BJ20" s="737"/>
      <c r="BK20" s="737"/>
      <c r="BL20" s="1860">
        <f>+$J20</f>
        <v>912</v>
      </c>
      <c r="BM20" s="1863">
        <f>+Q20</f>
        <v>1</v>
      </c>
      <c r="BN20" s="742"/>
      <c r="BO20" s="742"/>
      <c r="BP20" s="737"/>
      <c r="BQ20" s="737"/>
      <c r="BR20" s="737"/>
      <c r="BS20" s="737"/>
      <c r="BT20" s="737"/>
      <c r="BU20" s="1864"/>
      <c r="BV20" s="1865"/>
      <c r="BW20" s="1865"/>
      <c r="BX20" s="1865"/>
      <c r="BY20" s="1865"/>
      <c r="BZ20" s="1865"/>
      <c r="CA20" s="1865"/>
      <c r="CB20" s="1865"/>
      <c r="CC20" s="1866"/>
    </row>
    <row r="21" spans="1:81" ht="68.25" customHeight="1" x14ac:dyDescent="0.3">
      <c r="A21" s="724"/>
      <c r="B21" s="1885"/>
      <c r="C21" s="1885"/>
      <c r="D21" s="1861"/>
      <c r="E21" s="1861"/>
      <c r="F21" s="1861"/>
      <c r="G21" s="1861"/>
      <c r="H21" s="1861"/>
      <c r="I21" s="1861"/>
      <c r="J21" s="1861"/>
      <c r="K21" s="1861"/>
      <c r="L21" s="1861"/>
      <c r="M21" s="1861"/>
      <c r="N21" s="1861"/>
      <c r="O21" s="1861"/>
      <c r="P21" s="1861"/>
      <c r="Q21" s="1861"/>
      <c r="R21" s="1861"/>
      <c r="S21" s="744" t="s">
        <v>7740</v>
      </c>
      <c r="T21" s="734" t="s">
        <v>3822</v>
      </c>
      <c r="U21" s="734" t="s">
        <v>3827</v>
      </c>
      <c r="V21" s="734" t="s">
        <v>3830</v>
      </c>
      <c r="W21" s="733" t="s">
        <v>7741</v>
      </c>
      <c r="X21" s="738">
        <v>44742</v>
      </c>
      <c r="Y21" s="738">
        <v>44926</v>
      </c>
      <c r="Z21" s="738"/>
      <c r="AA21" s="738"/>
      <c r="AB21" s="1861"/>
      <c r="AC21" s="1861"/>
      <c r="AD21" s="739">
        <f t="shared" si="4"/>
        <v>0</v>
      </c>
      <c r="AE21" s="739">
        <f t="shared" si="4"/>
        <v>0</v>
      </c>
      <c r="AF21" s="739">
        <f t="shared" si="4"/>
        <v>0</v>
      </c>
      <c r="AG21" s="739">
        <f t="shared" si="4"/>
        <v>0</v>
      </c>
      <c r="AH21" s="739">
        <f t="shared" si="4"/>
        <v>0</v>
      </c>
      <c r="AI21" s="739">
        <f t="shared" si="4"/>
        <v>0</v>
      </c>
      <c r="AJ21" s="739">
        <f t="shared" si="4"/>
        <v>0</v>
      </c>
      <c r="AK21" s="1861"/>
      <c r="AL21" s="1861"/>
      <c r="AM21" s="739">
        <f t="shared" si="6"/>
        <v>0</v>
      </c>
      <c r="AN21" s="740"/>
      <c r="AO21" s="740"/>
      <c r="AP21" s="740"/>
      <c r="AQ21" s="740"/>
      <c r="AR21" s="740"/>
      <c r="AS21" s="740"/>
      <c r="AT21" s="1861"/>
      <c r="AU21" s="1861"/>
      <c r="AV21" s="739"/>
      <c r="AW21" s="740"/>
      <c r="AX21" s="740"/>
      <c r="AY21" s="740"/>
      <c r="AZ21" s="740"/>
      <c r="BA21" s="740"/>
      <c r="BB21" s="740"/>
      <c r="BC21" s="1861"/>
      <c r="BD21" s="1861"/>
      <c r="BE21" s="739"/>
      <c r="BF21" s="740"/>
      <c r="BG21" s="740"/>
      <c r="BH21" s="740"/>
      <c r="BI21" s="740"/>
      <c r="BJ21" s="740"/>
      <c r="BK21" s="740"/>
      <c r="BL21" s="1861"/>
      <c r="BM21" s="1861"/>
      <c r="BN21" s="743"/>
      <c r="BO21" s="743"/>
      <c r="BP21" s="740"/>
      <c r="BQ21" s="740"/>
      <c r="BR21" s="740"/>
      <c r="BS21" s="740"/>
      <c r="BT21" s="740"/>
      <c r="BU21" s="1867"/>
      <c r="BV21" s="1868"/>
      <c r="BW21" s="1868"/>
      <c r="BX21" s="1868"/>
      <c r="BY21" s="1868"/>
      <c r="BZ21" s="1868"/>
      <c r="CA21" s="1868"/>
      <c r="CB21" s="1868"/>
      <c r="CC21" s="1869"/>
    </row>
    <row r="22" spans="1:81" ht="55.8" thickBot="1" x14ac:dyDescent="0.35">
      <c r="A22" s="724"/>
      <c r="B22" s="1885"/>
      <c r="C22" s="1885"/>
      <c r="D22" s="1888"/>
      <c r="E22" s="1888"/>
      <c r="F22" s="1888"/>
      <c r="G22" s="1888"/>
      <c r="H22" s="1888"/>
      <c r="I22" s="1862"/>
      <c r="J22" s="1862"/>
      <c r="K22" s="1862"/>
      <c r="L22" s="1862"/>
      <c r="M22" s="1862"/>
      <c r="N22" s="1862"/>
      <c r="O22" s="1862"/>
      <c r="P22" s="1862"/>
      <c r="Q22" s="1862"/>
      <c r="R22" s="1862"/>
      <c r="S22" s="733" t="s">
        <v>7742</v>
      </c>
      <c r="T22" s="734" t="s">
        <v>3822</v>
      </c>
      <c r="U22" s="734" t="s">
        <v>3827</v>
      </c>
      <c r="V22" s="734" t="s">
        <v>3830</v>
      </c>
      <c r="W22" s="733" t="s">
        <v>7743</v>
      </c>
      <c r="X22" s="738">
        <v>44742</v>
      </c>
      <c r="Y22" s="738">
        <v>44926</v>
      </c>
      <c r="Z22" s="738"/>
      <c r="AA22" s="738"/>
      <c r="AB22" s="1862"/>
      <c r="AC22" s="1862"/>
      <c r="AD22" s="739">
        <f t="shared" si="4"/>
        <v>0</v>
      </c>
      <c r="AE22" s="739">
        <f t="shared" si="4"/>
        <v>0</v>
      </c>
      <c r="AF22" s="739">
        <f t="shared" si="4"/>
        <v>0</v>
      </c>
      <c r="AG22" s="739">
        <f t="shared" si="4"/>
        <v>0</v>
      </c>
      <c r="AH22" s="739">
        <f t="shared" si="4"/>
        <v>0</v>
      </c>
      <c r="AI22" s="739">
        <f t="shared" si="4"/>
        <v>0</v>
      </c>
      <c r="AJ22" s="739">
        <f t="shared" si="4"/>
        <v>0</v>
      </c>
      <c r="AK22" s="1862"/>
      <c r="AL22" s="1862"/>
      <c r="AM22" s="739">
        <f t="shared" si="6"/>
        <v>0</v>
      </c>
      <c r="AN22" s="740"/>
      <c r="AO22" s="740"/>
      <c r="AP22" s="740"/>
      <c r="AQ22" s="740"/>
      <c r="AR22" s="740"/>
      <c r="AS22" s="740"/>
      <c r="AT22" s="1862"/>
      <c r="AU22" s="1862"/>
      <c r="AV22" s="739"/>
      <c r="AW22" s="740"/>
      <c r="AX22" s="740"/>
      <c r="AY22" s="740"/>
      <c r="AZ22" s="740"/>
      <c r="BA22" s="740"/>
      <c r="BB22" s="740"/>
      <c r="BC22" s="1862"/>
      <c r="BD22" s="1862"/>
      <c r="BE22" s="739"/>
      <c r="BF22" s="740"/>
      <c r="BG22" s="740"/>
      <c r="BH22" s="740"/>
      <c r="BI22" s="740"/>
      <c r="BJ22" s="740"/>
      <c r="BK22" s="740"/>
      <c r="BL22" s="1862"/>
      <c r="BM22" s="1862"/>
      <c r="BN22" s="743"/>
      <c r="BO22" s="743"/>
      <c r="BP22" s="740"/>
      <c r="BQ22" s="740"/>
      <c r="BR22" s="740"/>
      <c r="BS22" s="740"/>
      <c r="BT22" s="740"/>
      <c r="BU22" s="1867"/>
      <c r="BV22" s="1868"/>
      <c r="BW22" s="1868"/>
      <c r="BX22" s="1868"/>
      <c r="BY22" s="1868"/>
      <c r="BZ22" s="1868"/>
      <c r="CA22" s="1868"/>
      <c r="CB22" s="1868"/>
      <c r="CC22" s="1869"/>
    </row>
    <row r="23" spans="1:81" ht="83.4" thickTop="1" x14ac:dyDescent="0.3">
      <c r="A23" s="724"/>
      <c r="B23" s="1885"/>
      <c r="C23" s="1885"/>
      <c r="D23" s="1887"/>
      <c r="E23" s="1887"/>
      <c r="F23" s="1889"/>
      <c r="G23" s="1887"/>
      <c r="H23" s="1887"/>
      <c r="I23" s="1880"/>
      <c r="J23" s="1860">
        <v>913</v>
      </c>
      <c r="K23" s="1881" t="str">
        <f>+[27]Metas!K1066</f>
        <v>Vías terciarias utilizadas para la minería en la región mejoradas.</v>
      </c>
      <c r="L23" s="1882">
        <v>1</v>
      </c>
      <c r="M23" s="1883"/>
      <c r="N23" s="1884"/>
      <c r="O23" s="1876"/>
      <c r="P23" s="1877"/>
      <c r="Q23" s="1878">
        <v>1</v>
      </c>
      <c r="R23" s="1860">
        <f>+$J23</f>
        <v>913</v>
      </c>
      <c r="S23" s="733" t="s">
        <v>7744</v>
      </c>
      <c r="T23" s="745" t="s">
        <v>3821</v>
      </c>
      <c r="U23" s="745" t="s">
        <v>3828</v>
      </c>
      <c r="V23" s="745" t="s">
        <v>3830</v>
      </c>
      <c r="W23" s="746" t="s">
        <v>7745</v>
      </c>
      <c r="X23" s="735"/>
      <c r="Y23" s="735"/>
      <c r="Z23" s="735"/>
      <c r="AA23" s="735"/>
      <c r="AB23" s="1860">
        <f>+$J23</f>
        <v>913</v>
      </c>
      <c r="AC23" s="1879">
        <f>+L23</f>
        <v>1</v>
      </c>
      <c r="AD23" s="736">
        <v>8</v>
      </c>
      <c r="AE23" s="736">
        <v>8</v>
      </c>
      <c r="AF23" s="736">
        <f t="shared" si="4"/>
        <v>0</v>
      </c>
      <c r="AG23" s="736">
        <f t="shared" si="4"/>
        <v>0</v>
      </c>
      <c r="AH23" s="736">
        <f t="shared" si="4"/>
        <v>0</v>
      </c>
      <c r="AI23" s="736">
        <f t="shared" si="4"/>
        <v>0</v>
      </c>
      <c r="AJ23" s="736">
        <f t="shared" si="4"/>
        <v>0</v>
      </c>
      <c r="AK23" s="1860">
        <f>+$J23</f>
        <v>913</v>
      </c>
      <c r="AL23" s="1873">
        <f>+N23</f>
        <v>0</v>
      </c>
      <c r="AM23" s="736">
        <f t="shared" si="6"/>
        <v>0</v>
      </c>
      <c r="AN23" s="737"/>
      <c r="AO23" s="737"/>
      <c r="AP23" s="737"/>
      <c r="AQ23" s="737"/>
      <c r="AR23" s="737"/>
      <c r="AS23" s="737"/>
      <c r="AT23" s="1860">
        <f>+$J23</f>
        <v>913</v>
      </c>
      <c r="AU23" s="1874">
        <f>+O23</f>
        <v>0</v>
      </c>
      <c r="AV23" s="736"/>
      <c r="AW23" s="737"/>
      <c r="AX23" s="737"/>
      <c r="AY23" s="737"/>
      <c r="AZ23" s="737"/>
      <c r="BA23" s="737"/>
      <c r="BB23" s="737"/>
      <c r="BC23" s="1860">
        <f>+$J23</f>
        <v>913</v>
      </c>
      <c r="BD23" s="1875">
        <f>+P23</f>
        <v>0</v>
      </c>
      <c r="BE23" s="736"/>
      <c r="BF23" s="737"/>
      <c r="BG23" s="737"/>
      <c r="BH23" s="737"/>
      <c r="BI23" s="737"/>
      <c r="BJ23" s="737"/>
      <c r="BK23" s="737"/>
      <c r="BL23" s="1860">
        <f>+$J23</f>
        <v>913</v>
      </c>
      <c r="BM23" s="1863">
        <f>+Q23</f>
        <v>1</v>
      </c>
      <c r="BN23" s="736"/>
      <c r="BO23" s="737"/>
      <c r="BP23" s="737"/>
      <c r="BQ23" s="737"/>
      <c r="BR23" s="737"/>
      <c r="BS23" s="737"/>
      <c r="BT23" s="737"/>
      <c r="BU23" s="1864"/>
      <c r="BV23" s="1865"/>
      <c r="BW23" s="1865"/>
      <c r="BX23" s="1865"/>
      <c r="BY23" s="1865"/>
      <c r="BZ23" s="1865"/>
      <c r="CA23" s="1865"/>
      <c r="CB23" s="1865"/>
      <c r="CC23" s="1866"/>
    </row>
    <row r="24" spans="1:81" ht="82.8" x14ac:dyDescent="0.3">
      <c r="A24" s="724"/>
      <c r="B24" s="1885"/>
      <c r="C24" s="1885"/>
      <c r="D24" s="1861"/>
      <c r="E24" s="1861"/>
      <c r="F24" s="1861"/>
      <c r="G24" s="1861"/>
      <c r="H24" s="1861"/>
      <c r="I24" s="1861"/>
      <c r="J24" s="1861"/>
      <c r="K24" s="1861"/>
      <c r="L24" s="1861"/>
      <c r="M24" s="1861"/>
      <c r="N24" s="1861"/>
      <c r="O24" s="1861"/>
      <c r="P24" s="1861"/>
      <c r="Q24" s="1861"/>
      <c r="R24" s="1861"/>
      <c r="S24" s="733" t="s">
        <v>7746</v>
      </c>
      <c r="T24" s="745" t="s">
        <v>3821</v>
      </c>
      <c r="U24" s="745" t="s">
        <v>3828</v>
      </c>
      <c r="V24" s="745" t="s">
        <v>3830</v>
      </c>
      <c r="W24" s="746" t="s">
        <v>7747</v>
      </c>
      <c r="X24" s="738"/>
      <c r="Y24" s="738"/>
      <c r="Z24" s="738"/>
      <c r="AA24" s="738"/>
      <c r="AB24" s="1861"/>
      <c r="AC24" s="1861"/>
      <c r="AD24" s="739">
        <v>8</v>
      </c>
      <c r="AE24" s="739">
        <v>8</v>
      </c>
      <c r="AF24" s="739">
        <f t="shared" si="4"/>
        <v>0</v>
      </c>
      <c r="AG24" s="739">
        <f t="shared" si="4"/>
        <v>0</v>
      </c>
      <c r="AH24" s="739">
        <f t="shared" si="4"/>
        <v>0</v>
      </c>
      <c r="AI24" s="739">
        <f t="shared" si="4"/>
        <v>0</v>
      </c>
      <c r="AJ24" s="739">
        <f t="shared" si="4"/>
        <v>0</v>
      </c>
      <c r="AK24" s="1861"/>
      <c r="AL24" s="1861"/>
      <c r="AM24" s="739">
        <f t="shared" si="6"/>
        <v>0</v>
      </c>
      <c r="AN24" s="740"/>
      <c r="AO24" s="740"/>
      <c r="AP24" s="740"/>
      <c r="AQ24" s="740"/>
      <c r="AR24" s="740"/>
      <c r="AS24" s="740"/>
      <c r="AT24" s="1861"/>
      <c r="AU24" s="1861"/>
      <c r="AV24" s="739"/>
      <c r="AW24" s="740"/>
      <c r="AX24" s="740"/>
      <c r="AY24" s="740"/>
      <c r="AZ24" s="740"/>
      <c r="BA24" s="740"/>
      <c r="BB24" s="740"/>
      <c r="BC24" s="1861"/>
      <c r="BD24" s="1861"/>
      <c r="BE24" s="739"/>
      <c r="BF24" s="740"/>
      <c r="BG24" s="740"/>
      <c r="BH24" s="740"/>
      <c r="BI24" s="740"/>
      <c r="BJ24" s="740"/>
      <c r="BK24" s="740"/>
      <c r="BL24" s="1861"/>
      <c r="BM24" s="1861"/>
      <c r="BN24" s="739"/>
      <c r="BO24" s="740"/>
      <c r="BP24" s="740"/>
      <c r="BQ24" s="740"/>
      <c r="BR24" s="740"/>
      <c r="BS24" s="740"/>
      <c r="BT24" s="740"/>
      <c r="BU24" s="1867"/>
      <c r="BV24" s="1868"/>
      <c r="BW24" s="1868"/>
      <c r="BX24" s="1868"/>
      <c r="BY24" s="1868"/>
      <c r="BZ24" s="1868"/>
      <c r="CA24" s="1868"/>
      <c r="CB24" s="1868"/>
      <c r="CC24" s="1869"/>
    </row>
    <row r="25" spans="1:81" ht="39.75" customHeight="1" x14ac:dyDescent="0.3">
      <c r="A25" s="724"/>
      <c r="B25" s="1885"/>
      <c r="C25" s="1885"/>
      <c r="D25" s="1861"/>
      <c r="E25" s="1861"/>
      <c r="F25" s="1861"/>
      <c r="G25" s="1861"/>
      <c r="H25" s="1861"/>
      <c r="I25" s="1861"/>
      <c r="J25" s="1861"/>
      <c r="K25" s="1861"/>
      <c r="L25" s="1861"/>
      <c r="M25" s="1861"/>
      <c r="N25" s="1861"/>
      <c r="O25" s="1861"/>
      <c r="P25" s="1861"/>
      <c r="Q25" s="1861"/>
      <c r="R25" s="1861"/>
      <c r="S25" s="733" t="s">
        <v>7748</v>
      </c>
      <c r="T25" s="745" t="s">
        <v>3821</v>
      </c>
      <c r="U25" s="745" t="s">
        <v>3828</v>
      </c>
      <c r="V25" s="745" t="s">
        <v>3830</v>
      </c>
      <c r="W25" s="746" t="s">
        <v>7749</v>
      </c>
      <c r="X25" s="738"/>
      <c r="Y25" s="738"/>
      <c r="Z25" s="738"/>
      <c r="AA25" s="738"/>
      <c r="AB25" s="1861"/>
      <c r="AC25" s="1861"/>
      <c r="AD25" s="739">
        <v>8</v>
      </c>
      <c r="AE25" s="739">
        <v>8</v>
      </c>
      <c r="AF25" s="739">
        <f t="shared" si="4"/>
        <v>0</v>
      </c>
      <c r="AG25" s="739">
        <f t="shared" si="4"/>
        <v>0</v>
      </c>
      <c r="AH25" s="739">
        <f t="shared" si="4"/>
        <v>0</v>
      </c>
      <c r="AI25" s="739">
        <f t="shared" si="4"/>
        <v>0</v>
      </c>
      <c r="AJ25" s="739">
        <f t="shared" si="4"/>
        <v>0</v>
      </c>
      <c r="AK25" s="1861"/>
      <c r="AL25" s="1861"/>
      <c r="AM25" s="739">
        <f t="shared" si="6"/>
        <v>0</v>
      </c>
      <c r="AN25" s="740"/>
      <c r="AO25" s="740"/>
      <c r="AP25" s="740"/>
      <c r="AQ25" s="740"/>
      <c r="AR25" s="740"/>
      <c r="AS25" s="740"/>
      <c r="AT25" s="1861"/>
      <c r="AU25" s="1861"/>
      <c r="AV25" s="739"/>
      <c r="AW25" s="740"/>
      <c r="AX25" s="740"/>
      <c r="AY25" s="740"/>
      <c r="AZ25" s="740"/>
      <c r="BA25" s="740"/>
      <c r="BB25" s="740"/>
      <c r="BC25" s="1861"/>
      <c r="BD25" s="1861"/>
      <c r="BE25" s="739"/>
      <c r="BF25" s="740"/>
      <c r="BG25" s="740"/>
      <c r="BH25" s="740"/>
      <c r="BI25" s="740"/>
      <c r="BJ25" s="740"/>
      <c r="BK25" s="740"/>
      <c r="BL25" s="1861"/>
      <c r="BM25" s="1861"/>
      <c r="BN25" s="739"/>
      <c r="BO25" s="740"/>
      <c r="BP25" s="740"/>
      <c r="BQ25" s="740"/>
      <c r="BR25" s="740"/>
      <c r="BS25" s="740"/>
      <c r="BT25" s="740"/>
      <c r="BU25" s="1867"/>
      <c r="BV25" s="1868"/>
      <c r="BW25" s="1868"/>
      <c r="BX25" s="1868"/>
      <c r="BY25" s="1868"/>
      <c r="BZ25" s="1868"/>
      <c r="CA25" s="1868"/>
      <c r="CB25" s="1868"/>
      <c r="CC25" s="1869"/>
    </row>
    <row r="26" spans="1:81" ht="39.75" customHeight="1" thickBot="1" x14ac:dyDescent="0.35">
      <c r="A26" s="724"/>
      <c r="B26" s="1886"/>
      <c r="C26" s="1886"/>
      <c r="D26" s="1888"/>
      <c r="E26" s="1888"/>
      <c r="F26" s="1888"/>
      <c r="G26" s="1888"/>
      <c r="H26" s="1888"/>
      <c r="I26" s="1862"/>
      <c r="J26" s="1862"/>
      <c r="K26" s="1862"/>
      <c r="L26" s="1862"/>
      <c r="M26" s="1862"/>
      <c r="N26" s="1862"/>
      <c r="O26" s="1862"/>
      <c r="P26" s="1862"/>
      <c r="Q26" s="1862"/>
      <c r="R26" s="1862"/>
      <c r="S26" s="733"/>
      <c r="T26" s="734"/>
      <c r="U26" s="734"/>
      <c r="V26" s="734"/>
      <c r="W26" s="733"/>
      <c r="X26" s="747"/>
      <c r="Y26" s="747"/>
      <c r="Z26" s="747"/>
      <c r="AA26" s="747"/>
      <c r="AB26" s="1862"/>
      <c r="AC26" s="1862"/>
      <c r="AD26" s="748">
        <f t="shared" si="4"/>
        <v>0</v>
      </c>
      <c r="AE26" s="748">
        <f t="shared" si="4"/>
        <v>0</v>
      </c>
      <c r="AF26" s="748">
        <f t="shared" si="4"/>
        <v>0</v>
      </c>
      <c r="AG26" s="748">
        <f t="shared" si="4"/>
        <v>0</v>
      </c>
      <c r="AH26" s="748">
        <f t="shared" si="4"/>
        <v>0</v>
      </c>
      <c r="AI26" s="748">
        <f t="shared" si="4"/>
        <v>0</v>
      </c>
      <c r="AJ26" s="748">
        <f t="shared" si="4"/>
        <v>0</v>
      </c>
      <c r="AK26" s="1862"/>
      <c r="AL26" s="1862"/>
      <c r="AM26" s="748">
        <f t="shared" si="6"/>
        <v>0</v>
      </c>
      <c r="AN26" s="749"/>
      <c r="AO26" s="749"/>
      <c r="AP26" s="749"/>
      <c r="AQ26" s="749"/>
      <c r="AR26" s="749"/>
      <c r="AS26" s="749"/>
      <c r="AT26" s="1862"/>
      <c r="AU26" s="1862"/>
      <c r="AV26" s="748"/>
      <c r="AW26" s="749"/>
      <c r="AX26" s="749"/>
      <c r="AY26" s="749"/>
      <c r="AZ26" s="749"/>
      <c r="BA26" s="749"/>
      <c r="BB26" s="749"/>
      <c r="BC26" s="1862"/>
      <c r="BD26" s="1862"/>
      <c r="BE26" s="748"/>
      <c r="BF26" s="749"/>
      <c r="BG26" s="749"/>
      <c r="BH26" s="749"/>
      <c r="BI26" s="749"/>
      <c r="BJ26" s="749"/>
      <c r="BK26" s="749"/>
      <c r="BL26" s="1862"/>
      <c r="BM26" s="1862"/>
      <c r="BN26" s="748"/>
      <c r="BO26" s="749"/>
      <c r="BP26" s="749"/>
      <c r="BQ26" s="749"/>
      <c r="BR26" s="749"/>
      <c r="BS26" s="749"/>
      <c r="BT26" s="749"/>
      <c r="BU26" s="1870"/>
      <c r="BV26" s="1871"/>
      <c r="BW26" s="1871"/>
      <c r="BX26" s="1871"/>
      <c r="BY26" s="1871"/>
      <c r="BZ26" s="1871"/>
      <c r="CA26" s="1871"/>
      <c r="CB26" s="1871"/>
      <c r="CC26" s="1872"/>
    </row>
    <row r="27" spans="1:81" ht="39.75" customHeight="1" thickTop="1" thickBot="1" x14ac:dyDescent="0.35">
      <c r="A27" s="724"/>
      <c r="B27" s="1901" t="s">
        <v>1513</v>
      </c>
      <c r="C27" s="1900" t="s">
        <v>1516</v>
      </c>
      <c r="D27" s="1887">
        <v>2104</v>
      </c>
      <c r="E27" s="1887" t="s">
        <v>7720</v>
      </c>
      <c r="F27" s="1887">
        <v>210402200</v>
      </c>
      <c r="G27" s="1887" t="s">
        <v>7721</v>
      </c>
      <c r="H27" s="1887" t="s">
        <v>7722</v>
      </c>
      <c r="I27" s="1880">
        <v>2021004540170</v>
      </c>
      <c r="J27" s="1860">
        <v>914</v>
      </c>
      <c r="K27" s="1881" t="str">
        <f>+[27]Metas!K1068</f>
        <v>Eventos promocionales de la minería de la región realizados</v>
      </c>
      <c r="L27" s="1882">
        <v>2</v>
      </c>
      <c r="M27" s="1883"/>
      <c r="N27" s="1884"/>
      <c r="O27" s="1876"/>
      <c r="P27" s="1877">
        <v>1</v>
      </c>
      <c r="Q27" s="1878">
        <v>1</v>
      </c>
      <c r="R27" s="1860">
        <f>+$J27</f>
        <v>914</v>
      </c>
      <c r="S27" s="733" t="s">
        <v>7750</v>
      </c>
      <c r="T27" s="734" t="s">
        <v>3822</v>
      </c>
      <c r="U27" s="734" t="s">
        <v>3827</v>
      </c>
      <c r="V27" s="734" t="s">
        <v>3831</v>
      </c>
      <c r="W27" s="733" t="s">
        <v>7751</v>
      </c>
      <c r="X27" s="735">
        <v>44564</v>
      </c>
      <c r="Y27" s="735">
        <v>44590</v>
      </c>
      <c r="Z27" s="735"/>
      <c r="AA27" s="735"/>
      <c r="AB27" s="1860">
        <f>+$J27</f>
        <v>914</v>
      </c>
      <c r="AC27" s="1879">
        <f>+L27</f>
        <v>2</v>
      </c>
      <c r="AD27" s="736">
        <f t="shared" si="4"/>
        <v>5</v>
      </c>
      <c r="AE27" s="736">
        <f t="shared" si="4"/>
        <v>5</v>
      </c>
      <c r="AF27" s="736">
        <f t="shared" si="4"/>
        <v>0</v>
      </c>
      <c r="AG27" s="736">
        <f t="shared" si="4"/>
        <v>0</v>
      </c>
      <c r="AH27" s="736">
        <f t="shared" si="4"/>
        <v>0</v>
      </c>
      <c r="AI27" s="736">
        <f t="shared" si="4"/>
        <v>0</v>
      </c>
      <c r="AJ27" s="736">
        <f t="shared" si="4"/>
        <v>0</v>
      </c>
      <c r="AK27" s="1860">
        <f>+$J27</f>
        <v>914</v>
      </c>
      <c r="AL27" s="1873">
        <f>+N27</f>
        <v>0</v>
      </c>
      <c r="AM27" s="742">
        <v>5</v>
      </c>
      <c r="AN27" s="742">
        <v>5</v>
      </c>
      <c r="AO27" s="737"/>
      <c r="AP27" s="737"/>
      <c r="AQ27" s="737"/>
      <c r="AR27" s="737"/>
      <c r="AS27" s="737"/>
      <c r="AT27" s="1860">
        <f>+$J27</f>
        <v>914</v>
      </c>
      <c r="AU27" s="1874">
        <f>+O27</f>
        <v>0</v>
      </c>
      <c r="AV27" s="736"/>
      <c r="AW27" s="737"/>
      <c r="AX27" s="737"/>
      <c r="AY27" s="737"/>
      <c r="AZ27" s="737"/>
      <c r="BA27" s="737"/>
      <c r="BB27" s="737"/>
      <c r="BC27" s="1860">
        <f>+$J27</f>
        <v>914</v>
      </c>
      <c r="BD27" s="1875">
        <f>+P27</f>
        <v>1</v>
      </c>
      <c r="BE27" s="736"/>
      <c r="BF27" s="737"/>
      <c r="BG27" s="737"/>
      <c r="BH27" s="737"/>
      <c r="BI27" s="737"/>
      <c r="BJ27" s="737"/>
      <c r="BK27" s="737"/>
      <c r="BL27" s="1860">
        <f>+$J27</f>
        <v>914</v>
      </c>
      <c r="BM27" s="1863">
        <f>+Q27</f>
        <v>1</v>
      </c>
      <c r="BN27" s="736"/>
      <c r="BO27" s="737"/>
      <c r="BP27" s="737"/>
      <c r="BQ27" s="737"/>
      <c r="BR27" s="737"/>
      <c r="BS27" s="737"/>
      <c r="BT27" s="737"/>
      <c r="BU27" s="1864"/>
      <c r="BV27" s="1865"/>
      <c r="BW27" s="1865"/>
      <c r="BX27" s="1865"/>
      <c r="BY27" s="1865"/>
      <c r="BZ27" s="1865"/>
      <c r="CA27" s="1865"/>
      <c r="CB27" s="1865"/>
      <c r="CC27" s="1866"/>
    </row>
    <row r="28" spans="1:81" ht="39.75" customHeight="1" thickTop="1" thickBot="1" x14ac:dyDescent="0.35">
      <c r="A28" s="724"/>
      <c r="B28" s="1885"/>
      <c r="C28" s="1885"/>
      <c r="D28" s="1861"/>
      <c r="E28" s="1861"/>
      <c r="F28" s="1861"/>
      <c r="G28" s="1861"/>
      <c r="H28" s="1861"/>
      <c r="I28" s="1861"/>
      <c r="J28" s="1861"/>
      <c r="K28" s="1861"/>
      <c r="L28" s="1861"/>
      <c r="M28" s="1861"/>
      <c r="N28" s="1861"/>
      <c r="O28" s="1861"/>
      <c r="P28" s="1861"/>
      <c r="Q28" s="1861"/>
      <c r="R28" s="1861"/>
      <c r="S28" s="733" t="s">
        <v>7752</v>
      </c>
      <c r="T28" s="734" t="s">
        <v>3822</v>
      </c>
      <c r="U28" s="734" t="s">
        <v>3827</v>
      </c>
      <c r="V28" s="734" t="s">
        <v>3831</v>
      </c>
      <c r="W28" s="733" t="s">
        <v>7753</v>
      </c>
      <c r="X28" s="735">
        <v>44564</v>
      </c>
      <c r="Y28" s="735">
        <v>44590</v>
      </c>
      <c r="Z28" s="738"/>
      <c r="AA28" s="738"/>
      <c r="AB28" s="1861"/>
      <c r="AC28" s="1861"/>
      <c r="AD28" s="739">
        <f t="shared" si="4"/>
        <v>5</v>
      </c>
      <c r="AE28" s="739">
        <f t="shared" si="4"/>
        <v>5</v>
      </c>
      <c r="AF28" s="739">
        <f t="shared" si="4"/>
        <v>0</v>
      </c>
      <c r="AG28" s="739">
        <f t="shared" si="4"/>
        <v>0</v>
      </c>
      <c r="AH28" s="739">
        <f t="shared" si="4"/>
        <v>0</v>
      </c>
      <c r="AI28" s="739">
        <f t="shared" si="4"/>
        <v>0</v>
      </c>
      <c r="AJ28" s="739">
        <f t="shared" si="4"/>
        <v>0</v>
      </c>
      <c r="AK28" s="1861"/>
      <c r="AL28" s="1861"/>
      <c r="AM28" s="743">
        <v>5</v>
      </c>
      <c r="AN28" s="743">
        <v>5</v>
      </c>
      <c r="AO28" s="740"/>
      <c r="AP28" s="740"/>
      <c r="AQ28" s="740"/>
      <c r="AR28" s="740"/>
      <c r="AS28" s="740"/>
      <c r="AT28" s="1861"/>
      <c r="AU28" s="1861"/>
      <c r="AV28" s="739"/>
      <c r="AW28" s="740"/>
      <c r="AX28" s="740"/>
      <c r="AY28" s="740"/>
      <c r="AZ28" s="740"/>
      <c r="BA28" s="740"/>
      <c r="BB28" s="740"/>
      <c r="BC28" s="1861"/>
      <c r="BD28" s="1861"/>
      <c r="BE28" s="739"/>
      <c r="BF28" s="740"/>
      <c r="BG28" s="740"/>
      <c r="BH28" s="740"/>
      <c r="BI28" s="740"/>
      <c r="BJ28" s="740"/>
      <c r="BK28" s="740"/>
      <c r="BL28" s="1861"/>
      <c r="BM28" s="1861"/>
      <c r="BN28" s="739"/>
      <c r="BO28" s="740"/>
      <c r="BP28" s="740"/>
      <c r="BQ28" s="740"/>
      <c r="BR28" s="740"/>
      <c r="BS28" s="740"/>
      <c r="BT28" s="740"/>
      <c r="BU28" s="1867"/>
      <c r="BV28" s="1868"/>
      <c r="BW28" s="1868"/>
      <c r="BX28" s="1868"/>
      <c r="BY28" s="1868"/>
      <c r="BZ28" s="1868"/>
      <c r="CA28" s="1868"/>
      <c r="CB28" s="1868"/>
      <c r="CC28" s="1869"/>
    </row>
    <row r="29" spans="1:81" ht="39.75" customHeight="1" thickTop="1" thickBot="1" x14ac:dyDescent="0.35">
      <c r="A29" s="724"/>
      <c r="B29" s="1885"/>
      <c r="C29" s="1885"/>
      <c r="D29" s="1888"/>
      <c r="E29" s="1888"/>
      <c r="F29" s="1888"/>
      <c r="G29" s="1888"/>
      <c r="H29" s="1888"/>
      <c r="I29" s="1862"/>
      <c r="J29" s="1862"/>
      <c r="K29" s="1862"/>
      <c r="L29" s="1862"/>
      <c r="M29" s="1862"/>
      <c r="N29" s="1862"/>
      <c r="O29" s="1862"/>
      <c r="P29" s="1862"/>
      <c r="Q29" s="1862"/>
      <c r="R29" s="1862"/>
      <c r="S29" s="733" t="s">
        <v>7754</v>
      </c>
      <c r="T29" s="734" t="s">
        <v>3821</v>
      </c>
      <c r="U29" s="734" t="s">
        <v>3828</v>
      </c>
      <c r="V29" s="734" t="s">
        <v>3830</v>
      </c>
      <c r="W29" s="733" t="s">
        <v>7755</v>
      </c>
      <c r="X29" s="735">
        <v>44564</v>
      </c>
      <c r="Y29" s="735">
        <v>44590</v>
      </c>
      <c r="Z29" s="738"/>
      <c r="AA29" s="738"/>
      <c r="AB29" s="1862"/>
      <c r="AC29" s="1862"/>
      <c r="AD29" s="739">
        <v>150</v>
      </c>
      <c r="AE29" s="739">
        <v>150</v>
      </c>
      <c r="AF29" s="739">
        <f t="shared" si="4"/>
        <v>0</v>
      </c>
      <c r="AG29" s="739">
        <f t="shared" si="4"/>
        <v>0</v>
      </c>
      <c r="AH29" s="739">
        <f t="shared" si="4"/>
        <v>0</v>
      </c>
      <c r="AI29" s="739">
        <f t="shared" si="4"/>
        <v>0</v>
      </c>
      <c r="AJ29" s="739">
        <f t="shared" si="4"/>
        <v>0</v>
      </c>
      <c r="AK29" s="1862"/>
      <c r="AL29" s="1862"/>
      <c r="AM29" s="743">
        <v>74</v>
      </c>
      <c r="AN29" s="743">
        <v>74</v>
      </c>
      <c r="AO29" s="740"/>
      <c r="AP29" s="740"/>
      <c r="AQ29" s="740"/>
      <c r="AR29" s="740"/>
      <c r="AS29" s="740"/>
      <c r="AT29" s="1862"/>
      <c r="AU29" s="1862"/>
      <c r="AV29" s="739"/>
      <c r="AW29" s="740"/>
      <c r="AX29" s="740"/>
      <c r="AY29" s="740"/>
      <c r="AZ29" s="740"/>
      <c r="BA29" s="740"/>
      <c r="BB29" s="740"/>
      <c r="BC29" s="1862"/>
      <c r="BD29" s="1862"/>
      <c r="BE29" s="739"/>
      <c r="BF29" s="740"/>
      <c r="BG29" s="740"/>
      <c r="BH29" s="740"/>
      <c r="BI29" s="740"/>
      <c r="BJ29" s="740"/>
      <c r="BK29" s="740"/>
      <c r="BL29" s="1862"/>
      <c r="BM29" s="1862"/>
      <c r="BN29" s="739"/>
      <c r="BO29" s="740"/>
      <c r="BP29" s="740"/>
      <c r="BQ29" s="740"/>
      <c r="BR29" s="740"/>
      <c r="BS29" s="740"/>
      <c r="BT29" s="740"/>
      <c r="BU29" s="1867"/>
      <c r="BV29" s="1868"/>
      <c r="BW29" s="1868"/>
      <c r="BX29" s="1868"/>
      <c r="BY29" s="1868"/>
      <c r="BZ29" s="1868"/>
      <c r="CA29" s="1868"/>
      <c r="CB29" s="1868"/>
      <c r="CC29" s="1869"/>
    </row>
    <row r="30" spans="1:81" ht="39.75" customHeight="1" thickTop="1" x14ac:dyDescent="0.3">
      <c r="A30" s="724"/>
      <c r="B30" s="1885"/>
      <c r="C30" s="1885"/>
      <c r="D30" s="1887"/>
      <c r="E30" s="1887"/>
      <c r="F30" s="1889"/>
      <c r="G30" s="1887"/>
      <c r="H30" s="1887" t="s">
        <v>7722</v>
      </c>
      <c r="I30" s="1880">
        <v>2021004540170</v>
      </c>
      <c r="J30" s="1860">
        <v>915</v>
      </c>
      <c r="K30" s="1881" t="str">
        <f>+[27]Metas!K1069</f>
        <v xml:space="preserve">Reactivación de la alianza Empresa-Universidad-Estado con la estructuración de proyectos y/o iniciativas que implementen nuevas tecnologías. </v>
      </c>
      <c r="L30" s="1882">
        <f>N30+O30+P30+Q30</f>
        <v>0</v>
      </c>
      <c r="M30" s="1883"/>
      <c r="N30" s="1884"/>
      <c r="O30" s="1876"/>
      <c r="P30" s="1877"/>
      <c r="Q30" s="1878"/>
      <c r="R30" s="1860">
        <f>+$J30</f>
        <v>915</v>
      </c>
      <c r="S30" s="733"/>
      <c r="T30" s="734"/>
      <c r="U30" s="734"/>
      <c r="V30" s="734"/>
      <c r="W30" s="733"/>
      <c r="X30" s="735"/>
      <c r="Y30" s="735"/>
      <c r="Z30" s="735"/>
      <c r="AA30" s="735"/>
      <c r="AB30" s="1860">
        <f>+$J30</f>
        <v>915</v>
      </c>
      <c r="AC30" s="1879">
        <f>+L30</f>
        <v>0</v>
      </c>
      <c r="AD30" s="736">
        <f t="shared" si="4"/>
        <v>0</v>
      </c>
      <c r="AE30" s="736">
        <f t="shared" si="4"/>
        <v>0</v>
      </c>
      <c r="AF30" s="736">
        <f t="shared" si="4"/>
        <v>0</v>
      </c>
      <c r="AG30" s="736">
        <f t="shared" si="4"/>
        <v>0</v>
      </c>
      <c r="AH30" s="736">
        <f t="shared" si="4"/>
        <v>0</v>
      </c>
      <c r="AI30" s="736">
        <f t="shared" si="4"/>
        <v>0</v>
      </c>
      <c r="AJ30" s="736">
        <f t="shared" si="4"/>
        <v>0</v>
      </c>
      <c r="AK30" s="1860">
        <f>+$J30</f>
        <v>915</v>
      </c>
      <c r="AL30" s="1873">
        <f>+N30</f>
        <v>0</v>
      </c>
      <c r="AM30" s="736">
        <f t="shared" ref="AM30:AM45" si="7">SUM(AN30:AS30)</f>
        <v>0</v>
      </c>
      <c r="AN30" s="737"/>
      <c r="AO30" s="737"/>
      <c r="AP30" s="737"/>
      <c r="AQ30" s="737"/>
      <c r="AR30" s="737"/>
      <c r="AS30" s="737"/>
      <c r="AT30" s="1860">
        <f>+$J30</f>
        <v>915</v>
      </c>
      <c r="AU30" s="1874">
        <f>+O30</f>
        <v>0</v>
      </c>
      <c r="AV30" s="736"/>
      <c r="AW30" s="737"/>
      <c r="AX30" s="737"/>
      <c r="AY30" s="737"/>
      <c r="AZ30" s="737"/>
      <c r="BA30" s="737"/>
      <c r="BB30" s="737"/>
      <c r="BC30" s="1860">
        <f>+$J30</f>
        <v>915</v>
      </c>
      <c r="BD30" s="1875">
        <f>+P30</f>
        <v>0</v>
      </c>
      <c r="BE30" s="736"/>
      <c r="BF30" s="737"/>
      <c r="BG30" s="737"/>
      <c r="BH30" s="737"/>
      <c r="BI30" s="737"/>
      <c r="BJ30" s="737"/>
      <c r="BK30" s="737"/>
      <c r="BL30" s="1860">
        <f>+$J30</f>
        <v>915</v>
      </c>
      <c r="BM30" s="1863">
        <f>+Q30</f>
        <v>0</v>
      </c>
      <c r="BN30" s="736"/>
      <c r="BO30" s="737"/>
      <c r="BP30" s="737"/>
      <c r="BQ30" s="737"/>
      <c r="BR30" s="737"/>
      <c r="BS30" s="737"/>
      <c r="BT30" s="737"/>
      <c r="BU30" s="1864"/>
      <c r="BV30" s="1865"/>
      <c r="BW30" s="1865"/>
      <c r="BX30" s="1865"/>
      <c r="BY30" s="1865"/>
      <c r="BZ30" s="1865"/>
      <c r="CA30" s="1865"/>
      <c r="CB30" s="1865"/>
      <c r="CC30" s="1866"/>
    </row>
    <row r="31" spans="1:81" ht="39.75" customHeight="1" x14ac:dyDescent="0.3">
      <c r="A31" s="724"/>
      <c r="B31" s="1885"/>
      <c r="C31" s="1885"/>
      <c r="D31" s="1861"/>
      <c r="E31" s="1861"/>
      <c r="F31" s="1861"/>
      <c r="G31" s="1861"/>
      <c r="H31" s="1861"/>
      <c r="I31" s="1861"/>
      <c r="J31" s="1861"/>
      <c r="K31" s="1861"/>
      <c r="L31" s="1861"/>
      <c r="M31" s="1861"/>
      <c r="N31" s="1861"/>
      <c r="O31" s="1861"/>
      <c r="P31" s="1861"/>
      <c r="Q31" s="1861"/>
      <c r="R31" s="1861"/>
      <c r="S31" s="733"/>
      <c r="T31" s="734"/>
      <c r="U31" s="734"/>
      <c r="V31" s="734"/>
      <c r="W31" s="733"/>
      <c r="X31" s="738"/>
      <c r="Y31" s="738"/>
      <c r="Z31" s="738"/>
      <c r="AA31" s="738"/>
      <c r="AB31" s="1861"/>
      <c r="AC31" s="1861"/>
      <c r="AD31" s="739">
        <f t="shared" si="4"/>
        <v>0</v>
      </c>
      <c r="AE31" s="739">
        <f t="shared" si="4"/>
        <v>0</v>
      </c>
      <c r="AF31" s="739">
        <f t="shared" si="4"/>
        <v>0</v>
      </c>
      <c r="AG31" s="739">
        <f t="shared" si="4"/>
        <v>0</v>
      </c>
      <c r="AH31" s="739">
        <f t="shared" si="4"/>
        <v>0</v>
      </c>
      <c r="AI31" s="739">
        <f t="shared" si="4"/>
        <v>0</v>
      </c>
      <c r="AJ31" s="739">
        <f t="shared" si="4"/>
        <v>0</v>
      </c>
      <c r="AK31" s="1861"/>
      <c r="AL31" s="1861"/>
      <c r="AM31" s="739">
        <f t="shared" si="7"/>
        <v>0</v>
      </c>
      <c r="AN31" s="740"/>
      <c r="AO31" s="740"/>
      <c r="AP31" s="740"/>
      <c r="AQ31" s="740"/>
      <c r="AR31" s="740"/>
      <c r="AS31" s="740"/>
      <c r="AT31" s="1861"/>
      <c r="AU31" s="1861"/>
      <c r="AV31" s="739"/>
      <c r="AW31" s="740"/>
      <c r="AX31" s="740"/>
      <c r="AY31" s="740"/>
      <c r="AZ31" s="740"/>
      <c r="BA31" s="740"/>
      <c r="BB31" s="740"/>
      <c r="BC31" s="1861"/>
      <c r="BD31" s="1861"/>
      <c r="BE31" s="739"/>
      <c r="BF31" s="740"/>
      <c r="BG31" s="740"/>
      <c r="BH31" s="740"/>
      <c r="BI31" s="740"/>
      <c r="BJ31" s="740"/>
      <c r="BK31" s="740"/>
      <c r="BL31" s="1861"/>
      <c r="BM31" s="1861"/>
      <c r="BN31" s="739"/>
      <c r="BO31" s="740"/>
      <c r="BP31" s="740"/>
      <c r="BQ31" s="740"/>
      <c r="BR31" s="740"/>
      <c r="BS31" s="740"/>
      <c r="BT31" s="740"/>
      <c r="BU31" s="1867"/>
      <c r="BV31" s="1868"/>
      <c r="BW31" s="1868"/>
      <c r="BX31" s="1868"/>
      <c r="BY31" s="1868"/>
      <c r="BZ31" s="1868"/>
      <c r="CA31" s="1868"/>
      <c r="CB31" s="1868"/>
      <c r="CC31" s="1869"/>
    </row>
    <row r="32" spans="1:81" ht="39.75" customHeight="1" x14ac:dyDescent="0.3">
      <c r="A32" s="724"/>
      <c r="B32" s="1885"/>
      <c r="C32" s="1885"/>
      <c r="D32" s="1861"/>
      <c r="E32" s="1861"/>
      <c r="F32" s="1861"/>
      <c r="G32" s="1861"/>
      <c r="H32" s="1861"/>
      <c r="I32" s="1861"/>
      <c r="J32" s="1861"/>
      <c r="K32" s="1861"/>
      <c r="L32" s="1861"/>
      <c r="M32" s="1861"/>
      <c r="N32" s="1861"/>
      <c r="O32" s="1861"/>
      <c r="P32" s="1861"/>
      <c r="Q32" s="1861"/>
      <c r="R32" s="1861"/>
      <c r="S32" s="733"/>
      <c r="T32" s="734"/>
      <c r="U32" s="734"/>
      <c r="V32" s="734"/>
      <c r="W32" s="733"/>
      <c r="X32" s="738"/>
      <c r="Y32" s="738"/>
      <c r="Z32" s="738"/>
      <c r="AA32" s="738"/>
      <c r="AB32" s="1861"/>
      <c r="AC32" s="1861"/>
      <c r="AD32" s="739">
        <f t="shared" si="4"/>
        <v>0</v>
      </c>
      <c r="AE32" s="739">
        <f t="shared" si="4"/>
        <v>0</v>
      </c>
      <c r="AF32" s="739">
        <f t="shared" si="4"/>
        <v>0</v>
      </c>
      <c r="AG32" s="739">
        <f t="shared" si="4"/>
        <v>0</v>
      </c>
      <c r="AH32" s="739">
        <f t="shared" si="4"/>
        <v>0</v>
      </c>
      <c r="AI32" s="739">
        <f t="shared" si="4"/>
        <v>0</v>
      </c>
      <c r="AJ32" s="739">
        <f t="shared" si="4"/>
        <v>0</v>
      </c>
      <c r="AK32" s="1861"/>
      <c r="AL32" s="1861"/>
      <c r="AM32" s="739">
        <f t="shared" si="7"/>
        <v>0</v>
      </c>
      <c r="AN32" s="740"/>
      <c r="AO32" s="740"/>
      <c r="AP32" s="740"/>
      <c r="AQ32" s="740"/>
      <c r="AR32" s="740"/>
      <c r="AS32" s="740"/>
      <c r="AT32" s="1861"/>
      <c r="AU32" s="1861"/>
      <c r="AV32" s="739"/>
      <c r="AW32" s="740"/>
      <c r="AX32" s="740"/>
      <c r="AY32" s="740"/>
      <c r="AZ32" s="740"/>
      <c r="BA32" s="740"/>
      <c r="BB32" s="740"/>
      <c r="BC32" s="1861"/>
      <c r="BD32" s="1861"/>
      <c r="BE32" s="739"/>
      <c r="BF32" s="740"/>
      <c r="BG32" s="740"/>
      <c r="BH32" s="740"/>
      <c r="BI32" s="740"/>
      <c r="BJ32" s="740"/>
      <c r="BK32" s="740"/>
      <c r="BL32" s="1861"/>
      <c r="BM32" s="1861"/>
      <c r="BN32" s="739"/>
      <c r="BO32" s="740"/>
      <c r="BP32" s="740"/>
      <c r="BQ32" s="740"/>
      <c r="BR32" s="740"/>
      <c r="BS32" s="740"/>
      <c r="BT32" s="740"/>
      <c r="BU32" s="1867"/>
      <c r="BV32" s="1868"/>
      <c r="BW32" s="1868"/>
      <c r="BX32" s="1868"/>
      <c r="BY32" s="1868"/>
      <c r="BZ32" s="1868"/>
      <c r="CA32" s="1868"/>
      <c r="CB32" s="1868"/>
      <c r="CC32" s="1869"/>
    </row>
    <row r="33" spans="1:81" ht="39.75" customHeight="1" thickBot="1" x14ac:dyDescent="0.35">
      <c r="A33" s="724"/>
      <c r="B33" s="1885"/>
      <c r="C33" s="1885"/>
      <c r="D33" s="1888"/>
      <c r="E33" s="1888"/>
      <c r="F33" s="1888"/>
      <c r="G33" s="1888"/>
      <c r="H33" s="1888"/>
      <c r="I33" s="1862"/>
      <c r="J33" s="1862"/>
      <c r="K33" s="1862"/>
      <c r="L33" s="1862"/>
      <c r="M33" s="1862"/>
      <c r="N33" s="1862"/>
      <c r="O33" s="1862"/>
      <c r="P33" s="1862"/>
      <c r="Q33" s="1862"/>
      <c r="R33" s="1862"/>
      <c r="S33" s="733"/>
      <c r="T33" s="734"/>
      <c r="U33" s="734"/>
      <c r="V33" s="734"/>
      <c r="W33" s="733"/>
      <c r="X33" s="747"/>
      <c r="Y33" s="747"/>
      <c r="Z33" s="747"/>
      <c r="AA33" s="747"/>
      <c r="AB33" s="1862"/>
      <c r="AC33" s="1862"/>
      <c r="AD33" s="748">
        <f t="shared" si="4"/>
        <v>0</v>
      </c>
      <c r="AE33" s="748">
        <f t="shared" si="4"/>
        <v>0</v>
      </c>
      <c r="AF33" s="748">
        <f t="shared" si="4"/>
        <v>0</v>
      </c>
      <c r="AG33" s="748">
        <f t="shared" si="4"/>
        <v>0</v>
      </c>
      <c r="AH33" s="748">
        <f t="shared" si="4"/>
        <v>0</v>
      </c>
      <c r="AI33" s="748">
        <f t="shared" si="4"/>
        <v>0</v>
      </c>
      <c r="AJ33" s="748">
        <f t="shared" si="4"/>
        <v>0</v>
      </c>
      <c r="AK33" s="1862"/>
      <c r="AL33" s="1862"/>
      <c r="AM33" s="748">
        <f t="shared" si="7"/>
        <v>0</v>
      </c>
      <c r="AN33" s="749"/>
      <c r="AO33" s="749"/>
      <c r="AP33" s="749"/>
      <c r="AQ33" s="749"/>
      <c r="AR33" s="749"/>
      <c r="AS33" s="749"/>
      <c r="AT33" s="1862"/>
      <c r="AU33" s="1862"/>
      <c r="AV33" s="748"/>
      <c r="AW33" s="749"/>
      <c r="AX33" s="749"/>
      <c r="AY33" s="749"/>
      <c r="AZ33" s="749"/>
      <c r="BA33" s="749"/>
      <c r="BB33" s="749"/>
      <c r="BC33" s="1862"/>
      <c r="BD33" s="1862"/>
      <c r="BE33" s="748"/>
      <c r="BF33" s="749"/>
      <c r="BG33" s="749"/>
      <c r="BH33" s="749"/>
      <c r="BI33" s="749"/>
      <c r="BJ33" s="749"/>
      <c r="BK33" s="749"/>
      <c r="BL33" s="1862"/>
      <c r="BM33" s="1862"/>
      <c r="BN33" s="748"/>
      <c r="BO33" s="749"/>
      <c r="BP33" s="749"/>
      <c r="BQ33" s="749"/>
      <c r="BR33" s="749"/>
      <c r="BS33" s="749"/>
      <c r="BT33" s="749"/>
      <c r="BU33" s="1870"/>
      <c r="BV33" s="1871"/>
      <c r="BW33" s="1871"/>
      <c r="BX33" s="1871"/>
      <c r="BY33" s="1871"/>
      <c r="BZ33" s="1871"/>
      <c r="CA33" s="1871"/>
      <c r="CB33" s="1871"/>
      <c r="CC33" s="1872"/>
    </row>
    <row r="34" spans="1:81" ht="39.75" customHeight="1" thickTop="1" x14ac:dyDescent="0.3">
      <c r="A34" s="724"/>
      <c r="B34" s="1885"/>
      <c r="C34" s="1885"/>
      <c r="D34" s="1887"/>
      <c r="E34" s="1887"/>
      <c r="F34" s="1889"/>
      <c r="G34" s="1887"/>
      <c r="H34" s="1887"/>
      <c r="I34" s="1880"/>
      <c r="J34" s="1860">
        <v>916</v>
      </c>
      <c r="K34" s="1881" t="str">
        <f>+[27]Metas!K1070</f>
        <v>Programa de transformación de la vocación del sector minero energético diseñado</v>
      </c>
      <c r="L34" s="1882">
        <f>N34+O34+P34+Q34</f>
        <v>0</v>
      </c>
      <c r="M34" s="1883"/>
      <c r="N34" s="1884"/>
      <c r="O34" s="1876"/>
      <c r="P34" s="1877"/>
      <c r="Q34" s="1878"/>
      <c r="R34" s="1860">
        <f>+$J34</f>
        <v>916</v>
      </c>
      <c r="S34" s="733"/>
      <c r="T34" s="734" t="s">
        <v>3822</v>
      </c>
      <c r="U34" s="734" t="s">
        <v>3827</v>
      </c>
      <c r="V34" s="734" t="s">
        <v>3830</v>
      </c>
      <c r="W34" s="733" t="s">
        <v>4699</v>
      </c>
      <c r="X34" s="735"/>
      <c r="Y34" s="735"/>
      <c r="Z34" s="735"/>
      <c r="AA34" s="735"/>
      <c r="AB34" s="1860">
        <f>+$J34</f>
        <v>916</v>
      </c>
      <c r="AC34" s="1879">
        <f>+L34</f>
        <v>0</v>
      </c>
      <c r="AD34" s="736">
        <f t="shared" si="4"/>
        <v>0</v>
      </c>
      <c r="AE34" s="736">
        <f t="shared" si="4"/>
        <v>0</v>
      </c>
      <c r="AF34" s="736">
        <f t="shared" si="4"/>
        <v>0</v>
      </c>
      <c r="AG34" s="736">
        <f t="shared" si="4"/>
        <v>0</v>
      </c>
      <c r="AH34" s="736">
        <f t="shared" si="4"/>
        <v>0</v>
      </c>
      <c r="AI34" s="736">
        <f t="shared" si="4"/>
        <v>0</v>
      </c>
      <c r="AJ34" s="736">
        <f t="shared" si="4"/>
        <v>0</v>
      </c>
      <c r="AK34" s="1860">
        <f>+$J34</f>
        <v>916</v>
      </c>
      <c r="AL34" s="1873">
        <f>+N34</f>
        <v>0</v>
      </c>
      <c r="AM34" s="736">
        <f t="shared" si="7"/>
        <v>0</v>
      </c>
      <c r="AN34" s="737"/>
      <c r="AO34" s="737"/>
      <c r="AP34" s="737"/>
      <c r="AQ34" s="737"/>
      <c r="AR34" s="737"/>
      <c r="AS34" s="737"/>
      <c r="AT34" s="1860">
        <f>+$J34</f>
        <v>916</v>
      </c>
      <c r="AU34" s="1874">
        <f>+O34</f>
        <v>0</v>
      </c>
      <c r="AV34" s="736"/>
      <c r="AW34" s="737"/>
      <c r="AX34" s="737"/>
      <c r="AY34" s="737"/>
      <c r="AZ34" s="737"/>
      <c r="BA34" s="737"/>
      <c r="BB34" s="737"/>
      <c r="BC34" s="1860">
        <f>+$J34</f>
        <v>916</v>
      </c>
      <c r="BD34" s="1875">
        <f>+P34</f>
        <v>0</v>
      </c>
      <c r="BE34" s="736"/>
      <c r="BF34" s="737"/>
      <c r="BG34" s="737"/>
      <c r="BH34" s="737"/>
      <c r="BI34" s="737"/>
      <c r="BJ34" s="737"/>
      <c r="BK34" s="737"/>
      <c r="BL34" s="1860">
        <f>+$J34</f>
        <v>916</v>
      </c>
      <c r="BM34" s="1863">
        <f>+Q34</f>
        <v>0</v>
      </c>
      <c r="BN34" s="736"/>
      <c r="BO34" s="737"/>
      <c r="BP34" s="737"/>
      <c r="BQ34" s="737"/>
      <c r="BR34" s="737"/>
      <c r="BS34" s="737"/>
      <c r="BT34" s="737"/>
      <c r="BU34" s="1864"/>
      <c r="BV34" s="1865"/>
      <c r="BW34" s="1865"/>
      <c r="BX34" s="1865"/>
      <c r="BY34" s="1865"/>
      <c r="BZ34" s="1865"/>
      <c r="CA34" s="1865"/>
      <c r="CB34" s="1865"/>
      <c r="CC34" s="1866"/>
    </row>
    <row r="35" spans="1:81" ht="39.75" customHeight="1" x14ac:dyDescent="0.3">
      <c r="A35" s="724"/>
      <c r="B35" s="1885"/>
      <c r="C35" s="1885"/>
      <c r="D35" s="1861"/>
      <c r="E35" s="1861"/>
      <c r="F35" s="1861"/>
      <c r="G35" s="1861"/>
      <c r="H35" s="1861"/>
      <c r="I35" s="1861"/>
      <c r="J35" s="1861"/>
      <c r="K35" s="1861"/>
      <c r="L35" s="1861"/>
      <c r="M35" s="1861"/>
      <c r="N35" s="1861"/>
      <c r="O35" s="1861"/>
      <c r="P35" s="1861"/>
      <c r="Q35" s="1861"/>
      <c r="R35" s="1861"/>
      <c r="S35" s="733"/>
      <c r="T35" s="734" t="s">
        <v>3822</v>
      </c>
      <c r="U35" s="734" t="s">
        <v>3827</v>
      </c>
      <c r="V35" s="734" t="s">
        <v>3830</v>
      </c>
      <c r="W35" s="733" t="s">
        <v>4763</v>
      </c>
      <c r="X35" s="738"/>
      <c r="Y35" s="738"/>
      <c r="Z35" s="738"/>
      <c r="AA35" s="738"/>
      <c r="AB35" s="1861"/>
      <c r="AC35" s="1861"/>
      <c r="AD35" s="739">
        <f t="shared" si="4"/>
        <v>0</v>
      </c>
      <c r="AE35" s="739">
        <f t="shared" si="4"/>
        <v>0</v>
      </c>
      <c r="AF35" s="739">
        <f t="shared" si="4"/>
        <v>0</v>
      </c>
      <c r="AG35" s="739">
        <f t="shared" si="4"/>
        <v>0</v>
      </c>
      <c r="AH35" s="739">
        <f t="shared" si="4"/>
        <v>0</v>
      </c>
      <c r="AI35" s="739">
        <f t="shared" si="4"/>
        <v>0</v>
      </c>
      <c r="AJ35" s="739">
        <f t="shared" si="4"/>
        <v>0</v>
      </c>
      <c r="AK35" s="1861"/>
      <c r="AL35" s="1861"/>
      <c r="AM35" s="739">
        <f t="shared" si="7"/>
        <v>0</v>
      </c>
      <c r="AN35" s="740"/>
      <c r="AO35" s="740"/>
      <c r="AP35" s="740"/>
      <c r="AQ35" s="740"/>
      <c r="AR35" s="740"/>
      <c r="AS35" s="740"/>
      <c r="AT35" s="1861"/>
      <c r="AU35" s="1861"/>
      <c r="AV35" s="739"/>
      <c r="AW35" s="740"/>
      <c r="AX35" s="740"/>
      <c r="AY35" s="740"/>
      <c r="AZ35" s="740"/>
      <c r="BA35" s="740"/>
      <c r="BB35" s="740"/>
      <c r="BC35" s="1861"/>
      <c r="BD35" s="1861"/>
      <c r="BE35" s="739"/>
      <c r="BF35" s="740"/>
      <c r="BG35" s="740"/>
      <c r="BH35" s="740"/>
      <c r="BI35" s="740"/>
      <c r="BJ35" s="740"/>
      <c r="BK35" s="740"/>
      <c r="BL35" s="1861"/>
      <c r="BM35" s="1861"/>
      <c r="BN35" s="739"/>
      <c r="BO35" s="740"/>
      <c r="BP35" s="740"/>
      <c r="BQ35" s="740"/>
      <c r="BR35" s="740"/>
      <c r="BS35" s="740"/>
      <c r="BT35" s="740"/>
      <c r="BU35" s="1867"/>
      <c r="BV35" s="1868"/>
      <c r="BW35" s="1868"/>
      <c r="BX35" s="1868"/>
      <c r="BY35" s="1868"/>
      <c r="BZ35" s="1868"/>
      <c r="CA35" s="1868"/>
      <c r="CB35" s="1868"/>
      <c r="CC35" s="1869"/>
    </row>
    <row r="36" spans="1:81" ht="39.75" customHeight="1" x14ac:dyDescent="0.3">
      <c r="A36" s="724"/>
      <c r="B36" s="1885"/>
      <c r="C36" s="1885"/>
      <c r="D36" s="1861"/>
      <c r="E36" s="1861"/>
      <c r="F36" s="1861"/>
      <c r="G36" s="1861"/>
      <c r="H36" s="1861"/>
      <c r="I36" s="1861"/>
      <c r="J36" s="1861"/>
      <c r="K36" s="1861"/>
      <c r="L36" s="1861"/>
      <c r="M36" s="1861"/>
      <c r="N36" s="1861"/>
      <c r="O36" s="1861"/>
      <c r="P36" s="1861"/>
      <c r="Q36" s="1861"/>
      <c r="R36" s="1861"/>
      <c r="S36" s="733"/>
      <c r="T36" s="734"/>
      <c r="U36" s="734"/>
      <c r="V36" s="734"/>
      <c r="W36" s="733"/>
      <c r="X36" s="738"/>
      <c r="Y36" s="738"/>
      <c r="Z36" s="738"/>
      <c r="AA36" s="738"/>
      <c r="AB36" s="1861"/>
      <c r="AC36" s="1861"/>
      <c r="AD36" s="739">
        <f t="shared" si="4"/>
        <v>0</v>
      </c>
      <c r="AE36" s="739">
        <f t="shared" si="4"/>
        <v>0</v>
      </c>
      <c r="AF36" s="739">
        <f t="shared" si="4"/>
        <v>0</v>
      </c>
      <c r="AG36" s="739">
        <f t="shared" si="4"/>
        <v>0</v>
      </c>
      <c r="AH36" s="739">
        <f t="shared" si="4"/>
        <v>0</v>
      </c>
      <c r="AI36" s="739">
        <f t="shared" si="4"/>
        <v>0</v>
      </c>
      <c r="AJ36" s="739">
        <f t="shared" si="4"/>
        <v>0</v>
      </c>
      <c r="AK36" s="1861"/>
      <c r="AL36" s="1861"/>
      <c r="AM36" s="739">
        <f t="shared" si="7"/>
        <v>0</v>
      </c>
      <c r="AN36" s="740"/>
      <c r="AO36" s="740"/>
      <c r="AP36" s="740"/>
      <c r="AQ36" s="740"/>
      <c r="AR36" s="740"/>
      <c r="AS36" s="740"/>
      <c r="AT36" s="1861"/>
      <c r="AU36" s="1861"/>
      <c r="AV36" s="739"/>
      <c r="AW36" s="740"/>
      <c r="AX36" s="740"/>
      <c r="AY36" s="740"/>
      <c r="AZ36" s="740"/>
      <c r="BA36" s="740"/>
      <c r="BB36" s="740"/>
      <c r="BC36" s="1861"/>
      <c r="BD36" s="1861"/>
      <c r="BE36" s="739"/>
      <c r="BF36" s="740"/>
      <c r="BG36" s="740"/>
      <c r="BH36" s="740"/>
      <c r="BI36" s="740"/>
      <c r="BJ36" s="740"/>
      <c r="BK36" s="740"/>
      <c r="BL36" s="1861"/>
      <c r="BM36" s="1861"/>
      <c r="BN36" s="739"/>
      <c r="BO36" s="740"/>
      <c r="BP36" s="740"/>
      <c r="BQ36" s="740"/>
      <c r="BR36" s="740"/>
      <c r="BS36" s="740"/>
      <c r="BT36" s="740"/>
      <c r="BU36" s="1867"/>
      <c r="BV36" s="1868"/>
      <c r="BW36" s="1868"/>
      <c r="BX36" s="1868"/>
      <c r="BY36" s="1868"/>
      <c r="BZ36" s="1868"/>
      <c r="CA36" s="1868"/>
      <c r="CB36" s="1868"/>
      <c r="CC36" s="1869"/>
    </row>
    <row r="37" spans="1:81" ht="39.75" customHeight="1" thickBot="1" x14ac:dyDescent="0.35">
      <c r="A37" s="724"/>
      <c r="B37" s="1885"/>
      <c r="C37" s="1886"/>
      <c r="D37" s="1888"/>
      <c r="E37" s="1888"/>
      <c r="F37" s="1888"/>
      <c r="G37" s="1888"/>
      <c r="H37" s="1888"/>
      <c r="I37" s="1862"/>
      <c r="J37" s="1862"/>
      <c r="K37" s="1862"/>
      <c r="L37" s="1862"/>
      <c r="M37" s="1862"/>
      <c r="N37" s="1862"/>
      <c r="O37" s="1862"/>
      <c r="P37" s="1862"/>
      <c r="Q37" s="1862"/>
      <c r="R37" s="1862"/>
      <c r="S37" s="733"/>
      <c r="T37" s="734"/>
      <c r="U37" s="734"/>
      <c r="V37" s="734"/>
      <c r="W37" s="733"/>
      <c r="X37" s="747"/>
      <c r="Y37" s="747"/>
      <c r="Z37" s="747"/>
      <c r="AA37" s="747"/>
      <c r="AB37" s="1862"/>
      <c r="AC37" s="1862"/>
      <c r="AD37" s="748">
        <f t="shared" si="4"/>
        <v>0</v>
      </c>
      <c r="AE37" s="748">
        <f t="shared" si="4"/>
        <v>0</v>
      </c>
      <c r="AF37" s="748">
        <f t="shared" si="4"/>
        <v>0</v>
      </c>
      <c r="AG37" s="748">
        <f t="shared" si="4"/>
        <v>0</v>
      </c>
      <c r="AH37" s="748">
        <f t="shared" si="4"/>
        <v>0</v>
      </c>
      <c r="AI37" s="748">
        <f t="shared" si="4"/>
        <v>0</v>
      </c>
      <c r="AJ37" s="748">
        <f t="shared" si="4"/>
        <v>0</v>
      </c>
      <c r="AK37" s="1862"/>
      <c r="AL37" s="1862"/>
      <c r="AM37" s="748">
        <f t="shared" si="7"/>
        <v>0</v>
      </c>
      <c r="AN37" s="749"/>
      <c r="AO37" s="749"/>
      <c r="AP37" s="749"/>
      <c r="AQ37" s="749"/>
      <c r="AR37" s="749"/>
      <c r="AS37" s="749"/>
      <c r="AT37" s="1862"/>
      <c r="AU37" s="1862"/>
      <c r="AV37" s="748"/>
      <c r="AW37" s="749"/>
      <c r="AX37" s="749"/>
      <c r="AY37" s="749"/>
      <c r="AZ37" s="749"/>
      <c r="BA37" s="749"/>
      <c r="BB37" s="749"/>
      <c r="BC37" s="1862"/>
      <c r="BD37" s="1862"/>
      <c r="BE37" s="748"/>
      <c r="BF37" s="749"/>
      <c r="BG37" s="749"/>
      <c r="BH37" s="749"/>
      <c r="BI37" s="749"/>
      <c r="BJ37" s="749"/>
      <c r="BK37" s="749"/>
      <c r="BL37" s="1862"/>
      <c r="BM37" s="1862"/>
      <c r="BN37" s="748"/>
      <c r="BO37" s="749"/>
      <c r="BP37" s="749"/>
      <c r="BQ37" s="749"/>
      <c r="BR37" s="749"/>
      <c r="BS37" s="749"/>
      <c r="BT37" s="749"/>
      <c r="BU37" s="1870"/>
      <c r="BV37" s="1871"/>
      <c r="BW37" s="1871"/>
      <c r="BX37" s="1871"/>
      <c r="BY37" s="1871"/>
      <c r="BZ37" s="1871"/>
      <c r="CA37" s="1871"/>
      <c r="CB37" s="1871"/>
      <c r="CC37" s="1872"/>
    </row>
    <row r="38" spans="1:81" ht="39.75" customHeight="1" thickTop="1" x14ac:dyDescent="0.3">
      <c r="A38" s="724"/>
      <c r="B38" s="1885"/>
      <c r="C38" s="1900" t="s">
        <v>1521</v>
      </c>
      <c r="D38" s="1887"/>
      <c r="E38" s="1887"/>
      <c r="F38" s="1889"/>
      <c r="G38" s="1887"/>
      <c r="H38" s="1887"/>
      <c r="I38" s="1880"/>
      <c r="J38" s="1860">
        <v>917</v>
      </c>
      <c r="K38" s="1881" t="str">
        <f>+[27]Metas!K1071</f>
        <v>Incremento de la cobertura del servicio de gas domiciliario del Departamento (6 municipios)</v>
      </c>
      <c r="L38" s="1897">
        <v>0.1</v>
      </c>
      <c r="M38" s="1898"/>
      <c r="N38" s="1899"/>
      <c r="O38" s="1893"/>
      <c r="P38" s="1894"/>
      <c r="Q38" s="1895">
        <v>0.1</v>
      </c>
      <c r="R38" s="1860">
        <f>+$J38</f>
        <v>917</v>
      </c>
      <c r="S38" s="733"/>
      <c r="T38" s="734"/>
      <c r="U38" s="734"/>
      <c r="V38" s="734"/>
      <c r="W38" s="733"/>
      <c r="X38" s="735"/>
      <c r="Y38" s="735"/>
      <c r="Z38" s="735"/>
      <c r="AA38" s="735"/>
      <c r="AB38" s="1860">
        <f>+$J38</f>
        <v>917</v>
      </c>
      <c r="AC38" s="1896">
        <f>+L38</f>
        <v>0.1</v>
      </c>
      <c r="AD38" s="736">
        <f t="shared" si="4"/>
        <v>0</v>
      </c>
      <c r="AE38" s="736">
        <f t="shared" si="4"/>
        <v>0</v>
      </c>
      <c r="AF38" s="736">
        <f t="shared" si="4"/>
        <v>0</v>
      </c>
      <c r="AG38" s="736">
        <f t="shared" si="4"/>
        <v>0</v>
      </c>
      <c r="AH38" s="736">
        <f t="shared" si="4"/>
        <v>0</v>
      </c>
      <c r="AI38" s="736">
        <f t="shared" si="4"/>
        <v>0</v>
      </c>
      <c r="AJ38" s="736">
        <f t="shared" si="4"/>
        <v>0</v>
      </c>
      <c r="AK38" s="1860">
        <f>+$J38</f>
        <v>917</v>
      </c>
      <c r="AL38" s="1873">
        <f>+N38</f>
        <v>0</v>
      </c>
      <c r="AM38" s="736">
        <f t="shared" si="7"/>
        <v>0</v>
      </c>
      <c r="AN38" s="737"/>
      <c r="AO38" s="737"/>
      <c r="AP38" s="737"/>
      <c r="AQ38" s="737"/>
      <c r="AR38" s="737"/>
      <c r="AS38" s="737"/>
      <c r="AT38" s="1860">
        <f>+$J38</f>
        <v>917</v>
      </c>
      <c r="AU38" s="1874">
        <f>+O38</f>
        <v>0</v>
      </c>
      <c r="AV38" s="736"/>
      <c r="AW38" s="737"/>
      <c r="AX38" s="737"/>
      <c r="AY38" s="737"/>
      <c r="AZ38" s="737"/>
      <c r="BA38" s="737"/>
      <c r="BB38" s="737"/>
      <c r="BC38" s="1860">
        <f>+$J38</f>
        <v>917</v>
      </c>
      <c r="BD38" s="1875">
        <f>+P38</f>
        <v>0</v>
      </c>
      <c r="BE38" s="736"/>
      <c r="BF38" s="737"/>
      <c r="BG38" s="737"/>
      <c r="BH38" s="737"/>
      <c r="BI38" s="737"/>
      <c r="BJ38" s="737"/>
      <c r="BK38" s="737"/>
      <c r="BL38" s="1860">
        <f>+$J38</f>
        <v>917</v>
      </c>
      <c r="BM38" s="1890">
        <f>+Q38</f>
        <v>0.1</v>
      </c>
      <c r="BN38" s="736"/>
      <c r="BO38" s="737"/>
      <c r="BP38" s="737"/>
      <c r="BQ38" s="737"/>
      <c r="BR38" s="737"/>
      <c r="BS38" s="737"/>
      <c r="BT38" s="737"/>
      <c r="BU38" s="1864"/>
      <c r="BV38" s="1865"/>
      <c r="BW38" s="1865"/>
      <c r="BX38" s="1865"/>
      <c r="BY38" s="1865"/>
      <c r="BZ38" s="1865"/>
      <c r="CA38" s="1865"/>
      <c r="CB38" s="1865"/>
      <c r="CC38" s="1866"/>
    </row>
    <row r="39" spans="1:81" ht="39.75" customHeight="1" x14ac:dyDescent="0.3">
      <c r="A39" s="724"/>
      <c r="B39" s="1885"/>
      <c r="C39" s="1885"/>
      <c r="D39" s="1861"/>
      <c r="E39" s="1861"/>
      <c r="F39" s="1861"/>
      <c r="G39" s="1861"/>
      <c r="H39" s="1861"/>
      <c r="I39" s="1861"/>
      <c r="J39" s="1861"/>
      <c r="K39" s="1861"/>
      <c r="L39" s="1891"/>
      <c r="M39" s="1861"/>
      <c r="N39" s="1861"/>
      <c r="O39" s="1861"/>
      <c r="P39" s="1861"/>
      <c r="Q39" s="1861"/>
      <c r="R39" s="1861"/>
      <c r="S39" s="733"/>
      <c r="T39" s="734"/>
      <c r="U39" s="734"/>
      <c r="V39" s="734"/>
      <c r="W39" s="733"/>
      <c r="X39" s="738"/>
      <c r="Y39" s="738"/>
      <c r="Z39" s="738"/>
      <c r="AA39" s="738"/>
      <c r="AB39" s="1861"/>
      <c r="AC39" s="1891"/>
      <c r="AD39" s="739">
        <f t="shared" si="4"/>
        <v>0</v>
      </c>
      <c r="AE39" s="739">
        <f t="shared" si="4"/>
        <v>0</v>
      </c>
      <c r="AF39" s="739">
        <f t="shared" si="4"/>
        <v>0</v>
      </c>
      <c r="AG39" s="739">
        <f t="shared" si="4"/>
        <v>0</v>
      </c>
      <c r="AH39" s="739">
        <f t="shared" si="4"/>
        <v>0</v>
      </c>
      <c r="AI39" s="739">
        <f t="shared" si="4"/>
        <v>0</v>
      </c>
      <c r="AJ39" s="739">
        <f t="shared" si="4"/>
        <v>0</v>
      </c>
      <c r="AK39" s="1861"/>
      <c r="AL39" s="1861"/>
      <c r="AM39" s="739">
        <f t="shared" si="7"/>
        <v>0</v>
      </c>
      <c r="AN39" s="740"/>
      <c r="AO39" s="740"/>
      <c r="AP39" s="740"/>
      <c r="AQ39" s="740"/>
      <c r="AR39" s="740"/>
      <c r="AS39" s="740"/>
      <c r="AT39" s="1861"/>
      <c r="AU39" s="1861"/>
      <c r="AV39" s="739"/>
      <c r="AW39" s="740"/>
      <c r="AX39" s="740"/>
      <c r="AY39" s="740"/>
      <c r="AZ39" s="740"/>
      <c r="BA39" s="740"/>
      <c r="BB39" s="740"/>
      <c r="BC39" s="1861"/>
      <c r="BD39" s="1861"/>
      <c r="BE39" s="739"/>
      <c r="BF39" s="740"/>
      <c r="BG39" s="740"/>
      <c r="BH39" s="740"/>
      <c r="BI39" s="740"/>
      <c r="BJ39" s="740"/>
      <c r="BK39" s="740"/>
      <c r="BL39" s="1861"/>
      <c r="BM39" s="1891"/>
      <c r="BN39" s="739"/>
      <c r="BO39" s="740"/>
      <c r="BP39" s="740"/>
      <c r="BQ39" s="740"/>
      <c r="BR39" s="740"/>
      <c r="BS39" s="740"/>
      <c r="BT39" s="740"/>
      <c r="BU39" s="1867"/>
      <c r="BV39" s="1868"/>
      <c r="BW39" s="1868"/>
      <c r="BX39" s="1868"/>
      <c r="BY39" s="1868"/>
      <c r="BZ39" s="1868"/>
      <c r="CA39" s="1868"/>
      <c r="CB39" s="1868"/>
      <c r="CC39" s="1869"/>
    </row>
    <row r="40" spans="1:81" ht="39.75" customHeight="1" x14ac:dyDescent="0.3">
      <c r="A40" s="724"/>
      <c r="B40" s="1885"/>
      <c r="C40" s="1885"/>
      <c r="D40" s="1861"/>
      <c r="E40" s="1861"/>
      <c r="F40" s="1861"/>
      <c r="G40" s="1861"/>
      <c r="H40" s="1861"/>
      <c r="I40" s="1861"/>
      <c r="J40" s="1861"/>
      <c r="K40" s="1861"/>
      <c r="L40" s="1891"/>
      <c r="M40" s="1861"/>
      <c r="N40" s="1861"/>
      <c r="O40" s="1861"/>
      <c r="P40" s="1861"/>
      <c r="Q40" s="1861"/>
      <c r="R40" s="1861"/>
      <c r="S40" s="733"/>
      <c r="T40" s="734"/>
      <c r="U40" s="734"/>
      <c r="V40" s="734"/>
      <c r="W40" s="733"/>
      <c r="X40" s="738"/>
      <c r="Y40" s="738"/>
      <c r="Z40" s="738"/>
      <c r="AA40" s="738"/>
      <c r="AB40" s="1861"/>
      <c r="AC40" s="1891"/>
      <c r="AD40" s="739">
        <f t="shared" si="4"/>
        <v>0</v>
      </c>
      <c r="AE40" s="739">
        <f t="shared" si="4"/>
        <v>0</v>
      </c>
      <c r="AF40" s="739">
        <f t="shared" si="4"/>
        <v>0</v>
      </c>
      <c r="AG40" s="739">
        <f t="shared" si="4"/>
        <v>0</v>
      </c>
      <c r="AH40" s="739">
        <f t="shared" si="4"/>
        <v>0</v>
      </c>
      <c r="AI40" s="739">
        <f t="shared" si="4"/>
        <v>0</v>
      </c>
      <c r="AJ40" s="739">
        <f t="shared" si="4"/>
        <v>0</v>
      </c>
      <c r="AK40" s="1861"/>
      <c r="AL40" s="1861"/>
      <c r="AM40" s="739">
        <f t="shared" si="7"/>
        <v>0</v>
      </c>
      <c r="AN40" s="740"/>
      <c r="AO40" s="740"/>
      <c r="AP40" s="740"/>
      <c r="AQ40" s="740"/>
      <c r="AR40" s="740"/>
      <c r="AS40" s="740"/>
      <c r="AT40" s="1861"/>
      <c r="AU40" s="1861"/>
      <c r="AV40" s="739"/>
      <c r="AW40" s="740"/>
      <c r="AX40" s="740"/>
      <c r="AY40" s="740"/>
      <c r="AZ40" s="740"/>
      <c r="BA40" s="740"/>
      <c r="BB40" s="740"/>
      <c r="BC40" s="1861"/>
      <c r="BD40" s="1861"/>
      <c r="BE40" s="739"/>
      <c r="BF40" s="740"/>
      <c r="BG40" s="740"/>
      <c r="BH40" s="740"/>
      <c r="BI40" s="740"/>
      <c r="BJ40" s="740"/>
      <c r="BK40" s="740"/>
      <c r="BL40" s="1861"/>
      <c r="BM40" s="1891"/>
      <c r="BN40" s="739"/>
      <c r="BO40" s="740"/>
      <c r="BP40" s="740"/>
      <c r="BQ40" s="740"/>
      <c r="BR40" s="740"/>
      <c r="BS40" s="740"/>
      <c r="BT40" s="740"/>
      <c r="BU40" s="1867"/>
      <c r="BV40" s="1868"/>
      <c r="BW40" s="1868"/>
      <c r="BX40" s="1868"/>
      <c r="BY40" s="1868"/>
      <c r="BZ40" s="1868"/>
      <c r="CA40" s="1868"/>
      <c r="CB40" s="1868"/>
      <c r="CC40" s="1869"/>
    </row>
    <row r="41" spans="1:81" ht="39.75" customHeight="1" thickBot="1" x14ac:dyDescent="0.35">
      <c r="A41" s="724"/>
      <c r="B41" s="1885"/>
      <c r="C41" s="1886"/>
      <c r="D41" s="1888"/>
      <c r="E41" s="1888"/>
      <c r="F41" s="1888"/>
      <c r="G41" s="1888"/>
      <c r="H41" s="1888"/>
      <c r="I41" s="1862"/>
      <c r="J41" s="1862"/>
      <c r="K41" s="1862"/>
      <c r="L41" s="1892"/>
      <c r="M41" s="1862"/>
      <c r="N41" s="1862"/>
      <c r="O41" s="1862"/>
      <c r="P41" s="1862"/>
      <c r="Q41" s="1862"/>
      <c r="R41" s="1862"/>
      <c r="S41" s="733"/>
      <c r="T41" s="734"/>
      <c r="U41" s="734"/>
      <c r="V41" s="734"/>
      <c r="W41" s="733"/>
      <c r="X41" s="747"/>
      <c r="Y41" s="747"/>
      <c r="Z41" s="747"/>
      <c r="AA41" s="747"/>
      <c r="AB41" s="1862"/>
      <c r="AC41" s="1892"/>
      <c r="AD41" s="748">
        <f t="shared" si="4"/>
        <v>0</v>
      </c>
      <c r="AE41" s="748">
        <f t="shared" si="4"/>
        <v>0</v>
      </c>
      <c r="AF41" s="748">
        <f t="shared" si="4"/>
        <v>0</v>
      </c>
      <c r="AG41" s="748">
        <f t="shared" si="4"/>
        <v>0</v>
      </c>
      <c r="AH41" s="748">
        <f t="shared" si="4"/>
        <v>0</v>
      </c>
      <c r="AI41" s="748">
        <f t="shared" si="4"/>
        <v>0</v>
      </c>
      <c r="AJ41" s="748">
        <f t="shared" si="4"/>
        <v>0</v>
      </c>
      <c r="AK41" s="1862"/>
      <c r="AL41" s="1862"/>
      <c r="AM41" s="748">
        <f t="shared" si="7"/>
        <v>0</v>
      </c>
      <c r="AN41" s="749"/>
      <c r="AO41" s="749"/>
      <c r="AP41" s="749"/>
      <c r="AQ41" s="749"/>
      <c r="AR41" s="749"/>
      <c r="AS41" s="749"/>
      <c r="AT41" s="1862"/>
      <c r="AU41" s="1862"/>
      <c r="AV41" s="748"/>
      <c r="AW41" s="749"/>
      <c r="AX41" s="749"/>
      <c r="AY41" s="749"/>
      <c r="AZ41" s="749"/>
      <c r="BA41" s="749"/>
      <c r="BB41" s="749"/>
      <c r="BC41" s="1862"/>
      <c r="BD41" s="1862"/>
      <c r="BE41" s="748"/>
      <c r="BF41" s="749"/>
      <c r="BG41" s="749"/>
      <c r="BH41" s="749"/>
      <c r="BI41" s="749"/>
      <c r="BJ41" s="749"/>
      <c r="BK41" s="749"/>
      <c r="BL41" s="1862"/>
      <c r="BM41" s="1892"/>
      <c r="BN41" s="748"/>
      <c r="BO41" s="749"/>
      <c r="BP41" s="749"/>
      <c r="BQ41" s="749"/>
      <c r="BR41" s="749"/>
      <c r="BS41" s="749"/>
      <c r="BT41" s="749"/>
      <c r="BU41" s="1870"/>
      <c r="BV41" s="1871"/>
      <c r="BW41" s="1871"/>
      <c r="BX41" s="1871"/>
      <c r="BY41" s="1871"/>
      <c r="BZ41" s="1871"/>
      <c r="CA41" s="1871"/>
      <c r="CB41" s="1871"/>
      <c r="CC41" s="1872"/>
    </row>
    <row r="42" spans="1:81" ht="39.75" customHeight="1" thickTop="1" x14ac:dyDescent="0.3">
      <c r="A42" s="724"/>
      <c r="B42" s="1885"/>
      <c r="C42" s="1236" t="s">
        <v>1523</v>
      </c>
      <c r="D42" s="1887"/>
      <c r="E42" s="1887"/>
      <c r="F42" s="1889"/>
      <c r="G42" s="1887"/>
      <c r="H42" s="1887"/>
      <c r="I42" s="1880"/>
      <c r="J42" s="1860">
        <v>918</v>
      </c>
      <c r="K42" s="1881" t="str">
        <f>+[27]Metas!K1072</f>
        <v>Proyectos diseñados, formulados y/o ejecutados con utilización de energías alternativas y/o renovables</v>
      </c>
      <c r="L42" s="1882">
        <v>1</v>
      </c>
      <c r="M42" s="1883"/>
      <c r="N42" s="1884"/>
      <c r="O42" s="1876"/>
      <c r="P42" s="1877"/>
      <c r="Q42" s="1878">
        <v>1</v>
      </c>
      <c r="R42" s="1860">
        <f>+$J42</f>
        <v>918</v>
      </c>
      <c r="S42" s="733" t="s">
        <v>7756</v>
      </c>
      <c r="T42" s="734" t="s">
        <v>3822</v>
      </c>
      <c r="U42" s="734" t="s">
        <v>3827</v>
      </c>
      <c r="V42" s="734" t="s">
        <v>3831</v>
      </c>
      <c r="W42" s="733" t="s">
        <v>7757</v>
      </c>
      <c r="X42" s="735"/>
      <c r="Y42" s="735"/>
      <c r="Z42" s="735"/>
      <c r="AA42" s="735"/>
      <c r="AB42" s="1860">
        <f>+$J42</f>
        <v>918</v>
      </c>
      <c r="AC42" s="1879">
        <f>+L42</f>
        <v>1</v>
      </c>
      <c r="AD42" s="736">
        <f t="shared" si="4"/>
        <v>0</v>
      </c>
      <c r="AE42" s="736">
        <f t="shared" si="4"/>
        <v>0</v>
      </c>
      <c r="AF42" s="736">
        <f t="shared" si="4"/>
        <v>0</v>
      </c>
      <c r="AG42" s="736">
        <f t="shared" si="4"/>
        <v>0</v>
      </c>
      <c r="AH42" s="736">
        <f t="shared" si="4"/>
        <v>0</v>
      </c>
      <c r="AI42" s="736">
        <f t="shared" si="4"/>
        <v>0</v>
      </c>
      <c r="AJ42" s="736">
        <f t="shared" si="4"/>
        <v>0</v>
      </c>
      <c r="AK42" s="1860">
        <f>+$J42</f>
        <v>918</v>
      </c>
      <c r="AL42" s="1873">
        <f>+N42</f>
        <v>0</v>
      </c>
      <c r="AM42" s="736">
        <f t="shared" si="7"/>
        <v>0</v>
      </c>
      <c r="AN42" s="737"/>
      <c r="AO42" s="737"/>
      <c r="AP42" s="737"/>
      <c r="AQ42" s="737"/>
      <c r="AR42" s="737"/>
      <c r="AS42" s="737"/>
      <c r="AT42" s="1860">
        <f>+$J42</f>
        <v>918</v>
      </c>
      <c r="AU42" s="1874">
        <f>+O42</f>
        <v>0</v>
      </c>
      <c r="AV42" s="736"/>
      <c r="AW42" s="737"/>
      <c r="AX42" s="737"/>
      <c r="AY42" s="737"/>
      <c r="AZ42" s="737"/>
      <c r="BA42" s="737"/>
      <c r="BB42" s="737"/>
      <c r="BC42" s="1860">
        <f>+$J42</f>
        <v>918</v>
      </c>
      <c r="BD42" s="1875">
        <f>+P42</f>
        <v>0</v>
      </c>
      <c r="BE42" s="736"/>
      <c r="BF42" s="737"/>
      <c r="BG42" s="737"/>
      <c r="BH42" s="737"/>
      <c r="BI42" s="737"/>
      <c r="BJ42" s="737"/>
      <c r="BK42" s="737"/>
      <c r="BL42" s="1860">
        <f>+$J42</f>
        <v>918</v>
      </c>
      <c r="BM42" s="1863">
        <f>+Q42</f>
        <v>1</v>
      </c>
      <c r="BN42" s="736"/>
      <c r="BO42" s="737"/>
      <c r="BP42" s="737"/>
      <c r="BQ42" s="737"/>
      <c r="BR42" s="737"/>
      <c r="BS42" s="737"/>
      <c r="BT42" s="737"/>
      <c r="BU42" s="1864"/>
      <c r="BV42" s="1865"/>
      <c r="BW42" s="1865"/>
      <c r="BX42" s="1865"/>
      <c r="BY42" s="1865"/>
      <c r="BZ42" s="1865"/>
      <c r="CA42" s="1865"/>
      <c r="CB42" s="1865"/>
      <c r="CC42" s="1866"/>
    </row>
    <row r="43" spans="1:81" ht="39.75" customHeight="1" x14ac:dyDescent="0.3">
      <c r="A43" s="724"/>
      <c r="B43" s="1885"/>
      <c r="C43" s="1885"/>
      <c r="D43" s="1861"/>
      <c r="E43" s="1861"/>
      <c r="F43" s="1861"/>
      <c r="G43" s="1861"/>
      <c r="H43" s="1861"/>
      <c r="I43" s="1861"/>
      <c r="J43" s="1861"/>
      <c r="K43" s="1861"/>
      <c r="L43" s="1861"/>
      <c r="M43" s="1861"/>
      <c r="N43" s="1861"/>
      <c r="O43" s="1861"/>
      <c r="P43" s="1861"/>
      <c r="Q43" s="1861"/>
      <c r="R43" s="1861"/>
      <c r="S43" s="733" t="s">
        <v>7758</v>
      </c>
      <c r="T43" s="734" t="s">
        <v>3822</v>
      </c>
      <c r="U43" s="734" t="s">
        <v>3827</v>
      </c>
      <c r="V43" s="734" t="s">
        <v>3831</v>
      </c>
      <c r="W43" s="733" t="s">
        <v>4763</v>
      </c>
      <c r="X43" s="738"/>
      <c r="Y43" s="738"/>
      <c r="Z43" s="738"/>
      <c r="AA43" s="738"/>
      <c r="AB43" s="1861"/>
      <c r="AC43" s="1861"/>
      <c r="AD43" s="739">
        <f t="shared" si="4"/>
        <v>0</v>
      </c>
      <c r="AE43" s="739">
        <f t="shared" si="4"/>
        <v>0</v>
      </c>
      <c r="AF43" s="739">
        <f t="shared" si="4"/>
        <v>0</v>
      </c>
      <c r="AG43" s="739">
        <f t="shared" si="4"/>
        <v>0</v>
      </c>
      <c r="AH43" s="739">
        <f t="shared" si="4"/>
        <v>0</v>
      </c>
      <c r="AI43" s="739">
        <f t="shared" si="4"/>
        <v>0</v>
      </c>
      <c r="AJ43" s="739">
        <f t="shared" si="4"/>
        <v>0</v>
      </c>
      <c r="AK43" s="1861"/>
      <c r="AL43" s="1861"/>
      <c r="AM43" s="739">
        <f t="shared" si="7"/>
        <v>0</v>
      </c>
      <c r="AN43" s="740"/>
      <c r="AO43" s="740"/>
      <c r="AP43" s="740"/>
      <c r="AQ43" s="740"/>
      <c r="AR43" s="740"/>
      <c r="AS43" s="740"/>
      <c r="AT43" s="1861"/>
      <c r="AU43" s="1861"/>
      <c r="AV43" s="739"/>
      <c r="AW43" s="740"/>
      <c r="AX43" s="740"/>
      <c r="AY43" s="740"/>
      <c r="AZ43" s="740"/>
      <c r="BA43" s="740"/>
      <c r="BB43" s="740"/>
      <c r="BC43" s="1861"/>
      <c r="BD43" s="1861"/>
      <c r="BE43" s="739"/>
      <c r="BF43" s="740"/>
      <c r="BG43" s="740"/>
      <c r="BH43" s="740"/>
      <c r="BI43" s="740"/>
      <c r="BJ43" s="740"/>
      <c r="BK43" s="740"/>
      <c r="BL43" s="1861"/>
      <c r="BM43" s="1861"/>
      <c r="BN43" s="739"/>
      <c r="BO43" s="740"/>
      <c r="BP43" s="740"/>
      <c r="BQ43" s="740"/>
      <c r="BR43" s="740"/>
      <c r="BS43" s="740"/>
      <c r="BT43" s="740"/>
      <c r="BU43" s="1867"/>
      <c r="BV43" s="1868"/>
      <c r="BW43" s="1868"/>
      <c r="BX43" s="1868"/>
      <c r="BY43" s="1868"/>
      <c r="BZ43" s="1868"/>
      <c r="CA43" s="1868"/>
      <c r="CB43" s="1868"/>
      <c r="CC43" s="1869"/>
    </row>
    <row r="44" spans="1:81" ht="39.75" customHeight="1" x14ac:dyDescent="0.3">
      <c r="A44" s="724"/>
      <c r="B44" s="1885"/>
      <c r="C44" s="1885"/>
      <c r="D44" s="1861"/>
      <c r="E44" s="1861"/>
      <c r="F44" s="1861"/>
      <c r="G44" s="1861"/>
      <c r="H44" s="1861"/>
      <c r="I44" s="1861"/>
      <c r="J44" s="1861"/>
      <c r="K44" s="1861"/>
      <c r="L44" s="1861"/>
      <c r="M44" s="1861"/>
      <c r="N44" s="1861"/>
      <c r="O44" s="1861"/>
      <c r="P44" s="1861"/>
      <c r="Q44" s="1861"/>
      <c r="R44" s="1861"/>
      <c r="S44" s="733" t="s">
        <v>7759</v>
      </c>
      <c r="T44" s="734" t="s">
        <v>3822</v>
      </c>
      <c r="U44" s="734" t="s">
        <v>3827</v>
      </c>
      <c r="V44" s="734" t="s">
        <v>3831</v>
      </c>
      <c r="W44" s="733" t="s">
        <v>4763</v>
      </c>
      <c r="X44" s="738"/>
      <c r="Y44" s="738"/>
      <c r="Z44" s="738"/>
      <c r="AA44" s="738"/>
      <c r="AB44" s="1861"/>
      <c r="AC44" s="1861"/>
      <c r="AD44" s="739">
        <f t="shared" si="4"/>
        <v>0</v>
      </c>
      <c r="AE44" s="739">
        <f t="shared" si="4"/>
        <v>0</v>
      </c>
      <c r="AF44" s="739">
        <f t="shared" si="4"/>
        <v>0</v>
      </c>
      <c r="AG44" s="739">
        <f t="shared" si="4"/>
        <v>0</v>
      </c>
      <c r="AH44" s="739">
        <f t="shared" si="4"/>
        <v>0</v>
      </c>
      <c r="AI44" s="739">
        <f t="shared" si="4"/>
        <v>0</v>
      </c>
      <c r="AJ44" s="739">
        <f t="shared" si="4"/>
        <v>0</v>
      </c>
      <c r="AK44" s="1861"/>
      <c r="AL44" s="1861"/>
      <c r="AM44" s="739">
        <f t="shared" si="7"/>
        <v>0</v>
      </c>
      <c r="AN44" s="740"/>
      <c r="AO44" s="740"/>
      <c r="AP44" s="740"/>
      <c r="AQ44" s="740"/>
      <c r="AR44" s="740"/>
      <c r="AS44" s="740"/>
      <c r="AT44" s="1861"/>
      <c r="AU44" s="1861"/>
      <c r="AV44" s="739"/>
      <c r="AW44" s="740"/>
      <c r="AX44" s="740"/>
      <c r="AY44" s="740"/>
      <c r="AZ44" s="740"/>
      <c r="BA44" s="740"/>
      <c r="BB44" s="740"/>
      <c r="BC44" s="1861"/>
      <c r="BD44" s="1861"/>
      <c r="BE44" s="739"/>
      <c r="BF44" s="740"/>
      <c r="BG44" s="740"/>
      <c r="BH44" s="740"/>
      <c r="BI44" s="740"/>
      <c r="BJ44" s="740"/>
      <c r="BK44" s="740"/>
      <c r="BL44" s="1861"/>
      <c r="BM44" s="1861"/>
      <c r="BN44" s="739"/>
      <c r="BO44" s="740"/>
      <c r="BP44" s="740"/>
      <c r="BQ44" s="740"/>
      <c r="BR44" s="740"/>
      <c r="BS44" s="740"/>
      <c r="BT44" s="740"/>
      <c r="BU44" s="1867"/>
      <c r="BV44" s="1868"/>
      <c r="BW44" s="1868"/>
      <c r="BX44" s="1868"/>
      <c r="BY44" s="1868"/>
      <c r="BZ44" s="1868"/>
      <c r="CA44" s="1868"/>
      <c r="CB44" s="1868"/>
      <c r="CC44" s="1869"/>
    </row>
    <row r="45" spans="1:81" ht="39.75" customHeight="1" thickBot="1" x14ac:dyDescent="0.35">
      <c r="A45" s="724"/>
      <c r="B45" s="1886"/>
      <c r="C45" s="1886"/>
      <c r="D45" s="1888"/>
      <c r="E45" s="1888"/>
      <c r="F45" s="1888"/>
      <c r="G45" s="1888"/>
      <c r="H45" s="1888"/>
      <c r="I45" s="1862"/>
      <c r="J45" s="1862"/>
      <c r="K45" s="1862"/>
      <c r="L45" s="1862"/>
      <c r="M45" s="1862"/>
      <c r="N45" s="1862"/>
      <c r="O45" s="1862"/>
      <c r="P45" s="1862"/>
      <c r="Q45" s="1862"/>
      <c r="R45" s="1862"/>
      <c r="S45" s="733" t="s">
        <v>7760</v>
      </c>
      <c r="T45" s="734" t="s">
        <v>3822</v>
      </c>
      <c r="U45" s="734" t="s">
        <v>3827</v>
      </c>
      <c r="V45" s="734" t="s">
        <v>3830</v>
      </c>
      <c r="W45" s="733" t="s">
        <v>4763</v>
      </c>
      <c r="X45" s="747"/>
      <c r="Y45" s="747"/>
      <c r="Z45" s="747"/>
      <c r="AA45" s="747"/>
      <c r="AB45" s="1862"/>
      <c r="AC45" s="1862"/>
      <c r="AD45" s="748">
        <f t="shared" si="4"/>
        <v>0</v>
      </c>
      <c r="AE45" s="748">
        <f t="shared" si="4"/>
        <v>0</v>
      </c>
      <c r="AF45" s="748">
        <f t="shared" si="4"/>
        <v>0</v>
      </c>
      <c r="AG45" s="748">
        <f t="shared" si="4"/>
        <v>0</v>
      </c>
      <c r="AH45" s="748">
        <f t="shared" si="4"/>
        <v>0</v>
      </c>
      <c r="AI45" s="748">
        <f t="shared" si="4"/>
        <v>0</v>
      </c>
      <c r="AJ45" s="748">
        <f t="shared" si="4"/>
        <v>0</v>
      </c>
      <c r="AK45" s="1862"/>
      <c r="AL45" s="1862"/>
      <c r="AM45" s="748">
        <f t="shared" si="7"/>
        <v>0</v>
      </c>
      <c r="AN45" s="749"/>
      <c r="AO45" s="749"/>
      <c r="AP45" s="749"/>
      <c r="AQ45" s="749"/>
      <c r="AR45" s="749"/>
      <c r="AS45" s="749"/>
      <c r="AT45" s="1862"/>
      <c r="AU45" s="1862"/>
      <c r="AV45" s="748"/>
      <c r="AW45" s="749"/>
      <c r="AX45" s="749"/>
      <c r="AY45" s="749"/>
      <c r="AZ45" s="749"/>
      <c r="BA45" s="749"/>
      <c r="BB45" s="749"/>
      <c r="BC45" s="1862"/>
      <c r="BD45" s="1862"/>
      <c r="BE45" s="748"/>
      <c r="BF45" s="749"/>
      <c r="BG45" s="749"/>
      <c r="BH45" s="749"/>
      <c r="BI45" s="749"/>
      <c r="BJ45" s="749"/>
      <c r="BK45" s="749"/>
      <c r="BL45" s="1862"/>
      <c r="BM45" s="1862"/>
      <c r="BN45" s="748"/>
      <c r="BO45" s="749"/>
      <c r="BP45" s="749"/>
      <c r="BQ45" s="749"/>
      <c r="BR45" s="749"/>
      <c r="BS45" s="749"/>
      <c r="BT45" s="749"/>
      <c r="BU45" s="1870"/>
      <c r="BV45" s="1871"/>
      <c r="BW45" s="1871"/>
      <c r="BX45" s="1871"/>
      <c r="BY45" s="1871"/>
      <c r="BZ45" s="1871"/>
      <c r="CA45" s="1871"/>
      <c r="CB45" s="1871"/>
      <c r="CC45" s="1872"/>
    </row>
    <row r="46" spans="1:81" ht="15.75" customHeight="1" thickTop="1" x14ac:dyDescent="0.3">
      <c r="A46" s="714"/>
      <c r="B46" s="715"/>
      <c r="C46" s="2"/>
      <c r="D46" s="2"/>
      <c r="E46" s="2"/>
      <c r="F46" s="2"/>
      <c r="G46" s="2"/>
      <c r="H46" s="2"/>
      <c r="I46" s="2"/>
      <c r="J46" s="716"/>
      <c r="K46" s="717"/>
      <c r="L46" s="718"/>
      <c r="M46" s="718"/>
      <c r="N46" s="719"/>
      <c r="O46" s="719"/>
      <c r="P46" s="719"/>
      <c r="Q46" s="719"/>
      <c r="R46" s="2"/>
      <c r="S46" s="2"/>
      <c r="T46" s="2"/>
      <c r="U46" s="2"/>
      <c r="V46" s="2"/>
      <c r="W46" s="2"/>
      <c r="X46" s="720"/>
      <c r="Y46" s="720"/>
      <c r="Z46" s="720"/>
      <c r="AA46" s="720"/>
      <c r="AB46" s="717"/>
      <c r="AC46" s="721"/>
      <c r="AD46" s="722">
        <f t="shared" ref="AD46:AE46" si="8">SUM(AD11:AD45)</f>
        <v>374</v>
      </c>
      <c r="AE46" s="722">
        <f t="shared" si="8"/>
        <v>374</v>
      </c>
      <c r="AF46" s="722"/>
      <c r="AG46" s="722"/>
      <c r="AH46" s="722"/>
      <c r="AI46" s="722"/>
      <c r="AJ46" s="722"/>
      <c r="AK46" s="717"/>
      <c r="AL46" s="723"/>
      <c r="AM46" s="723"/>
      <c r="AN46" s="723"/>
      <c r="AO46" s="723"/>
      <c r="AP46" s="723"/>
      <c r="AQ46" s="1"/>
      <c r="AR46" s="1"/>
      <c r="AS46" s="1"/>
      <c r="AT46" s="717"/>
      <c r="AU46" s="723"/>
      <c r="AV46" s="723"/>
      <c r="AW46" s="723"/>
      <c r="AX46" s="723"/>
      <c r="AY46" s="723"/>
      <c r="AZ46" s="1"/>
      <c r="BA46" s="1"/>
      <c r="BB46" s="1"/>
      <c r="BC46" s="717"/>
      <c r="BD46" s="723"/>
      <c r="BE46" s="723"/>
      <c r="BF46" s="723"/>
      <c r="BG46" s="723"/>
      <c r="BH46" s="723"/>
      <c r="BI46" s="1"/>
      <c r="BJ46" s="1"/>
      <c r="BK46" s="1"/>
      <c r="BL46" s="717"/>
      <c r="BM46" s="723"/>
      <c r="BN46" s="723"/>
      <c r="BO46" s="723"/>
      <c r="BP46" s="723"/>
      <c r="BQ46" s="723"/>
      <c r="BR46" s="1"/>
      <c r="BS46" s="1"/>
      <c r="BT46" s="1"/>
      <c r="BU46" s="1"/>
      <c r="BV46" s="1"/>
      <c r="BW46" s="1"/>
      <c r="BX46" s="1"/>
      <c r="BY46" s="1"/>
      <c r="BZ46" s="1"/>
      <c r="CA46" s="1"/>
      <c r="CB46" s="1"/>
      <c r="CC46" s="1"/>
    </row>
    <row r="47" spans="1:81" ht="39.75" customHeight="1" x14ac:dyDescent="0.3">
      <c r="A47" s="714"/>
      <c r="B47" s="715"/>
      <c r="C47" s="2"/>
      <c r="D47" s="2"/>
      <c r="E47" s="2"/>
      <c r="F47" s="2"/>
      <c r="G47" s="2"/>
      <c r="H47" s="2"/>
      <c r="I47" s="2"/>
      <c r="J47" s="716"/>
      <c r="K47" s="717"/>
      <c r="L47" s="718"/>
      <c r="M47" s="718"/>
      <c r="N47" s="719"/>
      <c r="O47" s="719"/>
      <c r="P47" s="719"/>
      <c r="Q47" s="719"/>
      <c r="R47" s="2"/>
      <c r="S47" s="2"/>
      <c r="T47" s="2"/>
      <c r="U47" s="2"/>
      <c r="V47" s="2"/>
      <c r="W47" s="2"/>
      <c r="X47" s="720"/>
      <c r="Y47" s="720"/>
      <c r="Z47" s="720"/>
      <c r="AA47" s="720"/>
      <c r="AB47" s="717"/>
      <c r="AC47" s="721"/>
      <c r="AD47" s="722"/>
      <c r="AE47" s="722"/>
      <c r="AF47" s="722"/>
      <c r="AG47" s="722"/>
      <c r="AH47" s="722"/>
      <c r="AI47" s="722"/>
      <c r="AJ47" s="722"/>
      <c r="AK47" s="717"/>
      <c r="AL47" s="723"/>
      <c r="AM47" s="723"/>
      <c r="AN47" s="723"/>
      <c r="AO47" s="723"/>
      <c r="AP47" s="723"/>
      <c r="AQ47" s="1"/>
      <c r="AR47" s="1"/>
      <c r="AS47" s="1"/>
      <c r="AT47" s="717"/>
      <c r="AU47" s="723"/>
      <c r="AV47" s="723"/>
      <c r="AW47" s="723"/>
      <c r="AX47" s="723"/>
      <c r="AY47" s="723"/>
      <c r="AZ47" s="1"/>
      <c r="BA47" s="1"/>
      <c r="BB47" s="1"/>
      <c r="BC47" s="717"/>
      <c r="BD47" s="723"/>
      <c r="BE47" s="723"/>
      <c r="BF47" s="723"/>
      <c r="BG47" s="723"/>
      <c r="BH47" s="723"/>
      <c r="BI47" s="1"/>
      <c r="BJ47" s="1"/>
      <c r="BK47" s="1"/>
      <c r="BL47" s="717"/>
      <c r="BM47" s="723"/>
      <c r="BN47" s="723"/>
      <c r="BO47" s="723"/>
      <c r="BP47" s="723"/>
      <c r="BQ47" s="723"/>
      <c r="BR47" s="1"/>
      <c r="BS47" s="1"/>
      <c r="BT47" s="1"/>
      <c r="BU47" s="1"/>
      <c r="BV47" s="1"/>
      <c r="BW47" s="1"/>
      <c r="BX47" s="1"/>
      <c r="BY47" s="1"/>
      <c r="BZ47" s="1"/>
      <c r="CA47" s="1"/>
      <c r="CB47" s="1"/>
      <c r="CC47" s="1"/>
    </row>
    <row r="48" spans="1:81" ht="39.75" customHeight="1" x14ac:dyDescent="0.3">
      <c r="A48" s="714"/>
      <c r="B48" s="715"/>
      <c r="C48" s="2"/>
      <c r="D48" s="2"/>
      <c r="E48" s="2"/>
      <c r="F48" s="2"/>
      <c r="G48" s="2"/>
      <c r="H48" s="2"/>
      <c r="I48" s="2"/>
      <c r="J48" s="716"/>
      <c r="K48" s="717"/>
      <c r="L48" s="718"/>
      <c r="M48" s="718"/>
      <c r="N48" s="719"/>
      <c r="O48" s="719"/>
      <c r="P48" s="719"/>
      <c r="Q48" s="719"/>
      <c r="R48" s="2"/>
      <c r="S48" s="2"/>
      <c r="T48" s="2"/>
      <c r="U48" s="2"/>
      <c r="V48" s="2"/>
      <c r="W48" s="2"/>
      <c r="X48" s="720"/>
      <c r="Y48" s="720"/>
      <c r="Z48" s="720"/>
      <c r="AA48" s="720"/>
      <c r="AB48" s="717"/>
      <c r="AC48" s="721"/>
      <c r="AD48" s="722"/>
      <c r="AE48" s="722"/>
      <c r="AF48" s="722"/>
      <c r="AG48" s="722"/>
      <c r="AH48" s="722"/>
      <c r="AI48" s="722"/>
      <c r="AJ48" s="722"/>
      <c r="AK48" s="717"/>
      <c r="AL48" s="723"/>
      <c r="AM48" s="723"/>
      <c r="AN48" s="723"/>
      <c r="AO48" s="723"/>
      <c r="AP48" s="723"/>
      <c r="AQ48" s="1"/>
      <c r="AR48" s="1"/>
      <c r="AS48" s="1"/>
      <c r="AT48" s="717"/>
      <c r="AU48" s="723"/>
      <c r="AV48" s="723"/>
      <c r="AW48" s="723"/>
      <c r="AX48" s="723"/>
      <c r="AY48" s="723"/>
      <c r="AZ48" s="1"/>
      <c r="BA48" s="1"/>
      <c r="BB48" s="1"/>
      <c r="BC48" s="717"/>
      <c r="BD48" s="723"/>
      <c r="BE48" s="723"/>
      <c r="BF48" s="723"/>
      <c r="BG48" s="723"/>
      <c r="BH48" s="723"/>
      <c r="BI48" s="1"/>
      <c r="BJ48" s="1"/>
      <c r="BK48" s="1"/>
      <c r="BL48" s="717"/>
      <c r="BM48" s="723"/>
      <c r="BN48" s="723"/>
      <c r="BO48" s="723"/>
      <c r="BP48" s="723"/>
      <c r="BQ48" s="723"/>
      <c r="BR48" s="1"/>
      <c r="BS48" s="1"/>
      <c r="BT48" s="1"/>
      <c r="BU48" s="1"/>
      <c r="BV48" s="1"/>
      <c r="BW48" s="1"/>
      <c r="BX48" s="1"/>
      <c r="BY48" s="1"/>
      <c r="BZ48" s="1"/>
      <c r="CA48" s="1"/>
      <c r="CB48" s="1"/>
      <c r="CC48" s="1"/>
    </row>
    <row r="49" spans="1:81" ht="39.75" customHeight="1" x14ac:dyDescent="0.3">
      <c r="A49" s="714"/>
      <c r="B49" s="715"/>
      <c r="C49" s="2"/>
      <c r="D49" s="2"/>
      <c r="E49" s="2"/>
      <c r="F49" s="2"/>
      <c r="G49" s="2"/>
      <c r="H49" s="2"/>
      <c r="I49" s="2"/>
      <c r="J49" s="716"/>
      <c r="K49" s="717"/>
      <c r="L49" s="718"/>
      <c r="M49" s="718"/>
      <c r="N49" s="719"/>
      <c r="O49" s="719"/>
      <c r="P49" s="719"/>
      <c r="Q49" s="719"/>
      <c r="R49" s="2"/>
      <c r="S49" s="2"/>
      <c r="T49" s="2"/>
      <c r="U49" s="2"/>
      <c r="V49" s="2"/>
      <c r="W49" s="2"/>
      <c r="X49" s="720"/>
      <c r="Y49" s="720"/>
      <c r="Z49" s="720"/>
      <c r="AA49" s="720"/>
      <c r="AB49" s="717"/>
      <c r="AC49" s="721"/>
      <c r="AD49" s="722"/>
      <c r="AE49" s="722"/>
      <c r="AF49" s="722"/>
      <c r="AG49" s="722"/>
      <c r="AH49" s="722"/>
      <c r="AI49" s="722"/>
      <c r="AJ49" s="722"/>
      <c r="AK49" s="717"/>
      <c r="AL49" s="723"/>
      <c r="AM49" s="723"/>
      <c r="AN49" s="723"/>
      <c r="AO49" s="723"/>
      <c r="AP49" s="723"/>
      <c r="AQ49" s="1"/>
      <c r="AR49" s="1"/>
      <c r="AS49" s="1"/>
      <c r="AT49" s="717"/>
      <c r="AU49" s="723"/>
      <c r="AV49" s="723"/>
      <c r="AW49" s="723"/>
      <c r="AX49" s="723"/>
      <c r="AY49" s="723"/>
      <c r="AZ49" s="1"/>
      <c r="BA49" s="1"/>
      <c r="BB49" s="1"/>
      <c r="BC49" s="717"/>
      <c r="BD49" s="723"/>
      <c r="BE49" s="723"/>
      <c r="BF49" s="723"/>
      <c r="BG49" s="723"/>
      <c r="BH49" s="723"/>
      <c r="BI49" s="1"/>
      <c r="BJ49" s="1"/>
      <c r="BK49" s="1"/>
      <c r="BL49" s="717"/>
      <c r="BM49" s="723"/>
      <c r="BN49" s="723"/>
      <c r="BO49" s="723"/>
      <c r="BP49" s="723"/>
      <c r="BQ49" s="723"/>
      <c r="BR49" s="1"/>
      <c r="BS49" s="1"/>
      <c r="BT49" s="1"/>
      <c r="BU49" s="1"/>
      <c r="BV49" s="1"/>
      <c r="BW49" s="1"/>
      <c r="BX49" s="1"/>
      <c r="BY49" s="1"/>
      <c r="BZ49" s="1"/>
      <c r="CA49" s="1"/>
      <c r="CB49" s="1"/>
      <c r="CC49" s="1"/>
    </row>
    <row r="50" spans="1:81" ht="39.75" customHeight="1" x14ac:dyDescent="0.3">
      <c r="A50" s="714"/>
      <c r="B50" s="715"/>
      <c r="C50" s="2"/>
      <c r="D50" s="2"/>
      <c r="E50" s="2"/>
      <c r="F50" s="2"/>
      <c r="G50" s="2"/>
      <c r="H50" s="2"/>
      <c r="I50" s="2"/>
      <c r="J50" s="716"/>
      <c r="K50" s="717"/>
      <c r="L50" s="718"/>
      <c r="M50" s="718"/>
      <c r="N50" s="719"/>
      <c r="O50" s="719"/>
      <c r="P50" s="719"/>
      <c r="Q50" s="719"/>
      <c r="R50" s="2"/>
      <c r="S50" s="2"/>
      <c r="T50" s="2"/>
      <c r="U50" s="2"/>
      <c r="V50" s="2"/>
      <c r="W50" s="2"/>
      <c r="X50" s="720"/>
      <c r="Y50" s="720"/>
      <c r="Z50" s="720"/>
      <c r="AA50" s="720"/>
      <c r="AB50" s="717"/>
      <c r="AC50" s="721"/>
      <c r="AD50" s="722"/>
      <c r="AE50" s="722"/>
      <c r="AF50" s="722"/>
      <c r="AG50" s="722"/>
      <c r="AH50" s="722"/>
      <c r="AI50" s="722"/>
      <c r="AJ50" s="722"/>
      <c r="AK50" s="717"/>
      <c r="AL50" s="723"/>
      <c r="AM50" s="723"/>
      <c r="AN50" s="723"/>
      <c r="AO50" s="723"/>
      <c r="AP50" s="723"/>
      <c r="AQ50" s="1"/>
      <c r="AR50" s="1"/>
      <c r="AS50" s="1"/>
      <c r="AT50" s="717"/>
      <c r="AU50" s="723"/>
      <c r="AV50" s="723"/>
      <c r="AW50" s="723"/>
      <c r="AX50" s="723"/>
      <c r="AY50" s="723"/>
      <c r="AZ50" s="1"/>
      <c r="BA50" s="1"/>
      <c r="BB50" s="1"/>
      <c r="BC50" s="717"/>
      <c r="BD50" s="723"/>
      <c r="BE50" s="723"/>
      <c r="BF50" s="723"/>
      <c r="BG50" s="723"/>
      <c r="BH50" s="723"/>
      <c r="BI50" s="1"/>
      <c r="BJ50" s="1"/>
      <c r="BK50" s="1"/>
      <c r="BL50" s="717"/>
      <c r="BM50" s="723"/>
      <c r="BN50" s="723"/>
      <c r="BO50" s="723"/>
      <c r="BP50" s="723"/>
      <c r="BQ50" s="723"/>
      <c r="BR50" s="1"/>
      <c r="BS50" s="1"/>
      <c r="BT50" s="1"/>
      <c r="BU50" s="1"/>
      <c r="BV50" s="1"/>
      <c r="BW50" s="1"/>
      <c r="BX50" s="1"/>
      <c r="BY50" s="1"/>
      <c r="BZ50" s="1"/>
      <c r="CA50" s="1"/>
      <c r="CB50" s="1"/>
      <c r="CC50" s="1"/>
    </row>
    <row r="51" spans="1:81" ht="39.75" customHeight="1" x14ac:dyDescent="0.3">
      <c r="A51" s="714"/>
      <c r="B51" s="715"/>
      <c r="C51" s="2"/>
      <c r="D51" s="2"/>
      <c r="E51" s="2"/>
      <c r="F51" s="2"/>
      <c r="G51" s="2"/>
      <c r="H51" s="2"/>
      <c r="I51" s="2"/>
      <c r="J51" s="716"/>
      <c r="K51" s="717"/>
      <c r="L51" s="718"/>
      <c r="M51" s="718"/>
      <c r="N51" s="719"/>
      <c r="O51" s="719"/>
      <c r="P51" s="719"/>
      <c r="Q51" s="719"/>
      <c r="R51" s="2"/>
      <c r="S51" s="2"/>
      <c r="T51" s="2"/>
      <c r="U51" s="2"/>
      <c r="V51" s="2"/>
      <c r="W51" s="2"/>
      <c r="X51" s="720"/>
      <c r="Y51" s="720"/>
      <c r="Z51" s="720"/>
      <c r="AA51" s="720"/>
      <c r="AB51" s="717"/>
      <c r="AC51" s="721"/>
      <c r="AD51" s="722"/>
      <c r="AE51" s="722"/>
      <c r="AF51" s="722"/>
      <c r="AG51" s="722"/>
      <c r="AH51" s="722"/>
      <c r="AI51" s="722"/>
      <c r="AJ51" s="722"/>
      <c r="AK51" s="717"/>
      <c r="AL51" s="723"/>
      <c r="AM51" s="723"/>
      <c r="AN51" s="723"/>
      <c r="AO51" s="723"/>
      <c r="AP51" s="723"/>
      <c r="AQ51" s="1"/>
      <c r="AR51" s="1"/>
      <c r="AS51" s="1"/>
      <c r="AT51" s="717"/>
      <c r="AU51" s="723"/>
      <c r="AV51" s="723"/>
      <c r="AW51" s="723"/>
      <c r="AX51" s="723"/>
      <c r="AY51" s="723"/>
      <c r="AZ51" s="1"/>
      <c r="BA51" s="1"/>
      <c r="BB51" s="1"/>
      <c r="BC51" s="717"/>
      <c r="BD51" s="723"/>
      <c r="BE51" s="723"/>
      <c r="BF51" s="723"/>
      <c r="BG51" s="723"/>
      <c r="BH51" s="723"/>
      <c r="BI51" s="1"/>
      <c r="BJ51" s="1"/>
      <c r="BK51" s="1"/>
      <c r="BL51" s="717"/>
      <c r="BM51" s="723"/>
      <c r="BN51" s="723"/>
      <c r="BO51" s="723"/>
      <c r="BP51" s="723"/>
      <c r="BQ51" s="723"/>
      <c r="BR51" s="1"/>
      <c r="BS51" s="1"/>
      <c r="BT51" s="1"/>
      <c r="BU51" s="1"/>
      <c r="BV51" s="1"/>
      <c r="BW51" s="1"/>
      <c r="BX51" s="1"/>
      <c r="BY51" s="1"/>
      <c r="BZ51" s="1"/>
      <c r="CA51" s="1"/>
      <c r="CB51" s="1"/>
      <c r="CC51" s="1"/>
    </row>
    <row r="52" spans="1:81" ht="39.75" customHeight="1" x14ac:dyDescent="0.3">
      <c r="A52" s="714"/>
      <c r="B52" s="715"/>
      <c r="C52" s="2"/>
      <c r="D52" s="2"/>
      <c r="E52" s="2"/>
      <c r="F52" s="2"/>
      <c r="G52" s="2"/>
      <c r="H52" s="2"/>
      <c r="I52" s="2"/>
      <c r="J52" s="716"/>
      <c r="K52" s="717"/>
      <c r="L52" s="718"/>
      <c r="M52" s="718"/>
      <c r="N52" s="719"/>
      <c r="O52" s="719"/>
      <c r="P52" s="719"/>
      <c r="Q52" s="719"/>
      <c r="R52" s="2"/>
      <c r="S52" s="2"/>
      <c r="T52" s="2"/>
      <c r="U52" s="2"/>
      <c r="V52" s="2"/>
      <c r="W52" s="2"/>
      <c r="X52" s="720"/>
      <c r="Y52" s="720"/>
      <c r="Z52" s="720"/>
      <c r="AA52" s="720"/>
      <c r="AB52" s="717"/>
      <c r="AC52" s="721"/>
      <c r="AD52" s="722"/>
      <c r="AE52" s="722"/>
      <c r="AF52" s="722"/>
      <c r="AG52" s="722"/>
      <c r="AH52" s="722"/>
      <c r="AI52" s="722"/>
      <c r="AJ52" s="722"/>
      <c r="AK52" s="717"/>
      <c r="AL52" s="723"/>
      <c r="AM52" s="723"/>
      <c r="AN52" s="723"/>
      <c r="AO52" s="723"/>
      <c r="AP52" s="723"/>
      <c r="AQ52" s="1"/>
      <c r="AR52" s="1"/>
      <c r="AS52" s="1"/>
      <c r="AT52" s="717"/>
      <c r="AU52" s="723"/>
      <c r="AV52" s="723"/>
      <c r="AW52" s="723"/>
      <c r="AX52" s="723"/>
      <c r="AY52" s="723"/>
      <c r="AZ52" s="1"/>
      <c r="BA52" s="1"/>
      <c r="BB52" s="1"/>
      <c r="BC52" s="717"/>
      <c r="BD52" s="723"/>
      <c r="BE52" s="723"/>
      <c r="BF52" s="723"/>
      <c r="BG52" s="723"/>
      <c r="BH52" s="723"/>
      <c r="BI52" s="1"/>
      <c r="BJ52" s="1"/>
      <c r="BK52" s="1"/>
      <c r="BL52" s="717"/>
      <c r="BM52" s="723"/>
      <c r="BN52" s="723"/>
      <c r="BO52" s="723"/>
      <c r="BP52" s="723"/>
      <c r="BQ52" s="723"/>
      <c r="BR52" s="1"/>
      <c r="BS52" s="1"/>
      <c r="BT52" s="1"/>
      <c r="BU52" s="1"/>
      <c r="BV52" s="1"/>
      <c r="BW52" s="1"/>
      <c r="BX52" s="1"/>
      <c r="BY52" s="1"/>
      <c r="BZ52" s="1"/>
      <c r="CA52" s="1"/>
      <c r="CB52" s="1"/>
      <c r="CC52" s="1"/>
    </row>
    <row r="53" spans="1:81" ht="39.75" customHeight="1" x14ac:dyDescent="0.3">
      <c r="A53" s="714"/>
      <c r="B53" s="715"/>
      <c r="C53" s="2"/>
      <c r="D53" s="2"/>
      <c r="E53" s="2"/>
      <c r="F53" s="2"/>
      <c r="G53" s="2"/>
      <c r="H53" s="2"/>
      <c r="I53" s="2"/>
      <c r="J53" s="716"/>
      <c r="K53" s="717"/>
      <c r="L53" s="718"/>
      <c r="M53" s="718"/>
      <c r="N53" s="719"/>
      <c r="O53" s="719"/>
      <c r="P53" s="719"/>
      <c r="Q53" s="719"/>
      <c r="R53" s="2"/>
      <c r="S53" s="2"/>
      <c r="T53" s="2"/>
      <c r="U53" s="2"/>
      <c r="V53" s="2"/>
      <c r="W53" s="2"/>
      <c r="X53" s="720"/>
      <c r="Y53" s="720"/>
      <c r="Z53" s="720"/>
      <c r="AA53" s="720"/>
      <c r="AB53" s="717"/>
      <c r="AC53" s="721"/>
      <c r="AD53" s="722"/>
      <c r="AE53" s="722"/>
      <c r="AF53" s="722"/>
      <c r="AG53" s="722"/>
      <c r="AH53" s="722"/>
      <c r="AI53" s="722"/>
      <c r="AJ53" s="722"/>
      <c r="AK53" s="717"/>
      <c r="AL53" s="723"/>
      <c r="AM53" s="723"/>
      <c r="AN53" s="723"/>
      <c r="AO53" s="723"/>
      <c r="AP53" s="723"/>
      <c r="AQ53" s="1"/>
      <c r="AR53" s="1"/>
      <c r="AS53" s="1"/>
      <c r="AT53" s="717"/>
      <c r="AU53" s="723"/>
      <c r="AV53" s="723"/>
      <c r="AW53" s="723"/>
      <c r="AX53" s="723"/>
      <c r="AY53" s="723"/>
      <c r="AZ53" s="1"/>
      <c r="BA53" s="1"/>
      <c r="BB53" s="1"/>
      <c r="BC53" s="717"/>
      <c r="BD53" s="723"/>
      <c r="BE53" s="723"/>
      <c r="BF53" s="723"/>
      <c r="BG53" s="723"/>
      <c r="BH53" s="723"/>
      <c r="BI53" s="1"/>
      <c r="BJ53" s="1"/>
      <c r="BK53" s="1"/>
      <c r="BL53" s="717"/>
      <c r="BM53" s="723"/>
      <c r="BN53" s="723"/>
      <c r="BO53" s="723"/>
      <c r="BP53" s="723"/>
      <c r="BQ53" s="723"/>
      <c r="BR53" s="1"/>
      <c r="BS53" s="1"/>
      <c r="BT53" s="1"/>
      <c r="BU53" s="1"/>
      <c r="BV53" s="1"/>
      <c r="BW53" s="1"/>
      <c r="BX53" s="1"/>
      <c r="BY53" s="1"/>
      <c r="BZ53" s="1"/>
      <c r="CA53" s="1"/>
      <c r="CB53" s="1"/>
      <c r="CC53" s="1"/>
    </row>
    <row r="54" spans="1:81" ht="39.75" customHeight="1" x14ac:dyDescent="0.3">
      <c r="A54" s="714"/>
      <c r="B54" s="715"/>
      <c r="C54" s="2"/>
      <c r="D54" s="2"/>
      <c r="E54" s="2"/>
      <c r="F54" s="2"/>
      <c r="G54" s="2"/>
      <c r="H54" s="2"/>
      <c r="I54" s="2"/>
      <c r="J54" s="716"/>
      <c r="K54" s="717"/>
      <c r="L54" s="718"/>
      <c r="M54" s="718"/>
      <c r="N54" s="719"/>
      <c r="O54" s="719"/>
      <c r="P54" s="719"/>
      <c r="Q54" s="719"/>
      <c r="R54" s="2"/>
      <c r="S54" s="2"/>
      <c r="T54" s="2"/>
      <c r="U54" s="2"/>
      <c r="V54" s="2"/>
      <c r="W54" s="2"/>
      <c r="X54" s="720"/>
      <c r="Y54" s="720"/>
      <c r="Z54" s="720"/>
      <c r="AA54" s="720"/>
      <c r="AB54" s="717"/>
      <c r="AC54" s="721"/>
      <c r="AD54" s="722"/>
      <c r="AE54" s="722"/>
      <c r="AF54" s="722"/>
      <c r="AG54" s="722"/>
      <c r="AH54" s="722"/>
      <c r="AI54" s="722"/>
      <c r="AJ54" s="722"/>
      <c r="AK54" s="717"/>
      <c r="AL54" s="723"/>
      <c r="AM54" s="723"/>
      <c r="AN54" s="723"/>
      <c r="AO54" s="723"/>
      <c r="AP54" s="723"/>
      <c r="AQ54" s="1"/>
      <c r="AR54" s="1"/>
      <c r="AS54" s="1"/>
      <c r="AT54" s="717"/>
      <c r="AU54" s="723"/>
      <c r="AV54" s="723"/>
      <c r="AW54" s="723"/>
      <c r="AX54" s="723"/>
      <c r="AY54" s="723"/>
      <c r="AZ54" s="1"/>
      <c r="BA54" s="1"/>
      <c r="BB54" s="1"/>
      <c r="BC54" s="717"/>
      <c r="BD54" s="723"/>
      <c r="BE54" s="723"/>
      <c r="BF54" s="723"/>
      <c r="BG54" s="723"/>
      <c r="BH54" s="723"/>
      <c r="BI54" s="1"/>
      <c r="BJ54" s="1"/>
      <c r="BK54" s="1"/>
      <c r="BL54" s="717"/>
      <c r="BM54" s="723"/>
      <c r="BN54" s="723"/>
      <c r="BO54" s="723"/>
      <c r="BP54" s="723"/>
      <c r="BQ54" s="723"/>
      <c r="BR54" s="1"/>
      <c r="BS54" s="1"/>
      <c r="BT54" s="1"/>
      <c r="BU54" s="1"/>
      <c r="BV54" s="1"/>
      <c r="BW54" s="1"/>
      <c r="BX54" s="1"/>
      <c r="BY54" s="1"/>
      <c r="BZ54" s="1"/>
      <c r="CA54" s="1"/>
      <c r="CB54" s="1"/>
      <c r="CC54" s="1"/>
    </row>
    <row r="55" spans="1:81" ht="39.75" customHeight="1" x14ac:dyDescent="0.3">
      <c r="A55" s="714"/>
      <c r="B55" s="715"/>
      <c r="C55" s="2"/>
      <c r="D55" s="2"/>
      <c r="E55" s="2"/>
      <c r="F55" s="2"/>
      <c r="G55" s="2"/>
      <c r="H55" s="2"/>
      <c r="I55" s="2"/>
      <c r="J55" s="716"/>
      <c r="K55" s="717"/>
      <c r="L55" s="718"/>
      <c r="M55" s="718"/>
      <c r="N55" s="719"/>
      <c r="O55" s="719"/>
      <c r="P55" s="719"/>
      <c r="Q55" s="719"/>
      <c r="R55" s="2"/>
      <c r="S55" s="2"/>
      <c r="T55" s="2"/>
      <c r="U55" s="2"/>
      <c r="V55" s="2"/>
      <c r="W55" s="2"/>
      <c r="X55" s="720"/>
      <c r="Y55" s="720"/>
      <c r="Z55" s="720"/>
      <c r="AA55" s="720"/>
      <c r="AB55" s="717"/>
      <c r="AC55" s="721"/>
      <c r="AD55" s="722"/>
      <c r="AE55" s="722"/>
      <c r="AF55" s="722"/>
      <c r="AG55" s="722"/>
      <c r="AH55" s="722"/>
      <c r="AI55" s="722"/>
      <c r="AJ55" s="722"/>
      <c r="AK55" s="717"/>
      <c r="AL55" s="723"/>
      <c r="AM55" s="723"/>
      <c r="AN55" s="723"/>
      <c r="AO55" s="723"/>
      <c r="AP55" s="723"/>
      <c r="AQ55" s="1"/>
      <c r="AR55" s="1"/>
      <c r="AS55" s="1"/>
      <c r="AT55" s="717"/>
      <c r="AU55" s="723"/>
      <c r="AV55" s="723"/>
      <c r="AW55" s="723"/>
      <c r="AX55" s="723"/>
      <c r="AY55" s="723"/>
      <c r="AZ55" s="1"/>
      <c r="BA55" s="1"/>
      <c r="BB55" s="1"/>
      <c r="BC55" s="717"/>
      <c r="BD55" s="723"/>
      <c r="BE55" s="723"/>
      <c r="BF55" s="723"/>
      <c r="BG55" s="723"/>
      <c r="BH55" s="723"/>
      <c r="BI55" s="1"/>
      <c r="BJ55" s="1"/>
      <c r="BK55" s="1"/>
      <c r="BL55" s="717"/>
      <c r="BM55" s="723"/>
      <c r="BN55" s="723"/>
      <c r="BO55" s="723"/>
      <c r="BP55" s="723"/>
      <c r="BQ55" s="723"/>
      <c r="BR55" s="1"/>
      <c r="BS55" s="1"/>
      <c r="BT55" s="1"/>
      <c r="BU55" s="1"/>
      <c r="BV55" s="1"/>
      <c r="BW55" s="1"/>
      <c r="BX55" s="1"/>
      <c r="BY55" s="1"/>
      <c r="BZ55" s="1"/>
      <c r="CA55" s="1"/>
      <c r="CB55" s="1"/>
      <c r="CC55" s="1"/>
    </row>
    <row r="56" spans="1:81" ht="39.75" customHeight="1" x14ac:dyDescent="0.3">
      <c r="A56" s="714"/>
      <c r="B56" s="715"/>
      <c r="C56" s="2"/>
      <c r="D56" s="2"/>
      <c r="E56" s="2"/>
      <c r="F56" s="2"/>
      <c r="G56" s="2"/>
      <c r="H56" s="2"/>
      <c r="I56" s="2"/>
      <c r="J56" s="716"/>
      <c r="K56" s="717"/>
      <c r="L56" s="718"/>
      <c r="M56" s="718"/>
      <c r="N56" s="719"/>
      <c r="O56" s="719"/>
      <c r="P56" s="719"/>
      <c r="Q56" s="719"/>
      <c r="R56" s="2"/>
      <c r="S56" s="2"/>
      <c r="T56" s="2"/>
      <c r="U56" s="2"/>
      <c r="V56" s="2"/>
      <c r="W56" s="2"/>
      <c r="X56" s="720"/>
      <c r="Y56" s="720"/>
      <c r="Z56" s="720"/>
      <c r="AA56" s="720"/>
      <c r="AB56" s="717"/>
      <c r="AC56" s="721"/>
      <c r="AD56" s="722"/>
      <c r="AE56" s="722"/>
      <c r="AF56" s="722"/>
      <c r="AG56" s="722"/>
      <c r="AH56" s="722"/>
      <c r="AI56" s="722"/>
      <c r="AJ56" s="722"/>
      <c r="AK56" s="717"/>
      <c r="AL56" s="723"/>
      <c r="AM56" s="723"/>
      <c r="AN56" s="723"/>
      <c r="AO56" s="723"/>
      <c r="AP56" s="723"/>
      <c r="AQ56" s="1"/>
      <c r="AR56" s="1"/>
      <c r="AS56" s="1"/>
      <c r="AT56" s="717"/>
      <c r="AU56" s="723"/>
      <c r="AV56" s="723"/>
      <c r="AW56" s="723"/>
      <c r="AX56" s="723"/>
      <c r="AY56" s="723"/>
      <c r="AZ56" s="1"/>
      <c r="BA56" s="1"/>
      <c r="BB56" s="1"/>
      <c r="BC56" s="717"/>
      <c r="BD56" s="723"/>
      <c r="BE56" s="723"/>
      <c r="BF56" s="723"/>
      <c r="BG56" s="723"/>
      <c r="BH56" s="723"/>
      <c r="BI56" s="1"/>
      <c r="BJ56" s="1"/>
      <c r="BK56" s="1"/>
      <c r="BL56" s="717"/>
      <c r="BM56" s="723"/>
      <c r="BN56" s="723"/>
      <c r="BO56" s="723"/>
      <c r="BP56" s="723"/>
      <c r="BQ56" s="723"/>
      <c r="BR56" s="1"/>
      <c r="BS56" s="1"/>
      <c r="BT56" s="1"/>
      <c r="BU56" s="1"/>
      <c r="BV56" s="1"/>
      <c r="BW56" s="1"/>
      <c r="BX56" s="1"/>
      <c r="BY56" s="1"/>
      <c r="BZ56" s="1"/>
      <c r="CA56" s="1"/>
      <c r="CB56" s="1"/>
      <c r="CC56" s="1"/>
    </row>
    <row r="57" spans="1:81" ht="39.75" customHeight="1" x14ac:dyDescent="0.3">
      <c r="A57" s="714"/>
      <c r="B57" s="715"/>
      <c r="C57" s="2"/>
      <c r="D57" s="2"/>
      <c r="E57" s="2"/>
      <c r="F57" s="2"/>
      <c r="G57" s="2"/>
      <c r="H57" s="2"/>
      <c r="I57" s="2"/>
      <c r="J57" s="716"/>
      <c r="K57" s="717"/>
      <c r="L57" s="718"/>
      <c r="M57" s="718"/>
      <c r="N57" s="719"/>
      <c r="O57" s="719"/>
      <c r="P57" s="719"/>
      <c r="Q57" s="719"/>
      <c r="R57" s="2"/>
      <c r="S57" s="2"/>
      <c r="T57" s="2"/>
      <c r="U57" s="2"/>
      <c r="V57" s="2"/>
      <c r="W57" s="2"/>
      <c r="X57" s="720"/>
      <c r="Y57" s="720"/>
      <c r="Z57" s="720"/>
      <c r="AA57" s="720"/>
      <c r="AB57" s="717"/>
      <c r="AC57" s="721"/>
      <c r="AD57" s="722"/>
      <c r="AE57" s="722"/>
      <c r="AF57" s="722"/>
      <c r="AG57" s="722"/>
      <c r="AH57" s="722"/>
      <c r="AI57" s="722"/>
      <c r="AJ57" s="722"/>
      <c r="AK57" s="717"/>
      <c r="AL57" s="723"/>
      <c r="AM57" s="723"/>
      <c r="AN57" s="723"/>
      <c r="AO57" s="723"/>
      <c r="AP57" s="723"/>
      <c r="AQ57" s="1"/>
      <c r="AR57" s="1"/>
      <c r="AS57" s="1"/>
      <c r="AT57" s="717"/>
      <c r="AU57" s="723"/>
      <c r="AV57" s="723"/>
      <c r="AW57" s="723"/>
      <c r="AX57" s="723"/>
      <c r="AY57" s="723"/>
      <c r="AZ57" s="1"/>
      <c r="BA57" s="1"/>
      <c r="BB57" s="1"/>
      <c r="BC57" s="717"/>
      <c r="BD57" s="723"/>
      <c r="BE57" s="723"/>
      <c r="BF57" s="723"/>
      <c r="BG57" s="723"/>
      <c r="BH57" s="723"/>
      <c r="BI57" s="1"/>
      <c r="BJ57" s="1"/>
      <c r="BK57" s="1"/>
      <c r="BL57" s="717"/>
      <c r="BM57" s="723"/>
      <c r="BN57" s="723"/>
      <c r="BO57" s="723"/>
      <c r="BP57" s="723"/>
      <c r="BQ57" s="723"/>
      <c r="BR57" s="1"/>
      <c r="BS57" s="1"/>
      <c r="BT57" s="1"/>
      <c r="BU57" s="1"/>
      <c r="BV57" s="1"/>
      <c r="BW57" s="1"/>
      <c r="BX57" s="1"/>
      <c r="BY57" s="1"/>
      <c r="BZ57" s="1"/>
      <c r="CA57" s="1"/>
      <c r="CB57" s="1"/>
      <c r="CC57" s="1"/>
    </row>
    <row r="58" spans="1:81" ht="39.75" customHeight="1" x14ac:dyDescent="0.3">
      <c r="A58" s="714"/>
      <c r="B58" s="715"/>
      <c r="C58" s="2"/>
      <c r="D58" s="2"/>
      <c r="E58" s="2"/>
      <c r="F58" s="2"/>
      <c r="G58" s="2"/>
      <c r="H58" s="2"/>
      <c r="I58" s="2"/>
      <c r="J58" s="716"/>
      <c r="K58" s="717"/>
      <c r="L58" s="718"/>
      <c r="M58" s="718"/>
      <c r="N58" s="719"/>
      <c r="O58" s="719"/>
      <c r="P58" s="719"/>
      <c r="Q58" s="719"/>
      <c r="R58" s="2"/>
      <c r="S58" s="2"/>
      <c r="T58" s="2"/>
      <c r="U58" s="2"/>
      <c r="V58" s="2"/>
      <c r="W58" s="2"/>
      <c r="X58" s="720"/>
      <c r="Y58" s="720"/>
      <c r="Z58" s="720"/>
      <c r="AA58" s="720"/>
      <c r="AB58" s="717"/>
      <c r="AC58" s="721"/>
      <c r="AD58" s="722"/>
      <c r="AE58" s="722"/>
      <c r="AF58" s="722"/>
      <c r="AG58" s="722"/>
      <c r="AH58" s="722"/>
      <c r="AI58" s="722"/>
      <c r="AJ58" s="722"/>
      <c r="AK58" s="717"/>
      <c r="AL58" s="723"/>
      <c r="AM58" s="723"/>
      <c r="AN58" s="723"/>
      <c r="AO58" s="723"/>
      <c r="AP58" s="723"/>
      <c r="AQ58" s="1"/>
      <c r="AR58" s="1"/>
      <c r="AS58" s="1"/>
      <c r="AT58" s="717"/>
      <c r="AU58" s="723"/>
      <c r="AV58" s="723"/>
      <c r="AW58" s="723"/>
      <c r="AX58" s="723"/>
      <c r="AY58" s="723"/>
      <c r="AZ58" s="1"/>
      <c r="BA58" s="1"/>
      <c r="BB58" s="1"/>
      <c r="BC58" s="717"/>
      <c r="BD58" s="723"/>
      <c r="BE58" s="723"/>
      <c r="BF58" s="723"/>
      <c r="BG58" s="723"/>
      <c r="BH58" s="723"/>
      <c r="BI58" s="1"/>
      <c r="BJ58" s="1"/>
      <c r="BK58" s="1"/>
      <c r="BL58" s="717"/>
      <c r="BM58" s="723"/>
      <c r="BN58" s="723"/>
      <c r="BO58" s="723"/>
      <c r="BP58" s="723"/>
      <c r="BQ58" s="723"/>
      <c r="BR58" s="1"/>
      <c r="BS58" s="1"/>
      <c r="BT58" s="1"/>
      <c r="BU58" s="1"/>
      <c r="BV58" s="1"/>
      <c r="BW58" s="1"/>
      <c r="BX58" s="1"/>
      <c r="BY58" s="1"/>
      <c r="BZ58" s="1"/>
      <c r="CA58" s="1"/>
      <c r="CB58" s="1"/>
      <c r="CC58" s="1"/>
    </row>
    <row r="59" spans="1:81" ht="39.75" customHeight="1" x14ac:dyDescent="0.3">
      <c r="A59" s="714"/>
      <c r="B59" s="715"/>
      <c r="C59" s="2"/>
      <c r="D59" s="2"/>
      <c r="E59" s="2"/>
      <c r="F59" s="2"/>
      <c r="G59" s="2"/>
      <c r="H59" s="2"/>
      <c r="I59" s="2"/>
      <c r="J59" s="716"/>
      <c r="K59" s="717"/>
      <c r="L59" s="718"/>
      <c r="M59" s="718"/>
      <c r="N59" s="719"/>
      <c r="O59" s="719"/>
      <c r="P59" s="719"/>
      <c r="Q59" s="719"/>
      <c r="R59" s="2"/>
      <c r="S59" s="2"/>
      <c r="T59" s="2"/>
      <c r="U59" s="2"/>
      <c r="V59" s="2"/>
      <c r="W59" s="2"/>
      <c r="X59" s="720"/>
      <c r="Y59" s="720"/>
      <c r="Z59" s="720"/>
      <c r="AA59" s="720"/>
      <c r="AB59" s="717"/>
      <c r="AC59" s="721"/>
      <c r="AD59" s="722"/>
      <c r="AE59" s="722"/>
      <c r="AF59" s="722"/>
      <c r="AG59" s="722"/>
      <c r="AH59" s="722"/>
      <c r="AI59" s="722"/>
      <c r="AJ59" s="722"/>
      <c r="AK59" s="717"/>
      <c r="AL59" s="723"/>
      <c r="AM59" s="723"/>
      <c r="AN59" s="723"/>
      <c r="AO59" s="723"/>
      <c r="AP59" s="723"/>
      <c r="AQ59" s="1"/>
      <c r="AR59" s="1"/>
      <c r="AS59" s="1"/>
      <c r="AT59" s="717"/>
      <c r="AU59" s="723"/>
      <c r="AV59" s="723"/>
      <c r="AW59" s="723"/>
      <c r="AX59" s="723"/>
      <c r="AY59" s="723"/>
      <c r="AZ59" s="1"/>
      <c r="BA59" s="1"/>
      <c r="BB59" s="1"/>
      <c r="BC59" s="717"/>
      <c r="BD59" s="723"/>
      <c r="BE59" s="723"/>
      <c r="BF59" s="723"/>
      <c r="BG59" s="723"/>
      <c r="BH59" s="723"/>
      <c r="BI59" s="1"/>
      <c r="BJ59" s="1"/>
      <c r="BK59" s="1"/>
      <c r="BL59" s="717"/>
      <c r="BM59" s="723"/>
      <c r="BN59" s="723"/>
      <c r="BO59" s="723"/>
      <c r="BP59" s="723"/>
      <c r="BQ59" s="723"/>
      <c r="BR59" s="1"/>
      <c r="BS59" s="1"/>
      <c r="BT59" s="1"/>
      <c r="BU59" s="1"/>
      <c r="BV59" s="1"/>
      <c r="BW59" s="1"/>
      <c r="BX59" s="1"/>
      <c r="BY59" s="1"/>
      <c r="BZ59" s="1"/>
      <c r="CA59" s="1"/>
      <c r="CB59" s="1"/>
      <c r="CC59" s="1"/>
    </row>
    <row r="60" spans="1:81" ht="39.75" customHeight="1" x14ac:dyDescent="0.3">
      <c r="A60" s="714"/>
      <c r="B60" s="715"/>
      <c r="C60" s="2"/>
      <c r="D60" s="2"/>
      <c r="E60" s="2"/>
      <c r="F60" s="2"/>
      <c r="G60" s="2"/>
      <c r="H60" s="2"/>
      <c r="I60" s="2"/>
      <c r="J60" s="716"/>
      <c r="K60" s="717"/>
      <c r="L60" s="718"/>
      <c r="M60" s="718"/>
      <c r="N60" s="719"/>
      <c r="O60" s="719"/>
      <c r="P60" s="719"/>
      <c r="Q60" s="719"/>
      <c r="R60" s="2"/>
      <c r="S60" s="2"/>
      <c r="T60" s="2"/>
      <c r="U60" s="2"/>
      <c r="V60" s="2"/>
      <c r="W60" s="2"/>
      <c r="X60" s="720"/>
      <c r="Y60" s="720"/>
      <c r="Z60" s="720"/>
      <c r="AA60" s="720"/>
      <c r="AB60" s="717"/>
      <c r="AC60" s="721"/>
      <c r="AD60" s="722"/>
      <c r="AE60" s="722"/>
      <c r="AF60" s="722"/>
      <c r="AG60" s="722"/>
      <c r="AH60" s="722"/>
      <c r="AI60" s="722"/>
      <c r="AJ60" s="722"/>
      <c r="AK60" s="717"/>
      <c r="AL60" s="723"/>
      <c r="AM60" s="723"/>
      <c r="AN60" s="723"/>
      <c r="AO60" s="723"/>
      <c r="AP60" s="723"/>
      <c r="AQ60" s="1"/>
      <c r="AR60" s="1"/>
      <c r="AS60" s="1"/>
      <c r="AT60" s="717"/>
      <c r="AU60" s="723"/>
      <c r="AV60" s="723"/>
      <c r="AW60" s="723"/>
      <c r="AX60" s="723"/>
      <c r="AY60" s="723"/>
      <c r="AZ60" s="1"/>
      <c r="BA60" s="1"/>
      <c r="BB60" s="1"/>
      <c r="BC60" s="717"/>
      <c r="BD60" s="723"/>
      <c r="BE60" s="723"/>
      <c r="BF60" s="723"/>
      <c r="BG60" s="723"/>
      <c r="BH60" s="723"/>
      <c r="BI60" s="1"/>
      <c r="BJ60" s="1"/>
      <c r="BK60" s="1"/>
      <c r="BL60" s="717"/>
      <c r="BM60" s="723"/>
      <c r="BN60" s="723"/>
      <c r="BO60" s="723"/>
      <c r="BP60" s="723"/>
      <c r="BQ60" s="723"/>
      <c r="BR60" s="1"/>
      <c r="BS60" s="1"/>
      <c r="BT60" s="1"/>
      <c r="BU60" s="1"/>
      <c r="BV60" s="1"/>
      <c r="BW60" s="1"/>
      <c r="BX60" s="1"/>
      <c r="BY60" s="1"/>
      <c r="BZ60" s="1"/>
      <c r="CA60" s="1"/>
      <c r="CB60" s="1"/>
      <c r="CC60" s="1"/>
    </row>
    <row r="61" spans="1:81" ht="39.75" customHeight="1" x14ac:dyDescent="0.3">
      <c r="A61" s="714"/>
      <c r="B61" s="715"/>
      <c r="C61" s="2"/>
      <c r="D61" s="2"/>
      <c r="E61" s="2"/>
      <c r="F61" s="2"/>
      <c r="G61" s="2"/>
      <c r="H61" s="2"/>
      <c r="I61" s="2"/>
      <c r="J61" s="716"/>
      <c r="K61" s="717"/>
      <c r="L61" s="718"/>
      <c r="M61" s="718"/>
      <c r="N61" s="719"/>
      <c r="O61" s="719"/>
      <c r="P61" s="719"/>
      <c r="Q61" s="719"/>
      <c r="R61" s="2"/>
      <c r="S61" s="2"/>
      <c r="T61" s="2"/>
      <c r="U61" s="2"/>
      <c r="V61" s="2"/>
      <c r="W61" s="2"/>
      <c r="X61" s="720"/>
      <c r="Y61" s="720"/>
      <c r="Z61" s="720"/>
      <c r="AA61" s="720"/>
      <c r="AB61" s="717"/>
      <c r="AC61" s="721"/>
      <c r="AD61" s="722"/>
      <c r="AE61" s="722"/>
      <c r="AF61" s="722"/>
      <c r="AG61" s="722"/>
      <c r="AH61" s="722"/>
      <c r="AI61" s="722"/>
      <c r="AJ61" s="722"/>
      <c r="AK61" s="717"/>
      <c r="AL61" s="723"/>
      <c r="AM61" s="723"/>
      <c r="AN61" s="723"/>
      <c r="AO61" s="723"/>
      <c r="AP61" s="723"/>
      <c r="AQ61" s="1"/>
      <c r="AR61" s="1"/>
      <c r="AS61" s="1"/>
      <c r="AT61" s="717"/>
      <c r="AU61" s="723"/>
      <c r="AV61" s="723"/>
      <c r="AW61" s="723"/>
      <c r="AX61" s="723"/>
      <c r="AY61" s="723"/>
      <c r="AZ61" s="1"/>
      <c r="BA61" s="1"/>
      <c r="BB61" s="1"/>
      <c r="BC61" s="717"/>
      <c r="BD61" s="723"/>
      <c r="BE61" s="723"/>
      <c r="BF61" s="723"/>
      <c r="BG61" s="723"/>
      <c r="BH61" s="723"/>
      <c r="BI61" s="1"/>
      <c r="BJ61" s="1"/>
      <c r="BK61" s="1"/>
      <c r="BL61" s="717"/>
      <c r="BM61" s="723"/>
      <c r="BN61" s="723"/>
      <c r="BO61" s="723"/>
      <c r="BP61" s="723"/>
      <c r="BQ61" s="723"/>
      <c r="BR61" s="1"/>
      <c r="BS61" s="1"/>
      <c r="BT61" s="1"/>
      <c r="BU61" s="1"/>
      <c r="BV61" s="1"/>
      <c r="BW61" s="1"/>
      <c r="BX61" s="1"/>
      <c r="BY61" s="1"/>
      <c r="BZ61" s="1"/>
      <c r="CA61" s="1"/>
      <c r="CB61" s="1"/>
      <c r="CC61" s="1"/>
    </row>
    <row r="62" spans="1:81" ht="39.75" customHeight="1" x14ac:dyDescent="0.3">
      <c r="A62" s="714"/>
      <c r="B62" s="715"/>
      <c r="C62" s="2"/>
      <c r="D62" s="2"/>
      <c r="E62" s="2"/>
      <c r="F62" s="2"/>
      <c r="G62" s="2"/>
      <c r="H62" s="2"/>
      <c r="I62" s="2"/>
      <c r="J62" s="716"/>
      <c r="K62" s="717"/>
      <c r="L62" s="718"/>
      <c r="M62" s="718"/>
      <c r="N62" s="719"/>
      <c r="O62" s="719"/>
      <c r="P62" s="719"/>
      <c r="Q62" s="719"/>
      <c r="R62" s="2"/>
      <c r="S62" s="2"/>
      <c r="T62" s="2"/>
      <c r="U62" s="2"/>
      <c r="V62" s="2"/>
      <c r="W62" s="2"/>
      <c r="X62" s="720"/>
      <c r="Y62" s="720"/>
      <c r="Z62" s="720"/>
      <c r="AA62" s="720"/>
      <c r="AB62" s="717"/>
      <c r="AC62" s="721"/>
      <c r="AD62" s="722"/>
      <c r="AE62" s="722"/>
      <c r="AF62" s="722"/>
      <c r="AG62" s="722"/>
      <c r="AH62" s="722"/>
      <c r="AI62" s="722"/>
      <c r="AJ62" s="722"/>
      <c r="AK62" s="717"/>
      <c r="AL62" s="723"/>
      <c r="AM62" s="723"/>
      <c r="AN62" s="723"/>
      <c r="AO62" s="723"/>
      <c r="AP62" s="723"/>
      <c r="AQ62" s="1"/>
      <c r="AR62" s="1"/>
      <c r="AS62" s="1"/>
      <c r="AT62" s="717"/>
      <c r="AU62" s="723"/>
      <c r="AV62" s="723"/>
      <c r="AW62" s="723"/>
      <c r="AX62" s="723"/>
      <c r="AY62" s="723"/>
      <c r="AZ62" s="1"/>
      <c r="BA62" s="1"/>
      <c r="BB62" s="1"/>
      <c r="BC62" s="717"/>
      <c r="BD62" s="723"/>
      <c r="BE62" s="723"/>
      <c r="BF62" s="723"/>
      <c r="BG62" s="723"/>
      <c r="BH62" s="723"/>
      <c r="BI62" s="1"/>
      <c r="BJ62" s="1"/>
      <c r="BK62" s="1"/>
      <c r="BL62" s="717"/>
      <c r="BM62" s="723"/>
      <c r="BN62" s="723"/>
      <c r="BO62" s="723"/>
      <c r="BP62" s="723"/>
      <c r="BQ62" s="723"/>
      <c r="BR62" s="1"/>
      <c r="BS62" s="1"/>
      <c r="BT62" s="1"/>
      <c r="BU62" s="1"/>
      <c r="BV62" s="1"/>
      <c r="BW62" s="1"/>
      <c r="BX62" s="1"/>
      <c r="BY62" s="1"/>
      <c r="BZ62" s="1"/>
      <c r="CA62" s="1"/>
      <c r="CB62" s="1"/>
      <c r="CC62" s="1"/>
    </row>
    <row r="63" spans="1:81" ht="39.75" customHeight="1" x14ac:dyDescent="0.3">
      <c r="A63" s="714"/>
      <c r="B63" s="715"/>
      <c r="C63" s="2"/>
      <c r="D63" s="2"/>
      <c r="E63" s="2"/>
      <c r="F63" s="2"/>
      <c r="G63" s="2"/>
      <c r="H63" s="2"/>
      <c r="I63" s="2"/>
      <c r="J63" s="716"/>
      <c r="K63" s="717"/>
      <c r="L63" s="718"/>
      <c r="M63" s="718"/>
      <c r="N63" s="719"/>
      <c r="O63" s="719"/>
      <c r="P63" s="719"/>
      <c r="Q63" s="719"/>
      <c r="R63" s="2"/>
      <c r="S63" s="2"/>
      <c r="T63" s="2"/>
      <c r="U63" s="2"/>
      <c r="V63" s="2"/>
      <c r="W63" s="2"/>
      <c r="X63" s="720"/>
      <c r="Y63" s="720"/>
      <c r="Z63" s="720"/>
      <c r="AA63" s="720"/>
      <c r="AB63" s="717"/>
      <c r="AC63" s="721"/>
      <c r="AD63" s="722"/>
      <c r="AE63" s="722"/>
      <c r="AF63" s="722"/>
      <c r="AG63" s="722"/>
      <c r="AH63" s="722"/>
      <c r="AI63" s="722"/>
      <c r="AJ63" s="722"/>
      <c r="AK63" s="717"/>
      <c r="AL63" s="723"/>
      <c r="AM63" s="723"/>
      <c r="AN63" s="723"/>
      <c r="AO63" s="723"/>
      <c r="AP63" s="723"/>
      <c r="AQ63" s="1"/>
      <c r="AR63" s="1"/>
      <c r="AS63" s="1"/>
      <c r="AT63" s="717"/>
      <c r="AU63" s="723"/>
      <c r="AV63" s="723"/>
      <c r="AW63" s="723"/>
      <c r="AX63" s="723"/>
      <c r="AY63" s="723"/>
      <c r="AZ63" s="1"/>
      <c r="BA63" s="1"/>
      <c r="BB63" s="1"/>
      <c r="BC63" s="717"/>
      <c r="BD63" s="723"/>
      <c r="BE63" s="723"/>
      <c r="BF63" s="723"/>
      <c r="BG63" s="723"/>
      <c r="BH63" s="723"/>
      <c r="BI63" s="1"/>
      <c r="BJ63" s="1"/>
      <c r="BK63" s="1"/>
      <c r="BL63" s="717"/>
      <c r="BM63" s="723"/>
      <c r="BN63" s="723"/>
      <c r="BO63" s="723"/>
      <c r="BP63" s="723"/>
      <c r="BQ63" s="723"/>
      <c r="BR63" s="1"/>
      <c r="BS63" s="1"/>
      <c r="BT63" s="1"/>
      <c r="BU63" s="1"/>
      <c r="BV63" s="1"/>
      <c r="BW63" s="1"/>
      <c r="BX63" s="1"/>
      <c r="BY63" s="1"/>
      <c r="BZ63" s="1"/>
      <c r="CA63" s="1"/>
      <c r="CB63" s="1"/>
      <c r="CC63" s="1"/>
    </row>
    <row r="64" spans="1:81" ht="39.75" customHeight="1" x14ac:dyDescent="0.3">
      <c r="A64" s="714"/>
      <c r="B64" s="715"/>
      <c r="C64" s="2"/>
      <c r="D64" s="2"/>
      <c r="E64" s="2"/>
      <c r="F64" s="2"/>
      <c r="G64" s="2"/>
      <c r="H64" s="2"/>
      <c r="I64" s="2"/>
      <c r="J64" s="716"/>
      <c r="K64" s="717"/>
      <c r="L64" s="718"/>
      <c r="M64" s="718"/>
      <c r="N64" s="719"/>
      <c r="O64" s="719"/>
      <c r="P64" s="719"/>
      <c r="Q64" s="719"/>
      <c r="R64" s="2"/>
      <c r="S64" s="2"/>
      <c r="T64" s="2"/>
      <c r="U64" s="2"/>
      <c r="V64" s="2"/>
      <c r="W64" s="2"/>
      <c r="X64" s="720"/>
      <c r="Y64" s="720"/>
      <c r="Z64" s="720"/>
      <c r="AA64" s="720"/>
      <c r="AB64" s="717"/>
      <c r="AC64" s="721"/>
      <c r="AD64" s="722"/>
      <c r="AE64" s="722"/>
      <c r="AF64" s="722"/>
      <c r="AG64" s="722"/>
      <c r="AH64" s="722"/>
      <c r="AI64" s="722"/>
      <c r="AJ64" s="722"/>
      <c r="AK64" s="717"/>
      <c r="AL64" s="723"/>
      <c r="AM64" s="723"/>
      <c r="AN64" s="723"/>
      <c r="AO64" s="723"/>
      <c r="AP64" s="723"/>
      <c r="AQ64" s="1"/>
      <c r="AR64" s="1"/>
      <c r="AS64" s="1"/>
      <c r="AT64" s="717"/>
      <c r="AU64" s="723"/>
      <c r="AV64" s="723"/>
      <c r="AW64" s="723"/>
      <c r="AX64" s="723"/>
      <c r="AY64" s="723"/>
      <c r="AZ64" s="1"/>
      <c r="BA64" s="1"/>
      <c r="BB64" s="1"/>
      <c r="BC64" s="717"/>
      <c r="BD64" s="723"/>
      <c r="BE64" s="723"/>
      <c r="BF64" s="723"/>
      <c r="BG64" s="723"/>
      <c r="BH64" s="723"/>
      <c r="BI64" s="1"/>
      <c r="BJ64" s="1"/>
      <c r="BK64" s="1"/>
      <c r="BL64" s="717"/>
      <c r="BM64" s="723"/>
      <c r="BN64" s="723"/>
      <c r="BO64" s="723"/>
      <c r="BP64" s="723"/>
      <c r="BQ64" s="723"/>
      <c r="BR64" s="1"/>
      <c r="BS64" s="1"/>
      <c r="BT64" s="1"/>
      <c r="BU64" s="1"/>
      <c r="BV64" s="1"/>
      <c r="BW64" s="1"/>
      <c r="BX64" s="1"/>
      <c r="BY64" s="1"/>
      <c r="BZ64" s="1"/>
      <c r="CA64" s="1"/>
      <c r="CB64" s="1"/>
      <c r="CC64" s="1"/>
    </row>
    <row r="65" spans="1:81" ht="39.75" customHeight="1" x14ac:dyDescent="0.3">
      <c r="A65" s="714"/>
      <c r="B65" s="715"/>
      <c r="C65" s="2"/>
      <c r="D65" s="2"/>
      <c r="E65" s="2"/>
      <c r="F65" s="2"/>
      <c r="G65" s="2"/>
      <c r="H65" s="2"/>
      <c r="I65" s="2"/>
      <c r="J65" s="716"/>
      <c r="K65" s="717"/>
      <c r="L65" s="718"/>
      <c r="M65" s="718"/>
      <c r="N65" s="719"/>
      <c r="O65" s="719"/>
      <c r="P65" s="719"/>
      <c r="Q65" s="719"/>
      <c r="R65" s="2"/>
      <c r="S65" s="2"/>
      <c r="T65" s="2"/>
      <c r="U65" s="2"/>
      <c r="V65" s="2"/>
      <c r="W65" s="2"/>
      <c r="X65" s="720"/>
      <c r="Y65" s="720"/>
      <c r="Z65" s="720"/>
      <c r="AA65" s="720"/>
      <c r="AB65" s="717"/>
      <c r="AC65" s="721"/>
      <c r="AD65" s="722"/>
      <c r="AE65" s="722"/>
      <c r="AF65" s="722"/>
      <c r="AG65" s="722"/>
      <c r="AH65" s="722"/>
      <c r="AI65" s="722"/>
      <c r="AJ65" s="722"/>
      <c r="AK65" s="717"/>
      <c r="AL65" s="723"/>
      <c r="AM65" s="723"/>
      <c r="AN65" s="723"/>
      <c r="AO65" s="723"/>
      <c r="AP65" s="723"/>
      <c r="AQ65" s="1"/>
      <c r="AR65" s="1"/>
      <c r="AS65" s="1"/>
      <c r="AT65" s="717"/>
      <c r="AU65" s="723"/>
      <c r="AV65" s="723"/>
      <c r="AW65" s="723"/>
      <c r="AX65" s="723"/>
      <c r="AY65" s="723"/>
      <c r="AZ65" s="1"/>
      <c r="BA65" s="1"/>
      <c r="BB65" s="1"/>
      <c r="BC65" s="717"/>
      <c r="BD65" s="723"/>
      <c r="BE65" s="723"/>
      <c r="BF65" s="723"/>
      <c r="BG65" s="723"/>
      <c r="BH65" s="723"/>
      <c r="BI65" s="1"/>
      <c r="BJ65" s="1"/>
      <c r="BK65" s="1"/>
      <c r="BL65" s="717"/>
      <c r="BM65" s="723"/>
      <c r="BN65" s="723"/>
      <c r="BO65" s="723"/>
      <c r="BP65" s="723"/>
      <c r="BQ65" s="723"/>
      <c r="BR65" s="1"/>
      <c r="BS65" s="1"/>
      <c r="BT65" s="1"/>
      <c r="BU65" s="1"/>
      <c r="BV65" s="1"/>
      <c r="BW65" s="1"/>
      <c r="BX65" s="1"/>
      <c r="BY65" s="1"/>
      <c r="BZ65" s="1"/>
      <c r="CA65" s="1"/>
      <c r="CB65" s="1"/>
      <c r="CC65" s="1"/>
    </row>
    <row r="66" spans="1:81" ht="39.75" customHeight="1" x14ac:dyDescent="0.3">
      <c r="A66" s="714"/>
      <c r="B66" s="715"/>
      <c r="C66" s="2"/>
      <c r="D66" s="2"/>
      <c r="E66" s="2"/>
      <c r="F66" s="2"/>
      <c r="G66" s="2"/>
      <c r="H66" s="2"/>
      <c r="I66" s="2"/>
      <c r="J66" s="716"/>
      <c r="K66" s="717"/>
      <c r="L66" s="718"/>
      <c r="M66" s="718"/>
      <c r="N66" s="719"/>
      <c r="O66" s="719"/>
      <c r="P66" s="719"/>
      <c r="Q66" s="719"/>
      <c r="R66" s="2"/>
      <c r="S66" s="2"/>
      <c r="T66" s="2"/>
      <c r="U66" s="2"/>
      <c r="V66" s="2"/>
      <c r="W66" s="2"/>
      <c r="X66" s="720"/>
      <c r="Y66" s="720"/>
      <c r="Z66" s="720"/>
      <c r="AA66" s="720"/>
      <c r="AB66" s="717"/>
      <c r="AC66" s="721"/>
      <c r="AD66" s="722"/>
      <c r="AE66" s="722"/>
      <c r="AF66" s="722"/>
      <c r="AG66" s="722"/>
      <c r="AH66" s="722"/>
      <c r="AI66" s="722"/>
      <c r="AJ66" s="722"/>
      <c r="AK66" s="717"/>
      <c r="AL66" s="723"/>
      <c r="AM66" s="723"/>
      <c r="AN66" s="723"/>
      <c r="AO66" s="723"/>
      <c r="AP66" s="723"/>
      <c r="AQ66" s="1"/>
      <c r="AR66" s="1"/>
      <c r="AS66" s="1"/>
      <c r="AT66" s="717"/>
      <c r="AU66" s="723"/>
      <c r="AV66" s="723"/>
      <c r="AW66" s="723"/>
      <c r="AX66" s="723"/>
      <c r="AY66" s="723"/>
      <c r="AZ66" s="1"/>
      <c r="BA66" s="1"/>
      <c r="BB66" s="1"/>
      <c r="BC66" s="717"/>
      <c r="BD66" s="723"/>
      <c r="BE66" s="723"/>
      <c r="BF66" s="723"/>
      <c r="BG66" s="723"/>
      <c r="BH66" s="723"/>
      <c r="BI66" s="1"/>
      <c r="BJ66" s="1"/>
      <c r="BK66" s="1"/>
      <c r="BL66" s="717"/>
      <c r="BM66" s="723"/>
      <c r="BN66" s="723"/>
      <c r="BO66" s="723"/>
      <c r="BP66" s="723"/>
      <c r="BQ66" s="723"/>
      <c r="BR66" s="1"/>
      <c r="BS66" s="1"/>
      <c r="BT66" s="1"/>
      <c r="BU66" s="1"/>
      <c r="BV66" s="1"/>
      <c r="BW66" s="1"/>
      <c r="BX66" s="1"/>
      <c r="BY66" s="1"/>
      <c r="BZ66" s="1"/>
      <c r="CA66" s="1"/>
      <c r="CB66" s="1"/>
      <c r="CC66" s="1"/>
    </row>
    <row r="67" spans="1:81" ht="39.75" customHeight="1" x14ac:dyDescent="0.3">
      <c r="A67" s="714"/>
      <c r="B67" s="715"/>
      <c r="C67" s="2"/>
      <c r="D67" s="2"/>
      <c r="E67" s="2"/>
      <c r="F67" s="2"/>
      <c r="G67" s="2"/>
      <c r="H67" s="2"/>
      <c r="I67" s="2"/>
      <c r="J67" s="716"/>
      <c r="K67" s="717"/>
      <c r="L67" s="718"/>
      <c r="M67" s="718"/>
      <c r="N67" s="719"/>
      <c r="O67" s="719"/>
      <c r="P67" s="719"/>
      <c r="Q67" s="719"/>
      <c r="R67" s="2"/>
      <c r="S67" s="2"/>
      <c r="T67" s="2"/>
      <c r="U67" s="2"/>
      <c r="V67" s="2"/>
      <c r="W67" s="2"/>
      <c r="X67" s="720"/>
      <c r="Y67" s="720"/>
      <c r="Z67" s="720"/>
      <c r="AA67" s="720"/>
      <c r="AB67" s="717"/>
      <c r="AC67" s="721"/>
      <c r="AD67" s="722"/>
      <c r="AE67" s="722"/>
      <c r="AF67" s="722"/>
      <c r="AG67" s="722"/>
      <c r="AH67" s="722"/>
      <c r="AI67" s="722"/>
      <c r="AJ67" s="722"/>
      <c r="AK67" s="717"/>
      <c r="AL67" s="723"/>
      <c r="AM67" s="723"/>
      <c r="AN67" s="723"/>
      <c r="AO67" s="723"/>
      <c r="AP67" s="723"/>
      <c r="AQ67" s="1"/>
      <c r="AR67" s="1"/>
      <c r="AS67" s="1"/>
      <c r="AT67" s="717"/>
      <c r="AU67" s="723"/>
      <c r="AV67" s="723"/>
      <c r="AW67" s="723"/>
      <c r="AX67" s="723"/>
      <c r="AY67" s="723"/>
      <c r="AZ67" s="1"/>
      <c r="BA67" s="1"/>
      <c r="BB67" s="1"/>
      <c r="BC67" s="717"/>
      <c r="BD67" s="723"/>
      <c r="BE67" s="723"/>
      <c r="BF67" s="723"/>
      <c r="BG67" s="723"/>
      <c r="BH67" s="723"/>
      <c r="BI67" s="1"/>
      <c r="BJ67" s="1"/>
      <c r="BK67" s="1"/>
      <c r="BL67" s="717"/>
      <c r="BM67" s="723"/>
      <c r="BN67" s="723"/>
      <c r="BO67" s="723"/>
      <c r="BP67" s="723"/>
      <c r="BQ67" s="723"/>
      <c r="BR67" s="1"/>
      <c r="BS67" s="1"/>
      <c r="BT67" s="1"/>
      <c r="BU67" s="1"/>
      <c r="BV67" s="1"/>
      <c r="BW67" s="1"/>
      <c r="BX67" s="1"/>
      <c r="BY67" s="1"/>
      <c r="BZ67" s="1"/>
      <c r="CA67" s="1"/>
      <c r="CB67" s="1"/>
      <c r="CC67" s="1"/>
    </row>
    <row r="68" spans="1:81" ht="39.75" customHeight="1" x14ac:dyDescent="0.3">
      <c r="A68" s="714"/>
      <c r="B68" s="715"/>
      <c r="C68" s="2"/>
      <c r="D68" s="2"/>
      <c r="E68" s="2"/>
      <c r="F68" s="2"/>
      <c r="G68" s="2"/>
      <c r="H68" s="2"/>
      <c r="I68" s="2"/>
      <c r="J68" s="716"/>
      <c r="K68" s="717"/>
      <c r="L68" s="718"/>
      <c r="M68" s="718"/>
      <c r="N68" s="719"/>
      <c r="O68" s="719"/>
      <c r="P68" s="719"/>
      <c r="Q68" s="719"/>
      <c r="R68" s="2"/>
      <c r="S68" s="2"/>
      <c r="T68" s="2"/>
      <c r="U68" s="2"/>
      <c r="V68" s="2"/>
      <c r="W68" s="2"/>
      <c r="X68" s="720"/>
      <c r="Y68" s="720"/>
      <c r="Z68" s="720"/>
      <c r="AA68" s="720"/>
      <c r="AB68" s="717"/>
      <c r="AC68" s="721"/>
      <c r="AD68" s="722"/>
      <c r="AE68" s="722"/>
      <c r="AF68" s="722"/>
      <c r="AG68" s="722"/>
      <c r="AH68" s="722"/>
      <c r="AI68" s="722"/>
      <c r="AJ68" s="722"/>
      <c r="AK68" s="717"/>
      <c r="AL68" s="723"/>
      <c r="AM68" s="723"/>
      <c r="AN68" s="723"/>
      <c r="AO68" s="723"/>
      <c r="AP68" s="723"/>
      <c r="AQ68" s="1"/>
      <c r="AR68" s="1"/>
      <c r="AS68" s="1"/>
      <c r="AT68" s="717"/>
      <c r="AU68" s="723"/>
      <c r="AV68" s="723"/>
      <c r="AW68" s="723"/>
      <c r="AX68" s="723"/>
      <c r="AY68" s="723"/>
      <c r="AZ68" s="1"/>
      <c r="BA68" s="1"/>
      <c r="BB68" s="1"/>
      <c r="BC68" s="717"/>
      <c r="BD68" s="723"/>
      <c r="BE68" s="723"/>
      <c r="BF68" s="723"/>
      <c r="BG68" s="723"/>
      <c r="BH68" s="723"/>
      <c r="BI68" s="1"/>
      <c r="BJ68" s="1"/>
      <c r="BK68" s="1"/>
      <c r="BL68" s="717"/>
      <c r="BM68" s="723"/>
      <c r="BN68" s="723"/>
      <c r="BO68" s="723"/>
      <c r="BP68" s="723"/>
      <c r="BQ68" s="723"/>
      <c r="BR68" s="1"/>
      <c r="BS68" s="1"/>
      <c r="BT68" s="1"/>
      <c r="BU68" s="1"/>
      <c r="BV68" s="1"/>
      <c r="BW68" s="1"/>
      <c r="BX68" s="1"/>
      <c r="BY68" s="1"/>
      <c r="BZ68" s="1"/>
      <c r="CA68" s="1"/>
      <c r="CB68" s="1"/>
      <c r="CC68" s="1"/>
    </row>
    <row r="69" spans="1:81" ht="39.75" customHeight="1" x14ac:dyDescent="0.3">
      <c r="A69" s="714"/>
      <c r="B69" s="715"/>
      <c r="C69" s="2"/>
      <c r="D69" s="2"/>
      <c r="E69" s="2"/>
      <c r="F69" s="2"/>
      <c r="G69" s="2"/>
      <c r="H69" s="2"/>
      <c r="I69" s="2"/>
      <c r="J69" s="716"/>
      <c r="K69" s="717"/>
      <c r="L69" s="718"/>
      <c r="M69" s="718"/>
      <c r="N69" s="719"/>
      <c r="O69" s="719"/>
      <c r="P69" s="719"/>
      <c r="Q69" s="719"/>
      <c r="R69" s="2"/>
      <c r="S69" s="2"/>
      <c r="T69" s="2"/>
      <c r="U69" s="2"/>
      <c r="V69" s="2"/>
      <c r="W69" s="2"/>
      <c r="X69" s="720"/>
      <c r="Y69" s="720"/>
      <c r="Z69" s="720"/>
      <c r="AA69" s="720"/>
      <c r="AB69" s="717"/>
      <c r="AC69" s="721"/>
      <c r="AD69" s="722"/>
      <c r="AE69" s="722"/>
      <c r="AF69" s="722"/>
      <c r="AG69" s="722"/>
      <c r="AH69" s="722"/>
      <c r="AI69" s="722"/>
      <c r="AJ69" s="722"/>
      <c r="AK69" s="717"/>
      <c r="AL69" s="723"/>
      <c r="AM69" s="723"/>
      <c r="AN69" s="723"/>
      <c r="AO69" s="723"/>
      <c r="AP69" s="723"/>
      <c r="AQ69" s="1"/>
      <c r="AR69" s="1"/>
      <c r="AS69" s="1"/>
      <c r="AT69" s="717"/>
      <c r="AU69" s="723"/>
      <c r="AV69" s="723"/>
      <c r="AW69" s="723"/>
      <c r="AX69" s="723"/>
      <c r="AY69" s="723"/>
      <c r="AZ69" s="1"/>
      <c r="BA69" s="1"/>
      <c r="BB69" s="1"/>
      <c r="BC69" s="717"/>
      <c r="BD69" s="723"/>
      <c r="BE69" s="723"/>
      <c r="BF69" s="723"/>
      <c r="BG69" s="723"/>
      <c r="BH69" s="723"/>
      <c r="BI69" s="1"/>
      <c r="BJ69" s="1"/>
      <c r="BK69" s="1"/>
      <c r="BL69" s="717"/>
      <c r="BM69" s="723"/>
      <c r="BN69" s="723"/>
      <c r="BO69" s="723"/>
      <c r="BP69" s="723"/>
      <c r="BQ69" s="723"/>
      <c r="BR69" s="1"/>
      <c r="BS69" s="1"/>
      <c r="BT69" s="1"/>
      <c r="BU69" s="1"/>
      <c r="BV69" s="1"/>
      <c r="BW69" s="1"/>
      <c r="BX69" s="1"/>
      <c r="BY69" s="1"/>
      <c r="BZ69" s="1"/>
      <c r="CA69" s="1"/>
      <c r="CB69" s="1"/>
      <c r="CC69" s="1"/>
    </row>
    <row r="70" spans="1:81" ht="39.75" customHeight="1" x14ac:dyDescent="0.3">
      <c r="A70" s="714"/>
      <c r="B70" s="715"/>
      <c r="C70" s="2"/>
      <c r="D70" s="2"/>
      <c r="E70" s="2"/>
      <c r="F70" s="2"/>
      <c r="G70" s="2"/>
      <c r="H70" s="2"/>
      <c r="I70" s="2"/>
      <c r="J70" s="716"/>
      <c r="K70" s="717"/>
      <c r="L70" s="718"/>
      <c r="M70" s="718"/>
      <c r="N70" s="719"/>
      <c r="O70" s="719"/>
      <c r="P70" s="719"/>
      <c r="Q70" s="719"/>
      <c r="R70" s="2"/>
      <c r="S70" s="2"/>
      <c r="T70" s="2"/>
      <c r="U70" s="2"/>
      <c r="V70" s="2"/>
      <c r="W70" s="2"/>
      <c r="X70" s="720"/>
      <c r="Y70" s="720"/>
      <c r="Z70" s="720"/>
      <c r="AA70" s="720"/>
      <c r="AB70" s="717"/>
      <c r="AC70" s="721"/>
      <c r="AD70" s="722"/>
      <c r="AE70" s="722"/>
      <c r="AF70" s="722"/>
      <c r="AG70" s="722"/>
      <c r="AH70" s="722"/>
      <c r="AI70" s="722"/>
      <c r="AJ70" s="722"/>
      <c r="AK70" s="717"/>
      <c r="AL70" s="723"/>
      <c r="AM70" s="723"/>
      <c r="AN70" s="723"/>
      <c r="AO70" s="723"/>
      <c r="AP70" s="723"/>
      <c r="AQ70" s="1"/>
      <c r="AR70" s="1"/>
      <c r="AS70" s="1"/>
      <c r="AT70" s="717"/>
      <c r="AU70" s="723"/>
      <c r="AV70" s="723"/>
      <c r="AW70" s="723"/>
      <c r="AX70" s="723"/>
      <c r="AY70" s="723"/>
      <c r="AZ70" s="1"/>
      <c r="BA70" s="1"/>
      <c r="BB70" s="1"/>
      <c r="BC70" s="717"/>
      <c r="BD70" s="723"/>
      <c r="BE70" s="723"/>
      <c r="BF70" s="723"/>
      <c r="BG70" s="723"/>
      <c r="BH70" s="723"/>
      <c r="BI70" s="1"/>
      <c r="BJ70" s="1"/>
      <c r="BK70" s="1"/>
      <c r="BL70" s="717"/>
      <c r="BM70" s="723"/>
      <c r="BN70" s="723"/>
      <c r="BO70" s="723"/>
      <c r="BP70" s="723"/>
      <c r="BQ70" s="723"/>
      <c r="BR70" s="1"/>
      <c r="BS70" s="1"/>
      <c r="BT70" s="1"/>
      <c r="BU70" s="1"/>
      <c r="BV70" s="1"/>
      <c r="BW70" s="1"/>
      <c r="BX70" s="1"/>
      <c r="BY70" s="1"/>
      <c r="BZ70" s="1"/>
      <c r="CA70" s="1"/>
      <c r="CB70" s="1"/>
      <c r="CC70" s="1"/>
    </row>
    <row r="71" spans="1:81" ht="39.75" customHeight="1" x14ac:dyDescent="0.3">
      <c r="A71" s="714"/>
      <c r="B71" s="715"/>
      <c r="C71" s="2"/>
      <c r="D71" s="2"/>
      <c r="E71" s="2"/>
      <c r="F71" s="2"/>
      <c r="G71" s="2"/>
      <c r="H71" s="2"/>
      <c r="I71" s="2"/>
      <c r="J71" s="716"/>
      <c r="K71" s="717"/>
      <c r="L71" s="718"/>
      <c r="M71" s="718"/>
      <c r="N71" s="719"/>
      <c r="O71" s="719"/>
      <c r="P71" s="719"/>
      <c r="Q71" s="719"/>
      <c r="R71" s="2"/>
      <c r="S71" s="2"/>
      <c r="T71" s="2"/>
      <c r="U71" s="2"/>
      <c r="V71" s="2"/>
      <c r="W71" s="2"/>
      <c r="X71" s="720"/>
      <c r="Y71" s="720"/>
      <c r="Z71" s="720"/>
      <c r="AA71" s="720"/>
      <c r="AB71" s="717"/>
      <c r="AC71" s="721"/>
      <c r="AD71" s="722"/>
      <c r="AE71" s="722"/>
      <c r="AF71" s="722"/>
      <c r="AG71" s="722"/>
      <c r="AH71" s="722"/>
      <c r="AI71" s="722"/>
      <c r="AJ71" s="722"/>
      <c r="AK71" s="717"/>
      <c r="AL71" s="723"/>
      <c r="AM71" s="723"/>
      <c r="AN71" s="723"/>
      <c r="AO71" s="723"/>
      <c r="AP71" s="723"/>
      <c r="AQ71" s="1"/>
      <c r="AR71" s="1"/>
      <c r="AS71" s="1"/>
      <c r="AT71" s="717"/>
      <c r="AU71" s="723"/>
      <c r="AV71" s="723"/>
      <c r="AW71" s="723"/>
      <c r="AX71" s="723"/>
      <c r="AY71" s="723"/>
      <c r="AZ71" s="1"/>
      <c r="BA71" s="1"/>
      <c r="BB71" s="1"/>
      <c r="BC71" s="717"/>
      <c r="BD71" s="723"/>
      <c r="BE71" s="723"/>
      <c r="BF71" s="723"/>
      <c r="BG71" s="723"/>
      <c r="BH71" s="723"/>
      <c r="BI71" s="1"/>
      <c r="BJ71" s="1"/>
      <c r="BK71" s="1"/>
      <c r="BL71" s="717"/>
      <c r="BM71" s="723"/>
      <c r="BN71" s="723"/>
      <c r="BO71" s="723"/>
      <c r="BP71" s="723"/>
      <c r="BQ71" s="723"/>
      <c r="BR71" s="1"/>
      <c r="BS71" s="1"/>
      <c r="BT71" s="1"/>
      <c r="BU71" s="1"/>
      <c r="BV71" s="1"/>
      <c r="BW71" s="1"/>
      <c r="BX71" s="1"/>
      <c r="BY71" s="1"/>
      <c r="BZ71" s="1"/>
      <c r="CA71" s="1"/>
      <c r="CB71" s="1"/>
      <c r="CC71" s="1"/>
    </row>
    <row r="72" spans="1:81" ht="39.75" customHeight="1" x14ac:dyDescent="0.3">
      <c r="A72" s="714"/>
      <c r="B72" s="715"/>
      <c r="C72" s="2"/>
      <c r="D72" s="2"/>
      <c r="E72" s="2"/>
      <c r="F72" s="2"/>
      <c r="G72" s="2"/>
      <c r="H72" s="2"/>
      <c r="I72" s="2"/>
      <c r="J72" s="716"/>
      <c r="K72" s="717"/>
      <c r="L72" s="718"/>
      <c r="M72" s="718"/>
      <c r="N72" s="719"/>
      <c r="O72" s="719"/>
      <c r="P72" s="719"/>
      <c r="Q72" s="719"/>
      <c r="R72" s="2"/>
      <c r="S72" s="2"/>
      <c r="T72" s="2"/>
      <c r="U72" s="2"/>
      <c r="V72" s="2"/>
      <c r="W72" s="2"/>
      <c r="X72" s="720"/>
      <c r="Y72" s="720"/>
      <c r="Z72" s="720"/>
      <c r="AA72" s="720"/>
      <c r="AB72" s="717"/>
      <c r="AC72" s="721"/>
      <c r="AD72" s="722"/>
      <c r="AE72" s="722"/>
      <c r="AF72" s="722"/>
      <c r="AG72" s="722"/>
      <c r="AH72" s="722"/>
      <c r="AI72" s="722"/>
      <c r="AJ72" s="722"/>
      <c r="AK72" s="717"/>
      <c r="AL72" s="723"/>
      <c r="AM72" s="723"/>
      <c r="AN72" s="723"/>
      <c r="AO72" s="723"/>
      <c r="AP72" s="723"/>
      <c r="AQ72" s="1"/>
      <c r="AR72" s="1"/>
      <c r="AS72" s="1"/>
      <c r="AT72" s="717"/>
      <c r="AU72" s="723"/>
      <c r="AV72" s="723"/>
      <c r="AW72" s="723"/>
      <c r="AX72" s="723"/>
      <c r="AY72" s="723"/>
      <c r="AZ72" s="1"/>
      <c r="BA72" s="1"/>
      <c r="BB72" s="1"/>
      <c r="BC72" s="717"/>
      <c r="BD72" s="723"/>
      <c r="BE72" s="723"/>
      <c r="BF72" s="723"/>
      <c r="BG72" s="723"/>
      <c r="BH72" s="723"/>
      <c r="BI72" s="1"/>
      <c r="BJ72" s="1"/>
      <c r="BK72" s="1"/>
      <c r="BL72" s="717"/>
      <c r="BM72" s="723"/>
      <c r="BN72" s="723"/>
      <c r="BO72" s="723"/>
      <c r="BP72" s="723"/>
      <c r="BQ72" s="723"/>
      <c r="BR72" s="1"/>
      <c r="BS72" s="1"/>
      <c r="BT72" s="1"/>
      <c r="BU72" s="1"/>
      <c r="BV72" s="1"/>
      <c r="BW72" s="1"/>
      <c r="BX72" s="1"/>
      <c r="BY72" s="1"/>
      <c r="BZ72" s="1"/>
      <c r="CA72" s="1"/>
      <c r="CB72" s="1"/>
      <c r="CC72" s="1"/>
    </row>
    <row r="73" spans="1:81" ht="39.75" customHeight="1" x14ac:dyDescent="0.3">
      <c r="A73" s="714"/>
      <c r="B73" s="715"/>
      <c r="C73" s="2"/>
      <c r="D73" s="2"/>
      <c r="E73" s="2"/>
      <c r="F73" s="2"/>
      <c r="G73" s="2"/>
      <c r="H73" s="2"/>
      <c r="I73" s="2"/>
      <c r="J73" s="716"/>
      <c r="K73" s="717"/>
      <c r="L73" s="718"/>
      <c r="M73" s="718"/>
      <c r="N73" s="719"/>
      <c r="O73" s="719"/>
      <c r="P73" s="719"/>
      <c r="Q73" s="719"/>
      <c r="R73" s="2"/>
      <c r="S73" s="2"/>
      <c r="T73" s="2"/>
      <c r="U73" s="2"/>
      <c r="V73" s="2"/>
      <c r="W73" s="2"/>
      <c r="X73" s="720"/>
      <c r="Y73" s="720"/>
      <c r="Z73" s="720"/>
      <c r="AA73" s="720"/>
      <c r="AB73" s="717"/>
      <c r="AC73" s="721"/>
      <c r="AD73" s="722"/>
      <c r="AE73" s="722"/>
      <c r="AF73" s="722"/>
      <c r="AG73" s="722"/>
      <c r="AH73" s="722"/>
      <c r="AI73" s="722"/>
      <c r="AJ73" s="722"/>
      <c r="AK73" s="717"/>
      <c r="AL73" s="723"/>
      <c r="AM73" s="723"/>
      <c r="AN73" s="723"/>
      <c r="AO73" s="723"/>
      <c r="AP73" s="723"/>
      <c r="AQ73" s="1"/>
      <c r="AR73" s="1"/>
      <c r="AS73" s="1"/>
      <c r="AT73" s="717"/>
      <c r="AU73" s="723"/>
      <c r="AV73" s="723"/>
      <c r="AW73" s="723"/>
      <c r="AX73" s="723"/>
      <c r="AY73" s="723"/>
      <c r="AZ73" s="1"/>
      <c r="BA73" s="1"/>
      <c r="BB73" s="1"/>
      <c r="BC73" s="717"/>
      <c r="BD73" s="723"/>
      <c r="BE73" s="723"/>
      <c r="BF73" s="723"/>
      <c r="BG73" s="723"/>
      <c r="BH73" s="723"/>
      <c r="BI73" s="1"/>
      <c r="BJ73" s="1"/>
      <c r="BK73" s="1"/>
      <c r="BL73" s="717"/>
      <c r="BM73" s="723"/>
      <c r="BN73" s="723"/>
      <c r="BO73" s="723"/>
      <c r="BP73" s="723"/>
      <c r="BQ73" s="723"/>
      <c r="BR73" s="1"/>
      <c r="BS73" s="1"/>
      <c r="BT73" s="1"/>
      <c r="BU73" s="1"/>
      <c r="BV73" s="1"/>
      <c r="BW73" s="1"/>
      <c r="BX73" s="1"/>
      <c r="BY73" s="1"/>
      <c r="BZ73" s="1"/>
      <c r="CA73" s="1"/>
      <c r="CB73" s="1"/>
      <c r="CC73" s="1"/>
    </row>
    <row r="74" spans="1:81" ht="39.75" customHeight="1" x14ac:dyDescent="0.3">
      <c r="A74" s="714"/>
      <c r="B74" s="715"/>
      <c r="C74" s="2"/>
      <c r="D74" s="2"/>
      <c r="E74" s="2"/>
      <c r="F74" s="2"/>
      <c r="G74" s="2"/>
      <c r="H74" s="2"/>
      <c r="I74" s="2"/>
      <c r="J74" s="716"/>
      <c r="K74" s="717"/>
      <c r="L74" s="718"/>
      <c r="M74" s="718"/>
      <c r="N74" s="719"/>
      <c r="O74" s="719"/>
      <c r="P74" s="719"/>
      <c r="Q74" s="719"/>
      <c r="R74" s="2"/>
      <c r="S74" s="2"/>
      <c r="T74" s="2"/>
      <c r="U74" s="2"/>
      <c r="V74" s="2"/>
      <c r="W74" s="2"/>
      <c r="X74" s="720"/>
      <c r="Y74" s="720"/>
      <c r="Z74" s="720"/>
      <c r="AA74" s="720"/>
      <c r="AB74" s="717"/>
      <c r="AC74" s="721"/>
      <c r="AD74" s="722"/>
      <c r="AE74" s="722"/>
      <c r="AF74" s="722"/>
      <c r="AG74" s="722"/>
      <c r="AH74" s="722"/>
      <c r="AI74" s="722"/>
      <c r="AJ74" s="722"/>
      <c r="AK74" s="717"/>
      <c r="AL74" s="723"/>
      <c r="AM74" s="723"/>
      <c r="AN74" s="723"/>
      <c r="AO74" s="723"/>
      <c r="AP74" s="723"/>
      <c r="AQ74" s="1"/>
      <c r="AR74" s="1"/>
      <c r="AS74" s="1"/>
      <c r="AT74" s="717"/>
      <c r="AU74" s="723"/>
      <c r="AV74" s="723"/>
      <c r="AW74" s="723"/>
      <c r="AX74" s="723"/>
      <c r="AY74" s="723"/>
      <c r="AZ74" s="1"/>
      <c r="BA74" s="1"/>
      <c r="BB74" s="1"/>
      <c r="BC74" s="717"/>
      <c r="BD74" s="723"/>
      <c r="BE74" s="723"/>
      <c r="BF74" s="723"/>
      <c r="BG74" s="723"/>
      <c r="BH74" s="723"/>
      <c r="BI74" s="1"/>
      <c r="BJ74" s="1"/>
      <c r="BK74" s="1"/>
      <c r="BL74" s="717"/>
      <c r="BM74" s="723"/>
      <c r="BN74" s="723"/>
      <c r="BO74" s="723"/>
      <c r="BP74" s="723"/>
      <c r="BQ74" s="723"/>
      <c r="BR74" s="1"/>
      <c r="BS74" s="1"/>
      <c r="BT74" s="1"/>
      <c r="BU74" s="1"/>
      <c r="BV74" s="1"/>
      <c r="BW74" s="1"/>
      <c r="BX74" s="1"/>
      <c r="BY74" s="1"/>
      <c r="BZ74" s="1"/>
      <c r="CA74" s="1"/>
      <c r="CB74" s="1"/>
      <c r="CC74" s="1"/>
    </row>
    <row r="75" spans="1:81" ht="39.75" customHeight="1" x14ac:dyDescent="0.3">
      <c r="A75" s="714"/>
      <c r="B75" s="715"/>
      <c r="C75" s="2"/>
      <c r="D75" s="2"/>
      <c r="E75" s="2"/>
      <c r="F75" s="2"/>
      <c r="G75" s="2"/>
      <c r="H75" s="2"/>
      <c r="I75" s="2"/>
      <c r="J75" s="716"/>
      <c r="K75" s="717"/>
      <c r="L75" s="718"/>
      <c r="M75" s="718"/>
      <c r="N75" s="719"/>
      <c r="O75" s="719"/>
      <c r="P75" s="719"/>
      <c r="Q75" s="719"/>
      <c r="R75" s="2"/>
      <c r="S75" s="2"/>
      <c r="T75" s="2"/>
      <c r="U75" s="2"/>
      <c r="V75" s="2"/>
      <c r="W75" s="2"/>
      <c r="X75" s="720"/>
      <c r="Y75" s="720"/>
      <c r="Z75" s="720"/>
      <c r="AA75" s="720"/>
      <c r="AB75" s="717"/>
      <c r="AC75" s="721"/>
      <c r="AD75" s="722"/>
      <c r="AE75" s="722"/>
      <c r="AF75" s="722"/>
      <c r="AG75" s="722"/>
      <c r="AH75" s="722"/>
      <c r="AI75" s="722"/>
      <c r="AJ75" s="722"/>
      <c r="AK75" s="717"/>
      <c r="AL75" s="723"/>
      <c r="AM75" s="723"/>
      <c r="AN75" s="723"/>
      <c r="AO75" s="723"/>
      <c r="AP75" s="723"/>
      <c r="AQ75" s="1"/>
      <c r="AR75" s="1"/>
      <c r="AS75" s="1"/>
      <c r="AT75" s="717"/>
      <c r="AU75" s="723"/>
      <c r="AV75" s="723"/>
      <c r="AW75" s="723"/>
      <c r="AX75" s="723"/>
      <c r="AY75" s="723"/>
      <c r="AZ75" s="1"/>
      <c r="BA75" s="1"/>
      <c r="BB75" s="1"/>
      <c r="BC75" s="717"/>
      <c r="BD75" s="723"/>
      <c r="BE75" s="723"/>
      <c r="BF75" s="723"/>
      <c r="BG75" s="723"/>
      <c r="BH75" s="723"/>
      <c r="BI75" s="1"/>
      <c r="BJ75" s="1"/>
      <c r="BK75" s="1"/>
      <c r="BL75" s="717"/>
      <c r="BM75" s="723"/>
      <c r="BN75" s="723"/>
      <c r="BO75" s="723"/>
      <c r="BP75" s="723"/>
      <c r="BQ75" s="723"/>
      <c r="BR75" s="1"/>
      <c r="BS75" s="1"/>
      <c r="BT75" s="1"/>
      <c r="BU75" s="1"/>
      <c r="BV75" s="1"/>
      <c r="BW75" s="1"/>
      <c r="BX75" s="1"/>
      <c r="BY75" s="1"/>
      <c r="BZ75" s="1"/>
      <c r="CA75" s="1"/>
      <c r="CB75" s="1"/>
      <c r="CC75" s="1"/>
    </row>
    <row r="76" spans="1:81" ht="39.75" customHeight="1" x14ac:dyDescent="0.3">
      <c r="A76" s="714"/>
      <c r="B76" s="715"/>
      <c r="C76" s="2"/>
      <c r="D76" s="2"/>
      <c r="E76" s="2"/>
      <c r="F76" s="2"/>
      <c r="G76" s="2"/>
      <c r="H76" s="2"/>
      <c r="I76" s="2"/>
      <c r="J76" s="716"/>
      <c r="K76" s="717"/>
      <c r="L76" s="718"/>
      <c r="M76" s="718"/>
      <c r="N76" s="719"/>
      <c r="O76" s="719"/>
      <c r="P76" s="719"/>
      <c r="Q76" s="719"/>
      <c r="R76" s="2"/>
      <c r="S76" s="2"/>
      <c r="T76" s="2"/>
      <c r="U76" s="2"/>
      <c r="V76" s="2"/>
      <c r="W76" s="2"/>
      <c r="X76" s="720"/>
      <c r="Y76" s="720"/>
      <c r="Z76" s="720"/>
      <c r="AA76" s="720"/>
      <c r="AB76" s="717"/>
      <c r="AC76" s="721"/>
      <c r="AD76" s="722"/>
      <c r="AE76" s="722"/>
      <c r="AF76" s="722"/>
      <c r="AG76" s="722"/>
      <c r="AH76" s="722"/>
      <c r="AI76" s="722"/>
      <c r="AJ76" s="722"/>
      <c r="AK76" s="717"/>
      <c r="AL76" s="723"/>
      <c r="AM76" s="723"/>
      <c r="AN76" s="723"/>
      <c r="AO76" s="723"/>
      <c r="AP76" s="723"/>
      <c r="AQ76" s="1"/>
      <c r="AR76" s="1"/>
      <c r="AS76" s="1"/>
      <c r="AT76" s="717"/>
      <c r="AU76" s="723"/>
      <c r="AV76" s="723"/>
      <c r="AW76" s="723"/>
      <c r="AX76" s="723"/>
      <c r="AY76" s="723"/>
      <c r="AZ76" s="1"/>
      <c r="BA76" s="1"/>
      <c r="BB76" s="1"/>
      <c r="BC76" s="717"/>
      <c r="BD76" s="723"/>
      <c r="BE76" s="723"/>
      <c r="BF76" s="723"/>
      <c r="BG76" s="723"/>
      <c r="BH76" s="723"/>
      <c r="BI76" s="1"/>
      <c r="BJ76" s="1"/>
      <c r="BK76" s="1"/>
      <c r="BL76" s="717"/>
      <c r="BM76" s="723"/>
      <c r="BN76" s="723"/>
      <c r="BO76" s="723"/>
      <c r="BP76" s="723"/>
      <c r="BQ76" s="723"/>
      <c r="BR76" s="1"/>
      <c r="BS76" s="1"/>
      <c r="BT76" s="1"/>
      <c r="BU76" s="1"/>
      <c r="BV76" s="1"/>
      <c r="BW76" s="1"/>
      <c r="BX76" s="1"/>
      <c r="BY76" s="1"/>
      <c r="BZ76" s="1"/>
      <c r="CA76" s="1"/>
      <c r="CB76" s="1"/>
      <c r="CC76" s="1"/>
    </row>
    <row r="77" spans="1:81" ht="39.75" customHeight="1" x14ac:dyDescent="0.3">
      <c r="A77" s="714"/>
      <c r="B77" s="715"/>
      <c r="C77" s="2"/>
      <c r="D77" s="2"/>
      <c r="E77" s="2"/>
      <c r="F77" s="2"/>
      <c r="G77" s="2"/>
      <c r="H77" s="2"/>
      <c r="I77" s="2"/>
      <c r="J77" s="716"/>
      <c r="K77" s="717"/>
      <c r="L77" s="718"/>
      <c r="M77" s="718"/>
      <c r="N77" s="719"/>
      <c r="O77" s="719"/>
      <c r="P77" s="719"/>
      <c r="Q77" s="719"/>
      <c r="R77" s="2"/>
      <c r="S77" s="2"/>
      <c r="T77" s="2"/>
      <c r="U77" s="2"/>
      <c r="V77" s="2"/>
      <c r="W77" s="2"/>
      <c r="X77" s="720"/>
      <c r="Y77" s="720"/>
      <c r="Z77" s="720"/>
      <c r="AA77" s="720"/>
      <c r="AB77" s="717"/>
      <c r="AC77" s="721"/>
      <c r="AD77" s="722"/>
      <c r="AE77" s="722"/>
      <c r="AF77" s="722"/>
      <c r="AG77" s="722"/>
      <c r="AH77" s="722"/>
      <c r="AI77" s="722"/>
      <c r="AJ77" s="722"/>
      <c r="AK77" s="717"/>
      <c r="AL77" s="723"/>
      <c r="AM77" s="723"/>
      <c r="AN77" s="723"/>
      <c r="AO77" s="723"/>
      <c r="AP77" s="723"/>
      <c r="AQ77" s="1"/>
      <c r="AR77" s="1"/>
      <c r="AS77" s="1"/>
      <c r="AT77" s="717"/>
      <c r="AU77" s="723"/>
      <c r="AV77" s="723"/>
      <c r="AW77" s="723"/>
      <c r="AX77" s="723"/>
      <c r="AY77" s="723"/>
      <c r="AZ77" s="1"/>
      <c r="BA77" s="1"/>
      <c r="BB77" s="1"/>
      <c r="BC77" s="717"/>
      <c r="BD77" s="723"/>
      <c r="BE77" s="723"/>
      <c r="BF77" s="723"/>
      <c r="BG77" s="723"/>
      <c r="BH77" s="723"/>
      <c r="BI77" s="1"/>
      <c r="BJ77" s="1"/>
      <c r="BK77" s="1"/>
      <c r="BL77" s="717"/>
      <c r="BM77" s="723"/>
      <c r="BN77" s="723"/>
      <c r="BO77" s="723"/>
      <c r="BP77" s="723"/>
      <c r="BQ77" s="723"/>
      <c r="BR77" s="1"/>
      <c r="BS77" s="1"/>
      <c r="BT77" s="1"/>
      <c r="BU77" s="1"/>
      <c r="BV77" s="1"/>
      <c r="BW77" s="1"/>
      <c r="BX77" s="1"/>
      <c r="BY77" s="1"/>
      <c r="BZ77" s="1"/>
      <c r="CA77" s="1"/>
      <c r="CB77" s="1"/>
      <c r="CC77" s="1"/>
    </row>
    <row r="78" spans="1:81" ht="39.75" customHeight="1" x14ac:dyDescent="0.3">
      <c r="A78" s="714"/>
      <c r="B78" s="715"/>
      <c r="C78" s="2"/>
      <c r="D78" s="2"/>
      <c r="E78" s="2"/>
      <c r="F78" s="2"/>
      <c r="G78" s="2"/>
      <c r="H78" s="2"/>
      <c r="I78" s="2"/>
      <c r="J78" s="716"/>
      <c r="K78" s="717"/>
      <c r="L78" s="718"/>
      <c r="M78" s="718"/>
      <c r="N78" s="719"/>
      <c r="O78" s="719"/>
      <c r="P78" s="719"/>
      <c r="Q78" s="719"/>
      <c r="R78" s="2"/>
      <c r="S78" s="2"/>
      <c r="T78" s="2"/>
      <c r="U78" s="2"/>
      <c r="V78" s="2"/>
      <c r="W78" s="2"/>
      <c r="X78" s="720"/>
      <c r="Y78" s="720"/>
      <c r="Z78" s="720"/>
      <c r="AA78" s="720"/>
      <c r="AB78" s="717"/>
      <c r="AC78" s="721"/>
      <c r="AD78" s="722"/>
      <c r="AE78" s="722"/>
      <c r="AF78" s="722"/>
      <c r="AG78" s="722"/>
      <c r="AH78" s="722"/>
      <c r="AI78" s="722"/>
      <c r="AJ78" s="722"/>
      <c r="AK78" s="717"/>
      <c r="AL78" s="723"/>
      <c r="AM78" s="723"/>
      <c r="AN78" s="723"/>
      <c r="AO78" s="723"/>
      <c r="AP78" s="723"/>
      <c r="AQ78" s="1"/>
      <c r="AR78" s="1"/>
      <c r="AS78" s="1"/>
      <c r="AT78" s="717"/>
      <c r="AU78" s="723"/>
      <c r="AV78" s="723"/>
      <c r="AW78" s="723"/>
      <c r="AX78" s="723"/>
      <c r="AY78" s="723"/>
      <c r="AZ78" s="1"/>
      <c r="BA78" s="1"/>
      <c r="BB78" s="1"/>
      <c r="BC78" s="717"/>
      <c r="BD78" s="723"/>
      <c r="BE78" s="723"/>
      <c r="BF78" s="723"/>
      <c r="BG78" s="723"/>
      <c r="BH78" s="723"/>
      <c r="BI78" s="1"/>
      <c r="BJ78" s="1"/>
      <c r="BK78" s="1"/>
      <c r="BL78" s="717"/>
      <c r="BM78" s="723"/>
      <c r="BN78" s="723"/>
      <c r="BO78" s="723"/>
      <c r="BP78" s="723"/>
      <c r="BQ78" s="723"/>
      <c r="BR78" s="1"/>
      <c r="BS78" s="1"/>
      <c r="BT78" s="1"/>
      <c r="BU78" s="1"/>
      <c r="BV78" s="1"/>
      <c r="BW78" s="1"/>
      <c r="BX78" s="1"/>
      <c r="BY78" s="1"/>
      <c r="BZ78" s="1"/>
      <c r="CA78" s="1"/>
      <c r="CB78" s="1"/>
      <c r="CC78" s="1"/>
    </row>
    <row r="79" spans="1:81" ht="39.75" customHeight="1" x14ac:dyDescent="0.3">
      <c r="A79" s="714"/>
      <c r="B79" s="715"/>
      <c r="C79" s="2"/>
      <c r="D79" s="2"/>
      <c r="E79" s="2"/>
      <c r="F79" s="2"/>
      <c r="G79" s="2"/>
      <c r="H79" s="2"/>
      <c r="I79" s="2"/>
      <c r="J79" s="716"/>
      <c r="K79" s="717"/>
      <c r="L79" s="718"/>
      <c r="M79" s="718"/>
      <c r="N79" s="719"/>
      <c r="O79" s="719"/>
      <c r="P79" s="719"/>
      <c r="Q79" s="719"/>
      <c r="R79" s="2"/>
      <c r="S79" s="2"/>
      <c r="T79" s="2"/>
      <c r="U79" s="2"/>
      <c r="V79" s="2"/>
      <c r="W79" s="2"/>
      <c r="X79" s="720"/>
      <c r="Y79" s="720"/>
      <c r="Z79" s="720"/>
      <c r="AA79" s="720"/>
      <c r="AB79" s="717"/>
      <c r="AC79" s="721"/>
      <c r="AD79" s="722"/>
      <c r="AE79" s="722"/>
      <c r="AF79" s="722"/>
      <c r="AG79" s="722"/>
      <c r="AH79" s="722"/>
      <c r="AI79" s="722"/>
      <c r="AJ79" s="722"/>
      <c r="AK79" s="717"/>
      <c r="AL79" s="723"/>
      <c r="AM79" s="723"/>
      <c r="AN79" s="723"/>
      <c r="AO79" s="723"/>
      <c r="AP79" s="723"/>
      <c r="AQ79" s="1"/>
      <c r="AR79" s="1"/>
      <c r="AS79" s="1"/>
      <c r="AT79" s="717"/>
      <c r="AU79" s="723"/>
      <c r="AV79" s="723"/>
      <c r="AW79" s="723"/>
      <c r="AX79" s="723"/>
      <c r="AY79" s="723"/>
      <c r="AZ79" s="1"/>
      <c r="BA79" s="1"/>
      <c r="BB79" s="1"/>
      <c r="BC79" s="717"/>
      <c r="BD79" s="723"/>
      <c r="BE79" s="723"/>
      <c r="BF79" s="723"/>
      <c r="BG79" s="723"/>
      <c r="BH79" s="723"/>
      <c r="BI79" s="1"/>
      <c r="BJ79" s="1"/>
      <c r="BK79" s="1"/>
      <c r="BL79" s="717"/>
      <c r="BM79" s="723"/>
      <c r="BN79" s="723"/>
      <c r="BO79" s="723"/>
      <c r="BP79" s="723"/>
      <c r="BQ79" s="723"/>
      <c r="BR79" s="1"/>
      <c r="BS79" s="1"/>
      <c r="BT79" s="1"/>
      <c r="BU79" s="1"/>
      <c r="BV79" s="1"/>
      <c r="BW79" s="1"/>
      <c r="BX79" s="1"/>
      <c r="BY79" s="1"/>
      <c r="BZ79" s="1"/>
      <c r="CA79" s="1"/>
      <c r="CB79" s="1"/>
      <c r="CC79" s="1"/>
    </row>
    <row r="80" spans="1:81" ht="39.75" customHeight="1" x14ac:dyDescent="0.3">
      <c r="A80" s="714"/>
      <c r="B80" s="715"/>
      <c r="C80" s="2"/>
      <c r="D80" s="2"/>
      <c r="E80" s="2"/>
      <c r="F80" s="2"/>
      <c r="G80" s="2"/>
      <c r="H80" s="2"/>
      <c r="I80" s="2"/>
      <c r="J80" s="716"/>
      <c r="K80" s="717"/>
      <c r="L80" s="718"/>
      <c r="M80" s="718"/>
      <c r="N80" s="719"/>
      <c r="O80" s="719"/>
      <c r="P80" s="719"/>
      <c r="Q80" s="719"/>
      <c r="R80" s="2"/>
      <c r="S80" s="2"/>
      <c r="T80" s="2"/>
      <c r="U80" s="2"/>
      <c r="V80" s="2"/>
      <c r="W80" s="2"/>
      <c r="X80" s="720"/>
      <c r="Y80" s="720"/>
      <c r="Z80" s="720"/>
      <c r="AA80" s="720"/>
      <c r="AB80" s="717"/>
      <c r="AC80" s="721"/>
      <c r="AD80" s="722"/>
      <c r="AE80" s="722"/>
      <c r="AF80" s="722"/>
      <c r="AG80" s="722"/>
      <c r="AH80" s="722"/>
      <c r="AI80" s="722"/>
      <c r="AJ80" s="722"/>
      <c r="AK80" s="717"/>
      <c r="AL80" s="723"/>
      <c r="AM80" s="723"/>
      <c r="AN80" s="723"/>
      <c r="AO80" s="723"/>
      <c r="AP80" s="723"/>
      <c r="AQ80" s="1"/>
      <c r="AR80" s="1"/>
      <c r="AS80" s="1"/>
      <c r="AT80" s="717"/>
      <c r="AU80" s="723"/>
      <c r="AV80" s="723"/>
      <c r="AW80" s="723"/>
      <c r="AX80" s="723"/>
      <c r="AY80" s="723"/>
      <c r="AZ80" s="1"/>
      <c r="BA80" s="1"/>
      <c r="BB80" s="1"/>
      <c r="BC80" s="717"/>
      <c r="BD80" s="723"/>
      <c r="BE80" s="723"/>
      <c r="BF80" s="723"/>
      <c r="BG80" s="723"/>
      <c r="BH80" s="723"/>
      <c r="BI80" s="1"/>
      <c r="BJ80" s="1"/>
      <c r="BK80" s="1"/>
      <c r="BL80" s="717"/>
      <c r="BM80" s="723"/>
      <c r="BN80" s="723"/>
      <c r="BO80" s="723"/>
      <c r="BP80" s="723"/>
      <c r="BQ80" s="723"/>
      <c r="BR80" s="1"/>
      <c r="BS80" s="1"/>
      <c r="BT80" s="1"/>
      <c r="BU80" s="1"/>
      <c r="BV80" s="1"/>
      <c r="BW80" s="1"/>
      <c r="BX80" s="1"/>
      <c r="BY80" s="1"/>
      <c r="BZ80" s="1"/>
      <c r="CA80" s="1"/>
      <c r="CB80" s="1"/>
      <c r="CC80" s="1"/>
    </row>
    <row r="81" spans="1:81" ht="39.75" customHeight="1" x14ac:dyDescent="0.3">
      <c r="A81" s="714"/>
      <c r="B81" s="715"/>
      <c r="C81" s="2"/>
      <c r="D81" s="2"/>
      <c r="E81" s="2"/>
      <c r="F81" s="2"/>
      <c r="G81" s="2"/>
      <c r="H81" s="2"/>
      <c r="I81" s="2"/>
      <c r="J81" s="716"/>
      <c r="K81" s="717"/>
      <c r="L81" s="718"/>
      <c r="M81" s="718"/>
      <c r="N81" s="719"/>
      <c r="O81" s="719"/>
      <c r="P81" s="719"/>
      <c r="Q81" s="719"/>
      <c r="R81" s="2"/>
      <c r="S81" s="2"/>
      <c r="T81" s="2"/>
      <c r="U81" s="2"/>
      <c r="V81" s="2"/>
      <c r="W81" s="2"/>
      <c r="X81" s="720"/>
      <c r="Y81" s="720"/>
      <c r="Z81" s="720"/>
      <c r="AA81" s="720"/>
      <c r="AB81" s="717"/>
      <c r="AC81" s="721"/>
      <c r="AD81" s="722"/>
      <c r="AE81" s="722"/>
      <c r="AF81" s="722"/>
      <c r="AG81" s="722"/>
      <c r="AH81" s="722"/>
      <c r="AI81" s="722"/>
      <c r="AJ81" s="722"/>
      <c r="AK81" s="717"/>
      <c r="AL81" s="723"/>
      <c r="AM81" s="723"/>
      <c r="AN81" s="723"/>
      <c r="AO81" s="723"/>
      <c r="AP81" s="723"/>
      <c r="AQ81" s="1"/>
      <c r="AR81" s="1"/>
      <c r="AS81" s="1"/>
      <c r="AT81" s="717"/>
      <c r="AU81" s="723"/>
      <c r="AV81" s="723"/>
      <c r="AW81" s="723"/>
      <c r="AX81" s="723"/>
      <c r="AY81" s="723"/>
      <c r="AZ81" s="1"/>
      <c r="BA81" s="1"/>
      <c r="BB81" s="1"/>
      <c r="BC81" s="717"/>
      <c r="BD81" s="723"/>
      <c r="BE81" s="723"/>
      <c r="BF81" s="723"/>
      <c r="BG81" s="723"/>
      <c r="BH81" s="723"/>
      <c r="BI81" s="1"/>
      <c r="BJ81" s="1"/>
      <c r="BK81" s="1"/>
      <c r="BL81" s="717"/>
      <c r="BM81" s="723"/>
      <c r="BN81" s="723"/>
      <c r="BO81" s="723"/>
      <c r="BP81" s="723"/>
      <c r="BQ81" s="723"/>
      <c r="BR81" s="1"/>
      <c r="BS81" s="1"/>
      <c r="BT81" s="1"/>
      <c r="BU81" s="1"/>
      <c r="BV81" s="1"/>
      <c r="BW81" s="1"/>
      <c r="BX81" s="1"/>
      <c r="BY81" s="1"/>
      <c r="BZ81" s="1"/>
      <c r="CA81" s="1"/>
      <c r="CB81" s="1"/>
      <c r="CC81" s="1"/>
    </row>
    <row r="82" spans="1:81" ht="39.75" customHeight="1" x14ac:dyDescent="0.3">
      <c r="A82" s="714"/>
      <c r="B82" s="715"/>
      <c r="C82" s="2"/>
      <c r="D82" s="2"/>
      <c r="E82" s="2"/>
      <c r="F82" s="2"/>
      <c r="G82" s="2"/>
      <c r="H82" s="2"/>
      <c r="I82" s="2"/>
      <c r="J82" s="716"/>
      <c r="K82" s="717"/>
      <c r="L82" s="718"/>
      <c r="M82" s="718"/>
      <c r="N82" s="719"/>
      <c r="O82" s="719"/>
      <c r="P82" s="719"/>
      <c r="Q82" s="719"/>
      <c r="R82" s="2"/>
      <c r="S82" s="2"/>
      <c r="T82" s="2"/>
      <c r="U82" s="2"/>
      <c r="V82" s="2"/>
      <c r="W82" s="2"/>
      <c r="X82" s="720"/>
      <c r="Y82" s="720"/>
      <c r="Z82" s="720"/>
      <c r="AA82" s="720"/>
      <c r="AB82" s="717"/>
      <c r="AC82" s="721"/>
      <c r="AD82" s="722"/>
      <c r="AE82" s="722"/>
      <c r="AF82" s="722"/>
      <c r="AG82" s="722"/>
      <c r="AH82" s="722"/>
      <c r="AI82" s="722"/>
      <c r="AJ82" s="722"/>
      <c r="AK82" s="717"/>
      <c r="AL82" s="723"/>
      <c r="AM82" s="723"/>
      <c r="AN82" s="723"/>
      <c r="AO82" s="723"/>
      <c r="AP82" s="723"/>
      <c r="AQ82" s="1"/>
      <c r="AR82" s="1"/>
      <c r="AS82" s="1"/>
      <c r="AT82" s="717"/>
      <c r="AU82" s="723"/>
      <c r="AV82" s="723"/>
      <c r="AW82" s="723"/>
      <c r="AX82" s="723"/>
      <c r="AY82" s="723"/>
      <c r="AZ82" s="1"/>
      <c r="BA82" s="1"/>
      <c r="BB82" s="1"/>
      <c r="BC82" s="717"/>
      <c r="BD82" s="723"/>
      <c r="BE82" s="723"/>
      <c r="BF82" s="723"/>
      <c r="BG82" s="723"/>
      <c r="BH82" s="723"/>
      <c r="BI82" s="1"/>
      <c r="BJ82" s="1"/>
      <c r="BK82" s="1"/>
      <c r="BL82" s="717"/>
      <c r="BM82" s="723"/>
      <c r="BN82" s="723"/>
      <c r="BO82" s="723"/>
      <c r="BP82" s="723"/>
      <c r="BQ82" s="723"/>
      <c r="BR82" s="1"/>
      <c r="BS82" s="1"/>
      <c r="BT82" s="1"/>
      <c r="BU82" s="1"/>
      <c r="BV82" s="1"/>
      <c r="BW82" s="1"/>
      <c r="BX82" s="1"/>
      <c r="BY82" s="1"/>
      <c r="BZ82" s="1"/>
      <c r="CA82" s="1"/>
      <c r="CB82" s="1"/>
      <c r="CC82" s="1"/>
    </row>
    <row r="83" spans="1:81" ht="39.75" customHeight="1" x14ac:dyDescent="0.3">
      <c r="A83" s="714"/>
      <c r="B83" s="715"/>
      <c r="C83" s="2"/>
      <c r="D83" s="2"/>
      <c r="E83" s="2"/>
      <c r="F83" s="2"/>
      <c r="G83" s="2"/>
      <c r="H83" s="2"/>
      <c r="I83" s="2"/>
      <c r="J83" s="716"/>
      <c r="K83" s="717"/>
      <c r="L83" s="718"/>
      <c r="M83" s="718"/>
      <c r="N83" s="719"/>
      <c r="O83" s="719"/>
      <c r="P83" s="719"/>
      <c r="Q83" s="719"/>
      <c r="R83" s="2"/>
      <c r="S83" s="2"/>
      <c r="T83" s="2"/>
      <c r="U83" s="2"/>
      <c r="V83" s="2"/>
      <c r="W83" s="2"/>
      <c r="X83" s="720"/>
      <c r="Y83" s="720"/>
      <c r="Z83" s="720"/>
      <c r="AA83" s="720"/>
      <c r="AB83" s="717"/>
      <c r="AC83" s="721"/>
      <c r="AD83" s="722"/>
      <c r="AE83" s="722"/>
      <c r="AF83" s="722"/>
      <c r="AG83" s="722"/>
      <c r="AH83" s="722"/>
      <c r="AI83" s="722"/>
      <c r="AJ83" s="722"/>
      <c r="AK83" s="717"/>
      <c r="AL83" s="723"/>
      <c r="AM83" s="723"/>
      <c r="AN83" s="723"/>
      <c r="AO83" s="723"/>
      <c r="AP83" s="723"/>
      <c r="AQ83" s="1"/>
      <c r="AR83" s="1"/>
      <c r="AS83" s="1"/>
      <c r="AT83" s="717"/>
      <c r="AU83" s="723"/>
      <c r="AV83" s="723"/>
      <c r="AW83" s="723"/>
      <c r="AX83" s="723"/>
      <c r="AY83" s="723"/>
      <c r="AZ83" s="1"/>
      <c r="BA83" s="1"/>
      <c r="BB83" s="1"/>
      <c r="BC83" s="717"/>
      <c r="BD83" s="723"/>
      <c r="BE83" s="723"/>
      <c r="BF83" s="723"/>
      <c r="BG83" s="723"/>
      <c r="BH83" s="723"/>
      <c r="BI83" s="1"/>
      <c r="BJ83" s="1"/>
      <c r="BK83" s="1"/>
      <c r="BL83" s="717"/>
      <c r="BM83" s="723"/>
      <c r="BN83" s="723"/>
      <c r="BO83" s="723"/>
      <c r="BP83" s="723"/>
      <c r="BQ83" s="723"/>
      <c r="BR83" s="1"/>
      <c r="BS83" s="1"/>
      <c r="BT83" s="1"/>
      <c r="BU83" s="1"/>
      <c r="BV83" s="1"/>
      <c r="BW83" s="1"/>
      <c r="BX83" s="1"/>
      <c r="BY83" s="1"/>
      <c r="BZ83" s="1"/>
      <c r="CA83" s="1"/>
      <c r="CB83" s="1"/>
      <c r="CC83" s="1"/>
    </row>
    <row r="84" spans="1:81" ht="39.75" customHeight="1" x14ac:dyDescent="0.3">
      <c r="A84" s="714"/>
      <c r="B84" s="715"/>
      <c r="C84" s="2"/>
      <c r="D84" s="2"/>
      <c r="E84" s="2"/>
      <c r="F84" s="2"/>
      <c r="G84" s="2"/>
      <c r="H84" s="2"/>
      <c r="I84" s="2"/>
      <c r="J84" s="716"/>
      <c r="K84" s="717"/>
      <c r="L84" s="718"/>
      <c r="M84" s="718"/>
      <c r="N84" s="719"/>
      <c r="O84" s="719"/>
      <c r="P84" s="719"/>
      <c r="Q84" s="719"/>
      <c r="R84" s="2"/>
      <c r="S84" s="2"/>
      <c r="T84" s="2"/>
      <c r="U84" s="2"/>
      <c r="V84" s="2"/>
      <c r="W84" s="2"/>
      <c r="X84" s="720"/>
      <c r="Y84" s="720"/>
      <c r="Z84" s="720"/>
      <c r="AA84" s="720"/>
      <c r="AB84" s="717"/>
      <c r="AC84" s="721"/>
      <c r="AD84" s="722"/>
      <c r="AE84" s="722"/>
      <c r="AF84" s="722"/>
      <c r="AG84" s="722"/>
      <c r="AH84" s="722"/>
      <c r="AI84" s="722"/>
      <c r="AJ84" s="722"/>
      <c r="AK84" s="717"/>
      <c r="AL84" s="723"/>
      <c r="AM84" s="723"/>
      <c r="AN84" s="723"/>
      <c r="AO84" s="723"/>
      <c r="AP84" s="723"/>
      <c r="AQ84" s="1"/>
      <c r="AR84" s="1"/>
      <c r="AS84" s="1"/>
      <c r="AT84" s="717"/>
      <c r="AU84" s="723"/>
      <c r="AV84" s="723"/>
      <c r="AW84" s="723"/>
      <c r="AX84" s="723"/>
      <c r="AY84" s="723"/>
      <c r="AZ84" s="1"/>
      <c r="BA84" s="1"/>
      <c r="BB84" s="1"/>
      <c r="BC84" s="717"/>
      <c r="BD84" s="723"/>
      <c r="BE84" s="723"/>
      <c r="BF84" s="723"/>
      <c r="BG84" s="723"/>
      <c r="BH84" s="723"/>
      <c r="BI84" s="1"/>
      <c r="BJ84" s="1"/>
      <c r="BK84" s="1"/>
      <c r="BL84" s="717"/>
      <c r="BM84" s="723"/>
      <c r="BN84" s="723"/>
      <c r="BO84" s="723"/>
      <c r="BP84" s="723"/>
      <c r="BQ84" s="723"/>
      <c r="BR84" s="1"/>
      <c r="BS84" s="1"/>
      <c r="BT84" s="1"/>
      <c r="BU84" s="1"/>
      <c r="BV84" s="1"/>
      <c r="BW84" s="1"/>
      <c r="BX84" s="1"/>
      <c r="BY84" s="1"/>
      <c r="BZ84" s="1"/>
      <c r="CA84" s="1"/>
      <c r="CB84" s="1"/>
      <c r="CC84" s="1"/>
    </row>
    <row r="85" spans="1:81" ht="39.75" customHeight="1" x14ac:dyDescent="0.3">
      <c r="A85" s="714"/>
      <c r="B85" s="715"/>
      <c r="C85" s="2"/>
      <c r="D85" s="2"/>
      <c r="E85" s="2"/>
      <c r="F85" s="2"/>
      <c r="G85" s="2"/>
      <c r="H85" s="2"/>
      <c r="I85" s="2"/>
      <c r="J85" s="716"/>
      <c r="K85" s="717"/>
      <c r="L85" s="718"/>
      <c r="M85" s="718"/>
      <c r="N85" s="719"/>
      <c r="O85" s="719"/>
      <c r="P85" s="719"/>
      <c r="Q85" s="719"/>
      <c r="R85" s="2"/>
      <c r="S85" s="2"/>
      <c r="T85" s="2"/>
      <c r="U85" s="2"/>
      <c r="V85" s="2"/>
      <c r="W85" s="2"/>
      <c r="X85" s="720"/>
      <c r="Y85" s="720"/>
      <c r="Z85" s="720"/>
      <c r="AA85" s="720"/>
      <c r="AB85" s="717"/>
      <c r="AC85" s="721"/>
      <c r="AD85" s="722"/>
      <c r="AE85" s="722"/>
      <c r="AF85" s="722"/>
      <c r="AG85" s="722"/>
      <c r="AH85" s="722"/>
      <c r="AI85" s="722"/>
      <c r="AJ85" s="722"/>
      <c r="AK85" s="717"/>
      <c r="AL85" s="723"/>
      <c r="AM85" s="723"/>
      <c r="AN85" s="723"/>
      <c r="AO85" s="723"/>
      <c r="AP85" s="723"/>
      <c r="AQ85" s="1"/>
      <c r="AR85" s="1"/>
      <c r="AS85" s="1"/>
      <c r="AT85" s="717"/>
      <c r="AU85" s="723"/>
      <c r="AV85" s="723"/>
      <c r="AW85" s="723"/>
      <c r="AX85" s="723"/>
      <c r="AY85" s="723"/>
      <c r="AZ85" s="1"/>
      <c r="BA85" s="1"/>
      <c r="BB85" s="1"/>
      <c r="BC85" s="717"/>
      <c r="BD85" s="723"/>
      <c r="BE85" s="723"/>
      <c r="BF85" s="723"/>
      <c r="BG85" s="723"/>
      <c r="BH85" s="723"/>
      <c r="BI85" s="1"/>
      <c r="BJ85" s="1"/>
      <c r="BK85" s="1"/>
      <c r="BL85" s="717"/>
      <c r="BM85" s="723"/>
      <c r="BN85" s="723"/>
      <c r="BO85" s="723"/>
      <c r="BP85" s="723"/>
      <c r="BQ85" s="723"/>
      <c r="BR85" s="1"/>
      <c r="BS85" s="1"/>
      <c r="BT85" s="1"/>
      <c r="BU85" s="1"/>
      <c r="BV85" s="1"/>
      <c r="BW85" s="1"/>
      <c r="BX85" s="1"/>
      <c r="BY85" s="1"/>
      <c r="BZ85" s="1"/>
      <c r="CA85" s="1"/>
      <c r="CB85" s="1"/>
      <c r="CC85" s="1"/>
    </row>
    <row r="86" spans="1:81" ht="39.75" customHeight="1" x14ac:dyDescent="0.3">
      <c r="A86" s="714"/>
      <c r="B86" s="715"/>
      <c r="C86" s="2"/>
      <c r="D86" s="2"/>
      <c r="E86" s="2"/>
      <c r="F86" s="2"/>
      <c r="G86" s="2"/>
      <c r="H86" s="2"/>
      <c r="I86" s="2"/>
      <c r="J86" s="716"/>
      <c r="K86" s="717"/>
      <c r="L86" s="718"/>
      <c r="M86" s="718"/>
      <c r="N86" s="719"/>
      <c r="O86" s="719"/>
      <c r="P86" s="719"/>
      <c r="Q86" s="719"/>
      <c r="R86" s="2"/>
      <c r="S86" s="2"/>
      <c r="T86" s="2"/>
      <c r="U86" s="2"/>
      <c r="V86" s="2"/>
      <c r="W86" s="2"/>
      <c r="X86" s="720"/>
      <c r="Y86" s="720"/>
      <c r="Z86" s="720"/>
      <c r="AA86" s="720"/>
      <c r="AB86" s="717"/>
      <c r="AC86" s="721"/>
      <c r="AD86" s="722"/>
      <c r="AE86" s="722"/>
      <c r="AF86" s="722"/>
      <c r="AG86" s="722"/>
      <c r="AH86" s="722"/>
      <c r="AI86" s="722"/>
      <c r="AJ86" s="722"/>
      <c r="AK86" s="717"/>
      <c r="AL86" s="723"/>
      <c r="AM86" s="723"/>
      <c r="AN86" s="723"/>
      <c r="AO86" s="723"/>
      <c r="AP86" s="723"/>
      <c r="AQ86" s="1"/>
      <c r="AR86" s="1"/>
      <c r="AS86" s="1"/>
      <c r="AT86" s="717"/>
      <c r="AU86" s="723"/>
      <c r="AV86" s="723"/>
      <c r="AW86" s="723"/>
      <c r="AX86" s="723"/>
      <c r="AY86" s="723"/>
      <c r="AZ86" s="1"/>
      <c r="BA86" s="1"/>
      <c r="BB86" s="1"/>
      <c r="BC86" s="717"/>
      <c r="BD86" s="723"/>
      <c r="BE86" s="723"/>
      <c r="BF86" s="723"/>
      <c r="BG86" s="723"/>
      <c r="BH86" s="723"/>
      <c r="BI86" s="1"/>
      <c r="BJ86" s="1"/>
      <c r="BK86" s="1"/>
      <c r="BL86" s="717"/>
      <c r="BM86" s="723"/>
      <c r="BN86" s="723"/>
      <c r="BO86" s="723"/>
      <c r="BP86" s="723"/>
      <c r="BQ86" s="723"/>
      <c r="BR86" s="1"/>
      <c r="BS86" s="1"/>
      <c r="BT86" s="1"/>
      <c r="BU86" s="1"/>
      <c r="BV86" s="1"/>
      <c r="BW86" s="1"/>
      <c r="BX86" s="1"/>
      <c r="BY86" s="1"/>
      <c r="BZ86" s="1"/>
      <c r="CA86" s="1"/>
      <c r="CB86" s="1"/>
      <c r="CC86" s="1"/>
    </row>
    <row r="87" spans="1:81" ht="39.75" customHeight="1" x14ac:dyDescent="0.3">
      <c r="A87" s="714"/>
      <c r="B87" s="715"/>
      <c r="C87" s="2"/>
      <c r="D87" s="2"/>
      <c r="E87" s="2"/>
      <c r="F87" s="2"/>
      <c r="G87" s="2"/>
      <c r="H87" s="2"/>
      <c r="I87" s="2"/>
      <c r="J87" s="716"/>
      <c r="K87" s="717"/>
      <c r="L87" s="718"/>
      <c r="M87" s="718"/>
      <c r="N87" s="719"/>
      <c r="O87" s="719"/>
      <c r="P87" s="719"/>
      <c r="Q87" s="719"/>
      <c r="R87" s="2"/>
      <c r="S87" s="2"/>
      <c r="T87" s="2"/>
      <c r="U87" s="2"/>
      <c r="V87" s="2"/>
      <c r="W87" s="2"/>
      <c r="X87" s="720"/>
      <c r="Y87" s="720"/>
      <c r="Z87" s="720"/>
      <c r="AA87" s="720"/>
      <c r="AB87" s="717"/>
      <c r="AC87" s="721"/>
      <c r="AD87" s="722"/>
      <c r="AE87" s="722"/>
      <c r="AF87" s="722"/>
      <c r="AG87" s="722"/>
      <c r="AH87" s="722"/>
      <c r="AI87" s="722"/>
      <c r="AJ87" s="722"/>
      <c r="AK87" s="717"/>
      <c r="AL87" s="723"/>
      <c r="AM87" s="723"/>
      <c r="AN87" s="723"/>
      <c r="AO87" s="723"/>
      <c r="AP87" s="723"/>
      <c r="AQ87" s="1"/>
      <c r="AR87" s="1"/>
      <c r="AS87" s="1"/>
      <c r="AT87" s="717"/>
      <c r="AU87" s="723"/>
      <c r="AV87" s="723"/>
      <c r="AW87" s="723"/>
      <c r="AX87" s="723"/>
      <c r="AY87" s="723"/>
      <c r="AZ87" s="1"/>
      <c r="BA87" s="1"/>
      <c r="BB87" s="1"/>
      <c r="BC87" s="717"/>
      <c r="BD87" s="723"/>
      <c r="BE87" s="723"/>
      <c r="BF87" s="723"/>
      <c r="BG87" s="723"/>
      <c r="BH87" s="723"/>
      <c r="BI87" s="1"/>
      <c r="BJ87" s="1"/>
      <c r="BK87" s="1"/>
      <c r="BL87" s="717"/>
      <c r="BM87" s="723"/>
      <c r="BN87" s="723"/>
      <c r="BO87" s="723"/>
      <c r="BP87" s="723"/>
      <c r="BQ87" s="723"/>
      <c r="BR87" s="1"/>
      <c r="BS87" s="1"/>
      <c r="BT87" s="1"/>
      <c r="BU87" s="1"/>
      <c r="BV87" s="1"/>
      <c r="BW87" s="1"/>
      <c r="BX87" s="1"/>
      <c r="BY87" s="1"/>
      <c r="BZ87" s="1"/>
      <c r="CA87" s="1"/>
      <c r="CB87" s="1"/>
      <c r="CC87" s="1"/>
    </row>
    <row r="88" spans="1:81" ht="39.75" customHeight="1" x14ac:dyDescent="0.3">
      <c r="A88" s="714"/>
      <c r="B88" s="715"/>
      <c r="C88" s="2"/>
      <c r="D88" s="2"/>
      <c r="E88" s="2"/>
      <c r="F88" s="2"/>
      <c r="G88" s="2"/>
      <c r="H88" s="2"/>
      <c r="I88" s="2"/>
      <c r="J88" s="716"/>
      <c r="K88" s="717"/>
      <c r="L88" s="718"/>
      <c r="M88" s="718"/>
      <c r="N88" s="719"/>
      <c r="O88" s="719"/>
      <c r="P88" s="719"/>
      <c r="Q88" s="719"/>
      <c r="R88" s="2"/>
      <c r="S88" s="2"/>
      <c r="T88" s="2"/>
      <c r="U88" s="2"/>
      <c r="V88" s="2"/>
      <c r="W88" s="2"/>
      <c r="X88" s="720"/>
      <c r="Y88" s="720"/>
      <c r="Z88" s="720"/>
      <c r="AA88" s="720"/>
      <c r="AB88" s="717"/>
      <c r="AC88" s="721"/>
      <c r="AD88" s="722"/>
      <c r="AE88" s="722"/>
      <c r="AF88" s="722"/>
      <c r="AG88" s="722"/>
      <c r="AH88" s="722"/>
      <c r="AI88" s="722"/>
      <c r="AJ88" s="722"/>
      <c r="AK88" s="717"/>
      <c r="AL88" s="723"/>
      <c r="AM88" s="723"/>
      <c r="AN88" s="723"/>
      <c r="AO88" s="723"/>
      <c r="AP88" s="723"/>
      <c r="AQ88" s="1"/>
      <c r="AR88" s="1"/>
      <c r="AS88" s="1"/>
      <c r="AT88" s="717"/>
      <c r="AU88" s="723"/>
      <c r="AV88" s="723"/>
      <c r="AW88" s="723"/>
      <c r="AX88" s="723"/>
      <c r="AY88" s="723"/>
      <c r="AZ88" s="1"/>
      <c r="BA88" s="1"/>
      <c r="BB88" s="1"/>
      <c r="BC88" s="717"/>
      <c r="BD88" s="723"/>
      <c r="BE88" s="723"/>
      <c r="BF88" s="723"/>
      <c r="BG88" s="723"/>
      <c r="BH88" s="723"/>
      <c r="BI88" s="1"/>
      <c r="BJ88" s="1"/>
      <c r="BK88" s="1"/>
      <c r="BL88" s="717"/>
      <c r="BM88" s="723"/>
      <c r="BN88" s="723"/>
      <c r="BO88" s="723"/>
      <c r="BP88" s="723"/>
      <c r="BQ88" s="723"/>
      <c r="BR88" s="1"/>
      <c r="BS88" s="1"/>
      <c r="BT88" s="1"/>
      <c r="BU88" s="1"/>
      <c r="BV88" s="1"/>
      <c r="BW88" s="1"/>
      <c r="BX88" s="1"/>
      <c r="BY88" s="1"/>
      <c r="BZ88" s="1"/>
      <c r="CA88" s="1"/>
      <c r="CB88" s="1"/>
      <c r="CC88" s="1"/>
    </row>
    <row r="89" spans="1:81" ht="39.75" customHeight="1" x14ac:dyDescent="0.3">
      <c r="A89" s="714"/>
      <c r="B89" s="715"/>
      <c r="C89" s="2"/>
      <c r="D89" s="2"/>
      <c r="E89" s="2"/>
      <c r="F89" s="2"/>
      <c r="G89" s="2"/>
      <c r="H89" s="2"/>
      <c r="I89" s="2"/>
      <c r="J89" s="716"/>
      <c r="K89" s="717"/>
      <c r="L89" s="718"/>
      <c r="M89" s="718"/>
      <c r="N89" s="719"/>
      <c r="O89" s="719"/>
      <c r="P89" s="719"/>
      <c r="Q89" s="719"/>
      <c r="R89" s="2"/>
      <c r="S89" s="2"/>
      <c r="T89" s="2"/>
      <c r="U89" s="2"/>
      <c r="V89" s="2"/>
      <c r="W89" s="2"/>
      <c r="X89" s="720"/>
      <c r="Y89" s="720"/>
      <c r="Z89" s="720"/>
      <c r="AA89" s="720"/>
      <c r="AB89" s="717"/>
      <c r="AC89" s="721"/>
      <c r="AD89" s="722"/>
      <c r="AE89" s="722"/>
      <c r="AF89" s="722"/>
      <c r="AG89" s="722"/>
      <c r="AH89" s="722"/>
      <c r="AI89" s="722"/>
      <c r="AJ89" s="722"/>
      <c r="AK89" s="717"/>
      <c r="AL89" s="723"/>
      <c r="AM89" s="723"/>
      <c r="AN89" s="723"/>
      <c r="AO89" s="723"/>
      <c r="AP89" s="723"/>
      <c r="AQ89" s="1"/>
      <c r="AR89" s="1"/>
      <c r="AS89" s="1"/>
      <c r="AT89" s="717"/>
      <c r="AU89" s="723"/>
      <c r="AV89" s="723"/>
      <c r="AW89" s="723"/>
      <c r="AX89" s="723"/>
      <c r="AY89" s="723"/>
      <c r="AZ89" s="1"/>
      <c r="BA89" s="1"/>
      <c r="BB89" s="1"/>
      <c r="BC89" s="717"/>
      <c r="BD89" s="723"/>
      <c r="BE89" s="723"/>
      <c r="BF89" s="723"/>
      <c r="BG89" s="723"/>
      <c r="BH89" s="723"/>
      <c r="BI89" s="1"/>
      <c r="BJ89" s="1"/>
      <c r="BK89" s="1"/>
      <c r="BL89" s="717"/>
      <c r="BM89" s="723"/>
      <c r="BN89" s="723"/>
      <c r="BO89" s="723"/>
      <c r="BP89" s="723"/>
      <c r="BQ89" s="723"/>
      <c r="BR89" s="1"/>
      <c r="BS89" s="1"/>
      <c r="BT89" s="1"/>
      <c r="BU89" s="1"/>
      <c r="BV89" s="1"/>
      <c r="BW89" s="1"/>
      <c r="BX89" s="1"/>
      <c r="BY89" s="1"/>
      <c r="BZ89" s="1"/>
      <c r="CA89" s="1"/>
      <c r="CB89" s="1"/>
      <c r="CC89" s="1"/>
    </row>
    <row r="90" spans="1:81" ht="39.75" customHeight="1" x14ac:dyDescent="0.3">
      <c r="A90" s="714"/>
      <c r="B90" s="715"/>
      <c r="C90" s="2"/>
      <c r="D90" s="2"/>
      <c r="E90" s="2"/>
      <c r="F90" s="2"/>
      <c r="G90" s="2"/>
      <c r="H90" s="2"/>
      <c r="I90" s="2"/>
      <c r="J90" s="716"/>
      <c r="K90" s="717"/>
      <c r="L90" s="718"/>
      <c r="M90" s="718"/>
      <c r="N90" s="719"/>
      <c r="O90" s="719"/>
      <c r="P90" s="719"/>
      <c r="Q90" s="719"/>
      <c r="R90" s="2"/>
      <c r="S90" s="2"/>
      <c r="T90" s="2"/>
      <c r="U90" s="2"/>
      <c r="V90" s="2"/>
      <c r="W90" s="2"/>
      <c r="X90" s="720"/>
      <c r="Y90" s="720"/>
      <c r="Z90" s="720"/>
      <c r="AA90" s="720"/>
      <c r="AB90" s="717"/>
      <c r="AC90" s="721"/>
      <c r="AD90" s="722"/>
      <c r="AE90" s="722"/>
      <c r="AF90" s="722"/>
      <c r="AG90" s="722"/>
      <c r="AH90" s="722"/>
      <c r="AI90" s="722"/>
      <c r="AJ90" s="722"/>
      <c r="AK90" s="717"/>
      <c r="AL90" s="723"/>
      <c r="AM90" s="723"/>
      <c r="AN90" s="723"/>
      <c r="AO90" s="723"/>
      <c r="AP90" s="723"/>
      <c r="AQ90" s="1"/>
      <c r="AR90" s="1"/>
      <c r="AS90" s="1"/>
      <c r="AT90" s="717"/>
      <c r="AU90" s="723"/>
      <c r="AV90" s="723"/>
      <c r="AW90" s="723"/>
      <c r="AX90" s="723"/>
      <c r="AY90" s="723"/>
      <c r="AZ90" s="1"/>
      <c r="BA90" s="1"/>
      <c r="BB90" s="1"/>
      <c r="BC90" s="717"/>
      <c r="BD90" s="723"/>
      <c r="BE90" s="723"/>
      <c r="BF90" s="723"/>
      <c r="BG90" s="723"/>
      <c r="BH90" s="723"/>
      <c r="BI90" s="1"/>
      <c r="BJ90" s="1"/>
      <c r="BK90" s="1"/>
      <c r="BL90" s="717"/>
      <c r="BM90" s="723"/>
      <c r="BN90" s="723"/>
      <c r="BO90" s="723"/>
      <c r="BP90" s="723"/>
      <c r="BQ90" s="723"/>
      <c r="BR90" s="1"/>
      <c r="BS90" s="1"/>
      <c r="BT90" s="1"/>
      <c r="BU90" s="1"/>
      <c r="BV90" s="1"/>
      <c r="BW90" s="1"/>
      <c r="BX90" s="1"/>
      <c r="BY90" s="1"/>
      <c r="BZ90" s="1"/>
      <c r="CA90" s="1"/>
      <c r="CB90" s="1"/>
      <c r="CC90" s="1"/>
    </row>
    <row r="91" spans="1:81" ht="39.75" customHeight="1" x14ac:dyDescent="0.3">
      <c r="A91" s="714"/>
      <c r="B91" s="715"/>
      <c r="C91" s="2"/>
      <c r="D91" s="2"/>
      <c r="E91" s="2"/>
      <c r="F91" s="2"/>
      <c r="G91" s="2"/>
      <c r="H91" s="2"/>
      <c r="I91" s="2"/>
      <c r="J91" s="716"/>
      <c r="K91" s="717"/>
      <c r="L91" s="718"/>
      <c r="M91" s="718"/>
      <c r="N91" s="719"/>
      <c r="O91" s="719"/>
      <c r="P91" s="719"/>
      <c r="Q91" s="719"/>
      <c r="R91" s="2"/>
      <c r="S91" s="2"/>
      <c r="T91" s="2"/>
      <c r="U91" s="2"/>
      <c r="V91" s="2"/>
      <c r="W91" s="2"/>
      <c r="X91" s="720"/>
      <c r="Y91" s="720"/>
      <c r="Z91" s="720"/>
      <c r="AA91" s="720"/>
      <c r="AB91" s="717"/>
      <c r="AC91" s="721"/>
      <c r="AD91" s="722"/>
      <c r="AE91" s="722"/>
      <c r="AF91" s="722"/>
      <c r="AG91" s="722"/>
      <c r="AH91" s="722"/>
      <c r="AI91" s="722"/>
      <c r="AJ91" s="722"/>
      <c r="AK91" s="717"/>
      <c r="AL91" s="723"/>
      <c r="AM91" s="723"/>
      <c r="AN91" s="723"/>
      <c r="AO91" s="723"/>
      <c r="AP91" s="723"/>
      <c r="AQ91" s="1"/>
      <c r="AR91" s="1"/>
      <c r="AS91" s="1"/>
      <c r="AT91" s="717"/>
      <c r="AU91" s="723"/>
      <c r="AV91" s="723"/>
      <c r="AW91" s="723"/>
      <c r="AX91" s="723"/>
      <c r="AY91" s="723"/>
      <c r="AZ91" s="1"/>
      <c r="BA91" s="1"/>
      <c r="BB91" s="1"/>
      <c r="BC91" s="717"/>
      <c r="BD91" s="723"/>
      <c r="BE91" s="723"/>
      <c r="BF91" s="723"/>
      <c r="BG91" s="723"/>
      <c r="BH91" s="723"/>
      <c r="BI91" s="1"/>
      <c r="BJ91" s="1"/>
      <c r="BK91" s="1"/>
      <c r="BL91" s="717"/>
      <c r="BM91" s="723"/>
      <c r="BN91" s="723"/>
      <c r="BO91" s="723"/>
      <c r="BP91" s="723"/>
      <c r="BQ91" s="723"/>
      <c r="BR91" s="1"/>
      <c r="BS91" s="1"/>
      <c r="BT91" s="1"/>
      <c r="BU91" s="1"/>
      <c r="BV91" s="1"/>
      <c r="BW91" s="1"/>
      <c r="BX91" s="1"/>
      <c r="BY91" s="1"/>
      <c r="BZ91" s="1"/>
      <c r="CA91" s="1"/>
      <c r="CB91" s="1"/>
      <c r="CC91" s="1"/>
    </row>
    <row r="92" spans="1:81" ht="39.75" customHeight="1" x14ac:dyDescent="0.3">
      <c r="A92" s="714"/>
      <c r="B92" s="715"/>
      <c r="C92" s="2"/>
      <c r="D92" s="2"/>
      <c r="E92" s="2"/>
      <c r="F92" s="2"/>
      <c r="G92" s="2"/>
      <c r="H92" s="2"/>
      <c r="I92" s="2"/>
      <c r="J92" s="716"/>
      <c r="K92" s="717"/>
      <c r="L92" s="718"/>
      <c r="M92" s="718"/>
      <c r="N92" s="719"/>
      <c r="O92" s="719"/>
      <c r="P92" s="719"/>
      <c r="Q92" s="719"/>
      <c r="R92" s="2"/>
      <c r="S92" s="2"/>
      <c r="T92" s="2"/>
      <c r="U92" s="2"/>
      <c r="V92" s="2"/>
      <c r="W92" s="2"/>
      <c r="X92" s="720"/>
      <c r="Y92" s="720"/>
      <c r="Z92" s="720"/>
      <c r="AA92" s="720"/>
      <c r="AB92" s="717"/>
      <c r="AC92" s="721"/>
      <c r="AD92" s="722"/>
      <c r="AE92" s="722"/>
      <c r="AF92" s="722"/>
      <c r="AG92" s="722"/>
      <c r="AH92" s="722"/>
      <c r="AI92" s="722"/>
      <c r="AJ92" s="722"/>
      <c r="AK92" s="717"/>
      <c r="AL92" s="723"/>
      <c r="AM92" s="723"/>
      <c r="AN92" s="723"/>
      <c r="AO92" s="723"/>
      <c r="AP92" s="723"/>
      <c r="AQ92" s="1"/>
      <c r="AR92" s="1"/>
      <c r="AS92" s="1"/>
      <c r="AT92" s="717"/>
      <c r="AU92" s="723"/>
      <c r="AV92" s="723"/>
      <c r="AW92" s="723"/>
      <c r="AX92" s="723"/>
      <c r="AY92" s="723"/>
      <c r="AZ92" s="1"/>
      <c r="BA92" s="1"/>
      <c r="BB92" s="1"/>
      <c r="BC92" s="717"/>
      <c r="BD92" s="723"/>
      <c r="BE92" s="723"/>
      <c r="BF92" s="723"/>
      <c r="BG92" s="723"/>
      <c r="BH92" s="723"/>
      <c r="BI92" s="1"/>
      <c r="BJ92" s="1"/>
      <c r="BK92" s="1"/>
      <c r="BL92" s="717"/>
      <c r="BM92" s="723"/>
      <c r="BN92" s="723"/>
      <c r="BO92" s="723"/>
      <c r="BP92" s="723"/>
      <c r="BQ92" s="723"/>
      <c r="BR92" s="1"/>
      <c r="BS92" s="1"/>
      <c r="BT92" s="1"/>
      <c r="BU92" s="1"/>
      <c r="BV92" s="1"/>
      <c r="BW92" s="1"/>
      <c r="BX92" s="1"/>
      <c r="BY92" s="1"/>
      <c r="BZ92" s="1"/>
      <c r="CA92" s="1"/>
      <c r="CB92" s="1"/>
      <c r="CC92" s="1"/>
    </row>
    <row r="93" spans="1:81" ht="39.75" customHeight="1" x14ac:dyDescent="0.3">
      <c r="A93" s="714"/>
      <c r="B93" s="715"/>
      <c r="C93" s="2"/>
      <c r="D93" s="2"/>
      <c r="E93" s="2"/>
      <c r="F93" s="2"/>
      <c r="G93" s="2"/>
      <c r="H93" s="2"/>
      <c r="I93" s="2"/>
      <c r="J93" s="716"/>
      <c r="K93" s="717"/>
      <c r="L93" s="718"/>
      <c r="M93" s="718"/>
      <c r="N93" s="719"/>
      <c r="O93" s="719"/>
      <c r="P93" s="719"/>
      <c r="Q93" s="719"/>
      <c r="R93" s="2"/>
      <c r="S93" s="2"/>
      <c r="T93" s="2"/>
      <c r="U93" s="2"/>
      <c r="V93" s="2"/>
      <c r="W93" s="2"/>
      <c r="X93" s="720"/>
      <c r="Y93" s="720"/>
      <c r="Z93" s="720"/>
      <c r="AA93" s="720"/>
      <c r="AB93" s="717"/>
      <c r="AC93" s="721"/>
      <c r="AD93" s="722"/>
      <c r="AE93" s="722"/>
      <c r="AF93" s="722"/>
      <c r="AG93" s="722"/>
      <c r="AH93" s="722"/>
      <c r="AI93" s="722"/>
      <c r="AJ93" s="722"/>
      <c r="AK93" s="717"/>
      <c r="AL93" s="723"/>
      <c r="AM93" s="723"/>
      <c r="AN93" s="723"/>
      <c r="AO93" s="723"/>
      <c r="AP93" s="723"/>
      <c r="AQ93" s="1"/>
      <c r="AR93" s="1"/>
      <c r="AS93" s="1"/>
      <c r="AT93" s="717"/>
      <c r="AU93" s="723"/>
      <c r="AV93" s="723"/>
      <c r="AW93" s="723"/>
      <c r="AX93" s="723"/>
      <c r="AY93" s="723"/>
      <c r="AZ93" s="1"/>
      <c r="BA93" s="1"/>
      <c r="BB93" s="1"/>
      <c r="BC93" s="717"/>
      <c r="BD93" s="723"/>
      <c r="BE93" s="723"/>
      <c r="BF93" s="723"/>
      <c r="BG93" s="723"/>
      <c r="BH93" s="723"/>
      <c r="BI93" s="1"/>
      <c r="BJ93" s="1"/>
      <c r="BK93" s="1"/>
      <c r="BL93" s="717"/>
      <c r="BM93" s="723"/>
      <c r="BN93" s="723"/>
      <c r="BO93" s="723"/>
      <c r="BP93" s="723"/>
      <c r="BQ93" s="723"/>
      <c r="BR93" s="1"/>
      <c r="BS93" s="1"/>
      <c r="BT93" s="1"/>
      <c r="BU93" s="1"/>
      <c r="BV93" s="1"/>
      <c r="BW93" s="1"/>
      <c r="BX93" s="1"/>
      <c r="BY93" s="1"/>
      <c r="BZ93" s="1"/>
      <c r="CA93" s="1"/>
      <c r="CB93" s="1"/>
      <c r="CC93" s="1"/>
    </row>
    <row r="94" spans="1:81" ht="39.75" customHeight="1" x14ac:dyDescent="0.3">
      <c r="A94" s="714"/>
      <c r="B94" s="715"/>
      <c r="C94" s="2"/>
      <c r="D94" s="2"/>
      <c r="E94" s="2"/>
      <c r="F94" s="2"/>
      <c r="G94" s="2"/>
      <c r="H94" s="2"/>
      <c r="I94" s="2"/>
      <c r="J94" s="716"/>
      <c r="K94" s="717"/>
      <c r="L94" s="718"/>
      <c r="M94" s="718"/>
      <c r="N94" s="719"/>
      <c r="O94" s="719"/>
      <c r="P94" s="719"/>
      <c r="Q94" s="719"/>
      <c r="R94" s="2"/>
      <c r="S94" s="2"/>
      <c r="T94" s="2"/>
      <c r="U94" s="2"/>
      <c r="V94" s="2"/>
      <c r="W94" s="2"/>
      <c r="X94" s="720"/>
      <c r="Y94" s="720"/>
      <c r="Z94" s="720"/>
      <c r="AA94" s="720"/>
      <c r="AB94" s="717"/>
      <c r="AC94" s="721"/>
      <c r="AD94" s="722"/>
      <c r="AE94" s="722"/>
      <c r="AF94" s="722"/>
      <c r="AG94" s="722"/>
      <c r="AH94" s="722"/>
      <c r="AI94" s="722"/>
      <c r="AJ94" s="722"/>
      <c r="AK94" s="717"/>
      <c r="AL94" s="723"/>
      <c r="AM94" s="723"/>
      <c r="AN94" s="723"/>
      <c r="AO94" s="723"/>
      <c r="AP94" s="723"/>
      <c r="AQ94" s="1"/>
      <c r="AR94" s="1"/>
      <c r="AS94" s="1"/>
      <c r="AT94" s="717"/>
      <c r="AU94" s="723"/>
      <c r="AV94" s="723"/>
      <c r="AW94" s="723"/>
      <c r="AX94" s="723"/>
      <c r="AY94" s="723"/>
      <c r="AZ94" s="1"/>
      <c r="BA94" s="1"/>
      <c r="BB94" s="1"/>
      <c r="BC94" s="717"/>
      <c r="BD94" s="723"/>
      <c r="BE94" s="723"/>
      <c r="BF94" s="723"/>
      <c r="BG94" s="723"/>
      <c r="BH94" s="723"/>
      <c r="BI94" s="1"/>
      <c r="BJ94" s="1"/>
      <c r="BK94" s="1"/>
      <c r="BL94" s="717"/>
      <c r="BM94" s="723"/>
      <c r="BN94" s="723"/>
      <c r="BO94" s="723"/>
      <c r="BP94" s="723"/>
      <c r="BQ94" s="723"/>
      <c r="BR94" s="1"/>
      <c r="BS94" s="1"/>
      <c r="BT94" s="1"/>
      <c r="BU94" s="1"/>
      <c r="BV94" s="1"/>
      <c r="BW94" s="1"/>
      <c r="BX94" s="1"/>
      <c r="BY94" s="1"/>
      <c r="BZ94" s="1"/>
      <c r="CA94" s="1"/>
      <c r="CB94" s="1"/>
      <c r="CC94" s="1"/>
    </row>
    <row r="95" spans="1:81" ht="39.75" customHeight="1" x14ac:dyDescent="0.3">
      <c r="A95" s="714"/>
      <c r="B95" s="715"/>
      <c r="C95" s="2"/>
      <c r="D95" s="2"/>
      <c r="E95" s="2"/>
      <c r="F95" s="2"/>
      <c r="G95" s="2"/>
      <c r="H95" s="2"/>
      <c r="I95" s="2"/>
      <c r="J95" s="716"/>
      <c r="K95" s="717"/>
      <c r="L95" s="718"/>
      <c r="M95" s="718"/>
      <c r="N95" s="719"/>
      <c r="O95" s="719"/>
      <c r="P95" s="719"/>
      <c r="Q95" s="719"/>
      <c r="R95" s="2"/>
      <c r="S95" s="2"/>
      <c r="T95" s="2"/>
      <c r="U95" s="2"/>
      <c r="V95" s="2"/>
      <c r="W95" s="2"/>
      <c r="X95" s="720"/>
      <c r="Y95" s="720"/>
      <c r="Z95" s="720"/>
      <c r="AA95" s="720"/>
      <c r="AB95" s="717"/>
      <c r="AC95" s="721"/>
      <c r="AD95" s="722"/>
      <c r="AE95" s="722"/>
      <c r="AF95" s="722"/>
      <c r="AG95" s="722"/>
      <c r="AH95" s="722"/>
      <c r="AI95" s="722"/>
      <c r="AJ95" s="722"/>
      <c r="AK95" s="717"/>
      <c r="AL95" s="723"/>
      <c r="AM95" s="723"/>
      <c r="AN95" s="723"/>
      <c r="AO95" s="723"/>
      <c r="AP95" s="723"/>
      <c r="AQ95" s="1"/>
      <c r="AR95" s="1"/>
      <c r="AS95" s="1"/>
      <c r="AT95" s="717"/>
      <c r="AU95" s="723"/>
      <c r="AV95" s="723"/>
      <c r="AW95" s="723"/>
      <c r="AX95" s="723"/>
      <c r="AY95" s="723"/>
      <c r="AZ95" s="1"/>
      <c r="BA95" s="1"/>
      <c r="BB95" s="1"/>
      <c r="BC95" s="717"/>
      <c r="BD95" s="723"/>
      <c r="BE95" s="723"/>
      <c r="BF95" s="723"/>
      <c r="BG95" s="723"/>
      <c r="BH95" s="723"/>
      <c r="BI95" s="1"/>
      <c r="BJ95" s="1"/>
      <c r="BK95" s="1"/>
      <c r="BL95" s="717"/>
      <c r="BM95" s="723"/>
      <c r="BN95" s="723"/>
      <c r="BO95" s="723"/>
      <c r="BP95" s="723"/>
      <c r="BQ95" s="723"/>
      <c r="BR95" s="1"/>
      <c r="BS95" s="1"/>
      <c r="BT95" s="1"/>
      <c r="BU95" s="1"/>
      <c r="BV95" s="1"/>
      <c r="BW95" s="1"/>
      <c r="BX95" s="1"/>
      <c r="BY95" s="1"/>
      <c r="BZ95" s="1"/>
      <c r="CA95" s="1"/>
      <c r="CB95" s="1"/>
      <c r="CC95" s="1"/>
    </row>
    <row r="96" spans="1:81" ht="39.75" customHeight="1" x14ac:dyDescent="0.3">
      <c r="A96" s="714"/>
      <c r="B96" s="715"/>
      <c r="C96" s="2"/>
      <c r="D96" s="2"/>
      <c r="E96" s="2"/>
      <c r="F96" s="2"/>
      <c r="G96" s="2"/>
      <c r="H96" s="2"/>
      <c r="I96" s="2"/>
      <c r="J96" s="716"/>
      <c r="K96" s="717"/>
      <c r="L96" s="718"/>
      <c r="M96" s="718"/>
      <c r="N96" s="719"/>
      <c r="O96" s="719"/>
      <c r="P96" s="719"/>
      <c r="Q96" s="719"/>
      <c r="R96" s="2"/>
      <c r="S96" s="2"/>
      <c r="T96" s="2"/>
      <c r="U96" s="2"/>
      <c r="V96" s="2"/>
      <c r="W96" s="2"/>
      <c r="X96" s="720"/>
      <c r="Y96" s="720"/>
      <c r="Z96" s="720"/>
      <c r="AA96" s="720"/>
      <c r="AB96" s="717"/>
      <c r="AC96" s="721"/>
      <c r="AD96" s="722"/>
      <c r="AE96" s="722"/>
      <c r="AF96" s="722"/>
      <c r="AG96" s="722"/>
      <c r="AH96" s="722"/>
      <c r="AI96" s="722"/>
      <c r="AJ96" s="722"/>
      <c r="AK96" s="717"/>
      <c r="AL96" s="723"/>
      <c r="AM96" s="723"/>
      <c r="AN96" s="723"/>
      <c r="AO96" s="723"/>
      <c r="AP96" s="723"/>
      <c r="AQ96" s="1"/>
      <c r="AR96" s="1"/>
      <c r="AS96" s="1"/>
      <c r="AT96" s="717"/>
      <c r="AU96" s="723"/>
      <c r="AV96" s="723"/>
      <c r="AW96" s="723"/>
      <c r="AX96" s="723"/>
      <c r="AY96" s="723"/>
      <c r="AZ96" s="1"/>
      <c r="BA96" s="1"/>
      <c r="BB96" s="1"/>
      <c r="BC96" s="717"/>
      <c r="BD96" s="723"/>
      <c r="BE96" s="723"/>
      <c r="BF96" s="723"/>
      <c r="BG96" s="723"/>
      <c r="BH96" s="723"/>
      <c r="BI96" s="1"/>
      <c r="BJ96" s="1"/>
      <c r="BK96" s="1"/>
      <c r="BL96" s="717"/>
      <c r="BM96" s="723"/>
      <c r="BN96" s="723"/>
      <c r="BO96" s="723"/>
      <c r="BP96" s="723"/>
      <c r="BQ96" s="723"/>
      <c r="BR96" s="1"/>
      <c r="BS96" s="1"/>
      <c r="BT96" s="1"/>
      <c r="BU96" s="1"/>
      <c r="BV96" s="1"/>
      <c r="BW96" s="1"/>
      <c r="BX96" s="1"/>
      <c r="BY96" s="1"/>
      <c r="BZ96" s="1"/>
      <c r="CA96" s="1"/>
      <c r="CB96" s="1"/>
      <c r="CC96" s="1"/>
    </row>
    <row r="97" spans="1:81" ht="39.75" customHeight="1" x14ac:dyDescent="0.3">
      <c r="A97" s="714"/>
      <c r="B97" s="715"/>
      <c r="C97" s="2"/>
      <c r="D97" s="2"/>
      <c r="E97" s="2"/>
      <c r="F97" s="2"/>
      <c r="G97" s="2"/>
      <c r="H97" s="2"/>
      <c r="I97" s="2"/>
      <c r="J97" s="716"/>
      <c r="K97" s="717"/>
      <c r="L97" s="718"/>
      <c r="M97" s="718"/>
      <c r="N97" s="719"/>
      <c r="O97" s="719"/>
      <c r="P97" s="719"/>
      <c r="Q97" s="719"/>
      <c r="R97" s="2"/>
      <c r="S97" s="2"/>
      <c r="T97" s="2"/>
      <c r="U97" s="2"/>
      <c r="V97" s="2"/>
      <c r="W97" s="2"/>
      <c r="X97" s="720"/>
      <c r="Y97" s="720"/>
      <c r="Z97" s="720"/>
      <c r="AA97" s="720"/>
      <c r="AB97" s="717"/>
      <c r="AC97" s="721"/>
      <c r="AD97" s="722"/>
      <c r="AE97" s="722"/>
      <c r="AF97" s="722"/>
      <c r="AG97" s="722"/>
      <c r="AH97" s="722"/>
      <c r="AI97" s="722"/>
      <c r="AJ97" s="722"/>
      <c r="AK97" s="717"/>
      <c r="AL97" s="723"/>
      <c r="AM97" s="723"/>
      <c r="AN97" s="723"/>
      <c r="AO97" s="723"/>
      <c r="AP97" s="723"/>
      <c r="AQ97" s="1"/>
      <c r="AR97" s="1"/>
      <c r="AS97" s="1"/>
      <c r="AT97" s="717"/>
      <c r="AU97" s="723"/>
      <c r="AV97" s="723"/>
      <c r="AW97" s="723"/>
      <c r="AX97" s="723"/>
      <c r="AY97" s="723"/>
      <c r="AZ97" s="1"/>
      <c r="BA97" s="1"/>
      <c r="BB97" s="1"/>
      <c r="BC97" s="717"/>
      <c r="BD97" s="723"/>
      <c r="BE97" s="723"/>
      <c r="BF97" s="723"/>
      <c r="BG97" s="723"/>
      <c r="BH97" s="723"/>
      <c r="BI97" s="1"/>
      <c r="BJ97" s="1"/>
      <c r="BK97" s="1"/>
      <c r="BL97" s="717"/>
      <c r="BM97" s="723"/>
      <c r="BN97" s="723"/>
      <c r="BO97" s="723"/>
      <c r="BP97" s="723"/>
      <c r="BQ97" s="723"/>
      <c r="BR97" s="1"/>
      <c r="BS97" s="1"/>
      <c r="BT97" s="1"/>
      <c r="BU97" s="1"/>
      <c r="BV97" s="1"/>
      <c r="BW97" s="1"/>
      <c r="BX97" s="1"/>
      <c r="BY97" s="1"/>
      <c r="BZ97" s="1"/>
      <c r="CA97" s="1"/>
      <c r="CB97" s="1"/>
      <c r="CC97" s="1"/>
    </row>
    <row r="98" spans="1:81" ht="39.75" customHeight="1" x14ac:dyDescent="0.3">
      <c r="A98" s="714"/>
      <c r="B98" s="715"/>
      <c r="C98" s="2"/>
      <c r="D98" s="2"/>
      <c r="E98" s="2"/>
      <c r="F98" s="2"/>
      <c r="G98" s="2"/>
      <c r="H98" s="2"/>
      <c r="I98" s="2"/>
      <c r="J98" s="716"/>
      <c r="K98" s="717"/>
      <c r="L98" s="718"/>
      <c r="M98" s="718"/>
      <c r="N98" s="719"/>
      <c r="O98" s="719"/>
      <c r="P98" s="719"/>
      <c r="Q98" s="719"/>
      <c r="R98" s="2"/>
      <c r="S98" s="2"/>
      <c r="T98" s="2"/>
      <c r="U98" s="2"/>
      <c r="V98" s="2"/>
      <c r="W98" s="2"/>
      <c r="X98" s="720"/>
      <c r="Y98" s="720"/>
      <c r="Z98" s="720"/>
      <c r="AA98" s="720"/>
      <c r="AB98" s="717"/>
      <c r="AC98" s="721"/>
      <c r="AD98" s="722"/>
      <c r="AE98" s="722"/>
      <c r="AF98" s="722"/>
      <c r="AG98" s="722"/>
      <c r="AH98" s="722"/>
      <c r="AI98" s="722"/>
      <c r="AJ98" s="722"/>
      <c r="AK98" s="717"/>
      <c r="AL98" s="723"/>
      <c r="AM98" s="723"/>
      <c r="AN98" s="723"/>
      <c r="AO98" s="723"/>
      <c r="AP98" s="723"/>
      <c r="AQ98" s="1"/>
      <c r="AR98" s="1"/>
      <c r="AS98" s="1"/>
      <c r="AT98" s="717"/>
      <c r="AU98" s="723"/>
      <c r="AV98" s="723"/>
      <c r="AW98" s="723"/>
      <c r="AX98" s="723"/>
      <c r="AY98" s="723"/>
      <c r="AZ98" s="1"/>
      <c r="BA98" s="1"/>
      <c r="BB98" s="1"/>
      <c r="BC98" s="717"/>
      <c r="BD98" s="723"/>
      <c r="BE98" s="723"/>
      <c r="BF98" s="723"/>
      <c r="BG98" s="723"/>
      <c r="BH98" s="723"/>
      <c r="BI98" s="1"/>
      <c r="BJ98" s="1"/>
      <c r="BK98" s="1"/>
      <c r="BL98" s="717"/>
      <c r="BM98" s="723"/>
      <c r="BN98" s="723"/>
      <c r="BO98" s="723"/>
      <c r="BP98" s="723"/>
      <c r="BQ98" s="723"/>
      <c r="BR98" s="1"/>
      <c r="BS98" s="1"/>
      <c r="BT98" s="1"/>
      <c r="BU98" s="1"/>
      <c r="BV98" s="1"/>
      <c r="BW98" s="1"/>
      <c r="BX98" s="1"/>
      <c r="BY98" s="1"/>
      <c r="BZ98" s="1"/>
      <c r="CA98" s="1"/>
      <c r="CB98" s="1"/>
      <c r="CC98" s="1"/>
    </row>
    <row r="99" spans="1:81" ht="39.75" customHeight="1" x14ac:dyDescent="0.3">
      <c r="A99" s="714"/>
      <c r="B99" s="715"/>
      <c r="C99" s="2"/>
      <c r="D99" s="2"/>
      <c r="E99" s="2"/>
      <c r="F99" s="2"/>
      <c r="G99" s="2"/>
      <c r="H99" s="2"/>
      <c r="I99" s="2"/>
      <c r="J99" s="716"/>
      <c r="K99" s="717"/>
      <c r="L99" s="718"/>
      <c r="M99" s="718"/>
      <c r="N99" s="719"/>
      <c r="O99" s="719"/>
      <c r="P99" s="719"/>
      <c r="Q99" s="719"/>
      <c r="R99" s="2"/>
      <c r="S99" s="2"/>
      <c r="T99" s="2"/>
      <c r="U99" s="2"/>
      <c r="V99" s="2"/>
      <c r="W99" s="2"/>
      <c r="X99" s="720"/>
      <c r="Y99" s="720"/>
      <c r="Z99" s="720"/>
      <c r="AA99" s="720"/>
      <c r="AB99" s="717"/>
      <c r="AC99" s="721"/>
      <c r="AD99" s="722"/>
      <c r="AE99" s="722"/>
      <c r="AF99" s="722"/>
      <c r="AG99" s="722"/>
      <c r="AH99" s="722"/>
      <c r="AI99" s="722"/>
      <c r="AJ99" s="722"/>
      <c r="AK99" s="717"/>
      <c r="AL99" s="723"/>
      <c r="AM99" s="723"/>
      <c r="AN99" s="723"/>
      <c r="AO99" s="723"/>
      <c r="AP99" s="723"/>
      <c r="AQ99" s="1"/>
      <c r="AR99" s="1"/>
      <c r="AS99" s="1"/>
      <c r="AT99" s="717"/>
      <c r="AU99" s="723"/>
      <c r="AV99" s="723"/>
      <c r="AW99" s="723"/>
      <c r="AX99" s="723"/>
      <c r="AY99" s="723"/>
      <c r="AZ99" s="1"/>
      <c r="BA99" s="1"/>
      <c r="BB99" s="1"/>
      <c r="BC99" s="717"/>
      <c r="BD99" s="723"/>
      <c r="BE99" s="723"/>
      <c r="BF99" s="723"/>
      <c r="BG99" s="723"/>
      <c r="BH99" s="723"/>
      <c r="BI99" s="1"/>
      <c r="BJ99" s="1"/>
      <c r="BK99" s="1"/>
      <c r="BL99" s="717"/>
      <c r="BM99" s="723"/>
      <c r="BN99" s="723"/>
      <c r="BO99" s="723"/>
      <c r="BP99" s="723"/>
      <c r="BQ99" s="723"/>
      <c r="BR99" s="1"/>
      <c r="BS99" s="1"/>
      <c r="BT99" s="1"/>
      <c r="BU99" s="1"/>
      <c r="BV99" s="1"/>
      <c r="BW99" s="1"/>
      <c r="BX99" s="1"/>
      <c r="BY99" s="1"/>
      <c r="BZ99" s="1"/>
      <c r="CA99" s="1"/>
      <c r="CB99" s="1"/>
      <c r="CC99" s="1"/>
    </row>
    <row r="100" spans="1:81" ht="39.75" customHeight="1" x14ac:dyDescent="0.3">
      <c r="A100" s="714"/>
      <c r="B100" s="715"/>
      <c r="C100" s="2"/>
      <c r="D100" s="2"/>
      <c r="E100" s="2"/>
      <c r="F100" s="2"/>
      <c r="G100" s="2"/>
      <c r="H100" s="2"/>
      <c r="I100" s="2"/>
      <c r="J100" s="716"/>
      <c r="K100" s="717"/>
      <c r="L100" s="718"/>
      <c r="M100" s="718"/>
      <c r="N100" s="719"/>
      <c r="O100" s="719"/>
      <c r="P100" s="719"/>
      <c r="Q100" s="719"/>
      <c r="R100" s="2"/>
      <c r="S100" s="2"/>
      <c r="T100" s="2"/>
      <c r="U100" s="2"/>
      <c r="V100" s="2"/>
      <c r="W100" s="2"/>
      <c r="X100" s="720"/>
      <c r="Y100" s="720"/>
      <c r="Z100" s="720"/>
      <c r="AA100" s="720"/>
      <c r="AB100" s="717"/>
      <c r="AC100" s="721"/>
      <c r="AD100" s="722"/>
      <c r="AE100" s="722"/>
      <c r="AF100" s="722"/>
      <c r="AG100" s="722"/>
      <c r="AH100" s="722"/>
      <c r="AI100" s="722"/>
      <c r="AJ100" s="722"/>
      <c r="AK100" s="717"/>
      <c r="AL100" s="723"/>
      <c r="AM100" s="723"/>
      <c r="AN100" s="723"/>
      <c r="AO100" s="723"/>
      <c r="AP100" s="723"/>
      <c r="AQ100" s="1"/>
      <c r="AR100" s="1"/>
      <c r="AS100" s="1"/>
      <c r="AT100" s="717"/>
      <c r="AU100" s="723"/>
      <c r="AV100" s="723"/>
      <c r="AW100" s="723"/>
      <c r="AX100" s="723"/>
      <c r="AY100" s="723"/>
      <c r="AZ100" s="1"/>
      <c r="BA100" s="1"/>
      <c r="BB100" s="1"/>
      <c r="BC100" s="717"/>
      <c r="BD100" s="723"/>
      <c r="BE100" s="723"/>
      <c r="BF100" s="723"/>
      <c r="BG100" s="723"/>
      <c r="BH100" s="723"/>
      <c r="BI100" s="1"/>
      <c r="BJ100" s="1"/>
      <c r="BK100" s="1"/>
      <c r="BL100" s="717"/>
      <c r="BM100" s="723"/>
      <c r="BN100" s="723"/>
      <c r="BO100" s="723"/>
      <c r="BP100" s="723"/>
      <c r="BQ100" s="723"/>
      <c r="BR100" s="1"/>
      <c r="BS100" s="1"/>
      <c r="BT100" s="1"/>
      <c r="BU100" s="1"/>
      <c r="BV100" s="1"/>
      <c r="BW100" s="1"/>
      <c r="BX100" s="1"/>
      <c r="BY100" s="1"/>
      <c r="BZ100" s="1"/>
      <c r="CA100" s="1"/>
      <c r="CB100" s="1"/>
      <c r="CC100" s="1"/>
    </row>
    <row r="101" spans="1:81" ht="39.75" customHeight="1" x14ac:dyDescent="0.3">
      <c r="A101" s="714"/>
      <c r="B101" s="715"/>
      <c r="C101" s="2"/>
      <c r="D101" s="2"/>
      <c r="E101" s="2"/>
      <c r="F101" s="2"/>
      <c r="G101" s="2"/>
      <c r="H101" s="2"/>
      <c r="I101" s="2"/>
      <c r="J101" s="716"/>
      <c r="K101" s="717"/>
      <c r="L101" s="718"/>
      <c r="M101" s="718"/>
      <c r="N101" s="719"/>
      <c r="O101" s="719"/>
      <c r="P101" s="719"/>
      <c r="Q101" s="719"/>
      <c r="R101" s="2"/>
      <c r="S101" s="2"/>
      <c r="T101" s="2"/>
      <c r="U101" s="2"/>
      <c r="V101" s="2"/>
      <c r="W101" s="2"/>
      <c r="X101" s="720"/>
      <c r="Y101" s="720"/>
      <c r="Z101" s="720"/>
      <c r="AA101" s="720"/>
      <c r="AB101" s="717"/>
      <c r="AC101" s="721"/>
      <c r="AD101" s="722"/>
      <c r="AE101" s="722"/>
      <c r="AF101" s="722"/>
      <c r="AG101" s="722"/>
      <c r="AH101" s="722"/>
      <c r="AI101" s="722"/>
      <c r="AJ101" s="722"/>
      <c r="AK101" s="717"/>
      <c r="AL101" s="723"/>
      <c r="AM101" s="723"/>
      <c r="AN101" s="723"/>
      <c r="AO101" s="723"/>
      <c r="AP101" s="723"/>
      <c r="AQ101" s="1"/>
      <c r="AR101" s="1"/>
      <c r="AS101" s="1"/>
      <c r="AT101" s="717"/>
      <c r="AU101" s="723"/>
      <c r="AV101" s="723"/>
      <c r="AW101" s="723"/>
      <c r="AX101" s="723"/>
      <c r="AY101" s="723"/>
      <c r="AZ101" s="1"/>
      <c r="BA101" s="1"/>
      <c r="BB101" s="1"/>
      <c r="BC101" s="717"/>
      <c r="BD101" s="723"/>
      <c r="BE101" s="723"/>
      <c r="BF101" s="723"/>
      <c r="BG101" s="723"/>
      <c r="BH101" s="723"/>
      <c r="BI101" s="1"/>
      <c r="BJ101" s="1"/>
      <c r="BK101" s="1"/>
      <c r="BL101" s="717"/>
      <c r="BM101" s="723"/>
      <c r="BN101" s="723"/>
      <c r="BO101" s="723"/>
      <c r="BP101" s="723"/>
      <c r="BQ101" s="723"/>
      <c r="BR101" s="1"/>
      <c r="BS101" s="1"/>
      <c r="BT101" s="1"/>
      <c r="BU101" s="1"/>
      <c r="BV101" s="1"/>
      <c r="BW101" s="1"/>
      <c r="BX101" s="1"/>
      <c r="BY101" s="1"/>
      <c r="BZ101" s="1"/>
      <c r="CA101" s="1"/>
      <c r="CB101" s="1"/>
      <c r="CC101" s="1"/>
    </row>
    <row r="102" spans="1:81" ht="39.75" customHeight="1" x14ac:dyDescent="0.3">
      <c r="A102" s="714"/>
      <c r="B102" s="715"/>
      <c r="C102" s="2"/>
      <c r="D102" s="2"/>
      <c r="E102" s="2"/>
      <c r="F102" s="2"/>
      <c r="G102" s="2"/>
      <c r="H102" s="2"/>
      <c r="I102" s="2"/>
      <c r="J102" s="716"/>
      <c r="K102" s="717"/>
      <c r="L102" s="718"/>
      <c r="M102" s="718"/>
      <c r="N102" s="719"/>
      <c r="O102" s="719"/>
      <c r="P102" s="719"/>
      <c r="Q102" s="719"/>
      <c r="R102" s="2"/>
      <c r="S102" s="2"/>
      <c r="T102" s="2"/>
      <c r="U102" s="2"/>
      <c r="V102" s="2"/>
      <c r="W102" s="2"/>
      <c r="X102" s="720"/>
      <c r="Y102" s="720"/>
      <c r="Z102" s="720"/>
      <c r="AA102" s="720"/>
      <c r="AB102" s="717"/>
      <c r="AC102" s="721"/>
      <c r="AD102" s="722"/>
      <c r="AE102" s="722"/>
      <c r="AF102" s="722"/>
      <c r="AG102" s="722"/>
      <c r="AH102" s="722"/>
      <c r="AI102" s="722"/>
      <c r="AJ102" s="722"/>
      <c r="AK102" s="717"/>
      <c r="AL102" s="723"/>
      <c r="AM102" s="723"/>
      <c r="AN102" s="723"/>
      <c r="AO102" s="723"/>
      <c r="AP102" s="723"/>
      <c r="AQ102" s="1"/>
      <c r="AR102" s="1"/>
      <c r="AS102" s="1"/>
      <c r="AT102" s="717"/>
      <c r="AU102" s="723"/>
      <c r="AV102" s="723"/>
      <c r="AW102" s="723"/>
      <c r="AX102" s="723"/>
      <c r="AY102" s="723"/>
      <c r="AZ102" s="1"/>
      <c r="BA102" s="1"/>
      <c r="BB102" s="1"/>
      <c r="BC102" s="717"/>
      <c r="BD102" s="723"/>
      <c r="BE102" s="723"/>
      <c r="BF102" s="723"/>
      <c r="BG102" s="723"/>
      <c r="BH102" s="723"/>
      <c r="BI102" s="1"/>
      <c r="BJ102" s="1"/>
      <c r="BK102" s="1"/>
      <c r="BL102" s="717"/>
      <c r="BM102" s="723"/>
      <c r="BN102" s="723"/>
      <c r="BO102" s="723"/>
      <c r="BP102" s="723"/>
      <c r="BQ102" s="723"/>
      <c r="BR102" s="1"/>
      <c r="BS102" s="1"/>
      <c r="BT102" s="1"/>
      <c r="BU102" s="1"/>
      <c r="BV102" s="1"/>
      <c r="BW102" s="1"/>
      <c r="BX102" s="1"/>
      <c r="BY102" s="1"/>
      <c r="BZ102" s="1"/>
      <c r="CA102" s="1"/>
      <c r="CB102" s="1"/>
      <c r="CC102" s="1"/>
    </row>
    <row r="103" spans="1:81" ht="39.75" customHeight="1" x14ac:dyDescent="0.3">
      <c r="A103" s="714"/>
      <c r="B103" s="715"/>
      <c r="C103" s="2"/>
      <c r="D103" s="2"/>
      <c r="E103" s="2"/>
      <c r="F103" s="2"/>
      <c r="G103" s="2"/>
      <c r="H103" s="2"/>
      <c r="I103" s="2"/>
      <c r="J103" s="716"/>
      <c r="K103" s="717"/>
      <c r="L103" s="718"/>
      <c r="M103" s="718"/>
      <c r="N103" s="719"/>
      <c r="O103" s="719"/>
      <c r="P103" s="719"/>
      <c r="Q103" s="719"/>
      <c r="R103" s="2"/>
      <c r="S103" s="2"/>
      <c r="T103" s="2"/>
      <c r="U103" s="2"/>
      <c r="V103" s="2"/>
      <c r="W103" s="2"/>
      <c r="X103" s="720"/>
      <c r="Y103" s="720"/>
      <c r="Z103" s="720"/>
      <c r="AA103" s="720"/>
      <c r="AB103" s="717"/>
      <c r="AC103" s="721"/>
      <c r="AD103" s="722"/>
      <c r="AE103" s="722"/>
      <c r="AF103" s="722"/>
      <c r="AG103" s="722"/>
      <c r="AH103" s="722"/>
      <c r="AI103" s="722"/>
      <c r="AJ103" s="722"/>
      <c r="AK103" s="717"/>
      <c r="AL103" s="723"/>
      <c r="AM103" s="723"/>
      <c r="AN103" s="723"/>
      <c r="AO103" s="723"/>
      <c r="AP103" s="723"/>
      <c r="AQ103" s="1"/>
      <c r="AR103" s="1"/>
      <c r="AS103" s="1"/>
      <c r="AT103" s="717"/>
      <c r="AU103" s="723"/>
      <c r="AV103" s="723"/>
      <c r="AW103" s="723"/>
      <c r="AX103" s="723"/>
      <c r="AY103" s="723"/>
      <c r="AZ103" s="1"/>
      <c r="BA103" s="1"/>
      <c r="BB103" s="1"/>
      <c r="BC103" s="717"/>
      <c r="BD103" s="723"/>
      <c r="BE103" s="723"/>
      <c r="BF103" s="723"/>
      <c r="BG103" s="723"/>
      <c r="BH103" s="723"/>
      <c r="BI103" s="1"/>
      <c r="BJ103" s="1"/>
      <c r="BK103" s="1"/>
      <c r="BL103" s="717"/>
      <c r="BM103" s="723"/>
      <c r="BN103" s="723"/>
      <c r="BO103" s="723"/>
      <c r="BP103" s="723"/>
      <c r="BQ103" s="723"/>
      <c r="BR103" s="1"/>
      <c r="BS103" s="1"/>
      <c r="BT103" s="1"/>
      <c r="BU103" s="1"/>
      <c r="BV103" s="1"/>
      <c r="BW103" s="1"/>
      <c r="BX103" s="1"/>
      <c r="BY103" s="1"/>
      <c r="BZ103" s="1"/>
      <c r="CA103" s="1"/>
      <c r="CB103" s="1"/>
      <c r="CC103" s="1"/>
    </row>
    <row r="104" spans="1:81" ht="39.75" customHeight="1" x14ac:dyDescent="0.3">
      <c r="A104" s="714"/>
      <c r="B104" s="715"/>
      <c r="C104" s="2"/>
      <c r="D104" s="2"/>
      <c r="E104" s="2"/>
      <c r="F104" s="2"/>
      <c r="G104" s="2"/>
      <c r="H104" s="2"/>
      <c r="I104" s="2"/>
      <c r="J104" s="716"/>
      <c r="K104" s="717"/>
      <c r="L104" s="718"/>
      <c r="M104" s="718"/>
      <c r="N104" s="719"/>
      <c r="O104" s="719"/>
      <c r="P104" s="719"/>
      <c r="Q104" s="719"/>
      <c r="R104" s="2"/>
      <c r="S104" s="2"/>
      <c r="T104" s="2"/>
      <c r="U104" s="2"/>
      <c r="V104" s="2"/>
      <c r="W104" s="2"/>
      <c r="X104" s="720"/>
      <c r="Y104" s="720"/>
      <c r="Z104" s="720"/>
      <c r="AA104" s="720"/>
      <c r="AB104" s="717"/>
      <c r="AC104" s="721"/>
      <c r="AD104" s="722"/>
      <c r="AE104" s="722"/>
      <c r="AF104" s="722"/>
      <c r="AG104" s="722"/>
      <c r="AH104" s="722"/>
      <c r="AI104" s="722"/>
      <c r="AJ104" s="722"/>
      <c r="AK104" s="717"/>
      <c r="AL104" s="723"/>
      <c r="AM104" s="723"/>
      <c r="AN104" s="723"/>
      <c r="AO104" s="723"/>
      <c r="AP104" s="723"/>
      <c r="AQ104" s="1"/>
      <c r="AR104" s="1"/>
      <c r="AS104" s="1"/>
      <c r="AT104" s="717"/>
      <c r="AU104" s="723"/>
      <c r="AV104" s="723"/>
      <c r="AW104" s="723"/>
      <c r="AX104" s="723"/>
      <c r="AY104" s="723"/>
      <c r="AZ104" s="1"/>
      <c r="BA104" s="1"/>
      <c r="BB104" s="1"/>
      <c r="BC104" s="717"/>
      <c r="BD104" s="723"/>
      <c r="BE104" s="723"/>
      <c r="BF104" s="723"/>
      <c r="BG104" s="723"/>
      <c r="BH104" s="723"/>
      <c r="BI104" s="1"/>
      <c r="BJ104" s="1"/>
      <c r="BK104" s="1"/>
      <c r="BL104" s="717"/>
      <c r="BM104" s="723"/>
      <c r="BN104" s="723"/>
      <c r="BO104" s="723"/>
      <c r="BP104" s="723"/>
      <c r="BQ104" s="723"/>
      <c r="BR104" s="1"/>
      <c r="BS104" s="1"/>
      <c r="BT104" s="1"/>
      <c r="BU104" s="1"/>
      <c r="BV104" s="1"/>
      <c r="BW104" s="1"/>
      <c r="BX104" s="1"/>
      <c r="BY104" s="1"/>
      <c r="BZ104" s="1"/>
      <c r="CA104" s="1"/>
      <c r="CB104" s="1"/>
      <c r="CC104" s="1"/>
    </row>
    <row r="105" spans="1:81" ht="39.75" customHeight="1" x14ac:dyDescent="0.3">
      <c r="A105" s="714"/>
      <c r="B105" s="715"/>
      <c r="C105" s="2"/>
      <c r="D105" s="2"/>
      <c r="E105" s="2"/>
      <c r="F105" s="2"/>
      <c r="G105" s="2"/>
      <c r="H105" s="2"/>
      <c r="I105" s="2"/>
      <c r="J105" s="716"/>
      <c r="K105" s="717"/>
      <c r="L105" s="718"/>
      <c r="M105" s="718"/>
      <c r="N105" s="719"/>
      <c r="O105" s="719"/>
      <c r="P105" s="719"/>
      <c r="Q105" s="719"/>
      <c r="R105" s="2"/>
      <c r="S105" s="2"/>
      <c r="T105" s="2"/>
      <c r="U105" s="2"/>
      <c r="V105" s="2"/>
      <c r="W105" s="2"/>
      <c r="X105" s="720"/>
      <c r="Y105" s="720"/>
      <c r="Z105" s="720"/>
      <c r="AA105" s="720"/>
      <c r="AB105" s="717"/>
      <c r="AC105" s="721"/>
      <c r="AD105" s="722"/>
      <c r="AE105" s="722"/>
      <c r="AF105" s="722"/>
      <c r="AG105" s="722"/>
      <c r="AH105" s="722"/>
      <c r="AI105" s="722"/>
      <c r="AJ105" s="722"/>
      <c r="AK105" s="717"/>
      <c r="AL105" s="723"/>
      <c r="AM105" s="723"/>
      <c r="AN105" s="723"/>
      <c r="AO105" s="723"/>
      <c r="AP105" s="723"/>
      <c r="AQ105" s="1"/>
      <c r="AR105" s="1"/>
      <c r="AS105" s="1"/>
      <c r="AT105" s="717"/>
      <c r="AU105" s="723"/>
      <c r="AV105" s="723"/>
      <c r="AW105" s="723"/>
      <c r="AX105" s="723"/>
      <c r="AY105" s="723"/>
      <c r="AZ105" s="1"/>
      <c r="BA105" s="1"/>
      <c r="BB105" s="1"/>
      <c r="BC105" s="717"/>
      <c r="BD105" s="723"/>
      <c r="BE105" s="723"/>
      <c r="BF105" s="723"/>
      <c r="BG105" s="723"/>
      <c r="BH105" s="723"/>
      <c r="BI105" s="1"/>
      <c r="BJ105" s="1"/>
      <c r="BK105" s="1"/>
      <c r="BL105" s="717"/>
      <c r="BM105" s="723"/>
      <c r="BN105" s="723"/>
      <c r="BO105" s="723"/>
      <c r="BP105" s="723"/>
      <c r="BQ105" s="723"/>
      <c r="BR105" s="1"/>
      <c r="BS105" s="1"/>
      <c r="BT105" s="1"/>
      <c r="BU105" s="1"/>
      <c r="BV105" s="1"/>
      <c r="BW105" s="1"/>
      <c r="BX105" s="1"/>
      <c r="BY105" s="1"/>
      <c r="BZ105" s="1"/>
      <c r="CA105" s="1"/>
      <c r="CB105" s="1"/>
      <c r="CC105" s="1"/>
    </row>
    <row r="106" spans="1:81" ht="39.75" customHeight="1" x14ac:dyDescent="0.3">
      <c r="A106" s="714"/>
      <c r="B106" s="715"/>
      <c r="C106" s="2"/>
      <c r="D106" s="2"/>
      <c r="E106" s="2"/>
      <c r="F106" s="2"/>
      <c r="G106" s="2"/>
      <c r="H106" s="2"/>
      <c r="I106" s="2"/>
      <c r="J106" s="716"/>
      <c r="K106" s="717"/>
      <c r="L106" s="718"/>
      <c r="M106" s="718"/>
      <c r="N106" s="719"/>
      <c r="O106" s="719"/>
      <c r="P106" s="719"/>
      <c r="Q106" s="719"/>
      <c r="R106" s="2"/>
      <c r="S106" s="2"/>
      <c r="T106" s="2"/>
      <c r="U106" s="2"/>
      <c r="V106" s="2"/>
      <c r="W106" s="2"/>
      <c r="X106" s="720"/>
      <c r="Y106" s="720"/>
      <c r="Z106" s="720"/>
      <c r="AA106" s="720"/>
      <c r="AB106" s="717"/>
      <c r="AC106" s="721"/>
      <c r="AD106" s="722"/>
      <c r="AE106" s="722"/>
      <c r="AF106" s="722"/>
      <c r="AG106" s="722"/>
      <c r="AH106" s="722"/>
      <c r="AI106" s="722"/>
      <c r="AJ106" s="722"/>
      <c r="AK106" s="717"/>
      <c r="AL106" s="723"/>
      <c r="AM106" s="723"/>
      <c r="AN106" s="723"/>
      <c r="AO106" s="723"/>
      <c r="AP106" s="723"/>
      <c r="AQ106" s="1"/>
      <c r="AR106" s="1"/>
      <c r="AS106" s="1"/>
      <c r="AT106" s="717"/>
      <c r="AU106" s="723"/>
      <c r="AV106" s="723"/>
      <c r="AW106" s="723"/>
      <c r="AX106" s="723"/>
      <c r="AY106" s="723"/>
      <c r="AZ106" s="1"/>
      <c r="BA106" s="1"/>
      <c r="BB106" s="1"/>
      <c r="BC106" s="717"/>
      <c r="BD106" s="723"/>
      <c r="BE106" s="723"/>
      <c r="BF106" s="723"/>
      <c r="BG106" s="723"/>
      <c r="BH106" s="723"/>
      <c r="BI106" s="1"/>
      <c r="BJ106" s="1"/>
      <c r="BK106" s="1"/>
      <c r="BL106" s="717"/>
      <c r="BM106" s="723"/>
      <c r="BN106" s="723"/>
      <c r="BO106" s="723"/>
      <c r="BP106" s="723"/>
      <c r="BQ106" s="723"/>
      <c r="BR106" s="1"/>
      <c r="BS106" s="1"/>
      <c r="BT106" s="1"/>
      <c r="BU106" s="1"/>
      <c r="BV106" s="1"/>
      <c r="BW106" s="1"/>
      <c r="BX106" s="1"/>
      <c r="BY106" s="1"/>
      <c r="BZ106" s="1"/>
      <c r="CA106" s="1"/>
      <c r="CB106" s="1"/>
      <c r="CC106" s="1"/>
    </row>
    <row r="107" spans="1:81" ht="39.75" customHeight="1" x14ac:dyDescent="0.3">
      <c r="A107" s="714"/>
      <c r="B107" s="715"/>
      <c r="C107" s="2"/>
      <c r="D107" s="2"/>
      <c r="E107" s="2"/>
      <c r="F107" s="2"/>
      <c r="G107" s="2"/>
      <c r="H107" s="2"/>
      <c r="I107" s="2"/>
      <c r="J107" s="716"/>
      <c r="K107" s="717"/>
      <c r="L107" s="718"/>
      <c r="M107" s="718"/>
      <c r="N107" s="719"/>
      <c r="O107" s="719"/>
      <c r="P107" s="719"/>
      <c r="Q107" s="719"/>
      <c r="R107" s="2"/>
      <c r="S107" s="2"/>
      <c r="T107" s="2"/>
      <c r="U107" s="2"/>
      <c r="V107" s="2"/>
      <c r="W107" s="2"/>
      <c r="X107" s="720"/>
      <c r="Y107" s="720"/>
      <c r="Z107" s="720"/>
      <c r="AA107" s="720"/>
      <c r="AB107" s="717"/>
      <c r="AC107" s="721"/>
      <c r="AD107" s="722"/>
      <c r="AE107" s="722"/>
      <c r="AF107" s="722"/>
      <c r="AG107" s="722"/>
      <c r="AH107" s="722"/>
      <c r="AI107" s="722"/>
      <c r="AJ107" s="722"/>
      <c r="AK107" s="717"/>
      <c r="AL107" s="723"/>
      <c r="AM107" s="723"/>
      <c r="AN107" s="723"/>
      <c r="AO107" s="723"/>
      <c r="AP107" s="723"/>
      <c r="AQ107" s="1"/>
      <c r="AR107" s="1"/>
      <c r="AS107" s="1"/>
      <c r="AT107" s="717"/>
      <c r="AU107" s="723"/>
      <c r="AV107" s="723"/>
      <c r="AW107" s="723"/>
      <c r="AX107" s="723"/>
      <c r="AY107" s="723"/>
      <c r="AZ107" s="1"/>
      <c r="BA107" s="1"/>
      <c r="BB107" s="1"/>
      <c r="BC107" s="717"/>
      <c r="BD107" s="723"/>
      <c r="BE107" s="723"/>
      <c r="BF107" s="723"/>
      <c r="BG107" s="723"/>
      <c r="BH107" s="723"/>
      <c r="BI107" s="1"/>
      <c r="BJ107" s="1"/>
      <c r="BK107" s="1"/>
      <c r="BL107" s="717"/>
      <c r="BM107" s="723"/>
      <c r="BN107" s="723"/>
      <c r="BO107" s="723"/>
      <c r="BP107" s="723"/>
      <c r="BQ107" s="723"/>
      <c r="BR107" s="1"/>
      <c r="BS107" s="1"/>
      <c r="BT107" s="1"/>
      <c r="BU107" s="1"/>
      <c r="BV107" s="1"/>
      <c r="BW107" s="1"/>
      <c r="BX107" s="1"/>
      <c r="BY107" s="1"/>
      <c r="BZ107" s="1"/>
      <c r="CA107" s="1"/>
      <c r="CB107" s="1"/>
      <c r="CC107" s="1"/>
    </row>
    <row r="108" spans="1:81" ht="39.75" customHeight="1" x14ac:dyDescent="0.3">
      <c r="A108" s="714"/>
      <c r="B108" s="715"/>
      <c r="C108" s="2"/>
      <c r="D108" s="2"/>
      <c r="E108" s="2"/>
      <c r="F108" s="2"/>
      <c r="G108" s="2"/>
      <c r="H108" s="2"/>
      <c r="I108" s="2"/>
      <c r="J108" s="716"/>
      <c r="K108" s="717"/>
      <c r="L108" s="718"/>
      <c r="M108" s="718"/>
      <c r="N108" s="719"/>
      <c r="O108" s="719"/>
      <c r="P108" s="719"/>
      <c r="Q108" s="719"/>
      <c r="R108" s="2"/>
      <c r="S108" s="2"/>
      <c r="T108" s="2"/>
      <c r="U108" s="2"/>
      <c r="V108" s="2"/>
      <c r="W108" s="2"/>
      <c r="X108" s="720"/>
      <c r="Y108" s="720"/>
      <c r="Z108" s="720"/>
      <c r="AA108" s="720"/>
      <c r="AB108" s="717"/>
      <c r="AC108" s="721"/>
      <c r="AD108" s="722"/>
      <c r="AE108" s="722"/>
      <c r="AF108" s="722"/>
      <c r="AG108" s="722"/>
      <c r="AH108" s="722"/>
      <c r="AI108" s="722"/>
      <c r="AJ108" s="722"/>
      <c r="AK108" s="717"/>
      <c r="AL108" s="723"/>
      <c r="AM108" s="723"/>
      <c r="AN108" s="723"/>
      <c r="AO108" s="723"/>
      <c r="AP108" s="723"/>
      <c r="AQ108" s="1"/>
      <c r="AR108" s="1"/>
      <c r="AS108" s="1"/>
      <c r="AT108" s="717"/>
      <c r="AU108" s="723"/>
      <c r="AV108" s="723"/>
      <c r="AW108" s="723"/>
      <c r="AX108" s="723"/>
      <c r="AY108" s="723"/>
      <c r="AZ108" s="1"/>
      <c r="BA108" s="1"/>
      <c r="BB108" s="1"/>
      <c r="BC108" s="717"/>
      <c r="BD108" s="723"/>
      <c r="BE108" s="723"/>
      <c r="BF108" s="723"/>
      <c r="BG108" s="723"/>
      <c r="BH108" s="723"/>
      <c r="BI108" s="1"/>
      <c r="BJ108" s="1"/>
      <c r="BK108" s="1"/>
      <c r="BL108" s="717"/>
      <c r="BM108" s="723"/>
      <c r="BN108" s="723"/>
      <c r="BO108" s="723"/>
      <c r="BP108" s="723"/>
      <c r="BQ108" s="723"/>
      <c r="BR108" s="1"/>
      <c r="BS108" s="1"/>
      <c r="BT108" s="1"/>
      <c r="BU108" s="1"/>
      <c r="BV108" s="1"/>
      <c r="BW108" s="1"/>
      <c r="BX108" s="1"/>
      <c r="BY108" s="1"/>
      <c r="BZ108" s="1"/>
      <c r="CA108" s="1"/>
      <c r="CB108" s="1"/>
      <c r="CC108" s="1"/>
    </row>
    <row r="109" spans="1:81" ht="39.75" customHeight="1" x14ac:dyDescent="0.3">
      <c r="A109" s="714"/>
      <c r="B109" s="715"/>
      <c r="C109" s="2"/>
      <c r="D109" s="2"/>
      <c r="E109" s="2"/>
      <c r="F109" s="2"/>
      <c r="G109" s="2"/>
      <c r="H109" s="2"/>
      <c r="I109" s="2"/>
      <c r="J109" s="716"/>
      <c r="K109" s="717"/>
      <c r="L109" s="718"/>
      <c r="M109" s="718"/>
      <c r="N109" s="719"/>
      <c r="O109" s="719"/>
      <c r="P109" s="719"/>
      <c r="Q109" s="719"/>
      <c r="R109" s="2"/>
      <c r="S109" s="2"/>
      <c r="T109" s="2"/>
      <c r="U109" s="2"/>
      <c r="V109" s="2"/>
      <c r="W109" s="2"/>
      <c r="X109" s="720"/>
      <c r="Y109" s="720"/>
      <c r="Z109" s="720"/>
      <c r="AA109" s="720"/>
      <c r="AB109" s="717"/>
      <c r="AC109" s="721"/>
      <c r="AD109" s="722"/>
      <c r="AE109" s="722"/>
      <c r="AF109" s="722"/>
      <c r="AG109" s="722"/>
      <c r="AH109" s="722"/>
      <c r="AI109" s="722"/>
      <c r="AJ109" s="722"/>
      <c r="AK109" s="717"/>
      <c r="AL109" s="723"/>
      <c r="AM109" s="723"/>
      <c r="AN109" s="723"/>
      <c r="AO109" s="723"/>
      <c r="AP109" s="723"/>
      <c r="AQ109" s="1"/>
      <c r="AR109" s="1"/>
      <c r="AS109" s="1"/>
      <c r="AT109" s="717"/>
      <c r="AU109" s="723"/>
      <c r="AV109" s="723"/>
      <c r="AW109" s="723"/>
      <c r="AX109" s="723"/>
      <c r="AY109" s="723"/>
      <c r="AZ109" s="1"/>
      <c r="BA109" s="1"/>
      <c r="BB109" s="1"/>
      <c r="BC109" s="717"/>
      <c r="BD109" s="723"/>
      <c r="BE109" s="723"/>
      <c r="BF109" s="723"/>
      <c r="BG109" s="723"/>
      <c r="BH109" s="723"/>
      <c r="BI109" s="1"/>
      <c r="BJ109" s="1"/>
      <c r="BK109" s="1"/>
      <c r="BL109" s="717"/>
      <c r="BM109" s="723"/>
      <c r="BN109" s="723"/>
      <c r="BO109" s="723"/>
      <c r="BP109" s="723"/>
      <c r="BQ109" s="723"/>
      <c r="BR109" s="1"/>
      <c r="BS109" s="1"/>
      <c r="BT109" s="1"/>
      <c r="BU109" s="1"/>
      <c r="BV109" s="1"/>
      <c r="BW109" s="1"/>
      <c r="BX109" s="1"/>
      <c r="BY109" s="1"/>
      <c r="BZ109" s="1"/>
      <c r="CA109" s="1"/>
      <c r="CB109" s="1"/>
      <c r="CC109" s="1"/>
    </row>
    <row r="110" spans="1:81" ht="39.75" customHeight="1" x14ac:dyDescent="0.3">
      <c r="A110" s="714"/>
      <c r="B110" s="715"/>
      <c r="C110" s="2"/>
      <c r="D110" s="2"/>
      <c r="E110" s="2"/>
      <c r="F110" s="2"/>
      <c r="G110" s="2"/>
      <c r="H110" s="2"/>
      <c r="I110" s="2"/>
      <c r="J110" s="716"/>
      <c r="K110" s="717"/>
      <c r="L110" s="718"/>
      <c r="M110" s="718"/>
      <c r="N110" s="719"/>
      <c r="O110" s="719"/>
      <c r="P110" s="719"/>
      <c r="Q110" s="719"/>
      <c r="R110" s="2"/>
      <c r="S110" s="2"/>
      <c r="T110" s="2"/>
      <c r="U110" s="2"/>
      <c r="V110" s="2"/>
      <c r="W110" s="2"/>
      <c r="X110" s="720"/>
      <c r="Y110" s="720"/>
      <c r="Z110" s="720"/>
      <c r="AA110" s="720"/>
      <c r="AB110" s="717"/>
      <c r="AC110" s="721"/>
      <c r="AD110" s="722"/>
      <c r="AE110" s="722"/>
      <c r="AF110" s="722"/>
      <c r="AG110" s="722"/>
      <c r="AH110" s="722"/>
      <c r="AI110" s="722"/>
      <c r="AJ110" s="722"/>
      <c r="AK110" s="717"/>
      <c r="AL110" s="723"/>
      <c r="AM110" s="723"/>
      <c r="AN110" s="723"/>
      <c r="AO110" s="723"/>
      <c r="AP110" s="723"/>
      <c r="AQ110" s="1"/>
      <c r="AR110" s="1"/>
      <c r="AS110" s="1"/>
      <c r="AT110" s="717"/>
      <c r="AU110" s="723"/>
      <c r="AV110" s="723"/>
      <c r="AW110" s="723"/>
      <c r="AX110" s="723"/>
      <c r="AY110" s="723"/>
      <c r="AZ110" s="1"/>
      <c r="BA110" s="1"/>
      <c r="BB110" s="1"/>
      <c r="BC110" s="717"/>
      <c r="BD110" s="723"/>
      <c r="BE110" s="723"/>
      <c r="BF110" s="723"/>
      <c r="BG110" s="723"/>
      <c r="BH110" s="723"/>
      <c r="BI110" s="1"/>
      <c r="BJ110" s="1"/>
      <c r="BK110" s="1"/>
      <c r="BL110" s="717"/>
      <c r="BM110" s="723"/>
      <c r="BN110" s="723"/>
      <c r="BO110" s="723"/>
      <c r="BP110" s="723"/>
      <c r="BQ110" s="723"/>
      <c r="BR110" s="1"/>
      <c r="BS110" s="1"/>
      <c r="BT110" s="1"/>
      <c r="BU110" s="1"/>
      <c r="BV110" s="1"/>
      <c r="BW110" s="1"/>
      <c r="BX110" s="1"/>
      <c r="BY110" s="1"/>
      <c r="BZ110" s="1"/>
      <c r="CA110" s="1"/>
      <c r="CB110" s="1"/>
      <c r="CC110" s="1"/>
    </row>
    <row r="111" spans="1:81" ht="39.75" customHeight="1" x14ac:dyDescent="0.3">
      <c r="A111" s="714"/>
      <c r="B111" s="715"/>
      <c r="C111" s="2"/>
      <c r="D111" s="2"/>
      <c r="E111" s="2"/>
      <c r="F111" s="2"/>
      <c r="G111" s="2"/>
      <c r="H111" s="2"/>
      <c r="I111" s="2"/>
      <c r="J111" s="716"/>
      <c r="K111" s="717"/>
      <c r="L111" s="718"/>
      <c r="M111" s="718"/>
      <c r="N111" s="719"/>
      <c r="O111" s="719"/>
      <c r="P111" s="719"/>
      <c r="Q111" s="719"/>
      <c r="R111" s="2"/>
      <c r="S111" s="2"/>
      <c r="T111" s="2"/>
      <c r="U111" s="2"/>
      <c r="V111" s="2"/>
      <c r="W111" s="2"/>
      <c r="X111" s="720"/>
      <c r="Y111" s="720"/>
      <c r="Z111" s="720"/>
      <c r="AA111" s="720"/>
      <c r="AB111" s="717"/>
      <c r="AC111" s="721"/>
      <c r="AD111" s="722"/>
      <c r="AE111" s="722"/>
      <c r="AF111" s="722"/>
      <c r="AG111" s="722"/>
      <c r="AH111" s="722"/>
      <c r="AI111" s="722"/>
      <c r="AJ111" s="722"/>
      <c r="AK111" s="717"/>
      <c r="AL111" s="723"/>
      <c r="AM111" s="723"/>
      <c r="AN111" s="723"/>
      <c r="AO111" s="723"/>
      <c r="AP111" s="723"/>
      <c r="AQ111" s="1"/>
      <c r="AR111" s="1"/>
      <c r="AS111" s="1"/>
      <c r="AT111" s="717"/>
      <c r="AU111" s="723"/>
      <c r="AV111" s="723"/>
      <c r="AW111" s="723"/>
      <c r="AX111" s="723"/>
      <c r="AY111" s="723"/>
      <c r="AZ111" s="1"/>
      <c r="BA111" s="1"/>
      <c r="BB111" s="1"/>
      <c r="BC111" s="717"/>
      <c r="BD111" s="723"/>
      <c r="BE111" s="723"/>
      <c r="BF111" s="723"/>
      <c r="BG111" s="723"/>
      <c r="BH111" s="723"/>
      <c r="BI111" s="1"/>
      <c r="BJ111" s="1"/>
      <c r="BK111" s="1"/>
      <c r="BL111" s="717"/>
      <c r="BM111" s="723"/>
      <c r="BN111" s="723"/>
      <c r="BO111" s="723"/>
      <c r="BP111" s="723"/>
      <c r="BQ111" s="723"/>
      <c r="BR111" s="1"/>
      <c r="BS111" s="1"/>
      <c r="BT111" s="1"/>
      <c r="BU111" s="1"/>
      <c r="BV111" s="1"/>
      <c r="BW111" s="1"/>
      <c r="BX111" s="1"/>
      <c r="BY111" s="1"/>
      <c r="BZ111" s="1"/>
      <c r="CA111" s="1"/>
      <c r="CB111" s="1"/>
      <c r="CC111" s="1"/>
    </row>
    <row r="112" spans="1:81" ht="39.75" customHeight="1" x14ac:dyDescent="0.3">
      <c r="A112" s="714"/>
      <c r="B112" s="715"/>
      <c r="C112" s="2"/>
      <c r="D112" s="2"/>
      <c r="E112" s="2"/>
      <c r="F112" s="2"/>
      <c r="G112" s="2"/>
      <c r="H112" s="2"/>
      <c r="I112" s="2"/>
      <c r="J112" s="716"/>
      <c r="K112" s="717"/>
      <c r="L112" s="718"/>
      <c r="M112" s="718"/>
      <c r="N112" s="719"/>
      <c r="O112" s="719"/>
      <c r="P112" s="719"/>
      <c r="Q112" s="719"/>
      <c r="R112" s="2"/>
      <c r="S112" s="2"/>
      <c r="T112" s="2"/>
      <c r="U112" s="2"/>
      <c r="V112" s="2"/>
      <c r="W112" s="2"/>
      <c r="X112" s="720"/>
      <c r="Y112" s="720"/>
      <c r="Z112" s="720"/>
      <c r="AA112" s="720"/>
      <c r="AB112" s="717"/>
      <c r="AC112" s="721"/>
      <c r="AD112" s="722"/>
      <c r="AE112" s="722"/>
      <c r="AF112" s="722"/>
      <c r="AG112" s="722"/>
      <c r="AH112" s="722"/>
      <c r="AI112" s="722"/>
      <c r="AJ112" s="722"/>
      <c r="AK112" s="717"/>
      <c r="AL112" s="723"/>
      <c r="AM112" s="723"/>
      <c r="AN112" s="723"/>
      <c r="AO112" s="723"/>
      <c r="AP112" s="723"/>
      <c r="AQ112" s="1"/>
      <c r="AR112" s="1"/>
      <c r="AS112" s="1"/>
      <c r="AT112" s="717"/>
      <c r="AU112" s="723"/>
      <c r="AV112" s="723"/>
      <c r="AW112" s="723"/>
      <c r="AX112" s="723"/>
      <c r="AY112" s="723"/>
      <c r="AZ112" s="1"/>
      <c r="BA112" s="1"/>
      <c r="BB112" s="1"/>
      <c r="BC112" s="717"/>
      <c r="BD112" s="723"/>
      <c r="BE112" s="723"/>
      <c r="BF112" s="723"/>
      <c r="BG112" s="723"/>
      <c r="BH112" s="723"/>
      <c r="BI112" s="1"/>
      <c r="BJ112" s="1"/>
      <c r="BK112" s="1"/>
      <c r="BL112" s="717"/>
      <c r="BM112" s="723"/>
      <c r="BN112" s="723"/>
      <c r="BO112" s="723"/>
      <c r="BP112" s="723"/>
      <c r="BQ112" s="723"/>
      <c r="BR112" s="1"/>
      <c r="BS112" s="1"/>
      <c r="BT112" s="1"/>
      <c r="BU112" s="1"/>
      <c r="BV112" s="1"/>
      <c r="BW112" s="1"/>
      <c r="BX112" s="1"/>
      <c r="BY112" s="1"/>
      <c r="BZ112" s="1"/>
      <c r="CA112" s="1"/>
      <c r="CB112" s="1"/>
      <c r="CC112" s="1"/>
    </row>
    <row r="113" spans="1:81" ht="39.75" customHeight="1" x14ac:dyDescent="0.3">
      <c r="A113" s="714"/>
      <c r="B113" s="715"/>
      <c r="C113" s="2"/>
      <c r="D113" s="2"/>
      <c r="E113" s="2"/>
      <c r="F113" s="2"/>
      <c r="G113" s="2"/>
      <c r="H113" s="2"/>
      <c r="I113" s="2"/>
      <c r="J113" s="716"/>
      <c r="K113" s="717"/>
      <c r="L113" s="718"/>
      <c r="M113" s="718"/>
      <c r="N113" s="719"/>
      <c r="O113" s="719"/>
      <c r="P113" s="719"/>
      <c r="Q113" s="719"/>
      <c r="R113" s="2"/>
      <c r="S113" s="2"/>
      <c r="T113" s="2"/>
      <c r="U113" s="2"/>
      <c r="V113" s="2"/>
      <c r="W113" s="2"/>
      <c r="X113" s="720"/>
      <c r="Y113" s="720"/>
      <c r="Z113" s="720"/>
      <c r="AA113" s="720"/>
      <c r="AB113" s="717"/>
      <c r="AC113" s="721"/>
      <c r="AD113" s="722"/>
      <c r="AE113" s="722"/>
      <c r="AF113" s="722"/>
      <c r="AG113" s="722"/>
      <c r="AH113" s="722"/>
      <c r="AI113" s="722"/>
      <c r="AJ113" s="722"/>
      <c r="AK113" s="717"/>
      <c r="AL113" s="723"/>
      <c r="AM113" s="723"/>
      <c r="AN113" s="723"/>
      <c r="AO113" s="723"/>
      <c r="AP113" s="723"/>
      <c r="AQ113" s="1"/>
      <c r="AR113" s="1"/>
      <c r="AS113" s="1"/>
      <c r="AT113" s="717"/>
      <c r="AU113" s="723"/>
      <c r="AV113" s="723"/>
      <c r="AW113" s="723"/>
      <c r="AX113" s="723"/>
      <c r="AY113" s="723"/>
      <c r="AZ113" s="1"/>
      <c r="BA113" s="1"/>
      <c r="BB113" s="1"/>
      <c r="BC113" s="717"/>
      <c r="BD113" s="723"/>
      <c r="BE113" s="723"/>
      <c r="BF113" s="723"/>
      <c r="BG113" s="723"/>
      <c r="BH113" s="723"/>
      <c r="BI113" s="1"/>
      <c r="BJ113" s="1"/>
      <c r="BK113" s="1"/>
      <c r="BL113" s="717"/>
      <c r="BM113" s="723"/>
      <c r="BN113" s="723"/>
      <c r="BO113" s="723"/>
      <c r="BP113" s="723"/>
      <c r="BQ113" s="723"/>
      <c r="BR113" s="1"/>
      <c r="BS113" s="1"/>
      <c r="BT113" s="1"/>
      <c r="BU113" s="1"/>
      <c r="BV113" s="1"/>
      <c r="BW113" s="1"/>
      <c r="BX113" s="1"/>
      <c r="BY113" s="1"/>
      <c r="BZ113" s="1"/>
      <c r="CA113" s="1"/>
      <c r="CB113" s="1"/>
      <c r="CC113" s="1"/>
    </row>
    <row r="114" spans="1:81" ht="39.75" customHeight="1" x14ac:dyDescent="0.3">
      <c r="A114" s="714"/>
      <c r="B114" s="715"/>
      <c r="C114" s="2"/>
      <c r="D114" s="2"/>
      <c r="E114" s="2"/>
      <c r="F114" s="2"/>
      <c r="G114" s="2"/>
      <c r="H114" s="2"/>
      <c r="I114" s="2"/>
      <c r="J114" s="716"/>
      <c r="K114" s="717"/>
      <c r="L114" s="718"/>
      <c r="M114" s="718"/>
      <c r="N114" s="719"/>
      <c r="O114" s="719"/>
      <c r="P114" s="719"/>
      <c r="Q114" s="719"/>
      <c r="R114" s="2"/>
      <c r="S114" s="2"/>
      <c r="T114" s="2"/>
      <c r="U114" s="2"/>
      <c r="V114" s="2"/>
      <c r="W114" s="2"/>
      <c r="X114" s="720"/>
      <c r="Y114" s="720"/>
      <c r="Z114" s="720"/>
      <c r="AA114" s="720"/>
      <c r="AB114" s="717"/>
      <c r="AC114" s="721"/>
      <c r="AD114" s="722"/>
      <c r="AE114" s="722"/>
      <c r="AF114" s="722"/>
      <c r="AG114" s="722"/>
      <c r="AH114" s="722"/>
      <c r="AI114" s="722"/>
      <c r="AJ114" s="722"/>
      <c r="AK114" s="717"/>
      <c r="AL114" s="723"/>
      <c r="AM114" s="723"/>
      <c r="AN114" s="723"/>
      <c r="AO114" s="723"/>
      <c r="AP114" s="723"/>
      <c r="AQ114" s="1"/>
      <c r="AR114" s="1"/>
      <c r="AS114" s="1"/>
      <c r="AT114" s="717"/>
      <c r="AU114" s="723"/>
      <c r="AV114" s="723"/>
      <c r="AW114" s="723"/>
      <c r="AX114" s="723"/>
      <c r="AY114" s="723"/>
      <c r="AZ114" s="1"/>
      <c r="BA114" s="1"/>
      <c r="BB114" s="1"/>
      <c r="BC114" s="717"/>
      <c r="BD114" s="723"/>
      <c r="BE114" s="723"/>
      <c r="BF114" s="723"/>
      <c r="BG114" s="723"/>
      <c r="BH114" s="723"/>
      <c r="BI114" s="1"/>
      <c r="BJ114" s="1"/>
      <c r="BK114" s="1"/>
      <c r="BL114" s="717"/>
      <c r="BM114" s="723"/>
      <c r="BN114" s="723"/>
      <c r="BO114" s="723"/>
      <c r="BP114" s="723"/>
      <c r="BQ114" s="723"/>
      <c r="BR114" s="1"/>
      <c r="BS114" s="1"/>
      <c r="BT114" s="1"/>
      <c r="BU114" s="1"/>
      <c r="BV114" s="1"/>
      <c r="BW114" s="1"/>
      <c r="BX114" s="1"/>
      <c r="BY114" s="1"/>
      <c r="BZ114" s="1"/>
      <c r="CA114" s="1"/>
      <c r="CB114" s="1"/>
      <c r="CC114" s="1"/>
    </row>
    <row r="115" spans="1:81" ht="39.75" customHeight="1" x14ac:dyDescent="0.3">
      <c r="A115" s="714"/>
      <c r="B115" s="715"/>
      <c r="C115" s="2"/>
      <c r="D115" s="2"/>
      <c r="E115" s="2"/>
      <c r="F115" s="2"/>
      <c r="G115" s="2"/>
      <c r="H115" s="2"/>
      <c r="I115" s="2"/>
      <c r="J115" s="716"/>
      <c r="K115" s="717"/>
      <c r="L115" s="718"/>
      <c r="M115" s="718"/>
      <c r="N115" s="719"/>
      <c r="O115" s="719"/>
      <c r="P115" s="719"/>
      <c r="Q115" s="719"/>
      <c r="R115" s="2"/>
      <c r="S115" s="2"/>
      <c r="T115" s="2"/>
      <c r="U115" s="2"/>
      <c r="V115" s="2"/>
      <c r="W115" s="2"/>
      <c r="X115" s="720"/>
      <c r="Y115" s="720"/>
      <c r="Z115" s="720"/>
      <c r="AA115" s="720"/>
      <c r="AB115" s="717"/>
      <c r="AC115" s="721"/>
      <c r="AD115" s="722"/>
      <c r="AE115" s="722"/>
      <c r="AF115" s="722"/>
      <c r="AG115" s="722"/>
      <c r="AH115" s="722"/>
      <c r="AI115" s="722"/>
      <c r="AJ115" s="722"/>
      <c r="AK115" s="717"/>
      <c r="AL115" s="723"/>
      <c r="AM115" s="723"/>
      <c r="AN115" s="723"/>
      <c r="AO115" s="723"/>
      <c r="AP115" s="723"/>
      <c r="AQ115" s="1"/>
      <c r="AR115" s="1"/>
      <c r="AS115" s="1"/>
      <c r="AT115" s="717"/>
      <c r="AU115" s="723"/>
      <c r="AV115" s="723"/>
      <c r="AW115" s="723"/>
      <c r="AX115" s="723"/>
      <c r="AY115" s="723"/>
      <c r="AZ115" s="1"/>
      <c r="BA115" s="1"/>
      <c r="BB115" s="1"/>
      <c r="BC115" s="717"/>
      <c r="BD115" s="723"/>
      <c r="BE115" s="723"/>
      <c r="BF115" s="723"/>
      <c r="BG115" s="723"/>
      <c r="BH115" s="723"/>
      <c r="BI115" s="1"/>
      <c r="BJ115" s="1"/>
      <c r="BK115" s="1"/>
      <c r="BL115" s="717"/>
      <c r="BM115" s="723"/>
      <c r="BN115" s="723"/>
      <c r="BO115" s="723"/>
      <c r="BP115" s="723"/>
      <c r="BQ115" s="723"/>
      <c r="BR115" s="1"/>
      <c r="BS115" s="1"/>
      <c r="BT115" s="1"/>
      <c r="BU115" s="1"/>
      <c r="BV115" s="1"/>
      <c r="BW115" s="1"/>
      <c r="BX115" s="1"/>
      <c r="BY115" s="1"/>
      <c r="BZ115" s="1"/>
      <c r="CA115" s="1"/>
      <c r="CB115" s="1"/>
      <c r="CC115" s="1"/>
    </row>
    <row r="116" spans="1:81" ht="39.75" customHeight="1" x14ac:dyDescent="0.3">
      <c r="A116" s="714"/>
      <c r="B116" s="715"/>
      <c r="C116" s="2"/>
      <c r="D116" s="2"/>
      <c r="E116" s="2"/>
      <c r="F116" s="2"/>
      <c r="G116" s="2"/>
      <c r="H116" s="2"/>
      <c r="I116" s="2"/>
      <c r="J116" s="716"/>
      <c r="K116" s="717"/>
      <c r="L116" s="718"/>
      <c r="M116" s="718"/>
      <c r="N116" s="719"/>
      <c r="O116" s="719"/>
      <c r="P116" s="719"/>
      <c r="Q116" s="719"/>
      <c r="R116" s="2"/>
      <c r="S116" s="2"/>
      <c r="T116" s="2"/>
      <c r="U116" s="2"/>
      <c r="V116" s="2"/>
      <c r="W116" s="2"/>
      <c r="X116" s="720"/>
      <c r="Y116" s="720"/>
      <c r="Z116" s="720"/>
      <c r="AA116" s="720"/>
      <c r="AB116" s="717"/>
      <c r="AC116" s="721"/>
      <c r="AD116" s="722"/>
      <c r="AE116" s="722"/>
      <c r="AF116" s="722"/>
      <c r="AG116" s="722"/>
      <c r="AH116" s="722"/>
      <c r="AI116" s="722"/>
      <c r="AJ116" s="722"/>
      <c r="AK116" s="717"/>
      <c r="AL116" s="723"/>
      <c r="AM116" s="723"/>
      <c r="AN116" s="723"/>
      <c r="AO116" s="723"/>
      <c r="AP116" s="723"/>
      <c r="AQ116" s="1"/>
      <c r="AR116" s="1"/>
      <c r="AS116" s="1"/>
      <c r="AT116" s="717"/>
      <c r="AU116" s="723"/>
      <c r="AV116" s="723"/>
      <c r="AW116" s="723"/>
      <c r="AX116" s="723"/>
      <c r="AY116" s="723"/>
      <c r="AZ116" s="1"/>
      <c r="BA116" s="1"/>
      <c r="BB116" s="1"/>
      <c r="BC116" s="717"/>
      <c r="BD116" s="723"/>
      <c r="BE116" s="723"/>
      <c r="BF116" s="723"/>
      <c r="BG116" s="723"/>
      <c r="BH116" s="723"/>
      <c r="BI116" s="1"/>
      <c r="BJ116" s="1"/>
      <c r="BK116" s="1"/>
      <c r="BL116" s="717"/>
      <c r="BM116" s="723"/>
      <c r="BN116" s="723"/>
      <c r="BO116" s="723"/>
      <c r="BP116" s="723"/>
      <c r="BQ116" s="723"/>
      <c r="BR116" s="1"/>
      <c r="BS116" s="1"/>
      <c r="BT116" s="1"/>
      <c r="BU116" s="1"/>
      <c r="BV116" s="1"/>
      <c r="BW116" s="1"/>
      <c r="BX116" s="1"/>
      <c r="BY116" s="1"/>
      <c r="BZ116" s="1"/>
      <c r="CA116" s="1"/>
      <c r="CB116" s="1"/>
      <c r="CC116" s="1"/>
    </row>
    <row r="117" spans="1:81" ht="39.75" customHeight="1" x14ac:dyDescent="0.3">
      <c r="A117" s="714"/>
      <c r="B117" s="715"/>
      <c r="C117" s="2"/>
      <c r="D117" s="2"/>
      <c r="E117" s="2"/>
      <c r="F117" s="2"/>
      <c r="G117" s="2"/>
      <c r="H117" s="2"/>
      <c r="I117" s="2"/>
      <c r="J117" s="716"/>
      <c r="K117" s="717"/>
      <c r="L117" s="718"/>
      <c r="M117" s="718"/>
      <c r="N117" s="719"/>
      <c r="O117" s="719"/>
      <c r="P117" s="719"/>
      <c r="Q117" s="719"/>
      <c r="R117" s="2"/>
      <c r="S117" s="2"/>
      <c r="T117" s="2"/>
      <c r="U117" s="2"/>
      <c r="V117" s="2"/>
      <c r="W117" s="2"/>
      <c r="X117" s="720"/>
      <c r="Y117" s="720"/>
      <c r="Z117" s="720"/>
      <c r="AA117" s="720"/>
      <c r="AB117" s="717"/>
      <c r="AC117" s="721"/>
      <c r="AD117" s="722"/>
      <c r="AE117" s="722"/>
      <c r="AF117" s="722"/>
      <c r="AG117" s="722"/>
      <c r="AH117" s="722"/>
      <c r="AI117" s="722"/>
      <c r="AJ117" s="722"/>
      <c r="AK117" s="717"/>
      <c r="AL117" s="723"/>
      <c r="AM117" s="723"/>
      <c r="AN117" s="723"/>
      <c r="AO117" s="723"/>
      <c r="AP117" s="723"/>
      <c r="AQ117" s="1"/>
      <c r="AR117" s="1"/>
      <c r="AS117" s="1"/>
      <c r="AT117" s="717"/>
      <c r="AU117" s="723"/>
      <c r="AV117" s="723"/>
      <c r="AW117" s="723"/>
      <c r="AX117" s="723"/>
      <c r="AY117" s="723"/>
      <c r="AZ117" s="1"/>
      <c r="BA117" s="1"/>
      <c r="BB117" s="1"/>
      <c r="BC117" s="717"/>
      <c r="BD117" s="723"/>
      <c r="BE117" s="723"/>
      <c r="BF117" s="723"/>
      <c r="BG117" s="723"/>
      <c r="BH117" s="723"/>
      <c r="BI117" s="1"/>
      <c r="BJ117" s="1"/>
      <c r="BK117" s="1"/>
      <c r="BL117" s="717"/>
      <c r="BM117" s="723"/>
      <c r="BN117" s="723"/>
      <c r="BO117" s="723"/>
      <c r="BP117" s="723"/>
      <c r="BQ117" s="723"/>
      <c r="BR117" s="1"/>
      <c r="BS117" s="1"/>
      <c r="BT117" s="1"/>
      <c r="BU117" s="1"/>
      <c r="BV117" s="1"/>
      <c r="BW117" s="1"/>
      <c r="BX117" s="1"/>
      <c r="BY117" s="1"/>
      <c r="BZ117" s="1"/>
      <c r="CA117" s="1"/>
      <c r="CB117" s="1"/>
      <c r="CC117" s="1"/>
    </row>
    <row r="118" spans="1:81" ht="39.75" customHeight="1" x14ac:dyDescent="0.3">
      <c r="A118" s="714"/>
      <c r="B118" s="715"/>
      <c r="C118" s="2"/>
      <c r="D118" s="2"/>
      <c r="E118" s="2"/>
      <c r="F118" s="2"/>
      <c r="G118" s="2"/>
      <c r="H118" s="2"/>
      <c r="I118" s="2"/>
      <c r="J118" s="716"/>
      <c r="K118" s="717"/>
      <c r="L118" s="718"/>
      <c r="M118" s="718"/>
      <c r="N118" s="719"/>
      <c r="O118" s="719"/>
      <c r="P118" s="719"/>
      <c r="Q118" s="719"/>
      <c r="R118" s="2"/>
      <c r="S118" s="2"/>
      <c r="T118" s="2"/>
      <c r="U118" s="2"/>
      <c r="V118" s="2"/>
      <c r="W118" s="2"/>
      <c r="X118" s="720"/>
      <c r="Y118" s="720"/>
      <c r="Z118" s="720"/>
      <c r="AA118" s="720"/>
      <c r="AB118" s="717"/>
      <c r="AC118" s="721"/>
      <c r="AD118" s="722"/>
      <c r="AE118" s="722"/>
      <c r="AF118" s="722"/>
      <c r="AG118" s="722"/>
      <c r="AH118" s="722"/>
      <c r="AI118" s="722"/>
      <c r="AJ118" s="722"/>
      <c r="AK118" s="717"/>
      <c r="AL118" s="723"/>
      <c r="AM118" s="723"/>
      <c r="AN118" s="723"/>
      <c r="AO118" s="723"/>
      <c r="AP118" s="723"/>
      <c r="AQ118" s="1"/>
      <c r="AR118" s="1"/>
      <c r="AS118" s="1"/>
      <c r="AT118" s="717"/>
      <c r="AU118" s="723"/>
      <c r="AV118" s="723"/>
      <c r="AW118" s="723"/>
      <c r="AX118" s="723"/>
      <c r="AY118" s="723"/>
      <c r="AZ118" s="1"/>
      <c r="BA118" s="1"/>
      <c r="BB118" s="1"/>
      <c r="BC118" s="717"/>
      <c r="BD118" s="723"/>
      <c r="BE118" s="723"/>
      <c r="BF118" s="723"/>
      <c r="BG118" s="723"/>
      <c r="BH118" s="723"/>
      <c r="BI118" s="1"/>
      <c r="BJ118" s="1"/>
      <c r="BK118" s="1"/>
      <c r="BL118" s="717"/>
      <c r="BM118" s="723"/>
      <c r="BN118" s="723"/>
      <c r="BO118" s="723"/>
      <c r="BP118" s="723"/>
      <c r="BQ118" s="723"/>
      <c r="BR118" s="1"/>
      <c r="BS118" s="1"/>
      <c r="BT118" s="1"/>
      <c r="BU118" s="1"/>
      <c r="BV118" s="1"/>
      <c r="BW118" s="1"/>
      <c r="BX118" s="1"/>
      <c r="BY118" s="1"/>
      <c r="BZ118" s="1"/>
      <c r="CA118" s="1"/>
      <c r="CB118" s="1"/>
      <c r="CC118" s="1"/>
    </row>
    <row r="119" spans="1:81" ht="39.75" customHeight="1" x14ac:dyDescent="0.3">
      <c r="A119" s="714"/>
      <c r="B119" s="715"/>
      <c r="C119" s="2"/>
      <c r="D119" s="2"/>
      <c r="E119" s="2"/>
      <c r="F119" s="2"/>
      <c r="G119" s="2"/>
      <c r="H119" s="2"/>
      <c r="I119" s="2"/>
      <c r="J119" s="716"/>
      <c r="K119" s="717"/>
      <c r="L119" s="718"/>
      <c r="M119" s="718"/>
      <c r="N119" s="719"/>
      <c r="O119" s="719"/>
      <c r="P119" s="719"/>
      <c r="Q119" s="719"/>
      <c r="R119" s="2"/>
      <c r="S119" s="2"/>
      <c r="T119" s="2"/>
      <c r="U119" s="2"/>
      <c r="V119" s="2"/>
      <c r="W119" s="2"/>
      <c r="X119" s="720"/>
      <c r="Y119" s="720"/>
      <c r="Z119" s="720"/>
      <c r="AA119" s="720"/>
      <c r="AB119" s="717"/>
      <c r="AC119" s="721"/>
      <c r="AD119" s="722"/>
      <c r="AE119" s="722"/>
      <c r="AF119" s="722"/>
      <c r="AG119" s="722"/>
      <c r="AH119" s="722"/>
      <c r="AI119" s="722"/>
      <c r="AJ119" s="722"/>
      <c r="AK119" s="717"/>
      <c r="AL119" s="723"/>
      <c r="AM119" s="723"/>
      <c r="AN119" s="723"/>
      <c r="AO119" s="723"/>
      <c r="AP119" s="723"/>
      <c r="AQ119" s="1"/>
      <c r="AR119" s="1"/>
      <c r="AS119" s="1"/>
      <c r="AT119" s="717"/>
      <c r="AU119" s="723"/>
      <c r="AV119" s="723"/>
      <c r="AW119" s="723"/>
      <c r="AX119" s="723"/>
      <c r="AY119" s="723"/>
      <c r="AZ119" s="1"/>
      <c r="BA119" s="1"/>
      <c r="BB119" s="1"/>
      <c r="BC119" s="717"/>
      <c r="BD119" s="723"/>
      <c r="BE119" s="723"/>
      <c r="BF119" s="723"/>
      <c r="BG119" s="723"/>
      <c r="BH119" s="723"/>
      <c r="BI119" s="1"/>
      <c r="BJ119" s="1"/>
      <c r="BK119" s="1"/>
      <c r="BL119" s="717"/>
      <c r="BM119" s="723"/>
      <c r="BN119" s="723"/>
      <c r="BO119" s="723"/>
      <c r="BP119" s="723"/>
      <c r="BQ119" s="723"/>
      <c r="BR119" s="1"/>
      <c r="BS119" s="1"/>
      <c r="BT119" s="1"/>
      <c r="BU119" s="1"/>
      <c r="BV119" s="1"/>
      <c r="BW119" s="1"/>
      <c r="BX119" s="1"/>
      <c r="BY119" s="1"/>
      <c r="BZ119" s="1"/>
      <c r="CA119" s="1"/>
      <c r="CB119" s="1"/>
      <c r="CC119" s="1"/>
    </row>
    <row r="120" spans="1:81" ht="39.75" customHeight="1" x14ac:dyDescent="0.3">
      <c r="A120" s="714"/>
      <c r="B120" s="715"/>
      <c r="C120" s="2"/>
      <c r="D120" s="2"/>
      <c r="E120" s="2"/>
      <c r="F120" s="2"/>
      <c r="G120" s="2"/>
      <c r="H120" s="2"/>
      <c r="I120" s="2"/>
      <c r="J120" s="716"/>
      <c r="K120" s="717"/>
      <c r="L120" s="718"/>
      <c r="M120" s="718"/>
      <c r="N120" s="719"/>
      <c r="O120" s="719"/>
      <c r="P120" s="719"/>
      <c r="Q120" s="719"/>
      <c r="R120" s="2"/>
      <c r="S120" s="2"/>
      <c r="T120" s="2"/>
      <c r="U120" s="2"/>
      <c r="V120" s="2"/>
      <c r="W120" s="2"/>
      <c r="X120" s="720"/>
      <c r="Y120" s="720"/>
      <c r="Z120" s="720"/>
      <c r="AA120" s="720"/>
      <c r="AB120" s="717"/>
      <c r="AC120" s="721"/>
      <c r="AD120" s="722"/>
      <c r="AE120" s="722"/>
      <c r="AF120" s="722"/>
      <c r="AG120" s="722"/>
      <c r="AH120" s="722"/>
      <c r="AI120" s="722"/>
      <c r="AJ120" s="722"/>
      <c r="AK120" s="717"/>
      <c r="AL120" s="723"/>
      <c r="AM120" s="723"/>
      <c r="AN120" s="723"/>
      <c r="AO120" s="723"/>
      <c r="AP120" s="723"/>
      <c r="AQ120" s="1"/>
      <c r="AR120" s="1"/>
      <c r="AS120" s="1"/>
      <c r="AT120" s="717"/>
      <c r="AU120" s="723"/>
      <c r="AV120" s="723"/>
      <c r="AW120" s="723"/>
      <c r="AX120" s="723"/>
      <c r="AY120" s="723"/>
      <c r="AZ120" s="1"/>
      <c r="BA120" s="1"/>
      <c r="BB120" s="1"/>
      <c r="BC120" s="717"/>
      <c r="BD120" s="723"/>
      <c r="BE120" s="723"/>
      <c r="BF120" s="723"/>
      <c r="BG120" s="723"/>
      <c r="BH120" s="723"/>
      <c r="BI120" s="1"/>
      <c r="BJ120" s="1"/>
      <c r="BK120" s="1"/>
      <c r="BL120" s="717"/>
      <c r="BM120" s="723"/>
      <c r="BN120" s="723"/>
      <c r="BO120" s="723"/>
      <c r="BP120" s="723"/>
      <c r="BQ120" s="723"/>
      <c r="BR120" s="1"/>
      <c r="BS120" s="1"/>
      <c r="BT120" s="1"/>
      <c r="BU120" s="1"/>
      <c r="BV120" s="1"/>
      <c r="BW120" s="1"/>
      <c r="BX120" s="1"/>
      <c r="BY120" s="1"/>
      <c r="BZ120" s="1"/>
      <c r="CA120" s="1"/>
      <c r="CB120" s="1"/>
      <c r="CC120" s="1"/>
    </row>
    <row r="121" spans="1:81" ht="39.75" customHeight="1" x14ac:dyDescent="0.3">
      <c r="A121" s="714"/>
      <c r="B121" s="715"/>
      <c r="C121" s="2"/>
      <c r="D121" s="2"/>
      <c r="E121" s="2"/>
      <c r="F121" s="2"/>
      <c r="G121" s="2"/>
      <c r="H121" s="2"/>
      <c r="I121" s="2"/>
      <c r="J121" s="716"/>
      <c r="K121" s="717"/>
      <c r="L121" s="718"/>
      <c r="M121" s="718"/>
      <c r="N121" s="719"/>
      <c r="O121" s="719"/>
      <c r="P121" s="719"/>
      <c r="Q121" s="719"/>
      <c r="R121" s="2"/>
      <c r="S121" s="2"/>
      <c r="T121" s="2"/>
      <c r="U121" s="2"/>
      <c r="V121" s="2"/>
      <c r="W121" s="2"/>
      <c r="X121" s="720"/>
      <c r="Y121" s="720"/>
      <c r="Z121" s="720"/>
      <c r="AA121" s="720"/>
      <c r="AB121" s="717"/>
      <c r="AC121" s="721"/>
      <c r="AD121" s="722"/>
      <c r="AE121" s="722"/>
      <c r="AF121" s="722"/>
      <c r="AG121" s="722"/>
      <c r="AH121" s="722"/>
      <c r="AI121" s="722"/>
      <c r="AJ121" s="722"/>
      <c r="AK121" s="717"/>
      <c r="AL121" s="723"/>
      <c r="AM121" s="723"/>
      <c r="AN121" s="723"/>
      <c r="AO121" s="723"/>
      <c r="AP121" s="723"/>
      <c r="AQ121" s="1"/>
      <c r="AR121" s="1"/>
      <c r="AS121" s="1"/>
      <c r="AT121" s="717"/>
      <c r="AU121" s="723"/>
      <c r="AV121" s="723"/>
      <c r="AW121" s="723"/>
      <c r="AX121" s="723"/>
      <c r="AY121" s="723"/>
      <c r="AZ121" s="1"/>
      <c r="BA121" s="1"/>
      <c r="BB121" s="1"/>
      <c r="BC121" s="717"/>
      <c r="BD121" s="723"/>
      <c r="BE121" s="723"/>
      <c r="BF121" s="723"/>
      <c r="BG121" s="723"/>
      <c r="BH121" s="723"/>
      <c r="BI121" s="1"/>
      <c r="BJ121" s="1"/>
      <c r="BK121" s="1"/>
      <c r="BL121" s="717"/>
      <c r="BM121" s="723"/>
      <c r="BN121" s="723"/>
      <c r="BO121" s="723"/>
      <c r="BP121" s="723"/>
      <c r="BQ121" s="723"/>
      <c r="BR121" s="1"/>
      <c r="BS121" s="1"/>
      <c r="BT121" s="1"/>
      <c r="BU121" s="1"/>
      <c r="BV121" s="1"/>
      <c r="BW121" s="1"/>
      <c r="BX121" s="1"/>
      <c r="BY121" s="1"/>
      <c r="BZ121" s="1"/>
      <c r="CA121" s="1"/>
      <c r="CB121" s="1"/>
      <c r="CC121" s="1"/>
    </row>
    <row r="122" spans="1:81" ht="39.75" customHeight="1" x14ac:dyDescent="0.3">
      <c r="A122" s="714"/>
      <c r="B122" s="715"/>
      <c r="C122" s="2"/>
      <c r="D122" s="2"/>
      <c r="E122" s="2"/>
      <c r="F122" s="2"/>
      <c r="G122" s="2"/>
      <c r="H122" s="2"/>
      <c r="I122" s="2"/>
      <c r="J122" s="716"/>
      <c r="K122" s="717"/>
      <c r="L122" s="718"/>
      <c r="M122" s="718"/>
      <c r="N122" s="719"/>
      <c r="O122" s="719"/>
      <c r="P122" s="719"/>
      <c r="Q122" s="719"/>
      <c r="R122" s="2"/>
      <c r="S122" s="2"/>
      <c r="T122" s="2"/>
      <c r="U122" s="2"/>
      <c r="V122" s="2"/>
      <c r="W122" s="2"/>
      <c r="X122" s="720"/>
      <c r="Y122" s="720"/>
      <c r="Z122" s="720"/>
      <c r="AA122" s="720"/>
      <c r="AB122" s="717"/>
      <c r="AC122" s="721"/>
      <c r="AD122" s="722"/>
      <c r="AE122" s="722"/>
      <c r="AF122" s="722"/>
      <c r="AG122" s="722"/>
      <c r="AH122" s="722"/>
      <c r="AI122" s="722"/>
      <c r="AJ122" s="722"/>
      <c r="AK122" s="717"/>
      <c r="AL122" s="723"/>
      <c r="AM122" s="723"/>
      <c r="AN122" s="723"/>
      <c r="AO122" s="723"/>
      <c r="AP122" s="723"/>
      <c r="AQ122" s="1"/>
      <c r="AR122" s="1"/>
      <c r="AS122" s="1"/>
      <c r="AT122" s="717"/>
      <c r="AU122" s="723"/>
      <c r="AV122" s="723"/>
      <c r="AW122" s="723"/>
      <c r="AX122" s="723"/>
      <c r="AY122" s="723"/>
      <c r="AZ122" s="1"/>
      <c r="BA122" s="1"/>
      <c r="BB122" s="1"/>
      <c r="BC122" s="717"/>
      <c r="BD122" s="723"/>
      <c r="BE122" s="723"/>
      <c r="BF122" s="723"/>
      <c r="BG122" s="723"/>
      <c r="BH122" s="723"/>
      <c r="BI122" s="1"/>
      <c r="BJ122" s="1"/>
      <c r="BK122" s="1"/>
      <c r="BL122" s="717"/>
      <c r="BM122" s="723"/>
      <c r="BN122" s="723"/>
      <c r="BO122" s="723"/>
      <c r="BP122" s="723"/>
      <c r="BQ122" s="723"/>
      <c r="BR122" s="1"/>
      <c r="BS122" s="1"/>
      <c r="BT122" s="1"/>
      <c r="BU122" s="1"/>
      <c r="BV122" s="1"/>
      <c r="BW122" s="1"/>
      <c r="BX122" s="1"/>
      <c r="BY122" s="1"/>
      <c r="BZ122" s="1"/>
      <c r="CA122" s="1"/>
      <c r="CB122" s="1"/>
      <c r="CC122" s="1"/>
    </row>
    <row r="123" spans="1:81" ht="39.75" customHeight="1" x14ac:dyDescent="0.3">
      <c r="A123" s="714"/>
      <c r="B123" s="715"/>
      <c r="C123" s="2"/>
      <c r="D123" s="2"/>
      <c r="E123" s="2"/>
      <c r="F123" s="2"/>
      <c r="G123" s="2"/>
      <c r="H123" s="2"/>
      <c r="I123" s="2"/>
      <c r="J123" s="716"/>
      <c r="K123" s="717"/>
      <c r="L123" s="718"/>
      <c r="M123" s="718"/>
      <c r="N123" s="719"/>
      <c r="O123" s="719"/>
      <c r="P123" s="719"/>
      <c r="Q123" s="719"/>
      <c r="R123" s="2"/>
      <c r="S123" s="2"/>
      <c r="T123" s="2"/>
      <c r="U123" s="2"/>
      <c r="V123" s="2"/>
      <c r="W123" s="2"/>
      <c r="X123" s="720"/>
      <c r="Y123" s="720"/>
      <c r="Z123" s="720"/>
      <c r="AA123" s="720"/>
      <c r="AB123" s="717"/>
      <c r="AC123" s="721"/>
      <c r="AD123" s="722"/>
      <c r="AE123" s="722"/>
      <c r="AF123" s="722"/>
      <c r="AG123" s="722"/>
      <c r="AH123" s="722"/>
      <c r="AI123" s="722"/>
      <c r="AJ123" s="722"/>
      <c r="AK123" s="717"/>
      <c r="AL123" s="723"/>
      <c r="AM123" s="723"/>
      <c r="AN123" s="723"/>
      <c r="AO123" s="723"/>
      <c r="AP123" s="723"/>
      <c r="AQ123" s="1"/>
      <c r="AR123" s="1"/>
      <c r="AS123" s="1"/>
      <c r="AT123" s="717"/>
      <c r="AU123" s="723"/>
      <c r="AV123" s="723"/>
      <c r="AW123" s="723"/>
      <c r="AX123" s="723"/>
      <c r="AY123" s="723"/>
      <c r="AZ123" s="1"/>
      <c r="BA123" s="1"/>
      <c r="BB123" s="1"/>
      <c r="BC123" s="717"/>
      <c r="BD123" s="723"/>
      <c r="BE123" s="723"/>
      <c r="BF123" s="723"/>
      <c r="BG123" s="723"/>
      <c r="BH123" s="723"/>
      <c r="BI123" s="1"/>
      <c r="BJ123" s="1"/>
      <c r="BK123" s="1"/>
      <c r="BL123" s="717"/>
      <c r="BM123" s="723"/>
      <c r="BN123" s="723"/>
      <c r="BO123" s="723"/>
      <c r="BP123" s="723"/>
      <c r="BQ123" s="723"/>
      <c r="BR123" s="1"/>
      <c r="BS123" s="1"/>
      <c r="BT123" s="1"/>
      <c r="BU123" s="1"/>
      <c r="BV123" s="1"/>
      <c r="BW123" s="1"/>
      <c r="BX123" s="1"/>
      <c r="BY123" s="1"/>
      <c r="BZ123" s="1"/>
      <c r="CA123" s="1"/>
      <c r="CB123" s="1"/>
      <c r="CC123" s="1"/>
    </row>
    <row r="124" spans="1:81" ht="39.75" customHeight="1" x14ac:dyDescent="0.3">
      <c r="A124" s="714"/>
      <c r="B124" s="715"/>
      <c r="C124" s="2"/>
      <c r="D124" s="2"/>
      <c r="E124" s="2"/>
      <c r="F124" s="2"/>
      <c r="G124" s="2"/>
      <c r="H124" s="2"/>
      <c r="I124" s="2"/>
      <c r="J124" s="716"/>
      <c r="K124" s="717"/>
      <c r="L124" s="718"/>
      <c r="M124" s="718"/>
      <c r="N124" s="719"/>
      <c r="O124" s="719"/>
      <c r="P124" s="719"/>
      <c r="Q124" s="719"/>
      <c r="R124" s="2"/>
      <c r="S124" s="2"/>
      <c r="T124" s="2"/>
      <c r="U124" s="2"/>
      <c r="V124" s="2"/>
      <c r="W124" s="2"/>
      <c r="X124" s="720"/>
      <c r="Y124" s="720"/>
      <c r="Z124" s="720"/>
      <c r="AA124" s="720"/>
      <c r="AB124" s="717"/>
      <c r="AC124" s="721"/>
      <c r="AD124" s="722"/>
      <c r="AE124" s="722"/>
      <c r="AF124" s="722"/>
      <c r="AG124" s="722"/>
      <c r="AH124" s="722"/>
      <c r="AI124" s="722"/>
      <c r="AJ124" s="722"/>
      <c r="AK124" s="717"/>
      <c r="AL124" s="723"/>
      <c r="AM124" s="723"/>
      <c r="AN124" s="723"/>
      <c r="AO124" s="723"/>
      <c r="AP124" s="723"/>
      <c r="AQ124" s="1"/>
      <c r="AR124" s="1"/>
      <c r="AS124" s="1"/>
      <c r="AT124" s="717"/>
      <c r="AU124" s="723"/>
      <c r="AV124" s="723"/>
      <c r="AW124" s="723"/>
      <c r="AX124" s="723"/>
      <c r="AY124" s="723"/>
      <c r="AZ124" s="1"/>
      <c r="BA124" s="1"/>
      <c r="BB124" s="1"/>
      <c r="BC124" s="717"/>
      <c r="BD124" s="723"/>
      <c r="BE124" s="723"/>
      <c r="BF124" s="723"/>
      <c r="BG124" s="723"/>
      <c r="BH124" s="723"/>
      <c r="BI124" s="1"/>
      <c r="BJ124" s="1"/>
      <c r="BK124" s="1"/>
      <c r="BL124" s="717"/>
      <c r="BM124" s="723"/>
      <c r="BN124" s="723"/>
      <c r="BO124" s="723"/>
      <c r="BP124" s="723"/>
      <c r="BQ124" s="723"/>
      <c r="BR124" s="1"/>
      <c r="BS124" s="1"/>
      <c r="BT124" s="1"/>
      <c r="BU124" s="1"/>
      <c r="BV124" s="1"/>
      <c r="BW124" s="1"/>
      <c r="BX124" s="1"/>
      <c r="BY124" s="1"/>
      <c r="BZ124" s="1"/>
      <c r="CA124" s="1"/>
      <c r="CB124" s="1"/>
      <c r="CC124" s="1"/>
    </row>
    <row r="125" spans="1:81" ht="39.75" customHeight="1" x14ac:dyDescent="0.3">
      <c r="A125" s="714"/>
      <c r="B125" s="715"/>
      <c r="C125" s="2"/>
      <c r="D125" s="2"/>
      <c r="E125" s="2"/>
      <c r="F125" s="2"/>
      <c r="G125" s="2"/>
      <c r="H125" s="2"/>
      <c r="I125" s="2"/>
      <c r="J125" s="716"/>
      <c r="K125" s="717"/>
      <c r="L125" s="718"/>
      <c r="M125" s="718"/>
      <c r="N125" s="719"/>
      <c r="O125" s="719"/>
      <c r="P125" s="719"/>
      <c r="Q125" s="719"/>
      <c r="R125" s="2"/>
      <c r="S125" s="2"/>
      <c r="T125" s="2"/>
      <c r="U125" s="2"/>
      <c r="V125" s="2"/>
      <c r="W125" s="2"/>
      <c r="X125" s="720"/>
      <c r="Y125" s="720"/>
      <c r="Z125" s="720"/>
      <c r="AA125" s="720"/>
      <c r="AB125" s="717"/>
      <c r="AC125" s="721"/>
      <c r="AD125" s="722"/>
      <c r="AE125" s="722"/>
      <c r="AF125" s="722"/>
      <c r="AG125" s="722"/>
      <c r="AH125" s="722"/>
      <c r="AI125" s="722"/>
      <c r="AJ125" s="722"/>
      <c r="AK125" s="717"/>
      <c r="AL125" s="723"/>
      <c r="AM125" s="723"/>
      <c r="AN125" s="723"/>
      <c r="AO125" s="723"/>
      <c r="AP125" s="723"/>
      <c r="AQ125" s="1"/>
      <c r="AR125" s="1"/>
      <c r="AS125" s="1"/>
      <c r="AT125" s="717"/>
      <c r="AU125" s="723"/>
      <c r="AV125" s="723"/>
      <c r="AW125" s="723"/>
      <c r="AX125" s="723"/>
      <c r="AY125" s="723"/>
      <c r="AZ125" s="1"/>
      <c r="BA125" s="1"/>
      <c r="BB125" s="1"/>
      <c r="BC125" s="717"/>
      <c r="BD125" s="723"/>
      <c r="BE125" s="723"/>
      <c r="BF125" s="723"/>
      <c r="BG125" s="723"/>
      <c r="BH125" s="723"/>
      <c r="BI125" s="1"/>
      <c r="BJ125" s="1"/>
      <c r="BK125" s="1"/>
      <c r="BL125" s="717"/>
      <c r="BM125" s="723"/>
      <c r="BN125" s="723"/>
      <c r="BO125" s="723"/>
      <c r="BP125" s="723"/>
      <c r="BQ125" s="723"/>
      <c r="BR125" s="1"/>
      <c r="BS125" s="1"/>
      <c r="BT125" s="1"/>
      <c r="BU125" s="1"/>
      <c r="BV125" s="1"/>
      <c r="BW125" s="1"/>
      <c r="BX125" s="1"/>
      <c r="BY125" s="1"/>
      <c r="BZ125" s="1"/>
      <c r="CA125" s="1"/>
      <c r="CB125" s="1"/>
      <c r="CC125" s="1"/>
    </row>
    <row r="126" spans="1:81" ht="39.75" customHeight="1" x14ac:dyDescent="0.3">
      <c r="A126" s="714"/>
      <c r="B126" s="715"/>
      <c r="C126" s="2"/>
      <c r="D126" s="2"/>
      <c r="E126" s="2"/>
      <c r="F126" s="2"/>
      <c r="G126" s="2"/>
      <c r="H126" s="2"/>
      <c r="I126" s="2"/>
      <c r="J126" s="716"/>
      <c r="K126" s="717"/>
      <c r="L126" s="718"/>
      <c r="M126" s="718"/>
      <c r="N126" s="719"/>
      <c r="O126" s="719"/>
      <c r="P126" s="719"/>
      <c r="Q126" s="719"/>
      <c r="R126" s="2"/>
      <c r="S126" s="2"/>
      <c r="T126" s="2"/>
      <c r="U126" s="2"/>
      <c r="V126" s="2"/>
      <c r="W126" s="2"/>
      <c r="X126" s="720"/>
      <c r="Y126" s="720"/>
      <c r="Z126" s="720"/>
      <c r="AA126" s="720"/>
      <c r="AB126" s="717"/>
      <c r="AC126" s="721"/>
      <c r="AD126" s="722"/>
      <c r="AE126" s="722"/>
      <c r="AF126" s="722"/>
      <c r="AG126" s="722"/>
      <c r="AH126" s="722"/>
      <c r="AI126" s="722"/>
      <c r="AJ126" s="722"/>
      <c r="AK126" s="717"/>
      <c r="AL126" s="723"/>
      <c r="AM126" s="723"/>
      <c r="AN126" s="723"/>
      <c r="AO126" s="723"/>
      <c r="AP126" s="723"/>
      <c r="AQ126" s="1"/>
      <c r="AR126" s="1"/>
      <c r="AS126" s="1"/>
      <c r="AT126" s="717"/>
      <c r="AU126" s="723"/>
      <c r="AV126" s="723"/>
      <c r="AW126" s="723"/>
      <c r="AX126" s="723"/>
      <c r="AY126" s="723"/>
      <c r="AZ126" s="1"/>
      <c r="BA126" s="1"/>
      <c r="BB126" s="1"/>
      <c r="BC126" s="717"/>
      <c r="BD126" s="723"/>
      <c r="BE126" s="723"/>
      <c r="BF126" s="723"/>
      <c r="BG126" s="723"/>
      <c r="BH126" s="723"/>
      <c r="BI126" s="1"/>
      <c r="BJ126" s="1"/>
      <c r="BK126" s="1"/>
      <c r="BL126" s="717"/>
      <c r="BM126" s="723"/>
      <c r="BN126" s="723"/>
      <c r="BO126" s="723"/>
      <c r="BP126" s="723"/>
      <c r="BQ126" s="723"/>
      <c r="BR126" s="1"/>
      <c r="BS126" s="1"/>
      <c r="BT126" s="1"/>
      <c r="BU126" s="1"/>
      <c r="BV126" s="1"/>
      <c r="BW126" s="1"/>
      <c r="BX126" s="1"/>
      <c r="BY126" s="1"/>
      <c r="BZ126" s="1"/>
      <c r="CA126" s="1"/>
      <c r="CB126" s="1"/>
      <c r="CC126" s="1"/>
    </row>
    <row r="127" spans="1:81" ht="39.75" customHeight="1" x14ac:dyDescent="0.3">
      <c r="A127" s="714"/>
      <c r="B127" s="715"/>
      <c r="C127" s="2"/>
      <c r="D127" s="2"/>
      <c r="E127" s="2"/>
      <c r="F127" s="2"/>
      <c r="G127" s="2"/>
      <c r="H127" s="2"/>
      <c r="I127" s="2"/>
      <c r="J127" s="716"/>
      <c r="K127" s="717"/>
      <c r="L127" s="718"/>
      <c r="M127" s="718"/>
      <c r="N127" s="719"/>
      <c r="O127" s="719"/>
      <c r="P127" s="719"/>
      <c r="Q127" s="719"/>
      <c r="R127" s="2"/>
      <c r="S127" s="2"/>
      <c r="T127" s="2"/>
      <c r="U127" s="2"/>
      <c r="V127" s="2"/>
      <c r="W127" s="2"/>
      <c r="X127" s="720"/>
      <c r="Y127" s="720"/>
      <c r="Z127" s="720"/>
      <c r="AA127" s="720"/>
      <c r="AB127" s="717"/>
      <c r="AC127" s="721"/>
      <c r="AD127" s="722"/>
      <c r="AE127" s="722"/>
      <c r="AF127" s="722"/>
      <c r="AG127" s="722"/>
      <c r="AH127" s="722"/>
      <c r="AI127" s="722"/>
      <c r="AJ127" s="722"/>
      <c r="AK127" s="717"/>
      <c r="AL127" s="723"/>
      <c r="AM127" s="723"/>
      <c r="AN127" s="723"/>
      <c r="AO127" s="723"/>
      <c r="AP127" s="723"/>
      <c r="AQ127" s="1"/>
      <c r="AR127" s="1"/>
      <c r="AS127" s="1"/>
      <c r="AT127" s="717"/>
      <c r="AU127" s="723"/>
      <c r="AV127" s="723"/>
      <c r="AW127" s="723"/>
      <c r="AX127" s="723"/>
      <c r="AY127" s="723"/>
      <c r="AZ127" s="1"/>
      <c r="BA127" s="1"/>
      <c r="BB127" s="1"/>
      <c r="BC127" s="717"/>
      <c r="BD127" s="723"/>
      <c r="BE127" s="723"/>
      <c r="BF127" s="723"/>
      <c r="BG127" s="723"/>
      <c r="BH127" s="723"/>
      <c r="BI127" s="1"/>
      <c r="BJ127" s="1"/>
      <c r="BK127" s="1"/>
      <c r="BL127" s="717"/>
      <c r="BM127" s="723"/>
      <c r="BN127" s="723"/>
      <c r="BO127" s="723"/>
      <c r="BP127" s="723"/>
      <c r="BQ127" s="723"/>
      <c r="BR127" s="1"/>
      <c r="BS127" s="1"/>
      <c r="BT127" s="1"/>
      <c r="BU127" s="1"/>
      <c r="BV127" s="1"/>
      <c r="BW127" s="1"/>
      <c r="BX127" s="1"/>
      <c r="BY127" s="1"/>
      <c r="BZ127" s="1"/>
      <c r="CA127" s="1"/>
      <c r="CB127" s="1"/>
      <c r="CC127" s="1"/>
    </row>
    <row r="128" spans="1:81" ht="39.75" customHeight="1" x14ac:dyDescent="0.3">
      <c r="A128" s="714"/>
      <c r="B128" s="715"/>
      <c r="C128" s="2"/>
      <c r="D128" s="2"/>
      <c r="E128" s="2"/>
      <c r="F128" s="2"/>
      <c r="G128" s="2"/>
      <c r="H128" s="2"/>
      <c r="I128" s="2"/>
      <c r="J128" s="716"/>
      <c r="K128" s="717"/>
      <c r="L128" s="718"/>
      <c r="M128" s="718"/>
      <c r="N128" s="719"/>
      <c r="O128" s="719"/>
      <c r="P128" s="719"/>
      <c r="Q128" s="719"/>
      <c r="R128" s="2"/>
      <c r="S128" s="2"/>
      <c r="T128" s="2"/>
      <c r="U128" s="2"/>
      <c r="V128" s="2"/>
      <c r="W128" s="2"/>
      <c r="X128" s="720"/>
      <c r="Y128" s="720"/>
      <c r="Z128" s="720"/>
      <c r="AA128" s="720"/>
      <c r="AB128" s="717"/>
      <c r="AC128" s="721"/>
      <c r="AD128" s="722"/>
      <c r="AE128" s="722"/>
      <c r="AF128" s="722"/>
      <c r="AG128" s="722"/>
      <c r="AH128" s="722"/>
      <c r="AI128" s="722"/>
      <c r="AJ128" s="722"/>
      <c r="AK128" s="717"/>
      <c r="AL128" s="723"/>
      <c r="AM128" s="723"/>
      <c r="AN128" s="723"/>
      <c r="AO128" s="723"/>
      <c r="AP128" s="723"/>
      <c r="AQ128" s="1"/>
      <c r="AR128" s="1"/>
      <c r="AS128" s="1"/>
      <c r="AT128" s="717"/>
      <c r="AU128" s="723"/>
      <c r="AV128" s="723"/>
      <c r="AW128" s="723"/>
      <c r="AX128" s="723"/>
      <c r="AY128" s="723"/>
      <c r="AZ128" s="1"/>
      <c r="BA128" s="1"/>
      <c r="BB128" s="1"/>
      <c r="BC128" s="717"/>
      <c r="BD128" s="723"/>
      <c r="BE128" s="723"/>
      <c r="BF128" s="723"/>
      <c r="BG128" s="723"/>
      <c r="BH128" s="723"/>
      <c r="BI128" s="1"/>
      <c r="BJ128" s="1"/>
      <c r="BK128" s="1"/>
      <c r="BL128" s="717"/>
      <c r="BM128" s="723"/>
      <c r="BN128" s="723"/>
      <c r="BO128" s="723"/>
      <c r="BP128" s="723"/>
      <c r="BQ128" s="723"/>
      <c r="BR128" s="1"/>
      <c r="BS128" s="1"/>
      <c r="BT128" s="1"/>
      <c r="BU128" s="1"/>
      <c r="BV128" s="1"/>
      <c r="BW128" s="1"/>
      <c r="BX128" s="1"/>
      <c r="BY128" s="1"/>
      <c r="BZ128" s="1"/>
      <c r="CA128" s="1"/>
      <c r="CB128" s="1"/>
      <c r="CC128" s="1"/>
    </row>
    <row r="129" spans="1:81" ht="39.75" customHeight="1" x14ac:dyDescent="0.3">
      <c r="A129" s="714"/>
      <c r="B129" s="715"/>
      <c r="C129" s="2"/>
      <c r="D129" s="2"/>
      <c r="E129" s="2"/>
      <c r="F129" s="2"/>
      <c r="G129" s="2"/>
      <c r="H129" s="2"/>
      <c r="I129" s="2"/>
      <c r="J129" s="716"/>
      <c r="K129" s="717"/>
      <c r="L129" s="718"/>
      <c r="M129" s="718"/>
      <c r="N129" s="719"/>
      <c r="O129" s="719"/>
      <c r="P129" s="719"/>
      <c r="Q129" s="719"/>
      <c r="R129" s="2"/>
      <c r="S129" s="2"/>
      <c r="T129" s="2"/>
      <c r="U129" s="2"/>
      <c r="V129" s="2"/>
      <c r="W129" s="2"/>
      <c r="X129" s="720"/>
      <c r="Y129" s="720"/>
      <c r="Z129" s="720"/>
      <c r="AA129" s="720"/>
      <c r="AB129" s="717"/>
      <c r="AC129" s="721"/>
      <c r="AD129" s="722"/>
      <c r="AE129" s="722"/>
      <c r="AF129" s="722"/>
      <c r="AG129" s="722"/>
      <c r="AH129" s="722"/>
      <c r="AI129" s="722"/>
      <c r="AJ129" s="722"/>
      <c r="AK129" s="717"/>
      <c r="AL129" s="723"/>
      <c r="AM129" s="723"/>
      <c r="AN129" s="723"/>
      <c r="AO129" s="723"/>
      <c r="AP129" s="723"/>
      <c r="AQ129" s="1"/>
      <c r="AR129" s="1"/>
      <c r="AS129" s="1"/>
      <c r="AT129" s="717"/>
      <c r="AU129" s="723"/>
      <c r="AV129" s="723"/>
      <c r="AW129" s="723"/>
      <c r="AX129" s="723"/>
      <c r="AY129" s="723"/>
      <c r="AZ129" s="1"/>
      <c r="BA129" s="1"/>
      <c r="BB129" s="1"/>
      <c r="BC129" s="717"/>
      <c r="BD129" s="723"/>
      <c r="BE129" s="723"/>
      <c r="BF129" s="723"/>
      <c r="BG129" s="723"/>
      <c r="BH129" s="723"/>
      <c r="BI129" s="1"/>
      <c r="BJ129" s="1"/>
      <c r="BK129" s="1"/>
      <c r="BL129" s="717"/>
      <c r="BM129" s="723"/>
      <c r="BN129" s="723"/>
      <c r="BO129" s="723"/>
      <c r="BP129" s="723"/>
      <c r="BQ129" s="723"/>
      <c r="BR129" s="1"/>
      <c r="BS129" s="1"/>
      <c r="BT129" s="1"/>
      <c r="BU129" s="1"/>
      <c r="BV129" s="1"/>
      <c r="BW129" s="1"/>
      <c r="BX129" s="1"/>
      <c r="BY129" s="1"/>
      <c r="BZ129" s="1"/>
      <c r="CA129" s="1"/>
      <c r="CB129" s="1"/>
      <c r="CC129" s="1"/>
    </row>
    <row r="130" spans="1:81" ht="39.75" customHeight="1" x14ac:dyDescent="0.3">
      <c r="A130" s="714"/>
      <c r="B130" s="715"/>
      <c r="C130" s="2"/>
      <c r="D130" s="2"/>
      <c r="E130" s="2"/>
      <c r="F130" s="2"/>
      <c r="G130" s="2"/>
      <c r="H130" s="2"/>
      <c r="I130" s="2"/>
      <c r="J130" s="716"/>
      <c r="K130" s="717"/>
      <c r="L130" s="718"/>
      <c r="M130" s="718"/>
      <c r="N130" s="719"/>
      <c r="O130" s="719"/>
      <c r="P130" s="719"/>
      <c r="Q130" s="719"/>
      <c r="R130" s="2"/>
      <c r="S130" s="2"/>
      <c r="T130" s="2"/>
      <c r="U130" s="2"/>
      <c r="V130" s="2"/>
      <c r="W130" s="2"/>
      <c r="X130" s="720"/>
      <c r="Y130" s="720"/>
      <c r="Z130" s="720"/>
      <c r="AA130" s="720"/>
      <c r="AB130" s="717"/>
      <c r="AC130" s="721"/>
      <c r="AD130" s="722"/>
      <c r="AE130" s="722"/>
      <c r="AF130" s="722"/>
      <c r="AG130" s="722"/>
      <c r="AH130" s="722"/>
      <c r="AI130" s="722"/>
      <c r="AJ130" s="722"/>
      <c r="AK130" s="717"/>
      <c r="AL130" s="723"/>
      <c r="AM130" s="723"/>
      <c r="AN130" s="723"/>
      <c r="AO130" s="723"/>
      <c r="AP130" s="723"/>
      <c r="AQ130" s="1"/>
      <c r="AR130" s="1"/>
      <c r="AS130" s="1"/>
      <c r="AT130" s="717"/>
      <c r="AU130" s="723"/>
      <c r="AV130" s="723"/>
      <c r="AW130" s="723"/>
      <c r="AX130" s="723"/>
      <c r="AY130" s="723"/>
      <c r="AZ130" s="1"/>
      <c r="BA130" s="1"/>
      <c r="BB130" s="1"/>
      <c r="BC130" s="717"/>
      <c r="BD130" s="723"/>
      <c r="BE130" s="723"/>
      <c r="BF130" s="723"/>
      <c r="BG130" s="723"/>
      <c r="BH130" s="723"/>
      <c r="BI130" s="1"/>
      <c r="BJ130" s="1"/>
      <c r="BK130" s="1"/>
      <c r="BL130" s="717"/>
      <c r="BM130" s="723"/>
      <c r="BN130" s="723"/>
      <c r="BO130" s="723"/>
      <c r="BP130" s="723"/>
      <c r="BQ130" s="723"/>
      <c r="BR130" s="1"/>
      <c r="BS130" s="1"/>
      <c r="BT130" s="1"/>
      <c r="BU130" s="1"/>
      <c r="BV130" s="1"/>
      <c r="BW130" s="1"/>
      <c r="BX130" s="1"/>
      <c r="BY130" s="1"/>
      <c r="BZ130" s="1"/>
      <c r="CA130" s="1"/>
      <c r="CB130" s="1"/>
      <c r="CC130" s="1"/>
    </row>
    <row r="131" spans="1:81" ht="39.75" customHeight="1" x14ac:dyDescent="0.3">
      <c r="A131" s="714"/>
      <c r="B131" s="715"/>
      <c r="C131" s="2"/>
      <c r="D131" s="2"/>
      <c r="E131" s="2"/>
      <c r="F131" s="2"/>
      <c r="G131" s="2"/>
      <c r="H131" s="2"/>
      <c r="I131" s="2"/>
      <c r="J131" s="716"/>
      <c r="K131" s="717"/>
      <c r="L131" s="718"/>
      <c r="M131" s="718"/>
      <c r="N131" s="719"/>
      <c r="O131" s="719"/>
      <c r="P131" s="719"/>
      <c r="Q131" s="719"/>
      <c r="R131" s="2"/>
      <c r="S131" s="2"/>
      <c r="T131" s="2"/>
      <c r="U131" s="2"/>
      <c r="V131" s="2"/>
      <c r="W131" s="2"/>
      <c r="X131" s="720"/>
      <c r="Y131" s="720"/>
      <c r="Z131" s="720"/>
      <c r="AA131" s="720"/>
      <c r="AB131" s="717"/>
      <c r="AC131" s="721"/>
      <c r="AD131" s="722"/>
      <c r="AE131" s="722"/>
      <c r="AF131" s="722"/>
      <c r="AG131" s="722"/>
      <c r="AH131" s="722"/>
      <c r="AI131" s="722"/>
      <c r="AJ131" s="722"/>
      <c r="AK131" s="717"/>
      <c r="AL131" s="723"/>
      <c r="AM131" s="723"/>
      <c r="AN131" s="723"/>
      <c r="AO131" s="723"/>
      <c r="AP131" s="723"/>
      <c r="AQ131" s="1"/>
      <c r="AR131" s="1"/>
      <c r="AS131" s="1"/>
      <c r="AT131" s="717"/>
      <c r="AU131" s="723"/>
      <c r="AV131" s="723"/>
      <c r="AW131" s="723"/>
      <c r="AX131" s="723"/>
      <c r="AY131" s="723"/>
      <c r="AZ131" s="1"/>
      <c r="BA131" s="1"/>
      <c r="BB131" s="1"/>
      <c r="BC131" s="717"/>
      <c r="BD131" s="723"/>
      <c r="BE131" s="723"/>
      <c r="BF131" s="723"/>
      <c r="BG131" s="723"/>
      <c r="BH131" s="723"/>
      <c r="BI131" s="1"/>
      <c r="BJ131" s="1"/>
      <c r="BK131" s="1"/>
      <c r="BL131" s="717"/>
      <c r="BM131" s="723"/>
      <c r="BN131" s="723"/>
      <c r="BO131" s="723"/>
      <c r="BP131" s="723"/>
      <c r="BQ131" s="723"/>
      <c r="BR131" s="1"/>
      <c r="BS131" s="1"/>
      <c r="BT131" s="1"/>
      <c r="BU131" s="1"/>
      <c r="BV131" s="1"/>
      <c r="BW131" s="1"/>
      <c r="BX131" s="1"/>
      <c r="BY131" s="1"/>
      <c r="BZ131" s="1"/>
      <c r="CA131" s="1"/>
      <c r="CB131" s="1"/>
      <c r="CC131" s="1"/>
    </row>
    <row r="132" spans="1:81" ht="39.75" customHeight="1" x14ac:dyDescent="0.3">
      <c r="A132" s="714"/>
      <c r="B132" s="715"/>
      <c r="C132" s="2"/>
      <c r="D132" s="2"/>
      <c r="E132" s="2"/>
      <c r="F132" s="2"/>
      <c r="G132" s="2"/>
      <c r="H132" s="2"/>
      <c r="I132" s="2"/>
      <c r="J132" s="716"/>
      <c r="K132" s="717"/>
      <c r="L132" s="718"/>
      <c r="M132" s="718"/>
      <c r="N132" s="719"/>
      <c r="O132" s="719"/>
      <c r="P132" s="719"/>
      <c r="Q132" s="719"/>
      <c r="R132" s="2"/>
      <c r="S132" s="2"/>
      <c r="T132" s="2"/>
      <c r="U132" s="2"/>
      <c r="V132" s="2"/>
      <c r="W132" s="2"/>
      <c r="X132" s="720"/>
      <c r="Y132" s="720"/>
      <c r="Z132" s="720"/>
      <c r="AA132" s="720"/>
      <c r="AB132" s="717"/>
      <c r="AC132" s="721"/>
      <c r="AD132" s="722"/>
      <c r="AE132" s="722"/>
      <c r="AF132" s="722"/>
      <c r="AG132" s="722"/>
      <c r="AH132" s="722"/>
      <c r="AI132" s="722"/>
      <c r="AJ132" s="722"/>
      <c r="AK132" s="717"/>
      <c r="AL132" s="723"/>
      <c r="AM132" s="723"/>
      <c r="AN132" s="723"/>
      <c r="AO132" s="723"/>
      <c r="AP132" s="723"/>
      <c r="AQ132" s="1"/>
      <c r="AR132" s="1"/>
      <c r="AS132" s="1"/>
      <c r="AT132" s="717"/>
      <c r="AU132" s="723"/>
      <c r="AV132" s="723"/>
      <c r="AW132" s="723"/>
      <c r="AX132" s="723"/>
      <c r="AY132" s="723"/>
      <c r="AZ132" s="1"/>
      <c r="BA132" s="1"/>
      <c r="BB132" s="1"/>
      <c r="BC132" s="717"/>
      <c r="BD132" s="723"/>
      <c r="BE132" s="723"/>
      <c r="BF132" s="723"/>
      <c r="BG132" s="723"/>
      <c r="BH132" s="723"/>
      <c r="BI132" s="1"/>
      <c r="BJ132" s="1"/>
      <c r="BK132" s="1"/>
      <c r="BL132" s="717"/>
      <c r="BM132" s="723"/>
      <c r="BN132" s="723"/>
      <c r="BO132" s="723"/>
      <c r="BP132" s="723"/>
      <c r="BQ132" s="723"/>
      <c r="BR132" s="1"/>
      <c r="BS132" s="1"/>
      <c r="BT132" s="1"/>
      <c r="BU132" s="1"/>
      <c r="BV132" s="1"/>
      <c r="BW132" s="1"/>
      <c r="BX132" s="1"/>
      <c r="BY132" s="1"/>
      <c r="BZ132" s="1"/>
      <c r="CA132" s="1"/>
      <c r="CB132" s="1"/>
      <c r="CC132" s="1"/>
    </row>
    <row r="133" spans="1:81" ht="39.75" customHeight="1" x14ac:dyDescent="0.3">
      <c r="A133" s="714"/>
      <c r="B133" s="715"/>
      <c r="C133" s="2"/>
      <c r="D133" s="2"/>
      <c r="E133" s="2"/>
      <c r="F133" s="2"/>
      <c r="G133" s="2"/>
      <c r="H133" s="2"/>
      <c r="I133" s="2"/>
      <c r="J133" s="716"/>
      <c r="K133" s="717"/>
      <c r="L133" s="718"/>
      <c r="M133" s="718"/>
      <c r="N133" s="719"/>
      <c r="O133" s="719"/>
      <c r="P133" s="719"/>
      <c r="Q133" s="719"/>
      <c r="R133" s="2"/>
      <c r="S133" s="2"/>
      <c r="T133" s="2"/>
      <c r="U133" s="2"/>
      <c r="V133" s="2"/>
      <c r="W133" s="2"/>
      <c r="X133" s="720"/>
      <c r="Y133" s="720"/>
      <c r="Z133" s="720"/>
      <c r="AA133" s="720"/>
      <c r="AB133" s="717"/>
      <c r="AC133" s="721"/>
      <c r="AD133" s="722"/>
      <c r="AE133" s="722"/>
      <c r="AF133" s="722"/>
      <c r="AG133" s="722"/>
      <c r="AH133" s="722"/>
      <c r="AI133" s="722"/>
      <c r="AJ133" s="722"/>
      <c r="AK133" s="717"/>
      <c r="AL133" s="723"/>
      <c r="AM133" s="723"/>
      <c r="AN133" s="723"/>
      <c r="AO133" s="723"/>
      <c r="AP133" s="723"/>
      <c r="AQ133" s="1"/>
      <c r="AR133" s="1"/>
      <c r="AS133" s="1"/>
      <c r="AT133" s="717"/>
      <c r="AU133" s="723"/>
      <c r="AV133" s="723"/>
      <c r="AW133" s="723"/>
      <c r="AX133" s="723"/>
      <c r="AY133" s="723"/>
      <c r="AZ133" s="1"/>
      <c r="BA133" s="1"/>
      <c r="BB133" s="1"/>
      <c r="BC133" s="717"/>
      <c r="BD133" s="723"/>
      <c r="BE133" s="723"/>
      <c r="BF133" s="723"/>
      <c r="BG133" s="723"/>
      <c r="BH133" s="723"/>
      <c r="BI133" s="1"/>
      <c r="BJ133" s="1"/>
      <c r="BK133" s="1"/>
      <c r="BL133" s="717"/>
      <c r="BM133" s="723"/>
      <c r="BN133" s="723"/>
      <c r="BO133" s="723"/>
      <c r="BP133" s="723"/>
      <c r="BQ133" s="723"/>
      <c r="BR133" s="1"/>
      <c r="BS133" s="1"/>
      <c r="BT133" s="1"/>
      <c r="BU133" s="1"/>
      <c r="BV133" s="1"/>
      <c r="BW133" s="1"/>
      <c r="BX133" s="1"/>
      <c r="BY133" s="1"/>
      <c r="BZ133" s="1"/>
      <c r="CA133" s="1"/>
      <c r="CB133" s="1"/>
      <c r="CC133" s="1"/>
    </row>
    <row r="134" spans="1:81" ht="39.75" customHeight="1" x14ac:dyDescent="0.3">
      <c r="A134" s="714"/>
      <c r="B134" s="715"/>
      <c r="C134" s="2"/>
      <c r="D134" s="2"/>
      <c r="E134" s="2"/>
      <c r="F134" s="2"/>
      <c r="G134" s="2"/>
      <c r="H134" s="2"/>
      <c r="I134" s="2"/>
      <c r="J134" s="716"/>
      <c r="K134" s="717"/>
      <c r="L134" s="718"/>
      <c r="M134" s="718"/>
      <c r="N134" s="719"/>
      <c r="O134" s="719"/>
      <c r="P134" s="719"/>
      <c r="Q134" s="719"/>
      <c r="R134" s="2"/>
      <c r="S134" s="2"/>
      <c r="T134" s="2"/>
      <c r="U134" s="2"/>
      <c r="V134" s="2"/>
      <c r="W134" s="2"/>
      <c r="X134" s="720"/>
      <c r="Y134" s="720"/>
      <c r="Z134" s="720"/>
      <c r="AA134" s="720"/>
      <c r="AB134" s="717"/>
      <c r="AC134" s="721"/>
      <c r="AD134" s="722"/>
      <c r="AE134" s="722"/>
      <c r="AF134" s="722"/>
      <c r="AG134" s="722"/>
      <c r="AH134" s="722"/>
      <c r="AI134" s="722"/>
      <c r="AJ134" s="722"/>
      <c r="AK134" s="717"/>
      <c r="AL134" s="723"/>
      <c r="AM134" s="723"/>
      <c r="AN134" s="723"/>
      <c r="AO134" s="723"/>
      <c r="AP134" s="723"/>
      <c r="AQ134" s="1"/>
      <c r="AR134" s="1"/>
      <c r="AS134" s="1"/>
      <c r="AT134" s="717"/>
      <c r="AU134" s="723"/>
      <c r="AV134" s="723"/>
      <c r="AW134" s="723"/>
      <c r="AX134" s="723"/>
      <c r="AY134" s="723"/>
      <c r="AZ134" s="1"/>
      <c r="BA134" s="1"/>
      <c r="BB134" s="1"/>
      <c r="BC134" s="717"/>
      <c r="BD134" s="723"/>
      <c r="BE134" s="723"/>
      <c r="BF134" s="723"/>
      <c r="BG134" s="723"/>
      <c r="BH134" s="723"/>
      <c r="BI134" s="1"/>
      <c r="BJ134" s="1"/>
      <c r="BK134" s="1"/>
      <c r="BL134" s="717"/>
      <c r="BM134" s="723"/>
      <c r="BN134" s="723"/>
      <c r="BO134" s="723"/>
      <c r="BP134" s="723"/>
      <c r="BQ134" s="723"/>
      <c r="BR134" s="1"/>
      <c r="BS134" s="1"/>
      <c r="BT134" s="1"/>
      <c r="BU134" s="1"/>
      <c r="BV134" s="1"/>
      <c r="BW134" s="1"/>
      <c r="BX134" s="1"/>
      <c r="BY134" s="1"/>
      <c r="BZ134" s="1"/>
      <c r="CA134" s="1"/>
      <c r="CB134" s="1"/>
      <c r="CC134" s="1"/>
    </row>
    <row r="135" spans="1:81" ht="39.75" customHeight="1" x14ac:dyDescent="0.3">
      <c r="A135" s="714"/>
      <c r="B135" s="715"/>
      <c r="C135" s="2"/>
      <c r="D135" s="2"/>
      <c r="E135" s="2"/>
      <c r="F135" s="2"/>
      <c r="G135" s="2"/>
      <c r="H135" s="2"/>
      <c r="I135" s="2"/>
      <c r="J135" s="716"/>
      <c r="K135" s="717"/>
      <c r="L135" s="718"/>
      <c r="M135" s="718"/>
      <c r="N135" s="719"/>
      <c r="O135" s="719"/>
      <c r="P135" s="719"/>
      <c r="Q135" s="719"/>
      <c r="R135" s="2"/>
      <c r="S135" s="2"/>
      <c r="T135" s="2"/>
      <c r="U135" s="2"/>
      <c r="V135" s="2"/>
      <c r="W135" s="2"/>
      <c r="X135" s="720"/>
      <c r="Y135" s="720"/>
      <c r="Z135" s="720"/>
      <c r="AA135" s="720"/>
      <c r="AB135" s="717"/>
      <c r="AC135" s="721"/>
      <c r="AD135" s="722"/>
      <c r="AE135" s="722"/>
      <c r="AF135" s="722"/>
      <c r="AG135" s="722"/>
      <c r="AH135" s="722"/>
      <c r="AI135" s="722"/>
      <c r="AJ135" s="722"/>
      <c r="AK135" s="717"/>
      <c r="AL135" s="723"/>
      <c r="AM135" s="723"/>
      <c r="AN135" s="723"/>
      <c r="AO135" s="723"/>
      <c r="AP135" s="723"/>
      <c r="AQ135" s="1"/>
      <c r="AR135" s="1"/>
      <c r="AS135" s="1"/>
      <c r="AT135" s="717"/>
      <c r="AU135" s="723"/>
      <c r="AV135" s="723"/>
      <c r="AW135" s="723"/>
      <c r="AX135" s="723"/>
      <c r="AY135" s="723"/>
      <c r="AZ135" s="1"/>
      <c r="BA135" s="1"/>
      <c r="BB135" s="1"/>
      <c r="BC135" s="717"/>
      <c r="BD135" s="723"/>
      <c r="BE135" s="723"/>
      <c r="BF135" s="723"/>
      <c r="BG135" s="723"/>
      <c r="BH135" s="723"/>
      <c r="BI135" s="1"/>
      <c r="BJ135" s="1"/>
      <c r="BK135" s="1"/>
      <c r="BL135" s="717"/>
      <c r="BM135" s="723"/>
      <c r="BN135" s="723"/>
      <c r="BO135" s="723"/>
      <c r="BP135" s="723"/>
      <c r="BQ135" s="723"/>
      <c r="BR135" s="1"/>
      <c r="BS135" s="1"/>
      <c r="BT135" s="1"/>
      <c r="BU135" s="1"/>
      <c r="BV135" s="1"/>
      <c r="BW135" s="1"/>
      <c r="BX135" s="1"/>
      <c r="BY135" s="1"/>
      <c r="BZ135" s="1"/>
      <c r="CA135" s="1"/>
      <c r="CB135" s="1"/>
      <c r="CC135" s="1"/>
    </row>
    <row r="136" spans="1:81" ht="39.75" customHeight="1" x14ac:dyDescent="0.3">
      <c r="A136" s="714"/>
      <c r="B136" s="715"/>
      <c r="C136" s="2"/>
      <c r="D136" s="2"/>
      <c r="E136" s="2"/>
      <c r="F136" s="2"/>
      <c r="G136" s="2"/>
      <c r="H136" s="2"/>
      <c r="I136" s="2"/>
      <c r="J136" s="716"/>
      <c r="K136" s="717"/>
      <c r="L136" s="718"/>
      <c r="M136" s="718"/>
      <c r="N136" s="719"/>
      <c r="O136" s="719"/>
      <c r="P136" s="719"/>
      <c r="Q136" s="719"/>
      <c r="R136" s="2"/>
      <c r="S136" s="2"/>
      <c r="T136" s="2"/>
      <c r="U136" s="2"/>
      <c r="V136" s="2"/>
      <c r="W136" s="2"/>
      <c r="X136" s="720"/>
      <c r="Y136" s="720"/>
      <c r="Z136" s="720"/>
      <c r="AA136" s="720"/>
      <c r="AB136" s="717"/>
      <c r="AC136" s="721"/>
      <c r="AD136" s="722"/>
      <c r="AE136" s="722"/>
      <c r="AF136" s="722"/>
      <c r="AG136" s="722"/>
      <c r="AH136" s="722"/>
      <c r="AI136" s="722"/>
      <c r="AJ136" s="722"/>
      <c r="AK136" s="717"/>
      <c r="AL136" s="723"/>
      <c r="AM136" s="723"/>
      <c r="AN136" s="723"/>
      <c r="AO136" s="723"/>
      <c r="AP136" s="723"/>
      <c r="AQ136" s="1"/>
      <c r="AR136" s="1"/>
      <c r="AS136" s="1"/>
      <c r="AT136" s="717"/>
      <c r="AU136" s="723"/>
      <c r="AV136" s="723"/>
      <c r="AW136" s="723"/>
      <c r="AX136" s="723"/>
      <c r="AY136" s="723"/>
      <c r="AZ136" s="1"/>
      <c r="BA136" s="1"/>
      <c r="BB136" s="1"/>
      <c r="BC136" s="717"/>
      <c r="BD136" s="723"/>
      <c r="BE136" s="723"/>
      <c r="BF136" s="723"/>
      <c r="BG136" s="723"/>
      <c r="BH136" s="723"/>
      <c r="BI136" s="1"/>
      <c r="BJ136" s="1"/>
      <c r="BK136" s="1"/>
      <c r="BL136" s="717"/>
      <c r="BM136" s="723"/>
      <c r="BN136" s="723"/>
      <c r="BO136" s="723"/>
      <c r="BP136" s="723"/>
      <c r="BQ136" s="723"/>
      <c r="BR136" s="1"/>
      <c r="BS136" s="1"/>
      <c r="BT136" s="1"/>
      <c r="BU136" s="1"/>
      <c r="BV136" s="1"/>
      <c r="BW136" s="1"/>
      <c r="BX136" s="1"/>
      <c r="BY136" s="1"/>
      <c r="BZ136" s="1"/>
      <c r="CA136" s="1"/>
      <c r="CB136" s="1"/>
      <c r="CC136" s="1"/>
    </row>
    <row r="137" spans="1:81" ht="39.75" customHeight="1" x14ac:dyDescent="0.3">
      <c r="A137" s="714"/>
      <c r="B137" s="715"/>
      <c r="C137" s="2"/>
      <c r="D137" s="2"/>
      <c r="E137" s="2"/>
      <c r="F137" s="2"/>
      <c r="G137" s="2"/>
      <c r="H137" s="2"/>
      <c r="I137" s="2"/>
      <c r="J137" s="716"/>
      <c r="K137" s="717"/>
      <c r="L137" s="718"/>
      <c r="M137" s="718"/>
      <c r="N137" s="719"/>
      <c r="O137" s="719"/>
      <c r="P137" s="719"/>
      <c r="Q137" s="719"/>
      <c r="R137" s="2"/>
      <c r="S137" s="2"/>
      <c r="T137" s="2"/>
      <c r="U137" s="2"/>
      <c r="V137" s="2"/>
      <c r="W137" s="2"/>
      <c r="X137" s="720"/>
      <c r="Y137" s="720"/>
      <c r="Z137" s="720"/>
      <c r="AA137" s="720"/>
      <c r="AB137" s="717"/>
      <c r="AC137" s="721"/>
      <c r="AD137" s="722"/>
      <c r="AE137" s="722"/>
      <c r="AF137" s="722"/>
      <c r="AG137" s="722"/>
      <c r="AH137" s="722"/>
      <c r="AI137" s="722"/>
      <c r="AJ137" s="722"/>
      <c r="AK137" s="717"/>
      <c r="AL137" s="723"/>
      <c r="AM137" s="723"/>
      <c r="AN137" s="723"/>
      <c r="AO137" s="723"/>
      <c r="AP137" s="723"/>
      <c r="AQ137" s="1"/>
      <c r="AR137" s="1"/>
      <c r="AS137" s="1"/>
      <c r="AT137" s="717"/>
      <c r="AU137" s="723"/>
      <c r="AV137" s="723"/>
      <c r="AW137" s="723"/>
      <c r="AX137" s="723"/>
      <c r="AY137" s="723"/>
      <c r="AZ137" s="1"/>
      <c r="BA137" s="1"/>
      <c r="BB137" s="1"/>
      <c r="BC137" s="717"/>
      <c r="BD137" s="723"/>
      <c r="BE137" s="723"/>
      <c r="BF137" s="723"/>
      <c r="BG137" s="723"/>
      <c r="BH137" s="723"/>
      <c r="BI137" s="1"/>
      <c r="BJ137" s="1"/>
      <c r="BK137" s="1"/>
      <c r="BL137" s="717"/>
      <c r="BM137" s="723"/>
      <c r="BN137" s="723"/>
      <c r="BO137" s="723"/>
      <c r="BP137" s="723"/>
      <c r="BQ137" s="723"/>
      <c r="BR137" s="1"/>
      <c r="BS137" s="1"/>
      <c r="BT137" s="1"/>
      <c r="BU137" s="1"/>
      <c r="BV137" s="1"/>
      <c r="BW137" s="1"/>
      <c r="BX137" s="1"/>
      <c r="BY137" s="1"/>
      <c r="BZ137" s="1"/>
      <c r="CA137" s="1"/>
      <c r="CB137" s="1"/>
      <c r="CC137" s="1"/>
    </row>
    <row r="138" spans="1:81" ht="39.75" customHeight="1" x14ac:dyDescent="0.3">
      <c r="A138" s="714"/>
      <c r="B138" s="715"/>
      <c r="C138" s="2"/>
      <c r="D138" s="2"/>
      <c r="E138" s="2"/>
      <c r="F138" s="2"/>
      <c r="G138" s="2"/>
      <c r="H138" s="2"/>
      <c r="I138" s="2"/>
      <c r="J138" s="716"/>
      <c r="K138" s="717"/>
      <c r="L138" s="718"/>
      <c r="M138" s="718"/>
      <c r="N138" s="719"/>
      <c r="O138" s="719"/>
      <c r="P138" s="719"/>
      <c r="Q138" s="719"/>
      <c r="R138" s="2"/>
      <c r="S138" s="2"/>
      <c r="T138" s="2"/>
      <c r="U138" s="2"/>
      <c r="V138" s="2"/>
      <c r="W138" s="2"/>
      <c r="X138" s="720"/>
      <c r="Y138" s="720"/>
      <c r="Z138" s="720"/>
      <c r="AA138" s="720"/>
      <c r="AB138" s="717"/>
      <c r="AC138" s="721"/>
      <c r="AD138" s="722"/>
      <c r="AE138" s="722"/>
      <c r="AF138" s="722"/>
      <c r="AG138" s="722"/>
      <c r="AH138" s="722"/>
      <c r="AI138" s="722"/>
      <c r="AJ138" s="722"/>
      <c r="AK138" s="717"/>
      <c r="AL138" s="723"/>
      <c r="AM138" s="723"/>
      <c r="AN138" s="723"/>
      <c r="AO138" s="723"/>
      <c r="AP138" s="723"/>
      <c r="AQ138" s="1"/>
      <c r="AR138" s="1"/>
      <c r="AS138" s="1"/>
      <c r="AT138" s="717"/>
      <c r="AU138" s="723"/>
      <c r="AV138" s="723"/>
      <c r="AW138" s="723"/>
      <c r="AX138" s="723"/>
      <c r="AY138" s="723"/>
      <c r="AZ138" s="1"/>
      <c r="BA138" s="1"/>
      <c r="BB138" s="1"/>
      <c r="BC138" s="717"/>
      <c r="BD138" s="723"/>
      <c r="BE138" s="723"/>
      <c r="BF138" s="723"/>
      <c r="BG138" s="723"/>
      <c r="BH138" s="723"/>
      <c r="BI138" s="1"/>
      <c r="BJ138" s="1"/>
      <c r="BK138" s="1"/>
      <c r="BL138" s="717"/>
      <c r="BM138" s="723"/>
      <c r="BN138" s="723"/>
      <c r="BO138" s="723"/>
      <c r="BP138" s="723"/>
      <c r="BQ138" s="723"/>
      <c r="BR138" s="1"/>
      <c r="BS138" s="1"/>
      <c r="BT138" s="1"/>
      <c r="BU138" s="1"/>
      <c r="BV138" s="1"/>
      <c r="BW138" s="1"/>
      <c r="BX138" s="1"/>
      <c r="BY138" s="1"/>
      <c r="BZ138" s="1"/>
      <c r="CA138" s="1"/>
      <c r="CB138" s="1"/>
      <c r="CC138" s="1"/>
    </row>
    <row r="139" spans="1:81" ht="39.75" customHeight="1" x14ac:dyDescent="0.3">
      <c r="A139" s="714"/>
      <c r="B139" s="715"/>
      <c r="C139" s="2"/>
      <c r="D139" s="2"/>
      <c r="E139" s="2"/>
      <c r="F139" s="2"/>
      <c r="G139" s="2"/>
      <c r="H139" s="2"/>
      <c r="I139" s="2"/>
      <c r="J139" s="716"/>
      <c r="K139" s="717"/>
      <c r="L139" s="718"/>
      <c r="M139" s="718"/>
      <c r="N139" s="719"/>
      <c r="O139" s="719"/>
      <c r="P139" s="719"/>
      <c r="Q139" s="719"/>
      <c r="R139" s="2"/>
      <c r="S139" s="2"/>
      <c r="T139" s="2"/>
      <c r="U139" s="2"/>
      <c r="V139" s="2"/>
      <c r="W139" s="2"/>
      <c r="X139" s="720"/>
      <c r="Y139" s="720"/>
      <c r="Z139" s="720"/>
      <c r="AA139" s="720"/>
      <c r="AB139" s="717"/>
      <c r="AC139" s="721"/>
      <c r="AD139" s="722"/>
      <c r="AE139" s="722"/>
      <c r="AF139" s="722"/>
      <c r="AG139" s="722"/>
      <c r="AH139" s="722"/>
      <c r="AI139" s="722"/>
      <c r="AJ139" s="722"/>
      <c r="AK139" s="717"/>
      <c r="AL139" s="723"/>
      <c r="AM139" s="723"/>
      <c r="AN139" s="723"/>
      <c r="AO139" s="723"/>
      <c r="AP139" s="723"/>
      <c r="AQ139" s="1"/>
      <c r="AR139" s="1"/>
      <c r="AS139" s="1"/>
      <c r="AT139" s="717"/>
      <c r="AU139" s="723"/>
      <c r="AV139" s="723"/>
      <c r="AW139" s="723"/>
      <c r="AX139" s="723"/>
      <c r="AY139" s="723"/>
      <c r="AZ139" s="1"/>
      <c r="BA139" s="1"/>
      <c r="BB139" s="1"/>
      <c r="BC139" s="717"/>
      <c r="BD139" s="723"/>
      <c r="BE139" s="723"/>
      <c r="BF139" s="723"/>
      <c r="BG139" s="723"/>
      <c r="BH139" s="723"/>
      <c r="BI139" s="1"/>
      <c r="BJ139" s="1"/>
      <c r="BK139" s="1"/>
      <c r="BL139" s="717"/>
      <c r="BM139" s="723"/>
      <c r="BN139" s="723"/>
      <c r="BO139" s="723"/>
      <c r="BP139" s="723"/>
      <c r="BQ139" s="723"/>
      <c r="BR139" s="1"/>
      <c r="BS139" s="1"/>
      <c r="BT139" s="1"/>
      <c r="BU139" s="1"/>
      <c r="BV139" s="1"/>
      <c r="BW139" s="1"/>
      <c r="BX139" s="1"/>
      <c r="BY139" s="1"/>
      <c r="BZ139" s="1"/>
      <c r="CA139" s="1"/>
      <c r="CB139" s="1"/>
      <c r="CC139" s="1"/>
    </row>
    <row r="140" spans="1:81" ht="39.75" customHeight="1" x14ac:dyDescent="0.3">
      <c r="A140" s="714"/>
      <c r="B140" s="715"/>
      <c r="C140" s="2"/>
      <c r="D140" s="2"/>
      <c r="E140" s="2"/>
      <c r="F140" s="2"/>
      <c r="G140" s="2"/>
      <c r="H140" s="2"/>
      <c r="I140" s="2"/>
      <c r="J140" s="716"/>
      <c r="K140" s="717"/>
      <c r="L140" s="718"/>
      <c r="M140" s="718"/>
      <c r="N140" s="719"/>
      <c r="O140" s="719"/>
      <c r="P140" s="719"/>
      <c r="Q140" s="719"/>
      <c r="R140" s="2"/>
      <c r="S140" s="2"/>
      <c r="T140" s="2"/>
      <c r="U140" s="2"/>
      <c r="V140" s="2"/>
      <c r="W140" s="2"/>
      <c r="X140" s="720"/>
      <c r="Y140" s="720"/>
      <c r="Z140" s="720"/>
      <c r="AA140" s="720"/>
      <c r="AB140" s="717"/>
      <c r="AC140" s="721"/>
      <c r="AD140" s="722"/>
      <c r="AE140" s="722"/>
      <c r="AF140" s="722"/>
      <c r="AG140" s="722"/>
      <c r="AH140" s="722"/>
      <c r="AI140" s="722"/>
      <c r="AJ140" s="722"/>
      <c r="AK140" s="717"/>
      <c r="AL140" s="723"/>
      <c r="AM140" s="723"/>
      <c r="AN140" s="723"/>
      <c r="AO140" s="723"/>
      <c r="AP140" s="723"/>
      <c r="AQ140" s="1"/>
      <c r="AR140" s="1"/>
      <c r="AS140" s="1"/>
      <c r="AT140" s="717"/>
      <c r="AU140" s="723"/>
      <c r="AV140" s="723"/>
      <c r="AW140" s="723"/>
      <c r="AX140" s="723"/>
      <c r="AY140" s="723"/>
      <c r="AZ140" s="1"/>
      <c r="BA140" s="1"/>
      <c r="BB140" s="1"/>
      <c r="BC140" s="717"/>
      <c r="BD140" s="723"/>
      <c r="BE140" s="723"/>
      <c r="BF140" s="723"/>
      <c r="BG140" s="723"/>
      <c r="BH140" s="723"/>
      <c r="BI140" s="1"/>
      <c r="BJ140" s="1"/>
      <c r="BK140" s="1"/>
      <c r="BL140" s="717"/>
      <c r="BM140" s="723"/>
      <c r="BN140" s="723"/>
      <c r="BO140" s="723"/>
      <c r="BP140" s="723"/>
      <c r="BQ140" s="723"/>
      <c r="BR140" s="1"/>
      <c r="BS140" s="1"/>
      <c r="BT140" s="1"/>
      <c r="BU140" s="1"/>
      <c r="BV140" s="1"/>
      <c r="BW140" s="1"/>
      <c r="BX140" s="1"/>
      <c r="BY140" s="1"/>
      <c r="BZ140" s="1"/>
      <c r="CA140" s="1"/>
      <c r="CB140" s="1"/>
      <c r="CC140" s="1"/>
    </row>
    <row r="141" spans="1:81" ht="39.75" customHeight="1" x14ac:dyDescent="0.3">
      <c r="A141" s="714"/>
      <c r="B141" s="715"/>
      <c r="C141" s="2"/>
      <c r="D141" s="2"/>
      <c r="E141" s="2"/>
      <c r="F141" s="2"/>
      <c r="G141" s="2"/>
      <c r="H141" s="2"/>
      <c r="I141" s="2"/>
      <c r="J141" s="716"/>
      <c r="K141" s="717"/>
      <c r="L141" s="718"/>
      <c r="M141" s="718"/>
      <c r="N141" s="719"/>
      <c r="O141" s="719"/>
      <c r="P141" s="719"/>
      <c r="Q141" s="719"/>
      <c r="R141" s="2"/>
      <c r="S141" s="2"/>
      <c r="T141" s="2"/>
      <c r="U141" s="2"/>
      <c r="V141" s="2"/>
      <c r="W141" s="2"/>
      <c r="X141" s="720"/>
      <c r="Y141" s="720"/>
      <c r="Z141" s="720"/>
      <c r="AA141" s="720"/>
      <c r="AB141" s="717"/>
      <c r="AC141" s="721"/>
      <c r="AD141" s="722"/>
      <c r="AE141" s="722"/>
      <c r="AF141" s="722"/>
      <c r="AG141" s="722"/>
      <c r="AH141" s="722"/>
      <c r="AI141" s="722"/>
      <c r="AJ141" s="722"/>
      <c r="AK141" s="717"/>
      <c r="AL141" s="723"/>
      <c r="AM141" s="723"/>
      <c r="AN141" s="723"/>
      <c r="AO141" s="723"/>
      <c r="AP141" s="723"/>
      <c r="AQ141" s="1"/>
      <c r="AR141" s="1"/>
      <c r="AS141" s="1"/>
      <c r="AT141" s="717"/>
      <c r="AU141" s="723"/>
      <c r="AV141" s="723"/>
      <c r="AW141" s="723"/>
      <c r="AX141" s="723"/>
      <c r="AY141" s="723"/>
      <c r="AZ141" s="1"/>
      <c r="BA141" s="1"/>
      <c r="BB141" s="1"/>
      <c r="BC141" s="717"/>
      <c r="BD141" s="723"/>
      <c r="BE141" s="723"/>
      <c r="BF141" s="723"/>
      <c r="BG141" s="723"/>
      <c r="BH141" s="723"/>
      <c r="BI141" s="1"/>
      <c r="BJ141" s="1"/>
      <c r="BK141" s="1"/>
      <c r="BL141" s="717"/>
      <c r="BM141" s="723"/>
      <c r="BN141" s="723"/>
      <c r="BO141" s="723"/>
      <c r="BP141" s="723"/>
      <c r="BQ141" s="723"/>
      <c r="BR141" s="1"/>
      <c r="BS141" s="1"/>
      <c r="BT141" s="1"/>
      <c r="BU141" s="1"/>
      <c r="BV141" s="1"/>
      <c r="BW141" s="1"/>
      <c r="BX141" s="1"/>
      <c r="BY141" s="1"/>
      <c r="BZ141" s="1"/>
      <c r="CA141" s="1"/>
      <c r="CB141" s="1"/>
      <c r="CC141" s="1"/>
    </row>
    <row r="142" spans="1:81" ht="39.75" customHeight="1" x14ac:dyDescent="0.3">
      <c r="A142" s="714"/>
      <c r="B142" s="715"/>
      <c r="C142" s="2"/>
      <c r="D142" s="2"/>
      <c r="E142" s="2"/>
      <c r="F142" s="2"/>
      <c r="G142" s="2"/>
      <c r="H142" s="2"/>
      <c r="I142" s="2"/>
      <c r="J142" s="716"/>
      <c r="K142" s="717"/>
      <c r="L142" s="718"/>
      <c r="M142" s="718"/>
      <c r="N142" s="719"/>
      <c r="O142" s="719"/>
      <c r="P142" s="719"/>
      <c r="Q142" s="719"/>
      <c r="R142" s="2"/>
      <c r="S142" s="2"/>
      <c r="T142" s="2"/>
      <c r="U142" s="2"/>
      <c r="V142" s="2"/>
      <c r="W142" s="2"/>
      <c r="X142" s="720"/>
      <c r="Y142" s="720"/>
      <c r="Z142" s="720"/>
      <c r="AA142" s="720"/>
      <c r="AB142" s="717"/>
      <c r="AC142" s="721"/>
      <c r="AD142" s="722"/>
      <c r="AE142" s="722"/>
      <c r="AF142" s="722"/>
      <c r="AG142" s="722"/>
      <c r="AH142" s="722"/>
      <c r="AI142" s="722"/>
      <c r="AJ142" s="722"/>
      <c r="AK142" s="717"/>
      <c r="AL142" s="723"/>
      <c r="AM142" s="723"/>
      <c r="AN142" s="723"/>
      <c r="AO142" s="723"/>
      <c r="AP142" s="723"/>
      <c r="AQ142" s="1"/>
      <c r="AR142" s="1"/>
      <c r="AS142" s="1"/>
      <c r="AT142" s="717"/>
      <c r="AU142" s="723"/>
      <c r="AV142" s="723"/>
      <c r="AW142" s="723"/>
      <c r="AX142" s="723"/>
      <c r="AY142" s="723"/>
      <c r="AZ142" s="1"/>
      <c r="BA142" s="1"/>
      <c r="BB142" s="1"/>
      <c r="BC142" s="717"/>
      <c r="BD142" s="723"/>
      <c r="BE142" s="723"/>
      <c r="BF142" s="723"/>
      <c r="BG142" s="723"/>
      <c r="BH142" s="723"/>
      <c r="BI142" s="1"/>
      <c r="BJ142" s="1"/>
      <c r="BK142" s="1"/>
      <c r="BL142" s="717"/>
      <c r="BM142" s="723"/>
      <c r="BN142" s="723"/>
      <c r="BO142" s="723"/>
      <c r="BP142" s="723"/>
      <c r="BQ142" s="723"/>
      <c r="BR142" s="1"/>
      <c r="BS142" s="1"/>
      <c r="BT142" s="1"/>
      <c r="BU142" s="1"/>
      <c r="BV142" s="1"/>
      <c r="BW142" s="1"/>
      <c r="BX142" s="1"/>
      <c r="BY142" s="1"/>
      <c r="BZ142" s="1"/>
      <c r="CA142" s="1"/>
      <c r="CB142" s="1"/>
      <c r="CC142" s="1"/>
    </row>
    <row r="143" spans="1:81" ht="39.75" customHeight="1" x14ac:dyDescent="0.3">
      <c r="A143" s="714"/>
      <c r="B143" s="715"/>
      <c r="C143" s="2"/>
      <c r="D143" s="2"/>
      <c r="E143" s="2"/>
      <c r="F143" s="2"/>
      <c r="G143" s="2"/>
      <c r="H143" s="2"/>
      <c r="I143" s="2"/>
      <c r="J143" s="716"/>
      <c r="K143" s="717"/>
      <c r="L143" s="718"/>
      <c r="M143" s="718"/>
      <c r="N143" s="719"/>
      <c r="O143" s="719"/>
      <c r="P143" s="719"/>
      <c r="Q143" s="719"/>
      <c r="R143" s="2"/>
      <c r="S143" s="2"/>
      <c r="T143" s="2"/>
      <c r="U143" s="2"/>
      <c r="V143" s="2"/>
      <c r="W143" s="2"/>
      <c r="X143" s="720"/>
      <c r="Y143" s="720"/>
      <c r="Z143" s="720"/>
      <c r="AA143" s="720"/>
      <c r="AB143" s="717"/>
      <c r="AC143" s="721"/>
      <c r="AD143" s="722"/>
      <c r="AE143" s="722"/>
      <c r="AF143" s="722"/>
      <c r="AG143" s="722"/>
      <c r="AH143" s="722"/>
      <c r="AI143" s="722"/>
      <c r="AJ143" s="722"/>
      <c r="AK143" s="717"/>
      <c r="AL143" s="723"/>
      <c r="AM143" s="723"/>
      <c r="AN143" s="723"/>
      <c r="AO143" s="723"/>
      <c r="AP143" s="723"/>
      <c r="AQ143" s="1"/>
      <c r="AR143" s="1"/>
      <c r="AS143" s="1"/>
      <c r="AT143" s="717"/>
      <c r="AU143" s="723"/>
      <c r="AV143" s="723"/>
      <c r="AW143" s="723"/>
      <c r="AX143" s="723"/>
      <c r="AY143" s="723"/>
      <c r="AZ143" s="1"/>
      <c r="BA143" s="1"/>
      <c r="BB143" s="1"/>
      <c r="BC143" s="717"/>
      <c r="BD143" s="723"/>
      <c r="BE143" s="723"/>
      <c r="BF143" s="723"/>
      <c r="BG143" s="723"/>
      <c r="BH143" s="723"/>
      <c r="BI143" s="1"/>
      <c r="BJ143" s="1"/>
      <c r="BK143" s="1"/>
      <c r="BL143" s="717"/>
      <c r="BM143" s="723"/>
      <c r="BN143" s="723"/>
      <c r="BO143" s="723"/>
      <c r="BP143" s="723"/>
      <c r="BQ143" s="723"/>
      <c r="BR143" s="1"/>
      <c r="BS143" s="1"/>
      <c r="BT143" s="1"/>
      <c r="BU143" s="1"/>
      <c r="BV143" s="1"/>
      <c r="BW143" s="1"/>
      <c r="BX143" s="1"/>
      <c r="BY143" s="1"/>
      <c r="BZ143" s="1"/>
      <c r="CA143" s="1"/>
      <c r="CB143" s="1"/>
      <c r="CC143" s="1"/>
    </row>
    <row r="144" spans="1:81" ht="39.75" customHeight="1" x14ac:dyDescent="0.3">
      <c r="A144" s="714"/>
      <c r="B144" s="715"/>
      <c r="C144" s="2"/>
      <c r="D144" s="2"/>
      <c r="E144" s="2"/>
      <c r="F144" s="2"/>
      <c r="G144" s="2"/>
      <c r="H144" s="2"/>
      <c r="I144" s="2"/>
      <c r="J144" s="716"/>
      <c r="K144" s="717"/>
      <c r="L144" s="718"/>
      <c r="M144" s="718"/>
      <c r="N144" s="719"/>
      <c r="O144" s="719"/>
      <c r="P144" s="719"/>
      <c r="Q144" s="719"/>
      <c r="R144" s="2"/>
      <c r="S144" s="2"/>
      <c r="T144" s="2"/>
      <c r="U144" s="2"/>
      <c r="V144" s="2"/>
      <c r="W144" s="2"/>
      <c r="X144" s="720"/>
      <c r="Y144" s="720"/>
      <c r="Z144" s="720"/>
      <c r="AA144" s="720"/>
      <c r="AB144" s="717"/>
      <c r="AC144" s="721"/>
      <c r="AD144" s="722"/>
      <c r="AE144" s="722"/>
      <c r="AF144" s="722"/>
      <c r="AG144" s="722"/>
      <c r="AH144" s="722"/>
      <c r="AI144" s="722"/>
      <c r="AJ144" s="722"/>
      <c r="AK144" s="717"/>
      <c r="AL144" s="723"/>
      <c r="AM144" s="723"/>
      <c r="AN144" s="723"/>
      <c r="AO144" s="723"/>
      <c r="AP144" s="723"/>
      <c r="AQ144" s="1"/>
      <c r="AR144" s="1"/>
      <c r="AS144" s="1"/>
      <c r="AT144" s="717"/>
      <c r="AU144" s="723"/>
      <c r="AV144" s="723"/>
      <c r="AW144" s="723"/>
      <c r="AX144" s="723"/>
      <c r="AY144" s="723"/>
      <c r="AZ144" s="1"/>
      <c r="BA144" s="1"/>
      <c r="BB144" s="1"/>
      <c r="BC144" s="717"/>
      <c r="BD144" s="723"/>
      <c r="BE144" s="723"/>
      <c r="BF144" s="723"/>
      <c r="BG144" s="723"/>
      <c r="BH144" s="723"/>
      <c r="BI144" s="1"/>
      <c r="BJ144" s="1"/>
      <c r="BK144" s="1"/>
      <c r="BL144" s="717"/>
      <c r="BM144" s="723"/>
      <c r="BN144" s="723"/>
      <c r="BO144" s="723"/>
      <c r="BP144" s="723"/>
      <c r="BQ144" s="723"/>
      <c r="BR144" s="1"/>
      <c r="BS144" s="1"/>
      <c r="BT144" s="1"/>
      <c r="BU144" s="1"/>
      <c r="BV144" s="1"/>
      <c r="BW144" s="1"/>
      <c r="BX144" s="1"/>
      <c r="BY144" s="1"/>
      <c r="BZ144" s="1"/>
      <c r="CA144" s="1"/>
      <c r="CB144" s="1"/>
      <c r="CC144" s="1"/>
    </row>
    <row r="145" spans="1:81" ht="39.75" customHeight="1" x14ac:dyDescent="0.3">
      <c r="A145" s="714"/>
      <c r="B145" s="715"/>
      <c r="C145" s="2"/>
      <c r="D145" s="2"/>
      <c r="E145" s="2"/>
      <c r="F145" s="2"/>
      <c r="G145" s="2"/>
      <c r="H145" s="2"/>
      <c r="I145" s="2"/>
      <c r="J145" s="716"/>
      <c r="K145" s="717"/>
      <c r="L145" s="718"/>
      <c r="M145" s="718"/>
      <c r="N145" s="719"/>
      <c r="O145" s="719"/>
      <c r="P145" s="719"/>
      <c r="Q145" s="719"/>
      <c r="R145" s="2"/>
      <c r="S145" s="2"/>
      <c r="T145" s="2"/>
      <c r="U145" s="2"/>
      <c r="V145" s="2"/>
      <c r="W145" s="2"/>
      <c r="X145" s="720"/>
      <c r="Y145" s="720"/>
      <c r="Z145" s="720"/>
      <c r="AA145" s="720"/>
      <c r="AB145" s="717"/>
      <c r="AC145" s="721"/>
      <c r="AD145" s="722"/>
      <c r="AE145" s="722"/>
      <c r="AF145" s="722"/>
      <c r="AG145" s="722"/>
      <c r="AH145" s="722"/>
      <c r="AI145" s="722"/>
      <c r="AJ145" s="722"/>
      <c r="AK145" s="717"/>
      <c r="AL145" s="723"/>
      <c r="AM145" s="723"/>
      <c r="AN145" s="723"/>
      <c r="AO145" s="723"/>
      <c r="AP145" s="723"/>
      <c r="AQ145" s="1"/>
      <c r="AR145" s="1"/>
      <c r="AS145" s="1"/>
      <c r="AT145" s="717"/>
      <c r="AU145" s="723"/>
      <c r="AV145" s="723"/>
      <c r="AW145" s="723"/>
      <c r="AX145" s="723"/>
      <c r="AY145" s="723"/>
      <c r="AZ145" s="1"/>
      <c r="BA145" s="1"/>
      <c r="BB145" s="1"/>
      <c r="BC145" s="717"/>
      <c r="BD145" s="723"/>
      <c r="BE145" s="723"/>
      <c r="BF145" s="723"/>
      <c r="BG145" s="723"/>
      <c r="BH145" s="723"/>
      <c r="BI145" s="1"/>
      <c r="BJ145" s="1"/>
      <c r="BK145" s="1"/>
      <c r="BL145" s="717"/>
      <c r="BM145" s="723"/>
      <c r="BN145" s="723"/>
      <c r="BO145" s="723"/>
      <c r="BP145" s="723"/>
      <c r="BQ145" s="723"/>
      <c r="BR145" s="1"/>
      <c r="BS145" s="1"/>
      <c r="BT145" s="1"/>
      <c r="BU145" s="1"/>
      <c r="BV145" s="1"/>
      <c r="BW145" s="1"/>
      <c r="BX145" s="1"/>
      <c r="BY145" s="1"/>
      <c r="BZ145" s="1"/>
      <c r="CA145" s="1"/>
      <c r="CB145" s="1"/>
      <c r="CC145" s="1"/>
    </row>
    <row r="146" spans="1:81" ht="39.75" customHeight="1" x14ac:dyDescent="0.3">
      <c r="A146" s="714"/>
      <c r="B146" s="715"/>
      <c r="C146" s="2"/>
      <c r="D146" s="2"/>
      <c r="E146" s="2"/>
      <c r="F146" s="2"/>
      <c r="G146" s="2"/>
      <c r="H146" s="2"/>
      <c r="I146" s="2"/>
      <c r="J146" s="716"/>
      <c r="K146" s="717"/>
      <c r="L146" s="718"/>
      <c r="M146" s="718"/>
      <c r="N146" s="719"/>
      <c r="O146" s="719"/>
      <c r="P146" s="719"/>
      <c r="Q146" s="719"/>
      <c r="R146" s="2"/>
      <c r="S146" s="2"/>
      <c r="T146" s="2"/>
      <c r="U146" s="2"/>
      <c r="V146" s="2"/>
      <c r="W146" s="2"/>
      <c r="X146" s="720"/>
      <c r="Y146" s="720"/>
      <c r="Z146" s="720"/>
      <c r="AA146" s="720"/>
      <c r="AB146" s="717"/>
      <c r="AC146" s="721"/>
      <c r="AD146" s="722"/>
      <c r="AE146" s="722"/>
      <c r="AF146" s="722"/>
      <c r="AG146" s="722"/>
      <c r="AH146" s="722"/>
      <c r="AI146" s="722"/>
      <c r="AJ146" s="722"/>
      <c r="AK146" s="717"/>
      <c r="AL146" s="723"/>
      <c r="AM146" s="723"/>
      <c r="AN146" s="723"/>
      <c r="AO146" s="723"/>
      <c r="AP146" s="723"/>
      <c r="AQ146" s="1"/>
      <c r="AR146" s="1"/>
      <c r="AS146" s="1"/>
      <c r="AT146" s="717"/>
      <c r="AU146" s="723"/>
      <c r="AV146" s="723"/>
      <c r="AW146" s="723"/>
      <c r="AX146" s="723"/>
      <c r="AY146" s="723"/>
      <c r="AZ146" s="1"/>
      <c r="BA146" s="1"/>
      <c r="BB146" s="1"/>
      <c r="BC146" s="717"/>
      <c r="BD146" s="723"/>
      <c r="BE146" s="723"/>
      <c r="BF146" s="723"/>
      <c r="BG146" s="723"/>
      <c r="BH146" s="723"/>
      <c r="BI146" s="1"/>
      <c r="BJ146" s="1"/>
      <c r="BK146" s="1"/>
      <c r="BL146" s="717"/>
      <c r="BM146" s="723"/>
      <c r="BN146" s="723"/>
      <c r="BO146" s="723"/>
      <c r="BP146" s="723"/>
      <c r="BQ146" s="723"/>
      <c r="BR146" s="1"/>
      <c r="BS146" s="1"/>
      <c r="BT146" s="1"/>
      <c r="BU146" s="1"/>
      <c r="BV146" s="1"/>
      <c r="BW146" s="1"/>
      <c r="BX146" s="1"/>
      <c r="BY146" s="1"/>
      <c r="BZ146" s="1"/>
      <c r="CA146" s="1"/>
      <c r="CB146" s="1"/>
      <c r="CC146" s="1"/>
    </row>
    <row r="147" spans="1:81" ht="39.75" customHeight="1" x14ac:dyDescent="0.3">
      <c r="A147" s="714"/>
      <c r="B147" s="715"/>
      <c r="C147" s="2"/>
      <c r="D147" s="2"/>
      <c r="E147" s="2"/>
      <c r="F147" s="2"/>
      <c r="G147" s="2"/>
      <c r="H147" s="2"/>
      <c r="I147" s="2"/>
      <c r="J147" s="716"/>
      <c r="K147" s="717"/>
      <c r="L147" s="718"/>
      <c r="M147" s="718"/>
      <c r="N147" s="719"/>
      <c r="O147" s="719"/>
      <c r="P147" s="719"/>
      <c r="Q147" s="719"/>
      <c r="R147" s="2"/>
      <c r="S147" s="2"/>
      <c r="T147" s="2"/>
      <c r="U147" s="2"/>
      <c r="V147" s="2"/>
      <c r="W147" s="2"/>
      <c r="X147" s="720"/>
      <c r="Y147" s="720"/>
      <c r="Z147" s="720"/>
      <c r="AA147" s="720"/>
      <c r="AB147" s="717"/>
      <c r="AC147" s="721"/>
      <c r="AD147" s="722"/>
      <c r="AE147" s="722"/>
      <c r="AF147" s="722"/>
      <c r="AG147" s="722"/>
      <c r="AH147" s="722"/>
      <c r="AI147" s="722"/>
      <c r="AJ147" s="722"/>
      <c r="AK147" s="717"/>
      <c r="AL147" s="723"/>
      <c r="AM147" s="723"/>
      <c r="AN147" s="723"/>
      <c r="AO147" s="723"/>
      <c r="AP147" s="723"/>
      <c r="AQ147" s="1"/>
      <c r="AR147" s="1"/>
      <c r="AS147" s="1"/>
      <c r="AT147" s="717"/>
      <c r="AU147" s="723"/>
      <c r="AV147" s="723"/>
      <c r="AW147" s="723"/>
      <c r="AX147" s="723"/>
      <c r="AY147" s="723"/>
      <c r="AZ147" s="1"/>
      <c r="BA147" s="1"/>
      <c r="BB147" s="1"/>
      <c r="BC147" s="717"/>
      <c r="BD147" s="723"/>
      <c r="BE147" s="723"/>
      <c r="BF147" s="723"/>
      <c r="BG147" s="723"/>
      <c r="BH147" s="723"/>
      <c r="BI147" s="1"/>
      <c r="BJ147" s="1"/>
      <c r="BK147" s="1"/>
      <c r="BL147" s="717"/>
      <c r="BM147" s="723"/>
      <c r="BN147" s="723"/>
      <c r="BO147" s="723"/>
      <c r="BP147" s="723"/>
      <c r="BQ147" s="723"/>
      <c r="BR147" s="1"/>
      <c r="BS147" s="1"/>
      <c r="BT147" s="1"/>
      <c r="BU147" s="1"/>
      <c r="BV147" s="1"/>
      <c r="BW147" s="1"/>
      <c r="BX147" s="1"/>
      <c r="BY147" s="1"/>
      <c r="BZ147" s="1"/>
      <c r="CA147" s="1"/>
      <c r="CB147" s="1"/>
      <c r="CC147" s="1"/>
    </row>
    <row r="148" spans="1:81" ht="39.75" customHeight="1" x14ac:dyDescent="0.3">
      <c r="A148" s="714"/>
      <c r="B148" s="715"/>
      <c r="C148" s="2"/>
      <c r="D148" s="2"/>
      <c r="E148" s="2"/>
      <c r="F148" s="2"/>
      <c r="G148" s="2"/>
      <c r="H148" s="2"/>
      <c r="I148" s="2"/>
      <c r="J148" s="716"/>
      <c r="K148" s="717"/>
      <c r="L148" s="718"/>
      <c r="M148" s="718"/>
      <c r="N148" s="719"/>
      <c r="O148" s="719"/>
      <c r="P148" s="719"/>
      <c r="Q148" s="719"/>
      <c r="R148" s="2"/>
      <c r="S148" s="2"/>
      <c r="T148" s="2"/>
      <c r="U148" s="2"/>
      <c r="V148" s="2"/>
      <c r="W148" s="2"/>
      <c r="X148" s="720"/>
      <c r="Y148" s="720"/>
      <c r="Z148" s="720"/>
      <c r="AA148" s="720"/>
      <c r="AB148" s="717"/>
      <c r="AC148" s="721"/>
      <c r="AD148" s="722"/>
      <c r="AE148" s="722"/>
      <c r="AF148" s="722"/>
      <c r="AG148" s="722"/>
      <c r="AH148" s="722"/>
      <c r="AI148" s="722"/>
      <c r="AJ148" s="722"/>
      <c r="AK148" s="717"/>
      <c r="AL148" s="723"/>
      <c r="AM148" s="723"/>
      <c r="AN148" s="723"/>
      <c r="AO148" s="723"/>
      <c r="AP148" s="723"/>
      <c r="AQ148" s="1"/>
      <c r="AR148" s="1"/>
      <c r="AS148" s="1"/>
      <c r="AT148" s="717"/>
      <c r="AU148" s="723"/>
      <c r="AV148" s="723"/>
      <c r="AW148" s="723"/>
      <c r="AX148" s="723"/>
      <c r="AY148" s="723"/>
      <c r="AZ148" s="1"/>
      <c r="BA148" s="1"/>
      <c r="BB148" s="1"/>
      <c r="BC148" s="717"/>
      <c r="BD148" s="723"/>
      <c r="BE148" s="723"/>
      <c r="BF148" s="723"/>
      <c r="BG148" s="723"/>
      <c r="BH148" s="723"/>
      <c r="BI148" s="1"/>
      <c r="BJ148" s="1"/>
      <c r="BK148" s="1"/>
      <c r="BL148" s="717"/>
      <c r="BM148" s="723"/>
      <c r="BN148" s="723"/>
      <c r="BO148" s="723"/>
      <c r="BP148" s="723"/>
      <c r="BQ148" s="723"/>
      <c r="BR148" s="1"/>
      <c r="BS148" s="1"/>
      <c r="BT148" s="1"/>
      <c r="BU148" s="1"/>
      <c r="BV148" s="1"/>
      <c r="BW148" s="1"/>
      <c r="BX148" s="1"/>
      <c r="BY148" s="1"/>
      <c r="BZ148" s="1"/>
      <c r="CA148" s="1"/>
      <c r="CB148" s="1"/>
      <c r="CC148" s="1"/>
    </row>
    <row r="149" spans="1:81" ht="39.75" customHeight="1" x14ac:dyDescent="0.3">
      <c r="A149" s="714"/>
      <c r="B149" s="715"/>
      <c r="C149" s="2"/>
      <c r="D149" s="2"/>
      <c r="E149" s="2"/>
      <c r="F149" s="2"/>
      <c r="G149" s="2"/>
      <c r="H149" s="2"/>
      <c r="I149" s="2"/>
      <c r="J149" s="716"/>
      <c r="K149" s="717"/>
      <c r="L149" s="718"/>
      <c r="M149" s="718"/>
      <c r="N149" s="719"/>
      <c r="O149" s="719"/>
      <c r="P149" s="719"/>
      <c r="Q149" s="719"/>
      <c r="R149" s="2"/>
      <c r="S149" s="2"/>
      <c r="T149" s="2"/>
      <c r="U149" s="2"/>
      <c r="V149" s="2"/>
      <c r="W149" s="2"/>
      <c r="X149" s="720"/>
      <c r="Y149" s="720"/>
      <c r="Z149" s="720"/>
      <c r="AA149" s="720"/>
      <c r="AB149" s="717"/>
      <c r="AC149" s="721"/>
      <c r="AD149" s="722"/>
      <c r="AE149" s="722"/>
      <c r="AF149" s="722"/>
      <c r="AG149" s="722"/>
      <c r="AH149" s="722"/>
      <c r="AI149" s="722"/>
      <c r="AJ149" s="722"/>
      <c r="AK149" s="717"/>
      <c r="AL149" s="723"/>
      <c r="AM149" s="723"/>
      <c r="AN149" s="723"/>
      <c r="AO149" s="723"/>
      <c r="AP149" s="723"/>
      <c r="AQ149" s="1"/>
      <c r="AR149" s="1"/>
      <c r="AS149" s="1"/>
      <c r="AT149" s="717"/>
      <c r="AU149" s="723"/>
      <c r="AV149" s="723"/>
      <c r="AW149" s="723"/>
      <c r="AX149" s="723"/>
      <c r="AY149" s="723"/>
      <c r="AZ149" s="1"/>
      <c r="BA149" s="1"/>
      <c r="BB149" s="1"/>
      <c r="BC149" s="717"/>
      <c r="BD149" s="723"/>
      <c r="BE149" s="723"/>
      <c r="BF149" s="723"/>
      <c r="BG149" s="723"/>
      <c r="BH149" s="723"/>
      <c r="BI149" s="1"/>
      <c r="BJ149" s="1"/>
      <c r="BK149" s="1"/>
      <c r="BL149" s="717"/>
      <c r="BM149" s="723"/>
      <c r="BN149" s="723"/>
      <c r="BO149" s="723"/>
      <c r="BP149" s="723"/>
      <c r="BQ149" s="723"/>
      <c r="BR149" s="1"/>
      <c r="BS149" s="1"/>
      <c r="BT149" s="1"/>
      <c r="BU149" s="1"/>
      <c r="BV149" s="1"/>
      <c r="BW149" s="1"/>
      <c r="BX149" s="1"/>
      <c r="BY149" s="1"/>
      <c r="BZ149" s="1"/>
      <c r="CA149" s="1"/>
      <c r="CB149" s="1"/>
      <c r="CC149" s="1"/>
    </row>
    <row r="150" spans="1:81" ht="39.75" customHeight="1" x14ac:dyDescent="0.3">
      <c r="A150" s="714"/>
      <c r="B150" s="715"/>
      <c r="C150" s="2"/>
      <c r="D150" s="2"/>
      <c r="E150" s="2"/>
      <c r="F150" s="2"/>
      <c r="G150" s="2"/>
      <c r="H150" s="2"/>
      <c r="I150" s="2"/>
      <c r="J150" s="716"/>
      <c r="K150" s="717"/>
      <c r="L150" s="718"/>
      <c r="M150" s="718"/>
      <c r="N150" s="719"/>
      <c r="O150" s="719"/>
      <c r="P150" s="719"/>
      <c r="Q150" s="719"/>
      <c r="R150" s="2"/>
      <c r="S150" s="2"/>
      <c r="T150" s="2"/>
      <c r="U150" s="2"/>
      <c r="V150" s="2"/>
      <c r="W150" s="2"/>
      <c r="X150" s="720"/>
      <c r="Y150" s="720"/>
      <c r="Z150" s="720"/>
      <c r="AA150" s="720"/>
      <c r="AB150" s="717"/>
      <c r="AC150" s="721"/>
      <c r="AD150" s="722"/>
      <c r="AE150" s="722"/>
      <c r="AF150" s="722"/>
      <c r="AG150" s="722"/>
      <c r="AH150" s="722"/>
      <c r="AI150" s="722"/>
      <c r="AJ150" s="722"/>
      <c r="AK150" s="717"/>
      <c r="AL150" s="723"/>
      <c r="AM150" s="723"/>
      <c r="AN150" s="723"/>
      <c r="AO150" s="723"/>
      <c r="AP150" s="723"/>
      <c r="AQ150" s="1"/>
      <c r="AR150" s="1"/>
      <c r="AS150" s="1"/>
      <c r="AT150" s="717"/>
      <c r="AU150" s="723"/>
      <c r="AV150" s="723"/>
      <c r="AW150" s="723"/>
      <c r="AX150" s="723"/>
      <c r="AY150" s="723"/>
      <c r="AZ150" s="1"/>
      <c r="BA150" s="1"/>
      <c r="BB150" s="1"/>
      <c r="BC150" s="717"/>
      <c r="BD150" s="723"/>
      <c r="BE150" s="723"/>
      <c r="BF150" s="723"/>
      <c r="BG150" s="723"/>
      <c r="BH150" s="723"/>
      <c r="BI150" s="1"/>
      <c r="BJ150" s="1"/>
      <c r="BK150" s="1"/>
      <c r="BL150" s="717"/>
      <c r="BM150" s="723"/>
      <c r="BN150" s="723"/>
      <c r="BO150" s="723"/>
      <c r="BP150" s="723"/>
      <c r="BQ150" s="723"/>
      <c r="BR150" s="1"/>
      <c r="BS150" s="1"/>
      <c r="BT150" s="1"/>
      <c r="BU150" s="1"/>
      <c r="BV150" s="1"/>
      <c r="BW150" s="1"/>
      <c r="BX150" s="1"/>
      <c r="BY150" s="1"/>
      <c r="BZ150" s="1"/>
      <c r="CA150" s="1"/>
      <c r="CB150" s="1"/>
      <c r="CC150" s="1"/>
    </row>
    <row r="151" spans="1:81" ht="39.75" customHeight="1" x14ac:dyDescent="0.3">
      <c r="A151" s="714"/>
      <c r="B151" s="715"/>
      <c r="C151" s="2"/>
      <c r="D151" s="2"/>
      <c r="E151" s="2"/>
      <c r="F151" s="2"/>
      <c r="G151" s="2"/>
      <c r="H151" s="2"/>
      <c r="I151" s="2"/>
      <c r="J151" s="716"/>
      <c r="K151" s="717"/>
      <c r="L151" s="718"/>
      <c r="M151" s="718"/>
      <c r="N151" s="719"/>
      <c r="O151" s="719"/>
      <c r="P151" s="719"/>
      <c r="Q151" s="719"/>
      <c r="R151" s="2"/>
      <c r="S151" s="2"/>
      <c r="T151" s="2"/>
      <c r="U151" s="2"/>
      <c r="V151" s="2"/>
      <c r="W151" s="2"/>
      <c r="X151" s="720"/>
      <c r="Y151" s="720"/>
      <c r="Z151" s="720"/>
      <c r="AA151" s="720"/>
      <c r="AB151" s="717"/>
      <c r="AC151" s="721"/>
      <c r="AD151" s="722"/>
      <c r="AE151" s="722"/>
      <c r="AF151" s="722"/>
      <c r="AG151" s="722"/>
      <c r="AH151" s="722"/>
      <c r="AI151" s="722"/>
      <c r="AJ151" s="722"/>
      <c r="AK151" s="717"/>
      <c r="AL151" s="723"/>
      <c r="AM151" s="723"/>
      <c r="AN151" s="723"/>
      <c r="AO151" s="723"/>
      <c r="AP151" s="723"/>
      <c r="AQ151" s="1"/>
      <c r="AR151" s="1"/>
      <c r="AS151" s="1"/>
      <c r="AT151" s="717"/>
      <c r="AU151" s="723"/>
      <c r="AV151" s="723"/>
      <c r="AW151" s="723"/>
      <c r="AX151" s="723"/>
      <c r="AY151" s="723"/>
      <c r="AZ151" s="1"/>
      <c r="BA151" s="1"/>
      <c r="BB151" s="1"/>
      <c r="BC151" s="717"/>
      <c r="BD151" s="723"/>
      <c r="BE151" s="723"/>
      <c r="BF151" s="723"/>
      <c r="BG151" s="723"/>
      <c r="BH151" s="723"/>
      <c r="BI151" s="1"/>
      <c r="BJ151" s="1"/>
      <c r="BK151" s="1"/>
      <c r="BL151" s="717"/>
      <c r="BM151" s="723"/>
      <c r="BN151" s="723"/>
      <c r="BO151" s="723"/>
      <c r="BP151" s="723"/>
      <c r="BQ151" s="723"/>
      <c r="BR151" s="1"/>
      <c r="BS151" s="1"/>
      <c r="BT151" s="1"/>
      <c r="BU151" s="1"/>
      <c r="BV151" s="1"/>
      <c r="BW151" s="1"/>
      <c r="BX151" s="1"/>
      <c r="BY151" s="1"/>
      <c r="BZ151" s="1"/>
      <c r="CA151" s="1"/>
      <c r="CB151" s="1"/>
      <c r="CC151" s="1"/>
    </row>
    <row r="152" spans="1:81" ht="39.75" customHeight="1" x14ac:dyDescent="0.3">
      <c r="A152" s="714"/>
      <c r="B152" s="715"/>
      <c r="C152" s="2"/>
      <c r="D152" s="2"/>
      <c r="E152" s="2"/>
      <c r="F152" s="2"/>
      <c r="G152" s="2"/>
      <c r="H152" s="2"/>
      <c r="I152" s="2"/>
      <c r="J152" s="716"/>
      <c r="K152" s="717"/>
      <c r="L152" s="718"/>
      <c r="M152" s="718"/>
      <c r="N152" s="719"/>
      <c r="O152" s="719"/>
      <c r="P152" s="719"/>
      <c r="Q152" s="719"/>
      <c r="R152" s="2"/>
      <c r="S152" s="2"/>
      <c r="T152" s="2"/>
      <c r="U152" s="2"/>
      <c r="V152" s="2"/>
      <c r="W152" s="2"/>
      <c r="X152" s="720"/>
      <c r="Y152" s="720"/>
      <c r="Z152" s="720"/>
      <c r="AA152" s="720"/>
      <c r="AB152" s="717"/>
      <c r="AC152" s="721"/>
      <c r="AD152" s="722"/>
      <c r="AE152" s="722"/>
      <c r="AF152" s="722"/>
      <c r="AG152" s="722"/>
      <c r="AH152" s="722"/>
      <c r="AI152" s="722"/>
      <c r="AJ152" s="722"/>
      <c r="AK152" s="717"/>
      <c r="AL152" s="723"/>
      <c r="AM152" s="723"/>
      <c r="AN152" s="723"/>
      <c r="AO152" s="723"/>
      <c r="AP152" s="723"/>
      <c r="AQ152" s="1"/>
      <c r="AR152" s="1"/>
      <c r="AS152" s="1"/>
      <c r="AT152" s="717"/>
      <c r="AU152" s="723"/>
      <c r="AV152" s="723"/>
      <c r="AW152" s="723"/>
      <c r="AX152" s="723"/>
      <c r="AY152" s="723"/>
      <c r="AZ152" s="1"/>
      <c r="BA152" s="1"/>
      <c r="BB152" s="1"/>
      <c r="BC152" s="717"/>
      <c r="BD152" s="723"/>
      <c r="BE152" s="723"/>
      <c r="BF152" s="723"/>
      <c r="BG152" s="723"/>
      <c r="BH152" s="723"/>
      <c r="BI152" s="1"/>
      <c r="BJ152" s="1"/>
      <c r="BK152" s="1"/>
      <c r="BL152" s="717"/>
      <c r="BM152" s="723"/>
      <c r="BN152" s="723"/>
      <c r="BO152" s="723"/>
      <c r="BP152" s="723"/>
      <c r="BQ152" s="723"/>
      <c r="BR152" s="1"/>
      <c r="BS152" s="1"/>
      <c r="BT152" s="1"/>
      <c r="BU152" s="1"/>
      <c r="BV152" s="1"/>
      <c r="BW152" s="1"/>
      <c r="BX152" s="1"/>
      <c r="BY152" s="1"/>
      <c r="BZ152" s="1"/>
      <c r="CA152" s="1"/>
      <c r="CB152" s="1"/>
      <c r="CC152" s="1"/>
    </row>
    <row r="153" spans="1:81" ht="39.75" customHeight="1" x14ac:dyDescent="0.3">
      <c r="A153" s="714"/>
      <c r="B153" s="715"/>
      <c r="C153" s="2"/>
      <c r="D153" s="2"/>
      <c r="E153" s="2"/>
      <c r="F153" s="2"/>
      <c r="G153" s="2"/>
      <c r="H153" s="2"/>
      <c r="I153" s="2"/>
      <c r="J153" s="716"/>
      <c r="K153" s="717"/>
      <c r="L153" s="718"/>
      <c r="M153" s="718"/>
      <c r="N153" s="719"/>
      <c r="O153" s="719"/>
      <c r="P153" s="719"/>
      <c r="Q153" s="719"/>
      <c r="R153" s="2"/>
      <c r="S153" s="2"/>
      <c r="T153" s="2"/>
      <c r="U153" s="2"/>
      <c r="V153" s="2"/>
      <c r="W153" s="2"/>
      <c r="X153" s="720"/>
      <c r="Y153" s="720"/>
      <c r="Z153" s="720"/>
      <c r="AA153" s="720"/>
      <c r="AB153" s="717"/>
      <c r="AC153" s="721"/>
      <c r="AD153" s="722"/>
      <c r="AE153" s="722"/>
      <c r="AF153" s="722"/>
      <c r="AG153" s="722"/>
      <c r="AH153" s="722"/>
      <c r="AI153" s="722"/>
      <c r="AJ153" s="722"/>
      <c r="AK153" s="717"/>
      <c r="AL153" s="723"/>
      <c r="AM153" s="723"/>
      <c r="AN153" s="723"/>
      <c r="AO153" s="723"/>
      <c r="AP153" s="723"/>
      <c r="AQ153" s="1"/>
      <c r="AR153" s="1"/>
      <c r="AS153" s="1"/>
      <c r="AT153" s="717"/>
      <c r="AU153" s="723"/>
      <c r="AV153" s="723"/>
      <c r="AW153" s="723"/>
      <c r="AX153" s="723"/>
      <c r="AY153" s="723"/>
      <c r="AZ153" s="1"/>
      <c r="BA153" s="1"/>
      <c r="BB153" s="1"/>
      <c r="BC153" s="717"/>
      <c r="BD153" s="723"/>
      <c r="BE153" s="723"/>
      <c r="BF153" s="723"/>
      <c r="BG153" s="723"/>
      <c r="BH153" s="723"/>
      <c r="BI153" s="1"/>
      <c r="BJ153" s="1"/>
      <c r="BK153" s="1"/>
      <c r="BL153" s="717"/>
      <c r="BM153" s="723"/>
      <c r="BN153" s="723"/>
      <c r="BO153" s="723"/>
      <c r="BP153" s="723"/>
      <c r="BQ153" s="723"/>
      <c r="BR153" s="1"/>
      <c r="BS153" s="1"/>
      <c r="BT153" s="1"/>
      <c r="BU153" s="1"/>
      <c r="BV153" s="1"/>
      <c r="BW153" s="1"/>
      <c r="BX153" s="1"/>
      <c r="BY153" s="1"/>
      <c r="BZ153" s="1"/>
      <c r="CA153" s="1"/>
      <c r="CB153" s="1"/>
      <c r="CC153" s="1"/>
    </row>
    <row r="154" spans="1:81" ht="39.75" customHeight="1" x14ac:dyDescent="0.3">
      <c r="A154" s="714"/>
      <c r="B154" s="715"/>
      <c r="C154" s="2"/>
      <c r="D154" s="2"/>
      <c r="E154" s="2"/>
      <c r="F154" s="2"/>
      <c r="G154" s="2"/>
      <c r="H154" s="2"/>
      <c r="I154" s="2"/>
      <c r="J154" s="716"/>
      <c r="K154" s="717"/>
      <c r="L154" s="718"/>
      <c r="M154" s="718"/>
      <c r="N154" s="719"/>
      <c r="O154" s="719"/>
      <c r="P154" s="719"/>
      <c r="Q154" s="719"/>
      <c r="R154" s="2"/>
      <c r="S154" s="2"/>
      <c r="T154" s="2"/>
      <c r="U154" s="2"/>
      <c r="V154" s="2"/>
      <c r="W154" s="2"/>
      <c r="X154" s="720"/>
      <c r="Y154" s="720"/>
      <c r="Z154" s="720"/>
      <c r="AA154" s="720"/>
      <c r="AB154" s="717"/>
      <c r="AC154" s="721"/>
      <c r="AD154" s="722"/>
      <c r="AE154" s="722"/>
      <c r="AF154" s="722"/>
      <c r="AG154" s="722"/>
      <c r="AH154" s="722"/>
      <c r="AI154" s="722"/>
      <c r="AJ154" s="722"/>
      <c r="AK154" s="717"/>
      <c r="AL154" s="723"/>
      <c r="AM154" s="723"/>
      <c r="AN154" s="723"/>
      <c r="AO154" s="723"/>
      <c r="AP154" s="723"/>
      <c r="AQ154" s="1"/>
      <c r="AR154" s="1"/>
      <c r="AS154" s="1"/>
      <c r="AT154" s="717"/>
      <c r="AU154" s="723"/>
      <c r="AV154" s="723"/>
      <c r="AW154" s="723"/>
      <c r="AX154" s="723"/>
      <c r="AY154" s="723"/>
      <c r="AZ154" s="1"/>
      <c r="BA154" s="1"/>
      <c r="BB154" s="1"/>
      <c r="BC154" s="717"/>
      <c r="BD154" s="723"/>
      <c r="BE154" s="723"/>
      <c r="BF154" s="723"/>
      <c r="BG154" s="723"/>
      <c r="BH154" s="723"/>
      <c r="BI154" s="1"/>
      <c r="BJ154" s="1"/>
      <c r="BK154" s="1"/>
      <c r="BL154" s="717"/>
      <c r="BM154" s="723"/>
      <c r="BN154" s="723"/>
      <c r="BO154" s="723"/>
      <c r="BP154" s="723"/>
      <c r="BQ154" s="723"/>
      <c r="BR154" s="1"/>
      <c r="BS154" s="1"/>
      <c r="BT154" s="1"/>
      <c r="BU154" s="1"/>
      <c r="BV154" s="1"/>
      <c r="BW154" s="1"/>
      <c r="BX154" s="1"/>
      <c r="BY154" s="1"/>
      <c r="BZ154" s="1"/>
      <c r="CA154" s="1"/>
      <c r="CB154" s="1"/>
      <c r="CC154" s="1"/>
    </row>
    <row r="155" spans="1:81" ht="39.75" customHeight="1" x14ac:dyDescent="0.3">
      <c r="A155" s="714"/>
      <c r="B155" s="715"/>
      <c r="C155" s="2"/>
      <c r="D155" s="2"/>
      <c r="E155" s="2"/>
      <c r="F155" s="2"/>
      <c r="G155" s="2"/>
      <c r="H155" s="2"/>
      <c r="I155" s="2"/>
      <c r="J155" s="716"/>
      <c r="K155" s="717"/>
      <c r="L155" s="718"/>
      <c r="M155" s="718"/>
      <c r="N155" s="719"/>
      <c r="O155" s="719"/>
      <c r="P155" s="719"/>
      <c r="Q155" s="719"/>
      <c r="R155" s="2"/>
      <c r="S155" s="2"/>
      <c r="T155" s="2"/>
      <c r="U155" s="2"/>
      <c r="V155" s="2"/>
      <c r="W155" s="2"/>
      <c r="X155" s="720"/>
      <c r="Y155" s="720"/>
      <c r="Z155" s="720"/>
      <c r="AA155" s="720"/>
      <c r="AB155" s="717"/>
      <c r="AC155" s="721"/>
      <c r="AD155" s="722"/>
      <c r="AE155" s="722"/>
      <c r="AF155" s="722"/>
      <c r="AG155" s="722"/>
      <c r="AH155" s="722"/>
      <c r="AI155" s="722"/>
      <c r="AJ155" s="722"/>
      <c r="AK155" s="717"/>
      <c r="AL155" s="723"/>
      <c r="AM155" s="723"/>
      <c r="AN155" s="723"/>
      <c r="AO155" s="723"/>
      <c r="AP155" s="723"/>
      <c r="AQ155" s="1"/>
      <c r="AR155" s="1"/>
      <c r="AS155" s="1"/>
      <c r="AT155" s="717"/>
      <c r="AU155" s="723"/>
      <c r="AV155" s="723"/>
      <c r="AW155" s="723"/>
      <c r="AX155" s="723"/>
      <c r="AY155" s="723"/>
      <c r="AZ155" s="1"/>
      <c r="BA155" s="1"/>
      <c r="BB155" s="1"/>
      <c r="BC155" s="717"/>
      <c r="BD155" s="723"/>
      <c r="BE155" s="723"/>
      <c r="BF155" s="723"/>
      <c r="BG155" s="723"/>
      <c r="BH155" s="723"/>
      <c r="BI155" s="1"/>
      <c r="BJ155" s="1"/>
      <c r="BK155" s="1"/>
      <c r="BL155" s="717"/>
      <c r="BM155" s="723"/>
      <c r="BN155" s="723"/>
      <c r="BO155" s="723"/>
      <c r="BP155" s="723"/>
      <c r="BQ155" s="723"/>
      <c r="BR155" s="1"/>
      <c r="BS155" s="1"/>
      <c r="BT155" s="1"/>
      <c r="BU155" s="1"/>
      <c r="BV155" s="1"/>
      <c r="BW155" s="1"/>
      <c r="BX155" s="1"/>
      <c r="BY155" s="1"/>
      <c r="BZ155" s="1"/>
      <c r="CA155" s="1"/>
      <c r="CB155" s="1"/>
      <c r="CC155" s="1"/>
    </row>
    <row r="156" spans="1:81" ht="39.75" customHeight="1" x14ac:dyDescent="0.3">
      <c r="A156" s="714"/>
      <c r="B156" s="715"/>
      <c r="C156" s="2"/>
      <c r="D156" s="2"/>
      <c r="E156" s="2"/>
      <c r="F156" s="2"/>
      <c r="G156" s="2"/>
      <c r="H156" s="2"/>
      <c r="I156" s="2"/>
      <c r="J156" s="716"/>
      <c r="K156" s="717"/>
      <c r="L156" s="718"/>
      <c r="M156" s="718"/>
      <c r="N156" s="719"/>
      <c r="O156" s="719"/>
      <c r="P156" s="719"/>
      <c r="Q156" s="719"/>
      <c r="R156" s="2"/>
      <c r="S156" s="2"/>
      <c r="T156" s="2"/>
      <c r="U156" s="2"/>
      <c r="V156" s="2"/>
      <c r="W156" s="2"/>
      <c r="X156" s="720"/>
      <c r="Y156" s="720"/>
      <c r="Z156" s="720"/>
      <c r="AA156" s="720"/>
      <c r="AB156" s="717"/>
      <c r="AC156" s="721"/>
      <c r="AD156" s="722"/>
      <c r="AE156" s="722"/>
      <c r="AF156" s="722"/>
      <c r="AG156" s="722"/>
      <c r="AH156" s="722"/>
      <c r="AI156" s="722"/>
      <c r="AJ156" s="722"/>
      <c r="AK156" s="717"/>
      <c r="AL156" s="723"/>
      <c r="AM156" s="723"/>
      <c r="AN156" s="723"/>
      <c r="AO156" s="723"/>
      <c r="AP156" s="723"/>
      <c r="AQ156" s="1"/>
      <c r="AR156" s="1"/>
      <c r="AS156" s="1"/>
      <c r="AT156" s="717"/>
      <c r="AU156" s="723"/>
      <c r="AV156" s="723"/>
      <c r="AW156" s="723"/>
      <c r="AX156" s="723"/>
      <c r="AY156" s="723"/>
      <c r="AZ156" s="1"/>
      <c r="BA156" s="1"/>
      <c r="BB156" s="1"/>
      <c r="BC156" s="717"/>
      <c r="BD156" s="723"/>
      <c r="BE156" s="723"/>
      <c r="BF156" s="723"/>
      <c r="BG156" s="723"/>
      <c r="BH156" s="723"/>
      <c r="BI156" s="1"/>
      <c r="BJ156" s="1"/>
      <c r="BK156" s="1"/>
      <c r="BL156" s="717"/>
      <c r="BM156" s="723"/>
      <c r="BN156" s="723"/>
      <c r="BO156" s="723"/>
      <c r="BP156" s="723"/>
      <c r="BQ156" s="723"/>
      <c r="BR156" s="1"/>
      <c r="BS156" s="1"/>
      <c r="BT156" s="1"/>
      <c r="BU156" s="1"/>
      <c r="BV156" s="1"/>
      <c r="BW156" s="1"/>
      <c r="BX156" s="1"/>
      <c r="BY156" s="1"/>
      <c r="BZ156" s="1"/>
      <c r="CA156" s="1"/>
      <c r="CB156" s="1"/>
      <c r="CC156" s="1"/>
    </row>
    <row r="157" spans="1:81" ht="39.75" customHeight="1" x14ac:dyDescent="0.3">
      <c r="A157" s="714"/>
      <c r="B157" s="715"/>
      <c r="C157" s="2"/>
      <c r="D157" s="2"/>
      <c r="E157" s="2"/>
      <c r="F157" s="2"/>
      <c r="G157" s="2"/>
      <c r="H157" s="2"/>
      <c r="I157" s="2"/>
      <c r="J157" s="716"/>
      <c r="K157" s="717"/>
      <c r="L157" s="718"/>
      <c r="M157" s="718"/>
      <c r="N157" s="719"/>
      <c r="O157" s="719"/>
      <c r="P157" s="719"/>
      <c r="Q157" s="719"/>
      <c r="R157" s="2"/>
      <c r="S157" s="2"/>
      <c r="T157" s="2"/>
      <c r="U157" s="2"/>
      <c r="V157" s="2"/>
      <c r="W157" s="2"/>
      <c r="X157" s="720"/>
      <c r="Y157" s="720"/>
      <c r="Z157" s="720"/>
      <c r="AA157" s="720"/>
      <c r="AB157" s="717"/>
      <c r="AC157" s="721"/>
      <c r="AD157" s="722"/>
      <c r="AE157" s="722"/>
      <c r="AF157" s="722"/>
      <c r="AG157" s="722"/>
      <c r="AH157" s="722"/>
      <c r="AI157" s="722"/>
      <c r="AJ157" s="722"/>
      <c r="AK157" s="717"/>
      <c r="AL157" s="723"/>
      <c r="AM157" s="723"/>
      <c r="AN157" s="723"/>
      <c r="AO157" s="723"/>
      <c r="AP157" s="723"/>
      <c r="AQ157" s="1"/>
      <c r="AR157" s="1"/>
      <c r="AS157" s="1"/>
      <c r="AT157" s="717"/>
      <c r="AU157" s="723"/>
      <c r="AV157" s="723"/>
      <c r="AW157" s="723"/>
      <c r="AX157" s="723"/>
      <c r="AY157" s="723"/>
      <c r="AZ157" s="1"/>
      <c r="BA157" s="1"/>
      <c r="BB157" s="1"/>
      <c r="BC157" s="717"/>
      <c r="BD157" s="723"/>
      <c r="BE157" s="723"/>
      <c r="BF157" s="723"/>
      <c r="BG157" s="723"/>
      <c r="BH157" s="723"/>
      <c r="BI157" s="1"/>
      <c r="BJ157" s="1"/>
      <c r="BK157" s="1"/>
      <c r="BL157" s="717"/>
      <c r="BM157" s="723"/>
      <c r="BN157" s="723"/>
      <c r="BO157" s="723"/>
      <c r="BP157" s="723"/>
      <c r="BQ157" s="723"/>
      <c r="BR157" s="1"/>
      <c r="BS157" s="1"/>
      <c r="BT157" s="1"/>
      <c r="BU157" s="1"/>
      <c r="BV157" s="1"/>
      <c r="BW157" s="1"/>
      <c r="BX157" s="1"/>
      <c r="BY157" s="1"/>
      <c r="BZ157" s="1"/>
      <c r="CA157" s="1"/>
      <c r="CB157" s="1"/>
      <c r="CC157" s="1"/>
    </row>
    <row r="158" spans="1:81" ht="39.75" customHeight="1" x14ac:dyDescent="0.3">
      <c r="A158" s="714"/>
      <c r="B158" s="715"/>
      <c r="C158" s="2"/>
      <c r="D158" s="2"/>
      <c r="E158" s="2"/>
      <c r="F158" s="2"/>
      <c r="G158" s="2"/>
      <c r="H158" s="2"/>
      <c r="I158" s="2"/>
      <c r="J158" s="716"/>
      <c r="K158" s="717"/>
      <c r="L158" s="718"/>
      <c r="M158" s="718"/>
      <c r="N158" s="719"/>
      <c r="O158" s="719"/>
      <c r="P158" s="719"/>
      <c r="Q158" s="719"/>
      <c r="R158" s="2"/>
      <c r="S158" s="2"/>
      <c r="T158" s="2"/>
      <c r="U158" s="2"/>
      <c r="V158" s="2"/>
      <c r="W158" s="2"/>
      <c r="X158" s="720"/>
      <c r="Y158" s="720"/>
      <c r="Z158" s="720"/>
      <c r="AA158" s="720"/>
      <c r="AB158" s="717"/>
      <c r="AC158" s="721"/>
      <c r="AD158" s="722"/>
      <c r="AE158" s="722"/>
      <c r="AF158" s="722"/>
      <c r="AG158" s="722"/>
      <c r="AH158" s="722"/>
      <c r="AI158" s="722"/>
      <c r="AJ158" s="722"/>
      <c r="AK158" s="717"/>
      <c r="AL158" s="723"/>
      <c r="AM158" s="723"/>
      <c r="AN158" s="723"/>
      <c r="AO158" s="723"/>
      <c r="AP158" s="723"/>
      <c r="AQ158" s="1"/>
      <c r="AR158" s="1"/>
      <c r="AS158" s="1"/>
      <c r="AT158" s="717"/>
      <c r="AU158" s="723"/>
      <c r="AV158" s="723"/>
      <c r="AW158" s="723"/>
      <c r="AX158" s="723"/>
      <c r="AY158" s="723"/>
      <c r="AZ158" s="1"/>
      <c r="BA158" s="1"/>
      <c r="BB158" s="1"/>
      <c r="BC158" s="717"/>
      <c r="BD158" s="723"/>
      <c r="BE158" s="723"/>
      <c r="BF158" s="723"/>
      <c r="BG158" s="723"/>
      <c r="BH158" s="723"/>
      <c r="BI158" s="1"/>
      <c r="BJ158" s="1"/>
      <c r="BK158" s="1"/>
      <c r="BL158" s="717"/>
      <c r="BM158" s="723"/>
      <c r="BN158" s="723"/>
      <c r="BO158" s="723"/>
      <c r="BP158" s="723"/>
      <c r="BQ158" s="723"/>
      <c r="BR158" s="1"/>
      <c r="BS158" s="1"/>
      <c r="BT158" s="1"/>
      <c r="BU158" s="1"/>
      <c r="BV158" s="1"/>
      <c r="BW158" s="1"/>
      <c r="BX158" s="1"/>
      <c r="BY158" s="1"/>
      <c r="BZ158" s="1"/>
      <c r="CA158" s="1"/>
      <c r="CB158" s="1"/>
      <c r="CC158" s="1"/>
    </row>
    <row r="159" spans="1:81" ht="39.75" customHeight="1" x14ac:dyDescent="0.3">
      <c r="A159" s="714"/>
      <c r="B159" s="715"/>
      <c r="C159" s="2"/>
      <c r="D159" s="2"/>
      <c r="E159" s="2"/>
      <c r="F159" s="2"/>
      <c r="G159" s="2"/>
      <c r="H159" s="2"/>
      <c r="I159" s="2"/>
      <c r="J159" s="716"/>
      <c r="K159" s="717"/>
      <c r="L159" s="718"/>
      <c r="M159" s="718"/>
      <c r="N159" s="719"/>
      <c r="O159" s="719"/>
      <c r="P159" s="719"/>
      <c r="Q159" s="719"/>
      <c r="R159" s="2"/>
      <c r="S159" s="2"/>
      <c r="T159" s="2"/>
      <c r="U159" s="2"/>
      <c r="V159" s="2"/>
      <c r="W159" s="2"/>
      <c r="X159" s="720"/>
      <c r="Y159" s="720"/>
      <c r="Z159" s="720"/>
      <c r="AA159" s="720"/>
      <c r="AB159" s="717"/>
      <c r="AC159" s="721"/>
      <c r="AD159" s="722"/>
      <c r="AE159" s="722"/>
      <c r="AF159" s="722"/>
      <c r="AG159" s="722"/>
      <c r="AH159" s="722"/>
      <c r="AI159" s="722"/>
      <c r="AJ159" s="722"/>
      <c r="AK159" s="717"/>
      <c r="AL159" s="723"/>
      <c r="AM159" s="723"/>
      <c r="AN159" s="723"/>
      <c r="AO159" s="723"/>
      <c r="AP159" s="723"/>
      <c r="AQ159" s="1"/>
      <c r="AR159" s="1"/>
      <c r="AS159" s="1"/>
      <c r="AT159" s="717"/>
      <c r="AU159" s="723"/>
      <c r="AV159" s="723"/>
      <c r="AW159" s="723"/>
      <c r="AX159" s="723"/>
      <c r="AY159" s="723"/>
      <c r="AZ159" s="1"/>
      <c r="BA159" s="1"/>
      <c r="BB159" s="1"/>
      <c r="BC159" s="717"/>
      <c r="BD159" s="723"/>
      <c r="BE159" s="723"/>
      <c r="BF159" s="723"/>
      <c r="BG159" s="723"/>
      <c r="BH159" s="723"/>
      <c r="BI159" s="1"/>
      <c r="BJ159" s="1"/>
      <c r="BK159" s="1"/>
      <c r="BL159" s="717"/>
      <c r="BM159" s="723"/>
      <c r="BN159" s="723"/>
      <c r="BO159" s="723"/>
      <c r="BP159" s="723"/>
      <c r="BQ159" s="723"/>
      <c r="BR159" s="1"/>
      <c r="BS159" s="1"/>
      <c r="BT159" s="1"/>
      <c r="BU159" s="1"/>
      <c r="BV159" s="1"/>
      <c r="BW159" s="1"/>
      <c r="BX159" s="1"/>
      <c r="BY159" s="1"/>
      <c r="BZ159" s="1"/>
      <c r="CA159" s="1"/>
      <c r="CB159" s="1"/>
      <c r="CC159" s="1"/>
    </row>
    <row r="160" spans="1:81" ht="39.75" customHeight="1" x14ac:dyDescent="0.3">
      <c r="A160" s="714"/>
      <c r="B160" s="715"/>
      <c r="C160" s="2"/>
      <c r="D160" s="2"/>
      <c r="E160" s="2"/>
      <c r="F160" s="2"/>
      <c r="G160" s="2"/>
      <c r="H160" s="2"/>
      <c r="I160" s="2"/>
      <c r="J160" s="716"/>
      <c r="K160" s="717"/>
      <c r="L160" s="718"/>
      <c r="M160" s="718"/>
      <c r="N160" s="719"/>
      <c r="O160" s="719"/>
      <c r="P160" s="719"/>
      <c r="Q160" s="719"/>
      <c r="R160" s="2"/>
      <c r="S160" s="2"/>
      <c r="T160" s="2"/>
      <c r="U160" s="2"/>
      <c r="V160" s="2"/>
      <c r="W160" s="2"/>
      <c r="X160" s="720"/>
      <c r="Y160" s="720"/>
      <c r="Z160" s="720"/>
      <c r="AA160" s="720"/>
      <c r="AB160" s="717"/>
      <c r="AC160" s="721"/>
      <c r="AD160" s="722"/>
      <c r="AE160" s="722"/>
      <c r="AF160" s="722"/>
      <c r="AG160" s="722"/>
      <c r="AH160" s="722"/>
      <c r="AI160" s="722"/>
      <c r="AJ160" s="722"/>
      <c r="AK160" s="717"/>
      <c r="AL160" s="723"/>
      <c r="AM160" s="723"/>
      <c r="AN160" s="723"/>
      <c r="AO160" s="723"/>
      <c r="AP160" s="723"/>
      <c r="AQ160" s="1"/>
      <c r="AR160" s="1"/>
      <c r="AS160" s="1"/>
      <c r="AT160" s="717"/>
      <c r="AU160" s="723"/>
      <c r="AV160" s="723"/>
      <c r="AW160" s="723"/>
      <c r="AX160" s="723"/>
      <c r="AY160" s="723"/>
      <c r="AZ160" s="1"/>
      <c r="BA160" s="1"/>
      <c r="BB160" s="1"/>
      <c r="BC160" s="717"/>
      <c r="BD160" s="723"/>
      <c r="BE160" s="723"/>
      <c r="BF160" s="723"/>
      <c r="BG160" s="723"/>
      <c r="BH160" s="723"/>
      <c r="BI160" s="1"/>
      <c r="BJ160" s="1"/>
      <c r="BK160" s="1"/>
      <c r="BL160" s="717"/>
      <c r="BM160" s="723"/>
      <c r="BN160" s="723"/>
      <c r="BO160" s="723"/>
      <c r="BP160" s="723"/>
      <c r="BQ160" s="723"/>
      <c r="BR160" s="1"/>
      <c r="BS160" s="1"/>
      <c r="BT160" s="1"/>
      <c r="BU160" s="1"/>
      <c r="BV160" s="1"/>
      <c r="BW160" s="1"/>
      <c r="BX160" s="1"/>
      <c r="BY160" s="1"/>
      <c r="BZ160" s="1"/>
      <c r="CA160" s="1"/>
      <c r="CB160" s="1"/>
      <c r="CC160" s="1"/>
    </row>
    <row r="161" spans="1:81" ht="39.75" customHeight="1" x14ac:dyDescent="0.3">
      <c r="A161" s="714"/>
      <c r="B161" s="715"/>
      <c r="C161" s="2"/>
      <c r="D161" s="2"/>
      <c r="E161" s="2"/>
      <c r="F161" s="2"/>
      <c r="G161" s="2"/>
      <c r="H161" s="2"/>
      <c r="I161" s="2"/>
      <c r="J161" s="716"/>
      <c r="K161" s="717"/>
      <c r="L161" s="718"/>
      <c r="M161" s="718"/>
      <c r="N161" s="719"/>
      <c r="O161" s="719"/>
      <c r="P161" s="719"/>
      <c r="Q161" s="719"/>
      <c r="R161" s="2"/>
      <c r="S161" s="2"/>
      <c r="T161" s="2"/>
      <c r="U161" s="2"/>
      <c r="V161" s="2"/>
      <c r="W161" s="2"/>
      <c r="X161" s="720"/>
      <c r="Y161" s="720"/>
      <c r="Z161" s="720"/>
      <c r="AA161" s="720"/>
      <c r="AB161" s="717"/>
      <c r="AC161" s="721"/>
      <c r="AD161" s="722"/>
      <c r="AE161" s="722"/>
      <c r="AF161" s="722"/>
      <c r="AG161" s="722"/>
      <c r="AH161" s="722"/>
      <c r="AI161" s="722"/>
      <c r="AJ161" s="722"/>
      <c r="AK161" s="717"/>
      <c r="AL161" s="723"/>
      <c r="AM161" s="723"/>
      <c r="AN161" s="723"/>
      <c r="AO161" s="723"/>
      <c r="AP161" s="723"/>
      <c r="AQ161" s="1"/>
      <c r="AR161" s="1"/>
      <c r="AS161" s="1"/>
      <c r="AT161" s="717"/>
      <c r="AU161" s="723"/>
      <c r="AV161" s="723"/>
      <c r="AW161" s="723"/>
      <c r="AX161" s="723"/>
      <c r="AY161" s="723"/>
      <c r="AZ161" s="1"/>
      <c r="BA161" s="1"/>
      <c r="BB161" s="1"/>
      <c r="BC161" s="717"/>
      <c r="BD161" s="723"/>
      <c r="BE161" s="723"/>
      <c r="BF161" s="723"/>
      <c r="BG161" s="723"/>
      <c r="BH161" s="723"/>
      <c r="BI161" s="1"/>
      <c r="BJ161" s="1"/>
      <c r="BK161" s="1"/>
      <c r="BL161" s="717"/>
      <c r="BM161" s="723"/>
      <c r="BN161" s="723"/>
      <c r="BO161" s="723"/>
      <c r="BP161" s="723"/>
      <c r="BQ161" s="723"/>
      <c r="BR161" s="1"/>
      <c r="BS161" s="1"/>
      <c r="BT161" s="1"/>
      <c r="BU161" s="1"/>
      <c r="BV161" s="1"/>
      <c r="BW161" s="1"/>
      <c r="BX161" s="1"/>
      <c r="BY161" s="1"/>
      <c r="BZ161" s="1"/>
      <c r="CA161" s="1"/>
      <c r="CB161" s="1"/>
      <c r="CC161" s="1"/>
    </row>
    <row r="162" spans="1:81" ht="39.75" customHeight="1" x14ac:dyDescent="0.3">
      <c r="A162" s="714"/>
      <c r="B162" s="715"/>
      <c r="C162" s="2"/>
      <c r="D162" s="2"/>
      <c r="E162" s="2"/>
      <c r="F162" s="2"/>
      <c r="G162" s="2"/>
      <c r="H162" s="2"/>
      <c r="I162" s="2"/>
      <c r="J162" s="716"/>
      <c r="K162" s="717"/>
      <c r="L162" s="718"/>
      <c r="M162" s="718"/>
      <c r="N162" s="719"/>
      <c r="O162" s="719"/>
      <c r="P162" s="719"/>
      <c r="Q162" s="719"/>
      <c r="R162" s="2"/>
      <c r="S162" s="2"/>
      <c r="T162" s="2"/>
      <c r="U162" s="2"/>
      <c r="V162" s="2"/>
      <c r="W162" s="2"/>
      <c r="X162" s="720"/>
      <c r="Y162" s="720"/>
      <c r="Z162" s="720"/>
      <c r="AA162" s="720"/>
      <c r="AB162" s="717"/>
      <c r="AC162" s="721"/>
      <c r="AD162" s="722"/>
      <c r="AE162" s="722"/>
      <c r="AF162" s="722"/>
      <c r="AG162" s="722"/>
      <c r="AH162" s="722"/>
      <c r="AI162" s="722"/>
      <c r="AJ162" s="722"/>
      <c r="AK162" s="717"/>
      <c r="AL162" s="723"/>
      <c r="AM162" s="723"/>
      <c r="AN162" s="723"/>
      <c r="AO162" s="723"/>
      <c r="AP162" s="723"/>
      <c r="AQ162" s="1"/>
      <c r="AR162" s="1"/>
      <c r="AS162" s="1"/>
      <c r="AT162" s="717"/>
      <c r="AU162" s="723"/>
      <c r="AV162" s="723"/>
      <c r="AW162" s="723"/>
      <c r="AX162" s="723"/>
      <c r="AY162" s="723"/>
      <c r="AZ162" s="1"/>
      <c r="BA162" s="1"/>
      <c r="BB162" s="1"/>
      <c r="BC162" s="717"/>
      <c r="BD162" s="723"/>
      <c r="BE162" s="723"/>
      <c r="BF162" s="723"/>
      <c r="BG162" s="723"/>
      <c r="BH162" s="723"/>
      <c r="BI162" s="1"/>
      <c r="BJ162" s="1"/>
      <c r="BK162" s="1"/>
      <c r="BL162" s="717"/>
      <c r="BM162" s="723"/>
      <c r="BN162" s="723"/>
      <c r="BO162" s="723"/>
      <c r="BP162" s="723"/>
      <c r="BQ162" s="723"/>
      <c r="BR162" s="1"/>
      <c r="BS162" s="1"/>
      <c r="BT162" s="1"/>
      <c r="BU162" s="1"/>
      <c r="BV162" s="1"/>
      <c r="BW162" s="1"/>
      <c r="BX162" s="1"/>
      <c r="BY162" s="1"/>
      <c r="BZ162" s="1"/>
      <c r="CA162" s="1"/>
      <c r="CB162" s="1"/>
      <c r="CC162" s="1"/>
    </row>
    <row r="163" spans="1:81" ht="39.75" customHeight="1" x14ac:dyDescent="0.3">
      <c r="A163" s="714"/>
      <c r="B163" s="715"/>
      <c r="C163" s="2"/>
      <c r="D163" s="2"/>
      <c r="E163" s="2"/>
      <c r="F163" s="2"/>
      <c r="G163" s="2"/>
      <c r="H163" s="2"/>
      <c r="I163" s="2"/>
      <c r="J163" s="716"/>
      <c r="K163" s="717"/>
      <c r="L163" s="718"/>
      <c r="M163" s="718"/>
      <c r="N163" s="719"/>
      <c r="O163" s="719"/>
      <c r="P163" s="719"/>
      <c r="Q163" s="719"/>
      <c r="R163" s="2"/>
      <c r="S163" s="2"/>
      <c r="T163" s="2"/>
      <c r="U163" s="2"/>
      <c r="V163" s="2"/>
      <c r="W163" s="2"/>
      <c r="X163" s="720"/>
      <c r="Y163" s="720"/>
      <c r="Z163" s="720"/>
      <c r="AA163" s="720"/>
      <c r="AB163" s="717"/>
      <c r="AC163" s="721"/>
      <c r="AD163" s="722"/>
      <c r="AE163" s="722"/>
      <c r="AF163" s="722"/>
      <c r="AG163" s="722"/>
      <c r="AH163" s="722"/>
      <c r="AI163" s="722"/>
      <c r="AJ163" s="722"/>
      <c r="AK163" s="717"/>
      <c r="AL163" s="723"/>
      <c r="AM163" s="723"/>
      <c r="AN163" s="723"/>
      <c r="AO163" s="723"/>
      <c r="AP163" s="723"/>
      <c r="AQ163" s="1"/>
      <c r="AR163" s="1"/>
      <c r="AS163" s="1"/>
      <c r="AT163" s="717"/>
      <c r="AU163" s="723"/>
      <c r="AV163" s="723"/>
      <c r="AW163" s="723"/>
      <c r="AX163" s="723"/>
      <c r="AY163" s="723"/>
      <c r="AZ163" s="1"/>
      <c r="BA163" s="1"/>
      <c r="BB163" s="1"/>
      <c r="BC163" s="717"/>
      <c r="BD163" s="723"/>
      <c r="BE163" s="723"/>
      <c r="BF163" s="723"/>
      <c r="BG163" s="723"/>
      <c r="BH163" s="723"/>
      <c r="BI163" s="1"/>
      <c r="BJ163" s="1"/>
      <c r="BK163" s="1"/>
      <c r="BL163" s="717"/>
      <c r="BM163" s="723"/>
      <c r="BN163" s="723"/>
      <c r="BO163" s="723"/>
      <c r="BP163" s="723"/>
      <c r="BQ163" s="723"/>
      <c r="BR163" s="1"/>
      <c r="BS163" s="1"/>
      <c r="BT163" s="1"/>
      <c r="BU163" s="1"/>
      <c r="BV163" s="1"/>
      <c r="BW163" s="1"/>
      <c r="BX163" s="1"/>
      <c r="BY163" s="1"/>
      <c r="BZ163" s="1"/>
      <c r="CA163" s="1"/>
      <c r="CB163" s="1"/>
      <c r="CC163" s="1"/>
    </row>
    <row r="164" spans="1:81" ht="39.75" customHeight="1" x14ac:dyDescent="0.3">
      <c r="A164" s="714"/>
      <c r="B164" s="715"/>
      <c r="C164" s="2"/>
      <c r="D164" s="2"/>
      <c r="E164" s="2"/>
      <c r="F164" s="2"/>
      <c r="G164" s="2"/>
      <c r="H164" s="2"/>
      <c r="I164" s="2"/>
      <c r="J164" s="716"/>
      <c r="K164" s="717"/>
      <c r="L164" s="718"/>
      <c r="M164" s="718"/>
      <c r="N164" s="719"/>
      <c r="O164" s="719"/>
      <c r="P164" s="719"/>
      <c r="Q164" s="719"/>
      <c r="R164" s="2"/>
      <c r="S164" s="2"/>
      <c r="T164" s="2"/>
      <c r="U164" s="2"/>
      <c r="V164" s="2"/>
      <c r="W164" s="2"/>
      <c r="X164" s="720"/>
      <c r="Y164" s="720"/>
      <c r="Z164" s="720"/>
      <c r="AA164" s="720"/>
      <c r="AB164" s="717"/>
      <c r="AC164" s="721"/>
      <c r="AD164" s="722"/>
      <c r="AE164" s="722"/>
      <c r="AF164" s="722"/>
      <c r="AG164" s="722"/>
      <c r="AH164" s="722"/>
      <c r="AI164" s="722"/>
      <c r="AJ164" s="722"/>
      <c r="AK164" s="717"/>
      <c r="AL164" s="723"/>
      <c r="AM164" s="723"/>
      <c r="AN164" s="723"/>
      <c r="AO164" s="723"/>
      <c r="AP164" s="723"/>
      <c r="AQ164" s="1"/>
      <c r="AR164" s="1"/>
      <c r="AS164" s="1"/>
      <c r="AT164" s="717"/>
      <c r="AU164" s="723"/>
      <c r="AV164" s="723"/>
      <c r="AW164" s="723"/>
      <c r="AX164" s="723"/>
      <c r="AY164" s="723"/>
      <c r="AZ164" s="1"/>
      <c r="BA164" s="1"/>
      <c r="BB164" s="1"/>
      <c r="BC164" s="717"/>
      <c r="BD164" s="723"/>
      <c r="BE164" s="723"/>
      <c r="BF164" s="723"/>
      <c r="BG164" s="723"/>
      <c r="BH164" s="723"/>
      <c r="BI164" s="1"/>
      <c r="BJ164" s="1"/>
      <c r="BK164" s="1"/>
      <c r="BL164" s="717"/>
      <c r="BM164" s="723"/>
      <c r="BN164" s="723"/>
      <c r="BO164" s="723"/>
      <c r="BP164" s="723"/>
      <c r="BQ164" s="723"/>
      <c r="BR164" s="1"/>
      <c r="BS164" s="1"/>
      <c r="BT164" s="1"/>
      <c r="BU164" s="1"/>
      <c r="BV164" s="1"/>
      <c r="BW164" s="1"/>
      <c r="BX164" s="1"/>
      <c r="BY164" s="1"/>
      <c r="BZ164" s="1"/>
      <c r="CA164" s="1"/>
      <c r="CB164" s="1"/>
      <c r="CC164" s="1"/>
    </row>
    <row r="165" spans="1:81" ht="39.75" customHeight="1" x14ac:dyDescent="0.3">
      <c r="A165" s="714"/>
      <c r="B165" s="715"/>
      <c r="C165" s="2"/>
      <c r="D165" s="2"/>
      <c r="E165" s="2"/>
      <c r="F165" s="2"/>
      <c r="G165" s="2"/>
      <c r="H165" s="2"/>
      <c r="I165" s="2"/>
      <c r="J165" s="716"/>
      <c r="K165" s="717"/>
      <c r="L165" s="718"/>
      <c r="M165" s="718"/>
      <c r="N165" s="719"/>
      <c r="O165" s="719"/>
      <c r="P165" s="719"/>
      <c r="Q165" s="719"/>
      <c r="R165" s="2"/>
      <c r="S165" s="2"/>
      <c r="T165" s="2"/>
      <c r="U165" s="2"/>
      <c r="V165" s="2"/>
      <c r="W165" s="2"/>
      <c r="X165" s="720"/>
      <c r="Y165" s="720"/>
      <c r="Z165" s="720"/>
      <c r="AA165" s="720"/>
      <c r="AB165" s="717"/>
      <c r="AC165" s="721"/>
      <c r="AD165" s="722"/>
      <c r="AE165" s="722"/>
      <c r="AF165" s="722"/>
      <c r="AG165" s="722"/>
      <c r="AH165" s="722"/>
      <c r="AI165" s="722"/>
      <c r="AJ165" s="722"/>
      <c r="AK165" s="717"/>
      <c r="AL165" s="723"/>
      <c r="AM165" s="723"/>
      <c r="AN165" s="723"/>
      <c r="AO165" s="723"/>
      <c r="AP165" s="723"/>
      <c r="AQ165" s="1"/>
      <c r="AR165" s="1"/>
      <c r="AS165" s="1"/>
      <c r="AT165" s="717"/>
      <c r="AU165" s="723"/>
      <c r="AV165" s="723"/>
      <c r="AW165" s="723"/>
      <c r="AX165" s="723"/>
      <c r="AY165" s="723"/>
      <c r="AZ165" s="1"/>
      <c r="BA165" s="1"/>
      <c r="BB165" s="1"/>
      <c r="BC165" s="717"/>
      <c r="BD165" s="723"/>
      <c r="BE165" s="723"/>
      <c r="BF165" s="723"/>
      <c r="BG165" s="723"/>
      <c r="BH165" s="723"/>
      <c r="BI165" s="1"/>
      <c r="BJ165" s="1"/>
      <c r="BK165" s="1"/>
      <c r="BL165" s="717"/>
      <c r="BM165" s="723"/>
      <c r="BN165" s="723"/>
      <c r="BO165" s="723"/>
      <c r="BP165" s="723"/>
      <c r="BQ165" s="723"/>
      <c r="BR165" s="1"/>
      <c r="BS165" s="1"/>
      <c r="BT165" s="1"/>
      <c r="BU165" s="1"/>
      <c r="BV165" s="1"/>
      <c r="BW165" s="1"/>
      <c r="BX165" s="1"/>
      <c r="BY165" s="1"/>
      <c r="BZ165" s="1"/>
      <c r="CA165" s="1"/>
      <c r="CB165" s="1"/>
      <c r="CC165" s="1"/>
    </row>
    <row r="166" spans="1:81" ht="39.75" customHeight="1" x14ac:dyDescent="0.3">
      <c r="A166" s="714"/>
      <c r="B166" s="715"/>
      <c r="C166" s="2"/>
      <c r="D166" s="2"/>
      <c r="E166" s="2"/>
      <c r="F166" s="2"/>
      <c r="G166" s="2"/>
      <c r="H166" s="2"/>
      <c r="I166" s="2"/>
      <c r="J166" s="716"/>
      <c r="K166" s="717"/>
      <c r="L166" s="718"/>
      <c r="M166" s="718"/>
      <c r="N166" s="719"/>
      <c r="O166" s="719"/>
      <c r="P166" s="719"/>
      <c r="Q166" s="719"/>
      <c r="R166" s="2"/>
      <c r="S166" s="2"/>
      <c r="T166" s="2"/>
      <c r="U166" s="2"/>
      <c r="V166" s="2"/>
      <c r="W166" s="2"/>
      <c r="X166" s="720"/>
      <c r="Y166" s="720"/>
      <c r="Z166" s="720"/>
      <c r="AA166" s="720"/>
      <c r="AB166" s="717"/>
      <c r="AC166" s="721"/>
      <c r="AD166" s="722"/>
      <c r="AE166" s="722"/>
      <c r="AF166" s="722"/>
      <c r="AG166" s="722"/>
      <c r="AH166" s="722"/>
      <c r="AI166" s="722"/>
      <c r="AJ166" s="722"/>
      <c r="AK166" s="717"/>
      <c r="AL166" s="723"/>
      <c r="AM166" s="723"/>
      <c r="AN166" s="723"/>
      <c r="AO166" s="723"/>
      <c r="AP166" s="723"/>
      <c r="AQ166" s="1"/>
      <c r="AR166" s="1"/>
      <c r="AS166" s="1"/>
      <c r="AT166" s="717"/>
      <c r="AU166" s="723"/>
      <c r="AV166" s="723"/>
      <c r="AW166" s="723"/>
      <c r="AX166" s="723"/>
      <c r="AY166" s="723"/>
      <c r="AZ166" s="1"/>
      <c r="BA166" s="1"/>
      <c r="BB166" s="1"/>
      <c r="BC166" s="717"/>
      <c r="BD166" s="723"/>
      <c r="BE166" s="723"/>
      <c r="BF166" s="723"/>
      <c r="BG166" s="723"/>
      <c r="BH166" s="723"/>
      <c r="BI166" s="1"/>
      <c r="BJ166" s="1"/>
      <c r="BK166" s="1"/>
      <c r="BL166" s="717"/>
      <c r="BM166" s="723"/>
      <c r="BN166" s="723"/>
      <c r="BO166" s="723"/>
      <c r="BP166" s="723"/>
      <c r="BQ166" s="723"/>
      <c r="BR166" s="1"/>
      <c r="BS166" s="1"/>
      <c r="BT166" s="1"/>
      <c r="BU166" s="1"/>
      <c r="BV166" s="1"/>
      <c r="BW166" s="1"/>
      <c r="BX166" s="1"/>
      <c r="BY166" s="1"/>
      <c r="BZ166" s="1"/>
      <c r="CA166" s="1"/>
      <c r="CB166" s="1"/>
      <c r="CC166" s="1"/>
    </row>
    <row r="167" spans="1:81" ht="39.75" customHeight="1" x14ac:dyDescent="0.3">
      <c r="A167" s="714"/>
      <c r="B167" s="715"/>
      <c r="C167" s="2"/>
      <c r="D167" s="2"/>
      <c r="E167" s="2"/>
      <c r="F167" s="2"/>
      <c r="G167" s="2"/>
      <c r="H167" s="2"/>
      <c r="I167" s="2"/>
      <c r="J167" s="716"/>
      <c r="K167" s="717"/>
      <c r="L167" s="718"/>
      <c r="M167" s="718"/>
      <c r="N167" s="719"/>
      <c r="O167" s="719"/>
      <c r="P167" s="719"/>
      <c r="Q167" s="719"/>
      <c r="R167" s="2"/>
      <c r="S167" s="2"/>
      <c r="T167" s="2"/>
      <c r="U167" s="2"/>
      <c r="V167" s="2"/>
      <c r="W167" s="2"/>
      <c r="X167" s="720"/>
      <c r="Y167" s="720"/>
      <c r="Z167" s="720"/>
      <c r="AA167" s="720"/>
      <c r="AB167" s="717"/>
      <c r="AC167" s="721"/>
      <c r="AD167" s="722"/>
      <c r="AE167" s="722"/>
      <c r="AF167" s="722"/>
      <c r="AG167" s="722"/>
      <c r="AH167" s="722"/>
      <c r="AI167" s="722"/>
      <c r="AJ167" s="722"/>
      <c r="AK167" s="717"/>
      <c r="AL167" s="723"/>
      <c r="AM167" s="723"/>
      <c r="AN167" s="723"/>
      <c r="AO167" s="723"/>
      <c r="AP167" s="723"/>
      <c r="AQ167" s="1"/>
      <c r="AR167" s="1"/>
      <c r="AS167" s="1"/>
      <c r="AT167" s="717"/>
      <c r="AU167" s="723"/>
      <c r="AV167" s="723"/>
      <c r="AW167" s="723"/>
      <c r="AX167" s="723"/>
      <c r="AY167" s="723"/>
      <c r="AZ167" s="1"/>
      <c r="BA167" s="1"/>
      <c r="BB167" s="1"/>
      <c r="BC167" s="717"/>
      <c r="BD167" s="723"/>
      <c r="BE167" s="723"/>
      <c r="BF167" s="723"/>
      <c r="BG167" s="723"/>
      <c r="BH167" s="723"/>
      <c r="BI167" s="1"/>
      <c r="BJ167" s="1"/>
      <c r="BK167" s="1"/>
      <c r="BL167" s="717"/>
      <c r="BM167" s="723"/>
      <c r="BN167" s="723"/>
      <c r="BO167" s="723"/>
      <c r="BP167" s="723"/>
      <c r="BQ167" s="723"/>
      <c r="BR167" s="1"/>
      <c r="BS167" s="1"/>
      <c r="BT167" s="1"/>
      <c r="BU167" s="1"/>
      <c r="BV167" s="1"/>
      <c r="BW167" s="1"/>
      <c r="BX167" s="1"/>
      <c r="BY167" s="1"/>
      <c r="BZ167" s="1"/>
      <c r="CA167" s="1"/>
      <c r="CB167" s="1"/>
      <c r="CC167" s="1"/>
    </row>
    <row r="168" spans="1:81" ht="39.75" customHeight="1" x14ac:dyDescent="0.3">
      <c r="A168" s="714"/>
      <c r="B168" s="715"/>
      <c r="C168" s="2"/>
      <c r="D168" s="2"/>
      <c r="E168" s="2"/>
      <c r="F168" s="2"/>
      <c r="G168" s="2"/>
      <c r="H168" s="2"/>
      <c r="I168" s="2"/>
      <c r="J168" s="716"/>
      <c r="K168" s="717"/>
      <c r="L168" s="718"/>
      <c r="M168" s="718"/>
      <c r="N168" s="719"/>
      <c r="O168" s="719"/>
      <c r="P168" s="719"/>
      <c r="Q168" s="719"/>
      <c r="R168" s="2"/>
      <c r="S168" s="2"/>
      <c r="T168" s="2"/>
      <c r="U168" s="2"/>
      <c r="V168" s="2"/>
      <c r="W168" s="2"/>
      <c r="X168" s="720"/>
      <c r="Y168" s="720"/>
      <c r="Z168" s="720"/>
      <c r="AA168" s="720"/>
      <c r="AB168" s="717"/>
      <c r="AC168" s="721"/>
      <c r="AD168" s="722"/>
      <c r="AE168" s="722"/>
      <c r="AF168" s="722"/>
      <c r="AG168" s="722"/>
      <c r="AH168" s="722"/>
      <c r="AI168" s="722"/>
      <c r="AJ168" s="722"/>
      <c r="AK168" s="717"/>
      <c r="AL168" s="723"/>
      <c r="AM168" s="723"/>
      <c r="AN168" s="723"/>
      <c r="AO168" s="723"/>
      <c r="AP168" s="723"/>
      <c r="AQ168" s="1"/>
      <c r="AR168" s="1"/>
      <c r="AS168" s="1"/>
      <c r="AT168" s="717"/>
      <c r="AU168" s="723"/>
      <c r="AV168" s="723"/>
      <c r="AW168" s="723"/>
      <c r="AX168" s="723"/>
      <c r="AY168" s="723"/>
      <c r="AZ168" s="1"/>
      <c r="BA168" s="1"/>
      <c r="BB168" s="1"/>
      <c r="BC168" s="717"/>
      <c r="BD168" s="723"/>
      <c r="BE168" s="723"/>
      <c r="BF168" s="723"/>
      <c r="BG168" s="723"/>
      <c r="BH168" s="723"/>
      <c r="BI168" s="1"/>
      <c r="BJ168" s="1"/>
      <c r="BK168" s="1"/>
      <c r="BL168" s="717"/>
      <c r="BM168" s="723"/>
      <c r="BN168" s="723"/>
      <c r="BO168" s="723"/>
      <c r="BP168" s="723"/>
      <c r="BQ168" s="723"/>
      <c r="BR168" s="1"/>
      <c r="BS168" s="1"/>
      <c r="BT168" s="1"/>
      <c r="BU168" s="1"/>
      <c r="BV168" s="1"/>
      <c r="BW168" s="1"/>
      <c r="BX168" s="1"/>
      <c r="BY168" s="1"/>
      <c r="BZ168" s="1"/>
      <c r="CA168" s="1"/>
      <c r="CB168" s="1"/>
      <c r="CC168" s="1"/>
    </row>
    <row r="169" spans="1:81" ht="39.75" customHeight="1" x14ac:dyDescent="0.3">
      <c r="A169" s="714"/>
      <c r="B169" s="715"/>
      <c r="C169" s="2"/>
      <c r="D169" s="2"/>
      <c r="E169" s="2"/>
      <c r="F169" s="2"/>
      <c r="G169" s="2"/>
      <c r="H169" s="2"/>
      <c r="I169" s="2"/>
      <c r="J169" s="716"/>
      <c r="K169" s="717"/>
      <c r="L169" s="718"/>
      <c r="M169" s="718"/>
      <c r="N169" s="719"/>
      <c r="O169" s="719"/>
      <c r="P169" s="719"/>
      <c r="Q169" s="719"/>
      <c r="R169" s="2"/>
      <c r="S169" s="2"/>
      <c r="T169" s="2"/>
      <c r="U169" s="2"/>
      <c r="V169" s="2"/>
      <c r="W169" s="2"/>
      <c r="X169" s="720"/>
      <c r="Y169" s="720"/>
      <c r="Z169" s="720"/>
      <c r="AA169" s="720"/>
      <c r="AB169" s="717"/>
      <c r="AC169" s="721"/>
      <c r="AD169" s="722"/>
      <c r="AE169" s="722"/>
      <c r="AF169" s="722"/>
      <c r="AG169" s="722"/>
      <c r="AH169" s="722"/>
      <c r="AI169" s="722"/>
      <c r="AJ169" s="722"/>
      <c r="AK169" s="717"/>
      <c r="AL169" s="723"/>
      <c r="AM169" s="723"/>
      <c r="AN169" s="723"/>
      <c r="AO169" s="723"/>
      <c r="AP169" s="723"/>
      <c r="AQ169" s="1"/>
      <c r="AR169" s="1"/>
      <c r="AS169" s="1"/>
      <c r="AT169" s="717"/>
      <c r="AU169" s="723"/>
      <c r="AV169" s="723"/>
      <c r="AW169" s="723"/>
      <c r="AX169" s="723"/>
      <c r="AY169" s="723"/>
      <c r="AZ169" s="1"/>
      <c r="BA169" s="1"/>
      <c r="BB169" s="1"/>
      <c r="BC169" s="717"/>
      <c r="BD169" s="723"/>
      <c r="BE169" s="723"/>
      <c r="BF169" s="723"/>
      <c r="BG169" s="723"/>
      <c r="BH169" s="723"/>
      <c r="BI169" s="1"/>
      <c r="BJ169" s="1"/>
      <c r="BK169" s="1"/>
      <c r="BL169" s="717"/>
      <c r="BM169" s="723"/>
      <c r="BN169" s="723"/>
      <c r="BO169" s="723"/>
      <c r="BP169" s="723"/>
      <c r="BQ169" s="723"/>
      <c r="BR169" s="1"/>
      <c r="BS169" s="1"/>
      <c r="BT169" s="1"/>
      <c r="BU169" s="1"/>
      <c r="BV169" s="1"/>
      <c r="BW169" s="1"/>
      <c r="BX169" s="1"/>
      <c r="BY169" s="1"/>
      <c r="BZ169" s="1"/>
      <c r="CA169" s="1"/>
      <c r="CB169" s="1"/>
      <c r="CC169" s="1"/>
    </row>
    <row r="170" spans="1:81" ht="39.75" customHeight="1" x14ac:dyDescent="0.3">
      <c r="A170" s="714"/>
      <c r="B170" s="715"/>
      <c r="C170" s="2"/>
      <c r="D170" s="2"/>
      <c r="E170" s="2"/>
      <c r="F170" s="2"/>
      <c r="G170" s="2"/>
      <c r="H170" s="2"/>
      <c r="I170" s="2"/>
      <c r="J170" s="716"/>
      <c r="K170" s="717"/>
      <c r="L170" s="718"/>
      <c r="M170" s="718"/>
      <c r="N170" s="719"/>
      <c r="O170" s="719"/>
      <c r="P170" s="719"/>
      <c r="Q170" s="719"/>
      <c r="R170" s="2"/>
      <c r="S170" s="2"/>
      <c r="T170" s="2"/>
      <c r="U170" s="2"/>
      <c r="V170" s="2"/>
      <c r="W170" s="2"/>
      <c r="X170" s="720"/>
      <c r="Y170" s="720"/>
      <c r="Z170" s="720"/>
      <c r="AA170" s="720"/>
      <c r="AB170" s="717"/>
      <c r="AC170" s="721"/>
      <c r="AD170" s="722"/>
      <c r="AE170" s="722"/>
      <c r="AF170" s="722"/>
      <c r="AG170" s="722"/>
      <c r="AH170" s="722"/>
      <c r="AI170" s="722"/>
      <c r="AJ170" s="722"/>
      <c r="AK170" s="717"/>
      <c r="AL170" s="723"/>
      <c r="AM170" s="723"/>
      <c r="AN170" s="723"/>
      <c r="AO170" s="723"/>
      <c r="AP170" s="723"/>
      <c r="AQ170" s="1"/>
      <c r="AR170" s="1"/>
      <c r="AS170" s="1"/>
      <c r="AT170" s="717"/>
      <c r="AU170" s="723"/>
      <c r="AV170" s="723"/>
      <c r="AW170" s="723"/>
      <c r="AX170" s="723"/>
      <c r="AY170" s="723"/>
      <c r="AZ170" s="1"/>
      <c r="BA170" s="1"/>
      <c r="BB170" s="1"/>
      <c r="BC170" s="717"/>
      <c r="BD170" s="723"/>
      <c r="BE170" s="723"/>
      <c r="BF170" s="723"/>
      <c r="BG170" s="723"/>
      <c r="BH170" s="723"/>
      <c r="BI170" s="1"/>
      <c r="BJ170" s="1"/>
      <c r="BK170" s="1"/>
      <c r="BL170" s="717"/>
      <c r="BM170" s="723"/>
      <c r="BN170" s="723"/>
      <c r="BO170" s="723"/>
      <c r="BP170" s="723"/>
      <c r="BQ170" s="723"/>
      <c r="BR170" s="1"/>
      <c r="BS170" s="1"/>
      <c r="BT170" s="1"/>
      <c r="BU170" s="1"/>
      <c r="BV170" s="1"/>
      <c r="BW170" s="1"/>
      <c r="BX170" s="1"/>
      <c r="BY170" s="1"/>
      <c r="BZ170" s="1"/>
      <c r="CA170" s="1"/>
      <c r="CB170" s="1"/>
      <c r="CC170" s="1"/>
    </row>
    <row r="171" spans="1:81" ht="39.75" customHeight="1" x14ac:dyDescent="0.3">
      <c r="A171" s="714"/>
      <c r="B171" s="715"/>
      <c r="C171" s="2"/>
      <c r="D171" s="2"/>
      <c r="E171" s="2"/>
      <c r="F171" s="2"/>
      <c r="G171" s="2"/>
      <c r="H171" s="2"/>
      <c r="I171" s="2"/>
      <c r="J171" s="716"/>
      <c r="K171" s="717"/>
      <c r="L171" s="718"/>
      <c r="M171" s="718"/>
      <c r="N171" s="719"/>
      <c r="O171" s="719"/>
      <c r="P171" s="719"/>
      <c r="Q171" s="719"/>
      <c r="R171" s="2"/>
      <c r="S171" s="2"/>
      <c r="T171" s="2"/>
      <c r="U171" s="2"/>
      <c r="V171" s="2"/>
      <c r="W171" s="2"/>
      <c r="X171" s="720"/>
      <c r="Y171" s="720"/>
      <c r="Z171" s="720"/>
      <c r="AA171" s="720"/>
      <c r="AB171" s="717"/>
      <c r="AC171" s="721"/>
      <c r="AD171" s="722"/>
      <c r="AE171" s="722"/>
      <c r="AF171" s="722"/>
      <c r="AG171" s="722"/>
      <c r="AH171" s="722"/>
      <c r="AI171" s="722"/>
      <c r="AJ171" s="722"/>
      <c r="AK171" s="717"/>
      <c r="AL171" s="723"/>
      <c r="AM171" s="723"/>
      <c r="AN171" s="723"/>
      <c r="AO171" s="723"/>
      <c r="AP171" s="723"/>
      <c r="AQ171" s="1"/>
      <c r="AR171" s="1"/>
      <c r="AS171" s="1"/>
      <c r="AT171" s="717"/>
      <c r="AU171" s="723"/>
      <c r="AV171" s="723"/>
      <c r="AW171" s="723"/>
      <c r="AX171" s="723"/>
      <c r="AY171" s="723"/>
      <c r="AZ171" s="1"/>
      <c r="BA171" s="1"/>
      <c r="BB171" s="1"/>
      <c r="BC171" s="717"/>
      <c r="BD171" s="723"/>
      <c r="BE171" s="723"/>
      <c r="BF171" s="723"/>
      <c r="BG171" s="723"/>
      <c r="BH171" s="723"/>
      <c r="BI171" s="1"/>
      <c r="BJ171" s="1"/>
      <c r="BK171" s="1"/>
      <c r="BL171" s="717"/>
      <c r="BM171" s="723"/>
      <c r="BN171" s="723"/>
      <c r="BO171" s="723"/>
      <c r="BP171" s="723"/>
      <c r="BQ171" s="723"/>
      <c r="BR171" s="1"/>
      <c r="BS171" s="1"/>
      <c r="BT171" s="1"/>
      <c r="BU171" s="1"/>
      <c r="BV171" s="1"/>
      <c r="BW171" s="1"/>
      <c r="BX171" s="1"/>
      <c r="BY171" s="1"/>
      <c r="BZ171" s="1"/>
      <c r="CA171" s="1"/>
      <c r="CB171" s="1"/>
      <c r="CC171" s="1"/>
    </row>
    <row r="172" spans="1:81" ht="39.75" customHeight="1" x14ac:dyDescent="0.3">
      <c r="A172" s="714"/>
      <c r="B172" s="715"/>
      <c r="C172" s="2"/>
      <c r="D172" s="2"/>
      <c r="E172" s="2"/>
      <c r="F172" s="2"/>
      <c r="G172" s="2"/>
      <c r="H172" s="2"/>
      <c r="I172" s="2"/>
      <c r="J172" s="716"/>
      <c r="K172" s="717"/>
      <c r="L172" s="718"/>
      <c r="M172" s="718"/>
      <c r="N172" s="719"/>
      <c r="O172" s="719"/>
      <c r="P172" s="719"/>
      <c r="Q172" s="719"/>
      <c r="R172" s="2"/>
      <c r="S172" s="2"/>
      <c r="T172" s="2"/>
      <c r="U172" s="2"/>
      <c r="V172" s="2"/>
      <c r="W172" s="2"/>
      <c r="X172" s="720"/>
      <c r="Y172" s="720"/>
      <c r="Z172" s="720"/>
      <c r="AA172" s="720"/>
      <c r="AB172" s="717"/>
      <c r="AC172" s="721"/>
      <c r="AD172" s="722"/>
      <c r="AE172" s="722"/>
      <c r="AF172" s="722"/>
      <c r="AG172" s="722"/>
      <c r="AH172" s="722"/>
      <c r="AI172" s="722"/>
      <c r="AJ172" s="722"/>
      <c r="AK172" s="717"/>
      <c r="AL172" s="723"/>
      <c r="AM172" s="723"/>
      <c r="AN172" s="723"/>
      <c r="AO172" s="723"/>
      <c r="AP172" s="723"/>
      <c r="AQ172" s="1"/>
      <c r="AR172" s="1"/>
      <c r="AS172" s="1"/>
      <c r="AT172" s="717"/>
      <c r="AU172" s="723"/>
      <c r="AV172" s="723"/>
      <c r="AW172" s="723"/>
      <c r="AX172" s="723"/>
      <c r="AY172" s="723"/>
      <c r="AZ172" s="1"/>
      <c r="BA172" s="1"/>
      <c r="BB172" s="1"/>
      <c r="BC172" s="717"/>
      <c r="BD172" s="723"/>
      <c r="BE172" s="723"/>
      <c r="BF172" s="723"/>
      <c r="BG172" s="723"/>
      <c r="BH172" s="723"/>
      <c r="BI172" s="1"/>
      <c r="BJ172" s="1"/>
      <c r="BK172" s="1"/>
      <c r="BL172" s="717"/>
      <c r="BM172" s="723"/>
      <c r="BN172" s="723"/>
      <c r="BO172" s="723"/>
      <c r="BP172" s="723"/>
      <c r="BQ172" s="723"/>
      <c r="BR172" s="1"/>
      <c r="BS172" s="1"/>
      <c r="BT172" s="1"/>
      <c r="BU172" s="1"/>
      <c r="BV172" s="1"/>
      <c r="BW172" s="1"/>
      <c r="BX172" s="1"/>
      <c r="BY172" s="1"/>
      <c r="BZ172" s="1"/>
      <c r="CA172" s="1"/>
      <c r="CB172" s="1"/>
      <c r="CC172" s="1"/>
    </row>
    <row r="173" spans="1:81" ht="39.75" customHeight="1" x14ac:dyDescent="0.3">
      <c r="A173" s="714"/>
      <c r="B173" s="715"/>
      <c r="C173" s="2"/>
      <c r="D173" s="2"/>
      <c r="E173" s="2"/>
      <c r="F173" s="2"/>
      <c r="G173" s="2"/>
      <c r="H173" s="2"/>
      <c r="I173" s="2"/>
      <c r="J173" s="716"/>
      <c r="K173" s="717"/>
      <c r="L173" s="718"/>
      <c r="M173" s="718"/>
      <c r="N173" s="719"/>
      <c r="O173" s="719"/>
      <c r="P173" s="719"/>
      <c r="Q173" s="719"/>
      <c r="R173" s="2"/>
      <c r="S173" s="2"/>
      <c r="T173" s="2"/>
      <c r="U173" s="2"/>
      <c r="V173" s="2"/>
      <c r="W173" s="2"/>
      <c r="X173" s="720"/>
      <c r="Y173" s="720"/>
      <c r="Z173" s="720"/>
      <c r="AA173" s="720"/>
      <c r="AB173" s="717"/>
      <c r="AC173" s="721"/>
      <c r="AD173" s="722"/>
      <c r="AE173" s="722"/>
      <c r="AF173" s="722"/>
      <c r="AG173" s="722"/>
      <c r="AH173" s="722"/>
      <c r="AI173" s="722"/>
      <c r="AJ173" s="722"/>
      <c r="AK173" s="717"/>
      <c r="AL173" s="723"/>
      <c r="AM173" s="723"/>
      <c r="AN173" s="723"/>
      <c r="AO173" s="723"/>
      <c r="AP173" s="723"/>
      <c r="AQ173" s="1"/>
      <c r="AR173" s="1"/>
      <c r="AS173" s="1"/>
      <c r="AT173" s="717"/>
      <c r="AU173" s="723"/>
      <c r="AV173" s="723"/>
      <c r="AW173" s="723"/>
      <c r="AX173" s="723"/>
      <c r="AY173" s="723"/>
      <c r="AZ173" s="1"/>
      <c r="BA173" s="1"/>
      <c r="BB173" s="1"/>
      <c r="BC173" s="717"/>
      <c r="BD173" s="723"/>
      <c r="BE173" s="723"/>
      <c r="BF173" s="723"/>
      <c r="BG173" s="723"/>
      <c r="BH173" s="723"/>
      <c r="BI173" s="1"/>
      <c r="BJ173" s="1"/>
      <c r="BK173" s="1"/>
      <c r="BL173" s="717"/>
      <c r="BM173" s="723"/>
      <c r="BN173" s="723"/>
      <c r="BO173" s="723"/>
      <c r="BP173" s="723"/>
      <c r="BQ173" s="723"/>
      <c r="BR173" s="1"/>
      <c r="BS173" s="1"/>
      <c r="BT173" s="1"/>
      <c r="BU173" s="1"/>
      <c r="BV173" s="1"/>
      <c r="BW173" s="1"/>
      <c r="BX173" s="1"/>
      <c r="BY173" s="1"/>
      <c r="BZ173" s="1"/>
      <c r="CA173" s="1"/>
      <c r="CB173" s="1"/>
      <c r="CC173" s="1"/>
    </row>
    <row r="174" spans="1:81" ht="39.75" customHeight="1" x14ac:dyDescent="0.3">
      <c r="A174" s="714"/>
      <c r="B174" s="715"/>
      <c r="C174" s="2"/>
      <c r="D174" s="2"/>
      <c r="E174" s="2"/>
      <c r="F174" s="2"/>
      <c r="G174" s="2"/>
      <c r="H174" s="2"/>
      <c r="I174" s="2"/>
      <c r="J174" s="716"/>
      <c r="K174" s="717"/>
      <c r="L174" s="718"/>
      <c r="M174" s="718"/>
      <c r="N174" s="719"/>
      <c r="O174" s="719"/>
      <c r="P174" s="719"/>
      <c r="Q174" s="719"/>
      <c r="R174" s="2"/>
      <c r="S174" s="2"/>
      <c r="T174" s="2"/>
      <c r="U174" s="2"/>
      <c r="V174" s="2"/>
      <c r="W174" s="2"/>
      <c r="X174" s="720"/>
      <c r="Y174" s="720"/>
      <c r="Z174" s="720"/>
      <c r="AA174" s="720"/>
      <c r="AB174" s="717"/>
      <c r="AC174" s="721"/>
      <c r="AD174" s="722"/>
      <c r="AE174" s="722"/>
      <c r="AF174" s="722"/>
      <c r="AG174" s="722"/>
      <c r="AH174" s="722"/>
      <c r="AI174" s="722"/>
      <c r="AJ174" s="722"/>
      <c r="AK174" s="717"/>
      <c r="AL174" s="723"/>
      <c r="AM174" s="723"/>
      <c r="AN174" s="723"/>
      <c r="AO174" s="723"/>
      <c r="AP174" s="723"/>
      <c r="AQ174" s="1"/>
      <c r="AR174" s="1"/>
      <c r="AS174" s="1"/>
      <c r="AT174" s="717"/>
      <c r="AU174" s="723"/>
      <c r="AV174" s="723"/>
      <c r="AW174" s="723"/>
      <c r="AX174" s="723"/>
      <c r="AY174" s="723"/>
      <c r="AZ174" s="1"/>
      <c r="BA174" s="1"/>
      <c r="BB174" s="1"/>
      <c r="BC174" s="717"/>
      <c r="BD174" s="723"/>
      <c r="BE174" s="723"/>
      <c r="BF174" s="723"/>
      <c r="BG174" s="723"/>
      <c r="BH174" s="723"/>
      <c r="BI174" s="1"/>
      <c r="BJ174" s="1"/>
      <c r="BK174" s="1"/>
      <c r="BL174" s="717"/>
      <c r="BM174" s="723"/>
      <c r="BN174" s="723"/>
      <c r="BO174" s="723"/>
      <c r="BP174" s="723"/>
      <c r="BQ174" s="723"/>
      <c r="BR174" s="1"/>
      <c r="BS174" s="1"/>
      <c r="BT174" s="1"/>
      <c r="BU174" s="1"/>
      <c r="BV174" s="1"/>
      <c r="BW174" s="1"/>
      <c r="BX174" s="1"/>
      <c r="BY174" s="1"/>
      <c r="BZ174" s="1"/>
      <c r="CA174" s="1"/>
      <c r="CB174" s="1"/>
      <c r="CC174" s="1"/>
    </row>
    <row r="175" spans="1:81" ht="39.75" customHeight="1" x14ac:dyDescent="0.3">
      <c r="A175" s="714"/>
      <c r="B175" s="715"/>
      <c r="C175" s="2"/>
      <c r="D175" s="2"/>
      <c r="E175" s="2"/>
      <c r="F175" s="2"/>
      <c r="G175" s="2"/>
      <c r="H175" s="2"/>
      <c r="I175" s="2"/>
      <c r="J175" s="716"/>
      <c r="K175" s="717"/>
      <c r="L175" s="718"/>
      <c r="M175" s="718"/>
      <c r="N175" s="719"/>
      <c r="O175" s="719"/>
      <c r="P175" s="719"/>
      <c r="Q175" s="719"/>
      <c r="R175" s="2"/>
      <c r="S175" s="2"/>
      <c r="T175" s="2"/>
      <c r="U175" s="2"/>
      <c r="V175" s="2"/>
      <c r="W175" s="2"/>
      <c r="X175" s="720"/>
      <c r="Y175" s="720"/>
      <c r="Z175" s="720"/>
      <c r="AA175" s="720"/>
      <c r="AB175" s="717"/>
      <c r="AC175" s="721"/>
      <c r="AD175" s="722"/>
      <c r="AE175" s="722"/>
      <c r="AF175" s="722"/>
      <c r="AG175" s="722"/>
      <c r="AH175" s="722"/>
      <c r="AI175" s="722"/>
      <c r="AJ175" s="722"/>
      <c r="AK175" s="717"/>
      <c r="AL175" s="723"/>
      <c r="AM175" s="723"/>
      <c r="AN175" s="723"/>
      <c r="AO175" s="723"/>
      <c r="AP175" s="723"/>
      <c r="AQ175" s="1"/>
      <c r="AR175" s="1"/>
      <c r="AS175" s="1"/>
      <c r="AT175" s="717"/>
      <c r="AU175" s="723"/>
      <c r="AV175" s="723"/>
      <c r="AW175" s="723"/>
      <c r="AX175" s="723"/>
      <c r="AY175" s="723"/>
      <c r="AZ175" s="1"/>
      <c r="BA175" s="1"/>
      <c r="BB175" s="1"/>
      <c r="BC175" s="717"/>
      <c r="BD175" s="723"/>
      <c r="BE175" s="723"/>
      <c r="BF175" s="723"/>
      <c r="BG175" s="723"/>
      <c r="BH175" s="723"/>
      <c r="BI175" s="1"/>
      <c r="BJ175" s="1"/>
      <c r="BK175" s="1"/>
      <c r="BL175" s="717"/>
      <c r="BM175" s="723"/>
      <c r="BN175" s="723"/>
      <c r="BO175" s="723"/>
      <c r="BP175" s="723"/>
      <c r="BQ175" s="723"/>
      <c r="BR175" s="1"/>
      <c r="BS175" s="1"/>
      <c r="BT175" s="1"/>
      <c r="BU175" s="1"/>
      <c r="BV175" s="1"/>
      <c r="BW175" s="1"/>
      <c r="BX175" s="1"/>
      <c r="BY175" s="1"/>
      <c r="BZ175" s="1"/>
      <c r="CA175" s="1"/>
      <c r="CB175" s="1"/>
      <c r="CC175" s="1"/>
    </row>
    <row r="176" spans="1:81" ht="39.75" customHeight="1" x14ac:dyDescent="0.3">
      <c r="A176" s="714"/>
      <c r="B176" s="715"/>
      <c r="C176" s="2"/>
      <c r="D176" s="2"/>
      <c r="E176" s="2"/>
      <c r="F176" s="2"/>
      <c r="G176" s="2"/>
      <c r="H176" s="2"/>
      <c r="I176" s="2"/>
      <c r="J176" s="716"/>
      <c r="K176" s="717"/>
      <c r="L176" s="718"/>
      <c r="M176" s="718"/>
      <c r="N176" s="719"/>
      <c r="O176" s="719"/>
      <c r="P176" s="719"/>
      <c r="Q176" s="719"/>
      <c r="R176" s="2"/>
      <c r="S176" s="2"/>
      <c r="T176" s="2"/>
      <c r="U176" s="2"/>
      <c r="V176" s="2"/>
      <c r="W176" s="2"/>
      <c r="X176" s="720"/>
      <c r="Y176" s="720"/>
      <c r="Z176" s="720"/>
      <c r="AA176" s="720"/>
      <c r="AB176" s="717"/>
      <c r="AC176" s="721"/>
      <c r="AD176" s="722"/>
      <c r="AE176" s="722"/>
      <c r="AF176" s="722"/>
      <c r="AG176" s="722"/>
      <c r="AH176" s="722"/>
      <c r="AI176" s="722"/>
      <c r="AJ176" s="722"/>
      <c r="AK176" s="717"/>
      <c r="AL176" s="723"/>
      <c r="AM176" s="723"/>
      <c r="AN176" s="723"/>
      <c r="AO176" s="723"/>
      <c r="AP176" s="723"/>
      <c r="AQ176" s="1"/>
      <c r="AR176" s="1"/>
      <c r="AS176" s="1"/>
      <c r="AT176" s="717"/>
      <c r="AU176" s="723"/>
      <c r="AV176" s="723"/>
      <c r="AW176" s="723"/>
      <c r="AX176" s="723"/>
      <c r="AY176" s="723"/>
      <c r="AZ176" s="1"/>
      <c r="BA176" s="1"/>
      <c r="BB176" s="1"/>
      <c r="BC176" s="717"/>
      <c r="BD176" s="723"/>
      <c r="BE176" s="723"/>
      <c r="BF176" s="723"/>
      <c r="BG176" s="723"/>
      <c r="BH176" s="723"/>
      <c r="BI176" s="1"/>
      <c r="BJ176" s="1"/>
      <c r="BK176" s="1"/>
      <c r="BL176" s="717"/>
      <c r="BM176" s="723"/>
      <c r="BN176" s="723"/>
      <c r="BO176" s="723"/>
      <c r="BP176" s="723"/>
      <c r="BQ176" s="723"/>
      <c r="BR176" s="1"/>
      <c r="BS176" s="1"/>
      <c r="BT176" s="1"/>
      <c r="BU176" s="1"/>
      <c r="BV176" s="1"/>
      <c r="BW176" s="1"/>
      <c r="BX176" s="1"/>
      <c r="BY176" s="1"/>
      <c r="BZ176" s="1"/>
      <c r="CA176" s="1"/>
      <c r="CB176" s="1"/>
      <c r="CC176" s="1"/>
    </row>
    <row r="177" spans="1:81" ht="39.75" customHeight="1" x14ac:dyDescent="0.3">
      <c r="A177" s="714"/>
      <c r="B177" s="715"/>
      <c r="C177" s="2"/>
      <c r="D177" s="2"/>
      <c r="E177" s="2"/>
      <c r="F177" s="2"/>
      <c r="G177" s="2"/>
      <c r="H177" s="2"/>
      <c r="I177" s="2"/>
      <c r="J177" s="716"/>
      <c r="K177" s="717"/>
      <c r="L177" s="718"/>
      <c r="M177" s="718"/>
      <c r="N177" s="719"/>
      <c r="O177" s="719"/>
      <c r="P177" s="719"/>
      <c r="Q177" s="719"/>
      <c r="R177" s="2"/>
      <c r="S177" s="2"/>
      <c r="T177" s="2"/>
      <c r="U177" s="2"/>
      <c r="V177" s="2"/>
      <c r="W177" s="2"/>
      <c r="X177" s="720"/>
      <c r="Y177" s="720"/>
      <c r="Z177" s="720"/>
      <c r="AA177" s="720"/>
      <c r="AB177" s="717"/>
      <c r="AC177" s="721"/>
      <c r="AD177" s="722"/>
      <c r="AE177" s="722"/>
      <c r="AF177" s="722"/>
      <c r="AG177" s="722"/>
      <c r="AH177" s="722"/>
      <c r="AI177" s="722"/>
      <c r="AJ177" s="722"/>
      <c r="AK177" s="717"/>
      <c r="AL177" s="723"/>
      <c r="AM177" s="723"/>
      <c r="AN177" s="723"/>
      <c r="AO177" s="723"/>
      <c r="AP177" s="723"/>
      <c r="AQ177" s="1"/>
      <c r="AR177" s="1"/>
      <c r="AS177" s="1"/>
      <c r="AT177" s="717"/>
      <c r="AU177" s="723"/>
      <c r="AV177" s="723"/>
      <c r="AW177" s="723"/>
      <c r="AX177" s="723"/>
      <c r="AY177" s="723"/>
      <c r="AZ177" s="1"/>
      <c r="BA177" s="1"/>
      <c r="BB177" s="1"/>
      <c r="BC177" s="717"/>
      <c r="BD177" s="723"/>
      <c r="BE177" s="723"/>
      <c r="BF177" s="723"/>
      <c r="BG177" s="723"/>
      <c r="BH177" s="723"/>
      <c r="BI177" s="1"/>
      <c r="BJ177" s="1"/>
      <c r="BK177" s="1"/>
      <c r="BL177" s="717"/>
      <c r="BM177" s="723"/>
      <c r="BN177" s="723"/>
      <c r="BO177" s="723"/>
      <c r="BP177" s="723"/>
      <c r="BQ177" s="723"/>
      <c r="BR177" s="1"/>
      <c r="BS177" s="1"/>
      <c r="BT177" s="1"/>
      <c r="BU177" s="1"/>
      <c r="BV177" s="1"/>
      <c r="BW177" s="1"/>
      <c r="BX177" s="1"/>
      <c r="BY177" s="1"/>
      <c r="BZ177" s="1"/>
      <c r="CA177" s="1"/>
      <c r="CB177" s="1"/>
      <c r="CC177" s="1"/>
    </row>
    <row r="178" spans="1:81" ht="39.75" customHeight="1" x14ac:dyDescent="0.3">
      <c r="A178" s="714"/>
      <c r="B178" s="715"/>
      <c r="C178" s="2"/>
      <c r="D178" s="2"/>
      <c r="E178" s="2"/>
      <c r="F178" s="2"/>
      <c r="G178" s="2"/>
      <c r="H178" s="2"/>
      <c r="I178" s="2"/>
      <c r="J178" s="716"/>
      <c r="K178" s="717"/>
      <c r="L178" s="718"/>
      <c r="M178" s="718"/>
      <c r="N178" s="719"/>
      <c r="O178" s="719"/>
      <c r="P178" s="719"/>
      <c r="Q178" s="719"/>
      <c r="R178" s="2"/>
      <c r="S178" s="2"/>
      <c r="T178" s="2"/>
      <c r="U178" s="2"/>
      <c r="V178" s="2"/>
      <c r="W178" s="2"/>
      <c r="X178" s="720"/>
      <c r="Y178" s="720"/>
      <c r="Z178" s="720"/>
      <c r="AA178" s="720"/>
      <c r="AB178" s="717"/>
      <c r="AC178" s="721"/>
      <c r="AD178" s="722"/>
      <c r="AE178" s="722"/>
      <c r="AF178" s="722"/>
      <c r="AG178" s="722"/>
      <c r="AH178" s="722"/>
      <c r="AI178" s="722"/>
      <c r="AJ178" s="722"/>
      <c r="AK178" s="717"/>
      <c r="AL178" s="723"/>
      <c r="AM178" s="723"/>
      <c r="AN178" s="723"/>
      <c r="AO178" s="723"/>
      <c r="AP178" s="723"/>
      <c r="AQ178" s="1"/>
      <c r="AR178" s="1"/>
      <c r="AS178" s="1"/>
      <c r="AT178" s="717"/>
      <c r="AU178" s="723"/>
      <c r="AV178" s="723"/>
      <c r="AW178" s="723"/>
      <c r="AX178" s="723"/>
      <c r="AY178" s="723"/>
      <c r="AZ178" s="1"/>
      <c r="BA178" s="1"/>
      <c r="BB178" s="1"/>
      <c r="BC178" s="717"/>
      <c r="BD178" s="723"/>
      <c r="BE178" s="723"/>
      <c r="BF178" s="723"/>
      <c r="BG178" s="723"/>
      <c r="BH178" s="723"/>
      <c r="BI178" s="1"/>
      <c r="BJ178" s="1"/>
      <c r="BK178" s="1"/>
      <c r="BL178" s="717"/>
      <c r="BM178" s="723"/>
      <c r="BN178" s="723"/>
      <c r="BO178" s="723"/>
      <c r="BP178" s="723"/>
      <c r="BQ178" s="723"/>
      <c r="BR178" s="1"/>
      <c r="BS178" s="1"/>
      <c r="BT178" s="1"/>
      <c r="BU178" s="1"/>
      <c r="BV178" s="1"/>
      <c r="BW178" s="1"/>
      <c r="BX178" s="1"/>
      <c r="BY178" s="1"/>
      <c r="BZ178" s="1"/>
      <c r="CA178" s="1"/>
      <c r="CB178" s="1"/>
      <c r="CC178" s="1"/>
    </row>
    <row r="179" spans="1:81" ht="39.75" customHeight="1" x14ac:dyDescent="0.3">
      <c r="A179" s="714"/>
      <c r="B179" s="715"/>
      <c r="C179" s="2"/>
      <c r="D179" s="2"/>
      <c r="E179" s="2"/>
      <c r="F179" s="2"/>
      <c r="G179" s="2"/>
      <c r="H179" s="2"/>
      <c r="I179" s="2"/>
      <c r="J179" s="716"/>
      <c r="K179" s="717"/>
      <c r="L179" s="718"/>
      <c r="M179" s="718"/>
      <c r="N179" s="719"/>
      <c r="O179" s="719"/>
      <c r="P179" s="719"/>
      <c r="Q179" s="719"/>
      <c r="R179" s="2"/>
      <c r="S179" s="2"/>
      <c r="T179" s="2"/>
      <c r="U179" s="2"/>
      <c r="V179" s="2"/>
      <c r="W179" s="2"/>
      <c r="X179" s="720"/>
      <c r="Y179" s="720"/>
      <c r="Z179" s="720"/>
      <c r="AA179" s="720"/>
      <c r="AB179" s="717"/>
      <c r="AC179" s="721"/>
      <c r="AD179" s="722"/>
      <c r="AE179" s="722"/>
      <c r="AF179" s="722"/>
      <c r="AG179" s="722"/>
      <c r="AH179" s="722"/>
      <c r="AI179" s="722"/>
      <c r="AJ179" s="722"/>
      <c r="AK179" s="717"/>
      <c r="AL179" s="723"/>
      <c r="AM179" s="723"/>
      <c r="AN179" s="723"/>
      <c r="AO179" s="723"/>
      <c r="AP179" s="723"/>
      <c r="AQ179" s="1"/>
      <c r="AR179" s="1"/>
      <c r="AS179" s="1"/>
      <c r="AT179" s="717"/>
      <c r="AU179" s="723"/>
      <c r="AV179" s="723"/>
      <c r="AW179" s="723"/>
      <c r="AX179" s="723"/>
      <c r="AY179" s="723"/>
      <c r="AZ179" s="1"/>
      <c r="BA179" s="1"/>
      <c r="BB179" s="1"/>
      <c r="BC179" s="717"/>
      <c r="BD179" s="723"/>
      <c r="BE179" s="723"/>
      <c r="BF179" s="723"/>
      <c r="BG179" s="723"/>
      <c r="BH179" s="723"/>
      <c r="BI179" s="1"/>
      <c r="BJ179" s="1"/>
      <c r="BK179" s="1"/>
      <c r="BL179" s="717"/>
      <c r="BM179" s="723"/>
      <c r="BN179" s="723"/>
      <c r="BO179" s="723"/>
      <c r="BP179" s="723"/>
      <c r="BQ179" s="723"/>
      <c r="BR179" s="1"/>
      <c r="BS179" s="1"/>
      <c r="BT179" s="1"/>
      <c r="BU179" s="1"/>
      <c r="BV179" s="1"/>
      <c r="BW179" s="1"/>
      <c r="BX179" s="1"/>
      <c r="BY179" s="1"/>
      <c r="BZ179" s="1"/>
      <c r="CA179" s="1"/>
      <c r="CB179" s="1"/>
      <c r="CC179" s="1"/>
    </row>
    <row r="180" spans="1:81" ht="39.75" customHeight="1" x14ac:dyDescent="0.3">
      <c r="A180" s="714"/>
      <c r="B180" s="715"/>
      <c r="C180" s="2"/>
      <c r="D180" s="2"/>
      <c r="E180" s="2"/>
      <c r="F180" s="2"/>
      <c r="G180" s="2"/>
      <c r="H180" s="2"/>
      <c r="I180" s="2"/>
      <c r="J180" s="716"/>
      <c r="K180" s="717"/>
      <c r="L180" s="718"/>
      <c r="M180" s="718"/>
      <c r="N180" s="719"/>
      <c r="O180" s="719"/>
      <c r="P180" s="719"/>
      <c r="Q180" s="719"/>
      <c r="R180" s="2"/>
      <c r="S180" s="2"/>
      <c r="T180" s="2"/>
      <c r="U180" s="2"/>
      <c r="V180" s="2"/>
      <c r="W180" s="2"/>
      <c r="X180" s="720"/>
      <c r="Y180" s="720"/>
      <c r="Z180" s="720"/>
      <c r="AA180" s="720"/>
      <c r="AB180" s="717"/>
      <c r="AC180" s="721"/>
      <c r="AD180" s="722"/>
      <c r="AE180" s="722"/>
      <c r="AF180" s="722"/>
      <c r="AG180" s="722"/>
      <c r="AH180" s="722"/>
      <c r="AI180" s="722"/>
      <c r="AJ180" s="722"/>
      <c r="AK180" s="717"/>
      <c r="AL180" s="723"/>
      <c r="AM180" s="723"/>
      <c r="AN180" s="723"/>
      <c r="AO180" s="723"/>
      <c r="AP180" s="723"/>
      <c r="AQ180" s="1"/>
      <c r="AR180" s="1"/>
      <c r="AS180" s="1"/>
      <c r="AT180" s="717"/>
      <c r="AU180" s="723"/>
      <c r="AV180" s="723"/>
      <c r="AW180" s="723"/>
      <c r="AX180" s="723"/>
      <c r="AY180" s="723"/>
      <c r="AZ180" s="1"/>
      <c r="BA180" s="1"/>
      <c r="BB180" s="1"/>
      <c r="BC180" s="717"/>
      <c r="BD180" s="723"/>
      <c r="BE180" s="723"/>
      <c r="BF180" s="723"/>
      <c r="BG180" s="723"/>
      <c r="BH180" s="723"/>
      <c r="BI180" s="1"/>
      <c r="BJ180" s="1"/>
      <c r="BK180" s="1"/>
      <c r="BL180" s="717"/>
      <c r="BM180" s="723"/>
      <c r="BN180" s="723"/>
      <c r="BO180" s="723"/>
      <c r="BP180" s="723"/>
      <c r="BQ180" s="723"/>
      <c r="BR180" s="1"/>
      <c r="BS180" s="1"/>
      <c r="BT180" s="1"/>
      <c r="BU180" s="1"/>
      <c r="BV180" s="1"/>
      <c r="BW180" s="1"/>
      <c r="BX180" s="1"/>
      <c r="BY180" s="1"/>
      <c r="BZ180" s="1"/>
      <c r="CA180" s="1"/>
      <c r="CB180" s="1"/>
      <c r="CC180" s="1"/>
    </row>
    <row r="181" spans="1:81" ht="39.75" customHeight="1" x14ac:dyDescent="0.3">
      <c r="A181" s="714"/>
      <c r="B181" s="715"/>
      <c r="C181" s="2"/>
      <c r="D181" s="2"/>
      <c r="E181" s="2"/>
      <c r="F181" s="2"/>
      <c r="G181" s="2"/>
      <c r="H181" s="2"/>
      <c r="I181" s="2"/>
      <c r="J181" s="716"/>
      <c r="K181" s="717"/>
      <c r="L181" s="718"/>
      <c r="M181" s="718"/>
      <c r="N181" s="719"/>
      <c r="O181" s="719"/>
      <c r="P181" s="719"/>
      <c r="Q181" s="719"/>
      <c r="R181" s="2"/>
      <c r="S181" s="2"/>
      <c r="T181" s="2"/>
      <c r="U181" s="2"/>
      <c r="V181" s="2"/>
      <c r="W181" s="2"/>
      <c r="X181" s="720"/>
      <c r="Y181" s="720"/>
      <c r="Z181" s="720"/>
      <c r="AA181" s="720"/>
      <c r="AB181" s="717"/>
      <c r="AC181" s="721"/>
      <c r="AD181" s="722"/>
      <c r="AE181" s="722"/>
      <c r="AF181" s="722"/>
      <c r="AG181" s="722"/>
      <c r="AH181" s="722"/>
      <c r="AI181" s="722"/>
      <c r="AJ181" s="722"/>
      <c r="AK181" s="717"/>
      <c r="AL181" s="723"/>
      <c r="AM181" s="723"/>
      <c r="AN181" s="723"/>
      <c r="AO181" s="723"/>
      <c r="AP181" s="723"/>
      <c r="AQ181" s="1"/>
      <c r="AR181" s="1"/>
      <c r="AS181" s="1"/>
      <c r="AT181" s="717"/>
      <c r="AU181" s="723"/>
      <c r="AV181" s="723"/>
      <c r="AW181" s="723"/>
      <c r="AX181" s="723"/>
      <c r="AY181" s="723"/>
      <c r="AZ181" s="1"/>
      <c r="BA181" s="1"/>
      <c r="BB181" s="1"/>
      <c r="BC181" s="717"/>
      <c r="BD181" s="723"/>
      <c r="BE181" s="723"/>
      <c r="BF181" s="723"/>
      <c r="BG181" s="723"/>
      <c r="BH181" s="723"/>
      <c r="BI181" s="1"/>
      <c r="BJ181" s="1"/>
      <c r="BK181" s="1"/>
      <c r="BL181" s="717"/>
      <c r="BM181" s="723"/>
      <c r="BN181" s="723"/>
      <c r="BO181" s="723"/>
      <c r="BP181" s="723"/>
      <c r="BQ181" s="723"/>
      <c r="BR181" s="1"/>
      <c r="BS181" s="1"/>
      <c r="BT181" s="1"/>
      <c r="BU181" s="1"/>
      <c r="BV181" s="1"/>
      <c r="BW181" s="1"/>
      <c r="BX181" s="1"/>
      <c r="BY181" s="1"/>
      <c r="BZ181" s="1"/>
      <c r="CA181" s="1"/>
      <c r="CB181" s="1"/>
      <c r="CC181" s="1"/>
    </row>
    <row r="182" spans="1:81" ht="39.75" customHeight="1" x14ac:dyDescent="0.3">
      <c r="A182" s="714"/>
      <c r="B182" s="715"/>
      <c r="C182" s="2"/>
      <c r="D182" s="2"/>
      <c r="E182" s="2"/>
      <c r="F182" s="2"/>
      <c r="G182" s="2"/>
      <c r="H182" s="2"/>
      <c r="I182" s="2"/>
      <c r="J182" s="716"/>
      <c r="K182" s="717"/>
      <c r="L182" s="718"/>
      <c r="M182" s="718"/>
      <c r="N182" s="719"/>
      <c r="O182" s="719"/>
      <c r="P182" s="719"/>
      <c r="Q182" s="719"/>
      <c r="R182" s="2"/>
      <c r="S182" s="2"/>
      <c r="T182" s="2"/>
      <c r="U182" s="2"/>
      <c r="V182" s="2"/>
      <c r="W182" s="2"/>
      <c r="X182" s="720"/>
      <c r="Y182" s="720"/>
      <c r="Z182" s="720"/>
      <c r="AA182" s="720"/>
      <c r="AB182" s="717"/>
      <c r="AC182" s="721"/>
      <c r="AD182" s="722"/>
      <c r="AE182" s="722"/>
      <c r="AF182" s="722"/>
      <c r="AG182" s="722"/>
      <c r="AH182" s="722"/>
      <c r="AI182" s="722"/>
      <c r="AJ182" s="722"/>
      <c r="AK182" s="717"/>
      <c r="AL182" s="723"/>
      <c r="AM182" s="723"/>
      <c r="AN182" s="723"/>
      <c r="AO182" s="723"/>
      <c r="AP182" s="723"/>
      <c r="AQ182" s="1"/>
      <c r="AR182" s="1"/>
      <c r="AS182" s="1"/>
      <c r="AT182" s="717"/>
      <c r="AU182" s="723"/>
      <c r="AV182" s="723"/>
      <c r="AW182" s="723"/>
      <c r="AX182" s="723"/>
      <c r="AY182" s="723"/>
      <c r="AZ182" s="1"/>
      <c r="BA182" s="1"/>
      <c r="BB182" s="1"/>
      <c r="BC182" s="717"/>
      <c r="BD182" s="723"/>
      <c r="BE182" s="723"/>
      <c r="BF182" s="723"/>
      <c r="BG182" s="723"/>
      <c r="BH182" s="723"/>
      <c r="BI182" s="1"/>
      <c r="BJ182" s="1"/>
      <c r="BK182" s="1"/>
      <c r="BL182" s="717"/>
      <c r="BM182" s="723"/>
      <c r="BN182" s="723"/>
      <c r="BO182" s="723"/>
      <c r="BP182" s="723"/>
      <c r="BQ182" s="723"/>
      <c r="BR182" s="1"/>
      <c r="BS182" s="1"/>
      <c r="BT182" s="1"/>
      <c r="BU182" s="1"/>
      <c r="BV182" s="1"/>
      <c r="BW182" s="1"/>
      <c r="BX182" s="1"/>
      <c r="BY182" s="1"/>
      <c r="BZ182" s="1"/>
      <c r="CA182" s="1"/>
      <c r="CB182" s="1"/>
      <c r="CC182" s="1"/>
    </row>
    <row r="183" spans="1:81" ht="39.75" customHeight="1" x14ac:dyDescent="0.3">
      <c r="A183" s="714"/>
      <c r="B183" s="715"/>
      <c r="C183" s="2"/>
      <c r="D183" s="2"/>
      <c r="E183" s="2"/>
      <c r="F183" s="2"/>
      <c r="G183" s="2"/>
      <c r="H183" s="2"/>
      <c r="I183" s="2"/>
      <c r="J183" s="716"/>
      <c r="K183" s="717"/>
      <c r="L183" s="718"/>
      <c r="M183" s="718"/>
      <c r="N183" s="719"/>
      <c r="O183" s="719"/>
      <c r="P183" s="719"/>
      <c r="Q183" s="719"/>
      <c r="R183" s="2"/>
      <c r="S183" s="2"/>
      <c r="T183" s="2"/>
      <c r="U183" s="2"/>
      <c r="V183" s="2"/>
      <c r="W183" s="2"/>
      <c r="X183" s="720"/>
      <c r="Y183" s="720"/>
      <c r="Z183" s="720"/>
      <c r="AA183" s="720"/>
      <c r="AB183" s="717"/>
      <c r="AC183" s="721"/>
      <c r="AD183" s="722"/>
      <c r="AE183" s="722"/>
      <c r="AF183" s="722"/>
      <c r="AG183" s="722"/>
      <c r="AH183" s="722"/>
      <c r="AI183" s="722"/>
      <c r="AJ183" s="722"/>
      <c r="AK183" s="717"/>
      <c r="AL183" s="723"/>
      <c r="AM183" s="723"/>
      <c r="AN183" s="723"/>
      <c r="AO183" s="723"/>
      <c r="AP183" s="723"/>
      <c r="AQ183" s="1"/>
      <c r="AR183" s="1"/>
      <c r="AS183" s="1"/>
      <c r="AT183" s="717"/>
      <c r="AU183" s="723"/>
      <c r="AV183" s="723"/>
      <c r="AW183" s="723"/>
      <c r="AX183" s="723"/>
      <c r="AY183" s="723"/>
      <c r="AZ183" s="1"/>
      <c r="BA183" s="1"/>
      <c r="BB183" s="1"/>
      <c r="BC183" s="717"/>
      <c r="BD183" s="723"/>
      <c r="BE183" s="723"/>
      <c r="BF183" s="723"/>
      <c r="BG183" s="723"/>
      <c r="BH183" s="723"/>
      <c r="BI183" s="1"/>
      <c r="BJ183" s="1"/>
      <c r="BK183" s="1"/>
      <c r="BL183" s="717"/>
      <c r="BM183" s="723"/>
      <c r="BN183" s="723"/>
      <c r="BO183" s="723"/>
      <c r="BP183" s="723"/>
      <c r="BQ183" s="723"/>
      <c r="BR183" s="1"/>
      <c r="BS183" s="1"/>
      <c r="BT183" s="1"/>
      <c r="BU183" s="1"/>
      <c r="BV183" s="1"/>
      <c r="BW183" s="1"/>
      <c r="BX183" s="1"/>
      <c r="BY183" s="1"/>
      <c r="BZ183" s="1"/>
      <c r="CA183" s="1"/>
      <c r="CB183" s="1"/>
      <c r="CC183" s="1"/>
    </row>
    <row r="184" spans="1:81" ht="39.75" customHeight="1" x14ac:dyDescent="0.3">
      <c r="A184" s="714"/>
      <c r="B184" s="715"/>
      <c r="C184" s="2"/>
      <c r="D184" s="2"/>
      <c r="E184" s="2"/>
      <c r="F184" s="2"/>
      <c r="G184" s="2"/>
      <c r="H184" s="2"/>
      <c r="I184" s="2"/>
      <c r="J184" s="716"/>
      <c r="K184" s="717"/>
      <c r="L184" s="718"/>
      <c r="M184" s="718"/>
      <c r="N184" s="719"/>
      <c r="O184" s="719"/>
      <c r="P184" s="719"/>
      <c r="Q184" s="719"/>
      <c r="R184" s="2"/>
      <c r="S184" s="2"/>
      <c r="T184" s="2"/>
      <c r="U184" s="2"/>
      <c r="V184" s="2"/>
      <c r="W184" s="2"/>
      <c r="X184" s="720"/>
      <c r="Y184" s="720"/>
      <c r="Z184" s="720"/>
      <c r="AA184" s="720"/>
      <c r="AB184" s="717"/>
      <c r="AC184" s="721"/>
      <c r="AD184" s="722"/>
      <c r="AE184" s="722"/>
      <c r="AF184" s="722"/>
      <c r="AG184" s="722"/>
      <c r="AH184" s="722"/>
      <c r="AI184" s="722"/>
      <c r="AJ184" s="722"/>
      <c r="AK184" s="717"/>
      <c r="AL184" s="723"/>
      <c r="AM184" s="723"/>
      <c r="AN184" s="723"/>
      <c r="AO184" s="723"/>
      <c r="AP184" s="723"/>
      <c r="AQ184" s="1"/>
      <c r="AR184" s="1"/>
      <c r="AS184" s="1"/>
      <c r="AT184" s="717"/>
      <c r="AU184" s="723"/>
      <c r="AV184" s="723"/>
      <c r="AW184" s="723"/>
      <c r="AX184" s="723"/>
      <c r="AY184" s="723"/>
      <c r="AZ184" s="1"/>
      <c r="BA184" s="1"/>
      <c r="BB184" s="1"/>
      <c r="BC184" s="717"/>
      <c r="BD184" s="723"/>
      <c r="BE184" s="723"/>
      <c r="BF184" s="723"/>
      <c r="BG184" s="723"/>
      <c r="BH184" s="723"/>
      <c r="BI184" s="1"/>
      <c r="BJ184" s="1"/>
      <c r="BK184" s="1"/>
      <c r="BL184" s="717"/>
      <c r="BM184" s="723"/>
      <c r="BN184" s="723"/>
      <c r="BO184" s="723"/>
      <c r="BP184" s="723"/>
      <c r="BQ184" s="723"/>
      <c r="BR184" s="1"/>
      <c r="BS184" s="1"/>
      <c r="BT184" s="1"/>
      <c r="BU184" s="1"/>
      <c r="BV184" s="1"/>
      <c r="BW184" s="1"/>
      <c r="BX184" s="1"/>
      <c r="BY184" s="1"/>
      <c r="BZ184" s="1"/>
      <c r="CA184" s="1"/>
      <c r="CB184" s="1"/>
      <c r="CC184" s="1"/>
    </row>
    <row r="185" spans="1:81" ht="39.75" customHeight="1" x14ac:dyDescent="0.3">
      <c r="A185" s="714"/>
      <c r="B185" s="715"/>
      <c r="C185" s="2"/>
      <c r="D185" s="2"/>
      <c r="E185" s="2"/>
      <c r="F185" s="2"/>
      <c r="G185" s="2"/>
      <c r="H185" s="2"/>
      <c r="I185" s="2"/>
      <c r="J185" s="716"/>
      <c r="K185" s="717"/>
      <c r="L185" s="718"/>
      <c r="M185" s="718"/>
      <c r="N185" s="719"/>
      <c r="O185" s="719"/>
      <c r="P185" s="719"/>
      <c r="Q185" s="719"/>
      <c r="R185" s="2"/>
      <c r="S185" s="2"/>
      <c r="T185" s="2"/>
      <c r="U185" s="2"/>
      <c r="V185" s="2"/>
      <c r="W185" s="2"/>
      <c r="X185" s="720"/>
      <c r="Y185" s="720"/>
      <c r="Z185" s="720"/>
      <c r="AA185" s="720"/>
      <c r="AB185" s="717"/>
      <c r="AC185" s="721"/>
      <c r="AD185" s="722"/>
      <c r="AE185" s="722"/>
      <c r="AF185" s="722"/>
      <c r="AG185" s="722"/>
      <c r="AH185" s="722"/>
      <c r="AI185" s="722"/>
      <c r="AJ185" s="722"/>
      <c r="AK185" s="717"/>
      <c r="AL185" s="723"/>
      <c r="AM185" s="723"/>
      <c r="AN185" s="723"/>
      <c r="AO185" s="723"/>
      <c r="AP185" s="723"/>
      <c r="AQ185" s="1"/>
      <c r="AR185" s="1"/>
      <c r="AS185" s="1"/>
      <c r="AT185" s="717"/>
      <c r="AU185" s="723"/>
      <c r="AV185" s="723"/>
      <c r="AW185" s="723"/>
      <c r="AX185" s="723"/>
      <c r="AY185" s="723"/>
      <c r="AZ185" s="1"/>
      <c r="BA185" s="1"/>
      <c r="BB185" s="1"/>
      <c r="BC185" s="717"/>
      <c r="BD185" s="723"/>
      <c r="BE185" s="723"/>
      <c r="BF185" s="723"/>
      <c r="BG185" s="723"/>
      <c r="BH185" s="723"/>
      <c r="BI185" s="1"/>
      <c r="BJ185" s="1"/>
      <c r="BK185" s="1"/>
      <c r="BL185" s="717"/>
      <c r="BM185" s="723"/>
      <c r="BN185" s="723"/>
      <c r="BO185" s="723"/>
      <c r="BP185" s="723"/>
      <c r="BQ185" s="723"/>
      <c r="BR185" s="1"/>
      <c r="BS185" s="1"/>
      <c r="BT185" s="1"/>
      <c r="BU185" s="1"/>
      <c r="BV185" s="1"/>
      <c r="BW185" s="1"/>
      <c r="BX185" s="1"/>
      <c r="BY185" s="1"/>
      <c r="BZ185" s="1"/>
      <c r="CA185" s="1"/>
      <c r="CB185" s="1"/>
      <c r="CC185" s="1"/>
    </row>
    <row r="186" spans="1:81" ht="39.75" customHeight="1" x14ac:dyDescent="0.3">
      <c r="A186" s="714"/>
      <c r="B186" s="715"/>
      <c r="C186" s="2"/>
      <c r="D186" s="2"/>
      <c r="E186" s="2"/>
      <c r="F186" s="2"/>
      <c r="G186" s="2"/>
      <c r="H186" s="2"/>
      <c r="I186" s="2"/>
      <c r="J186" s="716"/>
      <c r="K186" s="717"/>
      <c r="L186" s="718"/>
      <c r="M186" s="718"/>
      <c r="N186" s="719"/>
      <c r="O186" s="719"/>
      <c r="P186" s="719"/>
      <c r="Q186" s="719"/>
      <c r="R186" s="2"/>
      <c r="S186" s="2"/>
      <c r="T186" s="2"/>
      <c r="U186" s="2"/>
      <c r="V186" s="2"/>
      <c r="W186" s="2"/>
      <c r="X186" s="720"/>
      <c r="Y186" s="720"/>
      <c r="Z186" s="720"/>
      <c r="AA186" s="720"/>
      <c r="AB186" s="717"/>
      <c r="AC186" s="721"/>
      <c r="AD186" s="722"/>
      <c r="AE186" s="722"/>
      <c r="AF186" s="722"/>
      <c r="AG186" s="722"/>
      <c r="AH186" s="722"/>
      <c r="AI186" s="722"/>
      <c r="AJ186" s="722"/>
      <c r="AK186" s="717"/>
      <c r="AL186" s="723"/>
      <c r="AM186" s="723"/>
      <c r="AN186" s="723"/>
      <c r="AO186" s="723"/>
      <c r="AP186" s="723"/>
      <c r="AQ186" s="1"/>
      <c r="AR186" s="1"/>
      <c r="AS186" s="1"/>
      <c r="AT186" s="717"/>
      <c r="AU186" s="723"/>
      <c r="AV186" s="723"/>
      <c r="AW186" s="723"/>
      <c r="AX186" s="723"/>
      <c r="AY186" s="723"/>
      <c r="AZ186" s="1"/>
      <c r="BA186" s="1"/>
      <c r="BB186" s="1"/>
      <c r="BC186" s="717"/>
      <c r="BD186" s="723"/>
      <c r="BE186" s="723"/>
      <c r="BF186" s="723"/>
      <c r="BG186" s="723"/>
      <c r="BH186" s="723"/>
      <c r="BI186" s="1"/>
      <c r="BJ186" s="1"/>
      <c r="BK186" s="1"/>
      <c r="BL186" s="717"/>
      <c r="BM186" s="723"/>
      <c r="BN186" s="723"/>
      <c r="BO186" s="723"/>
      <c r="BP186" s="723"/>
      <c r="BQ186" s="723"/>
      <c r="BR186" s="1"/>
      <c r="BS186" s="1"/>
      <c r="BT186" s="1"/>
      <c r="BU186" s="1"/>
      <c r="BV186" s="1"/>
      <c r="BW186" s="1"/>
      <c r="BX186" s="1"/>
      <c r="BY186" s="1"/>
      <c r="BZ186" s="1"/>
      <c r="CA186" s="1"/>
      <c r="CB186" s="1"/>
      <c r="CC186" s="1"/>
    </row>
    <row r="187" spans="1:81" ht="39.75" customHeight="1" x14ac:dyDescent="0.3">
      <c r="A187" s="714"/>
      <c r="B187" s="715"/>
      <c r="C187" s="2"/>
      <c r="D187" s="2"/>
      <c r="E187" s="2"/>
      <c r="F187" s="2"/>
      <c r="G187" s="2"/>
      <c r="H187" s="2"/>
      <c r="I187" s="2"/>
      <c r="J187" s="716"/>
      <c r="K187" s="717"/>
      <c r="L187" s="718"/>
      <c r="M187" s="718"/>
      <c r="N187" s="719"/>
      <c r="O187" s="719"/>
      <c r="P187" s="719"/>
      <c r="Q187" s="719"/>
      <c r="R187" s="2"/>
      <c r="S187" s="2"/>
      <c r="T187" s="2"/>
      <c r="U187" s="2"/>
      <c r="V187" s="2"/>
      <c r="W187" s="2"/>
      <c r="X187" s="720"/>
      <c r="Y187" s="720"/>
      <c r="Z187" s="720"/>
      <c r="AA187" s="720"/>
      <c r="AB187" s="717"/>
      <c r="AC187" s="721"/>
      <c r="AD187" s="722"/>
      <c r="AE187" s="722"/>
      <c r="AF187" s="722"/>
      <c r="AG187" s="722"/>
      <c r="AH187" s="722"/>
      <c r="AI187" s="722"/>
      <c r="AJ187" s="722"/>
      <c r="AK187" s="717"/>
      <c r="AL187" s="723"/>
      <c r="AM187" s="723"/>
      <c r="AN187" s="723"/>
      <c r="AO187" s="723"/>
      <c r="AP187" s="723"/>
      <c r="AQ187" s="1"/>
      <c r="AR187" s="1"/>
      <c r="AS187" s="1"/>
      <c r="AT187" s="717"/>
      <c r="AU187" s="723"/>
      <c r="AV187" s="723"/>
      <c r="AW187" s="723"/>
      <c r="AX187" s="723"/>
      <c r="AY187" s="723"/>
      <c r="AZ187" s="1"/>
      <c r="BA187" s="1"/>
      <c r="BB187" s="1"/>
      <c r="BC187" s="717"/>
      <c r="BD187" s="723"/>
      <c r="BE187" s="723"/>
      <c r="BF187" s="723"/>
      <c r="BG187" s="723"/>
      <c r="BH187" s="723"/>
      <c r="BI187" s="1"/>
      <c r="BJ187" s="1"/>
      <c r="BK187" s="1"/>
      <c r="BL187" s="717"/>
      <c r="BM187" s="723"/>
      <c r="BN187" s="723"/>
      <c r="BO187" s="723"/>
      <c r="BP187" s="723"/>
      <c r="BQ187" s="723"/>
      <c r="BR187" s="1"/>
      <c r="BS187" s="1"/>
      <c r="BT187" s="1"/>
      <c r="BU187" s="1"/>
      <c r="BV187" s="1"/>
      <c r="BW187" s="1"/>
      <c r="BX187" s="1"/>
      <c r="BY187" s="1"/>
      <c r="BZ187" s="1"/>
      <c r="CA187" s="1"/>
      <c r="CB187" s="1"/>
      <c r="CC187" s="1"/>
    </row>
    <row r="188" spans="1:81" ht="39.75" customHeight="1" x14ac:dyDescent="0.3">
      <c r="A188" s="714"/>
      <c r="B188" s="715"/>
      <c r="C188" s="2"/>
      <c r="D188" s="2"/>
      <c r="E188" s="2"/>
      <c r="F188" s="2"/>
      <c r="G188" s="2"/>
      <c r="H188" s="2"/>
      <c r="I188" s="2"/>
      <c r="J188" s="716"/>
      <c r="K188" s="717"/>
      <c r="L188" s="718"/>
      <c r="M188" s="718"/>
      <c r="N188" s="719"/>
      <c r="O188" s="719"/>
      <c r="P188" s="719"/>
      <c r="Q188" s="719"/>
      <c r="R188" s="2"/>
      <c r="S188" s="2"/>
      <c r="T188" s="2"/>
      <c r="U188" s="2"/>
      <c r="V188" s="2"/>
      <c r="W188" s="2"/>
      <c r="X188" s="720"/>
      <c r="Y188" s="720"/>
      <c r="Z188" s="720"/>
      <c r="AA188" s="720"/>
      <c r="AB188" s="717"/>
      <c r="AC188" s="721"/>
      <c r="AD188" s="722"/>
      <c r="AE188" s="722"/>
      <c r="AF188" s="722"/>
      <c r="AG188" s="722"/>
      <c r="AH188" s="722"/>
      <c r="AI188" s="722"/>
      <c r="AJ188" s="722"/>
      <c r="AK188" s="717"/>
      <c r="AL188" s="723"/>
      <c r="AM188" s="723"/>
      <c r="AN188" s="723"/>
      <c r="AO188" s="723"/>
      <c r="AP188" s="723"/>
      <c r="AQ188" s="1"/>
      <c r="AR188" s="1"/>
      <c r="AS188" s="1"/>
      <c r="AT188" s="717"/>
      <c r="AU188" s="723"/>
      <c r="AV188" s="723"/>
      <c r="AW188" s="723"/>
      <c r="AX188" s="723"/>
      <c r="AY188" s="723"/>
      <c r="AZ188" s="1"/>
      <c r="BA188" s="1"/>
      <c r="BB188" s="1"/>
      <c r="BC188" s="717"/>
      <c r="BD188" s="723"/>
      <c r="BE188" s="723"/>
      <c r="BF188" s="723"/>
      <c r="BG188" s="723"/>
      <c r="BH188" s="723"/>
      <c r="BI188" s="1"/>
      <c r="BJ188" s="1"/>
      <c r="BK188" s="1"/>
      <c r="BL188" s="717"/>
      <c r="BM188" s="723"/>
      <c r="BN188" s="723"/>
      <c r="BO188" s="723"/>
      <c r="BP188" s="723"/>
      <c r="BQ188" s="723"/>
      <c r="BR188" s="1"/>
      <c r="BS188" s="1"/>
      <c r="BT188" s="1"/>
      <c r="BU188" s="1"/>
      <c r="BV188" s="1"/>
      <c r="BW188" s="1"/>
      <c r="BX188" s="1"/>
      <c r="BY188" s="1"/>
      <c r="BZ188" s="1"/>
      <c r="CA188" s="1"/>
      <c r="CB188" s="1"/>
      <c r="CC188" s="1"/>
    </row>
    <row r="189" spans="1:81" ht="39.75" customHeight="1" x14ac:dyDescent="0.3">
      <c r="A189" s="714"/>
      <c r="B189" s="715"/>
      <c r="C189" s="2"/>
      <c r="D189" s="2"/>
      <c r="E189" s="2"/>
      <c r="F189" s="2"/>
      <c r="G189" s="2"/>
      <c r="H189" s="2"/>
      <c r="I189" s="2"/>
      <c r="J189" s="716"/>
      <c r="K189" s="717"/>
      <c r="L189" s="718"/>
      <c r="M189" s="718"/>
      <c r="N189" s="719"/>
      <c r="O189" s="719"/>
      <c r="P189" s="719"/>
      <c r="Q189" s="719"/>
      <c r="R189" s="2"/>
      <c r="S189" s="2"/>
      <c r="T189" s="2"/>
      <c r="U189" s="2"/>
      <c r="V189" s="2"/>
      <c r="W189" s="2"/>
      <c r="X189" s="720"/>
      <c r="Y189" s="720"/>
      <c r="Z189" s="720"/>
      <c r="AA189" s="720"/>
      <c r="AB189" s="717"/>
      <c r="AC189" s="721"/>
      <c r="AD189" s="722"/>
      <c r="AE189" s="722"/>
      <c r="AF189" s="722"/>
      <c r="AG189" s="722"/>
      <c r="AH189" s="722"/>
      <c r="AI189" s="722"/>
      <c r="AJ189" s="722"/>
      <c r="AK189" s="717"/>
      <c r="AL189" s="723"/>
      <c r="AM189" s="723"/>
      <c r="AN189" s="723"/>
      <c r="AO189" s="723"/>
      <c r="AP189" s="723"/>
      <c r="AQ189" s="1"/>
      <c r="AR189" s="1"/>
      <c r="AS189" s="1"/>
      <c r="AT189" s="717"/>
      <c r="AU189" s="723"/>
      <c r="AV189" s="723"/>
      <c r="AW189" s="723"/>
      <c r="AX189" s="723"/>
      <c r="AY189" s="723"/>
      <c r="AZ189" s="1"/>
      <c r="BA189" s="1"/>
      <c r="BB189" s="1"/>
      <c r="BC189" s="717"/>
      <c r="BD189" s="723"/>
      <c r="BE189" s="723"/>
      <c r="BF189" s="723"/>
      <c r="BG189" s="723"/>
      <c r="BH189" s="723"/>
      <c r="BI189" s="1"/>
      <c r="BJ189" s="1"/>
      <c r="BK189" s="1"/>
      <c r="BL189" s="717"/>
      <c r="BM189" s="723"/>
      <c r="BN189" s="723"/>
      <c r="BO189" s="723"/>
      <c r="BP189" s="723"/>
      <c r="BQ189" s="723"/>
      <c r="BR189" s="1"/>
      <c r="BS189" s="1"/>
      <c r="BT189" s="1"/>
      <c r="BU189" s="1"/>
      <c r="BV189" s="1"/>
      <c r="BW189" s="1"/>
      <c r="BX189" s="1"/>
      <c r="BY189" s="1"/>
      <c r="BZ189" s="1"/>
      <c r="CA189" s="1"/>
      <c r="CB189" s="1"/>
      <c r="CC189" s="1"/>
    </row>
    <row r="190" spans="1:81" ht="39.75" customHeight="1" x14ac:dyDescent="0.3">
      <c r="A190" s="714"/>
      <c r="B190" s="715"/>
      <c r="C190" s="2"/>
      <c r="D190" s="2"/>
      <c r="E190" s="2"/>
      <c r="F190" s="2"/>
      <c r="G190" s="2"/>
      <c r="H190" s="2"/>
      <c r="I190" s="2"/>
      <c r="J190" s="716"/>
      <c r="K190" s="717"/>
      <c r="L190" s="718"/>
      <c r="M190" s="718"/>
      <c r="N190" s="719"/>
      <c r="O190" s="719"/>
      <c r="P190" s="719"/>
      <c r="Q190" s="719"/>
      <c r="R190" s="2"/>
      <c r="S190" s="2"/>
      <c r="T190" s="2"/>
      <c r="U190" s="2"/>
      <c r="V190" s="2"/>
      <c r="W190" s="2"/>
      <c r="X190" s="720"/>
      <c r="Y190" s="720"/>
      <c r="Z190" s="720"/>
      <c r="AA190" s="720"/>
      <c r="AB190" s="717"/>
      <c r="AC190" s="721"/>
      <c r="AD190" s="722"/>
      <c r="AE190" s="722"/>
      <c r="AF190" s="722"/>
      <c r="AG190" s="722"/>
      <c r="AH190" s="722"/>
      <c r="AI190" s="722"/>
      <c r="AJ190" s="722"/>
      <c r="AK190" s="717"/>
      <c r="AL190" s="723"/>
      <c r="AM190" s="723"/>
      <c r="AN190" s="723"/>
      <c r="AO190" s="723"/>
      <c r="AP190" s="723"/>
      <c r="AQ190" s="1"/>
      <c r="AR190" s="1"/>
      <c r="AS190" s="1"/>
      <c r="AT190" s="717"/>
      <c r="AU190" s="723"/>
      <c r="AV190" s="723"/>
      <c r="AW190" s="723"/>
      <c r="AX190" s="723"/>
      <c r="AY190" s="723"/>
      <c r="AZ190" s="1"/>
      <c r="BA190" s="1"/>
      <c r="BB190" s="1"/>
      <c r="BC190" s="717"/>
      <c r="BD190" s="723"/>
      <c r="BE190" s="723"/>
      <c r="BF190" s="723"/>
      <c r="BG190" s="723"/>
      <c r="BH190" s="723"/>
      <c r="BI190" s="1"/>
      <c r="BJ190" s="1"/>
      <c r="BK190" s="1"/>
      <c r="BL190" s="717"/>
      <c r="BM190" s="723"/>
      <c r="BN190" s="723"/>
      <c r="BO190" s="723"/>
      <c r="BP190" s="723"/>
      <c r="BQ190" s="723"/>
      <c r="BR190" s="1"/>
      <c r="BS190" s="1"/>
      <c r="BT190" s="1"/>
      <c r="BU190" s="1"/>
      <c r="BV190" s="1"/>
      <c r="BW190" s="1"/>
      <c r="BX190" s="1"/>
      <c r="BY190" s="1"/>
      <c r="BZ190" s="1"/>
      <c r="CA190" s="1"/>
      <c r="CB190" s="1"/>
      <c r="CC190" s="1"/>
    </row>
    <row r="191" spans="1:81" ht="39.75" customHeight="1" x14ac:dyDescent="0.3">
      <c r="A191" s="714"/>
      <c r="B191" s="715"/>
      <c r="C191" s="2"/>
      <c r="D191" s="2"/>
      <c r="E191" s="2"/>
      <c r="F191" s="2"/>
      <c r="G191" s="2"/>
      <c r="H191" s="2"/>
      <c r="I191" s="2"/>
      <c r="J191" s="716"/>
      <c r="K191" s="717"/>
      <c r="L191" s="718"/>
      <c r="M191" s="718"/>
      <c r="N191" s="719"/>
      <c r="O191" s="719"/>
      <c r="P191" s="719"/>
      <c r="Q191" s="719"/>
      <c r="R191" s="2"/>
      <c r="S191" s="2"/>
      <c r="T191" s="2"/>
      <c r="U191" s="2"/>
      <c r="V191" s="2"/>
      <c r="W191" s="2"/>
      <c r="X191" s="720"/>
      <c r="Y191" s="720"/>
      <c r="Z191" s="720"/>
      <c r="AA191" s="720"/>
      <c r="AB191" s="717"/>
      <c r="AC191" s="721"/>
      <c r="AD191" s="722"/>
      <c r="AE191" s="722"/>
      <c r="AF191" s="722"/>
      <c r="AG191" s="722"/>
      <c r="AH191" s="722"/>
      <c r="AI191" s="722"/>
      <c r="AJ191" s="722"/>
      <c r="AK191" s="717"/>
      <c r="AL191" s="723"/>
      <c r="AM191" s="723"/>
      <c r="AN191" s="723"/>
      <c r="AO191" s="723"/>
      <c r="AP191" s="723"/>
      <c r="AQ191" s="1"/>
      <c r="AR191" s="1"/>
      <c r="AS191" s="1"/>
      <c r="AT191" s="717"/>
      <c r="AU191" s="723"/>
      <c r="AV191" s="723"/>
      <c r="AW191" s="723"/>
      <c r="AX191" s="723"/>
      <c r="AY191" s="723"/>
      <c r="AZ191" s="1"/>
      <c r="BA191" s="1"/>
      <c r="BB191" s="1"/>
      <c r="BC191" s="717"/>
      <c r="BD191" s="723"/>
      <c r="BE191" s="723"/>
      <c r="BF191" s="723"/>
      <c r="BG191" s="723"/>
      <c r="BH191" s="723"/>
      <c r="BI191" s="1"/>
      <c r="BJ191" s="1"/>
      <c r="BK191" s="1"/>
      <c r="BL191" s="717"/>
      <c r="BM191" s="723"/>
      <c r="BN191" s="723"/>
      <c r="BO191" s="723"/>
      <c r="BP191" s="723"/>
      <c r="BQ191" s="723"/>
      <c r="BR191" s="1"/>
      <c r="BS191" s="1"/>
      <c r="BT191" s="1"/>
      <c r="BU191" s="1"/>
      <c r="BV191" s="1"/>
      <c r="BW191" s="1"/>
      <c r="BX191" s="1"/>
      <c r="BY191" s="1"/>
      <c r="BZ191" s="1"/>
      <c r="CA191" s="1"/>
      <c r="CB191" s="1"/>
      <c r="CC191" s="1"/>
    </row>
    <row r="192" spans="1:81" ht="39.75" customHeight="1" x14ac:dyDescent="0.3">
      <c r="A192" s="714"/>
      <c r="B192" s="715"/>
      <c r="C192" s="2"/>
      <c r="D192" s="2"/>
      <c r="E192" s="2"/>
      <c r="F192" s="2"/>
      <c r="G192" s="2"/>
      <c r="H192" s="2"/>
      <c r="I192" s="2"/>
      <c r="J192" s="716"/>
      <c r="K192" s="717"/>
      <c r="L192" s="718"/>
      <c r="M192" s="718"/>
      <c r="N192" s="719"/>
      <c r="O192" s="719"/>
      <c r="P192" s="719"/>
      <c r="Q192" s="719"/>
      <c r="R192" s="2"/>
      <c r="S192" s="2"/>
      <c r="T192" s="2"/>
      <c r="U192" s="2"/>
      <c r="V192" s="2"/>
      <c r="W192" s="2"/>
      <c r="X192" s="720"/>
      <c r="Y192" s="720"/>
      <c r="Z192" s="720"/>
      <c r="AA192" s="720"/>
      <c r="AB192" s="717"/>
      <c r="AC192" s="721"/>
      <c r="AD192" s="722"/>
      <c r="AE192" s="722"/>
      <c r="AF192" s="722"/>
      <c r="AG192" s="722"/>
      <c r="AH192" s="722"/>
      <c r="AI192" s="722"/>
      <c r="AJ192" s="722"/>
      <c r="AK192" s="717"/>
      <c r="AL192" s="723"/>
      <c r="AM192" s="723"/>
      <c r="AN192" s="723"/>
      <c r="AO192" s="723"/>
      <c r="AP192" s="723"/>
      <c r="AQ192" s="1"/>
      <c r="AR192" s="1"/>
      <c r="AS192" s="1"/>
      <c r="AT192" s="717"/>
      <c r="AU192" s="723"/>
      <c r="AV192" s="723"/>
      <c r="AW192" s="723"/>
      <c r="AX192" s="723"/>
      <c r="AY192" s="723"/>
      <c r="AZ192" s="1"/>
      <c r="BA192" s="1"/>
      <c r="BB192" s="1"/>
      <c r="BC192" s="717"/>
      <c r="BD192" s="723"/>
      <c r="BE192" s="723"/>
      <c r="BF192" s="723"/>
      <c r="BG192" s="723"/>
      <c r="BH192" s="723"/>
      <c r="BI192" s="1"/>
      <c r="BJ192" s="1"/>
      <c r="BK192" s="1"/>
      <c r="BL192" s="717"/>
      <c r="BM192" s="723"/>
      <c r="BN192" s="723"/>
      <c r="BO192" s="723"/>
      <c r="BP192" s="723"/>
      <c r="BQ192" s="723"/>
      <c r="BR192" s="1"/>
      <c r="BS192" s="1"/>
      <c r="BT192" s="1"/>
      <c r="BU192" s="1"/>
      <c r="BV192" s="1"/>
      <c r="BW192" s="1"/>
      <c r="BX192" s="1"/>
      <c r="BY192" s="1"/>
      <c r="BZ192" s="1"/>
      <c r="CA192" s="1"/>
      <c r="CB192" s="1"/>
      <c r="CC192" s="1"/>
    </row>
    <row r="193" spans="1:81" ht="39.75" customHeight="1" x14ac:dyDescent="0.3">
      <c r="A193" s="714"/>
      <c r="B193" s="715"/>
      <c r="C193" s="2"/>
      <c r="D193" s="2"/>
      <c r="E193" s="2"/>
      <c r="F193" s="2"/>
      <c r="G193" s="2"/>
      <c r="H193" s="2"/>
      <c r="I193" s="2"/>
      <c r="J193" s="716"/>
      <c r="K193" s="717"/>
      <c r="L193" s="718"/>
      <c r="M193" s="718"/>
      <c r="N193" s="719"/>
      <c r="O193" s="719"/>
      <c r="P193" s="719"/>
      <c r="Q193" s="719"/>
      <c r="R193" s="2"/>
      <c r="S193" s="2"/>
      <c r="T193" s="2"/>
      <c r="U193" s="2"/>
      <c r="V193" s="2"/>
      <c r="W193" s="2"/>
      <c r="X193" s="720"/>
      <c r="Y193" s="720"/>
      <c r="Z193" s="720"/>
      <c r="AA193" s="720"/>
      <c r="AB193" s="717"/>
      <c r="AC193" s="721"/>
      <c r="AD193" s="722"/>
      <c r="AE193" s="722"/>
      <c r="AF193" s="722"/>
      <c r="AG193" s="722"/>
      <c r="AH193" s="722"/>
      <c r="AI193" s="722"/>
      <c r="AJ193" s="722"/>
      <c r="AK193" s="717"/>
      <c r="AL193" s="723"/>
      <c r="AM193" s="723"/>
      <c r="AN193" s="723"/>
      <c r="AO193" s="723"/>
      <c r="AP193" s="723"/>
      <c r="AQ193" s="1"/>
      <c r="AR193" s="1"/>
      <c r="AS193" s="1"/>
      <c r="AT193" s="717"/>
      <c r="AU193" s="723"/>
      <c r="AV193" s="723"/>
      <c r="AW193" s="723"/>
      <c r="AX193" s="723"/>
      <c r="AY193" s="723"/>
      <c r="AZ193" s="1"/>
      <c r="BA193" s="1"/>
      <c r="BB193" s="1"/>
      <c r="BC193" s="717"/>
      <c r="BD193" s="723"/>
      <c r="BE193" s="723"/>
      <c r="BF193" s="723"/>
      <c r="BG193" s="723"/>
      <c r="BH193" s="723"/>
      <c r="BI193" s="1"/>
      <c r="BJ193" s="1"/>
      <c r="BK193" s="1"/>
      <c r="BL193" s="717"/>
      <c r="BM193" s="723"/>
      <c r="BN193" s="723"/>
      <c r="BO193" s="723"/>
      <c r="BP193" s="723"/>
      <c r="BQ193" s="723"/>
      <c r="BR193" s="1"/>
      <c r="BS193" s="1"/>
      <c r="BT193" s="1"/>
      <c r="BU193" s="1"/>
      <c r="BV193" s="1"/>
      <c r="BW193" s="1"/>
      <c r="BX193" s="1"/>
      <c r="BY193" s="1"/>
      <c r="BZ193" s="1"/>
      <c r="CA193" s="1"/>
      <c r="CB193" s="1"/>
      <c r="CC193" s="1"/>
    </row>
    <row r="194" spans="1:81" ht="39.75" customHeight="1" x14ac:dyDescent="0.3">
      <c r="A194" s="714"/>
      <c r="B194" s="715"/>
      <c r="C194" s="2"/>
      <c r="D194" s="2"/>
      <c r="E194" s="2"/>
      <c r="F194" s="2"/>
      <c r="G194" s="2"/>
      <c r="H194" s="2"/>
      <c r="I194" s="2"/>
      <c r="J194" s="716"/>
      <c r="K194" s="717"/>
      <c r="L194" s="718"/>
      <c r="M194" s="718"/>
      <c r="N194" s="719"/>
      <c r="O194" s="719"/>
      <c r="P194" s="719"/>
      <c r="Q194" s="719"/>
      <c r="R194" s="2"/>
      <c r="S194" s="2"/>
      <c r="T194" s="2"/>
      <c r="U194" s="2"/>
      <c r="V194" s="2"/>
      <c r="W194" s="2"/>
      <c r="X194" s="720"/>
      <c r="Y194" s="720"/>
      <c r="Z194" s="720"/>
      <c r="AA194" s="720"/>
      <c r="AB194" s="717"/>
      <c r="AC194" s="721"/>
      <c r="AD194" s="722"/>
      <c r="AE194" s="722"/>
      <c r="AF194" s="722"/>
      <c r="AG194" s="722"/>
      <c r="AH194" s="722"/>
      <c r="AI194" s="722"/>
      <c r="AJ194" s="722"/>
      <c r="AK194" s="717"/>
      <c r="AL194" s="723"/>
      <c r="AM194" s="723"/>
      <c r="AN194" s="723"/>
      <c r="AO194" s="723"/>
      <c r="AP194" s="723"/>
      <c r="AQ194" s="1"/>
      <c r="AR194" s="1"/>
      <c r="AS194" s="1"/>
      <c r="AT194" s="717"/>
      <c r="AU194" s="723"/>
      <c r="AV194" s="723"/>
      <c r="AW194" s="723"/>
      <c r="AX194" s="723"/>
      <c r="AY194" s="723"/>
      <c r="AZ194" s="1"/>
      <c r="BA194" s="1"/>
      <c r="BB194" s="1"/>
      <c r="BC194" s="717"/>
      <c r="BD194" s="723"/>
      <c r="BE194" s="723"/>
      <c r="BF194" s="723"/>
      <c r="BG194" s="723"/>
      <c r="BH194" s="723"/>
      <c r="BI194" s="1"/>
      <c r="BJ194" s="1"/>
      <c r="BK194" s="1"/>
      <c r="BL194" s="717"/>
      <c r="BM194" s="723"/>
      <c r="BN194" s="723"/>
      <c r="BO194" s="723"/>
      <c r="BP194" s="723"/>
      <c r="BQ194" s="723"/>
      <c r="BR194" s="1"/>
      <c r="BS194" s="1"/>
      <c r="BT194" s="1"/>
      <c r="BU194" s="1"/>
      <c r="BV194" s="1"/>
      <c r="BW194" s="1"/>
      <c r="BX194" s="1"/>
      <c r="BY194" s="1"/>
      <c r="BZ194" s="1"/>
      <c r="CA194" s="1"/>
      <c r="CB194" s="1"/>
      <c r="CC194" s="1"/>
    </row>
    <row r="195" spans="1:81" ht="39.75" customHeight="1" x14ac:dyDescent="0.3">
      <c r="A195" s="714"/>
      <c r="B195" s="715"/>
      <c r="C195" s="2"/>
      <c r="D195" s="2"/>
      <c r="E195" s="2"/>
      <c r="F195" s="2"/>
      <c r="G195" s="2"/>
      <c r="H195" s="2"/>
      <c r="I195" s="2"/>
      <c r="J195" s="716"/>
      <c r="K195" s="717"/>
      <c r="L195" s="718"/>
      <c r="M195" s="718"/>
      <c r="N195" s="719"/>
      <c r="O195" s="719"/>
      <c r="P195" s="719"/>
      <c r="Q195" s="719"/>
      <c r="R195" s="2"/>
      <c r="S195" s="2"/>
      <c r="T195" s="2"/>
      <c r="U195" s="2"/>
      <c r="V195" s="2"/>
      <c r="W195" s="2"/>
      <c r="X195" s="720"/>
      <c r="Y195" s="720"/>
      <c r="Z195" s="720"/>
      <c r="AA195" s="720"/>
      <c r="AB195" s="717"/>
      <c r="AC195" s="721"/>
      <c r="AD195" s="722"/>
      <c r="AE195" s="722"/>
      <c r="AF195" s="722"/>
      <c r="AG195" s="722"/>
      <c r="AH195" s="722"/>
      <c r="AI195" s="722"/>
      <c r="AJ195" s="722"/>
      <c r="AK195" s="717"/>
      <c r="AL195" s="723"/>
      <c r="AM195" s="723"/>
      <c r="AN195" s="723"/>
      <c r="AO195" s="723"/>
      <c r="AP195" s="723"/>
      <c r="AQ195" s="1"/>
      <c r="AR195" s="1"/>
      <c r="AS195" s="1"/>
      <c r="AT195" s="717"/>
      <c r="AU195" s="723"/>
      <c r="AV195" s="723"/>
      <c r="AW195" s="723"/>
      <c r="AX195" s="723"/>
      <c r="AY195" s="723"/>
      <c r="AZ195" s="1"/>
      <c r="BA195" s="1"/>
      <c r="BB195" s="1"/>
      <c r="BC195" s="717"/>
      <c r="BD195" s="723"/>
      <c r="BE195" s="723"/>
      <c r="BF195" s="723"/>
      <c r="BG195" s="723"/>
      <c r="BH195" s="723"/>
      <c r="BI195" s="1"/>
      <c r="BJ195" s="1"/>
      <c r="BK195" s="1"/>
      <c r="BL195" s="717"/>
      <c r="BM195" s="723"/>
      <c r="BN195" s="723"/>
      <c r="BO195" s="723"/>
      <c r="BP195" s="723"/>
      <c r="BQ195" s="723"/>
      <c r="BR195" s="1"/>
      <c r="BS195" s="1"/>
      <c r="BT195" s="1"/>
      <c r="BU195" s="1"/>
      <c r="BV195" s="1"/>
      <c r="BW195" s="1"/>
      <c r="BX195" s="1"/>
      <c r="BY195" s="1"/>
      <c r="BZ195" s="1"/>
      <c r="CA195" s="1"/>
      <c r="CB195" s="1"/>
      <c r="CC195" s="1"/>
    </row>
    <row r="196" spans="1:81" ht="39.75" customHeight="1" x14ac:dyDescent="0.3">
      <c r="A196" s="714"/>
      <c r="B196" s="715"/>
      <c r="C196" s="2"/>
      <c r="D196" s="2"/>
      <c r="E196" s="2"/>
      <c r="F196" s="2"/>
      <c r="G196" s="2"/>
      <c r="H196" s="2"/>
      <c r="I196" s="2"/>
      <c r="J196" s="716"/>
      <c r="K196" s="717"/>
      <c r="L196" s="718"/>
      <c r="M196" s="718"/>
      <c r="N196" s="719"/>
      <c r="O196" s="719"/>
      <c r="P196" s="719"/>
      <c r="Q196" s="719"/>
      <c r="R196" s="2"/>
      <c r="S196" s="2"/>
      <c r="T196" s="2"/>
      <c r="U196" s="2"/>
      <c r="V196" s="2"/>
      <c r="W196" s="2"/>
      <c r="X196" s="720"/>
      <c r="Y196" s="720"/>
      <c r="Z196" s="720"/>
      <c r="AA196" s="720"/>
      <c r="AB196" s="717"/>
      <c r="AC196" s="721"/>
      <c r="AD196" s="722"/>
      <c r="AE196" s="722"/>
      <c r="AF196" s="722"/>
      <c r="AG196" s="722"/>
      <c r="AH196" s="722"/>
      <c r="AI196" s="722"/>
      <c r="AJ196" s="722"/>
      <c r="AK196" s="717"/>
      <c r="AL196" s="723"/>
      <c r="AM196" s="723"/>
      <c r="AN196" s="723"/>
      <c r="AO196" s="723"/>
      <c r="AP196" s="723"/>
      <c r="AQ196" s="1"/>
      <c r="AR196" s="1"/>
      <c r="AS196" s="1"/>
      <c r="AT196" s="717"/>
      <c r="AU196" s="723"/>
      <c r="AV196" s="723"/>
      <c r="AW196" s="723"/>
      <c r="AX196" s="723"/>
      <c r="AY196" s="723"/>
      <c r="AZ196" s="1"/>
      <c r="BA196" s="1"/>
      <c r="BB196" s="1"/>
      <c r="BC196" s="717"/>
      <c r="BD196" s="723"/>
      <c r="BE196" s="723"/>
      <c r="BF196" s="723"/>
      <c r="BG196" s="723"/>
      <c r="BH196" s="723"/>
      <c r="BI196" s="1"/>
      <c r="BJ196" s="1"/>
      <c r="BK196" s="1"/>
      <c r="BL196" s="717"/>
      <c r="BM196" s="723"/>
      <c r="BN196" s="723"/>
      <c r="BO196" s="723"/>
      <c r="BP196" s="723"/>
      <c r="BQ196" s="723"/>
      <c r="BR196" s="1"/>
      <c r="BS196" s="1"/>
      <c r="BT196" s="1"/>
      <c r="BU196" s="1"/>
      <c r="BV196" s="1"/>
      <c r="BW196" s="1"/>
      <c r="BX196" s="1"/>
      <c r="BY196" s="1"/>
      <c r="BZ196" s="1"/>
      <c r="CA196" s="1"/>
      <c r="CB196" s="1"/>
      <c r="CC196" s="1"/>
    </row>
    <row r="197" spans="1:81" ht="39.75" customHeight="1" x14ac:dyDescent="0.3">
      <c r="A197" s="714"/>
      <c r="B197" s="715"/>
      <c r="C197" s="2"/>
      <c r="D197" s="2"/>
      <c r="E197" s="2"/>
      <c r="F197" s="2"/>
      <c r="G197" s="2"/>
      <c r="H197" s="2"/>
      <c r="I197" s="2"/>
      <c r="J197" s="716"/>
      <c r="K197" s="717"/>
      <c r="L197" s="718"/>
      <c r="M197" s="718"/>
      <c r="N197" s="719"/>
      <c r="O197" s="719"/>
      <c r="P197" s="719"/>
      <c r="Q197" s="719"/>
      <c r="R197" s="2"/>
      <c r="S197" s="2"/>
      <c r="T197" s="2"/>
      <c r="U197" s="2"/>
      <c r="V197" s="2"/>
      <c r="W197" s="2"/>
      <c r="X197" s="720"/>
      <c r="Y197" s="720"/>
      <c r="Z197" s="720"/>
      <c r="AA197" s="720"/>
      <c r="AB197" s="717"/>
      <c r="AC197" s="721"/>
      <c r="AD197" s="722"/>
      <c r="AE197" s="722"/>
      <c r="AF197" s="722"/>
      <c r="AG197" s="722"/>
      <c r="AH197" s="722"/>
      <c r="AI197" s="722"/>
      <c r="AJ197" s="722"/>
      <c r="AK197" s="717"/>
      <c r="AL197" s="723"/>
      <c r="AM197" s="723"/>
      <c r="AN197" s="723"/>
      <c r="AO197" s="723"/>
      <c r="AP197" s="723"/>
      <c r="AQ197" s="1"/>
      <c r="AR197" s="1"/>
      <c r="AS197" s="1"/>
      <c r="AT197" s="717"/>
      <c r="AU197" s="723"/>
      <c r="AV197" s="723"/>
      <c r="AW197" s="723"/>
      <c r="AX197" s="723"/>
      <c r="AY197" s="723"/>
      <c r="AZ197" s="1"/>
      <c r="BA197" s="1"/>
      <c r="BB197" s="1"/>
      <c r="BC197" s="717"/>
      <c r="BD197" s="723"/>
      <c r="BE197" s="723"/>
      <c r="BF197" s="723"/>
      <c r="BG197" s="723"/>
      <c r="BH197" s="723"/>
      <c r="BI197" s="1"/>
      <c r="BJ197" s="1"/>
      <c r="BK197" s="1"/>
      <c r="BL197" s="717"/>
      <c r="BM197" s="723"/>
      <c r="BN197" s="723"/>
      <c r="BO197" s="723"/>
      <c r="BP197" s="723"/>
      <c r="BQ197" s="723"/>
      <c r="BR197" s="1"/>
      <c r="BS197" s="1"/>
      <c r="BT197" s="1"/>
      <c r="BU197" s="1"/>
      <c r="BV197" s="1"/>
      <c r="BW197" s="1"/>
      <c r="BX197" s="1"/>
      <c r="BY197" s="1"/>
      <c r="BZ197" s="1"/>
      <c r="CA197" s="1"/>
      <c r="CB197" s="1"/>
      <c r="CC197" s="1"/>
    </row>
    <row r="198" spans="1:81" ht="39.75" customHeight="1" x14ac:dyDescent="0.3">
      <c r="A198" s="714"/>
      <c r="B198" s="715"/>
      <c r="C198" s="2"/>
      <c r="D198" s="2"/>
      <c r="E198" s="2"/>
      <c r="F198" s="2"/>
      <c r="G198" s="2"/>
      <c r="H198" s="2"/>
      <c r="I198" s="2"/>
      <c r="J198" s="716"/>
      <c r="K198" s="717"/>
      <c r="L198" s="718"/>
      <c r="M198" s="718"/>
      <c r="N198" s="719"/>
      <c r="O198" s="719"/>
      <c r="P198" s="719"/>
      <c r="Q198" s="719"/>
      <c r="R198" s="2"/>
      <c r="S198" s="2"/>
      <c r="T198" s="2"/>
      <c r="U198" s="2"/>
      <c r="V198" s="2"/>
      <c r="W198" s="2"/>
      <c r="X198" s="720"/>
      <c r="Y198" s="720"/>
      <c r="Z198" s="720"/>
      <c r="AA198" s="720"/>
      <c r="AB198" s="717"/>
      <c r="AC198" s="721"/>
      <c r="AD198" s="722"/>
      <c r="AE198" s="722"/>
      <c r="AF198" s="722"/>
      <c r="AG198" s="722"/>
      <c r="AH198" s="722"/>
      <c r="AI198" s="722"/>
      <c r="AJ198" s="722"/>
      <c r="AK198" s="717"/>
      <c r="AL198" s="723"/>
      <c r="AM198" s="723"/>
      <c r="AN198" s="723"/>
      <c r="AO198" s="723"/>
      <c r="AP198" s="723"/>
      <c r="AQ198" s="1"/>
      <c r="AR198" s="1"/>
      <c r="AS198" s="1"/>
      <c r="AT198" s="717"/>
      <c r="AU198" s="723"/>
      <c r="AV198" s="723"/>
      <c r="AW198" s="723"/>
      <c r="AX198" s="723"/>
      <c r="AY198" s="723"/>
      <c r="AZ198" s="1"/>
      <c r="BA198" s="1"/>
      <c r="BB198" s="1"/>
      <c r="BC198" s="717"/>
      <c r="BD198" s="723"/>
      <c r="BE198" s="723"/>
      <c r="BF198" s="723"/>
      <c r="BG198" s="723"/>
      <c r="BH198" s="723"/>
      <c r="BI198" s="1"/>
      <c r="BJ198" s="1"/>
      <c r="BK198" s="1"/>
      <c r="BL198" s="717"/>
      <c r="BM198" s="723"/>
      <c r="BN198" s="723"/>
      <c r="BO198" s="723"/>
      <c r="BP198" s="723"/>
      <c r="BQ198" s="723"/>
      <c r="BR198" s="1"/>
      <c r="BS198" s="1"/>
      <c r="BT198" s="1"/>
      <c r="BU198" s="1"/>
      <c r="BV198" s="1"/>
      <c r="BW198" s="1"/>
      <c r="BX198" s="1"/>
      <c r="BY198" s="1"/>
      <c r="BZ198" s="1"/>
      <c r="CA198" s="1"/>
      <c r="CB198" s="1"/>
      <c r="CC198" s="1"/>
    </row>
    <row r="199" spans="1:81" ht="39.75" customHeight="1" x14ac:dyDescent="0.3">
      <c r="A199" s="714"/>
      <c r="B199" s="715"/>
      <c r="C199" s="2"/>
      <c r="D199" s="2"/>
      <c r="E199" s="2"/>
      <c r="F199" s="2"/>
      <c r="G199" s="2"/>
      <c r="H199" s="2"/>
      <c r="I199" s="2"/>
      <c r="J199" s="716"/>
      <c r="K199" s="717"/>
      <c r="L199" s="718"/>
      <c r="M199" s="718"/>
      <c r="N199" s="719"/>
      <c r="O199" s="719"/>
      <c r="P199" s="719"/>
      <c r="Q199" s="719"/>
      <c r="R199" s="2"/>
      <c r="S199" s="2"/>
      <c r="T199" s="2"/>
      <c r="U199" s="2"/>
      <c r="V199" s="2"/>
      <c r="W199" s="2"/>
      <c r="X199" s="720"/>
      <c r="Y199" s="720"/>
      <c r="Z199" s="720"/>
      <c r="AA199" s="720"/>
      <c r="AB199" s="717"/>
      <c r="AC199" s="721"/>
      <c r="AD199" s="722"/>
      <c r="AE199" s="722"/>
      <c r="AF199" s="722"/>
      <c r="AG199" s="722"/>
      <c r="AH199" s="722"/>
      <c r="AI199" s="722"/>
      <c r="AJ199" s="722"/>
      <c r="AK199" s="717"/>
      <c r="AL199" s="723"/>
      <c r="AM199" s="723"/>
      <c r="AN199" s="723"/>
      <c r="AO199" s="723"/>
      <c r="AP199" s="723"/>
      <c r="AQ199" s="1"/>
      <c r="AR199" s="1"/>
      <c r="AS199" s="1"/>
      <c r="AT199" s="717"/>
      <c r="AU199" s="723"/>
      <c r="AV199" s="723"/>
      <c r="AW199" s="723"/>
      <c r="AX199" s="723"/>
      <c r="AY199" s="723"/>
      <c r="AZ199" s="1"/>
      <c r="BA199" s="1"/>
      <c r="BB199" s="1"/>
      <c r="BC199" s="717"/>
      <c r="BD199" s="723"/>
      <c r="BE199" s="723"/>
      <c r="BF199" s="723"/>
      <c r="BG199" s="723"/>
      <c r="BH199" s="723"/>
      <c r="BI199" s="1"/>
      <c r="BJ199" s="1"/>
      <c r="BK199" s="1"/>
      <c r="BL199" s="717"/>
      <c r="BM199" s="723"/>
      <c r="BN199" s="723"/>
      <c r="BO199" s="723"/>
      <c r="BP199" s="723"/>
      <c r="BQ199" s="723"/>
      <c r="BR199" s="1"/>
      <c r="BS199" s="1"/>
      <c r="BT199" s="1"/>
      <c r="BU199" s="1"/>
      <c r="BV199" s="1"/>
      <c r="BW199" s="1"/>
      <c r="BX199" s="1"/>
      <c r="BY199" s="1"/>
      <c r="BZ199" s="1"/>
      <c r="CA199" s="1"/>
      <c r="CB199" s="1"/>
      <c r="CC199" s="1"/>
    </row>
    <row r="200" spans="1:81" ht="39.75" customHeight="1" x14ac:dyDescent="0.3">
      <c r="A200" s="714"/>
      <c r="B200" s="715"/>
      <c r="C200" s="2"/>
      <c r="D200" s="2"/>
      <c r="E200" s="2"/>
      <c r="F200" s="2"/>
      <c r="G200" s="2"/>
      <c r="H200" s="2"/>
      <c r="I200" s="2"/>
      <c r="J200" s="716"/>
      <c r="K200" s="717"/>
      <c r="L200" s="718"/>
      <c r="M200" s="718"/>
      <c r="N200" s="719"/>
      <c r="O200" s="719"/>
      <c r="P200" s="719"/>
      <c r="Q200" s="719"/>
      <c r="R200" s="2"/>
      <c r="S200" s="2"/>
      <c r="T200" s="2"/>
      <c r="U200" s="2"/>
      <c r="V200" s="2"/>
      <c r="W200" s="2"/>
      <c r="X200" s="720"/>
      <c r="Y200" s="720"/>
      <c r="Z200" s="720"/>
      <c r="AA200" s="720"/>
      <c r="AB200" s="717"/>
      <c r="AC200" s="721"/>
      <c r="AD200" s="722"/>
      <c r="AE200" s="722"/>
      <c r="AF200" s="722"/>
      <c r="AG200" s="722"/>
      <c r="AH200" s="722"/>
      <c r="AI200" s="722"/>
      <c r="AJ200" s="722"/>
      <c r="AK200" s="717"/>
      <c r="AL200" s="723"/>
      <c r="AM200" s="723"/>
      <c r="AN200" s="723"/>
      <c r="AO200" s="723"/>
      <c r="AP200" s="723"/>
      <c r="AQ200" s="1"/>
      <c r="AR200" s="1"/>
      <c r="AS200" s="1"/>
      <c r="AT200" s="717"/>
      <c r="AU200" s="723"/>
      <c r="AV200" s="723"/>
      <c r="AW200" s="723"/>
      <c r="AX200" s="723"/>
      <c r="AY200" s="723"/>
      <c r="AZ200" s="1"/>
      <c r="BA200" s="1"/>
      <c r="BB200" s="1"/>
      <c r="BC200" s="717"/>
      <c r="BD200" s="723"/>
      <c r="BE200" s="723"/>
      <c r="BF200" s="723"/>
      <c r="BG200" s="723"/>
      <c r="BH200" s="723"/>
      <c r="BI200" s="1"/>
      <c r="BJ200" s="1"/>
      <c r="BK200" s="1"/>
      <c r="BL200" s="717"/>
      <c r="BM200" s="723"/>
      <c r="BN200" s="723"/>
      <c r="BO200" s="723"/>
      <c r="BP200" s="723"/>
      <c r="BQ200" s="723"/>
      <c r="BR200" s="1"/>
      <c r="BS200" s="1"/>
      <c r="BT200" s="1"/>
      <c r="BU200" s="1"/>
      <c r="BV200" s="1"/>
      <c r="BW200" s="1"/>
      <c r="BX200" s="1"/>
      <c r="BY200" s="1"/>
      <c r="BZ200" s="1"/>
      <c r="CA200" s="1"/>
      <c r="CB200" s="1"/>
      <c r="CC200" s="1"/>
    </row>
    <row r="201" spans="1:81" ht="39.75" customHeight="1" x14ac:dyDescent="0.3">
      <c r="A201" s="714"/>
      <c r="B201" s="715"/>
      <c r="C201" s="2"/>
      <c r="D201" s="2"/>
      <c r="E201" s="2"/>
      <c r="F201" s="2"/>
      <c r="G201" s="2"/>
      <c r="H201" s="2"/>
      <c r="I201" s="2"/>
      <c r="J201" s="716"/>
      <c r="K201" s="717"/>
      <c r="L201" s="718"/>
      <c r="M201" s="718"/>
      <c r="N201" s="719"/>
      <c r="O201" s="719"/>
      <c r="P201" s="719"/>
      <c r="Q201" s="719"/>
      <c r="R201" s="2"/>
      <c r="S201" s="2"/>
      <c r="T201" s="2"/>
      <c r="U201" s="2"/>
      <c r="V201" s="2"/>
      <c r="W201" s="2"/>
      <c r="X201" s="720"/>
      <c r="Y201" s="720"/>
      <c r="Z201" s="720"/>
      <c r="AA201" s="720"/>
      <c r="AB201" s="717"/>
      <c r="AC201" s="721"/>
      <c r="AD201" s="722"/>
      <c r="AE201" s="722"/>
      <c r="AF201" s="722"/>
      <c r="AG201" s="722"/>
      <c r="AH201" s="722"/>
      <c r="AI201" s="722"/>
      <c r="AJ201" s="722"/>
      <c r="AK201" s="717"/>
      <c r="AL201" s="723"/>
      <c r="AM201" s="723"/>
      <c r="AN201" s="723"/>
      <c r="AO201" s="723"/>
      <c r="AP201" s="723"/>
      <c r="AQ201" s="1"/>
      <c r="AR201" s="1"/>
      <c r="AS201" s="1"/>
      <c r="AT201" s="717"/>
      <c r="AU201" s="723"/>
      <c r="AV201" s="723"/>
      <c r="AW201" s="723"/>
      <c r="AX201" s="723"/>
      <c r="AY201" s="723"/>
      <c r="AZ201" s="1"/>
      <c r="BA201" s="1"/>
      <c r="BB201" s="1"/>
      <c r="BC201" s="717"/>
      <c r="BD201" s="723"/>
      <c r="BE201" s="723"/>
      <c r="BF201" s="723"/>
      <c r="BG201" s="723"/>
      <c r="BH201" s="723"/>
      <c r="BI201" s="1"/>
      <c r="BJ201" s="1"/>
      <c r="BK201" s="1"/>
      <c r="BL201" s="717"/>
      <c r="BM201" s="723"/>
      <c r="BN201" s="723"/>
      <c r="BO201" s="723"/>
      <c r="BP201" s="723"/>
      <c r="BQ201" s="723"/>
      <c r="BR201" s="1"/>
      <c r="BS201" s="1"/>
      <c r="BT201" s="1"/>
      <c r="BU201" s="1"/>
      <c r="BV201" s="1"/>
      <c r="BW201" s="1"/>
      <c r="BX201" s="1"/>
      <c r="BY201" s="1"/>
      <c r="BZ201" s="1"/>
      <c r="CA201" s="1"/>
      <c r="CB201" s="1"/>
      <c r="CC201" s="1"/>
    </row>
    <row r="202" spans="1:81" ht="39.75" customHeight="1" x14ac:dyDescent="0.3">
      <c r="A202" s="714"/>
      <c r="B202" s="715"/>
      <c r="C202" s="2"/>
      <c r="D202" s="2"/>
      <c r="E202" s="2"/>
      <c r="F202" s="2"/>
      <c r="G202" s="2"/>
      <c r="H202" s="2"/>
      <c r="I202" s="2"/>
      <c r="J202" s="716"/>
      <c r="K202" s="717"/>
      <c r="L202" s="718"/>
      <c r="M202" s="718"/>
      <c r="N202" s="719"/>
      <c r="O202" s="719"/>
      <c r="P202" s="719"/>
      <c r="Q202" s="719"/>
      <c r="R202" s="2"/>
      <c r="S202" s="2"/>
      <c r="T202" s="2"/>
      <c r="U202" s="2"/>
      <c r="V202" s="2"/>
      <c r="W202" s="2"/>
      <c r="X202" s="720"/>
      <c r="Y202" s="720"/>
      <c r="Z202" s="720"/>
      <c r="AA202" s="720"/>
      <c r="AB202" s="717"/>
      <c r="AC202" s="721"/>
      <c r="AD202" s="722"/>
      <c r="AE202" s="722"/>
      <c r="AF202" s="722"/>
      <c r="AG202" s="722"/>
      <c r="AH202" s="722"/>
      <c r="AI202" s="722"/>
      <c r="AJ202" s="722"/>
      <c r="AK202" s="717"/>
      <c r="AL202" s="723"/>
      <c r="AM202" s="723"/>
      <c r="AN202" s="723"/>
      <c r="AO202" s="723"/>
      <c r="AP202" s="723"/>
      <c r="AQ202" s="1"/>
      <c r="AR202" s="1"/>
      <c r="AS202" s="1"/>
      <c r="AT202" s="717"/>
      <c r="AU202" s="723"/>
      <c r="AV202" s="723"/>
      <c r="AW202" s="723"/>
      <c r="AX202" s="723"/>
      <c r="AY202" s="723"/>
      <c r="AZ202" s="1"/>
      <c r="BA202" s="1"/>
      <c r="BB202" s="1"/>
      <c r="BC202" s="717"/>
      <c r="BD202" s="723"/>
      <c r="BE202" s="723"/>
      <c r="BF202" s="723"/>
      <c r="BG202" s="723"/>
      <c r="BH202" s="723"/>
      <c r="BI202" s="1"/>
      <c r="BJ202" s="1"/>
      <c r="BK202" s="1"/>
      <c r="BL202" s="717"/>
      <c r="BM202" s="723"/>
      <c r="BN202" s="723"/>
      <c r="BO202" s="723"/>
      <c r="BP202" s="723"/>
      <c r="BQ202" s="723"/>
      <c r="BR202" s="1"/>
      <c r="BS202" s="1"/>
      <c r="BT202" s="1"/>
      <c r="BU202" s="1"/>
      <c r="BV202" s="1"/>
      <c r="BW202" s="1"/>
      <c r="BX202" s="1"/>
      <c r="BY202" s="1"/>
      <c r="BZ202" s="1"/>
      <c r="CA202" s="1"/>
      <c r="CB202" s="1"/>
      <c r="CC202" s="1"/>
    </row>
    <row r="203" spans="1:81" ht="39.75" customHeight="1" x14ac:dyDescent="0.3">
      <c r="A203" s="714"/>
      <c r="B203" s="715"/>
      <c r="C203" s="2"/>
      <c r="D203" s="2"/>
      <c r="E203" s="2"/>
      <c r="F203" s="2"/>
      <c r="G203" s="2"/>
      <c r="H203" s="2"/>
      <c r="I203" s="2"/>
      <c r="J203" s="716"/>
      <c r="K203" s="717"/>
      <c r="L203" s="718"/>
      <c r="M203" s="718"/>
      <c r="N203" s="719"/>
      <c r="O203" s="719"/>
      <c r="P203" s="719"/>
      <c r="Q203" s="719"/>
      <c r="R203" s="2"/>
      <c r="S203" s="2"/>
      <c r="T203" s="2"/>
      <c r="U203" s="2"/>
      <c r="V203" s="2"/>
      <c r="W203" s="2"/>
      <c r="X203" s="720"/>
      <c r="Y203" s="720"/>
      <c r="Z203" s="720"/>
      <c r="AA203" s="720"/>
      <c r="AB203" s="717"/>
      <c r="AC203" s="721"/>
      <c r="AD203" s="722"/>
      <c r="AE203" s="722"/>
      <c r="AF203" s="722"/>
      <c r="AG203" s="722"/>
      <c r="AH203" s="722"/>
      <c r="AI203" s="722"/>
      <c r="AJ203" s="722"/>
      <c r="AK203" s="717"/>
      <c r="AL203" s="723"/>
      <c r="AM203" s="723"/>
      <c r="AN203" s="723"/>
      <c r="AO203" s="723"/>
      <c r="AP203" s="723"/>
      <c r="AQ203" s="1"/>
      <c r="AR203" s="1"/>
      <c r="AS203" s="1"/>
      <c r="AT203" s="717"/>
      <c r="AU203" s="723"/>
      <c r="AV203" s="723"/>
      <c r="AW203" s="723"/>
      <c r="AX203" s="723"/>
      <c r="AY203" s="723"/>
      <c r="AZ203" s="1"/>
      <c r="BA203" s="1"/>
      <c r="BB203" s="1"/>
      <c r="BC203" s="717"/>
      <c r="BD203" s="723"/>
      <c r="BE203" s="723"/>
      <c r="BF203" s="723"/>
      <c r="BG203" s="723"/>
      <c r="BH203" s="723"/>
      <c r="BI203" s="1"/>
      <c r="BJ203" s="1"/>
      <c r="BK203" s="1"/>
      <c r="BL203" s="717"/>
      <c r="BM203" s="723"/>
      <c r="BN203" s="723"/>
      <c r="BO203" s="723"/>
      <c r="BP203" s="723"/>
      <c r="BQ203" s="723"/>
      <c r="BR203" s="1"/>
      <c r="BS203" s="1"/>
      <c r="BT203" s="1"/>
      <c r="BU203" s="1"/>
      <c r="BV203" s="1"/>
      <c r="BW203" s="1"/>
      <c r="BX203" s="1"/>
      <c r="BY203" s="1"/>
      <c r="BZ203" s="1"/>
      <c r="CA203" s="1"/>
      <c r="CB203" s="1"/>
      <c r="CC203" s="1"/>
    </row>
    <row r="204" spans="1:81" ht="39.75" customHeight="1" x14ac:dyDescent="0.3">
      <c r="A204" s="714"/>
      <c r="B204" s="715"/>
      <c r="C204" s="2"/>
      <c r="D204" s="2"/>
      <c r="E204" s="2"/>
      <c r="F204" s="2"/>
      <c r="G204" s="2"/>
      <c r="H204" s="2"/>
      <c r="I204" s="2"/>
      <c r="J204" s="716"/>
      <c r="K204" s="717"/>
      <c r="L204" s="718"/>
      <c r="M204" s="718"/>
      <c r="N204" s="719"/>
      <c r="O204" s="719"/>
      <c r="P204" s="719"/>
      <c r="Q204" s="719"/>
      <c r="R204" s="2"/>
      <c r="S204" s="2"/>
      <c r="T204" s="2"/>
      <c r="U204" s="2"/>
      <c r="V204" s="2"/>
      <c r="W204" s="2"/>
      <c r="X204" s="720"/>
      <c r="Y204" s="720"/>
      <c r="Z204" s="720"/>
      <c r="AA204" s="720"/>
      <c r="AB204" s="717"/>
      <c r="AC204" s="721"/>
      <c r="AD204" s="722"/>
      <c r="AE204" s="722"/>
      <c r="AF204" s="722"/>
      <c r="AG204" s="722"/>
      <c r="AH204" s="722"/>
      <c r="AI204" s="722"/>
      <c r="AJ204" s="722"/>
      <c r="AK204" s="717"/>
      <c r="AL204" s="723"/>
      <c r="AM204" s="723"/>
      <c r="AN204" s="723"/>
      <c r="AO204" s="723"/>
      <c r="AP204" s="723"/>
      <c r="AQ204" s="1"/>
      <c r="AR204" s="1"/>
      <c r="AS204" s="1"/>
      <c r="AT204" s="717"/>
      <c r="AU204" s="723"/>
      <c r="AV204" s="723"/>
      <c r="AW204" s="723"/>
      <c r="AX204" s="723"/>
      <c r="AY204" s="723"/>
      <c r="AZ204" s="1"/>
      <c r="BA204" s="1"/>
      <c r="BB204" s="1"/>
      <c r="BC204" s="717"/>
      <c r="BD204" s="723"/>
      <c r="BE204" s="723"/>
      <c r="BF204" s="723"/>
      <c r="BG204" s="723"/>
      <c r="BH204" s="723"/>
      <c r="BI204" s="1"/>
      <c r="BJ204" s="1"/>
      <c r="BK204" s="1"/>
      <c r="BL204" s="717"/>
      <c r="BM204" s="723"/>
      <c r="BN204" s="723"/>
      <c r="BO204" s="723"/>
      <c r="BP204" s="723"/>
      <c r="BQ204" s="723"/>
      <c r="BR204" s="1"/>
      <c r="BS204" s="1"/>
      <c r="BT204" s="1"/>
      <c r="BU204" s="1"/>
      <c r="BV204" s="1"/>
      <c r="BW204" s="1"/>
      <c r="BX204" s="1"/>
      <c r="BY204" s="1"/>
      <c r="BZ204" s="1"/>
      <c r="CA204" s="1"/>
      <c r="CB204" s="1"/>
      <c r="CC204" s="1"/>
    </row>
    <row r="205" spans="1:81" ht="39.75" customHeight="1" x14ac:dyDescent="0.3">
      <c r="A205" s="714"/>
      <c r="B205" s="715"/>
      <c r="C205" s="2"/>
      <c r="D205" s="2"/>
      <c r="E205" s="2"/>
      <c r="F205" s="2"/>
      <c r="G205" s="2"/>
      <c r="H205" s="2"/>
      <c r="I205" s="2"/>
      <c r="J205" s="716"/>
      <c r="K205" s="717"/>
      <c r="L205" s="718"/>
      <c r="M205" s="718"/>
      <c r="N205" s="719"/>
      <c r="O205" s="719"/>
      <c r="P205" s="719"/>
      <c r="Q205" s="719"/>
      <c r="R205" s="2"/>
      <c r="S205" s="2"/>
      <c r="T205" s="2"/>
      <c r="U205" s="2"/>
      <c r="V205" s="2"/>
      <c r="W205" s="2"/>
      <c r="X205" s="720"/>
      <c r="Y205" s="720"/>
      <c r="Z205" s="720"/>
      <c r="AA205" s="720"/>
      <c r="AB205" s="717"/>
      <c r="AC205" s="721"/>
      <c r="AD205" s="722"/>
      <c r="AE205" s="722"/>
      <c r="AF205" s="722"/>
      <c r="AG205" s="722"/>
      <c r="AH205" s="722"/>
      <c r="AI205" s="722"/>
      <c r="AJ205" s="722"/>
      <c r="AK205" s="717"/>
      <c r="AL205" s="723"/>
      <c r="AM205" s="723"/>
      <c r="AN205" s="723"/>
      <c r="AO205" s="723"/>
      <c r="AP205" s="723"/>
      <c r="AQ205" s="1"/>
      <c r="AR205" s="1"/>
      <c r="AS205" s="1"/>
      <c r="AT205" s="717"/>
      <c r="AU205" s="723"/>
      <c r="AV205" s="723"/>
      <c r="AW205" s="723"/>
      <c r="AX205" s="723"/>
      <c r="AY205" s="723"/>
      <c r="AZ205" s="1"/>
      <c r="BA205" s="1"/>
      <c r="BB205" s="1"/>
      <c r="BC205" s="717"/>
      <c r="BD205" s="723"/>
      <c r="BE205" s="723"/>
      <c r="BF205" s="723"/>
      <c r="BG205" s="723"/>
      <c r="BH205" s="723"/>
      <c r="BI205" s="1"/>
      <c r="BJ205" s="1"/>
      <c r="BK205" s="1"/>
      <c r="BL205" s="717"/>
      <c r="BM205" s="723"/>
      <c r="BN205" s="723"/>
      <c r="BO205" s="723"/>
      <c r="BP205" s="723"/>
      <c r="BQ205" s="723"/>
      <c r="BR205" s="1"/>
      <c r="BS205" s="1"/>
      <c r="BT205" s="1"/>
      <c r="BU205" s="1"/>
      <c r="BV205" s="1"/>
      <c r="BW205" s="1"/>
      <c r="BX205" s="1"/>
      <c r="BY205" s="1"/>
      <c r="BZ205" s="1"/>
      <c r="CA205" s="1"/>
      <c r="CB205" s="1"/>
      <c r="CC205" s="1"/>
    </row>
    <row r="206" spans="1:81" ht="39.75" customHeight="1" x14ac:dyDescent="0.3">
      <c r="A206" s="714"/>
      <c r="B206" s="715"/>
      <c r="C206" s="2"/>
      <c r="D206" s="2"/>
      <c r="E206" s="2"/>
      <c r="F206" s="2"/>
      <c r="G206" s="2"/>
      <c r="H206" s="2"/>
      <c r="I206" s="2"/>
      <c r="J206" s="716"/>
      <c r="K206" s="717"/>
      <c r="L206" s="718"/>
      <c r="M206" s="718"/>
      <c r="N206" s="719"/>
      <c r="O206" s="719"/>
      <c r="P206" s="719"/>
      <c r="Q206" s="719"/>
      <c r="R206" s="2"/>
      <c r="S206" s="2"/>
      <c r="T206" s="2"/>
      <c r="U206" s="2"/>
      <c r="V206" s="2"/>
      <c r="W206" s="2"/>
      <c r="X206" s="720"/>
      <c r="Y206" s="720"/>
      <c r="Z206" s="720"/>
      <c r="AA206" s="720"/>
      <c r="AB206" s="717"/>
      <c r="AC206" s="721"/>
      <c r="AD206" s="722"/>
      <c r="AE206" s="722"/>
      <c r="AF206" s="722"/>
      <c r="AG206" s="722"/>
      <c r="AH206" s="722"/>
      <c r="AI206" s="722"/>
      <c r="AJ206" s="722"/>
      <c r="AK206" s="717"/>
      <c r="AL206" s="723"/>
      <c r="AM206" s="723"/>
      <c r="AN206" s="723"/>
      <c r="AO206" s="723"/>
      <c r="AP206" s="723"/>
      <c r="AQ206" s="1"/>
      <c r="AR206" s="1"/>
      <c r="AS206" s="1"/>
      <c r="AT206" s="717"/>
      <c r="AU206" s="723"/>
      <c r="AV206" s="723"/>
      <c r="AW206" s="723"/>
      <c r="AX206" s="723"/>
      <c r="AY206" s="723"/>
      <c r="AZ206" s="1"/>
      <c r="BA206" s="1"/>
      <c r="BB206" s="1"/>
      <c r="BC206" s="717"/>
      <c r="BD206" s="723"/>
      <c r="BE206" s="723"/>
      <c r="BF206" s="723"/>
      <c r="BG206" s="723"/>
      <c r="BH206" s="723"/>
      <c r="BI206" s="1"/>
      <c r="BJ206" s="1"/>
      <c r="BK206" s="1"/>
      <c r="BL206" s="717"/>
      <c r="BM206" s="723"/>
      <c r="BN206" s="723"/>
      <c r="BO206" s="723"/>
      <c r="BP206" s="723"/>
      <c r="BQ206" s="723"/>
      <c r="BR206" s="1"/>
      <c r="BS206" s="1"/>
      <c r="BT206" s="1"/>
      <c r="BU206" s="1"/>
      <c r="BV206" s="1"/>
      <c r="BW206" s="1"/>
      <c r="BX206" s="1"/>
      <c r="BY206" s="1"/>
      <c r="BZ206" s="1"/>
      <c r="CA206" s="1"/>
      <c r="CB206" s="1"/>
      <c r="CC206" s="1"/>
    </row>
    <row r="207" spans="1:81" ht="39.75" customHeight="1" x14ac:dyDescent="0.3">
      <c r="A207" s="714"/>
      <c r="B207" s="715"/>
      <c r="C207" s="2"/>
      <c r="D207" s="2"/>
      <c r="E207" s="2"/>
      <c r="F207" s="2"/>
      <c r="G207" s="2"/>
      <c r="H207" s="2"/>
      <c r="I207" s="2"/>
      <c r="J207" s="716"/>
      <c r="K207" s="717"/>
      <c r="L207" s="718"/>
      <c r="M207" s="718"/>
      <c r="N207" s="719"/>
      <c r="O207" s="719"/>
      <c r="P207" s="719"/>
      <c r="Q207" s="719"/>
      <c r="R207" s="2"/>
      <c r="S207" s="2"/>
      <c r="T207" s="2"/>
      <c r="U207" s="2"/>
      <c r="V207" s="2"/>
      <c r="W207" s="2"/>
      <c r="X207" s="720"/>
      <c r="Y207" s="720"/>
      <c r="Z207" s="720"/>
      <c r="AA207" s="720"/>
      <c r="AB207" s="717"/>
      <c r="AC207" s="721"/>
      <c r="AD207" s="722"/>
      <c r="AE207" s="722"/>
      <c r="AF207" s="722"/>
      <c r="AG207" s="722"/>
      <c r="AH207" s="722"/>
      <c r="AI207" s="722"/>
      <c r="AJ207" s="722"/>
      <c r="AK207" s="717"/>
      <c r="AL207" s="723"/>
      <c r="AM207" s="723"/>
      <c r="AN207" s="723"/>
      <c r="AO207" s="723"/>
      <c r="AP207" s="723"/>
      <c r="AQ207" s="1"/>
      <c r="AR207" s="1"/>
      <c r="AS207" s="1"/>
      <c r="AT207" s="717"/>
      <c r="AU207" s="723"/>
      <c r="AV207" s="723"/>
      <c r="AW207" s="723"/>
      <c r="AX207" s="723"/>
      <c r="AY207" s="723"/>
      <c r="AZ207" s="1"/>
      <c r="BA207" s="1"/>
      <c r="BB207" s="1"/>
      <c r="BC207" s="717"/>
      <c r="BD207" s="723"/>
      <c r="BE207" s="723"/>
      <c r="BF207" s="723"/>
      <c r="BG207" s="723"/>
      <c r="BH207" s="723"/>
      <c r="BI207" s="1"/>
      <c r="BJ207" s="1"/>
      <c r="BK207" s="1"/>
      <c r="BL207" s="717"/>
      <c r="BM207" s="723"/>
      <c r="BN207" s="723"/>
      <c r="BO207" s="723"/>
      <c r="BP207" s="723"/>
      <c r="BQ207" s="723"/>
      <c r="BR207" s="1"/>
      <c r="BS207" s="1"/>
      <c r="BT207" s="1"/>
      <c r="BU207" s="1"/>
      <c r="BV207" s="1"/>
      <c r="BW207" s="1"/>
      <c r="BX207" s="1"/>
      <c r="BY207" s="1"/>
      <c r="BZ207" s="1"/>
      <c r="CA207" s="1"/>
      <c r="CB207" s="1"/>
      <c r="CC207" s="1"/>
    </row>
    <row r="208" spans="1:81" ht="39.75" customHeight="1" x14ac:dyDescent="0.3">
      <c r="A208" s="714"/>
      <c r="B208" s="715"/>
      <c r="C208" s="2"/>
      <c r="D208" s="2"/>
      <c r="E208" s="2"/>
      <c r="F208" s="2"/>
      <c r="G208" s="2"/>
      <c r="H208" s="2"/>
      <c r="I208" s="2"/>
      <c r="J208" s="716"/>
      <c r="K208" s="717"/>
      <c r="L208" s="718"/>
      <c r="M208" s="718"/>
      <c r="N208" s="719"/>
      <c r="O208" s="719"/>
      <c r="P208" s="719"/>
      <c r="Q208" s="719"/>
      <c r="R208" s="2"/>
      <c r="S208" s="2"/>
      <c r="T208" s="2"/>
      <c r="U208" s="2"/>
      <c r="V208" s="2"/>
      <c r="W208" s="2"/>
      <c r="X208" s="720"/>
      <c r="Y208" s="720"/>
      <c r="Z208" s="720"/>
      <c r="AA208" s="720"/>
      <c r="AB208" s="717"/>
      <c r="AC208" s="721"/>
      <c r="AD208" s="722"/>
      <c r="AE208" s="722"/>
      <c r="AF208" s="722"/>
      <c r="AG208" s="722"/>
      <c r="AH208" s="722"/>
      <c r="AI208" s="722"/>
      <c r="AJ208" s="722"/>
      <c r="AK208" s="717"/>
      <c r="AL208" s="723"/>
      <c r="AM208" s="723"/>
      <c r="AN208" s="723"/>
      <c r="AO208" s="723"/>
      <c r="AP208" s="723"/>
      <c r="AQ208" s="1"/>
      <c r="AR208" s="1"/>
      <c r="AS208" s="1"/>
      <c r="AT208" s="717"/>
      <c r="AU208" s="723"/>
      <c r="AV208" s="723"/>
      <c r="AW208" s="723"/>
      <c r="AX208" s="723"/>
      <c r="AY208" s="723"/>
      <c r="AZ208" s="1"/>
      <c r="BA208" s="1"/>
      <c r="BB208" s="1"/>
      <c r="BC208" s="717"/>
      <c r="BD208" s="723"/>
      <c r="BE208" s="723"/>
      <c r="BF208" s="723"/>
      <c r="BG208" s="723"/>
      <c r="BH208" s="723"/>
      <c r="BI208" s="1"/>
      <c r="BJ208" s="1"/>
      <c r="BK208" s="1"/>
      <c r="BL208" s="717"/>
      <c r="BM208" s="723"/>
      <c r="BN208" s="723"/>
      <c r="BO208" s="723"/>
      <c r="BP208" s="723"/>
      <c r="BQ208" s="723"/>
      <c r="BR208" s="1"/>
      <c r="BS208" s="1"/>
      <c r="BT208" s="1"/>
      <c r="BU208" s="1"/>
      <c r="BV208" s="1"/>
      <c r="BW208" s="1"/>
      <c r="BX208" s="1"/>
      <c r="BY208" s="1"/>
      <c r="BZ208" s="1"/>
      <c r="CA208" s="1"/>
      <c r="CB208" s="1"/>
      <c r="CC208" s="1"/>
    </row>
    <row r="209" spans="1:81" ht="39.75" customHeight="1" x14ac:dyDescent="0.3">
      <c r="A209" s="714"/>
      <c r="B209" s="715"/>
      <c r="C209" s="2"/>
      <c r="D209" s="2"/>
      <c r="E209" s="2"/>
      <c r="F209" s="2"/>
      <c r="G209" s="2"/>
      <c r="H209" s="2"/>
      <c r="I209" s="2"/>
      <c r="J209" s="716"/>
      <c r="K209" s="717"/>
      <c r="L209" s="718"/>
      <c r="M209" s="718"/>
      <c r="N209" s="719"/>
      <c r="O209" s="719"/>
      <c r="P209" s="719"/>
      <c r="Q209" s="719"/>
      <c r="R209" s="2"/>
      <c r="S209" s="2"/>
      <c r="T209" s="2"/>
      <c r="U209" s="2"/>
      <c r="V209" s="2"/>
      <c r="W209" s="2"/>
      <c r="X209" s="720"/>
      <c r="Y209" s="720"/>
      <c r="Z209" s="720"/>
      <c r="AA209" s="720"/>
      <c r="AB209" s="717"/>
      <c r="AC209" s="721"/>
      <c r="AD209" s="722"/>
      <c r="AE209" s="722"/>
      <c r="AF209" s="722"/>
      <c r="AG209" s="722"/>
      <c r="AH209" s="722"/>
      <c r="AI209" s="722"/>
      <c r="AJ209" s="722"/>
      <c r="AK209" s="717"/>
      <c r="AL209" s="723"/>
      <c r="AM209" s="723"/>
      <c r="AN209" s="723"/>
      <c r="AO209" s="723"/>
      <c r="AP209" s="723"/>
      <c r="AQ209" s="1"/>
      <c r="AR209" s="1"/>
      <c r="AS209" s="1"/>
      <c r="AT209" s="717"/>
      <c r="AU209" s="723"/>
      <c r="AV209" s="723"/>
      <c r="AW209" s="723"/>
      <c r="AX209" s="723"/>
      <c r="AY209" s="723"/>
      <c r="AZ209" s="1"/>
      <c r="BA209" s="1"/>
      <c r="BB209" s="1"/>
      <c r="BC209" s="717"/>
      <c r="BD209" s="723"/>
      <c r="BE209" s="723"/>
      <c r="BF209" s="723"/>
      <c r="BG209" s="723"/>
      <c r="BH209" s="723"/>
      <c r="BI209" s="1"/>
      <c r="BJ209" s="1"/>
      <c r="BK209" s="1"/>
      <c r="BL209" s="717"/>
      <c r="BM209" s="723"/>
      <c r="BN209" s="723"/>
      <c r="BO209" s="723"/>
      <c r="BP209" s="723"/>
      <c r="BQ209" s="723"/>
      <c r="BR209" s="1"/>
      <c r="BS209" s="1"/>
      <c r="BT209" s="1"/>
      <c r="BU209" s="1"/>
      <c r="BV209" s="1"/>
      <c r="BW209" s="1"/>
      <c r="BX209" s="1"/>
      <c r="BY209" s="1"/>
      <c r="BZ209" s="1"/>
      <c r="CA209" s="1"/>
      <c r="CB209" s="1"/>
      <c r="CC209" s="1"/>
    </row>
    <row r="210" spans="1:81" ht="39.75" customHeight="1" x14ac:dyDescent="0.3">
      <c r="A210" s="714"/>
      <c r="B210" s="715"/>
      <c r="C210" s="2"/>
      <c r="D210" s="2"/>
      <c r="E210" s="2"/>
      <c r="F210" s="2"/>
      <c r="G210" s="2"/>
      <c r="H210" s="2"/>
      <c r="I210" s="2"/>
      <c r="J210" s="716"/>
      <c r="K210" s="717"/>
      <c r="L210" s="718"/>
      <c r="M210" s="718"/>
      <c r="N210" s="719"/>
      <c r="O210" s="719"/>
      <c r="P210" s="719"/>
      <c r="Q210" s="719"/>
      <c r="R210" s="2"/>
      <c r="S210" s="2"/>
      <c r="T210" s="2"/>
      <c r="U210" s="2"/>
      <c r="V210" s="2"/>
      <c r="W210" s="2"/>
      <c r="X210" s="720"/>
      <c r="Y210" s="720"/>
      <c r="Z210" s="720"/>
      <c r="AA210" s="720"/>
      <c r="AB210" s="717"/>
      <c r="AC210" s="721"/>
      <c r="AD210" s="722"/>
      <c r="AE210" s="722"/>
      <c r="AF210" s="722"/>
      <c r="AG210" s="722"/>
      <c r="AH210" s="722"/>
      <c r="AI210" s="722"/>
      <c r="AJ210" s="722"/>
      <c r="AK210" s="717"/>
      <c r="AL210" s="723"/>
      <c r="AM210" s="723"/>
      <c r="AN210" s="723"/>
      <c r="AO210" s="723"/>
      <c r="AP210" s="723"/>
      <c r="AQ210" s="1"/>
      <c r="AR210" s="1"/>
      <c r="AS210" s="1"/>
      <c r="AT210" s="717"/>
      <c r="AU210" s="723"/>
      <c r="AV210" s="723"/>
      <c r="AW210" s="723"/>
      <c r="AX210" s="723"/>
      <c r="AY210" s="723"/>
      <c r="AZ210" s="1"/>
      <c r="BA210" s="1"/>
      <c r="BB210" s="1"/>
      <c r="BC210" s="717"/>
      <c r="BD210" s="723"/>
      <c r="BE210" s="723"/>
      <c r="BF210" s="723"/>
      <c r="BG210" s="723"/>
      <c r="BH210" s="723"/>
      <c r="BI210" s="1"/>
      <c r="BJ210" s="1"/>
      <c r="BK210" s="1"/>
      <c r="BL210" s="717"/>
      <c r="BM210" s="723"/>
      <c r="BN210" s="723"/>
      <c r="BO210" s="723"/>
      <c r="BP210" s="723"/>
      <c r="BQ210" s="723"/>
      <c r="BR210" s="1"/>
      <c r="BS210" s="1"/>
      <c r="BT210" s="1"/>
      <c r="BU210" s="1"/>
      <c r="BV210" s="1"/>
      <c r="BW210" s="1"/>
      <c r="BX210" s="1"/>
      <c r="BY210" s="1"/>
      <c r="BZ210" s="1"/>
      <c r="CA210" s="1"/>
      <c r="CB210" s="1"/>
      <c r="CC210" s="1"/>
    </row>
    <row r="211" spans="1:81" ht="39.75" customHeight="1" x14ac:dyDescent="0.3">
      <c r="A211" s="714"/>
      <c r="B211" s="715"/>
      <c r="C211" s="2"/>
      <c r="D211" s="2"/>
      <c r="E211" s="2"/>
      <c r="F211" s="2"/>
      <c r="G211" s="2"/>
      <c r="H211" s="2"/>
      <c r="I211" s="2"/>
      <c r="J211" s="716"/>
      <c r="K211" s="717"/>
      <c r="L211" s="718"/>
      <c r="M211" s="718"/>
      <c r="N211" s="719"/>
      <c r="O211" s="719"/>
      <c r="P211" s="719"/>
      <c r="Q211" s="719"/>
      <c r="R211" s="2"/>
      <c r="S211" s="2"/>
      <c r="T211" s="2"/>
      <c r="U211" s="2"/>
      <c r="V211" s="2"/>
      <c r="W211" s="2"/>
      <c r="X211" s="720"/>
      <c r="Y211" s="720"/>
      <c r="Z211" s="720"/>
      <c r="AA211" s="720"/>
      <c r="AB211" s="717"/>
      <c r="AC211" s="721"/>
      <c r="AD211" s="722"/>
      <c r="AE211" s="722"/>
      <c r="AF211" s="722"/>
      <c r="AG211" s="722"/>
      <c r="AH211" s="722"/>
      <c r="AI211" s="722"/>
      <c r="AJ211" s="722"/>
      <c r="AK211" s="717"/>
      <c r="AL211" s="723"/>
      <c r="AM211" s="723"/>
      <c r="AN211" s="723"/>
      <c r="AO211" s="723"/>
      <c r="AP211" s="723"/>
      <c r="AQ211" s="1"/>
      <c r="AR211" s="1"/>
      <c r="AS211" s="1"/>
      <c r="AT211" s="717"/>
      <c r="AU211" s="723"/>
      <c r="AV211" s="723"/>
      <c r="AW211" s="723"/>
      <c r="AX211" s="723"/>
      <c r="AY211" s="723"/>
      <c r="AZ211" s="1"/>
      <c r="BA211" s="1"/>
      <c r="BB211" s="1"/>
      <c r="BC211" s="717"/>
      <c r="BD211" s="723"/>
      <c r="BE211" s="723"/>
      <c r="BF211" s="723"/>
      <c r="BG211" s="723"/>
      <c r="BH211" s="723"/>
      <c r="BI211" s="1"/>
      <c r="BJ211" s="1"/>
      <c r="BK211" s="1"/>
      <c r="BL211" s="717"/>
      <c r="BM211" s="723"/>
      <c r="BN211" s="723"/>
      <c r="BO211" s="723"/>
      <c r="BP211" s="723"/>
      <c r="BQ211" s="723"/>
      <c r="BR211" s="1"/>
      <c r="BS211" s="1"/>
      <c r="BT211" s="1"/>
      <c r="BU211" s="1"/>
      <c r="BV211" s="1"/>
      <c r="BW211" s="1"/>
      <c r="BX211" s="1"/>
      <c r="BY211" s="1"/>
      <c r="BZ211" s="1"/>
      <c r="CA211" s="1"/>
      <c r="CB211" s="1"/>
      <c r="CC211" s="1"/>
    </row>
    <row r="212" spans="1:81" ht="39.75" customHeight="1" x14ac:dyDescent="0.3">
      <c r="A212" s="714"/>
      <c r="B212" s="715"/>
      <c r="C212" s="2"/>
      <c r="D212" s="2"/>
      <c r="E212" s="2"/>
      <c r="F212" s="2"/>
      <c r="G212" s="2"/>
      <c r="H212" s="2"/>
      <c r="I212" s="2"/>
      <c r="J212" s="716"/>
      <c r="K212" s="717"/>
      <c r="L212" s="718"/>
      <c r="M212" s="718"/>
      <c r="N212" s="719"/>
      <c r="O212" s="719"/>
      <c r="P212" s="719"/>
      <c r="Q212" s="719"/>
      <c r="R212" s="2"/>
      <c r="S212" s="2"/>
      <c r="T212" s="2"/>
      <c r="U212" s="2"/>
      <c r="V212" s="2"/>
      <c r="W212" s="2"/>
      <c r="X212" s="720"/>
      <c r="Y212" s="720"/>
      <c r="Z212" s="720"/>
      <c r="AA212" s="720"/>
      <c r="AB212" s="717"/>
      <c r="AC212" s="721"/>
      <c r="AD212" s="722"/>
      <c r="AE212" s="722"/>
      <c r="AF212" s="722"/>
      <c r="AG212" s="722"/>
      <c r="AH212" s="722"/>
      <c r="AI212" s="722"/>
      <c r="AJ212" s="722"/>
      <c r="AK212" s="717"/>
      <c r="AL212" s="723"/>
      <c r="AM212" s="723"/>
      <c r="AN212" s="723"/>
      <c r="AO212" s="723"/>
      <c r="AP212" s="723"/>
      <c r="AQ212" s="1"/>
      <c r="AR212" s="1"/>
      <c r="AS212" s="1"/>
      <c r="AT212" s="717"/>
      <c r="AU212" s="723"/>
      <c r="AV212" s="723"/>
      <c r="AW212" s="723"/>
      <c r="AX212" s="723"/>
      <c r="AY212" s="723"/>
      <c r="AZ212" s="1"/>
      <c r="BA212" s="1"/>
      <c r="BB212" s="1"/>
      <c r="BC212" s="717"/>
      <c r="BD212" s="723"/>
      <c r="BE212" s="723"/>
      <c r="BF212" s="723"/>
      <c r="BG212" s="723"/>
      <c r="BH212" s="723"/>
      <c r="BI212" s="1"/>
      <c r="BJ212" s="1"/>
      <c r="BK212" s="1"/>
      <c r="BL212" s="717"/>
      <c r="BM212" s="723"/>
      <c r="BN212" s="723"/>
      <c r="BO212" s="723"/>
      <c r="BP212" s="723"/>
      <c r="BQ212" s="723"/>
      <c r="BR212" s="1"/>
      <c r="BS212" s="1"/>
      <c r="BT212" s="1"/>
      <c r="BU212" s="1"/>
      <c r="BV212" s="1"/>
      <c r="BW212" s="1"/>
      <c r="BX212" s="1"/>
      <c r="BY212" s="1"/>
      <c r="BZ212" s="1"/>
      <c r="CA212" s="1"/>
      <c r="CB212" s="1"/>
      <c r="CC212" s="1"/>
    </row>
    <row r="213" spans="1:81" ht="39.75" customHeight="1" x14ac:dyDescent="0.3">
      <c r="A213" s="714"/>
      <c r="B213" s="715"/>
      <c r="C213" s="2"/>
      <c r="D213" s="2"/>
      <c r="E213" s="2"/>
      <c r="F213" s="2"/>
      <c r="G213" s="2"/>
      <c r="H213" s="2"/>
      <c r="I213" s="2"/>
      <c r="J213" s="716"/>
      <c r="K213" s="717"/>
      <c r="L213" s="718"/>
      <c r="M213" s="718"/>
      <c r="N213" s="719"/>
      <c r="O213" s="719"/>
      <c r="P213" s="719"/>
      <c r="Q213" s="719"/>
      <c r="R213" s="2"/>
      <c r="S213" s="2"/>
      <c r="T213" s="2"/>
      <c r="U213" s="2"/>
      <c r="V213" s="2"/>
      <c r="W213" s="2"/>
      <c r="X213" s="720"/>
      <c r="Y213" s="720"/>
      <c r="Z213" s="720"/>
      <c r="AA213" s="720"/>
      <c r="AB213" s="717"/>
      <c r="AC213" s="721"/>
      <c r="AD213" s="722"/>
      <c r="AE213" s="722"/>
      <c r="AF213" s="722"/>
      <c r="AG213" s="722"/>
      <c r="AH213" s="722"/>
      <c r="AI213" s="722"/>
      <c r="AJ213" s="722"/>
      <c r="AK213" s="717"/>
      <c r="AL213" s="723"/>
      <c r="AM213" s="723"/>
      <c r="AN213" s="723"/>
      <c r="AO213" s="723"/>
      <c r="AP213" s="723"/>
      <c r="AQ213" s="1"/>
      <c r="AR213" s="1"/>
      <c r="AS213" s="1"/>
      <c r="AT213" s="717"/>
      <c r="AU213" s="723"/>
      <c r="AV213" s="723"/>
      <c r="AW213" s="723"/>
      <c r="AX213" s="723"/>
      <c r="AY213" s="723"/>
      <c r="AZ213" s="1"/>
      <c r="BA213" s="1"/>
      <c r="BB213" s="1"/>
      <c r="BC213" s="717"/>
      <c r="BD213" s="723"/>
      <c r="BE213" s="723"/>
      <c r="BF213" s="723"/>
      <c r="BG213" s="723"/>
      <c r="BH213" s="723"/>
      <c r="BI213" s="1"/>
      <c r="BJ213" s="1"/>
      <c r="BK213" s="1"/>
      <c r="BL213" s="717"/>
      <c r="BM213" s="723"/>
      <c r="BN213" s="723"/>
      <c r="BO213" s="723"/>
      <c r="BP213" s="723"/>
      <c r="BQ213" s="723"/>
      <c r="BR213" s="1"/>
      <c r="BS213" s="1"/>
      <c r="BT213" s="1"/>
      <c r="BU213" s="1"/>
      <c r="BV213" s="1"/>
      <c r="BW213" s="1"/>
      <c r="BX213" s="1"/>
      <c r="BY213" s="1"/>
      <c r="BZ213" s="1"/>
      <c r="CA213" s="1"/>
      <c r="CB213" s="1"/>
      <c r="CC213" s="1"/>
    </row>
    <row r="214" spans="1:81" ht="39.75" customHeight="1" x14ac:dyDescent="0.3">
      <c r="A214" s="714"/>
      <c r="B214" s="715"/>
      <c r="C214" s="2"/>
      <c r="D214" s="2"/>
      <c r="E214" s="2"/>
      <c r="F214" s="2"/>
      <c r="G214" s="2"/>
      <c r="H214" s="2"/>
      <c r="I214" s="2"/>
      <c r="J214" s="716"/>
      <c r="K214" s="717"/>
      <c r="L214" s="718"/>
      <c r="M214" s="718"/>
      <c r="N214" s="719"/>
      <c r="O214" s="719"/>
      <c r="P214" s="719"/>
      <c r="Q214" s="719"/>
      <c r="R214" s="2"/>
      <c r="S214" s="2"/>
      <c r="T214" s="2"/>
      <c r="U214" s="2"/>
      <c r="V214" s="2"/>
      <c r="W214" s="2"/>
      <c r="X214" s="720"/>
      <c r="Y214" s="720"/>
      <c r="Z214" s="720"/>
      <c r="AA214" s="720"/>
      <c r="AB214" s="717"/>
      <c r="AC214" s="721"/>
      <c r="AD214" s="722"/>
      <c r="AE214" s="722"/>
      <c r="AF214" s="722"/>
      <c r="AG214" s="722"/>
      <c r="AH214" s="722"/>
      <c r="AI214" s="722"/>
      <c r="AJ214" s="722"/>
      <c r="AK214" s="717"/>
      <c r="AL214" s="723"/>
      <c r="AM214" s="723"/>
      <c r="AN214" s="723"/>
      <c r="AO214" s="723"/>
      <c r="AP214" s="723"/>
      <c r="AQ214" s="1"/>
      <c r="AR214" s="1"/>
      <c r="AS214" s="1"/>
      <c r="AT214" s="717"/>
      <c r="AU214" s="723"/>
      <c r="AV214" s="723"/>
      <c r="AW214" s="723"/>
      <c r="AX214" s="723"/>
      <c r="AY214" s="723"/>
      <c r="AZ214" s="1"/>
      <c r="BA214" s="1"/>
      <c r="BB214" s="1"/>
      <c r="BC214" s="717"/>
      <c r="BD214" s="723"/>
      <c r="BE214" s="723"/>
      <c r="BF214" s="723"/>
      <c r="BG214" s="723"/>
      <c r="BH214" s="723"/>
      <c r="BI214" s="1"/>
      <c r="BJ214" s="1"/>
      <c r="BK214" s="1"/>
      <c r="BL214" s="717"/>
      <c r="BM214" s="723"/>
      <c r="BN214" s="723"/>
      <c r="BO214" s="723"/>
      <c r="BP214" s="723"/>
      <c r="BQ214" s="723"/>
      <c r="BR214" s="1"/>
      <c r="BS214" s="1"/>
      <c r="BT214" s="1"/>
      <c r="BU214" s="1"/>
      <c r="BV214" s="1"/>
      <c r="BW214" s="1"/>
      <c r="BX214" s="1"/>
      <c r="BY214" s="1"/>
      <c r="BZ214" s="1"/>
      <c r="CA214" s="1"/>
      <c r="CB214" s="1"/>
      <c r="CC214" s="1"/>
    </row>
    <row r="215" spans="1:81" ht="39.75" customHeight="1" x14ac:dyDescent="0.3">
      <c r="A215" s="714"/>
      <c r="B215" s="715"/>
      <c r="C215" s="2"/>
      <c r="D215" s="2"/>
      <c r="E215" s="2"/>
      <c r="F215" s="2"/>
      <c r="G215" s="2"/>
      <c r="H215" s="2"/>
      <c r="I215" s="2"/>
      <c r="J215" s="716"/>
      <c r="K215" s="717"/>
      <c r="L215" s="718"/>
      <c r="M215" s="718"/>
      <c r="N215" s="719"/>
      <c r="O215" s="719"/>
      <c r="P215" s="719"/>
      <c r="Q215" s="719"/>
      <c r="R215" s="2"/>
      <c r="S215" s="2"/>
      <c r="T215" s="2"/>
      <c r="U215" s="2"/>
      <c r="V215" s="2"/>
      <c r="W215" s="2"/>
      <c r="X215" s="720"/>
      <c r="Y215" s="720"/>
      <c r="Z215" s="720"/>
      <c r="AA215" s="720"/>
      <c r="AB215" s="717"/>
      <c r="AC215" s="721"/>
      <c r="AD215" s="722"/>
      <c r="AE215" s="722"/>
      <c r="AF215" s="722"/>
      <c r="AG215" s="722"/>
      <c r="AH215" s="722"/>
      <c r="AI215" s="722"/>
      <c r="AJ215" s="722"/>
      <c r="AK215" s="717"/>
      <c r="AL215" s="723"/>
      <c r="AM215" s="723"/>
      <c r="AN215" s="723"/>
      <c r="AO215" s="723"/>
      <c r="AP215" s="723"/>
      <c r="AQ215" s="1"/>
      <c r="AR215" s="1"/>
      <c r="AS215" s="1"/>
      <c r="AT215" s="717"/>
      <c r="AU215" s="723"/>
      <c r="AV215" s="723"/>
      <c r="AW215" s="723"/>
      <c r="AX215" s="723"/>
      <c r="AY215" s="723"/>
      <c r="AZ215" s="1"/>
      <c r="BA215" s="1"/>
      <c r="BB215" s="1"/>
      <c r="BC215" s="717"/>
      <c r="BD215" s="723"/>
      <c r="BE215" s="723"/>
      <c r="BF215" s="723"/>
      <c r="BG215" s="723"/>
      <c r="BH215" s="723"/>
      <c r="BI215" s="1"/>
      <c r="BJ215" s="1"/>
      <c r="BK215" s="1"/>
      <c r="BL215" s="717"/>
      <c r="BM215" s="723"/>
      <c r="BN215" s="723"/>
      <c r="BO215" s="723"/>
      <c r="BP215" s="723"/>
      <c r="BQ215" s="723"/>
      <c r="BR215" s="1"/>
      <c r="BS215" s="1"/>
      <c r="BT215" s="1"/>
      <c r="BU215" s="1"/>
      <c r="BV215" s="1"/>
      <c r="BW215" s="1"/>
      <c r="BX215" s="1"/>
      <c r="BY215" s="1"/>
      <c r="BZ215" s="1"/>
      <c r="CA215" s="1"/>
      <c r="CB215" s="1"/>
      <c r="CC215" s="1"/>
    </row>
    <row r="216" spans="1:81" ht="39.75" customHeight="1" x14ac:dyDescent="0.3">
      <c r="A216" s="714"/>
      <c r="B216" s="715"/>
      <c r="C216" s="2"/>
      <c r="D216" s="2"/>
      <c r="E216" s="2"/>
      <c r="F216" s="2"/>
      <c r="G216" s="2"/>
      <c r="H216" s="2"/>
      <c r="I216" s="2"/>
      <c r="J216" s="716"/>
      <c r="K216" s="717"/>
      <c r="L216" s="718"/>
      <c r="M216" s="718"/>
      <c r="N216" s="719"/>
      <c r="O216" s="719"/>
      <c r="P216" s="719"/>
      <c r="Q216" s="719"/>
      <c r="R216" s="2"/>
      <c r="S216" s="2"/>
      <c r="T216" s="2"/>
      <c r="U216" s="2"/>
      <c r="V216" s="2"/>
      <c r="W216" s="2"/>
      <c r="X216" s="720"/>
      <c r="Y216" s="720"/>
      <c r="Z216" s="720"/>
      <c r="AA216" s="720"/>
      <c r="AB216" s="717"/>
      <c r="AC216" s="721"/>
      <c r="AD216" s="722"/>
      <c r="AE216" s="722"/>
      <c r="AF216" s="722"/>
      <c r="AG216" s="722"/>
      <c r="AH216" s="722"/>
      <c r="AI216" s="722"/>
      <c r="AJ216" s="722"/>
      <c r="AK216" s="717"/>
      <c r="AL216" s="723"/>
      <c r="AM216" s="723"/>
      <c r="AN216" s="723"/>
      <c r="AO216" s="723"/>
      <c r="AP216" s="723"/>
      <c r="AQ216" s="1"/>
      <c r="AR216" s="1"/>
      <c r="AS216" s="1"/>
      <c r="AT216" s="717"/>
      <c r="AU216" s="723"/>
      <c r="AV216" s="723"/>
      <c r="AW216" s="723"/>
      <c r="AX216" s="723"/>
      <c r="AY216" s="723"/>
      <c r="AZ216" s="1"/>
      <c r="BA216" s="1"/>
      <c r="BB216" s="1"/>
      <c r="BC216" s="717"/>
      <c r="BD216" s="723"/>
      <c r="BE216" s="723"/>
      <c r="BF216" s="723"/>
      <c r="BG216" s="723"/>
      <c r="BH216" s="723"/>
      <c r="BI216" s="1"/>
      <c r="BJ216" s="1"/>
      <c r="BK216" s="1"/>
      <c r="BL216" s="717"/>
      <c r="BM216" s="723"/>
      <c r="BN216" s="723"/>
      <c r="BO216" s="723"/>
      <c r="BP216" s="723"/>
      <c r="BQ216" s="723"/>
      <c r="BR216" s="1"/>
      <c r="BS216" s="1"/>
      <c r="BT216" s="1"/>
      <c r="BU216" s="1"/>
      <c r="BV216" s="1"/>
      <c r="BW216" s="1"/>
      <c r="BX216" s="1"/>
      <c r="BY216" s="1"/>
      <c r="BZ216" s="1"/>
      <c r="CA216" s="1"/>
      <c r="CB216" s="1"/>
      <c r="CC216" s="1"/>
    </row>
    <row r="217" spans="1:81" ht="39.75" customHeight="1" x14ac:dyDescent="0.3">
      <c r="A217" s="714"/>
      <c r="B217" s="715"/>
      <c r="C217" s="2"/>
      <c r="D217" s="2"/>
      <c r="E217" s="2"/>
      <c r="F217" s="2"/>
      <c r="G217" s="2"/>
      <c r="H217" s="2"/>
      <c r="I217" s="2"/>
      <c r="J217" s="716"/>
      <c r="K217" s="717"/>
      <c r="L217" s="718"/>
      <c r="M217" s="718"/>
      <c r="N217" s="719"/>
      <c r="O217" s="719"/>
      <c r="P217" s="719"/>
      <c r="Q217" s="719"/>
      <c r="R217" s="2"/>
      <c r="S217" s="2"/>
      <c r="T217" s="2"/>
      <c r="U217" s="2"/>
      <c r="V217" s="2"/>
      <c r="W217" s="2"/>
      <c r="X217" s="720"/>
      <c r="Y217" s="720"/>
      <c r="Z217" s="720"/>
      <c r="AA217" s="720"/>
      <c r="AB217" s="717"/>
      <c r="AC217" s="721"/>
      <c r="AD217" s="722"/>
      <c r="AE217" s="722"/>
      <c r="AF217" s="722"/>
      <c r="AG217" s="722"/>
      <c r="AH217" s="722"/>
      <c r="AI217" s="722"/>
      <c r="AJ217" s="722"/>
      <c r="AK217" s="717"/>
      <c r="AL217" s="723"/>
      <c r="AM217" s="723"/>
      <c r="AN217" s="723"/>
      <c r="AO217" s="723"/>
      <c r="AP217" s="723"/>
      <c r="AQ217" s="1"/>
      <c r="AR217" s="1"/>
      <c r="AS217" s="1"/>
      <c r="AT217" s="717"/>
      <c r="AU217" s="723"/>
      <c r="AV217" s="723"/>
      <c r="AW217" s="723"/>
      <c r="AX217" s="723"/>
      <c r="AY217" s="723"/>
      <c r="AZ217" s="1"/>
      <c r="BA217" s="1"/>
      <c r="BB217" s="1"/>
      <c r="BC217" s="717"/>
      <c r="BD217" s="723"/>
      <c r="BE217" s="723"/>
      <c r="BF217" s="723"/>
      <c r="BG217" s="723"/>
      <c r="BH217" s="723"/>
      <c r="BI217" s="1"/>
      <c r="BJ217" s="1"/>
      <c r="BK217" s="1"/>
      <c r="BL217" s="717"/>
      <c r="BM217" s="723"/>
      <c r="BN217" s="723"/>
      <c r="BO217" s="723"/>
      <c r="BP217" s="723"/>
      <c r="BQ217" s="723"/>
      <c r="BR217" s="1"/>
      <c r="BS217" s="1"/>
      <c r="BT217" s="1"/>
      <c r="BU217" s="1"/>
      <c r="BV217" s="1"/>
      <c r="BW217" s="1"/>
      <c r="BX217" s="1"/>
      <c r="BY217" s="1"/>
      <c r="BZ217" s="1"/>
      <c r="CA217" s="1"/>
      <c r="CB217" s="1"/>
      <c r="CC217" s="1"/>
    </row>
    <row r="218" spans="1:81" ht="39.75" customHeight="1" x14ac:dyDescent="0.3">
      <c r="A218" s="714"/>
      <c r="B218" s="715"/>
      <c r="C218" s="2"/>
      <c r="D218" s="2"/>
      <c r="E218" s="2"/>
      <c r="F218" s="2"/>
      <c r="G218" s="2"/>
      <c r="H218" s="2"/>
      <c r="I218" s="2"/>
      <c r="J218" s="716"/>
      <c r="K218" s="717"/>
      <c r="L218" s="718"/>
      <c r="M218" s="718"/>
      <c r="N218" s="719"/>
      <c r="O218" s="719"/>
      <c r="P218" s="719"/>
      <c r="Q218" s="719"/>
      <c r="R218" s="2"/>
      <c r="S218" s="2"/>
      <c r="T218" s="2"/>
      <c r="U218" s="2"/>
      <c r="V218" s="2"/>
      <c r="W218" s="2"/>
      <c r="X218" s="720"/>
      <c r="Y218" s="720"/>
      <c r="Z218" s="720"/>
      <c r="AA218" s="720"/>
      <c r="AB218" s="717"/>
      <c r="AC218" s="721"/>
      <c r="AD218" s="722"/>
      <c r="AE218" s="722"/>
      <c r="AF218" s="722"/>
      <c r="AG218" s="722"/>
      <c r="AH218" s="722"/>
      <c r="AI218" s="722"/>
      <c r="AJ218" s="722"/>
      <c r="AK218" s="717"/>
      <c r="AL218" s="723"/>
      <c r="AM218" s="723"/>
      <c r="AN218" s="723"/>
      <c r="AO218" s="723"/>
      <c r="AP218" s="723"/>
      <c r="AQ218" s="1"/>
      <c r="AR218" s="1"/>
      <c r="AS218" s="1"/>
      <c r="AT218" s="717"/>
      <c r="AU218" s="723"/>
      <c r="AV218" s="723"/>
      <c r="AW218" s="723"/>
      <c r="AX218" s="723"/>
      <c r="AY218" s="723"/>
      <c r="AZ218" s="1"/>
      <c r="BA218" s="1"/>
      <c r="BB218" s="1"/>
      <c r="BC218" s="717"/>
      <c r="BD218" s="723"/>
      <c r="BE218" s="723"/>
      <c r="BF218" s="723"/>
      <c r="BG218" s="723"/>
      <c r="BH218" s="723"/>
      <c r="BI218" s="1"/>
      <c r="BJ218" s="1"/>
      <c r="BK218" s="1"/>
      <c r="BL218" s="717"/>
      <c r="BM218" s="723"/>
      <c r="BN218" s="723"/>
      <c r="BO218" s="723"/>
      <c r="BP218" s="723"/>
      <c r="BQ218" s="723"/>
      <c r="BR218" s="1"/>
      <c r="BS218" s="1"/>
      <c r="BT218" s="1"/>
      <c r="BU218" s="1"/>
      <c r="BV218" s="1"/>
      <c r="BW218" s="1"/>
      <c r="BX218" s="1"/>
      <c r="BY218" s="1"/>
      <c r="BZ218" s="1"/>
      <c r="CA218" s="1"/>
      <c r="CB218" s="1"/>
      <c r="CC218" s="1"/>
    </row>
    <row r="219" spans="1:81" ht="39.75" customHeight="1" x14ac:dyDescent="0.3">
      <c r="A219" s="714"/>
      <c r="B219" s="715"/>
      <c r="C219" s="2"/>
      <c r="D219" s="2"/>
      <c r="E219" s="2"/>
      <c r="F219" s="2"/>
      <c r="G219" s="2"/>
      <c r="H219" s="2"/>
      <c r="I219" s="2"/>
      <c r="J219" s="716"/>
      <c r="K219" s="717"/>
      <c r="L219" s="718"/>
      <c r="M219" s="718"/>
      <c r="N219" s="719"/>
      <c r="O219" s="719"/>
      <c r="P219" s="719"/>
      <c r="Q219" s="719"/>
      <c r="R219" s="2"/>
      <c r="S219" s="2"/>
      <c r="T219" s="2"/>
      <c r="U219" s="2"/>
      <c r="V219" s="2"/>
      <c r="W219" s="2"/>
      <c r="X219" s="720"/>
      <c r="Y219" s="720"/>
      <c r="Z219" s="720"/>
      <c r="AA219" s="720"/>
      <c r="AB219" s="717"/>
      <c r="AC219" s="721"/>
      <c r="AD219" s="722"/>
      <c r="AE219" s="722"/>
      <c r="AF219" s="722"/>
      <c r="AG219" s="722"/>
      <c r="AH219" s="722"/>
      <c r="AI219" s="722"/>
      <c r="AJ219" s="722"/>
      <c r="AK219" s="717"/>
      <c r="AL219" s="723"/>
      <c r="AM219" s="723"/>
      <c r="AN219" s="723"/>
      <c r="AO219" s="723"/>
      <c r="AP219" s="723"/>
      <c r="AQ219" s="1"/>
      <c r="AR219" s="1"/>
      <c r="AS219" s="1"/>
      <c r="AT219" s="717"/>
      <c r="AU219" s="723"/>
      <c r="AV219" s="723"/>
      <c r="AW219" s="723"/>
      <c r="AX219" s="723"/>
      <c r="AY219" s="723"/>
      <c r="AZ219" s="1"/>
      <c r="BA219" s="1"/>
      <c r="BB219" s="1"/>
      <c r="BC219" s="717"/>
      <c r="BD219" s="723"/>
      <c r="BE219" s="723"/>
      <c r="BF219" s="723"/>
      <c r="BG219" s="723"/>
      <c r="BH219" s="723"/>
      <c r="BI219" s="1"/>
      <c r="BJ219" s="1"/>
      <c r="BK219" s="1"/>
      <c r="BL219" s="717"/>
      <c r="BM219" s="723"/>
      <c r="BN219" s="723"/>
      <c r="BO219" s="723"/>
      <c r="BP219" s="723"/>
      <c r="BQ219" s="723"/>
      <c r="BR219" s="1"/>
      <c r="BS219" s="1"/>
      <c r="BT219" s="1"/>
      <c r="BU219" s="1"/>
      <c r="BV219" s="1"/>
      <c r="BW219" s="1"/>
      <c r="BX219" s="1"/>
      <c r="BY219" s="1"/>
      <c r="BZ219" s="1"/>
      <c r="CA219" s="1"/>
      <c r="CB219" s="1"/>
      <c r="CC219" s="1"/>
    </row>
    <row r="220" spans="1:81" ht="39.75" customHeight="1" x14ac:dyDescent="0.3">
      <c r="A220" s="714"/>
      <c r="B220" s="715"/>
      <c r="C220" s="2"/>
      <c r="D220" s="2"/>
      <c r="E220" s="2"/>
      <c r="F220" s="2"/>
      <c r="G220" s="2"/>
      <c r="H220" s="2"/>
      <c r="I220" s="2"/>
      <c r="J220" s="716"/>
      <c r="K220" s="717"/>
      <c r="L220" s="718"/>
      <c r="M220" s="718"/>
      <c r="N220" s="719"/>
      <c r="O220" s="719"/>
      <c r="P220" s="719"/>
      <c r="Q220" s="719"/>
      <c r="R220" s="2"/>
      <c r="S220" s="2"/>
      <c r="T220" s="2"/>
      <c r="U220" s="2"/>
      <c r="V220" s="2"/>
      <c r="W220" s="2"/>
      <c r="X220" s="720"/>
      <c r="Y220" s="720"/>
      <c r="Z220" s="720"/>
      <c r="AA220" s="720"/>
      <c r="AB220" s="717"/>
      <c r="AC220" s="721"/>
      <c r="AD220" s="722"/>
      <c r="AE220" s="722"/>
      <c r="AF220" s="722"/>
      <c r="AG220" s="722"/>
      <c r="AH220" s="722"/>
      <c r="AI220" s="722"/>
      <c r="AJ220" s="722"/>
      <c r="AK220" s="717"/>
      <c r="AL220" s="723"/>
      <c r="AM220" s="723"/>
      <c r="AN220" s="723"/>
      <c r="AO220" s="723"/>
      <c r="AP220" s="723"/>
      <c r="AQ220" s="1"/>
      <c r="AR220" s="1"/>
      <c r="AS220" s="1"/>
      <c r="AT220" s="717"/>
      <c r="AU220" s="723"/>
      <c r="AV220" s="723"/>
      <c r="AW220" s="723"/>
      <c r="AX220" s="723"/>
      <c r="AY220" s="723"/>
      <c r="AZ220" s="1"/>
      <c r="BA220" s="1"/>
      <c r="BB220" s="1"/>
      <c r="BC220" s="717"/>
      <c r="BD220" s="723"/>
      <c r="BE220" s="723"/>
      <c r="BF220" s="723"/>
      <c r="BG220" s="723"/>
      <c r="BH220" s="723"/>
      <c r="BI220" s="1"/>
      <c r="BJ220" s="1"/>
      <c r="BK220" s="1"/>
      <c r="BL220" s="717"/>
      <c r="BM220" s="723"/>
      <c r="BN220" s="723"/>
      <c r="BO220" s="723"/>
      <c r="BP220" s="723"/>
      <c r="BQ220" s="723"/>
      <c r="BR220" s="1"/>
      <c r="BS220" s="1"/>
      <c r="BT220" s="1"/>
      <c r="BU220" s="1"/>
      <c r="BV220" s="1"/>
      <c r="BW220" s="1"/>
      <c r="BX220" s="1"/>
      <c r="BY220" s="1"/>
      <c r="BZ220" s="1"/>
      <c r="CA220" s="1"/>
      <c r="CB220" s="1"/>
      <c r="CC220" s="1"/>
    </row>
    <row r="221" spans="1:81" ht="39.75" customHeight="1" x14ac:dyDescent="0.3">
      <c r="A221" s="714"/>
      <c r="B221" s="715"/>
      <c r="C221" s="2"/>
      <c r="D221" s="2"/>
      <c r="E221" s="2"/>
      <c r="F221" s="2"/>
      <c r="G221" s="2"/>
      <c r="H221" s="2"/>
      <c r="I221" s="2"/>
      <c r="J221" s="716"/>
      <c r="K221" s="717"/>
      <c r="L221" s="718"/>
      <c r="M221" s="718"/>
      <c r="N221" s="719"/>
      <c r="O221" s="719"/>
      <c r="P221" s="719"/>
      <c r="Q221" s="719"/>
      <c r="R221" s="2"/>
      <c r="S221" s="2"/>
      <c r="T221" s="2"/>
      <c r="U221" s="2"/>
      <c r="V221" s="2"/>
      <c r="W221" s="2"/>
      <c r="X221" s="720"/>
      <c r="Y221" s="720"/>
      <c r="Z221" s="720"/>
      <c r="AA221" s="720"/>
      <c r="AB221" s="717"/>
      <c r="AC221" s="721"/>
      <c r="AD221" s="722"/>
      <c r="AE221" s="722"/>
      <c r="AF221" s="722"/>
      <c r="AG221" s="722"/>
      <c r="AH221" s="722"/>
      <c r="AI221" s="722"/>
      <c r="AJ221" s="722"/>
      <c r="AK221" s="717"/>
      <c r="AL221" s="723"/>
      <c r="AM221" s="723"/>
      <c r="AN221" s="723"/>
      <c r="AO221" s="723"/>
      <c r="AP221" s="723"/>
      <c r="AQ221" s="1"/>
      <c r="AR221" s="1"/>
      <c r="AS221" s="1"/>
      <c r="AT221" s="717"/>
      <c r="AU221" s="723"/>
      <c r="AV221" s="723"/>
      <c r="AW221" s="723"/>
      <c r="AX221" s="723"/>
      <c r="AY221" s="723"/>
      <c r="AZ221" s="1"/>
      <c r="BA221" s="1"/>
      <c r="BB221" s="1"/>
      <c r="BC221" s="717"/>
      <c r="BD221" s="723"/>
      <c r="BE221" s="723"/>
      <c r="BF221" s="723"/>
      <c r="BG221" s="723"/>
      <c r="BH221" s="723"/>
      <c r="BI221" s="1"/>
      <c r="BJ221" s="1"/>
      <c r="BK221" s="1"/>
      <c r="BL221" s="717"/>
      <c r="BM221" s="723"/>
      <c r="BN221" s="723"/>
      <c r="BO221" s="723"/>
      <c r="BP221" s="723"/>
      <c r="BQ221" s="723"/>
      <c r="BR221" s="1"/>
      <c r="BS221" s="1"/>
      <c r="BT221" s="1"/>
      <c r="BU221" s="1"/>
      <c r="BV221" s="1"/>
      <c r="BW221" s="1"/>
      <c r="BX221" s="1"/>
      <c r="BY221" s="1"/>
      <c r="BZ221" s="1"/>
      <c r="CA221" s="1"/>
      <c r="CB221" s="1"/>
      <c r="CC221" s="1"/>
    </row>
    <row r="222" spans="1:81" ht="39.75" customHeight="1" x14ac:dyDescent="0.3">
      <c r="A222" s="714"/>
      <c r="B222" s="715"/>
      <c r="C222" s="2"/>
      <c r="D222" s="2"/>
      <c r="E222" s="2"/>
      <c r="F222" s="2"/>
      <c r="G222" s="2"/>
      <c r="H222" s="2"/>
      <c r="I222" s="2"/>
      <c r="J222" s="716"/>
      <c r="K222" s="717"/>
      <c r="L222" s="718"/>
      <c r="M222" s="718"/>
      <c r="N222" s="719"/>
      <c r="O222" s="719"/>
      <c r="P222" s="719"/>
      <c r="Q222" s="719"/>
      <c r="R222" s="2"/>
      <c r="S222" s="2"/>
      <c r="T222" s="2"/>
      <c r="U222" s="2"/>
      <c r="V222" s="2"/>
      <c r="W222" s="2"/>
      <c r="X222" s="720"/>
      <c r="Y222" s="720"/>
      <c r="Z222" s="720"/>
      <c r="AA222" s="720"/>
      <c r="AB222" s="717"/>
      <c r="AC222" s="721"/>
      <c r="AD222" s="722"/>
      <c r="AE222" s="722"/>
      <c r="AF222" s="722"/>
      <c r="AG222" s="722"/>
      <c r="AH222" s="722"/>
      <c r="AI222" s="722"/>
      <c r="AJ222" s="722"/>
      <c r="AK222" s="717"/>
      <c r="AL222" s="723"/>
      <c r="AM222" s="723"/>
      <c r="AN222" s="723"/>
      <c r="AO222" s="723"/>
      <c r="AP222" s="723"/>
      <c r="AQ222" s="1"/>
      <c r="AR222" s="1"/>
      <c r="AS222" s="1"/>
      <c r="AT222" s="717"/>
      <c r="AU222" s="723"/>
      <c r="AV222" s="723"/>
      <c r="AW222" s="723"/>
      <c r="AX222" s="723"/>
      <c r="AY222" s="723"/>
      <c r="AZ222" s="1"/>
      <c r="BA222" s="1"/>
      <c r="BB222" s="1"/>
      <c r="BC222" s="717"/>
      <c r="BD222" s="723"/>
      <c r="BE222" s="723"/>
      <c r="BF222" s="723"/>
      <c r="BG222" s="723"/>
      <c r="BH222" s="723"/>
      <c r="BI222" s="1"/>
      <c r="BJ222" s="1"/>
      <c r="BK222" s="1"/>
      <c r="BL222" s="717"/>
      <c r="BM222" s="723"/>
      <c r="BN222" s="723"/>
      <c r="BO222" s="723"/>
      <c r="BP222" s="723"/>
      <c r="BQ222" s="723"/>
      <c r="BR222" s="1"/>
      <c r="BS222" s="1"/>
      <c r="BT222" s="1"/>
      <c r="BU222" s="1"/>
      <c r="BV222" s="1"/>
      <c r="BW222" s="1"/>
      <c r="BX222" s="1"/>
      <c r="BY222" s="1"/>
      <c r="BZ222" s="1"/>
      <c r="CA222" s="1"/>
      <c r="CB222" s="1"/>
      <c r="CC222" s="1"/>
    </row>
    <row r="223" spans="1:81" ht="39.75" customHeight="1" x14ac:dyDescent="0.3">
      <c r="A223" s="714"/>
      <c r="B223" s="715"/>
      <c r="C223" s="2"/>
      <c r="D223" s="2"/>
      <c r="E223" s="2"/>
      <c r="F223" s="2"/>
      <c r="G223" s="2"/>
      <c r="H223" s="2"/>
      <c r="I223" s="2"/>
      <c r="J223" s="716"/>
      <c r="K223" s="717"/>
      <c r="L223" s="718"/>
      <c r="M223" s="718"/>
      <c r="N223" s="719"/>
      <c r="O223" s="719"/>
      <c r="P223" s="719"/>
      <c r="Q223" s="719"/>
      <c r="R223" s="2"/>
      <c r="S223" s="2"/>
      <c r="T223" s="2"/>
      <c r="U223" s="2"/>
      <c r="V223" s="2"/>
      <c r="W223" s="2"/>
      <c r="X223" s="720"/>
      <c r="Y223" s="720"/>
      <c r="Z223" s="720"/>
      <c r="AA223" s="720"/>
      <c r="AB223" s="717"/>
      <c r="AC223" s="721"/>
      <c r="AD223" s="722"/>
      <c r="AE223" s="722"/>
      <c r="AF223" s="722"/>
      <c r="AG223" s="722"/>
      <c r="AH223" s="722"/>
      <c r="AI223" s="722"/>
      <c r="AJ223" s="722"/>
      <c r="AK223" s="717"/>
      <c r="AL223" s="723"/>
      <c r="AM223" s="723"/>
      <c r="AN223" s="723"/>
      <c r="AO223" s="723"/>
      <c r="AP223" s="723"/>
      <c r="AQ223" s="1"/>
      <c r="AR223" s="1"/>
      <c r="AS223" s="1"/>
      <c r="AT223" s="717"/>
      <c r="AU223" s="723"/>
      <c r="AV223" s="723"/>
      <c r="AW223" s="723"/>
      <c r="AX223" s="723"/>
      <c r="AY223" s="723"/>
      <c r="AZ223" s="1"/>
      <c r="BA223" s="1"/>
      <c r="BB223" s="1"/>
      <c r="BC223" s="717"/>
      <c r="BD223" s="723"/>
      <c r="BE223" s="723"/>
      <c r="BF223" s="723"/>
      <c r="BG223" s="723"/>
      <c r="BH223" s="723"/>
      <c r="BI223" s="1"/>
      <c r="BJ223" s="1"/>
      <c r="BK223" s="1"/>
      <c r="BL223" s="717"/>
      <c r="BM223" s="723"/>
      <c r="BN223" s="723"/>
      <c r="BO223" s="723"/>
      <c r="BP223" s="723"/>
      <c r="BQ223" s="723"/>
      <c r="BR223" s="1"/>
      <c r="BS223" s="1"/>
      <c r="BT223" s="1"/>
      <c r="BU223" s="1"/>
      <c r="BV223" s="1"/>
      <c r="BW223" s="1"/>
      <c r="BX223" s="1"/>
      <c r="BY223" s="1"/>
      <c r="BZ223" s="1"/>
      <c r="CA223" s="1"/>
      <c r="CB223" s="1"/>
      <c r="CC223" s="1"/>
    </row>
    <row r="224" spans="1:81" ht="39.75" customHeight="1" x14ac:dyDescent="0.3">
      <c r="A224" s="714"/>
      <c r="B224" s="715"/>
      <c r="C224" s="2"/>
      <c r="D224" s="2"/>
      <c r="E224" s="2"/>
      <c r="F224" s="2"/>
      <c r="G224" s="2"/>
      <c r="H224" s="2"/>
      <c r="I224" s="2"/>
      <c r="J224" s="716"/>
      <c r="K224" s="717"/>
      <c r="L224" s="718"/>
      <c r="M224" s="718"/>
      <c r="N224" s="719"/>
      <c r="O224" s="719"/>
      <c r="P224" s="719"/>
      <c r="Q224" s="719"/>
      <c r="R224" s="2"/>
      <c r="S224" s="2"/>
      <c r="T224" s="2"/>
      <c r="U224" s="2"/>
      <c r="V224" s="2"/>
      <c r="W224" s="2"/>
      <c r="X224" s="720"/>
      <c r="Y224" s="720"/>
      <c r="Z224" s="720"/>
      <c r="AA224" s="720"/>
      <c r="AB224" s="717"/>
      <c r="AC224" s="721"/>
      <c r="AD224" s="722"/>
      <c r="AE224" s="722"/>
      <c r="AF224" s="722"/>
      <c r="AG224" s="722"/>
      <c r="AH224" s="722"/>
      <c r="AI224" s="722"/>
      <c r="AJ224" s="722"/>
      <c r="AK224" s="717"/>
      <c r="AL224" s="723"/>
      <c r="AM224" s="723"/>
      <c r="AN224" s="723"/>
      <c r="AO224" s="723"/>
      <c r="AP224" s="723"/>
      <c r="AQ224" s="1"/>
      <c r="AR224" s="1"/>
      <c r="AS224" s="1"/>
      <c r="AT224" s="717"/>
      <c r="AU224" s="723"/>
      <c r="AV224" s="723"/>
      <c r="AW224" s="723"/>
      <c r="AX224" s="723"/>
      <c r="AY224" s="723"/>
      <c r="AZ224" s="1"/>
      <c r="BA224" s="1"/>
      <c r="BB224" s="1"/>
      <c r="BC224" s="717"/>
      <c r="BD224" s="723"/>
      <c r="BE224" s="723"/>
      <c r="BF224" s="723"/>
      <c r="BG224" s="723"/>
      <c r="BH224" s="723"/>
      <c r="BI224" s="1"/>
      <c r="BJ224" s="1"/>
      <c r="BK224" s="1"/>
      <c r="BL224" s="717"/>
      <c r="BM224" s="723"/>
      <c r="BN224" s="723"/>
      <c r="BO224" s="723"/>
      <c r="BP224" s="723"/>
      <c r="BQ224" s="723"/>
      <c r="BR224" s="1"/>
      <c r="BS224" s="1"/>
      <c r="BT224" s="1"/>
      <c r="BU224" s="1"/>
      <c r="BV224" s="1"/>
      <c r="BW224" s="1"/>
      <c r="BX224" s="1"/>
      <c r="BY224" s="1"/>
      <c r="BZ224" s="1"/>
      <c r="CA224" s="1"/>
      <c r="CB224" s="1"/>
      <c r="CC224" s="1"/>
    </row>
    <row r="225" spans="1:81" ht="39.75" customHeight="1" x14ac:dyDescent="0.3">
      <c r="A225" s="714"/>
      <c r="B225" s="715"/>
      <c r="C225" s="2"/>
      <c r="D225" s="2"/>
      <c r="E225" s="2"/>
      <c r="F225" s="2"/>
      <c r="G225" s="2"/>
      <c r="H225" s="2"/>
      <c r="I225" s="2"/>
      <c r="J225" s="716"/>
      <c r="K225" s="717"/>
      <c r="L225" s="718"/>
      <c r="M225" s="718"/>
      <c r="N225" s="719"/>
      <c r="O225" s="719"/>
      <c r="P225" s="719"/>
      <c r="Q225" s="719"/>
      <c r="R225" s="2"/>
      <c r="S225" s="2"/>
      <c r="T225" s="2"/>
      <c r="U225" s="2"/>
      <c r="V225" s="2"/>
      <c r="W225" s="2"/>
      <c r="X225" s="720"/>
      <c r="Y225" s="720"/>
      <c r="Z225" s="720"/>
      <c r="AA225" s="720"/>
      <c r="AB225" s="717"/>
      <c r="AC225" s="721"/>
      <c r="AD225" s="722"/>
      <c r="AE225" s="722"/>
      <c r="AF225" s="722"/>
      <c r="AG225" s="722"/>
      <c r="AH225" s="722"/>
      <c r="AI225" s="722"/>
      <c r="AJ225" s="722"/>
      <c r="AK225" s="717"/>
      <c r="AL225" s="723"/>
      <c r="AM225" s="723"/>
      <c r="AN225" s="723"/>
      <c r="AO225" s="723"/>
      <c r="AP225" s="723"/>
      <c r="AQ225" s="1"/>
      <c r="AR225" s="1"/>
      <c r="AS225" s="1"/>
      <c r="AT225" s="717"/>
      <c r="AU225" s="723"/>
      <c r="AV225" s="723"/>
      <c r="AW225" s="723"/>
      <c r="AX225" s="723"/>
      <c r="AY225" s="723"/>
      <c r="AZ225" s="1"/>
      <c r="BA225" s="1"/>
      <c r="BB225" s="1"/>
      <c r="BC225" s="717"/>
      <c r="BD225" s="723"/>
      <c r="BE225" s="723"/>
      <c r="BF225" s="723"/>
      <c r="BG225" s="723"/>
      <c r="BH225" s="723"/>
      <c r="BI225" s="1"/>
      <c r="BJ225" s="1"/>
      <c r="BK225" s="1"/>
      <c r="BL225" s="717"/>
      <c r="BM225" s="723"/>
      <c r="BN225" s="723"/>
      <c r="BO225" s="723"/>
      <c r="BP225" s="723"/>
      <c r="BQ225" s="723"/>
      <c r="BR225" s="1"/>
      <c r="BS225" s="1"/>
      <c r="BT225" s="1"/>
      <c r="BU225" s="1"/>
      <c r="BV225" s="1"/>
      <c r="BW225" s="1"/>
      <c r="BX225" s="1"/>
      <c r="BY225" s="1"/>
      <c r="BZ225" s="1"/>
      <c r="CA225" s="1"/>
      <c r="CB225" s="1"/>
      <c r="CC225" s="1"/>
    </row>
    <row r="226" spans="1:81" ht="39.75" customHeight="1" x14ac:dyDescent="0.3">
      <c r="A226" s="714"/>
      <c r="B226" s="715"/>
      <c r="C226" s="2"/>
      <c r="D226" s="2"/>
      <c r="E226" s="2"/>
      <c r="F226" s="2"/>
      <c r="G226" s="2"/>
      <c r="H226" s="2"/>
      <c r="I226" s="2"/>
      <c r="J226" s="716"/>
      <c r="K226" s="717"/>
      <c r="L226" s="718"/>
      <c r="M226" s="718"/>
      <c r="N226" s="719"/>
      <c r="O226" s="719"/>
      <c r="P226" s="719"/>
      <c r="Q226" s="719"/>
      <c r="R226" s="2"/>
      <c r="S226" s="2"/>
      <c r="T226" s="2"/>
      <c r="U226" s="2"/>
      <c r="V226" s="2"/>
      <c r="W226" s="2"/>
      <c r="X226" s="720"/>
      <c r="Y226" s="720"/>
      <c r="Z226" s="720"/>
      <c r="AA226" s="720"/>
      <c r="AB226" s="717"/>
      <c r="AC226" s="721"/>
      <c r="AD226" s="722"/>
      <c r="AE226" s="722"/>
      <c r="AF226" s="722"/>
      <c r="AG226" s="722"/>
      <c r="AH226" s="722"/>
      <c r="AI226" s="722"/>
      <c r="AJ226" s="722"/>
      <c r="AK226" s="717"/>
      <c r="AL226" s="723"/>
      <c r="AM226" s="723"/>
      <c r="AN226" s="723"/>
      <c r="AO226" s="723"/>
      <c r="AP226" s="723"/>
      <c r="AQ226" s="1"/>
      <c r="AR226" s="1"/>
      <c r="AS226" s="1"/>
      <c r="AT226" s="717"/>
      <c r="AU226" s="723"/>
      <c r="AV226" s="723"/>
      <c r="AW226" s="723"/>
      <c r="AX226" s="723"/>
      <c r="AY226" s="723"/>
      <c r="AZ226" s="1"/>
      <c r="BA226" s="1"/>
      <c r="BB226" s="1"/>
      <c r="BC226" s="717"/>
      <c r="BD226" s="723"/>
      <c r="BE226" s="723"/>
      <c r="BF226" s="723"/>
      <c r="BG226" s="723"/>
      <c r="BH226" s="723"/>
      <c r="BI226" s="1"/>
      <c r="BJ226" s="1"/>
      <c r="BK226" s="1"/>
      <c r="BL226" s="717"/>
      <c r="BM226" s="723"/>
      <c r="BN226" s="723"/>
      <c r="BO226" s="723"/>
      <c r="BP226" s="723"/>
      <c r="BQ226" s="723"/>
      <c r="BR226" s="1"/>
      <c r="BS226" s="1"/>
      <c r="BT226" s="1"/>
      <c r="BU226" s="1"/>
      <c r="BV226" s="1"/>
      <c r="BW226" s="1"/>
      <c r="BX226" s="1"/>
      <c r="BY226" s="1"/>
      <c r="BZ226" s="1"/>
      <c r="CA226" s="1"/>
      <c r="CB226" s="1"/>
      <c r="CC226" s="1"/>
    </row>
    <row r="227" spans="1:81" ht="39.75" customHeight="1" x14ac:dyDescent="0.3">
      <c r="A227" s="714"/>
      <c r="B227" s="715"/>
      <c r="C227" s="2"/>
      <c r="D227" s="2"/>
      <c r="E227" s="2"/>
      <c r="F227" s="2"/>
      <c r="G227" s="2"/>
      <c r="H227" s="2"/>
      <c r="I227" s="2"/>
      <c r="J227" s="716"/>
      <c r="K227" s="717"/>
      <c r="L227" s="718"/>
      <c r="M227" s="718"/>
      <c r="N227" s="719"/>
      <c r="O227" s="719"/>
      <c r="P227" s="719"/>
      <c r="Q227" s="719"/>
      <c r="R227" s="2"/>
      <c r="S227" s="2"/>
      <c r="T227" s="2"/>
      <c r="U227" s="2"/>
      <c r="V227" s="2"/>
      <c r="W227" s="2"/>
      <c r="X227" s="720"/>
      <c r="Y227" s="720"/>
      <c r="Z227" s="720"/>
      <c r="AA227" s="720"/>
      <c r="AB227" s="717"/>
      <c r="AC227" s="721"/>
      <c r="AD227" s="722"/>
      <c r="AE227" s="722"/>
      <c r="AF227" s="722"/>
      <c r="AG227" s="722"/>
      <c r="AH227" s="722"/>
      <c r="AI227" s="722"/>
      <c r="AJ227" s="722"/>
      <c r="AK227" s="717"/>
      <c r="AL227" s="723"/>
      <c r="AM227" s="723"/>
      <c r="AN227" s="723"/>
      <c r="AO227" s="723"/>
      <c r="AP227" s="723"/>
      <c r="AQ227" s="1"/>
      <c r="AR227" s="1"/>
      <c r="AS227" s="1"/>
      <c r="AT227" s="717"/>
      <c r="AU227" s="723"/>
      <c r="AV227" s="723"/>
      <c r="AW227" s="723"/>
      <c r="AX227" s="723"/>
      <c r="AY227" s="723"/>
      <c r="AZ227" s="1"/>
      <c r="BA227" s="1"/>
      <c r="BB227" s="1"/>
      <c r="BC227" s="717"/>
      <c r="BD227" s="723"/>
      <c r="BE227" s="723"/>
      <c r="BF227" s="723"/>
      <c r="BG227" s="723"/>
      <c r="BH227" s="723"/>
      <c r="BI227" s="1"/>
      <c r="BJ227" s="1"/>
      <c r="BK227" s="1"/>
      <c r="BL227" s="717"/>
      <c r="BM227" s="723"/>
      <c r="BN227" s="723"/>
      <c r="BO227" s="723"/>
      <c r="BP227" s="723"/>
      <c r="BQ227" s="723"/>
      <c r="BR227" s="1"/>
      <c r="BS227" s="1"/>
      <c r="BT227" s="1"/>
      <c r="BU227" s="1"/>
      <c r="BV227" s="1"/>
      <c r="BW227" s="1"/>
      <c r="BX227" s="1"/>
      <c r="BY227" s="1"/>
      <c r="BZ227" s="1"/>
      <c r="CA227" s="1"/>
      <c r="CB227" s="1"/>
      <c r="CC227" s="1"/>
    </row>
    <row r="228" spans="1:81" ht="39.75" customHeight="1" x14ac:dyDescent="0.3">
      <c r="A228" s="714"/>
      <c r="B228" s="715"/>
      <c r="C228" s="2"/>
      <c r="D228" s="2"/>
      <c r="E228" s="2"/>
      <c r="F228" s="2"/>
      <c r="G228" s="2"/>
      <c r="H228" s="2"/>
      <c r="I228" s="2"/>
      <c r="J228" s="716"/>
      <c r="K228" s="717"/>
      <c r="L228" s="718"/>
      <c r="M228" s="718"/>
      <c r="N228" s="719"/>
      <c r="O228" s="719"/>
      <c r="P228" s="719"/>
      <c r="Q228" s="719"/>
      <c r="R228" s="2"/>
      <c r="S228" s="2"/>
      <c r="T228" s="2"/>
      <c r="U228" s="2"/>
      <c r="V228" s="2"/>
      <c r="W228" s="2"/>
      <c r="X228" s="720"/>
      <c r="Y228" s="720"/>
      <c r="Z228" s="720"/>
      <c r="AA228" s="720"/>
      <c r="AB228" s="717"/>
      <c r="AC228" s="721"/>
      <c r="AD228" s="722"/>
      <c r="AE228" s="722"/>
      <c r="AF228" s="722"/>
      <c r="AG228" s="722"/>
      <c r="AH228" s="722"/>
      <c r="AI228" s="722"/>
      <c r="AJ228" s="722"/>
      <c r="AK228" s="717"/>
      <c r="AL228" s="723"/>
      <c r="AM228" s="723"/>
      <c r="AN228" s="723"/>
      <c r="AO228" s="723"/>
      <c r="AP228" s="723"/>
      <c r="AQ228" s="1"/>
      <c r="AR228" s="1"/>
      <c r="AS228" s="1"/>
      <c r="AT228" s="717"/>
      <c r="AU228" s="723"/>
      <c r="AV228" s="723"/>
      <c r="AW228" s="723"/>
      <c r="AX228" s="723"/>
      <c r="AY228" s="723"/>
      <c r="AZ228" s="1"/>
      <c r="BA228" s="1"/>
      <c r="BB228" s="1"/>
      <c r="BC228" s="717"/>
      <c r="BD228" s="723"/>
      <c r="BE228" s="723"/>
      <c r="BF228" s="723"/>
      <c r="BG228" s="723"/>
      <c r="BH228" s="723"/>
      <c r="BI228" s="1"/>
      <c r="BJ228" s="1"/>
      <c r="BK228" s="1"/>
      <c r="BL228" s="717"/>
      <c r="BM228" s="723"/>
      <c r="BN228" s="723"/>
      <c r="BO228" s="723"/>
      <c r="BP228" s="723"/>
      <c r="BQ228" s="723"/>
      <c r="BR228" s="1"/>
      <c r="BS228" s="1"/>
      <c r="BT228" s="1"/>
      <c r="BU228" s="1"/>
      <c r="BV228" s="1"/>
      <c r="BW228" s="1"/>
      <c r="BX228" s="1"/>
      <c r="BY228" s="1"/>
      <c r="BZ228" s="1"/>
      <c r="CA228" s="1"/>
      <c r="CB228" s="1"/>
      <c r="CC228" s="1"/>
    </row>
    <row r="229" spans="1:81" ht="39.75" customHeight="1" x14ac:dyDescent="0.3">
      <c r="A229" s="714"/>
      <c r="B229" s="715"/>
      <c r="C229" s="2"/>
      <c r="D229" s="2"/>
      <c r="E229" s="2"/>
      <c r="F229" s="2"/>
      <c r="G229" s="2"/>
      <c r="H229" s="2"/>
      <c r="I229" s="2"/>
      <c r="J229" s="716"/>
      <c r="K229" s="717"/>
      <c r="L229" s="718"/>
      <c r="M229" s="718"/>
      <c r="N229" s="719"/>
      <c r="O229" s="719"/>
      <c r="P229" s="719"/>
      <c r="Q229" s="719"/>
      <c r="R229" s="2"/>
      <c r="S229" s="2"/>
      <c r="T229" s="2"/>
      <c r="U229" s="2"/>
      <c r="V229" s="2"/>
      <c r="W229" s="2"/>
      <c r="X229" s="720"/>
      <c r="Y229" s="720"/>
      <c r="Z229" s="720"/>
      <c r="AA229" s="720"/>
      <c r="AB229" s="717"/>
      <c r="AC229" s="721"/>
      <c r="AD229" s="722"/>
      <c r="AE229" s="722"/>
      <c r="AF229" s="722"/>
      <c r="AG229" s="722"/>
      <c r="AH229" s="722"/>
      <c r="AI229" s="722"/>
      <c r="AJ229" s="722"/>
      <c r="AK229" s="717"/>
      <c r="AL229" s="723"/>
      <c r="AM229" s="723"/>
      <c r="AN229" s="723"/>
      <c r="AO229" s="723"/>
      <c r="AP229" s="723"/>
      <c r="AQ229" s="1"/>
      <c r="AR229" s="1"/>
      <c r="AS229" s="1"/>
      <c r="AT229" s="717"/>
      <c r="AU229" s="723"/>
      <c r="AV229" s="723"/>
      <c r="AW229" s="723"/>
      <c r="AX229" s="723"/>
      <c r="AY229" s="723"/>
      <c r="AZ229" s="1"/>
      <c r="BA229" s="1"/>
      <c r="BB229" s="1"/>
      <c r="BC229" s="717"/>
      <c r="BD229" s="723"/>
      <c r="BE229" s="723"/>
      <c r="BF229" s="723"/>
      <c r="BG229" s="723"/>
      <c r="BH229" s="723"/>
      <c r="BI229" s="1"/>
      <c r="BJ229" s="1"/>
      <c r="BK229" s="1"/>
      <c r="BL229" s="717"/>
      <c r="BM229" s="723"/>
      <c r="BN229" s="723"/>
      <c r="BO229" s="723"/>
      <c r="BP229" s="723"/>
      <c r="BQ229" s="723"/>
      <c r="BR229" s="1"/>
      <c r="BS229" s="1"/>
      <c r="BT229" s="1"/>
      <c r="BU229" s="1"/>
      <c r="BV229" s="1"/>
      <c r="BW229" s="1"/>
      <c r="BX229" s="1"/>
      <c r="BY229" s="1"/>
      <c r="BZ229" s="1"/>
      <c r="CA229" s="1"/>
      <c r="CB229" s="1"/>
      <c r="CC229" s="1"/>
    </row>
    <row r="230" spans="1:81" ht="39.75" customHeight="1" x14ac:dyDescent="0.3">
      <c r="A230" s="714"/>
      <c r="B230" s="715"/>
      <c r="C230" s="2"/>
      <c r="D230" s="2"/>
      <c r="E230" s="2"/>
      <c r="F230" s="2"/>
      <c r="G230" s="2"/>
      <c r="H230" s="2"/>
      <c r="I230" s="2"/>
      <c r="J230" s="716"/>
      <c r="K230" s="717"/>
      <c r="L230" s="718"/>
      <c r="M230" s="718"/>
      <c r="N230" s="719"/>
      <c r="O230" s="719"/>
      <c r="P230" s="719"/>
      <c r="Q230" s="719"/>
      <c r="R230" s="2"/>
      <c r="S230" s="2"/>
      <c r="T230" s="2"/>
      <c r="U230" s="2"/>
      <c r="V230" s="2"/>
      <c r="W230" s="2"/>
      <c r="X230" s="720"/>
      <c r="Y230" s="720"/>
      <c r="Z230" s="720"/>
      <c r="AA230" s="720"/>
      <c r="AB230" s="717"/>
      <c r="AC230" s="721"/>
      <c r="AD230" s="722"/>
      <c r="AE230" s="722"/>
      <c r="AF230" s="722"/>
      <c r="AG230" s="722"/>
      <c r="AH230" s="722"/>
      <c r="AI230" s="722"/>
      <c r="AJ230" s="722"/>
      <c r="AK230" s="717"/>
      <c r="AL230" s="723"/>
      <c r="AM230" s="723"/>
      <c r="AN230" s="723"/>
      <c r="AO230" s="723"/>
      <c r="AP230" s="723"/>
      <c r="AQ230" s="1"/>
      <c r="AR230" s="1"/>
      <c r="AS230" s="1"/>
      <c r="AT230" s="717"/>
      <c r="AU230" s="723"/>
      <c r="AV230" s="723"/>
      <c r="AW230" s="723"/>
      <c r="AX230" s="723"/>
      <c r="AY230" s="723"/>
      <c r="AZ230" s="1"/>
      <c r="BA230" s="1"/>
      <c r="BB230" s="1"/>
      <c r="BC230" s="717"/>
      <c r="BD230" s="723"/>
      <c r="BE230" s="723"/>
      <c r="BF230" s="723"/>
      <c r="BG230" s="723"/>
      <c r="BH230" s="723"/>
      <c r="BI230" s="1"/>
      <c r="BJ230" s="1"/>
      <c r="BK230" s="1"/>
      <c r="BL230" s="717"/>
      <c r="BM230" s="723"/>
      <c r="BN230" s="723"/>
      <c r="BO230" s="723"/>
      <c r="BP230" s="723"/>
      <c r="BQ230" s="723"/>
      <c r="BR230" s="1"/>
      <c r="BS230" s="1"/>
      <c r="BT230" s="1"/>
      <c r="BU230" s="1"/>
      <c r="BV230" s="1"/>
      <c r="BW230" s="1"/>
      <c r="BX230" s="1"/>
      <c r="BY230" s="1"/>
      <c r="BZ230" s="1"/>
      <c r="CA230" s="1"/>
      <c r="CB230" s="1"/>
      <c r="CC230" s="1"/>
    </row>
    <row r="231" spans="1:81" ht="39.75" customHeight="1" x14ac:dyDescent="0.3">
      <c r="A231" s="714"/>
      <c r="B231" s="715"/>
      <c r="C231" s="2"/>
      <c r="D231" s="2"/>
      <c r="E231" s="2"/>
      <c r="F231" s="2"/>
      <c r="G231" s="2"/>
      <c r="H231" s="2"/>
      <c r="I231" s="2"/>
      <c r="J231" s="716"/>
      <c r="K231" s="717"/>
      <c r="L231" s="718"/>
      <c r="M231" s="718"/>
      <c r="N231" s="719"/>
      <c r="O231" s="719"/>
      <c r="P231" s="719"/>
      <c r="Q231" s="719"/>
      <c r="R231" s="2"/>
      <c r="S231" s="2"/>
      <c r="T231" s="2"/>
      <c r="U231" s="2"/>
      <c r="V231" s="2"/>
      <c r="W231" s="2"/>
      <c r="X231" s="720"/>
      <c r="Y231" s="720"/>
      <c r="Z231" s="720"/>
      <c r="AA231" s="720"/>
      <c r="AB231" s="717"/>
      <c r="AC231" s="721"/>
      <c r="AD231" s="722"/>
      <c r="AE231" s="722"/>
      <c r="AF231" s="722"/>
      <c r="AG231" s="722"/>
      <c r="AH231" s="722"/>
      <c r="AI231" s="722"/>
      <c r="AJ231" s="722"/>
      <c r="AK231" s="717"/>
      <c r="AL231" s="723"/>
      <c r="AM231" s="723"/>
      <c r="AN231" s="723"/>
      <c r="AO231" s="723"/>
      <c r="AP231" s="723"/>
      <c r="AQ231" s="1"/>
      <c r="AR231" s="1"/>
      <c r="AS231" s="1"/>
      <c r="AT231" s="717"/>
      <c r="AU231" s="723"/>
      <c r="AV231" s="723"/>
      <c r="AW231" s="723"/>
      <c r="AX231" s="723"/>
      <c r="AY231" s="723"/>
      <c r="AZ231" s="1"/>
      <c r="BA231" s="1"/>
      <c r="BB231" s="1"/>
      <c r="BC231" s="717"/>
      <c r="BD231" s="723"/>
      <c r="BE231" s="723"/>
      <c r="BF231" s="723"/>
      <c r="BG231" s="723"/>
      <c r="BH231" s="723"/>
      <c r="BI231" s="1"/>
      <c r="BJ231" s="1"/>
      <c r="BK231" s="1"/>
      <c r="BL231" s="717"/>
      <c r="BM231" s="723"/>
      <c r="BN231" s="723"/>
      <c r="BO231" s="723"/>
      <c r="BP231" s="723"/>
      <c r="BQ231" s="723"/>
      <c r="BR231" s="1"/>
      <c r="BS231" s="1"/>
      <c r="BT231" s="1"/>
      <c r="BU231" s="1"/>
      <c r="BV231" s="1"/>
      <c r="BW231" s="1"/>
      <c r="BX231" s="1"/>
      <c r="BY231" s="1"/>
      <c r="BZ231" s="1"/>
      <c r="CA231" s="1"/>
      <c r="CB231" s="1"/>
      <c r="CC231" s="1"/>
    </row>
    <row r="232" spans="1:81" ht="39.75" customHeight="1" x14ac:dyDescent="0.3">
      <c r="A232" s="714"/>
      <c r="B232" s="715"/>
      <c r="C232" s="2"/>
      <c r="D232" s="2"/>
      <c r="E232" s="2"/>
      <c r="F232" s="2"/>
      <c r="G232" s="2"/>
      <c r="H232" s="2"/>
      <c r="I232" s="2"/>
      <c r="J232" s="716"/>
      <c r="K232" s="717"/>
      <c r="L232" s="718"/>
      <c r="M232" s="718"/>
      <c r="N232" s="719"/>
      <c r="O232" s="719"/>
      <c r="P232" s="719"/>
      <c r="Q232" s="719"/>
      <c r="R232" s="2"/>
      <c r="S232" s="2"/>
      <c r="T232" s="2"/>
      <c r="U232" s="2"/>
      <c r="V232" s="2"/>
      <c r="W232" s="2"/>
      <c r="X232" s="720"/>
      <c r="Y232" s="720"/>
      <c r="Z232" s="720"/>
      <c r="AA232" s="720"/>
      <c r="AB232" s="717"/>
      <c r="AC232" s="721"/>
      <c r="AD232" s="722"/>
      <c r="AE232" s="722"/>
      <c r="AF232" s="722"/>
      <c r="AG232" s="722"/>
      <c r="AH232" s="722"/>
      <c r="AI232" s="722"/>
      <c r="AJ232" s="722"/>
      <c r="AK232" s="717"/>
      <c r="AL232" s="723"/>
      <c r="AM232" s="723"/>
      <c r="AN232" s="723"/>
      <c r="AO232" s="723"/>
      <c r="AP232" s="723"/>
      <c r="AQ232" s="1"/>
      <c r="AR232" s="1"/>
      <c r="AS232" s="1"/>
      <c r="AT232" s="717"/>
      <c r="AU232" s="723"/>
      <c r="AV232" s="723"/>
      <c r="AW232" s="723"/>
      <c r="AX232" s="723"/>
      <c r="AY232" s="723"/>
      <c r="AZ232" s="1"/>
      <c r="BA232" s="1"/>
      <c r="BB232" s="1"/>
      <c r="BC232" s="717"/>
      <c r="BD232" s="723"/>
      <c r="BE232" s="723"/>
      <c r="BF232" s="723"/>
      <c r="BG232" s="723"/>
      <c r="BH232" s="723"/>
      <c r="BI232" s="1"/>
      <c r="BJ232" s="1"/>
      <c r="BK232" s="1"/>
      <c r="BL232" s="717"/>
      <c r="BM232" s="723"/>
      <c r="BN232" s="723"/>
      <c r="BO232" s="723"/>
      <c r="BP232" s="723"/>
      <c r="BQ232" s="723"/>
      <c r="BR232" s="1"/>
      <c r="BS232" s="1"/>
      <c r="BT232" s="1"/>
      <c r="BU232" s="1"/>
      <c r="BV232" s="1"/>
      <c r="BW232" s="1"/>
      <c r="BX232" s="1"/>
      <c r="BY232" s="1"/>
      <c r="BZ232" s="1"/>
      <c r="CA232" s="1"/>
      <c r="CB232" s="1"/>
      <c r="CC232" s="1"/>
    </row>
    <row r="233" spans="1:81" ht="39.75" customHeight="1" x14ac:dyDescent="0.3">
      <c r="A233" s="714"/>
      <c r="B233" s="715"/>
      <c r="C233" s="2"/>
      <c r="D233" s="2"/>
      <c r="E233" s="2"/>
      <c r="F233" s="2"/>
      <c r="G233" s="2"/>
      <c r="H233" s="2"/>
      <c r="I233" s="2"/>
      <c r="J233" s="716"/>
      <c r="K233" s="717"/>
      <c r="L233" s="718"/>
      <c r="M233" s="718"/>
      <c r="N233" s="719"/>
      <c r="O233" s="719"/>
      <c r="P233" s="719"/>
      <c r="Q233" s="719"/>
      <c r="R233" s="2"/>
      <c r="S233" s="2"/>
      <c r="T233" s="2"/>
      <c r="U233" s="2"/>
      <c r="V233" s="2"/>
      <c r="W233" s="2"/>
      <c r="X233" s="720"/>
      <c r="Y233" s="720"/>
      <c r="Z233" s="720"/>
      <c r="AA233" s="720"/>
      <c r="AB233" s="717"/>
      <c r="AC233" s="721"/>
      <c r="AD233" s="722"/>
      <c r="AE233" s="722"/>
      <c r="AF233" s="722"/>
      <c r="AG233" s="722"/>
      <c r="AH233" s="722"/>
      <c r="AI233" s="722"/>
      <c r="AJ233" s="722"/>
      <c r="AK233" s="717"/>
      <c r="AL233" s="723"/>
      <c r="AM233" s="723"/>
      <c r="AN233" s="723"/>
      <c r="AO233" s="723"/>
      <c r="AP233" s="723"/>
      <c r="AQ233" s="1"/>
      <c r="AR233" s="1"/>
      <c r="AS233" s="1"/>
      <c r="AT233" s="717"/>
      <c r="AU233" s="723"/>
      <c r="AV233" s="723"/>
      <c r="AW233" s="723"/>
      <c r="AX233" s="723"/>
      <c r="AY233" s="723"/>
      <c r="AZ233" s="1"/>
      <c r="BA233" s="1"/>
      <c r="BB233" s="1"/>
      <c r="BC233" s="717"/>
      <c r="BD233" s="723"/>
      <c r="BE233" s="723"/>
      <c r="BF233" s="723"/>
      <c r="BG233" s="723"/>
      <c r="BH233" s="723"/>
      <c r="BI233" s="1"/>
      <c r="BJ233" s="1"/>
      <c r="BK233" s="1"/>
      <c r="BL233" s="717"/>
      <c r="BM233" s="723"/>
      <c r="BN233" s="723"/>
      <c r="BO233" s="723"/>
      <c r="BP233" s="723"/>
      <c r="BQ233" s="723"/>
      <c r="BR233" s="1"/>
      <c r="BS233" s="1"/>
      <c r="BT233" s="1"/>
      <c r="BU233" s="1"/>
      <c r="BV233" s="1"/>
      <c r="BW233" s="1"/>
      <c r="BX233" s="1"/>
      <c r="BY233" s="1"/>
      <c r="BZ233" s="1"/>
      <c r="CA233" s="1"/>
      <c r="CB233" s="1"/>
      <c r="CC233" s="1"/>
    </row>
    <row r="234" spans="1:81" ht="39.75" customHeight="1" x14ac:dyDescent="0.3">
      <c r="A234" s="714"/>
      <c r="B234" s="715"/>
      <c r="C234" s="2"/>
      <c r="D234" s="2"/>
      <c r="E234" s="2"/>
      <c r="F234" s="2"/>
      <c r="G234" s="2"/>
      <c r="H234" s="2"/>
      <c r="I234" s="2"/>
      <c r="J234" s="716"/>
      <c r="K234" s="717"/>
      <c r="L234" s="718"/>
      <c r="M234" s="718"/>
      <c r="N234" s="719"/>
      <c r="O234" s="719"/>
      <c r="P234" s="719"/>
      <c r="Q234" s="719"/>
      <c r="R234" s="2"/>
      <c r="S234" s="2"/>
      <c r="T234" s="2"/>
      <c r="U234" s="2"/>
      <c r="V234" s="2"/>
      <c r="W234" s="2"/>
      <c r="X234" s="720"/>
      <c r="Y234" s="720"/>
      <c r="Z234" s="720"/>
      <c r="AA234" s="720"/>
      <c r="AB234" s="717"/>
      <c r="AC234" s="721"/>
      <c r="AD234" s="722"/>
      <c r="AE234" s="722"/>
      <c r="AF234" s="722"/>
      <c r="AG234" s="722"/>
      <c r="AH234" s="722"/>
      <c r="AI234" s="722"/>
      <c r="AJ234" s="722"/>
      <c r="AK234" s="717"/>
      <c r="AL234" s="723"/>
      <c r="AM234" s="723"/>
      <c r="AN234" s="723"/>
      <c r="AO234" s="723"/>
      <c r="AP234" s="723"/>
      <c r="AQ234" s="1"/>
      <c r="AR234" s="1"/>
      <c r="AS234" s="1"/>
      <c r="AT234" s="717"/>
      <c r="AU234" s="723"/>
      <c r="AV234" s="723"/>
      <c r="AW234" s="723"/>
      <c r="AX234" s="723"/>
      <c r="AY234" s="723"/>
      <c r="AZ234" s="1"/>
      <c r="BA234" s="1"/>
      <c r="BB234" s="1"/>
      <c r="BC234" s="717"/>
      <c r="BD234" s="723"/>
      <c r="BE234" s="723"/>
      <c r="BF234" s="723"/>
      <c r="BG234" s="723"/>
      <c r="BH234" s="723"/>
      <c r="BI234" s="1"/>
      <c r="BJ234" s="1"/>
      <c r="BK234" s="1"/>
      <c r="BL234" s="717"/>
      <c r="BM234" s="723"/>
      <c r="BN234" s="723"/>
      <c r="BO234" s="723"/>
      <c r="BP234" s="723"/>
      <c r="BQ234" s="723"/>
      <c r="BR234" s="1"/>
      <c r="BS234" s="1"/>
      <c r="BT234" s="1"/>
      <c r="BU234" s="1"/>
      <c r="BV234" s="1"/>
      <c r="BW234" s="1"/>
      <c r="BX234" s="1"/>
      <c r="BY234" s="1"/>
      <c r="BZ234" s="1"/>
      <c r="CA234" s="1"/>
      <c r="CB234" s="1"/>
      <c r="CC234" s="1"/>
    </row>
    <row r="235" spans="1:81" ht="39.75" customHeight="1" x14ac:dyDescent="0.3">
      <c r="A235" s="714"/>
      <c r="B235" s="715"/>
      <c r="C235" s="2"/>
      <c r="D235" s="2"/>
      <c r="E235" s="2"/>
      <c r="F235" s="2"/>
      <c r="G235" s="2"/>
      <c r="H235" s="2"/>
      <c r="I235" s="2"/>
      <c r="J235" s="716"/>
      <c r="K235" s="717"/>
      <c r="L235" s="718"/>
      <c r="M235" s="718"/>
      <c r="N235" s="719"/>
      <c r="O235" s="719"/>
      <c r="P235" s="719"/>
      <c r="Q235" s="719"/>
      <c r="R235" s="2"/>
      <c r="S235" s="2"/>
      <c r="T235" s="2"/>
      <c r="U235" s="2"/>
      <c r="V235" s="2"/>
      <c r="W235" s="2"/>
      <c r="X235" s="720"/>
      <c r="Y235" s="720"/>
      <c r="Z235" s="720"/>
      <c r="AA235" s="720"/>
      <c r="AB235" s="717"/>
      <c r="AC235" s="721"/>
      <c r="AD235" s="722"/>
      <c r="AE235" s="722"/>
      <c r="AF235" s="722"/>
      <c r="AG235" s="722"/>
      <c r="AH235" s="722"/>
      <c r="AI235" s="722"/>
      <c r="AJ235" s="722"/>
      <c r="AK235" s="717"/>
      <c r="AL235" s="723"/>
      <c r="AM235" s="723"/>
      <c r="AN235" s="723"/>
      <c r="AO235" s="723"/>
      <c r="AP235" s="723"/>
      <c r="AQ235" s="1"/>
      <c r="AR235" s="1"/>
      <c r="AS235" s="1"/>
      <c r="AT235" s="717"/>
      <c r="AU235" s="723"/>
      <c r="AV235" s="723"/>
      <c r="AW235" s="723"/>
      <c r="AX235" s="723"/>
      <c r="AY235" s="723"/>
      <c r="AZ235" s="1"/>
      <c r="BA235" s="1"/>
      <c r="BB235" s="1"/>
      <c r="BC235" s="717"/>
      <c r="BD235" s="723"/>
      <c r="BE235" s="723"/>
      <c r="BF235" s="723"/>
      <c r="BG235" s="723"/>
      <c r="BH235" s="723"/>
      <c r="BI235" s="1"/>
      <c r="BJ235" s="1"/>
      <c r="BK235" s="1"/>
      <c r="BL235" s="717"/>
      <c r="BM235" s="723"/>
      <c r="BN235" s="723"/>
      <c r="BO235" s="723"/>
      <c r="BP235" s="723"/>
      <c r="BQ235" s="723"/>
      <c r="BR235" s="1"/>
      <c r="BS235" s="1"/>
      <c r="BT235" s="1"/>
      <c r="BU235" s="1"/>
      <c r="BV235" s="1"/>
      <c r="BW235" s="1"/>
      <c r="BX235" s="1"/>
      <c r="BY235" s="1"/>
      <c r="BZ235" s="1"/>
      <c r="CA235" s="1"/>
      <c r="CB235" s="1"/>
      <c r="CC235" s="1"/>
    </row>
    <row r="236" spans="1:81" ht="39.75" customHeight="1" x14ac:dyDescent="0.3">
      <c r="A236" s="714"/>
      <c r="B236" s="715"/>
      <c r="C236" s="2"/>
      <c r="D236" s="2"/>
      <c r="E236" s="2"/>
      <c r="F236" s="2"/>
      <c r="G236" s="2"/>
      <c r="H236" s="2"/>
      <c r="I236" s="2"/>
      <c r="J236" s="716"/>
      <c r="K236" s="717"/>
      <c r="L236" s="718"/>
      <c r="M236" s="718"/>
      <c r="N236" s="719"/>
      <c r="O236" s="719"/>
      <c r="P236" s="719"/>
      <c r="Q236" s="719"/>
      <c r="R236" s="2"/>
      <c r="S236" s="2"/>
      <c r="T236" s="2"/>
      <c r="U236" s="2"/>
      <c r="V236" s="2"/>
      <c r="W236" s="2"/>
      <c r="X236" s="720"/>
      <c r="Y236" s="720"/>
      <c r="Z236" s="720"/>
      <c r="AA236" s="720"/>
      <c r="AB236" s="717"/>
      <c r="AC236" s="721"/>
      <c r="AD236" s="722"/>
      <c r="AE236" s="722"/>
      <c r="AF236" s="722"/>
      <c r="AG236" s="722"/>
      <c r="AH236" s="722"/>
      <c r="AI236" s="722"/>
      <c r="AJ236" s="722"/>
      <c r="AK236" s="717"/>
      <c r="AL236" s="723"/>
      <c r="AM236" s="723"/>
      <c r="AN236" s="723"/>
      <c r="AO236" s="723"/>
      <c r="AP236" s="723"/>
      <c r="AQ236" s="1"/>
      <c r="AR236" s="1"/>
      <c r="AS236" s="1"/>
      <c r="AT236" s="717"/>
      <c r="AU236" s="723"/>
      <c r="AV236" s="723"/>
      <c r="AW236" s="723"/>
      <c r="AX236" s="723"/>
      <c r="AY236" s="723"/>
      <c r="AZ236" s="1"/>
      <c r="BA236" s="1"/>
      <c r="BB236" s="1"/>
      <c r="BC236" s="717"/>
      <c r="BD236" s="723"/>
      <c r="BE236" s="723"/>
      <c r="BF236" s="723"/>
      <c r="BG236" s="723"/>
      <c r="BH236" s="723"/>
      <c r="BI236" s="1"/>
      <c r="BJ236" s="1"/>
      <c r="BK236" s="1"/>
      <c r="BL236" s="717"/>
      <c r="BM236" s="723"/>
      <c r="BN236" s="723"/>
      <c r="BO236" s="723"/>
      <c r="BP236" s="723"/>
      <c r="BQ236" s="723"/>
      <c r="BR236" s="1"/>
      <c r="BS236" s="1"/>
      <c r="BT236" s="1"/>
      <c r="BU236" s="1"/>
      <c r="BV236" s="1"/>
      <c r="BW236" s="1"/>
      <c r="BX236" s="1"/>
      <c r="BY236" s="1"/>
      <c r="BZ236" s="1"/>
      <c r="CA236" s="1"/>
      <c r="CB236" s="1"/>
      <c r="CC236" s="1"/>
    </row>
    <row r="237" spans="1:81" ht="39.75" customHeight="1" x14ac:dyDescent="0.3">
      <c r="A237" s="714"/>
      <c r="B237" s="715"/>
      <c r="C237" s="2"/>
      <c r="D237" s="2"/>
      <c r="E237" s="2"/>
      <c r="F237" s="2"/>
      <c r="G237" s="2"/>
      <c r="H237" s="2"/>
      <c r="I237" s="2"/>
      <c r="J237" s="716"/>
      <c r="K237" s="717"/>
      <c r="L237" s="718"/>
      <c r="M237" s="718"/>
      <c r="N237" s="719"/>
      <c r="O237" s="719"/>
      <c r="P237" s="719"/>
      <c r="Q237" s="719"/>
      <c r="R237" s="2"/>
      <c r="S237" s="2"/>
      <c r="T237" s="2"/>
      <c r="U237" s="2"/>
      <c r="V237" s="2"/>
      <c r="W237" s="2"/>
      <c r="X237" s="720"/>
      <c r="Y237" s="720"/>
      <c r="Z237" s="720"/>
      <c r="AA237" s="720"/>
      <c r="AB237" s="717"/>
      <c r="AC237" s="721"/>
      <c r="AD237" s="722"/>
      <c r="AE237" s="722"/>
      <c r="AF237" s="722"/>
      <c r="AG237" s="722"/>
      <c r="AH237" s="722"/>
      <c r="AI237" s="722"/>
      <c r="AJ237" s="722"/>
      <c r="AK237" s="717"/>
      <c r="AL237" s="723"/>
      <c r="AM237" s="723"/>
      <c r="AN237" s="723"/>
      <c r="AO237" s="723"/>
      <c r="AP237" s="723"/>
      <c r="AQ237" s="1"/>
      <c r="AR237" s="1"/>
      <c r="AS237" s="1"/>
      <c r="AT237" s="717"/>
      <c r="AU237" s="723"/>
      <c r="AV237" s="723"/>
      <c r="AW237" s="723"/>
      <c r="AX237" s="723"/>
      <c r="AY237" s="723"/>
      <c r="AZ237" s="1"/>
      <c r="BA237" s="1"/>
      <c r="BB237" s="1"/>
      <c r="BC237" s="717"/>
      <c r="BD237" s="723"/>
      <c r="BE237" s="723"/>
      <c r="BF237" s="723"/>
      <c r="BG237" s="723"/>
      <c r="BH237" s="723"/>
      <c r="BI237" s="1"/>
      <c r="BJ237" s="1"/>
      <c r="BK237" s="1"/>
      <c r="BL237" s="717"/>
      <c r="BM237" s="723"/>
      <c r="BN237" s="723"/>
      <c r="BO237" s="723"/>
      <c r="BP237" s="723"/>
      <c r="BQ237" s="723"/>
      <c r="BR237" s="1"/>
      <c r="BS237" s="1"/>
      <c r="BT237" s="1"/>
      <c r="BU237" s="1"/>
      <c r="BV237" s="1"/>
      <c r="BW237" s="1"/>
      <c r="BX237" s="1"/>
      <c r="BY237" s="1"/>
      <c r="BZ237" s="1"/>
      <c r="CA237" s="1"/>
      <c r="CB237" s="1"/>
      <c r="CC237" s="1"/>
    </row>
    <row r="238" spans="1:81" ht="39.75" customHeight="1" x14ac:dyDescent="0.3">
      <c r="A238" s="714"/>
      <c r="B238" s="715"/>
      <c r="C238" s="2"/>
      <c r="D238" s="2"/>
      <c r="E238" s="2"/>
      <c r="F238" s="2"/>
      <c r="G238" s="2"/>
      <c r="H238" s="2"/>
      <c r="I238" s="2"/>
      <c r="J238" s="716"/>
      <c r="K238" s="717"/>
      <c r="L238" s="718"/>
      <c r="M238" s="718"/>
      <c r="N238" s="719"/>
      <c r="O238" s="719"/>
      <c r="P238" s="719"/>
      <c r="Q238" s="719"/>
      <c r="R238" s="2"/>
      <c r="S238" s="2"/>
      <c r="T238" s="2"/>
      <c r="U238" s="2"/>
      <c r="V238" s="2"/>
      <c r="W238" s="2"/>
      <c r="X238" s="720"/>
      <c r="Y238" s="720"/>
      <c r="Z238" s="720"/>
      <c r="AA238" s="720"/>
      <c r="AB238" s="717"/>
      <c r="AC238" s="721"/>
      <c r="AD238" s="722"/>
      <c r="AE238" s="722"/>
      <c r="AF238" s="722"/>
      <c r="AG238" s="722"/>
      <c r="AH238" s="722"/>
      <c r="AI238" s="722"/>
      <c r="AJ238" s="722"/>
      <c r="AK238" s="717"/>
      <c r="AL238" s="723"/>
      <c r="AM238" s="723"/>
      <c r="AN238" s="723"/>
      <c r="AO238" s="723"/>
      <c r="AP238" s="723"/>
      <c r="AQ238" s="1"/>
      <c r="AR238" s="1"/>
      <c r="AS238" s="1"/>
      <c r="AT238" s="717"/>
      <c r="AU238" s="723"/>
      <c r="AV238" s="723"/>
      <c r="AW238" s="723"/>
      <c r="AX238" s="723"/>
      <c r="AY238" s="723"/>
      <c r="AZ238" s="1"/>
      <c r="BA238" s="1"/>
      <c r="BB238" s="1"/>
      <c r="BC238" s="717"/>
      <c r="BD238" s="723"/>
      <c r="BE238" s="723"/>
      <c r="BF238" s="723"/>
      <c r="BG238" s="723"/>
      <c r="BH238" s="723"/>
      <c r="BI238" s="1"/>
      <c r="BJ238" s="1"/>
      <c r="BK238" s="1"/>
      <c r="BL238" s="717"/>
      <c r="BM238" s="723"/>
      <c r="BN238" s="723"/>
      <c r="BO238" s="723"/>
      <c r="BP238" s="723"/>
      <c r="BQ238" s="723"/>
      <c r="BR238" s="1"/>
      <c r="BS238" s="1"/>
      <c r="BT238" s="1"/>
      <c r="BU238" s="1"/>
      <c r="BV238" s="1"/>
      <c r="BW238" s="1"/>
      <c r="BX238" s="1"/>
      <c r="BY238" s="1"/>
      <c r="BZ238" s="1"/>
      <c r="CA238" s="1"/>
      <c r="CB238" s="1"/>
      <c r="CC238" s="1"/>
    </row>
    <row r="239" spans="1:81" ht="39.75" customHeight="1" x14ac:dyDescent="0.3">
      <c r="A239" s="714"/>
      <c r="B239" s="715"/>
      <c r="C239" s="2"/>
      <c r="D239" s="2"/>
      <c r="E239" s="2"/>
      <c r="F239" s="2"/>
      <c r="G239" s="2"/>
      <c r="H239" s="2"/>
      <c r="I239" s="2"/>
      <c r="J239" s="716"/>
      <c r="K239" s="717"/>
      <c r="L239" s="718"/>
      <c r="M239" s="718"/>
      <c r="N239" s="719"/>
      <c r="O239" s="719"/>
      <c r="P239" s="719"/>
      <c r="Q239" s="719"/>
      <c r="R239" s="2"/>
      <c r="S239" s="2"/>
      <c r="T239" s="2"/>
      <c r="U239" s="2"/>
      <c r="V239" s="2"/>
      <c r="W239" s="2"/>
      <c r="X239" s="720"/>
      <c r="Y239" s="720"/>
      <c r="Z239" s="720"/>
      <c r="AA239" s="720"/>
      <c r="AB239" s="717"/>
      <c r="AC239" s="721"/>
      <c r="AD239" s="722"/>
      <c r="AE239" s="722"/>
      <c r="AF239" s="722"/>
      <c r="AG239" s="722"/>
      <c r="AH239" s="722"/>
      <c r="AI239" s="722"/>
      <c r="AJ239" s="722"/>
      <c r="AK239" s="717"/>
      <c r="AL239" s="723"/>
      <c r="AM239" s="723"/>
      <c r="AN239" s="723"/>
      <c r="AO239" s="723"/>
      <c r="AP239" s="723"/>
      <c r="AQ239" s="1"/>
      <c r="AR239" s="1"/>
      <c r="AS239" s="1"/>
      <c r="AT239" s="717"/>
      <c r="AU239" s="723"/>
      <c r="AV239" s="723"/>
      <c r="AW239" s="723"/>
      <c r="AX239" s="723"/>
      <c r="AY239" s="723"/>
      <c r="AZ239" s="1"/>
      <c r="BA239" s="1"/>
      <c r="BB239" s="1"/>
      <c r="BC239" s="717"/>
      <c r="BD239" s="723"/>
      <c r="BE239" s="723"/>
      <c r="BF239" s="723"/>
      <c r="BG239" s="723"/>
      <c r="BH239" s="723"/>
      <c r="BI239" s="1"/>
      <c r="BJ239" s="1"/>
      <c r="BK239" s="1"/>
      <c r="BL239" s="717"/>
      <c r="BM239" s="723"/>
      <c r="BN239" s="723"/>
      <c r="BO239" s="723"/>
      <c r="BP239" s="723"/>
      <c r="BQ239" s="723"/>
      <c r="BR239" s="1"/>
      <c r="BS239" s="1"/>
      <c r="BT239" s="1"/>
      <c r="BU239" s="1"/>
      <c r="BV239" s="1"/>
      <c r="BW239" s="1"/>
      <c r="BX239" s="1"/>
      <c r="BY239" s="1"/>
      <c r="BZ239" s="1"/>
      <c r="CA239" s="1"/>
      <c r="CB239" s="1"/>
      <c r="CC239" s="1"/>
    </row>
    <row r="240" spans="1:81" ht="39.75" customHeight="1" x14ac:dyDescent="0.3">
      <c r="A240" s="714"/>
      <c r="B240" s="715"/>
      <c r="C240" s="2"/>
      <c r="D240" s="2"/>
      <c r="E240" s="2"/>
      <c r="F240" s="2"/>
      <c r="G240" s="2"/>
      <c r="H240" s="2"/>
      <c r="I240" s="2"/>
      <c r="J240" s="716"/>
      <c r="K240" s="717"/>
      <c r="L240" s="718"/>
      <c r="M240" s="718"/>
      <c r="N240" s="719"/>
      <c r="O240" s="719"/>
      <c r="P240" s="719"/>
      <c r="Q240" s="719"/>
      <c r="R240" s="2"/>
      <c r="S240" s="2"/>
      <c r="T240" s="2"/>
      <c r="U240" s="2"/>
      <c r="V240" s="2"/>
      <c r="W240" s="2"/>
      <c r="X240" s="720"/>
      <c r="Y240" s="720"/>
      <c r="Z240" s="720"/>
      <c r="AA240" s="720"/>
      <c r="AB240" s="717"/>
      <c r="AC240" s="721"/>
      <c r="AD240" s="722"/>
      <c r="AE240" s="722"/>
      <c r="AF240" s="722"/>
      <c r="AG240" s="722"/>
      <c r="AH240" s="722"/>
      <c r="AI240" s="722"/>
      <c r="AJ240" s="722"/>
      <c r="AK240" s="717"/>
      <c r="AL240" s="723"/>
      <c r="AM240" s="723"/>
      <c r="AN240" s="723"/>
      <c r="AO240" s="723"/>
      <c r="AP240" s="723"/>
      <c r="AQ240" s="1"/>
      <c r="AR240" s="1"/>
      <c r="AS240" s="1"/>
      <c r="AT240" s="717"/>
      <c r="AU240" s="723"/>
      <c r="AV240" s="723"/>
      <c r="AW240" s="723"/>
      <c r="AX240" s="723"/>
      <c r="AY240" s="723"/>
      <c r="AZ240" s="1"/>
      <c r="BA240" s="1"/>
      <c r="BB240" s="1"/>
      <c r="BC240" s="717"/>
      <c r="BD240" s="723"/>
      <c r="BE240" s="723"/>
      <c r="BF240" s="723"/>
      <c r="BG240" s="723"/>
      <c r="BH240" s="723"/>
      <c r="BI240" s="1"/>
      <c r="BJ240" s="1"/>
      <c r="BK240" s="1"/>
      <c r="BL240" s="717"/>
      <c r="BM240" s="723"/>
      <c r="BN240" s="723"/>
      <c r="BO240" s="723"/>
      <c r="BP240" s="723"/>
      <c r="BQ240" s="723"/>
      <c r="BR240" s="1"/>
      <c r="BS240" s="1"/>
      <c r="BT240" s="1"/>
      <c r="BU240" s="1"/>
      <c r="BV240" s="1"/>
      <c r="BW240" s="1"/>
      <c r="BX240" s="1"/>
      <c r="BY240" s="1"/>
      <c r="BZ240" s="1"/>
      <c r="CA240" s="1"/>
      <c r="CB240" s="1"/>
      <c r="CC240" s="1"/>
    </row>
    <row r="241" spans="1:81" ht="39.75" customHeight="1" x14ac:dyDescent="0.3">
      <c r="A241" s="714"/>
      <c r="B241" s="715"/>
      <c r="C241" s="2"/>
      <c r="D241" s="2"/>
      <c r="E241" s="2"/>
      <c r="F241" s="2"/>
      <c r="G241" s="2"/>
      <c r="H241" s="2"/>
      <c r="I241" s="2"/>
      <c r="J241" s="716"/>
      <c r="K241" s="717"/>
      <c r="L241" s="718"/>
      <c r="M241" s="718"/>
      <c r="N241" s="719"/>
      <c r="O241" s="719"/>
      <c r="P241" s="719"/>
      <c r="Q241" s="719"/>
      <c r="R241" s="2"/>
      <c r="S241" s="2"/>
      <c r="T241" s="2"/>
      <c r="U241" s="2"/>
      <c r="V241" s="2"/>
      <c r="W241" s="2"/>
      <c r="X241" s="720"/>
      <c r="Y241" s="720"/>
      <c r="Z241" s="720"/>
      <c r="AA241" s="720"/>
      <c r="AB241" s="717"/>
      <c r="AC241" s="721"/>
      <c r="AD241" s="722"/>
      <c r="AE241" s="722"/>
      <c r="AF241" s="722"/>
      <c r="AG241" s="722"/>
      <c r="AH241" s="722"/>
      <c r="AI241" s="722"/>
      <c r="AJ241" s="722"/>
      <c r="AK241" s="717"/>
      <c r="AL241" s="723"/>
      <c r="AM241" s="723"/>
      <c r="AN241" s="723"/>
      <c r="AO241" s="723"/>
      <c r="AP241" s="723"/>
      <c r="AQ241" s="1"/>
      <c r="AR241" s="1"/>
      <c r="AS241" s="1"/>
      <c r="AT241" s="717"/>
      <c r="AU241" s="723"/>
      <c r="AV241" s="723"/>
      <c r="AW241" s="723"/>
      <c r="AX241" s="723"/>
      <c r="AY241" s="723"/>
      <c r="AZ241" s="1"/>
      <c r="BA241" s="1"/>
      <c r="BB241" s="1"/>
      <c r="BC241" s="717"/>
      <c r="BD241" s="723"/>
      <c r="BE241" s="723"/>
      <c r="BF241" s="723"/>
      <c r="BG241" s="723"/>
      <c r="BH241" s="723"/>
      <c r="BI241" s="1"/>
      <c r="BJ241" s="1"/>
      <c r="BK241" s="1"/>
      <c r="BL241" s="717"/>
      <c r="BM241" s="723"/>
      <c r="BN241" s="723"/>
      <c r="BO241" s="723"/>
      <c r="BP241" s="723"/>
      <c r="BQ241" s="723"/>
      <c r="BR241" s="1"/>
      <c r="BS241" s="1"/>
      <c r="BT241" s="1"/>
      <c r="BU241" s="1"/>
      <c r="BV241" s="1"/>
      <c r="BW241" s="1"/>
      <c r="BX241" s="1"/>
      <c r="BY241" s="1"/>
      <c r="BZ241" s="1"/>
      <c r="CA241" s="1"/>
      <c r="CB241" s="1"/>
      <c r="CC241" s="1"/>
    </row>
    <row r="242" spans="1:81" ht="39.75" customHeight="1" x14ac:dyDescent="0.3">
      <c r="A242" s="714"/>
      <c r="B242" s="715"/>
      <c r="C242" s="2"/>
      <c r="D242" s="2"/>
      <c r="E242" s="2"/>
      <c r="F242" s="2"/>
      <c r="G242" s="2"/>
      <c r="H242" s="2"/>
      <c r="I242" s="2"/>
      <c r="J242" s="716"/>
      <c r="K242" s="717"/>
      <c r="L242" s="718"/>
      <c r="M242" s="718"/>
      <c r="N242" s="719"/>
      <c r="O242" s="719"/>
      <c r="P242" s="719"/>
      <c r="Q242" s="719"/>
      <c r="R242" s="2"/>
      <c r="S242" s="2"/>
      <c r="T242" s="2"/>
      <c r="U242" s="2"/>
      <c r="V242" s="2"/>
      <c r="W242" s="2"/>
      <c r="X242" s="720"/>
      <c r="Y242" s="720"/>
      <c r="Z242" s="720"/>
      <c r="AA242" s="720"/>
      <c r="AB242" s="717"/>
      <c r="AC242" s="721"/>
      <c r="AD242" s="722"/>
      <c r="AE242" s="722"/>
      <c r="AF242" s="722"/>
      <c r="AG242" s="722"/>
      <c r="AH242" s="722"/>
      <c r="AI242" s="722"/>
      <c r="AJ242" s="722"/>
      <c r="AK242" s="717"/>
      <c r="AL242" s="723"/>
      <c r="AM242" s="723"/>
      <c r="AN242" s="723"/>
      <c r="AO242" s="723"/>
      <c r="AP242" s="723"/>
      <c r="AQ242" s="1"/>
      <c r="AR242" s="1"/>
      <c r="AS242" s="1"/>
      <c r="AT242" s="717"/>
      <c r="AU242" s="723"/>
      <c r="AV242" s="723"/>
      <c r="AW242" s="723"/>
      <c r="AX242" s="723"/>
      <c r="AY242" s="723"/>
      <c r="AZ242" s="1"/>
      <c r="BA242" s="1"/>
      <c r="BB242" s="1"/>
      <c r="BC242" s="717"/>
      <c r="BD242" s="723"/>
      <c r="BE242" s="723"/>
      <c r="BF242" s="723"/>
      <c r="BG242" s="723"/>
      <c r="BH242" s="723"/>
      <c r="BI242" s="1"/>
      <c r="BJ242" s="1"/>
      <c r="BK242" s="1"/>
      <c r="BL242" s="717"/>
      <c r="BM242" s="723"/>
      <c r="BN242" s="723"/>
      <c r="BO242" s="723"/>
      <c r="BP242" s="723"/>
      <c r="BQ242" s="723"/>
      <c r="BR242" s="1"/>
      <c r="BS242" s="1"/>
      <c r="BT242" s="1"/>
      <c r="BU242" s="1"/>
      <c r="BV242" s="1"/>
      <c r="BW242" s="1"/>
      <c r="BX242" s="1"/>
      <c r="BY242" s="1"/>
      <c r="BZ242" s="1"/>
      <c r="CA242" s="1"/>
      <c r="CB242" s="1"/>
      <c r="CC242" s="1"/>
    </row>
    <row r="243" spans="1:81" ht="39.75" customHeight="1" x14ac:dyDescent="0.3">
      <c r="A243" s="714"/>
      <c r="B243" s="715"/>
      <c r="C243" s="2"/>
      <c r="D243" s="2"/>
      <c r="E243" s="2"/>
      <c r="F243" s="2"/>
      <c r="G243" s="2"/>
      <c r="H243" s="2"/>
      <c r="I243" s="2"/>
      <c r="J243" s="716"/>
      <c r="K243" s="717"/>
      <c r="L243" s="718"/>
      <c r="M243" s="718"/>
      <c r="N243" s="719"/>
      <c r="O243" s="719"/>
      <c r="P243" s="719"/>
      <c r="Q243" s="719"/>
      <c r="R243" s="2"/>
      <c r="S243" s="2"/>
      <c r="T243" s="2"/>
      <c r="U243" s="2"/>
      <c r="V243" s="2"/>
      <c r="W243" s="2"/>
      <c r="X243" s="720"/>
      <c r="Y243" s="720"/>
      <c r="Z243" s="720"/>
      <c r="AA243" s="720"/>
      <c r="AB243" s="717"/>
      <c r="AC243" s="721"/>
      <c r="AD243" s="722"/>
      <c r="AE243" s="722"/>
      <c r="AF243" s="722"/>
      <c r="AG243" s="722"/>
      <c r="AH243" s="722"/>
      <c r="AI243" s="722"/>
      <c r="AJ243" s="722"/>
      <c r="AK243" s="717"/>
      <c r="AL243" s="723"/>
      <c r="AM243" s="723"/>
      <c r="AN243" s="723"/>
      <c r="AO243" s="723"/>
      <c r="AP243" s="723"/>
      <c r="AQ243" s="1"/>
      <c r="AR243" s="1"/>
      <c r="AS243" s="1"/>
      <c r="AT243" s="717"/>
      <c r="AU243" s="723"/>
      <c r="AV243" s="723"/>
      <c r="AW243" s="723"/>
      <c r="AX243" s="723"/>
      <c r="AY243" s="723"/>
      <c r="AZ243" s="1"/>
      <c r="BA243" s="1"/>
      <c r="BB243" s="1"/>
      <c r="BC243" s="717"/>
      <c r="BD243" s="723"/>
      <c r="BE243" s="723"/>
      <c r="BF243" s="723"/>
      <c r="BG243" s="723"/>
      <c r="BH243" s="723"/>
      <c r="BI243" s="1"/>
      <c r="BJ243" s="1"/>
      <c r="BK243" s="1"/>
      <c r="BL243" s="717"/>
      <c r="BM243" s="723"/>
      <c r="BN243" s="723"/>
      <c r="BO243" s="723"/>
      <c r="BP243" s="723"/>
      <c r="BQ243" s="723"/>
      <c r="BR243" s="1"/>
      <c r="BS243" s="1"/>
      <c r="BT243" s="1"/>
      <c r="BU243" s="1"/>
      <c r="BV243" s="1"/>
      <c r="BW243" s="1"/>
      <c r="BX243" s="1"/>
      <c r="BY243" s="1"/>
      <c r="BZ243" s="1"/>
      <c r="CA243" s="1"/>
      <c r="CB243" s="1"/>
      <c r="CC243" s="1"/>
    </row>
    <row r="244" spans="1:81" ht="39.75" customHeight="1" x14ac:dyDescent="0.3">
      <c r="A244" s="714"/>
      <c r="B244" s="715"/>
      <c r="C244" s="2"/>
      <c r="D244" s="2"/>
      <c r="E244" s="2"/>
      <c r="F244" s="2"/>
      <c r="G244" s="2"/>
      <c r="H244" s="2"/>
      <c r="I244" s="2"/>
      <c r="J244" s="716"/>
      <c r="K244" s="717"/>
      <c r="L244" s="718"/>
      <c r="M244" s="718"/>
      <c r="N244" s="719"/>
      <c r="O244" s="719"/>
      <c r="P244" s="719"/>
      <c r="Q244" s="719"/>
      <c r="R244" s="2"/>
      <c r="S244" s="2"/>
      <c r="T244" s="2"/>
      <c r="U244" s="2"/>
      <c r="V244" s="2"/>
      <c r="W244" s="2"/>
      <c r="X244" s="720"/>
      <c r="Y244" s="720"/>
      <c r="Z244" s="720"/>
      <c r="AA244" s="720"/>
      <c r="AB244" s="717"/>
      <c r="AC244" s="721"/>
      <c r="AD244" s="722"/>
      <c r="AE244" s="722"/>
      <c r="AF244" s="722"/>
      <c r="AG244" s="722"/>
      <c r="AH244" s="722"/>
      <c r="AI244" s="722"/>
      <c r="AJ244" s="722"/>
      <c r="AK244" s="717"/>
      <c r="AL244" s="723"/>
      <c r="AM244" s="723"/>
      <c r="AN244" s="723"/>
      <c r="AO244" s="723"/>
      <c r="AP244" s="723"/>
      <c r="AQ244" s="1"/>
      <c r="AR244" s="1"/>
      <c r="AS244" s="1"/>
      <c r="AT244" s="717"/>
      <c r="AU244" s="723"/>
      <c r="AV244" s="723"/>
      <c r="AW244" s="723"/>
      <c r="AX244" s="723"/>
      <c r="AY244" s="723"/>
      <c r="AZ244" s="1"/>
      <c r="BA244" s="1"/>
      <c r="BB244" s="1"/>
      <c r="BC244" s="717"/>
      <c r="BD244" s="723"/>
      <c r="BE244" s="723"/>
      <c r="BF244" s="723"/>
      <c r="BG244" s="723"/>
      <c r="BH244" s="723"/>
      <c r="BI244" s="1"/>
      <c r="BJ244" s="1"/>
      <c r="BK244" s="1"/>
      <c r="BL244" s="717"/>
      <c r="BM244" s="723"/>
      <c r="BN244" s="723"/>
      <c r="BO244" s="723"/>
      <c r="BP244" s="723"/>
      <c r="BQ244" s="723"/>
      <c r="BR244" s="1"/>
      <c r="BS244" s="1"/>
      <c r="BT244" s="1"/>
      <c r="BU244" s="1"/>
      <c r="BV244" s="1"/>
      <c r="BW244" s="1"/>
      <c r="BX244" s="1"/>
      <c r="BY244" s="1"/>
      <c r="BZ244" s="1"/>
      <c r="CA244" s="1"/>
      <c r="CB244" s="1"/>
      <c r="CC244" s="1"/>
    </row>
    <row r="245" spans="1:81" ht="39.75" customHeight="1" x14ac:dyDescent="0.3">
      <c r="A245" s="714"/>
      <c r="B245" s="715"/>
      <c r="C245" s="2"/>
      <c r="D245" s="2"/>
      <c r="E245" s="2"/>
      <c r="F245" s="2"/>
      <c r="G245" s="2"/>
      <c r="H245" s="2"/>
      <c r="I245" s="2"/>
      <c r="J245" s="716"/>
      <c r="K245" s="717"/>
      <c r="L245" s="718"/>
      <c r="M245" s="718"/>
      <c r="N245" s="719"/>
      <c r="O245" s="719"/>
      <c r="P245" s="719"/>
      <c r="Q245" s="719"/>
      <c r="R245" s="2"/>
      <c r="S245" s="2"/>
      <c r="T245" s="2"/>
      <c r="U245" s="2"/>
      <c r="V245" s="2"/>
      <c r="W245" s="2"/>
      <c r="X245" s="720"/>
      <c r="Y245" s="720"/>
      <c r="Z245" s="720"/>
      <c r="AA245" s="720"/>
      <c r="AB245" s="717"/>
      <c r="AC245" s="721"/>
      <c r="AD245" s="722"/>
      <c r="AE245" s="722"/>
      <c r="AF245" s="722"/>
      <c r="AG245" s="722"/>
      <c r="AH245" s="722"/>
      <c r="AI245" s="722"/>
      <c r="AJ245" s="722"/>
      <c r="AK245" s="717"/>
      <c r="AL245" s="723"/>
      <c r="AM245" s="723"/>
      <c r="AN245" s="723"/>
      <c r="AO245" s="723"/>
      <c r="AP245" s="723"/>
      <c r="AQ245" s="1"/>
      <c r="AR245" s="1"/>
      <c r="AS245" s="1"/>
      <c r="AT245" s="717"/>
      <c r="AU245" s="723"/>
      <c r="AV245" s="723"/>
      <c r="AW245" s="723"/>
      <c r="AX245" s="723"/>
      <c r="AY245" s="723"/>
      <c r="AZ245" s="1"/>
      <c r="BA245" s="1"/>
      <c r="BB245" s="1"/>
      <c r="BC245" s="717"/>
      <c r="BD245" s="723"/>
      <c r="BE245" s="723"/>
      <c r="BF245" s="723"/>
      <c r="BG245" s="723"/>
      <c r="BH245" s="723"/>
      <c r="BI245" s="1"/>
      <c r="BJ245" s="1"/>
      <c r="BK245" s="1"/>
      <c r="BL245" s="717"/>
      <c r="BM245" s="723"/>
      <c r="BN245" s="723"/>
      <c r="BO245" s="723"/>
      <c r="BP245" s="723"/>
      <c r="BQ245" s="723"/>
      <c r="BR245" s="1"/>
      <c r="BS245" s="1"/>
      <c r="BT245" s="1"/>
      <c r="BU245" s="1"/>
      <c r="BV245" s="1"/>
      <c r="BW245" s="1"/>
      <c r="BX245" s="1"/>
      <c r="BY245" s="1"/>
      <c r="BZ245" s="1"/>
      <c r="CA245" s="1"/>
      <c r="CB245" s="1"/>
      <c r="CC245" s="1"/>
    </row>
    <row r="246" spans="1:81" ht="39.75" customHeight="1" x14ac:dyDescent="0.3">
      <c r="A246" s="714"/>
      <c r="B246" s="715"/>
      <c r="C246" s="2"/>
      <c r="D246" s="2"/>
      <c r="E246" s="2"/>
      <c r="F246" s="2"/>
      <c r="G246" s="2"/>
      <c r="H246" s="2"/>
      <c r="I246" s="2"/>
      <c r="J246" s="716"/>
      <c r="K246" s="717"/>
      <c r="L246" s="718"/>
      <c r="M246" s="718"/>
      <c r="N246" s="719"/>
      <c r="O246" s="719"/>
      <c r="P246" s="719"/>
      <c r="Q246" s="719"/>
      <c r="R246" s="2"/>
      <c r="S246" s="2"/>
      <c r="T246" s="2"/>
      <c r="U246" s="2"/>
      <c r="V246" s="2"/>
      <c r="W246" s="2"/>
      <c r="X246" s="720"/>
      <c r="Y246" s="720"/>
      <c r="Z246" s="720"/>
      <c r="AA246" s="720"/>
      <c r="AB246" s="717"/>
      <c r="AC246" s="721"/>
      <c r="AD246" s="722"/>
      <c r="AE246" s="722"/>
      <c r="AF246" s="722"/>
      <c r="AG246" s="722"/>
      <c r="AH246" s="722"/>
      <c r="AI246" s="722"/>
      <c r="AJ246" s="722"/>
      <c r="AK246" s="717"/>
      <c r="AL246" s="723"/>
      <c r="AM246" s="723"/>
      <c r="AN246" s="723"/>
      <c r="AO246" s="723"/>
      <c r="AP246" s="723"/>
      <c r="AQ246" s="1"/>
      <c r="AR246" s="1"/>
      <c r="AS246" s="1"/>
      <c r="AT246" s="717"/>
      <c r="AU246" s="723"/>
      <c r="AV246" s="723"/>
      <c r="AW246" s="723"/>
      <c r="AX246" s="723"/>
      <c r="AY246" s="723"/>
      <c r="AZ246" s="1"/>
      <c r="BA246" s="1"/>
      <c r="BB246" s="1"/>
      <c r="BC246" s="717"/>
      <c r="BD246" s="723"/>
      <c r="BE246" s="723"/>
      <c r="BF246" s="723"/>
      <c r="BG246" s="723"/>
      <c r="BH246" s="723"/>
      <c r="BI246" s="1"/>
      <c r="BJ246" s="1"/>
      <c r="BK246" s="1"/>
      <c r="BL246" s="717"/>
      <c r="BM246" s="723"/>
      <c r="BN246" s="723"/>
      <c r="BO246" s="723"/>
      <c r="BP246" s="723"/>
      <c r="BQ246" s="723"/>
      <c r="BR246" s="1"/>
      <c r="BS246" s="1"/>
      <c r="BT246" s="1"/>
      <c r="BU246" s="1"/>
      <c r="BV246" s="1"/>
      <c r="BW246" s="1"/>
      <c r="BX246" s="1"/>
      <c r="BY246" s="1"/>
      <c r="BZ246" s="1"/>
      <c r="CA246" s="1"/>
      <c r="CB246" s="1"/>
      <c r="CC246" s="1"/>
    </row>
    <row r="247" spans="1:81" ht="39.75" customHeight="1" x14ac:dyDescent="0.3">
      <c r="A247" s="714"/>
      <c r="B247" s="715"/>
      <c r="C247" s="2"/>
      <c r="D247" s="2"/>
      <c r="E247" s="2"/>
      <c r="F247" s="2"/>
      <c r="G247" s="2"/>
      <c r="H247" s="2"/>
      <c r="I247" s="2"/>
      <c r="J247" s="716"/>
      <c r="K247" s="717"/>
      <c r="L247" s="718"/>
      <c r="M247" s="718"/>
      <c r="N247" s="719"/>
      <c r="O247" s="719"/>
      <c r="P247" s="719"/>
      <c r="Q247" s="719"/>
      <c r="R247" s="2"/>
      <c r="S247" s="2"/>
      <c r="T247" s="2"/>
      <c r="U247" s="2"/>
      <c r="V247" s="2"/>
      <c r="W247" s="2"/>
      <c r="X247" s="720"/>
      <c r="Y247" s="720"/>
      <c r="Z247" s="720"/>
      <c r="AA247" s="720"/>
      <c r="AB247" s="717"/>
      <c r="AC247" s="721"/>
      <c r="AD247" s="722"/>
      <c r="AE247" s="722"/>
      <c r="AF247" s="722"/>
      <c r="AG247" s="722"/>
      <c r="AH247" s="722"/>
      <c r="AI247" s="722"/>
      <c r="AJ247" s="722"/>
      <c r="AK247" s="717"/>
      <c r="AL247" s="723"/>
      <c r="AM247" s="723"/>
      <c r="AN247" s="723"/>
      <c r="AO247" s="723"/>
      <c r="AP247" s="723"/>
      <c r="AQ247" s="1"/>
      <c r="AR247" s="1"/>
      <c r="AS247" s="1"/>
      <c r="AT247" s="717"/>
      <c r="AU247" s="723"/>
      <c r="AV247" s="723"/>
      <c r="AW247" s="723"/>
      <c r="AX247" s="723"/>
      <c r="AY247" s="723"/>
      <c r="AZ247" s="1"/>
      <c r="BA247" s="1"/>
      <c r="BB247" s="1"/>
      <c r="BC247" s="717"/>
      <c r="BD247" s="723"/>
      <c r="BE247" s="723"/>
      <c r="BF247" s="723"/>
      <c r="BG247" s="723"/>
      <c r="BH247" s="723"/>
      <c r="BI247" s="1"/>
      <c r="BJ247" s="1"/>
      <c r="BK247" s="1"/>
      <c r="BL247" s="717"/>
      <c r="BM247" s="723"/>
      <c r="BN247" s="723"/>
      <c r="BO247" s="723"/>
      <c r="BP247" s="723"/>
      <c r="BQ247" s="723"/>
      <c r="BR247" s="1"/>
      <c r="BS247" s="1"/>
      <c r="BT247" s="1"/>
      <c r="BU247" s="1"/>
      <c r="BV247" s="1"/>
      <c r="BW247" s="1"/>
      <c r="BX247" s="1"/>
      <c r="BY247" s="1"/>
      <c r="BZ247" s="1"/>
      <c r="CA247" s="1"/>
      <c r="CB247" s="1"/>
      <c r="CC247" s="1"/>
    </row>
    <row r="248" spans="1:81" ht="39.75" customHeight="1" x14ac:dyDescent="0.3">
      <c r="A248" s="714"/>
      <c r="B248" s="715"/>
      <c r="C248" s="2"/>
      <c r="D248" s="2"/>
      <c r="E248" s="2"/>
      <c r="F248" s="2"/>
      <c r="G248" s="2"/>
      <c r="H248" s="2"/>
      <c r="I248" s="2"/>
      <c r="J248" s="716"/>
      <c r="K248" s="717"/>
      <c r="L248" s="718"/>
      <c r="M248" s="718"/>
      <c r="N248" s="719"/>
      <c r="O248" s="719"/>
      <c r="P248" s="719"/>
      <c r="Q248" s="719"/>
      <c r="R248" s="2"/>
      <c r="S248" s="2"/>
      <c r="T248" s="2"/>
      <c r="U248" s="2"/>
      <c r="V248" s="2"/>
      <c r="W248" s="2"/>
      <c r="X248" s="720"/>
      <c r="Y248" s="720"/>
      <c r="Z248" s="720"/>
      <c r="AA248" s="720"/>
      <c r="AB248" s="717"/>
      <c r="AC248" s="721"/>
      <c r="AD248" s="722"/>
      <c r="AE248" s="722"/>
      <c r="AF248" s="722"/>
      <c r="AG248" s="722"/>
      <c r="AH248" s="722"/>
      <c r="AI248" s="722"/>
      <c r="AJ248" s="722"/>
      <c r="AK248" s="717"/>
      <c r="AL248" s="723"/>
      <c r="AM248" s="723"/>
      <c r="AN248" s="723"/>
      <c r="AO248" s="723"/>
      <c r="AP248" s="723"/>
      <c r="AQ248" s="1"/>
      <c r="AR248" s="1"/>
      <c r="AS248" s="1"/>
      <c r="AT248" s="717"/>
      <c r="AU248" s="723"/>
      <c r="AV248" s="723"/>
      <c r="AW248" s="723"/>
      <c r="AX248" s="723"/>
      <c r="AY248" s="723"/>
      <c r="AZ248" s="1"/>
      <c r="BA248" s="1"/>
      <c r="BB248" s="1"/>
      <c r="BC248" s="717"/>
      <c r="BD248" s="723"/>
      <c r="BE248" s="723"/>
      <c r="BF248" s="723"/>
      <c r="BG248" s="723"/>
      <c r="BH248" s="723"/>
      <c r="BI248" s="1"/>
      <c r="BJ248" s="1"/>
      <c r="BK248" s="1"/>
      <c r="BL248" s="717"/>
      <c r="BM248" s="723"/>
      <c r="BN248" s="723"/>
      <c r="BO248" s="723"/>
      <c r="BP248" s="723"/>
      <c r="BQ248" s="723"/>
      <c r="BR248" s="1"/>
      <c r="BS248" s="1"/>
      <c r="BT248" s="1"/>
      <c r="BU248" s="1"/>
      <c r="BV248" s="1"/>
      <c r="BW248" s="1"/>
      <c r="BX248" s="1"/>
      <c r="BY248" s="1"/>
      <c r="BZ248" s="1"/>
      <c r="CA248" s="1"/>
      <c r="CB248" s="1"/>
      <c r="CC248" s="1"/>
    </row>
    <row r="249" spans="1:81" ht="39.75" customHeight="1" x14ac:dyDescent="0.3">
      <c r="A249" s="714"/>
      <c r="B249" s="715"/>
      <c r="C249" s="2"/>
      <c r="D249" s="2"/>
      <c r="E249" s="2"/>
      <c r="F249" s="2"/>
      <c r="G249" s="2"/>
      <c r="H249" s="2"/>
      <c r="I249" s="2"/>
      <c r="J249" s="716"/>
      <c r="K249" s="717"/>
      <c r="L249" s="718"/>
      <c r="M249" s="718"/>
      <c r="N249" s="719"/>
      <c r="O249" s="719"/>
      <c r="P249" s="719"/>
      <c r="Q249" s="719"/>
      <c r="R249" s="2"/>
      <c r="S249" s="2"/>
      <c r="T249" s="2"/>
      <c r="U249" s="2"/>
      <c r="V249" s="2"/>
      <c r="W249" s="2"/>
      <c r="X249" s="720"/>
      <c r="Y249" s="720"/>
      <c r="Z249" s="720"/>
      <c r="AA249" s="720"/>
      <c r="AB249" s="717"/>
      <c r="AC249" s="721"/>
      <c r="AD249" s="722"/>
      <c r="AE249" s="722"/>
      <c r="AF249" s="722"/>
      <c r="AG249" s="722"/>
      <c r="AH249" s="722"/>
      <c r="AI249" s="722"/>
      <c r="AJ249" s="722"/>
      <c r="AK249" s="717"/>
      <c r="AL249" s="723"/>
      <c r="AM249" s="723"/>
      <c r="AN249" s="723"/>
      <c r="AO249" s="723"/>
      <c r="AP249" s="723"/>
      <c r="AQ249" s="1"/>
      <c r="AR249" s="1"/>
      <c r="AS249" s="1"/>
      <c r="AT249" s="717"/>
      <c r="AU249" s="723"/>
      <c r="AV249" s="723"/>
      <c r="AW249" s="723"/>
      <c r="AX249" s="723"/>
      <c r="AY249" s="723"/>
      <c r="AZ249" s="1"/>
      <c r="BA249" s="1"/>
      <c r="BB249" s="1"/>
      <c r="BC249" s="717"/>
      <c r="BD249" s="723"/>
      <c r="BE249" s="723"/>
      <c r="BF249" s="723"/>
      <c r="BG249" s="723"/>
      <c r="BH249" s="723"/>
      <c r="BI249" s="1"/>
      <c r="BJ249" s="1"/>
      <c r="BK249" s="1"/>
      <c r="BL249" s="717"/>
      <c r="BM249" s="723"/>
      <c r="BN249" s="723"/>
      <c r="BO249" s="723"/>
      <c r="BP249" s="723"/>
      <c r="BQ249" s="723"/>
      <c r="BR249" s="1"/>
      <c r="BS249" s="1"/>
      <c r="BT249" s="1"/>
      <c r="BU249" s="1"/>
      <c r="BV249" s="1"/>
      <c r="BW249" s="1"/>
      <c r="BX249" s="1"/>
      <c r="BY249" s="1"/>
      <c r="BZ249" s="1"/>
      <c r="CA249" s="1"/>
      <c r="CB249" s="1"/>
      <c r="CC249" s="1"/>
    </row>
    <row r="250" spans="1:81" ht="39.75" customHeight="1" x14ac:dyDescent="0.3">
      <c r="A250" s="714"/>
      <c r="B250" s="715"/>
      <c r="C250" s="2"/>
      <c r="D250" s="2"/>
      <c r="E250" s="2"/>
      <c r="F250" s="2"/>
      <c r="G250" s="2"/>
      <c r="H250" s="2"/>
      <c r="I250" s="2"/>
      <c r="J250" s="716"/>
      <c r="K250" s="717"/>
      <c r="L250" s="718"/>
      <c r="M250" s="718"/>
      <c r="N250" s="719"/>
      <c r="O250" s="719"/>
      <c r="P250" s="719"/>
      <c r="Q250" s="719"/>
      <c r="R250" s="2"/>
      <c r="S250" s="2"/>
      <c r="T250" s="2"/>
      <c r="U250" s="2"/>
      <c r="V250" s="2"/>
      <c r="W250" s="2"/>
      <c r="X250" s="720"/>
      <c r="Y250" s="720"/>
      <c r="Z250" s="720"/>
      <c r="AA250" s="720"/>
      <c r="AB250" s="717"/>
      <c r="AC250" s="721"/>
      <c r="AD250" s="722"/>
      <c r="AE250" s="722"/>
      <c r="AF250" s="722"/>
      <c r="AG250" s="722"/>
      <c r="AH250" s="722"/>
      <c r="AI250" s="722"/>
      <c r="AJ250" s="722"/>
      <c r="AK250" s="717"/>
      <c r="AL250" s="723"/>
      <c r="AM250" s="723"/>
      <c r="AN250" s="723"/>
      <c r="AO250" s="723"/>
      <c r="AP250" s="723"/>
      <c r="AQ250" s="1"/>
      <c r="AR250" s="1"/>
      <c r="AS250" s="1"/>
      <c r="AT250" s="717"/>
      <c r="AU250" s="723"/>
      <c r="AV250" s="723"/>
      <c r="AW250" s="723"/>
      <c r="AX250" s="723"/>
      <c r="AY250" s="723"/>
      <c r="AZ250" s="1"/>
      <c r="BA250" s="1"/>
      <c r="BB250" s="1"/>
      <c r="BC250" s="717"/>
      <c r="BD250" s="723"/>
      <c r="BE250" s="723"/>
      <c r="BF250" s="723"/>
      <c r="BG250" s="723"/>
      <c r="BH250" s="723"/>
      <c r="BI250" s="1"/>
      <c r="BJ250" s="1"/>
      <c r="BK250" s="1"/>
      <c r="BL250" s="717"/>
      <c r="BM250" s="723"/>
      <c r="BN250" s="723"/>
      <c r="BO250" s="723"/>
      <c r="BP250" s="723"/>
      <c r="BQ250" s="723"/>
      <c r="BR250" s="1"/>
      <c r="BS250" s="1"/>
      <c r="BT250" s="1"/>
      <c r="BU250" s="1"/>
      <c r="BV250" s="1"/>
      <c r="BW250" s="1"/>
      <c r="BX250" s="1"/>
      <c r="BY250" s="1"/>
      <c r="BZ250" s="1"/>
      <c r="CA250" s="1"/>
      <c r="CB250" s="1"/>
      <c r="CC250" s="1"/>
    </row>
    <row r="251" spans="1:81" ht="39.75" customHeight="1" x14ac:dyDescent="0.3">
      <c r="A251" s="714"/>
      <c r="B251" s="715"/>
      <c r="C251" s="2"/>
      <c r="D251" s="2"/>
      <c r="E251" s="2"/>
      <c r="F251" s="2"/>
      <c r="G251" s="2"/>
      <c r="H251" s="2"/>
      <c r="I251" s="2"/>
      <c r="J251" s="716"/>
      <c r="K251" s="717"/>
      <c r="L251" s="718"/>
      <c r="M251" s="718"/>
      <c r="N251" s="719"/>
      <c r="O251" s="719"/>
      <c r="P251" s="719"/>
      <c r="Q251" s="719"/>
      <c r="R251" s="2"/>
      <c r="S251" s="2"/>
      <c r="T251" s="2"/>
      <c r="U251" s="2"/>
      <c r="V251" s="2"/>
      <c r="W251" s="2"/>
      <c r="X251" s="720"/>
      <c r="Y251" s="720"/>
      <c r="Z251" s="720"/>
      <c r="AA251" s="720"/>
      <c r="AB251" s="717"/>
      <c r="AC251" s="721"/>
      <c r="AD251" s="722"/>
      <c r="AE251" s="722"/>
      <c r="AF251" s="722"/>
      <c r="AG251" s="722"/>
      <c r="AH251" s="722"/>
      <c r="AI251" s="722"/>
      <c r="AJ251" s="722"/>
      <c r="AK251" s="717"/>
      <c r="AL251" s="723"/>
      <c r="AM251" s="723"/>
      <c r="AN251" s="723"/>
      <c r="AO251" s="723"/>
      <c r="AP251" s="723"/>
      <c r="AQ251" s="1"/>
      <c r="AR251" s="1"/>
      <c r="AS251" s="1"/>
      <c r="AT251" s="717"/>
      <c r="AU251" s="723"/>
      <c r="AV251" s="723"/>
      <c r="AW251" s="723"/>
      <c r="AX251" s="723"/>
      <c r="AY251" s="723"/>
      <c r="AZ251" s="1"/>
      <c r="BA251" s="1"/>
      <c r="BB251" s="1"/>
      <c r="BC251" s="717"/>
      <c r="BD251" s="723"/>
      <c r="BE251" s="723"/>
      <c r="BF251" s="723"/>
      <c r="BG251" s="723"/>
      <c r="BH251" s="723"/>
      <c r="BI251" s="1"/>
      <c r="BJ251" s="1"/>
      <c r="BK251" s="1"/>
      <c r="BL251" s="717"/>
      <c r="BM251" s="723"/>
      <c r="BN251" s="723"/>
      <c r="BO251" s="723"/>
      <c r="BP251" s="723"/>
      <c r="BQ251" s="723"/>
      <c r="BR251" s="1"/>
      <c r="BS251" s="1"/>
      <c r="BT251" s="1"/>
      <c r="BU251" s="1"/>
      <c r="BV251" s="1"/>
      <c r="BW251" s="1"/>
      <c r="BX251" s="1"/>
      <c r="BY251" s="1"/>
      <c r="BZ251" s="1"/>
      <c r="CA251" s="1"/>
      <c r="CB251" s="1"/>
      <c r="CC251" s="1"/>
    </row>
    <row r="252" spans="1:81" ht="39.75" customHeight="1" x14ac:dyDescent="0.3">
      <c r="A252" s="714"/>
      <c r="B252" s="715"/>
      <c r="C252" s="2"/>
      <c r="D252" s="2"/>
      <c r="E252" s="2"/>
      <c r="F252" s="2"/>
      <c r="G252" s="2"/>
      <c r="H252" s="2"/>
      <c r="I252" s="2"/>
      <c r="J252" s="716"/>
      <c r="K252" s="717"/>
      <c r="L252" s="718"/>
      <c r="M252" s="718"/>
      <c r="N252" s="719"/>
      <c r="O252" s="719"/>
      <c r="P252" s="719"/>
      <c r="Q252" s="719"/>
      <c r="R252" s="2"/>
      <c r="S252" s="2"/>
      <c r="T252" s="2"/>
      <c r="U252" s="2"/>
      <c r="V252" s="2"/>
      <c r="W252" s="2"/>
      <c r="X252" s="720"/>
      <c r="Y252" s="720"/>
      <c r="Z252" s="720"/>
      <c r="AA252" s="720"/>
      <c r="AB252" s="717"/>
      <c r="AC252" s="721"/>
      <c r="AD252" s="722"/>
      <c r="AE252" s="722"/>
      <c r="AF252" s="722"/>
      <c r="AG252" s="722"/>
      <c r="AH252" s="722"/>
      <c r="AI252" s="722"/>
      <c r="AJ252" s="722"/>
      <c r="AK252" s="717"/>
      <c r="AL252" s="723"/>
      <c r="AM252" s="723"/>
      <c r="AN252" s="723"/>
      <c r="AO252" s="723"/>
      <c r="AP252" s="723"/>
      <c r="AQ252" s="1"/>
      <c r="AR252" s="1"/>
      <c r="AS252" s="1"/>
      <c r="AT252" s="717"/>
      <c r="AU252" s="723"/>
      <c r="AV252" s="723"/>
      <c r="AW252" s="723"/>
      <c r="AX252" s="723"/>
      <c r="AY252" s="723"/>
      <c r="AZ252" s="1"/>
      <c r="BA252" s="1"/>
      <c r="BB252" s="1"/>
      <c r="BC252" s="717"/>
      <c r="BD252" s="723"/>
      <c r="BE252" s="723"/>
      <c r="BF252" s="723"/>
      <c r="BG252" s="723"/>
      <c r="BH252" s="723"/>
      <c r="BI252" s="1"/>
      <c r="BJ252" s="1"/>
      <c r="BK252" s="1"/>
      <c r="BL252" s="717"/>
      <c r="BM252" s="723"/>
      <c r="BN252" s="723"/>
      <c r="BO252" s="723"/>
      <c r="BP252" s="723"/>
      <c r="BQ252" s="723"/>
      <c r="BR252" s="1"/>
      <c r="BS252" s="1"/>
      <c r="BT252" s="1"/>
      <c r="BU252" s="1"/>
      <c r="BV252" s="1"/>
      <c r="BW252" s="1"/>
      <c r="BX252" s="1"/>
      <c r="BY252" s="1"/>
      <c r="BZ252" s="1"/>
      <c r="CA252" s="1"/>
      <c r="CB252" s="1"/>
      <c r="CC252" s="1"/>
    </row>
    <row r="253" spans="1:81" ht="39.75" customHeight="1" x14ac:dyDescent="0.3">
      <c r="A253" s="714"/>
      <c r="B253" s="715"/>
      <c r="C253" s="2"/>
      <c r="D253" s="2"/>
      <c r="E253" s="2"/>
      <c r="F253" s="2"/>
      <c r="G253" s="2"/>
      <c r="H253" s="2"/>
      <c r="I253" s="2"/>
      <c r="J253" s="716"/>
      <c r="K253" s="717"/>
      <c r="L253" s="718"/>
      <c r="M253" s="718"/>
      <c r="N253" s="719"/>
      <c r="O253" s="719"/>
      <c r="P253" s="719"/>
      <c r="Q253" s="719"/>
      <c r="R253" s="2"/>
      <c r="S253" s="2"/>
      <c r="T253" s="2"/>
      <c r="U253" s="2"/>
      <c r="V253" s="2"/>
      <c r="W253" s="2"/>
      <c r="X253" s="720"/>
      <c r="Y253" s="720"/>
      <c r="Z253" s="720"/>
      <c r="AA253" s="720"/>
      <c r="AB253" s="717"/>
      <c r="AC253" s="721"/>
      <c r="AD253" s="722"/>
      <c r="AE253" s="722"/>
      <c r="AF253" s="722"/>
      <c r="AG253" s="722"/>
      <c r="AH253" s="722"/>
      <c r="AI253" s="722"/>
      <c r="AJ253" s="722"/>
      <c r="AK253" s="717"/>
      <c r="AL253" s="723"/>
      <c r="AM253" s="723"/>
      <c r="AN253" s="723"/>
      <c r="AO253" s="723"/>
      <c r="AP253" s="723"/>
      <c r="AQ253" s="1"/>
      <c r="AR253" s="1"/>
      <c r="AS253" s="1"/>
      <c r="AT253" s="717"/>
      <c r="AU253" s="723"/>
      <c r="AV253" s="723"/>
      <c r="AW253" s="723"/>
      <c r="AX253" s="723"/>
      <c r="AY253" s="723"/>
      <c r="AZ253" s="1"/>
      <c r="BA253" s="1"/>
      <c r="BB253" s="1"/>
      <c r="BC253" s="717"/>
      <c r="BD253" s="723"/>
      <c r="BE253" s="723"/>
      <c r="BF253" s="723"/>
      <c r="BG253" s="723"/>
      <c r="BH253" s="723"/>
      <c r="BI253" s="1"/>
      <c r="BJ253" s="1"/>
      <c r="BK253" s="1"/>
      <c r="BL253" s="717"/>
      <c r="BM253" s="723"/>
      <c r="BN253" s="723"/>
      <c r="BO253" s="723"/>
      <c r="BP253" s="723"/>
      <c r="BQ253" s="723"/>
      <c r="BR253" s="1"/>
      <c r="BS253" s="1"/>
      <c r="BT253" s="1"/>
      <c r="BU253" s="1"/>
      <c r="BV253" s="1"/>
      <c r="BW253" s="1"/>
      <c r="BX253" s="1"/>
      <c r="BY253" s="1"/>
      <c r="BZ253" s="1"/>
      <c r="CA253" s="1"/>
      <c r="CB253" s="1"/>
      <c r="CC253" s="1"/>
    </row>
    <row r="254" spans="1:81" ht="39.75" customHeight="1" x14ac:dyDescent="0.3">
      <c r="A254" s="714"/>
      <c r="B254" s="715"/>
      <c r="C254" s="2"/>
      <c r="D254" s="2"/>
      <c r="E254" s="2"/>
      <c r="F254" s="2"/>
      <c r="G254" s="2"/>
      <c r="H254" s="2"/>
      <c r="I254" s="2"/>
      <c r="J254" s="716"/>
      <c r="K254" s="717"/>
      <c r="L254" s="718"/>
      <c r="M254" s="718"/>
      <c r="N254" s="719"/>
      <c r="O254" s="719"/>
      <c r="P254" s="719"/>
      <c r="Q254" s="719"/>
      <c r="R254" s="2"/>
      <c r="S254" s="2"/>
      <c r="T254" s="2"/>
      <c r="U254" s="2"/>
      <c r="V254" s="2"/>
      <c r="W254" s="2"/>
      <c r="X254" s="720"/>
      <c r="Y254" s="720"/>
      <c r="Z254" s="720"/>
      <c r="AA254" s="720"/>
      <c r="AB254" s="717"/>
      <c r="AC254" s="721"/>
      <c r="AD254" s="722"/>
      <c r="AE254" s="722"/>
      <c r="AF254" s="722"/>
      <c r="AG254" s="722"/>
      <c r="AH254" s="722"/>
      <c r="AI254" s="722"/>
      <c r="AJ254" s="722"/>
      <c r="AK254" s="717"/>
      <c r="AL254" s="723"/>
      <c r="AM254" s="723"/>
      <c r="AN254" s="723"/>
      <c r="AO254" s="723"/>
      <c r="AP254" s="723"/>
      <c r="AQ254" s="1"/>
      <c r="AR254" s="1"/>
      <c r="AS254" s="1"/>
      <c r="AT254" s="717"/>
      <c r="AU254" s="723"/>
      <c r="AV254" s="723"/>
      <c r="AW254" s="723"/>
      <c r="AX254" s="723"/>
      <c r="AY254" s="723"/>
      <c r="AZ254" s="1"/>
      <c r="BA254" s="1"/>
      <c r="BB254" s="1"/>
      <c r="BC254" s="717"/>
      <c r="BD254" s="723"/>
      <c r="BE254" s="723"/>
      <c r="BF254" s="723"/>
      <c r="BG254" s="723"/>
      <c r="BH254" s="723"/>
      <c r="BI254" s="1"/>
      <c r="BJ254" s="1"/>
      <c r="BK254" s="1"/>
      <c r="BL254" s="717"/>
      <c r="BM254" s="723"/>
      <c r="BN254" s="723"/>
      <c r="BO254" s="723"/>
      <c r="BP254" s="723"/>
      <c r="BQ254" s="723"/>
      <c r="BR254" s="1"/>
      <c r="BS254" s="1"/>
      <c r="BT254" s="1"/>
      <c r="BU254" s="1"/>
      <c r="BV254" s="1"/>
      <c r="BW254" s="1"/>
      <c r="BX254" s="1"/>
      <c r="BY254" s="1"/>
      <c r="BZ254" s="1"/>
      <c r="CA254" s="1"/>
      <c r="CB254" s="1"/>
      <c r="CC254" s="1"/>
    </row>
    <row r="255" spans="1:81" ht="39.75" customHeight="1" x14ac:dyDescent="0.3">
      <c r="A255" s="714"/>
      <c r="B255" s="715"/>
      <c r="C255" s="2"/>
      <c r="D255" s="2"/>
      <c r="E255" s="2"/>
      <c r="F255" s="2"/>
      <c r="G255" s="2"/>
      <c r="H255" s="2"/>
      <c r="I255" s="2"/>
      <c r="J255" s="716"/>
      <c r="K255" s="717"/>
      <c r="L255" s="718"/>
      <c r="M255" s="718"/>
      <c r="N255" s="719"/>
      <c r="O255" s="719"/>
      <c r="P255" s="719"/>
      <c r="Q255" s="719"/>
      <c r="R255" s="2"/>
      <c r="S255" s="2"/>
      <c r="T255" s="2"/>
      <c r="U255" s="2"/>
      <c r="V255" s="2"/>
      <c r="W255" s="2"/>
      <c r="X255" s="720"/>
      <c r="Y255" s="720"/>
      <c r="Z255" s="720"/>
      <c r="AA255" s="720"/>
      <c r="AB255" s="717"/>
      <c r="AC255" s="721"/>
      <c r="AD255" s="722"/>
      <c r="AE255" s="722"/>
      <c r="AF255" s="722"/>
      <c r="AG255" s="722"/>
      <c r="AH255" s="722"/>
      <c r="AI255" s="722"/>
      <c r="AJ255" s="722"/>
      <c r="AK255" s="717"/>
      <c r="AL255" s="723"/>
      <c r="AM255" s="723"/>
      <c r="AN255" s="723"/>
      <c r="AO255" s="723"/>
      <c r="AP255" s="723"/>
      <c r="AQ255" s="1"/>
      <c r="AR255" s="1"/>
      <c r="AS255" s="1"/>
      <c r="AT255" s="717"/>
      <c r="AU255" s="723"/>
      <c r="AV255" s="723"/>
      <c r="AW255" s="723"/>
      <c r="AX255" s="723"/>
      <c r="AY255" s="723"/>
      <c r="AZ255" s="1"/>
      <c r="BA255" s="1"/>
      <c r="BB255" s="1"/>
      <c r="BC255" s="717"/>
      <c r="BD255" s="723"/>
      <c r="BE255" s="723"/>
      <c r="BF255" s="723"/>
      <c r="BG255" s="723"/>
      <c r="BH255" s="723"/>
      <c r="BI255" s="1"/>
      <c r="BJ255" s="1"/>
      <c r="BK255" s="1"/>
      <c r="BL255" s="717"/>
      <c r="BM255" s="723"/>
      <c r="BN255" s="723"/>
      <c r="BO255" s="723"/>
      <c r="BP255" s="723"/>
      <c r="BQ255" s="723"/>
      <c r="BR255" s="1"/>
      <c r="BS255" s="1"/>
      <c r="BT255" s="1"/>
      <c r="BU255" s="1"/>
      <c r="BV255" s="1"/>
      <c r="BW255" s="1"/>
      <c r="BX255" s="1"/>
      <c r="BY255" s="1"/>
      <c r="BZ255" s="1"/>
      <c r="CA255" s="1"/>
      <c r="CB255" s="1"/>
      <c r="CC255" s="1"/>
    </row>
    <row r="256" spans="1:81" ht="39.75" customHeight="1" x14ac:dyDescent="0.3">
      <c r="A256" s="714"/>
      <c r="B256" s="715"/>
      <c r="C256" s="2"/>
      <c r="D256" s="2"/>
      <c r="E256" s="2"/>
      <c r="F256" s="2"/>
      <c r="G256" s="2"/>
      <c r="H256" s="2"/>
      <c r="I256" s="2"/>
      <c r="J256" s="716"/>
      <c r="K256" s="717"/>
      <c r="L256" s="718"/>
      <c r="M256" s="718"/>
      <c r="N256" s="719"/>
      <c r="O256" s="719"/>
      <c r="P256" s="719"/>
      <c r="Q256" s="719"/>
      <c r="R256" s="2"/>
      <c r="S256" s="2"/>
      <c r="T256" s="2"/>
      <c r="U256" s="2"/>
      <c r="V256" s="2"/>
      <c r="W256" s="2"/>
      <c r="X256" s="720"/>
      <c r="Y256" s="720"/>
      <c r="Z256" s="720"/>
      <c r="AA256" s="720"/>
      <c r="AB256" s="717"/>
      <c r="AC256" s="721"/>
      <c r="AD256" s="722"/>
      <c r="AE256" s="722"/>
      <c r="AF256" s="722"/>
      <c r="AG256" s="722"/>
      <c r="AH256" s="722"/>
      <c r="AI256" s="722"/>
      <c r="AJ256" s="722"/>
      <c r="AK256" s="717"/>
      <c r="AL256" s="723"/>
      <c r="AM256" s="723"/>
      <c r="AN256" s="723"/>
      <c r="AO256" s="723"/>
      <c r="AP256" s="723"/>
      <c r="AQ256" s="1"/>
      <c r="AR256" s="1"/>
      <c r="AS256" s="1"/>
      <c r="AT256" s="717"/>
      <c r="AU256" s="723"/>
      <c r="AV256" s="723"/>
      <c r="AW256" s="723"/>
      <c r="AX256" s="723"/>
      <c r="AY256" s="723"/>
      <c r="AZ256" s="1"/>
      <c r="BA256" s="1"/>
      <c r="BB256" s="1"/>
      <c r="BC256" s="717"/>
      <c r="BD256" s="723"/>
      <c r="BE256" s="723"/>
      <c r="BF256" s="723"/>
      <c r="BG256" s="723"/>
      <c r="BH256" s="723"/>
      <c r="BI256" s="1"/>
      <c r="BJ256" s="1"/>
      <c r="BK256" s="1"/>
      <c r="BL256" s="717"/>
      <c r="BM256" s="723"/>
      <c r="BN256" s="723"/>
      <c r="BO256" s="723"/>
      <c r="BP256" s="723"/>
      <c r="BQ256" s="723"/>
      <c r="BR256" s="1"/>
      <c r="BS256" s="1"/>
      <c r="BT256" s="1"/>
      <c r="BU256" s="1"/>
      <c r="BV256" s="1"/>
      <c r="BW256" s="1"/>
      <c r="BX256" s="1"/>
      <c r="BY256" s="1"/>
      <c r="BZ256" s="1"/>
      <c r="CA256" s="1"/>
      <c r="CB256" s="1"/>
      <c r="CC256" s="1"/>
    </row>
    <row r="257" spans="1:81" ht="39.75" customHeight="1" x14ac:dyDescent="0.3">
      <c r="A257" s="714"/>
      <c r="B257" s="715"/>
      <c r="C257" s="2"/>
      <c r="D257" s="2"/>
      <c r="E257" s="2"/>
      <c r="F257" s="2"/>
      <c r="G257" s="2"/>
      <c r="H257" s="2"/>
      <c r="I257" s="2"/>
      <c r="J257" s="716"/>
      <c r="K257" s="717"/>
      <c r="L257" s="718"/>
      <c r="M257" s="718"/>
      <c r="N257" s="719"/>
      <c r="O257" s="719"/>
      <c r="P257" s="719"/>
      <c r="Q257" s="719"/>
      <c r="R257" s="2"/>
      <c r="S257" s="2"/>
      <c r="T257" s="2"/>
      <c r="U257" s="2"/>
      <c r="V257" s="2"/>
      <c r="W257" s="2"/>
      <c r="X257" s="720"/>
      <c r="Y257" s="720"/>
      <c r="Z257" s="720"/>
      <c r="AA257" s="720"/>
      <c r="AB257" s="717"/>
      <c r="AC257" s="721"/>
      <c r="AD257" s="722"/>
      <c r="AE257" s="722"/>
      <c r="AF257" s="722"/>
      <c r="AG257" s="722"/>
      <c r="AH257" s="722"/>
      <c r="AI257" s="722"/>
      <c r="AJ257" s="722"/>
      <c r="AK257" s="717"/>
      <c r="AL257" s="723"/>
      <c r="AM257" s="723"/>
      <c r="AN257" s="723"/>
      <c r="AO257" s="723"/>
      <c r="AP257" s="723"/>
      <c r="AQ257" s="1"/>
      <c r="AR257" s="1"/>
      <c r="AS257" s="1"/>
      <c r="AT257" s="717"/>
      <c r="AU257" s="723"/>
      <c r="AV257" s="723"/>
      <c r="AW257" s="723"/>
      <c r="AX257" s="723"/>
      <c r="AY257" s="723"/>
      <c r="AZ257" s="1"/>
      <c r="BA257" s="1"/>
      <c r="BB257" s="1"/>
      <c r="BC257" s="717"/>
      <c r="BD257" s="723"/>
      <c r="BE257" s="723"/>
      <c r="BF257" s="723"/>
      <c r="BG257" s="723"/>
      <c r="BH257" s="723"/>
      <c r="BI257" s="1"/>
      <c r="BJ257" s="1"/>
      <c r="BK257" s="1"/>
      <c r="BL257" s="717"/>
      <c r="BM257" s="723"/>
      <c r="BN257" s="723"/>
      <c r="BO257" s="723"/>
      <c r="BP257" s="723"/>
      <c r="BQ257" s="723"/>
      <c r="BR257" s="1"/>
      <c r="BS257" s="1"/>
      <c r="BT257" s="1"/>
      <c r="BU257" s="1"/>
      <c r="BV257" s="1"/>
      <c r="BW257" s="1"/>
      <c r="BX257" s="1"/>
      <c r="BY257" s="1"/>
      <c r="BZ257" s="1"/>
      <c r="CA257" s="1"/>
      <c r="CB257" s="1"/>
      <c r="CC257" s="1"/>
    </row>
    <row r="258" spans="1:81" ht="39.75" customHeight="1" x14ac:dyDescent="0.3">
      <c r="A258" s="714"/>
      <c r="B258" s="715"/>
      <c r="C258" s="2"/>
      <c r="D258" s="2"/>
      <c r="E258" s="2"/>
      <c r="F258" s="2"/>
      <c r="G258" s="2"/>
      <c r="H258" s="2"/>
      <c r="I258" s="2"/>
      <c r="J258" s="716"/>
      <c r="K258" s="717"/>
      <c r="L258" s="718"/>
      <c r="M258" s="718"/>
      <c r="N258" s="719"/>
      <c r="O258" s="719"/>
      <c r="P258" s="719"/>
      <c r="Q258" s="719"/>
      <c r="R258" s="2"/>
      <c r="S258" s="2"/>
      <c r="T258" s="2"/>
      <c r="U258" s="2"/>
      <c r="V258" s="2"/>
      <c r="W258" s="2"/>
      <c r="X258" s="720"/>
      <c r="Y258" s="720"/>
      <c r="Z258" s="720"/>
      <c r="AA258" s="720"/>
      <c r="AB258" s="717"/>
      <c r="AC258" s="721"/>
      <c r="AD258" s="722"/>
      <c r="AE258" s="722"/>
      <c r="AF258" s="722"/>
      <c r="AG258" s="722"/>
      <c r="AH258" s="722"/>
      <c r="AI258" s="722"/>
      <c r="AJ258" s="722"/>
      <c r="AK258" s="717"/>
      <c r="AL258" s="723"/>
      <c r="AM258" s="723"/>
      <c r="AN258" s="723"/>
      <c r="AO258" s="723"/>
      <c r="AP258" s="723"/>
      <c r="AQ258" s="1"/>
      <c r="AR258" s="1"/>
      <c r="AS258" s="1"/>
      <c r="AT258" s="717"/>
      <c r="AU258" s="723"/>
      <c r="AV258" s="723"/>
      <c r="AW258" s="723"/>
      <c r="AX258" s="723"/>
      <c r="AY258" s="723"/>
      <c r="AZ258" s="1"/>
      <c r="BA258" s="1"/>
      <c r="BB258" s="1"/>
      <c r="BC258" s="717"/>
      <c r="BD258" s="723"/>
      <c r="BE258" s="723"/>
      <c r="BF258" s="723"/>
      <c r="BG258" s="723"/>
      <c r="BH258" s="723"/>
      <c r="BI258" s="1"/>
      <c r="BJ258" s="1"/>
      <c r="BK258" s="1"/>
      <c r="BL258" s="717"/>
      <c r="BM258" s="723"/>
      <c r="BN258" s="723"/>
      <c r="BO258" s="723"/>
      <c r="BP258" s="723"/>
      <c r="BQ258" s="723"/>
      <c r="BR258" s="1"/>
      <c r="BS258" s="1"/>
      <c r="BT258" s="1"/>
      <c r="BU258" s="1"/>
      <c r="BV258" s="1"/>
      <c r="BW258" s="1"/>
      <c r="BX258" s="1"/>
      <c r="BY258" s="1"/>
      <c r="BZ258" s="1"/>
      <c r="CA258" s="1"/>
      <c r="CB258" s="1"/>
      <c r="CC258" s="1"/>
    </row>
    <row r="259" spans="1:81" ht="39.75" customHeight="1" x14ac:dyDescent="0.3">
      <c r="A259" s="714"/>
      <c r="B259" s="715"/>
      <c r="C259" s="2"/>
      <c r="D259" s="2"/>
      <c r="E259" s="2"/>
      <c r="F259" s="2"/>
      <c r="G259" s="2"/>
      <c r="H259" s="2"/>
      <c r="I259" s="2"/>
      <c r="J259" s="716"/>
      <c r="K259" s="717"/>
      <c r="L259" s="718"/>
      <c r="M259" s="718"/>
      <c r="N259" s="719"/>
      <c r="O259" s="719"/>
      <c r="P259" s="719"/>
      <c r="Q259" s="719"/>
      <c r="R259" s="2"/>
      <c r="S259" s="2"/>
      <c r="T259" s="2"/>
      <c r="U259" s="2"/>
      <c r="V259" s="2"/>
      <c r="W259" s="2"/>
      <c r="X259" s="720"/>
      <c r="Y259" s="720"/>
      <c r="Z259" s="720"/>
      <c r="AA259" s="720"/>
      <c r="AB259" s="717"/>
      <c r="AC259" s="721"/>
      <c r="AD259" s="722"/>
      <c r="AE259" s="722"/>
      <c r="AF259" s="722"/>
      <c r="AG259" s="722"/>
      <c r="AH259" s="722"/>
      <c r="AI259" s="722"/>
      <c r="AJ259" s="722"/>
      <c r="AK259" s="717"/>
      <c r="AL259" s="723"/>
      <c r="AM259" s="723"/>
      <c r="AN259" s="723"/>
      <c r="AO259" s="723"/>
      <c r="AP259" s="723"/>
      <c r="AQ259" s="1"/>
      <c r="AR259" s="1"/>
      <c r="AS259" s="1"/>
      <c r="AT259" s="717"/>
      <c r="AU259" s="723"/>
      <c r="AV259" s="723"/>
      <c r="AW259" s="723"/>
      <c r="AX259" s="723"/>
      <c r="AY259" s="723"/>
      <c r="AZ259" s="1"/>
      <c r="BA259" s="1"/>
      <c r="BB259" s="1"/>
      <c r="BC259" s="717"/>
      <c r="BD259" s="723"/>
      <c r="BE259" s="723"/>
      <c r="BF259" s="723"/>
      <c r="BG259" s="723"/>
      <c r="BH259" s="723"/>
      <c r="BI259" s="1"/>
      <c r="BJ259" s="1"/>
      <c r="BK259" s="1"/>
      <c r="BL259" s="717"/>
      <c r="BM259" s="723"/>
      <c r="BN259" s="723"/>
      <c r="BO259" s="723"/>
      <c r="BP259" s="723"/>
      <c r="BQ259" s="723"/>
      <c r="BR259" s="1"/>
      <c r="BS259" s="1"/>
      <c r="BT259" s="1"/>
      <c r="BU259" s="1"/>
      <c r="BV259" s="1"/>
      <c r="BW259" s="1"/>
      <c r="BX259" s="1"/>
      <c r="BY259" s="1"/>
      <c r="BZ259" s="1"/>
      <c r="CA259" s="1"/>
      <c r="CB259" s="1"/>
      <c r="CC259" s="1"/>
    </row>
    <row r="260" spans="1:81" ht="39.75" customHeight="1" x14ac:dyDescent="0.3">
      <c r="A260" s="714"/>
      <c r="B260" s="715"/>
      <c r="C260" s="2"/>
      <c r="D260" s="2"/>
      <c r="E260" s="2"/>
      <c r="F260" s="2"/>
      <c r="G260" s="2"/>
      <c r="H260" s="2"/>
      <c r="I260" s="2"/>
      <c r="J260" s="716"/>
      <c r="K260" s="717"/>
      <c r="L260" s="718"/>
      <c r="M260" s="718"/>
      <c r="N260" s="719"/>
      <c r="O260" s="719"/>
      <c r="P260" s="719"/>
      <c r="Q260" s="719"/>
      <c r="R260" s="2"/>
      <c r="S260" s="2"/>
      <c r="T260" s="2"/>
      <c r="U260" s="2"/>
      <c r="V260" s="2"/>
      <c r="W260" s="2"/>
      <c r="X260" s="720"/>
      <c r="Y260" s="720"/>
      <c r="Z260" s="720"/>
      <c r="AA260" s="720"/>
      <c r="AB260" s="717"/>
      <c r="AC260" s="721"/>
      <c r="AD260" s="722"/>
      <c r="AE260" s="722"/>
      <c r="AF260" s="722"/>
      <c r="AG260" s="722"/>
      <c r="AH260" s="722"/>
      <c r="AI260" s="722"/>
      <c r="AJ260" s="722"/>
      <c r="AK260" s="717"/>
      <c r="AL260" s="723"/>
      <c r="AM260" s="723"/>
      <c r="AN260" s="723"/>
      <c r="AO260" s="723"/>
      <c r="AP260" s="723"/>
      <c r="AQ260" s="1"/>
      <c r="AR260" s="1"/>
      <c r="AS260" s="1"/>
      <c r="AT260" s="717"/>
      <c r="AU260" s="723"/>
      <c r="AV260" s="723"/>
      <c r="AW260" s="723"/>
      <c r="AX260" s="723"/>
      <c r="AY260" s="723"/>
      <c r="AZ260" s="1"/>
      <c r="BA260" s="1"/>
      <c r="BB260" s="1"/>
      <c r="BC260" s="717"/>
      <c r="BD260" s="723"/>
      <c r="BE260" s="723"/>
      <c r="BF260" s="723"/>
      <c r="BG260" s="723"/>
      <c r="BH260" s="723"/>
      <c r="BI260" s="1"/>
      <c r="BJ260" s="1"/>
      <c r="BK260" s="1"/>
      <c r="BL260" s="717"/>
      <c r="BM260" s="723"/>
      <c r="BN260" s="723"/>
      <c r="BO260" s="723"/>
      <c r="BP260" s="723"/>
      <c r="BQ260" s="723"/>
      <c r="BR260" s="1"/>
      <c r="BS260" s="1"/>
      <c r="BT260" s="1"/>
      <c r="BU260" s="1"/>
      <c r="BV260" s="1"/>
      <c r="BW260" s="1"/>
      <c r="BX260" s="1"/>
      <c r="BY260" s="1"/>
      <c r="BZ260" s="1"/>
      <c r="CA260" s="1"/>
      <c r="CB260" s="1"/>
      <c r="CC260" s="1"/>
    </row>
    <row r="261" spans="1:81" ht="39.75" customHeight="1" x14ac:dyDescent="0.3">
      <c r="A261" s="714"/>
      <c r="B261" s="715"/>
      <c r="C261" s="2"/>
      <c r="D261" s="2"/>
      <c r="E261" s="2"/>
      <c r="F261" s="2"/>
      <c r="G261" s="2"/>
      <c r="H261" s="2"/>
      <c r="I261" s="2"/>
      <c r="J261" s="716"/>
      <c r="K261" s="717"/>
      <c r="L261" s="718"/>
      <c r="M261" s="718"/>
      <c r="N261" s="719"/>
      <c r="O261" s="719"/>
      <c r="P261" s="719"/>
      <c r="Q261" s="719"/>
      <c r="R261" s="2"/>
      <c r="S261" s="2"/>
      <c r="T261" s="2"/>
      <c r="U261" s="2"/>
      <c r="V261" s="2"/>
      <c r="W261" s="2"/>
      <c r="X261" s="720"/>
      <c r="Y261" s="720"/>
      <c r="Z261" s="720"/>
      <c r="AA261" s="720"/>
      <c r="AB261" s="717"/>
      <c r="AC261" s="721"/>
      <c r="AD261" s="722"/>
      <c r="AE261" s="722"/>
      <c r="AF261" s="722"/>
      <c r="AG261" s="722"/>
      <c r="AH261" s="722"/>
      <c r="AI261" s="722"/>
      <c r="AJ261" s="722"/>
      <c r="AK261" s="717"/>
      <c r="AL261" s="723"/>
      <c r="AM261" s="723"/>
      <c r="AN261" s="723"/>
      <c r="AO261" s="723"/>
      <c r="AP261" s="723"/>
      <c r="AQ261" s="1"/>
      <c r="AR261" s="1"/>
      <c r="AS261" s="1"/>
      <c r="AT261" s="717"/>
      <c r="AU261" s="723"/>
      <c r="AV261" s="723"/>
      <c r="AW261" s="723"/>
      <c r="AX261" s="723"/>
      <c r="AY261" s="723"/>
      <c r="AZ261" s="1"/>
      <c r="BA261" s="1"/>
      <c r="BB261" s="1"/>
      <c r="BC261" s="717"/>
      <c r="BD261" s="723"/>
      <c r="BE261" s="723"/>
      <c r="BF261" s="723"/>
      <c r="BG261" s="723"/>
      <c r="BH261" s="723"/>
      <c r="BI261" s="1"/>
      <c r="BJ261" s="1"/>
      <c r="BK261" s="1"/>
      <c r="BL261" s="717"/>
      <c r="BM261" s="723"/>
      <c r="BN261" s="723"/>
      <c r="BO261" s="723"/>
      <c r="BP261" s="723"/>
      <c r="BQ261" s="723"/>
      <c r="BR261" s="1"/>
      <c r="BS261" s="1"/>
      <c r="BT261" s="1"/>
      <c r="BU261" s="1"/>
      <c r="BV261" s="1"/>
      <c r="BW261" s="1"/>
      <c r="BX261" s="1"/>
      <c r="BY261" s="1"/>
      <c r="BZ261" s="1"/>
      <c r="CA261" s="1"/>
      <c r="CB261" s="1"/>
      <c r="CC261" s="1"/>
    </row>
    <row r="262" spans="1:81" ht="39.75" customHeight="1" x14ac:dyDescent="0.3">
      <c r="A262" s="714"/>
      <c r="B262" s="715"/>
      <c r="C262" s="2"/>
      <c r="D262" s="2"/>
      <c r="E262" s="2"/>
      <c r="F262" s="2"/>
      <c r="G262" s="2"/>
      <c r="H262" s="2"/>
      <c r="I262" s="2"/>
      <c r="J262" s="716"/>
      <c r="K262" s="717"/>
      <c r="L262" s="718"/>
      <c r="M262" s="718"/>
      <c r="N262" s="719"/>
      <c r="O262" s="719"/>
      <c r="P262" s="719"/>
      <c r="Q262" s="719"/>
      <c r="R262" s="2"/>
      <c r="S262" s="2"/>
      <c r="T262" s="2"/>
      <c r="U262" s="2"/>
      <c r="V262" s="2"/>
      <c r="W262" s="2"/>
      <c r="X262" s="720"/>
      <c r="Y262" s="720"/>
      <c r="Z262" s="720"/>
      <c r="AA262" s="720"/>
      <c r="AB262" s="717"/>
      <c r="AC262" s="721"/>
      <c r="AD262" s="722"/>
      <c r="AE262" s="722"/>
      <c r="AF262" s="722"/>
      <c r="AG262" s="722"/>
      <c r="AH262" s="722"/>
      <c r="AI262" s="722"/>
      <c r="AJ262" s="722"/>
      <c r="AK262" s="717"/>
      <c r="AL262" s="723"/>
      <c r="AM262" s="723"/>
      <c r="AN262" s="723"/>
      <c r="AO262" s="723"/>
      <c r="AP262" s="723"/>
      <c r="AQ262" s="1"/>
      <c r="AR262" s="1"/>
      <c r="AS262" s="1"/>
      <c r="AT262" s="717"/>
      <c r="AU262" s="723"/>
      <c r="AV262" s="723"/>
      <c r="AW262" s="723"/>
      <c r="AX262" s="723"/>
      <c r="AY262" s="723"/>
      <c r="AZ262" s="1"/>
      <c r="BA262" s="1"/>
      <c r="BB262" s="1"/>
      <c r="BC262" s="717"/>
      <c r="BD262" s="723"/>
      <c r="BE262" s="723"/>
      <c r="BF262" s="723"/>
      <c r="BG262" s="723"/>
      <c r="BH262" s="723"/>
      <c r="BI262" s="1"/>
      <c r="BJ262" s="1"/>
      <c r="BK262" s="1"/>
      <c r="BL262" s="717"/>
      <c r="BM262" s="723"/>
      <c r="BN262" s="723"/>
      <c r="BO262" s="723"/>
      <c r="BP262" s="723"/>
      <c r="BQ262" s="723"/>
      <c r="BR262" s="1"/>
      <c r="BS262" s="1"/>
      <c r="BT262" s="1"/>
      <c r="BU262" s="1"/>
      <c r="BV262" s="1"/>
      <c r="BW262" s="1"/>
      <c r="BX262" s="1"/>
      <c r="BY262" s="1"/>
      <c r="BZ262" s="1"/>
      <c r="CA262" s="1"/>
      <c r="CB262" s="1"/>
      <c r="CC262" s="1"/>
    </row>
    <row r="263" spans="1:81" ht="39.75" customHeight="1" x14ac:dyDescent="0.3">
      <c r="A263" s="714"/>
      <c r="B263" s="715"/>
      <c r="C263" s="2"/>
      <c r="D263" s="2"/>
      <c r="E263" s="2"/>
      <c r="F263" s="2"/>
      <c r="G263" s="2"/>
      <c r="H263" s="2"/>
      <c r="I263" s="2"/>
      <c r="J263" s="716"/>
      <c r="K263" s="717"/>
      <c r="L263" s="718"/>
      <c r="M263" s="718"/>
      <c r="N263" s="719"/>
      <c r="O263" s="719"/>
      <c r="P263" s="719"/>
      <c r="Q263" s="719"/>
      <c r="R263" s="2"/>
      <c r="S263" s="2"/>
      <c r="T263" s="2"/>
      <c r="U263" s="2"/>
      <c r="V263" s="2"/>
      <c r="W263" s="2"/>
      <c r="X263" s="720"/>
      <c r="Y263" s="720"/>
      <c r="Z263" s="720"/>
      <c r="AA263" s="720"/>
      <c r="AB263" s="717"/>
      <c r="AC263" s="721"/>
      <c r="AD263" s="722"/>
      <c r="AE263" s="722"/>
      <c r="AF263" s="722"/>
      <c r="AG263" s="722"/>
      <c r="AH263" s="722"/>
      <c r="AI263" s="722"/>
      <c r="AJ263" s="722"/>
      <c r="AK263" s="717"/>
      <c r="AL263" s="723"/>
      <c r="AM263" s="723"/>
      <c r="AN263" s="723"/>
      <c r="AO263" s="723"/>
      <c r="AP263" s="723"/>
      <c r="AQ263" s="1"/>
      <c r="AR263" s="1"/>
      <c r="AS263" s="1"/>
      <c r="AT263" s="717"/>
      <c r="AU263" s="723"/>
      <c r="AV263" s="723"/>
      <c r="AW263" s="723"/>
      <c r="AX263" s="723"/>
      <c r="AY263" s="723"/>
      <c r="AZ263" s="1"/>
      <c r="BA263" s="1"/>
      <c r="BB263" s="1"/>
      <c r="BC263" s="717"/>
      <c r="BD263" s="723"/>
      <c r="BE263" s="723"/>
      <c r="BF263" s="723"/>
      <c r="BG263" s="723"/>
      <c r="BH263" s="723"/>
      <c r="BI263" s="1"/>
      <c r="BJ263" s="1"/>
      <c r="BK263" s="1"/>
      <c r="BL263" s="717"/>
      <c r="BM263" s="723"/>
      <c r="BN263" s="723"/>
      <c r="BO263" s="723"/>
      <c r="BP263" s="723"/>
      <c r="BQ263" s="723"/>
      <c r="BR263" s="1"/>
      <c r="BS263" s="1"/>
      <c r="BT263" s="1"/>
      <c r="BU263" s="1"/>
      <c r="BV263" s="1"/>
      <c r="BW263" s="1"/>
      <c r="BX263" s="1"/>
      <c r="BY263" s="1"/>
      <c r="BZ263" s="1"/>
      <c r="CA263" s="1"/>
      <c r="CB263" s="1"/>
      <c r="CC263" s="1"/>
    </row>
    <row r="264" spans="1:81" ht="39.75" customHeight="1" x14ac:dyDescent="0.3">
      <c r="A264" s="714"/>
      <c r="B264" s="715"/>
      <c r="C264" s="2"/>
      <c r="D264" s="2"/>
      <c r="E264" s="2"/>
      <c r="F264" s="2"/>
      <c r="G264" s="2"/>
      <c r="H264" s="2"/>
      <c r="I264" s="2"/>
      <c r="J264" s="716"/>
      <c r="K264" s="717"/>
      <c r="L264" s="718"/>
      <c r="M264" s="718"/>
      <c r="N264" s="719"/>
      <c r="O264" s="719"/>
      <c r="P264" s="719"/>
      <c r="Q264" s="719"/>
      <c r="R264" s="2"/>
      <c r="S264" s="2"/>
      <c r="T264" s="2"/>
      <c r="U264" s="2"/>
      <c r="V264" s="2"/>
      <c r="W264" s="2"/>
      <c r="X264" s="720"/>
      <c r="Y264" s="720"/>
      <c r="Z264" s="720"/>
      <c r="AA264" s="720"/>
      <c r="AB264" s="717"/>
      <c r="AC264" s="721"/>
      <c r="AD264" s="722"/>
      <c r="AE264" s="722"/>
      <c r="AF264" s="722"/>
      <c r="AG264" s="722"/>
      <c r="AH264" s="722"/>
      <c r="AI264" s="722"/>
      <c r="AJ264" s="722"/>
      <c r="AK264" s="717"/>
      <c r="AL264" s="723"/>
      <c r="AM264" s="723"/>
      <c r="AN264" s="723"/>
      <c r="AO264" s="723"/>
      <c r="AP264" s="723"/>
      <c r="AQ264" s="1"/>
      <c r="AR264" s="1"/>
      <c r="AS264" s="1"/>
      <c r="AT264" s="717"/>
      <c r="AU264" s="723"/>
      <c r="AV264" s="723"/>
      <c r="AW264" s="723"/>
      <c r="AX264" s="723"/>
      <c r="AY264" s="723"/>
      <c r="AZ264" s="1"/>
      <c r="BA264" s="1"/>
      <c r="BB264" s="1"/>
      <c r="BC264" s="717"/>
      <c r="BD264" s="723"/>
      <c r="BE264" s="723"/>
      <c r="BF264" s="723"/>
      <c r="BG264" s="723"/>
      <c r="BH264" s="723"/>
      <c r="BI264" s="1"/>
      <c r="BJ264" s="1"/>
      <c r="BK264" s="1"/>
      <c r="BL264" s="717"/>
      <c r="BM264" s="723"/>
      <c r="BN264" s="723"/>
      <c r="BO264" s="723"/>
      <c r="BP264" s="723"/>
      <c r="BQ264" s="723"/>
      <c r="BR264" s="1"/>
      <c r="BS264" s="1"/>
      <c r="BT264" s="1"/>
      <c r="BU264" s="1"/>
      <c r="BV264" s="1"/>
      <c r="BW264" s="1"/>
      <c r="BX264" s="1"/>
      <c r="BY264" s="1"/>
      <c r="BZ264" s="1"/>
      <c r="CA264" s="1"/>
      <c r="CB264" s="1"/>
      <c r="CC264" s="1"/>
    </row>
    <row r="265" spans="1:81" ht="39.75" customHeight="1" x14ac:dyDescent="0.3">
      <c r="A265" s="714"/>
      <c r="B265" s="715"/>
      <c r="C265" s="2"/>
      <c r="D265" s="2"/>
      <c r="E265" s="2"/>
      <c r="F265" s="2"/>
      <c r="G265" s="2"/>
      <c r="H265" s="2"/>
      <c r="I265" s="2"/>
      <c r="J265" s="716"/>
      <c r="K265" s="717"/>
      <c r="L265" s="718"/>
      <c r="M265" s="718"/>
      <c r="N265" s="719"/>
      <c r="O265" s="719"/>
      <c r="P265" s="719"/>
      <c r="Q265" s="719"/>
      <c r="R265" s="2"/>
      <c r="S265" s="2"/>
      <c r="T265" s="2"/>
      <c r="U265" s="2"/>
      <c r="V265" s="2"/>
      <c r="W265" s="2"/>
      <c r="X265" s="720"/>
      <c r="Y265" s="720"/>
      <c r="Z265" s="720"/>
      <c r="AA265" s="720"/>
      <c r="AB265" s="717"/>
      <c r="AC265" s="721"/>
      <c r="AD265" s="722"/>
      <c r="AE265" s="722"/>
      <c r="AF265" s="722"/>
      <c r="AG265" s="722"/>
      <c r="AH265" s="722"/>
      <c r="AI265" s="722"/>
      <c r="AJ265" s="722"/>
      <c r="AK265" s="717"/>
      <c r="AL265" s="723"/>
      <c r="AM265" s="723"/>
      <c r="AN265" s="723"/>
      <c r="AO265" s="723"/>
      <c r="AP265" s="723"/>
      <c r="AQ265" s="1"/>
      <c r="AR265" s="1"/>
      <c r="AS265" s="1"/>
      <c r="AT265" s="717"/>
      <c r="AU265" s="723"/>
      <c r="AV265" s="723"/>
      <c r="AW265" s="723"/>
      <c r="AX265" s="723"/>
      <c r="AY265" s="723"/>
      <c r="AZ265" s="1"/>
      <c r="BA265" s="1"/>
      <c r="BB265" s="1"/>
      <c r="BC265" s="717"/>
      <c r="BD265" s="723"/>
      <c r="BE265" s="723"/>
      <c r="BF265" s="723"/>
      <c r="BG265" s="723"/>
      <c r="BH265" s="723"/>
      <c r="BI265" s="1"/>
      <c r="BJ265" s="1"/>
      <c r="BK265" s="1"/>
      <c r="BL265" s="717"/>
      <c r="BM265" s="723"/>
      <c r="BN265" s="723"/>
      <c r="BO265" s="723"/>
      <c r="BP265" s="723"/>
      <c r="BQ265" s="723"/>
      <c r="BR265" s="1"/>
      <c r="BS265" s="1"/>
      <c r="BT265" s="1"/>
      <c r="BU265" s="1"/>
      <c r="BV265" s="1"/>
      <c r="BW265" s="1"/>
      <c r="BX265" s="1"/>
      <c r="BY265" s="1"/>
      <c r="BZ265" s="1"/>
      <c r="CA265" s="1"/>
      <c r="CB265" s="1"/>
      <c r="CC265" s="1"/>
    </row>
    <row r="266" spans="1:81" ht="39.75" customHeight="1" x14ac:dyDescent="0.3">
      <c r="A266" s="714"/>
      <c r="B266" s="715"/>
      <c r="C266" s="2"/>
      <c r="D266" s="2"/>
      <c r="E266" s="2"/>
      <c r="F266" s="2"/>
      <c r="G266" s="2"/>
      <c r="H266" s="2"/>
      <c r="I266" s="2"/>
      <c r="J266" s="716"/>
      <c r="K266" s="717"/>
      <c r="L266" s="718"/>
      <c r="M266" s="718"/>
      <c r="N266" s="719"/>
      <c r="O266" s="719"/>
      <c r="P266" s="719"/>
      <c r="Q266" s="719"/>
      <c r="R266" s="2"/>
      <c r="S266" s="2"/>
      <c r="T266" s="2"/>
      <c r="U266" s="2"/>
      <c r="V266" s="2"/>
      <c r="W266" s="2"/>
      <c r="X266" s="720"/>
      <c r="Y266" s="720"/>
      <c r="Z266" s="720"/>
      <c r="AA266" s="720"/>
      <c r="AB266" s="717"/>
      <c r="AC266" s="721"/>
      <c r="AD266" s="722"/>
      <c r="AE266" s="722"/>
      <c r="AF266" s="722"/>
      <c r="AG266" s="722"/>
      <c r="AH266" s="722"/>
      <c r="AI266" s="722"/>
      <c r="AJ266" s="722"/>
      <c r="AK266" s="717"/>
      <c r="AL266" s="723"/>
      <c r="AM266" s="723"/>
      <c r="AN266" s="723"/>
      <c r="AO266" s="723"/>
      <c r="AP266" s="723"/>
      <c r="AQ266" s="1"/>
      <c r="AR266" s="1"/>
      <c r="AS266" s="1"/>
      <c r="AT266" s="717"/>
      <c r="AU266" s="723"/>
      <c r="AV266" s="723"/>
      <c r="AW266" s="723"/>
      <c r="AX266" s="723"/>
      <c r="AY266" s="723"/>
      <c r="AZ266" s="1"/>
      <c r="BA266" s="1"/>
      <c r="BB266" s="1"/>
      <c r="BC266" s="717"/>
      <c r="BD266" s="723"/>
      <c r="BE266" s="723"/>
      <c r="BF266" s="723"/>
      <c r="BG266" s="723"/>
      <c r="BH266" s="723"/>
      <c r="BI266" s="1"/>
      <c r="BJ266" s="1"/>
      <c r="BK266" s="1"/>
      <c r="BL266" s="717"/>
      <c r="BM266" s="723"/>
      <c r="BN266" s="723"/>
      <c r="BO266" s="723"/>
      <c r="BP266" s="723"/>
      <c r="BQ266" s="723"/>
      <c r="BR266" s="1"/>
      <c r="BS266" s="1"/>
      <c r="BT266" s="1"/>
      <c r="BU266" s="1"/>
      <c r="BV266" s="1"/>
      <c r="BW266" s="1"/>
      <c r="BX266" s="1"/>
      <c r="BY266" s="1"/>
      <c r="BZ266" s="1"/>
      <c r="CA266" s="1"/>
      <c r="CB266" s="1"/>
      <c r="CC266" s="1"/>
    </row>
    <row r="267" spans="1:81" ht="39.75" customHeight="1" x14ac:dyDescent="0.3">
      <c r="A267" s="714"/>
      <c r="B267" s="715"/>
      <c r="C267" s="2"/>
      <c r="D267" s="2"/>
      <c r="E267" s="2"/>
      <c r="F267" s="2"/>
      <c r="G267" s="2"/>
      <c r="H267" s="2"/>
      <c r="I267" s="2"/>
      <c r="J267" s="716"/>
      <c r="K267" s="717"/>
      <c r="L267" s="718"/>
      <c r="M267" s="718"/>
      <c r="N267" s="719"/>
      <c r="O267" s="719"/>
      <c r="P267" s="719"/>
      <c r="Q267" s="719"/>
      <c r="R267" s="2"/>
      <c r="S267" s="2"/>
      <c r="T267" s="2"/>
      <c r="U267" s="2"/>
      <c r="V267" s="2"/>
      <c r="W267" s="2"/>
      <c r="X267" s="720"/>
      <c r="Y267" s="720"/>
      <c r="Z267" s="720"/>
      <c r="AA267" s="720"/>
      <c r="AB267" s="717"/>
      <c r="AC267" s="721"/>
      <c r="AD267" s="722"/>
      <c r="AE267" s="722"/>
      <c r="AF267" s="722"/>
      <c r="AG267" s="722"/>
      <c r="AH267" s="722"/>
      <c r="AI267" s="722"/>
      <c r="AJ267" s="722"/>
      <c r="AK267" s="717"/>
      <c r="AL267" s="723"/>
      <c r="AM267" s="723"/>
      <c r="AN267" s="723"/>
      <c r="AO267" s="723"/>
      <c r="AP267" s="723"/>
      <c r="AQ267" s="1"/>
      <c r="AR267" s="1"/>
      <c r="AS267" s="1"/>
      <c r="AT267" s="717"/>
      <c r="AU267" s="723"/>
      <c r="AV267" s="723"/>
      <c r="AW267" s="723"/>
      <c r="AX267" s="723"/>
      <c r="AY267" s="723"/>
      <c r="AZ267" s="1"/>
      <c r="BA267" s="1"/>
      <c r="BB267" s="1"/>
      <c r="BC267" s="717"/>
      <c r="BD267" s="723"/>
      <c r="BE267" s="723"/>
      <c r="BF267" s="723"/>
      <c r="BG267" s="723"/>
      <c r="BH267" s="723"/>
      <c r="BI267" s="1"/>
      <c r="BJ267" s="1"/>
      <c r="BK267" s="1"/>
      <c r="BL267" s="717"/>
      <c r="BM267" s="723"/>
      <c r="BN267" s="723"/>
      <c r="BO267" s="723"/>
      <c r="BP267" s="723"/>
      <c r="BQ267" s="723"/>
      <c r="BR267" s="1"/>
      <c r="BS267" s="1"/>
      <c r="BT267" s="1"/>
      <c r="BU267" s="1"/>
      <c r="BV267" s="1"/>
      <c r="BW267" s="1"/>
      <c r="BX267" s="1"/>
      <c r="BY267" s="1"/>
      <c r="BZ267" s="1"/>
      <c r="CA267" s="1"/>
      <c r="CB267" s="1"/>
      <c r="CC267" s="1"/>
    </row>
    <row r="268" spans="1:81" ht="39.75" customHeight="1" x14ac:dyDescent="0.3">
      <c r="A268" s="714"/>
      <c r="B268" s="715"/>
      <c r="C268" s="2"/>
      <c r="D268" s="2"/>
      <c r="E268" s="2"/>
      <c r="F268" s="2"/>
      <c r="G268" s="2"/>
      <c r="H268" s="2"/>
      <c r="I268" s="2"/>
      <c r="J268" s="716"/>
      <c r="K268" s="717"/>
      <c r="L268" s="718"/>
      <c r="M268" s="718"/>
      <c r="N268" s="719"/>
      <c r="O268" s="719"/>
      <c r="P268" s="719"/>
      <c r="Q268" s="719"/>
      <c r="R268" s="2"/>
      <c r="S268" s="2"/>
      <c r="T268" s="2"/>
      <c r="U268" s="2"/>
      <c r="V268" s="2"/>
      <c r="W268" s="2"/>
      <c r="X268" s="720"/>
      <c r="Y268" s="720"/>
      <c r="Z268" s="720"/>
      <c r="AA268" s="720"/>
      <c r="AB268" s="717"/>
      <c r="AC268" s="721"/>
      <c r="AD268" s="722"/>
      <c r="AE268" s="722"/>
      <c r="AF268" s="722"/>
      <c r="AG268" s="722"/>
      <c r="AH268" s="722"/>
      <c r="AI268" s="722"/>
      <c r="AJ268" s="722"/>
      <c r="AK268" s="717"/>
      <c r="AL268" s="723"/>
      <c r="AM268" s="723"/>
      <c r="AN268" s="723"/>
      <c r="AO268" s="723"/>
      <c r="AP268" s="723"/>
      <c r="AQ268" s="1"/>
      <c r="AR268" s="1"/>
      <c r="AS268" s="1"/>
      <c r="AT268" s="717"/>
      <c r="AU268" s="723"/>
      <c r="AV268" s="723"/>
      <c r="AW268" s="723"/>
      <c r="AX268" s="723"/>
      <c r="AY268" s="723"/>
      <c r="AZ268" s="1"/>
      <c r="BA268" s="1"/>
      <c r="BB268" s="1"/>
      <c r="BC268" s="717"/>
      <c r="BD268" s="723"/>
      <c r="BE268" s="723"/>
      <c r="BF268" s="723"/>
      <c r="BG268" s="723"/>
      <c r="BH268" s="723"/>
      <c r="BI268" s="1"/>
      <c r="BJ268" s="1"/>
      <c r="BK268" s="1"/>
      <c r="BL268" s="717"/>
      <c r="BM268" s="723"/>
      <c r="BN268" s="723"/>
      <c r="BO268" s="723"/>
      <c r="BP268" s="723"/>
      <c r="BQ268" s="723"/>
      <c r="BR268" s="1"/>
      <c r="BS268" s="1"/>
      <c r="BT268" s="1"/>
      <c r="BU268" s="1"/>
      <c r="BV268" s="1"/>
      <c r="BW268" s="1"/>
      <c r="BX268" s="1"/>
      <c r="BY268" s="1"/>
      <c r="BZ268" s="1"/>
      <c r="CA268" s="1"/>
      <c r="CB268" s="1"/>
      <c r="CC268" s="1"/>
    </row>
    <row r="269" spans="1:81" ht="39.75" customHeight="1" x14ac:dyDescent="0.3">
      <c r="A269" s="714"/>
      <c r="B269" s="715"/>
      <c r="C269" s="2"/>
      <c r="D269" s="2"/>
      <c r="E269" s="2"/>
      <c r="F269" s="2"/>
      <c r="G269" s="2"/>
      <c r="H269" s="2"/>
      <c r="I269" s="2"/>
      <c r="J269" s="716"/>
      <c r="K269" s="717"/>
      <c r="L269" s="718"/>
      <c r="M269" s="718"/>
      <c r="N269" s="719"/>
      <c r="O269" s="719"/>
      <c r="P269" s="719"/>
      <c r="Q269" s="719"/>
      <c r="R269" s="2"/>
      <c r="S269" s="2"/>
      <c r="T269" s="2"/>
      <c r="U269" s="2"/>
      <c r="V269" s="2"/>
      <c r="W269" s="2"/>
      <c r="X269" s="720"/>
      <c r="Y269" s="720"/>
      <c r="Z269" s="720"/>
      <c r="AA269" s="720"/>
      <c r="AB269" s="717"/>
      <c r="AC269" s="721"/>
      <c r="AD269" s="722"/>
      <c r="AE269" s="722"/>
      <c r="AF269" s="722"/>
      <c r="AG269" s="722"/>
      <c r="AH269" s="722"/>
      <c r="AI269" s="722"/>
      <c r="AJ269" s="722"/>
      <c r="AK269" s="717"/>
      <c r="AL269" s="723"/>
      <c r="AM269" s="723"/>
      <c r="AN269" s="723"/>
      <c r="AO269" s="723"/>
      <c r="AP269" s="723"/>
      <c r="AQ269" s="1"/>
      <c r="AR269" s="1"/>
      <c r="AS269" s="1"/>
      <c r="AT269" s="717"/>
      <c r="AU269" s="723"/>
      <c r="AV269" s="723"/>
      <c r="AW269" s="723"/>
      <c r="AX269" s="723"/>
      <c r="AY269" s="723"/>
      <c r="AZ269" s="1"/>
      <c r="BA269" s="1"/>
      <c r="BB269" s="1"/>
      <c r="BC269" s="717"/>
      <c r="BD269" s="723"/>
      <c r="BE269" s="723"/>
      <c r="BF269" s="723"/>
      <c r="BG269" s="723"/>
      <c r="BH269" s="723"/>
      <c r="BI269" s="1"/>
      <c r="BJ269" s="1"/>
      <c r="BK269" s="1"/>
      <c r="BL269" s="717"/>
      <c r="BM269" s="723"/>
      <c r="BN269" s="723"/>
      <c r="BO269" s="723"/>
      <c r="BP269" s="723"/>
      <c r="BQ269" s="723"/>
      <c r="BR269" s="1"/>
      <c r="BS269" s="1"/>
      <c r="BT269" s="1"/>
      <c r="BU269" s="1"/>
      <c r="BV269" s="1"/>
      <c r="BW269" s="1"/>
      <c r="BX269" s="1"/>
      <c r="BY269" s="1"/>
      <c r="BZ269" s="1"/>
      <c r="CA269" s="1"/>
      <c r="CB269" s="1"/>
      <c r="CC269" s="1"/>
    </row>
    <row r="270" spans="1:81" ht="39.75" customHeight="1" x14ac:dyDescent="0.3">
      <c r="A270" s="714"/>
      <c r="B270" s="715"/>
      <c r="C270" s="2"/>
      <c r="D270" s="2"/>
      <c r="E270" s="2"/>
      <c r="F270" s="2"/>
      <c r="G270" s="2"/>
      <c r="H270" s="2"/>
      <c r="I270" s="2"/>
      <c r="J270" s="716"/>
      <c r="K270" s="717"/>
      <c r="L270" s="718"/>
      <c r="M270" s="718"/>
      <c r="N270" s="719"/>
      <c r="O270" s="719"/>
      <c r="P270" s="719"/>
      <c r="Q270" s="719"/>
      <c r="R270" s="2"/>
      <c r="S270" s="2"/>
      <c r="T270" s="2"/>
      <c r="U270" s="2"/>
      <c r="V270" s="2"/>
      <c r="W270" s="2"/>
      <c r="X270" s="720"/>
      <c r="Y270" s="720"/>
      <c r="Z270" s="720"/>
      <c r="AA270" s="720"/>
      <c r="AB270" s="717"/>
      <c r="AC270" s="721"/>
      <c r="AD270" s="722"/>
      <c r="AE270" s="722"/>
      <c r="AF270" s="722"/>
      <c r="AG270" s="722"/>
      <c r="AH270" s="722"/>
      <c r="AI270" s="722"/>
      <c r="AJ270" s="722"/>
      <c r="AK270" s="717"/>
      <c r="AL270" s="723"/>
      <c r="AM270" s="723"/>
      <c r="AN270" s="723"/>
      <c r="AO270" s="723"/>
      <c r="AP270" s="723"/>
      <c r="AQ270" s="1"/>
      <c r="AR270" s="1"/>
      <c r="AS270" s="1"/>
      <c r="AT270" s="717"/>
      <c r="AU270" s="723"/>
      <c r="AV270" s="723"/>
      <c r="AW270" s="723"/>
      <c r="AX270" s="723"/>
      <c r="AY270" s="723"/>
      <c r="AZ270" s="1"/>
      <c r="BA270" s="1"/>
      <c r="BB270" s="1"/>
      <c r="BC270" s="717"/>
      <c r="BD270" s="723"/>
      <c r="BE270" s="723"/>
      <c r="BF270" s="723"/>
      <c r="BG270" s="723"/>
      <c r="BH270" s="723"/>
      <c r="BI270" s="1"/>
      <c r="BJ270" s="1"/>
      <c r="BK270" s="1"/>
      <c r="BL270" s="717"/>
      <c r="BM270" s="723"/>
      <c r="BN270" s="723"/>
      <c r="BO270" s="723"/>
      <c r="BP270" s="723"/>
      <c r="BQ270" s="723"/>
      <c r="BR270" s="1"/>
      <c r="BS270" s="1"/>
      <c r="BT270" s="1"/>
      <c r="BU270" s="1"/>
      <c r="BV270" s="1"/>
      <c r="BW270" s="1"/>
      <c r="BX270" s="1"/>
      <c r="BY270" s="1"/>
      <c r="BZ270" s="1"/>
      <c r="CA270" s="1"/>
      <c r="CB270" s="1"/>
      <c r="CC270" s="1"/>
    </row>
    <row r="271" spans="1:81" ht="39.75" customHeight="1" x14ac:dyDescent="0.3">
      <c r="A271" s="714"/>
      <c r="B271" s="715"/>
      <c r="C271" s="2"/>
      <c r="D271" s="2"/>
      <c r="E271" s="2"/>
      <c r="F271" s="2"/>
      <c r="G271" s="2"/>
      <c r="H271" s="2"/>
      <c r="I271" s="2"/>
      <c r="J271" s="716"/>
      <c r="K271" s="717"/>
      <c r="L271" s="718"/>
      <c r="M271" s="718"/>
      <c r="N271" s="719"/>
      <c r="O271" s="719"/>
      <c r="P271" s="719"/>
      <c r="Q271" s="719"/>
      <c r="R271" s="2"/>
      <c r="S271" s="2"/>
      <c r="T271" s="2"/>
      <c r="U271" s="2"/>
      <c r="V271" s="2"/>
      <c r="W271" s="2"/>
      <c r="X271" s="720"/>
      <c r="Y271" s="720"/>
      <c r="Z271" s="720"/>
      <c r="AA271" s="720"/>
      <c r="AB271" s="717"/>
      <c r="AC271" s="721"/>
      <c r="AD271" s="722"/>
      <c r="AE271" s="722"/>
      <c r="AF271" s="722"/>
      <c r="AG271" s="722"/>
      <c r="AH271" s="722"/>
      <c r="AI271" s="722"/>
      <c r="AJ271" s="722"/>
      <c r="AK271" s="717"/>
      <c r="AL271" s="723"/>
      <c r="AM271" s="723"/>
      <c r="AN271" s="723"/>
      <c r="AO271" s="723"/>
      <c r="AP271" s="723"/>
      <c r="AQ271" s="1"/>
      <c r="AR271" s="1"/>
      <c r="AS271" s="1"/>
      <c r="AT271" s="717"/>
      <c r="AU271" s="723"/>
      <c r="AV271" s="723"/>
      <c r="AW271" s="723"/>
      <c r="AX271" s="723"/>
      <c r="AY271" s="723"/>
      <c r="AZ271" s="1"/>
      <c r="BA271" s="1"/>
      <c r="BB271" s="1"/>
      <c r="BC271" s="717"/>
      <c r="BD271" s="723"/>
      <c r="BE271" s="723"/>
      <c r="BF271" s="723"/>
      <c r="BG271" s="723"/>
      <c r="BH271" s="723"/>
      <c r="BI271" s="1"/>
      <c r="BJ271" s="1"/>
      <c r="BK271" s="1"/>
      <c r="BL271" s="717"/>
      <c r="BM271" s="723"/>
      <c r="BN271" s="723"/>
      <c r="BO271" s="723"/>
      <c r="BP271" s="723"/>
      <c r="BQ271" s="723"/>
      <c r="BR271" s="1"/>
      <c r="BS271" s="1"/>
      <c r="BT271" s="1"/>
      <c r="BU271" s="1"/>
      <c r="BV271" s="1"/>
      <c r="BW271" s="1"/>
      <c r="BX271" s="1"/>
      <c r="BY271" s="1"/>
      <c r="BZ271" s="1"/>
      <c r="CA271" s="1"/>
      <c r="CB271" s="1"/>
      <c r="CC271" s="1"/>
    </row>
    <row r="272" spans="1:81" ht="39.75" customHeight="1" x14ac:dyDescent="0.3">
      <c r="A272" s="714"/>
      <c r="B272" s="715"/>
      <c r="C272" s="2"/>
      <c r="D272" s="2"/>
      <c r="E272" s="2"/>
      <c r="F272" s="2"/>
      <c r="G272" s="2"/>
      <c r="H272" s="2"/>
      <c r="I272" s="2"/>
      <c r="J272" s="716"/>
      <c r="K272" s="717"/>
      <c r="L272" s="718"/>
      <c r="M272" s="718"/>
      <c r="N272" s="719"/>
      <c r="O272" s="719"/>
      <c r="P272" s="719"/>
      <c r="Q272" s="719"/>
      <c r="R272" s="2"/>
      <c r="S272" s="2"/>
      <c r="T272" s="2"/>
      <c r="U272" s="2"/>
      <c r="V272" s="2"/>
      <c r="W272" s="2"/>
      <c r="X272" s="720"/>
      <c r="Y272" s="720"/>
      <c r="Z272" s="720"/>
      <c r="AA272" s="720"/>
      <c r="AB272" s="717"/>
      <c r="AC272" s="721"/>
      <c r="AD272" s="722"/>
      <c r="AE272" s="722"/>
      <c r="AF272" s="722"/>
      <c r="AG272" s="722"/>
      <c r="AH272" s="722"/>
      <c r="AI272" s="722"/>
      <c r="AJ272" s="722"/>
      <c r="AK272" s="717"/>
      <c r="AL272" s="723"/>
      <c r="AM272" s="723"/>
      <c r="AN272" s="723"/>
      <c r="AO272" s="723"/>
      <c r="AP272" s="723"/>
      <c r="AQ272" s="1"/>
      <c r="AR272" s="1"/>
      <c r="AS272" s="1"/>
      <c r="AT272" s="717"/>
      <c r="AU272" s="723"/>
      <c r="AV272" s="723"/>
      <c r="AW272" s="723"/>
      <c r="AX272" s="723"/>
      <c r="AY272" s="723"/>
      <c r="AZ272" s="1"/>
      <c r="BA272" s="1"/>
      <c r="BB272" s="1"/>
      <c r="BC272" s="717"/>
      <c r="BD272" s="723"/>
      <c r="BE272" s="723"/>
      <c r="BF272" s="723"/>
      <c r="BG272" s="723"/>
      <c r="BH272" s="723"/>
      <c r="BI272" s="1"/>
      <c r="BJ272" s="1"/>
      <c r="BK272" s="1"/>
      <c r="BL272" s="717"/>
      <c r="BM272" s="723"/>
      <c r="BN272" s="723"/>
      <c r="BO272" s="723"/>
      <c r="BP272" s="723"/>
      <c r="BQ272" s="723"/>
      <c r="BR272" s="1"/>
      <c r="BS272" s="1"/>
      <c r="BT272" s="1"/>
      <c r="BU272" s="1"/>
      <c r="BV272" s="1"/>
      <c r="BW272" s="1"/>
      <c r="BX272" s="1"/>
      <c r="BY272" s="1"/>
      <c r="BZ272" s="1"/>
      <c r="CA272" s="1"/>
      <c r="CB272" s="1"/>
      <c r="CC272" s="1"/>
    </row>
    <row r="273" spans="1:81" ht="39.75" customHeight="1" x14ac:dyDescent="0.3">
      <c r="A273" s="714"/>
      <c r="B273" s="715"/>
      <c r="C273" s="2"/>
      <c r="D273" s="2"/>
      <c r="E273" s="2"/>
      <c r="F273" s="2"/>
      <c r="G273" s="2"/>
      <c r="H273" s="2"/>
      <c r="I273" s="2"/>
      <c r="J273" s="716"/>
      <c r="K273" s="717"/>
      <c r="L273" s="718"/>
      <c r="M273" s="718"/>
      <c r="N273" s="719"/>
      <c r="O273" s="719"/>
      <c r="P273" s="719"/>
      <c r="Q273" s="719"/>
      <c r="R273" s="2"/>
      <c r="S273" s="2"/>
      <c r="T273" s="2"/>
      <c r="U273" s="2"/>
      <c r="V273" s="2"/>
      <c r="W273" s="2"/>
      <c r="X273" s="720"/>
      <c r="Y273" s="720"/>
      <c r="Z273" s="720"/>
      <c r="AA273" s="720"/>
      <c r="AB273" s="717"/>
      <c r="AC273" s="721"/>
      <c r="AD273" s="722"/>
      <c r="AE273" s="722"/>
      <c r="AF273" s="722"/>
      <c r="AG273" s="722"/>
      <c r="AH273" s="722"/>
      <c r="AI273" s="722"/>
      <c r="AJ273" s="722"/>
      <c r="AK273" s="717"/>
      <c r="AL273" s="723"/>
      <c r="AM273" s="723"/>
      <c r="AN273" s="723"/>
      <c r="AO273" s="723"/>
      <c r="AP273" s="723"/>
      <c r="AQ273" s="1"/>
      <c r="AR273" s="1"/>
      <c r="AS273" s="1"/>
      <c r="AT273" s="717"/>
      <c r="AU273" s="723"/>
      <c r="AV273" s="723"/>
      <c r="AW273" s="723"/>
      <c r="AX273" s="723"/>
      <c r="AY273" s="723"/>
      <c r="AZ273" s="1"/>
      <c r="BA273" s="1"/>
      <c r="BB273" s="1"/>
      <c r="BC273" s="717"/>
      <c r="BD273" s="723"/>
      <c r="BE273" s="723"/>
      <c r="BF273" s="723"/>
      <c r="BG273" s="723"/>
      <c r="BH273" s="723"/>
      <c r="BI273" s="1"/>
      <c r="BJ273" s="1"/>
      <c r="BK273" s="1"/>
      <c r="BL273" s="717"/>
      <c r="BM273" s="723"/>
      <c r="BN273" s="723"/>
      <c r="BO273" s="723"/>
      <c r="BP273" s="723"/>
      <c r="BQ273" s="723"/>
      <c r="BR273" s="1"/>
      <c r="BS273" s="1"/>
      <c r="BT273" s="1"/>
      <c r="BU273" s="1"/>
      <c r="BV273" s="1"/>
      <c r="BW273" s="1"/>
      <c r="BX273" s="1"/>
      <c r="BY273" s="1"/>
      <c r="BZ273" s="1"/>
      <c r="CA273" s="1"/>
      <c r="CB273" s="1"/>
      <c r="CC273" s="1"/>
    </row>
    <row r="274" spans="1:81" ht="39.75" customHeight="1" x14ac:dyDescent="0.3">
      <c r="A274" s="714"/>
      <c r="B274" s="715"/>
      <c r="C274" s="2"/>
      <c r="D274" s="2"/>
      <c r="E274" s="2"/>
      <c r="F274" s="2"/>
      <c r="G274" s="2"/>
      <c r="H274" s="2"/>
      <c r="I274" s="2"/>
      <c r="J274" s="716"/>
      <c r="K274" s="717"/>
      <c r="L274" s="718"/>
      <c r="M274" s="718"/>
      <c r="N274" s="719"/>
      <c r="O274" s="719"/>
      <c r="P274" s="719"/>
      <c r="Q274" s="719"/>
      <c r="R274" s="2"/>
      <c r="S274" s="2"/>
      <c r="T274" s="2"/>
      <c r="U274" s="2"/>
      <c r="V274" s="2"/>
      <c r="W274" s="2"/>
      <c r="X274" s="720"/>
      <c r="Y274" s="720"/>
      <c r="Z274" s="720"/>
      <c r="AA274" s="720"/>
      <c r="AB274" s="717"/>
      <c r="AC274" s="721"/>
      <c r="AD274" s="722"/>
      <c r="AE274" s="722"/>
      <c r="AF274" s="722"/>
      <c r="AG274" s="722"/>
      <c r="AH274" s="722"/>
      <c r="AI274" s="722"/>
      <c r="AJ274" s="722"/>
      <c r="AK274" s="717"/>
      <c r="AL274" s="723"/>
      <c r="AM274" s="723"/>
      <c r="AN274" s="723"/>
      <c r="AO274" s="723"/>
      <c r="AP274" s="723"/>
      <c r="AQ274" s="1"/>
      <c r="AR274" s="1"/>
      <c r="AS274" s="1"/>
      <c r="AT274" s="717"/>
      <c r="AU274" s="723"/>
      <c r="AV274" s="723"/>
      <c r="AW274" s="723"/>
      <c r="AX274" s="723"/>
      <c r="AY274" s="723"/>
      <c r="AZ274" s="1"/>
      <c r="BA274" s="1"/>
      <c r="BB274" s="1"/>
      <c r="BC274" s="717"/>
      <c r="BD274" s="723"/>
      <c r="BE274" s="723"/>
      <c r="BF274" s="723"/>
      <c r="BG274" s="723"/>
      <c r="BH274" s="723"/>
      <c r="BI274" s="1"/>
      <c r="BJ274" s="1"/>
      <c r="BK274" s="1"/>
      <c r="BL274" s="717"/>
      <c r="BM274" s="723"/>
      <c r="BN274" s="723"/>
      <c r="BO274" s="723"/>
      <c r="BP274" s="723"/>
      <c r="BQ274" s="723"/>
      <c r="BR274" s="1"/>
      <c r="BS274" s="1"/>
      <c r="BT274" s="1"/>
      <c r="BU274" s="1"/>
      <c r="BV274" s="1"/>
      <c r="BW274" s="1"/>
      <c r="BX274" s="1"/>
      <c r="BY274" s="1"/>
      <c r="BZ274" s="1"/>
      <c r="CA274" s="1"/>
      <c r="CB274" s="1"/>
      <c r="CC274" s="1"/>
    </row>
    <row r="275" spans="1:81" ht="39.75" customHeight="1" x14ac:dyDescent="0.3">
      <c r="A275" s="714"/>
      <c r="B275" s="715"/>
      <c r="C275" s="2"/>
      <c r="D275" s="2"/>
      <c r="E275" s="2"/>
      <c r="F275" s="2"/>
      <c r="G275" s="2"/>
      <c r="H275" s="2"/>
      <c r="I275" s="2"/>
      <c r="J275" s="716"/>
      <c r="K275" s="717"/>
      <c r="L275" s="718"/>
      <c r="M275" s="718"/>
      <c r="N275" s="719"/>
      <c r="O275" s="719"/>
      <c r="P275" s="719"/>
      <c r="Q275" s="719"/>
      <c r="R275" s="2"/>
      <c r="S275" s="2"/>
      <c r="T275" s="2"/>
      <c r="U275" s="2"/>
      <c r="V275" s="2"/>
      <c r="W275" s="2"/>
      <c r="X275" s="720"/>
      <c r="Y275" s="720"/>
      <c r="Z275" s="720"/>
      <c r="AA275" s="720"/>
      <c r="AB275" s="717"/>
      <c r="AC275" s="721"/>
      <c r="AD275" s="722"/>
      <c r="AE275" s="722"/>
      <c r="AF275" s="722"/>
      <c r="AG275" s="722"/>
      <c r="AH275" s="722"/>
      <c r="AI275" s="722"/>
      <c r="AJ275" s="722"/>
      <c r="AK275" s="717"/>
      <c r="AL275" s="723"/>
      <c r="AM275" s="723"/>
      <c r="AN275" s="723"/>
      <c r="AO275" s="723"/>
      <c r="AP275" s="723"/>
      <c r="AQ275" s="1"/>
      <c r="AR275" s="1"/>
      <c r="AS275" s="1"/>
      <c r="AT275" s="717"/>
      <c r="AU275" s="723"/>
      <c r="AV275" s="723"/>
      <c r="AW275" s="723"/>
      <c r="AX275" s="723"/>
      <c r="AY275" s="723"/>
      <c r="AZ275" s="1"/>
      <c r="BA275" s="1"/>
      <c r="BB275" s="1"/>
      <c r="BC275" s="717"/>
      <c r="BD275" s="723"/>
      <c r="BE275" s="723"/>
      <c r="BF275" s="723"/>
      <c r="BG275" s="723"/>
      <c r="BH275" s="723"/>
      <c r="BI275" s="1"/>
      <c r="BJ275" s="1"/>
      <c r="BK275" s="1"/>
      <c r="BL275" s="717"/>
      <c r="BM275" s="723"/>
      <c r="BN275" s="723"/>
      <c r="BO275" s="723"/>
      <c r="BP275" s="723"/>
      <c r="BQ275" s="723"/>
      <c r="BR275" s="1"/>
      <c r="BS275" s="1"/>
      <c r="BT275" s="1"/>
      <c r="BU275" s="1"/>
      <c r="BV275" s="1"/>
      <c r="BW275" s="1"/>
      <c r="BX275" s="1"/>
      <c r="BY275" s="1"/>
      <c r="BZ275" s="1"/>
      <c r="CA275" s="1"/>
      <c r="CB275" s="1"/>
      <c r="CC275" s="1"/>
    </row>
    <row r="276" spans="1:81" ht="39.75" customHeight="1" x14ac:dyDescent="0.3">
      <c r="A276" s="714"/>
      <c r="B276" s="715"/>
      <c r="C276" s="2"/>
      <c r="D276" s="2"/>
      <c r="E276" s="2"/>
      <c r="F276" s="2"/>
      <c r="G276" s="2"/>
      <c r="H276" s="2"/>
      <c r="I276" s="2"/>
      <c r="J276" s="716"/>
      <c r="K276" s="717"/>
      <c r="L276" s="718"/>
      <c r="M276" s="718"/>
      <c r="N276" s="719"/>
      <c r="O276" s="719"/>
      <c r="P276" s="719"/>
      <c r="Q276" s="719"/>
      <c r="R276" s="2"/>
      <c r="S276" s="2"/>
      <c r="T276" s="2"/>
      <c r="U276" s="2"/>
      <c r="V276" s="2"/>
      <c r="W276" s="2"/>
      <c r="X276" s="720"/>
      <c r="Y276" s="720"/>
      <c r="Z276" s="720"/>
      <c r="AA276" s="720"/>
      <c r="AB276" s="717"/>
      <c r="AC276" s="721"/>
      <c r="AD276" s="722"/>
      <c r="AE276" s="722"/>
      <c r="AF276" s="722"/>
      <c r="AG276" s="722"/>
      <c r="AH276" s="722"/>
      <c r="AI276" s="722"/>
      <c r="AJ276" s="722"/>
      <c r="AK276" s="717"/>
      <c r="AL276" s="723"/>
      <c r="AM276" s="723"/>
      <c r="AN276" s="723"/>
      <c r="AO276" s="723"/>
      <c r="AP276" s="723"/>
      <c r="AQ276" s="1"/>
      <c r="AR276" s="1"/>
      <c r="AS276" s="1"/>
      <c r="AT276" s="717"/>
      <c r="AU276" s="723"/>
      <c r="AV276" s="723"/>
      <c r="AW276" s="723"/>
      <c r="AX276" s="723"/>
      <c r="AY276" s="723"/>
      <c r="AZ276" s="1"/>
      <c r="BA276" s="1"/>
      <c r="BB276" s="1"/>
      <c r="BC276" s="717"/>
      <c r="BD276" s="723"/>
      <c r="BE276" s="723"/>
      <c r="BF276" s="723"/>
      <c r="BG276" s="723"/>
      <c r="BH276" s="723"/>
      <c r="BI276" s="1"/>
      <c r="BJ276" s="1"/>
      <c r="BK276" s="1"/>
      <c r="BL276" s="717"/>
      <c r="BM276" s="723"/>
      <c r="BN276" s="723"/>
      <c r="BO276" s="723"/>
      <c r="BP276" s="723"/>
      <c r="BQ276" s="723"/>
      <c r="BR276" s="1"/>
      <c r="BS276" s="1"/>
      <c r="BT276" s="1"/>
      <c r="BU276" s="1"/>
      <c r="BV276" s="1"/>
      <c r="BW276" s="1"/>
      <c r="BX276" s="1"/>
      <c r="BY276" s="1"/>
      <c r="BZ276" s="1"/>
      <c r="CA276" s="1"/>
      <c r="CB276" s="1"/>
      <c r="CC276" s="1"/>
    </row>
    <row r="277" spans="1:81" ht="39.75" customHeight="1" x14ac:dyDescent="0.3">
      <c r="A277" s="714"/>
      <c r="B277" s="715"/>
      <c r="C277" s="2"/>
      <c r="D277" s="2"/>
      <c r="E277" s="2"/>
      <c r="F277" s="2"/>
      <c r="G277" s="2"/>
      <c r="H277" s="2"/>
      <c r="I277" s="2"/>
      <c r="J277" s="716"/>
      <c r="K277" s="717"/>
      <c r="L277" s="718"/>
      <c r="M277" s="718"/>
      <c r="N277" s="719"/>
      <c r="O277" s="719"/>
      <c r="P277" s="719"/>
      <c r="Q277" s="719"/>
      <c r="R277" s="2"/>
      <c r="S277" s="2"/>
      <c r="T277" s="2"/>
      <c r="U277" s="2"/>
      <c r="V277" s="2"/>
      <c r="W277" s="2"/>
      <c r="X277" s="720"/>
      <c r="Y277" s="720"/>
      <c r="Z277" s="720"/>
      <c r="AA277" s="720"/>
      <c r="AB277" s="717"/>
      <c r="AC277" s="721"/>
      <c r="AD277" s="722"/>
      <c r="AE277" s="722"/>
      <c r="AF277" s="722"/>
      <c r="AG277" s="722"/>
      <c r="AH277" s="722"/>
      <c r="AI277" s="722"/>
      <c r="AJ277" s="722"/>
      <c r="AK277" s="717"/>
      <c r="AL277" s="723"/>
      <c r="AM277" s="723"/>
      <c r="AN277" s="723"/>
      <c r="AO277" s="723"/>
      <c r="AP277" s="723"/>
      <c r="AQ277" s="1"/>
      <c r="AR277" s="1"/>
      <c r="AS277" s="1"/>
      <c r="AT277" s="717"/>
      <c r="AU277" s="723"/>
      <c r="AV277" s="723"/>
      <c r="AW277" s="723"/>
      <c r="AX277" s="723"/>
      <c r="AY277" s="723"/>
      <c r="AZ277" s="1"/>
      <c r="BA277" s="1"/>
      <c r="BB277" s="1"/>
      <c r="BC277" s="717"/>
      <c r="BD277" s="723"/>
      <c r="BE277" s="723"/>
      <c r="BF277" s="723"/>
      <c r="BG277" s="723"/>
      <c r="BH277" s="723"/>
      <c r="BI277" s="1"/>
      <c r="BJ277" s="1"/>
      <c r="BK277" s="1"/>
      <c r="BL277" s="717"/>
      <c r="BM277" s="723"/>
      <c r="BN277" s="723"/>
      <c r="BO277" s="723"/>
      <c r="BP277" s="723"/>
      <c r="BQ277" s="723"/>
      <c r="BR277" s="1"/>
      <c r="BS277" s="1"/>
      <c r="BT277" s="1"/>
      <c r="BU277" s="1"/>
      <c r="BV277" s="1"/>
      <c r="BW277" s="1"/>
      <c r="BX277" s="1"/>
      <c r="BY277" s="1"/>
      <c r="BZ277" s="1"/>
      <c r="CA277" s="1"/>
      <c r="CB277" s="1"/>
      <c r="CC277" s="1"/>
    </row>
    <row r="278" spans="1:81" ht="39.75" customHeight="1" x14ac:dyDescent="0.3">
      <c r="A278" s="714"/>
      <c r="B278" s="715"/>
      <c r="C278" s="2"/>
      <c r="D278" s="2"/>
      <c r="E278" s="2"/>
      <c r="F278" s="2"/>
      <c r="G278" s="2"/>
      <c r="H278" s="2"/>
      <c r="I278" s="2"/>
      <c r="J278" s="716"/>
      <c r="K278" s="717"/>
      <c r="L278" s="718"/>
      <c r="M278" s="718"/>
      <c r="N278" s="719"/>
      <c r="O278" s="719"/>
      <c r="P278" s="719"/>
      <c r="Q278" s="719"/>
      <c r="R278" s="2"/>
      <c r="S278" s="2"/>
      <c r="T278" s="2"/>
      <c r="U278" s="2"/>
      <c r="V278" s="2"/>
      <c r="W278" s="2"/>
      <c r="X278" s="720"/>
      <c r="Y278" s="720"/>
      <c r="Z278" s="720"/>
      <c r="AA278" s="720"/>
      <c r="AB278" s="717"/>
      <c r="AC278" s="721"/>
      <c r="AD278" s="722"/>
      <c r="AE278" s="722"/>
      <c r="AF278" s="722"/>
      <c r="AG278" s="722"/>
      <c r="AH278" s="722"/>
      <c r="AI278" s="722"/>
      <c r="AJ278" s="722"/>
      <c r="AK278" s="717"/>
      <c r="AL278" s="723"/>
      <c r="AM278" s="723"/>
      <c r="AN278" s="723"/>
      <c r="AO278" s="723"/>
      <c r="AP278" s="723"/>
      <c r="AQ278" s="1"/>
      <c r="AR278" s="1"/>
      <c r="AS278" s="1"/>
      <c r="AT278" s="717"/>
      <c r="AU278" s="723"/>
      <c r="AV278" s="723"/>
      <c r="AW278" s="723"/>
      <c r="AX278" s="723"/>
      <c r="AY278" s="723"/>
      <c r="AZ278" s="1"/>
      <c r="BA278" s="1"/>
      <c r="BB278" s="1"/>
      <c r="BC278" s="717"/>
      <c r="BD278" s="723"/>
      <c r="BE278" s="723"/>
      <c r="BF278" s="723"/>
      <c r="BG278" s="723"/>
      <c r="BH278" s="723"/>
      <c r="BI278" s="1"/>
      <c r="BJ278" s="1"/>
      <c r="BK278" s="1"/>
      <c r="BL278" s="717"/>
      <c r="BM278" s="723"/>
      <c r="BN278" s="723"/>
      <c r="BO278" s="723"/>
      <c r="BP278" s="723"/>
      <c r="BQ278" s="723"/>
      <c r="BR278" s="1"/>
      <c r="BS278" s="1"/>
      <c r="BT278" s="1"/>
      <c r="BU278" s="1"/>
      <c r="BV278" s="1"/>
      <c r="BW278" s="1"/>
      <c r="BX278" s="1"/>
      <c r="BY278" s="1"/>
      <c r="BZ278" s="1"/>
      <c r="CA278" s="1"/>
      <c r="CB278" s="1"/>
      <c r="CC278" s="1"/>
    </row>
    <row r="279" spans="1:81" ht="39.75" customHeight="1" x14ac:dyDescent="0.3">
      <c r="A279" s="714"/>
      <c r="B279" s="715"/>
      <c r="C279" s="2"/>
      <c r="D279" s="2"/>
      <c r="E279" s="2"/>
      <c r="F279" s="2"/>
      <c r="G279" s="2"/>
      <c r="H279" s="2"/>
      <c r="I279" s="2"/>
      <c r="J279" s="716"/>
      <c r="K279" s="717"/>
      <c r="L279" s="718"/>
      <c r="M279" s="718"/>
      <c r="N279" s="719"/>
      <c r="O279" s="719"/>
      <c r="P279" s="719"/>
      <c r="Q279" s="719"/>
      <c r="R279" s="2"/>
      <c r="S279" s="2"/>
      <c r="T279" s="2"/>
      <c r="U279" s="2"/>
      <c r="V279" s="2"/>
      <c r="W279" s="2"/>
      <c r="X279" s="720"/>
      <c r="Y279" s="720"/>
      <c r="Z279" s="720"/>
      <c r="AA279" s="720"/>
      <c r="AB279" s="717"/>
      <c r="AC279" s="721"/>
      <c r="AD279" s="722"/>
      <c r="AE279" s="722"/>
      <c r="AF279" s="722"/>
      <c r="AG279" s="722"/>
      <c r="AH279" s="722"/>
      <c r="AI279" s="722"/>
      <c r="AJ279" s="722"/>
      <c r="AK279" s="717"/>
      <c r="AL279" s="723"/>
      <c r="AM279" s="723"/>
      <c r="AN279" s="723"/>
      <c r="AO279" s="723"/>
      <c r="AP279" s="723"/>
      <c r="AQ279" s="1"/>
      <c r="AR279" s="1"/>
      <c r="AS279" s="1"/>
      <c r="AT279" s="717"/>
      <c r="AU279" s="723"/>
      <c r="AV279" s="723"/>
      <c r="AW279" s="723"/>
      <c r="AX279" s="723"/>
      <c r="AY279" s="723"/>
      <c r="AZ279" s="1"/>
      <c r="BA279" s="1"/>
      <c r="BB279" s="1"/>
      <c r="BC279" s="717"/>
      <c r="BD279" s="723"/>
      <c r="BE279" s="723"/>
      <c r="BF279" s="723"/>
      <c r="BG279" s="723"/>
      <c r="BH279" s="723"/>
      <c r="BI279" s="1"/>
      <c r="BJ279" s="1"/>
      <c r="BK279" s="1"/>
      <c r="BL279" s="717"/>
      <c r="BM279" s="723"/>
      <c r="BN279" s="723"/>
      <c r="BO279" s="723"/>
      <c r="BP279" s="723"/>
      <c r="BQ279" s="723"/>
      <c r="BR279" s="1"/>
      <c r="BS279" s="1"/>
      <c r="BT279" s="1"/>
      <c r="BU279" s="1"/>
      <c r="BV279" s="1"/>
      <c r="BW279" s="1"/>
      <c r="BX279" s="1"/>
      <c r="BY279" s="1"/>
      <c r="BZ279" s="1"/>
      <c r="CA279" s="1"/>
      <c r="CB279" s="1"/>
      <c r="CC279" s="1"/>
    </row>
    <row r="280" spans="1:81" ht="39.75" customHeight="1" x14ac:dyDescent="0.3">
      <c r="A280" s="714"/>
      <c r="B280" s="715"/>
      <c r="C280" s="2"/>
      <c r="D280" s="2"/>
      <c r="E280" s="2"/>
      <c r="F280" s="2"/>
      <c r="G280" s="2"/>
      <c r="H280" s="2"/>
      <c r="I280" s="2"/>
      <c r="J280" s="716"/>
      <c r="K280" s="717"/>
      <c r="L280" s="718"/>
      <c r="M280" s="718"/>
      <c r="N280" s="719"/>
      <c r="O280" s="719"/>
      <c r="P280" s="719"/>
      <c r="Q280" s="719"/>
      <c r="R280" s="2"/>
      <c r="S280" s="2"/>
      <c r="T280" s="2"/>
      <c r="U280" s="2"/>
      <c r="V280" s="2"/>
      <c r="W280" s="2"/>
      <c r="X280" s="720"/>
      <c r="Y280" s="720"/>
      <c r="Z280" s="720"/>
      <c r="AA280" s="720"/>
      <c r="AB280" s="717"/>
      <c r="AC280" s="721"/>
      <c r="AD280" s="722"/>
      <c r="AE280" s="722"/>
      <c r="AF280" s="722"/>
      <c r="AG280" s="722"/>
      <c r="AH280" s="722"/>
      <c r="AI280" s="722"/>
      <c r="AJ280" s="722"/>
      <c r="AK280" s="717"/>
      <c r="AL280" s="723"/>
      <c r="AM280" s="723"/>
      <c r="AN280" s="723"/>
      <c r="AO280" s="723"/>
      <c r="AP280" s="723"/>
      <c r="AQ280" s="1"/>
      <c r="AR280" s="1"/>
      <c r="AS280" s="1"/>
      <c r="AT280" s="717"/>
      <c r="AU280" s="723"/>
      <c r="AV280" s="723"/>
      <c r="AW280" s="723"/>
      <c r="AX280" s="723"/>
      <c r="AY280" s="723"/>
      <c r="AZ280" s="1"/>
      <c r="BA280" s="1"/>
      <c r="BB280" s="1"/>
      <c r="BC280" s="717"/>
      <c r="BD280" s="723"/>
      <c r="BE280" s="723"/>
      <c r="BF280" s="723"/>
      <c r="BG280" s="723"/>
      <c r="BH280" s="723"/>
      <c r="BI280" s="1"/>
      <c r="BJ280" s="1"/>
      <c r="BK280" s="1"/>
      <c r="BL280" s="717"/>
      <c r="BM280" s="723"/>
      <c r="BN280" s="723"/>
      <c r="BO280" s="723"/>
      <c r="BP280" s="723"/>
      <c r="BQ280" s="723"/>
      <c r="BR280" s="1"/>
      <c r="BS280" s="1"/>
      <c r="BT280" s="1"/>
      <c r="BU280" s="1"/>
      <c r="BV280" s="1"/>
      <c r="BW280" s="1"/>
      <c r="BX280" s="1"/>
      <c r="BY280" s="1"/>
      <c r="BZ280" s="1"/>
      <c r="CA280" s="1"/>
      <c r="CB280" s="1"/>
      <c r="CC280" s="1"/>
    </row>
    <row r="281" spans="1:81" ht="39.75" customHeight="1" x14ac:dyDescent="0.3">
      <c r="A281" s="714"/>
      <c r="B281" s="715"/>
      <c r="C281" s="2"/>
      <c r="D281" s="2"/>
      <c r="E281" s="2"/>
      <c r="F281" s="2"/>
      <c r="G281" s="2"/>
      <c r="H281" s="2"/>
      <c r="I281" s="2"/>
      <c r="J281" s="716"/>
      <c r="K281" s="717"/>
      <c r="L281" s="718"/>
      <c r="M281" s="718"/>
      <c r="N281" s="719"/>
      <c r="O281" s="719"/>
      <c r="P281" s="719"/>
      <c r="Q281" s="719"/>
      <c r="R281" s="2"/>
      <c r="S281" s="2"/>
      <c r="T281" s="2"/>
      <c r="U281" s="2"/>
      <c r="V281" s="2"/>
      <c r="W281" s="2"/>
      <c r="X281" s="720"/>
      <c r="Y281" s="720"/>
      <c r="Z281" s="720"/>
      <c r="AA281" s="720"/>
      <c r="AB281" s="717"/>
      <c r="AC281" s="721"/>
      <c r="AD281" s="722"/>
      <c r="AE281" s="722"/>
      <c r="AF281" s="722"/>
      <c r="AG281" s="722"/>
      <c r="AH281" s="722"/>
      <c r="AI281" s="722"/>
      <c r="AJ281" s="722"/>
      <c r="AK281" s="717"/>
      <c r="AL281" s="723"/>
      <c r="AM281" s="723"/>
      <c r="AN281" s="723"/>
      <c r="AO281" s="723"/>
      <c r="AP281" s="723"/>
      <c r="AQ281" s="1"/>
      <c r="AR281" s="1"/>
      <c r="AS281" s="1"/>
      <c r="AT281" s="717"/>
      <c r="AU281" s="723"/>
      <c r="AV281" s="723"/>
      <c r="AW281" s="723"/>
      <c r="AX281" s="723"/>
      <c r="AY281" s="723"/>
      <c r="AZ281" s="1"/>
      <c r="BA281" s="1"/>
      <c r="BB281" s="1"/>
      <c r="BC281" s="717"/>
      <c r="BD281" s="723"/>
      <c r="BE281" s="723"/>
      <c r="BF281" s="723"/>
      <c r="BG281" s="723"/>
      <c r="BH281" s="723"/>
      <c r="BI281" s="1"/>
      <c r="BJ281" s="1"/>
      <c r="BK281" s="1"/>
      <c r="BL281" s="717"/>
      <c r="BM281" s="723"/>
      <c r="BN281" s="723"/>
      <c r="BO281" s="723"/>
      <c r="BP281" s="723"/>
      <c r="BQ281" s="723"/>
      <c r="BR281" s="1"/>
      <c r="BS281" s="1"/>
      <c r="BT281" s="1"/>
      <c r="BU281" s="1"/>
      <c r="BV281" s="1"/>
      <c r="BW281" s="1"/>
      <c r="BX281" s="1"/>
      <c r="BY281" s="1"/>
      <c r="BZ281" s="1"/>
      <c r="CA281" s="1"/>
      <c r="CB281" s="1"/>
      <c r="CC281" s="1"/>
    </row>
    <row r="282" spans="1:81" ht="39.75" customHeight="1" x14ac:dyDescent="0.3">
      <c r="A282" s="714"/>
      <c r="B282" s="715"/>
      <c r="C282" s="2"/>
      <c r="D282" s="2"/>
      <c r="E282" s="2"/>
      <c r="F282" s="2"/>
      <c r="G282" s="2"/>
      <c r="H282" s="2"/>
      <c r="I282" s="2"/>
      <c r="J282" s="716"/>
      <c r="K282" s="717"/>
      <c r="L282" s="718"/>
      <c r="M282" s="718"/>
      <c r="N282" s="719"/>
      <c r="O282" s="719"/>
      <c r="P282" s="719"/>
      <c r="Q282" s="719"/>
      <c r="R282" s="2"/>
      <c r="S282" s="2"/>
      <c r="T282" s="2"/>
      <c r="U282" s="2"/>
      <c r="V282" s="2"/>
      <c r="W282" s="2"/>
      <c r="X282" s="720"/>
      <c r="Y282" s="720"/>
      <c r="Z282" s="720"/>
      <c r="AA282" s="720"/>
      <c r="AB282" s="717"/>
      <c r="AC282" s="721"/>
      <c r="AD282" s="722"/>
      <c r="AE282" s="722"/>
      <c r="AF282" s="722"/>
      <c r="AG282" s="722"/>
      <c r="AH282" s="722"/>
      <c r="AI282" s="722"/>
      <c r="AJ282" s="722"/>
      <c r="AK282" s="717"/>
      <c r="AL282" s="723"/>
      <c r="AM282" s="723"/>
      <c r="AN282" s="723"/>
      <c r="AO282" s="723"/>
      <c r="AP282" s="723"/>
      <c r="AQ282" s="1"/>
      <c r="AR282" s="1"/>
      <c r="AS282" s="1"/>
      <c r="AT282" s="717"/>
      <c r="AU282" s="723"/>
      <c r="AV282" s="723"/>
      <c r="AW282" s="723"/>
      <c r="AX282" s="723"/>
      <c r="AY282" s="723"/>
      <c r="AZ282" s="1"/>
      <c r="BA282" s="1"/>
      <c r="BB282" s="1"/>
      <c r="BC282" s="717"/>
      <c r="BD282" s="723"/>
      <c r="BE282" s="723"/>
      <c r="BF282" s="723"/>
      <c r="BG282" s="723"/>
      <c r="BH282" s="723"/>
      <c r="BI282" s="1"/>
      <c r="BJ282" s="1"/>
      <c r="BK282" s="1"/>
      <c r="BL282" s="717"/>
      <c r="BM282" s="723"/>
      <c r="BN282" s="723"/>
      <c r="BO282" s="723"/>
      <c r="BP282" s="723"/>
      <c r="BQ282" s="723"/>
      <c r="BR282" s="1"/>
      <c r="BS282" s="1"/>
      <c r="BT282" s="1"/>
      <c r="BU282" s="1"/>
      <c r="BV282" s="1"/>
      <c r="BW282" s="1"/>
      <c r="BX282" s="1"/>
      <c r="BY282" s="1"/>
      <c r="BZ282" s="1"/>
      <c r="CA282" s="1"/>
      <c r="CB282" s="1"/>
      <c r="CC282" s="1"/>
    </row>
    <row r="283" spans="1:81" ht="39.75" customHeight="1" x14ac:dyDescent="0.3">
      <c r="A283" s="714"/>
      <c r="B283" s="715"/>
      <c r="C283" s="2"/>
      <c r="D283" s="2"/>
      <c r="E283" s="2"/>
      <c r="F283" s="2"/>
      <c r="G283" s="2"/>
      <c r="H283" s="2"/>
      <c r="I283" s="2"/>
      <c r="J283" s="716"/>
      <c r="K283" s="717"/>
      <c r="L283" s="718"/>
      <c r="M283" s="718"/>
      <c r="N283" s="719"/>
      <c r="O283" s="719"/>
      <c r="P283" s="719"/>
      <c r="Q283" s="719"/>
      <c r="R283" s="2"/>
      <c r="S283" s="2"/>
      <c r="T283" s="2"/>
      <c r="U283" s="2"/>
      <c r="V283" s="2"/>
      <c r="W283" s="2"/>
      <c r="X283" s="720"/>
      <c r="Y283" s="720"/>
      <c r="Z283" s="720"/>
      <c r="AA283" s="720"/>
      <c r="AB283" s="717"/>
      <c r="AC283" s="721"/>
      <c r="AD283" s="722"/>
      <c r="AE283" s="722"/>
      <c r="AF283" s="722"/>
      <c r="AG283" s="722"/>
      <c r="AH283" s="722"/>
      <c r="AI283" s="722"/>
      <c r="AJ283" s="722"/>
      <c r="AK283" s="717"/>
      <c r="AL283" s="723"/>
      <c r="AM283" s="723"/>
      <c r="AN283" s="723"/>
      <c r="AO283" s="723"/>
      <c r="AP283" s="723"/>
      <c r="AQ283" s="1"/>
      <c r="AR283" s="1"/>
      <c r="AS283" s="1"/>
      <c r="AT283" s="717"/>
      <c r="AU283" s="723"/>
      <c r="AV283" s="723"/>
      <c r="AW283" s="723"/>
      <c r="AX283" s="723"/>
      <c r="AY283" s="723"/>
      <c r="AZ283" s="1"/>
      <c r="BA283" s="1"/>
      <c r="BB283" s="1"/>
      <c r="BC283" s="717"/>
      <c r="BD283" s="723"/>
      <c r="BE283" s="723"/>
      <c r="BF283" s="723"/>
      <c r="BG283" s="723"/>
      <c r="BH283" s="723"/>
      <c r="BI283" s="1"/>
      <c r="BJ283" s="1"/>
      <c r="BK283" s="1"/>
      <c r="BL283" s="717"/>
      <c r="BM283" s="723"/>
      <c r="BN283" s="723"/>
      <c r="BO283" s="723"/>
      <c r="BP283" s="723"/>
      <c r="BQ283" s="723"/>
      <c r="BR283" s="1"/>
      <c r="BS283" s="1"/>
      <c r="BT283" s="1"/>
      <c r="BU283" s="1"/>
      <c r="BV283" s="1"/>
      <c r="BW283" s="1"/>
      <c r="BX283" s="1"/>
      <c r="BY283" s="1"/>
      <c r="BZ283" s="1"/>
      <c r="CA283" s="1"/>
      <c r="CB283" s="1"/>
      <c r="CC283" s="1"/>
    </row>
    <row r="284" spans="1:81" ht="39.75" customHeight="1" x14ac:dyDescent="0.3">
      <c r="A284" s="714"/>
      <c r="B284" s="715"/>
      <c r="C284" s="2"/>
      <c r="D284" s="2"/>
      <c r="E284" s="2"/>
      <c r="F284" s="2"/>
      <c r="G284" s="2"/>
      <c r="H284" s="2"/>
      <c r="I284" s="2"/>
      <c r="J284" s="716"/>
      <c r="K284" s="717"/>
      <c r="L284" s="718"/>
      <c r="M284" s="718"/>
      <c r="N284" s="719"/>
      <c r="O284" s="719"/>
      <c r="P284" s="719"/>
      <c r="Q284" s="719"/>
      <c r="R284" s="2"/>
      <c r="S284" s="2"/>
      <c r="T284" s="2"/>
      <c r="U284" s="2"/>
      <c r="V284" s="2"/>
      <c r="W284" s="2"/>
      <c r="X284" s="720"/>
      <c r="Y284" s="720"/>
      <c r="Z284" s="720"/>
      <c r="AA284" s="720"/>
      <c r="AB284" s="717"/>
      <c r="AC284" s="721"/>
      <c r="AD284" s="722"/>
      <c r="AE284" s="722"/>
      <c r="AF284" s="722"/>
      <c r="AG284" s="722"/>
      <c r="AH284" s="722"/>
      <c r="AI284" s="722"/>
      <c r="AJ284" s="722"/>
      <c r="AK284" s="717"/>
      <c r="AL284" s="723"/>
      <c r="AM284" s="723"/>
      <c r="AN284" s="723"/>
      <c r="AO284" s="723"/>
      <c r="AP284" s="723"/>
      <c r="AQ284" s="1"/>
      <c r="AR284" s="1"/>
      <c r="AS284" s="1"/>
      <c r="AT284" s="717"/>
      <c r="AU284" s="723"/>
      <c r="AV284" s="723"/>
      <c r="AW284" s="723"/>
      <c r="AX284" s="723"/>
      <c r="AY284" s="723"/>
      <c r="AZ284" s="1"/>
      <c r="BA284" s="1"/>
      <c r="BB284" s="1"/>
      <c r="BC284" s="717"/>
      <c r="BD284" s="723"/>
      <c r="BE284" s="723"/>
      <c r="BF284" s="723"/>
      <c r="BG284" s="723"/>
      <c r="BH284" s="723"/>
      <c r="BI284" s="1"/>
      <c r="BJ284" s="1"/>
      <c r="BK284" s="1"/>
      <c r="BL284" s="717"/>
      <c r="BM284" s="723"/>
      <c r="BN284" s="723"/>
      <c r="BO284" s="723"/>
      <c r="BP284" s="723"/>
      <c r="BQ284" s="723"/>
      <c r="BR284" s="1"/>
      <c r="BS284" s="1"/>
      <c r="BT284" s="1"/>
      <c r="BU284" s="1"/>
      <c r="BV284" s="1"/>
      <c r="BW284" s="1"/>
      <c r="BX284" s="1"/>
      <c r="BY284" s="1"/>
      <c r="BZ284" s="1"/>
      <c r="CA284" s="1"/>
      <c r="CB284" s="1"/>
      <c r="CC284" s="1"/>
    </row>
    <row r="285" spans="1:81" ht="39.75" customHeight="1" x14ac:dyDescent="0.3">
      <c r="A285" s="714"/>
      <c r="B285" s="715"/>
      <c r="C285" s="2"/>
      <c r="D285" s="2"/>
      <c r="E285" s="2"/>
      <c r="F285" s="2"/>
      <c r="G285" s="2"/>
      <c r="H285" s="2"/>
      <c r="I285" s="2"/>
      <c r="J285" s="716"/>
      <c r="K285" s="717"/>
      <c r="L285" s="718"/>
      <c r="M285" s="718"/>
      <c r="N285" s="719"/>
      <c r="O285" s="719"/>
      <c r="P285" s="719"/>
      <c r="Q285" s="719"/>
      <c r="R285" s="2"/>
      <c r="S285" s="2"/>
      <c r="T285" s="2"/>
      <c r="U285" s="2"/>
      <c r="V285" s="2"/>
      <c r="W285" s="2"/>
      <c r="X285" s="720"/>
      <c r="Y285" s="720"/>
      <c r="Z285" s="720"/>
      <c r="AA285" s="720"/>
      <c r="AB285" s="717"/>
      <c r="AC285" s="721"/>
      <c r="AD285" s="722"/>
      <c r="AE285" s="722"/>
      <c r="AF285" s="722"/>
      <c r="AG285" s="722"/>
      <c r="AH285" s="722"/>
      <c r="AI285" s="722"/>
      <c r="AJ285" s="722"/>
      <c r="AK285" s="717"/>
      <c r="AL285" s="723"/>
      <c r="AM285" s="723"/>
      <c r="AN285" s="723"/>
      <c r="AO285" s="723"/>
      <c r="AP285" s="723"/>
      <c r="AQ285" s="1"/>
      <c r="AR285" s="1"/>
      <c r="AS285" s="1"/>
      <c r="AT285" s="717"/>
      <c r="AU285" s="723"/>
      <c r="AV285" s="723"/>
      <c r="AW285" s="723"/>
      <c r="AX285" s="723"/>
      <c r="AY285" s="723"/>
      <c r="AZ285" s="1"/>
      <c r="BA285" s="1"/>
      <c r="BB285" s="1"/>
      <c r="BC285" s="717"/>
      <c r="BD285" s="723"/>
      <c r="BE285" s="723"/>
      <c r="BF285" s="723"/>
      <c r="BG285" s="723"/>
      <c r="BH285" s="723"/>
      <c r="BI285" s="1"/>
      <c r="BJ285" s="1"/>
      <c r="BK285" s="1"/>
      <c r="BL285" s="717"/>
      <c r="BM285" s="723"/>
      <c r="BN285" s="723"/>
      <c r="BO285" s="723"/>
      <c r="BP285" s="723"/>
      <c r="BQ285" s="723"/>
      <c r="BR285" s="1"/>
      <c r="BS285" s="1"/>
      <c r="BT285" s="1"/>
      <c r="BU285" s="1"/>
      <c r="BV285" s="1"/>
      <c r="BW285" s="1"/>
      <c r="BX285" s="1"/>
      <c r="BY285" s="1"/>
      <c r="BZ285" s="1"/>
      <c r="CA285" s="1"/>
      <c r="CB285" s="1"/>
      <c r="CC285" s="1"/>
    </row>
    <row r="286" spans="1:81" ht="39.75" customHeight="1" x14ac:dyDescent="0.3">
      <c r="A286" s="714"/>
      <c r="B286" s="715"/>
      <c r="C286" s="2"/>
      <c r="D286" s="2"/>
      <c r="E286" s="2"/>
      <c r="F286" s="2"/>
      <c r="G286" s="2"/>
      <c r="H286" s="2"/>
      <c r="I286" s="2"/>
      <c r="J286" s="716"/>
      <c r="K286" s="717"/>
      <c r="L286" s="718"/>
      <c r="M286" s="718"/>
      <c r="N286" s="719"/>
      <c r="O286" s="719"/>
      <c r="P286" s="719"/>
      <c r="Q286" s="719"/>
      <c r="R286" s="2"/>
      <c r="S286" s="2"/>
      <c r="T286" s="2"/>
      <c r="U286" s="2"/>
      <c r="V286" s="2"/>
      <c r="W286" s="2"/>
      <c r="X286" s="720"/>
      <c r="Y286" s="720"/>
      <c r="Z286" s="720"/>
      <c r="AA286" s="720"/>
      <c r="AB286" s="717"/>
      <c r="AC286" s="721"/>
      <c r="AD286" s="722"/>
      <c r="AE286" s="722"/>
      <c r="AF286" s="722"/>
      <c r="AG286" s="722"/>
      <c r="AH286" s="722"/>
      <c r="AI286" s="722"/>
      <c r="AJ286" s="722"/>
      <c r="AK286" s="717"/>
      <c r="AL286" s="723"/>
      <c r="AM286" s="723"/>
      <c r="AN286" s="723"/>
      <c r="AO286" s="723"/>
      <c r="AP286" s="723"/>
      <c r="AQ286" s="1"/>
      <c r="AR286" s="1"/>
      <c r="AS286" s="1"/>
      <c r="AT286" s="717"/>
      <c r="AU286" s="723"/>
      <c r="AV286" s="723"/>
      <c r="AW286" s="723"/>
      <c r="AX286" s="723"/>
      <c r="AY286" s="723"/>
      <c r="AZ286" s="1"/>
      <c r="BA286" s="1"/>
      <c r="BB286" s="1"/>
      <c r="BC286" s="717"/>
      <c r="BD286" s="723"/>
      <c r="BE286" s="723"/>
      <c r="BF286" s="723"/>
      <c r="BG286" s="723"/>
      <c r="BH286" s="723"/>
      <c r="BI286" s="1"/>
      <c r="BJ286" s="1"/>
      <c r="BK286" s="1"/>
      <c r="BL286" s="717"/>
      <c r="BM286" s="723"/>
      <c r="BN286" s="723"/>
      <c r="BO286" s="723"/>
      <c r="BP286" s="723"/>
      <c r="BQ286" s="723"/>
      <c r="BR286" s="1"/>
      <c r="BS286" s="1"/>
      <c r="BT286" s="1"/>
      <c r="BU286" s="1"/>
      <c r="BV286" s="1"/>
      <c r="BW286" s="1"/>
      <c r="BX286" s="1"/>
      <c r="BY286" s="1"/>
      <c r="BZ286" s="1"/>
      <c r="CA286" s="1"/>
      <c r="CB286" s="1"/>
      <c r="CC286" s="1"/>
    </row>
    <row r="287" spans="1:81" ht="39.75" customHeight="1" x14ac:dyDescent="0.3">
      <c r="A287" s="714"/>
      <c r="B287" s="715"/>
      <c r="C287" s="2"/>
      <c r="D287" s="2"/>
      <c r="E287" s="2"/>
      <c r="F287" s="2"/>
      <c r="G287" s="2"/>
      <c r="H287" s="2"/>
      <c r="I287" s="2"/>
      <c r="J287" s="716"/>
      <c r="K287" s="717"/>
      <c r="L287" s="718"/>
      <c r="M287" s="718"/>
      <c r="N287" s="719"/>
      <c r="O287" s="719"/>
      <c r="P287" s="719"/>
      <c r="Q287" s="719"/>
      <c r="R287" s="2"/>
      <c r="S287" s="2"/>
      <c r="T287" s="2"/>
      <c r="U287" s="2"/>
      <c r="V287" s="2"/>
      <c r="W287" s="2"/>
      <c r="X287" s="720"/>
      <c r="Y287" s="720"/>
      <c r="Z287" s="720"/>
      <c r="AA287" s="720"/>
      <c r="AB287" s="717"/>
      <c r="AC287" s="721"/>
      <c r="AD287" s="722"/>
      <c r="AE287" s="722"/>
      <c r="AF287" s="722"/>
      <c r="AG287" s="722"/>
      <c r="AH287" s="722"/>
      <c r="AI287" s="722"/>
      <c r="AJ287" s="722"/>
      <c r="AK287" s="717"/>
      <c r="AL287" s="723"/>
      <c r="AM287" s="723"/>
      <c r="AN287" s="723"/>
      <c r="AO287" s="723"/>
      <c r="AP287" s="723"/>
      <c r="AQ287" s="1"/>
      <c r="AR287" s="1"/>
      <c r="AS287" s="1"/>
      <c r="AT287" s="717"/>
      <c r="AU287" s="723"/>
      <c r="AV287" s="723"/>
      <c r="AW287" s="723"/>
      <c r="AX287" s="723"/>
      <c r="AY287" s="723"/>
      <c r="AZ287" s="1"/>
      <c r="BA287" s="1"/>
      <c r="BB287" s="1"/>
      <c r="BC287" s="717"/>
      <c r="BD287" s="723"/>
      <c r="BE287" s="723"/>
      <c r="BF287" s="723"/>
      <c r="BG287" s="723"/>
      <c r="BH287" s="723"/>
      <c r="BI287" s="1"/>
      <c r="BJ287" s="1"/>
      <c r="BK287" s="1"/>
      <c r="BL287" s="717"/>
      <c r="BM287" s="723"/>
      <c r="BN287" s="723"/>
      <c r="BO287" s="723"/>
      <c r="BP287" s="723"/>
      <c r="BQ287" s="723"/>
      <c r="BR287" s="1"/>
      <c r="BS287" s="1"/>
      <c r="BT287" s="1"/>
      <c r="BU287" s="1"/>
      <c r="BV287" s="1"/>
      <c r="BW287" s="1"/>
      <c r="BX287" s="1"/>
      <c r="BY287" s="1"/>
      <c r="BZ287" s="1"/>
      <c r="CA287" s="1"/>
      <c r="CB287" s="1"/>
      <c r="CC287" s="1"/>
    </row>
    <row r="288" spans="1:81" ht="39.75" customHeight="1" x14ac:dyDescent="0.3">
      <c r="A288" s="714"/>
      <c r="B288" s="715"/>
      <c r="C288" s="2"/>
      <c r="D288" s="2"/>
      <c r="E288" s="2"/>
      <c r="F288" s="2"/>
      <c r="G288" s="2"/>
      <c r="H288" s="2"/>
      <c r="I288" s="2"/>
      <c r="J288" s="716"/>
      <c r="K288" s="717"/>
      <c r="L288" s="718"/>
      <c r="M288" s="718"/>
      <c r="N288" s="719"/>
      <c r="O288" s="719"/>
      <c r="P288" s="719"/>
      <c r="Q288" s="719"/>
      <c r="R288" s="2"/>
      <c r="S288" s="2"/>
      <c r="T288" s="2"/>
      <c r="U288" s="2"/>
      <c r="V288" s="2"/>
      <c r="W288" s="2"/>
      <c r="X288" s="720"/>
      <c r="Y288" s="720"/>
      <c r="Z288" s="720"/>
      <c r="AA288" s="720"/>
      <c r="AB288" s="717"/>
      <c r="AC288" s="721"/>
      <c r="AD288" s="722"/>
      <c r="AE288" s="722"/>
      <c r="AF288" s="722"/>
      <c r="AG288" s="722"/>
      <c r="AH288" s="722"/>
      <c r="AI288" s="722"/>
      <c r="AJ288" s="722"/>
      <c r="AK288" s="717"/>
      <c r="AL288" s="723"/>
      <c r="AM288" s="723"/>
      <c r="AN288" s="723"/>
      <c r="AO288" s="723"/>
      <c r="AP288" s="723"/>
      <c r="AQ288" s="1"/>
      <c r="AR288" s="1"/>
      <c r="AS288" s="1"/>
      <c r="AT288" s="717"/>
      <c r="AU288" s="723"/>
      <c r="AV288" s="723"/>
      <c r="AW288" s="723"/>
      <c r="AX288" s="723"/>
      <c r="AY288" s="723"/>
      <c r="AZ288" s="1"/>
      <c r="BA288" s="1"/>
      <c r="BB288" s="1"/>
      <c r="BC288" s="717"/>
      <c r="BD288" s="723"/>
      <c r="BE288" s="723"/>
      <c r="BF288" s="723"/>
      <c r="BG288" s="723"/>
      <c r="BH288" s="723"/>
      <c r="BI288" s="1"/>
      <c r="BJ288" s="1"/>
      <c r="BK288" s="1"/>
      <c r="BL288" s="717"/>
      <c r="BM288" s="723"/>
      <c r="BN288" s="723"/>
      <c r="BO288" s="723"/>
      <c r="BP288" s="723"/>
      <c r="BQ288" s="723"/>
      <c r="BR288" s="1"/>
      <c r="BS288" s="1"/>
      <c r="BT288" s="1"/>
      <c r="BU288" s="1"/>
      <c r="BV288" s="1"/>
      <c r="BW288" s="1"/>
      <c r="BX288" s="1"/>
      <c r="BY288" s="1"/>
      <c r="BZ288" s="1"/>
      <c r="CA288" s="1"/>
      <c r="CB288" s="1"/>
      <c r="CC288" s="1"/>
    </row>
    <row r="289" spans="1:81" ht="39.75" customHeight="1" x14ac:dyDescent="0.3">
      <c r="A289" s="714"/>
      <c r="B289" s="715"/>
      <c r="C289" s="2"/>
      <c r="D289" s="2"/>
      <c r="E289" s="2"/>
      <c r="F289" s="2"/>
      <c r="G289" s="2"/>
      <c r="H289" s="2"/>
      <c r="I289" s="2"/>
      <c r="J289" s="716"/>
      <c r="K289" s="717"/>
      <c r="L289" s="718"/>
      <c r="M289" s="718"/>
      <c r="N289" s="719"/>
      <c r="O289" s="719"/>
      <c r="P289" s="719"/>
      <c r="Q289" s="719"/>
      <c r="R289" s="2"/>
      <c r="S289" s="2"/>
      <c r="T289" s="2"/>
      <c r="U289" s="2"/>
      <c r="V289" s="2"/>
      <c r="W289" s="2"/>
      <c r="X289" s="720"/>
      <c r="Y289" s="720"/>
      <c r="Z289" s="720"/>
      <c r="AA289" s="720"/>
      <c r="AB289" s="717"/>
      <c r="AC289" s="721"/>
      <c r="AD289" s="722"/>
      <c r="AE289" s="722"/>
      <c r="AF289" s="722"/>
      <c r="AG289" s="722"/>
      <c r="AH289" s="722"/>
      <c r="AI289" s="722"/>
      <c r="AJ289" s="722"/>
      <c r="AK289" s="717"/>
      <c r="AL289" s="723"/>
      <c r="AM289" s="723"/>
      <c r="AN289" s="723"/>
      <c r="AO289" s="723"/>
      <c r="AP289" s="723"/>
      <c r="AQ289" s="1"/>
      <c r="AR289" s="1"/>
      <c r="AS289" s="1"/>
      <c r="AT289" s="717"/>
      <c r="AU289" s="723"/>
      <c r="AV289" s="723"/>
      <c r="AW289" s="723"/>
      <c r="AX289" s="723"/>
      <c r="AY289" s="723"/>
      <c r="AZ289" s="1"/>
      <c r="BA289" s="1"/>
      <c r="BB289" s="1"/>
      <c r="BC289" s="717"/>
      <c r="BD289" s="723"/>
      <c r="BE289" s="723"/>
      <c r="BF289" s="723"/>
      <c r="BG289" s="723"/>
      <c r="BH289" s="723"/>
      <c r="BI289" s="1"/>
      <c r="BJ289" s="1"/>
      <c r="BK289" s="1"/>
      <c r="BL289" s="717"/>
      <c r="BM289" s="723"/>
      <c r="BN289" s="723"/>
      <c r="BO289" s="723"/>
      <c r="BP289" s="723"/>
      <c r="BQ289" s="723"/>
      <c r="BR289" s="1"/>
      <c r="BS289" s="1"/>
      <c r="BT289" s="1"/>
      <c r="BU289" s="1"/>
      <c r="BV289" s="1"/>
      <c r="BW289" s="1"/>
      <c r="BX289" s="1"/>
      <c r="BY289" s="1"/>
      <c r="BZ289" s="1"/>
      <c r="CA289" s="1"/>
      <c r="CB289" s="1"/>
      <c r="CC289" s="1"/>
    </row>
    <row r="290" spans="1:81" ht="39.75" customHeight="1" x14ac:dyDescent="0.3">
      <c r="A290" s="714"/>
      <c r="B290" s="715"/>
      <c r="C290" s="2"/>
      <c r="D290" s="2"/>
      <c r="E290" s="2"/>
      <c r="F290" s="2"/>
      <c r="G290" s="2"/>
      <c r="H290" s="2"/>
      <c r="I290" s="2"/>
      <c r="J290" s="716"/>
      <c r="K290" s="717"/>
      <c r="L290" s="718"/>
      <c r="M290" s="718"/>
      <c r="N290" s="719"/>
      <c r="O290" s="719"/>
      <c r="P290" s="719"/>
      <c r="Q290" s="719"/>
      <c r="R290" s="2"/>
      <c r="S290" s="2"/>
      <c r="T290" s="2"/>
      <c r="U290" s="2"/>
      <c r="V290" s="2"/>
      <c r="W290" s="2"/>
      <c r="X290" s="720"/>
      <c r="Y290" s="720"/>
      <c r="Z290" s="720"/>
      <c r="AA290" s="720"/>
      <c r="AB290" s="717"/>
      <c r="AC290" s="721"/>
      <c r="AD290" s="722"/>
      <c r="AE290" s="722"/>
      <c r="AF290" s="722"/>
      <c r="AG290" s="722"/>
      <c r="AH290" s="722"/>
      <c r="AI290" s="722"/>
      <c r="AJ290" s="722"/>
      <c r="AK290" s="717"/>
      <c r="AL290" s="723"/>
      <c r="AM290" s="723"/>
      <c r="AN290" s="723"/>
      <c r="AO290" s="723"/>
      <c r="AP290" s="723"/>
      <c r="AQ290" s="1"/>
      <c r="AR290" s="1"/>
      <c r="AS290" s="1"/>
      <c r="AT290" s="717"/>
      <c r="AU290" s="723"/>
      <c r="AV290" s="723"/>
      <c r="AW290" s="723"/>
      <c r="AX290" s="723"/>
      <c r="AY290" s="723"/>
      <c r="AZ290" s="1"/>
      <c r="BA290" s="1"/>
      <c r="BB290" s="1"/>
      <c r="BC290" s="717"/>
      <c r="BD290" s="723"/>
      <c r="BE290" s="723"/>
      <c r="BF290" s="723"/>
      <c r="BG290" s="723"/>
      <c r="BH290" s="723"/>
      <c r="BI290" s="1"/>
      <c r="BJ290" s="1"/>
      <c r="BK290" s="1"/>
      <c r="BL290" s="717"/>
      <c r="BM290" s="723"/>
      <c r="BN290" s="723"/>
      <c r="BO290" s="723"/>
      <c r="BP290" s="723"/>
      <c r="BQ290" s="723"/>
      <c r="BR290" s="1"/>
      <c r="BS290" s="1"/>
      <c r="BT290" s="1"/>
      <c r="BU290" s="1"/>
      <c r="BV290" s="1"/>
      <c r="BW290" s="1"/>
      <c r="BX290" s="1"/>
      <c r="BY290" s="1"/>
      <c r="BZ290" s="1"/>
      <c r="CA290" s="1"/>
      <c r="CB290" s="1"/>
      <c r="CC290" s="1"/>
    </row>
    <row r="291" spans="1:81" ht="39.75" customHeight="1" x14ac:dyDescent="0.3">
      <c r="A291" s="714"/>
      <c r="B291" s="715"/>
      <c r="C291" s="2"/>
      <c r="D291" s="2"/>
      <c r="E291" s="2"/>
      <c r="F291" s="2"/>
      <c r="G291" s="2"/>
      <c r="H291" s="2"/>
      <c r="I291" s="2"/>
      <c r="J291" s="716"/>
      <c r="K291" s="717"/>
      <c r="L291" s="718"/>
      <c r="M291" s="718"/>
      <c r="N291" s="719"/>
      <c r="O291" s="719"/>
      <c r="P291" s="719"/>
      <c r="Q291" s="719"/>
      <c r="R291" s="2"/>
      <c r="S291" s="2"/>
      <c r="T291" s="2"/>
      <c r="U291" s="2"/>
      <c r="V291" s="2"/>
      <c r="W291" s="2"/>
      <c r="X291" s="720"/>
      <c r="Y291" s="720"/>
      <c r="Z291" s="720"/>
      <c r="AA291" s="720"/>
      <c r="AB291" s="717"/>
      <c r="AC291" s="721"/>
      <c r="AD291" s="722"/>
      <c r="AE291" s="722"/>
      <c r="AF291" s="722"/>
      <c r="AG291" s="722"/>
      <c r="AH291" s="722"/>
      <c r="AI291" s="722"/>
      <c r="AJ291" s="722"/>
      <c r="AK291" s="717"/>
      <c r="AL291" s="723"/>
      <c r="AM291" s="723"/>
      <c r="AN291" s="723"/>
      <c r="AO291" s="723"/>
      <c r="AP291" s="723"/>
      <c r="AQ291" s="1"/>
      <c r="AR291" s="1"/>
      <c r="AS291" s="1"/>
      <c r="AT291" s="717"/>
      <c r="AU291" s="723"/>
      <c r="AV291" s="723"/>
      <c r="AW291" s="723"/>
      <c r="AX291" s="723"/>
      <c r="AY291" s="723"/>
      <c r="AZ291" s="1"/>
      <c r="BA291" s="1"/>
      <c r="BB291" s="1"/>
      <c r="BC291" s="717"/>
      <c r="BD291" s="723"/>
      <c r="BE291" s="723"/>
      <c r="BF291" s="723"/>
      <c r="BG291" s="723"/>
      <c r="BH291" s="723"/>
      <c r="BI291" s="1"/>
      <c r="BJ291" s="1"/>
      <c r="BK291" s="1"/>
      <c r="BL291" s="717"/>
      <c r="BM291" s="723"/>
      <c r="BN291" s="723"/>
      <c r="BO291" s="723"/>
      <c r="BP291" s="723"/>
      <c r="BQ291" s="723"/>
      <c r="BR291" s="1"/>
      <c r="BS291" s="1"/>
      <c r="BT291" s="1"/>
      <c r="BU291" s="1"/>
      <c r="BV291" s="1"/>
      <c r="BW291" s="1"/>
      <c r="BX291" s="1"/>
      <c r="BY291" s="1"/>
      <c r="BZ291" s="1"/>
      <c r="CA291" s="1"/>
      <c r="CB291" s="1"/>
      <c r="CC291" s="1"/>
    </row>
    <row r="292" spans="1:81" ht="39.75" customHeight="1" x14ac:dyDescent="0.3">
      <c r="A292" s="714"/>
      <c r="B292" s="715"/>
      <c r="C292" s="2"/>
      <c r="D292" s="2"/>
      <c r="E292" s="2"/>
      <c r="F292" s="2"/>
      <c r="G292" s="2"/>
      <c r="H292" s="2"/>
      <c r="I292" s="2"/>
      <c r="J292" s="716"/>
      <c r="K292" s="717"/>
      <c r="L292" s="718"/>
      <c r="M292" s="718"/>
      <c r="N292" s="719"/>
      <c r="O292" s="719"/>
      <c r="P292" s="719"/>
      <c r="Q292" s="719"/>
      <c r="R292" s="2"/>
      <c r="S292" s="2"/>
      <c r="T292" s="2"/>
      <c r="U292" s="2"/>
      <c r="V292" s="2"/>
      <c r="W292" s="2"/>
      <c r="X292" s="720"/>
      <c r="Y292" s="720"/>
      <c r="Z292" s="720"/>
      <c r="AA292" s="720"/>
      <c r="AB292" s="717"/>
      <c r="AC292" s="721"/>
      <c r="AD292" s="722"/>
      <c r="AE292" s="722"/>
      <c r="AF292" s="722"/>
      <c r="AG292" s="722"/>
      <c r="AH292" s="722"/>
      <c r="AI292" s="722"/>
      <c r="AJ292" s="722"/>
      <c r="AK292" s="717"/>
      <c r="AL292" s="723"/>
      <c r="AM292" s="723"/>
      <c r="AN292" s="723"/>
      <c r="AO292" s="723"/>
      <c r="AP292" s="723"/>
      <c r="AQ292" s="1"/>
      <c r="AR292" s="1"/>
      <c r="AS292" s="1"/>
      <c r="AT292" s="717"/>
      <c r="AU292" s="723"/>
      <c r="AV292" s="723"/>
      <c r="AW292" s="723"/>
      <c r="AX292" s="723"/>
      <c r="AY292" s="723"/>
      <c r="AZ292" s="1"/>
      <c r="BA292" s="1"/>
      <c r="BB292" s="1"/>
      <c r="BC292" s="717"/>
      <c r="BD292" s="723"/>
      <c r="BE292" s="723"/>
      <c r="BF292" s="723"/>
      <c r="BG292" s="723"/>
      <c r="BH292" s="723"/>
      <c r="BI292" s="1"/>
      <c r="BJ292" s="1"/>
      <c r="BK292" s="1"/>
      <c r="BL292" s="717"/>
      <c r="BM292" s="723"/>
      <c r="BN292" s="723"/>
      <c r="BO292" s="723"/>
      <c r="BP292" s="723"/>
      <c r="BQ292" s="723"/>
      <c r="BR292" s="1"/>
      <c r="BS292" s="1"/>
      <c r="BT292" s="1"/>
      <c r="BU292" s="1"/>
      <c r="BV292" s="1"/>
      <c r="BW292" s="1"/>
      <c r="BX292" s="1"/>
      <c r="BY292" s="1"/>
      <c r="BZ292" s="1"/>
      <c r="CA292" s="1"/>
      <c r="CB292" s="1"/>
      <c r="CC292" s="1"/>
    </row>
    <row r="293" spans="1:81" ht="39.75" customHeight="1" x14ac:dyDescent="0.3">
      <c r="A293" s="714"/>
      <c r="B293" s="715"/>
      <c r="C293" s="2"/>
      <c r="D293" s="2"/>
      <c r="E293" s="2"/>
      <c r="F293" s="2"/>
      <c r="G293" s="2"/>
      <c r="H293" s="2"/>
      <c r="I293" s="2"/>
      <c r="J293" s="716"/>
      <c r="K293" s="717"/>
      <c r="L293" s="718"/>
      <c r="M293" s="718"/>
      <c r="N293" s="719"/>
      <c r="O293" s="719"/>
      <c r="P293" s="719"/>
      <c r="Q293" s="719"/>
      <c r="R293" s="2"/>
      <c r="S293" s="2"/>
      <c r="T293" s="2"/>
      <c r="U293" s="2"/>
      <c r="V293" s="2"/>
      <c r="W293" s="2"/>
      <c r="X293" s="720"/>
      <c r="Y293" s="720"/>
      <c r="Z293" s="720"/>
      <c r="AA293" s="720"/>
      <c r="AB293" s="717"/>
      <c r="AC293" s="721"/>
      <c r="AD293" s="722"/>
      <c r="AE293" s="722"/>
      <c r="AF293" s="722"/>
      <c r="AG293" s="722"/>
      <c r="AH293" s="722"/>
      <c r="AI293" s="722"/>
      <c r="AJ293" s="722"/>
      <c r="AK293" s="717"/>
      <c r="AL293" s="723"/>
      <c r="AM293" s="723"/>
      <c r="AN293" s="723"/>
      <c r="AO293" s="723"/>
      <c r="AP293" s="723"/>
      <c r="AQ293" s="1"/>
      <c r="AR293" s="1"/>
      <c r="AS293" s="1"/>
      <c r="AT293" s="717"/>
      <c r="AU293" s="723"/>
      <c r="AV293" s="723"/>
      <c r="AW293" s="723"/>
      <c r="AX293" s="723"/>
      <c r="AY293" s="723"/>
      <c r="AZ293" s="1"/>
      <c r="BA293" s="1"/>
      <c r="BB293" s="1"/>
      <c r="BC293" s="717"/>
      <c r="BD293" s="723"/>
      <c r="BE293" s="723"/>
      <c r="BF293" s="723"/>
      <c r="BG293" s="723"/>
      <c r="BH293" s="723"/>
      <c r="BI293" s="1"/>
      <c r="BJ293" s="1"/>
      <c r="BK293" s="1"/>
      <c r="BL293" s="717"/>
      <c r="BM293" s="723"/>
      <c r="BN293" s="723"/>
      <c r="BO293" s="723"/>
      <c r="BP293" s="723"/>
      <c r="BQ293" s="723"/>
      <c r="BR293" s="1"/>
      <c r="BS293" s="1"/>
      <c r="BT293" s="1"/>
      <c r="BU293" s="1"/>
      <c r="BV293" s="1"/>
      <c r="BW293" s="1"/>
      <c r="BX293" s="1"/>
      <c r="BY293" s="1"/>
      <c r="BZ293" s="1"/>
      <c r="CA293" s="1"/>
      <c r="CB293" s="1"/>
      <c r="CC293" s="1"/>
    </row>
    <row r="294" spans="1:81" ht="39.75" customHeight="1" x14ac:dyDescent="0.3">
      <c r="A294" s="714"/>
      <c r="B294" s="715"/>
      <c r="C294" s="2"/>
      <c r="D294" s="2"/>
      <c r="E294" s="2"/>
      <c r="F294" s="2"/>
      <c r="G294" s="2"/>
      <c r="H294" s="2"/>
      <c r="I294" s="2"/>
      <c r="J294" s="716"/>
      <c r="K294" s="717"/>
      <c r="L294" s="718"/>
      <c r="M294" s="718"/>
      <c r="N294" s="719"/>
      <c r="O294" s="719"/>
      <c r="P294" s="719"/>
      <c r="Q294" s="719"/>
      <c r="R294" s="2"/>
      <c r="S294" s="2"/>
      <c r="T294" s="2"/>
      <c r="U294" s="2"/>
      <c r="V294" s="2"/>
      <c r="W294" s="2"/>
      <c r="X294" s="720"/>
      <c r="Y294" s="720"/>
      <c r="Z294" s="720"/>
      <c r="AA294" s="720"/>
      <c r="AB294" s="717"/>
      <c r="AC294" s="721"/>
      <c r="AD294" s="722"/>
      <c r="AE294" s="722"/>
      <c r="AF294" s="722"/>
      <c r="AG294" s="722"/>
      <c r="AH294" s="722"/>
      <c r="AI294" s="722"/>
      <c r="AJ294" s="722"/>
      <c r="AK294" s="717"/>
      <c r="AL294" s="723"/>
      <c r="AM294" s="723"/>
      <c r="AN294" s="723"/>
      <c r="AO294" s="723"/>
      <c r="AP294" s="723"/>
      <c r="AQ294" s="1"/>
      <c r="AR294" s="1"/>
      <c r="AS294" s="1"/>
      <c r="AT294" s="717"/>
      <c r="AU294" s="723"/>
      <c r="AV294" s="723"/>
      <c r="AW294" s="723"/>
      <c r="AX294" s="723"/>
      <c r="AY294" s="723"/>
      <c r="AZ294" s="1"/>
      <c r="BA294" s="1"/>
      <c r="BB294" s="1"/>
      <c r="BC294" s="717"/>
      <c r="BD294" s="723"/>
      <c r="BE294" s="723"/>
      <c r="BF294" s="723"/>
      <c r="BG294" s="723"/>
      <c r="BH294" s="723"/>
      <c r="BI294" s="1"/>
      <c r="BJ294" s="1"/>
      <c r="BK294" s="1"/>
      <c r="BL294" s="717"/>
      <c r="BM294" s="723"/>
      <c r="BN294" s="723"/>
      <c r="BO294" s="723"/>
      <c r="BP294" s="723"/>
      <c r="BQ294" s="723"/>
      <c r="BR294" s="1"/>
      <c r="BS294" s="1"/>
      <c r="BT294" s="1"/>
      <c r="BU294" s="1"/>
      <c r="BV294" s="1"/>
      <c r="BW294" s="1"/>
      <c r="BX294" s="1"/>
      <c r="BY294" s="1"/>
      <c r="BZ294" s="1"/>
      <c r="CA294" s="1"/>
      <c r="CB294" s="1"/>
      <c r="CC294" s="1"/>
    </row>
    <row r="295" spans="1:81" ht="39.75" customHeight="1" x14ac:dyDescent="0.3">
      <c r="A295" s="714"/>
      <c r="B295" s="715"/>
      <c r="C295" s="2"/>
      <c r="D295" s="2"/>
      <c r="E295" s="2"/>
      <c r="F295" s="2"/>
      <c r="G295" s="2"/>
      <c r="H295" s="2"/>
      <c r="I295" s="2"/>
      <c r="J295" s="716"/>
      <c r="K295" s="717"/>
      <c r="L295" s="718"/>
      <c r="M295" s="718"/>
      <c r="N295" s="719"/>
      <c r="O295" s="719"/>
      <c r="P295" s="719"/>
      <c r="Q295" s="719"/>
      <c r="R295" s="2"/>
      <c r="S295" s="2"/>
      <c r="T295" s="2"/>
      <c r="U295" s="2"/>
      <c r="V295" s="2"/>
      <c r="W295" s="2"/>
      <c r="X295" s="720"/>
      <c r="Y295" s="720"/>
      <c r="Z295" s="720"/>
      <c r="AA295" s="720"/>
      <c r="AB295" s="717"/>
      <c r="AC295" s="721"/>
      <c r="AD295" s="722"/>
      <c r="AE295" s="722"/>
      <c r="AF295" s="722"/>
      <c r="AG295" s="722"/>
      <c r="AH295" s="722"/>
      <c r="AI295" s="722"/>
      <c r="AJ295" s="722"/>
      <c r="AK295" s="717"/>
      <c r="AL295" s="723"/>
      <c r="AM295" s="723"/>
      <c r="AN295" s="723"/>
      <c r="AO295" s="723"/>
      <c r="AP295" s="723"/>
      <c r="AQ295" s="1"/>
      <c r="AR295" s="1"/>
      <c r="AS295" s="1"/>
      <c r="AT295" s="717"/>
      <c r="AU295" s="723"/>
      <c r="AV295" s="723"/>
      <c r="AW295" s="723"/>
      <c r="AX295" s="723"/>
      <c r="AY295" s="723"/>
      <c r="AZ295" s="1"/>
      <c r="BA295" s="1"/>
      <c r="BB295" s="1"/>
      <c r="BC295" s="717"/>
      <c r="BD295" s="723"/>
      <c r="BE295" s="723"/>
      <c r="BF295" s="723"/>
      <c r="BG295" s="723"/>
      <c r="BH295" s="723"/>
      <c r="BI295" s="1"/>
      <c r="BJ295" s="1"/>
      <c r="BK295" s="1"/>
      <c r="BL295" s="717"/>
      <c r="BM295" s="723"/>
      <c r="BN295" s="723"/>
      <c r="BO295" s="723"/>
      <c r="BP295" s="723"/>
      <c r="BQ295" s="723"/>
      <c r="BR295" s="1"/>
      <c r="BS295" s="1"/>
      <c r="BT295" s="1"/>
      <c r="BU295" s="1"/>
      <c r="BV295" s="1"/>
      <c r="BW295" s="1"/>
      <c r="BX295" s="1"/>
      <c r="BY295" s="1"/>
      <c r="BZ295" s="1"/>
      <c r="CA295" s="1"/>
      <c r="CB295" s="1"/>
      <c r="CC295" s="1"/>
    </row>
    <row r="296" spans="1:81" ht="39.75" customHeight="1" x14ac:dyDescent="0.3">
      <c r="A296" s="714"/>
      <c r="B296" s="715"/>
      <c r="C296" s="2"/>
      <c r="D296" s="2"/>
      <c r="E296" s="2"/>
      <c r="F296" s="2"/>
      <c r="G296" s="2"/>
      <c r="H296" s="2"/>
      <c r="I296" s="2"/>
      <c r="J296" s="716"/>
      <c r="K296" s="717"/>
      <c r="L296" s="718"/>
      <c r="M296" s="718"/>
      <c r="N296" s="719"/>
      <c r="O296" s="719"/>
      <c r="P296" s="719"/>
      <c r="Q296" s="719"/>
      <c r="R296" s="2"/>
      <c r="S296" s="2"/>
      <c r="T296" s="2"/>
      <c r="U296" s="2"/>
      <c r="V296" s="2"/>
      <c r="W296" s="2"/>
      <c r="X296" s="720"/>
      <c r="Y296" s="720"/>
      <c r="Z296" s="720"/>
      <c r="AA296" s="720"/>
      <c r="AB296" s="717"/>
      <c r="AC296" s="721"/>
      <c r="AD296" s="722"/>
      <c r="AE296" s="722"/>
      <c r="AF296" s="722"/>
      <c r="AG296" s="722"/>
      <c r="AH296" s="722"/>
      <c r="AI296" s="722"/>
      <c r="AJ296" s="722"/>
      <c r="AK296" s="717"/>
      <c r="AL296" s="723"/>
      <c r="AM296" s="723"/>
      <c r="AN296" s="723"/>
      <c r="AO296" s="723"/>
      <c r="AP296" s="723"/>
      <c r="AQ296" s="1"/>
      <c r="AR296" s="1"/>
      <c r="AS296" s="1"/>
      <c r="AT296" s="717"/>
      <c r="AU296" s="723"/>
      <c r="AV296" s="723"/>
      <c r="AW296" s="723"/>
      <c r="AX296" s="723"/>
      <c r="AY296" s="723"/>
      <c r="AZ296" s="1"/>
      <c r="BA296" s="1"/>
      <c r="BB296" s="1"/>
      <c r="BC296" s="717"/>
      <c r="BD296" s="723"/>
      <c r="BE296" s="723"/>
      <c r="BF296" s="723"/>
      <c r="BG296" s="723"/>
      <c r="BH296" s="723"/>
      <c r="BI296" s="1"/>
      <c r="BJ296" s="1"/>
      <c r="BK296" s="1"/>
      <c r="BL296" s="717"/>
      <c r="BM296" s="723"/>
      <c r="BN296" s="723"/>
      <c r="BO296" s="723"/>
      <c r="BP296" s="723"/>
      <c r="BQ296" s="723"/>
      <c r="BR296" s="1"/>
      <c r="BS296" s="1"/>
      <c r="BT296" s="1"/>
      <c r="BU296" s="1"/>
      <c r="BV296" s="1"/>
      <c r="BW296" s="1"/>
      <c r="BX296" s="1"/>
      <c r="BY296" s="1"/>
      <c r="BZ296" s="1"/>
      <c r="CA296" s="1"/>
      <c r="CB296" s="1"/>
      <c r="CC296" s="1"/>
    </row>
    <row r="297" spans="1:81" ht="39.75" customHeight="1" x14ac:dyDescent="0.3">
      <c r="A297" s="714"/>
      <c r="B297" s="715"/>
      <c r="C297" s="2"/>
      <c r="D297" s="2"/>
      <c r="E297" s="2"/>
      <c r="F297" s="2"/>
      <c r="G297" s="2"/>
      <c r="H297" s="2"/>
      <c r="I297" s="2"/>
      <c r="J297" s="716"/>
      <c r="K297" s="717"/>
      <c r="L297" s="718"/>
      <c r="M297" s="718"/>
      <c r="N297" s="719"/>
      <c r="O297" s="719"/>
      <c r="P297" s="719"/>
      <c r="Q297" s="719"/>
      <c r="R297" s="2"/>
      <c r="S297" s="2"/>
      <c r="T297" s="2"/>
      <c r="U297" s="2"/>
      <c r="V297" s="2"/>
      <c r="W297" s="2"/>
      <c r="X297" s="720"/>
      <c r="Y297" s="720"/>
      <c r="Z297" s="720"/>
      <c r="AA297" s="720"/>
      <c r="AB297" s="717"/>
      <c r="AC297" s="721"/>
      <c r="AD297" s="722"/>
      <c r="AE297" s="722"/>
      <c r="AF297" s="722"/>
      <c r="AG297" s="722"/>
      <c r="AH297" s="722"/>
      <c r="AI297" s="722"/>
      <c r="AJ297" s="722"/>
      <c r="AK297" s="717"/>
      <c r="AL297" s="723"/>
      <c r="AM297" s="723"/>
      <c r="AN297" s="723"/>
      <c r="AO297" s="723"/>
      <c r="AP297" s="723"/>
      <c r="AQ297" s="1"/>
      <c r="AR297" s="1"/>
      <c r="AS297" s="1"/>
      <c r="AT297" s="717"/>
      <c r="AU297" s="723"/>
      <c r="AV297" s="723"/>
      <c r="AW297" s="723"/>
      <c r="AX297" s="723"/>
      <c r="AY297" s="723"/>
      <c r="AZ297" s="1"/>
      <c r="BA297" s="1"/>
      <c r="BB297" s="1"/>
      <c r="BC297" s="717"/>
      <c r="BD297" s="723"/>
      <c r="BE297" s="723"/>
      <c r="BF297" s="723"/>
      <c r="BG297" s="723"/>
      <c r="BH297" s="723"/>
      <c r="BI297" s="1"/>
      <c r="BJ297" s="1"/>
      <c r="BK297" s="1"/>
      <c r="BL297" s="717"/>
      <c r="BM297" s="723"/>
      <c r="BN297" s="723"/>
      <c r="BO297" s="723"/>
      <c r="BP297" s="723"/>
      <c r="BQ297" s="723"/>
      <c r="BR297" s="1"/>
      <c r="BS297" s="1"/>
      <c r="BT297" s="1"/>
      <c r="BU297" s="1"/>
      <c r="BV297" s="1"/>
      <c r="BW297" s="1"/>
      <c r="BX297" s="1"/>
      <c r="BY297" s="1"/>
      <c r="BZ297" s="1"/>
      <c r="CA297" s="1"/>
      <c r="CB297" s="1"/>
      <c r="CC297" s="1"/>
    </row>
    <row r="298" spans="1:81" ht="39.75" customHeight="1" x14ac:dyDescent="0.3">
      <c r="A298" s="714"/>
      <c r="B298" s="715"/>
      <c r="C298" s="2"/>
      <c r="D298" s="2"/>
      <c r="E298" s="2"/>
      <c r="F298" s="2"/>
      <c r="G298" s="2"/>
      <c r="H298" s="2"/>
      <c r="I298" s="2"/>
      <c r="J298" s="716"/>
      <c r="K298" s="717"/>
      <c r="L298" s="718"/>
      <c r="M298" s="718"/>
      <c r="N298" s="719"/>
      <c r="O298" s="719"/>
      <c r="P298" s="719"/>
      <c r="Q298" s="719"/>
      <c r="R298" s="2"/>
      <c r="S298" s="2"/>
      <c r="T298" s="2"/>
      <c r="U298" s="2"/>
      <c r="V298" s="2"/>
      <c r="W298" s="2"/>
      <c r="X298" s="720"/>
      <c r="Y298" s="720"/>
      <c r="Z298" s="720"/>
      <c r="AA298" s="720"/>
      <c r="AB298" s="717"/>
      <c r="AC298" s="721"/>
      <c r="AD298" s="722"/>
      <c r="AE298" s="722"/>
      <c r="AF298" s="722"/>
      <c r="AG298" s="722"/>
      <c r="AH298" s="722"/>
      <c r="AI298" s="722"/>
      <c r="AJ298" s="722"/>
      <c r="AK298" s="717"/>
      <c r="AL298" s="723"/>
      <c r="AM298" s="723"/>
      <c r="AN298" s="723"/>
      <c r="AO298" s="723"/>
      <c r="AP298" s="723"/>
      <c r="AQ298" s="1"/>
      <c r="AR298" s="1"/>
      <c r="AS298" s="1"/>
      <c r="AT298" s="717"/>
      <c r="AU298" s="723"/>
      <c r="AV298" s="723"/>
      <c r="AW298" s="723"/>
      <c r="AX298" s="723"/>
      <c r="AY298" s="723"/>
      <c r="AZ298" s="1"/>
      <c r="BA298" s="1"/>
      <c r="BB298" s="1"/>
      <c r="BC298" s="717"/>
      <c r="BD298" s="723"/>
      <c r="BE298" s="723"/>
      <c r="BF298" s="723"/>
      <c r="BG298" s="723"/>
      <c r="BH298" s="723"/>
      <c r="BI298" s="1"/>
      <c r="BJ298" s="1"/>
      <c r="BK298" s="1"/>
      <c r="BL298" s="717"/>
      <c r="BM298" s="723"/>
      <c r="BN298" s="723"/>
      <c r="BO298" s="723"/>
      <c r="BP298" s="723"/>
      <c r="BQ298" s="723"/>
      <c r="BR298" s="1"/>
      <c r="BS298" s="1"/>
      <c r="BT298" s="1"/>
      <c r="BU298" s="1"/>
      <c r="BV298" s="1"/>
      <c r="BW298" s="1"/>
      <c r="BX298" s="1"/>
      <c r="BY298" s="1"/>
      <c r="BZ298" s="1"/>
      <c r="CA298" s="1"/>
      <c r="CB298" s="1"/>
      <c r="CC298" s="1"/>
    </row>
    <row r="299" spans="1:81" ht="39.75" customHeight="1" x14ac:dyDescent="0.3">
      <c r="A299" s="714"/>
      <c r="B299" s="715"/>
      <c r="C299" s="2"/>
      <c r="D299" s="2"/>
      <c r="E299" s="2"/>
      <c r="F299" s="2"/>
      <c r="G299" s="2"/>
      <c r="H299" s="2"/>
      <c r="I299" s="2"/>
      <c r="J299" s="716"/>
      <c r="K299" s="717"/>
      <c r="L299" s="718"/>
      <c r="M299" s="718"/>
      <c r="N299" s="719"/>
      <c r="O299" s="719"/>
      <c r="P299" s="719"/>
      <c r="Q299" s="719"/>
      <c r="R299" s="2"/>
      <c r="S299" s="2"/>
      <c r="T299" s="2"/>
      <c r="U299" s="2"/>
      <c r="V299" s="2"/>
      <c r="W299" s="2"/>
      <c r="X299" s="720"/>
      <c r="Y299" s="720"/>
      <c r="Z299" s="720"/>
      <c r="AA299" s="720"/>
      <c r="AB299" s="717"/>
      <c r="AC299" s="721"/>
      <c r="AD299" s="722"/>
      <c r="AE299" s="722"/>
      <c r="AF299" s="722"/>
      <c r="AG299" s="722"/>
      <c r="AH299" s="722"/>
      <c r="AI299" s="722"/>
      <c r="AJ299" s="722"/>
      <c r="AK299" s="717"/>
      <c r="AL299" s="723"/>
      <c r="AM299" s="723"/>
      <c r="AN299" s="723"/>
      <c r="AO299" s="723"/>
      <c r="AP299" s="723"/>
      <c r="AQ299" s="1"/>
      <c r="AR299" s="1"/>
      <c r="AS299" s="1"/>
      <c r="AT299" s="717"/>
      <c r="AU299" s="723"/>
      <c r="AV299" s="723"/>
      <c r="AW299" s="723"/>
      <c r="AX299" s="723"/>
      <c r="AY299" s="723"/>
      <c r="AZ299" s="1"/>
      <c r="BA299" s="1"/>
      <c r="BB299" s="1"/>
      <c r="BC299" s="717"/>
      <c r="BD299" s="723"/>
      <c r="BE299" s="723"/>
      <c r="BF299" s="723"/>
      <c r="BG299" s="723"/>
      <c r="BH299" s="723"/>
      <c r="BI299" s="1"/>
      <c r="BJ299" s="1"/>
      <c r="BK299" s="1"/>
      <c r="BL299" s="717"/>
      <c r="BM299" s="723"/>
      <c r="BN299" s="723"/>
      <c r="BO299" s="723"/>
      <c r="BP299" s="723"/>
      <c r="BQ299" s="723"/>
      <c r="BR299" s="1"/>
      <c r="BS299" s="1"/>
      <c r="BT299" s="1"/>
      <c r="BU299" s="1"/>
      <c r="BV299" s="1"/>
      <c r="BW299" s="1"/>
      <c r="BX299" s="1"/>
      <c r="BY299" s="1"/>
      <c r="BZ299" s="1"/>
      <c r="CA299" s="1"/>
      <c r="CB299" s="1"/>
      <c r="CC299" s="1"/>
    </row>
    <row r="300" spans="1:81" ht="39.75" customHeight="1" x14ac:dyDescent="0.3">
      <c r="A300" s="714"/>
      <c r="B300" s="715"/>
      <c r="C300" s="2"/>
      <c r="D300" s="2"/>
      <c r="E300" s="2"/>
      <c r="F300" s="2"/>
      <c r="G300" s="2"/>
      <c r="H300" s="2"/>
      <c r="I300" s="2"/>
      <c r="J300" s="716"/>
      <c r="K300" s="717"/>
      <c r="L300" s="718"/>
      <c r="M300" s="718"/>
      <c r="N300" s="719"/>
      <c r="O300" s="719"/>
      <c r="P300" s="719"/>
      <c r="Q300" s="719"/>
      <c r="R300" s="2"/>
      <c r="S300" s="2"/>
      <c r="T300" s="2"/>
      <c r="U300" s="2"/>
      <c r="V300" s="2"/>
      <c r="W300" s="2"/>
      <c r="X300" s="720"/>
      <c r="Y300" s="720"/>
      <c r="Z300" s="720"/>
      <c r="AA300" s="720"/>
      <c r="AB300" s="717"/>
      <c r="AC300" s="721"/>
      <c r="AD300" s="722"/>
      <c r="AE300" s="722"/>
      <c r="AF300" s="722"/>
      <c r="AG300" s="722"/>
      <c r="AH300" s="722"/>
      <c r="AI300" s="722"/>
      <c r="AJ300" s="722"/>
      <c r="AK300" s="717"/>
      <c r="AL300" s="723"/>
      <c r="AM300" s="723"/>
      <c r="AN300" s="723"/>
      <c r="AO300" s="723"/>
      <c r="AP300" s="723"/>
      <c r="AQ300" s="1"/>
      <c r="AR300" s="1"/>
      <c r="AS300" s="1"/>
      <c r="AT300" s="717"/>
      <c r="AU300" s="723"/>
      <c r="AV300" s="723"/>
      <c r="AW300" s="723"/>
      <c r="AX300" s="723"/>
      <c r="AY300" s="723"/>
      <c r="AZ300" s="1"/>
      <c r="BA300" s="1"/>
      <c r="BB300" s="1"/>
      <c r="BC300" s="717"/>
      <c r="BD300" s="723"/>
      <c r="BE300" s="723"/>
      <c r="BF300" s="723"/>
      <c r="BG300" s="723"/>
      <c r="BH300" s="723"/>
      <c r="BI300" s="1"/>
      <c r="BJ300" s="1"/>
      <c r="BK300" s="1"/>
      <c r="BL300" s="717"/>
      <c r="BM300" s="723"/>
      <c r="BN300" s="723"/>
      <c r="BO300" s="723"/>
      <c r="BP300" s="723"/>
      <c r="BQ300" s="723"/>
      <c r="BR300" s="1"/>
      <c r="BS300" s="1"/>
      <c r="BT300" s="1"/>
      <c r="BU300" s="1"/>
      <c r="BV300" s="1"/>
      <c r="BW300" s="1"/>
      <c r="BX300" s="1"/>
      <c r="BY300" s="1"/>
      <c r="BZ300" s="1"/>
      <c r="CA300" s="1"/>
      <c r="CB300" s="1"/>
      <c r="CC300" s="1"/>
    </row>
    <row r="301" spans="1:81" ht="39.75" customHeight="1" x14ac:dyDescent="0.3">
      <c r="A301" s="714"/>
      <c r="B301" s="715"/>
      <c r="C301" s="2"/>
      <c r="D301" s="2"/>
      <c r="E301" s="2"/>
      <c r="F301" s="2"/>
      <c r="G301" s="2"/>
      <c r="H301" s="2"/>
      <c r="I301" s="2"/>
      <c r="J301" s="716"/>
      <c r="K301" s="717"/>
      <c r="L301" s="718"/>
      <c r="M301" s="718"/>
      <c r="N301" s="719"/>
      <c r="O301" s="719"/>
      <c r="P301" s="719"/>
      <c r="Q301" s="719"/>
      <c r="R301" s="2"/>
      <c r="S301" s="2"/>
      <c r="T301" s="2"/>
      <c r="U301" s="2"/>
      <c r="V301" s="2"/>
      <c r="W301" s="2"/>
      <c r="X301" s="720"/>
      <c r="Y301" s="720"/>
      <c r="Z301" s="720"/>
      <c r="AA301" s="720"/>
      <c r="AB301" s="717"/>
      <c r="AC301" s="721"/>
      <c r="AD301" s="722"/>
      <c r="AE301" s="722"/>
      <c r="AF301" s="722"/>
      <c r="AG301" s="722"/>
      <c r="AH301" s="722"/>
      <c r="AI301" s="722"/>
      <c r="AJ301" s="722"/>
      <c r="AK301" s="717"/>
      <c r="AL301" s="723"/>
      <c r="AM301" s="723"/>
      <c r="AN301" s="723"/>
      <c r="AO301" s="723"/>
      <c r="AP301" s="723"/>
      <c r="AQ301" s="1"/>
      <c r="AR301" s="1"/>
      <c r="AS301" s="1"/>
      <c r="AT301" s="717"/>
      <c r="AU301" s="723"/>
      <c r="AV301" s="723"/>
      <c r="AW301" s="723"/>
      <c r="AX301" s="723"/>
      <c r="AY301" s="723"/>
      <c r="AZ301" s="1"/>
      <c r="BA301" s="1"/>
      <c r="BB301" s="1"/>
      <c r="BC301" s="717"/>
      <c r="BD301" s="723"/>
      <c r="BE301" s="723"/>
      <c r="BF301" s="723"/>
      <c r="BG301" s="723"/>
      <c r="BH301" s="723"/>
      <c r="BI301" s="1"/>
      <c r="BJ301" s="1"/>
      <c r="BK301" s="1"/>
      <c r="BL301" s="717"/>
      <c r="BM301" s="723"/>
      <c r="BN301" s="723"/>
      <c r="BO301" s="723"/>
      <c r="BP301" s="723"/>
      <c r="BQ301" s="723"/>
      <c r="BR301" s="1"/>
      <c r="BS301" s="1"/>
      <c r="BT301" s="1"/>
      <c r="BU301" s="1"/>
      <c r="BV301" s="1"/>
      <c r="BW301" s="1"/>
      <c r="BX301" s="1"/>
      <c r="BY301" s="1"/>
      <c r="BZ301" s="1"/>
      <c r="CA301" s="1"/>
      <c r="CB301" s="1"/>
      <c r="CC301" s="1"/>
    </row>
    <row r="302" spans="1:81" ht="39.75" customHeight="1" x14ac:dyDescent="0.3">
      <c r="A302" s="714"/>
      <c r="B302" s="715"/>
      <c r="C302" s="2"/>
      <c r="D302" s="2"/>
      <c r="E302" s="2"/>
      <c r="F302" s="2"/>
      <c r="G302" s="2"/>
      <c r="H302" s="2"/>
      <c r="I302" s="2"/>
      <c r="J302" s="716"/>
      <c r="K302" s="717"/>
      <c r="L302" s="718"/>
      <c r="M302" s="718"/>
      <c r="N302" s="719"/>
      <c r="O302" s="719"/>
      <c r="P302" s="719"/>
      <c r="Q302" s="719"/>
      <c r="R302" s="2"/>
      <c r="S302" s="2"/>
      <c r="T302" s="2"/>
      <c r="U302" s="2"/>
      <c r="V302" s="2"/>
      <c r="W302" s="2"/>
      <c r="X302" s="720"/>
      <c r="Y302" s="720"/>
      <c r="Z302" s="720"/>
      <c r="AA302" s="720"/>
      <c r="AB302" s="717"/>
      <c r="AC302" s="721"/>
      <c r="AD302" s="722"/>
      <c r="AE302" s="722"/>
      <c r="AF302" s="722"/>
      <c r="AG302" s="722"/>
      <c r="AH302" s="722"/>
      <c r="AI302" s="722"/>
      <c r="AJ302" s="722"/>
      <c r="AK302" s="717"/>
      <c r="AL302" s="723"/>
      <c r="AM302" s="723"/>
      <c r="AN302" s="723"/>
      <c r="AO302" s="723"/>
      <c r="AP302" s="723"/>
      <c r="AQ302" s="1"/>
      <c r="AR302" s="1"/>
      <c r="AS302" s="1"/>
      <c r="AT302" s="717"/>
      <c r="AU302" s="723"/>
      <c r="AV302" s="723"/>
      <c r="AW302" s="723"/>
      <c r="AX302" s="723"/>
      <c r="AY302" s="723"/>
      <c r="AZ302" s="1"/>
      <c r="BA302" s="1"/>
      <c r="BB302" s="1"/>
      <c r="BC302" s="717"/>
      <c r="BD302" s="723"/>
      <c r="BE302" s="723"/>
      <c r="BF302" s="723"/>
      <c r="BG302" s="723"/>
      <c r="BH302" s="723"/>
      <c r="BI302" s="1"/>
      <c r="BJ302" s="1"/>
      <c r="BK302" s="1"/>
      <c r="BL302" s="717"/>
      <c r="BM302" s="723"/>
      <c r="BN302" s="723"/>
      <c r="BO302" s="723"/>
      <c r="BP302" s="723"/>
      <c r="BQ302" s="723"/>
      <c r="BR302" s="1"/>
      <c r="BS302" s="1"/>
      <c r="BT302" s="1"/>
      <c r="BU302" s="1"/>
      <c r="BV302" s="1"/>
      <c r="BW302" s="1"/>
      <c r="BX302" s="1"/>
      <c r="BY302" s="1"/>
      <c r="BZ302" s="1"/>
      <c r="CA302" s="1"/>
      <c r="CB302" s="1"/>
      <c r="CC302" s="1"/>
    </row>
    <row r="303" spans="1:81" ht="39.75" customHeight="1" x14ac:dyDescent="0.3">
      <c r="A303" s="714"/>
      <c r="B303" s="715"/>
      <c r="C303" s="2"/>
      <c r="D303" s="2"/>
      <c r="E303" s="2"/>
      <c r="F303" s="2"/>
      <c r="G303" s="2"/>
      <c r="H303" s="2"/>
      <c r="I303" s="2"/>
      <c r="J303" s="716"/>
      <c r="K303" s="717"/>
      <c r="L303" s="718"/>
      <c r="M303" s="718"/>
      <c r="N303" s="719"/>
      <c r="O303" s="719"/>
      <c r="P303" s="719"/>
      <c r="Q303" s="719"/>
      <c r="R303" s="2"/>
      <c r="S303" s="2"/>
      <c r="T303" s="2"/>
      <c r="U303" s="2"/>
      <c r="V303" s="2"/>
      <c r="W303" s="2"/>
      <c r="X303" s="720"/>
      <c r="Y303" s="720"/>
      <c r="Z303" s="720"/>
      <c r="AA303" s="720"/>
      <c r="AB303" s="717"/>
      <c r="AC303" s="721"/>
      <c r="AD303" s="722"/>
      <c r="AE303" s="722"/>
      <c r="AF303" s="722"/>
      <c r="AG303" s="722"/>
      <c r="AH303" s="722"/>
      <c r="AI303" s="722"/>
      <c r="AJ303" s="722"/>
      <c r="AK303" s="717"/>
      <c r="AL303" s="723"/>
      <c r="AM303" s="723"/>
      <c r="AN303" s="723"/>
      <c r="AO303" s="723"/>
      <c r="AP303" s="723"/>
      <c r="AQ303" s="1"/>
      <c r="AR303" s="1"/>
      <c r="AS303" s="1"/>
      <c r="AT303" s="717"/>
      <c r="AU303" s="723"/>
      <c r="AV303" s="723"/>
      <c r="AW303" s="723"/>
      <c r="AX303" s="723"/>
      <c r="AY303" s="723"/>
      <c r="AZ303" s="1"/>
      <c r="BA303" s="1"/>
      <c r="BB303" s="1"/>
      <c r="BC303" s="717"/>
      <c r="BD303" s="723"/>
      <c r="BE303" s="723"/>
      <c r="BF303" s="723"/>
      <c r="BG303" s="723"/>
      <c r="BH303" s="723"/>
      <c r="BI303" s="1"/>
      <c r="BJ303" s="1"/>
      <c r="BK303" s="1"/>
      <c r="BL303" s="717"/>
      <c r="BM303" s="723"/>
      <c r="BN303" s="723"/>
      <c r="BO303" s="723"/>
      <c r="BP303" s="723"/>
      <c r="BQ303" s="723"/>
      <c r="BR303" s="1"/>
      <c r="BS303" s="1"/>
      <c r="BT303" s="1"/>
      <c r="BU303" s="1"/>
      <c r="BV303" s="1"/>
      <c r="BW303" s="1"/>
      <c r="BX303" s="1"/>
      <c r="BY303" s="1"/>
      <c r="BZ303" s="1"/>
      <c r="CA303" s="1"/>
      <c r="CB303" s="1"/>
      <c r="CC303" s="1"/>
    </row>
    <row r="304" spans="1:81" ht="39.75" customHeight="1" x14ac:dyDescent="0.3">
      <c r="A304" s="714"/>
      <c r="B304" s="715"/>
      <c r="C304" s="2"/>
      <c r="D304" s="2"/>
      <c r="E304" s="2"/>
      <c r="F304" s="2"/>
      <c r="G304" s="2"/>
      <c r="H304" s="2"/>
      <c r="I304" s="2"/>
      <c r="J304" s="716"/>
      <c r="K304" s="717"/>
      <c r="L304" s="718"/>
      <c r="M304" s="718"/>
      <c r="N304" s="719"/>
      <c r="O304" s="719"/>
      <c r="P304" s="719"/>
      <c r="Q304" s="719"/>
      <c r="R304" s="2"/>
      <c r="S304" s="2"/>
      <c r="T304" s="2"/>
      <c r="U304" s="2"/>
      <c r="V304" s="2"/>
      <c r="W304" s="2"/>
      <c r="X304" s="720"/>
      <c r="Y304" s="720"/>
      <c r="Z304" s="720"/>
      <c r="AA304" s="720"/>
      <c r="AB304" s="717"/>
      <c r="AC304" s="721"/>
      <c r="AD304" s="722"/>
      <c r="AE304" s="722"/>
      <c r="AF304" s="722"/>
      <c r="AG304" s="722"/>
      <c r="AH304" s="722"/>
      <c r="AI304" s="722"/>
      <c r="AJ304" s="722"/>
      <c r="AK304" s="717"/>
      <c r="AL304" s="723"/>
      <c r="AM304" s="723"/>
      <c r="AN304" s="723"/>
      <c r="AO304" s="723"/>
      <c r="AP304" s="723"/>
      <c r="AQ304" s="1"/>
      <c r="AR304" s="1"/>
      <c r="AS304" s="1"/>
      <c r="AT304" s="717"/>
      <c r="AU304" s="723"/>
      <c r="AV304" s="723"/>
      <c r="AW304" s="723"/>
      <c r="AX304" s="723"/>
      <c r="AY304" s="723"/>
      <c r="AZ304" s="1"/>
      <c r="BA304" s="1"/>
      <c r="BB304" s="1"/>
      <c r="BC304" s="717"/>
      <c r="BD304" s="723"/>
      <c r="BE304" s="723"/>
      <c r="BF304" s="723"/>
      <c r="BG304" s="723"/>
      <c r="BH304" s="723"/>
      <c r="BI304" s="1"/>
      <c r="BJ304" s="1"/>
      <c r="BK304" s="1"/>
      <c r="BL304" s="717"/>
      <c r="BM304" s="723"/>
      <c r="BN304" s="723"/>
      <c r="BO304" s="723"/>
      <c r="BP304" s="723"/>
      <c r="BQ304" s="723"/>
      <c r="BR304" s="1"/>
      <c r="BS304" s="1"/>
      <c r="BT304" s="1"/>
      <c r="BU304" s="1"/>
      <c r="BV304" s="1"/>
      <c r="BW304" s="1"/>
      <c r="BX304" s="1"/>
      <c r="BY304" s="1"/>
      <c r="BZ304" s="1"/>
      <c r="CA304" s="1"/>
      <c r="CB304" s="1"/>
      <c r="CC304" s="1"/>
    </row>
    <row r="305" spans="1:81" ht="39.75" customHeight="1" x14ac:dyDescent="0.3">
      <c r="A305" s="714"/>
      <c r="B305" s="715"/>
      <c r="C305" s="2"/>
      <c r="D305" s="2"/>
      <c r="E305" s="2"/>
      <c r="F305" s="2"/>
      <c r="G305" s="2"/>
      <c r="H305" s="2"/>
      <c r="I305" s="2"/>
      <c r="J305" s="716"/>
      <c r="K305" s="717"/>
      <c r="L305" s="718"/>
      <c r="M305" s="718"/>
      <c r="N305" s="719"/>
      <c r="O305" s="719"/>
      <c r="P305" s="719"/>
      <c r="Q305" s="719"/>
      <c r="R305" s="2"/>
      <c r="S305" s="2"/>
      <c r="T305" s="2"/>
      <c r="U305" s="2"/>
      <c r="V305" s="2"/>
      <c r="W305" s="2"/>
      <c r="X305" s="720"/>
      <c r="Y305" s="720"/>
      <c r="Z305" s="720"/>
      <c r="AA305" s="720"/>
      <c r="AB305" s="717"/>
      <c r="AC305" s="721"/>
      <c r="AD305" s="722"/>
      <c r="AE305" s="722"/>
      <c r="AF305" s="722"/>
      <c r="AG305" s="722"/>
      <c r="AH305" s="722"/>
      <c r="AI305" s="722"/>
      <c r="AJ305" s="722"/>
      <c r="AK305" s="717"/>
      <c r="AL305" s="723"/>
      <c r="AM305" s="723"/>
      <c r="AN305" s="723"/>
      <c r="AO305" s="723"/>
      <c r="AP305" s="723"/>
      <c r="AQ305" s="1"/>
      <c r="AR305" s="1"/>
      <c r="AS305" s="1"/>
      <c r="AT305" s="717"/>
      <c r="AU305" s="723"/>
      <c r="AV305" s="723"/>
      <c r="AW305" s="723"/>
      <c r="AX305" s="723"/>
      <c r="AY305" s="723"/>
      <c r="AZ305" s="1"/>
      <c r="BA305" s="1"/>
      <c r="BB305" s="1"/>
      <c r="BC305" s="717"/>
      <c r="BD305" s="723"/>
      <c r="BE305" s="723"/>
      <c r="BF305" s="723"/>
      <c r="BG305" s="723"/>
      <c r="BH305" s="723"/>
      <c r="BI305" s="1"/>
      <c r="BJ305" s="1"/>
      <c r="BK305" s="1"/>
      <c r="BL305" s="717"/>
      <c r="BM305" s="723"/>
      <c r="BN305" s="723"/>
      <c r="BO305" s="723"/>
      <c r="BP305" s="723"/>
      <c r="BQ305" s="723"/>
      <c r="BR305" s="1"/>
      <c r="BS305" s="1"/>
      <c r="BT305" s="1"/>
      <c r="BU305" s="1"/>
      <c r="BV305" s="1"/>
      <c r="BW305" s="1"/>
      <c r="BX305" s="1"/>
      <c r="BY305" s="1"/>
      <c r="BZ305" s="1"/>
      <c r="CA305" s="1"/>
      <c r="CB305" s="1"/>
      <c r="CC305" s="1"/>
    </row>
    <row r="306" spans="1:81" ht="39.75" customHeight="1" x14ac:dyDescent="0.3">
      <c r="A306" s="714"/>
      <c r="B306" s="715"/>
      <c r="C306" s="2"/>
      <c r="D306" s="2"/>
      <c r="E306" s="2"/>
      <c r="F306" s="2"/>
      <c r="G306" s="2"/>
      <c r="H306" s="2"/>
      <c r="I306" s="2"/>
      <c r="J306" s="716"/>
      <c r="K306" s="717"/>
      <c r="L306" s="718"/>
      <c r="M306" s="718"/>
      <c r="N306" s="719"/>
      <c r="O306" s="719"/>
      <c r="P306" s="719"/>
      <c r="Q306" s="719"/>
      <c r="R306" s="2"/>
      <c r="S306" s="2"/>
      <c r="T306" s="2"/>
      <c r="U306" s="2"/>
      <c r="V306" s="2"/>
      <c r="W306" s="2"/>
      <c r="X306" s="720"/>
      <c r="Y306" s="720"/>
      <c r="Z306" s="720"/>
      <c r="AA306" s="720"/>
      <c r="AB306" s="717"/>
      <c r="AC306" s="721"/>
      <c r="AD306" s="722"/>
      <c r="AE306" s="722"/>
      <c r="AF306" s="722"/>
      <c r="AG306" s="722"/>
      <c r="AH306" s="722"/>
      <c r="AI306" s="722"/>
      <c r="AJ306" s="722"/>
      <c r="AK306" s="717"/>
      <c r="AL306" s="723"/>
      <c r="AM306" s="723"/>
      <c r="AN306" s="723"/>
      <c r="AO306" s="723"/>
      <c r="AP306" s="723"/>
      <c r="AQ306" s="1"/>
      <c r="AR306" s="1"/>
      <c r="AS306" s="1"/>
      <c r="AT306" s="717"/>
      <c r="AU306" s="723"/>
      <c r="AV306" s="723"/>
      <c r="AW306" s="723"/>
      <c r="AX306" s="723"/>
      <c r="AY306" s="723"/>
      <c r="AZ306" s="1"/>
      <c r="BA306" s="1"/>
      <c r="BB306" s="1"/>
      <c r="BC306" s="717"/>
      <c r="BD306" s="723"/>
      <c r="BE306" s="723"/>
      <c r="BF306" s="723"/>
      <c r="BG306" s="723"/>
      <c r="BH306" s="723"/>
      <c r="BI306" s="1"/>
      <c r="BJ306" s="1"/>
      <c r="BK306" s="1"/>
      <c r="BL306" s="717"/>
      <c r="BM306" s="723"/>
      <c r="BN306" s="723"/>
      <c r="BO306" s="723"/>
      <c r="BP306" s="723"/>
      <c r="BQ306" s="723"/>
      <c r="BR306" s="1"/>
      <c r="BS306" s="1"/>
      <c r="BT306" s="1"/>
      <c r="BU306" s="1"/>
      <c r="BV306" s="1"/>
      <c r="BW306" s="1"/>
      <c r="BX306" s="1"/>
      <c r="BY306" s="1"/>
      <c r="BZ306" s="1"/>
      <c r="CA306" s="1"/>
      <c r="CB306" s="1"/>
      <c r="CC306" s="1"/>
    </row>
    <row r="307" spans="1:81" ht="39.75" customHeight="1" x14ac:dyDescent="0.3">
      <c r="A307" s="714"/>
      <c r="B307" s="715"/>
      <c r="C307" s="2"/>
      <c r="D307" s="2"/>
      <c r="E307" s="2"/>
      <c r="F307" s="2"/>
      <c r="G307" s="2"/>
      <c r="H307" s="2"/>
      <c r="I307" s="2"/>
      <c r="J307" s="716"/>
      <c r="K307" s="717"/>
      <c r="L307" s="718"/>
      <c r="M307" s="718"/>
      <c r="N307" s="719"/>
      <c r="O307" s="719"/>
      <c r="P307" s="719"/>
      <c r="Q307" s="719"/>
      <c r="R307" s="2"/>
      <c r="S307" s="2"/>
      <c r="T307" s="2"/>
      <c r="U307" s="2"/>
      <c r="V307" s="2"/>
      <c r="W307" s="2"/>
      <c r="X307" s="720"/>
      <c r="Y307" s="720"/>
      <c r="Z307" s="720"/>
      <c r="AA307" s="720"/>
      <c r="AB307" s="717"/>
      <c r="AC307" s="721"/>
      <c r="AD307" s="722"/>
      <c r="AE307" s="722"/>
      <c r="AF307" s="722"/>
      <c r="AG307" s="722"/>
      <c r="AH307" s="722"/>
      <c r="AI307" s="722"/>
      <c r="AJ307" s="722"/>
      <c r="AK307" s="717"/>
      <c r="AL307" s="723"/>
      <c r="AM307" s="723"/>
      <c r="AN307" s="723"/>
      <c r="AO307" s="723"/>
      <c r="AP307" s="723"/>
      <c r="AQ307" s="1"/>
      <c r="AR307" s="1"/>
      <c r="AS307" s="1"/>
      <c r="AT307" s="717"/>
      <c r="AU307" s="723"/>
      <c r="AV307" s="723"/>
      <c r="AW307" s="723"/>
      <c r="AX307" s="723"/>
      <c r="AY307" s="723"/>
      <c r="AZ307" s="1"/>
      <c r="BA307" s="1"/>
      <c r="BB307" s="1"/>
      <c r="BC307" s="717"/>
      <c r="BD307" s="723"/>
      <c r="BE307" s="723"/>
      <c r="BF307" s="723"/>
      <c r="BG307" s="723"/>
      <c r="BH307" s="723"/>
      <c r="BI307" s="1"/>
      <c r="BJ307" s="1"/>
      <c r="BK307" s="1"/>
      <c r="BL307" s="717"/>
      <c r="BM307" s="723"/>
      <c r="BN307" s="723"/>
      <c r="BO307" s="723"/>
      <c r="BP307" s="723"/>
      <c r="BQ307" s="723"/>
      <c r="BR307" s="1"/>
      <c r="BS307" s="1"/>
      <c r="BT307" s="1"/>
      <c r="BU307" s="1"/>
      <c r="BV307" s="1"/>
      <c r="BW307" s="1"/>
      <c r="BX307" s="1"/>
      <c r="BY307" s="1"/>
      <c r="BZ307" s="1"/>
      <c r="CA307" s="1"/>
      <c r="CB307" s="1"/>
      <c r="CC307" s="1"/>
    </row>
    <row r="308" spans="1:81" ht="39.75" customHeight="1" x14ac:dyDescent="0.3">
      <c r="A308" s="714"/>
      <c r="B308" s="715"/>
      <c r="C308" s="2"/>
      <c r="D308" s="2"/>
      <c r="E308" s="2"/>
      <c r="F308" s="2"/>
      <c r="G308" s="2"/>
      <c r="H308" s="2"/>
      <c r="I308" s="2"/>
      <c r="J308" s="716"/>
      <c r="K308" s="717"/>
      <c r="L308" s="718"/>
      <c r="M308" s="718"/>
      <c r="N308" s="719"/>
      <c r="O308" s="719"/>
      <c r="P308" s="719"/>
      <c r="Q308" s="719"/>
      <c r="R308" s="2"/>
      <c r="S308" s="2"/>
      <c r="T308" s="2"/>
      <c r="U308" s="2"/>
      <c r="V308" s="2"/>
      <c r="W308" s="2"/>
      <c r="X308" s="720"/>
      <c r="Y308" s="720"/>
      <c r="Z308" s="720"/>
      <c r="AA308" s="720"/>
      <c r="AB308" s="717"/>
      <c r="AC308" s="721"/>
      <c r="AD308" s="722"/>
      <c r="AE308" s="722"/>
      <c r="AF308" s="722"/>
      <c r="AG308" s="722"/>
      <c r="AH308" s="722"/>
      <c r="AI308" s="722"/>
      <c r="AJ308" s="722"/>
      <c r="AK308" s="717"/>
      <c r="AL308" s="723"/>
      <c r="AM308" s="723"/>
      <c r="AN308" s="723"/>
      <c r="AO308" s="723"/>
      <c r="AP308" s="723"/>
      <c r="AQ308" s="1"/>
      <c r="AR308" s="1"/>
      <c r="AS308" s="1"/>
      <c r="AT308" s="717"/>
      <c r="AU308" s="723"/>
      <c r="AV308" s="723"/>
      <c r="AW308" s="723"/>
      <c r="AX308" s="723"/>
      <c r="AY308" s="723"/>
      <c r="AZ308" s="1"/>
      <c r="BA308" s="1"/>
      <c r="BB308" s="1"/>
      <c r="BC308" s="717"/>
      <c r="BD308" s="723"/>
      <c r="BE308" s="723"/>
      <c r="BF308" s="723"/>
      <c r="BG308" s="723"/>
      <c r="BH308" s="723"/>
      <c r="BI308" s="1"/>
      <c r="BJ308" s="1"/>
      <c r="BK308" s="1"/>
      <c r="BL308" s="717"/>
      <c r="BM308" s="723"/>
      <c r="BN308" s="723"/>
      <c r="BO308" s="723"/>
      <c r="BP308" s="723"/>
      <c r="BQ308" s="723"/>
      <c r="BR308" s="1"/>
      <c r="BS308" s="1"/>
      <c r="BT308" s="1"/>
      <c r="BU308" s="1"/>
      <c r="BV308" s="1"/>
      <c r="BW308" s="1"/>
      <c r="BX308" s="1"/>
      <c r="BY308" s="1"/>
      <c r="BZ308" s="1"/>
      <c r="CA308" s="1"/>
      <c r="CB308" s="1"/>
      <c r="CC308" s="1"/>
    </row>
    <row r="309" spans="1:81" ht="39.75" customHeight="1" x14ac:dyDescent="0.3">
      <c r="A309" s="714"/>
      <c r="B309" s="715"/>
      <c r="C309" s="2"/>
      <c r="D309" s="2"/>
      <c r="E309" s="2"/>
      <c r="F309" s="2"/>
      <c r="G309" s="2"/>
      <c r="H309" s="2"/>
      <c r="I309" s="2"/>
      <c r="J309" s="716"/>
      <c r="K309" s="717"/>
      <c r="L309" s="718"/>
      <c r="M309" s="718"/>
      <c r="N309" s="719"/>
      <c r="O309" s="719"/>
      <c r="P309" s="719"/>
      <c r="Q309" s="719"/>
      <c r="R309" s="2"/>
      <c r="S309" s="2"/>
      <c r="T309" s="2"/>
      <c r="U309" s="2"/>
      <c r="V309" s="2"/>
      <c r="W309" s="2"/>
      <c r="X309" s="720"/>
      <c r="Y309" s="720"/>
      <c r="Z309" s="720"/>
      <c r="AA309" s="720"/>
      <c r="AB309" s="717"/>
      <c r="AC309" s="721"/>
      <c r="AD309" s="722"/>
      <c r="AE309" s="722"/>
      <c r="AF309" s="722"/>
      <c r="AG309" s="722"/>
      <c r="AH309" s="722"/>
      <c r="AI309" s="722"/>
      <c r="AJ309" s="722"/>
      <c r="AK309" s="717"/>
      <c r="AL309" s="723"/>
      <c r="AM309" s="723"/>
      <c r="AN309" s="723"/>
      <c r="AO309" s="723"/>
      <c r="AP309" s="723"/>
      <c r="AQ309" s="1"/>
      <c r="AR309" s="1"/>
      <c r="AS309" s="1"/>
      <c r="AT309" s="717"/>
      <c r="AU309" s="723"/>
      <c r="AV309" s="723"/>
      <c r="AW309" s="723"/>
      <c r="AX309" s="723"/>
      <c r="AY309" s="723"/>
      <c r="AZ309" s="1"/>
      <c r="BA309" s="1"/>
      <c r="BB309" s="1"/>
      <c r="BC309" s="717"/>
      <c r="BD309" s="723"/>
      <c r="BE309" s="723"/>
      <c r="BF309" s="723"/>
      <c r="BG309" s="723"/>
      <c r="BH309" s="723"/>
      <c r="BI309" s="1"/>
      <c r="BJ309" s="1"/>
      <c r="BK309" s="1"/>
      <c r="BL309" s="717"/>
      <c r="BM309" s="723"/>
      <c r="BN309" s="723"/>
      <c r="BO309" s="723"/>
      <c r="BP309" s="723"/>
      <c r="BQ309" s="723"/>
      <c r="BR309" s="1"/>
      <c r="BS309" s="1"/>
      <c r="BT309" s="1"/>
      <c r="BU309" s="1"/>
      <c r="BV309" s="1"/>
      <c r="BW309" s="1"/>
      <c r="BX309" s="1"/>
      <c r="BY309" s="1"/>
      <c r="BZ309" s="1"/>
      <c r="CA309" s="1"/>
      <c r="CB309" s="1"/>
      <c r="CC309" s="1"/>
    </row>
    <row r="310" spans="1:81" ht="39.75" customHeight="1" x14ac:dyDescent="0.3">
      <c r="A310" s="714"/>
      <c r="B310" s="715"/>
      <c r="C310" s="2"/>
      <c r="D310" s="2"/>
      <c r="E310" s="2"/>
      <c r="F310" s="2"/>
      <c r="G310" s="2"/>
      <c r="H310" s="2"/>
      <c r="I310" s="2"/>
      <c r="J310" s="716"/>
      <c r="K310" s="717"/>
      <c r="L310" s="718"/>
      <c r="M310" s="718"/>
      <c r="N310" s="719"/>
      <c r="O310" s="719"/>
      <c r="P310" s="719"/>
      <c r="Q310" s="719"/>
      <c r="R310" s="2"/>
      <c r="S310" s="2"/>
      <c r="T310" s="2"/>
      <c r="U310" s="2"/>
      <c r="V310" s="2"/>
      <c r="W310" s="2"/>
      <c r="X310" s="720"/>
      <c r="Y310" s="720"/>
      <c r="Z310" s="720"/>
      <c r="AA310" s="720"/>
      <c r="AB310" s="717"/>
      <c r="AC310" s="721"/>
      <c r="AD310" s="722"/>
      <c r="AE310" s="722"/>
      <c r="AF310" s="722"/>
      <c r="AG310" s="722"/>
      <c r="AH310" s="722"/>
      <c r="AI310" s="722"/>
      <c r="AJ310" s="722"/>
      <c r="AK310" s="717"/>
      <c r="AL310" s="723"/>
      <c r="AM310" s="723"/>
      <c r="AN310" s="723"/>
      <c r="AO310" s="723"/>
      <c r="AP310" s="723"/>
      <c r="AQ310" s="1"/>
      <c r="AR310" s="1"/>
      <c r="AS310" s="1"/>
      <c r="AT310" s="717"/>
      <c r="AU310" s="723"/>
      <c r="AV310" s="723"/>
      <c r="AW310" s="723"/>
      <c r="AX310" s="723"/>
      <c r="AY310" s="723"/>
      <c r="AZ310" s="1"/>
      <c r="BA310" s="1"/>
      <c r="BB310" s="1"/>
      <c r="BC310" s="717"/>
      <c r="BD310" s="723"/>
      <c r="BE310" s="723"/>
      <c r="BF310" s="723"/>
      <c r="BG310" s="723"/>
      <c r="BH310" s="723"/>
      <c r="BI310" s="1"/>
      <c r="BJ310" s="1"/>
      <c r="BK310" s="1"/>
      <c r="BL310" s="717"/>
      <c r="BM310" s="723"/>
      <c r="BN310" s="723"/>
      <c r="BO310" s="723"/>
      <c r="BP310" s="723"/>
      <c r="BQ310" s="723"/>
      <c r="BR310" s="1"/>
      <c r="BS310" s="1"/>
      <c r="BT310" s="1"/>
      <c r="BU310" s="1"/>
      <c r="BV310" s="1"/>
      <c r="BW310" s="1"/>
      <c r="BX310" s="1"/>
      <c r="BY310" s="1"/>
      <c r="BZ310" s="1"/>
      <c r="CA310" s="1"/>
      <c r="CB310" s="1"/>
      <c r="CC310" s="1"/>
    </row>
    <row r="311" spans="1:81" ht="39.75" customHeight="1" x14ac:dyDescent="0.3">
      <c r="A311" s="714"/>
      <c r="B311" s="715"/>
      <c r="C311" s="2"/>
      <c r="D311" s="2"/>
      <c r="E311" s="2"/>
      <c r="F311" s="2"/>
      <c r="G311" s="2"/>
      <c r="H311" s="2"/>
      <c r="I311" s="2"/>
      <c r="J311" s="716"/>
      <c r="K311" s="717"/>
      <c r="L311" s="718"/>
      <c r="M311" s="718"/>
      <c r="N311" s="719"/>
      <c r="O311" s="719"/>
      <c r="P311" s="719"/>
      <c r="Q311" s="719"/>
      <c r="R311" s="2"/>
      <c r="S311" s="2"/>
      <c r="T311" s="2"/>
      <c r="U311" s="2"/>
      <c r="V311" s="2"/>
      <c r="W311" s="2"/>
      <c r="X311" s="720"/>
      <c r="Y311" s="720"/>
      <c r="Z311" s="720"/>
      <c r="AA311" s="720"/>
      <c r="AB311" s="717"/>
      <c r="AC311" s="721"/>
      <c r="AD311" s="722"/>
      <c r="AE311" s="722"/>
      <c r="AF311" s="722"/>
      <c r="AG311" s="722"/>
      <c r="AH311" s="722"/>
      <c r="AI311" s="722"/>
      <c r="AJ311" s="722"/>
      <c r="AK311" s="717"/>
      <c r="AL311" s="723"/>
      <c r="AM311" s="723"/>
      <c r="AN311" s="723"/>
      <c r="AO311" s="723"/>
      <c r="AP311" s="723"/>
      <c r="AQ311" s="1"/>
      <c r="AR311" s="1"/>
      <c r="AS311" s="1"/>
      <c r="AT311" s="717"/>
      <c r="AU311" s="723"/>
      <c r="AV311" s="723"/>
      <c r="AW311" s="723"/>
      <c r="AX311" s="723"/>
      <c r="AY311" s="723"/>
      <c r="AZ311" s="1"/>
      <c r="BA311" s="1"/>
      <c r="BB311" s="1"/>
      <c r="BC311" s="717"/>
      <c r="BD311" s="723"/>
      <c r="BE311" s="723"/>
      <c r="BF311" s="723"/>
      <c r="BG311" s="723"/>
      <c r="BH311" s="723"/>
      <c r="BI311" s="1"/>
      <c r="BJ311" s="1"/>
      <c r="BK311" s="1"/>
      <c r="BL311" s="717"/>
      <c r="BM311" s="723"/>
      <c r="BN311" s="723"/>
      <c r="BO311" s="723"/>
      <c r="BP311" s="723"/>
      <c r="BQ311" s="723"/>
      <c r="BR311" s="1"/>
      <c r="BS311" s="1"/>
      <c r="BT311" s="1"/>
      <c r="BU311" s="1"/>
      <c r="BV311" s="1"/>
      <c r="BW311" s="1"/>
      <c r="BX311" s="1"/>
      <c r="BY311" s="1"/>
      <c r="BZ311" s="1"/>
      <c r="CA311" s="1"/>
      <c r="CB311" s="1"/>
      <c r="CC311" s="1"/>
    </row>
    <row r="312" spans="1:81" ht="39.75" customHeight="1" x14ac:dyDescent="0.3">
      <c r="A312" s="714"/>
      <c r="B312" s="715"/>
      <c r="C312" s="2"/>
      <c r="D312" s="2"/>
      <c r="E312" s="2"/>
      <c r="F312" s="2"/>
      <c r="G312" s="2"/>
      <c r="H312" s="2"/>
      <c r="I312" s="2"/>
      <c r="J312" s="716"/>
      <c r="K312" s="717"/>
      <c r="L312" s="718"/>
      <c r="M312" s="718"/>
      <c r="N312" s="719"/>
      <c r="O312" s="719"/>
      <c r="P312" s="719"/>
      <c r="Q312" s="719"/>
      <c r="R312" s="2"/>
      <c r="S312" s="2"/>
      <c r="T312" s="2"/>
      <c r="U312" s="2"/>
      <c r="V312" s="2"/>
      <c r="W312" s="2"/>
      <c r="X312" s="720"/>
      <c r="Y312" s="720"/>
      <c r="Z312" s="720"/>
      <c r="AA312" s="720"/>
      <c r="AB312" s="717"/>
      <c r="AC312" s="721"/>
      <c r="AD312" s="722"/>
      <c r="AE312" s="722"/>
      <c r="AF312" s="722"/>
      <c r="AG312" s="722"/>
      <c r="AH312" s="722"/>
      <c r="AI312" s="722"/>
      <c r="AJ312" s="722"/>
      <c r="AK312" s="717"/>
      <c r="AL312" s="723"/>
      <c r="AM312" s="723"/>
      <c r="AN312" s="723"/>
      <c r="AO312" s="723"/>
      <c r="AP312" s="723"/>
      <c r="AQ312" s="1"/>
      <c r="AR312" s="1"/>
      <c r="AS312" s="1"/>
      <c r="AT312" s="717"/>
      <c r="AU312" s="723"/>
      <c r="AV312" s="723"/>
      <c r="AW312" s="723"/>
      <c r="AX312" s="723"/>
      <c r="AY312" s="723"/>
      <c r="AZ312" s="1"/>
      <c r="BA312" s="1"/>
      <c r="BB312" s="1"/>
      <c r="BC312" s="717"/>
      <c r="BD312" s="723"/>
      <c r="BE312" s="723"/>
      <c r="BF312" s="723"/>
      <c r="BG312" s="723"/>
      <c r="BH312" s="723"/>
      <c r="BI312" s="1"/>
      <c r="BJ312" s="1"/>
      <c r="BK312" s="1"/>
      <c r="BL312" s="717"/>
      <c r="BM312" s="723"/>
      <c r="BN312" s="723"/>
      <c r="BO312" s="723"/>
      <c r="BP312" s="723"/>
      <c r="BQ312" s="723"/>
      <c r="BR312" s="1"/>
      <c r="BS312" s="1"/>
      <c r="BT312" s="1"/>
      <c r="BU312" s="1"/>
      <c r="BV312" s="1"/>
      <c r="BW312" s="1"/>
      <c r="BX312" s="1"/>
      <c r="BY312" s="1"/>
      <c r="BZ312" s="1"/>
      <c r="CA312" s="1"/>
      <c r="CB312" s="1"/>
      <c r="CC312" s="1"/>
    </row>
    <row r="313" spans="1:81" ht="39.75" customHeight="1" x14ac:dyDescent="0.3">
      <c r="A313" s="714"/>
      <c r="B313" s="715"/>
      <c r="C313" s="2"/>
      <c r="D313" s="2"/>
      <c r="E313" s="2"/>
      <c r="F313" s="2"/>
      <c r="G313" s="2"/>
      <c r="H313" s="2"/>
      <c r="I313" s="2"/>
      <c r="J313" s="716"/>
      <c r="K313" s="717"/>
      <c r="L313" s="718"/>
      <c r="M313" s="718"/>
      <c r="N313" s="719"/>
      <c r="O313" s="719"/>
      <c r="P313" s="719"/>
      <c r="Q313" s="719"/>
      <c r="R313" s="2"/>
      <c r="S313" s="2"/>
      <c r="T313" s="2"/>
      <c r="U313" s="2"/>
      <c r="V313" s="2"/>
      <c r="W313" s="2"/>
      <c r="X313" s="720"/>
      <c r="Y313" s="720"/>
      <c r="Z313" s="720"/>
      <c r="AA313" s="720"/>
      <c r="AB313" s="717"/>
      <c r="AC313" s="721"/>
      <c r="AD313" s="722"/>
      <c r="AE313" s="722"/>
      <c r="AF313" s="722"/>
      <c r="AG313" s="722"/>
      <c r="AH313" s="722"/>
      <c r="AI313" s="722"/>
      <c r="AJ313" s="722"/>
      <c r="AK313" s="717"/>
      <c r="AL313" s="723"/>
      <c r="AM313" s="723"/>
      <c r="AN313" s="723"/>
      <c r="AO313" s="723"/>
      <c r="AP313" s="723"/>
      <c r="AQ313" s="1"/>
      <c r="AR313" s="1"/>
      <c r="AS313" s="1"/>
      <c r="AT313" s="717"/>
      <c r="AU313" s="723"/>
      <c r="AV313" s="723"/>
      <c r="AW313" s="723"/>
      <c r="AX313" s="723"/>
      <c r="AY313" s="723"/>
      <c r="AZ313" s="1"/>
      <c r="BA313" s="1"/>
      <c r="BB313" s="1"/>
      <c r="BC313" s="717"/>
      <c r="BD313" s="723"/>
      <c r="BE313" s="723"/>
      <c r="BF313" s="723"/>
      <c r="BG313" s="723"/>
      <c r="BH313" s="723"/>
      <c r="BI313" s="1"/>
      <c r="BJ313" s="1"/>
      <c r="BK313" s="1"/>
      <c r="BL313" s="717"/>
      <c r="BM313" s="723"/>
      <c r="BN313" s="723"/>
      <c r="BO313" s="723"/>
      <c r="BP313" s="723"/>
      <c r="BQ313" s="723"/>
      <c r="BR313" s="1"/>
      <c r="BS313" s="1"/>
      <c r="BT313" s="1"/>
      <c r="BU313" s="1"/>
      <c r="BV313" s="1"/>
      <c r="BW313" s="1"/>
      <c r="BX313" s="1"/>
      <c r="BY313" s="1"/>
      <c r="BZ313" s="1"/>
      <c r="CA313" s="1"/>
      <c r="CB313" s="1"/>
      <c r="CC313" s="1"/>
    </row>
    <row r="314" spans="1:81" ht="39.75" customHeight="1" x14ac:dyDescent="0.3">
      <c r="A314" s="714"/>
      <c r="B314" s="715"/>
      <c r="C314" s="2"/>
      <c r="D314" s="2"/>
      <c r="E314" s="2"/>
      <c r="F314" s="2"/>
      <c r="G314" s="2"/>
      <c r="H314" s="2"/>
      <c r="I314" s="2"/>
      <c r="J314" s="716"/>
      <c r="K314" s="717"/>
      <c r="L314" s="718"/>
      <c r="M314" s="718"/>
      <c r="N314" s="719"/>
      <c r="O314" s="719"/>
      <c r="P314" s="719"/>
      <c r="Q314" s="719"/>
      <c r="R314" s="2"/>
      <c r="S314" s="2"/>
      <c r="T314" s="2"/>
      <c r="U314" s="2"/>
      <c r="V314" s="2"/>
      <c r="W314" s="2"/>
      <c r="X314" s="720"/>
      <c r="Y314" s="720"/>
      <c r="Z314" s="720"/>
      <c r="AA314" s="720"/>
      <c r="AB314" s="717"/>
      <c r="AC314" s="721"/>
      <c r="AD314" s="722"/>
      <c r="AE314" s="722"/>
      <c r="AF314" s="722"/>
      <c r="AG314" s="722"/>
      <c r="AH314" s="722"/>
      <c r="AI314" s="722"/>
      <c r="AJ314" s="722"/>
      <c r="AK314" s="717"/>
      <c r="AL314" s="723"/>
      <c r="AM314" s="723"/>
      <c r="AN314" s="723"/>
      <c r="AO314" s="723"/>
      <c r="AP314" s="723"/>
      <c r="AQ314" s="1"/>
      <c r="AR314" s="1"/>
      <c r="AS314" s="1"/>
      <c r="AT314" s="717"/>
      <c r="AU314" s="723"/>
      <c r="AV314" s="723"/>
      <c r="AW314" s="723"/>
      <c r="AX314" s="723"/>
      <c r="AY314" s="723"/>
      <c r="AZ314" s="1"/>
      <c r="BA314" s="1"/>
      <c r="BB314" s="1"/>
      <c r="BC314" s="717"/>
      <c r="BD314" s="723"/>
      <c r="BE314" s="723"/>
      <c r="BF314" s="723"/>
      <c r="BG314" s="723"/>
      <c r="BH314" s="723"/>
      <c r="BI314" s="1"/>
      <c r="BJ314" s="1"/>
      <c r="BK314" s="1"/>
      <c r="BL314" s="717"/>
      <c r="BM314" s="723"/>
      <c r="BN314" s="723"/>
      <c r="BO314" s="723"/>
      <c r="BP314" s="723"/>
      <c r="BQ314" s="723"/>
      <c r="BR314" s="1"/>
      <c r="BS314" s="1"/>
      <c r="BT314" s="1"/>
      <c r="BU314" s="1"/>
      <c r="BV314" s="1"/>
      <c r="BW314" s="1"/>
      <c r="BX314" s="1"/>
      <c r="BY314" s="1"/>
      <c r="BZ314" s="1"/>
      <c r="CA314" s="1"/>
      <c r="CB314" s="1"/>
      <c r="CC314" s="1"/>
    </row>
    <row r="315" spans="1:81" ht="39.75" customHeight="1" x14ac:dyDescent="0.3">
      <c r="A315" s="714"/>
      <c r="B315" s="715"/>
      <c r="C315" s="2"/>
      <c r="D315" s="2"/>
      <c r="E315" s="2"/>
      <c r="F315" s="2"/>
      <c r="G315" s="2"/>
      <c r="H315" s="2"/>
      <c r="I315" s="2"/>
      <c r="J315" s="716"/>
      <c r="K315" s="717"/>
      <c r="L315" s="718"/>
      <c r="M315" s="718"/>
      <c r="N315" s="719"/>
      <c r="O315" s="719"/>
      <c r="P315" s="719"/>
      <c r="Q315" s="719"/>
      <c r="R315" s="2"/>
      <c r="S315" s="2"/>
      <c r="T315" s="2"/>
      <c r="U315" s="2"/>
      <c r="V315" s="2"/>
      <c r="W315" s="2"/>
      <c r="X315" s="720"/>
      <c r="Y315" s="720"/>
      <c r="Z315" s="720"/>
      <c r="AA315" s="720"/>
      <c r="AB315" s="717"/>
      <c r="AC315" s="721"/>
      <c r="AD315" s="722"/>
      <c r="AE315" s="722"/>
      <c r="AF315" s="722"/>
      <c r="AG315" s="722"/>
      <c r="AH315" s="722"/>
      <c r="AI315" s="722"/>
      <c r="AJ315" s="722"/>
      <c r="AK315" s="717"/>
      <c r="AL315" s="723"/>
      <c r="AM315" s="723"/>
      <c r="AN315" s="723"/>
      <c r="AO315" s="723"/>
      <c r="AP315" s="723"/>
      <c r="AQ315" s="1"/>
      <c r="AR315" s="1"/>
      <c r="AS315" s="1"/>
      <c r="AT315" s="717"/>
      <c r="AU315" s="723"/>
      <c r="AV315" s="723"/>
      <c r="AW315" s="723"/>
      <c r="AX315" s="723"/>
      <c r="AY315" s="723"/>
      <c r="AZ315" s="1"/>
      <c r="BA315" s="1"/>
      <c r="BB315" s="1"/>
      <c r="BC315" s="717"/>
      <c r="BD315" s="723"/>
      <c r="BE315" s="723"/>
      <c r="BF315" s="723"/>
      <c r="BG315" s="723"/>
      <c r="BH315" s="723"/>
      <c r="BI315" s="1"/>
      <c r="BJ315" s="1"/>
      <c r="BK315" s="1"/>
      <c r="BL315" s="717"/>
      <c r="BM315" s="723"/>
      <c r="BN315" s="723"/>
      <c r="BO315" s="723"/>
      <c r="BP315" s="723"/>
      <c r="BQ315" s="723"/>
      <c r="BR315" s="1"/>
      <c r="BS315" s="1"/>
      <c r="BT315" s="1"/>
      <c r="BU315" s="1"/>
      <c r="BV315" s="1"/>
      <c r="BW315" s="1"/>
      <c r="BX315" s="1"/>
      <c r="BY315" s="1"/>
      <c r="BZ315" s="1"/>
      <c r="CA315" s="1"/>
      <c r="CB315" s="1"/>
      <c r="CC315" s="1"/>
    </row>
    <row r="316" spans="1:81" ht="39.75" customHeight="1" x14ac:dyDescent="0.3">
      <c r="A316" s="714"/>
      <c r="B316" s="715"/>
      <c r="C316" s="2"/>
      <c r="D316" s="2"/>
      <c r="E316" s="2"/>
      <c r="F316" s="2"/>
      <c r="G316" s="2"/>
      <c r="H316" s="2"/>
      <c r="I316" s="2"/>
      <c r="J316" s="716"/>
      <c r="K316" s="717"/>
      <c r="L316" s="718"/>
      <c r="M316" s="718"/>
      <c r="N316" s="719"/>
      <c r="O316" s="719"/>
      <c r="P316" s="719"/>
      <c r="Q316" s="719"/>
      <c r="R316" s="2"/>
      <c r="S316" s="2"/>
      <c r="T316" s="2"/>
      <c r="U316" s="2"/>
      <c r="V316" s="2"/>
      <c r="W316" s="2"/>
      <c r="X316" s="720"/>
      <c r="Y316" s="720"/>
      <c r="Z316" s="720"/>
      <c r="AA316" s="720"/>
      <c r="AB316" s="717"/>
      <c r="AC316" s="721"/>
      <c r="AD316" s="722"/>
      <c r="AE316" s="722"/>
      <c r="AF316" s="722"/>
      <c r="AG316" s="722"/>
      <c r="AH316" s="722"/>
      <c r="AI316" s="722"/>
      <c r="AJ316" s="722"/>
      <c r="AK316" s="717"/>
      <c r="AL316" s="723"/>
      <c r="AM316" s="723"/>
      <c r="AN316" s="723"/>
      <c r="AO316" s="723"/>
      <c r="AP316" s="723"/>
      <c r="AQ316" s="1"/>
      <c r="AR316" s="1"/>
      <c r="AS316" s="1"/>
      <c r="AT316" s="717"/>
      <c r="AU316" s="723"/>
      <c r="AV316" s="723"/>
      <c r="AW316" s="723"/>
      <c r="AX316" s="723"/>
      <c r="AY316" s="723"/>
      <c r="AZ316" s="1"/>
      <c r="BA316" s="1"/>
      <c r="BB316" s="1"/>
      <c r="BC316" s="717"/>
      <c r="BD316" s="723"/>
      <c r="BE316" s="723"/>
      <c r="BF316" s="723"/>
      <c r="BG316" s="723"/>
      <c r="BH316" s="723"/>
      <c r="BI316" s="1"/>
      <c r="BJ316" s="1"/>
      <c r="BK316" s="1"/>
      <c r="BL316" s="717"/>
      <c r="BM316" s="723"/>
      <c r="BN316" s="723"/>
      <c r="BO316" s="723"/>
      <c r="BP316" s="723"/>
      <c r="BQ316" s="723"/>
      <c r="BR316" s="1"/>
      <c r="BS316" s="1"/>
      <c r="BT316" s="1"/>
      <c r="BU316" s="1"/>
      <c r="BV316" s="1"/>
      <c r="BW316" s="1"/>
      <c r="BX316" s="1"/>
      <c r="BY316" s="1"/>
      <c r="BZ316" s="1"/>
      <c r="CA316" s="1"/>
      <c r="CB316" s="1"/>
      <c r="CC316" s="1"/>
    </row>
    <row r="317" spans="1:81" ht="39.75" customHeight="1" x14ac:dyDescent="0.3">
      <c r="A317" s="714"/>
      <c r="B317" s="715"/>
      <c r="C317" s="2"/>
      <c r="D317" s="2"/>
      <c r="E317" s="2"/>
      <c r="F317" s="2"/>
      <c r="G317" s="2"/>
      <c r="H317" s="2"/>
      <c r="I317" s="2"/>
      <c r="J317" s="716"/>
      <c r="K317" s="717"/>
      <c r="L317" s="718"/>
      <c r="M317" s="718"/>
      <c r="N317" s="719"/>
      <c r="O317" s="719"/>
      <c r="P317" s="719"/>
      <c r="Q317" s="719"/>
      <c r="R317" s="2"/>
      <c r="S317" s="2"/>
      <c r="T317" s="2"/>
      <c r="U317" s="2"/>
      <c r="V317" s="2"/>
      <c r="W317" s="2"/>
      <c r="X317" s="720"/>
      <c r="Y317" s="720"/>
      <c r="Z317" s="720"/>
      <c r="AA317" s="720"/>
      <c r="AB317" s="717"/>
      <c r="AC317" s="721"/>
      <c r="AD317" s="722"/>
      <c r="AE317" s="722"/>
      <c r="AF317" s="722"/>
      <c r="AG317" s="722"/>
      <c r="AH317" s="722"/>
      <c r="AI317" s="722"/>
      <c r="AJ317" s="722"/>
      <c r="AK317" s="717"/>
      <c r="AL317" s="723"/>
      <c r="AM317" s="723"/>
      <c r="AN317" s="723"/>
      <c r="AO317" s="723"/>
      <c r="AP317" s="723"/>
      <c r="AQ317" s="1"/>
      <c r="AR317" s="1"/>
      <c r="AS317" s="1"/>
      <c r="AT317" s="717"/>
      <c r="AU317" s="723"/>
      <c r="AV317" s="723"/>
      <c r="AW317" s="723"/>
      <c r="AX317" s="723"/>
      <c r="AY317" s="723"/>
      <c r="AZ317" s="1"/>
      <c r="BA317" s="1"/>
      <c r="BB317" s="1"/>
      <c r="BC317" s="717"/>
      <c r="BD317" s="723"/>
      <c r="BE317" s="723"/>
      <c r="BF317" s="723"/>
      <c r="BG317" s="723"/>
      <c r="BH317" s="723"/>
      <c r="BI317" s="1"/>
      <c r="BJ317" s="1"/>
      <c r="BK317" s="1"/>
      <c r="BL317" s="717"/>
      <c r="BM317" s="723"/>
      <c r="BN317" s="723"/>
      <c r="BO317" s="723"/>
      <c r="BP317" s="723"/>
      <c r="BQ317" s="723"/>
      <c r="BR317" s="1"/>
      <c r="BS317" s="1"/>
      <c r="BT317" s="1"/>
      <c r="BU317" s="1"/>
      <c r="BV317" s="1"/>
      <c r="BW317" s="1"/>
      <c r="BX317" s="1"/>
      <c r="BY317" s="1"/>
      <c r="BZ317" s="1"/>
      <c r="CA317" s="1"/>
      <c r="CB317" s="1"/>
      <c r="CC317" s="1"/>
    </row>
    <row r="318" spans="1:81" ht="39.75" customHeight="1" x14ac:dyDescent="0.3">
      <c r="A318" s="714"/>
      <c r="B318" s="715"/>
      <c r="C318" s="2"/>
      <c r="D318" s="2"/>
      <c r="E318" s="2"/>
      <c r="F318" s="2"/>
      <c r="G318" s="2"/>
      <c r="H318" s="2"/>
      <c r="I318" s="2"/>
      <c r="J318" s="716"/>
      <c r="K318" s="717"/>
      <c r="L318" s="718"/>
      <c r="M318" s="718"/>
      <c r="N318" s="719"/>
      <c r="O318" s="719"/>
      <c r="P318" s="719"/>
      <c r="Q318" s="719"/>
      <c r="R318" s="2"/>
      <c r="S318" s="2"/>
      <c r="T318" s="2"/>
      <c r="U318" s="2"/>
      <c r="V318" s="2"/>
      <c r="W318" s="2"/>
      <c r="X318" s="720"/>
      <c r="Y318" s="720"/>
      <c r="Z318" s="720"/>
      <c r="AA318" s="720"/>
      <c r="AB318" s="717"/>
      <c r="AC318" s="721"/>
      <c r="AD318" s="722"/>
      <c r="AE318" s="722"/>
      <c r="AF318" s="722"/>
      <c r="AG318" s="722"/>
      <c r="AH318" s="722"/>
      <c r="AI318" s="722"/>
      <c r="AJ318" s="722"/>
      <c r="AK318" s="717"/>
      <c r="AL318" s="723"/>
      <c r="AM318" s="723"/>
      <c r="AN318" s="723"/>
      <c r="AO318" s="723"/>
      <c r="AP318" s="723"/>
      <c r="AQ318" s="1"/>
      <c r="AR318" s="1"/>
      <c r="AS318" s="1"/>
      <c r="AT318" s="717"/>
      <c r="AU318" s="723"/>
      <c r="AV318" s="723"/>
      <c r="AW318" s="723"/>
      <c r="AX318" s="723"/>
      <c r="AY318" s="723"/>
      <c r="AZ318" s="1"/>
      <c r="BA318" s="1"/>
      <c r="BB318" s="1"/>
      <c r="BC318" s="717"/>
      <c r="BD318" s="723"/>
      <c r="BE318" s="723"/>
      <c r="BF318" s="723"/>
      <c r="BG318" s="723"/>
      <c r="BH318" s="723"/>
      <c r="BI318" s="1"/>
      <c r="BJ318" s="1"/>
      <c r="BK318" s="1"/>
      <c r="BL318" s="717"/>
      <c r="BM318" s="723"/>
      <c r="BN318" s="723"/>
      <c r="BO318" s="723"/>
      <c r="BP318" s="723"/>
      <c r="BQ318" s="723"/>
      <c r="BR318" s="1"/>
      <c r="BS318" s="1"/>
      <c r="BT318" s="1"/>
      <c r="BU318" s="1"/>
      <c r="BV318" s="1"/>
      <c r="BW318" s="1"/>
      <c r="BX318" s="1"/>
      <c r="BY318" s="1"/>
      <c r="BZ318" s="1"/>
      <c r="CA318" s="1"/>
      <c r="CB318" s="1"/>
      <c r="CC318" s="1"/>
    </row>
    <row r="319" spans="1:81" ht="39.75" customHeight="1" x14ac:dyDescent="0.3">
      <c r="A319" s="714"/>
      <c r="B319" s="715"/>
      <c r="C319" s="2"/>
      <c r="D319" s="2"/>
      <c r="E319" s="2"/>
      <c r="F319" s="2"/>
      <c r="G319" s="2"/>
      <c r="H319" s="2"/>
      <c r="I319" s="2"/>
      <c r="J319" s="716"/>
      <c r="K319" s="717"/>
      <c r="L319" s="718"/>
      <c r="M319" s="718"/>
      <c r="N319" s="719"/>
      <c r="O319" s="719"/>
      <c r="P319" s="719"/>
      <c r="Q319" s="719"/>
      <c r="R319" s="2"/>
      <c r="S319" s="2"/>
      <c r="T319" s="2"/>
      <c r="U319" s="2"/>
      <c r="V319" s="2"/>
      <c r="W319" s="2"/>
      <c r="X319" s="720"/>
      <c r="Y319" s="720"/>
      <c r="Z319" s="720"/>
      <c r="AA319" s="720"/>
      <c r="AB319" s="717"/>
      <c r="AC319" s="721"/>
      <c r="AD319" s="722"/>
      <c r="AE319" s="722"/>
      <c r="AF319" s="722"/>
      <c r="AG319" s="722"/>
      <c r="AH319" s="722"/>
      <c r="AI319" s="722"/>
      <c r="AJ319" s="722"/>
      <c r="AK319" s="717"/>
      <c r="AL319" s="723"/>
      <c r="AM319" s="723"/>
      <c r="AN319" s="723"/>
      <c r="AO319" s="723"/>
      <c r="AP319" s="723"/>
      <c r="AQ319" s="1"/>
      <c r="AR319" s="1"/>
      <c r="AS319" s="1"/>
      <c r="AT319" s="717"/>
      <c r="AU319" s="723"/>
      <c r="AV319" s="723"/>
      <c r="AW319" s="723"/>
      <c r="AX319" s="723"/>
      <c r="AY319" s="723"/>
      <c r="AZ319" s="1"/>
      <c r="BA319" s="1"/>
      <c r="BB319" s="1"/>
      <c r="BC319" s="717"/>
      <c r="BD319" s="723"/>
      <c r="BE319" s="723"/>
      <c r="BF319" s="723"/>
      <c r="BG319" s="723"/>
      <c r="BH319" s="723"/>
      <c r="BI319" s="1"/>
      <c r="BJ319" s="1"/>
      <c r="BK319" s="1"/>
      <c r="BL319" s="717"/>
      <c r="BM319" s="723"/>
      <c r="BN319" s="723"/>
      <c r="BO319" s="723"/>
      <c r="BP319" s="723"/>
      <c r="BQ319" s="723"/>
      <c r="BR319" s="1"/>
      <c r="BS319" s="1"/>
      <c r="BT319" s="1"/>
      <c r="BU319" s="1"/>
      <c r="BV319" s="1"/>
      <c r="BW319" s="1"/>
      <c r="BX319" s="1"/>
      <c r="BY319" s="1"/>
      <c r="BZ319" s="1"/>
      <c r="CA319" s="1"/>
      <c r="CB319" s="1"/>
      <c r="CC319" s="1"/>
    </row>
    <row r="320" spans="1:81" ht="39.75" customHeight="1" x14ac:dyDescent="0.3">
      <c r="A320" s="714"/>
      <c r="B320" s="715"/>
      <c r="C320" s="2"/>
      <c r="D320" s="2"/>
      <c r="E320" s="2"/>
      <c r="F320" s="2"/>
      <c r="G320" s="2"/>
      <c r="H320" s="2"/>
      <c r="I320" s="2"/>
      <c r="J320" s="716"/>
      <c r="K320" s="717"/>
      <c r="L320" s="718"/>
      <c r="M320" s="718"/>
      <c r="N320" s="719"/>
      <c r="O320" s="719"/>
      <c r="P320" s="719"/>
      <c r="Q320" s="719"/>
      <c r="R320" s="2"/>
      <c r="S320" s="2"/>
      <c r="T320" s="2"/>
      <c r="U320" s="2"/>
      <c r="V320" s="2"/>
      <c r="W320" s="2"/>
      <c r="X320" s="720"/>
      <c r="Y320" s="720"/>
      <c r="Z320" s="720"/>
      <c r="AA320" s="720"/>
      <c r="AB320" s="717"/>
      <c r="AC320" s="721"/>
      <c r="AD320" s="722"/>
      <c r="AE320" s="722"/>
      <c r="AF320" s="722"/>
      <c r="AG320" s="722"/>
      <c r="AH320" s="722"/>
      <c r="AI320" s="722"/>
      <c r="AJ320" s="722"/>
      <c r="AK320" s="717"/>
      <c r="AL320" s="723"/>
      <c r="AM320" s="723"/>
      <c r="AN320" s="723"/>
      <c r="AO320" s="723"/>
      <c r="AP320" s="723"/>
      <c r="AQ320" s="1"/>
      <c r="AR320" s="1"/>
      <c r="AS320" s="1"/>
      <c r="AT320" s="717"/>
      <c r="AU320" s="723"/>
      <c r="AV320" s="723"/>
      <c r="AW320" s="723"/>
      <c r="AX320" s="723"/>
      <c r="AY320" s="723"/>
      <c r="AZ320" s="1"/>
      <c r="BA320" s="1"/>
      <c r="BB320" s="1"/>
      <c r="BC320" s="717"/>
      <c r="BD320" s="723"/>
      <c r="BE320" s="723"/>
      <c r="BF320" s="723"/>
      <c r="BG320" s="723"/>
      <c r="BH320" s="723"/>
      <c r="BI320" s="1"/>
      <c r="BJ320" s="1"/>
      <c r="BK320" s="1"/>
      <c r="BL320" s="717"/>
      <c r="BM320" s="723"/>
      <c r="BN320" s="723"/>
      <c r="BO320" s="723"/>
      <c r="BP320" s="723"/>
      <c r="BQ320" s="723"/>
      <c r="BR320" s="1"/>
      <c r="BS320" s="1"/>
      <c r="BT320" s="1"/>
      <c r="BU320" s="1"/>
      <c r="BV320" s="1"/>
      <c r="BW320" s="1"/>
      <c r="BX320" s="1"/>
      <c r="BY320" s="1"/>
      <c r="BZ320" s="1"/>
      <c r="CA320" s="1"/>
      <c r="CB320" s="1"/>
      <c r="CC320" s="1"/>
    </row>
    <row r="321" spans="1:81" ht="39.75" customHeight="1" x14ac:dyDescent="0.3">
      <c r="A321" s="714"/>
      <c r="B321" s="715"/>
      <c r="C321" s="2"/>
      <c r="D321" s="2"/>
      <c r="E321" s="2"/>
      <c r="F321" s="2"/>
      <c r="G321" s="2"/>
      <c r="H321" s="2"/>
      <c r="I321" s="2"/>
      <c r="J321" s="716"/>
      <c r="K321" s="717"/>
      <c r="L321" s="718"/>
      <c r="M321" s="718"/>
      <c r="N321" s="719"/>
      <c r="O321" s="719"/>
      <c r="P321" s="719"/>
      <c r="Q321" s="719"/>
      <c r="R321" s="2"/>
      <c r="S321" s="2"/>
      <c r="T321" s="2"/>
      <c r="U321" s="2"/>
      <c r="V321" s="2"/>
      <c r="W321" s="2"/>
      <c r="X321" s="720"/>
      <c r="Y321" s="720"/>
      <c r="Z321" s="720"/>
      <c r="AA321" s="720"/>
      <c r="AB321" s="717"/>
      <c r="AC321" s="721"/>
      <c r="AD321" s="722"/>
      <c r="AE321" s="722"/>
      <c r="AF321" s="722"/>
      <c r="AG321" s="722"/>
      <c r="AH321" s="722"/>
      <c r="AI321" s="722"/>
      <c r="AJ321" s="722"/>
      <c r="AK321" s="717"/>
      <c r="AL321" s="723"/>
      <c r="AM321" s="723"/>
      <c r="AN321" s="723"/>
      <c r="AO321" s="723"/>
      <c r="AP321" s="723"/>
      <c r="AQ321" s="1"/>
      <c r="AR321" s="1"/>
      <c r="AS321" s="1"/>
      <c r="AT321" s="717"/>
      <c r="AU321" s="723"/>
      <c r="AV321" s="723"/>
      <c r="AW321" s="723"/>
      <c r="AX321" s="723"/>
      <c r="AY321" s="723"/>
      <c r="AZ321" s="1"/>
      <c r="BA321" s="1"/>
      <c r="BB321" s="1"/>
      <c r="BC321" s="717"/>
      <c r="BD321" s="723"/>
      <c r="BE321" s="723"/>
      <c r="BF321" s="723"/>
      <c r="BG321" s="723"/>
      <c r="BH321" s="723"/>
      <c r="BI321" s="1"/>
      <c r="BJ321" s="1"/>
      <c r="BK321" s="1"/>
      <c r="BL321" s="717"/>
      <c r="BM321" s="723"/>
      <c r="BN321" s="723"/>
      <c r="BO321" s="723"/>
      <c r="BP321" s="723"/>
      <c r="BQ321" s="723"/>
      <c r="BR321" s="1"/>
      <c r="BS321" s="1"/>
      <c r="BT321" s="1"/>
      <c r="BU321" s="1"/>
      <c r="BV321" s="1"/>
      <c r="BW321" s="1"/>
      <c r="BX321" s="1"/>
      <c r="BY321" s="1"/>
      <c r="BZ321" s="1"/>
      <c r="CA321" s="1"/>
      <c r="CB321" s="1"/>
      <c r="CC321" s="1"/>
    </row>
    <row r="322" spans="1:81" ht="39.75" customHeight="1" x14ac:dyDescent="0.3">
      <c r="A322" s="714"/>
      <c r="B322" s="715"/>
      <c r="C322" s="2"/>
      <c r="D322" s="2"/>
      <c r="E322" s="2"/>
      <c r="F322" s="2"/>
      <c r="G322" s="2"/>
      <c r="H322" s="2"/>
      <c r="I322" s="2"/>
      <c r="J322" s="716"/>
      <c r="K322" s="717"/>
      <c r="L322" s="718"/>
      <c r="M322" s="718"/>
      <c r="N322" s="719"/>
      <c r="O322" s="719"/>
      <c r="P322" s="719"/>
      <c r="Q322" s="719"/>
      <c r="R322" s="2"/>
      <c r="S322" s="2"/>
      <c r="T322" s="2"/>
      <c r="U322" s="2"/>
      <c r="V322" s="2"/>
      <c r="W322" s="2"/>
      <c r="X322" s="720"/>
      <c r="Y322" s="720"/>
      <c r="Z322" s="720"/>
      <c r="AA322" s="720"/>
      <c r="AB322" s="717"/>
      <c r="AC322" s="721"/>
      <c r="AD322" s="722"/>
      <c r="AE322" s="722"/>
      <c r="AF322" s="722"/>
      <c r="AG322" s="722"/>
      <c r="AH322" s="722"/>
      <c r="AI322" s="722"/>
      <c r="AJ322" s="722"/>
      <c r="AK322" s="717"/>
      <c r="AL322" s="723"/>
      <c r="AM322" s="723"/>
      <c r="AN322" s="723"/>
      <c r="AO322" s="723"/>
      <c r="AP322" s="723"/>
      <c r="AQ322" s="1"/>
      <c r="AR322" s="1"/>
      <c r="AS322" s="1"/>
      <c r="AT322" s="717"/>
      <c r="AU322" s="723"/>
      <c r="AV322" s="723"/>
      <c r="AW322" s="723"/>
      <c r="AX322" s="723"/>
      <c r="AY322" s="723"/>
      <c r="AZ322" s="1"/>
      <c r="BA322" s="1"/>
      <c r="BB322" s="1"/>
      <c r="BC322" s="717"/>
      <c r="BD322" s="723"/>
      <c r="BE322" s="723"/>
      <c r="BF322" s="723"/>
      <c r="BG322" s="723"/>
      <c r="BH322" s="723"/>
      <c r="BI322" s="1"/>
      <c r="BJ322" s="1"/>
      <c r="BK322" s="1"/>
      <c r="BL322" s="717"/>
      <c r="BM322" s="723"/>
      <c r="BN322" s="723"/>
      <c r="BO322" s="723"/>
      <c r="BP322" s="723"/>
      <c r="BQ322" s="723"/>
      <c r="BR322" s="1"/>
      <c r="BS322" s="1"/>
      <c r="BT322" s="1"/>
      <c r="BU322" s="1"/>
      <c r="BV322" s="1"/>
      <c r="BW322" s="1"/>
      <c r="BX322" s="1"/>
      <c r="BY322" s="1"/>
      <c r="BZ322" s="1"/>
      <c r="CA322" s="1"/>
      <c r="CB322" s="1"/>
      <c r="CC322" s="1"/>
    </row>
    <row r="323" spans="1:81" ht="39.75" customHeight="1" x14ac:dyDescent="0.3">
      <c r="A323" s="714"/>
      <c r="B323" s="715"/>
      <c r="C323" s="2"/>
      <c r="D323" s="2"/>
      <c r="E323" s="2"/>
      <c r="F323" s="2"/>
      <c r="G323" s="2"/>
      <c r="H323" s="2"/>
      <c r="I323" s="2"/>
      <c r="J323" s="716"/>
      <c r="K323" s="717"/>
      <c r="L323" s="718"/>
      <c r="M323" s="718"/>
      <c r="N323" s="719"/>
      <c r="O323" s="719"/>
      <c r="P323" s="719"/>
      <c r="Q323" s="719"/>
      <c r="R323" s="2"/>
      <c r="S323" s="2"/>
      <c r="T323" s="2"/>
      <c r="U323" s="2"/>
      <c r="V323" s="2"/>
      <c r="W323" s="2"/>
      <c r="X323" s="720"/>
      <c r="Y323" s="720"/>
      <c r="Z323" s="720"/>
      <c r="AA323" s="720"/>
      <c r="AB323" s="717"/>
      <c r="AC323" s="721"/>
      <c r="AD323" s="722"/>
      <c r="AE323" s="722"/>
      <c r="AF323" s="722"/>
      <c r="AG323" s="722"/>
      <c r="AH323" s="722"/>
      <c r="AI323" s="722"/>
      <c r="AJ323" s="722"/>
      <c r="AK323" s="717"/>
      <c r="AL323" s="723"/>
      <c r="AM323" s="723"/>
      <c r="AN323" s="723"/>
      <c r="AO323" s="723"/>
      <c r="AP323" s="723"/>
      <c r="AQ323" s="1"/>
      <c r="AR323" s="1"/>
      <c r="AS323" s="1"/>
      <c r="AT323" s="717"/>
      <c r="AU323" s="723"/>
      <c r="AV323" s="723"/>
      <c r="AW323" s="723"/>
      <c r="AX323" s="723"/>
      <c r="AY323" s="723"/>
      <c r="AZ323" s="1"/>
      <c r="BA323" s="1"/>
      <c r="BB323" s="1"/>
      <c r="BC323" s="717"/>
      <c r="BD323" s="723"/>
      <c r="BE323" s="723"/>
      <c r="BF323" s="723"/>
      <c r="BG323" s="723"/>
      <c r="BH323" s="723"/>
      <c r="BI323" s="1"/>
      <c r="BJ323" s="1"/>
      <c r="BK323" s="1"/>
      <c r="BL323" s="717"/>
      <c r="BM323" s="723"/>
      <c r="BN323" s="723"/>
      <c r="BO323" s="723"/>
      <c r="BP323" s="723"/>
      <c r="BQ323" s="723"/>
      <c r="BR323" s="1"/>
      <c r="BS323" s="1"/>
      <c r="BT323" s="1"/>
      <c r="BU323" s="1"/>
      <c r="BV323" s="1"/>
      <c r="BW323" s="1"/>
      <c r="BX323" s="1"/>
      <c r="BY323" s="1"/>
      <c r="BZ323" s="1"/>
      <c r="CA323" s="1"/>
      <c r="CB323" s="1"/>
      <c r="CC323" s="1"/>
    </row>
    <row r="324" spans="1:81" ht="39.75" customHeight="1" x14ac:dyDescent="0.3">
      <c r="A324" s="714"/>
      <c r="B324" s="715"/>
      <c r="C324" s="2"/>
      <c r="D324" s="2"/>
      <c r="E324" s="2"/>
      <c r="F324" s="2"/>
      <c r="G324" s="2"/>
      <c r="H324" s="2"/>
      <c r="I324" s="2"/>
      <c r="J324" s="716"/>
      <c r="K324" s="717"/>
      <c r="L324" s="718"/>
      <c r="M324" s="718"/>
      <c r="N324" s="719"/>
      <c r="O324" s="719"/>
      <c r="P324" s="719"/>
      <c r="Q324" s="719"/>
      <c r="R324" s="2"/>
      <c r="S324" s="2"/>
      <c r="T324" s="2"/>
      <c r="U324" s="2"/>
      <c r="V324" s="2"/>
      <c r="W324" s="2"/>
      <c r="X324" s="720"/>
      <c r="Y324" s="720"/>
      <c r="Z324" s="720"/>
      <c r="AA324" s="720"/>
      <c r="AB324" s="717"/>
      <c r="AC324" s="721"/>
      <c r="AD324" s="722"/>
      <c r="AE324" s="722"/>
      <c r="AF324" s="722"/>
      <c r="AG324" s="722"/>
      <c r="AH324" s="722"/>
      <c r="AI324" s="722"/>
      <c r="AJ324" s="722"/>
      <c r="AK324" s="717"/>
      <c r="AL324" s="723"/>
      <c r="AM324" s="723"/>
      <c r="AN324" s="723"/>
      <c r="AO324" s="723"/>
      <c r="AP324" s="723"/>
      <c r="AQ324" s="1"/>
      <c r="AR324" s="1"/>
      <c r="AS324" s="1"/>
      <c r="AT324" s="717"/>
      <c r="AU324" s="723"/>
      <c r="AV324" s="723"/>
      <c r="AW324" s="723"/>
      <c r="AX324" s="723"/>
      <c r="AY324" s="723"/>
      <c r="AZ324" s="1"/>
      <c r="BA324" s="1"/>
      <c r="BB324" s="1"/>
      <c r="BC324" s="717"/>
      <c r="BD324" s="723"/>
      <c r="BE324" s="723"/>
      <c r="BF324" s="723"/>
      <c r="BG324" s="723"/>
      <c r="BH324" s="723"/>
      <c r="BI324" s="1"/>
      <c r="BJ324" s="1"/>
      <c r="BK324" s="1"/>
      <c r="BL324" s="717"/>
      <c r="BM324" s="723"/>
      <c r="BN324" s="723"/>
      <c r="BO324" s="723"/>
      <c r="BP324" s="723"/>
      <c r="BQ324" s="723"/>
      <c r="BR324" s="1"/>
      <c r="BS324" s="1"/>
      <c r="BT324" s="1"/>
      <c r="BU324" s="1"/>
      <c r="BV324" s="1"/>
      <c r="BW324" s="1"/>
      <c r="BX324" s="1"/>
      <c r="BY324" s="1"/>
      <c r="BZ324" s="1"/>
      <c r="CA324" s="1"/>
      <c r="CB324" s="1"/>
      <c r="CC324" s="1"/>
    </row>
    <row r="325" spans="1:81" ht="39.75" customHeight="1" x14ac:dyDescent="0.3">
      <c r="A325" s="714"/>
      <c r="B325" s="715"/>
      <c r="C325" s="2"/>
      <c r="D325" s="2"/>
      <c r="E325" s="2"/>
      <c r="F325" s="2"/>
      <c r="G325" s="2"/>
      <c r="H325" s="2"/>
      <c r="I325" s="2"/>
      <c r="J325" s="716"/>
      <c r="K325" s="717"/>
      <c r="L325" s="718"/>
      <c r="M325" s="718"/>
      <c r="N325" s="719"/>
      <c r="O325" s="719"/>
      <c r="P325" s="719"/>
      <c r="Q325" s="719"/>
      <c r="R325" s="2"/>
      <c r="S325" s="2"/>
      <c r="T325" s="2"/>
      <c r="U325" s="2"/>
      <c r="V325" s="2"/>
      <c r="W325" s="2"/>
      <c r="X325" s="720"/>
      <c r="Y325" s="720"/>
      <c r="Z325" s="720"/>
      <c r="AA325" s="720"/>
      <c r="AB325" s="717"/>
      <c r="AC325" s="721"/>
      <c r="AD325" s="722"/>
      <c r="AE325" s="722"/>
      <c r="AF325" s="722"/>
      <c r="AG325" s="722"/>
      <c r="AH325" s="722"/>
      <c r="AI325" s="722"/>
      <c r="AJ325" s="722"/>
      <c r="AK325" s="717"/>
      <c r="AL325" s="723"/>
      <c r="AM325" s="723"/>
      <c r="AN325" s="723"/>
      <c r="AO325" s="723"/>
      <c r="AP325" s="723"/>
      <c r="AQ325" s="1"/>
      <c r="AR325" s="1"/>
      <c r="AS325" s="1"/>
      <c r="AT325" s="717"/>
      <c r="AU325" s="723"/>
      <c r="AV325" s="723"/>
      <c r="AW325" s="723"/>
      <c r="AX325" s="723"/>
      <c r="AY325" s="723"/>
      <c r="AZ325" s="1"/>
      <c r="BA325" s="1"/>
      <c r="BB325" s="1"/>
      <c r="BC325" s="717"/>
      <c r="BD325" s="723"/>
      <c r="BE325" s="723"/>
      <c r="BF325" s="723"/>
      <c r="BG325" s="723"/>
      <c r="BH325" s="723"/>
      <c r="BI325" s="1"/>
      <c r="BJ325" s="1"/>
      <c r="BK325" s="1"/>
      <c r="BL325" s="717"/>
      <c r="BM325" s="723"/>
      <c r="BN325" s="723"/>
      <c r="BO325" s="723"/>
      <c r="BP325" s="723"/>
      <c r="BQ325" s="723"/>
      <c r="BR325" s="1"/>
      <c r="BS325" s="1"/>
      <c r="BT325" s="1"/>
      <c r="BU325" s="1"/>
      <c r="BV325" s="1"/>
      <c r="BW325" s="1"/>
      <c r="BX325" s="1"/>
      <c r="BY325" s="1"/>
      <c r="BZ325" s="1"/>
      <c r="CA325" s="1"/>
      <c r="CB325" s="1"/>
      <c r="CC325" s="1"/>
    </row>
    <row r="326" spans="1:81" ht="39.75" customHeight="1" x14ac:dyDescent="0.3">
      <c r="A326" s="714"/>
      <c r="B326" s="715"/>
      <c r="C326" s="2"/>
      <c r="D326" s="2"/>
      <c r="E326" s="2"/>
      <c r="F326" s="2"/>
      <c r="G326" s="2"/>
      <c r="H326" s="2"/>
      <c r="I326" s="2"/>
      <c r="J326" s="716"/>
      <c r="K326" s="717"/>
      <c r="L326" s="718"/>
      <c r="M326" s="718"/>
      <c r="N326" s="719"/>
      <c r="O326" s="719"/>
      <c r="P326" s="719"/>
      <c r="Q326" s="719"/>
      <c r="R326" s="2"/>
      <c r="S326" s="2"/>
      <c r="T326" s="2"/>
      <c r="U326" s="2"/>
      <c r="V326" s="2"/>
      <c r="W326" s="2"/>
      <c r="X326" s="720"/>
      <c r="Y326" s="720"/>
      <c r="Z326" s="720"/>
      <c r="AA326" s="720"/>
      <c r="AB326" s="717"/>
      <c r="AC326" s="721"/>
      <c r="AD326" s="722"/>
      <c r="AE326" s="722"/>
      <c r="AF326" s="722"/>
      <c r="AG326" s="722"/>
      <c r="AH326" s="722"/>
      <c r="AI326" s="722"/>
      <c r="AJ326" s="722"/>
      <c r="AK326" s="717"/>
      <c r="AL326" s="723"/>
      <c r="AM326" s="723"/>
      <c r="AN326" s="723"/>
      <c r="AO326" s="723"/>
      <c r="AP326" s="723"/>
      <c r="AQ326" s="1"/>
      <c r="AR326" s="1"/>
      <c r="AS326" s="1"/>
      <c r="AT326" s="717"/>
      <c r="AU326" s="723"/>
      <c r="AV326" s="723"/>
      <c r="AW326" s="723"/>
      <c r="AX326" s="723"/>
      <c r="AY326" s="723"/>
      <c r="AZ326" s="1"/>
      <c r="BA326" s="1"/>
      <c r="BB326" s="1"/>
      <c r="BC326" s="717"/>
      <c r="BD326" s="723"/>
      <c r="BE326" s="723"/>
      <c r="BF326" s="723"/>
      <c r="BG326" s="723"/>
      <c r="BH326" s="723"/>
      <c r="BI326" s="1"/>
      <c r="BJ326" s="1"/>
      <c r="BK326" s="1"/>
      <c r="BL326" s="717"/>
      <c r="BM326" s="723"/>
      <c r="BN326" s="723"/>
      <c r="BO326" s="723"/>
      <c r="BP326" s="723"/>
      <c r="BQ326" s="723"/>
      <c r="BR326" s="1"/>
      <c r="BS326" s="1"/>
      <c r="BT326" s="1"/>
      <c r="BU326" s="1"/>
      <c r="BV326" s="1"/>
      <c r="BW326" s="1"/>
      <c r="BX326" s="1"/>
      <c r="BY326" s="1"/>
      <c r="BZ326" s="1"/>
      <c r="CA326" s="1"/>
      <c r="CB326" s="1"/>
      <c r="CC326" s="1"/>
    </row>
    <row r="327" spans="1:81" ht="39.75" customHeight="1" x14ac:dyDescent="0.3">
      <c r="A327" s="714"/>
      <c r="B327" s="715"/>
      <c r="C327" s="2"/>
      <c r="D327" s="2"/>
      <c r="E327" s="2"/>
      <c r="F327" s="2"/>
      <c r="G327" s="2"/>
      <c r="H327" s="2"/>
      <c r="I327" s="2"/>
      <c r="J327" s="716"/>
      <c r="K327" s="717"/>
      <c r="L327" s="718"/>
      <c r="M327" s="718"/>
      <c r="N327" s="719"/>
      <c r="O327" s="719"/>
      <c r="P327" s="719"/>
      <c r="Q327" s="719"/>
      <c r="R327" s="2"/>
      <c r="S327" s="2"/>
      <c r="T327" s="2"/>
      <c r="U327" s="2"/>
      <c r="V327" s="2"/>
      <c r="W327" s="2"/>
      <c r="X327" s="720"/>
      <c r="Y327" s="720"/>
      <c r="Z327" s="720"/>
      <c r="AA327" s="720"/>
      <c r="AB327" s="717"/>
      <c r="AC327" s="721"/>
      <c r="AD327" s="722"/>
      <c r="AE327" s="722"/>
      <c r="AF327" s="722"/>
      <c r="AG327" s="722"/>
      <c r="AH327" s="722"/>
      <c r="AI327" s="722"/>
      <c r="AJ327" s="722"/>
      <c r="AK327" s="717"/>
      <c r="AL327" s="723"/>
      <c r="AM327" s="723"/>
      <c r="AN327" s="723"/>
      <c r="AO327" s="723"/>
      <c r="AP327" s="723"/>
      <c r="AQ327" s="1"/>
      <c r="AR327" s="1"/>
      <c r="AS327" s="1"/>
      <c r="AT327" s="717"/>
      <c r="AU327" s="723"/>
      <c r="AV327" s="723"/>
      <c r="AW327" s="723"/>
      <c r="AX327" s="723"/>
      <c r="AY327" s="723"/>
      <c r="AZ327" s="1"/>
      <c r="BA327" s="1"/>
      <c r="BB327" s="1"/>
      <c r="BC327" s="717"/>
      <c r="BD327" s="723"/>
      <c r="BE327" s="723"/>
      <c r="BF327" s="723"/>
      <c r="BG327" s="723"/>
      <c r="BH327" s="723"/>
      <c r="BI327" s="1"/>
      <c r="BJ327" s="1"/>
      <c r="BK327" s="1"/>
      <c r="BL327" s="717"/>
      <c r="BM327" s="723"/>
      <c r="BN327" s="723"/>
      <c r="BO327" s="723"/>
      <c r="BP327" s="723"/>
      <c r="BQ327" s="723"/>
      <c r="BR327" s="1"/>
      <c r="BS327" s="1"/>
      <c r="BT327" s="1"/>
      <c r="BU327" s="1"/>
      <c r="BV327" s="1"/>
      <c r="BW327" s="1"/>
      <c r="BX327" s="1"/>
      <c r="BY327" s="1"/>
      <c r="BZ327" s="1"/>
      <c r="CA327" s="1"/>
      <c r="CB327" s="1"/>
      <c r="CC327" s="1"/>
    </row>
    <row r="328" spans="1:81" ht="39.75" customHeight="1" x14ac:dyDescent="0.3">
      <c r="A328" s="714"/>
      <c r="B328" s="715"/>
      <c r="C328" s="2"/>
      <c r="D328" s="2"/>
      <c r="E328" s="2"/>
      <c r="F328" s="2"/>
      <c r="G328" s="2"/>
      <c r="H328" s="2"/>
      <c r="I328" s="2"/>
      <c r="J328" s="716"/>
      <c r="K328" s="717"/>
      <c r="L328" s="718"/>
      <c r="M328" s="718"/>
      <c r="N328" s="719"/>
      <c r="O328" s="719"/>
      <c r="P328" s="719"/>
      <c r="Q328" s="719"/>
      <c r="R328" s="2"/>
      <c r="S328" s="2"/>
      <c r="T328" s="2"/>
      <c r="U328" s="2"/>
      <c r="V328" s="2"/>
      <c r="W328" s="2"/>
      <c r="X328" s="720"/>
      <c r="Y328" s="720"/>
      <c r="Z328" s="720"/>
      <c r="AA328" s="720"/>
      <c r="AB328" s="717"/>
      <c r="AC328" s="721"/>
      <c r="AD328" s="722"/>
      <c r="AE328" s="722"/>
      <c r="AF328" s="722"/>
      <c r="AG328" s="722"/>
      <c r="AH328" s="722"/>
      <c r="AI328" s="722"/>
      <c r="AJ328" s="722"/>
      <c r="AK328" s="717"/>
      <c r="AL328" s="723"/>
      <c r="AM328" s="723"/>
      <c r="AN328" s="723"/>
      <c r="AO328" s="723"/>
      <c r="AP328" s="723"/>
      <c r="AQ328" s="1"/>
      <c r="AR328" s="1"/>
      <c r="AS328" s="1"/>
      <c r="AT328" s="717"/>
      <c r="AU328" s="723"/>
      <c r="AV328" s="723"/>
      <c r="AW328" s="723"/>
      <c r="AX328" s="723"/>
      <c r="AY328" s="723"/>
      <c r="AZ328" s="1"/>
      <c r="BA328" s="1"/>
      <c r="BB328" s="1"/>
      <c r="BC328" s="717"/>
      <c r="BD328" s="723"/>
      <c r="BE328" s="723"/>
      <c r="BF328" s="723"/>
      <c r="BG328" s="723"/>
      <c r="BH328" s="723"/>
      <c r="BI328" s="1"/>
      <c r="BJ328" s="1"/>
      <c r="BK328" s="1"/>
      <c r="BL328" s="717"/>
      <c r="BM328" s="723"/>
      <c r="BN328" s="723"/>
      <c r="BO328" s="723"/>
      <c r="BP328" s="723"/>
      <c r="BQ328" s="723"/>
      <c r="BR328" s="1"/>
      <c r="BS328" s="1"/>
      <c r="BT328" s="1"/>
      <c r="BU328" s="1"/>
      <c r="BV328" s="1"/>
      <c r="BW328" s="1"/>
      <c r="BX328" s="1"/>
      <c r="BY328" s="1"/>
      <c r="BZ328" s="1"/>
      <c r="CA328" s="1"/>
      <c r="CB328" s="1"/>
      <c r="CC328" s="1"/>
    </row>
    <row r="329" spans="1:81" ht="39.75" customHeight="1" x14ac:dyDescent="0.3">
      <c r="A329" s="714"/>
      <c r="B329" s="715"/>
      <c r="C329" s="2"/>
      <c r="D329" s="2"/>
      <c r="E329" s="2"/>
      <c r="F329" s="2"/>
      <c r="G329" s="2"/>
      <c r="H329" s="2"/>
      <c r="I329" s="2"/>
      <c r="J329" s="716"/>
      <c r="K329" s="717"/>
      <c r="L329" s="718"/>
      <c r="M329" s="718"/>
      <c r="N329" s="719"/>
      <c r="O329" s="719"/>
      <c r="P329" s="719"/>
      <c r="Q329" s="719"/>
      <c r="R329" s="2"/>
      <c r="S329" s="2"/>
      <c r="T329" s="2"/>
      <c r="U329" s="2"/>
      <c r="V329" s="2"/>
      <c r="W329" s="2"/>
      <c r="X329" s="720"/>
      <c r="Y329" s="720"/>
      <c r="Z329" s="720"/>
      <c r="AA329" s="720"/>
      <c r="AB329" s="717"/>
      <c r="AC329" s="721"/>
      <c r="AD329" s="722"/>
      <c r="AE329" s="722"/>
      <c r="AF329" s="722"/>
      <c r="AG329" s="722"/>
      <c r="AH329" s="722"/>
      <c r="AI329" s="722"/>
      <c r="AJ329" s="722"/>
      <c r="AK329" s="717"/>
      <c r="AL329" s="723"/>
      <c r="AM329" s="723"/>
      <c r="AN329" s="723"/>
      <c r="AO329" s="723"/>
      <c r="AP329" s="723"/>
      <c r="AQ329" s="1"/>
      <c r="AR329" s="1"/>
      <c r="AS329" s="1"/>
      <c r="AT329" s="717"/>
      <c r="AU329" s="723"/>
      <c r="AV329" s="723"/>
      <c r="AW329" s="723"/>
      <c r="AX329" s="723"/>
      <c r="AY329" s="723"/>
      <c r="AZ329" s="1"/>
      <c r="BA329" s="1"/>
      <c r="BB329" s="1"/>
      <c r="BC329" s="717"/>
      <c r="BD329" s="723"/>
      <c r="BE329" s="723"/>
      <c r="BF329" s="723"/>
      <c r="BG329" s="723"/>
      <c r="BH329" s="723"/>
      <c r="BI329" s="1"/>
      <c r="BJ329" s="1"/>
      <c r="BK329" s="1"/>
      <c r="BL329" s="717"/>
      <c r="BM329" s="723"/>
      <c r="BN329" s="723"/>
      <c r="BO329" s="723"/>
      <c r="BP329" s="723"/>
      <c r="BQ329" s="723"/>
      <c r="BR329" s="1"/>
      <c r="BS329" s="1"/>
      <c r="BT329" s="1"/>
      <c r="BU329" s="1"/>
      <c r="BV329" s="1"/>
      <c r="BW329" s="1"/>
      <c r="BX329" s="1"/>
      <c r="BY329" s="1"/>
      <c r="BZ329" s="1"/>
      <c r="CA329" s="1"/>
      <c r="CB329" s="1"/>
      <c r="CC329" s="1"/>
    </row>
    <row r="330" spans="1:81" ht="39.75" customHeight="1" x14ac:dyDescent="0.3">
      <c r="A330" s="714"/>
      <c r="B330" s="715"/>
      <c r="C330" s="2"/>
      <c r="D330" s="2"/>
      <c r="E330" s="2"/>
      <c r="F330" s="2"/>
      <c r="G330" s="2"/>
      <c r="H330" s="2"/>
      <c r="I330" s="2"/>
      <c r="J330" s="716"/>
      <c r="K330" s="717"/>
      <c r="L330" s="718"/>
      <c r="M330" s="718"/>
      <c r="N330" s="719"/>
      <c r="O330" s="719"/>
      <c r="P330" s="719"/>
      <c r="Q330" s="719"/>
      <c r="R330" s="2"/>
      <c r="S330" s="2"/>
      <c r="T330" s="2"/>
      <c r="U330" s="2"/>
      <c r="V330" s="2"/>
      <c r="W330" s="2"/>
      <c r="X330" s="720"/>
      <c r="Y330" s="720"/>
      <c r="Z330" s="720"/>
      <c r="AA330" s="720"/>
      <c r="AB330" s="717"/>
      <c r="AC330" s="721"/>
      <c r="AD330" s="722"/>
      <c r="AE330" s="722"/>
      <c r="AF330" s="722"/>
      <c r="AG330" s="722"/>
      <c r="AH330" s="722"/>
      <c r="AI330" s="722"/>
      <c r="AJ330" s="722"/>
      <c r="AK330" s="717"/>
      <c r="AL330" s="723"/>
      <c r="AM330" s="723"/>
      <c r="AN330" s="723"/>
      <c r="AO330" s="723"/>
      <c r="AP330" s="723"/>
      <c r="AQ330" s="1"/>
      <c r="AR330" s="1"/>
      <c r="AS330" s="1"/>
      <c r="AT330" s="717"/>
      <c r="AU330" s="723"/>
      <c r="AV330" s="723"/>
      <c r="AW330" s="723"/>
      <c r="AX330" s="723"/>
      <c r="AY330" s="723"/>
      <c r="AZ330" s="1"/>
      <c r="BA330" s="1"/>
      <c r="BB330" s="1"/>
      <c r="BC330" s="717"/>
      <c r="BD330" s="723"/>
      <c r="BE330" s="723"/>
      <c r="BF330" s="723"/>
      <c r="BG330" s="723"/>
      <c r="BH330" s="723"/>
      <c r="BI330" s="1"/>
      <c r="BJ330" s="1"/>
      <c r="BK330" s="1"/>
      <c r="BL330" s="717"/>
      <c r="BM330" s="723"/>
      <c r="BN330" s="723"/>
      <c r="BO330" s="723"/>
      <c r="BP330" s="723"/>
      <c r="BQ330" s="723"/>
      <c r="BR330" s="1"/>
      <c r="BS330" s="1"/>
      <c r="BT330" s="1"/>
      <c r="BU330" s="1"/>
      <c r="BV330" s="1"/>
      <c r="BW330" s="1"/>
      <c r="BX330" s="1"/>
      <c r="BY330" s="1"/>
      <c r="BZ330" s="1"/>
      <c r="CA330" s="1"/>
      <c r="CB330" s="1"/>
      <c r="CC330" s="1"/>
    </row>
    <row r="331" spans="1:81" ht="39.75" customHeight="1" x14ac:dyDescent="0.3">
      <c r="A331" s="714"/>
      <c r="B331" s="715"/>
      <c r="C331" s="2"/>
      <c r="D331" s="2"/>
      <c r="E331" s="2"/>
      <c r="F331" s="2"/>
      <c r="G331" s="2"/>
      <c r="H331" s="2"/>
      <c r="I331" s="2"/>
      <c r="J331" s="716"/>
      <c r="K331" s="717"/>
      <c r="L331" s="718"/>
      <c r="M331" s="718"/>
      <c r="N331" s="719"/>
      <c r="O331" s="719"/>
      <c r="P331" s="719"/>
      <c r="Q331" s="719"/>
      <c r="R331" s="2"/>
      <c r="S331" s="2"/>
      <c r="T331" s="2"/>
      <c r="U331" s="2"/>
      <c r="V331" s="2"/>
      <c r="W331" s="2"/>
      <c r="X331" s="720"/>
      <c r="Y331" s="720"/>
      <c r="Z331" s="720"/>
      <c r="AA331" s="720"/>
      <c r="AB331" s="717"/>
      <c r="AC331" s="721"/>
      <c r="AD331" s="722"/>
      <c r="AE331" s="722"/>
      <c r="AF331" s="722"/>
      <c r="AG331" s="722"/>
      <c r="AH331" s="722"/>
      <c r="AI331" s="722"/>
      <c r="AJ331" s="722"/>
      <c r="AK331" s="717"/>
      <c r="AL331" s="723"/>
      <c r="AM331" s="723"/>
      <c r="AN331" s="723"/>
      <c r="AO331" s="723"/>
      <c r="AP331" s="723"/>
      <c r="AQ331" s="1"/>
      <c r="AR331" s="1"/>
      <c r="AS331" s="1"/>
      <c r="AT331" s="717"/>
      <c r="AU331" s="723"/>
      <c r="AV331" s="723"/>
      <c r="AW331" s="723"/>
      <c r="AX331" s="723"/>
      <c r="AY331" s="723"/>
      <c r="AZ331" s="1"/>
      <c r="BA331" s="1"/>
      <c r="BB331" s="1"/>
      <c r="BC331" s="717"/>
      <c r="BD331" s="723"/>
      <c r="BE331" s="723"/>
      <c r="BF331" s="723"/>
      <c r="BG331" s="723"/>
      <c r="BH331" s="723"/>
      <c r="BI331" s="1"/>
      <c r="BJ331" s="1"/>
      <c r="BK331" s="1"/>
      <c r="BL331" s="717"/>
      <c r="BM331" s="723"/>
      <c r="BN331" s="723"/>
      <c r="BO331" s="723"/>
      <c r="BP331" s="723"/>
      <c r="BQ331" s="723"/>
      <c r="BR331" s="1"/>
      <c r="BS331" s="1"/>
      <c r="BT331" s="1"/>
      <c r="BU331" s="1"/>
      <c r="BV331" s="1"/>
      <c r="BW331" s="1"/>
      <c r="BX331" s="1"/>
      <c r="BY331" s="1"/>
      <c r="BZ331" s="1"/>
      <c r="CA331" s="1"/>
      <c r="CB331" s="1"/>
      <c r="CC331" s="1"/>
    </row>
    <row r="332" spans="1:81" ht="39.75" customHeight="1" x14ac:dyDescent="0.3">
      <c r="A332" s="714"/>
      <c r="B332" s="715"/>
      <c r="C332" s="2"/>
      <c r="D332" s="2"/>
      <c r="E332" s="2"/>
      <c r="F332" s="2"/>
      <c r="G332" s="2"/>
      <c r="H332" s="2"/>
      <c r="I332" s="2"/>
      <c r="J332" s="716"/>
      <c r="K332" s="717"/>
      <c r="L332" s="718"/>
      <c r="M332" s="718"/>
      <c r="N332" s="719"/>
      <c r="O332" s="719"/>
      <c r="P332" s="719"/>
      <c r="Q332" s="719"/>
      <c r="R332" s="2"/>
      <c r="S332" s="2"/>
      <c r="T332" s="2"/>
      <c r="U332" s="2"/>
      <c r="V332" s="2"/>
      <c r="W332" s="2"/>
      <c r="X332" s="720"/>
      <c r="Y332" s="720"/>
      <c r="Z332" s="720"/>
      <c r="AA332" s="720"/>
      <c r="AB332" s="717"/>
      <c r="AC332" s="721"/>
      <c r="AD332" s="722"/>
      <c r="AE332" s="722"/>
      <c r="AF332" s="722"/>
      <c r="AG332" s="722"/>
      <c r="AH332" s="722"/>
      <c r="AI332" s="722"/>
      <c r="AJ332" s="722"/>
      <c r="AK332" s="717"/>
      <c r="AL332" s="723"/>
      <c r="AM332" s="723"/>
      <c r="AN332" s="723"/>
      <c r="AO332" s="723"/>
      <c r="AP332" s="723"/>
      <c r="AQ332" s="1"/>
      <c r="AR332" s="1"/>
      <c r="AS332" s="1"/>
      <c r="AT332" s="717"/>
      <c r="AU332" s="723"/>
      <c r="AV332" s="723"/>
      <c r="AW332" s="723"/>
      <c r="AX332" s="723"/>
      <c r="AY332" s="723"/>
      <c r="AZ332" s="1"/>
      <c r="BA332" s="1"/>
      <c r="BB332" s="1"/>
      <c r="BC332" s="717"/>
      <c r="BD332" s="723"/>
      <c r="BE332" s="723"/>
      <c r="BF332" s="723"/>
      <c r="BG332" s="723"/>
      <c r="BH332" s="723"/>
      <c r="BI332" s="1"/>
      <c r="BJ332" s="1"/>
      <c r="BK332" s="1"/>
      <c r="BL332" s="717"/>
      <c r="BM332" s="723"/>
      <c r="BN332" s="723"/>
      <c r="BO332" s="723"/>
      <c r="BP332" s="723"/>
      <c r="BQ332" s="723"/>
      <c r="BR332" s="1"/>
      <c r="BS332" s="1"/>
      <c r="BT332" s="1"/>
      <c r="BU332" s="1"/>
      <c r="BV332" s="1"/>
      <c r="BW332" s="1"/>
      <c r="BX332" s="1"/>
      <c r="BY332" s="1"/>
      <c r="BZ332" s="1"/>
      <c r="CA332" s="1"/>
      <c r="CB332" s="1"/>
      <c r="CC332" s="1"/>
    </row>
    <row r="333" spans="1:81" ht="39.75" customHeight="1" x14ac:dyDescent="0.3">
      <c r="A333" s="714"/>
      <c r="B333" s="715"/>
      <c r="C333" s="2"/>
      <c r="D333" s="2"/>
      <c r="E333" s="2"/>
      <c r="F333" s="2"/>
      <c r="G333" s="2"/>
      <c r="H333" s="2"/>
      <c r="I333" s="2"/>
      <c r="J333" s="716"/>
      <c r="K333" s="717"/>
      <c r="L333" s="718"/>
      <c r="M333" s="718"/>
      <c r="N333" s="719"/>
      <c r="O333" s="719"/>
      <c r="P333" s="719"/>
      <c r="Q333" s="719"/>
      <c r="R333" s="2"/>
      <c r="S333" s="2"/>
      <c r="T333" s="2"/>
      <c r="U333" s="2"/>
      <c r="V333" s="2"/>
      <c r="W333" s="2"/>
      <c r="X333" s="720"/>
      <c r="Y333" s="720"/>
      <c r="Z333" s="720"/>
      <c r="AA333" s="720"/>
      <c r="AB333" s="717"/>
      <c r="AC333" s="721"/>
      <c r="AD333" s="722"/>
      <c r="AE333" s="722"/>
      <c r="AF333" s="722"/>
      <c r="AG333" s="722"/>
      <c r="AH333" s="722"/>
      <c r="AI333" s="722"/>
      <c r="AJ333" s="722"/>
      <c r="AK333" s="717"/>
      <c r="AL333" s="723"/>
      <c r="AM333" s="723"/>
      <c r="AN333" s="723"/>
      <c r="AO333" s="723"/>
      <c r="AP333" s="723"/>
      <c r="AQ333" s="1"/>
      <c r="AR333" s="1"/>
      <c r="AS333" s="1"/>
      <c r="AT333" s="717"/>
      <c r="AU333" s="723"/>
      <c r="AV333" s="723"/>
      <c r="AW333" s="723"/>
      <c r="AX333" s="723"/>
      <c r="AY333" s="723"/>
      <c r="AZ333" s="1"/>
      <c r="BA333" s="1"/>
      <c r="BB333" s="1"/>
      <c r="BC333" s="717"/>
      <c r="BD333" s="723"/>
      <c r="BE333" s="723"/>
      <c r="BF333" s="723"/>
      <c r="BG333" s="723"/>
      <c r="BH333" s="723"/>
      <c r="BI333" s="1"/>
      <c r="BJ333" s="1"/>
      <c r="BK333" s="1"/>
      <c r="BL333" s="717"/>
      <c r="BM333" s="723"/>
      <c r="BN333" s="723"/>
      <c r="BO333" s="723"/>
      <c r="BP333" s="723"/>
      <c r="BQ333" s="723"/>
      <c r="BR333" s="1"/>
      <c r="BS333" s="1"/>
      <c r="BT333" s="1"/>
      <c r="BU333" s="1"/>
      <c r="BV333" s="1"/>
      <c r="BW333" s="1"/>
      <c r="BX333" s="1"/>
      <c r="BY333" s="1"/>
      <c r="BZ333" s="1"/>
      <c r="CA333" s="1"/>
      <c r="CB333" s="1"/>
      <c r="CC333" s="1"/>
    </row>
    <row r="334" spans="1:81" ht="39.75" customHeight="1" x14ac:dyDescent="0.3">
      <c r="A334" s="714"/>
      <c r="B334" s="715"/>
      <c r="C334" s="2"/>
      <c r="D334" s="2"/>
      <c r="E334" s="2"/>
      <c r="F334" s="2"/>
      <c r="G334" s="2"/>
      <c r="H334" s="2"/>
      <c r="I334" s="2"/>
      <c r="J334" s="716"/>
      <c r="K334" s="717"/>
      <c r="L334" s="718"/>
      <c r="M334" s="718"/>
      <c r="N334" s="719"/>
      <c r="O334" s="719"/>
      <c r="P334" s="719"/>
      <c r="Q334" s="719"/>
      <c r="R334" s="2"/>
      <c r="S334" s="2"/>
      <c r="T334" s="2"/>
      <c r="U334" s="2"/>
      <c r="V334" s="2"/>
      <c r="W334" s="2"/>
      <c r="X334" s="720"/>
      <c r="Y334" s="720"/>
      <c r="Z334" s="720"/>
      <c r="AA334" s="720"/>
      <c r="AB334" s="717"/>
      <c r="AC334" s="721"/>
      <c r="AD334" s="722"/>
      <c r="AE334" s="722"/>
      <c r="AF334" s="722"/>
      <c r="AG334" s="722"/>
      <c r="AH334" s="722"/>
      <c r="AI334" s="722"/>
      <c r="AJ334" s="722"/>
      <c r="AK334" s="717"/>
      <c r="AL334" s="723"/>
      <c r="AM334" s="723"/>
      <c r="AN334" s="723"/>
      <c r="AO334" s="723"/>
      <c r="AP334" s="723"/>
      <c r="AQ334" s="1"/>
      <c r="AR334" s="1"/>
      <c r="AS334" s="1"/>
      <c r="AT334" s="717"/>
      <c r="AU334" s="723"/>
      <c r="AV334" s="723"/>
      <c r="AW334" s="723"/>
      <c r="AX334" s="723"/>
      <c r="AY334" s="723"/>
      <c r="AZ334" s="1"/>
      <c r="BA334" s="1"/>
      <c r="BB334" s="1"/>
      <c r="BC334" s="717"/>
      <c r="BD334" s="723"/>
      <c r="BE334" s="723"/>
      <c r="BF334" s="723"/>
      <c r="BG334" s="723"/>
      <c r="BH334" s="723"/>
      <c r="BI334" s="1"/>
      <c r="BJ334" s="1"/>
      <c r="BK334" s="1"/>
      <c r="BL334" s="717"/>
      <c r="BM334" s="723"/>
      <c r="BN334" s="723"/>
      <c r="BO334" s="723"/>
      <c r="BP334" s="723"/>
      <c r="BQ334" s="723"/>
      <c r="BR334" s="1"/>
      <c r="BS334" s="1"/>
      <c r="BT334" s="1"/>
      <c r="BU334" s="1"/>
      <c r="BV334" s="1"/>
      <c r="BW334" s="1"/>
      <c r="BX334" s="1"/>
      <c r="BY334" s="1"/>
      <c r="BZ334" s="1"/>
      <c r="CA334" s="1"/>
      <c r="CB334" s="1"/>
      <c r="CC334" s="1"/>
    </row>
    <row r="335" spans="1:81" ht="39.75" customHeight="1" x14ac:dyDescent="0.3">
      <c r="A335" s="714"/>
      <c r="B335" s="715"/>
      <c r="C335" s="2"/>
      <c r="D335" s="2"/>
      <c r="E335" s="2"/>
      <c r="F335" s="2"/>
      <c r="G335" s="2"/>
      <c r="H335" s="2"/>
      <c r="I335" s="2"/>
      <c r="J335" s="716"/>
      <c r="K335" s="717"/>
      <c r="L335" s="718"/>
      <c r="M335" s="718"/>
      <c r="N335" s="719"/>
      <c r="O335" s="719"/>
      <c r="P335" s="719"/>
      <c r="Q335" s="719"/>
      <c r="R335" s="2"/>
      <c r="S335" s="2"/>
      <c r="T335" s="2"/>
      <c r="U335" s="2"/>
      <c r="V335" s="2"/>
      <c r="W335" s="2"/>
      <c r="X335" s="720"/>
      <c r="Y335" s="720"/>
      <c r="Z335" s="720"/>
      <c r="AA335" s="720"/>
      <c r="AB335" s="717"/>
      <c r="AC335" s="721"/>
      <c r="AD335" s="722"/>
      <c r="AE335" s="722"/>
      <c r="AF335" s="722"/>
      <c r="AG335" s="722"/>
      <c r="AH335" s="722"/>
      <c r="AI335" s="722"/>
      <c r="AJ335" s="722"/>
      <c r="AK335" s="717"/>
      <c r="AL335" s="723"/>
      <c r="AM335" s="723"/>
      <c r="AN335" s="723"/>
      <c r="AO335" s="723"/>
      <c r="AP335" s="723"/>
      <c r="AQ335" s="1"/>
      <c r="AR335" s="1"/>
      <c r="AS335" s="1"/>
      <c r="AT335" s="717"/>
      <c r="AU335" s="723"/>
      <c r="AV335" s="723"/>
      <c r="AW335" s="723"/>
      <c r="AX335" s="723"/>
      <c r="AY335" s="723"/>
      <c r="AZ335" s="1"/>
      <c r="BA335" s="1"/>
      <c r="BB335" s="1"/>
      <c r="BC335" s="717"/>
      <c r="BD335" s="723"/>
      <c r="BE335" s="723"/>
      <c r="BF335" s="723"/>
      <c r="BG335" s="723"/>
      <c r="BH335" s="723"/>
      <c r="BI335" s="1"/>
      <c r="BJ335" s="1"/>
      <c r="BK335" s="1"/>
      <c r="BL335" s="717"/>
      <c r="BM335" s="723"/>
      <c r="BN335" s="723"/>
      <c r="BO335" s="723"/>
      <c r="BP335" s="723"/>
      <c r="BQ335" s="723"/>
      <c r="BR335" s="1"/>
      <c r="BS335" s="1"/>
      <c r="BT335" s="1"/>
      <c r="BU335" s="1"/>
      <c r="BV335" s="1"/>
      <c r="BW335" s="1"/>
      <c r="BX335" s="1"/>
      <c r="BY335" s="1"/>
      <c r="BZ335" s="1"/>
      <c r="CA335" s="1"/>
      <c r="CB335" s="1"/>
      <c r="CC335" s="1"/>
    </row>
    <row r="336" spans="1:81" ht="39.75" customHeight="1" x14ac:dyDescent="0.3">
      <c r="A336" s="714"/>
      <c r="B336" s="715"/>
      <c r="C336" s="2"/>
      <c r="D336" s="2"/>
      <c r="E336" s="2"/>
      <c r="F336" s="2"/>
      <c r="G336" s="2"/>
      <c r="H336" s="2"/>
      <c r="I336" s="2"/>
      <c r="J336" s="716"/>
      <c r="K336" s="717"/>
      <c r="L336" s="718"/>
      <c r="M336" s="718"/>
      <c r="N336" s="719"/>
      <c r="O336" s="719"/>
      <c r="P336" s="719"/>
      <c r="Q336" s="719"/>
      <c r="R336" s="2"/>
      <c r="S336" s="2"/>
      <c r="T336" s="2"/>
      <c r="U336" s="2"/>
      <c r="V336" s="2"/>
      <c r="W336" s="2"/>
      <c r="X336" s="720"/>
      <c r="Y336" s="720"/>
      <c r="Z336" s="720"/>
      <c r="AA336" s="720"/>
      <c r="AB336" s="717"/>
      <c r="AC336" s="721"/>
      <c r="AD336" s="722"/>
      <c r="AE336" s="722"/>
      <c r="AF336" s="722"/>
      <c r="AG336" s="722"/>
      <c r="AH336" s="722"/>
      <c r="AI336" s="722"/>
      <c r="AJ336" s="722"/>
      <c r="AK336" s="717"/>
      <c r="AL336" s="723"/>
      <c r="AM336" s="723"/>
      <c r="AN336" s="723"/>
      <c r="AO336" s="723"/>
      <c r="AP336" s="723"/>
      <c r="AQ336" s="1"/>
      <c r="AR336" s="1"/>
      <c r="AS336" s="1"/>
      <c r="AT336" s="717"/>
      <c r="AU336" s="723"/>
      <c r="AV336" s="723"/>
      <c r="AW336" s="723"/>
      <c r="AX336" s="723"/>
      <c r="AY336" s="723"/>
      <c r="AZ336" s="1"/>
      <c r="BA336" s="1"/>
      <c r="BB336" s="1"/>
      <c r="BC336" s="717"/>
      <c r="BD336" s="723"/>
      <c r="BE336" s="723"/>
      <c r="BF336" s="723"/>
      <c r="BG336" s="723"/>
      <c r="BH336" s="723"/>
      <c r="BI336" s="1"/>
      <c r="BJ336" s="1"/>
      <c r="BK336" s="1"/>
      <c r="BL336" s="717"/>
      <c r="BM336" s="723"/>
      <c r="BN336" s="723"/>
      <c r="BO336" s="723"/>
      <c r="BP336" s="723"/>
      <c r="BQ336" s="723"/>
      <c r="BR336" s="1"/>
      <c r="BS336" s="1"/>
      <c r="BT336" s="1"/>
      <c r="BU336" s="1"/>
      <c r="BV336" s="1"/>
      <c r="BW336" s="1"/>
      <c r="BX336" s="1"/>
      <c r="BY336" s="1"/>
      <c r="BZ336" s="1"/>
      <c r="CA336" s="1"/>
      <c r="CB336" s="1"/>
      <c r="CC336" s="1"/>
    </row>
    <row r="337" spans="1:81" ht="39.75" customHeight="1" x14ac:dyDescent="0.3">
      <c r="A337" s="714"/>
      <c r="B337" s="715"/>
      <c r="C337" s="2"/>
      <c r="D337" s="2"/>
      <c r="E337" s="2"/>
      <c r="F337" s="2"/>
      <c r="G337" s="2"/>
      <c r="H337" s="2"/>
      <c r="I337" s="2"/>
      <c r="J337" s="716"/>
      <c r="K337" s="717"/>
      <c r="L337" s="718"/>
      <c r="M337" s="718"/>
      <c r="N337" s="719"/>
      <c r="O337" s="719"/>
      <c r="P337" s="719"/>
      <c r="Q337" s="719"/>
      <c r="R337" s="2"/>
      <c r="S337" s="2"/>
      <c r="T337" s="2"/>
      <c r="U337" s="2"/>
      <c r="V337" s="2"/>
      <c r="W337" s="2"/>
      <c r="X337" s="720"/>
      <c r="Y337" s="720"/>
      <c r="Z337" s="720"/>
      <c r="AA337" s="720"/>
      <c r="AB337" s="717"/>
      <c r="AC337" s="721"/>
      <c r="AD337" s="722"/>
      <c r="AE337" s="722"/>
      <c r="AF337" s="722"/>
      <c r="AG337" s="722"/>
      <c r="AH337" s="722"/>
      <c r="AI337" s="722"/>
      <c r="AJ337" s="722"/>
      <c r="AK337" s="717"/>
      <c r="AL337" s="723"/>
      <c r="AM337" s="723"/>
      <c r="AN337" s="723"/>
      <c r="AO337" s="723"/>
      <c r="AP337" s="723"/>
      <c r="AQ337" s="1"/>
      <c r="AR337" s="1"/>
      <c r="AS337" s="1"/>
      <c r="AT337" s="717"/>
      <c r="AU337" s="723"/>
      <c r="AV337" s="723"/>
      <c r="AW337" s="723"/>
      <c r="AX337" s="723"/>
      <c r="AY337" s="723"/>
      <c r="AZ337" s="1"/>
      <c r="BA337" s="1"/>
      <c r="BB337" s="1"/>
      <c r="BC337" s="717"/>
      <c r="BD337" s="723"/>
      <c r="BE337" s="723"/>
      <c r="BF337" s="723"/>
      <c r="BG337" s="723"/>
      <c r="BH337" s="723"/>
      <c r="BI337" s="1"/>
      <c r="BJ337" s="1"/>
      <c r="BK337" s="1"/>
      <c r="BL337" s="717"/>
      <c r="BM337" s="723"/>
      <c r="BN337" s="723"/>
      <c r="BO337" s="723"/>
      <c r="BP337" s="723"/>
      <c r="BQ337" s="723"/>
      <c r="BR337" s="1"/>
      <c r="BS337" s="1"/>
      <c r="BT337" s="1"/>
      <c r="BU337" s="1"/>
      <c r="BV337" s="1"/>
      <c r="BW337" s="1"/>
      <c r="BX337" s="1"/>
      <c r="BY337" s="1"/>
      <c r="BZ337" s="1"/>
      <c r="CA337" s="1"/>
      <c r="CB337" s="1"/>
      <c r="CC337" s="1"/>
    </row>
    <row r="338" spans="1:81" ht="39.75" customHeight="1" x14ac:dyDescent="0.3">
      <c r="A338" s="714"/>
      <c r="B338" s="715"/>
      <c r="C338" s="2"/>
      <c r="D338" s="2"/>
      <c r="E338" s="2"/>
      <c r="F338" s="2"/>
      <c r="G338" s="2"/>
      <c r="H338" s="2"/>
      <c r="I338" s="2"/>
      <c r="J338" s="716"/>
      <c r="K338" s="717"/>
      <c r="L338" s="718"/>
      <c r="M338" s="718"/>
      <c r="N338" s="719"/>
      <c r="O338" s="719"/>
      <c r="P338" s="719"/>
      <c r="Q338" s="719"/>
      <c r="R338" s="2"/>
      <c r="S338" s="2"/>
      <c r="T338" s="2"/>
      <c r="U338" s="2"/>
      <c r="V338" s="2"/>
      <c r="W338" s="2"/>
      <c r="X338" s="720"/>
      <c r="Y338" s="720"/>
      <c r="Z338" s="720"/>
      <c r="AA338" s="720"/>
      <c r="AB338" s="717"/>
      <c r="AC338" s="721"/>
      <c r="AD338" s="722"/>
      <c r="AE338" s="722"/>
      <c r="AF338" s="722"/>
      <c r="AG338" s="722"/>
      <c r="AH338" s="722"/>
      <c r="AI338" s="722"/>
      <c r="AJ338" s="722"/>
      <c r="AK338" s="717"/>
      <c r="AL338" s="723"/>
      <c r="AM338" s="723"/>
      <c r="AN338" s="723"/>
      <c r="AO338" s="723"/>
      <c r="AP338" s="723"/>
      <c r="AQ338" s="1"/>
      <c r="AR338" s="1"/>
      <c r="AS338" s="1"/>
      <c r="AT338" s="717"/>
      <c r="AU338" s="723"/>
      <c r="AV338" s="723"/>
      <c r="AW338" s="723"/>
      <c r="AX338" s="723"/>
      <c r="AY338" s="723"/>
      <c r="AZ338" s="1"/>
      <c r="BA338" s="1"/>
      <c r="BB338" s="1"/>
      <c r="BC338" s="717"/>
      <c r="BD338" s="723"/>
      <c r="BE338" s="723"/>
      <c r="BF338" s="723"/>
      <c r="BG338" s="723"/>
      <c r="BH338" s="723"/>
      <c r="BI338" s="1"/>
      <c r="BJ338" s="1"/>
      <c r="BK338" s="1"/>
      <c r="BL338" s="717"/>
      <c r="BM338" s="723"/>
      <c r="BN338" s="723"/>
      <c r="BO338" s="723"/>
      <c r="BP338" s="723"/>
      <c r="BQ338" s="723"/>
      <c r="BR338" s="1"/>
      <c r="BS338" s="1"/>
      <c r="BT338" s="1"/>
      <c r="BU338" s="1"/>
      <c r="BV338" s="1"/>
      <c r="BW338" s="1"/>
      <c r="BX338" s="1"/>
      <c r="BY338" s="1"/>
      <c r="BZ338" s="1"/>
      <c r="CA338" s="1"/>
      <c r="CB338" s="1"/>
      <c r="CC338" s="1"/>
    </row>
    <row r="339" spans="1:81" ht="39.75" customHeight="1" x14ac:dyDescent="0.3">
      <c r="A339" s="714"/>
      <c r="B339" s="715"/>
      <c r="C339" s="2"/>
      <c r="D339" s="2"/>
      <c r="E339" s="2"/>
      <c r="F339" s="2"/>
      <c r="G339" s="2"/>
      <c r="H339" s="2"/>
      <c r="I339" s="2"/>
      <c r="J339" s="716"/>
      <c r="K339" s="717"/>
      <c r="L339" s="718"/>
      <c r="M339" s="718"/>
      <c r="N339" s="719"/>
      <c r="O339" s="719"/>
      <c r="P339" s="719"/>
      <c r="Q339" s="719"/>
      <c r="R339" s="2"/>
      <c r="S339" s="2"/>
      <c r="T339" s="2"/>
      <c r="U339" s="2"/>
      <c r="V339" s="2"/>
      <c r="W339" s="2"/>
      <c r="X339" s="720"/>
      <c r="Y339" s="720"/>
      <c r="Z339" s="720"/>
      <c r="AA339" s="720"/>
      <c r="AB339" s="717"/>
      <c r="AC339" s="721"/>
      <c r="AD339" s="722"/>
      <c r="AE339" s="722"/>
      <c r="AF339" s="722"/>
      <c r="AG339" s="722"/>
      <c r="AH339" s="722"/>
      <c r="AI339" s="722"/>
      <c r="AJ339" s="722"/>
      <c r="AK339" s="717"/>
      <c r="AL339" s="723"/>
      <c r="AM339" s="723"/>
      <c r="AN339" s="723"/>
      <c r="AO339" s="723"/>
      <c r="AP339" s="723"/>
      <c r="AQ339" s="1"/>
      <c r="AR339" s="1"/>
      <c r="AS339" s="1"/>
      <c r="AT339" s="717"/>
      <c r="AU339" s="723"/>
      <c r="AV339" s="723"/>
      <c r="AW339" s="723"/>
      <c r="AX339" s="723"/>
      <c r="AY339" s="723"/>
      <c r="AZ339" s="1"/>
      <c r="BA339" s="1"/>
      <c r="BB339" s="1"/>
      <c r="BC339" s="717"/>
      <c r="BD339" s="723"/>
      <c r="BE339" s="723"/>
      <c r="BF339" s="723"/>
      <c r="BG339" s="723"/>
      <c r="BH339" s="723"/>
      <c r="BI339" s="1"/>
      <c r="BJ339" s="1"/>
      <c r="BK339" s="1"/>
      <c r="BL339" s="717"/>
      <c r="BM339" s="723"/>
      <c r="BN339" s="723"/>
      <c r="BO339" s="723"/>
      <c r="BP339" s="723"/>
      <c r="BQ339" s="723"/>
      <c r="BR339" s="1"/>
      <c r="BS339" s="1"/>
      <c r="BT339" s="1"/>
      <c r="BU339" s="1"/>
      <c r="BV339" s="1"/>
      <c r="BW339" s="1"/>
      <c r="BX339" s="1"/>
      <c r="BY339" s="1"/>
      <c r="BZ339" s="1"/>
      <c r="CA339" s="1"/>
      <c r="CB339" s="1"/>
      <c r="CC339" s="1"/>
    </row>
    <row r="340" spans="1:81" ht="39.75" customHeight="1" x14ac:dyDescent="0.3">
      <c r="A340" s="714"/>
      <c r="B340" s="715"/>
      <c r="C340" s="2"/>
      <c r="D340" s="2"/>
      <c r="E340" s="2"/>
      <c r="F340" s="2"/>
      <c r="G340" s="2"/>
      <c r="H340" s="2"/>
      <c r="I340" s="2"/>
      <c r="J340" s="716"/>
      <c r="K340" s="717"/>
      <c r="L340" s="718"/>
      <c r="M340" s="718"/>
      <c r="N340" s="719"/>
      <c r="O340" s="719"/>
      <c r="P340" s="719"/>
      <c r="Q340" s="719"/>
      <c r="R340" s="2"/>
      <c r="S340" s="2"/>
      <c r="T340" s="2"/>
      <c r="U340" s="2"/>
      <c r="V340" s="2"/>
      <c r="W340" s="2"/>
      <c r="X340" s="720"/>
      <c r="Y340" s="720"/>
      <c r="Z340" s="720"/>
      <c r="AA340" s="720"/>
      <c r="AB340" s="717"/>
      <c r="AC340" s="721"/>
      <c r="AD340" s="722"/>
      <c r="AE340" s="722"/>
      <c r="AF340" s="722"/>
      <c r="AG340" s="722"/>
      <c r="AH340" s="722"/>
      <c r="AI340" s="722"/>
      <c r="AJ340" s="722"/>
      <c r="AK340" s="717"/>
      <c r="AL340" s="723"/>
      <c r="AM340" s="723"/>
      <c r="AN340" s="723"/>
      <c r="AO340" s="723"/>
      <c r="AP340" s="723"/>
      <c r="AQ340" s="1"/>
      <c r="AR340" s="1"/>
      <c r="AS340" s="1"/>
      <c r="AT340" s="717"/>
      <c r="AU340" s="723"/>
      <c r="AV340" s="723"/>
      <c r="AW340" s="723"/>
      <c r="AX340" s="723"/>
      <c r="AY340" s="723"/>
      <c r="AZ340" s="1"/>
      <c r="BA340" s="1"/>
      <c r="BB340" s="1"/>
      <c r="BC340" s="717"/>
      <c r="BD340" s="723"/>
      <c r="BE340" s="723"/>
      <c r="BF340" s="723"/>
      <c r="BG340" s="723"/>
      <c r="BH340" s="723"/>
      <c r="BI340" s="1"/>
      <c r="BJ340" s="1"/>
      <c r="BK340" s="1"/>
      <c r="BL340" s="717"/>
      <c r="BM340" s="723"/>
      <c r="BN340" s="723"/>
      <c r="BO340" s="723"/>
      <c r="BP340" s="723"/>
      <c r="BQ340" s="723"/>
      <c r="BR340" s="1"/>
      <c r="BS340" s="1"/>
      <c r="BT340" s="1"/>
      <c r="BU340" s="1"/>
      <c r="BV340" s="1"/>
      <c r="BW340" s="1"/>
      <c r="BX340" s="1"/>
      <c r="BY340" s="1"/>
      <c r="BZ340" s="1"/>
      <c r="CA340" s="1"/>
      <c r="CB340" s="1"/>
      <c r="CC340" s="1"/>
    </row>
    <row r="341" spans="1:81" ht="39.75" customHeight="1" x14ac:dyDescent="0.3">
      <c r="A341" s="714"/>
      <c r="B341" s="715"/>
      <c r="C341" s="2"/>
      <c r="D341" s="2"/>
      <c r="E341" s="2"/>
      <c r="F341" s="2"/>
      <c r="G341" s="2"/>
      <c r="H341" s="2"/>
      <c r="I341" s="2"/>
      <c r="J341" s="716"/>
      <c r="K341" s="717"/>
      <c r="L341" s="718"/>
      <c r="M341" s="718"/>
      <c r="N341" s="719"/>
      <c r="O341" s="719"/>
      <c r="P341" s="719"/>
      <c r="Q341" s="719"/>
      <c r="R341" s="2"/>
      <c r="S341" s="2"/>
      <c r="T341" s="2"/>
      <c r="U341" s="2"/>
      <c r="V341" s="2"/>
      <c r="W341" s="2"/>
      <c r="X341" s="720"/>
      <c r="Y341" s="720"/>
      <c r="Z341" s="720"/>
      <c r="AA341" s="720"/>
      <c r="AB341" s="717"/>
      <c r="AC341" s="721"/>
      <c r="AD341" s="722"/>
      <c r="AE341" s="722"/>
      <c r="AF341" s="722"/>
      <c r="AG341" s="722"/>
      <c r="AH341" s="722"/>
      <c r="AI341" s="722"/>
      <c r="AJ341" s="722"/>
      <c r="AK341" s="717"/>
      <c r="AL341" s="723"/>
      <c r="AM341" s="723"/>
      <c r="AN341" s="723"/>
      <c r="AO341" s="723"/>
      <c r="AP341" s="723"/>
      <c r="AQ341" s="1"/>
      <c r="AR341" s="1"/>
      <c r="AS341" s="1"/>
      <c r="AT341" s="717"/>
      <c r="AU341" s="723"/>
      <c r="AV341" s="723"/>
      <c r="AW341" s="723"/>
      <c r="AX341" s="723"/>
      <c r="AY341" s="723"/>
      <c r="AZ341" s="1"/>
      <c r="BA341" s="1"/>
      <c r="BB341" s="1"/>
      <c r="BC341" s="717"/>
      <c r="BD341" s="723"/>
      <c r="BE341" s="723"/>
      <c r="BF341" s="723"/>
      <c r="BG341" s="723"/>
      <c r="BH341" s="723"/>
      <c r="BI341" s="1"/>
      <c r="BJ341" s="1"/>
      <c r="BK341" s="1"/>
      <c r="BL341" s="717"/>
      <c r="BM341" s="723"/>
      <c r="BN341" s="723"/>
      <c r="BO341" s="723"/>
      <c r="BP341" s="723"/>
      <c r="BQ341" s="723"/>
      <c r="BR341" s="1"/>
      <c r="BS341" s="1"/>
      <c r="BT341" s="1"/>
      <c r="BU341" s="1"/>
      <c r="BV341" s="1"/>
      <c r="BW341" s="1"/>
      <c r="BX341" s="1"/>
      <c r="BY341" s="1"/>
      <c r="BZ341" s="1"/>
      <c r="CA341" s="1"/>
      <c r="CB341" s="1"/>
      <c r="CC341" s="1"/>
    </row>
    <row r="342" spans="1:81" ht="39.75" customHeight="1" x14ac:dyDescent="0.3">
      <c r="A342" s="714"/>
      <c r="B342" s="715"/>
      <c r="C342" s="2"/>
      <c r="D342" s="2"/>
      <c r="E342" s="2"/>
      <c r="F342" s="2"/>
      <c r="G342" s="2"/>
      <c r="H342" s="2"/>
      <c r="I342" s="2"/>
      <c r="J342" s="716"/>
      <c r="K342" s="717"/>
      <c r="L342" s="718"/>
      <c r="M342" s="718"/>
      <c r="N342" s="719"/>
      <c r="O342" s="719"/>
      <c r="P342" s="719"/>
      <c r="Q342" s="719"/>
      <c r="R342" s="2"/>
      <c r="S342" s="2"/>
      <c r="T342" s="2"/>
      <c r="U342" s="2"/>
      <c r="V342" s="2"/>
      <c r="W342" s="2"/>
      <c r="X342" s="720"/>
      <c r="Y342" s="720"/>
      <c r="Z342" s="720"/>
      <c r="AA342" s="720"/>
      <c r="AB342" s="717"/>
      <c r="AC342" s="721"/>
      <c r="AD342" s="722"/>
      <c r="AE342" s="722"/>
      <c r="AF342" s="722"/>
      <c r="AG342" s="722"/>
      <c r="AH342" s="722"/>
      <c r="AI342" s="722"/>
      <c r="AJ342" s="722"/>
      <c r="AK342" s="717"/>
      <c r="AL342" s="723"/>
      <c r="AM342" s="723"/>
      <c r="AN342" s="723"/>
      <c r="AO342" s="723"/>
      <c r="AP342" s="723"/>
      <c r="AQ342" s="1"/>
      <c r="AR342" s="1"/>
      <c r="AS342" s="1"/>
      <c r="AT342" s="717"/>
      <c r="AU342" s="723"/>
      <c r="AV342" s="723"/>
      <c r="AW342" s="723"/>
      <c r="AX342" s="723"/>
      <c r="AY342" s="723"/>
      <c r="AZ342" s="1"/>
      <c r="BA342" s="1"/>
      <c r="BB342" s="1"/>
      <c r="BC342" s="717"/>
      <c r="BD342" s="723"/>
      <c r="BE342" s="723"/>
      <c r="BF342" s="723"/>
      <c r="BG342" s="723"/>
      <c r="BH342" s="723"/>
      <c r="BI342" s="1"/>
      <c r="BJ342" s="1"/>
      <c r="BK342" s="1"/>
      <c r="BL342" s="717"/>
      <c r="BM342" s="723"/>
      <c r="BN342" s="723"/>
      <c r="BO342" s="723"/>
      <c r="BP342" s="723"/>
      <c r="BQ342" s="723"/>
      <c r="BR342" s="1"/>
      <c r="BS342" s="1"/>
      <c r="BT342" s="1"/>
      <c r="BU342" s="1"/>
      <c r="BV342" s="1"/>
      <c r="BW342" s="1"/>
      <c r="BX342" s="1"/>
      <c r="BY342" s="1"/>
      <c r="BZ342" s="1"/>
      <c r="CA342" s="1"/>
      <c r="CB342" s="1"/>
      <c r="CC342" s="1"/>
    </row>
    <row r="343" spans="1:81" ht="39.75" customHeight="1" x14ac:dyDescent="0.3">
      <c r="A343" s="714"/>
      <c r="B343" s="715"/>
      <c r="C343" s="2"/>
      <c r="D343" s="2"/>
      <c r="E343" s="2"/>
      <c r="F343" s="2"/>
      <c r="G343" s="2"/>
      <c r="H343" s="2"/>
      <c r="I343" s="2"/>
      <c r="J343" s="716"/>
      <c r="K343" s="717"/>
      <c r="L343" s="718"/>
      <c r="M343" s="718"/>
      <c r="N343" s="719"/>
      <c r="O343" s="719"/>
      <c r="P343" s="719"/>
      <c r="Q343" s="719"/>
      <c r="R343" s="2"/>
      <c r="S343" s="2"/>
      <c r="T343" s="2"/>
      <c r="U343" s="2"/>
      <c r="V343" s="2"/>
      <c r="W343" s="2"/>
      <c r="X343" s="720"/>
      <c r="Y343" s="720"/>
      <c r="Z343" s="720"/>
      <c r="AA343" s="720"/>
      <c r="AB343" s="717"/>
      <c r="AC343" s="721"/>
      <c r="AD343" s="722"/>
      <c r="AE343" s="722"/>
      <c r="AF343" s="722"/>
      <c r="AG343" s="722"/>
      <c r="AH343" s="722"/>
      <c r="AI343" s="722"/>
      <c r="AJ343" s="722"/>
      <c r="AK343" s="717"/>
      <c r="AL343" s="723"/>
      <c r="AM343" s="723"/>
      <c r="AN343" s="723"/>
      <c r="AO343" s="723"/>
      <c r="AP343" s="723"/>
      <c r="AQ343" s="1"/>
      <c r="AR343" s="1"/>
      <c r="AS343" s="1"/>
      <c r="AT343" s="717"/>
      <c r="AU343" s="723"/>
      <c r="AV343" s="723"/>
      <c r="AW343" s="723"/>
      <c r="AX343" s="723"/>
      <c r="AY343" s="723"/>
      <c r="AZ343" s="1"/>
      <c r="BA343" s="1"/>
      <c r="BB343" s="1"/>
      <c r="BC343" s="717"/>
      <c r="BD343" s="723"/>
      <c r="BE343" s="723"/>
      <c r="BF343" s="723"/>
      <c r="BG343" s="723"/>
      <c r="BH343" s="723"/>
      <c r="BI343" s="1"/>
      <c r="BJ343" s="1"/>
      <c r="BK343" s="1"/>
      <c r="BL343" s="717"/>
      <c r="BM343" s="723"/>
      <c r="BN343" s="723"/>
      <c r="BO343" s="723"/>
      <c r="BP343" s="723"/>
      <c r="BQ343" s="723"/>
      <c r="BR343" s="1"/>
      <c r="BS343" s="1"/>
      <c r="BT343" s="1"/>
      <c r="BU343" s="1"/>
      <c r="BV343" s="1"/>
      <c r="BW343" s="1"/>
      <c r="BX343" s="1"/>
      <c r="BY343" s="1"/>
      <c r="BZ343" s="1"/>
      <c r="CA343" s="1"/>
      <c r="CB343" s="1"/>
      <c r="CC343" s="1"/>
    </row>
    <row r="344" spans="1:81" ht="39.75" customHeight="1" x14ac:dyDescent="0.3">
      <c r="A344" s="714"/>
      <c r="B344" s="715"/>
      <c r="C344" s="2"/>
      <c r="D344" s="2"/>
      <c r="E344" s="2"/>
      <c r="F344" s="2"/>
      <c r="G344" s="2"/>
      <c r="H344" s="2"/>
      <c r="I344" s="2"/>
      <c r="J344" s="716"/>
      <c r="K344" s="717"/>
      <c r="L344" s="718"/>
      <c r="M344" s="718"/>
      <c r="N344" s="719"/>
      <c r="O344" s="719"/>
      <c r="P344" s="719"/>
      <c r="Q344" s="719"/>
      <c r="R344" s="2"/>
      <c r="S344" s="2"/>
      <c r="T344" s="2"/>
      <c r="U344" s="2"/>
      <c r="V344" s="2"/>
      <c r="W344" s="2"/>
      <c r="X344" s="720"/>
      <c r="Y344" s="720"/>
      <c r="Z344" s="720"/>
      <c r="AA344" s="720"/>
      <c r="AB344" s="717"/>
      <c r="AC344" s="721"/>
      <c r="AD344" s="722"/>
      <c r="AE344" s="722"/>
      <c r="AF344" s="722"/>
      <c r="AG344" s="722"/>
      <c r="AH344" s="722"/>
      <c r="AI344" s="722"/>
      <c r="AJ344" s="722"/>
      <c r="AK344" s="717"/>
      <c r="AL344" s="723"/>
      <c r="AM344" s="723"/>
      <c r="AN344" s="723"/>
      <c r="AO344" s="723"/>
      <c r="AP344" s="723"/>
      <c r="AQ344" s="1"/>
      <c r="AR344" s="1"/>
      <c r="AS344" s="1"/>
      <c r="AT344" s="717"/>
      <c r="AU344" s="723"/>
      <c r="AV344" s="723"/>
      <c r="AW344" s="723"/>
      <c r="AX344" s="723"/>
      <c r="AY344" s="723"/>
      <c r="AZ344" s="1"/>
      <c r="BA344" s="1"/>
      <c r="BB344" s="1"/>
      <c r="BC344" s="717"/>
      <c r="BD344" s="723"/>
      <c r="BE344" s="723"/>
      <c r="BF344" s="723"/>
      <c r="BG344" s="723"/>
      <c r="BH344" s="723"/>
      <c r="BI344" s="1"/>
      <c r="BJ344" s="1"/>
      <c r="BK344" s="1"/>
      <c r="BL344" s="717"/>
      <c r="BM344" s="723"/>
      <c r="BN344" s="723"/>
      <c r="BO344" s="723"/>
      <c r="BP344" s="723"/>
      <c r="BQ344" s="723"/>
      <c r="BR344" s="1"/>
      <c r="BS344" s="1"/>
      <c r="BT344" s="1"/>
      <c r="BU344" s="1"/>
      <c r="BV344" s="1"/>
      <c r="BW344" s="1"/>
      <c r="BX344" s="1"/>
      <c r="BY344" s="1"/>
      <c r="BZ344" s="1"/>
      <c r="CA344" s="1"/>
      <c r="CB344" s="1"/>
      <c r="CC344" s="1"/>
    </row>
    <row r="345" spans="1:81" ht="39.75" customHeight="1" x14ac:dyDescent="0.3">
      <c r="A345" s="714"/>
      <c r="B345" s="715"/>
      <c r="C345" s="2"/>
      <c r="D345" s="2"/>
      <c r="E345" s="2"/>
      <c r="F345" s="2"/>
      <c r="G345" s="2"/>
      <c r="H345" s="2"/>
      <c r="I345" s="2"/>
      <c r="J345" s="716"/>
      <c r="K345" s="717"/>
      <c r="L345" s="718"/>
      <c r="M345" s="718"/>
      <c r="N345" s="719"/>
      <c r="O345" s="719"/>
      <c r="P345" s="719"/>
      <c r="Q345" s="719"/>
      <c r="R345" s="2"/>
      <c r="S345" s="2"/>
      <c r="T345" s="2"/>
      <c r="U345" s="2"/>
      <c r="V345" s="2"/>
      <c r="W345" s="2"/>
      <c r="X345" s="720"/>
      <c r="Y345" s="720"/>
      <c r="Z345" s="720"/>
      <c r="AA345" s="720"/>
      <c r="AB345" s="717"/>
      <c r="AC345" s="721"/>
      <c r="AD345" s="722"/>
      <c r="AE345" s="722"/>
      <c r="AF345" s="722"/>
      <c r="AG345" s="722"/>
      <c r="AH345" s="722"/>
      <c r="AI345" s="722"/>
      <c r="AJ345" s="722"/>
      <c r="AK345" s="717"/>
      <c r="AL345" s="723"/>
      <c r="AM345" s="723"/>
      <c r="AN345" s="723"/>
      <c r="AO345" s="723"/>
      <c r="AP345" s="723"/>
      <c r="AQ345" s="1"/>
      <c r="AR345" s="1"/>
      <c r="AS345" s="1"/>
      <c r="AT345" s="717"/>
      <c r="AU345" s="723"/>
      <c r="AV345" s="723"/>
      <c r="AW345" s="723"/>
      <c r="AX345" s="723"/>
      <c r="AY345" s="723"/>
      <c r="AZ345" s="1"/>
      <c r="BA345" s="1"/>
      <c r="BB345" s="1"/>
      <c r="BC345" s="717"/>
      <c r="BD345" s="723"/>
      <c r="BE345" s="723"/>
      <c r="BF345" s="723"/>
      <c r="BG345" s="723"/>
      <c r="BH345" s="723"/>
      <c r="BI345" s="1"/>
      <c r="BJ345" s="1"/>
      <c r="BK345" s="1"/>
      <c r="BL345" s="717"/>
      <c r="BM345" s="723"/>
      <c r="BN345" s="723"/>
      <c r="BO345" s="723"/>
      <c r="BP345" s="723"/>
      <c r="BQ345" s="723"/>
      <c r="BR345" s="1"/>
      <c r="BS345" s="1"/>
      <c r="BT345" s="1"/>
      <c r="BU345" s="1"/>
      <c r="BV345" s="1"/>
      <c r="BW345" s="1"/>
      <c r="BX345" s="1"/>
      <c r="BY345" s="1"/>
      <c r="BZ345" s="1"/>
      <c r="CA345" s="1"/>
      <c r="CB345" s="1"/>
      <c r="CC345" s="1"/>
    </row>
    <row r="346" spans="1:81" ht="39.75" customHeight="1" x14ac:dyDescent="0.3">
      <c r="A346" s="714"/>
      <c r="B346" s="715"/>
      <c r="C346" s="2"/>
      <c r="D346" s="2"/>
      <c r="E346" s="2"/>
      <c r="F346" s="2"/>
      <c r="G346" s="2"/>
      <c r="H346" s="2"/>
      <c r="I346" s="2"/>
      <c r="J346" s="716"/>
      <c r="K346" s="717"/>
      <c r="L346" s="718"/>
      <c r="M346" s="718"/>
      <c r="N346" s="719"/>
      <c r="O346" s="719"/>
      <c r="P346" s="719"/>
      <c r="Q346" s="719"/>
      <c r="R346" s="2"/>
      <c r="S346" s="2"/>
      <c r="T346" s="2"/>
      <c r="U346" s="2"/>
      <c r="V346" s="2"/>
      <c r="W346" s="2"/>
      <c r="X346" s="720"/>
      <c r="Y346" s="720"/>
      <c r="Z346" s="720"/>
      <c r="AA346" s="720"/>
      <c r="AB346" s="717"/>
      <c r="AC346" s="721"/>
      <c r="AD346" s="722"/>
      <c r="AE346" s="722"/>
      <c r="AF346" s="722"/>
      <c r="AG346" s="722"/>
      <c r="AH346" s="722"/>
      <c r="AI346" s="722"/>
      <c r="AJ346" s="722"/>
      <c r="AK346" s="717"/>
      <c r="AL346" s="723"/>
      <c r="AM346" s="723"/>
      <c r="AN346" s="723"/>
      <c r="AO346" s="723"/>
      <c r="AP346" s="723"/>
      <c r="AQ346" s="1"/>
      <c r="AR346" s="1"/>
      <c r="AS346" s="1"/>
      <c r="AT346" s="717"/>
      <c r="AU346" s="723"/>
      <c r="AV346" s="723"/>
      <c r="AW346" s="723"/>
      <c r="AX346" s="723"/>
      <c r="AY346" s="723"/>
      <c r="AZ346" s="1"/>
      <c r="BA346" s="1"/>
      <c r="BB346" s="1"/>
      <c r="BC346" s="717"/>
      <c r="BD346" s="723"/>
      <c r="BE346" s="723"/>
      <c r="BF346" s="723"/>
      <c r="BG346" s="723"/>
      <c r="BH346" s="723"/>
      <c r="BI346" s="1"/>
      <c r="BJ346" s="1"/>
      <c r="BK346" s="1"/>
      <c r="BL346" s="717"/>
      <c r="BM346" s="723"/>
      <c r="BN346" s="723"/>
      <c r="BO346" s="723"/>
      <c r="BP346" s="723"/>
      <c r="BQ346" s="723"/>
      <c r="BR346" s="1"/>
      <c r="BS346" s="1"/>
      <c r="BT346" s="1"/>
      <c r="BU346" s="1"/>
      <c r="BV346" s="1"/>
      <c r="BW346" s="1"/>
      <c r="BX346" s="1"/>
      <c r="BY346" s="1"/>
      <c r="BZ346" s="1"/>
      <c r="CA346" s="1"/>
      <c r="CB346" s="1"/>
      <c r="CC346" s="1"/>
    </row>
    <row r="347" spans="1:81" ht="39.75" customHeight="1" x14ac:dyDescent="0.3">
      <c r="A347" s="714"/>
      <c r="B347" s="715"/>
      <c r="C347" s="2"/>
      <c r="D347" s="2"/>
      <c r="E347" s="2"/>
      <c r="F347" s="2"/>
      <c r="G347" s="2"/>
      <c r="H347" s="2"/>
      <c r="I347" s="2"/>
      <c r="J347" s="716"/>
      <c r="K347" s="717"/>
      <c r="L347" s="718"/>
      <c r="M347" s="718"/>
      <c r="N347" s="719"/>
      <c r="O347" s="719"/>
      <c r="P347" s="719"/>
      <c r="Q347" s="719"/>
      <c r="R347" s="2"/>
      <c r="S347" s="2"/>
      <c r="T347" s="2"/>
      <c r="U347" s="2"/>
      <c r="V347" s="2"/>
      <c r="W347" s="2"/>
      <c r="X347" s="720"/>
      <c r="Y347" s="720"/>
      <c r="Z347" s="720"/>
      <c r="AA347" s="720"/>
      <c r="AB347" s="717"/>
      <c r="AC347" s="721"/>
      <c r="AD347" s="722"/>
      <c r="AE347" s="722"/>
      <c r="AF347" s="722"/>
      <c r="AG347" s="722"/>
      <c r="AH347" s="722"/>
      <c r="AI347" s="722"/>
      <c r="AJ347" s="722"/>
      <c r="AK347" s="717"/>
      <c r="AL347" s="723"/>
      <c r="AM347" s="723"/>
      <c r="AN347" s="723"/>
      <c r="AO347" s="723"/>
      <c r="AP347" s="723"/>
      <c r="AQ347" s="1"/>
      <c r="AR347" s="1"/>
      <c r="AS347" s="1"/>
      <c r="AT347" s="717"/>
      <c r="AU347" s="723"/>
      <c r="AV347" s="723"/>
      <c r="AW347" s="723"/>
      <c r="AX347" s="723"/>
      <c r="AY347" s="723"/>
      <c r="AZ347" s="1"/>
      <c r="BA347" s="1"/>
      <c r="BB347" s="1"/>
      <c r="BC347" s="717"/>
      <c r="BD347" s="723"/>
      <c r="BE347" s="723"/>
      <c r="BF347" s="723"/>
      <c r="BG347" s="723"/>
      <c r="BH347" s="723"/>
      <c r="BI347" s="1"/>
      <c r="BJ347" s="1"/>
      <c r="BK347" s="1"/>
      <c r="BL347" s="717"/>
      <c r="BM347" s="723"/>
      <c r="BN347" s="723"/>
      <c r="BO347" s="723"/>
      <c r="BP347" s="723"/>
      <c r="BQ347" s="723"/>
      <c r="BR347" s="1"/>
      <c r="BS347" s="1"/>
      <c r="BT347" s="1"/>
      <c r="BU347" s="1"/>
      <c r="BV347" s="1"/>
      <c r="BW347" s="1"/>
      <c r="BX347" s="1"/>
      <c r="BY347" s="1"/>
      <c r="BZ347" s="1"/>
      <c r="CA347" s="1"/>
      <c r="CB347" s="1"/>
      <c r="CC347" s="1"/>
    </row>
    <row r="348" spans="1:81" ht="39.75" customHeight="1" x14ac:dyDescent="0.3">
      <c r="A348" s="714"/>
      <c r="B348" s="715"/>
      <c r="C348" s="2"/>
      <c r="D348" s="2"/>
      <c r="E348" s="2"/>
      <c r="F348" s="2"/>
      <c r="G348" s="2"/>
      <c r="H348" s="2"/>
      <c r="I348" s="2"/>
      <c r="J348" s="716"/>
      <c r="K348" s="717"/>
      <c r="L348" s="718"/>
      <c r="M348" s="718"/>
      <c r="N348" s="719"/>
      <c r="O348" s="719"/>
      <c r="P348" s="719"/>
      <c r="Q348" s="719"/>
      <c r="R348" s="2"/>
      <c r="S348" s="2"/>
      <c r="T348" s="2"/>
      <c r="U348" s="2"/>
      <c r="V348" s="2"/>
      <c r="W348" s="2"/>
      <c r="X348" s="720"/>
      <c r="Y348" s="720"/>
      <c r="Z348" s="720"/>
      <c r="AA348" s="720"/>
      <c r="AB348" s="717"/>
      <c r="AC348" s="721"/>
      <c r="AD348" s="722"/>
      <c r="AE348" s="722"/>
      <c r="AF348" s="722"/>
      <c r="AG348" s="722"/>
      <c r="AH348" s="722"/>
      <c r="AI348" s="722"/>
      <c r="AJ348" s="722"/>
      <c r="AK348" s="717"/>
      <c r="AL348" s="723"/>
      <c r="AM348" s="723"/>
      <c r="AN348" s="723"/>
      <c r="AO348" s="723"/>
      <c r="AP348" s="723"/>
      <c r="AQ348" s="1"/>
      <c r="AR348" s="1"/>
      <c r="AS348" s="1"/>
      <c r="AT348" s="717"/>
      <c r="AU348" s="723"/>
      <c r="AV348" s="723"/>
      <c r="AW348" s="723"/>
      <c r="AX348" s="723"/>
      <c r="AY348" s="723"/>
      <c r="AZ348" s="1"/>
      <c r="BA348" s="1"/>
      <c r="BB348" s="1"/>
      <c r="BC348" s="717"/>
      <c r="BD348" s="723"/>
      <c r="BE348" s="723"/>
      <c r="BF348" s="723"/>
      <c r="BG348" s="723"/>
      <c r="BH348" s="723"/>
      <c r="BI348" s="1"/>
      <c r="BJ348" s="1"/>
      <c r="BK348" s="1"/>
      <c r="BL348" s="717"/>
      <c r="BM348" s="723"/>
      <c r="BN348" s="723"/>
      <c r="BO348" s="723"/>
      <c r="BP348" s="723"/>
      <c r="BQ348" s="723"/>
      <c r="BR348" s="1"/>
      <c r="BS348" s="1"/>
      <c r="BT348" s="1"/>
      <c r="BU348" s="1"/>
      <c r="BV348" s="1"/>
      <c r="BW348" s="1"/>
      <c r="BX348" s="1"/>
      <c r="BY348" s="1"/>
      <c r="BZ348" s="1"/>
      <c r="CA348" s="1"/>
      <c r="CB348" s="1"/>
      <c r="CC348" s="1"/>
    </row>
    <row r="349" spans="1:81" ht="39.75" customHeight="1" x14ac:dyDescent="0.3">
      <c r="A349" s="714"/>
      <c r="B349" s="715"/>
      <c r="C349" s="2"/>
      <c r="D349" s="2"/>
      <c r="E349" s="2"/>
      <c r="F349" s="2"/>
      <c r="G349" s="2"/>
      <c r="H349" s="2"/>
      <c r="I349" s="2"/>
      <c r="J349" s="716"/>
      <c r="K349" s="717"/>
      <c r="L349" s="718"/>
      <c r="M349" s="718"/>
      <c r="N349" s="719"/>
      <c r="O349" s="719"/>
      <c r="P349" s="719"/>
      <c r="Q349" s="719"/>
      <c r="R349" s="2"/>
      <c r="S349" s="2"/>
      <c r="T349" s="2"/>
      <c r="U349" s="2"/>
      <c r="V349" s="2"/>
      <c r="W349" s="2"/>
      <c r="X349" s="720"/>
      <c r="Y349" s="720"/>
      <c r="Z349" s="720"/>
      <c r="AA349" s="720"/>
      <c r="AB349" s="717"/>
      <c r="AC349" s="721"/>
      <c r="AD349" s="722"/>
      <c r="AE349" s="722"/>
      <c r="AF349" s="722"/>
      <c r="AG349" s="722"/>
      <c r="AH349" s="722"/>
      <c r="AI349" s="722"/>
      <c r="AJ349" s="722"/>
      <c r="AK349" s="717"/>
      <c r="AL349" s="723"/>
      <c r="AM349" s="723"/>
      <c r="AN349" s="723"/>
      <c r="AO349" s="723"/>
      <c r="AP349" s="723"/>
      <c r="AQ349" s="1"/>
      <c r="AR349" s="1"/>
      <c r="AS349" s="1"/>
      <c r="AT349" s="717"/>
      <c r="AU349" s="723"/>
      <c r="AV349" s="723"/>
      <c r="AW349" s="723"/>
      <c r="AX349" s="723"/>
      <c r="AY349" s="723"/>
      <c r="AZ349" s="1"/>
      <c r="BA349" s="1"/>
      <c r="BB349" s="1"/>
      <c r="BC349" s="717"/>
      <c r="BD349" s="723"/>
      <c r="BE349" s="723"/>
      <c r="BF349" s="723"/>
      <c r="BG349" s="723"/>
      <c r="BH349" s="723"/>
      <c r="BI349" s="1"/>
      <c r="BJ349" s="1"/>
      <c r="BK349" s="1"/>
      <c r="BL349" s="717"/>
      <c r="BM349" s="723"/>
      <c r="BN349" s="723"/>
      <c r="BO349" s="723"/>
      <c r="BP349" s="723"/>
      <c r="BQ349" s="723"/>
      <c r="BR349" s="1"/>
      <c r="BS349" s="1"/>
      <c r="BT349" s="1"/>
      <c r="BU349" s="1"/>
      <c r="BV349" s="1"/>
      <c r="BW349" s="1"/>
      <c r="BX349" s="1"/>
      <c r="BY349" s="1"/>
      <c r="BZ349" s="1"/>
      <c r="CA349" s="1"/>
      <c r="CB349" s="1"/>
      <c r="CC349" s="1"/>
    </row>
    <row r="350" spans="1:81" ht="39.75" customHeight="1" x14ac:dyDescent="0.3">
      <c r="A350" s="714"/>
      <c r="B350" s="715"/>
      <c r="C350" s="2"/>
      <c r="D350" s="2"/>
      <c r="E350" s="2"/>
      <c r="F350" s="2"/>
      <c r="G350" s="2"/>
      <c r="H350" s="2"/>
      <c r="I350" s="2"/>
      <c r="J350" s="716"/>
      <c r="K350" s="717"/>
      <c r="L350" s="718"/>
      <c r="M350" s="718"/>
      <c r="N350" s="719"/>
      <c r="O350" s="719"/>
      <c r="P350" s="719"/>
      <c r="Q350" s="719"/>
      <c r="R350" s="2"/>
      <c r="S350" s="2"/>
      <c r="T350" s="2"/>
      <c r="U350" s="2"/>
      <c r="V350" s="2"/>
      <c r="W350" s="2"/>
      <c r="X350" s="720"/>
      <c r="Y350" s="720"/>
      <c r="Z350" s="720"/>
      <c r="AA350" s="720"/>
      <c r="AB350" s="717"/>
      <c r="AC350" s="721"/>
      <c r="AD350" s="722"/>
      <c r="AE350" s="722"/>
      <c r="AF350" s="722"/>
      <c r="AG350" s="722"/>
      <c r="AH350" s="722"/>
      <c r="AI350" s="722"/>
      <c r="AJ350" s="722"/>
      <c r="AK350" s="717"/>
      <c r="AL350" s="723"/>
      <c r="AM350" s="723"/>
      <c r="AN350" s="723"/>
      <c r="AO350" s="723"/>
      <c r="AP350" s="723"/>
      <c r="AQ350" s="1"/>
      <c r="AR350" s="1"/>
      <c r="AS350" s="1"/>
      <c r="AT350" s="717"/>
      <c r="AU350" s="723"/>
      <c r="AV350" s="723"/>
      <c r="AW350" s="723"/>
      <c r="AX350" s="723"/>
      <c r="AY350" s="723"/>
      <c r="AZ350" s="1"/>
      <c r="BA350" s="1"/>
      <c r="BB350" s="1"/>
      <c r="BC350" s="717"/>
      <c r="BD350" s="723"/>
      <c r="BE350" s="723"/>
      <c r="BF350" s="723"/>
      <c r="BG350" s="723"/>
      <c r="BH350" s="723"/>
      <c r="BI350" s="1"/>
      <c r="BJ350" s="1"/>
      <c r="BK350" s="1"/>
      <c r="BL350" s="717"/>
      <c r="BM350" s="723"/>
      <c r="BN350" s="723"/>
      <c r="BO350" s="723"/>
      <c r="BP350" s="723"/>
      <c r="BQ350" s="723"/>
      <c r="BR350" s="1"/>
      <c r="BS350" s="1"/>
      <c r="BT350" s="1"/>
      <c r="BU350" s="1"/>
      <c r="BV350" s="1"/>
      <c r="BW350" s="1"/>
      <c r="BX350" s="1"/>
      <c r="BY350" s="1"/>
      <c r="BZ350" s="1"/>
      <c r="CA350" s="1"/>
      <c r="CB350" s="1"/>
      <c r="CC350" s="1"/>
    </row>
    <row r="351" spans="1:81" ht="39.75" customHeight="1" x14ac:dyDescent="0.3">
      <c r="A351" s="714"/>
      <c r="B351" s="715"/>
      <c r="C351" s="2"/>
      <c r="D351" s="2"/>
      <c r="E351" s="2"/>
      <c r="F351" s="2"/>
      <c r="G351" s="2"/>
      <c r="H351" s="2"/>
      <c r="I351" s="2"/>
      <c r="J351" s="716"/>
      <c r="K351" s="717"/>
      <c r="L351" s="718"/>
      <c r="M351" s="718"/>
      <c r="N351" s="719"/>
      <c r="O351" s="719"/>
      <c r="P351" s="719"/>
      <c r="Q351" s="719"/>
      <c r="R351" s="2"/>
      <c r="S351" s="2"/>
      <c r="T351" s="2"/>
      <c r="U351" s="2"/>
      <c r="V351" s="2"/>
      <c r="W351" s="2"/>
      <c r="X351" s="720"/>
      <c r="Y351" s="720"/>
      <c r="Z351" s="720"/>
      <c r="AA351" s="720"/>
      <c r="AB351" s="717"/>
      <c r="AC351" s="721"/>
      <c r="AD351" s="722"/>
      <c r="AE351" s="722"/>
      <c r="AF351" s="722"/>
      <c r="AG351" s="722"/>
      <c r="AH351" s="722"/>
      <c r="AI351" s="722"/>
      <c r="AJ351" s="722"/>
      <c r="AK351" s="717"/>
      <c r="AL351" s="723"/>
      <c r="AM351" s="723"/>
      <c r="AN351" s="723"/>
      <c r="AO351" s="723"/>
      <c r="AP351" s="723"/>
      <c r="AQ351" s="1"/>
      <c r="AR351" s="1"/>
      <c r="AS351" s="1"/>
      <c r="AT351" s="717"/>
      <c r="AU351" s="723"/>
      <c r="AV351" s="723"/>
      <c r="AW351" s="723"/>
      <c r="AX351" s="723"/>
      <c r="AY351" s="723"/>
      <c r="AZ351" s="1"/>
      <c r="BA351" s="1"/>
      <c r="BB351" s="1"/>
      <c r="BC351" s="717"/>
      <c r="BD351" s="723"/>
      <c r="BE351" s="723"/>
      <c r="BF351" s="723"/>
      <c r="BG351" s="723"/>
      <c r="BH351" s="723"/>
      <c r="BI351" s="1"/>
      <c r="BJ351" s="1"/>
      <c r="BK351" s="1"/>
      <c r="BL351" s="717"/>
      <c r="BM351" s="723"/>
      <c r="BN351" s="723"/>
      <c r="BO351" s="723"/>
      <c r="BP351" s="723"/>
      <c r="BQ351" s="723"/>
      <c r="BR351" s="1"/>
      <c r="BS351" s="1"/>
      <c r="BT351" s="1"/>
      <c r="BU351" s="1"/>
      <c r="BV351" s="1"/>
      <c r="BW351" s="1"/>
      <c r="BX351" s="1"/>
      <c r="BY351" s="1"/>
      <c r="BZ351" s="1"/>
      <c r="CA351" s="1"/>
      <c r="CB351" s="1"/>
      <c r="CC351" s="1"/>
    </row>
    <row r="352" spans="1:81" ht="39.75" customHeight="1" x14ac:dyDescent="0.3">
      <c r="A352" s="714"/>
      <c r="B352" s="715"/>
      <c r="C352" s="2"/>
      <c r="D352" s="2"/>
      <c r="E352" s="2"/>
      <c r="F352" s="2"/>
      <c r="G352" s="2"/>
      <c r="H352" s="2"/>
      <c r="I352" s="2"/>
      <c r="J352" s="716"/>
      <c r="K352" s="717"/>
      <c r="L352" s="718"/>
      <c r="M352" s="718"/>
      <c r="N352" s="719"/>
      <c r="O352" s="719"/>
      <c r="P352" s="719"/>
      <c r="Q352" s="719"/>
      <c r="R352" s="2"/>
      <c r="S352" s="2"/>
      <c r="T352" s="2"/>
      <c r="U352" s="2"/>
      <c r="V352" s="2"/>
      <c r="W352" s="2"/>
      <c r="X352" s="720"/>
      <c r="Y352" s="720"/>
      <c r="Z352" s="720"/>
      <c r="AA352" s="720"/>
      <c r="AB352" s="717"/>
      <c r="AC352" s="721"/>
      <c r="AD352" s="722"/>
      <c r="AE352" s="722"/>
      <c r="AF352" s="722"/>
      <c r="AG352" s="722"/>
      <c r="AH352" s="722"/>
      <c r="AI352" s="722"/>
      <c r="AJ352" s="722"/>
      <c r="AK352" s="717"/>
      <c r="AL352" s="723"/>
      <c r="AM352" s="723"/>
      <c r="AN352" s="723"/>
      <c r="AO352" s="723"/>
      <c r="AP352" s="723"/>
      <c r="AQ352" s="1"/>
      <c r="AR352" s="1"/>
      <c r="AS352" s="1"/>
      <c r="AT352" s="717"/>
      <c r="AU352" s="723"/>
      <c r="AV352" s="723"/>
      <c r="AW352" s="723"/>
      <c r="AX352" s="723"/>
      <c r="AY352" s="723"/>
      <c r="AZ352" s="1"/>
      <c r="BA352" s="1"/>
      <c r="BB352" s="1"/>
      <c r="BC352" s="717"/>
      <c r="BD352" s="723"/>
      <c r="BE352" s="723"/>
      <c r="BF352" s="723"/>
      <c r="BG352" s="723"/>
      <c r="BH352" s="723"/>
      <c r="BI352" s="1"/>
      <c r="BJ352" s="1"/>
      <c r="BK352" s="1"/>
      <c r="BL352" s="717"/>
      <c r="BM352" s="723"/>
      <c r="BN352" s="723"/>
      <c r="BO352" s="723"/>
      <c r="BP352" s="723"/>
      <c r="BQ352" s="723"/>
      <c r="BR352" s="1"/>
      <c r="BS352" s="1"/>
      <c r="BT352" s="1"/>
      <c r="BU352" s="1"/>
      <c r="BV352" s="1"/>
      <c r="BW352" s="1"/>
      <c r="BX352" s="1"/>
      <c r="BY352" s="1"/>
      <c r="BZ352" s="1"/>
      <c r="CA352" s="1"/>
      <c r="CB352" s="1"/>
      <c r="CC352" s="1"/>
    </row>
    <row r="353" spans="1:81" ht="39.75" customHeight="1" x14ac:dyDescent="0.3">
      <c r="A353" s="714"/>
      <c r="B353" s="715"/>
      <c r="C353" s="2"/>
      <c r="D353" s="2"/>
      <c r="E353" s="2"/>
      <c r="F353" s="2"/>
      <c r="G353" s="2"/>
      <c r="H353" s="2"/>
      <c r="I353" s="2"/>
      <c r="J353" s="716"/>
      <c r="K353" s="717"/>
      <c r="L353" s="718"/>
      <c r="M353" s="718"/>
      <c r="N353" s="719"/>
      <c r="O353" s="719"/>
      <c r="P353" s="719"/>
      <c r="Q353" s="719"/>
      <c r="R353" s="2"/>
      <c r="S353" s="2"/>
      <c r="T353" s="2"/>
      <c r="U353" s="2"/>
      <c r="V353" s="2"/>
      <c r="W353" s="2"/>
      <c r="X353" s="720"/>
      <c r="Y353" s="720"/>
      <c r="Z353" s="720"/>
      <c r="AA353" s="720"/>
      <c r="AB353" s="717"/>
      <c r="AC353" s="721"/>
      <c r="AD353" s="722"/>
      <c r="AE353" s="722"/>
      <c r="AF353" s="722"/>
      <c r="AG353" s="722"/>
      <c r="AH353" s="722"/>
      <c r="AI353" s="722"/>
      <c r="AJ353" s="722"/>
      <c r="AK353" s="717"/>
      <c r="AL353" s="723"/>
      <c r="AM353" s="723"/>
      <c r="AN353" s="723"/>
      <c r="AO353" s="723"/>
      <c r="AP353" s="723"/>
      <c r="AQ353" s="1"/>
      <c r="AR353" s="1"/>
      <c r="AS353" s="1"/>
      <c r="AT353" s="717"/>
      <c r="AU353" s="723"/>
      <c r="AV353" s="723"/>
      <c r="AW353" s="723"/>
      <c r="AX353" s="723"/>
      <c r="AY353" s="723"/>
      <c r="AZ353" s="1"/>
      <c r="BA353" s="1"/>
      <c r="BB353" s="1"/>
      <c r="BC353" s="717"/>
      <c r="BD353" s="723"/>
      <c r="BE353" s="723"/>
      <c r="BF353" s="723"/>
      <c r="BG353" s="723"/>
      <c r="BH353" s="723"/>
      <c r="BI353" s="1"/>
      <c r="BJ353" s="1"/>
      <c r="BK353" s="1"/>
      <c r="BL353" s="717"/>
      <c r="BM353" s="723"/>
      <c r="BN353" s="723"/>
      <c r="BO353" s="723"/>
      <c r="BP353" s="723"/>
      <c r="BQ353" s="723"/>
      <c r="BR353" s="1"/>
      <c r="BS353" s="1"/>
      <c r="BT353" s="1"/>
      <c r="BU353" s="1"/>
      <c r="BV353" s="1"/>
      <c r="BW353" s="1"/>
      <c r="BX353" s="1"/>
      <c r="BY353" s="1"/>
      <c r="BZ353" s="1"/>
      <c r="CA353" s="1"/>
      <c r="CB353" s="1"/>
      <c r="CC353" s="1"/>
    </row>
    <row r="354" spans="1:81" ht="39.75" customHeight="1" x14ac:dyDescent="0.3">
      <c r="A354" s="714"/>
      <c r="B354" s="715"/>
      <c r="C354" s="2"/>
      <c r="D354" s="2"/>
      <c r="E354" s="2"/>
      <c r="F354" s="2"/>
      <c r="G354" s="2"/>
      <c r="H354" s="2"/>
      <c r="I354" s="2"/>
      <c r="J354" s="716"/>
      <c r="K354" s="717"/>
      <c r="L354" s="718"/>
      <c r="M354" s="718"/>
      <c r="N354" s="719"/>
      <c r="O354" s="719"/>
      <c r="P354" s="719"/>
      <c r="Q354" s="719"/>
      <c r="R354" s="2"/>
      <c r="S354" s="2"/>
      <c r="T354" s="2"/>
      <c r="U354" s="2"/>
      <c r="V354" s="2"/>
      <c r="W354" s="2"/>
      <c r="X354" s="720"/>
      <c r="Y354" s="720"/>
      <c r="Z354" s="720"/>
      <c r="AA354" s="720"/>
      <c r="AB354" s="717"/>
      <c r="AC354" s="721"/>
      <c r="AD354" s="722"/>
      <c r="AE354" s="722"/>
      <c r="AF354" s="722"/>
      <c r="AG354" s="722"/>
      <c r="AH354" s="722"/>
      <c r="AI354" s="722"/>
      <c r="AJ354" s="722"/>
      <c r="AK354" s="717"/>
      <c r="AL354" s="723"/>
      <c r="AM354" s="723"/>
      <c r="AN354" s="723"/>
      <c r="AO354" s="723"/>
      <c r="AP354" s="723"/>
      <c r="AQ354" s="1"/>
      <c r="AR354" s="1"/>
      <c r="AS354" s="1"/>
      <c r="AT354" s="717"/>
      <c r="AU354" s="723"/>
      <c r="AV354" s="723"/>
      <c r="AW354" s="723"/>
      <c r="AX354" s="723"/>
      <c r="AY354" s="723"/>
      <c r="AZ354" s="1"/>
      <c r="BA354" s="1"/>
      <c r="BB354" s="1"/>
      <c r="BC354" s="717"/>
      <c r="BD354" s="723"/>
      <c r="BE354" s="723"/>
      <c r="BF354" s="723"/>
      <c r="BG354" s="723"/>
      <c r="BH354" s="723"/>
      <c r="BI354" s="1"/>
      <c r="BJ354" s="1"/>
      <c r="BK354" s="1"/>
      <c r="BL354" s="717"/>
      <c r="BM354" s="723"/>
      <c r="BN354" s="723"/>
      <c r="BO354" s="723"/>
      <c r="BP354" s="723"/>
      <c r="BQ354" s="723"/>
      <c r="BR354" s="1"/>
      <c r="BS354" s="1"/>
      <c r="BT354" s="1"/>
      <c r="BU354" s="1"/>
      <c r="BV354" s="1"/>
      <c r="BW354" s="1"/>
      <c r="BX354" s="1"/>
      <c r="BY354" s="1"/>
      <c r="BZ354" s="1"/>
      <c r="CA354" s="1"/>
      <c r="CB354" s="1"/>
      <c r="CC354" s="1"/>
    </row>
    <row r="355" spans="1:81" ht="39.75" customHeight="1" x14ac:dyDescent="0.3">
      <c r="A355" s="714"/>
      <c r="B355" s="715"/>
      <c r="C355" s="2"/>
      <c r="D355" s="2"/>
      <c r="E355" s="2"/>
      <c r="F355" s="2"/>
      <c r="G355" s="2"/>
      <c r="H355" s="2"/>
      <c r="I355" s="2"/>
      <c r="J355" s="716"/>
      <c r="K355" s="717"/>
      <c r="L355" s="718"/>
      <c r="M355" s="718"/>
      <c r="N355" s="719"/>
      <c r="O355" s="719"/>
      <c r="P355" s="719"/>
      <c r="Q355" s="719"/>
      <c r="R355" s="2"/>
      <c r="S355" s="2"/>
      <c r="T355" s="2"/>
      <c r="U355" s="2"/>
      <c r="V355" s="2"/>
      <c r="W355" s="2"/>
      <c r="X355" s="720"/>
      <c r="Y355" s="720"/>
      <c r="Z355" s="720"/>
      <c r="AA355" s="720"/>
      <c r="AB355" s="717"/>
      <c r="AC355" s="721"/>
      <c r="AD355" s="722"/>
      <c r="AE355" s="722"/>
      <c r="AF355" s="722"/>
      <c r="AG355" s="722"/>
      <c r="AH355" s="722"/>
      <c r="AI355" s="722"/>
      <c r="AJ355" s="722"/>
      <c r="AK355" s="717"/>
      <c r="AL355" s="723"/>
      <c r="AM355" s="723"/>
      <c r="AN355" s="723"/>
      <c r="AO355" s="723"/>
      <c r="AP355" s="723"/>
      <c r="AQ355" s="1"/>
      <c r="AR355" s="1"/>
      <c r="AS355" s="1"/>
      <c r="AT355" s="717"/>
      <c r="AU355" s="723"/>
      <c r="AV355" s="723"/>
      <c r="AW355" s="723"/>
      <c r="AX355" s="723"/>
      <c r="AY355" s="723"/>
      <c r="AZ355" s="1"/>
      <c r="BA355" s="1"/>
      <c r="BB355" s="1"/>
      <c r="BC355" s="717"/>
      <c r="BD355" s="723"/>
      <c r="BE355" s="723"/>
      <c r="BF355" s="723"/>
      <c r="BG355" s="723"/>
      <c r="BH355" s="723"/>
      <c r="BI355" s="1"/>
      <c r="BJ355" s="1"/>
      <c r="BK355" s="1"/>
      <c r="BL355" s="717"/>
      <c r="BM355" s="723"/>
      <c r="BN355" s="723"/>
      <c r="BO355" s="723"/>
      <c r="BP355" s="723"/>
      <c r="BQ355" s="723"/>
      <c r="BR355" s="1"/>
      <c r="BS355" s="1"/>
      <c r="BT355" s="1"/>
      <c r="BU355" s="1"/>
      <c r="BV355" s="1"/>
      <c r="BW355" s="1"/>
      <c r="BX355" s="1"/>
      <c r="BY355" s="1"/>
      <c r="BZ355" s="1"/>
      <c r="CA355" s="1"/>
      <c r="CB355" s="1"/>
      <c r="CC355" s="1"/>
    </row>
    <row r="356" spans="1:81" ht="39.75" customHeight="1" x14ac:dyDescent="0.3">
      <c r="A356" s="714"/>
      <c r="B356" s="715"/>
      <c r="C356" s="2"/>
      <c r="D356" s="2"/>
      <c r="E356" s="2"/>
      <c r="F356" s="2"/>
      <c r="G356" s="2"/>
      <c r="H356" s="2"/>
      <c r="I356" s="2"/>
      <c r="J356" s="716"/>
      <c r="K356" s="717"/>
      <c r="L356" s="718"/>
      <c r="M356" s="718"/>
      <c r="N356" s="719"/>
      <c r="O356" s="719"/>
      <c r="P356" s="719"/>
      <c r="Q356" s="719"/>
      <c r="R356" s="2"/>
      <c r="S356" s="2"/>
      <c r="T356" s="2"/>
      <c r="U356" s="2"/>
      <c r="V356" s="2"/>
      <c r="W356" s="2"/>
      <c r="X356" s="720"/>
      <c r="Y356" s="720"/>
      <c r="Z356" s="720"/>
      <c r="AA356" s="720"/>
      <c r="AB356" s="717"/>
      <c r="AC356" s="721"/>
      <c r="AD356" s="722"/>
      <c r="AE356" s="722"/>
      <c r="AF356" s="722"/>
      <c r="AG356" s="722"/>
      <c r="AH356" s="722"/>
      <c r="AI356" s="722"/>
      <c r="AJ356" s="722"/>
      <c r="AK356" s="717"/>
      <c r="AL356" s="723"/>
      <c r="AM356" s="723"/>
      <c r="AN356" s="723"/>
      <c r="AO356" s="723"/>
      <c r="AP356" s="723"/>
      <c r="AQ356" s="1"/>
      <c r="AR356" s="1"/>
      <c r="AS356" s="1"/>
      <c r="AT356" s="717"/>
      <c r="AU356" s="723"/>
      <c r="AV356" s="723"/>
      <c r="AW356" s="723"/>
      <c r="AX356" s="723"/>
      <c r="AY356" s="723"/>
      <c r="AZ356" s="1"/>
      <c r="BA356" s="1"/>
      <c r="BB356" s="1"/>
      <c r="BC356" s="717"/>
      <c r="BD356" s="723"/>
      <c r="BE356" s="723"/>
      <c r="BF356" s="723"/>
      <c r="BG356" s="723"/>
      <c r="BH356" s="723"/>
      <c r="BI356" s="1"/>
      <c r="BJ356" s="1"/>
      <c r="BK356" s="1"/>
      <c r="BL356" s="717"/>
      <c r="BM356" s="723"/>
      <c r="BN356" s="723"/>
      <c r="BO356" s="723"/>
      <c r="BP356" s="723"/>
      <c r="BQ356" s="723"/>
      <c r="BR356" s="1"/>
      <c r="BS356" s="1"/>
      <c r="BT356" s="1"/>
      <c r="BU356" s="1"/>
      <c r="BV356" s="1"/>
      <c r="BW356" s="1"/>
      <c r="BX356" s="1"/>
      <c r="BY356" s="1"/>
      <c r="BZ356" s="1"/>
      <c r="CA356" s="1"/>
      <c r="CB356" s="1"/>
      <c r="CC356" s="1"/>
    </row>
    <row r="357" spans="1:81" ht="39.75" customHeight="1" x14ac:dyDescent="0.3">
      <c r="A357" s="714"/>
      <c r="B357" s="715"/>
      <c r="C357" s="2"/>
      <c r="D357" s="2"/>
      <c r="E357" s="2"/>
      <c r="F357" s="2"/>
      <c r="G357" s="2"/>
      <c r="H357" s="2"/>
      <c r="I357" s="2"/>
      <c r="J357" s="716"/>
      <c r="K357" s="717"/>
      <c r="L357" s="718"/>
      <c r="M357" s="718"/>
      <c r="N357" s="719"/>
      <c r="O357" s="719"/>
      <c r="P357" s="719"/>
      <c r="Q357" s="719"/>
      <c r="R357" s="2"/>
      <c r="S357" s="2"/>
      <c r="T357" s="2"/>
      <c r="U357" s="2"/>
      <c r="V357" s="2"/>
      <c r="W357" s="2"/>
      <c r="X357" s="720"/>
      <c r="Y357" s="720"/>
      <c r="Z357" s="720"/>
      <c r="AA357" s="720"/>
      <c r="AB357" s="717"/>
      <c r="AC357" s="721"/>
      <c r="AD357" s="722"/>
      <c r="AE357" s="722"/>
      <c r="AF357" s="722"/>
      <c r="AG357" s="722"/>
      <c r="AH357" s="722"/>
      <c r="AI357" s="722"/>
      <c r="AJ357" s="722"/>
      <c r="AK357" s="717"/>
      <c r="AL357" s="723"/>
      <c r="AM357" s="723"/>
      <c r="AN357" s="723"/>
      <c r="AO357" s="723"/>
      <c r="AP357" s="723"/>
      <c r="AQ357" s="1"/>
      <c r="AR357" s="1"/>
      <c r="AS357" s="1"/>
      <c r="AT357" s="717"/>
      <c r="AU357" s="723"/>
      <c r="AV357" s="723"/>
      <c r="AW357" s="723"/>
      <c r="AX357" s="723"/>
      <c r="AY357" s="723"/>
      <c r="AZ357" s="1"/>
      <c r="BA357" s="1"/>
      <c r="BB357" s="1"/>
      <c r="BC357" s="717"/>
      <c r="BD357" s="723"/>
      <c r="BE357" s="723"/>
      <c r="BF357" s="723"/>
      <c r="BG357" s="723"/>
      <c r="BH357" s="723"/>
      <c r="BI357" s="1"/>
      <c r="BJ357" s="1"/>
      <c r="BK357" s="1"/>
      <c r="BL357" s="717"/>
      <c r="BM357" s="723"/>
      <c r="BN357" s="723"/>
      <c r="BO357" s="723"/>
      <c r="BP357" s="723"/>
      <c r="BQ357" s="723"/>
      <c r="BR357" s="1"/>
      <c r="BS357" s="1"/>
      <c r="BT357" s="1"/>
      <c r="BU357" s="1"/>
      <c r="BV357" s="1"/>
      <c r="BW357" s="1"/>
      <c r="BX357" s="1"/>
      <c r="BY357" s="1"/>
      <c r="BZ357" s="1"/>
      <c r="CA357" s="1"/>
      <c r="CB357" s="1"/>
      <c r="CC357" s="1"/>
    </row>
    <row r="358" spans="1:81" ht="39.75" customHeight="1" x14ac:dyDescent="0.3">
      <c r="A358" s="714"/>
      <c r="B358" s="715"/>
      <c r="C358" s="2"/>
      <c r="D358" s="2"/>
      <c r="E358" s="2"/>
      <c r="F358" s="2"/>
      <c r="G358" s="2"/>
      <c r="H358" s="2"/>
      <c r="I358" s="2"/>
      <c r="J358" s="716"/>
      <c r="K358" s="717"/>
      <c r="L358" s="718"/>
      <c r="M358" s="718"/>
      <c r="N358" s="719"/>
      <c r="O358" s="719"/>
      <c r="P358" s="719"/>
      <c r="Q358" s="719"/>
      <c r="R358" s="2"/>
      <c r="S358" s="2"/>
      <c r="T358" s="2"/>
      <c r="U358" s="2"/>
      <c r="V358" s="2"/>
      <c r="W358" s="2"/>
      <c r="X358" s="720"/>
      <c r="Y358" s="720"/>
      <c r="Z358" s="720"/>
      <c r="AA358" s="720"/>
      <c r="AB358" s="717"/>
      <c r="AC358" s="721"/>
      <c r="AD358" s="722"/>
      <c r="AE358" s="722"/>
      <c r="AF358" s="722"/>
      <c r="AG358" s="722"/>
      <c r="AH358" s="722"/>
      <c r="AI358" s="722"/>
      <c r="AJ358" s="722"/>
      <c r="AK358" s="717"/>
      <c r="AL358" s="723"/>
      <c r="AM358" s="723"/>
      <c r="AN358" s="723"/>
      <c r="AO358" s="723"/>
      <c r="AP358" s="723"/>
      <c r="AQ358" s="1"/>
      <c r="AR358" s="1"/>
      <c r="AS358" s="1"/>
      <c r="AT358" s="717"/>
      <c r="AU358" s="723"/>
      <c r="AV358" s="723"/>
      <c r="AW358" s="723"/>
      <c r="AX358" s="723"/>
      <c r="AY358" s="723"/>
      <c r="AZ358" s="1"/>
      <c r="BA358" s="1"/>
      <c r="BB358" s="1"/>
      <c r="BC358" s="717"/>
      <c r="BD358" s="723"/>
      <c r="BE358" s="723"/>
      <c r="BF358" s="723"/>
      <c r="BG358" s="723"/>
      <c r="BH358" s="723"/>
      <c r="BI358" s="1"/>
      <c r="BJ358" s="1"/>
      <c r="BK358" s="1"/>
      <c r="BL358" s="717"/>
      <c r="BM358" s="723"/>
      <c r="BN358" s="723"/>
      <c r="BO358" s="723"/>
      <c r="BP358" s="723"/>
      <c r="BQ358" s="723"/>
      <c r="BR358" s="1"/>
      <c r="BS358" s="1"/>
      <c r="BT358" s="1"/>
      <c r="BU358" s="1"/>
      <c r="BV358" s="1"/>
      <c r="BW358" s="1"/>
      <c r="BX358" s="1"/>
      <c r="BY358" s="1"/>
      <c r="BZ358" s="1"/>
      <c r="CA358" s="1"/>
      <c r="CB358" s="1"/>
      <c r="CC358" s="1"/>
    </row>
    <row r="359" spans="1:81" ht="39.75" customHeight="1" x14ac:dyDescent="0.3">
      <c r="A359" s="714"/>
      <c r="B359" s="715"/>
      <c r="C359" s="2"/>
      <c r="D359" s="2"/>
      <c r="E359" s="2"/>
      <c r="F359" s="2"/>
      <c r="G359" s="2"/>
      <c r="H359" s="2"/>
      <c r="I359" s="2"/>
      <c r="J359" s="716"/>
      <c r="K359" s="717"/>
      <c r="L359" s="718"/>
      <c r="M359" s="718"/>
      <c r="N359" s="719"/>
      <c r="O359" s="719"/>
      <c r="P359" s="719"/>
      <c r="Q359" s="719"/>
      <c r="R359" s="2"/>
      <c r="S359" s="2"/>
      <c r="T359" s="2"/>
      <c r="U359" s="2"/>
      <c r="V359" s="2"/>
      <c r="W359" s="2"/>
      <c r="X359" s="720"/>
      <c r="Y359" s="720"/>
      <c r="Z359" s="720"/>
      <c r="AA359" s="720"/>
      <c r="AB359" s="717"/>
      <c r="AC359" s="721"/>
      <c r="AD359" s="722"/>
      <c r="AE359" s="722"/>
      <c r="AF359" s="722"/>
      <c r="AG359" s="722"/>
      <c r="AH359" s="722"/>
      <c r="AI359" s="722"/>
      <c r="AJ359" s="722"/>
      <c r="AK359" s="717"/>
      <c r="AL359" s="723"/>
      <c r="AM359" s="723"/>
      <c r="AN359" s="723"/>
      <c r="AO359" s="723"/>
      <c r="AP359" s="723"/>
      <c r="AQ359" s="1"/>
      <c r="AR359" s="1"/>
      <c r="AS359" s="1"/>
      <c r="AT359" s="717"/>
      <c r="AU359" s="723"/>
      <c r="AV359" s="723"/>
      <c r="AW359" s="723"/>
      <c r="AX359" s="723"/>
      <c r="AY359" s="723"/>
      <c r="AZ359" s="1"/>
      <c r="BA359" s="1"/>
      <c r="BB359" s="1"/>
      <c r="BC359" s="717"/>
      <c r="BD359" s="723"/>
      <c r="BE359" s="723"/>
      <c r="BF359" s="723"/>
      <c r="BG359" s="723"/>
      <c r="BH359" s="723"/>
      <c r="BI359" s="1"/>
      <c r="BJ359" s="1"/>
      <c r="BK359" s="1"/>
      <c r="BL359" s="717"/>
      <c r="BM359" s="723"/>
      <c r="BN359" s="723"/>
      <c r="BO359" s="723"/>
      <c r="BP359" s="723"/>
      <c r="BQ359" s="723"/>
      <c r="BR359" s="1"/>
      <c r="BS359" s="1"/>
      <c r="BT359" s="1"/>
      <c r="BU359" s="1"/>
      <c r="BV359" s="1"/>
      <c r="BW359" s="1"/>
      <c r="BX359" s="1"/>
      <c r="BY359" s="1"/>
      <c r="BZ359" s="1"/>
      <c r="CA359" s="1"/>
      <c r="CB359" s="1"/>
      <c r="CC359" s="1"/>
    </row>
    <row r="360" spans="1:81" ht="39.75" customHeight="1" x14ac:dyDescent="0.3">
      <c r="A360" s="714"/>
      <c r="B360" s="715"/>
      <c r="C360" s="2"/>
      <c r="D360" s="2"/>
      <c r="E360" s="2"/>
      <c r="F360" s="2"/>
      <c r="G360" s="2"/>
      <c r="H360" s="2"/>
      <c r="I360" s="2"/>
      <c r="J360" s="716"/>
      <c r="K360" s="717"/>
      <c r="L360" s="718"/>
      <c r="M360" s="718"/>
      <c r="N360" s="719"/>
      <c r="O360" s="719"/>
      <c r="P360" s="719"/>
      <c r="Q360" s="719"/>
      <c r="R360" s="2"/>
      <c r="S360" s="2"/>
      <c r="T360" s="2"/>
      <c r="U360" s="2"/>
      <c r="V360" s="2"/>
      <c r="W360" s="2"/>
      <c r="X360" s="720"/>
      <c r="Y360" s="720"/>
      <c r="Z360" s="720"/>
      <c r="AA360" s="720"/>
      <c r="AB360" s="717"/>
      <c r="AC360" s="721"/>
      <c r="AD360" s="722"/>
      <c r="AE360" s="722"/>
      <c r="AF360" s="722"/>
      <c r="AG360" s="722"/>
      <c r="AH360" s="722"/>
      <c r="AI360" s="722"/>
      <c r="AJ360" s="722"/>
      <c r="AK360" s="717"/>
      <c r="AL360" s="723"/>
      <c r="AM360" s="723"/>
      <c r="AN360" s="723"/>
      <c r="AO360" s="723"/>
      <c r="AP360" s="723"/>
      <c r="AQ360" s="1"/>
      <c r="AR360" s="1"/>
      <c r="AS360" s="1"/>
      <c r="AT360" s="717"/>
      <c r="AU360" s="723"/>
      <c r="AV360" s="723"/>
      <c r="AW360" s="723"/>
      <c r="AX360" s="723"/>
      <c r="AY360" s="723"/>
      <c r="AZ360" s="1"/>
      <c r="BA360" s="1"/>
      <c r="BB360" s="1"/>
      <c r="BC360" s="717"/>
      <c r="BD360" s="723"/>
      <c r="BE360" s="723"/>
      <c r="BF360" s="723"/>
      <c r="BG360" s="723"/>
      <c r="BH360" s="723"/>
      <c r="BI360" s="1"/>
      <c r="BJ360" s="1"/>
      <c r="BK360" s="1"/>
      <c r="BL360" s="717"/>
      <c r="BM360" s="723"/>
      <c r="BN360" s="723"/>
      <c r="BO360" s="723"/>
      <c r="BP360" s="723"/>
      <c r="BQ360" s="723"/>
      <c r="BR360" s="1"/>
      <c r="BS360" s="1"/>
      <c r="BT360" s="1"/>
      <c r="BU360" s="1"/>
      <c r="BV360" s="1"/>
      <c r="BW360" s="1"/>
      <c r="BX360" s="1"/>
      <c r="BY360" s="1"/>
      <c r="BZ360" s="1"/>
      <c r="CA360" s="1"/>
      <c r="CB360" s="1"/>
      <c r="CC360" s="1"/>
    </row>
    <row r="361" spans="1:81" ht="39.75" customHeight="1" x14ac:dyDescent="0.3">
      <c r="A361" s="714"/>
      <c r="B361" s="715"/>
      <c r="C361" s="2"/>
      <c r="D361" s="2"/>
      <c r="E361" s="2"/>
      <c r="F361" s="2"/>
      <c r="G361" s="2"/>
      <c r="H361" s="2"/>
      <c r="I361" s="2"/>
      <c r="J361" s="716"/>
      <c r="K361" s="717"/>
      <c r="L361" s="718"/>
      <c r="M361" s="718"/>
      <c r="N361" s="719"/>
      <c r="O361" s="719"/>
      <c r="P361" s="719"/>
      <c r="Q361" s="719"/>
      <c r="R361" s="2"/>
      <c r="S361" s="2"/>
      <c r="T361" s="2"/>
      <c r="U361" s="2"/>
      <c r="V361" s="2"/>
      <c r="W361" s="2"/>
      <c r="X361" s="720"/>
      <c r="Y361" s="720"/>
      <c r="Z361" s="720"/>
      <c r="AA361" s="720"/>
      <c r="AB361" s="717"/>
      <c r="AC361" s="721"/>
      <c r="AD361" s="722"/>
      <c r="AE361" s="722"/>
      <c r="AF361" s="722"/>
      <c r="AG361" s="722"/>
      <c r="AH361" s="722"/>
      <c r="AI361" s="722"/>
      <c r="AJ361" s="722"/>
      <c r="AK361" s="717"/>
      <c r="AL361" s="723"/>
      <c r="AM361" s="723"/>
      <c r="AN361" s="723"/>
      <c r="AO361" s="723"/>
      <c r="AP361" s="723"/>
      <c r="AQ361" s="1"/>
      <c r="AR361" s="1"/>
      <c r="AS361" s="1"/>
      <c r="AT361" s="717"/>
      <c r="AU361" s="723"/>
      <c r="AV361" s="723"/>
      <c r="AW361" s="723"/>
      <c r="AX361" s="723"/>
      <c r="AY361" s="723"/>
      <c r="AZ361" s="1"/>
      <c r="BA361" s="1"/>
      <c r="BB361" s="1"/>
      <c r="BC361" s="717"/>
      <c r="BD361" s="723"/>
      <c r="BE361" s="723"/>
      <c r="BF361" s="723"/>
      <c r="BG361" s="723"/>
      <c r="BH361" s="723"/>
      <c r="BI361" s="1"/>
      <c r="BJ361" s="1"/>
      <c r="BK361" s="1"/>
      <c r="BL361" s="717"/>
      <c r="BM361" s="723"/>
      <c r="BN361" s="723"/>
      <c r="BO361" s="723"/>
      <c r="BP361" s="723"/>
      <c r="BQ361" s="723"/>
      <c r="BR361" s="1"/>
      <c r="BS361" s="1"/>
      <c r="BT361" s="1"/>
      <c r="BU361" s="1"/>
      <c r="BV361" s="1"/>
      <c r="BW361" s="1"/>
      <c r="BX361" s="1"/>
      <c r="BY361" s="1"/>
      <c r="BZ361" s="1"/>
      <c r="CA361" s="1"/>
      <c r="CB361" s="1"/>
      <c r="CC361" s="1"/>
    </row>
    <row r="362" spans="1:81" ht="39.75" customHeight="1" x14ac:dyDescent="0.3">
      <c r="A362" s="714"/>
      <c r="B362" s="715"/>
      <c r="C362" s="2"/>
      <c r="D362" s="2"/>
      <c r="E362" s="2"/>
      <c r="F362" s="2"/>
      <c r="G362" s="2"/>
      <c r="H362" s="2"/>
      <c r="I362" s="2"/>
      <c r="J362" s="716"/>
      <c r="K362" s="717"/>
      <c r="L362" s="718"/>
      <c r="M362" s="718"/>
      <c r="N362" s="719"/>
      <c r="O362" s="719"/>
      <c r="P362" s="719"/>
      <c r="Q362" s="719"/>
      <c r="R362" s="2"/>
      <c r="S362" s="2"/>
      <c r="T362" s="2"/>
      <c r="U362" s="2"/>
      <c r="V362" s="2"/>
      <c r="W362" s="2"/>
      <c r="X362" s="720"/>
      <c r="Y362" s="720"/>
      <c r="Z362" s="720"/>
      <c r="AA362" s="720"/>
      <c r="AB362" s="717"/>
      <c r="AC362" s="721"/>
      <c r="AD362" s="722"/>
      <c r="AE362" s="722"/>
      <c r="AF362" s="722"/>
      <c r="AG362" s="722"/>
      <c r="AH362" s="722"/>
      <c r="AI362" s="722"/>
      <c r="AJ362" s="722"/>
      <c r="AK362" s="717"/>
      <c r="AL362" s="723"/>
      <c r="AM362" s="723"/>
      <c r="AN362" s="723"/>
      <c r="AO362" s="723"/>
      <c r="AP362" s="723"/>
      <c r="AQ362" s="1"/>
      <c r="AR362" s="1"/>
      <c r="AS362" s="1"/>
      <c r="AT362" s="717"/>
      <c r="AU362" s="723"/>
      <c r="AV362" s="723"/>
      <c r="AW362" s="723"/>
      <c r="AX362" s="723"/>
      <c r="AY362" s="723"/>
      <c r="AZ362" s="1"/>
      <c r="BA362" s="1"/>
      <c r="BB362" s="1"/>
      <c r="BC362" s="717"/>
      <c r="BD362" s="723"/>
      <c r="BE362" s="723"/>
      <c r="BF362" s="723"/>
      <c r="BG362" s="723"/>
      <c r="BH362" s="723"/>
      <c r="BI362" s="1"/>
      <c r="BJ362" s="1"/>
      <c r="BK362" s="1"/>
      <c r="BL362" s="717"/>
      <c r="BM362" s="723"/>
      <c r="BN362" s="723"/>
      <c r="BO362" s="723"/>
      <c r="BP362" s="723"/>
      <c r="BQ362" s="723"/>
      <c r="BR362" s="1"/>
      <c r="BS362" s="1"/>
      <c r="BT362" s="1"/>
      <c r="BU362" s="1"/>
      <c r="BV362" s="1"/>
      <c r="BW362" s="1"/>
      <c r="BX362" s="1"/>
      <c r="BY362" s="1"/>
      <c r="BZ362" s="1"/>
      <c r="CA362" s="1"/>
      <c r="CB362" s="1"/>
      <c r="CC362" s="1"/>
    </row>
    <row r="363" spans="1:81" ht="39.75" customHeight="1" x14ac:dyDescent="0.3">
      <c r="A363" s="714"/>
      <c r="B363" s="715"/>
      <c r="C363" s="2"/>
      <c r="D363" s="2"/>
      <c r="E363" s="2"/>
      <c r="F363" s="2"/>
      <c r="G363" s="2"/>
      <c r="H363" s="2"/>
      <c r="I363" s="2"/>
      <c r="J363" s="716"/>
      <c r="K363" s="717"/>
      <c r="L363" s="718"/>
      <c r="M363" s="718"/>
      <c r="N363" s="719"/>
      <c r="O363" s="719"/>
      <c r="P363" s="719"/>
      <c r="Q363" s="719"/>
      <c r="R363" s="2"/>
      <c r="S363" s="2"/>
      <c r="T363" s="2"/>
      <c r="U363" s="2"/>
      <c r="V363" s="2"/>
      <c r="W363" s="2"/>
      <c r="X363" s="720"/>
      <c r="Y363" s="720"/>
      <c r="Z363" s="720"/>
      <c r="AA363" s="720"/>
      <c r="AB363" s="717"/>
      <c r="AC363" s="721"/>
      <c r="AD363" s="722"/>
      <c r="AE363" s="722"/>
      <c r="AF363" s="722"/>
      <c r="AG363" s="722"/>
      <c r="AH363" s="722"/>
      <c r="AI363" s="722"/>
      <c r="AJ363" s="722"/>
      <c r="AK363" s="717"/>
      <c r="AL363" s="723"/>
      <c r="AM363" s="723"/>
      <c r="AN363" s="723"/>
      <c r="AO363" s="723"/>
      <c r="AP363" s="723"/>
      <c r="AQ363" s="1"/>
      <c r="AR363" s="1"/>
      <c r="AS363" s="1"/>
      <c r="AT363" s="717"/>
      <c r="AU363" s="723"/>
      <c r="AV363" s="723"/>
      <c r="AW363" s="723"/>
      <c r="AX363" s="723"/>
      <c r="AY363" s="723"/>
      <c r="AZ363" s="1"/>
      <c r="BA363" s="1"/>
      <c r="BB363" s="1"/>
      <c r="BC363" s="717"/>
      <c r="BD363" s="723"/>
      <c r="BE363" s="723"/>
      <c r="BF363" s="723"/>
      <c r="BG363" s="723"/>
      <c r="BH363" s="723"/>
      <c r="BI363" s="1"/>
      <c r="BJ363" s="1"/>
      <c r="BK363" s="1"/>
      <c r="BL363" s="717"/>
      <c r="BM363" s="723"/>
      <c r="BN363" s="723"/>
      <c r="BO363" s="723"/>
      <c r="BP363" s="723"/>
      <c r="BQ363" s="723"/>
      <c r="BR363" s="1"/>
      <c r="BS363" s="1"/>
      <c r="BT363" s="1"/>
      <c r="BU363" s="1"/>
      <c r="BV363" s="1"/>
      <c r="BW363" s="1"/>
      <c r="BX363" s="1"/>
      <c r="BY363" s="1"/>
      <c r="BZ363" s="1"/>
      <c r="CA363" s="1"/>
      <c r="CB363" s="1"/>
      <c r="CC363" s="1"/>
    </row>
    <row r="364" spans="1:81" ht="39.75" customHeight="1" x14ac:dyDescent="0.3">
      <c r="A364" s="714"/>
      <c r="B364" s="715"/>
      <c r="C364" s="2"/>
      <c r="D364" s="2"/>
      <c r="E364" s="2"/>
      <c r="F364" s="2"/>
      <c r="G364" s="2"/>
      <c r="H364" s="2"/>
      <c r="I364" s="2"/>
      <c r="J364" s="716"/>
      <c r="K364" s="717"/>
      <c r="L364" s="718"/>
      <c r="M364" s="718"/>
      <c r="N364" s="719"/>
      <c r="O364" s="719"/>
      <c r="P364" s="719"/>
      <c r="Q364" s="719"/>
      <c r="R364" s="2"/>
      <c r="S364" s="2"/>
      <c r="T364" s="2"/>
      <c r="U364" s="2"/>
      <c r="V364" s="2"/>
      <c r="W364" s="2"/>
      <c r="X364" s="720"/>
      <c r="Y364" s="720"/>
      <c r="Z364" s="720"/>
      <c r="AA364" s="720"/>
      <c r="AB364" s="717"/>
      <c r="AC364" s="721"/>
      <c r="AD364" s="722"/>
      <c r="AE364" s="722"/>
      <c r="AF364" s="722"/>
      <c r="AG364" s="722"/>
      <c r="AH364" s="722"/>
      <c r="AI364" s="722"/>
      <c r="AJ364" s="722"/>
      <c r="AK364" s="717"/>
      <c r="AL364" s="723"/>
      <c r="AM364" s="723"/>
      <c r="AN364" s="723"/>
      <c r="AO364" s="723"/>
      <c r="AP364" s="723"/>
      <c r="AQ364" s="1"/>
      <c r="AR364" s="1"/>
      <c r="AS364" s="1"/>
      <c r="AT364" s="717"/>
      <c r="AU364" s="723"/>
      <c r="AV364" s="723"/>
      <c r="AW364" s="723"/>
      <c r="AX364" s="723"/>
      <c r="AY364" s="723"/>
      <c r="AZ364" s="1"/>
      <c r="BA364" s="1"/>
      <c r="BB364" s="1"/>
      <c r="BC364" s="717"/>
      <c r="BD364" s="723"/>
      <c r="BE364" s="723"/>
      <c r="BF364" s="723"/>
      <c r="BG364" s="723"/>
      <c r="BH364" s="723"/>
      <c r="BI364" s="1"/>
      <c r="BJ364" s="1"/>
      <c r="BK364" s="1"/>
      <c r="BL364" s="717"/>
      <c r="BM364" s="723"/>
      <c r="BN364" s="723"/>
      <c r="BO364" s="723"/>
      <c r="BP364" s="723"/>
      <c r="BQ364" s="723"/>
      <c r="BR364" s="1"/>
      <c r="BS364" s="1"/>
      <c r="BT364" s="1"/>
      <c r="BU364" s="1"/>
      <c r="BV364" s="1"/>
      <c r="BW364" s="1"/>
      <c r="BX364" s="1"/>
      <c r="BY364" s="1"/>
      <c r="BZ364" s="1"/>
      <c r="CA364" s="1"/>
      <c r="CB364" s="1"/>
      <c r="CC364" s="1"/>
    </row>
    <row r="365" spans="1:81" ht="39.75" customHeight="1" x14ac:dyDescent="0.3">
      <c r="A365" s="714"/>
      <c r="B365" s="715"/>
      <c r="C365" s="2"/>
      <c r="D365" s="2"/>
      <c r="E365" s="2"/>
      <c r="F365" s="2"/>
      <c r="G365" s="2"/>
      <c r="H365" s="2"/>
      <c r="I365" s="2"/>
      <c r="J365" s="716"/>
      <c r="K365" s="717"/>
      <c r="L365" s="718"/>
      <c r="M365" s="718"/>
      <c r="N365" s="719"/>
      <c r="O365" s="719"/>
      <c r="P365" s="719"/>
      <c r="Q365" s="719"/>
      <c r="R365" s="2"/>
      <c r="S365" s="2"/>
      <c r="T365" s="2"/>
      <c r="U365" s="2"/>
      <c r="V365" s="2"/>
      <c r="W365" s="2"/>
      <c r="X365" s="720"/>
      <c r="Y365" s="720"/>
      <c r="Z365" s="720"/>
      <c r="AA365" s="720"/>
      <c r="AB365" s="717"/>
      <c r="AC365" s="721"/>
      <c r="AD365" s="722"/>
      <c r="AE365" s="722"/>
      <c r="AF365" s="722"/>
      <c r="AG365" s="722"/>
      <c r="AH365" s="722"/>
      <c r="AI365" s="722"/>
      <c r="AJ365" s="722"/>
      <c r="AK365" s="717"/>
      <c r="AL365" s="723"/>
      <c r="AM365" s="723"/>
      <c r="AN365" s="723"/>
      <c r="AO365" s="723"/>
      <c r="AP365" s="723"/>
      <c r="AQ365" s="1"/>
      <c r="AR365" s="1"/>
      <c r="AS365" s="1"/>
      <c r="AT365" s="717"/>
      <c r="AU365" s="723"/>
      <c r="AV365" s="723"/>
      <c r="AW365" s="723"/>
      <c r="AX365" s="723"/>
      <c r="AY365" s="723"/>
      <c r="AZ365" s="1"/>
      <c r="BA365" s="1"/>
      <c r="BB365" s="1"/>
      <c r="BC365" s="717"/>
      <c r="BD365" s="723"/>
      <c r="BE365" s="723"/>
      <c r="BF365" s="723"/>
      <c r="BG365" s="723"/>
      <c r="BH365" s="723"/>
      <c r="BI365" s="1"/>
      <c r="BJ365" s="1"/>
      <c r="BK365" s="1"/>
      <c r="BL365" s="717"/>
      <c r="BM365" s="723"/>
      <c r="BN365" s="723"/>
      <c r="BO365" s="723"/>
      <c r="BP365" s="723"/>
      <c r="BQ365" s="723"/>
      <c r="BR365" s="1"/>
      <c r="BS365" s="1"/>
      <c r="BT365" s="1"/>
      <c r="BU365" s="1"/>
      <c r="BV365" s="1"/>
      <c r="BW365" s="1"/>
      <c r="BX365" s="1"/>
      <c r="BY365" s="1"/>
      <c r="BZ365" s="1"/>
      <c r="CA365" s="1"/>
      <c r="CB365" s="1"/>
      <c r="CC365" s="1"/>
    </row>
    <row r="366" spans="1:81" ht="39.75" customHeight="1" x14ac:dyDescent="0.3">
      <c r="A366" s="714"/>
      <c r="B366" s="715"/>
      <c r="C366" s="2"/>
      <c r="D366" s="2"/>
      <c r="E366" s="2"/>
      <c r="F366" s="2"/>
      <c r="G366" s="2"/>
      <c r="H366" s="2"/>
      <c r="I366" s="2"/>
      <c r="J366" s="716"/>
      <c r="K366" s="717"/>
      <c r="L366" s="718"/>
      <c r="M366" s="718"/>
      <c r="N366" s="719"/>
      <c r="O366" s="719"/>
      <c r="P366" s="719"/>
      <c r="Q366" s="719"/>
      <c r="R366" s="2"/>
      <c r="S366" s="2"/>
      <c r="T366" s="2"/>
      <c r="U366" s="2"/>
      <c r="V366" s="2"/>
      <c r="W366" s="2"/>
      <c r="X366" s="720"/>
      <c r="Y366" s="720"/>
      <c r="Z366" s="720"/>
      <c r="AA366" s="720"/>
      <c r="AB366" s="717"/>
      <c r="AC366" s="721"/>
      <c r="AD366" s="722"/>
      <c r="AE366" s="722"/>
      <c r="AF366" s="722"/>
      <c r="AG366" s="722"/>
      <c r="AH366" s="722"/>
      <c r="AI366" s="722"/>
      <c r="AJ366" s="722"/>
      <c r="AK366" s="717"/>
      <c r="AL366" s="723"/>
      <c r="AM366" s="723"/>
      <c r="AN366" s="723"/>
      <c r="AO366" s="723"/>
      <c r="AP366" s="723"/>
      <c r="AQ366" s="1"/>
      <c r="AR366" s="1"/>
      <c r="AS366" s="1"/>
      <c r="AT366" s="717"/>
      <c r="AU366" s="723"/>
      <c r="AV366" s="723"/>
      <c r="AW366" s="723"/>
      <c r="AX366" s="723"/>
      <c r="AY366" s="723"/>
      <c r="AZ366" s="1"/>
      <c r="BA366" s="1"/>
      <c r="BB366" s="1"/>
      <c r="BC366" s="717"/>
      <c r="BD366" s="723"/>
      <c r="BE366" s="723"/>
      <c r="BF366" s="723"/>
      <c r="BG366" s="723"/>
      <c r="BH366" s="723"/>
      <c r="BI366" s="1"/>
      <c r="BJ366" s="1"/>
      <c r="BK366" s="1"/>
      <c r="BL366" s="717"/>
      <c r="BM366" s="723"/>
      <c r="BN366" s="723"/>
      <c r="BO366" s="723"/>
      <c r="BP366" s="723"/>
      <c r="BQ366" s="723"/>
      <c r="BR366" s="1"/>
      <c r="BS366" s="1"/>
      <c r="BT366" s="1"/>
      <c r="BU366" s="1"/>
      <c r="BV366" s="1"/>
      <c r="BW366" s="1"/>
      <c r="BX366" s="1"/>
      <c r="BY366" s="1"/>
      <c r="BZ366" s="1"/>
      <c r="CA366" s="1"/>
      <c r="CB366" s="1"/>
      <c r="CC366" s="1"/>
    </row>
    <row r="367" spans="1:81" ht="39.75" customHeight="1" x14ac:dyDescent="0.3">
      <c r="A367" s="714"/>
      <c r="B367" s="715"/>
      <c r="C367" s="2"/>
      <c r="D367" s="2"/>
      <c r="E367" s="2"/>
      <c r="F367" s="2"/>
      <c r="G367" s="2"/>
      <c r="H367" s="2"/>
      <c r="I367" s="2"/>
      <c r="J367" s="716"/>
      <c r="K367" s="717"/>
      <c r="L367" s="718"/>
      <c r="M367" s="718"/>
      <c r="N367" s="719"/>
      <c r="O367" s="719"/>
      <c r="P367" s="719"/>
      <c r="Q367" s="719"/>
      <c r="R367" s="2"/>
      <c r="S367" s="2"/>
      <c r="T367" s="2"/>
      <c r="U367" s="2"/>
      <c r="V367" s="2"/>
      <c r="W367" s="2"/>
      <c r="X367" s="720"/>
      <c r="Y367" s="720"/>
      <c r="Z367" s="720"/>
      <c r="AA367" s="720"/>
      <c r="AB367" s="717"/>
      <c r="AC367" s="721"/>
      <c r="AD367" s="722"/>
      <c r="AE367" s="722"/>
      <c r="AF367" s="722"/>
      <c r="AG367" s="722"/>
      <c r="AH367" s="722"/>
      <c r="AI367" s="722"/>
      <c r="AJ367" s="722"/>
      <c r="AK367" s="717"/>
      <c r="AL367" s="723"/>
      <c r="AM367" s="723"/>
      <c r="AN367" s="723"/>
      <c r="AO367" s="723"/>
      <c r="AP367" s="723"/>
      <c r="AQ367" s="1"/>
      <c r="AR367" s="1"/>
      <c r="AS367" s="1"/>
      <c r="AT367" s="717"/>
      <c r="AU367" s="723"/>
      <c r="AV367" s="723"/>
      <c r="AW367" s="723"/>
      <c r="AX367" s="723"/>
      <c r="AY367" s="723"/>
      <c r="AZ367" s="1"/>
      <c r="BA367" s="1"/>
      <c r="BB367" s="1"/>
      <c r="BC367" s="717"/>
      <c r="BD367" s="723"/>
      <c r="BE367" s="723"/>
      <c r="BF367" s="723"/>
      <c r="BG367" s="723"/>
      <c r="BH367" s="723"/>
      <c r="BI367" s="1"/>
      <c r="BJ367" s="1"/>
      <c r="BK367" s="1"/>
      <c r="BL367" s="717"/>
      <c r="BM367" s="723"/>
      <c r="BN367" s="723"/>
      <c r="BO367" s="723"/>
      <c r="BP367" s="723"/>
      <c r="BQ367" s="723"/>
      <c r="BR367" s="1"/>
      <c r="BS367" s="1"/>
      <c r="BT367" s="1"/>
      <c r="BU367" s="1"/>
      <c r="BV367" s="1"/>
      <c r="BW367" s="1"/>
      <c r="BX367" s="1"/>
      <c r="BY367" s="1"/>
      <c r="BZ367" s="1"/>
      <c r="CA367" s="1"/>
      <c r="CB367" s="1"/>
      <c r="CC367" s="1"/>
    </row>
    <row r="368" spans="1:81" ht="39.75" customHeight="1" x14ac:dyDescent="0.3">
      <c r="A368" s="714"/>
      <c r="B368" s="715"/>
      <c r="C368" s="2"/>
      <c r="D368" s="2"/>
      <c r="E368" s="2"/>
      <c r="F368" s="2"/>
      <c r="G368" s="2"/>
      <c r="H368" s="2"/>
      <c r="I368" s="2"/>
      <c r="J368" s="716"/>
      <c r="K368" s="717"/>
      <c r="L368" s="718"/>
      <c r="M368" s="718"/>
      <c r="N368" s="719"/>
      <c r="O368" s="719"/>
      <c r="P368" s="719"/>
      <c r="Q368" s="719"/>
      <c r="R368" s="2"/>
      <c r="S368" s="2"/>
      <c r="T368" s="2"/>
      <c r="U368" s="2"/>
      <c r="V368" s="2"/>
      <c r="W368" s="2"/>
      <c r="X368" s="720"/>
      <c r="Y368" s="720"/>
      <c r="Z368" s="720"/>
      <c r="AA368" s="720"/>
      <c r="AB368" s="717"/>
      <c r="AC368" s="721"/>
      <c r="AD368" s="722"/>
      <c r="AE368" s="722"/>
      <c r="AF368" s="722"/>
      <c r="AG368" s="722"/>
      <c r="AH368" s="722"/>
      <c r="AI368" s="722"/>
      <c r="AJ368" s="722"/>
      <c r="AK368" s="717"/>
      <c r="AL368" s="723"/>
      <c r="AM368" s="723"/>
      <c r="AN368" s="723"/>
      <c r="AO368" s="723"/>
      <c r="AP368" s="723"/>
      <c r="AQ368" s="1"/>
      <c r="AR368" s="1"/>
      <c r="AS368" s="1"/>
      <c r="AT368" s="717"/>
      <c r="AU368" s="723"/>
      <c r="AV368" s="723"/>
      <c r="AW368" s="723"/>
      <c r="AX368" s="723"/>
      <c r="AY368" s="723"/>
      <c r="AZ368" s="1"/>
      <c r="BA368" s="1"/>
      <c r="BB368" s="1"/>
      <c r="BC368" s="717"/>
      <c r="BD368" s="723"/>
      <c r="BE368" s="723"/>
      <c r="BF368" s="723"/>
      <c r="BG368" s="723"/>
      <c r="BH368" s="723"/>
      <c r="BI368" s="1"/>
      <c r="BJ368" s="1"/>
      <c r="BK368" s="1"/>
      <c r="BL368" s="717"/>
      <c r="BM368" s="723"/>
      <c r="BN368" s="723"/>
      <c r="BO368" s="723"/>
      <c r="BP368" s="723"/>
      <c r="BQ368" s="723"/>
      <c r="BR368" s="1"/>
      <c r="BS368" s="1"/>
      <c r="BT368" s="1"/>
      <c r="BU368" s="1"/>
      <c r="BV368" s="1"/>
      <c r="BW368" s="1"/>
      <c r="BX368" s="1"/>
      <c r="BY368" s="1"/>
      <c r="BZ368" s="1"/>
      <c r="CA368" s="1"/>
      <c r="CB368" s="1"/>
      <c r="CC368" s="1"/>
    </row>
    <row r="369" spans="1:81" ht="39.75" customHeight="1" x14ac:dyDescent="0.3">
      <c r="A369" s="714"/>
      <c r="B369" s="715"/>
      <c r="C369" s="2"/>
      <c r="D369" s="2"/>
      <c r="E369" s="2"/>
      <c r="F369" s="2"/>
      <c r="G369" s="2"/>
      <c r="H369" s="2"/>
      <c r="I369" s="2"/>
      <c r="J369" s="716"/>
      <c r="K369" s="717"/>
      <c r="L369" s="718"/>
      <c r="M369" s="718"/>
      <c r="N369" s="719"/>
      <c r="O369" s="719"/>
      <c r="P369" s="719"/>
      <c r="Q369" s="719"/>
      <c r="R369" s="2"/>
      <c r="S369" s="2"/>
      <c r="T369" s="2"/>
      <c r="U369" s="2"/>
      <c r="V369" s="2"/>
      <c r="W369" s="2"/>
      <c r="X369" s="720"/>
      <c r="Y369" s="720"/>
      <c r="Z369" s="720"/>
      <c r="AA369" s="720"/>
      <c r="AB369" s="717"/>
      <c r="AC369" s="721"/>
      <c r="AD369" s="722"/>
      <c r="AE369" s="722"/>
      <c r="AF369" s="722"/>
      <c r="AG369" s="722"/>
      <c r="AH369" s="722"/>
      <c r="AI369" s="722"/>
      <c r="AJ369" s="722"/>
      <c r="AK369" s="717"/>
      <c r="AL369" s="723"/>
      <c r="AM369" s="723"/>
      <c r="AN369" s="723"/>
      <c r="AO369" s="723"/>
      <c r="AP369" s="723"/>
      <c r="AQ369" s="1"/>
      <c r="AR369" s="1"/>
      <c r="AS369" s="1"/>
      <c r="AT369" s="717"/>
      <c r="AU369" s="723"/>
      <c r="AV369" s="723"/>
      <c r="AW369" s="723"/>
      <c r="AX369" s="723"/>
      <c r="AY369" s="723"/>
      <c r="AZ369" s="1"/>
      <c r="BA369" s="1"/>
      <c r="BB369" s="1"/>
      <c r="BC369" s="717"/>
      <c r="BD369" s="723"/>
      <c r="BE369" s="723"/>
      <c r="BF369" s="723"/>
      <c r="BG369" s="723"/>
      <c r="BH369" s="723"/>
      <c r="BI369" s="1"/>
      <c r="BJ369" s="1"/>
      <c r="BK369" s="1"/>
      <c r="BL369" s="717"/>
      <c r="BM369" s="723"/>
      <c r="BN369" s="723"/>
      <c r="BO369" s="723"/>
      <c r="BP369" s="723"/>
      <c r="BQ369" s="723"/>
      <c r="BR369" s="1"/>
      <c r="BS369" s="1"/>
      <c r="BT369" s="1"/>
      <c r="BU369" s="1"/>
      <c r="BV369" s="1"/>
      <c r="BW369" s="1"/>
      <c r="BX369" s="1"/>
      <c r="BY369" s="1"/>
      <c r="BZ369" s="1"/>
      <c r="CA369" s="1"/>
      <c r="CB369" s="1"/>
      <c r="CC369" s="1"/>
    </row>
    <row r="370" spans="1:81" ht="39.75" customHeight="1" x14ac:dyDescent="0.3">
      <c r="A370" s="714"/>
      <c r="B370" s="715"/>
      <c r="C370" s="2"/>
      <c r="D370" s="2"/>
      <c r="E370" s="2"/>
      <c r="F370" s="2"/>
      <c r="G370" s="2"/>
      <c r="H370" s="2"/>
      <c r="I370" s="2"/>
      <c r="J370" s="716"/>
      <c r="K370" s="717"/>
      <c r="L370" s="718"/>
      <c r="M370" s="718"/>
      <c r="N370" s="719"/>
      <c r="O370" s="719"/>
      <c r="P370" s="719"/>
      <c r="Q370" s="719"/>
      <c r="R370" s="2"/>
      <c r="S370" s="2"/>
      <c r="T370" s="2"/>
      <c r="U370" s="2"/>
      <c r="V370" s="2"/>
      <c r="W370" s="2"/>
      <c r="X370" s="720"/>
      <c r="Y370" s="720"/>
      <c r="Z370" s="720"/>
      <c r="AA370" s="720"/>
      <c r="AB370" s="717"/>
      <c r="AC370" s="721"/>
      <c r="AD370" s="722"/>
      <c r="AE370" s="722"/>
      <c r="AF370" s="722"/>
      <c r="AG370" s="722"/>
      <c r="AH370" s="722"/>
      <c r="AI370" s="722"/>
      <c r="AJ370" s="722"/>
      <c r="AK370" s="717"/>
      <c r="AL370" s="723"/>
      <c r="AM370" s="723"/>
      <c r="AN370" s="723"/>
      <c r="AO370" s="723"/>
      <c r="AP370" s="723"/>
      <c r="AQ370" s="1"/>
      <c r="AR370" s="1"/>
      <c r="AS370" s="1"/>
      <c r="AT370" s="717"/>
      <c r="AU370" s="723"/>
      <c r="AV370" s="723"/>
      <c r="AW370" s="723"/>
      <c r="AX370" s="723"/>
      <c r="AY370" s="723"/>
      <c r="AZ370" s="1"/>
      <c r="BA370" s="1"/>
      <c r="BB370" s="1"/>
      <c r="BC370" s="717"/>
      <c r="BD370" s="723"/>
      <c r="BE370" s="723"/>
      <c r="BF370" s="723"/>
      <c r="BG370" s="723"/>
      <c r="BH370" s="723"/>
      <c r="BI370" s="1"/>
      <c r="BJ370" s="1"/>
      <c r="BK370" s="1"/>
      <c r="BL370" s="717"/>
      <c r="BM370" s="723"/>
      <c r="BN370" s="723"/>
      <c r="BO370" s="723"/>
      <c r="BP370" s="723"/>
      <c r="BQ370" s="723"/>
      <c r="BR370" s="1"/>
      <c r="BS370" s="1"/>
      <c r="BT370" s="1"/>
      <c r="BU370" s="1"/>
      <c r="BV370" s="1"/>
      <c r="BW370" s="1"/>
      <c r="BX370" s="1"/>
      <c r="BY370" s="1"/>
      <c r="BZ370" s="1"/>
      <c r="CA370" s="1"/>
      <c r="CB370" s="1"/>
      <c r="CC370" s="1"/>
    </row>
    <row r="371" spans="1:81" ht="39.75" customHeight="1" x14ac:dyDescent="0.3">
      <c r="A371" s="714"/>
      <c r="B371" s="715"/>
      <c r="C371" s="2"/>
      <c r="D371" s="2"/>
      <c r="E371" s="2"/>
      <c r="F371" s="2"/>
      <c r="G371" s="2"/>
      <c r="H371" s="2"/>
      <c r="I371" s="2"/>
      <c r="J371" s="716"/>
      <c r="K371" s="717"/>
      <c r="L371" s="718"/>
      <c r="M371" s="718"/>
      <c r="N371" s="719"/>
      <c r="O371" s="719"/>
      <c r="P371" s="719"/>
      <c r="Q371" s="719"/>
      <c r="R371" s="2"/>
      <c r="S371" s="2"/>
      <c r="T371" s="2"/>
      <c r="U371" s="2"/>
      <c r="V371" s="2"/>
      <c r="W371" s="2"/>
      <c r="X371" s="720"/>
      <c r="Y371" s="720"/>
      <c r="Z371" s="720"/>
      <c r="AA371" s="720"/>
      <c r="AB371" s="717"/>
      <c r="AC371" s="721"/>
      <c r="AD371" s="722"/>
      <c r="AE371" s="722"/>
      <c r="AF371" s="722"/>
      <c r="AG371" s="722"/>
      <c r="AH371" s="722"/>
      <c r="AI371" s="722"/>
      <c r="AJ371" s="722"/>
      <c r="AK371" s="717"/>
      <c r="AL371" s="723"/>
      <c r="AM371" s="723"/>
      <c r="AN371" s="723"/>
      <c r="AO371" s="723"/>
      <c r="AP371" s="723"/>
      <c r="AQ371" s="1"/>
      <c r="AR371" s="1"/>
      <c r="AS371" s="1"/>
      <c r="AT371" s="717"/>
      <c r="AU371" s="723"/>
      <c r="AV371" s="723"/>
      <c r="AW371" s="723"/>
      <c r="AX371" s="723"/>
      <c r="AY371" s="723"/>
      <c r="AZ371" s="1"/>
      <c r="BA371" s="1"/>
      <c r="BB371" s="1"/>
      <c r="BC371" s="717"/>
      <c r="BD371" s="723"/>
      <c r="BE371" s="723"/>
      <c r="BF371" s="723"/>
      <c r="BG371" s="723"/>
      <c r="BH371" s="723"/>
      <c r="BI371" s="1"/>
      <c r="BJ371" s="1"/>
      <c r="BK371" s="1"/>
      <c r="BL371" s="717"/>
      <c r="BM371" s="723"/>
      <c r="BN371" s="723"/>
      <c r="BO371" s="723"/>
      <c r="BP371" s="723"/>
      <c r="BQ371" s="723"/>
      <c r="BR371" s="1"/>
      <c r="BS371" s="1"/>
      <c r="BT371" s="1"/>
      <c r="BU371" s="1"/>
      <c r="BV371" s="1"/>
      <c r="BW371" s="1"/>
      <c r="BX371" s="1"/>
      <c r="BY371" s="1"/>
      <c r="BZ371" s="1"/>
      <c r="CA371" s="1"/>
      <c r="CB371" s="1"/>
      <c r="CC371" s="1"/>
    </row>
    <row r="372" spans="1:81" ht="39.75" customHeight="1" x14ac:dyDescent="0.3">
      <c r="A372" s="714"/>
      <c r="B372" s="715"/>
      <c r="C372" s="2"/>
      <c r="D372" s="2"/>
      <c r="E372" s="2"/>
      <c r="F372" s="2"/>
      <c r="G372" s="2"/>
      <c r="H372" s="2"/>
      <c r="I372" s="2"/>
      <c r="J372" s="716"/>
      <c r="K372" s="717"/>
      <c r="L372" s="718"/>
      <c r="M372" s="718"/>
      <c r="N372" s="719"/>
      <c r="O372" s="719"/>
      <c r="P372" s="719"/>
      <c r="Q372" s="719"/>
      <c r="R372" s="2"/>
      <c r="S372" s="2"/>
      <c r="T372" s="2"/>
      <c r="U372" s="2"/>
      <c r="V372" s="2"/>
      <c r="W372" s="2"/>
      <c r="X372" s="720"/>
      <c r="Y372" s="720"/>
      <c r="Z372" s="720"/>
      <c r="AA372" s="720"/>
      <c r="AB372" s="717"/>
      <c r="AC372" s="721"/>
      <c r="AD372" s="722"/>
      <c r="AE372" s="722"/>
      <c r="AF372" s="722"/>
      <c r="AG372" s="722"/>
      <c r="AH372" s="722"/>
      <c r="AI372" s="722"/>
      <c r="AJ372" s="722"/>
      <c r="AK372" s="717"/>
      <c r="AL372" s="723"/>
      <c r="AM372" s="723"/>
      <c r="AN372" s="723"/>
      <c r="AO372" s="723"/>
      <c r="AP372" s="723"/>
      <c r="AQ372" s="1"/>
      <c r="AR372" s="1"/>
      <c r="AS372" s="1"/>
      <c r="AT372" s="717"/>
      <c r="AU372" s="723"/>
      <c r="AV372" s="723"/>
      <c r="AW372" s="723"/>
      <c r="AX372" s="723"/>
      <c r="AY372" s="723"/>
      <c r="AZ372" s="1"/>
      <c r="BA372" s="1"/>
      <c r="BB372" s="1"/>
      <c r="BC372" s="717"/>
      <c r="BD372" s="723"/>
      <c r="BE372" s="723"/>
      <c r="BF372" s="723"/>
      <c r="BG372" s="723"/>
      <c r="BH372" s="723"/>
      <c r="BI372" s="1"/>
      <c r="BJ372" s="1"/>
      <c r="BK372" s="1"/>
      <c r="BL372" s="717"/>
      <c r="BM372" s="723"/>
      <c r="BN372" s="723"/>
      <c r="BO372" s="723"/>
      <c r="BP372" s="723"/>
      <c r="BQ372" s="723"/>
      <c r="BR372" s="1"/>
      <c r="BS372" s="1"/>
      <c r="BT372" s="1"/>
      <c r="BU372" s="1"/>
      <c r="BV372" s="1"/>
      <c r="BW372" s="1"/>
      <c r="BX372" s="1"/>
      <c r="BY372" s="1"/>
      <c r="BZ372" s="1"/>
      <c r="CA372" s="1"/>
      <c r="CB372" s="1"/>
      <c r="CC372" s="1"/>
    </row>
    <row r="373" spans="1:81" ht="39.75" customHeight="1" x14ac:dyDescent="0.3">
      <c r="A373" s="714"/>
      <c r="B373" s="715"/>
      <c r="C373" s="2"/>
      <c r="D373" s="2"/>
      <c r="E373" s="2"/>
      <c r="F373" s="2"/>
      <c r="G373" s="2"/>
      <c r="H373" s="2"/>
      <c r="I373" s="2"/>
      <c r="J373" s="716"/>
      <c r="K373" s="717"/>
      <c r="L373" s="718"/>
      <c r="M373" s="718"/>
      <c r="N373" s="719"/>
      <c r="O373" s="719"/>
      <c r="P373" s="719"/>
      <c r="Q373" s="719"/>
      <c r="R373" s="2"/>
      <c r="S373" s="2"/>
      <c r="T373" s="2"/>
      <c r="U373" s="2"/>
      <c r="V373" s="2"/>
      <c r="W373" s="2"/>
      <c r="X373" s="720"/>
      <c r="Y373" s="720"/>
      <c r="Z373" s="720"/>
      <c r="AA373" s="720"/>
      <c r="AB373" s="717"/>
      <c r="AC373" s="721"/>
      <c r="AD373" s="722"/>
      <c r="AE373" s="722"/>
      <c r="AF373" s="722"/>
      <c r="AG373" s="722"/>
      <c r="AH373" s="722"/>
      <c r="AI373" s="722"/>
      <c r="AJ373" s="722"/>
      <c r="AK373" s="717"/>
      <c r="AL373" s="723"/>
      <c r="AM373" s="723"/>
      <c r="AN373" s="723"/>
      <c r="AO373" s="723"/>
      <c r="AP373" s="723"/>
      <c r="AQ373" s="1"/>
      <c r="AR373" s="1"/>
      <c r="AS373" s="1"/>
      <c r="AT373" s="717"/>
      <c r="AU373" s="723"/>
      <c r="AV373" s="723"/>
      <c r="AW373" s="723"/>
      <c r="AX373" s="723"/>
      <c r="AY373" s="723"/>
      <c r="AZ373" s="1"/>
      <c r="BA373" s="1"/>
      <c r="BB373" s="1"/>
      <c r="BC373" s="717"/>
      <c r="BD373" s="723"/>
      <c r="BE373" s="723"/>
      <c r="BF373" s="723"/>
      <c r="BG373" s="723"/>
      <c r="BH373" s="723"/>
      <c r="BI373" s="1"/>
      <c r="BJ373" s="1"/>
      <c r="BK373" s="1"/>
      <c r="BL373" s="717"/>
      <c r="BM373" s="723"/>
      <c r="BN373" s="723"/>
      <c r="BO373" s="723"/>
      <c r="BP373" s="723"/>
      <c r="BQ373" s="723"/>
      <c r="BR373" s="1"/>
      <c r="BS373" s="1"/>
      <c r="BT373" s="1"/>
      <c r="BU373" s="1"/>
      <c r="BV373" s="1"/>
      <c r="BW373" s="1"/>
      <c r="BX373" s="1"/>
      <c r="BY373" s="1"/>
      <c r="BZ373" s="1"/>
      <c r="CA373" s="1"/>
      <c r="CB373" s="1"/>
      <c r="CC373" s="1"/>
    </row>
    <row r="374" spans="1:81" ht="39.75" customHeight="1" x14ac:dyDescent="0.3">
      <c r="A374" s="714"/>
      <c r="B374" s="715"/>
      <c r="C374" s="2"/>
      <c r="D374" s="2"/>
      <c r="E374" s="2"/>
      <c r="F374" s="2"/>
      <c r="G374" s="2"/>
      <c r="H374" s="2"/>
      <c r="I374" s="2"/>
      <c r="J374" s="716"/>
      <c r="K374" s="717"/>
      <c r="L374" s="718"/>
      <c r="M374" s="718"/>
      <c r="N374" s="719"/>
      <c r="O374" s="719"/>
      <c r="P374" s="719"/>
      <c r="Q374" s="719"/>
      <c r="R374" s="2"/>
      <c r="S374" s="2"/>
      <c r="T374" s="2"/>
      <c r="U374" s="2"/>
      <c r="V374" s="2"/>
      <c r="W374" s="2"/>
      <c r="X374" s="720"/>
      <c r="Y374" s="720"/>
      <c r="Z374" s="720"/>
      <c r="AA374" s="720"/>
      <c r="AB374" s="717"/>
      <c r="AC374" s="721"/>
      <c r="AD374" s="722"/>
      <c r="AE374" s="722"/>
      <c r="AF374" s="722"/>
      <c r="AG374" s="722"/>
      <c r="AH374" s="722"/>
      <c r="AI374" s="722"/>
      <c r="AJ374" s="722"/>
      <c r="AK374" s="717"/>
      <c r="AL374" s="723"/>
      <c r="AM374" s="723"/>
      <c r="AN374" s="723"/>
      <c r="AO374" s="723"/>
      <c r="AP374" s="723"/>
      <c r="AQ374" s="1"/>
      <c r="AR374" s="1"/>
      <c r="AS374" s="1"/>
      <c r="AT374" s="717"/>
      <c r="AU374" s="723"/>
      <c r="AV374" s="723"/>
      <c r="AW374" s="723"/>
      <c r="AX374" s="723"/>
      <c r="AY374" s="723"/>
      <c r="AZ374" s="1"/>
      <c r="BA374" s="1"/>
      <c r="BB374" s="1"/>
      <c r="BC374" s="717"/>
      <c r="BD374" s="723"/>
      <c r="BE374" s="723"/>
      <c r="BF374" s="723"/>
      <c r="BG374" s="723"/>
      <c r="BH374" s="723"/>
      <c r="BI374" s="1"/>
      <c r="BJ374" s="1"/>
      <c r="BK374" s="1"/>
      <c r="BL374" s="717"/>
      <c r="BM374" s="723"/>
      <c r="BN374" s="723"/>
      <c r="BO374" s="723"/>
      <c r="BP374" s="723"/>
      <c r="BQ374" s="723"/>
      <c r="BR374" s="1"/>
      <c r="BS374" s="1"/>
      <c r="BT374" s="1"/>
      <c r="BU374" s="1"/>
      <c r="BV374" s="1"/>
      <c r="BW374" s="1"/>
      <c r="BX374" s="1"/>
      <c r="BY374" s="1"/>
      <c r="BZ374" s="1"/>
      <c r="CA374" s="1"/>
      <c r="CB374" s="1"/>
      <c r="CC374" s="1"/>
    </row>
    <row r="375" spans="1:81" ht="39.75" customHeight="1" x14ac:dyDescent="0.3">
      <c r="A375" s="714"/>
      <c r="B375" s="715"/>
      <c r="C375" s="2"/>
      <c r="D375" s="2"/>
      <c r="E375" s="2"/>
      <c r="F375" s="2"/>
      <c r="G375" s="2"/>
      <c r="H375" s="2"/>
      <c r="I375" s="2"/>
      <c r="J375" s="716"/>
      <c r="K375" s="717"/>
      <c r="L375" s="718"/>
      <c r="M375" s="718"/>
      <c r="N375" s="719"/>
      <c r="O375" s="719"/>
      <c r="P375" s="719"/>
      <c r="Q375" s="719"/>
      <c r="R375" s="2"/>
      <c r="S375" s="2"/>
      <c r="T375" s="2"/>
      <c r="U375" s="2"/>
      <c r="V375" s="2"/>
      <c r="W375" s="2"/>
      <c r="X375" s="720"/>
      <c r="Y375" s="720"/>
      <c r="Z375" s="720"/>
      <c r="AA375" s="720"/>
      <c r="AB375" s="717"/>
      <c r="AC375" s="721"/>
      <c r="AD375" s="722"/>
      <c r="AE375" s="722"/>
      <c r="AF375" s="722"/>
      <c r="AG375" s="722"/>
      <c r="AH375" s="722"/>
      <c r="AI375" s="722"/>
      <c r="AJ375" s="722"/>
      <c r="AK375" s="717"/>
      <c r="AL375" s="723"/>
      <c r="AM375" s="723"/>
      <c r="AN375" s="723"/>
      <c r="AO375" s="723"/>
      <c r="AP375" s="723"/>
      <c r="AQ375" s="1"/>
      <c r="AR375" s="1"/>
      <c r="AS375" s="1"/>
      <c r="AT375" s="717"/>
      <c r="AU375" s="723"/>
      <c r="AV375" s="723"/>
      <c r="AW375" s="723"/>
      <c r="AX375" s="723"/>
      <c r="AY375" s="723"/>
      <c r="AZ375" s="1"/>
      <c r="BA375" s="1"/>
      <c r="BB375" s="1"/>
      <c r="BC375" s="717"/>
      <c r="BD375" s="723"/>
      <c r="BE375" s="723"/>
      <c r="BF375" s="723"/>
      <c r="BG375" s="723"/>
      <c r="BH375" s="723"/>
      <c r="BI375" s="1"/>
      <c r="BJ375" s="1"/>
      <c r="BK375" s="1"/>
      <c r="BL375" s="717"/>
      <c r="BM375" s="723"/>
      <c r="BN375" s="723"/>
      <c r="BO375" s="723"/>
      <c r="BP375" s="723"/>
      <c r="BQ375" s="723"/>
      <c r="BR375" s="1"/>
      <c r="BS375" s="1"/>
      <c r="BT375" s="1"/>
      <c r="BU375" s="1"/>
      <c r="BV375" s="1"/>
      <c r="BW375" s="1"/>
      <c r="BX375" s="1"/>
      <c r="BY375" s="1"/>
      <c r="BZ375" s="1"/>
      <c r="CA375" s="1"/>
      <c r="CB375" s="1"/>
      <c r="CC375" s="1"/>
    </row>
    <row r="376" spans="1:81" ht="39.75" customHeight="1" x14ac:dyDescent="0.3">
      <c r="A376" s="714"/>
      <c r="B376" s="715"/>
      <c r="C376" s="2"/>
      <c r="D376" s="2"/>
      <c r="E376" s="2"/>
      <c r="F376" s="2"/>
      <c r="G376" s="2"/>
      <c r="H376" s="2"/>
      <c r="I376" s="2"/>
      <c r="J376" s="716"/>
      <c r="K376" s="717"/>
      <c r="L376" s="718"/>
      <c r="M376" s="718"/>
      <c r="N376" s="719"/>
      <c r="O376" s="719"/>
      <c r="P376" s="719"/>
      <c r="Q376" s="719"/>
      <c r="R376" s="2"/>
      <c r="S376" s="2"/>
      <c r="T376" s="2"/>
      <c r="U376" s="2"/>
      <c r="V376" s="2"/>
      <c r="W376" s="2"/>
      <c r="X376" s="720"/>
      <c r="Y376" s="720"/>
      <c r="Z376" s="720"/>
      <c r="AA376" s="720"/>
      <c r="AB376" s="717"/>
      <c r="AC376" s="721"/>
      <c r="AD376" s="722"/>
      <c r="AE376" s="722"/>
      <c r="AF376" s="722"/>
      <c r="AG376" s="722"/>
      <c r="AH376" s="722"/>
      <c r="AI376" s="722"/>
      <c r="AJ376" s="722"/>
      <c r="AK376" s="717"/>
      <c r="AL376" s="723"/>
      <c r="AM376" s="723"/>
      <c r="AN376" s="723"/>
      <c r="AO376" s="723"/>
      <c r="AP376" s="723"/>
      <c r="AQ376" s="1"/>
      <c r="AR376" s="1"/>
      <c r="AS376" s="1"/>
      <c r="AT376" s="717"/>
      <c r="AU376" s="723"/>
      <c r="AV376" s="723"/>
      <c r="AW376" s="723"/>
      <c r="AX376" s="723"/>
      <c r="AY376" s="723"/>
      <c r="AZ376" s="1"/>
      <c r="BA376" s="1"/>
      <c r="BB376" s="1"/>
      <c r="BC376" s="717"/>
      <c r="BD376" s="723"/>
      <c r="BE376" s="723"/>
      <c r="BF376" s="723"/>
      <c r="BG376" s="723"/>
      <c r="BH376" s="723"/>
      <c r="BI376" s="1"/>
      <c r="BJ376" s="1"/>
      <c r="BK376" s="1"/>
      <c r="BL376" s="717"/>
      <c r="BM376" s="723"/>
      <c r="BN376" s="723"/>
      <c r="BO376" s="723"/>
      <c r="BP376" s="723"/>
      <c r="BQ376" s="723"/>
      <c r="BR376" s="1"/>
      <c r="BS376" s="1"/>
      <c r="BT376" s="1"/>
      <c r="BU376" s="1"/>
      <c r="BV376" s="1"/>
      <c r="BW376" s="1"/>
      <c r="BX376" s="1"/>
      <c r="BY376" s="1"/>
      <c r="BZ376" s="1"/>
      <c r="CA376" s="1"/>
      <c r="CB376" s="1"/>
      <c r="CC376" s="1"/>
    </row>
    <row r="377" spans="1:81" ht="39.75" customHeight="1" x14ac:dyDescent="0.3">
      <c r="A377" s="714"/>
      <c r="B377" s="715"/>
      <c r="C377" s="2"/>
      <c r="D377" s="2"/>
      <c r="E377" s="2"/>
      <c r="F377" s="2"/>
      <c r="G377" s="2"/>
      <c r="H377" s="2"/>
      <c r="I377" s="2"/>
      <c r="J377" s="716"/>
      <c r="K377" s="717"/>
      <c r="L377" s="718"/>
      <c r="M377" s="718"/>
      <c r="N377" s="719"/>
      <c r="O377" s="719"/>
      <c r="P377" s="719"/>
      <c r="Q377" s="719"/>
      <c r="R377" s="2"/>
      <c r="S377" s="2"/>
      <c r="T377" s="2"/>
      <c r="U377" s="2"/>
      <c r="V377" s="2"/>
      <c r="W377" s="2"/>
      <c r="X377" s="720"/>
      <c r="Y377" s="720"/>
      <c r="Z377" s="720"/>
      <c r="AA377" s="720"/>
      <c r="AB377" s="717"/>
      <c r="AC377" s="721"/>
      <c r="AD377" s="722"/>
      <c r="AE377" s="722"/>
      <c r="AF377" s="722"/>
      <c r="AG377" s="722"/>
      <c r="AH377" s="722"/>
      <c r="AI377" s="722"/>
      <c r="AJ377" s="722"/>
      <c r="AK377" s="717"/>
      <c r="AL377" s="723"/>
      <c r="AM377" s="723"/>
      <c r="AN377" s="723"/>
      <c r="AO377" s="723"/>
      <c r="AP377" s="723"/>
      <c r="AQ377" s="1"/>
      <c r="AR377" s="1"/>
      <c r="AS377" s="1"/>
      <c r="AT377" s="717"/>
      <c r="AU377" s="723"/>
      <c r="AV377" s="723"/>
      <c r="AW377" s="723"/>
      <c r="AX377" s="723"/>
      <c r="AY377" s="723"/>
      <c r="AZ377" s="1"/>
      <c r="BA377" s="1"/>
      <c r="BB377" s="1"/>
      <c r="BC377" s="717"/>
      <c r="BD377" s="723"/>
      <c r="BE377" s="723"/>
      <c r="BF377" s="723"/>
      <c r="BG377" s="723"/>
      <c r="BH377" s="723"/>
      <c r="BI377" s="1"/>
      <c r="BJ377" s="1"/>
      <c r="BK377" s="1"/>
      <c r="BL377" s="717"/>
      <c r="BM377" s="723"/>
      <c r="BN377" s="723"/>
      <c r="BO377" s="723"/>
      <c r="BP377" s="723"/>
      <c r="BQ377" s="723"/>
      <c r="BR377" s="1"/>
      <c r="BS377" s="1"/>
      <c r="BT377" s="1"/>
      <c r="BU377" s="1"/>
      <c r="BV377" s="1"/>
      <c r="BW377" s="1"/>
      <c r="BX377" s="1"/>
      <c r="BY377" s="1"/>
      <c r="BZ377" s="1"/>
      <c r="CA377" s="1"/>
      <c r="CB377" s="1"/>
      <c r="CC377" s="1"/>
    </row>
    <row r="378" spans="1:81" ht="39.75" customHeight="1" x14ac:dyDescent="0.3">
      <c r="A378" s="714"/>
      <c r="B378" s="715"/>
      <c r="C378" s="2"/>
      <c r="D378" s="2"/>
      <c r="E378" s="2"/>
      <c r="F378" s="2"/>
      <c r="G378" s="2"/>
      <c r="H378" s="2"/>
      <c r="I378" s="2"/>
      <c r="J378" s="716"/>
      <c r="K378" s="717"/>
      <c r="L378" s="718"/>
      <c r="M378" s="718"/>
      <c r="N378" s="719"/>
      <c r="O378" s="719"/>
      <c r="P378" s="719"/>
      <c r="Q378" s="719"/>
      <c r="R378" s="2"/>
      <c r="S378" s="2"/>
      <c r="T378" s="2"/>
      <c r="U378" s="2"/>
      <c r="V378" s="2"/>
      <c r="W378" s="2"/>
      <c r="X378" s="720"/>
      <c r="Y378" s="720"/>
      <c r="Z378" s="720"/>
      <c r="AA378" s="720"/>
      <c r="AB378" s="717"/>
      <c r="AC378" s="721"/>
      <c r="AD378" s="722"/>
      <c r="AE378" s="722"/>
      <c r="AF378" s="722"/>
      <c r="AG378" s="722"/>
      <c r="AH378" s="722"/>
      <c r="AI378" s="722"/>
      <c r="AJ378" s="722"/>
      <c r="AK378" s="717"/>
      <c r="AL378" s="723"/>
      <c r="AM378" s="723"/>
      <c r="AN378" s="723"/>
      <c r="AO378" s="723"/>
      <c r="AP378" s="723"/>
      <c r="AQ378" s="1"/>
      <c r="AR378" s="1"/>
      <c r="AS378" s="1"/>
      <c r="AT378" s="717"/>
      <c r="AU378" s="723"/>
      <c r="AV378" s="723"/>
      <c r="AW378" s="723"/>
      <c r="AX378" s="723"/>
      <c r="AY378" s="723"/>
      <c r="AZ378" s="1"/>
      <c r="BA378" s="1"/>
      <c r="BB378" s="1"/>
      <c r="BC378" s="717"/>
      <c r="BD378" s="723"/>
      <c r="BE378" s="723"/>
      <c r="BF378" s="723"/>
      <c r="BG378" s="723"/>
      <c r="BH378" s="723"/>
      <c r="BI378" s="1"/>
      <c r="BJ378" s="1"/>
      <c r="BK378" s="1"/>
      <c r="BL378" s="717"/>
      <c r="BM378" s="723"/>
      <c r="BN378" s="723"/>
      <c r="BO378" s="723"/>
      <c r="BP378" s="723"/>
      <c r="BQ378" s="723"/>
      <c r="BR378" s="1"/>
      <c r="BS378" s="1"/>
      <c r="BT378" s="1"/>
      <c r="BU378" s="1"/>
      <c r="BV378" s="1"/>
      <c r="BW378" s="1"/>
      <c r="BX378" s="1"/>
      <c r="BY378" s="1"/>
      <c r="BZ378" s="1"/>
      <c r="CA378" s="1"/>
      <c r="CB378" s="1"/>
      <c r="CC378" s="1"/>
    </row>
    <row r="379" spans="1:81" ht="39.75" customHeight="1" x14ac:dyDescent="0.3">
      <c r="A379" s="714"/>
      <c r="B379" s="715"/>
      <c r="C379" s="2"/>
      <c r="D379" s="2"/>
      <c r="E379" s="2"/>
      <c r="F379" s="2"/>
      <c r="G379" s="2"/>
      <c r="H379" s="2"/>
      <c r="I379" s="2"/>
      <c r="J379" s="716"/>
      <c r="K379" s="717"/>
      <c r="L379" s="718"/>
      <c r="M379" s="718"/>
      <c r="N379" s="719"/>
      <c r="O379" s="719"/>
      <c r="P379" s="719"/>
      <c r="Q379" s="719"/>
      <c r="R379" s="2"/>
      <c r="S379" s="2"/>
      <c r="T379" s="2"/>
      <c r="U379" s="2"/>
      <c r="V379" s="2"/>
      <c r="W379" s="2"/>
      <c r="X379" s="720"/>
      <c r="Y379" s="720"/>
      <c r="Z379" s="720"/>
      <c r="AA379" s="720"/>
      <c r="AB379" s="717"/>
      <c r="AC379" s="721"/>
      <c r="AD379" s="722"/>
      <c r="AE379" s="722"/>
      <c r="AF379" s="722"/>
      <c r="AG379" s="722"/>
      <c r="AH379" s="722"/>
      <c r="AI379" s="722"/>
      <c r="AJ379" s="722"/>
      <c r="AK379" s="717"/>
      <c r="AL379" s="723"/>
      <c r="AM379" s="723"/>
      <c r="AN379" s="723"/>
      <c r="AO379" s="723"/>
      <c r="AP379" s="723"/>
      <c r="AQ379" s="1"/>
      <c r="AR379" s="1"/>
      <c r="AS379" s="1"/>
      <c r="AT379" s="717"/>
      <c r="AU379" s="723"/>
      <c r="AV379" s="723"/>
      <c r="AW379" s="723"/>
      <c r="AX379" s="723"/>
      <c r="AY379" s="723"/>
      <c r="AZ379" s="1"/>
      <c r="BA379" s="1"/>
      <c r="BB379" s="1"/>
      <c r="BC379" s="717"/>
      <c r="BD379" s="723"/>
      <c r="BE379" s="723"/>
      <c r="BF379" s="723"/>
      <c r="BG379" s="723"/>
      <c r="BH379" s="723"/>
      <c r="BI379" s="1"/>
      <c r="BJ379" s="1"/>
      <c r="BK379" s="1"/>
      <c r="BL379" s="717"/>
      <c r="BM379" s="723"/>
      <c r="BN379" s="723"/>
      <c r="BO379" s="723"/>
      <c r="BP379" s="723"/>
      <c r="BQ379" s="723"/>
      <c r="BR379" s="1"/>
      <c r="BS379" s="1"/>
      <c r="BT379" s="1"/>
      <c r="BU379" s="1"/>
      <c r="BV379" s="1"/>
      <c r="BW379" s="1"/>
      <c r="BX379" s="1"/>
      <c r="BY379" s="1"/>
      <c r="BZ379" s="1"/>
      <c r="CA379" s="1"/>
      <c r="CB379" s="1"/>
      <c r="CC379" s="1"/>
    </row>
    <row r="380" spans="1:81" ht="39.75" customHeight="1" x14ac:dyDescent="0.3">
      <c r="A380" s="714"/>
      <c r="B380" s="715"/>
      <c r="C380" s="2"/>
      <c r="D380" s="2"/>
      <c r="E380" s="2"/>
      <c r="F380" s="2"/>
      <c r="G380" s="2"/>
      <c r="H380" s="2"/>
      <c r="I380" s="2"/>
      <c r="J380" s="716"/>
      <c r="K380" s="717"/>
      <c r="L380" s="718"/>
      <c r="M380" s="718"/>
      <c r="N380" s="719"/>
      <c r="O380" s="719"/>
      <c r="P380" s="719"/>
      <c r="Q380" s="719"/>
      <c r="R380" s="2"/>
      <c r="S380" s="2"/>
      <c r="T380" s="2"/>
      <c r="U380" s="2"/>
      <c r="V380" s="2"/>
      <c r="W380" s="2"/>
      <c r="X380" s="720"/>
      <c r="Y380" s="720"/>
      <c r="Z380" s="720"/>
      <c r="AA380" s="720"/>
      <c r="AB380" s="717"/>
      <c r="AC380" s="721"/>
      <c r="AD380" s="722"/>
      <c r="AE380" s="722"/>
      <c r="AF380" s="722"/>
      <c r="AG380" s="722"/>
      <c r="AH380" s="722"/>
      <c r="AI380" s="722"/>
      <c r="AJ380" s="722"/>
      <c r="AK380" s="717"/>
      <c r="AL380" s="723"/>
      <c r="AM380" s="723"/>
      <c r="AN380" s="723"/>
      <c r="AO380" s="723"/>
      <c r="AP380" s="723"/>
      <c r="AQ380" s="1"/>
      <c r="AR380" s="1"/>
      <c r="AS380" s="1"/>
      <c r="AT380" s="717"/>
      <c r="AU380" s="723"/>
      <c r="AV380" s="723"/>
      <c r="AW380" s="723"/>
      <c r="AX380" s="723"/>
      <c r="AY380" s="723"/>
      <c r="AZ380" s="1"/>
      <c r="BA380" s="1"/>
      <c r="BB380" s="1"/>
      <c r="BC380" s="717"/>
      <c r="BD380" s="723"/>
      <c r="BE380" s="723"/>
      <c r="BF380" s="723"/>
      <c r="BG380" s="723"/>
      <c r="BH380" s="723"/>
      <c r="BI380" s="1"/>
      <c r="BJ380" s="1"/>
      <c r="BK380" s="1"/>
      <c r="BL380" s="717"/>
      <c r="BM380" s="723"/>
      <c r="BN380" s="723"/>
      <c r="BO380" s="723"/>
      <c r="BP380" s="723"/>
      <c r="BQ380" s="723"/>
      <c r="BR380" s="1"/>
      <c r="BS380" s="1"/>
      <c r="BT380" s="1"/>
      <c r="BU380" s="1"/>
      <c r="BV380" s="1"/>
      <c r="BW380" s="1"/>
      <c r="BX380" s="1"/>
      <c r="BY380" s="1"/>
      <c r="BZ380" s="1"/>
      <c r="CA380" s="1"/>
      <c r="CB380" s="1"/>
      <c r="CC380" s="1"/>
    </row>
    <row r="381" spans="1:81" ht="39.75" customHeight="1" x14ac:dyDescent="0.3">
      <c r="A381" s="714"/>
      <c r="B381" s="715"/>
      <c r="C381" s="2"/>
      <c r="D381" s="2"/>
      <c r="E381" s="2"/>
      <c r="F381" s="2"/>
      <c r="G381" s="2"/>
      <c r="H381" s="2"/>
      <c r="I381" s="2"/>
      <c r="J381" s="716"/>
      <c r="K381" s="717"/>
      <c r="L381" s="718"/>
      <c r="M381" s="718"/>
      <c r="N381" s="719"/>
      <c r="O381" s="719"/>
      <c r="P381" s="719"/>
      <c r="Q381" s="719"/>
      <c r="R381" s="2"/>
      <c r="S381" s="2"/>
      <c r="T381" s="2"/>
      <c r="U381" s="2"/>
      <c r="V381" s="2"/>
      <c r="W381" s="2"/>
      <c r="X381" s="720"/>
      <c r="Y381" s="720"/>
      <c r="Z381" s="720"/>
      <c r="AA381" s="720"/>
      <c r="AB381" s="717"/>
      <c r="AC381" s="721"/>
      <c r="AD381" s="722"/>
      <c r="AE381" s="722"/>
      <c r="AF381" s="722"/>
      <c r="AG381" s="722"/>
      <c r="AH381" s="722"/>
      <c r="AI381" s="722"/>
      <c r="AJ381" s="722"/>
      <c r="AK381" s="717"/>
      <c r="AL381" s="723"/>
      <c r="AM381" s="723"/>
      <c r="AN381" s="723"/>
      <c r="AO381" s="723"/>
      <c r="AP381" s="723"/>
      <c r="AQ381" s="1"/>
      <c r="AR381" s="1"/>
      <c r="AS381" s="1"/>
      <c r="AT381" s="717"/>
      <c r="AU381" s="723"/>
      <c r="AV381" s="723"/>
      <c r="AW381" s="723"/>
      <c r="AX381" s="723"/>
      <c r="AY381" s="723"/>
      <c r="AZ381" s="1"/>
      <c r="BA381" s="1"/>
      <c r="BB381" s="1"/>
      <c r="BC381" s="717"/>
      <c r="BD381" s="723"/>
      <c r="BE381" s="723"/>
      <c r="BF381" s="723"/>
      <c r="BG381" s="723"/>
      <c r="BH381" s="723"/>
      <c r="BI381" s="1"/>
      <c r="BJ381" s="1"/>
      <c r="BK381" s="1"/>
      <c r="BL381" s="717"/>
      <c r="BM381" s="723"/>
      <c r="BN381" s="723"/>
      <c r="BO381" s="723"/>
      <c r="BP381" s="723"/>
      <c r="BQ381" s="723"/>
      <c r="BR381" s="1"/>
      <c r="BS381" s="1"/>
      <c r="BT381" s="1"/>
      <c r="BU381" s="1"/>
      <c r="BV381" s="1"/>
      <c r="BW381" s="1"/>
      <c r="BX381" s="1"/>
      <c r="BY381" s="1"/>
      <c r="BZ381" s="1"/>
      <c r="CA381" s="1"/>
      <c r="CB381" s="1"/>
      <c r="CC381" s="1"/>
    </row>
    <row r="382" spans="1:81" ht="39.75" customHeight="1" x14ac:dyDescent="0.3">
      <c r="A382" s="714"/>
      <c r="B382" s="715"/>
      <c r="C382" s="2"/>
      <c r="D382" s="2"/>
      <c r="E382" s="2"/>
      <c r="F382" s="2"/>
      <c r="G382" s="2"/>
      <c r="H382" s="2"/>
      <c r="I382" s="2"/>
      <c r="J382" s="716"/>
      <c r="K382" s="717"/>
      <c r="L382" s="718"/>
      <c r="M382" s="718"/>
      <c r="N382" s="719"/>
      <c r="O382" s="719"/>
      <c r="P382" s="719"/>
      <c r="Q382" s="719"/>
      <c r="R382" s="2"/>
      <c r="S382" s="2"/>
      <c r="T382" s="2"/>
      <c r="U382" s="2"/>
      <c r="V382" s="2"/>
      <c r="W382" s="2"/>
      <c r="X382" s="720"/>
      <c r="Y382" s="720"/>
      <c r="Z382" s="720"/>
      <c r="AA382" s="720"/>
      <c r="AB382" s="717"/>
      <c r="AC382" s="721"/>
      <c r="AD382" s="722"/>
      <c r="AE382" s="722"/>
      <c r="AF382" s="722"/>
      <c r="AG382" s="722"/>
      <c r="AH382" s="722"/>
      <c r="AI382" s="722"/>
      <c r="AJ382" s="722"/>
      <c r="AK382" s="717"/>
      <c r="AL382" s="723"/>
      <c r="AM382" s="723"/>
      <c r="AN382" s="723"/>
      <c r="AO382" s="723"/>
      <c r="AP382" s="723"/>
      <c r="AQ382" s="1"/>
      <c r="AR382" s="1"/>
      <c r="AS382" s="1"/>
      <c r="AT382" s="717"/>
      <c r="AU382" s="723"/>
      <c r="AV382" s="723"/>
      <c r="AW382" s="723"/>
      <c r="AX382" s="723"/>
      <c r="AY382" s="723"/>
      <c r="AZ382" s="1"/>
      <c r="BA382" s="1"/>
      <c r="BB382" s="1"/>
      <c r="BC382" s="717"/>
      <c r="BD382" s="723"/>
      <c r="BE382" s="723"/>
      <c r="BF382" s="723"/>
      <c r="BG382" s="723"/>
      <c r="BH382" s="723"/>
      <c r="BI382" s="1"/>
      <c r="BJ382" s="1"/>
      <c r="BK382" s="1"/>
      <c r="BL382" s="717"/>
      <c r="BM382" s="723"/>
      <c r="BN382" s="723"/>
      <c r="BO382" s="723"/>
      <c r="BP382" s="723"/>
      <c r="BQ382" s="723"/>
      <c r="BR382" s="1"/>
      <c r="BS382" s="1"/>
      <c r="BT382" s="1"/>
      <c r="BU382" s="1"/>
      <c r="BV382" s="1"/>
      <c r="BW382" s="1"/>
      <c r="BX382" s="1"/>
      <c r="BY382" s="1"/>
      <c r="BZ382" s="1"/>
      <c r="CA382" s="1"/>
      <c r="CB382" s="1"/>
      <c r="CC382" s="1"/>
    </row>
    <row r="383" spans="1:81" ht="39.75" customHeight="1" x14ac:dyDescent="0.3">
      <c r="A383" s="714"/>
      <c r="B383" s="715"/>
      <c r="C383" s="2"/>
      <c r="D383" s="2"/>
      <c r="E383" s="2"/>
      <c r="F383" s="2"/>
      <c r="G383" s="2"/>
      <c r="H383" s="2"/>
      <c r="I383" s="2"/>
      <c r="J383" s="716"/>
      <c r="K383" s="717"/>
      <c r="L383" s="718"/>
      <c r="M383" s="718"/>
      <c r="N383" s="719"/>
      <c r="O383" s="719"/>
      <c r="P383" s="719"/>
      <c r="Q383" s="719"/>
      <c r="R383" s="2"/>
      <c r="S383" s="2"/>
      <c r="T383" s="2"/>
      <c r="U383" s="2"/>
      <c r="V383" s="2"/>
      <c r="W383" s="2"/>
      <c r="X383" s="720"/>
      <c r="Y383" s="720"/>
      <c r="Z383" s="720"/>
      <c r="AA383" s="720"/>
      <c r="AB383" s="717"/>
      <c r="AC383" s="721"/>
      <c r="AD383" s="722"/>
      <c r="AE383" s="722"/>
      <c r="AF383" s="722"/>
      <c r="AG383" s="722"/>
      <c r="AH383" s="722"/>
      <c r="AI383" s="722"/>
      <c r="AJ383" s="722"/>
      <c r="AK383" s="717"/>
      <c r="AL383" s="723"/>
      <c r="AM383" s="723"/>
      <c r="AN383" s="723"/>
      <c r="AO383" s="723"/>
      <c r="AP383" s="723"/>
      <c r="AQ383" s="1"/>
      <c r="AR383" s="1"/>
      <c r="AS383" s="1"/>
      <c r="AT383" s="717"/>
      <c r="AU383" s="723"/>
      <c r="AV383" s="723"/>
      <c r="AW383" s="723"/>
      <c r="AX383" s="723"/>
      <c r="AY383" s="723"/>
      <c r="AZ383" s="1"/>
      <c r="BA383" s="1"/>
      <c r="BB383" s="1"/>
      <c r="BC383" s="717"/>
      <c r="BD383" s="723"/>
      <c r="BE383" s="723"/>
      <c r="BF383" s="723"/>
      <c r="BG383" s="723"/>
      <c r="BH383" s="723"/>
      <c r="BI383" s="1"/>
      <c r="BJ383" s="1"/>
      <c r="BK383" s="1"/>
      <c r="BL383" s="717"/>
      <c r="BM383" s="723"/>
      <c r="BN383" s="723"/>
      <c r="BO383" s="723"/>
      <c r="BP383" s="723"/>
      <c r="BQ383" s="723"/>
      <c r="BR383" s="1"/>
      <c r="BS383" s="1"/>
      <c r="BT383" s="1"/>
      <c r="BU383" s="1"/>
      <c r="BV383" s="1"/>
      <c r="BW383" s="1"/>
      <c r="BX383" s="1"/>
      <c r="BY383" s="1"/>
      <c r="BZ383" s="1"/>
      <c r="CA383" s="1"/>
      <c r="CB383" s="1"/>
      <c r="CC383" s="1"/>
    </row>
    <row r="384" spans="1:81" ht="39.75" customHeight="1" x14ac:dyDescent="0.3">
      <c r="A384" s="714"/>
      <c r="B384" s="715"/>
      <c r="C384" s="2"/>
      <c r="D384" s="2"/>
      <c r="E384" s="2"/>
      <c r="F384" s="2"/>
      <c r="G384" s="2"/>
      <c r="H384" s="2"/>
      <c r="I384" s="2"/>
      <c r="J384" s="716"/>
      <c r="K384" s="717"/>
      <c r="L384" s="718"/>
      <c r="M384" s="718"/>
      <c r="N384" s="719"/>
      <c r="O384" s="719"/>
      <c r="P384" s="719"/>
      <c r="Q384" s="719"/>
      <c r="R384" s="2"/>
      <c r="S384" s="2"/>
      <c r="T384" s="2"/>
      <c r="U384" s="2"/>
      <c r="V384" s="2"/>
      <c r="W384" s="2"/>
      <c r="X384" s="720"/>
      <c r="Y384" s="720"/>
      <c r="Z384" s="720"/>
      <c r="AA384" s="720"/>
      <c r="AB384" s="717"/>
      <c r="AC384" s="721"/>
      <c r="AD384" s="722"/>
      <c r="AE384" s="722"/>
      <c r="AF384" s="722"/>
      <c r="AG384" s="722"/>
      <c r="AH384" s="722"/>
      <c r="AI384" s="722"/>
      <c r="AJ384" s="722"/>
      <c r="AK384" s="717"/>
      <c r="AL384" s="723"/>
      <c r="AM384" s="723"/>
      <c r="AN384" s="723"/>
      <c r="AO384" s="723"/>
      <c r="AP384" s="723"/>
      <c r="AQ384" s="1"/>
      <c r="AR384" s="1"/>
      <c r="AS384" s="1"/>
      <c r="AT384" s="717"/>
      <c r="AU384" s="723"/>
      <c r="AV384" s="723"/>
      <c r="AW384" s="723"/>
      <c r="AX384" s="723"/>
      <c r="AY384" s="723"/>
      <c r="AZ384" s="1"/>
      <c r="BA384" s="1"/>
      <c r="BB384" s="1"/>
      <c r="BC384" s="717"/>
      <c r="BD384" s="723"/>
      <c r="BE384" s="723"/>
      <c r="BF384" s="723"/>
      <c r="BG384" s="723"/>
      <c r="BH384" s="723"/>
      <c r="BI384" s="1"/>
      <c r="BJ384" s="1"/>
      <c r="BK384" s="1"/>
      <c r="BL384" s="717"/>
      <c r="BM384" s="723"/>
      <c r="BN384" s="723"/>
      <c r="BO384" s="723"/>
      <c r="BP384" s="723"/>
      <c r="BQ384" s="723"/>
      <c r="BR384" s="1"/>
      <c r="BS384" s="1"/>
      <c r="BT384" s="1"/>
      <c r="BU384" s="1"/>
      <c r="BV384" s="1"/>
      <c r="BW384" s="1"/>
      <c r="BX384" s="1"/>
      <c r="BY384" s="1"/>
      <c r="BZ384" s="1"/>
      <c r="CA384" s="1"/>
      <c r="CB384" s="1"/>
      <c r="CC384" s="1"/>
    </row>
    <row r="385" spans="1:81" ht="39.75" customHeight="1" x14ac:dyDescent="0.3">
      <c r="A385" s="714"/>
      <c r="B385" s="715"/>
      <c r="C385" s="2"/>
      <c r="D385" s="2"/>
      <c r="E385" s="2"/>
      <c r="F385" s="2"/>
      <c r="G385" s="2"/>
      <c r="H385" s="2"/>
      <c r="I385" s="2"/>
      <c r="J385" s="716"/>
      <c r="K385" s="717"/>
      <c r="L385" s="718"/>
      <c r="M385" s="718"/>
      <c r="N385" s="719"/>
      <c r="O385" s="719"/>
      <c r="P385" s="719"/>
      <c r="Q385" s="719"/>
      <c r="R385" s="2"/>
      <c r="S385" s="2"/>
      <c r="T385" s="2"/>
      <c r="U385" s="2"/>
      <c r="V385" s="2"/>
      <c r="W385" s="2"/>
      <c r="X385" s="720"/>
      <c r="Y385" s="720"/>
      <c r="Z385" s="720"/>
      <c r="AA385" s="720"/>
      <c r="AB385" s="717"/>
      <c r="AC385" s="721"/>
      <c r="AD385" s="722"/>
      <c r="AE385" s="722"/>
      <c r="AF385" s="722"/>
      <c r="AG385" s="722"/>
      <c r="AH385" s="722"/>
      <c r="AI385" s="722"/>
      <c r="AJ385" s="722"/>
      <c r="AK385" s="717"/>
      <c r="AL385" s="723"/>
      <c r="AM385" s="723"/>
      <c r="AN385" s="723"/>
      <c r="AO385" s="723"/>
      <c r="AP385" s="723"/>
      <c r="AQ385" s="1"/>
      <c r="AR385" s="1"/>
      <c r="AS385" s="1"/>
      <c r="AT385" s="717"/>
      <c r="AU385" s="723"/>
      <c r="AV385" s="723"/>
      <c r="AW385" s="723"/>
      <c r="AX385" s="723"/>
      <c r="AY385" s="723"/>
      <c r="AZ385" s="1"/>
      <c r="BA385" s="1"/>
      <c r="BB385" s="1"/>
      <c r="BC385" s="717"/>
      <c r="BD385" s="723"/>
      <c r="BE385" s="723"/>
      <c r="BF385" s="723"/>
      <c r="BG385" s="723"/>
      <c r="BH385" s="723"/>
      <c r="BI385" s="1"/>
      <c r="BJ385" s="1"/>
      <c r="BK385" s="1"/>
      <c r="BL385" s="717"/>
      <c r="BM385" s="723"/>
      <c r="BN385" s="723"/>
      <c r="BO385" s="723"/>
      <c r="BP385" s="723"/>
      <c r="BQ385" s="723"/>
      <c r="BR385" s="1"/>
      <c r="BS385" s="1"/>
      <c r="BT385" s="1"/>
      <c r="BU385" s="1"/>
      <c r="BV385" s="1"/>
      <c r="BW385" s="1"/>
      <c r="BX385" s="1"/>
      <c r="BY385" s="1"/>
      <c r="BZ385" s="1"/>
      <c r="CA385" s="1"/>
      <c r="CB385" s="1"/>
      <c r="CC385" s="1"/>
    </row>
    <row r="386" spans="1:81" ht="39.75" customHeight="1" x14ac:dyDescent="0.3">
      <c r="A386" s="714"/>
      <c r="B386" s="715"/>
      <c r="C386" s="2"/>
      <c r="D386" s="2"/>
      <c r="E386" s="2"/>
      <c r="F386" s="2"/>
      <c r="G386" s="2"/>
      <c r="H386" s="2"/>
      <c r="I386" s="2"/>
      <c r="J386" s="716"/>
      <c r="K386" s="717"/>
      <c r="L386" s="718"/>
      <c r="M386" s="718"/>
      <c r="N386" s="719"/>
      <c r="O386" s="719"/>
      <c r="P386" s="719"/>
      <c r="Q386" s="719"/>
      <c r="R386" s="2"/>
      <c r="S386" s="2"/>
      <c r="T386" s="2"/>
      <c r="U386" s="2"/>
      <c r="V386" s="2"/>
      <c r="W386" s="2"/>
      <c r="X386" s="720"/>
      <c r="Y386" s="720"/>
      <c r="Z386" s="720"/>
      <c r="AA386" s="720"/>
      <c r="AB386" s="717"/>
      <c r="AC386" s="721"/>
      <c r="AD386" s="722"/>
      <c r="AE386" s="722"/>
      <c r="AF386" s="722"/>
      <c r="AG386" s="722"/>
      <c r="AH386" s="722"/>
      <c r="AI386" s="722"/>
      <c r="AJ386" s="722"/>
      <c r="AK386" s="717"/>
      <c r="AL386" s="723"/>
      <c r="AM386" s="723"/>
      <c r="AN386" s="723"/>
      <c r="AO386" s="723"/>
      <c r="AP386" s="723"/>
      <c r="AQ386" s="1"/>
      <c r="AR386" s="1"/>
      <c r="AS386" s="1"/>
      <c r="AT386" s="717"/>
      <c r="AU386" s="723"/>
      <c r="AV386" s="723"/>
      <c r="AW386" s="723"/>
      <c r="AX386" s="723"/>
      <c r="AY386" s="723"/>
      <c r="AZ386" s="1"/>
      <c r="BA386" s="1"/>
      <c r="BB386" s="1"/>
      <c r="BC386" s="717"/>
      <c r="BD386" s="723"/>
      <c r="BE386" s="723"/>
      <c r="BF386" s="723"/>
      <c r="BG386" s="723"/>
      <c r="BH386" s="723"/>
      <c r="BI386" s="1"/>
      <c r="BJ386" s="1"/>
      <c r="BK386" s="1"/>
      <c r="BL386" s="717"/>
      <c r="BM386" s="723"/>
      <c r="BN386" s="723"/>
      <c r="BO386" s="723"/>
      <c r="BP386" s="723"/>
      <c r="BQ386" s="723"/>
      <c r="BR386" s="1"/>
      <c r="BS386" s="1"/>
      <c r="BT386" s="1"/>
      <c r="BU386" s="1"/>
      <c r="BV386" s="1"/>
      <c r="BW386" s="1"/>
      <c r="BX386" s="1"/>
      <c r="BY386" s="1"/>
      <c r="BZ386" s="1"/>
      <c r="CA386" s="1"/>
      <c r="CB386" s="1"/>
      <c r="CC386" s="1"/>
    </row>
    <row r="387" spans="1:81" ht="39.75" customHeight="1" x14ac:dyDescent="0.3">
      <c r="A387" s="714"/>
      <c r="B387" s="715"/>
      <c r="C387" s="2"/>
      <c r="D387" s="2"/>
      <c r="E387" s="2"/>
      <c r="F387" s="2"/>
      <c r="G387" s="2"/>
      <c r="H387" s="2"/>
      <c r="I387" s="2"/>
      <c r="J387" s="716"/>
      <c r="K387" s="717"/>
      <c r="L387" s="718"/>
      <c r="M387" s="718"/>
      <c r="N387" s="719"/>
      <c r="O387" s="719"/>
      <c r="P387" s="719"/>
      <c r="Q387" s="719"/>
      <c r="R387" s="2"/>
      <c r="S387" s="2"/>
      <c r="T387" s="2"/>
      <c r="U387" s="2"/>
      <c r="V387" s="2"/>
      <c r="W387" s="2"/>
      <c r="X387" s="720"/>
      <c r="Y387" s="720"/>
      <c r="Z387" s="720"/>
      <c r="AA387" s="720"/>
      <c r="AB387" s="717"/>
      <c r="AC387" s="721"/>
      <c r="AD387" s="722"/>
      <c r="AE387" s="722"/>
      <c r="AF387" s="722"/>
      <c r="AG387" s="722"/>
      <c r="AH387" s="722"/>
      <c r="AI387" s="722"/>
      <c r="AJ387" s="722"/>
      <c r="AK387" s="717"/>
      <c r="AL387" s="723"/>
      <c r="AM387" s="723"/>
      <c r="AN387" s="723"/>
      <c r="AO387" s="723"/>
      <c r="AP387" s="723"/>
      <c r="AQ387" s="1"/>
      <c r="AR387" s="1"/>
      <c r="AS387" s="1"/>
      <c r="AT387" s="717"/>
      <c r="AU387" s="723"/>
      <c r="AV387" s="723"/>
      <c r="AW387" s="723"/>
      <c r="AX387" s="723"/>
      <c r="AY387" s="723"/>
      <c r="AZ387" s="1"/>
      <c r="BA387" s="1"/>
      <c r="BB387" s="1"/>
      <c r="BC387" s="717"/>
      <c r="BD387" s="723"/>
      <c r="BE387" s="723"/>
      <c r="BF387" s="723"/>
      <c r="BG387" s="723"/>
      <c r="BH387" s="723"/>
      <c r="BI387" s="1"/>
      <c r="BJ387" s="1"/>
      <c r="BK387" s="1"/>
      <c r="BL387" s="717"/>
      <c r="BM387" s="723"/>
      <c r="BN387" s="723"/>
      <c r="BO387" s="723"/>
      <c r="BP387" s="723"/>
      <c r="BQ387" s="723"/>
      <c r="BR387" s="1"/>
      <c r="BS387" s="1"/>
      <c r="BT387" s="1"/>
      <c r="BU387" s="1"/>
      <c r="BV387" s="1"/>
      <c r="BW387" s="1"/>
      <c r="BX387" s="1"/>
      <c r="BY387" s="1"/>
      <c r="BZ387" s="1"/>
      <c r="CA387" s="1"/>
      <c r="CB387" s="1"/>
      <c r="CC387" s="1"/>
    </row>
    <row r="388" spans="1:81" ht="39.75" customHeight="1" x14ac:dyDescent="0.3">
      <c r="A388" s="714"/>
      <c r="B388" s="715"/>
      <c r="C388" s="2"/>
      <c r="D388" s="2"/>
      <c r="E388" s="2"/>
      <c r="F388" s="2"/>
      <c r="G388" s="2"/>
      <c r="H388" s="2"/>
      <c r="I388" s="2"/>
      <c r="J388" s="716"/>
      <c r="K388" s="717"/>
      <c r="L388" s="718"/>
      <c r="M388" s="718"/>
      <c r="N388" s="719"/>
      <c r="O388" s="719"/>
      <c r="P388" s="719"/>
      <c r="Q388" s="719"/>
      <c r="R388" s="2"/>
      <c r="S388" s="2"/>
      <c r="T388" s="2"/>
      <c r="U388" s="2"/>
      <c r="V388" s="2"/>
      <c r="W388" s="2"/>
      <c r="X388" s="720"/>
      <c r="Y388" s="720"/>
      <c r="Z388" s="720"/>
      <c r="AA388" s="720"/>
      <c r="AB388" s="717"/>
      <c r="AC388" s="721"/>
      <c r="AD388" s="722"/>
      <c r="AE388" s="722"/>
      <c r="AF388" s="722"/>
      <c r="AG388" s="722"/>
      <c r="AH388" s="722"/>
      <c r="AI388" s="722"/>
      <c r="AJ388" s="722"/>
      <c r="AK388" s="717"/>
      <c r="AL388" s="723"/>
      <c r="AM388" s="723"/>
      <c r="AN388" s="723"/>
      <c r="AO388" s="723"/>
      <c r="AP388" s="723"/>
      <c r="AQ388" s="1"/>
      <c r="AR388" s="1"/>
      <c r="AS388" s="1"/>
      <c r="AT388" s="717"/>
      <c r="AU388" s="723"/>
      <c r="AV388" s="723"/>
      <c r="AW388" s="723"/>
      <c r="AX388" s="723"/>
      <c r="AY388" s="723"/>
      <c r="AZ388" s="1"/>
      <c r="BA388" s="1"/>
      <c r="BB388" s="1"/>
      <c r="BC388" s="717"/>
      <c r="BD388" s="723"/>
      <c r="BE388" s="723"/>
      <c r="BF388" s="723"/>
      <c r="BG388" s="723"/>
      <c r="BH388" s="723"/>
      <c r="BI388" s="1"/>
      <c r="BJ388" s="1"/>
      <c r="BK388" s="1"/>
      <c r="BL388" s="717"/>
      <c r="BM388" s="723"/>
      <c r="BN388" s="723"/>
      <c r="BO388" s="723"/>
      <c r="BP388" s="723"/>
      <c r="BQ388" s="723"/>
      <c r="BR388" s="1"/>
      <c r="BS388" s="1"/>
      <c r="BT388" s="1"/>
      <c r="BU388" s="1"/>
      <c r="BV388" s="1"/>
      <c r="BW388" s="1"/>
      <c r="BX388" s="1"/>
      <c r="BY388" s="1"/>
      <c r="BZ388" s="1"/>
      <c r="CA388" s="1"/>
      <c r="CB388" s="1"/>
      <c r="CC388" s="1"/>
    </row>
    <row r="389" spans="1:81" ht="39.75" customHeight="1" x14ac:dyDescent="0.3">
      <c r="A389" s="714"/>
      <c r="B389" s="715"/>
      <c r="C389" s="2"/>
      <c r="D389" s="2"/>
      <c r="E389" s="2"/>
      <c r="F389" s="2"/>
      <c r="G389" s="2"/>
      <c r="H389" s="2"/>
      <c r="I389" s="2"/>
      <c r="J389" s="716"/>
      <c r="K389" s="717"/>
      <c r="L389" s="718"/>
      <c r="M389" s="718"/>
      <c r="N389" s="719"/>
      <c r="O389" s="719"/>
      <c r="P389" s="719"/>
      <c r="Q389" s="719"/>
      <c r="R389" s="2"/>
      <c r="S389" s="2"/>
      <c r="T389" s="2"/>
      <c r="U389" s="2"/>
      <c r="V389" s="2"/>
      <c r="W389" s="2"/>
      <c r="X389" s="720"/>
      <c r="Y389" s="720"/>
      <c r="Z389" s="720"/>
      <c r="AA389" s="720"/>
      <c r="AB389" s="717"/>
      <c r="AC389" s="721"/>
      <c r="AD389" s="722"/>
      <c r="AE389" s="722"/>
      <c r="AF389" s="722"/>
      <c r="AG389" s="722"/>
      <c r="AH389" s="722"/>
      <c r="AI389" s="722"/>
      <c r="AJ389" s="722"/>
      <c r="AK389" s="717"/>
      <c r="AL389" s="723"/>
      <c r="AM389" s="723"/>
      <c r="AN389" s="723"/>
      <c r="AO389" s="723"/>
      <c r="AP389" s="723"/>
      <c r="AQ389" s="1"/>
      <c r="AR389" s="1"/>
      <c r="AS389" s="1"/>
      <c r="AT389" s="717"/>
      <c r="AU389" s="723"/>
      <c r="AV389" s="723"/>
      <c r="AW389" s="723"/>
      <c r="AX389" s="723"/>
      <c r="AY389" s="723"/>
      <c r="AZ389" s="1"/>
      <c r="BA389" s="1"/>
      <c r="BB389" s="1"/>
      <c r="BC389" s="717"/>
      <c r="BD389" s="723"/>
      <c r="BE389" s="723"/>
      <c r="BF389" s="723"/>
      <c r="BG389" s="723"/>
      <c r="BH389" s="723"/>
      <c r="BI389" s="1"/>
      <c r="BJ389" s="1"/>
      <c r="BK389" s="1"/>
      <c r="BL389" s="717"/>
      <c r="BM389" s="723"/>
      <c r="BN389" s="723"/>
      <c r="BO389" s="723"/>
      <c r="BP389" s="723"/>
      <c r="BQ389" s="723"/>
      <c r="BR389" s="1"/>
      <c r="BS389" s="1"/>
      <c r="BT389" s="1"/>
      <c r="BU389" s="1"/>
      <c r="BV389" s="1"/>
      <c r="BW389" s="1"/>
      <c r="BX389" s="1"/>
      <c r="BY389" s="1"/>
      <c r="BZ389" s="1"/>
      <c r="CA389" s="1"/>
      <c r="CB389" s="1"/>
      <c r="CC389" s="1"/>
    </row>
    <row r="390" spans="1:81" ht="39.75" customHeight="1" x14ac:dyDescent="0.3">
      <c r="A390" s="714"/>
      <c r="B390" s="715"/>
      <c r="C390" s="2"/>
      <c r="D390" s="2"/>
      <c r="E390" s="2"/>
      <c r="F390" s="2"/>
      <c r="G390" s="2"/>
      <c r="H390" s="2"/>
      <c r="I390" s="2"/>
      <c r="J390" s="716"/>
      <c r="K390" s="717"/>
      <c r="L390" s="718"/>
      <c r="M390" s="718"/>
      <c r="N390" s="719"/>
      <c r="O390" s="719"/>
      <c r="P390" s="719"/>
      <c r="Q390" s="719"/>
      <c r="R390" s="2"/>
      <c r="S390" s="2"/>
      <c r="T390" s="2"/>
      <c r="U390" s="2"/>
      <c r="V390" s="2"/>
      <c r="W390" s="2"/>
      <c r="X390" s="720"/>
      <c r="Y390" s="720"/>
      <c r="Z390" s="720"/>
      <c r="AA390" s="720"/>
      <c r="AB390" s="717"/>
      <c r="AC390" s="721"/>
      <c r="AD390" s="722"/>
      <c r="AE390" s="722"/>
      <c r="AF390" s="722"/>
      <c r="AG390" s="722"/>
      <c r="AH390" s="722"/>
      <c r="AI390" s="722"/>
      <c r="AJ390" s="722"/>
      <c r="AK390" s="717"/>
      <c r="AL390" s="723"/>
      <c r="AM390" s="723"/>
      <c r="AN390" s="723"/>
      <c r="AO390" s="723"/>
      <c r="AP390" s="723"/>
      <c r="AQ390" s="1"/>
      <c r="AR390" s="1"/>
      <c r="AS390" s="1"/>
      <c r="AT390" s="717"/>
      <c r="AU390" s="723"/>
      <c r="AV390" s="723"/>
      <c r="AW390" s="723"/>
      <c r="AX390" s="723"/>
      <c r="AY390" s="723"/>
      <c r="AZ390" s="1"/>
      <c r="BA390" s="1"/>
      <c r="BB390" s="1"/>
      <c r="BC390" s="717"/>
      <c r="BD390" s="723"/>
      <c r="BE390" s="723"/>
      <c r="BF390" s="723"/>
      <c r="BG390" s="723"/>
      <c r="BH390" s="723"/>
      <c r="BI390" s="1"/>
      <c r="BJ390" s="1"/>
      <c r="BK390" s="1"/>
      <c r="BL390" s="717"/>
      <c r="BM390" s="723"/>
      <c r="BN390" s="723"/>
      <c r="BO390" s="723"/>
      <c r="BP390" s="723"/>
      <c r="BQ390" s="723"/>
      <c r="BR390" s="1"/>
      <c r="BS390" s="1"/>
      <c r="BT390" s="1"/>
      <c r="BU390" s="1"/>
      <c r="BV390" s="1"/>
      <c r="BW390" s="1"/>
      <c r="BX390" s="1"/>
      <c r="BY390" s="1"/>
      <c r="BZ390" s="1"/>
      <c r="CA390" s="1"/>
      <c r="CB390" s="1"/>
      <c r="CC390" s="1"/>
    </row>
    <row r="391" spans="1:81" ht="39.75" customHeight="1" x14ac:dyDescent="0.3">
      <c r="A391" s="714"/>
      <c r="B391" s="715"/>
      <c r="C391" s="2"/>
      <c r="D391" s="2"/>
      <c r="E391" s="2"/>
      <c r="F391" s="2"/>
      <c r="G391" s="2"/>
      <c r="H391" s="2"/>
      <c r="I391" s="2"/>
      <c r="J391" s="716"/>
      <c r="K391" s="717"/>
      <c r="L391" s="718"/>
      <c r="M391" s="718"/>
      <c r="N391" s="719"/>
      <c r="O391" s="719"/>
      <c r="P391" s="719"/>
      <c r="Q391" s="719"/>
      <c r="R391" s="2"/>
      <c r="S391" s="2"/>
      <c r="T391" s="2"/>
      <c r="U391" s="2"/>
      <c r="V391" s="2"/>
      <c r="W391" s="2"/>
      <c r="X391" s="720"/>
      <c r="Y391" s="720"/>
      <c r="Z391" s="720"/>
      <c r="AA391" s="720"/>
      <c r="AB391" s="717"/>
      <c r="AC391" s="721"/>
      <c r="AD391" s="722"/>
      <c r="AE391" s="722"/>
      <c r="AF391" s="722"/>
      <c r="AG391" s="722"/>
      <c r="AH391" s="722"/>
      <c r="AI391" s="722"/>
      <c r="AJ391" s="722"/>
      <c r="AK391" s="717"/>
      <c r="AL391" s="723"/>
      <c r="AM391" s="723"/>
      <c r="AN391" s="723"/>
      <c r="AO391" s="723"/>
      <c r="AP391" s="723"/>
      <c r="AQ391" s="1"/>
      <c r="AR391" s="1"/>
      <c r="AS391" s="1"/>
      <c r="AT391" s="717"/>
      <c r="AU391" s="723"/>
      <c r="AV391" s="723"/>
      <c r="AW391" s="723"/>
      <c r="AX391" s="723"/>
      <c r="AY391" s="723"/>
      <c r="AZ391" s="1"/>
      <c r="BA391" s="1"/>
      <c r="BB391" s="1"/>
      <c r="BC391" s="717"/>
      <c r="BD391" s="723"/>
      <c r="BE391" s="723"/>
      <c r="BF391" s="723"/>
      <c r="BG391" s="723"/>
      <c r="BH391" s="723"/>
      <c r="BI391" s="1"/>
      <c r="BJ391" s="1"/>
      <c r="BK391" s="1"/>
      <c r="BL391" s="717"/>
      <c r="BM391" s="723"/>
      <c r="BN391" s="723"/>
      <c r="BO391" s="723"/>
      <c r="BP391" s="723"/>
      <c r="BQ391" s="723"/>
      <c r="BR391" s="1"/>
      <c r="BS391" s="1"/>
      <c r="BT391" s="1"/>
      <c r="BU391" s="1"/>
      <c r="BV391" s="1"/>
      <c r="BW391" s="1"/>
      <c r="BX391" s="1"/>
      <c r="BY391" s="1"/>
      <c r="BZ391" s="1"/>
      <c r="CA391" s="1"/>
      <c r="CB391" s="1"/>
      <c r="CC391" s="1"/>
    </row>
    <row r="392" spans="1:81" ht="39.75" customHeight="1" x14ac:dyDescent="0.3">
      <c r="A392" s="714"/>
      <c r="B392" s="715"/>
      <c r="C392" s="2"/>
      <c r="D392" s="2"/>
      <c r="E392" s="2"/>
      <c r="F392" s="2"/>
      <c r="G392" s="2"/>
      <c r="H392" s="2"/>
      <c r="I392" s="2"/>
      <c r="J392" s="716"/>
      <c r="K392" s="717"/>
      <c r="L392" s="718"/>
      <c r="M392" s="718"/>
      <c r="N392" s="719"/>
      <c r="O392" s="719"/>
      <c r="P392" s="719"/>
      <c r="Q392" s="719"/>
      <c r="R392" s="2"/>
      <c r="S392" s="2"/>
      <c r="T392" s="2"/>
      <c r="U392" s="2"/>
      <c r="V392" s="2"/>
      <c r="W392" s="2"/>
      <c r="X392" s="720"/>
      <c r="Y392" s="720"/>
      <c r="Z392" s="720"/>
      <c r="AA392" s="720"/>
      <c r="AB392" s="717"/>
      <c r="AC392" s="721"/>
      <c r="AD392" s="722"/>
      <c r="AE392" s="722"/>
      <c r="AF392" s="722"/>
      <c r="AG392" s="722"/>
      <c r="AH392" s="722"/>
      <c r="AI392" s="722"/>
      <c r="AJ392" s="722"/>
      <c r="AK392" s="717"/>
      <c r="AL392" s="723"/>
      <c r="AM392" s="723"/>
      <c r="AN392" s="723"/>
      <c r="AO392" s="723"/>
      <c r="AP392" s="723"/>
      <c r="AQ392" s="1"/>
      <c r="AR392" s="1"/>
      <c r="AS392" s="1"/>
      <c r="AT392" s="717"/>
      <c r="AU392" s="723"/>
      <c r="AV392" s="723"/>
      <c r="AW392" s="723"/>
      <c r="AX392" s="723"/>
      <c r="AY392" s="723"/>
      <c r="AZ392" s="1"/>
      <c r="BA392" s="1"/>
      <c r="BB392" s="1"/>
      <c r="BC392" s="717"/>
      <c r="BD392" s="723"/>
      <c r="BE392" s="723"/>
      <c r="BF392" s="723"/>
      <c r="BG392" s="723"/>
      <c r="BH392" s="723"/>
      <c r="BI392" s="1"/>
      <c r="BJ392" s="1"/>
      <c r="BK392" s="1"/>
      <c r="BL392" s="717"/>
      <c r="BM392" s="723"/>
      <c r="BN392" s="723"/>
      <c r="BO392" s="723"/>
      <c r="BP392" s="723"/>
      <c r="BQ392" s="723"/>
      <c r="BR392" s="1"/>
      <c r="BS392" s="1"/>
      <c r="BT392" s="1"/>
      <c r="BU392" s="1"/>
      <c r="BV392" s="1"/>
      <c r="BW392" s="1"/>
      <c r="BX392" s="1"/>
      <c r="BY392" s="1"/>
      <c r="BZ392" s="1"/>
      <c r="CA392" s="1"/>
      <c r="CB392" s="1"/>
      <c r="CC392" s="1"/>
    </row>
    <row r="393" spans="1:81" ht="39.75" customHeight="1" x14ac:dyDescent="0.3">
      <c r="A393" s="714"/>
      <c r="B393" s="715"/>
      <c r="C393" s="2"/>
      <c r="D393" s="2"/>
      <c r="E393" s="2"/>
      <c r="F393" s="2"/>
      <c r="G393" s="2"/>
      <c r="H393" s="2"/>
      <c r="I393" s="2"/>
      <c r="J393" s="716"/>
      <c r="K393" s="717"/>
      <c r="L393" s="718"/>
      <c r="M393" s="718"/>
      <c r="N393" s="719"/>
      <c r="O393" s="719"/>
      <c r="P393" s="719"/>
      <c r="Q393" s="719"/>
      <c r="R393" s="2"/>
      <c r="S393" s="2"/>
      <c r="T393" s="2"/>
      <c r="U393" s="2"/>
      <c r="V393" s="2"/>
      <c r="W393" s="2"/>
      <c r="X393" s="720"/>
      <c r="Y393" s="720"/>
      <c r="Z393" s="720"/>
      <c r="AA393" s="720"/>
      <c r="AB393" s="717"/>
      <c r="AC393" s="721"/>
      <c r="AD393" s="722"/>
      <c r="AE393" s="722"/>
      <c r="AF393" s="722"/>
      <c r="AG393" s="722"/>
      <c r="AH393" s="722"/>
      <c r="AI393" s="722"/>
      <c r="AJ393" s="722"/>
      <c r="AK393" s="717"/>
      <c r="AL393" s="723"/>
      <c r="AM393" s="723"/>
      <c r="AN393" s="723"/>
      <c r="AO393" s="723"/>
      <c r="AP393" s="723"/>
      <c r="AQ393" s="1"/>
      <c r="AR393" s="1"/>
      <c r="AS393" s="1"/>
      <c r="AT393" s="717"/>
      <c r="AU393" s="723"/>
      <c r="AV393" s="723"/>
      <c r="AW393" s="723"/>
      <c r="AX393" s="723"/>
      <c r="AY393" s="723"/>
      <c r="AZ393" s="1"/>
      <c r="BA393" s="1"/>
      <c r="BB393" s="1"/>
      <c r="BC393" s="717"/>
      <c r="BD393" s="723"/>
      <c r="BE393" s="723"/>
      <c r="BF393" s="723"/>
      <c r="BG393" s="723"/>
      <c r="BH393" s="723"/>
      <c r="BI393" s="1"/>
      <c r="BJ393" s="1"/>
      <c r="BK393" s="1"/>
      <c r="BL393" s="717"/>
      <c r="BM393" s="723"/>
      <c r="BN393" s="723"/>
      <c r="BO393" s="723"/>
      <c r="BP393" s="723"/>
      <c r="BQ393" s="723"/>
      <c r="BR393" s="1"/>
      <c r="BS393" s="1"/>
      <c r="BT393" s="1"/>
      <c r="BU393" s="1"/>
      <c r="BV393" s="1"/>
      <c r="BW393" s="1"/>
      <c r="BX393" s="1"/>
      <c r="BY393" s="1"/>
      <c r="BZ393" s="1"/>
      <c r="CA393" s="1"/>
      <c r="CB393" s="1"/>
      <c r="CC393" s="1"/>
    </row>
    <row r="394" spans="1:81" ht="39.75" customHeight="1" x14ac:dyDescent="0.3">
      <c r="A394" s="714"/>
      <c r="B394" s="715"/>
      <c r="C394" s="2"/>
      <c r="D394" s="2"/>
      <c r="E394" s="2"/>
      <c r="F394" s="2"/>
      <c r="G394" s="2"/>
      <c r="H394" s="2"/>
      <c r="I394" s="2"/>
      <c r="J394" s="716"/>
      <c r="K394" s="717"/>
      <c r="L394" s="718"/>
      <c r="M394" s="718"/>
      <c r="N394" s="719"/>
      <c r="O394" s="719"/>
      <c r="P394" s="719"/>
      <c r="Q394" s="719"/>
      <c r="R394" s="2"/>
      <c r="S394" s="2"/>
      <c r="T394" s="2"/>
      <c r="U394" s="2"/>
      <c r="V394" s="2"/>
      <c r="W394" s="2"/>
      <c r="X394" s="720"/>
      <c r="Y394" s="720"/>
      <c r="Z394" s="720"/>
      <c r="AA394" s="720"/>
      <c r="AB394" s="717"/>
      <c r="AC394" s="721"/>
      <c r="AD394" s="722"/>
      <c r="AE394" s="722"/>
      <c r="AF394" s="722"/>
      <c r="AG394" s="722"/>
      <c r="AH394" s="722"/>
      <c r="AI394" s="722"/>
      <c r="AJ394" s="722"/>
      <c r="AK394" s="717"/>
      <c r="AL394" s="723"/>
      <c r="AM394" s="723"/>
      <c r="AN394" s="723"/>
      <c r="AO394" s="723"/>
      <c r="AP394" s="723"/>
      <c r="AQ394" s="1"/>
      <c r="AR394" s="1"/>
      <c r="AS394" s="1"/>
      <c r="AT394" s="717"/>
      <c r="AU394" s="723"/>
      <c r="AV394" s="723"/>
      <c r="AW394" s="723"/>
      <c r="AX394" s="723"/>
      <c r="AY394" s="723"/>
      <c r="AZ394" s="1"/>
      <c r="BA394" s="1"/>
      <c r="BB394" s="1"/>
      <c r="BC394" s="717"/>
      <c r="BD394" s="723"/>
      <c r="BE394" s="723"/>
      <c r="BF394" s="723"/>
      <c r="BG394" s="723"/>
      <c r="BH394" s="723"/>
      <c r="BI394" s="1"/>
      <c r="BJ394" s="1"/>
      <c r="BK394" s="1"/>
      <c r="BL394" s="717"/>
      <c r="BM394" s="723"/>
      <c r="BN394" s="723"/>
      <c r="BO394" s="723"/>
      <c r="BP394" s="723"/>
      <c r="BQ394" s="723"/>
      <c r="BR394" s="1"/>
      <c r="BS394" s="1"/>
      <c r="BT394" s="1"/>
      <c r="BU394" s="1"/>
      <c r="BV394" s="1"/>
      <c r="BW394" s="1"/>
      <c r="BX394" s="1"/>
      <c r="BY394" s="1"/>
      <c r="BZ394" s="1"/>
      <c r="CA394" s="1"/>
      <c r="CB394" s="1"/>
      <c r="CC394" s="1"/>
    </row>
    <row r="395" spans="1:81" ht="39.75" customHeight="1" x14ac:dyDescent="0.3">
      <c r="A395" s="714"/>
      <c r="B395" s="715"/>
      <c r="C395" s="2"/>
      <c r="D395" s="2"/>
      <c r="E395" s="2"/>
      <c r="F395" s="2"/>
      <c r="G395" s="2"/>
      <c r="H395" s="2"/>
      <c r="I395" s="2"/>
      <c r="J395" s="716"/>
      <c r="K395" s="717"/>
      <c r="L395" s="718"/>
      <c r="M395" s="718"/>
      <c r="N395" s="719"/>
      <c r="O395" s="719"/>
      <c r="P395" s="719"/>
      <c r="Q395" s="719"/>
      <c r="R395" s="2"/>
      <c r="S395" s="2"/>
      <c r="T395" s="2"/>
      <c r="U395" s="2"/>
      <c r="V395" s="2"/>
      <c r="W395" s="2"/>
      <c r="X395" s="720"/>
      <c r="Y395" s="720"/>
      <c r="Z395" s="720"/>
      <c r="AA395" s="720"/>
      <c r="AB395" s="717"/>
      <c r="AC395" s="721"/>
      <c r="AD395" s="722"/>
      <c r="AE395" s="722"/>
      <c r="AF395" s="722"/>
      <c r="AG395" s="722"/>
      <c r="AH395" s="722"/>
      <c r="AI395" s="722"/>
      <c r="AJ395" s="722"/>
      <c r="AK395" s="717"/>
      <c r="AL395" s="723"/>
      <c r="AM395" s="723"/>
      <c r="AN395" s="723"/>
      <c r="AO395" s="723"/>
      <c r="AP395" s="723"/>
      <c r="AQ395" s="1"/>
      <c r="AR395" s="1"/>
      <c r="AS395" s="1"/>
      <c r="AT395" s="717"/>
      <c r="AU395" s="723"/>
      <c r="AV395" s="723"/>
      <c r="AW395" s="723"/>
      <c r="AX395" s="723"/>
      <c r="AY395" s="723"/>
      <c r="AZ395" s="1"/>
      <c r="BA395" s="1"/>
      <c r="BB395" s="1"/>
      <c r="BC395" s="717"/>
      <c r="BD395" s="723"/>
      <c r="BE395" s="723"/>
      <c r="BF395" s="723"/>
      <c r="BG395" s="723"/>
      <c r="BH395" s="723"/>
      <c r="BI395" s="1"/>
      <c r="BJ395" s="1"/>
      <c r="BK395" s="1"/>
      <c r="BL395" s="717"/>
      <c r="BM395" s="723"/>
      <c r="BN395" s="723"/>
      <c r="BO395" s="723"/>
      <c r="BP395" s="723"/>
      <c r="BQ395" s="723"/>
      <c r="BR395" s="1"/>
      <c r="BS395" s="1"/>
      <c r="BT395" s="1"/>
      <c r="BU395" s="1"/>
      <c r="BV395" s="1"/>
      <c r="BW395" s="1"/>
      <c r="BX395" s="1"/>
      <c r="BY395" s="1"/>
      <c r="BZ395" s="1"/>
      <c r="CA395" s="1"/>
      <c r="CB395" s="1"/>
      <c r="CC395" s="1"/>
    </row>
    <row r="396" spans="1:81" ht="39.75" customHeight="1" x14ac:dyDescent="0.3">
      <c r="A396" s="714"/>
      <c r="B396" s="715"/>
      <c r="C396" s="2"/>
      <c r="D396" s="2"/>
      <c r="E396" s="2"/>
      <c r="F396" s="2"/>
      <c r="G396" s="2"/>
      <c r="H396" s="2"/>
      <c r="I396" s="2"/>
      <c r="J396" s="716"/>
      <c r="K396" s="717"/>
      <c r="L396" s="718"/>
      <c r="M396" s="718"/>
      <c r="N396" s="719"/>
      <c r="O396" s="719"/>
      <c r="P396" s="719"/>
      <c r="Q396" s="719"/>
      <c r="R396" s="2"/>
      <c r="S396" s="2"/>
      <c r="T396" s="2"/>
      <c r="U396" s="2"/>
      <c r="V396" s="2"/>
      <c r="W396" s="2"/>
      <c r="X396" s="720"/>
      <c r="Y396" s="720"/>
      <c r="Z396" s="720"/>
      <c r="AA396" s="720"/>
      <c r="AB396" s="717"/>
      <c r="AC396" s="721"/>
      <c r="AD396" s="722"/>
      <c r="AE396" s="722"/>
      <c r="AF396" s="722"/>
      <c r="AG396" s="722"/>
      <c r="AH396" s="722"/>
      <c r="AI396" s="722"/>
      <c r="AJ396" s="722"/>
      <c r="AK396" s="717"/>
      <c r="AL396" s="723"/>
      <c r="AM396" s="723"/>
      <c r="AN396" s="723"/>
      <c r="AO396" s="723"/>
      <c r="AP396" s="723"/>
      <c r="AQ396" s="1"/>
      <c r="AR396" s="1"/>
      <c r="AS396" s="1"/>
      <c r="AT396" s="717"/>
      <c r="AU396" s="723"/>
      <c r="AV396" s="723"/>
      <c r="AW396" s="723"/>
      <c r="AX396" s="723"/>
      <c r="AY396" s="723"/>
      <c r="AZ396" s="1"/>
      <c r="BA396" s="1"/>
      <c r="BB396" s="1"/>
      <c r="BC396" s="717"/>
      <c r="BD396" s="723"/>
      <c r="BE396" s="723"/>
      <c r="BF396" s="723"/>
      <c r="BG396" s="723"/>
      <c r="BH396" s="723"/>
      <c r="BI396" s="1"/>
      <c r="BJ396" s="1"/>
      <c r="BK396" s="1"/>
      <c r="BL396" s="717"/>
      <c r="BM396" s="723"/>
      <c r="BN396" s="723"/>
      <c r="BO396" s="723"/>
      <c r="BP396" s="723"/>
      <c r="BQ396" s="723"/>
      <c r="BR396" s="1"/>
      <c r="BS396" s="1"/>
      <c r="BT396" s="1"/>
      <c r="BU396" s="1"/>
      <c r="BV396" s="1"/>
      <c r="BW396" s="1"/>
      <c r="BX396" s="1"/>
      <c r="BY396" s="1"/>
      <c r="BZ396" s="1"/>
      <c r="CA396" s="1"/>
      <c r="CB396" s="1"/>
      <c r="CC396" s="1"/>
    </row>
    <row r="397" spans="1:81" ht="39.75" customHeight="1" x14ac:dyDescent="0.3">
      <c r="A397" s="714"/>
      <c r="B397" s="715"/>
      <c r="C397" s="2"/>
      <c r="D397" s="2"/>
      <c r="E397" s="2"/>
      <c r="F397" s="2"/>
      <c r="G397" s="2"/>
      <c r="H397" s="2"/>
      <c r="I397" s="2"/>
      <c r="J397" s="716"/>
      <c r="K397" s="717"/>
      <c r="L397" s="718"/>
      <c r="M397" s="718"/>
      <c r="N397" s="719"/>
      <c r="O397" s="719"/>
      <c r="P397" s="719"/>
      <c r="Q397" s="719"/>
      <c r="R397" s="2"/>
      <c r="S397" s="2"/>
      <c r="T397" s="2"/>
      <c r="U397" s="2"/>
      <c r="V397" s="2"/>
      <c r="W397" s="2"/>
      <c r="X397" s="720"/>
      <c r="Y397" s="720"/>
      <c r="Z397" s="720"/>
      <c r="AA397" s="720"/>
      <c r="AB397" s="717"/>
      <c r="AC397" s="721"/>
      <c r="AD397" s="722"/>
      <c r="AE397" s="722"/>
      <c r="AF397" s="722"/>
      <c r="AG397" s="722"/>
      <c r="AH397" s="722"/>
      <c r="AI397" s="722"/>
      <c r="AJ397" s="722"/>
      <c r="AK397" s="717"/>
      <c r="AL397" s="723"/>
      <c r="AM397" s="723"/>
      <c r="AN397" s="723"/>
      <c r="AO397" s="723"/>
      <c r="AP397" s="723"/>
      <c r="AQ397" s="1"/>
      <c r="AR397" s="1"/>
      <c r="AS397" s="1"/>
      <c r="AT397" s="717"/>
      <c r="AU397" s="723"/>
      <c r="AV397" s="723"/>
      <c r="AW397" s="723"/>
      <c r="AX397" s="723"/>
      <c r="AY397" s="723"/>
      <c r="AZ397" s="1"/>
      <c r="BA397" s="1"/>
      <c r="BB397" s="1"/>
      <c r="BC397" s="717"/>
      <c r="BD397" s="723"/>
      <c r="BE397" s="723"/>
      <c r="BF397" s="723"/>
      <c r="BG397" s="723"/>
      <c r="BH397" s="723"/>
      <c r="BI397" s="1"/>
      <c r="BJ397" s="1"/>
      <c r="BK397" s="1"/>
      <c r="BL397" s="717"/>
      <c r="BM397" s="723"/>
      <c r="BN397" s="723"/>
      <c r="BO397" s="723"/>
      <c r="BP397" s="723"/>
      <c r="BQ397" s="723"/>
      <c r="BR397" s="1"/>
      <c r="BS397" s="1"/>
      <c r="BT397" s="1"/>
      <c r="BU397" s="1"/>
      <c r="BV397" s="1"/>
      <c r="BW397" s="1"/>
      <c r="BX397" s="1"/>
      <c r="BY397" s="1"/>
      <c r="BZ397" s="1"/>
      <c r="CA397" s="1"/>
      <c r="CB397" s="1"/>
      <c r="CC397" s="1"/>
    </row>
    <row r="398" spans="1:81" ht="39.75" customHeight="1" x14ac:dyDescent="0.3">
      <c r="A398" s="714"/>
      <c r="B398" s="715"/>
      <c r="C398" s="2"/>
      <c r="D398" s="2"/>
      <c r="E398" s="2"/>
      <c r="F398" s="2"/>
      <c r="G398" s="2"/>
      <c r="H398" s="2"/>
      <c r="I398" s="2"/>
      <c r="J398" s="716"/>
      <c r="K398" s="717"/>
      <c r="L398" s="718"/>
      <c r="M398" s="718"/>
      <c r="N398" s="719"/>
      <c r="O398" s="719"/>
      <c r="P398" s="719"/>
      <c r="Q398" s="719"/>
      <c r="R398" s="2"/>
      <c r="S398" s="2"/>
      <c r="T398" s="2"/>
      <c r="U398" s="2"/>
      <c r="V398" s="2"/>
      <c r="W398" s="2"/>
      <c r="X398" s="720"/>
      <c r="Y398" s="720"/>
      <c r="Z398" s="720"/>
      <c r="AA398" s="720"/>
      <c r="AB398" s="717"/>
      <c r="AC398" s="721"/>
      <c r="AD398" s="722"/>
      <c r="AE398" s="722"/>
      <c r="AF398" s="722"/>
      <c r="AG398" s="722"/>
      <c r="AH398" s="722"/>
      <c r="AI398" s="722"/>
      <c r="AJ398" s="722"/>
      <c r="AK398" s="717"/>
      <c r="AL398" s="723"/>
      <c r="AM398" s="723"/>
      <c r="AN398" s="723"/>
      <c r="AO398" s="723"/>
      <c r="AP398" s="723"/>
      <c r="AQ398" s="1"/>
      <c r="AR398" s="1"/>
      <c r="AS398" s="1"/>
      <c r="AT398" s="717"/>
      <c r="AU398" s="723"/>
      <c r="AV398" s="723"/>
      <c r="AW398" s="723"/>
      <c r="AX398" s="723"/>
      <c r="AY398" s="723"/>
      <c r="AZ398" s="1"/>
      <c r="BA398" s="1"/>
      <c r="BB398" s="1"/>
      <c r="BC398" s="717"/>
      <c r="BD398" s="723"/>
      <c r="BE398" s="723"/>
      <c r="BF398" s="723"/>
      <c r="BG398" s="723"/>
      <c r="BH398" s="723"/>
      <c r="BI398" s="1"/>
      <c r="BJ398" s="1"/>
      <c r="BK398" s="1"/>
      <c r="BL398" s="717"/>
      <c r="BM398" s="723"/>
      <c r="BN398" s="723"/>
      <c r="BO398" s="723"/>
      <c r="BP398" s="723"/>
      <c r="BQ398" s="723"/>
      <c r="BR398" s="1"/>
      <c r="BS398" s="1"/>
      <c r="BT398" s="1"/>
      <c r="BU398" s="1"/>
      <c r="BV398" s="1"/>
      <c r="BW398" s="1"/>
      <c r="BX398" s="1"/>
      <c r="BY398" s="1"/>
      <c r="BZ398" s="1"/>
      <c r="CA398" s="1"/>
      <c r="CB398" s="1"/>
      <c r="CC398" s="1"/>
    </row>
    <row r="399" spans="1:81" ht="39.75" customHeight="1" x14ac:dyDescent="0.3">
      <c r="A399" s="714"/>
      <c r="B399" s="715"/>
      <c r="C399" s="2"/>
      <c r="D399" s="2"/>
      <c r="E399" s="2"/>
      <c r="F399" s="2"/>
      <c r="G399" s="2"/>
      <c r="H399" s="2"/>
      <c r="I399" s="2"/>
      <c r="J399" s="716"/>
      <c r="K399" s="717"/>
      <c r="L399" s="718"/>
      <c r="M399" s="718"/>
      <c r="N399" s="719"/>
      <c r="O399" s="719"/>
      <c r="P399" s="719"/>
      <c r="Q399" s="719"/>
      <c r="R399" s="2"/>
      <c r="S399" s="2"/>
      <c r="T399" s="2"/>
      <c r="U399" s="2"/>
      <c r="V399" s="2"/>
      <c r="W399" s="2"/>
      <c r="X399" s="720"/>
      <c r="Y399" s="720"/>
      <c r="Z399" s="720"/>
      <c r="AA399" s="720"/>
      <c r="AB399" s="717"/>
      <c r="AC399" s="721"/>
      <c r="AD399" s="722"/>
      <c r="AE399" s="722"/>
      <c r="AF399" s="722"/>
      <c r="AG399" s="722"/>
      <c r="AH399" s="722"/>
      <c r="AI399" s="722"/>
      <c r="AJ399" s="722"/>
      <c r="AK399" s="717"/>
      <c r="AL399" s="723"/>
      <c r="AM399" s="723"/>
      <c r="AN399" s="723"/>
      <c r="AO399" s="723"/>
      <c r="AP399" s="723"/>
      <c r="AQ399" s="1"/>
      <c r="AR399" s="1"/>
      <c r="AS399" s="1"/>
      <c r="AT399" s="717"/>
      <c r="AU399" s="723"/>
      <c r="AV399" s="723"/>
      <c r="AW399" s="723"/>
      <c r="AX399" s="723"/>
      <c r="AY399" s="723"/>
      <c r="AZ399" s="1"/>
      <c r="BA399" s="1"/>
      <c r="BB399" s="1"/>
      <c r="BC399" s="717"/>
      <c r="BD399" s="723"/>
      <c r="BE399" s="723"/>
      <c r="BF399" s="723"/>
      <c r="BG399" s="723"/>
      <c r="BH399" s="723"/>
      <c r="BI399" s="1"/>
      <c r="BJ399" s="1"/>
      <c r="BK399" s="1"/>
      <c r="BL399" s="717"/>
      <c r="BM399" s="723"/>
      <c r="BN399" s="723"/>
      <c r="BO399" s="723"/>
      <c r="BP399" s="723"/>
      <c r="BQ399" s="723"/>
      <c r="BR399" s="1"/>
      <c r="BS399" s="1"/>
      <c r="BT399" s="1"/>
      <c r="BU399" s="1"/>
      <c r="BV399" s="1"/>
      <c r="BW399" s="1"/>
      <c r="BX399" s="1"/>
      <c r="BY399" s="1"/>
      <c r="BZ399" s="1"/>
      <c r="CA399" s="1"/>
      <c r="CB399" s="1"/>
      <c r="CC399" s="1"/>
    </row>
    <row r="400" spans="1:81" ht="39.75" customHeight="1" x14ac:dyDescent="0.3">
      <c r="A400" s="714"/>
      <c r="B400" s="715"/>
      <c r="C400" s="2"/>
      <c r="D400" s="2"/>
      <c r="E400" s="2"/>
      <c r="F400" s="2"/>
      <c r="G400" s="2"/>
      <c r="H400" s="2"/>
      <c r="I400" s="2"/>
      <c r="J400" s="716"/>
      <c r="K400" s="717"/>
      <c r="L400" s="718"/>
      <c r="M400" s="718"/>
      <c r="N400" s="719"/>
      <c r="O400" s="719"/>
      <c r="P400" s="719"/>
      <c r="Q400" s="719"/>
      <c r="R400" s="2"/>
      <c r="S400" s="2"/>
      <c r="T400" s="2"/>
      <c r="U400" s="2"/>
      <c r="V400" s="2"/>
      <c r="W400" s="2"/>
      <c r="X400" s="720"/>
      <c r="Y400" s="720"/>
      <c r="Z400" s="720"/>
      <c r="AA400" s="720"/>
      <c r="AB400" s="717"/>
      <c r="AC400" s="721"/>
      <c r="AD400" s="722"/>
      <c r="AE400" s="722"/>
      <c r="AF400" s="722"/>
      <c r="AG400" s="722"/>
      <c r="AH400" s="722"/>
      <c r="AI400" s="722"/>
      <c r="AJ400" s="722"/>
      <c r="AK400" s="717"/>
      <c r="AL400" s="723"/>
      <c r="AM400" s="723"/>
      <c r="AN400" s="723"/>
      <c r="AO400" s="723"/>
      <c r="AP400" s="723"/>
      <c r="AQ400" s="1"/>
      <c r="AR400" s="1"/>
      <c r="AS400" s="1"/>
      <c r="AT400" s="717"/>
      <c r="AU400" s="723"/>
      <c r="AV400" s="723"/>
      <c r="AW400" s="723"/>
      <c r="AX400" s="723"/>
      <c r="AY400" s="723"/>
      <c r="AZ400" s="1"/>
      <c r="BA400" s="1"/>
      <c r="BB400" s="1"/>
      <c r="BC400" s="717"/>
      <c r="BD400" s="723"/>
      <c r="BE400" s="723"/>
      <c r="BF400" s="723"/>
      <c r="BG400" s="723"/>
      <c r="BH400" s="723"/>
      <c r="BI400" s="1"/>
      <c r="BJ400" s="1"/>
      <c r="BK400" s="1"/>
      <c r="BL400" s="717"/>
      <c r="BM400" s="723"/>
      <c r="BN400" s="723"/>
      <c r="BO400" s="723"/>
      <c r="BP400" s="723"/>
      <c r="BQ400" s="723"/>
      <c r="BR400" s="1"/>
      <c r="BS400" s="1"/>
      <c r="BT400" s="1"/>
      <c r="BU400" s="1"/>
      <c r="BV400" s="1"/>
      <c r="BW400" s="1"/>
      <c r="BX400" s="1"/>
      <c r="BY400" s="1"/>
      <c r="BZ400" s="1"/>
      <c r="CA400" s="1"/>
      <c r="CB400" s="1"/>
      <c r="CC400" s="1"/>
    </row>
    <row r="401" spans="1:81" ht="39.75" customHeight="1" x14ac:dyDescent="0.3">
      <c r="A401" s="714"/>
      <c r="B401" s="715"/>
      <c r="C401" s="2"/>
      <c r="D401" s="2"/>
      <c r="E401" s="2"/>
      <c r="F401" s="2"/>
      <c r="G401" s="2"/>
      <c r="H401" s="2"/>
      <c r="I401" s="2"/>
      <c r="J401" s="716"/>
      <c r="K401" s="717"/>
      <c r="L401" s="718"/>
      <c r="M401" s="718"/>
      <c r="N401" s="719"/>
      <c r="O401" s="719"/>
      <c r="P401" s="719"/>
      <c r="Q401" s="719"/>
      <c r="R401" s="2"/>
      <c r="S401" s="2"/>
      <c r="T401" s="2"/>
      <c r="U401" s="2"/>
      <c r="V401" s="2"/>
      <c r="W401" s="2"/>
      <c r="X401" s="720"/>
      <c r="Y401" s="720"/>
      <c r="Z401" s="720"/>
      <c r="AA401" s="720"/>
      <c r="AB401" s="717"/>
      <c r="AC401" s="721"/>
      <c r="AD401" s="722"/>
      <c r="AE401" s="722"/>
      <c r="AF401" s="722"/>
      <c r="AG401" s="722"/>
      <c r="AH401" s="722"/>
      <c r="AI401" s="722"/>
      <c r="AJ401" s="722"/>
      <c r="AK401" s="717"/>
      <c r="AL401" s="723"/>
      <c r="AM401" s="723"/>
      <c r="AN401" s="723"/>
      <c r="AO401" s="723"/>
      <c r="AP401" s="723"/>
      <c r="AQ401" s="1"/>
      <c r="AR401" s="1"/>
      <c r="AS401" s="1"/>
      <c r="AT401" s="717"/>
      <c r="AU401" s="723"/>
      <c r="AV401" s="723"/>
      <c r="AW401" s="723"/>
      <c r="AX401" s="723"/>
      <c r="AY401" s="723"/>
      <c r="AZ401" s="1"/>
      <c r="BA401" s="1"/>
      <c r="BB401" s="1"/>
      <c r="BC401" s="717"/>
      <c r="BD401" s="723"/>
      <c r="BE401" s="723"/>
      <c r="BF401" s="723"/>
      <c r="BG401" s="723"/>
      <c r="BH401" s="723"/>
      <c r="BI401" s="1"/>
      <c r="BJ401" s="1"/>
      <c r="BK401" s="1"/>
      <c r="BL401" s="717"/>
      <c r="BM401" s="723"/>
      <c r="BN401" s="723"/>
      <c r="BO401" s="723"/>
      <c r="BP401" s="723"/>
      <c r="BQ401" s="723"/>
      <c r="BR401" s="1"/>
      <c r="BS401" s="1"/>
      <c r="BT401" s="1"/>
      <c r="BU401" s="1"/>
      <c r="BV401" s="1"/>
      <c r="BW401" s="1"/>
      <c r="BX401" s="1"/>
      <c r="BY401" s="1"/>
      <c r="BZ401" s="1"/>
      <c r="CA401" s="1"/>
      <c r="CB401" s="1"/>
      <c r="CC401" s="1"/>
    </row>
    <row r="402" spans="1:81" ht="39.75" customHeight="1" x14ac:dyDescent="0.3">
      <c r="A402" s="714"/>
      <c r="B402" s="715"/>
      <c r="C402" s="2"/>
      <c r="D402" s="2"/>
      <c r="E402" s="2"/>
      <c r="F402" s="2"/>
      <c r="G402" s="2"/>
      <c r="H402" s="2"/>
      <c r="I402" s="2"/>
      <c r="J402" s="716"/>
      <c r="K402" s="717"/>
      <c r="L402" s="718"/>
      <c r="M402" s="718"/>
      <c r="N402" s="719"/>
      <c r="O402" s="719"/>
      <c r="P402" s="719"/>
      <c r="Q402" s="719"/>
      <c r="R402" s="2"/>
      <c r="S402" s="2"/>
      <c r="T402" s="2"/>
      <c r="U402" s="2"/>
      <c r="V402" s="2"/>
      <c r="W402" s="2"/>
      <c r="X402" s="720"/>
      <c r="Y402" s="720"/>
      <c r="Z402" s="720"/>
      <c r="AA402" s="720"/>
      <c r="AB402" s="717"/>
      <c r="AC402" s="721"/>
      <c r="AD402" s="722"/>
      <c r="AE402" s="722"/>
      <c r="AF402" s="722"/>
      <c r="AG402" s="722"/>
      <c r="AH402" s="722"/>
      <c r="AI402" s="722"/>
      <c r="AJ402" s="722"/>
      <c r="AK402" s="717"/>
      <c r="AL402" s="723"/>
      <c r="AM402" s="723"/>
      <c r="AN402" s="723"/>
      <c r="AO402" s="723"/>
      <c r="AP402" s="723"/>
      <c r="AQ402" s="1"/>
      <c r="AR402" s="1"/>
      <c r="AS402" s="1"/>
      <c r="AT402" s="717"/>
      <c r="AU402" s="723"/>
      <c r="AV402" s="723"/>
      <c r="AW402" s="723"/>
      <c r="AX402" s="723"/>
      <c r="AY402" s="723"/>
      <c r="AZ402" s="1"/>
      <c r="BA402" s="1"/>
      <c r="BB402" s="1"/>
      <c r="BC402" s="717"/>
      <c r="BD402" s="723"/>
      <c r="BE402" s="723"/>
      <c r="BF402" s="723"/>
      <c r="BG402" s="723"/>
      <c r="BH402" s="723"/>
      <c r="BI402" s="1"/>
      <c r="BJ402" s="1"/>
      <c r="BK402" s="1"/>
      <c r="BL402" s="717"/>
      <c r="BM402" s="723"/>
      <c r="BN402" s="723"/>
      <c r="BO402" s="723"/>
      <c r="BP402" s="723"/>
      <c r="BQ402" s="723"/>
      <c r="BR402" s="1"/>
      <c r="BS402" s="1"/>
      <c r="BT402" s="1"/>
      <c r="BU402" s="1"/>
      <c r="BV402" s="1"/>
      <c r="BW402" s="1"/>
      <c r="BX402" s="1"/>
      <c r="BY402" s="1"/>
      <c r="BZ402" s="1"/>
      <c r="CA402" s="1"/>
      <c r="CB402" s="1"/>
      <c r="CC402" s="1"/>
    </row>
    <row r="403" spans="1:81" ht="39.75" customHeight="1" x14ac:dyDescent="0.3">
      <c r="A403" s="714"/>
      <c r="B403" s="715"/>
      <c r="C403" s="2"/>
      <c r="D403" s="2"/>
      <c r="E403" s="2"/>
      <c r="F403" s="2"/>
      <c r="G403" s="2"/>
      <c r="H403" s="2"/>
      <c r="I403" s="2"/>
      <c r="J403" s="716"/>
      <c r="K403" s="717"/>
      <c r="L403" s="718"/>
      <c r="M403" s="718"/>
      <c r="N403" s="719"/>
      <c r="O403" s="719"/>
      <c r="P403" s="719"/>
      <c r="Q403" s="719"/>
      <c r="R403" s="2"/>
      <c r="S403" s="2"/>
      <c r="T403" s="2"/>
      <c r="U403" s="2"/>
      <c r="V403" s="2"/>
      <c r="W403" s="2"/>
      <c r="X403" s="720"/>
      <c r="Y403" s="720"/>
      <c r="Z403" s="720"/>
      <c r="AA403" s="720"/>
      <c r="AB403" s="717"/>
      <c r="AC403" s="721"/>
      <c r="AD403" s="722"/>
      <c r="AE403" s="722"/>
      <c r="AF403" s="722"/>
      <c r="AG403" s="722"/>
      <c r="AH403" s="722"/>
      <c r="AI403" s="722"/>
      <c r="AJ403" s="722"/>
      <c r="AK403" s="717"/>
      <c r="AL403" s="723"/>
      <c r="AM403" s="723"/>
      <c r="AN403" s="723"/>
      <c r="AO403" s="723"/>
      <c r="AP403" s="723"/>
      <c r="AQ403" s="1"/>
      <c r="AR403" s="1"/>
      <c r="AS403" s="1"/>
      <c r="AT403" s="717"/>
      <c r="AU403" s="723"/>
      <c r="AV403" s="723"/>
      <c r="AW403" s="723"/>
      <c r="AX403" s="723"/>
      <c r="AY403" s="723"/>
      <c r="AZ403" s="1"/>
      <c r="BA403" s="1"/>
      <c r="BB403" s="1"/>
      <c r="BC403" s="717"/>
      <c r="BD403" s="723"/>
      <c r="BE403" s="723"/>
      <c r="BF403" s="723"/>
      <c r="BG403" s="723"/>
      <c r="BH403" s="723"/>
      <c r="BI403" s="1"/>
      <c r="BJ403" s="1"/>
      <c r="BK403" s="1"/>
      <c r="BL403" s="717"/>
      <c r="BM403" s="723"/>
      <c r="BN403" s="723"/>
      <c r="BO403" s="723"/>
      <c r="BP403" s="723"/>
      <c r="BQ403" s="723"/>
      <c r="BR403" s="1"/>
      <c r="BS403" s="1"/>
      <c r="BT403" s="1"/>
      <c r="BU403" s="1"/>
      <c r="BV403" s="1"/>
      <c r="BW403" s="1"/>
      <c r="BX403" s="1"/>
      <c r="BY403" s="1"/>
      <c r="BZ403" s="1"/>
      <c r="CA403" s="1"/>
      <c r="CB403" s="1"/>
      <c r="CC403" s="1"/>
    </row>
    <row r="404" spans="1:81" ht="39.75" customHeight="1" x14ac:dyDescent="0.3">
      <c r="A404" s="714"/>
      <c r="B404" s="715"/>
      <c r="C404" s="2"/>
      <c r="D404" s="2"/>
      <c r="E404" s="2"/>
      <c r="F404" s="2"/>
      <c r="G404" s="2"/>
      <c r="H404" s="2"/>
      <c r="I404" s="2"/>
      <c r="J404" s="716"/>
      <c r="K404" s="717"/>
      <c r="L404" s="718"/>
      <c r="M404" s="718"/>
      <c r="N404" s="719"/>
      <c r="O404" s="719"/>
      <c r="P404" s="719"/>
      <c r="Q404" s="719"/>
      <c r="R404" s="2"/>
      <c r="S404" s="2"/>
      <c r="T404" s="2"/>
      <c r="U404" s="2"/>
      <c r="V404" s="2"/>
      <c r="W404" s="2"/>
      <c r="X404" s="720"/>
      <c r="Y404" s="720"/>
      <c r="Z404" s="720"/>
      <c r="AA404" s="720"/>
      <c r="AB404" s="717"/>
      <c r="AC404" s="721"/>
      <c r="AD404" s="722"/>
      <c r="AE404" s="722"/>
      <c r="AF404" s="722"/>
      <c r="AG404" s="722"/>
      <c r="AH404" s="722"/>
      <c r="AI404" s="722"/>
      <c r="AJ404" s="722"/>
      <c r="AK404" s="717"/>
      <c r="AL404" s="723"/>
      <c r="AM404" s="723"/>
      <c r="AN404" s="723"/>
      <c r="AO404" s="723"/>
      <c r="AP404" s="723"/>
      <c r="AQ404" s="1"/>
      <c r="AR404" s="1"/>
      <c r="AS404" s="1"/>
      <c r="AT404" s="717"/>
      <c r="AU404" s="723"/>
      <c r="AV404" s="723"/>
      <c r="AW404" s="723"/>
      <c r="AX404" s="723"/>
      <c r="AY404" s="723"/>
      <c r="AZ404" s="1"/>
      <c r="BA404" s="1"/>
      <c r="BB404" s="1"/>
      <c r="BC404" s="717"/>
      <c r="BD404" s="723"/>
      <c r="BE404" s="723"/>
      <c r="BF404" s="723"/>
      <c r="BG404" s="723"/>
      <c r="BH404" s="723"/>
      <c r="BI404" s="1"/>
      <c r="BJ404" s="1"/>
      <c r="BK404" s="1"/>
      <c r="BL404" s="717"/>
      <c r="BM404" s="723"/>
      <c r="BN404" s="723"/>
      <c r="BO404" s="723"/>
      <c r="BP404" s="723"/>
      <c r="BQ404" s="723"/>
      <c r="BR404" s="1"/>
      <c r="BS404" s="1"/>
      <c r="BT404" s="1"/>
      <c r="BU404" s="1"/>
      <c r="BV404" s="1"/>
      <c r="BW404" s="1"/>
      <c r="BX404" s="1"/>
      <c r="BY404" s="1"/>
      <c r="BZ404" s="1"/>
      <c r="CA404" s="1"/>
      <c r="CB404" s="1"/>
      <c r="CC404" s="1"/>
    </row>
    <row r="405" spans="1:81" ht="39.75" customHeight="1" x14ac:dyDescent="0.3">
      <c r="A405" s="714"/>
      <c r="B405" s="715"/>
      <c r="C405" s="2"/>
      <c r="D405" s="2"/>
      <c r="E405" s="2"/>
      <c r="F405" s="2"/>
      <c r="G405" s="2"/>
      <c r="H405" s="2"/>
      <c r="I405" s="2"/>
      <c r="J405" s="716"/>
      <c r="K405" s="717"/>
      <c r="L405" s="718"/>
      <c r="M405" s="718"/>
      <c r="N405" s="719"/>
      <c r="O405" s="719"/>
      <c r="P405" s="719"/>
      <c r="Q405" s="719"/>
      <c r="R405" s="2"/>
      <c r="S405" s="2"/>
      <c r="T405" s="2"/>
      <c r="U405" s="2"/>
      <c r="V405" s="2"/>
      <c r="W405" s="2"/>
      <c r="X405" s="720"/>
      <c r="Y405" s="720"/>
      <c r="Z405" s="720"/>
      <c r="AA405" s="720"/>
      <c r="AB405" s="717"/>
      <c r="AC405" s="721"/>
      <c r="AD405" s="722"/>
      <c r="AE405" s="722"/>
      <c r="AF405" s="722"/>
      <c r="AG405" s="722"/>
      <c r="AH405" s="722"/>
      <c r="AI405" s="722"/>
      <c r="AJ405" s="722"/>
      <c r="AK405" s="717"/>
      <c r="AL405" s="723"/>
      <c r="AM405" s="723"/>
      <c r="AN405" s="723"/>
      <c r="AO405" s="723"/>
      <c r="AP405" s="723"/>
      <c r="AQ405" s="1"/>
      <c r="AR405" s="1"/>
      <c r="AS405" s="1"/>
      <c r="AT405" s="717"/>
      <c r="AU405" s="723"/>
      <c r="AV405" s="723"/>
      <c r="AW405" s="723"/>
      <c r="AX405" s="723"/>
      <c r="AY405" s="723"/>
      <c r="AZ405" s="1"/>
      <c r="BA405" s="1"/>
      <c r="BB405" s="1"/>
      <c r="BC405" s="717"/>
      <c r="BD405" s="723"/>
      <c r="BE405" s="723"/>
      <c r="BF405" s="723"/>
      <c r="BG405" s="723"/>
      <c r="BH405" s="723"/>
      <c r="BI405" s="1"/>
      <c r="BJ405" s="1"/>
      <c r="BK405" s="1"/>
      <c r="BL405" s="717"/>
      <c r="BM405" s="723"/>
      <c r="BN405" s="723"/>
      <c r="BO405" s="723"/>
      <c r="BP405" s="723"/>
      <c r="BQ405" s="723"/>
      <c r="BR405" s="1"/>
      <c r="BS405" s="1"/>
      <c r="BT405" s="1"/>
      <c r="BU405" s="1"/>
      <c r="BV405" s="1"/>
      <c r="BW405" s="1"/>
      <c r="BX405" s="1"/>
      <c r="BY405" s="1"/>
      <c r="BZ405" s="1"/>
      <c r="CA405" s="1"/>
      <c r="CB405" s="1"/>
      <c r="CC405" s="1"/>
    </row>
    <row r="406" spans="1:81" ht="39.75" customHeight="1" x14ac:dyDescent="0.3">
      <c r="A406" s="714"/>
      <c r="B406" s="715"/>
      <c r="C406" s="2"/>
      <c r="D406" s="2"/>
      <c r="E406" s="2"/>
      <c r="F406" s="2"/>
      <c r="G406" s="2"/>
      <c r="H406" s="2"/>
      <c r="I406" s="2"/>
      <c r="J406" s="716"/>
      <c r="K406" s="717"/>
      <c r="L406" s="718"/>
      <c r="M406" s="718"/>
      <c r="N406" s="719"/>
      <c r="O406" s="719"/>
      <c r="P406" s="719"/>
      <c r="Q406" s="719"/>
      <c r="R406" s="2"/>
      <c r="S406" s="2"/>
      <c r="T406" s="2"/>
      <c r="U406" s="2"/>
      <c r="V406" s="2"/>
      <c r="W406" s="2"/>
      <c r="X406" s="720"/>
      <c r="Y406" s="720"/>
      <c r="Z406" s="720"/>
      <c r="AA406" s="720"/>
      <c r="AB406" s="717"/>
      <c r="AC406" s="721"/>
      <c r="AD406" s="722"/>
      <c r="AE406" s="722"/>
      <c r="AF406" s="722"/>
      <c r="AG406" s="722"/>
      <c r="AH406" s="722"/>
      <c r="AI406" s="722"/>
      <c r="AJ406" s="722"/>
      <c r="AK406" s="717"/>
      <c r="AL406" s="723"/>
      <c r="AM406" s="723"/>
      <c r="AN406" s="723"/>
      <c r="AO406" s="723"/>
      <c r="AP406" s="723"/>
      <c r="AQ406" s="1"/>
      <c r="AR406" s="1"/>
      <c r="AS406" s="1"/>
      <c r="AT406" s="717"/>
      <c r="AU406" s="723"/>
      <c r="AV406" s="723"/>
      <c r="AW406" s="723"/>
      <c r="AX406" s="723"/>
      <c r="AY406" s="723"/>
      <c r="AZ406" s="1"/>
      <c r="BA406" s="1"/>
      <c r="BB406" s="1"/>
      <c r="BC406" s="717"/>
      <c r="BD406" s="723"/>
      <c r="BE406" s="723"/>
      <c r="BF406" s="723"/>
      <c r="BG406" s="723"/>
      <c r="BH406" s="723"/>
      <c r="BI406" s="1"/>
      <c r="BJ406" s="1"/>
      <c r="BK406" s="1"/>
      <c r="BL406" s="717"/>
      <c r="BM406" s="723"/>
      <c r="BN406" s="723"/>
      <c r="BO406" s="723"/>
      <c r="BP406" s="723"/>
      <c r="BQ406" s="723"/>
      <c r="BR406" s="1"/>
      <c r="BS406" s="1"/>
      <c r="BT406" s="1"/>
      <c r="BU406" s="1"/>
      <c r="BV406" s="1"/>
      <c r="BW406" s="1"/>
      <c r="BX406" s="1"/>
      <c r="BY406" s="1"/>
      <c r="BZ406" s="1"/>
      <c r="CA406" s="1"/>
      <c r="CB406" s="1"/>
      <c r="CC406" s="1"/>
    </row>
    <row r="407" spans="1:81" ht="39.75" customHeight="1" x14ac:dyDescent="0.3">
      <c r="A407" s="714"/>
      <c r="B407" s="715"/>
      <c r="C407" s="2"/>
      <c r="D407" s="2"/>
      <c r="E407" s="2"/>
      <c r="F407" s="2"/>
      <c r="G407" s="2"/>
      <c r="H407" s="2"/>
      <c r="I407" s="2"/>
      <c r="J407" s="716"/>
      <c r="K407" s="717"/>
      <c r="L407" s="718"/>
      <c r="M407" s="718"/>
      <c r="N407" s="719"/>
      <c r="O407" s="719"/>
      <c r="P407" s="719"/>
      <c r="Q407" s="719"/>
      <c r="R407" s="2"/>
      <c r="S407" s="2"/>
      <c r="T407" s="2"/>
      <c r="U407" s="2"/>
      <c r="V407" s="2"/>
      <c r="W407" s="2"/>
      <c r="X407" s="720"/>
      <c r="Y407" s="720"/>
      <c r="Z407" s="720"/>
      <c r="AA407" s="720"/>
      <c r="AB407" s="717"/>
      <c r="AC407" s="721"/>
      <c r="AD407" s="722"/>
      <c r="AE407" s="722"/>
      <c r="AF407" s="722"/>
      <c r="AG407" s="722"/>
      <c r="AH407" s="722"/>
      <c r="AI407" s="722"/>
      <c r="AJ407" s="722"/>
      <c r="AK407" s="717"/>
      <c r="AL407" s="723"/>
      <c r="AM407" s="723"/>
      <c r="AN407" s="723"/>
      <c r="AO407" s="723"/>
      <c r="AP407" s="723"/>
      <c r="AQ407" s="1"/>
      <c r="AR407" s="1"/>
      <c r="AS407" s="1"/>
      <c r="AT407" s="717"/>
      <c r="AU407" s="723"/>
      <c r="AV407" s="723"/>
      <c r="AW407" s="723"/>
      <c r="AX407" s="723"/>
      <c r="AY407" s="723"/>
      <c r="AZ407" s="1"/>
      <c r="BA407" s="1"/>
      <c r="BB407" s="1"/>
      <c r="BC407" s="717"/>
      <c r="BD407" s="723"/>
      <c r="BE407" s="723"/>
      <c r="BF407" s="723"/>
      <c r="BG407" s="723"/>
      <c r="BH407" s="723"/>
      <c r="BI407" s="1"/>
      <c r="BJ407" s="1"/>
      <c r="BK407" s="1"/>
      <c r="BL407" s="717"/>
      <c r="BM407" s="723"/>
      <c r="BN407" s="723"/>
      <c r="BO407" s="723"/>
      <c r="BP407" s="723"/>
      <c r="BQ407" s="723"/>
      <c r="BR407" s="1"/>
      <c r="BS407" s="1"/>
      <c r="BT407" s="1"/>
      <c r="BU407" s="1"/>
      <c r="BV407" s="1"/>
      <c r="BW407" s="1"/>
      <c r="BX407" s="1"/>
      <c r="BY407" s="1"/>
      <c r="BZ407" s="1"/>
      <c r="CA407" s="1"/>
      <c r="CB407" s="1"/>
      <c r="CC407" s="1"/>
    </row>
    <row r="408" spans="1:81" ht="39.75" customHeight="1" x14ac:dyDescent="0.3">
      <c r="A408" s="714"/>
      <c r="B408" s="715"/>
      <c r="C408" s="2"/>
      <c r="D408" s="2"/>
      <c r="E408" s="2"/>
      <c r="F408" s="2"/>
      <c r="G408" s="2"/>
      <c r="H408" s="2"/>
      <c r="I408" s="2"/>
      <c r="J408" s="716"/>
      <c r="K408" s="717"/>
      <c r="L408" s="718"/>
      <c r="M408" s="718"/>
      <c r="N408" s="719"/>
      <c r="O408" s="719"/>
      <c r="P408" s="719"/>
      <c r="Q408" s="719"/>
      <c r="R408" s="2"/>
      <c r="S408" s="2"/>
      <c r="T408" s="2"/>
      <c r="U408" s="2"/>
      <c r="V408" s="2"/>
      <c r="W408" s="2"/>
      <c r="X408" s="720"/>
      <c r="Y408" s="720"/>
      <c r="Z408" s="720"/>
      <c r="AA408" s="720"/>
      <c r="AB408" s="717"/>
      <c r="AC408" s="721"/>
      <c r="AD408" s="722"/>
      <c r="AE408" s="722"/>
      <c r="AF408" s="722"/>
      <c r="AG408" s="722"/>
      <c r="AH408" s="722"/>
      <c r="AI408" s="722"/>
      <c r="AJ408" s="722"/>
      <c r="AK408" s="717"/>
      <c r="AL408" s="723"/>
      <c r="AM408" s="723"/>
      <c r="AN408" s="723"/>
      <c r="AO408" s="723"/>
      <c r="AP408" s="723"/>
      <c r="AQ408" s="1"/>
      <c r="AR408" s="1"/>
      <c r="AS408" s="1"/>
      <c r="AT408" s="717"/>
      <c r="AU408" s="723"/>
      <c r="AV408" s="723"/>
      <c r="AW408" s="723"/>
      <c r="AX408" s="723"/>
      <c r="AY408" s="723"/>
      <c r="AZ408" s="1"/>
      <c r="BA408" s="1"/>
      <c r="BB408" s="1"/>
      <c r="BC408" s="717"/>
      <c r="BD408" s="723"/>
      <c r="BE408" s="723"/>
      <c r="BF408" s="723"/>
      <c r="BG408" s="723"/>
      <c r="BH408" s="723"/>
      <c r="BI408" s="1"/>
      <c r="BJ408" s="1"/>
      <c r="BK408" s="1"/>
      <c r="BL408" s="717"/>
      <c r="BM408" s="723"/>
      <c r="BN408" s="723"/>
      <c r="BO408" s="723"/>
      <c r="BP408" s="723"/>
      <c r="BQ408" s="723"/>
      <c r="BR408" s="1"/>
      <c r="BS408" s="1"/>
      <c r="BT408" s="1"/>
      <c r="BU408" s="1"/>
      <c r="BV408" s="1"/>
      <c r="BW408" s="1"/>
      <c r="BX408" s="1"/>
      <c r="BY408" s="1"/>
      <c r="BZ408" s="1"/>
      <c r="CA408" s="1"/>
      <c r="CB408" s="1"/>
      <c r="CC408" s="1"/>
    </row>
    <row r="409" spans="1:81" ht="39.75" customHeight="1" x14ac:dyDescent="0.3">
      <c r="A409" s="714"/>
      <c r="B409" s="715"/>
      <c r="C409" s="2"/>
      <c r="D409" s="2"/>
      <c r="E409" s="2"/>
      <c r="F409" s="2"/>
      <c r="G409" s="2"/>
      <c r="H409" s="2"/>
      <c r="I409" s="2"/>
      <c r="J409" s="716"/>
      <c r="K409" s="717"/>
      <c r="L409" s="718"/>
      <c r="M409" s="718"/>
      <c r="N409" s="719"/>
      <c r="O409" s="719"/>
      <c r="P409" s="719"/>
      <c r="Q409" s="719"/>
      <c r="R409" s="2"/>
      <c r="S409" s="2"/>
      <c r="T409" s="2"/>
      <c r="U409" s="2"/>
      <c r="V409" s="2"/>
      <c r="W409" s="2"/>
      <c r="X409" s="720"/>
      <c r="Y409" s="720"/>
      <c r="Z409" s="720"/>
      <c r="AA409" s="720"/>
      <c r="AB409" s="717"/>
      <c r="AC409" s="721"/>
      <c r="AD409" s="722"/>
      <c r="AE409" s="722"/>
      <c r="AF409" s="722"/>
      <c r="AG409" s="722"/>
      <c r="AH409" s="722"/>
      <c r="AI409" s="722"/>
      <c r="AJ409" s="722"/>
      <c r="AK409" s="717"/>
      <c r="AL409" s="723"/>
      <c r="AM409" s="723"/>
      <c r="AN409" s="723"/>
      <c r="AO409" s="723"/>
      <c r="AP409" s="723"/>
      <c r="AQ409" s="1"/>
      <c r="AR409" s="1"/>
      <c r="AS409" s="1"/>
      <c r="AT409" s="717"/>
      <c r="AU409" s="723"/>
      <c r="AV409" s="723"/>
      <c r="AW409" s="723"/>
      <c r="AX409" s="723"/>
      <c r="AY409" s="723"/>
      <c r="AZ409" s="1"/>
      <c r="BA409" s="1"/>
      <c r="BB409" s="1"/>
      <c r="BC409" s="717"/>
      <c r="BD409" s="723"/>
      <c r="BE409" s="723"/>
      <c r="BF409" s="723"/>
      <c r="BG409" s="723"/>
      <c r="BH409" s="723"/>
      <c r="BI409" s="1"/>
      <c r="BJ409" s="1"/>
      <c r="BK409" s="1"/>
      <c r="BL409" s="717"/>
      <c r="BM409" s="723"/>
      <c r="BN409" s="723"/>
      <c r="BO409" s="723"/>
      <c r="BP409" s="723"/>
      <c r="BQ409" s="723"/>
      <c r="BR409" s="1"/>
      <c r="BS409" s="1"/>
      <c r="BT409" s="1"/>
      <c r="BU409" s="1"/>
      <c r="BV409" s="1"/>
      <c r="BW409" s="1"/>
      <c r="BX409" s="1"/>
      <c r="BY409" s="1"/>
      <c r="BZ409" s="1"/>
      <c r="CA409" s="1"/>
      <c r="CB409" s="1"/>
      <c r="CC409" s="1"/>
    </row>
    <row r="410" spans="1:81" ht="39.75" customHeight="1" x14ac:dyDescent="0.3">
      <c r="A410" s="714"/>
      <c r="B410" s="715"/>
      <c r="C410" s="2"/>
      <c r="D410" s="2"/>
      <c r="E410" s="2"/>
      <c r="F410" s="2"/>
      <c r="G410" s="2"/>
      <c r="H410" s="2"/>
      <c r="I410" s="2"/>
      <c r="J410" s="716"/>
      <c r="K410" s="717"/>
      <c r="L410" s="718"/>
      <c r="M410" s="718"/>
      <c r="N410" s="719"/>
      <c r="O410" s="719"/>
      <c r="P410" s="719"/>
      <c r="Q410" s="719"/>
      <c r="R410" s="2"/>
      <c r="S410" s="2"/>
      <c r="T410" s="2"/>
      <c r="U410" s="2"/>
      <c r="V410" s="2"/>
      <c r="W410" s="2"/>
      <c r="X410" s="720"/>
      <c r="Y410" s="720"/>
      <c r="Z410" s="720"/>
      <c r="AA410" s="720"/>
      <c r="AB410" s="717"/>
      <c r="AC410" s="721"/>
      <c r="AD410" s="722"/>
      <c r="AE410" s="722"/>
      <c r="AF410" s="722"/>
      <c r="AG410" s="722"/>
      <c r="AH410" s="722"/>
      <c r="AI410" s="722"/>
      <c r="AJ410" s="722"/>
      <c r="AK410" s="717"/>
      <c r="AL410" s="723"/>
      <c r="AM410" s="723"/>
      <c r="AN410" s="723"/>
      <c r="AO410" s="723"/>
      <c r="AP410" s="723"/>
      <c r="AQ410" s="1"/>
      <c r="AR410" s="1"/>
      <c r="AS410" s="1"/>
      <c r="AT410" s="717"/>
      <c r="AU410" s="723"/>
      <c r="AV410" s="723"/>
      <c r="AW410" s="723"/>
      <c r="AX410" s="723"/>
      <c r="AY410" s="723"/>
      <c r="AZ410" s="1"/>
      <c r="BA410" s="1"/>
      <c r="BB410" s="1"/>
      <c r="BC410" s="717"/>
      <c r="BD410" s="723"/>
      <c r="BE410" s="723"/>
      <c r="BF410" s="723"/>
      <c r="BG410" s="723"/>
      <c r="BH410" s="723"/>
      <c r="BI410" s="1"/>
      <c r="BJ410" s="1"/>
      <c r="BK410" s="1"/>
      <c r="BL410" s="717"/>
      <c r="BM410" s="723"/>
      <c r="BN410" s="723"/>
      <c r="BO410" s="723"/>
      <c r="BP410" s="723"/>
      <c r="BQ410" s="723"/>
      <c r="BR410" s="1"/>
      <c r="BS410" s="1"/>
      <c r="BT410" s="1"/>
      <c r="BU410" s="1"/>
      <c r="BV410" s="1"/>
      <c r="BW410" s="1"/>
      <c r="BX410" s="1"/>
      <c r="BY410" s="1"/>
      <c r="BZ410" s="1"/>
      <c r="CA410" s="1"/>
      <c r="CB410" s="1"/>
      <c r="CC410" s="1"/>
    </row>
    <row r="411" spans="1:81" ht="39.75" customHeight="1" x14ac:dyDescent="0.3">
      <c r="A411" s="714"/>
      <c r="B411" s="715"/>
      <c r="C411" s="2"/>
      <c r="D411" s="2"/>
      <c r="E411" s="2"/>
      <c r="F411" s="2"/>
      <c r="G411" s="2"/>
      <c r="H411" s="2"/>
      <c r="I411" s="2"/>
      <c r="J411" s="716"/>
      <c r="K411" s="717"/>
      <c r="L411" s="718"/>
      <c r="M411" s="718"/>
      <c r="N411" s="719"/>
      <c r="O411" s="719"/>
      <c r="P411" s="719"/>
      <c r="Q411" s="719"/>
      <c r="R411" s="2"/>
      <c r="S411" s="2"/>
      <c r="T411" s="2"/>
      <c r="U411" s="2"/>
      <c r="V411" s="2"/>
      <c r="W411" s="2"/>
      <c r="X411" s="720"/>
      <c r="Y411" s="720"/>
      <c r="Z411" s="720"/>
      <c r="AA411" s="720"/>
      <c r="AB411" s="717"/>
      <c r="AC411" s="721"/>
      <c r="AD411" s="722"/>
      <c r="AE411" s="722"/>
      <c r="AF411" s="722"/>
      <c r="AG411" s="722"/>
      <c r="AH411" s="722"/>
      <c r="AI411" s="722"/>
      <c r="AJ411" s="722"/>
      <c r="AK411" s="717"/>
      <c r="AL411" s="723"/>
      <c r="AM411" s="723"/>
      <c r="AN411" s="723"/>
      <c r="AO411" s="723"/>
      <c r="AP411" s="723"/>
      <c r="AQ411" s="1"/>
      <c r="AR411" s="1"/>
      <c r="AS411" s="1"/>
      <c r="AT411" s="717"/>
      <c r="AU411" s="723"/>
      <c r="AV411" s="723"/>
      <c r="AW411" s="723"/>
      <c r="AX411" s="723"/>
      <c r="AY411" s="723"/>
      <c r="AZ411" s="1"/>
      <c r="BA411" s="1"/>
      <c r="BB411" s="1"/>
      <c r="BC411" s="717"/>
      <c r="BD411" s="723"/>
      <c r="BE411" s="723"/>
      <c r="BF411" s="723"/>
      <c r="BG411" s="723"/>
      <c r="BH411" s="723"/>
      <c r="BI411" s="1"/>
      <c r="BJ411" s="1"/>
      <c r="BK411" s="1"/>
      <c r="BL411" s="717"/>
      <c r="BM411" s="723"/>
      <c r="BN411" s="723"/>
      <c r="BO411" s="723"/>
      <c r="BP411" s="723"/>
      <c r="BQ411" s="723"/>
      <c r="BR411" s="1"/>
      <c r="BS411" s="1"/>
      <c r="BT411" s="1"/>
      <c r="BU411" s="1"/>
      <c r="BV411" s="1"/>
      <c r="BW411" s="1"/>
      <c r="BX411" s="1"/>
      <c r="BY411" s="1"/>
      <c r="BZ411" s="1"/>
      <c r="CA411" s="1"/>
      <c r="CB411" s="1"/>
      <c r="CC411" s="1"/>
    </row>
    <row r="412" spans="1:81" ht="39.75" customHeight="1" x14ac:dyDescent="0.3">
      <c r="A412" s="714"/>
      <c r="B412" s="715"/>
      <c r="C412" s="2"/>
      <c r="D412" s="2"/>
      <c r="E412" s="2"/>
      <c r="F412" s="2"/>
      <c r="G412" s="2"/>
      <c r="H412" s="2"/>
      <c r="I412" s="2"/>
      <c r="J412" s="716"/>
      <c r="K412" s="717"/>
      <c r="L412" s="718"/>
      <c r="M412" s="718"/>
      <c r="N412" s="719"/>
      <c r="O412" s="719"/>
      <c r="P412" s="719"/>
      <c r="Q412" s="719"/>
      <c r="R412" s="2"/>
      <c r="S412" s="2"/>
      <c r="T412" s="2"/>
      <c r="U412" s="2"/>
      <c r="V412" s="2"/>
      <c r="W412" s="2"/>
      <c r="X412" s="720"/>
      <c r="Y412" s="720"/>
      <c r="Z412" s="720"/>
      <c r="AA412" s="720"/>
      <c r="AB412" s="717"/>
      <c r="AC412" s="721"/>
      <c r="AD412" s="722"/>
      <c r="AE412" s="722"/>
      <c r="AF412" s="722"/>
      <c r="AG412" s="722"/>
      <c r="AH412" s="722"/>
      <c r="AI412" s="722"/>
      <c r="AJ412" s="722"/>
      <c r="AK412" s="717"/>
      <c r="AL412" s="723"/>
      <c r="AM412" s="723"/>
      <c r="AN412" s="723"/>
      <c r="AO412" s="723"/>
      <c r="AP412" s="723"/>
      <c r="AQ412" s="1"/>
      <c r="AR412" s="1"/>
      <c r="AS412" s="1"/>
      <c r="AT412" s="717"/>
      <c r="AU412" s="723"/>
      <c r="AV412" s="723"/>
      <c r="AW412" s="723"/>
      <c r="AX412" s="723"/>
      <c r="AY412" s="723"/>
      <c r="AZ412" s="1"/>
      <c r="BA412" s="1"/>
      <c r="BB412" s="1"/>
      <c r="BC412" s="717"/>
      <c r="BD412" s="723"/>
      <c r="BE412" s="723"/>
      <c r="BF412" s="723"/>
      <c r="BG412" s="723"/>
      <c r="BH412" s="723"/>
      <c r="BI412" s="1"/>
      <c r="BJ412" s="1"/>
      <c r="BK412" s="1"/>
      <c r="BL412" s="717"/>
      <c r="BM412" s="723"/>
      <c r="BN412" s="723"/>
      <c r="BO412" s="723"/>
      <c r="BP412" s="723"/>
      <c r="BQ412" s="723"/>
      <c r="BR412" s="1"/>
      <c r="BS412" s="1"/>
      <c r="BT412" s="1"/>
      <c r="BU412" s="1"/>
      <c r="BV412" s="1"/>
      <c r="BW412" s="1"/>
      <c r="BX412" s="1"/>
      <c r="BY412" s="1"/>
      <c r="BZ412" s="1"/>
      <c r="CA412" s="1"/>
      <c r="CB412" s="1"/>
      <c r="CC412" s="1"/>
    </row>
    <row r="413" spans="1:81" ht="39.75" customHeight="1" x14ac:dyDescent="0.3">
      <c r="A413" s="714"/>
      <c r="B413" s="715"/>
      <c r="C413" s="2"/>
      <c r="D413" s="2"/>
      <c r="E413" s="2"/>
      <c r="F413" s="2"/>
      <c r="G413" s="2"/>
      <c r="H413" s="2"/>
      <c r="I413" s="2"/>
      <c r="J413" s="716"/>
      <c r="K413" s="717"/>
      <c r="L413" s="718"/>
      <c r="M413" s="718"/>
      <c r="N413" s="719"/>
      <c r="O413" s="719"/>
      <c r="P413" s="719"/>
      <c r="Q413" s="719"/>
      <c r="R413" s="2"/>
      <c r="S413" s="2"/>
      <c r="T413" s="2"/>
      <c r="U413" s="2"/>
      <c r="V413" s="2"/>
      <c r="W413" s="2"/>
      <c r="X413" s="720"/>
      <c r="Y413" s="720"/>
      <c r="Z413" s="720"/>
      <c r="AA413" s="720"/>
      <c r="AB413" s="717"/>
      <c r="AC413" s="721"/>
      <c r="AD413" s="722"/>
      <c r="AE413" s="722"/>
      <c r="AF413" s="722"/>
      <c r="AG413" s="722"/>
      <c r="AH413" s="722"/>
      <c r="AI413" s="722"/>
      <c r="AJ413" s="722"/>
      <c r="AK413" s="717"/>
      <c r="AL413" s="723"/>
      <c r="AM413" s="723"/>
      <c r="AN413" s="723"/>
      <c r="AO413" s="723"/>
      <c r="AP413" s="723"/>
      <c r="AQ413" s="1"/>
      <c r="AR413" s="1"/>
      <c r="AS413" s="1"/>
      <c r="AT413" s="717"/>
      <c r="AU413" s="723"/>
      <c r="AV413" s="723"/>
      <c r="AW413" s="723"/>
      <c r="AX413" s="723"/>
      <c r="AY413" s="723"/>
      <c r="AZ413" s="1"/>
      <c r="BA413" s="1"/>
      <c r="BB413" s="1"/>
      <c r="BC413" s="717"/>
      <c r="BD413" s="723"/>
      <c r="BE413" s="723"/>
      <c r="BF413" s="723"/>
      <c r="BG413" s="723"/>
      <c r="BH413" s="723"/>
      <c r="BI413" s="1"/>
      <c r="BJ413" s="1"/>
      <c r="BK413" s="1"/>
      <c r="BL413" s="717"/>
      <c r="BM413" s="723"/>
      <c r="BN413" s="723"/>
      <c r="BO413" s="723"/>
      <c r="BP413" s="723"/>
      <c r="BQ413" s="723"/>
      <c r="BR413" s="1"/>
      <c r="BS413" s="1"/>
      <c r="BT413" s="1"/>
      <c r="BU413" s="1"/>
      <c r="BV413" s="1"/>
      <c r="BW413" s="1"/>
      <c r="BX413" s="1"/>
      <c r="BY413" s="1"/>
      <c r="BZ413" s="1"/>
      <c r="CA413" s="1"/>
      <c r="CB413" s="1"/>
      <c r="CC413" s="1"/>
    </row>
    <row r="414" spans="1:81" ht="39.75" customHeight="1" x14ac:dyDescent="0.3">
      <c r="A414" s="714"/>
      <c r="B414" s="715"/>
      <c r="C414" s="2"/>
      <c r="D414" s="2"/>
      <c r="E414" s="2"/>
      <c r="F414" s="2"/>
      <c r="G414" s="2"/>
      <c r="H414" s="2"/>
      <c r="I414" s="2"/>
      <c r="J414" s="716"/>
      <c r="K414" s="717"/>
      <c r="L414" s="718"/>
      <c r="M414" s="718"/>
      <c r="N414" s="719"/>
      <c r="O414" s="719"/>
      <c r="P414" s="719"/>
      <c r="Q414" s="719"/>
      <c r="R414" s="2"/>
      <c r="S414" s="2"/>
      <c r="T414" s="2"/>
      <c r="U414" s="2"/>
      <c r="V414" s="2"/>
      <c r="W414" s="2"/>
      <c r="X414" s="720"/>
      <c r="Y414" s="720"/>
      <c r="Z414" s="720"/>
      <c r="AA414" s="720"/>
      <c r="AB414" s="717"/>
      <c r="AC414" s="721"/>
      <c r="AD414" s="722"/>
      <c r="AE414" s="722"/>
      <c r="AF414" s="722"/>
      <c r="AG414" s="722"/>
      <c r="AH414" s="722"/>
      <c r="AI414" s="722"/>
      <c r="AJ414" s="722"/>
      <c r="AK414" s="717"/>
      <c r="AL414" s="723"/>
      <c r="AM414" s="723"/>
      <c r="AN414" s="723"/>
      <c r="AO414" s="723"/>
      <c r="AP414" s="723"/>
      <c r="AQ414" s="1"/>
      <c r="AR414" s="1"/>
      <c r="AS414" s="1"/>
      <c r="AT414" s="717"/>
      <c r="AU414" s="723"/>
      <c r="AV414" s="723"/>
      <c r="AW414" s="723"/>
      <c r="AX414" s="723"/>
      <c r="AY414" s="723"/>
      <c r="AZ414" s="1"/>
      <c r="BA414" s="1"/>
      <c r="BB414" s="1"/>
      <c r="BC414" s="717"/>
      <c r="BD414" s="723"/>
      <c r="BE414" s="723"/>
      <c r="BF414" s="723"/>
      <c r="BG414" s="723"/>
      <c r="BH414" s="723"/>
      <c r="BI414" s="1"/>
      <c r="BJ414" s="1"/>
      <c r="BK414" s="1"/>
      <c r="BL414" s="717"/>
      <c r="BM414" s="723"/>
      <c r="BN414" s="723"/>
      <c r="BO414" s="723"/>
      <c r="BP414" s="723"/>
      <c r="BQ414" s="723"/>
      <c r="BR414" s="1"/>
      <c r="BS414" s="1"/>
      <c r="BT414" s="1"/>
      <c r="BU414" s="1"/>
      <c r="BV414" s="1"/>
      <c r="BW414" s="1"/>
      <c r="BX414" s="1"/>
      <c r="BY414" s="1"/>
      <c r="BZ414" s="1"/>
      <c r="CA414" s="1"/>
      <c r="CB414" s="1"/>
      <c r="CC414" s="1"/>
    </row>
    <row r="415" spans="1:81" ht="39.75" customHeight="1" x14ac:dyDescent="0.3">
      <c r="A415" s="714"/>
      <c r="B415" s="715"/>
      <c r="C415" s="2"/>
      <c r="D415" s="2"/>
      <c r="E415" s="2"/>
      <c r="F415" s="2"/>
      <c r="G415" s="2"/>
      <c r="H415" s="2"/>
      <c r="I415" s="2"/>
      <c r="J415" s="716"/>
      <c r="K415" s="717"/>
      <c r="L415" s="718"/>
      <c r="M415" s="718"/>
      <c r="N415" s="719"/>
      <c r="O415" s="719"/>
      <c r="P415" s="719"/>
      <c r="Q415" s="719"/>
      <c r="R415" s="2"/>
      <c r="S415" s="2"/>
      <c r="T415" s="2"/>
      <c r="U415" s="2"/>
      <c r="V415" s="2"/>
      <c r="W415" s="2"/>
      <c r="X415" s="720"/>
      <c r="Y415" s="720"/>
      <c r="Z415" s="720"/>
      <c r="AA415" s="720"/>
      <c r="AB415" s="717"/>
      <c r="AC415" s="721"/>
      <c r="AD415" s="722"/>
      <c r="AE415" s="722"/>
      <c r="AF415" s="722"/>
      <c r="AG415" s="722"/>
      <c r="AH415" s="722"/>
      <c r="AI415" s="722"/>
      <c r="AJ415" s="722"/>
      <c r="AK415" s="717"/>
      <c r="AL415" s="723"/>
      <c r="AM415" s="723"/>
      <c r="AN415" s="723"/>
      <c r="AO415" s="723"/>
      <c r="AP415" s="723"/>
      <c r="AQ415" s="1"/>
      <c r="AR415" s="1"/>
      <c r="AS415" s="1"/>
      <c r="AT415" s="717"/>
      <c r="AU415" s="723"/>
      <c r="AV415" s="723"/>
      <c r="AW415" s="723"/>
      <c r="AX415" s="723"/>
      <c r="AY415" s="723"/>
      <c r="AZ415" s="1"/>
      <c r="BA415" s="1"/>
      <c r="BB415" s="1"/>
      <c r="BC415" s="717"/>
      <c r="BD415" s="723"/>
      <c r="BE415" s="723"/>
      <c r="BF415" s="723"/>
      <c r="BG415" s="723"/>
      <c r="BH415" s="723"/>
      <c r="BI415" s="1"/>
      <c r="BJ415" s="1"/>
      <c r="BK415" s="1"/>
      <c r="BL415" s="717"/>
      <c r="BM415" s="723"/>
      <c r="BN415" s="723"/>
      <c r="BO415" s="723"/>
      <c r="BP415" s="723"/>
      <c r="BQ415" s="723"/>
      <c r="BR415" s="1"/>
      <c r="BS415" s="1"/>
      <c r="BT415" s="1"/>
      <c r="BU415" s="1"/>
      <c r="BV415" s="1"/>
      <c r="BW415" s="1"/>
      <c r="BX415" s="1"/>
      <c r="BY415" s="1"/>
      <c r="BZ415" s="1"/>
      <c r="CA415" s="1"/>
      <c r="CB415" s="1"/>
      <c r="CC415" s="1"/>
    </row>
    <row r="416" spans="1:81" ht="39.75" customHeight="1" x14ac:dyDescent="0.3">
      <c r="A416" s="714"/>
      <c r="B416" s="715"/>
      <c r="C416" s="2"/>
      <c r="D416" s="2"/>
      <c r="E416" s="2"/>
      <c r="F416" s="2"/>
      <c r="G416" s="2"/>
      <c r="H416" s="2"/>
      <c r="I416" s="2"/>
      <c r="J416" s="716"/>
      <c r="K416" s="717"/>
      <c r="L416" s="718"/>
      <c r="M416" s="718"/>
      <c r="N416" s="719"/>
      <c r="O416" s="719"/>
      <c r="P416" s="719"/>
      <c r="Q416" s="719"/>
      <c r="R416" s="2"/>
      <c r="S416" s="2"/>
      <c r="T416" s="2"/>
      <c r="U416" s="2"/>
      <c r="V416" s="2"/>
      <c r="W416" s="2"/>
      <c r="X416" s="720"/>
      <c r="Y416" s="720"/>
      <c r="Z416" s="720"/>
      <c r="AA416" s="720"/>
      <c r="AB416" s="717"/>
      <c r="AC416" s="721"/>
      <c r="AD416" s="722"/>
      <c r="AE416" s="722"/>
      <c r="AF416" s="722"/>
      <c r="AG416" s="722"/>
      <c r="AH416" s="722"/>
      <c r="AI416" s="722"/>
      <c r="AJ416" s="722"/>
      <c r="AK416" s="717"/>
      <c r="AL416" s="723"/>
      <c r="AM416" s="723"/>
      <c r="AN416" s="723"/>
      <c r="AO416" s="723"/>
      <c r="AP416" s="723"/>
      <c r="AQ416" s="1"/>
      <c r="AR416" s="1"/>
      <c r="AS416" s="1"/>
      <c r="AT416" s="717"/>
      <c r="AU416" s="723"/>
      <c r="AV416" s="723"/>
      <c r="AW416" s="723"/>
      <c r="AX416" s="723"/>
      <c r="AY416" s="723"/>
      <c r="AZ416" s="1"/>
      <c r="BA416" s="1"/>
      <c r="BB416" s="1"/>
      <c r="BC416" s="717"/>
      <c r="BD416" s="723"/>
      <c r="BE416" s="723"/>
      <c r="BF416" s="723"/>
      <c r="BG416" s="723"/>
      <c r="BH416" s="723"/>
      <c r="BI416" s="1"/>
      <c r="BJ416" s="1"/>
      <c r="BK416" s="1"/>
      <c r="BL416" s="717"/>
      <c r="BM416" s="723"/>
      <c r="BN416" s="723"/>
      <c r="BO416" s="723"/>
      <c r="BP416" s="723"/>
      <c r="BQ416" s="723"/>
      <c r="BR416" s="1"/>
      <c r="BS416" s="1"/>
      <c r="BT416" s="1"/>
      <c r="BU416" s="1"/>
      <c r="BV416" s="1"/>
      <c r="BW416" s="1"/>
      <c r="BX416" s="1"/>
      <c r="BY416" s="1"/>
      <c r="BZ416" s="1"/>
      <c r="CA416" s="1"/>
      <c r="CB416" s="1"/>
      <c r="CC416" s="1"/>
    </row>
    <row r="417" spans="1:81" ht="39.75" customHeight="1" x14ac:dyDescent="0.3">
      <c r="A417" s="714"/>
      <c r="B417" s="715"/>
      <c r="C417" s="2"/>
      <c r="D417" s="2"/>
      <c r="E417" s="2"/>
      <c r="F417" s="2"/>
      <c r="G417" s="2"/>
      <c r="H417" s="2"/>
      <c r="I417" s="2"/>
      <c r="J417" s="716"/>
      <c r="K417" s="717"/>
      <c r="L417" s="718"/>
      <c r="M417" s="718"/>
      <c r="N417" s="719"/>
      <c r="O417" s="719"/>
      <c r="P417" s="719"/>
      <c r="Q417" s="719"/>
      <c r="R417" s="2"/>
      <c r="S417" s="2"/>
      <c r="T417" s="2"/>
      <c r="U417" s="2"/>
      <c r="V417" s="2"/>
      <c r="W417" s="2"/>
      <c r="X417" s="720"/>
      <c r="Y417" s="720"/>
      <c r="Z417" s="720"/>
      <c r="AA417" s="720"/>
      <c r="AB417" s="717"/>
      <c r="AC417" s="721"/>
      <c r="AD417" s="722"/>
      <c r="AE417" s="722"/>
      <c r="AF417" s="722"/>
      <c r="AG417" s="722"/>
      <c r="AH417" s="722"/>
      <c r="AI417" s="722"/>
      <c r="AJ417" s="722"/>
      <c r="AK417" s="717"/>
      <c r="AL417" s="723"/>
      <c r="AM417" s="723"/>
      <c r="AN417" s="723"/>
      <c r="AO417" s="723"/>
      <c r="AP417" s="723"/>
      <c r="AQ417" s="1"/>
      <c r="AR417" s="1"/>
      <c r="AS417" s="1"/>
      <c r="AT417" s="717"/>
      <c r="AU417" s="723"/>
      <c r="AV417" s="723"/>
      <c r="AW417" s="723"/>
      <c r="AX417" s="723"/>
      <c r="AY417" s="723"/>
      <c r="AZ417" s="1"/>
      <c r="BA417" s="1"/>
      <c r="BB417" s="1"/>
      <c r="BC417" s="717"/>
      <c r="BD417" s="723"/>
      <c r="BE417" s="723"/>
      <c r="BF417" s="723"/>
      <c r="BG417" s="723"/>
      <c r="BH417" s="723"/>
      <c r="BI417" s="1"/>
      <c r="BJ417" s="1"/>
      <c r="BK417" s="1"/>
      <c r="BL417" s="717"/>
      <c r="BM417" s="723"/>
      <c r="BN417" s="723"/>
      <c r="BO417" s="723"/>
      <c r="BP417" s="723"/>
      <c r="BQ417" s="723"/>
      <c r="BR417" s="1"/>
      <c r="BS417" s="1"/>
      <c r="BT417" s="1"/>
      <c r="BU417" s="1"/>
      <c r="BV417" s="1"/>
      <c r="BW417" s="1"/>
      <c r="BX417" s="1"/>
      <c r="BY417" s="1"/>
      <c r="BZ417" s="1"/>
      <c r="CA417" s="1"/>
      <c r="CB417" s="1"/>
      <c r="CC417" s="1"/>
    </row>
    <row r="418" spans="1:81" ht="39.75" customHeight="1" x14ac:dyDescent="0.3">
      <c r="A418" s="714"/>
      <c r="B418" s="715"/>
      <c r="C418" s="2"/>
      <c r="D418" s="2"/>
      <c r="E418" s="2"/>
      <c r="F418" s="2"/>
      <c r="G418" s="2"/>
      <c r="H418" s="2"/>
      <c r="I418" s="2"/>
      <c r="J418" s="716"/>
      <c r="K418" s="717"/>
      <c r="L418" s="718"/>
      <c r="M418" s="718"/>
      <c r="N418" s="719"/>
      <c r="O418" s="719"/>
      <c r="P418" s="719"/>
      <c r="Q418" s="719"/>
      <c r="R418" s="2"/>
      <c r="S418" s="2"/>
      <c r="T418" s="2"/>
      <c r="U418" s="2"/>
      <c r="V418" s="2"/>
      <c r="W418" s="2"/>
      <c r="X418" s="720"/>
      <c r="Y418" s="720"/>
      <c r="Z418" s="720"/>
      <c r="AA418" s="720"/>
      <c r="AB418" s="717"/>
      <c r="AC418" s="721"/>
      <c r="AD418" s="722"/>
      <c r="AE418" s="722"/>
      <c r="AF418" s="722"/>
      <c r="AG418" s="722"/>
      <c r="AH418" s="722"/>
      <c r="AI418" s="722"/>
      <c r="AJ418" s="722"/>
      <c r="AK418" s="717"/>
      <c r="AL418" s="723"/>
      <c r="AM418" s="723"/>
      <c r="AN418" s="723"/>
      <c r="AO418" s="723"/>
      <c r="AP418" s="723"/>
      <c r="AQ418" s="1"/>
      <c r="AR418" s="1"/>
      <c r="AS418" s="1"/>
      <c r="AT418" s="717"/>
      <c r="AU418" s="723"/>
      <c r="AV418" s="723"/>
      <c r="AW418" s="723"/>
      <c r="AX418" s="723"/>
      <c r="AY418" s="723"/>
      <c r="AZ418" s="1"/>
      <c r="BA418" s="1"/>
      <c r="BB418" s="1"/>
      <c r="BC418" s="717"/>
      <c r="BD418" s="723"/>
      <c r="BE418" s="723"/>
      <c r="BF418" s="723"/>
      <c r="BG418" s="723"/>
      <c r="BH418" s="723"/>
      <c r="BI418" s="1"/>
      <c r="BJ418" s="1"/>
      <c r="BK418" s="1"/>
      <c r="BL418" s="717"/>
      <c r="BM418" s="723"/>
      <c r="BN418" s="723"/>
      <c r="BO418" s="723"/>
      <c r="BP418" s="723"/>
      <c r="BQ418" s="723"/>
      <c r="BR418" s="1"/>
      <c r="BS418" s="1"/>
      <c r="BT418" s="1"/>
      <c r="BU418" s="1"/>
      <c r="BV418" s="1"/>
      <c r="BW418" s="1"/>
      <c r="BX418" s="1"/>
      <c r="BY418" s="1"/>
      <c r="BZ418" s="1"/>
      <c r="CA418" s="1"/>
      <c r="CB418" s="1"/>
      <c r="CC418" s="1"/>
    </row>
    <row r="419" spans="1:81" ht="39.75" customHeight="1" x14ac:dyDescent="0.3">
      <c r="A419" s="714"/>
      <c r="B419" s="715"/>
      <c r="C419" s="2"/>
      <c r="D419" s="2"/>
      <c r="E419" s="2"/>
      <c r="F419" s="2"/>
      <c r="G419" s="2"/>
      <c r="H419" s="2"/>
      <c r="I419" s="2"/>
      <c r="J419" s="716"/>
      <c r="K419" s="717"/>
      <c r="L419" s="718"/>
      <c r="M419" s="718"/>
      <c r="N419" s="719"/>
      <c r="O419" s="719"/>
      <c r="P419" s="719"/>
      <c r="Q419" s="719"/>
      <c r="R419" s="2"/>
      <c r="S419" s="2"/>
      <c r="T419" s="2"/>
      <c r="U419" s="2"/>
      <c r="V419" s="2"/>
      <c r="W419" s="2"/>
      <c r="X419" s="720"/>
      <c r="Y419" s="720"/>
      <c r="Z419" s="720"/>
      <c r="AA419" s="720"/>
      <c r="AB419" s="717"/>
      <c r="AC419" s="721"/>
      <c r="AD419" s="722"/>
      <c r="AE419" s="722"/>
      <c r="AF419" s="722"/>
      <c r="AG419" s="722"/>
      <c r="AH419" s="722"/>
      <c r="AI419" s="722"/>
      <c r="AJ419" s="722"/>
      <c r="AK419" s="717"/>
      <c r="AL419" s="723"/>
      <c r="AM419" s="723"/>
      <c r="AN419" s="723"/>
      <c r="AO419" s="723"/>
      <c r="AP419" s="723"/>
      <c r="AQ419" s="1"/>
      <c r="AR419" s="1"/>
      <c r="AS419" s="1"/>
      <c r="AT419" s="717"/>
      <c r="AU419" s="723"/>
      <c r="AV419" s="723"/>
      <c r="AW419" s="723"/>
      <c r="AX419" s="723"/>
      <c r="AY419" s="723"/>
      <c r="AZ419" s="1"/>
      <c r="BA419" s="1"/>
      <c r="BB419" s="1"/>
      <c r="BC419" s="717"/>
      <c r="BD419" s="723"/>
      <c r="BE419" s="723"/>
      <c r="BF419" s="723"/>
      <c r="BG419" s="723"/>
      <c r="BH419" s="723"/>
      <c r="BI419" s="1"/>
      <c r="BJ419" s="1"/>
      <c r="BK419" s="1"/>
      <c r="BL419" s="717"/>
      <c r="BM419" s="723"/>
      <c r="BN419" s="723"/>
      <c r="BO419" s="723"/>
      <c r="BP419" s="723"/>
      <c r="BQ419" s="723"/>
      <c r="BR419" s="1"/>
      <c r="BS419" s="1"/>
      <c r="BT419" s="1"/>
      <c r="BU419" s="1"/>
      <c r="BV419" s="1"/>
      <c r="BW419" s="1"/>
      <c r="BX419" s="1"/>
      <c r="BY419" s="1"/>
      <c r="BZ419" s="1"/>
      <c r="CA419" s="1"/>
      <c r="CB419" s="1"/>
      <c r="CC419" s="1"/>
    </row>
    <row r="420" spans="1:81" ht="39.75" customHeight="1" x14ac:dyDescent="0.3">
      <c r="A420" s="714"/>
      <c r="B420" s="715"/>
      <c r="C420" s="2"/>
      <c r="D420" s="2"/>
      <c r="E420" s="2"/>
      <c r="F420" s="2"/>
      <c r="G420" s="2"/>
      <c r="H420" s="2"/>
      <c r="I420" s="2"/>
      <c r="J420" s="716"/>
      <c r="K420" s="717"/>
      <c r="L420" s="718"/>
      <c r="M420" s="718"/>
      <c r="N420" s="719"/>
      <c r="O420" s="719"/>
      <c r="P420" s="719"/>
      <c r="Q420" s="719"/>
      <c r="R420" s="2"/>
      <c r="S420" s="2"/>
      <c r="T420" s="2"/>
      <c r="U420" s="2"/>
      <c r="V420" s="2"/>
      <c r="W420" s="2"/>
      <c r="X420" s="720"/>
      <c r="Y420" s="720"/>
      <c r="Z420" s="720"/>
      <c r="AA420" s="720"/>
      <c r="AB420" s="717"/>
      <c r="AC420" s="721"/>
      <c r="AD420" s="722"/>
      <c r="AE420" s="722"/>
      <c r="AF420" s="722"/>
      <c r="AG420" s="722"/>
      <c r="AH420" s="722"/>
      <c r="AI420" s="722"/>
      <c r="AJ420" s="722"/>
      <c r="AK420" s="717"/>
      <c r="AL420" s="723"/>
      <c r="AM420" s="723"/>
      <c r="AN420" s="723"/>
      <c r="AO420" s="723"/>
      <c r="AP420" s="723"/>
      <c r="AQ420" s="1"/>
      <c r="AR420" s="1"/>
      <c r="AS420" s="1"/>
      <c r="AT420" s="717"/>
      <c r="AU420" s="723"/>
      <c r="AV420" s="723"/>
      <c r="AW420" s="723"/>
      <c r="AX420" s="723"/>
      <c r="AY420" s="723"/>
      <c r="AZ420" s="1"/>
      <c r="BA420" s="1"/>
      <c r="BB420" s="1"/>
      <c r="BC420" s="717"/>
      <c r="BD420" s="723"/>
      <c r="BE420" s="723"/>
      <c r="BF420" s="723"/>
      <c r="BG420" s="723"/>
      <c r="BH420" s="723"/>
      <c r="BI420" s="1"/>
      <c r="BJ420" s="1"/>
      <c r="BK420" s="1"/>
      <c r="BL420" s="717"/>
      <c r="BM420" s="723"/>
      <c r="BN420" s="723"/>
      <c r="BO420" s="723"/>
      <c r="BP420" s="723"/>
      <c r="BQ420" s="723"/>
      <c r="BR420" s="1"/>
      <c r="BS420" s="1"/>
      <c r="BT420" s="1"/>
      <c r="BU420" s="1"/>
      <c r="BV420" s="1"/>
      <c r="BW420" s="1"/>
      <c r="BX420" s="1"/>
      <c r="BY420" s="1"/>
      <c r="BZ420" s="1"/>
      <c r="CA420" s="1"/>
      <c r="CB420" s="1"/>
      <c r="CC420" s="1"/>
    </row>
    <row r="421" spans="1:81" ht="39.75" customHeight="1" x14ac:dyDescent="0.3">
      <c r="A421" s="714"/>
      <c r="B421" s="715"/>
      <c r="C421" s="2"/>
      <c r="D421" s="2"/>
      <c r="E421" s="2"/>
      <c r="F421" s="2"/>
      <c r="G421" s="2"/>
      <c r="H421" s="2"/>
      <c r="I421" s="2"/>
      <c r="J421" s="716"/>
      <c r="K421" s="717"/>
      <c r="L421" s="718"/>
      <c r="M421" s="718"/>
      <c r="N421" s="719"/>
      <c r="O421" s="719"/>
      <c r="P421" s="719"/>
      <c r="Q421" s="719"/>
      <c r="R421" s="2"/>
      <c r="S421" s="2"/>
      <c r="T421" s="2"/>
      <c r="U421" s="2"/>
      <c r="V421" s="2"/>
      <c r="W421" s="2"/>
      <c r="X421" s="720"/>
      <c r="Y421" s="720"/>
      <c r="Z421" s="720"/>
      <c r="AA421" s="720"/>
      <c r="AB421" s="717"/>
      <c r="AC421" s="721"/>
      <c r="AD421" s="722"/>
      <c r="AE421" s="722"/>
      <c r="AF421" s="722"/>
      <c r="AG421" s="722"/>
      <c r="AH421" s="722"/>
      <c r="AI421" s="722"/>
      <c r="AJ421" s="722"/>
      <c r="AK421" s="717"/>
      <c r="AL421" s="723"/>
      <c r="AM421" s="723"/>
      <c r="AN421" s="723"/>
      <c r="AO421" s="723"/>
      <c r="AP421" s="723"/>
      <c r="AQ421" s="1"/>
      <c r="AR421" s="1"/>
      <c r="AS421" s="1"/>
      <c r="AT421" s="717"/>
      <c r="AU421" s="723"/>
      <c r="AV421" s="723"/>
      <c r="AW421" s="723"/>
      <c r="AX421" s="723"/>
      <c r="AY421" s="723"/>
      <c r="AZ421" s="1"/>
      <c r="BA421" s="1"/>
      <c r="BB421" s="1"/>
      <c r="BC421" s="717"/>
      <c r="BD421" s="723"/>
      <c r="BE421" s="723"/>
      <c r="BF421" s="723"/>
      <c r="BG421" s="723"/>
      <c r="BH421" s="723"/>
      <c r="BI421" s="1"/>
      <c r="BJ421" s="1"/>
      <c r="BK421" s="1"/>
      <c r="BL421" s="717"/>
      <c r="BM421" s="723"/>
      <c r="BN421" s="723"/>
      <c r="BO421" s="723"/>
      <c r="BP421" s="723"/>
      <c r="BQ421" s="723"/>
      <c r="BR421" s="1"/>
      <c r="BS421" s="1"/>
      <c r="BT421" s="1"/>
      <c r="BU421" s="1"/>
      <c r="BV421" s="1"/>
      <c r="BW421" s="1"/>
      <c r="BX421" s="1"/>
      <c r="BY421" s="1"/>
      <c r="BZ421" s="1"/>
      <c r="CA421" s="1"/>
      <c r="CB421" s="1"/>
      <c r="CC421" s="1"/>
    </row>
    <row r="422" spans="1:81" ht="39.75" customHeight="1" x14ac:dyDescent="0.3">
      <c r="A422" s="714"/>
      <c r="B422" s="715"/>
      <c r="C422" s="2"/>
      <c r="D422" s="2"/>
      <c r="E422" s="2"/>
      <c r="F422" s="2"/>
      <c r="G422" s="2"/>
      <c r="H422" s="2"/>
      <c r="I422" s="2"/>
      <c r="J422" s="716"/>
      <c r="K422" s="717"/>
      <c r="L422" s="718"/>
      <c r="M422" s="718"/>
      <c r="N422" s="719"/>
      <c r="O422" s="719"/>
      <c r="P422" s="719"/>
      <c r="Q422" s="719"/>
      <c r="R422" s="2"/>
      <c r="S422" s="2"/>
      <c r="T422" s="2"/>
      <c r="U422" s="2"/>
      <c r="V422" s="2"/>
      <c r="W422" s="2"/>
      <c r="X422" s="720"/>
      <c r="Y422" s="720"/>
      <c r="Z422" s="720"/>
      <c r="AA422" s="720"/>
      <c r="AB422" s="717"/>
      <c r="AC422" s="721"/>
      <c r="AD422" s="722"/>
      <c r="AE422" s="722"/>
      <c r="AF422" s="722"/>
      <c r="AG422" s="722"/>
      <c r="AH422" s="722"/>
      <c r="AI422" s="722"/>
      <c r="AJ422" s="722"/>
      <c r="AK422" s="717"/>
      <c r="AL422" s="723"/>
      <c r="AM422" s="723"/>
      <c r="AN422" s="723"/>
      <c r="AO422" s="723"/>
      <c r="AP422" s="723"/>
      <c r="AQ422" s="1"/>
      <c r="AR422" s="1"/>
      <c r="AS422" s="1"/>
      <c r="AT422" s="717"/>
      <c r="AU422" s="723"/>
      <c r="AV422" s="723"/>
      <c r="AW422" s="723"/>
      <c r="AX422" s="723"/>
      <c r="AY422" s="723"/>
      <c r="AZ422" s="1"/>
      <c r="BA422" s="1"/>
      <c r="BB422" s="1"/>
      <c r="BC422" s="717"/>
      <c r="BD422" s="723"/>
      <c r="BE422" s="723"/>
      <c r="BF422" s="723"/>
      <c r="BG422" s="723"/>
      <c r="BH422" s="723"/>
      <c r="BI422" s="1"/>
      <c r="BJ422" s="1"/>
      <c r="BK422" s="1"/>
      <c r="BL422" s="717"/>
      <c r="BM422" s="723"/>
      <c r="BN422" s="723"/>
      <c r="BO422" s="723"/>
      <c r="BP422" s="723"/>
      <c r="BQ422" s="723"/>
      <c r="BR422" s="1"/>
      <c r="BS422" s="1"/>
      <c r="BT422" s="1"/>
      <c r="BU422" s="1"/>
      <c r="BV422" s="1"/>
      <c r="BW422" s="1"/>
      <c r="BX422" s="1"/>
      <c r="BY422" s="1"/>
      <c r="BZ422" s="1"/>
      <c r="CA422" s="1"/>
      <c r="CB422" s="1"/>
      <c r="CC422" s="1"/>
    </row>
    <row r="423" spans="1:81" ht="39.75" customHeight="1" x14ac:dyDescent="0.3">
      <c r="A423" s="714"/>
      <c r="B423" s="715"/>
      <c r="C423" s="2"/>
      <c r="D423" s="2"/>
      <c r="E423" s="2"/>
      <c r="F423" s="2"/>
      <c r="G423" s="2"/>
      <c r="H423" s="2"/>
      <c r="I423" s="2"/>
      <c r="J423" s="716"/>
      <c r="K423" s="717"/>
      <c r="L423" s="718"/>
      <c r="M423" s="718"/>
      <c r="N423" s="719"/>
      <c r="O423" s="719"/>
      <c r="P423" s="719"/>
      <c r="Q423" s="719"/>
      <c r="R423" s="2"/>
      <c r="S423" s="2"/>
      <c r="T423" s="2"/>
      <c r="U423" s="2"/>
      <c r="V423" s="2"/>
      <c r="W423" s="2"/>
      <c r="X423" s="720"/>
      <c r="Y423" s="720"/>
      <c r="Z423" s="720"/>
      <c r="AA423" s="720"/>
      <c r="AB423" s="717"/>
      <c r="AC423" s="721"/>
      <c r="AD423" s="722"/>
      <c r="AE423" s="722"/>
      <c r="AF423" s="722"/>
      <c r="AG423" s="722"/>
      <c r="AH423" s="722"/>
      <c r="AI423" s="722"/>
      <c r="AJ423" s="722"/>
      <c r="AK423" s="717"/>
      <c r="AL423" s="723"/>
      <c r="AM423" s="723"/>
      <c r="AN423" s="723"/>
      <c r="AO423" s="723"/>
      <c r="AP423" s="723"/>
      <c r="AQ423" s="1"/>
      <c r="AR423" s="1"/>
      <c r="AS423" s="1"/>
      <c r="AT423" s="717"/>
      <c r="AU423" s="723"/>
      <c r="AV423" s="723"/>
      <c r="AW423" s="723"/>
      <c r="AX423" s="723"/>
      <c r="AY423" s="723"/>
      <c r="AZ423" s="1"/>
      <c r="BA423" s="1"/>
      <c r="BB423" s="1"/>
      <c r="BC423" s="717"/>
      <c r="BD423" s="723"/>
      <c r="BE423" s="723"/>
      <c r="BF423" s="723"/>
      <c r="BG423" s="723"/>
      <c r="BH423" s="723"/>
      <c r="BI423" s="1"/>
      <c r="BJ423" s="1"/>
      <c r="BK423" s="1"/>
      <c r="BL423" s="717"/>
      <c r="BM423" s="723"/>
      <c r="BN423" s="723"/>
      <c r="BO423" s="723"/>
      <c r="BP423" s="723"/>
      <c r="BQ423" s="723"/>
      <c r="BR423" s="1"/>
      <c r="BS423" s="1"/>
      <c r="BT423" s="1"/>
      <c r="BU423" s="1"/>
      <c r="BV423" s="1"/>
      <c r="BW423" s="1"/>
      <c r="BX423" s="1"/>
      <c r="BY423" s="1"/>
      <c r="BZ423" s="1"/>
      <c r="CA423" s="1"/>
      <c r="CB423" s="1"/>
      <c r="CC423" s="1"/>
    </row>
    <row r="424" spans="1:81" ht="39.75" customHeight="1" x14ac:dyDescent="0.3">
      <c r="A424" s="714"/>
      <c r="B424" s="715"/>
      <c r="C424" s="2"/>
      <c r="D424" s="2"/>
      <c r="E424" s="2"/>
      <c r="F424" s="2"/>
      <c r="G424" s="2"/>
      <c r="H424" s="2"/>
      <c r="I424" s="2"/>
      <c r="J424" s="716"/>
      <c r="K424" s="717"/>
      <c r="L424" s="718"/>
      <c r="M424" s="718"/>
      <c r="N424" s="719"/>
      <c r="O424" s="719"/>
      <c r="P424" s="719"/>
      <c r="Q424" s="719"/>
      <c r="R424" s="2"/>
      <c r="S424" s="2"/>
      <c r="T424" s="2"/>
      <c r="U424" s="2"/>
      <c r="V424" s="2"/>
      <c r="W424" s="2"/>
      <c r="X424" s="720"/>
      <c r="Y424" s="720"/>
      <c r="Z424" s="720"/>
      <c r="AA424" s="720"/>
      <c r="AB424" s="717"/>
      <c r="AC424" s="721"/>
      <c r="AD424" s="722"/>
      <c r="AE424" s="722"/>
      <c r="AF424" s="722"/>
      <c r="AG424" s="722"/>
      <c r="AH424" s="722"/>
      <c r="AI424" s="722"/>
      <c r="AJ424" s="722"/>
      <c r="AK424" s="717"/>
      <c r="AL424" s="723"/>
      <c r="AM424" s="723"/>
      <c r="AN424" s="723"/>
      <c r="AO424" s="723"/>
      <c r="AP424" s="723"/>
      <c r="AQ424" s="1"/>
      <c r="AR424" s="1"/>
      <c r="AS424" s="1"/>
      <c r="AT424" s="717"/>
      <c r="AU424" s="723"/>
      <c r="AV424" s="723"/>
      <c r="AW424" s="723"/>
      <c r="AX424" s="723"/>
      <c r="AY424" s="723"/>
      <c r="AZ424" s="1"/>
      <c r="BA424" s="1"/>
      <c r="BB424" s="1"/>
      <c r="BC424" s="717"/>
      <c r="BD424" s="723"/>
      <c r="BE424" s="723"/>
      <c r="BF424" s="723"/>
      <c r="BG424" s="723"/>
      <c r="BH424" s="723"/>
      <c r="BI424" s="1"/>
      <c r="BJ424" s="1"/>
      <c r="BK424" s="1"/>
      <c r="BL424" s="717"/>
      <c r="BM424" s="723"/>
      <c r="BN424" s="723"/>
      <c r="BO424" s="723"/>
      <c r="BP424" s="723"/>
      <c r="BQ424" s="723"/>
      <c r="BR424" s="1"/>
      <c r="BS424" s="1"/>
      <c r="BT424" s="1"/>
      <c r="BU424" s="1"/>
      <c r="BV424" s="1"/>
      <c r="BW424" s="1"/>
      <c r="BX424" s="1"/>
      <c r="BY424" s="1"/>
      <c r="BZ424" s="1"/>
      <c r="CA424" s="1"/>
      <c r="CB424" s="1"/>
      <c r="CC424" s="1"/>
    </row>
    <row r="425" spans="1:81" ht="39.75" customHeight="1" x14ac:dyDescent="0.3">
      <c r="A425" s="714"/>
      <c r="B425" s="715"/>
      <c r="C425" s="2"/>
      <c r="D425" s="2"/>
      <c r="E425" s="2"/>
      <c r="F425" s="2"/>
      <c r="G425" s="2"/>
      <c r="H425" s="2"/>
      <c r="I425" s="2"/>
      <c r="J425" s="716"/>
      <c r="K425" s="717"/>
      <c r="L425" s="718"/>
      <c r="M425" s="718"/>
      <c r="N425" s="719"/>
      <c r="O425" s="719"/>
      <c r="P425" s="719"/>
      <c r="Q425" s="719"/>
      <c r="R425" s="2"/>
      <c r="S425" s="2"/>
      <c r="T425" s="2"/>
      <c r="U425" s="2"/>
      <c r="V425" s="2"/>
      <c r="W425" s="2"/>
      <c r="X425" s="720"/>
      <c r="Y425" s="720"/>
      <c r="Z425" s="720"/>
      <c r="AA425" s="720"/>
      <c r="AB425" s="717"/>
      <c r="AC425" s="721"/>
      <c r="AD425" s="722"/>
      <c r="AE425" s="722"/>
      <c r="AF425" s="722"/>
      <c r="AG425" s="722"/>
      <c r="AH425" s="722"/>
      <c r="AI425" s="722"/>
      <c r="AJ425" s="722"/>
      <c r="AK425" s="717"/>
      <c r="AL425" s="723"/>
      <c r="AM425" s="723"/>
      <c r="AN425" s="723"/>
      <c r="AO425" s="723"/>
      <c r="AP425" s="723"/>
      <c r="AQ425" s="1"/>
      <c r="AR425" s="1"/>
      <c r="AS425" s="1"/>
      <c r="AT425" s="717"/>
      <c r="AU425" s="723"/>
      <c r="AV425" s="723"/>
      <c r="AW425" s="723"/>
      <c r="AX425" s="723"/>
      <c r="AY425" s="723"/>
      <c r="AZ425" s="1"/>
      <c r="BA425" s="1"/>
      <c r="BB425" s="1"/>
      <c r="BC425" s="717"/>
      <c r="BD425" s="723"/>
      <c r="BE425" s="723"/>
      <c r="BF425" s="723"/>
      <c r="BG425" s="723"/>
      <c r="BH425" s="723"/>
      <c r="BI425" s="1"/>
      <c r="BJ425" s="1"/>
      <c r="BK425" s="1"/>
      <c r="BL425" s="717"/>
      <c r="BM425" s="723"/>
      <c r="BN425" s="723"/>
      <c r="BO425" s="723"/>
      <c r="BP425" s="723"/>
      <c r="BQ425" s="723"/>
      <c r="BR425" s="1"/>
      <c r="BS425" s="1"/>
      <c r="BT425" s="1"/>
      <c r="BU425" s="1"/>
      <c r="BV425" s="1"/>
      <c r="BW425" s="1"/>
      <c r="BX425" s="1"/>
      <c r="BY425" s="1"/>
      <c r="BZ425" s="1"/>
      <c r="CA425" s="1"/>
      <c r="CB425" s="1"/>
      <c r="CC425" s="1"/>
    </row>
    <row r="426" spans="1:81" ht="39.75" customHeight="1" x14ac:dyDescent="0.3">
      <c r="A426" s="714"/>
      <c r="B426" s="715"/>
      <c r="C426" s="2"/>
      <c r="D426" s="2"/>
      <c r="E426" s="2"/>
      <c r="F426" s="2"/>
      <c r="G426" s="2"/>
      <c r="H426" s="2"/>
      <c r="I426" s="2"/>
      <c r="J426" s="716"/>
      <c r="K426" s="717"/>
      <c r="L426" s="718"/>
      <c r="M426" s="718"/>
      <c r="N426" s="719"/>
      <c r="O426" s="719"/>
      <c r="P426" s="719"/>
      <c r="Q426" s="719"/>
      <c r="R426" s="2"/>
      <c r="S426" s="2"/>
      <c r="T426" s="2"/>
      <c r="U426" s="2"/>
      <c r="V426" s="2"/>
      <c r="W426" s="2"/>
      <c r="X426" s="720"/>
      <c r="Y426" s="720"/>
      <c r="Z426" s="720"/>
      <c r="AA426" s="720"/>
      <c r="AB426" s="717"/>
      <c r="AC426" s="721"/>
      <c r="AD426" s="722"/>
      <c r="AE426" s="722"/>
      <c r="AF426" s="722"/>
      <c r="AG426" s="722"/>
      <c r="AH426" s="722"/>
      <c r="AI426" s="722"/>
      <c r="AJ426" s="722"/>
      <c r="AK426" s="717"/>
      <c r="AL426" s="723"/>
      <c r="AM426" s="723"/>
      <c r="AN426" s="723"/>
      <c r="AO426" s="723"/>
      <c r="AP426" s="723"/>
      <c r="AQ426" s="1"/>
      <c r="AR426" s="1"/>
      <c r="AS426" s="1"/>
      <c r="AT426" s="717"/>
      <c r="AU426" s="723"/>
      <c r="AV426" s="723"/>
      <c r="AW426" s="723"/>
      <c r="AX426" s="723"/>
      <c r="AY426" s="723"/>
      <c r="AZ426" s="1"/>
      <c r="BA426" s="1"/>
      <c r="BB426" s="1"/>
      <c r="BC426" s="717"/>
      <c r="BD426" s="723"/>
      <c r="BE426" s="723"/>
      <c r="BF426" s="723"/>
      <c r="BG426" s="723"/>
      <c r="BH426" s="723"/>
      <c r="BI426" s="1"/>
      <c r="BJ426" s="1"/>
      <c r="BK426" s="1"/>
      <c r="BL426" s="717"/>
      <c r="BM426" s="723"/>
      <c r="BN426" s="723"/>
      <c r="BO426" s="723"/>
      <c r="BP426" s="723"/>
      <c r="BQ426" s="723"/>
      <c r="BR426" s="1"/>
      <c r="BS426" s="1"/>
      <c r="BT426" s="1"/>
      <c r="BU426" s="1"/>
      <c r="BV426" s="1"/>
      <c r="BW426" s="1"/>
      <c r="BX426" s="1"/>
      <c r="BY426" s="1"/>
      <c r="BZ426" s="1"/>
      <c r="CA426" s="1"/>
      <c r="CB426" s="1"/>
      <c r="CC426" s="1"/>
    </row>
    <row r="427" spans="1:81" ht="39.75" customHeight="1" x14ac:dyDescent="0.3">
      <c r="A427" s="714"/>
      <c r="B427" s="715"/>
      <c r="C427" s="2"/>
      <c r="D427" s="2"/>
      <c r="E427" s="2"/>
      <c r="F427" s="2"/>
      <c r="G427" s="2"/>
      <c r="H427" s="2"/>
      <c r="I427" s="2"/>
      <c r="J427" s="716"/>
      <c r="K427" s="717"/>
      <c r="L427" s="718"/>
      <c r="M427" s="718"/>
      <c r="N427" s="719"/>
      <c r="O427" s="719"/>
      <c r="P427" s="719"/>
      <c r="Q427" s="719"/>
      <c r="R427" s="2"/>
      <c r="S427" s="2"/>
      <c r="T427" s="2"/>
      <c r="U427" s="2"/>
      <c r="V427" s="2"/>
      <c r="W427" s="2"/>
      <c r="X427" s="720"/>
      <c r="Y427" s="720"/>
      <c r="Z427" s="720"/>
      <c r="AA427" s="720"/>
      <c r="AB427" s="717"/>
      <c r="AC427" s="721"/>
      <c r="AD427" s="722"/>
      <c r="AE427" s="722"/>
      <c r="AF427" s="722"/>
      <c r="AG427" s="722"/>
      <c r="AH427" s="722"/>
      <c r="AI427" s="722"/>
      <c r="AJ427" s="722"/>
      <c r="AK427" s="717"/>
      <c r="AL427" s="723"/>
      <c r="AM427" s="723"/>
      <c r="AN427" s="723"/>
      <c r="AO427" s="723"/>
      <c r="AP427" s="723"/>
      <c r="AQ427" s="1"/>
      <c r="AR427" s="1"/>
      <c r="AS427" s="1"/>
      <c r="AT427" s="717"/>
      <c r="AU427" s="723"/>
      <c r="AV427" s="723"/>
      <c r="AW427" s="723"/>
      <c r="AX427" s="723"/>
      <c r="AY427" s="723"/>
      <c r="AZ427" s="1"/>
      <c r="BA427" s="1"/>
      <c r="BB427" s="1"/>
      <c r="BC427" s="717"/>
      <c r="BD427" s="723"/>
      <c r="BE427" s="723"/>
      <c r="BF427" s="723"/>
      <c r="BG427" s="723"/>
      <c r="BH427" s="723"/>
      <c r="BI427" s="1"/>
      <c r="BJ427" s="1"/>
      <c r="BK427" s="1"/>
      <c r="BL427" s="717"/>
      <c r="BM427" s="723"/>
      <c r="BN427" s="723"/>
      <c r="BO427" s="723"/>
      <c r="BP427" s="723"/>
      <c r="BQ427" s="723"/>
      <c r="BR427" s="1"/>
      <c r="BS427" s="1"/>
      <c r="BT427" s="1"/>
      <c r="BU427" s="1"/>
      <c r="BV427" s="1"/>
      <c r="BW427" s="1"/>
      <c r="BX427" s="1"/>
      <c r="BY427" s="1"/>
      <c r="BZ427" s="1"/>
      <c r="CA427" s="1"/>
      <c r="CB427" s="1"/>
      <c r="CC427" s="1"/>
    </row>
    <row r="428" spans="1:81" ht="39.75" customHeight="1" x14ac:dyDescent="0.3">
      <c r="A428" s="714"/>
      <c r="B428" s="715"/>
      <c r="C428" s="2"/>
      <c r="D428" s="2"/>
      <c r="E428" s="2"/>
      <c r="F428" s="2"/>
      <c r="G428" s="2"/>
      <c r="H428" s="2"/>
      <c r="I428" s="2"/>
      <c r="J428" s="716"/>
      <c r="K428" s="717"/>
      <c r="L428" s="718"/>
      <c r="M428" s="718"/>
      <c r="N428" s="719"/>
      <c r="O428" s="719"/>
      <c r="P428" s="719"/>
      <c r="Q428" s="719"/>
      <c r="R428" s="2"/>
      <c r="S428" s="2"/>
      <c r="T428" s="2"/>
      <c r="U428" s="2"/>
      <c r="V428" s="2"/>
      <c r="W428" s="2"/>
      <c r="X428" s="720"/>
      <c r="Y428" s="720"/>
      <c r="Z428" s="720"/>
      <c r="AA428" s="720"/>
      <c r="AB428" s="717"/>
      <c r="AC428" s="721"/>
      <c r="AD428" s="722"/>
      <c r="AE428" s="722"/>
      <c r="AF428" s="722"/>
      <c r="AG428" s="722"/>
      <c r="AH428" s="722"/>
      <c r="AI428" s="722"/>
      <c r="AJ428" s="722"/>
      <c r="AK428" s="717"/>
      <c r="AL428" s="723"/>
      <c r="AM428" s="723"/>
      <c r="AN428" s="723"/>
      <c r="AO428" s="723"/>
      <c r="AP428" s="723"/>
      <c r="AQ428" s="1"/>
      <c r="AR428" s="1"/>
      <c r="AS428" s="1"/>
      <c r="AT428" s="717"/>
      <c r="AU428" s="723"/>
      <c r="AV428" s="723"/>
      <c r="AW428" s="723"/>
      <c r="AX428" s="723"/>
      <c r="AY428" s="723"/>
      <c r="AZ428" s="1"/>
      <c r="BA428" s="1"/>
      <c r="BB428" s="1"/>
      <c r="BC428" s="717"/>
      <c r="BD428" s="723"/>
      <c r="BE428" s="723"/>
      <c r="BF428" s="723"/>
      <c r="BG428" s="723"/>
      <c r="BH428" s="723"/>
      <c r="BI428" s="1"/>
      <c r="BJ428" s="1"/>
      <c r="BK428" s="1"/>
      <c r="BL428" s="717"/>
      <c r="BM428" s="723"/>
      <c r="BN428" s="723"/>
      <c r="BO428" s="723"/>
      <c r="BP428" s="723"/>
      <c r="BQ428" s="723"/>
      <c r="BR428" s="1"/>
      <c r="BS428" s="1"/>
      <c r="BT428" s="1"/>
      <c r="BU428" s="1"/>
      <c r="BV428" s="1"/>
      <c r="BW428" s="1"/>
      <c r="BX428" s="1"/>
      <c r="BY428" s="1"/>
      <c r="BZ428" s="1"/>
      <c r="CA428" s="1"/>
      <c r="CB428" s="1"/>
      <c r="CC428" s="1"/>
    </row>
    <row r="429" spans="1:81" ht="39.75" customHeight="1" x14ac:dyDescent="0.3">
      <c r="A429" s="714"/>
      <c r="B429" s="715"/>
      <c r="C429" s="2"/>
      <c r="D429" s="2"/>
      <c r="E429" s="2"/>
      <c r="F429" s="2"/>
      <c r="G429" s="2"/>
      <c r="H429" s="2"/>
      <c r="I429" s="2"/>
      <c r="J429" s="716"/>
      <c r="K429" s="717"/>
      <c r="L429" s="718"/>
      <c r="M429" s="718"/>
      <c r="N429" s="719"/>
      <c r="O429" s="719"/>
      <c r="P429" s="719"/>
      <c r="Q429" s="719"/>
      <c r="R429" s="2"/>
      <c r="S429" s="2"/>
      <c r="T429" s="2"/>
      <c r="U429" s="2"/>
      <c r="V429" s="2"/>
      <c r="W429" s="2"/>
      <c r="X429" s="720"/>
      <c r="Y429" s="720"/>
      <c r="Z429" s="720"/>
      <c r="AA429" s="720"/>
      <c r="AB429" s="717"/>
      <c r="AC429" s="721"/>
      <c r="AD429" s="722"/>
      <c r="AE429" s="722"/>
      <c r="AF429" s="722"/>
      <c r="AG429" s="722"/>
      <c r="AH429" s="722"/>
      <c r="AI429" s="722"/>
      <c r="AJ429" s="722"/>
      <c r="AK429" s="717"/>
      <c r="AL429" s="723"/>
      <c r="AM429" s="723"/>
      <c r="AN429" s="723"/>
      <c r="AO429" s="723"/>
      <c r="AP429" s="723"/>
      <c r="AQ429" s="1"/>
      <c r="AR429" s="1"/>
      <c r="AS429" s="1"/>
      <c r="AT429" s="717"/>
      <c r="AU429" s="723"/>
      <c r="AV429" s="723"/>
      <c r="AW429" s="723"/>
      <c r="AX429" s="723"/>
      <c r="AY429" s="723"/>
      <c r="AZ429" s="1"/>
      <c r="BA429" s="1"/>
      <c r="BB429" s="1"/>
      <c r="BC429" s="717"/>
      <c r="BD429" s="723"/>
      <c r="BE429" s="723"/>
      <c r="BF429" s="723"/>
      <c r="BG429" s="723"/>
      <c r="BH429" s="723"/>
      <c r="BI429" s="1"/>
      <c r="BJ429" s="1"/>
      <c r="BK429" s="1"/>
      <c r="BL429" s="717"/>
      <c r="BM429" s="723"/>
      <c r="BN429" s="723"/>
      <c r="BO429" s="723"/>
      <c r="BP429" s="723"/>
      <c r="BQ429" s="723"/>
      <c r="BR429" s="1"/>
      <c r="BS429" s="1"/>
      <c r="BT429" s="1"/>
      <c r="BU429" s="1"/>
      <c r="BV429" s="1"/>
      <c r="BW429" s="1"/>
      <c r="BX429" s="1"/>
      <c r="BY429" s="1"/>
      <c r="BZ429" s="1"/>
      <c r="CA429" s="1"/>
      <c r="CB429" s="1"/>
      <c r="CC429" s="1"/>
    </row>
    <row r="430" spans="1:81" ht="39.75" customHeight="1" x14ac:dyDescent="0.3">
      <c r="A430" s="714"/>
      <c r="B430" s="715"/>
      <c r="C430" s="2"/>
      <c r="D430" s="2"/>
      <c r="E430" s="2"/>
      <c r="F430" s="2"/>
      <c r="G430" s="2"/>
      <c r="H430" s="2"/>
      <c r="I430" s="2"/>
      <c r="J430" s="716"/>
      <c r="K430" s="717"/>
      <c r="L430" s="718"/>
      <c r="M430" s="718"/>
      <c r="N430" s="719"/>
      <c r="O430" s="719"/>
      <c r="P430" s="719"/>
      <c r="Q430" s="719"/>
      <c r="R430" s="2"/>
      <c r="S430" s="2"/>
      <c r="T430" s="2"/>
      <c r="U430" s="2"/>
      <c r="V430" s="2"/>
      <c r="W430" s="2"/>
      <c r="X430" s="720"/>
      <c r="Y430" s="720"/>
      <c r="Z430" s="720"/>
      <c r="AA430" s="720"/>
      <c r="AB430" s="717"/>
      <c r="AC430" s="721"/>
      <c r="AD430" s="722"/>
      <c r="AE430" s="722"/>
      <c r="AF430" s="722"/>
      <c r="AG430" s="722"/>
      <c r="AH430" s="722"/>
      <c r="AI430" s="722"/>
      <c r="AJ430" s="722"/>
      <c r="AK430" s="717"/>
      <c r="AL430" s="723"/>
      <c r="AM430" s="723"/>
      <c r="AN430" s="723"/>
      <c r="AO430" s="723"/>
      <c r="AP430" s="723"/>
      <c r="AQ430" s="1"/>
      <c r="AR430" s="1"/>
      <c r="AS430" s="1"/>
      <c r="AT430" s="717"/>
      <c r="AU430" s="723"/>
      <c r="AV430" s="723"/>
      <c r="AW430" s="723"/>
      <c r="AX430" s="723"/>
      <c r="AY430" s="723"/>
      <c r="AZ430" s="1"/>
      <c r="BA430" s="1"/>
      <c r="BB430" s="1"/>
      <c r="BC430" s="717"/>
      <c r="BD430" s="723"/>
      <c r="BE430" s="723"/>
      <c r="BF430" s="723"/>
      <c r="BG430" s="723"/>
      <c r="BH430" s="723"/>
      <c r="BI430" s="1"/>
      <c r="BJ430" s="1"/>
      <c r="BK430" s="1"/>
      <c r="BL430" s="717"/>
      <c r="BM430" s="723"/>
      <c r="BN430" s="723"/>
      <c r="BO430" s="723"/>
      <c r="BP430" s="723"/>
      <c r="BQ430" s="723"/>
      <c r="BR430" s="1"/>
      <c r="BS430" s="1"/>
      <c r="BT430" s="1"/>
      <c r="BU430" s="1"/>
      <c r="BV430" s="1"/>
      <c r="BW430" s="1"/>
      <c r="BX430" s="1"/>
      <c r="BY430" s="1"/>
      <c r="BZ430" s="1"/>
      <c r="CA430" s="1"/>
      <c r="CB430" s="1"/>
      <c r="CC430" s="1"/>
    </row>
    <row r="431" spans="1:81" ht="39.75" customHeight="1" x14ac:dyDescent="0.3">
      <c r="A431" s="714"/>
      <c r="B431" s="715"/>
      <c r="C431" s="2"/>
      <c r="D431" s="2"/>
      <c r="E431" s="2"/>
      <c r="F431" s="2"/>
      <c r="G431" s="2"/>
      <c r="H431" s="2"/>
      <c r="I431" s="2"/>
      <c r="J431" s="716"/>
      <c r="K431" s="717"/>
      <c r="L431" s="718"/>
      <c r="M431" s="718"/>
      <c r="N431" s="719"/>
      <c r="O431" s="719"/>
      <c r="P431" s="719"/>
      <c r="Q431" s="719"/>
      <c r="R431" s="2"/>
      <c r="S431" s="2"/>
      <c r="T431" s="2"/>
      <c r="U431" s="2"/>
      <c r="V431" s="2"/>
      <c r="W431" s="2"/>
      <c r="X431" s="720"/>
      <c r="Y431" s="720"/>
      <c r="Z431" s="720"/>
      <c r="AA431" s="720"/>
      <c r="AB431" s="717"/>
      <c r="AC431" s="721"/>
      <c r="AD431" s="722"/>
      <c r="AE431" s="722"/>
      <c r="AF431" s="722"/>
      <c r="AG431" s="722"/>
      <c r="AH431" s="722"/>
      <c r="AI431" s="722"/>
      <c r="AJ431" s="722"/>
      <c r="AK431" s="717"/>
      <c r="AL431" s="723"/>
      <c r="AM431" s="723"/>
      <c r="AN431" s="723"/>
      <c r="AO431" s="723"/>
      <c r="AP431" s="723"/>
      <c r="AQ431" s="1"/>
      <c r="AR431" s="1"/>
      <c r="AS431" s="1"/>
      <c r="AT431" s="717"/>
      <c r="AU431" s="723"/>
      <c r="AV431" s="723"/>
      <c r="AW431" s="723"/>
      <c r="AX431" s="723"/>
      <c r="AY431" s="723"/>
      <c r="AZ431" s="1"/>
      <c r="BA431" s="1"/>
      <c r="BB431" s="1"/>
      <c r="BC431" s="717"/>
      <c r="BD431" s="723"/>
      <c r="BE431" s="723"/>
      <c r="BF431" s="723"/>
      <c r="BG431" s="723"/>
      <c r="BH431" s="723"/>
      <c r="BI431" s="1"/>
      <c r="BJ431" s="1"/>
      <c r="BK431" s="1"/>
      <c r="BL431" s="717"/>
      <c r="BM431" s="723"/>
      <c r="BN431" s="723"/>
      <c r="BO431" s="723"/>
      <c r="BP431" s="723"/>
      <c r="BQ431" s="723"/>
      <c r="BR431" s="1"/>
      <c r="BS431" s="1"/>
      <c r="BT431" s="1"/>
      <c r="BU431" s="1"/>
      <c r="BV431" s="1"/>
      <c r="BW431" s="1"/>
      <c r="BX431" s="1"/>
      <c r="BY431" s="1"/>
      <c r="BZ431" s="1"/>
      <c r="CA431" s="1"/>
      <c r="CB431" s="1"/>
      <c r="CC431" s="1"/>
    </row>
    <row r="432" spans="1:81" ht="39.75" customHeight="1" x14ac:dyDescent="0.3">
      <c r="A432" s="714"/>
      <c r="B432" s="715"/>
      <c r="C432" s="2"/>
      <c r="D432" s="2"/>
      <c r="E432" s="2"/>
      <c r="F432" s="2"/>
      <c r="G432" s="2"/>
      <c r="H432" s="2"/>
      <c r="I432" s="2"/>
      <c r="J432" s="716"/>
      <c r="K432" s="717"/>
      <c r="L432" s="718"/>
      <c r="M432" s="718"/>
      <c r="N432" s="719"/>
      <c r="O432" s="719"/>
      <c r="P432" s="719"/>
      <c r="Q432" s="719"/>
      <c r="R432" s="2"/>
      <c r="S432" s="2"/>
      <c r="T432" s="2"/>
      <c r="U432" s="2"/>
      <c r="V432" s="2"/>
      <c r="W432" s="2"/>
      <c r="X432" s="720"/>
      <c r="Y432" s="720"/>
      <c r="Z432" s="720"/>
      <c r="AA432" s="720"/>
      <c r="AB432" s="717"/>
      <c r="AC432" s="721"/>
      <c r="AD432" s="722"/>
      <c r="AE432" s="722"/>
      <c r="AF432" s="722"/>
      <c r="AG432" s="722"/>
      <c r="AH432" s="722"/>
      <c r="AI432" s="722"/>
      <c r="AJ432" s="722"/>
      <c r="AK432" s="717"/>
      <c r="AL432" s="723"/>
      <c r="AM432" s="723"/>
      <c r="AN432" s="723"/>
      <c r="AO432" s="723"/>
      <c r="AP432" s="723"/>
      <c r="AQ432" s="1"/>
      <c r="AR432" s="1"/>
      <c r="AS432" s="1"/>
      <c r="AT432" s="717"/>
      <c r="AU432" s="723"/>
      <c r="AV432" s="723"/>
      <c r="AW432" s="723"/>
      <c r="AX432" s="723"/>
      <c r="AY432" s="723"/>
      <c r="AZ432" s="1"/>
      <c r="BA432" s="1"/>
      <c r="BB432" s="1"/>
      <c r="BC432" s="717"/>
      <c r="BD432" s="723"/>
      <c r="BE432" s="723"/>
      <c r="BF432" s="723"/>
      <c r="BG432" s="723"/>
      <c r="BH432" s="723"/>
      <c r="BI432" s="1"/>
      <c r="BJ432" s="1"/>
      <c r="BK432" s="1"/>
      <c r="BL432" s="717"/>
      <c r="BM432" s="723"/>
      <c r="BN432" s="723"/>
      <c r="BO432" s="723"/>
      <c r="BP432" s="723"/>
      <c r="BQ432" s="723"/>
      <c r="BR432" s="1"/>
      <c r="BS432" s="1"/>
      <c r="BT432" s="1"/>
      <c r="BU432" s="1"/>
      <c r="BV432" s="1"/>
      <c r="BW432" s="1"/>
      <c r="BX432" s="1"/>
      <c r="BY432" s="1"/>
      <c r="BZ432" s="1"/>
      <c r="CA432" s="1"/>
      <c r="CB432" s="1"/>
      <c r="CC432" s="1"/>
    </row>
    <row r="433" spans="1:81" ht="39.75" customHeight="1" x14ac:dyDescent="0.3">
      <c r="A433" s="714"/>
      <c r="B433" s="715"/>
      <c r="C433" s="2"/>
      <c r="D433" s="2"/>
      <c r="E433" s="2"/>
      <c r="F433" s="2"/>
      <c r="G433" s="2"/>
      <c r="H433" s="2"/>
      <c r="I433" s="2"/>
      <c r="J433" s="716"/>
      <c r="K433" s="717"/>
      <c r="L433" s="718"/>
      <c r="M433" s="718"/>
      <c r="N433" s="719"/>
      <c r="O433" s="719"/>
      <c r="P433" s="719"/>
      <c r="Q433" s="719"/>
      <c r="R433" s="2"/>
      <c r="S433" s="2"/>
      <c r="T433" s="2"/>
      <c r="U433" s="2"/>
      <c r="V433" s="2"/>
      <c r="W433" s="2"/>
      <c r="X433" s="720"/>
      <c r="Y433" s="720"/>
      <c r="Z433" s="720"/>
      <c r="AA433" s="720"/>
      <c r="AB433" s="717"/>
      <c r="AC433" s="721"/>
      <c r="AD433" s="722"/>
      <c r="AE433" s="722"/>
      <c r="AF433" s="722"/>
      <c r="AG433" s="722"/>
      <c r="AH433" s="722"/>
      <c r="AI433" s="722"/>
      <c r="AJ433" s="722"/>
      <c r="AK433" s="717"/>
      <c r="AL433" s="723"/>
      <c r="AM433" s="723"/>
      <c r="AN433" s="723"/>
      <c r="AO433" s="723"/>
      <c r="AP433" s="723"/>
      <c r="AQ433" s="1"/>
      <c r="AR433" s="1"/>
      <c r="AS433" s="1"/>
      <c r="AT433" s="717"/>
      <c r="AU433" s="723"/>
      <c r="AV433" s="723"/>
      <c r="AW433" s="723"/>
      <c r="AX433" s="723"/>
      <c r="AY433" s="723"/>
      <c r="AZ433" s="1"/>
      <c r="BA433" s="1"/>
      <c r="BB433" s="1"/>
      <c r="BC433" s="717"/>
      <c r="BD433" s="723"/>
      <c r="BE433" s="723"/>
      <c r="BF433" s="723"/>
      <c r="BG433" s="723"/>
      <c r="BH433" s="723"/>
      <c r="BI433" s="1"/>
      <c r="BJ433" s="1"/>
      <c r="BK433" s="1"/>
      <c r="BL433" s="717"/>
      <c r="BM433" s="723"/>
      <c r="BN433" s="723"/>
      <c r="BO433" s="723"/>
      <c r="BP433" s="723"/>
      <c r="BQ433" s="723"/>
      <c r="BR433" s="1"/>
      <c r="BS433" s="1"/>
      <c r="BT433" s="1"/>
      <c r="BU433" s="1"/>
      <c r="BV433" s="1"/>
      <c r="BW433" s="1"/>
      <c r="BX433" s="1"/>
      <c r="BY433" s="1"/>
      <c r="BZ433" s="1"/>
      <c r="CA433" s="1"/>
      <c r="CB433" s="1"/>
      <c r="CC433" s="1"/>
    </row>
    <row r="434" spans="1:81" ht="39.75" customHeight="1" x14ac:dyDescent="0.3">
      <c r="A434" s="714"/>
      <c r="B434" s="715"/>
      <c r="C434" s="2"/>
      <c r="D434" s="2"/>
      <c r="E434" s="2"/>
      <c r="F434" s="2"/>
      <c r="G434" s="2"/>
      <c r="H434" s="2"/>
      <c r="I434" s="2"/>
      <c r="J434" s="716"/>
      <c r="K434" s="717"/>
      <c r="L434" s="718"/>
      <c r="M434" s="718"/>
      <c r="N434" s="719"/>
      <c r="O434" s="719"/>
      <c r="P434" s="719"/>
      <c r="Q434" s="719"/>
      <c r="R434" s="2"/>
      <c r="S434" s="2"/>
      <c r="T434" s="2"/>
      <c r="U434" s="2"/>
      <c r="V434" s="2"/>
      <c r="W434" s="2"/>
      <c r="X434" s="720"/>
      <c r="Y434" s="720"/>
      <c r="Z434" s="720"/>
      <c r="AA434" s="720"/>
      <c r="AB434" s="717"/>
      <c r="AC434" s="721"/>
      <c r="AD434" s="722"/>
      <c r="AE434" s="722"/>
      <c r="AF434" s="722"/>
      <c r="AG434" s="722"/>
      <c r="AH434" s="722"/>
      <c r="AI434" s="722"/>
      <c r="AJ434" s="722"/>
      <c r="AK434" s="717"/>
      <c r="AL434" s="723"/>
      <c r="AM434" s="723"/>
      <c r="AN434" s="723"/>
      <c r="AO434" s="723"/>
      <c r="AP434" s="723"/>
      <c r="AQ434" s="1"/>
      <c r="AR434" s="1"/>
      <c r="AS434" s="1"/>
      <c r="AT434" s="717"/>
      <c r="AU434" s="723"/>
      <c r="AV434" s="723"/>
      <c r="AW434" s="723"/>
      <c r="AX434" s="723"/>
      <c r="AY434" s="723"/>
      <c r="AZ434" s="1"/>
      <c r="BA434" s="1"/>
      <c r="BB434" s="1"/>
      <c r="BC434" s="717"/>
      <c r="BD434" s="723"/>
      <c r="BE434" s="723"/>
      <c r="BF434" s="723"/>
      <c r="BG434" s="723"/>
      <c r="BH434" s="723"/>
      <c r="BI434" s="1"/>
      <c r="BJ434" s="1"/>
      <c r="BK434" s="1"/>
      <c r="BL434" s="717"/>
      <c r="BM434" s="723"/>
      <c r="BN434" s="723"/>
      <c r="BO434" s="723"/>
      <c r="BP434" s="723"/>
      <c r="BQ434" s="723"/>
      <c r="BR434" s="1"/>
      <c r="BS434" s="1"/>
      <c r="BT434" s="1"/>
      <c r="BU434" s="1"/>
      <c r="BV434" s="1"/>
      <c r="BW434" s="1"/>
      <c r="BX434" s="1"/>
      <c r="BY434" s="1"/>
      <c r="BZ434" s="1"/>
      <c r="CA434" s="1"/>
      <c r="CB434" s="1"/>
      <c r="CC434" s="1"/>
    </row>
    <row r="435" spans="1:81" ht="39.75" customHeight="1" x14ac:dyDescent="0.3">
      <c r="A435" s="714"/>
      <c r="B435" s="715"/>
      <c r="C435" s="2"/>
      <c r="D435" s="2"/>
      <c r="E435" s="2"/>
      <c r="F435" s="2"/>
      <c r="G435" s="2"/>
      <c r="H435" s="2"/>
      <c r="I435" s="2"/>
      <c r="J435" s="716"/>
      <c r="K435" s="717"/>
      <c r="L435" s="718"/>
      <c r="M435" s="718"/>
      <c r="N435" s="719"/>
      <c r="O435" s="719"/>
      <c r="P435" s="719"/>
      <c r="Q435" s="719"/>
      <c r="R435" s="2"/>
      <c r="S435" s="2"/>
      <c r="T435" s="2"/>
      <c r="U435" s="2"/>
      <c r="V435" s="2"/>
      <c r="W435" s="2"/>
      <c r="X435" s="720"/>
      <c r="Y435" s="720"/>
      <c r="Z435" s="720"/>
      <c r="AA435" s="720"/>
      <c r="AB435" s="717"/>
      <c r="AC435" s="721"/>
      <c r="AD435" s="722"/>
      <c r="AE435" s="722"/>
      <c r="AF435" s="722"/>
      <c r="AG435" s="722"/>
      <c r="AH435" s="722"/>
      <c r="AI435" s="722"/>
      <c r="AJ435" s="722"/>
      <c r="AK435" s="717"/>
      <c r="AL435" s="723"/>
      <c r="AM435" s="723"/>
      <c r="AN435" s="723"/>
      <c r="AO435" s="723"/>
      <c r="AP435" s="723"/>
      <c r="AQ435" s="1"/>
      <c r="AR435" s="1"/>
      <c r="AS435" s="1"/>
      <c r="AT435" s="717"/>
      <c r="AU435" s="723"/>
      <c r="AV435" s="723"/>
      <c r="AW435" s="723"/>
      <c r="AX435" s="723"/>
      <c r="AY435" s="723"/>
      <c r="AZ435" s="1"/>
      <c r="BA435" s="1"/>
      <c r="BB435" s="1"/>
      <c r="BC435" s="717"/>
      <c r="BD435" s="723"/>
      <c r="BE435" s="723"/>
      <c r="BF435" s="723"/>
      <c r="BG435" s="723"/>
      <c r="BH435" s="723"/>
      <c r="BI435" s="1"/>
      <c r="BJ435" s="1"/>
      <c r="BK435" s="1"/>
      <c r="BL435" s="717"/>
      <c r="BM435" s="723"/>
      <c r="BN435" s="723"/>
      <c r="BO435" s="723"/>
      <c r="BP435" s="723"/>
      <c r="BQ435" s="723"/>
      <c r="BR435" s="1"/>
      <c r="BS435" s="1"/>
      <c r="BT435" s="1"/>
      <c r="BU435" s="1"/>
      <c r="BV435" s="1"/>
      <c r="BW435" s="1"/>
      <c r="BX435" s="1"/>
      <c r="BY435" s="1"/>
      <c r="BZ435" s="1"/>
      <c r="CA435" s="1"/>
      <c r="CB435" s="1"/>
      <c r="CC435" s="1"/>
    </row>
    <row r="436" spans="1:81" ht="39.75" customHeight="1" x14ac:dyDescent="0.3">
      <c r="A436" s="714"/>
      <c r="B436" s="715"/>
      <c r="C436" s="2"/>
      <c r="D436" s="2"/>
      <c r="E436" s="2"/>
      <c r="F436" s="2"/>
      <c r="G436" s="2"/>
      <c r="H436" s="2"/>
      <c r="I436" s="2"/>
      <c r="J436" s="716"/>
      <c r="K436" s="717"/>
      <c r="L436" s="718"/>
      <c r="M436" s="718"/>
      <c r="N436" s="719"/>
      <c r="O436" s="719"/>
      <c r="P436" s="719"/>
      <c r="Q436" s="719"/>
      <c r="R436" s="2"/>
      <c r="S436" s="2"/>
      <c r="T436" s="2"/>
      <c r="U436" s="2"/>
      <c r="V436" s="2"/>
      <c r="W436" s="2"/>
      <c r="X436" s="720"/>
      <c r="Y436" s="720"/>
      <c r="Z436" s="720"/>
      <c r="AA436" s="720"/>
      <c r="AB436" s="717"/>
      <c r="AC436" s="721"/>
      <c r="AD436" s="722"/>
      <c r="AE436" s="722"/>
      <c r="AF436" s="722"/>
      <c r="AG436" s="722"/>
      <c r="AH436" s="722"/>
      <c r="AI436" s="722"/>
      <c r="AJ436" s="722"/>
      <c r="AK436" s="717"/>
      <c r="AL436" s="723"/>
      <c r="AM436" s="723"/>
      <c r="AN436" s="723"/>
      <c r="AO436" s="723"/>
      <c r="AP436" s="723"/>
      <c r="AQ436" s="1"/>
      <c r="AR436" s="1"/>
      <c r="AS436" s="1"/>
      <c r="AT436" s="717"/>
      <c r="AU436" s="723"/>
      <c r="AV436" s="723"/>
      <c r="AW436" s="723"/>
      <c r="AX436" s="723"/>
      <c r="AY436" s="723"/>
      <c r="AZ436" s="1"/>
      <c r="BA436" s="1"/>
      <c r="BB436" s="1"/>
      <c r="BC436" s="717"/>
      <c r="BD436" s="723"/>
      <c r="BE436" s="723"/>
      <c r="BF436" s="723"/>
      <c r="BG436" s="723"/>
      <c r="BH436" s="723"/>
      <c r="BI436" s="1"/>
      <c r="BJ436" s="1"/>
      <c r="BK436" s="1"/>
      <c r="BL436" s="717"/>
      <c r="BM436" s="723"/>
      <c r="BN436" s="723"/>
      <c r="BO436" s="723"/>
      <c r="BP436" s="723"/>
      <c r="BQ436" s="723"/>
      <c r="BR436" s="1"/>
      <c r="BS436" s="1"/>
      <c r="BT436" s="1"/>
      <c r="BU436" s="1"/>
      <c r="BV436" s="1"/>
      <c r="BW436" s="1"/>
      <c r="BX436" s="1"/>
      <c r="BY436" s="1"/>
      <c r="BZ436" s="1"/>
      <c r="CA436" s="1"/>
      <c r="CB436" s="1"/>
      <c r="CC436" s="1"/>
    </row>
    <row r="437" spans="1:81" ht="39.75" customHeight="1" x14ac:dyDescent="0.3">
      <c r="A437" s="714"/>
      <c r="B437" s="715"/>
      <c r="C437" s="2"/>
      <c r="D437" s="2"/>
      <c r="E437" s="2"/>
      <c r="F437" s="2"/>
      <c r="G437" s="2"/>
      <c r="H437" s="2"/>
      <c r="I437" s="2"/>
      <c r="J437" s="716"/>
      <c r="K437" s="717"/>
      <c r="L437" s="718"/>
      <c r="M437" s="718"/>
      <c r="N437" s="719"/>
      <c r="O437" s="719"/>
      <c r="P437" s="719"/>
      <c r="Q437" s="719"/>
      <c r="R437" s="2"/>
      <c r="S437" s="2"/>
      <c r="T437" s="2"/>
      <c r="U437" s="2"/>
      <c r="V437" s="2"/>
      <c r="W437" s="2"/>
      <c r="X437" s="720"/>
      <c r="Y437" s="720"/>
      <c r="Z437" s="720"/>
      <c r="AA437" s="720"/>
      <c r="AB437" s="717"/>
      <c r="AC437" s="721"/>
      <c r="AD437" s="722"/>
      <c r="AE437" s="722"/>
      <c r="AF437" s="722"/>
      <c r="AG437" s="722"/>
      <c r="AH437" s="722"/>
      <c r="AI437" s="722"/>
      <c r="AJ437" s="722"/>
      <c r="AK437" s="717"/>
      <c r="AL437" s="723"/>
      <c r="AM437" s="723"/>
      <c r="AN437" s="723"/>
      <c r="AO437" s="723"/>
      <c r="AP437" s="723"/>
      <c r="AQ437" s="1"/>
      <c r="AR437" s="1"/>
      <c r="AS437" s="1"/>
      <c r="AT437" s="717"/>
      <c r="AU437" s="723"/>
      <c r="AV437" s="723"/>
      <c r="AW437" s="723"/>
      <c r="AX437" s="723"/>
      <c r="AY437" s="723"/>
      <c r="AZ437" s="1"/>
      <c r="BA437" s="1"/>
      <c r="BB437" s="1"/>
      <c r="BC437" s="717"/>
      <c r="BD437" s="723"/>
      <c r="BE437" s="723"/>
      <c r="BF437" s="723"/>
      <c r="BG437" s="723"/>
      <c r="BH437" s="723"/>
      <c r="BI437" s="1"/>
      <c r="BJ437" s="1"/>
      <c r="BK437" s="1"/>
      <c r="BL437" s="717"/>
      <c r="BM437" s="723"/>
      <c r="BN437" s="723"/>
      <c r="BO437" s="723"/>
      <c r="BP437" s="723"/>
      <c r="BQ437" s="723"/>
      <c r="BR437" s="1"/>
      <c r="BS437" s="1"/>
      <c r="BT437" s="1"/>
      <c r="BU437" s="1"/>
      <c r="BV437" s="1"/>
      <c r="BW437" s="1"/>
      <c r="BX437" s="1"/>
      <c r="BY437" s="1"/>
      <c r="BZ437" s="1"/>
      <c r="CA437" s="1"/>
      <c r="CB437" s="1"/>
      <c r="CC437" s="1"/>
    </row>
    <row r="438" spans="1:81" ht="39.75" customHeight="1" x14ac:dyDescent="0.3">
      <c r="A438" s="714"/>
      <c r="B438" s="715"/>
      <c r="C438" s="2"/>
      <c r="D438" s="2"/>
      <c r="E438" s="2"/>
      <c r="F438" s="2"/>
      <c r="G438" s="2"/>
      <c r="H438" s="2"/>
      <c r="I438" s="2"/>
      <c r="J438" s="716"/>
      <c r="K438" s="717"/>
      <c r="L438" s="718"/>
      <c r="M438" s="718"/>
      <c r="N438" s="719"/>
      <c r="O438" s="719"/>
      <c r="P438" s="719"/>
      <c r="Q438" s="719"/>
      <c r="R438" s="2"/>
      <c r="S438" s="2"/>
      <c r="T438" s="2"/>
      <c r="U438" s="2"/>
      <c r="V438" s="2"/>
      <c r="W438" s="2"/>
      <c r="X438" s="720"/>
      <c r="Y438" s="720"/>
      <c r="Z438" s="720"/>
      <c r="AA438" s="720"/>
      <c r="AB438" s="717"/>
      <c r="AC438" s="721"/>
      <c r="AD438" s="722"/>
      <c r="AE438" s="722"/>
      <c r="AF438" s="722"/>
      <c r="AG438" s="722"/>
      <c r="AH438" s="722"/>
      <c r="AI438" s="722"/>
      <c r="AJ438" s="722"/>
      <c r="AK438" s="717"/>
      <c r="AL438" s="723"/>
      <c r="AM438" s="723"/>
      <c r="AN438" s="723"/>
      <c r="AO438" s="723"/>
      <c r="AP438" s="723"/>
      <c r="AQ438" s="1"/>
      <c r="AR438" s="1"/>
      <c r="AS438" s="1"/>
      <c r="AT438" s="717"/>
      <c r="AU438" s="723"/>
      <c r="AV438" s="723"/>
      <c r="AW438" s="723"/>
      <c r="AX438" s="723"/>
      <c r="AY438" s="723"/>
      <c r="AZ438" s="1"/>
      <c r="BA438" s="1"/>
      <c r="BB438" s="1"/>
      <c r="BC438" s="717"/>
      <c r="BD438" s="723"/>
      <c r="BE438" s="723"/>
      <c r="BF438" s="723"/>
      <c r="BG438" s="723"/>
      <c r="BH438" s="723"/>
      <c r="BI438" s="1"/>
      <c r="BJ438" s="1"/>
      <c r="BK438" s="1"/>
      <c r="BL438" s="717"/>
      <c r="BM438" s="723"/>
      <c r="BN438" s="723"/>
      <c r="BO438" s="723"/>
      <c r="BP438" s="723"/>
      <c r="BQ438" s="723"/>
      <c r="BR438" s="1"/>
      <c r="BS438" s="1"/>
      <c r="BT438" s="1"/>
      <c r="BU438" s="1"/>
      <c r="BV438" s="1"/>
      <c r="BW438" s="1"/>
      <c r="BX438" s="1"/>
      <c r="BY438" s="1"/>
      <c r="BZ438" s="1"/>
      <c r="CA438" s="1"/>
      <c r="CB438" s="1"/>
      <c r="CC438" s="1"/>
    </row>
    <row r="439" spans="1:81" ht="39.75" customHeight="1" x14ac:dyDescent="0.3">
      <c r="A439" s="714"/>
      <c r="B439" s="715"/>
      <c r="C439" s="2"/>
      <c r="D439" s="2"/>
      <c r="E439" s="2"/>
      <c r="F439" s="2"/>
      <c r="G439" s="2"/>
      <c r="H439" s="2"/>
      <c r="I439" s="2"/>
      <c r="J439" s="716"/>
      <c r="K439" s="717"/>
      <c r="L439" s="718"/>
      <c r="M439" s="718"/>
      <c r="N439" s="719"/>
      <c r="O439" s="719"/>
      <c r="P439" s="719"/>
      <c r="Q439" s="719"/>
      <c r="R439" s="2"/>
      <c r="S439" s="2"/>
      <c r="T439" s="2"/>
      <c r="U439" s="2"/>
      <c r="V439" s="2"/>
      <c r="W439" s="2"/>
      <c r="X439" s="720"/>
      <c r="Y439" s="720"/>
      <c r="Z439" s="720"/>
      <c r="AA439" s="720"/>
      <c r="AB439" s="717"/>
      <c r="AC439" s="721"/>
      <c r="AD439" s="722"/>
      <c r="AE439" s="722"/>
      <c r="AF439" s="722"/>
      <c r="AG439" s="722"/>
      <c r="AH439" s="722"/>
      <c r="AI439" s="722"/>
      <c r="AJ439" s="722"/>
      <c r="AK439" s="717"/>
      <c r="AL439" s="723"/>
      <c r="AM439" s="723"/>
      <c r="AN439" s="723"/>
      <c r="AO439" s="723"/>
      <c r="AP439" s="723"/>
      <c r="AQ439" s="1"/>
      <c r="AR439" s="1"/>
      <c r="AS439" s="1"/>
      <c r="AT439" s="717"/>
      <c r="AU439" s="723"/>
      <c r="AV439" s="723"/>
      <c r="AW439" s="723"/>
      <c r="AX439" s="723"/>
      <c r="AY439" s="723"/>
      <c r="AZ439" s="1"/>
      <c r="BA439" s="1"/>
      <c r="BB439" s="1"/>
      <c r="BC439" s="717"/>
      <c r="BD439" s="723"/>
      <c r="BE439" s="723"/>
      <c r="BF439" s="723"/>
      <c r="BG439" s="723"/>
      <c r="BH439" s="723"/>
      <c r="BI439" s="1"/>
      <c r="BJ439" s="1"/>
      <c r="BK439" s="1"/>
      <c r="BL439" s="717"/>
      <c r="BM439" s="723"/>
      <c r="BN439" s="723"/>
      <c r="BO439" s="723"/>
      <c r="BP439" s="723"/>
      <c r="BQ439" s="723"/>
      <c r="BR439" s="1"/>
      <c r="BS439" s="1"/>
      <c r="BT439" s="1"/>
      <c r="BU439" s="1"/>
      <c r="BV439" s="1"/>
      <c r="BW439" s="1"/>
      <c r="BX439" s="1"/>
      <c r="BY439" s="1"/>
      <c r="BZ439" s="1"/>
      <c r="CA439" s="1"/>
      <c r="CB439" s="1"/>
      <c r="CC439" s="1"/>
    </row>
    <row r="440" spans="1:81" ht="39.75" customHeight="1" x14ac:dyDescent="0.3">
      <c r="A440" s="714"/>
      <c r="B440" s="715"/>
      <c r="C440" s="2"/>
      <c r="D440" s="2"/>
      <c r="E440" s="2"/>
      <c r="F440" s="2"/>
      <c r="G440" s="2"/>
      <c r="H440" s="2"/>
      <c r="I440" s="2"/>
      <c r="J440" s="716"/>
      <c r="K440" s="717"/>
      <c r="L440" s="718"/>
      <c r="M440" s="718"/>
      <c r="N440" s="719"/>
      <c r="O440" s="719"/>
      <c r="P440" s="719"/>
      <c r="Q440" s="719"/>
      <c r="R440" s="2"/>
      <c r="S440" s="2"/>
      <c r="T440" s="2"/>
      <c r="U440" s="2"/>
      <c r="V440" s="2"/>
      <c r="W440" s="2"/>
      <c r="X440" s="720"/>
      <c r="Y440" s="720"/>
      <c r="Z440" s="720"/>
      <c r="AA440" s="720"/>
      <c r="AB440" s="717"/>
      <c r="AC440" s="721"/>
      <c r="AD440" s="722"/>
      <c r="AE440" s="722"/>
      <c r="AF440" s="722"/>
      <c r="AG440" s="722"/>
      <c r="AH440" s="722"/>
      <c r="AI440" s="722"/>
      <c r="AJ440" s="722"/>
      <c r="AK440" s="717"/>
      <c r="AL440" s="723"/>
      <c r="AM440" s="723"/>
      <c r="AN440" s="723"/>
      <c r="AO440" s="723"/>
      <c r="AP440" s="723"/>
      <c r="AQ440" s="1"/>
      <c r="AR440" s="1"/>
      <c r="AS440" s="1"/>
      <c r="AT440" s="717"/>
      <c r="AU440" s="723"/>
      <c r="AV440" s="723"/>
      <c r="AW440" s="723"/>
      <c r="AX440" s="723"/>
      <c r="AY440" s="723"/>
      <c r="AZ440" s="1"/>
      <c r="BA440" s="1"/>
      <c r="BB440" s="1"/>
      <c r="BC440" s="717"/>
      <c r="BD440" s="723"/>
      <c r="BE440" s="723"/>
      <c r="BF440" s="723"/>
      <c r="BG440" s="723"/>
      <c r="BH440" s="723"/>
      <c r="BI440" s="1"/>
      <c r="BJ440" s="1"/>
      <c r="BK440" s="1"/>
      <c r="BL440" s="717"/>
      <c r="BM440" s="723"/>
      <c r="BN440" s="723"/>
      <c r="BO440" s="723"/>
      <c r="BP440" s="723"/>
      <c r="BQ440" s="723"/>
      <c r="BR440" s="1"/>
      <c r="BS440" s="1"/>
      <c r="BT440" s="1"/>
      <c r="BU440" s="1"/>
      <c r="BV440" s="1"/>
      <c r="BW440" s="1"/>
      <c r="BX440" s="1"/>
      <c r="BY440" s="1"/>
      <c r="BZ440" s="1"/>
      <c r="CA440" s="1"/>
      <c r="CB440" s="1"/>
      <c r="CC440" s="1"/>
    </row>
    <row r="441" spans="1:81" ht="39.75" customHeight="1" x14ac:dyDescent="0.3">
      <c r="A441" s="714"/>
      <c r="B441" s="715"/>
      <c r="C441" s="2"/>
      <c r="D441" s="2"/>
      <c r="E441" s="2"/>
      <c r="F441" s="2"/>
      <c r="G441" s="2"/>
      <c r="H441" s="2"/>
      <c r="I441" s="2"/>
      <c r="J441" s="716"/>
      <c r="K441" s="717"/>
      <c r="L441" s="718"/>
      <c r="M441" s="718"/>
      <c r="N441" s="719"/>
      <c r="O441" s="719"/>
      <c r="P441" s="719"/>
      <c r="Q441" s="719"/>
      <c r="R441" s="2"/>
      <c r="S441" s="2"/>
      <c r="T441" s="2"/>
      <c r="U441" s="2"/>
      <c r="V441" s="2"/>
      <c r="W441" s="2"/>
      <c r="X441" s="720"/>
      <c r="Y441" s="720"/>
      <c r="Z441" s="720"/>
      <c r="AA441" s="720"/>
      <c r="AB441" s="717"/>
      <c r="AC441" s="721"/>
      <c r="AD441" s="722"/>
      <c r="AE441" s="722"/>
      <c r="AF441" s="722"/>
      <c r="AG441" s="722"/>
      <c r="AH441" s="722"/>
      <c r="AI441" s="722"/>
      <c r="AJ441" s="722"/>
      <c r="AK441" s="717"/>
      <c r="AL441" s="723"/>
      <c r="AM441" s="723"/>
      <c r="AN441" s="723"/>
      <c r="AO441" s="723"/>
      <c r="AP441" s="723"/>
      <c r="AQ441" s="1"/>
      <c r="AR441" s="1"/>
      <c r="AS441" s="1"/>
      <c r="AT441" s="717"/>
      <c r="AU441" s="723"/>
      <c r="AV441" s="723"/>
      <c r="AW441" s="723"/>
      <c r="AX441" s="723"/>
      <c r="AY441" s="723"/>
      <c r="AZ441" s="1"/>
      <c r="BA441" s="1"/>
      <c r="BB441" s="1"/>
      <c r="BC441" s="717"/>
      <c r="BD441" s="723"/>
      <c r="BE441" s="723"/>
      <c r="BF441" s="723"/>
      <c r="BG441" s="723"/>
      <c r="BH441" s="723"/>
      <c r="BI441" s="1"/>
      <c r="BJ441" s="1"/>
      <c r="BK441" s="1"/>
      <c r="BL441" s="717"/>
      <c r="BM441" s="723"/>
      <c r="BN441" s="723"/>
      <c r="BO441" s="723"/>
      <c r="BP441" s="723"/>
      <c r="BQ441" s="723"/>
      <c r="BR441" s="1"/>
      <c r="BS441" s="1"/>
      <c r="BT441" s="1"/>
      <c r="BU441" s="1"/>
      <c r="BV441" s="1"/>
      <c r="BW441" s="1"/>
      <c r="BX441" s="1"/>
      <c r="BY441" s="1"/>
      <c r="BZ441" s="1"/>
      <c r="CA441" s="1"/>
      <c r="CB441" s="1"/>
      <c r="CC441" s="1"/>
    </row>
    <row r="442" spans="1:81" ht="39.75" customHeight="1" x14ac:dyDescent="0.3">
      <c r="A442" s="714"/>
      <c r="B442" s="715"/>
      <c r="C442" s="2"/>
      <c r="D442" s="2"/>
      <c r="E442" s="2"/>
      <c r="F442" s="2"/>
      <c r="G442" s="2"/>
      <c r="H442" s="2"/>
      <c r="I442" s="2"/>
      <c r="J442" s="716"/>
      <c r="K442" s="717"/>
      <c r="L442" s="718"/>
      <c r="M442" s="718"/>
      <c r="N442" s="719"/>
      <c r="O442" s="719"/>
      <c r="P442" s="719"/>
      <c r="Q442" s="719"/>
      <c r="R442" s="2"/>
      <c r="S442" s="2"/>
      <c r="T442" s="2"/>
      <c r="U442" s="2"/>
      <c r="V442" s="2"/>
      <c r="W442" s="2"/>
      <c r="X442" s="720"/>
      <c r="Y442" s="720"/>
      <c r="Z442" s="720"/>
      <c r="AA442" s="720"/>
      <c r="AB442" s="717"/>
      <c r="AC442" s="721"/>
      <c r="AD442" s="722"/>
      <c r="AE442" s="722"/>
      <c r="AF442" s="722"/>
      <c r="AG442" s="722"/>
      <c r="AH442" s="722"/>
      <c r="AI442" s="722"/>
      <c r="AJ442" s="722"/>
      <c r="AK442" s="717"/>
      <c r="AL442" s="723"/>
      <c r="AM442" s="723"/>
      <c r="AN442" s="723"/>
      <c r="AO442" s="723"/>
      <c r="AP442" s="723"/>
      <c r="AQ442" s="1"/>
      <c r="AR442" s="1"/>
      <c r="AS442" s="1"/>
      <c r="AT442" s="717"/>
      <c r="AU442" s="723"/>
      <c r="AV442" s="723"/>
      <c r="AW442" s="723"/>
      <c r="AX442" s="723"/>
      <c r="AY442" s="723"/>
      <c r="AZ442" s="1"/>
      <c r="BA442" s="1"/>
      <c r="BB442" s="1"/>
      <c r="BC442" s="717"/>
      <c r="BD442" s="723"/>
      <c r="BE442" s="723"/>
      <c r="BF442" s="723"/>
      <c r="BG442" s="723"/>
      <c r="BH442" s="723"/>
      <c r="BI442" s="1"/>
      <c r="BJ442" s="1"/>
      <c r="BK442" s="1"/>
      <c r="BL442" s="717"/>
      <c r="BM442" s="723"/>
      <c r="BN442" s="723"/>
      <c r="BO442" s="723"/>
      <c r="BP442" s="723"/>
      <c r="BQ442" s="723"/>
      <c r="BR442" s="1"/>
      <c r="BS442" s="1"/>
      <c r="BT442" s="1"/>
      <c r="BU442" s="1"/>
      <c r="BV442" s="1"/>
      <c r="BW442" s="1"/>
      <c r="BX442" s="1"/>
      <c r="BY442" s="1"/>
      <c r="BZ442" s="1"/>
      <c r="CA442" s="1"/>
      <c r="CB442" s="1"/>
      <c r="CC442" s="1"/>
    </row>
    <row r="443" spans="1:81" ht="39.75" customHeight="1" x14ac:dyDescent="0.3">
      <c r="A443" s="714"/>
      <c r="B443" s="715"/>
      <c r="C443" s="2"/>
      <c r="D443" s="2"/>
      <c r="E443" s="2"/>
      <c r="F443" s="2"/>
      <c r="G443" s="2"/>
      <c r="H443" s="2"/>
      <c r="I443" s="2"/>
      <c r="J443" s="716"/>
      <c r="K443" s="717"/>
      <c r="L443" s="718"/>
      <c r="M443" s="718"/>
      <c r="N443" s="719"/>
      <c r="O443" s="719"/>
      <c r="P443" s="719"/>
      <c r="Q443" s="719"/>
      <c r="R443" s="2"/>
      <c r="S443" s="2"/>
      <c r="T443" s="2"/>
      <c r="U443" s="2"/>
      <c r="V443" s="2"/>
      <c r="W443" s="2"/>
      <c r="X443" s="720"/>
      <c r="Y443" s="720"/>
      <c r="Z443" s="720"/>
      <c r="AA443" s="720"/>
      <c r="AB443" s="717"/>
      <c r="AC443" s="721"/>
      <c r="AD443" s="722"/>
      <c r="AE443" s="722"/>
      <c r="AF443" s="722"/>
      <c r="AG443" s="722"/>
      <c r="AH443" s="722"/>
      <c r="AI443" s="722"/>
      <c r="AJ443" s="722"/>
      <c r="AK443" s="717"/>
      <c r="AL443" s="723"/>
      <c r="AM443" s="723"/>
      <c r="AN443" s="723"/>
      <c r="AO443" s="723"/>
      <c r="AP443" s="723"/>
      <c r="AQ443" s="1"/>
      <c r="AR443" s="1"/>
      <c r="AS443" s="1"/>
      <c r="AT443" s="717"/>
      <c r="AU443" s="723"/>
      <c r="AV443" s="723"/>
      <c r="AW443" s="723"/>
      <c r="AX443" s="723"/>
      <c r="AY443" s="723"/>
      <c r="AZ443" s="1"/>
      <c r="BA443" s="1"/>
      <c r="BB443" s="1"/>
      <c r="BC443" s="717"/>
      <c r="BD443" s="723"/>
      <c r="BE443" s="723"/>
      <c r="BF443" s="723"/>
      <c r="BG443" s="723"/>
      <c r="BH443" s="723"/>
      <c r="BI443" s="1"/>
      <c r="BJ443" s="1"/>
      <c r="BK443" s="1"/>
      <c r="BL443" s="717"/>
      <c r="BM443" s="723"/>
      <c r="BN443" s="723"/>
      <c r="BO443" s="723"/>
      <c r="BP443" s="723"/>
      <c r="BQ443" s="723"/>
      <c r="BR443" s="1"/>
      <c r="BS443" s="1"/>
      <c r="BT443" s="1"/>
      <c r="BU443" s="1"/>
      <c r="BV443" s="1"/>
      <c r="BW443" s="1"/>
      <c r="BX443" s="1"/>
      <c r="BY443" s="1"/>
      <c r="BZ443" s="1"/>
      <c r="CA443" s="1"/>
      <c r="CB443" s="1"/>
      <c r="CC443" s="1"/>
    </row>
    <row r="444" spans="1:81" ht="39.75" customHeight="1" x14ac:dyDescent="0.3">
      <c r="A444" s="714"/>
      <c r="B444" s="715"/>
      <c r="C444" s="2"/>
      <c r="D444" s="2"/>
      <c r="E444" s="2"/>
      <c r="F444" s="2"/>
      <c r="G444" s="2"/>
      <c r="H444" s="2"/>
      <c r="I444" s="2"/>
      <c r="J444" s="716"/>
      <c r="K444" s="717"/>
      <c r="L444" s="718"/>
      <c r="M444" s="718"/>
      <c r="N444" s="719"/>
      <c r="O444" s="719"/>
      <c r="P444" s="719"/>
      <c r="Q444" s="719"/>
      <c r="R444" s="2"/>
      <c r="S444" s="2"/>
      <c r="T444" s="2"/>
      <c r="U444" s="2"/>
      <c r="V444" s="2"/>
      <c r="W444" s="2"/>
      <c r="X444" s="720"/>
      <c r="Y444" s="720"/>
      <c r="Z444" s="720"/>
      <c r="AA444" s="720"/>
      <c r="AB444" s="717"/>
      <c r="AC444" s="721"/>
      <c r="AD444" s="722"/>
      <c r="AE444" s="722"/>
      <c r="AF444" s="722"/>
      <c r="AG444" s="722"/>
      <c r="AH444" s="722"/>
      <c r="AI444" s="722"/>
      <c r="AJ444" s="722"/>
      <c r="AK444" s="717"/>
      <c r="AL444" s="723"/>
      <c r="AM444" s="723"/>
      <c r="AN444" s="723"/>
      <c r="AO444" s="723"/>
      <c r="AP444" s="723"/>
      <c r="AQ444" s="1"/>
      <c r="AR444" s="1"/>
      <c r="AS444" s="1"/>
      <c r="AT444" s="717"/>
      <c r="AU444" s="723"/>
      <c r="AV444" s="723"/>
      <c r="AW444" s="723"/>
      <c r="AX444" s="723"/>
      <c r="AY444" s="723"/>
      <c r="AZ444" s="1"/>
      <c r="BA444" s="1"/>
      <c r="BB444" s="1"/>
      <c r="BC444" s="717"/>
      <c r="BD444" s="723"/>
      <c r="BE444" s="723"/>
      <c r="BF444" s="723"/>
      <c r="BG444" s="723"/>
      <c r="BH444" s="723"/>
      <c r="BI444" s="1"/>
      <c r="BJ444" s="1"/>
      <c r="BK444" s="1"/>
      <c r="BL444" s="717"/>
      <c r="BM444" s="723"/>
      <c r="BN444" s="723"/>
      <c r="BO444" s="723"/>
      <c r="BP444" s="723"/>
      <c r="BQ444" s="723"/>
      <c r="BR444" s="1"/>
      <c r="BS444" s="1"/>
      <c r="BT444" s="1"/>
      <c r="BU444" s="1"/>
      <c r="BV444" s="1"/>
      <c r="BW444" s="1"/>
      <c r="BX444" s="1"/>
      <c r="BY444" s="1"/>
      <c r="BZ444" s="1"/>
      <c r="CA444" s="1"/>
      <c r="CB444" s="1"/>
      <c r="CC444" s="1"/>
    </row>
    <row r="445" spans="1:81" ht="39.75" customHeight="1" x14ac:dyDescent="0.3">
      <c r="A445" s="714"/>
      <c r="B445" s="715"/>
      <c r="C445" s="2"/>
      <c r="D445" s="2"/>
      <c r="E445" s="2"/>
      <c r="F445" s="2"/>
      <c r="G445" s="2"/>
      <c r="H445" s="2"/>
      <c r="I445" s="2"/>
      <c r="J445" s="716"/>
      <c r="K445" s="717"/>
      <c r="L445" s="718"/>
      <c r="M445" s="718"/>
      <c r="N445" s="719"/>
      <c r="O445" s="719"/>
      <c r="P445" s="719"/>
      <c r="Q445" s="719"/>
      <c r="R445" s="2"/>
      <c r="S445" s="2"/>
      <c r="T445" s="2"/>
      <c r="U445" s="2"/>
      <c r="V445" s="2"/>
      <c r="W445" s="2"/>
      <c r="X445" s="720"/>
      <c r="Y445" s="720"/>
      <c r="Z445" s="720"/>
      <c r="AA445" s="720"/>
      <c r="AB445" s="717"/>
      <c r="AC445" s="721"/>
      <c r="AD445" s="722"/>
      <c r="AE445" s="722"/>
      <c r="AF445" s="722"/>
      <c r="AG445" s="722"/>
      <c r="AH445" s="722"/>
      <c r="AI445" s="722"/>
      <c r="AJ445" s="722"/>
      <c r="AK445" s="717"/>
      <c r="AL445" s="723"/>
      <c r="AM445" s="723"/>
      <c r="AN445" s="723"/>
      <c r="AO445" s="723"/>
      <c r="AP445" s="723"/>
      <c r="AQ445" s="1"/>
      <c r="AR445" s="1"/>
      <c r="AS445" s="1"/>
      <c r="AT445" s="717"/>
      <c r="AU445" s="723"/>
      <c r="AV445" s="723"/>
      <c r="AW445" s="723"/>
      <c r="AX445" s="723"/>
      <c r="AY445" s="723"/>
      <c r="AZ445" s="1"/>
      <c r="BA445" s="1"/>
      <c r="BB445" s="1"/>
      <c r="BC445" s="717"/>
      <c r="BD445" s="723"/>
      <c r="BE445" s="723"/>
      <c r="BF445" s="723"/>
      <c r="BG445" s="723"/>
      <c r="BH445" s="723"/>
      <c r="BI445" s="1"/>
      <c r="BJ445" s="1"/>
      <c r="BK445" s="1"/>
      <c r="BL445" s="717"/>
      <c r="BM445" s="723"/>
      <c r="BN445" s="723"/>
      <c r="BO445" s="723"/>
      <c r="BP445" s="723"/>
      <c r="BQ445" s="723"/>
      <c r="BR445" s="1"/>
      <c r="BS445" s="1"/>
      <c r="BT445" s="1"/>
      <c r="BU445" s="1"/>
      <c r="BV445" s="1"/>
      <c r="BW445" s="1"/>
      <c r="BX445" s="1"/>
      <c r="BY445" s="1"/>
      <c r="BZ445" s="1"/>
      <c r="CA445" s="1"/>
      <c r="CB445" s="1"/>
      <c r="CC445" s="1"/>
    </row>
    <row r="446" spans="1:81" ht="39.75" customHeight="1" x14ac:dyDescent="0.3">
      <c r="A446" s="714"/>
      <c r="B446" s="715"/>
      <c r="C446" s="2"/>
      <c r="D446" s="2"/>
      <c r="E446" s="2"/>
      <c r="F446" s="2"/>
      <c r="G446" s="2"/>
      <c r="H446" s="2"/>
      <c r="I446" s="2"/>
      <c r="J446" s="716"/>
      <c r="K446" s="717"/>
      <c r="L446" s="718"/>
      <c r="M446" s="718"/>
      <c r="N446" s="719"/>
      <c r="O446" s="719"/>
      <c r="P446" s="719"/>
      <c r="Q446" s="719"/>
      <c r="R446" s="2"/>
      <c r="S446" s="2"/>
      <c r="T446" s="2"/>
      <c r="U446" s="2"/>
      <c r="V446" s="2"/>
      <c r="W446" s="2"/>
      <c r="X446" s="720"/>
      <c r="Y446" s="720"/>
      <c r="Z446" s="720"/>
      <c r="AA446" s="720"/>
      <c r="AB446" s="717"/>
      <c r="AC446" s="721"/>
      <c r="AD446" s="722"/>
      <c r="AE446" s="722"/>
      <c r="AF446" s="722"/>
      <c r="AG446" s="722"/>
      <c r="AH446" s="722"/>
      <c r="AI446" s="722"/>
      <c r="AJ446" s="722"/>
      <c r="AK446" s="717"/>
      <c r="AL446" s="723"/>
      <c r="AM446" s="723"/>
      <c r="AN446" s="723"/>
      <c r="AO446" s="723"/>
      <c r="AP446" s="723"/>
      <c r="AQ446" s="1"/>
      <c r="AR446" s="1"/>
      <c r="AS446" s="1"/>
      <c r="AT446" s="717"/>
      <c r="AU446" s="723"/>
      <c r="AV446" s="723"/>
      <c r="AW446" s="723"/>
      <c r="AX446" s="723"/>
      <c r="AY446" s="723"/>
      <c r="AZ446" s="1"/>
      <c r="BA446" s="1"/>
      <c r="BB446" s="1"/>
      <c r="BC446" s="717"/>
      <c r="BD446" s="723"/>
      <c r="BE446" s="723"/>
      <c r="BF446" s="723"/>
      <c r="BG446" s="723"/>
      <c r="BH446" s="723"/>
      <c r="BI446" s="1"/>
      <c r="BJ446" s="1"/>
      <c r="BK446" s="1"/>
      <c r="BL446" s="717"/>
      <c r="BM446" s="723"/>
      <c r="BN446" s="723"/>
      <c r="BO446" s="723"/>
      <c r="BP446" s="723"/>
      <c r="BQ446" s="723"/>
      <c r="BR446" s="1"/>
      <c r="BS446" s="1"/>
      <c r="BT446" s="1"/>
      <c r="BU446" s="1"/>
      <c r="BV446" s="1"/>
      <c r="BW446" s="1"/>
      <c r="BX446" s="1"/>
      <c r="BY446" s="1"/>
      <c r="BZ446" s="1"/>
      <c r="CA446" s="1"/>
      <c r="CB446" s="1"/>
      <c r="CC446" s="1"/>
    </row>
    <row r="447" spans="1:81" ht="39.75" customHeight="1" x14ac:dyDescent="0.3">
      <c r="A447" s="714"/>
      <c r="B447" s="715"/>
      <c r="C447" s="2"/>
      <c r="D447" s="2"/>
      <c r="E447" s="2"/>
      <c r="F447" s="2"/>
      <c r="G447" s="2"/>
      <c r="H447" s="2"/>
      <c r="I447" s="2"/>
      <c r="J447" s="716"/>
      <c r="K447" s="717"/>
      <c r="L447" s="718"/>
      <c r="M447" s="718"/>
      <c r="N447" s="719"/>
      <c r="O447" s="719"/>
      <c r="P447" s="719"/>
      <c r="Q447" s="719"/>
      <c r="R447" s="2"/>
      <c r="S447" s="2"/>
      <c r="T447" s="2"/>
      <c r="U447" s="2"/>
      <c r="V447" s="2"/>
      <c r="W447" s="2"/>
      <c r="X447" s="720"/>
      <c r="Y447" s="720"/>
      <c r="Z447" s="720"/>
      <c r="AA447" s="720"/>
      <c r="AB447" s="717"/>
      <c r="AC447" s="721"/>
      <c r="AD447" s="722"/>
      <c r="AE447" s="722"/>
      <c r="AF447" s="722"/>
      <c r="AG447" s="722"/>
      <c r="AH447" s="722"/>
      <c r="AI447" s="722"/>
      <c r="AJ447" s="722"/>
      <c r="AK447" s="717"/>
      <c r="AL447" s="723"/>
      <c r="AM447" s="723"/>
      <c r="AN447" s="723"/>
      <c r="AO447" s="723"/>
      <c r="AP447" s="723"/>
      <c r="AQ447" s="1"/>
      <c r="AR447" s="1"/>
      <c r="AS447" s="1"/>
      <c r="AT447" s="717"/>
      <c r="AU447" s="723"/>
      <c r="AV447" s="723"/>
      <c r="AW447" s="723"/>
      <c r="AX447" s="723"/>
      <c r="AY447" s="723"/>
      <c r="AZ447" s="1"/>
      <c r="BA447" s="1"/>
      <c r="BB447" s="1"/>
      <c r="BC447" s="717"/>
      <c r="BD447" s="723"/>
      <c r="BE447" s="723"/>
      <c r="BF447" s="723"/>
      <c r="BG447" s="723"/>
      <c r="BH447" s="723"/>
      <c r="BI447" s="1"/>
      <c r="BJ447" s="1"/>
      <c r="BK447" s="1"/>
      <c r="BL447" s="717"/>
      <c r="BM447" s="723"/>
      <c r="BN447" s="723"/>
      <c r="BO447" s="723"/>
      <c r="BP447" s="723"/>
      <c r="BQ447" s="723"/>
      <c r="BR447" s="1"/>
      <c r="BS447" s="1"/>
      <c r="BT447" s="1"/>
      <c r="BU447" s="1"/>
      <c r="BV447" s="1"/>
      <c r="BW447" s="1"/>
      <c r="BX447" s="1"/>
      <c r="BY447" s="1"/>
      <c r="BZ447" s="1"/>
      <c r="CA447" s="1"/>
      <c r="CB447" s="1"/>
      <c r="CC447" s="1"/>
    </row>
    <row r="448" spans="1:81" ht="39.75" customHeight="1" x14ac:dyDescent="0.3">
      <c r="A448" s="714"/>
      <c r="B448" s="715"/>
      <c r="C448" s="2"/>
      <c r="D448" s="2"/>
      <c r="E448" s="2"/>
      <c r="F448" s="2"/>
      <c r="G448" s="2"/>
      <c r="H448" s="2"/>
      <c r="I448" s="2"/>
      <c r="J448" s="716"/>
      <c r="K448" s="717"/>
      <c r="L448" s="718"/>
      <c r="M448" s="718"/>
      <c r="N448" s="719"/>
      <c r="O448" s="719"/>
      <c r="P448" s="719"/>
      <c r="Q448" s="719"/>
      <c r="R448" s="2"/>
      <c r="S448" s="2"/>
      <c r="T448" s="2"/>
      <c r="U448" s="2"/>
      <c r="V448" s="2"/>
      <c r="W448" s="2"/>
      <c r="X448" s="720"/>
      <c r="Y448" s="720"/>
      <c r="Z448" s="720"/>
      <c r="AA448" s="720"/>
      <c r="AB448" s="717"/>
      <c r="AC448" s="721"/>
      <c r="AD448" s="722"/>
      <c r="AE448" s="722"/>
      <c r="AF448" s="722"/>
      <c r="AG448" s="722"/>
      <c r="AH448" s="722"/>
      <c r="AI448" s="722"/>
      <c r="AJ448" s="722"/>
      <c r="AK448" s="717"/>
      <c r="AL448" s="723"/>
      <c r="AM448" s="723"/>
      <c r="AN448" s="723"/>
      <c r="AO448" s="723"/>
      <c r="AP448" s="723"/>
      <c r="AQ448" s="1"/>
      <c r="AR448" s="1"/>
      <c r="AS448" s="1"/>
      <c r="AT448" s="717"/>
      <c r="AU448" s="723"/>
      <c r="AV448" s="723"/>
      <c r="AW448" s="723"/>
      <c r="AX448" s="723"/>
      <c r="AY448" s="723"/>
      <c r="AZ448" s="1"/>
      <c r="BA448" s="1"/>
      <c r="BB448" s="1"/>
      <c r="BC448" s="717"/>
      <c r="BD448" s="723"/>
      <c r="BE448" s="723"/>
      <c r="BF448" s="723"/>
      <c r="BG448" s="723"/>
      <c r="BH448" s="723"/>
      <c r="BI448" s="1"/>
      <c r="BJ448" s="1"/>
      <c r="BK448" s="1"/>
      <c r="BL448" s="717"/>
      <c r="BM448" s="723"/>
      <c r="BN448" s="723"/>
      <c r="BO448" s="723"/>
      <c r="BP448" s="723"/>
      <c r="BQ448" s="723"/>
      <c r="BR448" s="1"/>
      <c r="BS448" s="1"/>
      <c r="BT448" s="1"/>
      <c r="BU448" s="1"/>
      <c r="BV448" s="1"/>
      <c r="BW448" s="1"/>
      <c r="BX448" s="1"/>
      <c r="BY448" s="1"/>
      <c r="BZ448" s="1"/>
      <c r="CA448" s="1"/>
      <c r="CB448" s="1"/>
      <c r="CC448" s="1"/>
    </row>
    <row r="449" spans="1:81" ht="39.75" customHeight="1" x14ac:dyDescent="0.3">
      <c r="A449" s="714"/>
      <c r="B449" s="715"/>
      <c r="C449" s="2"/>
      <c r="D449" s="2"/>
      <c r="E449" s="2"/>
      <c r="F449" s="2"/>
      <c r="G449" s="2"/>
      <c r="H449" s="2"/>
      <c r="I449" s="2"/>
      <c r="J449" s="716"/>
      <c r="K449" s="717"/>
      <c r="L449" s="718"/>
      <c r="M449" s="718"/>
      <c r="N449" s="719"/>
      <c r="O449" s="719"/>
      <c r="P449" s="719"/>
      <c r="Q449" s="719"/>
      <c r="R449" s="2"/>
      <c r="S449" s="2"/>
      <c r="T449" s="2"/>
      <c r="U449" s="2"/>
      <c r="V449" s="2"/>
      <c r="W449" s="2"/>
      <c r="X449" s="720"/>
      <c r="Y449" s="720"/>
      <c r="Z449" s="720"/>
      <c r="AA449" s="720"/>
      <c r="AB449" s="717"/>
      <c r="AC449" s="721"/>
      <c r="AD449" s="722"/>
      <c r="AE449" s="722"/>
      <c r="AF449" s="722"/>
      <c r="AG449" s="722"/>
      <c r="AH449" s="722"/>
      <c r="AI449" s="722"/>
      <c r="AJ449" s="722"/>
      <c r="AK449" s="717"/>
      <c r="AL449" s="723"/>
      <c r="AM449" s="723"/>
      <c r="AN449" s="723"/>
      <c r="AO449" s="723"/>
      <c r="AP449" s="723"/>
      <c r="AQ449" s="1"/>
      <c r="AR449" s="1"/>
      <c r="AS449" s="1"/>
      <c r="AT449" s="717"/>
      <c r="AU449" s="723"/>
      <c r="AV449" s="723"/>
      <c r="AW449" s="723"/>
      <c r="AX449" s="723"/>
      <c r="AY449" s="723"/>
      <c r="AZ449" s="1"/>
      <c r="BA449" s="1"/>
      <c r="BB449" s="1"/>
      <c r="BC449" s="717"/>
      <c r="BD449" s="723"/>
      <c r="BE449" s="723"/>
      <c r="BF449" s="723"/>
      <c r="BG449" s="723"/>
      <c r="BH449" s="723"/>
      <c r="BI449" s="1"/>
      <c r="BJ449" s="1"/>
      <c r="BK449" s="1"/>
      <c r="BL449" s="717"/>
      <c r="BM449" s="723"/>
      <c r="BN449" s="723"/>
      <c r="BO449" s="723"/>
      <c r="BP449" s="723"/>
      <c r="BQ449" s="723"/>
      <c r="BR449" s="1"/>
      <c r="BS449" s="1"/>
      <c r="BT449" s="1"/>
      <c r="BU449" s="1"/>
      <c r="BV449" s="1"/>
      <c r="BW449" s="1"/>
      <c r="BX449" s="1"/>
      <c r="BY449" s="1"/>
      <c r="BZ449" s="1"/>
      <c r="CA449" s="1"/>
      <c r="CB449" s="1"/>
      <c r="CC449" s="1"/>
    </row>
    <row r="450" spans="1:81" ht="39.75" customHeight="1" x14ac:dyDescent="0.3">
      <c r="A450" s="714"/>
      <c r="B450" s="715"/>
      <c r="C450" s="2"/>
      <c r="D450" s="2"/>
      <c r="E450" s="2"/>
      <c r="F450" s="2"/>
      <c r="G450" s="2"/>
      <c r="H450" s="2"/>
      <c r="I450" s="2"/>
      <c r="J450" s="716"/>
      <c r="K450" s="717"/>
      <c r="L450" s="718"/>
      <c r="M450" s="718"/>
      <c r="N450" s="719"/>
      <c r="O450" s="719"/>
      <c r="P450" s="719"/>
      <c r="Q450" s="719"/>
      <c r="R450" s="2"/>
      <c r="S450" s="2"/>
      <c r="T450" s="2"/>
      <c r="U450" s="2"/>
      <c r="V450" s="2"/>
      <c r="W450" s="2"/>
      <c r="X450" s="720"/>
      <c r="Y450" s="720"/>
      <c r="Z450" s="720"/>
      <c r="AA450" s="720"/>
      <c r="AB450" s="717"/>
      <c r="AC450" s="721"/>
      <c r="AD450" s="722"/>
      <c r="AE450" s="722"/>
      <c r="AF450" s="722"/>
      <c r="AG450" s="722"/>
      <c r="AH450" s="722"/>
      <c r="AI450" s="722"/>
      <c r="AJ450" s="722"/>
      <c r="AK450" s="717"/>
      <c r="AL450" s="723"/>
      <c r="AM450" s="723"/>
      <c r="AN450" s="723"/>
      <c r="AO450" s="723"/>
      <c r="AP450" s="723"/>
      <c r="AQ450" s="1"/>
      <c r="AR450" s="1"/>
      <c r="AS450" s="1"/>
      <c r="AT450" s="717"/>
      <c r="AU450" s="723"/>
      <c r="AV450" s="723"/>
      <c r="AW450" s="723"/>
      <c r="AX450" s="723"/>
      <c r="AY450" s="723"/>
      <c r="AZ450" s="1"/>
      <c r="BA450" s="1"/>
      <c r="BB450" s="1"/>
      <c r="BC450" s="717"/>
      <c r="BD450" s="723"/>
      <c r="BE450" s="723"/>
      <c r="BF450" s="723"/>
      <c r="BG450" s="723"/>
      <c r="BH450" s="723"/>
      <c r="BI450" s="1"/>
      <c r="BJ450" s="1"/>
      <c r="BK450" s="1"/>
      <c r="BL450" s="717"/>
      <c r="BM450" s="723"/>
      <c r="BN450" s="723"/>
      <c r="BO450" s="723"/>
      <c r="BP450" s="723"/>
      <c r="BQ450" s="723"/>
      <c r="BR450" s="1"/>
      <c r="BS450" s="1"/>
      <c r="BT450" s="1"/>
      <c r="BU450" s="1"/>
      <c r="BV450" s="1"/>
      <c r="BW450" s="1"/>
      <c r="BX450" s="1"/>
      <c r="BY450" s="1"/>
      <c r="BZ450" s="1"/>
      <c r="CA450" s="1"/>
      <c r="CB450" s="1"/>
      <c r="CC450" s="1"/>
    </row>
    <row r="451" spans="1:81" ht="39.75" customHeight="1" x14ac:dyDescent="0.3">
      <c r="A451" s="714"/>
      <c r="B451" s="715"/>
      <c r="C451" s="2"/>
      <c r="D451" s="2"/>
      <c r="E451" s="2"/>
      <c r="F451" s="2"/>
      <c r="G451" s="2"/>
      <c r="H451" s="2"/>
      <c r="I451" s="2"/>
      <c r="J451" s="716"/>
      <c r="K451" s="717"/>
      <c r="L451" s="718"/>
      <c r="M451" s="718"/>
      <c r="N451" s="719"/>
      <c r="O451" s="719"/>
      <c r="P451" s="719"/>
      <c r="Q451" s="719"/>
      <c r="R451" s="2"/>
      <c r="S451" s="2"/>
      <c r="T451" s="2"/>
      <c r="U451" s="2"/>
      <c r="V451" s="2"/>
      <c r="W451" s="2"/>
      <c r="X451" s="720"/>
      <c r="Y451" s="720"/>
      <c r="Z451" s="720"/>
      <c r="AA451" s="720"/>
      <c r="AB451" s="717"/>
      <c r="AC451" s="721"/>
      <c r="AD451" s="722"/>
      <c r="AE451" s="722"/>
      <c r="AF451" s="722"/>
      <c r="AG451" s="722"/>
      <c r="AH451" s="722"/>
      <c r="AI451" s="722"/>
      <c r="AJ451" s="722"/>
      <c r="AK451" s="717"/>
      <c r="AL451" s="723"/>
      <c r="AM451" s="723"/>
      <c r="AN451" s="723"/>
      <c r="AO451" s="723"/>
      <c r="AP451" s="723"/>
      <c r="AQ451" s="1"/>
      <c r="AR451" s="1"/>
      <c r="AS451" s="1"/>
      <c r="AT451" s="717"/>
      <c r="AU451" s="723"/>
      <c r="AV451" s="723"/>
      <c r="AW451" s="723"/>
      <c r="AX451" s="723"/>
      <c r="AY451" s="723"/>
      <c r="AZ451" s="1"/>
      <c r="BA451" s="1"/>
      <c r="BB451" s="1"/>
      <c r="BC451" s="717"/>
      <c r="BD451" s="723"/>
      <c r="BE451" s="723"/>
      <c r="BF451" s="723"/>
      <c r="BG451" s="723"/>
      <c r="BH451" s="723"/>
      <c r="BI451" s="1"/>
      <c r="BJ451" s="1"/>
      <c r="BK451" s="1"/>
      <c r="BL451" s="717"/>
      <c r="BM451" s="723"/>
      <c r="BN451" s="723"/>
      <c r="BO451" s="723"/>
      <c r="BP451" s="723"/>
      <c r="BQ451" s="723"/>
      <c r="BR451" s="1"/>
      <c r="BS451" s="1"/>
      <c r="BT451" s="1"/>
      <c r="BU451" s="1"/>
      <c r="BV451" s="1"/>
      <c r="BW451" s="1"/>
      <c r="BX451" s="1"/>
      <c r="BY451" s="1"/>
      <c r="BZ451" s="1"/>
      <c r="CA451" s="1"/>
      <c r="CB451" s="1"/>
      <c r="CC451" s="1"/>
    </row>
    <row r="452" spans="1:81" ht="39.75" customHeight="1" x14ac:dyDescent="0.3">
      <c r="A452" s="714"/>
      <c r="B452" s="715"/>
      <c r="C452" s="2"/>
      <c r="D452" s="2"/>
      <c r="E452" s="2"/>
      <c r="F452" s="2"/>
      <c r="G452" s="2"/>
      <c r="H452" s="2"/>
      <c r="I452" s="2"/>
      <c r="J452" s="716"/>
      <c r="K452" s="717"/>
      <c r="L452" s="718"/>
      <c r="M452" s="718"/>
      <c r="N452" s="719"/>
      <c r="O452" s="719"/>
      <c r="P452" s="719"/>
      <c r="Q452" s="719"/>
      <c r="R452" s="2"/>
      <c r="S452" s="2"/>
      <c r="T452" s="2"/>
      <c r="U452" s="2"/>
      <c r="V452" s="2"/>
      <c r="W452" s="2"/>
      <c r="X452" s="720"/>
      <c r="Y452" s="720"/>
      <c r="Z452" s="720"/>
      <c r="AA452" s="720"/>
      <c r="AB452" s="717"/>
      <c r="AC452" s="721"/>
      <c r="AD452" s="722"/>
      <c r="AE452" s="722"/>
      <c r="AF452" s="722"/>
      <c r="AG452" s="722"/>
      <c r="AH452" s="722"/>
      <c r="AI452" s="722"/>
      <c r="AJ452" s="722"/>
      <c r="AK452" s="717"/>
      <c r="AL452" s="723"/>
      <c r="AM452" s="723"/>
      <c r="AN452" s="723"/>
      <c r="AO452" s="723"/>
      <c r="AP452" s="723"/>
      <c r="AQ452" s="1"/>
      <c r="AR452" s="1"/>
      <c r="AS452" s="1"/>
      <c r="AT452" s="717"/>
      <c r="AU452" s="723"/>
      <c r="AV452" s="723"/>
      <c r="AW452" s="723"/>
      <c r="AX452" s="723"/>
      <c r="AY452" s="723"/>
      <c r="AZ452" s="1"/>
      <c r="BA452" s="1"/>
      <c r="BB452" s="1"/>
      <c r="BC452" s="717"/>
      <c r="BD452" s="723"/>
      <c r="BE452" s="723"/>
      <c r="BF452" s="723"/>
      <c r="BG452" s="723"/>
      <c r="BH452" s="723"/>
      <c r="BI452" s="1"/>
      <c r="BJ452" s="1"/>
      <c r="BK452" s="1"/>
      <c r="BL452" s="717"/>
      <c r="BM452" s="723"/>
      <c r="BN452" s="723"/>
      <c r="BO452" s="723"/>
      <c r="BP452" s="723"/>
      <c r="BQ452" s="723"/>
      <c r="BR452" s="1"/>
      <c r="BS452" s="1"/>
      <c r="BT452" s="1"/>
      <c r="BU452" s="1"/>
      <c r="BV452" s="1"/>
      <c r="BW452" s="1"/>
      <c r="BX452" s="1"/>
      <c r="BY452" s="1"/>
      <c r="BZ452" s="1"/>
      <c r="CA452" s="1"/>
      <c r="CB452" s="1"/>
      <c r="CC452" s="1"/>
    </row>
    <row r="453" spans="1:81" ht="39.75" customHeight="1" x14ac:dyDescent="0.3">
      <c r="A453" s="714"/>
      <c r="B453" s="715"/>
      <c r="C453" s="2"/>
      <c r="D453" s="2"/>
      <c r="E453" s="2"/>
      <c r="F453" s="2"/>
      <c r="G453" s="2"/>
      <c r="H453" s="2"/>
      <c r="I453" s="2"/>
      <c r="J453" s="716"/>
      <c r="K453" s="717"/>
      <c r="L453" s="718"/>
      <c r="M453" s="718"/>
      <c r="N453" s="719"/>
      <c r="O453" s="719"/>
      <c r="P453" s="719"/>
      <c r="Q453" s="719"/>
      <c r="R453" s="2"/>
      <c r="S453" s="2"/>
      <c r="T453" s="2"/>
      <c r="U453" s="2"/>
      <c r="V453" s="2"/>
      <c r="W453" s="2"/>
      <c r="X453" s="720"/>
      <c r="Y453" s="720"/>
      <c r="Z453" s="720"/>
      <c r="AA453" s="720"/>
      <c r="AB453" s="717"/>
      <c r="AC453" s="721"/>
      <c r="AD453" s="722"/>
      <c r="AE453" s="722"/>
      <c r="AF453" s="722"/>
      <c r="AG453" s="722"/>
      <c r="AH453" s="722"/>
      <c r="AI453" s="722"/>
      <c r="AJ453" s="722"/>
      <c r="AK453" s="717"/>
      <c r="AL453" s="723"/>
      <c r="AM453" s="723"/>
      <c r="AN453" s="723"/>
      <c r="AO453" s="723"/>
      <c r="AP453" s="723"/>
      <c r="AQ453" s="1"/>
      <c r="AR453" s="1"/>
      <c r="AS453" s="1"/>
      <c r="AT453" s="717"/>
      <c r="AU453" s="723"/>
      <c r="AV453" s="723"/>
      <c r="AW453" s="723"/>
      <c r="AX453" s="723"/>
      <c r="AY453" s="723"/>
      <c r="AZ453" s="1"/>
      <c r="BA453" s="1"/>
      <c r="BB453" s="1"/>
      <c r="BC453" s="717"/>
      <c r="BD453" s="723"/>
      <c r="BE453" s="723"/>
      <c r="BF453" s="723"/>
      <c r="BG453" s="723"/>
      <c r="BH453" s="723"/>
      <c r="BI453" s="1"/>
      <c r="BJ453" s="1"/>
      <c r="BK453" s="1"/>
      <c r="BL453" s="717"/>
      <c r="BM453" s="723"/>
      <c r="BN453" s="723"/>
      <c r="BO453" s="723"/>
      <c r="BP453" s="723"/>
      <c r="BQ453" s="723"/>
      <c r="BR453" s="1"/>
      <c r="BS453" s="1"/>
      <c r="BT453" s="1"/>
      <c r="BU453" s="1"/>
      <c r="BV453" s="1"/>
      <c r="BW453" s="1"/>
      <c r="BX453" s="1"/>
      <c r="BY453" s="1"/>
      <c r="BZ453" s="1"/>
      <c r="CA453" s="1"/>
      <c r="CB453" s="1"/>
      <c r="CC453" s="1"/>
    </row>
    <row r="454" spans="1:81" ht="39.75" customHeight="1" x14ac:dyDescent="0.3">
      <c r="A454" s="714"/>
      <c r="B454" s="715"/>
      <c r="C454" s="2"/>
      <c r="D454" s="2"/>
      <c r="E454" s="2"/>
      <c r="F454" s="2"/>
      <c r="G454" s="2"/>
      <c r="H454" s="2"/>
      <c r="I454" s="2"/>
      <c r="J454" s="716"/>
      <c r="K454" s="717"/>
      <c r="L454" s="718"/>
      <c r="M454" s="718"/>
      <c r="N454" s="719"/>
      <c r="O454" s="719"/>
      <c r="P454" s="719"/>
      <c r="Q454" s="719"/>
      <c r="R454" s="2"/>
      <c r="S454" s="2"/>
      <c r="T454" s="2"/>
      <c r="U454" s="2"/>
      <c r="V454" s="2"/>
      <c r="W454" s="2"/>
      <c r="X454" s="720"/>
      <c r="Y454" s="720"/>
      <c r="Z454" s="720"/>
      <c r="AA454" s="720"/>
      <c r="AB454" s="717"/>
      <c r="AC454" s="721"/>
      <c r="AD454" s="722"/>
      <c r="AE454" s="722"/>
      <c r="AF454" s="722"/>
      <c r="AG454" s="722"/>
      <c r="AH454" s="722"/>
      <c r="AI454" s="722"/>
      <c r="AJ454" s="722"/>
      <c r="AK454" s="717"/>
      <c r="AL454" s="723"/>
      <c r="AM454" s="723"/>
      <c r="AN454" s="723"/>
      <c r="AO454" s="723"/>
      <c r="AP454" s="723"/>
      <c r="AQ454" s="1"/>
      <c r="AR454" s="1"/>
      <c r="AS454" s="1"/>
      <c r="AT454" s="717"/>
      <c r="AU454" s="723"/>
      <c r="AV454" s="723"/>
      <c r="AW454" s="723"/>
      <c r="AX454" s="723"/>
      <c r="AY454" s="723"/>
      <c r="AZ454" s="1"/>
      <c r="BA454" s="1"/>
      <c r="BB454" s="1"/>
      <c r="BC454" s="717"/>
      <c r="BD454" s="723"/>
      <c r="BE454" s="723"/>
      <c r="BF454" s="723"/>
      <c r="BG454" s="723"/>
      <c r="BH454" s="723"/>
      <c r="BI454" s="1"/>
      <c r="BJ454" s="1"/>
      <c r="BK454" s="1"/>
      <c r="BL454" s="717"/>
      <c r="BM454" s="723"/>
      <c r="BN454" s="723"/>
      <c r="BO454" s="723"/>
      <c r="BP454" s="723"/>
      <c r="BQ454" s="723"/>
      <c r="BR454" s="1"/>
      <c r="BS454" s="1"/>
      <c r="BT454" s="1"/>
      <c r="BU454" s="1"/>
      <c r="BV454" s="1"/>
      <c r="BW454" s="1"/>
      <c r="BX454" s="1"/>
      <c r="BY454" s="1"/>
      <c r="BZ454" s="1"/>
      <c r="CA454" s="1"/>
      <c r="CB454" s="1"/>
      <c r="CC454" s="1"/>
    </row>
    <row r="455" spans="1:81" ht="39.75" customHeight="1" x14ac:dyDescent="0.3">
      <c r="A455" s="714"/>
      <c r="B455" s="715"/>
      <c r="C455" s="2"/>
      <c r="D455" s="2"/>
      <c r="E455" s="2"/>
      <c r="F455" s="2"/>
      <c r="G455" s="2"/>
      <c r="H455" s="2"/>
      <c r="I455" s="2"/>
      <c r="J455" s="716"/>
      <c r="K455" s="717"/>
      <c r="L455" s="718"/>
      <c r="M455" s="718"/>
      <c r="N455" s="719"/>
      <c r="O455" s="719"/>
      <c r="P455" s="719"/>
      <c r="Q455" s="719"/>
      <c r="R455" s="2"/>
      <c r="S455" s="2"/>
      <c r="T455" s="2"/>
      <c r="U455" s="2"/>
      <c r="V455" s="2"/>
      <c r="W455" s="2"/>
      <c r="X455" s="720"/>
      <c r="Y455" s="720"/>
      <c r="Z455" s="720"/>
      <c r="AA455" s="720"/>
      <c r="AB455" s="717"/>
      <c r="AC455" s="721"/>
      <c r="AD455" s="722"/>
      <c r="AE455" s="722"/>
      <c r="AF455" s="722"/>
      <c r="AG455" s="722"/>
      <c r="AH455" s="722"/>
      <c r="AI455" s="722"/>
      <c r="AJ455" s="722"/>
      <c r="AK455" s="717"/>
      <c r="AL455" s="723"/>
      <c r="AM455" s="723"/>
      <c r="AN455" s="723"/>
      <c r="AO455" s="723"/>
      <c r="AP455" s="723"/>
      <c r="AQ455" s="1"/>
      <c r="AR455" s="1"/>
      <c r="AS455" s="1"/>
      <c r="AT455" s="717"/>
      <c r="AU455" s="723"/>
      <c r="AV455" s="723"/>
      <c r="AW455" s="723"/>
      <c r="AX455" s="723"/>
      <c r="AY455" s="723"/>
      <c r="AZ455" s="1"/>
      <c r="BA455" s="1"/>
      <c r="BB455" s="1"/>
      <c r="BC455" s="717"/>
      <c r="BD455" s="723"/>
      <c r="BE455" s="723"/>
      <c r="BF455" s="723"/>
      <c r="BG455" s="723"/>
      <c r="BH455" s="723"/>
      <c r="BI455" s="1"/>
      <c r="BJ455" s="1"/>
      <c r="BK455" s="1"/>
      <c r="BL455" s="717"/>
      <c r="BM455" s="723"/>
      <c r="BN455" s="723"/>
      <c r="BO455" s="723"/>
      <c r="BP455" s="723"/>
      <c r="BQ455" s="723"/>
      <c r="BR455" s="1"/>
      <c r="BS455" s="1"/>
      <c r="BT455" s="1"/>
      <c r="BU455" s="1"/>
      <c r="BV455" s="1"/>
      <c r="BW455" s="1"/>
      <c r="BX455" s="1"/>
      <c r="BY455" s="1"/>
      <c r="BZ455" s="1"/>
      <c r="CA455" s="1"/>
      <c r="CB455" s="1"/>
      <c r="CC455" s="1"/>
    </row>
    <row r="456" spans="1:81" ht="39.75" customHeight="1" x14ac:dyDescent="0.3">
      <c r="A456" s="714"/>
      <c r="B456" s="715"/>
      <c r="C456" s="2"/>
      <c r="D456" s="2"/>
      <c r="E456" s="2"/>
      <c r="F456" s="2"/>
      <c r="G456" s="2"/>
      <c r="H456" s="2"/>
      <c r="I456" s="2"/>
      <c r="J456" s="716"/>
      <c r="K456" s="717"/>
      <c r="L456" s="718"/>
      <c r="M456" s="718"/>
      <c r="N456" s="719"/>
      <c r="O456" s="719"/>
      <c r="P456" s="719"/>
      <c r="Q456" s="719"/>
      <c r="R456" s="2"/>
      <c r="S456" s="2"/>
      <c r="T456" s="2"/>
      <c r="U456" s="2"/>
      <c r="V456" s="2"/>
      <c r="W456" s="2"/>
      <c r="X456" s="720"/>
      <c r="Y456" s="720"/>
      <c r="Z456" s="720"/>
      <c r="AA456" s="720"/>
      <c r="AB456" s="717"/>
      <c r="AC456" s="721"/>
      <c r="AD456" s="722"/>
      <c r="AE456" s="722"/>
      <c r="AF456" s="722"/>
      <c r="AG456" s="722"/>
      <c r="AH456" s="722"/>
      <c r="AI456" s="722"/>
      <c r="AJ456" s="722"/>
      <c r="AK456" s="717"/>
      <c r="AL456" s="723"/>
      <c r="AM456" s="723"/>
      <c r="AN456" s="723"/>
      <c r="AO456" s="723"/>
      <c r="AP456" s="723"/>
      <c r="AQ456" s="1"/>
      <c r="AR456" s="1"/>
      <c r="AS456" s="1"/>
      <c r="AT456" s="717"/>
      <c r="AU456" s="723"/>
      <c r="AV456" s="723"/>
      <c r="AW456" s="723"/>
      <c r="AX456" s="723"/>
      <c r="AY456" s="723"/>
      <c r="AZ456" s="1"/>
      <c r="BA456" s="1"/>
      <c r="BB456" s="1"/>
      <c r="BC456" s="717"/>
      <c r="BD456" s="723"/>
      <c r="BE456" s="723"/>
      <c r="BF456" s="723"/>
      <c r="BG456" s="723"/>
      <c r="BH456" s="723"/>
      <c r="BI456" s="1"/>
      <c r="BJ456" s="1"/>
      <c r="BK456" s="1"/>
      <c r="BL456" s="717"/>
      <c r="BM456" s="723"/>
      <c r="BN456" s="723"/>
      <c r="BO456" s="723"/>
      <c r="BP456" s="723"/>
      <c r="BQ456" s="723"/>
      <c r="BR456" s="1"/>
      <c r="BS456" s="1"/>
      <c r="BT456" s="1"/>
      <c r="BU456" s="1"/>
      <c r="BV456" s="1"/>
      <c r="BW456" s="1"/>
      <c r="BX456" s="1"/>
      <c r="BY456" s="1"/>
      <c r="BZ456" s="1"/>
      <c r="CA456" s="1"/>
      <c r="CB456" s="1"/>
      <c r="CC456" s="1"/>
    </row>
    <row r="457" spans="1:81" ht="39.75" customHeight="1" x14ac:dyDescent="0.3">
      <c r="A457" s="714"/>
      <c r="B457" s="715"/>
      <c r="C457" s="2"/>
      <c r="D457" s="2"/>
      <c r="E457" s="2"/>
      <c r="F457" s="2"/>
      <c r="G457" s="2"/>
      <c r="H457" s="2"/>
      <c r="I457" s="2"/>
      <c r="J457" s="716"/>
      <c r="K457" s="717"/>
      <c r="L457" s="718"/>
      <c r="M457" s="718"/>
      <c r="N457" s="719"/>
      <c r="O457" s="719"/>
      <c r="P457" s="719"/>
      <c r="Q457" s="719"/>
      <c r="R457" s="2"/>
      <c r="S457" s="2"/>
      <c r="T457" s="2"/>
      <c r="U457" s="2"/>
      <c r="V457" s="2"/>
      <c r="W457" s="2"/>
      <c r="X457" s="720"/>
      <c r="Y457" s="720"/>
      <c r="Z457" s="720"/>
      <c r="AA457" s="720"/>
      <c r="AB457" s="717"/>
      <c r="AC457" s="721"/>
      <c r="AD457" s="722"/>
      <c r="AE457" s="722"/>
      <c r="AF457" s="722"/>
      <c r="AG457" s="722"/>
      <c r="AH457" s="722"/>
      <c r="AI457" s="722"/>
      <c r="AJ457" s="722"/>
      <c r="AK457" s="717"/>
      <c r="AL457" s="723"/>
      <c r="AM457" s="723"/>
      <c r="AN457" s="723"/>
      <c r="AO457" s="723"/>
      <c r="AP457" s="723"/>
      <c r="AQ457" s="1"/>
      <c r="AR457" s="1"/>
      <c r="AS457" s="1"/>
      <c r="AT457" s="717"/>
      <c r="AU457" s="723"/>
      <c r="AV457" s="723"/>
      <c r="AW457" s="723"/>
      <c r="AX457" s="723"/>
      <c r="AY457" s="723"/>
      <c r="AZ457" s="1"/>
      <c r="BA457" s="1"/>
      <c r="BB457" s="1"/>
      <c r="BC457" s="717"/>
      <c r="BD457" s="723"/>
      <c r="BE457" s="723"/>
      <c r="BF457" s="723"/>
      <c r="BG457" s="723"/>
      <c r="BH457" s="723"/>
      <c r="BI457" s="1"/>
      <c r="BJ457" s="1"/>
      <c r="BK457" s="1"/>
      <c r="BL457" s="717"/>
      <c r="BM457" s="723"/>
      <c r="BN457" s="723"/>
      <c r="BO457" s="723"/>
      <c r="BP457" s="723"/>
      <c r="BQ457" s="723"/>
      <c r="BR457" s="1"/>
      <c r="BS457" s="1"/>
      <c r="BT457" s="1"/>
      <c r="BU457" s="1"/>
      <c r="BV457" s="1"/>
      <c r="BW457" s="1"/>
      <c r="BX457" s="1"/>
      <c r="BY457" s="1"/>
      <c r="BZ457" s="1"/>
      <c r="CA457" s="1"/>
      <c r="CB457" s="1"/>
      <c r="CC457" s="1"/>
    </row>
    <row r="458" spans="1:81" ht="39.75" customHeight="1" x14ac:dyDescent="0.3">
      <c r="A458" s="714"/>
      <c r="B458" s="715"/>
      <c r="C458" s="2"/>
      <c r="D458" s="2"/>
      <c r="E458" s="2"/>
      <c r="F458" s="2"/>
      <c r="G458" s="2"/>
      <c r="H458" s="2"/>
      <c r="I458" s="2"/>
      <c r="J458" s="716"/>
      <c r="K458" s="717"/>
      <c r="L458" s="718"/>
      <c r="M458" s="718"/>
      <c r="N458" s="719"/>
      <c r="O458" s="719"/>
      <c r="P458" s="719"/>
      <c r="Q458" s="719"/>
      <c r="R458" s="2"/>
      <c r="S458" s="2"/>
      <c r="T458" s="2"/>
      <c r="U458" s="2"/>
      <c r="V458" s="2"/>
      <c r="W458" s="2"/>
      <c r="X458" s="720"/>
      <c r="Y458" s="720"/>
      <c r="Z458" s="720"/>
      <c r="AA458" s="720"/>
      <c r="AB458" s="717"/>
      <c r="AC458" s="721"/>
      <c r="AD458" s="722"/>
      <c r="AE458" s="722"/>
      <c r="AF458" s="722"/>
      <c r="AG458" s="722"/>
      <c r="AH458" s="722"/>
      <c r="AI458" s="722"/>
      <c r="AJ458" s="722"/>
      <c r="AK458" s="717"/>
      <c r="AL458" s="723"/>
      <c r="AM458" s="723"/>
      <c r="AN458" s="723"/>
      <c r="AO458" s="723"/>
      <c r="AP458" s="723"/>
      <c r="AQ458" s="1"/>
      <c r="AR458" s="1"/>
      <c r="AS458" s="1"/>
      <c r="AT458" s="717"/>
      <c r="AU458" s="723"/>
      <c r="AV458" s="723"/>
      <c r="AW458" s="723"/>
      <c r="AX458" s="723"/>
      <c r="AY458" s="723"/>
      <c r="AZ458" s="1"/>
      <c r="BA458" s="1"/>
      <c r="BB458" s="1"/>
      <c r="BC458" s="717"/>
      <c r="BD458" s="723"/>
      <c r="BE458" s="723"/>
      <c r="BF458" s="723"/>
      <c r="BG458" s="723"/>
      <c r="BH458" s="723"/>
      <c r="BI458" s="1"/>
      <c r="BJ458" s="1"/>
      <c r="BK458" s="1"/>
      <c r="BL458" s="717"/>
      <c r="BM458" s="723"/>
      <c r="BN458" s="723"/>
      <c r="BO458" s="723"/>
      <c r="BP458" s="723"/>
      <c r="BQ458" s="723"/>
      <c r="BR458" s="1"/>
      <c r="BS458" s="1"/>
      <c r="BT458" s="1"/>
      <c r="BU458" s="1"/>
      <c r="BV458" s="1"/>
      <c r="BW458" s="1"/>
      <c r="BX458" s="1"/>
      <c r="BY458" s="1"/>
      <c r="BZ458" s="1"/>
      <c r="CA458" s="1"/>
      <c r="CB458" s="1"/>
      <c r="CC458" s="1"/>
    </row>
    <row r="459" spans="1:81" ht="39.75" customHeight="1" x14ac:dyDescent="0.3">
      <c r="A459" s="714"/>
      <c r="B459" s="715"/>
      <c r="C459" s="2"/>
      <c r="D459" s="2"/>
      <c r="E459" s="2"/>
      <c r="F459" s="2"/>
      <c r="G459" s="2"/>
      <c r="H459" s="2"/>
      <c r="I459" s="2"/>
      <c r="J459" s="716"/>
      <c r="K459" s="717"/>
      <c r="L459" s="718"/>
      <c r="M459" s="718"/>
      <c r="N459" s="719"/>
      <c r="O459" s="719"/>
      <c r="P459" s="719"/>
      <c r="Q459" s="719"/>
      <c r="R459" s="2"/>
      <c r="S459" s="2"/>
      <c r="T459" s="2"/>
      <c r="U459" s="2"/>
      <c r="V459" s="2"/>
      <c r="W459" s="2"/>
      <c r="X459" s="720"/>
      <c r="Y459" s="720"/>
      <c r="Z459" s="720"/>
      <c r="AA459" s="720"/>
      <c r="AB459" s="717"/>
      <c r="AC459" s="721"/>
      <c r="AD459" s="722"/>
      <c r="AE459" s="722"/>
      <c r="AF459" s="722"/>
      <c r="AG459" s="722"/>
      <c r="AH459" s="722"/>
      <c r="AI459" s="722"/>
      <c r="AJ459" s="722"/>
      <c r="AK459" s="717"/>
      <c r="AL459" s="723"/>
      <c r="AM459" s="723"/>
      <c r="AN459" s="723"/>
      <c r="AO459" s="723"/>
      <c r="AP459" s="723"/>
      <c r="AQ459" s="1"/>
      <c r="AR459" s="1"/>
      <c r="AS459" s="1"/>
      <c r="AT459" s="717"/>
      <c r="AU459" s="723"/>
      <c r="AV459" s="723"/>
      <c r="AW459" s="723"/>
      <c r="AX459" s="723"/>
      <c r="AY459" s="723"/>
      <c r="AZ459" s="1"/>
      <c r="BA459" s="1"/>
      <c r="BB459" s="1"/>
      <c r="BC459" s="717"/>
      <c r="BD459" s="723"/>
      <c r="BE459" s="723"/>
      <c r="BF459" s="723"/>
      <c r="BG459" s="723"/>
      <c r="BH459" s="723"/>
      <c r="BI459" s="1"/>
      <c r="BJ459" s="1"/>
      <c r="BK459" s="1"/>
      <c r="BL459" s="717"/>
      <c r="BM459" s="723"/>
      <c r="BN459" s="723"/>
      <c r="BO459" s="723"/>
      <c r="BP459" s="723"/>
      <c r="BQ459" s="723"/>
      <c r="BR459" s="1"/>
      <c r="BS459" s="1"/>
      <c r="BT459" s="1"/>
      <c r="BU459" s="1"/>
      <c r="BV459" s="1"/>
      <c r="BW459" s="1"/>
      <c r="BX459" s="1"/>
      <c r="BY459" s="1"/>
      <c r="BZ459" s="1"/>
      <c r="CA459" s="1"/>
      <c r="CB459" s="1"/>
      <c r="CC459" s="1"/>
    </row>
    <row r="460" spans="1:81" ht="39.75" customHeight="1" x14ac:dyDescent="0.3">
      <c r="A460" s="714"/>
      <c r="B460" s="715"/>
      <c r="C460" s="2"/>
      <c r="D460" s="2"/>
      <c r="E460" s="2"/>
      <c r="F460" s="2"/>
      <c r="G460" s="2"/>
      <c r="H460" s="2"/>
      <c r="I460" s="2"/>
      <c r="J460" s="716"/>
      <c r="K460" s="717"/>
      <c r="L460" s="718"/>
      <c r="M460" s="718"/>
      <c r="N460" s="719"/>
      <c r="O460" s="719"/>
      <c r="P460" s="719"/>
      <c r="Q460" s="719"/>
      <c r="R460" s="2"/>
      <c r="S460" s="2"/>
      <c r="T460" s="2"/>
      <c r="U460" s="2"/>
      <c r="V460" s="2"/>
      <c r="W460" s="2"/>
      <c r="X460" s="720"/>
      <c r="Y460" s="720"/>
      <c r="Z460" s="720"/>
      <c r="AA460" s="720"/>
      <c r="AB460" s="717"/>
      <c r="AC460" s="721"/>
      <c r="AD460" s="722"/>
      <c r="AE460" s="722"/>
      <c r="AF460" s="722"/>
      <c r="AG460" s="722"/>
      <c r="AH460" s="722"/>
      <c r="AI460" s="722"/>
      <c r="AJ460" s="722"/>
      <c r="AK460" s="717"/>
      <c r="AL460" s="723"/>
      <c r="AM460" s="723"/>
      <c r="AN460" s="723"/>
      <c r="AO460" s="723"/>
      <c r="AP460" s="723"/>
      <c r="AQ460" s="1"/>
      <c r="AR460" s="1"/>
      <c r="AS460" s="1"/>
      <c r="AT460" s="717"/>
      <c r="AU460" s="723"/>
      <c r="AV460" s="723"/>
      <c r="AW460" s="723"/>
      <c r="AX460" s="723"/>
      <c r="AY460" s="723"/>
      <c r="AZ460" s="1"/>
      <c r="BA460" s="1"/>
      <c r="BB460" s="1"/>
      <c r="BC460" s="717"/>
      <c r="BD460" s="723"/>
      <c r="BE460" s="723"/>
      <c r="BF460" s="723"/>
      <c r="BG460" s="723"/>
      <c r="BH460" s="723"/>
      <c r="BI460" s="1"/>
      <c r="BJ460" s="1"/>
      <c r="BK460" s="1"/>
      <c r="BL460" s="717"/>
      <c r="BM460" s="723"/>
      <c r="BN460" s="723"/>
      <c r="BO460" s="723"/>
      <c r="BP460" s="723"/>
      <c r="BQ460" s="723"/>
      <c r="BR460" s="1"/>
      <c r="BS460" s="1"/>
      <c r="BT460" s="1"/>
      <c r="BU460" s="1"/>
      <c r="BV460" s="1"/>
      <c r="BW460" s="1"/>
      <c r="BX460" s="1"/>
      <c r="BY460" s="1"/>
      <c r="BZ460" s="1"/>
      <c r="CA460" s="1"/>
      <c r="CB460" s="1"/>
      <c r="CC460" s="1"/>
    </row>
    <row r="461" spans="1:81" ht="39.75" customHeight="1" x14ac:dyDescent="0.3">
      <c r="A461" s="714"/>
      <c r="B461" s="715"/>
      <c r="C461" s="2"/>
      <c r="D461" s="2"/>
      <c r="E461" s="2"/>
      <c r="F461" s="2"/>
      <c r="G461" s="2"/>
      <c r="H461" s="2"/>
      <c r="I461" s="2"/>
      <c r="J461" s="716"/>
      <c r="K461" s="717"/>
      <c r="L461" s="718"/>
      <c r="M461" s="718"/>
      <c r="N461" s="719"/>
      <c r="O461" s="719"/>
      <c r="P461" s="719"/>
      <c r="Q461" s="719"/>
      <c r="R461" s="2"/>
      <c r="S461" s="2"/>
      <c r="T461" s="2"/>
      <c r="U461" s="2"/>
      <c r="V461" s="2"/>
      <c r="W461" s="2"/>
      <c r="X461" s="720"/>
      <c r="Y461" s="720"/>
      <c r="Z461" s="720"/>
      <c r="AA461" s="720"/>
      <c r="AB461" s="717"/>
      <c r="AC461" s="721"/>
      <c r="AD461" s="722"/>
      <c r="AE461" s="722"/>
      <c r="AF461" s="722"/>
      <c r="AG461" s="722"/>
      <c r="AH461" s="722"/>
      <c r="AI461" s="722"/>
      <c r="AJ461" s="722"/>
      <c r="AK461" s="717"/>
      <c r="AL461" s="723"/>
      <c r="AM461" s="723"/>
      <c r="AN461" s="723"/>
      <c r="AO461" s="723"/>
      <c r="AP461" s="723"/>
      <c r="AQ461" s="1"/>
      <c r="AR461" s="1"/>
      <c r="AS461" s="1"/>
      <c r="AT461" s="717"/>
      <c r="AU461" s="723"/>
      <c r="AV461" s="723"/>
      <c r="AW461" s="723"/>
      <c r="AX461" s="723"/>
      <c r="AY461" s="723"/>
      <c r="AZ461" s="1"/>
      <c r="BA461" s="1"/>
      <c r="BB461" s="1"/>
      <c r="BC461" s="717"/>
      <c r="BD461" s="723"/>
      <c r="BE461" s="723"/>
      <c r="BF461" s="723"/>
      <c r="BG461" s="723"/>
      <c r="BH461" s="723"/>
      <c r="BI461" s="1"/>
      <c r="BJ461" s="1"/>
      <c r="BK461" s="1"/>
      <c r="BL461" s="717"/>
      <c r="BM461" s="723"/>
      <c r="BN461" s="723"/>
      <c r="BO461" s="723"/>
      <c r="BP461" s="723"/>
      <c r="BQ461" s="723"/>
      <c r="BR461" s="1"/>
      <c r="BS461" s="1"/>
      <c r="BT461" s="1"/>
      <c r="BU461" s="1"/>
      <c r="BV461" s="1"/>
      <c r="BW461" s="1"/>
      <c r="BX461" s="1"/>
      <c r="BY461" s="1"/>
      <c r="BZ461" s="1"/>
      <c r="CA461" s="1"/>
      <c r="CB461" s="1"/>
      <c r="CC461" s="1"/>
    </row>
    <row r="462" spans="1:81" ht="39.75" customHeight="1" x14ac:dyDescent="0.3">
      <c r="A462" s="714"/>
      <c r="B462" s="715"/>
      <c r="C462" s="2"/>
      <c r="D462" s="2"/>
      <c r="E462" s="2"/>
      <c r="F462" s="2"/>
      <c r="G462" s="2"/>
      <c r="H462" s="2"/>
      <c r="I462" s="2"/>
      <c r="J462" s="716"/>
      <c r="K462" s="717"/>
      <c r="L462" s="718"/>
      <c r="M462" s="718"/>
      <c r="N462" s="719"/>
      <c r="O462" s="719"/>
      <c r="P462" s="719"/>
      <c r="Q462" s="719"/>
      <c r="R462" s="2"/>
      <c r="S462" s="2"/>
      <c r="T462" s="2"/>
      <c r="U462" s="2"/>
      <c r="V462" s="2"/>
      <c r="W462" s="2"/>
      <c r="X462" s="720"/>
      <c r="Y462" s="720"/>
      <c r="Z462" s="720"/>
      <c r="AA462" s="720"/>
      <c r="AB462" s="717"/>
      <c r="AC462" s="721"/>
      <c r="AD462" s="722"/>
      <c r="AE462" s="722"/>
      <c r="AF462" s="722"/>
      <c r="AG462" s="722"/>
      <c r="AH462" s="722"/>
      <c r="AI462" s="722"/>
      <c r="AJ462" s="722"/>
      <c r="AK462" s="717"/>
      <c r="AL462" s="723"/>
      <c r="AM462" s="723"/>
      <c r="AN462" s="723"/>
      <c r="AO462" s="723"/>
      <c r="AP462" s="723"/>
      <c r="AQ462" s="1"/>
      <c r="AR462" s="1"/>
      <c r="AS462" s="1"/>
      <c r="AT462" s="717"/>
      <c r="AU462" s="723"/>
      <c r="AV462" s="723"/>
      <c r="AW462" s="723"/>
      <c r="AX462" s="723"/>
      <c r="AY462" s="723"/>
      <c r="AZ462" s="1"/>
      <c r="BA462" s="1"/>
      <c r="BB462" s="1"/>
      <c r="BC462" s="717"/>
      <c r="BD462" s="723"/>
      <c r="BE462" s="723"/>
      <c r="BF462" s="723"/>
      <c r="BG462" s="723"/>
      <c r="BH462" s="723"/>
      <c r="BI462" s="1"/>
      <c r="BJ462" s="1"/>
      <c r="BK462" s="1"/>
      <c r="BL462" s="717"/>
      <c r="BM462" s="723"/>
      <c r="BN462" s="723"/>
      <c r="BO462" s="723"/>
      <c r="BP462" s="723"/>
      <c r="BQ462" s="723"/>
      <c r="BR462" s="1"/>
      <c r="BS462" s="1"/>
      <c r="BT462" s="1"/>
      <c r="BU462" s="1"/>
      <c r="BV462" s="1"/>
      <c r="BW462" s="1"/>
      <c r="BX462" s="1"/>
      <c r="BY462" s="1"/>
      <c r="BZ462" s="1"/>
      <c r="CA462" s="1"/>
      <c r="CB462" s="1"/>
      <c r="CC462" s="1"/>
    </row>
    <row r="463" spans="1:81" ht="39.75" customHeight="1" x14ac:dyDescent="0.3">
      <c r="A463" s="714"/>
      <c r="B463" s="715"/>
      <c r="C463" s="2"/>
      <c r="D463" s="2"/>
      <c r="E463" s="2"/>
      <c r="F463" s="2"/>
      <c r="G463" s="2"/>
      <c r="H463" s="2"/>
      <c r="I463" s="2"/>
      <c r="J463" s="716"/>
      <c r="K463" s="717"/>
      <c r="L463" s="718"/>
      <c r="M463" s="718"/>
      <c r="N463" s="719"/>
      <c r="O463" s="719"/>
      <c r="P463" s="719"/>
      <c r="Q463" s="719"/>
      <c r="R463" s="2"/>
      <c r="S463" s="2"/>
      <c r="T463" s="2"/>
      <c r="U463" s="2"/>
      <c r="V463" s="2"/>
      <c r="W463" s="2"/>
      <c r="X463" s="720"/>
      <c r="Y463" s="720"/>
      <c r="Z463" s="720"/>
      <c r="AA463" s="720"/>
      <c r="AB463" s="717"/>
      <c r="AC463" s="721"/>
      <c r="AD463" s="722"/>
      <c r="AE463" s="722"/>
      <c r="AF463" s="722"/>
      <c r="AG463" s="722"/>
      <c r="AH463" s="722"/>
      <c r="AI463" s="722"/>
      <c r="AJ463" s="722"/>
      <c r="AK463" s="717"/>
      <c r="AL463" s="723"/>
      <c r="AM463" s="723"/>
      <c r="AN463" s="723"/>
      <c r="AO463" s="723"/>
      <c r="AP463" s="723"/>
      <c r="AQ463" s="1"/>
      <c r="AR463" s="1"/>
      <c r="AS463" s="1"/>
      <c r="AT463" s="717"/>
      <c r="AU463" s="723"/>
      <c r="AV463" s="723"/>
      <c r="AW463" s="723"/>
      <c r="AX463" s="723"/>
      <c r="AY463" s="723"/>
      <c r="AZ463" s="1"/>
      <c r="BA463" s="1"/>
      <c r="BB463" s="1"/>
      <c r="BC463" s="717"/>
      <c r="BD463" s="723"/>
      <c r="BE463" s="723"/>
      <c r="BF463" s="723"/>
      <c r="BG463" s="723"/>
      <c r="BH463" s="723"/>
      <c r="BI463" s="1"/>
      <c r="BJ463" s="1"/>
      <c r="BK463" s="1"/>
      <c r="BL463" s="717"/>
      <c r="BM463" s="723"/>
      <c r="BN463" s="723"/>
      <c r="BO463" s="723"/>
      <c r="BP463" s="723"/>
      <c r="BQ463" s="723"/>
      <c r="BR463" s="1"/>
      <c r="BS463" s="1"/>
      <c r="BT463" s="1"/>
      <c r="BU463" s="1"/>
      <c r="BV463" s="1"/>
      <c r="BW463" s="1"/>
      <c r="BX463" s="1"/>
      <c r="BY463" s="1"/>
      <c r="BZ463" s="1"/>
      <c r="CA463" s="1"/>
      <c r="CB463" s="1"/>
      <c r="CC463" s="1"/>
    </row>
    <row r="464" spans="1:81" ht="39.75" customHeight="1" x14ac:dyDescent="0.3">
      <c r="A464" s="714"/>
      <c r="B464" s="715"/>
      <c r="C464" s="2"/>
      <c r="D464" s="2"/>
      <c r="E464" s="2"/>
      <c r="F464" s="2"/>
      <c r="G464" s="2"/>
      <c r="H464" s="2"/>
      <c r="I464" s="2"/>
      <c r="J464" s="716"/>
      <c r="K464" s="717"/>
      <c r="L464" s="718"/>
      <c r="M464" s="718"/>
      <c r="N464" s="719"/>
      <c r="O464" s="719"/>
      <c r="P464" s="719"/>
      <c r="Q464" s="719"/>
      <c r="R464" s="2"/>
      <c r="S464" s="2"/>
      <c r="T464" s="2"/>
      <c r="U464" s="2"/>
      <c r="V464" s="2"/>
      <c r="W464" s="2"/>
      <c r="X464" s="720"/>
      <c r="Y464" s="720"/>
      <c r="Z464" s="720"/>
      <c r="AA464" s="720"/>
      <c r="AB464" s="717"/>
      <c r="AC464" s="721"/>
      <c r="AD464" s="722"/>
      <c r="AE464" s="722"/>
      <c r="AF464" s="722"/>
      <c r="AG464" s="722"/>
      <c r="AH464" s="722"/>
      <c r="AI464" s="722"/>
      <c r="AJ464" s="722"/>
      <c r="AK464" s="717"/>
      <c r="AL464" s="723"/>
      <c r="AM464" s="723"/>
      <c r="AN464" s="723"/>
      <c r="AO464" s="723"/>
      <c r="AP464" s="723"/>
      <c r="AQ464" s="1"/>
      <c r="AR464" s="1"/>
      <c r="AS464" s="1"/>
      <c r="AT464" s="717"/>
      <c r="AU464" s="723"/>
      <c r="AV464" s="723"/>
      <c r="AW464" s="723"/>
      <c r="AX464" s="723"/>
      <c r="AY464" s="723"/>
      <c r="AZ464" s="1"/>
      <c r="BA464" s="1"/>
      <c r="BB464" s="1"/>
      <c r="BC464" s="717"/>
      <c r="BD464" s="723"/>
      <c r="BE464" s="723"/>
      <c r="BF464" s="723"/>
      <c r="BG464" s="723"/>
      <c r="BH464" s="723"/>
      <c r="BI464" s="1"/>
      <c r="BJ464" s="1"/>
      <c r="BK464" s="1"/>
      <c r="BL464" s="717"/>
      <c r="BM464" s="723"/>
      <c r="BN464" s="723"/>
      <c r="BO464" s="723"/>
      <c r="BP464" s="723"/>
      <c r="BQ464" s="723"/>
      <c r="BR464" s="1"/>
      <c r="BS464" s="1"/>
      <c r="BT464" s="1"/>
      <c r="BU464" s="1"/>
      <c r="BV464" s="1"/>
      <c r="BW464" s="1"/>
      <c r="BX464" s="1"/>
      <c r="BY464" s="1"/>
      <c r="BZ464" s="1"/>
      <c r="CA464" s="1"/>
      <c r="CB464" s="1"/>
      <c r="CC464" s="1"/>
    </row>
    <row r="465" spans="1:81" ht="39.75" customHeight="1" x14ac:dyDescent="0.3">
      <c r="A465" s="714"/>
      <c r="B465" s="715"/>
      <c r="C465" s="2"/>
      <c r="D465" s="2"/>
      <c r="E465" s="2"/>
      <c r="F465" s="2"/>
      <c r="G465" s="2"/>
      <c r="H465" s="2"/>
      <c r="I465" s="2"/>
      <c r="J465" s="716"/>
      <c r="K465" s="717"/>
      <c r="L465" s="718"/>
      <c r="M465" s="718"/>
      <c r="N465" s="719"/>
      <c r="O465" s="719"/>
      <c r="P465" s="719"/>
      <c r="Q465" s="719"/>
      <c r="R465" s="2"/>
      <c r="S465" s="2"/>
      <c r="T465" s="2"/>
      <c r="U465" s="2"/>
      <c r="V465" s="2"/>
      <c r="W465" s="2"/>
      <c r="X465" s="720"/>
      <c r="Y465" s="720"/>
      <c r="Z465" s="720"/>
      <c r="AA465" s="720"/>
      <c r="AB465" s="717"/>
      <c r="AC465" s="721"/>
      <c r="AD465" s="722"/>
      <c r="AE465" s="722"/>
      <c r="AF465" s="722"/>
      <c r="AG465" s="722"/>
      <c r="AH465" s="722"/>
      <c r="AI465" s="722"/>
      <c r="AJ465" s="722"/>
      <c r="AK465" s="717"/>
      <c r="AL465" s="723"/>
      <c r="AM465" s="723"/>
      <c r="AN465" s="723"/>
      <c r="AO465" s="723"/>
      <c r="AP465" s="723"/>
      <c r="AQ465" s="1"/>
      <c r="AR465" s="1"/>
      <c r="AS465" s="1"/>
      <c r="AT465" s="717"/>
      <c r="AU465" s="723"/>
      <c r="AV465" s="723"/>
      <c r="AW465" s="723"/>
      <c r="AX465" s="723"/>
      <c r="AY465" s="723"/>
      <c r="AZ465" s="1"/>
      <c r="BA465" s="1"/>
      <c r="BB465" s="1"/>
      <c r="BC465" s="717"/>
      <c r="BD465" s="723"/>
      <c r="BE465" s="723"/>
      <c r="BF465" s="723"/>
      <c r="BG465" s="723"/>
      <c r="BH465" s="723"/>
      <c r="BI465" s="1"/>
      <c r="BJ465" s="1"/>
      <c r="BK465" s="1"/>
      <c r="BL465" s="717"/>
      <c r="BM465" s="723"/>
      <c r="BN465" s="723"/>
      <c r="BO465" s="723"/>
      <c r="BP465" s="723"/>
      <c r="BQ465" s="723"/>
      <c r="BR465" s="1"/>
      <c r="BS465" s="1"/>
      <c r="BT465" s="1"/>
      <c r="BU465" s="1"/>
      <c r="BV465" s="1"/>
      <c r="BW465" s="1"/>
      <c r="BX465" s="1"/>
      <c r="BY465" s="1"/>
      <c r="BZ465" s="1"/>
      <c r="CA465" s="1"/>
      <c r="CB465" s="1"/>
      <c r="CC465" s="1"/>
    </row>
    <row r="466" spans="1:81" ht="39.75" customHeight="1" x14ac:dyDescent="0.3">
      <c r="A466" s="714"/>
      <c r="B466" s="715"/>
      <c r="C466" s="2"/>
      <c r="D466" s="2"/>
      <c r="E466" s="2"/>
      <c r="F466" s="2"/>
      <c r="G466" s="2"/>
      <c r="H466" s="2"/>
      <c r="I466" s="2"/>
      <c r="J466" s="716"/>
      <c r="K466" s="717"/>
      <c r="L466" s="718"/>
      <c r="M466" s="718"/>
      <c r="N466" s="719"/>
      <c r="O466" s="719"/>
      <c r="P466" s="719"/>
      <c r="Q466" s="719"/>
      <c r="R466" s="2"/>
      <c r="S466" s="2"/>
      <c r="T466" s="2"/>
      <c r="U466" s="2"/>
      <c r="V466" s="2"/>
      <c r="W466" s="2"/>
      <c r="X466" s="720"/>
      <c r="Y466" s="720"/>
      <c r="Z466" s="720"/>
      <c r="AA466" s="720"/>
      <c r="AB466" s="717"/>
      <c r="AC466" s="721"/>
      <c r="AD466" s="722"/>
      <c r="AE466" s="722"/>
      <c r="AF466" s="722"/>
      <c r="AG466" s="722"/>
      <c r="AH466" s="722"/>
      <c r="AI466" s="722"/>
      <c r="AJ466" s="722"/>
      <c r="AK466" s="717"/>
      <c r="AL466" s="723"/>
      <c r="AM466" s="723"/>
      <c r="AN466" s="723"/>
      <c r="AO466" s="723"/>
      <c r="AP466" s="723"/>
      <c r="AQ466" s="1"/>
      <c r="AR466" s="1"/>
      <c r="AS466" s="1"/>
      <c r="AT466" s="717"/>
      <c r="AU466" s="723"/>
      <c r="AV466" s="723"/>
      <c r="AW466" s="723"/>
      <c r="AX466" s="723"/>
      <c r="AY466" s="723"/>
      <c r="AZ466" s="1"/>
      <c r="BA466" s="1"/>
      <c r="BB466" s="1"/>
      <c r="BC466" s="717"/>
      <c r="BD466" s="723"/>
      <c r="BE466" s="723"/>
      <c r="BF466" s="723"/>
      <c r="BG466" s="723"/>
      <c r="BH466" s="723"/>
      <c r="BI466" s="1"/>
      <c r="BJ466" s="1"/>
      <c r="BK466" s="1"/>
      <c r="BL466" s="717"/>
      <c r="BM466" s="723"/>
      <c r="BN466" s="723"/>
      <c r="BO466" s="723"/>
      <c r="BP466" s="723"/>
      <c r="BQ466" s="723"/>
      <c r="BR466" s="1"/>
      <c r="BS466" s="1"/>
      <c r="BT466" s="1"/>
      <c r="BU466" s="1"/>
      <c r="BV466" s="1"/>
      <c r="BW466" s="1"/>
      <c r="BX466" s="1"/>
      <c r="BY466" s="1"/>
      <c r="BZ466" s="1"/>
      <c r="CA466" s="1"/>
      <c r="CB466" s="1"/>
      <c r="CC466" s="1"/>
    </row>
    <row r="467" spans="1:81" ht="39.75" customHeight="1" x14ac:dyDescent="0.3">
      <c r="A467" s="714"/>
      <c r="B467" s="715"/>
      <c r="C467" s="2"/>
      <c r="D467" s="2"/>
      <c r="E467" s="2"/>
      <c r="F467" s="2"/>
      <c r="G467" s="2"/>
      <c r="H467" s="2"/>
      <c r="I467" s="2"/>
      <c r="J467" s="716"/>
      <c r="K467" s="717"/>
      <c r="L467" s="718"/>
      <c r="M467" s="718"/>
      <c r="N467" s="719"/>
      <c r="O467" s="719"/>
      <c r="P467" s="719"/>
      <c r="Q467" s="719"/>
      <c r="R467" s="2"/>
      <c r="S467" s="2"/>
      <c r="T467" s="2"/>
      <c r="U467" s="2"/>
      <c r="V467" s="2"/>
      <c r="W467" s="2"/>
      <c r="X467" s="720"/>
      <c r="Y467" s="720"/>
      <c r="Z467" s="720"/>
      <c r="AA467" s="720"/>
      <c r="AB467" s="717"/>
      <c r="AC467" s="721"/>
      <c r="AD467" s="722"/>
      <c r="AE467" s="722"/>
      <c r="AF467" s="722"/>
      <c r="AG467" s="722"/>
      <c r="AH467" s="722"/>
      <c r="AI467" s="722"/>
      <c r="AJ467" s="722"/>
      <c r="AK467" s="717"/>
      <c r="AL467" s="723"/>
      <c r="AM467" s="723"/>
      <c r="AN467" s="723"/>
      <c r="AO467" s="723"/>
      <c r="AP467" s="723"/>
      <c r="AQ467" s="1"/>
      <c r="AR467" s="1"/>
      <c r="AS467" s="1"/>
      <c r="AT467" s="717"/>
      <c r="AU467" s="723"/>
      <c r="AV467" s="723"/>
      <c r="AW467" s="723"/>
      <c r="AX467" s="723"/>
      <c r="AY467" s="723"/>
      <c r="AZ467" s="1"/>
      <c r="BA467" s="1"/>
      <c r="BB467" s="1"/>
      <c r="BC467" s="717"/>
      <c r="BD467" s="723"/>
      <c r="BE467" s="723"/>
      <c r="BF467" s="723"/>
      <c r="BG467" s="723"/>
      <c r="BH467" s="723"/>
      <c r="BI467" s="1"/>
      <c r="BJ467" s="1"/>
      <c r="BK467" s="1"/>
      <c r="BL467" s="717"/>
      <c r="BM467" s="723"/>
      <c r="BN467" s="723"/>
      <c r="BO467" s="723"/>
      <c r="BP467" s="723"/>
      <c r="BQ467" s="723"/>
      <c r="BR467" s="1"/>
      <c r="BS467" s="1"/>
      <c r="BT467" s="1"/>
      <c r="BU467" s="1"/>
      <c r="BV467" s="1"/>
      <c r="BW467" s="1"/>
      <c r="BX467" s="1"/>
      <c r="BY467" s="1"/>
      <c r="BZ467" s="1"/>
      <c r="CA467" s="1"/>
      <c r="CB467" s="1"/>
      <c r="CC467" s="1"/>
    </row>
    <row r="468" spans="1:81" ht="39.75" customHeight="1" x14ac:dyDescent="0.3">
      <c r="A468" s="714"/>
      <c r="B468" s="715"/>
      <c r="C468" s="2"/>
      <c r="D468" s="2"/>
      <c r="E468" s="2"/>
      <c r="F468" s="2"/>
      <c r="G468" s="2"/>
      <c r="H468" s="2"/>
      <c r="I468" s="2"/>
      <c r="J468" s="716"/>
      <c r="K468" s="717"/>
      <c r="L468" s="718"/>
      <c r="M468" s="718"/>
      <c r="N468" s="719"/>
      <c r="O468" s="719"/>
      <c r="P468" s="719"/>
      <c r="Q468" s="719"/>
      <c r="R468" s="2"/>
      <c r="S468" s="2"/>
      <c r="T468" s="2"/>
      <c r="U468" s="2"/>
      <c r="V468" s="2"/>
      <c r="W468" s="2"/>
      <c r="X468" s="720"/>
      <c r="Y468" s="720"/>
      <c r="Z468" s="720"/>
      <c r="AA468" s="720"/>
      <c r="AB468" s="717"/>
      <c r="AC468" s="721"/>
      <c r="AD468" s="722"/>
      <c r="AE468" s="722"/>
      <c r="AF468" s="722"/>
      <c r="AG468" s="722"/>
      <c r="AH468" s="722"/>
      <c r="AI468" s="722"/>
      <c r="AJ468" s="722"/>
      <c r="AK468" s="717"/>
      <c r="AL468" s="723"/>
      <c r="AM468" s="723"/>
      <c r="AN468" s="723"/>
      <c r="AO468" s="723"/>
      <c r="AP468" s="723"/>
      <c r="AQ468" s="1"/>
      <c r="AR468" s="1"/>
      <c r="AS468" s="1"/>
      <c r="AT468" s="717"/>
      <c r="AU468" s="723"/>
      <c r="AV468" s="723"/>
      <c r="AW468" s="723"/>
      <c r="AX468" s="723"/>
      <c r="AY468" s="723"/>
      <c r="AZ468" s="1"/>
      <c r="BA468" s="1"/>
      <c r="BB468" s="1"/>
      <c r="BC468" s="717"/>
      <c r="BD468" s="723"/>
      <c r="BE468" s="723"/>
      <c r="BF468" s="723"/>
      <c r="BG468" s="723"/>
      <c r="BH468" s="723"/>
      <c r="BI468" s="1"/>
      <c r="BJ468" s="1"/>
      <c r="BK468" s="1"/>
      <c r="BL468" s="717"/>
      <c r="BM468" s="723"/>
      <c r="BN468" s="723"/>
      <c r="BO468" s="723"/>
      <c r="BP468" s="723"/>
      <c r="BQ468" s="723"/>
      <c r="BR468" s="1"/>
      <c r="BS468" s="1"/>
      <c r="BT468" s="1"/>
      <c r="BU468" s="1"/>
      <c r="BV468" s="1"/>
      <c r="BW468" s="1"/>
      <c r="BX468" s="1"/>
      <c r="BY468" s="1"/>
      <c r="BZ468" s="1"/>
      <c r="CA468" s="1"/>
      <c r="CB468" s="1"/>
      <c r="CC468" s="1"/>
    </row>
    <row r="469" spans="1:81" ht="39.75" customHeight="1" x14ac:dyDescent="0.3">
      <c r="A469" s="714"/>
      <c r="B469" s="715"/>
      <c r="C469" s="2"/>
      <c r="D469" s="2"/>
      <c r="E469" s="2"/>
      <c r="F469" s="2"/>
      <c r="G469" s="2"/>
      <c r="H469" s="2"/>
      <c r="I469" s="2"/>
      <c r="J469" s="716"/>
      <c r="K469" s="717"/>
      <c r="L469" s="718"/>
      <c r="M469" s="718"/>
      <c r="N469" s="719"/>
      <c r="O469" s="719"/>
      <c r="P469" s="719"/>
      <c r="Q469" s="719"/>
      <c r="R469" s="2"/>
      <c r="S469" s="2"/>
      <c r="T469" s="2"/>
      <c r="U469" s="2"/>
      <c r="V469" s="2"/>
      <c r="W469" s="2"/>
      <c r="X469" s="720"/>
      <c r="Y469" s="720"/>
      <c r="Z469" s="720"/>
      <c r="AA469" s="720"/>
      <c r="AB469" s="717"/>
      <c r="AC469" s="721"/>
      <c r="AD469" s="722"/>
      <c r="AE469" s="722"/>
      <c r="AF469" s="722"/>
      <c r="AG469" s="722"/>
      <c r="AH469" s="722"/>
      <c r="AI469" s="722"/>
      <c r="AJ469" s="722"/>
      <c r="AK469" s="717"/>
      <c r="AL469" s="723"/>
      <c r="AM469" s="723"/>
      <c r="AN469" s="723"/>
      <c r="AO469" s="723"/>
      <c r="AP469" s="723"/>
      <c r="AQ469" s="1"/>
      <c r="AR469" s="1"/>
      <c r="AS469" s="1"/>
      <c r="AT469" s="717"/>
      <c r="AU469" s="723"/>
      <c r="AV469" s="723"/>
      <c r="AW469" s="723"/>
      <c r="AX469" s="723"/>
      <c r="AY469" s="723"/>
      <c r="AZ469" s="1"/>
      <c r="BA469" s="1"/>
      <c r="BB469" s="1"/>
      <c r="BC469" s="717"/>
      <c r="BD469" s="723"/>
      <c r="BE469" s="723"/>
      <c r="BF469" s="723"/>
      <c r="BG469" s="723"/>
      <c r="BH469" s="723"/>
      <c r="BI469" s="1"/>
      <c r="BJ469" s="1"/>
      <c r="BK469" s="1"/>
      <c r="BL469" s="717"/>
      <c r="BM469" s="723"/>
      <c r="BN469" s="723"/>
      <c r="BO469" s="723"/>
      <c r="BP469" s="723"/>
      <c r="BQ469" s="723"/>
      <c r="BR469" s="1"/>
      <c r="BS469" s="1"/>
      <c r="BT469" s="1"/>
      <c r="BU469" s="1"/>
      <c r="BV469" s="1"/>
      <c r="BW469" s="1"/>
      <c r="BX469" s="1"/>
      <c r="BY469" s="1"/>
      <c r="BZ469" s="1"/>
      <c r="CA469" s="1"/>
      <c r="CB469" s="1"/>
      <c r="CC469" s="1"/>
    </row>
    <row r="470" spans="1:81" ht="39.75" customHeight="1" x14ac:dyDescent="0.3">
      <c r="A470" s="714"/>
      <c r="B470" s="715"/>
      <c r="C470" s="2"/>
      <c r="D470" s="2"/>
      <c r="E470" s="2"/>
      <c r="F470" s="2"/>
      <c r="G470" s="2"/>
      <c r="H470" s="2"/>
      <c r="I470" s="2"/>
      <c r="J470" s="716"/>
      <c r="K470" s="717"/>
      <c r="L470" s="718"/>
      <c r="M470" s="718"/>
      <c r="N470" s="719"/>
      <c r="O470" s="719"/>
      <c r="P470" s="719"/>
      <c r="Q470" s="719"/>
      <c r="R470" s="2"/>
      <c r="S470" s="2"/>
      <c r="T470" s="2"/>
      <c r="U470" s="2"/>
      <c r="V470" s="2"/>
      <c r="W470" s="2"/>
      <c r="X470" s="720"/>
      <c r="Y470" s="720"/>
      <c r="Z470" s="720"/>
      <c r="AA470" s="720"/>
      <c r="AB470" s="717"/>
      <c r="AC470" s="721"/>
      <c r="AD470" s="722"/>
      <c r="AE470" s="722"/>
      <c r="AF470" s="722"/>
      <c r="AG470" s="722"/>
      <c r="AH470" s="722"/>
      <c r="AI470" s="722"/>
      <c r="AJ470" s="722"/>
      <c r="AK470" s="717"/>
      <c r="AL470" s="723"/>
      <c r="AM470" s="723"/>
      <c r="AN470" s="723"/>
      <c r="AO470" s="723"/>
      <c r="AP470" s="723"/>
      <c r="AQ470" s="1"/>
      <c r="AR470" s="1"/>
      <c r="AS470" s="1"/>
      <c r="AT470" s="717"/>
      <c r="AU470" s="723"/>
      <c r="AV470" s="723"/>
      <c r="AW470" s="723"/>
      <c r="AX470" s="723"/>
      <c r="AY470" s="723"/>
      <c r="AZ470" s="1"/>
      <c r="BA470" s="1"/>
      <c r="BB470" s="1"/>
      <c r="BC470" s="717"/>
      <c r="BD470" s="723"/>
      <c r="BE470" s="723"/>
      <c r="BF470" s="723"/>
      <c r="BG470" s="723"/>
      <c r="BH470" s="723"/>
      <c r="BI470" s="1"/>
      <c r="BJ470" s="1"/>
      <c r="BK470" s="1"/>
      <c r="BL470" s="717"/>
      <c r="BM470" s="723"/>
      <c r="BN470" s="723"/>
      <c r="BO470" s="723"/>
      <c r="BP470" s="723"/>
      <c r="BQ470" s="723"/>
      <c r="BR470" s="1"/>
      <c r="BS470" s="1"/>
      <c r="BT470" s="1"/>
      <c r="BU470" s="1"/>
      <c r="BV470" s="1"/>
      <c r="BW470" s="1"/>
      <c r="BX470" s="1"/>
      <c r="BY470" s="1"/>
      <c r="BZ470" s="1"/>
      <c r="CA470" s="1"/>
      <c r="CB470" s="1"/>
      <c r="CC470" s="1"/>
    </row>
    <row r="471" spans="1:81" ht="39.75" customHeight="1" x14ac:dyDescent="0.3">
      <c r="A471" s="714"/>
      <c r="B471" s="715"/>
      <c r="C471" s="2"/>
      <c r="D471" s="2"/>
      <c r="E471" s="2"/>
      <c r="F471" s="2"/>
      <c r="G471" s="2"/>
      <c r="H471" s="2"/>
      <c r="I471" s="2"/>
      <c r="J471" s="716"/>
      <c r="K471" s="717"/>
      <c r="L471" s="718"/>
      <c r="M471" s="718"/>
      <c r="N471" s="719"/>
      <c r="O471" s="719"/>
      <c r="P471" s="719"/>
      <c r="Q471" s="719"/>
      <c r="R471" s="2"/>
      <c r="S471" s="2"/>
      <c r="T471" s="2"/>
      <c r="U471" s="2"/>
      <c r="V471" s="2"/>
      <c r="W471" s="2"/>
      <c r="X471" s="720"/>
      <c r="Y471" s="720"/>
      <c r="Z471" s="720"/>
      <c r="AA471" s="720"/>
      <c r="AB471" s="717"/>
      <c r="AC471" s="721"/>
      <c r="AD471" s="722"/>
      <c r="AE471" s="722"/>
      <c r="AF471" s="722"/>
      <c r="AG471" s="722"/>
      <c r="AH471" s="722"/>
      <c r="AI471" s="722"/>
      <c r="AJ471" s="722"/>
      <c r="AK471" s="717"/>
      <c r="AL471" s="723"/>
      <c r="AM471" s="723"/>
      <c r="AN471" s="723"/>
      <c r="AO471" s="723"/>
      <c r="AP471" s="723"/>
      <c r="AQ471" s="1"/>
      <c r="AR471" s="1"/>
      <c r="AS471" s="1"/>
      <c r="AT471" s="717"/>
      <c r="AU471" s="723"/>
      <c r="AV471" s="723"/>
      <c r="AW471" s="723"/>
      <c r="AX471" s="723"/>
      <c r="AY471" s="723"/>
      <c r="AZ471" s="1"/>
      <c r="BA471" s="1"/>
      <c r="BB471" s="1"/>
      <c r="BC471" s="717"/>
      <c r="BD471" s="723"/>
      <c r="BE471" s="723"/>
      <c r="BF471" s="723"/>
      <c r="BG471" s="723"/>
      <c r="BH471" s="723"/>
      <c r="BI471" s="1"/>
      <c r="BJ471" s="1"/>
      <c r="BK471" s="1"/>
      <c r="BL471" s="717"/>
      <c r="BM471" s="723"/>
      <c r="BN471" s="723"/>
      <c r="BO471" s="723"/>
      <c r="BP471" s="723"/>
      <c r="BQ471" s="723"/>
      <c r="BR471" s="1"/>
      <c r="BS471" s="1"/>
      <c r="BT471" s="1"/>
      <c r="BU471" s="1"/>
      <c r="BV471" s="1"/>
      <c r="BW471" s="1"/>
      <c r="BX471" s="1"/>
      <c r="BY471" s="1"/>
      <c r="BZ471" s="1"/>
      <c r="CA471" s="1"/>
      <c r="CB471" s="1"/>
      <c r="CC471" s="1"/>
    </row>
    <row r="472" spans="1:81" ht="39.75" customHeight="1" x14ac:dyDescent="0.3">
      <c r="A472" s="714"/>
      <c r="B472" s="715"/>
      <c r="C472" s="2"/>
      <c r="D472" s="2"/>
      <c r="E472" s="2"/>
      <c r="F472" s="2"/>
      <c r="G472" s="2"/>
      <c r="H472" s="2"/>
      <c r="I472" s="2"/>
      <c r="J472" s="716"/>
      <c r="K472" s="717"/>
      <c r="L472" s="718"/>
      <c r="M472" s="718"/>
      <c r="N472" s="719"/>
      <c r="O472" s="719"/>
      <c r="P472" s="719"/>
      <c r="Q472" s="719"/>
      <c r="R472" s="2"/>
      <c r="S472" s="2"/>
      <c r="T472" s="2"/>
      <c r="U472" s="2"/>
      <c r="V472" s="2"/>
      <c r="W472" s="2"/>
      <c r="X472" s="720"/>
      <c r="Y472" s="720"/>
      <c r="Z472" s="720"/>
      <c r="AA472" s="720"/>
      <c r="AB472" s="717"/>
      <c r="AC472" s="721"/>
      <c r="AD472" s="722"/>
      <c r="AE472" s="722"/>
      <c r="AF472" s="722"/>
      <c r="AG472" s="722"/>
      <c r="AH472" s="722"/>
      <c r="AI472" s="722"/>
      <c r="AJ472" s="722"/>
      <c r="AK472" s="717"/>
      <c r="AL472" s="723"/>
      <c r="AM472" s="723"/>
      <c r="AN472" s="723"/>
      <c r="AO472" s="723"/>
      <c r="AP472" s="723"/>
      <c r="AQ472" s="1"/>
      <c r="AR472" s="1"/>
      <c r="AS472" s="1"/>
      <c r="AT472" s="717"/>
      <c r="AU472" s="723"/>
      <c r="AV472" s="723"/>
      <c r="AW472" s="723"/>
      <c r="AX472" s="723"/>
      <c r="AY472" s="723"/>
      <c r="AZ472" s="1"/>
      <c r="BA472" s="1"/>
      <c r="BB472" s="1"/>
      <c r="BC472" s="717"/>
      <c r="BD472" s="723"/>
      <c r="BE472" s="723"/>
      <c r="BF472" s="723"/>
      <c r="BG472" s="723"/>
      <c r="BH472" s="723"/>
      <c r="BI472" s="1"/>
      <c r="BJ472" s="1"/>
      <c r="BK472" s="1"/>
      <c r="BL472" s="717"/>
      <c r="BM472" s="723"/>
      <c r="BN472" s="723"/>
      <c r="BO472" s="723"/>
      <c r="BP472" s="723"/>
      <c r="BQ472" s="723"/>
      <c r="BR472" s="1"/>
      <c r="BS472" s="1"/>
      <c r="BT472" s="1"/>
      <c r="BU472" s="1"/>
      <c r="BV472" s="1"/>
      <c r="BW472" s="1"/>
      <c r="BX472" s="1"/>
      <c r="BY472" s="1"/>
      <c r="BZ472" s="1"/>
      <c r="CA472" s="1"/>
      <c r="CB472" s="1"/>
      <c r="CC472" s="1"/>
    </row>
    <row r="473" spans="1:81" ht="39.75" customHeight="1" x14ac:dyDescent="0.3">
      <c r="A473" s="714"/>
      <c r="B473" s="715"/>
      <c r="C473" s="2"/>
      <c r="D473" s="2"/>
      <c r="E473" s="2"/>
      <c r="F473" s="2"/>
      <c r="G473" s="2"/>
      <c r="H473" s="2"/>
      <c r="I473" s="2"/>
      <c r="J473" s="716"/>
      <c r="K473" s="717"/>
      <c r="L473" s="718"/>
      <c r="M473" s="718"/>
      <c r="N473" s="719"/>
      <c r="O473" s="719"/>
      <c r="P473" s="719"/>
      <c r="Q473" s="719"/>
      <c r="R473" s="2"/>
      <c r="S473" s="2"/>
      <c r="T473" s="2"/>
      <c r="U473" s="2"/>
      <c r="V473" s="2"/>
      <c r="W473" s="2"/>
      <c r="X473" s="720"/>
      <c r="Y473" s="720"/>
      <c r="Z473" s="720"/>
      <c r="AA473" s="720"/>
      <c r="AB473" s="717"/>
      <c r="AC473" s="721"/>
      <c r="AD473" s="722"/>
      <c r="AE473" s="722"/>
      <c r="AF473" s="722"/>
      <c r="AG473" s="722"/>
      <c r="AH473" s="722"/>
      <c r="AI473" s="722"/>
      <c r="AJ473" s="722"/>
      <c r="AK473" s="717"/>
      <c r="AL473" s="723"/>
      <c r="AM473" s="723"/>
      <c r="AN473" s="723"/>
      <c r="AO473" s="723"/>
      <c r="AP473" s="723"/>
      <c r="AQ473" s="1"/>
      <c r="AR473" s="1"/>
      <c r="AS473" s="1"/>
      <c r="AT473" s="717"/>
      <c r="AU473" s="723"/>
      <c r="AV473" s="723"/>
      <c r="AW473" s="723"/>
      <c r="AX473" s="723"/>
      <c r="AY473" s="723"/>
      <c r="AZ473" s="1"/>
      <c r="BA473" s="1"/>
      <c r="BB473" s="1"/>
      <c r="BC473" s="717"/>
      <c r="BD473" s="723"/>
      <c r="BE473" s="723"/>
      <c r="BF473" s="723"/>
      <c r="BG473" s="723"/>
      <c r="BH473" s="723"/>
      <c r="BI473" s="1"/>
      <c r="BJ473" s="1"/>
      <c r="BK473" s="1"/>
      <c r="BL473" s="717"/>
      <c r="BM473" s="723"/>
      <c r="BN473" s="723"/>
      <c r="BO473" s="723"/>
      <c r="BP473" s="723"/>
      <c r="BQ473" s="723"/>
      <c r="BR473" s="1"/>
      <c r="BS473" s="1"/>
      <c r="BT473" s="1"/>
      <c r="BU473" s="1"/>
      <c r="BV473" s="1"/>
      <c r="BW473" s="1"/>
      <c r="BX473" s="1"/>
      <c r="BY473" s="1"/>
      <c r="BZ473" s="1"/>
      <c r="CA473" s="1"/>
      <c r="CB473" s="1"/>
      <c r="CC473" s="1"/>
    </row>
    <row r="474" spans="1:81" ht="39.75" customHeight="1" x14ac:dyDescent="0.3">
      <c r="A474" s="714"/>
      <c r="B474" s="715"/>
      <c r="C474" s="2"/>
      <c r="D474" s="2"/>
      <c r="E474" s="2"/>
      <c r="F474" s="2"/>
      <c r="G474" s="2"/>
      <c r="H474" s="2"/>
      <c r="I474" s="2"/>
      <c r="J474" s="716"/>
      <c r="K474" s="717"/>
      <c r="L474" s="718"/>
      <c r="M474" s="718"/>
      <c r="N474" s="719"/>
      <c r="O474" s="719"/>
      <c r="P474" s="719"/>
      <c r="Q474" s="719"/>
      <c r="R474" s="2"/>
      <c r="S474" s="2"/>
      <c r="T474" s="2"/>
      <c r="U474" s="2"/>
      <c r="V474" s="2"/>
      <c r="W474" s="2"/>
      <c r="X474" s="720"/>
      <c r="Y474" s="720"/>
      <c r="Z474" s="720"/>
      <c r="AA474" s="720"/>
      <c r="AB474" s="717"/>
      <c r="AC474" s="721"/>
      <c r="AD474" s="722"/>
      <c r="AE474" s="722"/>
      <c r="AF474" s="722"/>
      <c r="AG474" s="722"/>
      <c r="AH474" s="722"/>
      <c r="AI474" s="722"/>
      <c r="AJ474" s="722"/>
      <c r="AK474" s="717"/>
      <c r="AL474" s="723"/>
      <c r="AM474" s="723"/>
      <c r="AN474" s="723"/>
      <c r="AO474" s="723"/>
      <c r="AP474" s="723"/>
      <c r="AQ474" s="1"/>
      <c r="AR474" s="1"/>
      <c r="AS474" s="1"/>
      <c r="AT474" s="717"/>
      <c r="AU474" s="723"/>
      <c r="AV474" s="723"/>
      <c r="AW474" s="723"/>
      <c r="AX474" s="723"/>
      <c r="AY474" s="723"/>
      <c r="AZ474" s="1"/>
      <c r="BA474" s="1"/>
      <c r="BB474" s="1"/>
      <c r="BC474" s="717"/>
      <c r="BD474" s="723"/>
      <c r="BE474" s="723"/>
      <c r="BF474" s="723"/>
      <c r="BG474" s="723"/>
      <c r="BH474" s="723"/>
      <c r="BI474" s="1"/>
      <c r="BJ474" s="1"/>
      <c r="BK474" s="1"/>
      <c r="BL474" s="717"/>
      <c r="BM474" s="723"/>
      <c r="BN474" s="723"/>
      <c r="BO474" s="723"/>
      <c r="BP474" s="723"/>
      <c r="BQ474" s="723"/>
      <c r="BR474" s="1"/>
      <c r="BS474" s="1"/>
      <c r="BT474" s="1"/>
      <c r="BU474" s="1"/>
      <c r="BV474" s="1"/>
      <c r="BW474" s="1"/>
      <c r="BX474" s="1"/>
      <c r="BY474" s="1"/>
      <c r="BZ474" s="1"/>
      <c r="CA474" s="1"/>
      <c r="CB474" s="1"/>
      <c r="CC474" s="1"/>
    </row>
    <row r="475" spans="1:81" ht="39.75" customHeight="1" x14ac:dyDescent="0.3">
      <c r="A475" s="714"/>
      <c r="B475" s="715"/>
      <c r="C475" s="2"/>
      <c r="D475" s="2"/>
      <c r="E475" s="2"/>
      <c r="F475" s="2"/>
      <c r="G475" s="2"/>
      <c r="H475" s="2"/>
      <c r="I475" s="2"/>
      <c r="J475" s="716"/>
      <c r="K475" s="717"/>
      <c r="L475" s="718"/>
      <c r="M475" s="718"/>
      <c r="N475" s="719"/>
      <c r="O475" s="719"/>
      <c r="P475" s="719"/>
      <c r="Q475" s="719"/>
      <c r="R475" s="2"/>
      <c r="S475" s="2"/>
      <c r="T475" s="2"/>
      <c r="U475" s="2"/>
      <c r="V475" s="2"/>
      <c r="W475" s="2"/>
      <c r="X475" s="720"/>
      <c r="Y475" s="720"/>
      <c r="Z475" s="720"/>
      <c r="AA475" s="720"/>
      <c r="AB475" s="717"/>
      <c r="AC475" s="721"/>
      <c r="AD475" s="722"/>
      <c r="AE475" s="722"/>
      <c r="AF475" s="722"/>
      <c r="AG475" s="722"/>
      <c r="AH475" s="722"/>
      <c r="AI475" s="722"/>
      <c r="AJ475" s="722"/>
      <c r="AK475" s="717"/>
      <c r="AL475" s="723"/>
      <c r="AM475" s="723"/>
      <c r="AN475" s="723"/>
      <c r="AO475" s="723"/>
      <c r="AP475" s="723"/>
      <c r="AQ475" s="1"/>
      <c r="AR475" s="1"/>
      <c r="AS475" s="1"/>
      <c r="AT475" s="717"/>
      <c r="AU475" s="723"/>
      <c r="AV475" s="723"/>
      <c r="AW475" s="723"/>
      <c r="AX475" s="723"/>
      <c r="AY475" s="723"/>
      <c r="AZ475" s="1"/>
      <c r="BA475" s="1"/>
      <c r="BB475" s="1"/>
      <c r="BC475" s="717"/>
      <c r="BD475" s="723"/>
      <c r="BE475" s="723"/>
      <c r="BF475" s="723"/>
      <c r="BG475" s="723"/>
      <c r="BH475" s="723"/>
      <c r="BI475" s="1"/>
      <c r="BJ475" s="1"/>
      <c r="BK475" s="1"/>
      <c r="BL475" s="717"/>
      <c r="BM475" s="723"/>
      <c r="BN475" s="723"/>
      <c r="BO475" s="723"/>
      <c r="BP475" s="723"/>
      <c r="BQ475" s="723"/>
      <c r="BR475" s="1"/>
      <c r="BS475" s="1"/>
      <c r="BT475" s="1"/>
      <c r="BU475" s="1"/>
      <c r="BV475" s="1"/>
      <c r="BW475" s="1"/>
      <c r="BX475" s="1"/>
      <c r="BY475" s="1"/>
      <c r="BZ475" s="1"/>
      <c r="CA475" s="1"/>
      <c r="CB475" s="1"/>
      <c r="CC475" s="1"/>
    </row>
    <row r="476" spans="1:81" ht="39.75" customHeight="1" x14ac:dyDescent="0.3">
      <c r="A476" s="714"/>
      <c r="B476" s="715"/>
      <c r="C476" s="2"/>
      <c r="D476" s="2"/>
      <c r="E476" s="2"/>
      <c r="F476" s="2"/>
      <c r="G476" s="2"/>
      <c r="H476" s="2"/>
      <c r="I476" s="2"/>
      <c r="J476" s="716"/>
      <c r="K476" s="717"/>
      <c r="L476" s="718"/>
      <c r="M476" s="718"/>
      <c r="N476" s="719"/>
      <c r="O476" s="719"/>
      <c r="P476" s="719"/>
      <c r="Q476" s="719"/>
      <c r="R476" s="2"/>
      <c r="S476" s="2"/>
      <c r="T476" s="2"/>
      <c r="U476" s="2"/>
      <c r="V476" s="2"/>
      <c r="W476" s="2"/>
      <c r="X476" s="720"/>
      <c r="Y476" s="720"/>
      <c r="Z476" s="720"/>
      <c r="AA476" s="720"/>
      <c r="AB476" s="717"/>
      <c r="AC476" s="721"/>
      <c r="AD476" s="722"/>
      <c r="AE476" s="722"/>
      <c r="AF476" s="722"/>
      <c r="AG476" s="722"/>
      <c r="AH476" s="722"/>
      <c r="AI476" s="722"/>
      <c r="AJ476" s="722"/>
      <c r="AK476" s="717"/>
      <c r="AL476" s="723"/>
      <c r="AM476" s="723"/>
      <c r="AN476" s="723"/>
      <c r="AO476" s="723"/>
      <c r="AP476" s="723"/>
      <c r="AQ476" s="1"/>
      <c r="AR476" s="1"/>
      <c r="AS476" s="1"/>
      <c r="AT476" s="717"/>
      <c r="AU476" s="723"/>
      <c r="AV476" s="723"/>
      <c r="AW476" s="723"/>
      <c r="AX476" s="723"/>
      <c r="AY476" s="723"/>
      <c r="AZ476" s="1"/>
      <c r="BA476" s="1"/>
      <c r="BB476" s="1"/>
      <c r="BC476" s="717"/>
      <c r="BD476" s="723"/>
      <c r="BE476" s="723"/>
      <c r="BF476" s="723"/>
      <c r="BG476" s="723"/>
      <c r="BH476" s="723"/>
      <c r="BI476" s="1"/>
      <c r="BJ476" s="1"/>
      <c r="BK476" s="1"/>
      <c r="BL476" s="717"/>
      <c r="BM476" s="723"/>
      <c r="BN476" s="723"/>
      <c r="BO476" s="723"/>
      <c r="BP476" s="723"/>
      <c r="BQ476" s="723"/>
      <c r="BR476" s="1"/>
      <c r="BS476" s="1"/>
      <c r="BT476" s="1"/>
      <c r="BU476" s="1"/>
      <c r="BV476" s="1"/>
      <c r="BW476" s="1"/>
      <c r="BX476" s="1"/>
      <c r="BY476" s="1"/>
      <c r="BZ476" s="1"/>
      <c r="CA476" s="1"/>
      <c r="CB476" s="1"/>
      <c r="CC476" s="1"/>
    </row>
    <row r="477" spans="1:81" ht="39.75" customHeight="1" x14ac:dyDescent="0.3">
      <c r="A477" s="714"/>
      <c r="B477" s="715"/>
      <c r="C477" s="2"/>
      <c r="D477" s="2"/>
      <c r="E477" s="2"/>
      <c r="F477" s="2"/>
      <c r="G477" s="2"/>
      <c r="H477" s="2"/>
      <c r="I477" s="2"/>
      <c r="J477" s="716"/>
      <c r="K477" s="717"/>
      <c r="L477" s="718"/>
      <c r="M477" s="718"/>
      <c r="N477" s="719"/>
      <c r="O477" s="719"/>
      <c r="P477" s="719"/>
      <c r="Q477" s="719"/>
      <c r="R477" s="2"/>
      <c r="S477" s="2"/>
      <c r="T477" s="2"/>
      <c r="U477" s="2"/>
      <c r="V477" s="2"/>
      <c r="W477" s="2"/>
      <c r="X477" s="720"/>
      <c r="Y477" s="720"/>
      <c r="Z477" s="720"/>
      <c r="AA477" s="720"/>
      <c r="AB477" s="717"/>
      <c r="AC477" s="721"/>
      <c r="AD477" s="722"/>
      <c r="AE477" s="722"/>
      <c r="AF477" s="722"/>
      <c r="AG477" s="722"/>
      <c r="AH477" s="722"/>
      <c r="AI477" s="722"/>
      <c r="AJ477" s="722"/>
      <c r="AK477" s="717"/>
      <c r="AL477" s="723"/>
      <c r="AM477" s="723"/>
      <c r="AN477" s="723"/>
      <c r="AO477" s="723"/>
      <c r="AP477" s="723"/>
      <c r="AQ477" s="1"/>
      <c r="AR477" s="1"/>
      <c r="AS477" s="1"/>
      <c r="AT477" s="717"/>
      <c r="AU477" s="723"/>
      <c r="AV477" s="723"/>
      <c r="AW477" s="723"/>
      <c r="AX477" s="723"/>
      <c r="AY477" s="723"/>
      <c r="AZ477" s="1"/>
      <c r="BA477" s="1"/>
      <c r="BB477" s="1"/>
      <c r="BC477" s="717"/>
      <c r="BD477" s="723"/>
      <c r="BE477" s="723"/>
      <c r="BF477" s="723"/>
      <c r="BG477" s="723"/>
      <c r="BH477" s="723"/>
      <c r="BI477" s="1"/>
      <c r="BJ477" s="1"/>
      <c r="BK477" s="1"/>
      <c r="BL477" s="717"/>
      <c r="BM477" s="723"/>
      <c r="BN477" s="723"/>
      <c r="BO477" s="723"/>
      <c r="BP477" s="723"/>
      <c r="BQ477" s="723"/>
      <c r="BR477" s="1"/>
      <c r="BS477" s="1"/>
      <c r="BT477" s="1"/>
      <c r="BU477" s="1"/>
      <c r="BV477" s="1"/>
      <c r="BW477" s="1"/>
      <c r="BX477" s="1"/>
      <c r="BY477" s="1"/>
      <c r="BZ477" s="1"/>
      <c r="CA477" s="1"/>
      <c r="CB477" s="1"/>
      <c r="CC477" s="1"/>
    </row>
    <row r="478" spans="1:81" ht="39.75" customHeight="1" x14ac:dyDescent="0.3">
      <c r="A478" s="714"/>
      <c r="B478" s="715"/>
      <c r="C478" s="2"/>
      <c r="D478" s="2"/>
      <c r="E478" s="2"/>
      <c r="F478" s="2"/>
      <c r="G478" s="2"/>
      <c r="H478" s="2"/>
      <c r="I478" s="2"/>
      <c r="J478" s="716"/>
      <c r="K478" s="717"/>
      <c r="L478" s="718"/>
      <c r="M478" s="718"/>
      <c r="N478" s="719"/>
      <c r="O478" s="719"/>
      <c r="P478" s="719"/>
      <c r="Q478" s="719"/>
      <c r="R478" s="2"/>
      <c r="S478" s="2"/>
      <c r="T478" s="2"/>
      <c r="U478" s="2"/>
      <c r="V478" s="2"/>
      <c r="W478" s="2"/>
      <c r="X478" s="720"/>
      <c r="Y478" s="720"/>
      <c r="Z478" s="720"/>
      <c r="AA478" s="720"/>
      <c r="AB478" s="717"/>
      <c r="AC478" s="721"/>
      <c r="AD478" s="722"/>
      <c r="AE478" s="722"/>
      <c r="AF478" s="722"/>
      <c r="AG478" s="722"/>
      <c r="AH478" s="722"/>
      <c r="AI478" s="722"/>
      <c r="AJ478" s="722"/>
      <c r="AK478" s="717"/>
      <c r="AL478" s="723"/>
      <c r="AM478" s="723"/>
      <c r="AN478" s="723"/>
      <c r="AO478" s="723"/>
      <c r="AP478" s="723"/>
      <c r="AQ478" s="1"/>
      <c r="AR478" s="1"/>
      <c r="AS478" s="1"/>
      <c r="AT478" s="717"/>
      <c r="AU478" s="723"/>
      <c r="AV478" s="723"/>
      <c r="AW478" s="723"/>
      <c r="AX478" s="723"/>
      <c r="AY478" s="723"/>
      <c r="AZ478" s="1"/>
      <c r="BA478" s="1"/>
      <c r="BB478" s="1"/>
      <c r="BC478" s="717"/>
      <c r="BD478" s="723"/>
      <c r="BE478" s="723"/>
      <c r="BF478" s="723"/>
      <c r="BG478" s="723"/>
      <c r="BH478" s="723"/>
      <c r="BI478" s="1"/>
      <c r="BJ478" s="1"/>
      <c r="BK478" s="1"/>
      <c r="BL478" s="717"/>
      <c r="BM478" s="723"/>
      <c r="BN478" s="723"/>
      <c r="BO478" s="723"/>
      <c r="BP478" s="723"/>
      <c r="BQ478" s="723"/>
      <c r="BR478" s="1"/>
      <c r="BS478" s="1"/>
      <c r="BT478" s="1"/>
      <c r="BU478" s="1"/>
      <c r="BV478" s="1"/>
      <c r="BW478" s="1"/>
      <c r="BX478" s="1"/>
      <c r="BY478" s="1"/>
      <c r="BZ478" s="1"/>
      <c r="CA478" s="1"/>
      <c r="CB478" s="1"/>
      <c r="CC478" s="1"/>
    </row>
    <row r="479" spans="1:81" ht="39.75" customHeight="1" x14ac:dyDescent="0.3">
      <c r="A479" s="714"/>
      <c r="B479" s="715"/>
      <c r="C479" s="2"/>
      <c r="D479" s="2"/>
      <c r="E479" s="2"/>
      <c r="F479" s="2"/>
      <c r="G479" s="2"/>
      <c r="H479" s="2"/>
      <c r="I479" s="2"/>
      <c r="J479" s="716"/>
      <c r="K479" s="717"/>
      <c r="L479" s="718"/>
      <c r="M479" s="718"/>
      <c r="N479" s="719"/>
      <c r="O479" s="719"/>
      <c r="P479" s="719"/>
      <c r="Q479" s="719"/>
      <c r="R479" s="2"/>
      <c r="S479" s="2"/>
      <c r="T479" s="2"/>
      <c r="U479" s="2"/>
      <c r="V479" s="2"/>
      <c r="W479" s="2"/>
      <c r="X479" s="720"/>
      <c r="Y479" s="720"/>
      <c r="Z479" s="720"/>
      <c r="AA479" s="720"/>
      <c r="AB479" s="717"/>
      <c r="AC479" s="721"/>
      <c r="AD479" s="722"/>
      <c r="AE479" s="722"/>
      <c r="AF479" s="722"/>
      <c r="AG479" s="722"/>
      <c r="AH479" s="722"/>
      <c r="AI479" s="722"/>
      <c r="AJ479" s="722"/>
      <c r="AK479" s="717"/>
      <c r="AL479" s="723"/>
      <c r="AM479" s="723"/>
      <c r="AN479" s="723"/>
      <c r="AO479" s="723"/>
      <c r="AP479" s="723"/>
      <c r="AQ479" s="1"/>
      <c r="AR479" s="1"/>
      <c r="AS479" s="1"/>
      <c r="AT479" s="717"/>
      <c r="AU479" s="723"/>
      <c r="AV479" s="723"/>
      <c r="AW479" s="723"/>
      <c r="AX479" s="723"/>
      <c r="AY479" s="723"/>
      <c r="AZ479" s="1"/>
      <c r="BA479" s="1"/>
      <c r="BB479" s="1"/>
      <c r="BC479" s="717"/>
      <c r="BD479" s="723"/>
      <c r="BE479" s="723"/>
      <c r="BF479" s="723"/>
      <c r="BG479" s="723"/>
      <c r="BH479" s="723"/>
      <c r="BI479" s="1"/>
      <c r="BJ479" s="1"/>
      <c r="BK479" s="1"/>
      <c r="BL479" s="717"/>
      <c r="BM479" s="723"/>
      <c r="BN479" s="723"/>
      <c r="BO479" s="723"/>
      <c r="BP479" s="723"/>
      <c r="BQ479" s="723"/>
      <c r="BR479" s="1"/>
      <c r="BS479" s="1"/>
      <c r="BT479" s="1"/>
      <c r="BU479" s="1"/>
      <c r="BV479" s="1"/>
      <c r="BW479" s="1"/>
      <c r="BX479" s="1"/>
      <c r="BY479" s="1"/>
      <c r="BZ479" s="1"/>
      <c r="CA479" s="1"/>
      <c r="CB479" s="1"/>
      <c r="CC479" s="1"/>
    </row>
    <row r="480" spans="1:81" ht="39.75" customHeight="1" x14ac:dyDescent="0.3">
      <c r="A480" s="714"/>
      <c r="B480" s="715"/>
      <c r="C480" s="2"/>
      <c r="D480" s="2"/>
      <c r="E480" s="2"/>
      <c r="F480" s="2"/>
      <c r="G480" s="2"/>
      <c r="H480" s="2"/>
      <c r="I480" s="2"/>
      <c r="J480" s="716"/>
      <c r="K480" s="717"/>
      <c r="L480" s="718"/>
      <c r="M480" s="718"/>
      <c r="N480" s="719"/>
      <c r="O480" s="719"/>
      <c r="P480" s="719"/>
      <c r="Q480" s="719"/>
      <c r="R480" s="2"/>
      <c r="S480" s="2"/>
      <c r="T480" s="2"/>
      <c r="U480" s="2"/>
      <c r="V480" s="2"/>
      <c r="W480" s="2"/>
      <c r="X480" s="720"/>
      <c r="Y480" s="720"/>
      <c r="Z480" s="720"/>
      <c r="AA480" s="720"/>
      <c r="AB480" s="717"/>
      <c r="AC480" s="721"/>
      <c r="AD480" s="722"/>
      <c r="AE480" s="722"/>
      <c r="AF480" s="722"/>
      <c r="AG480" s="722"/>
      <c r="AH480" s="722"/>
      <c r="AI480" s="722"/>
      <c r="AJ480" s="722"/>
      <c r="AK480" s="717"/>
      <c r="AL480" s="723"/>
      <c r="AM480" s="723"/>
      <c r="AN480" s="723"/>
      <c r="AO480" s="723"/>
      <c r="AP480" s="723"/>
      <c r="AQ480" s="1"/>
      <c r="AR480" s="1"/>
      <c r="AS480" s="1"/>
      <c r="AT480" s="717"/>
      <c r="AU480" s="723"/>
      <c r="AV480" s="723"/>
      <c r="AW480" s="723"/>
      <c r="AX480" s="723"/>
      <c r="AY480" s="723"/>
      <c r="AZ480" s="1"/>
      <c r="BA480" s="1"/>
      <c r="BB480" s="1"/>
      <c r="BC480" s="717"/>
      <c r="BD480" s="723"/>
      <c r="BE480" s="723"/>
      <c r="BF480" s="723"/>
      <c r="BG480" s="723"/>
      <c r="BH480" s="723"/>
      <c r="BI480" s="1"/>
      <c r="BJ480" s="1"/>
      <c r="BK480" s="1"/>
      <c r="BL480" s="717"/>
      <c r="BM480" s="723"/>
      <c r="BN480" s="723"/>
      <c r="BO480" s="723"/>
      <c r="BP480" s="723"/>
      <c r="BQ480" s="723"/>
      <c r="BR480" s="1"/>
      <c r="BS480" s="1"/>
      <c r="BT480" s="1"/>
      <c r="BU480" s="1"/>
      <c r="BV480" s="1"/>
      <c r="BW480" s="1"/>
      <c r="BX480" s="1"/>
      <c r="BY480" s="1"/>
      <c r="BZ480" s="1"/>
      <c r="CA480" s="1"/>
      <c r="CB480" s="1"/>
      <c r="CC480" s="1"/>
    </row>
    <row r="481" spans="1:81" ht="39.75" customHeight="1" x14ac:dyDescent="0.3">
      <c r="A481" s="714"/>
      <c r="B481" s="715"/>
      <c r="C481" s="2"/>
      <c r="D481" s="2"/>
      <c r="E481" s="2"/>
      <c r="F481" s="2"/>
      <c r="G481" s="2"/>
      <c r="H481" s="2"/>
      <c r="I481" s="2"/>
      <c r="J481" s="716"/>
      <c r="K481" s="717"/>
      <c r="L481" s="718"/>
      <c r="M481" s="718"/>
      <c r="N481" s="719"/>
      <c r="O481" s="719"/>
      <c r="P481" s="719"/>
      <c r="Q481" s="719"/>
      <c r="R481" s="2"/>
      <c r="S481" s="2"/>
      <c r="T481" s="2"/>
      <c r="U481" s="2"/>
      <c r="V481" s="2"/>
      <c r="W481" s="2"/>
      <c r="X481" s="720"/>
      <c r="Y481" s="720"/>
      <c r="Z481" s="720"/>
      <c r="AA481" s="720"/>
      <c r="AB481" s="717"/>
      <c r="AC481" s="721"/>
      <c r="AD481" s="722"/>
      <c r="AE481" s="722"/>
      <c r="AF481" s="722"/>
      <c r="AG481" s="722"/>
      <c r="AH481" s="722"/>
      <c r="AI481" s="722"/>
      <c r="AJ481" s="722"/>
      <c r="AK481" s="717"/>
      <c r="AL481" s="723"/>
      <c r="AM481" s="723"/>
      <c r="AN481" s="723"/>
      <c r="AO481" s="723"/>
      <c r="AP481" s="723"/>
      <c r="AQ481" s="1"/>
      <c r="AR481" s="1"/>
      <c r="AS481" s="1"/>
      <c r="AT481" s="717"/>
      <c r="AU481" s="723"/>
      <c r="AV481" s="723"/>
      <c r="AW481" s="723"/>
      <c r="AX481" s="723"/>
      <c r="AY481" s="723"/>
      <c r="AZ481" s="1"/>
      <c r="BA481" s="1"/>
      <c r="BB481" s="1"/>
      <c r="BC481" s="717"/>
      <c r="BD481" s="723"/>
      <c r="BE481" s="723"/>
      <c r="BF481" s="723"/>
      <c r="BG481" s="723"/>
      <c r="BH481" s="723"/>
      <c r="BI481" s="1"/>
      <c r="BJ481" s="1"/>
      <c r="BK481" s="1"/>
      <c r="BL481" s="717"/>
      <c r="BM481" s="723"/>
      <c r="BN481" s="723"/>
      <c r="BO481" s="723"/>
      <c r="BP481" s="723"/>
      <c r="BQ481" s="723"/>
      <c r="BR481" s="1"/>
      <c r="BS481" s="1"/>
      <c r="BT481" s="1"/>
      <c r="BU481" s="1"/>
      <c r="BV481" s="1"/>
      <c r="BW481" s="1"/>
      <c r="BX481" s="1"/>
      <c r="BY481" s="1"/>
      <c r="BZ481" s="1"/>
      <c r="CA481" s="1"/>
      <c r="CB481" s="1"/>
      <c r="CC481" s="1"/>
    </row>
    <row r="482" spans="1:81" ht="39.75" customHeight="1" x14ac:dyDescent="0.3">
      <c r="A482" s="714"/>
      <c r="B482" s="715"/>
      <c r="C482" s="2"/>
      <c r="D482" s="2"/>
      <c r="E482" s="2"/>
      <c r="F482" s="2"/>
      <c r="G482" s="2"/>
      <c r="H482" s="2"/>
      <c r="I482" s="2"/>
      <c r="J482" s="716"/>
      <c r="K482" s="717"/>
      <c r="L482" s="718"/>
      <c r="M482" s="718"/>
      <c r="N482" s="719"/>
      <c r="O482" s="719"/>
      <c r="P482" s="719"/>
      <c r="Q482" s="719"/>
      <c r="R482" s="2"/>
      <c r="S482" s="2"/>
      <c r="T482" s="2"/>
      <c r="U482" s="2"/>
      <c r="V482" s="2"/>
      <c r="W482" s="2"/>
      <c r="X482" s="720"/>
      <c r="Y482" s="720"/>
      <c r="Z482" s="720"/>
      <c r="AA482" s="720"/>
      <c r="AB482" s="717"/>
      <c r="AC482" s="721"/>
      <c r="AD482" s="722"/>
      <c r="AE482" s="722"/>
      <c r="AF482" s="722"/>
      <c r="AG482" s="722"/>
      <c r="AH482" s="722"/>
      <c r="AI482" s="722"/>
      <c r="AJ482" s="722"/>
      <c r="AK482" s="717"/>
      <c r="AL482" s="723"/>
      <c r="AM482" s="723"/>
      <c r="AN482" s="723"/>
      <c r="AO482" s="723"/>
      <c r="AP482" s="723"/>
      <c r="AQ482" s="1"/>
      <c r="AR482" s="1"/>
      <c r="AS482" s="1"/>
      <c r="AT482" s="717"/>
      <c r="AU482" s="723"/>
      <c r="AV482" s="723"/>
      <c r="AW482" s="723"/>
      <c r="AX482" s="723"/>
      <c r="AY482" s="723"/>
      <c r="AZ482" s="1"/>
      <c r="BA482" s="1"/>
      <c r="BB482" s="1"/>
      <c r="BC482" s="717"/>
      <c r="BD482" s="723"/>
      <c r="BE482" s="723"/>
      <c r="BF482" s="723"/>
      <c r="BG482" s="723"/>
      <c r="BH482" s="723"/>
      <c r="BI482" s="1"/>
      <c r="BJ482" s="1"/>
      <c r="BK482" s="1"/>
      <c r="BL482" s="717"/>
      <c r="BM482" s="723"/>
      <c r="BN482" s="723"/>
      <c r="BO482" s="723"/>
      <c r="BP482" s="723"/>
      <c r="BQ482" s="723"/>
      <c r="BR482" s="1"/>
      <c r="BS482" s="1"/>
      <c r="BT482" s="1"/>
      <c r="BU482" s="1"/>
      <c r="BV482" s="1"/>
      <c r="BW482" s="1"/>
      <c r="BX482" s="1"/>
      <c r="BY482" s="1"/>
      <c r="BZ482" s="1"/>
      <c r="CA482" s="1"/>
      <c r="CB482" s="1"/>
      <c r="CC482" s="1"/>
    </row>
    <row r="483" spans="1:81" ht="39.75" customHeight="1" x14ac:dyDescent="0.3">
      <c r="A483" s="714"/>
      <c r="B483" s="715"/>
      <c r="C483" s="2"/>
      <c r="D483" s="2"/>
      <c r="E483" s="2"/>
      <c r="F483" s="2"/>
      <c r="G483" s="2"/>
      <c r="H483" s="2"/>
      <c r="I483" s="2"/>
      <c r="J483" s="716"/>
      <c r="K483" s="717"/>
      <c r="L483" s="718"/>
      <c r="M483" s="718"/>
      <c r="N483" s="719"/>
      <c r="O483" s="719"/>
      <c r="P483" s="719"/>
      <c r="Q483" s="719"/>
      <c r="R483" s="2"/>
      <c r="S483" s="2"/>
      <c r="T483" s="2"/>
      <c r="U483" s="2"/>
      <c r="V483" s="2"/>
      <c r="W483" s="2"/>
      <c r="X483" s="720"/>
      <c r="Y483" s="720"/>
      <c r="Z483" s="720"/>
      <c r="AA483" s="720"/>
      <c r="AB483" s="717"/>
      <c r="AC483" s="721"/>
      <c r="AD483" s="722"/>
      <c r="AE483" s="722"/>
      <c r="AF483" s="722"/>
      <c r="AG483" s="722"/>
      <c r="AH483" s="722"/>
      <c r="AI483" s="722"/>
      <c r="AJ483" s="722"/>
      <c r="AK483" s="717"/>
      <c r="AL483" s="723"/>
      <c r="AM483" s="723"/>
      <c r="AN483" s="723"/>
      <c r="AO483" s="723"/>
      <c r="AP483" s="723"/>
      <c r="AQ483" s="1"/>
      <c r="AR483" s="1"/>
      <c r="AS483" s="1"/>
      <c r="AT483" s="717"/>
      <c r="AU483" s="723"/>
      <c r="AV483" s="723"/>
      <c r="AW483" s="723"/>
      <c r="AX483" s="723"/>
      <c r="AY483" s="723"/>
      <c r="AZ483" s="1"/>
      <c r="BA483" s="1"/>
      <c r="BB483" s="1"/>
      <c r="BC483" s="717"/>
      <c r="BD483" s="723"/>
      <c r="BE483" s="723"/>
      <c r="BF483" s="723"/>
      <c r="BG483" s="723"/>
      <c r="BH483" s="723"/>
      <c r="BI483" s="1"/>
      <c r="BJ483" s="1"/>
      <c r="BK483" s="1"/>
      <c r="BL483" s="717"/>
      <c r="BM483" s="723"/>
      <c r="BN483" s="723"/>
      <c r="BO483" s="723"/>
      <c r="BP483" s="723"/>
      <c r="BQ483" s="723"/>
      <c r="BR483" s="1"/>
      <c r="BS483" s="1"/>
      <c r="BT483" s="1"/>
      <c r="BU483" s="1"/>
      <c r="BV483" s="1"/>
      <c r="BW483" s="1"/>
      <c r="BX483" s="1"/>
      <c r="BY483" s="1"/>
      <c r="BZ483" s="1"/>
      <c r="CA483" s="1"/>
      <c r="CB483" s="1"/>
      <c r="CC483" s="1"/>
    </row>
    <row r="484" spans="1:81" ht="39.75" customHeight="1" x14ac:dyDescent="0.3">
      <c r="A484" s="714"/>
      <c r="B484" s="715"/>
      <c r="C484" s="2"/>
      <c r="D484" s="2"/>
      <c r="E484" s="2"/>
      <c r="F484" s="2"/>
      <c r="G484" s="2"/>
      <c r="H484" s="2"/>
      <c r="I484" s="2"/>
      <c r="J484" s="716"/>
      <c r="K484" s="717"/>
      <c r="L484" s="718"/>
      <c r="M484" s="718"/>
      <c r="N484" s="719"/>
      <c r="O484" s="719"/>
      <c r="P484" s="719"/>
      <c r="Q484" s="719"/>
      <c r="R484" s="2"/>
      <c r="S484" s="2"/>
      <c r="T484" s="2"/>
      <c r="U484" s="2"/>
      <c r="V484" s="2"/>
      <c r="W484" s="2"/>
      <c r="X484" s="720"/>
      <c r="Y484" s="720"/>
      <c r="Z484" s="720"/>
      <c r="AA484" s="720"/>
      <c r="AB484" s="717"/>
      <c r="AC484" s="721"/>
      <c r="AD484" s="722"/>
      <c r="AE484" s="722"/>
      <c r="AF484" s="722"/>
      <c r="AG484" s="722"/>
      <c r="AH484" s="722"/>
      <c r="AI484" s="722"/>
      <c r="AJ484" s="722"/>
      <c r="AK484" s="717"/>
      <c r="AL484" s="723"/>
      <c r="AM484" s="723"/>
      <c r="AN484" s="723"/>
      <c r="AO484" s="723"/>
      <c r="AP484" s="723"/>
      <c r="AQ484" s="1"/>
      <c r="AR484" s="1"/>
      <c r="AS484" s="1"/>
      <c r="AT484" s="717"/>
      <c r="AU484" s="723"/>
      <c r="AV484" s="723"/>
      <c r="AW484" s="723"/>
      <c r="AX484" s="723"/>
      <c r="AY484" s="723"/>
      <c r="AZ484" s="1"/>
      <c r="BA484" s="1"/>
      <c r="BB484" s="1"/>
      <c r="BC484" s="717"/>
      <c r="BD484" s="723"/>
      <c r="BE484" s="723"/>
      <c r="BF484" s="723"/>
      <c r="BG484" s="723"/>
      <c r="BH484" s="723"/>
      <c r="BI484" s="1"/>
      <c r="BJ484" s="1"/>
      <c r="BK484" s="1"/>
      <c r="BL484" s="717"/>
      <c r="BM484" s="723"/>
      <c r="BN484" s="723"/>
      <c r="BO484" s="723"/>
      <c r="BP484" s="723"/>
      <c r="BQ484" s="723"/>
      <c r="BR484" s="1"/>
      <c r="BS484" s="1"/>
      <c r="BT484" s="1"/>
      <c r="BU484" s="1"/>
      <c r="BV484" s="1"/>
      <c r="BW484" s="1"/>
      <c r="BX484" s="1"/>
      <c r="BY484" s="1"/>
      <c r="BZ484" s="1"/>
      <c r="CA484" s="1"/>
      <c r="CB484" s="1"/>
      <c r="CC484" s="1"/>
    </row>
    <row r="485" spans="1:81" ht="39.75" customHeight="1" x14ac:dyDescent="0.3">
      <c r="A485" s="714"/>
      <c r="B485" s="715"/>
      <c r="C485" s="2"/>
      <c r="D485" s="2"/>
      <c r="E485" s="2"/>
      <c r="F485" s="2"/>
      <c r="G485" s="2"/>
      <c r="H485" s="2"/>
      <c r="I485" s="2"/>
      <c r="J485" s="716"/>
      <c r="K485" s="717"/>
      <c r="L485" s="718"/>
      <c r="M485" s="718"/>
      <c r="N485" s="719"/>
      <c r="O485" s="719"/>
      <c r="P485" s="719"/>
      <c r="Q485" s="719"/>
      <c r="R485" s="2"/>
      <c r="S485" s="2"/>
      <c r="T485" s="2"/>
      <c r="U485" s="2"/>
      <c r="V485" s="2"/>
      <c r="W485" s="2"/>
      <c r="X485" s="720"/>
      <c r="Y485" s="720"/>
      <c r="Z485" s="720"/>
      <c r="AA485" s="720"/>
      <c r="AB485" s="717"/>
      <c r="AC485" s="721"/>
      <c r="AD485" s="722"/>
      <c r="AE485" s="722"/>
      <c r="AF485" s="722"/>
      <c r="AG485" s="722"/>
      <c r="AH485" s="722"/>
      <c r="AI485" s="722"/>
      <c r="AJ485" s="722"/>
      <c r="AK485" s="717"/>
      <c r="AL485" s="723"/>
      <c r="AM485" s="723"/>
      <c r="AN485" s="723"/>
      <c r="AO485" s="723"/>
      <c r="AP485" s="723"/>
      <c r="AQ485" s="1"/>
      <c r="AR485" s="1"/>
      <c r="AS485" s="1"/>
      <c r="AT485" s="717"/>
      <c r="AU485" s="723"/>
      <c r="AV485" s="723"/>
      <c r="AW485" s="723"/>
      <c r="AX485" s="723"/>
      <c r="AY485" s="723"/>
      <c r="AZ485" s="1"/>
      <c r="BA485" s="1"/>
      <c r="BB485" s="1"/>
      <c r="BC485" s="717"/>
      <c r="BD485" s="723"/>
      <c r="BE485" s="723"/>
      <c r="BF485" s="723"/>
      <c r="BG485" s="723"/>
      <c r="BH485" s="723"/>
      <c r="BI485" s="1"/>
      <c r="BJ485" s="1"/>
      <c r="BK485" s="1"/>
      <c r="BL485" s="717"/>
      <c r="BM485" s="723"/>
      <c r="BN485" s="723"/>
      <c r="BO485" s="723"/>
      <c r="BP485" s="723"/>
      <c r="BQ485" s="723"/>
      <c r="BR485" s="1"/>
      <c r="BS485" s="1"/>
      <c r="BT485" s="1"/>
      <c r="BU485" s="1"/>
      <c r="BV485" s="1"/>
      <c r="BW485" s="1"/>
      <c r="BX485" s="1"/>
      <c r="BY485" s="1"/>
      <c r="BZ485" s="1"/>
      <c r="CA485" s="1"/>
      <c r="CB485" s="1"/>
      <c r="CC485" s="1"/>
    </row>
    <row r="486" spans="1:81" ht="39.75" customHeight="1" x14ac:dyDescent="0.3">
      <c r="A486" s="714"/>
      <c r="B486" s="715"/>
      <c r="C486" s="2"/>
      <c r="D486" s="2"/>
      <c r="E486" s="2"/>
      <c r="F486" s="2"/>
      <c r="G486" s="2"/>
      <c r="H486" s="2"/>
      <c r="I486" s="2"/>
      <c r="J486" s="716"/>
      <c r="K486" s="717"/>
      <c r="L486" s="718"/>
      <c r="M486" s="718"/>
      <c r="N486" s="719"/>
      <c r="O486" s="719"/>
      <c r="P486" s="719"/>
      <c r="Q486" s="719"/>
      <c r="R486" s="2"/>
      <c r="S486" s="2"/>
      <c r="T486" s="2"/>
      <c r="U486" s="2"/>
      <c r="V486" s="2"/>
      <c r="W486" s="2"/>
      <c r="X486" s="720"/>
      <c r="Y486" s="720"/>
      <c r="Z486" s="720"/>
      <c r="AA486" s="720"/>
      <c r="AB486" s="717"/>
      <c r="AC486" s="721"/>
      <c r="AD486" s="722"/>
      <c r="AE486" s="722"/>
      <c r="AF486" s="722"/>
      <c r="AG486" s="722"/>
      <c r="AH486" s="722"/>
      <c r="AI486" s="722"/>
      <c r="AJ486" s="722"/>
      <c r="AK486" s="717"/>
      <c r="AL486" s="723"/>
      <c r="AM486" s="723"/>
      <c r="AN486" s="723"/>
      <c r="AO486" s="723"/>
      <c r="AP486" s="723"/>
      <c r="AQ486" s="1"/>
      <c r="AR486" s="1"/>
      <c r="AS486" s="1"/>
      <c r="AT486" s="717"/>
      <c r="AU486" s="723"/>
      <c r="AV486" s="723"/>
      <c r="AW486" s="723"/>
      <c r="AX486" s="723"/>
      <c r="AY486" s="723"/>
      <c r="AZ486" s="1"/>
      <c r="BA486" s="1"/>
      <c r="BB486" s="1"/>
      <c r="BC486" s="717"/>
      <c r="BD486" s="723"/>
      <c r="BE486" s="723"/>
      <c r="BF486" s="723"/>
      <c r="BG486" s="723"/>
      <c r="BH486" s="723"/>
      <c r="BI486" s="1"/>
      <c r="BJ486" s="1"/>
      <c r="BK486" s="1"/>
      <c r="BL486" s="717"/>
      <c r="BM486" s="723"/>
      <c r="BN486" s="723"/>
      <c r="BO486" s="723"/>
      <c r="BP486" s="723"/>
      <c r="BQ486" s="723"/>
      <c r="BR486" s="1"/>
      <c r="BS486" s="1"/>
      <c r="BT486" s="1"/>
      <c r="BU486" s="1"/>
      <c r="BV486" s="1"/>
      <c r="BW486" s="1"/>
      <c r="BX486" s="1"/>
      <c r="BY486" s="1"/>
      <c r="BZ486" s="1"/>
      <c r="CA486" s="1"/>
      <c r="CB486" s="1"/>
      <c r="CC486" s="1"/>
    </row>
    <row r="487" spans="1:81" ht="39.75" customHeight="1" x14ac:dyDescent="0.3">
      <c r="A487" s="714"/>
      <c r="B487" s="715"/>
      <c r="C487" s="2"/>
      <c r="D487" s="2"/>
      <c r="E487" s="2"/>
      <c r="F487" s="2"/>
      <c r="G487" s="2"/>
      <c r="H487" s="2"/>
      <c r="I487" s="2"/>
      <c r="J487" s="716"/>
      <c r="K487" s="717"/>
      <c r="L487" s="718"/>
      <c r="M487" s="718"/>
      <c r="N487" s="719"/>
      <c r="O487" s="719"/>
      <c r="P487" s="719"/>
      <c r="Q487" s="719"/>
      <c r="R487" s="2"/>
      <c r="S487" s="2"/>
      <c r="T487" s="2"/>
      <c r="U487" s="2"/>
      <c r="V487" s="2"/>
      <c r="W487" s="2"/>
      <c r="X487" s="720"/>
      <c r="Y487" s="720"/>
      <c r="Z487" s="720"/>
      <c r="AA487" s="720"/>
      <c r="AB487" s="717"/>
      <c r="AC487" s="721"/>
      <c r="AD487" s="722"/>
      <c r="AE487" s="722"/>
      <c r="AF487" s="722"/>
      <c r="AG487" s="722"/>
      <c r="AH487" s="722"/>
      <c r="AI487" s="722"/>
      <c r="AJ487" s="722"/>
      <c r="AK487" s="717"/>
      <c r="AL487" s="723"/>
      <c r="AM487" s="723"/>
      <c r="AN487" s="723"/>
      <c r="AO487" s="723"/>
      <c r="AP487" s="723"/>
      <c r="AQ487" s="1"/>
      <c r="AR487" s="1"/>
      <c r="AS487" s="1"/>
      <c r="AT487" s="717"/>
      <c r="AU487" s="723"/>
      <c r="AV487" s="723"/>
      <c r="AW487" s="723"/>
      <c r="AX487" s="723"/>
      <c r="AY487" s="723"/>
      <c r="AZ487" s="1"/>
      <c r="BA487" s="1"/>
      <c r="BB487" s="1"/>
      <c r="BC487" s="717"/>
      <c r="BD487" s="723"/>
      <c r="BE487" s="723"/>
      <c r="BF487" s="723"/>
      <c r="BG487" s="723"/>
      <c r="BH487" s="723"/>
      <c r="BI487" s="1"/>
      <c r="BJ487" s="1"/>
      <c r="BK487" s="1"/>
      <c r="BL487" s="717"/>
      <c r="BM487" s="723"/>
      <c r="BN487" s="723"/>
      <c r="BO487" s="723"/>
      <c r="BP487" s="723"/>
      <c r="BQ487" s="723"/>
      <c r="BR487" s="1"/>
      <c r="BS487" s="1"/>
      <c r="BT487" s="1"/>
      <c r="BU487" s="1"/>
      <c r="BV487" s="1"/>
      <c r="BW487" s="1"/>
      <c r="BX487" s="1"/>
      <c r="BY487" s="1"/>
      <c r="BZ487" s="1"/>
      <c r="CA487" s="1"/>
      <c r="CB487" s="1"/>
      <c r="CC487" s="1"/>
    </row>
    <row r="488" spans="1:81" ht="39.75" customHeight="1" x14ac:dyDescent="0.3">
      <c r="A488" s="714"/>
      <c r="B488" s="715"/>
      <c r="C488" s="2"/>
      <c r="D488" s="2"/>
      <c r="E488" s="2"/>
      <c r="F488" s="2"/>
      <c r="G488" s="2"/>
      <c r="H488" s="2"/>
      <c r="I488" s="2"/>
      <c r="J488" s="716"/>
      <c r="K488" s="717"/>
      <c r="L488" s="718"/>
      <c r="M488" s="718"/>
      <c r="N488" s="719"/>
      <c r="O488" s="719"/>
      <c r="P488" s="719"/>
      <c r="Q488" s="719"/>
      <c r="R488" s="2"/>
      <c r="S488" s="2"/>
      <c r="T488" s="2"/>
      <c r="U488" s="2"/>
      <c r="V488" s="2"/>
      <c r="W488" s="2"/>
      <c r="X488" s="720"/>
      <c r="Y488" s="720"/>
      <c r="Z488" s="720"/>
      <c r="AA488" s="720"/>
      <c r="AB488" s="717"/>
      <c r="AC488" s="721"/>
      <c r="AD488" s="722"/>
      <c r="AE488" s="722"/>
      <c r="AF488" s="722"/>
      <c r="AG488" s="722"/>
      <c r="AH488" s="722"/>
      <c r="AI488" s="722"/>
      <c r="AJ488" s="722"/>
      <c r="AK488" s="717"/>
      <c r="AL488" s="723"/>
      <c r="AM488" s="723"/>
      <c r="AN488" s="723"/>
      <c r="AO488" s="723"/>
      <c r="AP488" s="723"/>
      <c r="AQ488" s="1"/>
      <c r="AR488" s="1"/>
      <c r="AS488" s="1"/>
      <c r="AT488" s="717"/>
      <c r="AU488" s="723"/>
      <c r="AV488" s="723"/>
      <c r="AW488" s="723"/>
      <c r="AX488" s="723"/>
      <c r="AY488" s="723"/>
      <c r="AZ488" s="1"/>
      <c r="BA488" s="1"/>
      <c r="BB488" s="1"/>
      <c r="BC488" s="717"/>
      <c r="BD488" s="723"/>
      <c r="BE488" s="723"/>
      <c r="BF488" s="723"/>
      <c r="BG488" s="723"/>
      <c r="BH488" s="723"/>
      <c r="BI488" s="1"/>
      <c r="BJ488" s="1"/>
      <c r="BK488" s="1"/>
      <c r="BL488" s="717"/>
      <c r="BM488" s="723"/>
      <c r="BN488" s="723"/>
      <c r="BO488" s="723"/>
      <c r="BP488" s="723"/>
      <c r="BQ488" s="723"/>
      <c r="BR488" s="1"/>
      <c r="BS488" s="1"/>
      <c r="BT488" s="1"/>
      <c r="BU488" s="1"/>
      <c r="BV488" s="1"/>
      <c r="BW488" s="1"/>
      <c r="BX488" s="1"/>
      <c r="BY488" s="1"/>
      <c r="BZ488" s="1"/>
      <c r="CA488" s="1"/>
      <c r="CB488" s="1"/>
      <c r="CC488" s="1"/>
    </row>
    <row r="489" spans="1:81" ht="39.75" customHeight="1" x14ac:dyDescent="0.3">
      <c r="A489" s="714"/>
      <c r="B489" s="715"/>
      <c r="C489" s="2"/>
      <c r="D489" s="2"/>
      <c r="E489" s="2"/>
      <c r="F489" s="2"/>
      <c r="G489" s="2"/>
      <c r="H489" s="2"/>
      <c r="I489" s="2"/>
      <c r="J489" s="716"/>
      <c r="K489" s="717"/>
      <c r="L489" s="718"/>
      <c r="M489" s="718"/>
      <c r="N489" s="719"/>
      <c r="O489" s="719"/>
      <c r="P489" s="719"/>
      <c r="Q489" s="719"/>
      <c r="R489" s="2"/>
      <c r="S489" s="2"/>
      <c r="T489" s="2"/>
      <c r="U489" s="2"/>
      <c r="V489" s="2"/>
      <c r="W489" s="2"/>
      <c r="X489" s="720"/>
      <c r="Y489" s="720"/>
      <c r="Z489" s="720"/>
      <c r="AA489" s="720"/>
      <c r="AB489" s="717"/>
      <c r="AC489" s="721"/>
      <c r="AD489" s="722"/>
      <c r="AE489" s="722"/>
      <c r="AF489" s="722"/>
      <c r="AG489" s="722"/>
      <c r="AH489" s="722"/>
      <c r="AI489" s="722"/>
      <c r="AJ489" s="722"/>
      <c r="AK489" s="717"/>
      <c r="AL489" s="723"/>
      <c r="AM489" s="723"/>
      <c r="AN489" s="723"/>
      <c r="AO489" s="723"/>
      <c r="AP489" s="723"/>
      <c r="AQ489" s="1"/>
      <c r="AR489" s="1"/>
      <c r="AS489" s="1"/>
      <c r="AT489" s="717"/>
      <c r="AU489" s="723"/>
      <c r="AV489" s="723"/>
      <c r="AW489" s="723"/>
      <c r="AX489" s="723"/>
      <c r="AY489" s="723"/>
      <c r="AZ489" s="1"/>
      <c r="BA489" s="1"/>
      <c r="BB489" s="1"/>
      <c r="BC489" s="717"/>
      <c r="BD489" s="723"/>
      <c r="BE489" s="723"/>
      <c r="BF489" s="723"/>
      <c r="BG489" s="723"/>
      <c r="BH489" s="723"/>
      <c r="BI489" s="1"/>
      <c r="BJ489" s="1"/>
      <c r="BK489" s="1"/>
      <c r="BL489" s="717"/>
      <c r="BM489" s="723"/>
      <c r="BN489" s="723"/>
      <c r="BO489" s="723"/>
      <c r="BP489" s="723"/>
      <c r="BQ489" s="723"/>
      <c r="BR489" s="1"/>
      <c r="BS489" s="1"/>
      <c r="BT489" s="1"/>
      <c r="BU489" s="1"/>
      <c r="BV489" s="1"/>
      <c r="BW489" s="1"/>
      <c r="BX489" s="1"/>
      <c r="BY489" s="1"/>
      <c r="BZ489" s="1"/>
      <c r="CA489" s="1"/>
      <c r="CB489" s="1"/>
      <c r="CC489" s="1"/>
    </row>
    <row r="490" spans="1:81" ht="39.75" customHeight="1" x14ac:dyDescent="0.3">
      <c r="A490" s="714"/>
      <c r="B490" s="715"/>
      <c r="C490" s="2"/>
      <c r="D490" s="2"/>
      <c r="E490" s="2"/>
      <c r="F490" s="2"/>
      <c r="G490" s="2"/>
      <c r="H490" s="2"/>
      <c r="I490" s="2"/>
      <c r="J490" s="716"/>
      <c r="K490" s="717"/>
      <c r="L490" s="718"/>
      <c r="M490" s="718"/>
      <c r="N490" s="719"/>
      <c r="O490" s="719"/>
      <c r="P490" s="719"/>
      <c r="Q490" s="719"/>
      <c r="R490" s="2"/>
      <c r="S490" s="2"/>
      <c r="T490" s="2"/>
      <c r="U490" s="2"/>
      <c r="V490" s="2"/>
      <c r="W490" s="2"/>
      <c r="X490" s="720"/>
      <c r="Y490" s="720"/>
      <c r="Z490" s="720"/>
      <c r="AA490" s="720"/>
      <c r="AB490" s="717"/>
      <c r="AC490" s="721"/>
      <c r="AD490" s="722"/>
      <c r="AE490" s="722"/>
      <c r="AF490" s="722"/>
      <c r="AG490" s="722"/>
      <c r="AH490" s="722"/>
      <c r="AI490" s="722"/>
      <c r="AJ490" s="722"/>
      <c r="AK490" s="717"/>
      <c r="AL490" s="723"/>
      <c r="AM490" s="723"/>
      <c r="AN490" s="723"/>
      <c r="AO490" s="723"/>
      <c r="AP490" s="723"/>
      <c r="AQ490" s="1"/>
      <c r="AR490" s="1"/>
      <c r="AS490" s="1"/>
      <c r="AT490" s="717"/>
      <c r="AU490" s="723"/>
      <c r="AV490" s="723"/>
      <c r="AW490" s="723"/>
      <c r="AX490" s="723"/>
      <c r="AY490" s="723"/>
      <c r="AZ490" s="1"/>
      <c r="BA490" s="1"/>
      <c r="BB490" s="1"/>
      <c r="BC490" s="717"/>
      <c r="BD490" s="723"/>
      <c r="BE490" s="723"/>
      <c r="BF490" s="723"/>
      <c r="BG490" s="723"/>
      <c r="BH490" s="723"/>
      <c r="BI490" s="1"/>
      <c r="BJ490" s="1"/>
      <c r="BK490" s="1"/>
      <c r="BL490" s="717"/>
      <c r="BM490" s="723"/>
      <c r="BN490" s="723"/>
      <c r="BO490" s="723"/>
      <c r="BP490" s="723"/>
      <c r="BQ490" s="723"/>
      <c r="BR490" s="1"/>
      <c r="BS490" s="1"/>
      <c r="BT490" s="1"/>
      <c r="BU490" s="1"/>
      <c r="BV490" s="1"/>
      <c r="BW490" s="1"/>
      <c r="BX490" s="1"/>
      <c r="BY490" s="1"/>
      <c r="BZ490" s="1"/>
      <c r="CA490" s="1"/>
      <c r="CB490" s="1"/>
      <c r="CC490" s="1"/>
    </row>
    <row r="491" spans="1:81" ht="39.75" customHeight="1" x14ac:dyDescent="0.3">
      <c r="A491" s="714"/>
      <c r="B491" s="715"/>
      <c r="C491" s="2"/>
      <c r="D491" s="2"/>
      <c r="E491" s="2"/>
      <c r="F491" s="2"/>
      <c r="G491" s="2"/>
      <c r="H491" s="2"/>
      <c r="I491" s="2"/>
      <c r="J491" s="716"/>
      <c r="K491" s="717"/>
      <c r="L491" s="718"/>
      <c r="M491" s="718"/>
      <c r="N491" s="719"/>
      <c r="O491" s="719"/>
      <c r="P491" s="719"/>
      <c r="Q491" s="719"/>
      <c r="R491" s="2"/>
      <c r="S491" s="2"/>
      <c r="T491" s="2"/>
      <c r="U491" s="2"/>
      <c r="V491" s="2"/>
      <c r="W491" s="2"/>
      <c r="X491" s="720"/>
      <c r="Y491" s="720"/>
      <c r="Z491" s="720"/>
      <c r="AA491" s="720"/>
      <c r="AB491" s="717"/>
      <c r="AC491" s="721"/>
      <c r="AD491" s="722"/>
      <c r="AE491" s="722"/>
      <c r="AF491" s="722"/>
      <c r="AG491" s="722"/>
      <c r="AH491" s="722"/>
      <c r="AI491" s="722"/>
      <c r="AJ491" s="722"/>
      <c r="AK491" s="717"/>
      <c r="AL491" s="723"/>
      <c r="AM491" s="723"/>
      <c r="AN491" s="723"/>
      <c r="AO491" s="723"/>
      <c r="AP491" s="723"/>
      <c r="AQ491" s="1"/>
      <c r="AR491" s="1"/>
      <c r="AS491" s="1"/>
      <c r="AT491" s="717"/>
      <c r="AU491" s="723"/>
      <c r="AV491" s="723"/>
      <c r="AW491" s="723"/>
      <c r="AX491" s="723"/>
      <c r="AY491" s="723"/>
      <c r="AZ491" s="1"/>
      <c r="BA491" s="1"/>
      <c r="BB491" s="1"/>
      <c r="BC491" s="717"/>
      <c r="BD491" s="723"/>
      <c r="BE491" s="723"/>
      <c r="BF491" s="723"/>
      <c r="BG491" s="723"/>
      <c r="BH491" s="723"/>
      <c r="BI491" s="1"/>
      <c r="BJ491" s="1"/>
      <c r="BK491" s="1"/>
      <c r="BL491" s="717"/>
      <c r="BM491" s="723"/>
      <c r="BN491" s="723"/>
      <c r="BO491" s="723"/>
      <c r="BP491" s="723"/>
      <c r="BQ491" s="723"/>
      <c r="BR491" s="1"/>
      <c r="BS491" s="1"/>
      <c r="BT491" s="1"/>
      <c r="BU491" s="1"/>
      <c r="BV491" s="1"/>
      <c r="BW491" s="1"/>
      <c r="BX491" s="1"/>
      <c r="BY491" s="1"/>
      <c r="BZ491" s="1"/>
      <c r="CA491" s="1"/>
      <c r="CB491" s="1"/>
      <c r="CC491" s="1"/>
    </row>
    <row r="492" spans="1:81" ht="39.75" customHeight="1" x14ac:dyDescent="0.3">
      <c r="A492" s="714"/>
      <c r="B492" s="715"/>
      <c r="C492" s="2"/>
      <c r="D492" s="2"/>
      <c r="E492" s="2"/>
      <c r="F492" s="2"/>
      <c r="G492" s="2"/>
      <c r="H492" s="2"/>
      <c r="I492" s="2"/>
      <c r="J492" s="716"/>
      <c r="K492" s="717"/>
      <c r="L492" s="718"/>
      <c r="M492" s="718"/>
      <c r="N492" s="719"/>
      <c r="O492" s="719"/>
      <c r="P492" s="719"/>
      <c r="Q492" s="719"/>
      <c r="R492" s="2"/>
      <c r="S492" s="2"/>
      <c r="T492" s="2"/>
      <c r="U492" s="2"/>
      <c r="V492" s="2"/>
      <c r="W492" s="2"/>
      <c r="X492" s="720"/>
      <c r="Y492" s="720"/>
      <c r="Z492" s="720"/>
      <c r="AA492" s="720"/>
      <c r="AB492" s="717"/>
      <c r="AC492" s="721"/>
      <c r="AD492" s="722"/>
      <c r="AE492" s="722"/>
      <c r="AF492" s="722"/>
      <c r="AG492" s="722"/>
      <c r="AH492" s="722"/>
      <c r="AI492" s="722"/>
      <c r="AJ492" s="722"/>
      <c r="AK492" s="717"/>
      <c r="AL492" s="723"/>
      <c r="AM492" s="723"/>
      <c r="AN492" s="723"/>
      <c r="AO492" s="723"/>
      <c r="AP492" s="723"/>
      <c r="AQ492" s="1"/>
      <c r="AR492" s="1"/>
      <c r="AS492" s="1"/>
      <c r="AT492" s="717"/>
      <c r="AU492" s="723"/>
      <c r="AV492" s="723"/>
      <c r="AW492" s="723"/>
      <c r="AX492" s="723"/>
      <c r="AY492" s="723"/>
      <c r="AZ492" s="1"/>
      <c r="BA492" s="1"/>
      <c r="BB492" s="1"/>
      <c r="BC492" s="717"/>
      <c r="BD492" s="723"/>
      <c r="BE492" s="723"/>
      <c r="BF492" s="723"/>
      <c r="BG492" s="723"/>
      <c r="BH492" s="723"/>
      <c r="BI492" s="1"/>
      <c r="BJ492" s="1"/>
      <c r="BK492" s="1"/>
      <c r="BL492" s="717"/>
      <c r="BM492" s="723"/>
      <c r="BN492" s="723"/>
      <c r="BO492" s="723"/>
      <c r="BP492" s="723"/>
      <c r="BQ492" s="723"/>
      <c r="BR492" s="1"/>
      <c r="BS492" s="1"/>
      <c r="BT492" s="1"/>
      <c r="BU492" s="1"/>
      <c r="BV492" s="1"/>
      <c r="BW492" s="1"/>
      <c r="BX492" s="1"/>
      <c r="BY492" s="1"/>
      <c r="BZ492" s="1"/>
      <c r="CA492" s="1"/>
      <c r="CB492" s="1"/>
      <c r="CC492" s="1"/>
    </row>
    <row r="493" spans="1:81" ht="39.75" customHeight="1" x14ac:dyDescent="0.3">
      <c r="A493" s="714"/>
      <c r="B493" s="715"/>
      <c r="C493" s="2"/>
      <c r="D493" s="2"/>
      <c r="E493" s="2"/>
      <c r="F493" s="2"/>
      <c r="G493" s="2"/>
      <c r="H493" s="2"/>
      <c r="I493" s="2"/>
      <c r="J493" s="716"/>
      <c r="K493" s="717"/>
      <c r="L493" s="718"/>
      <c r="M493" s="718"/>
      <c r="N493" s="719"/>
      <c r="O493" s="719"/>
      <c r="P493" s="719"/>
      <c r="Q493" s="719"/>
      <c r="R493" s="2"/>
      <c r="S493" s="2"/>
      <c r="T493" s="2"/>
      <c r="U493" s="2"/>
      <c r="V493" s="2"/>
      <c r="W493" s="2"/>
      <c r="X493" s="720"/>
      <c r="Y493" s="720"/>
      <c r="Z493" s="720"/>
      <c r="AA493" s="720"/>
      <c r="AB493" s="717"/>
      <c r="AC493" s="721"/>
      <c r="AD493" s="722"/>
      <c r="AE493" s="722"/>
      <c r="AF493" s="722"/>
      <c r="AG493" s="722"/>
      <c r="AH493" s="722"/>
      <c r="AI493" s="722"/>
      <c r="AJ493" s="722"/>
      <c r="AK493" s="717"/>
      <c r="AL493" s="723"/>
      <c r="AM493" s="723"/>
      <c r="AN493" s="723"/>
      <c r="AO493" s="723"/>
      <c r="AP493" s="723"/>
      <c r="AQ493" s="1"/>
      <c r="AR493" s="1"/>
      <c r="AS493" s="1"/>
      <c r="AT493" s="717"/>
      <c r="AU493" s="723"/>
      <c r="AV493" s="723"/>
      <c r="AW493" s="723"/>
      <c r="AX493" s="723"/>
      <c r="AY493" s="723"/>
      <c r="AZ493" s="1"/>
      <c r="BA493" s="1"/>
      <c r="BB493" s="1"/>
      <c r="BC493" s="717"/>
      <c r="BD493" s="723"/>
      <c r="BE493" s="723"/>
      <c r="BF493" s="723"/>
      <c r="BG493" s="723"/>
      <c r="BH493" s="723"/>
      <c r="BI493" s="1"/>
      <c r="BJ493" s="1"/>
      <c r="BK493" s="1"/>
      <c r="BL493" s="717"/>
      <c r="BM493" s="723"/>
      <c r="BN493" s="723"/>
      <c r="BO493" s="723"/>
      <c r="BP493" s="723"/>
      <c r="BQ493" s="723"/>
      <c r="BR493" s="1"/>
      <c r="BS493" s="1"/>
      <c r="BT493" s="1"/>
      <c r="BU493" s="1"/>
      <c r="BV493" s="1"/>
      <c r="BW493" s="1"/>
      <c r="BX493" s="1"/>
      <c r="BY493" s="1"/>
      <c r="BZ493" s="1"/>
      <c r="CA493" s="1"/>
      <c r="CB493" s="1"/>
      <c r="CC493" s="1"/>
    </row>
    <row r="494" spans="1:81" ht="39.75" customHeight="1" x14ac:dyDescent="0.3">
      <c r="A494" s="714"/>
      <c r="B494" s="715"/>
      <c r="C494" s="2"/>
      <c r="D494" s="2"/>
      <c r="E494" s="2"/>
      <c r="F494" s="2"/>
      <c r="G494" s="2"/>
      <c r="H494" s="2"/>
      <c r="I494" s="2"/>
      <c r="J494" s="716"/>
      <c r="K494" s="717"/>
      <c r="L494" s="718"/>
      <c r="M494" s="718"/>
      <c r="N494" s="719"/>
      <c r="O494" s="719"/>
      <c r="P494" s="719"/>
      <c r="Q494" s="719"/>
      <c r="R494" s="2"/>
      <c r="S494" s="2"/>
      <c r="T494" s="2"/>
      <c r="U494" s="2"/>
      <c r="V494" s="2"/>
      <c r="W494" s="2"/>
      <c r="X494" s="720"/>
      <c r="Y494" s="720"/>
      <c r="Z494" s="720"/>
      <c r="AA494" s="720"/>
      <c r="AB494" s="717"/>
      <c r="AC494" s="721"/>
      <c r="AD494" s="722"/>
      <c r="AE494" s="722"/>
      <c r="AF494" s="722"/>
      <c r="AG494" s="722"/>
      <c r="AH494" s="722"/>
      <c r="AI494" s="722"/>
      <c r="AJ494" s="722"/>
      <c r="AK494" s="717"/>
      <c r="AL494" s="723"/>
      <c r="AM494" s="723"/>
      <c r="AN494" s="723"/>
      <c r="AO494" s="723"/>
      <c r="AP494" s="723"/>
      <c r="AQ494" s="1"/>
      <c r="AR494" s="1"/>
      <c r="AS494" s="1"/>
      <c r="AT494" s="717"/>
      <c r="AU494" s="723"/>
      <c r="AV494" s="723"/>
      <c r="AW494" s="723"/>
      <c r="AX494" s="723"/>
      <c r="AY494" s="723"/>
      <c r="AZ494" s="1"/>
      <c r="BA494" s="1"/>
      <c r="BB494" s="1"/>
      <c r="BC494" s="717"/>
      <c r="BD494" s="723"/>
      <c r="BE494" s="723"/>
      <c r="BF494" s="723"/>
      <c r="BG494" s="723"/>
      <c r="BH494" s="723"/>
      <c r="BI494" s="1"/>
      <c r="BJ494" s="1"/>
      <c r="BK494" s="1"/>
      <c r="BL494" s="717"/>
      <c r="BM494" s="723"/>
      <c r="BN494" s="723"/>
      <c r="BO494" s="723"/>
      <c r="BP494" s="723"/>
      <c r="BQ494" s="723"/>
      <c r="BR494" s="1"/>
      <c r="BS494" s="1"/>
      <c r="BT494" s="1"/>
      <c r="BU494" s="1"/>
      <c r="BV494" s="1"/>
      <c r="BW494" s="1"/>
      <c r="BX494" s="1"/>
      <c r="BY494" s="1"/>
      <c r="BZ494" s="1"/>
      <c r="CA494" s="1"/>
      <c r="CB494" s="1"/>
      <c r="CC494" s="1"/>
    </row>
    <row r="495" spans="1:81" ht="39.75" customHeight="1" x14ac:dyDescent="0.3">
      <c r="A495" s="714"/>
      <c r="B495" s="715"/>
      <c r="C495" s="2"/>
      <c r="D495" s="2"/>
      <c r="E495" s="2"/>
      <c r="F495" s="2"/>
      <c r="G495" s="2"/>
      <c r="H495" s="2"/>
      <c r="I495" s="2"/>
      <c r="J495" s="716"/>
      <c r="K495" s="717"/>
      <c r="L495" s="718"/>
      <c r="M495" s="718"/>
      <c r="N495" s="719"/>
      <c r="O495" s="719"/>
      <c r="P495" s="719"/>
      <c r="Q495" s="719"/>
      <c r="R495" s="2"/>
      <c r="S495" s="2"/>
      <c r="T495" s="2"/>
      <c r="U495" s="2"/>
      <c r="V495" s="2"/>
      <c r="W495" s="2"/>
      <c r="X495" s="720"/>
      <c r="Y495" s="720"/>
      <c r="Z495" s="720"/>
      <c r="AA495" s="720"/>
      <c r="AB495" s="717"/>
      <c r="AC495" s="721"/>
      <c r="AD495" s="722"/>
      <c r="AE495" s="722"/>
      <c r="AF495" s="722"/>
      <c r="AG495" s="722"/>
      <c r="AH495" s="722"/>
      <c r="AI495" s="722"/>
      <c r="AJ495" s="722"/>
      <c r="AK495" s="717"/>
      <c r="AL495" s="723"/>
      <c r="AM495" s="723"/>
      <c r="AN495" s="723"/>
      <c r="AO495" s="723"/>
      <c r="AP495" s="723"/>
      <c r="AQ495" s="1"/>
      <c r="AR495" s="1"/>
      <c r="AS495" s="1"/>
      <c r="AT495" s="717"/>
      <c r="AU495" s="723"/>
      <c r="AV495" s="723"/>
      <c r="AW495" s="723"/>
      <c r="AX495" s="723"/>
      <c r="AY495" s="723"/>
      <c r="AZ495" s="1"/>
      <c r="BA495" s="1"/>
      <c r="BB495" s="1"/>
      <c r="BC495" s="717"/>
      <c r="BD495" s="723"/>
      <c r="BE495" s="723"/>
      <c r="BF495" s="723"/>
      <c r="BG495" s="723"/>
      <c r="BH495" s="723"/>
      <c r="BI495" s="1"/>
      <c r="BJ495" s="1"/>
      <c r="BK495" s="1"/>
      <c r="BL495" s="717"/>
      <c r="BM495" s="723"/>
      <c r="BN495" s="723"/>
      <c r="BO495" s="723"/>
      <c r="BP495" s="723"/>
      <c r="BQ495" s="723"/>
      <c r="BR495" s="1"/>
      <c r="BS495" s="1"/>
      <c r="BT495" s="1"/>
      <c r="BU495" s="1"/>
      <c r="BV495" s="1"/>
      <c r="BW495" s="1"/>
      <c r="BX495" s="1"/>
      <c r="BY495" s="1"/>
      <c r="BZ495" s="1"/>
      <c r="CA495" s="1"/>
      <c r="CB495" s="1"/>
      <c r="CC495" s="1"/>
    </row>
    <row r="496" spans="1:81" ht="39.75" customHeight="1" x14ac:dyDescent="0.3">
      <c r="A496" s="714"/>
      <c r="B496" s="715"/>
      <c r="C496" s="2"/>
      <c r="D496" s="2"/>
      <c r="E496" s="2"/>
      <c r="F496" s="2"/>
      <c r="G496" s="2"/>
      <c r="H496" s="2"/>
      <c r="I496" s="2"/>
      <c r="J496" s="716"/>
      <c r="K496" s="717"/>
      <c r="L496" s="718"/>
      <c r="M496" s="718"/>
      <c r="N496" s="719"/>
      <c r="O496" s="719"/>
      <c r="P496" s="719"/>
      <c r="Q496" s="719"/>
      <c r="R496" s="2"/>
      <c r="S496" s="2"/>
      <c r="T496" s="2"/>
      <c r="U496" s="2"/>
      <c r="V496" s="2"/>
      <c r="W496" s="2"/>
      <c r="X496" s="720"/>
      <c r="Y496" s="720"/>
      <c r="Z496" s="720"/>
      <c r="AA496" s="720"/>
      <c r="AB496" s="717"/>
      <c r="AC496" s="721"/>
      <c r="AD496" s="722"/>
      <c r="AE496" s="722"/>
      <c r="AF496" s="722"/>
      <c r="AG496" s="722"/>
      <c r="AH496" s="722"/>
      <c r="AI496" s="722"/>
      <c r="AJ496" s="722"/>
      <c r="AK496" s="717"/>
      <c r="AL496" s="723"/>
      <c r="AM496" s="723"/>
      <c r="AN496" s="723"/>
      <c r="AO496" s="723"/>
      <c r="AP496" s="723"/>
      <c r="AQ496" s="1"/>
      <c r="AR496" s="1"/>
      <c r="AS496" s="1"/>
      <c r="AT496" s="717"/>
      <c r="AU496" s="723"/>
      <c r="AV496" s="723"/>
      <c r="AW496" s="723"/>
      <c r="AX496" s="723"/>
      <c r="AY496" s="723"/>
      <c r="AZ496" s="1"/>
      <c r="BA496" s="1"/>
      <c r="BB496" s="1"/>
      <c r="BC496" s="717"/>
      <c r="BD496" s="723"/>
      <c r="BE496" s="723"/>
      <c r="BF496" s="723"/>
      <c r="BG496" s="723"/>
      <c r="BH496" s="723"/>
      <c r="BI496" s="1"/>
      <c r="BJ496" s="1"/>
      <c r="BK496" s="1"/>
      <c r="BL496" s="717"/>
      <c r="BM496" s="723"/>
      <c r="BN496" s="723"/>
      <c r="BO496" s="723"/>
      <c r="BP496" s="723"/>
      <c r="BQ496" s="723"/>
      <c r="BR496" s="1"/>
      <c r="BS496" s="1"/>
      <c r="BT496" s="1"/>
      <c r="BU496" s="1"/>
      <c r="BV496" s="1"/>
      <c r="BW496" s="1"/>
      <c r="BX496" s="1"/>
      <c r="BY496" s="1"/>
      <c r="BZ496" s="1"/>
      <c r="CA496" s="1"/>
      <c r="CB496" s="1"/>
      <c r="CC496" s="1"/>
    </row>
    <row r="497" spans="1:81" ht="39.75" customHeight="1" x14ac:dyDescent="0.3">
      <c r="A497" s="714"/>
      <c r="B497" s="715"/>
      <c r="C497" s="2"/>
      <c r="D497" s="2"/>
      <c r="E497" s="2"/>
      <c r="F497" s="2"/>
      <c r="G497" s="2"/>
      <c r="H497" s="2"/>
      <c r="I497" s="2"/>
      <c r="J497" s="716"/>
      <c r="K497" s="717"/>
      <c r="L497" s="718"/>
      <c r="M497" s="718"/>
      <c r="N497" s="719"/>
      <c r="O497" s="719"/>
      <c r="P497" s="719"/>
      <c r="Q497" s="719"/>
      <c r="R497" s="2"/>
      <c r="S497" s="2"/>
      <c r="T497" s="2"/>
      <c r="U497" s="2"/>
      <c r="V497" s="2"/>
      <c r="W497" s="2"/>
      <c r="X497" s="720"/>
      <c r="Y497" s="720"/>
      <c r="Z497" s="720"/>
      <c r="AA497" s="720"/>
      <c r="AB497" s="717"/>
      <c r="AC497" s="721"/>
      <c r="AD497" s="722"/>
      <c r="AE497" s="722"/>
      <c r="AF497" s="722"/>
      <c r="AG497" s="722"/>
      <c r="AH497" s="722"/>
      <c r="AI497" s="722"/>
      <c r="AJ497" s="722"/>
      <c r="AK497" s="717"/>
      <c r="AL497" s="723"/>
      <c r="AM497" s="723"/>
      <c r="AN497" s="723"/>
      <c r="AO497" s="723"/>
      <c r="AP497" s="723"/>
      <c r="AQ497" s="1"/>
      <c r="AR497" s="1"/>
      <c r="AS497" s="1"/>
      <c r="AT497" s="717"/>
      <c r="AU497" s="723"/>
      <c r="AV497" s="723"/>
      <c r="AW497" s="723"/>
      <c r="AX497" s="723"/>
      <c r="AY497" s="723"/>
      <c r="AZ497" s="1"/>
      <c r="BA497" s="1"/>
      <c r="BB497" s="1"/>
      <c r="BC497" s="717"/>
      <c r="BD497" s="723"/>
      <c r="BE497" s="723"/>
      <c r="BF497" s="723"/>
      <c r="BG497" s="723"/>
      <c r="BH497" s="723"/>
      <c r="BI497" s="1"/>
      <c r="BJ497" s="1"/>
      <c r="BK497" s="1"/>
      <c r="BL497" s="717"/>
      <c r="BM497" s="723"/>
      <c r="BN497" s="723"/>
      <c r="BO497" s="723"/>
      <c r="BP497" s="723"/>
      <c r="BQ497" s="723"/>
      <c r="BR497" s="1"/>
      <c r="BS497" s="1"/>
      <c r="BT497" s="1"/>
      <c r="BU497" s="1"/>
      <c r="BV497" s="1"/>
      <c r="BW497" s="1"/>
      <c r="BX497" s="1"/>
      <c r="BY497" s="1"/>
      <c r="BZ497" s="1"/>
      <c r="CA497" s="1"/>
      <c r="CB497" s="1"/>
      <c r="CC497" s="1"/>
    </row>
    <row r="498" spans="1:81" ht="39.75" customHeight="1" x14ac:dyDescent="0.3">
      <c r="A498" s="714"/>
      <c r="B498" s="715"/>
      <c r="C498" s="2"/>
      <c r="D498" s="2"/>
      <c r="E498" s="2"/>
      <c r="F498" s="2"/>
      <c r="G498" s="2"/>
      <c r="H498" s="2"/>
      <c r="I498" s="2"/>
      <c r="J498" s="716"/>
      <c r="K498" s="717"/>
      <c r="L498" s="718"/>
      <c r="M498" s="718"/>
      <c r="N498" s="719"/>
      <c r="O498" s="719"/>
      <c r="P498" s="719"/>
      <c r="Q498" s="719"/>
      <c r="R498" s="2"/>
      <c r="S498" s="2"/>
      <c r="T498" s="2"/>
      <c r="U498" s="2"/>
      <c r="V498" s="2"/>
      <c r="W498" s="2"/>
      <c r="X498" s="720"/>
      <c r="Y498" s="720"/>
      <c r="Z498" s="720"/>
      <c r="AA498" s="720"/>
      <c r="AB498" s="717"/>
      <c r="AC498" s="721"/>
      <c r="AD498" s="722"/>
      <c r="AE498" s="722"/>
      <c r="AF498" s="722"/>
      <c r="AG498" s="722"/>
      <c r="AH498" s="722"/>
      <c r="AI498" s="722"/>
      <c r="AJ498" s="722"/>
      <c r="AK498" s="717"/>
      <c r="AL498" s="723"/>
      <c r="AM498" s="723"/>
      <c r="AN498" s="723"/>
      <c r="AO498" s="723"/>
      <c r="AP498" s="723"/>
      <c r="AQ498" s="1"/>
      <c r="AR498" s="1"/>
      <c r="AS498" s="1"/>
      <c r="AT498" s="717"/>
      <c r="AU498" s="723"/>
      <c r="AV498" s="723"/>
      <c r="AW498" s="723"/>
      <c r="AX498" s="723"/>
      <c r="AY498" s="723"/>
      <c r="AZ498" s="1"/>
      <c r="BA498" s="1"/>
      <c r="BB498" s="1"/>
      <c r="BC498" s="717"/>
      <c r="BD498" s="723"/>
      <c r="BE498" s="723"/>
      <c r="BF498" s="723"/>
      <c r="BG498" s="723"/>
      <c r="BH498" s="723"/>
      <c r="BI498" s="1"/>
      <c r="BJ498" s="1"/>
      <c r="BK498" s="1"/>
      <c r="BL498" s="717"/>
      <c r="BM498" s="723"/>
      <c r="BN498" s="723"/>
      <c r="BO498" s="723"/>
      <c r="BP498" s="723"/>
      <c r="BQ498" s="723"/>
      <c r="BR498" s="1"/>
      <c r="BS498" s="1"/>
      <c r="BT498" s="1"/>
      <c r="BU498" s="1"/>
      <c r="BV498" s="1"/>
      <c r="BW498" s="1"/>
      <c r="BX498" s="1"/>
      <c r="BY498" s="1"/>
      <c r="BZ498" s="1"/>
      <c r="CA498" s="1"/>
      <c r="CB498" s="1"/>
      <c r="CC498" s="1"/>
    </row>
    <row r="499" spans="1:81" ht="39.75" customHeight="1" x14ac:dyDescent="0.3">
      <c r="A499" s="714"/>
      <c r="B499" s="715"/>
      <c r="C499" s="2"/>
      <c r="D499" s="2"/>
      <c r="E499" s="2"/>
      <c r="F499" s="2"/>
      <c r="G499" s="2"/>
      <c r="H499" s="2"/>
      <c r="I499" s="2"/>
      <c r="J499" s="716"/>
      <c r="K499" s="717"/>
      <c r="L499" s="718"/>
      <c r="M499" s="718"/>
      <c r="N499" s="719"/>
      <c r="O499" s="719"/>
      <c r="P499" s="719"/>
      <c r="Q499" s="719"/>
      <c r="R499" s="2"/>
      <c r="S499" s="2"/>
      <c r="T499" s="2"/>
      <c r="U499" s="2"/>
      <c r="V499" s="2"/>
      <c r="W499" s="2"/>
      <c r="X499" s="720"/>
      <c r="Y499" s="720"/>
      <c r="Z499" s="720"/>
      <c r="AA499" s="720"/>
      <c r="AB499" s="717"/>
      <c r="AC499" s="721"/>
      <c r="AD499" s="722"/>
      <c r="AE499" s="722"/>
      <c r="AF499" s="722"/>
      <c r="AG499" s="722"/>
      <c r="AH499" s="722"/>
      <c r="AI499" s="722"/>
      <c r="AJ499" s="722"/>
      <c r="AK499" s="717"/>
      <c r="AL499" s="723"/>
      <c r="AM499" s="723"/>
      <c r="AN499" s="723"/>
      <c r="AO499" s="723"/>
      <c r="AP499" s="723"/>
      <c r="AQ499" s="1"/>
      <c r="AR499" s="1"/>
      <c r="AS499" s="1"/>
      <c r="AT499" s="717"/>
      <c r="AU499" s="723"/>
      <c r="AV499" s="723"/>
      <c r="AW499" s="723"/>
      <c r="AX499" s="723"/>
      <c r="AY499" s="723"/>
      <c r="AZ499" s="1"/>
      <c r="BA499" s="1"/>
      <c r="BB499" s="1"/>
      <c r="BC499" s="717"/>
      <c r="BD499" s="723"/>
      <c r="BE499" s="723"/>
      <c r="BF499" s="723"/>
      <c r="BG499" s="723"/>
      <c r="BH499" s="723"/>
      <c r="BI499" s="1"/>
      <c r="BJ499" s="1"/>
      <c r="BK499" s="1"/>
      <c r="BL499" s="717"/>
      <c r="BM499" s="723"/>
      <c r="BN499" s="723"/>
      <c r="BO499" s="723"/>
      <c r="BP499" s="723"/>
      <c r="BQ499" s="723"/>
      <c r="BR499" s="1"/>
      <c r="BS499" s="1"/>
      <c r="BT499" s="1"/>
      <c r="BU499" s="1"/>
      <c r="BV499" s="1"/>
      <c r="BW499" s="1"/>
      <c r="BX499" s="1"/>
      <c r="BY499" s="1"/>
      <c r="BZ499" s="1"/>
      <c r="CA499" s="1"/>
      <c r="CB499" s="1"/>
      <c r="CC499" s="1"/>
    </row>
    <row r="500" spans="1:81" ht="39.75" customHeight="1" x14ac:dyDescent="0.3">
      <c r="A500" s="714"/>
      <c r="B500" s="715"/>
      <c r="C500" s="2"/>
      <c r="D500" s="2"/>
      <c r="E500" s="2"/>
      <c r="F500" s="2"/>
      <c r="G500" s="2"/>
      <c r="H500" s="2"/>
      <c r="I500" s="2"/>
      <c r="J500" s="716"/>
      <c r="K500" s="717"/>
      <c r="L500" s="718"/>
      <c r="M500" s="718"/>
      <c r="N500" s="719"/>
      <c r="O500" s="719"/>
      <c r="P500" s="719"/>
      <c r="Q500" s="719"/>
      <c r="R500" s="2"/>
      <c r="S500" s="2"/>
      <c r="T500" s="2"/>
      <c r="U500" s="2"/>
      <c r="V500" s="2"/>
      <c r="W500" s="2"/>
      <c r="X500" s="720"/>
      <c r="Y500" s="720"/>
      <c r="Z500" s="720"/>
      <c r="AA500" s="720"/>
      <c r="AB500" s="717"/>
      <c r="AC500" s="721"/>
      <c r="AD500" s="722"/>
      <c r="AE500" s="722"/>
      <c r="AF500" s="722"/>
      <c r="AG500" s="722"/>
      <c r="AH500" s="722"/>
      <c r="AI500" s="722"/>
      <c r="AJ500" s="722"/>
      <c r="AK500" s="717"/>
      <c r="AL500" s="723"/>
      <c r="AM500" s="723"/>
      <c r="AN500" s="723"/>
      <c r="AO500" s="723"/>
      <c r="AP500" s="723"/>
      <c r="AQ500" s="1"/>
      <c r="AR500" s="1"/>
      <c r="AS500" s="1"/>
      <c r="AT500" s="717"/>
      <c r="AU500" s="723"/>
      <c r="AV500" s="723"/>
      <c r="AW500" s="723"/>
      <c r="AX500" s="723"/>
      <c r="AY500" s="723"/>
      <c r="AZ500" s="1"/>
      <c r="BA500" s="1"/>
      <c r="BB500" s="1"/>
      <c r="BC500" s="717"/>
      <c r="BD500" s="723"/>
      <c r="BE500" s="723"/>
      <c r="BF500" s="723"/>
      <c r="BG500" s="723"/>
      <c r="BH500" s="723"/>
      <c r="BI500" s="1"/>
      <c r="BJ500" s="1"/>
      <c r="BK500" s="1"/>
      <c r="BL500" s="717"/>
      <c r="BM500" s="723"/>
      <c r="BN500" s="723"/>
      <c r="BO500" s="723"/>
      <c r="BP500" s="723"/>
      <c r="BQ500" s="723"/>
      <c r="BR500" s="1"/>
      <c r="BS500" s="1"/>
      <c r="BT500" s="1"/>
      <c r="BU500" s="1"/>
      <c r="BV500" s="1"/>
      <c r="BW500" s="1"/>
      <c r="BX500" s="1"/>
      <c r="BY500" s="1"/>
      <c r="BZ500" s="1"/>
      <c r="CA500" s="1"/>
      <c r="CB500" s="1"/>
      <c r="CC500" s="1"/>
    </row>
    <row r="501" spans="1:81" ht="39.75" customHeight="1" x14ac:dyDescent="0.3">
      <c r="A501" s="714"/>
      <c r="B501" s="715"/>
      <c r="C501" s="2"/>
      <c r="D501" s="2"/>
      <c r="E501" s="2"/>
      <c r="F501" s="2"/>
      <c r="G501" s="2"/>
      <c r="H501" s="2"/>
      <c r="I501" s="2"/>
      <c r="J501" s="716"/>
      <c r="K501" s="717"/>
      <c r="L501" s="718"/>
      <c r="M501" s="718"/>
      <c r="N501" s="719"/>
      <c r="O501" s="719"/>
      <c r="P501" s="719"/>
      <c r="Q501" s="719"/>
      <c r="R501" s="2"/>
      <c r="S501" s="2"/>
      <c r="T501" s="2"/>
      <c r="U501" s="2"/>
      <c r="V501" s="2"/>
      <c r="W501" s="2"/>
      <c r="X501" s="720"/>
      <c r="Y501" s="720"/>
      <c r="Z501" s="720"/>
      <c r="AA501" s="720"/>
      <c r="AB501" s="717"/>
      <c r="AC501" s="721"/>
      <c r="AD501" s="722"/>
      <c r="AE501" s="722"/>
      <c r="AF501" s="722"/>
      <c r="AG501" s="722"/>
      <c r="AH501" s="722"/>
      <c r="AI501" s="722"/>
      <c r="AJ501" s="722"/>
      <c r="AK501" s="717"/>
      <c r="AL501" s="723"/>
      <c r="AM501" s="723"/>
      <c r="AN501" s="723"/>
      <c r="AO501" s="723"/>
      <c r="AP501" s="723"/>
      <c r="AQ501" s="1"/>
      <c r="AR501" s="1"/>
      <c r="AS501" s="1"/>
      <c r="AT501" s="717"/>
      <c r="AU501" s="723"/>
      <c r="AV501" s="723"/>
      <c r="AW501" s="723"/>
      <c r="AX501" s="723"/>
      <c r="AY501" s="723"/>
      <c r="AZ501" s="1"/>
      <c r="BA501" s="1"/>
      <c r="BB501" s="1"/>
      <c r="BC501" s="717"/>
      <c r="BD501" s="723"/>
      <c r="BE501" s="723"/>
      <c r="BF501" s="723"/>
      <c r="BG501" s="723"/>
      <c r="BH501" s="723"/>
      <c r="BI501" s="1"/>
      <c r="BJ501" s="1"/>
      <c r="BK501" s="1"/>
      <c r="BL501" s="717"/>
      <c r="BM501" s="723"/>
      <c r="BN501" s="723"/>
      <c r="BO501" s="723"/>
      <c r="BP501" s="723"/>
      <c r="BQ501" s="723"/>
      <c r="BR501" s="1"/>
      <c r="BS501" s="1"/>
      <c r="BT501" s="1"/>
      <c r="BU501" s="1"/>
      <c r="BV501" s="1"/>
      <c r="BW501" s="1"/>
      <c r="BX501" s="1"/>
      <c r="BY501" s="1"/>
      <c r="BZ501" s="1"/>
      <c r="CA501" s="1"/>
      <c r="CB501" s="1"/>
      <c r="CC501" s="1"/>
    </row>
    <row r="502" spans="1:81" ht="39.75" customHeight="1" x14ac:dyDescent="0.3">
      <c r="A502" s="714"/>
      <c r="B502" s="715"/>
      <c r="C502" s="2"/>
      <c r="D502" s="2"/>
      <c r="E502" s="2"/>
      <c r="F502" s="2"/>
      <c r="G502" s="2"/>
      <c r="H502" s="2"/>
      <c r="I502" s="2"/>
      <c r="J502" s="716"/>
      <c r="K502" s="717"/>
      <c r="L502" s="718"/>
      <c r="M502" s="718"/>
      <c r="N502" s="719"/>
      <c r="O502" s="719"/>
      <c r="P502" s="719"/>
      <c r="Q502" s="719"/>
      <c r="R502" s="2"/>
      <c r="S502" s="2"/>
      <c r="T502" s="2"/>
      <c r="U502" s="2"/>
      <c r="V502" s="2"/>
      <c r="W502" s="2"/>
      <c r="X502" s="720"/>
      <c r="Y502" s="720"/>
      <c r="Z502" s="720"/>
      <c r="AA502" s="720"/>
      <c r="AB502" s="717"/>
      <c r="AC502" s="721"/>
      <c r="AD502" s="722"/>
      <c r="AE502" s="722"/>
      <c r="AF502" s="722"/>
      <c r="AG502" s="722"/>
      <c r="AH502" s="722"/>
      <c r="AI502" s="722"/>
      <c r="AJ502" s="722"/>
      <c r="AK502" s="717"/>
      <c r="AL502" s="723"/>
      <c r="AM502" s="723"/>
      <c r="AN502" s="723"/>
      <c r="AO502" s="723"/>
      <c r="AP502" s="723"/>
      <c r="AQ502" s="1"/>
      <c r="AR502" s="1"/>
      <c r="AS502" s="1"/>
      <c r="AT502" s="717"/>
      <c r="AU502" s="723"/>
      <c r="AV502" s="723"/>
      <c r="AW502" s="723"/>
      <c r="AX502" s="723"/>
      <c r="AY502" s="723"/>
      <c r="AZ502" s="1"/>
      <c r="BA502" s="1"/>
      <c r="BB502" s="1"/>
      <c r="BC502" s="717"/>
      <c r="BD502" s="723"/>
      <c r="BE502" s="723"/>
      <c r="BF502" s="723"/>
      <c r="BG502" s="723"/>
      <c r="BH502" s="723"/>
      <c r="BI502" s="1"/>
      <c r="BJ502" s="1"/>
      <c r="BK502" s="1"/>
      <c r="BL502" s="717"/>
      <c r="BM502" s="723"/>
      <c r="BN502" s="723"/>
      <c r="BO502" s="723"/>
      <c r="BP502" s="723"/>
      <c r="BQ502" s="723"/>
      <c r="BR502" s="1"/>
      <c r="BS502" s="1"/>
      <c r="BT502" s="1"/>
      <c r="BU502" s="1"/>
      <c r="BV502" s="1"/>
      <c r="BW502" s="1"/>
      <c r="BX502" s="1"/>
      <c r="BY502" s="1"/>
      <c r="BZ502" s="1"/>
      <c r="CA502" s="1"/>
      <c r="CB502" s="1"/>
      <c r="CC502" s="1"/>
    </row>
    <row r="503" spans="1:81" ht="39.75" customHeight="1" x14ac:dyDescent="0.3">
      <c r="A503" s="714"/>
      <c r="B503" s="715"/>
      <c r="C503" s="2"/>
      <c r="D503" s="2"/>
      <c r="E503" s="2"/>
      <c r="F503" s="2"/>
      <c r="G503" s="2"/>
      <c r="H503" s="2"/>
      <c r="I503" s="2"/>
      <c r="J503" s="716"/>
      <c r="K503" s="717"/>
      <c r="L503" s="718"/>
      <c r="M503" s="718"/>
      <c r="N503" s="719"/>
      <c r="O503" s="719"/>
      <c r="P503" s="719"/>
      <c r="Q503" s="719"/>
      <c r="R503" s="2"/>
      <c r="S503" s="2"/>
      <c r="T503" s="2"/>
      <c r="U503" s="2"/>
      <c r="V503" s="2"/>
      <c r="W503" s="2"/>
      <c r="X503" s="720"/>
      <c r="Y503" s="720"/>
      <c r="Z503" s="720"/>
      <c r="AA503" s="720"/>
      <c r="AB503" s="717"/>
      <c r="AC503" s="721"/>
      <c r="AD503" s="722"/>
      <c r="AE503" s="722"/>
      <c r="AF503" s="722"/>
      <c r="AG503" s="722"/>
      <c r="AH503" s="722"/>
      <c r="AI503" s="722"/>
      <c r="AJ503" s="722"/>
      <c r="AK503" s="717"/>
      <c r="AL503" s="723"/>
      <c r="AM503" s="723"/>
      <c r="AN503" s="723"/>
      <c r="AO503" s="723"/>
      <c r="AP503" s="723"/>
      <c r="AQ503" s="1"/>
      <c r="AR503" s="1"/>
      <c r="AS503" s="1"/>
      <c r="AT503" s="717"/>
      <c r="AU503" s="723"/>
      <c r="AV503" s="723"/>
      <c r="AW503" s="723"/>
      <c r="AX503" s="723"/>
      <c r="AY503" s="723"/>
      <c r="AZ503" s="1"/>
      <c r="BA503" s="1"/>
      <c r="BB503" s="1"/>
      <c r="BC503" s="717"/>
      <c r="BD503" s="723"/>
      <c r="BE503" s="723"/>
      <c r="BF503" s="723"/>
      <c r="BG503" s="723"/>
      <c r="BH503" s="723"/>
      <c r="BI503" s="1"/>
      <c r="BJ503" s="1"/>
      <c r="BK503" s="1"/>
      <c r="BL503" s="717"/>
      <c r="BM503" s="723"/>
      <c r="BN503" s="723"/>
      <c r="BO503" s="723"/>
      <c r="BP503" s="723"/>
      <c r="BQ503" s="723"/>
      <c r="BR503" s="1"/>
      <c r="BS503" s="1"/>
      <c r="BT503" s="1"/>
      <c r="BU503" s="1"/>
      <c r="BV503" s="1"/>
      <c r="BW503" s="1"/>
      <c r="BX503" s="1"/>
      <c r="BY503" s="1"/>
      <c r="BZ503" s="1"/>
      <c r="CA503" s="1"/>
      <c r="CB503" s="1"/>
      <c r="CC503" s="1"/>
    </row>
    <row r="504" spans="1:81" ht="39.75" customHeight="1" x14ac:dyDescent="0.3">
      <c r="A504" s="714"/>
      <c r="B504" s="715"/>
      <c r="C504" s="2"/>
      <c r="D504" s="2"/>
      <c r="E504" s="2"/>
      <c r="F504" s="2"/>
      <c r="G504" s="2"/>
      <c r="H504" s="2"/>
      <c r="I504" s="2"/>
      <c r="J504" s="716"/>
      <c r="K504" s="717"/>
      <c r="L504" s="718"/>
      <c r="M504" s="718"/>
      <c r="N504" s="719"/>
      <c r="O504" s="719"/>
      <c r="P504" s="719"/>
      <c r="Q504" s="719"/>
      <c r="R504" s="2"/>
      <c r="S504" s="2"/>
      <c r="T504" s="2"/>
      <c r="U504" s="2"/>
      <c r="V504" s="2"/>
      <c r="W504" s="2"/>
      <c r="X504" s="720"/>
      <c r="Y504" s="720"/>
      <c r="Z504" s="720"/>
      <c r="AA504" s="720"/>
      <c r="AB504" s="717"/>
      <c r="AC504" s="721"/>
      <c r="AD504" s="722"/>
      <c r="AE504" s="722"/>
      <c r="AF504" s="722"/>
      <c r="AG504" s="722"/>
      <c r="AH504" s="722"/>
      <c r="AI504" s="722"/>
      <c r="AJ504" s="722"/>
      <c r="AK504" s="717"/>
      <c r="AL504" s="723"/>
      <c r="AM504" s="723"/>
      <c r="AN504" s="723"/>
      <c r="AO504" s="723"/>
      <c r="AP504" s="723"/>
      <c r="AQ504" s="1"/>
      <c r="AR504" s="1"/>
      <c r="AS504" s="1"/>
      <c r="AT504" s="717"/>
      <c r="AU504" s="723"/>
      <c r="AV504" s="723"/>
      <c r="AW504" s="723"/>
      <c r="AX504" s="723"/>
      <c r="AY504" s="723"/>
      <c r="AZ504" s="1"/>
      <c r="BA504" s="1"/>
      <c r="BB504" s="1"/>
      <c r="BC504" s="717"/>
      <c r="BD504" s="723"/>
      <c r="BE504" s="723"/>
      <c r="BF504" s="723"/>
      <c r="BG504" s="723"/>
      <c r="BH504" s="723"/>
      <c r="BI504" s="1"/>
      <c r="BJ504" s="1"/>
      <c r="BK504" s="1"/>
      <c r="BL504" s="717"/>
      <c r="BM504" s="723"/>
      <c r="BN504" s="723"/>
      <c r="BO504" s="723"/>
      <c r="BP504" s="723"/>
      <c r="BQ504" s="723"/>
      <c r="BR504" s="1"/>
      <c r="BS504" s="1"/>
      <c r="BT504" s="1"/>
      <c r="BU504" s="1"/>
      <c r="BV504" s="1"/>
      <c r="BW504" s="1"/>
      <c r="BX504" s="1"/>
      <c r="BY504" s="1"/>
      <c r="BZ504" s="1"/>
      <c r="CA504" s="1"/>
      <c r="CB504" s="1"/>
      <c r="CC504" s="1"/>
    </row>
    <row r="505" spans="1:81" ht="39.75" customHeight="1" x14ac:dyDescent="0.3">
      <c r="A505" s="714"/>
      <c r="B505" s="715"/>
      <c r="C505" s="2"/>
      <c r="D505" s="2"/>
      <c r="E505" s="2"/>
      <c r="F505" s="2"/>
      <c r="G505" s="2"/>
      <c r="H505" s="2"/>
      <c r="I505" s="2"/>
      <c r="J505" s="716"/>
      <c r="K505" s="717"/>
      <c r="L505" s="718"/>
      <c r="M505" s="718"/>
      <c r="N505" s="719"/>
      <c r="O505" s="719"/>
      <c r="P505" s="719"/>
      <c r="Q505" s="719"/>
      <c r="R505" s="2"/>
      <c r="S505" s="2"/>
      <c r="T505" s="2"/>
      <c r="U505" s="2"/>
      <c r="V505" s="2"/>
      <c r="W505" s="2"/>
      <c r="X505" s="720"/>
      <c r="Y505" s="720"/>
      <c r="Z505" s="720"/>
      <c r="AA505" s="720"/>
      <c r="AB505" s="717"/>
      <c r="AC505" s="721"/>
      <c r="AD505" s="722"/>
      <c r="AE505" s="722"/>
      <c r="AF505" s="722"/>
      <c r="AG505" s="722"/>
      <c r="AH505" s="722"/>
      <c r="AI505" s="722"/>
      <c r="AJ505" s="722"/>
      <c r="AK505" s="717"/>
      <c r="AL505" s="723"/>
      <c r="AM505" s="723"/>
      <c r="AN505" s="723"/>
      <c r="AO505" s="723"/>
      <c r="AP505" s="723"/>
      <c r="AQ505" s="1"/>
      <c r="AR505" s="1"/>
      <c r="AS505" s="1"/>
      <c r="AT505" s="717"/>
      <c r="AU505" s="723"/>
      <c r="AV505" s="723"/>
      <c r="AW505" s="723"/>
      <c r="AX505" s="723"/>
      <c r="AY505" s="723"/>
      <c r="AZ505" s="1"/>
      <c r="BA505" s="1"/>
      <c r="BB505" s="1"/>
      <c r="BC505" s="717"/>
      <c r="BD505" s="723"/>
      <c r="BE505" s="723"/>
      <c r="BF505" s="723"/>
      <c r="BG505" s="723"/>
      <c r="BH505" s="723"/>
      <c r="BI505" s="1"/>
      <c r="BJ505" s="1"/>
      <c r="BK505" s="1"/>
      <c r="BL505" s="717"/>
      <c r="BM505" s="723"/>
      <c r="BN505" s="723"/>
      <c r="BO505" s="723"/>
      <c r="BP505" s="723"/>
      <c r="BQ505" s="723"/>
      <c r="BR505" s="1"/>
      <c r="BS505" s="1"/>
      <c r="BT505" s="1"/>
      <c r="BU505" s="1"/>
      <c r="BV505" s="1"/>
      <c r="BW505" s="1"/>
      <c r="BX505" s="1"/>
      <c r="BY505" s="1"/>
      <c r="BZ505" s="1"/>
      <c r="CA505" s="1"/>
      <c r="CB505" s="1"/>
      <c r="CC505" s="1"/>
    </row>
    <row r="506" spans="1:81" ht="39.75" customHeight="1" x14ac:dyDescent="0.3">
      <c r="A506" s="714"/>
      <c r="B506" s="715"/>
      <c r="C506" s="2"/>
      <c r="D506" s="2"/>
      <c r="E506" s="2"/>
      <c r="F506" s="2"/>
      <c r="G506" s="2"/>
      <c r="H506" s="2"/>
      <c r="I506" s="2"/>
      <c r="J506" s="716"/>
      <c r="K506" s="717"/>
      <c r="L506" s="718"/>
      <c r="M506" s="718"/>
      <c r="N506" s="719"/>
      <c r="O506" s="719"/>
      <c r="P506" s="719"/>
      <c r="Q506" s="719"/>
      <c r="R506" s="2"/>
      <c r="S506" s="2"/>
      <c r="T506" s="2"/>
      <c r="U506" s="2"/>
      <c r="V506" s="2"/>
      <c r="W506" s="2"/>
      <c r="X506" s="720"/>
      <c r="Y506" s="720"/>
      <c r="Z506" s="720"/>
      <c r="AA506" s="720"/>
      <c r="AB506" s="717"/>
      <c r="AC506" s="721"/>
      <c r="AD506" s="722"/>
      <c r="AE506" s="722"/>
      <c r="AF506" s="722"/>
      <c r="AG506" s="722"/>
      <c r="AH506" s="722"/>
      <c r="AI506" s="722"/>
      <c r="AJ506" s="722"/>
      <c r="AK506" s="717"/>
      <c r="AL506" s="723"/>
      <c r="AM506" s="723"/>
      <c r="AN506" s="723"/>
      <c r="AO506" s="723"/>
      <c r="AP506" s="723"/>
      <c r="AQ506" s="1"/>
      <c r="AR506" s="1"/>
      <c r="AS506" s="1"/>
      <c r="AT506" s="717"/>
      <c r="AU506" s="723"/>
      <c r="AV506" s="723"/>
      <c r="AW506" s="723"/>
      <c r="AX506" s="723"/>
      <c r="AY506" s="723"/>
      <c r="AZ506" s="1"/>
      <c r="BA506" s="1"/>
      <c r="BB506" s="1"/>
      <c r="BC506" s="717"/>
      <c r="BD506" s="723"/>
      <c r="BE506" s="723"/>
      <c r="BF506" s="723"/>
      <c r="BG506" s="723"/>
      <c r="BH506" s="723"/>
      <c r="BI506" s="1"/>
      <c r="BJ506" s="1"/>
      <c r="BK506" s="1"/>
      <c r="BL506" s="717"/>
      <c r="BM506" s="723"/>
      <c r="BN506" s="723"/>
      <c r="BO506" s="723"/>
      <c r="BP506" s="723"/>
      <c r="BQ506" s="723"/>
      <c r="BR506" s="1"/>
      <c r="BS506" s="1"/>
      <c r="BT506" s="1"/>
      <c r="BU506" s="1"/>
      <c r="BV506" s="1"/>
      <c r="BW506" s="1"/>
      <c r="BX506" s="1"/>
      <c r="BY506" s="1"/>
      <c r="BZ506" s="1"/>
      <c r="CA506" s="1"/>
      <c r="CB506" s="1"/>
      <c r="CC506" s="1"/>
    </row>
    <row r="507" spans="1:81" ht="39.75" customHeight="1" x14ac:dyDescent="0.3">
      <c r="A507" s="714"/>
      <c r="B507" s="715"/>
      <c r="C507" s="2"/>
      <c r="D507" s="2"/>
      <c r="E507" s="2"/>
      <c r="F507" s="2"/>
      <c r="G507" s="2"/>
      <c r="H507" s="2"/>
      <c r="I507" s="2"/>
      <c r="J507" s="716"/>
      <c r="K507" s="717"/>
      <c r="L507" s="718"/>
      <c r="M507" s="718"/>
      <c r="N507" s="719"/>
      <c r="O507" s="719"/>
      <c r="P507" s="719"/>
      <c r="Q507" s="719"/>
      <c r="R507" s="2"/>
      <c r="S507" s="2"/>
      <c r="T507" s="2"/>
      <c r="U507" s="2"/>
      <c r="V507" s="2"/>
      <c r="W507" s="2"/>
      <c r="X507" s="720"/>
      <c r="Y507" s="720"/>
      <c r="Z507" s="720"/>
      <c r="AA507" s="720"/>
      <c r="AB507" s="717"/>
      <c r="AC507" s="721"/>
      <c r="AD507" s="722"/>
      <c r="AE507" s="722"/>
      <c r="AF507" s="722"/>
      <c r="AG507" s="722"/>
      <c r="AH507" s="722"/>
      <c r="AI507" s="722"/>
      <c r="AJ507" s="722"/>
      <c r="AK507" s="717"/>
      <c r="AL507" s="723"/>
      <c r="AM507" s="723"/>
      <c r="AN507" s="723"/>
      <c r="AO507" s="723"/>
      <c r="AP507" s="723"/>
      <c r="AQ507" s="1"/>
      <c r="AR507" s="1"/>
      <c r="AS507" s="1"/>
      <c r="AT507" s="717"/>
      <c r="AU507" s="723"/>
      <c r="AV507" s="723"/>
      <c r="AW507" s="723"/>
      <c r="AX507" s="723"/>
      <c r="AY507" s="723"/>
      <c r="AZ507" s="1"/>
      <c r="BA507" s="1"/>
      <c r="BB507" s="1"/>
      <c r="BC507" s="717"/>
      <c r="BD507" s="723"/>
      <c r="BE507" s="723"/>
      <c r="BF507" s="723"/>
      <c r="BG507" s="723"/>
      <c r="BH507" s="723"/>
      <c r="BI507" s="1"/>
      <c r="BJ507" s="1"/>
      <c r="BK507" s="1"/>
      <c r="BL507" s="717"/>
      <c r="BM507" s="723"/>
      <c r="BN507" s="723"/>
      <c r="BO507" s="723"/>
      <c r="BP507" s="723"/>
      <c r="BQ507" s="723"/>
      <c r="BR507" s="1"/>
      <c r="BS507" s="1"/>
      <c r="BT507" s="1"/>
      <c r="BU507" s="1"/>
      <c r="BV507" s="1"/>
      <c r="BW507" s="1"/>
      <c r="BX507" s="1"/>
      <c r="BY507" s="1"/>
      <c r="BZ507" s="1"/>
      <c r="CA507" s="1"/>
      <c r="CB507" s="1"/>
      <c r="CC507" s="1"/>
    </row>
    <row r="508" spans="1:81" ht="39.75" customHeight="1" x14ac:dyDescent="0.3">
      <c r="A508" s="714"/>
      <c r="B508" s="715"/>
      <c r="C508" s="2"/>
      <c r="D508" s="2"/>
      <c r="E508" s="2"/>
      <c r="F508" s="2"/>
      <c r="G508" s="2"/>
      <c r="H508" s="2"/>
      <c r="I508" s="2"/>
      <c r="J508" s="716"/>
      <c r="K508" s="717"/>
      <c r="L508" s="718"/>
      <c r="M508" s="718"/>
      <c r="N508" s="719"/>
      <c r="O508" s="719"/>
      <c r="P508" s="719"/>
      <c r="Q508" s="719"/>
      <c r="R508" s="2"/>
      <c r="S508" s="2"/>
      <c r="T508" s="2"/>
      <c r="U508" s="2"/>
      <c r="V508" s="2"/>
      <c r="W508" s="2"/>
      <c r="X508" s="720"/>
      <c r="Y508" s="720"/>
      <c r="Z508" s="720"/>
      <c r="AA508" s="720"/>
      <c r="AB508" s="717"/>
      <c r="AC508" s="721"/>
      <c r="AD508" s="722"/>
      <c r="AE508" s="722"/>
      <c r="AF508" s="722"/>
      <c r="AG508" s="722"/>
      <c r="AH508" s="722"/>
      <c r="AI508" s="722"/>
      <c r="AJ508" s="722"/>
      <c r="AK508" s="717"/>
      <c r="AL508" s="723"/>
      <c r="AM508" s="723"/>
      <c r="AN508" s="723"/>
      <c r="AO508" s="723"/>
      <c r="AP508" s="723"/>
      <c r="AQ508" s="1"/>
      <c r="AR508" s="1"/>
      <c r="AS508" s="1"/>
      <c r="AT508" s="717"/>
      <c r="AU508" s="723"/>
      <c r="AV508" s="723"/>
      <c r="AW508" s="723"/>
      <c r="AX508" s="723"/>
      <c r="AY508" s="723"/>
      <c r="AZ508" s="1"/>
      <c r="BA508" s="1"/>
      <c r="BB508" s="1"/>
      <c r="BC508" s="717"/>
      <c r="BD508" s="723"/>
      <c r="BE508" s="723"/>
      <c r="BF508" s="723"/>
      <c r="BG508" s="723"/>
      <c r="BH508" s="723"/>
      <c r="BI508" s="1"/>
      <c r="BJ508" s="1"/>
      <c r="BK508" s="1"/>
      <c r="BL508" s="717"/>
      <c r="BM508" s="723"/>
      <c r="BN508" s="723"/>
      <c r="BO508" s="723"/>
      <c r="BP508" s="723"/>
      <c r="BQ508" s="723"/>
      <c r="BR508" s="1"/>
      <c r="BS508" s="1"/>
      <c r="BT508" s="1"/>
      <c r="BU508" s="1"/>
      <c r="BV508" s="1"/>
      <c r="BW508" s="1"/>
      <c r="BX508" s="1"/>
      <c r="BY508" s="1"/>
      <c r="BZ508" s="1"/>
      <c r="CA508" s="1"/>
      <c r="CB508" s="1"/>
      <c r="CC508" s="1"/>
    </row>
    <row r="509" spans="1:81" ht="39.75" customHeight="1" x14ac:dyDescent="0.3">
      <c r="A509" s="714"/>
      <c r="B509" s="715"/>
      <c r="C509" s="2"/>
      <c r="D509" s="2"/>
      <c r="E509" s="2"/>
      <c r="F509" s="2"/>
      <c r="G509" s="2"/>
      <c r="H509" s="2"/>
      <c r="I509" s="2"/>
      <c r="J509" s="716"/>
      <c r="K509" s="717"/>
      <c r="L509" s="718"/>
      <c r="M509" s="718"/>
      <c r="N509" s="719"/>
      <c r="O509" s="719"/>
      <c r="P509" s="719"/>
      <c r="Q509" s="719"/>
      <c r="R509" s="2"/>
      <c r="S509" s="2"/>
      <c r="T509" s="2"/>
      <c r="U509" s="2"/>
      <c r="V509" s="2"/>
      <c r="W509" s="2"/>
      <c r="X509" s="720"/>
      <c r="Y509" s="720"/>
      <c r="Z509" s="720"/>
      <c r="AA509" s="720"/>
      <c r="AB509" s="717"/>
      <c r="AC509" s="721"/>
      <c r="AD509" s="722"/>
      <c r="AE509" s="722"/>
      <c r="AF509" s="722"/>
      <c r="AG509" s="722"/>
      <c r="AH509" s="722"/>
      <c r="AI509" s="722"/>
      <c r="AJ509" s="722"/>
      <c r="AK509" s="717"/>
      <c r="AL509" s="723"/>
      <c r="AM509" s="723"/>
      <c r="AN509" s="723"/>
      <c r="AO509" s="723"/>
      <c r="AP509" s="723"/>
      <c r="AQ509" s="1"/>
      <c r="AR509" s="1"/>
      <c r="AS509" s="1"/>
      <c r="AT509" s="717"/>
      <c r="AU509" s="723"/>
      <c r="AV509" s="723"/>
      <c r="AW509" s="723"/>
      <c r="AX509" s="723"/>
      <c r="AY509" s="723"/>
      <c r="AZ509" s="1"/>
      <c r="BA509" s="1"/>
      <c r="BB509" s="1"/>
      <c r="BC509" s="717"/>
      <c r="BD509" s="723"/>
      <c r="BE509" s="723"/>
      <c r="BF509" s="723"/>
      <c r="BG509" s="723"/>
      <c r="BH509" s="723"/>
      <c r="BI509" s="1"/>
      <c r="BJ509" s="1"/>
      <c r="BK509" s="1"/>
      <c r="BL509" s="717"/>
      <c r="BM509" s="723"/>
      <c r="BN509" s="723"/>
      <c r="BO509" s="723"/>
      <c r="BP509" s="723"/>
      <c r="BQ509" s="723"/>
      <c r="BR509" s="1"/>
      <c r="BS509" s="1"/>
      <c r="BT509" s="1"/>
      <c r="BU509" s="1"/>
      <c r="BV509" s="1"/>
      <c r="BW509" s="1"/>
      <c r="BX509" s="1"/>
      <c r="BY509" s="1"/>
      <c r="BZ509" s="1"/>
      <c r="CA509" s="1"/>
      <c r="CB509" s="1"/>
      <c r="CC509" s="1"/>
    </row>
    <row r="510" spans="1:81" ht="39.75" customHeight="1" x14ac:dyDescent="0.3">
      <c r="A510" s="714"/>
      <c r="B510" s="715"/>
      <c r="C510" s="2"/>
      <c r="D510" s="2"/>
      <c r="E510" s="2"/>
      <c r="F510" s="2"/>
      <c r="G510" s="2"/>
      <c r="H510" s="2"/>
      <c r="I510" s="2"/>
      <c r="J510" s="716"/>
      <c r="K510" s="717"/>
      <c r="L510" s="718"/>
      <c r="M510" s="718"/>
      <c r="N510" s="719"/>
      <c r="O510" s="719"/>
      <c r="P510" s="719"/>
      <c r="Q510" s="719"/>
      <c r="R510" s="2"/>
      <c r="S510" s="2"/>
      <c r="T510" s="2"/>
      <c r="U510" s="2"/>
      <c r="V510" s="2"/>
      <c r="W510" s="2"/>
      <c r="X510" s="720"/>
      <c r="Y510" s="720"/>
      <c r="Z510" s="720"/>
      <c r="AA510" s="720"/>
      <c r="AB510" s="717"/>
      <c r="AC510" s="721"/>
      <c r="AD510" s="722"/>
      <c r="AE510" s="722"/>
      <c r="AF510" s="722"/>
      <c r="AG510" s="722"/>
      <c r="AH510" s="722"/>
      <c r="AI510" s="722"/>
      <c r="AJ510" s="722"/>
      <c r="AK510" s="717"/>
      <c r="AL510" s="723"/>
      <c r="AM510" s="723"/>
      <c r="AN510" s="723"/>
      <c r="AO510" s="723"/>
      <c r="AP510" s="723"/>
      <c r="AQ510" s="1"/>
      <c r="AR510" s="1"/>
      <c r="AS510" s="1"/>
      <c r="AT510" s="717"/>
      <c r="AU510" s="723"/>
      <c r="AV510" s="723"/>
      <c r="AW510" s="723"/>
      <c r="AX510" s="723"/>
      <c r="AY510" s="723"/>
      <c r="AZ510" s="1"/>
      <c r="BA510" s="1"/>
      <c r="BB510" s="1"/>
      <c r="BC510" s="717"/>
      <c r="BD510" s="723"/>
      <c r="BE510" s="723"/>
      <c r="BF510" s="723"/>
      <c r="BG510" s="723"/>
      <c r="BH510" s="723"/>
      <c r="BI510" s="1"/>
      <c r="BJ510" s="1"/>
      <c r="BK510" s="1"/>
      <c r="BL510" s="717"/>
      <c r="BM510" s="723"/>
      <c r="BN510" s="723"/>
      <c r="BO510" s="723"/>
      <c r="BP510" s="723"/>
      <c r="BQ510" s="723"/>
      <c r="BR510" s="1"/>
      <c r="BS510" s="1"/>
      <c r="BT510" s="1"/>
      <c r="BU510" s="1"/>
      <c r="BV510" s="1"/>
      <c r="BW510" s="1"/>
      <c r="BX510" s="1"/>
      <c r="BY510" s="1"/>
      <c r="BZ510" s="1"/>
      <c r="CA510" s="1"/>
      <c r="CB510" s="1"/>
      <c r="CC510" s="1"/>
    </row>
    <row r="511" spans="1:81" ht="39.75" customHeight="1" x14ac:dyDescent="0.3">
      <c r="A511" s="714"/>
      <c r="B511" s="715"/>
      <c r="C511" s="2"/>
      <c r="D511" s="2"/>
      <c r="E511" s="2"/>
      <c r="F511" s="2"/>
      <c r="G511" s="2"/>
      <c r="H511" s="2"/>
      <c r="I511" s="2"/>
      <c r="J511" s="716"/>
      <c r="K511" s="717"/>
      <c r="L511" s="718"/>
      <c r="M511" s="718"/>
      <c r="N511" s="719"/>
      <c r="O511" s="719"/>
      <c r="P511" s="719"/>
      <c r="Q511" s="719"/>
      <c r="R511" s="2"/>
      <c r="S511" s="2"/>
      <c r="T511" s="2"/>
      <c r="U511" s="2"/>
      <c r="V511" s="2"/>
      <c r="W511" s="2"/>
      <c r="X511" s="720"/>
      <c r="Y511" s="720"/>
      <c r="Z511" s="720"/>
      <c r="AA511" s="720"/>
      <c r="AB511" s="717"/>
      <c r="AC511" s="721"/>
      <c r="AD511" s="722"/>
      <c r="AE511" s="722"/>
      <c r="AF511" s="722"/>
      <c r="AG511" s="722"/>
      <c r="AH511" s="722"/>
      <c r="AI511" s="722"/>
      <c r="AJ511" s="722"/>
      <c r="AK511" s="717"/>
      <c r="AL511" s="723"/>
      <c r="AM511" s="723"/>
      <c r="AN511" s="723"/>
      <c r="AO511" s="723"/>
      <c r="AP511" s="723"/>
      <c r="AQ511" s="1"/>
      <c r="AR511" s="1"/>
      <c r="AS511" s="1"/>
      <c r="AT511" s="717"/>
      <c r="AU511" s="723"/>
      <c r="AV511" s="723"/>
      <c r="AW511" s="723"/>
      <c r="AX511" s="723"/>
      <c r="AY511" s="723"/>
      <c r="AZ511" s="1"/>
      <c r="BA511" s="1"/>
      <c r="BB511" s="1"/>
      <c r="BC511" s="717"/>
      <c r="BD511" s="723"/>
      <c r="BE511" s="723"/>
      <c r="BF511" s="723"/>
      <c r="BG511" s="723"/>
      <c r="BH511" s="723"/>
      <c r="BI511" s="1"/>
      <c r="BJ511" s="1"/>
      <c r="BK511" s="1"/>
      <c r="BL511" s="717"/>
      <c r="BM511" s="723"/>
      <c r="BN511" s="723"/>
      <c r="BO511" s="723"/>
      <c r="BP511" s="723"/>
      <c r="BQ511" s="723"/>
      <c r="BR511" s="1"/>
      <c r="BS511" s="1"/>
      <c r="BT511" s="1"/>
      <c r="BU511" s="1"/>
      <c r="BV511" s="1"/>
      <c r="BW511" s="1"/>
      <c r="BX511" s="1"/>
      <c r="BY511" s="1"/>
      <c r="BZ511" s="1"/>
      <c r="CA511" s="1"/>
      <c r="CB511" s="1"/>
      <c r="CC511" s="1"/>
    </row>
    <row r="512" spans="1:81" ht="39.75" customHeight="1" x14ac:dyDescent="0.3">
      <c r="A512" s="714"/>
      <c r="B512" s="715"/>
      <c r="C512" s="2"/>
      <c r="D512" s="2"/>
      <c r="E512" s="2"/>
      <c r="F512" s="2"/>
      <c r="G512" s="2"/>
      <c r="H512" s="2"/>
      <c r="I512" s="2"/>
      <c r="J512" s="716"/>
      <c r="K512" s="717"/>
      <c r="L512" s="718"/>
      <c r="M512" s="718"/>
      <c r="N512" s="719"/>
      <c r="O512" s="719"/>
      <c r="P512" s="719"/>
      <c r="Q512" s="719"/>
      <c r="R512" s="2"/>
      <c r="S512" s="2"/>
      <c r="T512" s="2"/>
      <c r="U512" s="2"/>
      <c r="V512" s="2"/>
      <c r="W512" s="2"/>
      <c r="X512" s="720"/>
      <c r="Y512" s="720"/>
      <c r="Z512" s="720"/>
      <c r="AA512" s="720"/>
      <c r="AB512" s="717"/>
      <c r="AC512" s="721"/>
      <c r="AD512" s="722"/>
      <c r="AE512" s="722"/>
      <c r="AF512" s="722"/>
      <c r="AG512" s="722"/>
      <c r="AH512" s="722"/>
      <c r="AI512" s="722"/>
      <c r="AJ512" s="722"/>
      <c r="AK512" s="717"/>
      <c r="AL512" s="723"/>
      <c r="AM512" s="723"/>
      <c r="AN512" s="723"/>
      <c r="AO512" s="723"/>
      <c r="AP512" s="723"/>
      <c r="AQ512" s="1"/>
      <c r="AR512" s="1"/>
      <c r="AS512" s="1"/>
      <c r="AT512" s="717"/>
      <c r="AU512" s="723"/>
      <c r="AV512" s="723"/>
      <c r="AW512" s="723"/>
      <c r="AX512" s="723"/>
      <c r="AY512" s="723"/>
      <c r="AZ512" s="1"/>
      <c r="BA512" s="1"/>
      <c r="BB512" s="1"/>
      <c r="BC512" s="717"/>
      <c r="BD512" s="723"/>
      <c r="BE512" s="723"/>
      <c r="BF512" s="723"/>
      <c r="BG512" s="723"/>
      <c r="BH512" s="723"/>
      <c r="BI512" s="1"/>
      <c r="BJ512" s="1"/>
      <c r="BK512" s="1"/>
      <c r="BL512" s="717"/>
      <c r="BM512" s="723"/>
      <c r="BN512" s="723"/>
      <c r="BO512" s="723"/>
      <c r="BP512" s="723"/>
      <c r="BQ512" s="723"/>
      <c r="BR512" s="1"/>
      <c r="BS512" s="1"/>
      <c r="BT512" s="1"/>
      <c r="BU512" s="1"/>
      <c r="BV512" s="1"/>
      <c r="BW512" s="1"/>
      <c r="BX512" s="1"/>
      <c r="BY512" s="1"/>
      <c r="BZ512" s="1"/>
      <c r="CA512" s="1"/>
      <c r="CB512" s="1"/>
      <c r="CC512" s="1"/>
    </row>
    <row r="513" spans="1:81" ht="39.75" customHeight="1" x14ac:dyDescent="0.3">
      <c r="A513" s="714"/>
      <c r="B513" s="715"/>
      <c r="C513" s="2"/>
      <c r="D513" s="2"/>
      <c r="E513" s="2"/>
      <c r="F513" s="2"/>
      <c r="G513" s="2"/>
      <c r="H513" s="2"/>
      <c r="I513" s="2"/>
      <c r="J513" s="716"/>
      <c r="K513" s="717"/>
      <c r="L513" s="718"/>
      <c r="M513" s="718"/>
      <c r="N513" s="719"/>
      <c r="O513" s="719"/>
      <c r="P513" s="719"/>
      <c r="Q513" s="719"/>
      <c r="R513" s="2"/>
      <c r="S513" s="2"/>
      <c r="T513" s="2"/>
      <c r="U513" s="2"/>
      <c r="V513" s="2"/>
      <c r="W513" s="2"/>
      <c r="X513" s="720"/>
      <c r="Y513" s="720"/>
      <c r="Z513" s="720"/>
      <c r="AA513" s="720"/>
      <c r="AB513" s="717"/>
      <c r="AC513" s="721"/>
      <c r="AD513" s="722"/>
      <c r="AE513" s="722"/>
      <c r="AF513" s="722"/>
      <c r="AG513" s="722"/>
      <c r="AH513" s="722"/>
      <c r="AI513" s="722"/>
      <c r="AJ513" s="722"/>
      <c r="AK513" s="717"/>
      <c r="AL513" s="723"/>
      <c r="AM513" s="723"/>
      <c r="AN513" s="723"/>
      <c r="AO513" s="723"/>
      <c r="AP513" s="723"/>
      <c r="AQ513" s="1"/>
      <c r="AR513" s="1"/>
      <c r="AS513" s="1"/>
      <c r="AT513" s="717"/>
      <c r="AU513" s="723"/>
      <c r="AV513" s="723"/>
      <c r="AW513" s="723"/>
      <c r="AX513" s="723"/>
      <c r="AY513" s="723"/>
      <c r="AZ513" s="1"/>
      <c r="BA513" s="1"/>
      <c r="BB513" s="1"/>
      <c r="BC513" s="717"/>
      <c r="BD513" s="723"/>
      <c r="BE513" s="723"/>
      <c r="BF513" s="723"/>
      <c r="BG513" s="723"/>
      <c r="BH513" s="723"/>
      <c r="BI513" s="1"/>
      <c r="BJ513" s="1"/>
      <c r="BK513" s="1"/>
      <c r="BL513" s="717"/>
      <c r="BM513" s="723"/>
      <c r="BN513" s="723"/>
      <c r="BO513" s="723"/>
      <c r="BP513" s="723"/>
      <c r="BQ513" s="723"/>
      <c r="BR513" s="1"/>
      <c r="BS513" s="1"/>
      <c r="BT513" s="1"/>
      <c r="BU513" s="1"/>
      <c r="BV513" s="1"/>
      <c r="BW513" s="1"/>
      <c r="BX513" s="1"/>
      <c r="BY513" s="1"/>
      <c r="BZ513" s="1"/>
      <c r="CA513" s="1"/>
      <c r="CB513" s="1"/>
      <c r="CC513" s="1"/>
    </row>
    <row r="514" spans="1:81" ht="39.75" customHeight="1" x14ac:dyDescent="0.3">
      <c r="A514" s="714"/>
      <c r="B514" s="715"/>
      <c r="C514" s="2"/>
      <c r="D514" s="2"/>
      <c r="E514" s="2"/>
      <c r="F514" s="2"/>
      <c r="G514" s="2"/>
      <c r="H514" s="2"/>
      <c r="I514" s="2"/>
      <c r="J514" s="716"/>
      <c r="K514" s="717"/>
      <c r="L514" s="718"/>
      <c r="M514" s="718"/>
      <c r="N514" s="719"/>
      <c r="O514" s="719"/>
      <c r="P514" s="719"/>
      <c r="Q514" s="719"/>
      <c r="R514" s="2"/>
      <c r="S514" s="2"/>
      <c r="T514" s="2"/>
      <c r="U514" s="2"/>
      <c r="V514" s="2"/>
      <c r="W514" s="2"/>
      <c r="X514" s="720"/>
      <c r="Y514" s="720"/>
      <c r="Z514" s="720"/>
      <c r="AA514" s="720"/>
      <c r="AB514" s="717"/>
      <c r="AC514" s="721"/>
      <c r="AD514" s="722"/>
      <c r="AE514" s="722"/>
      <c r="AF514" s="722"/>
      <c r="AG514" s="722"/>
      <c r="AH514" s="722"/>
      <c r="AI514" s="722"/>
      <c r="AJ514" s="722"/>
      <c r="AK514" s="717"/>
      <c r="AL514" s="723"/>
      <c r="AM514" s="723"/>
      <c r="AN514" s="723"/>
      <c r="AO514" s="723"/>
      <c r="AP514" s="723"/>
      <c r="AQ514" s="1"/>
      <c r="AR514" s="1"/>
      <c r="AS514" s="1"/>
      <c r="AT514" s="717"/>
      <c r="AU514" s="723"/>
      <c r="AV514" s="723"/>
      <c r="AW514" s="723"/>
      <c r="AX514" s="723"/>
      <c r="AY514" s="723"/>
      <c r="AZ514" s="1"/>
      <c r="BA514" s="1"/>
      <c r="BB514" s="1"/>
      <c r="BC514" s="717"/>
      <c r="BD514" s="723"/>
      <c r="BE514" s="723"/>
      <c r="BF514" s="723"/>
      <c r="BG514" s="723"/>
      <c r="BH514" s="723"/>
      <c r="BI514" s="1"/>
      <c r="BJ514" s="1"/>
      <c r="BK514" s="1"/>
      <c r="BL514" s="717"/>
      <c r="BM514" s="723"/>
      <c r="BN514" s="723"/>
      <c r="BO514" s="723"/>
      <c r="BP514" s="723"/>
      <c r="BQ514" s="723"/>
      <c r="BR514" s="1"/>
      <c r="BS514" s="1"/>
      <c r="BT514" s="1"/>
      <c r="BU514" s="1"/>
      <c r="BV514" s="1"/>
      <c r="BW514" s="1"/>
      <c r="BX514" s="1"/>
      <c r="BY514" s="1"/>
      <c r="BZ514" s="1"/>
      <c r="CA514" s="1"/>
      <c r="CB514" s="1"/>
      <c r="CC514" s="1"/>
    </row>
    <row r="515" spans="1:81" ht="39.75" customHeight="1" x14ac:dyDescent="0.3">
      <c r="A515" s="714"/>
      <c r="B515" s="715"/>
      <c r="C515" s="2"/>
      <c r="D515" s="2"/>
      <c r="E515" s="2"/>
      <c r="F515" s="2"/>
      <c r="G515" s="2"/>
      <c r="H515" s="2"/>
      <c r="I515" s="2"/>
      <c r="J515" s="716"/>
      <c r="K515" s="717"/>
      <c r="L515" s="718"/>
      <c r="M515" s="718"/>
      <c r="N515" s="719"/>
      <c r="O515" s="719"/>
      <c r="P515" s="719"/>
      <c r="Q515" s="719"/>
      <c r="R515" s="2"/>
      <c r="S515" s="2"/>
      <c r="T515" s="2"/>
      <c r="U515" s="2"/>
      <c r="V515" s="2"/>
      <c r="W515" s="2"/>
      <c r="X515" s="720"/>
      <c r="Y515" s="720"/>
      <c r="Z515" s="720"/>
      <c r="AA515" s="720"/>
      <c r="AB515" s="717"/>
      <c r="AC515" s="721"/>
      <c r="AD515" s="722"/>
      <c r="AE515" s="722"/>
      <c r="AF515" s="722"/>
      <c r="AG515" s="722"/>
      <c r="AH515" s="722"/>
      <c r="AI515" s="722"/>
      <c r="AJ515" s="722"/>
      <c r="AK515" s="717"/>
      <c r="AL515" s="723"/>
      <c r="AM515" s="723"/>
      <c r="AN515" s="723"/>
      <c r="AO515" s="723"/>
      <c r="AP515" s="723"/>
      <c r="AQ515" s="1"/>
      <c r="AR515" s="1"/>
      <c r="AS515" s="1"/>
      <c r="AT515" s="717"/>
      <c r="AU515" s="723"/>
      <c r="AV515" s="723"/>
      <c r="AW515" s="723"/>
      <c r="AX515" s="723"/>
      <c r="AY515" s="723"/>
      <c r="AZ515" s="1"/>
      <c r="BA515" s="1"/>
      <c r="BB515" s="1"/>
      <c r="BC515" s="717"/>
      <c r="BD515" s="723"/>
      <c r="BE515" s="723"/>
      <c r="BF515" s="723"/>
      <c r="BG515" s="723"/>
      <c r="BH515" s="723"/>
      <c r="BI515" s="1"/>
      <c r="BJ515" s="1"/>
      <c r="BK515" s="1"/>
      <c r="BL515" s="717"/>
      <c r="BM515" s="723"/>
      <c r="BN515" s="723"/>
      <c r="BO515" s="723"/>
      <c r="BP515" s="723"/>
      <c r="BQ515" s="723"/>
      <c r="BR515" s="1"/>
      <c r="BS515" s="1"/>
      <c r="BT515" s="1"/>
      <c r="BU515" s="1"/>
      <c r="BV515" s="1"/>
      <c r="BW515" s="1"/>
      <c r="BX515" s="1"/>
      <c r="BY515" s="1"/>
      <c r="BZ515" s="1"/>
      <c r="CA515" s="1"/>
      <c r="CB515" s="1"/>
      <c r="CC515" s="1"/>
    </row>
    <row r="516" spans="1:81" ht="39.75" customHeight="1" x14ac:dyDescent="0.3">
      <c r="A516" s="714"/>
      <c r="B516" s="715"/>
      <c r="C516" s="2"/>
      <c r="D516" s="2"/>
      <c r="E516" s="2"/>
      <c r="F516" s="2"/>
      <c r="G516" s="2"/>
      <c r="H516" s="2"/>
      <c r="I516" s="2"/>
      <c r="J516" s="716"/>
      <c r="K516" s="717"/>
      <c r="L516" s="718"/>
      <c r="M516" s="718"/>
      <c r="N516" s="719"/>
      <c r="O516" s="719"/>
      <c r="P516" s="719"/>
      <c r="Q516" s="719"/>
      <c r="R516" s="2"/>
      <c r="S516" s="2"/>
      <c r="T516" s="2"/>
      <c r="U516" s="2"/>
      <c r="V516" s="2"/>
      <c r="W516" s="2"/>
      <c r="X516" s="720"/>
      <c r="Y516" s="720"/>
      <c r="Z516" s="720"/>
      <c r="AA516" s="720"/>
      <c r="AB516" s="717"/>
      <c r="AC516" s="721"/>
      <c r="AD516" s="722"/>
      <c r="AE516" s="722"/>
      <c r="AF516" s="722"/>
      <c r="AG516" s="722"/>
      <c r="AH516" s="722"/>
      <c r="AI516" s="722"/>
      <c r="AJ516" s="722"/>
      <c r="AK516" s="717"/>
      <c r="AL516" s="723"/>
      <c r="AM516" s="723"/>
      <c r="AN516" s="723"/>
      <c r="AO516" s="723"/>
      <c r="AP516" s="723"/>
      <c r="AQ516" s="1"/>
      <c r="AR516" s="1"/>
      <c r="AS516" s="1"/>
      <c r="AT516" s="717"/>
      <c r="AU516" s="723"/>
      <c r="AV516" s="723"/>
      <c r="AW516" s="723"/>
      <c r="AX516" s="723"/>
      <c r="AY516" s="723"/>
      <c r="AZ516" s="1"/>
      <c r="BA516" s="1"/>
      <c r="BB516" s="1"/>
      <c r="BC516" s="717"/>
      <c r="BD516" s="723"/>
      <c r="BE516" s="723"/>
      <c r="BF516" s="723"/>
      <c r="BG516" s="723"/>
      <c r="BH516" s="723"/>
      <c r="BI516" s="1"/>
      <c r="BJ516" s="1"/>
      <c r="BK516" s="1"/>
      <c r="BL516" s="717"/>
      <c r="BM516" s="723"/>
      <c r="BN516" s="723"/>
      <c r="BO516" s="723"/>
      <c r="BP516" s="723"/>
      <c r="BQ516" s="723"/>
      <c r="BR516" s="1"/>
      <c r="BS516" s="1"/>
      <c r="BT516" s="1"/>
      <c r="BU516" s="1"/>
      <c r="BV516" s="1"/>
      <c r="BW516" s="1"/>
      <c r="BX516" s="1"/>
      <c r="BY516" s="1"/>
      <c r="BZ516" s="1"/>
      <c r="CA516" s="1"/>
      <c r="CB516" s="1"/>
      <c r="CC516" s="1"/>
    </row>
    <row r="517" spans="1:81" ht="39.75" customHeight="1" x14ac:dyDescent="0.3">
      <c r="A517" s="714"/>
      <c r="B517" s="715"/>
      <c r="C517" s="2"/>
      <c r="D517" s="2"/>
      <c r="E517" s="2"/>
      <c r="F517" s="2"/>
      <c r="G517" s="2"/>
      <c r="H517" s="2"/>
      <c r="I517" s="2"/>
      <c r="J517" s="716"/>
      <c r="K517" s="717"/>
      <c r="L517" s="718"/>
      <c r="M517" s="718"/>
      <c r="N517" s="719"/>
      <c r="O517" s="719"/>
      <c r="P517" s="719"/>
      <c r="Q517" s="719"/>
      <c r="R517" s="2"/>
      <c r="S517" s="2"/>
      <c r="T517" s="2"/>
      <c r="U517" s="2"/>
      <c r="V517" s="2"/>
      <c r="W517" s="2"/>
      <c r="X517" s="720"/>
      <c r="Y517" s="720"/>
      <c r="Z517" s="720"/>
      <c r="AA517" s="720"/>
      <c r="AB517" s="717"/>
      <c r="AC517" s="721"/>
      <c r="AD517" s="722"/>
      <c r="AE517" s="722"/>
      <c r="AF517" s="722"/>
      <c r="AG517" s="722"/>
      <c r="AH517" s="722"/>
      <c r="AI517" s="722"/>
      <c r="AJ517" s="722"/>
      <c r="AK517" s="717"/>
      <c r="AL517" s="723"/>
      <c r="AM517" s="723"/>
      <c r="AN517" s="723"/>
      <c r="AO517" s="723"/>
      <c r="AP517" s="723"/>
      <c r="AQ517" s="1"/>
      <c r="AR517" s="1"/>
      <c r="AS517" s="1"/>
      <c r="AT517" s="717"/>
      <c r="AU517" s="723"/>
      <c r="AV517" s="723"/>
      <c r="AW517" s="723"/>
      <c r="AX517" s="723"/>
      <c r="AY517" s="723"/>
      <c r="AZ517" s="1"/>
      <c r="BA517" s="1"/>
      <c r="BB517" s="1"/>
      <c r="BC517" s="717"/>
      <c r="BD517" s="723"/>
      <c r="BE517" s="723"/>
      <c r="BF517" s="723"/>
      <c r="BG517" s="723"/>
      <c r="BH517" s="723"/>
      <c r="BI517" s="1"/>
      <c r="BJ517" s="1"/>
      <c r="BK517" s="1"/>
      <c r="BL517" s="717"/>
      <c r="BM517" s="723"/>
      <c r="BN517" s="723"/>
      <c r="BO517" s="723"/>
      <c r="BP517" s="723"/>
      <c r="BQ517" s="723"/>
      <c r="BR517" s="1"/>
      <c r="BS517" s="1"/>
      <c r="BT517" s="1"/>
      <c r="BU517" s="1"/>
      <c r="BV517" s="1"/>
      <c r="BW517" s="1"/>
      <c r="BX517" s="1"/>
      <c r="BY517" s="1"/>
      <c r="BZ517" s="1"/>
      <c r="CA517" s="1"/>
      <c r="CB517" s="1"/>
      <c r="CC517" s="1"/>
    </row>
    <row r="518" spans="1:81" ht="39.75" customHeight="1" x14ac:dyDescent="0.3">
      <c r="A518" s="714"/>
      <c r="B518" s="715"/>
      <c r="C518" s="2"/>
      <c r="D518" s="2"/>
      <c r="E518" s="2"/>
      <c r="F518" s="2"/>
      <c r="G518" s="2"/>
      <c r="H518" s="2"/>
      <c r="I518" s="2"/>
      <c r="J518" s="716"/>
      <c r="K518" s="717"/>
      <c r="L518" s="718"/>
      <c r="M518" s="718"/>
      <c r="N518" s="719"/>
      <c r="O518" s="719"/>
      <c r="P518" s="719"/>
      <c r="Q518" s="719"/>
      <c r="R518" s="2"/>
      <c r="S518" s="2"/>
      <c r="T518" s="2"/>
      <c r="U518" s="2"/>
      <c r="V518" s="2"/>
      <c r="W518" s="2"/>
      <c r="X518" s="720"/>
      <c r="Y518" s="720"/>
      <c r="Z518" s="720"/>
      <c r="AA518" s="720"/>
      <c r="AB518" s="717"/>
      <c r="AC518" s="721"/>
      <c r="AD518" s="722"/>
      <c r="AE518" s="722"/>
      <c r="AF518" s="722"/>
      <c r="AG518" s="722"/>
      <c r="AH518" s="722"/>
      <c r="AI518" s="722"/>
      <c r="AJ518" s="722"/>
      <c r="AK518" s="717"/>
      <c r="AL518" s="723"/>
      <c r="AM518" s="723"/>
      <c r="AN518" s="723"/>
      <c r="AO518" s="723"/>
      <c r="AP518" s="723"/>
      <c r="AQ518" s="1"/>
      <c r="AR518" s="1"/>
      <c r="AS518" s="1"/>
      <c r="AT518" s="717"/>
      <c r="AU518" s="723"/>
      <c r="AV518" s="723"/>
      <c r="AW518" s="723"/>
      <c r="AX518" s="723"/>
      <c r="AY518" s="723"/>
      <c r="AZ518" s="1"/>
      <c r="BA518" s="1"/>
      <c r="BB518" s="1"/>
      <c r="BC518" s="717"/>
      <c r="BD518" s="723"/>
      <c r="BE518" s="723"/>
      <c r="BF518" s="723"/>
      <c r="BG518" s="723"/>
      <c r="BH518" s="723"/>
      <c r="BI518" s="1"/>
      <c r="BJ518" s="1"/>
      <c r="BK518" s="1"/>
      <c r="BL518" s="717"/>
      <c r="BM518" s="723"/>
      <c r="BN518" s="723"/>
      <c r="BO518" s="723"/>
      <c r="BP518" s="723"/>
      <c r="BQ518" s="723"/>
      <c r="BR518" s="1"/>
      <c r="BS518" s="1"/>
      <c r="BT518" s="1"/>
      <c r="BU518" s="1"/>
      <c r="BV518" s="1"/>
      <c r="BW518" s="1"/>
      <c r="BX518" s="1"/>
      <c r="BY518" s="1"/>
      <c r="BZ518" s="1"/>
      <c r="CA518" s="1"/>
      <c r="CB518" s="1"/>
      <c r="CC518" s="1"/>
    </row>
    <row r="519" spans="1:81" ht="39.75" customHeight="1" x14ac:dyDescent="0.3">
      <c r="A519" s="714"/>
      <c r="B519" s="715"/>
      <c r="C519" s="2"/>
      <c r="D519" s="2"/>
      <c r="E519" s="2"/>
      <c r="F519" s="2"/>
      <c r="G519" s="2"/>
      <c r="H519" s="2"/>
      <c r="I519" s="2"/>
      <c r="J519" s="716"/>
      <c r="K519" s="717"/>
      <c r="L519" s="718"/>
      <c r="M519" s="718"/>
      <c r="N519" s="719"/>
      <c r="O519" s="719"/>
      <c r="P519" s="719"/>
      <c r="Q519" s="719"/>
      <c r="R519" s="2"/>
      <c r="S519" s="2"/>
      <c r="T519" s="2"/>
      <c r="U519" s="2"/>
      <c r="V519" s="2"/>
      <c r="W519" s="2"/>
      <c r="X519" s="720"/>
      <c r="Y519" s="720"/>
      <c r="Z519" s="720"/>
      <c r="AA519" s="720"/>
      <c r="AB519" s="717"/>
      <c r="AC519" s="721"/>
      <c r="AD519" s="722"/>
      <c r="AE519" s="722"/>
      <c r="AF519" s="722"/>
      <c r="AG519" s="722"/>
      <c r="AH519" s="722"/>
      <c r="AI519" s="722"/>
      <c r="AJ519" s="722"/>
      <c r="AK519" s="717"/>
      <c r="AL519" s="723"/>
      <c r="AM519" s="723"/>
      <c r="AN519" s="723"/>
      <c r="AO519" s="723"/>
      <c r="AP519" s="723"/>
      <c r="AQ519" s="1"/>
      <c r="AR519" s="1"/>
      <c r="AS519" s="1"/>
      <c r="AT519" s="717"/>
      <c r="AU519" s="723"/>
      <c r="AV519" s="723"/>
      <c r="AW519" s="723"/>
      <c r="AX519" s="723"/>
      <c r="AY519" s="723"/>
      <c r="AZ519" s="1"/>
      <c r="BA519" s="1"/>
      <c r="BB519" s="1"/>
      <c r="BC519" s="717"/>
      <c r="BD519" s="723"/>
      <c r="BE519" s="723"/>
      <c r="BF519" s="723"/>
      <c r="BG519" s="723"/>
      <c r="BH519" s="723"/>
      <c r="BI519" s="1"/>
      <c r="BJ519" s="1"/>
      <c r="BK519" s="1"/>
      <c r="BL519" s="717"/>
      <c r="BM519" s="723"/>
      <c r="BN519" s="723"/>
      <c r="BO519" s="723"/>
      <c r="BP519" s="723"/>
      <c r="BQ519" s="723"/>
      <c r="BR519" s="1"/>
      <c r="BS519" s="1"/>
      <c r="BT519" s="1"/>
      <c r="BU519" s="1"/>
      <c r="BV519" s="1"/>
      <c r="BW519" s="1"/>
      <c r="BX519" s="1"/>
      <c r="BY519" s="1"/>
      <c r="BZ519" s="1"/>
      <c r="CA519" s="1"/>
      <c r="CB519" s="1"/>
      <c r="CC519" s="1"/>
    </row>
    <row r="520" spans="1:81" ht="39.75" customHeight="1" x14ac:dyDescent="0.3">
      <c r="A520" s="714"/>
      <c r="B520" s="715"/>
      <c r="C520" s="2"/>
      <c r="D520" s="2"/>
      <c r="E520" s="2"/>
      <c r="F520" s="2"/>
      <c r="G520" s="2"/>
      <c r="H520" s="2"/>
      <c r="I520" s="2"/>
      <c r="J520" s="716"/>
      <c r="K520" s="717"/>
      <c r="L520" s="718"/>
      <c r="M520" s="718"/>
      <c r="N520" s="719"/>
      <c r="O520" s="719"/>
      <c r="P520" s="719"/>
      <c r="Q520" s="719"/>
      <c r="R520" s="2"/>
      <c r="S520" s="2"/>
      <c r="T520" s="2"/>
      <c r="U520" s="2"/>
      <c r="V520" s="2"/>
      <c r="W520" s="2"/>
      <c r="X520" s="720"/>
      <c r="Y520" s="720"/>
      <c r="Z520" s="720"/>
      <c r="AA520" s="720"/>
      <c r="AB520" s="717"/>
      <c r="AC520" s="721"/>
      <c r="AD520" s="722"/>
      <c r="AE520" s="722"/>
      <c r="AF520" s="722"/>
      <c r="AG520" s="722"/>
      <c r="AH520" s="722"/>
      <c r="AI520" s="722"/>
      <c r="AJ520" s="722"/>
      <c r="AK520" s="717"/>
      <c r="AL520" s="723"/>
      <c r="AM520" s="723"/>
      <c r="AN520" s="723"/>
      <c r="AO520" s="723"/>
      <c r="AP520" s="723"/>
      <c r="AQ520" s="1"/>
      <c r="AR520" s="1"/>
      <c r="AS520" s="1"/>
      <c r="AT520" s="717"/>
      <c r="AU520" s="723"/>
      <c r="AV520" s="723"/>
      <c r="AW520" s="723"/>
      <c r="AX520" s="723"/>
      <c r="AY520" s="723"/>
      <c r="AZ520" s="1"/>
      <c r="BA520" s="1"/>
      <c r="BB520" s="1"/>
      <c r="BC520" s="717"/>
      <c r="BD520" s="723"/>
      <c r="BE520" s="723"/>
      <c r="BF520" s="723"/>
      <c r="BG520" s="723"/>
      <c r="BH520" s="723"/>
      <c r="BI520" s="1"/>
      <c r="BJ520" s="1"/>
      <c r="BK520" s="1"/>
      <c r="BL520" s="717"/>
      <c r="BM520" s="723"/>
      <c r="BN520" s="723"/>
      <c r="BO520" s="723"/>
      <c r="BP520" s="723"/>
      <c r="BQ520" s="723"/>
      <c r="BR520" s="1"/>
      <c r="BS520" s="1"/>
      <c r="BT520" s="1"/>
      <c r="BU520" s="1"/>
      <c r="BV520" s="1"/>
      <c r="BW520" s="1"/>
      <c r="BX520" s="1"/>
      <c r="BY520" s="1"/>
      <c r="BZ520" s="1"/>
      <c r="CA520" s="1"/>
      <c r="CB520" s="1"/>
      <c r="CC520" s="1"/>
    </row>
    <row r="521" spans="1:81" ht="39.75" customHeight="1" x14ac:dyDescent="0.3">
      <c r="A521" s="714"/>
      <c r="B521" s="715"/>
      <c r="C521" s="2"/>
      <c r="D521" s="2"/>
      <c r="E521" s="2"/>
      <c r="F521" s="2"/>
      <c r="G521" s="2"/>
      <c r="H521" s="2"/>
      <c r="I521" s="2"/>
      <c r="J521" s="716"/>
      <c r="K521" s="717"/>
      <c r="L521" s="718"/>
      <c r="M521" s="718"/>
      <c r="N521" s="719"/>
      <c r="O521" s="719"/>
      <c r="P521" s="719"/>
      <c r="Q521" s="719"/>
      <c r="R521" s="2"/>
      <c r="S521" s="2"/>
      <c r="T521" s="2"/>
      <c r="U521" s="2"/>
      <c r="V521" s="2"/>
      <c r="W521" s="2"/>
      <c r="X521" s="720"/>
      <c r="Y521" s="720"/>
      <c r="Z521" s="720"/>
      <c r="AA521" s="720"/>
      <c r="AB521" s="717"/>
      <c r="AC521" s="721"/>
      <c r="AD521" s="722"/>
      <c r="AE521" s="722"/>
      <c r="AF521" s="722"/>
      <c r="AG521" s="722"/>
      <c r="AH521" s="722"/>
      <c r="AI521" s="722"/>
      <c r="AJ521" s="722"/>
      <c r="AK521" s="717"/>
      <c r="AL521" s="723"/>
      <c r="AM521" s="723"/>
      <c r="AN521" s="723"/>
      <c r="AO521" s="723"/>
      <c r="AP521" s="723"/>
      <c r="AQ521" s="1"/>
      <c r="AR521" s="1"/>
      <c r="AS521" s="1"/>
      <c r="AT521" s="717"/>
      <c r="AU521" s="723"/>
      <c r="AV521" s="723"/>
      <c r="AW521" s="723"/>
      <c r="AX521" s="723"/>
      <c r="AY521" s="723"/>
      <c r="AZ521" s="1"/>
      <c r="BA521" s="1"/>
      <c r="BB521" s="1"/>
      <c r="BC521" s="717"/>
      <c r="BD521" s="723"/>
      <c r="BE521" s="723"/>
      <c r="BF521" s="723"/>
      <c r="BG521" s="723"/>
      <c r="BH521" s="723"/>
      <c r="BI521" s="1"/>
      <c r="BJ521" s="1"/>
      <c r="BK521" s="1"/>
      <c r="BL521" s="717"/>
      <c r="BM521" s="723"/>
      <c r="BN521" s="723"/>
      <c r="BO521" s="723"/>
      <c r="BP521" s="723"/>
      <c r="BQ521" s="723"/>
      <c r="BR521" s="1"/>
      <c r="BS521" s="1"/>
      <c r="BT521" s="1"/>
      <c r="BU521" s="1"/>
      <c r="BV521" s="1"/>
      <c r="BW521" s="1"/>
      <c r="BX521" s="1"/>
      <c r="BY521" s="1"/>
      <c r="BZ521" s="1"/>
      <c r="CA521" s="1"/>
      <c r="CB521" s="1"/>
      <c r="CC521" s="1"/>
    </row>
    <row r="522" spans="1:81" ht="39.75" customHeight="1" x14ac:dyDescent="0.3">
      <c r="A522" s="714"/>
      <c r="B522" s="715"/>
      <c r="C522" s="2"/>
      <c r="D522" s="2"/>
      <c r="E522" s="2"/>
      <c r="F522" s="2"/>
      <c r="G522" s="2"/>
      <c r="H522" s="2"/>
      <c r="I522" s="2"/>
      <c r="J522" s="716"/>
      <c r="K522" s="717"/>
      <c r="L522" s="718"/>
      <c r="M522" s="718"/>
      <c r="N522" s="719"/>
      <c r="O522" s="719"/>
      <c r="P522" s="719"/>
      <c r="Q522" s="719"/>
      <c r="R522" s="2"/>
      <c r="S522" s="2"/>
      <c r="T522" s="2"/>
      <c r="U522" s="2"/>
      <c r="V522" s="2"/>
      <c r="W522" s="2"/>
      <c r="X522" s="720"/>
      <c r="Y522" s="720"/>
      <c r="Z522" s="720"/>
      <c r="AA522" s="720"/>
      <c r="AB522" s="717"/>
      <c r="AC522" s="721"/>
      <c r="AD522" s="722"/>
      <c r="AE522" s="722"/>
      <c r="AF522" s="722"/>
      <c r="AG522" s="722"/>
      <c r="AH522" s="722"/>
      <c r="AI522" s="722"/>
      <c r="AJ522" s="722"/>
      <c r="AK522" s="717"/>
      <c r="AL522" s="723"/>
      <c r="AM522" s="723"/>
      <c r="AN522" s="723"/>
      <c r="AO522" s="723"/>
      <c r="AP522" s="723"/>
      <c r="AQ522" s="1"/>
      <c r="AR522" s="1"/>
      <c r="AS522" s="1"/>
      <c r="AT522" s="717"/>
      <c r="AU522" s="723"/>
      <c r="AV522" s="723"/>
      <c r="AW522" s="723"/>
      <c r="AX522" s="723"/>
      <c r="AY522" s="723"/>
      <c r="AZ522" s="1"/>
      <c r="BA522" s="1"/>
      <c r="BB522" s="1"/>
      <c r="BC522" s="717"/>
      <c r="BD522" s="723"/>
      <c r="BE522" s="723"/>
      <c r="BF522" s="723"/>
      <c r="BG522" s="723"/>
      <c r="BH522" s="723"/>
      <c r="BI522" s="1"/>
      <c r="BJ522" s="1"/>
      <c r="BK522" s="1"/>
      <c r="BL522" s="717"/>
      <c r="BM522" s="723"/>
      <c r="BN522" s="723"/>
      <c r="BO522" s="723"/>
      <c r="BP522" s="723"/>
      <c r="BQ522" s="723"/>
      <c r="BR522" s="1"/>
      <c r="BS522" s="1"/>
      <c r="BT522" s="1"/>
      <c r="BU522" s="1"/>
      <c r="BV522" s="1"/>
      <c r="BW522" s="1"/>
      <c r="BX522" s="1"/>
      <c r="BY522" s="1"/>
      <c r="BZ522" s="1"/>
      <c r="CA522" s="1"/>
      <c r="CB522" s="1"/>
      <c r="CC522" s="1"/>
    </row>
    <row r="523" spans="1:81" ht="39.75" customHeight="1" x14ac:dyDescent="0.3">
      <c r="A523" s="714"/>
      <c r="B523" s="715"/>
      <c r="C523" s="2"/>
      <c r="D523" s="2"/>
      <c r="E523" s="2"/>
      <c r="F523" s="2"/>
      <c r="G523" s="2"/>
      <c r="H523" s="2"/>
      <c r="I523" s="2"/>
      <c r="J523" s="716"/>
      <c r="K523" s="717"/>
      <c r="L523" s="718"/>
      <c r="M523" s="718"/>
      <c r="N523" s="719"/>
      <c r="O523" s="719"/>
      <c r="P523" s="719"/>
      <c r="Q523" s="719"/>
      <c r="R523" s="2"/>
      <c r="S523" s="2"/>
      <c r="T523" s="2"/>
      <c r="U523" s="2"/>
      <c r="V523" s="2"/>
      <c r="W523" s="2"/>
      <c r="X523" s="720"/>
      <c r="Y523" s="720"/>
      <c r="Z523" s="720"/>
      <c r="AA523" s="720"/>
      <c r="AB523" s="717"/>
      <c r="AC523" s="721"/>
      <c r="AD523" s="722"/>
      <c r="AE523" s="722"/>
      <c r="AF523" s="722"/>
      <c r="AG523" s="722"/>
      <c r="AH523" s="722"/>
      <c r="AI523" s="722"/>
      <c r="AJ523" s="722"/>
      <c r="AK523" s="717"/>
      <c r="AL523" s="723"/>
      <c r="AM523" s="723"/>
      <c r="AN523" s="723"/>
      <c r="AO523" s="723"/>
      <c r="AP523" s="723"/>
      <c r="AQ523" s="1"/>
      <c r="AR523" s="1"/>
      <c r="AS523" s="1"/>
      <c r="AT523" s="717"/>
      <c r="AU523" s="723"/>
      <c r="AV523" s="723"/>
      <c r="AW523" s="723"/>
      <c r="AX523" s="723"/>
      <c r="AY523" s="723"/>
      <c r="AZ523" s="1"/>
      <c r="BA523" s="1"/>
      <c r="BB523" s="1"/>
      <c r="BC523" s="717"/>
      <c r="BD523" s="723"/>
      <c r="BE523" s="723"/>
      <c r="BF523" s="723"/>
      <c r="BG523" s="723"/>
      <c r="BH523" s="723"/>
      <c r="BI523" s="1"/>
      <c r="BJ523" s="1"/>
      <c r="BK523" s="1"/>
      <c r="BL523" s="717"/>
      <c r="BM523" s="723"/>
      <c r="BN523" s="723"/>
      <c r="BO523" s="723"/>
      <c r="BP523" s="723"/>
      <c r="BQ523" s="723"/>
      <c r="BR523" s="1"/>
      <c r="BS523" s="1"/>
      <c r="BT523" s="1"/>
      <c r="BU523" s="1"/>
      <c r="BV523" s="1"/>
      <c r="BW523" s="1"/>
      <c r="BX523" s="1"/>
      <c r="BY523" s="1"/>
      <c r="BZ523" s="1"/>
      <c r="CA523" s="1"/>
      <c r="CB523" s="1"/>
      <c r="CC523" s="1"/>
    </row>
    <row r="524" spans="1:81" ht="39.75" customHeight="1" x14ac:dyDescent="0.3">
      <c r="A524" s="714"/>
      <c r="B524" s="715"/>
      <c r="C524" s="2"/>
      <c r="D524" s="2"/>
      <c r="E524" s="2"/>
      <c r="F524" s="2"/>
      <c r="G524" s="2"/>
      <c r="H524" s="2"/>
      <c r="I524" s="2"/>
      <c r="J524" s="716"/>
      <c r="K524" s="717"/>
      <c r="L524" s="718"/>
      <c r="M524" s="718"/>
      <c r="N524" s="719"/>
      <c r="O524" s="719"/>
      <c r="P524" s="719"/>
      <c r="Q524" s="719"/>
      <c r="R524" s="2"/>
      <c r="S524" s="2"/>
      <c r="T524" s="2"/>
      <c r="U524" s="2"/>
      <c r="V524" s="2"/>
      <c r="W524" s="2"/>
      <c r="X524" s="720"/>
      <c r="Y524" s="720"/>
      <c r="Z524" s="720"/>
      <c r="AA524" s="720"/>
      <c r="AB524" s="717"/>
      <c r="AC524" s="721"/>
      <c r="AD524" s="722"/>
      <c r="AE524" s="722"/>
      <c r="AF524" s="722"/>
      <c r="AG524" s="722"/>
      <c r="AH524" s="722"/>
      <c r="AI524" s="722"/>
      <c r="AJ524" s="722"/>
      <c r="AK524" s="717"/>
      <c r="AL524" s="723"/>
      <c r="AM524" s="723"/>
      <c r="AN524" s="723"/>
      <c r="AO524" s="723"/>
      <c r="AP524" s="723"/>
      <c r="AQ524" s="1"/>
      <c r="AR524" s="1"/>
      <c r="AS524" s="1"/>
      <c r="AT524" s="717"/>
      <c r="AU524" s="723"/>
      <c r="AV524" s="723"/>
      <c r="AW524" s="723"/>
      <c r="AX524" s="723"/>
      <c r="AY524" s="723"/>
      <c r="AZ524" s="1"/>
      <c r="BA524" s="1"/>
      <c r="BB524" s="1"/>
      <c r="BC524" s="717"/>
      <c r="BD524" s="723"/>
      <c r="BE524" s="723"/>
      <c r="BF524" s="723"/>
      <c r="BG524" s="723"/>
      <c r="BH524" s="723"/>
      <c r="BI524" s="1"/>
      <c r="BJ524" s="1"/>
      <c r="BK524" s="1"/>
      <c r="BL524" s="717"/>
      <c r="BM524" s="723"/>
      <c r="BN524" s="723"/>
      <c r="BO524" s="723"/>
      <c r="BP524" s="723"/>
      <c r="BQ524" s="723"/>
      <c r="BR524" s="1"/>
      <c r="BS524" s="1"/>
      <c r="BT524" s="1"/>
      <c r="BU524" s="1"/>
      <c r="BV524" s="1"/>
      <c r="BW524" s="1"/>
      <c r="BX524" s="1"/>
      <c r="BY524" s="1"/>
      <c r="BZ524" s="1"/>
      <c r="CA524" s="1"/>
      <c r="CB524" s="1"/>
      <c r="CC524" s="1"/>
    </row>
    <row r="525" spans="1:81" ht="39.75" customHeight="1" x14ac:dyDescent="0.3">
      <c r="A525" s="714"/>
      <c r="B525" s="715"/>
      <c r="C525" s="2"/>
      <c r="D525" s="2"/>
      <c r="E525" s="2"/>
      <c r="F525" s="2"/>
      <c r="G525" s="2"/>
      <c r="H525" s="2"/>
      <c r="I525" s="2"/>
      <c r="J525" s="716"/>
      <c r="K525" s="717"/>
      <c r="L525" s="718"/>
      <c r="M525" s="718"/>
      <c r="N525" s="719"/>
      <c r="O525" s="719"/>
      <c r="P525" s="719"/>
      <c r="Q525" s="719"/>
      <c r="R525" s="2"/>
      <c r="S525" s="2"/>
      <c r="T525" s="2"/>
      <c r="U525" s="2"/>
      <c r="V525" s="2"/>
      <c r="W525" s="2"/>
      <c r="X525" s="720"/>
      <c r="Y525" s="720"/>
      <c r="Z525" s="720"/>
      <c r="AA525" s="720"/>
      <c r="AB525" s="717"/>
      <c r="AC525" s="721"/>
      <c r="AD525" s="722"/>
      <c r="AE525" s="722"/>
      <c r="AF525" s="722"/>
      <c r="AG525" s="722"/>
      <c r="AH525" s="722"/>
      <c r="AI525" s="722"/>
      <c r="AJ525" s="722"/>
      <c r="AK525" s="717"/>
      <c r="AL525" s="723"/>
      <c r="AM525" s="723"/>
      <c r="AN525" s="723"/>
      <c r="AO525" s="723"/>
      <c r="AP525" s="723"/>
      <c r="AQ525" s="1"/>
      <c r="AR525" s="1"/>
      <c r="AS525" s="1"/>
      <c r="AT525" s="717"/>
      <c r="AU525" s="723"/>
      <c r="AV525" s="723"/>
      <c r="AW525" s="723"/>
      <c r="AX525" s="723"/>
      <c r="AY525" s="723"/>
      <c r="AZ525" s="1"/>
      <c r="BA525" s="1"/>
      <c r="BB525" s="1"/>
      <c r="BC525" s="717"/>
      <c r="BD525" s="723"/>
      <c r="BE525" s="723"/>
      <c r="BF525" s="723"/>
      <c r="BG525" s="723"/>
      <c r="BH525" s="723"/>
      <c r="BI525" s="1"/>
      <c r="BJ525" s="1"/>
      <c r="BK525" s="1"/>
      <c r="BL525" s="717"/>
      <c r="BM525" s="723"/>
      <c r="BN525" s="723"/>
      <c r="BO525" s="723"/>
      <c r="BP525" s="723"/>
      <c r="BQ525" s="723"/>
      <c r="BR525" s="1"/>
      <c r="BS525" s="1"/>
      <c r="BT525" s="1"/>
      <c r="BU525" s="1"/>
      <c r="BV525" s="1"/>
      <c r="BW525" s="1"/>
      <c r="BX525" s="1"/>
      <c r="BY525" s="1"/>
      <c r="BZ525" s="1"/>
      <c r="CA525" s="1"/>
      <c r="CB525" s="1"/>
      <c r="CC525" s="1"/>
    </row>
    <row r="526" spans="1:81" ht="39.75" customHeight="1" x14ac:dyDescent="0.3">
      <c r="A526" s="714"/>
      <c r="B526" s="715"/>
      <c r="C526" s="2"/>
      <c r="D526" s="2"/>
      <c r="E526" s="2"/>
      <c r="F526" s="2"/>
      <c r="G526" s="2"/>
      <c r="H526" s="2"/>
      <c r="I526" s="2"/>
      <c r="J526" s="716"/>
      <c r="K526" s="717"/>
      <c r="L526" s="718"/>
      <c r="M526" s="718"/>
      <c r="N526" s="719"/>
      <c r="O526" s="719"/>
      <c r="P526" s="719"/>
      <c r="Q526" s="719"/>
      <c r="R526" s="2"/>
      <c r="S526" s="2"/>
      <c r="T526" s="2"/>
      <c r="U526" s="2"/>
      <c r="V526" s="2"/>
      <c r="W526" s="2"/>
      <c r="X526" s="720"/>
      <c r="Y526" s="720"/>
      <c r="Z526" s="720"/>
      <c r="AA526" s="720"/>
      <c r="AB526" s="717"/>
      <c r="AC526" s="721"/>
      <c r="AD526" s="722"/>
      <c r="AE526" s="722"/>
      <c r="AF526" s="722"/>
      <c r="AG526" s="722"/>
      <c r="AH526" s="722"/>
      <c r="AI526" s="722"/>
      <c r="AJ526" s="722"/>
      <c r="AK526" s="717"/>
      <c r="AL526" s="723"/>
      <c r="AM526" s="723"/>
      <c r="AN526" s="723"/>
      <c r="AO526" s="723"/>
      <c r="AP526" s="723"/>
      <c r="AQ526" s="1"/>
      <c r="AR526" s="1"/>
      <c r="AS526" s="1"/>
      <c r="AT526" s="717"/>
      <c r="AU526" s="723"/>
      <c r="AV526" s="723"/>
      <c r="AW526" s="723"/>
      <c r="AX526" s="723"/>
      <c r="AY526" s="723"/>
      <c r="AZ526" s="1"/>
      <c r="BA526" s="1"/>
      <c r="BB526" s="1"/>
      <c r="BC526" s="717"/>
      <c r="BD526" s="723"/>
      <c r="BE526" s="723"/>
      <c r="BF526" s="723"/>
      <c r="BG526" s="723"/>
      <c r="BH526" s="723"/>
      <c r="BI526" s="1"/>
      <c r="BJ526" s="1"/>
      <c r="BK526" s="1"/>
      <c r="BL526" s="717"/>
      <c r="BM526" s="723"/>
      <c r="BN526" s="723"/>
      <c r="BO526" s="723"/>
      <c r="BP526" s="723"/>
      <c r="BQ526" s="723"/>
      <c r="BR526" s="1"/>
      <c r="BS526" s="1"/>
      <c r="BT526" s="1"/>
      <c r="BU526" s="1"/>
      <c r="BV526" s="1"/>
      <c r="BW526" s="1"/>
      <c r="BX526" s="1"/>
      <c r="BY526" s="1"/>
      <c r="BZ526" s="1"/>
      <c r="CA526" s="1"/>
      <c r="CB526" s="1"/>
      <c r="CC526" s="1"/>
    </row>
    <row r="527" spans="1:81" ht="39.75" customHeight="1" x14ac:dyDescent="0.3">
      <c r="A527" s="714"/>
      <c r="B527" s="715"/>
      <c r="C527" s="2"/>
      <c r="D527" s="2"/>
      <c r="E527" s="2"/>
      <c r="F527" s="2"/>
      <c r="G527" s="2"/>
      <c r="H527" s="2"/>
      <c r="I527" s="2"/>
      <c r="J527" s="716"/>
      <c r="K527" s="717"/>
      <c r="L527" s="718"/>
      <c r="M527" s="718"/>
      <c r="N527" s="719"/>
      <c r="O527" s="719"/>
      <c r="P527" s="719"/>
      <c r="Q527" s="719"/>
      <c r="R527" s="2"/>
      <c r="S527" s="2"/>
      <c r="T527" s="2"/>
      <c r="U527" s="2"/>
      <c r="V527" s="2"/>
      <c r="W527" s="2"/>
      <c r="X527" s="720"/>
      <c r="Y527" s="720"/>
      <c r="Z527" s="720"/>
      <c r="AA527" s="720"/>
      <c r="AB527" s="717"/>
      <c r="AC527" s="721"/>
      <c r="AD527" s="722"/>
      <c r="AE527" s="722"/>
      <c r="AF527" s="722"/>
      <c r="AG527" s="722"/>
      <c r="AH527" s="722"/>
      <c r="AI527" s="722"/>
      <c r="AJ527" s="722"/>
      <c r="AK527" s="717"/>
      <c r="AL527" s="723"/>
      <c r="AM527" s="723"/>
      <c r="AN527" s="723"/>
      <c r="AO527" s="723"/>
      <c r="AP527" s="723"/>
      <c r="AQ527" s="1"/>
      <c r="AR527" s="1"/>
      <c r="AS527" s="1"/>
      <c r="AT527" s="717"/>
      <c r="AU527" s="723"/>
      <c r="AV527" s="723"/>
      <c r="AW527" s="723"/>
      <c r="AX527" s="723"/>
      <c r="AY527" s="723"/>
      <c r="AZ527" s="1"/>
      <c r="BA527" s="1"/>
      <c r="BB527" s="1"/>
      <c r="BC527" s="717"/>
      <c r="BD527" s="723"/>
      <c r="BE527" s="723"/>
      <c r="BF527" s="723"/>
      <c r="BG527" s="723"/>
      <c r="BH527" s="723"/>
      <c r="BI527" s="1"/>
      <c r="BJ527" s="1"/>
      <c r="BK527" s="1"/>
      <c r="BL527" s="717"/>
      <c r="BM527" s="723"/>
      <c r="BN527" s="723"/>
      <c r="BO527" s="723"/>
      <c r="BP527" s="723"/>
      <c r="BQ527" s="723"/>
      <c r="BR527" s="1"/>
      <c r="BS527" s="1"/>
      <c r="BT527" s="1"/>
      <c r="BU527" s="1"/>
      <c r="BV527" s="1"/>
      <c r="BW527" s="1"/>
      <c r="BX527" s="1"/>
      <c r="BY527" s="1"/>
      <c r="BZ527" s="1"/>
      <c r="CA527" s="1"/>
      <c r="CB527" s="1"/>
      <c r="CC527" s="1"/>
    </row>
    <row r="528" spans="1:81" ht="39.75" customHeight="1" x14ac:dyDescent="0.3">
      <c r="A528" s="714"/>
      <c r="B528" s="715"/>
      <c r="C528" s="2"/>
      <c r="D528" s="2"/>
      <c r="E528" s="2"/>
      <c r="F528" s="2"/>
      <c r="G528" s="2"/>
      <c r="H528" s="2"/>
      <c r="I528" s="2"/>
      <c r="J528" s="716"/>
      <c r="K528" s="717"/>
      <c r="L528" s="718"/>
      <c r="M528" s="718"/>
      <c r="N528" s="719"/>
      <c r="O528" s="719"/>
      <c r="P528" s="719"/>
      <c r="Q528" s="719"/>
      <c r="R528" s="2"/>
      <c r="S528" s="2"/>
      <c r="T528" s="2"/>
      <c r="U528" s="2"/>
      <c r="V528" s="2"/>
      <c r="W528" s="2"/>
      <c r="X528" s="720"/>
      <c r="Y528" s="720"/>
      <c r="Z528" s="720"/>
      <c r="AA528" s="720"/>
      <c r="AB528" s="717"/>
      <c r="AC528" s="721"/>
      <c r="AD528" s="722"/>
      <c r="AE528" s="722"/>
      <c r="AF528" s="722"/>
      <c r="AG528" s="722"/>
      <c r="AH528" s="722"/>
      <c r="AI528" s="722"/>
      <c r="AJ528" s="722"/>
      <c r="AK528" s="717"/>
      <c r="AL528" s="723"/>
      <c r="AM528" s="723"/>
      <c r="AN528" s="723"/>
      <c r="AO528" s="723"/>
      <c r="AP528" s="723"/>
      <c r="AQ528" s="1"/>
      <c r="AR528" s="1"/>
      <c r="AS528" s="1"/>
      <c r="AT528" s="717"/>
      <c r="AU528" s="723"/>
      <c r="AV528" s="723"/>
      <c r="AW528" s="723"/>
      <c r="AX528" s="723"/>
      <c r="AY528" s="723"/>
      <c r="AZ528" s="1"/>
      <c r="BA528" s="1"/>
      <c r="BB528" s="1"/>
      <c r="BC528" s="717"/>
      <c r="BD528" s="723"/>
      <c r="BE528" s="723"/>
      <c r="BF528" s="723"/>
      <c r="BG528" s="723"/>
      <c r="BH528" s="723"/>
      <c r="BI528" s="1"/>
      <c r="BJ528" s="1"/>
      <c r="BK528" s="1"/>
      <c r="BL528" s="717"/>
      <c r="BM528" s="723"/>
      <c r="BN528" s="723"/>
      <c r="BO528" s="723"/>
      <c r="BP528" s="723"/>
      <c r="BQ528" s="723"/>
      <c r="BR528" s="1"/>
      <c r="BS528" s="1"/>
      <c r="BT528" s="1"/>
      <c r="BU528" s="1"/>
      <c r="BV528" s="1"/>
      <c r="BW528" s="1"/>
      <c r="BX528" s="1"/>
      <c r="BY528" s="1"/>
      <c r="BZ528" s="1"/>
      <c r="CA528" s="1"/>
      <c r="CB528" s="1"/>
      <c r="CC528" s="1"/>
    </row>
    <row r="529" spans="1:81" ht="39.75" customHeight="1" x14ac:dyDescent="0.3">
      <c r="A529" s="714"/>
      <c r="B529" s="715"/>
      <c r="C529" s="2"/>
      <c r="D529" s="2"/>
      <c r="E529" s="2"/>
      <c r="F529" s="2"/>
      <c r="G529" s="2"/>
      <c r="H529" s="2"/>
      <c r="I529" s="2"/>
      <c r="J529" s="716"/>
      <c r="K529" s="717"/>
      <c r="L529" s="718"/>
      <c r="M529" s="718"/>
      <c r="N529" s="719"/>
      <c r="O529" s="719"/>
      <c r="P529" s="719"/>
      <c r="Q529" s="719"/>
      <c r="R529" s="2"/>
      <c r="S529" s="2"/>
      <c r="T529" s="2"/>
      <c r="U529" s="2"/>
      <c r="V529" s="2"/>
      <c r="W529" s="2"/>
      <c r="X529" s="720"/>
      <c r="Y529" s="720"/>
      <c r="Z529" s="720"/>
      <c r="AA529" s="720"/>
      <c r="AB529" s="717"/>
      <c r="AC529" s="721"/>
      <c r="AD529" s="722"/>
      <c r="AE529" s="722"/>
      <c r="AF529" s="722"/>
      <c r="AG529" s="722"/>
      <c r="AH529" s="722"/>
      <c r="AI529" s="722"/>
      <c r="AJ529" s="722"/>
      <c r="AK529" s="717"/>
      <c r="AL529" s="723"/>
      <c r="AM529" s="723"/>
      <c r="AN529" s="723"/>
      <c r="AO529" s="723"/>
      <c r="AP529" s="723"/>
      <c r="AQ529" s="1"/>
      <c r="AR529" s="1"/>
      <c r="AS529" s="1"/>
      <c r="AT529" s="717"/>
      <c r="AU529" s="723"/>
      <c r="AV529" s="723"/>
      <c r="AW529" s="723"/>
      <c r="AX529" s="723"/>
      <c r="AY529" s="723"/>
      <c r="AZ529" s="1"/>
      <c r="BA529" s="1"/>
      <c r="BB529" s="1"/>
      <c r="BC529" s="717"/>
      <c r="BD529" s="723"/>
      <c r="BE529" s="723"/>
      <c r="BF529" s="723"/>
      <c r="BG529" s="723"/>
      <c r="BH529" s="723"/>
      <c r="BI529" s="1"/>
      <c r="BJ529" s="1"/>
      <c r="BK529" s="1"/>
      <c r="BL529" s="717"/>
      <c r="BM529" s="723"/>
      <c r="BN529" s="723"/>
      <c r="BO529" s="723"/>
      <c r="BP529" s="723"/>
      <c r="BQ529" s="723"/>
      <c r="BR529" s="1"/>
      <c r="BS529" s="1"/>
      <c r="BT529" s="1"/>
      <c r="BU529" s="1"/>
      <c r="BV529" s="1"/>
      <c r="BW529" s="1"/>
      <c r="BX529" s="1"/>
      <c r="BY529" s="1"/>
      <c r="BZ529" s="1"/>
      <c r="CA529" s="1"/>
      <c r="CB529" s="1"/>
      <c r="CC529" s="1"/>
    </row>
    <row r="530" spans="1:81" ht="39.75" customHeight="1" x14ac:dyDescent="0.3">
      <c r="A530" s="714"/>
      <c r="B530" s="715"/>
      <c r="C530" s="2"/>
      <c r="D530" s="2"/>
      <c r="E530" s="2"/>
      <c r="F530" s="2"/>
      <c r="G530" s="2"/>
      <c r="H530" s="2"/>
      <c r="I530" s="2"/>
      <c r="J530" s="716"/>
      <c r="K530" s="717"/>
      <c r="L530" s="718"/>
      <c r="M530" s="718"/>
      <c r="N530" s="719"/>
      <c r="O530" s="719"/>
      <c r="P530" s="719"/>
      <c r="Q530" s="719"/>
      <c r="R530" s="2"/>
      <c r="S530" s="2"/>
      <c r="T530" s="2"/>
      <c r="U530" s="2"/>
      <c r="V530" s="2"/>
      <c r="W530" s="2"/>
      <c r="X530" s="720"/>
      <c r="Y530" s="720"/>
      <c r="Z530" s="720"/>
      <c r="AA530" s="720"/>
      <c r="AB530" s="717"/>
      <c r="AC530" s="721"/>
      <c r="AD530" s="722"/>
      <c r="AE530" s="722"/>
      <c r="AF530" s="722"/>
      <c r="AG530" s="722"/>
      <c r="AH530" s="722"/>
      <c r="AI530" s="722"/>
      <c r="AJ530" s="722"/>
      <c r="AK530" s="717"/>
      <c r="AL530" s="723"/>
      <c r="AM530" s="723"/>
      <c r="AN530" s="723"/>
      <c r="AO530" s="723"/>
      <c r="AP530" s="723"/>
      <c r="AQ530" s="1"/>
      <c r="AR530" s="1"/>
      <c r="AS530" s="1"/>
      <c r="AT530" s="717"/>
      <c r="AU530" s="723"/>
      <c r="AV530" s="723"/>
      <c r="AW530" s="723"/>
      <c r="AX530" s="723"/>
      <c r="AY530" s="723"/>
      <c r="AZ530" s="1"/>
      <c r="BA530" s="1"/>
      <c r="BB530" s="1"/>
      <c r="BC530" s="717"/>
      <c r="BD530" s="723"/>
      <c r="BE530" s="723"/>
      <c r="BF530" s="723"/>
      <c r="BG530" s="723"/>
      <c r="BH530" s="723"/>
      <c r="BI530" s="1"/>
      <c r="BJ530" s="1"/>
      <c r="BK530" s="1"/>
      <c r="BL530" s="717"/>
      <c r="BM530" s="723"/>
      <c r="BN530" s="723"/>
      <c r="BO530" s="723"/>
      <c r="BP530" s="723"/>
      <c r="BQ530" s="723"/>
      <c r="BR530" s="1"/>
      <c r="BS530" s="1"/>
      <c r="BT530" s="1"/>
      <c r="BU530" s="1"/>
      <c r="BV530" s="1"/>
      <c r="BW530" s="1"/>
      <c r="BX530" s="1"/>
      <c r="BY530" s="1"/>
      <c r="BZ530" s="1"/>
      <c r="CA530" s="1"/>
      <c r="CB530" s="1"/>
      <c r="CC530" s="1"/>
    </row>
    <row r="531" spans="1:81" ht="39.75" customHeight="1" x14ac:dyDescent="0.3">
      <c r="A531" s="714"/>
      <c r="B531" s="715"/>
      <c r="C531" s="2"/>
      <c r="D531" s="2"/>
      <c r="E531" s="2"/>
      <c r="F531" s="2"/>
      <c r="G531" s="2"/>
      <c r="H531" s="2"/>
      <c r="I531" s="2"/>
      <c r="J531" s="716"/>
      <c r="K531" s="717"/>
      <c r="L531" s="718"/>
      <c r="M531" s="718"/>
      <c r="N531" s="719"/>
      <c r="O531" s="719"/>
      <c r="P531" s="719"/>
      <c r="Q531" s="719"/>
      <c r="R531" s="2"/>
      <c r="S531" s="2"/>
      <c r="T531" s="2"/>
      <c r="U531" s="2"/>
      <c r="V531" s="2"/>
      <c r="W531" s="2"/>
      <c r="X531" s="720"/>
      <c r="Y531" s="720"/>
      <c r="Z531" s="720"/>
      <c r="AA531" s="720"/>
      <c r="AB531" s="717"/>
      <c r="AC531" s="721"/>
      <c r="AD531" s="722"/>
      <c r="AE531" s="722"/>
      <c r="AF531" s="722"/>
      <c r="AG531" s="722"/>
      <c r="AH531" s="722"/>
      <c r="AI531" s="722"/>
      <c r="AJ531" s="722"/>
      <c r="AK531" s="717"/>
      <c r="AL531" s="723"/>
      <c r="AM531" s="723"/>
      <c r="AN531" s="723"/>
      <c r="AO531" s="723"/>
      <c r="AP531" s="723"/>
      <c r="AQ531" s="1"/>
      <c r="AR531" s="1"/>
      <c r="AS531" s="1"/>
      <c r="AT531" s="717"/>
      <c r="AU531" s="723"/>
      <c r="AV531" s="723"/>
      <c r="AW531" s="723"/>
      <c r="AX531" s="723"/>
      <c r="AY531" s="723"/>
      <c r="AZ531" s="1"/>
      <c r="BA531" s="1"/>
      <c r="BB531" s="1"/>
      <c r="BC531" s="717"/>
      <c r="BD531" s="723"/>
      <c r="BE531" s="723"/>
      <c r="BF531" s="723"/>
      <c r="BG531" s="723"/>
      <c r="BH531" s="723"/>
      <c r="BI531" s="1"/>
      <c r="BJ531" s="1"/>
      <c r="BK531" s="1"/>
      <c r="BL531" s="717"/>
      <c r="BM531" s="723"/>
      <c r="BN531" s="723"/>
      <c r="BO531" s="723"/>
      <c r="BP531" s="723"/>
      <c r="BQ531" s="723"/>
      <c r="BR531" s="1"/>
      <c r="BS531" s="1"/>
      <c r="BT531" s="1"/>
      <c r="BU531" s="1"/>
      <c r="BV531" s="1"/>
      <c r="BW531" s="1"/>
      <c r="BX531" s="1"/>
      <c r="BY531" s="1"/>
      <c r="BZ531" s="1"/>
      <c r="CA531" s="1"/>
      <c r="CB531" s="1"/>
      <c r="CC531" s="1"/>
    </row>
    <row r="532" spans="1:81" ht="39.75" customHeight="1" x14ac:dyDescent="0.3">
      <c r="A532" s="714"/>
      <c r="B532" s="715"/>
      <c r="C532" s="2"/>
      <c r="D532" s="2"/>
      <c r="E532" s="2"/>
      <c r="F532" s="2"/>
      <c r="G532" s="2"/>
      <c r="H532" s="2"/>
      <c r="I532" s="2"/>
      <c r="J532" s="716"/>
      <c r="K532" s="717"/>
      <c r="L532" s="718"/>
      <c r="M532" s="718"/>
      <c r="N532" s="719"/>
      <c r="O532" s="719"/>
      <c r="P532" s="719"/>
      <c r="Q532" s="719"/>
      <c r="R532" s="2"/>
      <c r="S532" s="2"/>
      <c r="T532" s="2"/>
      <c r="U532" s="2"/>
      <c r="V532" s="2"/>
      <c r="W532" s="2"/>
      <c r="X532" s="720"/>
      <c r="Y532" s="720"/>
      <c r="Z532" s="720"/>
      <c r="AA532" s="720"/>
      <c r="AB532" s="717"/>
      <c r="AC532" s="721"/>
      <c r="AD532" s="722"/>
      <c r="AE532" s="722"/>
      <c r="AF532" s="722"/>
      <c r="AG532" s="722"/>
      <c r="AH532" s="722"/>
      <c r="AI532" s="722"/>
      <c r="AJ532" s="722"/>
      <c r="AK532" s="717"/>
      <c r="AL532" s="723"/>
      <c r="AM532" s="723"/>
      <c r="AN532" s="723"/>
      <c r="AO532" s="723"/>
      <c r="AP532" s="723"/>
      <c r="AQ532" s="1"/>
      <c r="AR532" s="1"/>
      <c r="AS532" s="1"/>
      <c r="AT532" s="717"/>
      <c r="AU532" s="723"/>
      <c r="AV532" s="723"/>
      <c r="AW532" s="723"/>
      <c r="AX532" s="723"/>
      <c r="AY532" s="723"/>
      <c r="AZ532" s="1"/>
      <c r="BA532" s="1"/>
      <c r="BB532" s="1"/>
      <c r="BC532" s="717"/>
      <c r="BD532" s="723"/>
      <c r="BE532" s="723"/>
      <c r="BF532" s="723"/>
      <c r="BG532" s="723"/>
      <c r="BH532" s="723"/>
      <c r="BI532" s="1"/>
      <c r="BJ532" s="1"/>
      <c r="BK532" s="1"/>
      <c r="BL532" s="717"/>
      <c r="BM532" s="723"/>
      <c r="BN532" s="723"/>
      <c r="BO532" s="723"/>
      <c r="BP532" s="723"/>
      <c r="BQ532" s="723"/>
      <c r="BR532" s="1"/>
      <c r="BS532" s="1"/>
      <c r="BT532" s="1"/>
      <c r="BU532" s="1"/>
      <c r="BV532" s="1"/>
      <c r="BW532" s="1"/>
      <c r="BX532" s="1"/>
      <c r="BY532" s="1"/>
      <c r="BZ532" s="1"/>
      <c r="CA532" s="1"/>
      <c r="CB532" s="1"/>
      <c r="CC532" s="1"/>
    </row>
    <row r="533" spans="1:81" ht="39.75" customHeight="1" x14ac:dyDescent="0.3">
      <c r="A533" s="714"/>
      <c r="B533" s="715"/>
      <c r="C533" s="2"/>
      <c r="D533" s="2"/>
      <c r="E533" s="2"/>
      <c r="F533" s="2"/>
      <c r="G533" s="2"/>
      <c r="H533" s="2"/>
      <c r="I533" s="2"/>
      <c r="J533" s="716"/>
      <c r="K533" s="717"/>
      <c r="L533" s="718"/>
      <c r="M533" s="718"/>
      <c r="N533" s="719"/>
      <c r="O533" s="719"/>
      <c r="P533" s="719"/>
      <c r="Q533" s="719"/>
      <c r="R533" s="2"/>
      <c r="S533" s="2"/>
      <c r="T533" s="2"/>
      <c r="U533" s="2"/>
      <c r="V533" s="2"/>
      <c r="W533" s="2"/>
      <c r="X533" s="720"/>
      <c r="Y533" s="720"/>
      <c r="Z533" s="720"/>
      <c r="AA533" s="720"/>
      <c r="AB533" s="717"/>
      <c r="AC533" s="721"/>
      <c r="AD533" s="722"/>
      <c r="AE533" s="722"/>
      <c r="AF533" s="722"/>
      <c r="AG533" s="722"/>
      <c r="AH533" s="722"/>
      <c r="AI533" s="722"/>
      <c r="AJ533" s="722"/>
      <c r="AK533" s="717"/>
      <c r="AL533" s="723"/>
      <c r="AM533" s="723"/>
      <c r="AN533" s="723"/>
      <c r="AO533" s="723"/>
      <c r="AP533" s="723"/>
      <c r="AQ533" s="1"/>
      <c r="AR533" s="1"/>
      <c r="AS533" s="1"/>
      <c r="AT533" s="717"/>
      <c r="AU533" s="723"/>
      <c r="AV533" s="723"/>
      <c r="AW533" s="723"/>
      <c r="AX533" s="723"/>
      <c r="AY533" s="723"/>
      <c r="AZ533" s="1"/>
      <c r="BA533" s="1"/>
      <c r="BB533" s="1"/>
      <c r="BC533" s="717"/>
      <c r="BD533" s="723"/>
      <c r="BE533" s="723"/>
      <c r="BF533" s="723"/>
      <c r="BG533" s="723"/>
      <c r="BH533" s="723"/>
      <c r="BI533" s="1"/>
      <c r="BJ533" s="1"/>
      <c r="BK533" s="1"/>
      <c r="BL533" s="717"/>
      <c r="BM533" s="723"/>
      <c r="BN533" s="723"/>
      <c r="BO533" s="723"/>
      <c r="BP533" s="723"/>
      <c r="BQ533" s="723"/>
      <c r="BR533" s="1"/>
      <c r="BS533" s="1"/>
      <c r="BT533" s="1"/>
      <c r="BU533" s="1"/>
      <c r="BV533" s="1"/>
      <c r="BW533" s="1"/>
      <c r="BX533" s="1"/>
      <c r="BY533" s="1"/>
      <c r="BZ533" s="1"/>
      <c r="CA533" s="1"/>
      <c r="CB533" s="1"/>
      <c r="CC533" s="1"/>
    </row>
    <row r="534" spans="1:81" ht="39.75" customHeight="1" x14ac:dyDescent="0.3">
      <c r="A534" s="714"/>
      <c r="B534" s="715"/>
      <c r="C534" s="2"/>
      <c r="D534" s="2"/>
      <c r="E534" s="2"/>
      <c r="F534" s="2"/>
      <c r="G534" s="2"/>
      <c r="H534" s="2"/>
      <c r="I534" s="2"/>
      <c r="J534" s="716"/>
      <c r="K534" s="717"/>
      <c r="L534" s="718"/>
      <c r="M534" s="718"/>
      <c r="N534" s="719"/>
      <c r="O534" s="719"/>
      <c r="P534" s="719"/>
      <c r="Q534" s="719"/>
      <c r="R534" s="2"/>
      <c r="S534" s="2"/>
      <c r="T534" s="2"/>
      <c r="U534" s="2"/>
      <c r="V534" s="2"/>
      <c r="W534" s="2"/>
      <c r="X534" s="720"/>
      <c r="Y534" s="720"/>
      <c r="Z534" s="720"/>
      <c r="AA534" s="720"/>
      <c r="AB534" s="717"/>
      <c r="AC534" s="721"/>
      <c r="AD534" s="722"/>
      <c r="AE534" s="722"/>
      <c r="AF534" s="722"/>
      <c r="AG534" s="722"/>
      <c r="AH534" s="722"/>
      <c r="AI534" s="722"/>
      <c r="AJ534" s="722"/>
      <c r="AK534" s="717"/>
      <c r="AL534" s="723"/>
      <c r="AM534" s="723"/>
      <c r="AN534" s="723"/>
      <c r="AO534" s="723"/>
      <c r="AP534" s="723"/>
      <c r="AQ534" s="1"/>
      <c r="AR534" s="1"/>
      <c r="AS534" s="1"/>
      <c r="AT534" s="717"/>
      <c r="AU534" s="723"/>
      <c r="AV534" s="723"/>
      <c r="AW534" s="723"/>
      <c r="AX534" s="723"/>
      <c r="AY534" s="723"/>
      <c r="AZ534" s="1"/>
      <c r="BA534" s="1"/>
      <c r="BB534" s="1"/>
      <c r="BC534" s="717"/>
      <c r="BD534" s="723"/>
      <c r="BE534" s="723"/>
      <c r="BF534" s="723"/>
      <c r="BG534" s="723"/>
      <c r="BH534" s="723"/>
      <c r="BI534" s="1"/>
      <c r="BJ534" s="1"/>
      <c r="BK534" s="1"/>
      <c r="BL534" s="717"/>
      <c r="BM534" s="723"/>
      <c r="BN534" s="723"/>
      <c r="BO534" s="723"/>
      <c r="BP534" s="723"/>
      <c r="BQ534" s="723"/>
      <c r="BR534" s="1"/>
      <c r="BS534" s="1"/>
      <c r="BT534" s="1"/>
      <c r="BU534" s="1"/>
      <c r="BV534" s="1"/>
      <c r="BW534" s="1"/>
      <c r="BX534" s="1"/>
      <c r="BY534" s="1"/>
      <c r="BZ534" s="1"/>
      <c r="CA534" s="1"/>
      <c r="CB534" s="1"/>
      <c r="CC534" s="1"/>
    </row>
    <row r="535" spans="1:81" ht="39.75" customHeight="1" x14ac:dyDescent="0.3">
      <c r="A535" s="714"/>
      <c r="B535" s="715"/>
      <c r="C535" s="2"/>
      <c r="D535" s="2"/>
      <c r="E535" s="2"/>
      <c r="F535" s="2"/>
      <c r="G535" s="2"/>
      <c r="H535" s="2"/>
      <c r="I535" s="2"/>
      <c r="J535" s="716"/>
      <c r="K535" s="717"/>
      <c r="L535" s="718"/>
      <c r="M535" s="718"/>
      <c r="N535" s="719"/>
      <c r="O535" s="719"/>
      <c r="P535" s="719"/>
      <c r="Q535" s="719"/>
      <c r="R535" s="2"/>
      <c r="S535" s="2"/>
      <c r="T535" s="2"/>
      <c r="U535" s="2"/>
      <c r="V535" s="2"/>
      <c r="W535" s="2"/>
      <c r="X535" s="720"/>
      <c r="Y535" s="720"/>
      <c r="Z535" s="720"/>
      <c r="AA535" s="720"/>
      <c r="AB535" s="717"/>
      <c r="AC535" s="721"/>
      <c r="AD535" s="722"/>
      <c r="AE535" s="722"/>
      <c r="AF535" s="722"/>
      <c r="AG535" s="722"/>
      <c r="AH535" s="722"/>
      <c r="AI535" s="722"/>
      <c r="AJ535" s="722"/>
      <c r="AK535" s="717"/>
      <c r="AL535" s="723"/>
      <c r="AM535" s="723"/>
      <c r="AN535" s="723"/>
      <c r="AO535" s="723"/>
      <c r="AP535" s="723"/>
      <c r="AQ535" s="1"/>
      <c r="AR535" s="1"/>
      <c r="AS535" s="1"/>
      <c r="AT535" s="717"/>
      <c r="AU535" s="723"/>
      <c r="AV535" s="723"/>
      <c r="AW535" s="723"/>
      <c r="AX535" s="723"/>
      <c r="AY535" s="723"/>
      <c r="AZ535" s="1"/>
      <c r="BA535" s="1"/>
      <c r="BB535" s="1"/>
      <c r="BC535" s="717"/>
      <c r="BD535" s="723"/>
      <c r="BE535" s="723"/>
      <c r="BF535" s="723"/>
      <c r="BG535" s="723"/>
      <c r="BH535" s="723"/>
      <c r="BI535" s="1"/>
      <c r="BJ535" s="1"/>
      <c r="BK535" s="1"/>
      <c r="BL535" s="717"/>
      <c r="BM535" s="723"/>
      <c r="BN535" s="723"/>
      <c r="BO535" s="723"/>
      <c r="BP535" s="723"/>
      <c r="BQ535" s="723"/>
      <c r="BR535" s="1"/>
      <c r="BS535" s="1"/>
      <c r="BT535" s="1"/>
      <c r="BU535" s="1"/>
      <c r="BV535" s="1"/>
      <c r="BW535" s="1"/>
      <c r="BX535" s="1"/>
      <c r="BY535" s="1"/>
      <c r="BZ535" s="1"/>
      <c r="CA535" s="1"/>
      <c r="CB535" s="1"/>
      <c r="CC535" s="1"/>
    </row>
    <row r="536" spans="1:81" ht="39.75" customHeight="1" x14ac:dyDescent="0.3">
      <c r="A536" s="714"/>
      <c r="B536" s="715"/>
      <c r="C536" s="2"/>
      <c r="D536" s="2"/>
      <c r="E536" s="2"/>
      <c r="F536" s="2"/>
      <c r="G536" s="2"/>
      <c r="H536" s="2"/>
      <c r="I536" s="2"/>
      <c r="J536" s="716"/>
      <c r="K536" s="717"/>
      <c r="L536" s="718"/>
      <c r="M536" s="718"/>
      <c r="N536" s="719"/>
      <c r="O536" s="719"/>
      <c r="P536" s="719"/>
      <c r="Q536" s="719"/>
      <c r="R536" s="2"/>
      <c r="S536" s="2"/>
      <c r="T536" s="2"/>
      <c r="U536" s="2"/>
      <c r="V536" s="2"/>
      <c r="W536" s="2"/>
      <c r="X536" s="720"/>
      <c r="Y536" s="720"/>
      <c r="Z536" s="720"/>
      <c r="AA536" s="720"/>
      <c r="AB536" s="717"/>
      <c r="AC536" s="721"/>
      <c r="AD536" s="722"/>
      <c r="AE536" s="722"/>
      <c r="AF536" s="722"/>
      <c r="AG536" s="722"/>
      <c r="AH536" s="722"/>
      <c r="AI536" s="722"/>
      <c r="AJ536" s="722"/>
      <c r="AK536" s="717"/>
      <c r="AL536" s="723"/>
      <c r="AM536" s="723"/>
      <c r="AN536" s="723"/>
      <c r="AO536" s="723"/>
      <c r="AP536" s="723"/>
      <c r="AQ536" s="1"/>
      <c r="AR536" s="1"/>
      <c r="AS536" s="1"/>
      <c r="AT536" s="717"/>
      <c r="AU536" s="723"/>
      <c r="AV536" s="723"/>
      <c r="AW536" s="723"/>
      <c r="AX536" s="723"/>
      <c r="AY536" s="723"/>
      <c r="AZ536" s="1"/>
      <c r="BA536" s="1"/>
      <c r="BB536" s="1"/>
      <c r="BC536" s="717"/>
      <c r="BD536" s="723"/>
      <c r="BE536" s="723"/>
      <c r="BF536" s="723"/>
      <c r="BG536" s="723"/>
      <c r="BH536" s="723"/>
      <c r="BI536" s="1"/>
      <c r="BJ536" s="1"/>
      <c r="BK536" s="1"/>
      <c r="BL536" s="717"/>
      <c r="BM536" s="723"/>
      <c r="BN536" s="723"/>
      <c r="BO536" s="723"/>
      <c r="BP536" s="723"/>
      <c r="BQ536" s="723"/>
      <c r="BR536" s="1"/>
      <c r="BS536" s="1"/>
      <c r="BT536" s="1"/>
      <c r="BU536" s="1"/>
      <c r="BV536" s="1"/>
      <c r="BW536" s="1"/>
      <c r="BX536" s="1"/>
      <c r="BY536" s="1"/>
      <c r="BZ536" s="1"/>
      <c r="CA536" s="1"/>
      <c r="CB536" s="1"/>
      <c r="CC536" s="1"/>
    </row>
    <row r="537" spans="1:81" ht="39.75" customHeight="1" x14ac:dyDescent="0.3">
      <c r="A537" s="714"/>
      <c r="B537" s="715"/>
      <c r="C537" s="2"/>
      <c r="D537" s="2"/>
      <c r="E537" s="2"/>
      <c r="F537" s="2"/>
      <c r="G537" s="2"/>
      <c r="H537" s="2"/>
      <c r="I537" s="2"/>
      <c r="J537" s="716"/>
      <c r="K537" s="717"/>
      <c r="L537" s="718"/>
      <c r="M537" s="718"/>
      <c r="N537" s="719"/>
      <c r="O537" s="719"/>
      <c r="P537" s="719"/>
      <c r="Q537" s="719"/>
      <c r="R537" s="2"/>
      <c r="S537" s="2"/>
      <c r="T537" s="2"/>
      <c r="U537" s="2"/>
      <c r="V537" s="2"/>
      <c r="W537" s="2"/>
      <c r="X537" s="720"/>
      <c r="Y537" s="720"/>
      <c r="Z537" s="720"/>
      <c r="AA537" s="720"/>
      <c r="AB537" s="717"/>
      <c r="AC537" s="721"/>
      <c r="AD537" s="722"/>
      <c r="AE537" s="722"/>
      <c r="AF537" s="722"/>
      <c r="AG537" s="722"/>
      <c r="AH537" s="722"/>
      <c r="AI537" s="722"/>
      <c r="AJ537" s="722"/>
      <c r="AK537" s="717"/>
      <c r="AL537" s="723"/>
      <c r="AM537" s="723"/>
      <c r="AN537" s="723"/>
      <c r="AO537" s="723"/>
      <c r="AP537" s="723"/>
      <c r="AQ537" s="1"/>
      <c r="AR537" s="1"/>
      <c r="AS537" s="1"/>
      <c r="AT537" s="717"/>
      <c r="AU537" s="723"/>
      <c r="AV537" s="723"/>
      <c r="AW537" s="723"/>
      <c r="AX537" s="723"/>
      <c r="AY537" s="723"/>
      <c r="AZ537" s="1"/>
      <c r="BA537" s="1"/>
      <c r="BB537" s="1"/>
      <c r="BC537" s="717"/>
      <c r="BD537" s="723"/>
      <c r="BE537" s="723"/>
      <c r="BF537" s="723"/>
      <c r="BG537" s="723"/>
      <c r="BH537" s="723"/>
      <c r="BI537" s="1"/>
      <c r="BJ537" s="1"/>
      <c r="BK537" s="1"/>
      <c r="BL537" s="717"/>
      <c r="BM537" s="723"/>
      <c r="BN537" s="723"/>
      <c r="BO537" s="723"/>
      <c r="BP537" s="723"/>
      <c r="BQ537" s="723"/>
      <c r="BR537" s="1"/>
      <c r="BS537" s="1"/>
      <c r="BT537" s="1"/>
      <c r="BU537" s="1"/>
      <c r="BV537" s="1"/>
      <c r="BW537" s="1"/>
      <c r="BX537" s="1"/>
      <c r="BY537" s="1"/>
      <c r="BZ537" s="1"/>
      <c r="CA537" s="1"/>
      <c r="CB537" s="1"/>
      <c r="CC537" s="1"/>
    </row>
    <row r="538" spans="1:81" ht="39.75" customHeight="1" x14ac:dyDescent="0.3">
      <c r="A538" s="714"/>
      <c r="B538" s="715"/>
      <c r="C538" s="2"/>
      <c r="D538" s="2"/>
      <c r="E538" s="2"/>
      <c r="F538" s="2"/>
      <c r="G538" s="2"/>
      <c r="H538" s="2"/>
      <c r="I538" s="2"/>
      <c r="J538" s="716"/>
      <c r="K538" s="717"/>
      <c r="L538" s="718"/>
      <c r="M538" s="718"/>
      <c r="N538" s="719"/>
      <c r="O538" s="719"/>
      <c r="P538" s="719"/>
      <c r="Q538" s="719"/>
      <c r="R538" s="2"/>
      <c r="S538" s="2"/>
      <c r="T538" s="2"/>
      <c r="U538" s="2"/>
      <c r="V538" s="2"/>
      <c r="W538" s="2"/>
      <c r="X538" s="720"/>
      <c r="Y538" s="720"/>
      <c r="Z538" s="720"/>
      <c r="AA538" s="720"/>
      <c r="AB538" s="717"/>
      <c r="AC538" s="721"/>
      <c r="AD538" s="722"/>
      <c r="AE538" s="722"/>
      <c r="AF538" s="722"/>
      <c r="AG538" s="722"/>
      <c r="AH538" s="722"/>
      <c r="AI538" s="722"/>
      <c r="AJ538" s="722"/>
      <c r="AK538" s="717"/>
      <c r="AL538" s="723"/>
      <c r="AM538" s="723"/>
      <c r="AN538" s="723"/>
      <c r="AO538" s="723"/>
      <c r="AP538" s="723"/>
      <c r="AQ538" s="1"/>
      <c r="AR538" s="1"/>
      <c r="AS538" s="1"/>
      <c r="AT538" s="717"/>
      <c r="AU538" s="723"/>
      <c r="AV538" s="723"/>
      <c r="AW538" s="723"/>
      <c r="AX538" s="723"/>
      <c r="AY538" s="723"/>
      <c r="AZ538" s="1"/>
      <c r="BA538" s="1"/>
      <c r="BB538" s="1"/>
      <c r="BC538" s="717"/>
      <c r="BD538" s="723"/>
      <c r="BE538" s="723"/>
      <c r="BF538" s="723"/>
      <c r="BG538" s="723"/>
      <c r="BH538" s="723"/>
      <c r="BI538" s="1"/>
      <c r="BJ538" s="1"/>
      <c r="BK538" s="1"/>
      <c r="BL538" s="717"/>
      <c r="BM538" s="723"/>
      <c r="BN538" s="723"/>
      <c r="BO538" s="723"/>
      <c r="BP538" s="723"/>
      <c r="BQ538" s="723"/>
      <c r="BR538" s="1"/>
      <c r="BS538" s="1"/>
      <c r="BT538" s="1"/>
      <c r="BU538" s="1"/>
      <c r="BV538" s="1"/>
      <c r="BW538" s="1"/>
      <c r="BX538" s="1"/>
      <c r="BY538" s="1"/>
      <c r="BZ538" s="1"/>
      <c r="CA538" s="1"/>
      <c r="CB538" s="1"/>
      <c r="CC538" s="1"/>
    </row>
    <row r="539" spans="1:81" ht="39.75" customHeight="1" x14ac:dyDescent="0.3">
      <c r="A539" s="714"/>
      <c r="B539" s="715"/>
      <c r="C539" s="2"/>
      <c r="D539" s="2"/>
      <c r="E539" s="2"/>
      <c r="F539" s="2"/>
      <c r="G539" s="2"/>
      <c r="H539" s="2"/>
      <c r="I539" s="2"/>
      <c r="J539" s="716"/>
      <c r="K539" s="717"/>
      <c r="L539" s="718"/>
      <c r="M539" s="718"/>
      <c r="N539" s="719"/>
      <c r="O539" s="719"/>
      <c r="P539" s="719"/>
      <c r="Q539" s="719"/>
      <c r="R539" s="2"/>
      <c r="S539" s="2"/>
      <c r="T539" s="2"/>
      <c r="U539" s="2"/>
      <c r="V539" s="2"/>
      <c r="W539" s="2"/>
      <c r="X539" s="720"/>
      <c r="Y539" s="720"/>
      <c r="Z539" s="720"/>
      <c r="AA539" s="720"/>
      <c r="AB539" s="717"/>
      <c r="AC539" s="721"/>
      <c r="AD539" s="722"/>
      <c r="AE539" s="722"/>
      <c r="AF539" s="722"/>
      <c r="AG539" s="722"/>
      <c r="AH539" s="722"/>
      <c r="AI539" s="722"/>
      <c r="AJ539" s="722"/>
      <c r="AK539" s="717"/>
      <c r="AL539" s="723"/>
      <c r="AM539" s="723"/>
      <c r="AN539" s="723"/>
      <c r="AO539" s="723"/>
      <c r="AP539" s="723"/>
      <c r="AQ539" s="1"/>
      <c r="AR539" s="1"/>
      <c r="AS539" s="1"/>
      <c r="AT539" s="717"/>
      <c r="AU539" s="723"/>
      <c r="AV539" s="723"/>
      <c r="AW539" s="723"/>
      <c r="AX539" s="723"/>
      <c r="AY539" s="723"/>
      <c r="AZ539" s="1"/>
      <c r="BA539" s="1"/>
      <c r="BB539" s="1"/>
      <c r="BC539" s="717"/>
      <c r="BD539" s="723"/>
      <c r="BE539" s="723"/>
      <c r="BF539" s="723"/>
      <c r="BG539" s="723"/>
      <c r="BH539" s="723"/>
      <c r="BI539" s="1"/>
      <c r="BJ539" s="1"/>
      <c r="BK539" s="1"/>
      <c r="BL539" s="717"/>
      <c r="BM539" s="723"/>
      <c r="BN539" s="723"/>
      <c r="BO539" s="723"/>
      <c r="BP539" s="723"/>
      <c r="BQ539" s="723"/>
      <c r="BR539" s="1"/>
      <c r="BS539" s="1"/>
      <c r="BT539" s="1"/>
      <c r="BU539" s="1"/>
      <c r="BV539" s="1"/>
      <c r="BW539" s="1"/>
      <c r="BX539" s="1"/>
      <c r="BY539" s="1"/>
      <c r="BZ539" s="1"/>
      <c r="CA539" s="1"/>
      <c r="CB539" s="1"/>
      <c r="CC539" s="1"/>
    </row>
    <row r="540" spans="1:81" ht="39.75" customHeight="1" x14ac:dyDescent="0.3">
      <c r="A540" s="714"/>
      <c r="B540" s="715"/>
      <c r="C540" s="2"/>
      <c r="D540" s="2"/>
      <c r="E540" s="2"/>
      <c r="F540" s="2"/>
      <c r="G540" s="2"/>
      <c r="H540" s="2"/>
      <c r="I540" s="2"/>
      <c r="J540" s="716"/>
      <c r="K540" s="717"/>
      <c r="L540" s="718"/>
      <c r="M540" s="718"/>
      <c r="N540" s="719"/>
      <c r="O540" s="719"/>
      <c r="P540" s="719"/>
      <c r="Q540" s="719"/>
      <c r="R540" s="2"/>
      <c r="S540" s="2"/>
      <c r="T540" s="2"/>
      <c r="U540" s="2"/>
      <c r="V540" s="2"/>
      <c r="W540" s="2"/>
      <c r="X540" s="720"/>
      <c r="Y540" s="720"/>
      <c r="Z540" s="720"/>
      <c r="AA540" s="720"/>
      <c r="AB540" s="717"/>
      <c r="AC540" s="721"/>
      <c r="AD540" s="722"/>
      <c r="AE540" s="722"/>
      <c r="AF540" s="722"/>
      <c r="AG540" s="722"/>
      <c r="AH540" s="722"/>
      <c r="AI540" s="722"/>
      <c r="AJ540" s="722"/>
      <c r="AK540" s="717"/>
      <c r="AL540" s="723"/>
      <c r="AM540" s="723"/>
      <c r="AN540" s="723"/>
      <c r="AO540" s="723"/>
      <c r="AP540" s="723"/>
      <c r="AQ540" s="1"/>
      <c r="AR540" s="1"/>
      <c r="AS540" s="1"/>
      <c r="AT540" s="717"/>
      <c r="AU540" s="723"/>
      <c r="AV540" s="723"/>
      <c r="AW540" s="723"/>
      <c r="AX540" s="723"/>
      <c r="AY540" s="723"/>
      <c r="AZ540" s="1"/>
      <c r="BA540" s="1"/>
      <c r="BB540" s="1"/>
      <c r="BC540" s="717"/>
      <c r="BD540" s="723"/>
      <c r="BE540" s="723"/>
      <c r="BF540" s="723"/>
      <c r="BG540" s="723"/>
      <c r="BH540" s="723"/>
      <c r="BI540" s="1"/>
      <c r="BJ540" s="1"/>
      <c r="BK540" s="1"/>
      <c r="BL540" s="717"/>
      <c r="BM540" s="723"/>
      <c r="BN540" s="723"/>
      <c r="BO540" s="723"/>
      <c r="BP540" s="723"/>
      <c r="BQ540" s="723"/>
      <c r="BR540" s="1"/>
      <c r="BS540" s="1"/>
      <c r="BT540" s="1"/>
      <c r="BU540" s="1"/>
      <c r="BV540" s="1"/>
      <c r="BW540" s="1"/>
      <c r="BX540" s="1"/>
      <c r="BY540" s="1"/>
      <c r="BZ540" s="1"/>
      <c r="CA540" s="1"/>
      <c r="CB540" s="1"/>
      <c r="CC540" s="1"/>
    </row>
    <row r="541" spans="1:81" ht="39.75" customHeight="1" x14ac:dyDescent="0.3">
      <c r="A541" s="714"/>
      <c r="B541" s="715"/>
      <c r="C541" s="2"/>
      <c r="D541" s="2"/>
      <c r="E541" s="2"/>
      <c r="F541" s="2"/>
      <c r="G541" s="2"/>
      <c r="H541" s="2"/>
      <c r="I541" s="2"/>
      <c r="J541" s="716"/>
      <c r="K541" s="717"/>
      <c r="L541" s="718"/>
      <c r="M541" s="718"/>
      <c r="N541" s="719"/>
      <c r="O541" s="719"/>
      <c r="P541" s="719"/>
      <c r="Q541" s="719"/>
      <c r="R541" s="2"/>
      <c r="S541" s="2"/>
      <c r="T541" s="2"/>
      <c r="U541" s="2"/>
      <c r="V541" s="2"/>
      <c r="W541" s="2"/>
      <c r="X541" s="720"/>
      <c r="Y541" s="720"/>
      <c r="Z541" s="720"/>
      <c r="AA541" s="720"/>
      <c r="AB541" s="717"/>
      <c r="AC541" s="721"/>
      <c r="AD541" s="722"/>
      <c r="AE541" s="722"/>
      <c r="AF541" s="722"/>
      <c r="AG541" s="722"/>
      <c r="AH541" s="722"/>
      <c r="AI541" s="722"/>
      <c r="AJ541" s="722"/>
      <c r="AK541" s="717"/>
      <c r="AL541" s="723"/>
      <c r="AM541" s="723"/>
      <c r="AN541" s="723"/>
      <c r="AO541" s="723"/>
      <c r="AP541" s="723"/>
      <c r="AQ541" s="1"/>
      <c r="AR541" s="1"/>
      <c r="AS541" s="1"/>
      <c r="AT541" s="717"/>
      <c r="AU541" s="723"/>
      <c r="AV541" s="723"/>
      <c r="AW541" s="723"/>
      <c r="AX541" s="723"/>
      <c r="AY541" s="723"/>
      <c r="AZ541" s="1"/>
      <c r="BA541" s="1"/>
      <c r="BB541" s="1"/>
      <c r="BC541" s="717"/>
      <c r="BD541" s="723"/>
      <c r="BE541" s="723"/>
      <c r="BF541" s="723"/>
      <c r="BG541" s="723"/>
      <c r="BH541" s="723"/>
      <c r="BI541" s="1"/>
      <c r="BJ541" s="1"/>
      <c r="BK541" s="1"/>
      <c r="BL541" s="717"/>
      <c r="BM541" s="723"/>
      <c r="BN541" s="723"/>
      <c r="BO541" s="723"/>
      <c r="BP541" s="723"/>
      <c r="BQ541" s="723"/>
      <c r="BR541" s="1"/>
      <c r="BS541" s="1"/>
      <c r="BT541" s="1"/>
      <c r="BU541" s="1"/>
      <c r="BV541" s="1"/>
      <c r="BW541" s="1"/>
      <c r="BX541" s="1"/>
      <c r="BY541" s="1"/>
      <c r="BZ541" s="1"/>
      <c r="CA541" s="1"/>
      <c r="CB541" s="1"/>
      <c r="CC541" s="1"/>
    </row>
    <row r="542" spans="1:81" ht="39.75" customHeight="1" x14ac:dyDescent="0.3">
      <c r="A542" s="714"/>
      <c r="B542" s="715"/>
      <c r="C542" s="2"/>
      <c r="D542" s="2"/>
      <c r="E542" s="2"/>
      <c r="F542" s="2"/>
      <c r="G542" s="2"/>
      <c r="H542" s="2"/>
      <c r="I542" s="2"/>
      <c r="J542" s="716"/>
      <c r="K542" s="717"/>
      <c r="L542" s="718"/>
      <c r="M542" s="718"/>
      <c r="N542" s="719"/>
      <c r="O542" s="719"/>
      <c r="P542" s="719"/>
      <c r="Q542" s="719"/>
      <c r="R542" s="2"/>
      <c r="S542" s="2"/>
      <c r="T542" s="2"/>
      <c r="U542" s="2"/>
      <c r="V542" s="2"/>
      <c r="W542" s="2"/>
      <c r="X542" s="720"/>
      <c r="Y542" s="720"/>
      <c r="Z542" s="720"/>
      <c r="AA542" s="720"/>
      <c r="AB542" s="717"/>
      <c r="AC542" s="721"/>
      <c r="AD542" s="722"/>
      <c r="AE542" s="722"/>
      <c r="AF542" s="722"/>
      <c r="AG542" s="722"/>
      <c r="AH542" s="722"/>
      <c r="AI542" s="722"/>
      <c r="AJ542" s="722"/>
      <c r="AK542" s="717"/>
      <c r="AL542" s="723"/>
      <c r="AM542" s="723"/>
      <c r="AN542" s="723"/>
      <c r="AO542" s="723"/>
      <c r="AP542" s="723"/>
      <c r="AQ542" s="1"/>
      <c r="AR542" s="1"/>
      <c r="AS542" s="1"/>
      <c r="AT542" s="717"/>
      <c r="AU542" s="723"/>
      <c r="AV542" s="723"/>
      <c r="AW542" s="723"/>
      <c r="AX542" s="723"/>
      <c r="AY542" s="723"/>
      <c r="AZ542" s="1"/>
      <c r="BA542" s="1"/>
      <c r="BB542" s="1"/>
      <c r="BC542" s="717"/>
      <c r="BD542" s="723"/>
      <c r="BE542" s="723"/>
      <c r="BF542" s="723"/>
      <c r="BG542" s="723"/>
      <c r="BH542" s="723"/>
      <c r="BI542" s="1"/>
      <c r="BJ542" s="1"/>
      <c r="BK542" s="1"/>
      <c r="BL542" s="717"/>
      <c r="BM542" s="723"/>
      <c r="BN542" s="723"/>
      <c r="BO542" s="723"/>
      <c r="BP542" s="723"/>
      <c r="BQ542" s="723"/>
      <c r="BR542" s="1"/>
      <c r="BS542" s="1"/>
      <c r="BT542" s="1"/>
      <c r="BU542" s="1"/>
      <c r="BV542" s="1"/>
      <c r="BW542" s="1"/>
      <c r="BX542" s="1"/>
      <c r="BY542" s="1"/>
      <c r="BZ542" s="1"/>
      <c r="CA542" s="1"/>
      <c r="CB542" s="1"/>
      <c r="CC542" s="1"/>
    </row>
    <row r="543" spans="1:81" ht="39.75" customHeight="1" x14ac:dyDescent="0.3">
      <c r="A543" s="714"/>
      <c r="B543" s="715"/>
      <c r="C543" s="2"/>
      <c r="D543" s="2"/>
      <c r="E543" s="2"/>
      <c r="F543" s="2"/>
      <c r="G543" s="2"/>
      <c r="H543" s="2"/>
      <c r="I543" s="2"/>
      <c r="J543" s="716"/>
      <c r="K543" s="717"/>
      <c r="L543" s="718"/>
      <c r="M543" s="718"/>
      <c r="N543" s="719"/>
      <c r="O543" s="719"/>
      <c r="P543" s="719"/>
      <c r="Q543" s="719"/>
      <c r="R543" s="2"/>
      <c r="S543" s="2"/>
      <c r="T543" s="2"/>
      <c r="U543" s="2"/>
      <c r="V543" s="2"/>
      <c r="W543" s="2"/>
      <c r="X543" s="720"/>
      <c r="Y543" s="720"/>
      <c r="Z543" s="720"/>
      <c r="AA543" s="720"/>
      <c r="AB543" s="717"/>
      <c r="AC543" s="721"/>
      <c r="AD543" s="722"/>
      <c r="AE543" s="722"/>
      <c r="AF543" s="722"/>
      <c r="AG543" s="722"/>
      <c r="AH543" s="722"/>
      <c r="AI543" s="722"/>
      <c r="AJ543" s="722"/>
      <c r="AK543" s="717"/>
      <c r="AL543" s="723"/>
      <c r="AM543" s="723"/>
      <c r="AN543" s="723"/>
      <c r="AO543" s="723"/>
      <c r="AP543" s="723"/>
      <c r="AQ543" s="1"/>
      <c r="AR543" s="1"/>
      <c r="AS543" s="1"/>
      <c r="AT543" s="717"/>
      <c r="AU543" s="723"/>
      <c r="AV543" s="723"/>
      <c r="AW543" s="723"/>
      <c r="AX543" s="723"/>
      <c r="AY543" s="723"/>
      <c r="AZ543" s="1"/>
      <c r="BA543" s="1"/>
      <c r="BB543" s="1"/>
      <c r="BC543" s="717"/>
      <c r="BD543" s="723"/>
      <c r="BE543" s="723"/>
      <c r="BF543" s="723"/>
      <c r="BG543" s="723"/>
      <c r="BH543" s="723"/>
      <c r="BI543" s="1"/>
      <c r="BJ543" s="1"/>
      <c r="BK543" s="1"/>
      <c r="BL543" s="717"/>
      <c r="BM543" s="723"/>
      <c r="BN543" s="723"/>
      <c r="BO543" s="723"/>
      <c r="BP543" s="723"/>
      <c r="BQ543" s="723"/>
      <c r="BR543" s="1"/>
      <c r="BS543" s="1"/>
      <c r="BT543" s="1"/>
      <c r="BU543" s="1"/>
      <c r="BV543" s="1"/>
      <c r="BW543" s="1"/>
      <c r="BX543" s="1"/>
      <c r="BY543" s="1"/>
      <c r="BZ543" s="1"/>
      <c r="CA543" s="1"/>
      <c r="CB543" s="1"/>
      <c r="CC543" s="1"/>
    </row>
    <row r="544" spans="1:81" ht="39.75" customHeight="1" x14ac:dyDescent="0.3">
      <c r="A544" s="714"/>
      <c r="B544" s="715"/>
      <c r="C544" s="2"/>
      <c r="D544" s="2"/>
      <c r="E544" s="2"/>
      <c r="F544" s="2"/>
      <c r="G544" s="2"/>
      <c r="H544" s="2"/>
      <c r="I544" s="2"/>
      <c r="J544" s="716"/>
      <c r="K544" s="717"/>
      <c r="L544" s="718"/>
      <c r="M544" s="718"/>
      <c r="N544" s="719"/>
      <c r="O544" s="719"/>
      <c r="P544" s="719"/>
      <c r="Q544" s="719"/>
      <c r="R544" s="2"/>
      <c r="S544" s="2"/>
      <c r="T544" s="2"/>
      <c r="U544" s="2"/>
      <c r="V544" s="2"/>
      <c r="W544" s="2"/>
      <c r="X544" s="720"/>
      <c r="Y544" s="720"/>
      <c r="Z544" s="720"/>
      <c r="AA544" s="720"/>
      <c r="AB544" s="717"/>
      <c r="AC544" s="721"/>
      <c r="AD544" s="722"/>
      <c r="AE544" s="722"/>
      <c r="AF544" s="722"/>
      <c r="AG544" s="722"/>
      <c r="AH544" s="722"/>
      <c r="AI544" s="722"/>
      <c r="AJ544" s="722"/>
      <c r="AK544" s="717"/>
      <c r="AL544" s="723"/>
      <c r="AM544" s="723"/>
      <c r="AN544" s="723"/>
      <c r="AO544" s="723"/>
      <c r="AP544" s="723"/>
      <c r="AQ544" s="1"/>
      <c r="AR544" s="1"/>
      <c r="AS544" s="1"/>
      <c r="AT544" s="717"/>
      <c r="AU544" s="723"/>
      <c r="AV544" s="723"/>
      <c r="AW544" s="723"/>
      <c r="AX544" s="723"/>
      <c r="AY544" s="723"/>
      <c r="AZ544" s="1"/>
      <c r="BA544" s="1"/>
      <c r="BB544" s="1"/>
      <c r="BC544" s="717"/>
      <c r="BD544" s="723"/>
      <c r="BE544" s="723"/>
      <c r="BF544" s="723"/>
      <c r="BG544" s="723"/>
      <c r="BH544" s="723"/>
      <c r="BI544" s="1"/>
      <c r="BJ544" s="1"/>
      <c r="BK544" s="1"/>
      <c r="BL544" s="717"/>
      <c r="BM544" s="723"/>
      <c r="BN544" s="723"/>
      <c r="BO544" s="723"/>
      <c r="BP544" s="723"/>
      <c r="BQ544" s="723"/>
      <c r="BR544" s="1"/>
      <c r="BS544" s="1"/>
      <c r="BT544" s="1"/>
      <c r="BU544" s="1"/>
      <c r="BV544" s="1"/>
      <c r="BW544" s="1"/>
      <c r="BX544" s="1"/>
      <c r="BY544" s="1"/>
      <c r="BZ544" s="1"/>
      <c r="CA544" s="1"/>
      <c r="CB544" s="1"/>
      <c r="CC544" s="1"/>
    </row>
    <row r="545" spans="1:81" ht="39.75" customHeight="1" x14ac:dyDescent="0.3">
      <c r="A545" s="714"/>
      <c r="B545" s="715"/>
      <c r="C545" s="2"/>
      <c r="D545" s="2"/>
      <c r="E545" s="2"/>
      <c r="F545" s="2"/>
      <c r="G545" s="2"/>
      <c r="H545" s="2"/>
      <c r="I545" s="2"/>
      <c r="J545" s="716"/>
      <c r="K545" s="717"/>
      <c r="L545" s="718"/>
      <c r="M545" s="718"/>
      <c r="N545" s="719"/>
      <c r="O545" s="719"/>
      <c r="P545" s="719"/>
      <c r="Q545" s="719"/>
      <c r="R545" s="2"/>
      <c r="S545" s="2"/>
      <c r="T545" s="2"/>
      <c r="U545" s="2"/>
      <c r="V545" s="2"/>
      <c r="W545" s="2"/>
      <c r="X545" s="720"/>
      <c r="Y545" s="720"/>
      <c r="Z545" s="720"/>
      <c r="AA545" s="720"/>
      <c r="AB545" s="717"/>
      <c r="AC545" s="721"/>
      <c r="AD545" s="722"/>
      <c r="AE545" s="722"/>
      <c r="AF545" s="722"/>
      <c r="AG545" s="722"/>
      <c r="AH545" s="722"/>
      <c r="AI545" s="722"/>
      <c r="AJ545" s="722"/>
      <c r="AK545" s="717"/>
      <c r="AL545" s="723"/>
      <c r="AM545" s="723"/>
      <c r="AN545" s="723"/>
      <c r="AO545" s="723"/>
      <c r="AP545" s="723"/>
      <c r="AQ545" s="1"/>
      <c r="AR545" s="1"/>
      <c r="AS545" s="1"/>
      <c r="AT545" s="717"/>
      <c r="AU545" s="723"/>
      <c r="AV545" s="723"/>
      <c r="AW545" s="723"/>
      <c r="AX545" s="723"/>
      <c r="AY545" s="723"/>
      <c r="AZ545" s="1"/>
      <c r="BA545" s="1"/>
      <c r="BB545" s="1"/>
      <c r="BC545" s="717"/>
      <c r="BD545" s="723"/>
      <c r="BE545" s="723"/>
      <c r="BF545" s="723"/>
      <c r="BG545" s="723"/>
      <c r="BH545" s="723"/>
      <c r="BI545" s="1"/>
      <c r="BJ545" s="1"/>
      <c r="BK545" s="1"/>
      <c r="BL545" s="717"/>
      <c r="BM545" s="723"/>
      <c r="BN545" s="723"/>
      <c r="BO545" s="723"/>
      <c r="BP545" s="723"/>
      <c r="BQ545" s="723"/>
      <c r="BR545" s="1"/>
      <c r="BS545" s="1"/>
      <c r="BT545" s="1"/>
      <c r="BU545" s="1"/>
      <c r="BV545" s="1"/>
      <c r="BW545" s="1"/>
      <c r="BX545" s="1"/>
      <c r="BY545" s="1"/>
      <c r="BZ545" s="1"/>
      <c r="CA545" s="1"/>
      <c r="CB545" s="1"/>
      <c r="CC545" s="1"/>
    </row>
    <row r="546" spans="1:81" ht="39.75" customHeight="1" x14ac:dyDescent="0.3">
      <c r="A546" s="714"/>
      <c r="B546" s="715"/>
      <c r="C546" s="2"/>
      <c r="D546" s="2"/>
      <c r="E546" s="2"/>
      <c r="F546" s="2"/>
      <c r="G546" s="2"/>
      <c r="H546" s="2"/>
      <c r="I546" s="2"/>
      <c r="J546" s="716"/>
      <c r="K546" s="717"/>
      <c r="L546" s="718"/>
      <c r="M546" s="718"/>
      <c r="N546" s="719"/>
      <c r="O546" s="719"/>
      <c r="P546" s="719"/>
      <c r="Q546" s="719"/>
      <c r="R546" s="2"/>
      <c r="S546" s="2"/>
      <c r="T546" s="2"/>
      <c r="U546" s="2"/>
      <c r="V546" s="2"/>
      <c r="W546" s="2"/>
      <c r="X546" s="720"/>
      <c r="Y546" s="720"/>
      <c r="Z546" s="720"/>
      <c r="AA546" s="720"/>
      <c r="AB546" s="717"/>
      <c r="AC546" s="721"/>
      <c r="AD546" s="722"/>
      <c r="AE546" s="722"/>
      <c r="AF546" s="722"/>
      <c r="AG546" s="722"/>
      <c r="AH546" s="722"/>
      <c r="AI546" s="722"/>
      <c r="AJ546" s="722"/>
      <c r="AK546" s="717"/>
      <c r="AL546" s="723"/>
      <c r="AM546" s="723"/>
      <c r="AN546" s="723"/>
      <c r="AO546" s="723"/>
      <c r="AP546" s="723"/>
      <c r="AQ546" s="1"/>
      <c r="AR546" s="1"/>
      <c r="AS546" s="1"/>
      <c r="AT546" s="717"/>
      <c r="AU546" s="723"/>
      <c r="AV546" s="723"/>
      <c r="AW546" s="723"/>
      <c r="AX546" s="723"/>
      <c r="AY546" s="723"/>
      <c r="AZ546" s="1"/>
      <c r="BA546" s="1"/>
      <c r="BB546" s="1"/>
      <c r="BC546" s="717"/>
      <c r="BD546" s="723"/>
      <c r="BE546" s="723"/>
      <c r="BF546" s="723"/>
      <c r="BG546" s="723"/>
      <c r="BH546" s="723"/>
      <c r="BI546" s="1"/>
      <c r="BJ546" s="1"/>
      <c r="BK546" s="1"/>
      <c r="BL546" s="717"/>
      <c r="BM546" s="723"/>
      <c r="BN546" s="723"/>
      <c r="BO546" s="723"/>
      <c r="BP546" s="723"/>
      <c r="BQ546" s="723"/>
      <c r="BR546" s="1"/>
      <c r="BS546" s="1"/>
      <c r="BT546" s="1"/>
      <c r="BU546" s="1"/>
      <c r="BV546" s="1"/>
      <c r="BW546" s="1"/>
      <c r="BX546" s="1"/>
      <c r="BY546" s="1"/>
      <c r="BZ546" s="1"/>
      <c r="CA546" s="1"/>
      <c r="CB546" s="1"/>
      <c r="CC546" s="1"/>
    </row>
    <row r="547" spans="1:81" ht="39.75" customHeight="1" x14ac:dyDescent="0.3">
      <c r="A547" s="714"/>
      <c r="B547" s="715"/>
      <c r="C547" s="2"/>
      <c r="D547" s="2"/>
      <c r="E547" s="2"/>
      <c r="F547" s="2"/>
      <c r="G547" s="2"/>
      <c r="H547" s="2"/>
      <c r="I547" s="2"/>
      <c r="J547" s="716"/>
      <c r="K547" s="717"/>
      <c r="L547" s="718"/>
      <c r="M547" s="718"/>
      <c r="N547" s="719"/>
      <c r="O547" s="719"/>
      <c r="P547" s="719"/>
      <c r="Q547" s="719"/>
      <c r="R547" s="2"/>
      <c r="S547" s="2"/>
      <c r="T547" s="2"/>
      <c r="U547" s="2"/>
      <c r="V547" s="2"/>
      <c r="W547" s="2"/>
      <c r="X547" s="720"/>
      <c r="Y547" s="720"/>
      <c r="Z547" s="720"/>
      <c r="AA547" s="720"/>
      <c r="AB547" s="717"/>
      <c r="AC547" s="721"/>
      <c r="AD547" s="722"/>
      <c r="AE547" s="722"/>
      <c r="AF547" s="722"/>
      <c r="AG547" s="722"/>
      <c r="AH547" s="722"/>
      <c r="AI547" s="722"/>
      <c r="AJ547" s="722"/>
      <c r="AK547" s="717"/>
      <c r="AL547" s="723"/>
      <c r="AM547" s="723"/>
      <c r="AN547" s="723"/>
      <c r="AO547" s="723"/>
      <c r="AP547" s="723"/>
      <c r="AQ547" s="1"/>
      <c r="AR547" s="1"/>
      <c r="AS547" s="1"/>
      <c r="AT547" s="717"/>
      <c r="AU547" s="723"/>
      <c r="AV547" s="723"/>
      <c r="AW547" s="723"/>
      <c r="AX547" s="723"/>
      <c r="AY547" s="723"/>
      <c r="AZ547" s="1"/>
      <c r="BA547" s="1"/>
      <c r="BB547" s="1"/>
      <c r="BC547" s="717"/>
      <c r="BD547" s="723"/>
      <c r="BE547" s="723"/>
      <c r="BF547" s="723"/>
      <c r="BG547" s="723"/>
      <c r="BH547" s="723"/>
      <c r="BI547" s="1"/>
      <c r="BJ547" s="1"/>
      <c r="BK547" s="1"/>
      <c r="BL547" s="717"/>
      <c r="BM547" s="723"/>
      <c r="BN547" s="723"/>
      <c r="BO547" s="723"/>
      <c r="BP547" s="723"/>
      <c r="BQ547" s="723"/>
      <c r="BR547" s="1"/>
      <c r="BS547" s="1"/>
      <c r="BT547" s="1"/>
      <c r="BU547" s="1"/>
      <c r="BV547" s="1"/>
      <c r="BW547" s="1"/>
      <c r="BX547" s="1"/>
      <c r="BY547" s="1"/>
      <c r="BZ547" s="1"/>
      <c r="CA547" s="1"/>
      <c r="CB547" s="1"/>
      <c r="CC547" s="1"/>
    </row>
    <row r="548" spans="1:81" ht="39.75" customHeight="1" x14ac:dyDescent="0.3">
      <c r="A548" s="714"/>
      <c r="B548" s="715"/>
      <c r="C548" s="2"/>
      <c r="D548" s="2"/>
      <c r="E548" s="2"/>
      <c r="F548" s="2"/>
      <c r="G548" s="2"/>
      <c r="H548" s="2"/>
      <c r="I548" s="2"/>
      <c r="J548" s="716"/>
      <c r="K548" s="717"/>
      <c r="L548" s="718"/>
      <c r="M548" s="718"/>
      <c r="N548" s="719"/>
      <c r="O548" s="719"/>
      <c r="P548" s="719"/>
      <c r="Q548" s="719"/>
      <c r="R548" s="2"/>
      <c r="S548" s="2"/>
      <c r="T548" s="2"/>
      <c r="U548" s="2"/>
      <c r="V548" s="2"/>
      <c r="W548" s="2"/>
      <c r="X548" s="720"/>
      <c r="Y548" s="720"/>
      <c r="Z548" s="720"/>
      <c r="AA548" s="720"/>
      <c r="AB548" s="717"/>
      <c r="AC548" s="721"/>
      <c r="AD548" s="722"/>
      <c r="AE548" s="722"/>
      <c r="AF548" s="722"/>
      <c r="AG548" s="722"/>
      <c r="AH548" s="722"/>
      <c r="AI548" s="722"/>
      <c r="AJ548" s="722"/>
      <c r="AK548" s="717"/>
      <c r="AL548" s="723"/>
      <c r="AM548" s="723"/>
      <c r="AN548" s="723"/>
      <c r="AO548" s="723"/>
      <c r="AP548" s="723"/>
      <c r="AQ548" s="1"/>
      <c r="AR548" s="1"/>
      <c r="AS548" s="1"/>
      <c r="AT548" s="717"/>
      <c r="AU548" s="723"/>
      <c r="AV548" s="723"/>
      <c r="AW548" s="723"/>
      <c r="AX548" s="723"/>
      <c r="AY548" s="723"/>
      <c r="AZ548" s="1"/>
      <c r="BA548" s="1"/>
      <c r="BB548" s="1"/>
      <c r="BC548" s="717"/>
      <c r="BD548" s="723"/>
      <c r="BE548" s="723"/>
      <c r="BF548" s="723"/>
      <c r="BG548" s="723"/>
      <c r="BH548" s="723"/>
      <c r="BI548" s="1"/>
      <c r="BJ548" s="1"/>
      <c r="BK548" s="1"/>
      <c r="BL548" s="717"/>
      <c r="BM548" s="723"/>
      <c r="BN548" s="723"/>
      <c r="BO548" s="723"/>
      <c r="BP548" s="723"/>
      <c r="BQ548" s="723"/>
      <c r="BR548" s="1"/>
      <c r="BS548" s="1"/>
      <c r="BT548" s="1"/>
      <c r="BU548" s="1"/>
      <c r="BV548" s="1"/>
      <c r="BW548" s="1"/>
      <c r="BX548" s="1"/>
      <c r="BY548" s="1"/>
      <c r="BZ548" s="1"/>
      <c r="CA548" s="1"/>
      <c r="CB548" s="1"/>
      <c r="CC548" s="1"/>
    </row>
    <row r="549" spans="1:81" ht="39.75" customHeight="1" x14ac:dyDescent="0.3">
      <c r="A549" s="714"/>
      <c r="B549" s="715"/>
      <c r="C549" s="2"/>
      <c r="D549" s="2"/>
      <c r="E549" s="2"/>
      <c r="F549" s="2"/>
      <c r="G549" s="2"/>
      <c r="H549" s="2"/>
      <c r="I549" s="2"/>
      <c r="J549" s="716"/>
      <c r="K549" s="717"/>
      <c r="L549" s="718"/>
      <c r="M549" s="718"/>
      <c r="N549" s="719"/>
      <c r="O549" s="719"/>
      <c r="P549" s="719"/>
      <c r="Q549" s="719"/>
      <c r="R549" s="2"/>
      <c r="S549" s="2"/>
      <c r="T549" s="2"/>
      <c r="U549" s="2"/>
      <c r="V549" s="2"/>
      <c r="W549" s="2"/>
      <c r="X549" s="720"/>
      <c r="Y549" s="720"/>
      <c r="Z549" s="720"/>
      <c r="AA549" s="720"/>
      <c r="AB549" s="717"/>
      <c r="AC549" s="721"/>
      <c r="AD549" s="722"/>
      <c r="AE549" s="722"/>
      <c r="AF549" s="722"/>
      <c r="AG549" s="722"/>
      <c r="AH549" s="722"/>
      <c r="AI549" s="722"/>
      <c r="AJ549" s="722"/>
      <c r="AK549" s="717"/>
      <c r="AL549" s="723"/>
      <c r="AM549" s="723"/>
      <c r="AN549" s="723"/>
      <c r="AO549" s="723"/>
      <c r="AP549" s="723"/>
      <c r="AQ549" s="1"/>
      <c r="AR549" s="1"/>
      <c r="AS549" s="1"/>
      <c r="AT549" s="717"/>
      <c r="AU549" s="723"/>
      <c r="AV549" s="723"/>
      <c r="AW549" s="723"/>
      <c r="AX549" s="723"/>
      <c r="AY549" s="723"/>
      <c r="AZ549" s="1"/>
      <c r="BA549" s="1"/>
      <c r="BB549" s="1"/>
      <c r="BC549" s="717"/>
      <c r="BD549" s="723"/>
      <c r="BE549" s="723"/>
      <c r="BF549" s="723"/>
      <c r="BG549" s="723"/>
      <c r="BH549" s="723"/>
      <c r="BI549" s="1"/>
      <c r="BJ549" s="1"/>
      <c r="BK549" s="1"/>
      <c r="BL549" s="717"/>
      <c r="BM549" s="723"/>
      <c r="BN549" s="723"/>
      <c r="BO549" s="723"/>
      <c r="BP549" s="723"/>
      <c r="BQ549" s="723"/>
      <c r="BR549" s="1"/>
      <c r="BS549" s="1"/>
      <c r="BT549" s="1"/>
      <c r="BU549" s="1"/>
      <c r="BV549" s="1"/>
      <c r="BW549" s="1"/>
      <c r="BX549" s="1"/>
      <c r="BY549" s="1"/>
      <c r="BZ549" s="1"/>
      <c r="CA549" s="1"/>
      <c r="CB549" s="1"/>
      <c r="CC549" s="1"/>
    </row>
    <row r="550" spans="1:81" ht="39.75" customHeight="1" x14ac:dyDescent="0.3">
      <c r="A550" s="714"/>
      <c r="B550" s="715"/>
      <c r="C550" s="2"/>
      <c r="D550" s="2"/>
      <c r="E550" s="2"/>
      <c r="F550" s="2"/>
      <c r="G550" s="2"/>
      <c r="H550" s="2"/>
      <c r="I550" s="2"/>
      <c r="J550" s="716"/>
      <c r="K550" s="717"/>
      <c r="L550" s="718"/>
      <c r="M550" s="718"/>
      <c r="N550" s="719"/>
      <c r="O550" s="719"/>
      <c r="P550" s="719"/>
      <c r="Q550" s="719"/>
      <c r="R550" s="2"/>
      <c r="S550" s="2"/>
      <c r="T550" s="2"/>
      <c r="U550" s="2"/>
      <c r="V550" s="2"/>
      <c r="W550" s="2"/>
      <c r="X550" s="720"/>
      <c r="Y550" s="720"/>
      <c r="Z550" s="720"/>
      <c r="AA550" s="720"/>
      <c r="AB550" s="717"/>
      <c r="AC550" s="721"/>
      <c r="AD550" s="722"/>
      <c r="AE550" s="722"/>
      <c r="AF550" s="722"/>
      <c r="AG550" s="722"/>
      <c r="AH550" s="722"/>
      <c r="AI550" s="722"/>
      <c r="AJ550" s="722"/>
      <c r="AK550" s="717"/>
      <c r="AL550" s="723"/>
      <c r="AM550" s="723"/>
      <c r="AN550" s="723"/>
      <c r="AO550" s="723"/>
      <c r="AP550" s="723"/>
      <c r="AQ550" s="1"/>
      <c r="AR550" s="1"/>
      <c r="AS550" s="1"/>
      <c r="AT550" s="717"/>
      <c r="AU550" s="723"/>
      <c r="AV550" s="723"/>
      <c r="AW550" s="723"/>
      <c r="AX550" s="723"/>
      <c r="AY550" s="723"/>
      <c r="AZ550" s="1"/>
      <c r="BA550" s="1"/>
      <c r="BB550" s="1"/>
      <c r="BC550" s="717"/>
      <c r="BD550" s="723"/>
      <c r="BE550" s="723"/>
      <c r="BF550" s="723"/>
      <c r="BG550" s="723"/>
      <c r="BH550" s="723"/>
      <c r="BI550" s="1"/>
      <c r="BJ550" s="1"/>
      <c r="BK550" s="1"/>
      <c r="BL550" s="717"/>
      <c r="BM550" s="723"/>
      <c r="BN550" s="723"/>
      <c r="BO550" s="723"/>
      <c r="BP550" s="723"/>
      <c r="BQ550" s="723"/>
      <c r="BR550" s="1"/>
      <c r="BS550" s="1"/>
      <c r="BT550" s="1"/>
      <c r="BU550" s="1"/>
      <c r="BV550" s="1"/>
      <c r="BW550" s="1"/>
      <c r="BX550" s="1"/>
      <c r="BY550" s="1"/>
      <c r="BZ550" s="1"/>
      <c r="CA550" s="1"/>
      <c r="CB550" s="1"/>
      <c r="CC550" s="1"/>
    </row>
    <row r="551" spans="1:81" ht="39.75" customHeight="1" x14ac:dyDescent="0.3">
      <c r="A551" s="714"/>
      <c r="B551" s="715"/>
      <c r="C551" s="2"/>
      <c r="D551" s="2"/>
      <c r="E551" s="2"/>
      <c r="F551" s="2"/>
      <c r="G551" s="2"/>
      <c r="H551" s="2"/>
      <c r="I551" s="2"/>
      <c r="J551" s="716"/>
      <c r="K551" s="717"/>
      <c r="L551" s="718"/>
      <c r="M551" s="718"/>
      <c r="N551" s="719"/>
      <c r="O551" s="719"/>
      <c r="P551" s="719"/>
      <c r="Q551" s="719"/>
      <c r="R551" s="2"/>
      <c r="S551" s="2"/>
      <c r="T551" s="2"/>
      <c r="U551" s="2"/>
      <c r="V551" s="2"/>
      <c r="W551" s="2"/>
      <c r="X551" s="720"/>
      <c r="Y551" s="720"/>
      <c r="Z551" s="720"/>
      <c r="AA551" s="720"/>
      <c r="AB551" s="717"/>
      <c r="AC551" s="721"/>
      <c r="AD551" s="722"/>
      <c r="AE551" s="722"/>
      <c r="AF551" s="722"/>
      <c r="AG551" s="722"/>
      <c r="AH551" s="722"/>
      <c r="AI551" s="722"/>
      <c r="AJ551" s="722"/>
      <c r="AK551" s="717"/>
      <c r="AL551" s="723"/>
      <c r="AM551" s="723"/>
      <c r="AN551" s="723"/>
      <c r="AO551" s="723"/>
      <c r="AP551" s="723"/>
      <c r="AQ551" s="1"/>
      <c r="AR551" s="1"/>
      <c r="AS551" s="1"/>
      <c r="AT551" s="717"/>
      <c r="AU551" s="723"/>
      <c r="AV551" s="723"/>
      <c r="AW551" s="723"/>
      <c r="AX551" s="723"/>
      <c r="AY551" s="723"/>
      <c r="AZ551" s="1"/>
      <c r="BA551" s="1"/>
      <c r="BB551" s="1"/>
      <c r="BC551" s="717"/>
      <c r="BD551" s="723"/>
      <c r="BE551" s="723"/>
      <c r="BF551" s="723"/>
      <c r="BG551" s="723"/>
      <c r="BH551" s="723"/>
      <c r="BI551" s="1"/>
      <c r="BJ551" s="1"/>
      <c r="BK551" s="1"/>
      <c r="BL551" s="717"/>
      <c r="BM551" s="723"/>
      <c r="BN551" s="723"/>
      <c r="BO551" s="723"/>
      <c r="BP551" s="723"/>
      <c r="BQ551" s="723"/>
      <c r="BR551" s="1"/>
      <c r="BS551" s="1"/>
      <c r="BT551" s="1"/>
      <c r="BU551" s="1"/>
      <c r="BV551" s="1"/>
      <c r="BW551" s="1"/>
      <c r="BX551" s="1"/>
      <c r="BY551" s="1"/>
      <c r="BZ551" s="1"/>
      <c r="CA551" s="1"/>
      <c r="CB551" s="1"/>
      <c r="CC551" s="1"/>
    </row>
    <row r="552" spans="1:81" ht="39.75" customHeight="1" x14ac:dyDescent="0.3">
      <c r="A552" s="714"/>
      <c r="B552" s="715"/>
      <c r="C552" s="2"/>
      <c r="D552" s="2"/>
      <c r="E552" s="2"/>
      <c r="F552" s="2"/>
      <c r="G552" s="2"/>
      <c r="H552" s="2"/>
      <c r="I552" s="2"/>
      <c r="J552" s="716"/>
      <c r="K552" s="717"/>
      <c r="L552" s="718"/>
      <c r="M552" s="718"/>
      <c r="N552" s="719"/>
      <c r="O552" s="719"/>
      <c r="P552" s="719"/>
      <c r="Q552" s="719"/>
      <c r="R552" s="2"/>
      <c r="S552" s="2"/>
      <c r="T552" s="2"/>
      <c r="U552" s="2"/>
      <c r="V552" s="2"/>
      <c r="W552" s="2"/>
      <c r="X552" s="720"/>
      <c r="Y552" s="720"/>
      <c r="Z552" s="720"/>
      <c r="AA552" s="720"/>
      <c r="AB552" s="717"/>
      <c r="AC552" s="721"/>
      <c r="AD552" s="722"/>
      <c r="AE552" s="722"/>
      <c r="AF552" s="722"/>
      <c r="AG552" s="722"/>
      <c r="AH552" s="722"/>
      <c r="AI552" s="722"/>
      <c r="AJ552" s="722"/>
      <c r="AK552" s="717"/>
      <c r="AL552" s="723"/>
      <c r="AM552" s="723"/>
      <c r="AN552" s="723"/>
      <c r="AO552" s="723"/>
      <c r="AP552" s="723"/>
      <c r="AQ552" s="1"/>
      <c r="AR552" s="1"/>
      <c r="AS552" s="1"/>
      <c r="AT552" s="717"/>
      <c r="AU552" s="723"/>
      <c r="AV552" s="723"/>
      <c r="AW552" s="723"/>
      <c r="AX552" s="723"/>
      <c r="AY552" s="723"/>
      <c r="AZ552" s="1"/>
      <c r="BA552" s="1"/>
      <c r="BB552" s="1"/>
      <c r="BC552" s="717"/>
      <c r="BD552" s="723"/>
      <c r="BE552" s="723"/>
      <c r="BF552" s="723"/>
      <c r="BG552" s="723"/>
      <c r="BH552" s="723"/>
      <c r="BI552" s="1"/>
      <c r="BJ552" s="1"/>
      <c r="BK552" s="1"/>
      <c r="BL552" s="717"/>
      <c r="BM552" s="723"/>
      <c r="BN552" s="723"/>
      <c r="BO552" s="723"/>
      <c r="BP552" s="723"/>
      <c r="BQ552" s="723"/>
      <c r="BR552" s="1"/>
      <c r="BS552" s="1"/>
      <c r="BT552" s="1"/>
      <c r="BU552" s="1"/>
      <c r="BV552" s="1"/>
      <c r="BW552" s="1"/>
      <c r="BX552" s="1"/>
      <c r="BY552" s="1"/>
      <c r="BZ552" s="1"/>
      <c r="CA552" s="1"/>
      <c r="CB552" s="1"/>
      <c r="CC552" s="1"/>
    </row>
    <row r="553" spans="1:81" ht="39.75" customHeight="1" x14ac:dyDescent="0.3">
      <c r="A553" s="714"/>
      <c r="B553" s="715"/>
      <c r="C553" s="2"/>
      <c r="D553" s="2"/>
      <c r="E553" s="2"/>
      <c r="F553" s="2"/>
      <c r="G553" s="2"/>
      <c r="H553" s="2"/>
      <c r="I553" s="2"/>
      <c r="J553" s="716"/>
      <c r="K553" s="717"/>
      <c r="L553" s="718"/>
      <c r="M553" s="718"/>
      <c r="N553" s="719"/>
      <c r="O553" s="719"/>
      <c r="P553" s="719"/>
      <c r="Q553" s="719"/>
      <c r="R553" s="2"/>
      <c r="S553" s="2"/>
      <c r="T553" s="2"/>
      <c r="U553" s="2"/>
      <c r="V553" s="2"/>
      <c r="W553" s="2"/>
      <c r="X553" s="720"/>
      <c r="Y553" s="720"/>
      <c r="Z553" s="720"/>
      <c r="AA553" s="720"/>
      <c r="AB553" s="717"/>
      <c r="AC553" s="721"/>
      <c r="AD553" s="722"/>
      <c r="AE553" s="722"/>
      <c r="AF553" s="722"/>
      <c r="AG553" s="722"/>
      <c r="AH553" s="722"/>
      <c r="AI553" s="722"/>
      <c r="AJ553" s="722"/>
      <c r="AK553" s="717"/>
      <c r="AL553" s="723"/>
      <c r="AM553" s="723"/>
      <c r="AN553" s="723"/>
      <c r="AO553" s="723"/>
      <c r="AP553" s="723"/>
      <c r="AQ553" s="1"/>
      <c r="AR553" s="1"/>
      <c r="AS553" s="1"/>
      <c r="AT553" s="717"/>
      <c r="AU553" s="723"/>
      <c r="AV553" s="723"/>
      <c r="AW553" s="723"/>
      <c r="AX553" s="723"/>
      <c r="AY553" s="723"/>
      <c r="AZ553" s="1"/>
      <c r="BA553" s="1"/>
      <c r="BB553" s="1"/>
      <c r="BC553" s="717"/>
      <c r="BD553" s="723"/>
      <c r="BE553" s="723"/>
      <c r="BF553" s="723"/>
      <c r="BG553" s="723"/>
      <c r="BH553" s="723"/>
      <c r="BI553" s="1"/>
      <c r="BJ553" s="1"/>
      <c r="BK553" s="1"/>
      <c r="BL553" s="717"/>
      <c r="BM553" s="723"/>
      <c r="BN553" s="723"/>
      <c r="BO553" s="723"/>
      <c r="BP553" s="723"/>
      <c r="BQ553" s="723"/>
      <c r="BR553" s="1"/>
      <c r="BS553" s="1"/>
      <c r="BT553" s="1"/>
      <c r="BU553" s="1"/>
      <c r="BV553" s="1"/>
      <c r="BW553" s="1"/>
      <c r="BX553" s="1"/>
      <c r="BY553" s="1"/>
      <c r="BZ553" s="1"/>
      <c r="CA553" s="1"/>
      <c r="CB553" s="1"/>
      <c r="CC553" s="1"/>
    </row>
    <row r="554" spans="1:81" ht="39.75" customHeight="1" x14ac:dyDescent="0.3">
      <c r="A554" s="714"/>
      <c r="B554" s="715"/>
      <c r="C554" s="2"/>
      <c r="D554" s="2"/>
      <c r="E554" s="2"/>
      <c r="F554" s="2"/>
      <c r="G554" s="2"/>
      <c r="H554" s="2"/>
      <c r="I554" s="2"/>
      <c r="J554" s="716"/>
      <c r="K554" s="717"/>
      <c r="L554" s="718"/>
      <c r="M554" s="718"/>
      <c r="N554" s="719"/>
      <c r="O554" s="719"/>
      <c r="P554" s="719"/>
      <c r="Q554" s="719"/>
      <c r="R554" s="2"/>
      <c r="S554" s="2"/>
      <c r="T554" s="2"/>
      <c r="U554" s="2"/>
      <c r="V554" s="2"/>
      <c r="W554" s="2"/>
      <c r="X554" s="720"/>
      <c r="Y554" s="720"/>
      <c r="Z554" s="720"/>
      <c r="AA554" s="720"/>
      <c r="AB554" s="717"/>
      <c r="AC554" s="721"/>
      <c r="AD554" s="722"/>
      <c r="AE554" s="722"/>
      <c r="AF554" s="722"/>
      <c r="AG554" s="722"/>
      <c r="AH554" s="722"/>
      <c r="AI554" s="722"/>
      <c r="AJ554" s="722"/>
      <c r="AK554" s="717"/>
      <c r="AL554" s="723"/>
      <c r="AM554" s="723"/>
      <c r="AN554" s="723"/>
      <c r="AO554" s="723"/>
      <c r="AP554" s="723"/>
      <c r="AQ554" s="1"/>
      <c r="AR554" s="1"/>
      <c r="AS554" s="1"/>
      <c r="AT554" s="717"/>
      <c r="AU554" s="723"/>
      <c r="AV554" s="723"/>
      <c r="AW554" s="723"/>
      <c r="AX554" s="723"/>
      <c r="AY554" s="723"/>
      <c r="AZ554" s="1"/>
      <c r="BA554" s="1"/>
      <c r="BB554" s="1"/>
      <c r="BC554" s="717"/>
      <c r="BD554" s="723"/>
      <c r="BE554" s="723"/>
      <c r="BF554" s="723"/>
      <c r="BG554" s="723"/>
      <c r="BH554" s="723"/>
      <c r="BI554" s="1"/>
      <c r="BJ554" s="1"/>
      <c r="BK554" s="1"/>
      <c r="BL554" s="717"/>
      <c r="BM554" s="723"/>
      <c r="BN554" s="723"/>
      <c r="BO554" s="723"/>
      <c r="BP554" s="723"/>
      <c r="BQ554" s="723"/>
      <c r="BR554" s="1"/>
      <c r="BS554" s="1"/>
      <c r="BT554" s="1"/>
      <c r="BU554" s="1"/>
      <c r="BV554" s="1"/>
      <c r="BW554" s="1"/>
      <c r="BX554" s="1"/>
      <c r="BY554" s="1"/>
      <c r="BZ554" s="1"/>
      <c r="CA554" s="1"/>
      <c r="CB554" s="1"/>
      <c r="CC554" s="1"/>
    </row>
    <row r="555" spans="1:81" ht="39.75" customHeight="1" x14ac:dyDescent="0.3">
      <c r="A555" s="714"/>
      <c r="B555" s="715"/>
      <c r="C555" s="2"/>
      <c r="D555" s="2"/>
      <c r="E555" s="2"/>
      <c r="F555" s="2"/>
      <c r="G555" s="2"/>
      <c r="H555" s="2"/>
      <c r="I555" s="2"/>
      <c r="J555" s="716"/>
      <c r="K555" s="717"/>
      <c r="L555" s="718"/>
      <c r="M555" s="718"/>
      <c r="N555" s="719"/>
      <c r="O555" s="719"/>
      <c r="P555" s="719"/>
      <c r="Q555" s="719"/>
      <c r="R555" s="2"/>
      <c r="S555" s="2"/>
      <c r="T555" s="2"/>
      <c r="U555" s="2"/>
      <c r="V555" s="2"/>
      <c r="W555" s="2"/>
      <c r="X555" s="720"/>
      <c r="Y555" s="720"/>
      <c r="Z555" s="720"/>
      <c r="AA555" s="720"/>
      <c r="AB555" s="717"/>
      <c r="AC555" s="721"/>
      <c r="AD555" s="722"/>
      <c r="AE555" s="722"/>
      <c r="AF555" s="722"/>
      <c r="AG555" s="722"/>
      <c r="AH555" s="722"/>
      <c r="AI555" s="722"/>
      <c r="AJ555" s="722"/>
      <c r="AK555" s="717"/>
      <c r="AL555" s="723"/>
      <c r="AM555" s="723"/>
      <c r="AN555" s="723"/>
      <c r="AO555" s="723"/>
      <c r="AP555" s="723"/>
      <c r="AQ555" s="1"/>
      <c r="AR555" s="1"/>
      <c r="AS555" s="1"/>
      <c r="AT555" s="717"/>
      <c r="AU555" s="723"/>
      <c r="AV555" s="723"/>
      <c r="AW555" s="723"/>
      <c r="AX555" s="723"/>
      <c r="AY555" s="723"/>
      <c r="AZ555" s="1"/>
      <c r="BA555" s="1"/>
      <c r="BB555" s="1"/>
      <c r="BC555" s="717"/>
      <c r="BD555" s="723"/>
      <c r="BE555" s="723"/>
      <c r="BF555" s="723"/>
      <c r="BG555" s="723"/>
      <c r="BH555" s="723"/>
      <c r="BI555" s="1"/>
      <c r="BJ555" s="1"/>
      <c r="BK555" s="1"/>
      <c r="BL555" s="717"/>
      <c r="BM555" s="723"/>
      <c r="BN555" s="723"/>
      <c r="BO555" s="723"/>
      <c r="BP555" s="723"/>
      <c r="BQ555" s="723"/>
      <c r="BR555" s="1"/>
      <c r="BS555" s="1"/>
      <c r="BT555" s="1"/>
      <c r="BU555" s="1"/>
      <c r="BV555" s="1"/>
      <c r="BW555" s="1"/>
      <c r="BX555" s="1"/>
      <c r="BY555" s="1"/>
      <c r="BZ555" s="1"/>
      <c r="CA555" s="1"/>
      <c r="CB555" s="1"/>
      <c r="CC555" s="1"/>
    </row>
    <row r="556" spans="1:81" ht="39.75" customHeight="1" x14ac:dyDescent="0.3">
      <c r="A556" s="714"/>
      <c r="B556" s="715"/>
      <c r="C556" s="2"/>
      <c r="D556" s="2"/>
      <c r="E556" s="2"/>
      <c r="F556" s="2"/>
      <c r="G556" s="2"/>
      <c r="H556" s="2"/>
      <c r="I556" s="2"/>
      <c r="J556" s="716"/>
      <c r="K556" s="717"/>
      <c r="L556" s="718"/>
      <c r="M556" s="718"/>
      <c r="N556" s="719"/>
      <c r="O556" s="719"/>
      <c r="P556" s="719"/>
      <c r="Q556" s="719"/>
      <c r="R556" s="2"/>
      <c r="S556" s="2"/>
      <c r="T556" s="2"/>
      <c r="U556" s="2"/>
      <c r="V556" s="2"/>
      <c r="W556" s="2"/>
      <c r="X556" s="720"/>
      <c r="Y556" s="720"/>
      <c r="Z556" s="720"/>
      <c r="AA556" s="720"/>
      <c r="AB556" s="717"/>
      <c r="AC556" s="721"/>
      <c r="AD556" s="722"/>
      <c r="AE556" s="722"/>
      <c r="AF556" s="722"/>
      <c r="AG556" s="722"/>
      <c r="AH556" s="722"/>
      <c r="AI556" s="722"/>
      <c r="AJ556" s="722"/>
      <c r="AK556" s="717"/>
      <c r="AL556" s="723"/>
      <c r="AM556" s="723"/>
      <c r="AN556" s="723"/>
      <c r="AO556" s="723"/>
      <c r="AP556" s="723"/>
      <c r="AQ556" s="1"/>
      <c r="AR556" s="1"/>
      <c r="AS556" s="1"/>
      <c r="AT556" s="717"/>
      <c r="AU556" s="723"/>
      <c r="AV556" s="723"/>
      <c r="AW556" s="723"/>
      <c r="AX556" s="723"/>
      <c r="AY556" s="723"/>
      <c r="AZ556" s="1"/>
      <c r="BA556" s="1"/>
      <c r="BB556" s="1"/>
      <c r="BC556" s="717"/>
      <c r="BD556" s="723"/>
      <c r="BE556" s="723"/>
      <c r="BF556" s="723"/>
      <c r="BG556" s="723"/>
      <c r="BH556" s="723"/>
      <c r="BI556" s="1"/>
      <c r="BJ556" s="1"/>
      <c r="BK556" s="1"/>
      <c r="BL556" s="717"/>
      <c r="BM556" s="723"/>
      <c r="BN556" s="723"/>
      <c r="BO556" s="723"/>
      <c r="BP556" s="723"/>
      <c r="BQ556" s="723"/>
      <c r="BR556" s="1"/>
      <c r="BS556" s="1"/>
      <c r="BT556" s="1"/>
      <c r="BU556" s="1"/>
      <c r="BV556" s="1"/>
      <c r="BW556" s="1"/>
      <c r="BX556" s="1"/>
      <c r="BY556" s="1"/>
      <c r="BZ556" s="1"/>
      <c r="CA556" s="1"/>
      <c r="CB556" s="1"/>
      <c r="CC556" s="1"/>
    </row>
    <row r="557" spans="1:81" ht="39.75" customHeight="1" x14ac:dyDescent="0.3">
      <c r="A557" s="714"/>
      <c r="B557" s="715"/>
      <c r="C557" s="2"/>
      <c r="D557" s="2"/>
      <c r="E557" s="2"/>
      <c r="F557" s="2"/>
      <c r="G557" s="2"/>
      <c r="H557" s="2"/>
      <c r="I557" s="2"/>
      <c r="J557" s="716"/>
      <c r="K557" s="717"/>
      <c r="L557" s="718"/>
      <c r="M557" s="718"/>
      <c r="N557" s="719"/>
      <c r="O557" s="719"/>
      <c r="P557" s="719"/>
      <c r="Q557" s="719"/>
      <c r="R557" s="2"/>
      <c r="S557" s="2"/>
      <c r="T557" s="2"/>
      <c r="U557" s="2"/>
      <c r="V557" s="2"/>
      <c r="W557" s="2"/>
      <c r="X557" s="720"/>
      <c r="Y557" s="720"/>
      <c r="Z557" s="720"/>
      <c r="AA557" s="720"/>
      <c r="AB557" s="717"/>
      <c r="AC557" s="721"/>
      <c r="AD557" s="722"/>
      <c r="AE557" s="722"/>
      <c r="AF557" s="722"/>
      <c r="AG557" s="722"/>
      <c r="AH557" s="722"/>
      <c r="AI557" s="722"/>
      <c r="AJ557" s="722"/>
      <c r="AK557" s="717"/>
      <c r="AL557" s="723"/>
      <c r="AM557" s="723"/>
      <c r="AN557" s="723"/>
      <c r="AO557" s="723"/>
      <c r="AP557" s="723"/>
      <c r="AQ557" s="1"/>
      <c r="AR557" s="1"/>
      <c r="AS557" s="1"/>
      <c r="AT557" s="717"/>
      <c r="AU557" s="723"/>
      <c r="AV557" s="723"/>
      <c r="AW557" s="723"/>
      <c r="AX557" s="723"/>
      <c r="AY557" s="723"/>
      <c r="AZ557" s="1"/>
      <c r="BA557" s="1"/>
      <c r="BB557" s="1"/>
      <c r="BC557" s="717"/>
      <c r="BD557" s="723"/>
      <c r="BE557" s="723"/>
      <c r="BF557" s="723"/>
      <c r="BG557" s="723"/>
      <c r="BH557" s="723"/>
      <c r="BI557" s="1"/>
      <c r="BJ557" s="1"/>
      <c r="BK557" s="1"/>
      <c r="BL557" s="717"/>
      <c r="BM557" s="723"/>
      <c r="BN557" s="723"/>
      <c r="BO557" s="723"/>
      <c r="BP557" s="723"/>
      <c r="BQ557" s="723"/>
      <c r="BR557" s="1"/>
      <c r="BS557" s="1"/>
      <c r="BT557" s="1"/>
      <c r="BU557" s="1"/>
      <c r="BV557" s="1"/>
      <c r="BW557" s="1"/>
      <c r="BX557" s="1"/>
      <c r="BY557" s="1"/>
      <c r="BZ557" s="1"/>
      <c r="CA557" s="1"/>
      <c r="CB557" s="1"/>
      <c r="CC557" s="1"/>
    </row>
    <row r="558" spans="1:81" ht="39.75" customHeight="1" x14ac:dyDescent="0.3">
      <c r="A558" s="714"/>
      <c r="B558" s="715"/>
      <c r="C558" s="2"/>
      <c r="D558" s="2"/>
      <c r="E558" s="2"/>
      <c r="F558" s="2"/>
      <c r="G558" s="2"/>
      <c r="H558" s="2"/>
      <c r="I558" s="2"/>
      <c r="J558" s="716"/>
      <c r="K558" s="717"/>
      <c r="L558" s="718"/>
      <c r="M558" s="718"/>
      <c r="N558" s="719"/>
      <c r="O558" s="719"/>
      <c r="P558" s="719"/>
      <c r="Q558" s="719"/>
      <c r="R558" s="2"/>
      <c r="S558" s="2"/>
      <c r="T558" s="2"/>
      <c r="U558" s="2"/>
      <c r="V558" s="2"/>
      <c r="W558" s="2"/>
      <c r="X558" s="720"/>
      <c r="Y558" s="720"/>
      <c r="Z558" s="720"/>
      <c r="AA558" s="720"/>
      <c r="AB558" s="717"/>
      <c r="AC558" s="721"/>
      <c r="AD558" s="722"/>
      <c r="AE558" s="722"/>
      <c r="AF558" s="722"/>
      <c r="AG558" s="722"/>
      <c r="AH558" s="722"/>
      <c r="AI558" s="722"/>
      <c r="AJ558" s="722"/>
      <c r="AK558" s="717"/>
      <c r="AL558" s="723"/>
      <c r="AM558" s="723"/>
      <c r="AN558" s="723"/>
      <c r="AO558" s="723"/>
      <c r="AP558" s="723"/>
      <c r="AQ558" s="1"/>
      <c r="AR558" s="1"/>
      <c r="AS558" s="1"/>
      <c r="AT558" s="717"/>
      <c r="AU558" s="723"/>
      <c r="AV558" s="723"/>
      <c r="AW558" s="723"/>
      <c r="AX558" s="723"/>
      <c r="AY558" s="723"/>
      <c r="AZ558" s="1"/>
      <c r="BA558" s="1"/>
      <c r="BB558" s="1"/>
      <c r="BC558" s="717"/>
      <c r="BD558" s="723"/>
      <c r="BE558" s="723"/>
      <c r="BF558" s="723"/>
      <c r="BG558" s="723"/>
      <c r="BH558" s="723"/>
      <c r="BI558" s="1"/>
      <c r="BJ558" s="1"/>
      <c r="BK558" s="1"/>
      <c r="BL558" s="717"/>
      <c r="BM558" s="723"/>
      <c r="BN558" s="723"/>
      <c r="BO558" s="723"/>
      <c r="BP558" s="723"/>
      <c r="BQ558" s="723"/>
      <c r="BR558" s="1"/>
      <c r="BS558" s="1"/>
      <c r="BT558" s="1"/>
      <c r="BU558" s="1"/>
      <c r="BV558" s="1"/>
      <c r="BW558" s="1"/>
      <c r="BX558" s="1"/>
      <c r="BY558" s="1"/>
      <c r="BZ558" s="1"/>
      <c r="CA558" s="1"/>
      <c r="CB558" s="1"/>
      <c r="CC558" s="1"/>
    </row>
    <row r="559" spans="1:81" ht="39.75" customHeight="1" x14ac:dyDescent="0.3">
      <c r="A559" s="714"/>
      <c r="B559" s="715"/>
      <c r="C559" s="2"/>
      <c r="D559" s="2"/>
      <c r="E559" s="2"/>
      <c r="F559" s="2"/>
      <c r="G559" s="2"/>
      <c r="H559" s="2"/>
      <c r="I559" s="2"/>
      <c r="J559" s="716"/>
      <c r="K559" s="717"/>
      <c r="L559" s="718"/>
      <c r="M559" s="718"/>
      <c r="N559" s="719"/>
      <c r="O559" s="719"/>
      <c r="P559" s="719"/>
      <c r="Q559" s="719"/>
      <c r="R559" s="2"/>
      <c r="S559" s="2"/>
      <c r="T559" s="2"/>
      <c r="U559" s="2"/>
      <c r="V559" s="2"/>
      <c r="W559" s="2"/>
      <c r="X559" s="720"/>
      <c r="Y559" s="720"/>
      <c r="Z559" s="720"/>
      <c r="AA559" s="720"/>
      <c r="AB559" s="717"/>
      <c r="AC559" s="721"/>
      <c r="AD559" s="722"/>
      <c r="AE559" s="722"/>
      <c r="AF559" s="722"/>
      <c r="AG559" s="722"/>
      <c r="AH559" s="722"/>
      <c r="AI559" s="722"/>
      <c r="AJ559" s="722"/>
      <c r="AK559" s="717"/>
      <c r="AL559" s="723"/>
      <c r="AM559" s="723"/>
      <c r="AN559" s="723"/>
      <c r="AO559" s="723"/>
      <c r="AP559" s="723"/>
      <c r="AQ559" s="1"/>
      <c r="AR559" s="1"/>
      <c r="AS559" s="1"/>
      <c r="AT559" s="717"/>
      <c r="AU559" s="723"/>
      <c r="AV559" s="723"/>
      <c r="AW559" s="723"/>
      <c r="AX559" s="723"/>
      <c r="AY559" s="723"/>
      <c r="AZ559" s="1"/>
      <c r="BA559" s="1"/>
      <c r="BB559" s="1"/>
      <c r="BC559" s="717"/>
      <c r="BD559" s="723"/>
      <c r="BE559" s="723"/>
      <c r="BF559" s="723"/>
      <c r="BG559" s="723"/>
      <c r="BH559" s="723"/>
      <c r="BI559" s="1"/>
      <c r="BJ559" s="1"/>
      <c r="BK559" s="1"/>
      <c r="BL559" s="717"/>
      <c r="BM559" s="723"/>
      <c r="BN559" s="723"/>
      <c r="BO559" s="723"/>
      <c r="BP559" s="723"/>
      <c r="BQ559" s="723"/>
      <c r="BR559" s="1"/>
      <c r="BS559" s="1"/>
      <c r="BT559" s="1"/>
      <c r="BU559" s="1"/>
      <c r="BV559" s="1"/>
      <c r="BW559" s="1"/>
      <c r="BX559" s="1"/>
      <c r="BY559" s="1"/>
      <c r="BZ559" s="1"/>
      <c r="CA559" s="1"/>
      <c r="CB559" s="1"/>
      <c r="CC559" s="1"/>
    </row>
    <row r="560" spans="1:81" ht="39.75" customHeight="1" x14ac:dyDescent="0.3">
      <c r="A560" s="714"/>
      <c r="B560" s="715"/>
      <c r="C560" s="2"/>
      <c r="D560" s="2"/>
      <c r="E560" s="2"/>
      <c r="F560" s="2"/>
      <c r="G560" s="2"/>
      <c r="H560" s="2"/>
      <c r="I560" s="2"/>
      <c r="J560" s="716"/>
      <c r="K560" s="717"/>
      <c r="L560" s="718"/>
      <c r="M560" s="718"/>
      <c r="N560" s="719"/>
      <c r="O560" s="719"/>
      <c r="P560" s="719"/>
      <c r="Q560" s="719"/>
      <c r="R560" s="2"/>
      <c r="S560" s="2"/>
      <c r="T560" s="2"/>
      <c r="U560" s="2"/>
      <c r="V560" s="2"/>
      <c r="W560" s="2"/>
      <c r="X560" s="720"/>
      <c r="Y560" s="720"/>
      <c r="Z560" s="720"/>
      <c r="AA560" s="720"/>
      <c r="AB560" s="717"/>
      <c r="AC560" s="721"/>
      <c r="AD560" s="722"/>
      <c r="AE560" s="722"/>
      <c r="AF560" s="722"/>
      <c r="AG560" s="722"/>
      <c r="AH560" s="722"/>
      <c r="AI560" s="722"/>
      <c r="AJ560" s="722"/>
      <c r="AK560" s="717"/>
      <c r="AL560" s="723"/>
      <c r="AM560" s="723"/>
      <c r="AN560" s="723"/>
      <c r="AO560" s="723"/>
      <c r="AP560" s="723"/>
      <c r="AQ560" s="1"/>
      <c r="AR560" s="1"/>
      <c r="AS560" s="1"/>
      <c r="AT560" s="717"/>
      <c r="AU560" s="723"/>
      <c r="AV560" s="723"/>
      <c r="AW560" s="723"/>
      <c r="AX560" s="723"/>
      <c r="AY560" s="723"/>
      <c r="AZ560" s="1"/>
      <c r="BA560" s="1"/>
      <c r="BB560" s="1"/>
      <c r="BC560" s="717"/>
      <c r="BD560" s="723"/>
      <c r="BE560" s="723"/>
      <c r="BF560" s="723"/>
      <c r="BG560" s="723"/>
      <c r="BH560" s="723"/>
      <c r="BI560" s="1"/>
      <c r="BJ560" s="1"/>
      <c r="BK560" s="1"/>
      <c r="BL560" s="717"/>
      <c r="BM560" s="723"/>
      <c r="BN560" s="723"/>
      <c r="BO560" s="723"/>
      <c r="BP560" s="723"/>
      <c r="BQ560" s="723"/>
      <c r="BR560" s="1"/>
      <c r="BS560" s="1"/>
      <c r="BT560" s="1"/>
      <c r="BU560" s="1"/>
      <c r="BV560" s="1"/>
      <c r="BW560" s="1"/>
      <c r="BX560" s="1"/>
      <c r="BY560" s="1"/>
      <c r="BZ560" s="1"/>
      <c r="CA560" s="1"/>
      <c r="CB560" s="1"/>
      <c r="CC560" s="1"/>
    </row>
    <row r="561" spans="1:81" ht="39.75" customHeight="1" x14ac:dyDescent="0.3">
      <c r="A561" s="714"/>
      <c r="B561" s="715"/>
      <c r="C561" s="2"/>
      <c r="D561" s="2"/>
      <c r="E561" s="2"/>
      <c r="F561" s="2"/>
      <c r="G561" s="2"/>
      <c r="H561" s="2"/>
      <c r="I561" s="2"/>
      <c r="J561" s="716"/>
      <c r="K561" s="717"/>
      <c r="L561" s="718"/>
      <c r="M561" s="718"/>
      <c r="N561" s="719"/>
      <c r="O561" s="719"/>
      <c r="P561" s="719"/>
      <c r="Q561" s="719"/>
      <c r="R561" s="2"/>
      <c r="S561" s="2"/>
      <c r="T561" s="2"/>
      <c r="U561" s="2"/>
      <c r="V561" s="2"/>
      <c r="W561" s="2"/>
      <c r="X561" s="720"/>
      <c r="Y561" s="720"/>
      <c r="Z561" s="720"/>
      <c r="AA561" s="720"/>
      <c r="AB561" s="717"/>
      <c r="AC561" s="721"/>
      <c r="AD561" s="722"/>
      <c r="AE561" s="722"/>
      <c r="AF561" s="722"/>
      <c r="AG561" s="722"/>
      <c r="AH561" s="722"/>
      <c r="AI561" s="722"/>
      <c r="AJ561" s="722"/>
      <c r="AK561" s="717"/>
      <c r="AL561" s="723"/>
      <c r="AM561" s="723"/>
      <c r="AN561" s="723"/>
      <c r="AO561" s="723"/>
      <c r="AP561" s="723"/>
      <c r="AQ561" s="1"/>
      <c r="AR561" s="1"/>
      <c r="AS561" s="1"/>
      <c r="AT561" s="717"/>
      <c r="AU561" s="723"/>
      <c r="AV561" s="723"/>
      <c r="AW561" s="723"/>
      <c r="AX561" s="723"/>
      <c r="AY561" s="723"/>
      <c r="AZ561" s="1"/>
      <c r="BA561" s="1"/>
      <c r="BB561" s="1"/>
      <c r="BC561" s="717"/>
      <c r="BD561" s="723"/>
      <c r="BE561" s="723"/>
      <c r="BF561" s="723"/>
      <c r="BG561" s="723"/>
      <c r="BH561" s="723"/>
      <c r="BI561" s="1"/>
      <c r="BJ561" s="1"/>
      <c r="BK561" s="1"/>
      <c r="BL561" s="717"/>
      <c r="BM561" s="723"/>
      <c r="BN561" s="723"/>
      <c r="BO561" s="723"/>
      <c r="BP561" s="723"/>
      <c r="BQ561" s="723"/>
      <c r="BR561" s="1"/>
      <c r="BS561" s="1"/>
      <c r="BT561" s="1"/>
      <c r="BU561" s="1"/>
      <c r="BV561" s="1"/>
      <c r="BW561" s="1"/>
      <c r="BX561" s="1"/>
      <c r="BY561" s="1"/>
      <c r="BZ561" s="1"/>
      <c r="CA561" s="1"/>
      <c r="CB561" s="1"/>
      <c r="CC561" s="1"/>
    </row>
    <row r="562" spans="1:81" ht="39.75" customHeight="1" x14ac:dyDescent="0.3">
      <c r="A562" s="714"/>
      <c r="B562" s="715"/>
      <c r="C562" s="2"/>
      <c r="D562" s="2"/>
      <c r="E562" s="2"/>
      <c r="F562" s="2"/>
      <c r="G562" s="2"/>
      <c r="H562" s="2"/>
      <c r="I562" s="2"/>
      <c r="J562" s="716"/>
      <c r="K562" s="717"/>
      <c r="L562" s="718"/>
      <c r="M562" s="718"/>
      <c r="N562" s="719"/>
      <c r="O562" s="719"/>
      <c r="P562" s="719"/>
      <c r="Q562" s="719"/>
      <c r="R562" s="2"/>
      <c r="S562" s="2"/>
      <c r="T562" s="2"/>
      <c r="U562" s="2"/>
      <c r="V562" s="2"/>
      <c r="W562" s="2"/>
      <c r="X562" s="720"/>
      <c r="Y562" s="720"/>
      <c r="Z562" s="720"/>
      <c r="AA562" s="720"/>
      <c r="AB562" s="717"/>
      <c r="AC562" s="721"/>
      <c r="AD562" s="722"/>
      <c r="AE562" s="722"/>
      <c r="AF562" s="722"/>
      <c r="AG562" s="722"/>
      <c r="AH562" s="722"/>
      <c r="AI562" s="722"/>
      <c r="AJ562" s="722"/>
      <c r="AK562" s="717"/>
      <c r="AL562" s="723"/>
      <c r="AM562" s="723"/>
      <c r="AN562" s="723"/>
      <c r="AO562" s="723"/>
      <c r="AP562" s="723"/>
      <c r="AQ562" s="1"/>
      <c r="AR562" s="1"/>
      <c r="AS562" s="1"/>
      <c r="AT562" s="717"/>
      <c r="AU562" s="723"/>
      <c r="AV562" s="723"/>
      <c r="AW562" s="723"/>
      <c r="AX562" s="723"/>
      <c r="AY562" s="723"/>
      <c r="AZ562" s="1"/>
      <c r="BA562" s="1"/>
      <c r="BB562" s="1"/>
      <c r="BC562" s="717"/>
      <c r="BD562" s="723"/>
      <c r="BE562" s="723"/>
      <c r="BF562" s="723"/>
      <c r="BG562" s="723"/>
      <c r="BH562" s="723"/>
      <c r="BI562" s="1"/>
      <c r="BJ562" s="1"/>
      <c r="BK562" s="1"/>
      <c r="BL562" s="717"/>
      <c r="BM562" s="723"/>
      <c r="BN562" s="723"/>
      <c r="BO562" s="723"/>
      <c r="BP562" s="723"/>
      <c r="BQ562" s="723"/>
      <c r="BR562" s="1"/>
      <c r="BS562" s="1"/>
      <c r="BT562" s="1"/>
      <c r="BU562" s="1"/>
      <c r="BV562" s="1"/>
      <c r="BW562" s="1"/>
      <c r="BX562" s="1"/>
      <c r="BY562" s="1"/>
      <c r="BZ562" s="1"/>
      <c r="CA562" s="1"/>
      <c r="CB562" s="1"/>
      <c r="CC562" s="1"/>
    </row>
    <row r="563" spans="1:81" ht="39.75" customHeight="1" x14ac:dyDescent="0.3">
      <c r="A563" s="714"/>
      <c r="B563" s="715"/>
      <c r="C563" s="2"/>
      <c r="D563" s="2"/>
      <c r="E563" s="2"/>
      <c r="F563" s="2"/>
      <c r="G563" s="2"/>
      <c r="H563" s="2"/>
      <c r="I563" s="2"/>
      <c r="J563" s="716"/>
      <c r="K563" s="717"/>
      <c r="L563" s="718"/>
      <c r="M563" s="718"/>
      <c r="N563" s="719"/>
      <c r="O563" s="719"/>
      <c r="P563" s="719"/>
      <c r="Q563" s="719"/>
      <c r="R563" s="2"/>
      <c r="S563" s="2"/>
      <c r="T563" s="2"/>
      <c r="U563" s="2"/>
      <c r="V563" s="2"/>
      <c r="W563" s="2"/>
      <c r="X563" s="720"/>
      <c r="Y563" s="720"/>
      <c r="Z563" s="720"/>
      <c r="AA563" s="720"/>
      <c r="AB563" s="717"/>
      <c r="AC563" s="721"/>
      <c r="AD563" s="722"/>
      <c r="AE563" s="722"/>
      <c r="AF563" s="722"/>
      <c r="AG563" s="722"/>
      <c r="AH563" s="722"/>
      <c r="AI563" s="722"/>
      <c r="AJ563" s="722"/>
      <c r="AK563" s="717"/>
      <c r="AL563" s="723"/>
      <c r="AM563" s="723"/>
      <c r="AN563" s="723"/>
      <c r="AO563" s="723"/>
      <c r="AP563" s="723"/>
      <c r="AQ563" s="1"/>
      <c r="AR563" s="1"/>
      <c r="AS563" s="1"/>
      <c r="AT563" s="717"/>
      <c r="AU563" s="723"/>
      <c r="AV563" s="723"/>
      <c r="AW563" s="723"/>
      <c r="AX563" s="723"/>
      <c r="AY563" s="723"/>
      <c r="AZ563" s="1"/>
      <c r="BA563" s="1"/>
      <c r="BB563" s="1"/>
      <c r="BC563" s="717"/>
      <c r="BD563" s="723"/>
      <c r="BE563" s="723"/>
      <c r="BF563" s="723"/>
      <c r="BG563" s="723"/>
      <c r="BH563" s="723"/>
      <c r="BI563" s="1"/>
      <c r="BJ563" s="1"/>
      <c r="BK563" s="1"/>
      <c r="BL563" s="717"/>
      <c r="BM563" s="723"/>
      <c r="BN563" s="723"/>
      <c r="BO563" s="723"/>
      <c r="BP563" s="723"/>
      <c r="BQ563" s="723"/>
      <c r="BR563" s="1"/>
      <c r="BS563" s="1"/>
      <c r="BT563" s="1"/>
      <c r="BU563" s="1"/>
      <c r="BV563" s="1"/>
      <c r="BW563" s="1"/>
      <c r="BX563" s="1"/>
      <c r="BY563" s="1"/>
      <c r="BZ563" s="1"/>
      <c r="CA563" s="1"/>
      <c r="CB563" s="1"/>
      <c r="CC563" s="1"/>
    </row>
    <row r="564" spans="1:81" ht="39.75" customHeight="1" x14ac:dyDescent="0.3">
      <c r="A564" s="714"/>
      <c r="B564" s="715"/>
      <c r="C564" s="2"/>
      <c r="D564" s="2"/>
      <c r="E564" s="2"/>
      <c r="F564" s="2"/>
      <c r="G564" s="2"/>
      <c r="H564" s="2"/>
      <c r="I564" s="2"/>
      <c r="J564" s="716"/>
      <c r="K564" s="717"/>
      <c r="L564" s="718"/>
      <c r="M564" s="718"/>
      <c r="N564" s="719"/>
      <c r="O564" s="719"/>
      <c r="P564" s="719"/>
      <c r="Q564" s="719"/>
      <c r="R564" s="2"/>
      <c r="S564" s="2"/>
      <c r="T564" s="2"/>
      <c r="U564" s="2"/>
      <c r="V564" s="2"/>
      <c r="W564" s="2"/>
      <c r="X564" s="720"/>
      <c r="Y564" s="720"/>
      <c r="Z564" s="720"/>
      <c r="AA564" s="720"/>
      <c r="AB564" s="717"/>
      <c r="AC564" s="721"/>
      <c r="AD564" s="722"/>
      <c r="AE564" s="722"/>
      <c r="AF564" s="722"/>
      <c r="AG564" s="722"/>
      <c r="AH564" s="722"/>
      <c r="AI564" s="722"/>
      <c r="AJ564" s="722"/>
      <c r="AK564" s="717"/>
      <c r="AL564" s="723"/>
      <c r="AM564" s="723"/>
      <c r="AN564" s="723"/>
      <c r="AO564" s="723"/>
      <c r="AP564" s="723"/>
      <c r="AQ564" s="1"/>
      <c r="AR564" s="1"/>
      <c r="AS564" s="1"/>
      <c r="AT564" s="717"/>
      <c r="AU564" s="723"/>
      <c r="AV564" s="723"/>
      <c r="AW564" s="723"/>
      <c r="AX564" s="723"/>
      <c r="AY564" s="723"/>
      <c r="AZ564" s="1"/>
      <c r="BA564" s="1"/>
      <c r="BB564" s="1"/>
      <c r="BC564" s="717"/>
      <c r="BD564" s="723"/>
      <c r="BE564" s="723"/>
      <c r="BF564" s="723"/>
      <c r="BG564" s="723"/>
      <c r="BH564" s="723"/>
      <c r="BI564" s="1"/>
      <c r="BJ564" s="1"/>
      <c r="BK564" s="1"/>
      <c r="BL564" s="717"/>
      <c r="BM564" s="723"/>
      <c r="BN564" s="723"/>
      <c r="BO564" s="723"/>
      <c r="BP564" s="723"/>
      <c r="BQ564" s="723"/>
      <c r="BR564" s="1"/>
      <c r="BS564" s="1"/>
      <c r="BT564" s="1"/>
      <c r="BU564" s="1"/>
      <c r="BV564" s="1"/>
      <c r="BW564" s="1"/>
      <c r="BX564" s="1"/>
      <c r="BY564" s="1"/>
      <c r="BZ564" s="1"/>
      <c r="CA564" s="1"/>
      <c r="CB564" s="1"/>
      <c r="CC564" s="1"/>
    </row>
    <row r="565" spans="1:81" ht="39.75" customHeight="1" x14ac:dyDescent="0.3">
      <c r="A565" s="714"/>
      <c r="B565" s="715"/>
      <c r="C565" s="2"/>
      <c r="D565" s="2"/>
      <c r="E565" s="2"/>
      <c r="F565" s="2"/>
      <c r="G565" s="2"/>
      <c r="H565" s="2"/>
      <c r="I565" s="2"/>
      <c r="J565" s="716"/>
      <c r="K565" s="717"/>
      <c r="L565" s="718"/>
      <c r="M565" s="718"/>
      <c r="N565" s="719"/>
      <c r="O565" s="719"/>
      <c r="P565" s="719"/>
      <c r="Q565" s="719"/>
      <c r="R565" s="2"/>
      <c r="S565" s="2"/>
      <c r="T565" s="2"/>
      <c r="U565" s="2"/>
      <c r="V565" s="2"/>
      <c r="W565" s="2"/>
      <c r="X565" s="720"/>
      <c r="Y565" s="720"/>
      <c r="Z565" s="720"/>
      <c r="AA565" s="720"/>
      <c r="AB565" s="717"/>
      <c r="AC565" s="721"/>
      <c r="AD565" s="722"/>
      <c r="AE565" s="722"/>
      <c r="AF565" s="722"/>
      <c r="AG565" s="722"/>
      <c r="AH565" s="722"/>
      <c r="AI565" s="722"/>
      <c r="AJ565" s="722"/>
      <c r="AK565" s="717"/>
      <c r="AL565" s="723"/>
      <c r="AM565" s="723"/>
      <c r="AN565" s="723"/>
      <c r="AO565" s="723"/>
      <c r="AP565" s="723"/>
      <c r="AQ565" s="1"/>
      <c r="AR565" s="1"/>
      <c r="AS565" s="1"/>
      <c r="AT565" s="717"/>
      <c r="AU565" s="723"/>
      <c r="AV565" s="723"/>
      <c r="AW565" s="723"/>
      <c r="AX565" s="723"/>
      <c r="AY565" s="723"/>
      <c r="AZ565" s="1"/>
      <c r="BA565" s="1"/>
      <c r="BB565" s="1"/>
      <c r="BC565" s="717"/>
      <c r="BD565" s="723"/>
      <c r="BE565" s="723"/>
      <c r="BF565" s="723"/>
      <c r="BG565" s="723"/>
      <c r="BH565" s="723"/>
      <c r="BI565" s="1"/>
      <c r="BJ565" s="1"/>
      <c r="BK565" s="1"/>
      <c r="BL565" s="717"/>
      <c r="BM565" s="723"/>
      <c r="BN565" s="723"/>
      <c r="BO565" s="723"/>
      <c r="BP565" s="723"/>
      <c r="BQ565" s="723"/>
      <c r="BR565" s="1"/>
      <c r="BS565" s="1"/>
      <c r="BT565" s="1"/>
      <c r="BU565" s="1"/>
      <c r="BV565" s="1"/>
      <c r="BW565" s="1"/>
      <c r="BX565" s="1"/>
      <c r="BY565" s="1"/>
      <c r="BZ565" s="1"/>
      <c r="CA565" s="1"/>
      <c r="CB565" s="1"/>
      <c r="CC565" s="1"/>
    </row>
    <row r="566" spans="1:81" ht="39.75" customHeight="1" x14ac:dyDescent="0.3">
      <c r="A566" s="714"/>
      <c r="B566" s="715"/>
      <c r="C566" s="2"/>
      <c r="D566" s="2"/>
      <c r="E566" s="2"/>
      <c r="F566" s="2"/>
      <c r="G566" s="2"/>
      <c r="H566" s="2"/>
      <c r="I566" s="2"/>
      <c r="J566" s="716"/>
      <c r="K566" s="717"/>
      <c r="L566" s="718"/>
      <c r="M566" s="718"/>
      <c r="N566" s="719"/>
      <c r="O566" s="719"/>
      <c r="P566" s="719"/>
      <c r="Q566" s="719"/>
      <c r="R566" s="2"/>
      <c r="S566" s="2"/>
      <c r="T566" s="2"/>
      <c r="U566" s="2"/>
      <c r="V566" s="2"/>
      <c r="W566" s="2"/>
      <c r="X566" s="720"/>
      <c r="Y566" s="720"/>
      <c r="Z566" s="720"/>
      <c r="AA566" s="720"/>
      <c r="AB566" s="717"/>
      <c r="AC566" s="721"/>
      <c r="AD566" s="722"/>
      <c r="AE566" s="722"/>
      <c r="AF566" s="722"/>
      <c r="AG566" s="722"/>
      <c r="AH566" s="722"/>
      <c r="AI566" s="722"/>
      <c r="AJ566" s="722"/>
      <c r="AK566" s="717"/>
      <c r="AL566" s="723"/>
      <c r="AM566" s="723"/>
      <c r="AN566" s="723"/>
      <c r="AO566" s="723"/>
      <c r="AP566" s="723"/>
      <c r="AQ566" s="1"/>
      <c r="AR566" s="1"/>
      <c r="AS566" s="1"/>
      <c r="AT566" s="717"/>
      <c r="AU566" s="723"/>
      <c r="AV566" s="723"/>
      <c r="AW566" s="723"/>
      <c r="AX566" s="723"/>
      <c r="AY566" s="723"/>
      <c r="AZ566" s="1"/>
      <c r="BA566" s="1"/>
      <c r="BB566" s="1"/>
      <c r="BC566" s="717"/>
      <c r="BD566" s="723"/>
      <c r="BE566" s="723"/>
      <c r="BF566" s="723"/>
      <c r="BG566" s="723"/>
      <c r="BH566" s="723"/>
      <c r="BI566" s="1"/>
      <c r="BJ566" s="1"/>
      <c r="BK566" s="1"/>
      <c r="BL566" s="717"/>
      <c r="BM566" s="723"/>
      <c r="BN566" s="723"/>
      <c r="BO566" s="723"/>
      <c r="BP566" s="723"/>
      <c r="BQ566" s="723"/>
      <c r="BR566" s="1"/>
      <c r="BS566" s="1"/>
      <c r="BT566" s="1"/>
      <c r="BU566" s="1"/>
      <c r="BV566" s="1"/>
      <c r="BW566" s="1"/>
      <c r="BX566" s="1"/>
      <c r="BY566" s="1"/>
      <c r="BZ566" s="1"/>
      <c r="CA566" s="1"/>
      <c r="CB566" s="1"/>
      <c r="CC566" s="1"/>
    </row>
    <row r="567" spans="1:81" ht="39.75" customHeight="1" x14ac:dyDescent="0.3">
      <c r="A567" s="714"/>
      <c r="B567" s="715"/>
      <c r="C567" s="2"/>
      <c r="D567" s="2"/>
      <c r="E567" s="2"/>
      <c r="F567" s="2"/>
      <c r="G567" s="2"/>
      <c r="H567" s="2"/>
      <c r="I567" s="2"/>
      <c r="J567" s="716"/>
      <c r="K567" s="717"/>
      <c r="L567" s="718"/>
      <c r="M567" s="718"/>
      <c r="N567" s="719"/>
      <c r="O567" s="719"/>
      <c r="P567" s="719"/>
      <c r="Q567" s="719"/>
      <c r="R567" s="2"/>
      <c r="S567" s="2"/>
      <c r="T567" s="2"/>
      <c r="U567" s="2"/>
      <c r="V567" s="2"/>
      <c r="W567" s="2"/>
      <c r="X567" s="720"/>
      <c r="Y567" s="720"/>
      <c r="Z567" s="720"/>
      <c r="AA567" s="720"/>
      <c r="AB567" s="717"/>
      <c r="AC567" s="721"/>
      <c r="AD567" s="722"/>
      <c r="AE567" s="722"/>
      <c r="AF567" s="722"/>
      <c r="AG567" s="722"/>
      <c r="AH567" s="722"/>
      <c r="AI567" s="722"/>
      <c r="AJ567" s="722"/>
      <c r="AK567" s="717"/>
      <c r="AL567" s="723"/>
      <c r="AM567" s="723"/>
      <c r="AN567" s="723"/>
      <c r="AO567" s="723"/>
      <c r="AP567" s="723"/>
      <c r="AQ567" s="1"/>
      <c r="AR567" s="1"/>
      <c r="AS567" s="1"/>
      <c r="AT567" s="717"/>
      <c r="AU567" s="723"/>
      <c r="AV567" s="723"/>
      <c r="AW567" s="723"/>
      <c r="AX567" s="723"/>
      <c r="AY567" s="723"/>
      <c r="AZ567" s="1"/>
      <c r="BA567" s="1"/>
      <c r="BB567" s="1"/>
      <c r="BC567" s="717"/>
      <c r="BD567" s="723"/>
      <c r="BE567" s="723"/>
      <c r="BF567" s="723"/>
      <c r="BG567" s="723"/>
      <c r="BH567" s="723"/>
      <c r="BI567" s="1"/>
      <c r="BJ567" s="1"/>
      <c r="BK567" s="1"/>
      <c r="BL567" s="717"/>
      <c r="BM567" s="723"/>
      <c r="BN567" s="723"/>
      <c r="BO567" s="723"/>
      <c r="BP567" s="723"/>
      <c r="BQ567" s="723"/>
      <c r="BR567" s="1"/>
      <c r="BS567" s="1"/>
      <c r="BT567" s="1"/>
      <c r="BU567" s="1"/>
      <c r="BV567" s="1"/>
      <c r="BW567" s="1"/>
      <c r="BX567" s="1"/>
      <c r="BY567" s="1"/>
      <c r="BZ567" s="1"/>
      <c r="CA567" s="1"/>
      <c r="CB567" s="1"/>
      <c r="CC567" s="1"/>
    </row>
    <row r="568" spans="1:81" ht="39.75" customHeight="1" x14ac:dyDescent="0.3">
      <c r="A568" s="714"/>
      <c r="B568" s="715"/>
      <c r="C568" s="2"/>
      <c r="D568" s="2"/>
      <c r="E568" s="2"/>
      <c r="F568" s="2"/>
      <c r="G568" s="2"/>
      <c r="H568" s="2"/>
      <c r="I568" s="2"/>
      <c r="J568" s="716"/>
      <c r="K568" s="717"/>
      <c r="L568" s="718"/>
      <c r="M568" s="718"/>
      <c r="N568" s="719"/>
      <c r="O568" s="719"/>
      <c r="P568" s="719"/>
      <c r="Q568" s="719"/>
      <c r="R568" s="2"/>
      <c r="S568" s="2"/>
      <c r="T568" s="2"/>
      <c r="U568" s="2"/>
      <c r="V568" s="2"/>
      <c r="W568" s="2"/>
      <c r="X568" s="720"/>
      <c r="Y568" s="720"/>
      <c r="Z568" s="720"/>
      <c r="AA568" s="720"/>
      <c r="AB568" s="717"/>
      <c r="AC568" s="721"/>
      <c r="AD568" s="722"/>
      <c r="AE568" s="722"/>
      <c r="AF568" s="722"/>
      <c r="AG568" s="722"/>
      <c r="AH568" s="722"/>
      <c r="AI568" s="722"/>
      <c r="AJ568" s="722"/>
      <c r="AK568" s="717"/>
      <c r="AL568" s="723"/>
      <c r="AM568" s="723"/>
      <c r="AN568" s="723"/>
      <c r="AO568" s="723"/>
      <c r="AP568" s="723"/>
      <c r="AQ568" s="1"/>
      <c r="AR568" s="1"/>
      <c r="AS568" s="1"/>
      <c r="AT568" s="717"/>
      <c r="AU568" s="723"/>
      <c r="AV568" s="723"/>
      <c r="AW568" s="723"/>
      <c r="AX568" s="723"/>
      <c r="AY568" s="723"/>
      <c r="AZ568" s="1"/>
      <c r="BA568" s="1"/>
      <c r="BB568" s="1"/>
      <c r="BC568" s="717"/>
      <c r="BD568" s="723"/>
      <c r="BE568" s="723"/>
      <c r="BF568" s="723"/>
      <c r="BG568" s="723"/>
      <c r="BH568" s="723"/>
      <c r="BI568" s="1"/>
      <c r="BJ568" s="1"/>
      <c r="BK568" s="1"/>
      <c r="BL568" s="717"/>
      <c r="BM568" s="723"/>
      <c r="BN568" s="723"/>
      <c r="BO568" s="723"/>
      <c r="BP568" s="723"/>
      <c r="BQ568" s="723"/>
      <c r="BR568" s="1"/>
      <c r="BS568" s="1"/>
      <c r="BT568" s="1"/>
      <c r="BU568" s="1"/>
      <c r="BV568" s="1"/>
      <c r="BW568" s="1"/>
      <c r="BX568" s="1"/>
      <c r="BY568" s="1"/>
      <c r="BZ568" s="1"/>
      <c r="CA568" s="1"/>
      <c r="CB568" s="1"/>
      <c r="CC568" s="1"/>
    </row>
    <row r="569" spans="1:81" ht="39.75" customHeight="1" x14ac:dyDescent="0.3">
      <c r="A569" s="714"/>
      <c r="B569" s="715"/>
      <c r="C569" s="2"/>
      <c r="D569" s="2"/>
      <c r="E569" s="2"/>
      <c r="F569" s="2"/>
      <c r="G569" s="2"/>
      <c r="H569" s="2"/>
      <c r="I569" s="2"/>
      <c r="J569" s="716"/>
      <c r="K569" s="717"/>
      <c r="L569" s="718"/>
      <c r="M569" s="718"/>
      <c r="N569" s="719"/>
      <c r="O569" s="719"/>
      <c r="P569" s="719"/>
      <c r="Q569" s="719"/>
      <c r="R569" s="2"/>
      <c r="S569" s="2"/>
      <c r="T569" s="2"/>
      <c r="U569" s="2"/>
      <c r="V569" s="2"/>
      <c r="W569" s="2"/>
      <c r="X569" s="720"/>
      <c r="Y569" s="720"/>
      <c r="Z569" s="720"/>
      <c r="AA569" s="720"/>
      <c r="AB569" s="717"/>
      <c r="AC569" s="721"/>
      <c r="AD569" s="722"/>
      <c r="AE569" s="722"/>
      <c r="AF569" s="722"/>
      <c r="AG569" s="722"/>
      <c r="AH569" s="722"/>
      <c r="AI569" s="722"/>
      <c r="AJ569" s="722"/>
      <c r="AK569" s="717"/>
      <c r="AL569" s="723"/>
      <c r="AM569" s="723"/>
      <c r="AN569" s="723"/>
      <c r="AO569" s="723"/>
      <c r="AP569" s="723"/>
      <c r="AQ569" s="1"/>
      <c r="AR569" s="1"/>
      <c r="AS569" s="1"/>
      <c r="AT569" s="717"/>
      <c r="AU569" s="723"/>
      <c r="AV569" s="723"/>
      <c r="AW569" s="723"/>
      <c r="AX569" s="723"/>
      <c r="AY569" s="723"/>
      <c r="AZ569" s="1"/>
      <c r="BA569" s="1"/>
      <c r="BB569" s="1"/>
      <c r="BC569" s="717"/>
      <c r="BD569" s="723"/>
      <c r="BE569" s="723"/>
      <c r="BF569" s="723"/>
      <c r="BG569" s="723"/>
      <c r="BH569" s="723"/>
      <c r="BI569" s="1"/>
      <c r="BJ569" s="1"/>
      <c r="BK569" s="1"/>
      <c r="BL569" s="717"/>
      <c r="BM569" s="723"/>
      <c r="BN569" s="723"/>
      <c r="BO569" s="723"/>
      <c r="BP569" s="723"/>
      <c r="BQ569" s="723"/>
      <c r="BR569" s="1"/>
      <c r="BS569" s="1"/>
      <c r="BT569" s="1"/>
      <c r="BU569" s="1"/>
      <c r="BV569" s="1"/>
      <c r="BW569" s="1"/>
      <c r="BX569" s="1"/>
      <c r="BY569" s="1"/>
      <c r="BZ569" s="1"/>
      <c r="CA569" s="1"/>
      <c r="CB569" s="1"/>
      <c r="CC569" s="1"/>
    </row>
    <row r="570" spans="1:81" ht="39.75" customHeight="1" x14ac:dyDescent="0.3">
      <c r="A570" s="714"/>
      <c r="B570" s="715"/>
      <c r="C570" s="2"/>
      <c r="D570" s="2"/>
      <c r="E570" s="2"/>
      <c r="F570" s="2"/>
      <c r="G570" s="2"/>
      <c r="H570" s="2"/>
      <c r="I570" s="2"/>
      <c r="J570" s="716"/>
      <c r="K570" s="717"/>
      <c r="L570" s="718"/>
      <c r="M570" s="718"/>
      <c r="N570" s="719"/>
      <c r="O570" s="719"/>
      <c r="P570" s="719"/>
      <c r="Q570" s="719"/>
      <c r="R570" s="2"/>
      <c r="S570" s="2"/>
      <c r="T570" s="2"/>
      <c r="U570" s="2"/>
      <c r="V570" s="2"/>
      <c r="W570" s="2"/>
      <c r="X570" s="720"/>
      <c r="Y570" s="720"/>
      <c r="Z570" s="720"/>
      <c r="AA570" s="720"/>
      <c r="AB570" s="717"/>
      <c r="AC570" s="721"/>
      <c r="AD570" s="722"/>
      <c r="AE570" s="722"/>
      <c r="AF570" s="722"/>
      <c r="AG570" s="722"/>
      <c r="AH570" s="722"/>
      <c r="AI570" s="722"/>
      <c r="AJ570" s="722"/>
      <c r="AK570" s="717"/>
      <c r="AL570" s="723"/>
      <c r="AM570" s="723"/>
      <c r="AN570" s="723"/>
      <c r="AO570" s="723"/>
      <c r="AP570" s="723"/>
      <c r="AQ570" s="1"/>
      <c r="AR570" s="1"/>
      <c r="AS570" s="1"/>
      <c r="AT570" s="717"/>
      <c r="AU570" s="723"/>
      <c r="AV570" s="723"/>
      <c r="AW570" s="723"/>
      <c r="AX570" s="723"/>
      <c r="AY570" s="723"/>
      <c r="AZ570" s="1"/>
      <c r="BA570" s="1"/>
      <c r="BB570" s="1"/>
      <c r="BC570" s="717"/>
      <c r="BD570" s="723"/>
      <c r="BE570" s="723"/>
      <c r="BF570" s="723"/>
      <c r="BG570" s="723"/>
      <c r="BH570" s="723"/>
      <c r="BI570" s="1"/>
      <c r="BJ570" s="1"/>
      <c r="BK570" s="1"/>
      <c r="BL570" s="717"/>
      <c r="BM570" s="723"/>
      <c r="BN570" s="723"/>
      <c r="BO570" s="723"/>
      <c r="BP570" s="723"/>
      <c r="BQ570" s="723"/>
      <c r="BR570" s="1"/>
      <c r="BS570" s="1"/>
      <c r="BT570" s="1"/>
      <c r="BU570" s="1"/>
      <c r="BV570" s="1"/>
      <c r="BW570" s="1"/>
      <c r="BX570" s="1"/>
      <c r="BY570" s="1"/>
      <c r="BZ570" s="1"/>
      <c r="CA570" s="1"/>
      <c r="CB570" s="1"/>
      <c r="CC570" s="1"/>
    </row>
    <row r="571" spans="1:81" ht="39.75" customHeight="1" x14ac:dyDescent="0.3">
      <c r="A571" s="714"/>
      <c r="B571" s="715"/>
      <c r="C571" s="2"/>
      <c r="D571" s="2"/>
      <c r="E571" s="2"/>
      <c r="F571" s="2"/>
      <c r="G571" s="2"/>
      <c r="H571" s="2"/>
      <c r="I571" s="2"/>
      <c r="J571" s="716"/>
      <c r="K571" s="717"/>
      <c r="L571" s="718"/>
      <c r="M571" s="718"/>
      <c r="N571" s="719"/>
      <c r="O571" s="719"/>
      <c r="P571" s="719"/>
      <c r="Q571" s="719"/>
      <c r="R571" s="2"/>
      <c r="S571" s="2"/>
      <c r="T571" s="2"/>
      <c r="U571" s="2"/>
      <c r="V571" s="2"/>
      <c r="W571" s="2"/>
      <c r="X571" s="720"/>
      <c r="Y571" s="720"/>
      <c r="Z571" s="720"/>
      <c r="AA571" s="720"/>
      <c r="AB571" s="717"/>
      <c r="AC571" s="721"/>
      <c r="AD571" s="722"/>
      <c r="AE571" s="722"/>
      <c r="AF571" s="722"/>
      <c r="AG571" s="722"/>
      <c r="AH571" s="722"/>
      <c r="AI571" s="722"/>
      <c r="AJ571" s="722"/>
      <c r="AK571" s="717"/>
      <c r="AL571" s="723"/>
      <c r="AM571" s="723"/>
      <c r="AN571" s="723"/>
      <c r="AO571" s="723"/>
      <c r="AP571" s="723"/>
      <c r="AQ571" s="1"/>
      <c r="AR571" s="1"/>
      <c r="AS571" s="1"/>
      <c r="AT571" s="717"/>
      <c r="AU571" s="723"/>
      <c r="AV571" s="723"/>
      <c r="AW571" s="723"/>
      <c r="AX571" s="723"/>
      <c r="AY571" s="723"/>
      <c r="AZ571" s="1"/>
      <c r="BA571" s="1"/>
      <c r="BB571" s="1"/>
      <c r="BC571" s="717"/>
      <c r="BD571" s="723"/>
      <c r="BE571" s="723"/>
      <c r="BF571" s="723"/>
      <c r="BG571" s="723"/>
      <c r="BH571" s="723"/>
      <c r="BI571" s="1"/>
      <c r="BJ571" s="1"/>
      <c r="BK571" s="1"/>
      <c r="BL571" s="717"/>
      <c r="BM571" s="723"/>
      <c r="BN571" s="723"/>
      <c r="BO571" s="723"/>
      <c r="BP571" s="723"/>
      <c r="BQ571" s="723"/>
      <c r="BR571" s="1"/>
      <c r="BS571" s="1"/>
      <c r="BT571" s="1"/>
      <c r="BU571" s="1"/>
      <c r="BV571" s="1"/>
      <c r="BW571" s="1"/>
      <c r="BX571" s="1"/>
      <c r="BY571" s="1"/>
      <c r="BZ571" s="1"/>
      <c r="CA571" s="1"/>
      <c r="CB571" s="1"/>
      <c r="CC571" s="1"/>
    </row>
    <row r="572" spans="1:81" ht="39.75" customHeight="1" x14ac:dyDescent="0.3">
      <c r="A572" s="714"/>
      <c r="B572" s="715"/>
      <c r="C572" s="2"/>
      <c r="D572" s="2"/>
      <c r="E572" s="2"/>
      <c r="F572" s="2"/>
      <c r="G572" s="2"/>
      <c r="H572" s="2"/>
      <c r="I572" s="2"/>
      <c r="J572" s="716"/>
      <c r="K572" s="717"/>
      <c r="L572" s="718"/>
      <c r="M572" s="718"/>
      <c r="N572" s="719"/>
      <c r="O572" s="719"/>
      <c r="P572" s="719"/>
      <c r="Q572" s="719"/>
      <c r="R572" s="2"/>
      <c r="S572" s="2"/>
      <c r="T572" s="2"/>
      <c r="U572" s="2"/>
      <c r="V572" s="2"/>
      <c r="W572" s="2"/>
      <c r="X572" s="720"/>
      <c r="Y572" s="720"/>
      <c r="Z572" s="720"/>
      <c r="AA572" s="720"/>
      <c r="AB572" s="717"/>
      <c r="AC572" s="721"/>
      <c r="AD572" s="722"/>
      <c r="AE572" s="722"/>
      <c r="AF572" s="722"/>
      <c r="AG572" s="722"/>
      <c r="AH572" s="722"/>
      <c r="AI572" s="722"/>
      <c r="AJ572" s="722"/>
      <c r="AK572" s="717"/>
      <c r="AL572" s="723"/>
      <c r="AM572" s="723"/>
      <c r="AN572" s="723"/>
      <c r="AO572" s="723"/>
      <c r="AP572" s="723"/>
      <c r="AQ572" s="1"/>
      <c r="AR572" s="1"/>
      <c r="AS572" s="1"/>
      <c r="AT572" s="717"/>
      <c r="AU572" s="723"/>
      <c r="AV572" s="723"/>
      <c r="AW572" s="723"/>
      <c r="AX572" s="723"/>
      <c r="AY572" s="723"/>
      <c r="AZ572" s="1"/>
      <c r="BA572" s="1"/>
      <c r="BB572" s="1"/>
      <c r="BC572" s="717"/>
      <c r="BD572" s="723"/>
      <c r="BE572" s="723"/>
      <c r="BF572" s="723"/>
      <c r="BG572" s="723"/>
      <c r="BH572" s="723"/>
      <c r="BI572" s="1"/>
      <c r="BJ572" s="1"/>
      <c r="BK572" s="1"/>
      <c r="BL572" s="717"/>
      <c r="BM572" s="723"/>
      <c r="BN572" s="723"/>
      <c r="BO572" s="723"/>
      <c r="BP572" s="723"/>
      <c r="BQ572" s="723"/>
      <c r="BR572" s="1"/>
      <c r="BS572" s="1"/>
      <c r="BT572" s="1"/>
      <c r="BU572" s="1"/>
      <c r="BV572" s="1"/>
      <c r="BW572" s="1"/>
      <c r="BX572" s="1"/>
      <c r="BY572" s="1"/>
      <c r="BZ572" s="1"/>
      <c r="CA572" s="1"/>
      <c r="CB572" s="1"/>
      <c r="CC572" s="1"/>
    </row>
    <row r="573" spans="1:81" ht="39.75" customHeight="1" x14ac:dyDescent="0.3">
      <c r="A573" s="714"/>
      <c r="B573" s="715"/>
      <c r="C573" s="2"/>
      <c r="D573" s="2"/>
      <c r="E573" s="2"/>
      <c r="F573" s="2"/>
      <c r="G573" s="2"/>
      <c r="H573" s="2"/>
      <c r="I573" s="2"/>
      <c r="J573" s="716"/>
      <c r="K573" s="717"/>
      <c r="L573" s="718"/>
      <c r="M573" s="718"/>
      <c r="N573" s="719"/>
      <c r="O573" s="719"/>
      <c r="P573" s="719"/>
      <c r="Q573" s="719"/>
      <c r="R573" s="2"/>
      <c r="S573" s="2"/>
      <c r="T573" s="2"/>
      <c r="U573" s="2"/>
      <c r="V573" s="2"/>
      <c r="W573" s="2"/>
      <c r="X573" s="720"/>
      <c r="Y573" s="720"/>
      <c r="Z573" s="720"/>
      <c r="AA573" s="720"/>
      <c r="AB573" s="717"/>
      <c r="AC573" s="721"/>
      <c r="AD573" s="722"/>
      <c r="AE573" s="722"/>
      <c r="AF573" s="722"/>
      <c r="AG573" s="722"/>
      <c r="AH573" s="722"/>
      <c r="AI573" s="722"/>
      <c r="AJ573" s="722"/>
      <c r="AK573" s="717"/>
      <c r="AL573" s="723"/>
      <c r="AM573" s="723"/>
      <c r="AN573" s="723"/>
      <c r="AO573" s="723"/>
      <c r="AP573" s="723"/>
      <c r="AQ573" s="1"/>
      <c r="AR573" s="1"/>
      <c r="AS573" s="1"/>
      <c r="AT573" s="717"/>
      <c r="AU573" s="723"/>
      <c r="AV573" s="723"/>
      <c r="AW573" s="723"/>
      <c r="AX573" s="723"/>
      <c r="AY573" s="723"/>
      <c r="AZ573" s="1"/>
      <c r="BA573" s="1"/>
      <c r="BB573" s="1"/>
      <c r="BC573" s="717"/>
      <c r="BD573" s="723"/>
      <c r="BE573" s="723"/>
      <c r="BF573" s="723"/>
      <c r="BG573" s="723"/>
      <c r="BH573" s="723"/>
      <c r="BI573" s="1"/>
      <c r="BJ573" s="1"/>
      <c r="BK573" s="1"/>
      <c r="BL573" s="717"/>
      <c r="BM573" s="723"/>
      <c r="BN573" s="723"/>
      <c r="BO573" s="723"/>
      <c r="BP573" s="723"/>
      <c r="BQ573" s="723"/>
      <c r="BR573" s="1"/>
      <c r="BS573" s="1"/>
      <c r="BT573" s="1"/>
      <c r="BU573" s="1"/>
      <c r="BV573" s="1"/>
      <c r="BW573" s="1"/>
      <c r="BX573" s="1"/>
      <c r="BY573" s="1"/>
      <c r="BZ573" s="1"/>
      <c r="CA573" s="1"/>
      <c r="CB573" s="1"/>
      <c r="CC573" s="1"/>
    </row>
    <row r="574" spans="1:81" ht="39.75" customHeight="1" x14ac:dyDescent="0.3">
      <c r="A574" s="714"/>
      <c r="B574" s="715"/>
      <c r="C574" s="2"/>
      <c r="D574" s="2"/>
      <c r="E574" s="2"/>
      <c r="F574" s="2"/>
      <c r="G574" s="2"/>
      <c r="H574" s="2"/>
      <c r="I574" s="2"/>
      <c r="J574" s="716"/>
      <c r="K574" s="717"/>
      <c r="L574" s="718"/>
      <c r="M574" s="718"/>
      <c r="N574" s="719"/>
      <c r="O574" s="719"/>
      <c r="P574" s="719"/>
      <c r="Q574" s="719"/>
      <c r="R574" s="2"/>
      <c r="S574" s="2"/>
      <c r="T574" s="2"/>
      <c r="U574" s="2"/>
      <c r="V574" s="2"/>
      <c r="W574" s="2"/>
      <c r="X574" s="720"/>
      <c r="Y574" s="720"/>
      <c r="Z574" s="720"/>
      <c r="AA574" s="720"/>
      <c r="AB574" s="717"/>
      <c r="AC574" s="721"/>
      <c r="AD574" s="722"/>
      <c r="AE574" s="722"/>
      <c r="AF574" s="722"/>
      <c r="AG574" s="722"/>
      <c r="AH574" s="722"/>
      <c r="AI574" s="722"/>
      <c r="AJ574" s="722"/>
      <c r="AK574" s="717"/>
      <c r="AL574" s="723"/>
      <c r="AM574" s="723"/>
      <c r="AN574" s="723"/>
      <c r="AO574" s="723"/>
      <c r="AP574" s="723"/>
      <c r="AQ574" s="1"/>
      <c r="AR574" s="1"/>
      <c r="AS574" s="1"/>
      <c r="AT574" s="717"/>
      <c r="AU574" s="723"/>
      <c r="AV574" s="723"/>
      <c r="AW574" s="723"/>
      <c r="AX574" s="723"/>
      <c r="AY574" s="723"/>
      <c r="AZ574" s="1"/>
      <c r="BA574" s="1"/>
      <c r="BB574" s="1"/>
      <c r="BC574" s="717"/>
      <c r="BD574" s="723"/>
      <c r="BE574" s="723"/>
      <c r="BF574" s="723"/>
      <c r="BG574" s="723"/>
      <c r="BH574" s="723"/>
      <c r="BI574" s="1"/>
      <c r="BJ574" s="1"/>
      <c r="BK574" s="1"/>
      <c r="BL574" s="717"/>
      <c r="BM574" s="723"/>
      <c r="BN574" s="723"/>
      <c r="BO574" s="723"/>
      <c r="BP574" s="723"/>
      <c r="BQ574" s="723"/>
      <c r="BR574" s="1"/>
      <c r="BS574" s="1"/>
      <c r="BT574" s="1"/>
      <c r="BU574" s="1"/>
      <c r="BV574" s="1"/>
      <c r="BW574" s="1"/>
      <c r="BX574" s="1"/>
      <c r="BY574" s="1"/>
      <c r="BZ574" s="1"/>
      <c r="CA574" s="1"/>
      <c r="CB574" s="1"/>
      <c r="CC574" s="1"/>
    </row>
    <row r="575" spans="1:81" ht="39.75" customHeight="1" x14ac:dyDescent="0.3">
      <c r="A575" s="714"/>
      <c r="B575" s="715"/>
      <c r="C575" s="2"/>
      <c r="D575" s="2"/>
      <c r="E575" s="2"/>
      <c r="F575" s="2"/>
      <c r="G575" s="2"/>
      <c r="H575" s="2"/>
      <c r="I575" s="2"/>
      <c r="J575" s="716"/>
      <c r="K575" s="717"/>
      <c r="L575" s="718"/>
      <c r="M575" s="718"/>
      <c r="N575" s="719"/>
      <c r="O575" s="719"/>
      <c r="P575" s="719"/>
      <c r="Q575" s="719"/>
      <c r="R575" s="2"/>
      <c r="S575" s="2"/>
      <c r="T575" s="2"/>
      <c r="U575" s="2"/>
      <c r="V575" s="2"/>
      <c r="W575" s="2"/>
      <c r="X575" s="720"/>
      <c r="Y575" s="720"/>
      <c r="Z575" s="720"/>
      <c r="AA575" s="720"/>
      <c r="AB575" s="717"/>
      <c r="AC575" s="721"/>
      <c r="AD575" s="722"/>
      <c r="AE575" s="722"/>
      <c r="AF575" s="722"/>
      <c r="AG575" s="722"/>
      <c r="AH575" s="722"/>
      <c r="AI575" s="722"/>
      <c r="AJ575" s="722"/>
      <c r="AK575" s="717"/>
      <c r="AL575" s="723"/>
      <c r="AM575" s="723"/>
      <c r="AN575" s="723"/>
      <c r="AO575" s="723"/>
      <c r="AP575" s="723"/>
      <c r="AQ575" s="1"/>
      <c r="AR575" s="1"/>
      <c r="AS575" s="1"/>
      <c r="AT575" s="717"/>
      <c r="AU575" s="723"/>
      <c r="AV575" s="723"/>
      <c r="AW575" s="723"/>
      <c r="AX575" s="723"/>
      <c r="AY575" s="723"/>
      <c r="AZ575" s="1"/>
      <c r="BA575" s="1"/>
      <c r="BB575" s="1"/>
      <c r="BC575" s="717"/>
      <c r="BD575" s="723"/>
      <c r="BE575" s="723"/>
      <c r="BF575" s="723"/>
      <c r="BG575" s="723"/>
      <c r="BH575" s="723"/>
      <c r="BI575" s="1"/>
      <c r="BJ575" s="1"/>
      <c r="BK575" s="1"/>
      <c r="BL575" s="717"/>
      <c r="BM575" s="723"/>
      <c r="BN575" s="723"/>
      <c r="BO575" s="723"/>
      <c r="BP575" s="723"/>
      <c r="BQ575" s="723"/>
      <c r="BR575" s="1"/>
      <c r="BS575" s="1"/>
      <c r="BT575" s="1"/>
      <c r="BU575" s="1"/>
      <c r="BV575" s="1"/>
      <c r="BW575" s="1"/>
      <c r="BX575" s="1"/>
      <c r="BY575" s="1"/>
      <c r="BZ575" s="1"/>
      <c r="CA575" s="1"/>
      <c r="CB575" s="1"/>
      <c r="CC575" s="1"/>
    </row>
    <row r="576" spans="1:81" ht="39.75" customHeight="1" x14ac:dyDescent="0.3">
      <c r="A576" s="714"/>
      <c r="B576" s="715"/>
      <c r="C576" s="2"/>
      <c r="D576" s="2"/>
      <c r="E576" s="2"/>
      <c r="F576" s="2"/>
      <c r="G576" s="2"/>
      <c r="H576" s="2"/>
      <c r="I576" s="2"/>
      <c r="J576" s="716"/>
      <c r="K576" s="717"/>
      <c r="L576" s="718"/>
      <c r="M576" s="718"/>
      <c r="N576" s="719"/>
      <c r="O576" s="719"/>
      <c r="P576" s="719"/>
      <c r="Q576" s="719"/>
      <c r="R576" s="2"/>
      <c r="S576" s="2"/>
      <c r="T576" s="2"/>
      <c r="U576" s="2"/>
      <c r="V576" s="2"/>
      <c r="W576" s="2"/>
      <c r="X576" s="720"/>
      <c r="Y576" s="720"/>
      <c r="Z576" s="720"/>
      <c r="AA576" s="720"/>
      <c r="AB576" s="717"/>
      <c r="AC576" s="721"/>
      <c r="AD576" s="722"/>
      <c r="AE576" s="722"/>
      <c r="AF576" s="722"/>
      <c r="AG576" s="722"/>
      <c r="AH576" s="722"/>
      <c r="AI576" s="722"/>
      <c r="AJ576" s="722"/>
      <c r="AK576" s="717"/>
      <c r="AL576" s="723"/>
      <c r="AM576" s="723"/>
      <c r="AN576" s="723"/>
      <c r="AO576" s="723"/>
      <c r="AP576" s="723"/>
      <c r="AQ576" s="1"/>
      <c r="AR576" s="1"/>
      <c r="AS576" s="1"/>
      <c r="AT576" s="717"/>
      <c r="AU576" s="723"/>
      <c r="AV576" s="723"/>
      <c r="AW576" s="723"/>
      <c r="AX576" s="723"/>
      <c r="AY576" s="723"/>
      <c r="AZ576" s="1"/>
      <c r="BA576" s="1"/>
      <c r="BB576" s="1"/>
      <c r="BC576" s="717"/>
      <c r="BD576" s="723"/>
      <c r="BE576" s="723"/>
      <c r="BF576" s="723"/>
      <c r="BG576" s="723"/>
      <c r="BH576" s="723"/>
      <c r="BI576" s="1"/>
      <c r="BJ576" s="1"/>
      <c r="BK576" s="1"/>
      <c r="BL576" s="717"/>
      <c r="BM576" s="723"/>
      <c r="BN576" s="723"/>
      <c r="BO576" s="723"/>
      <c r="BP576" s="723"/>
      <c r="BQ576" s="723"/>
      <c r="BR576" s="1"/>
      <c r="BS576" s="1"/>
      <c r="BT576" s="1"/>
      <c r="BU576" s="1"/>
      <c r="BV576" s="1"/>
      <c r="BW576" s="1"/>
      <c r="BX576" s="1"/>
      <c r="BY576" s="1"/>
      <c r="BZ576" s="1"/>
      <c r="CA576" s="1"/>
      <c r="CB576" s="1"/>
      <c r="CC576" s="1"/>
    </row>
    <row r="577" spans="1:81" ht="39.75" customHeight="1" x14ac:dyDescent="0.3">
      <c r="A577" s="714"/>
      <c r="B577" s="715"/>
      <c r="C577" s="2"/>
      <c r="D577" s="2"/>
      <c r="E577" s="2"/>
      <c r="F577" s="2"/>
      <c r="G577" s="2"/>
      <c r="H577" s="2"/>
      <c r="I577" s="2"/>
      <c r="J577" s="716"/>
      <c r="K577" s="717"/>
      <c r="L577" s="718"/>
      <c r="M577" s="718"/>
      <c r="N577" s="719"/>
      <c r="O577" s="719"/>
      <c r="P577" s="719"/>
      <c r="Q577" s="719"/>
      <c r="R577" s="2"/>
      <c r="S577" s="2"/>
      <c r="T577" s="2"/>
      <c r="U577" s="2"/>
      <c r="V577" s="2"/>
      <c r="W577" s="2"/>
      <c r="X577" s="720"/>
      <c r="Y577" s="720"/>
      <c r="Z577" s="720"/>
      <c r="AA577" s="720"/>
      <c r="AB577" s="717"/>
      <c r="AC577" s="721"/>
      <c r="AD577" s="722"/>
      <c r="AE577" s="722"/>
      <c r="AF577" s="722"/>
      <c r="AG577" s="722"/>
      <c r="AH577" s="722"/>
      <c r="AI577" s="722"/>
      <c r="AJ577" s="722"/>
      <c r="AK577" s="717"/>
      <c r="AL577" s="723"/>
      <c r="AM577" s="723"/>
      <c r="AN577" s="723"/>
      <c r="AO577" s="723"/>
      <c r="AP577" s="723"/>
      <c r="AQ577" s="1"/>
      <c r="AR577" s="1"/>
      <c r="AS577" s="1"/>
      <c r="AT577" s="717"/>
      <c r="AU577" s="723"/>
      <c r="AV577" s="723"/>
      <c r="AW577" s="723"/>
      <c r="AX577" s="723"/>
      <c r="AY577" s="723"/>
      <c r="AZ577" s="1"/>
      <c r="BA577" s="1"/>
      <c r="BB577" s="1"/>
      <c r="BC577" s="717"/>
      <c r="BD577" s="723"/>
      <c r="BE577" s="723"/>
      <c r="BF577" s="723"/>
      <c r="BG577" s="723"/>
      <c r="BH577" s="723"/>
      <c r="BI577" s="1"/>
      <c r="BJ577" s="1"/>
      <c r="BK577" s="1"/>
      <c r="BL577" s="717"/>
      <c r="BM577" s="723"/>
      <c r="BN577" s="723"/>
      <c r="BO577" s="723"/>
      <c r="BP577" s="723"/>
      <c r="BQ577" s="723"/>
      <c r="BR577" s="1"/>
      <c r="BS577" s="1"/>
      <c r="BT577" s="1"/>
      <c r="BU577" s="1"/>
      <c r="BV577" s="1"/>
      <c r="BW577" s="1"/>
      <c r="BX577" s="1"/>
      <c r="BY577" s="1"/>
      <c r="BZ577" s="1"/>
      <c r="CA577" s="1"/>
      <c r="CB577" s="1"/>
      <c r="CC577" s="1"/>
    </row>
    <row r="578" spans="1:81" ht="39.75" customHeight="1" x14ac:dyDescent="0.3">
      <c r="A578" s="714"/>
      <c r="B578" s="715"/>
      <c r="C578" s="2"/>
      <c r="D578" s="2"/>
      <c r="E578" s="2"/>
      <c r="F578" s="2"/>
      <c r="G578" s="2"/>
      <c r="H578" s="2"/>
      <c r="I578" s="2"/>
      <c r="J578" s="716"/>
      <c r="K578" s="717"/>
      <c r="L578" s="718"/>
      <c r="M578" s="718"/>
      <c r="N578" s="719"/>
      <c r="O578" s="719"/>
      <c r="P578" s="719"/>
      <c r="Q578" s="719"/>
      <c r="R578" s="2"/>
      <c r="S578" s="2"/>
      <c r="T578" s="2"/>
      <c r="U578" s="2"/>
      <c r="V578" s="2"/>
      <c r="W578" s="2"/>
      <c r="X578" s="720"/>
      <c r="Y578" s="720"/>
      <c r="Z578" s="720"/>
      <c r="AA578" s="720"/>
      <c r="AB578" s="717"/>
      <c r="AC578" s="721"/>
      <c r="AD578" s="722"/>
      <c r="AE578" s="722"/>
      <c r="AF578" s="722"/>
      <c r="AG578" s="722"/>
      <c r="AH578" s="722"/>
      <c r="AI578" s="722"/>
      <c r="AJ578" s="722"/>
      <c r="AK578" s="717"/>
      <c r="AL578" s="723"/>
      <c r="AM578" s="723"/>
      <c r="AN578" s="723"/>
      <c r="AO578" s="723"/>
      <c r="AP578" s="723"/>
      <c r="AQ578" s="1"/>
      <c r="AR578" s="1"/>
      <c r="AS578" s="1"/>
      <c r="AT578" s="717"/>
      <c r="AU578" s="723"/>
      <c r="AV578" s="723"/>
      <c r="AW578" s="723"/>
      <c r="AX578" s="723"/>
      <c r="AY578" s="723"/>
      <c r="AZ578" s="1"/>
      <c r="BA578" s="1"/>
      <c r="BB578" s="1"/>
      <c r="BC578" s="717"/>
      <c r="BD578" s="723"/>
      <c r="BE578" s="723"/>
      <c r="BF578" s="723"/>
      <c r="BG578" s="723"/>
      <c r="BH578" s="723"/>
      <c r="BI578" s="1"/>
      <c r="BJ578" s="1"/>
      <c r="BK578" s="1"/>
      <c r="BL578" s="717"/>
      <c r="BM578" s="723"/>
      <c r="BN578" s="723"/>
      <c r="BO578" s="723"/>
      <c r="BP578" s="723"/>
      <c r="BQ578" s="723"/>
      <c r="BR578" s="1"/>
      <c r="BS578" s="1"/>
      <c r="BT578" s="1"/>
      <c r="BU578" s="1"/>
      <c r="BV578" s="1"/>
      <c r="BW578" s="1"/>
      <c r="BX578" s="1"/>
      <c r="BY578" s="1"/>
      <c r="BZ578" s="1"/>
      <c r="CA578" s="1"/>
      <c r="CB578" s="1"/>
      <c r="CC578" s="1"/>
    </row>
    <row r="579" spans="1:81" ht="39.75" customHeight="1" x14ac:dyDescent="0.3">
      <c r="A579" s="714"/>
      <c r="B579" s="715"/>
      <c r="C579" s="2"/>
      <c r="D579" s="2"/>
      <c r="E579" s="2"/>
      <c r="F579" s="2"/>
      <c r="G579" s="2"/>
      <c r="H579" s="2"/>
      <c r="I579" s="2"/>
      <c r="J579" s="716"/>
      <c r="K579" s="717"/>
      <c r="L579" s="718"/>
      <c r="M579" s="718"/>
      <c r="N579" s="719"/>
      <c r="O579" s="719"/>
      <c r="P579" s="719"/>
      <c r="Q579" s="719"/>
      <c r="R579" s="2"/>
      <c r="S579" s="2"/>
      <c r="T579" s="2"/>
      <c r="U579" s="2"/>
      <c r="V579" s="2"/>
      <c r="W579" s="2"/>
      <c r="X579" s="720"/>
      <c r="Y579" s="720"/>
      <c r="Z579" s="720"/>
      <c r="AA579" s="720"/>
      <c r="AB579" s="717"/>
      <c r="AC579" s="721"/>
      <c r="AD579" s="722"/>
      <c r="AE579" s="722"/>
      <c r="AF579" s="722"/>
      <c r="AG579" s="722"/>
      <c r="AH579" s="722"/>
      <c r="AI579" s="722"/>
      <c r="AJ579" s="722"/>
      <c r="AK579" s="717"/>
      <c r="AL579" s="723"/>
      <c r="AM579" s="723"/>
      <c r="AN579" s="723"/>
      <c r="AO579" s="723"/>
      <c r="AP579" s="723"/>
      <c r="AQ579" s="1"/>
      <c r="AR579" s="1"/>
      <c r="AS579" s="1"/>
      <c r="AT579" s="717"/>
      <c r="AU579" s="723"/>
      <c r="AV579" s="723"/>
      <c r="AW579" s="723"/>
      <c r="AX579" s="723"/>
      <c r="AY579" s="723"/>
      <c r="AZ579" s="1"/>
      <c r="BA579" s="1"/>
      <c r="BB579" s="1"/>
      <c r="BC579" s="717"/>
      <c r="BD579" s="723"/>
      <c r="BE579" s="723"/>
      <c r="BF579" s="723"/>
      <c r="BG579" s="723"/>
      <c r="BH579" s="723"/>
      <c r="BI579" s="1"/>
      <c r="BJ579" s="1"/>
      <c r="BK579" s="1"/>
      <c r="BL579" s="717"/>
      <c r="BM579" s="723"/>
      <c r="BN579" s="723"/>
      <c r="BO579" s="723"/>
      <c r="BP579" s="723"/>
      <c r="BQ579" s="723"/>
      <c r="BR579" s="1"/>
      <c r="BS579" s="1"/>
      <c r="BT579" s="1"/>
      <c r="BU579" s="1"/>
      <c r="BV579" s="1"/>
      <c r="BW579" s="1"/>
      <c r="BX579" s="1"/>
      <c r="BY579" s="1"/>
      <c r="BZ579" s="1"/>
      <c r="CA579" s="1"/>
      <c r="CB579" s="1"/>
      <c r="CC579" s="1"/>
    </row>
    <row r="580" spans="1:81" ht="39.75" customHeight="1" x14ac:dyDescent="0.3">
      <c r="A580" s="714"/>
      <c r="B580" s="715"/>
      <c r="C580" s="2"/>
      <c r="D580" s="2"/>
      <c r="E580" s="2"/>
      <c r="F580" s="2"/>
      <c r="G580" s="2"/>
      <c r="H580" s="2"/>
      <c r="I580" s="2"/>
      <c r="J580" s="716"/>
      <c r="K580" s="717"/>
      <c r="L580" s="718"/>
      <c r="M580" s="718"/>
      <c r="N580" s="719"/>
      <c r="O580" s="719"/>
      <c r="P580" s="719"/>
      <c r="Q580" s="719"/>
      <c r="R580" s="2"/>
      <c r="S580" s="2"/>
      <c r="T580" s="2"/>
      <c r="U580" s="2"/>
      <c r="V580" s="2"/>
      <c r="W580" s="2"/>
      <c r="X580" s="720"/>
      <c r="Y580" s="720"/>
      <c r="Z580" s="720"/>
      <c r="AA580" s="720"/>
      <c r="AB580" s="717"/>
      <c r="AC580" s="721"/>
      <c r="AD580" s="722"/>
      <c r="AE580" s="722"/>
      <c r="AF580" s="722"/>
      <c r="AG580" s="722"/>
      <c r="AH580" s="722"/>
      <c r="AI580" s="722"/>
      <c r="AJ580" s="722"/>
      <c r="AK580" s="717"/>
      <c r="AL580" s="723"/>
      <c r="AM580" s="723"/>
      <c r="AN580" s="723"/>
      <c r="AO580" s="723"/>
      <c r="AP580" s="723"/>
      <c r="AQ580" s="1"/>
      <c r="AR580" s="1"/>
      <c r="AS580" s="1"/>
      <c r="AT580" s="717"/>
      <c r="AU580" s="723"/>
      <c r="AV580" s="723"/>
      <c r="AW580" s="723"/>
      <c r="AX580" s="723"/>
      <c r="AY580" s="723"/>
      <c r="AZ580" s="1"/>
      <c r="BA580" s="1"/>
      <c r="BB580" s="1"/>
      <c r="BC580" s="717"/>
      <c r="BD580" s="723"/>
      <c r="BE580" s="723"/>
      <c r="BF580" s="723"/>
      <c r="BG580" s="723"/>
      <c r="BH580" s="723"/>
      <c r="BI580" s="1"/>
      <c r="BJ580" s="1"/>
      <c r="BK580" s="1"/>
      <c r="BL580" s="717"/>
      <c r="BM580" s="723"/>
      <c r="BN580" s="723"/>
      <c r="BO580" s="723"/>
      <c r="BP580" s="723"/>
      <c r="BQ580" s="723"/>
      <c r="BR580" s="1"/>
      <c r="BS580" s="1"/>
      <c r="BT580" s="1"/>
      <c r="BU580" s="1"/>
      <c r="BV580" s="1"/>
      <c r="BW580" s="1"/>
      <c r="BX580" s="1"/>
      <c r="BY580" s="1"/>
      <c r="BZ580" s="1"/>
      <c r="CA580" s="1"/>
      <c r="CB580" s="1"/>
      <c r="CC580" s="1"/>
    </row>
    <row r="581" spans="1:81" ht="39.75" customHeight="1" x14ac:dyDescent="0.3">
      <c r="A581" s="714"/>
      <c r="B581" s="715"/>
      <c r="C581" s="2"/>
      <c r="D581" s="2"/>
      <c r="E581" s="2"/>
      <c r="F581" s="2"/>
      <c r="G581" s="2"/>
      <c r="H581" s="2"/>
      <c r="I581" s="2"/>
      <c r="J581" s="716"/>
      <c r="K581" s="717"/>
      <c r="L581" s="718"/>
      <c r="M581" s="718"/>
      <c r="N581" s="719"/>
      <c r="O581" s="719"/>
      <c r="P581" s="719"/>
      <c r="Q581" s="719"/>
      <c r="R581" s="2"/>
      <c r="S581" s="2"/>
      <c r="T581" s="2"/>
      <c r="U581" s="2"/>
      <c r="V581" s="2"/>
      <c r="W581" s="2"/>
      <c r="X581" s="720"/>
      <c r="Y581" s="720"/>
      <c r="Z581" s="720"/>
      <c r="AA581" s="720"/>
      <c r="AB581" s="717"/>
      <c r="AC581" s="721"/>
      <c r="AD581" s="722"/>
      <c r="AE581" s="722"/>
      <c r="AF581" s="722"/>
      <c r="AG581" s="722"/>
      <c r="AH581" s="722"/>
      <c r="AI581" s="722"/>
      <c r="AJ581" s="722"/>
      <c r="AK581" s="717"/>
      <c r="AL581" s="723"/>
      <c r="AM581" s="723"/>
      <c r="AN581" s="723"/>
      <c r="AO581" s="723"/>
      <c r="AP581" s="723"/>
      <c r="AQ581" s="1"/>
      <c r="AR581" s="1"/>
      <c r="AS581" s="1"/>
      <c r="AT581" s="717"/>
      <c r="AU581" s="723"/>
      <c r="AV581" s="723"/>
      <c r="AW581" s="723"/>
      <c r="AX581" s="723"/>
      <c r="AY581" s="723"/>
      <c r="AZ581" s="1"/>
      <c r="BA581" s="1"/>
      <c r="BB581" s="1"/>
      <c r="BC581" s="717"/>
      <c r="BD581" s="723"/>
      <c r="BE581" s="723"/>
      <c r="BF581" s="723"/>
      <c r="BG581" s="723"/>
      <c r="BH581" s="723"/>
      <c r="BI581" s="1"/>
      <c r="BJ581" s="1"/>
      <c r="BK581" s="1"/>
      <c r="BL581" s="717"/>
      <c r="BM581" s="723"/>
      <c r="BN581" s="723"/>
      <c r="BO581" s="723"/>
      <c r="BP581" s="723"/>
      <c r="BQ581" s="723"/>
      <c r="BR581" s="1"/>
      <c r="BS581" s="1"/>
      <c r="BT581" s="1"/>
      <c r="BU581" s="1"/>
      <c r="BV581" s="1"/>
      <c r="BW581" s="1"/>
      <c r="BX581" s="1"/>
      <c r="BY581" s="1"/>
      <c r="BZ581" s="1"/>
      <c r="CA581" s="1"/>
      <c r="CB581" s="1"/>
      <c r="CC581" s="1"/>
    </row>
    <row r="582" spans="1:81" ht="39.75" customHeight="1" x14ac:dyDescent="0.3">
      <c r="A582" s="714"/>
      <c r="B582" s="715"/>
      <c r="C582" s="2"/>
      <c r="D582" s="2"/>
      <c r="E582" s="2"/>
      <c r="F582" s="2"/>
      <c r="G582" s="2"/>
      <c r="H582" s="2"/>
      <c r="I582" s="2"/>
      <c r="J582" s="716"/>
      <c r="K582" s="717"/>
      <c r="L582" s="718"/>
      <c r="M582" s="718"/>
      <c r="N582" s="719"/>
      <c r="O582" s="719"/>
      <c r="P582" s="719"/>
      <c r="Q582" s="719"/>
      <c r="R582" s="2"/>
      <c r="S582" s="2"/>
      <c r="T582" s="2"/>
      <c r="U582" s="2"/>
      <c r="V582" s="2"/>
      <c r="W582" s="2"/>
      <c r="X582" s="720"/>
      <c r="Y582" s="720"/>
      <c r="Z582" s="720"/>
      <c r="AA582" s="720"/>
      <c r="AB582" s="717"/>
      <c r="AC582" s="721"/>
      <c r="AD582" s="722"/>
      <c r="AE582" s="722"/>
      <c r="AF582" s="722"/>
      <c r="AG582" s="722"/>
      <c r="AH582" s="722"/>
      <c r="AI582" s="722"/>
      <c r="AJ582" s="722"/>
      <c r="AK582" s="717"/>
      <c r="AL582" s="723"/>
      <c r="AM582" s="723"/>
      <c r="AN582" s="723"/>
      <c r="AO582" s="723"/>
      <c r="AP582" s="723"/>
      <c r="AQ582" s="1"/>
      <c r="AR582" s="1"/>
      <c r="AS582" s="1"/>
      <c r="AT582" s="717"/>
      <c r="AU582" s="723"/>
      <c r="AV582" s="723"/>
      <c r="AW582" s="723"/>
      <c r="AX582" s="723"/>
      <c r="AY582" s="723"/>
      <c r="AZ582" s="1"/>
      <c r="BA582" s="1"/>
      <c r="BB582" s="1"/>
      <c r="BC582" s="717"/>
      <c r="BD582" s="723"/>
      <c r="BE582" s="723"/>
      <c r="BF582" s="723"/>
      <c r="BG582" s="723"/>
      <c r="BH582" s="723"/>
      <c r="BI582" s="1"/>
      <c r="BJ582" s="1"/>
      <c r="BK582" s="1"/>
      <c r="BL582" s="717"/>
      <c r="BM582" s="723"/>
      <c r="BN582" s="723"/>
      <c r="BO582" s="723"/>
      <c r="BP582" s="723"/>
      <c r="BQ582" s="723"/>
      <c r="BR582" s="1"/>
      <c r="BS582" s="1"/>
      <c r="BT582" s="1"/>
      <c r="BU582" s="1"/>
      <c r="BV582" s="1"/>
      <c r="BW582" s="1"/>
      <c r="BX582" s="1"/>
      <c r="BY582" s="1"/>
      <c r="BZ582" s="1"/>
      <c r="CA582" s="1"/>
      <c r="CB582" s="1"/>
      <c r="CC582" s="1"/>
    </row>
    <row r="583" spans="1:81" ht="39.75" customHeight="1" x14ac:dyDescent="0.3">
      <c r="A583" s="714"/>
      <c r="B583" s="715"/>
      <c r="C583" s="2"/>
      <c r="D583" s="2"/>
      <c r="E583" s="2"/>
      <c r="F583" s="2"/>
      <c r="G583" s="2"/>
      <c r="H583" s="2"/>
      <c r="I583" s="2"/>
      <c r="J583" s="716"/>
      <c r="K583" s="717"/>
      <c r="L583" s="718"/>
      <c r="M583" s="718"/>
      <c r="N583" s="719"/>
      <c r="O583" s="719"/>
      <c r="P583" s="719"/>
      <c r="Q583" s="719"/>
      <c r="R583" s="2"/>
      <c r="S583" s="2"/>
      <c r="T583" s="2"/>
      <c r="U583" s="2"/>
      <c r="V583" s="2"/>
      <c r="W583" s="2"/>
      <c r="X583" s="720"/>
      <c r="Y583" s="720"/>
      <c r="Z583" s="720"/>
      <c r="AA583" s="720"/>
      <c r="AB583" s="717"/>
      <c r="AC583" s="721"/>
      <c r="AD583" s="722"/>
      <c r="AE583" s="722"/>
      <c r="AF583" s="722"/>
      <c r="AG583" s="722"/>
      <c r="AH583" s="722"/>
      <c r="AI583" s="722"/>
      <c r="AJ583" s="722"/>
      <c r="AK583" s="717"/>
      <c r="AL583" s="723"/>
      <c r="AM583" s="723"/>
      <c r="AN583" s="723"/>
      <c r="AO583" s="723"/>
      <c r="AP583" s="723"/>
      <c r="AQ583" s="1"/>
      <c r="AR583" s="1"/>
      <c r="AS583" s="1"/>
      <c r="AT583" s="717"/>
      <c r="AU583" s="723"/>
      <c r="AV583" s="723"/>
      <c r="AW583" s="723"/>
      <c r="AX583" s="723"/>
      <c r="AY583" s="723"/>
      <c r="AZ583" s="1"/>
      <c r="BA583" s="1"/>
      <c r="BB583" s="1"/>
      <c r="BC583" s="717"/>
      <c r="BD583" s="723"/>
      <c r="BE583" s="723"/>
      <c r="BF583" s="723"/>
      <c r="BG583" s="723"/>
      <c r="BH583" s="723"/>
      <c r="BI583" s="1"/>
      <c r="BJ583" s="1"/>
      <c r="BK583" s="1"/>
      <c r="BL583" s="717"/>
      <c r="BM583" s="723"/>
      <c r="BN583" s="723"/>
      <c r="BO583" s="723"/>
      <c r="BP583" s="723"/>
      <c r="BQ583" s="723"/>
      <c r="BR583" s="1"/>
      <c r="BS583" s="1"/>
      <c r="BT583" s="1"/>
      <c r="BU583" s="1"/>
      <c r="BV583" s="1"/>
      <c r="BW583" s="1"/>
      <c r="BX583" s="1"/>
      <c r="BY583" s="1"/>
      <c r="BZ583" s="1"/>
      <c r="CA583" s="1"/>
      <c r="CB583" s="1"/>
      <c r="CC583" s="1"/>
    </row>
    <row r="584" spans="1:81" ht="39.75" customHeight="1" x14ac:dyDescent="0.3">
      <c r="A584" s="714"/>
      <c r="B584" s="715"/>
      <c r="C584" s="2"/>
      <c r="D584" s="2"/>
      <c r="E584" s="2"/>
      <c r="F584" s="2"/>
      <c r="G584" s="2"/>
      <c r="H584" s="2"/>
      <c r="I584" s="2"/>
      <c r="J584" s="716"/>
      <c r="K584" s="717"/>
      <c r="L584" s="718"/>
      <c r="M584" s="718"/>
      <c r="N584" s="719"/>
      <c r="O584" s="719"/>
      <c r="P584" s="719"/>
      <c r="Q584" s="719"/>
      <c r="R584" s="2"/>
      <c r="S584" s="2"/>
      <c r="T584" s="2"/>
      <c r="U584" s="2"/>
      <c r="V584" s="2"/>
      <c r="W584" s="2"/>
      <c r="X584" s="720"/>
      <c r="Y584" s="720"/>
      <c r="Z584" s="720"/>
      <c r="AA584" s="720"/>
      <c r="AB584" s="717"/>
      <c r="AC584" s="721"/>
      <c r="AD584" s="722"/>
      <c r="AE584" s="722"/>
      <c r="AF584" s="722"/>
      <c r="AG584" s="722"/>
      <c r="AH584" s="722"/>
      <c r="AI584" s="722"/>
      <c r="AJ584" s="722"/>
      <c r="AK584" s="717"/>
      <c r="AL584" s="723"/>
      <c r="AM584" s="723"/>
      <c r="AN584" s="723"/>
      <c r="AO584" s="723"/>
      <c r="AP584" s="723"/>
      <c r="AQ584" s="1"/>
      <c r="AR584" s="1"/>
      <c r="AS584" s="1"/>
      <c r="AT584" s="717"/>
      <c r="AU584" s="723"/>
      <c r="AV584" s="723"/>
      <c r="AW584" s="723"/>
      <c r="AX584" s="723"/>
      <c r="AY584" s="723"/>
      <c r="AZ584" s="1"/>
      <c r="BA584" s="1"/>
      <c r="BB584" s="1"/>
      <c r="BC584" s="717"/>
      <c r="BD584" s="723"/>
      <c r="BE584" s="723"/>
      <c r="BF584" s="723"/>
      <c r="BG584" s="723"/>
      <c r="BH584" s="723"/>
      <c r="BI584" s="1"/>
      <c r="BJ584" s="1"/>
      <c r="BK584" s="1"/>
      <c r="BL584" s="717"/>
      <c r="BM584" s="723"/>
      <c r="BN584" s="723"/>
      <c r="BO584" s="723"/>
      <c r="BP584" s="723"/>
      <c r="BQ584" s="723"/>
      <c r="BR584" s="1"/>
      <c r="BS584" s="1"/>
      <c r="BT584" s="1"/>
      <c r="BU584" s="1"/>
      <c r="BV584" s="1"/>
      <c r="BW584" s="1"/>
      <c r="BX584" s="1"/>
      <c r="BY584" s="1"/>
      <c r="BZ584" s="1"/>
      <c r="CA584" s="1"/>
      <c r="CB584" s="1"/>
      <c r="CC584" s="1"/>
    </row>
    <row r="585" spans="1:81" ht="39.75" customHeight="1" x14ac:dyDescent="0.3">
      <c r="A585" s="714"/>
      <c r="B585" s="715"/>
      <c r="C585" s="2"/>
      <c r="D585" s="2"/>
      <c r="E585" s="2"/>
      <c r="F585" s="2"/>
      <c r="G585" s="2"/>
      <c r="H585" s="2"/>
      <c r="I585" s="2"/>
      <c r="J585" s="716"/>
      <c r="K585" s="717"/>
      <c r="L585" s="718"/>
      <c r="M585" s="718"/>
      <c r="N585" s="719"/>
      <c r="O585" s="719"/>
      <c r="P585" s="719"/>
      <c r="Q585" s="719"/>
      <c r="R585" s="2"/>
      <c r="S585" s="2"/>
      <c r="T585" s="2"/>
      <c r="U585" s="2"/>
      <c r="V585" s="2"/>
      <c r="W585" s="2"/>
      <c r="X585" s="720"/>
      <c r="Y585" s="720"/>
      <c r="Z585" s="720"/>
      <c r="AA585" s="720"/>
      <c r="AB585" s="717"/>
      <c r="AC585" s="721"/>
      <c r="AD585" s="722"/>
      <c r="AE585" s="722"/>
      <c r="AF585" s="722"/>
      <c r="AG585" s="722"/>
      <c r="AH585" s="722"/>
      <c r="AI585" s="722"/>
      <c r="AJ585" s="722"/>
      <c r="AK585" s="717"/>
      <c r="AL585" s="723"/>
      <c r="AM585" s="723"/>
      <c r="AN585" s="723"/>
      <c r="AO585" s="723"/>
      <c r="AP585" s="723"/>
      <c r="AQ585" s="1"/>
      <c r="AR585" s="1"/>
      <c r="AS585" s="1"/>
      <c r="AT585" s="717"/>
      <c r="AU585" s="723"/>
      <c r="AV585" s="723"/>
      <c r="AW585" s="723"/>
      <c r="AX585" s="723"/>
      <c r="AY585" s="723"/>
      <c r="AZ585" s="1"/>
      <c r="BA585" s="1"/>
      <c r="BB585" s="1"/>
      <c r="BC585" s="717"/>
      <c r="BD585" s="723"/>
      <c r="BE585" s="723"/>
      <c r="BF585" s="723"/>
      <c r="BG585" s="723"/>
      <c r="BH585" s="723"/>
      <c r="BI585" s="1"/>
      <c r="BJ585" s="1"/>
      <c r="BK585" s="1"/>
      <c r="BL585" s="717"/>
      <c r="BM585" s="723"/>
      <c r="BN585" s="723"/>
      <c r="BO585" s="723"/>
      <c r="BP585" s="723"/>
      <c r="BQ585" s="723"/>
      <c r="BR585" s="1"/>
      <c r="BS585" s="1"/>
      <c r="BT585" s="1"/>
      <c r="BU585" s="1"/>
      <c r="BV585" s="1"/>
      <c r="BW585" s="1"/>
      <c r="BX585" s="1"/>
      <c r="BY585" s="1"/>
      <c r="BZ585" s="1"/>
      <c r="CA585" s="1"/>
      <c r="CB585" s="1"/>
      <c r="CC585" s="1"/>
    </row>
    <row r="586" spans="1:81" ht="39.75" customHeight="1" x14ac:dyDescent="0.3">
      <c r="A586" s="714"/>
      <c r="B586" s="715"/>
      <c r="C586" s="2"/>
      <c r="D586" s="2"/>
      <c r="E586" s="2"/>
      <c r="F586" s="2"/>
      <c r="G586" s="2"/>
      <c r="H586" s="2"/>
      <c r="I586" s="2"/>
      <c r="J586" s="716"/>
      <c r="K586" s="717"/>
      <c r="L586" s="718"/>
      <c r="M586" s="718"/>
      <c r="N586" s="719"/>
      <c r="O586" s="719"/>
      <c r="P586" s="719"/>
      <c r="Q586" s="719"/>
      <c r="R586" s="2"/>
      <c r="S586" s="2"/>
      <c r="T586" s="2"/>
      <c r="U586" s="2"/>
      <c r="V586" s="2"/>
      <c r="W586" s="2"/>
      <c r="X586" s="720"/>
      <c r="Y586" s="720"/>
      <c r="Z586" s="720"/>
      <c r="AA586" s="720"/>
      <c r="AB586" s="717"/>
      <c r="AC586" s="721"/>
      <c r="AD586" s="722"/>
      <c r="AE586" s="722"/>
      <c r="AF586" s="722"/>
      <c r="AG586" s="722"/>
      <c r="AH586" s="722"/>
      <c r="AI586" s="722"/>
      <c r="AJ586" s="722"/>
      <c r="AK586" s="717"/>
      <c r="AL586" s="723"/>
      <c r="AM586" s="723"/>
      <c r="AN586" s="723"/>
      <c r="AO586" s="723"/>
      <c r="AP586" s="723"/>
      <c r="AQ586" s="1"/>
      <c r="AR586" s="1"/>
      <c r="AS586" s="1"/>
      <c r="AT586" s="717"/>
      <c r="AU586" s="723"/>
      <c r="AV586" s="723"/>
      <c r="AW586" s="723"/>
      <c r="AX586" s="723"/>
      <c r="AY586" s="723"/>
      <c r="AZ586" s="1"/>
      <c r="BA586" s="1"/>
      <c r="BB586" s="1"/>
      <c r="BC586" s="717"/>
      <c r="BD586" s="723"/>
      <c r="BE586" s="723"/>
      <c r="BF586" s="723"/>
      <c r="BG586" s="723"/>
      <c r="BH586" s="723"/>
      <c r="BI586" s="1"/>
      <c r="BJ586" s="1"/>
      <c r="BK586" s="1"/>
      <c r="BL586" s="717"/>
      <c r="BM586" s="723"/>
      <c r="BN586" s="723"/>
      <c r="BO586" s="723"/>
      <c r="BP586" s="723"/>
      <c r="BQ586" s="723"/>
      <c r="BR586" s="1"/>
      <c r="BS586" s="1"/>
      <c r="BT586" s="1"/>
      <c r="BU586" s="1"/>
      <c r="BV586" s="1"/>
      <c r="BW586" s="1"/>
      <c r="BX586" s="1"/>
      <c r="BY586" s="1"/>
      <c r="BZ586" s="1"/>
      <c r="CA586" s="1"/>
      <c r="CB586" s="1"/>
      <c r="CC586" s="1"/>
    </row>
    <row r="587" spans="1:81" ht="39.75" customHeight="1" x14ac:dyDescent="0.3">
      <c r="A587" s="714"/>
      <c r="B587" s="715"/>
      <c r="C587" s="2"/>
      <c r="D587" s="2"/>
      <c r="E587" s="2"/>
      <c r="F587" s="2"/>
      <c r="G587" s="2"/>
      <c r="H587" s="2"/>
      <c r="I587" s="2"/>
      <c r="J587" s="716"/>
      <c r="K587" s="717"/>
      <c r="L587" s="718"/>
      <c r="M587" s="718"/>
      <c r="N587" s="719"/>
      <c r="O587" s="719"/>
      <c r="P587" s="719"/>
      <c r="Q587" s="719"/>
      <c r="R587" s="2"/>
      <c r="S587" s="2"/>
      <c r="T587" s="2"/>
      <c r="U587" s="2"/>
      <c r="V587" s="2"/>
      <c r="W587" s="2"/>
      <c r="X587" s="720"/>
      <c r="Y587" s="720"/>
      <c r="Z587" s="720"/>
      <c r="AA587" s="720"/>
      <c r="AB587" s="717"/>
      <c r="AC587" s="721"/>
      <c r="AD587" s="722"/>
      <c r="AE587" s="722"/>
      <c r="AF587" s="722"/>
      <c r="AG587" s="722"/>
      <c r="AH587" s="722"/>
      <c r="AI587" s="722"/>
      <c r="AJ587" s="722"/>
      <c r="AK587" s="717"/>
      <c r="AL587" s="723"/>
      <c r="AM587" s="723"/>
      <c r="AN587" s="723"/>
      <c r="AO587" s="723"/>
      <c r="AP587" s="723"/>
      <c r="AQ587" s="1"/>
      <c r="AR587" s="1"/>
      <c r="AS587" s="1"/>
      <c r="AT587" s="717"/>
      <c r="AU587" s="723"/>
      <c r="AV587" s="723"/>
      <c r="AW587" s="723"/>
      <c r="AX587" s="723"/>
      <c r="AY587" s="723"/>
      <c r="AZ587" s="1"/>
      <c r="BA587" s="1"/>
      <c r="BB587" s="1"/>
      <c r="BC587" s="717"/>
      <c r="BD587" s="723"/>
      <c r="BE587" s="723"/>
      <c r="BF587" s="723"/>
      <c r="BG587" s="723"/>
      <c r="BH587" s="723"/>
      <c r="BI587" s="1"/>
      <c r="BJ587" s="1"/>
      <c r="BK587" s="1"/>
      <c r="BL587" s="717"/>
      <c r="BM587" s="723"/>
      <c r="BN587" s="723"/>
      <c r="BO587" s="723"/>
      <c r="BP587" s="723"/>
      <c r="BQ587" s="723"/>
      <c r="BR587" s="1"/>
      <c r="BS587" s="1"/>
      <c r="BT587" s="1"/>
      <c r="BU587" s="1"/>
      <c r="BV587" s="1"/>
      <c r="BW587" s="1"/>
      <c r="BX587" s="1"/>
      <c r="BY587" s="1"/>
      <c r="BZ587" s="1"/>
      <c r="CA587" s="1"/>
      <c r="CB587" s="1"/>
      <c r="CC587" s="1"/>
    </row>
    <row r="588" spans="1:81" ht="39.75" customHeight="1" x14ac:dyDescent="0.3">
      <c r="A588" s="714"/>
      <c r="B588" s="715"/>
      <c r="C588" s="2"/>
      <c r="D588" s="2"/>
      <c r="E588" s="2"/>
      <c r="F588" s="2"/>
      <c r="G588" s="2"/>
      <c r="H588" s="2"/>
      <c r="I588" s="2"/>
      <c r="J588" s="716"/>
      <c r="K588" s="717"/>
      <c r="L588" s="718"/>
      <c r="M588" s="718"/>
      <c r="N588" s="719"/>
      <c r="O588" s="719"/>
      <c r="P588" s="719"/>
      <c r="Q588" s="719"/>
      <c r="R588" s="2"/>
      <c r="S588" s="2"/>
      <c r="T588" s="2"/>
      <c r="U588" s="2"/>
      <c r="V588" s="2"/>
      <c r="W588" s="2"/>
      <c r="X588" s="720"/>
      <c r="Y588" s="720"/>
      <c r="Z588" s="720"/>
      <c r="AA588" s="720"/>
      <c r="AB588" s="717"/>
      <c r="AC588" s="721"/>
      <c r="AD588" s="722"/>
      <c r="AE588" s="722"/>
      <c r="AF588" s="722"/>
      <c r="AG588" s="722"/>
      <c r="AH588" s="722"/>
      <c r="AI588" s="722"/>
      <c r="AJ588" s="722"/>
      <c r="AK588" s="717"/>
      <c r="AL588" s="723"/>
      <c r="AM588" s="723"/>
      <c r="AN588" s="723"/>
      <c r="AO588" s="723"/>
      <c r="AP588" s="723"/>
      <c r="AQ588" s="1"/>
      <c r="AR588" s="1"/>
      <c r="AS588" s="1"/>
      <c r="AT588" s="717"/>
      <c r="AU588" s="723"/>
      <c r="AV588" s="723"/>
      <c r="AW588" s="723"/>
      <c r="AX588" s="723"/>
      <c r="AY588" s="723"/>
      <c r="AZ588" s="1"/>
      <c r="BA588" s="1"/>
      <c r="BB588" s="1"/>
      <c r="BC588" s="717"/>
      <c r="BD588" s="723"/>
      <c r="BE588" s="723"/>
      <c r="BF588" s="723"/>
      <c r="BG588" s="723"/>
      <c r="BH588" s="723"/>
      <c r="BI588" s="1"/>
      <c r="BJ588" s="1"/>
      <c r="BK588" s="1"/>
      <c r="BL588" s="717"/>
      <c r="BM588" s="723"/>
      <c r="BN588" s="723"/>
      <c r="BO588" s="723"/>
      <c r="BP588" s="723"/>
      <c r="BQ588" s="723"/>
      <c r="BR588" s="1"/>
      <c r="BS588" s="1"/>
      <c r="BT588" s="1"/>
      <c r="BU588" s="1"/>
      <c r="BV588" s="1"/>
      <c r="BW588" s="1"/>
      <c r="BX588" s="1"/>
      <c r="BY588" s="1"/>
      <c r="BZ588" s="1"/>
      <c r="CA588" s="1"/>
      <c r="CB588" s="1"/>
      <c r="CC588" s="1"/>
    </row>
    <row r="589" spans="1:81" ht="39.75" customHeight="1" x14ac:dyDescent="0.3">
      <c r="A589" s="714"/>
      <c r="B589" s="715"/>
      <c r="C589" s="2"/>
      <c r="D589" s="2"/>
      <c r="E589" s="2"/>
      <c r="F589" s="2"/>
      <c r="G589" s="2"/>
      <c r="H589" s="2"/>
      <c r="I589" s="2"/>
      <c r="J589" s="716"/>
      <c r="K589" s="717"/>
      <c r="L589" s="718"/>
      <c r="M589" s="718"/>
      <c r="N589" s="719"/>
      <c r="O589" s="719"/>
      <c r="P589" s="719"/>
      <c r="Q589" s="719"/>
      <c r="R589" s="2"/>
      <c r="S589" s="2"/>
      <c r="T589" s="2"/>
      <c r="U589" s="2"/>
      <c r="V589" s="2"/>
      <c r="W589" s="2"/>
      <c r="X589" s="720"/>
      <c r="Y589" s="720"/>
      <c r="Z589" s="720"/>
      <c r="AA589" s="720"/>
      <c r="AB589" s="717"/>
      <c r="AC589" s="721"/>
      <c r="AD589" s="722"/>
      <c r="AE589" s="722"/>
      <c r="AF589" s="722"/>
      <c r="AG589" s="722"/>
      <c r="AH589" s="722"/>
      <c r="AI589" s="722"/>
      <c r="AJ589" s="722"/>
      <c r="AK589" s="717"/>
      <c r="AL589" s="723"/>
      <c r="AM589" s="723"/>
      <c r="AN589" s="723"/>
      <c r="AO589" s="723"/>
      <c r="AP589" s="723"/>
      <c r="AQ589" s="1"/>
      <c r="AR589" s="1"/>
      <c r="AS589" s="1"/>
      <c r="AT589" s="717"/>
      <c r="AU589" s="723"/>
      <c r="AV589" s="723"/>
      <c r="AW589" s="723"/>
      <c r="AX589" s="723"/>
      <c r="AY589" s="723"/>
      <c r="AZ589" s="1"/>
      <c r="BA589" s="1"/>
      <c r="BB589" s="1"/>
      <c r="BC589" s="717"/>
      <c r="BD589" s="723"/>
      <c r="BE589" s="723"/>
      <c r="BF589" s="723"/>
      <c r="BG589" s="723"/>
      <c r="BH589" s="723"/>
      <c r="BI589" s="1"/>
      <c r="BJ589" s="1"/>
      <c r="BK589" s="1"/>
      <c r="BL589" s="717"/>
      <c r="BM589" s="723"/>
      <c r="BN589" s="723"/>
      <c r="BO589" s="723"/>
      <c r="BP589" s="723"/>
      <c r="BQ589" s="723"/>
      <c r="BR589" s="1"/>
      <c r="BS589" s="1"/>
      <c r="BT589" s="1"/>
      <c r="BU589" s="1"/>
      <c r="BV589" s="1"/>
      <c r="BW589" s="1"/>
      <c r="BX589" s="1"/>
      <c r="BY589" s="1"/>
      <c r="BZ589" s="1"/>
      <c r="CA589" s="1"/>
      <c r="CB589" s="1"/>
      <c r="CC589" s="1"/>
    </row>
    <row r="590" spans="1:81" ht="39.75" customHeight="1" x14ac:dyDescent="0.3">
      <c r="A590" s="714"/>
      <c r="B590" s="715"/>
      <c r="C590" s="2"/>
      <c r="D590" s="2"/>
      <c r="E590" s="2"/>
      <c r="F590" s="2"/>
      <c r="G590" s="2"/>
      <c r="H590" s="2"/>
      <c r="I590" s="2"/>
      <c r="J590" s="716"/>
      <c r="K590" s="717"/>
      <c r="L590" s="718"/>
      <c r="M590" s="718"/>
      <c r="N590" s="719"/>
      <c r="O590" s="719"/>
      <c r="P590" s="719"/>
      <c r="Q590" s="719"/>
      <c r="R590" s="2"/>
      <c r="S590" s="2"/>
      <c r="T590" s="2"/>
      <c r="U590" s="2"/>
      <c r="V590" s="2"/>
      <c r="W590" s="2"/>
      <c r="X590" s="720"/>
      <c r="Y590" s="720"/>
      <c r="Z590" s="720"/>
      <c r="AA590" s="720"/>
      <c r="AB590" s="717"/>
      <c r="AC590" s="721"/>
      <c r="AD590" s="722"/>
      <c r="AE590" s="722"/>
      <c r="AF590" s="722"/>
      <c r="AG590" s="722"/>
      <c r="AH590" s="722"/>
      <c r="AI590" s="722"/>
      <c r="AJ590" s="722"/>
      <c r="AK590" s="717"/>
      <c r="AL590" s="723"/>
      <c r="AM590" s="723"/>
      <c r="AN590" s="723"/>
      <c r="AO590" s="723"/>
      <c r="AP590" s="723"/>
      <c r="AQ590" s="1"/>
      <c r="AR590" s="1"/>
      <c r="AS590" s="1"/>
      <c r="AT590" s="717"/>
      <c r="AU590" s="723"/>
      <c r="AV590" s="723"/>
      <c r="AW590" s="723"/>
      <c r="AX590" s="723"/>
      <c r="AY590" s="723"/>
      <c r="AZ590" s="1"/>
      <c r="BA590" s="1"/>
      <c r="BB590" s="1"/>
      <c r="BC590" s="717"/>
      <c r="BD590" s="723"/>
      <c r="BE590" s="723"/>
      <c r="BF590" s="723"/>
      <c r="BG590" s="723"/>
      <c r="BH590" s="723"/>
      <c r="BI590" s="1"/>
      <c r="BJ590" s="1"/>
      <c r="BK590" s="1"/>
      <c r="BL590" s="717"/>
      <c r="BM590" s="723"/>
      <c r="BN590" s="723"/>
      <c r="BO590" s="723"/>
      <c r="BP590" s="723"/>
      <c r="BQ590" s="723"/>
      <c r="BR590" s="1"/>
      <c r="BS590" s="1"/>
      <c r="BT590" s="1"/>
      <c r="BU590" s="1"/>
      <c r="BV590" s="1"/>
      <c r="BW590" s="1"/>
      <c r="BX590" s="1"/>
      <c r="BY590" s="1"/>
      <c r="BZ590" s="1"/>
      <c r="CA590" s="1"/>
      <c r="CB590" s="1"/>
      <c r="CC590" s="1"/>
    </row>
    <row r="591" spans="1:81" ht="39.75" customHeight="1" x14ac:dyDescent="0.3">
      <c r="A591" s="714"/>
      <c r="B591" s="715"/>
      <c r="C591" s="2"/>
      <c r="D591" s="2"/>
      <c r="E591" s="2"/>
      <c r="F591" s="2"/>
      <c r="G591" s="2"/>
      <c r="H591" s="2"/>
      <c r="I591" s="2"/>
      <c r="J591" s="716"/>
      <c r="K591" s="717"/>
      <c r="L591" s="718"/>
      <c r="M591" s="718"/>
      <c r="N591" s="719"/>
      <c r="O591" s="719"/>
      <c r="P591" s="719"/>
      <c r="Q591" s="719"/>
      <c r="R591" s="2"/>
      <c r="S591" s="2"/>
      <c r="T591" s="2"/>
      <c r="U591" s="2"/>
      <c r="V591" s="2"/>
      <c r="W591" s="2"/>
      <c r="X591" s="720"/>
      <c r="Y591" s="720"/>
      <c r="Z591" s="720"/>
      <c r="AA591" s="720"/>
      <c r="AB591" s="717"/>
      <c r="AC591" s="721"/>
      <c r="AD591" s="722"/>
      <c r="AE591" s="722"/>
      <c r="AF591" s="722"/>
      <c r="AG591" s="722"/>
      <c r="AH591" s="722"/>
      <c r="AI591" s="722"/>
      <c r="AJ591" s="722"/>
      <c r="AK591" s="717"/>
      <c r="AL591" s="723"/>
      <c r="AM591" s="723"/>
      <c r="AN591" s="723"/>
      <c r="AO591" s="723"/>
      <c r="AP591" s="723"/>
      <c r="AQ591" s="1"/>
      <c r="AR591" s="1"/>
      <c r="AS591" s="1"/>
      <c r="AT591" s="717"/>
      <c r="AU591" s="723"/>
      <c r="AV591" s="723"/>
      <c r="AW591" s="723"/>
      <c r="AX591" s="723"/>
      <c r="AY591" s="723"/>
      <c r="AZ591" s="1"/>
      <c r="BA591" s="1"/>
      <c r="BB591" s="1"/>
      <c r="BC591" s="717"/>
      <c r="BD591" s="723"/>
      <c r="BE591" s="723"/>
      <c r="BF591" s="723"/>
      <c r="BG591" s="723"/>
      <c r="BH591" s="723"/>
      <c r="BI591" s="1"/>
      <c r="BJ591" s="1"/>
      <c r="BK591" s="1"/>
      <c r="BL591" s="717"/>
      <c r="BM591" s="723"/>
      <c r="BN591" s="723"/>
      <c r="BO591" s="723"/>
      <c r="BP591" s="723"/>
      <c r="BQ591" s="723"/>
      <c r="BR591" s="1"/>
      <c r="BS591" s="1"/>
      <c r="BT591" s="1"/>
      <c r="BU591" s="1"/>
      <c r="BV591" s="1"/>
      <c r="BW591" s="1"/>
      <c r="BX591" s="1"/>
      <c r="BY591" s="1"/>
      <c r="BZ591" s="1"/>
      <c r="CA591" s="1"/>
      <c r="CB591" s="1"/>
      <c r="CC591" s="1"/>
    </row>
    <row r="592" spans="1:81" ht="39.75" customHeight="1" x14ac:dyDescent="0.3">
      <c r="A592" s="714"/>
      <c r="B592" s="715"/>
      <c r="C592" s="2"/>
      <c r="D592" s="2"/>
      <c r="E592" s="2"/>
      <c r="F592" s="2"/>
      <c r="G592" s="2"/>
      <c r="H592" s="2"/>
      <c r="I592" s="2"/>
      <c r="J592" s="716"/>
      <c r="K592" s="717"/>
      <c r="L592" s="718"/>
      <c r="M592" s="718"/>
      <c r="N592" s="719"/>
      <c r="O592" s="719"/>
      <c r="P592" s="719"/>
      <c r="Q592" s="719"/>
      <c r="R592" s="2"/>
      <c r="S592" s="2"/>
      <c r="T592" s="2"/>
      <c r="U592" s="2"/>
      <c r="V592" s="2"/>
      <c r="W592" s="2"/>
      <c r="X592" s="720"/>
      <c r="Y592" s="720"/>
      <c r="Z592" s="720"/>
      <c r="AA592" s="720"/>
      <c r="AB592" s="717"/>
      <c r="AC592" s="721"/>
      <c r="AD592" s="722"/>
      <c r="AE592" s="722"/>
      <c r="AF592" s="722"/>
      <c r="AG592" s="722"/>
      <c r="AH592" s="722"/>
      <c r="AI592" s="722"/>
      <c r="AJ592" s="722"/>
      <c r="AK592" s="717"/>
      <c r="AL592" s="723"/>
      <c r="AM592" s="723"/>
      <c r="AN592" s="723"/>
      <c r="AO592" s="723"/>
      <c r="AP592" s="723"/>
      <c r="AQ592" s="1"/>
      <c r="AR592" s="1"/>
      <c r="AS592" s="1"/>
      <c r="AT592" s="717"/>
      <c r="AU592" s="723"/>
      <c r="AV592" s="723"/>
      <c r="AW592" s="723"/>
      <c r="AX592" s="723"/>
      <c r="AY592" s="723"/>
      <c r="AZ592" s="1"/>
      <c r="BA592" s="1"/>
      <c r="BB592" s="1"/>
      <c r="BC592" s="717"/>
      <c r="BD592" s="723"/>
      <c r="BE592" s="723"/>
      <c r="BF592" s="723"/>
      <c r="BG592" s="723"/>
      <c r="BH592" s="723"/>
      <c r="BI592" s="1"/>
      <c r="BJ592" s="1"/>
      <c r="BK592" s="1"/>
      <c r="BL592" s="717"/>
      <c r="BM592" s="723"/>
      <c r="BN592" s="723"/>
      <c r="BO592" s="723"/>
      <c r="BP592" s="723"/>
      <c r="BQ592" s="723"/>
      <c r="BR592" s="1"/>
      <c r="BS592" s="1"/>
      <c r="BT592" s="1"/>
      <c r="BU592" s="1"/>
      <c r="BV592" s="1"/>
      <c r="BW592" s="1"/>
      <c r="BX592" s="1"/>
      <c r="BY592" s="1"/>
      <c r="BZ592" s="1"/>
      <c r="CA592" s="1"/>
      <c r="CB592" s="1"/>
      <c r="CC592" s="1"/>
    </row>
    <row r="593" spans="1:81" ht="39.75" customHeight="1" x14ac:dyDescent="0.3">
      <c r="A593" s="714"/>
      <c r="B593" s="715"/>
      <c r="C593" s="2"/>
      <c r="D593" s="2"/>
      <c r="E593" s="2"/>
      <c r="F593" s="2"/>
      <c r="G593" s="2"/>
      <c r="H593" s="2"/>
      <c r="I593" s="2"/>
      <c r="J593" s="716"/>
      <c r="K593" s="717"/>
      <c r="L593" s="718"/>
      <c r="M593" s="718"/>
      <c r="N593" s="719"/>
      <c r="O593" s="719"/>
      <c r="P593" s="719"/>
      <c r="Q593" s="719"/>
      <c r="R593" s="2"/>
      <c r="S593" s="2"/>
      <c r="T593" s="2"/>
      <c r="U593" s="2"/>
      <c r="V593" s="2"/>
      <c r="W593" s="2"/>
      <c r="X593" s="720"/>
      <c r="Y593" s="720"/>
      <c r="Z593" s="720"/>
      <c r="AA593" s="720"/>
      <c r="AB593" s="717"/>
      <c r="AC593" s="721"/>
      <c r="AD593" s="722"/>
      <c r="AE593" s="722"/>
      <c r="AF593" s="722"/>
      <c r="AG593" s="722"/>
      <c r="AH593" s="722"/>
      <c r="AI593" s="722"/>
      <c r="AJ593" s="722"/>
      <c r="AK593" s="717"/>
      <c r="AL593" s="723"/>
      <c r="AM593" s="723"/>
      <c r="AN593" s="723"/>
      <c r="AO593" s="723"/>
      <c r="AP593" s="723"/>
      <c r="AQ593" s="1"/>
      <c r="AR593" s="1"/>
      <c r="AS593" s="1"/>
      <c r="AT593" s="717"/>
      <c r="AU593" s="723"/>
      <c r="AV593" s="723"/>
      <c r="AW593" s="723"/>
      <c r="AX593" s="723"/>
      <c r="AY593" s="723"/>
      <c r="AZ593" s="1"/>
      <c r="BA593" s="1"/>
      <c r="BB593" s="1"/>
      <c r="BC593" s="717"/>
      <c r="BD593" s="723"/>
      <c r="BE593" s="723"/>
      <c r="BF593" s="723"/>
      <c r="BG593" s="723"/>
      <c r="BH593" s="723"/>
      <c r="BI593" s="1"/>
      <c r="BJ593" s="1"/>
      <c r="BK593" s="1"/>
      <c r="BL593" s="717"/>
      <c r="BM593" s="723"/>
      <c r="BN593" s="723"/>
      <c r="BO593" s="723"/>
      <c r="BP593" s="723"/>
      <c r="BQ593" s="723"/>
      <c r="BR593" s="1"/>
      <c r="BS593" s="1"/>
      <c r="BT593" s="1"/>
      <c r="BU593" s="1"/>
      <c r="BV593" s="1"/>
      <c r="BW593" s="1"/>
      <c r="BX593" s="1"/>
      <c r="BY593" s="1"/>
      <c r="BZ593" s="1"/>
      <c r="CA593" s="1"/>
      <c r="CB593" s="1"/>
      <c r="CC593" s="1"/>
    </row>
    <row r="594" spans="1:81" ht="39.75" customHeight="1" x14ac:dyDescent="0.3">
      <c r="A594" s="714"/>
      <c r="B594" s="715"/>
      <c r="C594" s="2"/>
      <c r="D594" s="2"/>
      <c r="E594" s="2"/>
      <c r="F594" s="2"/>
      <c r="G594" s="2"/>
      <c r="H594" s="2"/>
      <c r="I594" s="2"/>
      <c r="J594" s="716"/>
      <c r="K594" s="717"/>
      <c r="L594" s="718"/>
      <c r="M594" s="718"/>
      <c r="N594" s="719"/>
      <c r="O594" s="719"/>
      <c r="P594" s="719"/>
      <c r="Q594" s="719"/>
      <c r="R594" s="2"/>
      <c r="S594" s="2"/>
      <c r="T594" s="2"/>
      <c r="U594" s="2"/>
      <c r="V594" s="2"/>
      <c r="W594" s="2"/>
      <c r="X594" s="720"/>
      <c r="Y594" s="720"/>
      <c r="Z594" s="720"/>
      <c r="AA594" s="720"/>
      <c r="AB594" s="717"/>
      <c r="AC594" s="721"/>
      <c r="AD594" s="722"/>
      <c r="AE594" s="722"/>
      <c r="AF594" s="722"/>
      <c r="AG594" s="722"/>
      <c r="AH594" s="722"/>
      <c r="AI594" s="722"/>
      <c r="AJ594" s="722"/>
      <c r="AK594" s="717"/>
      <c r="AL594" s="723"/>
      <c r="AM594" s="723"/>
      <c r="AN594" s="723"/>
      <c r="AO594" s="723"/>
      <c r="AP594" s="723"/>
      <c r="AQ594" s="1"/>
      <c r="AR594" s="1"/>
      <c r="AS594" s="1"/>
      <c r="AT594" s="717"/>
      <c r="AU594" s="723"/>
      <c r="AV594" s="723"/>
      <c r="AW594" s="723"/>
      <c r="AX594" s="723"/>
      <c r="AY594" s="723"/>
      <c r="AZ594" s="1"/>
      <c r="BA594" s="1"/>
      <c r="BB594" s="1"/>
      <c r="BC594" s="717"/>
      <c r="BD594" s="723"/>
      <c r="BE594" s="723"/>
      <c r="BF594" s="723"/>
      <c r="BG594" s="723"/>
      <c r="BH594" s="723"/>
      <c r="BI594" s="1"/>
      <c r="BJ594" s="1"/>
      <c r="BK594" s="1"/>
      <c r="BL594" s="717"/>
      <c r="BM594" s="723"/>
      <c r="BN594" s="723"/>
      <c r="BO594" s="723"/>
      <c r="BP594" s="723"/>
      <c r="BQ594" s="723"/>
      <c r="BR594" s="1"/>
      <c r="BS594" s="1"/>
      <c r="BT594" s="1"/>
      <c r="BU594" s="1"/>
      <c r="BV594" s="1"/>
      <c r="BW594" s="1"/>
      <c r="BX594" s="1"/>
      <c r="BY594" s="1"/>
      <c r="BZ594" s="1"/>
      <c r="CA594" s="1"/>
      <c r="CB594" s="1"/>
      <c r="CC594" s="1"/>
    </row>
    <row r="595" spans="1:81" ht="39.75" customHeight="1" x14ac:dyDescent="0.3">
      <c r="A595" s="714"/>
      <c r="B595" s="715"/>
      <c r="C595" s="2"/>
      <c r="D595" s="2"/>
      <c r="E595" s="2"/>
      <c r="F595" s="2"/>
      <c r="G595" s="2"/>
      <c r="H595" s="2"/>
      <c r="I595" s="2"/>
      <c r="J595" s="716"/>
      <c r="K595" s="717"/>
      <c r="L595" s="718"/>
      <c r="M595" s="718"/>
      <c r="N595" s="719"/>
      <c r="O595" s="719"/>
      <c r="P595" s="719"/>
      <c r="Q595" s="719"/>
      <c r="R595" s="2"/>
      <c r="S595" s="2"/>
      <c r="T595" s="2"/>
      <c r="U595" s="2"/>
      <c r="V595" s="2"/>
      <c r="W595" s="2"/>
      <c r="X595" s="720"/>
      <c r="Y595" s="720"/>
      <c r="Z595" s="720"/>
      <c r="AA595" s="720"/>
      <c r="AB595" s="717"/>
      <c r="AC595" s="721"/>
      <c r="AD595" s="722"/>
      <c r="AE595" s="722"/>
      <c r="AF595" s="722"/>
      <c r="AG595" s="722"/>
      <c r="AH595" s="722"/>
      <c r="AI595" s="722"/>
      <c r="AJ595" s="722"/>
      <c r="AK595" s="717"/>
      <c r="AL595" s="723"/>
      <c r="AM595" s="723"/>
      <c r="AN595" s="723"/>
      <c r="AO595" s="723"/>
      <c r="AP595" s="723"/>
      <c r="AQ595" s="1"/>
      <c r="AR595" s="1"/>
      <c r="AS595" s="1"/>
      <c r="AT595" s="717"/>
      <c r="AU595" s="723"/>
      <c r="AV595" s="723"/>
      <c r="AW595" s="723"/>
      <c r="AX595" s="723"/>
      <c r="AY595" s="723"/>
      <c r="AZ595" s="1"/>
      <c r="BA595" s="1"/>
      <c r="BB595" s="1"/>
      <c r="BC595" s="717"/>
      <c r="BD595" s="723"/>
      <c r="BE595" s="723"/>
      <c r="BF595" s="723"/>
      <c r="BG595" s="723"/>
      <c r="BH595" s="723"/>
      <c r="BI595" s="1"/>
      <c r="BJ595" s="1"/>
      <c r="BK595" s="1"/>
      <c r="BL595" s="717"/>
      <c r="BM595" s="723"/>
      <c r="BN595" s="723"/>
      <c r="BO595" s="723"/>
      <c r="BP595" s="723"/>
      <c r="BQ595" s="723"/>
      <c r="BR595" s="1"/>
      <c r="BS595" s="1"/>
      <c r="BT595" s="1"/>
      <c r="BU595" s="1"/>
      <c r="BV595" s="1"/>
      <c r="BW595" s="1"/>
      <c r="BX595" s="1"/>
      <c r="BY595" s="1"/>
      <c r="BZ595" s="1"/>
      <c r="CA595" s="1"/>
      <c r="CB595" s="1"/>
      <c r="CC595" s="1"/>
    </row>
    <row r="596" spans="1:81" ht="39.75" customHeight="1" x14ac:dyDescent="0.3">
      <c r="A596" s="714"/>
      <c r="B596" s="715"/>
      <c r="C596" s="2"/>
      <c r="D596" s="2"/>
      <c r="E596" s="2"/>
      <c r="F596" s="2"/>
      <c r="G596" s="2"/>
      <c r="H596" s="2"/>
      <c r="I596" s="2"/>
      <c r="J596" s="716"/>
      <c r="K596" s="717"/>
      <c r="L596" s="718"/>
      <c r="M596" s="718"/>
      <c r="N596" s="719"/>
      <c r="O596" s="719"/>
      <c r="P596" s="719"/>
      <c r="Q596" s="719"/>
      <c r="R596" s="2"/>
      <c r="S596" s="2"/>
      <c r="T596" s="2"/>
      <c r="U596" s="2"/>
      <c r="V596" s="2"/>
      <c r="W596" s="2"/>
      <c r="X596" s="720"/>
      <c r="Y596" s="720"/>
      <c r="Z596" s="720"/>
      <c r="AA596" s="720"/>
      <c r="AB596" s="717"/>
      <c r="AC596" s="721"/>
      <c r="AD596" s="722"/>
      <c r="AE596" s="722"/>
      <c r="AF596" s="722"/>
      <c r="AG596" s="722"/>
      <c r="AH596" s="722"/>
      <c r="AI596" s="722"/>
      <c r="AJ596" s="722"/>
      <c r="AK596" s="717"/>
      <c r="AL596" s="723"/>
      <c r="AM596" s="723"/>
      <c r="AN596" s="723"/>
      <c r="AO596" s="723"/>
      <c r="AP596" s="723"/>
      <c r="AQ596" s="1"/>
      <c r="AR596" s="1"/>
      <c r="AS596" s="1"/>
      <c r="AT596" s="717"/>
      <c r="AU596" s="723"/>
      <c r="AV596" s="723"/>
      <c r="AW596" s="723"/>
      <c r="AX596" s="723"/>
      <c r="AY596" s="723"/>
      <c r="AZ596" s="1"/>
      <c r="BA596" s="1"/>
      <c r="BB596" s="1"/>
      <c r="BC596" s="717"/>
      <c r="BD596" s="723"/>
      <c r="BE596" s="723"/>
      <c r="BF596" s="723"/>
      <c r="BG596" s="723"/>
      <c r="BH596" s="723"/>
      <c r="BI596" s="1"/>
      <c r="BJ596" s="1"/>
      <c r="BK596" s="1"/>
      <c r="BL596" s="717"/>
      <c r="BM596" s="723"/>
      <c r="BN596" s="723"/>
      <c r="BO596" s="723"/>
      <c r="BP596" s="723"/>
      <c r="BQ596" s="723"/>
      <c r="BR596" s="1"/>
      <c r="BS596" s="1"/>
      <c r="BT596" s="1"/>
      <c r="BU596" s="1"/>
      <c r="BV596" s="1"/>
      <c r="BW596" s="1"/>
      <c r="BX596" s="1"/>
      <c r="BY596" s="1"/>
      <c r="BZ596" s="1"/>
      <c r="CA596" s="1"/>
      <c r="CB596" s="1"/>
      <c r="CC596" s="1"/>
    </row>
    <row r="597" spans="1:81" ht="39.75" customHeight="1" x14ac:dyDescent="0.3">
      <c r="A597" s="714"/>
      <c r="B597" s="715"/>
      <c r="C597" s="2"/>
      <c r="D597" s="2"/>
      <c r="E597" s="2"/>
      <c r="F597" s="2"/>
      <c r="G597" s="2"/>
      <c r="H597" s="2"/>
      <c r="I597" s="2"/>
      <c r="J597" s="716"/>
      <c r="K597" s="717"/>
      <c r="L597" s="718"/>
      <c r="M597" s="718"/>
      <c r="N597" s="719"/>
      <c r="O597" s="719"/>
      <c r="P597" s="719"/>
      <c r="Q597" s="719"/>
      <c r="R597" s="2"/>
      <c r="S597" s="2"/>
      <c r="T597" s="2"/>
      <c r="U597" s="2"/>
      <c r="V597" s="2"/>
      <c r="W597" s="2"/>
      <c r="X597" s="720"/>
      <c r="Y597" s="720"/>
      <c r="Z597" s="720"/>
      <c r="AA597" s="720"/>
      <c r="AB597" s="717"/>
      <c r="AC597" s="721"/>
      <c r="AD597" s="722"/>
      <c r="AE597" s="722"/>
      <c r="AF597" s="722"/>
      <c r="AG597" s="722"/>
      <c r="AH597" s="722"/>
      <c r="AI597" s="722"/>
      <c r="AJ597" s="722"/>
      <c r="AK597" s="717"/>
      <c r="AL597" s="723"/>
      <c r="AM597" s="723"/>
      <c r="AN597" s="723"/>
      <c r="AO597" s="723"/>
      <c r="AP597" s="723"/>
      <c r="AQ597" s="1"/>
      <c r="AR597" s="1"/>
      <c r="AS597" s="1"/>
      <c r="AT597" s="717"/>
      <c r="AU597" s="723"/>
      <c r="AV597" s="723"/>
      <c r="AW597" s="723"/>
      <c r="AX597" s="723"/>
      <c r="AY597" s="723"/>
      <c r="AZ597" s="1"/>
      <c r="BA597" s="1"/>
      <c r="BB597" s="1"/>
      <c r="BC597" s="717"/>
      <c r="BD597" s="723"/>
      <c r="BE597" s="723"/>
      <c r="BF597" s="723"/>
      <c r="BG597" s="723"/>
      <c r="BH597" s="723"/>
      <c r="BI597" s="1"/>
      <c r="BJ597" s="1"/>
      <c r="BK597" s="1"/>
      <c r="BL597" s="717"/>
      <c r="BM597" s="723"/>
      <c r="BN597" s="723"/>
      <c r="BO597" s="723"/>
      <c r="BP597" s="723"/>
      <c r="BQ597" s="723"/>
      <c r="BR597" s="1"/>
      <c r="BS597" s="1"/>
      <c r="BT597" s="1"/>
      <c r="BU597" s="1"/>
      <c r="BV597" s="1"/>
      <c r="BW597" s="1"/>
      <c r="BX597" s="1"/>
      <c r="BY597" s="1"/>
      <c r="BZ597" s="1"/>
      <c r="CA597" s="1"/>
      <c r="CB597" s="1"/>
      <c r="CC597" s="1"/>
    </row>
    <row r="598" spans="1:81" ht="39.75" customHeight="1" x14ac:dyDescent="0.3">
      <c r="A598" s="714"/>
      <c r="B598" s="715"/>
      <c r="C598" s="2"/>
      <c r="D598" s="2"/>
      <c r="E598" s="2"/>
      <c r="F598" s="2"/>
      <c r="G598" s="2"/>
      <c r="H598" s="2"/>
      <c r="I598" s="2"/>
      <c r="J598" s="716"/>
      <c r="K598" s="717"/>
      <c r="L598" s="718"/>
      <c r="M598" s="718"/>
      <c r="N598" s="719"/>
      <c r="O598" s="719"/>
      <c r="P598" s="719"/>
      <c r="Q598" s="719"/>
      <c r="R598" s="2"/>
      <c r="S598" s="2"/>
      <c r="T598" s="2"/>
      <c r="U598" s="2"/>
      <c r="V598" s="2"/>
      <c r="W598" s="2"/>
      <c r="X598" s="720"/>
      <c r="Y598" s="720"/>
      <c r="Z598" s="720"/>
      <c r="AA598" s="720"/>
      <c r="AB598" s="717"/>
      <c r="AC598" s="721"/>
      <c r="AD598" s="722"/>
      <c r="AE598" s="722"/>
      <c r="AF598" s="722"/>
      <c r="AG598" s="722"/>
      <c r="AH598" s="722"/>
      <c r="AI598" s="722"/>
      <c r="AJ598" s="722"/>
      <c r="AK598" s="717"/>
      <c r="AL598" s="723"/>
      <c r="AM598" s="723"/>
      <c r="AN598" s="723"/>
      <c r="AO598" s="723"/>
      <c r="AP598" s="723"/>
      <c r="AQ598" s="1"/>
      <c r="AR598" s="1"/>
      <c r="AS598" s="1"/>
      <c r="AT598" s="717"/>
      <c r="AU598" s="723"/>
      <c r="AV598" s="723"/>
      <c r="AW598" s="723"/>
      <c r="AX598" s="723"/>
      <c r="AY598" s="723"/>
      <c r="AZ598" s="1"/>
      <c r="BA598" s="1"/>
      <c r="BB598" s="1"/>
      <c r="BC598" s="717"/>
      <c r="BD598" s="723"/>
      <c r="BE598" s="723"/>
      <c r="BF598" s="723"/>
      <c r="BG598" s="723"/>
      <c r="BH598" s="723"/>
      <c r="BI598" s="1"/>
      <c r="BJ598" s="1"/>
      <c r="BK598" s="1"/>
      <c r="BL598" s="717"/>
      <c r="BM598" s="723"/>
      <c r="BN598" s="723"/>
      <c r="BO598" s="723"/>
      <c r="BP598" s="723"/>
      <c r="BQ598" s="723"/>
      <c r="BR598" s="1"/>
      <c r="BS598" s="1"/>
      <c r="BT598" s="1"/>
      <c r="BU598" s="1"/>
      <c r="BV598" s="1"/>
      <c r="BW598" s="1"/>
      <c r="BX598" s="1"/>
      <c r="BY598" s="1"/>
      <c r="BZ598" s="1"/>
      <c r="CA598" s="1"/>
      <c r="CB598" s="1"/>
      <c r="CC598" s="1"/>
    </row>
    <row r="599" spans="1:81" ht="39.75" customHeight="1" x14ac:dyDescent="0.3">
      <c r="A599" s="714"/>
      <c r="B599" s="715"/>
      <c r="C599" s="2"/>
      <c r="D599" s="2"/>
      <c r="E599" s="2"/>
      <c r="F599" s="2"/>
      <c r="G599" s="2"/>
      <c r="H599" s="2"/>
      <c r="I599" s="2"/>
      <c r="J599" s="716"/>
      <c r="K599" s="717"/>
      <c r="L599" s="718"/>
      <c r="M599" s="718"/>
      <c r="N599" s="719"/>
      <c r="O599" s="719"/>
      <c r="P599" s="719"/>
      <c r="Q599" s="719"/>
      <c r="R599" s="2"/>
      <c r="S599" s="2"/>
      <c r="T599" s="2"/>
      <c r="U599" s="2"/>
      <c r="V599" s="2"/>
      <c r="W599" s="2"/>
      <c r="X599" s="720"/>
      <c r="Y599" s="720"/>
      <c r="Z599" s="720"/>
      <c r="AA599" s="720"/>
      <c r="AB599" s="717"/>
      <c r="AC599" s="721"/>
      <c r="AD599" s="722"/>
      <c r="AE599" s="722"/>
      <c r="AF599" s="722"/>
      <c r="AG599" s="722"/>
      <c r="AH599" s="722"/>
      <c r="AI599" s="722"/>
      <c r="AJ599" s="722"/>
      <c r="AK599" s="717"/>
      <c r="AL599" s="723"/>
      <c r="AM599" s="723"/>
      <c r="AN599" s="723"/>
      <c r="AO599" s="723"/>
      <c r="AP599" s="723"/>
      <c r="AQ599" s="1"/>
      <c r="AR599" s="1"/>
      <c r="AS599" s="1"/>
      <c r="AT599" s="717"/>
      <c r="AU599" s="723"/>
      <c r="AV599" s="723"/>
      <c r="AW599" s="723"/>
      <c r="AX599" s="723"/>
      <c r="AY599" s="723"/>
      <c r="AZ599" s="1"/>
      <c r="BA599" s="1"/>
      <c r="BB599" s="1"/>
      <c r="BC599" s="717"/>
      <c r="BD599" s="723"/>
      <c r="BE599" s="723"/>
      <c r="BF599" s="723"/>
      <c r="BG599" s="723"/>
      <c r="BH599" s="723"/>
      <c r="BI599" s="1"/>
      <c r="BJ599" s="1"/>
      <c r="BK599" s="1"/>
      <c r="BL599" s="717"/>
      <c r="BM599" s="723"/>
      <c r="BN599" s="723"/>
      <c r="BO599" s="723"/>
      <c r="BP599" s="723"/>
      <c r="BQ599" s="723"/>
      <c r="BR599" s="1"/>
      <c r="BS599" s="1"/>
      <c r="BT599" s="1"/>
      <c r="BU599" s="1"/>
      <c r="BV599" s="1"/>
      <c r="BW599" s="1"/>
      <c r="BX599" s="1"/>
      <c r="BY599" s="1"/>
      <c r="BZ599" s="1"/>
      <c r="CA599" s="1"/>
      <c r="CB599" s="1"/>
      <c r="CC599" s="1"/>
    </row>
    <row r="600" spans="1:81" ht="39.75" customHeight="1" x14ac:dyDescent="0.3">
      <c r="A600" s="714"/>
      <c r="B600" s="715"/>
      <c r="C600" s="2"/>
      <c r="D600" s="2"/>
      <c r="E600" s="2"/>
      <c r="F600" s="2"/>
      <c r="G600" s="2"/>
      <c r="H600" s="2"/>
      <c r="I600" s="2"/>
      <c r="J600" s="716"/>
      <c r="K600" s="717"/>
      <c r="L600" s="718"/>
      <c r="M600" s="718"/>
      <c r="N600" s="719"/>
      <c r="O600" s="719"/>
      <c r="P600" s="719"/>
      <c r="Q600" s="719"/>
      <c r="R600" s="2"/>
      <c r="S600" s="2"/>
      <c r="T600" s="2"/>
      <c r="U600" s="2"/>
      <c r="V600" s="2"/>
      <c r="W600" s="2"/>
      <c r="X600" s="720"/>
      <c r="Y600" s="720"/>
      <c r="Z600" s="720"/>
      <c r="AA600" s="720"/>
      <c r="AB600" s="717"/>
      <c r="AC600" s="721"/>
      <c r="AD600" s="722"/>
      <c r="AE600" s="722"/>
      <c r="AF600" s="722"/>
      <c r="AG600" s="722"/>
      <c r="AH600" s="722"/>
      <c r="AI600" s="722"/>
      <c r="AJ600" s="722"/>
      <c r="AK600" s="717"/>
      <c r="AL600" s="723"/>
      <c r="AM600" s="723"/>
      <c r="AN600" s="723"/>
      <c r="AO600" s="723"/>
      <c r="AP600" s="723"/>
      <c r="AQ600" s="1"/>
      <c r="AR600" s="1"/>
      <c r="AS600" s="1"/>
      <c r="AT600" s="717"/>
      <c r="AU600" s="723"/>
      <c r="AV600" s="723"/>
      <c r="AW600" s="723"/>
      <c r="AX600" s="723"/>
      <c r="AY600" s="723"/>
      <c r="AZ600" s="1"/>
      <c r="BA600" s="1"/>
      <c r="BB600" s="1"/>
      <c r="BC600" s="717"/>
      <c r="BD600" s="723"/>
      <c r="BE600" s="723"/>
      <c r="BF600" s="723"/>
      <c r="BG600" s="723"/>
      <c r="BH600" s="723"/>
      <c r="BI600" s="1"/>
      <c r="BJ600" s="1"/>
      <c r="BK600" s="1"/>
      <c r="BL600" s="717"/>
      <c r="BM600" s="723"/>
      <c r="BN600" s="723"/>
      <c r="BO600" s="723"/>
      <c r="BP600" s="723"/>
      <c r="BQ600" s="723"/>
      <c r="BR600" s="1"/>
      <c r="BS600" s="1"/>
      <c r="BT600" s="1"/>
      <c r="BU600" s="1"/>
      <c r="BV600" s="1"/>
      <c r="BW600" s="1"/>
      <c r="BX600" s="1"/>
      <c r="BY600" s="1"/>
      <c r="BZ600" s="1"/>
      <c r="CA600" s="1"/>
      <c r="CB600" s="1"/>
      <c r="CC600" s="1"/>
    </row>
    <row r="601" spans="1:81" ht="39.75" customHeight="1" x14ac:dyDescent="0.3">
      <c r="A601" s="714"/>
      <c r="B601" s="715"/>
      <c r="C601" s="2"/>
      <c r="D601" s="2"/>
      <c r="E601" s="2"/>
      <c r="F601" s="2"/>
      <c r="G601" s="2"/>
      <c r="H601" s="2"/>
      <c r="I601" s="2"/>
      <c r="J601" s="716"/>
      <c r="K601" s="717"/>
      <c r="L601" s="718"/>
      <c r="M601" s="718"/>
      <c r="N601" s="719"/>
      <c r="O601" s="719"/>
      <c r="P601" s="719"/>
      <c r="Q601" s="719"/>
      <c r="R601" s="2"/>
      <c r="S601" s="2"/>
      <c r="T601" s="2"/>
      <c r="U601" s="2"/>
      <c r="V601" s="2"/>
      <c r="W601" s="2"/>
      <c r="X601" s="720"/>
      <c r="Y601" s="720"/>
      <c r="Z601" s="720"/>
      <c r="AA601" s="720"/>
      <c r="AB601" s="717"/>
      <c r="AC601" s="721"/>
      <c r="AD601" s="722"/>
      <c r="AE601" s="722"/>
      <c r="AF601" s="722"/>
      <c r="AG601" s="722"/>
      <c r="AH601" s="722"/>
      <c r="AI601" s="722"/>
      <c r="AJ601" s="722"/>
      <c r="AK601" s="717"/>
      <c r="AL601" s="723"/>
      <c r="AM601" s="723"/>
      <c r="AN601" s="723"/>
      <c r="AO601" s="723"/>
      <c r="AP601" s="723"/>
      <c r="AQ601" s="1"/>
      <c r="AR601" s="1"/>
      <c r="AS601" s="1"/>
      <c r="AT601" s="717"/>
      <c r="AU601" s="723"/>
      <c r="AV601" s="723"/>
      <c r="AW601" s="723"/>
      <c r="AX601" s="723"/>
      <c r="AY601" s="723"/>
      <c r="AZ601" s="1"/>
      <c r="BA601" s="1"/>
      <c r="BB601" s="1"/>
      <c r="BC601" s="717"/>
      <c r="BD601" s="723"/>
      <c r="BE601" s="723"/>
      <c r="BF601" s="723"/>
      <c r="BG601" s="723"/>
      <c r="BH601" s="723"/>
      <c r="BI601" s="1"/>
      <c r="BJ601" s="1"/>
      <c r="BK601" s="1"/>
      <c r="BL601" s="717"/>
      <c r="BM601" s="723"/>
      <c r="BN601" s="723"/>
      <c r="BO601" s="723"/>
      <c r="BP601" s="723"/>
      <c r="BQ601" s="723"/>
      <c r="BR601" s="1"/>
      <c r="BS601" s="1"/>
      <c r="BT601" s="1"/>
      <c r="BU601" s="1"/>
      <c r="BV601" s="1"/>
      <c r="BW601" s="1"/>
      <c r="BX601" s="1"/>
      <c r="BY601" s="1"/>
      <c r="BZ601" s="1"/>
      <c r="CA601" s="1"/>
      <c r="CB601" s="1"/>
      <c r="CC601" s="1"/>
    </row>
    <row r="602" spans="1:81" ht="39.75" customHeight="1" x14ac:dyDescent="0.3">
      <c r="A602" s="714"/>
      <c r="B602" s="715"/>
      <c r="C602" s="2"/>
      <c r="D602" s="2"/>
      <c r="E602" s="2"/>
      <c r="F602" s="2"/>
      <c r="G602" s="2"/>
      <c r="H602" s="2"/>
      <c r="I602" s="2"/>
      <c r="J602" s="716"/>
      <c r="K602" s="717"/>
      <c r="L602" s="718"/>
      <c r="M602" s="718"/>
      <c r="N602" s="719"/>
      <c r="O602" s="719"/>
      <c r="P602" s="719"/>
      <c r="Q602" s="719"/>
      <c r="R602" s="2"/>
      <c r="S602" s="2"/>
      <c r="T602" s="2"/>
      <c r="U602" s="2"/>
      <c r="V602" s="2"/>
      <c r="W602" s="2"/>
      <c r="X602" s="720"/>
      <c r="Y602" s="720"/>
      <c r="Z602" s="720"/>
      <c r="AA602" s="720"/>
      <c r="AB602" s="717"/>
      <c r="AC602" s="721"/>
      <c r="AD602" s="722"/>
      <c r="AE602" s="722"/>
      <c r="AF602" s="722"/>
      <c r="AG602" s="722"/>
      <c r="AH602" s="722"/>
      <c r="AI602" s="722"/>
      <c r="AJ602" s="722"/>
      <c r="AK602" s="717"/>
      <c r="AL602" s="723"/>
      <c r="AM602" s="723"/>
      <c r="AN602" s="723"/>
      <c r="AO602" s="723"/>
      <c r="AP602" s="723"/>
      <c r="AQ602" s="1"/>
      <c r="AR602" s="1"/>
      <c r="AS602" s="1"/>
      <c r="AT602" s="717"/>
      <c r="AU602" s="723"/>
      <c r="AV602" s="723"/>
      <c r="AW602" s="723"/>
      <c r="AX602" s="723"/>
      <c r="AY602" s="723"/>
      <c r="AZ602" s="1"/>
      <c r="BA602" s="1"/>
      <c r="BB602" s="1"/>
      <c r="BC602" s="717"/>
      <c r="BD602" s="723"/>
      <c r="BE602" s="723"/>
      <c r="BF602" s="723"/>
      <c r="BG602" s="723"/>
      <c r="BH602" s="723"/>
      <c r="BI602" s="1"/>
      <c r="BJ602" s="1"/>
      <c r="BK602" s="1"/>
      <c r="BL602" s="717"/>
      <c r="BM602" s="723"/>
      <c r="BN602" s="723"/>
      <c r="BO602" s="723"/>
      <c r="BP602" s="723"/>
      <c r="BQ602" s="723"/>
      <c r="BR602" s="1"/>
      <c r="BS602" s="1"/>
      <c r="BT602" s="1"/>
      <c r="BU602" s="1"/>
      <c r="BV602" s="1"/>
      <c r="BW602" s="1"/>
      <c r="BX602" s="1"/>
      <c r="BY602" s="1"/>
      <c r="BZ602" s="1"/>
      <c r="CA602" s="1"/>
      <c r="CB602" s="1"/>
      <c r="CC602" s="1"/>
    </row>
    <row r="603" spans="1:81" ht="39.75" customHeight="1" x14ac:dyDescent="0.3">
      <c r="A603" s="714"/>
      <c r="B603" s="715"/>
      <c r="C603" s="2"/>
      <c r="D603" s="2"/>
      <c r="E603" s="2"/>
      <c r="F603" s="2"/>
      <c r="G603" s="2"/>
      <c r="H603" s="2"/>
      <c r="I603" s="2"/>
      <c r="J603" s="716"/>
      <c r="K603" s="717"/>
      <c r="L603" s="718"/>
      <c r="M603" s="718"/>
      <c r="N603" s="719"/>
      <c r="O603" s="719"/>
      <c r="P603" s="719"/>
      <c r="Q603" s="719"/>
      <c r="R603" s="2"/>
      <c r="S603" s="2"/>
      <c r="T603" s="2"/>
      <c r="U603" s="2"/>
      <c r="V603" s="2"/>
      <c r="W603" s="2"/>
      <c r="X603" s="720"/>
      <c r="Y603" s="720"/>
      <c r="Z603" s="720"/>
      <c r="AA603" s="720"/>
      <c r="AB603" s="717"/>
      <c r="AC603" s="721"/>
      <c r="AD603" s="722"/>
      <c r="AE603" s="722"/>
      <c r="AF603" s="722"/>
      <c r="AG603" s="722"/>
      <c r="AH603" s="722"/>
      <c r="AI603" s="722"/>
      <c r="AJ603" s="722"/>
      <c r="AK603" s="717"/>
      <c r="AL603" s="723"/>
      <c r="AM603" s="723"/>
      <c r="AN603" s="723"/>
      <c r="AO603" s="723"/>
      <c r="AP603" s="723"/>
      <c r="AQ603" s="1"/>
      <c r="AR603" s="1"/>
      <c r="AS603" s="1"/>
      <c r="AT603" s="717"/>
      <c r="AU603" s="723"/>
      <c r="AV603" s="723"/>
      <c r="AW603" s="723"/>
      <c r="AX603" s="723"/>
      <c r="AY603" s="723"/>
      <c r="AZ603" s="1"/>
      <c r="BA603" s="1"/>
      <c r="BB603" s="1"/>
      <c r="BC603" s="717"/>
      <c r="BD603" s="723"/>
      <c r="BE603" s="723"/>
      <c r="BF603" s="723"/>
      <c r="BG603" s="723"/>
      <c r="BH603" s="723"/>
      <c r="BI603" s="1"/>
      <c r="BJ603" s="1"/>
      <c r="BK603" s="1"/>
      <c r="BL603" s="717"/>
      <c r="BM603" s="723"/>
      <c r="BN603" s="723"/>
      <c r="BO603" s="723"/>
      <c r="BP603" s="723"/>
      <c r="BQ603" s="723"/>
      <c r="BR603" s="1"/>
      <c r="BS603" s="1"/>
      <c r="BT603" s="1"/>
      <c r="BU603" s="1"/>
      <c r="BV603" s="1"/>
      <c r="BW603" s="1"/>
      <c r="BX603" s="1"/>
      <c r="BY603" s="1"/>
      <c r="BZ603" s="1"/>
      <c r="CA603" s="1"/>
      <c r="CB603" s="1"/>
      <c r="CC603" s="1"/>
    </row>
    <row r="604" spans="1:81" ht="39.75" customHeight="1" x14ac:dyDescent="0.3">
      <c r="A604" s="714"/>
      <c r="B604" s="715"/>
      <c r="C604" s="2"/>
      <c r="D604" s="2"/>
      <c r="E604" s="2"/>
      <c r="F604" s="2"/>
      <c r="G604" s="2"/>
      <c r="H604" s="2"/>
      <c r="I604" s="2"/>
      <c r="J604" s="716"/>
      <c r="K604" s="717"/>
      <c r="L604" s="718"/>
      <c r="M604" s="718"/>
      <c r="N604" s="719"/>
      <c r="O604" s="719"/>
      <c r="P604" s="719"/>
      <c r="Q604" s="719"/>
      <c r="R604" s="2"/>
      <c r="S604" s="2"/>
      <c r="T604" s="2"/>
      <c r="U604" s="2"/>
      <c r="V604" s="2"/>
      <c r="W604" s="2"/>
      <c r="X604" s="720"/>
      <c r="Y604" s="720"/>
      <c r="Z604" s="720"/>
      <c r="AA604" s="720"/>
      <c r="AB604" s="717"/>
      <c r="AC604" s="721"/>
      <c r="AD604" s="722"/>
      <c r="AE604" s="722"/>
      <c r="AF604" s="722"/>
      <c r="AG604" s="722"/>
      <c r="AH604" s="722"/>
      <c r="AI604" s="722"/>
      <c r="AJ604" s="722"/>
      <c r="AK604" s="717"/>
      <c r="AL604" s="723"/>
      <c r="AM604" s="723"/>
      <c r="AN604" s="723"/>
      <c r="AO604" s="723"/>
      <c r="AP604" s="723"/>
      <c r="AQ604" s="1"/>
      <c r="AR604" s="1"/>
      <c r="AS604" s="1"/>
      <c r="AT604" s="717"/>
      <c r="AU604" s="723"/>
      <c r="AV604" s="723"/>
      <c r="AW604" s="723"/>
      <c r="AX604" s="723"/>
      <c r="AY604" s="723"/>
      <c r="AZ604" s="1"/>
      <c r="BA604" s="1"/>
      <c r="BB604" s="1"/>
      <c r="BC604" s="717"/>
      <c r="BD604" s="723"/>
      <c r="BE604" s="723"/>
      <c r="BF604" s="723"/>
      <c r="BG604" s="723"/>
      <c r="BH604" s="723"/>
      <c r="BI604" s="1"/>
      <c r="BJ604" s="1"/>
      <c r="BK604" s="1"/>
      <c r="BL604" s="717"/>
      <c r="BM604" s="723"/>
      <c r="BN604" s="723"/>
      <c r="BO604" s="723"/>
      <c r="BP604" s="723"/>
      <c r="BQ604" s="723"/>
      <c r="BR604" s="1"/>
      <c r="BS604" s="1"/>
      <c r="BT604" s="1"/>
      <c r="BU604" s="1"/>
      <c r="BV604" s="1"/>
      <c r="BW604" s="1"/>
      <c r="BX604" s="1"/>
      <c r="BY604" s="1"/>
      <c r="BZ604" s="1"/>
      <c r="CA604" s="1"/>
      <c r="CB604" s="1"/>
      <c r="CC604" s="1"/>
    </row>
    <row r="605" spans="1:81" ht="39.75" customHeight="1" x14ac:dyDescent="0.3">
      <c r="A605" s="714"/>
      <c r="B605" s="715"/>
      <c r="C605" s="2"/>
      <c r="D605" s="2"/>
      <c r="E605" s="2"/>
      <c r="F605" s="2"/>
      <c r="G605" s="2"/>
      <c r="H605" s="2"/>
      <c r="I605" s="2"/>
      <c r="J605" s="716"/>
      <c r="K605" s="717"/>
      <c r="L605" s="718"/>
      <c r="M605" s="718"/>
      <c r="N605" s="719"/>
      <c r="O605" s="719"/>
      <c r="P605" s="719"/>
      <c r="Q605" s="719"/>
      <c r="R605" s="2"/>
      <c r="S605" s="2"/>
      <c r="T605" s="2"/>
      <c r="U605" s="2"/>
      <c r="V605" s="2"/>
      <c r="W605" s="2"/>
      <c r="X605" s="720"/>
      <c r="Y605" s="720"/>
      <c r="Z605" s="720"/>
      <c r="AA605" s="720"/>
      <c r="AB605" s="717"/>
      <c r="AC605" s="721"/>
      <c r="AD605" s="722"/>
      <c r="AE605" s="722"/>
      <c r="AF605" s="722"/>
      <c r="AG605" s="722"/>
      <c r="AH605" s="722"/>
      <c r="AI605" s="722"/>
      <c r="AJ605" s="722"/>
      <c r="AK605" s="717"/>
      <c r="AL605" s="723"/>
      <c r="AM605" s="723"/>
      <c r="AN605" s="723"/>
      <c r="AO605" s="723"/>
      <c r="AP605" s="723"/>
      <c r="AQ605" s="1"/>
      <c r="AR605" s="1"/>
      <c r="AS605" s="1"/>
      <c r="AT605" s="717"/>
      <c r="AU605" s="723"/>
      <c r="AV605" s="723"/>
      <c r="AW605" s="723"/>
      <c r="AX605" s="723"/>
      <c r="AY605" s="723"/>
      <c r="AZ605" s="1"/>
      <c r="BA605" s="1"/>
      <c r="BB605" s="1"/>
      <c r="BC605" s="717"/>
      <c r="BD605" s="723"/>
      <c r="BE605" s="723"/>
      <c r="BF605" s="723"/>
      <c r="BG605" s="723"/>
      <c r="BH605" s="723"/>
      <c r="BI605" s="1"/>
      <c r="BJ605" s="1"/>
      <c r="BK605" s="1"/>
      <c r="BL605" s="717"/>
      <c r="BM605" s="723"/>
      <c r="BN605" s="723"/>
      <c r="BO605" s="723"/>
      <c r="BP605" s="723"/>
      <c r="BQ605" s="723"/>
      <c r="BR605" s="1"/>
      <c r="BS605" s="1"/>
      <c r="BT605" s="1"/>
      <c r="BU605" s="1"/>
      <c r="BV605" s="1"/>
      <c r="BW605" s="1"/>
      <c r="BX605" s="1"/>
      <c r="BY605" s="1"/>
      <c r="BZ605" s="1"/>
      <c r="CA605" s="1"/>
      <c r="CB605" s="1"/>
      <c r="CC605" s="1"/>
    </row>
    <row r="606" spans="1:81" ht="39.75" customHeight="1" x14ac:dyDescent="0.3">
      <c r="A606" s="714"/>
      <c r="B606" s="715"/>
      <c r="C606" s="2"/>
      <c r="D606" s="2"/>
      <c r="E606" s="2"/>
      <c r="F606" s="2"/>
      <c r="G606" s="2"/>
      <c r="H606" s="2"/>
      <c r="I606" s="2"/>
      <c r="J606" s="716"/>
      <c r="K606" s="717"/>
      <c r="L606" s="718"/>
      <c r="M606" s="718"/>
      <c r="N606" s="719"/>
      <c r="O606" s="719"/>
      <c r="P606" s="719"/>
      <c r="Q606" s="719"/>
      <c r="R606" s="2"/>
      <c r="S606" s="2"/>
      <c r="T606" s="2"/>
      <c r="U606" s="2"/>
      <c r="V606" s="2"/>
      <c r="W606" s="2"/>
      <c r="X606" s="720"/>
      <c r="Y606" s="720"/>
      <c r="Z606" s="720"/>
      <c r="AA606" s="720"/>
      <c r="AB606" s="717"/>
      <c r="AC606" s="721"/>
      <c r="AD606" s="722"/>
      <c r="AE606" s="722"/>
      <c r="AF606" s="722"/>
      <c r="AG606" s="722"/>
      <c r="AH606" s="722"/>
      <c r="AI606" s="722"/>
      <c r="AJ606" s="722"/>
      <c r="AK606" s="717"/>
      <c r="AL606" s="723"/>
      <c r="AM606" s="723"/>
      <c r="AN606" s="723"/>
      <c r="AO606" s="723"/>
      <c r="AP606" s="723"/>
      <c r="AQ606" s="1"/>
      <c r="AR606" s="1"/>
      <c r="AS606" s="1"/>
      <c r="AT606" s="717"/>
      <c r="AU606" s="723"/>
      <c r="AV606" s="723"/>
      <c r="AW606" s="723"/>
      <c r="AX606" s="723"/>
      <c r="AY606" s="723"/>
      <c r="AZ606" s="1"/>
      <c r="BA606" s="1"/>
      <c r="BB606" s="1"/>
      <c r="BC606" s="717"/>
      <c r="BD606" s="723"/>
      <c r="BE606" s="723"/>
      <c r="BF606" s="723"/>
      <c r="BG606" s="723"/>
      <c r="BH606" s="723"/>
      <c r="BI606" s="1"/>
      <c r="BJ606" s="1"/>
      <c r="BK606" s="1"/>
      <c r="BL606" s="717"/>
      <c r="BM606" s="723"/>
      <c r="BN606" s="723"/>
      <c r="BO606" s="723"/>
      <c r="BP606" s="723"/>
      <c r="BQ606" s="723"/>
      <c r="BR606" s="1"/>
      <c r="BS606" s="1"/>
      <c r="BT606" s="1"/>
      <c r="BU606" s="1"/>
      <c r="BV606" s="1"/>
      <c r="BW606" s="1"/>
      <c r="BX606" s="1"/>
      <c r="BY606" s="1"/>
      <c r="BZ606" s="1"/>
      <c r="CA606" s="1"/>
      <c r="CB606" s="1"/>
      <c r="CC606" s="1"/>
    </row>
    <row r="607" spans="1:81" ht="39.75" customHeight="1" x14ac:dyDescent="0.3">
      <c r="A607" s="714"/>
      <c r="B607" s="715"/>
      <c r="C607" s="2"/>
      <c r="D607" s="2"/>
      <c r="E607" s="2"/>
      <c r="F607" s="2"/>
      <c r="G607" s="2"/>
      <c r="H607" s="2"/>
      <c r="I607" s="2"/>
      <c r="J607" s="716"/>
      <c r="K607" s="717"/>
      <c r="L607" s="718"/>
      <c r="M607" s="718"/>
      <c r="N607" s="719"/>
      <c r="O607" s="719"/>
      <c r="P607" s="719"/>
      <c r="Q607" s="719"/>
      <c r="R607" s="2"/>
      <c r="S607" s="2"/>
      <c r="T607" s="2"/>
      <c r="U607" s="2"/>
      <c r="V607" s="2"/>
      <c r="W607" s="2"/>
      <c r="X607" s="720"/>
      <c r="Y607" s="720"/>
      <c r="Z607" s="720"/>
      <c r="AA607" s="720"/>
      <c r="AB607" s="717"/>
      <c r="AC607" s="721"/>
      <c r="AD607" s="722"/>
      <c r="AE607" s="722"/>
      <c r="AF607" s="722"/>
      <c r="AG607" s="722"/>
      <c r="AH607" s="722"/>
      <c r="AI607" s="722"/>
      <c r="AJ607" s="722"/>
      <c r="AK607" s="717"/>
      <c r="AL607" s="723"/>
      <c r="AM607" s="723"/>
      <c r="AN607" s="723"/>
      <c r="AO607" s="723"/>
      <c r="AP607" s="723"/>
      <c r="AQ607" s="1"/>
      <c r="AR607" s="1"/>
      <c r="AS607" s="1"/>
      <c r="AT607" s="717"/>
      <c r="AU607" s="723"/>
      <c r="AV607" s="723"/>
      <c r="AW607" s="723"/>
      <c r="AX607" s="723"/>
      <c r="AY607" s="723"/>
      <c r="AZ607" s="1"/>
      <c r="BA607" s="1"/>
      <c r="BB607" s="1"/>
      <c r="BC607" s="717"/>
      <c r="BD607" s="723"/>
      <c r="BE607" s="723"/>
      <c r="BF607" s="723"/>
      <c r="BG607" s="723"/>
      <c r="BH607" s="723"/>
      <c r="BI607" s="1"/>
      <c r="BJ607" s="1"/>
      <c r="BK607" s="1"/>
      <c r="BL607" s="717"/>
      <c r="BM607" s="723"/>
      <c r="BN607" s="723"/>
      <c r="BO607" s="723"/>
      <c r="BP607" s="723"/>
      <c r="BQ607" s="723"/>
      <c r="BR607" s="1"/>
      <c r="BS607" s="1"/>
      <c r="BT607" s="1"/>
      <c r="BU607" s="1"/>
      <c r="BV607" s="1"/>
      <c r="BW607" s="1"/>
      <c r="BX607" s="1"/>
      <c r="BY607" s="1"/>
      <c r="BZ607" s="1"/>
      <c r="CA607" s="1"/>
      <c r="CB607" s="1"/>
      <c r="CC607" s="1"/>
    </row>
    <row r="608" spans="1:81" ht="39.75" customHeight="1" x14ac:dyDescent="0.3">
      <c r="A608" s="714"/>
      <c r="B608" s="715"/>
      <c r="C608" s="2"/>
      <c r="D608" s="2"/>
      <c r="E608" s="2"/>
      <c r="F608" s="2"/>
      <c r="G608" s="2"/>
      <c r="H608" s="2"/>
      <c r="I608" s="2"/>
      <c r="J608" s="716"/>
      <c r="K608" s="717"/>
      <c r="L608" s="718"/>
      <c r="M608" s="718"/>
      <c r="N608" s="719"/>
      <c r="O608" s="719"/>
      <c r="P608" s="719"/>
      <c r="Q608" s="719"/>
      <c r="R608" s="2"/>
      <c r="S608" s="2"/>
      <c r="T608" s="2"/>
      <c r="U608" s="2"/>
      <c r="V608" s="2"/>
      <c r="W608" s="2"/>
      <c r="X608" s="720"/>
      <c r="Y608" s="720"/>
      <c r="Z608" s="720"/>
      <c r="AA608" s="720"/>
      <c r="AB608" s="717"/>
      <c r="AC608" s="721"/>
      <c r="AD608" s="722"/>
      <c r="AE608" s="722"/>
      <c r="AF608" s="722"/>
      <c r="AG608" s="722"/>
      <c r="AH608" s="722"/>
      <c r="AI608" s="722"/>
      <c r="AJ608" s="722"/>
      <c r="AK608" s="717"/>
      <c r="AL608" s="723"/>
      <c r="AM608" s="723"/>
      <c r="AN608" s="723"/>
      <c r="AO608" s="723"/>
      <c r="AP608" s="723"/>
      <c r="AQ608" s="1"/>
      <c r="AR608" s="1"/>
      <c r="AS608" s="1"/>
      <c r="AT608" s="717"/>
      <c r="AU608" s="723"/>
      <c r="AV608" s="723"/>
      <c r="AW608" s="723"/>
      <c r="AX608" s="723"/>
      <c r="AY608" s="723"/>
      <c r="AZ608" s="1"/>
      <c r="BA608" s="1"/>
      <c r="BB608" s="1"/>
      <c r="BC608" s="717"/>
      <c r="BD608" s="723"/>
      <c r="BE608" s="723"/>
      <c r="BF608" s="723"/>
      <c r="BG608" s="723"/>
      <c r="BH608" s="723"/>
      <c r="BI608" s="1"/>
      <c r="BJ608" s="1"/>
      <c r="BK608" s="1"/>
      <c r="BL608" s="717"/>
      <c r="BM608" s="723"/>
      <c r="BN608" s="723"/>
      <c r="BO608" s="723"/>
      <c r="BP608" s="723"/>
      <c r="BQ608" s="723"/>
      <c r="BR608" s="1"/>
      <c r="BS608" s="1"/>
      <c r="BT608" s="1"/>
      <c r="BU608" s="1"/>
      <c r="BV608" s="1"/>
      <c r="BW608" s="1"/>
      <c r="BX608" s="1"/>
      <c r="BY608" s="1"/>
      <c r="BZ608" s="1"/>
      <c r="CA608" s="1"/>
      <c r="CB608" s="1"/>
      <c r="CC608" s="1"/>
    </row>
    <row r="609" spans="1:81" ht="39.75" customHeight="1" x14ac:dyDescent="0.3">
      <c r="A609" s="714"/>
      <c r="B609" s="715"/>
      <c r="C609" s="2"/>
      <c r="D609" s="2"/>
      <c r="E609" s="2"/>
      <c r="F609" s="2"/>
      <c r="G609" s="2"/>
      <c r="H609" s="2"/>
      <c r="I609" s="2"/>
      <c r="J609" s="716"/>
      <c r="K609" s="717"/>
      <c r="L609" s="718"/>
      <c r="M609" s="718"/>
      <c r="N609" s="719"/>
      <c r="O609" s="719"/>
      <c r="P609" s="719"/>
      <c r="Q609" s="719"/>
      <c r="R609" s="2"/>
      <c r="S609" s="2"/>
      <c r="T609" s="2"/>
      <c r="U609" s="2"/>
      <c r="V609" s="2"/>
      <c r="W609" s="2"/>
      <c r="X609" s="720"/>
      <c r="Y609" s="720"/>
      <c r="Z609" s="720"/>
      <c r="AA609" s="720"/>
      <c r="AB609" s="717"/>
      <c r="AC609" s="721"/>
      <c r="AD609" s="722"/>
      <c r="AE609" s="722"/>
      <c r="AF609" s="722"/>
      <c r="AG609" s="722"/>
      <c r="AH609" s="722"/>
      <c r="AI609" s="722"/>
      <c r="AJ609" s="722"/>
      <c r="AK609" s="717"/>
      <c r="AL609" s="723"/>
      <c r="AM609" s="723"/>
      <c r="AN609" s="723"/>
      <c r="AO609" s="723"/>
      <c r="AP609" s="723"/>
      <c r="AQ609" s="1"/>
      <c r="AR609" s="1"/>
      <c r="AS609" s="1"/>
      <c r="AT609" s="717"/>
      <c r="AU609" s="723"/>
      <c r="AV609" s="723"/>
      <c r="AW609" s="723"/>
      <c r="AX609" s="723"/>
      <c r="AY609" s="723"/>
      <c r="AZ609" s="1"/>
      <c r="BA609" s="1"/>
      <c r="BB609" s="1"/>
      <c r="BC609" s="717"/>
      <c r="BD609" s="723"/>
      <c r="BE609" s="723"/>
      <c r="BF609" s="723"/>
      <c r="BG609" s="723"/>
      <c r="BH609" s="723"/>
      <c r="BI609" s="1"/>
      <c r="BJ609" s="1"/>
      <c r="BK609" s="1"/>
      <c r="BL609" s="717"/>
      <c r="BM609" s="723"/>
      <c r="BN609" s="723"/>
      <c r="BO609" s="723"/>
      <c r="BP609" s="723"/>
      <c r="BQ609" s="723"/>
      <c r="BR609" s="1"/>
      <c r="BS609" s="1"/>
      <c r="BT609" s="1"/>
      <c r="BU609" s="1"/>
      <c r="BV609" s="1"/>
      <c r="BW609" s="1"/>
      <c r="BX609" s="1"/>
      <c r="BY609" s="1"/>
      <c r="BZ609" s="1"/>
      <c r="CA609" s="1"/>
      <c r="CB609" s="1"/>
      <c r="CC609" s="1"/>
    </row>
    <row r="610" spans="1:81" ht="39.75" customHeight="1" x14ac:dyDescent="0.3">
      <c r="A610" s="714"/>
      <c r="B610" s="715"/>
      <c r="C610" s="2"/>
      <c r="D610" s="2"/>
      <c r="E610" s="2"/>
      <c r="F610" s="2"/>
      <c r="G610" s="2"/>
      <c r="H610" s="2"/>
      <c r="I610" s="2"/>
      <c r="J610" s="716"/>
      <c r="K610" s="717"/>
      <c r="L610" s="718"/>
      <c r="M610" s="718"/>
      <c r="N610" s="719"/>
      <c r="O610" s="719"/>
      <c r="P610" s="719"/>
      <c r="Q610" s="719"/>
      <c r="R610" s="2"/>
      <c r="S610" s="2"/>
      <c r="T610" s="2"/>
      <c r="U610" s="2"/>
      <c r="V610" s="2"/>
      <c r="W610" s="2"/>
      <c r="X610" s="720"/>
      <c r="Y610" s="720"/>
      <c r="Z610" s="720"/>
      <c r="AA610" s="720"/>
      <c r="AB610" s="717"/>
      <c r="AC610" s="721"/>
      <c r="AD610" s="722"/>
      <c r="AE610" s="722"/>
      <c r="AF610" s="722"/>
      <c r="AG610" s="722"/>
      <c r="AH610" s="722"/>
      <c r="AI610" s="722"/>
      <c r="AJ610" s="722"/>
      <c r="AK610" s="717"/>
      <c r="AL610" s="723"/>
      <c r="AM610" s="723"/>
      <c r="AN610" s="723"/>
      <c r="AO610" s="723"/>
      <c r="AP610" s="723"/>
      <c r="AQ610" s="1"/>
      <c r="AR610" s="1"/>
      <c r="AS610" s="1"/>
      <c r="AT610" s="717"/>
      <c r="AU610" s="723"/>
      <c r="AV610" s="723"/>
      <c r="AW610" s="723"/>
      <c r="AX610" s="723"/>
      <c r="AY610" s="723"/>
      <c r="AZ610" s="1"/>
      <c r="BA610" s="1"/>
      <c r="BB610" s="1"/>
      <c r="BC610" s="717"/>
      <c r="BD610" s="723"/>
      <c r="BE610" s="723"/>
      <c r="BF610" s="723"/>
      <c r="BG610" s="723"/>
      <c r="BH610" s="723"/>
      <c r="BI610" s="1"/>
      <c r="BJ610" s="1"/>
      <c r="BK610" s="1"/>
      <c r="BL610" s="717"/>
      <c r="BM610" s="723"/>
      <c r="BN610" s="723"/>
      <c r="BO610" s="723"/>
      <c r="BP610" s="723"/>
      <c r="BQ610" s="723"/>
      <c r="BR610" s="1"/>
      <c r="BS610" s="1"/>
      <c r="BT610" s="1"/>
      <c r="BU610" s="1"/>
      <c r="BV610" s="1"/>
      <c r="BW610" s="1"/>
      <c r="BX610" s="1"/>
      <c r="BY610" s="1"/>
      <c r="BZ610" s="1"/>
      <c r="CA610" s="1"/>
      <c r="CB610" s="1"/>
      <c r="CC610" s="1"/>
    </row>
    <row r="611" spans="1:81" ht="39.75" customHeight="1" x14ac:dyDescent="0.3">
      <c r="A611" s="714"/>
      <c r="B611" s="715"/>
      <c r="C611" s="2"/>
      <c r="D611" s="2"/>
      <c r="E611" s="2"/>
      <c r="F611" s="2"/>
      <c r="G611" s="2"/>
      <c r="H611" s="2"/>
      <c r="I611" s="2"/>
      <c r="J611" s="716"/>
      <c r="K611" s="717"/>
      <c r="L611" s="718"/>
      <c r="M611" s="718"/>
      <c r="N611" s="719"/>
      <c r="O611" s="719"/>
      <c r="P611" s="719"/>
      <c r="Q611" s="719"/>
      <c r="R611" s="2"/>
      <c r="S611" s="2"/>
      <c r="T611" s="2"/>
      <c r="U611" s="2"/>
      <c r="V611" s="2"/>
      <c r="W611" s="2"/>
      <c r="X611" s="720"/>
      <c r="Y611" s="720"/>
      <c r="Z611" s="720"/>
      <c r="AA611" s="720"/>
      <c r="AB611" s="717"/>
      <c r="AC611" s="721"/>
      <c r="AD611" s="722"/>
      <c r="AE611" s="722"/>
      <c r="AF611" s="722"/>
      <c r="AG611" s="722"/>
      <c r="AH611" s="722"/>
      <c r="AI611" s="722"/>
      <c r="AJ611" s="722"/>
      <c r="AK611" s="717"/>
      <c r="AL611" s="723"/>
      <c r="AM611" s="723"/>
      <c r="AN611" s="723"/>
      <c r="AO611" s="723"/>
      <c r="AP611" s="723"/>
      <c r="AQ611" s="1"/>
      <c r="AR611" s="1"/>
      <c r="AS611" s="1"/>
      <c r="AT611" s="717"/>
      <c r="AU611" s="723"/>
      <c r="AV611" s="723"/>
      <c r="AW611" s="723"/>
      <c r="AX611" s="723"/>
      <c r="AY611" s="723"/>
      <c r="AZ611" s="1"/>
      <c r="BA611" s="1"/>
      <c r="BB611" s="1"/>
      <c r="BC611" s="717"/>
      <c r="BD611" s="723"/>
      <c r="BE611" s="723"/>
      <c r="BF611" s="723"/>
      <c r="BG611" s="723"/>
      <c r="BH611" s="723"/>
      <c r="BI611" s="1"/>
      <c r="BJ611" s="1"/>
      <c r="BK611" s="1"/>
      <c r="BL611" s="717"/>
      <c r="BM611" s="723"/>
      <c r="BN611" s="723"/>
      <c r="BO611" s="723"/>
      <c r="BP611" s="723"/>
      <c r="BQ611" s="723"/>
      <c r="BR611" s="1"/>
      <c r="BS611" s="1"/>
      <c r="BT611" s="1"/>
      <c r="BU611" s="1"/>
      <c r="BV611" s="1"/>
      <c r="BW611" s="1"/>
      <c r="BX611" s="1"/>
      <c r="BY611" s="1"/>
      <c r="BZ611" s="1"/>
      <c r="CA611" s="1"/>
      <c r="CB611" s="1"/>
      <c r="CC611" s="1"/>
    </row>
    <row r="612" spans="1:81" ht="39.75" customHeight="1" x14ac:dyDescent="0.3">
      <c r="A612" s="714"/>
      <c r="B612" s="715"/>
      <c r="C612" s="2"/>
      <c r="D612" s="2"/>
      <c r="E612" s="2"/>
      <c r="F612" s="2"/>
      <c r="G612" s="2"/>
      <c r="H612" s="2"/>
      <c r="I612" s="2"/>
      <c r="J612" s="716"/>
      <c r="K612" s="717"/>
      <c r="L612" s="718"/>
      <c r="M612" s="718"/>
      <c r="N612" s="719"/>
      <c r="O612" s="719"/>
      <c r="P612" s="719"/>
      <c r="Q612" s="719"/>
      <c r="R612" s="2"/>
      <c r="S612" s="2"/>
      <c r="T612" s="2"/>
      <c r="U612" s="2"/>
      <c r="V612" s="2"/>
      <c r="W612" s="2"/>
      <c r="X612" s="720"/>
      <c r="Y612" s="720"/>
      <c r="Z612" s="720"/>
      <c r="AA612" s="720"/>
      <c r="AB612" s="717"/>
      <c r="AC612" s="721"/>
      <c r="AD612" s="722"/>
      <c r="AE612" s="722"/>
      <c r="AF612" s="722"/>
      <c r="AG612" s="722"/>
      <c r="AH612" s="722"/>
      <c r="AI612" s="722"/>
      <c r="AJ612" s="722"/>
      <c r="AK612" s="717"/>
      <c r="AL612" s="723"/>
      <c r="AM612" s="723"/>
      <c r="AN612" s="723"/>
      <c r="AO612" s="723"/>
      <c r="AP612" s="723"/>
      <c r="AQ612" s="1"/>
      <c r="AR612" s="1"/>
      <c r="AS612" s="1"/>
      <c r="AT612" s="717"/>
      <c r="AU612" s="723"/>
      <c r="AV612" s="723"/>
      <c r="AW612" s="723"/>
      <c r="AX612" s="723"/>
      <c r="AY612" s="723"/>
      <c r="AZ612" s="1"/>
      <c r="BA612" s="1"/>
      <c r="BB612" s="1"/>
      <c r="BC612" s="717"/>
      <c r="BD612" s="723"/>
      <c r="BE612" s="723"/>
      <c r="BF612" s="723"/>
      <c r="BG612" s="723"/>
      <c r="BH612" s="723"/>
      <c r="BI612" s="1"/>
      <c r="BJ612" s="1"/>
      <c r="BK612" s="1"/>
      <c r="BL612" s="717"/>
      <c r="BM612" s="723"/>
      <c r="BN612" s="723"/>
      <c r="BO612" s="723"/>
      <c r="BP612" s="723"/>
      <c r="BQ612" s="723"/>
      <c r="BR612" s="1"/>
      <c r="BS612" s="1"/>
      <c r="BT612" s="1"/>
      <c r="BU612" s="1"/>
      <c r="BV612" s="1"/>
      <c r="BW612" s="1"/>
      <c r="BX612" s="1"/>
      <c r="BY612" s="1"/>
      <c r="BZ612" s="1"/>
      <c r="CA612" s="1"/>
      <c r="CB612" s="1"/>
      <c r="CC612" s="1"/>
    </row>
    <row r="613" spans="1:81" ht="39.75" customHeight="1" x14ac:dyDescent="0.3">
      <c r="A613" s="714"/>
      <c r="B613" s="715"/>
      <c r="C613" s="2"/>
      <c r="D613" s="2"/>
      <c r="E613" s="2"/>
      <c r="F613" s="2"/>
      <c r="G613" s="2"/>
      <c r="H613" s="2"/>
      <c r="I613" s="2"/>
      <c r="J613" s="716"/>
      <c r="K613" s="717"/>
      <c r="L613" s="718"/>
      <c r="M613" s="718"/>
      <c r="N613" s="719"/>
      <c r="O613" s="719"/>
      <c r="P613" s="719"/>
      <c r="Q613" s="719"/>
      <c r="R613" s="2"/>
      <c r="S613" s="2"/>
      <c r="T613" s="2"/>
      <c r="U613" s="2"/>
      <c r="V613" s="2"/>
      <c r="W613" s="2"/>
      <c r="X613" s="720"/>
      <c r="Y613" s="720"/>
      <c r="Z613" s="720"/>
      <c r="AA613" s="720"/>
      <c r="AB613" s="717"/>
      <c r="AC613" s="721"/>
      <c r="AD613" s="722"/>
      <c r="AE613" s="722"/>
      <c r="AF613" s="722"/>
      <c r="AG613" s="722"/>
      <c r="AH613" s="722"/>
      <c r="AI613" s="722"/>
      <c r="AJ613" s="722"/>
      <c r="AK613" s="717"/>
      <c r="AL613" s="723"/>
      <c r="AM613" s="723"/>
      <c r="AN613" s="723"/>
      <c r="AO613" s="723"/>
      <c r="AP613" s="723"/>
      <c r="AQ613" s="1"/>
      <c r="AR613" s="1"/>
      <c r="AS613" s="1"/>
      <c r="AT613" s="717"/>
      <c r="AU613" s="723"/>
      <c r="AV613" s="723"/>
      <c r="AW613" s="723"/>
      <c r="AX613" s="723"/>
      <c r="AY613" s="723"/>
      <c r="AZ613" s="1"/>
      <c r="BA613" s="1"/>
      <c r="BB613" s="1"/>
      <c r="BC613" s="717"/>
      <c r="BD613" s="723"/>
      <c r="BE613" s="723"/>
      <c r="BF613" s="723"/>
      <c r="BG613" s="723"/>
      <c r="BH613" s="723"/>
      <c r="BI613" s="1"/>
      <c r="BJ613" s="1"/>
      <c r="BK613" s="1"/>
      <c r="BL613" s="717"/>
      <c r="BM613" s="723"/>
      <c r="BN613" s="723"/>
      <c r="BO613" s="723"/>
      <c r="BP613" s="723"/>
      <c r="BQ613" s="723"/>
      <c r="BR613" s="1"/>
      <c r="BS613" s="1"/>
      <c r="BT613" s="1"/>
      <c r="BU613" s="1"/>
      <c r="BV613" s="1"/>
      <c r="BW613" s="1"/>
      <c r="BX613" s="1"/>
      <c r="BY613" s="1"/>
      <c r="BZ613" s="1"/>
      <c r="CA613" s="1"/>
      <c r="CB613" s="1"/>
      <c r="CC613" s="1"/>
    </row>
    <row r="614" spans="1:81" ht="39.75" customHeight="1" x14ac:dyDescent="0.3">
      <c r="A614" s="714"/>
      <c r="B614" s="715"/>
      <c r="C614" s="2"/>
      <c r="D614" s="2"/>
      <c r="E614" s="2"/>
      <c r="F614" s="2"/>
      <c r="G614" s="2"/>
      <c r="H614" s="2"/>
      <c r="I614" s="2"/>
      <c r="J614" s="716"/>
      <c r="K614" s="717"/>
      <c r="L614" s="718"/>
      <c r="M614" s="718"/>
      <c r="N614" s="719"/>
      <c r="O614" s="719"/>
      <c r="P614" s="719"/>
      <c r="Q614" s="719"/>
      <c r="R614" s="2"/>
      <c r="S614" s="2"/>
      <c r="T614" s="2"/>
      <c r="U614" s="2"/>
      <c r="V614" s="2"/>
      <c r="W614" s="2"/>
      <c r="X614" s="720"/>
      <c r="Y614" s="720"/>
      <c r="Z614" s="720"/>
      <c r="AA614" s="720"/>
      <c r="AB614" s="717"/>
      <c r="AC614" s="721"/>
      <c r="AD614" s="722"/>
      <c r="AE614" s="722"/>
      <c r="AF614" s="722"/>
      <c r="AG614" s="722"/>
      <c r="AH614" s="722"/>
      <c r="AI614" s="722"/>
      <c r="AJ614" s="722"/>
      <c r="AK614" s="717"/>
      <c r="AL614" s="723"/>
      <c r="AM614" s="723"/>
      <c r="AN614" s="723"/>
      <c r="AO614" s="723"/>
      <c r="AP614" s="723"/>
      <c r="AQ614" s="1"/>
      <c r="AR614" s="1"/>
      <c r="AS614" s="1"/>
      <c r="AT614" s="717"/>
      <c r="AU614" s="723"/>
      <c r="AV614" s="723"/>
      <c r="AW614" s="723"/>
      <c r="AX614" s="723"/>
      <c r="AY614" s="723"/>
      <c r="AZ614" s="1"/>
      <c r="BA614" s="1"/>
      <c r="BB614" s="1"/>
      <c r="BC614" s="717"/>
      <c r="BD614" s="723"/>
      <c r="BE614" s="723"/>
      <c r="BF614" s="723"/>
      <c r="BG614" s="723"/>
      <c r="BH614" s="723"/>
      <c r="BI614" s="1"/>
      <c r="BJ614" s="1"/>
      <c r="BK614" s="1"/>
      <c r="BL614" s="717"/>
      <c r="BM614" s="723"/>
      <c r="BN614" s="723"/>
      <c r="BO614" s="723"/>
      <c r="BP614" s="723"/>
      <c r="BQ614" s="723"/>
      <c r="BR614" s="1"/>
      <c r="BS614" s="1"/>
      <c r="BT614" s="1"/>
      <c r="BU614" s="1"/>
      <c r="BV614" s="1"/>
      <c r="BW614" s="1"/>
      <c r="BX614" s="1"/>
      <c r="BY614" s="1"/>
      <c r="BZ614" s="1"/>
      <c r="CA614" s="1"/>
      <c r="CB614" s="1"/>
      <c r="CC614" s="1"/>
    </row>
    <row r="615" spans="1:81" ht="39.75" customHeight="1" x14ac:dyDescent="0.3">
      <c r="A615" s="714"/>
      <c r="B615" s="715"/>
      <c r="C615" s="2"/>
      <c r="D615" s="2"/>
      <c r="E615" s="2"/>
      <c r="F615" s="2"/>
      <c r="G615" s="2"/>
      <c r="H615" s="2"/>
      <c r="I615" s="2"/>
      <c r="J615" s="716"/>
      <c r="K615" s="717"/>
      <c r="L615" s="718"/>
      <c r="M615" s="718"/>
      <c r="N615" s="719"/>
      <c r="O615" s="719"/>
      <c r="P615" s="719"/>
      <c r="Q615" s="719"/>
      <c r="R615" s="2"/>
      <c r="S615" s="2"/>
      <c r="T615" s="2"/>
      <c r="U615" s="2"/>
      <c r="V615" s="2"/>
      <c r="W615" s="2"/>
      <c r="X615" s="720"/>
      <c r="Y615" s="720"/>
      <c r="Z615" s="720"/>
      <c r="AA615" s="720"/>
      <c r="AB615" s="717"/>
      <c r="AC615" s="721"/>
      <c r="AD615" s="722"/>
      <c r="AE615" s="722"/>
      <c r="AF615" s="722"/>
      <c r="AG615" s="722"/>
      <c r="AH615" s="722"/>
      <c r="AI615" s="722"/>
      <c r="AJ615" s="722"/>
      <c r="AK615" s="717"/>
      <c r="AL615" s="723"/>
      <c r="AM615" s="723"/>
      <c r="AN615" s="723"/>
      <c r="AO615" s="723"/>
      <c r="AP615" s="723"/>
      <c r="AQ615" s="1"/>
      <c r="AR615" s="1"/>
      <c r="AS615" s="1"/>
      <c r="AT615" s="717"/>
      <c r="AU615" s="723"/>
      <c r="AV615" s="723"/>
      <c r="AW615" s="723"/>
      <c r="AX615" s="723"/>
      <c r="AY615" s="723"/>
      <c r="AZ615" s="1"/>
      <c r="BA615" s="1"/>
      <c r="BB615" s="1"/>
      <c r="BC615" s="717"/>
      <c r="BD615" s="723"/>
      <c r="BE615" s="723"/>
      <c r="BF615" s="723"/>
      <c r="BG615" s="723"/>
      <c r="BH615" s="723"/>
      <c r="BI615" s="1"/>
      <c r="BJ615" s="1"/>
      <c r="BK615" s="1"/>
      <c r="BL615" s="717"/>
      <c r="BM615" s="723"/>
      <c r="BN615" s="723"/>
      <c r="BO615" s="723"/>
      <c r="BP615" s="723"/>
      <c r="BQ615" s="723"/>
      <c r="BR615" s="1"/>
      <c r="BS615" s="1"/>
      <c r="BT615" s="1"/>
      <c r="BU615" s="1"/>
      <c r="BV615" s="1"/>
      <c r="BW615" s="1"/>
      <c r="BX615" s="1"/>
      <c r="BY615" s="1"/>
      <c r="BZ615" s="1"/>
      <c r="CA615" s="1"/>
      <c r="CB615" s="1"/>
      <c r="CC615" s="1"/>
    </row>
    <row r="616" spans="1:81" ht="39.75" customHeight="1" x14ac:dyDescent="0.3">
      <c r="A616" s="714"/>
      <c r="B616" s="715"/>
      <c r="C616" s="2"/>
      <c r="D616" s="2"/>
      <c r="E616" s="2"/>
      <c r="F616" s="2"/>
      <c r="G616" s="2"/>
      <c r="H616" s="2"/>
      <c r="I616" s="2"/>
      <c r="J616" s="716"/>
      <c r="K616" s="717"/>
      <c r="L616" s="718"/>
      <c r="M616" s="718"/>
      <c r="N616" s="719"/>
      <c r="O616" s="719"/>
      <c r="P616" s="719"/>
      <c r="Q616" s="719"/>
      <c r="R616" s="2"/>
      <c r="S616" s="2"/>
      <c r="T616" s="2"/>
      <c r="U616" s="2"/>
      <c r="V616" s="2"/>
      <c r="W616" s="2"/>
      <c r="X616" s="720"/>
      <c r="Y616" s="720"/>
      <c r="Z616" s="720"/>
      <c r="AA616" s="720"/>
      <c r="AB616" s="717"/>
      <c r="AC616" s="721"/>
      <c r="AD616" s="722"/>
      <c r="AE616" s="722"/>
      <c r="AF616" s="722"/>
      <c r="AG616" s="722"/>
      <c r="AH616" s="722"/>
      <c r="AI616" s="722"/>
      <c r="AJ616" s="722"/>
      <c r="AK616" s="717"/>
      <c r="AL616" s="723"/>
      <c r="AM616" s="723"/>
      <c r="AN616" s="723"/>
      <c r="AO616" s="723"/>
      <c r="AP616" s="723"/>
      <c r="AQ616" s="1"/>
      <c r="AR616" s="1"/>
      <c r="AS616" s="1"/>
      <c r="AT616" s="717"/>
      <c r="AU616" s="723"/>
      <c r="AV616" s="723"/>
      <c r="AW616" s="723"/>
      <c r="AX616" s="723"/>
      <c r="AY616" s="723"/>
      <c r="AZ616" s="1"/>
      <c r="BA616" s="1"/>
      <c r="BB616" s="1"/>
      <c r="BC616" s="717"/>
      <c r="BD616" s="723"/>
      <c r="BE616" s="723"/>
      <c r="BF616" s="723"/>
      <c r="BG616" s="723"/>
      <c r="BH616" s="723"/>
      <c r="BI616" s="1"/>
      <c r="BJ616" s="1"/>
      <c r="BK616" s="1"/>
      <c r="BL616" s="717"/>
      <c r="BM616" s="723"/>
      <c r="BN616" s="723"/>
      <c r="BO616" s="723"/>
      <c r="BP616" s="723"/>
      <c r="BQ616" s="723"/>
      <c r="BR616" s="1"/>
      <c r="BS616" s="1"/>
      <c r="BT616" s="1"/>
      <c r="BU616" s="1"/>
      <c r="BV616" s="1"/>
      <c r="BW616" s="1"/>
      <c r="BX616" s="1"/>
      <c r="BY616" s="1"/>
      <c r="BZ616" s="1"/>
      <c r="CA616" s="1"/>
      <c r="CB616" s="1"/>
      <c r="CC616" s="1"/>
    </row>
    <row r="617" spans="1:81" ht="39.75" customHeight="1" x14ac:dyDescent="0.3">
      <c r="A617" s="714"/>
      <c r="B617" s="715"/>
      <c r="C617" s="2"/>
      <c r="D617" s="2"/>
      <c r="E617" s="2"/>
      <c r="F617" s="2"/>
      <c r="G617" s="2"/>
      <c r="H617" s="2"/>
      <c r="I617" s="2"/>
      <c r="J617" s="716"/>
      <c r="K617" s="717"/>
      <c r="L617" s="718"/>
      <c r="M617" s="718"/>
      <c r="N617" s="719"/>
      <c r="O617" s="719"/>
      <c r="P617" s="719"/>
      <c r="Q617" s="719"/>
      <c r="R617" s="2"/>
      <c r="S617" s="2"/>
      <c r="T617" s="2"/>
      <c r="U617" s="2"/>
      <c r="V617" s="2"/>
      <c r="W617" s="2"/>
      <c r="X617" s="720"/>
      <c r="Y617" s="720"/>
      <c r="Z617" s="720"/>
      <c r="AA617" s="720"/>
      <c r="AB617" s="717"/>
      <c r="AC617" s="721"/>
      <c r="AD617" s="722"/>
      <c r="AE617" s="722"/>
      <c r="AF617" s="722"/>
      <c r="AG617" s="722"/>
      <c r="AH617" s="722"/>
      <c r="AI617" s="722"/>
      <c r="AJ617" s="722"/>
      <c r="AK617" s="717"/>
      <c r="AL617" s="723"/>
      <c r="AM617" s="723"/>
      <c r="AN617" s="723"/>
      <c r="AO617" s="723"/>
      <c r="AP617" s="723"/>
      <c r="AQ617" s="1"/>
      <c r="AR617" s="1"/>
      <c r="AS617" s="1"/>
      <c r="AT617" s="717"/>
      <c r="AU617" s="723"/>
      <c r="AV617" s="723"/>
      <c r="AW617" s="723"/>
      <c r="AX617" s="723"/>
      <c r="AY617" s="723"/>
      <c r="AZ617" s="1"/>
      <c r="BA617" s="1"/>
      <c r="BB617" s="1"/>
      <c r="BC617" s="717"/>
      <c r="BD617" s="723"/>
      <c r="BE617" s="723"/>
      <c r="BF617" s="723"/>
      <c r="BG617" s="723"/>
      <c r="BH617" s="723"/>
      <c r="BI617" s="1"/>
      <c r="BJ617" s="1"/>
      <c r="BK617" s="1"/>
      <c r="BL617" s="717"/>
      <c r="BM617" s="723"/>
      <c r="BN617" s="723"/>
      <c r="BO617" s="723"/>
      <c r="BP617" s="723"/>
      <c r="BQ617" s="723"/>
      <c r="BR617" s="1"/>
      <c r="BS617" s="1"/>
      <c r="BT617" s="1"/>
      <c r="BU617" s="1"/>
      <c r="BV617" s="1"/>
      <c r="BW617" s="1"/>
      <c r="BX617" s="1"/>
      <c r="BY617" s="1"/>
      <c r="BZ617" s="1"/>
      <c r="CA617" s="1"/>
      <c r="CB617" s="1"/>
      <c r="CC617" s="1"/>
    </row>
    <row r="618" spans="1:81" ht="39.75" customHeight="1" x14ac:dyDescent="0.3">
      <c r="A618" s="714"/>
      <c r="B618" s="715"/>
      <c r="C618" s="2"/>
      <c r="D618" s="2"/>
      <c r="E618" s="2"/>
      <c r="F618" s="2"/>
      <c r="G618" s="2"/>
      <c r="H618" s="2"/>
      <c r="I618" s="2"/>
      <c r="J618" s="716"/>
      <c r="K618" s="717"/>
      <c r="L618" s="718"/>
      <c r="M618" s="718"/>
      <c r="N618" s="719"/>
      <c r="O618" s="719"/>
      <c r="P618" s="719"/>
      <c r="Q618" s="719"/>
      <c r="R618" s="2"/>
      <c r="S618" s="2"/>
      <c r="T618" s="2"/>
      <c r="U618" s="2"/>
      <c r="V618" s="2"/>
      <c r="W618" s="2"/>
      <c r="X618" s="720"/>
      <c r="Y618" s="720"/>
      <c r="Z618" s="720"/>
      <c r="AA618" s="720"/>
      <c r="AB618" s="717"/>
      <c r="AC618" s="721"/>
      <c r="AD618" s="722"/>
      <c r="AE618" s="722"/>
      <c r="AF618" s="722"/>
      <c r="AG618" s="722"/>
      <c r="AH618" s="722"/>
      <c r="AI618" s="722"/>
      <c r="AJ618" s="722"/>
      <c r="AK618" s="717"/>
      <c r="AL618" s="723"/>
      <c r="AM618" s="723"/>
      <c r="AN618" s="723"/>
      <c r="AO618" s="723"/>
      <c r="AP618" s="723"/>
      <c r="AQ618" s="1"/>
      <c r="AR618" s="1"/>
      <c r="AS618" s="1"/>
      <c r="AT618" s="717"/>
      <c r="AU618" s="723"/>
      <c r="AV618" s="723"/>
      <c r="AW618" s="723"/>
      <c r="AX618" s="723"/>
      <c r="AY618" s="723"/>
      <c r="AZ618" s="1"/>
      <c r="BA618" s="1"/>
      <c r="BB618" s="1"/>
      <c r="BC618" s="717"/>
      <c r="BD618" s="723"/>
      <c r="BE618" s="723"/>
      <c r="BF618" s="723"/>
      <c r="BG618" s="723"/>
      <c r="BH618" s="723"/>
      <c r="BI618" s="1"/>
      <c r="BJ618" s="1"/>
      <c r="BK618" s="1"/>
      <c r="BL618" s="717"/>
      <c r="BM618" s="723"/>
      <c r="BN618" s="723"/>
      <c r="BO618" s="723"/>
      <c r="BP618" s="723"/>
      <c r="BQ618" s="723"/>
      <c r="BR618" s="1"/>
      <c r="BS618" s="1"/>
      <c r="BT618" s="1"/>
      <c r="BU618" s="1"/>
      <c r="BV618" s="1"/>
      <c r="BW618" s="1"/>
      <c r="BX618" s="1"/>
      <c r="BY618" s="1"/>
      <c r="BZ618" s="1"/>
      <c r="CA618" s="1"/>
      <c r="CB618" s="1"/>
      <c r="CC618" s="1"/>
    </row>
    <row r="619" spans="1:81" ht="39.75" customHeight="1" x14ac:dyDescent="0.3">
      <c r="A619" s="714"/>
      <c r="B619" s="715"/>
      <c r="C619" s="2"/>
      <c r="D619" s="2"/>
      <c r="E619" s="2"/>
      <c r="F619" s="2"/>
      <c r="G619" s="2"/>
      <c r="H619" s="2"/>
      <c r="I619" s="2"/>
      <c r="J619" s="716"/>
      <c r="K619" s="717"/>
      <c r="L619" s="718"/>
      <c r="M619" s="718"/>
      <c r="N619" s="719"/>
      <c r="O619" s="719"/>
      <c r="P619" s="719"/>
      <c r="Q619" s="719"/>
      <c r="R619" s="2"/>
      <c r="S619" s="2"/>
      <c r="T619" s="2"/>
      <c r="U619" s="2"/>
      <c r="V619" s="2"/>
      <c r="W619" s="2"/>
      <c r="X619" s="720"/>
      <c r="Y619" s="720"/>
      <c r="Z619" s="720"/>
      <c r="AA619" s="720"/>
      <c r="AB619" s="717"/>
      <c r="AC619" s="721"/>
      <c r="AD619" s="722"/>
      <c r="AE619" s="722"/>
      <c r="AF619" s="722"/>
      <c r="AG619" s="722"/>
      <c r="AH619" s="722"/>
      <c r="AI619" s="722"/>
      <c r="AJ619" s="722"/>
      <c r="AK619" s="717"/>
      <c r="AL619" s="723"/>
      <c r="AM619" s="723"/>
      <c r="AN619" s="723"/>
      <c r="AO619" s="723"/>
      <c r="AP619" s="723"/>
      <c r="AQ619" s="1"/>
      <c r="AR619" s="1"/>
      <c r="AS619" s="1"/>
      <c r="AT619" s="717"/>
      <c r="AU619" s="723"/>
      <c r="AV619" s="723"/>
      <c r="AW619" s="723"/>
      <c r="AX619" s="723"/>
      <c r="AY619" s="723"/>
      <c r="AZ619" s="1"/>
      <c r="BA619" s="1"/>
      <c r="BB619" s="1"/>
      <c r="BC619" s="717"/>
      <c r="BD619" s="723"/>
      <c r="BE619" s="723"/>
      <c r="BF619" s="723"/>
      <c r="BG619" s="723"/>
      <c r="BH619" s="723"/>
      <c r="BI619" s="1"/>
      <c r="BJ619" s="1"/>
      <c r="BK619" s="1"/>
      <c r="BL619" s="717"/>
      <c r="BM619" s="723"/>
      <c r="BN619" s="723"/>
      <c r="BO619" s="723"/>
      <c r="BP619" s="723"/>
      <c r="BQ619" s="723"/>
      <c r="BR619" s="1"/>
      <c r="BS619" s="1"/>
      <c r="BT619" s="1"/>
      <c r="BU619" s="1"/>
      <c r="BV619" s="1"/>
      <c r="BW619" s="1"/>
      <c r="BX619" s="1"/>
      <c r="BY619" s="1"/>
      <c r="BZ619" s="1"/>
      <c r="CA619" s="1"/>
      <c r="CB619" s="1"/>
      <c r="CC619" s="1"/>
    </row>
    <row r="620" spans="1:81" ht="39.75" customHeight="1" x14ac:dyDescent="0.3">
      <c r="A620" s="714"/>
      <c r="B620" s="715"/>
      <c r="C620" s="2"/>
      <c r="D620" s="2"/>
      <c r="E620" s="2"/>
      <c r="F620" s="2"/>
      <c r="G620" s="2"/>
      <c r="H620" s="2"/>
      <c r="I620" s="2"/>
      <c r="J620" s="716"/>
      <c r="K620" s="717"/>
      <c r="L620" s="718"/>
      <c r="M620" s="718"/>
      <c r="N620" s="719"/>
      <c r="O620" s="719"/>
      <c r="P620" s="719"/>
      <c r="Q620" s="719"/>
      <c r="R620" s="2"/>
      <c r="S620" s="2"/>
      <c r="T620" s="2"/>
      <c r="U620" s="2"/>
      <c r="V620" s="2"/>
      <c r="W620" s="2"/>
      <c r="X620" s="720"/>
      <c r="Y620" s="720"/>
      <c r="Z620" s="720"/>
      <c r="AA620" s="720"/>
      <c r="AB620" s="717"/>
      <c r="AC620" s="721"/>
      <c r="AD620" s="722"/>
      <c r="AE620" s="722"/>
      <c r="AF620" s="722"/>
      <c r="AG620" s="722"/>
      <c r="AH620" s="722"/>
      <c r="AI620" s="722"/>
      <c r="AJ620" s="722"/>
      <c r="AK620" s="717"/>
      <c r="AL620" s="723"/>
      <c r="AM620" s="723"/>
      <c r="AN620" s="723"/>
      <c r="AO620" s="723"/>
      <c r="AP620" s="723"/>
      <c r="AQ620" s="1"/>
      <c r="AR620" s="1"/>
      <c r="AS620" s="1"/>
      <c r="AT620" s="717"/>
      <c r="AU620" s="723"/>
      <c r="AV620" s="723"/>
      <c r="AW620" s="723"/>
      <c r="AX620" s="723"/>
      <c r="AY620" s="723"/>
      <c r="AZ620" s="1"/>
      <c r="BA620" s="1"/>
      <c r="BB620" s="1"/>
      <c r="BC620" s="717"/>
      <c r="BD620" s="723"/>
      <c r="BE620" s="723"/>
      <c r="BF620" s="723"/>
      <c r="BG620" s="723"/>
      <c r="BH620" s="723"/>
      <c r="BI620" s="1"/>
      <c r="BJ620" s="1"/>
      <c r="BK620" s="1"/>
      <c r="BL620" s="717"/>
      <c r="BM620" s="723"/>
      <c r="BN620" s="723"/>
      <c r="BO620" s="723"/>
      <c r="BP620" s="723"/>
      <c r="BQ620" s="723"/>
      <c r="BR620" s="1"/>
      <c r="BS620" s="1"/>
      <c r="BT620" s="1"/>
      <c r="BU620" s="1"/>
      <c r="BV620" s="1"/>
      <c r="BW620" s="1"/>
      <c r="BX620" s="1"/>
      <c r="BY620" s="1"/>
      <c r="BZ620" s="1"/>
      <c r="CA620" s="1"/>
      <c r="CB620" s="1"/>
      <c r="CC620" s="1"/>
    </row>
    <row r="621" spans="1:81" ht="39.75" customHeight="1" x14ac:dyDescent="0.3">
      <c r="A621" s="714"/>
      <c r="B621" s="715"/>
      <c r="C621" s="2"/>
      <c r="D621" s="2"/>
      <c r="E621" s="2"/>
      <c r="F621" s="2"/>
      <c r="G621" s="2"/>
      <c r="H621" s="2"/>
      <c r="I621" s="2"/>
      <c r="J621" s="716"/>
      <c r="K621" s="717"/>
      <c r="L621" s="718"/>
      <c r="M621" s="718"/>
      <c r="N621" s="719"/>
      <c r="O621" s="719"/>
      <c r="P621" s="719"/>
      <c r="Q621" s="719"/>
      <c r="R621" s="2"/>
      <c r="S621" s="2"/>
      <c r="T621" s="2"/>
      <c r="U621" s="2"/>
      <c r="V621" s="2"/>
      <c r="W621" s="2"/>
      <c r="X621" s="720"/>
      <c r="Y621" s="720"/>
      <c r="Z621" s="720"/>
      <c r="AA621" s="720"/>
      <c r="AB621" s="717"/>
      <c r="AC621" s="721"/>
      <c r="AD621" s="722"/>
      <c r="AE621" s="722"/>
      <c r="AF621" s="722"/>
      <c r="AG621" s="722"/>
      <c r="AH621" s="722"/>
      <c r="AI621" s="722"/>
      <c r="AJ621" s="722"/>
      <c r="AK621" s="717"/>
      <c r="AL621" s="723"/>
      <c r="AM621" s="723"/>
      <c r="AN621" s="723"/>
      <c r="AO621" s="723"/>
      <c r="AP621" s="723"/>
      <c r="AQ621" s="1"/>
      <c r="AR621" s="1"/>
      <c r="AS621" s="1"/>
      <c r="AT621" s="717"/>
      <c r="AU621" s="723"/>
      <c r="AV621" s="723"/>
      <c r="AW621" s="723"/>
      <c r="AX621" s="723"/>
      <c r="AY621" s="723"/>
      <c r="AZ621" s="1"/>
      <c r="BA621" s="1"/>
      <c r="BB621" s="1"/>
      <c r="BC621" s="717"/>
      <c r="BD621" s="723"/>
      <c r="BE621" s="723"/>
      <c r="BF621" s="723"/>
      <c r="BG621" s="723"/>
      <c r="BH621" s="723"/>
      <c r="BI621" s="1"/>
      <c r="BJ621" s="1"/>
      <c r="BK621" s="1"/>
      <c r="BL621" s="717"/>
      <c r="BM621" s="723"/>
      <c r="BN621" s="723"/>
      <c r="BO621" s="723"/>
      <c r="BP621" s="723"/>
      <c r="BQ621" s="723"/>
      <c r="BR621" s="1"/>
      <c r="BS621" s="1"/>
      <c r="BT621" s="1"/>
      <c r="BU621" s="1"/>
      <c r="BV621" s="1"/>
      <c r="BW621" s="1"/>
      <c r="BX621" s="1"/>
      <c r="BY621" s="1"/>
      <c r="BZ621" s="1"/>
      <c r="CA621" s="1"/>
      <c r="CB621" s="1"/>
      <c r="CC621" s="1"/>
    </row>
    <row r="622" spans="1:81" ht="39.75" customHeight="1" x14ac:dyDescent="0.3">
      <c r="A622" s="714"/>
      <c r="B622" s="715"/>
      <c r="C622" s="2"/>
      <c r="D622" s="2"/>
      <c r="E622" s="2"/>
      <c r="F622" s="2"/>
      <c r="G622" s="2"/>
      <c r="H622" s="2"/>
      <c r="I622" s="2"/>
      <c r="J622" s="716"/>
      <c r="K622" s="717"/>
      <c r="L622" s="718"/>
      <c r="M622" s="718"/>
      <c r="N622" s="719"/>
      <c r="O622" s="719"/>
      <c r="P622" s="719"/>
      <c r="Q622" s="719"/>
      <c r="R622" s="2"/>
      <c r="S622" s="2"/>
      <c r="T622" s="2"/>
      <c r="U622" s="2"/>
      <c r="V622" s="2"/>
      <c r="W622" s="2"/>
      <c r="X622" s="720"/>
      <c r="Y622" s="720"/>
      <c r="Z622" s="720"/>
      <c r="AA622" s="720"/>
      <c r="AB622" s="717"/>
      <c r="AC622" s="721"/>
      <c r="AD622" s="722"/>
      <c r="AE622" s="722"/>
      <c r="AF622" s="722"/>
      <c r="AG622" s="722"/>
      <c r="AH622" s="722"/>
      <c r="AI622" s="722"/>
      <c r="AJ622" s="722"/>
      <c r="AK622" s="717"/>
      <c r="AL622" s="723"/>
      <c r="AM622" s="723"/>
      <c r="AN622" s="723"/>
      <c r="AO622" s="723"/>
      <c r="AP622" s="723"/>
      <c r="AQ622" s="1"/>
      <c r="AR622" s="1"/>
      <c r="AS622" s="1"/>
      <c r="AT622" s="717"/>
      <c r="AU622" s="723"/>
      <c r="AV622" s="723"/>
      <c r="AW622" s="723"/>
      <c r="AX622" s="723"/>
      <c r="AY622" s="723"/>
      <c r="AZ622" s="1"/>
      <c r="BA622" s="1"/>
      <c r="BB622" s="1"/>
      <c r="BC622" s="717"/>
      <c r="BD622" s="723"/>
      <c r="BE622" s="723"/>
      <c r="BF622" s="723"/>
      <c r="BG622" s="723"/>
      <c r="BH622" s="723"/>
      <c r="BI622" s="1"/>
      <c r="BJ622" s="1"/>
      <c r="BK622" s="1"/>
      <c r="BL622" s="717"/>
      <c r="BM622" s="723"/>
      <c r="BN622" s="723"/>
      <c r="BO622" s="723"/>
      <c r="BP622" s="723"/>
      <c r="BQ622" s="723"/>
      <c r="BR622" s="1"/>
      <c r="BS622" s="1"/>
      <c r="BT622" s="1"/>
      <c r="BU622" s="1"/>
      <c r="BV622" s="1"/>
      <c r="BW622" s="1"/>
      <c r="BX622" s="1"/>
      <c r="BY622" s="1"/>
      <c r="BZ622" s="1"/>
      <c r="CA622" s="1"/>
      <c r="CB622" s="1"/>
      <c r="CC622" s="1"/>
    </row>
    <row r="623" spans="1:81" ht="39.75" customHeight="1" x14ac:dyDescent="0.3">
      <c r="A623" s="714"/>
      <c r="B623" s="715"/>
      <c r="C623" s="2"/>
      <c r="D623" s="2"/>
      <c r="E623" s="2"/>
      <c r="F623" s="2"/>
      <c r="G623" s="2"/>
      <c r="H623" s="2"/>
      <c r="I623" s="2"/>
      <c r="J623" s="716"/>
      <c r="K623" s="717"/>
      <c r="L623" s="718"/>
      <c r="M623" s="718"/>
      <c r="N623" s="719"/>
      <c r="O623" s="719"/>
      <c r="P623" s="719"/>
      <c r="Q623" s="719"/>
      <c r="R623" s="2"/>
      <c r="S623" s="2"/>
      <c r="T623" s="2"/>
      <c r="U623" s="2"/>
      <c r="V623" s="2"/>
      <c r="W623" s="2"/>
      <c r="X623" s="720"/>
      <c r="Y623" s="720"/>
      <c r="Z623" s="720"/>
      <c r="AA623" s="720"/>
      <c r="AB623" s="717"/>
      <c r="AC623" s="721"/>
      <c r="AD623" s="722"/>
      <c r="AE623" s="722"/>
      <c r="AF623" s="722"/>
      <c r="AG623" s="722"/>
      <c r="AH623" s="722"/>
      <c r="AI623" s="722"/>
      <c r="AJ623" s="722"/>
      <c r="AK623" s="717"/>
      <c r="AL623" s="723"/>
      <c r="AM623" s="723"/>
      <c r="AN623" s="723"/>
      <c r="AO623" s="723"/>
      <c r="AP623" s="723"/>
      <c r="AQ623" s="1"/>
      <c r="AR623" s="1"/>
      <c r="AS623" s="1"/>
      <c r="AT623" s="717"/>
      <c r="AU623" s="723"/>
      <c r="AV623" s="723"/>
      <c r="AW623" s="723"/>
      <c r="AX623" s="723"/>
      <c r="AY623" s="723"/>
      <c r="AZ623" s="1"/>
      <c r="BA623" s="1"/>
      <c r="BB623" s="1"/>
      <c r="BC623" s="717"/>
      <c r="BD623" s="723"/>
      <c r="BE623" s="723"/>
      <c r="BF623" s="723"/>
      <c r="BG623" s="723"/>
      <c r="BH623" s="723"/>
      <c r="BI623" s="1"/>
      <c r="BJ623" s="1"/>
      <c r="BK623" s="1"/>
      <c r="BL623" s="717"/>
      <c r="BM623" s="723"/>
      <c r="BN623" s="723"/>
      <c r="BO623" s="723"/>
      <c r="BP623" s="723"/>
      <c r="BQ623" s="723"/>
      <c r="BR623" s="1"/>
      <c r="BS623" s="1"/>
      <c r="BT623" s="1"/>
      <c r="BU623" s="1"/>
      <c r="BV623" s="1"/>
      <c r="BW623" s="1"/>
      <c r="BX623" s="1"/>
      <c r="BY623" s="1"/>
      <c r="BZ623" s="1"/>
      <c r="CA623" s="1"/>
      <c r="CB623" s="1"/>
      <c r="CC623" s="1"/>
    </row>
    <row r="624" spans="1:81" ht="39.75" customHeight="1" x14ac:dyDescent="0.3">
      <c r="A624" s="714"/>
      <c r="B624" s="715"/>
      <c r="C624" s="2"/>
      <c r="D624" s="2"/>
      <c r="E624" s="2"/>
      <c r="F624" s="2"/>
      <c r="G624" s="2"/>
      <c r="H624" s="2"/>
      <c r="I624" s="2"/>
      <c r="J624" s="716"/>
      <c r="K624" s="717"/>
      <c r="L624" s="718"/>
      <c r="M624" s="718"/>
      <c r="N624" s="719"/>
      <c r="O624" s="719"/>
      <c r="P624" s="719"/>
      <c r="Q624" s="719"/>
      <c r="R624" s="2"/>
      <c r="S624" s="2"/>
      <c r="T624" s="2"/>
      <c r="U624" s="2"/>
      <c r="V624" s="2"/>
      <c r="W624" s="2"/>
      <c r="X624" s="720"/>
      <c r="Y624" s="720"/>
      <c r="Z624" s="720"/>
      <c r="AA624" s="720"/>
      <c r="AB624" s="717"/>
      <c r="AC624" s="721"/>
      <c r="AD624" s="722"/>
      <c r="AE624" s="722"/>
      <c r="AF624" s="722"/>
      <c r="AG624" s="722"/>
      <c r="AH624" s="722"/>
      <c r="AI624" s="722"/>
      <c r="AJ624" s="722"/>
      <c r="AK624" s="717"/>
      <c r="AL624" s="723"/>
      <c r="AM624" s="723"/>
      <c r="AN624" s="723"/>
      <c r="AO624" s="723"/>
      <c r="AP624" s="723"/>
      <c r="AQ624" s="1"/>
      <c r="AR624" s="1"/>
      <c r="AS624" s="1"/>
      <c r="AT624" s="717"/>
      <c r="AU624" s="723"/>
      <c r="AV624" s="723"/>
      <c r="AW624" s="723"/>
      <c r="AX624" s="723"/>
      <c r="AY624" s="723"/>
      <c r="AZ624" s="1"/>
      <c r="BA624" s="1"/>
      <c r="BB624" s="1"/>
      <c r="BC624" s="717"/>
      <c r="BD624" s="723"/>
      <c r="BE624" s="723"/>
      <c r="BF624" s="723"/>
      <c r="BG624" s="723"/>
      <c r="BH624" s="723"/>
      <c r="BI624" s="1"/>
      <c r="BJ624" s="1"/>
      <c r="BK624" s="1"/>
      <c r="BL624" s="717"/>
      <c r="BM624" s="723"/>
      <c r="BN624" s="723"/>
      <c r="BO624" s="723"/>
      <c r="BP624" s="723"/>
      <c r="BQ624" s="723"/>
      <c r="BR624" s="1"/>
      <c r="BS624" s="1"/>
      <c r="BT624" s="1"/>
      <c r="BU624" s="1"/>
      <c r="BV624" s="1"/>
      <c r="BW624" s="1"/>
      <c r="BX624" s="1"/>
      <c r="BY624" s="1"/>
      <c r="BZ624" s="1"/>
      <c r="CA624" s="1"/>
      <c r="CB624" s="1"/>
      <c r="CC624" s="1"/>
    </row>
    <row r="625" spans="1:81" ht="39.75" customHeight="1" x14ac:dyDescent="0.3">
      <c r="A625" s="714"/>
      <c r="B625" s="715"/>
      <c r="C625" s="2"/>
      <c r="D625" s="2"/>
      <c r="E625" s="2"/>
      <c r="F625" s="2"/>
      <c r="G625" s="2"/>
      <c r="H625" s="2"/>
      <c r="I625" s="2"/>
      <c r="J625" s="716"/>
      <c r="K625" s="717"/>
      <c r="L625" s="718"/>
      <c r="M625" s="718"/>
      <c r="N625" s="719"/>
      <c r="O625" s="719"/>
      <c r="P625" s="719"/>
      <c r="Q625" s="719"/>
      <c r="R625" s="2"/>
      <c r="S625" s="2"/>
      <c r="T625" s="2"/>
      <c r="U625" s="2"/>
      <c r="V625" s="2"/>
      <c r="W625" s="2"/>
      <c r="X625" s="720"/>
      <c r="Y625" s="720"/>
      <c r="Z625" s="720"/>
      <c r="AA625" s="720"/>
      <c r="AB625" s="717"/>
      <c r="AC625" s="721"/>
      <c r="AD625" s="722"/>
      <c r="AE625" s="722"/>
      <c r="AF625" s="722"/>
      <c r="AG625" s="722"/>
      <c r="AH625" s="722"/>
      <c r="AI625" s="722"/>
      <c r="AJ625" s="722"/>
      <c r="AK625" s="717"/>
      <c r="AL625" s="723"/>
      <c r="AM625" s="723"/>
      <c r="AN625" s="723"/>
      <c r="AO625" s="723"/>
      <c r="AP625" s="723"/>
      <c r="AQ625" s="1"/>
      <c r="AR625" s="1"/>
      <c r="AS625" s="1"/>
      <c r="AT625" s="717"/>
      <c r="AU625" s="723"/>
      <c r="AV625" s="723"/>
      <c r="AW625" s="723"/>
      <c r="AX625" s="723"/>
      <c r="AY625" s="723"/>
      <c r="AZ625" s="1"/>
      <c r="BA625" s="1"/>
      <c r="BB625" s="1"/>
      <c r="BC625" s="717"/>
      <c r="BD625" s="723"/>
      <c r="BE625" s="723"/>
      <c r="BF625" s="723"/>
      <c r="BG625" s="723"/>
      <c r="BH625" s="723"/>
      <c r="BI625" s="1"/>
      <c r="BJ625" s="1"/>
      <c r="BK625" s="1"/>
      <c r="BL625" s="717"/>
      <c r="BM625" s="723"/>
      <c r="BN625" s="723"/>
      <c r="BO625" s="723"/>
      <c r="BP625" s="723"/>
      <c r="BQ625" s="723"/>
      <c r="BR625" s="1"/>
      <c r="BS625" s="1"/>
      <c r="BT625" s="1"/>
      <c r="BU625" s="1"/>
      <c r="BV625" s="1"/>
      <c r="BW625" s="1"/>
      <c r="BX625" s="1"/>
      <c r="BY625" s="1"/>
      <c r="BZ625" s="1"/>
      <c r="CA625" s="1"/>
      <c r="CB625" s="1"/>
      <c r="CC625" s="1"/>
    </row>
    <row r="626" spans="1:81" ht="39.75" customHeight="1" x14ac:dyDescent="0.3">
      <c r="A626" s="714"/>
      <c r="B626" s="715"/>
      <c r="C626" s="2"/>
      <c r="D626" s="2"/>
      <c r="E626" s="2"/>
      <c r="F626" s="2"/>
      <c r="G626" s="2"/>
      <c r="H626" s="2"/>
      <c r="I626" s="2"/>
      <c r="J626" s="716"/>
      <c r="K626" s="717"/>
      <c r="L626" s="718"/>
      <c r="M626" s="718"/>
      <c r="N626" s="719"/>
      <c r="O626" s="719"/>
      <c r="P626" s="719"/>
      <c r="Q626" s="719"/>
      <c r="R626" s="2"/>
      <c r="S626" s="2"/>
      <c r="T626" s="2"/>
      <c r="U626" s="2"/>
      <c r="V626" s="2"/>
      <c r="W626" s="2"/>
      <c r="X626" s="720"/>
      <c r="Y626" s="720"/>
      <c r="Z626" s="720"/>
      <c r="AA626" s="720"/>
      <c r="AB626" s="717"/>
      <c r="AC626" s="721"/>
      <c r="AD626" s="722"/>
      <c r="AE626" s="722"/>
      <c r="AF626" s="722"/>
      <c r="AG626" s="722"/>
      <c r="AH626" s="722"/>
      <c r="AI626" s="722"/>
      <c r="AJ626" s="722"/>
      <c r="AK626" s="717"/>
      <c r="AL626" s="723"/>
      <c r="AM626" s="723"/>
      <c r="AN626" s="723"/>
      <c r="AO626" s="723"/>
      <c r="AP626" s="723"/>
      <c r="AQ626" s="1"/>
      <c r="AR626" s="1"/>
      <c r="AS626" s="1"/>
      <c r="AT626" s="717"/>
      <c r="AU626" s="723"/>
      <c r="AV626" s="723"/>
      <c r="AW626" s="723"/>
      <c r="AX626" s="723"/>
      <c r="AY626" s="723"/>
      <c r="AZ626" s="1"/>
      <c r="BA626" s="1"/>
      <c r="BB626" s="1"/>
      <c r="BC626" s="717"/>
      <c r="BD626" s="723"/>
      <c r="BE626" s="723"/>
      <c r="BF626" s="723"/>
      <c r="BG626" s="723"/>
      <c r="BH626" s="723"/>
      <c r="BI626" s="1"/>
      <c r="BJ626" s="1"/>
      <c r="BK626" s="1"/>
      <c r="BL626" s="717"/>
      <c r="BM626" s="723"/>
      <c r="BN626" s="723"/>
      <c r="BO626" s="723"/>
      <c r="BP626" s="723"/>
      <c r="BQ626" s="723"/>
      <c r="BR626" s="1"/>
      <c r="BS626" s="1"/>
      <c r="BT626" s="1"/>
      <c r="BU626" s="1"/>
      <c r="BV626" s="1"/>
      <c r="BW626" s="1"/>
      <c r="BX626" s="1"/>
      <c r="BY626" s="1"/>
      <c r="BZ626" s="1"/>
      <c r="CA626" s="1"/>
      <c r="CB626" s="1"/>
      <c r="CC626" s="1"/>
    </row>
    <row r="627" spans="1:81" ht="39.75" customHeight="1" x14ac:dyDescent="0.3">
      <c r="A627" s="714"/>
      <c r="B627" s="715"/>
      <c r="C627" s="2"/>
      <c r="D627" s="2"/>
      <c r="E627" s="2"/>
      <c r="F627" s="2"/>
      <c r="G627" s="2"/>
      <c r="H627" s="2"/>
      <c r="I627" s="2"/>
      <c r="J627" s="716"/>
      <c r="K627" s="717"/>
      <c r="L627" s="718"/>
      <c r="M627" s="718"/>
      <c r="N627" s="719"/>
      <c r="O627" s="719"/>
      <c r="P627" s="719"/>
      <c r="Q627" s="719"/>
      <c r="R627" s="2"/>
      <c r="S627" s="2"/>
      <c r="T627" s="2"/>
      <c r="U627" s="2"/>
      <c r="V627" s="2"/>
      <c r="W627" s="2"/>
      <c r="X627" s="720"/>
      <c r="Y627" s="720"/>
      <c r="Z627" s="720"/>
      <c r="AA627" s="720"/>
      <c r="AB627" s="717"/>
      <c r="AC627" s="721"/>
      <c r="AD627" s="722"/>
      <c r="AE627" s="722"/>
      <c r="AF627" s="722"/>
      <c r="AG627" s="722"/>
      <c r="AH627" s="722"/>
      <c r="AI627" s="722"/>
      <c r="AJ627" s="722"/>
      <c r="AK627" s="717"/>
      <c r="AL627" s="723"/>
      <c r="AM627" s="723"/>
      <c r="AN627" s="723"/>
      <c r="AO627" s="723"/>
      <c r="AP627" s="723"/>
      <c r="AQ627" s="1"/>
      <c r="AR627" s="1"/>
      <c r="AS627" s="1"/>
      <c r="AT627" s="717"/>
      <c r="AU627" s="723"/>
      <c r="AV627" s="723"/>
      <c r="AW627" s="723"/>
      <c r="AX627" s="723"/>
      <c r="AY627" s="723"/>
      <c r="AZ627" s="1"/>
      <c r="BA627" s="1"/>
      <c r="BB627" s="1"/>
      <c r="BC627" s="717"/>
      <c r="BD627" s="723"/>
      <c r="BE627" s="723"/>
      <c r="BF627" s="723"/>
      <c r="BG627" s="723"/>
      <c r="BH627" s="723"/>
      <c r="BI627" s="1"/>
      <c r="BJ627" s="1"/>
      <c r="BK627" s="1"/>
      <c r="BL627" s="717"/>
      <c r="BM627" s="723"/>
      <c r="BN627" s="723"/>
      <c r="BO627" s="723"/>
      <c r="BP627" s="723"/>
      <c r="BQ627" s="723"/>
      <c r="BR627" s="1"/>
      <c r="BS627" s="1"/>
      <c r="BT627" s="1"/>
      <c r="BU627" s="1"/>
      <c r="BV627" s="1"/>
      <c r="BW627" s="1"/>
      <c r="BX627" s="1"/>
      <c r="BY627" s="1"/>
      <c r="BZ627" s="1"/>
      <c r="CA627" s="1"/>
      <c r="CB627" s="1"/>
      <c r="CC627" s="1"/>
    </row>
    <row r="628" spans="1:81" ht="39.75" customHeight="1" x14ac:dyDescent="0.3">
      <c r="A628" s="714"/>
      <c r="B628" s="715"/>
      <c r="C628" s="2"/>
      <c r="D628" s="2"/>
      <c r="E628" s="2"/>
      <c r="F628" s="2"/>
      <c r="G628" s="2"/>
      <c r="H628" s="2"/>
      <c r="I628" s="2"/>
      <c r="J628" s="716"/>
      <c r="K628" s="717"/>
      <c r="L628" s="718"/>
      <c r="M628" s="718"/>
      <c r="N628" s="719"/>
      <c r="O628" s="719"/>
      <c r="P628" s="719"/>
      <c r="Q628" s="719"/>
      <c r="R628" s="2"/>
      <c r="S628" s="2"/>
      <c r="T628" s="2"/>
      <c r="U628" s="2"/>
      <c r="V628" s="2"/>
      <c r="W628" s="2"/>
      <c r="X628" s="720"/>
      <c r="Y628" s="720"/>
      <c r="Z628" s="720"/>
      <c r="AA628" s="720"/>
      <c r="AB628" s="717"/>
      <c r="AC628" s="721"/>
      <c r="AD628" s="722"/>
      <c r="AE628" s="722"/>
      <c r="AF628" s="722"/>
      <c r="AG628" s="722"/>
      <c r="AH628" s="722"/>
      <c r="AI628" s="722"/>
      <c r="AJ628" s="722"/>
      <c r="AK628" s="717"/>
      <c r="AL628" s="723"/>
      <c r="AM628" s="723"/>
      <c r="AN628" s="723"/>
      <c r="AO628" s="723"/>
      <c r="AP628" s="723"/>
      <c r="AQ628" s="1"/>
      <c r="AR628" s="1"/>
      <c r="AS628" s="1"/>
      <c r="AT628" s="717"/>
      <c r="AU628" s="723"/>
      <c r="AV628" s="723"/>
      <c r="AW628" s="723"/>
      <c r="AX628" s="723"/>
      <c r="AY628" s="723"/>
      <c r="AZ628" s="1"/>
      <c r="BA628" s="1"/>
      <c r="BB628" s="1"/>
      <c r="BC628" s="717"/>
      <c r="BD628" s="723"/>
      <c r="BE628" s="723"/>
      <c r="BF628" s="723"/>
      <c r="BG628" s="723"/>
      <c r="BH628" s="723"/>
      <c r="BI628" s="1"/>
      <c r="BJ628" s="1"/>
      <c r="BK628" s="1"/>
      <c r="BL628" s="717"/>
      <c r="BM628" s="723"/>
      <c r="BN628" s="723"/>
      <c r="BO628" s="723"/>
      <c r="BP628" s="723"/>
      <c r="BQ628" s="723"/>
      <c r="BR628" s="1"/>
      <c r="BS628" s="1"/>
      <c r="BT628" s="1"/>
      <c r="BU628" s="1"/>
      <c r="BV628" s="1"/>
      <c r="BW628" s="1"/>
      <c r="BX628" s="1"/>
      <c r="BY628" s="1"/>
      <c r="BZ628" s="1"/>
      <c r="CA628" s="1"/>
      <c r="CB628" s="1"/>
      <c r="CC628" s="1"/>
    </row>
    <row r="629" spans="1:81" ht="39.75" customHeight="1" x14ac:dyDescent="0.3">
      <c r="A629" s="714"/>
      <c r="B629" s="715"/>
      <c r="C629" s="2"/>
      <c r="D629" s="2"/>
      <c r="E629" s="2"/>
      <c r="F629" s="2"/>
      <c r="G629" s="2"/>
      <c r="H629" s="2"/>
      <c r="I629" s="2"/>
      <c r="J629" s="716"/>
      <c r="K629" s="717"/>
      <c r="L629" s="718"/>
      <c r="M629" s="718"/>
      <c r="N629" s="719"/>
      <c r="O629" s="719"/>
      <c r="P629" s="719"/>
      <c r="Q629" s="719"/>
      <c r="R629" s="2"/>
      <c r="S629" s="2"/>
      <c r="T629" s="2"/>
      <c r="U629" s="2"/>
      <c r="V629" s="2"/>
      <c r="W629" s="2"/>
      <c r="X629" s="720"/>
      <c r="Y629" s="720"/>
      <c r="Z629" s="720"/>
      <c r="AA629" s="720"/>
      <c r="AB629" s="717"/>
      <c r="AC629" s="721"/>
      <c r="AD629" s="722"/>
      <c r="AE629" s="722"/>
      <c r="AF629" s="722"/>
      <c r="AG629" s="722"/>
      <c r="AH629" s="722"/>
      <c r="AI629" s="722"/>
      <c r="AJ629" s="722"/>
      <c r="AK629" s="717"/>
      <c r="AL629" s="723"/>
      <c r="AM629" s="723"/>
      <c r="AN629" s="723"/>
      <c r="AO629" s="723"/>
      <c r="AP629" s="723"/>
      <c r="AQ629" s="1"/>
      <c r="AR629" s="1"/>
      <c r="AS629" s="1"/>
      <c r="AT629" s="717"/>
      <c r="AU629" s="723"/>
      <c r="AV629" s="723"/>
      <c r="AW629" s="723"/>
      <c r="AX629" s="723"/>
      <c r="AY629" s="723"/>
      <c r="AZ629" s="1"/>
      <c r="BA629" s="1"/>
      <c r="BB629" s="1"/>
      <c r="BC629" s="717"/>
      <c r="BD629" s="723"/>
      <c r="BE629" s="723"/>
      <c r="BF629" s="723"/>
      <c r="BG629" s="723"/>
      <c r="BH629" s="723"/>
      <c r="BI629" s="1"/>
      <c r="BJ629" s="1"/>
      <c r="BK629" s="1"/>
      <c r="BL629" s="717"/>
      <c r="BM629" s="723"/>
      <c r="BN629" s="723"/>
      <c r="BO629" s="723"/>
      <c r="BP629" s="723"/>
      <c r="BQ629" s="723"/>
      <c r="BR629" s="1"/>
      <c r="BS629" s="1"/>
      <c r="BT629" s="1"/>
      <c r="BU629" s="1"/>
      <c r="BV629" s="1"/>
      <c r="BW629" s="1"/>
      <c r="BX629" s="1"/>
      <c r="BY629" s="1"/>
      <c r="BZ629" s="1"/>
      <c r="CA629" s="1"/>
      <c r="CB629" s="1"/>
      <c r="CC629" s="1"/>
    </row>
    <row r="630" spans="1:81" ht="39.75" customHeight="1" x14ac:dyDescent="0.3">
      <c r="A630" s="714"/>
      <c r="B630" s="715"/>
      <c r="C630" s="2"/>
      <c r="D630" s="2"/>
      <c r="E630" s="2"/>
      <c r="F630" s="2"/>
      <c r="G630" s="2"/>
      <c r="H630" s="2"/>
      <c r="I630" s="2"/>
      <c r="J630" s="716"/>
      <c r="K630" s="717"/>
      <c r="L630" s="718"/>
      <c r="M630" s="718"/>
      <c r="N630" s="719"/>
      <c r="O630" s="719"/>
      <c r="P630" s="719"/>
      <c r="Q630" s="719"/>
      <c r="R630" s="2"/>
      <c r="S630" s="2"/>
      <c r="T630" s="2"/>
      <c r="U630" s="2"/>
      <c r="V630" s="2"/>
      <c r="W630" s="2"/>
      <c r="X630" s="720"/>
      <c r="Y630" s="720"/>
      <c r="Z630" s="720"/>
      <c r="AA630" s="720"/>
      <c r="AB630" s="717"/>
      <c r="AC630" s="721"/>
      <c r="AD630" s="722"/>
      <c r="AE630" s="722"/>
      <c r="AF630" s="722"/>
      <c r="AG630" s="722"/>
      <c r="AH630" s="722"/>
      <c r="AI630" s="722"/>
      <c r="AJ630" s="722"/>
      <c r="AK630" s="717"/>
      <c r="AL630" s="723"/>
      <c r="AM630" s="723"/>
      <c r="AN630" s="723"/>
      <c r="AO630" s="723"/>
      <c r="AP630" s="723"/>
      <c r="AQ630" s="1"/>
      <c r="AR630" s="1"/>
      <c r="AS630" s="1"/>
      <c r="AT630" s="717"/>
      <c r="AU630" s="723"/>
      <c r="AV630" s="723"/>
      <c r="AW630" s="723"/>
      <c r="AX630" s="723"/>
      <c r="AY630" s="723"/>
      <c r="AZ630" s="1"/>
      <c r="BA630" s="1"/>
      <c r="BB630" s="1"/>
      <c r="BC630" s="717"/>
      <c r="BD630" s="723"/>
      <c r="BE630" s="723"/>
      <c r="BF630" s="723"/>
      <c r="BG630" s="723"/>
      <c r="BH630" s="723"/>
      <c r="BI630" s="1"/>
      <c r="BJ630" s="1"/>
      <c r="BK630" s="1"/>
      <c r="BL630" s="717"/>
      <c r="BM630" s="723"/>
      <c r="BN630" s="723"/>
      <c r="BO630" s="723"/>
      <c r="BP630" s="723"/>
      <c r="BQ630" s="723"/>
      <c r="BR630" s="1"/>
      <c r="BS630" s="1"/>
      <c r="BT630" s="1"/>
      <c r="BU630" s="1"/>
      <c r="BV630" s="1"/>
      <c r="BW630" s="1"/>
      <c r="BX630" s="1"/>
      <c r="BY630" s="1"/>
      <c r="BZ630" s="1"/>
      <c r="CA630" s="1"/>
      <c r="CB630" s="1"/>
      <c r="CC630" s="1"/>
    </row>
    <row r="631" spans="1:81" ht="39.75" customHeight="1" x14ac:dyDescent="0.3">
      <c r="A631" s="714"/>
      <c r="B631" s="715"/>
      <c r="C631" s="2"/>
      <c r="D631" s="2"/>
      <c r="E631" s="2"/>
      <c r="F631" s="2"/>
      <c r="G631" s="2"/>
      <c r="H631" s="2"/>
      <c r="I631" s="2"/>
      <c r="J631" s="716"/>
      <c r="K631" s="717"/>
      <c r="L631" s="718"/>
      <c r="M631" s="718"/>
      <c r="N631" s="719"/>
      <c r="O631" s="719"/>
      <c r="P631" s="719"/>
      <c r="Q631" s="719"/>
      <c r="R631" s="2"/>
      <c r="S631" s="2"/>
      <c r="T631" s="2"/>
      <c r="U631" s="2"/>
      <c r="V631" s="2"/>
      <c r="W631" s="2"/>
      <c r="X631" s="720"/>
      <c r="Y631" s="720"/>
      <c r="Z631" s="720"/>
      <c r="AA631" s="720"/>
      <c r="AB631" s="717"/>
      <c r="AC631" s="721"/>
      <c r="AD631" s="722"/>
      <c r="AE631" s="722"/>
      <c r="AF631" s="722"/>
      <c r="AG631" s="722"/>
      <c r="AH631" s="722"/>
      <c r="AI631" s="722"/>
      <c r="AJ631" s="722"/>
      <c r="AK631" s="717"/>
      <c r="AL631" s="723"/>
      <c r="AM631" s="723"/>
      <c r="AN631" s="723"/>
      <c r="AO631" s="723"/>
      <c r="AP631" s="723"/>
      <c r="AQ631" s="1"/>
      <c r="AR631" s="1"/>
      <c r="AS631" s="1"/>
      <c r="AT631" s="717"/>
      <c r="AU631" s="723"/>
      <c r="AV631" s="723"/>
      <c r="AW631" s="723"/>
      <c r="AX631" s="723"/>
      <c r="AY631" s="723"/>
      <c r="AZ631" s="1"/>
      <c r="BA631" s="1"/>
      <c r="BB631" s="1"/>
      <c r="BC631" s="717"/>
      <c r="BD631" s="723"/>
      <c r="BE631" s="723"/>
      <c r="BF631" s="723"/>
      <c r="BG631" s="723"/>
      <c r="BH631" s="723"/>
      <c r="BI631" s="1"/>
      <c r="BJ631" s="1"/>
      <c r="BK631" s="1"/>
      <c r="BL631" s="717"/>
      <c r="BM631" s="723"/>
      <c r="BN631" s="723"/>
      <c r="BO631" s="723"/>
      <c r="BP631" s="723"/>
      <c r="BQ631" s="723"/>
      <c r="BR631" s="1"/>
      <c r="BS631" s="1"/>
      <c r="BT631" s="1"/>
      <c r="BU631" s="1"/>
      <c r="BV631" s="1"/>
      <c r="BW631" s="1"/>
      <c r="BX631" s="1"/>
      <c r="BY631" s="1"/>
      <c r="BZ631" s="1"/>
      <c r="CA631" s="1"/>
      <c r="CB631" s="1"/>
      <c r="CC631" s="1"/>
    </row>
    <row r="632" spans="1:81" ht="39.75" customHeight="1" x14ac:dyDescent="0.3">
      <c r="A632" s="714"/>
      <c r="B632" s="715"/>
      <c r="C632" s="2"/>
      <c r="D632" s="2"/>
      <c r="E632" s="2"/>
      <c r="F632" s="2"/>
      <c r="G632" s="2"/>
      <c r="H632" s="2"/>
      <c r="I632" s="2"/>
      <c r="J632" s="716"/>
      <c r="K632" s="717"/>
      <c r="L632" s="718"/>
      <c r="M632" s="718"/>
      <c r="N632" s="719"/>
      <c r="O632" s="719"/>
      <c r="P632" s="719"/>
      <c r="Q632" s="719"/>
      <c r="R632" s="2"/>
      <c r="S632" s="2"/>
      <c r="T632" s="2"/>
      <c r="U632" s="2"/>
      <c r="V632" s="2"/>
      <c r="W632" s="2"/>
      <c r="X632" s="720"/>
      <c r="Y632" s="720"/>
      <c r="Z632" s="720"/>
      <c r="AA632" s="720"/>
      <c r="AB632" s="717"/>
      <c r="AC632" s="721"/>
      <c r="AD632" s="722"/>
      <c r="AE632" s="722"/>
      <c r="AF632" s="722"/>
      <c r="AG632" s="722"/>
      <c r="AH632" s="722"/>
      <c r="AI632" s="722"/>
      <c r="AJ632" s="722"/>
      <c r="AK632" s="717"/>
      <c r="AL632" s="723"/>
      <c r="AM632" s="723"/>
      <c r="AN632" s="723"/>
      <c r="AO632" s="723"/>
      <c r="AP632" s="723"/>
      <c r="AQ632" s="1"/>
      <c r="AR632" s="1"/>
      <c r="AS632" s="1"/>
      <c r="AT632" s="717"/>
      <c r="AU632" s="723"/>
      <c r="AV632" s="723"/>
      <c r="AW632" s="723"/>
      <c r="AX632" s="723"/>
      <c r="AY632" s="723"/>
      <c r="AZ632" s="1"/>
      <c r="BA632" s="1"/>
      <c r="BB632" s="1"/>
      <c r="BC632" s="717"/>
      <c r="BD632" s="723"/>
      <c r="BE632" s="723"/>
      <c r="BF632" s="723"/>
      <c r="BG632" s="723"/>
      <c r="BH632" s="723"/>
      <c r="BI632" s="1"/>
      <c r="BJ632" s="1"/>
      <c r="BK632" s="1"/>
      <c r="BL632" s="717"/>
      <c r="BM632" s="723"/>
      <c r="BN632" s="723"/>
      <c r="BO632" s="723"/>
      <c r="BP632" s="723"/>
      <c r="BQ632" s="723"/>
      <c r="BR632" s="1"/>
      <c r="BS632" s="1"/>
      <c r="BT632" s="1"/>
      <c r="BU632" s="1"/>
      <c r="BV632" s="1"/>
      <c r="BW632" s="1"/>
      <c r="BX632" s="1"/>
      <c r="BY632" s="1"/>
      <c r="BZ632" s="1"/>
      <c r="CA632" s="1"/>
      <c r="CB632" s="1"/>
      <c r="CC632" s="1"/>
    </row>
    <row r="633" spans="1:81" ht="39.75" customHeight="1" x14ac:dyDescent="0.3">
      <c r="A633" s="714"/>
      <c r="B633" s="715"/>
      <c r="C633" s="2"/>
      <c r="D633" s="2"/>
      <c r="E633" s="2"/>
      <c r="F633" s="2"/>
      <c r="G633" s="2"/>
      <c r="H633" s="2"/>
      <c r="I633" s="2"/>
      <c r="J633" s="716"/>
      <c r="K633" s="717"/>
      <c r="L633" s="718"/>
      <c r="M633" s="718"/>
      <c r="N633" s="719"/>
      <c r="O633" s="719"/>
      <c r="P633" s="719"/>
      <c r="Q633" s="719"/>
      <c r="R633" s="2"/>
      <c r="S633" s="2"/>
      <c r="T633" s="2"/>
      <c r="U633" s="2"/>
      <c r="V633" s="2"/>
      <c r="W633" s="2"/>
      <c r="X633" s="720"/>
      <c r="Y633" s="720"/>
      <c r="Z633" s="720"/>
      <c r="AA633" s="720"/>
      <c r="AB633" s="717"/>
      <c r="AC633" s="721"/>
      <c r="AD633" s="722"/>
      <c r="AE633" s="722"/>
      <c r="AF633" s="722"/>
      <c r="AG633" s="722"/>
      <c r="AH633" s="722"/>
      <c r="AI633" s="722"/>
      <c r="AJ633" s="722"/>
      <c r="AK633" s="717"/>
      <c r="AL633" s="723"/>
      <c r="AM633" s="723"/>
      <c r="AN633" s="723"/>
      <c r="AO633" s="723"/>
      <c r="AP633" s="723"/>
      <c r="AQ633" s="1"/>
      <c r="AR633" s="1"/>
      <c r="AS633" s="1"/>
      <c r="AT633" s="717"/>
      <c r="AU633" s="723"/>
      <c r="AV633" s="723"/>
      <c r="AW633" s="723"/>
      <c r="AX633" s="723"/>
      <c r="AY633" s="723"/>
      <c r="AZ633" s="1"/>
      <c r="BA633" s="1"/>
      <c r="BB633" s="1"/>
      <c r="BC633" s="717"/>
      <c r="BD633" s="723"/>
      <c r="BE633" s="723"/>
      <c r="BF633" s="723"/>
      <c r="BG633" s="723"/>
      <c r="BH633" s="723"/>
      <c r="BI633" s="1"/>
      <c r="BJ633" s="1"/>
      <c r="BK633" s="1"/>
      <c r="BL633" s="717"/>
      <c r="BM633" s="723"/>
      <c r="BN633" s="723"/>
      <c r="BO633" s="723"/>
      <c r="BP633" s="723"/>
      <c r="BQ633" s="723"/>
      <c r="BR633" s="1"/>
      <c r="BS633" s="1"/>
      <c r="BT633" s="1"/>
      <c r="BU633" s="1"/>
      <c r="BV633" s="1"/>
      <c r="BW633" s="1"/>
      <c r="BX633" s="1"/>
      <c r="BY633" s="1"/>
      <c r="BZ633" s="1"/>
      <c r="CA633" s="1"/>
      <c r="CB633" s="1"/>
      <c r="CC633" s="1"/>
    </row>
    <row r="634" spans="1:81" ht="39.75" customHeight="1" x14ac:dyDescent="0.3">
      <c r="A634" s="714"/>
      <c r="B634" s="715"/>
      <c r="C634" s="2"/>
      <c r="D634" s="2"/>
      <c r="E634" s="2"/>
      <c r="F634" s="2"/>
      <c r="G634" s="2"/>
      <c r="H634" s="2"/>
      <c r="I634" s="2"/>
      <c r="J634" s="716"/>
      <c r="K634" s="717"/>
      <c r="L634" s="718"/>
      <c r="M634" s="718"/>
      <c r="N634" s="719"/>
      <c r="O634" s="719"/>
      <c r="P634" s="719"/>
      <c r="Q634" s="719"/>
      <c r="R634" s="2"/>
      <c r="S634" s="2"/>
      <c r="T634" s="2"/>
      <c r="U634" s="2"/>
      <c r="V634" s="2"/>
      <c r="W634" s="2"/>
      <c r="X634" s="720"/>
      <c r="Y634" s="720"/>
      <c r="Z634" s="720"/>
      <c r="AA634" s="720"/>
      <c r="AB634" s="717"/>
      <c r="AC634" s="721"/>
      <c r="AD634" s="722"/>
      <c r="AE634" s="722"/>
      <c r="AF634" s="722"/>
      <c r="AG634" s="722"/>
      <c r="AH634" s="722"/>
      <c r="AI634" s="722"/>
      <c r="AJ634" s="722"/>
      <c r="AK634" s="717"/>
      <c r="AL634" s="723"/>
      <c r="AM634" s="723"/>
      <c r="AN634" s="723"/>
      <c r="AO634" s="723"/>
      <c r="AP634" s="723"/>
      <c r="AQ634" s="1"/>
      <c r="AR634" s="1"/>
      <c r="AS634" s="1"/>
      <c r="AT634" s="717"/>
      <c r="AU634" s="723"/>
      <c r="AV634" s="723"/>
      <c r="AW634" s="723"/>
      <c r="AX634" s="723"/>
      <c r="AY634" s="723"/>
      <c r="AZ634" s="1"/>
      <c r="BA634" s="1"/>
      <c r="BB634" s="1"/>
      <c r="BC634" s="717"/>
      <c r="BD634" s="723"/>
      <c r="BE634" s="723"/>
      <c r="BF634" s="723"/>
      <c r="BG634" s="723"/>
      <c r="BH634" s="723"/>
      <c r="BI634" s="1"/>
      <c r="BJ634" s="1"/>
      <c r="BK634" s="1"/>
      <c r="BL634" s="717"/>
      <c r="BM634" s="723"/>
      <c r="BN634" s="723"/>
      <c r="BO634" s="723"/>
      <c r="BP634" s="723"/>
      <c r="BQ634" s="723"/>
      <c r="BR634" s="1"/>
      <c r="BS634" s="1"/>
      <c r="BT634" s="1"/>
      <c r="BU634" s="1"/>
      <c r="BV634" s="1"/>
      <c r="BW634" s="1"/>
      <c r="BX634" s="1"/>
      <c r="BY634" s="1"/>
      <c r="BZ634" s="1"/>
      <c r="CA634" s="1"/>
      <c r="CB634" s="1"/>
      <c r="CC634" s="1"/>
    </row>
    <row r="635" spans="1:81" ht="39.75" customHeight="1" x14ac:dyDescent="0.3">
      <c r="A635" s="714"/>
      <c r="B635" s="715"/>
      <c r="C635" s="2"/>
      <c r="D635" s="2"/>
      <c r="E635" s="2"/>
      <c r="F635" s="2"/>
      <c r="G635" s="2"/>
      <c r="H635" s="2"/>
      <c r="I635" s="2"/>
      <c r="J635" s="716"/>
      <c r="K635" s="717"/>
      <c r="L635" s="718"/>
      <c r="M635" s="718"/>
      <c r="N635" s="719"/>
      <c r="O635" s="719"/>
      <c r="P635" s="719"/>
      <c r="Q635" s="719"/>
      <c r="R635" s="2"/>
      <c r="S635" s="2"/>
      <c r="T635" s="2"/>
      <c r="U635" s="2"/>
      <c r="V635" s="2"/>
      <c r="W635" s="2"/>
      <c r="X635" s="720"/>
      <c r="Y635" s="720"/>
      <c r="Z635" s="720"/>
      <c r="AA635" s="720"/>
      <c r="AB635" s="717"/>
      <c r="AC635" s="721"/>
      <c r="AD635" s="722"/>
      <c r="AE635" s="722"/>
      <c r="AF635" s="722"/>
      <c r="AG635" s="722"/>
      <c r="AH635" s="722"/>
      <c r="AI635" s="722"/>
      <c r="AJ635" s="722"/>
      <c r="AK635" s="717"/>
      <c r="AL635" s="723"/>
      <c r="AM635" s="723"/>
      <c r="AN635" s="723"/>
      <c r="AO635" s="723"/>
      <c r="AP635" s="723"/>
      <c r="AQ635" s="1"/>
      <c r="AR635" s="1"/>
      <c r="AS635" s="1"/>
      <c r="AT635" s="717"/>
      <c r="AU635" s="723"/>
      <c r="AV635" s="723"/>
      <c r="AW635" s="723"/>
      <c r="AX635" s="723"/>
      <c r="AY635" s="723"/>
      <c r="AZ635" s="1"/>
      <c r="BA635" s="1"/>
      <c r="BB635" s="1"/>
      <c r="BC635" s="717"/>
      <c r="BD635" s="723"/>
      <c r="BE635" s="723"/>
      <c r="BF635" s="723"/>
      <c r="BG635" s="723"/>
      <c r="BH635" s="723"/>
      <c r="BI635" s="1"/>
      <c r="BJ635" s="1"/>
      <c r="BK635" s="1"/>
      <c r="BL635" s="717"/>
      <c r="BM635" s="723"/>
      <c r="BN635" s="723"/>
      <c r="BO635" s="723"/>
      <c r="BP635" s="723"/>
      <c r="BQ635" s="723"/>
      <c r="BR635" s="1"/>
      <c r="BS635" s="1"/>
      <c r="BT635" s="1"/>
      <c r="BU635" s="1"/>
      <c r="BV635" s="1"/>
      <c r="BW635" s="1"/>
      <c r="BX635" s="1"/>
      <c r="BY635" s="1"/>
      <c r="BZ635" s="1"/>
      <c r="CA635" s="1"/>
      <c r="CB635" s="1"/>
      <c r="CC635" s="1"/>
    </row>
    <row r="636" spans="1:81" ht="39.75" customHeight="1" x14ac:dyDescent="0.3">
      <c r="A636" s="714"/>
      <c r="B636" s="715"/>
      <c r="C636" s="2"/>
      <c r="D636" s="2"/>
      <c r="E636" s="2"/>
      <c r="F636" s="2"/>
      <c r="G636" s="2"/>
      <c r="H636" s="2"/>
      <c r="I636" s="2"/>
      <c r="J636" s="716"/>
      <c r="K636" s="717"/>
      <c r="L636" s="718"/>
      <c r="M636" s="718"/>
      <c r="N636" s="719"/>
      <c r="O636" s="719"/>
      <c r="P636" s="719"/>
      <c r="Q636" s="719"/>
      <c r="R636" s="2"/>
      <c r="S636" s="2"/>
      <c r="T636" s="2"/>
      <c r="U636" s="2"/>
      <c r="V636" s="2"/>
      <c r="W636" s="2"/>
      <c r="X636" s="720"/>
      <c r="Y636" s="720"/>
      <c r="Z636" s="720"/>
      <c r="AA636" s="720"/>
      <c r="AB636" s="717"/>
      <c r="AC636" s="721"/>
      <c r="AD636" s="722"/>
      <c r="AE636" s="722"/>
      <c r="AF636" s="722"/>
      <c r="AG636" s="722"/>
      <c r="AH636" s="722"/>
      <c r="AI636" s="722"/>
      <c r="AJ636" s="722"/>
      <c r="AK636" s="717"/>
      <c r="AL636" s="723"/>
      <c r="AM636" s="723"/>
      <c r="AN636" s="723"/>
      <c r="AO636" s="723"/>
      <c r="AP636" s="723"/>
      <c r="AQ636" s="1"/>
      <c r="AR636" s="1"/>
      <c r="AS636" s="1"/>
      <c r="AT636" s="717"/>
      <c r="AU636" s="723"/>
      <c r="AV636" s="723"/>
      <c r="AW636" s="723"/>
      <c r="AX636" s="723"/>
      <c r="AY636" s="723"/>
      <c r="AZ636" s="1"/>
      <c r="BA636" s="1"/>
      <c r="BB636" s="1"/>
      <c r="BC636" s="717"/>
      <c r="BD636" s="723"/>
      <c r="BE636" s="723"/>
      <c r="BF636" s="723"/>
      <c r="BG636" s="723"/>
      <c r="BH636" s="723"/>
      <c r="BI636" s="1"/>
      <c r="BJ636" s="1"/>
      <c r="BK636" s="1"/>
      <c r="BL636" s="717"/>
      <c r="BM636" s="723"/>
      <c r="BN636" s="723"/>
      <c r="BO636" s="723"/>
      <c r="BP636" s="723"/>
      <c r="BQ636" s="723"/>
      <c r="BR636" s="1"/>
      <c r="BS636" s="1"/>
      <c r="BT636" s="1"/>
      <c r="BU636" s="1"/>
      <c r="BV636" s="1"/>
      <c r="BW636" s="1"/>
      <c r="BX636" s="1"/>
      <c r="BY636" s="1"/>
      <c r="BZ636" s="1"/>
      <c r="CA636" s="1"/>
      <c r="CB636" s="1"/>
      <c r="CC636" s="1"/>
    </row>
    <row r="637" spans="1:81" ht="39.75" customHeight="1" x14ac:dyDescent="0.3">
      <c r="A637" s="714"/>
      <c r="B637" s="715"/>
      <c r="C637" s="2"/>
      <c r="D637" s="2"/>
      <c r="E637" s="2"/>
      <c r="F637" s="2"/>
      <c r="G637" s="2"/>
      <c r="H637" s="2"/>
      <c r="I637" s="2"/>
      <c r="J637" s="716"/>
      <c r="K637" s="717"/>
      <c r="L637" s="718"/>
      <c r="M637" s="718"/>
      <c r="N637" s="719"/>
      <c r="O637" s="719"/>
      <c r="P637" s="719"/>
      <c r="Q637" s="719"/>
      <c r="R637" s="2"/>
      <c r="S637" s="2"/>
      <c r="T637" s="2"/>
      <c r="U637" s="2"/>
      <c r="V637" s="2"/>
      <c r="W637" s="2"/>
      <c r="X637" s="720"/>
      <c r="Y637" s="720"/>
      <c r="Z637" s="720"/>
      <c r="AA637" s="720"/>
      <c r="AB637" s="717"/>
      <c r="AC637" s="721"/>
      <c r="AD637" s="722"/>
      <c r="AE637" s="722"/>
      <c r="AF637" s="722"/>
      <c r="AG637" s="722"/>
      <c r="AH637" s="722"/>
      <c r="AI637" s="722"/>
      <c r="AJ637" s="722"/>
      <c r="AK637" s="717"/>
      <c r="AL637" s="723"/>
      <c r="AM637" s="723"/>
      <c r="AN637" s="723"/>
      <c r="AO637" s="723"/>
      <c r="AP637" s="723"/>
      <c r="AQ637" s="1"/>
      <c r="AR637" s="1"/>
      <c r="AS637" s="1"/>
      <c r="AT637" s="717"/>
      <c r="AU637" s="723"/>
      <c r="AV637" s="723"/>
      <c r="AW637" s="723"/>
      <c r="AX637" s="723"/>
      <c r="AY637" s="723"/>
      <c r="AZ637" s="1"/>
      <c r="BA637" s="1"/>
      <c r="BB637" s="1"/>
      <c r="BC637" s="717"/>
      <c r="BD637" s="723"/>
      <c r="BE637" s="723"/>
      <c r="BF637" s="723"/>
      <c r="BG637" s="723"/>
      <c r="BH637" s="723"/>
      <c r="BI637" s="1"/>
      <c r="BJ637" s="1"/>
      <c r="BK637" s="1"/>
      <c r="BL637" s="717"/>
      <c r="BM637" s="723"/>
      <c r="BN637" s="723"/>
      <c r="BO637" s="723"/>
      <c r="BP637" s="723"/>
      <c r="BQ637" s="723"/>
      <c r="BR637" s="1"/>
      <c r="BS637" s="1"/>
      <c r="BT637" s="1"/>
      <c r="BU637" s="1"/>
      <c r="BV637" s="1"/>
      <c r="BW637" s="1"/>
      <c r="BX637" s="1"/>
      <c r="BY637" s="1"/>
      <c r="BZ637" s="1"/>
      <c r="CA637" s="1"/>
      <c r="CB637" s="1"/>
      <c r="CC637" s="1"/>
    </row>
    <row r="638" spans="1:81" ht="39.75" customHeight="1" x14ac:dyDescent="0.3">
      <c r="A638" s="714"/>
      <c r="B638" s="715"/>
      <c r="C638" s="2"/>
      <c r="D638" s="2"/>
      <c r="E638" s="2"/>
      <c r="F638" s="2"/>
      <c r="G638" s="2"/>
      <c r="H638" s="2"/>
      <c r="I638" s="2"/>
      <c r="J638" s="716"/>
      <c r="K638" s="717"/>
      <c r="L638" s="718"/>
      <c r="M638" s="718"/>
      <c r="N638" s="719"/>
      <c r="O638" s="719"/>
      <c r="P638" s="719"/>
      <c r="Q638" s="719"/>
      <c r="R638" s="2"/>
      <c r="S638" s="2"/>
      <c r="T638" s="2"/>
      <c r="U638" s="2"/>
      <c r="V638" s="2"/>
      <c r="W638" s="2"/>
      <c r="X638" s="720"/>
      <c r="Y638" s="720"/>
      <c r="Z638" s="720"/>
      <c r="AA638" s="720"/>
      <c r="AB638" s="717"/>
      <c r="AC638" s="721"/>
      <c r="AD638" s="722"/>
      <c r="AE638" s="722"/>
      <c r="AF638" s="722"/>
      <c r="AG638" s="722"/>
      <c r="AH638" s="722"/>
      <c r="AI638" s="722"/>
      <c r="AJ638" s="722"/>
      <c r="AK638" s="717"/>
      <c r="AL638" s="723"/>
      <c r="AM638" s="723"/>
      <c r="AN638" s="723"/>
      <c r="AO638" s="723"/>
      <c r="AP638" s="723"/>
      <c r="AQ638" s="1"/>
      <c r="AR638" s="1"/>
      <c r="AS638" s="1"/>
      <c r="AT638" s="717"/>
      <c r="AU638" s="723"/>
      <c r="AV638" s="723"/>
      <c r="AW638" s="723"/>
      <c r="AX638" s="723"/>
      <c r="AY638" s="723"/>
      <c r="AZ638" s="1"/>
      <c r="BA638" s="1"/>
      <c r="BB638" s="1"/>
      <c r="BC638" s="717"/>
      <c r="BD638" s="723"/>
      <c r="BE638" s="723"/>
      <c r="BF638" s="723"/>
      <c r="BG638" s="723"/>
      <c r="BH638" s="723"/>
      <c r="BI638" s="1"/>
      <c r="BJ638" s="1"/>
      <c r="BK638" s="1"/>
      <c r="BL638" s="717"/>
      <c r="BM638" s="723"/>
      <c r="BN638" s="723"/>
      <c r="BO638" s="723"/>
      <c r="BP638" s="723"/>
      <c r="BQ638" s="723"/>
      <c r="BR638" s="1"/>
      <c r="BS638" s="1"/>
      <c r="BT638" s="1"/>
      <c r="BU638" s="1"/>
      <c r="BV638" s="1"/>
      <c r="BW638" s="1"/>
      <c r="BX638" s="1"/>
      <c r="BY638" s="1"/>
      <c r="BZ638" s="1"/>
      <c r="CA638" s="1"/>
      <c r="CB638" s="1"/>
      <c r="CC638" s="1"/>
    </row>
    <row r="639" spans="1:81" ht="39.75" customHeight="1" x14ac:dyDescent="0.3">
      <c r="A639" s="714"/>
      <c r="B639" s="715"/>
      <c r="C639" s="2"/>
      <c r="D639" s="2"/>
      <c r="E639" s="2"/>
      <c r="F639" s="2"/>
      <c r="G639" s="2"/>
      <c r="H639" s="2"/>
      <c r="I639" s="2"/>
      <c r="J639" s="716"/>
      <c r="K639" s="717"/>
      <c r="L639" s="718"/>
      <c r="M639" s="718"/>
      <c r="N639" s="719"/>
      <c r="O639" s="719"/>
      <c r="P639" s="719"/>
      <c r="Q639" s="719"/>
      <c r="R639" s="2"/>
      <c r="S639" s="2"/>
      <c r="T639" s="2"/>
      <c r="U639" s="2"/>
      <c r="V639" s="2"/>
      <c r="W639" s="2"/>
      <c r="X639" s="720"/>
      <c r="Y639" s="720"/>
      <c r="Z639" s="720"/>
      <c r="AA639" s="720"/>
      <c r="AB639" s="717"/>
      <c r="AC639" s="721"/>
      <c r="AD639" s="722"/>
      <c r="AE639" s="722"/>
      <c r="AF639" s="722"/>
      <c r="AG639" s="722"/>
      <c r="AH639" s="722"/>
      <c r="AI639" s="722"/>
      <c r="AJ639" s="722"/>
      <c r="AK639" s="717"/>
      <c r="AL639" s="723"/>
      <c r="AM639" s="723"/>
      <c r="AN639" s="723"/>
      <c r="AO639" s="723"/>
      <c r="AP639" s="723"/>
      <c r="AQ639" s="1"/>
      <c r="AR639" s="1"/>
      <c r="AS639" s="1"/>
      <c r="AT639" s="717"/>
      <c r="AU639" s="723"/>
      <c r="AV639" s="723"/>
      <c r="AW639" s="723"/>
      <c r="AX639" s="723"/>
      <c r="AY639" s="723"/>
      <c r="AZ639" s="1"/>
      <c r="BA639" s="1"/>
      <c r="BB639" s="1"/>
      <c r="BC639" s="717"/>
      <c r="BD639" s="723"/>
      <c r="BE639" s="723"/>
      <c r="BF639" s="723"/>
      <c r="BG639" s="723"/>
      <c r="BH639" s="723"/>
      <c r="BI639" s="1"/>
      <c r="BJ639" s="1"/>
      <c r="BK639" s="1"/>
      <c r="BL639" s="717"/>
      <c r="BM639" s="723"/>
      <c r="BN639" s="723"/>
      <c r="BO639" s="723"/>
      <c r="BP639" s="723"/>
      <c r="BQ639" s="723"/>
      <c r="BR639" s="1"/>
      <c r="BS639" s="1"/>
      <c r="BT639" s="1"/>
      <c r="BU639" s="1"/>
      <c r="BV639" s="1"/>
      <c r="BW639" s="1"/>
      <c r="BX639" s="1"/>
      <c r="BY639" s="1"/>
      <c r="BZ639" s="1"/>
      <c r="CA639" s="1"/>
      <c r="CB639" s="1"/>
      <c r="CC639" s="1"/>
    </row>
    <row r="640" spans="1:81" ht="39.75" customHeight="1" x14ac:dyDescent="0.3">
      <c r="A640" s="714"/>
      <c r="B640" s="715"/>
      <c r="C640" s="2"/>
      <c r="D640" s="2"/>
      <c r="E640" s="2"/>
      <c r="F640" s="2"/>
      <c r="G640" s="2"/>
      <c r="H640" s="2"/>
      <c r="I640" s="2"/>
      <c r="J640" s="716"/>
      <c r="K640" s="717"/>
      <c r="L640" s="718"/>
      <c r="M640" s="718"/>
      <c r="N640" s="719"/>
      <c r="O640" s="719"/>
      <c r="P640" s="719"/>
      <c r="Q640" s="719"/>
      <c r="R640" s="2"/>
      <c r="S640" s="2"/>
      <c r="T640" s="2"/>
      <c r="U640" s="2"/>
      <c r="V640" s="2"/>
      <c r="W640" s="2"/>
      <c r="X640" s="720"/>
      <c r="Y640" s="720"/>
      <c r="Z640" s="720"/>
      <c r="AA640" s="720"/>
      <c r="AB640" s="717"/>
      <c r="AC640" s="721"/>
      <c r="AD640" s="722"/>
      <c r="AE640" s="722"/>
      <c r="AF640" s="722"/>
      <c r="AG640" s="722"/>
      <c r="AH640" s="722"/>
      <c r="AI640" s="722"/>
      <c r="AJ640" s="722"/>
      <c r="AK640" s="717"/>
      <c r="AL640" s="723"/>
      <c r="AM640" s="723"/>
      <c r="AN640" s="723"/>
      <c r="AO640" s="723"/>
      <c r="AP640" s="723"/>
      <c r="AQ640" s="1"/>
      <c r="AR640" s="1"/>
      <c r="AS640" s="1"/>
      <c r="AT640" s="717"/>
      <c r="AU640" s="723"/>
      <c r="AV640" s="723"/>
      <c r="AW640" s="723"/>
      <c r="AX640" s="723"/>
      <c r="AY640" s="723"/>
      <c r="AZ640" s="1"/>
      <c r="BA640" s="1"/>
      <c r="BB640" s="1"/>
      <c r="BC640" s="717"/>
      <c r="BD640" s="723"/>
      <c r="BE640" s="723"/>
      <c r="BF640" s="723"/>
      <c r="BG640" s="723"/>
      <c r="BH640" s="723"/>
      <c r="BI640" s="1"/>
      <c r="BJ640" s="1"/>
      <c r="BK640" s="1"/>
      <c r="BL640" s="717"/>
      <c r="BM640" s="723"/>
      <c r="BN640" s="723"/>
      <c r="BO640" s="723"/>
      <c r="BP640" s="723"/>
      <c r="BQ640" s="723"/>
      <c r="BR640" s="1"/>
      <c r="BS640" s="1"/>
      <c r="BT640" s="1"/>
      <c r="BU640" s="1"/>
      <c r="BV640" s="1"/>
      <c r="BW640" s="1"/>
      <c r="BX640" s="1"/>
      <c r="BY640" s="1"/>
      <c r="BZ640" s="1"/>
      <c r="CA640" s="1"/>
      <c r="CB640" s="1"/>
      <c r="CC640" s="1"/>
    </row>
    <row r="641" spans="1:81" ht="39.75" customHeight="1" x14ac:dyDescent="0.3">
      <c r="A641" s="714"/>
      <c r="B641" s="715"/>
      <c r="C641" s="2"/>
      <c r="D641" s="2"/>
      <c r="E641" s="2"/>
      <c r="F641" s="2"/>
      <c r="G641" s="2"/>
      <c r="H641" s="2"/>
      <c r="I641" s="2"/>
      <c r="J641" s="716"/>
      <c r="K641" s="717"/>
      <c r="L641" s="718"/>
      <c r="M641" s="718"/>
      <c r="N641" s="719"/>
      <c r="O641" s="719"/>
      <c r="P641" s="719"/>
      <c r="Q641" s="719"/>
      <c r="R641" s="2"/>
      <c r="S641" s="2"/>
      <c r="T641" s="2"/>
      <c r="U641" s="2"/>
      <c r="V641" s="2"/>
      <c r="W641" s="2"/>
      <c r="X641" s="720"/>
      <c r="Y641" s="720"/>
      <c r="Z641" s="720"/>
      <c r="AA641" s="720"/>
      <c r="AB641" s="717"/>
      <c r="AC641" s="721"/>
      <c r="AD641" s="722"/>
      <c r="AE641" s="722"/>
      <c r="AF641" s="722"/>
      <c r="AG641" s="722"/>
      <c r="AH641" s="722"/>
      <c r="AI641" s="722"/>
      <c r="AJ641" s="722"/>
      <c r="AK641" s="717"/>
      <c r="AL641" s="723"/>
      <c r="AM641" s="723"/>
      <c r="AN641" s="723"/>
      <c r="AO641" s="723"/>
      <c r="AP641" s="723"/>
      <c r="AQ641" s="1"/>
      <c r="AR641" s="1"/>
      <c r="AS641" s="1"/>
      <c r="AT641" s="717"/>
      <c r="AU641" s="723"/>
      <c r="AV641" s="723"/>
      <c r="AW641" s="723"/>
      <c r="AX641" s="723"/>
      <c r="AY641" s="723"/>
      <c r="AZ641" s="1"/>
      <c r="BA641" s="1"/>
      <c r="BB641" s="1"/>
      <c r="BC641" s="717"/>
      <c r="BD641" s="723"/>
      <c r="BE641" s="723"/>
      <c r="BF641" s="723"/>
      <c r="BG641" s="723"/>
      <c r="BH641" s="723"/>
      <c r="BI641" s="1"/>
      <c r="BJ641" s="1"/>
      <c r="BK641" s="1"/>
      <c r="BL641" s="717"/>
      <c r="BM641" s="723"/>
      <c r="BN641" s="723"/>
      <c r="BO641" s="723"/>
      <c r="BP641" s="723"/>
      <c r="BQ641" s="723"/>
      <c r="BR641" s="1"/>
      <c r="BS641" s="1"/>
      <c r="BT641" s="1"/>
      <c r="BU641" s="1"/>
      <c r="BV641" s="1"/>
      <c r="BW641" s="1"/>
      <c r="BX641" s="1"/>
      <c r="BY641" s="1"/>
      <c r="BZ641" s="1"/>
      <c r="CA641" s="1"/>
      <c r="CB641" s="1"/>
      <c r="CC641" s="1"/>
    </row>
    <row r="642" spans="1:81" ht="39.75" customHeight="1" x14ac:dyDescent="0.3">
      <c r="A642" s="714"/>
      <c r="B642" s="715"/>
      <c r="C642" s="2"/>
      <c r="D642" s="2"/>
      <c r="E642" s="2"/>
      <c r="F642" s="2"/>
      <c r="G642" s="2"/>
      <c r="H642" s="2"/>
      <c r="I642" s="2"/>
      <c r="J642" s="716"/>
      <c r="K642" s="717"/>
      <c r="L642" s="718"/>
      <c r="M642" s="718"/>
      <c r="N642" s="719"/>
      <c r="O642" s="719"/>
      <c r="P642" s="719"/>
      <c r="Q642" s="719"/>
      <c r="R642" s="2"/>
      <c r="S642" s="2"/>
      <c r="T642" s="2"/>
      <c r="U642" s="2"/>
      <c r="V642" s="2"/>
      <c r="W642" s="2"/>
      <c r="X642" s="720"/>
      <c r="Y642" s="720"/>
      <c r="Z642" s="720"/>
      <c r="AA642" s="720"/>
      <c r="AB642" s="717"/>
      <c r="AC642" s="721"/>
      <c r="AD642" s="722"/>
      <c r="AE642" s="722"/>
      <c r="AF642" s="722"/>
      <c r="AG642" s="722"/>
      <c r="AH642" s="722"/>
      <c r="AI642" s="722"/>
      <c r="AJ642" s="722"/>
      <c r="AK642" s="717"/>
      <c r="AL642" s="723"/>
      <c r="AM642" s="723"/>
      <c r="AN642" s="723"/>
      <c r="AO642" s="723"/>
      <c r="AP642" s="723"/>
      <c r="AQ642" s="1"/>
      <c r="AR642" s="1"/>
      <c r="AS642" s="1"/>
      <c r="AT642" s="717"/>
      <c r="AU642" s="723"/>
      <c r="AV642" s="723"/>
      <c r="AW642" s="723"/>
      <c r="AX642" s="723"/>
      <c r="AY642" s="723"/>
      <c r="AZ642" s="1"/>
      <c r="BA642" s="1"/>
      <c r="BB642" s="1"/>
      <c r="BC642" s="717"/>
      <c r="BD642" s="723"/>
      <c r="BE642" s="723"/>
      <c r="BF642" s="723"/>
      <c r="BG642" s="723"/>
      <c r="BH642" s="723"/>
      <c r="BI642" s="1"/>
      <c r="BJ642" s="1"/>
      <c r="BK642" s="1"/>
      <c r="BL642" s="717"/>
      <c r="BM642" s="723"/>
      <c r="BN642" s="723"/>
      <c r="BO642" s="723"/>
      <c r="BP642" s="723"/>
      <c r="BQ642" s="723"/>
      <c r="BR642" s="1"/>
      <c r="BS642" s="1"/>
      <c r="BT642" s="1"/>
      <c r="BU642" s="1"/>
      <c r="BV642" s="1"/>
      <c r="BW642" s="1"/>
      <c r="BX642" s="1"/>
      <c r="BY642" s="1"/>
      <c r="BZ642" s="1"/>
      <c r="CA642" s="1"/>
      <c r="CB642" s="1"/>
      <c r="CC642" s="1"/>
    </row>
    <row r="643" spans="1:81" ht="39.75" customHeight="1" x14ac:dyDescent="0.3">
      <c r="A643" s="714"/>
      <c r="B643" s="715"/>
      <c r="C643" s="2"/>
      <c r="D643" s="2"/>
      <c r="E643" s="2"/>
      <c r="F643" s="2"/>
      <c r="G643" s="2"/>
      <c r="H643" s="2"/>
      <c r="I643" s="2"/>
      <c r="J643" s="716"/>
      <c r="K643" s="717"/>
      <c r="L643" s="718"/>
      <c r="M643" s="718"/>
      <c r="N643" s="719"/>
      <c r="O643" s="719"/>
      <c r="P643" s="719"/>
      <c r="Q643" s="719"/>
      <c r="R643" s="2"/>
      <c r="S643" s="2"/>
      <c r="T643" s="2"/>
      <c r="U643" s="2"/>
      <c r="V643" s="2"/>
      <c r="W643" s="2"/>
      <c r="X643" s="720"/>
      <c r="Y643" s="720"/>
      <c r="Z643" s="720"/>
      <c r="AA643" s="720"/>
      <c r="AB643" s="717"/>
      <c r="AC643" s="721"/>
      <c r="AD643" s="722"/>
      <c r="AE643" s="722"/>
      <c r="AF643" s="722"/>
      <c r="AG643" s="722"/>
      <c r="AH643" s="722"/>
      <c r="AI643" s="722"/>
      <c r="AJ643" s="722"/>
      <c r="AK643" s="717"/>
      <c r="AL643" s="723"/>
      <c r="AM643" s="723"/>
      <c r="AN643" s="723"/>
      <c r="AO643" s="723"/>
      <c r="AP643" s="723"/>
      <c r="AQ643" s="1"/>
      <c r="AR643" s="1"/>
      <c r="AS643" s="1"/>
      <c r="AT643" s="717"/>
      <c r="AU643" s="723"/>
      <c r="AV643" s="723"/>
      <c r="AW643" s="723"/>
      <c r="AX643" s="723"/>
      <c r="AY643" s="723"/>
      <c r="AZ643" s="1"/>
      <c r="BA643" s="1"/>
      <c r="BB643" s="1"/>
      <c r="BC643" s="717"/>
      <c r="BD643" s="723"/>
      <c r="BE643" s="723"/>
      <c r="BF643" s="723"/>
      <c r="BG643" s="723"/>
      <c r="BH643" s="723"/>
      <c r="BI643" s="1"/>
      <c r="BJ643" s="1"/>
      <c r="BK643" s="1"/>
      <c r="BL643" s="717"/>
      <c r="BM643" s="723"/>
      <c r="BN643" s="723"/>
      <c r="BO643" s="723"/>
      <c r="BP643" s="723"/>
      <c r="BQ643" s="723"/>
      <c r="BR643" s="1"/>
      <c r="BS643" s="1"/>
      <c r="BT643" s="1"/>
      <c r="BU643" s="1"/>
      <c r="BV643" s="1"/>
      <c r="BW643" s="1"/>
      <c r="BX643" s="1"/>
      <c r="BY643" s="1"/>
      <c r="BZ643" s="1"/>
      <c r="CA643" s="1"/>
      <c r="CB643" s="1"/>
      <c r="CC643" s="1"/>
    </row>
    <row r="644" spans="1:81" ht="39.75" customHeight="1" x14ac:dyDescent="0.3">
      <c r="A644" s="714"/>
      <c r="B644" s="715"/>
      <c r="C644" s="2"/>
      <c r="D644" s="2"/>
      <c r="E644" s="2"/>
      <c r="F644" s="2"/>
      <c r="G644" s="2"/>
      <c r="H644" s="2"/>
      <c r="I644" s="2"/>
      <c r="J644" s="716"/>
      <c r="K644" s="717"/>
      <c r="L644" s="718"/>
      <c r="M644" s="718"/>
      <c r="N644" s="719"/>
      <c r="O644" s="719"/>
      <c r="P644" s="719"/>
      <c r="Q644" s="719"/>
      <c r="R644" s="2"/>
      <c r="S644" s="2"/>
      <c r="T644" s="2"/>
      <c r="U644" s="2"/>
      <c r="V644" s="2"/>
      <c r="W644" s="2"/>
      <c r="X644" s="720"/>
      <c r="Y644" s="720"/>
      <c r="Z644" s="720"/>
      <c r="AA644" s="720"/>
      <c r="AB644" s="717"/>
      <c r="AC644" s="721"/>
      <c r="AD644" s="722"/>
      <c r="AE644" s="722"/>
      <c r="AF644" s="722"/>
      <c r="AG644" s="722"/>
      <c r="AH644" s="722"/>
      <c r="AI644" s="722"/>
      <c r="AJ644" s="722"/>
      <c r="AK644" s="717"/>
      <c r="AL644" s="723"/>
      <c r="AM644" s="723"/>
      <c r="AN644" s="723"/>
      <c r="AO644" s="723"/>
      <c r="AP644" s="723"/>
      <c r="AQ644" s="1"/>
      <c r="AR644" s="1"/>
      <c r="AS644" s="1"/>
      <c r="AT644" s="717"/>
      <c r="AU644" s="723"/>
      <c r="AV644" s="723"/>
      <c r="AW644" s="723"/>
      <c r="AX644" s="723"/>
      <c r="AY644" s="723"/>
      <c r="AZ644" s="1"/>
      <c r="BA644" s="1"/>
      <c r="BB644" s="1"/>
      <c r="BC644" s="717"/>
      <c r="BD644" s="723"/>
      <c r="BE644" s="723"/>
      <c r="BF644" s="723"/>
      <c r="BG644" s="723"/>
      <c r="BH644" s="723"/>
      <c r="BI644" s="1"/>
      <c r="BJ644" s="1"/>
      <c r="BK644" s="1"/>
      <c r="BL644" s="717"/>
      <c r="BM644" s="723"/>
      <c r="BN644" s="723"/>
      <c r="BO644" s="723"/>
      <c r="BP644" s="723"/>
      <c r="BQ644" s="723"/>
      <c r="BR644" s="1"/>
      <c r="BS644" s="1"/>
      <c r="BT644" s="1"/>
      <c r="BU644" s="1"/>
      <c r="BV644" s="1"/>
      <c r="BW644" s="1"/>
      <c r="BX644" s="1"/>
      <c r="BY644" s="1"/>
      <c r="BZ644" s="1"/>
      <c r="CA644" s="1"/>
      <c r="CB644" s="1"/>
      <c r="CC644" s="1"/>
    </row>
    <row r="645" spans="1:81" ht="39.75" customHeight="1" x14ac:dyDescent="0.3">
      <c r="A645" s="714"/>
      <c r="B645" s="715"/>
      <c r="C645" s="2"/>
      <c r="D645" s="2"/>
      <c r="E645" s="2"/>
      <c r="F645" s="2"/>
      <c r="G645" s="2"/>
      <c r="H645" s="2"/>
      <c r="I645" s="2"/>
      <c r="J645" s="716"/>
      <c r="K645" s="717"/>
      <c r="L645" s="718"/>
      <c r="M645" s="718"/>
      <c r="N645" s="719"/>
      <c r="O645" s="719"/>
      <c r="P645" s="719"/>
      <c r="Q645" s="719"/>
      <c r="R645" s="2"/>
      <c r="S645" s="2"/>
      <c r="T645" s="2"/>
      <c r="U645" s="2"/>
      <c r="V645" s="2"/>
      <c r="W645" s="2"/>
      <c r="X645" s="720"/>
      <c r="Y645" s="720"/>
      <c r="Z645" s="720"/>
      <c r="AA645" s="720"/>
      <c r="AB645" s="717"/>
      <c r="AC645" s="721"/>
      <c r="AD645" s="722"/>
      <c r="AE645" s="722"/>
      <c r="AF645" s="722"/>
      <c r="AG645" s="722"/>
      <c r="AH645" s="722"/>
      <c r="AI645" s="722"/>
      <c r="AJ645" s="722"/>
      <c r="AK645" s="717"/>
      <c r="AL645" s="723"/>
      <c r="AM645" s="723"/>
      <c r="AN645" s="723"/>
      <c r="AO645" s="723"/>
      <c r="AP645" s="723"/>
      <c r="AQ645" s="1"/>
      <c r="AR645" s="1"/>
      <c r="AS645" s="1"/>
      <c r="AT645" s="717"/>
      <c r="AU645" s="723"/>
      <c r="AV645" s="723"/>
      <c r="AW645" s="723"/>
      <c r="AX645" s="723"/>
      <c r="AY645" s="723"/>
      <c r="AZ645" s="1"/>
      <c r="BA645" s="1"/>
      <c r="BB645" s="1"/>
      <c r="BC645" s="717"/>
      <c r="BD645" s="723"/>
      <c r="BE645" s="723"/>
      <c r="BF645" s="723"/>
      <c r="BG645" s="723"/>
      <c r="BH645" s="723"/>
      <c r="BI645" s="1"/>
      <c r="BJ645" s="1"/>
      <c r="BK645" s="1"/>
      <c r="BL645" s="717"/>
      <c r="BM645" s="723"/>
      <c r="BN645" s="723"/>
      <c r="BO645" s="723"/>
      <c r="BP645" s="723"/>
      <c r="BQ645" s="723"/>
      <c r="BR645" s="1"/>
      <c r="BS645" s="1"/>
      <c r="BT645" s="1"/>
      <c r="BU645" s="1"/>
      <c r="BV645" s="1"/>
      <c r="BW645" s="1"/>
      <c r="BX645" s="1"/>
      <c r="BY645" s="1"/>
      <c r="BZ645" s="1"/>
      <c r="CA645" s="1"/>
      <c r="CB645" s="1"/>
      <c r="CC645" s="1"/>
    </row>
    <row r="646" spans="1:81" ht="39.75" customHeight="1" x14ac:dyDescent="0.3">
      <c r="A646" s="714"/>
      <c r="B646" s="715"/>
      <c r="C646" s="2"/>
      <c r="D646" s="2"/>
      <c r="E646" s="2"/>
      <c r="F646" s="2"/>
      <c r="G646" s="2"/>
      <c r="H646" s="2"/>
      <c r="I646" s="2"/>
      <c r="J646" s="716"/>
      <c r="K646" s="717"/>
      <c r="L646" s="718"/>
      <c r="M646" s="718"/>
      <c r="N646" s="719"/>
      <c r="O646" s="719"/>
      <c r="P646" s="719"/>
      <c r="Q646" s="719"/>
      <c r="R646" s="2"/>
      <c r="S646" s="2"/>
      <c r="T646" s="2"/>
      <c r="U646" s="2"/>
      <c r="V646" s="2"/>
      <c r="W646" s="2"/>
      <c r="X646" s="720"/>
      <c r="Y646" s="720"/>
      <c r="Z646" s="720"/>
      <c r="AA646" s="720"/>
      <c r="AB646" s="717"/>
      <c r="AC646" s="721"/>
      <c r="AD646" s="722"/>
      <c r="AE646" s="722"/>
      <c r="AF646" s="722"/>
      <c r="AG646" s="722"/>
      <c r="AH646" s="722"/>
      <c r="AI646" s="722"/>
      <c r="AJ646" s="722"/>
      <c r="AK646" s="717"/>
      <c r="AL646" s="723"/>
      <c r="AM646" s="723"/>
      <c r="AN646" s="723"/>
      <c r="AO646" s="723"/>
      <c r="AP646" s="723"/>
      <c r="AQ646" s="1"/>
      <c r="AR646" s="1"/>
      <c r="AS646" s="1"/>
      <c r="AT646" s="717"/>
      <c r="AU646" s="723"/>
      <c r="AV646" s="723"/>
      <c r="AW646" s="723"/>
      <c r="AX646" s="723"/>
      <c r="AY646" s="723"/>
      <c r="AZ646" s="1"/>
      <c r="BA646" s="1"/>
      <c r="BB646" s="1"/>
      <c r="BC646" s="717"/>
      <c r="BD646" s="723"/>
      <c r="BE646" s="723"/>
      <c r="BF646" s="723"/>
      <c r="BG646" s="723"/>
      <c r="BH646" s="723"/>
      <c r="BI646" s="1"/>
      <c r="BJ646" s="1"/>
      <c r="BK646" s="1"/>
      <c r="BL646" s="717"/>
      <c r="BM646" s="723"/>
      <c r="BN646" s="723"/>
      <c r="BO646" s="723"/>
      <c r="BP646" s="723"/>
      <c r="BQ646" s="723"/>
      <c r="BR646" s="1"/>
      <c r="BS646" s="1"/>
      <c r="BT646" s="1"/>
      <c r="BU646" s="1"/>
      <c r="BV646" s="1"/>
      <c r="BW646" s="1"/>
      <c r="BX646" s="1"/>
      <c r="BY646" s="1"/>
      <c r="BZ646" s="1"/>
      <c r="CA646" s="1"/>
      <c r="CB646" s="1"/>
      <c r="CC646" s="1"/>
    </row>
    <row r="647" spans="1:81" ht="39.75" customHeight="1" x14ac:dyDescent="0.3">
      <c r="A647" s="714"/>
      <c r="B647" s="715"/>
      <c r="C647" s="2"/>
      <c r="D647" s="2"/>
      <c r="E647" s="2"/>
      <c r="F647" s="2"/>
      <c r="G647" s="2"/>
      <c r="H647" s="2"/>
      <c r="I647" s="2"/>
      <c r="J647" s="716"/>
      <c r="K647" s="717"/>
      <c r="L647" s="718"/>
      <c r="M647" s="718"/>
      <c r="N647" s="719"/>
      <c r="O647" s="719"/>
      <c r="P647" s="719"/>
      <c r="Q647" s="719"/>
      <c r="R647" s="2"/>
      <c r="S647" s="2"/>
      <c r="T647" s="2"/>
      <c r="U647" s="2"/>
      <c r="V647" s="2"/>
      <c r="W647" s="2"/>
      <c r="X647" s="720"/>
      <c r="Y647" s="720"/>
      <c r="Z647" s="720"/>
      <c r="AA647" s="720"/>
      <c r="AB647" s="717"/>
      <c r="AC647" s="721"/>
      <c r="AD647" s="722"/>
      <c r="AE647" s="722"/>
      <c r="AF647" s="722"/>
      <c r="AG647" s="722"/>
      <c r="AH647" s="722"/>
      <c r="AI647" s="722"/>
      <c r="AJ647" s="722"/>
      <c r="AK647" s="717"/>
      <c r="AL647" s="723"/>
      <c r="AM647" s="723"/>
      <c r="AN647" s="723"/>
      <c r="AO647" s="723"/>
      <c r="AP647" s="723"/>
      <c r="AQ647" s="1"/>
      <c r="AR647" s="1"/>
      <c r="AS647" s="1"/>
      <c r="AT647" s="717"/>
      <c r="AU647" s="723"/>
      <c r="AV647" s="723"/>
      <c r="AW647" s="723"/>
      <c r="AX647" s="723"/>
      <c r="AY647" s="723"/>
      <c r="AZ647" s="1"/>
      <c r="BA647" s="1"/>
      <c r="BB647" s="1"/>
      <c r="BC647" s="717"/>
      <c r="BD647" s="723"/>
      <c r="BE647" s="723"/>
      <c r="BF647" s="723"/>
      <c r="BG647" s="723"/>
      <c r="BH647" s="723"/>
      <c r="BI647" s="1"/>
      <c r="BJ647" s="1"/>
      <c r="BK647" s="1"/>
      <c r="BL647" s="717"/>
      <c r="BM647" s="723"/>
      <c r="BN647" s="723"/>
      <c r="BO647" s="723"/>
      <c r="BP647" s="723"/>
      <c r="BQ647" s="723"/>
      <c r="BR647" s="1"/>
      <c r="BS647" s="1"/>
      <c r="BT647" s="1"/>
      <c r="BU647" s="1"/>
      <c r="BV647" s="1"/>
      <c r="BW647" s="1"/>
      <c r="BX647" s="1"/>
      <c r="BY647" s="1"/>
      <c r="BZ647" s="1"/>
      <c r="CA647" s="1"/>
      <c r="CB647" s="1"/>
      <c r="CC647" s="1"/>
    </row>
    <row r="648" spans="1:81" ht="39.75" customHeight="1" x14ac:dyDescent="0.3">
      <c r="A648" s="714"/>
      <c r="B648" s="715"/>
      <c r="C648" s="2"/>
      <c r="D648" s="2"/>
      <c r="E648" s="2"/>
      <c r="F648" s="2"/>
      <c r="G648" s="2"/>
      <c r="H648" s="2"/>
      <c r="I648" s="2"/>
      <c r="J648" s="716"/>
      <c r="K648" s="717"/>
      <c r="L648" s="718"/>
      <c r="M648" s="718"/>
      <c r="N648" s="719"/>
      <c r="O648" s="719"/>
      <c r="P648" s="719"/>
      <c r="Q648" s="719"/>
      <c r="R648" s="2"/>
      <c r="S648" s="2"/>
      <c r="T648" s="2"/>
      <c r="U648" s="2"/>
      <c r="V648" s="2"/>
      <c r="W648" s="2"/>
      <c r="X648" s="720"/>
      <c r="Y648" s="720"/>
      <c r="Z648" s="720"/>
      <c r="AA648" s="720"/>
      <c r="AB648" s="717"/>
      <c r="AC648" s="721"/>
      <c r="AD648" s="722"/>
      <c r="AE648" s="722"/>
      <c r="AF648" s="722"/>
      <c r="AG648" s="722"/>
      <c r="AH648" s="722"/>
      <c r="AI648" s="722"/>
      <c r="AJ648" s="722"/>
      <c r="AK648" s="717"/>
      <c r="AL648" s="723"/>
      <c r="AM648" s="723"/>
      <c r="AN648" s="723"/>
      <c r="AO648" s="723"/>
      <c r="AP648" s="723"/>
      <c r="AQ648" s="1"/>
      <c r="AR648" s="1"/>
      <c r="AS648" s="1"/>
      <c r="AT648" s="717"/>
      <c r="AU648" s="723"/>
      <c r="AV648" s="723"/>
      <c r="AW648" s="723"/>
      <c r="AX648" s="723"/>
      <c r="AY648" s="723"/>
      <c r="AZ648" s="1"/>
      <c r="BA648" s="1"/>
      <c r="BB648" s="1"/>
      <c r="BC648" s="717"/>
      <c r="BD648" s="723"/>
      <c r="BE648" s="723"/>
      <c r="BF648" s="723"/>
      <c r="BG648" s="723"/>
      <c r="BH648" s="723"/>
      <c r="BI648" s="1"/>
      <c r="BJ648" s="1"/>
      <c r="BK648" s="1"/>
      <c r="BL648" s="717"/>
      <c r="BM648" s="723"/>
      <c r="BN648" s="723"/>
      <c r="BO648" s="723"/>
      <c r="BP648" s="723"/>
      <c r="BQ648" s="723"/>
      <c r="BR648" s="1"/>
      <c r="BS648" s="1"/>
      <c r="BT648" s="1"/>
      <c r="BU648" s="1"/>
      <c r="BV648" s="1"/>
      <c r="BW648" s="1"/>
      <c r="BX648" s="1"/>
      <c r="BY648" s="1"/>
      <c r="BZ648" s="1"/>
      <c r="CA648" s="1"/>
      <c r="CB648" s="1"/>
      <c r="CC648" s="1"/>
    </row>
    <row r="649" spans="1:81" ht="39.75" customHeight="1" x14ac:dyDescent="0.3">
      <c r="A649" s="714"/>
      <c r="B649" s="715"/>
      <c r="C649" s="2"/>
      <c r="D649" s="2"/>
      <c r="E649" s="2"/>
      <c r="F649" s="2"/>
      <c r="G649" s="2"/>
      <c r="H649" s="2"/>
      <c r="I649" s="2"/>
      <c r="J649" s="716"/>
      <c r="K649" s="717"/>
      <c r="L649" s="718"/>
      <c r="M649" s="718"/>
      <c r="N649" s="719"/>
      <c r="O649" s="719"/>
      <c r="P649" s="719"/>
      <c r="Q649" s="719"/>
      <c r="R649" s="2"/>
      <c r="S649" s="2"/>
      <c r="T649" s="2"/>
      <c r="U649" s="2"/>
      <c r="V649" s="2"/>
      <c r="W649" s="2"/>
      <c r="X649" s="720"/>
      <c r="Y649" s="720"/>
      <c r="Z649" s="720"/>
      <c r="AA649" s="720"/>
      <c r="AB649" s="717"/>
      <c r="AC649" s="721"/>
      <c r="AD649" s="722"/>
      <c r="AE649" s="722"/>
      <c r="AF649" s="722"/>
      <c r="AG649" s="722"/>
      <c r="AH649" s="722"/>
      <c r="AI649" s="722"/>
      <c r="AJ649" s="722"/>
      <c r="AK649" s="717"/>
      <c r="AL649" s="723"/>
      <c r="AM649" s="723"/>
      <c r="AN649" s="723"/>
      <c r="AO649" s="723"/>
      <c r="AP649" s="723"/>
      <c r="AQ649" s="1"/>
      <c r="AR649" s="1"/>
      <c r="AS649" s="1"/>
      <c r="AT649" s="717"/>
      <c r="AU649" s="723"/>
      <c r="AV649" s="723"/>
      <c r="AW649" s="723"/>
      <c r="AX649" s="723"/>
      <c r="AY649" s="723"/>
      <c r="AZ649" s="1"/>
      <c r="BA649" s="1"/>
      <c r="BB649" s="1"/>
      <c r="BC649" s="717"/>
      <c r="BD649" s="723"/>
      <c r="BE649" s="723"/>
      <c r="BF649" s="723"/>
      <c r="BG649" s="723"/>
      <c r="BH649" s="723"/>
      <c r="BI649" s="1"/>
      <c r="BJ649" s="1"/>
      <c r="BK649" s="1"/>
      <c r="BL649" s="717"/>
      <c r="BM649" s="723"/>
      <c r="BN649" s="723"/>
      <c r="BO649" s="723"/>
      <c r="BP649" s="723"/>
      <c r="BQ649" s="723"/>
      <c r="BR649" s="1"/>
      <c r="BS649" s="1"/>
      <c r="BT649" s="1"/>
      <c r="BU649" s="1"/>
      <c r="BV649" s="1"/>
      <c r="BW649" s="1"/>
      <c r="BX649" s="1"/>
      <c r="BY649" s="1"/>
      <c r="BZ649" s="1"/>
      <c r="CA649" s="1"/>
      <c r="CB649" s="1"/>
      <c r="CC649" s="1"/>
    </row>
    <row r="650" spans="1:81" ht="39.75" customHeight="1" x14ac:dyDescent="0.3">
      <c r="A650" s="714"/>
      <c r="B650" s="715"/>
      <c r="C650" s="2"/>
      <c r="D650" s="2"/>
      <c r="E650" s="2"/>
      <c r="F650" s="2"/>
      <c r="G650" s="2"/>
      <c r="H650" s="2"/>
      <c r="I650" s="2"/>
      <c r="J650" s="716"/>
      <c r="K650" s="717"/>
      <c r="L650" s="718"/>
      <c r="M650" s="718"/>
      <c r="N650" s="719"/>
      <c r="O650" s="719"/>
      <c r="P650" s="719"/>
      <c r="Q650" s="719"/>
      <c r="R650" s="2"/>
      <c r="S650" s="2"/>
      <c r="T650" s="2"/>
      <c r="U650" s="2"/>
      <c r="V650" s="2"/>
      <c r="W650" s="2"/>
      <c r="X650" s="720"/>
      <c r="Y650" s="720"/>
      <c r="Z650" s="720"/>
      <c r="AA650" s="720"/>
      <c r="AB650" s="717"/>
      <c r="AC650" s="721"/>
      <c r="AD650" s="722"/>
      <c r="AE650" s="722"/>
      <c r="AF650" s="722"/>
      <c r="AG650" s="722"/>
      <c r="AH650" s="722"/>
      <c r="AI650" s="722"/>
      <c r="AJ650" s="722"/>
      <c r="AK650" s="717"/>
      <c r="AL650" s="723"/>
      <c r="AM650" s="723"/>
      <c r="AN650" s="723"/>
      <c r="AO650" s="723"/>
      <c r="AP650" s="723"/>
      <c r="AQ650" s="1"/>
      <c r="AR650" s="1"/>
      <c r="AS650" s="1"/>
      <c r="AT650" s="717"/>
      <c r="AU650" s="723"/>
      <c r="AV650" s="723"/>
      <c r="AW650" s="723"/>
      <c r="AX650" s="723"/>
      <c r="AY650" s="723"/>
      <c r="AZ650" s="1"/>
      <c r="BA650" s="1"/>
      <c r="BB650" s="1"/>
      <c r="BC650" s="717"/>
      <c r="BD650" s="723"/>
      <c r="BE650" s="723"/>
      <c r="BF650" s="723"/>
      <c r="BG650" s="723"/>
      <c r="BH650" s="723"/>
      <c r="BI650" s="1"/>
      <c r="BJ650" s="1"/>
      <c r="BK650" s="1"/>
      <c r="BL650" s="717"/>
      <c r="BM650" s="723"/>
      <c r="BN650" s="723"/>
      <c r="BO650" s="723"/>
      <c r="BP650" s="723"/>
      <c r="BQ650" s="723"/>
      <c r="BR650" s="1"/>
      <c r="BS650" s="1"/>
      <c r="BT650" s="1"/>
      <c r="BU650" s="1"/>
      <c r="BV650" s="1"/>
      <c r="BW650" s="1"/>
      <c r="BX650" s="1"/>
      <c r="BY650" s="1"/>
      <c r="BZ650" s="1"/>
      <c r="CA650" s="1"/>
      <c r="CB650" s="1"/>
      <c r="CC650" s="1"/>
    </row>
    <row r="651" spans="1:81" ht="39.75" customHeight="1" x14ac:dyDescent="0.3">
      <c r="A651" s="714"/>
      <c r="B651" s="715"/>
      <c r="C651" s="2"/>
      <c r="D651" s="2"/>
      <c r="E651" s="2"/>
      <c r="F651" s="2"/>
      <c r="G651" s="2"/>
      <c r="H651" s="2"/>
      <c r="I651" s="2"/>
      <c r="J651" s="716"/>
      <c r="K651" s="717"/>
      <c r="L651" s="718"/>
      <c r="M651" s="718"/>
      <c r="N651" s="719"/>
      <c r="O651" s="719"/>
      <c r="P651" s="719"/>
      <c r="Q651" s="719"/>
      <c r="R651" s="2"/>
      <c r="S651" s="2"/>
      <c r="T651" s="2"/>
      <c r="U651" s="2"/>
      <c r="V651" s="2"/>
      <c r="W651" s="2"/>
      <c r="X651" s="720"/>
      <c r="Y651" s="720"/>
      <c r="Z651" s="720"/>
      <c r="AA651" s="720"/>
      <c r="AB651" s="717"/>
      <c r="AC651" s="721"/>
      <c r="AD651" s="722"/>
      <c r="AE651" s="722"/>
      <c r="AF651" s="722"/>
      <c r="AG651" s="722"/>
      <c r="AH651" s="722"/>
      <c r="AI651" s="722"/>
      <c r="AJ651" s="722"/>
      <c r="AK651" s="717"/>
      <c r="AL651" s="723"/>
      <c r="AM651" s="723"/>
      <c r="AN651" s="723"/>
      <c r="AO651" s="723"/>
      <c r="AP651" s="723"/>
      <c r="AQ651" s="1"/>
      <c r="AR651" s="1"/>
      <c r="AS651" s="1"/>
      <c r="AT651" s="717"/>
      <c r="AU651" s="723"/>
      <c r="AV651" s="723"/>
      <c r="AW651" s="723"/>
      <c r="AX651" s="723"/>
      <c r="AY651" s="723"/>
      <c r="AZ651" s="1"/>
      <c r="BA651" s="1"/>
      <c r="BB651" s="1"/>
      <c r="BC651" s="717"/>
      <c r="BD651" s="723"/>
      <c r="BE651" s="723"/>
      <c r="BF651" s="723"/>
      <c r="BG651" s="723"/>
      <c r="BH651" s="723"/>
      <c r="BI651" s="1"/>
      <c r="BJ651" s="1"/>
      <c r="BK651" s="1"/>
      <c r="BL651" s="717"/>
      <c r="BM651" s="723"/>
      <c r="BN651" s="723"/>
      <c r="BO651" s="723"/>
      <c r="BP651" s="723"/>
      <c r="BQ651" s="723"/>
      <c r="BR651" s="1"/>
      <c r="BS651" s="1"/>
      <c r="BT651" s="1"/>
      <c r="BU651" s="1"/>
      <c r="BV651" s="1"/>
      <c r="BW651" s="1"/>
      <c r="BX651" s="1"/>
      <c r="BY651" s="1"/>
      <c r="BZ651" s="1"/>
      <c r="CA651" s="1"/>
      <c r="CB651" s="1"/>
      <c r="CC651" s="1"/>
    </row>
    <row r="652" spans="1:81" ht="39.75" customHeight="1" x14ac:dyDescent="0.3">
      <c r="A652" s="714"/>
      <c r="B652" s="715"/>
      <c r="C652" s="2"/>
      <c r="D652" s="2"/>
      <c r="E652" s="2"/>
      <c r="F652" s="2"/>
      <c r="G652" s="2"/>
      <c r="H652" s="2"/>
      <c r="I652" s="2"/>
      <c r="J652" s="716"/>
      <c r="K652" s="717"/>
      <c r="L652" s="718"/>
      <c r="M652" s="718"/>
      <c r="N652" s="719"/>
      <c r="O652" s="719"/>
      <c r="P652" s="719"/>
      <c r="Q652" s="719"/>
      <c r="R652" s="2"/>
      <c r="S652" s="2"/>
      <c r="T652" s="2"/>
      <c r="U652" s="2"/>
      <c r="V652" s="2"/>
      <c r="W652" s="2"/>
      <c r="X652" s="720"/>
      <c r="Y652" s="720"/>
      <c r="Z652" s="720"/>
      <c r="AA652" s="720"/>
      <c r="AB652" s="717"/>
      <c r="AC652" s="721"/>
      <c r="AD652" s="722"/>
      <c r="AE652" s="722"/>
      <c r="AF652" s="722"/>
      <c r="AG652" s="722"/>
      <c r="AH652" s="722"/>
      <c r="AI652" s="722"/>
      <c r="AJ652" s="722"/>
      <c r="AK652" s="717"/>
      <c r="AL652" s="723"/>
      <c r="AM652" s="723"/>
      <c r="AN652" s="723"/>
      <c r="AO652" s="723"/>
      <c r="AP652" s="723"/>
      <c r="AQ652" s="1"/>
      <c r="AR652" s="1"/>
      <c r="AS652" s="1"/>
      <c r="AT652" s="717"/>
      <c r="AU652" s="723"/>
      <c r="AV652" s="723"/>
      <c r="AW652" s="723"/>
      <c r="AX652" s="723"/>
      <c r="AY652" s="723"/>
      <c r="AZ652" s="1"/>
      <c r="BA652" s="1"/>
      <c r="BB652" s="1"/>
      <c r="BC652" s="717"/>
      <c r="BD652" s="723"/>
      <c r="BE652" s="723"/>
      <c r="BF652" s="723"/>
      <c r="BG652" s="723"/>
      <c r="BH652" s="723"/>
      <c r="BI652" s="1"/>
      <c r="BJ652" s="1"/>
      <c r="BK652" s="1"/>
      <c r="BL652" s="717"/>
      <c r="BM652" s="723"/>
      <c r="BN652" s="723"/>
      <c r="BO652" s="723"/>
      <c r="BP652" s="723"/>
      <c r="BQ652" s="723"/>
      <c r="BR652" s="1"/>
      <c r="BS652" s="1"/>
      <c r="BT652" s="1"/>
      <c r="BU652" s="1"/>
      <c r="BV652" s="1"/>
      <c r="BW652" s="1"/>
      <c r="BX652" s="1"/>
      <c r="BY652" s="1"/>
      <c r="BZ652" s="1"/>
      <c r="CA652" s="1"/>
      <c r="CB652" s="1"/>
      <c r="CC652" s="1"/>
    </row>
    <row r="653" spans="1:81" ht="39.75" customHeight="1" x14ac:dyDescent="0.3">
      <c r="A653" s="714"/>
      <c r="B653" s="715"/>
      <c r="C653" s="2"/>
      <c r="D653" s="2"/>
      <c r="E653" s="2"/>
      <c r="F653" s="2"/>
      <c r="G653" s="2"/>
      <c r="H653" s="2"/>
      <c r="I653" s="2"/>
      <c r="J653" s="716"/>
      <c r="K653" s="717"/>
      <c r="L653" s="718"/>
      <c r="M653" s="718"/>
      <c r="N653" s="719"/>
      <c r="O653" s="719"/>
      <c r="P653" s="719"/>
      <c r="Q653" s="719"/>
      <c r="R653" s="2"/>
      <c r="S653" s="2"/>
      <c r="T653" s="2"/>
      <c r="U653" s="2"/>
      <c r="V653" s="2"/>
      <c r="W653" s="2"/>
      <c r="X653" s="720"/>
      <c r="Y653" s="720"/>
      <c r="Z653" s="720"/>
      <c r="AA653" s="720"/>
      <c r="AB653" s="717"/>
      <c r="AC653" s="721"/>
      <c r="AD653" s="722"/>
      <c r="AE653" s="722"/>
      <c r="AF653" s="722"/>
      <c r="AG653" s="722"/>
      <c r="AH653" s="722"/>
      <c r="AI653" s="722"/>
      <c r="AJ653" s="722"/>
      <c r="AK653" s="717"/>
      <c r="AL653" s="723"/>
      <c r="AM653" s="723"/>
      <c r="AN653" s="723"/>
      <c r="AO653" s="723"/>
      <c r="AP653" s="723"/>
      <c r="AQ653" s="1"/>
      <c r="AR653" s="1"/>
      <c r="AS653" s="1"/>
      <c r="AT653" s="717"/>
      <c r="AU653" s="723"/>
      <c r="AV653" s="723"/>
      <c r="AW653" s="723"/>
      <c r="AX653" s="723"/>
      <c r="AY653" s="723"/>
      <c r="AZ653" s="1"/>
      <c r="BA653" s="1"/>
      <c r="BB653" s="1"/>
      <c r="BC653" s="717"/>
      <c r="BD653" s="723"/>
      <c r="BE653" s="723"/>
      <c r="BF653" s="723"/>
      <c r="BG653" s="723"/>
      <c r="BH653" s="723"/>
      <c r="BI653" s="1"/>
      <c r="BJ653" s="1"/>
      <c r="BK653" s="1"/>
      <c r="BL653" s="717"/>
      <c r="BM653" s="723"/>
      <c r="BN653" s="723"/>
      <c r="BO653" s="723"/>
      <c r="BP653" s="723"/>
      <c r="BQ653" s="723"/>
      <c r="BR653" s="1"/>
      <c r="BS653" s="1"/>
      <c r="BT653" s="1"/>
      <c r="BU653" s="1"/>
      <c r="BV653" s="1"/>
      <c r="BW653" s="1"/>
      <c r="BX653" s="1"/>
      <c r="BY653" s="1"/>
      <c r="BZ653" s="1"/>
      <c r="CA653" s="1"/>
      <c r="CB653" s="1"/>
      <c r="CC653" s="1"/>
    </row>
    <row r="654" spans="1:81" ht="39.75" customHeight="1" x14ac:dyDescent="0.3">
      <c r="A654" s="714"/>
      <c r="B654" s="715"/>
      <c r="C654" s="2"/>
      <c r="D654" s="2"/>
      <c r="E654" s="2"/>
      <c r="F654" s="2"/>
      <c r="G654" s="2"/>
      <c r="H654" s="2"/>
      <c r="I654" s="2"/>
      <c r="J654" s="716"/>
      <c r="K654" s="717"/>
      <c r="L654" s="718"/>
      <c r="M654" s="718"/>
      <c r="N654" s="719"/>
      <c r="O654" s="719"/>
      <c r="P654" s="719"/>
      <c r="Q654" s="719"/>
      <c r="R654" s="2"/>
      <c r="S654" s="2"/>
      <c r="T654" s="2"/>
      <c r="U654" s="2"/>
      <c r="V654" s="2"/>
      <c r="W654" s="2"/>
      <c r="X654" s="720"/>
      <c r="Y654" s="720"/>
      <c r="Z654" s="720"/>
      <c r="AA654" s="720"/>
      <c r="AB654" s="717"/>
      <c r="AC654" s="721"/>
      <c r="AD654" s="722"/>
      <c r="AE654" s="722"/>
      <c r="AF654" s="722"/>
      <c r="AG654" s="722"/>
      <c r="AH654" s="722"/>
      <c r="AI654" s="722"/>
      <c r="AJ654" s="722"/>
      <c r="AK654" s="717"/>
      <c r="AL654" s="723"/>
      <c r="AM654" s="723"/>
      <c r="AN654" s="723"/>
      <c r="AO654" s="723"/>
      <c r="AP654" s="723"/>
      <c r="AQ654" s="1"/>
      <c r="AR654" s="1"/>
      <c r="AS654" s="1"/>
      <c r="AT654" s="717"/>
      <c r="AU654" s="723"/>
      <c r="AV654" s="723"/>
      <c r="AW654" s="723"/>
      <c r="AX654" s="723"/>
      <c r="AY654" s="723"/>
      <c r="AZ654" s="1"/>
      <c r="BA654" s="1"/>
      <c r="BB654" s="1"/>
      <c r="BC654" s="717"/>
      <c r="BD654" s="723"/>
      <c r="BE654" s="723"/>
      <c r="BF654" s="723"/>
      <c r="BG654" s="723"/>
      <c r="BH654" s="723"/>
      <c r="BI654" s="1"/>
      <c r="BJ654" s="1"/>
      <c r="BK654" s="1"/>
      <c r="BL654" s="717"/>
      <c r="BM654" s="723"/>
      <c r="BN654" s="723"/>
      <c r="BO654" s="723"/>
      <c r="BP654" s="723"/>
      <c r="BQ654" s="723"/>
      <c r="BR654" s="1"/>
      <c r="BS654" s="1"/>
      <c r="BT654" s="1"/>
      <c r="BU654" s="1"/>
      <c r="BV654" s="1"/>
      <c r="BW654" s="1"/>
      <c r="BX654" s="1"/>
      <c r="BY654" s="1"/>
      <c r="BZ654" s="1"/>
      <c r="CA654" s="1"/>
      <c r="CB654" s="1"/>
      <c r="CC654" s="1"/>
    </row>
    <row r="655" spans="1:81" ht="39.75" customHeight="1" x14ac:dyDescent="0.3">
      <c r="A655" s="714"/>
      <c r="B655" s="715"/>
      <c r="C655" s="2"/>
      <c r="D655" s="2"/>
      <c r="E655" s="2"/>
      <c r="F655" s="2"/>
      <c r="G655" s="2"/>
      <c r="H655" s="2"/>
      <c r="I655" s="2"/>
      <c r="J655" s="716"/>
      <c r="K655" s="717"/>
      <c r="L655" s="718"/>
      <c r="M655" s="718"/>
      <c r="N655" s="719"/>
      <c r="O655" s="719"/>
      <c r="P655" s="719"/>
      <c r="Q655" s="719"/>
      <c r="R655" s="2"/>
      <c r="S655" s="2"/>
      <c r="T655" s="2"/>
      <c r="U655" s="2"/>
      <c r="V655" s="2"/>
      <c r="W655" s="2"/>
      <c r="X655" s="720"/>
      <c r="Y655" s="720"/>
      <c r="Z655" s="720"/>
      <c r="AA655" s="720"/>
      <c r="AB655" s="717"/>
      <c r="AC655" s="721"/>
      <c r="AD655" s="722"/>
      <c r="AE655" s="722"/>
      <c r="AF655" s="722"/>
      <c r="AG655" s="722"/>
      <c r="AH655" s="722"/>
      <c r="AI655" s="722"/>
      <c r="AJ655" s="722"/>
      <c r="AK655" s="717"/>
      <c r="AL655" s="723"/>
      <c r="AM655" s="723"/>
      <c r="AN655" s="723"/>
      <c r="AO655" s="723"/>
      <c r="AP655" s="723"/>
      <c r="AQ655" s="1"/>
      <c r="AR655" s="1"/>
      <c r="AS655" s="1"/>
      <c r="AT655" s="717"/>
      <c r="AU655" s="723"/>
      <c r="AV655" s="723"/>
      <c r="AW655" s="723"/>
      <c r="AX655" s="723"/>
      <c r="AY655" s="723"/>
      <c r="AZ655" s="1"/>
      <c r="BA655" s="1"/>
      <c r="BB655" s="1"/>
      <c r="BC655" s="717"/>
      <c r="BD655" s="723"/>
      <c r="BE655" s="723"/>
      <c r="BF655" s="723"/>
      <c r="BG655" s="723"/>
      <c r="BH655" s="723"/>
      <c r="BI655" s="1"/>
      <c r="BJ655" s="1"/>
      <c r="BK655" s="1"/>
      <c r="BL655" s="717"/>
      <c r="BM655" s="723"/>
      <c r="BN655" s="723"/>
      <c r="BO655" s="723"/>
      <c r="BP655" s="723"/>
      <c r="BQ655" s="723"/>
      <c r="BR655" s="1"/>
      <c r="BS655" s="1"/>
      <c r="BT655" s="1"/>
      <c r="BU655" s="1"/>
      <c r="BV655" s="1"/>
      <c r="BW655" s="1"/>
      <c r="BX655" s="1"/>
      <c r="BY655" s="1"/>
      <c r="BZ655" s="1"/>
      <c r="CA655" s="1"/>
      <c r="CB655" s="1"/>
      <c r="CC655" s="1"/>
    </row>
    <row r="656" spans="1:81" ht="39.75" customHeight="1" x14ac:dyDescent="0.3">
      <c r="A656" s="714"/>
      <c r="B656" s="715"/>
      <c r="C656" s="2"/>
      <c r="D656" s="2"/>
      <c r="E656" s="2"/>
      <c r="F656" s="2"/>
      <c r="G656" s="2"/>
      <c r="H656" s="2"/>
      <c r="I656" s="2"/>
      <c r="J656" s="716"/>
      <c r="K656" s="717"/>
      <c r="L656" s="718"/>
      <c r="M656" s="718"/>
      <c r="N656" s="719"/>
      <c r="O656" s="719"/>
      <c r="P656" s="719"/>
      <c r="Q656" s="719"/>
      <c r="R656" s="2"/>
      <c r="S656" s="2"/>
      <c r="T656" s="2"/>
      <c r="U656" s="2"/>
      <c r="V656" s="2"/>
      <c r="W656" s="2"/>
      <c r="X656" s="720"/>
      <c r="Y656" s="720"/>
      <c r="Z656" s="720"/>
      <c r="AA656" s="720"/>
      <c r="AB656" s="717"/>
      <c r="AC656" s="721"/>
      <c r="AD656" s="722"/>
      <c r="AE656" s="722"/>
      <c r="AF656" s="722"/>
      <c r="AG656" s="722"/>
      <c r="AH656" s="722"/>
      <c r="AI656" s="722"/>
      <c r="AJ656" s="722"/>
      <c r="AK656" s="717"/>
      <c r="AL656" s="723"/>
      <c r="AM656" s="723"/>
      <c r="AN656" s="723"/>
      <c r="AO656" s="723"/>
      <c r="AP656" s="723"/>
      <c r="AQ656" s="1"/>
      <c r="AR656" s="1"/>
      <c r="AS656" s="1"/>
      <c r="AT656" s="717"/>
      <c r="AU656" s="723"/>
      <c r="AV656" s="723"/>
      <c r="AW656" s="723"/>
      <c r="AX656" s="723"/>
      <c r="AY656" s="723"/>
      <c r="AZ656" s="1"/>
      <c r="BA656" s="1"/>
      <c r="BB656" s="1"/>
      <c r="BC656" s="717"/>
      <c r="BD656" s="723"/>
      <c r="BE656" s="723"/>
      <c r="BF656" s="723"/>
      <c r="BG656" s="723"/>
      <c r="BH656" s="723"/>
      <c r="BI656" s="1"/>
      <c r="BJ656" s="1"/>
      <c r="BK656" s="1"/>
      <c r="BL656" s="717"/>
      <c r="BM656" s="723"/>
      <c r="BN656" s="723"/>
      <c r="BO656" s="723"/>
      <c r="BP656" s="723"/>
      <c r="BQ656" s="723"/>
      <c r="BR656" s="1"/>
      <c r="BS656" s="1"/>
      <c r="BT656" s="1"/>
      <c r="BU656" s="1"/>
      <c r="BV656" s="1"/>
      <c r="BW656" s="1"/>
      <c r="BX656" s="1"/>
      <c r="BY656" s="1"/>
      <c r="BZ656" s="1"/>
      <c r="CA656" s="1"/>
      <c r="CB656" s="1"/>
      <c r="CC656" s="1"/>
    </row>
    <row r="657" spans="1:81" ht="39.75" customHeight="1" x14ac:dyDescent="0.3">
      <c r="A657" s="714"/>
      <c r="B657" s="715"/>
      <c r="C657" s="2"/>
      <c r="D657" s="2"/>
      <c r="E657" s="2"/>
      <c r="F657" s="2"/>
      <c r="G657" s="2"/>
      <c r="H657" s="2"/>
      <c r="I657" s="2"/>
      <c r="J657" s="716"/>
      <c r="K657" s="717"/>
      <c r="L657" s="718"/>
      <c r="M657" s="718"/>
      <c r="N657" s="719"/>
      <c r="O657" s="719"/>
      <c r="P657" s="719"/>
      <c r="Q657" s="719"/>
      <c r="R657" s="2"/>
      <c r="S657" s="2"/>
      <c r="T657" s="2"/>
      <c r="U657" s="2"/>
      <c r="V657" s="2"/>
      <c r="W657" s="2"/>
      <c r="X657" s="720"/>
      <c r="Y657" s="720"/>
      <c r="Z657" s="720"/>
      <c r="AA657" s="720"/>
      <c r="AB657" s="717"/>
      <c r="AC657" s="721"/>
      <c r="AD657" s="722"/>
      <c r="AE657" s="722"/>
      <c r="AF657" s="722"/>
      <c r="AG657" s="722"/>
      <c r="AH657" s="722"/>
      <c r="AI657" s="722"/>
      <c r="AJ657" s="722"/>
      <c r="AK657" s="717"/>
      <c r="AL657" s="723"/>
      <c r="AM657" s="723"/>
      <c r="AN657" s="723"/>
      <c r="AO657" s="723"/>
      <c r="AP657" s="723"/>
      <c r="AQ657" s="1"/>
      <c r="AR657" s="1"/>
      <c r="AS657" s="1"/>
      <c r="AT657" s="717"/>
      <c r="AU657" s="723"/>
      <c r="AV657" s="723"/>
      <c r="AW657" s="723"/>
      <c r="AX657" s="723"/>
      <c r="AY657" s="723"/>
      <c r="AZ657" s="1"/>
      <c r="BA657" s="1"/>
      <c r="BB657" s="1"/>
      <c r="BC657" s="717"/>
      <c r="BD657" s="723"/>
      <c r="BE657" s="723"/>
      <c r="BF657" s="723"/>
      <c r="BG657" s="723"/>
      <c r="BH657" s="723"/>
      <c r="BI657" s="1"/>
      <c r="BJ657" s="1"/>
      <c r="BK657" s="1"/>
      <c r="BL657" s="717"/>
      <c r="BM657" s="723"/>
      <c r="BN657" s="723"/>
      <c r="BO657" s="723"/>
      <c r="BP657" s="723"/>
      <c r="BQ657" s="723"/>
      <c r="BR657" s="1"/>
      <c r="BS657" s="1"/>
      <c r="BT657" s="1"/>
      <c r="BU657" s="1"/>
      <c r="BV657" s="1"/>
      <c r="BW657" s="1"/>
      <c r="BX657" s="1"/>
      <c r="BY657" s="1"/>
      <c r="BZ657" s="1"/>
      <c r="CA657" s="1"/>
      <c r="CB657" s="1"/>
      <c r="CC657" s="1"/>
    </row>
    <row r="658" spans="1:81" ht="39.75" customHeight="1" x14ac:dyDescent="0.3">
      <c r="A658" s="714"/>
      <c r="B658" s="715"/>
      <c r="C658" s="2"/>
      <c r="D658" s="2"/>
      <c r="E658" s="2"/>
      <c r="F658" s="2"/>
      <c r="G658" s="2"/>
      <c r="H658" s="2"/>
      <c r="I658" s="2"/>
      <c r="J658" s="716"/>
      <c r="K658" s="717"/>
      <c r="L658" s="718"/>
      <c r="M658" s="718"/>
      <c r="N658" s="719"/>
      <c r="O658" s="719"/>
      <c r="P658" s="719"/>
      <c r="Q658" s="719"/>
      <c r="R658" s="2"/>
      <c r="S658" s="2"/>
      <c r="T658" s="2"/>
      <c r="U658" s="2"/>
      <c r="V658" s="2"/>
      <c r="W658" s="2"/>
      <c r="X658" s="720"/>
      <c r="Y658" s="720"/>
      <c r="Z658" s="720"/>
      <c r="AA658" s="720"/>
      <c r="AB658" s="717"/>
      <c r="AC658" s="721"/>
      <c r="AD658" s="722"/>
      <c r="AE658" s="722"/>
      <c r="AF658" s="722"/>
      <c r="AG658" s="722"/>
      <c r="AH658" s="722"/>
      <c r="AI658" s="722"/>
      <c r="AJ658" s="722"/>
      <c r="AK658" s="717"/>
      <c r="AL658" s="723"/>
      <c r="AM658" s="723"/>
      <c r="AN658" s="723"/>
      <c r="AO658" s="723"/>
      <c r="AP658" s="723"/>
      <c r="AQ658" s="1"/>
      <c r="AR658" s="1"/>
      <c r="AS658" s="1"/>
      <c r="AT658" s="717"/>
      <c r="AU658" s="723"/>
      <c r="AV658" s="723"/>
      <c r="AW658" s="723"/>
      <c r="AX658" s="723"/>
      <c r="AY658" s="723"/>
      <c r="AZ658" s="1"/>
      <c r="BA658" s="1"/>
      <c r="BB658" s="1"/>
      <c r="BC658" s="717"/>
      <c r="BD658" s="723"/>
      <c r="BE658" s="723"/>
      <c r="BF658" s="723"/>
      <c r="BG658" s="723"/>
      <c r="BH658" s="723"/>
      <c r="BI658" s="1"/>
      <c r="BJ658" s="1"/>
      <c r="BK658" s="1"/>
      <c r="BL658" s="717"/>
      <c r="BM658" s="723"/>
      <c r="BN658" s="723"/>
      <c r="BO658" s="723"/>
      <c r="BP658" s="723"/>
      <c r="BQ658" s="723"/>
      <c r="BR658" s="1"/>
      <c r="BS658" s="1"/>
      <c r="BT658" s="1"/>
      <c r="BU658" s="1"/>
      <c r="BV658" s="1"/>
      <c r="BW658" s="1"/>
      <c r="BX658" s="1"/>
      <c r="BY658" s="1"/>
      <c r="BZ658" s="1"/>
      <c r="CA658" s="1"/>
      <c r="CB658" s="1"/>
      <c r="CC658" s="1"/>
    </row>
    <row r="659" spans="1:81" ht="39.75" customHeight="1" x14ac:dyDescent="0.3">
      <c r="A659" s="714"/>
      <c r="B659" s="715"/>
      <c r="C659" s="2"/>
      <c r="D659" s="2"/>
      <c r="E659" s="2"/>
      <c r="F659" s="2"/>
      <c r="G659" s="2"/>
      <c r="H659" s="2"/>
      <c r="I659" s="2"/>
      <c r="J659" s="716"/>
      <c r="K659" s="717"/>
      <c r="L659" s="718"/>
      <c r="M659" s="718"/>
      <c r="N659" s="719"/>
      <c r="O659" s="719"/>
      <c r="P659" s="719"/>
      <c r="Q659" s="719"/>
      <c r="R659" s="2"/>
      <c r="S659" s="2"/>
      <c r="T659" s="2"/>
      <c r="U659" s="2"/>
      <c r="V659" s="2"/>
      <c r="W659" s="2"/>
      <c r="X659" s="720"/>
      <c r="Y659" s="720"/>
      <c r="Z659" s="720"/>
      <c r="AA659" s="720"/>
      <c r="AB659" s="717"/>
      <c r="AC659" s="721"/>
      <c r="AD659" s="722"/>
      <c r="AE659" s="722"/>
      <c r="AF659" s="722"/>
      <c r="AG659" s="722"/>
      <c r="AH659" s="722"/>
      <c r="AI659" s="722"/>
      <c r="AJ659" s="722"/>
      <c r="AK659" s="717"/>
      <c r="AL659" s="723"/>
      <c r="AM659" s="723"/>
      <c r="AN659" s="723"/>
      <c r="AO659" s="723"/>
      <c r="AP659" s="723"/>
      <c r="AQ659" s="1"/>
      <c r="AR659" s="1"/>
      <c r="AS659" s="1"/>
      <c r="AT659" s="717"/>
      <c r="AU659" s="723"/>
      <c r="AV659" s="723"/>
      <c r="AW659" s="723"/>
      <c r="AX659" s="723"/>
      <c r="AY659" s="723"/>
      <c r="AZ659" s="1"/>
      <c r="BA659" s="1"/>
      <c r="BB659" s="1"/>
      <c r="BC659" s="717"/>
      <c r="BD659" s="723"/>
      <c r="BE659" s="723"/>
      <c r="BF659" s="723"/>
      <c r="BG659" s="723"/>
      <c r="BH659" s="723"/>
      <c r="BI659" s="1"/>
      <c r="BJ659" s="1"/>
      <c r="BK659" s="1"/>
      <c r="BL659" s="717"/>
      <c r="BM659" s="723"/>
      <c r="BN659" s="723"/>
      <c r="BO659" s="723"/>
      <c r="BP659" s="723"/>
      <c r="BQ659" s="723"/>
      <c r="BR659" s="1"/>
      <c r="BS659" s="1"/>
      <c r="BT659" s="1"/>
      <c r="BU659" s="1"/>
      <c r="BV659" s="1"/>
      <c r="BW659" s="1"/>
      <c r="BX659" s="1"/>
      <c r="BY659" s="1"/>
      <c r="BZ659" s="1"/>
      <c r="CA659" s="1"/>
      <c r="CB659" s="1"/>
      <c r="CC659" s="1"/>
    </row>
    <row r="660" spans="1:81" ht="39.75" customHeight="1" x14ac:dyDescent="0.3">
      <c r="A660" s="714"/>
      <c r="B660" s="715"/>
      <c r="C660" s="2"/>
      <c r="D660" s="2"/>
      <c r="E660" s="2"/>
      <c r="F660" s="2"/>
      <c r="G660" s="2"/>
      <c r="H660" s="2"/>
      <c r="I660" s="2"/>
      <c r="J660" s="716"/>
      <c r="K660" s="717"/>
      <c r="L660" s="718"/>
      <c r="M660" s="718"/>
      <c r="N660" s="719"/>
      <c r="O660" s="719"/>
      <c r="P660" s="719"/>
      <c r="Q660" s="719"/>
      <c r="R660" s="2"/>
      <c r="S660" s="2"/>
      <c r="T660" s="2"/>
      <c r="U660" s="2"/>
      <c r="V660" s="2"/>
      <c r="W660" s="2"/>
      <c r="X660" s="720"/>
      <c r="Y660" s="720"/>
      <c r="Z660" s="720"/>
      <c r="AA660" s="720"/>
      <c r="AB660" s="717"/>
      <c r="AC660" s="721"/>
      <c r="AD660" s="722"/>
      <c r="AE660" s="722"/>
      <c r="AF660" s="722"/>
      <c r="AG660" s="722"/>
      <c r="AH660" s="722"/>
      <c r="AI660" s="722"/>
      <c r="AJ660" s="722"/>
      <c r="AK660" s="717"/>
      <c r="AL660" s="723"/>
      <c r="AM660" s="723"/>
      <c r="AN660" s="723"/>
      <c r="AO660" s="723"/>
      <c r="AP660" s="723"/>
      <c r="AQ660" s="1"/>
      <c r="AR660" s="1"/>
      <c r="AS660" s="1"/>
      <c r="AT660" s="717"/>
      <c r="AU660" s="723"/>
      <c r="AV660" s="723"/>
      <c r="AW660" s="723"/>
      <c r="AX660" s="723"/>
      <c r="AY660" s="723"/>
      <c r="AZ660" s="1"/>
      <c r="BA660" s="1"/>
      <c r="BB660" s="1"/>
      <c r="BC660" s="717"/>
      <c r="BD660" s="723"/>
      <c r="BE660" s="723"/>
      <c r="BF660" s="723"/>
      <c r="BG660" s="723"/>
      <c r="BH660" s="723"/>
      <c r="BI660" s="1"/>
      <c r="BJ660" s="1"/>
      <c r="BK660" s="1"/>
      <c r="BL660" s="717"/>
      <c r="BM660" s="723"/>
      <c r="BN660" s="723"/>
      <c r="BO660" s="723"/>
      <c r="BP660" s="723"/>
      <c r="BQ660" s="723"/>
      <c r="BR660" s="1"/>
      <c r="BS660" s="1"/>
      <c r="BT660" s="1"/>
      <c r="BU660" s="1"/>
      <c r="BV660" s="1"/>
      <c r="BW660" s="1"/>
      <c r="BX660" s="1"/>
      <c r="BY660" s="1"/>
      <c r="BZ660" s="1"/>
      <c r="CA660" s="1"/>
      <c r="CB660" s="1"/>
      <c r="CC660" s="1"/>
    </row>
    <row r="661" spans="1:81" ht="39.75" customHeight="1" x14ac:dyDescent="0.3">
      <c r="A661" s="714"/>
      <c r="B661" s="715"/>
      <c r="C661" s="2"/>
      <c r="D661" s="2"/>
      <c r="E661" s="2"/>
      <c r="F661" s="2"/>
      <c r="G661" s="2"/>
      <c r="H661" s="2"/>
      <c r="I661" s="2"/>
      <c r="J661" s="716"/>
      <c r="K661" s="717"/>
      <c r="L661" s="718"/>
      <c r="M661" s="718"/>
      <c r="N661" s="719"/>
      <c r="O661" s="719"/>
      <c r="P661" s="719"/>
      <c r="Q661" s="719"/>
      <c r="R661" s="2"/>
      <c r="S661" s="2"/>
      <c r="T661" s="2"/>
      <c r="U661" s="2"/>
      <c r="V661" s="2"/>
      <c r="W661" s="2"/>
      <c r="X661" s="720"/>
      <c r="Y661" s="720"/>
      <c r="Z661" s="720"/>
      <c r="AA661" s="720"/>
      <c r="AB661" s="717"/>
      <c r="AC661" s="721"/>
      <c r="AD661" s="722"/>
      <c r="AE661" s="722"/>
      <c r="AF661" s="722"/>
      <c r="AG661" s="722"/>
      <c r="AH661" s="722"/>
      <c r="AI661" s="722"/>
      <c r="AJ661" s="722"/>
      <c r="AK661" s="717"/>
      <c r="AL661" s="723"/>
      <c r="AM661" s="723"/>
      <c r="AN661" s="723"/>
      <c r="AO661" s="723"/>
      <c r="AP661" s="723"/>
      <c r="AQ661" s="1"/>
      <c r="AR661" s="1"/>
      <c r="AS661" s="1"/>
      <c r="AT661" s="717"/>
      <c r="AU661" s="723"/>
      <c r="AV661" s="723"/>
      <c r="AW661" s="723"/>
      <c r="AX661" s="723"/>
      <c r="AY661" s="723"/>
      <c r="AZ661" s="1"/>
      <c r="BA661" s="1"/>
      <c r="BB661" s="1"/>
      <c r="BC661" s="717"/>
      <c r="BD661" s="723"/>
      <c r="BE661" s="723"/>
      <c r="BF661" s="723"/>
      <c r="BG661" s="723"/>
      <c r="BH661" s="723"/>
      <c r="BI661" s="1"/>
      <c r="BJ661" s="1"/>
      <c r="BK661" s="1"/>
      <c r="BL661" s="717"/>
      <c r="BM661" s="723"/>
      <c r="BN661" s="723"/>
      <c r="BO661" s="723"/>
      <c r="BP661" s="723"/>
      <c r="BQ661" s="723"/>
      <c r="BR661" s="1"/>
      <c r="BS661" s="1"/>
      <c r="BT661" s="1"/>
      <c r="BU661" s="1"/>
      <c r="BV661" s="1"/>
      <c r="BW661" s="1"/>
      <c r="BX661" s="1"/>
      <c r="BY661" s="1"/>
      <c r="BZ661" s="1"/>
      <c r="CA661" s="1"/>
      <c r="CB661" s="1"/>
      <c r="CC661" s="1"/>
    </row>
    <row r="662" spans="1:81" ht="39.75" customHeight="1" x14ac:dyDescent="0.3">
      <c r="A662" s="714"/>
      <c r="B662" s="715"/>
      <c r="C662" s="2"/>
      <c r="D662" s="2"/>
      <c r="E662" s="2"/>
      <c r="F662" s="2"/>
      <c r="G662" s="2"/>
      <c r="H662" s="2"/>
      <c r="I662" s="2"/>
      <c r="J662" s="716"/>
      <c r="K662" s="717"/>
      <c r="L662" s="718"/>
      <c r="M662" s="718"/>
      <c r="N662" s="719"/>
      <c r="O662" s="719"/>
      <c r="P662" s="719"/>
      <c r="Q662" s="719"/>
      <c r="R662" s="2"/>
      <c r="S662" s="2"/>
      <c r="T662" s="2"/>
      <c r="U662" s="2"/>
      <c r="V662" s="2"/>
      <c r="W662" s="2"/>
      <c r="X662" s="720"/>
      <c r="Y662" s="720"/>
      <c r="Z662" s="720"/>
      <c r="AA662" s="720"/>
      <c r="AB662" s="717"/>
      <c r="AC662" s="721"/>
      <c r="AD662" s="722"/>
      <c r="AE662" s="722"/>
      <c r="AF662" s="722"/>
      <c r="AG662" s="722"/>
      <c r="AH662" s="722"/>
      <c r="AI662" s="722"/>
      <c r="AJ662" s="722"/>
      <c r="AK662" s="717"/>
      <c r="AL662" s="723"/>
      <c r="AM662" s="723"/>
      <c r="AN662" s="723"/>
      <c r="AO662" s="723"/>
      <c r="AP662" s="723"/>
      <c r="AQ662" s="1"/>
      <c r="AR662" s="1"/>
      <c r="AS662" s="1"/>
      <c r="AT662" s="717"/>
      <c r="AU662" s="723"/>
      <c r="AV662" s="723"/>
      <c r="AW662" s="723"/>
      <c r="AX662" s="723"/>
      <c r="AY662" s="723"/>
      <c r="AZ662" s="1"/>
      <c r="BA662" s="1"/>
      <c r="BB662" s="1"/>
      <c r="BC662" s="717"/>
      <c r="BD662" s="723"/>
      <c r="BE662" s="723"/>
      <c r="BF662" s="723"/>
      <c r="BG662" s="723"/>
      <c r="BH662" s="723"/>
      <c r="BI662" s="1"/>
      <c r="BJ662" s="1"/>
      <c r="BK662" s="1"/>
      <c r="BL662" s="717"/>
      <c r="BM662" s="723"/>
      <c r="BN662" s="723"/>
      <c r="BO662" s="723"/>
      <c r="BP662" s="723"/>
      <c r="BQ662" s="723"/>
      <c r="BR662" s="1"/>
      <c r="BS662" s="1"/>
      <c r="BT662" s="1"/>
      <c r="BU662" s="1"/>
      <c r="BV662" s="1"/>
      <c r="BW662" s="1"/>
      <c r="BX662" s="1"/>
      <c r="BY662" s="1"/>
      <c r="BZ662" s="1"/>
      <c r="CA662" s="1"/>
      <c r="CB662" s="1"/>
      <c r="CC662" s="1"/>
    </row>
    <row r="663" spans="1:81" ht="39.75" customHeight="1" x14ac:dyDescent="0.3">
      <c r="A663" s="714"/>
      <c r="B663" s="715"/>
      <c r="C663" s="2"/>
      <c r="D663" s="2"/>
      <c r="E663" s="2"/>
      <c r="F663" s="2"/>
      <c r="G663" s="2"/>
      <c r="H663" s="2"/>
      <c r="I663" s="2"/>
      <c r="J663" s="716"/>
      <c r="K663" s="717"/>
      <c r="L663" s="718"/>
      <c r="M663" s="718"/>
      <c r="N663" s="719"/>
      <c r="O663" s="719"/>
      <c r="P663" s="719"/>
      <c r="Q663" s="719"/>
      <c r="R663" s="2"/>
      <c r="S663" s="2"/>
      <c r="T663" s="2"/>
      <c r="U663" s="2"/>
      <c r="V663" s="2"/>
      <c r="W663" s="2"/>
      <c r="X663" s="720"/>
      <c r="Y663" s="720"/>
      <c r="Z663" s="720"/>
      <c r="AA663" s="720"/>
      <c r="AB663" s="717"/>
      <c r="AC663" s="721"/>
      <c r="AD663" s="722"/>
      <c r="AE663" s="722"/>
      <c r="AF663" s="722"/>
      <c r="AG663" s="722"/>
      <c r="AH663" s="722"/>
      <c r="AI663" s="722"/>
      <c r="AJ663" s="722"/>
      <c r="AK663" s="717"/>
      <c r="AL663" s="723"/>
      <c r="AM663" s="723"/>
      <c r="AN663" s="723"/>
      <c r="AO663" s="723"/>
      <c r="AP663" s="723"/>
      <c r="AQ663" s="1"/>
      <c r="AR663" s="1"/>
      <c r="AS663" s="1"/>
      <c r="AT663" s="717"/>
      <c r="AU663" s="723"/>
      <c r="AV663" s="723"/>
      <c r="AW663" s="723"/>
      <c r="AX663" s="723"/>
      <c r="AY663" s="723"/>
      <c r="AZ663" s="1"/>
      <c r="BA663" s="1"/>
      <c r="BB663" s="1"/>
      <c r="BC663" s="717"/>
      <c r="BD663" s="723"/>
      <c r="BE663" s="723"/>
      <c r="BF663" s="723"/>
      <c r="BG663" s="723"/>
      <c r="BH663" s="723"/>
      <c r="BI663" s="1"/>
      <c r="BJ663" s="1"/>
      <c r="BK663" s="1"/>
      <c r="BL663" s="717"/>
      <c r="BM663" s="723"/>
      <c r="BN663" s="723"/>
      <c r="BO663" s="723"/>
      <c r="BP663" s="723"/>
      <c r="BQ663" s="723"/>
      <c r="BR663" s="1"/>
      <c r="BS663" s="1"/>
      <c r="BT663" s="1"/>
      <c r="BU663" s="1"/>
      <c r="BV663" s="1"/>
      <c r="BW663" s="1"/>
      <c r="BX663" s="1"/>
      <c r="BY663" s="1"/>
      <c r="BZ663" s="1"/>
      <c r="CA663" s="1"/>
      <c r="CB663" s="1"/>
      <c r="CC663" s="1"/>
    </row>
    <row r="664" spans="1:81" ht="39.75" customHeight="1" x14ac:dyDescent="0.3">
      <c r="A664" s="714"/>
      <c r="B664" s="715"/>
      <c r="C664" s="2"/>
      <c r="D664" s="2"/>
      <c r="E664" s="2"/>
      <c r="F664" s="2"/>
      <c r="G664" s="2"/>
      <c r="H664" s="2"/>
      <c r="I664" s="2"/>
      <c r="J664" s="716"/>
      <c r="K664" s="717"/>
      <c r="L664" s="718"/>
      <c r="M664" s="718"/>
      <c r="N664" s="719"/>
      <c r="O664" s="719"/>
      <c r="P664" s="719"/>
      <c r="Q664" s="719"/>
      <c r="R664" s="2"/>
      <c r="S664" s="2"/>
      <c r="T664" s="2"/>
      <c r="U664" s="2"/>
      <c r="V664" s="2"/>
      <c r="W664" s="2"/>
      <c r="X664" s="720"/>
      <c r="Y664" s="720"/>
      <c r="Z664" s="720"/>
      <c r="AA664" s="720"/>
      <c r="AB664" s="717"/>
      <c r="AC664" s="721"/>
      <c r="AD664" s="722"/>
      <c r="AE664" s="722"/>
      <c r="AF664" s="722"/>
      <c r="AG664" s="722"/>
      <c r="AH664" s="722"/>
      <c r="AI664" s="722"/>
      <c r="AJ664" s="722"/>
      <c r="AK664" s="717"/>
      <c r="AL664" s="723"/>
      <c r="AM664" s="723"/>
      <c r="AN664" s="723"/>
      <c r="AO664" s="723"/>
      <c r="AP664" s="723"/>
      <c r="AQ664" s="1"/>
      <c r="AR664" s="1"/>
      <c r="AS664" s="1"/>
      <c r="AT664" s="717"/>
      <c r="AU664" s="723"/>
      <c r="AV664" s="723"/>
      <c r="AW664" s="723"/>
      <c r="AX664" s="723"/>
      <c r="AY664" s="723"/>
      <c r="AZ664" s="1"/>
      <c r="BA664" s="1"/>
      <c r="BB664" s="1"/>
      <c r="BC664" s="717"/>
      <c r="BD664" s="723"/>
      <c r="BE664" s="723"/>
      <c r="BF664" s="723"/>
      <c r="BG664" s="723"/>
      <c r="BH664" s="723"/>
      <c r="BI664" s="1"/>
      <c r="BJ664" s="1"/>
      <c r="BK664" s="1"/>
      <c r="BL664" s="717"/>
      <c r="BM664" s="723"/>
      <c r="BN664" s="723"/>
      <c r="BO664" s="723"/>
      <c r="BP664" s="723"/>
      <c r="BQ664" s="723"/>
      <c r="BR664" s="1"/>
      <c r="BS664" s="1"/>
      <c r="BT664" s="1"/>
      <c r="BU664" s="1"/>
      <c r="BV664" s="1"/>
      <c r="BW664" s="1"/>
      <c r="BX664" s="1"/>
      <c r="BY664" s="1"/>
      <c r="BZ664" s="1"/>
      <c r="CA664" s="1"/>
      <c r="CB664" s="1"/>
      <c r="CC664" s="1"/>
    </row>
    <row r="665" spans="1:81" ht="39.75" customHeight="1" x14ac:dyDescent="0.3">
      <c r="A665" s="714"/>
      <c r="B665" s="715"/>
      <c r="C665" s="2"/>
      <c r="D665" s="2"/>
      <c r="E665" s="2"/>
      <c r="F665" s="2"/>
      <c r="G665" s="2"/>
      <c r="H665" s="2"/>
      <c r="I665" s="2"/>
      <c r="J665" s="716"/>
      <c r="K665" s="717"/>
      <c r="L665" s="718"/>
      <c r="M665" s="718"/>
      <c r="N665" s="719"/>
      <c r="O665" s="719"/>
      <c r="P665" s="719"/>
      <c r="Q665" s="719"/>
      <c r="R665" s="2"/>
      <c r="S665" s="2"/>
      <c r="T665" s="2"/>
      <c r="U665" s="2"/>
      <c r="V665" s="2"/>
      <c r="W665" s="2"/>
      <c r="X665" s="720"/>
      <c r="Y665" s="720"/>
      <c r="Z665" s="720"/>
      <c r="AA665" s="720"/>
      <c r="AB665" s="717"/>
      <c r="AC665" s="721"/>
      <c r="AD665" s="722"/>
      <c r="AE665" s="722"/>
      <c r="AF665" s="722"/>
      <c r="AG665" s="722"/>
      <c r="AH665" s="722"/>
      <c r="AI665" s="722"/>
      <c r="AJ665" s="722"/>
      <c r="AK665" s="717"/>
      <c r="AL665" s="723"/>
      <c r="AM665" s="723"/>
      <c r="AN665" s="723"/>
      <c r="AO665" s="723"/>
      <c r="AP665" s="723"/>
      <c r="AQ665" s="1"/>
      <c r="AR665" s="1"/>
      <c r="AS665" s="1"/>
      <c r="AT665" s="717"/>
      <c r="AU665" s="723"/>
      <c r="AV665" s="723"/>
      <c r="AW665" s="723"/>
      <c r="AX665" s="723"/>
      <c r="AY665" s="723"/>
      <c r="AZ665" s="1"/>
      <c r="BA665" s="1"/>
      <c r="BB665" s="1"/>
      <c r="BC665" s="717"/>
      <c r="BD665" s="723"/>
      <c r="BE665" s="723"/>
      <c r="BF665" s="723"/>
      <c r="BG665" s="723"/>
      <c r="BH665" s="723"/>
      <c r="BI665" s="1"/>
      <c r="BJ665" s="1"/>
      <c r="BK665" s="1"/>
      <c r="BL665" s="717"/>
      <c r="BM665" s="723"/>
      <c r="BN665" s="723"/>
      <c r="BO665" s="723"/>
      <c r="BP665" s="723"/>
      <c r="BQ665" s="723"/>
      <c r="BR665" s="1"/>
      <c r="BS665" s="1"/>
      <c r="BT665" s="1"/>
      <c r="BU665" s="1"/>
      <c r="BV665" s="1"/>
      <c r="BW665" s="1"/>
      <c r="BX665" s="1"/>
      <c r="BY665" s="1"/>
      <c r="BZ665" s="1"/>
      <c r="CA665" s="1"/>
      <c r="CB665" s="1"/>
      <c r="CC665" s="1"/>
    </row>
    <row r="666" spans="1:81" ht="39.75" customHeight="1" x14ac:dyDescent="0.3">
      <c r="A666" s="714"/>
      <c r="B666" s="715"/>
      <c r="C666" s="2"/>
      <c r="D666" s="2"/>
      <c r="E666" s="2"/>
      <c r="F666" s="2"/>
      <c r="G666" s="2"/>
      <c r="H666" s="2"/>
      <c r="I666" s="2"/>
      <c r="J666" s="716"/>
      <c r="K666" s="717"/>
      <c r="L666" s="718"/>
      <c r="M666" s="718"/>
      <c r="N666" s="719"/>
      <c r="O666" s="719"/>
      <c r="P666" s="719"/>
      <c r="Q666" s="719"/>
      <c r="R666" s="2"/>
      <c r="S666" s="2"/>
      <c r="T666" s="2"/>
      <c r="U666" s="2"/>
      <c r="V666" s="2"/>
      <c r="W666" s="2"/>
      <c r="X666" s="720"/>
      <c r="Y666" s="720"/>
      <c r="Z666" s="720"/>
      <c r="AA666" s="720"/>
      <c r="AB666" s="717"/>
      <c r="AC666" s="721"/>
      <c r="AD666" s="722"/>
      <c r="AE666" s="722"/>
      <c r="AF666" s="722"/>
      <c r="AG666" s="722"/>
      <c r="AH666" s="722"/>
      <c r="AI666" s="722"/>
      <c r="AJ666" s="722"/>
      <c r="AK666" s="717"/>
      <c r="AL666" s="723"/>
      <c r="AM666" s="723"/>
      <c r="AN666" s="723"/>
      <c r="AO666" s="723"/>
      <c r="AP666" s="723"/>
      <c r="AQ666" s="1"/>
      <c r="AR666" s="1"/>
      <c r="AS666" s="1"/>
      <c r="AT666" s="717"/>
      <c r="AU666" s="723"/>
      <c r="AV666" s="723"/>
      <c r="AW666" s="723"/>
      <c r="AX666" s="723"/>
      <c r="AY666" s="723"/>
      <c r="AZ666" s="1"/>
      <c r="BA666" s="1"/>
      <c r="BB666" s="1"/>
      <c r="BC666" s="717"/>
      <c r="BD666" s="723"/>
      <c r="BE666" s="723"/>
      <c r="BF666" s="723"/>
      <c r="BG666" s="723"/>
      <c r="BH666" s="723"/>
      <c r="BI666" s="1"/>
      <c r="BJ666" s="1"/>
      <c r="BK666" s="1"/>
      <c r="BL666" s="717"/>
      <c r="BM666" s="723"/>
      <c r="BN666" s="723"/>
      <c r="BO666" s="723"/>
      <c r="BP666" s="723"/>
      <c r="BQ666" s="723"/>
      <c r="BR666" s="1"/>
      <c r="BS666" s="1"/>
      <c r="BT666" s="1"/>
      <c r="BU666" s="1"/>
      <c r="BV666" s="1"/>
      <c r="BW666" s="1"/>
      <c r="BX666" s="1"/>
      <c r="BY666" s="1"/>
      <c r="BZ666" s="1"/>
      <c r="CA666" s="1"/>
      <c r="CB666" s="1"/>
      <c r="CC666" s="1"/>
    </row>
    <row r="667" spans="1:81" ht="39.75" customHeight="1" x14ac:dyDescent="0.3">
      <c r="A667" s="714"/>
      <c r="B667" s="715"/>
      <c r="C667" s="2"/>
      <c r="D667" s="2"/>
      <c r="E667" s="2"/>
      <c r="F667" s="2"/>
      <c r="G667" s="2"/>
      <c r="H667" s="2"/>
      <c r="I667" s="2"/>
      <c r="J667" s="716"/>
      <c r="K667" s="717"/>
      <c r="L667" s="718"/>
      <c r="M667" s="718"/>
      <c r="N667" s="719"/>
      <c r="O667" s="719"/>
      <c r="P667" s="719"/>
      <c r="Q667" s="719"/>
      <c r="R667" s="2"/>
      <c r="S667" s="2"/>
      <c r="T667" s="2"/>
      <c r="U667" s="2"/>
      <c r="V667" s="2"/>
      <c r="W667" s="2"/>
      <c r="X667" s="720"/>
      <c r="Y667" s="720"/>
      <c r="Z667" s="720"/>
      <c r="AA667" s="720"/>
      <c r="AB667" s="717"/>
      <c r="AC667" s="721"/>
      <c r="AD667" s="722"/>
      <c r="AE667" s="722"/>
      <c r="AF667" s="722"/>
      <c r="AG667" s="722"/>
      <c r="AH667" s="722"/>
      <c r="AI667" s="722"/>
      <c r="AJ667" s="722"/>
      <c r="AK667" s="717"/>
      <c r="AL667" s="723"/>
      <c r="AM667" s="723"/>
      <c r="AN667" s="723"/>
      <c r="AO667" s="723"/>
      <c r="AP667" s="723"/>
      <c r="AQ667" s="1"/>
      <c r="AR667" s="1"/>
      <c r="AS667" s="1"/>
      <c r="AT667" s="717"/>
      <c r="AU667" s="723"/>
      <c r="AV667" s="723"/>
      <c r="AW667" s="723"/>
      <c r="AX667" s="723"/>
      <c r="AY667" s="723"/>
      <c r="AZ667" s="1"/>
      <c r="BA667" s="1"/>
      <c r="BB667" s="1"/>
      <c r="BC667" s="717"/>
      <c r="BD667" s="723"/>
      <c r="BE667" s="723"/>
      <c r="BF667" s="723"/>
      <c r="BG667" s="723"/>
      <c r="BH667" s="723"/>
      <c r="BI667" s="1"/>
      <c r="BJ667" s="1"/>
      <c r="BK667" s="1"/>
      <c r="BL667" s="717"/>
      <c r="BM667" s="723"/>
      <c r="BN667" s="723"/>
      <c r="BO667" s="723"/>
      <c r="BP667" s="723"/>
      <c r="BQ667" s="723"/>
      <c r="BR667" s="1"/>
      <c r="BS667" s="1"/>
      <c r="BT667" s="1"/>
      <c r="BU667" s="1"/>
      <c r="BV667" s="1"/>
      <c r="BW667" s="1"/>
      <c r="BX667" s="1"/>
      <c r="BY667" s="1"/>
      <c r="BZ667" s="1"/>
      <c r="CA667" s="1"/>
      <c r="CB667" s="1"/>
      <c r="CC667" s="1"/>
    </row>
    <row r="668" spans="1:81" ht="39.75" customHeight="1" x14ac:dyDescent="0.3">
      <c r="A668" s="714"/>
      <c r="B668" s="715"/>
      <c r="C668" s="2"/>
      <c r="D668" s="2"/>
      <c r="E668" s="2"/>
      <c r="F668" s="2"/>
      <c r="G668" s="2"/>
      <c r="H668" s="2"/>
      <c r="I668" s="2"/>
      <c r="J668" s="716"/>
      <c r="K668" s="717"/>
      <c r="L668" s="718"/>
      <c r="M668" s="718"/>
      <c r="N668" s="719"/>
      <c r="O668" s="719"/>
      <c r="P668" s="719"/>
      <c r="Q668" s="719"/>
      <c r="R668" s="2"/>
      <c r="S668" s="2"/>
      <c r="T668" s="2"/>
      <c r="U668" s="2"/>
      <c r="V668" s="2"/>
      <c r="W668" s="2"/>
      <c r="X668" s="720"/>
      <c r="Y668" s="720"/>
      <c r="Z668" s="720"/>
      <c r="AA668" s="720"/>
      <c r="AB668" s="717"/>
      <c r="AC668" s="721"/>
      <c r="AD668" s="722"/>
      <c r="AE668" s="722"/>
      <c r="AF668" s="722"/>
      <c r="AG668" s="722"/>
      <c r="AH668" s="722"/>
      <c r="AI668" s="722"/>
      <c r="AJ668" s="722"/>
      <c r="AK668" s="717"/>
      <c r="AL668" s="723"/>
      <c r="AM668" s="723"/>
      <c r="AN668" s="723"/>
      <c r="AO668" s="723"/>
      <c r="AP668" s="723"/>
      <c r="AQ668" s="1"/>
      <c r="AR668" s="1"/>
      <c r="AS668" s="1"/>
      <c r="AT668" s="717"/>
      <c r="AU668" s="723"/>
      <c r="AV668" s="723"/>
      <c r="AW668" s="723"/>
      <c r="AX668" s="723"/>
      <c r="AY668" s="723"/>
      <c r="AZ668" s="1"/>
      <c r="BA668" s="1"/>
      <c r="BB668" s="1"/>
      <c r="BC668" s="717"/>
      <c r="BD668" s="723"/>
      <c r="BE668" s="723"/>
      <c r="BF668" s="723"/>
      <c r="BG668" s="723"/>
      <c r="BH668" s="723"/>
      <c r="BI668" s="1"/>
      <c r="BJ668" s="1"/>
      <c r="BK668" s="1"/>
      <c r="BL668" s="717"/>
      <c r="BM668" s="723"/>
      <c r="BN668" s="723"/>
      <c r="BO668" s="723"/>
      <c r="BP668" s="723"/>
      <c r="BQ668" s="723"/>
      <c r="BR668" s="1"/>
      <c r="BS668" s="1"/>
      <c r="BT668" s="1"/>
      <c r="BU668" s="1"/>
      <c r="BV668" s="1"/>
      <c r="BW668" s="1"/>
      <c r="BX668" s="1"/>
      <c r="BY668" s="1"/>
      <c r="BZ668" s="1"/>
      <c r="CA668" s="1"/>
      <c r="CB668" s="1"/>
      <c r="CC668" s="1"/>
    </row>
    <row r="669" spans="1:81" ht="39.75" customHeight="1" x14ac:dyDescent="0.3">
      <c r="A669" s="714"/>
      <c r="B669" s="715"/>
      <c r="C669" s="2"/>
      <c r="D669" s="2"/>
      <c r="E669" s="2"/>
      <c r="F669" s="2"/>
      <c r="G669" s="2"/>
      <c r="H669" s="2"/>
      <c r="I669" s="2"/>
      <c r="J669" s="716"/>
      <c r="K669" s="717"/>
      <c r="L669" s="718"/>
      <c r="M669" s="718"/>
      <c r="N669" s="719"/>
      <c r="O669" s="719"/>
      <c r="P669" s="719"/>
      <c r="Q669" s="719"/>
      <c r="R669" s="2"/>
      <c r="S669" s="2"/>
      <c r="T669" s="2"/>
      <c r="U669" s="2"/>
      <c r="V669" s="2"/>
      <c r="W669" s="2"/>
      <c r="X669" s="720"/>
      <c r="Y669" s="720"/>
      <c r="Z669" s="720"/>
      <c r="AA669" s="720"/>
      <c r="AB669" s="717"/>
      <c r="AC669" s="721"/>
      <c r="AD669" s="722"/>
      <c r="AE669" s="722"/>
      <c r="AF669" s="722"/>
      <c r="AG669" s="722"/>
      <c r="AH669" s="722"/>
      <c r="AI669" s="722"/>
      <c r="AJ669" s="722"/>
      <c r="AK669" s="717"/>
      <c r="AL669" s="723"/>
      <c r="AM669" s="723"/>
      <c r="AN669" s="723"/>
      <c r="AO669" s="723"/>
      <c r="AP669" s="723"/>
      <c r="AQ669" s="1"/>
      <c r="AR669" s="1"/>
      <c r="AS669" s="1"/>
      <c r="AT669" s="717"/>
      <c r="AU669" s="723"/>
      <c r="AV669" s="723"/>
      <c r="AW669" s="723"/>
      <c r="AX669" s="723"/>
      <c r="AY669" s="723"/>
      <c r="AZ669" s="1"/>
      <c r="BA669" s="1"/>
      <c r="BB669" s="1"/>
      <c r="BC669" s="717"/>
      <c r="BD669" s="723"/>
      <c r="BE669" s="723"/>
      <c r="BF669" s="723"/>
      <c r="BG669" s="723"/>
      <c r="BH669" s="723"/>
      <c r="BI669" s="1"/>
      <c r="BJ669" s="1"/>
      <c r="BK669" s="1"/>
      <c r="BL669" s="717"/>
      <c r="BM669" s="723"/>
      <c r="BN669" s="723"/>
      <c r="BO669" s="723"/>
      <c r="BP669" s="723"/>
      <c r="BQ669" s="723"/>
      <c r="BR669" s="1"/>
      <c r="BS669" s="1"/>
      <c r="BT669" s="1"/>
      <c r="BU669" s="1"/>
      <c r="BV669" s="1"/>
      <c r="BW669" s="1"/>
      <c r="BX669" s="1"/>
      <c r="BY669" s="1"/>
      <c r="BZ669" s="1"/>
      <c r="CA669" s="1"/>
      <c r="CB669" s="1"/>
      <c r="CC669" s="1"/>
    </row>
    <row r="670" spans="1:81" ht="39.75" customHeight="1" x14ac:dyDescent="0.3">
      <c r="A670" s="714"/>
      <c r="B670" s="715"/>
      <c r="C670" s="2"/>
      <c r="D670" s="2"/>
      <c r="E670" s="2"/>
      <c r="F670" s="2"/>
      <c r="G670" s="2"/>
      <c r="H670" s="2"/>
      <c r="I670" s="2"/>
      <c r="J670" s="716"/>
      <c r="K670" s="717"/>
      <c r="L670" s="718"/>
      <c r="M670" s="718"/>
      <c r="N670" s="719"/>
      <c r="O670" s="719"/>
      <c r="P670" s="719"/>
      <c r="Q670" s="719"/>
      <c r="R670" s="2"/>
      <c r="S670" s="2"/>
      <c r="T670" s="2"/>
      <c r="U670" s="2"/>
      <c r="V670" s="2"/>
      <c r="W670" s="2"/>
      <c r="X670" s="720"/>
      <c r="Y670" s="720"/>
      <c r="Z670" s="720"/>
      <c r="AA670" s="720"/>
      <c r="AB670" s="717"/>
      <c r="AC670" s="721"/>
      <c r="AD670" s="722"/>
      <c r="AE670" s="722"/>
      <c r="AF670" s="722"/>
      <c r="AG670" s="722"/>
      <c r="AH670" s="722"/>
      <c r="AI670" s="722"/>
      <c r="AJ670" s="722"/>
      <c r="AK670" s="717"/>
      <c r="AL670" s="723"/>
      <c r="AM670" s="723"/>
      <c r="AN670" s="723"/>
      <c r="AO670" s="723"/>
      <c r="AP670" s="723"/>
      <c r="AQ670" s="1"/>
      <c r="AR670" s="1"/>
      <c r="AS670" s="1"/>
      <c r="AT670" s="717"/>
      <c r="AU670" s="723"/>
      <c r="AV670" s="723"/>
      <c r="AW670" s="723"/>
      <c r="AX670" s="723"/>
      <c r="AY670" s="723"/>
      <c r="AZ670" s="1"/>
      <c r="BA670" s="1"/>
      <c r="BB670" s="1"/>
      <c r="BC670" s="717"/>
      <c r="BD670" s="723"/>
      <c r="BE670" s="723"/>
      <c r="BF670" s="723"/>
      <c r="BG670" s="723"/>
      <c r="BH670" s="723"/>
      <c r="BI670" s="1"/>
      <c r="BJ670" s="1"/>
      <c r="BK670" s="1"/>
      <c r="BL670" s="717"/>
      <c r="BM670" s="723"/>
      <c r="BN670" s="723"/>
      <c r="BO670" s="723"/>
      <c r="BP670" s="723"/>
      <c r="BQ670" s="723"/>
      <c r="BR670" s="1"/>
      <c r="BS670" s="1"/>
      <c r="BT670" s="1"/>
      <c r="BU670" s="1"/>
      <c r="BV670" s="1"/>
      <c r="BW670" s="1"/>
      <c r="BX670" s="1"/>
      <c r="BY670" s="1"/>
      <c r="BZ670" s="1"/>
      <c r="CA670" s="1"/>
      <c r="CB670" s="1"/>
      <c r="CC670" s="1"/>
    </row>
    <row r="671" spans="1:81" ht="39.75" customHeight="1" x14ac:dyDescent="0.3">
      <c r="A671" s="714"/>
      <c r="B671" s="715"/>
      <c r="C671" s="2"/>
      <c r="D671" s="2"/>
      <c r="E671" s="2"/>
      <c r="F671" s="2"/>
      <c r="G671" s="2"/>
      <c r="H671" s="2"/>
      <c r="I671" s="2"/>
      <c r="J671" s="716"/>
      <c r="K671" s="717"/>
      <c r="L671" s="718"/>
      <c r="M671" s="718"/>
      <c r="N671" s="719"/>
      <c r="O671" s="719"/>
      <c r="P671" s="719"/>
      <c r="Q671" s="719"/>
      <c r="R671" s="2"/>
      <c r="S671" s="2"/>
      <c r="T671" s="2"/>
      <c r="U671" s="2"/>
      <c r="V671" s="2"/>
      <c r="W671" s="2"/>
      <c r="X671" s="720"/>
      <c r="Y671" s="720"/>
      <c r="Z671" s="720"/>
      <c r="AA671" s="720"/>
      <c r="AB671" s="717"/>
      <c r="AC671" s="721"/>
      <c r="AD671" s="722"/>
      <c r="AE671" s="722"/>
      <c r="AF671" s="722"/>
      <c r="AG671" s="722"/>
      <c r="AH671" s="722"/>
      <c r="AI671" s="722"/>
      <c r="AJ671" s="722"/>
      <c r="AK671" s="717"/>
      <c r="AL671" s="723"/>
      <c r="AM671" s="723"/>
      <c r="AN671" s="723"/>
      <c r="AO671" s="723"/>
      <c r="AP671" s="723"/>
      <c r="AQ671" s="1"/>
      <c r="AR671" s="1"/>
      <c r="AS671" s="1"/>
      <c r="AT671" s="717"/>
      <c r="AU671" s="723"/>
      <c r="AV671" s="723"/>
      <c r="AW671" s="723"/>
      <c r="AX671" s="723"/>
      <c r="AY671" s="723"/>
      <c r="AZ671" s="1"/>
      <c r="BA671" s="1"/>
      <c r="BB671" s="1"/>
      <c r="BC671" s="717"/>
      <c r="BD671" s="723"/>
      <c r="BE671" s="723"/>
      <c r="BF671" s="723"/>
      <c r="BG671" s="723"/>
      <c r="BH671" s="723"/>
      <c r="BI671" s="1"/>
      <c r="BJ671" s="1"/>
      <c r="BK671" s="1"/>
      <c r="BL671" s="717"/>
      <c r="BM671" s="723"/>
      <c r="BN671" s="723"/>
      <c r="BO671" s="723"/>
      <c r="BP671" s="723"/>
      <c r="BQ671" s="723"/>
      <c r="BR671" s="1"/>
      <c r="BS671" s="1"/>
      <c r="BT671" s="1"/>
      <c r="BU671" s="1"/>
      <c r="BV671" s="1"/>
      <c r="BW671" s="1"/>
      <c r="BX671" s="1"/>
      <c r="BY671" s="1"/>
      <c r="BZ671" s="1"/>
      <c r="CA671" s="1"/>
      <c r="CB671" s="1"/>
      <c r="CC671" s="1"/>
    </row>
    <row r="672" spans="1:81" ht="39.75" customHeight="1" x14ac:dyDescent="0.3">
      <c r="A672" s="714"/>
      <c r="B672" s="715"/>
      <c r="C672" s="2"/>
      <c r="D672" s="2"/>
      <c r="E672" s="2"/>
      <c r="F672" s="2"/>
      <c r="G672" s="2"/>
      <c r="H672" s="2"/>
      <c r="I672" s="2"/>
      <c r="J672" s="716"/>
      <c r="K672" s="717"/>
      <c r="L672" s="718"/>
      <c r="M672" s="718"/>
      <c r="N672" s="719"/>
      <c r="O672" s="719"/>
      <c r="P672" s="719"/>
      <c r="Q672" s="719"/>
      <c r="R672" s="2"/>
      <c r="S672" s="2"/>
      <c r="T672" s="2"/>
      <c r="U672" s="2"/>
      <c r="V672" s="2"/>
      <c r="W672" s="2"/>
      <c r="X672" s="720"/>
      <c r="Y672" s="720"/>
      <c r="Z672" s="720"/>
      <c r="AA672" s="720"/>
      <c r="AB672" s="717"/>
      <c r="AC672" s="721"/>
      <c r="AD672" s="722"/>
      <c r="AE672" s="722"/>
      <c r="AF672" s="722"/>
      <c r="AG672" s="722"/>
      <c r="AH672" s="722"/>
      <c r="AI672" s="722"/>
      <c r="AJ672" s="722"/>
      <c r="AK672" s="717"/>
      <c r="AL672" s="723"/>
      <c r="AM672" s="723"/>
      <c r="AN672" s="723"/>
      <c r="AO672" s="723"/>
      <c r="AP672" s="723"/>
      <c r="AQ672" s="1"/>
      <c r="AR672" s="1"/>
      <c r="AS672" s="1"/>
      <c r="AT672" s="717"/>
      <c r="AU672" s="723"/>
      <c r="AV672" s="723"/>
      <c r="AW672" s="723"/>
      <c r="AX672" s="723"/>
      <c r="AY672" s="723"/>
      <c r="AZ672" s="1"/>
      <c r="BA672" s="1"/>
      <c r="BB672" s="1"/>
      <c r="BC672" s="717"/>
      <c r="BD672" s="723"/>
      <c r="BE672" s="723"/>
      <c r="BF672" s="723"/>
      <c r="BG672" s="723"/>
      <c r="BH672" s="723"/>
      <c r="BI672" s="1"/>
      <c r="BJ672" s="1"/>
      <c r="BK672" s="1"/>
      <c r="BL672" s="717"/>
      <c r="BM672" s="723"/>
      <c r="BN672" s="723"/>
      <c r="BO672" s="723"/>
      <c r="BP672" s="723"/>
      <c r="BQ672" s="723"/>
      <c r="BR672" s="1"/>
      <c r="BS672" s="1"/>
      <c r="BT672" s="1"/>
      <c r="BU672" s="1"/>
      <c r="BV672" s="1"/>
      <c r="BW672" s="1"/>
      <c r="BX672" s="1"/>
      <c r="BY672" s="1"/>
      <c r="BZ672" s="1"/>
      <c r="CA672" s="1"/>
      <c r="CB672" s="1"/>
      <c r="CC672" s="1"/>
    </row>
    <row r="673" spans="1:81" ht="39.75" customHeight="1" x14ac:dyDescent="0.3">
      <c r="A673" s="714"/>
      <c r="B673" s="715"/>
      <c r="C673" s="2"/>
      <c r="D673" s="2"/>
      <c r="E673" s="2"/>
      <c r="F673" s="2"/>
      <c r="G673" s="2"/>
      <c r="H673" s="2"/>
      <c r="I673" s="2"/>
      <c r="J673" s="716"/>
      <c r="K673" s="717"/>
      <c r="L673" s="718"/>
      <c r="M673" s="718"/>
      <c r="N673" s="719"/>
      <c r="O673" s="719"/>
      <c r="P673" s="719"/>
      <c r="Q673" s="719"/>
      <c r="R673" s="2"/>
      <c r="S673" s="2"/>
      <c r="T673" s="2"/>
      <c r="U673" s="2"/>
      <c r="V673" s="2"/>
      <c r="W673" s="2"/>
      <c r="X673" s="720"/>
      <c r="Y673" s="720"/>
      <c r="Z673" s="720"/>
      <c r="AA673" s="720"/>
      <c r="AB673" s="717"/>
      <c r="AC673" s="721"/>
      <c r="AD673" s="722"/>
      <c r="AE673" s="722"/>
      <c r="AF673" s="722"/>
      <c r="AG673" s="722"/>
      <c r="AH673" s="722"/>
      <c r="AI673" s="722"/>
      <c r="AJ673" s="722"/>
      <c r="AK673" s="717"/>
      <c r="AL673" s="723"/>
      <c r="AM673" s="723"/>
      <c r="AN673" s="723"/>
      <c r="AO673" s="723"/>
      <c r="AP673" s="723"/>
      <c r="AQ673" s="1"/>
      <c r="AR673" s="1"/>
      <c r="AS673" s="1"/>
      <c r="AT673" s="717"/>
      <c r="AU673" s="723"/>
      <c r="AV673" s="723"/>
      <c r="AW673" s="723"/>
      <c r="AX673" s="723"/>
      <c r="AY673" s="723"/>
      <c r="AZ673" s="1"/>
      <c r="BA673" s="1"/>
      <c r="BB673" s="1"/>
      <c r="BC673" s="717"/>
      <c r="BD673" s="723"/>
      <c r="BE673" s="723"/>
      <c r="BF673" s="723"/>
      <c r="BG673" s="723"/>
      <c r="BH673" s="723"/>
      <c r="BI673" s="1"/>
      <c r="BJ673" s="1"/>
      <c r="BK673" s="1"/>
      <c r="BL673" s="717"/>
      <c r="BM673" s="723"/>
      <c r="BN673" s="723"/>
      <c r="BO673" s="723"/>
      <c r="BP673" s="723"/>
      <c r="BQ673" s="723"/>
      <c r="BR673" s="1"/>
      <c r="BS673" s="1"/>
      <c r="BT673" s="1"/>
      <c r="BU673" s="1"/>
      <c r="BV673" s="1"/>
      <c r="BW673" s="1"/>
      <c r="BX673" s="1"/>
      <c r="BY673" s="1"/>
      <c r="BZ673" s="1"/>
      <c r="CA673" s="1"/>
      <c r="CB673" s="1"/>
      <c r="CC673" s="1"/>
    </row>
    <row r="674" spans="1:81" ht="39.75" customHeight="1" x14ac:dyDescent="0.3">
      <c r="A674" s="714"/>
      <c r="B674" s="715"/>
      <c r="C674" s="2"/>
      <c r="D674" s="2"/>
      <c r="E674" s="2"/>
      <c r="F674" s="2"/>
      <c r="G674" s="2"/>
      <c r="H674" s="2"/>
      <c r="I674" s="2"/>
      <c r="J674" s="716"/>
      <c r="K674" s="717"/>
      <c r="L674" s="718"/>
      <c r="M674" s="718"/>
      <c r="N674" s="719"/>
      <c r="O674" s="719"/>
      <c r="P674" s="719"/>
      <c r="Q674" s="719"/>
      <c r="R674" s="2"/>
      <c r="S674" s="2"/>
      <c r="T674" s="2"/>
      <c r="U674" s="2"/>
      <c r="V674" s="2"/>
      <c r="W674" s="2"/>
      <c r="X674" s="720"/>
      <c r="Y674" s="720"/>
      <c r="Z674" s="720"/>
      <c r="AA674" s="720"/>
      <c r="AB674" s="717"/>
      <c r="AC674" s="721"/>
      <c r="AD674" s="722"/>
      <c r="AE674" s="722"/>
      <c r="AF674" s="722"/>
      <c r="AG674" s="722"/>
      <c r="AH674" s="722"/>
      <c r="AI674" s="722"/>
      <c r="AJ674" s="722"/>
      <c r="AK674" s="717"/>
      <c r="AL674" s="723"/>
      <c r="AM674" s="723"/>
      <c r="AN674" s="723"/>
      <c r="AO674" s="723"/>
      <c r="AP674" s="723"/>
      <c r="AQ674" s="1"/>
      <c r="AR674" s="1"/>
      <c r="AS674" s="1"/>
      <c r="AT674" s="717"/>
      <c r="AU674" s="723"/>
      <c r="AV674" s="723"/>
      <c r="AW674" s="723"/>
      <c r="AX674" s="723"/>
      <c r="AY674" s="723"/>
      <c r="AZ674" s="1"/>
      <c r="BA674" s="1"/>
      <c r="BB674" s="1"/>
      <c r="BC674" s="717"/>
      <c r="BD674" s="723"/>
      <c r="BE674" s="723"/>
      <c r="BF674" s="723"/>
      <c r="BG674" s="723"/>
      <c r="BH674" s="723"/>
      <c r="BI674" s="1"/>
      <c r="BJ674" s="1"/>
      <c r="BK674" s="1"/>
      <c r="BL674" s="717"/>
      <c r="BM674" s="723"/>
      <c r="BN674" s="723"/>
      <c r="BO674" s="723"/>
      <c r="BP674" s="723"/>
      <c r="BQ674" s="723"/>
      <c r="BR674" s="1"/>
      <c r="BS674" s="1"/>
      <c r="BT674" s="1"/>
      <c r="BU674" s="1"/>
      <c r="BV674" s="1"/>
      <c r="BW674" s="1"/>
      <c r="BX674" s="1"/>
      <c r="BY674" s="1"/>
      <c r="BZ674" s="1"/>
      <c r="CA674" s="1"/>
      <c r="CB674" s="1"/>
      <c r="CC674" s="1"/>
    </row>
    <row r="675" spans="1:81" ht="39.75" customHeight="1" x14ac:dyDescent="0.3">
      <c r="A675" s="714"/>
      <c r="B675" s="715"/>
      <c r="C675" s="2"/>
      <c r="D675" s="2"/>
      <c r="E675" s="2"/>
      <c r="F675" s="2"/>
      <c r="G675" s="2"/>
      <c r="H675" s="2"/>
      <c r="I675" s="2"/>
      <c r="J675" s="716"/>
      <c r="K675" s="717"/>
      <c r="L675" s="718"/>
      <c r="M675" s="718"/>
      <c r="N675" s="719"/>
      <c r="O675" s="719"/>
      <c r="P675" s="719"/>
      <c r="Q675" s="719"/>
      <c r="R675" s="2"/>
      <c r="S675" s="2"/>
      <c r="T675" s="2"/>
      <c r="U675" s="2"/>
      <c r="V675" s="2"/>
      <c r="W675" s="2"/>
      <c r="X675" s="720"/>
      <c r="Y675" s="720"/>
      <c r="Z675" s="720"/>
      <c r="AA675" s="720"/>
      <c r="AB675" s="717"/>
      <c r="AC675" s="721"/>
      <c r="AD675" s="722"/>
      <c r="AE675" s="722"/>
      <c r="AF675" s="722"/>
      <c r="AG675" s="722"/>
      <c r="AH675" s="722"/>
      <c r="AI675" s="722"/>
      <c r="AJ675" s="722"/>
      <c r="AK675" s="717"/>
      <c r="AL675" s="723"/>
      <c r="AM675" s="723"/>
      <c r="AN675" s="723"/>
      <c r="AO675" s="723"/>
      <c r="AP675" s="723"/>
      <c r="AQ675" s="1"/>
      <c r="AR675" s="1"/>
      <c r="AS675" s="1"/>
      <c r="AT675" s="717"/>
      <c r="AU675" s="723"/>
      <c r="AV675" s="723"/>
      <c r="AW675" s="723"/>
      <c r="AX675" s="723"/>
      <c r="AY675" s="723"/>
      <c r="AZ675" s="1"/>
      <c r="BA675" s="1"/>
      <c r="BB675" s="1"/>
      <c r="BC675" s="717"/>
      <c r="BD675" s="723"/>
      <c r="BE675" s="723"/>
      <c r="BF675" s="723"/>
      <c r="BG675" s="723"/>
      <c r="BH675" s="723"/>
      <c r="BI675" s="1"/>
      <c r="BJ675" s="1"/>
      <c r="BK675" s="1"/>
      <c r="BL675" s="717"/>
      <c r="BM675" s="723"/>
      <c r="BN675" s="723"/>
      <c r="BO675" s="723"/>
      <c r="BP675" s="723"/>
      <c r="BQ675" s="723"/>
      <c r="BR675" s="1"/>
      <c r="BS675" s="1"/>
      <c r="BT675" s="1"/>
      <c r="BU675" s="1"/>
      <c r="BV675" s="1"/>
      <c r="BW675" s="1"/>
      <c r="BX675" s="1"/>
      <c r="BY675" s="1"/>
      <c r="BZ675" s="1"/>
      <c r="CA675" s="1"/>
      <c r="CB675" s="1"/>
      <c r="CC675" s="1"/>
    </row>
    <row r="676" spans="1:81" ht="39.75" customHeight="1" x14ac:dyDescent="0.3">
      <c r="A676" s="714"/>
      <c r="B676" s="715"/>
      <c r="C676" s="2"/>
      <c r="D676" s="2"/>
      <c r="E676" s="2"/>
      <c r="F676" s="2"/>
      <c r="G676" s="2"/>
      <c r="H676" s="2"/>
      <c r="I676" s="2"/>
      <c r="J676" s="716"/>
      <c r="K676" s="717"/>
      <c r="L676" s="718"/>
      <c r="M676" s="718"/>
      <c r="N676" s="719"/>
      <c r="O676" s="719"/>
      <c r="P676" s="719"/>
      <c r="Q676" s="719"/>
      <c r="R676" s="2"/>
      <c r="S676" s="2"/>
      <c r="T676" s="2"/>
      <c r="U676" s="2"/>
      <c r="V676" s="2"/>
      <c r="W676" s="2"/>
      <c r="X676" s="720"/>
      <c r="Y676" s="720"/>
      <c r="Z676" s="720"/>
      <c r="AA676" s="720"/>
      <c r="AB676" s="717"/>
      <c r="AC676" s="721"/>
      <c r="AD676" s="722"/>
      <c r="AE676" s="722"/>
      <c r="AF676" s="722"/>
      <c r="AG676" s="722"/>
      <c r="AH676" s="722"/>
      <c r="AI676" s="722"/>
      <c r="AJ676" s="722"/>
      <c r="AK676" s="717"/>
      <c r="AL676" s="723"/>
      <c r="AM676" s="723"/>
      <c r="AN676" s="723"/>
      <c r="AO676" s="723"/>
      <c r="AP676" s="723"/>
      <c r="AQ676" s="1"/>
      <c r="AR676" s="1"/>
      <c r="AS676" s="1"/>
      <c r="AT676" s="717"/>
      <c r="AU676" s="723"/>
      <c r="AV676" s="723"/>
      <c r="AW676" s="723"/>
      <c r="AX676" s="723"/>
      <c r="AY676" s="723"/>
      <c r="AZ676" s="1"/>
      <c r="BA676" s="1"/>
      <c r="BB676" s="1"/>
      <c r="BC676" s="717"/>
      <c r="BD676" s="723"/>
      <c r="BE676" s="723"/>
      <c r="BF676" s="723"/>
      <c r="BG676" s="723"/>
      <c r="BH676" s="723"/>
      <c r="BI676" s="1"/>
      <c r="BJ676" s="1"/>
      <c r="BK676" s="1"/>
      <c r="BL676" s="717"/>
      <c r="BM676" s="723"/>
      <c r="BN676" s="723"/>
      <c r="BO676" s="723"/>
      <c r="BP676" s="723"/>
      <c r="BQ676" s="723"/>
      <c r="BR676" s="1"/>
      <c r="BS676" s="1"/>
      <c r="BT676" s="1"/>
      <c r="BU676" s="1"/>
      <c r="BV676" s="1"/>
      <c r="BW676" s="1"/>
      <c r="BX676" s="1"/>
      <c r="BY676" s="1"/>
      <c r="BZ676" s="1"/>
      <c r="CA676" s="1"/>
      <c r="CB676" s="1"/>
      <c r="CC676" s="1"/>
    </row>
    <row r="677" spans="1:81" ht="39.75" customHeight="1" x14ac:dyDescent="0.3">
      <c r="A677" s="714"/>
      <c r="B677" s="715"/>
      <c r="C677" s="2"/>
      <c r="D677" s="2"/>
      <c r="E677" s="2"/>
      <c r="F677" s="2"/>
      <c r="G677" s="2"/>
      <c r="H677" s="2"/>
      <c r="I677" s="2"/>
      <c r="J677" s="716"/>
      <c r="K677" s="717"/>
      <c r="L677" s="718"/>
      <c r="M677" s="718"/>
      <c r="N677" s="719"/>
      <c r="O677" s="719"/>
      <c r="P677" s="719"/>
      <c r="Q677" s="719"/>
      <c r="R677" s="2"/>
      <c r="S677" s="2"/>
      <c r="T677" s="2"/>
      <c r="U677" s="2"/>
      <c r="V677" s="2"/>
      <c r="W677" s="2"/>
      <c r="X677" s="720"/>
      <c r="Y677" s="720"/>
      <c r="Z677" s="720"/>
      <c r="AA677" s="720"/>
      <c r="AB677" s="717"/>
      <c r="AC677" s="721"/>
      <c r="AD677" s="722"/>
      <c r="AE677" s="722"/>
      <c r="AF677" s="722"/>
      <c r="AG677" s="722"/>
      <c r="AH677" s="722"/>
      <c r="AI677" s="722"/>
      <c r="AJ677" s="722"/>
      <c r="AK677" s="717"/>
      <c r="AL677" s="723"/>
      <c r="AM677" s="723"/>
      <c r="AN677" s="723"/>
      <c r="AO677" s="723"/>
      <c r="AP677" s="723"/>
      <c r="AQ677" s="1"/>
      <c r="AR677" s="1"/>
      <c r="AS677" s="1"/>
      <c r="AT677" s="717"/>
      <c r="AU677" s="723"/>
      <c r="AV677" s="723"/>
      <c r="AW677" s="723"/>
      <c r="AX677" s="723"/>
      <c r="AY677" s="723"/>
      <c r="AZ677" s="1"/>
      <c r="BA677" s="1"/>
      <c r="BB677" s="1"/>
      <c r="BC677" s="717"/>
      <c r="BD677" s="723"/>
      <c r="BE677" s="723"/>
      <c r="BF677" s="723"/>
      <c r="BG677" s="723"/>
      <c r="BH677" s="723"/>
      <c r="BI677" s="1"/>
      <c r="BJ677" s="1"/>
      <c r="BK677" s="1"/>
      <c r="BL677" s="717"/>
      <c r="BM677" s="723"/>
      <c r="BN677" s="723"/>
      <c r="BO677" s="723"/>
      <c r="BP677" s="723"/>
      <c r="BQ677" s="723"/>
      <c r="BR677" s="1"/>
      <c r="BS677" s="1"/>
      <c r="BT677" s="1"/>
      <c r="BU677" s="1"/>
      <c r="BV677" s="1"/>
      <c r="BW677" s="1"/>
      <c r="BX677" s="1"/>
      <c r="BY677" s="1"/>
      <c r="BZ677" s="1"/>
      <c r="CA677" s="1"/>
      <c r="CB677" s="1"/>
      <c r="CC677" s="1"/>
    </row>
    <row r="678" spans="1:81" ht="39.75" customHeight="1" x14ac:dyDescent="0.3">
      <c r="A678" s="714"/>
      <c r="B678" s="715"/>
      <c r="C678" s="2"/>
      <c r="D678" s="2"/>
      <c r="E678" s="2"/>
      <c r="F678" s="2"/>
      <c r="G678" s="2"/>
      <c r="H678" s="2"/>
      <c r="I678" s="2"/>
      <c r="J678" s="716"/>
      <c r="K678" s="717"/>
      <c r="L678" s="718"/>
      <c r="M678" s="718"/>
      <c r="N678" s="719"/>
      <c r="O678" s="719"/>
      <c r="P678" s="719"/>
      <c r="Q678" s="719"/>
      <c r="R678" s="2"/>
      <c r="S678" s="2"/>
      <c r="T678" s="2"/>
      <c r="U678" s="2"/>
      <c r="V678" s="2"/>
      <c r="W678" s="2"/>
      <c r="X678" s="720"/>
      <c r="Y678" s="720"/>
      <c r="Z678" s="720"/>
      <c r="AA678" s="720"/>
      <c r="AB678" s="717"/>
      <c r="AC678" s="721"/>
      <c r="AD678" s="722"/>
      <c r="AE678" s="722"/>
      <c r="AF678" s="722"/>
      <c r="AG678" s="722"/>
      <c r="AH678" s="722"/>
      <c r="AI678" s="722"/>
      <c r="AJ678" s="722"/>
      <c r="AK678" s="717"/>
      <c r="AL678" s="723"/>
      <c r="AM678" s="723"/>
      <c r="AN678" s="723"/>
      <c r="AO678" s="723"/>
      <c r="AP678" s="723"/>
      <c r="AQ678" s="1"/>
      <c r="AR678" s="1"/>
      <c r="AS678" s="1"/>
      <c r="AT678" s="717"/>
      <c r="AU678" s="723"/>
      <c r="AV678" s="723"/>
      <c r="AW678" s="723"/>
      <c r="AX678" s="723"/>
      <c r="AY678" s="723"/>
      <c r="AZ678" s="1"/>
      <c r="BA678" s="1"/>
      <c r="BB678" s="1"/>
      <c r="BC678" s="717"/>
      <c r="BD678" s="723"/>
      <c r="BE678" s="723"/>
      <c r="BF678" s="723"/>
      <c r="BG678" s="723"/>
      <c r="BH678" s="723"/>
      <c r="BI678" s="1"/>
      <c r="BJ678" s="1"/>
      <c r="BK678" s="1"/>
      <c r="BL678" s="717"/>
      <c r="BM678" s="723"/>
      <c r="BN678" s="723"/>
      <c r="BO678" s="723"/>
      <c r="BP678" s="723"/>
      <c r="BQ678" s="723"/>
      <c r="BR678" s="1"/>
      <c r="BS678" s="1"/>
      <c r="BT678" s="1"/>
      <c r="BU678" s="1"/>
      <c r="BV678" s="1"/>
      <c r="BW678" s="1"/>
      <c r="BX678" s="1"/>
      <c r="BY678" s="1"/>
      <c r="BZ678" s="1"/>
      <c r="CA678" s="1"/>
      <c r="CB678" s="1"/>
      <c r="CC678" s="1"/>
    </row>
    <row r="679" spans="1:81" ht="39.75" customHeight="1" x14ac:dyDescent="0.3">
      <c r="A679" s="714"/>
      <c r="B679" s="715"/>
      <c r="C679" s="2"/>
      <c r="D679" s="2"/>
      <c r="E679" s="2"/>
      <c r="F679" s="2"/>
      <c r="G679" s="2"/>
      <c r="H679" s="2"/>
      <c r="I679" s="2"/>
      <c r="J679" s="716"/>
      <c r="K679" s="717"/>
      <c r="L679" s="718"/>
      <c r="M679" s="718"/>
      <c r="N679" s="719"/>
      <c r="O679" s="719"/>
      <c r="P679" s="719"/>
      <c r="Q679" s="719"/>
      <c r="R679" s="2"/>
      <c r="S679" s="2"/>
      <c r="T679" s="2"/>
      <c r="U679" s="2"/>
      <c r="V679" s="2"/>
      <c r="W679" s="2"/>
      <c r="X679" s="720"/>
      <c r="Y679" s="720"/>
      <c r="Z679" s="720"/>
      <c r="AA679" s="720"/>
      <c r="AB679" s="717"/>
      <c r="AC679" s="721"/>
      <c r="AD679" s="722"/>
      <c r="AE679" s="722"/>
      <c r="AF679" s="722"/>
      <c r="AG679" s="722"/>
      <c r="AH679" s="722"/>
      <c r="AI679" s="722"/>
      <c r="AJ679" s="722"/>
      <c r="AK679" s="717"/>
      <c r="AL679" s="723"/>
      <c r="AM679" s="723"/>
      <c r="AN679" s="723"/>
      <c r="AO679" s="723"/>
      <c r="AP679" s="723"/>
      <c r="AQ679" s="1"/>
      <c r="AR679" s="1"/>
      <c r="AS679" s="1"/>
      <c r="AT679" s="717"/>
      <c r="AU679" s="723"/>
      <c r="AV679" s="723"/>
      <c r="AW679" s="723"/>
      <c r="AX679" s="723"/>
      <c r="AY679" s="723"/>
      <c r="AZ679" s="1"/>
      <c r="BA679" s="1"/>
      <c r="BB679" s="1"/>
      <c r="BC679" s="717"/>
      <c r="BD679" s="723"/>
      <c r="BE679" s="723"/>
      <c r="BF679" s="723"/>
      <c r="BG679" s="723"/>
      <c r="BH679" s="723"/>
      <c r="BI679" s="1"/>
      <c r="BJ679" s="1"/>
      <c r="BK679" s="1"/>
      <c r="BL679" s="717"/>
      <c r="BM679" s="723"/>
      <c r="BN679" s="723"/>
      <c r="BO679" s="723"/>
      <c r="BP679" s="723"/>
      <c r="BQ679" s="723"/>
      <c r="BR679" s="1"/>
      <c r="BS679" s="1"/>
      <c r="BT679" s="1"/>
      <c r="BU679" s="1"/>
      <c r="BV679" s="1"/>
      <c r="BW679" s="1"/>
      <c r="BX679" s="1"/>
      <c r="BY679" s="1"/>
      <c r="BZ679" s="1"/>
      <c r="CA679" s="1"/>
      <c r="CB679" s="1"/>
      <c r="CC679" s="1"/>
    </row>
    <row r="680" spans="1:81" ht="39.75" customHeight="1" x14ac:dyDescent="0.3">
      <c r="A680" s="714"/>
      <c r="B680" s="715"/>
      <c r="C680" s="2"/>
      <c r="D680" s="2"/>
      <c r="E680" s="2"/>
      <c r="F680" s="2"/>
      <c r="G680" s="2"/>
      <c r="H680" s="2"/>
      <c r="I680" s="2"/>
      <c r="J680" s="716"/>
      <c r="K680" s="717"/>
      <c r="L680" s="718"/>
      <c r="M680" s="718"/>
      <c r="N680" s="719"/>
      <c r="O680" s="719"/>
      <c r="P680" s="719"/>
      <c r="Q680" s="719"/>
      <c r="R680" s="2"/>
      <c r="S680" s="2"/>
      <c r="T680" s="2"/>
      <c r="U680" s="2"/>
      <c r="V680" s="2"/>
      <c r="W680" s="2"/>
      <c r="X680" s="720"/>
      <c r="Y680" s="720"/>
      <c r="Z680" s="720"/>
      <c r="AA680" s="720"/>
      <c r="AB680" s="717"/>
      <c r="AC680" s="721"/>
      <c r="AD680" s="722"/>
      <c r="AE680" s="722"/>
      <c r="AF680" s="722"/>
      <c r="AG680" s="722"/>
      <c r="AH680" s="722"/>
      <c r="AI680" s="722"/>
      <c r="AJ680" s="722"/>
      <c r="AK680" s="717"/>
      <c r="AL680" s="723"/>
      <c r="AM680" s="723"/>
      <c r="AN680" s="723"/>
      <c r="AO680" s="723"/>
      <c r="AP680" s="723"/>
      <c r="AQ680" s="1"/>
      <c r="AR680" s="1"/>
      <c r="AS680" s="1"/>
      <c r="AT680" s="717"/>
      <c r="AU680" s="723"/>
      <c r="AV680" s="723"/>
      <c r="AW680" s="723"/>
      <c r="AX680" s="723"/>
      <c r="AY680" s="723"/>
      <c r="AZ680" s="1"/>
      <c r="BA680" s="1"/>
      <c r="BB680" s="1"/>
      <c r="BC680" s="717"/>
      <c r="BD680" s="723"/>
      <c r="BE680" s="723"/>
      <c r="BF680" s="723"/>
      <c r="BG680" s="723"/>
      <c r="BH680" s="723"/>
      <c r="BI680" s="1"/>
      <c r="BJ680" s="1"/>
      <c r="BK680" s="1"/>
      <c r="BL680" s="717"/>
      <c r="BM680" s="723"/>
      <c r="BN680" s="723"/>
      <c r="BO680" s="723"/>
      <c r="BP680" s="723"/>
      <c r="BQ680" s="723"/>
      <c r="BR680" s="1"/>
      <c r="BS680" s="1"/>
      <c r="BT680" s="1"/>
      <c r="BU680" s="1"/>
      <c r="BV680" s="1"/>
      <c r="BW680" s="1"/>
      <c r="BX680" s="1"/>
      <c r="BY680" s="1"/>
      <c r="BZ680" s="1"/>
      <c r="CA680" s="1"/>
      <c r="CB680" s="1"/>
      <c r="CC680" s="1"/>
    </row>
    <row r="681" spans="1:81" ht="39.75" customHeight="1" x14ac:dyDescent="0.3">
      <c r="A681" s="714"/>
      <c r="B681" s="715"/>
      <c r="C681" s="2"/>
      <c r="D681" s="2"/>
      <c r="E681" s="2"/>
      <c r="F681" s="2"/>
      <c r="G681" s="2"/>
      <c r="H681" s="2"/>
      <c r="I681" s="2"/>
      <c r="J681" s="716"/>
      <c r="K681" s="717"/>
      <c r="L681" s="718"/>
      <c r="M681" s="718"/>
      <c r="N681" s="719"/>
      <c r="O681" s="719"/>
      <c r="P681" s="719"/>
      <c r="Q681" s="719"/>
      <c r="R681" s="2"/>
      <c r="S681" s="2"/>
      <c r="T681" s="2"/>
      <c r="U681" s="2"/>
      <c r="V681" s="2"/>
      <c r="W681" s="2"/>
      <c r="X681" s="720"/>
      <c r="Y681" s="720"/>
      <c r="Z681" s="720"/>
      <c r="AA681" s="720"/>
      <c r="AB681" s="717"/>
      <c r="AC681" s="721"/>
      <c r="AD681" s="722"/>
      <c r="AE681" s="722"/>
      <c r="AF681" s="722"/>
      <c r="AG681" s="722"/>
      <c r="AH681" s="722"/>
      <c r="AI681" s="722"/>
      <c r="AJ681" s="722"/>
      <c r="AK681" s="717"/>
      <c r="AL681" s="723"/>
      <c r="AM681" s="723"/>
      <c r="AN681" s="723"/>
      <c r="AO681" s="723"/>
      <c r="AP681" s="723"/>
      <c r="AQ681" s="1"/>
      <c r="AR681" s="1"/>
      <c r="AS681" s="1"/>
      <c r="AT681" s="717"/>
      <c r="AU681" s="723"/>
      <c r="AV681" s="723"/>
      <c r="AW681" s="723"/>
      <c r="AX681" s="723"/>
      <c r="AY681" s="723"/>
      <c r="AZ681" s="1"/>
      <c r="BA681" s="1"/>
      <c r="BB681" s="1"/>
      <c r="BC681" s="717"/>
      <c r="BD681" s="723"/>
      <c r="BE681" s="723"/>
      <c r="BF681" s="723"/>
      <c r="BG681" s="723"/>
      <c r="BH681" s="723"/>
      <c r="BI681" s="1"/>
      <c r="BJ681" s="1"/>
      <c r="BK681" s="1"/>
      <c r="BL681" s="717"/>
      <c r="BM681" s="723"/>
      <c r="BN681" s="723"/>
      <c r="BO681" s="723"/>
      <c r="BP681" s="723"/>
      <c r="BQ681" s="723"/>
      <c r="BR681" s="1"/>
      <c r="BS681" s="1"/>
      <c r="BT681" s="1"/>
      <c r="BU681" s="1"/>
      <c r="BV681" s="1"/>
      <c r="BW681" s="1"/>
      <c r="BX681" s="1"/>
      <c r="BY681" s="1"/>
      <c r="BZ681" s="1"/>
      <c r="CA681" s="1"/>
      <c r="CB681" s="1"/>
      <c r="CC681" s="1"/>
    </row>
    <row r="682" spans="1:81" ht="39.75" customHeight="1" x14ac:dyDescent="0.3">
      <c r="A682" s="714"/>
      <c r="B682" s="715"/>
      <c r="C682" s="2"/>
      <c r="D682" s="2"/>
      <c r="E682" s="2"/>
      <c r="F682" s="2"/>
      <c r="G682" s="2"/>
      <c r="H682" s="2"/>
      <c r="I682" s="2"/>
      <c r="J682" s="716"/>
      <c r="K682" s="717"/>
      <c r="L682" s="718"/>
      <c r="M682" s="718"/>
      <c r="N682" s="719"/>
      <c r="O682" s="719"/>
      <c r="P682" s="719"/>
      <c r="Q682" s="719"/>
      <c r="R682" s="2"/>
      <c r="S682" s="2"/>
      <c r="T682" s="2"/>
      <c r="U682" s="2"/>
      <c r="V682" s="2"/>
      <c r="W682" s="2"/>
      <c r="X682" s="720"/>
      <c r="Y682" s="720"/>
      <c r="Z682" s="720"/>
      <c r="AA682" s="720"/>
      <c r="AB682" s="717"/>
      <c r="AC682" s="721"/>
      <c r="AD682" s="722"/>
      <c r="AE682" s="722"/>
      <c r="AF682" s="722"/>
      <c r="AG682" s="722"/>
      <c r="AH682" s="722"/>
      <c r="AI682" s="722"/>
      <c r="AJ682" s="722"/>
      <c r="AK682" s="717"/>
      <c r="AL682" s="723"/>
      <c r="AM682" s="723"/>
      <c r="AN682" s="723"/>
      <c r="AO682" s="723"/>
      <c r="AP682" s="723"/>
      <c r="AQ682" s="1"/>
      <c r="AR682" s="1"/>
      <c r="AS682" s="1"/>
      <c r="AT682" s="717"/>
      <c r="AU682" s="723"/>
      <c r="AV682" s="723"/>
      <c r="AW682" s="723"/>
      <c r="AX682" s="723"/>
      <c r="AY682" s="723"/>
      <c r="AZ682" s="1"/>
      <c r="BA682" s="1"/>
      <c r="BB682" s="1"/>
      <c r="BC682" s="717"/>
      <c r="BD682" s="723"/>
      <c r="BE682" s="723"/>
      <c r="BF682" s="723"/>
      <c r="BG682" s="723"/>
      <c r="BH682" s="723"/>
      <c r="BI682" s="1"/>
      <c r="BJ682" s="1"/>
      <c r="BK682" s="1"/>
      <c r="BL682" s="717"/>
      <c r="BM682" s="723"/>
      <c r="BN682" s="723"/>
      <c r="BO682" s="723"/>
      <c r="BP682" s="723"/>
      <c r="BQ682" s="723"/>
      <c r="BR682" s="1"/>
      <c r="BS682" s="1"/>
      <c r="BT682" s="1"/>
      <c r="BU682" s="1"/>
      <c r="BV682" s="1"/>
      <c r="BW682" s="1"/>
      <c r="BX682" s="1"/>
      <c r="BY682" s="1"/>
      <c r="BZ682" s="1"/>
      <c r="CA682" s="1"/>
      <c r="CB682" s="1"/>
      <c r="CC682" s="1"/>
    </row>
    <row r="683" spans="1:81" ht="39.75" customHeight="1" x14ac:dyDescent="0.3">
      <c r="A683" s="714"/>
      <c r="B683" s="715"/>
      <c r="C683" s="2"/>
      <c r="D683" s="2"/>
      <c r="E683" s="2"/>
      <c r="F683" s="2"/>
      <c r="G683" s="2"/>
      <c r="H683" s="2"/>
      <c r="I683" s="2"/>
      <c r="J683" s="716"/>
      <c r="K683" s="717"/>
      <c r="L683" s="718"/>
      <c r="M683" s="718"/>
      <c r="N683" s="719"/>
      <c r="O683" s="719"/>
      <c r="P683" s="719"/>
      <c r="Q683" s="719"/>
      <c r="R683" s="2"/>
      <c r="S683" s="2"/>
      <c r="T683" s="2"/>
      <c r="U683" s="2"/>
      <c r="V683" s="2"/>
      <c r="W683" s="2"/>
      <c r="X683" s="720"/>
      <c r="Y683" s="720"/>
      <c r="Z683" s="720"/>
      <c r="AA683" s="720"/>
      <c r="AB683" s="717"/>
      <c r="AC683" s="721"/>
      <c r="AD683" s="722"/>
      <c r="AE683" s="722"/>
      <c r="AF683" s="722"/>
      <c r="AG683" s="722"/>
      <c r="AH683" s="722"/>
      <c r="AI683" s="722"/>
      <c r="AJ683" s="722"/>
      <c r="AK683" s="717"/>
      <c r="AL683" s="723"/>
      <c r="AM683" s="723"/>
      <c r="AN683" s="723"/>
      <c r="AO683" s="723"/>
      <c r="AP683" s="723"/>
      <c r="AQ683" s="1"/>
      <c r="AR683" s="1"/>
      <c r="AS683" s="1"/>
      <c r="AT683" s="717"/>
      <c r="AU683" s="723"/>
      <c r="AV683" s="723"/>
      <c r="AW683" s="723"/>
      <c r="AX683" s="723"/>
      <c r="AY683" s="723"/>
      <c r="AZ683" s="1"/>
      <c r="BA683" s="1"/>
      <c r="BB683" s="1"/>
      <c r="BC683" s="717"/>
      <c r="BD683" s="723"/>
      <c r="BE683" s="723"/>
      <c r="BF683" s="723"/>
      <c r="BG683" s="723"/>
      <c r="BH683" s="723"/>
      <c r="BI683" s="1"/>
      <c r="BJ683" s="1"/>
      <c r="BK683" s="1"/>
      <c r="BL683" s="717"/>
      <c r="BM683" s="723"/>
      <c r="BN683" s="723"/>
      <c r="BO683" s="723"/>
      <c r="BP683" s="723"/>
      <c r="BQ683" s="723"/>
      <c r="BR683" s="1"/>
      <c r="BS683" s="1"/>
      <c r="BT683" s="1"/>
      <c r="BU683" s="1"/>
      <c r="BV683" s="1"/>
      <c r="BW683" s="1"/>
      <c r="BX683" s="1"/>
      <c r="BY683" s="1"/>
      <c r="BZ683" s="1"/>
      <c r="CA683" s="1"/>
      <c r="CB683" s="1"/>
      <c r="CC683" s="1"/>
    </row>
    <row r="684" spans="1:81" ht="39.75" customHeight="1" x14ac:dyDescent="0.3">
      <c r="A684" s="714"/>
      <c r="B684" s="715"/>
      <c r="C684" s="2"/>
      <c r="D684" s="2"/>
      <c r="E684" s="2"/>
      <c r="F684" s="2"/>
      <c r="G684" s="2"/>
      <c r="H684" s="2"/>
      <c r="I684" s="2"/>
      <c r="J684" s="716"/>
      <c r="K684" s="717"/>
      <c r="L684" s="718"/>
      <c r="M684" s="718"/>
      <c r="N684" s="719"/>
      <c r="O684" s="719"/>
      <c r="P684" s="719"/>
      <c r="Q684" s="719"/>
      <c r="R684" s="2"/>
      <c r="S684" s="2"/>
      <c r="T684" s="2"/>
      <c r="U684" s="2"/>
      <c r="V684" s="2"/>
      <c r="W684" s="2"/>
      <c r="X684" s="720"/>
      <c r="Y684" s="720"/>
      <c r="Z684" s="720"/>
      <c r="AA684" s="720"/>
      <c r="AB684" s="717"/>
      <c r="AC684" s="721"/>
      <c r="AD684" s="722"/>
      <c r="AE684" s="722"/>
      <c r="AF684" s="722"/>
      <c r="AG684" s="722"/>
      <c r="AH684" s="722"/>
      <c r="AI684" s="722"/>
      <c r="AJ684" s="722"/>
      <c r="AK684" s="717"/>
      <c r="AL684" s="723"/>
      <c r="AM684" s="723"/>
      <c r="AN684" s="723"/>
      <c r="AO684" s="723"/>
      <c r="AP684" s="723"/>
      <c r="AQ684" s="1"/>
      <c r="AR684" s="1"/>
      <c r="AS684" s="1"/>
      <c r="AT684" s="717"/>
      <c r="AU684" s="723"/>
      <c r="AV684" s="723"/>
      <c r="AW684" s="723"/>
      <c r="AX684" s="723"/>
      <c r="AY684" s="723"/>
      <c r="AZ684" s="1"/>
      <c r="BA684" s="1"/>
      <c r="BB684" s="1"/>
      <c r="BC684" s="717"/>
      <c r="BD684" s="723"/>
      <c r="BE684" s="723"/>
      <c r="BF684" s="723"/>
      <c r="BG684" s="723"/>
      <c r="BH684" s="723"/>
      <c r="BI684" s="1"/>
      <c r="BJ684" s="1"/>
      <c r="BK684" s="1"/>
      <c r="BL684" s="717"/>
      <c r="BM684" s="723"/>
      <c r="BN684" s="723"/>
      <c r="BO684" s="723"/>
      <c r="BP684" s="723"/>
      <c r="BQ684" s="723"/>
      <c r="BR684" s="1"/>
      <c r="BS684" s="1"/>
      <c r="BT684" s="1"/>
      <c r="BU684" s="1"/>
      <c r="BV684" s="1"/>
      <c r="BW684" s="1"/>
      <c r="BX684" s="1"/>
      <c r="BY684" s="1"/>
      <c r="BZ684" s="1"/>
      <c r="CA684" s="1"/>
      <c r="CB684" s="1"/>
      <c r="CC684" s="1"/>
    </row>
    <row r="685" spans="1:81" ht="39.75" customHeight="1" x14ac:dyDescent="0.3">
      <c r="A685" s="714"/>
      <c r="B685" s="715"/>
      <c r="C685" s="2"/>
      <c r="D685" s="2"/>
      <c r="E685" s="2"/>
      <c r="F685" s="2"/>
      <c r="G685" s="2"/>
      <c r="H685" s="2"/>
      <c r="I685" s="2"/>
      <c r="J685" s="716"/>
      <c r="K685" s="717"/>
      <c r="L685" s="718"/>
      <c r="M685" s="718"/>
      <c r="N685" s="719"/>
      <c r="O685" s="719"/>
      <c r="P685" s="719"/>
      <c r="Q685" s="719"/>
      <c r="R685" s="2"/>
      <c r="S685" s="2"/>
      <c r="T685" s="2"/>
      <c r="U685" s="2"/>
      <c r="V685" s="2"/>
      <c r="W685" s="2"/>
      <c r="X685" s="720"/>
      <c r="Y685" s="720"/>
      <c r="Z685" s="720"/>
      <c r="AA685" s="720"/>
      <c r="AB685" s="717"/>
      <c r="AC685" s="721"/>
      <c r="AD685" s="722"/>
      <c r="AE685" s="722"/>
      <c r="AF685" s="722"/>
      <c r="AG685" s="722"/>
      <c r="AH685" s="722"/>
      <c r="AI685" s="722"/>
      <c r="AJ685" s="722"/>
      <c r="AK685" s="717"/>
      <c r="AL685" s="723"/>
      <c r="AM685" s="723"/>
      <c r="AN685" s="723"/>
      <c r="AO685" s="723"/>
      <c r="AP685" s="723"/>
      <c r="AQ685" s="1"/>
      <c r="AR685" s="1"/>
      <c r="AS685" s="1"/>
      <c r="AT685" s="717"/>
      <c r="AU685" s="723"/>
      <c r="AV685" s="723"/>
      <c r="AW685" s="723"/>
      <c r="AX685" s="723"/>
      <c r="AY685" s="723"/>
      <c r="AZ685" s="1"/>
      <c r="BA685" s="1"/>
      <c r="BB685" s="1"/>
      <c r="BC685" s="717"/>
      <c r="BD685" s="723"/>
      <c r="BE685" s="723"/>
      <c r="BF685" s="723"/>
      <c r="BG685" s="723"/>
      <c r="BH685" s="723"/>
      <c r="BI685" s="1"/>
      <c r="BJ685" s="1"/>
      <c r="BK685" s="1"/>
      <c r="BL685" s="717"/>
      <c r="BM685" s="723"/>
      <c r="BN685" s="723"/>
      <c r="BO685" s="723"/>
      <c r="BP685" s="723"/>
      <c r="BQ685" s="723"/>
      <c r="BR685" s="1"/>
      <c r="BS685" s="1"/>
      <c r="BT685" s="1"/>
      <c r="BU685" s="1"/>
      <c r="BV685" s="1"/>
      <c r="BW685" s="1"/>
      <c r="BX685" s="1"/>
      <c r="BY685" s="1"/>
      <c r="BZ685" s="1"/>
      <c r="CA685" s="1"/>
      <c r="CB685" s="1"/>
      <c r="CC685" s="1"/>
    </row>
    <row r="686" spans="1:81" ht="39.75" customHeight="1" x14ac:dyDescent="0.3">
      <c r="A686" s="714"/>
      <c r="B686" s="715"/>
      <c r="C686" s="2"/>
      <c r="D686" s="2"/>
      <c r="E686" s="2"/>
      <c r="F686" s="2"/>
      <c r="G686" s="2"/>
      <c r="H686" s="2"/>
      <c r="I686" s="2"/>
      <c r="J686" s="716"/>
      <c r="K686" s="717"/>
      <c r="L686" s="718"/>
      <c r="M686" s="718"/>
      <c r="N686" s="719"/>
      <c r="O686" s="719"/>
      <c r="P686" s="719"/>
      <c r="Q686" s="719"/>
      <c r="R686" s="2"/>
      <c r="S686" s="2"/>
      <c r="T686" s="2"/>
      <c r="U686" s="2"/>
      <c r="V686" s="2"/>
      <c r="W686" s="2"/>
      <c r="X686" s="720"/>
      <c r="Y686" s="720"/>
      <c r="Z686" s="720"/>
      <c r="AA686" s="720"/>
      <c r="AB686" s="717"/>
      <c r="AC686" s="721"/>
      <c r="AD686" s="722"/>
      <c r="AE686" s="722"/>
      <c r="AF686" s="722"/>
      <c r="AG686" s="722"/>
      <c r="AH686" s="722"/>
      <c r="AI686" s="722"/>
      <c r="AJ686" s="722"/>
      <c r="AK686" s="717"/>
      <c r="AL686" s="723"/>
      <c r="AM686" s="723"/>
      <c r="AN686" s="723"/>
      <c r="AO686" s="723"/>
      <c r="AP686" s="723"/>
      <c r="AQ686" s="1"/>
      <c r="AR686" s="1"/>
      <c r="AS686" s="1"/>
      <c r="AT686" s="717"/>
      <c r="AU686" s="723"/>
      <c r="AV686" s="723"/>
      <c r="AW686" s="723"/>
      <c r="AX686" s="723"/>
      <c r="AY686" s="723"/>
      <c r="AZ686" s="1"/>
      <c r="BA686" s="1"/>
      <c r="BB686" s="1"/>
      <c r="BC686" s="717"/>
      <c r="BD686" s="723"/>
      <c r="BE686" s="723"/>
      <c r="BF686" s="723"/>
      <c r="BG686" s="723"/>
      <c r="BH686" s="723"/>
      <c r="BI686" s="1"/>
      <c r="BJ686" s="1"/>
      <c r="BK686" s="1"/>
      <c r="BL686" s="717"/>
      <c r="BM686" s="723"/>
      <c r="BN686" s="723"/>
      <c r="BO686" s="723"/>
      <c r="BP686" s="723"/>
      <c r="BQ686" s="723"/>
      <c r="BR686" s="1"/>
      <c r="BS686" s="1"/>
      <c r="BT686" s="1"/>
      <c r="BU686" s="1"/>
      <c r="BV686" s="1"/>
      <c r="BW686" s="1"/>
      <c r="BX686" s="1"/>
      <c r="BY686" s="1"/>
      <c r="BZ686" s="1"/>
      <c r="CA686" s="1"/>
      <c r="CB686" s="1"/>
      <c r="CC686" s="1"/>
    </row>
    <row r="687" spans="1:81" ht="39.75" customHeight="1" x14ac:dyDescent="0.3">
      <c r="A687" s="714"/>
      <c r="B687" s="715"/>
      <c r="C687" s="2"/>
      <c r="D687" s="2"/>
      <c r="E687" s="2"/>
      <c r="F687" s="2"/>
      <c r="G687" s="2"/>
      <c r="H687" s="2"/>
      <c r="I687" s="2"/>
      <c r="J687" s="716"/>
      <c r="K687" s="717"/>
      <c r="L687" s="718"/>
      <c r="M687" s="718"/>
      <c r="N687" s="719"/>
      <c r="O687" s="719"/>
      <c r="P687" s="719"/>
      <c r="Q687" s="719"/>
      <c r="R687" s="2"/>
      <c r="S687" s="2"/>
      <c r="T687" s="2"/>
      <c r="U687" s="2"/>
      <c r="V687" s="2"/>
      <c r="W687" s="2"/>
      <c r="X687" s="720"/>
      <c r="Y687" s="720"/>
      <c r="Z687" s="720"/>
      <c r="AA687" s="720"/>
      <c r="AB687" s="717"/>
      <c r="AC687" s="721"/>
      <c r="AD687" s="722"/>
      <c r="AE687" s="722"/>
      <c r="AF687" s="722"/>
      <c r="AG687" s="722"/>
      <c r="AH687" s="722"/>
      <c r="AI687" s="722"/>
      <c r="AJ687" s="722"/>
      <c r="AK687" s="717"/>
      <c r="AL687" s="723"/>
      <c r="AM687" s="723"/>
      <c r="AN687" s="723"/>
      <c r="AO687" s="723"/>
      <c r="AP687" s="723"/>
      <c r="AQ687" s="1"/>
      <c r="AR687" s="1"/>
      <c r="AS687" s="1"/>
      <c r="AT687" s="717"/>
      <c r="AU687" s="723"/>
      <c r="AV687" s="723"/>
      <c r="AW687" s="723"/>
      <c r="AX687" s="723"/>
      <c r="AY687" s="723"/>
      <c r="AZ687" s="1"/>
      <c r="BA687" s="1"/>
      <c r="BB687" s="1"/>
      <c r="BC687" s="717"/>
      <c r="BD687" s="723"/>
      <c r="BE687" s="723"/>
      <c r="BF687" s="723"/>
      <c r="BG687" s="723"/>
      <c r="BH687" s="723"/>
      <c r="BI687" s="1"/>
      <c r="BJ687" s="1"/>
      <c r="BK687" s="1"/>
      <c r="BL687" s="717"/>
      <c r="BM687" s="723"/>
      <c r="BN687" s="723"/>
      <c r="BO687" s="723"/>
      <c r="BP687" s="723"/>
      <c r="BQ687" s="723"/>
      <c r="BR687" s="1"/>
      <c r="BS687" s="1"/>
      <c r="BT687" s="1"/>
      <c r="BU687" s="1"/>
      <c r="BV687" s="1"/>
      <c r="BW687" s="1"/>
      <c r="BX687" s="1"/>
      <c r="BY687" s="1"/>
      <c r="BZ687" s="1"/>
      <c r="CA687" s="1"/>
      <c r="CB687" s="1"/>
      <c r="CC687" s="1"/>
    </row>
    <row r="688" spans="1:81" ht="39.75" customHeight="1" x14ac:dyDescent="0.3">
      <c r="A688" s="714"/>
      <c r="B688" s="715"/>
      <c r="C688" s="2"/>
      <c r="D688" s="2"/>
      <c r="E688" s="2"/>
      <c r="F688" s="2"/>
      <c r="G688" s="2"/>
      <c r="H688" s="2"/>
      <c r="I688" s="2"/>
      <c r="J688" s="716"/>
      <c r="K688" s="717"/>
      <c r="L688" s="718"/>
      <c r="M688" s="718"/>
      <c r="N688" s="719"/>
      <c r="O688" s="719"/>
      <c r="P688" s="719"/>
      <c r="Q688" s="719"/>
      <c r="R688" s="2"/>
      <c r="S688" s="2"/>
      <c r="T688" s="2"/>
      <c r="U688" s="2"/>
      <c r="V688" s="2"/>
      <c r="W688" s="2"/>
      <c r="X688" s="720"/>
      <c r="Y688" s="720"/>
      <c r="Z688" s="720"/>
      <c r="AA688" s="720"/>
      <c r="AB688" s="717"/>
      <c r="AC688" s="721"/>
      <c r="AD688" s="722"/>
      <c r="AE688" s="722"/>
      <c r="AF688" s="722"/>
      <c r="AG688" s="722"/>
      <c r="AH688" s="722"/>
      <c r="AI688" s="722"/>
      <c r="AJ688" s="722"/>
      <c r="AK688" s="717"/>
      <c r="AL688" s="723"/>
      <c r="AM688" s="723"/>
      <c r="AN688" s="723"/>
      <c r="AO688" s="723"/>
      <c r="AP688" s="723"/>
      <c r="AQ688" s="1"/>
      <c r="AR688" s="1"/>
      <c r="AS688" s="1"/>
      <c r="AT688" s="717"/>
      <c r="AU688" s="723"/>
      <c r="AV688" s="723"/>
      <c r="AW688" s="723"/>
      <c r="AX688" s="723"/>
      <c r="AY688" s="723"/>
      <c r="AZ688" s="1"/>
      <c r="BA688" s="1"/>
      <c r="BB688" s="1"/>
      <c r="BC688" s="717"/>
      <c r="BD688" s="723"/>
      <c r="BE688" s="723"/>
      <c r="BF688" s="723"/>
      <c r="BG688" s="723"/>
      <c r="BH688" s="723"/>
      <c r="BI688" s="1"/>
      <c r="BJ688" s="1"/>
      <c r="BK688" s="1"/>
      <c r="BL688" s="717"/>
      <c r="BM688" s="723"/>
      <c r="BN688" s="723"/>
      <c r="BO688" s="723"/>
      <c r="BP688" s="723"/>
      <c r="BQ688" s="723"/>
      <c r="BR688" s="1"/>
      <c r="BS688" s="1"/>
      <c r="BT688" s="1"/>
      <c r="BU688" s="1"/>
      <c r="BV688" s="1"/>
      <c r="BW688" s="1"/>
      <c r="BX688" s="1"/>
      <c r="BY688" s="1"/>
      <c r="BZ688" s="1"/>
      <c r="CA688" s="1"/>
      <c r="CB688" s="1"/>
      <c r="CC688" s="1"/>
    </row>
    <row r="689" spans="1:81" ht="39.75" customHeight="1" x14ac:dyDescent="0.3">
      <c r="A689" s="714"/>
      <c r="B689" s="715"/>
      <c r="C689" s="2"/>
      <c r="D689" s="2"/>
      <c r="E689" s="2"/>
      <c r="F689" s="2"/>
      <c r="G689" s="2"/>
      <c r="H689" s="2"/>
      <c r="I689" s="2"/>
      <c r="J689" s="716"/>
      <c r="K689" s="717"/>
      <c r="L689" s="718"/>
      <c r="M689" s="718"/>
      <c r="N689" s="719"/>
      <c r="O689" s="719"/>
      <c r="P689" s="719"/>
      <c r="Q689" s="719"/>
      <c r="R689" s="2"/>
      <c r="S689" s="2"/>
      <c r="T689" s="2"/>
      <c r="U689" s="2"/>
      <c r="V689" s="2"/>
      <c r="W689" s="2"/>
      <c r="X689" s="720"/>
      <c r="Y689" s="720"/>
      <c r="Z689" s="720"/>
      <c r="AA689" s="720"/>
      <c r="AB689" s="717"/>
      <c r="AC689" s="721"/>
      <c r="AD689" s="722"/>
      <c r="AE689" s="722"/>
      <c r="AF689" s="722"/>
      <c r="AG689" s="722"/>
      <c r="AH689" s="722"/>
      <c r="AI689" s="722"/>
      <c r="AJ689" s="722"/>
      <c r="AK689" s="717"/>
      <c r="AL689" s="723"/>
      <c r="AM689" s="723"/>
      <c r="AN689" s="723"/>
      <c r="AO689" s="723"/>
      <c r="AP689" s="723"/>
      <c r="AQ689" s="1"/>
      <c r="AR689" s="1"/>
      <c r="AS689" s="1"/>
      <c r="AT689" s="717"/>
      <c r="AU689" s="723"/>
      <c r="AV689" s="723"/>
      <c r="AW689" s="723"/>
      <c r="AX689" s="723"/>
      <c r="AY689" s="723"/>
      <c r="AZ689" s="1"/>
      <c r="BA689" s="1"/>
      <c r="BB689" s="1"/>
      <c r="BC689" s="717"/>
      <c r="BD689" s="723"/>
      <c r="BE689" s="723"/>
      <c r="BF689" s="723"/>
      <c r="BG689" s="723"/>
      <c r="BH689" s="723"/>
      <c r="BI689" s="1"/>
      <c r="BJ689" s="1"/>
      <c r="BK689" s="1"/>
      <c r="BL689" s="717"/>
      <c r="BM689" s="723"/>
      <c r="BN689" s="723"/>
      <c r="BO689" s="723"/>
      <c r="BP689" s="723"/>
      <c r="BQ689" s="723"/>
      <c r="BR689" s="1"/>
      <c r="BS689" s="1"/>
      <c r="BT689" s="1"/>
      <c r="BU689" s="1"/>
      <c r="BV689" s="1"/>
      <c r="BW689" s="1"/>
      <c r="BX689" s="1"/>
      <c r="BY689" s="1"/>
      <c r="BZ689" s="1"/>
      <c r="CA689" s="1"/>
      <c r="CB689" s="1"/>
      <c r="CC689" s="1"/>
    </row>
    <row r="690" spans="1:81" ht="39.75" customHeight="1" x14ac:dyDescent="0.3">
      <c r="A690" s="714"/>
      <c r="B690" s="715"/>
      <c r="C690" s="2"/>
      <c r="D690" s="2"/>
      <c r="E690" s="2"/>
      <c r="F690" s="2"/>
      <c r="G690" s="2"/>
      <c r="H690" s="2"/>
      <c r="I690" s="2"/>
      <c r="J690" s="716"/>
      <c r="K690" s="717"/>
      <c r="L690" s="718"/>
      <c r="M690" s="718"/>
      <c r="N690" s="719"/>
      <c r="O690" s="719"/>
      <c r="P690" s="719"/>
      <c r="Q690" s="719"/>
      <c r="R690" s="2"/>
      <c r="S690" s="2"/>
      <c r="T690" s="2"/>
      <c r="U690" s="2"/>
      <c r="V690" s="2"/>
      <c r="W690" s="2"/>
      <c r="X690" s="720"/>
      <c r="Y690" s="720"/>
      <c r="Z690" s="720"/>
      <c r="AA690" s="720"/>
      <c r="AB690" s="717"/>
      <c r="AC690" s="721"/>
      <c r="AD690" s="722"/>
      <c r="AE690" s="722"/>
      <c r="AF690" s="722"/>
      <c r="AG690" s="722"/>
      <c r="AH690" s="722"/>
      <c r="AI690" s="722"/>
      <c r="AJ690" s="722"/>
      <c r="AK690" s="717"/>
      <c r="AL690" s="723"/>
      <c r="AM690" s="723"/>
      <c r="AN690" s="723"/>
      <c r="AO690" s="723"/>
      <c r="AP690" s="723"/>
      <c r="AQ690" s="1"/>
      <c r="AR690" s="1"/>
      <c r="AS690" s="1"/>
      <c r="AT690" s="717"/>
      <c r="AU690" s="723"/>
      <c r="AV690" s="723"/>
      <c r="AW690" s="723"/>
      <c r="AX690" s="723"/>
      <c r="AY690" s="723"/>
      <c r="AZ690" s="1"/>
      <c r="BA690" s="1"/>
      <c r="BB690" s="1"/>
      <c r="BC690" s="717"/>
      <c r="BD690" s="723"/>
      <c r="BE690" s="723"/>
      <c r="BF690" s="723"/>
      <c r="BG690" s="723"/>
      <c r="BH690" s="723"/>
      <c r="BI690" s="1"/>
      <c r="BJ690" s="1"/>
      <c r="BK690" s="1"/>
      <c r="BL690" s="717"/>
      <c r="BM690" s="723"/>
      <c r="BN690" s="723"/>
      <c r="BO690" s="723"/>
      <c r="BP690" s="723"/>
      <c r="BQ690" s="723"/>
      <c r="BR690" s="1"/>
      <c r="BS690" s="1"/>
      <c r="BT690" s="1"/>
      <c r="BU690" s="1"/>
      <c r="BV690" s="1"/>
      <c r="BW690" s="1"/>
      <c r="BX690" s="1"/>
      <c r="BY690" s="1"/>
      <c r="BZ690" s="1"/>
      <c r="CA690" s="1"/>
      <c r="CB690" s="1"/>
      <c r="CC690" s="1"/>
    </row>
    <row r="691" spans="1:81" ht="39.75" customHeight="1" x14ac:dyDescent="0.3">
      <c r="A691" s="714"/>
      <c r="B691" s="715"/>
      <c r="C691" s="2"/>
      <c r="D691" s="2"/>
      <c r="E691" s="2"/>
      <c r="F691" s="2"/>
      <c r="G691" s="2"/>
      <c r="H691" s="2"/>
      <c r="I691" s="2"/>
      <c r="J691" s="716"/>
      <c r="K691" s="717"/>
      <c r="L691" s="718"/>
      <c r="M691" s="718"/>
      <c r="N691" s="719"/>
      <c r="O691" s="719"/>
      <c r="P691" s="719"/>
      <c r="Q691" s="719"/>
      <c r="R691" s="2"/>
      <c r="S691" s="2"/>
      <c r="T691" s="2"/>
      <c r="U691" s="2"/>
      <c r="V691" s="2"/>
      <c r="W691" s="2"/>
      <c r="X691" s="720"/>
      <c r="Y691" s="720"/>
      <c r="Z691" s="720"/>
      <c r="AA691" s="720"/>
      <c r="AB691" s="717"/>
      <c r="AC691" s="721"/>
      <c r="AD691" s="722"/>
      <c r="AE691" s="722"/>
      <c r="AF691" s="722"/>
      <c r="AG691" s="722"/>
      <c r="AH691" s="722"/>
      <c r="AI691" s="722"/>
      <c r="AJ691" s="722"/>
      <c r="AK691" s="717"/>
      <c r="AL691" s="723"/>
      <c r="AM691" s="723"/>
      <c r="AN691" s="723"/>
      <c r="AO691" s="723"/>
      <c r="AP691" s="723"/>
      <c r="AQ691" s="1"/>
      <c r="AR691" s="1"/>
      <c r="AS691" s="1"/>
      <c r="AT691" s="717"/>
      <c r="AU691" s="723"/>
      <c r="AV691" s="723"/>
      <c r="AW691" s="723"/>
      <c r="AX691" s="723"/>
      <c r="AY691" s="723"/>
      <c r="AZ691" s="1"/>
      <c r="BA691" s="1"/>
      <c r="BB691" s="1"/>
      <c r="BC691" s="717"/>
      <c r="BD691" s="723"/>
      <c r="BE691" s="723"/>
      <c r="BF691" s="723"/>
      <c r="BG691" s="723"/>
      <c r="BH691" s="723"/>
      <c r="BI691" s="1"/>
      <c r="BJ691" s="1"/>
      <c r="BK691" s="1"/>
      <c r="BL691" s="717"/>
      <c r="BM691" s="723"/>
      <c r="BN691" s="723"/>
      <c r="BO691" s="723"/>
      <c r="BP691" s="723"/>
      <c r="BQ691" s="723"/>
      <c r="BR691" s="1"/>
      <c r="BS691" s="1"/>
      <c r="BT691" s="1"/>
      <c r="BU691" s="1"/>
      <c r="BV691" s="1"/>
      <c r="BW691" s="1"/>
      <c r="BX691" s="1"/>
      <c r="BY691" s="1"/>
      <c r="BZ691" s="1"/>
      <c r="CA691" s="1"/>
      <c r="CB691" s="1"/>
      <c r="CC691" s="1"/>
    </row>
    <row r="692" spans="1:81" ht="39.75" customHeight="1" x14ac:dyDescent="0.3">
      <c r="A692" s="714"/>
      <c r="B692" s="715"/>
      <c r="C692" s="2"/>
      <c r="D692" s="2"/>
      <c r="E692" s="2"/>
      <c r="F692" s="2"/>
      <c r="G692" s="2"/>
      <c r="H692" s="2"/>
      <c r="I692" s="2"/>
      <c r="J692" s="716"/>
      <c r="K692" s="717"/>
      <c r="L692" s="718"/>
      <c r="M692" s="718"/>
      <c r="N692" s="719"/>
      <c r="O692" s="719"/>
      <c r="P692" s="719"/>
      <c r="Q692" s="719"/>
      <c r="R692" s="2"/>
      <c r="S692" s="2"/>
      <c r="T692" s="2"/>
      <c r="U692" s="2"/>
      <c r="V692" s="2"/>
      <c r="W692" s="2"/>
      <c r="X692" s="720"/>
      <c r="Y692" s="720"/>
      <c r="Z692" s="720"/>
      <c r="AA692" s="720"/>
      <c r="AB692" s="717"/>
      <c r="AC692" s="721"/>
      <c r="AD692" s="722"/>
      <c r="AE692" s="722"/>
      <c r="AF692" s="722"/>
      <c r="AG692" s="722"/>
      <c r="AH692" s="722"/>
      <c r="AI692" s="722"/>
      <c r="AJ692" s="722"/>
      <c r="AK692" s="717"/>
      <c r="AL692" s="723"/>
      <c r="AM692" s="723"/>
      <c r="AN692" s="723"/>
      <c r="AO692" s="723"/>
      <c r="AP692" s="723"/>
      <c r="AQ692" s="1"/>
      <c r="AR692" s="1"/>
      <c r="AS692" s="1"/>
      <c r="AT692" s="717"/>
      <c r="AU692" s="723"/>
      <c r="AV692" s="723"/>
      <c r="AW692" s="723"/>
      <c r="AX692" s="723"/>
      <c r="AY692" s="723"/>
      <c r="AZ692" s="1"/>
      <c r="BA692" s="1"/>
      <c r="BB692" s="1"/>
      <c r="BC692" s="717"/>
      <c r="BD692" s="723"/>
      <c r="BE692" s="723"/>
      <c r="BF692" s="723"/>
      <c r="BG692" s="723"/>
      <c r="BH692" s="723"/>
      <c r="BI692" s="1"/>
      <c r="BJ692" s="1"/>
      <c r="BK692" s="1"/>
      <c r="BL692" s="717"/>
      <c r="BM692" s="723"/>
      <c r="BN692" s="723"/>
      <c r="BO692" s="723"/>
      <c r="BP692" s="723"/>
      <c r="BQ692" s="723"/>
      <c r="BR692" s="1"/>
      <c r="BS692" s="1"/>
      <c r="BT692" s="1"/>
      <c r="BU692" s="1"/>
      <c r="BV692" s="1"/>
      <c r="BW692" s="1"/>
      <c r="BX692" s="1"/>
      <c r="BY692" s="1"/>
      <c r="BZ692" s="1"/>
      <c r="CA692" s="1"/>
      <c r="CB692" s="1"/>
      <c r="CC692" s="1"/>
    </row>
    <row r="693" spans="1:81" ht="39.75" customHeight="1" x14ac:dyDescent="0.3">
      <c r="A693" s="714"/>
      <c r="B693" s="715"/>
      <c r="C693" s="2"/>
      <c r="D693" s="2"/>
      <c r="E693" s="2"/>
      <c r="F693" s="2"/>
      <c r="G693" s="2"/>
      <c r="H693" s="2"/>
      <c r="I693" s="2"/>
      <c r="J693" s="716"/>
      <c r="K693" s="717"/>
      <c r="L693" s="718"/>
      <c r="M693" s="718"/>
      <c r="N693" s="719"/>
      <c r="O693" s="719"/>
      <c r="P693" s="719"/>
      <c r="Q693" s="719"/>
      <c r="R693" s="2"/>
      <c r="S693" s="2"/>
      <c r="T693" s="2"/>
      <c r="U693" s="2"/>
      <c r="V693" s="2"/>
      <c r="W693" s="2"/>
      <c r="X693" s="720"/>
      <c r="Y693" s="720"/>
      <c r="Z693" s="720"/>
      <c r="AA693" s="720"/>
      <c r="AB693" s="717"/>
      <c r="AC693" s="721"/>
      <c r="AD693" s="722"/>
      <c r="AE693" s="722"/>
      <c r="AF693" s="722"/>
      <c r="AG693" s="722"/>
      <c r="AH693" s="722"/>
      <c r="AI693" s="722"/>
      <c r="AJ693" s="722"/>
      <c r="AK693" s="717"/>
      <c r="AL693" s="723"/>
      <c r="AM693" s="723"/>
      <c r="AN693" s="723"/>
      <c r="AO693" s="723"/>
      <c r="AP693" s="723"/>
      <c r="AQ693" s="1"/>
      <c r="AR693" s="1"/>
      <c r="AS693" s="1"/>
      <c r="AT693" s="717"/>
      <c r="AU693" s="723"/>
      <c r="AV693" s="723"/>
      <c r="AW693" s="723"/>
      <c r="AX693" s="723"/>
      <c r="AY693" s="723"/>
      <c r="AZ693" s="1"/>
      <c r="BA693" s="1"/>
      <c r="BB693" s="1"/>
      <c r="BC693" s="717"/>
      <c r="BD693" s="723"/>
      <c r="BE693" s="723"/>
      <c r="BF693" s="723"/>
      <c r="BG693" s="723"/>
      <c r="BH693" s="723"/>
      <c r="BI693" s="1"/>
      <c r="BJ693" s="1"/>
      <c r="BK693" s="1"/>
      <c r="BL693" s="717"/>
      <c r="BM693" s="723"/>
      <c r="BN693" s="723"/>
      <c r="BO693" s="723"/>
      <c r="BP693" s="723"/>
      <c r="BQ693" s="723"/>
      <c r="BR693" s="1"/>
      <c r="BS693" s="1"/>
      <c r="BT693" s="1"/>
      <c r="BU693" s="1"/>
      <c r="BV693" s="1"/>
      <c r="BW693" s="1"/>
      <c r="BX693" s="1"/>
      <c r="BY693" s="1"/>
      <c r="BZ693" s="1"/>
      <c r="CA693" s="1"/>
      <c r="CB693" s="1"/>
      <c r="CC693" s="1"/>
    </row>
    <row r="694" spans="1:81" ht="39.75" customHeight="1" x14ac:dyDescent="0.3">
      <c r="A694" s="714"/>
      <c r="B694" s="715"/>
      <c r="C694" s="2"/>
      <c r="D694" s="2"/>
      <c r="E694" s="2"/>
      <c r="F694" s="2"/>
      <c r="G694" s="2"/>
      <c r="H694" s="2"/>
      <c r="I694" s="2"/>
      <c r="J694" s="716"/>
      <c r="K694" s="717"/>
      <c r="L694" s="718"/>
      <c r="M694" s="718"/>
      <c r="N694" s="719"/>
      <c r="O694" s="719"/>
      <c r="P694" s="719"/>
      <c r="Q694" s="719"/>
      <c r="R694" s="2"/>
      <c r="S694" s="2"/>
      <c r="T694" s="2"/>
      <c r="U694" s="2"/>
      <c r="V694" s="2"/>
      <c r="W694" s="2"/>
      <c r="X694" s="720"/>
      <c r="Y694" s="720"/>
      <c r="Z694" s="720"/>
      <c r="AA694" s="720"/>
      <c r="AB694" s="717"/>
      <c r="AC694" s="721"/>
      <c r="AD694" s="722"/>
      <c r="AE694" s="722"/>
      <c r="AF694" s="722"/>
      <c r="AG694" s="722"/>
      <c r="AH694" s="722"/>
      <c r="AI694" s="722"/>
      <c r="AJ694" s="722"/>
      <c r="AK694" s="717"/>
      <c r="AL694" s="723"/>
      <c r="AM694" s="723"/>
      <c r="AN694" s="723"/>
      <c r="AO694" s="723"/>
      <c r="AP694" s="723"/>
      <c r="AQ694" s="1"/>
      <c r="AR694" s="1"/>
      <c r="AS694" s="1"/>
      <c r="AT694" s="717"/>
      <c r="AU694" s="723"/>
      <c r="AV694" s="723"/>
      <c r="AW694" s="723"/>
      <c r="AX694" s="723"/>
      <c r="AY694" s="723"/>
      <c r="AZ694" s="1"/>
      <c r="BA694" s="1"/>
      <c r="BB694" s="1"/>
      <c r="BC694" s="717"/>
      <c r="BD694" s="723"/>
      <c r="BE694" s="723"/>
      <c r="BF694" s="723"/>
      <c r="BG694" s="723"/>
      <c r="BH694" s="723"/>
      <c r="BI694" s="1"/>
      <c r="BJ694" s="1"/>
      <c r="BK694" s="1"/>
      <c r="BL694" s="717"/>
      <c r="BM694" s="723"/>
      <c r="BN694" s="723"/>
      <c r="BO694" s="723"/>
      <c r="BP694" s="723"/>
      <c r="BQ694" s="723"/>
      <c r="BR694" s="1"/>
      <c r="BS694" s="1"/>
      <c r="BT694" s="1"/>
      <c r="BU694" s="1"/>
      <c r="BV694" s="1"/>
      <c r="BW694" s="1"/>
      <c r="BX694" s="1"/>
      <c r="BY694" s="1"/>
      <c r="BZ694" s="1"/>
      <c r="CA694" s="1"/>
      <c r="CB694" s="1"/>
      <c r="CC694" s="1"/>
    </row>
    <row r="695" spans="1:81" ht="39.75" customHeight="1" x14ac:dyDescent="0.3">
      <c r="A695" s="714"/>
      <c r="B695" s="715"/>
      <c r="C695" s="2"/>
      <c r="D695" s="2"/>
      <c r="E695" s="2"/>
      <c r="F695" s="2"/>
      <c r="G695" s="2"/>
      <c r="H695" s="2"/>
      <c r="I695" s="2"/>
      <c r="J695" s="716"/>
      <c r="K695" s="717"/>
      <c r="L695" s="718"/>
      <c r="M695" s="718"/>
      <c r="N695" s="719"/>
      <c r="O695" s="719"/>
      <c r="P695" s="719"/>
      <c r="Q695" s="719"/>
      <c r="R695" s="2"/>
      <c r="S695" s="2"/>
      <c r="T695" s="2"/>
      <c r="U695" s="2"/>
      <c r="V695" s="2"/>
      <c r="W695" s="2"/>
      <c r="X695" s="720"/>
      <c r="Y695" s="720"/>
      <c r="Z695" s="720"/>
      <c r="AA695" s="720"/>
      <c r="AB695" s="717"/>
      <c r="AC695" s="721"/>
      <c r="AD695" s="722"/>
      <c r="AE695" s="722"/>
      <c r="AF695" s="722"/>
      <c r="AG695" s="722"/>
      <c r="AH695" s="722"/>
      <c r="AI695" s="722"/>
      <c r="AJ695" s="722"/>
      <c r="AK695" s="717"/>
      <c r="AL695" s="723"/>
      <c r="AM695" s="723"/>
      <c r="AN695" s="723"/>
      <c r="AO695" s="723"/>
      <c r="AP695" s="723"/>
      <c r="AQ695" s="1"/>
      <c r="AR695" s="1"/>
      <c r="AS695" s="1"/>
      <c r="AT695" s="717"/>
      <c r="AU695" s="723"/>
      <c r="AV695" s="723"/>
      <c r="AW695" s="723"/>
      <c r="AX695" s="723"/>
      <c r="AY695" s="723"/>
      <c r="AZ695" s="1"/>
      <c r="BA695" s="1"/>
      <c r="BB695" s="1"/>
      <c r="BC695" s="717"/>
      <c r="BD695" s="723"/>
      <c r="BE695" s="723"/>
      <c r="BF695" s="723"/>
      <c r="BG695" s="723"/>
      <c r="BH695" s="723"/>
      <c r="BI695" s="1"/>
      <c r="BJ695" s="1"/>
      <c r="BK695" s="1"/>
      <c r="BL695" s="717"/>
      <c r="BM695" s="723"/>
      <c r="BN695" s="723"/>
      <c r="BO695" s="723"/>
      <c r="BP695" s="723"/>
      <c r="BQ695" s="723"/>
      <c r="BR695" s="1"/>
      <c r="BS695" s="1"/>
      <c r="BT695" s="1"/>
      <c r="BU695" s="1"/>
      <c r="BV695" s="1"/>
      <c r="BW695" s="1"/>
      <c r="BX695" s="1"/>
      <c r="BY695" s="1"/>
      <c r="BZ695" s="1"/>
      <c r="CA695" s="1"/>
      <c r="CB695" s="1"/>
      <c r="CC695" s="1"/>
    </row>
    <row r="696" spans="1:81" ht="39.75" customHeight="1" x14ac:dyDescent="0.3">
      <c r="A696" s="714"/>
      <c r="B696" s="715"/>
      <c r="C696" s="2"/>
      <c r="D696" s="2"/>
      <c r="E696" s="2"/>
      <c r="F696" s="2"/>
      <c r="G696" s="2"/>
      <c r="H696" s="2"/>
      <c r="I696" s="2"/>
      <c r="J696" s="716"/>
      <c r="K696" s="717"/>
      <c r="L696" s="718"/>
      <c r="M696" s="718"/>
      <c r="N696" s="719"/>
      <c r="O696" s="719"/>
      <c r="P696" s="719"/>
      <c r="Q696" s="719"/>
      <c r="R696" s="2"/>
      <c r="S696" s="2"/>
      <c r="T696" s="2"/>
      <c r="U696" s="2"/>
      <c r="V696" s="2"/>
      <c r="W696" s="2"/>
      <c r="X696" s="720"/>
      <c r="Y696" s="720"/>
      <c r="Z696" s="720"/>
      <c r="AA696" s="720"/>
      <c r="AB696" s="717"/>
      <c r="AC696" s="721"/>
      <c r="AD696" s="722"/>
      <c r="AE696" s="722"/>
      <c r="AF696" s="722"/>
      <c r="AG696" s="722"/>
      <c r="AH696" s="722"/>
      <c r="AI696" s="722"/>
      <c r="AJ696" s="722"/>
      <c r="AK696" s="717"/>
      <c r="AL696" s="723"/>
      <c r="AM696" s="723"/>
      <c r="AN696" s="723"/>
      <c r="AO696" s="723"/>
      <c r="AP696" s="723"/>
      <c r="AQ696" s="1"/>
      <c r="AR696" s="1"/>
      <c r="AS696" s="1"/>
      <c r="AT696" s="717"/>
      <c r="AU696" s="723"/>
      <c r="AV696" s="723"/>
      <c r="AW696" s="723"/>
      <c r="AX696" s="723"/>
      <c r="AY696" s="723"/>
      <c r="AZ696" s="1"/>
      <c r="BA696" s="1"/>
      <c r="BB696" s="1"/>
      <c r="BC696" s="717"/>
      <c r="BD696" s="723"/>
      <c r="BE696" s="723"/>
      <c r="BF696" s="723"/>
      <c r="BG696" s="723"/>
      <c r="BH696" s="723"/>
      <c r="BI696" s="1"/>
      <c r="BJ696" s="1"/>
      <c r="BK696" s="1"/>
      <c r="BL696" s="717"/>
      <c r="BM696" s="723"/>
      <c r="BN696" s="723"/>
      <c r="BO696" s="723"/>
      <c r="BP696" s="723"/>
      <c r="BQ696" s="723"/>
      <c r="BR696" s="1"/>
      <c r="BS696" s="1"/>
      <c r="BT696" s="1"/>
      <c r="BU696" s="1"/>
      <c r="BV696" s="1"/>
      <c r="BW696" s="1"/>
      <c r="BX696" s="1"/>
      <c r="BY696" s="1"/>
      <c r="BZ696" s="1"/>
      <c r="CA696" s="1"/>
      <c r="CB696" s="1"/>
      <c r="CC696" s="1"/>
    </row>
    <row r="697" spans="1:81" ht="39.75" customHeight="1" x14ac:dyDescent="0.3">
      <c r="A697" s="714"/>
      <c r="B697" s="715"/>
      <c r="C697" s="2"/>
      <c r="D697" s="2"/>
      <c r="E697" s="2"/>
      <c r="F697" s="2"/>
      <c r="G697" s="2"/>
      <c r="H697" s="2"/>
      <c r="I697" s="2"/>
      <c r="J697" s="716"/>
      <c r="K697" s="717"/>
      <c r="L697" s="718"/>
      <c r="M697" s="718"/>
      <c r="N697" s="719"/>
      <c r="O697" s="719"/>
      <c r="P697" s="719"/>
      <c r="Q697" s="719"/>
      <c r="R697" s="2"/>
      <c r="S697" s="2"/>
      <c r="T697" s="2"/>
      <c r="U697" s="2"/>
      <c r="V697" s="2"/>
      <c r="W697" s="2"/>
      <c r="X697" s="720"/>
      <c r="Y697" s="720"/>
      <c r="Z697" s="720"/>
      <c r="AA697" s="720"/>
      <c r="AB697" s="717"/>
      <c r="AC697" s="721"/>
      <c r="AD697" s="722"/>
      <c r="AE697" s="722"/>
      <c r="AF697" s="722"/>
      <c r="AG697" s="722"/>
      <c r="AH697" s="722"/>
      <c r="AI697" s="722"/>
      <c r="AJ697" s="722"/>
      <c r="AK697" s="717"/>
      <c r="AL697" s="723"/>
      <c r="AM697" s="723"/>
      <c r="AN697" s="723"/>
      <c r="AO697" s="723"/>
      <c r="AP697" s="723"/>
      <c r="AQ697" s="1"/>
      <c r="AR697" s="1"/>
      <c r="AS697" s="1"/>
      <c r="AT697" s="717"/>
      <c r="AU697" s="723"/>
      <c r="AV697" s="723"/>
      <c r="AW697" s="723"/>
      <c r="AX697" s="723"/>
      <c r="AY697" s="723"/>
      <c r="AZ697" s="1"/>
      <c r="BA697" s="1"/>
      <c r="BB697" s="1"/>
      <c r="BC697" s="717"/>
      <c r="BD697" s="723"/>
      <c r="BE697" s="723"/>
      <c r="BF697" s="723"/>
      <c r="BG697" s="723"/>
      <c r="BH697" s="723"/>
      <c r="BI697" s="1"/>
      <c r="BJ697" s="1"/>
      <c r="BK697" s="1"/>
      <c r="BL697" s="717"/>
      <c r="BM697" s="723"/>
      <c r="BN697" s="723"/>
      <c r="BO697" s="723"/>
      <c r="BP697" s="723"/>
      <c r="BQ697" s="723"/>
      <c r="BR697" s="1"/>
      <c r="BS697" s="1"/>
      <c r="BT697" s="1"/>
      <c r="BU697" s="1"/>
      <c r="BV697" s="1"/>
      <c r="BW697" s="1"/>
      <c r="BX697" s="1"/>
      <c r="BY697" s="1"/>
      <c r="BZ697" s="1"/>
      <c r="CA697" s="1"/>
      <c r="CB697" s="1"/>
      <c r="CC697" s="1"/>
    </row>
    <row r="698" spans="1:81" ht="39.75" customHeight="1" x14ac:dyDescent="0.3">
      <c r="A698" s="714"/>
      <c r="B698" s="715"/>
      <c r="C698" s="2"/>
      <c r="D698" s="2"/>
      <c r="E698" s="2"/>
      <c r="F698" s="2"/>
      <c r="G698" s="2"/>
      <c r="H698" s="2"/>
      <c r="I698" s="2"/>
      <c r="J698" s="716"/>
      <c r="K698" s="717"/>
      <c r="L698" s="718"/>
      <c r="M698" s="718"/>
      <c r="N698" s="719"/>
      <c r="O698" s="719"/>
      <c r="P698" s="719"/>
      <c r="Q698" s="719"/>
      <c r="R698" s="2"/>
      <c r="S698" s="2"/>
      <c r="T698" s="2"/>
      <c r="U698" s="2"/>
      <c r="V698" s="2"/>
      <c r="W698" s="2"/>
      <c r="X698" s="720"/>
      <c r="Y698" s="720"/>
      <c r="Z698" s="720"/>
      <c r="AA698" s="720"/>
      <c r="AB698" s="717"/>
      <c r="AC698" s="721"/>
      <c r="AD698" s="722"/>
      <c r="AE698" s="722"/>
      <c r="AF698" s="722"/>
      <c r="AG698" s="722"/>
      <c r="AH698" s="722"/>
      <c r="AI698" s="722"/>
      <c r="AJ698" s="722"/>
      <c r="AK698" s="717"/>
      <c r="AL698" s="723"/>
      <c r="AM698" s="723"/>
      <c r="AN698" s="723"/>
      <c r="AO698" s="723"/>
      <c r="AP698" s="723"/>
      <c r="AQ698" s="1"/>
      <c r="AR698" s="1"/>
      <c r="AS698" s="1"/>
      <c r="AT698" s="717"/>
      <c r="AU698" s="723"/>
      <c r="AV698" s="723"/>
      <c r="AW698" s="723"/>
      <c r="AX698" s="723"/>
      <c r="AY698" s="723"/>
      <c r="AZ698" s="1"/>
      <c r="BA698" s="1"/>
      <c r="BB698" s="1"/>
      <c r="BC698" s="717"/>
      <c r="BD698" s="723"/>
      <c r="BE698" s="723"/>
      <c r="BF698" s="723"/>
      <c r="BG698" s="723"/>
      <c r="BH698" s="723"/>
      <c r="BI698" s="1"/>
      <c r="BJ698" s="1"/>
      <c r="BK698" s="1"/>
      <c r="BL698" s="717"/>
      <c r="BM698" s="723"/>
      <c r="BN698" s="723"/>
      <c r="BO698" s="723"/>
      <c r="BP698" s="723"/>
      <c r="BQ698" s="723"/>
      <c r="BR698" s="1"/>
      <c r="BS698" s="1"/>
      <c r="BT698" s="1"/>
      <c r="BU698" s="1"/>
      <c r="BV698" s="1"/>
      <c r="BW698" s="1"/>
      <c r="BX698" s="1"/>
      <c r="BY698" s="1"/>
      <c r="BZ698" s="1"/>
      <c r="CA698" s="1"/>
      <c r="CB698" s="1"/>
      <c r="CC698" s="1"/>
    </row>
    <row r="699" spans="1:81" ht="39.75" customHeight="1" x14ac:dyDescent="0.3">
      <c r="A699" s="714"/>
      <c r="B699" s="715"/>
      <c r="C699" s="2"/>
      <c r="D699" s="2"/>
      <c r="E699" s="2"/>
      <c r="F699" s="2"/>
      <c r="G699" s="2"/>
      <c r="H699" s="2"/>
      <c r="I699" s="2"/>
      <c r="J699" s="716"/>
      <c r="K699" s="717"/>
      <c r="L699" s="718"/>
      <c r="M699" s="718"/>
      <c r="N699" s="719"/>
      <c r="O699" s="719"/>
      <c r="P699" s="719"/>
      <c r="Q699" s="719"/>
      <c r="R699" s="2"/>
      <c r="S699" s="2"/>
      <c r="T699" s="2"/>
      <c r="U699" s="2"/>
      <c r="V699" s="2"/>
      <c r="W699" s="2"/>
      <c r="X699" s="720"/>
      <c r="Y699" s="720"/>
      <c r="Z699" s="720"/>
      <c r="AA699" s="720"/>
      <c r="AB699" s="717"/>
      <c r="AC699" s="721"/>
      <c r="AD699" s="722"/>
      <c r="AE699" s="722"/>
      <c r="AF699" s="722"/>
      <c r="AG699" s="722"/>
      <c r="AH699" s="722"/>
      <c r="AI699" s="722"/>
      <c r="AJ699" s="722"/>
      <c r="AK699" s="717"/>
      <c r="AL699" s="723"/>
      <c r="AM699" s="723"/>
      <c r="AN699" s="723"/>
      <c r="AO699" s="723"/>
      <c r="AP699" s="723"/>
      <c r="AQ699" s="1"/>
      <c r="AR699" s="1"/>
      <c r="AS699" s="1"/>
      <c r="AT699" s="717"/>
      <c r="AU699" s="723"/>
      <c r="AV699" s="723"/>
      <c r="AW699" s="723"/>
      <c r="AX699" s="723"/>
      <c r="AY699" s="723"/>
      <c r="AZ699" s="1"/>
      <c r="BA699" s="1"/>
      <c r="BB699" s="1"/>
      <c r="BC699" s="717"/>
      <c r="BD699" s="723"/>
      <c r="BE699" s="723"/>
      <c r="BF699" s="723"/>
      <c r="BG699" s="723"/>
      <c r="BH699" s="723"/>
      <c r="BI699" s="1"/>
      <c r="BJ699" s="1"/>
      <c r="BK699" s="1"/>
      <c r="BL699" s="717"/>
      <c r="BM699" s="723"/>
      <c r="BN699" s="723"/>
      <c r="BO699" s="723"/>
      <c r="BP699" s="723"/>
      <c r="BQ699" s="723"/>
      <c r="BR699" s="1"/>
      <c r="BS699" s="1"/>
      <c r="BT699" s="1"/>
      <c r="BU699" s="1"/>
      <c r="BV699" s="1"/>
      <c r="BW699" s="1"/>
      <c r="BX699" s="1"/>
      <c r="BY699" s="1"/>
      <c r="BZ699" s="1"/>
      <c r="CA699" s="1"/>
      <c r="CB699" s="1"/>
      <c r="CC699" s="1"/>
    </row>
    <row r="700" spans="1:81" ht="39.75" customHeight="1" x14ac:dyDescent="0.3">
      <c r="A700" s="714"/>
      <c r="B700" s="715"/>
      <c r="C700" s="2"/>
      <c r="D700" s="2"/>
      <c r="E700" s="2"/>
      <c r="F700" s="2"/>
      <c r="G700" s="2"/>
      <c r="H700" s="2"/>
      <c r="I700" s="2"/>
      <c r="J700" s="716"/>
      <c r="K700" s="717"/>
      <c r="L700" s="718"/>
      <c r="M700" s="718"/>
      <c r="N700" s="719"/>
      <c r="O700" s="719"/>
      <c r="P700" s="719"/>
      <c r="Q700" s="719"/>
      <c r="R700" s="2"/>
      <c r="S700" s="2"/>
      <c r="T700" s="2"/>
      <c r="U700" s="2"/>
      <c r="V700" s="2"/>
      <c r="W700" s="2"/>
      <c r="X700" s="720"/>
      <c r="Y700" s="720"/>
      <c r="Z700" s="720"/>
      <c r="AA700" s="720"/>
      <c r="AB700" s="717"/>
      <c r="AC700" s="721"/>
      <c r="AD700" s="722"/>
      <c r="AE700" s="722"/>
      <c r="AF700" s="722"/>
      <c r="AG700" s="722"/>
      <c r="AH700" s="722"/>
      <c r="AI700" s="722"/>
      <c r="AJ700" s="722"/>
      <c r="AK700" s="717"/>
      <c r="AL700" s="723"/>
      <c r="AM700" s="723"/>
      <c r="AN700" s="723"/>
      <c r="AO700" s="723"/>
      <c r="AP700" s="723"/>
      <c r="AQ700" s="1"/>
      <c r="AR700" s="1"/>
      <c r="AS700" s="1"/>
      <c r="AT700" s="717"/>
      <c r="AU700" s="723"/>
      <c r="AV700" s="723"/>
      <c r="AW700" s="723"/>
      <c r="AX700" s="723"/>
      <c r="AY700" s="723"/>
      <c r="AZ700" s="1"/>
      <c r="BA700" s="1"/>
      <c r="BB700" s="1"/>
      <c r="BC700" s="717"/>
      <c r="BD700" s="723"/>
      <c r="BE700" s="723"/>
      <c r="BF700" s="723"/>
      <c r="BG700" s="723"/>
      <c r="BH700" s="723"/>
      <c r="BI700" s="1"/>
      <c r="BJ700" s="1"/>
      <c r="BK700" s="1"/>
      <c r="BL700" s="717"/>
      <c r="BM700" s="723"/>
      <c r="BN700" s="723"/>
      <c r="BO700" s="723"/>
      <c r="BP700" s="723"/>
      <c r="BQ700" s="723"/>
      <c r="BR700" s="1"/>
      <c r="BS700" s="1"/>
      <c r="BT700" s="1"/>
      <c r="BU700" s="1"/>
      <c r="BV700" s="1"/>
      <c r="BW700" s="1"/>
      <c r="BX700" s="1"/>
      <c r="BY700" s="1"/>
      <c r="BZ700" s="1"/>
      <c r="CA700" s="1"/>
      <c r="CB700" s="1"/>
      <c r="CC700" s="1"/>
    </row>
    <row r="701" spans="1:81" ht="39.75" customHeight="1" x14ac:dyDescent="0.3">
      <c r="A701" s="714"/>
      <c r="B701" s="715"/>
      <c r="C701" s="2"/>
      <c r="D701" s="2"/>
      <c r="E701" s="2"/>
      <c r="F701" s="2"/>
      <c r="G701" s="2"/>
      <c r="H701" s="2"/>
      <c r="I701" s="2"/>
      <c r="J701" s="716"/>
      <c r="K701" s="717"/>
      <c r="L701" s="718"/>
      <c r="M701" s="718"/>
      <c r="N701" s="719"/>
      <c r="O701" s="719"/>
      <c r="P701" s="719"/>
      <c r="Q701" s="719"/>
      <c r="R701" s="2"/>
      <c r="S701" s="2"/>
      <c r="T701" s="2"/>
      <c r="U701" s="2"/>
      <c r="V701" s="2"/>
      <c r="W701" s="2"/>
      <c r="X701" s="720"/>
      <c r="Y701" s="720"/>
      <c r="Z701" s="720"/>
      <c r="AA701" s="720"/>
      <c r="AB701" s="717"/>
      <c r="AC701" s="721"/>
      <c r="AD701" s="722"/>
      <c r="AE701" s="722"/>
      <c r="AF701" s="722"/>
      <c r="AG701" s="722"/>
      <c r="AH701" s="722"/>
      <c r="AI701" s="722"/>
      <c r="AJ701" s="722"/>
      <c r="AK701" s="717"/>
      <c r="AL701" s="723"/>
      <c r="AM701" s="723"/>
      <c r="AN701" s="723"/>
      <c r="AO701" s="723"/>
      <c r="AP701" s="723"/>
      <c r="AQ701" s="1"/>
      <c r="AR701" s="1"/>
      <c r="AS701" s="1"/>
      <c r="AT701" s="717"/>
      <c r="AU701" s="723"/>
      <c r="AV701" s="723"/>
      <c r="AW701" s="723"/>
      <c r="AX701" s="723"/>
      <c r="AY701" s="723"/>
      <c r="AZ701" s="1"/>
      <c r="BA701" s="1"/>
      <c r="BB701" s="1"/>
      <c r="BC701" s="717"/>
      <c r="BD701" s="723"/>
      <c r="BE701" s="723"/>
      <c r="BF701" s="723"/>
      <c r="BG701" s="723"/>
      <c r="BH701" s="723"/>
      <c r="BI701" s="1"/>
      <c r="BJ701" s="1"/>
      <c r="BK701" s="1"/>
      <c r="BL701" s="717"/>
      <c r="BM701" s="723"/>
      <c r="BN701" s="723"/>
      <c r="BO701" s="723"/>
      <c r="BP701" s="723"/>
      <c r="BQ701" s="723"/>
      <c r="BR701" s="1"/>
      <c r="BS701" s="1"/>
      <c r="BT701" s="1"/>
      <c r="BU701" s="1"/>
      <c r="BV701" s="1"/>
      <c r="BW701" s="1"/>
      <c r="BX701" s="1"/>
      <c r="BY701" s="1"/>
      <c r="BZ701" s="1"/>
      <c r="CA701" s="1"/>
      <c r="CB701" s="1"/>
      <c r="CC701" s="1"/>
    </row>
    <row r="702" spans="1:81" ht="39.75" customHeight="1" x14ac:dyDescent="0.3">
      <c r="A702" s="714"/>
      <c r="B702" s="715"/>
      <c r="C702" s="2"/>
      <c r="D702" s="2"/>
      <c r="E702" s="2"/>
      <c r="F702" s="2"/>
      <c r="G702" s="2"/>
      <c r="H702" s="2"/>
      <c r="I702" s="2"/>
      <c r="J702" s="716"/>
      <c r="K702" s="717"/>
      <c r="L702" s="718"/>
      <c r="M702" s="718"/>
      <c r="N702" s="719"/>
      <c r="O702" s="719"/>
      <c r="P702" s="719"/>
      <c r="Q702" s="719"/>
      <c r="R702" s="2"/>
      <c r="S702" s="2"/>
      <c r="T702" s="2"/>
      <c r="U702" s="2"/>
      <c r="V702" s="2"/>
      <c r="W702" s="2"/>
      <c r="X702" s="720"/>
      <c r="Y702" s="720"/>
      <c r="Z702" s="720"/>
      <c r="AA702" s="720"/>
      <c r="AB702" s="717"/>
      <c r="AC702" s="721"/>
      <c r="AD702" s="722"/>
      <c r="AE702" s="722"/>
      <c r="AF702" s="722"/>
      <c r="AG702" s="722"/>
      <c r="AH702" s="722"/>
      <c r="AI702" s="722"/>
      <c r="AJ702" s="722"/>
      <c r="AK702" s="717"/>
      <c r="AL702" s="723"/>
      <c r="AM702" s="723"/>
      <c r="AN702" s="723"/>
      <c r="AO702" s="723"/>
      <c r="AP702" s="723"/>
      <c r="AQ702" s="1"/>
      <c r="AR702" s="1"/>
      <c r="AS702" s="1"/>
      <c r="AT702" s="717"/>
      <c r="AU702" s="723"/>
      <c r="AV702" s="723"/>
      <c r="AW702" s="723"/>
      <c r="AX702" s="723"/>
      <c r="AY702" s="723"/>
      <c r="AZ702" s="1"/>
      <c r="BA702" s="1"/>
      <c r="BB702" s="1"/>
      <c r="BC702" s="717"/>
      <c r="BD702" s="723"/>
      <c r="BE702" s="723"/>
      <c r="BF702" s="723"/>
      <c r="BG702" s="723"/>
      <c r="BH702" s="723"/>
      <c r="BI702" s="1"/>
      <c r="BJ702" s="1"/>
      <c r="BK702" s="1"/>
      <c r="BL702" s="717"/>
      <c r="BM702" s="723"/>
      <c r="BN702" s="723"/>
      <c r="BO702" s="723"/>
      <c r="BP702" s="723"/>
      <c r="BQ702" s="723"/>
      <c r="BR702" s="1"/>
      <c r="BS702" s="1"/>
      <c r="BT702" s="1"/>
      <c r="BU702" s="1"/>
      <c r="BV702" s="1"/>
      <c r="BW702" s="1"/>
      <c r="BX702" s="1"/>
      <c r="BY702" s="1"/>
      <c r="BZ702" s="1"/>
      <c r="CA702" s="1"/>
      <c r="CB702" s="1"/>
      <c r="CC702" s="1"/>
    </row>
    <row r="703" spans="1:81" ht="39.75" customHeight="1" x14ac:dyDescent="0.3">
      <c r="A703" s="714"/>
      <c r="B703" s="715"/>
      <c r="C703" s="2"/>
      <c r="D703" s="2"/>
      <c r="E703" s="2"/>
      <c r="F703" s="2"/>
      <c r="G703" s="2"/>
      <c r="H703" s="2"/>
      <c r="I703" s="2"/>
      <c r="J703" s="716"/>
      <c r="K703" s="717"/>
      <c r="L703" s="718"/>
      <c r="M703" s="718"/>
      <c r="N703" s="719"/>
      <c r="O703" s="719"/>
      <c r="P703" s="719"/>
      <c r="Q703" s="719"/>
      <c r="R703" s="2"/>
      <c r="S703" s="2"/>
      <c r="T703" s="2"/>
      <c r="U703" s="2"/>
      <c r="V703" s="2"/>
      <c r="W703" s="2"/>
      <c r="X703" s="720"/>
      <c r="Y703" s="720"/>
      <c r="Z703" s="720"/>
      <c r="AA703" s="720"/>
      <c r="AB703" s="717"/>
      <c r="AC703" s="721"/>
      <c r="AD703" s="722"/>
      <c r="AE703" s="722"/>
      <c r="AF703" s="722"/>
      <c r="AG703" s="722"/>
      <c r="AH703" s="722"/>
      <c r="AI703" s="722"/>
      <c r="AJ703" s="722"/>
      <c r="AK703" s="717"/>
      <c r="AL703" s="723"/>
      <c r="AM703" s="723"/>
      <c r="AN703" s="723"/>
      <c r="AO703" s="723"/>
      <c r="AP703" s="723"/>
      <c r="AQ703" s="1"/>
      <c r="AR703" s="1"/>
      <c r="AS703" s="1"/>
      <c r="AT703" s="717"/>
      <c r="AU703" s="723"/>
      <c r="AV703" s="723"/>
      <c r="AW703" s="723"/>
      <c r="AX703" s="723"/>
      <c r="AY703" s="723"/>
      <c r="AZ703" s="1"/>
      <c r="BA703" s="1"/>
      <c r="BB703" s="1"/>
      <c r="BC703" s="717"/>
      <c r="BD703" s="723"/>
      <c r="BE703" s="723"/>
      <c r="BF703" s="723"/>
      <c r="BG703" s="723"/>
      <c r="BH703" s="723"/>
      <c r="BI703" s="1"/>
      <c r="BJ703" s="1"/>
      <c r="BK703" s="1"/>
      <c r="BL703" s="717"/>
      <c r="BM703" s="723"/>
      <c r="BN703" s="723"/>
      <c r="BO703" s="723"/>
      <c r="BP703" s="723"/>
      <c r="BQ703" s="723"/>
      <c r="BR703" s="1"/>
      <c r="BS703" s="1"/>
      <c r="BT703" s="1"/>
      <c r="BU703" s="1"/>
      <c r="BV703" s="1"/>
      <c r="BW703" s="1"/>
      <c r="BX703" s="1"/>
      <c r="BY703" s="1"/>
      <c r="BZ703" s="1"/>
      <c r="CA703" s="1"/>
      <c r="CB703" s="1"/>
      <c r="CC703" s="1"/>
    </row>
    <row r="704" spans="1:81" ht="39.75" customHeight="1" x14ac:dyDescent="0.3">
      <c r="A704" s="714"/>
      <c r="B704" s="715"/>
      <c r="C704" s="2"/>
      <c r="D704" s="2"/>
      <c r="E704" s="2"/>
      <c r="F704" s="2"/>
      <c r="G704" s="2"/>
      <c r="H704" s="2"/>
      <c r="I704" s="2"/>
      <c r="J704" s="716"/>
      <c r="K704" s="717"/>
      <c r="L704" s="718"/>
      <c r="M704" s="718"/>
      <c r="N704" s="719"/>
      <c r="O704" s="719"/>
      <c r="P704" s="719"/>
      <c r="Q704" s="719"/>
      <c r="R704" s="2"/>
      <c r="S704" s="2"/>
      <c r="T704" s="2"/>
      <c r="U704" s="2"/>
      <c r="V704" s="2"/>
      <c r="W704" s="2"/>
      <c r="X704" s="720"/>
      <c r="Y704" s="720"/>
      <c r="Z704" s="720"/>
      <c r="AA704" s="720"/>
      <c r="AB704" s="717"/>
      <c r="AC704" s="721"/>
      <c r="AD704" s="722"/>
      <c r="AE704" s="722"/>
      <c r="AF704" s="722"/>
      <c r="AG704" s="722"/>
      <c r="AH704" s="722"/>
      <c r="AI704" s="722"/>
      <c r="AJ704" s="722"/>
      <c r="AK704" s="717"/>
      <c r="AL704" s="723"/>
      <c r="AM704" s="723"/>
      <c r="AN704" s="723"/>
      <c r="AO704" s="723"/>
      <c r="AP704" s="723"/>
      <c r="AQ704" s="1"/>
      <c r="AR704" s="1"/>
      <c r="AS704" s="1"/>
      <c r="AT704" s="717"/>
      <c r="AU704" s="723"/>
      <c r="AV704" s="723"/>
      <c r="AW704" s="723"/>
      <c r="AX704" s="723"/>
      <c r="AY704" s="723"/>
      <c r="AZ704" s="1"/>
      <c r="BA704" s="1"/>
      <c r="BB704" s="1"/>
      <c r="BC704" s="717"/>
      <c r="BD704" s="723"/>
      <c r="BE704" s="723"/>
      <c r="BF704" s="723"/>
      <c r="BG704" s="723"/>
      <c r="BH704" s="723"/>
      <c r="BI704" s="1"/>
      <c r="BJ704" s="1"/>
      <c r="BK704" s="1"/>
      <c r="BL704" s="717"/>
      <c r="BM704" s="723"/>
      <c r="BN704" s="723"/>
      <c r="BO704" s="723"/>
      <c r="BP704" s="723"/>
      <c r="BQ704" s="723"/>
      <c r="BR704" s="1"/>
      <c r="BS704" s="1"/>
      <c r="BT704" s="1"/>
      <c r="BU704" s="1"/>
      <c r="BV704" s="1"/>
      <c r="BW704" s="1"/>
      <c r="BX704" s="1"/>
      <c r="BY704" s="1"/>
      <c r="BZ704" s="1"/>
      <c r="CA704" s="1"/>
      <c r="CB704" s="1"/>
      <c r="CC704" s="1"/>
    </row>
    <row r="705" spans="1:81" ht="39.75" customHeight="1" x14ac:dyDescent="0.3">
      <c r="A705" s="714"/>
      <c r="B705" s="715"/>
      <c r="C705" s="2"/>
      <c r="D705" s="2"/>
      <c r="E705" s="2"/>
      <c r="F705" s="2"/>
      <c r="G705" s="2"/>
      <c r="H705" s="2"/>
      <c r="I705" s="2"/>
      <c r="J705" s="716"/>
      <c r="K705" s="717"/>
      <c r="L705" s="718"/>
      <c r="M705" s="718"/>
      <c r="N705" s="719"/>
      <c r="O705" s="719"/>
      <c r="P705" s="719"/>
      <c r="Q705" s="719"/>
      <c r="R705" s="2"/>
      <c r="S705" s="2"/>
      <c r="T705" s="2"/>
      <c r="U705" s="2"/>
      <c r="V705" s="2"/>
      <c r="W705" s="2"/>
      <c r="X705" s="720"/>
      <c r="Y705" s="720"/>
      <c r="Z705" s="720"/>
      <c r="AA705" s="720"/>
      <c r="AB705" s="717"/>
      <c r="AC705" s="721"/>
      <c r="AD705" s="722"/>
      <c r="AE705" s="722"/>
      <c r="AF705" s="722"/>
      <c r="AG705" s="722"/>
      <c r="AH705" s="722"/>
      <c r="AI705" s="722"/>
      <c r="AJ705" s="722"/>
      <c r="AK705" s="717"/>
      <c r="AL705" s="723"/>
      <c r="AM705" s="723"/>
      <c r="AN705" s="723"/>
      <c r="AO705" s="723"/>
      <c r="AP705" s="723"/>
      <c r="AQ705" s="1"/>
      <c r="AR705" s="1"/>
      <c r="AS705" s="1"/>
      <c r="AT705" s="717"/>
      <c r="AU705" s="723"/>
      <c r="AV705" s="723"/>
      <c r="AW705" s="723"/>
      <c r="AX705" s="723"/>
      <c r="AY705" s="723"/>
      <c r="AZ705" s="1"/>
      <c r="BA705" s="1"/>
      <c r="BB705" s="1"/>
      <c r="BC705" s="717"/>
      <c r="BD705" s="723"/>
      <c r="BE705" s="723"/>
      <c r="BF705" s="723"/>
      <c r="BG705" s="723"/>
      <c r="BH705" s="723"/>
      <c r="BI705" s="1"/>
      <c r="BJ705" s="1"/>
      <c r="BK705" s="1"/>
      <c r="BL705" s="717"/>
      <c r="BM705" s="723"/>
      <c r="BN705" s="723"/>
      <c r="BO705" s="723"/>
      <c r="BP705" s="723"/>
      <c r="BQ705" s="723"/>
      <c r="BR705" s="1"/>
      <c r="BS705" s="1"/>
      <c r="BT705" s="1"/>
      <c r="BU705" s="1"/>
      <c r="BV705" s="1"/>
      <c r="BW705" s="1"/>
      <c r="BX705" s="1"/>
      <c r="BY705" s="1"/>
      <c r="BZ705" s="1"/>
      <c r="CA705" s="1"/>
      <c r="CB705" s="1"/>
      <c r="CC705" s="1"/>
    </row>
    <row r="706" spans="1:81" ht="39.75" customHeight="1" x14ac:dyDescent="0.3">
      <c r="A706" s="714"/>
      <c r="B706" s="715"/>
      <c r="C706" s="2"/>
      <c r="D706" s="2"/>
      <c r="E706" s="2"/>
      <c r="F706" s="2"/>
      <c r="G706" s="2"/>
      <c r="H706" s="2"/>
      <c r="I706" s="2"/>
      <c r="J706" s="716"/>
      <c r="K706" s="717"/>
      <c r="L706" s="718"/>
      <c r="M706" s="718"/>
      <c r="N706" s="719"/>
      <c r="O706" s="719"/>
      <c r="P706" s="719"/>
      <c r="Q706" s="719"/>
      <c r="R706" s="2"/>
      <c r="S706" s="2"/>
      <c r="T706" s="2"/>
      <c r="U706" s="2"/>
      <c r="V706" s="2"/>
      <c r="W706" s="2"/>
      <c r="X706" s="720"/>
      <c r="Y706" s="720"/>
      <c r="Z706" s="720"/>
      <c r="AA706" s="720"/>
      <c r="AB706" s="717"/>
      <c r="AC706" s="721"/>
      <c r="AD706" s="722"/>
      <c r="AE706" s="722"/>
      <c r="AF706" s="722"/>
      <c r="AG706" s="722"/>
      <c r="AH706" s="722"/>
      <c r="AI706" s="722"/>
      <c r="AJ706" s="722"/>
      <c r="AK706" s="717"/>
      <c r="AL706" s="723"/>
      <c r="AM706" s="723"/>
      <c r="AN706" s="723"/>
      <c r="AO706" s="723"/>
      <c r="AP706" s="723"/>
      <c r="AQ706" s="1"/>
      <c r="AR706" s="1"/>
      <c r="AS706" s="1"/>
      <c r="AT706" s="717"/>
      <c r="AU706" s="723"/>
      <c r="AV706" s="723"/>
      <c r="AW706" s="723"/>
      <c r="AX706" s="723"/>
      <c r="AY706" s="723"/>
      <c r="AZ706" s="1"/>
      <c r="BA706" s="1"/>
      <c r="BB706" s="1"/>
      <c r="BC706" s="717"/>
      <c r="BD706" s="723"/>
      <c r="BE706" s="723"/>
      <c r="BF706" s="723"/>
      <c r="BG706" s="723"/>
      <c r="BH706" s="723"/>
      <c r="BI706" s="1"/>
      <c r="BJ706" s="1"/>
      <c r="BK706" s="1"/>
      <c r="BL706" s="717"/>
      <c r="BM706" s="723"/>
      <c r="BN706" s="723"/>
      <c r="BO706" s="723"/>
      <c r="BP706" s="723"/>
      <c r="BQ706" s="723"/>
      <c r="BR706" s="1"/>
      <c r="BS706" s="1"/>
      <c r="BT706" s="1"/>
      <c r="BU706" s="1"/>
      <c r="BV706" s="1"/>
      <c r="BW706" s="1"/>
      <c r="BX706" s="1"/>
      <c r="BY706" s="1"/>
      <c r="BZ706" s="1"/>
      <c r="CA706" s="1"/>
      <c r="CB706" s="1"/>
      <c r="CC706" s="1"/>
    </row>
    <row r="707" spans="1:81" ht="39.75" customHeight="1" x14ac:dyDescent="0.3">
      <c r="A707" s="714"/>
      <c r="B707" s="715"/>
      <c r="C707" s="2"/>
      <c r="D707" s="2"/>
      <c r="E707" s="2"/>
      <c r="F707" s="2"/>
      <c r="G707" s="2"/>
      <c r="H707" s="2"/>
      <c r="I707" s="2"/>
      <c r="J707" s="716"/>
      <c r="K707" s="717"/>
      <c r="L707" s="718"/>
      <c r="M707" s="718"/>
      <c r="N707" s="719"/>
      <c r="O707" s="719"/>
      <c r="P707" s="719"/>
      <c r="Q707" s="719"/>
      <c r="R707" s="2"/>
      <c r="S707" s="2"/>
      <c r="T707" s="2"/>
      <c r="U707" s="2"/>
      <c r="V707" s="2"/>
      <c r="W707" s="2"/>
      <c r="X707" s="720"/>
      <c r="Y707" s="720"/>
      <c r="Z707" s="720"/>
      <c r="AA707" s="720"/>
      <c r="AB707" s="717"/>
      <c r="AC707" s="721"/>
      <c r="AD707" s="722"/>
      <c r="AE707" s="722"/>
      <c r="AF707" s="722"/>
      <c r="AG707" s="722"/>
      <c r="AH707" s="722"/>
      <c r="AI707" s="722"/>
      <c r="AJ707" s="722"/>
      <c r="AK707" s="717"/>
      <c r="AL707" s="723"/>
      <c r="AM707" s="723"/>
      <c r="AN707" s="723"/>
      <c r="AO707" s="723"/>
      <c r="AP707" s="723"/>
      <c r="AQ707" s="1"/>
      <c r="AR707" s="1"/>
      <c r="AS707" s="1"/>
      <c r="AT707" s="717"/>
      <c r="AU707" s="723"/>
      <c r="AV707" s="723"/>
      <c r="AW707" s="723"/>
      <c r="AX707" s="723"/>
      <c r="AY707" s="723"/>
      <c r="AZ707" s="1"/>
      <c r="BA707" s="1"/>
      <c r="BB707" s="1"/>
      <c r="BC707" s="717"/>
      <c r="BD707" s="723"/>
      <c r="BE707" s="723"/>
      <c r="BF707" s="723"/>
      <c r="BG707" s="723"/>
      <c r="BH707" s="723"/>
      <c r="BI707" s="1"/>
      <c r="BJ707" s="1"/>
      <c r="BK707" s="1"/>
      <c r="BL707" s="717"/>
      <c r="BM707" s="723"/>
      <c r="BN707" s="723"/>
      <c r="BO707" s="723"/>
      <c r="BP707" s="723"/>
      <c r="BQ707" s="723"/>
      <c r="BR707" s="1"/>
      <c r="BS707" s="1"/>
      <c r="BT707" s="1"/>
      <c r="BU707" s="1"/>
      <c r="BV707" s="1"/>
      <c r="BW707" s="1"/>
      <c r="BX707" s="1"/>
      <c r="BY707" s="1"/>
      <c r="BZ707" s="1"/>
      <c r="CA707" s="1"/>
      <c r="CB707" s="1"/>
      <c r="CC707" s="1"/>
    </row>
    <row r="708" spans="1:81" ht="39.75" customHeight="1" x14ac:dyDescent="0.3">
      <c r="A708" s="714"/>
      <c r="B708" s="715"/>
      <c r="C708" s="2"/>
      <c r="D708" s="2"/>
      <c r="E708" s="2"/>
      <c r="F708" s="2"/>
      <c r="G708" s="2"/>
      <c r="H708" s="2"/>
      <c r="I708" s="2"/>
      <c r="J708" s="716"/>
      <c r="K708" s="717"/>
      <c r="L708" s="718"/>
      <c r="M708" s="718"/>
      <c r="N708" s="719"/>
      <c r="O708" s="719"/>
      <c r="P708" s="719"/>
      <c r="Q708" s="719"/>
      <c r="R708" s="2"/>
      <c r="S708" s="2"/>
      <c r="T708" s="2"/>
      <c r="U708" s="2"/>
      <c r="V708" s="2"/>
      <c r="W708" s="2"/>
      <c r="X708" s="720"/>
      <c r="Y708" s="720"/>
      <c r="Z708" s="720"/>
      <c r="AA708" s="720"/>
      <c r="AB708" s="717"/>
      <c r="AC708" s="721"/>
      <c r="AD708" s="722"/>
      <c r="AE708" s="722"/>
      <c r="AF708" s="722"/>
      <c r="AG708" s="722"/>
      <c r="AH708" s="722"/>
      <c r="AI708" s="722"/>
      <c r="AJ708" s="722"/>
      <c r="AK708" s="717"/>
      <c r="AL708" s="723"/>
      <c r="AM708" s="723"/>
      <c r="AN708" s="723"/>
      <c r="AO708" s="723"/>
      <c r="AP708" s="723"/>
      <c r="AQ708" s="1"/>
      <c r="AR708" s="1"/>
      <c r="AS708" s="1"/>
      <c r="AT708" s="717"/>
      <c r="AU708" s="723"/>
      <c r="AV708" s="723"/>
      <c r="AW708" s="723"/>
      <c r="AX708" s="723"/>
      <c r="AY708" s="723"/>
      <c r="AZ708" s="1"/>
      <c r="BA708" s="1"/>
      <c r="BB708" s="1"/>
      <c r="BC708" s="717"/>
      <c r="BD708" s="723"/>
      <c r="BE708" s="723"/>
      <c r="BF708" s="723"/>
      <c r="BG708" s="723"/>
      <c r="BH708" s="723"/>
      <c r="BI708" s="1"/>
      <c r="BJ708" s="1"/>
      <c r="BK708" s="1"/>
      <c r="BL708" s="717"/>
      <c r="BM708" s="723"/>
      <c r="BN708" s="723"/>
      <c r="BO708" s="723"/>
      <c r="BP708" s="723"/>
      <c r="BQ708" s="723"/>
      <c r="BR708" s="1"/>
      <c r="BS708" s="1"/>
      <c r="BT708" s="1"/>
      <c r="BU708" s="1"/>
      <c r="BV708" s="1"/>
      <c r="BW708" s="1"/>
      <c r="BX708" s="1"/>
      <c r="BY708" s="1"/>
      <c r="BZ708" s="1"/>
      <c r="CA708" s="1"/>
      <c r="CB708" s="1"/>
      <c r="CC708" s="1"/>
    </row>
    <row r="709" spans="1:81" ht="39.75" customHeight="1" x14ac:dyDescent="0.3">
      <c r="A709" s="714"/>
      <c r="B709" s="715"/>
      <c r="C709" s="2"/>
      <c r="D709" s="2"/>
      <c r="E709" s="2"/>
      <c r="F709" s="2"/>
      <c r="G709" s="2"/>
      <c r="H709" s="2"/>
      <c r="I709" s="2"/>
      <c r="J709" s="716"/>
      <c r="K709" s="717"/>
      <c r="L709" s="718"/>
      <c r="M709" s="718"/>
      <c r="N709" s="719"/>
      <c r="O709" s="719"/>
      <c r="P709" s="719"/>
      <c r="Q709" s="719"/>
      <c r="R709" s="2"/>
      <c r="S709" s="2"/>
      <c r="T709" s="2"/>
      <c r="U709" s="2"/>
      <c r="V709" s="2"/>
      <c r="W709" s="2"/>
      <c r="X709" s="720"/>
      <c r="Y709" s="720"/>
      <c r="Z709" s="720"/>
      <c r="AA709" s="720"/>
      <c r="AB709" s="717"/>
      <c r="AC709" s="721"/>
      <c r="AD709" s="722"/>
      <c r="AE709" s="722"/>
      <c r="AF709" s="722"/>
      <c r="AG709" s="722"/>
      <c r="AH709" s="722"/>
      <c r="AI709" s="722"/>
      <c r="AJ709" s="722"/>
      <c r="AK709" s="717"/>
      <c r="AL709" s="723"/>
      <c r="AM709" s="723"/>
      <c r="AN709" s="723"/>
      <c r="AO709" s="723"/>
      <c r="AP709" s="723"/>
      <c r="AQ709" s="1"/>
      <c r="AR709" s="1"/>
      <c r="AS709" s="1"/>
      <c r="AT709" s="717"/>
      <c r="AU709" s="723"/>
      <c r="AV709" s="723"/>
      <c r="AW709" s="723"/>
      <c r="AX709" s="723"/>
      <c r="AY709" s="723"/>
      <c r="AZ709" s="1"/>
      <c r="BA709" s="1"/>
      <c r="BB709" s="1"/>
      <c r="BC709" s="717"/>
      <c r="BD709" s="723"/>
      <c r="BE709" s="723"/>
      <c r="BF709" s="723"/>
      <c r="BG709" s="723"/>
      <c r="BH709" s="723"/>
      <c r="BI709" s="1"/>
      <c r="BJ709" s="1"/>
      <c r="BK709" s="1"/>
      <c r="BL709" s="717"/>
      <c r="BM709" s="723"/>
      <c r="BN709" s="723"/>
      <c r="BO709" s="723"/>
      <c r="BP709" s="723"/>
      <c r="BQ709" s="723"/>
      <c r="BR709" s="1"/>
      <c r="BS709" s="1"/>
      <c r="BT709" s="1"/>
      <c r="BU709" s="1"/>
      <c r="BV709" s="1"/>
      <c r="BW709" s="1"/>
      <c r="BX709" s="1"/>
      <c r="BY709" s="1"/>
      <c r="BZ709" s="1"/>
      <c r="CA709" s="1"/>
      <c r="CB709" s="1"/>
      <c r="CC709" s="1"/>
    </row>
    <row r="710" spans="1:81" ht="39.75" customHeight="1" x14ac:dyDescent="0.3">
      <c r="A710" s="714"/>
      <c r="B710" s="715"/>
      <c r="C710" s="2"/>
      <c r="D710" s="2"/>
      <c r="E710" s="2"/>
      <c r="F710" s="2"/>
      <c r="G710" s="2"/>
      <c r="H710" s="2"/>
      <c r="I710" s="2"/>
      <c r="J710" s="716"/>
      <c r="K710" s="717"/>
      <c r="L710" s="718"/>
      <c r="M710" s="718"/>
      <c r="N710" s="719"/>
      <c r="O710" s="719"/>
      <c r="P710" s="719"/>
      <c r="Q710" s="719"/>
      <c r="R710" s="2"/>
      <c r="S710" s="2"/>
      <c r="T710" s="2"/>
      <c r="U710" s="2"/>
      <c r="V710" s="2"/>
      <c r="W710" s="2"/>
      <c r="X710" s="720"/>
      <c r="Y710" s="720"/>
      <c r="Z710" s="720"/>
      <c r="AA710" s="720"/>
      <c r="AB710" s="717"/>
      <c r="AC710" s="721"/>
      <c r="AD710" s="722"/>
      <c r="AE710" s="722"/>
      <c r="AF710" s="722"/>
      <c r="AG710" s="722"/>
      <c r="AH710" s="722"/>
      <c r="AI710" s="722"/>
      <c r="AJ710" s="722"/>
      <c r="AK710" s="717"/>
      <c r="AL710" s="723"/>
      <c r="AM710" s="723"/>
      <c r="AN710" s="723"/>
      <c r="AO710" s="723"/>
      <c r="AP710" s="723"/>
      <c r="AQ710" s="1"/>
      <c r="AR710" s="1"/>
      <c r="AS710" s="1"/>
      <c r="AT710" s="717"/>
      <c r="AU710" s="723"/>
      <c r="AV710" s="723"/>
      <c r="AW710" s="723"/>
      <c r="AX710" s="723"/>
      <c r="AY710" s="723"/>
      <c r="AZ710" s="1"/>
      <c r="BA710" s="1"/>
      <c r="BB710" s="1"/>
      <c r="BC710" s="717"/>
      <c r="BD710" s="723"/>
      <c r="BE710" s="723"/>
      <c r="BF710" s="723"/>
      <c r="BG710" s="723"/>
      <c r="BH710" s="723"/>
      <c r="BI710" s="1"/>
      <c r="BJ710" s="1"/>
      <c r="BK710" s="1"/>
      <c r="BL710" s="717"/>
      <c r="BM710" s="723"/>
      <c r="BN710" s="723"/>
      <c r="BO710" s="723"/>
      <c r="BP710" s="723"/>
      <c r="BQ710" s="723"/>
      <c r="BR710" s="1"/>
      <c r="BS710" s="1"/>
      <c r="BT710" s="1"/>
      <c r="BU710" s="1"/>
      <c r="BV710" s="1"/>
      <c r="BW710" s="1"/>
      <c r="BX710" s="1"/>
      <c r="BY710" s="1"/>
      <c r="BZ710" s="1"/>
      <c r="CA710" s="1"/>
      <c r="CB710" s="1"/>
      <c r="CC710" s="1"/>
    </row>
    <row r="711" spans="1:81" ht="39.75" customHeight="1" x14ac:dyDescent="0.3">
      <c r="A711" s="714"/>
      <c r="B711" s="715"/>
      <c r="C711" s="2"/>
      <c r="D711" s="2"/>
      <c r="E711" s="2"/>
      <c r="F711" s="2"/>
      <c r="G711" s="2"/>
      <c r="H711" s="2"/>
      <c r="I711" s="2"/>
      <c r="J711" s="716"/>
      <c r="K711" s="717"/>
      <c r="L711" s="718"/>
      <c r="M711" s="718"/>
      <c r="N711" s="719"/>
      <c r="O711" s="719"/>
      <c r="P711" s="719"/>
      <c r="Q711" s="719"/>
      <c r="R711" s="2"/>
      <c r="S711" s="2"/>
      <c r="T711" s="2"/>
      <c r="U711" s="2"/>
      <c r="V711" s="2"/>
      <c r="W711" s="2"/>
      <c r="X711" s="720"/>
      <c r="Y711" s="720"/>
      <c r="Z711" s="720"/>
      <c r="AA711" s="720"/>
      <c r="AB711" s="717"/>
      <c r="AC711" s="721"/>
      <c r="AD711" s="722"/>
      <c r="AE711" s="722"/>
      <c r="AF711" s="722"/>
      <c r="AG711" s="722"/>
      <c r="AH711" s="722"/>
      <c r="AI711" s="722"/>
      <c r="AJ711" s="722"/>
      <c r="AK711" s="717"/>
      <c r="AL711" s="723"/>
      <c r="AM711" s="723"/>
      <c r="AN711" s="723"/>
      <c r="AO711" s="723"/>
      <c r="AP711" s="723"/>
      <c r="AQ711" s="1"/>
      <c r="AR711" s="1"/>
      <c r="AS711" s="1"/>
      <c r="AT711" s="717"/>
      <c r="AU711" s="723"/>
      <c r="AV711" s="723"/>
      <c r="AW711" s="723"/>
      <c r="AX711" s="723"/>
      <c r="AY711" s="723"/>
      <c r="AZ711" s="1"/>
      <c r="BA711" s="1"/>
      <c r="BB711" s="1"/>
      <c r="BC711" s="717"/>
      <c r="BD711" s="723"/>
      <c r="BE711" s="723"/>
      <c r="BF711" s="723"/>
      <c r="BG711" s="723"/>
      <c r="BH711" s="723"/>
      <c r="BI711" s="1"/>
      <c r="BJ711" s="1"/>
      <c r="BK711" s="1"/>
      <c r="BL711" s="717"/>
      <c r="BM711" s="723"/>
      <c r="BN711" s="723"/>
      <c r="BO711" s="723"/>
      <c r="BP711" s="723"/>
      <c r="BQ711" s="723"/>
      <c r="BR711" s="1"/>
      <c r="BS711" s="1"/>
      <c r="BT711" s="1"/>
      <c r="BU711" s="1"/>
      <c r="BV711" s="1"/>
      <c r="BW711" s="1"/>
      <c r="BX711" s="1"/>
      <c r="BY711" s="1"/>
      <c r="BZ711" s="1"/>
      <c r="CA711" s="1"/>
      <c r="CB711" s="1"/>
      <c r="CC711" s="1"/>
    </row>
    <row r="712" spans="1:81" ht="39.75" customHeight="1" x14ac:dyDescent="0.3">
      <c r="A712" s="714"/>
      <c r="B712" s="715"/>
      <c r="C712" s="2"/>
      <c r="D712" s="2"/>
      <c r="E712" s="2"/>
      <c r="F712" s="2"/>
      <c r="G712" s="2"/>
      <c r="H712" s="2"/>
      <c r="I712" s="2"/>
      <c r="J712" s="716"/>
      <c r="K712" s="717"/>
      <c r="L712" s="718"/>
      <c r="M712" s="718"/>
      <c r="N712" s="719"/>
      <c r="O712" s="719"/>
      <c r="P712" s="719"/>
      <c r="Q712" s="719"/>
      <c r="R712" s="2"/>
      <c r="S712" s="2"/>
      <c r="T712" s="2"/>
      <c r="U712" s="2"/>
      <c r="V712" s="2"/>
      <c r="W712" s="2"/>
      <c r="X712" s="720"/>
      <c r="Y712" s="720"/>
      <c r="Z712" s="720"/>
      <c r="AA712" s="720"/>
      <c r="AB712" s="717"/>
      <c r="AC712" s="721"/>
      <c r="AD712" s="722"/>
      <c r="AE712" s="722"/>
      <c r="AF712" s="722"/>
      <c r="AG712" s="722"/>
      <c r="AH712" s="722"/>
      <c r="AI712" s="722"/>
      <c r="AJ712" s="722"/>
      <c r="AK712" s="717"/>
      <c r="AL712" s="723"/>
      <c r="AM712" s="723"/>
      <c r="AN712" s="723"/>
      <c r="AO712" s="723"/>
      <c r="AP712" s="723"/>
      <c r="AQ712" s="1"/>
      <c r="AR712" s="1"/>
      <c r="AS712" s="1"/>
      <c r="AT712" s="717"/>
      <c r="AU712" s="723"/>
      <c r="AV712" s="723"/>
      <c r="AW712" s="723"/>
      <c r="AX712" s="723"/>
      <c r="AY712" s="723"/>
      <c r="AZ712" s="1"/>
      <c r="BA712" s="1"/>
      <c r="BB712" s="1"/>
      <c r="BC712" s="717"/>
      <c r="BD712" s="723"/>
      <c r="BE712" s="723"/>
      <c r="BF712" s="723"/>
      <c r="BG712" s="723"/>
      <c r="BH712" s="723"/>
      <c r="BI712" s="1"/>
      <c r="BJ712" s="1"/>
      <c r="BK712" s="1"/>
      <c r="BL712" s="717"/>
      <c r="BM712" s="723"/>
      <c r="BN712" s="723"/>
      <c r="BO712" s="723"/>
      <c r="BP712" s="723"/>
      <c r="BQ712" s="723"/>
      <c r="BR712" s="1"/>
      <c r="BS712" s="1"/>
      <c r="BT712" s="1"/>
      <c r="BU712" s="1"/>
      <c r="BV712" s="1"/>
      <c r="BW712" s="1"/>
      <c r="BX712" s="1"/>
      <c r="BY712" s="1"/>
      <c r="BZ712" s="1"/>
      <c r="CA712" s="1"/>
      <c r="CB712" s="1"/>
      <c r="CC712" s="1"/>
    </row>
    <row r="713" spans="1:81" ht="39.75" customHeight="1" x14ac:dyDescent="0.3">
      <c r="A713" s="714"/>
      <c r="B713" s="715"/>
      <c r="C713" s="2"/>
      <c r="D713" s="2"/>
      <c r="E713" s="2"/>
      <c r="F713" s="2"/>
      <c r="G713" s="2"/>
      <c r="H713" s="2"/>
      <c r="I713" s="2"/>
      <c r="J713" s="716"/>
      <c r="K713" s="717"/>
      <c r="L713" s="718"/>
      <c r="M713" s="718"/>
      <c r="N713" s="719"/>
      <c r="O713" s="719"/>
      <c r="P713" s="719"/>
      <c r="Q713" s="719"/>
      <c r="R713" s="2"/>
      <c r="S713" s="2"/>
      <c r="T713" s="2"/>
      <c r="U713" s="2"/>
      <c r="V713" s="2"/>
      <c r="W713" s="2"/>
      <c r="X713" s="720"/>
      <c r="Y713" s="720"/>
      <c r="Z713" s="720"/>
      <c r="AA713" s="720"/>
      <c r="AB713" s="717"/>
      <c r="AC713" s="721"/>
      <c r="AD713" s="722"/>
      <c r="AE713" s="722"/>
      <c r="AF713" s="722"/>
      <c r="AG713" s="722"/>
      <c r="AH713" s="722"/>
      <c r="AI713" s="722"/>
      <c r="AJ713" s="722"/>
      <c r="AK713" s="717"/>
      <c r="AL713" s="723"/>
      <c r="AM713" s="723"/>
      <c r="AN713" s="723"/>
      <c r="AO713" s="723"/>
      <c r="AP713" s="723"/>
      <c r="AQ713" s="1"/>
      <c r="AR713" s="1"/>
      <c r="AS713" s="1"/>
      <c r="AT713" s="717"/>
      <c r="AU713" s="723"/>
      <c r="AV713" s="723"/>
      <c r="AW713" s="723"/>
      <c r="AX713" s="723"/>
      <c r="AY713" s="723"/>
      <c r="AZ713" s="1"/>
      <c r="BA713" s="1"/>
      <c r="BB713" s="1"/>
      <c r="BC713" s="717"/>
      <c r="BD713" s="723"/>
      <c r="BE713" s="723"/>
      <c r="BF713" s="723"/>
      <c r="BG713" s="723"/>
      <c r="BH713" s="723"/>
      <c r="BI713" s="1"/>
      <c r="BJ713" s="1"/>
      <c r="BK713" s="1"/>
      <c r="BL713" s="717"/>
      <c r="BM713" s="723"/>
      <c r="BN713" s="723"/>
      <c r="BO713" s="723"/>
      <c r="BP713" s="723"/>
      <c r="BQ713" s="723"/>
      <c r="BR713" s="1"/>
      <c r="BS713" s="1"/>
      <c r="BT713" s="1"/>
      <c r="BU713" s="1"/>
      <c r="BV713" s="1"/>
      <c r="BW713" s="1"/>
      <c r="BX713" s="1"/>
      <c r="BY713" s="1"/>
      <c r="BZ713" s="1"/>
      <c r="CA713" s="1"/>
      <c r="CB713" s="1"/>
      <c r="CC713" s="1"/>
    </row>
    <row r="714" spans="1:81" ht="39.75" customHeight="1" x14ac:dyDescent="0.3">
      <c r="A714" s="714"/>
      <c r="B714" s="715"/>
      <c r="C714" s="2"/>
      <c r="D714" s="2"/>
      <c r="E714" s="2"/>
      <c r="F714" s="2"/>
      <c r="G714" s="2"/>
      <c r="H714" s="2"/>
      <c r="I714" s="2"/>
      <c r="J714" s="716"/>
      <c r="K714" s="717"/>
      <c r="L714" s="718"/>
      <c r="M714" s="718"/>
      <c r="N714" s="719"/>
      <c r="O714" s="719"/>
      <c r="P714" s="719"/>
      <c r="Q714" s="719"/>
      <c r="R714" s="2"/>
      <c r="S714" s="2"/>
      <c r="T714" s="2"/>
      <c r="U714" s="2"/>
      <c r="V714" s="2"/>
      <c r="W714" s="2"/>
      <c r="X714" s="720"/>
      <c r="Y714" s="720"/>
      <c r="Z714" s="720"/>
      <c r="AA714" s="720"/>
      <c r="AB714" s="717"/>
      <c r="AC714" s="721"/>
      <c r="AD714" s="722"/>
      <c r="AE714" s="722"/>
      <c r="AF714" s="722"/>
      <c r="AG714" s="722"/>
      <c r="AH714" s="722"/>
      <c r="AI714" s="722"/>
      <c r="AJ714" s="722"/>
      <c r="AK714" s="717"/>
      <c r="AL714" s="723"/>
      <c r="AM714" s="723"/>
      <c r="AN714" s="723"/>
      <c r="AO714" s="723"/>
      <c r="AP714" s="723"/>
      <c r="AQ714" s="1"/>
      <c r="AR714" s="1"/>
      <c r="AS714" s="1"/>
      <c r="AT714" s="717"/>
      <c r="AU714" s="723"/>
      <c r="AV714" s="723"/>
      <c r="AW714" s="723"/>
      <c r="AX714" s="723"/>
      <c r="AY714" s="723"/>
      <c r="AZ714" s="1"/>
      <c r="BA714" s="1"/>
      <c r="BB714" s="1"/>
      <c r="BC714" s="717"/>
      <c r="BD714" s="723"/>
      <c r="BE714" s="723"/>
      <c r="BF714" s="723"/>
      <c r="BG714" s="723"/>
      <c r="BH714" s="723"/>
      <c r="BI714" s="1"/>
      <c r="BJ714" s="1"/>
      <c r="BK714" s="1"/>
      <c r="BL714" s="717"/>
      <c r="BM714" s="723"/>
      <c r="BN714" s="723"/>
      <c r="BO714" s="723"/>
      <c r="BP714" s="723"/>
      <c r="BQ714" s="723"/>
      <c r="BR714" s="1"/>
      <c r="BS714" s="1"/>
      <c r="BT714" s="1"/>
      <c r="BU714" s="1"/>
      <c r="BV714" s="1"/>
      <c r="BW714" s="1"/>
      <c r="BX714" s="1"/>
      <c r="BY714" s="1"/>
      <c r="BZ714" s="1"/>
      <c r="CA714" s="1"/>
      <c r="CB714" s="1"/>
      <c r="CC714" s="1"/>
    </row>
    <row r="715" spans="1:81" ht="39.75" customHeight="1" x14ac:dyDescent="0.3">
      <c r="A715" s="714"/>
      <c r="B715" s="715"/>
      <c r="C715" s="2"/>
      <c r="D715" s="2"/>
      <c r="E715" s="2"/>
      <c r="F715" s="2"/>
      <c r="G715" s="2"/>
      <c r="H715" s="2"/>
      <c r="I715" s="2"/>
      <c r="J715" s="716"/>
      <c r="K715" s="717"/>
      <c r="L715" s="718"/>
      <c r="M715" s="718"/>
      <c r="N715" s="719"/>
      <c r="O715" s="719"/>
      <c r="P715" s="719"/>
      <c r="Q715" s="719"/>
      <c r="R715" s="2"/>
      <c r="S715" s="2"/>
      <c r="T715" s="2"/>
      <c r="U715" s="2"/>
      <c r="V715" s="2"/>
      <c r="W715" s="2"/>
      <c r="X715" s="720"/>
      <c r="Y715" s="720"/>
      <c r="Z715" s="720"/>
      <c r="AA715" s="720"/>
      <c r="AB715" s="717"/>
      <c r="AC715" s="721"/>
      <c r="AD715" s="722"/>
      <c r="AE715" s="722"/>
      <c r="AF715" s="722"/>
      <c r="AG715" s="722"/>
      <c r="AH715" s="722"/>
      <c r="AI715" s="722"/>
      <c r="AJ715" s="722"/>
      <c r="AK715" s="717"/>
      <c r="AL715" s="723"/>
      <c r="AM715" s="723"/>
      <c r="AN715" s="723"/>
      <c r="AO715" s="723"/>
      <c r="AP715" s="723"/>
      <c r="AQ715" s="1"/>
      <c r="AR715" s="1"/>
      <c r="AS715" s="1"/>
      <c r="AT715" s="717"/>
      <c r="AU715" s="723"/>
      <c r="AV715" s="723"/>
      <c r="AW715" s="723"/>
      <c r="AX715" s="723"/>
      <c r="AY715" s="723"/>
      <c r="AZ715" s="1"/>
      <c r="BA715" s="1"/>
      <c r="BB715" s="1"/>
      <c r="BC715" s="717"/>
      <c r="BD715" s="723"/>
      <c r="BE715" s="723"/>
      <c r="BF715" s="723"/>
      <c r="BG715" s="723"/>
      <c r="BH715" s="723"/>
      <c r="BI715" s="1"/>
      <c r="BJ715" s="1"/>
      <c r="BK715" s="1"/>
      <c r="BL715" s="717"/>
      <c r="BM715" s="723"/>
      <c r="BN715" s="723"/>
      <c r="BO715" s="723"/>
      <c r="BP715" s="723"/>
      <c r="BQ715" s="723"/>
      <c r="BR715" s="1"/>
      <c r="BS715" s="1"/>
      <c r="BT715" s="1"/>
      <c r="BU715" s="1"/>
      <c r="BV715" s="1"/>
      <c r="BW715" s="1"/>
      <c r="BX715" s="1"/>
      <c r="BY715" s="1"/>
      <c r="BZ715" s="1"/>
      <c r="CA715" s="1"/>
      <c r="CB715" s="1"/>
      <c r="CC715" s="1"/>
    </row>
    <row r="716" spans="1:81" ht="39.75" customHeight="1" x14ac:dyDescent="0.3">
      <c r="A716" s="714"/>
      <c r="B716" s="715"/>
      <c r="C716" s="2"/>
      <c r="D716" s="2"/>
      <c r="E716" s="2"/>
      <c r="F716" s="2"/>
      <c r="G716" s="2"/>
      <c r="H716" s="2"/>
      <c r="I716" s="2"/>
      <c r="J716" s="716"/>
      <c r="K716" s="717"/>
      <c r="L716" s="718"/>
      <c r="M716" s="718"/>
      <c r="N716" s="719"/>
      <c r="O716" s="719"/>
      <c r="P716" s="719"/>
      <c r="Q716" s="719"/>
      <c r="R716" s="2"/>
      <c r="S716" s="2"/>
      <c r="T716" s="2"/>
      <c r="U716" s="2"/>
      <c r="V716" s="2"/>
      <c r="W716" s="2"/>
      <c r="X716" s="720"/>
      <c r="Y716" s="720"/>
      <c r="Z716" s="720"/>
      <c r="AA716" s="720"/>
      <c r="AB716" s="717"/>
      <c r="AC716" s="721"/>
      <c r="AD716" s="722"/>
      <c r="AE716" s="722"/>
      <c r="AF716" s="722"/>
      <c r="AG716" s="722"/>
      <c r="AH716" s="722"/>
      <c r="AI716" s="722"/>
      <c r="AJ716" s="722"/>
      <c r="AK716" s="717"/>
      <c r="AL716" s="723"/>
      <c r="AM716" s="723"/>
      <c r="AN716" s="723"/>
      <c r="AO716" s="723"/>
      <c r="AP716" s="723"/>
      <c r="AQ716" s="1"/>
      <c r="AR716" s="1"/>
      <c r="AS716" s="1"/>
      <c r="AT716" s="717"/>
      <c r="AU716" s="723"/>
      <c r="AV716" s="723"/>
      <c r="AW716" s="723"/>
      <c r="AX716" s="723"/>
      <c r="AY716" s="723"/>
      <c r="AZ716" s="1"/>
      <c r="BA716" s="1"/>
      <c r="BB716" s="1"/>
      <c r="BC716" s="717"/>
      <c r="BD716" s="723"/>
      <c r="BE716" s="723"/>
      <c r="BF716" s="723"/>
      <c r="BG716" s="723"/>
      <c r="BH716" s="723"/>
      <c r="BI716" s="1"/>
      <c r="BJ716" s="1"/>
      <c r="BK716" s="1"/>
      <c r="BL716" s="717"/>
      <c r="BM716" s="723"/>
      <c r="BN716" s="723"/>
      <c r="BO716" s="723"/>
      <c r="BP716" s="723"/>
      <c r="BQ716" s="723"/>
      <c r="BR716" s="1"/>
      <c r="BS716" s="1"/>
      <c r="BT716" s="1"/>
      <c r="BU716" s="1"/>
      <c r="BV716" s="1"/>
      <c r="BW716" s="1"/>
      <c r="BX716" s="1"/>
      <c r="BY716" s="1"/>
      <c r="BZ716" s="1"/>
      <c r="CA716" s="1"/>
      <c r="CB716" s="1"/>
      <c r="CC716" s="1"/>
    </row>
    <row r="717" spans="1:81" ht="39.75" customHeight="1" x14ac:dyDescent="0.3">
      <c r="A717" s="714"/>
      <c r="B717" s="715"/>
      <c r="C717" s="2"/>
      <c r="D717" s="2"/>
      <c r="E717" s="2"/>
      <c r="F717" s="2"/>
      <c r="G717" s="2"/>
      <c r="H717" s="2"/>
      <c r="I717" s="2"/>
      <c r="J717" s="716"/>
      <c r="K717" s="717"/>
      <c r="L717" s="718"/>
      <c r="M717" s="718"/>
      <c r="N717" s="719"/>
      <c r="O717" s="719"/>
      <c r="P717" s="719"/>
      <c r="Q717" s="719"/>
      <c r="R717" s="2"/>
      <c r="S717" s="2"/>
      <c r="T717" s="2"/>
      <c r="U717" s="2"/>
      <c r="V717" s="2"/>
      <c r="W717" s="2"/>
      <c r="X717" s="720"/>
      <c r="Y717" s="720"/>
      <c r="Z717" s="720"/>
      <c r="AA717" s="720"/>
      <c r="AB717" s="717"/>
      <c r="AC717" s="721"/>
      <c r="AD717" s="722"/>
      <c r="AE717" s="722"/>
      <c r="AF717" s="722"/>
      <c r="AG717" s="722"/>
      <c r="AH717" s="722"/>
      <c r="AI717" s="722"/>
      <c r="AJ717" s="722"/>
      <c r="AK717" s="717"/>
      <c r="AL717" s="723"/>
      <c r="AM717" s="723"/>
      <c r="AN717" s="723"/>
      <c r="AO717" s="723"/>
      <c r="AP717" s="723"/>
      <c r="AQ717" s="1"/>
      <c r="AR717" s="1"/>
      <c r="AS717" s="1"/>
      <c r="AT717" s="717"/>
      <c r="AU717" s="723"/>
      <c r="AV717" s="723"/>
      <c r="AW717" s="723"/>
      <c r="AX717" s="723"/>
      <c r="AY717" s="723"/>
      <c r="AZ717" s="1"/>
      <c r="BA717" s="1"/>
      <c r="BB717" s="1"/>
      <c r="BC717" s="717"/>
      <c r="BD717" s="723"/>
      <c r="BE717" s="723"/>
      <c r="BF717" s="723"/>
      <c r="BG717" s="723"/>
      <c r="BH717" s="723"/>
      <c r="BI717" s="1"/>
      <c r="BJ717" s="1"/>
      <c r="BK717" s="1"/>
      <c r="BL717" s="717"/>
      <c r="BM717" s="723"/>
      <c r="BN717" s="723"/>
      <c r="BO717" s="723"/>
      <c r="BP717" s="723"/>
      <c r="BQ717" s="723"/>
      <c r="BR717" s="1"/>
      <c r="BS717" s="1"/>
      <c r="BT717" s="1"/>
      <c r="BU717" s="1"/>
      <c r="BV717" s="1"/>
      <c r="BW717" s="1"/>
      <c r="BX717" s="1"/>
      <c r="BY717" s="1"/>
      <c r="BZ717" s="1"/>
      <c r="CA717" s="1"/>
      <c r="CB717" s="1"/>
      <c r="CC717" s="1"/>
    </row>
    <row r="718" spans="1:81" ht="39.75" customHeight="1" x14ac:dyDescent="0.3">
      <c r="A718" s="714"/>
      <c r="B718" s="715"/>
      <c r="C718" s="2"/>
      <c r="D718" s="2"/>
      <c r="E718" s="2"/>
      <c r="F718" s="2"/>
      <c r="G718" s="2"/>
      <c r="H718" s="2"/>
      <c r="I718" s="2"/>
      <c r="J718" s="716"/>
      <c r="K718" s="717"/>
      <c r="L718" s="718"/>
      <c r="M718" s="718"/>
      <c r="N718" s="719"/>
      <c r="O718" s="719"/>
      <c r="P718" s="719"/>
      <c r="Q718" s="719"/>
      <c r="R718" s="2"/>
      <c r="S718" s="2"/>
      <c r="T718" s="2"/>
      <c r="U718" s="2"/>
      <c r="V718" s="2"/>
      <c r="W718" s="2"/>
      <c r="X718" s="720"/>
      <c r="Y718" s="720"/>
      <c r="Z718" s="720"/>
      <c r="AA718" s="720"/>
      <c r="AB718" s="717"/>
      <c r="AC718" s="721"/>
      <c r="AD718" s="722"/>
      <c r="AE718" s="722"/>
      <c r="AF718" s="722"/>
      <c r="AG718" s="722"/>
      <c r="AH718" s="722"/>
      <c r="AI718" s="722"/>
      <c r="AJ718" s="722"/>
      <c r="AK718" s="717"/>
      <c r="AL718" s="723"/>
      <c r="AM718" s="723"/>
      <c r="AN718" s="723"/>
      <c r="AO718" s="723"/>
      <c r="AP718" s="723"/>
      <c r="AQ718" s="1"/>
      <c r="AR718" s="1"/>
      <c r="AS718" s="1"/>
      <c r="AT718" s="717"/>
      <c r="AU718" s="723"/>
      <c r="AV718" s="723"/>
      <c r="AW718" s="723"/>
      <c r="AX718" s="723"/>
      <c r="AY718" s="723"/>
      <c r="AZ718" s="1"/>
      <c r="BA718" s="1"/>
      <c r="BB718" s="1"/>
      <c r="BC718" s="717"/>
      <c r="BD718" s="723"/>
      <c r="BE718" s="723"/>
      <c r="BF718" s="723"/>
      <c r="BG718" s="723"/>
      <c r="BH718" s="723"/>
      <c r="BI718" s="1"/>
      <c r="BJ718" s="1"/>
      <c r="BK718" s="1"/>
      <c r="BL718" s="717"/>
      <c r="BM718" s="723"/>
      <c r="BN718" s="723"/>
      <c r="BO718" s="723"/>
      <c r="BP718" s="723"/>
      <c r="BQ718" s="723"/>
      <c r="BR718" s="1"/>
      <c r="BS718" s="1"/>
      <c r="BT718" s="1"/>
      <c r="BU718" s="1"/>
      <c r="BV718" s="1"/>
      <c r="BW718" s="1"/>
      <c r="BX718" s="1"/>
      <c r="BY718" s="1"/>
      <c r="BZ718" s="1"/>
      <c r="CA718" s="1"/>
      <c r="CB718" s="1"/>
      <c r="CC718" s="1"/>
    </row>
    <row r="719" spans="1:81" ht="39.75" customHeight="1" x14ac:dyDescent="0.3">
      <c r="A719" s="714"/>
      <c r="B719" s="715"/>
      <c r="C719" s="2"/>
      <c r="D719" s="2"/>
      <c r="E719" s="2"/>
      <c r="F719" s="2"/>
      <c r="G719" s="2"/>
      <c r="H719" s="2"/>
      <c r="I719" s="2"/>
      <c r="J719" s="716"/>
      <c r="K719" s="717"/>
      <c r="L719" s="718"/>
      <c r="M719" s="718"/>
      <c r="N719" s="719"/>
      <c r="O719" s="719"/>
      <c r="P719" s="719"/>
      <c r="Q719" s="719"/>
      <c r="R719" s="2"/>
      <c r="S719" s="2"/>
      <c r="T719" s="2"/>
      <c r="U719" s="2"/>
      <c r="V719" s="2"/>
      <c r="W719" s="2"/>
      <c r="X719" s="720"/>
      <c r="Y719" s="720"/>
      <c r="Z719" s="720"/>
      <c r="AA719" s="720"/>
      <c r="AB719" s="717"/>
      <c r="AC719" s="721"/>
      <c r="AD719" s="722"/>
      <c r="AE719" s="722"/>
      <c r="AF719" s="722"/>
      <c r="AG719" s="722"/>
      <c r="AH719" s="722"/>
      <c r="AI719" s="722"/>
      <c r="AJ719" s="722"/>
      <c r="AK719" s="717"/>
      <c r="AL719" s="723"/>
      <c r="AM719" s="723"/>
      <c r="AN719" s="723"/>
      <c r="AO719" s="723"/>
      <c r="AP719" s="723"/>
      <c r="AQ719" s="1"/>
      <c r="AR719" s="1"/>
      <c r="AS719" s="1"/>
      <c r="AT719" s="717"/>
      <c r="AU719" s="723"/>
      <c r="AV719" s="723"/>
      <c r="AW719" s="723"/>
      <c r="AX719" s="723"/>
      <c r="AY719" s="723"/>
      <c r="AZ719" s="1"/>
      <c r="BA719" s="1"/>
      <c r="BB719" s="1"/>
      <c r="BC719" s="717"/>
      <c r="BD719" s="723"/>
      <c r="BE719" s="723"/>
      <c r="BF719" s="723"/>
      <c r="BG719" s="723"/>
      <c r="BH719" s="723"/>
      <c r="BI719" s="1"/>
      <c r="BJ719" s="1"/>
      <c r="BK719" s="1"/>
      <c r="BL719" s="717"/>
      <c r="BM719" s="723"/>
      <c r="BN719" s="723"/>
      <c r="BO719" s="723"/>
      <c r="BP719" s="723"/>
      <c r="BQ719" s="723"/>
      <c r="BR719" s="1"/>
      <c r="BS719" s="1"/>
      <c r="BT719" s="1"/>
      <c r="BU719" s="1"/>
      <c r="BV719" s="1"/>
      <c r="BW719" s="1"/>
      <c r="BX719" s="1"/>
      <c r="BY719" s="1"/>
      <c r="BZ719" s="1"/>
      <c r="CA719" s="1"/>
      <c r="CB719" s="1"/>
      <c r="CC719" s="1"/>
    </row>
    <row r="720" spans="1:81" ht="39.75" customHeight="1" x14ac:dyDescent="0.3">
      <c r="A720" s="714"/>
      <c r="B720" s="715"/>
      <c r="C720" s="2"/>
      <c r="D720" s="2"/>
      <c r="E720" s="2"/>
      <c r="F720" s="2"/>
      <c r="G720" s="2"/>
      <c r="H720" s="2"/>
      <c r="I720" s="2"/>
      <c r="J720" s="716"/>
      <c r="K720" s="717"/>
      <c r="L720" s="718"/>
      <c r="M720" s="718"/>
      <c r="N720" s="719"/>
      <c r="O720" s="719"/>
      <c r="P720" s="719"/>
      <c r="Q720" s="719"/>
      <c r="R720" s="2"/>
      <c r="S720" s="2"/>
      <c r="T720" s="2"/>
      <c r="U720" s="2"/>
      <c r="V720" s="2"/>
      <c r="W720" s="2"/>
      <c r="X720" s="720"/>
      <c r="Y720" s="720"/>
      <c r="Z720" s="720"/>
      <c r="AA720" s="720"/>
      <c r="AB720" s="717"/>
      <c r="AC720" s="721"/>
      <c r="AD720" s="722"/>
      <c r="AE720" s="722"/>
      <c r="AF720" s="722"/>
      <c r="AG720" s="722"/>
      <c r="AH720" s="722"/>
      <c r="AI720" s="722"/>
      <c r="AJ720" s="722"/>
      <c r="AK720" s="717"/>
      <c r="AL720" s="723"/>
      <c r="AM720" s="723"/>
      <c r="AN720" s="723"/>
      <c r="AO720" s="723"/>
      <c r="AP720" s="723"/>
      <c r="AQ720" s="1"/>
      <c r="AR720" s="1"/>
      <c r="AS720" s="1"/>
      <c r="AT720" s="717"/>
      <c r="AU720" s="723"/>
      <c r="AV720" s="723"/>
      <c r="AW720" s="723"/>
      <c r="AX720" s="723"/>
      <c r="AY720" s="723"/>
      <c r="AZ720" s="1"/>
      <c r="BA720" s="1"/>
      <c r="BB720" s="1"/>
      <c r="BC720" s="717"/>
      <c r="BD720" s="723"/>
      <c r="BE720" s="723"/>
      <c r="BF720" s="723"/>
      <c r="BG720" s="723"/>
      <c r="BH720" s="723"/>
      <c r="BI720" s="1"/>
      <c r="BJ720" s="1"/>
      <c r="BK720" s="1"/>
      <c r="BL720" s="717"/>
      <c r="BM720" s="723"/>
      <c r="BN720" s="723"/>
      <c r="BO720" s="723"/>
      <c r="BP720" s="723"/>
      <c r="BQ720" s="723"/>
      <c r="BR720" s="1"/>
      <c r="BS720" s="1"/>
      <c r="BT720" s="1"/>
      <c r="BU720" s="1"/>
      <c r="BV720" s="1"/>
      <c r="BW720" s="1"/>
      <c r="BX720" s="1"/>
      <c r="BY720" s="1"/>
      <c r="BZ720" s="1"/>
      <c r="CA720" s="1"/>
      <c r="CB720" s="1"/>
      <c r="CC720" s="1"/>
    </row>
    <row r="721" spans="1:81" ht="39.75" customHeight="1" x14ac:dyDescent="0.3">
      <c r="A721" s="714"/>
      <c r="B721" s="715"/>
      <c r="C721" s="2"/>
      <c r="D721" s="2"/>
      <c r="E721" s="2"/>
      <c r="F721" s="2"/>
      <c r="G721" s="2"/>
      <c r="H721" s="2"/>
      <c r="I721" s="2"/>
      <c r="J721" s="716"/>
      <c r="K721" s="717"/>
      <c r="L721" s="718"/>
      <c r="M721" s="718"/>
      <c r="N721" s="719"/>
      <c r="O721" s="719"/>
      <c r="P721" s="719"/>
      <c r="Q721" s="719"/>
      <c r="R721" s="2"/>
      <c r="S721" s="2"/>
      <c r="T721" s="2"/>
      <c r="U721" s="2"/>
      <c r="V721" s="2"/>
      <c r="W721" s="2"/>
      <c r="X721" s="720"/>
      <c r="Y721" s="720"/>
      <c r="Z721" s="720"/>
      <c r="AA721" s="720"/>
      <c r="AB721" s="717"/>
      <c r="AC721" s="721"/>
      <c r="AD721" s="722"/>
      <c r="AE721" s="722"/>
      <c r="AF721" s="722"/>
      <c r="AG721" s="722"/>
      <c r="AH721" s="722"/>
      <c r="AI721" s="722"/>
      <c r="AJ721" s="722"/>
      <c r="AK721" s="717"/>
      <c r="AL721" s="723"/>
      <c r="AM721" s="723"/>
      <c r="AN721" s="723"/>
      <c r="AO721" s="723"/>
      <c r="AP721" s="723"/>
      <c r="AQ721" s="1"/>
      <c r="AR721" s="1"/>
      <c r="AS721" s="1"/>
      <c r="AT721" s="717"/>
      <c r="AU721" s="723"/>
      <c r="AV721" s="723"/>
      <c r="AW721" s="723"/>
      <c r="AX721" s="723"/>
      <c r="AY721" s="723"/>
      <c r="AZ721" s="1"/>
      <c r="BA721" s="1"/>
      <c r="BB721" s="1"/>
      <c r="BC721" s="717"/>
      <c r="BD721" s="723"/>
      <c r="BE721" s="723"/>
      <c r="BF721" s="723"/>
      <c r="BG721" s="723"/>
      <c r="BH721" s="723"/>
      <c r="BI721" s="1"/>
      <c r="BJ721" s="1"/>
      <c r="BK721" s="1"/>
      <c r="BL721" s="717"/>
      <c r="BM721" s="723"/>
      <c r="BN721" s="723"/>
      <c r="BO721" s="723"/>
      <c r="BP721" s="723"/>
      <c r="BQ721" s="723"/>
      <c r="BR721" s="1"/>
      <c r="BS721" s="1"/>
      <c r="BT721" s="1"/>
      <c r="BU721" s="1"/>
      <c r="BV721" s="1"/>
      <c r="BW721" s="1"/>
      <c r="BX721" s="1"/>
      <c r="BY721" s="1"/>
      <c r="BZ721" s="1"/>
      <c r="CA721" s="1"/>
      <c r="CB721" s="1"/>
      <c r="CC721" s="1"/>
    </row>
    <row r="722" spans="1:81" ht="39.75" customHeight="1" x14ac:dyDescent="0.3">
      <c r="A722" s="714"/>
      <c r="B722" s="715"/>
      <c r="C722" s="2"/>
      <c r="D722" s="2"/>
      <c r="E722" s="2"/>
      <c r="F722" s="2"/>
      <c r="G722" s="2"/>
      <c r="H722" s="2"/>
      <c r="I722" s="2"/>
      <c r="J722" s="716"/>
      <c r="K722" s="717"/>
      <c r="L722" s="718"/>
      <c r="M722" s="718"/>
      <c r="N722" s="719"/>
      <c r="O722" s="719"/>
      <c r="P722" s="719"/>
      <c r="Q722" s="719"/>
      <c r="R722" s="2"/>
      <c r="S722" s="2"/>
      <c r="T722" s="2"/>
      <c r="U722" s="2"/>
      <c r="V722" s="2"/>
      <c r="W722" s="2"/>
      <c r="X722" s="720"/>
      <c r="Y722" s="720"/>
      <c r="Z722" s="720"/>
      <c r="AA722" s="720"/>
      <c r="AB722" s="717"/>
      <c r="AC722" s="721"/>
      <c r="AD722" s="722"/>
      <c r="AE722" s="722"/>
      <c r="AF722" s="722"/>
      <c r="AG722" s="722"/>
      <c r="AH722" s="722"/>
      <c r="AI722" s="722"/>
      <c r="AJ722" s="722"/>
      <c r="AK722" s="717"/>
      <c r="AL722" s="723"/>
      <c r="AM722" s="723"/>
      <c r="AN722" s="723"/>
      <c r="AO722" s="723"/>
      <c r="AP722" s="723"/>
      <c r="AQ722" s="1"/>
      <c r="AR722" s="1"/>
      <c r="AS722" s="1"/>
      <c r="AT722" s="717"/>
      <c r="AU722" s="723"/>
      <c r="AV722" s="723"/>
      <c r="AW722" s="723"/>
      <c r="AX722" s="723"/>
      <c r="AY722" s="723"/>
      <c r="AZ722" s="1"/>
      <c r="BA722" s="1"/>
      <c r="BB722" s="1"/>
      <c r="BC722" s="717"/>
      <c r="BD722" s="723"/>
      <c r="BE722" s="723"/>
      <c r="BF722" s="723"/>
      <c r="BG722" s="723"/>
      <c r="BH722" s="723"/>
      <c r="BI722" s="1"/>
      <c r="BJ722" s="1"/>
      <c r="BK722" s="1"/>
      <c r="BL722" s="717"/>
      <c r="BM722" s="723"/>
      <c r="BN722" s="723"/>
      <c r="BO722" s="723"/>
      <c r="BP722" s="723"/>
      <c r="BQ722" s="723"/>
      <c r="BR722" s="1"/>
      <c r="BS722" s="1"/>
      <c r="BT722" s="1"/>
      <c r="BU722" s="1"/>
      <c r="BV722" s="1"/>
      <c r="BW722" s="1"/>
      <c r="BX722" s="1"/>
      <c r="BY722" s="1"/>
      <c r="BZ722" s="1"/>
      <c r="CA722" s="1"/>
      <c r="CB722" s="1"/>
      <c r="CC722" s="1"/>
    </row>
    <row r="723" spans="1:81" ht="39.75" customHeight="1" x14ac:dyDescent="0.3">
      <c r="A723" s="714"/>
      <c r="B723" s="715"/>
      <c r="C723" s="2"/>
      <c r="D723" s="2"/>
      <c r="E723" s="2"/>
      <c r="F723" s="2"/>
      <c r="G723" s="2"/>
      <c r="H723" s="2"/>
      <c r="I723" s="2"/>
      <c r="J723" s="716"/>
      <c r="K723" s="717"/>
      <c r="L723" s="718"/>
      <c r="M723" s="718"/>
      <c r="N723" s="719"/>
      <c r="O723" s="719"/>
      <c r="P723" s="719"/>
      <c r="Q723" s="719"/>
      <c r="R723" s="2"/>
      <c r="S723" s="2"/>
      <c r="T723" s="2"/>
      <c r="U723" s="2"/>
      <c r="V723" s="2"/>
      <c r="W723" s="2"/>
      <c r="X723" s="720"/>
      <c r="Y723" s="720"/>
      <c r="Z723" s="720"/>
      <c r="AA723" s="720"/>
      <c r="AB723" s="717"/>
      <c r="AC723" s="721"/>
      <c r="AD723" s="722"/>
      <c r="AE723" s="722"/>
      <c r="AF723" s="722"/>
      <c r="AG723" s="722"/>
      <c r="AH723" s="722"/>
      <c r="AI723" s="722"/>
      <c r="AJ723" s="722"/>
      <c r="AK723" s="717"/>
      <c r="AL723" s="723"/>
      <c r="AM723" s="723"/>
      <c r="AN723" s="723"/>
      <c r="AO723" s="723"/>
      <c r="AP723" s="723"/>
      <c r="AQ723" s="1"/>
      <c r="AR723" s="1"/>
      <c r="AS723" s="1"/>
      <c r="AT723" s="717"/>
      <c r="AU723" s="723"/>
      <c r="AV723" s="723"/>
      <c r="AW723" s="723"/>
      <c r="AX723" s="723"/>
      <c r="AY723" s="723"/>
      <c r="AZ723" s="1"/>
      <c r="BA723" s="1"/>
      <c r="BB723" s="1"/>
      <c r="BC723" s="717"/>
      <c r="BD723" s="723"/>
      <c r="BE723" s="723"/>
      <c r="BF723" s="723"/>
      <c r="BG723" s="723"/>
      <c r="BH723" s="723"/>
      <c r="BI723" s="1"/>
      <c r="BJ723" s="1"/>
      <c r="BK723" s="1"/>
      <c r="BL723" s="717"/>
      <c r="BM723" s="723"/>
      <c r="BN723" s="723"/>
      <c r="BO723" s="723"/>
      <c r="BP723" s="723"/>
      <c r="BQ723" s="723"/>
      <c r="BR723" s="1"/>
      <c r="BS723" s="1"/>
      <c r="BT723" s="1"/>
      <c r="BU723" s="1"/>
      <c r="BV723" s="1"/>
      <c r="BW723" s="1"/>
      <c r="BX723" s="1"/>
      <c r="BY723" s="1"/>
      <c r="BZ723" s="1"/>
      <c r="CA723" s="1"/>
      <c r="CB723" s="1"/>
      <c r="CC723" s="1"/>
    </row>
    <row r="724" spans="1:81" ht="39.75" customHeight="1" x14ac:dyDescent="0.3">
      <c r="A724" s="714"/>
      <c r="B724" s="715"/>
      <c r="C724" s="2"/>
      <c r="D724" s="2"/>
      <c r="E724" s="2"/>
      <c r="F724" s="2"/>
      <c r="G724" s="2"/>
      <c r="H724" s="2"/>
      <c r="I724" s="2"/>
      <c r="J724" s="716"/>
      <c r="K724" s="717"/>
      <c r="L724" s="718"/>
      <c r="M724" s="718"/>
      <c r="N724" s="719"/>
      <c r="O724" s="719"/>
      <c r="P724" s="719"/>
      <c r="Q724" s="719"/>
      <c r="R724" s="2"/>
      <c r="S724" s="2"/>
      <c r="T724" s="2"/>
      <c r="U724" s="2"/>
      <c r="V724" s="2"/>
      <c r="W724" s="2"/>
      <c r="X724" s="720"/>
      <c r="Y724" s="720"/>
      <c r="Z724" s="720"/>
      <c r="AA724" s="720"/>
      <c r="AB724" s="717"/>
      <c r="AC724" s="721"/>
      <c r="AD724" s="722"/>
      <c r="AE724" s="722"/>
      <c r="AF724" s="722"/>
      <c r="AG724" s="722"/>
      <c r="AH724" s="722"/>
      <c r="AI724" s="722"/>
      <c r="AJ724" s="722"/>
      <c r="AK724" s="717"/>
      <c r="AL724" s="723"/>
      <c r="AM724" s="723"/>
      <c r="AN724" s="723"/>
      <c r="AO724" s="723"/>
      <c r="AP724" s="723"/>
      <c r="AQ724" s="1"/>
      <c r="AR724" s="1"/>
      <c r="AS724" s="1"/>
      <c r="AT724" s="717"/>
      <c r="AU724" s="723"/>
      <c r="AV724" s="723"/>
      <c r="AW724" s="723"/>
      <c r="AX724" s="723"/>
      <c r="AY724" s="723"/>
      <c r="AZ724" s="1"/>
      <c r="BA724" s="1"/>
      <c r="BB724" s="1"/>
      <c r="BC724" s="717"/>
      <c r="BD724" s="723"/>
      <c r="BE724" s="723"/>
      <c r="BF724" s="723"/>
      <c r="BG724" s="723"/>
      <c r="BH724" s="723"/>
      <c r="BI724" s="1"/>
      <c r="BJ724" s="1"/>
      <c r="BK724" s="1"/>
      <c r="BL724" s="717"/>
      <c r="BM724" s="723"/>
      <c r="BN724" s="723"/>
      <c r="BO724" s="723"/>
      <c r="BP724" s="723"/>
      <c r="BQ724" s="723"/>
      <c r="BR724" s="1"/>
      <c r="BS724" s="1"/>
      <c r="BT724" s="1"/>
      <c r="BU724" s="1"/>
      <c r="BV724" s="1"/>
      <c r="BW724" s="1"/>
      <c r="BX724" s="1"/>
      <c r="BY724" s="1"/>
      <c r="BZ724" s="1"/>
      <c r="CA724" s="1"/>
      <c r="CB724" s="1"/>
      <c r="CC724" s="1"/>
    </row>
    <row r="725" spans="1:81" ht="39.75" customHeight="1" x14ac:dyDescent="0.3">
      <c r="A725" s="714"/>
      <c r="B725" s="715"/>
      <c r="C725" s="2"/>
      <c r="D725" s="2"/>
      <c r="E725" s="2"/>
      <c r="F725" s="2"/>
      <c r="G725" s="2"/>
      <c r="H725" s="2"/>
      <c r="I725" s="2"/>
      <c r="J725" s="716"/>
      <c r="K725" s="717"/>
      <c r="L725" s="718"/>
      <c r="M725" s="718"/>
      <c r="N725" s="719"/>
      <c r="O725" s="719"/>
      <c r="P725" s="719"/>
      <c r="Q725" s="719"/>
      <c r="R725" s="2"/>
      <c r="S725" s="2"/>
      <c r="T725" s="2"/>
      <c r="U725" s="2"/>
      <c r="V725" s="2"/>
      <c r="W725" s="2"/>
      <c r="X725" s="720"/>
      <c r="Y725" s="720"/>
      <c r="Z725" s="720"/>
      <c r="AA725" s="720"/>
      <c r="AB725" s="717"/>
      <c r="AC725" s="721"/>
      <c r="AD725" s="722"/>
      <c r="AE725" s="722"/>
      <c r="AF725" s="722"/>
      <c r="AG725" s="722"/>
      <c r="AH725" s="722"/>
      <c r="AI725" s="722"/>
      <c r="AJ725" s="722"/>
      <c r="AK725" s="717"/>
      <c r="AL725" s="723"/>
      <c r="AM725" s="723"/>
      <c r="AN725" s="723"/>
      <c r="AO725" s="723"/>
      <c r="AP725" s="723"/>
      <c r="AQ725" s="1"/>
      <c r="AR725" s="1"/>
      <c r="AS725" s="1"/>
      <c r="AT725" s="717"/>
      <c r="AU725" s="723"/>
      <c r="AV725" s="723"/>
      <c r="AW725" s="723"/>
      <c r="AX725" s="723"/>
      <c r="AY725" s="723"/>
      <c r="AZ725" s="1"/>
      <c r="BA725" s="1"/>
      <c r="BB725" s="1"/>
      <c r="BC725" s="717"/>
      <c r="BD725" s="723"/>
      <c r="BE725" s="723"/>
      <c r="BF725" s="723"/>
      <c r="BG725" s="723"/>
      <c r="BH725" s="723"/>
      <c r="BI725" s="1"/>
      <c r="BJ725" s="1"/>
      <c r="BK725" s="1"/>
      <c r="BL725" s="717"/>
      <c r="BM725" s="723"/>
      <c r="BN725" s="723"/>
      <c r="BO725" s="723"/>
      <c r="BP725" s="723"/>
      <c r="BQ725" s="723"/>
      <c r="BR725" s="1"/>
      <c r="BS725" s="1"/>
      <c r="BT725" s="1"/>
      <c r="BU725" s="1"/>
      <c r="BV725" s="1"/>
      <c r="BW725" s="1"/>
      <c r="BX725" s="1"/>
      <c r="BY725" s="1"/>
      <c r="BZ725" s="1"/>
      <c r="CA725" s="1"/>
      <c r="CB725" s="1"/>
      <c r="CC725" s="1"/>
    </row>
    <row r="726" spans="1:81" ht="39.75" customHeight="1" x14ac:dyDescent="0.3">
      <c r="A726" s="714"/>
      <c r="B726" s="715"/>
      <c r="C726" s="2"/>
      <c r="D726" s="2"/>
      <c r="E726" s="2"/>
      <c r="F726" s="2"/>
      <c r="G726" s="2"/>
      <c r="H726" s="2"/>
      <c r="I726" s="2"/>
      <c r="J726" s="716"/>
      <c r="K726" s="717"/>
      <c r="L726" s="718"/>
      <c r="M726" s="718"/>
      <c r="N726" s="719"/>
      <c r="O726" s="719"/>
      <c r="P726" s="719"/>
      <c r="Q726" s="719"/>
      <c r="R726" s="2"/>
      <c r="S726" s="2"/>
      <c r="T726" s="2"/>
      <c r="U726" s="2"/>
      <c r="V726" s="2"/>
      <c r="W726" s="2"/>
      <c r="X726" s="720"/>
      <c r="Y726" s="720"/>
      <c r="Z726" s="720"/>
      <c r="AA726" s="720"/>
      <c r="AB726" s="717"/>
      <c r="AC726" s="721"/>
      <c r="AD726" s="722"/>
      <c r="AE726" s="722"/>
      <c r="AF726" s="722"/>
      <c r="AG726" s="722"/>
      <c r="AH726" s="722"/>
      <c r="AI726" s="722"/>
      <c r="AJ726" s="722"/>
      <c r="AK726" s="717"/>
      <c r="AL726" s="723"/>
      <c r="AM726" s="723"/>
      <c r="AN726" s="723"/>
      <c r="AO726" s="723"/>
      <c r="AP726" s="723"/>
      <c r="AQ726" s="1"/>
      <c r="AR726" s="1"/>
      <c r="AS726" s="1"/>
      <c r="AT726" s="717"/>
      <c r="AU726" s="723"/>
      <c r="AV726" s="723"/>
      <c r="AW726" s="723"/>
      <c r="AX726" s="723"/>
      <c r="AY726" s="723"/>
      <c r="AZ726" s="1"/>
      <c r="BA726" s="1"/>
      <c r="BB726" s="1"/>
      <c r="BC726" s="717"/>
      <c r="BD726" s="723"/>
      <c r="BE726" s="723"/>
      <c r="BF726" s="723"/>
      <c r="BG726" s="723"/>
      <c r="BH726" s="723"/>
      <c r="BI726" s="1"/>
      <c r="BJ726" s="1"/>
      <c r="BK726" s="1"/>
      <c r="BL726" s="717"/>
      <c r="BM726" s="723"/>
      <c r="BN726" s="723"/>
      <c r="BO726" s="723"/>
      <c r="BP726" s="723"/>
      <c r="BQ726" s="723"/>
      <c r="BR726" s="1"/>
      <c r="BS726" s="1"/>
      <c r="BT726" s="1"/>
      <c r="BU726" s="1"/>
      <c r="BV726" s="1"/>
      <c r="BW726" s="1"/>
      <c r="BX726" s="1"/>
      <c r="BY726" s="1"/>
      <c r="BZ726" s="1"/>
      <c r="CA726" s="1"/>
      <c r="CB726" s="1"/>
      <c r="CC726" s="1"/>
    </row>
    <row r="727" spans="1:81" ht="39.75" customHeight="1" x14ac:dyDescent="0.3">
      <c r="A727" s="714"/>
      <c r="B727" s="715"/>
      <c r="C727" s="2"/>
      <c r="D727" s="2"/>
      <c r="E727" s="2"/>
      <c r="F727" s="2"/>
      <c r="G727" s="2"/>
      <c r="H727" s="2"/>
      <c r="I727" s="2"/>
      <c r="J727" s="716"/>
      <c r="K727" s="717"/>
      <c r="L727" s="718"/>
      <c r="M727" s="718"/>
      <c r="N727" s="719"/>
      <c r="O727" s="719"/>
      <c r="P727" s="719"/>
      <c r="Q727" s="719"/>
      <c r="R727" s="2"/>
      <c r="S727" s="2"/>
      <c r="T727" s="2"/>
      <c r="U727" s="2"/>
      <c r="V727" s="2"/>
      <c r="W727" s="2"/>
      <c r="X727" s="720"/>
      <c r="Y727" s="720"/>
      <c r="Z727" s="720"/>
      <c r="AA727" s="720"/>
      <c r="AB727" s="717"/>
      <c r="AC727" s="721"/>
      <c r="AD727" s="722"/>
      <c r="AE727" s="722"/>
      <c r="AF727" s="722"/>
      <c r="AG727" s="722"/>
      <c r="AH727" s="722"/>
      <c r="AI727" s="722"/>
      <c r="AJ727" s="722"/>
      <c r="AK727" s="717"/>
      <c r="AL727" s="723"/>
      <c r="AM727" s="723"/>
      <c r="AN727" s="723"/>
      <c r="AO727" s="723"/>
      <c r="AP727" s="723"/>
      <c r="AQ727" s="1"/>
      <c r="AR727" s="1"/>
      <c r="AS727" s="1"/>
      <c r="AT727" s="717"/>
      <c r="AU727" s="723"/>
      <c r="AV727" s="723"/>
      <c r="AW727" s="723"/>
      <c r="AX727" s="723"/>
      <c r="AY727" s="723"/>
      <c r="AZ727" s="1"/>
      <c r="BA727" s="1"/>
      <c r="BB727" s="1"/>
      <c r="BC727" s="717"/>
      <c r="BD727" s="723"/>
      <c r="BE727" s="723"/>
      <c r="BF727" s="723"/>
      <c r="BG727" s="723"/>
      <c r="BH727" s="723"/>
      <c r="BI727" s="1"/>
      <c r="BJ727" s="1"/>
      <c r="BK727" s="1"/>
      <c r="BL727" s="717"/>
      <c r="BM727" s="723"/>
      <c r="BN727" s="723"/>
      <c r="BO727" s="723"/>
      <c r="BP727" s="723"/>
      <c r="BQ727" s="723"/>
      <c r="BR727" s="1"/>
      <c r="BS727" s="1"/>
      <c r="BT727" s="1"/>
      <c r="BU727" s="1"/>
      <c r="BV727" s="1"/>
      <c r="BW727" s="1"/>
      <c r="BX727" s="1"/>
      <c r="BY727" s="1"/>
      <c r="BZ727" s="1"/>
      <c r="CA727" s="1"/>
      <c r="CB727" s="1"/>
      <c r="CC727" s="1"/>
    </row>
    <row r="728" spans="1:81" ht="39.75" customHeight="1" x14ac:dyDescent="0.3">
      <c r="A728" s="714"/>
      <c r="B728" s="715"/>
      <c r="C728" s="2"/>
      <c r="D728" s="2"/>
      <c r="E728" s="2"/>
      <c r="F728" s="2"/>
      <c r="G728" s="2"/>
      <c r="H728" s="2"/>
      <c r="I728" s="2"/>
      <c r="J728" s="716"/>
      <c r="K728" s="717"/>
      <c r="L728" s="718"/>
      <c r="M728" s="718"/>
      <c r="N728" s="719"/>
      <c r="O728" s="719"/>
      <c r="P728" s="719"/>
      <c r="Q728" s="719"/>
      <c r="R728" s="2"/>
      <c r="S728" s="2"/>
      <c r="T728" s="2"/>
      <c r="U728" s="2"/>
      <c r="V728" s="2"/>
      <c r="W728" s="2"/>
      <c r="X728" s="720"/>
      <c r="Y728" s="720"/>
      <c r="Z728" s="720"/>
      <c r="AA728" s="720"/>
      <c r="AB728" s="717"/>
      <c r="AC728" s="721"/>
      <c r="AD728" s="722"/>
      <c r="AE728" s="722"/>
      <c r="AF728" s="722"/>
      <c r="AG728" s="722"/>
      <c r="AH728" s="722"/>
      <c r="AI728" s="722"/>
      <c r="AJ728" s="722"/>
      <c r="AK728" s="717"/>
      <c r="AL728" s="723"/>
      <c r="AM728" s="723"/>
      <c r="AN728" s="723"/>
      <c r="AO728" s="723"/>
      <c r="AP728" s="723"/>
      <c r="AQ728" s="1"/>
      <c r="AR728" s="1"/>
      <c r="AS728" s="1"/>
      <c r="AT728" s="717"/>
      <c r="AU728" s="723"/>
      <c r="AV728" s="723"/>
      <c r="AW728" s="723"/>
      <c r="AX728" s="723"/>
      <c r="AY728" s="723"/>
      <c r="AZ728" s="1"/>
      <c r="BA728" s="1"/>
      <c r="BB728" s="1"/>
      <c r="BC728" s="717"/>
      <c r="BD728" s="723"/>
      <c r="BE728" s="723"/>
      <c r="BF728" s="723"/>
      <c r="BG728" s="723"/>
      <c r="BH728" s="723"/>
      <c r="BI728" s="1"/>
      <c r="BJ728" s="1"/>
      <c r="BK728" s="1"/>
      <c r="BL728" s="717"/>
      <c r="BM728" s="723"/>
      <c r="BN728" s="723"/>
      <c r="BO728" s="723"/>
      <c r="BP728" s="723"/>
      <c r="BQ728" s="723"/>
      <c r="BR728" s="1"/>
      <c r="BS728" s="1"/>
      <c r="BT728" s="1"/>
      <c r="BU728" s="1"/>
      <c r="BV728" s="1"/>
      <c r="BW728" s="1"/>
      <c r="BX728" s="1"/>
      <c r="BY728" s="1"/>
      <c r="BZ728" s="1"/>
      <c r="CA728" s="1"/>
      <c r="CB728" s="1"/>
      <c r="CC728" s="1"/>
    </row>
    <row r="729" spans="1:81" ht="39.75" customHeight="1" x14ac:dyDescent="0.3">
      <c r="A729" s="714"/>
      <c r="B729" s="715"/>
      <c r="C729" s="2"/>
      <c r="D729" s="2"/>
      <c r="E729" s="2"/>
      <c r="F729" s="2"/>
      <c r="G729" s="2"/>
      <c r="H729" s="2"/>
      <c r="I729" s="2"/>
      <c r="J729" s="716"/>
      <c r="K729" s="717"/>
      <c r="L729" s="718"/>
      <c r="M729" s="718"/>
      <c r="N729" s="719"/>
      <c r="O729" s="719"/>
      <c r="P729" s="719"/>
      <c r="Q729" s="719"/>
      <c r="R729" s="2"/>
      <c r="S729" s="2"/>
      <c r="T729" s="2"/>
      <c r="U729" s="2"/>
      <c r="V729" s="2"/>
      <c r="W729" s="2"/>
      <c r="X729" s="720"/>
      <c r="Y729" s="720"/>
      <c r="Z729" s="720"/>
      <c r="AA729" s="720"/>
      <c r="AB729" s="717"/>
      <c r="AC729" s="721"/>
      <c r="AD729" s="722"/>
      <c r="AE729" s="722"/>
      <c r="AF729" s="722"/>
      <c r="AG729" s="722"/>
      <c r="AH729" s="722"/>
      <c r="AI729" s="722"/>
      <c r="AJ729" s="722"/>
      <c r="AK729" s="717"/>
      <c r="AL729" s="723"/>
      <c r="AM729" s="723"/>
      <c r="AN729" s="723"/>
      <c r="AO729" s="723"/>
      <c r="AP729" s="723"/>
      <c r="AQ729" s="1"/>
      <c r="AR729" s="1"/>
      <c r="AS729" s="1"/>
      <c r="AT729" s="717"/>
      <c r="AU729" s="723"/>
      <c r="AV729" s="723"/>
      <c r="AW729" s="723"/>
      <c r="AX729" s="723"/>
      <c r="AY729" s="723"/>
      <c r="AZ729" s="1"/>
      <c r="BA729" s="1"/>
      <c r="BB729" s="1"/>
      <c r="BC729" s="717"/>
      <c r="BD729" s="723"/>
      <c r="BE729" s="723"/>
      <c r="BF729" s="723"/>
      <c r="BG729" s="723"/>
      <c r="BH729" s="723"/>
      <c r="BI729" s="1"/>
      <c r="BJ729" s="1"/>
      <c r="BK729" s="1"/>
      <c r="BL729" s="717"/>
      <c r="BM729" s="723"/>
      <c r="BN729" s="723"/>
      <c r="BO729" s="723"/>
      <c r="BP729" s="723"/>
      <c r="BQ729" s="723"/>
      <c r="BR729" s="1"/>
      <c r="BS729" s="1"/>
      <c r="BT729" s="1"/>
      <c r="BU729" s="1"/>
      <c r="BV729" s="1"/>
      <c r="BW729" s="1"/>
      <c r="BX729" s="1"/>
      <c r="BY729" s="1"/>
      <c r="BZ729" s="1"/>
      <c r="CA729" s="1"/>
      <c r="CB729" s="1"/>
      <c r="CC729" s="1"/>
    </row>
    <row r="730" spans="1:81" ht="39.75" customHeight="1" x14ac:dyDescent="0.3">
      <c r="A730" s="714"/>
      <c r="B730" s="715"/>
      <c r="C730" s="2"/>
      <c r="D730" s="2"/>
      <c r="E730" s="2"/>
      <c r="F730" s="2"/>
      <c r="G730" s="2"/>
      <c r="H730" s="2"/>
      <c r="I730" s="2"/>
      <c r="J730" s="716"/>
      <c r="K730" s="717"/>
      <c r="L730" s="718"/>
      <c r="M730" s="718"/>
      <c r="N730" s="719"/>
      <c r="O730" s="719"/>
      <c r="P730" s="719"/>
      <c r="Q730" s="719"/>
      <c r="R730" s="2"/>
      <c r="S730" s="2"/>
      <c r="T730" s="2"/>
      <c r="U730" s="2"/>
      <c r="V730" s="2"/>
      <c r="W730" s="2"/>
      <c r="X730" s="720"/>
      <c r="Y730" s="720"/>
      <c r="Z730" s="720"/>
      <c r="AA730" s="720"/>
      <c r="AB730" s="717"/>
      <c r="AC730" s="721"/>
      <c r="AD730" s="722"/>
      <c r="AE730" s="722"/>
      <c r="AF730" s="722"/>
      <c r="AG730" s="722"/>
      <c r="AH730" s="722"/>
      <c r="AI730" s="722"/>
      <c r="AJ730" s="722"/>
      <c r="AK730" s="717"/>
      <c r="AL730" s="723"/>
      <c r="AM730" s="723"/>
      <c r="AN730" s="723"/>
      <c r="AO730" s="723"/>
      <c r="AP730" s="723"/>
      <c r="AQ730" s="1"/>
      <c r="AR730" s="1"/>
      <c r="AS730" s="1"/>
      <c r="AT730" s="717"/>
      <c r="AU730" s="723"/>
      <c r="AV730" s="723"/>
      <c r="AW730" s="723"/>
      <c r="AX730" s="723"/>
      <c r="AY730" s="723"/>
      <c r="AZ730" s="1"/>
      <c r="BA730" s="1"/>
      <c r="BB730" s="1"/>
      <c r="BC730" s="717"/>
      <c r="BD730" s="723"/>
      <c r="BE730" s="723"/>
      <c r="BF730" s="723"/>
      <c r="BG730" s="723"/>
      <c r="BH730" s="723"/>
      <c r="BI730" s="1"/>
      <c r="BJ730" s="1"/>
      <c r="BK730" s="1"/>
      <c r="BL730" s="717"/>
      <c r="BM730" s="723"/>
      <c r="BN730" s="723"/>
      <c r="BO730" s="723"/>
      <c r="BP730" s="723"/>
      <c r="BQ730" s="723"/>
      <c r="BR730" s="1"/>
      <c r="BS730" s="1"/>
      <c r="BT730" s="1"/>
      <c r="BU730" s="1"/>
      <c r="BV730" s="1"/>
      <c r="BW730" s="1"/>
      <c r="BX730" s="1"/>
      <c r="BY730" s="1"/>
      <c r="BZ730" s="1"/>
      <c r="CA730" s="1"/>
      <c r="CB730" s="1"/>
      <c r="CC730" s="1"/>
    </row>
    <row r="731" spans="1:81" ht="39.75" customHeight="1" x14ac:dyDescent="0.3">
      <c r="A731" s="714"/>
      <c r="B731" s="715"/>
      <c r="C731" s="2"/>
      <c r="D731" s="2"/>
      <c r="E731" s="2"/>
      <c r="F731" s="2"/>
      <c r="G731" s="2"/>
      <c r="H731" s="2"/>
      <c r="I731" s="2"/>
      <c r="J731" s="716"/>
      <c r="K731" s="717"/>
      <c r="L731" s="718"/>
      <c r="M731" s="718"/>
      <c r="N731" s="719"/>
      <c r="O731" s="719"/>
      <c r="P731" s="719"/>
      <c r="Q731" s="719"/>
      <c r="R731" s="2"/>
      <c r="S731" s="2"/>
      <c r="T731" s="2"/>
      <c r="U731" s="2"/>
      <c r="V731" s="2"/>
      <c r="W731" s="2"/>
      <c r="X731" s="720"/>
      <c r="Y731" s="720"/>
      <c r="Z731" s="720"/>
      <c r="AA731" s="720"/>
      <c r="AB731" s="717"/>
      <c r="AC731" s="721"/>
      <c r="AD731" s="722"/>
      <c r="AE731" s="722"/>
      <c r="AF731" s="722"/>
      <c r="AG731" s="722"/>
      <c r="AH731" s="722"/>
      <c r="AI731" s="722"/>
      <c r="AJ731" s="722"/>
      <c r="AK731" s="717"/>
      <c r="AL731" s="723"/>
      <c r="AM731" s="723"/>
      <c r="AN731" s="723"/>
      <c r="AO731" s="723"/>
      <c r="AP731" s="723"/>
      <c r="AQ731" s="1"/>
      <c r="AR731" s="1"/>
      <c r="AS731" s="1"/>
      <c r="AT731" s="717"/>
      <c r="AU731" s="723"/>
      <c r="AV731" s="723"/>
      <c r="AW731" s="723"/>
      <c r="AX731" s="723"/>
      <c r="AY731" s="723"/>
      <c r="AZ731" s="1"/>
      <c r="BA731" s="1"/>
      <c r="BB731" s="1"/>
      <c r="BC731" s="717"/>
      <c r="BD731" s="723"/>
      <c r="BE731" s="723"/>
      <c r="BF731" s="723"/>
      <c r="BG731" s="723"/>
      <c r="BH731" s="723"/>
      <c r="BI731" s="1"/>
      <c r="BJ731" s="1"/>
      <c r="BK731" s="1"/>
      <c r="BL731" s="717"/>
      <c r="BM731" s="723"/>
      <c r="BN731" s="723"/>
      <c r="BO731" s="723"/>
      <c r="BP731" s="723"/>
      <c r="BQ731" s="723"/>
      <c r="BR731" s="1"/>
      <c r="BS731" s="1"/>
      <c r="BT731" s="1"/>
      <c r="BU731" s="1"/>
      <c r="BV731" s="1"/>
      <c r="BW731" s="1"/>
      <c r="BX731" s="1"/>
      <c r="BY731" s="1"/>
      <c r="BZ731" s="1"/>
      <c r="CA731" s="1"/>
      <c r="CB731" s="1"/>
      <c r="CC731" s="1"/>
    </row>
    <row r="732" spans="1:81" ht="39.75" customHeight="1" x14ac:dyDescent="0.3">
      <c r="A732" s="714"/>
      <c r="B732" s="715"/>
      <c r="C732" s="2"/>
      <c r="D732" s="2"/>
      <c r="E732" s="2"/>
      <c r="F732" s="2"/>
      <c r="G732" s="2"/>
      <c r="H732" s="2"/>
      <c r="I732" s="2"/>
      <c r="J732" s="716"/>
      <c r="K732" s="717"/>
      <c r="L732" s="718"/>
      <c r="M732" s="718"/>
      <c r="N732" s="719"/>
      <c r="O732" s="719"/>
      <c r="P732" s="719"/>
      <c r="Q732" s="719"/>
      <c r="R732" s="2"/>
      <c r="S732" s="2"/>
      <c r="T732" s="2"/>
      <c r="U732" s="2"/>
      <c r="V732" s="2"/>
      <c r="W732" s="2"/>
      <c r="X732" s="720"/>
      <c r="Y732" s="720"/>
      <c r="Z732" s="720"/>
      <c r="AA732" s="720"/>
      <c r="AB732" s="717"/>
      <c r="AC732" s="721"/>
      <c r="AD732" s="722"/>
      <c r="AE732" s="722"/>
      <c r="AF732" s="722"/>
      <c r="AG732" s="722"/>
      <c r="AH732" s="722"/>
      <c r="AI732" s="722"/>
      <c r="AJ732" s="722"/>
      <c r="AK732" s="717"/>
      <c r="AL732" s="723"/>
      <c r="AM732" s="723"/>
      <c r="AN732" s="723"/>
      <c r="AO732" s="723"/>
      <c r="AP732" s="723"/>
      <c r="AQ732" s="1"/>
      <c r="AR732" s="1"/>
      <c r="AS732" s="1"/>
      <c r="AT732" s="717"/>
      <c r="AU732" s="723"/>
      <c r="AV732" s="723"/>
      <c r="AW732" s="723"/>
      <c r="AX732" s="723"/>
      <c r="AY732" s="723"/>
      <c r="AZ732" s="1"/>
      <c r="BA732" s="1"/>
      <c r="BB732" s="1"/>
      <c r="BC732" s="717"/>
      <c r="BD732" s="723"/>
      <c r="BE732" s="723"/>
      <c r="BF732" s="723"/>
      <c r="BG732" s="723"/>
      <c r="BH732" s="723"/>
      <c r="BI732" s="1"/>
      <c r="BJ732" s="1"/>
      <c r="BK732" s="1"/>
      <c r="BL732" s="717"/>
      <c r="BM732" s="723"/>
      <c r="BN732" s="723"/>
      <c r="BO732" s="723"/>
      <c r="BP732" s="723"/>
      <c r="BQ732" s="723"/>
      <c r="BR732" s="1"/>
      <c r="BS732" s="1"/>
      <c r="BT732" s="1"/>
      <c r="BU732" s="1"/>
      <c r="BV732" s="1"/>
      <c r="BW732" s="1"/>
      <c r="BX732" s="1"/>
      <c r="BY732" s="1"/>
      <c r="BZ732" s="1"/>
      <c r="CA732" s="1"/>
      <c r="CB732" s="1"/>
      <c r="CC732" s="1"/>
    </row>
    <row r="733" spans="1:81" ht="39.75" customHeight="1" x14ac:dyDescent="0.3">
      <c r="A733" s="714"/>
      <c r="B733" s="715"/>
      <c r="C733" s="2"/>
      <c r="D733" s="2"/>
      <c r="E733" s="2"/>
      <c r="F733" s="2"/>
      <c r="G733" s="2"/>
      <c r="H733" s="2"/>
      <c r="I733" s="2"/>
      <c r="J733" s="716"/>
      <c r="K733" s="717"/>
      <c r="L733" s="718"/>
      <c r="M733" s="718"/>
      <c r="N733" s="719"/>
      <c r="O733" s="719"/>
      <c r="P733" s="719"/>
      <c r="Q733" s="719"/>
      <c r="R733" s="2"/>
      <c r="S733" s="2"/>
      <c r="T733" s="2"/>
      <c r="U733" s="2"/>
      <c r="V733" s="2"/>
      <c r="W733" s="2"/>
      <c r="X733" s="720"/>
      <c r="Y733" s="720"/>
      <c r="Z733" s="720"/>
      <c r="AA733" s="720"/>
      <c r="AB733" s="717"/>
      <c r="AC733" s="721"/>
      <c r="AD733" s="722"/>
      <c r="AE733" s="722"/>
      <c r="AF733" s="722"/>
      <c r="AG733" s="722"/>
      <c r="AH733" s="722"/>
      <c r="AI733" s="722"/>
      <c r="AJ733" s="722"/>
      <c r="AK733" s="717"/>
      <c r="AL733" s="723"/>
      <c r="AM733" s="723"/>
      <c r="AN733" s="723"/>
      <c r="AO733" s="723"/>
      <c r="AP733" s="723"/>
      <c r="AQ733" s="1"/>
      <c r="AR733" s="1"/>
      <c r="AS733" s="1"/>
      <c r="AT733" s="717"/>
      <c r="AU733" s="723"/>
      <c r="AV733" s="723"/>
      <c r="AW733" s="723"/>
      <c r="AX733" s="723"/>
      <c r="AY733" s="723"/>
      <c r="AZ733" s="1"/>
      <c r="BA733" s="1"/>
      <c r="BB733" s="1"/>
      <c r="BC733" s="717"/>
      <c r="BD733" s="723"/>
      <c r="BE733" s="723"/>
      <c r="BF733" s="723"/>
      <c r="BG733" s="723"/>
      <c r="BH733" s="723"/>
      <c r="BI733" s="1"/>
      <c r="BJ733" s="1"/>
      <c r="BK733" s="1"/>
      <c r="BL733" s="717"/>
      <c r="BM733" s="723"/>
      <c r="BN733" s="723"/>
      <c r="BO733" s="723"/>
      <c r="BP733" s="723"/>
      <c r="BQ733" s="723"/>
      <c r="BR733" s="1"/>
      <c r="BS733" s="1"/>
      <c r="BT733" s="1"/>
      <c r="BU733" s="1"/>
      <c r="BV733" s="1"/>
      <c r="BW733" s="1"/>
      <c r="BX733" s="1"/>
      <c r="BY733" s="1"/>
      <c r="BZ733" s="1"/>
      <c r="CA733" s="1"/>
      <c r="CB733" s="1"/>
      <c r="CC733" s="1"/>
    </row>
    <row r="734" spans="1:81" ht="39.75" customHeight="1" x14ac:dyDescent="0.3">
      <c r="A734" s="714"/>
      <c r="B734" s="715"/>
      <c r="C734" s="2"/>
      <c r="D734" s="2"/>
      <c r="E734" s="2"/>
      <c r="F734" s="2"/>
      <c r="G734" s="2"/>
      <c r="H734" s="2"/>
      <c r="I734" s="2"/>
      <c r="J734" s="716"/>
      <c r="K734" s="717"/>
      <c r="L734" s="718"/>
      <c r="M734" s="718"/>
      <c r="N734" s="719"/>
      <c r="O734" s="719"/>
      <c r="P734" s="719"/>
      <c r="Q734" s="719"/>
      <c r="R734" s="2"/>
      <c r="S734" s="2"/>
      <c r="T734" s="2"/>
      <c r="U734" s="2"/>
      <c r="V734" s="2"/>
      <c r="W734" s="2"/>
      <c r="X734" s="720"/>
      <c r="Y734" s="720"/>
      <c r="Z734" s="720"/>
      <c r="AA734" s="720"/>
      <c r="AB734" s="717"/>
      <c r="AC734" s="721"/>
      <c r="AD734" s="722"/>
      <c r="AE734" s="722"/>
      <c r="AF734" s="722"/>
      <c r="AG734" s="722"/>
      <c r="AH734" s="722"/>
      <c r="AI734" s="722"/>
      <c r="AJ734" s="722"/>
      <c r="AK734" s="717"/>
      <c r="AL734" s="723"/>
      <c r="AM734" s="723"/>
      <c r="AN734" s="723"/>
      <c r="AO734" s="723"/>
      <c r="AP734" s="723"/>
      <c r="AQ734" s="1"/>
      <c r="AR734" s="1"/>
      <c r="AS734" s="1"/>
      <c r="AT734" s="717"/>
      <c r="AU734" s="723"/>
      <c r="AV734" s="723"/>
      <c r="AW734" s="723"/>
      <c r="AX734" s="723"/>
      <c r="AY734" s="723"/>
      <c r="AZ734" s="1"/>
      <c r="BA734" s="1"/>
      <c r="BB734" s="1"/>
      <c r="BC734" s="717"/>
      <c r="BD734" s="723"/>
      <c r="BE734" s="723"/>
      <c r="BF734" s="723"/>
      <c r="BG734" s="723"/>
      <c r="BH734" s="723"/>
      <c r="BI734" s="1"/>
      <c r="BJ734" s="1"/>
      <c r="BK734" s="1"/>
      <c r="BL734" s="717"/>
      <c r="BM734" s="723"/>
      <c r="BN734" s="723"/>
      <c r="BO734" s="723"/>
      <c r="BP734" s="723"/>
      <c r="BQ734" s="723"/>
      <c r="BR734" s="1"/>
      <c r="BS734" s="1"/>
      <c r="BT734" s="1"/>
      <c r="BU734" s="1"/>
      <c r="BV734" s="1"/>
      <c r="BW734" s="1"/>
      <c r="BX734" s="1"/>
      <c r="BY734" s="1"/>
      <c r="BZ734" s="1"/>
      <c r="CA734" s="1"/>
      <c r="CB734" s="1"/>
      <c r="CC734" s="1"/>
    </row>
    <row r="735" spans="1:81" ht="39.75" customHeight="1" x14ac:dyDescent="0.3">
      <c r="A735" s="714"/>
      <c r="B735" s="715"/>
      <c r="C735" s="2"/>
      <c r="D735" s="2"/>
      <c r="E735" s="2"/>
      <c r="F735" s="2"/>
      <c r="G735" s="2"/>
      <c r="H735" s="2"/>
      <c r="I735" s="2"/>
      <c r="J735" s="716"/>
      <c r="K735" s="717"/>
      <c r="L735" s="718"/>
      <c r="M735" s="718"/>
      <c r="N735" s="719"/>
      <c r="O735" s="719"/>
      <c r="P735" s="719"/>
      <c r="Q735" s="719"/>
      <c r="R735" s="2"/>
      <c r="S735" s="2"/>
      <c r="T735" s="2"/>
      <c r="U735" s="2"/>
      <c r="V735" s="2"/>
      <c r="W735" s="2"/>
      <c r="X735" s="720"/>
      <c r="Y735" s="720"/>
      <c r="Z735" s="720"/>
      <c r="AA735" s="720"/>
      <c r="AB735" s="717"/>
      <c r="AC735" s="721"/>
      <c r="AD735" s="722"/>
      <c r="AE735" s="722"/>
      <c r="AF735" s="722"/>
      <c r="AG735" s="722"/>
      <c r="AH735" s="722"/>
      <c r="AI735" s="722"/>
      <c r="AJ735" s="722"/>
      <c r="AK735" s="717"/>
      <c r="AL735" s="723"/>
      <c r="AM735" s="723"/>
      <c r="AN735" s="723"/>
      <c r="AO735" s="723"/>
      <c r="AP735" s="723"/>
      <c r="AQ735" s="1"/>
      <c r="AR735" s="1"/>
      <c r="AS735" s="1"/>
      <c r="AT735" s="717"/>
      <c r="AU735" s="723"/>
      <c r="AV735" s="723"/>
      <c r="AW735" s="723"/>
      <c r="AX735" s="723"/>
      <c r="AY735" s="723"/>
      <c r="AZ735" s="1"/>
      <c r="BA735" s="1"/>
      <c r="BB735" s="1"/>
      <c r="BC735" s="717"/>
      <c r="BD735" s="723"/>
      <c r="BE735" s="723"/>
      <c r="BF735" s="723"/>
      <c r="BG735" s="723"/>
      <c r="BH735" s="723"/>
      <c r="BI735" s="1"/>
      <c r="BJ735" s="1"/>
      <c r="BK735" s="1"/>
      <c r="BL735" s="717"/>
      <c r="BM735" s="723"/>
      <c r="BN735" s="723"/>
      <c r="BO735" s="723"/>
      <c r="BP735" s="723"/>
      <c r="BQ735" s="723"/>
      <c r="BR735" s="1"/>
      <c r="BS735" s="1"/>
      <c r="BT735" s="1"/>
      <c r="BU735" s="1"/>
      <c r="BV735" s="1"/>
      <c r="BW735" s="1"/>
      <c r="BX735" s="1"/>
      <c r="BY735" s="1"/>
      <c r="BZ735" s="1"/>
      <c r="CA735" s="1"/>
      <c r="CB735" s="1"/>
      <c r="CC735" s="1"/>
    </row>
    <row r="736" spans="1:81" ht="39.75" customHeight="1" x14ac:dyDescent="0.3">
      <c r="A736" s="714"/>
      <c r="B736" s="715"/>
      <c r="C736" s="2"/>
      <c r="D736" s="2"/>
      <c r="E736" s="2"/>
      <c r="F736" s="2"/>
      <c r="G736" s="2"/>
      <c r="H736" s="2"/>
      <c r="I736" s="2"/>
      <c r="J736" s="716"/>
      <c r="K736" s="717"/>
      <c r="L736" s="718"/>
      <c r="M736" s="718"/>
      <c r="N736" s="719"/>
      <c r="O736" s="719"/>
      <c r="P736" s="719"/>
      <c r="Q736" s="719"/>
      <c r="R736" s="2"/>
      <c r="S736" s="2"/>
      <c r="T736" s="2"/>
      <c r="U736" s="2"/>
      <c r="V736" s="2"/>
      <c r="W736" s="2"/>
      <c r="X736" s="720"/>
      <c r="Y736" s="720"/>
      <c r="Z736" s="720"/>
      <c r="AA736" s="720"/>
      <c r="AB736" s="717"/>
      <c r="AC736" s="721"/>
      <c r="AD736" s="722"/>
      <c r="AE736" s="722"/>
      <c r="AF736" s="722"/>
      <c r="AG736" s="722"/>
      <c r="AH736" s="722"/>
      <c r="AI736" s="722"/>
      <c r="AJ736" s="722"/>
      <c r="AK736" s="717"/>
      <c r="AL736" s="723"/>
      <c r="AM736" s="723"/>
      <c r="AN736" s="723"/>
      <c r="AO736" s="723"/>
      <c r="AP736" s="723"/>
      <c r="AQ736" s="1"/>
      <c r="AR736" s="1"/>
      <c r="AS736" s="1"/>
      <c r="AT736" s="717"/>
      <c r="AU736" s="723"/>
      <c r="AV736" s="723"/>
      <c r="AW736" s="723"/>
      <c r="AX736" s="723"/>
      <c r="AY736" s="723"/>
      <c r="AZ736" s="1"/>
      <c r="BA736" s="1"/>
      <c r="BB736" s="1"/>
      <c r="BC736" s="717"/>
      <c r="BD736" s="723"/>
      <c r="BE736" s="723"/>
      <c r="BF736" s="723"/>
      <c r="BG736" s="723"/>
      <c r="BH736" s="723"/>
      <c r="BI736" s="1"/>
      <c r="BJ736" s="1"/>
      <c r="BK736" s="1"/>
      <c r="BL736" s="717"/>
      <c r="BM736" s="723"/>
      <c r="BN736" s="723"/>
      <c r="BO736" s="723"/>
      <c r="BP736" s="723"/>
      <c r="BQ736" s="723"/>
      <c r="BR736" s="1"/>
      <c r="BS736" s="1"/>
      <c r="BT736" s="1"/>
      <c r="BU736" s="1"/>
      <c r="BV736" s="1"/>
      <c r="BW736" s="1"/>
      <c r="BX736" s="1"/>
      <c r="BY736" s="1"/>
      <c r="BZ736" s="1"/>
      <c r="CA736" s="1"/>
      <c r="CB736" s="1"/>
      <c r="CC736" s="1"/>
    </row>
    <row r="737" spans="1:81" ht="39.75" customHeight="1" x14ac:dyDescent="0.3">
      <c r="A737" s="714"/>
      <c r="B737" s="715"/>
      <c r="C737" s="2"/>
      <c r="D737" s="2"/>
      <c r="E737" s="2"/>
      <c r="F737" s="2"/>
      <c r="G737" s="2"/>
      <c r="H737" s="2"/>
      <c r="I737" s="2"/>
      <c r="J737" s="716"/>
      <c r="K737" s="717"/>
      <c r="L737" s="718"/>
      <c r="M737" s="718"/>
      <c r="N737" s="719"/>
      <c r="O737" s="719"/>
      <c r="P737" s="719"/>
      <c r="Q737" s="719"/>
      <c r="R737" s="2"/>
      <c r="S737" s="2"/>
      <c r="T737" s="2"/>
      <c r="U737" s="2"/>
      <c r="V737" s="2"/>
      <c r="W737" s="2"/>
      <c r="X737" s="720"/>
      <c r="Y737" s="720"/>
      <c r="Z737" s="720"/>
      <c r="AA737" s="720"/>
      <c r="AB737" s="717"/>
      <c r="AC737" s="721"/>
      <c r="AD737" s="722"/>
      <c r="AE737" s="722"/>
      <c r="AF737" s="722"/>
      <c r="AG737" s="722"/>
      <c r="AH737" s="722"/>
      <c r="AI737" s="722"/>
      <c r="AJ737" s="722"/>
      <c r="AK737" s="717"/>
      <c r="AL737" s="723"/>
      <c r="AM737" s="723"/>
      <c r="AN737" s="723"/>
      <c r="AO737" s="723"/>
      <c r="AP737" s="723"/>
      <c r="AQ737" s="1"/>
      <c r="AR737" s="1"/>
      <c r="AS737" s="1"/>
      <c r="AT737" s="717"/>
      <c r="AU737" s="723"/>
      <c r="AV737" s="723"/>
      <c r="AW737" s="723"/>
      <c r="AX737" s="723"/>
      <c r="AY737" s="723"/>
      <c r="AZ737" s="1"/>
      <c r="BA737" s="1"/>
      <c r="BB737" s="1"/>
      <c r="BC737" s="717"/>
      <c r="BD737" s="723"/>
      <c r="BE737" s="723"/>
      <c r="BF737" s="723"/>
      <c r="BG737" s="723"/>
      <c r="BH737" s="723"/>
      <c r="BI737" s="1"/>
      <c r="BJ737" s="1"/>
      <c r="BK737" s="1"/>
      <c r="BL737" s="717"/>
      <c r="BM737" s="723"/>
      <c r="BN737" s="723"/>
      <c r="BO737" s="723"/>
      <c r="BP737" s="723"/>
      <c r="BQ737" s="723"/>
      <c r="BR737" s="1"/>
      <c r="BS737" s="1"/>
      <c r="BT737" s="1"/>
      <c r="BU737" s="1"/>
      <c r="BV737" s="1"/>
      <c r="BW737" s="1"/>
      <c r="BX737" s="1"/>
      <c r="BY737" s="1"/>
      <c r="BZ737" s="1"/>
      <c r="CA737" s="1"/>
      <c r="CB737" s="1"/>
      <c r="CC737" s="1"/>
    </row>
    <row r="738" spans="1:81" ht="39.75" customHeight="1" x14ac:dyDescent="0.3">
      <c r="A738" s="714"/>
      <c r="B738" s="715"/>
      <c r="C738" s="2"/>
      <c r="D738" s="2"/>
      <c r="E738" s="2"/>
      <c r="F738" s="2"/>
      <c r="G738" s="2"/>
      <c r="H738" s="2"/>
      <c r="I738" s="2"/>
      <c r="J738" s="716"/>
      <c r="K738" s="717"/>
      <c r="L738" s="718"/>
      <c r="M738" s="718"/>
      <c r="N738" s="719"/>
      <c r="O738" s="719"/>
      <c r="P738" s="719"/>
      <c r="Q738" s="719"/>
      <c r="R738" s="2"/>
      <c r="S738" s="2"/>
      <c r="T738" s="2"/>
      <c r="U738" s="2"/>
      <c r="V738" s="2"/>
      <c r="W738" s="2"/>
      <c r="X738" s="720"/>
      <c r="Y738" s="720"/>
      <c r="Z738" s="720"/>
      <c r="AA738" s="720"/>
      <c r="AB738" s="717"/>
      <c r="AC738" s="721"/>
      <c r="AD738" s="722"/>
      <c r="AE738" s="722"/>
      <c r="AF738" s="722"/>
      <c r="AG738" s="722"/>
      <c r="AH738" s="722"/>
      <c r="AI738" s="722"/>
      <c r="AJ738" s="722"/>
      <c r="AK738" s="717"/>
      <c r="AL738" s="723"/>
      <c r="AM738" s="723"/>
      <c r="AN738" s="723"/>
      <c r="AO738" s="723"/>
      <c r="AP738" s="723"/>
      <c r="AQ738" s="1"/>
      <c r="AR738" s="1"/>
      <c r="AS738" s="1"/>
      <c r="AT738" s="717"/>
      <c r="AU738" s="723"/>
      <c r="AV738" s="723"/>
      <c r="AW738" s="723"/>
      <c r="AX738" s="723"/>
      <c r="AY738" s="723"/>
      <c r="AZ738" s="1"/>
      <c r="BA738" s="1"/>
      <c r="BB738" s="1"/>
      <c r="BC738" s="717"/>
      <c r="BD738" s="723"/>
      <c r="BE738" s="723"/>
      <c r="BF738" s="723"/>
      <c r="BG738" s="723"/>
      <c r="BH738" s="723"/>
      <c r="BI738" s="1"/>
      <c r="BJ738" s="1"/>
      <c r="BK738" s="1"/>
      <c r="BL738" s="717"/>
      <c r="BM738" s="723"/>
      <c r="BN738" s="723"/>
      <c r="BO738" s="723"/>
      <c r="BP738" s="723"/>
      <c r="BQ738" s="723"/>
      <c r="BR738" s="1"/>
      <c r="BS738" s="1"/>
      <c r="BT738" s="1"/>
      <c r="BU738" s="1"/>
      <c r="BV738" s="1"/>
      <c r="BW738" s="1"/>
      <c r="BX738" s="1"/>
      <c r="BY738" s="1"/>
      <c r="BZ738" s="1"/>
      <c r="CA738" s="1"/>
      <c r="CB738" s="1"/>
      <c r="CC738" s="1"/>
    </row>
    <row r="739" spans="1:81" ht="39.75" customHeight="1" x14ac:dyDescent="0.3">
      <c r="A739" s="714"/>
      <c r="B739" s="715"/>
      <c r="C739" s="2"/>
      <c r="D739" s="2"/>
      <c r="E739" s="2"/>
      <c r="F739" s="2"/>
      <c r="G739" s="2"/>
      <c r="H739" s="2"/>
      <c r="I739" s="2"/>
      <c r="J739" s="716"/>
      <c r="K739" s="717"/>
      <c r="L739" s="718"/>
      <c r="M739" s="718"/>
      <c r="N739" s="719"/>
      <c r="O739" s="719"/>
      <c r="P739" s="719"/>
      <c r="Q739" s="719"/>
      <c r="R739" s="2"/>
      <c r="S739" s="2"/>
      <c r="T739" s="2"/>
      <c r="U739" s="2"/>
      <c r="V739" s="2"/>
      <c r="W739" s="2"/>
      <c r="X739" s="720"/>
      <c r="Y739" s="720"/>
      <c r="Z739" s="720"/>
      <c r="AA739" s="720"/>
      <c r="AB739" s="717"/>
      <c r="AC739" s="721"/>
      <c r="AD739" s="722"/>
      <c r="AE739" s="722"/>
      <c r="AF739" s="722"/>
      <c r="AG739" s="722"/>
      <c r="AH739" s="722"/>
      <c r="AI739" s="722"/>
      <c r="AJ739" s="722"/>
      <c r="AK739" s="717"/>
      <c r="AL739" s="723"/>
      <c r="AM739" s="723"/>
      <c r="AN739" s="723"/>
      <c r="AO739" s="723"/>
      <c r="AP739" s="723"/>
      <c r="AQ739" s="1"/>
      <c r="AR739" s="1"/>
      <c r="AS739" s="1"/>
      <c r="AT739" s="717"/>
      <c r="AU739" s="723"/>
      <c r="AV739" s="723"/>
      <c r="AW739" s="723"/>
      <c r="AX739" s="723"/>
      <c r="AY739" s="723"/>
      <c r="AZ739" s="1"/>
      <c r="BA739" s="1"/>
      <c r="BB739" s="1"/>
      <c r="BC739" s="717"/>
      <c r="BD739" s="723"/>
      <c r="BE739" s="723"/>
      <c r="BF739" s="723"/>
      <c r="BG739" s="723"/>
      <c r="BH739" s="723"/>
      <c r="BI739" s="1"/>
      <c r="BJ739" s="1"/>
      <c r="BK739" s="1"/>
      <c r="BL739" s="717"/>
      <c r="BM739" s="723"/>
      <c r="BN739" s="723"/>
      <c r="BO739" s="723"/>
      <c r="BP739" s="723"/>
      <c r="BQ739" s="723"/>
      <c r="BR739" s="1"/>
      <c r="BS739" s="1"/>
      <c r="BT739" s="1"/>
      <c r="BU739" s="1"/>
      <c r="BV739" s="1"/>
      <c r="BW739" s="1"/>
      <c r="BX739" s="1"/>
      <c r="BY739" s="1"/>
      <c r="BZ739" s="1"/>
      <c r="CA739" s="1"/>
      <c r="CB739" s="1"/>
      <c r="CC739" s="1"/>
    </row>
    <row r="740" spans="1:81" ht="39.75" customHeight="1" x14ac:dyDescent="0.3">
      <c r="A740" s="714"/>
      <c r="B740" s="715"/>
      <c r="C740" s="2"/>
      <c r="D740" s="2"/>
      <c r="E740" s="2"/>
      <c r="F740" s="2"/>
      <c r="G740" s="2"/>
      <c r="H740" s="2"/>
      <c r="I740" s="2"/>
      <c r="J740" s="716"/>
      <c r="K740" s="717"/>
      <c r="L740" s="718"/>
      <c r="M740" s="718"/>
      <c r="N740" s="719"/>
      <c r="O740" s="719"/>
      <c r="P740" s="719"/>
      <c r="Q740" s="719"/>
      <c r="R740" s="2"/>
      <c r="S740" s="2"/>
      <c r="T740" s="2"/>
      <c r="U740" s="2"/>
      <c r="V740" s="2"/>
      <c r="W740" s="2"/>
      <c r="X740" s="720"/>
      <c r="Y740" s="720"/>
      <c r="Z740" s="720"/>
      <c r="AA740" s="720"/>
      <c r="AB740" s="717"/>
      <c r="AC740" s="721"/>
      <c r="AD740" s="722"/>
      <c r="AE740" s="722"/>
      <c r="AF740" s="722"/>
      <c r="AG740" s="722"/>
      <c r="AH740" s="722"/>
      <c r="AI740" s="722"/>
      <c r="AJ740" s="722"/>
      <c r="AK740" s="717"/>
      <c r="AL740" s="723"/>
      <c r="AM740" s="723"/>
      <c r="AN740" s="723"/>
      <c r="AO740" s="723"/>
      <c r="AP740" s="723"/>
      <c r="AQ740" s="1"/>
      <c r="AR740" s="1"/>
      <c r="AS740" s="1"/>
      <c r="AT740" s="717"/>
      <c r="AU740" s="723"/>
      <c r="AV740" s="723"/>
      <c r="AW740" s="723"/>
      <c r="AX740" s="723"/>
      <c r="AY740" s="723"/>
      <c r="AZ740" s="1"/>
      <c r="BA740" s="1"/>
      <c r="BB740" s="1"/>
      <c r="BC740" s="717"/>
      <c r="BD740" s="723"/>
      <c r="BE740" s="723"/>
      <c r="BF740" s="723"/>
      <c r="BG740" s="723"/>
      <c r="BH740" s="723"/>
      <c r="BI740" s="1"/>
      <c r="BJ740" s="1"/>
      <c r="BK740" s="1"/>
      <c r="BL740" s="717"/>
      <c r="BM740" s="723"/>
      <c r="BN740" s="723"/>
      <c r="BO740" s="723"/>
      <c r="BP740" s="723"/>
      <c r="BQ740" s="723"/>
      <c r="BR740" s="1"/>
      <c r="BS740" s="1"/>
      <c r="BT740" s="1"/>
      <c r="BU740" s="1"/>
      <c r="BV740" s="1"/>
      <c r="BW740" s="1"/>
      <c r="BX740" s="1"/>
      <c r="BY740" s="1"/>
      <c r="BZ740" s="1"/>
      <c r="CA740" s="1"/>
      <c r="CB740" s="1"/>
      <c r="CC740" s="1"/>
    </row>
    <row r="741" spans="1:81" ht="39.75" customHeight="1" x14ac:dyDescent="0.3">
      <c r="A741" s="714"/>
      <c r="B741" s="715"/>
      <c r="C741" s="2"/>
      <c r="D741" s="2"/>
      <c r="E741" s="2"/>
      <c r="F741" s="2"/>
      <c r="G741" s="2"/>
      <c r="H741" s="2"/>
      <c r="I741" s="2"/>
      <c r="J741" s="716"/>
      <c r="K741" s="717"/>
      <c r="L741" s="718"/>
      <c r="M741" s="718"/>
      <c r="N741" s="719"/>
      <c r="O741" s="719"/>
      <c r="P741" s="719"/>
      <c r="Q741" s="719"/>
      <c r="R741" s="2"/>
      <c r="S741" s="2"/>
      <c r="T741" s="2"/>
      <c r="U741" s="2"/>
      <c r="V741" s="2"/>
      <c r="W741" s="2"/>
      <c r="X741" s="720"/>
      <c r="Y741" s="720"/>
      <c r="Z741" s="720"/>
      <c r="AA741" s="720"/>
      <c r="AB741" s="717"/>
      <c r="AC741" s="721"/>
      <c r="AD741" s="722"/>
      <c r="AE741" s="722"/>
      <c r="AF741" s="722"/>
      <c r="AG741" s="722"/>
      <c r="AH741" s="722"/>
      <c r="AI741" s="722"/>
      <c r="AJ741" s="722"/>
      <c r="AK741" s="717"/>
      <c r="AL741" s="723"/>
      <c r="AM741" s="723"/>
      <c r="AN741" s="723"/>
      <c r="AO741" s="723"/>
      <c r="AP741" s="723"/>
      <c r="AQ741" s="1"/>
      <c r="AR741" s="1"/>
      <c r="AS741" s="1"/>
      <c r="AT741" s="717"/>
      <c r="AU741" s="723"/>
      <c r="AV741" s="723"/>
      <c r="AW741" s="723"/>
      <c r="AX741" s="723"/>
      <c r="AY741" s="723"/>
      <c r="AZ741" s="1"/>
      <c r="BA741" s="1"/>
      <c r="BB741" s="1"/>
      <c r="BC741" s="717"/>
      <c r="BD741" s="723"/>
      <c r="BE741" s="723"/>
      <c r="BF741" s="723"/>
      <c r="BG741" s="723"/>
      <c r="BH741" s="723"/>
      <c r="BI741" s="1"/>
      <c r="BJ741" s="1"/>
      <c r="BK741" s="1"/>
      <c r="BL741" s="717"/>
      <c r="BM741" s="723"/>
      <c r="BN741" s="723"/>
      <c r="BO741" s="723"/>
      <c r="BP741" s="723"/>
      <c r="BQ741" s="723"/>
      <c r="BR741" s="1"/>
      <c r="BS741" s="1"/>
      <c r="BT741" s="1"/>
      <c r="BU741" s="1"/>
      <c r="BV741" s="1"/>
      <c r="BW741" s="1"/>
      <c r="BX741" s="1"/>
      <c r="BY741" s="1"/>
      <c r="BZ741" s="1"/>
      <c r="CA741" s="1"/>
      <c r="CB741" s="1"/>
      <c r="CC741" s="1"/>
    </row>
    <row r="742" spans="1:81" ht="39.75" customHeight="1" x14ac:dyDescent="0.3">
      <c r="A742" s="714"/>
      <c r="B742" s="715"/>
      <c r="C742" s="2"/>
      <c r="D742" s="2"/>
      <c r="E742" s="2"/>
      <c r="F742" s="2"/>
      <c r="G742" s="2"/>
      <c r="H742" s="2"/>
      <c r="I742" s="2"/>
      <c r="J742" s="716"/>
      <c r="K742" s="717"/>
      <c r="L742" s="718"/>
      <c r="M742" s="718"/>
      <c r="N742" s="719"/>
      <c r="O742" s="719"/>
      <c r="P742" s="719"/>
      <c r="Q742" s="719"/>
      <c r="R742" s="2"/>
      <c r="S742" s="2"/>
      <c r="T742" s="2"/>
      <c r="U742" s="2"/>
      <c r="V742" s="2"/>
      <c r="W742" s="2"/>
      <c r="X742" s="720"/>
      <c r="Y742" s="720"/>
      <c r="Z742" s="720"/>
      <c r="AA742" s="720"/>
      <c r="AB742" s="717"/>
      <c r="AC742" s="721"/>
      <c r="AD742" s="722"/>
      <c r="AE742" s="722"/>
      <c r="AF742" s="722"/>
      <c r="AG742" s="722"/>
      <c r="AH742" s="722"/>
      <c r="AI742" s="722"/>
      <c r="AJ742" s="722"/>
      <c r="AK742" s="717"/>
      <c r="AL742" s="723"/>
      <c r="AM742" s="723"/>
      <c r="AN742" s="723"/>
      <c r="AO742" s="723"/>
      <c r="AP742" s="723"/>
      <c r="AQ742" s="1"/>
      <c r="AR742" s="1"/>
      <c r="AS742" s="1"/>
      <c r="AT742" s="717"/>
      <c r="AU742" s="723"/>
      <c r="AV742" s="723"/>
      <c r="AW742" s="723"/>
      <c r="AX742" s="723"/>
      <c r="AY742" s="723"/>
      <c r="AZ742" s="1"/>
      <c r="BA742" s="1"/>
      <c r="BB742" s="1"/>
      <c r="BC742" s="717"/>
      <c r="BD742" s="723"/>
      <c r="BE742" s="723"/>
      <c r="BF742" s="723"/>
      <c r="BG742" s="723"/>
      <c r="BH742" s="723"/>
      <c r="BI742" s="1"/>
      <c r="BJ742" s="1"/>
      <c r="BK742" s="1"/>
      <c r="BL742" s="717"/>
      <c r="BM742" s="723"/>
      <c r="BN742" s="723"/>
      <c r="BO742" s="723"/>
      <c r="BP742" s="723"/>
      <c r="BQ742" s="723"/>
      <c r="BR742" s="1"/>
      <c r="BS742" s="1"/>
      <c r="BT742" s="1"/>
      <c r="BU742" s="1"/>
      <c r="BV742" s="1"/>
      <c r="BW742" s="1"/>
      <c r="BX742" s="1"/>
      <c r="BY742" s="1"/>
      <c r="BZ742" s="1"/>
      <c r="CA742" s="1"/>
      <c r="CB742" s="1"/>
      <c r="CC742" s="1"/>
    </row>
    <row r="743" spans="1:81" ht="39.75" customHeight="1" x14ac:dyDescent="0.3">
      <c r="A743" s="714"/>
      <c r="B743" s="715"/>
      <c r="C743" s="2"/>
      <c r="D743" s="2"/>
      <c r="E743" s="2"/>
      <c r="F743" s="2"/>
      <c r="G743" s="2"/>
      <c r="H743" s="2"/>
      <c r="I743" s="2"/>
      <c r="J743" s="716"/>
      <c r="K743" s="717"/>
      <c r="L743" s="718"/>
      <c r="M743" s="718"/>
      <c r="N743" s="719"/>
      <c r="O743" s="719"/>
      <c r="P743" s="719"/>
      <c r="Q743" s="719"/>
      <c r="R743" s="2"/>
      <c r="S743" s="2"/>
      <c r="T743" s="2"/>
      <c r="U743" s="2"/>
      <c r="V743" s="2"/>
      <c r="W743" s="2"/>
      <c r="X743" s="720"/>
      <c r="Y743" s="720"/>
      <c r="Z743" s="720"/>
      <c r="AA743" s="720"/>
      <c r="AB743" s="717"/>
      <c r="AC743" s="721"/>
      <c r="AD743" s="722"/>
      <c r="AE743" s="722"/>
      <c r="AF743" s="722"/>
      <c r="AG743" s="722"/>
      <c r="AH743" s="722"/>
      <c r="AI743" s="722"/>
      <c r="AJ743" s="722"/>
      <c r="AK743" s="717"/>
      <c r="AL743" s="723"/>
      <c r="AM743" s="723"/>
      <c r="AN743" s="723"/>
      <c r="AO743" s="723"/>
      <c r="AP743" s="723"/>
      <c r="AQ743" s="1"/>
      <c r="AR743" s="1"/>
      <c r="AS743" s="1"/>
      <c r="AT743" s="717"/>
      <c r="AU743" s="723"/>
      <c r="AV743" s="723"/>
      <c r="AW743" s="723"/>
      <c r="AX743" s="723"/>
      <c r="AY743" s="723"/>
      <c r="AZ743" s="1"/>
      <c r="BA743" s="1"/>
      <c r="BB743" s="1"/>
      <c r="BC743" s="717"/>
      <c r="BD743" s="723"/>
      <c r="BE743" s="723"/>
      <c r="BF743" s="723"/>
      <c r="BG743" s="723"/>
      <c r="BH743" s="723"/>
      <c r="BI743" s="1"/>
      <c r="BJ743" s="1"/>
      <c r="BK743" s="1"/>
      <c r="BL743" s="717"/>
      <c r="BM743" s="723"/>
      <c r="BN743" s="723"/>
      <c r="BO743" s="723"/>
      <c r="BP743" s="723"/>
      <c r="BQ743" s="723"/>
      <c r="BR743" s="1"/>
      <c r="BS743" s="1"/>
      <c r="BT743" s="1"/>
      <c r="BU743" s="1"/>
      <c r="BV743" s="1"/>
      <c r="BW743" s="1"/>
      <c r="BX743" s="1"/>
      <c r="BY743" s="1"/>
      <c r="BZ743" s="1"/>
      <c r="CA743" s="1"/>
      <c r="CB743" s="1"/>
      <c r="CC743" s="1"/>
    </row>
    <row r="744" spans="1:81" ht="39.75" customHeight="1" x14ac:dyDescent="0.3">
      <c r="A744" s="714"/>
      <c r="B744" s="715"/>
      <c r="C744" s="2"/>
      <c r="D744" s="2"/>
      <c r="E744" s="2"/>
      <c r="F744" s="2"/>
      <c r="G744" s="2"/>
      <c r="H744" s="2"/>
      <c r="I744" s="2"/>
      <c r="J744" s="716"/>
      <c r="K744" s="717"/>
      <c r="L744" s="718"/>
      <c r="M744" s="718"/>
      <c r="N744" s="719"/>
      <c r="O744" s="719"/>
      <c r="P744" s="719"/>
      <c r="Q744" s="719"/>
      <c r="R744" s="2"/>
      <c r="S744" s="2"/>
      <c r="T744" s="2"/>
      <c r="U744" s="2"/>
      <c r="V744" s="2"/>
      <c r="W744" s="2"/>
      <c r="X744" s="720"/>
      <c r="Y744" s="720"/>
      <c r="Z744" s="720"/>
      <c r="AA744" s="720"/>
      <c r="AB744" s="717"/>
      <c r="AC744" s="721"/>
      <c r="AD744" s="722"/>
      <c r="AE744" s="722"/>
      <c r="AF744" s="722"/>
      <c r="AG744" s="722"/>
      <c r="AH744" s="722"/>
      <c r="AI744" s="722"/>
      <c r="AJ744" s="722"/>
      <c r="AK744" s="717"/>
      <c r="AL744" s="723"/>
      <c r="AM744" s="723"/>
      <c r="AN744" s="723"/>
      <c r="AO744" s="723"/>
      <c r="AP744" s="723"/>
      <c r="AQ744" s="1"/>
      <c r="AR744" s="1"/>
      <c r="AS744" s="1"/>
      <c r="AT744" s="717"/>
      <c r="AU744" s="723"/>
      <c r="AV744" s="723"/>
      <c r="AW744" s="723"/>
      <c r="AX744" s="723"/>
      <c r="AY744" s="723"/>
      <c r="AZ744" s="1"/>
      <c r="BA744" s="1"/>
      <c r="BB744" s="1"/>
      <c r="BC744" s="717"/>
      <c r="BD744" s="723"/>
      <c r="BE744" s="723"/>
      <c r="BF744" s="723"/>
      <c r="BG744" s="723"/>
      <c r="BH744" s="723"/>
      <c r="BI744" s="1"/>
      <c r="BJ744" s="1"/>
      <c r="BK744" s="1"/>
      <c r="BL744" s="717"/>
      <c r="BM744" s="723"/>
      <c r="BN744" s="723"/>
      <c r="BO744" s="723"/>
      <c r="BP744" s="723"/>
      <c r="BQ744" s="723"/>
      <c r="BR744" s="1"/>
      <c r="BS744" s="1"/>
      <c r="BT744" s="1"/>
      <c r="BU744" s="1"/>
      <c r="BV744" s="1"/>
      <c r="BW744" s="1"/>
      <c r="BX744" s="1"/>
      <c r="BY744" s="1"/>
      <c r="BZ744" s="1"/>
      <c r="CA744" s="1"/>
      <c r="CB744" s="1"/>
      <c r="CC744" s="1"/>
    </row>
    <row r="745" spans="1:81" ht="39.75" customHeight="1" x14ac:dyDescent="0.3">
      <c r="A745" s="714"/>
      <c r="B745" s="715"/>
      <c r="C745" s="2"/>
      <c r="D745" s="2"/>
      <c r="E745" s="2"/>
      <c r="F745" s="2"/>
      <c r="G745" s="2"/>
      <c r="H745" s="2"/>
      <c r="I745" s="2"/>
      <c r="J745" s="716"/>
      <c r="K745" s="717"/>
      <c r="L745" s="718"/>
      <c r="M745" s="718"/>
      <c r="N745" s="719"/>
      <c r="O745" s="719"/>
      <c r="P745" s="719"/>
      <c r="Q745" s="719"/>
      <c r="R745" s="2"/>
      <c r="S745" s="2"/>
      <c r="T745" s="2"/>
      <c r="U745" s="2"/>
      <c r="V745" s="2"/>
      <c r="W745" s="2"/>
      <c r="X745" s="720"/>
      <c r="Y745" s="720"/>
      <c r="Z745" s="720"/>
      <c r="AA745" s="720"/>
      <c r="AB745" s="717"/>
      <c r="AC745" s="721"/>
      <c r="AD745" s="722"/>
      <c r="AE745" s="722"/>
      <c r="AF745" s="722"/>
      <c r="AG745" s="722"/>
      <c r="AH745" s="722"/>
      <c r="AI745" s="722"/>
      <c r="AJ745" s="722"/>
      <c r="AK745" s="717"/>
      <c r="AL745" s="723"/>
      <c r="AM745" s="723"/>
      <c r="AN745" s="723"/>
      <c r="AO745" s="723"/>
      <c r="AP745" s="723"/>
      <c r="AQ745" s="1"/>
      <c r="AR745" s="1"/>
      <c r="AS745" s="1"/>
      <c r="AT745" s="717"/>
      <c r="AU745" s="723"/>
      <c r="AV745" s="723"/>
      <c r="AW745" s="723"/>
      <c r="AX745" s="723"/>
      <c r="AY745" s="723"/>
      <c r="AZ745" s="1"/>
      <c r="BA745" s="1"/>
      <c r="BB745" s="1"/>
      <c r="BC745" s="717"/>
      <c r="BD745" s="723"/>
      <c r="BE745" s="723"/>
      <c r="BF745" s="723"/>
      <c r="BG745" s="723"/>
      <c r="BH745" s="723"/>
      <c r="BI745" s="1"/>
      <c r="BJ745" s="1"/>
      <c r="BK745" s="1"/>
      <c r="BL745" s="717"/>
      <c r="BM745" s="723"/>
      <c r="BN745" s="723"/>
      <c r="BO745" s="723"/>
      <c r="BP745" s="723"/>
      <c r="BQ745" s="723"/>
      <c r="BR745" s="1"/>
      <c r="BS745" s="1"/>
      <c r="BT745" s="1"/>
      <c r="BU745" s="1"/>
      <c r="BV745" s="1"/>
      <c r="BW745" s="1"/>
      <c r="BX745" s="1"/>
      <c r="BY745" s="1"/>
      <c r="BZ745" s="1"/>
      <c r="CA745" s="1"/>
      <c r="CB745" s="1"/>
      <c r="CC745" s="1"/>
    </row>
    <row r="746" spans="1:81" ht="39.75" customHeight="1" x14ac:dyDescent="0.3">
      <c r="A746" s="714"/>
      <c r="B746" s="715"/>
      <c r="C746" s="2"/>
      <c r="D746" s="2"/>
      <c r="E746" s="2"/>
      <c r="F746" s="2"/>
      <c r="G746" s="2"/>
      <c r="H746" s="2"/>
      <c r="I746" s="2"/>
      <c r="J746" s="716"/>
      <c r="K746" s="717"/>
      <c r="L746" s="718"/>
      <c r="M746" s="718"/>
      <c r="N746" s="719"/>
      <c r="O746" s="719"/>
      <c r="P746" s="719"/>
      <c r="Q746" s="719"/>
      <c r="R746" s="2"/>
      <c r="S746" s="2"/>
      <c r="T746" s="2"/>
      <c r="U746" s="2"/>
      <c r="V746" s="2"/>
      <c r="W746" s="2"/>
      <c r="X746" s="720"/>
      <c r="Y746" s="720"/>
      <c r="Z746" s="720"/>
      <c r="AA746" s="720"/>
      <c r="AB746" s="717"/>
      <c r="AC746" s="721"/>
      <c r="AD746" s="722"/>
      <c r="AE746" s="722"/>
      <c r="AF746" s="722"/>
      <c r="AG746" s="722"/>
      <c r="AH746" s="722"/>
      <c r="AI746" s="722"/>
      <c r="AJ746" s="722"/>
      <c r="AK746" s="717"/>
      <c r="AL746" s="723"/>
      <c r="AM746" s="723"/>
      <c r="AN746" s="723"/>
      <c r="AO746" s="723"/>
      <c r="AP746" s="723"/>
      <c r="AQ746" s="1"/>
      <c r="AR746" s="1"/>
      <c r="AS746" s="1"/>
      <c r="AT746" s="717"/>
      <c r="AU746" s="723"/>
      <c r="AV746" s="723"/>
      <c r="AW746" s="723"/>
      <c r="AX746" s="723"/>
      <c r="AY746" s="723"/>
      <c r="AZ746" s="1"/>
      <c r="BA746" s="1"/>
      <c r="BB746" s="1"/>
      <c r="BC746" s="717"/>
      <c r="BD746" s="723"/>
      <c r="BE746" s="723"/>
      <c r="BF746" s="723"/>
      <c r="BG746" s="723"/>
      <c r="BH746" s="723"/>
      <c r="BI746" s="1"/>
      <c r="BJ746" s="1"/>
      <c r="BK746" s="1"/>
      <c r="BL746" s="717"/>
      <c r="BM746" s="723"/>
      <c r="BN746" s="723"/>
      <c r="BO746" s="723"/>
      <c r="BP746" s="723"/>
      <c r="BQ746" s="723"/>
      <c r="BR746" s="1"/>
      <c r="BS746" s="1"/>
      <c r="BT746" s="1"/>
      <c r="BU746" s="1"/>
      <c r="BV746" s="1"/>
      <c r="BW746" s="1"/>
      <c r="BX746" s="1"/>
      <c r="BY746" s="1"/>
      <c r="BZ746" s="1"/>
      <c r="CA746" s="1"/>
      <c r="CB746" s="1"/>
      <c r="CC746" s="1"/>
    </row>
    <row r="747" spans="1:81" ht="39.75" customHeight="1" x14ac:dyDescent="0.3">
      <c r="A747" s="714"/>
      <c r="B747" s="715"/>
      <c r="C747" s="2"/>
      <c r="D747" s="2"/>
      <c r="E747" s="2"/>
      <c r="F747" s="2"/>
      <c r="G747" s="2"/>
      <c r="H747" s="2"/>
      <c r="I747" s="2"/>
      <c r="J747" s="716"/>
      <c r="K747" s="717"/>
      <c r="L747" s="718"/>
      <c r="M747" s="718"/>
      <c r="N747" s="719"/>
      <c r="O747" s="719"/>
      <c r="P747" s="719"/>
      <c r="Q747" s="719"/>
      <c r="R747" s="2"/>
      <c r="S747" s="2"/>
      <c r="T747" s="2"/>
      <c r="U747" s="2"/>
      <c r="V747" s="2"/>
      <c r="W747" s="2"/>
      <c r="X747" s="720"/>
      <c r="Y747" s="720"/>
      <c r="Z747" s="720"/>
      <c r="AA747" s="720"/>
      <c r="AB747" s="717"/>
      <c r="AC747" s="721"/>
      <c r="AD747" s="722"/>
      <c r="AE747" s="722"/>
      <c r="AF747" s="722"/>
      <c r="AG747" s="722"/>
      <c r="AH747" s="722"/>
      <c r="AI747" s="722"/>
      <c r="AJ747" s="722"/>
      <c r="AK747" s="717"/>
      <c r="AL747" s="723"/>
      <c r="AM747" s="723"/>
      <c r="AN747" s="723"/>
      <c r="AO747" s="723"/>
      <c r="AP747" s="723"/>
      <c r="AQ747" s="1"/>
      <c r="AR747" s="1"/>
      <c r="AS747" s="1"/>
      <c r="AT747" s="717"/>
      <c r="AU747" s="723"/>
      <c r="AV747" s="723"/>
      <c r="AW747" s="723"/>
      <c r="AX747" s="723"/>
      <c r="AY747" s="723"/>
      <c r="AZ747" s="1"/>
      <c r="BA747" s="1"/>
      <c r="BB747" s="1"/>
      <c r="BC747" s="717"/>
      <c r="BD747" s="723"/>
      <c r="BE747" s="723"/>
      <c r="BF747" s="723"/>
      <c r="BG747" s="723"/>
      <c r="BH747" s="723"/>
      <c r="BI747" s="1"/>
      <c r="BJ747" s="1"/>
      <c r="BK747" s="1"/>
      <c r="BL747" s="717"/>
      <c r="BM747" s="723"/>
      <c r="BN747" s="723"/>
      <c r="BO747" s="723"/>
      <c r="BP747" s="723"/>
      <c r="BQ747" s="723"/>
      <c r="BR747" s="1"/>
      <c r="BS747" s="1"/>
      <c r="BT747" s="1"/>
      <c r="BU747" s="1"/>
      <c r="BV747" s="1"/>
      <c r="BW747" s="1"/>
      <c r="BX747" s="1"/>
      <c r="BY747" s="1"/>
      <c r="BZ747" s="1"/>
      <c r="CA747" s="1"/>
      <c r="CB747" s="1"/>
      <c r="CC747" s="1"/>
    </row>
    <row r="748" spans="1:81" ht="39.75" customHeight="1" x14ac:dyDescent="0.3">
      <c r="A748" s="714"/>
      <c r="B748" s="715"/>
      <c r="C748" s="2"/>
      <c r="D748" s="2"/>
      <c r="E748" s="2"/>
      <c r="F748" s="2"/>
      <c r="G748" s="2"/>
      <c r="H748" s="2"/>
      <c r="I748" s="2"/>
      <c r="J748" s="716"/>
      <c r="K748" s="717"/>
      <c r="L748" s="718"/>
      <c r="M748" s="718"/>
      <c r="N748" s="719"/>
      <c r="O748" s="719"/>
      <c r="P748" s="719"/>
      <c r="Q748" s="719"/>
      <c r="R748" s="2"/>
      <c r="S748" s="2"/>
      <c r="T748" s="2"/>
      <c r="U748" s="2"/>
      <c r="V748" s="2"/>
      <c r="W748" s="2"/>
      <c r="X748" s="720"/>
      <c r="Y748" s="720"/>
      <c r="Z748" s="720"/>
      <c r="AA748" s="720"/>
      <c r="AB748" s="717"/>
      <c r="AC748" s="721"/>
      <c r="AD748" s="722"/>
      <c r="AE748" s="722"/>
      <c r="AF748" s="722"/>
      <c r="AG748" s="722"/>
      <c r="AH748" s="722"/>
      <c r="AI748" s="722"/>
      <c r="AJ748" s="722"/>
      <c r="AK748" s="717"/>
      <c r="AL748" s="723"/>
      <c r="AM748" s="723"/>
      <c r="AN748" s="723"/>
      <c r="AO748" s="723"/>
      <c r="AP748" s="723"/>
      <c r="AQ748" s="1"/>
      <c r="AR748" s="1"/>
      <c r="AS748" s="1"/>
      <c r="AT748" s="717"/>
      <c r="AU748" s="723"/>
      <c r="AV748" s="723"/>
      <c r="AW748" s="723"/>
      <c r="AX748" s="723"/>
      <c r="AY748" s="723"/>
      <c r="AZ748" s="1"/>
      <c r="BA748" s="1"/>
      <c r="BB748" s="1"/>
      <c r="BC748" s="717"/>
      <c r="BD748" s="723"/>
      <c r="BE748" s="723"/>
      <c r="BF748" s="723"/>
      <c r="BG748" s="723"/>
      <c r="BH748" s="723"/>
      <c r="BI748" s="1"/>
      <c r="BJ748" s="1"/>
      <c r="BK748" s="1"/>
      <c r="BL748" s="717"/>
      <c r="BM748" s="723"/>
      <c r="BN748" s="723"/>
      <c r="BO748" s="723"/>
      <c r="BP748" s="723"/>
      <c r="BQ748" s="723"/>
      <c r="BR748" s="1"/>
      <c r="BS748" s="1"/>
      <c r="BT748" s="1"/>
      <c r="BU748" s="1"/>
      <c r="BV748" s="1"/>
      <c r="BW748" s="1"/>
      <c r="BX748" s="1"/>
      <c r="BY748" s="1"/>
      <c r="BZ748" s="1"/>
      <c r="CA748" s="1"/>
      <c r="CB748" s="1"/>
      <c r="CC748" s="1"/>
    </row>
    <row r="749" spans="1:81" ht="39.75" customHeight="1" x14ac:dyDescent="0.3">
      <c r="A749" s="714"/>
      <c r="B749" s="715"/>
      <c r="C749" s="2"/>
      <c r="D749" s="2"/>
      <c r="E749" s="2"/>
      <c r="F749" s="2"/>
      <c r="G749" s="2"/>
      <c r="H749" s="2"/>
      <c r="I749" s="2"/>
      <c r="J749" s="716"/>
      <c r="K749" s="717"/>
      <c r="L749" s="718"/>
      <c r="M749" s="718"/>
      <c r="N749" s="719"/>
      <c r="O749" s="719"/>
      <c r="P749" s="719"/>
      <c r="Q749" s="719"/>
      <c r="R749" s="2"/>
      <c r="S749" s="2"/>
      <c r="T749" s="2"/>
      <c r="U749" s="2"/>
      <c r="V749" s="2"/>
      <c r="W749" s="2"/>
      <c r="X749" s="720"/>
      <c r="Y749" s="720"/>
      <c r="Z749" s="720"/>
      <c r="AA749" s="720"/>
      <c r="AB749" s="717"/>
      <c r="AC749" s="721"/>
      <c r="AD749" s="722"/>
      <c r="AE749" s="722"/>
      <c r="AF749" s="722"/>
      <c r="AG749" s="722"/>
      <c r="AH749" s="722"/>
      <c r="AI749" s="722"/>
      <c r="AJ749" s="722"/>
      <c r="AK749" s="717"/>
      <c r="AL749" s="723"/>
      <c r="AM749" s="723"/>
      <c r="AN749" s="723"/>
      <c r="AO749" s="723"/>
      <c r="AP749" s="723"/>
      <c r="AQ749" s="1"/>
      <c r="AR749" s="1"/>
      <c r="AS749" s="1"/>
      <c r="AT749" s="717"/>
      <c r="AU749" s="723"/>
      <c r="AV749" s="723"/>
      <c r="AW749" s="723"/>
      <c r="AX749" s="723"/>
      <c r="AY749" s="723"/>
      <c r="AZ749" s="1"/>
      <c r="BA749" s="1"/>
      <c r="BB749" s="1"/>
      <c r="BC749" s="717"/>
      <c r="BD749" s="723"/>
      <c r="BE749" s="723"/>
      <c r="BF749" s="723"/>
      <c r="BG749" s="723"/>
      <c r="BH749" s="723"/>
      <c r="BI749" s="1"/>
      <c r="BJ749" s="1"/>
      <c r="BK749" s="1"/>
      <c r="BL749" s="717"/>
      <c r="BM749" s="723"/>
      <c r="BN749" s="723"/>
      <c r="BO749" s="723"/>
      <c r="BP749" s="723"/>
      <c r="BQ749" s="723"/>
      <c r="BR749" s="1"/>
      <c r="BS749" s="1"/>
      <c r="BT749" s="1"/>
      <c r="BU749" s="1"/>
      <c r="BV749" s="1"/>
      <c r="BW749" s="1"/>
      <c r="BX749" s="1"/>
      <c r="BY749" s="1"/>
      <c r="BZ749" s="1"/>
      <c r="CA749" s="1"/>
      <c r="CB749" s="1"/>
      <c r="CC749" s="1"/>
    </row>
    <row r="750" spans="1:81" ht="39.75" customHeight="1" x14ac:dyDescent="0.3">
      <c r="A750" s="714"/>
      <c r="B750" s="715"/>
      <c r="C750" s="2"/>
      <c r="D750" s="2"/>
      <c r="E750" s="2"/>
      <c r="F750" s="2"/>
      <c r="G750" s="2"/>
      <c r="H750" s="2"/>
      <c r="I750" s="2"/>
      <c r="J750" s="716"/>
      <c r="K750" s="717"/>
      <c r="L750" s="718"/>
      <c r="M750" s="718"/>
      <c r="N750" s="719"/>
      <c r="O750" s="719"/>
      <c r="P750" s="719"/>
      <c r="Q750" s="719"/>
      <c r="R750" s="2"/>
      <c r="S750" s="2"/>
      <c r="T750" s="2"/>
      <c r="U750" s="2"/>
      <c r="V750" s="2"/>
      <c r="W750" s="2"/>
      <c r="X750" s="720"/>
      <c r="Y750" s="720"/>
      <c r="Z750" s="720"/>
      <c r="AA750" s="720"/>
      <c r="AB750" s="717"/>
      <c r="AC750" s="721"/>
      <c r="AD750" s="722"/>
      <c r="AE750" s="722"/>
      <c r="AF750" s="722"/>
      <c r="AG750" s="722"/>
      <c r="AH750" s="722"/>
      <c r="AI750" s="722"/>
      <c r="AJ750" s="722"/>
      <c r="AK750" s="717"/>
      <c r="AL750" s="723"/>
      <c r="AM750" s="723"/>
      <c r="AN750" s="723"/>
      <c r="AO750" s="723"/>
      <c r="AP750" s="723"/>
      <c r="AQ750" s="1"/>
      <c r="AR750" s="1"/>
      <c r="AS750" s="1"/>
      <c r="AT750" s="717"/>
      <c r="AU750" s="723"/>
      <c r="AV750" s="723"/>
      <c r="AW750" s="723"/>
      <c r="AX750" s="723"/>
      <c r="AY750" s="723"/>
      <c r="AZ750" s="1"/>
      <c r="BA750" s="1"/>
      <c r="BB750" s="1"/>
      <c r="BC750" s="717"/>
      <c r="BD750" s="723"/>
      <c r="BE750" s="723"/>
      <c r="BF750" s="723"/>
      <c r="BG750" s="723"/>
      <c r="BH750" s="723"/>
      <c r="BI750" s="1"/>
      <c r="BJ750" s="1"/>
      <c r="BK750" s="1"/>
      <c r="BL750" s="717"/>
      <c r="BM750" s="723"/>
      <c r="BN750" s="723"/>
      <c r="BO750" s="723"/>
      <c r="BP750" s="723"/>
      <c r="BQ750" s="723"/>
      <c r="BR750" s="1"/>
      <c r="BS750" s="1"/>
      <c r="BT750" s="1"/>
      <c r="BU750" s="1"/>
      <c r="BV750" s="1"/>
      <c r="BW750" s="1"/>
      <c r="BX750" s="1"/>
      <c r="BY750" s="1"/>
      <c r="BZ750" s="1"/>
      <c r="CA750" s="1"/>
      <c r="CB750" s="1"/>
      <c r="CC750" s="1"/>
    </row>
    <row r="751" spans="1:81" ht="39.75" customHeight="1" x14ac:dyDescent="0.3">
      <c r="A751" s="714"/>
      <c r="B751" s="715"/>
      <c r="C751" s="2"/>
      <c r="D751" s="2"/>
      <c r="E751" s="2"/>
      <c r="F751" s="2"/>
      <c r="G751" s="2"/>
      <c r="H751" s="2"/>
      <c r="I751" s="2"/>
      <c r="J751" s="716"/>
      <c r="K751" s="717"/>
      <c r="L751" s="718"/>
      <c r="M751" s="718"/>
      <c r="N751" s="719"/>
      <c r="O751" s="719"/>
      <c r="P751" s="719"/>
      <c r="Q751" s="719"/>
      <c r="R751" s="2"/>
      <c r="S751" s="2"/>
      <c r="T751" s="2"/>
      <c r="U751" s="2"/>
      <c r="V751" s="2"/>
      <c r="W751" s="2"/>
      <c r="X751" s="720"/>
      <c r="Y751" s="720"/>
      <c r="Z751" s="720"/>
      <c r="AA751" s="720"/>
      <c r="AB751" s="717"/>
      <c r="AC751" s="721"/>
      <c r="AD751" s="722"/>
      <c r="AE751" s="722"/>
      <c r="AF751" s="722"/>
      <c r="AG751" s="722"/>
      <c r="AH751" s="722"/>
      <c r="AI751" s="722"/>
      <c r="AJ751" s="722"/>
      <c r="AK751" s="717"/>
      <c r="AL751" s="723"/>
      <c r="AM751" s="723"/>
      <c r="AN751" s="723"/>
      <c r="AO751" s="723"/>
      <c r="AP751" s="723"/>
      <c r="AQ751" s="1"/>
      <c r="AR751" s="1"/>
      <c r="AS751" s="1"/>
      <c r="AT751" s="717"/>
      <c r="AU751" s="723"/>
      <c r="AV751" s="723"/>
      <c r="AW751" s="723"/>
      <c r="AX751" s="723"/>
      <c r="AY751" s="723"/>
      <c r="AZ751" s="1"/>
      <c r="BA751" s="1"/>
      <c r="BB751" s="1"/>
      <c r="BC751" s="717"/>
      <c r="BD751" s="723"/>
      <c r="BE751" s="723"/>
      <c r="BF751" s="723"/>
      <c r="BG751" s="723"/>
      <c r="BH751" s="723"/>
      <c r="BI751" s="1"/>
      <c r="BJ751" s="1"/>
      <c r="BK751" s="1"/>
      <c r="BL751" s="717"/>
      <c r="BM751" s="723"/>
      <c r="BN751" s="723"/>
      <c r="BO751" s="723"/>
      <c r="BP751" s="723"/>
      <c r="BQ751" s="723"/>
      <c r="BR751" s="1"/>
      <c r="BS751" s="1"/>
      <c r="BT751" s="1"/>
      <c r="BU751" s="1"/>
      <c r="BV751" s="1"/>
      <c r="BW751" s="1"/>
      <c r="BX751" s="1"/>
      <c r="BY751" s="1"/>
      <c r="BZ751" s="1"/>
      <c r="CA751" s="1"/>
      <c r="CB751" s="1"/>
      <c r="CC751" s="1"/>
    </row>
    <row r="752" spans="1:81" ht="39.75" customHeight="1" x14ac:dyDescent="0.3">
      <c r="A752" s="714"/>
      <c r="B752" s="715"/>
      <c r="C752" s="2"/>
      <c r="D752" s="2"/>
      <c r="E752" s="2"/>
      <c r="F752" s="2"/>
      <c r="G752" s="2"/>
      <c r="H752" s="2"/>
      <c r="I752" s="2"/>
      <c r="J752" s="716"/>
      <c r="K752" s="717"/>
      <c r="L752" s="718"/>
      <c r="M752" s="718"/>
      <c r="N752" s="719"/>
      <c r="O752" s="719"/>
      <c r="P752" s="719"/>
      <c r="Q752" s="719"/>
      <c r="R752" s="2"/>
      <c r="S752" s="2"/>
      <c r="T752" s="2"/>
      <c r="U752" s="2"/>
      <c r="V752" s="2"/>
      <c r="W752" s="2"/>
      <c r="X752" s="720"/>
      <c r="Y752" s="720"/>
      <c r="Z752" s="720"/>
      <c r="AA752" s="720"/>
      <c r="AB752" s="717"/>
      <c r="AC752" s="721"/>
      <c r="AD752" s="722"/>
      <c r="AE752" s="722"/>
      <c r="AF752" s="722"/>
      <c r="AG752" s="722"/>
      <c r="AH752" s="722"/>
      <c r="AI752" s="722"/>
      <c r="AJ752" s="722"/>
      <c r="AK752" s="717"/>
      <c r="AL752" s="723"/>
      <c r="AM752" s="723"/>
      <c r="AN752" s="723"/>
      <c r="AO752" s="723"/>
      <c r="AP752" s="723"/>
      <c r="AQ752" s="1"/>
      <c r="AR752" s="1"/>
      <c r="AS752" s="1"/>
      <c r="AT752" s="717"/>
      <c r="AU752" s="723"/>
      <c r="AV752" s="723"/>
      <c r="AW752" s="723"/>
      <c r="AX752" s="723"/>
      <c r="AY752" s="723"/>
      <c r="AZ752" s="1"/>
      <c r="BA752" s="1"/>
      <c r="BB752" s="1"/>
      <c r="BC752" s="717"/>
      <c r="BD752" s="723"/>
      <c r="BE752" s="723"/>
      <c r="BF752" s="723"/>
      <c r="BG752" s="723"/>
      <c r="BH752" s="723"/>
      <c r="BI752" s="1"/>
      <c r="BJ752" s="1"/>
      <c r="BK752" s="1"/>
      <c r="BL752" s="717"/>
      <c r="BM752" s="723"/>
      <c r="BN752" s="723"/>
      <c r="BO752" s="723"/>
      <c r="BP752" s="723"/>
      <c r="BQ752" s="723"/>
      <c r="BR752" s="1"/>
      <c r="BS752" s="1"/>
      <c r="BT752" s="1"/>
      <c r="BU752" s="1"/>
      <c r="BV752" s="1"/>
      <c r="BW752" s="1"/>
      <c r="BX752" s="1"/>
      <c r="BY752" s="1"/>
      <c r="BZ752" s="1"/>
      <c r="CA752" s="1"/>
      <c r="CB752" s="1"/>
      <c r="CC752" s="1"/>
    </row>
    <row r="753" spans="1:81" ht="39.75" customHeight="1" x14ac:dyDescent="0.3">
      <c r="A753" s="714"/>
      <c r="B753" s="715"/>
      <c r="C753" s="2"/>
      <c r="D753" s="2"/>
      <c r="E753" s="2"/>
      <c r="F753" s="2"/>
      <c r="G753" s="2"/>
      <c r="H753" s="2"/>
      <c r="I753" s="2"/>
      <c r="J753" s="716"/>
      <c r="K753" s="717"/>
      <c r="L753" s="718"/>
      <c r="M753" s="718"/>
      <c r="N753" s="719"/>
      <c r="O753" s="719"/>
      <c r="P753" s="719"/>
      <c r="Q753" s="719"/>
      <c r="R753" s="2"/>
      <c r="S753" s="2"/>
      <c r="T753" s="2"/>
      <c r="U753" s="2"/>
      <c r="V753" s="2"/>
      <c r="W753" s="2"/>
      <c r="X753" s="720"/>
      <c r="Y753" s="720"/>
      <c r="Z753" s="720"/>
      <c r="AA753" s="720"/>
      <c r="AB753" s="717"/>
      <c r="AC753" s="721"/>
      <c r="AD753" s="722"/>
      <c r="AE753" s="722"/>
      <c r="AF753" s="722"/>
      <c r="AG753" s="722"/>
      <c r="AH753" s="722"/>
      <c r="AI753" s="722"/>
      <c r="AJ753" s="722"/>
      <c r="AK753" s="717"/>
      <c r="AL753" s="723"/>
      <c r="AM753" s="723"/>
      <c r="AN753" s="723"/>
      <c r="AO753" s="723"/>
      <c r="AP753" s="723"/>
      <c r="AQ753" s="1"/>
      <c r="AR753" s="1"/>
      <c r="AS753" s="1"/>
      <c r="AT753" s="717"/>
      <c r="AU753" s="723"/>
      <c r="AV753" s="723"/>
      <c r="AW753" s="723"/>
      <c r="AX753" s="723"/>
      <c r="AY753" s="723"/>
      <c r="AZ753" s="1"/>
      <c r="BA753" s="1"/>
      <c r="BB753" s="1"/>
      <c r="BC753" s="717"/>
      <c r="BD753" s="723"/>
      <c r="BE753" s="723"/>
      <c r="BF753" s="723"/>
      <c r="BG753" s="723"/>
      <c r="BH753" s="723"/>
      <c r="BI753" s="1"/>
      <c r="BJ753" s="1"/>
      <c r="BK753" s="1"/>
      <c r="BL753" s="717"/>
      <c r="BM753" s="723"/>
      <c r="BN753" s="723"/>
      <c r="BO753" s="723"/>
      <c r="BP753" s="723"/>
      <c r="BQ753" s="723"/>
      <c r="BR753" s="1"/>
      <c r="BS753" s="1"/>
      <c r="BT753" s="1"/>
      <c r="BU753" s="1"/>
      <c r="BV753" s="1"/>
      <c r="BW753" s="1"/>
      <c r="BX753" s="1"/>
      <c r="BY753" s="1"/>
      <c r="BZ753" s="1"/>
      <c r="CA753" s="1"/>
      <c r="CB753" s="1"/>
      <c r="CC753" s="1"/>
    </row>
    <row r="754" spans="1:81" ht="39.75" customHeight="1" x14ac:dyDescent="0.3">
      <c r="A754" s="714"/>
      <c r="B754" s="715"/>
      <c r="C754" s="2"/>
      <c r="D754" s="2"/>
      <c r="E754" s="2"/>
      <c r="F754" s="2"/>
      <c r="G754" s="2"/>
      <c r="H754" s="2"/>
      <c r="I754" s="2"/>
      <c r="J754" s="716"/>
      <c r="K754" s="717"/>
      <c r="L754" s="718"/>
      <c r="M754" s="718"/>
      <c r="N754" s="719"/>
      <c r="O754" s="719"/>
      <c r="P754" s="719"/>
      <c r="Q754" s="719"/>
      <c r="R754" s="2"/>
      <c r="S754" s="2"/>
      <c r="T754" s="2"/>
      <c r="U754" s="2"/>
      <c r="V754" s="2"/>
      <c r="W754" s="2"/>
      <c r="X754" s="720"/>
      <c r="Y754" s="720"/>
      <c r="Z754" s="720"/>
      <c r="AA754" s="720"/>
      <c r="AB754" s="717"/>
      <c r="AC754" s="721"/>
      <c r="AD754" s="722"/>
      <c r="AE754" s="722"/>
      <c r="AF754" s="722"/>
      <c r="AG754" s="722"/>
      <c r="AH754" s="722"/>
      <c r="AI754" s="722"/>
      <c r="AJ754" s="722"/>
      <c r="AK754" s="717"/>
      <c r="AL754" s="723"/>
      <c r="AM754" s="723"/>
      <c r="AN754" s="723"/>
      <c r="AO754" s="723"/>
      <c r="AP754" s="723"/>
      <c r="AQ754" s="1"/>
      <c r="AR754" s="1"/>
      <c r="AS754" s="1"/>
      <c r="AT754" s="717"/>
      <c r="AU754" s="723"/>
      <c r="AV754" s="723"/>
      <c r="AW754" s="723"/>
      <c r="AX754" s="723"/>
      <c r="AY754" s="723"/>
      <c r="AZ754" s="1"/>
      <c r="BA754" s="1"/>
      <c r="BB754" s="1"/>
      <c r="BC754" s="717"/>
      <c r="BD754" s="723"/>
      <c r="BE754" s="723"/>
      <c r="BF754" s="723"/>
      <c r="BG754" s="723"/>
      <c r="BH754" s="723"/>
      <c r="BI754" s="1"/>
      <c r="BJ754" s="1"/>
      <c r="BK754" s="1"/>
      <c r="BL754" s="717"/>
      <c r="BM754" s="723"/>
      <c r="BN754" s="723"/>
      <c r="BO754" s="723"/>
      <c r="BP754" s="723"/>
      <c r="BQ754" s="723"/>
      <c r="BR754" s="1"/>
      <c r="BS754" s="1"/>
      <c r="BT754" s="1"/>
      <c r="BU754" s="1"/>
      <c r="BV754" s="1"/>
      <c r="BW754" s="1"/>
      <c r="BX754" s="1"/>
      <c r="BY754" s="1"/>
      <c r="BZ754" s="1"/>
      <c r="CA754" s="1"/>
      <c r="CB754" s="1"/>
      <c r="CC754" s="1"/>
    </row>
    <row r="755" spans="1:81" ht="39.75" customHeight="1" x14ac:dyDescent="0.3">
      <c r="A755" s="714"/>
      <c r="B755" s="715"/>
      <c r="C755" s="2"/>
      <c r="D755" s="2"/>
      <c r="E755" s="2"/>
      <c r="F755" s="2"/>
      <c r="G755" s="2"/>
      <c r="H755" s="2"/>
      <c r="I755" s="2"/>
      <c r="J755" s="716"/>
      <c r="K755" s="717"/>
      <c r="L755" s="718"/>
      <c r="M755" s="718"/>
      <c r="N755" s="719"/>
      <c r="O755" s="719"/>
      <c r="P755" s="719"/>
      <c r="Q755" s="719"/>
      <c r="R755" s="2"/>
      <c r="S755" s="2"/>
      <c r="T755" s="2"/>
      <c r="U755" s="2"/>
      <c r="V755" s="2"/>
      <c r="W755" s="2"/>
      <c r="X755" s="720"/>
      <c r="Y755" s="720"/>
      <c r="Z755" s="720"/>
      <c r="AA755" s="720"/>
      <c r="AB755" s="717"/>
      <c r="AC755" s="721"/>
      <c r="AD755" s="722"/>
      <c r="AE755" s="722"/>
      <c r="AF755" s="722"/>
      <c r="AG755" s="722"/>
      <c r="AH755" s="722"/>
      <c r="AI755" s="722"/>
      <c r="AJ755" s="722"/>
      <c r="AK755" s="717"/>
      <c r="AL755" s="723"/>
      <c r="AM755" s="723"/>
      <c r="AN755" s="723"/>
      <c r="AO755" s="723"/>
      <c r="AP755" s="723"/>
      <c r="AQ755" s="1"/>
      <c r="AR755" s="1"/>
      <c r="AS755" s="1"/>
      <c r="AT755" s="717"/>
      <c r="AU755" s="723"/>
      <c r="AV755" s="723"/>
      <c r="AW755" s="723"/>
      <c r="AX755" s="723"/>
      <c r="AY755" s="723"/>
      <c r="AZ755" s="1"/>
      <c r="BA755" s="1"/>
      <c r="BB755" s="1"/>
      <c r="BC755" s="717"/>
      <c r="BD755" s="723"/>
      <c r="BE755" s="723"/>
      <c r="BF755" s="723"/>
      <c r="BG755" s="723"/>
      <c r="BH755" s="723"/>
      <c r="BI755" s="1"/>
      <c r="BJ755" s="1"/>
      <c r="BK755" s="1"/>
      <c r="BL755" s="717"/>
      <c r="BM755" s="723"/>
      <c r="BN755" s="723"/>
      <c r="BO755" s="723"/>
      <c r="BP755" s="723"/>
      <c r="BQ755" s="723"/>
      <c r="BR755" s="1"/>
      <c r="BS755" s="1"/>
      <c r="BT755" s="1"/>
      <c r="BU755" s="1"/>
      <c r="BV755" s="1"/>
      <c r="BW755" s="1"/>
      <c r="BX755" s="1"/>
      <c r="BY755" s="1"/>
      <c r="BZ755" s="1"/>
      <c r="CA755" s="1"/>
      <c r="CB755" s="1"/>
      <c r="CC755" s="1"/>
    </row>
    <row r="756" spans="1:81" ht="39.75" customHeight="1" x14ac:dyDescent="0.3">
      <c r="A756" s="714"/>
      <c r="B756" s="715"/>
      <c r="C756" s="2"/>
      <c r="D756" s="2"/>
      <c r="E756" s="2"/>
      <c r="F756" s="2"/>
      <c r="G756" s="2"/>
      <c r="H756" s="2"/>
      <c r="I756" s="2"/>
      <c r="J756" s="716"/>
      <c r="K756" s="717"/>
      <c r="L756" s="718"/>
      <c r="M756" s="718"/>
      <c r="N756" s="719"/>
      <c r="O756" s="719"/>
      <c r="P756" s="719"/>
      <c r="Q756" s="719"/>
      <c r="R756" s="2"/>
      <c r="S756" s="2"/>
      <c r="T756" s="2"/>
      <c r="U756" s="2"/>
      <c r="V756" s="2"/>
      <c r="W756" s="2"/>
      <c r="X756" s="720"/>
      <c r="Y756" s="720"/>
      <c r="Z756" s="720"/>
      <c r="AA756" s="720"/>
      <c r="AB756" s="717"/>
      <c r="AC756" s="721"/>
      <c r="AD756" s="722"/>
      <c r="AE756" s="722"/>
      <c r="AF756" s="722"/>
      <c r="AG756" s="722"/>
      <c r="AH756" s="722"/>
      <c r="AI756" s="722"/>
      <c r="AJ756" s="722"/>
      <c r="AK756" s="717"/>
      <c r="AL756" s="723"/>
      <c r="AM756" s="723"/>
      <c r="AN756" s="723"/>
      <c r="AO756" s="723"/>
      <c r="AP756" s="723"/>
      <c r="AQ756" s="1"/>
      <c r="AR756" s="1"/>
      <c r="AS756" s="1"/>
      <c r="AT756" s="717"/>
      <c r="AU756" s="723"/>
      <c r="AV756" s="723"/>
      <c r="AW756" s="723"/>
      <c r="AX756" s="723"/>
      <c r="AY756" s="723"/>
      <c r="AZ756" s="1"/>
      <c r="BA756" s="1"/>
      <c r="BB756" s="1"/>
      <c r="BC756" s="717"/>
      <c r="BD756" s="723"/>
      <c r="BE756" s="723"/>
      <c r="BF756" s="723"/>
      <c r="BG756" s="723"/>
      <c r="BH756" s="723"/>
      <c r="BI756" s="1"/>
      <c r="BJ756" s="1"/>
      <c r="BK756" s="1"/>
      <c r="BL756" s="717"/>
      <c r="BM756" s="723"/>
      <c r="BN756" s="723"/>
      <c r="BO756" s="723"/>
      <c r="BP756" s="723"/>
      <c r="BQ756" s="723"/>
      <c r="BR756" s="1"/>
      <c r="BS756" s="1"/>
      <c r="BT756" s="1"/>
      <c r="BU756" s="1"/>
      <c r="BV756" s="1"/>
      <c r="BW756" s="1"/>
      <c r="BX756" s="1"/>
      <c r="BY756" s="1"/>
      <c r="BZ756" s="1"/>
      <c r="CA756" s="1"/>
      <c r="CB756" s="1"/>
      <c r="CC756" s="1"/>
    </row>
    <row r="757" spans="1:81" ht="39.75" customHeight="1" x14ac:dyDescent="0.3">
      <c r="A757" s="714"/>
      <c r="B757" s="715"/>
      <c r="C757" s="2"/>
      <c r="D757" s="2"/>
      <c r="E757" s="2"/>
      <c r="F757" s="2"/>
      <c r="G757" s="2"/>
      <c r="H757" s="2"/>
      <c r="I757" s="2"/>
      <c r="J757" s="716"/>
      <c r="K757" s="717"/>
      <c r="L757" s="718"/>
      <c r="M757" s="718"/>
      <c r="N757" s="719"/>
      <c r="O757" s="719"/>
      <c r="P757" s="719"/>
      <c r="Q757" s="719"/>
      <c r="R757" s="2"/>
      <c r="S757" s="2"/>
      <c r="T757" s="2"/>
      <c r="U757" s="2"/>
      <c r="V757" s="2"/>
      <c r="W757" s="2"/>
      <c r="X757" s="720"/>
      <c r="Y757" s="720"/>
      <c r="Z757" s="720"/>
      <c r="AA757" s="720"/>
      <c r="AB757" s="717"/>
      <c r="AC757" s="721"/>
      <c r="AD757" s="722"/>
      <c r="AE757" s="722"/>
      <c r="AF757" s="722"/>
      <c r="AG757" s="722"/>
      <c r="AH757" s="722"/>
      <c r="AI757" s="722"/>
      <c r="AJ757" s="722"/>
      <c r="AK757" s="717"/>
      <c r="AL757" s="723"/>
      <c r="AM757" s="723"/>
      <c r="AN757" s="723"/>
      <c r="AO757" s="723"/>
      <c r="AP757" s="723"/>
      <c r="AQ757" s="1"/>
      <c r="AR757" s="1"/>
      <c r="AS757" s="1"/>
      <c r="AT757" s="717"/>
      <c r="AU757" s="723"/>
      <c r="AV757" s="723"/>
      <c r="AW757" s="723"/>
      <c r="AX757" s="723"/>
      <c r="AY757" s="723"/>
      <c r="AZ757" s="1"/>
      <c r="BA757" s="1"/>
      <c r="BB757" s="1"/>
      <c r="BC757" s="717"/>
      <c r="BD757" s="723"/>
      <c r="BE757" s="723"/>
      <c r="BF757" s="723"/>
      <c r="BG757" s="723"/>
      <c r="BH757" s="723"/>
      <c r="BI757" s="1"/>
      <c r="BJ757" s="1"/>
      <c r="BK757" s="1"/>
      <c r="BL757" s="717"/>
      <c r="BM757" s="723"/>
      <c r="BN757" s="723"/>
      <c r="BO757" s="723"/>
      <c r="BP757" s="723"/>
      <c r="BQ757" s="723"/>
      <c r="BR757" s="1"/>
      <c r="BS757" s="1"/>
      <c r="BT757" s="1"/>
      <c r="BU757" s="1"/>
      <c r="BV757" s="1"/>
      <c r="BW757" s="1"/>
      <c r="BX757" s="1"/>
      <c r="BY757" s="1"/>
      <c r="BZ757" s="1"/>
      <c r="CA757" s="1"/>
      <c r="CB757" s="1"/>
      <c r="CC757" s="1"/>
    </row>
    <row r="758" spans="1:81" ht="39.75" customHeight="1" x14ac:dyDescent="0.3">
      <c r="A758" s="714"/>
      <c r="B758" s="715"/>
      <c r="C758" s="2"/>
      <c r="D758" s="2"/>
      <c r="E758" s="2"/>
      <c r="F758" s="2"/>
      <c r="G758" s="2"/>
      <c r="H758" s="2"/>
      <c r="I758" s="2"/>
      <c r="J758" s="716"/>
      <c r="K758" s="717"/>
      <c r="L758" s="718"/>
      <c r="M758" s="718"/>
      <c r="N758" s="719"/>
      <c r="O758" s="719"/>
      <c r="P758" s="719"/>
      <c r="Q758" s="719"/>
      <c r="R758" s="2"/>
      <c r="S758" s="2"/>
      <c r="T758" s="2"/>
      <c r="U758" s="2"/>
      <c r="V758" s="2"/>
      <c r="W758" s="2"/>
      <c r="X758" s="720"/>
      <c r="Y758" s="720"/>
      <c r="Z758" s="720"/>
      <c r="AA758" s="720"/>
      <c r="AB758" s="717"/>
      <c r="AC758" s="721"/>
      <c r="AD758" s="722"/>
      <c r="AE758" s="722"/>
      <c r="AF758" s="722"/>
      <c r="AG758" s="722"/>
      <c r="AH758" s="722"/>
      <c r="AI758" s="722"/>
      <c r="AJ758" s="722"/>
      <c r="AK758" s="717"/>
      <c r="AL758" s="723"/>
      <c r="AM758" s="723"/>
      <c r="AN758" s="723"/>
      <c r="AO758" s="723"/>
      <c r="AP758" s="723"/>
      <c r="AQ758" s="1"/>
      <c r="AR758" s="1"/>
      <c r="AS758" s="1"/>
      <c r="AT758" s="717"/>
      <c r="AU758" s="723"/>
      <c r="AV758" s="723"/>
      <c r="AW758" s="723"/>
      <c r="AX758" s="723"/>
      <c r="AY758" s="723"/>
      <c r="AZ758" s="1"/>
      <c r="BA758" s="1"/>
      <c r="BB758" s="1"/>
      <c r="BC758" s="717"/>
      <c r="BD758" s="723"/>
      <c r="BE758" s="723"/>
      <c r="BF758" s="723"/>
      <c r="BG758" s="723"/>
      <c r="BH758" s="723"/>
      <c r="BI758" s="1"/>
      <c r="BJ758" s="1"/>
      <c r="BK758" s="1"/>
      <c r="BL758" s="717"/>
      <c r="BM758" s="723"/>
      <c r="BN758" s="723"/>
      <c r="BO758" s="723"/>
      <c r="BP758" s="723"/>
      <c r="BQ758" s="723"/>
      <c r="BR758" s="1"/>
      <c r="BS758" s="1"/>
      <c r="BT758" s="1"/>
      <c r="BU758" s="1"/>
      <c r="BV758" s="1"/>
      <c r="BW758" s="1"/>
      <c r="BX758" s="1"/>
      <c r="BY758" s="1"/>
      <c r="BZ758" s="1"/>
      <c r="CA758" s="1"/>
      <c r="CB758" s="1"/>
      <c r="CC758" s="1"/>
    </row>
    <row r="759" spans="1:81" ht="39.75" customHeight="1" x14ac:dyDescent="0.3">
      <c r="A759" s="714"/>
      <c r="B759" s="715"/>
      <c r="C759" s="2"/>
      <c r="D759" s="2"/>
      <c r="E759" s="2"/>
      <c r="F759" s="2"/>
      <c r="G759" s="2"/>
      <c r="H759" s="2"/>
      <c r="I759" s="2"/>
      <c r="J759" s="716"/>
      <c r="K759" s="717"/>
      <c r="L759" s="718"/>
      <c r="M759" s="718"/>
      <c r="N759" s="719"/>
      <c r="O759" s="719"/>
      <c r="P759" s="719"/>
      <c r="Q759" s="719"/>
      <c r="R759" s="2"/>
      <c r="S759" s="2"/>
      <c r="T759" s="2"/>
      <c r="U759" s="2"/>
      <c r="V759" s="2"/>
      <c r="W759" s="2"/>
      <c r="X759" s="720"/>
      <c r="Y759" s="720"/>
      <c r="Z759" s="720"/>
      <c r="AA759" s="720"/>
      <c r="AB759" s="717"/>
      <c r="AC759" s="721"/>
      <c r="AD759" s="722"/>
      <c r="AE759" s="722"/>
      <c r="AF759" s="722"/>
      <c r="AG759" s="722"/>
      <c r="AH759" s="722"/>
      <c r="AI759" s="722"/>
      <c r="AJ759" s="722"/>
      <c r="AK759" s="717"/>
      <c r="AL759" s="723"/>
      <c r="AM759" s="723"/>
      <c r="AN759" s="723"/>
      <c r="AO759" s="723"/>
      <c r="AP759" s="723"/>
      <c r="AQ759" s="1"/>
      <c r="AR759" s="1"/>
      <c r="AS759" s="1"/>
      <c r="AT759" s="717"/>
      <c r="AU759" s="723"/>
      <c r="AV759" s="723"/>
      <c r="AW759" s="723"/>
      <c r="AX759" s="723"/>
      <c r="AY759" s="723"/>
      <c r="AZ759" s="1"/>
      <c r="BA759" s="1"/>
      <c r="BB759" s="1"/>
      <c r="BC759" s="717"/>
      <c r="BD759" s="723"/>
      <c r="BE759" s="723"/>
      <c r="BF759" s="723"/>
      <c r="BG759" s="723"/>
      <c r="BH759" s="723"/>
      <c r="BI759" s="1"/>
      <c r="BJ759" s="1"/>
      <c r="BK759" s="1"/>
      <c r="BL759" s="717"/>
      <c r="BM759" s="723"/>
      <c r="BN759" s="723"/>
      <c r="BO759" s="723"/>
      <c r="BP759" s="723"/>
      <c r="BQ759" s="723"/>
      <c r="BR759" s="1"/>
      <c r="BS759" s="1"/>
      <c r="BT759" s="1"/>
      <c r="BU759" s="1"/>
      <c r="BV759" s="1"/>
      <c r="BW759" s="1"/>
      <c r="BX759" s="1"/>
      <c r="BY759" s="1"/>
      <c r="BZ759" s="1"/>
      <c r="CA759" s="1"/>
      <c r="CB759" s="1"/>
      <c r="CC759" s="1"/>
    </row>
    <row r="760" spans="1:81" ht="39.75" customHeight="1" x14ac:dyDescent="0.3">
      <c r="A760" s="714"/>
      <c r="B760" s="715"/>
      <c r="C760" s="2"/>
      <c r="D760" s="2"/>
      <c r="E760" s="2"/>
      <c r="F760" s="2"/>
      <c r="G760" s="2"/>
      <c r="H760" s="2"/>
      <c r="I760" s="2"/>
      <c r="J760" s="716"/>
      <c r="K760" s="717"/>
      <c r="L760" s="718"/>
      <c r="M760" s="718"/>
      <c r="N760" s="719"/>
      <c r="O760" s="719"/>
      <c r="P760" s="719"/>
      <c r="Q760" s="719"/>
      <c r="R760" s="2"/>
      <c r="S760" s="2"/>
      <c r="T760" s="2"/>
      <c r="U760" s="2"/>
      <c r="V760" s="2"/>
      <c r="W760" s="2"/>
      <c r="X760" s="720"/>
      <c r="Y760" s="720"/>
      <c r="Z760" s="720"/>
      <c r="AA760" s="720"/>
      <c r="AB760" s="717"/>
      <c r="AC760" s="721"/>
      <c r="AD760" s="722"/>
      <c r="AE760" s="722"/>
      <c r="AF760" s="722"/>
      <c r="AG760" s="722"/>
      <c r="AH760" s="722"/>
      <c r="AI760" s="722"/>
      <c r="AJ760" s="722"/>
      <c r="AK760" s="717"/>
      <c r="AL760" s="723"/>
      <c r="AM760" s="723"/>
      <c r="AN760" s="723"/>
      <c r="AO760" s="723"/>
      <c r="AP760" s="723"/>
      <c r="AQ760" s="1"/>
      <c r="AR760" s="1"/>
      <c r="AS760" s="1"/>
      <c r="AT760" s="717"/>
      <c r="AU760" s="723"/>
      <c r="AV760" s="723"/>
      <c r="AW760" s="723"/>
      <c r="AX760" s="723"/>
      <c r="AY760" s="723"/>
      <c r="AZ760" s="1"/>
      <c r="BA760" s="1"/>
      <c r="BB760" s="1"/>
      <c r="BC760" s="717"/>
      <c r="BD760" s="723"/>
      <c r="BE760" s="723"/>
      <c r="BF760" s="723"/>
      <c r="BG760" s="723"/>
      <c r="BH760" s="723"/>
      <c r="BI760" s="1"/>
      <c r="BJ760" s="1"/>
      <c r="BK760" s="1"/>
      <c r="BL760" s="717"/>
      <c r="BM760" s="723"/>
      <c r="BN760" s="723"/>
      <c r="BO760" s="723"/>
      <c r="BP760" s="723"/>
      <c r="BQ760" s="723"/>
      <c r="BR760" s="1"/>
      <c r="BS760" s="1"/>
      <c r="BT760" s="1"/>
      <c r="BU760" s="1"/>
      <c r="BV760" s="1"/>
      <c r="BW760" s="1"/>
      <c r="BX760" s="1"/>
      <c r="BY760" s="1"/>
      <c r="BZ760" s="1"/>
      <c r="CA760" s="1"/>
      <c r="CB760" s="1"/>
      <c r="CC760" s="1"/>
    </row>
    <row r="761" spans="1:81" ht="39.75" customHeight="1" x14ac:dyDescent="0.3">
      <c r="A761" s="714"/>
      <c r="B761" s="715"/>
      <c r="C761" s="2"/>
      <c r="D761" s="2"/>
      <c r="E761" s="2"/>
      <c r="F761" s="2"/>
      <c r="G761" s="2"/>
      <c r="H761" s="2"/>
      <c r="I761" s="2"/>
      <c r="J761" s="716"/>
      <c r="K761" s="717"/>
      <c r="L761" s="718"/>
      <c r="M761" s="718"/>
      <c r="N761" s="719"/>
      <c r="O761" s="719"/>
      <c r="P761" s="719"/>
      <c r="Q761" s="719"/>
      <c r="R761" s="2"/>
      <c r="S761" s="2"/>
      <c r="T761" s="2"/>
      <c r="U761" s="2"/>
      <c r="V761" s="2"/>
      <c r="W761" s="2"/>
      <c r="X761" s="720"/>
      <c r="Y761" s="720"/>
      <c r="Z761" s="720"/>
      <c r="AA761" s="720"/>
      <c r="AB761" s="717"/>
      <c r="AC761" s="721"/>
      <c r="AD761" s="722"/>
      <c r="AE761" s="722"/>
      <c r="AF761" s="722"/>
      <c r="AG761" s="722"/>
      <c r="AH761" s="722"/>
      <c r="AI761" s="722"/>
      <c r="AJ761" s="722"/>
      <c r="AK761" s="717"/>
      <c r="AL761" s="723"/>
      <c r="AM761" s="723"/>
      <c r="AN761" s="723"/>
      <c r="AO761" s="723"/>
      <c r="AP761" s="723"/>
      <c r="AQ761" s="1"/>
      <c r="AR761" s="1"/>
      <c r="AS761" s="1"/>
      <c r="AT761" s="717"/>
      <c r="AU761" s="723"/>
      <c r="AV761" s="723"/>
      <c r="AW761" s="723"/>
      <c r="AX761" s="723"/>
      <c r="AY761" s="723"/>
      <c r="AZ761" s="1"/>
      <c r="BA761" s="1"/>
      <c r="BB761" s="1"/>
      <c r="BC761" s="717"/>
      <c r="BD761" s="723"/>
      <c r="BE761" s="723"/>
      <c r="BF761" s="723"/>
      <c r="BG761" s="723"/>
      <c r="BH761" s="723"/>
      <c r="BI761" s="1"/>
      <c r="BJ761" s="1"/>
      <c r="BK761" s="1"/>
      <c r="BL761" s="717"/>
      <c r="BM761" s="723"/>
      <c r="BN761" s="723"/>
      <c r="BO761" s="723"/>
      <c r="BP761" s="723"/>
      <c r="BQ761" s="723"/>
      <c r="BR761" s="1"/>
      <c r="BS761" s="1"/>
      <c r="BT761" s="1"/>
      <c r="BU761" s="1"/>
      <c r="BV761" s="1"/>
      <c r="BW761" s="1"/>
      <c r="BX761" s="1"/>
      <c r="BY761" s="1"/>
      <c r="BZ761" s="1"/>
      <c r="CA761" s="1"/>
      <c r="CB761" s="1"/>
      <c r="CC761" s="1"/>
    </row>
    <row r="762" spans="1:81" ht="39.75" customHeight="1" x14ac:dyDescent="0.3">
      <c r="A762" s="714"/>
      <c r="B762" s="715"/>
      <c r="C762" s="2"/>
      <c r="D762" s="2"/>
      <c r="E762" s="2"/>
      <c r="F762" s="2"/>
      <c r="G762" s="2"/>
      <c r="H762" s="2"/>
      <c r="I762" s="2"/>
      <c r="J762" s="716"/>
      <c r="K762" s="717"/>
      <c r="L762" s="718"/>
      <c r="M762" s="718"/>
      <c r="N762" s="719"/>
      <c r="O762" s="719"/>
      <c r="P762" s="719"/>
      <c r="Q762" s="719"/>
      <c r="R762" s="2"/>
      <c r="S762" s="2"/>
      <c r="T762" s="2"/>
      <c r="U762" s="2"/>
      <c r="V762" s="2"/>
      <c r="W762" s="2"/>
      <c r="X762" s="720"/>
      <c r="Y762" s="720"/>
      <c r="Z762" s="720"/>
      <c r="AA762" s="720"/>
      <c r="AB762" s="717"/>
      <c r="AC762" s="721"/>
      <c r="AD762" s="722"/>
      <c r="AE762" s="722"/>
      <c r="AF762" s="722"/>
      <c r="AG762" s="722"/>
      <c r="AH762" s="722"/>
      <c r="AI762" s="722"/>
      <c r="AJ762" s="722"/>
      <c r="AK762" s="717"/>
      <c r="AL762" s="723"/>
      <c r="AM762" s="723"/>
      <c r="AN762" s="723"/>
      <c r="AO762" s="723"/>
      <c r="AP762" s="723"/>
      <c r="AQ762" s="1"/>
      <c r="AR762" s="1"/>
      <c r="AS762" s="1"/>
      <c r="AT762" s="717"/>
      <c r="AU762" s="723"/>
      <c r="AV762" s="723"/>
      <c r="AW762" s="723"/>
      <c r="AX762" s="723"/>
      <c r="AY762" s="723"/>
      <c r="AZ762" s="1"/>
      <c r="BA762" s="1"/>
      <c r="BB762" s="1"/>
      <c r="BC762" s="717"/>
      <c r="BD762" s="723"/>
      <c r="BE762" s="723"/>
      <c r="BF762" s="723"/>
      <c r="BG762" s="723"/>
      <c r="BH762" s="723"/>
      <c r="BI762" s="1"/>
      <c r="BJ762" s="1"/>
      <c r="BK762" s="1"/>
      <c r="BL762" s="717"/>
      <c r="BM762" s="723"/>
      <c r="BN762" s="723"/>
      <c r="BO762" s="723"/>
      <c r="BP762" s="723"/>
      <c r="BQ762" s="723"/>
      <c r="BR762" s="1"/>
      <c r="BS762" s="1"/>
      <c r="BT762" s="1"/>
      <c r="BU762" s="1"/>
      <c r="BV762" s="1"/>
      <c r="BW762" s="1"/>
      <c r="BX762" s="1"/>
      <c r="BY762" s="1"/>
      <c r="BZ762" s="1"/>
      <c r="CA762" s="1"/>
      <c r="CB762" s="1"/>
      <c r="CC762" s="1"/>
    </row>
    <row r="763" spans="1:81" ht="39.75" customHeight="1" x14ac:dyDescent="0.3">
      <c r="A763" s="714"/>
      <c r="B763" s="715"/>
      <c r="C763" s="2"/>
      <c r="D763" s="2"/>
      <c r="E763" s="2"/>
      <c r="F763" s="2"/>
      <c r="G763" s="2"/>
      <c r="H763" s="2"/>
      <c r="I763" s="2"/>
      <c r="J763" s="716"/>
      <c r="K763" s="717"/>
      <c r="L763" s="718"/>
      <c r="M763" s="718"/>
      <c r="N763" s="719"/>
      <c r="O763" s="719"/>
      <c r="P763" s="719"/>
      <c r="Q763" s="719"/>
      <c r="R763" s="2"/>
      <c r="S763" s="2"/>
      <c r="T763" s="2"/>
      <c r="U763" s="2"/>
      <c r="V763" s="2"/>
      <c r="W763" s="2"/>
      <c r="X763" s="720"/>
      <c r="Y763" s="720"/>
      <c r="Z763" s="720"/>
      <c r="AA763" s="720"/>
      <c r="AB763" s="717"/>
      <c r="AC763" s="721"/>
      <c r="AD763" s="722"/>
      <c r="AE763" s="722"/>
      <c r="AF763" s="722"/>
      <c r="AG763" s="722"/>
      <c r="AH763" s="722"/>
      <c r="AI763" s="722"/>
      <c r="AJ763" s="722"/>
      <c r="AK763" s="717"/>
      <c r="AL763" s="723"/>
      <c r="AM763" s="723"/>
      <c r="AN763" s="723"/>
      <c r="AO763" s="723"/>
      <c r="AP763" s="723"/>
      <c r="AQ763" s="1"/>
      <c r="AR763" s="1"/>
      <c r="AS763" s="1"/>
      <c r="AT763" s="717"/>
      <c r="AU763" s="723"/>
      <c r="AV763" s="723"/>
      <c r="AW763" s="723"/>
      <c r="AX763" s="723"/>
      <c r="AY763" s="723"/>
      <c r="AZ763" s="1"/>
      <c r="BA763" s="1"/>
      <c r="BB763" s="1"/>
      <c r="BC763" s="717"/>
      <c r="BD763" s="723"/>
      <c r="BE763" s="723"/>
      <c r="BF763" s="723"/>
      <c r="BG763" s="723"/>
      <c r="BH763" s="723"/>
      <c r="BI763" s="1"/>
      <c r="BJ763" s="1"/>
      <c r="BK763" s="1"/>
      <c r="BL763" s="717"/>
      <c r="BM763" s="723"/>
      <c r="BN763" s="723"/>
      <c r="BO763" s="723"/>
      <c r="BP763" s="723"/>
      <c r="BQ763" s="723"/>
      <c r="BR763" s="1"/>
      <c r="BS763" s="1"/>
      <c r="BT763" s="1"/>
      <c r="BU763" s="1"/>
      <c r="BV763" s="1"/>
      <c r="BW763" s="1"/>
      <c r="BX763" s="1"/>
      <c r="BY763" s="1"/>
      <c r="BZ763" s="1"/>
      <c r="CA763" s="1"/>
      <c r="CB763" s="1"/>
      <c r="CC763" s="1"/>
    </row>
    <row r="764" spans="1:81" ht="39.75" customHeight="1" x14ac:dyDescent="0.3">
      <c r="A764" s="714"/>
      <c r="B764" s="715"/>
      <c r="C764" s="2"/>
      <c r="D764" s="2"/>
      <c r="E764" s="2"/>
      <c r="F764" s="2"/>
      <c r="G764" s="2"/>
      <c r="H764" s="2"/>
      <c r="I764" s="2"/>
      <c r="J764" s="716"/>
      <c r="K764" s="717"/>
      <c r="L764" s="718"/>
      <c r="M764" s="718"/>
      <c r="N764" s="719"/>
      <c r="O764" s="719"/>
      <c r="P764" s="719"/>
      <c r="Q764" s="719"/>
      <c r="R764" s="2"/>
      <c r="S764" s="2"/>
      <c r="T764" s="2"/>
      <c r="U764" s="2"/>
      <c r="V764" s="2"/>
      <c r="W764" s="2"/>
      <c r="X764" s="720"/>
      <c r="Y764" s="720"/>
      <c r="Z764" s="720"/>
      <c r="AA764" s="720"/>
      <c r="AB764" s="717"/>
      <c r="AC764" s="721"/>
      <c r="AD764" s="722"/>
      <c r="AE764" s="722"/>
      <c r="AF764" s="722"/>
      <c r="AG764" s="722"/>
      <c r="AH764" s="722"/>
      <c r="AI764" s="722"/>
      <c r="AJ764" s="722"/>
      <c r="AK764" s="717"/>
      <c r="AL764" s="723"/>
      <c r="AM764" s="723"/>
      <c r="AN764" s="723"/>
      <c r="AO764" s="723"/>
      <c r="AP764" s="723"/>
      <c r="AQ764" s="1"/>
      <c r="AR764" s="1"/>
      <c r="AS764" s="1"/>
      <c r="AT764" s="717"/>
      <c r="AU764" s="723"/>
      <c r="AV764" s="723"/>
      <c r="AW764" s="723"/>
      <c r="AX764" s="723"/>
      <c r="AY764" s="723"/>
      <c r="AZ764" s="1"/>
      <c r="BA764" s="1"/>
      <c r="BB764" s="1"/>
      <c r="BC764" s="717"/>
      <c r="BD764" s="723"/>
      <c r="BE764" s="723"/>
      <c r="BF764" s="723"/>
      <c r="BG764" s="723"/>
      <c r="BH764" s="723"/>
      <c r="BI764" s="1"/>
      <c r="BJ764" s="1"/>
      <c r="BK764" s="1"/>
      <c r="BL764" s="717"/>
      <c r="BM764" s="723"/>
      <c r="BN764" s="723"/>
      <c r="BO764" s="723"/>
      <c r="BP764" s="723"/>
      <c r="BQ764" s="723"/>
      <c r="BR764" s="1"/>
      <c r="BS764" s="1"/>
      <c r="BT764" s="1"/>
      <c r="BU764" s="1"/>
      <c r="BV764" s="1"/>
      <c r="BW764" s="1"/>
      <c r="BX764" s="1"/>
      <c r="BY764" s="1"/>
      <c r="BZ764" s="1"/>
      <c r="CA764" s="1"/>
      <c r="CB764" s="1"/>
      <c r="CC764" s="1"/>
    </row>
    <row r="765" spans="1:81" ht="39.75" customHeight="1" x14ac:dyDescent="0.3">
      <c r="A765" s="714"/>
      <c r="B765" s="715"/>
      <c r="C765" s="2"/>
      <c r="D765" s="2"/>
      <c r="E765" s="2"/>
      <c r="F765" s="2"/>
      <c r="G765" s="2"/>
      <c r="H765" s="2"/>
      <c r="I765" s="2"/>
      <c r="J765" s="716"/>
      <c r="K765" s="717"/>
      <c r="L765" s="718"/>
      <c r="M765" s="718"/>
      <c r="N765" s="719"/>
      <c r="O765" s="719"/>
      <c r="P765" s="719"/>
      <c r="Q765" s="719"/>
      <c r="R765" s="2"/>
      <c r="S765" s="2"/>
      <c r="T765" s="2"/>
      <c r="U765" s="2"/>
      <c r="V765" s="2"/>
      <c r="W765" s="2"/>
      <c r="X765" s="720"/>
      <c r="Y765" s="720"/>
      <c r="Z765" s="720"/>
      <c r="AA765" s="720"/>
      <c r="AB765" s="717"/>
      <c r="AC765" s="721"/>
      <c r="AD765" s="722"/>
      <c r="AE765" s="722"/>
      <c r="AF765" s="722"/>
      <c r="AG765" s="722"/>
      <c r="AH765" s="722"/>
      <c r="AI765" s="722"/>
      <c r="AJ765" s="722"/>
      <c r="AK765" s="717"/>
      <c r="AL765" s="723"/>
      <c r="AM765" s="723"/>
      <c r="AN765" s="723"/>
      <c r="AO765" s="723"/>
      <c r="AP765" s="723"/>
      <c r="AQ765" s="1"/>
      <c r="AR765" s="1"/>
      <c r="AS765" s="1"/>
      <c r="AT765" s="717"/>
      <c r="AU765" s="723"/>
      <c r="AV765" s="723"/>
      <c r="AW765" s="723"/>
      <c r="AX765" s="723"/>
      <c r="AY765" s="723"/>
      <c r="AZ765" s="1"/>
      <c r="BA765" s="1"/>
      <c r="BB765" s="1"/>
      <c r="BC765" s="717"/>
      <c r="BD765" s="723"/>
      <c r="BE765" s="723"/>
      <c r="BF765" s="723"/>
      <c r="BG765" s="723"/>
      <c r="BH765" s="723"/>
      <c r="BI765" s="1"/>
      <c r="BJ765" s="1"/>
      <c r="BK765" s="1"/>
      <c r="BL765" s="717"/>
      <c r="BM765" s="723"/>
      <c r="BN765" s="723"/>
      <c r="BO765" s="723"/>
      <c r="BP765" s="723"/>
      <c r="BQ765" s="723"/>
      <c r="BR765" s="1"/>
      <c r="BS765" s="1"/>
      <c r="BT765" s="1"/>
      <c r="BU765" s="1"/>
      <c r="BV765" s="1"/>
      <c r="BW765" s="1"/>
      <c r="BX765" s="1"/>
      <c r="BY765" s="1"/>
      <c r="BZ765" s="1"/>
      <c r="CA765" s="1"/>
      <c r="CB765" s="1"/>
      <c r="CC765" s="1"/>
    </row>
    <row r="766" spans="1:81" ht="39.75" customHeight="1" x14ac:dyDescent="0.3">
      <c r="A766" s="714"/>
      <c r="B766" s="715"/>
      <c r="C766" s="2"/>
      <c r="D766" s="2"/>
      <c r="E766" s="2"/>
      <c r="F766" s="2"/>
      <c r="G766" s="2"/>
      <c r="H766" s="2"/>
      <c r="I766" s="2"/>
      <c r="J766" s="716"/>
      <c r="K766" s="717"/>
      <c r="L766" s="718"/>
      <c r="M766" s="718"/>
      <c r="N766" s="719"/>
      <c r="O766" s="719"/>
      <c r="P766" s="719"/>
      <c r="Q766" s="719"/>
      <c r="R766" s="2"/>
      <c r="S766" s="2"/>
      <c r="T766" s="2"/>
      <c r="U766" s="2"/>
      <c r="V766" s="2"/>
      <c r="W766" s="2"/>
      <c r="X766" s="720"/>
      <c r="Y766" s="720"/>
      <c r="Z766" s="720"/>
      <c r="AA766" s="720"/>
      <c r="AB766" s="717"/>
      <c r="AC766" s="721"/>
      <c r="AD766" s="722"/>
      <c r="AE766" s="722"/>
      <c r="AF766" s="722"/>
      <c r="AG766" s="722"/>
      <c r="AH766" s="722"/>
      <c r="AI766" s="722"/>
      <c r="AJ766" s="722"/>
      <c r="AK766" s="717"/>
      <c r="AL766" s="723"/>
      <c r="AM766" s="723"/>
      <c r="AN766" s="723"/>
      <c r="AO766" s="723"/>
      <c r="AP766" s="723"/>
      <c r="AQ766" s="1"/>
      <c r="AR766" s="1"/>
      <c r="AS766" s="1"/>
      <c r="AT766" s="717"/>
      <c r="AU766" s="723"/>
      <c r="AV766" s="723"/>
      <c r="AW766" s="723"/>
      <c r="AX766" s="723"/>
      <c r="AY766" s="723"/>
      <c r="AZ766" s="1"/>
      <c r="BA766" s="1"/>
      <c r="BB766" s="1"/>
      <c r="BC766" s="717"/>
      <c r="BD766" s="723"/>
      <c r="BE766" s="723"/>
      <c r="BF766" s="723"/>
      <c r="BG766" s="723"/>
      <c r="BH766" s="723"/>
      <c r="BI766" s="1"/>
      <c r="BJ766" s="1"/>
      <c r="BK766" s="1"/>
      <c r="BL766" s="717"/>
      <c r="BM766" s="723"/>
      <c r="BN766" s="723"/>
      <c r="BO766" s="723"/>
      <c r="BP766" s="723"/>
      <c r="BQ766" s="723"/>
      <c r="BR766" s="1"/>
      <c r="BS766" s="1"/>
      <c r="BT766" s="1"/>
      <c r="BU766" s="1"/>
      <c r="BV766" s="1"/>
      <c r="BW766" s="1"/>
      <c r="BX766" s="1"/>
      <c r="BY766" s="1"/>
      <c r="BZ766" s="1"/>
      <c r="CA766" s="1"/>
      <c r="CB766" s="1"/>
      <c r="CC766" s="1"/>
    </row>
    <row r="767" spans="1:81" ht="39.75" customHeight="1" x14ac:dyDescent="0.3">
      <c r="A767" s="714"/>
      <c r="B767" s="715"/>
      <c r="C767" s="2"/>
      <c r="D767" s="2"/>
      <c r="E767" s="2"/>
      <c r="F767" s="2"/>
      <c r="G767" s="2"/>
      <c r="H767" s="2"/>
      <c r="I767" s="2"/>
      <c r="J767" s="716"/>
      <c r="K767" s="717"/>
      <c r="L767" s="718"/>
      <c r="M767" s="718"/>
      <c r="N767" s="719"/>
      <c r="O767" s="719"/>
      <c r="P767" s="719"/>
      <c r="Q767" s="719"/>
      <c r="R767" s="2"/>
      <c r="S767" s="2"/>
      <c r="T767" s="2"/>
      <c r="U767" s="2"/>
      <c r="V767" s="2"/>
      <c r="W767" s="2"/>
      <c r="X767" s="720"/>
      <c r="Y767" s="720"/>
      <c r="Z767" s="720"/>
      <c r="AA767" s="720"/>
      <c r="AB767" s="717"/>
      <c r="AC767" s="721"/>
      <c r="AD767" s="722"/>
      <c r="AE767" s="722"/>
      <c r="AF767" s="722"/>
      <c r="AG767" s="722"/>
      <c r="AH767" s="722"/>
      <c r="AI767" s="722"/>
      <c r="AJ767" s="722"/>
      <c r="AK767" s="717"/>
      <c r="AL767" s="723"/>
      <c r="AM767" s="723"/>
      <c r="AN767" s="723"/>
      <c r="AO767" s="723"/>
      <c r="AP767" s="723"/>
      <c r="AQ767" s="1"/>
      <c r="AR767" s="1"/>
      <c r="AS767" s="1"/>
      <c r="AT767" s="717"/>
      <c r="AU767" s="723"/>
      <c r="AV767" s="723"/>
      <c r="AW767" s="723"/>
      <c r="AX767" s="723"/>
      <c r="AY767" s="723"/>
      <c r="AZ767" s="1"/>
      <c r="BA767" s="1"/>
      <c r="BB767" s="1"/>
      <c r="BC767" s="717"/>
      <c r="BD767" s="723"/>
      <c r="BE767" s="723"/>
      <c r="BF767" s="723"/>
      <c r="BG767" s="723"/>
      <c r="BH767" s="723"/>
      <c r="BI767" s="1"/>
      <c r="BJ767" s="1"/>
      <c r="BK767" s="1"/>
      <c r="BL767" s="717"/>
      <c r="BM767" s="723"/>
      <c r="BN767" s="723"/>
      <c r="BO767" s="723"/>
      <c r="BP767" s="723"/>
      <c r="BQ767" s="723"/>
      <c r="BR767" s="1"/>
      <c r="BS767" s="1"/>
      <c r="BT767" s="1"/>
      <c r="BU767" s="1"/>
      <c r="BV767" s="1"/>
      <c r="BW767" s="1"/>
      <c r="BX767" s="1"/>
      <c r="BY767" s="1"/>
      <c r="BZ767" s="1"/>
      <c r="CA767" s="1"/>
      <c r="CB767" s="1"/>
      <c r="CC767" s="1"/>
    </row>
    <row r="768" spans="1:81" ht="39.75" customHeight="1" x14ac:dyDescent="0.3">
      <c r="A768" s="714"/>
      <c r="B768" s="715"/>
      <c r="C768" s="2"/>
      <c r="D768" s="2"/>
      <c r="E768" s="2"/>
      <c r="F768" s="2"/>
      <c r="G768" s="2"/>
      <c r="H768" s="2"/>
      <c r="I768" s="2"/>
      <c r="J768" s="716"/>
      <c r="K768" s="717"/>
      <c r="L768" s="718"/>
      <c r="M768" s="718"/>
      <c r="N768" s="719"/>
      <c r="O768" s="719"/>
      <c r="P768" s="719"/>
      <c r="Q768" s="719"/>
      <c r="R768" s="2"/>
      <c r="S768" s="2"/>
      <c r="T768" s="2"/>
      <c r="U768" s="2"/>
      <c r="V768" s="2"/>
      <c r="W768" s="2"/>
      <c r="X768" s="720"/>
      <c r="Y768" s="720"/>
      <c r="Z768" s="720"/>
      <c r="AA768" s="720"/>
      <c r="AB768" s="717"/>
      <c r="AC768" s="721"/>
      <c r="AD768" s="722"/>
      <c r="AE768" s="722"/>
      <c r="AF768" s="722"/>
      <c r="AG768" s="722"/>
      <c r="AH768" s="722"/>
      <c r="AI768" s="722"/>
      <c r="AJ768" s="722"/>
      <c r="AK768" s="717"/>
      <c r="AL768" s="723"/>
      <c r="AM768" s="723"/>
      <c r="AN768" s="723"/>
      <c r="AO768" s="723"/>
      <c r="AP768" s="723"/>
      <c r="AQ768" s="1"/>
      <c r="AR768" s="1"/>
      <c r="AS768" s="1"/>
      <c r="AT768" s="717"/>
      <c r="AU768" s="723"/>
      <c r="AV768" s="723"/>
      <c r="AW768" s="723"/>
      <c r="AX768" s="723"/>
      <c r="AY768" s="723"/>
      <c r="AZ768" s="1"/>
      <c r="BA768" s="1"/>
      <c r="BB768" s="1"/>
      <c r="BC768" s="717"/>
      <c r="BD768" s="723"/>
      <c r="BE768" s="723"/>
      <c r="BF768" s="723"/>
      <c r="BG768" s="723"/>
      <c r="BH768" s="723"/>
      <c r="BI768" s="1"/>
      <c r="BJ768" s="1"/>
      <c r="BK768" s="1"/>
      <c r="BL768" s="717"/>
      <c r="BM768" s="723"/>
      <c r="BN768" s="723"/>
      <c r="BO768" s="723"/>
      <c r="BP768" s="723"/>
      <c r="BQ768" s="723"/>
      <c r="BR768" s="1"/>
      <c r="BS768" s="1"/>
      <c r="BT768" s="1"/>
      <c r="BU768" s="1"/>
      <c r="BV768" s="1"/>
      <c r="BW768" s="1"/>
      <c r="BX768" s="1"/>
      <c r="BY768" s="1"/>
      <c r="BZ768" s="1"/>
      <c r="CA768" s="1"/>
      <c r="CB768" s="1"/>
      <c r="CC768" s="1"/>
    </row>
    <row r="769" spans="1:81" ht="39.75" customHeight="1" x14ac:dyDescent="0.3">
      <c r="A769" s="714"/>
      <c r="B769" s="715"/>
      <c r="C769" s="2"/>
      <c r="D769" s="2"/>
      <c r="E769" s="2"/>
      <c r="F769" s="2"/>
      <c r="G769" s="2"/>
      <c r="H769" s="2"/>
      <c r="I769" s="2"/>
      <c r="J769" s="716"/>
      <c r="K769" s="717"/>
      <c r="L769" s="718"/>
      <c r="M769" s="718"/>
      <c r="N769" s="719"/>
      <c r="O769" s="719"/>
      <c r="P769" s="719"/>
      <c r="Q769" s="719"/>
      <c r="R769" s="2"/>
      <c r="S769" s="2"/>
      <c r="T769" s="2"/>
      <c r="U769" s="2"/>
      <c r="V769" s="2"/>
      <c r="W769" s="2"/>
      <c r="X769" s="720"/>
      <c r="Y769" s="720"/>
      <c r="Z769" s="720"/>
      <c r="AA769" s="720"/>
      <c r="AB769" s="717"/>
      <c r="AC769" s="721"/>
      <c r="AD769" s="722"/>
      <c r="AE769" s="722"/>
      <c r="AF769" s="722"/>
      <c r="AG769" s="722"/>
      <c r="AH769" s="722"/>
      <c r="AI769" s="722"/>
      <c r="AJ769" s="722"/>
      <c r="AK769" s="717"/>
      <c r="AL769" s="723"/>
      <c r="AM769" s="723"/>
      <c r="AN769" s="723"/>
      <c r="AO769" s="723"/>
      <c r="AP769" s="723"/>
      <c r="AQ769" s="1"/>
      <c r="AR769" s="1"/>
      <c r="AS769" s="1"/>
      <c r="AT769" s="717"/>
      <c r="AU769" s="723"/>
      <c r="AV769" s="723"/>
      <c r="AW769" s="723"/>
      <c r="AX769" s="723"/>
      <c r="AY769" s="723"/>
      <c r="AZ769" s="1"/>
      <c r="BA769" s="1"/>
      <c r="BB769" s="1"/>
      <c r="BC769" s="717"/>
      <c r="BD769" s="723"/>
      <c r="BE769" s="723"/>
      <c r="BF769" s="723"/>
      <c r="BG769" s="723"/>
      <c r="BH769" s="723"/>
      <c r="BI769" s="1"/>
      <c r="BJ769" s="1"/>
      <c r="BK769" s="1"/>
      <c r="BL769" s="717"/>
      <c r="BM769" s="723"/>
      <c r="BN769" s="723"/>
      <c r="BO769" s="723"/>
      <c r="BP769" s="723"/>
      <c r="BQ769" s="723"/>
      <c r="BR769" s="1"/>
      <c r="BS769" s="1"/>
      <c r="BT769" s="1"/>
      <c r="BU769" s="1"/>
      <c r="BV769" s="1"/>
      <c r="BW769" s="1"/>
      <c r="BX769" s="1"/>
      <c r="BY769" s="1"/>
      <c r="BZ769" s="1"/>
      <c r="CA769" s="1"/>
      <c r="CB769" s="1"/>
      <c r="CC769" s="1"/>
    </row>
    <row r="770" spans="1:81" ht="39.75" customHeight="1" x14ac:dyDescent="0.3">
      <c r="A770" s="714"/>
      <c r="B770" s="715"/>
      <c r="C770" s="2"/>
      <c r="D770" s="2"/>
      <c r="E770" s="2"/>
      <c r="F770" s="2"/>
      <c r="G770" s="2"/>
      <c r="H770" s="2"/>
      <c r="I770" s="2"/>
      <c r="J770" s="716"/>
      <c r="K770" s="717"/>
      <c r="L770" s="718"/>
      <c r="M770" s="718"/>
      <c r="N770" s="719"/>
      <c r="O770" s="719"/>
      <c r="P770" s="719"/>
      <c r="Q770" s="719"/>
      <c r="R770" s="2"/>
      <c r="S770" s="2"/>
      <c r="T770" s="2"/>
      <c r="U770" s="2"/>
      <c r="V770" s="2"/>
      <c r="W770" s="2"/>
      <c r="X770" s="720"/>
      <c r="Y770" s="720"/>
      <c r="Z770" s="720"/>
      <c r="AA770" s="720"/>
      <c r="AB770" s="717"/>
      <c r="AC770" s="721"/>
      <c r="AD770" s="722"/>
      <c r="AE770" s="722"/>
      <c r="AF770" s="722"/>
      <c r="AG770" s="722"/>
      <c r="AH770" s="722"/>
      <c r="AI770" s="722"/>
      <c r="AJ770" s="722"/>
      <c r="AK770" s="717"/>
      <c r="AL770" s="723"/>
      <c r="AM770" s="723"/>
      <c r="AN770" s="723"/>
      <c r="AO770" s="723"/>
      <c r="AP770" s="723"/>
      <c r="AQ770" s="1"/>
      <c r="AR770" s="1"/>
      <c r="AS770" s="1"/>
      <c r="AT770" s="717"/>
      <c r="AU770" s="723"/>
      <c r="AV770" s="723"/>
      <c r="AW770" s="723"/>
      <c r="AX770" s="723"/>
      <c r="AY770" s="723"/>
      <c r="AZ770" s="1"/>
      <c r="BA770" s="1"/>
      <c r="BB770" s="1"/>
      <c r="BC770" s="717"/>
      <c r="BD770" s="723"/>
      <c r="BE770" s="723"/>
      <c r="BF770" s="723"/>
      <c r="BG770" s="723"/>
      <c r="BH770" s="723"/>
      <c r="BI770" s="1"/>
      <c r="BJ770" s="1"/>
      <c r="BK770" s="1"/>
      <c r="BL770" s="717"/>
      <c r="BM770" s="723"/>
      <c r="BN770" s="723"/>
      <c r="BO770" s="723"/>
      <c r="BP770" s="723"/>
      <c r="BQ770" s="723"/>
      <c r="BR770" s="1"/>
      <c r="BS770" s="1"/>
      <c r="BT770" s="1"/>
      <c r="BU770" s="1"/>
      <c r="BV770" s="1"/>
      <c r="BW770" s="1"/>
      <c r="BX770" s="1"/>
      <c r="BY770" s="1"/>
      <c r="BZ770" s="1"/>
      <c r="CA770" s="1"/>
      <c r="CB770" s="1"/>
      <c r="CC770" s="1"/>
    </row>
    <row r="771" spans="1:81" ht="39.75" customHeight="1" x14ac:dyDescent="0.3">
      <c r="A771" s="714"/>
      <c r="B771" s="715"/>
      <c r="C771" s="2"/>
      <c r="D771" s="2"/>
      <c r="E771" s="2"/>
      <c r="F771" s="2"/>
      <c r="G771" s="2"/>
      <c r="H771" s="2"/>
      <c r="I771" s="2"/>
      <c r="J771" s="716"/>
      <c r="K771" s="717"/>
      <c r="L771" s="718"/>
      <c r="M771" s="718"/>
      <c r="N771" s="719"/>
      <c r="O771" s="719"/>
      <c r="P771" s="719"/>
      <c r="Q771" s="719"/>
      <c r="R771" s="2"/>
      <c r="S771" s="2"/>
      <c r="T771" s="2"/>
      <c r="U771" s="2"/>
      <c r="V771" s="2"/>
      <c r="W771" s="2"/>
      <c r="X771" s="720"/>
      <c r="Y771" s="720"/>
      <c r="Z771" s="720"/>
      <c r="AA771" s="720"/>
      <c r="AB771" s="717"/>
      <c r="AC771" s="721"/>
      <c r="AD771" s="722"/>
      <c r="AE771" s="722"/>
      <c r="AF771" s="722"/>
      <c r="AG771" s="722"/>
      <c r="AH771" s="722"/>
      <c r="AI771" s="722"/>
      <c r="AJ771" s="722"/>
      <c r="AK771" s="717"/>
      <c r="AL771" s="723"/>
      <c r="AM771" s="723"/>
      <c r="AN771" s="723"/>
      <c r="AO771" s="723"/>
      <c r="AP771" s="723"/>
      <c r="AQ771" s="1"/>
      <c r="AR771" s="1"/>
      <c r="AS771" s="1"/>
      <c r="AT771" s="717"/>
      <c r="AU771" s="723"/>
      <c r="AV771" s="723"/>
      <c r="AW771" s="723"/>
      <c r="AX771" s="723"/>
      <c r="AY771" s="723"/>
      <c r="AZ771" s="1"/>
      <c r="BA771" s="1"/>
      <c r="BB771" s="1"/>
      <c r="BC771" s="717"/>
      <c r="BD771" s="723"/>
      <c r="BE771" s="723"/>
      <c r="BF771" s="723"/>
      <c r="BG771" s="723"/>
      <c r="BH771" s="723"/>
      <c r="BI771" s="1"/>
      <c r="BJ771" s="1"/>
      <c r="BK771" s="1"/>
      <c r="BL771" s="717"/>
      <c r="BM771" s="723"/>
      <c r="BN771" s="723"/>
      <c r="BO771" s="723"/>
      <c r="BP771" s="723"/>
      <c r="BQ771" s="723"/>
      <c r="BR771" s="1"/>
      <c r="BS771" s="1"/>
      <c r="BT771" s="1"/>
      <c r="BU771" s="1"/>
      <c r="BV771" s="1"/>
      <c r="BW771" s="1"/>
      <c r="BX771" s="1"/>
      <c r="BY771" s="1"/>
      <c r="BZ771" s="1"/>
      <c r="CA771" s="1"/>
      <c r="CB771" s="1"/>
      <c r="CC771" s="1"/>
    </row>
    <row r="772" spans="1:81" ht="39.75" customHeight="1" x14ac:dyDescent="0.3">
      <c r="A772" s="714"/>
      <c r="B772" s="715"/>
      <c r="C772" s="2"/>
      <c r="D772" s="2"/>
      <c r="E772" s="2"/>
      <c r="F772" s="2"/>
      <c r="G772" s="2"/>
      <c r="H772" s="2"/>
      <c r="I772" s="2"/>
      <c r="J772" s="716"/>
      <c r="K772" s="717"/>
      <c r="L772" s="718"/>
      <c r="M772" s="718"/>
      <c r="N772" s="719"/>
      <c r="O772" s="719"/>
      <c r="P772" s="719"/>
      <c r="Q772" s="719"/>
      <c r="R772" s="2"/>
      <c r="S772" s="2"/>
      <c r="T772" s="2"/>
      <c r="U772" s="2"/>
      <c r="V772" s="2"/>
      <c r="W772" s="2"/>
      <c r="X772" s="720"/>
      <c r="Y772" s="720"/>
      <c r="Z772" s="720"/>
      <c r="AA772" s="720"/>
      <c r="AB772" s="717"/>
      <c r="AC772" s="721"/>
      <c r="AD772" s="722"/>
      <c r="AE772" s="722"/>
      <c r="AF772" s="722"/>
      <c r="AG772" s="722"/>
      <c r="AH772" s="722"/>
      <c r="AI772" s="722"/>
      <c r="AJ772" s="722"/>
      <c r="AK772" s="717"/>
      <c r="AL772" s="723"/>
      <c r="AM772" s="723"/>
      <c r="AN772" s="723"/>
      <c r="AO772" s="723"/>
      <c r="AP772" s="723"/>
      <c r="AQ772" s="1"/>
      <c r="AR772" s="1"/>
      <c r="AS772" s="1"/>
      <c r="AT772" s="717"/>
      <c r="AU772" s="723"/>
      <c r="AV772" s="723"/>
      <c r="AW772" s="723"/>
      <c r="AX772" s="723"/>
      <c r="AY772" s="723"/>
      <c r="AZ772" s="1"/>
      <c r="BA772" s="1"/>
      <c r="BB772" s="1"/>
      <c r="BC772" s="717"/>
      <c r="BD772" s="723"/>
      <c r="BE772" s="723"/>
      <c r="BF772" s="723"/>
      <c r="BG772" s="723"/>
      <c r="BH772" s="723"/>
      <c r="BI772" s="1"/>
      <c r="BJ772" s="1"/>
      <c r="BK772" s="1"/>
      <c r="BL772" s="717"/>
      <c r="BM772" s="723"/>
      <c r="BN772" s="723"/>
      <c r="BO772" s="723"/>
      <c r="BP772" s="723"/>
      <c r="BQ772" s="723"/>
      <c r="BR772" s="1"/>
      <c r="BS772" s="1"/>
      <c r="BT772" s="1"/>
      <c r="BU772" s="1"/>
      <c r="BV772" s="1"/>
      <c r="BW772" s="1"/>
      <c r="BX772" s="1"/>
      <c r="BY772" s="1"/>
      <c r="BZ772" s="1"/>
      <c r="CA772" s="1"/>
      <c r="CB772" s="1"/>
      <c r="CC772" s="1"/>
    </row>
    <row r="773" spans="1:81" ht="39.75" customHeight="1" x14ac:dyDescent="0.3">
      <c r="A773" s="714"/>
      <c r="B773" s="715"/>
      <c r="C773" s="2"/>
      <c r="D773" s="2"/>
      <c r="E773" s="2"/>
      <c r="F773" s="2"/>
      <c r="G773" s="2"/>
      <c r="H773" s="2"/>
      <c r="I773" s="2"/>
      <c r="J773" s="716"/>
      <c r="K773" s="717"/>
      <c r="L773" s="718"/>
      <c r="M773" s="718"/>
      <c r="N773" s="719"/>
      <c r="O773" s="719"/>
      <c r="P773" s="719"/>
      <c r="Q773" s="719"/>
      <c r="R773" s="2"/>
      <c r="S773" s="2"/>
      <c r="T773" s="2"/>
      <c r="U773" s="2"/>
      <c r="V773" s="2"/>
      <c r="W773" s="2"/>
      <c r="X773" s="720"/>
      <c r="Y773" s="720"/>
      <c r="Z773" s="720"/>
      <c r="AA773" s="720"/>
      <c r="AB773" s="717"/>
      <c r="AC773" s="721"/>
      <c r="AD773" s="722"/>
      <c r="AE773" s="722"/>
      <c r="AF773" s="722"/>
      <c r="AG773" s="722"/>
      <c r="AH773" s="722"/>
      <c r="AI773" s="722"/>
      <c r="AJ773" s="722"/>
      <c r="AK773" s="717"/>
      <c r="AL773" s="723"/>
      <c r="AM773" s="723"/>
      <c r="AN773" s="723"/>
      <c r="AO773" s="723"/>
      <c r="AP773" s="723"/>
      <c r="AQ773" s="1"/>
      <c r="AR773" s="1"/>
      <c r="AS773" s="1"/>
      <c r="AT773" s="717"/>
      <c r="AU773" s="723"/>
      <c r="AV773" s="723"/>
      <c r="AW773" s="723"/>
      <c r="AX773" s="723"/>
      <c r="AY773" s="723"/>
      <c r="AZ773" s="1"/>
      <c r="BA773" s="1"/>
      <c r="BB773" s="1"/>
      <c r="BC773" s="717"/>
      <c r="BD773" s="723"/>
      <c r="BE773" s="723"/>
      <c r="BF773" s="723"/>
      <c r="BG773" s="723"/>
      <c r="BH773" s="723"/>
      <c r="BI773" s="1"/>
      <c r="BJ773" s="1"/>
      <c r="BK773" s="1"/>
      <c r="BL773" s="717"/>
      <c r="BM773" s="723"/>
      <c r="BN773" s="723"/>
      <c r="BO773" s="723"/>
      <c r="BP773" s="723"/>
      <c r="BQ773" s="723"/>
      <c r="BR773" s="1"/>
      <c r="BS773" s="1"/>
      <c r="BT773" s="1"/>
      <c r="BU773" s="1"/>
      <c r="BV773" s="1"/>
      <c r="BW773" s="1"/>
      <c r="BX773" s="1"/>
      <c r="BY773" s="1"/>
      <c r="BZ773" s="1"/>
      <c r="CA773" s="1"/>
      <c r="CB773" s="1"/>
      <c r="CC773" s="1"/>
    </row>
    <row r="774" spans="1:81" ht="39.75" customHeight="1" x14ac:dyDescent="0.3">
      <c r="A774" s="714"/>
      <c r="B774" s="715"/>
      <c r="C774" s="2"/>
      <c r="D774" s="2"/>
      <c r="E774" s="2"/>
      <c r="F774" s="2"/>
      <c r="G774" s="2"/>
      <c r="H774" s="2"/>
      <c r="I774" s="2"/>
      <c r="J774" s="716"/>
      <c r="K774" s="717"/>
      <c r="L774" s="718"/>
      <c r="M774" s="718"/>
      <c r="N774" s="719"/>
      <c r="O774" s="719"/>
      <c r="P774" s="719"/>
      <c r="Q774" s="719"/>
      <c r="R774" s="2"/>
      <c r="S774" s="2"/>
      <c r="T774" s="2"/>
      <c r="U774" s="2"/>
      <c r="V774" s="2"/>
      <c r="W774" s="2"/>
      <c r="X774" s="720"/>
      <c r="Y774" s="720"/>
      <c r="Z774" s="720"/>
      <c r="AA774" s="720"/>
      <c r="AB774" s="717"/>
      <c r="AC774" s="721"/>
      <c r="AD774" s="722"/>
      <c r="AE774" s="722"/>
      <c r="AF774" s="722"/>
      <c r="AG774" s="722"/>
      <c r="AH774" s="722"/>
      <c r="AI774" s="722"/>
      <c r="AJ774" s="722"/>
      <c r="AK774" s="717"/>
      <c r="AL774" s="723"/>
      <c r="AM774" s="723"/>
      <c r="AN774" s="723"/>
      <c r="AO774" s="723"/>
      <c r="AP774" s="723"/>
      <c r="AQ774" s="1"/>
      <c r="AR774" s="1"/>
      <c r="AS774" s="1"/>
      <c r="AT774" s="717"/>
      <c r="AU774" s="723"/>
      <c r="AV774" s="723"/>
      <c r="AW774" s="723"/>
      <c r="AX774" s="723"/>
      <c r="AY774" s="723"/>
      <c r="AZ774" s="1"/>
      <c r="BA774" s="1"/>
      <c r="BB774" s="1"/>
      <c r="BC774" s="717"/>
      <c r="BD774" s="723"/>
      <c r="BE774" s="723"/>
      <c r="BF774" s="723"/>
      <c r="BG774" s="723"/>
      <c r="BH774" s="723"/>
      <c r="BI774" s="1"/>
      <c r="BJ774" s="1"/>
      <c r="BK774" s="1"/>
      <c r="BL774" s="717"/>
      <c r="BM774" s="723"/>
      <c r="BN774" s="723"/>
      <c r="BO774" s="723"/>
      <c r="BP774" s="723"/>
      <c r="BQ774" s="723"/>
      <c r="BR774" s="1"/>
      <c r="BS774" s="1"/>
      <c r="BT774" s="1"/>
      <c r="BU774" s="1"/>
      <c r="BV774" s="1"/>
      <c r="BW774" s="1"/>
      <c r="BX774" s="1"/>
      <c r="BY774" s="1"/>
      <c r="BZ774" s="1"/>
      <c r="CA774" s="1"/>
      <c r="CB774" s="1"/>
      <c r="CC774" s="1"/>
    </row>
    <row r="775" spans="1:81" ht="39.75" customHeight="1" x14ac:dyDescent="0.3">
      <c r="A775" s="714"/>
      <c r="B775" s="715"/>
      <c r="C775" s="2"/>
      <c r="D775" s="2"/>
      <c r="E775" s="2"/>
      <c r="F775" s="2"/>
      <c r="G775" s="2"/>
      <c r="H775" s="2"/>
      <c r="I775" s="2"/>
      <c r="J775" s="716"/>
      <c r="K775" s="717"/>
      <c r="L775" s="718"/>
      <c r="M775" s="718"/>
      <c r="N775" s="719"/>
      <c r="O775" s="719"/>
      <c r="P775" s="719"/>
      <c r="Q775" s="719"/>
      <c r="R775" s="2"/>
      <c r="S775" s="2"/>
      <c r="T775" s="2"/>
      <c r="U775" s="2"/>
      <c r="V775" s="2"/>
      <c r="W775" s="2"/>
      <c r="X775" s="720"/>
      <c r="Y775" s="720"/>
      <c r="Z775" s="720"/>
      <c r="AA775" s="720"/>
      <c r="AB775" s="717"/>
      <c r="AC775" s="721"/>
      <c r="AD775" s="722"/>
      <c r="AE775" s="722"/>
      <c r="AF775" s="722"/>
      <c r="AG775" s="722"/>
      <c r="AH775" s="722"/>
      <c r="AI775" s="722"/>
      <c r="AJ775" s="722"/>
      <c r="AK775" s="717"/>
      <c r="AL775" s="723"/>
      <c r="AM775" s="723"/>
      <c r="AN775" s="723"/>
      <c r="AO775" s="723"/>
      <c r="AP775" s="723"/>
      <c r="AQ775" s="1"/>
      <c r="AR775" s="1"/>
      <c r="AS775" s="1"/>
      <c r="AT775" s="717"/>
      <c r="AU775" s="723"/>
      <c r="AV775" s="723"/>
      <c r="AW775" s="723"/>
      <c r="AX775" s="723"/>
      <c r="AY775" s="723"/>
      <c r="AZ775" s="1"/>
      <c r="BA775" s="1"/>
      <c r="BB775" s="1"/>
      <c r="BC775" s="717"/>
      <c r="BD775" s="723"/>
      <c r="BE775" s="723"/>
      <c r="BF775" s="723"/>
      <c r="BG775" s="723"/>
      <c r="BH775" s="723"/>
      <c r="BI775" s="1"/>
      <c r="BJ775" s="1"/>
      <c r="BK775" s="1"/>
      <c r="BL775" s="717"/>
      <c r="BM775" s="723"/>
      <c r="BN775" s="723"/>
      <c r="BO775" s="723"/>
      <c r="BP775" s="723"/>
      <c r="BQ775" s="723"/>
      <c r="BR775" s="1"/>
      <c r="BS775" s="1"/>
      <c r="BT775" s="1"/>
      <c r="BU775" s="1"/>
      <c r="BV775" s="1"/>
      <c r="BW775" s="1"/>
      <c r="BX775" s="1"/>
      <c r="BY775" s="1"/>
      <c r="BZ775" s="1"/>
      <c r="CA775" s="1"/>
      <c r="CB775" s="1"/>
      <c r="CC775" s="1"/>
    </row>
    <row r="776" spans="1:81" ht="39.75" customHeight="1" x14ac:dyDescent="0.3">
      <c r="A776" s="714"/>
      <c r="B776" s="715"/>
      <c r="C776" s="2"/>
      <c r="D776" s="2"/>
      <c r="E776" s="2"/>
      <c r="F776" s="2"/>
      <c r="G776" s="2"/>
      <c r="H776" s="2"/>
      <c r="I776" s="2"/>
      <c r="J776" s="716"/>
      <c r="K776" s="717"/>
      <c r="L776" s="718"/>
      <c r="M776" s="718"/>
      <c r="N776" s="719"/>
      <c r="O776" s="719"/>
      <c r="P776" s="719"/>
      <c r="Q776" s="719"/>
      <c r="R776" s="2"/>
      <c r="S776" s="2"/>
      <c r="T776" s="2"/>
      <c r="U776" s="2"/>
      <c r="V776" s="2"/>
      <c r="W776" s="2"/>
      <c r="X776" s="720"/>
      <c r="Y776" s="720"/>
      <c r="Z776" s="720"/>
      <c r="AA776" s="720"/>
      <c r="AB776" s="717"/>
      <c r="AC776" s="721"/>
      <c r="AD776" s="722"/>
      <c r="AE776" s="722"/>
      <c r="AF776" s="722"/>
      <c r="AG776" s="722"/>
      <c r="AH776" s="722"/>
      <c r="AI776" s="722"/>
      <c r="AJ776" s="722"/>
      <c r="AK776" s="717"/>
      <c r="AL776" s="723"/>
      <c r="AM776" s="723"/>
      <c r="AN776" s="723"/>
      <c r="AO776" s="723"/>
      <c r="AP776" s="723"/>
      <c r="AQ776" s="1"/>
      <c r="AR776" s="1"/>
      <c r="AS776" s="1"/>
      <c r="AT776" s="717"/>
      <c r="AU776" s="723"/>
      <c r="AV776" s="723"/>
      <c r="AW776" s="723"/>
      <c r="AX776" s="723"/>
      <c r="AY776" s="723"/>
      <c r="AZ776" s="1"/>
      <c r="BA776" s="1"/>
      <c r="BB776" s="1"/>
      <c r="BC776" s="717"/>
      <c r="BD776" s="723"/>
      <c r="BE776" s="723"/>
      <c r="BF776" s="723"/>
      <c r="BG776" s="723"/>
      <c r="BH776" s="723"/>
      <c r="BI776" s="1"/>
      <c r="BJ776" s="1"/>
      <c r="BK776" s="1"/>
      <c r="BL776" s="717"/>
      <c r="BM776" s="723"/>
      <c r="BN776" s="723"/>
      <c r="BO776" s="723"/>
      <c r="BP776" s="723"/>
      <c r="BQ776" s="723"/>
      <c r="BR776" s="1"/>
      <c r="BS776" s="1"/>
      <c r="BT776" s="1"/>
      <c r="BU776" s="1"/>
      <c r="BV776" s="1"/>
      <c r="BW776" s="1"/>
      <c r="BX776" s="1"/>
      <c r="BY776" s="1"/>
      <c r="BZ776" s="1"/>
      <c r="CA776" s="1"/>
      <c r="CB776" s="1"/>
      <c r="CC776" s="1"/>
    </row>
    <row r="777" spans="1:81" ht="39.75" customHeight="1" x14ac:dyDescent="0.3">
      <c r="A777" s="714"/>
      <c r="B777" s="715"/>
      <c r="C777" s="2"/>
      <c r="D777" s="2"/>
      <c r="E777" s="2"/>
      <c r="F777" s="2"/>
      <c r="G777" s="2"/>
      <c r="H777" s="2"/>
      <c r="I777" s="2"/>
      <c r="J777" s="716"/>
      <c r="K777" s="717"/>
      <c r="L777" s="718"/>
      <c r="M777" s="718"/>
      <c r="N777" s="719"/>
      <c r="O777" s="719"/>
      <c r="P777" s="719"/>
      <c r="Q777" s="719"/>
      <c r="R777" s="2"/>
      <c r="S777" s="2"/>
      <c r="T777" s="2"/>
      <c r="U777" s="2"/>
      <c r="V777" s="2"/>
      <c r="W777" s="2"/>
      <c r="X777" s="720"/>
      <c r="Y777" s="720"/>
      <c r="Z777" s="720"/>
      <c r="AA777" s="720"/>
      <c r="AB777" s="717"/>
      <c r="AC777" s="721"/>
      <c r="AD777" s="722"/>
      <c r="AE777" s="722"/>
      <c r="AF777" s="722"/>
      <c r="AG777" s="722"/>
      <c r="AH777" s="722"/>
      <c r="AI777" s="722"/>
      <c r="AJ777" s="722"/>
      <c r="AK777" s="717"/>
      <c r="AL777" s="723"/>
      <c r="AM777" s="723"/>
      <c r="AN777" s="723"/>
      <c r="AO777" s="723"/>
      <c r="AP777" s="723"/>
      <c r="AQ777" s="1"/>
      <c r="AR777" s="1"/>
      <c r="AS777" s="1"/>
      <c r="AT777" s="717"/>
      <c r="AU777" s="723"/>
      <c r="AV777" s="723"/>
      <c r="AW777" s="723"/>
      <c r="AX777" s="723"/>
      <c r="AY777" s="723"/>
      <c r="AZ777" s="1"/>
      <c r="BA777" s="1"/>
      <c r="BB777" s="1"/>
      <c r="BC777" s="717"/>
      <c r="BD777" s="723"/>
      <c r="BE777" s="723"/>
      <c r="BF777" s="723"/>
      <c r="BG777" s="723"/>
      <c r="BH777" s="723"/>
      <c r="BI777" s="1"/>
      <c r="BJ777" s="1"/>
      <c r="BK777" s="1"/>
      <c r="BL777" s="717"/>
      <c r="BM777" s="723"/>
      <c r="BN777" s="723"/>
      <c r="BO777" s="723"/>
      <c r="BP777" s="723"/>
      <c r="BQ777" s="723"/>
      <c r="BR777" s="1"/>
      <c r="BS777" s="1"/>
      <c r="BT777" s="1"/>
      <c r="BU777" s="1"/>
      <c r="BV777" s="1"/>
      <c r="BW777" s="1"/>
      <c r="BX777" s="1"/>
      <c r="BY777" s="1"/>
      <c r="BZ777" s="1"/>
      <c r="CA777" s="1"/>
      <c r="CB777" s="1"/>
      <c r="CC777" s="1"/>
    </row>
    <row r="778" spans="1:81" ht="39.75" customHeight="1" x14ac:dyDescent="0.3">
      <c r="A778" s="714"/>
      <c r="B778" s="715"/>
      <c r="C778" s="2"/>
      <c r="D778" s="2"/>
      <c r="E778" s="2"/>
      <c r="F778" s="2"/>
      <c r="G778" s="2"/>
      <c r="H778" s="2"/>
      <c r="I778" s="2"/>
      <c r="J778" s="716"/>
      <c r="K778" s="717"/>
      <c r="L778" s="718"/>
      <c r="M778" s="718"/>
      <c r="N778" s="719"/>
      <c r="O778" s="719"/>
      <c r="P778" s="719"/>
      <c r="Q778" s="719"/>
      <c r="R778" s="2"/>
      <c r="S778" s="2"/>
      <c r="T778" s="2"/>
      <c r="U778" s="2"/>
      <c r="V778" s="2"/>
      <c r="W778" s="2"/>
      <c r="X778" s="720"/>
      <c r="Y778" s="720"/>
      <c r="Z778" s="720"/>
      <c r="AA778" s="720"/>
      <c r="AB778" s="717"/>
      <c r="AC778" s="721"/>
      <c r="AD778" s="722"/>
      <c r="AE778" s="722"/>
      <c r="AF778" s="722"/>
      <c r="AG778" s="722"/>
      <c r="AH778" s="722"/>
      <c r="AI778" s="722"/>
      <c r="AJ778" s="722"/>
      <c r="AK778" s="717"/>
      <c r="AL778" s="723"/>
      <c r="AM778" s="723"/>
      <c r="AN778" s="723"/>
      <c r="AO778" s="723"/>
      <c r="AP778" s="723"/>
      <c r="AQ778" s="1"/>
      <c r="AR778" s="1"/>
      <c r="AS778" s="1"/>
      <c r="AT778" s="717"/>
      <c r="AU778" s="723"/>
      <c r="AV778" s="723"/>
      <c r="AW778" s="723"/>
      <c r="AX778" s="723"/>
      <c r="AY778" s="723"/>
      <c r="AZ778" s="1"/>
      <c r="BA778" s="1"/>
      <c r="BB778" s="1"/>
      <c r="BC778" s="717"/>
      <c r="BD778" s="723"/>
      <c r="BE778" s="723"/>
      <c r="BF778" s="723"/>
      <c r="BG778" s="723"/>
      <c r="BH778" s="723"/>
      <c r="BI778" s="1"/>
      <c r="BJ778" s="1"/>
      <c r="BK778" s="1"/>
      <c r="BL778" s="717"/>
      <c r="BM778" s="723"/>
      <c r="BN778" s="723"/>
      <c r="BO778" s="723"/>
      <c r="BP778" s="723"/>
      <c r="BQ778" s="723"/>
      <c r="BR778" s="1"/>
      <c r="BS778" s="1"/>
      <c r="BT778" s="1"/>
      <c r="BU778" s="1"/>
      <c r="BV778" s="1"/>
      <c r="BW778" s="1"/>
      <c r="BX778" s="1"/>
      <c r="BY778" s="1"/>
      <c r="BZ778" s="1"/>
      <c r="CA778" s="1"/>
      <c r="CB778" s="1"/>
      <c r="CC778" s="1"/>
    </row>
    <row r="779" spans="1:81" ht="39.75" customHeight="1" x14ac:dyDescent="0.3">
      <c r="A779" s="714"/>
      <c r="B779" s="715"/>
      <c r="C779" s="2"/>
      <c r="D779" s="2"/>
      <c r="E779" s="2"/>
      <c r="F779" s="2"/>
      <c r="G779" s="2"/>
      <c r="H779" s="2"/>
      <c r="I779" s="2"/>
      <c r="J779" s="716"/>
      <c r="K779" s="717"/>
      <c r="L779" s="718"/>
      <c r="M779" s="718"/>
      <c r="N779" s="719"/>
      <c r="O779" s="719"/>
      <c r="P779" s="719"/>
      <c r="Q779" s="719"/>
      <c r="R779" s="2"/>
      <c r="S779" s="2"/>
      <c r="T779" s="2"/>
      <c r="U779" s="2"/>
      <c r="V779" s="2"/>
      <c r="W779" s="2"/>
      <c r="X779" s="720"/>
      <c r="Y779" s="720"/>
      <c r="Z779" s="720"/>
      <c r="AA779" s="720"/>
      <c r="AB779" s="717"/>
      <c r="AC779" s="721"/>
      <c r="AD779" s="722"/>
      <c r="AE779" s="722"/>
      <c r="AF779" s="722"/>
      <c r="AG779" s="722"/>
      <c r="AH779" s="722"/>
      <c r="AI779" s="722"/>
      <c r="AJ779" s="722"/>
      <c r="AK779" s="717"/>
      <c r="AL779" s="723"/>
      <c r="AM779" s="723"/>
      <c r="AN779" s="723"/>
      <c r="AO779" s="723"/>
      <c r="AP779" s="723"/>
      <c r="AQ779" s="1"/>
      <c r="AR779" s="1"/>
      <c r="AS779" s="1"/>
      <c r="AT779" s="717"/>
      <c r="AU779" s="723"/>
      <c r="AV779" s="723"/>
      <c r="AW779" s="723"/>
      <c r="AX779" s="723"/>
      <c r="AY779" s="723"/>
      <c r="AZ779" s="1"/>
      <c r="BA779" s="1"/>
      <c r="BB779" s="1"/>
      <c r="BC779" s="717"/>
      <c r="BD779" s="723"/>
      <c r="BE779" s="723"/>
      <c r="BF779" s="723"/>
      <c r="BG779" s="723"/>
      <c r="BH779" s="723"/>
      <c r="BI779" s="1"/>
      <c r="BJ779" s="1"/>
      <c r="BK779" s="1"/>
      <c r="BL779" s="717"/>
      <c r="BM779" s="723"/>
      <c r="BN779" s="723"/>
      <c r="BO779" s="723"/>
      <c r="BP779" s="723"/>
      <c r="BQ779" s="723"/>
      <c r="BR779" s="1"/>
      <c r="BS779" s="1"/>
      <c r="BT779" s="1"/>
      <c r="BU779" s="1"/>
      <c r="BV779" s="1"/>
      <c r="BW779" s="1"/>
      <c r="BX779" s="1"/>
      <c r="BY779" s="1"/>
      <c r="BZ779" s="1"/>
      <c r="CA779" s="1"/>
      <c r="CB779" s="1"/>
      <c r="CC779" s="1"/>
    </row>
    <row r="780" spans="1:81" ht="39.75" customHeight="1" x14ac:dyDescent="0.3">
      <c r="A780" s="714"/>
      <c r="B780" s="715"/>
      <c r="C780" s="2"/>
      <c r="D780" s="2"/>
      <c r="E780" s="2"/>
      <c r="F780" s="2"/>
      <c r="G780" s="2"/>
      <c r="H780" s="2"/>
      <c r="I780" s="2"/>
      <c r="J780" s="716"/>
      <c r="K780" s="717"/>
      <c r="L780" s="718"/>
      <c r="M780" s="718"/>
      <c r="N780" s="719"/>
      <c r="O780" s="719"/>
      <c r="P780" s="719"/>
      <c r="Q780" s="719"/>
      <c r="R780" s="2"/>
      <c r="S780" s="2"/>
      <c r="T780" s="2"/>
      <c r="U780" s="2"/>
      <c r="V780" s="2"/>
      <c r="W780" s="2"/>
      <c r="X780" s="720"/>
      <c r="Y780" s="720"/>
      <c r="Z780" s="720"/>
      <c r="AA780" s="720"/>
      <c r="AB780" s="717"/>
      <c r="AC780" s="721"/>
      <c r="AD780" s="722"/>
      <c r="AE780" s="722"/>
      <c r="AF780" s="722"/>
      <c r="AG780" s="722"/>
      <c r="AH780" s="722"/>
      <c r="AI780" s="722"/>
      <c r="AJ780" s="722"/>
      <c r="AK780" s="717"/>
      <c r="AL780" s="723"/>
      <c r="AM780" s="723"/>
      <c r="AN780" s="723"/>
      <c r="AO780" s="723"/>
      <c r="AP780" s="723"/>
      <c r="AQ780" s="1"/>
      <c r="AR780" s="1"/>
      <c r="AS780" s="1"/>
      <c r="AT780" s="717"/>
      <c r="AU780" s="723"/>
      <c r="AV780" s="723"/>
      <c r="AW780" s="723"/>
      <c r="AX780" s="723"/>
      <c r="AY780" s="723"/>
      <c r="AZ780" s="1"/>
      <c r="BA780" s="1"/>
      <c r="BB780" s="1"/>
      <c r="BC780" s="717"/>
      <c r="BD780" s="723"/>
      <c r="BE780" s="723"/>
      <c r="BF780" s="723"/>
      <c r="BG780" s="723"/>
      <c r="BH780" s="723"/>
      <c r="BI780" s="1"/>
      <c r="BJ780" s="1"/>
      <c r="BK780" s="1"/>
      <c r="BL780" s="717"/>
      <c r="BM780" s="723"/>
      <c r="BN780" s="723"/>
      <c r="BO780" s="723"/>
      <c r="BP780" s="723"/>
      <c r="BQ780" s="723"/>
      <c r="BR780" s="1"/>
      <c r="BS780" s="1"/>
      <c r="BT780" s="1"/>
      <c r="BU780" s="1"/>
      <c r="BV780" s="1"/>
      <c r="BW780" s="1"/>
      <c r="BX780" s="1"/>
      <c r="BY780" s="1"/>
      <c r="BZ780" s="1"/>
      <c r="CA780" s="1"/>
      <c r="CB780" s="1"/>
      <c r="CC780" s="1"/>
    </row>
    <row r="781" spans="1:81" ht="39.75" customHeight="1" x14ac:dyDescent="0.3">
      <c r="A781" s="714"/>
      <c r="B781" s="715"/>
      <c r="C781" s="2"/>
      <c r="D781" s="2"/>
      <c r="E781" s="2"/>
      <c r="F781" s="2"/>
      <c r="G781" s="2"/>
      <c r="H781" s="2"/>
      <c r="I781" s="2"/>
      <c r="J781" s="716"/>
      <c r="K781" s="717"/>
      <c r="L781" s="718"/>
      <c r="M781" s="718"/>
      <c r="N781" s="719"/>
      <c r="O781" s="719"/>
      <c r="P781" s="719"/>
      <c r="Q781" s="719"/>
      <c r="R781" s="2"/>
      <c r="S781" s="2"/>
      <c r="T781" s="2"/>
      <c r="U781" s="2"/>
      <c r="V781" s="2"/>
      <c r="W781" s="2"/>
      <c r="X781" s="720"/>
      <c r="Y781" s="720"/>
      <c r="Z781" s="720"/>
      <c r="AA781" s="720"/>
      <c r="AB781" s="717"/>
      <c r="AC781" s="721"/>
      <c r="AD781" s="722"/>
      <c r="AE781" s="722"/>
      <c r="AF781" s="722"/>
      <c r="AG781" s="722"/>
      <c r="AH781" s="722"/>
      <c r="AI781" s="722"/>
      <c r="AJ781" s="722"/>
      <c r="AK781" s="717"/>
      <c r="AL781" s="723"/>
      <c r="AM781" s="723"/>
      <c r="AN781" s="723"/>
      <c r="AO781" s="723"/>
      <c r="AP781" s="723"/>
      <c r="AQ781" s="1"/>
      <c r="AR781" s="1"/>
      <c r="AS781" s="1"/>
      <c r="AT781" s="717"/>
      <c r="AU781" s="723"/>
      <c r="AV781" s="723"/>
      <c r="AW781" s="723"/>
      <c r="AX781" s="723"/>
      <c r="AY781" s="723"/>
      <c r="AZ781" s="1"/>
      <c r="BA781" s="1"/>
      <c r="BB781" s="1"/>
      <c r="BC781" s="717"/>
      <c r="BD781" s="723"/>
      <c r="BE781" s="723"/>
      <c r="BF781" s="723"/>
      <c r="BG781" s="723"/>
      <c r="BH781" s="723"/>
      <c r="BI781" s="1"/>
      <c r="BJ781" s="1"/>
      <c r="BK781" s="1"/>
      <c r="BL781" s="717"/>
      <c r="BM781" s="723"/>
      <c r="BN781" s="723"/>
      <c r="BO781" s="723"/>
      <c r="BP781" s="723"/>
      <c r="BQ781" s="723"/>
      <c r="BR781" s="1"/>
      <c r="BS781" s="1"/>
      <c r="BT781" s="1"/>
      <c r="BU781" s="1"/>
      <c r="BV781" s="1"/>
      <c r="BW781" s="1"/>
      <c r="BX781" s="1"/>
      <c r="BY781" s="1"/>
      <c r="BZ781" s="1"/>
      <c r="CA781" s="1"/>
      <c r="CB781" s="1"/>
      <c r="CC781" s="1"/>
    </row>
    <row r="782" spans="1:81" ht="39.75" customHeight="1" x14ac:dyDescent="0.3">
      <c r="A782" s="714"/>
      <c r="B782" s="715"/>
      <c r="C782" s="2"/>
      <c r="D782" s="2"/>
      <c r="E782" s="2"/>
      <c r="F782" s="2"/>
      <c r="G782" s="2"/>
      <c r="H782" s="2"/>
      <c r="I782" s="2"/>
      <c r="J782" s="716"/>
      <c r="K782" s="717"/>
      <c r="L782" s="718"/>
      <c r="M782" s="718"/>
      <c r="N782" s="719"/>
      <c r="O782" s="719"/>
      <c r="P782" s="719"/>
      <c r="Q782" s="719"/>
      <c r="R782" s="2"/>
      <c r="S782" s="2"/>
      <c r="T782" s="2"/>
      <c r="U782" s="2"/>
      <c r="V782" s="2"/>
      <c r="W782" s="2"/>
      <c r="X782" s="720"/>
      <c r="Y782" s="720"/>
      <c r="Z782" s="720"/>
      <c r="AA782" s="720"/>
      <c r="AB782" s="717"/>
      <c r="AC782" s="721"/>
      <c r="AD782" s="722"/>
      <c r="AE782" s="722"/>
      <c r="AF782" s="722"/>
      <c r="AG782" s="722"/>
      <c r="AH782" s="722"/>
      <c r="AI782" s="722"/>
      <c r="AJ782" s="722"/>
      <c r="AK782" s="717"/>
      <c r="AL782" s="723"/>
      <c r="AM782" s="723"/>
      <c r="AN782" s="723"/>
      <c r="AO782" s="723"/>
      <c r="AP782" s="723"/>
      <c r="AQ782" s="1"/>
      <c r="AR782" s="1"/>
      <c r="AS782" s="1"/>
      <c r="AT782" s="717"/>
      <c r="AU782" s="723"/>
      <c r="AV782" s="723"/>
      <c r="AW782" s="723"/>
      <c r="AX782" s="723"/>
      <c r="AY782" s="723"/>
      <c r="AZ782" s="1"/>
      <c r="BA782" s="1"/>
      <c r="BB782" s="1"/>
      <c r="BC782" s="717"/>
      <c r="BD782" s="723"/>
      <c r="BE782" s="723"/>
      <c r="BF782" s="723"/>
      <c r="BG782" s="723"/>
      <c r="BH782" s="723"/>
      <c r="BI782" s="1"/>
      <c r="BJ782" s="1"/>
      <c r="BK782" s="1"/>
      <c r="BL782" s="717"/>
      <c r="BM782" s="723"/>
      <c r="BN782" s="723"/>
      <c r="BO782" s="723"/>
      <c r="BP782" s="723"/>
      <c r="BQ782" s="723"/>
      <c r="BR782" s="1"/>
      <c r="BS782" s="1"/>
      <c r="BT782" s="1"/>
      <c r="BU782" s="1"/>
      <c r="BV782" s="1"/>
      <c r="BW782" s="1"/>
      <c r="BX782" s="1"/>
      <c r="BY782" s="1"/>
      <c r="BZ782" s="1"/>
      <c r="CA782" s="1"/>
      <c r="CB782" s="1"/>
      <c r="CC782" s="1"/>
    </row>
    <row r="783" spans="1:81" ht="39.75" customHeight="1" x14ac:dyDescent="0.3">
      <c r="A783" s="714"/>
      <c r="B783" s="715"/>
      <c r="C783" s="2"/>
      <c r="D783" s="2"/>
      <c r="E783" s="2"/>
      <c r="F783" s="2"/>
      <c r="G783" s="2"/>
      <c r="H783" s="2"/>
      <c r="I783" s="2"/>
      <c r="J783" s="716"/>
      <c r="K783" s="717"/>
      <c r="L783" s="718"/>
      <c r="M783" s="718"/>
      <c r="N783" s="719"/>
      <c r="O783" s="719"/>
      <c r="P783" s="719"/>
      <c r="Q783" s="719"/>
      <c r="R783" s="2"/>
      <c r="S783" s="2"/>
      <c r="T783" s="2"/>
      <c r="U783" s="2"/>
      <c r="V783" s="2"/>
      <c r="W783" s="2"/>
      <c r="X783" s="720"/>
      <c r="Y783" s="720"/>
      <c r="Z783" s="720"/>
      <c r="AA783" s="720"/>
      <c r="AB783" s="717"/>
      <c r="AC783" s="721"/>
      <c r="AD783" s="722"/>
      <c r="AE783" s="722"/>
      <c r="AF783" s="722"/>
      <c r="AG783" s="722"/>
      <c r="AH783" s="722"/>
      <c r="AI783" s="722"/>
      <c r="AJ783" s="722"/>
      <c r="AK783" s="717"/>
      <c r="AL783" s="723"/>
      <c r="AM783" s="723"/>
      <c r="AN783" s="723"/>
      <c r="AO783" s="723"/>
      <c r="AP783" s="723"/>
      <c r="AQ783" s="1"/>
      <c r="AR783" s="1"/>
      <c r="AS783" s="1"/>
      <c r="AT783" s="717"/>
      <c r="AU783" s="723"/>
      <c r="AV783" s="723"/>
      <c r="AW783" s="723"/>
      <c r="AX783" s="723"/>
      <c r="AY783" s="723"/>
      <c r="AZ783" s="1"/>
      <c r="BA783" s="1"/>
      <c r="BB783" s="1"/>
      <c r="BC783" s="717"/>
      <c r="BD783" s="723"/>
      <c r="BE783" s="723"/>
      <c r="BF783" s="723"/>
      <c r="BG783" s="723"/>
      <c r="BH783" s="723"/>
      <c r="BI783" s="1"/>
      <c r="BJ783" s="1"/>
      <c r="BK783" s="1"/>
      <c r="BL783" s="717"/>
      <c r="BM783" s="723"/>
      <c r="BN783" s="723"/>
      <c r="BO783" s="723"/>
      <c r="BP783" s="723"/>
      <c r="BQ783" s="723"/>
      <c r="BR783" s="1"/>
      <c r="BS783" s="1"/>
      <c r="BT783" s="1"/>
      <c r="BU783" s="1"/>
      <c r="BV783" s="1"/>
      <c r="BW783" s="1"/>
      <c r="BX783" s="1"/>
      <c r="BY783" s="1"/>
      <c r="BZ783" s="1"/>
      <c r="CA783" s="1"/>
      <c r="CB783" s="1"/>
      <c r="CC783" s="1"/>
    </row>
    <row r="784" spans="1:81" ht="39.75" customHeight="1" x14ac:dyDescent="0.3">
      <c r="A784" s="714"/>
      <c r="B784" s="715"/>
      <c r="C784" s="2"/>
      <c r="D784" s="2"/>
      <c r="E784" s="2"/>
      <c r="F784" s="2"/>
      <c r="G784" s="2"/>
      <c r="H784" s="2"/>
      <c r="I784" s="2"/>
      <c r="J784" s="716"/>
      <c r="K784" s="717"/>
      <c r="L784" s="718"/>
      <c r="M784" s="718"/>
      <c r="N784" s="719"/>
      <c r="O784" s="719"/>
      <c r="P784" s="719"/>
      <c r="Q784" s="719"/>
      <c r="R784" s="2"/>
      <c r="S784" s="2"/>
      <c r="T784" s="2"/>
      <c r="U784" s="2"/>
      <c r="V784" s="2"/>
      <c r="W784" s="2"/>
      <c r="X784" s="720"/>
      <c r="Y784" s="720"/>
      <c r="Z784" s="720"/>
      <c r="AA784" s="720"/>
      <c r="AB784" s="717"/>
      <c r="AC784" s="721"/>
      <c r="AD784" s="722"/>
      <c r="AE784" s="722"/>
      <c r="AF784" s="722"/>
      <c r="AG784" s="722"/>
      <c r="AH784" s="722"/>
      <c r="AI784" s="722"/>
      <c r="AJ784" s="722"/>
      <c r="AK784" s="717"/>
      <c r="AL784" s="723"/>
      <c r="AM784" s="723"/>
      <c r="AN784" s="723"/>
      <c r="AO784" s="723"/>
      <c r="AP784" s="723"/>
      <c r="AQ784" s="1"/>
      <c r="AR784" s="1"/>
      <c r="AS784" s="1"/>
      <c r="AT784" s="717"/>
      <c r="AU784" s="723"/>
      <c r="AV784" s="723"/>
      <c r="AW784" s="723"/>
      <c r="AX784" s="723"/>
      <c r="AY784" s="723"/>
      <c r="AZ784" s="1"/>
      <c r="BA784" s="1"/>
      <c r="BB784" s="1"/>
      <c r="BC784" s="717"/>
      <c r="BD784" s="723"/>
      <c r="BE784" s="723"/>
      <c r="BF784" s="723"/>
      <c r="BG784" s="723"/>
      <c r="BH784" s="723"/>
      <c r="BI784" s="1"/>
      <c r="BJ784" s="1"/>
      <c r="BK784" s="1"/>
      <c r="BL784" s="717"/>
      <c r="BM784" s="723"/>
      <c r="BN784" s="723"/>
      <c r="BO784" s="723"/>
      <c r="BP784" s="723"/>
      <c r="BQ784" s="723"/>
      <c r="BR784" s="1"/>
      <c r="BS784" s="1"/>
      <c r="BT784" s="1"/>
      <c r="BU784" s="1"/>
      <c r="BV784" s="1"/>
      <c r="BW784" s="1"/>
      <c r="BX784" s="1"/>
      <c r="BY784" s="1"/>
      <c r="BZ784" s="1"/>
      <c r="CA784" s="1"/>
      <c r="CB784" s="1"/>
      <c r="CC784" s="1"/>
    </row>
    <row r="785" spans="1:81" ht="39.75" customHeight="1" x14ac:dyDescent="0.3">
      <c r="A785" s="714"/>
      <c r="B785" s="715"/>
      <c r="C785" s="2"/>
      <c r="D785" s="2"/>
      <c r="E785" s="2"/>
      <c r="F785" s="2"/>
      <c r="G785" s="2"/>
      <c r="H785" s="2"/>
      <c r="I785" s="2"/>
      <c r="J785" s="716"/>
      <c r="K785" s="717"/>
      <c r="L785" s="718"/>
      <c r="M785" s="718"/>
      <c r="N785" s="719"/>
      <c r="O785" s="719"/>
      <c r="P785" s="719"/>
      <c r="Q785" s="719"/>
      <c r="R785" s="2"/>
      <c r="S785" s="2"/>
      <c r="T785" s="2"/>
      <c r="U785" s="2"/>
      <c r="V785" s="2"/>
      <c r="W785" s="2"/>
      <c r="X785" s="720"/>
      <c r="Y785" s="720"/>
      <c r="Z785" s="720"/>
      <c r="AA785" s="720"/>
      <c r="AB785" s="717"/>
      <c r="AC785" s="721"/>
      <c r="AD785" s="722"/>
      <c r="AE785" s="722"/>
      <c r="AF785" s="722"/>
      <c r="AG785" s="722"/>
      <c r="AH785" s="722"/>
      <c r="AI785" s="722"/>
      <c r="AJ785" s="722"/>
      <c r="AK785" s="717"/>
      <c r="AL785" s="723"/>
      <c r="AM785" s="723"/>
      <c r="AN785" s="723"/>
      <c r="AO785" s="723"/>
      <c r="AP785" s="723"/>
      <c r="AQ785" s="1"/>
      <c r="AR785" s="1"/>
      <c r="AS785" s="1"/>
      <c r="AT785" s="717"/>
      <c r="AU785" s="723"/>
      <c r="AV785" s="723"/>
      <c r="AW785" s="723"/>
      <c r="AX785" s="723"/>
      <c r="AY785" s="723"/>
      <c r="AZ785" s="1"/>
      <c r="BA785" s="1"/>
      <c r="BB785" s="1"/>
      <c r="BC785" s="717"/>
      <c r="BD785" s="723"/>
      <c r="BE785" s="723"/>
      <c r="BF785" s="723"/>
      <c r="BG785" s="723"/>
      <c r="BH785" s="723"/>
      <c r="BI785" s="1"/>
      <c r="BJ785" s="1"/>
      <c r="BK785" s="1"/>
      <c r="BL785" s="717"/>
      <c r="BM785" s="723"/>
      <c r="BN785" s="723"/>
      <c r="BO785" s="723"/>
      <c r="BP785" s="723"/>
      <c r="BQ785" s="723"/>
      <c r="BR785" s="1"/>
      <c r="BS785" s="1"/>
      <c r="BT785" s="1"/>
      <c r="BU785" s="1"/>
      <c r="BV785" s="1"/>
      <c r="BW785" s="1"/>
      <c r="BX785" s="1"/>
      <c r="BY785" s="1"/>
      <c r="BZ785" s="1"/>
      <c r="CA785" s="1"/>
      <c r="CB785" s="1"/>
      <c r="CC785" s="1"/>
    </row>
    <row r="786" spans="1:81" ht="39.75" customHeight="1" x14ac:dyDescent="0.3">
      <c r="A786" s="714"/>
      <c r="B786" s="715"/>
      <c r="C786" s="2"/>
      <c r="D786" s="2"/>
      <c r="E786" s="2"/>
      <c r="F786" s="2"/>
      <c r="G786" s="2"/>
      <c r="H786" s="2"/>
      <c r="I786" s="2"/>
      <c r="J786" s="716"/>
      <c r="K786" s="717"/>
      <c r="L786" s="718"/>
      <c r="M786" s="718"/>
      <c r="N786" s="719"/>
      <c r="O786" s="719"/>
      <c r="P786" s="719"/>
      <c r="Q786" s="719"/>
      <c r="R786" s="2"/>
      <c r="S786" s="2"/>
      <c r="T786" s="2"/>
      <c r="U786" s="2"/>
      <c r="V786" s="2"/>
      <c r="W786" s="2"/>
      <c r="X786" s="720"/>
      <c r="Y786" s="720"/>
      <c r="Z786" s="720"/>
      <c r="AA786" s="720"/>
      <c r="AB786" s="717"/>
      <c r="AC786" s="721"/>
      <c r="AD786" s="722"/>
      <c r="AE786" s="722"/>
      <c r="AF786" s="722"/>
      <c r="AG786" s="722"/>
      <c r="AH786" s="722"/>
      <c r="AI786" s="722"/>
      <c r="AJ786" s="722"/>
      <c r="AK786" s="717"/>
      <c r="AL786" s="723"/>
      <c r="AM786" s="723"/>
      <c r="AN786" s="723"/>
      <c r="AO786" s="723"/>
      <c r="AP786" s="723"/>
      <c r="AQ786" s="1"/>
      <c r="AR786" s="1"/>
      <c r="AS786" s="1"/>
      <c r="AT786" s="717"/>
      <c r="AU786" s="723"/>
      <c r="AV786" s="723"/>
      <c r="AW786" s="723"/>
      <c r="AX786" s="723"/>
      <c r="AY786" s="723"/>
      <c r="AZ786" s="1"/>
      <c r="BA786" s="1"/>
      <c r="BB786" s="1"/>
      <c r="BC786" s="717"/>
      <c r="BD786" s="723"/>
      <c r="BE786" s="723"/>
      <c r="BF786" s="723"/>
      <c r="BG786" s="723"/>
      <c r="BH786" s="723"/>
      <c r="BI786" s="1"/>
      <c r="BJ786" s="1"/>
      <c r="BK786" s="1"/>
      <c r="BL786" s="717"/>
      <c r="BM786" s="723"/>
      <c r="BN786" s="723"/>
      <c r="BO786" s="723"/>
      <c r="BP786" s="723"/>
      <c r="BQ786" s="723"/>
      <c r="BR786" s="1"/>
      <c r="BS786" s="1"/>
      <c r="BT786" s="1"/>
      <c r="BU786" s="1"/>
      <c r="BV786" s="1"/>
      <c r="BW786" s="1"/>
      <c r="BX786" s="1"/>
      <c r="BY786" s="1"/>
      <c r="BZ786" s="1"/>
      <c r="CA786" s="1"/>
      <c r="CB786" s="1"/>
      <c r="CC786" s="1"/>
    </row>
    <row r="787" spans="1:81" ht="39.75" customHeight="1" x14ac:dyDescent="0.3">
      <c r="A787" s="714"/>
      <c r="B787" s="715"/>
      <c r="C787" s="2"/>
      <c r="D787" s="2"/>
      <c r="E787" s="2"/>
      <c r="F787" s="2"/>
      <c r="G787" s="2"/>
      <c r="H787" s="2"/>
      <c r="I787" s="2"/>
      <c r="J787" s="716"/>
      <c r="K787" s="717"/>
      <c r="L787" s="718"/>
      <c r="M787" s="718"/>
      <c r="N787" s="719"/>
      <c r="O787" s="719"/>
      <c r="P787" s="719"/>
      <c r="Q787" s="719"/>
      <c r="R787" s="2"/>
      <c r="S787" s="2"/>
      <c r="T787" s="2"/>
      <c r="U787" s="2"/>
      <c r="V787" s="2"/>
      <c r="W787" s="2"/>
      <c r="X787" s="720"/>
      <c r="Y787" s="720"/>
      <c r="Z787" s="720"/>
      <c r="AA787" s="720"/>
      <c r="AB787" s="717"/>
      <c r="AC787" s="721"/>
      <c r="AD787" s="722"/>
      <c r="AE787" s="722"/>
      <c r="AF787" s="722"/>
      <c r="AG787" s="722"/>
      <c r="AH787" s="722"/>
      <c r="AI787" s="722"/>
      <c r="AJ787" s="722"/>
      <c r="AK787" s="717"/>
      <c r="AL787" s="723"/>
      <c r="AM787" s="723"/>
      <c r="AN787" s="723"/>
      <c r="AO787" s="723"/>
      <c r="AP787" s="723"/>
      <c r="AQ787" s="1"/>
      <c r="AR787" s="1"/>
      <c r="AS787" s="1"/>
      <c r="AT787" s="717"/>
      <c r="AU787" s="723"/>
      <c r="AV787" s="723"/>
      <c r="AW787" s="723"/>
      <c r="AX787" s="723"/>
      <c r="AY787" s="723"/>
      <c r="AZ787" s="1"/>
      <c r="BA787" s="1"/>
      <c r="BB787" s="1"/>
      <c r="BC787" s="717"/>
      <c r="BD787" s="723"/>
      <c r="BE787" s="723"/>
      <c r="BF787" s="723"/>
      <c r="BG787" s="723"/>
      <c r="BH787" s="723"/>
      <c r="BI787" s="1"/>
      <c r="BJ787" s="1"/>
      <c r="BK787" s="1"/>
      <c r="BL787" s="717"/>
      <c r="BM787" s="723"/>
      <c r="BN787" s="723"/>
      <c r="BO787" s="723"/>
      <c r="BP787" s="723"/>
      <c r="BQ787" s="723"/>
      <c r="BR787" s="1"/>
      <c r="BS787" s="1"/>
      <c r="BT787" s="1"/>
      <c r="BU787" s="1"/>
      <c r="BV787" s="1"/>
      <c r="BW787" s="1"/>
      <c r="BX787" s="1"/>
      <c r="BY787" s="1"/>
      <c r="BZ787" s="1"/>
      <c r="CA787" s="1"/>
      <c r="CB787" s="1"/>
      <c r="CC787" s="1"/>
    </row>
    <row r="788" spans="1:81" ht="39.75" customHeight="1" x14ac:dyDescent="0.3">
      <c r="A788" s="714"/>
      <c r="B788" s="715"/>
      <c r="C788" s="2"/>
      <c r="D788" s="2"/>
      <c r="E788" s="2"/>
      <c r="F788" s="2"/>
      <c r="G788" s="2"/>
      <c r="H788" s="2"/>
      <c r="I788" s="2"/>
      <c r="J788" s="716"/>
      <c r="K788" s="717"/>
      <c r="L788" s="718"/>
      <c r="M788" s="718"/>
      <c r="N788" s="719"/>
      <c r="O788" s="719"/>
      <c r="P788" s="719"/>
      <c r="Q788" s="719"/>
      <c r="R788" s="2"/>
      <c r="S788" s="2"/>
      <c r="T788" s="2"/>
      <c r="U788" s="2"/>
      <c r="V788" s="2"/>
      <c r="W788" s="2"/>
      <c r="X788" s="720"/>
      <c r="Y788" s="720"/>
      <c r="Z788" s="720"/>
      <c r="AA788" s="720"/>
      <c r="AB788" s="717"/>
      <c r="AC788" s="721"/>
      <c r="AD788" s="722"/>
      <c r="AE788" s="722"/>
      <c r="AF788" s="722"/>
      <c r="AG788" s="722"/>
      <c r="AH788" s="722"/>
      <c r="AI788" s="722"/>
      <c r="AJ788" s="722"/>
      <c r="AK788" s="717"/>
      <c r="AL788" s="723"/>
      <c r="AM788" s="723"/>
      <c r="AN788" s="723"/>
      <c r="AO788" s="723"/>
      <c r="AP788" s="723"/>
      <c r="AQ788" s="1"/>
      <c r="AR788" s="1"/>
      <c r="AS788" s="1"/>
      <c r="AT788" s="717"/>
      <c r="AU788" s="723"/>
      <c r="AV788" s="723"/>
      <c r="AW788" s="723"/>
      <c r="AX788" s="723"/>
      <c r="AY788" s="723"/>
      <c r="AZ788" s="1"/>
      <c r="BA788" s="1"/>
      <c r="BB788" s="1"/>
      <c r="BC788" s="717"/>
      <c r="BD788" s="723"/>
      <c r="BE788" s="723"/>
      <c r="BF788" s="723"/>
      <c r="BG788" s="723"/>
      <c r="BH788" s="723"/>
      <c r="BI788" s="1"/>
      <c r="BJ788" s="1"/>
      <c r="BK788" s="1"/>
      <c r="BL788" s="717"/>
      <c r="BM788" s="723"/>
      <c r="BN788" s="723"/>
      <c r="BO788" s="723"/>
      <c r="BP788" s="723"/>
      <c r="BQ788" s="723"/>
      <c r="BR788" s="1"/>
      <c r="BS788" s="1"/>
      <c r="BT788" s="1"/>
      <c r="BU788" s="1"/>
      <c r="BV788" s="1"/>
      <c r="BW788" s="1"/>
      <c r="BX788" s="1"/>
      <c r="BY788" s="1"/>
      <c r="BZ788" s="1"/>
      <c r="CA788" s="1"/>
      <c r="CB788" s="1"/>
      <c r="CC788" s="1"/>
    </row>
    <row r="789" spans="1:81" ht="39.75" customHeight="1" x14ac:dyDescent="0.3">
      <c r="A789" s="714"/>
      <c r="B789" s="715"/>
      <c r="C789" s="2"/>
      <c r="D789" s="2"/>
      <c r="E789" s="2"/>
      <c r="F789" s="2"/>
      <c r="G789" s="2"/>
      <c r="H789" s="2"/>
      <c r="I789" s="2"/>
      <c r="J789" s="716"/>
      <c r="K789" s="717"/>
      <c r="L789" s="718"/>
      <c r="M789" s="718"/>
      <c r="N789" s="719"/>
      <c r="O789" s="719"/>
      <c r="P789" s="719"/>
      <c r="Q789" s="719"/>
      <c r="R789" s="2"/>
      <c r="S789" s="2"/>
      <c r="T789" s="2"/>
      <c r="U789" s="2"/>
      <c r="V789" s="2"/>
      <c r="W789" s="2"/>
      <c r="X789" s="720"/>
      <c r="Y789" s="720"/>
      <c r="Z789" s="720"/>
      <c r="AA789" s="720"/>
      <c r="AB789" s="717"/>
      <c r="AC789" s="721"/>
      <c r="AD789" s="722"/>
      <c r="AE789" s="722"/>
      <c r="AF789" s="722"/>
      <c r="AG789" s="722"/>
      <c r="AH789" s="722"/>
      <c r="AI789" s="722"/>
      <c r="AJ789" s="722"/>
      <c r="AK789" s="717"/>
      <c r="AL789" s="723"/>
      <c r="AM789" s="723"/>
      <c r="AN789" s="723"/>
      <c r="AO789" s="723"/>
      <c r="AP789" s="723"/>
      <c r="AQ789" s="1"/>
      <c r="AR789" s="1"/>
      <c r="AS789" s="1"/>
      <c r="AT789" s="717"/>
      <c r="AU789" s="723"/>
      <c r="AV789" s="723"/>
      <c r="AW789" s="723"/>
      <c r="AX789" s="723"/>
      <c r="AY789" s="723"/>
      <c r="AZ789" s="1"/>
      <c r="BA789" s="1"/>
      <c r="BB789" s="1"/>
      <c r="BC789" s="717"/>
      <c r="BD789" s="723"/>
      <c r="BE789" s="723"/>
      <c r="BF789" s="723"/>
      <c r="BG789" s="723"/>
      <c r="BH789" s="723"/>
      <c r="BI789" s="1"/>
      <c r="BJ789" s="1"/>
      <c r="BK789" s="1"/>
      <c r="BL789" s="717"/>
      <c r="BM789" s="723"/>
      <c r="BN789" s="723"/>
      <c r="BO789" s="723"/>
      <c r="BP789" s="723"/>
      <c r="BQ789" s="723"/>
      <c r="BR789" s="1"/>
      <c r="BS789" s="1"/>
      <c r="BT789" s="1"/>
      <c r="BU789" s="1"/>
      <c r="BV789" s="1"/>
      <c r="BW789" s="1"/>
      <c r="BX789" s="1"/>
      <c r="BY789" s="1"/>
      <c r="BZ789" s="1"/>
      <c r="CA789" s="1"/>
      <c r="CB789" s="1"/>
      <c r="CC789" s="1"/>
    </row>
    <row r="790" spans="1:81" ht="39.75" customHeight="1" x14ac:dyDescent="0.3">
      <c r="A790" s="714"/>
      <c r="B790" s="715"/>
      <c r="C790" s="2"/>
      <c r="D790" s="2"/>
      <c r="E790" s="2"/>
      <c r="F790" s="2"/>
      <c r="G790" s="2"/>
      <c r="H790" s="2"/>
      <c r="I790" s="2"/>
      <c r="J790" s="716"/>
      <c r="K790" s="717"/>
      <c r="L790" s="718"/>
      <c r="M790" s="718"/>
      <c r="N790" s="719"/>
      <c r="O790" s="719"/>
      <c r="P790" s="719"/>
      <c r="Q790" s="719"/>
      <c r="R790" s="2"/>
      <c r="S790" s="2"/>
      <c r="T790" s="2"/>
      <c r="U790" s="2"/>
      <c r="V790" s="2"/>
      <c r="W790" s="2"/>
      <c r="X790" s="720"/>
      <c r="Y790" s="720"/>
      <c r="Z790" s="720"/>
      <c r="AA790" s="720"/>
      <c r="AB790" s="717"/>
      <c r="AC790" s="721"/>
      <c r="AD790" s="722"/>
      <c r="AE790" s="722"/>
      <c r="AF790" s="722"/>
      <c r="AG790" s="722"/>
      <c r="AH790" s="722"/>
      <c r="AI790" s="722"/>
      <c r="AJ790" s="722"/>
      <c r="AK790" s="717"/>
      <c r="AL790" s="723"/>
      <c r="AM790" s="723"/>
      <c r="AN790" s="723"/>
      <c r="AO790" s="723"/>
      <c r="AP790" s="723"/>
      <c r="AQ790" s="1"/>
      <c r="AR790" s="1"/>
      <c r="AS790" s="1"/>
      <c r="AT790" s="717"/>
      <c r="AU790" s="723"/>
      <c r="AV790" s="723"/>
      <c r="AW790" s="723"/>
      <c r="AX790" s="723"/>
      <c r="AY790" s="723"/>
      <c r="AZ790" s="1"/>
      <c r="BA790" s="1"/>
      <c r="BB790" s="1"/>
      <c r="BC790" s="717"/>
      <c r="BD790" s="723"/>
      <c r="BE790" s="723"/>
      <c r="BF790" s="723"/>
      <c r="BG790" s="723"/>
      <c r="BH790" s="723"/>
      <c r="BI790" s="1"/>
      <c r="BJ790" s="1"/>
      <c r="BK790" s="1"/>
      <c r="BL790" s="717"/>
      <c r="BM790" s="723"/>
      <c r="BN790" s="723"/>
      <c r="BO790" s="723"/>
      <c r="BP790" s="723"/>
      <c r="BQ790" s="723"/>
      <c r="BR790" s="1"/>
      <c r="BS790" s="1"/>
      <c r="BT790" s="1"/>
      <c r="BU790" s="1"/>
      <c r="BV790" s="1"/>
      <c r="BW790" s="1"/>
      <c r="BX790" s="1"/>
      <c r="BY790" s="1"/>
      <c r="BZ790" s="1"/>
      <c r="CA790" s="1"/>
      <c r="CB790" s="1"/>
      <c r="CC790" s="1"/>
    </row>
    <row r="791" spans="1:81" ht="39.75" customHeight="1" x14ac:dyDescent="0.3">
      <c r="A791" s="714"/>
      <c r="B791" s="715"/>
      <c r="C791" s="2"/>
      <c r="D791" s="2"/>
      <c r="E791" s="2"/>
      <c r="F791" s="2"/>
      <c r="G791" s="2"/>
      <c r="H791" s="2"/>
      <c r="I791" s="2"/>
      <c r="J791" s="716"/>
      <c r="K791" s="717"/>
      <c r="L791" s="718"/>
      <c r="M791" s="718"/>
      <c r="N791" s="719"/>
      <c r="O791" s="719"/>
      <c r="P791" s="719"/>
      <c r="Q791" s="719"/>
      <c r="R791" s="2"/>
      <c r="S791" s="2"/>
      <c r="T791" s="2"/>
      <c r="U791" s="2"/>
      <c r="V791" s="2"/>
      <c r="W791" s="2"/>
      <c r="X791" s="720"/>
      <c r="Y791" s="720"/>
      <c r="Z791" s="720"/>
      <c r="AA791" s="720"/>
      <c r="AB791" s="717"/>
      <c r="AC791" s="721"/>
      <c r="AD791" s="722"/>
      <c r="AE791" s="722"/>
      <c r="AF791" s="722"/>
      <c r="AG791" s="722"/>
      <c r="AH791" s="722"/>
      <c r="AI791" s="722"/>
      <c r="AJ791" s="722"/>
      <c r="AK791" s="717"/>
      <c r="AL791" s="723"/>
      <c r="AM791" s="723"/>
      <c r="AN791" s="723"/>
      <c r="AO791" s="723"/>
      <c r="AP791" s="723"/>
      <c r="AQ791" s="1"/>
      <c r="AR791" s="1"/>
      <c r="AS791" s="1"/>
      <c r="AT791" s="717"/>
      <c r="AU791" s="723"/>
      <c r="AV791" s="723"/>
      <c r="AW791" s="723"/>
      <c r="AX791" s="723"/>
      <c r="AY791" s="723"/>
      <c r="AZ791" s="1"/>
      <c r="BA791" s="1"/>
      <c r="BB791" s="1"/>
      <c r="BC791" s="717"/>
      <c r="BD791" s="723"/>
      <c r="BE791" s="723"/>
      <c r="BF791" s="723"/>
      <c r="BG791" s="723"/>
      <c r="BH791" s="723"/>
      <c r="BI791" s="1"/>
      <c r="BJ791" s="1"/>
      <c r="BK791" s="1"/>
      <c r="BL791" s="717"/>
      <c r="BM791" s="723"/>
      <c r="BN791" s="723"/>
      <c r="BO791" s="723"/>
      <c r="BP791" s="723"/>
      <c r="BQ791" s="723"/>
      <c r="BR791" s="1"/>
      <c r="BS791" s="1"/>
      <c r="BT791" s="1"/>
      <c r="BU791" s="1"/>
      <c r="BV791" s="1"/>
      <c r="BW791" s="1"/>
      <c r="BX791" s="1"/>
      <c r="BY791" s="1"/>
      <c r="BZ791" s="1"/>
      <c r="CA791" s="1"/>
      <c r="CB791" s="1"/>
      <c r="CC791" s="1"/>
    </row>
    <row r="792" spans="1:81" ht="39.75" customHeight="1" x14ac:dyDescent="0.3">
      <c r="A792" s="714"/>
      <c r="B792" s="715"/>
      <c r="C792" s="2"/>
      <c r="D792" s="2"/>
      <c r="E792" s="2"/>
      <c r="F792" s="2"/>
      <c r="G792" s="2"/>
      <c r="H792" s="2"/>
      <c r="I792" s="2"/>
      <c r="J792" s="716"/>
      <c r="K792" s="717"/>
      <c r="L792" s="718"/>
      <c r="M792" s="718"/>
      <c r="N792" s="719"/>
      <c r="O792" s="719"/>
      <c r="P792" s="719"/>
      <c r="Q792" s="719"/>
      <c r="R792" s="2"/>
      <c r="S792" s="2"/>
      <c r="T792" s="2"/>
      <c r="U792" s="2"/>
      <c r="V792" s="2"/>
      <c r="W792" s="2"/>
      <c r="X792" s="720"/>
      <c r="Y792" s="720"/>
      <c r="Z792" s="720"/>
      <c r="AA792" s="720"/>
      <c r="AB792" s="717"/>
      <c r="AC792" s="721"/>
      <c r="AD792" s="722"/>
      <c r="AE792" s="722"/>
      <c r="AF792" s="722"/>
      <c r="AG792" s="722"/>
      <c r="AH792" s="722"/>
      <c r="AI792" s="722"/>
      <c r="AJ792" s="722"/>
      <c r="AK792" s="717"/>
      <c r="AL792" s="723"/>
      <c r="AM792" s="723"/>
      <c r="AN792" s="723"/>
      <c r="AO792" s="723"/>
      <c r="AP792" s="723"/>
      <c r="AQ792" s="1"/>
      <c r="AR792" s="1"/>
      <c r="AS792" s="1"/>
      <c r="AT792" s="717"/>
      <c r="AU792" s="723"/>
      <c r="AV792" s="723"/>
      <c r="AW792" s="723"/>
      <c r="AX792" s="723"/>
      <c r="AY792" s="723"/>
      <c r="AZ792" s="1"/>
      <c r="BA792" s="1"/>
      <c r="BB792" s="1"/>
      <c r="BC792" s="717"/>
      <c r="BD792" s="723"/>
      <c r="BE792" s="723"/>
      <c r="BF792" s="723"/>
      <c r="BG792" s="723"/>
      <c r="BH792" s="723"/>
      <c r="BI792" s="1"/>
      <c r="BJ792" s="1"/>
      <c r="BK792" s="1"/>
      <c r="BL792" s="717"/>
      <c r="BM792" s="723"/>
      <c r="BN792" s="723"/>
      <c r="BO792" s="723"/>
      <c r="BP792" s="723"/>
      <c r="BQ792" s="723"/>
      <c r="BR792" s="1"/>
      <c r="BS792" s="1"/>
      <c r="BT792" s="1"/>
      <c r="BU792" s="1"/>
      <c r="BV792" s="1"/>
      <c r="BW792" s="1"/>
      <c r="BX792" s="1"/>
      <c r="BY792" s="1"/>
      <c r="BZ792" s="1"/>
      <c r="CA792" s="1"/>
      <c r="CB792" s="1"/>
      <c r="CC792" s="1"/>
    </row>
    <row r="793" spans="1:81" ht="39.75" customHeight="1" x14ac:dyDescent="0.3">
      <c r="A793" s="714"/>
      <c r="B793" s="715"/>
      <c r="C793" s="2"/>
      <c r="D793" s="2"/>
      <c r="E793" s="2"/>
      <c r="F793" s="2"/>
      <c r="G793" s="2"/>
      <c r="H793" s="2"/>
      <c r="I793" s="2"/>
      <c r="J793" s="716"/>
      <c r="K793" s="717"/>
      <c r="L793" s="718"/>
      <c r="M793" s="718"/>
      <c r="N793" s="719"/>
      <c r="O793" s="719"/>
      <c r="P793" s="719"/>
      <c r="Q793" s="719"/>
      <c r="R793" s="2"/>
      <c r="S793" s="2"/>
      <c r="T793" s="2"/>
      <c r="U793" s="2"/>
      <c r="V793" s="2"/>
      <c r="W793" s="2"/>
      <c r="X793" s="720"/>
      <c r="Y793" s="720"/>
      <c r="Z793" s="720"/>
      <c r="AA793" s="720"/>
      <c r="AB793" s="717"/>
      <c r="AC793" s="721"/>
      <c r="AD793" s="722"/>
      <c r="AE793" s="722"/>
      <c r="AF793" s="722"/>
      <c r="AG793" s="722"/>
      <c r="AH793" s="722"/>
      <c r="AI793" s="722"/>
      <c r="AJ793" s="722"/>
      <c r="AK793" s="717"/>
      <c r="AL793" s="723"/>
      <c r="AM793" s="723"/>
      <c r="AN793" s="723"/>
      <c r="AO793" s="723"/>
      <c r="AP793" s="723"/>
      <c r="AQ793" s="1"/>
      <c r="AR793" s="1"/>
      <c r="AS793" s="1"/>
      <c r="AT793" s="717"/>
      <c r="AU793" s="723"/>
      <c r="AV793" s="723"/>
      <c r="AW793" s="723"/>
      <c r="AX793" s="723"/>
      <c r="AY793" s="723"/>
      <c r="AZ793" s="1"/>
      <c r="BA793" s="1"/>
      <c r="BB793" s="1"/>
      <c r="BC793" s="717"/>
      <c r="BD793" s="723"/>
      <c r="BE793" s="723"/>
      <c r="BF793" s="723"/>
      <c r="BG793" s="723"/>
      <c r="BH793" s="723"/>
      <c r="BI793" s="1"/>
      <c r="BJ793" s="1"/>
      <c r="BK793" s="1"/>
      <c r="BL793" s="717"/>
      <c r="BM793" s="723"/>
      <c r="BN793" s="723"/>
      <c r="BO793" s="723"/>
      <c r="BP793" s="723"/>
      <c r="BQ793" s="723"/>
      <c r="BR793" s="1"/>
      <c r="BS793" s="1"/>
      <c r="BT793" s="1"/>
      <c r="BU793" s="1"/>
      <c r="BV793" s="1"/>
      <c r="BW793" s="1"/>
      <c r="BX793" s="1"/>
      <c r="BY793" s="1"/>
      <c r="BZ793" s="1"/>
      <c r="CA793" s="1"/>
      <c r="CB793" s="1"/>
      <c r="CC793" s="1"/>
    </row>
    <row r="794" spans="1:81" ht="39.75" customHeight="1" x14ac:dyDescent="0.3">
      <c r="A794" s="714"/>
      <c r="B794" s="715"/>
      <c r="C794" s="2"/>
      <c r="D794" s="2"/>
      <c r="E794" s="2"/>
      <c r="F794" s="2"/>
      <c r="G794" s="2"/>
      <c r="H794" s="2"/>
      <c r="I794" s="2"/>
      <c r="J794" s="716"/>
      <c r="K794" s="717"/>
      <c r="L794" s="718"/>
      <c r="M794" s="718"/>
      <c r="N794" s="719"/>
      <c r="O794" s="719"/>
      <c r="P794" s="719"/>
      <c r="Q794" s="719"/>
      <c r="R794" s="2"/>
      <c r="S794" s="2"/>
      <c r="T794" s="2"/>
      <c r="U794" s="2"/>
      <c r="V794" s="2"/>
      <c r="W794" s="2"/>
      <c r="X794" s="720"/>
      <c r="Y794" s="720"/>
      <c r="Z794" s="720"/>
      <c r="AA794" s="720"/>
      <c r="AB794" s="717"/>
      <c r="AC794" s="721"/>
      <c r="AD794" s="722"/>
      <c r="AE794" s="722"/>
      <c r="AF794" s="722"/>
      <c r="AG794" s="722"/>
      <c r="AH794" s="722"/>
      <c r="AI794" s="722"/>
      <c r="AJ794" s="722"/>
      <c r="AK794" s="717"/>
      <c r="AL794" s="723"/>
      <c r="AM794" s="723"/>
      <c r="AN794" s="723"/>
      <c r="AO794" s="723"/>
      <c r="AP794" s="723"/>
      <c r="AQ794" s="1"/>
      <c r="AR794" s="1"/>
      <c r="AS794" s="1"/>
      <c r="AT794" s="717"/>
      <c r="AU794" s="723"/>
      <c r="AV794" s="723"/>
      <c r="AW794" s="723"/>
      <c r="AX794" s="723"/>
      <c r="AY794" s="723"/>
      <c r="AZ794" s="1"/>
      <c r="BA794" s="1"/>
      <c r="BB794" s="1"/>
      <c r="BC794" s="717"/>
      <c r="BD794" s="723"/>
      <c r="BE794" s="723"/>
      <c r="BF794" s="723"/>
      <c r="BG794" s="723"/>
      <c r="BH794" s="723"/>
      <c r="BI794" s="1"/>
      <c r="BJ794" s="1"/>
      <c r="BK794" s="1"/>
      <c r="BL794" s="717"/>
      <c r="BM794" s="723"/>
      <c r="BN794" s="723"/>
      <c r="BO794" s="723"/>
      <c r="BP794" s="723"/>
      <c r="BQ794" s="723"/>
      <c r="BR794" s="1"/>
      <c r="BS794" s="1"/>
      <c r="BT794" s="1"/>
      <c r="BU794" s="1"/>
      <c r="BV794" s="1"/>
      <c r="BW794" s="1"/>
      <c r="BX794" s="1"/>
      <c r="BY794" s="1"/>
      <c r="BZ794" s="1"/>
      <c r="CA794" s="1"/>
      <c r="CB794" s="1"/>
      <c r="CC794" s="1"/>
    </row>
    <row r="795" spans="1:81" ht="39.75" customHeight="1" x14ac:dyDescent="0.3">
      <c r="A795" s="714"/>
      <c r="B795" s="715"/>
      <c r="C795" s="2"/>
      <c r="D795" s="2"/>
      <c r="E795" s="2"/>
      <c r="F795" s="2"/>
      <c r="G795" s="2"/>
      <c r="H795" s="2"/>
      <c r="I795" s="2"/>
      <c r="J795" s="716"/>
      <c r="K795" s="717"/>
      <c r="L795" s="718"/>
      <c r="M795" s="718"/>
      <c r="N795" s="719"/>
      <c r="O795" s="719"/>
      <c r="P795" s="719"/>
      <c r="Q795" s="719"/>
      <c r="R795" s="2"/>
      <c r="S795" s="2"/>
      <c r="T795" s="2"/>
      <c r="U795" s="2"/>
      <c r="V795" s="2"/>
      <c r="W795" s="2"/>
      <c r="X795" s="720"/>
      <c r="Y795" s="720"/>
      <c r="Z795" s="720"/>
      <c r="AA795" s="720"/>
      <c r="AB795" s="717"/>
      <c r="AC795" s="721"/>
      <c r="AD795" s="722"/>
      <c r="AE795" s="722"/>
      <c r="AF795" s="722"/>
      <c r="AG795" s="722"/>
      <c r="AH795" s="722"/>
      <c r="AI795" s="722"/>
      <c r="AJ795" s="722"/>
      <c r="AK795" s="717"/>
      <c r="AL795" s="723"/>
      <c r="AM795" s="723"/>
      <c r="AN795" s="723"/>
      <c r="AO795" s="723"/>
      <c r="AP795" s="723"/>
      <c r="AQ795" s="1"/>
      <c r="AR795" s="1"/>
      <c r="AS795" s="1"/>
      <c r="AT795" s="717"/>
      <c r="AU795" s="723"/>
      <c r="AV795" s="723"/>
      <c r="AW795" s="723"/>
      <c r="AX795" s="723"/>
      <c r="AY795" s="723"/>
      <c r="AZ795" s="1"/>
      <c r="BA795" s="1"/>
      <c r="BB795" s="1"/>
      <c r="BC795" s="717"/>
      <c r="BD795" s="723"/>
      <c r="BE795" s="723"/>
      <c r="BF795" s="723"/>
      <c r="BG795" s="723"/>
      <c r="BH795" s="723"/>
      <c r="BI795" s="1"/>
      <c r="BJ795" s="1"/>
      <c r="BK795" s="1"/>
      <c r="BL795" s="717"/>
      <c r="BM795" s="723"/>
      <c r="BN795" s="723"/>
      <c r="BO795" s="723"/>
      <c r="BP795" s="723"/>
      <c r="BQ795" s="723"/>
      <c r="BR795" s="1"/>
      <c r="BS795" s="1"/>
      <c r="BT795" s="1"/>
      <c r="BU795" s="1"/>
      <c r="BV795" s="1"/>
      <c r="BW795" s="1"/>
      <c r="BX795" s="1"/>
      <c r="BY795" s="1"/>
      <c r="BZ795" s="1"/>
      <c r="CA795" s="1"/>
      <c r="CB795" s="1"/>
      <c r="CC795" s="1"/>
    </row>
    <row r="796" spans="1:81" ht="39.75" customHeight="1" x14ac:dyDescent="0.3">
      <c r="A796" s="714"/>
      <c r="B796" s="715"/>
      <c r="C796" s="2"/>
      <c r="D796" s="2"/>
      <c r="E796" s="2"/>
      <c r="F796" s="2"/>
      <c r="G796" s="2"/>
      <c r="H796" s="2"/>
      <c r="I796" s="2"/>
      <c r="J796" s="716"/>
      <c r="K796" s="717"/>
      <c r="L796" s="718"/>
      <c r="M796" s="718"/>
      <c r="N796" s="719"/>
      <c r="O796" s="719"/>
      <c r="P796" s="719"/>
      <c r="Q796" s="719"/>
      <c r="R796" s="2"/>
      <c r="S796" s="2"/>
      <c r="T796" s="2"/>
      <c r="U796" s="2"/>
      <c r="V796" s="2"/>
      <c r="W796" s="2"/>
      <c r="X796" s="720"/>
      <c r="Y796" s="720"/>
      <c r="Z796" s="720"/>
      <c r="AA796" s="720"/>
      <c r="AB796" s="717"/>
      <c r="AC796" s="721"/>
      <c r="AD796" s="722"/>
      <c r="AE796" s="722"/>
      <c r="AF796" s="722"/>
      <c r="AG796" s="722"/>
      <c r="AH796" s="722"/>
      <c r="AI796" s="722"/>
      <c r="AJ796" s="722"/>
      <c r="AK796" s="717"/>
      <c r="AL796" s="723"/>
      <c r="AM796" s="723"/>
      <c r="AN796" s="723"/>
      <c r="AO796" s="723"/>
      <c r="AP796" s="723"/>
      <c r="AQ796" s="1"/>
      <c r="AR796" s="1"/>
      <c r="AS796" s="1"/>
      <c r="AT796" s="717"/>
      <c r="AU796" s="723"/>
      <c r="AV796" s="723"/>
      <c r="AW796" s="723"/>
      <c r="AX796" s="723"/>
      <c r="AY796" s="723"/>
      <c r="AZ796" s="1"/>
      <c r="BA796" s="1"/>
      <c r="BB796" s="1"/>
      <c r="BC796" s="717"/>
      <c r="BD796" s="723"/>
      <c r="BE796" s="723"/>
      <c r="BF796" s="723"/>
      <c r="BG796" s="723"/>
      <c r="BH796" s="723"/>
      <c r="BI796" s="1"/>
      <c r="BJ796" s="1"/>
      <c r="BK796" s="1"/>
      <c r="BL796" s="717"/>
      <c r="BM796" s="723"/>
      <c r="BN796" s="723"/>
      <c r="BO796" s="723"/>
      <c r="BP796" s="723"/>
      <c r="BQ796" s="723"/>
      <c r="BR796" s="1"/>
      <c r="BS796" s="1"/>
      <c r="BT796" s="1"/>
      <c r="BU796" s="1"/>
      <c r="BV796" s="1"/>
      <c r="BW796" s="1"/>
      <c r="BX796" s="1"/>
      <c r="BY796" s="1"/>
      <c r="BZ796" s="1"/>
      <c r="CA796" s="1"/>
      <c r="CB796" s="1"/>
      <c r="CC796" s="1"/>
    </row>
    <row r="797" spans="1:81" ht="39.75" customHeight="1" x14ac:dyDescent="0.3">
      <c r="A797" s="714"/>
      <c r="B797" s="715"/>
      <c r="C797" s="2"/>
      <c r="D797" s="2"/>
      <c r="E797" s="2"/>
      <c r="F797" s="2"/>
      <c r="G797" s="2"/>
      <c r="H797" s="2"/>
      <c r="I797" s="2"/>
      <c r="J797" s="716"/>
      <c r="K797" s="717"/>
      <c r="L797" s="718"/>
      <c r="M797" s="718"/>
      <c r="N797" s="719"/>
      <c r="O797" s="719"/>
      <c r="P797" s="719"/>
      <c r="Q797" s="719"/>
      <c r="R797" s="2"/>
      <c r="S797" s="2"/>
      <c r="T797" s="2"/>
      <c r="U797" s="2"/>
      <c r="V797" s="2"/>
      <c r="W797" s="2"/>
      <c r="X797" s="720"/>
      <c r="Y797" s="720"/>
      <c r="Z797" s="720"/>
      <c r="AA797" s="720"/>
      <c r="AB797" s="717"/>
      <c r="AC797" s="721"/>
      <c r="AD797" s="722"/>
      <c r="AE797" s="722"/>
      <c r="AF797" s="722"/>
      <c r="AG797" s="722"/>
      <c r="AH797" s="722"/>
      <c r="AI797" s="722"/>
      <c r="AJ797" s="722"/>
      <c r="AK797" s="717"/>
      <c r="AL797" s="723"/>
      <c r="AM797" s="723"/>
      <c r="AN797" s="723"/>
      <c r="AO797" s="723"/>
      <c r="AP797" s="723"/>
      <c r="AQ797" s="1"/>
      <c r="AR797" s="1"/>
      <c r="AS797" s="1"/>
      <c r="AT797" s="717"/>
      <c r="AU797" s="723"/>
      <c r="AV797" s="723"/>
      <c r="AW797" s="723"/>
      <c r="AX797" s="723"/>
      <c r="AY797" s="723"/>
      <c r="AZ797" s="1"/>
      <c r="BA797" s="1"/>
      <c r="BB797" s="1"/>
      <c r="BC797" s="717"/>
      <c r="BD797" s="723"/>
      <c r="BE797" s="723"/>
      <c r="BF797" s="723"/>
      <c r="BG797" s="723"/>
      <c r="BH797" s="723"/>
      <c r="BI797" s="1"/>
      <c r="BJ797" s="1"/>
      <c r="BK797" s="1"/>
      <c r="BL797" s="717"/>
      <c r="BM797" s="723"/>
      <c r="BN797" s="723"/>
      <c r="BO797" s="723"/>
      <c r="BP797" s="723"/>
      <c r="BQ797" s="723"/>
      <c r="BR797" s="1"/>
      <c r="BS797" s="1"/>
      <c r="BT797" s="1"/>
      <c r="BU797" s="1"/>
      <c r="BV797" s="1"/>
      <c r="BW797" s="1"/>
      <c r="BX797" s="1"/>
      <c r="BY797" s="1"/>
      <c r="BZ797" s="1"/>
      <c r="CA797" s="1"/>
      <c r="CB797" s="1"/>
      <c r="CC797" s="1"/>
    </row>
    <row r="798" spans="1:81" ht="39.75" customHeight="1" x14ac:dyDescent="0.3">
      <c r="A798" s="714"/>
      <c r="B798" s="715"/>
      <c r="C798" s="2"/>
      <c r="D798" s="2"/>
      <c r="E798" s="2"/>
      <c r="F798" s="2"/>
      <c r="G798" s="2"/>
      <c r="H798" s="2"/>
      <c r="I798" s="2"/>
      <c r="J798" s="716"/>
      <c r="K798" s="717"/>
      <c r="L798" s="718"/>
      <c r="M798" s="718"/>
      <c r="N798" s="719"/>
      <c r="O798" s="719"/>
      <c r="P798" s="719"/>
      <c r="Q798" s="719"/>
      <c r="R798" s="2"/>
      <c r="S798" s="2"/>
      <c r="T798" s="2"/>
      <c r="U798" s="2"/>
      <c r="V798" s="2"/>
      <c r="W798" s="2"/>
      <c r="X798" s="720"/>
      <c r="Y798" s="720"/>
      <c r="Z798" s="720"/>
      <c r="AA798" s="720"/>
      <c r="AB798" s="717"/>
      <c r="AC798" s="721"/>
      <c r="AD798" s="722"/>
      <c r="AE798" s="722"/>
      <c r="AF798" s="722"/>
      <c r="AG798" s="722"/>
      <c r="AH798" s="722"/>
      <c r="AI798" s="722"/>
      <c r="AJ798" s="722"/>
      <c r="AK798" s="717"/>
      <c r="AL798" s="723"/>
      <c r="AM798" s="723"/>
      <c r="AN798" s="723"/>
      <c r="AO798" s="723"/>
      <c r="AP798" s="723"/>
      <c r="AQ798" s="1"/>
      <c r="AR798" s="1"/>
      <c r="AS798" s="1"/>
      <c r="AT798" s="717"/>
      <c r="AU798" s="723"/>
      <c r="AV798" s="723"/>
      <c r="AW798" s="723"/>
      <c r="AX798" s="723"/>
      <c r="AY798" s="723"/>
      <c r="AZ798" s="1"/>
      <c r="BA798" s="1"/>
      <c r="BB798" s="1"/>
      <c r="BC798" s="717"/>
      <c r="BD798" s="723"/>
      <c r="BE798" s="723"/>
      <c r="BF798" s="723"/>
      <c r="BG798" s="723"/>
      <c r="BH798" s="723"/>
      <c r="BI798" s="1"/>
      <c r="BJ798" s="1"/>
      <c r="BK798" s="1"/>
      <c r="BL798" s="717"/>
      <c r="BM798" s="723"/>
      <c r="BN798" s="723"/>
      <c r="BO798" s="723"/>
      <c r="BP798" s="723"/>
      <c r="BQ798" s="723"/>
      <c r="BR798" s="1"/>
      <c r="BS798" s="1"/>
      <c r="BT798" s="1"/>
      <c r="BU798" s="1"/>
      <c r="BV798" s="1"/>
      <c r="BW798" s="1"/>
      <c r="BX798" s="1"/>
      <c r="BY798" s="1"/>
      <c r="BZ798" s="1"/>
      <c r="CA798" s="1"/>
      <c r="CB798" s="1"/>
      <c r="CC798" s="1"/>
    </row>
    <row r="799" spans="1:81" ht="39.75" customHeight="1" x14ac:dyDescent="0.3">
      <c r="A799" s="714"/>
      <c r="B799" s="715"/>
      <c r="C799" s="2"/>
      <c r="D799" s="2"/>
      <c r="E799" s="2"/>
      <c r="F799" s="2"/>
      <c r="G799" s="2"/>
      <c r="H799" s="2"/>
      <c r="I799" s="2"/>
      <c r="J799" s="716"/>
      <c r="K799" s="717"/>
      <c r="L799" s="718"/>
      <c r="M799" s="718"/>
      <c r="N799" s="719"/>
      <c r="O799" s="719"/>
      <c r="P799" s="719"/>
      <c r="Q799" s="719"/>
      <c r="R799" s="2"/>
      <c r="S799" s="2"/>
      <c r="T799" s="2"/>
      <c r="U799" s="2"/>
      <c r="V799" s="2"/>
      <c r="W799" s="2"/>
      <c r="X799" s="720"/>
      <c r="Y799" s="720"/>
      <c r="Z799" s="720"/>
      <c r="AA799" s="720"/>
      <c r="AB799" s="717"/>
      <c r="AC799" s="721"/>
      <c r="AD799" s="722"/>
      <c r="AE799" s="722"/>
      <c r="AF799" s="722"/>
      <c r="AG799" s="722"/>
      <c r="AH799" s="722"/>
      <c r="AI799" s="722"/>
      <c r="AJ799" s="722"/>
      <c r="AK799" s="717"/>
      <c r="AL799" s="723"/>
      <c r="AM799" s="723"/>
      <c r="AN799" s="723"/>
      <c r="AO799" s="723"/>
      <c r="AP799" s="723"/>
      <c r="AQ799" s="1"/>
      <c r="AR799" s="1"/>
      <c r="AS799" s="1"/>
      <c r="AT799" s="717"/>
      <c r="AU799" s="723"/>
      <c r="AV799" s="723"/>
      <c r="AW799" s="723"/>
      <c r="AX799" s="723"/>
      <c r="AY799" s="723"/>
      <c r="AZ799" s="1"/>
      <c r="BA799" s="1"/>
      <c r="BB799" s="1"/>
      <c r="BC799" s="717"/>
      <c r="BD799" s="723"/>
      <c r="BE799" s="723"/>
      <c r="BF799" s="723"/>
      <c r="BG799" s="723"/>
      <c r="BH799" s="723"/>
      <c r="BI799" s="1"/>
      <c r="BJ799" s="1"/>
      <c r="BK799" s="1"/>
      <c r="BL799" s="717"/>
      <c r="BM799" s="723"/>
      <c r="BN799" s="723"/>
      <c r="BO799" s="723"/>
      <c r="BP799" s="723"/>
      <c r="BQ799" s="723"/>
      <c r="BR799" s="1"/>
      <c r="BS799" s="1"/>
      <c r="BT799" s="1"/>
      <c r="BU799" s="1"/>
      <c r="BV799" s="1"/>
      <c r="BW799" s="1"/>
      <c r="BX799" s="1"/>
      <c r="BY799" s="1"/>
      <c r="BZ799" s="1"/>
      <c r="CA799" s="1"/>
      <c r="CB799" s="1"/>
      <c r="CC799" s="1"/>
    </row>
    <row r="800" spans="1:81" ht="39.75" customHeight="1" x14ac:dyDescent="0.3">
      <c r="A800" s="714"/>
      <c r="B800" s="715"/>
      <c r="C800" s="2"/>
      <c r="D800" s="2"/>
      <c r="E800" s="2"/>
      <c r="F800" s="2"/>
      <c r="G800" s="2"/>
      <c r="H800" s="2"/>
      <c r="I800" s="2"/>
      <c r="J800" s="716"/>
      <c r="K800" s="717"/>
      <c r="L800" s="718"/>
      <c r="M800" s="718"/>
      <c r="N800" s="719"/>
      <c r="O800" s="719"/>
      <c r="P800" s="719"/>
      <c r="Q800" s="719"/>
      <c r="R800" s="2"/>
      <c r="S800" s="2"/>
      <c r="T800" s="2"/>
      <c r="U800" s="2"/>
      <c r="V800" s="2"/>
      <c r="W800" s="2"/>
      <c r="X800" s="720"/>
      <c r="Y800" s="720"/>
      <c r="Z800" s="720"/>
      <c r="AA800" s="720"/>
      <c r="AB800" s="717"/>
      <c r="AC800" s="721"/>
      <c r="AD800" s="722"/>
      <c r="AE800" s="722"/>
      <c r="AF800" s="722"/>
      <c r="AG800" s="722"/>
      <c r="AH800" s="722"/>
      <c r="AI800" s="722"/>
      <c r="AJ800" s="722"/>
      <c r="AK800" s="717"/>
      <c r="AL800" s="723"/>
      <c r="AM800" s="723"/>
      <c r="AN800" s="723"/>
      <c r="AO800" s="723"/>
      <c r="AP800" s="723"/>
      <c r="AQ800" s="1"/>
      <c r="AR800" s="1"/>
      <c r="AS800" s="1"/>
      <c r="AT800" s="717"/>
      <c r="AU800" s="723"/>
      <c r="AV800" s="723"/>
      <c r="AW800" s="723"/>
      <c r="AX800" s="723"/>
      <c r="AY800" s="723"/>
      <c r="AZ800" s="1"/>
      <c r="BA800" s="1"/>
      <c r="BB800" s="1"/>
      <c r="BC800" s="717"/>
      <c r="BD800" s="723"/>
      <c r="BE800" s="723"/>
      <c r="BF800" s="723"/>
      <c r="BG800" s="723"/>
      <c r="BH800" s="723"/>
      <c r="BI800" s="1"/>
      <c r="BJ800" s="1"/>
      <c r="BK800" s="1"/>
      <c r="BL800" s="717"/>
      <c r="BM800" s="723"/>
      <c r="BN800" s="723"/>
      <c r="BO800" s="723"/>
      <c r="BP800" s="723"/>
      <c r="BQ800" s="723"/>
      <c r="BR800" s="1"/>
      <c r="BS800" s="1"/>
      <c r="BT800" s="1"/>
      <c r="BU800" s="1"/>
      <c r="BV800" s="1"/>
      <c r="BW800" s="1"/>
      <c r="BX800" s="1"/>
      <c r="BY800" s="1"/>
      <c r="BZ800" s="1"/>
      <c r="CA800" s="1"/>
      <c r="CB800" s="1"/>
      <c r="CC800" s="1"/>
    </row>
    <row r="801" spans="1:81" ht="39.75" customHeight="1" x14ac:dyDescent="0.3">
      <c r="A801" s="714"/>
      <c r="B801" s="715"/>
      <c r="C801" s="2"/>
      <c r="D801" s="2"/>
      <c r="E801" s="2"/>
      <c r="F801" s="2"/>
      <c r="G801" s="2"/>
      <c r="H801" s="2"/>
      <c r="I801" s="2"/>
      <c r="J801" s="716"/>
      <c r="K801" s="717"/>
      <c r="L801" s="718"/>
      <c r="M801" s="718"/>
      <c r="N801" s="719"/>
      <c r="O801" s="719"/>
      <c r="P801" s="719"/>
      <c r="Q801" s="719"/>
      <c r="R801" s="2"/>
      <c r="S801" s="2"/>
      <c r="T801" s="2"/>
      <c r="U801" s="2"/>
      <c r="V801" s="2"/>
      <c r="W801" s="2"/>
      <c r="X801" s="720"/>
      <c r="Y801" s="720"/>
      <c r="Z801" s="720"/>
      <c r="AA801" s="720"/>
      <c r="AB801" s="717"/>
      <c r="AC801" s="721"/>
      <c r="AD801" s="722"/>
      <c r="AE801" s="722"/>
      <c r="AF801" s="722"/>
      <c r="AG801" s="722"/>
      <c r="AH801" s="722"/>
      <c r="AI801" s="722"/>
      <c r="AJ801" s="722"/>
      <c r="AK801" s="717"/>
      <c r="AL801" s="723"/>
      <c r="AM801" s="723"/>
      <c r="AN801" s="723"/>
      <c r="AO801" s="723"/>
      <c r="AP801" s="723"/>
      <c r="AQ801" s="1"/>
      <c r="AR801" s="1"/>
      <c r="AS801" s="1"/>
      <c r="AT801" s="717"/>
      <c r="AU801" s="723"/>
      <c r="AV801" s="723"/>
      <c r="AW801" s="723"/>
      <c r="AX801" s="723"/>
      <c r="AY801" s="723"/>
      <c r="AZ801" s="1"/>
      <c r="BA801" s="1"/>
      <c r="BB801" s="1"/>
      <c r="BC801" s="717"/>
      <c r="BD801" s="723"/>
      <c r="BE801" s="723"/>
      <c r="BF801" s="723"/>
      <c r="BG801" s="723"/>
      <c r="BH801" s="723"/>
      <c r="BI801" s="1"/>
      <c r="BJ801" s="1"/>
      <c r="BK801" s="1"/>
      <c r="BL801" s="717"/>
      <c r="BM801" s="723"/>
      <c r="BN801" s="723"/>
      <c r="BO801" s="723"/>
      <c r="BP801" s="723"/>
      <c r="BQ801" s="723"/>
      <c r="BR801" s="1"/>
      <c r="BS801" s="1"/>
      <c r="BT801" s="1"/>
      <c r="BU801" s="1"/>
      <c r="BV801" s="1"/>
      <c r="BW801" s="1"/>
      <c r="BX801" s="1"/>
      <c r="BY801" s="1"/>
      <c r="BZ801" s="1"/>
      <c r="CA801" s="1"/>
      <c r="CB801" s="1"/>
      <c r="CC801" s="1"/>
    </row>
    <row r="802" spans="1:81" ht="39.75" customHeight="1" x14ac:dyDescent="0.3">
      <c r="A802" s="714"/>
      <c r="B802" s="715"/>
      <c r="C802" s="2"/>
      <c r="D802" s="2"/>
      <c r="E802" s="2"/>
      <c r="F802" s="2"/>
      <c r="G802" s="2"/>
      <c r="H802" s="2"/>
      <c r="I802" s="2"/>
      <c r="J802" s="716"/>
      <c r="K802" s="717"/>
      <c r="L802" s="718"/>
      <c r="M802" s="718"/>
      <c r="N802" s="719"/>
      <c r="O802" s="719"/>
      <c r="P802" s="719"/>
      <c r="Q802" s="719"/>
      <c r="R802" s="2"/>
      <c r="S802" s="2"/>
      <c r="T802" s="2"/>
      <c r="U802" s="2"/>
      <c r="V802" s="2"/>
      <c r="W802" s="2"/>
      <c r="X802" s="720"/>
      <c r="Y802" s="720"/>
      <c r="Z802" s="720"/>
      <c r="AA802" s="720"/>
      <c r="AB802" s="717"/>
      <c r="AC802" s="721"/>
      <c r="AD802" s="722"/>
      <c r="AE802" s="722"/>
      <c r="AF802" s="722"/>
      <c r="AG802" s="722"/>
      <c r="AH802" s="722"/>
      <c r="AI802" s="722"/>
      <c r="AJ802" s="722"/>
      <c r="AK802" s="717"/>
      <c r="AL802" s="723"/>
      <c r="AM802" s="723"/>
      <c r="AN802" s="723"/>
      <c r="AO802" s="723"/>
      <c r="AP802" s="723"/>
      <c r="AQ802" s="1"/>
      <c r="AR802" s="1"/>
      <c r="AS802" s="1"/>
      <c r="AT802" s="717"/>
      <c r="AU802" s="723"/>
      <c r="AV802" s="723"/>
      <c r="AW802" s="723"/>
      <c r="AX802" s="723"/>
      <c r="AY802" s="723"/>
      <c r="AZ802" s="1"/>
      <c r="BA802" s="1"/>
      <c r="BB802" s="1"/>
      <c r="BC802" s="717"/>
      <c r="BD802" s="723"/>
      <c r="BE802" s="723"/>
      <c r="BF802" s="723"/>
      <c r="BG802" s="723"/>
      <c r="BH802" s="723"/>
      <c r="BI802" s="1"/>
      <c r="BJ802" s="1"/>
      <c r="BK802" s="1"/>
      <c r="BL802" s="717"/>
      <c r="BM802" s="723"/>
      <c r="BN802" s="723"/>
      <c r="BO802" s="723"/>
      <c r="BP802" s="723"/>
      <c r="BQ802" s="723"/>
      <c r="BR802" s="1"/>
      <c r="BS802" s="1"/>
      <c r="BT802" s="1"/>
      <c r="BU802" s="1"/>
      <c r="BV802" s="1"/>
      <c r="BW802" s="1"/>
      <c r="BX802" s="1"/>
      <c r="BY802" s="1"/>
      <c r="BZ802" s="1"/>
      <c r="CA802" s="1"/>
      <c r="CB802" s="1"/>
      <c r="CC802" s="1"/>
    </row>
    <row r="803" spans="1:81" ht="39.75" customHeight="1" x14ac:dyDescent="0.3">
      <c r="A803" s="714"/>
      <c r="B803" s="715"/>
      <c r="C803" s="2"/>
      <c r="D803" s="2"/>
      <c r="E803" s="2"/>
      <c r="F803" s="2"/>
      <c r="G803" s="2"/>
      <c r="H803" s="2"/>
      <c r="I803" s="2"/>
      <c r="J803" s="716"/>
      <c r="K803" s="717"/>
      <c r="L803" s="718"/>
      <c r="M803" s="718"/>
      <c r="N803" s="719"/>
      <c r="O803" s="719"/>
      <c r="P803" s="719"/>
      <c r="Q803" s="719"/>
      <c r="R803" s="2"/>
      <c r="S803" s="2"/>
      <c r="T803" s="2"/>
      <c r="U803" s="2"/>
      <c r="V803" s="2"/>
      <c r="W803" s="2"/>
      <c r="X803" s="720"/>
      <c r="Y803" s="720"/>
      <c r="Z803" s="720"/>
      <c r="AA803" s="720"/>
      <c r="AB803" s="717"/>
      <c r="AC803" s="721"/>
      <c r="AD803" s="722"/>
      <c r="AE803" s="722"/>
      <c r="AF803" s="722"/>
      <c r="AG803" s="722"/>
      <c r="AH803" s="722"/>
      <c r="AI803" s="722"/>
      <c r="AJ803" s="722"/>
      <c r="AK803" s="717"/>
      <c r="AL803" s="723"/>
      <c r="AM803" s="723"/>
      <c r="AN803" s="723"/>
      <c r="AO803" s="723"/>
      <c r="AP803" s="723"/>
      <c r="AQ803" s="1"/>
      <c r="AR803" s="1"/>
      <c r="AS803" s="1"/>
      <c r="AT803" s="717"/>
      <c r="AU803" s="723"/>
      <c r="AV803" s="723"/>
      <c r="AW803" s="723"/>
      <c r="AX803" s="723"/>
      <c r="AY803" s="723"/>
      <c r="AZ803" s="1"/>
      <c r="BA803" s="1"/>
      <c r="BB803" s="1"/>
      <c r="BC803" s="717"/>
      <c r="BD803" s="723"/>
      <c r="BE803" s="723"/>
      <c r="BF803" s="723"/>
      <c r="BG803" s="723"/>
      <c r="BH803" s="723"/>
      <c r="BI803" s="1"/>
      <c r="BJ803" s="1"/>
      <c r="BK803" s="1"/>
      <c r="BL803" s="717"/>
      <c r="BM803" s="723"/>
      <c r="BN803" s="723"/>
      <c r="BO803" s="723"/>
      <c r="BP803" s="723"/>
      <c r="BQ803" s="723"/>
      <c r="BR803" s="1"/>
      <c r="BS803" s="1"/>
      <c r="BT803" s="1"/>
      <c r="BU803" s="1"/>
      <c r="BV803" s="1"/>
      <c r="BW803" s="1"/>
      <c r="BX803" s="1"/>
      <c r="BY803" s="1"/>
      <c r="BZ803" s="1"/>
      <c r="CA803" s="1"/>
      <c r="CB803" s="1"/>
      <c r="CC803" s="1"/>
    </row>
    <row r="804" spans="1:81" ht="39.75" customHeight="1" x14ac:dyDescent="0.3">
      <c r="A804" s="714"/>
      <c r="B804" s="715"/>
      <c r="C804" s="2"/>
      <c r="D804" s="2"/>
      <c r="E804" s="2"/>
      <c r="F804" s="2"/>
      <c r="G804" s="2"/>
      <c r="H804" s="2"/>
      <c r="I804" s="2"/>
      <c r="J804" s="716"/>
      <c r="K804" s="717"/>
      <c r="L804" s="718"/>
      <c r="M804" s="718"/>
      <c r="N804" s="719"/>
      <c r="O804" s="719"/>
      <c r="P804" s="719"/>
      <c r="Q804" s="719"/>
      <c r="R804" s="2"/>
      <c r="S804" s="2"/>
      <c r="T804" s="2"/>
      <c r="U804" s="2"/>
      <c r="V804" s="2"/>
      <c r="W804" s="2"/>
      <c r="X804" s="720"/>
      <c r="Y804" s="720"/>
      <c r="Z804" s="720"/>
      <c r="AA804" s="720"/>
      <c r="AB804" s="717"/>
      <c r="AC804" s="721"/>
      <c r="AD804" s="722"/>
      <c r="AE804" s="722"/>
      <c r="AF804" s="722"/>
      <c r="AG804" s="722"/>
      <c r="AH804" s="722"/>
      <c r="AI804" s="722"/>
      <c r="AJ804" s="722"/>
      <c r="AK804" s="717"/>
      <c r="AL804" s="723"/>
      <c r="AM804" s="723"/>
      <c r="AN804" s="723"/>
      <c r="AO804" s="723"/>
      <c r="AP804" s="723"/>
      <c r="AQ804" s="1"/>
      <c r="AR804" s="1"/>
      <c r="AS804" s="1"/>
      <c r="AT804" s="717"/>
      <c r="AU804" s="723"/>
      <c r="AV804" s="723"/>
      <c r="AW804" s="723"/>
      <c r="AX804" s="723"/>
      <c r="AY804" s="723"/>
      <c r="AZ804" s="1"/>
      <c r="BA804" s="1"/>
      <c r="BB804" s="1"/>
      <c r="BC804" s="717"/>
      <c r="BD804" s="723"/>
      <c r="BE804" s="723"/>
      <c r="BF804" s="723"/>
      <c r="BG804" s="723"/>
      <c r="BH804" s="723"/>
      <c r="BI804" s="1"/>
      <c r="BJ804" s="1"/>
      <c r="BK804" s="1"/>
      <c r="BL804" s="717"/>
      <c r="BM804" s="723"/>
      <c r="BN804" s="723"/>
      <c r="BO804" s="723"/>
      <c r="BP804" s="723"/>
      <c r="BQ804" s="723"/>
      <c r="BR804" s="1"/>
      <c r="BS804" s="1"/>
      <c r="BT804" s="1"/>
      <c r="BU804" s="1"/>
      <c r="BV804" s="1"/>
      <c r="BW804" s="1"/>
      <c r="BX804" s="1"/>
      <c r="BY804" s="1"/>
      <c r="BZ804" s="1"/>
      <c r="CA804" s="1"/>
      <c r="CB804" s="1"/>
      <c r="CC804" s="1"/>
    </row>
    <row r="805" spans="1:81" ht="39.75" customHeight="1" x14ac:dyDescent="0.3">
      <c r="A805" s="714"/>
      <c r="B805" s="715"/>
      <c r="C805" s="2"/>
      <c r="D805" s="2"/>
      <c r="E805" s="2"/>
      <c r="F805" s="2"/>
      <c r="G805" s="2"/>
      <c r="H805" s="2"/>
      <c r="I805" s="2"/>
      <c r="J805" s="716"/>
      <c r="K805" s="717"/>
      <c r="L805" s="718"/>
      <c r="M805" s="718"/>
      <c r="N805" s="719"/>
      <c r="O805" s="719"/>
      <c r="P805" s="719"/>
      <c r="Q805" s="719"/>
      <c r="R805" s="2"/>
      <c r="S805" s="2"/>
      <c r="T805" s="2"/>
      <c r="U805" s="2"/>
      <c r="V805" s="2"/>
      <c r="W805" s="2"/>
      <c r="X805" s="720"/>
      <c r="Y805" s="720"/>
      <c r="Z805" s="720"/>
      <c r="AA805" s="720"/>
      <c r="AB805" s="717"/>
      <c r="AC805" s="721"/>
      <c r="AD805" s="722"/>
      <c r="AE805" s="722"/>
      <c r="AF805" s="722"/>
      <c r="AG805" s="722"/>
      <c r="AH805" s="722"/>
      <c r="AI805" s="722"/>
      <c r="AJ805" s="722"/>
      <c r="AK805" s="717"/>
      <c r="AL805" s="723"/>
      <c r="AM805" s="723"/>
      <c r="AN805" s="723"/>
      <c r="AO805" s="723"/>
      <c r="AP805" s="723"/>
      <c r="AQ805" s="1"/>
      <c r="AR805" s="1"/>
      <c r="AS805" s="1"/>
      <c r="AT805" s="717"/>
      <c r="AU805" s="723"/>
      <c r="AV805" s="723"/>
      <c r="AW805" s="723"/>
      <c r="AX805" s="723"/>
      <c r="AY805" s="723"/>
      <c r="AZ805" s="1"/>
      <c r="BA805" s="1"/>
      <c r="BB805" s="1"/>
      <c r="BC805" s="717"/>
      <c r="BD805" s="723"/>
      <c r="BE805" s="723"/>
      <c r="BF805" s="723"/>
      <c r="BG805" s="723"/>
      <c r="BH805" s="723"/>
      <c r="BI805" s="1"/>
      <c r="BJ805" s="1"/>
      <c r="BK805" s="1"/>
      <c r="BL805" s="717"/>
      <c r="BM805" s="723"/>
      <c r="BN805" s="723"/>
      <c r="BO805" s="723"/>
      <c r="BP805" s="723"/>
      <c r="BQ805" s="723"/>
      <c r="BR805" s="1"/>
      <c r="BS805" s="1"/>
      <c r="BT805" s="1"/>
      <c r="BU805" s="1"/>
      <c r="BV805" s="1"/>
      <c r="BW805" s="1"/>
      <c r="BX805" s="1"/>
      <c r="BY805" s="1"/>
      <c r="BZ805" s="1"/>
      <c r="CA805" s="1"/>
      <c r="CB805" s="1"/>
      <c r="CC805" s="1"/>
    </row>
    <row r="806" spans="1:81" ht="39.75" customHeight="1" x14ac:dyDescent="0.3">
      <c r="A806" s="714"/>
      <c r="B806" s="715"/>
      <c r="C806" s="2"/>
      <c r="D806" s="2"/>
      <c r="E806" s="2"/>
      <c r="F806" s="2"/>
      <c r="G806" s="2"/>
      <c r="H806" s="2"/>
      <c r="I806" s="2"/>
      <c r="J806" s="716"/>
      <c r="K806" s="717"/>
      <c r="L806" s="718"/>
      <c r="M806" s="718"/>
      <c r="N806" s="719"/>
      <c r="O806" s="719"/>
      <c r="P806" s="719"/>
      <c r="Q806" s="719"/>
      <c r="R806" s="2"/>
      <c r="S806" s="2"/>
      <c r="T806" s="2"/>
      <c r="U806" s="2"/>
      <c r="V806" s="2"/>
      <c r="W806" s="2"/>
      <c r="X806" s="720"/>
      <c r="Y806" s="720"/>
      <c r="Z806" s="720"/>
      <c r="AA806" s="720"/>
      <c r="AB806" s="717"/>
      <c r="AC806" s="721"/>
      <c r="AD806" s="722"/>
      <c r="AE806" s="722"/>
      <c r="AF806" s="722"/>
      <c r="AG806" s="722"/>
      <c r="AH806" s="722"/>
      <c r="AI806" s="722"/>
      <c r="AJ806" s="722"/>
      <c r="AK806" s="717"/>
      <c r="AL806" s="723"/>
      <c r="AM806" s="723"/>
      <c r="AN806" s="723"/>
      <c r="AO806" s="723"/>
      <c r="AP806" s="723"/>
      <c r="AQ806" s="1"/>
      <c r="AR806" s="1"/>
      <c r="AS806" s="1"/>
      <c r="AT806" s="717"/>
      <c r="AU806" s="723"/>
      <c r="AV806" s="723"/>
      <c r="AW806" s="723"/>
      <c r="AX806" s="723"/>
      <c r="AY806" s="723"/>
      <c r="AZ806" s="1"/>
      <c r="BA806" s="1"/>
      <c r="BB806" s="1"/>
      <c r="BC806" s="717"/>
      <c r="BD806" s="723"/>
      <c r="BE806" s="723"/>
      <c r="BF806" s="723"/>
      <c r="BG806" s="723"/>
      <c r="BH806" s="723"/>
      <c r="BI806" s="1"/>
      <c r="BJ806" s="1"/>
      <c r="BK806" s="1"/>
      <c r="BL806" s="717"/>
      <c r="BM806" s="723"/>
      <c r="BN806" s="723"/>
      <c r="BO806" s="723"/>
      <c r="BP806" s="723"/>
      <c r="BQ806" s="723"/>
      <c r="BR806" s="1"/>
      <c r="BS806" s="1"/>
      <c r="BT806" s="1"/>
      <c r="BU806" s="1"/>
      <c r="BV806" s="1"/>
      <c r="BW806" s="1"/>
      <c r="BX806" s="1"/>
      <c r="BY806" s="1"/>
      <c r="BZ806" s="1"/>
      <c r="CA806" s="1"/>
      <c r="CB806" s="1"/>
      <c r="CC806" s="1"/>
    </row>
    <row r="807" spans="1:81" ht="39.75" customHeight="1" x14ac:dyDescent="0.3">
      <c r="A807" s="714"/>
      <c r="B807" s="715"/>
      <c r="C807" s="2"/>
      <c r="D807" s="2"/>
      <c r="E807" s="2"/>
      <c r="F807" s="2"/>
      <c r="G807" s="2"/>
      <c r="H807" s="2"/>
      <c r="I807" s="2"/>
      <c r="J807" s="716"/>
      <c r="K807" s="717"/>
      <c r="L807" s="718"/>
      <c r="M807" s="718"/>
      <c r="N807" s="719"/>
      <c r="O807" s="719"/>
      <c r="P807" s="719"/>
      <c r="Q807" s="719"/>
      <c r="R807" s="2"/>
      <c r="S807" s="2"/>
      <c r="T807" s="2"/>
      <c r="U807" s="2"/>
      <c r="V807" s="2"/>
      <c r="W807" s="2"/>
      <c r="X807" s="720"/>
      <c r="Y807" s="720"/>
      <c r="Z807" s="720"/>
      <c r="AA807" s="720"/>
      <c r="AB807" s="717"/>
      <c r="AC807" s="721"/>
      <c r="AD807" s="722"/>
      <c r="AE807" s="722"/>
      <c r="AF807" s="722"/>
      <c r="AG807" s="722"/>
      <c r="AH807" s="722"/>
      <c r="AI807" s="722"/>
      <c r="AJ807" s="722"/>
      <c r="AK807" s="717"/>
      <c r="AL807" s="723"/>
      <c r="AM807" s="723"/>
      <c r="AN807" s="723"/>
      <c r="AO807" s="723"/>
      <c r="AP807" s="723"/>
      <c r="AQ807" s="1"/>
      <c r="AR807" s="1"/>
      <c r="AS807" s="1"/>
      <c r="AT807" s="717"/>
      <c r="AU807" s="723"/>
      <c r="AV807" s="723"/>
      <c r="AW807" s="723"/>
      <c r="AX807" s="723"/>
      <c r="AY807" s="723"/>
      <c r="AZ807" s="1"/>
      <c r="BA807" s="1"/>
      <c r="BB807" s="1"/>
      <c r="BC807" s="717"/>
      <c r="BD807" s="723"/>
      <c r="BE807" s="723"/>
      <c r="BF807" s="723"/>
      <c r="BG807" s="723"/>
      <c r="BH807" s="723"/>
      <c r="BI807" s="1"/>
      <c r="BJ807" s="1"/>
      <c r="BK807" s="1"/>
      <c r="BL807" s="717"/>
      <c r="BM807" s="723"/>
      <c r="BN807" s="723"/>
      <c r="BO807" s="723"/>
      <c r="BP807" s="723"/>
      <c r="BQ807" s="723"/>
      <c r="BR807" s="1"/>
      <c r="BS807" s="1"/>
      <c r="BT807" s="1"/>
      <c r="BU807" s="1"/>
      <c r="BV807" s="1"/>
      <c r="BW807" s="1"/>
      <c r="BX807" s="1"/>
      <c r="BY807" s="1"/>
      <c r="BZ807" s="1"/>
      <c r="CA807" s="1"/>
      <c r="CB807" s="1"/>
      <c r="CC807" s="1"/>
    </row>
    <row r="808" spans="1:81" ht="39.75" customHeight="1" x14ac:dyDescent="0.3">
      <c r="A808" s="714"/>
      <c r="B808" s="715"/>
      <c r="C808" s="2"/>
      <c r="D808" s="2"/>
      <c r="E808" s="2"/>
      <c r="F808" s="2"/>
      <c r="G808" s="2"/>
      <c r="H808" s="2"/>
      <c r="I808" s="2"/>
      <c r="J808" s="716"/>
      <c r="K808" s="717"/>
      <c r="L808" s="718"/>
      <c r="M808" s="718"/>
      <c r="N808" s="719"/>
      <c r="O808" s="719"/>
      <c r="P808" s="719"/>
      <c r="Q808" s="719"/>
      <c r="R808" s="2"/>
      <c r="S808" s="2"/>
      <c r="T808" s="2"/>
      <c r="U808" s="2"/>
      <c r="V808" s="2"/>
      <c r="W808" s="2"/>
      <c r="X808" s="720"/>
      <c r="Y808" s="720"/>
      <c r="Z808" s="720"/>
      <c r="AA808" s="720"/>
      <c r="AB808" s="717"/>
      <c r="AC808" s="721"/>
      <c r="AD808" s="722"/>
      <c r="AE808" s="722"/>
      <c r="AF808" s="722"/>
      <c r="AG808" s="722"/>
      <c r="AH808" s="722"/>
      <c r="AI808" s="722"/>
      <c r="AJ808" s="722"/>
      <c r="AK808" s="717"/>
      <c r="AL808" s="723"/>
      <c r="AM808" s="723"/>
      <c r="AN808" s="723"/>
      <c r="AO808" s="723"/>
      <c r="AP808" s="723"/>
      <c r="AQ808" s="1"/>
      <c r="AR808" s="1"/>
      <c r="AS808" s="1"/>
      <c r="AT808" s="717"/>
      <c r="AU808" s="723"/>
      <c r="AV808" s="723"/>
      <c r="AW808" s="723"/>
      <c r="AX808" s="723"/>
      <c r="AY808" s="723"/>
      <c r="AZ808" s="1"/>
      <c r="BA808" s="1"/>
      <c r="BB808" s="1"/>
      <c r="BC808" s="717"/>
      <c r="BD808" s="723"/>
      <c r="BE808" s="723"/>
      <c r="BF808" s="723"/>
      <c r="BG808" s="723"/>
      <c r="BH808" s="723"/>
      <c r="BI808" s="1"/>
      <c r="BJ808" s="1"/>
      <c r="BK808" s="1"/>
      <c r="BL808" s="717"/>
      <c r="BM808" s="723"/>
      <c r="BN808" s="723"/>
      <c r="BO808" s="723"/>
      <c r="BP808" s="723"/>
      <c r="BQ808" s="723"/>
      <c r="BR808" s="1"/>
      <c r="BS808" s="1"/>
      <c r="BT808" s="1"/>
      <c r="BU808" s="1"/>
      <c r="BV808" s="1"/>
      <c r="BW808" s="1"/>
      <c r="BX808" s="1"/>
      <c r="BY808" s="1"/>
      <c r="BZ808" s="1"/>
      <c r="CA808" s="1"/>
      <c r="CB808" s="1"/>
      <c r="CC808" s="1"/>
    </row>
    <row r="809" spans="1:81" ht="39.75" customHeight="1" x14ac:dyDescent="0.3">
      <c r="A809" s="714"/>
      <c r="B809" s="715"/>
      <c r="C809" s="2"/>
      <c r="D809" s="2"/>
      <c r="E809" s="2"/>
      <c r="F809" s="2"/>
      <c r="G809" s="2"/>
      <c r="H809" s="2"/>
      <c r="I809" s="2"/>
      <c r="J809" s="716"/>
      <c r="K809" s="717"/>
      <c r="L809" s="718"/>
      <c r="M809" s="718"/>
      <c r="N809" s="719"/>
      <c r="O809" s="719"/>
      <c r="P809" s="719"/>
      <c r="Q809" s="719"/>
      <c r="R809" s="2"/>
      <c r="S809" s="2"/>
      <c r="T809" s="2"/>
      <c r="U809" s="2"/>
      <c r="V809" s="2"/>
      <c r="W809" s="2"/>
      <c r="X809" s="720"/>
      <c r="Y809" s="720"/>
      <c r="Z809" s="720"/>
      <c r="AA809" s="720"/>
      <c r="AB809" s="717"/>
      <c r="AC809" s="721"/>
      <c r="AD809" s="722"/>
      <c r="AE809" s="722"/>
      <c r="AF809" s="722"/>
      <c r="AG809" s="722"/>
      <c r="AH809" s="722"/>
      <c r="AI809" s="722"/>
      <c r="AJ809" s="722"/>
      <c r="AK809" s="717"/>
      <c r="AL809" s="723"/>
      <c r="AM809" s="723"/>
      <c r="AN809" s="723"/>
      <c r="AO809" s="723"/>
      <c r="AP809" s="723"/>
      <c r="AQ809" s="1"/>
      <c r="AR809" s="1"/>
      <c r="AS809" s="1"/>
      <c r="AT809" s="717"/>
      <c r="AU809" s="723"/>
      <c r="AV809" s="723"/>
      <c r="AW809" s="723"/>
      <c r="AX809" s="723"/>
      <c r="AY809" s="723"/>
      <c r="AZ809" s="1"/>
      <c r="BA809" s="1"/>
      <c r="BB809" s="1"/>
      <c r="BC809" s="717"/>
      <c r="BD809" s="723"/>
      <c r="BE809" s="723"/>
      <c r="BF809" s="723"/>
      <c r="BG809" s="723"/>
      <c r="BH809" s="723"/>
      <c r="BI809" s="1"/>
      <c r="BJ809" s="1"/>
      <c r="BK809" s="1"/>
      <c r="BL809" s="717"/>
      <c r="BM809" s="723"/>
      <c r="BN809" s="723"/>
      <c r="BO809" s="723"/>
      <c r="BP809" s="723"/>
      <c r="BQ809" s="723"/>
      <c r="BR809" s="1"/>
      <c r="BS809" s="1"/>
      <c r="BT809" s="1"/>
      <c r="BU809" s="1"/>
      <c r="BV809" s="1"/>
      <c r="BW809" s="1"/>
      <c r="BX809" s="1"/>
      <c r="BY809" s="1"/>
      <c r="BZ809" s="1"/>
      <c r="CA809" s="1"/>
      <c r="CB809" s="1"/>
      <c r="CC809" s="1"/>
    </row>
    <row r="810" spans="1:81" ht="39.75" customHeight="1" x14ac:dyDescent="0.3">
      <c r="A810" s="714"/>
      <c r="B810" s="715"/>
      <c r="C810" s="2"/>
      <c r="D810" s="2"/>
      <c r="E810" s="2"/>
      <c r="F810" s="2"/>
      <c r="G810" s="2"/>
      <c r="H810" s="2"/>
      <c r="I810" s="2"/>
      <c r="J810" s="716"/>
      <c r="K810" s="717"/>
      <c r="L810" s="718"/>
      <c r="M810" s="718"/>
      <c r="N810" s="719"/>
      <c r="O810" s="719"/>
      <c r="P810" s="719"/>
      <c r="Q810" s="719"/>
      <c r="R810" s="2"/>
      <c r="S810" s="2"/>
      <c r="T810" s="2"/>
      <c r="U810" s="2"/>
      <c r="V810" s="2"/>
      <c r="W810" s="2"/>
      <c r="X810" s="720"/>
      <c r="Y810" s="720"/>
      <c r="Z810" s="720"/>
      <c r="AA810" s="720"/>
      <c r="AB810" s="717"/>
      <c r="AC810" s="721"/>
      <c r="AD810" s="722"/>
      <c r="AE810" s="722"/>
      <c r="AF810" s="722"/>
      <c r="AG810" s="722"/>
      <c r="AH810" s="722"/>
      <c r="AI810" s="722"/>
      <c r="AJ810" s="722"/>
      <c r="AK810" s="717"/>
      <c r="AL810" s="723"/>
      <c r="AM810" s="723"/>
      <c r="AN810" s="723"/>
      <c r="AO810" s="723"/>
      <c r="AP810" s="723"/>
      <c r="AQ810" s="1"/>
      <c r="AR810" s="1"/>
      <c r="AS810" s="1"/>
      <c r="AT810" s="717"/>
      <c r="AU810" s="723"/>
      <c r="AV810" s="723"/>
      <c r="AW810" s="723"/>
      <c r="AX810" s="723"/>
      <c r="AY810" s="723"/>
      <c r="AZ810" s="1"/>
      <c r="BA810" s="1"/>
      <c r="BB810" s="1"/>
      <c r="BC810" s="717"/>
      <c r="BD810" s="723"/>
      <c r="BE810" s="723"/>
      <c r="BF810" s="723"/>
      <c r="BG810" s="723"/>
      <c r="BH810" s="723"/>
      <c r="BI810" s="1"/>
      <c r="BJ810" s="1"/>
      <c r="BK810" s="1"/>
      <c r="BL810" s="717"/>
      <c r="BM810" s="723"/>
      <c r="BN810" s="723"/>
      <c r="BO810" s="723"/>
      <c r="BP810" s="723"/>
      <c r="BQ810" s="723"/>
      <c r="BR810" s="1"/>
      <c r="BS810" s="1"/>
      <c r="BT810" s="1"/>
      <c r="BU810" s="1"/>
      <c r="BV810" s="1"/>
      <c r="BW810" s="1"/>
      <c r="BX810" s="1"/>
      <c r="BY810" s="1"/>
      <c r="BZ810" s="1"/>
      <c r="CA810" s="1"/>
      <c r="CB810" s="1"/>
      <c r="CC810" s="1"/>
    </row>
    <row r="811" spans="1:81" ht="39.75" customHeight="1" x14ac:dyDescent="0.3">
      <c r="A811" s="714"/>
      <c r="B811" s="715"/>
      <c r="C811" s="2"/>
      <c r="D811" s="2"/>
      <c r="E811" s="2"/>
      <c r="F811" s="2"/>
      <c r="G811" s="2"/>
      <c r="H811" s="2"/>
      <c r="I811" s="2"/>
      <c r="J811" s="716"/>
      <c r="K811" s="717"/>
      <c r="L811" s="718"/>
      <c r="M811" s="718"/>
      <c r="N811" s="719"/>
      <c r="O811" s="719"/>
      <c r="P811" s="719"/>
      <c r="Q811" s="719"/>
      <c r="R811" s="2"/>
      <c r="S811" s="2"/>
      <c r="T811" s="2"/>
      <c r="U811" s="2"/>
      <c r="V811" s="2"/>
      <c r="W811" s="2"/>
      <c r="X811" s="720"/>
      <c r="Y811" s="720"/>
      <c r="Z811" s="720"/>
      <c r="AA811" s="720"/>
      <c r="AB811" s="717"/>
      <c r="AC811" s="721"/>
      <c r="AD811" s="722"/>
      <c r="AE811" s="722"/>
      <c r="AF811" s="722"/>
      <c r="AG811" s="722"/>
      <c r="AH811" s="722"/>
      <c r="AI811" s="722"/>
      <c r="AJ811" s="722"/>
      <c r="AK811" s="717"/>
      <c r="AL811" s="723"/>
      <c r="AM811" s="723"/>
      <c r="AN811" s="723"/>
      <c r="AO811" s="723"/>
      <c r="AP811" s="723"/>
      <c r="AQ811" s="1"/>
      <c r="AR811" s="1"/>
      <c r="AS811" s="1"/>
      <c r="AT811" s="717"/>
      <c r="AU811" s="723"/>
      <c r="AV811" s="723"/>
      <c r="AW811" s="723"/>
      <c r="AX811" s="723"/>
      <c r="AY811" s="723"/>
      <c r="AZ811" s="1"/>
      <c r="BA811" s="1"/>
      <c r="BB811" s="1"/>
      <c r="BC811" s="717"/>
      <c r="BD811" s="723"/>
      <c r="BE811" s="723"/>
      <c r="BF811" s="723"/>
      <c r="BG811" s="723"/>
      <c r="BH811" s="723"/>
      <c r="BI811" s="1"/>
      <c r="BJ811" s="1"/>
      <c r="BK811" s="1"/>
      <c r="BL811" s="717"/>
      <c r="BM811" s="723"/>
      <c r="BN811" s="723"/>
      <c r="BO811" s="723"/>
      <c r="BP811" s="723"/>
      <c r="BQ811" s="723"/>
      <c r="BR811" s="1"/>
      <c r="BS811" s="1"/>
      <c r="BT811" s="1"/>
      <c r="BU811" s="1"/>
      <c r="BV811" s="1"/>
      <c r="BW811" s="1"/>
      <c r="BX811" s="1"/>
      <c r="BY811" s="1"/>
      <c r="BZ811" s="1"/>
      <c r="CA811" s="1"/>
      <c r="CB811" s="1"/>
      <c r="CC811" s="1"/>
    </row>
    <row r="812" spans="1:81" ht="39.75" customHeight="1" x14ac:dyDescent="0.3">
      <c r="A812" s="714"/>
      <c r="B812" s="715"/>
      <c r="C812" s="2"/>
      <c r="D812" s="2"/>
      <c r="E812" s="2"/>
      <c r="F812" s="2"/>
      <c r="G812" s="2"/>
      <c r="H812" s="2"/>
      <c r="I812" s="2"/>
      <c r="J812" s="716"/>
      <c r="K812" s="717"/>
      <c r="L812" s="718"/>
      <c r="M812" s="718"/>
      <c r="N812" s="719"/>
      <c r="O812" s="719"/>
      <c r="P812" s="719"/>
      <c r="Q812" s="719"/>
      <c r="R812" s="2"/>
      <c r="S812" s="2"/>
      <c r="T812" s="2"/>
      <c r="U812" s="2"/>
      <c r="V812" s="2"/>
      <c r="W812" s="2"/>
      <c r="X812" s="720"/>
      <c r="Y812" s="720"/>
      <c r="Z812" s="720"/>
      <c r="AA812" s="720"/>
      <c r="AB812" s="717"/>
      <c r="AC812" s="721"/>
      <c r="AD812" s="722"/>
      <c r="AE812" s="722"/>
      <c r="AF812" s="722"/>
      <c r="AG812" s="722"/>
      <c r="AH812" s="722"/>
      <c r="AI812" s="722"/>
      <c r="AJ812" s="722"/>
      <c r="AK812" s="717"/>
      <c r="AL812" s="723"/>
      <c r="AM812" s="723"/>
      <c r="AN812" s="723"/>
      <c r="AO812" s="723"/>
      <c r="AP812" s="723"/>
      <c r="AQ812" s="1"/>
      <c r="AR812" s="1"/>
      <c r="AS812" s="1"/>
      <c r="AT812" s="717"/>
      <c r="AU812" s="723"/>
      <c r="AV812" s="723"/>
      <c r="AW812" s="723"/>
      <c r="AX812" s="723"/>
      <c r="AY812" s="723"/>
      <c r="AZ812" s="1"/>
      <c r="BA812" s="1"/>
      <c r="BB812" s="1"/>
      <c r="BC812" s="717"/>
      <c r="BD812" s="723"/>
      <c r="BE812" s="723"/>
      <c r="BF812" s="723"/>
      <c r="BG812" s="723"/>
      <c r="BH812" s="723"/>
      <c r="BI812" s="1"/>
      <c r="BJ812" s="1"/>
      <c r="BK812" s="1"/>
      <c r="BL812" s="717"/>
      <c r="BM812" s="723"/>
      <c r="BN812" s="723"/>
      <c r="BO812" s="723"/>
      <c r="BP812" s="723"/>
      <c r="BQ812" s="723"/>
      <c r="BR812" s="1"/>
      <c r="BS812" s="1"/>
      <c r="BT812" s="1"/>
      <c r="BU812" s="1"/>
      <c r="BV812" s="1"/>
      <c r="BW812" s="1"/>
      <c r="BX812" s="1"/>
      <c r="BY812" s="1"/>
      <c r="BZ812" s="1"/>
      <c r="CA812" s="1"/>
      <c r="CB812" s="1"/>
      <c r="CC812" s="1"/>
    </row>
    <row r="813" spans="1:81" ht="39.75" customHeight="1" x14ac:dyDescent="0.3">
      <c r="A813" s="714"/>
      <c r="B813" s="715"/>
      <c r="C813" s="2"/>
      <c r="D813" s="2"/>
      <c r="E813" s="2"/>
      <c r="F813" s="2"/>
      <c r="G813" s="2"/>
      <c r="H813" s="2"/>
      <c r="I813" s="2"/>
      <c r="J813" s="716"/>
      <c r="K813" s="717"/>
      <c r="L813" s="718"/>
      <c r="M813" s="718"/>
      <c r="N813" s="719"/>
      <c r="O813" s="719"/>
      <c r="P813" s="719"/>
      <c r="Q813" s="719"/>
      <c r="R813" s="2"/>
      <c r="S813" s="2"/>
      <c r="T813" s="2"/>
      <c r="U813" s="2"/>
      <c r="V813" s="2"/>
      <c r="W813" s="2"/>
      <c r="X813" s="720"/>
      <c r="Y813" s="720"/>
      <c r="Z813" s="720"/>
      <c r="AA813" s="720"/>
      <c r="AB813" s="717"/>
      <c r="AC813" s="721"/>
      <c r="AD813" s="722"/>
      <c r="AE813" s="722"/>
      <c r="AF813" s="722"/>
      <c r="AG813" s="722"/>
      <c r="AH813" s="722"/>
      <c r="AI813" s="722"/>
      <c r="AJ813" s="722"/>
      <c r="AK813" s="717"/>
      <c r="AL813" s="723"/>
      <c r="AM813" s="723"/>
      <c r="AN813" s="723"/>
      <c r="AO813" s="723"/>
      <c r="AP813" s="723"/>
      <c r="AQ813" s="1"/>
      <c r="AR813" s="1"/>
      <c r="AS813" s="1"/>
      <c r="AT813" s="717"/>
      <c r="AU813" s="723"/>
      <c r="AV813" s="723"/>
      <c r="AW813" s="723"/>
      <c r="AX813" s="723"/>
      <c r="AY813" s="723"/>
      <c r="AZ813" s="1"/>
      <c r="BA813" s="1"/>
      <c r="BB813" s="1"/>
      <c r="BC813" s="717"/>
      <c r="BD813" s="723"/>
      <c r="BE813" s="723"/>
      <c r="BF813" s="723"/>
      <c r="BG813" s="723"/>
      <c r="BH813" s="723"/>
      <c r="BI813" s="1"/>
      <c r="BJ813" s="1"/>
      <c r="BK813" s="1"/>
      <c r="BL813" s="717"/>
      <c r="BM813" s="723"/>
      <c r="BN813" s="723"/>
      <c r="BO813" s="723"/>
      <c r="BP813" s="723"/>
      <c r="BQ813" s="723"/>
      <c r="BR813" s="1"/>
      <c r="BS813" s="1"/>
      <c r="BT813" s="1"/>
      <c r="BU813" s="1"/>
      <c r="BV813" s="1"/>
      <c r="BW813" s="1"/>
      <c r="BX813" s="1"/>
      <c r="BY813" s="1"/>
      <c r="BZ813" s="1"/>
      <c r="CA813" s="1"/>
      <c r="CB813" s="1"/>
      <c r="CC813" s="1"/>
    </row>
    <row r="814" spans="1:81" ht="39.75" customHeight="1" x14ac:dyDescent="0.3">
      <c r="A814" s="714"/>
      <c r="B814" s="715"/>
      <c r="C814" s="2"/>
      <c r="D814" s="2"/>
      <c r="E814" s="2"/>
      <c r="F814" s="2"/>
      <c r="G814" s="2"/>
      <c r="H814" s="2"/>
      <c r="I814" s="2"/>
      <c r="J814" s="716"/>
      <c r="K814" s="717"/>
      <c r="L814" s="718"/>
      <c r="M814" s="718"/>
      <c r="N814" s="719"/>
      <c r="O814" s="719"/>
      <c r="P814" s="719"/>
      <c r="Q814" s="719"/>
      <c r="R814" s="2"/>
      <c r="S814" s="2"/>
      <c r="T814" s="2"/>
      <c r="U814" s="2"/>
      <c r="V814" s="2"/>
      <c r="W814" s="2"/>
      <c r="X814" s="720"/>
      <c r="Y814" s="720"/>
      <c r="Z814" s="720"/>
      <c r="AA814" s="720"/>
      <c r="AB814" s="717"/>
      <c r="AC814" s="721"/>
      <c r="AD814" s="722"/>
      <c r="AE814" s="722"/>
      <c r="AF814" s="722"/>
      <c r="AG814" s="722"/>
      <c r="AH814" s="722"/>
      <c r="AI814" s="722"/>
      <c r="AJ814" s="722"/>
      <c r="AK814" s="717"/>
      <c r="AL814" s="723"/>
      <c r="AM814" s="723"/>
      <c r="AN814" s="723"/>
      <c r="AO814" s="723"/>
      <c r="AP814" s="723"/>
      <c r="AQ814" s="1"/>
      <c r="AR814" s="1"/>
      <c r="AS814" s="1"/>
      <c r="AT814" s="717"/>
      <c r="AU814" s="723"/>
      <c r="AV814" s="723"/>
      <c r="AW814" s="723"/>
      <c r="AX814" s="723"/>
      <c r="AY814" s="723"/>
      <c r="AZ814" s="1"/>
      <c r="BA814" s="1"/>
      <c r="BB814" s="1"/>
      <c r="BC814" s="717"/>
      <c r="BD814" s="723"/>
      <c r="BE814" s="723"/>
      <c r="BF814" s="723"/>
      <c r="BG814" s="723"/>
      <c r="BH814" s="723"/>
      <c r="BI814" s="1"/>
      <c r="BJ814" s="1"/>
      <c r="BK814" s="1"/>
      <c r="BL814" s="717"/>
      <c r="BM814" s="723"/>
      <c r="BN814" s="723"/>
      <c r="BO814" s="723"/>
      <c r="BP814" s="723"/>
      <c r="BQ814" s="723"/>
      <c r="BR814" s="1"/>
      <c r="BS814" s="1"/>
      <c r="BT814" s="1"/>
      <c r="BU814" s="1"/>
      <c r="BV814" s="1"/>
      <c r="BW814" s="1"/>
      <c r="BX814" s="1"/>
      <c r="BY814" s="1"/>
      <c r="BZ814" s="1"/>
      <c r="CA814" s="1"/>
      <c r="CB814" s="1"/>
      <c r="CC814" s="1"/>
    </row>
    <row r="815" spans="1:81" ht="39.75" customHeight="1" x14ac:dyDescent="0.3">
      <c r="A815" s="714"/>
      <c r="B815" s="715"/>
      <c r="C815" s="2"/>
      <c r="D815" s="2"/>
      <c r="E815" s="2"/>
      <c r="F815" s="2"/>
      <c r="G815" s="2"/>
      <c r="H815" s="2"/>
      <c r="I815" s="2"/>
      <c r="J815" s="716"/>
      <c r="K815" s="717"/>
      <c r="L815" s="718"/>
      <c r="M815" s="718"/>
      <c r="N815" s="719"/>
      <c r="O815" s="719"/>
      <c r="P815" s="719"/>
      <c r="Q815" s="719"/>
      <c r="R815" s="2"/>
      <c r="S815" s="2"/>
      <c r="T815" s="2"/>
      <c r="U815" s="2"/>
      <c r="V815" s="2"/>
      <c r="W815" s="2"/>
      <c r="X815" s="720"/>
      <c r="Y815" s="720"/>
      <c r="Z815" s="720"/>
      <c r="AA815" s="720"/>
      <c r="AB815" s="717"/>
      <c r="AC815" s="721"/>
      <c r="AD815" s="722"/>
      <c r="AE815" s="722"/>
      <c r="AF815" s="722"/>
      <c r="AG815" s="722"/>
      <c r="AH815" s="722"/>
      <c r="AI815" s="722"/>
      <c r="AJ815" s="722"/>
      <c r="AK815" s="717"/>
      <c r="AL815" s="723"/>
      <c r="AM815" s="723"/>
      <c r="AN815" s="723"/>
      <c r="AO815" s="723"/>
      <c r="AP815" s="723"/>
      <c r="AQ815" s="1"/>
      <c r="AR815" s="1"/>
      <c r="AS815" s="1"/>
      <c r="AT815" s="717"/>
      <c r="AU815" s="723"/>
      <c r="AV815" s="723"/>
      <c r="AW815" s="723"/>
      <c r="AX815" s="723"/>
      <c r="AY815" s="723"/>
      <c r="AZ815" s="1"/>
      <c r="BA815" s="1"/>
      <c r="BB815" s="1"/>
      <c r="BC815" s="717"/>
      <c r="BD815" s="723"/>
      <c r="BE815" s="723"/>
      <c r="BF815" s="723"/>
      <c r="BG815" s="723"/>
      <c r="BH815" s="723"/>
      <c r="BI815" s="1"/>
      <c r="BJ815" s="1"/>
      <c r="BK815" s="1"/>
      <c r="BL815" s="717"/>
      <c r="BM815" s="723"/>
      <c r="BN815" s="723"/>
      <c r="BO815" s="723"/>
      <c r="BP815" s="723"/>
      <c r="BQ815" s="723"/>
      <c r="BR815" s="1"/>
      <c r="BS815" s="1"/>
      <c r="BT815" s="1"/>
      <c r="BU815" s="1"/>
      <c r="BV815" s="1"/>
      <c r="BW815" s="1"/>
      <c r="BX815" s="1"/>
      <c r="BY815" s="1"/>
      <c r="BZ815" s="1"/>
      <c r="CA815" s="1"/>
      <c r="CB815" s="1"/>
      <c r="CC815" s="1"/>
    </row>
    <row r="816" spans="1:81" ht="39.75" customHeight="1" x14ac:dyDescent="0.3">
      <c r="A816" s="714"/>
      <c r="B816" s="715"/>
      <c r="C816" s="2"/>
      <c r="D816" s="2"/>
      <c r="E816" s="2"/>
      <c r="F816" s="2"/>
      <c r="G816" s="2"/>
      <c r="H816" s="2"/>
      <c r="I816" s="2"/>
      <c r="J816" s="716"/>
      <c r="K816" s="717"/>
      <c r="L816" s="718"/>
      <c r="M816" s="718"/>
      <c r="N816" s="719"/>
      <c r="O816" s="719"/>
      <c r="P816" s="719"/>
      <c r="Q816" s="719"/>
      <c r="R816" s="2"/>
      <c r="S816" s="2"/>
      <c r="T816" s="2"/>
      <c r="U816" s="2"/>
      <c r="V816" s="2"/>
      <c r="W816" s="2"/>
      <c r="X816" s="720"/>
      <c r="Y816" s="720"/>
      <c r="Z816" s="720"/>
      <c r="AA816" s="720"/>
      <c r="AB816" s="717"/>
      <c r="AC816" s="721"/>
      <c r="AD816" s="722"/>
      <c r="AE816" s="722"/>
      <c r="AF816" s="722"/>
      <c r="AG816" s="722"/>
      <c r="AH816" s="722"/>
      <c r="AI816" s="722"/>
      <c r="AJ816" s="722"/>
      <c r="AK816" s="717"/>
      <c r="AL816" s="723"/>
      <c r="AM816" s="723"/>
      <c r="AN816" s="723"/>
      <c r="AO816" s="723"/>
      <c r="AP816" s="723"/>
      <c r="AQ816" s="1"/>
      <c r="AR816" s="1"/>
      <c r="AS816" s="1"/>
      <c r="AT816" s="717"/>
      <c r="AU816" s="723"/>
      <c r="AV816" s="723"/>
      <c r="AW816" s="723"/>
      <c r="AX816" s="723"/>
      <c r="AY816" s="723"/>
      <c r="AZ816" s="1"/>
      <c r="BA816" s="1"/>
      <c r="BB816" s="1"/>
      <c r="BC816" s="717"/>
      <c r="BD816" s="723"/>
      <c r="BE816" s="723"/>
      <c r="BF816" s="723"/>
      <c r="BG816" s="723"/>
      <c r="BH816" s="723"/>
      <c r="BI816" s="1"/>
      <c r="BJ816" s="1"/>
      <c r="BK816" s="1"/>
      <c r="BL816" s="717"/>
      <c r="BM816" s="723"/>
      <c r="BN816" s="723"/>
      <c r="BO816" s="723"/>
      <c r="BP816" s="723"/>
      <c r="BQ816" s="723"/>
      <c r="BR816" s="1"/>
      <c r="BS816" s="1"/>
      <c r="BT816" s="1"/>
      <c r="BU816" s="1"/>
      <c r="BV816" s="1"/>
      <c r="BW816" s="1"/>
      <c r="BX816" s="1"/>
      <c r="BY816" s="1"/>
      <c r="BZ816" s="1"/>
      <c r="CA816" s="1"/>
      <c r="CB816" s="1"/>
      <c r="CC816" s="1"/>
    </row>
    <row r="817" spans="1:81" ht="39.75" customHeight="1" x14ac:dyDescent="0.3">
      <c r="A817" s="714"/>
      <c r="B817" s="715"/>
      <c r="C817" s="2"/>
      <c r="D817" s="2"/>
      <c r="E817" s="2"/>
      <c r="F817" s="2"/>
      <c r="G817" s="2"/>
      <c r="H817" s="2"/>
      <c r="I817" s="2"/>
      <c r="J817" s="716"/>
      <c r="K817" s="717"/>
      <c r="L817" s="718"/>
      <c r="M817" s="718"/>
      <c r="N817" s="719"/>
      <c r="O817" s="719"/>
      <c r="P817" s="719"/>
      <c r="Q817" s="719"/>
      <c r="R817" s="2"/>
      <c r="S817" s="2"/>
      <c r="T817" s="2"/>
      <c r="U817" s="2"/>
      <c r="V817" s="2"/>
      <c r="W817" s="2"/>
      <c r="X817" s="720"/>
      <c r="Y817" s="720"/>
      <c r="Z817" s="720"/>
      <c r="AA817" s="720"/>
      <c r="AB817" s="717"/>
      <c r="AC817" s="721"/>
      <c r="AD817" s="722"/>
      <c r="AE817" s="722"/>
      <c r="AF817" s="722"/>
      <c r="AG817" s="722"/>
      <c r="AH817" s="722"/>
      <c r="AI817" s="722"/>
      <c r="AJ817" s="722"/>
      <c r="AK817" s="717"/>
      <c r="AL817" s="723"/>
      <c r="AM817" s="723"/>
      <c r="AN817" s="723"/>
      <c r="AO817" s="723"/>
      <c r="AP817" s="723"/>
      <c r="AQ817" s="1"/>
      <c r="AR817" s="1"/>
      <c r="AS817" s="1"/>
      <c r="AT817" s="717"/>
      <c r="AU817" s="723"/>
      <c r="AV817" s="723"/>
      <c r="AW817" s="723"/>
      <c r="AX817" s="723"/>
      <c r="AY817" s="723"/>
      <c r="AZ817" s="1"/>
      <c r="BA817" s="1"/>
      <c r="BB817" s="1"/>
      <c r="BC817" s="717"/>
      <c r="BD817" s="723"/>
      <c r="BE817" s="723"/>
      <c r="BF817" s="723"/>
      <c r="BG817" s="723"/>
      <c r="BH817" s="723"/>
      <c r="BI817" s="1"/>
      <c r="BJ817" s="1"/>
      <c r="BK817" s="1"/>
      <c r="BL817" s="717"/>
      <c r="BM817" s="723"/>
      <c r="BN817" s="723"/>
      <c r="BO817" s="723"/>
      <c r="BP817" s="723"/>
      <c r="BQ817" s="723"/>
      <c r="BR817" s="1"/>
      <c r="BS817" s="1"/>
      <c r="BT817" s="1"/>
      <c r="BU817" s="1"/>
      <c r="BV817" s="1"/>
      <c r="BW817" s="1"/>
      <c r="BX817" s="1"/>
      <c r="BY817" s="1"/>
      <c r="BZ817" s="1"/>
      <c r="CA817" s="1"/>
      <c r="CB817" s="1"/>
      <c r="CC817" s="1"/>
    </row>
    <row r="818" spans="1:81" ht="39.75" customHeight="1" x14ac:dyDescent="0.3">
      <c r="A818" s="714"/>
      <c r="B818" s="715"/>
      <c r="C818" s="2"/>
      <c r="D818" s="2"/>
      <c r="E818" s="2"/>
      <c r="F818" s="2"/>
      <c r="G818" s="2"/>
      <c r="H818" s="2"/>
      <c r="I818" s="2"/>
      <c r="J818" s="716"/>
      <c r="K818" s="717"/>
      <c r="L818" s="718"/>
      <c r="M818" s="718"/>
      <c r="N818" s="719"/>
      <c r="O818" s="719"/>
      <c r="P818" s="719"/>
      <c r="Q818" s="719"/>
      <c r="R818" s="2"/>
      <c r="S818" s="2"/>
      <c r="T818" s="2"/>
      <c r="U818" s="2"/>
      <c r="V818" s="2"/>
      <c r="W818" s="2"/>
      <c r="X818" s="720"/>
      <c r="Y818" s="720"/>
      <c r="Z818" s="720"/>
      <c r="AA818" s="720"/>
      <c r="AB818" s="717"/>
      <c r="AC818" s="721"/>
      <c r="AD818" s="722"/>
      <c r="AE818" s="722"/>
      <c r="AF818" s="722"/>
      <c r="AG818" s="722"/>
      <c r="AH818" s="722"/>
      <c r="AI818" s="722"/>
      <c r="AJ818" s="722"/>
      <c r="AK818" s="717"/>
      <c r="AL818" s="723"/>
      <c r="AM818" s="723"/>
      <c r="AN818" s="723"/>
      <c r="AO818" s="723"/>
      <c r="AP818" s="723"/>
      <c r="AQ818" s="1"/>
      <c r="AR818" s="1"/>
      <c r="AS818" s="1"/>
      <c r="AT818" s="717"/>
      <c r="AU818" s="723"/>
      <c r="AV818" s="723"/>
      <c r="AW818" s="723"/>
      <c r="AX818" s="723"/>
      <c r="AY818" s="723"/>
      <c r="AZ818" s="1"/>
      <c r="BA818" s="1"/>
      <c r="BB818" s="1"/>
      <c r="BC818" s="717"/>
      <c r="BD818" s="723"/>
      <c r="BE818" s="723"/>
      <c r="BF818" s="723"/>
      <c r="BG818" s="723"/>
      <c r="BH818" s="723"/>
      <c r="BI818" s="1"/>
      <c r="BJ818" s="1"/>
      <c r="BK818" s="1"/>
      <c r="BL818" s="717"/>
      <c r="BM818" s="723"/>
      <c r="BN818" s="723"/>
      <c r="BO818" s="723"/>
      <c r="BP818" s="723"/>
      <c r="BQ818" s="723"/>
      <c r="BR818" s="1"/>
      <c r="BS818" s="1"/>
      <c r="BT818" s="1"/>
      <c r="BU818" s="1"/>
      <c r="BV818" s="1"/>
      <c r="BW818" s="1"/>
      <c r="BX818" s="1"/>
      <c r="BY818" s="1"/>
      <c r="BZ818" s="1"/>
      <c r="CA818" s="1"/>
      <c r="CB818" s="1"/>
      <c r="CC818" s="1"/>
    </row>
    <row r="819" spans="1:81" ht="39.75" customHeight="1" x14ac:dyDescent="0.3">
      <c r="A819" s="714"/>
      <c r="B819" s="715"/>
      <c r="C819" s="2"/>
      <c r="D819" s="2"/>
      <c r="E819" s="2"/>
      <c r="F819" s="2"/>
      <c r="G819" s="2"/>
      <c r="H819" s="2"/>
      <c r="I819" s="2"/>
      <c r="J819" s="716"/>
      <c r="K819" s="717"/>
      <c r="L819" s="718"/>
      <c r="M819" s="718"/>
      <c r="N819" s="719"/>
      <c r="O819" s="719"/>
      <c r="P819" s="719"/>
      <c r="Q819" s="719"/>
      <c r="R819" s="2"/>
      <c r="S819" s="2"/>
      <c r="T819" s="2"/>
      <c r="U819" s="2"/>
      <c r="V819" s="2"/>
      <c r="W819" s="2"/>
      <c r="X819" s="720"/>
      <c r="Y819" s="720"/>
      <c r="Z819" s="720"/>
      <c r="AA819" s="720"/>
      <c r="AB819" s="717"/>
      <c r="AC819" s="721"/>
      <c r="AD819" s="722"/>
      <c r="AE819" s="722"/>
      <c r="AF819" s="722"/>
      <c r="AG819" s="722"/>
      <c r="AH819" s="722"/>
      <c r="AI819" s="722"/>
      <c r="AJ819" s="722"/>
      <c r="AK819" s="717"/>
      <c r="AL819" s="723"/>
      <c r="AM819" s="723"/>
      <c r="AN819" s="723"/>
      <c r="AO819" s="723"/>
      <c r="AP819" s="723"/>
      <c r="AQ819" s="1"/>
      <c r="AR819" s="1"/>
      <c r="AS819" s="1"/>
      <c r="AT819" s="717"/>
      <c r="AU819" s="723"/>
      <c r="AV819" s="723"/>
      <c r="AW819" s="723"/>
      <c r="AX819" s="723"/>
      <c r="AY819" s="723"/>
      <c r="AZ819" s="1"/>
      <c r="BA819" s="1"/>
      <c r="BB819" s="1"/>
      <c r="BC819" s="717"/>
      <c r="BD819" s="723"/>
      <c r="BE819" s="723"/>
      <c r="BF819" s="723"/>
      <c r="BG819" s="723"/>
      <c r="BH819" s="723"/>
      <c r="BI819" s="1"/>
      <c r="BJ819" s="1"/>
      <c r="BK819" s="1"/>
      <c r="BL819" s="717"/>
      <c r="BM819" s="723"/>
      <c r="BN819" s="723"/>
      <c r="BO819" s="723"/>
      <c r="BP819" s="723"/>
      <c r="BQ819" s="723"/>
      <c r="BR819" s="1"/>
      <c r="BS819" s="1"/>
      <c r="BT819" s="1"/>
      <c r="BU819" s="1"/>
      <c r="BV819" s="1"/>
      <c r="BW819" s="1"/>
      <c r="BX819" s="1"/>
      <c r="BY819" s="1"/>
      <c r="BZ819" s="1"/>
      <c r="CA819" s="1"/>
      <c r="CB819" s="1"/>
      <c r="CC819" s="1"/>
    </row>
    <row r="820" spans="1:81" ht="39.75" customHeight="1" x14ac:dyDescent="0.3">
      <c r="A820" s="714"/>
      <c r="B820" s="715"/>
      <c r="C820" s="2"/>
      <c r="D820" s="2"/>
      <c r="E820" s="2"/>
      <c r="F820" s="2"/>
      <c r="G820" s="2"/>
      <c r="H820" s="2"/>
      <c r="I820" s="2"/>
      <c r="J820" s="716"/>
      <c r="K820" s="717"/>
      <c r="L820" s="718"/>
      <c r="M820" s="718"/>
      <c r="N820" s="719"/>
      <c r="O820" s="719"/>
      <c r="P820" s="719"/>
      <c r="Q820" s="719"/>
      <c r="R820" s="2"/>
      <c r="S820" s="2"/>
      <c r="T820" s="2"/>
      <c r="U820" s="2"/>
      <c r="V820" s="2"/>
      <c r="W820" s="2"/>
      <c r="X820" s="720"/>
      <c r="Y820" s="720"/>
      <c r="Z820" s="720"/>
      <c r="AA820" s="720"/>
      <c r="AB820" s="717"/>
      <c r="AC820" s="721"/>
      <c r="AD820" s="722"/>
      <c r="AE820" s="722"/>
      <c r="AF820" s="722"/>
      <c r="AG820" s="722"/>
      <c r="AH820" s="722"/>
      <c r="AI820" s="722"/>
      <c r="AJ820" s="722"/>
      <c r="AK820" s="717"/>
      <c r="AL820" s="723"/>
      <c r="AM820" s="723"/>
      <c r="AN820" s="723"/>
      <c r="AO820" s="723"/>
      <c r="AP820" s="723"/>
      <c r="AQ820" s="1"/>
      <c r="AR820" s="1"/>
      <c r="AS820" s="1"/>
      <c r="AT820" s="717"/>
      <c r="AU820" s="723"/>
      <c r="AV820" s="723"/>
      <c r="AW820" s="723"/>
      <c r="AX820" s="723"/>
      <c r="AY820" s="723"/>
      <c r="AZ820" s="1"/>
      <c r="BA820" s="1"/>
      <c r="BB820" s="1"/>
      <c r="BC820" s="717"/>
      <c r="BD820" s="723"/>
      <c r="BE820" s="723"/>
      <c r="BF820" s="723"/>
      <c r="BG820" s="723"/>
      <c r="BH820" s="723"/>
      <c r="BI820" s="1"/>
      <c r="BJ820" s="1"/>
      <c r="BK820" s="1"/>
      <c r="BL820" s="717"/>
      <c r="BM820" s="723"/>
      <c r="BN820" s="723"/>
      <c r="BO820" s="723"/>
      <c r="BP820" s="723"/>
      <c r="BQ820" s="723"/>
      <c r="BR820" s="1"/>
      <c r="BS820" s="1"/>
      <c r="BT820" s="1"/>
      <c r="BU820" s="1"/>
      <c r="BV820" s="1"/>
      <c r="BW820" s="1"/>
      <c r="BX820" s="1"/>
      <c r="BY820" s="1"/>
      <c r="BZ820" s="1"/>
      <c r="CA820" s="1"/>
      <c r="CB820" s="1"/>
      <c r="CC820" s="1"/>
    </row>
    <row r="821" spans="1:81" ht="39.75" customHeight="1" x14ac:dyDescent="0.3">
      <c r="A821" s="714"/>
      <c r="B821" s="715"/>
      <c r="C821" s="2"/>
      <c r="D821" s="2"/>
      <c r="E821" s="2"/>
      <c r="F821" s="2"/>
      <c r="G821" s="2"/>
      <c r="H821" s="2"/>
      <c r="I821" s="2"/>
      <c r="J821" s="716"/>
      <c r="K821" s="717"/>
      <c r="L821" s="718"/>
      <c r="M821" s="718"/>
      <c r="N821" s="719"/>
      <c r="O821" s="719"/>
      <c r="P821" s="719"/>
      <c r="Q821" s="719"/>
      <c r="R821" s="2"/>
      <c r="S821" s="2"/>
      <c r="T821" s="2"/>
      <c r="U821" s="2"/>
      <c r="V821" s="2"/>
      <c r="W821" s="2"/>
      <c r="X821" s="720"/>
      <c r="Y821" s="720"/>
      <c r="Z821" s="720"/>
      <c r="AA821" s="720"/>
      <c r="AB821" s="717"/>
      <c r="AC821" s="721"/>
      <c r="AD821" s="722"/>
      <c r="AE821" s="722"/>
      <c r="AF821" s="722"/>
      <c r="AG821" s="722"/>
      <c r="AH821" s="722"/>
      <c r="AI821" s="722"/>
      <c r="AJ821" s="722"/>
      <c r="AK821" s="717"/>
      <c r="AL821" s="723"/>
      <c r="AM821" s="723"/>
      <c r="AN821" s="723"/>
      <c r="AO821" s="723"/>
      <c r="AP821" s="723"/>
      <c r="AQ821" s="1"/>
      <c r="AR821" s="1"/>
      <c r="AS821" s="1"/>
      <c r="AT821" s="717"/>
      <c r="AU821" s="723"/>
      <c r="AV821" s="723"/>
      <c r="AW821" s="723"/>
      <c r="AX821" s="723"/>
      <c r="AY821" s="723"/>
      <c r="AZ821" s="1"/>
      <c r="BA821" s="1"/>
      <c r="BB821" s="1"/>
      <c r="BC821" s="717"/>
      <c r="BD821" s="723"/>
      <c r="BE821" s="723"/>
      <c r="BF821" s="723"/>
      <c r="BG821" s="723"/>
      <c r="BH821" s="723"/>
      <c r="BI821" s="1"/>
      <c r="BJ821" s="1"/>
      <c r="BK821" s="1"/>
      <c r="BL821" s="717"/>
      <c r="BM821" s="723"/>
      <c r="BN821" s="723"/>
      <c r="BO821" s="723"/>
      <c r="BP821" s="723"/>
      <c r="BQ821" s="723"/>
      <c r="BR821" s="1"/>
      <c r="BS821" s="1"/>
      <c r="BT821" s="1"/>
      <c r="BU821" s="1"/>
      <c r="BV821" s="1"/>
      <c r="BW821" s="1"/>
      <c r="BX821" s="1"/>
      <c r="BY821" s="1"/>
      <c r="BZ821" s="1"/>
      <c r="CA821" s="1"/>
      <c r="CB821" s="1"/>
      <c r="CC821" s="1"/>
    </row>
    <row r="822" spans="1:81" ht="39.75" customHeight="1" x14ac:dyDescent="0.3">
      <c r="A822" s="714"/>
      <c r="B822" s="715"/>
      <c r="C822" s="2"/>
      <c r="D822" s="2"/>
      <c r="E822" s="2"/>
      <c r="F822" s="2"/>
      <c r="G822" s="2"/>
      <c r="H822" s="2"/>
      <c r="I822" s="2"/>
      <c r="J822" s="716"/>
      <c r="K822" s="717"/>
      <c r="L822" s="718"/>
      <c r="M822" s="718"/>
      <c r="N822" s="719"/>
      <c r="O822" s="719"/>
      <c r="P822" s="719"/>
      <c r="Q822" s="719"/>
      <c r="R822" s="2"/>
      <c r="S822" s="2"/>
      <c r="T822" s="2"/>
      <c r="U822" s="2"/>
      <c r="V822" s="2"/>
      <c r="W822" s="2"/>
      <c r="X822" s="720"/>
      <c r="Y822" s="720"/>
      <c r="Z822" s="720"/>
      <c r="AA822" s="720"/>
      <c r="AB822" s="717"/>
      <c r="AC822" s="721"/>
      <c r="AD822" s="722"/>
      <c r="AE822" s="722"/>
      <c r="AF822" s="722"/>
      <c r="AG822" s="722"/>
      <c r="AH822" s="722"/>
      <c r="AI822" s="722"/>
      <c r="AJ822" s="722"/>
      <c r="AK822" s="717"/>
      <c r="AL822" s="723"/>
      <c r="AM822" s="723"/>
      <c r="AN822" s="723"/>
      <c r="AO822" s="723"/>
      <c r="AP822" s="723"/>
      <c r="AQ822" s="1"/>
      <c r="AR822" s="1"/>
      <c r="AS822" s="1"/>
      <c r="AT822" s="717"/>
      <c r="AU822" s="723"/>
      <c r="AV822" s="723"/>
      <c r="AW822" s="723"/>
      <c r="AX822" s="723"/>
      <c r="AY822" s="723"/>
      <c r="AZ822" s="1"/>
      <c r="BA822" s="1"/>
      <c r="BB822" s="1"/>
      <c r="BC822" s="717"/>
      <c r="BD822" s="723"/>
      <c r="BE822" s="723"/>
      <c r="BF822" s="723"/>
      <c r="BG822" s="723"/>
      <c r="BH822" s="723"/>
      <c r="BI822" s="1"/>
      <c r="BJ822" s="1"/>
      <c r="BK822" s="1"/>
      <c r="BL822" s="717"/>
      <c r="BM822" s="723"/>
      <c r="BN822" s="723"/>
      <c r="BO822" s="723"/>
      <c r="BP822" s="723"/>
      <c r="BQ822" s="723"/>
      <c r="BR822" s="1"/>
      <c r="BS822" s="1"/>
      <c r="BT822" s="1"/>
      <c r="BU822" s="1"/>
      <c r="BV822" s="1"/>
      <c r="BW822" s="1"/>
      <c r="BX822" s="1"/>
      <c r="BY822" s="1"/>
      <c r="BZ822" s="1"/>
      <c r="CA822" s="1"/>
      <c r="CB822" s="1"/>
      <c r="CC822" s="1"/>
    </row>
    <row r="823" spans="1:81" ht="39.75" customHeight="1" x14ac:dyDescent="0.3">
      <c r="A823" s="714"/>
      <c r="B823" s="715"/>
      <c r="C823" s="2"/>
      <c r="D823" s="2"/>
      <c r="E823" s="2"/>
      <c r="F823" s="2"/>
      <c r="G823" s="2"/>
      <c r="H823" s="2"/>
      <c r="I823" s="2"/>
      <c r="J823" s="716"/>
      <c r="K823" s="717"/>
      <c r="L823" s="718"/>
      <c r="M823" s="718"/>
      <c r="N823" s="719"/>
      <c r="O823" s="719"/>
      <c r="P823" s="719"/>
      <c r="Q823" s="719"/>
      <c r="R823" s="2"/>
      <c r="S823" s="2"/>
      <c r="T823" s="2"/>
      <c r="U823" s="2"/>
      <c r="V823" s="2"/>
      <c r="W823" s="2"/>
      <c r="X823" s="720"/>
      <c r="Y823" s="720"/>
      <c r="Z823" s="720"/>
      <c r="AA823" s="720"/>
      <c r="AB823" s="717"/>
      <c r="AC823" s="721"/>
      <c r="AD823" s="722"/>
      <c r="AE823" s="722"/>
      <c r="AF823" s="722"/>
      <c r="AG823" s="722"/>
      <c r="AH823" s="722"/>
      <c r="AI823" s="722"/>
      <c r="AJ823" s="722"/>
      <c r="AK823" s="717"/>
      <c r="AL823" s="723"/>
      <c r="AM823" s="723"/>
      <c r="AN823" s="723"/>
      <c r="AO823" s="723"/>
      <c r="AP823" s="723"/>
      <c r="AQ823" s="1"/>
      <c r="AR823" s="1"/>
      <c r="AS823" s="1"/>
      <c r="AT823" s="717"/>
      <c r="AU823" s="723"/>
      <c r="AV823" s="723"/>
      <c r="AW823" s="723"/>
      <c r="AX823" s="723"/>
      <c r="AY823" s="723"/>
      <c r="AZ823" s="1"/>
      <c r="BA823" s="1"/>
      <c r="BB823" s="1"/>
      <c r="BC823" s="717"/>
      <c r="BD823" s="723"/>
      <c r="BE823" s="723"/>
      <c r="BF823" s="723"/>
      <c r="BG823" s="723"/>
      <c r="BH823" s="723"/>
      <c r="BI823" s="1"/>
      <c r="BJ823" s="1"/>
      <c r="BK823" s="1"/>
      <c r="BL823" s="717"/>
      <c r="BM823" s="723"/>
      <c r="BN823" s="723"/>
      <c r="BO823" s="723"/>
      <c r="BP823" s="723"/>
      <c r="BQ823" s="723"/>
      <c r="BR823" s="1"/>
      <c r="BS823" s="1"/>
      <c r="BT823" s="1"/>
      <c r="BU823" s="1"/>
      <c r="BV823" s="1"/>
      <c r="BW823" s="1"/>
      <c r="BX823" s="1"/>
      <c r="BY823" s="1"/>
      <c r="BZ823" s="1"/>
      <c r="CA823" s="1"/>
      <c r="CB823" s="1"/>
      <c r="CC823" s="1"/>
    </row>
    <row r="824" spans="1:81" ht="39.75" customHeight="1" x14ac:dyDescent="0.3">
      <c r="A824" s="714"/>
      <c r="B824" s="715"/>
      <c r="C824" s="2"/>
      <c r="D824" s="2"/>
      <c r="E824" s="2"/>
      <c r="F824" s="2"/>
      <c r="G824" s="2"/>
      <c r="H824" s="2"/>
      <c r="I824" s="2"/>
      <c r="J824" s="716"/>
      <c r="K824" s="717"/>
      <c r="L824" s="718"/>
      <c r="M824" s="718"/>
      <c r="N824" s="719"/>
      <c r="O824" s="719"/>
      <c r="P824" s="719"/>
      <c r="Q824" s="719"/>
      <c r="R824" s="2"/>
      <c r="S824" s="2"/>
      <c r="T824" s="2"/>
      <c r="U824" s="2"/>
      <c r="V824" s="2"/>
      <c r="W824" s="2"/>
      <c r="X824" s="720"/>
      <c r="Y824" s="720"/>
      <c r="Z824" s="720"/>
      <c r="AA824" s="720"/>
      <c r="AB824" s="717"/>
      <c r="AC824" s="721"/>
      <c r="AD824" s="722"/>
      <c r="AE824" s="722"/>
      <c r="AF824" s="722"/>
      <c r="AG824" s="722"/>
      <c r="AH824" s="722"/>
      <c r="AI824" s="722"/>
      <c r="AJ824" s="722"/>
      <c r="AK824" s="717"/>
      <c r="AL824" s="723"/>
      <c r="AM824" s="723"/>
      <c r="AN824" s="723"/>
      <c r="AO824" s="723"/>
      <c r="AP824" s="723"/>
      <c r="AQ824" s="1"/>
      <c r="AR824" s="1"/>
      <c r="AS824" s="1"/>
      <c r="AT824" s="717"/>
      <c r="AU824" s="723"/>
      <c r="AV824" s="723"/>
      <c r="AW824" s="723"/>
      <c r="AX824" s="723"/>
      <c r="AY824" s="723"/>
      <c r="AZ824" s="1"/>
      <c r="BA824" s="1"/>
      <c r="BB824" s="1"/>
      <c r="BC824" s="717"/>
      <c r="BD824" s="723"/>
      <c r="BE824" s="723"/>
      <c r="BF824" s="723"/>
      <c r="BG824" s="723"/>
      <c r="BH824" s="723"/>
      <c r="BI824" s="1"/>
      <c r="BJ824" s="1"/>
      <c r="BK824" s="1"/>
      <c r="BL824" s="717"/>
      <c r="BM824" s="723"/>
      <c r="BN824" s="723"/>
      <c r="BO824" s="723"/>
      <c r="BP824" s="723"/>
      <c r="BQ824" s="723"/>
      <c r="BR824" s="1"/>
      <c r="BS824" s="1"/>
      <c r="BT824" s="1"/>
      <c r="BU824" s="1"/>
      <c r="BV824" s="1"/>
      <c r="BW824" s="1"/>
      <c r="BX824" s="1"/>
      <c r="BY824" s="1"/>
      <c r="BZ824" s="1"/>
      <c r="CA824" s="1"/>
      <c r="CB824" s="1"/>
      <c r="CC824" s="1"/>
    </row>
    <row r="825" spans="1:81" ht="39.75" customHeight="1" x14ac:dyDescent="0.3">
      <c r="A825" s="714"/>
      <c r="B825" s="715"/>
      <c r="C825" s="2"/>
      <c r="D825" s="2"/>
      <c r="E825" s="2"/>
      <c r="F825" s="2"/>
      <c r="G825" s="2"/>
      <c r="H825" s="2"/>
      <c r="I825" s="2"/>
      <c r="J825" s="716"/>
      <c r="K825" s="717"/>
      <c r="L825" s="718"/>
      <c r="M825" s="718"/>
      <c r="N825" s="719"/>
      <c r="O825" s="719"/>
      <c r="P825" s="719"/>
      <c r="Q825" s="719"/>
      <c r="R825" s="2"/>
      <c r="S825" s="2"/>
      <c r="T825" s="2"/>
      <c r="U825" s="2"/>
      <c r="V825" s="2"/>
      <c r="W825" s="2"/>
      <c r="X825" s="720"/>
      <c r="Y825" s="720"/>
      <c r="Z825" s="720"/>
      <c r="AA825" s="720"/>
      <c r="AB825" s="717"/>
      <c r="AC825" s="721"/>
      <c r="AD825" s="722"/>
      <c r="AE825" s="722"/>
      <c r="AF825" s="722"/>
      <c r="AG825" s="722"/>
      <c r="AH825" s="722"/>
      <c r="AI825" s="722"/>
      <c r="AJ825" s="722"/>
      <c r="AK825" s="717"/>
      <c r="AL825" s="723"/>
      <c r="AM825" s="723"/>
      <c r="AN825" s="723"/>
      <c r="AO825" s="723"/>
      <c r="AP825" s="723"/>
      <c r="AQ825" s="1"/>
      <c r="AR825" s="1"/>
      <c r="AS825" s="1"/>
      <c r="AT825" s="717"/>
      <c r="AU825" s="723"/>
      <c r="AV825" s="723"/>
      <c r="AW825" s="723"/>
      <c r="AX825" s="723"/>
      <c r="AY825" s="723"/>
      <c r="AZ825" s="1"/>
      <c r="BA825" s="1"/>
      <c r="BB825" s="1"/>
      <c r="BC825" s="717"/>
      <c r="BD825" s="723"/>
      <c r="BE825" s="723"/>
      <c r="BF825" s="723"/>
      <c r="BG825" s="723"/>
      <c r="BH825" s="723"/>
      <c r="BI825" s="1"/>
      <c r="BJ825" s="1"/>
      <c r="BK825" s="1"/>
      <c r="BL825" s="717"/>
      <c r="BM825" s="723"/>
      <c r="BN825" s="723"/>
      <c r="BO825" s="723"/>
      <c r="BP825" s="723"/>
      <c r="BQ825" s="723"/>
      <c r="BR825" s="1"/>
      <c r="BS825" s="1"/>
      <c r="BT825" s="1"/>
      <c r="BU825" s="1"/>
      <c r="BV825" s="1"/>
      <c r="BW825" s="1"/>
      <c r="BX825" s="1"/>
      <c r="BY825" s="1"/>
      <c r="BZ825" s="1"/>
      <c r="CA825" s="1"/>
      <c r="CB825" s="1"/>
      <c r="CC825" s="1"/>
    </row>
    <row r="826" spans="1:81" ht="39.75" customHeight="1" x14ac:dyDescent="0.3">
      <c r="A826" s="714"/>
      <c r="B826" s="715"/>
      <c r="C826" s="2"/>
      <c r="D826" s="2"/>
      <c r="E826" s="2"/>
      <c r="F826" s="2"/>
      <c r="G826" s="2"/>
      <c r="H826" s="2"/>
      <c r="I826" s="2"/>
      <c r="J826" s="716"/>
      <c r="K826" s="717"/>
      <c r="L826" s="718"/>
      <c r="M826" s="718"/>
      <c r="N826" s="719"/>
      <c r="O826" s="719"/>
      <c r="P826" s="719"/>
      <c r="Q826" s="719"/>
      <c r="R826" s="2"/>
      <c r="S826" s="2"/>
      <c r="T826" s="2"/>
      <c r="U826" s="2"/>
      <c r="V826" s="2"/>
      <c r="W826" s="2"/>
      <c r="X826" s="720"/>
      <c r="Y826" s="720"/>
      <c r="Z826" s="720"/>
      <c r="AA826" s="720"/>
      <c r="AB826" s="717"/>
      <c r="AC826" s="721"/>
      <c r="AD826" s="722"/>
      <c r="AE826" s="722"/>
      <c r="AF826" s="722"/>
      <c r="AG826" s="722"/>
      <c r="AH826" s="722"/>
      <c r="AI826" s="722"/>
      <c r="AJ826" s="722"/>
      <c r="AK826" s="717"/>
      <c r="AL826" s="723"/>
      <c r="AM826" s="723"/>
      <c r="AN826" s="723"/>
      <c r="AO826" s="723"/>
      <c r="AP826" s="723"/>
      <c r="AQ826" s="1"/>
      <c r="AR826" s="1"/>
      <c r="AS826" s="1"/>
      <c r="AT826" s="717"/>
      <c r="AU826" s="723"/>
      <c r="AV826" s="723"/>
      <c r="AW826" s="723"/>
      <c r="AX826" s="723"/>
      <c r="AY826" s="723"/>
      <c r="AZ826" s="1"/>
      <c r="BA826" s="1"/>
      <c r="BB826" s="1"/>
      <c r="BC826" s="717"/>
      <c r="BD826" s="723"/>
      <c r="BE826" s="723"/>
      <c r="BF826" s="723"/>
      <c r="BG826" s="723"/>
      <c r="BH826" s="723"/>
      <c r="BI826" s="1"/>
      <c r="BJ826" s="1"/>
      <c r="BK826" s="1"/>
      <c r="BL826" s="717"/>
      <c r="BM826" s="723"/>
      <c r="BN826" s="723"/>
      <c r="BO826" s="723"/>
      <c r="BP826" s="723"/>
      <c r="BQ826" s="723"/>
      <c r="BR826" s="1"/>
      <c r="BS826" s="1"/>
      <c r="BT826" s="1"/>
      <c r="BU826" s="1"/>
      <c r="BV826" s="1"/>
      <c r="BW826" s="1"/>
      <c r="BX826" s="1"/>
      <c r="BY826" s="1"/>
      <c r="BZ826" s="1"/>
      <c r="CA826" s="1"/>
      <c r="CB826" s="1"/>
      <c r="CC826" s="1"/>
    </row>
    <row r="827" spans="1:81" ht="39.75" customHeight="1" x14ac:dyDescent="0.3">
      <c r="A827" s="714"/>
      <c r="B827" s="715"/>
      <c r="C827" s="2"/>
      <c r="D827" s="2"/>
      <c r="E827" s="2"/>
      <c r="F827" s="2"/>
      <c r="G827" s="2"/>
      <c r="H827" s="2"/>
      <c r="I827" s="2"/>
      <c r="J827" s="716"/>
      <c r="K827" s="717"/>
      <c r="L827" s="718"/>
      <c r="M827" s="718"/>
      <c r="N827" s="719"/>
      <c r="O827" s="719"/>
      <c r="P827" s="719"/>
      <c r="Q827" s="719"/>
      <c r="R827" s="2"/>
      <c r="S827" s="2"/>
      <c r="T827" s="2"/>
      <c r="U827" s="2"/>
      <c r="V827" s="2"/>
      <c r="W827" s="2"/>
      <c r="X827" s="720"/>
      <c r="Y827" s="720"/>
      <c r="Z827" s="720"/>
      <c r="AA827" s="720"/>
      <c r="AB827" s="717"/>
      <c r="AC827" s="721"/>
      <c r="AD827" s="722"/>
      <c r="AE827" s="722"/>
      <c r="AF827" s="722"/>
      <c r="AG827" s="722"/>
      <c r="AH827" s="722"/>
      <c r="AI827" s="722"/>
      <c r="AJ827" s="722"/>
      <c r="AK827" s="717"/>
      <c r="AL827" s="723"/>
      <c r="AM827" s="723"/>
      <c r="AN827" s="723"/>
      <c r="AO827" s="723"/>
      <c r="AP827" s="723"/>
      <c r="AQ827" s="1"/>
      <c r="AR827" s="1"/>
      <c r="AS827" s="1"/>
      <c r="AT827" s="717"/>
      <c r="AU827" s="723"/>
      <c r="AV827" s="723"/>
      <c r="AW827" s="723"/>
      <c r="AX827" s="723"/>
      <c r="AY827" s="723"/>
      <c r="AZ827" s="1"/>
      <c r="BA827" s="1"/>
      <c r="BB827" s="1"/>
      <c r="BC827" s="717"/>
      <c r="BD827" s="723"/>
      <c r="BE827" s="723"/>
      <c r="BF827" s="723"/>
      <c r="BG827" s="723"/>
      <c r="BH827" s="723"/>
      <c r="BI827" s="1"/>
      <c r="BJ827" s="1"/>
      <c r="BK827" s="1"/>
      <c r="BL827" s="717"/>
      <c r="BM827" s="723"/>
      <c r="BN827" s="723"/>
      <c r="BO827" s="723"/>
      <c r="BP827" s="723"/>
      <c r="BQ827" s="723"/>
      <c r="BR827" s="1"/>
      <c r="BS827" s="1"/>
      <c r="BT827" s="1"/>
      <c r="BU827" s="1"/>
      <c r="BV827" s="1"/>
      <c r="BW827" s="1"/>
      <c r="BX827" s="1"/>
      <c r="BY827" s="1"/>
      <c r="BZ827" s="1"/>
      <c r="CA827" s="1"/>
      <c r="CB827" s="1"/>
      <c r="CC827" s="1"/>
    </row>
    <row r="828" spans="1:81" ht="39.75" customHeight="1" x14ac:dyDescent="0.3">
      <c r="A828" s="714"/>
      <c r="B828" s="715"/>
      <c r="C828" s="2"/>
      <c r="D828" s="2"/>
      <c r="E828" s="2"/>
      <c r="F828" s="2"/>
      <c r="G828" s="2"/>
      <c r="H828" s="2"/>
      <c r="I828" s="2"/>
      <c r="J828" s="716"/>
      <c r="K828" s="717"/>
      <c r="L828" s="718"/>
      <c r="M828" s="718"/>
      <c r="N828" s="719"/>
      <c r="O828" s="719"/>
      <c r="P828" s="719"/>
      <c r="Q828" s="719"/>
      <c r="R828" s="2"/>
      <c r="S828" s="2"/>
      <c r="T828" s="2"/>
      <c r="U828" s="2"/>
      <c r="V828" s="2"/>
      <c r="W828" s="2"/>
      <c r="X828" s="720"/>
      <c r="Y828" s="720"/>
      <c r="Z828" s="720"/>
      <c r="AA828" s="720"/>
      <c r="AB828" s="717"/>
      <c r="AC828" s="721"/>
      <c r="AD828" s="722"/>
      <c r="AE828" s="722"/>
      <c r="AF828" s="722"/>
      <c r="AG828" s="722"/>
      <c r="AH828" s="722"/>
      <c r="AI828" s="722"/>
      <c r="AJ828" s="722"/>
      <c r="AK828" s="717"/>
      <c r="AL828" s="723"/>
      <c r="AM828" s="723"/>
      <c r="AN828" s="723"/>
      <c r="AO828" s="723"/>
      <c r="AP828" s="723"/>
      <c r="AQ828" s="1"/>
      <c r="AR828" s="1"/>
      <c r="AS828" s="1"/>
      <c r="AT828" s="717"/>
      <c r="AU828" s="723"/>
      <c r="AV828" s="723"/>
      <c r="AW828" s="723"/>
      <c r="AX828" s="723"/>
      <c r="AY828" s="723"/>
      <c r="AZ828" s="1"/>
      <c r="BA828" s="1"/>
      <c r="BB828" s="1"/>
      <c r="BC828" s="717"/>
      <c r="BD828" s="723"/>
      <c r="BE828" s="723"/>
      <c r="BF828" s="723"/>
      <c r="BG828" s="723"/>
      <c r="BH828" s="723"/>
      <c r="BI828" s="1"/>
      <c r="BJ828" s="1"/>
      <c r="BK828" s="1"/>
      <c r="BL828" s="717"/>
      <c r="BM828" s="723"/>
      <c r="BN828" s="723"/>
      <c r="BO828" s="723"/>
      <c r="BP828" s="723"/>
      <c r="BQ828" s="723"/>
      <c r="BR828" s="1"/>
      <c r="BS828" s="1"/>
      <c r="BT828" s="1"/>
      <c r="BU828" s="1"/>
      <c r="BV828" s="1"/>
      <c r="BW828" s="1"/>
      <c r="BX828" s="1"/>
      <c r="BY828" s="1"/>
      <c r="BZ828" s="1"/>
      <c r="CA828" s="1"/>
      <c r="CB828" s="1"/>
      <c r="CC828" s="1"/>
    </row>
    <row r="829" spans="1:81" ht="39.75" customHeight="1" x14ac:dyDescent="0.3">
      <c r="A829" s="714"/>
      <c r="B829" s="715"/>
      <c r="C829" s="2"/>
      <c r="D829" s="2"/>
      <c r="E829" s="2"/>
      <c r="F829" s="2"/>
      <c r="G829" s="2"/>
      <c r="H829" s="2"/>
      <c r="I829" s="2"/>
      <c r="J829" s="716"/>
      <c r="K829" s="717"/>
      <c r="L829" s="718"/>
      <c r="M829" s="718"/>
      <c r="N829" s="719"/>
      <c r="O829" s="719"/>
      <c r="P829" s="719"/>
      <c r="Q829" s="719"/>
      <c r="R829" s="2"/>
      <c r="S829" s="2"/>
      <c r="T829" s="2"/>
      <c r="U829" s="2"/>
      <c r="V829" s="2"/>
      <c r="W829" s="2"/>
      <c r="X829" s="720"/>
      <c r="Y829" s="720"/>
      <c r="Z829" s="720"/>
      <c r="AA829" s="720"/>
      <c r="AB829" s="717"/>
      <c r="AC829" s="721"/>
      <c r="AD829" s="722"/>
      <c r="AE829" s="722"/>
      <c r="AF829" s="722"/>
      <c r="AG829" s="722"/>
      <c r="AH829" s="722"/>
      <c r="AI829" s="722"/>
      <c r="AJ829" s="722"/>
      <c r="AK829" s="717"/>
      <c r="AL829" s="723"/>
      <c r="AM829" s="723"/>
      <c r="AN829" s="723"/>
      <c r="AO829" s="723"/>
      <c r="AP829" s="723"/>
      <c r="AQ829" s="1"/>
      <c r="AR829" s="1"/>
      <c r="AS829" s="1"/>
      <c r="AT829" s="717"/>
      <c r="AU829" s="723"/>
      <c r="AV829" s="723"/>
      <c r="AW829" s="723"/>
      <c r="AX829" s="723"/>
      <c r="AY829" s="723"/>
      <c r="AZ829" s="1"/>
      <c r="BA829" s="1"/>
      <c r="BB829" s="1"/>
      <c r="BC829" s="717"/>
      <c r="BD829" s="723"/>
      <c r="BE829" s="723"/>
      <c r="BF829" s="723"/>
      <c r="BG829" s="723"/>
      <c r="BH829" s="723"/>
      <c r="BI829" s="1"/>
      <c r="BJ829" s="1"/>
      <c r="BK829" s="1"/>
      <c r="BL829" s="717"/>
      <c r="BM829" s="723"/>
      <c r="BN829" s="723"/>
      <c r="BO829" s="723"/>
      <c r="BP829" s="723"/>
      <c r="BQ829" s="723"/>
      <c r="BR829" s="1"/>
      <c r="BS829" s="1"/>
      <c r="BT829" s="1"/>
      <c r="BU829" s="1"/>
      <c r="BV829" s="1"/>
      <c r="BW829" s="1"/>
      <c r="BX829" s="1"/>
      <c r="BY829" s="1"/>
      <c r="BZ829" s="1"/>
      <c r="CA829" s="1"/>
      <c r="CB829" s="1"/>
      <c r="CC829" s="1"/>
    </row>
    <row r="830" spans="1:81" ht="39.75" customHeight="1" x14ac:dyDescent="0.3">
      <c r="A830" s="714"/>
      <c r="B830" s="715"/>
      <c r="C830" s="2"/>
      <c r="D830" s="2"/>
      <c r="E830" s="2"/>
      <c r="F830" s="2"/>
      <c r="G830" s="2"/>
      <c r="H830" s="2"/>
      <c r="I830" s="2"/>
      <c r="J830" s="716"/>
      <c r="K830" s="717"/>
      <c r="L830" s="718"/>
      <c r="M830" s="718"/>
      <c r="N830" s="719"/>
      <c r="O830" s="719"/>
      <c r="P830" s="719"/>
      <c r="Q830" s="719"/>
      <c r="R830" s="2"/>
      <c r="S830" s="2"/>
      <c r="T830" s="2"/>
      <c r="U830" s="2"/>
      <c r="V830" s="2"/>
      <c r="W830" s="2"/>
      <c r="X830" s="720"/>
      <c r="Y830" s="720"/>
      <c r="Z830" s="720"/>
      <c r="AA830" s="720"/>
      <c r="AB830" s="717"/>
      <c r="AC830" s="721"/>
      <c r="AD830" s="722"/>
      <c r="AE830" s="722"/>
      <c r="AF830" s="722"/>
      <c r="AG830" s="722"/>
      <c r="AH830" s="722"/>
      <c r="AI830" s="722"/>
      <c r="AJ830" s="722"/>
      <c r="AK830" s="717"/>
      <c r="AL830" s="723"/>
      <c r="AM830" s="723"/>
      <c r="AN830" s="723"/>
      <c r="AO830" s="723"/>
      <c r="AP830" s="723"/>
      <c r="AQ830" s="1"/>
      <c r="AR830" s="1"/>
      <c r="AS830" s="1"/>
      <c r="AT830" s="717"/>
      <c r="AU830" s="723"/>
      <c r="AV830" s="723"/>
      <c r="AW830" s="723"/>
      <c r="AX830" s="723"/>
      <c r="AY830" s="723"/>
      <c r="AZ830" s="1"/>
      <c r="BA830" s="1"/>
      <c r="BB830" s="1"/>
      <c r="BC830" s="717"/>
      <c r="BD830" s="723"/>
      <c r="BE830" s="723"/>
      <c r="BF830" s="723"/>
      <c r="BG830" s="723"/>
      <c r="BH830" s="723"/>
      <c r="BI830" s="1"/>
      <c r="BJ830" s="1"/>
      <c r="BK830" s="1"/>
      <c r="BL830" s="717"/>
      <c r="BM830" s="723"/>
      <c r="BN830" s="723"/>
      <c r="BO830" s="723"/>
      <c r="BP830" s="723"/>
      <c r="BQ830" s="723"/>
      <c r="BR830" s="1"/>
      <c r="BS830" s="1"/>
      <c r="BT830" s="1"/>
      <c r="BU830" s="1"/>
      <c r="BV830" s="1"/>
      <c r="BW830" s="1"/>
      <c r="BX830" s="1"/>
      <c r="BY830" s="1"/>
      <c r="BZ830" s="1"/>
      <c r="CA830" s="1"/>
      <c r="CB830" s="1"/>
      <c r="CC830" s="1"/>
    </row>
    <row r="831" spans="1:81" ht="39.75" customHeight="1" x14ac:dyDescent="0.3">
      <c r="A831" s="714"/>
      <c r="B831" s="715"/>
      <c r="C831" s="2"/>
      <c r="D831" s="2"/>
      <c r="E831" s="2"/>
      <c r="F831" s="2"/>
      <c r="G831" s="2"/>
      <c r="H831" s="2"/>
      <c r="I831" s="2"/>
      <c r="J831" s="716"/>
      <c r="K831" s="717"/>
      <c r="L831" s="718"/>
      <c r="M831" s="718"/>
      <c r="N831" s="719"/>
      <c r="O831" s="719"/>
      <c r="P831" s="719"/>
      <c r="Q831" s="719"/>
      <c r="R831" s="2"/>
      <c r="S831" s="2"/>
      <c r="T831" s="2"/>
      <c r="U831" s="2"/>
      <c r="V831" s="2"/>
      <c r="W831" s="2"/>
      <c r="X831" s="720"/>
      <c r="Y831" s="720"/>
      <c r="Z831" s="720"/>
      <c r="AA831" s="720"/>
      <c r="AB831" s="717"/>
      <c r="AC831" s="721"/>
      <c r="AD831" s="722"/>
      <c r="AE831" s="722"/>
      <c r="AF831" s="722"/>
      <c r="AG831" s="722"/>
      <c r="AH831" s="722"/>
      <c r="AI831" s="722"/>
      <c r="AJ831" s="722"/>
      <c r="AK831" s="717"/>
      <c r="AL831" s="723"/>
      <c r="AM831" s="723"/>
      <c r="AN831" s="723"/>
      <c r="AO831" s="723"/>
      <c r="AP831" s="723"/>
      <c r="AQ831" s="1"/>
      <c r="AR831" s="1"/>
      <c r="AS831" s="1"/>
      <c r="AT831" s="717"/>
      <c r="AU831" s="723"/>
      <c r="AV831" s="723"/>
      <c r="AW831" s="723"/>
      <c r="AX831" s="723"/>
      <c r="AY831" s="723"/>
      <c r="AZ831" s="1"/>
      <c r="BA831" s="1"/>
      <c r="BB831" s="1"/>
      <c r="BC831" s="717"/>
      <c r="BD831" s="723"/>
      <c r="BE831" s="723"/>
      <c r="BF831" s="723"/>
      <c r="BG831" s="723"/>
      <c r="BH831" s="723"/>
      <c r="BI831" s="1"/>
      <c r="BJ831" s="1"/>
      <c r="BK831" s="1"/>
      <c r="BL831" s="717"/>
      <c r="BM831" s="723"/>
      <c r="BN831" s="723"/>
      <c r="BO831" s="723"/>
      <c r="BP831" s="723"/>
      <c r="BQ831" s="723"/>
      <c r="BR831" s="1"/>
      <c r="BS831" s="1"/>
      <c r="BT831" s="1"/>
      <c r="BU831" s="1"/>
      <c r="BV831" s="1"/>
      <c r="BW831" s="1"/>
      <c r="BX831" s="1"/>
      <c r="BY831" s="1"/>
      <c r="BZ831" s="1"/>
      <c r="CA831" s="1"/>
      <c r="CB831" s="1"/>
      <c r="CC831" s="1"/>
    </row>
    <row r="832" spans="1:81" ht="39.75" customHeight="1" x14ac:dyDescent="0.3">
      <c r="A832" s="714"/>
      <c r="B832" s="715"/>
      <c r="C832" s="2"/>
      <c r="D832" s="2"/>
      <c r="E832" s="2"/>
      <c r="F832" s="2"/>
      <c r="G832" s="2"/>
      <c r="H832" s="2"/>
      <c r="I832" s="2"/>
      <c r="J832" s="716"/>
      <c r="K832" s="717"/>
      <c r="L832" s="718"/>
      <c r="M832" s="718"/>
      <c r="N832" s="719"/>
      <c r="O832" s="719"/>
      <c r="P832" s="719"/>
      <c r="Q832" s="719"/>
      <c r="R832" s="2"/>
      <c r="S832" s="2"/>
      <c r="T832" s="2"/>
      <c r="U832" s="2"/>
      <c r="V832" s="2"/>
      <c r="W832" s="2"/>
      <c r="X832" s="720"/>
      <c r="Y832" s="720"/>
      <c r="Z832" s="720"/>
      <c r="AA832" s="720"/>
      <c r="AB832" s="717"/>
      <c r="AC832" s="721"/>
      <c r="AD832" s="722"/>
      <c r="AE832" s="722"/>
      <c r="AF832" s="722"/>
      <c r="AG832" s="722"/>
      <c r="AH832" s="722"/>
      <c r="AI832" s="722"/>
      <c r="AJ832" s="722"/>
      <c r="AK832" s="717"/>
      <c r="AL832" s="723"/>
      <c r="AM832" s="723"/>
      <c r="AN832" s="723"/>
      <c r="AO832" s="723"/>
      <c r="AP832" s="723"/>
      <c r="AQ832" s="1"/>
      <c r="AR832" s="1"/>
      <c r="AS832" s="1"/>
      <c r="AT832" s="717"/>
      <c r="AU832" s="723"/>
      <c r="AV832" s="723"/>
      <c r="AW832" s="723"/>
      <c r="AX832" s="723"/>
      <c r="AY832" s="723"/>
      <c r="AZ832" s="1"/>
      <c r="BA832" s="1"/>
      <c r="BB832" s="1"/>
      <c r="BC832" s="717"/>
      <c r="BD832" s="723"/>
      <c r="BE832" s="723"/>
      <c r="BF832" s="723"/>
      <c r="BG832" s="723"/>
      <c r="BH832" s="723"/>
      <c r="BI832" s="1"/>
      <c r="BJ832" s="1"/>
      <c r="BK832" s="1"/>
      <c r="BL832" s="717"/>
      <c r="BM832" s="723"/>
      <c r="BN832" s="723"/>
      <c r="BO832" s="723"/>
      <c r="BP832" s="723"/>
      <c r="BQ832" s="723"/>
      <c r="BR832" s="1"/>
      <c r="BS832" s="1"/>
      <c r="BT832" s="1"/>
      <c r="BU832" s="1"/>
      <c r="BV832" s="1"/>
      <c r="BW832" s="1"/>
      <c r="BX832" s="1"/>
      <c r="BY832" s="1"/>
      <c r="BZ832" s="1"/>
      <c r="CA832" s="1"/>
      <c r="CB832" s="1"/>
      <c r="CC832" s="1"/>
    </row>
    <row r="833" spans="1:81" ht="39.75" customHeight="1" x14ac:dyDescent="0.3">
      <c r="A833" s="714"/>
      <c r="B833" s="715"/>
      <c r="C833" s="2"/>
      <c r="D833" s="2"/>
      <c r="E833" s="2"/>
      <c r="F833" s="2"/>
      <c r="G833" s="2"/>
      <c r="H833" s="2"/>
      <c r="I833" s="2"/>
      <c r="J833" s="716"/>
      <c r="K833" s="717"/>
      <c r="L833" s="718"/>
      <c r="M833" s="718"/>
      <c r="N833" s="719"/>
      <c r="O833" s="719"/>
      <c r="P833" s="719"/>
      <c r="Q833" s="719"/>
      <c r="R833" s="2"/>
      <c r="S833" s="2"/>
      <c r="T833" s="2"/>
      <c r="U833" s="2"/>
      <c r="V833" s="2"/>
      <c r="W833" s="2"/>
      <c r="X833" s="720"/>
      <c r="Y833" s="720"/>
      <c r="Z833" s="720"/>
      <c r="AA833" s="720"/>
      <c r="AB833" s="717"/>
      <c r="AC833" s="721"/>
      <c r="AD833" s="722"/>
      <c r="AE833" s="722"/>
      <c r="AF833" s="722"/>
      <c r="AG833" s="722"/>
      <c r="AH833" s="722"/>
      <c r="AI833" s="722"/>
      <c r="AJ833" s="722"/>
      <c r="AK833" s="717"/>
      <c r="AL833" s="723"/>
      <c r="AM833" s="723"/>
      <c r="AN833" s="723"/>
      <c r="AO833" s="723"/>
      <c r="AP833" s="723"/>
      <c r="AQ833" s="1"/>
      <c r="AR833" s="1"/>
      <c r="AS833" s="1"/>
      <c r="AT833" s="717"/>
      <c r="AU833" s="723"/>
      <c r="AV833" s="723"/>
      <c r="AW833" s="723"/>
      <c r="AX833" s="723"/>
      <c r="AY833" s="723"/>
      <c r="AZ833" s="1"/>
      <c r="BA833" s="1"/>
      <c r="BB833" s="1"/>
      <c r="BC833" s="717"/>
      <c r="BD833" s="723"/>
      <c r="BE833" s="723"/>
      <c r="BF833" s="723"/>
      <c r="BG833" s="723"/>
      <c r="BH833" s="723"/>
      <c r="BI833" s="1"/>
      <c r="BJ833" s="1"/>
      <c r="BK833" s="1"/>
      <c r="BL833" s="717"/>
      <c r="BM833" s="723"/>
      <c r="BN833" s="723"/>
      <c r="BO833" s="723"/>
      <c r="BP833" s="723"/>
      <c r="BQ833" s="723"/>
      <c r="BR833" s="1"/>
      <c r="BS833" s="1"/>
      <c r="BT833" s="1"/>
      <c r="BU833" s="1"/>
      <c r="BV833" s="1"/>
      <c r="BW833" s="1"/>
      <c r="BX833" s="1"/>
      <c r="BY833" s="1"/>
      <c r="BZ833" s="1"/>
      <c r="CA833" s="1"/>
      <c r="CB833" s="1"/>
      <c r="CC833" s="1"/>
    </row>
    <row r="834" spans="1:81" ht="39.75" customHeight="1" x14ac:dyDescent="0.3">
      <c r="A834" s="714"/>
      <c r="B834" s="715"/>
      <c r="C834" s="2"/>
      <c r="D834" s="2"/>
      <c r="E834" s="2"/>
      <c r="F834" s="2"/>
      <c r="G834" s="2"/>
      <c r="H834" s="2"/>
      <c r="I834" s="2"/>
      <c r="J834" s="716"/>
      <c r="K834" s="717"/>
      <c r="L834" s="718"/>
      <c r="M834" s="718"/>
      <c r="N834" s="719"/>
      <c r="O834" s="719"/>
      <c r="P834" s="719"/>
      <c r="Q834" s="719"/>
      <c r="R834" s="2"/>
      <c r="S834" s="2"/>
      <c r="T834" s="2"/>
      <c r="U834" s="2"/>
      <c r="V834" s="2"/>
      <c r="W834" s="2"/>
      <c r="X834" s="720"/>
      <c r="Y834" s="720"/>
      <c r="Z834" s="720"/>
      <c r="AA834" s="720"/>
      <c r="AB834" s="717"/>
      <c r="AC834" s="721"/>
      <c r="AD834" s="722"/>
      <c r="AE834" s="722"/>
      <c r="AF834" s="722"/>
      <c r="AG834" s="722"/>
      <c r="AH834" s="722"/>
      <c r="AI834" s="722"/>
      <c r="AJ834" s="722"/>
      <c r="AK834" s="717"/>
      <c r="AL834" s="723"/>
      <c r="AM834" s="723"/>
      <c r="AN834" s="723"/>
      <c r="AO834" s="723"/>
      <c r="AP834" s="723"/>
      <c r="AQ834" s="1"/>
      <c r="AR834" s="1"/>
      <c r="AS834" s="1"/>
      <c r="AT834" s="717"/>
      <c r="AU834" s="723"/>
      <c r="AV834" s="723"/>
      <c r="AW834" s="723"/>
      <c r="AX834" s="723"/>
      <c r="AY834" s="723"/>
      <c r="AZ834" s="1"/>
      <c r="BA834" s="1"/>
      <c r="BB834" s="1"/>
      <c r="BC834" s="717"/>
      <c r="BD834" s="723"/>
      <c r="BE834" s="723"/>
      <c r="BF834" s="723"/>
      <c r="BG834" s="723"/>
      <c r="BH834" s="723"/>
      <c r="BI834" s="1"/>
      <c r="BJ834" s="1"/>
      <c r="BK834" s="1"/>
      <c r="BL834" s="717"/>
      <c r="BM834" s="723"/>
      <c r="BN834" s="723"/>
      <c r="BO834" s="723"/>
      <c r="BP834" s="723"/>
      <c r="BQ834" s="723"/>
      <c r="BR834" s="1"/>
      <c r="BS834" s="1"/>
      <c r="BT834" s="1"/>
      <c r="BU834" s="1"/>
      <c r="BV834" s="1"/>
      <c r="BW834" s="1"/>
      <c r="BX834" s="1"/>
      <c r="BY834" s="1"/>
      <c r="BZ834" s="1"/>
      <c r="CA834" s="1"/>
      <c r="CB834" s="1"/>
      <c r="CC834" s="1"/>
    </row>
    <row r="835" spans="1:81" ht="39.75" customHeight="1" x14ac:dyDescent="0.3">
      <c r="A835" s="714"/>
      <c r="B835" s="715"/>
      <c r="C835" s="2"/>
      <c r="D835" s="2"/>
      <c r="E835" s="2"/>
      <c r="F835" s="2"/>
      <c r="G835" s="2"/>
      <c r="H835" s="2"/>
      <c r="I835" s="2"/>
      <c r="J835" s="716"/>
      <c r="K835" s="717"/>
      <c r="L835" s="718"/>
      <c r="M835" s="718"/>
      <c r="N835" s="719"/>
      <c r="O835" s="719"/>
      <c r="P835" s="719"/>
      <c r="Q835" s="719"/>
      <c r="R835" s="2"/>
      <c r="S835" s="2"/>
      <c r="T835" s="2"/>
      <c r="U835" s="2"/>
      <c r="V835" s="2"/>
      <c r="W835" s="2"/>
      <c r="X835" s="720"/>
      <c r="Y835" s="720"/>
      <c r="Z835" s="720"/>
      <c r="AA835" s="720"/>
      <c r="AB835" s="717"/>
      <c r="AC835" s="721"/>
      <c r="AD835" s="722"/>
      <c r="AE835" s="722"/>
      <c r="AF835" s="722"/>
      <c r="AG835" s="722"/>
      <c r="AH835" s="722"/>
      <c r="AI835" s="722"/>
      <c r="AJ835" s="722"/>
      <c r="AK835" s="717"/>
      <c r="AL835" s="723"/>
      <c r="AM835" s="723"/>
      <c r="AN835" s="723"/>
      <c r="AO835" s="723"/>
      <c r="AP835" s="723"/>
      <c r="AQ835" s="1"/>
      <c r="AR835" s="1"/>
      <c r="AS835" s="1"/>
      <c r="AT835" s="717"/>
      <c r="AU835" s="723"/>
      <c r="AV835" s="723"/>
      <c r="AW835" s="723"/>
      <c r="AX835" s="723"/>
      <c r="AY835" s="723"/>
      <c r="AZ835" s="1"/>
      <c r="BA835" s="1"/>
      <c r="BB835" s="1"/>
      <c r="BC835" s="717"/>
      <c r="BD835" s="723"/>
      <c r="BE835" s="723"/>
      <c r="BF835" s="723"/>
      <c r="BG835" s="723"/>
      <c r="BH835" s="723"/>
      <c r="BI835" s="1"/>
      <c r="BJ835" s="1"/>
      <c r="BK835" s="1"/>
      <c r="BL835" s="717"/>
      <c r="BM835" s="723"/>
      <c r="BN835" s="723"/>
      <c r="BO835" s="723"/>
      <c r="BP835" s="723"/>
      <c r="BQ835" s="723"/>
      <c r="BR835" s="1"/>
      <c r="BS835" s="1"/>
      <c r="BT835" s="1"/>
      <c r="BU835" s="1"/>
      <c r="BV835" s="1"/>
      <c r="BW835" s="1"/>
      <c r="BX835" s="1"/>
      <c r="BY835" s="1"/>
      <c r="BZ835" s="1"/>
      <c r="CA835" s="1"/>
      <c r="CB835" s="1"/>
      <c r="CC835" s="1"/>
    </row>
    <row r="836" spans="1:81" ht="39.75" customHeight="1" x14ac:dyDescent="0.3">
      <c r="A836" s="714"/>
      <c r="B836" s="715"/>
      <c r="C836" s="2"/>
      <c r="D836" s="2"/>
      <c r="E836" s="2"/>
      <c r="F836" s="2"/>
      <c r="G836" s="2"/>
      <c r="H836" s="2"/>
      <c r="I836" s="2"/>
      <c r="J836" s="716"/>
      <c r="K836" s="717"/>
      <c r="L836" s="718"/>
      <c r="M836" s="718"/>
      <c r="N836" s="719"/>
      <c r="O836" s="719"/>
      <c r="P836" s="719"/>
      <c r="Q836" s="719"/>
      <c r="R836" s="2"/>
      <c r="S836" s="2"/>
      <c r="T836" s="2"/>
      <c r="U836" s="2"/>
      <c r="V836" s="2"/>
      <c r="W836" s="2"/>
      <c r="X836" s="720"/>
      <c r="Y836" s="720"/>
      <c r="Z836" s="720"/>
      <c r="AA836" s="720"/>
      <c r="AB836" s="717"/>
      <c r="AC836" s="721"/>
      <c r="AD836" s="722"/>
      <c r="AE836" s="722"/>
      <c r="AF836" s="722"/>
      <c r="AG836" s="722"/>
      <c r="AH836" s="722"/>
      <c r="AI836" s="722"/>
      <c r="AJ836" s="722"/>
      <c r="AK836" s="717"/>
      <c r="AL836" s="723"/>
      <c r="AM836" s="723"/>
      <c r="AN836" s="723"/>
      <c r="AO836" s="723"/>
      <c r="AP836" s="723"/>
      <c r="AQ836" s="1"/>
      <c r="AR836" s="1"/>
      <c r="AS836" s="1"/>
      <c r="AT836" s="717"/>
      <c r="AU836" s="723"/>
      <c r="AV836" s="723"/>
      <c r="AW836" s="723"/>
      <c r="AX836" s="723"/>
      <c r="AY836" s="723"/>
      <c r="AZ836" s="1"/>
      <c r="BA836" s="1"/>
      <c r="BB836" s="1"/>
      <c r="BC836" s="717"/>
      <c r="BD836" s="723"/>
      <c r="BE836" s="723"/>
      <c r="BF836" s="723"/>
      <c r="BG836" s="723"/>
      <c r="BH836" s="723"/>
      <c r="BI836" s="1"/>
      <c r="BJ836" s="1"/>
      <c r="BK836" s="1"/>
      <c r="BL836" s="717"/>
      <c r="BM836" s="723"/>
      <c r="BN836" s="723"/>
      <c r="BO836" s="723"/>
      <c r="BP836" s="723"/>
      <c r="BQ836" s="723"/>
      <c r="BR836" s="1"/>
      <c r="BS836" s="1"/>
      <c r="BT836" s="1"/>
      <c r="BU836" s="1"/>
      <c r="BV836" s="1"/>
      <c r="BW836" s="1"/>
      <c r="BX836" s="1"/>
      <c r="BY836" s="1"/>
      <c r="BZ836" s="1"/>
      <c r="CA836" s="1"/>
      <c r="CB836" s="1"/>
      <c r="CC836" s="1"/>
    </row>
    <row r="837" spans="1:81" ht="39.75" customHeight="1" x14ac:dyDescent="0.3">
      <c r="A837" s="714"/>
      <c r="B837" s="715"/>
      <c r="C837" s="2"/>
      <c r="D837" s="2"/>
      <c r="E837" s="2"/>
      <c r="F837" s="2"/>
      <c r="G837" s="2"/>
      <c r="H837" s="2"/>
      <c r="I837" s="2"/>
      <c r="J837" s="716"/>
      <c r="K837" s="717"/>
      <c r="L837" s="718"/>
      <c r="M837" s="718"/>
      <c r="N837" s="719"/>
      <c r="O837" s="719"/>
      <c r="P837" s="719"/>
      <c r="Q837" s="719"/>
      <c r="R837" s="2"/>
      <c r="S837" s="2"/>
      <c r="T837" s="2"/>
      <c r="U837" s="2"/>
      <c r="V837" s="2"/>
      <c r="W837" s="2"/>
      <c r="X837" s="720"/>
      <c r="Y837" s="720"/>
      <c r="Z837" s="720"/>
      <c r="AA837" s="720"/>
      <c r="AB837" s="717"/>
      <c r="AC837" s="721"/>
      <c r="AD837" s="722"/>
      <c r="AE837" s="722"/>
      <c r="AF837" s="722"/>
      <c r="AG837" s="722"/>
      <c r="AH837" s="722"/>
      <c r="AI837" s="722"/>
      <c r="AJ837" s="722"/>
      <c r="AK837" s="717"/>
      <c r="AL837" s="723"/>
      <c r="AM837" s="723"/>
      <c r="AN837" s="723"/>
      <c r="AO837" s="723"/>
      <c r="AP837" s="723"/>
      <c r="AQ837" s="1"/>
      <c r="AR837" s="1"/>
      <c r="AS837" s="1"/>
      <c r="AT837" s="717"/>
      <c r="AU837" s="723"/>
      <c r="AV837" s="723"/>
      <c r="AW837" s="723"/>
      <c r="AX837" s="723"/>
      <c r="AY837" s="723"/>
      <c r="AZ837" s="1"/>
      <c r="BA837" s="1"/>
      <c r="BB837" s="1"/>
      <c r="BC837" s="717"/>
      <c r="BD837" s="723"/>
      <c r="BE837" s="723"/>
      <c r="BF837" s="723"/>
      <c r="BG837" s="723"/>
      <c r="BH837" s="723"/>
      <c r="BI837" s="1"/>
      <c r="BJ837" s="1"/>
      <c r="BK837" s="1"/>
      <c r="BL837" s="717"/>
      <c r="BM837" s="723"/>
      <c r="BN837" s="723"/>
      <c r="BO837" s="723"/>
      <c r="BP837" s="723"/>
      <c r="BQ837" s="723"/>
      <c r="BR837" s="1"/>
      <c r="BS837" s="1"/>
      <c r="BT837" s="1"/>
      <c r="BU837" s="1"/>
      <c r="BV837" s="1"/>
      <c r="BW837" s="1"/>
      <c r="BX837" s="1"/>
      <c r="BY837" s="1"/>
      <c r="BZ837" s="1"/>
      <c r="CA837" s="1"/>
      <c r="CB837" s="1"/>
      <c r="CC837" s="1"/>
    </row>
    <row r="838" spans="1:81" ht="39.75" customHeight="1" x14ac:dyDescent="0.3">
      <c r="A838" s="714"/>
      <c r="B838" s="715"/>
      <c r="C838" s="2"/>
      <c r="D838" s="2"/>
      <c r="E838" s="2"/>
      <c r="F838" s="2"/>
      <c r="G838" s="2"/>
      <c r="H838" s="2"/>
      <c r="I838" s="2"/>
      <c r="J838" s="716"/>
      <c r="K838" s="717"/>
      <c r="L838" s="718"/>
      <c r="M838" s="718"/>
      <c r="N838" s="719"/>
      <c r="O838" s="719"/>
      <c r="P838" s="719"/>
      <c r="Q838" s="719"/>
      <c r="R838" s="2"/>
      <c r="S838" s="2"/>
      <c r="T838" s="2"/>
      <c r="U838" s="2"/>
      <c r="V838" s="2"/>
      <c r="W838" s="2"/>
      <c r="X838" s="720"/>
      <c r="Y838" s="720"/>
      <c r="Z838" s="720"/>
      <c r="AA838" s="720"/>
      <c r="AB838" s="717"/>
      <c r="AC838" s="721"/>
      <c r="AD838" s="722"/>
      <c r="AE838" s="722"/>
      <c r="AF838" s="722"/>
      <c r="AG838" s="722"/>
      <c r="AH838" s="722"/>
      <c r="AI838" s="722"/>
      <c r="AJ838" s="722"/>
      <c r="AK838" s="717"/>
      <c r="AL838" s="723"/>
      <c r="AM838" s="723"/>
      <c r="AN838" s="723"/>
      <c r="AO838" s="723"/>
      <c r="AP838" s="723"/>
      <c r="AQ838" s="1"/>
      <c r="AR838" s="1"/>
      <c r="AS838" s="1"/>
      <c r="AT838" s="717"/>
      <c r="AU838" s="723"/>
      <c r="AV838" s="723"/>
      <c r="AW838" s="723"/>
      <c r="AX838" s="723"/>
      <c r="AY838" s="723"/>
      <c r="AZ838" s="1"/>
      <c r="BA838" s="1"/>
      <c r="BB838" s="1"/>
      <c r="BC838" s="717"/>
      <c r="BD838" s="723"/>
      <c r="BE838" s="723"/>
      <c r="BF838" s="723"/>
      <c r="BG838" s="723"/>
      <c r="BH838" s="723"/>
      <c r="BI838" s="1"/>
      <c r="BJ838" s="1"/>
      <c r="BK838" s="1"/>
      <c r="BL838" s="717"/>
      <c r="BM838" s="723"/>
      <c r="BN838" s="723"/>
      <c r="BO838" s="723"/>
      <c r="BP838" s="723"/>
      <c r="BQ838" s="723"/>
      <c r="BR838" s="1"/>
      <c r="BS838" s="1"/>
      <c r="BT838" s="1"/>
      <c r="BU838" s="1"/>
      <c r="BV838" s="1"/>
      <c r="BW838" s="1"/>
      <c r="BX838" s="1"/>
      <c r="BY838" s="1"/>
      <c r="BZ838" s="1"/>
      <c r="CA838" s="1"/>
      <c r="CB838" s="1"/>
      <c r="CC838" s="1"/>
    </row>
    <row r="839" spans="1:81" ht="39.75" customHeight="1" x14ac:dyDescent="0.3">
      <c r="A839" s="714"/>
      <c r="B839" s="715"/>
      <c r="C839" s="2"/>
      <c r="D839" s="2"/>
      <c r="E839" s="2"/>
      <c r="F839" s="2"/>
      <c r="G839" s="2"/>
      <c r="H839" s="2"/>
      <c r="I839" s="2"/>
      <c r="J839" s="716"/>
      <c r="K839" s="717"/>
      <c r="L839" s="718"/>
      <c r="M839" s="718"/>
      <c r="N839" s="719"/>
      <c r="O839" s="719"/>
      <c r="P839" s="719"/>
      <c r="Q839" s="719"/>
      <c r="R839" s="2"/>
      <c r="S839" s="2"/>
      <c r="T839" s="2"/>
      <c r="U839" s="2"/>
      <c r="V839" s="2"/>
      <c r="W839" s="2"/>
      <c r="X839" s="720"/>
      <c r="Y839" s="720"/>
      <c r="Z839" s="720"/>
      <c r="AA839" s="720"/>
      <c r="AB839" s="717"/>
      <c r="AC839" s="721"/>
      <c r="AD839" s="722"/>
      <c r="AE839" s="722"/>
      <c r="AF839" s="722"/>
      <c r="AG839" s="722"/>
      <c r="AH839" s="722"/>
      <c r="AI839" s="722"/>
      <c r="AJ839" s="722"/>
      <c r="AK839" s="717"/>
      <c r="AL839" s="723"/>
      <c r="AM839" s="723"/>
      <c r="AN839" s="723"/>
      <c r="AO839" s="723"/>
      <c r="AP839" s="723"/>
      <c r="AQ839" s="1"/>
      <c r="AR839" s="1"/>
      <c r="AS839" s="1"/>
      <c r="AT839" s="717"/>
      <c r="AU839" s="723"/>
      <c r="AV839" s="723"/>
      <c r="AW839" s="723"/>
      <c r="AX839" s="723"/>
      <c r="AY839" s="723"/>
      <c r="AZ839" s="1"/>
      <c r="BA839" s="1"/>
      <c r="BB839" s="1"/>
      <c r="BC839" s="717"/>
      <c r="BD839" s="723"/>
      <c r="BE839" s="723"/>
      <c r="BF839" s="723"/>
      <c r="BG839" s="723"/>
      <c r="BH839" s="723"/>
      <c r="BI839" s="1"/>
      <c r="BJ839" s="1"/>
      <c r="BK839" s="1"/>
      <c r="BL839" s="717"/>
      <c r="BM839" s="723"/>
      <c r="BN839" s="723"/>
      <c r="BO839" s="723"/>
      <c r="BP839" s="723"/>
      <c r="BQ839" s="723"/>
      <c r="BR839" s="1"/>
      <c r="BS839" s="1"/>
      <c r="BT839" s="1"/>
      <c r="BU839" s="1"/>
      <c r="BV839" s="1"/>
      <c r="BW839" s="1"/>
      <c r="BX839" s="1"/>
      <c r="BY839" s="1"/>
      <c r="BZ839" s="1"/>
      <c r="CA839" s="1"/>
      <c r="CB839" s="1"/>
      <c r="CC839" s="1"/>
    </row>
    <row r="840" spans="1:81" ht="39.75" customHeight="1" x14ac:dyDescent="0.3">
      <c r="A840" s="714"/>
      <c r="B840" s="715"/>
      <c r="C840" s="2"/>
      <c r="D840" s="2"/>
      <c r="E840" s="2"/>
      <c r="F840" s="2"/>
      <c r="G840" s="2"/>
      <c r="H840" s="2"/>
      <c r="I840" s="2"/>
      <c r="J840" s="716"/>
      <c r="K840" s="717"/>
      <c r="L840" s="718"/>
      <c r="M840" s="718"/>
      <c r="N840" s="719"/>
      <c r="O840" s="719"/>
      <c r="P840" s="719"/>
      <c r="Q840" s="719"/>
      <c r="R840" s="2"/>
      <c r="S840" s="2"/>
      <c r="T840" s="2"/>
      <c r="U840" s="2"/>
      <c r="V840" s="2"/>
      <c r="W840" s="2"/>
      <c r="X840" s="720"/>
      <c r="Y840" s="720"/>
      <c r="Z840" s="720"/>
      <c r="AA840" s="720"/>
      <c r="AB840" s="717"/>
      <c r="AC840" s="721"/>
      <c r="AD840" s="722"/>
      <c r="AE840" s="722"/>
      <c r="AF840" s="722"/>
      <c r="AG840" s="722"/>
      <c r="AH840" s="722"/>
      <c r="AI840" s="722"/>
      <c r="AJ840" s="722"/>
      <c r="AK840" s="717"/>
      <c r="AL840" s="723"/>
      <c r="AM840" s="723"/>
      <c r="AN840" s="723"/>
      <c r="AO840" s="723"/>
      <c r="AP840" s="723"/>
      <c r="AQ840" s="1"/>
      <c r="AR840" s="1"/>
      <c r="AS840" s="1"/>
      <c r="AT840" s="717"/>
      <c r="AU840" s="723"/>
      <c r="AV840" s="723"/>
      <c r="AW840" s="723"/>
      <c r="AX840" s="723"/>
      <c r="AY840" s="723"/>
      <c r="AZ840" s="1"/>
      <c r="BA840" s="1"/>
      <c r="BB840" s="1"/>
      <c r="BC840" s="717"/>
      <c r="BD840" s="723"/>
      <c r="BE840" s="723"/>
      <c r="BF840" s="723"/>
      <c r="BG840" s="723"/>
      <c r="BH840" s="723"/>
      <c r="BI840" s="1"/>
      <c r="BJ840" s="1"/>
      <c r="BK840" s="1"/>
      <c r="BL840" s="717"/>
      <c r="BM840" s="723"/>
      <c r="BN840" s="723"/>
      <c r="BO840" s="723"/>
      <c r="BP840" s="723"/>
      <c r="BQ840" s="723"/>
      <c r="BR840" s="1"/>
      <c r="BS840" s="1"/>
      <c r="BT840" s="1"/>
      <c r="BU840" s="1"/>
      <c r="BV840" s="1"/>
      <c r="BW840" s="1"/>
      <c r="BX840" s="1"/>
      <c r="BY840" s="1"/>
      <c r="BZ840" s="1"/>
      <c r="CA840" s="1"/>
      <c r="CB840" s="1"/>
      <c r="CC840" s="1"/>
    </row>
    <row r="841" spans="1:81" ht="39.75" customHeight="1" x14ac:dyDescent="0.3">
      <c r="A841" s="714"/>
      <c r="B841" s="715"/>
      <c r="C841" s="2"/>
      <c r="D841" s="2"/>
      <c r="E841" s="2"/>
      <c r="F841" s="2"/>
      <c r="G841" s="2"/>
      <c r="H841" s="2"/>
      <c r="I841" s="2"/>
      <c r="J841" s="716"/>
      <c r="K841" s="717"/>
      <c r="L841" s="718"/>
      <c r="M841" s="718"/>
      <c r="N841" s="719"/>
      <c r="O841" s="719"/>
      <c r="P841" s="719"/>
      <c r="Q841" s="719"/>
      <c r="R841" s="2"/>
      <c r="S841" s="2"/>
      <c r="T841" s="2"/>
      <c r="U841" s="2"/>
      <c r="V841" s="2"/>
      <c r="W841" s="2"/>
      <c r="X841" s="720"/>
      <c r="Y841" s="720"/>
      <c r="Z841" s="720"/>
      <c r="AA841" s="720"/>
      <c r="AB841" s="717"/>
      <c r="AC841" s="721"/>
      <c r="AD841" s="722"/>
      <c r="AE841" s="722"/>
      <c r="AF841" s="722"/>
      <c r="AG841" s="722"/>
      <c r="AH841" s="722"/>
      <c r="AI841" s="722"/>
      <c r="AJ841" s="722"/>
      <c r="AK841" s="717"/>
      <c r="AL841" s="723"/>
      <c r="AM841" s="723"/>
      <c r="AN841" s="723"/>
      <c r="AO841" s="723"/>
      <c r="AP841" s="723"/>
      <c r="AQ841" s="1"/>
      <c r="AR841" s="1"/>
      <c r="AS841" s="1"/>
      <c r="AT841" s="717"/>
      <c r="AU841" s="723"/>
      <c r="AV841" s="723"/>
      <c r="AW841" s="723"/>
      <c r="AX841" s="723"/>
      <c r="AY841" s="723"/>
      <c r="AZ841" s="1"/>
      <c r="BA841" s="1"/>
      <c r="BB841" s="1"/>
      <c r="BC841" s="717"/>
      <c r="BD841" s="723"/>
      <c r="BE841" s="723"/>
      <c r="BF841" s="723"/>
      <c r="BG841" s="723"/>
      <c r="BH841" s="723"/>
      <c r="BI841" s="1"/>
      <c r="BJ841" s="1"/>
      <c r="BK841" s="1"/>
      <c r="BL841" s="717"/>
      <c r="BM841" s="723"/>
      <c r="BN841" s="723"/>
      <c r="BO841" s="723"/>
      <c r="BP841" s="723"/>
      <c r="BQ841" s="723"/>
      <c r="BR841" s="1"/>
      <c r="BS841" s="1"/>
      <c r="BT841" s="1"/>
      <c r="BU841" s="1"/>
      <c r="BV841" s="1"/>
      <c r="BW841" s="1"/>
      <c r="BX841" s="1"/>
      <c r="BY841" s="1"/>
      <c r="BZ841" s="1"/>
      <c r="CA841" s="1"/>
      <c r="CB841" s="1"/>
      <c r="CC841" s="1"/>
    </row>
    <row r="842" spans="1:81" ht="39.75" customHeight="1" x14ac:dyDescent="0.3">
      <c r="A842" s="714"/>
      <c r="B842" s="715"/>
      <c r="C842" s="2"/>
      <c r="D842" s="2"/>
      <c r="E842" s="2"/>
      <c r="F842" s="2"/>
      <c r="G842" s="2"/>
      <c r="H842" s="2"/>
      <c r="I842" s="2"/>
      <c r="J842" s="716"/>
      <c r="K842" s="717"/>
      <c r="L842" s="718"/>
      <c r="M842" s="718"/>
      <c r="N842" s="719"/>
      <c r="O842" s="719"/>
      <c r="P842" s="719"/>
      <c r="Q842" s="719"/>
      <c r="R842" s="2"/>
      <c r="S842" s="2"/>
      <c r="T842" s="2"/>
      <c r="U842" s="2"/>
      <c r="V842" s="2"/>
      <c r="W842" s="2"/>
      <c r="X842" s="720"/>
      <c r="Y842" s="720"/>
      <c r="Z842" s="720"/>
      <c r="AA842" s="720"/>
      <c r="AB842" s="717"/>
      <c r="AC842" s="721"/>
      <c r="AD842" s="722"/>
      <c r="AE842" s="722"/>
      <c r="AF842" s="722"/>
      <c r="AG842" s="722"/>
      <c r="AH842" s="722"/>
      <c r="AI842" s="722"/>
      <c r="AJ842" s="722"/>
      <c r="AK842" s="717"/>
      <c r="AL842" s="723"/>
      <c r="AM842" s="723"/>
      <c r="AN842" s="723"/>
      <c r="AO842" s="723"/>
      <c r="AP842" s="723"/>
      <c r="AQ842" s="1"/>
      <c r="AR842" s="1"/>
      <c r="AS842" s="1"/>
      <c r="AT842" s="717"/>
      <c r="AU842" s="723"/>
      <c r="AV842" s="723"/>
      <c r="AW842" s="723"/>
      <c r="AX842" s="723"/>
      <c r="AY842" s="723"/>
      <c r="AZ842" s="1"/>
      <c r="BA842" s="1"/>
      <c r="BB842" s="1"/>
      <c r="BC842" s="717"/>
      <c r="BD842" s="723"/>
      <c r="BE842" s="723"/>
      <c r="BF842" s="723"/>
      <c r="BG842" s="723"/>
      <c r="BH842" s="723"/>
      <c r="BI842" s="1"/>
      <c r="BJ842" s="1"/>
      <c r="BK842" s="1"/>
      <c r="BL842" s="717"/>
      <c r="BM842" s="723"/>
      <c r="BN842" s="723"/>
      <c r="BO842" s="723"/>
      <c r="BP842" s="723"/>
      <c r="BQ842" s="723"/>
      <c r="BR842" s="1"/>
      <c r="BS842" s="1"/>
      <c r="BT842" s="1"/>
      <c r="BU842" s="1"/>
      <c r="BV842" s="1"/>
      <c r="BW842" s="1"/>
      <c r="BX842" s="1"/>
      <c r="BY842" s="1"/>
      <c r="BZ842" s="1"/>
      <c r="CA842" s="1"/>
      <c r="CB842" s="1"/>
      <c r="CC842" s="1"/>
    </row>
    <row r="843" spans="1:81" ht="39.75" customHeight="1" x14ac:dyDescent="0.3">
      <c r="A843" s="714"/>
      <c r="B843" s="715"/>
      <c r="C843" s="2"/>
      <c r="D843" s="2"/>
      <c r="E843" s="2"/>
      <c r="F843" s="2"/>
      <c r="G843" s="2"/>
      <c r="H843" s="2"/>
      <c r="I843" s="2"/>
      <c r="J843" s="716"/>
      <c r="K843" s="717"/>
      <c r="L843" s="718"/>
      <c r="M843" s="718"/>
      <c r="N843" s="719"/>
      <c r="O843" s="719"/>
      <c r="P843" s="719"/>
      <c r="Q843" s="719"/>
      <c r="R843" s="2"/>
      <c r="S843" s="2"/>
      <c r="T843" s="2"/>
      <c r="U843" s="2"/>
      <c r="V843" s="2"/>
      <c r="W843" s="2"/>
      <c r="X843" s="720"/>
      <c r="Y843" s="720"/>
      <c r="Z843" s="720"/>
      <c r="AA843" s="720"/>
      <c r="AB843" s="717"/>
      <c r="AC843" s="721"/>
      <c r="AD843" s="722"/>
      <c r="AE843" s="722"/>
      <c r="AF843" s="722"/>
      <c r="AG843" s="722"/>
      <c r="AH843" s="722"/>
      <c r="AI843" s="722"/>
      <c r="AJ843" s="722"/>
      <c r="AK843" s="717"/>
      <c r="AL843" s="723"/>
      <c r="AM843" s="723"/>
      <c r="AN843" s="723"/>
      <c r="AO843" s="723"/>
      <c r="AP843" s="723"/>
      <c r="AQ843" s="1"/>
      <c r="AR843" s="1"/>
      <c r="AS843" s="1"/>
      <c r="AT843" s="717"/>
      <c r="AU843" s="723"/>
      <c r="AV843" s="723"/>
      <c r="AW843" s="723"/>
      <c r="AX843" s="723"/>
      <c r="AY843" s="723"/>
      <c r="AZ843" s="1"/>
      <c r="BA843" s="1"/>
      <c r="BB843" s="1"/>
      <c r="BC843" s="717"/>
      <c r="BD843" s="723"/>
      <c r="BE843" s="723"/>
      <c r="BF843" s="723"/>
      <c r="BG843" s="723"/>
      <c r="BH843" s="723"/>
      <c r="BI843" s="1"/>
      <c r="BJ843" s="1"/>
      <c r="BK843" s="1"/>
      <c r="BL843" s="717"/>
      <c r="BM843" s="723"/>
      <c r="BN843" s="723"/>
      <c r="BO843" s="723"/>
      <c r="BP843" s="723"/>
      <c r="BQ843" s="723"/>
      <c r="BR843" s="1"/>
      <c r="BS843" s="1"/>
      <c r="BT843" s="1"/>
      <c r="BU843" s="1"/>
      <c r="BV843" s="1"/>
      <c r="BW843" s="1"/>
      <c r="BX843" s="1"/>
      <c r="BY843" s="1"/>
      <c r="BZ843" s="1"/>
      <c r="CA843" s="1"/>
      <c r="CB843" s="1"/>
      <c r="CC843" s="1"/>
    </row>
    <row r="844" spans="1:81" ht="39.75" customHeight="1" x14ac:dyDescent="0.3">
      <c r="A844" s="714"/>
      <c r="B844" s="715"/>
      <c r="C844" s="2"/>
      <c r="D844" s="2"/>
      <c r="E844" s="2"/>
      <c r="F844" s="2"/>
      <c r="G844" s="2"/>
      <c r="H844" s="2"/>
      <c r="I844" s="2"/>
      <c r="J844" s="716"/>
      <c r="K844" s="717"/>
      <c r="L844" s="718"/>
      <c r="M844" s="718"/>
      <c r="N844" s="719"/>
      <c r="O844" s="719"/>
      <c r="P844" s="719"/>
      <c r="Q844" s="719"/>
      <c r="R844" s="2"/>
      <c r="S844" s="2"/>
      <c r="T844" s="2"/>
      <c r="U844" s="2"/>
      <c r="V844" s="2"/>
      <c r="W844" s="2"/>
      <c r="X844" s="720"/>
      <c r="Y844" s="720"/>
      <c r="Z844" s="720"/>
      <c r="AA844" s="720"/>
      <c r="AB844" s="717"/>
      <c r="AC844" s="721"/>
      <c r="AD844" s="722"/>
      <c r="AE844" s="722"/>
      <c r="AF844" s="722"/>
      <c r="AG844" s="722"/>
      <c r="AH844" s="722"/>
      <c r="AI844" s="722"/>
      <c r="AJ844" s="722"/>
      <c r="AK844" s="717"/>
      <c r="AL844" s="723"/>
      <c r="AM844" s="723"/>
      <c r="AN844" s="723"/>
      <c r="AO844" s="723"/>
      <c r="AP844" s="723"/>
      <c r="AQ844" s="1"/>
      <c r="AR844" s="1"/>
      <c r="AS844" s="1"/>
      <c r="AT844" s="717"/>
      <c r="AU844" s="723"/>
      <c r="AV844" s="723"/>
      <c r="AW844" s="723"/>
      <c r="AX844" s="723"/>
      <c r="AY844" s="723"/>
      <c r="AZ844" s="1"/>
      <c r="BA844" s="1"/>
      <c r="BB844" s="1"/>
      <c r="BC844" s="717"/>
      <c r="BD844" s="723"/>
      <c r="BE844" s="723"/>
      <c r="BF844" s="723"/>
      <c r="BG844" s="723"/>
      <c r="BH844" s="723"/>
      <c r="BI844" s="1"/>
      <c r="BJ844" s="1"/>
      <c r="BK844" s="1"/>
      <c r="BL844" s="717"/>
      <c r="BM844" s="723"/>
      <c r="BN844" s="723"/>
      <c r="BO844" s="723"/>
      <c r="BP844" s="723"/>
      <c r="BQ844" s="723"/>
      <c r="BR844" s="1"/>
      <c r="BS844" s="1"/>
      <c r="BT844" s="1"/>
      <c r="BU844" s="1"/>
      <c r="BV844" s="1"/>
      <c r="BW844" s="1"/>
      <c r="BX844" s="1"/>
      <c r="BY844" s="1"/>
      <c r="BZ844" s="1"/>
      <c r="CA844" s="1"/>
      <c r="CB844" s="1"/>
      <c r="CC844" s="1"/>
    </row>
    <row r="845" spans="1:81" ht="39.75" customHeight="1" x14ac:dyDescent="0.3">
      <c r="A845" s="714"/>
      <c r="B845" s="715"/>
      <c r="C845" s="2"/>
      <c r="D845" s="2"/>
      <c r="E845" s="2"/>
      <c r="F845" s="2"/>
      <c r="G845" s="2"/>
      <c r="H845" s="2"/>
      <c r="I845" s="2"/>
      <c r="J845" s="716"/>
      <c r="K845" s="717"/>
      <c r="L845" s="718"/>
      <c r="M845" s="718"/>
      <c r="N845" s="719"/>
      <c r="O845" s="719"/>
      <c r="P845" s="719"/>
      <c r="Q845" s="719"/>
      <c r="R845" s="2"/>
      <c r="S845" s="2"/>
      <c r="T845" s="2"/>
      <c r="U845" s="2"/>
      <c r="V845" s="2"/>
      <c r="W845" s="2"/>
      <c r="X845" s="720"/>
      <c r="Y845" s="720"/>
      <c r="Z845" s="720"/>
      <c r="AA845" s="720"/>
      <c r="AB845" s="717"/>
      <c r="AC845" s="721"/>
      <c r="AD845" s="722"/>
      <c r="AE845" s="722"/>
      <c r="AF845" s="722"/>
      <c r="AG845" s="722"/>
      <c r="AH845" s="722"/>
      <c r="AI845" s="722"/>
      <c r="AJ845" s="722"/>
      <c r="AK845" s="717"/>
      <c r="AL845" s="723"/>
      <c r="AM845" s="723"/>
      <c r="AN845" s="723"/>
      <c r="AO845" s="723"/>
      <c r="AP845" s="723"/>
      <c r="AQ845" s="1"/>
      <c r="AR845" s="1"/>
      <c r="AS845" s="1"/>
      <c r="AT845" s="717"/>
      <c r="AU845" s="723"/>
      <c r="AV845" s="723"/>
      <c r="AW845" s="723"/>
      <c r="AX845" s="723"/>
      <c r="AY845" s="723"/>
      <c r="AZ845" s="1"/>
      <c r="BA845" s="1"/>
      <c r="BB845" s="1"/>
      <c r="BC845" s="717"/>
      <c r="BD845" s="723"/>
      <c r="BE845" s="723"/>
      <c r="BF845" s="723"/>
      <c r="BG845" s="723"/>
      <c r="BH845" s="723"/>
      <c r="BI845" s="1"/>
      <c r="BJ845" s="1"/>
      <c r="BK845" s="1"/>
      <c r="BL845" s="717"/>
      <c r="BM845" s="723"/>
      <c r="BN845" s="723"/>
      <c r="BO845" s="723"/>
      <c r="BP845" s="723"/>
      <c r="BQ845" s="723"/>
      <c r="BR845" s="1"/>
      <c r="BS845" s="1"/>
      <c r="BT845" s="1"/>
      <c r="BU845" s="1"/>
      <c r="BV845" s="1"/>
      <c r="BW845" s="1"/>
      <c r="BX845" s="1"/>
      <c r="BY845" s="1"/>
      <c r="BZ845" s="1"/>
      <c r="CA845" s="1"/>
      <c r="CB845" s="1"/>
      <c r="CC845" s="1"/>
    </row>
    <row r="846" spans="1:81" ht="39.75" customHeight="1" x14ac:dyDescent="0.3">
      <c r="A846" s="714"/>
      <c r="B846" s="715"/>
      <c r="C846" s="2"/>
      <c r="D846" s="2"/>
      <c r="E846" s="2"/>
      <c r="F846" s="2"/>
      <c r="G846" s="2"/>
      <c r="H846" s="2"/>
      <c r="I846" s="2"/>
      <c r="J846" s="716"/>
      <c r="K846" s="717"/>
      <c r="L846" s="718"/>
      <c r="M846" s="718"/>
      <c r="N846" s="719"/>
      <c r="O846" s="719"/>
      <c r="P846" s="719"/>
      <c r="Q846" s="719"/>
      <c r="R846" s="2"/>
      <c r="S846" s="2"/>
      <c r="T846" s="2"/>
      <c r="U846" s="2"/>
      <c r="V846" s="2"/>
      <c r="W846" s="2"/>
      <c r="X846" s="720"/>
      <c r="Y846" s="720"/>
      <c r="Z846" s="720"/>
      <c r="AA846" s="720"/>
      <c r="AB846" s="717"/>
      <c r="AC846" s="721"/>
      <c r="AD846" s="722"/>
      <c r="AE846" s="722"/>
      <c r="AF846" s="722"/>
      <c r="AG846" s="722"/>
      <c r="AH846" s="722"/>
      <c r="AI846" s="722"/>
      <c r="AJ846" s="722"/>
      <c r="AK846" s="717"/>
      <c r="AL846" s="723"/>
      <c r="AM846" s="723"/>
      <c r="AN846" s="723"/>
      <c r="AO846" s="723"/>
      <c r="AP846" s="723"/>
      <c r="AQ846" s="1"/>
      <c r="AR846" s="1"/>
      <c r="AS846" s="1"/>
      <c r="AT846" s="717"/>
      <c r="AU846" s="723"/>
      <c r="AV846" s="723"/>
      <c r="AW846" s="723"/>
      <c r="AX846" s="723"/>
      <c r="AY846" s="723"/>
      <c r="AZ846" s="1"/>
      <c r="BA846" s="1"/>
      <c r="BB846" s="1"/>
      <c r="BC846" s="717"/>
      <c r="BD846" s="723"/>
      <c r="BE846" s="723"/>
      <c r="BF846" s="723"/>
      <c r="BG846" s="723"/>
      <c r="BH846" s="723"/>
      <c r="BI846" s="1"/>
      <c r="BJ846" s="1"/>
      <c r="BK846" s="1"/>
      <c r="BL846" s="717"/>
      <c r="BM846" s="723"/>
      <c r="BN846" s="723"/>
      <c r="BO846" s="723"/>
      <c r="BP846" s="723"/>
      <c r="BQ846" s="723"/>
      <c r="BR846" s="1"/>
      <c r="BS846" s="1"/>
      <c r="BT846" s="1"/>
      <c r="BU846" s="1"/>
      <c r="BV846" s="1"/>
      <c r="BW846" s="1"/>
      <c r="BX846" s="1"/>
      <c r="BY846" s="1"/>
      <c r="BZ846" s="1"/>
      <c r="CA846" s="1"/>
      <c r="CB846" s="1"/>
      <c r="CC846" s="1"/>
    </row>
    <row r="847" spans="1:81" ht="39.75" customHeight="1" x14ac:dyDescent="0.3">
      <c r="A847" s="714"/>
      <c r="B847" s="715"/>
      <c r="C847" s="2"/>
      <c r="D847" s="2"/>
      <c r="E847" s="2"/>
      <c r="F847" s="2"/>
      <c r="G847" s="2"/>
      <c r="H847" s="2"/>
      <c r="I847" s="2"/>
      <c r="J847" s="716"/>
      <c r="K847" s="717"/>
      <c r="L847" s="718"/>
      <c r="M847" s="718"/>
      <c r="N847" s="719"/>
      <c r="O847" s="719"/>
      <c r="P847" s="719"/>
      <c r="Q847" s="719"/>
      <c r="R847" s="2"/>
      <c r="S847" s="2"/>
      <c r="T847" s="2"/>
      <c r="U847" s="2"/>
      <c r="V847" s="2"/>
      <c r="W847" s="2"/>
      <c r="X847" s="720"/>
      <c r="Y847" s="720"/>
      <c r="Z847" s="720"/>
      <c r="AA847" s="720"/>
      <c r="AB847" s="717"/>
      <c r="AC847" s="721"/>
      <c r="AD847" s="722"/>
      <c r="AE847" s="722"/>
      <c r="AF847" s="722"/>
      <c r="AG847" s="722"/>
      <c r="AH847" s="722"/>
      <c r="AI847" s="722"/>
      <c r="AJ847" s="722"/>
      <c r="AK847" s="717"/>
      <c r="AL847" s="723"/>
      <c r="AM847" s="723"/>
      <c r="AN847" s="723"/>
      <c r="AO847" s="723"/>
      <c r="AP847" s="723"/>
      <c r="AQ847" s="1"/>
      <c r="AR847" s="1"/>
      <c r="AS847" s="1"/>
      <c r="AT847" s="717"/>
      <c r="AU847" s="723"/>
      <c r="AV847" s="723"/>
      <c r="AW847" s="723"/>
      <c r="AX847" s="723"/>
      <c r="AY847" s="723"/>
      <c r="AZ847" s="1"/>
      <c r="BA847" s="1"/>
      <c r="BB847" s="1"/>
      <c r="BC847" s="717"/>
      <c r="BD847" s="723"/>
      <c r="BE847" s="723"/>
      <c r="BF847" s="723"/>
      <c r="BG847" s="723"/>
      <c r="BH847" s="723"/>
      <c r="BI847" s="1"/>
      <c r="BJ847" s="1"/>
      <c r="BK847" s="1"/>
      <c r="BL847" s="717"/>
      <c r="BM847" s="723"/>
      <c r="BN847" s="723"/>
      <c r="BO847" s="723"/>
      <c r="BP847" s="723"/>
      <c r="BQ847" s="723"/>
      <c r="BR847" s="1"/>
      <c r="BS847" s="1"/>
      <c r="BT847" s="1"/>
      <c r="BU847" s="1"/>
      <c r="BV847" s="1"/>
      <c r="BW847" s="1"/>
      <c r="BX847" s="1"/>
      <c r="BY847" s="1"/>
      <c r="BZ847" s="1"/>
      <c r="CA847" s="1"/>
      <c r="CB847" s="1"/>
      <c r="CC847" s="1"/>
    </row>
    <row r="848" spans="1:81" ht="39.75" customHeight="1" x14ac:dyDescent="0.3">
      <c r="A848" s="714"/>
      <c r="B848" s="715"/>
      <c r="C848" s="2"/>
      <c r="D848" s="2"/>
      <c r="E848" s="2"/>
      <c r="F848" s="2"/>
      <c r="G848" s="2"/>
      <c r="H848" s="2"/>
      <c r="I848" s="2"/>
      <c r="J848" s="716"/>
      <c r="K848" s="717"/>
      <c r="L848" s="718"/>
      <c r="M848" s="718"/>
      <c r="N848" s="719"/>
      <c r="O848" s="719"/>
      <c r="P848" s="719"/>
      <c r="Q848" s="719"/>
      <c r="R848" s="2"/>
      <c r="S848" s="2"/>
      <c r="T848" s="2"/>
      <c r="U848" s="2"/>
      <c r="V848" s="2"/>
      <c r="W848" s="2"/>
      <c r="X848" s="720"/>
      <c r="Y848" s="720"/>
      <c r="Z848" s="720"/>
      <c r="AA848" s="720"/>
      <c r="AB848" s="717"/>
      <c r="AC848" s="721"/>
      <c r="AD848" s="722"/>
      <c r="AE848" s="722"/>
      <c r="AF848" s="722"/>
      <c r="AG848" s="722"/>
      <c r="AH848" s="722"/>
      <c r="AI848" s="722"/>
      <c r="AJ848" s="722"/>
      <c r="AK848" s="717"/>
      <c r="AL848" s="723"/>
      <c r="AM848" s="723"/>
      <c r="AN848" s="723"/>
      <c r="AO848" s="723"/>
      <c r="AP848" s="723"/>
      <c r="AQ848" s="1"/>
      <c r="AR848" s="1"/>
      <c r="AS848" s="1"/>
      <c r="AT848" s="717"/>
      <c r="AU848" s="723"/>
      <c r="AV848" s="723"/>
      <c r="AW848" s="723"/>
      <c r="AX848" s="723"/>
      <c r="AY848" s="723"/>
      <c r="AZ848" s="1"/>
      <c r="BA848" s="1"/>
      <c r="BB848" s="1"/>
      <c r="BC848" s="717"/>
      <c r="BD848" s="723"/>
      <c r="BE848" s="723"/>
      <c r="BF848" s="723"/>
      <c r="BG848" s="723"/>
      <c r="BH848" s="723"/>
      <c r="BI848" s="1"/>
      <c r="BJ848" s="1"/>
      <c r="BK848" s="1"/>
      <c r="BL848" s="717"/>
      <c r="BM848" s="723"/>
      <c r="BN848" s="723"/>
      <c r="BO848" s="723"/>
      <c r="BP848" s="723"/>
      <c r="BQ848" s="723"/>
      <c r="BR848" s="1"/>
      <c r="BS848" s="1"/>
      <c r="BT848" s="1"/>
      <c r="BU848" s="1"/>
      <c r="BV848" s="1"/>
      <c r="BW848" s="1"/>
      <c r="BX848" s="1"/>
      <c r="BY848" s="1"/>
      <c r="BZ848" s="1"/>
      <c r="CA848" s="1"/>
      <c r="CB848" s="1"/>
      <c r="CC848" s="1"/>
    </row>
    <row r="849" spans="1:81" ht="39.75" customHeight="1" x14ac:dyDescent="0.3">
      <c r="A849" s="714"/>
      <c r="B849" s="715"/>
      <c r="C849" s="2"/>
      <c r="D849" s="2"/>
      <c r="E849" s="2"/>
      <c r="F849" s="2"/>
      <c r="G849" s="2"/>
      <c r="H849" s="2"/>
      <c r="I849" s="2"/>
      <c r="J849" s="716"/>
      <c r="K849" s="717"/>
      <c r="L849" s="718"/>
      <c r="M849" s="718"/>
      <c r="N849" s="719"/>
      <c r="O849" s="719"/>
      <c r="P849" s="719"/>
      <c r="Q849" s="719"/>
      <c r="R849" s="2"/>
      <c r="S849" s="2"/>
      <c r="T849" s="2"/>
      <c r="U849" s="2"/>
      <c r="V849" s="2"/>
      <c r="W849" s="2"/>
      <c r="X849" s="720"/>
      <c r="Y849" s="720"/>
      <c r="Z849" s="720"/>
      <c r="AA849" s="720"/>
      <c r="AB849" s="717"/>
      <c r="AC849" s="721"/>
      <c r="AD849" s="722"/>
      <c r="AE849" s="722"/>
      <c r="AF849" s="722"/>
      <c r="AG849" s="722"/>
      <c r="AH849" s="722"/>
      <c r="AI849" s="722"/>
      <c r="AJ849" s="722"/>
      <c r="AK849" s="717"/>
      <c r="AL849" s="723"/>
      <c r="AM849" s="723"/>
      <c r="AN849" s="723"/>
      <c r="AO849" s="723"/>
      <c r="AP849" s="723"/>
      <c r="AQ849" s="1"/>
      <c r="AR849" s="1"/>
      <c r="AS849" s="1"/>
      <c r="AT849" s="717"/>
      <c r="AU849" s="723"/>
      <c r="AV849" s="723"/>
      <c r="AW849" s="723"/>
      <c r="AX849" s="723"/>
      <c r="AY849" s="723"/>
      <c r="AZ849" s="1"/>
      <c r="BA849" s="1"/>
      <c r="BB849" s="1"/>
      <c r="BC849" s="717"/>
      <c r="BD849" s="723"/>
      <c r="BE849" s="723"/>
      <c r="BF849" s="723"/>
      <c r="BG849" s="723"/>
      <c r="BH849" s="723"/>
      <c r="BI849" s="1"/>
      <c r="BJ849" s="1"/>
      <c r="BK849" s="1"/>
      <c r="BL849" s="717"/>
      <c r="BM849" s="723"/>
      <c r="BN849" s="723"/>
      <c r="BO849" s="723"/>
      <c r="BP849" s="723"/>
      <c r="BQ849" s="723"/>
      <c r="BR849" s="1"/>
      <c r="BS849" s="1"/>
      <c r="BT849" s="1"/>
      <c r="BU849" s="1"/>
      <c r="BV849" s="1"/>
      <c r="BW849" s="1"/>
      <c r="BX849" s="1"/>
      <c r="BY849" s="1"/>
      <c r="BZ849" s="1"/>
      <c r="CA849" s="1"/>
      <c r="CB849" s="1"/>
      <c r="CC849" s="1"/>
    </row>
    <row r="850" spans="1:81" ht="39.75" customHeight="1" x14ac:dyDescent="0.3">
      <c r="A850" s="714"/>
      <c r="B850" s="715"/>
      <c r="C850" s="2"/>
      <c r="D850" s="2"/>
      <c r="E850" s="2"/>
      <c r="F850" s="2"/>
      <c r="G850" s="2"/>
      <c r="H850" s="2"/>
      <c r="I850" s="2"/>
      <c r="J850" s="716"/>
      <c r="K850" s="717"/>
      <c r="L850" s="718"/>
      <c r="M850" s="718"/>
      <c r="N850" s="719"/>
      <c r="O850" s="719"/>
      <c r="P850" s="719"/>
      <c r="Q850" s="719"/>
      <c r="R850" s="2"/>
      <c r="S850" s="2"/>
      <c r="T850" s="2"/>
      <c r="U850" s="2"/>
      <c r="V850" s="2"/>
      <c r="W850" s="2"/>
      <c r="X850" s="720"/>
      <c r="Y850" s="720"/>
      <c r="Z850" s="720"/>
      <c r="AA850" s="720"/>
      <c r="AB850" s="717"/>
      <c r="AC850" s="721"/>
      <c r="AD850" s="722"/>
      <c r="AE850" s="722"/>
      <c r="AF850" s="722"/>
      <c r="AG850" s="722"/>
      <c r="AH850" s="722"/>
      <c r="AI850" s="722"/>
      <c r="AJ850" s="722"/>
      <c r="AK850" s="717"/>
      <c r="AL850" s="723"/>
      <c r="AM850" s="723"/>
      <c r="AN850" s="723"/>
      <c r="AO850" s="723"/>
      <c r="AP850" s="723"/>
      <c r="AQ850" s="1"/>
      <c r="AR850" s="1"/>
      <c r="AS850" s="1"/>
      <c r="AT850" s="717"/>
      <c r="AU850" s="723"/>
      <c r="AV850" s="723"/>
      <c r="AW850" s="723"/>
      <c r="AX850" s="723"/>
      <c r="AY850" s="723"/>
      <c r="AZ850" s="1"/>
      <c r="BA850" s="1"/>
      <c r="BB850" s="1"/>
      <c r="BC850" s="717"/>
      <c r="BD850" s="723"/>
      <c r="BE850" s="723"/>
      <c r="BF850" s="723"/>
      <c r="BG850" s="723"/>
      <c r="BH850" s="723"/>
      <c r="BI850" s="1"/>
      <c r="BJ850" s="1"/>
      <c r="BK850" s="1"/>
      <c r="BL850" s="717"/>
      <c r="BM850" s="723"/>
      <c r="BN850" s="723"/>
      <c r="BO850" s="723"/>
      <c r="BP850" s="723"/>
      <c r="BQ850" s="723"/>
      <c r="BR850" s="1"/>
      <c r="BS850" s="1"/>
      <c r="BT850" s="1"/>
      <c r="BU850" s="1"/>
      <c r="BV850" s="1"/>
      <c r="BW850" s="1"/>
      <c r="BX850" s="1"/>
      <c r="BY850" s="1"/>
      <c r="BZ850" s="1"/>
      <c r="CA850" s="1"/>
      <c r="CB850" s="1"/>
      <c r="CC850" s="1"/>
    </row>
    <row r="851" spans="1:81" ht="39.75" customHeight="1" x14ac:dyDescent="0.3">
      <c r="A851" s="714"/>
      <c r="B851" s="715"/>
      <c r="C851" s="2"/>
      <c r="D851" s="2"/>
      <c r="E851" s="2"/>
      <c r="F851" s="2"/>
      <c r="G851" s="2"/>
      <c r="H851" s="2"/>
      <c r="I851" s="2"/>
      <c r="J851" s="716"/>
      <c r="K851" s="717"/>
      <c r="L851" s="718"/>
      <c r="M851" s="718"/>
      <c r="N851" s="719"/>
      <c r="O851" s="719"/>
      <c r="P851" s="719"/>
      <c r="Q851" s="719"/>
      <c r="R851" s="2"/>
      <c r="S851" s="2"/>
      <c r="T851" s="2"/>
      <c r="U851" s="2"/>
      <c r="V851" s="2"/>
      <c r="W851" s="2"/>
      <c r="X851" s="720"/>
      <c r="Y851" s="720"/>
      <c r="Z851" s="720"/>
      <c r="AA851" s="720"/>
      <c r="AB851" s="717"/>
      <c r="AC851" s="721"/>
      <c r="AD851" s="722"/>
      <c r="AE851" s="722"/>
      <c r="AF851" s="722"/>
      <c r="AG851" s="722"/>
      <c r="AH851" s="722"/>
      <c r="AI851" s="722"/>
      <c r="AJ851" s="722"/>
      <c r="AK851" s="717"/>
      <c r="AL851" s="723"/>
      <c r="AM851" s="723"/>
      <c r="AN851" s="723"/>
      <c r="AO851" s="723"/>
      <c r="AP851" s="723"/>
      <c r="AQ851" s="1"/>
      <c r="AR851" s="1"/>
      <c r="AS851" s="1"/>
      <c r="AT851" s="717"/>
      <c r="AU851" s="723"/>
      <c r="AV851" s="723"/>
      <c r="AW851" s="723"/>
      <c r="AX851" s="723"/>
      <c r="AY851" s="723"/>
      <c r="AZ851" s="1"/>
      <c r="BA851" s="1"/>
      <c r="BB851" s="1"/>
      <c r="BC851" s="717"/>
      <c r="BD851" s="723"/>
      <c r="BE851" s="723"/>
      <c r="BF851" s="723"/>
      <c r="BG851" s="723"/>
      <c r="BH851" s="723"/>
      <c r="BI851" s="1"/>
      <c r="BJ851" s="1"/>
      <c r="BK851" s="1"/>
      <c r="BL851" s="717"/>
      <c r="BM851" s="723"/>
      <c r="BN851" s="723"/>
      <c r="BO851" s="723"/>
      <c r="BP851" s="723"/>
      <c r="BQ851" s="723"/>
      <c r="BR851" s="1"/>
      <c r="BS851" s="1"/>
      <c r="BT851" s="1"/>
      <c r="BU851" s="1"/>
      <c r="BV851" s="1"/>
      <c r="BW851" s="1"/>
      <c r="BX851" s="1"/>
      <c r="BY851" s="1"/>
      <c r="BZ851" s="1"/>
      <c r="CA851" s="1"/>
      <c r="CB851" s="1"/>
      <c r="CC851" s="1"/>
    </row>
    <row r="852" spans="1:81" ht="39.75" customHeight="1" x14ac:dyDescent="0.3">
      <c r="A852" s="714"/>
      <c r="B852" s="715"/>
      <c r="C852" s="2"/>
      <c r="D852" s="2"/>
      <c r="E852" s="2"/>
      <c r="F852" s="2"/>
      <c r="G852" s="2"/>
      <c r="H852" s="2"/>
      <c r="I852" s="2"/>
      <c r="J852" s="716"/>
      <c r="K852" s="717"/>
      <c r="L852" s="718"/>
      <c r="M852" s="718"/>
      <c r="N852" s="719"/>
      <c r="O852" s="719"/>
      <c r="P852" s="719"/>
      <c r="Q852" s="719"/>
      <c r="R852" s="2"/>
      <c r="S852" s="2"/>
      <c r="T852" s="2"/>
      <c r="U852" s="2"/>
      <c r="V852" s="2"/>
      <c r="W852" s="2"/>
      <c r="X852" s="720"/>
      <c r="Y852" s="720"/>
      <c r="Z852" s="720"/>
      <c r="AA852" s="720"/>
      <c r="AB852" s="717"/>
      <c r="AC852" s="721"/>
      <c r="AD852" s="722"/>
      <c r="AE852" s="722"/>
      <c r="AF852" s="722"/>
      <c r="AG852" s="722"/>
      <c r="AH852" s="722"/>
      <c r="AI852" s="722"/>
      <c r="AJ852" s="722"/>
      <c r="AK852" s="717"/>
      <c r="AL852" s="723"/>
      <c r="AM852" s="723"/>
      <c r="AN852" s="723"/>
      <c r="AO852" s="723"/>
      <c r="AP852" s="723"/>
      <c r="AQ852" s="1"/>
      <c r="AR852" s="1"/>
      <c r="AS852" s="1"/>
      <c r="AT852" s="717"/>
      <c r="AU852" s="723"/>
      <c r="AV852" s="723"/>
      <c r="AW852" s="723"/>
      <c r="AX852" s="723"/>
      <c r="AY852" s="723"/>
      <c r="AZ852" s="1"/>
      <c r="BA852" s="1"/>
      <c r="BB852" s="1"/>
      <c r="BC852" s="717"/>
      <c r="BD852" s="723"/>
      <c r="BE852" s="723"/>
      <c r="BF852" s="723"/>
      <c r="BG852" s="723"/>
      <c r="BH852" s="723"/>
      <c r="BI852" s="1"/>
      <c r="BJ852" s="1"/>
      <c r="BK852" s="1"/>
      <c r="BL852" s="717"/>
      <c r="BM852" s="723"/>
      <c r="BN852" s="723"/>
      <c r="BO852" s="723"/>
      <c r="BP852" s="723"/>
      <c r="BQ852" s="723"/>
      <c r="BR852" s="1"/>
      <c r="BS852" s="1"/>
      <c r="BT852" s="1"/>
      <c r="BU852" s="1"/>
      <c r="BV852" s="1"/>
      <c r="BW852" s="1"/>
      <c r="BX852" s="1"/>
      <c r="BY852" s="1"/>
      <c r="BZ852" s="1"/>
      <c r="CA852" s="1"/>
      <c r="CB852" s="1"/>
      <c r="CC852" s="1"/>
    </row>
    <row r="853" spans="1:81" ht="39.75" customHeight="1" x14ac:dyDescent="0.3">
      <c r="A853" s="714"/>
      <c r="B853" s="715"/>
      <c r="C853" s="2"/>
      <c r="D853" s="2"/>
      <c r="E853" s="2"/>
      <c r="F853" s="2"/>
      <c r="G853" s="2"/>
      <c r="H853" s="2"/>
      <c r="I853" s="2"/>
      <c r="J853" s="716"/>
      <c r="K853" s="717"/>
      <c r="L853" s="718"/>
      <c r="M853" s="718"/>
      <c r="N853" s="719"/>
      <c r="O853" s="719"/>
      <c r="P853" s="719"/>
      <c r="Q853" s="719"/>
      <c r="R853" s="2"/>
      <c r="S853" s="2"/>
      <c r="T853" s="2"/>
      <c r="U853" s="2"/>
      <c r="V853" s="2"/>
      <c r="W853" s="2"/>
      <c r="X853" s="720"/>
      <c r="Y853" s="720"/>
      <c r="Z853" s="720"/>
      <c r="AA853" s="720"/>
      <c r="AB853" s="717"/>
      <c r="AC853" s="721"/>
      <c r="AD853" s="722"/>
      <c r="AE853" s="722"/>
      <c r="AF853" s="722"/>
      <c r="AG853" s="722"/>
      <c r="AH853" s="722"/>
      <c r="AI853" s="722"/>
      <c r="AJ853" s="722"/>
      <c r="AK853" s="717"/>
      <c r="AL853" s="723"/>
      <c r="AM853" s="723"/>
      <c r="AN853" s="723"/>
      <c r="AO853" s="723"/>
      <c r="AP853" s="723"/>
      <c r="AQ853" s="1"/>
      <c r="AR853" s="1"/>
      <c r="AS853" s="1"/>
      <c r="AT853" s="717"/>
      <c r="AU853" s="723"/>
      <c r="AV853" s="723"/>
      <c r="AW853" s="723"/>
      <c r="AX853" s="723"/>
      <c r="AY853" s="723"/>
      <c r="AZ853" s="1"/>
      <c r="BA853" s="1"/>
      <c r="BB853" s="1"/>
      <c r="BC853" s="717"/>
      <c r="BD853" s="723"/>
      <c r="BE853" s="723"/>
      <c r="BF853" s="723"/>
      <c r="BG853" s="723"/>
      <c r="BH853" s="723"/>
      <c r="BI853" s="1"/>
      <c r="BJ853" s="1"/>
      <c r="BK853" s="1"/>
      <c r="BL853" s="717"/>
      <c r="BM853" s="723"/>
      <c r="BN853" s="723"/>
      <c r="BO853" s="723"/>
      <c r="BP853" s="723"/>
      <c r="BQ853" s="723"/>
      <c r="BR853" s="1"/>
      <c r="BS853" s="1"/>
      <c r="BT853" s="1"/>
      <c r="BU853" s="1"/>
      <c r="BV853" s="1"/>
      <c r="BW853" s="1"/>
      <c r="BX853" s="1"/>
      <c r="BY853" s="1"/>
      <c r="BZ853" s="1"/>
      <c r="CA853" s="1"/>
      <c r="CB853" s="1"/>
      <c r="CC853" s="1"/>
    </row>
    <row r="854" spans="1:81" ht="39.75" customHeight="1" x14ac:dyDescent="0.3">
      <c r="A854" s="714"/>
      <c r="B854" s="715"/>
      <c r="C854" s="2"/>
      <c r="D854" s="2"/>
      <c r="E854" s="2"/>
      <c r="F854" s="2"/>
      <c r="G854" s="2"/>
      <c r="H854" s="2"/>
      <c r="I854" s="2"/>
      <c r="J854" s="716"/>
      <c r="K854" s="717"/>
      <c r="L854" s="718"/>
      <c r="M854" s="718"/>
      <c r="N854" s="719"/>
      <c r="O854" s="719"/>
      <c r="P854" s="719"/>
      <c r="Q854" s="719"/>
      <c r="R854" s="2"/>
      <c r="S854" s="2"/>
      <c r="T854" s="2"/>
      <c r="U854" s="2"/>
      <c r="V854" s="2"/>
      <c r="W854" s="2"/>
      <c r="X854" s="720"/>
      <c r="Y854" s="720"/>
      <c r="Z854" s="720"/>
      <c r="AA854" s="720"/>
      <c r="AB854" s="717"/>
      <c r="AC854" s="721"/>
      <c r="AD854" s="722"/>
      <c r="AE854" s="722"/>
      <c r="AF854" s="722"/>
      <c r="AG854" s="722"/>
      <c r="AH854" s="722"/>
      <c r="AI854" s="722"/>
      <c r="AJ854" s="722"/>
      <c r="AK854" s="717"/>
      <c r="AL854" s="723"/>
      <c r="AM854" s="723"/>
      <c r="AN854" s="723"/>
      <c r="AO854" s="723"/>
      <c r="AP854" s="723"/>
      <c r="AQ854" s="1"/>
      <c r="AR854" s="1"/>
      <c r="AS854" s="1"/>
      <c r="AT854" s="717"/>
      <c r="AU854" s="723"/>
      <c r="AV854" s="723"/>
      <c r="AW854" s="723"/>
      <c r="AX854" s="723"/>
      <c r="AY854" s="723"/>
      <c r="AZ854" s="1"/>
      <c r="BA854" s="1"/>
      <c r="BB854" s="1"/>
      <c r="BC854" s="717"/>
      <c r="BD854" s="723"/>
      <c r="BE854" s="723"/>
      <c r="BF854" s="723"/>
      <c r="BG854" s="723"/>
      <c r="BH854" s="723"/>
      <c r="BI854" s="1"/>
      <c r="BJ854" s="1"/>
      <c r="BK854" s="1"/>
      <c r="BL854" s="717"/>
      <c r="BM854" s="723"/>
      <c r="BN854" s="723"/>
      <c r="BO854" s="723"/>
      <c r="BP854" s="723"/>
      <c r="BQ854" s="723"/>
      <c r="BR854" s="1"/>
      <c r="BS854" s="1"/>
      <c r="BT854" s="1"/>
      <c r="BU854" s="1"/>
      <c r="BV854" s="1"/>
      <c r="BW854" s="1"/>
      <c r="BX854" s="1"/>
      <c r="BY854" s="1"/>
      <c r="BZ854" s="1"/>
      <c r="CA854" s="1"/>
      <c r="CB854" s="1"/>
      <c r="CC854" s="1"/>
    </row>
    <row r="855" spans="1:81" ht="39.75" customHeight="1" x14ac:dyDescent="0.3">
      <c r="A855" s="714"/>
      <c r="B855" s="715"/>
      <c r="C855" s="2"/>
      <c r="D855" s="2"/>
      <c r="E855" s="2"/>
      <c r="F855" s="2"/>
      <c r="G855" s="2"/>
      <c r="H855" s="2"/>
      <c r="I855" s="2"/>
      <c r="J855" s="716"/>
      <c r="K855" s="717"/>
      <c r="L855" s="718"/>
      <c r="M855" s="718"/>
      <c r="N855" s="719"/>
      <c r="O855" s="719"/>
      <c r="P855" s="719"/>
      <c r="Q855" s="719"/>
      <c r="R855" s="2"/>
      <c r="S855" s="2"/>
      <c r="T855" s="2"/>
      <c r="U855" s="2"/>
      <c r="V855" s="2"/>
      <c r="W855" s="2"/>
      <c r="X855" s="720"/>
      <c r="Y855" s="720"/>
      <c r="Z855" s="720"/>
      <c r="AA855" s="720"/>
      <c r="AB855" s="717"/>
      <c r="AC855" s="721"/>
      <c r="AD855" s="722"/>
      <c r="AE855" s="722"/>
      <c r="AF855" s="722"/>
      <c r="AG855" s="722"/>
      <c r="AH855" s="722"/>
      <c r="AI855" s="722"/>
      <c r="AJ855" s="722"/>
      <c r="AK855" s="717"/>
      <c r="AL855" s="723"/>
      <c r="AM855" s="723"/>
      <c r="AN855" s="723"/>
      <c r="AO855" s="723"/>
      <c r="AP855" s="723"/>
      <c r="AQ855" s="1"/>
      <c r="AR855" s="1"/>
      <c r="AS855" s="1"/>
      <c r="AT855" s="717"/>
      <c r="AU855" s="723"/>
      <c r="AV855" s="723"/>
      <c r="AW855" s="723"/>
      <c r="AX855" s="723"/>
      <c r="AY855" s="723"/>
      <c r="AZ855" s="1"/>
      <c r="BA855" s="1"/>
      <c r="BB855" s="1"/>
      <c r="BC855" s="717"/>
      <c r="BD855" s="723"/>
      <c r="BE855" s="723"/>
      <c r="BF855" s="723"/>
      <c r="BG855" s="723"/>
      <c r="BH855" s="723"/>
      <c r="BI855" s="1"/>
      <c r="BJ855" s="1"/>
      <c r="BK855" s="1"/>
      <c r="BL855" s="717"/>
      <c r="BM855" s="723"/>
      <c r="BN855" s="723"/>
      <c r="BO855" s="723"/>
      <c r="BP855" s="723"/>
      <c r="BQ855" s="723"/>
      <c r="BR855" s="1"/>
      <c r="BS855" s="1"/>
      <c r="BT855" s="1"/>
      <c r="BU855" s="1"/>
      <c r="BV855" s="1"/>
      <c r="BW855" s="1"/>
      <c r="BX855" s="1"/>
      <c r="BY855" s="1"/>
      <c r="BZ855" s="1"/>
      <c r="CA855" s="1"/>
      <c r="CB855" s="1"/>
      <c r="CC855" s="1"/>
    </row>
    <row r="856" spans="1:81" ht="39.75" customHeight="1" x14ac:dyDescent="0.3">
      <c r="A856" s="714"/>
      <c r="B856" s="715"/>
      <c r="C856" s="2"/>
      <c r="D856" s="2"/>
      <c r="E856" s="2"/>
      <c r="F856" s="2"/>
      <c r="G856" s="2"/>
      <c r="H856" s="2"/>
      <c r="I856" s="2"/>
      <c r="J856" s="716"/>
      <c r="K856" s="717"/>
      <c r="L856" s="718"/>
      <c r="M856" s="718"/>
      <c r="N856" s="719"/>
      <c r="O856" s="719"/>
      <c r="P856" s="719"/>
      <c r="Q856" s="719"/>
      <c r="R856" s="2"/>
      <c r="S856" s="2"/>
      <c r="T856" s="2"/>
      <c r="U856" s="2"/>
      <c r="V856" s="2"/>
      <c r="W856" s="2"/>
      <c r="X856" s="720"/>
      <c r="Y856" s="720"/>
      <c r="Z856" s="720"/>
      <c r="AA856" s="720"/>
      <c r="AB856" s="717"/>
      <c r="AC856" s="721"/>
      <c r="AD856" s="722"/>
      <c r="AE856" s="722"/>
      <c r="AF856" s="722"/>
      <c r="AG856" s="722"/>
      <c r="AH856" s="722"/>
      <c r="AI856" s="722"/>
      <c r="AJ856" s="722"/>
      <c r="AK856" s="717"/>
      <c r="AL856" s="723"/>
      <c r="AM856" s="723"/>
      <c r="AN856" s="723"/>
      <c r="AO856" s="723"/>
      <c r="AP856" s="723"/>
      <c r="AQ856" s="1"/>
      <c r="AR856" s="1"/>
      <c r="AS856" s="1"/>
      <c r="AT856" s="717"/>
      <c r="AU856" s="723"/>
      <c r="AV856" s="723"/>
      <c r="AW856" s="723"/>
      <c r="AX856" s="723"/>
      <c r="AY856" s="723"/>
      <c r="AZ856" s="1"/>
      <c r="BA856" s="1"/>
      <c r="BB856" s="1"/>
      <c r="BC856" s="717"/>
      <c r="BD856" s="723"/>
      <c r="BE856" s="723"/>
      <c r="BF856" s="723"/>
      <c r="BG856" s="723"/>
      <c r="BH856" s="723"/>
      <c r="BI856" s="1"/>
      <c r="BJ856" s="1"/>
      <c r="BK856" s="1"/>
      <c r="BL856" s="717"/>
      <c r="BM856" s="723"/>
      <c r="BN856" s="723"/>
      <c r="BO856" s="723"/>
      <c r="BP856" s="723"/>
      <c r="BQ856" s="723"/>
      <c r="BR856" s="1"/>
      <c r="BS856" s="1"/>
      <c r="BT856" s="1"/>
      <c r="BU856" s="1"/>
      <c r="BV856" s="1"/>
      <c r="BW856" s="1"/>
      <c r="BX856" s="1"/>
      <c r="BY856" s="1"/>
      <c r="BZ856" s="1"/>
      <c r="CA856" s="1"/>
      <c r="CB856" s="1"/>
      <c r="CC856" s="1"/>
    </row>
    <row r="857" spans="1:81" ht="39.75" customHeight="1" x14ac:dyDescent="0.3">
      <c r="A857" s="714"/>
      <c r="B857" s="715"/>
      <c r="C857" s="2"/>
      <c r="D857" s="2"/>
      <c r="E857" s="2"/>
      <c r="F857" s="2"/>
      <c r="G857" s="2"/>
      <c r="H857" s="2"/>
      <c r="I857" s="2"/>
      <c r="J857" s="716"/>
      <c r="K857" s="717"/>
      <c r="L857" s="718"/>
      <c r="M857" s="718"/>
      <c r="N857" s="719"/>
      <c r="O857" s="719"/>
      <c r="P857" s="719"/>
      <c r="Q857" s="719"/>
      <c r="R857" s="2"/>
      <c r="S857" s="2"/>
      <c r="T857" s="2"/>
      <c r="U857" s="2"/>
      <c r="V857" s="2"/>
      <c r="W857" s="2"/>
      <c r="X857" s="720"/>
      <c r="Y857" s="720"/>
      <c r="Z857" s="720"/>
      <c r="AA857" s="720"/>
      <c r="AB857" s="717"/>
      <c r="AC857" s="721"/>
      <c r="AD857" s="722"/>
      <c r="AE857" s="722"/>
      <c r="AF857" s="722"/>
      <c r="AG857" s="722"/>
      <c r="AH857" s="722"/>
      <c r="AI857" s="722"/>
      <c r="AJ857" s="722"/>
      <c r="AK857" s="717"/>
      <c r="AL857" s="723"/>
      <c r="AM857" s="723"/>
      <c r="AN857" s="723"/>
      <c r="AO857" s="723"/>
      <c r="AP857" s="723"/>
      <c r="AQ857" s="1"/>
      <c r="AR857" s="1"/>
      <c r="AS857" s="1"/>
      <c r="AT857" s="717"/>
      <c r="AU857" s="723"/>
      <c r="AV857" s="723"/>
      <c r="AW857" s="723"/>
      <c r="AX857" s="723"/>
      <c r="AY857" s="723"/>
      <c r="AZ857" s="1"/>
      <c r="BA857" s="1"/>
      <c r="BB857" s="1"/>
      <c r="BC857" s="717"/>
      <c r="BD857" s="723"/>
      <c r="BE857" s="723"/>
      <c r="BF857" s="723"/>
      <c r="BG857" s="723"/>
      <c r="BH857" s="723"/>
      <c r="BI857" s="1"/>
      <c r="BJ857" s="1"/>
      <c r="BK857" s="1"/>
      <c r="BL857" s="717"/>
      <c r="BM857" s="723"/>
      <c r="BN857" s="723"/>
      <c r="BO857" s="723"/>
      <c r="BP857" s="723"/>
      <c r="BQ857" s="723"/>
      <c r="BR857" s="1"/>
      <c r="BS857" s="1"/>
      <c r="BT857" s="1"/>
      <c r="BU857" s="1"/>
      <c r="BV857" s="1"/>
      <c r="BW857" s="1"/>
      <c r="BX857" s="1"/>
      <c r="BY857" s="1"/>
      <c r="BZ857" s="1"/>
      <c r="CA857" s="1"/>
      <c r="CB857" s="1"/>
      <c r="CC857" s="1"/>
    </row>
    <row r="858" spans="1:81" ht="39.75" customHeight="1" x14ac:dyDescent="0.3">
      <c r="A858" s="714"/>
      <c r="B858" s="715"/>
      <c r="C858" s="2"/>
      <c r="D858" s="2"/>
      <c r="E858" s="2"/>
      <c r="F858" s="2"/>
      <c r="G858" s="2"/>
      <c r="H858" s="2"/>
      <c r="I858" s="2"/>
      <c r="J858" s="716"/>
      <c r="K858" s="717"/>
      <c r="L858" s="718"/>
      <c r="M858" s="718"/>
      <c r="N858" s="719"/>
      <c r="O858" s="719"/>
      <c r="P858" s="719"/>
      <c r="Q858" s="719"/>
      <c r="R858" s="2"/>
      <c r="S858" s="2"/>
      <c r="T858" s="2"/>
      <c r="U858" s="2"/>
      <c r="V858" s="2"/>
      <c r="W858" s="2"/>
      <c r="X858" s="720"/>
      <c r="Y858" s="720"/>
      <c r="Z858" s="720"/>
      <c r="AA858" s="720"/>
      <c r="AB858" s="717"/>
      <c r="AC858" s="721"/>
      <c r="AD858" s="722"/>
      <c r="AE858" s="722"/>
      <c r="AF858" s="722"/>
      <c r="AG858" s="722"/>
      <c r="AH858" s="722"/>
      <c r="AI858" s="722"/>
      <c r="AJ858" s="722"/>
      <c r="AK858" s="717"/>
      <c r="AL858" s="723"/>
      <c r="AM858" s="723"/>
      <c r="AN858" s="723"/>
      <c r="AO858" s="723"/>
      <c r="AP858" s="723"/>
      <c r="AQ858" s="1"/>
      <c r="AR858" s="1"/>
      <c r="AS858" s="1"/>
      <c r="AT858" s="717"/>
      <c r="AU858" s="723"/>
      <c r="AV858" s="723"/>
      <c r="AW858" s="723"/>
      <c r="AX858" s="723"/>
      <c r="AY858" s="723"/>
      <c r="AZ858" s="1"/>
      <c r="BA858" s="1"/>
      <c r="BB858" s="1"/>
      <c r="BC858" s="717"/>
      <c r="BD858" s="723"/>
      <c r="BE858" s="723"/>
      <c r="BF858" s="723"/>
      <c r="BG858" s="723"/>
      <c r="BH858" s="723"/>
      <c r="BI858" s="1"/>
      <c r="BJ858" s="1"/>
      <c r="BK858" s="1"/>
      <c r="BL858" s="717"/>
      <c r="BM858" s="723"/>
      <c r="BN858" s="723"/>
      <c r="BO858" s="723"/>
      <c r="BP858" s="723"/>
      <c r="BQ858" s="723"/>
      <c r="BR858" s="1"/>
      <c r="BS858" s="1"/>
      <c r="BT858" s="1"/>
      <c r="BU858" s="1"/>
      <c r="BV858" s="1"/>
      <c r="BW858" s="1"/>
      <c r="BX858" s="1"/>
      <c r="BY858" s="1"/>
      <c r="BZ858" s="1"/>
      <c r="CA858" s="1"/>
      <c r="CB858" s="1"/>
      <c r="CC858" s="1"/>
    </row>
    <row r="859" spans="1:81" ht="39.75" customHeight="1" x14ac:dyDescent="0.3">
      <c r="A859" s="714"/>
      <c r="B859" s="715"/>
      <c r="C859" s="2"/>
      <c r="D859" s="2"/>
      <c r="E859" s="2"/>
      <c r="F859" s="2"/>
      <c r="G859" s="2"/>
      <c r="H859" s="2"/>
      <c r="I859" s="2"/>
      <c r="J859" s="716"/>
      <c r="K859" s="717"/>
      <c r="L859" s="718"/>
      <c r="M859" s="718"/>
      <c r="N859" s="719"/>
      <c r="O859" s="719"/>
      <c r="P859" s="719"/>
      <c r="Q859" s="719"/>
      <c r="R859" s="2"/>
      <c r="S859" s="2"/>
      <c r="T859" s="2"/>
      <c r="U859" s="2"/>
      <c r="V859" s="2"/>
      <c r="W859" s="2"/>
      <c r="X859" s="720"/>
      <c r="Y859" s="720"/>
      <c r="Z859" s="720"/>
      <c r="AA859" s="720"/>
      <c r="AB859" s="717"/>
      <c r="AC859" s="721"/>
      <c r="AD859" s="722"/>
      <c r="AE859" s="722"/>
      <c r="AF859" s="722"/>
      <c r="AG859" s="722"/>
      <c r="AH859" s="722"/>
      <c r="AI859" s="722"/>
      <c r="AJ859" s="722"/>
      <c r="AK859" s="717"/>
      <c r="AL859" s="723"/>
      <c r="AM859" s="723"/>
      <c r="AN859" s="723"/>
      <c r="AO859" s="723"/>
      <c r="AP859" s="723"/>
      <c r="AQ859" s="1"/>
      <c r="AR859" s="1"/>
      <c r="AS859" s="1"/>
      <c r="AT859" s="717"/>
      <c r="AU859" s="723"/>
      <c r="AV859" s="723"/>
      <c r="AW859" s="723"/>
      <c r="AX859" s="723"/>
      <c r="AY859" s="723"/>
      <c r="AZ859" s="1"/>
      <c r="BA859" s="1"/>
      <c r="BB859" s="1"/>
      <c r="BC859" s="717"/>
      <c r="BD859" s="723"/>
      <c r="BE859" s="723"/>
      <c r="BF859" s="723"/>
      <c r="BG859" s="723"/>
      <c r="BH859" s="723"/>
      <c r="BI859" s="1"/>
      <c r="BJ859" s="1"/>
      <c r="BK859" s="1"/>
      <c r="BL859" s="717"/>
      <c r="BM859" s="723"/>
      <c r="BN859" s="723"/>
      <c r="BO859" s="723"/>
      <c r="BP859" s="723"/>
      <c r="BQ859" s="723"/>
      <c r="BR859" s="1"/>
      <c r="BS859" s="1"/>
      <c r="BT859" s="1"/>
      <c r="BU859" s="1"/>
      <c r="BV859" s="1"/>
      <c r="BW859" s="1"/>
      <c r="BX859" s="1"/>
      <c r="BY859" s="1"/>
      <c r="BZ859" s="1"/>
      <c r="CA859" s="1"/>
      <c r="CB859" s="1"/>
      <c r="CC859" s="1"/>
    </row>
    <row r="860" spans="1:81" ht="39.75" customHeight="1" x14ac:dyDescent="0.3">
      <c r="A860" s="714"/>
      <c r="B860" s="715"/>
      <c r="C860" s="2"/>
      <c r="D860" s="2"/>
      <c r="E860" s="2"/>
      <c r="F860" s="2"/>
      <c r="G860" s="2"/>
      <c r="H860" s="2"/>
      <c r="I860" s="2"/>
      <c r="J860" s="716"/>
      <c r="K860" s="717"/>
      <c r="L860" s="718"/>
      <c r="M860" s="718"/>
      <c r="N860" s="719"/>
      <c r="O860" s="719"/>
      <c r="P860" s="719"/>
      <c r="Q860" s="719"/>
      <c r="R860" s="2"/>
      <c r="S860" s="2"/>
      <c r="T860" s="2"/>
      <c r="U860" s="2"/>
      <c r="V860" s="2"/>
      <c r="W860" s="2"/>
      <c r="X860" s="720"/>
      <c r="Y860" s="720"/>
      <c r="Z860" s="720"/>
      <c r="AA860" s="720"/>
      <c r="AB860" s="717"/>
      <c r="AC860" s="721"/>
      <c r="AD860" s="722"/>
      <c r="AE860" s="722"/>
      <c r="AF860" s="722"/>
      <c r="AG860" s="722"/>
      <c r="AH860" s="722"/>
      <c r="AI860" s="722"/>
      <c r="AJ860" s="722"/>
      <c r="AK860" s="717"/>
      <c r="AL860" s="723"/>
      <c r="AM860" s="723"/>
      <c r="AN860" s="723"/>
      <c r="AO860" s="723"/>
      <c r="AP860" s="723"/>
      <c r="AQ860" s="1"/>
      <c r="AR860" s="1"/>
      <c r="AS860" s="1"/>
      <c r="AT860" s="717"/>
      <c r="AU860" s="723"/>
      <c r="AV860" s="723"/>
      <c r="AW860" s="723"/>
      <c r="AX860" s="723"/>
      <c r="AY860" s="723"/>
      <c r="AZ860" s="1"/>
      <c r="BA860" s="1"/>
      <c r="BB860" s="1"/>
      <c r="BC860" s="717"/>
      <c r="BD860" s="723"/>
      <c r="BE860" s="723"/>
      <c r="BF860" s="723"/>
      <c r="BG860" s="723"/>
      <c r="BH860" s="723"/>
      <c r="BI860" s="1"/>
      <c r="BJ860" s="1"/>
      <c r="BK860" s="1"/>
      <c r="BL860" s="717"/>
      <c r="BM860" s="723"/>
      <c r="BN860" s="723"/>
      <c r="BO860" s="723"/>
      <c r="BP860" s="723"/>
      <c r="BQ860" s="723"/>
      <c r="BR860" s="1"/>
      <c r="BS860" s="1"/>
      <c r="BT860" s="1"/>
      <c r="BU860" s="1"/>
      <c r="BV860" s="1"/>
      <c r="BW860" s="1"/>
      <c r="BX860" s="1"/>
      <c r="BY860" s="1"/>
      <c r="BZ860" s="1"/>
      <c r="CA860" s="1"/>
      <c r="CB860" s="1"/>
      <c r="CC860" s="1"/>
    </row>
    <row r="861" spans="1:81" ht="39.75" customHeight="1" x14ac:dyDescent="0.3">
      <c r="A861" s="714"/>
      <c r="B861" s="715"/>
      <c r="C861" s="2"/>
      <c r="D861" s="2"/>
      <c r="E861" s="2"/>
      <c r="F861" s="2"/>
      <c r="G861" s="2"/>
      <c r="H861" s="2"/>
      <c r="I861" s="2"/>
      <c r="J861" s="716"/>
      <c r="K861" s="717"/>
      <c r="L861" s="718"/>
      <c r="M861" s="718"/>
      <c r="N861" s="719"/>
      <c r="O861" s="719"/>
      <c r="P861" s="719"/>
      <c r="Q861" s="719"/>
      <c r="R861" s="2"/>
      <c r="S861" s="2"/>
      <c r="T861" s="2"/>
      <c r="U861" s="2"/>
      <c r="V861" s="2"/>
      <c r="W861" s="2"/>
      <c r="X861" s="720"/>
      <c r="Y861" s="720"/>
      <c r="Z861" s="720"/>
      <c r="AA861" s="720"/>
      <c r="AB861" s="717"/>
      <c r="AC861" s="721"/>
      <c r="AD861" s="722"/>
      <c r="AE861" s="722"/>
      <c r="AF861" s="722"/>
      <c r="AG861" s="722"/>
      <c r="AH861" s="722"/>
      <c r="AI861" s="722"/>
      <c r="AJ861" s="722"/>
      <c r="AK861" s="717"/>
      <c r="AL861" s="723"/>
      <c r="AM861" s="723"/>
      <c r="AN861" s="723"/>
      <c r="AO861" s="723"/>
      <c r="AP861" s="723"/>
      <c r="AQ861" s="1"/>
      <c r="AR861" s="1"/>
      <c r="AS861" s="1"/>
      <c r="AT861" s="717"/>
      <c r="AU861" s="723"/>
      <c r="AV861" s="723"/>
      <c r="AW861" s="723"/>
      <c r="AX861" s="723"/>
      <c r="AY861" s="723"/>
      <c r="AZ861" s="1"/>
      <c r="BA861" s="1"/>
      <c r="BB861" s="1"/>
      <c r="BC861" s="717"/>
      <c r="BD861" s="723"/>
      <c r="BE861" s="723"/>
      <c r="BF861" s="723"/>
      <c r="BG861" s="723"/>
      <c r="BH861" s="723"/>
      <c r="BI861" s="1"/>
      <c r="BJ861" s="1"/>
      <c r="BK861" s="1"/>
      <c r="BL861" s="717"/>
      <c r="BM861" s="723"/>
      <c r="BN861" s="723"/>
      <c r="BO861" s="723"/>
      <c r="BP861" s="723"/>
      <c r="BQ861" s="723"/>
      <c r="BR861" s="1"/>
      <c r="BS861" s="1"/>
      <c r="BT861" s="1"/>
      <c r="BU861" s="1"/>
      <c r="BV861" s="1"/>
      <c r="BW861" s="1"/>
      <c r="BX861" s="1"/>
      <c r="BY861" s="1"/>
      <c r="BZ861" s="1"/>
      <c r="CA861" s="1"/>
      <c r="CB861" s="1"/>
      <c r="CC861" s="1"/>
    </row>
    <row r="862" spans="1:81" ht="39.75" customHeight="1" x14ac:dyDescent="0.3">
      <c r="A862" s="714"/>
      <c r="B862" s="715"/>
      <c r="C862" s="2"/>
      <c r="D862" s="2"/>
      <c r="E862" s="2"/>
      <c r="F862" s="2"/>
      <c r="G862" s="2"/>
      <c r="H862" s="2"/>
      <c r="I862" s="2"/>
      <c r="J862" s="716"/>
      <c r="K862" s="717"/>
      <c r="L862" s="718"/>
      <c r="M862" s="718"/>
      <c r="N862" s="719"/>
      <c r="O862" s="719"/>
      <c r="P862" s="719"/>
      <c r="Q862" s="719"/>
      <c r="R862" s="2"/>
      <c r="S862" s="2"/>
      <c r="T862" s="2"/>
      <c r="U862" s="2"/>
      <c r="V862" s="2"/>
      <c r="W862" s="2"/>
      <c r="X862" s="720"/>
      <c r="Y862" s="720"/>
      <c r="Z862" s="720"/>
      <c r="AA862" s="720"/>
      <c r="AB862" s="717"/>
      <c r="AC862" s="721"/>
      <c r="AD862" s="722"/>
      <c r="AE862" s="722"/>
      <c r="AF862" s="722"/>
      <c r="AG862" s="722"/>
      <c r="AH862" s="722"/>
      <c r="AI862" s="722"/>
      <c r="AJ862" s="722"/>
      <c r="AK862" s="717"/>
      <c r="AL862" s="723"/>
      <c r="AM862" s="723"/>
      <c r="AN862" s="723"/>
      <c r="AO862" s="723"/>
      <c r="AP862" s="723"/>
      <c r="AQ862" s="1"/>
      <c r="AR862" s="1"/>
      <c r="AS862" s="1"/>
      <c r="AT862" s="717"/>
      <c r="AU862" s="723"/>
      <c r="AV862" s="723"/>
      <c r="AW862" s="723"/>
      <c r="AX862" s="723"/>
      <c r="AY862" s="723"/>
      <c r="AZ862" s="1"/>
      <c r="BA862" s="1"/>
      <c r="BB862" s="1"/>
      <c r="BC862" s="717"/>
      <c r="BD862" s="723"/>
      <c r="BE862" s="723"/>
      <c r="BF862" s="723"/>
      <c r="BG862" s="723"/>
      <c r="BH862" s="723"/>
      <c r="BI862" s="1"/>
      <c r="BJ862" s="1"/>
      <c r="BK862" s="1"/>
      <c r="BL862" s="717"/>
      <c r="BM862" s="723"/>
      <c r="BN862" s="723"/>
      <c r="BO862" s="723"/>
      <c r="BP862" s="723"/>
      <c r="BQ862" s="723"/>
      <c r="BR862" s="1"/>
      <c r="BS862" s="1"/>
      <c r="BT862" s="1"/>
      <c r="BU862" s="1"/>
      <c r="BV862" s="1"/>
      <c r="BW862" s="1"/>
      <c r="BX862" s="1"/>
      <c r="BY862" s="1"/>
      <c r="BZ862" s="1"/>
      <c r="CA862" s="1"/>
      <c r="CB862" s="1"/>
      <c r="CC862" s="1"/>
    </row>
    <row r="863" spans="1:81" ht="39.75" customHeight="1" x14ac:dyDescent="0.3">
      <c r="A863" s="714"/>
      <c r="B863" s="715"/>
      <c r="C863" s="2"/>
      <c r="D863" s="2"/>
      <c r="E863" s="2"/>
      <c r="F863" s="2"/>
      <c r="G863" s="2"/>
      <c r="H863" s="2"/>
      <c r="I863" s="2"/>
      <c r="J863" s="716"/>
      <c r="K863" s="717"/>
      <c r="L863" s="718"/>
      <c r="M863" s="718"/>
      <c r="N863" s="719"/>
      <c r="O863" s="719"/>
      <c r="P863" s="719"/>
      <c r="Q863" s="719"/>
      <c r="R863" s="2"/>
      <c r="S863" s="2"/>
      <c r="T863" s="2"/>
      <c r="U863" s="2"/>
      <c r="V863" s="2"/>
      <c r="W863" s="2"/>
      <c r="X863" s="720"/>
      <c r="Y863" s="720"/>
      <c r="Z863" s="720"/>
      <c r="AA863" s="720"/>
      <c r="AB863" s="717"/>
      <c r="AC863" s="721"/>
      <c r="AD863" s="722"/>
      <c r="AE863" s="722"/>
      <c r="AF863" s="722"/>
      <c r="AG863" s="722"/>
      <c r="AH863" s="722"/>
      <c r="AI863" s="722"/>
      <c r="AJ863" s="722"/>
      <c r="AK863" s="717"/>
      <c r="AL863" s="723"/>
      <c r="AM863" s="723"/>
      <c r="AN863" s="723"/>
      <c r="AO863" s="723"/>
      <c r="AP863" s="723"/>
      <c r="AQ863" s="1"/>
      <c r="AR863" s="1"/>
      <c r="AS863" s="1"/>
      <c r="AT863" s="717"/>
      <c r="AU863" s="723"/>
      <c r="AV863" s="723"/>
      <c r="AW863" s="723"/>
      <c r="AX863" s="723"/>
      <c r="AY863" s="723"/>
      <c r="AZ863" s="1"/>
      <c r="BA863" s="1"/>
      <c r="BB863" s="1"/>
      <c r="BC863" s="717"/>
      <c r="BD863" s="723"/>
      <c r="BE863" s="723"/>
      <c r="BF863" s="723"/>
      <c r="BG863" s="723"/>
      <c r="BH863" s="723"/>
      <c r="BI863" s="1"/>
      <c r="BJ863" s="1"/>
      <c r="BK863" s="1"/>
      <c r="BL863" s="717"/>
      <c r="BM863" s="723"/>
      <c r="BN863" s="723"/>
      <c r="BO863" s="723"/>
      <c r="BP863" s="723"/>
      <c r="BQ863" s="723"/>
      <c r="BR863" s="1"/>
      <c r="BS863" s="1"/>
      <c r="BT863" s="1"/>
      <c r="BU863" s="1"/>
      <c r="BV863" s="1"/>
      <c r="BW863" s="1"/>
      <c r="BX863" s="1"/>
      <c r="BY863" s="1"/>
      <c r="BZ863" s="1"/>
      <c r="CA863" s="1"/>
      <c r="CB863" s="1"/>
      <c r="CC863" s="1"/>
    </row>
    <row r="864" spans="1:81" ht="39.75" customHeight="1" x14ac:dyDescent="0.3">
      <c r="A864" s="714"/>
      <c r="B864" s="715"/>
      <c r="C864" s="2"/>
      <c r="D864" s="2"/>
      <c r="E864" s="2"/>
      <c r="F864" s="2"/>
      <c r="G864" s="2"/>
      <c r="H864" s="2"/>
      <c r="I864" s="2"/>
      <c r="J864" s="716"/>
      <c r="K864" s="717"/>
      <c r="L864" s="718"/>
      <c r="M864" s="718"/>
      <c r="N864" s="719"/>
      <c r="O864" s="719"/>
      <c r="P864" s="719"/>
      <c r="Q864" s="719"/>
      <c r="R864" s="2"/>
      <c r="S864" s="2"/>
      <c r="T864" s="2"/>
      <c r="U864" s="2"/>
      <c r="V864" s="2"/>
      <c r="W864" s="2"/>
      <c r="X864" s="720"/>
      <c r="Y864" s="720"/>
      <c r="Z864" s="720"/>
      <c r="AA864" s="720"/>
      <c r="AB864" s="717"/>
      <c r="AC864" s="721"/>
      <c r="AD864" s="722"/>
      <c r="AE864" s="722"/>
      <c r="AF864" s="722"/>
      <c r="AG864" s="722"/>
      <c r="AH864" s="722"/>
      <c r="AI864" s="722"/>
      <c r="AJ864" s="722"/>
      <c r="AK864" s="717"/>
      <c r="AL864" s="723"/>
      <c r="AM864" s="723"/>
      <c r="AN864" s="723"/>
      <c r="AO864" s="723"/>
      <c r="AP864" s="723"/>
      <c r="AQ864" s="1"/>
      <c r="AR864" s="1"/>
      <c r="AS864" s="1"/>
      <c r="AT864" s="717"/>
      <c r="AU864" s="723"/>
      <c r="AV864" s="723"/>
      <c r="AW864" s="723"/>
      <c r="AX864" s="723"/>
      <c r="AY864" s="723"/>
      <c r="AZ864" s="1"/>
      <c r="BA864" s="1"/>
      <c r="BB864" s="1"/>
      <c r="BC864" s="717"/>
      <c r="BD864" s="723"/>
      <c r="BE864" s="723"/>
      <c r="BF864" s="723"/>
      <c r="BG864" s="723"/>
      <c r="BH864" s="723"/>
      <c r="BI864" s="1"/>
      <c r="BJ864" s="1"/>
      <c r="BK864" s="1"/>
      <c r="BL864" s="717"/>
      <c r="BM864" s="723"/>
      <c r="BN864" s="723"/>
      <c r="BO864" s="723"/>
      <c r="BP864" s="723"/>
      <c r="BQ864" s="723"/>
      <c r="BR864" s="1"/>
      <c r="BS864" s="1"/>
      <c r="BT864" s="1"/>
      <c r="BU864" s="1"/>
      <c r="BV864" s="1"/>
      <c r="BW864" s="1"/>
      <c r="BX864" s="1"/>
      <c r="BY864" s="1"/>
      <c r="BZ864" s="1"/>
      <c r="CA864" s="1"/>
      <c r="CB864" s="1"/>
      <c r="CC864" s="1"/>
    </row>
    <row r="865" spans="1:81" ht="39.75" customHeight="1" x14ac:dyDescent="0.3">
      <c r="A865" s="714"/>
      <c r="B865" s="715"/>
      <c r="C865" s="2"/>
      <c r="D865" s="2"/>
      <c r="E865" s="2"/>
      <c r="F865" s="2"/>
      <c r="G865" s="2"/>
      <c r="H865" s="2"/>
      <c r="I865" s="2"/>
      <c r="J865" s="716"/>
      <c r="K865" s="717"/>
      <c r="L865" s="718"/>
      <c r="M865" s="718"/>
      <c r="N865" s="719"/>
      <c r="O865" s="719"/>
      <c r="P865" s="719"/>
      <c r="Q865" s="719"/>
      <c r="R865" s="2"/>
      <c r="S865" s="2"/>
      <c r="T865" s="2"/>
      <c r="U865" s="2"/>
      <c r="V865" s="2"/>
      <c r="W865" s="2"/>
      <c r="X865" s="720"/>
      <c r="Y865" s="720"/>
      <c r="Z865" s="720"/>
      <c r="AA865" s="720"/>
      <c r="AB865" s="717"/>
      <c r="AC865" s="721"/>
      <c r="AD865" s="722"/>
      <c r="AE865" s="722"/>
      <c r="AF865" s="722"/>
      <c r="AG865" s="722"/>
      <c r="AH865" s="722"/>
      <c r="AI865" s="722"/>
      <c r="AJ865" s="722"/>
      <c r="AK865" s="717"/>
      <c r="AL865" s="723"/>
      <c r="AM865" s="723"/>
      <c r="AN865" s="723"/>
      <c r="AO865" s="723"/>
      <c r="AP865" s="723"/>
      <c r="AQ865" s="1"/>
      <c r="AR865" s="1"/>
      <c r="AS865" s="1"/>
      <c r="AT865" s="717"/>
      <c r="AU865" s="723"/>
      <c r="AV865" s="723"/>
      <c r="AW865" s="723"/>
      <c r="AX865" s="723"/>
      <c r="AY865" s="723"/>
      <c r="AZ865" s="1"/>
      <c r="BA865" s="1"/>
      <c r="BB865" s="1"/>
      <c r="BC865" s="717"/>
      <c r="BD865" s="723"/>
      <c r="BE865" s="723"/>
      <c r="BF865" s="723"/>
      <c r="BG865" s="723"/>
      <c r="BH865" s="723"/>
      <c r="BI865" s="1"/>
      <c r="BJ865" s="1"/>
      <c r="BK865" s="1"/>
      <c r="BL865" s="717"/>
      <c r="BM865" s="723"/>
      <c r="BN865" s="723"/>
      <c r="BO865" s="723"/>
      <c r="BP865" s="723"/>
      <c r="BQ865" s="723"/>
      <c r="BR865" s="1"/>
      <c r="BS865" s="1"/>
      <c r="BT865" s="1"/>
      <c r="BU865" s="1"/>
      <c r="BV865" s="1"/>
      <c r="BW865" s="1"/>
      <c r="BX865" s="1"/>
      <c r="BY865" s="1"/>
      <c r="BZ865" s="1"/>
      <c r="CA865" s="1"/>
      <c r="CB865" s="1"/>
      <c r="CC865" s="1"/>
    </row>
    <row r="866" spans="1:81" ht="39.75" customHeight="1" x14ac:dyDescent="0.3">
      <c r="A866" s="714"/>
      <c r="B866" s="715"/>
      <c r="C866" s="2"/>
      <c r="D866" s="2"/>
      <c r="E866" s="2"/>
      <c r="F866" s="2"/>
      <c r="G866" s="2"/>
      <c r="H866" s="2"/>
      <c r="I866" s="2"/>
      <c r="J866" s="716"/>
      <c r="K866" s="717"/>
      <c r="L866" s="718"/>
      <c r="M866" s="718"/>
      <c r="N866" s="719"/>
      <c r="O866" s="719"/>
      <c r="P866" s="719"/>
      <c r="Q866" s="719"/>
      <c r="R866" s="2"/>
      <c r="S866" s="2"/>
      <c r="T866" s="2"/>
      <c r="U866" s="2"/>
      <c r="V866" s="2"/>
      <c r="W866" s="2"/>
      <c r="X866" s="720"/>
      <c r="Y866" s="720"/>
      <c r="Z866" s="720"/>
      <c r="AA866" s="720"/>
      <c r="AB866" s="717"/>
      <c r="AC866" s="721"/>
      <c r="AD866" s="722"/>
      <c r="AE866" s="722"/>
      <c r="AF866" s="722"/>
      <c r="AG866" s="722"/>
      <c r="AH866" s="722"/>
      <c r="AI866" s="722"/>
      <c r="AJ866" s="722"/>
      <c r="AK866" s="717"/>
      <c r="AL866" s="723"/>
      <c r="AM866" s="723"/>
      <c r="AN866" s="723"/>
      <c r="AO866" s="723"/>
      <c r="AP866" s="723"/>
      <c r="AQ866" s="1"/>
      <c r="AR866" s="1"/>
      <c r="AS866" s="1"/>
      <c r="AT866" s="717"/>
      <c r="AU866" s="723"/>
      <c r="AV866" s="723"/>
      <c r="AW866" s="723"/>
      <c r="AX866" s="723"/>
      <c r="AY866" s="723"/>
      <c r="AZ866" s="1"/>
      <c r="BA866" s="1"/>
      <c r="BB866" s="1"/>
      <c r="BC866" s="717"/>
      <c r="BD866" s="723"/>
      <c r="BE866" s="723"/>
      <c r="BF866" s="723"/>
      <c r="BG866" s="723"/>
      <c r="BH866" s="723"/>
      <c r="BI866" s="1"/>
      <c r="BJ866" s="1"/>
      <c r="BK866" s="1"/>
      <c r="BL866" s="717"/>
      <c r="BM866" s="723"/>
      <c r="BN866" s="723"/>
      <c r="BO866" s="723"/>
      <c r="BP866" s="723"/>
      <c r="BQ866" s="723"/>
      <c r="BR866" s="1"/>
      <c r="BS866" s="1"/>
      <c r="BT866" s="1"/>
      <c r="BU866" s="1"/>
      <c r="BV866" s="1"/>
      <c r="BW866" s="1"/>
      <c r="BX866" s="1"/>
      <c r="BY866" s="1"/>
      <c r="BZ866" s="1"/>
      <c r="CA866" s="1"/>
      <c r="CB866" s="1"/>
      <c r="CC866" s="1"/>
    </row>
    <row r="867" spans="1:81" ht="39.75" customHeight="1" x14ac:dyDescent="0.3">
      <c r="A867" s="714"/>
      <c r="B867" s="715"/>
      <c r="C867" s="2"/>
      <c r="D867" s="2"/>
      <c r="E867" s="2"/>
      <c r="F867" s="2"/>
      <c r="G867" s="2"/>
      <c r="H867" s="2"/>
      <c r="I867" s="2"/>
      <c r="J867" s="716"/>
      <c r="K867" s="717"/>
      <c r="L867" s="718"/>
      <c r="M867" s="718"/>
      <c r="N867" s="719"/>
      <c r="O867" s="719"/>
      <c r="P867" s="719"/>
      <c r="Q867" s="719"/>
      <c r="R867" s="2"/>
      <c r="S867" s="2"/>
      <c r="T867" s="2"/>
      <c r="U867" s="2"/>
      <c r="V867" s="2"/>
      <c r="W867" s="2"/>
      <c r="X867" s="720"/>
      <c r="Y867" s="720"/>
      <c r="Z867" s="720"/>
      <c r="AA867" s="720"/>
      <c r="AB867" s="717"/>
      <c r="AC867" s="721"/>
      <c r="AD867" s="722"/>
      <c r="AE867" s="722"/>
      <c r="AF867" s="722"/>
      <c r="AG867" s="722"/>
      <c r="AH867" s="722"/>
      <c r="AI867" s="722"/>
      <c r="AJ867" s="722"/>
      <c r="AK867" s="717"/>
      <c r="AL867" s="723"/>
      <c r="AM867" s="723"/>
      <c r="AN867" s="723"/>
      <c r="AO867" s="723"/>
      <c r="AP867" s="723"/>
      <c r="AQ867" s="1"/>
      <c r="AR867" s="1"/>
      <c r="AS867" s="1"/>
      <c r="AT867" s="717"/>
      <c r="AU867" s="723"/>
      <c r="AV867" s="723"/>
      <c r="AW867" s="723"/>
      <c r="AX867" s="723"/>
      <c r="AY867" s="723"/>
      <c r="AZ867" s="1"/>
      <c r="BA867" s="1"/>
      <c r="BB867" s="1"/>
      <c r="BC867" s="717"/>
      <c r="BD867" s="723"/>
      <c r="BE867" s="723"/>
      <c r="BF867" s="723"/>
      <c r="BG867" s="723"/>
      <c r="BH867" s="723"/>
      <c r="BI867" s="1"/>
      <c r="BJ867" s="1"/>
      <c r="BK867" s="1"/>
      <c r="BL867" s="717"/>
      <c r="BM867" s="723"/>
      <c r="BN867" s="723"/>
      <c r="BO867" s="723"/>
      <c r="BP867" s="723"/>
      <c r="BQ867" s="723"/>
      <c r="BR867" s="1"/>
      <c r="BS867" s="1"/>
      <c r="BT867" s="1"/>
      <c r="BU867" s="1"/>
      <c r="BV867" s="1"/>
      <c r="BW867" s="1"/>
      <c r="BX867" s="1"/>
      <c r="BY867" s="1"/>
      <c r="BZ867" s="1"/>
      <c r="CA867" s="1"/>
      <c r="CB867" s="1"/>
      <c r="CC867" s="1"/>
    </row>
    <row r="868" spans="1:81" ht="39.75" customHeight="1" x14ac:dyDescent="0.3">
      <c r="A868" s="714"/>
      <c r="B868" s="715"/>
      <c r="C868" s="2"/>
      <c r="D868" s="2"/>
      <c r="E868" s="2"/>
      <c r="F868" s="2"/>
      <c r="G868" s="2"/>
      <c r="H868" s="2"/>
      <c r="I868" s="2"/>
      <c r="J868" s="716"/>
      <c r="K868" s="717"/>
      <c r="L868" s="718"/>
      <c r="M868" s="718"/>
      <c r="N868" s="719"/>
      <c r="O868" s="719"/>
      <c r="P868" s="719"/>
      <c r="Q868" s="719"/>
      <c r="R868" s="2"/>
      <c r="S868" s="2"/>
      <c r="T868" s="2"/>
      <c r="U868" s="2"/>
      <c r="V868" s="2"/>
      <c r="W868" s="2"/>
      <c r="X868" s="720"/>
      <c r="Y868" s="720"/>
      <c r="Z868" s="720"/>
      <c r="AA868" s="720"/>
      <c r="AB868" s="717"/>
      <c r="AC868" s="721"/>
      <c r="AD868" s="722"/>
      <c r="AE868" s="722"/>
      <c r="AF868" s="722"/>
      <c r="AG868" s="722"/>
      <c r="AH868" s="722"/>
      <c r="AI868" s="722"/>
      <c r="AJ868" s="722"/>
      <c r="AK868" s="717"/>
      <c r="AL868" s="723"/>
      <c r="AM868" s="723"/>
      <c r="AN868" s="723"/>
      <c r="AO868" s="723"/>
      <c r="AP868" s="723"/>
      <c r="AQ868" s="1"/>
      <c r="AR868" s="1"/>
      <c r="AS868" s="1"/>
      <c r="AT868" s="717"/>
      <c r="AU868" s="723"/>
      <c r="AV868" s="723"/>
      <c r="AW868" s="723"/>
      <c r="AX868" s="723"/>
      <c r="AY868" s="723"/>
      <c r="AZ868" s="1"/>
      <c r="BA868" s="1"/>
      <c r="BB868" s="1"/>
      <c r="BC868" s="717"/>
      <c r="BD868" s="723"/>
      <c r="BE868" s="723"/>
      <c r="BF868" s="723"/>
      <c r="BG868" s="723"/>
      <c r="BH868" s="723"/>
      <c r="BI868" s="1"/>
      <c r="BJ868" s="1"/>
      <c r="BK868" s="1"/>
      <c r="BL868" s="717"/>
      <c r="BM868" s="723"/>
      <c r="BN868" s="723"/>
      <c r="BO868" s="723"/>
      <c r="BP868" s="723"/>
      <c r="BQ868" s="723"/>
      <c r="BR868" s="1"/>
      <c r="BS868" s="1"/>
      <c r="BT868" s="1"/>
      <c r="BU868" s="1"/>
      <c r="BV868" s="1"/>
      <c r="BW868" s="1"/>
      <c r="BX868" s="1"/>
      <c r="BY868" s="1"/>
      <c r="BZ868" s="1"/>
      <c r="CA868" s="1"/>
      <c r="CB868" s="1"/>
      <c r="CC868" s="1"/>
    </row>
    <row r="869" spans="1:81" ht="39.75" customHeight="1" x14ac:dyDescent="0.3">
      <c r="A869" s="714"/>
      <c r="B869" s="715"/>
      <c r="C869" s="2"/>
      <c r="D869" s="2"/>
      <c r="E869" s="2"/>
      <c r="F869" s="2"/>
      <c r="G869" s="2"/>
      <c r="H869" s="2"/>
      <c r="I869" s="2"/>
      <c r="J869" s="716"/>
      <c r="K869" s="717"/>
      <c r="L869" s="718"/>
      <c r="M869" s="718"/>
      <c r="N869" s="719"/>
      <c r="O869" s="719"/>
      <c r="P869" s="719"/>
      <c r="Q869" s="719"/>
      <c r="R869" s="2"/>
      <c r="S869" s="2"/>
      <c r="T869" s="2"/>
      <c r="U869" s="2"/>
      <c r="V869" s="2"/>
      <c r="W869" s="2"/>
      <c r="X869" s="720"/>
      <c r="Y869" s="720"/>
      <c r="Z869" s="720"/>
      <c r="AA869" s="720"/>
      <c r="AB869" s="717"/>
      <c r="AC869" s="721"/>
      <c r="AD869" s="722"/>
      <c r="AE869" s="722"/>
      <c r="AF869" s="722"/>
      <c r="AG869" s="722"/>
      <c r="AH869" s="722"/>
      <c r="AI869" s="722"/>
      <c r="AJ869" s="722"/>
      <c r="AK869" s="717"/>
      <c r="AL869" s="723"/>
      <c r="AM869" s="723"/>
      <c r="AN869" s="723"/>
      <c r="AO869" s="723"/>
      <c r="AP869" s="723"/>
      <c r="AQ869" s="1"/>
      <c r="AR869" s="1"/>
      <c r="AS869" s="1"/>
      <c r="AT869" s="717"/>
      <c r="AU869" s="723"/>
      <c r="AV869" s="723"/>
      <c r="AW869" s="723"/>
      <c r="AX869" s="723"/>
      <c r="AY869" s="723"/>
      <c r="AZ869" s="1"/>
      <c r="BA869" s="1"/>
      <c r="BB869" s="1"/>
      <c r="BC869" s="717"/>
      <c r="BD869" s="723"/>
      <c r="BE869" s="723"/>
      <c r="BF869" s="723"/>
      <c r="BG869" s="723"/>
      <c r="BH869" s="723"/>
      <c r="BI869" s="1"/>
      <c r="BJ869" s="1"/>
      <c r="BK869" s="1"/>
      <c r="BL869" s="717"/>
      <c r="BM869" s="723"/>
      <c r="BN869" s="723"/>
      <c r="BO869" s="723"/>
      <c r="BP869" s="723"/>
      <c r="BQ869" s="723"/>
      <c r="BR869" s="1"/>
      <c r="BS869" s="1"/>
      <c r="BT869" s="1"/>
      <c r="BU869" s="1"/>
      <c r="BV869" s="1"/>
      <c r="BW869" s="1"/>
      <c r="BX869" s="1"/>
      <c r="BY869" s="1"/>
      <c r="BZ869" s="1"/>
      <c r="CA869" s="1"/>
      <c r="CB869" s="1"/>
      <c r="CC869" s="1"/>
    </row>
    <row r="870" spans="1:81" ht="39.75" customHeight="1" x14ac:dyDescent="0.3">
      <c r="A870" s="714"/>
      <c r="B870" s="715"/>
      <c r="C870" s="2"/>
      <c r="D870" s="2"/>
      <c r="E870" s="2"/>
      <c r="F870" s="2"/>
      <c r="G870" s="2"/>
      <c r="H870" s="2"/>
      <c r="I870" s="2"/>
      <c r="J870" s="716"/>
      <c r="K870" s="717"/>
      <c r="L870" s="718"/>
      <c r="M870" s="718"/>
      <c r="N870" s="719"/>
      <c r="O870" s="719"/>
      <c r="P870" s="719"/>
      <c r="Q870" s="719"/>
      <c r="R870" s="2"/>
      <c r="S870" s="2"/>
      <c r="T870" s="2"/>
      <c r="U870" s="2"/>
      <c r="V870" s="2"/>
      <c r="W870" s="2"/>
      <c r="X870" s="720"/>
      <c r="Y870" s="720"/>
      <c r="Z870" s="720"/>
      <c r="AA870" s="720"/>
      <c r="AB870" s="717"/>
      <c r="AC870" s="721"/>
      <c r="AD870" s="722"/>
      <c r="AE870" s="722"/>
      <c r="AF870" s="722"/>
      <c r="AG870" s="722"/>
      <c r="AH870" s="722"/>
      <c r="AI870" s="722"/>
      <c r="AJ870" s="722"/>
      <c r="AK870" s="717"/>
      <c r="AL870" s="723"/>
      <c r="AM870" s="723"/>
      <c r="AN870" s="723"/>
      <c r="AO870" s="723"/>
      <c r="AP870" s="723"/>
      <c r="AQ870" s="1"/>
      <c r="AR870" s="1"/>
      <c r="AS870" s="1"/>
      <c r="AT870" s="717"/>
      <c r="AU870" s="723"/>
      <c r="AV870" s="723"/>
      <c r="AW870" s="723"/>
      <c r="AX870" s="723"/>
      <c r="AY870" s="723"/>
      <c r="AZ870" s="1"/>
      <c r="BA870" s="1"/>
      <c r="BB870" s="1"/>
      <c r="BC870" s="717"/>
      <c r="BD870" s="723"/>
      <c r="BE870" s="723"/>
      <c r="BF870" s="723"/>
      <c r="BG870" s="723"/>
      <c r="BH870" s="723"/>
      <c r="BI870" s="1"/>
      <c r="BJ870" s="1"/>
      <c r="BK870" s="1"/>
      <c r="BL870" s="717"/>
      <c r="BM870" s="723"/>
      <c r="BN870" s="723"/>
      <c r="BO870" s="723"/>
      <c r="BP870" s="723"/>
      <c r="BQ870" s="723"/>
      <c r="BR870" s="1"/>
      <c r="BS870" s="1"/>
      <c r="BT870" s="1"/>
      <c r="BU870" s="1"/>
      <c r="BV870" s="1"/>
      <c r="BW870" s="1"/>
      <c r="BX870" s="1"/>
      <c r="BY870" s="1"/>
      <c r="BZ870" s="1"/>
      <c r="CA870" s="1"/>
      <c r="CB870" s="1"/>
      <c r="CC870" s="1"/>
    </row>
    <row r="871" spans="1:81" ht="39.75" customHeight="1" x14ac:dyDescent="0.3">
      <c r="A871" s="714"/>
      <c r="B871" s="715"/>
      <c r="C871" s="2"/>
      <c r="D871" s="2"/>
      <c r="E871" s="2"/>
      <c r="F871" s="2"/>
      <c r="G871" s="2"/>
      <c r="H871" s="2"/>
      <c r="I871" s="2"/>
      <c r="J871" s="716"/>
      <c r="K871" s="717"/>
      <c r="L871" s="718"/>
      <c r="M871" s="718"/>
      <c r="N871" s="719"/>
      <c r="O871" s="719"/>
      <c r="P871" s="719"/>
      <c r="Q871" s="719"/>
      <c r="R871" s="2"/>
      <c r="S871" s="2"/>
      <c r="T871" s="2"/>
      <c r="U871" s="2"/>
      <c r="V871" s="2"/>
      <c r="W871" s="2"/>
      <c r="X871" s="720"/>
      <c r="Y871" s="720"/>
      <c r="Z871" s="720"/>
      <c r="AA871" s="720"/>
      <c r="AB871" s="717"/>
      <c r="AC871" s="721"/>
      <c r="AD871" s="722"/>
      <c r="AE871" s="722"/>
      <c r="AF871" s="722"/>
      <c r="AG871" s="722"/>
      <c r="AH871" s="722"/>
      <c r="AI871" s="722"/>
      <c r="AJ871" s="722"/>
      <c r="AK871" s="717"/>
      <c r="AL871" s="723"/>
      <c r="AM871" s="723"/>
      <c r="AN871" s="723"/>
      <c r="AO871" s="723"/>
      <c r="AP871" s="723"/>
      <c r="AQ871" s="1"/>
      <c r="AR871" s="1"/>
      <c r="AS871" s="1"/>
      <c r="AT871" s="717"/>
      <c r="AU871" s="723"/>
      <c r="AV871" s="723"/>
      <c r="AW871" s="723"/>
      <c r="AX871" s="723"/>
      <c r="AY871" s="723"/>
      <c r="AZ871" s="1"/>
      <c r="BA871" s="1"/>
      <c r="BB871" s="1"/>
      <c r="BC871" s="717"/>
      <c r="BD871" s="723"/>
      <c r="BE871" s="723"/>
      <c r="BF871" s="723"/>
      <c r="BG871" s="723"/>
      <c r="BH871" s="723"/>
      <c r="BI871" s="1"/>
      <c r="BJ871" s="1"/>
      <c r="BK871" s="1"/>
      <c r="BL871" s="717"/>
      <c r="BM871" s="723"/>
      <c r="BN871" s="723"/>
      <c r="BO871" s="723"/>
      <c r="BP871" s="723"/>
      <c r="BQ871" s="723"/>
      <c r="BR871" s="1"/>
      <c r="BS871" s="1"/>
      <c r="BT871" s="1"/>
      <c r="BU871" s="1"/>
      <c r="BV871" s="1"/>
      <c r="BW871" s="1"/>
      <c r="BX871" s="1"/>
      <c r="BY871" s="1"/>
      <c r="BZ871" s="1"/>
      <c r="CA871" s="1"/>
      <c r="CB871" s="1"/>
      <c r="CC871" s="1"/>
    </row>
    <row r="872" spans="1:81" ht="39.75" customHeight="1" x14ac:dyDescent="0.3">
      <c r="A872" s="714"/>
      <c r="B872" s="715"/>
      <c r="C872" s="2"/>
      <c r="D872" s="2"/>
      <c r="E872" s="2"/>
      <c r="F872" s="2"/>
      <c r="G872" s="2"/>
      <c r="H872" s="2"/>
      <c r="I872" s="2"/>
      <c r="J872" s="716"/>
      <c r="K872" s="717"/>
      <c r="L872" s="718"/>
      <c r="M872" s="718"/>
      <c r="N872" s="719"/>
      <c r="O872" s="719"/>
      <c r="P872" s="719"/>
      <c r="Q872" s="719"/>
      <c r="R872" s="2"/>
      <c r="S872" s="2"/>
      <c r="T872" s="2"/>
      <c r="U872" s="2"/>
      <c r="V872" s="2"/>
      <c r="W872" s="2"/>
      <c r="X872" s="720"/>
      <c r="Y872" s="720"/>
      <c r="Z872" s="720"/>
      <c r="AA872" s="720"/>
      <c r="AB872" s="717"/>
      <c r="AC872" s="721"/>
      <c r="AD872" s="722"/>
      <c r="AE872" s="722"/>
      <c r="AF872" s="722"/>
      <c r="AG872" s="722"/>
      <c r="AH872" s="722"/>
      <c r="AI872" s="722"/>
      <c r="AJ872" s="722"/>
      <c r="AK872" s="717"/>
      <c r="AL872" s="723"/>
      <c r="AM872" s="723"/>
      <c r="AN872" s="723"/>
      <c r="AO872" s="723"/>
      <c r="AP872" s="723"/>
      <c r="AQ872" s="1"/>
      <c r="AR872" s="1"/>
      <c r="AS872" s="1"/>
      <c r="AT872" s="717"/>
      <c r="AU872" s="723"/>
      <c r="AV872" s="723"/>
      <c r="AW872" s="723"/>
      <c r="AX872" s="723"/>
      <c r="AY872" s="723"/>
      <c r="AZ872" s="1"/>
      <c r="BA872" s="1"/>
      <c r="BB872" s="1"/>
      <c r="BC872" s="717"/>
      <c r="BD872" s="723"/>
      <c r="BE872" s="723"/>
      <c r="BF872" s="723"/>
      <c r="BG872" s="723"/>
      <c r="BH872" s="723"/>
      <c r="BI872" s="1"/>
      <c r="BJ872" s="1"/>
      <c r="BK872" s="1"/>
      <c r="BL872" s="717"/>
      <c r="BM872" s="723"/>
      <c r="BN872" s="723"/>
      <c r="BO872" s="723"/>
      <c r="BP872" s="723"/>
      <c r="BQ872" s="723"/>
      <c r="BR872" s="1"/>
      <c r="BS872" s="1"/>
      <c r="BT872" s="1"/>
      <c r="BU872" s="1"/>
      <c r="BV872" s="1"/>
      <c r="BW872" s="1"/>
      <c r="BX872" s="1"/>
      <c r="BY872" s="1"/>
      <c r="BZ872" s="1"/>
      <c r="CA872" s="1"/>
      <c r="CB872" s="1"/>
      <c r="CC872" s="1"/>
    </row>
    <row r="873" spans="1:81" ht="39.75" customHeight="1" x14ac:dyDescent="0.3">
      <c r="A873" s="714"/>
      <c r="B873" s="715"/>
      <c r="C873" s="2"/>
      <c r="D873" s="2"/>
      <c r="E873" s="2"/>
      <c r="F873" s="2"/>
      <c r="G873" s="2"/>
      <c r="H873" s="2"/>
      <c r="I873" s="2"/>
      <c r="J873" s="716"/>
      <c r="K873" s="717"/>
      <c r="L873" s="718"/>
      <c r="M873" s="718"/>
      <c r="N873" s="719"/>
      <c r="O873" s="719"/>
      <c r="P873" s="719"/>
      <c r="Q873" s="719"/>
      <c r="R873" s="2"/>
      <c r="S873" s="2"/>
      <c r="T873" s="2"/>
      <c r="U873" s="2"/>
      <c r="V873" s="2"/>
      <c r="W873" s="2"/>
      <c r="X873" s="720"/>
      <c r="Y873" s="720"/>
      <c r="Z873" s="720"/>
      <c r="AA873" s="720"/>
      <c r="AB873" s="717"/>
      <c r="AC873" s="721"/>
      <c r="AD873" s="722"/>
      <c r="AE873" s="722"/>
      <c r="AF873" s="722"/>
      <c r="AG873" s="722"/>
      <c r="AH873" s="722"/>
      <c r="AI873" s="722"/>
      <c r="AJ873" s="722"/>
      <c r="AK873" s="717"/>
      <c r="AL873" s="723"/>
      <c r="AM873" s="723"/>
      <c r="AN873" s="723"/>
      <c r="AO873" s="723"/>
      <c r="AP873" s="723"/>
      <c r="AQ873" s="1"/>
      <c r="AR873" s="1"/>
      <c r="AS873" s="1"/>
      <c r="AT873" s="717"/>
      <c r="AU873" s="723"/>
      <c r="AV873" s="723"/>
      <c r="AW873" s="723"/>
      <c r="AX873" s="723"/>
      <c r="AY873" s="723"/>
      <c r="AZ873" s="1"/>
      <c r="BA873" s="1"/>
      <c r="BB873" s="1"/>
      <c r="BC873" s="717"/>
      <c r="BD873" s="723"/>
      <c r="BE873" s="723"/>
      <c r="BF873" s="723"/>
      <c r="BG873" s="723"/>
      <c r="BH873" s="723"/>
      <c r="BI873" s="1"/>
      <c r="BJ873" s="1"/>
      <c r="BK873" s="1"/>
      <c r="BL873" s="717"/>
      <c r="BM873" s="723"/>
      <c r="BN873" s="723"/>
      <c r="BO873" s="723"/>
      <c r="BP873" s="723"/>
      <c r="BQ873" s="723"/>
      <c r="BR873" s="1"/>
      <c r="BS873" s="1"/>
      <c r="BT873" s="1"/>
      <c r="BU873" s="1"/>
      <c r="BV873" s="1"/>
      <c r="BW873" s="1"/>
      <c r="BX873" s="1"/>
      <c r="BY873" s="1"/>
      <c r="BZ873" s="1"/>
      <c r="CA873" s="1"/>
      <c r="CB873" s="1"/>
      <c r="CC873" s="1"/>
    </row>
    <row r="874" spans="1:81" ht="39.75" customHeight="1" x14ac:dyDescent="0.3">
      <c r="A874" s="714"/>
      <c r="B874" s="715"/>
      <c r="C874" s="2"/>
      <c r="D874" s="2"/>
      <c r="E874" s="2"/>
      <c r="F874" s="2"/>
      <c r="G874" s="2"/>
      <c r="H874" s="2"/>
      <c r="I874" s="2"/>
      <c r="J874" s="716"/>
      <c r="K874" s="717"/>
      <c r="L874" s="718"/>
      <c r="M874" s="718"/>
      <c r="N874" s="719"/>
      <c r="O874" s="719"/>
      <c r="P874" s="719"/>
      <c r="Q874" s="719"/>
      <c r="R874" s="2"/>
      <c r="S874" s="2"/>
      <c r="T874" s="2"/>
      <c r="U874" s="2"/>
      <c r="V874" s="2"/>
      <c r="W874" s="2"/>
      <c r="X874" s="720"/>
      <c r="Y874" s="720"/>
      <c r="Z874" s="720"/>
      <c r="AA874" s="720"/>
      <c r="AB874" s="717"/>
      <c r="AC874" s="721"/>
      <c r="AD874" s="722"/>
      <c r="AE874" s="722"/>
      <c r="AF874" s="722"/>
      <c r="AG874" s="722"/>
      <c r="AH874" s="722"/>
      <c r="AI874" s="722"/>
      <c r="AJ874" s="722"/>
      <c r="AK874" s="717"/>
      <c r="AL874" s="723"/>
      <c r="AM874" s="723"/>
      <c r="AN874" s="723"/>
      <c r="AO874" s="723"/>
      <c r="AP874" s="723"/>
      <c r="AQ874" s="1"/>
      <c r="AR874" s="1"/>
      <c r="AS874" s="1"/>
      <c r="AT874" s="717"/>
      <c r="AU874" s="723"/>
      <c r="AV874" s="723"/>
      <c r="AW874" s="723"/>
      <c r="AX874" s="723"/>
      <c r="AY874" s="723"/>
      <c r="AZ874" s="1"/>
      <c r="BA874" s="1"/>
      <c r="BB874" s="1"/>
      <c r="BC874" s="717"/>
      <c r="BD874" s="723"/>
      <c r="BE874" s="723"/>
      <c r="BF874" s="723"/>
      <c r="BG874" s="723"/>
      <c r="BH874" s="723"/>
      <c r="BI874" s="1"/>
      <c r="BJ874" s="1"/>
      <c r="BK874" s="1"/>
      <c r="BL874" s="717"/>
      <c r="BM874" s="723"/>
      <c r="BN874" s="723"/>
      <c r="BO874" s="723"/>
      <c r="BP874" s="723"/>
      <c r="BQ874" s="723"/>
      <c r="BR874" s="1"/>
      <c r="BS874" s="1"/>
      <c r="BT874" s="1"/>
      <c r="BU874" s="1"/>
      <c r="BV874" s="1"/>
      <c r="BW874" s="1"/>
      <c r="BX874" s="1"/>
      <c r="BY874" s="1"/>
      <c r="BZ874" s="1"/>
      <c r="CA874" s="1"/>
      <c r="CB874" s="1"/>
      <c r="CC874" s="1"/>
    </row>
    <row r="875" spans="1:81" ht="39.75" customHeight="1" x14ac:dyDescent="0.3">
      <c r="A875" s="714"/>
      <c r="B875" s="715"/>
      <c r="C875" s="2"/>
      <c r="D875" s="2"/>
      <c r="E875" s="2"/>
      <c r="F875" s="2"/>
      <c r="G875" s="2"/>
      <c r="H875" s="2"/>
      <c r="I875" s="2"/>
      <c r="J875" s="716"/>
      <c r="K875" s="717"/>
      <c r="L875" s="718"/>
      <c r="M875" s="718"/>
      <c r="N875" s="719"/>
      <c r="O875" s="719"/>
      <c r="P875" s="719"/>
      <c r="Q875" s="719"/>
      <c r="R875" s="2"/>
      <c r="S875" s="2"/>
      <c r="T875" s="2"/>
      <c r="U875" s="2"/>
      <c r="V875" s="2"/>
      <c r="W875" s="2"/>
      <c r="X875" s="720"/>
      <c r="Y875" s="720"/>
      <c r="Z875" s="720"/>
      <c r="AA875" s="720"/>
      <c r="AB875" s="717"/>
      <c r="AC875" s="721"/>
      <c r="AD875" s="722"/>
      <c r="AE875" s="722"/>
      <c r="AF875" s="722"/>
      <c r="AG875" s="722"/>
      <c r="AH875" s="722"/>
      <c r="AI875" s="722"/>
      <c r="AJ875" s="722"/>
      <c r="AK875" s="717"/>
      <c r="AL875" s="723"/>
      <c r="AM875" s="723"/>
      <c r="AN875" s="723"/>
      <c r="AO875" s="723"/>
      <c r="AP875" s="723"/>
      <c r="AQ875" s="1"/>
      <c r="AR875" s="1"/>
      <c r="AS875" s="1"/>
      <c r="AT875" s="717"/>
      <c r="AU875" s="723"/>
      <c r="AV875" s="723"/>
      <c r="AW875" s="723"/>
      <c r="AX875" s="723"/>
      <c r="AY875" s="723"/>
      <c r="AZ875" s="1"/>
      <c r="BA875" s="1"/>
      <c r="BB875" s="1"/>
      <c r="BC875" s="717"/>
      <c r="BD875" s="723"/>
      <c r="BE875" s="723"/>
      <c r="BF875" s="723"/>
      <c r="BG875" s="723"/>
      <c r="BH875" s="723"/>
      <c r="BI875" s="1"/>
      <c r="BJ875" s="1"/>
      <c r="BK875" s="1"/>
      <c r="BL875" s="717"/>
      <c r="BM875" s="723"/>
      <c r="BN875" s="723"/>
      <c r="BO875" s="723"/>
      <c r="BP875" s="723"/>
      <c r="BQ875" s="723"/>
      <c r="BR875" s="1"/>
      <c r="BS875" s="1"/>
      <c r="BT875" s="1"/>
      <c r="BU875" s="1"/>
      <c r="BV875" s="1"/>
      <c r="BW875" s="1"/>
      <c r="BX875" s="1"/>
      <c r="BY875" s="1"/>
      <c r="BZ875" s="1"/>
      <c r="CA875" s="1"/>
      <c r="CB875" s="1"/>
      <c r="CC875" s="1"/>
    </row>
    <row r="876" spans="1:81" ht="39.75" customHeight="1" x14ac:dyDescent="0.3">
      <c r="A876" s="714"/>
      <c r="B876" s="715"/>
      <c r="C876" s="2"/>
      <c r="D876" s="2"/>
      <c r="E876" s="2"/>
      <c r="F876" s="2"/>
      <c r="G876" s="2"/>
      <c r="H876" s="2"/>
      <c r="I876" s="2"/>
      <c r="J876" s="716"/>
      <c r="K876" s="717"/>
      <c r="L876" s="718"/>
      <c r="M876" s="718"/>
      <c r="N876" s="719"/>
      <c r="O876" s="719"/>
      <c r="P876" s="719"/>
      <c r="Q876" s="719"/>
      <c r="R876" s="2"/>
      <c r="S876" s="2"/>
      <c r="T876" s="2"/>
      <c r="U876" s="2"/>
      <c r="V876" s="2"/>
      <c r="W876" s="2"/>
      <c r="X876" s="720"/>
      <c r="Y876" s="720"/>
      <c r="Z876" s="720"/>
      <c r="AA876" s="720"/>
      <c r="AB876" s="717"/>
      <c r="AC876" s="721"/>
      <c r="AD876" s="722"/>
      <c r="AE876" s="722"/>
      <c r="AF876" s="722"/>
      <c r="AG876" s="722"/>
      <c r="AH876" s="722"/>
      <c r="AI876" s="722"/>
      <c r="AJ876" s="722"/>
      <c r="AK876" s="717"/>
      <c r="AL876" s="723"/>
      <c r="AM876" s="723"/>
      <c r="AN876" s="723"/>
      <c r="AO876" s="723"/>
      <c r="AP876" s="723"/>
      <c r="AQ876" s="1"/>
      <c r="AR876" s="1"/>
      <c r="AS876" s="1"/>
      <c r="AT876" s="717"/>
      <c r="AU876" s="723"/>
      <c r="AV876" s="723"/>
      <c r="AW876" s="723"/>
      <c r="AX876" s="723"/>
      <c r="AY876" s="723"/>
      <c r="AZ876" s="1"/>
      <c r="BA876" s="1"/>
      <c r="BB876" s="1"/>
      <c r="BC876" s="717"/>
      <c r="BD876" s="723"/>
      <c r="BE876" s="723"/>
      <c r="BF876" s="723"/>
      <c r="BG876" s="723"/>
      <c r="BH876" s="723"/>
      <c r="BI876" s="1"/>
      <c r="BJ876" s="1"/>
      <c r="BK876" s="1"/>
      <c r="BL876" s="717"/>
      <c r="BM876" s="723"/>
      <c r="BN876" s="723"/>
      <c r="BO876" s="723"/>
      <c r="BP876" s="723"/>
      <c r="BQ876" s="723"/>
      <c r="BR876" s="1"/>
      <c r="BS876" s="1"/>
      <c r="BT876" s="1"/>
      <c r="BU876" s="1"/>
      <c r="BV876" s="1"/>
      <c r="BW876" s="1"/>
      <c r="BX876" s="1"/>
      <c r="BY876" s="1"/>
      <c r="BZ876" s="1"/>
      <c r="CA876" s="1"/>
      <c r="CB876" s="1"/>
      <c r="CC876" s="1"/>
    </row>
    <row r="877" spans="1:81" ht="39.75" customHeight="1" x14ac:dyDescent="0.3">
      <c r="A877" s="714"/>
      <c r="B877" s="715"/>
      <c r="C877" s="2"/>
      <c r="D877" s="2"/>
      <c r="E877" s="2"/>
      <c r="F877" s="2"/>
      <c r="G877" s="2"/>
      <c r="H877" s="2"/>
      <c r="I877" s="2"/>
      <c r="J877" s="716"/>
      <c r="K877" s="717"/>
      <c r="L877" s="718"/>
      <c r="M877" s="718"/>
      <c r="N877" s="719"/>
      <c r="O877" s="719"/>
      <c r="P877" s="719"/>
      <c r="Q877" s="719"/>
      <c r="R877" s="2"/>
      <c r="S877" s="2"/>
      <c r="T877" s="2"/>
      <c r="U877" s="2"/>
      <c r="V877" s="2"/>
      <c r="W877" s="2"/>
      <c r="X877" s="720"/>
      <c r="Y877" s="720"/>
      <c r="Z877" s="720"/>
      <c r="AA877" s="720"/>
      <c r="AB877" s="717"/>
      <c r="AC877" s="721"/>
      <c r="AD877" s="722"/>
      <c r="AE877" s="722"/>
      <c r="AF877" s="722"/>
      <c r="AG877" s="722"/>
      <c r="AH877" s="722"/>
      <c r="AI877" s="722"/>
      <c r="AJ877" s="722"/>
      <c r="AK877" s="717"/>
      <c r="AL877" s="723"/>
      <c r="AM877" s="723"/>
      <c r="AN877" s="723"/>
      <c r="AO877" s="723"/>
      <c r="AP877" s="723"/>
      <c r="AQ877" s="1"/>
      <c r="AR877" s="1"/>
      <c r="AS877" s="1"/>
      <c r="AT877" s="717"/>
      <c r="AU877" s="723"/>
      <c r="AV877" s="723"/>
      <c r="AW877" s="723"/>
      <c r="AX877" s="723"/>
      <c r="AY877" s="723"/>
      <c r="AZ877" s="1"/>
      <c r="BA877" s="1"/>
      <c r="BB877" s="1"/>
      <c r="BC877" s="717"/>
      <c r="BD877" s="723"/>
      <c r="BE877" s="723"/>
      <c r="BF877" s="723"/>
      <c r="BG877" s="723"/>
      <c r="BH877" s="723"/>
      <c r="BI877" s="1"/>
      <c r="BJ877" s="1"/>
      <c r="BK877" s="1"/>
      <c r="BL877" s="717"/>
      <c r="BM877" s="723"/>
      <c r="BN877" s="723"/>
      <c r="BO877" s="723"/>
      <c r="BP877" s="723"/>
      <c r="BQ877" s="723"/>
      <c r="BR877" s="1"/>
      <c r="BS877" s="1"/>
      <c r="BT877" s="1"/>
      <c r="BU877" s="1"/>
      <c r="BV877" s="1"/>
      <c r="BW877" s="1"/>
      <c r="BX877" s="1"/>
      <c r="BY877" s="1"/>
      <c r="BZ877" s="1"/>
      <c r="CA877" s="1"/>
      <c r="CB877" s="1"/>
      <c r="CC877" s="1"/>
    </row>
    <row r="878" spans="1:81" ht="39.75" customHeight="1" x14ac:dyDescent="0.3">
      <c r="A878" s="714"/>
      <c r="B878" s="715"/>
      <c r="C878" s="2"/>
      <c r="D878" s="2"/>
      <c r="E878" s="2"/>
      <c r="F878" s="2"/>
      <c r="G878" s="2"/>
      <c r="H878" s="2"/>
      <c r="I878" s="2"/>
      <c r="J878" s="716"/>
      <c r="K878" s="717"/>
      <c r="L878" s="718"/>
      <c r="M878" s="718"/>
      <c r="N878" s="719"/>
      <c r="O878" s="719"/>
      <c r="P878" s="719"/>
      <c r="Q878" s="719"/>
      <c r="R878" s="2"/>
      <c r="S878" s="2"/>
      <c r="T878" s="2"/>
      <c r="U878" s="2"/>
      <c r="V878" s="2"/>
      <c r="W878" s="2"/>
      <c r="X878" s="720"/>
      <c r="Y878" s="720"/>
      <c r="Z878" s="720"/>
      <c r="AA878" s="720"/>
      <c r="AB878" s="717"/>
      <c r="AC878" s="721"/>
      <c r="AD878" s="722"/>
      <c r="AE878" s="722"/>
      <c r="AF878" s="722"/>
      <c r="AG878" s="722"/>
      <c r="AH878" s="722"/>
      <c r="AI878" s="722"/>
      <c r="AJ878" s="722"/>
      <c r="AK878" s="717"/>
      <c r="AL878" s="723"/>
      <c r="AM878" s="723"/>
      <c r="AN878" s="723"/>
      <c r="AO878" s="723"/>
      <c r="AP878" s="723"/>
      <c r="AQ878" s="1"/>
      <c r="AR878" s="1"/>
      <c r="AS878" s="1"/>
      <c r="AT878" s="717"/>
      <c r="AU878" s="723"/>
      <c r="AV878" s="723"/>
      <c r="AW878" s="723"/>
      <c r="AX878" s="723"/>
      <c r="AY878" s="723"/>
      <c r="AZ878" s="1"/>
      <c r="BA878" s="1"/>
      <c r="BB878" s="1"/>
      <c r="BC878" s="717"/>
      <c r="BD878" s="723"/>
      <c r="BE878" s="723"/>
      <c r="BF878" s="723"/>
      <c r="BG878" s="723"/>
      <c r="BH878" s="723"/>
      <c r="BI878" s="1"/>
      <c r="BJ878" s="1"/>
      <c r="BK878" s="1"/>
      <c r="BL878" s="717"/>
      <c r="BM878" s="723"/>
      <c r="BN878" s="723"/>
      <c r="BO878" s="723"/>
      <c r="BP878" s="723"/>
      <c r="BQ878" s="723"/>
      <c r="BR878" s="1"/>
      <c r="BS878" s="1"/>
      <c r="BT878" s="1"/>
      <c r="BU878" s="1"/>
      <c r="BV878" s="1"/>
      <c r="BW878" s="1"/>
      <c r="BX878" s="1"/>
      <c r="BY878" s="1"/>
      <c r="BZ878" s="1"/>
      <c r="CA878" s="1"/>
      <c r="CB878" s="1"/>
      <c r="CC878" s="1"/>
    </row>
    <row r="879" spans="1:81" ht="39.75" customHeight="1" x14ac:dyDescent="0.3">
      <c r="A879" s="714"/>
      <c r="B879" s="715"/>
      <c r="C879" s="2"/>
      <c r="D879" s="2"/>
      <c r="E879" s="2"/>
      <c r="F879" s="2"/>
      <c r="G879" s="2"/>
      <c r="H879" s="2"/>
      <c r="I879" s="2"/>
      <c r="J879" s="716"/>
      <c r="K879" s="717"/>
      <c r="L879" s="718"/>
      <c r="M879" s="718"/>
      <c r="N879" s="719"/>
      <c r="O879" s="719"/>
      <c r="P879" s="719"/>
      <c r="Q879" s="719"/>
      <c r="R879" s="2"/>
      <c r="S879" s="2"/>
      <c r="T879" s="2"/>
      <c r="U879" s="2"/>
      <c r="V879" s="2"/>
      <c r="W879" s="2"/>
      <c r="X879" s="720"/>
      <c r="Y879" s="720"/>
      <c r="Z879" s="720"/>
      <c r="AA879" s="720"/>
      <c r="AB879" s="717"/>
      <c r="AC879" s="721"/>
      <c r="AD879" s="722"/>
      <c r="AE879" s="722"/>
      <c r="AF879" s="722"/>
      <c r="AG879" s="722"/>
      <c r="AH879" s="722"/>
      <c r="AI879" s="722"/>
      <c r="AJ879" s="722"/>
      <c r="AK879" s="717"/>
      <c r="AL879" s="723"/>
      <c r="AM879" s="723"/>
      <c r="AN879" s="723"/>
      <c r="AO879" s="723"/>
      <c r="AP879" s="723"/>
      <c r="AQ879" s="1"/>
      <c r="AR879" s="1"/>
      <c r="AS879" s="1"/>
      <c r="AT879" s="717"/>
      <c r="AU879" s="723"/>
      <c r="AV879" s="723"/>
      <c r="AW879" s="723"/>
      <c r="AX879" s="723"/>
      <c r="AY879" s="723"/>
      <c r="AZ879" s="1"/>
      <c r="BA879" s="1"/>
      <c r="BB879" s="1"/>
      <c r="BC879" s="717"/>
      <c r="BD879" s="723"/>
      <c r="BE879" s="723"/>
      <c r="BF879" s="723"/>
      <c r="BG879" s="723"/>
      <c r="BH879" s="723"/>
      <c r="BI879" s="1"/>
      <c r="BJ879" s="1"/>
      <c r="BK879" s="1"/>
      <c r="BL879" s="717"/>
      <c r="BM879" s="723"/>
      <c r="BN879" s="723"/>
      <c r="BO879" s="723"/>
      <c r="BP879" s="723"/>
      <c r="BQ879" s="723"/>
      <c r="BR879" s="1"/>
      <c r="BS879" s="1"/>
      <c r="BT879" s="1"/>
      <c r="BU879" s="1"/>
      <c r="BV879" s="1"/>
      <c r="BW879" s="1"/>
      <c r="BX879" s="1"/>
      <c r="BY879" s="1"/>
      <c r="BZ879" s="1"/>
      <c r="CA879" s="1"/>
      <c r="CB879" s="1"/>
      <c r="CC879" s="1"/>
    </row>
    <row r="880" spans="1:81" ht="39.75" customHeight="1" x14ac:dyDescent="0.3">
      <c r="A880" s="714"/>
      <c r="B880" s="715"/>
      <c r="C880" s="2"/>
      <c r="D880" s="2"/>
      <c r="E880" s="2"/>
      <c r="F880" s="2"/>
      <c r="G880" s="2"/>
      <c r="H880" s="2"/>
      <c r="I880" s="2"/>
      <c r="J880" s="716"/>
      <c r="K880" s="717"/>
      <c r="L880" s="718"/>
      <c r="M880" s="718"/>
      <c r="N880" s="719"/>
      <c r="O880" s="719"/>
      <c r="P880" s="719"/>
      <c r="Q880" s="719"/>
      <c r="R880" s="2"/>
      <c r="S880" s="2"/>
      <c r="T880" s="2"/>
      <c r="U880" s="2"/>
      <c r="V880" s="2"/>
      <c r="W880" s="2"/>
      <c r="X880" s="720"/>
      <c r="Y880" s="720"/>
      <c r="Z880" s="720"/>
      <c r="AA880" s="720"/>
      <c r="AB880" s="717"/>
      <c r="AC880" s="721"/>
      <c r="AD880" s="722"/>
      <c r="AE880" s="722"/>
      <c r="AF880" s="722"/>
      <c r="AG880" s="722"/>
      <c r="AH880" s="722"/>
      <c r="AI880" s="722"/>
      <c r="AJ880" s="722"/>
      <c r="AK880" s="717"/>
      <c r="AL880" s="723"/>
      <c r="AM880" s="723"/>
      <c r="AN880" s="723"/>
      <c r="AO880" s="723"/>
      <c r="AP880" s="723"/>
      <c r="AQ880" s="1"/>
      <c r="AR880" s="1"/>
      <c r="AS880" s="1"/>
      <c r="AT880" s="717"/>
      <c r="AU880" s="723"/>
      <c r="AV880" s="723"/>
      <c r="AW880" s="723"/>
      <c r="AX880" s="723"/>
      <c r="AY880" s="723"/>
      <c r="AZ880" s="1"/>
      <c r="BA880" s="1"/>
      <c r="BB880" s="1"/>
      <c r="BC880" s="717"/>
      <c r="BD880" s="723"/>
      <c r="BE880" s="723"/>
      <c r="BF880" s="723"/>
      <c r="BG880" s="723"/>
      <c r="BH880" s="723"/>
      <c r="BI880" s="1"/>
      <c r="BJ880" s="1"/>
      <c r="BK880" s="1"/>
      <c r="BL880" s="717"/>
      <c r="BM880" s="723"/>
      <c r="BN880" s="723"/>
      <c r="BO880" s="723"/>
      <c r="BP880" s="723"/>
      <c r="BQ880" s="723"/>
      <c r="BR880" s="1"/>
      <c r="BS880" s="1"/>
      <c r="BT880" s="1"/>
      <c r="BU880" s="1"/>
      <c r="BV880" s="1"/>
      <c r="BW880" s="1"/>
      <c r="BX880" s="1"/>
      <c r="BY880" s="1"/>
      <c r="BZ880" s="1"/>
      <c r="CA880" s="1"/>
      <c r="CB880" s="1"/>
      <c r="CC880" s="1"/>
    </row>
    <row r="881" spans="1:81" ht="39.75" customHeight="1" x14ac:dyDescent="0.3">
      <c r="A881" s="714"/>
      <c r="B881" s="715"/>
      <c r="C881" s="2"/>
      <c r="D881" s="2"/>
      <c r="E881" s="2"/>
      <c r="F881" s="2"/>
      <c r="G881" s="2"/>
      <c r="H881" s="2"/>
      <c r="I881" s="2"/>
      <c r="J881" s="716"/>
      <c r="K881" s="717"/>
      <c r="L881" s="718"/>
      <c r="M881" s="718"/>
      <c r="N881" s="719"/>
      <c r="O881" s="719"/>
      <c r="P881" s="719"/>
      <c r="Q881" s="719"/>
      <c r="R881" s="2"/>
      <c r="S881" s="2"/>
      <c r="T881" s="2"/>
      <c r="U881" s="2"/>
      <c r="V881" s="2"/>
      <c r="W881" s="2"/>
      <c r="X881" s="720"/>
      <c r="Y881" s="720"/>
      <c r="Z881" s="720"/>
      <c r="AA881" s="720"/>
      <c r="AB881" s="717"/>
      <c r="AC881" s="721"/>
      <c r="AD881" s="722"/>
      <c r="AE881" s="722"/>
      <c r="AF881" s="722"/>
      <c r="AG881" s="722"/>
      <c r="AH881" s="722"/>
      <c r="AI881" s="722"/>
      <c r="AJ881" s="722"/>
      <c r="AK881" s="717"/>
      <c r="AL881" s="723"/>
      <c r="AM881" s="723"/>
      <c r="AN881" s="723"/>
      <c r="AO881" s="723"/>
      <c r="AP881" s="723"/>
      <c r="AQ881" s="1"/>
      <c r="AR881" s="1"/>
      <c r="AS881" s="1"/>
      <c r="AT881" s="717"/>
      <c r="AU881" s="723"/>
      <c r="AV881" s="723"/>
      <c r="AW881" s="723"/>
      <c r="AX881" s="723"/>
      <c r="AY881" s="723"/>
      <c r="AZ881" s="1"/>
      <c r="BA881" s="1"/>
      <c r="BB881" s="1"/>
      <c r="BC881" s="717"/>
      <c r="BD881" s="723"/>
      <c r="BE881" s="723"/>
      <c r="BF881" s="723"/>
      <c r="BG881" s="723"/>
      <c r="BH881" s="723"/>
      <c r="BI881" s="1"/>
      <c r="BJ881" s="1"/>
      <c r="BK881" s="1"/>
      <c r="BL881" s="717"/>
      <c r="BM881" s="723"/>
      <c r="BN881" s="723"/>
      <c r="BO881" s="723"/>
      <c r="BP881" s="723"/>
      <c r="BQ881" s="723"/>
      <c r="BR881" s="1"/>
      <c r="BS881" s="1"/>
      <c r="BT881" s="1"/>
      <c r="BU881" s="1"/>
      <c r="BV881" s="1"/>
      <c r="BW881" s="1"/>
      <c r="BX881" s="1"/>
      <c r="BY881" s="1"/>
      <c r="BZ881" s="1"/>
      <c r="CA881" s="1"/>
      <c r="CB881" s="1"/>
      <c r="CC881" s="1"/>
    </row>
    <row r="882" spans="1:81" ht="39.75" customHeight="1" x14ac:dyDescent="0.3">
      <c r="A882" s="714"/>
      <c r="B882" s="715"/>
      <c r="C882" s="2"/>
      <c r="D882" s="2"/>
      <c r="E882" s="2"/>
      <c r="F882" s="2"/>
      <c r="G882" s="2"/>
      <c r="H882" s="2"/>
      <c r="I882" s="2"/>
      <c r="J882" s="716"/>
      <c r="K882" s="717"/>
      <c r="L882" s="718"/>
      <c r="M882" s="718"/>
      <c r="N882" s="719"/>
      <c r="O882" s="719"/>
      <c r="P882" s="719"/>
      <c r="Q882" s="719"/>
      <c r="R882" s="2"/>
      <c r="S882" s="2"/>
      <c r="T882" s="2"/>
      <c r="U882" s="2"/>
      <c r="V882" s="2"/>
      <c r="W882" s="2"/>
      <c r="X882" s="720"/>
      <c r="Y882" s="720"/>
      <c r="Z882" s="720"/>
      <c r="AA882" s="720"/>
      <c r="AB882" s="717"/>
      <c r="AC882" s="721"/>
      <c r="AD882" s="722"/>
      <c r="AE882" s="722"/>
      <c r="AF882" s="722"/>
      <c r="AG882" s="722"/>
      <c r="AH882" s="722"/>
      <c r="AI882" s="722"/>
      <c r="AJ882" s="722"/>
      <c r="AK882" s="717"/>
      <c r="AL882" s="723"/>
      <c r="AM882" s="723"/>
      <c r="AN882" s="723"/>
      <c r="AO882" s="723"/>
      <c r="AP882" s="723"/>
      <c r="AQ882" s="1"/>
      <c r="AR882" s="1"/>
      <c r="AS882" s="1"/>
      <c r="AT882" s="717"/>
      <c r="AU882" s="723"/>
      <c r="AV882" s="723"/>
      <c r="AW882" s="723"/>
      <c r="AX882" s="723"/>
      <c r="AY882" s="723"/>
      <c r="AZ882" s="1"/>
      <c r="BA882" s="1"/>
      <c r="BB882" s="1"/>
      <c r="BC882" s="717"/>
      <c r="BD882" s="723"/>
      <c r="BE882" s="723"/>
      <c r="BF882" s="723"/>
      <c r="BG882" s="723"/>
      <c r="BH882" s="723"/>
      <c r="BI882" s="1"/>
      <c r="BJ882" s="1"/>
      <c r="BK882" s="1"/>
      <c r="BL882" s="717"/>
      <c r="BM882" s="723"/>
      <c r="BN882" s="723"/>
      <c r="BO882" s="723"/>
      <c r="BP882" s="723"/>
      <c r="BQ882" s="723"/>
      <c r="BR882" s="1"/>
      <c r="BS882" s="1"/>
      <c r="BT882" s="1"/>
      <c r="BU882" s="1"/>
      <c r="BV882" s="1"/>
      <c r="BW882" s="1"/>
      <c r="BX882" s="1"/>
      <c r="BY882" s="1"/>
      <c r="BZ882" s="1"/>
      <c r="CA882" s="1"/>
      <c r="CB882" s="1"/>
      <c r="CC882" s="1"/>
    </row>
    <row r="883" spans="1:81" ht="39.75" customHeight="1" x14ac:dyDescent="0.3">
      <c r="A883" s="714"/>
      <c r="B883" s="715"/>
      <c r="C883" s="2"/>
      <c r="D883" s="2"/>
      <c r="E883" s="2"/>
      <c r="F883" s="2"/>
      <c r="G883" s="2"/>
      <c r="H883" s="2"/>
      <c r="I883" s="2"/>
      <c r="J883" s="716"/>
      <c r="K883" s="717"/>
      <c r="L883" s="718"/>
      <c r="M883" s="718"/>
      <c r="N883" s="719"/>
      <c r="O883" s="719"/>
      <c r="P883" s="719"/>
      <c r="Q883" s="719"/>
      <c r="R883" s="2"/>
      <c r="S883" s="2"/>
      <c r="T883" s="2"/>
      <c r="U883" s="2"/>
      <c r="V883" s="2"/>
      <c r="W883" s="2"/>
      <c r="X883" s="720"/>
      <c r="Y883" s="720"/>
      <c r="Z883" s="720"/>
      <c r="AA883" s="720"/>
      <c r="AB883" s="717"/>
      <c r="AC883" s="721"/>
      <c r="AD883" s="722"/>
      <c r="AE883" s="722"/>
      <c r="AF883" s="722"/>
      <c r="AG883" s="722"/>
      <c r="AH883" s="722"/>
      <c r="AI883" s="722"/>
      <c r="AJ883" s="722"/>
      <c r="AK883" s="717"/>
      <c r="AL883" s="723"/>
      <c r="AM883" s="723"/>
      <c r="AN883" s="723"/>
      <c r="AO883" s="723"/>
      <c r="AP883" s="723"/>
      <c r="AQ883" s="1"/>
      <c r="AR883" s="1"/>
      <c r="AS883" s="1"/>
      <c r="AT883" s="717"/>
      <c r="AU883" s="723"/>
      <c r="AV883" s="723"/>
      <c r="AW883" s="723"/>
      <c r="AX883" s="723"/>
      <c r="AY883" s="723"/>
      <c r="AZ883" s="1"/>
      <c r="BA883" s="1"/>
      <c r="BB883" s="1"/>
      <c r="BC883" s="717"/>
      <c r="BD883" s="723"/>
      <c r="BE883" s="723"/>
      <c r="BF883" s="723"/>
      <c r="BG883" s="723"/>
      <c r="BH883" s="723"/>
      <c r="BI883" s="1"/>
      <c r="BJ883" s="1"/>
      <c r="BK883" s="1"/>
      <c r="BL883" s="717"/>
      <c r="BM883" s="723"/>
      <c r="BN883" s="723"/>
      <c r="BO883" s="723"/>
      <c r="BP883" s="723"/>
      <c r="BQ883" s="723"/>
      <c r="BR883" s="1"/>
      <c r="BS883" s="1"/>
      <c r="BT883" s="1"/>
      <c r="BU883" s="1"/>
      <c r="BV883" s="1"/>
      <c r="BW883" s="1"/>
      <c r="BX883" s="1"/>
      <c r="BY883" s="1"/>
      <c r="BZ883" s="1"/>
      <c r="CA883" s="1"/>
      <c r="CB883" s="1"/>
      <c r="CC883" s="1"/>
    </row>
    <row r="884" spans="1:81" ht="39.75" customHeight="1" x14ac:dyDescent="0.3">
      <c r="A884" s="714"/>
      <c r="B884" s="715"/>
      <c r="C884" s="2"/>
      <c r="D884" s="2"/>
      <c r="E884" s="2"/>
      <c r="F884" s="2"/>
      <c r="G884" s="2"/>
      <c r="H884" s="2"/>
      <c r="I884" s="2"/>
      <c r="J884" s="716"/>
      <c r="K884" s="717"/>
      <c r="L884" s="718"/>
      <c r="M884" s="718"/>
      <c r="N884" s="719"/>
      <c r="O884" s="719"/>
      <c r="P884" s="719"/>
      <c r="Q884" s="719"/>
      <c r="R884" s="2"/>
      <c r="S884" s="2"/>
      <c r="T884" s="2"/>
      <c r="U884" s="2"/>
      <c r="V884" s="2"/>
      <c r="W884" s="2"/>
      <c r="X884" s="720"/>
      <c r="Y884" s="720"/>
      <c r="Z884" s="720"/>
      <c r="AA884" s="720"/>
      <c r="AB884" s="717"/>
      <c r="AC884" s="721"/>
      <c r="AD884" s="722"/>
      <c r="AE884" s="722"/>
      <c r="AF884" s="722"/>
      <c r="AG884" s="722"/>
      <c r="AH884" s="722"/>
      <c r="AI884" s="722"/>
      <c r="AJ884" s="722"/>
      <c r="AK884" s="717"/>
      <c r="AL884" s="723"/>
      <c r="AM884" s="723"/>
      <c r="AN884" s="723"/>
      <c r="AO884" s="723"/>
      <c r="AP884" s="723"/>
      <c r="AQ884" s="1"/>
      <c r="AR884" s="1"/>
      <c r="AS884" s="1"/>
      <c r="AT884" s="717"/>
      <c r="AU884" s="723"/>
      <c r="AV884" s="723"/>
      <c r="AW884" s="723"/>
      <c r="AX884" s="723"/>
      <c r="AY884" s="723"/>
      <c r="AZ884" s="1"/>
      <c r="BA884" s="1"/>
      <c r="BB884" s="1"/>
      <c r="BC884" s="717"/>
      <c r="BD884" s="723"/>
      <c r="BE884" s="723"/>
      <c r="BF884" s="723"/>
      <c r="BG884" s="723"/>
      <c r="BH884" s="723"/>
      <c r="BI884" s="1"/>
      <c r="BJ884" s="1"/>
      <c r="BK884" s="1"/>
      <c r="BL884" s="717"/>
      <c r="BM884" s="723"/>
      <c r="BN884" s="723"/>
      <c r="BO884" s="723"/>
      <c r="BP884" s="723"/>
      <c r="BQ884" s="723"/>
      <c r="BR884" s="1"/>
      <c r="BS884" s="1"/>
      <c r="BT884" s="1"/>
      <c r="BU884" s="1"/>
      <c r="BV884" s="1"/>
      <c r="BW884" s="1"/>
      <c r="BX884" s="1"/>
      <c r="BY884" s="1"/>
      <c r="BZ884" s="1"/>
      <c r="CA884" s="1"/>
      <c r="CB884" s="1"/>
      <c r="CC884" s="1"/>
    </row>
    <row r="885" spans="1:81" ht="39.75" customHeight="1" x14ac:dyDescent="0.3">
      <c r="A885" s="714"/>
      <c r="B885" s="715"/>
      <c r="C885" s="2"/>
      <c r="D885" s="2"/>
      <c r="E885" s="2"/>
      <c r="F885" s="2"/>
      <c r="G885" s="2"/>
      <c r="H885" s="2"/>
      <c r="I885" s="2"/>
      <c r="J885" s="716"/>
      <c r="K885" s="717"/>
      <c r="L885" s="718"/>
      <c r="M885" s="718"/>
      <c r="N885" s="719"/>
      <c r="O885" s="719"/>
      <c r="P885" s="719"/>
      <c r="Q885" s="719"/>
      <c r="R885" s="2"/>
      <c r="S885" s="2"/>
      <c r="T885" s="2"/>
      <c r="U885" s="2"/>
      <c r="V885" s="2"/>
      <c r="W885" s="2"/>
      <c r="X885" s="720"/>
      <c r="Y885" s="720"/>
      <c r="Z885" s="720"/>
      <c r="AA885" s="720"/>
      <c r="AB885" s="717"/>
      <c r="AC885" s="721"/>
      <c r="AD885" s="722"/>
      <c r="AE885" s="722"/>
      <c r="AF885" s="722"/>
      <c r="AG885" s="722"/>
      <c r="AH885" s="722"/>
      <c r="AI885" s="722"/>
      <c r="AJ885" s="722"/>
      <c r="AK885" s="717"/>
      <c r="AL885" s="723"/>
      <c r="AM885" s="723"/>
      <c r="AN885" s="723"/>
      <c r="AO885" s="723"/>
      <c r="AP885" s="723"/>
      <c r="AQ885" s="1"/>
      <c r="AR885" s="1"/>
      <c r="AS885" s="1"/>
      <c r="AT885" s="717"/>
      <c r="AU885" s="723"/>
      <c r="AV885" s="723"/>
      <c r="AW885" s="723"/>
      <c r="AX885" s="723"/>
      <c r="AY885" s="723"/>
      <c r="AZ885" s="1"/>
      <c r="BA885" s="1"/>
      <c r="BB885" s="1"/>
      <c r="BC885" s="717"/>
      <c r="BD885" s="723"/>
      <c r="BE885" s="723"/>
      <c r="BF885" s="723"/>
      <c r="BG885" s="723"/>
      <c r="BH885" s="723"/>
      <c r="BI885" s="1"/>
      <c r="BJ885" s="1"/>
      <c r="BK885" s="1"/>
      <c r="BL885" s="717"/>
      <c r="BM885" s="723"/>
      <c r="BN885" s="723"/>
      <c r="BO885" s="723"/>
      <c r="BP885" s="723"/>
      <c r="BQ885" s="723"/>
      <c r="BR885" s="1"/>
      <c r="BS885" s="1"/>
      <c r="BT885" s="1"/>
      <c r="BU885" s="1"/>
      <c r="BV885" s="1"/>
      <c r="BW885" s="1"/>
      <c r="BX885" s="1"/>
      <c r="BY885" s="1"/>
      <c r="BZ885" s="1"/>
      <c r="CA885" s="1"/>
      <c r="CB885" s="1"/>
      <c r="CC885" s="1"/>
    </row>
    <row r="886" spans="1:81" ht="39.75" customHeight="1" x14ac:dyDescent="0.3">
      <c r="A886" s="714"/>
      <c r="B886" s="715"/>
      <c r="C886" s="2"/>
      <c r="D886" s="2"/>
      <c r="E886" s="2"/>
      <c r="F886" s="2"/>
      <c r="G886" s="2"/>
      <c r="H886" s="2"/>
      <c r="I886" s="2"/>
      <c r="J886" s="716"/>
      <c r="K886" s="717"/>
      <c r="L886" s="718"/>
      <c r="M886" s="718"/>
      <c r="N886" s="719"/>
      <c r="O886" s="719"/>
      <c r="P886" s="719"/>
      <c r="Q886" s="719"/>
      <c r="R886" s="2"/>
      <c r="S886" s="2"/>
      <c r="T886" s="2"/>
      <c r="U886" s="2"/>
      <c r="V886" s="2"/>
      <c r="W886" s="2"/>
      <c r="X886" s="720"/>
      <c r="Y886" s="720"/>
      <c r="Z886" s="720"/>
      <c r="AA886" s="720"/>
      <c r="AB886" s="717"/>
      <c r="AC886" s="721"/>
      <c r="AD886" s="722"/>
      <c r="AE886" s="722"/>
      <c r="AF886" s="722"/>
      <c r="AG886" s="722"/>
      <c r="AH886" s="722"/>
      <c r="AI886" s="722"/>
      <c r="AJ886" s="722"/>
      <c r="AK886" s="717"/>
      <c r="AL886" s="723"/>
      <c r="AM886" s="723"/>
      <c r="AN886" s="723"/>
      <c r="AO886" s="723"/>
      <c r="AP886" s="723"/>
      <c r="AQ886" s="1"/>
      <c r="AR886" s="1"/>
      <c r="AS886" s="1"/>
      <c r="AT886" s="717"/>
      <c r="AU886" s="723"/>
      <c r="AV886" s="723"/>
      <c r="AW886" s="723"/>
      <c r="AX886" s="723"/>
      <c r="AY886" s="723"/>
      <c r="AZ886" s="1"/>
      <c r="BA886" s="1"/>
      <c r="BB886" s="1"/>
      <c r="BC886" s="717"/>
      <c r="BD886" s="723"/>
      <c r="BE886" s="723"/>
      <c r="BF886" s="723"/>
      <c r="BG886" s="723"/>
      <c r="BH886" s="723"/>
      <c r="BI886" s="1"/>
      <c r="BJ886" s="1"/>
      <c r="BK886" s="1"/>
      <c r="BL886" s="717"/>
      <c r="BM886" s="723"/>
      <c r="BN886" s="723"/>
      <c r="BO886" s="723"/>
      <c r="BP886" s="723"/>
      <c r="BQ886" s="723"/>
      <c r="BR886" s="1"/>
      <c r="BS886" s="1"/>
      <c r="BT886" s="1"/>
      <c r="BU886" s="1"/>
      <c r="BV886" s="1"/>
      <c r="BW886" s="1"/>
      <c r="BX886" s="1"/>
      <c r="BY886" s="1"/>
      <c r="BZ886" s="1"/>
      <c r="CA886" s="1"/>
      <c r="CB886" s="1"/>
      <c r="CC886" s="1"/>
    </row>
    <row r="887" spans="1:81" ht="39.75" customHeight="1" x14ac:dyDescent="0.3">
      <c r="A887" s="714"/>
      <c r="B887" s="715"/>
      <c r="C887" s="2"/>
      <c r="D887" s="2"/>
      <c r="E887" s="2"/>
      <c r="F887" s="2"/>
      <c r="G887" s="2"/>
      <c r="H887" s="2"/>
      <c r="I887" s="2"/>
      <c r="J887" s="716"/>
      <c r="K887" s="717"/>
      <c r="L887" s="718"/>
      <c r="M887" s="718"/>
      <c r="N887" s="719"/>
      <c r="O887" s="719"/>
      <c r="P887" s="719"/>
      <c r="Q887" s="719"/>
      <c r="R887" s="2"/>
      <c r="S887" s="2"/>
      <c r="T887" s="2"/>
      <c r="U887" s="2"/>
      <c r="V887" s="2"/>
      <c r="W887" s="2"/>
      <c r="X887" s="720"/>
      <c r="Y887" s="720"/>
      <c r="Z887" s="720"/>
      <c r="AA887" s="720"/>
      <c r="AB887" s="717"/>
      <c r="AC887" s="721"/>
      <c r="AD887" s="722"/>
      <c r="AE887" s="722"/>
      <c r="AF887" s="722"/>
      <c r="AG887" s="722"/>
      <c r="AH887" s="722"/>
      <c r="AI887" s="722"/>
      <c r="AJ887" s="722"/>
      <c r="AK887" s="717"/>
      <c r="AL887" s="723"/>
      <c r="AM887" s="723"/>
      <c r="AN887" s="723"/>
      <c r="AO887" s="723"/>
      <c r="AP887" s="723"/>
      <c r="AQ887" s="1"/>
      <c r="AR887" s="1"/>
      <c r="AS887" s="1"/>
      <c r="AT887" s="717"/>
      <c r="AU887" s="723"/>
      <c r="AV887" s="723"/>
      <c r="AW887" s="723"/>
      <c r="AX887" s="723"/>
      <c r="AY887" s="723"/>
      <c r="AZ887" s="1"/>
      <c r="BA887" s="1"/>
      <c r="BB887" s="1"/>
      <c r="BC887" s="717"/>
      <c r="BD887" s="723"/>
      <c r="BE887" s="723"/>
      <c r="BF887" s="723"/>
      <c r="BG887" s="723"/>
      <c r="BH887" s="723"/>
      <c r="BI887" s="1"/>
      <c r="BJ887" s="1"/>
      <c r="BK887" s="1"/>
      <c r="BL887" s="717"/>
      <c r="BM887" s="723"/>
      <c r="BN887" s="723"/>
      <c r="BO887" s="723"/>
      <c r="BP887" s="723"/>
      <c r="BQ887" s="723"/>
      <c r="BR887" s="1"/>
      <c r="BS887" s="1"/>
      <c r="BT887" s="1"/>
      <c r="BU887" s="1"/>
      <c r="BV887" s="1"/>
      <c r="BW887" s="1"/>
      <c r="BX887" s="1"/>
      <c r="BY887" s="1"/>
      <c r="BZ887" s="1"/>
      <c r="CA887" s="1"/>
      <c r="CB887" s="1"/>
      <c r="CC887" s="1"/>
    </row>
    <row r="888" spans="1:81" ht="39.75" customHeight="1" x14ac:dyDescent="0.3">
      <c r="A888" s="714"/>
      <c r="B888" s="715"/>
      <c r="C888" s="2"/>
      <c r="D888" s="2"/>
      <c r="E888" s="2"/>
      <c r="F888" s="2"/>
      <c r="G888" s="2"/>
      <c r="H888" s="2"/>
      <c r="I888" s="2"/>
      <c r="J888" s="716"/>
      <c r="K888" s="717"/>
      <c r="L888" s="718"/>
      <c r="M888" s="718"/>
      <c r="N888" s="719"/>
      <c r="O888" s="719"/>
      <c r="P888" s="719"/>
      <c r="Q888" s="719"/>
      <c r="R888" s="2"/>
      <c r="S888" s="2"/>
      <c r="T888" s="2"/>
      <c r="U888" s="2"/>
      <c r="V888" s="2"/>
      <c r="W888" s="2"/>
      <c r="X888" s="720"/>
      <c r="Y888" s="720"/>
      <c r="Z888" s="720"/>
      <c r="AA888" s="720"/>
      <c r="AB888" s="717"/>
      <c r="AC888" s="721"/>
      <c r="AD888" s="722"/>
      <c r="AE888" s="722"/>
      <c r="AF888" s="722"/>
      <c r="AG888" s="722"/>
      <c r="AH888" s="722"/>
      <c r="AI888" s="722"/>
      <c r="AJ888" s="722"/>
      <c r="AK888" s="717"/>
      <c r="AL888" s="723"/>
      <c r="AM888" s="723"/>
      <c r="AN888" s="723"/>
      <c r="AO888" s="723"/>
      <c r="AP888" s="723"/>
      <c r="AQ888" s="1"/>
      <c r="AR888" s="1"/>
      <c r="AS888" s="1"/>
      <c r="AT888" s="717"/>
      <c r="AU888" s="723"/>
      <c r="AV888" s="723"/>
      <c r="AW888" s="723"/>
      <c r="AX888" s="723"/>
      <c r="AY888" s="723"/>
      <c r="AZ888" s="1"/>
      <c r="BA888" s="1"/>
      <c r="BB888" s="1"/>
      <c r="BC888" s="717"/>
      <c r="BD888" s="723"/>
      <c r="BE888" s="723"/>
      <c r="BF888" s="723"/>
      <c r="BG888" s="723"/>
      <c r="BH888" s="723"/>
      <c r="BI888" s="1"/>
      <c r="BJ888" s="1"/>
      <c r="BK888" s="1"/>
      <c r="BL888" s="717"/>
      <c r="BM888" s="723"/>
      <c r="BN888" s="723"/>
      <c r="BO888" s="723"/>
      <c r="BP888" s="723"/>
      <c r="BQ888" s="723"/>
      <c r="BR888" s="1"/>
      <c r="BS888" s="1"/>
      <c r="BT888" s="1"/>
      <c r="BU888" s="1"/>
      <c r="BV888" s="1"/>
      <c r="BW888" s="1"/>
      <c r="BX888" s="1"/>
      <c r="BY888" s="1"/>
      <c r="BZ888" s="1"/>
      <c r="CA888" s="1"/>
      <c r="CB888" s="1"/>
      <c r="CC888" s="1"/>
    </row>
    <row r="889" spans="1:81" ht="39.75" customHeight="1" x14ac:dyDescent="0.3">
      <c r="A889" s="714"/>
      <c r="B889" s="715"/>
      <c r="C889" s="2"/>
      <c r="D889" s="2"/>
      <c r="E889" s="2"/>
      <c r="F889" s="2"/>
      <c r="G889" s="2"/>
      <c r="H889" s="2"/>
      <c r="I889" s="2"/>
      <c r="J889" s="716"/>
      <c r="K889" s="717"/>
      <c r="L889" s="718"/>
      <c r="M889" s="718"/>
      <c r="N889" s="719"/>
      <c r="O889" s="719"/>
      <c r="P889" s="719"/>
      <c r="Q889" s="719"/>
      <c r="R889" s="2"/>
      <c r="S889" s="2"/>
      <c r="T889" s="2"/>
      <c r="U889" s="2"/>
      <c r="V889" s="2"/>
      <c r="W889" s="2"/>
      <c r="X889" s="720"/>
      <c r="Y889" s="720"/>
      <c r="Z889" s="720"/>
      <c r="AA889" s="720"/>
      <c r="AB889" s="717"/>
      <c r="AC889" s="721"/>
      <c r="AD889" s="722"/>
      <c r="AE889" s="722"/>
      <c r="AF889" s="722"/>
      <c r="AG889" s="722"/>
      <c r="AH889" s="722"/>
      <c r="AI889" s="722"/>
      <c r="AJ889" s="722"/>
      <c r="AK889" s="717"/>
      <c r="AL889" s="723"/>
      <c r="AM889" s="723"/>
      <c r="AN889" s="723"/>
      <c r="AO889" s="723"/>
      <c r="AP889" s="723"/>
      <c r="AQ889" s="1"/>
      <c r="AR889" s="1"/>
      <c r="AS889" s="1"/>
      <c r="AT889" s="717"/>
      <c r="AU889" s="723"/>
      <c r="AV889" s="723"/>
      <c r="AW889" s="723"/>
      <c r="AX889" s="723"/>
      <c r="AY889" s="723"/>
      <c r="AZ889" s="1"/>
      <c r="BA889" s="1"/>
      <c r="BB889" s="1"/>
      <c r="BC889" s="717"/>
      <c r="BD889" s="723"/>
      <c r="BE889" s="723"/>
      <c r="BF889" s="723"/>
      <c r="BG889" s="723"/>
      <c r="BH889" s="723"/>
      <c r="BI889" s="1"/>
      <c r="BJ889" s="1"/>
      <c r="BK889" s="1"/>
      <c r="BL889" s="717"/>
      <c r="BM889" s="723"/>
      <c r="BN889" s="723"/>
      <c r="BO889" s="723"/>
      <c r="BP889" s="723"/>
      <c r="BQ889" s="723"/>
      <c r="BR889" s="1"/>
      <c r="BS889" s="1"/>
      <c r="BT889" s="1"/>
      <c r="BU889" s="1"/>
      <c r="BV889" s="1"/>
      <c r="BW889" s="1"/>
      <c r="BX889" s="1"/>
      <c r="BY889" s="1"/>
      <c r="BZ889" s="1"/>
      <c r="CA889" s="1"/>
      <c r="CB889" s="1"/>
      <c r="CC889" s="1"/>
    </row>
    <row r="890" spans="1:81" ht="39.75" customHeight="1" x14ac:dyDescent="0.3">
      <c r="A890" s="714"/>
      <c r="B890" s="715"/>
      <c r="C890" s="2"/>
      <c r="D890" s="2"/>
      <c r="E890" s="2"/>
      <c r="F890" s="2"/>
      <c r="G890" s="2"/>
      <c r="H890" s="2"/>
      <c r="I890" s="2"/>
      <c r="J890" s="716"/>
      <c r="K890" s="717"/>
      <c r="L890" s="718"/>
      <c r="M890" s="718"/>
      <c r="N890" s="719"/>
      <c r="O890" s="719"/>
      <c r="P890" s="719"/>
      <c r="Q890" s="719"/>
      <c r="R890" s="2"/>
      <c r="S890" s="2"/>
      <c r="T890" s="2"/>
      <c r="U890" s="2"/>
      <c r="V890" s="2"/>
      <c r="W890" s="2"/>
      <c r="X890" s="720"/>
      <c r="Y890" s="720"/>
      <c r="Z890" s="720"/>
      <c r="AA890" s="720"/>
      <c r="AB890" s="717"/>
      <c r="AC890" s="721"/>
      <c r="AD890" s="722"/>
      <c r="AE890" s="722"/>
      <c r="AF890" s="722"/>
      <c r="AG890" s="722"/>
      <c r="AH890" s="722"/>
      <c r="AI890" s="722"/>
      <c r="AJ890" s="722"/>
      <c r="AK890" s="717"/>
      <c r="AL890" s="723"/>
      <c r="AM890" s="723"/>
      <c r="AN890" s="723"/>
      <c r="AO890" s="723"/>
      <c r="AP890" s="723"/>
      <c r="AQ890" s="1"/>
      <c r="AR890" s="1"/>
      <c r="AS890" s="1"/>
      <c r="AT890" s="717"/>
      <c r="AU890" s="723"/>
      <c r="AV890" s="723"/>
      <c r="AW890" s="723"/>
      <c r="AX890" s="723"/>
      <c r="AY890" s="723"/>
      <c r="AZ890" s="1"/>
      <c r="BA890" s="1"/>
      <c r="BB890" s="1"/>
      <c r="BC890" s="717"/>
      <c r="BD890" s="723"/>
      <c r="BE890" s="723"/>
      <c r="BF890" s="723"/>
      <c r="BG890" s="723"/>
      <c r="BH890" s="723"/>
      <c r="BI890" s="1"/>
      <c r="BJ890" s="1"/>
      <c r="BK890" s="1"/>
      <c r="BL890" s="717"/>
      <c r="BM890" s="723"/>
      <c r="BN890" s="723"/>
      <c r="BO890" s="723"/>
      <c r="BP890" s="723"/>
      <c r="BQ890" s="723"/>
      <c r="BR890" s="1"/>
      <c r="BS890" s="1"/>
      <c r="BT890" s="1"/>
      <c r="BU890" s="1"/>
      <c r="BV890" s="1"/>
      <c r="BW890" s="1"/>
      <c r="BX890" s="1"/>
      <c r="BY890" s="1"/>
      <c r="BZ890" s="1"/>
      <c r="CA890" s="1"/>
      <c r="CB890" s="1"/>
      <c r="CC890" s="1"/>
    </row>
    <row r="891" spans="1:81" ht="39.75" customHeight="1" x14ac:dyDescent="0.3">
      <c r="A891" s="714"/>
      <c r="B891" s="715"/>
      <c r="C891" s="2"/>
      <c r="D891" s="2"/>
      <c r="E891" s="2"/>
      <c r="F891" s="2"/>
      <c r="G891" s="2"/>
      <c r="H891" s="2"/>
      <c r="I891" s="2"/>
      <c r="J891" s="716"/>
      <c r="K891" s="717"/>
      <c r="L891" s="718"/>
      <c r="M891" s="718"/>
      <c r="N891" s="719"/>
      <c r="O891" s="719"/>
      <c r="P891" s="719"/>
      <c r="Q891" s="719"/>
      <c r="R891" s="2"/>
      <c r="S891" s="2"/>
      <c r="T891" s="2"/>
      <c r="U891" s="2"/>
      <c r="V891" s="2"/>
      <c r="W891" s="2"/>
      <c r="X891" s="720"/>
      <c r="Y891" s="720"/>
      <c r="Z891" s="720"/>
      <c r="AA891" s="720"/>
      <c r="AB891" s="717"/>
      <c r="AC891" s="721"/>
      <c r="AD891" s="722"/>
      <c r="AE891" s="722"/>
      <c r="AF891" s="722"/>
      <c r="AG891" s="722"/>
      <c r="AH891" s="722"/>
      <c r="AI891" s="722"/>
      <c r="AJ891" s="722"/>
      <c r="AK891" s="717"/>
      <c r="AL891" s="723"/>
      <c r="AM891" s="723"/>
      <c r="AN891" s="723"/>
      <c r="AO891" s="723"/>
      <c r="AP891" s="723"/>
      <c r="AQ891" s="1"/>
      <c r="AR891" s="1"/>
      <c r="AS891" s="1"/>
      <c r="AT891" s="717"/>
      <c r="AU891" s="723"/>
      <c r="AV891" s="723"/>
      <c r="AW891" s="723"/>
      <c r="AX891" s="723"/>
      <c r="AY891" s="723"/>
      <c r="AZ891" s="1"/>
      <c r="BA891" s="1"/>
      <c r="BB891" s="1"/>
      <c r="BC891" s="717"/>
      <c r="BD891" s="723"/>
      <c r="BE891" s="723"/>
      <c r="BF891" s="723"/>
      <c r="BG891" s="723"/>
      <c r="BH891" s="723"/>
      <c r="BI891" s="1"/>
      <c r="BJ891" s="1"/>
      <c r="BK891" s="1"/>
      <c r="BL891" s="717"/>
      <c r="BM891" s="723"/>
      <c r="BN891" s="723"/>
      <c r="BO891" s="723"/>
      <c r="BP891" s="723"/>
      <c r="BQ891" s="723"/>
      <c r="BR891" s="1"/>
      <c r="BS891" s="1"/>
      <c r="BT891" s="1"/>
      <c r="BU891" s="1"/>
      <c r="BV891" s="1"/>
      <c r="BW891" s="1"/>
      <c r="BX891" s="1"/>
      <c r="BY891" s="1"/>
      <c r="BZ891" s="1"/>
      <c r="CA891" s="1"/>
      <c r="CB891" s="1"/>
      <c r="CC891" s="1"/>
    </row>
    <row r="892" spans="1:81" ht="39.75" customHeight="1" x14ac:dyDescent="0.3">
      <c r="A892" s="714"/>
      <c r="B892" s="715"/>
      <c r="C892" s="2"/>
      <c r="D892" s="2"/>
      <c r="E892" s="2"/>
      <c r="F892" s="2"/>
      <c r="G892" s="2"/>
      <c r="H892" s="2"/>
      <c r="I892" s="2"/>
      <c r="J892" s="716"/>
      <c r="K892" s="717"/>
      <c r="L892" s="718"/>
      <c r="M892" s="718"/>
      <c r="N892" s="719"/>
      <c r="O892" s="719"/>
      <c r="P892" s="719"/>
      <c r="Q892" s="719"/>
      <c r="R892" s="2"/>
      <c r="S892" s="2"/>
      <c r="T892" s="2"/>
      <c r="U892" s="2"/>
      <c r="V892" s="2"/>
      <c r="W892" s="2"/>
      <c r="X892" s="720"/>
      <c r="Y892" s="720"/>
      <c r="Z892" s="720"/>
      <c r="AA892" s="720"/>
      <c r="AB892" s="717"/>
      <c r="AC892" s="721"/>
      <c r="AD892" s="722"/>
      <c r="AE892" s="722"/>
      <c r="AF892" s="722"/>
      <c r="AG892" s="722"/>
      <c r="AH892" s="722"/>
      <c r="AI892" s="722"/>
      <c r="AJ892" s="722"/>
      <c r="AK892" s="717"/>
      <c r="AL892" s="723"/>
      <c r="AM892" s="723"/>
      <c r="AN892" s="723"/>
      <c r="AO892" s="723"/>
      <c r="AP892" s="723"/>
      <c r="AQ892" s="1"/>
      <c r="AR892" s="1"/>
      <c r="AS892" s="1"/>
      <c r="AT892" s="717"/>
      <c r="AU892" s="723"/>
      <c r="AV892" s="723"/>
      <c r="AW892" s="723"/>
      <c r="AX892" s="723"/>
      <c r="AY892" s="723"/>
      <c r="AZ892" s="1"/>
      <c r="BA892" s="1"/>
      <c r="BB892" s="1"/>
      <c r="BC892" s="717"/>
      <c r="BD892" s="723"/>
      <c r="BE892" s="723"/>
      <c r="BF892" s="723"/>
      <c r="BG892" s="723"/>
      <c r="BH892" s="723"/>
      <c r="BI892" s="1"/>
      <c r="BJ892" s="1"/>
      <c r="BK892" s="1"/>
      <c r="BL892" s="717"/>
      <c r="BM892" s="723"/>
      <c r="BN892" s="723"/>
      <c r="BO892" s="723"/>
      <c r="BP892" s="723"/>
      <c r="BQ892" s="723"/>
      <c r="BR892" s="1"/>
      <c r="BS892" s="1"/>
      <c r="BT892" s="1"/>
      <c r="BU892" s="1"/>
      <c r="BV892" s="1"/>
      <c r="BW892" s="1"/>
      <c r="BX892" s="1"/>
      <c r="BY892" s="1"/>
      <c r="BZ892" s="1"/>
      <c r="CA892" s="1"/>
      <c r="CB892" s="1"/>
      <c r="CC892" s="1"/>
    </row>
    <row r="893" spans="1:81" ht="39.75" customHeight="1" x14ac:dyDescent="0.3">
      <c r="A893" s="714"/>
      <c r="B893" s="715"/>
      <c r="C893" s="2"/>
      <c r="D893" s="2"/>
      <c r="E893" s="2"/>
      <c r="F893" s="2"/>
      <c r="G893" s="2"/>
      <c r="H893" s="2"/>
      <c r="I893" s="2"/>
      <c r="J893" s="716"/>
      <c r="K893" s="717"/>
      <c r="L893" s="718"/>
      <c r="M893" s="718"/>
      <c r="N893" s="719"/>
      <c r="O893" s="719"/>
      <c r="P893" s="719"/>
      <c r="Q893" s="719"/>
      <c r="R893" s="2"/>
      <c r="S893" s="2"/>
      <c r="T893" s="2"/>
      <c r="U893" s="2"/>
      <c r="V893" s="2"/>
      <c r="W893" s="2"/>
      <c r="X893" s="720"/>
      <c r="Y893" s="720"/>
      <c r="Z893" s="720"/>
      <c r="AA893" s="720"/>
      <c r="AB893" s="717"/>
      <c r="AC893" s="721"/>
      <c r="AD893" s="722"/>
      <c r="AE893" s="722"/>
      <c r="AF893" s="722"/>
      <c r="AG893" s="722"/>
      <c r="AH893" s="722"/>
      <c r="AI893" s="722"/>
      <c r="AJ893" s="722"/>
      <c r="AK893" s="717"/>
      <c r="AL893" s="723"/>
      <c r="AM893" s="723"/>
      <c r="AN893" s="723"/>
      <c r="AO893" s="723"/>
      <c r="AP893" s="723"/>
      <c r="AQ893" s="1"/>
      <c r="AR893" s="1"/>
      <c r="AS893" s="1"/>
      <c r="AT893" s="717"/>
      <c r="AU893" s="723"/>
      <c r="AV893" s="723"/>
      <c r="AW893" s="723"/>
      <c r="AX893" s="723"/>
      <c r="AY893" s="723"/>
      <c r="AZ893" s="1"/>
      <c r="BA893" s="1"/>
      <c r="BB893" s="1"/>
      <c r="BC893" s="717"/>
      <c r="BD893" s="723"/>
      <c r="BE893" s="723"/>
      <c r="BF893" s="723"/>
      <c r="BG893" s="723"/>
      <c r="BH893" s="723"/>
      <c r="BI893" s="1"/>
      <c r="BJ893" s="1"/>
      <c r="BK893" s="1"/>
      <c r="BL893" s="717"/>
      <c r="BM893" s="723"/>
      <c r="BN893" s="723"/>
      <c r="BO893" s="723"/>
      <c r="BP893" s="723"/>
      <c r="BQ893" s="723"/>
      <c r="BR893" s="1"/>
      <c r="BS893" s="1"/>
      <c r="BT893" s="1"/>
      <c r="BU893" s="1"/>
      <c r="BV893" s="1"/>
      <c r="BW893" s="1"/>
      <c r="BX893" s="1"/>
      <c r="BY893" s="1"/>
      <c r="BZ893" s="1"/>
      <c r="CA893" s="1"/>
      <c r="CB893" s="1"/>
      <c r="CC893" s="1"/>
    </row>
    <row r="894" spans="1:81" ht="39.75" customHeight="1" x14ac:dyDescent="0.3">
      <c r="A894" s="714"/>
      <c r="B894" s="715"/>
      <c r="C894" s="2"/>
      <c r="D894" s="2"/>
      <c r="E894" s="2"/>
      <c r="F894" s="2"/>
      <c r="G894" s="2"/>
      <c r="H894" s="2"/>
      <c r="I894" s="2"/>
      <c r="J894" s="716"/>
      <c r="K894" s="717"/>
      <c r="L894" s="718"/>
      <c r="M894" s="718"/>
      <c r="N894" s="719"/>
      <c r="O894" s="719"/>
      <c r="P894" s="719"/>
      <c r="Q894" s="719"/>
      <c r="R894" s="2"/>
      <c r="S894" s="2"/>
      <c r="T894" s="2"/>
      <c r="U894" s="2"/>
      <c r="V894" s="2"/>
      <c r="W894" s="2"/>
      <c r="X894" s="720"/>
      <c r="Y894" s="720"/>
      <c r="Z894" s="720"/>
      <c r="AA894" s="720"/>
      <c r="AB894" s="717"/>
      <c r="AC894" s="721"/>
      <c r="AD894" s="722"/>
      <c r="AE894" s="722"/>
      <c r="AF894" s="722"/>
      <c r="AG894" s="722"/>
      <c r="AH894" s="722"/>
      <c r="AI894" s="722"/>
      <c r="AJ894" s="722"/>
      <c r="AK894" s="717"/>
      <c r="AL894" s="723"/>
      <c r="AM894" s="723"/>
      <c r="AN894" s="723"/>
      <c r="AO894" s="723"/>
      <c r="AP894" s="723"/>
      <c r="AQ894" s="1"/>
      <c r="AR894" s="1"/>
      <c r="AS894" s="1"/>
      <c r="AT894" s="717"/>
      <c r="AU894" s="723"/>
      <c r="AV894" s="723"/>
      <c r="AW894" s="723"/>
      <c r="AX894" s="723"/>
      <c r="AY894" s="723"/>
      <c r="AZ894" s="1"/>
      <c r="BA894" s="1"/>
      <c r="BB894" s="1"/>
      <c r="BC894" s="717"/>
      <c r="BD894" s="723"/>
      <c r="BE894" s="723"/>
      <c r="BF894" s="723"/>
      <c r="BG894" s="723"/>
      <c r="BH894" s="723"/>
      <c r="BI894" s="1"/>
      <c r="BJ894" s="1"/>
      <c r="BK894" s="1"/>
      <c r="BL894" s="717"/>
      <c r="BM894" s="723"/>
      <c r="BN894" s="723"/>
      <c r="BO894" s="723"/>
      <c r="BP894" s="723"/>
      <c r="BQ894" s="723"/>
      <c r="BR894" s="1"/>
      <c r="BS894" s="1"/>
      <c r="BT894" s="1"/>
      <c r="BU894" s="1"/>
      <c r="BV894" s="1"/>
      <c r="BW894" s="1"/>
      <c r="BX894" s="1"/>
      <c r="BY894" s="1"/>
      <c r="BZ894" s="1"/>
      <c r="CA894" s="1"/>
      <c r="CB894" s="1"/>
      <c r="CC894" s="1"/>
    </row>
    <row r="895" spans="1:81" ht="39.75" customHeight="1" x14ac:dyDescent="0.3">
      <c r="A895" s="714"/>
      <c r="B895" s="715"/>
      <c r="C895" s="2"/>
      <c r="D895" s="2"/>
      <c r="E895" s="2"/>
      <c r="F895" s="2"/>
      <c r="G895" s="2"/>
      <c r="H895" s="2"/>
      <c r="I895" s="2"/>
      <c r="J895" s="716"/>
      <c r="K895" s="717"/>
      <c r="L895" s="718"/>
      <c r="M895" s="718"/>
      <c r="N895" s="719"/>
      <c r="O895" s="719"/>
      <c r="P895" s="719"/>
      <c r="Q895" s="719"/>
      <c r="R895" s="2"/>
      <c r="S895" s="2"/>
      <c r="T895" s="2"/>
      <c r="U895" s="2"/>
      <c r="V895" s="2"/>
      <c r="W895" s="2"/>
      <c r="X895" s="720"/>
      <c r="Y895" s="720"/>
      <c r="Z895" s="720"/>
      <c r="AA895" s="720"/>
      <c r="AB895" s="717"/>
      <c r="AC895" s="721"/>
      <c r="AD895" s="722"/>
      <c r="AE895" s="722"/>
      <c r="AF895" s="722"/>
      <c r="AG895" s="722"/>
      <c r="AH895" s="722"/>
      <c r="AI895" s="722"/>
      <c r="AJ895" s="722"/>
      <c r="AK895" s="717"/>
      <c r="AL895" s="723"/>
      <c r="AM895" s="723"/>
      <c r="AN895" s="723"/>
      <c r="AO895" s="723"/>
      <c r="AP895" s="723"/>
      <c r="AQ895" s="1"/>
      <c r="AR895" s="1"/>
      <c r="AS895" s="1"/>
      <c r="AT895" s="717"/>
      <c r="AU895" s="723"/>
      <c r="AV895" s="723"/>
      <c r="AW895" s="723"/>
      <c r="AX895" s="723"/>
      <c r="AY895" s="723"/>
      <c r="AZ895" s="1"/>
      <c r="BA895" s="1"/>
      <c r="BB895" s="1"/>
      <c r="BC895" s="717"/>
      <c r="BD895" s="723"/>
      <c r="BE895" s="723"/>
      <c r="BF895" s="723"/>
      <c r="BG895" s="723"/>
      <c r="BH895" s="723"/>
      <c r="BI895" s="1"/>
      <c r="BJ895" s="1"/>
      <c r="BK895" s="1"/>
      <c r="BL895" s="717"/>
      <c r="BM895" s="723"/>
      <c r="BN895" s="723"/>
      <c r="BO895" s="723"/>
      <c r="BP895" s="723"/>
      <c r="BQ895" s="723"/>
      <c r="BR895" s="1"/>
      <c r="BS895" s="1"/>
      <c r="BT895" s="1"/>
      <c r="BU895" s="1"/>
      <c r="BV895" s="1"/>
      <c r="BW895" s="1"/>
      <c r="BX895" s="1"/>
      <c r="BY895" s="1"/>
      <c r="BZ895" s="1"/>
      <c r="CA895" s="1"/>
      <c r="CB895" s="1"/>
      <c r="CC895" s="1"/>
    </row>
    <row r="896" spans="1:81" ht="39.75" customHeight="1" x14ac:dyDescent="0.3">
      <c r="A896" s="714"/>
      <c r="B896" s="715"/>
      <c r="C896" s="2"/>
      <c r="D896" s="2"/>
      <c r="E896" s="2"/>
      <c r="F896" s="2"/>
      <c r="G896" s="2"/>
      <c r="H896" s="2"/>
      <c r="I896" s="2"/>
      <c r="J896" s="716"/>
      <c r="K896" s="717"/>
      <c r="L896" s="718"/>
      <c r="M896" s="718"/>
      <c r="N896" s="719"/>
      <c r="O896" s="719"/>
      <c r="P896" s="719"/>
      <c r="Q896" s="719"/>
      <c r="R896" s="2"/>
      <c r="S896" s="2"/>
      <c r="T896" s="2"/>
      <c r="U896" s="2"/>
      <c r="V896" s="2"/>
      <c r="W896" s="2"/>
      <c r="X896" s="720"/>
      <c r="Y896" s="720"/>
      <c r="Z896" s="720"/>
      <c r="AA896" s="720"/>
      <c r="AB896" s="717"/>
      <c r="AC896" s="721"/>
      <c r="AD896" s="722"/>
      <c r="AE896" s="722"/>
      <c r="AF896" s="722"/>
      <c r="AG896" s="722"/>
      <c r="AH896" s="722"/>
      <c r="AI896" s="722"/>
      <c r="AJ896" s="722"/>
      <c r="AK896" s="717"/>
      <c r="AL896" s="723"/>
      <c r="AM896" s="723"/>
      <c r="AN896" s="723"/>
      <c r="AO896" s="723"/>
      <c r="AP896" s="723"/>
      <c r="AQ896" s="1"/>
      <c r="AR896" s="1"/>
      <c r="AS896" s="1"/>
      <c r="AT896" s="717"/>
      <c r="AU896" s="723"/>
      <c r="AV896" s="723"/>
      <c r="AW896" s="723"/>
      <c r="AX896" s="723"/>
      <c r="AY896" s="723"/>
      <c r="AZ896" s="1"/>
      <c r="BA896" s="1"/>
      <c r="BB896" s="1"/>
      <c r="BC896" s="717"/>
      <c r="BD896" s="723"/>
      <c r="BE896" s="723"/>
      <c r="BF896" s="723"/>
      <c r="BG896" s="723"/>
      <c r="BH896" s="723"/>
      <c r="BI896" s="1"/>
      <c r="BJ896" s="1"/>
      <c r="BK896" s="1"/>
      <c r="BL896" s="717"/>
      <c r="BM896" s="723"/>
      <c r="BN896" s="723"/>
      <c r="BO896" s="723"/>
      <c r="BP896" s="723"/>
      <c r="BQ896" s="723"/>
      <c r="BR896" s="1"/>
      <c r="BS896" s="1"/>
      <c r="BT896" s="1"/>
      <c r="BU896" s="1"/>
      <c r="BV896" s="1"/>
      <c r="BW896" s="1"/>
      <c r="BX896" s="1"/>
      <c r="BY896" s="1"/>
      <c r="BZ896" s="1"/>
      <c r="CA896" s="1"/>
      <c r="CB896" s="1"/>
      <c r="CC896" s="1"/>
    </row>
    <row r="897" spans="1:81" ht="39.75" customHeight="1" x14ac:dyDescent="0.3">
      <c r="A897" s="714"/>
      <c r="B897" s="715"/>
      <c r="C897" s="2"/>
      <c r="D897" s="2"/>
      <c r="E897" s="2"/>
      <c r="F897" s="2"/>
      <c r="G897" s="2"/>
      <c r="H897" s="2"/>
      <c r="I897" s="2"/>
      <c r="J897" s="716"/>
      <c r="K897" s="717"/>
      <c r="L897" s="718"/>
      <c r="M897" s="718"/>
      <c r="N897" s="719"/>
      <c r="O897" s="719"/>
      <c r="P897" s="719"/>
      <c r="Q897" s="719"/>
      <c r="R897" s="2"/>
      <c r="S897" s="2"/>
      <c r="T897" s="2"/>
      <c r="U897" s="2"/>
      <c r="V897" s="2"/>
      <c r="W897" s="2"/>
      <c r="X897" s="720"/>
      <c r="Y897" s="720"/>
      <c r="Z897" s="720"/>
      <c r="AA897" s="720"/>
      <c r="AB897" s="717"/>
      <c r="AC897" s="721"/>
      <c r="AD897" s="722"/>
      <c r="AE897" s="722"/>
      <c r="AF897" s="722"/>
      <c r="AG897" s="722"/>
      <c r="AH897" s="722"/>
      <c r="AI897" s="722"/>
      <c r="AJ897" s="722"/>
      <c r="AK897" s="717"/>
      <c r="AL897" s="723"/>
      <c r="AM897" s="723"/>
      <c r="AN897" s="723"/>
      <c r="AO897" s="723"/>
      <c r="AP897" s="723"/>
      <c r="AQ897" s="1"/>
      <c r="AR897" s="1"/>
      <c r="AS897" s="1"/>
      <c r="AT897" s="717"/>
      <c r="AU897" s="723"/>
      <c r="AV897" s="723"/>
      <c r="AW897" s="723"/>
      <c r="AX897" s="723"/>
      <c r="AY897" s="723"/>
      <c r="AZ897" s="1"/>
      <c r="BA897" s="1"/>
      <c r="BB897" s="1"/>
      <c r="BC897" s="717"/>
      <c r="BD897" s="723"/>
      <c r="BE897" s="723"/>
      <c r="BF897" s="723"/>
      <c r="BG897" s="723"/>
      <c r="BH897" s="723"/>
      <c r="BI897" s="1"/>
      <c r="BJ897" s="1"/>
      <c r="BK897" s="1"/>
      <c r="BL897" s="717"/>
      <c r="BM897" s="723"/>
      <c r="BN897" s="723"/>
      <c r="BO897" s="723"/>
      <c r="BP897" s="723"/>
      <c r="BQ897" s="723"/>
      <c r="BR897" s="1"/>
      <c r="BS897" s="1"/>
      <c r="BT897" s="1"/>
      <c r="BU897" s="1"/>
      <c r="BV897" s="1"/>
      <c r="BW897" s="1"/>
      <c r="BX897" s="1"/>
      <c r="BY897" s="1"/>
      <c r="BZ897" s="1"/>
      <c r="CA897" s="1"/>
      <c r="CB897" s="1"/>
      <c r="CC897" s="1"/>
    </row>
    <row r="898" spans="1:81" ht="39.75" customHeight="1" x14ac:dyDescent="0.3">
      <c r="A898" s="714"/>
      <c r="B898" s="715"/>
      <c r="C898" s="2"/>
      <c r="D898" s="2"/>
      <c r="E898" s="2"/>
      <c r="F898" s="2"/>
      <c r="G898" s="2"/>
      <c r="H898" s="2"/>
      <c r="I898" s="2"/>
      <c r="J898" s="716"/>
      <c r="K898" s="717"/>
      <c r="L898" s="718"/>
      <c r="M898" s="718"/>
      <c r="N898" s="719"/>
      <c r="O898" s="719"/>
      <c r="P898" s="719"/>
      <c r="Q898" s="719"/>
      <c r="R898" s="2"/>
      <c r="S898" s="2"/>
      <c r="T898" s="2"/>
      <c r="U898" s="2"/>
      <c r="V898" s="2"/>
      <c r="W898" s="2"/>
      <c r="X898" s="720"/>
      <c r="Y898" s="720"/>
      <c r="Z898" s="720"/>
      <c r="AA898" s="720"/>
      <c r="AB898" s="717"/>
      <c r="AC898" s="721"/>
      <c r="AD898" s="722"/>
      <c r="AE898" s="722"/>
      <c r="AF898" s="722"/>
      <c r="AG898" s="722"/>
      <c r="AH898" s="722"/>
      <c r="AI898" s="722"/>
      <c r="AJ898" s="722"/>
      <c r="AK898" s="717"/>
      <c r="AL898" s="723"/>
      <c r="AM898" s="723"/>
      <c r="AN898" s="723"/>
      <c r="AO898" s="723"/>
      <c r="AP898" s="723"/>
      <c r="AQ898" s="1"/>
      <c r="AR898" s="1"/>
      <c r="AS898" s="1"/>
      <c r="AT898" s="717"/>
      <c r="AU898" s="723"/>
      <c r="AV898" s="723"/>
      <c r="AW898" s="723"/>
      <c r="AX898" s="723"/>
      <c r="AY898" s="723"/>
      <c r="AZ898" s="1"/>
      <c r="BA898" s="1"/>
      <c r="BB898" s="1"/>
      <c r="BC898" s="717"/>
      <c r="BD898" s="723"/>
      <c r="BE898" s="723"/>
      <c r="BF898" s="723"/>
      <c r="BG898" s="723"/>
      <c r="BH898" s="723"/>
      <c r="BI898" s="1"/>
      <c r="BJ898" s="1"/>
      <c r="BK898" s="1"/>
      <c r="BL898" s="717"/>
      <c r="BM898" s="723"/>
      <c r="BN898" s="723"/>
      <c r="BO898" s="723"/>
      <c r="BP898" s="723"/>
      <c r="BQ898" s="723"/>
      <c r="BR898" s="1"/>
      <c r="BS898" s="1"/>
      <c r="BT898" s="1"/>
      <c r="BU898" s="1"/>
      <c r="BV898" s="1"/>
      <c r="BW898" s="1"/>
      <c r="BX898" s="1"/>
      <c r="BY898" s="1"/>
      <c r="BZ898" s="1"/>
      <c r="CA898" s="1"/>
      <c r="CB898" s="1"/>
      <c r="CC898" s="1"/>
    </row>
    <row r="899" spans="1:81" ht="39.75" customHeight="1" x14ac:dyDescent="0.3">
      <c r="A899" s="714"/>
      <c r="B899" s="715"/>
      <c r="C899" s="2"/>
      <c r="D899" s="2"/>
      <c r="E899" s="2"/>
      <c r="F899" s="2"/>
      <c r="G899" s="2"/>
      <c r="H899" s="2"/>
      <c r="I899" s="2"/>
      <c r="J899" s="716"/>
      <c r="K899" s="717"/>
      <c r="L899" s="718"/>
      <c r="M899" s="718"/>
      <c r="N899" s="719"/>
      <c r="O899" s="719"/>
      <c r="P899" s="719"/>
      <c r="Q899" s="719"/>
      <c r="R899" s="2"/>
      <c r="S899" s="2"/>
      <c r="T899" s="2"/>
      <c r="U899" s="2"/>
      <c r="V899" s="2"/>
      <c r="W899" s="2"/>
      <c r="X899" s="720"/>
      <c r="Y899" s="720"/>
      <c r="Z899" s="720"/>
      <c r="AA899" s="720"/>
      <c r="AB899" s="717"/>
      <c r="AC899" s="721"/>
      <c r="AD899" s="722"/>
      <c r="AE899" s="722"/>
      <c r="AF899" s="722"/>
      <c r="AG899" s="722"/>
      <c r="AH899" s="722"/>
      <c r="AI899" s="722"/>
      <c r="AJ899" s="722"/>
      <c r="AK899" s="717"/>
      <c r="AL899" s="723"/>
      <c r="AM899" s="723"/>
      <c r="AN899" s="723"/>
      <c r="AO899" s="723"/>
      <c r="AP899" s="723"/>
      <c r="AQ899" s="1"/>
      <c r="AR899" s="1"/>
      <c r="AS899" s="1"/>
      <c r="AT899" s="717"/>
      <c r="AU899" s="723"/>
      <c r="AV899" s="723"/>
      <c r="AW899" s="723"/>
      <c r="AX899" s="723"/>
      <c r="AY899" s="723"/>
      <c r="AZ899" s="1"/>
      <c r="BA899" s="1"/>
      <c r="BB899" s="1"/>
      <c r="BC899" s="717"/>
      <c r="BD899" s="723"/>
      <c r="BE899" s="723"/>
      <c r="BF899" s="723"/>
      <c r="BG899" s="723"/>
      <c r="BH899" s="723"/>
      <c r="BI899" s="1"/>
      <c r="BJ899" s="1"/>
      <c r="BK899" s="1"/>
      <c r="BL899" s="717"/>
      <c r="BM899" s="723"/>
      <c r="BN899" s="723"/>
      <c r="BO899" s="723"/>
      <c r="BP899" s="723"/>
      <c r="BQ899" s="723"/>
      <c r="BR899" s="1"/>
      <c r="BS899" s="1"/>
      <c r="BT899" s="1"/>
      <c r="BU899" s="1"/>
      <c r="BV899" s="1"/>
      <c r="BW899" s="1"/>
      <c r="BX899" s="1"/>
      <c r="BY899" s="1"/>
      <c r="BZ899" s="1"/>
      <c r="CA899" s="1"/>
      <c r="CB899" s="1"/>
      <c r="CC899" s="1"/>
    </row>
    <row r="900" spans="1:81" ht="39.75" customHeight="1" x14ac:dyDescent="0.3">
      <c r="A900" s="714"/>
      <c r="B900" s="715"/>
      <c r="C900" s="2"/>
      <c r="D900" s="2"/>
      <c r="E900" s="2"/>
      <c r="F900" s="2"/>
      <c r="G900" s="2"/>
      <c r="H900" s="2"/>
      <c r="I900" s="2"/>
      <c r="J900" s="716"/>
      <c r="K900" s="717"/>
      <c r="L900" s="718"/>
      <c r="M900" s="718"/>
      <c r="N900" s="719"/>
      <c r="O900" s="719"/>
      <c r="P900" s="719"/>
      <c r="Q900" s="719"/>
      <c r="R900" s="2"/>
      <c r="S900" s="2"/>
      <c r="T900" s="2"/>
      <c r="U900" s="2"/>
      <c r="V900" s="2"/>
      <c r="W900" s="2"/>
      <c r="X900" s="720"/>
      <c r="Y900" s="720"/>
      <c r="Z900" s="720"/>
      <c r="AA900" s="720"/>
      <c r="AB900" s="717"/>
      <c r="AC900" s="721"/>
      <c r="AD900" s="722"/>
      <c r="AE900" s="722"/>
      <c r="AF900" s="722"/>
      <c r="AG900" s="722"/>
      <c r="AH900" s="722"/>
      <c r="AI900" s="722"/>
      <c r="AJ900" s="722"/>
      <c r="AK900" s="717"/>
      <c r="AL900" s="723"/>
      <c r="AM900" s="723"/>
      <c r="AN900" s="723"/>
      <c r="AO900" s="723"/>
      <c r="AP900" s="723"/>
      <c r="AQ900" s="1"/>
      <c r="AR900" s="1"/>
      <c r="AS900" s="1"/>
      <c r="AT900" s="717"/>
      <c r="AU900" s="723"/>
      <c r="AV900" s="723"/>
      <c r="AW900" s="723"/>
      <c r="AX900" s="723"/>
      <c r="AY900" s="723"/>
      <c r="AZ900" s="1"/>
      <c r="BA900" s="1"/>
      <c r="BB900" s="1"/>
      <c r="BC900" s="717"/>
      <c r="BD900" s="723"/>
      <c r="BE900" s="723"/>
      <c r="BF900" s="723"/>
      <c r="BG900" s="723"/>
      <c r="BH900" s="723"/>
      <c r="BI900" s="1"/>
      <c r="BJ900" s="1"/>
      <c r="BK900" s="1"/>
      <c r="BL900" s="717"/>
      <c r="BM900" s="723"/>
      <c r="BN900" s="723"/>
      <c r="BO900" s="723"/>
      <c r="BP900" s="723"/>
      <c r="BQ900" s="723"/>
      <c r="BR900" s="1"/>
      <c r="BS900" s="1"/>
      <c r="BT900" s="1"/>
      <c r="BU900" s="1"/>
      <c r="BV900" s="1"/>
      <c r="BW900" s="1"/>
      <c r="BX900" s="1"/>
      <c r="BY900" s="1"/>
      <c r="BZ900" s="1"/>
      <c r="CA900" s="1"/>
      <c r="CB900" s="1"/>
      <c r="CC900" s="1"/>
    </row>
    <row r="901" spans="1:81" ht="39.75" customHeight="1" x14ac:dyDescent="0.3">
      <c r="A901" s="714"/>
      <c r="B901" s="715"/>
      <c r="C901" s="2"/>
      <c r="D901" s="2"/>
      <c r="E901" s="2"/>
      <c r="F901" s="2"/>
      <c r="G901" s="2"/>
      <c r="H901" s="2"/>
      <c r="I901" s="2"/>
      <c r="J901" s="716"/>
      <c r="K901" s="717"/>
      <c r="L901" s="718"/>
      <c r="M901" s="718"/>
      <c r="N901" s="719"/>
      <c r="O901" s="719"/>
      <c r="P901" s="719"/>
      <c r="Q901" s="719"/>
      <c r="R901" s="2"/>
      <c r="S901" s="2"/>
      <c r="T901" s="2"/>
      <c r="U901" s="2"/>
      <c r="V901" s="2"/>
      <c r="W901" s="2"/>
      <c r="X901" s="720"/>
      <c r="Y901" s="720"/>
      <c r="Z901" s="720"/>
      <c r="AA901" s="720"/>
      <c r="AB901" s="717"/>
      <c r="AC901" s="721"/>
      <c r="AD901" s="722"/>
      <c r="AE901" s="722"/>
      <c r="AF901" s="722"/>
      <c r="AG901" s="722"/>
      <c r="AH901" s="722"/>
      <c r="AI901" s="722"/>
      <c r="AJ901" s="722"/>
      <c r="AK901" s="717"/>
      <c r="AL901" s="723"/>
      <c r="AM901" s="723"/>
      <c r="AN901" s="723"/>
      <c r="AO901" s="723"/>
      <c r="AP901" s="723"/>
      <c r="AQ901" s="1"/>
      <c r="AR901" s="1"/>
      <c r="AS901" s="1"/>
      <c r="AT901" s="717"/>
      <c r="AU901" s="723"/>
      <c r="AV901" s="723"/>
      <c r="AW901" s="723"/>
      <c r="AX901" s="723"/>
      <c r="AY901" s="723"/>
      <c r="AZ901" s="1"/>
      <c r="BA901" s="1"/>
      <c r="BB901" s="1"/>
      <c r="BC901" s="717"/>
      <c r="BD901" s="723"/>
      <c r="BE901" s="723"/>
      <c r="BF901" s="723"/>
      <c r="BG901" s="723"/>
      <c r="BH901" s="723"/>
      <c r="BI901" s="1"/>
      <c r="BJ901" s="1"/>
      <c r="BK901" s="1"/>
      <c r="BL901" s="717"/>
      <c r="BM901" s="723"/>
      <c r="BN901" s="723"/>
      <c r="BO901" s="723"/>
      <c r="BP901" s="723"/>
      <c r="BQ901" s="723"/>
      <c r="BR901" s="1"/>
      <c r="BS901" s="1"/>
      <c r="BT901" s="1"/>
      <c r="BU901" s="1"/>
      <c r="BV901" s="1"/>
      <c r="BW901" s="1"/>
      <c r="BX901" s="1"/>
      <c r="BY901" s="1"/>
      <c r="BZ901" s="1"/>
      <c r="CA901" s="1"/>
      <c r="CB901" s="1"/>
      <c r="CC901" s="1"/>
    </row>
    <row r="902" spans="1:81" ht="39.75" customHeight="1" x14ac:dyDescent="0.3">
      <c r="A902" s="714"/>
      <c r="B902" s="715"/>
      <c r="C902" s="2"/>
      <c r="D902" s="2"/>
      <c r="E902" s="2"/>
      <c r="F902" s="2"/>
      <c r="G902" s="2"/>
      <c r="H902" s="2"/>
      <c r="I902" s="2"/>
      <c r="J902" s="716"/>
      <c r="K902" s="717"/>
      <c r="L902" s="718"/>
      <c r="M902" s="718"/>
      <c r="N902" s="719"/>
      <c r="O902" s="719"/>
      <c r="P902" s="719"/>
      <c r="Q902" s="719"/>
      <c r="R902" s="2"/>
      <c r="S902" s="2"/>
      <c r="T902" s="2"/>
      <c r="U902" s="2"/>
      <c r="V902" s="2"/>
      <c r="W902" s="2"/>
      <c r="X902" s="720"/>
      <c r="Y902" s="720"/>
      <c r="Z902" s="720"/>
      <c r="AA902" s="720"/>
      <c r="AB902" s="717"/>
      <c r="AC902" s="721"/>
      <c r="AD902" s="722"/>
      <c r="AE902" s="722"/>
      <c r="AF902" s="722"/>
      <c r="AG902" s="722"/>
      <c r="AH902" s="722"/>
      <c r="AI902" s="722"/>
      <c r="AJ902" s="722"/>
      <c r="AK902" s="717"/>
      <c r="AL902" s="723"/>
      <c r="AM902" s="723"/>
      <c r="AN902" s="723"/>
      <c r="AO902" s="723"/>
      <c r="AP902" s="723"/>
      <c r="AQ902" s="1"/>
      <c r="AR902" s="1"/>
      <c r="AS902" s="1"/>
      <c r="AT902" s="717"/>
      <c r="AU902" s="723"/>
      <c r="AV902" s="723"/>
      <c r="AW902" s="723"/>
      <c r="AX902" s="723"/>
      <c r="AY902" s="723"/>
      <c r="AZ902" s="1"/>
      <c r="BA902" s="1"/>
      <c r="BB902" s="1"/>
      <c r="BC902" s="717"/>
      <c r="BD902" s="723"/>
      <c r="BE902" s="723"/>
      <c r="BF902" s="723"/>
      <c r="BG902" s="723"/>
      <c r="BH902" s="723"/>
      <c r="BI902" s="1"/>
      <c r="BJ902" s="1"/>
      <c r="BK902" s="1"/>
      <c r="BL902" s="717"/>
      <c r="BM902" s="723"/>
      <c r="BN902" s="723"/>
      <c r="BO902" s="723"/>
      <c r="BP902" s="723"/>
      <c r="BQ902" s="723"/>
      <c r="BR902" s="1"/>
      <c r="BS902" s="1"/>
      <c r="BT902" s="1"/>
      <c r="BU902" s="1"/>
      <c r="BV902" s="1"/>
      <c r="BW902" s="1"/>
      <c r="BX902" s="1"/>
      <c r="BY902" s="1"/>
      <c r="BZ902" s="1"/>
      <c r="CA902" s="1"/>
      <c r="CB902" s="1"/>
      <c r="CC902" s="1"/>
    </row>
    <row r="903" spans="1:81" ht="39.75" customHeight="1" x14ac:dyDescent="0.3">
      <c r="A903" s="714"/>
      <c r="B903" s="715"/>
      <c r="C903" s="2"/>
      <c r="D903" s="2"/>
      <c r="E903" s="2"/>
      <c r="F903" s="2"/>
      <c r="G903" s="2"/>
      <c r="H903" s="2"/>
      <c r="I903" s="2"/>
      <c r="J903" s="716"/>
      <c r="K903" s="717"/>
      <c r="L903" s="718"/>
      <c r="M903" s="718"/>
      <c r="N903" s="719"/>
      <c r="O903" s="719"/>
      <c r="P903" s="719"/>
      <c r="Q903" s="719"/>
      <c r="R903" s="2"/>
      <c r="S903" s="2"/>
      <c r="T903" s="2"/>
      <c r="U903" s="2"/>
      <c r="V903" s="2"/>
      <c r="W903" s="2"/>
      <c r="X903" s="720"/>
      <c r="Y903" s="720"/>
      <c r="Z903" s="720"/>
      <c r="AA903" s="720"/>
      <c r="AB903" s="717"/>
      <c r="AC903" s="721"/>
      <c r="AD903" s="722"/>
      <c r="AE903" s="722"/>
      <c r="AF903" s="722"/>
      <c r="AG903" s="722"/>
      <c r="AH903" s="722"/>
      <c r="AI903" s="722"/>
      <c r="AJ903" s="722"/>
      <c r="AK903" s="717"/>
      <c r="AL903" s="723"/>
      <c r="AM903" s="723"/>
      <c r="AN903" s="723"/>
      <c r="AO903" s="723"/>
      <c r="AP903" s="723"/>
      <c r="AQ903" s="1"/>
      <c r="AR903" s="1"/>
      <c r="AS903" s="1"/>
      <c r="AT903" s="717"/>
      <c r="AU903" s="723"/>
      <c r="AV903" s="723"/>
      <c r="AW903" s="723"/>
      <c r="AX903" s="723"/>
      <c r="AY903" s="723"/>
      <c r="AZ903" s="1"/>
      <c r="BA903" s="1"/>
      <c r="BB903" s="1"/>
      <c r="BC903" s="717"/>
      <c r="BD903" s="723"/>
      <c r="BE903" s="723"/>
      <c r="BF903" s="723"/>
      <c r="BG903" s="723"/>
      <c r="BH903" s="723"/>
      <c r="BI903" s="1"/>
      <c r="BJ903" s="1"/>
      <c r="BK903" s="1"/>
      <c r="BL903" s="717"/>
      <c r="BM903" s="723"/>
      <c r="BN903" s="723"/>
      <c r="BO903" s="723"/>
      <c r="BP903" s="723"/>
      <c r="BQ903" s="723"/>
      <c r="BR903" s="1"/>
      <c r="BS903" s="1"/>
      <c r="BT903" s="1"/>
      <c r="BU903" s="1"/>
      <c r="BV903" s="1"/>
      <c r="BW903" s="1"/>
      <c r="BX903" s="1"/>
      <c r="BY903" s="1"/>
      <c r="BZ903" s="1"/>
      <c r="CA903" s="1"/>
      <c r="CB903" s="1"/>
      <c r="CC903" s="1"/>
    </row>
    <row r="904" spans="1:81" ht="39.75" customHeight="1" x14ac:dyDescent="0.3">
      <c r="A904" s="714"/>
      <c r="B904" s="715"/>
      <c r="C904" s="2"/>
      <c r="D904" s="2"/>
      <c r="E904" s="2"/>
      <c r="F904" s="2"/>
      <c r="G904" s="2"/>
      <c r="H904" s="2"/>
      <c r="I904" s="2"/>
      <c r="J904" s="716"/>
      <c r="K904" s="717"/>
      <c r="L904" s="718"/>
      <c r="M904" s="718"/>
      <c r="N904" s="719"/>
      <c r="O904" s="719"/>
      <c r="P904" s="719"/>
      <c r="Q904" s="719"/>
      <c r="R904" s="2"/>
      <c r="S904" s="2"/>
      <c r="T904" s="2"/>
      <c r="U904" s="2"/>
      <c r="V904" s="2"/>
      <c r="W904" s="2"/>
      <c r="X904" s="720"/>
      <c r="Y904" s="720"/>
      <c r="Z904" s="720"/>
      <c r="AA904" s="720"/>
      <c r="AB904" s="717"/>
      <c r="AC904" s="721"/>
      <c r="AD904" s="722"/>
      <c r="AE904" s="722"/>
      <c r="AF904" s="722"/>
      <c r="AG904" s="722"/>
      <c r="AH904" s="722"/>
      <c r="AI904" s="722"/>
      <c r="AJ904" s="722"/>
      <c r="AK904" s="717"/>
      <c r="AL904" s="723"/>
      <c r="AM904" s="723"/>
      <c r="AN904" s="723"/>
      <c r="AO904" s="723"/>
      <c r="AP904" s="723"/>
      <c r="AQ904" s="1"/>
      <c r="AR904" s="1"/>
      <c r="AS904" s="1"/>
      <c r="AT904" s="717"/>
      <c r="AU904" s="723"/>
      <c r="AV904" s="723"/>
      <c r="AW904" s="723"/>
      <c r="AX904" s="723"/>
      <c r="AY904" s="723"/>
      <c r="AZ904" s="1"/>
      <c r="BA904" s="1"/>
      <c r="BB904" s="1"/>
      <c r="BC904" s="717"/>
      <c r="BD904" s="723"/>
      <c r="BE904" s="723"/>
      <c r="BF904" s="723"/>
      <c r="BG904" s="723"/>
      <c r="BH904" s="723"/>
      <c r="BI904" s="1"/>
      <c r="BJ904" s="1"/>
      <c r="BK904" s="1"/>
      <c r="BL904" s="717"/>
      <c r="BM904" s="723"/>
      <c r="BN904" s="723"/>
      <c r="BO904" s="723"/>
      <c r="BP904" s="723"/>
      <c r="BQ904" s="723"/>
      <c r="BR904" s="1"/>
      <c r="BS904" s="1"/>
      <c r="BT904" s="1"/>
      <c r="BU904" s="1"/>
      <c r="BV904" s="1"/>
      <c r="BW904" s="1"/>
      <c r="BX904" s="1"/>
      <c r="BY904" s="1"/>
      <c r="BZ904" s="1"/>
      <c r="CA904" s="1"/>
      <c r="CB904" s="1"/>
      <c r="CC904" s="1"/>
    </row>
    <row r="905" spans="1:81" ht="39.75" customHeight="1" x14ac:dyDescent="0.3">
      <c r="A905" s="714"/>
      <c r="B905" s="715"/>
      <c r="C905" s="2"/>
      <c r="D905" s="2"/>
      <c r="E905" s="2"/>
      <c r="F905" s="2"/>
      <c r="G905" s="2"/>
      <c r="H905" s="2"/>
      <c r="I905" s="2"/>
      <c r="J905" s="716"/>
      <c r="K905" s="717"/>
      <c r="L905" s="718"/>
      <c r="M905" s="718"/>
      <c r="N905" s="719"/>
      <c r="O905" s="719"/>
      <c r="P905" s="719"/>
      <c r="Q905" s="719"/>
      <c r="R905" s="2"/>
      <c r="S905" s="2"/>
      <c r="T905" s="2"/>
      <c r="U905" s="2"/>
      <c r="V905" s="2"/>
      <c r="W905" s="2"/>
      <c r="X905" s="720"/>
      <c r="Y905" s="720"/>
      <c r="Z905" s="720"/>
      <c r="AA905" s="720"/>
      <c r="AB905" s="717"/>
      <c r="AC905" s="721"/>
      <c r="AD905" s="722"/>
      <c r="AE905" s="722"/>
      <c r="AF905" s="722"/>
      <c r="AG905" s="722"/>
      <c r="AH905" s="722"/>
      <c r="AI905" s="722"/>
      <c r="AJ905" s="722"/>
      <c r="AK905" s="717"/>
      <c r="AL905" s="723"/>
      <c r="AM905" s="723"/>
      <c r="AN905" s="723"/>
      <c r="AO905" s="723"/>
      <c r="AP905" s="723"/>
      <c r="AQ905" s="1"/>
      <c r="AR905" s="1"/>
      <c r="AS905" s="1"/>
      <c r="AT905" s="717"/>
      <c r="AU905" s="723"/>
      <c r="AV905" s="723"/>
      <c r="AW905" s="723"/>
      <c r="AX905" s="723"/>
      <c r="AY905" s="723"/>
      <c r="AZ905" s="1"/>
      <c r="BA905" s="1"/>
      <c r="BB905" s="1"/>
      <c r="BC905" s="717"/>
      <c r="BD905" s="723"/>
      <c r="BE905" s="723"/>
      <c r="BF905" s="723"/>
      <c r="BG905" s="723"/>
      <c r="BH905" s="723"/>
      <c r="BI905" s="1"/>
      <c r="BJ905" s="1"/>
      <c r="BK905" s="1"/>
      <c r="BL905" s="717"/>
      <c r="BM905" s="723"/>
      <c r="BN905" s="723"/>
      <c r="BO905" s="723"/>
      <c r="BP905" s="723"/>
      <c r="BQ905" s="723"/>
      <c r="BR905" s="1"/>
      <c r="BS905" s="1"/>
      <c r="BT905" s="1"/>
      <c r="BU905" s="1"/>
      <c r="BV905" s="1"/>
      <c r="BW905" s="1"/>
      <c r="BX905" s="1"/>
      <c r="BY905" s="1"/>
      <c r="BZ905" s="1"/>
      <c r="CA905" s="1"/>
      <c r="CB905" s="1"/>
      <c r="CC905" s="1"/>
    </row>
    <row r="906" spans="1:81" ht="39.75" customHeight="1" x14ac:dyDescent="0.3">
      <c r="A906" s="714"/>
      <c r="B906" s="715"/>
      <c r="C906" s="2"/>
      <c r="D906" s="2"/>
      <c r="E906" s="2"/>
      <c r="F906" s="2"/>
      <c r="G906" s="2"/>
      <c r="H906" s="2"/>
      <c r="I906" s="2"/>
      <c r="J906" s="716"/>
      <c r="K906" s="717"/>
      <c r="L906" s="718"/>
      <c r="M906" s="718"/>
      <c r="N906" s="719"/>
      <c r="O906" s="719"/>
      <c r="P906" s="719"/>
      <c r="Q906" s="719"/>
      <c r="R906" s="2"/>
      <c r="S906" s="2"/>
      <c r="T906" s="2"/>
      <c r="U906" s="2"/>
      <c r="V906" s="2"/>
      <c r="W906" s="2"/>
      <c r="X906" s="720"/>
      <c r="Y906" s="720"/>
      <c r="Z906" s="720"/>
      <c r="AA906" s="720"/>
      <c r="AB906" s="717"/>
      <c r="AC906" s="721"/>
      <c r="AD906" s="722"/>
      <c r="AE906" s="722"/>
      <c r="AF906" s="722"/>
      <c r="AG906" s="722"/>
      <c r="AH906" s="722"/>
      <c r="AI906" s="722"/>
      <c r="AJ906" s="722"/>
      <c r="AK906" s="717"/>
      <c r="AL906" s="723"/>
      <c r="AM906" s="723"/>
      <c r="AN906" s="723"/>
      <c r="AO906" s="723"/>
      <c r="AP906" s="723"/>
      <c r="AQ906" s="1"/>
      <c r="AR906" s="1"/>
      <c r="AS906" s="1"/>
      <c r="AT906" s="717"/>
      <c r="AU906" s="723"/>
      <c r="AV906" s="723"/>
      <c r="AW906" s="723"/>
      <c r="AX906" s="723"/>
      <c r="AY906" s="723"/>
      <c r="AZ906" s="1"/>
      <c r="BA906" s="1"/>
      <c r="BB906" s="1"/>
      <c r="BC906" s="717"/>
      <c r="BD906" s="723"/>
      <c r="BE906" s="723"/>
      <c r="BF906" s="723"/>
      <c r="BG906" s="723"/>
      <c r="BH906" s="723"/>
      <c r="BI906" s="1"/>
      <c r="BJ906" s="1"/>
      <c r="BK906" s="1"/>
      <c r="BL906" s="717"/>
      <c r="BM906" s="723"/>
      <c r="BN906" s="723"/>
      <c r="BO906" s="723"/>
      <c r="BP906" s="723"/>
      <c r="BQ906" s="723"/>
      <c r="BR906" s="1"/>
      <c r="BS906" s="1"/>
      <c r="BT906" s="1"/>
      <c r="BU906" s="1"/>
      <c r="BV906" s="1"/>
      <c r="BW906" s="1"/>
      <c r="BX906" s="1"/>
      <c r="BY906" s="1"/>
      <c r="BZ906" s="1"/>
      <c r="CA906" s="1"/>
      <c r="CB906" s="1"/>
      <c r="CC906" s="1"/>
    </row>
    <row r="907" spans="1:81" ht="39.75" customHeight="1" x14ac:dyDescent="0.3">
      <c r="A907" s="714"/>
      <c r="B907" s="715"/>
      <c r="C907" s="2"/>
      <c r="D907" s="2"/>
      <c r="E907" s="2"/>
      <c r="F907" s="2"/>
      <c r="G907" s="2"/>
      <c r="H907" s="2"/>
      <c r="I907" s="2"/>
      <c r="J907" s="716"/>
      <c r="K907" s="717"/>
      <c r="L907" s="718"/>
      <c r="M907" s="718"/>
      <c r="N907" s="719"/>
      <c r="O907" s="719"/>
      <c r="P907" s="719"/>
      <c r="Q907" s="719"/>
      <c r="R907" s="2"/>
      <c r="S907" s="2"/>
      <c r="T907" s="2"/>
      <c r="U907" s="2"/>
      <c r="V907" s="2"/>
      <c r="W907" s="2"/>
      <c r="X907" s="720"/>
      <c r="Y907" s="720"/>
      <c r="Z907" s="720"/>
      <c r="AA907" s="720"/>
      <c r="AB907" s="717"/>
      <c r="AC907" s="721"/>
      <c r="AD907" s="722"/>
      <c r="AE907" s="722"/>
      <c r="AF907" s="722"/>
      <c r="AG907" s="722"/>
      <c r="AH907" s="722"/>
      <c r="AI907" s="722"/>
      <c r="AJ907" s="722"/>
      <c r="AK907" s="717"/>
      <c r="AL907" s="723"/>
      <c r="AM907" s="723"/>
      <c r="AN907" s="723"/>
      <c r="AO907" s="723"/>
      <c r="AP907" s="723"/>
      <c r="AQ907" s="1"/>
      <c r="AR907" s="1"/>
      <c r="AS907" s="1"/>
      <c r="AT907" s="717"/>
      <c r="AU907" s="723"/>
      <c r="AV907" s="723"/>
      <c r="AW907" s="723"/>
      <c r="AX907" s="723"/>
      <c r="AY907" s="723"/>
      <c r="AZ907" s="1"/>
      <c r="BA907" s="1"/>
      <c r="BB907" s="1"/>
      <c r="BC907" s="717"/>
      <c r="BD907" s="723"/>
      <c r="BE907" s="723"/>
      <c r="BF907" s="723"/>
      <c r="BG907" s="723"/>
      <c r="BH907" s="723"/>
      <c r="BI907" s="1"/>
      <c r="BJ907" s="1"/>
      <c r="BK907" s="1"/>
      <c r="BL907" s="717"/>
      <c r="BM907" s="723"/>
      <c r="BN907" s="723"/>
      <c r="BO907" s="723"/>
      <c r="BP907" s="723"/>
      <c r="BQ907" s="723"/>
      <c r="BR907" s="1"/>
      <c r="BS907" s="1"/>
      <c r="BT907" s="1"/>
      <c r="BU907" s="1"/>
      <c r="BV907" s="1"/>
      <c r="BW907" s="1"/>
      <c r="BX907" s="1"/>
      <c r="BY907" s="1"/>
      <c r="BZ907" s="1"/>
      <c r="CA907" s="1"/>
      <c r="CB907" s="1"/>
      <c r="CC907" s="1"/>
    </row>
    <row r="908" spans="1:81" ht="39.75" customHeight="1" x14ac:dyDescent="0.3">
      <c r="A908" s="714"/>
      <c r="B908" s="715"/>
      <c r="C908" s="2"/>
      <c r="D908" s="2"/>
      <c r="E908" s="2"/>
      <c r="F908" s="2"/>
      <c r="G908" s="2"/>
      <c r="H908" s="2"/>
      <c r="I908" s="2"/>
      <c r="J908" s="716"/>
      <c r="K908" s="717"/>
      <c r="L908" s="718"/>
      <c r="M908" s="718"/>
      <c r="N908" s="719"/>
      <c r="O908" s="719"/>
      <c r="P908" s="719"/>
      <c r="Q908" s="719"/>
      <c r="R908" s="2"/>
      <c r="S908" s="2"/>
      <c r="T908" s="2"/>
      <c r="U908" s="2"/>
      <c r="V908" s="2"/>
      <c r="W908" s="2"/>
      <c r="X908" s="720"/>
      <c r="Y908" s="720"/>
      <c r="Z908" s="720"/>
      <c r="AA908" s="720"/>
      <c r="AB908" s="717"/>
      <c r="AC908" s="721"/>
      <c r="AD908" s="722"/>
      <c r="AE908" s="722"/>
      <c r="AF908" s="722"/>
      <c r="AG908" s="722"/>
      <c r="AH908" s="722"/>
      <c r="AI908" s="722"/>
      <c r="AJ908" s="722"/>
      <c r="AK908" s="717"/>
      <c r="AL908" s="723"/>
      <c r="AM908" s="723"/>
      <c r="AN908" s="723"/>
      <c r="AO908" s="723"/>
      <c r="AP908" s="723"/>
      <c r="AQ908" s="1"/>
      <c r="AR908" s="1"/>
      <c r="AS908" s="1"/>
      <c r="AT908" s="717"/>
      <c r="AU908" s="723"/>
      <c r="AV908" s="723"/>
      <c r="AW908" s="723"/>
      <c r="AX908" s="723"/>
      <c r="AY908" s="723"/>
      <c r="AZ908" s="1"/>
      <c r="BA908" s="1"/>
      <c r="BB908" s="1"/>
      <c r="BC908" s="717"/>
      <c r="BD908" s="723"/>
      <c r="BE908" s="723"/>
      <c r="BF908" s="723"/>
      <c r="BG908" s="723"/>
      <c r="BH908" s="723"/>
      <c r="BI908" s="1"/>
      <c r="BJ908" s="1"/>
      <c r="BK908" s="1"/>
      <c r="BL908" s="717"/>
      <c r="BM908" s="723"/>
      <c r="BN908" s="723"/>
      <c r="BO908" s="723"/>
      <c r="BP908" s="723"/>
      <c r="BQ908" s="723"/>
      <c r="BR908" s="1"/>
      <c r="BS908" s="1"/>
      <c r="BT908" s="1"/>
      <c r="BU908" s="1"/>
      <c r="BV908" s="1"/>
      <c r="BW908" s="1"/>
      <c r="BX908" s="1"/>
      <c r="BY908" s="1"/>
      <c r="BZ908" s="1"/>
      <c r="CA908" s="1"/>
      <c r="CB908" s="1"/>
      <c r="CC908" s="1"/>
    </row>
    <row r="909" spans="1:81" ht="39.75" customHeight="1" x14ac:dyDescent="0.3">
      <c r="A909" s="714"/>
      <c r="B909" s="715"/>
      <c r="C909" s="2"/>
      <c r="D909" s="2"/>
      <c r="E909" s="2"/>
      <c r="F909" s="2"/>
      <c r="G909" s="2"/>
      <c r="H909" s="2"/>
      <c r="I909" s="2"/>
      <c r="J909" s="716"/>
      <c r="K909" s="717"/>
      <c r="L909" s="718"/>
      <c r="M909" s="718"/>
      <c r="N909" s="719"/>
      <c r="O909" s="719"/>
      <c r="P909" s="719"/>
      <c r="Q909" s="719"/>
      <c r="R909" s="2"/>
      <c r="S909" s="2"/>
      <c r="T909" s="2"/>
      <c r="U909" s="2"/>
      <c r="V909" s="2"/>
      <c r="W909" s="2"/>
      <c r="X909" s="720"/>
      <c r="Y909" s="720"/>
      <c r="Z909" s="720"/>
      <c r="AA909" s="720"/>
      <c r="AB909" s="717"/>
      <c r="AC909" s="721"/>
      <c r="AD909" s="722"/>
      <c r="AE909" s="722"/>
      <c r="AF909" s="722"/>
      <c r="AG909" s="722"/>
      <c r="AH909" s="722"/>
      <c r="AI909" s="722"/>
      <c r="AJ909" s="722"/>
      <c r="AK909" s="717"/>
      <c r="AL909" s="723"/>
      <c r="AM909" s="723"/>
      <c r="AN909" s="723"/>
      <c r="AO909" s="723"/>
      <c r="AP909" s="723"/>
      <c r="AQ909" s="1"/>
      <c r="AR909" s="1"/>
      <c r="AS909" s="1"/>
      <c r="AT909" s="717"/>
      <c r="AU909" s="723"/>
      <c r="AV909" s="723"/>
      <c r="AW909" s="723"/>
      <c r="AX909" s="723"/>
      <c r="AY909" s="723"/>
      <c r="AZ909" s="1"/>
      <c r="BA909" s="1"/>
      <c r="BB909" s="1"/>
      <c r="BC909" s="717"/>
      <c r="BD909" s="723"/>
      <c r="BE909" s="723"/>
      <c r="BF909" s="723"/>
      <c r="BG909" s="723"/>
      <c r="BH909" s="723"/>
      <c r="BI909" s="1"/>
      <c r="BJ909" s="1"/>
      <c r="BK909" s="1"/>
      <c r="BL909" s="717"/>
      <c r="BM909" s="723"/>
      <c r="BN909" s="723"/>
      <c r="BO909" s="723"/>
      <c r="BP909" s="723"/>
      <c r="BQ909" s="723"/>
      <c r="BR909" s="1"/>
      <c r="BS909" s="1"/>
      <c r="BT909" s="1"/>
      <c r="BU909" s="1"/>
      <c r="BV909" s="1"/>
      <c r="BW909" s="1"/>
      <c r="BX909" s="1"/>
      <c r="BY909" s="1"/>
      <c r="BZ909" s="1"/>
      <c r="CA909" s="1"/>
      <c r="CB909" s="1"/>
      <c r="CC909" s="1"/>
    </row>
    <row r="910" spans="1:81" ht="39.75" customHeight="1" x14ac:dyDescent="0.3">
      <c r="A910" s="714"/>
      <c r="B910" s="715"/>
      <c r="C910" s="2"/>
      <c r="D910" s="2"/>
      <c r="E910" s="2"/>
      <c r="F910" s="2"/>
      <c r="G910" s="2"/>
      <c r="H910" s="2"/>
      <c r="I910" s="2"/>
      <c r="J910" s="716"/>
      <c r="K910" s="717"/>
      <c r="L910" s="718"/>
      <c r="M910" s="718"/>
      <c r="N910" s="719"/>
      <c r="O910" s="719"/>
      <c r="P910" s="719"/>
      <c r="Q910" s="719"/>
      <c r="R910" s="2"/>
      <c r="S910" s="2"/>
      <c r="T910" s="2"/>
      <c r="U910" s="2"/>
      <c r="V910" s="2"/>
      <c r="W910" s="2"/>
      <c r="X910" s="720"/>
      <c r="Y910" s="720"/>
      <c r="Z910" s="720"/>
      <c r="AA910" s="720"/>
      <c r="AB910" s="717"/>
      <c r="AC910" s="721"/>
      <c r="AD910" s="722"/>
      <c r="AE910" s="722"/>
      <c r="AF910" s="722"/>
      <c r="AG910" s="722"/>
      <c r="AH910" s="722"/>
      <c r="AI910" s="722"/>
      <c r="AJ910" s="722"/>
      <c r="AK910" s="717"/>
      <c r="AL910" s="723"/>
      <c r="AM910" s="723"/>
      <c r="AN910" s="723"/>
      <c r="AO910" s="723"/>
      <c r="AP910" s="723"/>
      <c r="AQ910" s="1"/>
      <c r="AR910" s="1"/>
      <c r="AS910" s="1"/>
      <c r="AT910" s="717"/>
      <c r="AU910" s="723"/>
      <c r="AV910" s="723"/>
      <c r="AW910" s="723"/>
      <c r="AX910" s="723"/>
      <c r="AY910" s="723"/>
      <c r="AZ910" s="1"/>
      <c r="BA910" s="1"/>
      <c r="BB910" s="1"/>
      <c r="BC910" s="717"/>
      <c r="BD910" s="723"/>
      <c r="BE910" s="723"/>
      <c r="BF910" s="723"/>
      <c r="BG910" s="723"/>
      <c r="BH910" s="723"/>
      <c r="BI910" s="1"/>
      <c r="BJ910" s="1"/>
      <c r="BK910" s="1"/>
      <c r="BL910" s="717"/>
      <c r="BM910" s="723"/>
      <c r="BN910" s="723"/>
      <c r="BO910" s="723"/>
      <c r="BP910" s="723"/>
      <c r="BQ910" s="723"/>
      <c r="BR910" s="1"/>
      <c r="BS910" s="1"/>
      <c r="BT910" s="1"/>
      <c r="BU910" s="1"/>
      <c r="BV910" s="1"/>
      <c r="BW910" s="1"/>
      <c r="BX910" s="1"/>
      <c r="BY910" s="1"/>
      <c r="BZ910" s="1"/>
      <c r="CA910" s="1"/>
      <c r="CB910" s="1"/>
      <c r="CC910" s="1"/>
    </row>
    <row r="911" spans="1:81" ht="39.75" customHeight="1" x14ac:dyDescent="0.3">
      <c r="A911" s="714"/>
      <c r="B911" s="715"/>
      <c r="C911" s="2"/>
      <c r="D911" s="2"/>
      <c r="E911" s="2"/>
      <c r="F911" s="2"/>
      <c r="G911" s="2"/>
      <c r="H911" s="2"/>
      <c r="I911" s="2"/>
      <c r="J911" s="716"/>
      <c r="K911" s="717"/>
      <c r="L911" s="718"/>
      <c r="M911" s="718"/>
      <c r="N911" s="719"/>
      <c r="O911" s="719"/>
      <c r="P911" s="719"/>
      <c r="Q911" s="719"/>
      <c r="R911" s="2"/>
      <c r="S911" s="2"/>
      <c r="T911" s="2"/>
      <c r="U911" s="2"/>
      <c r="V911" s="2"/>
      <c r="W911" s="2"/>
      <c r="X911" s="720"/>
      <c r="Y911" s="720"/>
      <c r="Z911" s="720"/>
      <c r="AA911" s="720"/>
      <c r="AB911" s="717"/>
      <c r="AC911" s="721"/>
      <c r="AD911" s="722"/>
      <c r="AE911" s="722"/>
      <c r="AF911" s="722"/>
      <c r="AG911" s="722"/>
      <c r="AH911" s="722"/>
      <c r="AI911" s="722"/>
      <c r="AJ911" s="722"/>
      <c r="AK911" s="717"/>
      <c r="AL911" s="723"/>
      <c r="AM911" s="723"/>
      <c r="AN911" s="723"/>
      <c r="AO911" s="723"/>
      <c r="AP911" s="723"/>
      <c r="AQ911" s="1"/>
      <c r="AR911" s="1"/>
      <c r="AS911" s="1"/>
      <c r="AT911" s="717"/>
      <c r="AU911" s="723"/>
      <c r="AV911" s="723"/>
      <c r="AW911" s="723"/>
      <c r="AX911" s="723"/>
      <c r="AY911" s="723"/>
      <c r="AZ911" s="1"/>
      <c r="BA911" s="1"/>
      <c r="BB911" s="1"/>
      <c r="BC911" s="717"/>
      <c r="BD911" s="723"/>
      <c r="BE911" s="723"/>
      <c r="BF911" s="723"/>
      <c r="BG911" s="723"/>
      <c r="BH911" s="723"/>
      <c r="BI911" s="1"/>
      <c r="BJ911" s="1"/>
      <c r="BK911" s="1"/>
      <c r="BL911" s="717"/>
      <c r="BM911" s="723"/>
      <c r="BN911" s="723"/>
      <c r="BO911" s="723"/>
      <c r="BP911" s="723"/>
      <c r="BQ911" s="723"/>
      <c r="BR911" s="1"/>
      <c r="BS911" s="1"/>
      <c r="BT911" s="1"/>
      <c r="BU911" s="1"/>
      <c r="BV911" s="1"/>
      <c r="BW911" s="1"/>
      <c r="BX911" s="1"/>
      <c r="BY911" s="1"/>
      <c r="BZ911" s="1"/>
      <c r="CA911" s="1"/>
      <c r="CB911" s="1"/>
      <c r="CC911" s="1"/>
    </row>
    <row r="912" spans="1:81" ht="39.75" customHeight="1" x14ac:dyDescent="0.3">
      <c r="A912" s="714"/>
      <c r="B912" s="715"/>
      <c r="C912" s="2"/>
      <c r="D912" s="2"/>
      <c r="E912" s="2"/>
      <c r="F912" s="2"/>
      <c r="G912" s="2"/>
      <c r="H912" s="2"/>
      <c r="I912" s="2"/>
      <c r="J912" s="716"/>
      <c r="K912" s="717"/>
      <c r="L912" s="718"/>
      <c r="M912" s="718"/>
      <c r="N912" s="719"/>
      <c r="O912" s="719"/>
      <c r="P912" s="719"/>
      <c r="Q912" s="719"/>
      <c r="R912" s="2"/>
      <c r="S912" s="2"/>
      <c r="T912" s="2"/>
      <c r="U912" s="2"/>
      <c r="V912" s="2"/>
      <c r="W912" s="2"/>
      <c r="X912" s="720"/>
      <c r="Y912" s="720"/>
      <c r="Z912" s="720"/>
      <c r="AA912" s="720"/>
      <c r="AB912" s="717"/>
      <c r="AC912" s="721"/>
      <c r="AD912" s="722"/>
      <c r="AE912" s="722"/>
      <c r="AF912" s="722"/>
      <c r="AG912" s="722"/>
      <c r="AH912" s="722"/>
      <c r="AI912" s="722"/>
      <c r="AJ912" s="722"/>
      <c r="AK912" s="717"/>
      <c r="AL912" s="723"/>
      <c r="AM912" s="723"/>
      <c r="AN912" s="723"/>
      <c r="AO912" s="723"/>
      <c r="AP912" s="723"/>
      <c r="AQ912" s="1"/>
      <c r="AR912" s="1"/>
      <c r="AS912" s="1"/>
      <c r="AT912" s="717"/>
      <c r="AU912" s="723"/>
      <c r="AV912" s="723"/>
      <c r="AW912" s="723"/>
      <c r="AX912" s="723"/>
      <c r="AY912" s="723"/>
      <c r="AZ912" s="1"/>
      <c r="BA912" s="1"/>
      <c r="BB912" s="1"/>
      <c r="BC912" s="717"/>
      <c r="BD912" s="723"/>
      <c r="BE912" s="723"/>
      <c r="BF912" s="723"/>
      <c r="BG912" s="723"/>
      <c r="BH912" s="723"/>
      <c r="BI912" s="1"/>
      <c r="BJ912" s="1"/>
      <c r="BK912" s="1"/>
      <c r="BL912" s="717"/>
      <c r="BM912" s="723"/>
      <c r="BN912" s="723"/>
      <c r="BO912" s="723"/>
      <c r="BP912" s="723"/>
      <c r="BQ912" s="723"/>
      <c r="BR912" s="1"/>
      <c r="BS912" s="1"/>
      <c r="BT912" s="1"/>
      <c r="BU912" s="1"/>
      <c r="BV912" s="1"/>
      <c r="BW912" s="1"/>
      <c r="BX912" s="1"/>
      <c r="BY912" s="1"/>
      <c r="BZ912" s="1"/>
      <c r="CA912" s="1"/>
      <c r="CB912" s="1"/>
      <c r="CC912" s="1"/>
    </row>
    <row r="913" spans="1:81" ht="39.75" customHeight="1" x14ac:dyDescent="0.3">
      <c r="A913" s="714"/>
      <c r="B913" s="715"/>
      <c r="C913" s="2"/>
      <c r="D913" s="2"/>
      <c r="E913" s="2"/>
      <c r="F913" s="2"/>
      <c r="G913" s="2"/>
      <c r="H913" s="2"/>
      <c r="I913" s="2"/>
      <c r="J913" s="716"/>
      <c r="K913" s="717"/>
      <c r="L913" s="718"/>
      <c r="M913" s="718"/>
      <c r="N913" s="719"/>
      <c r="O913" s="719"/>
      <c r="P913" s="719"/>
      <c r="Q913" s="719"/>
      <c r="R913" s="2"/>
      <c r="S913" s="2"/>
      <c r="T913" s="2"/>
      <c r="U913" s="2"/>
      <c r="V913" s="2"/>
      <c r="W913" s="2"/>
      <c r="X913" s="720"/>
      <c r="Y913" s="720"/>
      <c r="Z913" s="720"/>
      <c r="AA913" s="720"/>
      <c r="AB913" s="717"/>
      <c r="AC913" s="721"/>
      <c r="AD913" s="722"/>
      <c r="AE913" s="722"/>
      <c r="AF913" s="722"/>
      <c r="AG913" s="722"/>
      <c r="AH913" s="722"/>
      <c r="AI913" s="722"/>
      <c r="AJ913" s="722"/>
      <c r="AK913" s="717"/>
      <c r="AL913" s="723"/>
      <c r="AM913" s="723"/>
      <c r="AN913" s="723"/>
      <c r="AO913" s="723"/>
      <c r="AP913" s="723"/>
      <c r="AQ913" s="1"/>
      <c r="AR913" s="1"/>
      <c r="AS913" s="1"/>
      <c r="AT913" s="717"/>
      <c r="AU913" s="723"/>
      <c r="AV913" s="723"/>
      <c r="AW913" s="723"/>
      <c r="AX913" s="723"/>
      <c r="AY913" s="723"/>
      <c r="AZ913" s="1"/>
      <c r="BA913" s="1"/>
      <c r="BB913" s="1"/>
      <c r="BC913" s="717"/>
      <c r="BD913" s="723"/>
      <c r="BE913" s="723"/>
      <c r="BF913" s="723"/>
      <c r="BG913" s="723"/>
      <c r="BH913" s="723"/>
      <c r="BI913" s="1"/>
      <c r="BJ913" s="1"/>
      <c r="BK913" s="1"/>
      <c r="BL913" s="717"/>
      <c r="BM913" s="723"/>
      <c r="BN913" s="723"/>
      <c r="BO913" s="723"/>
      <c r="BP913" s="723"/>
      <c r="BQ913" s="723"/>
      <c r="BR913" s="1"/>
      <c r="BS913" s="1"/>
      <c r="BT913" s="1"/>
      <c r="BU913" s="1"/>
      <c r="BV913" s="1"/>
      <c r="BW913" s="1"/>
      <c r="BX913" s="1"/>
      <c r="BY913" s="1"/>
      <c r="BZ913" s="1"/>
      <c r="CA913" s="1"/>
      <c r="CB913" s="1"/>
      <c r="CC913" s="1"/>
    </row>
    <row r="914" spans="1:81" ht="39.75" customHeight="1" x14ac:dyDescent="0.3">
      <c r="A914" s="714"/>
      <c r="B914" s="715"/>
      <c r="C914" s="2"/>
      <c r="D914" s="2"/>
      <c r="E914" s="2"/>
      <c r="F914" s="2"/>
      <c r="G914" s="2"/>
      <c r="H914" s="2"/>
      <c r="I914" s="2"/>
      <c r="J914" s="716"/>
      <c r="K914" s="717"/>
      <c r="L914" s="718"/>
      <c r="M914" s="718"/>
      <c r="N914" s="719"/>
      <c r="O914" s="719"/>
      <c r="P914" s="719"/>
      <c r="Q914" s="719"/>
      <c r="R914" s="2"/>
      <c r="S914" s="2"/>
      <c r="T914" s="2"/>
      <c r="U914" s="2"/>
      <c r="V914" s="2"/>
      <c r="W914" s="2"/>
      <c r="X914" s="720"/>
      <c r="Y914" s="720"/>
      <c r="Z914" s="720"/>
      <c r="AA914" s="720"/>
      <c r="AB914" s="717"/>
      <c r="AC914" s="721"/>
      <c r="AD914" s="722"/>
      <c r="AE914" s="722"/>
      <c r="AF914" s="722"/>
      <c r="AG914" s="722"/>
      <c r="AH914" s="722"/>
      <c r="AI914" s="722"/>
      <c r="AJ914" s="722"/>
      <c r="AK914" s="717"/>
      <c r="AL914" s="723"/>
      <c r="AM914" s="723"/>
      <c r="AN914" s="723"/>
      <c r="AO914" s="723"/>
      <c r="AP914" s="723"/>
      <c r="AQ914" s="1"/>
      <c r="AR914" s="1"/>
      <c r="AS914" s="1"/>
      <c r="AT914" s="717"/>
      <c r="AU914" s="723"/>
      <c r="AV914" s="723"/>
      <c r="AW914" s="723"/>
      <c r="AX914" s="723"/>
      <c r="AY914" s="723"/>
      <c r="AZ914" s="1"/>
      <c r="BA914" s="1"/>
      <c r="BB914" s="1"/>
      <c r="BC914" s="717"/>
      <c r="BD914" s="723"/>
      <c r="BE914" s="723"/>
      <c r="BF914" s="723"/>
      <c r="BG914" s="723"/>
      <c r="BH914" s="723"/>
      <c r="BI914" s="1"/>
      <c r="BJ914" s="1"/>
      <c r="BK914" s="1"/>
      <c r="BL914" s="717"/>
      <c r="BM914" s="723"/>
      <c r="BN914" s="723"/>
      <c r="BO914" s="723"/>
      <c r="BP914" s="723"/>
      <c r="BQ914" s="723"/>
      <c r="BR914" s="1"/>
      <c r="BS914" s="1"/>
      <c r="BT914" s="1"/>
      <c r="BU914" s="1"/>
      <c r="BV914" s="1"/>
      <c r="BW914" s="1"/>
      <c r="BX914" s="1"/>
      <c r="BY914" s="1"/>
      <c r="BZ914" s="1"/>
      <c r="CA914" s="1"/>
      <c r="CB914" s="1"/>
      <c r="CC914" s="1"/>
    </row>
    <row r="915" spans="1:81" ht="39.75" customHeight="1" x14ac:dyDescent="0.3">
      <c r="A915" s="714"/>
      <c r="B915" s="715"/>
      <c r="C915" s="2"/>
      <c r="D915" s="2"/>
      <c r="E915" s="2"/>
      <c r="F915" s="2"/>
      <c r="G915" s="2"/>
      <c r="H915" s="2"/>
      <c r="I915" s="2"/>
      <c r="J915" s="716"/>
      <c r="K915" s="717"/>
      <c r="L915" s="718"/>
      <c r="M915" s="718"/>
      <c r="N915" s="719"/>
      <c r="O915" s="719"/>
      <c r="P915" s="719"/>
      <c r="Q915" s="719"/>
      <c r="R915" s="2"/>
      <c r="S915" s="2"/>
      <c r="T915" s="2"/>
      <c r="U915" s="2"/>
      <c r="V915" s="2"/>
      <c r="W915" s="2"/>
      <c r="X915" s="720"/>
      <c r="Y915" s="720"/>
      <c r="Z915" s="720"/>
      <c r="AA915" s="720"/>
      <c r="AB915" s="717"/>
      <c r="AC915" s="721"/>
      <c r="AD915" s="722"/>
      <c r="AE915" s="722"/>
      <c r="AF915" s="722"/>
      <c r="AG915" s="722"/>
      <c r="AH915" s="722"/>
      <c r="AI915" s="722"/>
      <c r="AJ915" s="722"/>
      <c r="AK915" s="717"/>
      <c r="AL915" s="723"/>
      <c r="AM915" s="723"/>
      <c r="AN915" s="723"/>
      <c r="AO915" s="723"/>
      <c r="AP915" s="723"/>
      <c r="AQ915" s="1"/>
      <c r="AR915" s="1"/>
      <c r="AS915" s="1"/>
      <c r="AT915" s="717"/>
      <c r="AU915" s="723"/>
      <c r="AV915" s="723"/>
      <c r="AW915" s="723"/>
      <c r="AX915" s="723"/>
      <c r="AY915" s="723"/>
      <c r="AZ915" s="1"/>
      <c r="BA915" s="1"/>
      <c r="BB915" s="1"/>
      <c r="BC915" s="717"/>
      <c r="BD915" s="723"/>
      <c r="BE915" s="723"/>
      <c r="BF915" s="723"/>
      <c r="BG915" s="723"/>
      <c r="BH915" s="723"/>
      <c r="BI915" s="1"/>
      <c r="BJ915" s="1"/>
      <c r="BK915" s="1"/>
      <c r="BL915" s="717"/>
      <c r="BM915" s="723"/>
      <c r="BN915" s="723"/>
      <c r="BO915" s="723"/>
      <c r="BP915" s="723"/>
      <c r="BQ915" s="723"/>
      <c r="BR915" s="1"/>
      <c r="BS915" s="1"/>
      <c r="BT915" s="1"/>
      <c r="BU915" s="1"/>
      <c r="BV915" s="1"/>
      <c r="BW915" s="1"/>
      <c r="BX915" s="1"/>
      <c r="BY915" s="1"/>
      <c r="BZ915" s="1"/>
      <c r="CA915" s="1"/>
      <c r="CB915" s="1"/>
      <c r="CC915" s="1"/>
    </row>
    <row r="916" spans="1:81" ht="39.75" customHeight="1" x14ac:dyDescent="0.3">
      <c r="A916" s="714"/>
      <c r="B916" s="715"/>
      <c r="C916" s="2"/>
      <c r="D916" s="2"/>
      <c r="E916" s="2"/>
      <c r="F916" s="2"/>
      <c r="G916" s="2"/>
      <c r="H916" s="2"/>
      <c r="I916" s="2"/>
      <c r="J916" s="716"/>
      <c r="K916" s="717"/>
      <c r="L916" s="718"/>
      <c r="M916" s="718"/>
      <c r="N916" s="719"/>
      <c r="O916" s="719"/>
      <c r="P916" s="719"/>
      <c r="Q916" s="719"/>
      <c r="R916" s="2"/>
      <c r="S916" s="2"/>
      <c r="T916" s="2"/>
      <c r="U916" s="2"/>
      <c r="V916" s="2"/>
      <c r="W916" s="2"/>
      <c r="X916" s="720"/>
      <c r="Y916" s="720"/>
      <c r="Z916" s="720"/>
      <c r="AA916" s="720"/>
      <c r="AB916" s="717"/>
      <c r="AC916" s="721"/>
      <c r="AD916" s="722"/>
      <c r="AE916" s="722"/>
      <c r="AF916" s="722"/>
      <c r="AG916" s="722"/>
      <c r="AH916" s="722"/>
      <c r="AI916" s="722"/>
      <c r="AJ916" s="722"/>
      <c r="AK916" s="717"/>
      <c r="AL916" s="723"/>
      <c r="AM916" s="723"/>
      <c r="AN916" s="723"/>
      <c r="AO916" s="723"/>
      <c r="AP916" s="723"/>
      <c r="AQ916" s="1"/>
      <c r="AR916" s="1"/>
      <c r="AS916" s="1"/>
      <c r="AT916" s="717"/>
      <c r="AU916" s="723"/>
      <c r="AV916" s="723"/>
      <c r="AW916" s="723"/>
      <c r="AX916" s="723"/>
      <c r="AY916" s="723"/>
      <c r="AZ916" s="1"/>
      <c r="BA916" s="1"/>
      <c r="BB916" s="1"/>
      <c r="BC916" s="717"/>
      <c r="BD916" s="723"/>
      <c r="BE916" s="723"/>
      <c r="BF916" s="723"/>
      <c r="BG916" s="723"/>
      <c r="BH916" s="723"/>
      <c r="BI916" s="1"/>
      <c r="BJ916" s="1"/>
      <c r="BK916" s="1"/>
      <c r="BL916" s="717"/>
      <c r="BM916" s="723"/>
      <c r="BN916" s="723"/>
      <c r="BO916" s="723"/>
      <c r="BP916" s="723"/>
      <c r="BQ916" s="723"/>
      <c r="BR916" s="1"/>
      <c r="BS916" s="1"/>
      <c r="BT916" s="1"/>
      <c r="BU916" s="1"/>
      <c r="BV916" s="1"/>
      <c r="BW916" s="1"/>
      <c r="BX916" s="1"/>
      <c r="BY916" s="1"/>
      <c r="BZ916" s="1"/>
      <c r="CA916" s="1"/>
      <c r="CB916" s="1"/>
      <c r="CC916" s="1"/>
    </row>
    <row r="917" spans="1:81" ht="39.75" customHeight="1" x14ac:dyDescent="0.3">
      <c r="A917" s="714"/>
      <c r="B917" s="715"/>
      <c r="C917" s="2"/>
      <c r="D917" s="2"/>
      <c r="E917" s="2"/>
      <c r="F917" s="2"/>
      <c r="G917" s="2"/>
      <c r="H917" s="2"/>
      <c r="I917" s="2"/>
      <c r="J917" s="716"/>
      <c r="K917" s="717"/>
      <c r="L917" s="718"/>
      <c r="M917" s="718"/>
      <c r="N917" s="719"/>
      <c r="O917" s="719"/>
      <c r="P917" s="719"/>
      <c r="Q917" s="719"/>
      <c r="R917" s="2"/>
      <c r="S917" s="2"/>
      <c r="T917" s="2"/>
      <c r="U917" s="2"/>
      <c r="V917" s="2"/>
      <c r="W917" s="2"/>
      <c r="X917" s="720"/>
      <c r="Y917" s="720"/>
      <c r="Z917" s="720"/>
      <c r="AA917" s="720"/>
      <c r="AB917" s="717"/>
      <c r="AC917" s="721"/>
      <c r="AD917" s="722"/>
      <c r="AE917" s="722"/>
      <c r="AF917" s="722"/>
      <c r="AG917" s="722"/>
      <c r="AH917" s="722"/>
      <c r="AI917" s="722"/>
      <c r="AJ917" s="722"/>
      <c r="AK917" s="717"/>
      <c r="AL917" s="723"/>
      <c r="AM917" s="723"/>
      <c r="AN917" s="723"/>
      <c r="AO917" s="723"/>
      <c r="AP917" s="723"/>
      <c r="AQ917" s="1"/>
      <c r="AR917" s="1"/>
      <c r="AS917" s="1"/>
      <c r="AT917" s="717"/>
      <c r="AU917" s="723"/>
      <c r="AV917" s="723"/>
      <c r="AW917" s="723"/>
      <c r="AX917" s="723"/>
      <c r="AY917" s="723"/>
      <c r="AZ917" s="1"/>
      <c r="BA917" s="1"/>
      <c r="BB917" s="1"/>
      <c r="BC917" s="717"/>
      <c r="BD917" s="723"/>
      <c r="BE917" s="723"/>
      <c r="BF917" s="723"/>
      <c r="BG917" s="723"/>
      <c r="BH917" s="723"/>
      <c r="BI917" s="1"/>
      <c r="BJ917" s="1"/>
      <c r="BK917" s="1"/>
      <c r="BL917" s="717"/>
      <c r="BM917" s="723"/>
      <c r="BN917" s="723"/>
      <c r="BO917" s="723"/>
      <c r="BP917" s="723"/>
      <c r="BQ917" s="723"/>
      <c r="BR917" s="1"/>
      <c r="BS917" s="1"/>
      <c r="BT917" s="1"/>
      <c r="BU917" s="1"/>
      <c r="BV917" s="1"/>
      <c r="BW917" s="1"/>
      <c r="BX917" s="1"/>
      <c r="BY917" s="1"/>
      <c r="BZ917" s="1"/>
      <c r="CA917" s="1"/>
      <c r="CB917" s="1"/>
      <c r="CC917" s="1"/>
    </row>
    <row r="918" spans="1:81" ht="39.75" customHeight="1" x14ac:dyDescent="0.3">
      <c r="A918" s="714"/>
      <c r="B918" s="715"/>
      <c r="C918" s="2"/>
      <c r="D918" s="2"/>
      <c r="E918" s="2"/>
      <c r="F918" s="2"/>
      <c r="G918" s="2"/>
      <c r="H918" s="2"/>
      <c r="I918" s="2"/>
      <c r="J918" s="716"/>
      <c r="K918" s="717"/>
      <c r="L918" s="718"/>
      <c r="M918" s="718"/>
      <c r="N918" s="719"/>
      <c r="O918" s="719"/>
      <c r="P918" s="719"/>
      <c r="Q918" s="719"/>
      <c r="R918" s="2"/>
      <c r="S918" s="2"/>
      <c r="T918" s="2"/>
      <c r="U918" s="2"/>
      <c r="V918" s="2"/>
      <c r="W918" s="2"/>
      <c r="X918" s="720"/>
      <c r="Y918" s="720"/>
      <c r="Z918" s="720"/>
      <c r="AA918" s="720"/>
      <c r="AB918" s="717"/>
      <c r="AC918" s="721"/>
      <c r="AD918" s="722"/>
      <c r="AE918" s="722"/>
      <c r="AF918" s="722"/>
      <c r="AG918" s="722"/>
      <c r="AH918" s="722"/>
      <c r="AI918" s="722"/>
      <c r="AJ918" s="722"/>
      <c r="AK918" s="717"/>
      <c r="AL918" s="723"/>
      <c r="AM918" s="723"/>
      <c r="AN918" s="723"/>
      <c r="AO918" s="723"/>
      <c r="AP918" s="723"/>
      <c r="AQ918" s="1"/>
      <c r="AR918" s="1"/>
      <c r="AS918" s="1"/>
      <c r="AT918" s="717"/>
      <c r="AU918" s="723"/>
      <c r="AV918" s="723"/>
      <c r="AW918" s="723"/>
      <c r="AX918" s="723"/>
      <c r="AY918" s="723"/>
      <c r="AZ918" s="1"/>
      <c r="BA918" s="1"/>
      <c r="BB918" s="1"/>
      <c r="BC918" s="717"/>
      <c r="BD918" s="723"/>
      <c r="BE918" s="723"/>
      <c r="BF918" s="723"/>
      <c r="BG918" s="723"/>
      <c r="BH918" s="723"/>
      <c r="BI918" s="1"/>
      <c r="BJ918" s="1"/>
      <c r="BK918" s="1"/>
      <c r="BL918" s="717"/>
      <c r="BM918" s="723"/>
      <c r="BN918" s="723"/>
      <c r="BO918" s="723"/>
      <c r="BP918" s="723"/>
      <c r="BQ918" s="723"/>
      <c r="BR918" s="1"/>
      <c r="BS918" s="1"/>
      <c r="BT918" s="1"/>
      <c r="BU918" s="1"/>
      <c r="BV918" s="1"/>
      <c r="BW918" s="1"/>
      <c r="BX918" s="1"/>
      <c r="BY918" s="1"/>
      <c r="BZ918" s="1"/>
      <c r="CA918" s="1"/>
      <c r="CB918" s="1"/>
      <c r="CC918" s="1"/>
    </row>
    <row r="919" spans="1:81" ht="39.75" customHeight="1" x14ac:dyDescent="0.3">
      <c r="A919" s="714"/>
      <c r="B919" s="715"/>
      <c r="C919" s="2"/>
      <c r="D919" s="2"/>
      <c r="E919" s="2"/>
      <c r="F919" s="2"/>
      <c r="G919" s="2"/>
      <c r="H919" s="2"/>
      <c r="I919" s="2"/>
      <c r="J919" s="716"/>
      <c r="K919" s="717"/>
      <c r="L919" s="718"/>
      <c r="M919" s="718"/>
      <c r="N919" s="719"/>
      <c r="O919" s="719"/>
      <c r="P919" s="719"/>
      <c r="Q919" s="719"/>
      <c r="R919" s="2"/>
      <c r="S919" s="2"/>
      <c r="T919" s="2"/>
      <c r="U919" s="2"/>
      <c r="V919" s="2"/>
      <c r="W919" s="2"/>
      <c r="X919" s="720"/>
      <c r="Y919" s="720"/>
      <c r="Z919" s="720"/>
      <c r="AA919" s="720"/>
      <c r="AB919" s="717"/>
      <c r="AC919" s="721"/>
      <c r="AD919" s="722"/>
      <c r="AE919" s="722"/>
      <c r="AF919" s="722"/>
      <c r="AG919" s="722"/>
      <c r="AH919" s="722"/>
      <c r="AI919" s="722"/>
      <c r="AJ919" s="722"/>
      <c r="AK919" s="717"/>
      <c r="AL919" s="723"/>
      <c r="AM919" s="723"/>
      <c r="AN919" s="723"/>
      <c r="AO919" s="723"/>
      <c r="AP919" s="723"/>
      <c r="AQ919" s="1"/>
      <c r="AR919" s="1"/>
      <c r="AS919" s="1"/>
      <c r="AT919" s="717"/>
      <c r="AU919" s="723"/>
      <c r="AV919" s="723"/>
      <c r="AW919" s="723"/>
      <c r="AX919" s="723"/>
      <c r="AY919" s="723"/>
      <c r="AZ919" s="1"/>
      <c r="BA919" s="1"/>
      <c r="BB919" s="1"/>
      <c r="BC919" s="717"/>
      <c r="BD919" s="723"/>
      <c r="BE919" s="723"/>
      <c r="BF919" s="723"/>
      <c r="BG919" s="723"/>
      <c r="BH919" s="723"/>
      <c r="BI919" s="1"/>
      <c r="BJ919" s="1"/>
      <c r="BK919" s="1"/>
      <c r="BL919" s="717"/>
      <c r="BM919" s="723"/>
      <c r="BN919" s="723"/>
      <c r="BO919" s="723"/>
      <c r="BP919" s="723"/>
      <c r="BQ919" s="723"/>
      <c r="BR919" s="1"/>
      <c r="BS919" s="1"/>
      <c r="BT919" s="1"/>
      <c r="BU919" s="1"/>
      <c r="BV919" s="1"/>
      <c r="BW919" s="1"/>
      <c r="BX919" s="1"/>
      <c r="BY919" s="1"/>
      <c r="BZ919" s="1"/>
      <c r="CA919" s="1"/>
      <c r="CB919" s="1"/>
      <c r="CC919" s="1"/>
    </row>
    <row r="920" spans="1:81" ht="39.75" customHeight="1" x14ac:dyDescent="0.3">
      <c r="A920" s="714"/>
      <c r="B920" s="715"/>
      <c r="C920" s="2"/>
      <c r="D920" s="2"/>
      <c r="E920" s="2"/>
      <c r="F920" s="2"/>
      <c r="G920" s="2"/>
      <c r="H920" s="2"/>
      <c r="I920" s="2"/>
      <c r="J920" s="716"/>
      <c r="K920" s="717"/>
      <c r="L920" s="718"/>
      <c r="M920" s="718"/>
      <c r="N920" s="719"/>
      <c r="O920" s="719"/>
      <c r="P920" s="719"/>
      <c r="Q920" s="719"/>
      <c r="R920" s="2"/>
      <c r="S920" s="2"/>
      <c r="T920" s="2"/>
      <c r="U920" s="2"/>
      <c r="V920" s="2"/>
      <c r="W920" s="2"/>
      <c r="X920" s="720"/>
      <c r="Y920" s="720"/>
      <c r="Z920" s="720"/>
      <c r="AA920" s="720"/>
      <c r="AB920" s="717"/>
      <c r="AC920" s="721"/>
      <c r="AD920" s="722"/>
      <c r="AE920" s="722"/>
      <c r="AF920" s="722"/>
      <c r="AG920" s="722"/>
      <c r="AH920" s="722"/>
      <c r="AI920" s="722"/>
      <c r="AJ920" s="722"/>
      <c r="AK920" s="717"/>
      <c r="AL920" s="723"/>
      <c r="AM920" s="723"/>
      <c r="AN920" s="723"/>
      <c r="AO920" s="723"/>
      <c r="AP920" s="723"/>
      <c r="AQ920" s="1"/>
      <c r="AR920" s="1"/>
      <c r="AS920" s="1"/>
      <c r="AT920" s="717"/>
      <c r="AU920" s="723"/>
      <c r="AV920" s="723"/>
      <c r="AW920" s="723"/>
      <c r="AX920" s="723"/>
      <c r="AY920" s="723"/>
      <c r="AZ920" s="1"/>
      <c r="BA920" s="1"/>
      <c r="BB920" s="1"/>
      <c r="BC920" s="717"/>
      <c r="BD920" s="723"/>
      <c r="BE920" s="723"/>
      <c r="BF920" s="723"/>
      <c r="BG920" s="723"/>
      <c r="BH920" s="723"/>
      <c r="BI920" s="1"/>
      <c r="BJ920" s="1"/>
      <c r="BK920" s="1"/>
      <c r="BL920" s="717"/>
      <c r="BM920" s="723"/>
      <c r="BN920" s="723"/>
      <c r="BO920" s="723"/>
      <c r="BP920" s="723"/>
      <c r="BQ920" s="723"/>
      <c r="BR920" s="1"/>
      <c r="BS920" s="1"/>
      <c r="BT920" s="1"/>
      <c r="BU920" s="1"/>
      <c r="BV920" s="1"/>
      <c r="BW920" s="1"/>
      <c r="BX920" s="1"/>
      <c r="BY920" s="1"/>
      <c r="BZ920" s="1"/>
      <c r="CA920" s="1"/>
      <c r="CB920" s="1"/>
      <c r="CC920" s="1"/>
    </row>
    <row r="921" spans="1:81" ht="39.75" customHeight="1" x14ac:dyDescent="0.3">
      <c r="A921" s="714"/>
      <c r="B921" s="715"/>
      <c r="C921" s="2"/>
      <c r="D921" s="2"/>
      <c r="E921" s="2"/>
      <c r="F921" s="2"/>
      <c r="G921" s="2"/>
      <c r="H921" s="2"/>
      <c r="I921" s="2"/>
      <c r="J921" s="716"/>
      <c r="K921" s="717"/>
      <c r="L921" s="718"/>
      <c r="M921" s="718"/>
      <c r="N921" s="719"/>
      <c r="O921" s="719"/>
      <c r="P921" s="719"/>
      <c r="Q921" s="719"/>
      <c r="R921" s="2"/>
      <c r="S921" s="2"/>
      <c r="T921" s="2"/>
      <c r="U921" s="2"/>
      <c r="V921" s="2"/>
      <c r="W921" s="2"/>
      <c r="X921" s="720"/>
      <c r="Y921" s="720"/>
      <c r="Z921" s="720"/>
      <c r="AA921" s="720"/>
      <c r="AB921" s="717"/>
      <c r="AC921" s="721"/>
      <c r="AD921" s="722"/>
      <c r="AE921" s="722"/>
      <c r="AF921" s="722"/>
      <c r="AG921" s="722"/>
      <c r="AH921" s="722"/>
      <c r="AI921" s="722"/>
      <c r="AJ921" s="722"/>
      <c r="AK921" s="717"/>
      <c r="AL921" s="723"/>
      <c r="AM921" s="723"/>
      <c r="AN921" s="723"/>
      <c r="AO921" s="723"/>
      <c r="AP921" s="723"/>
      <c r="AQ921" s="1"/>
      <c r="AR921" s="1"/>
      <c r="AS921" s="1"/>
      <c r="AT921" s="717"/>
      <c r="AU921" s="723"/>
      <c r="AV921" s="723"/>
      <c r="AW921" s="723"/>
      <c r="AX921" s="723"/>
      <c r="AY921" s="723"/>
      <c r="AZ921" s="1"/>
      <c r="BA921" s="1"/>
      <c r="BB921" s="1"/>
      <c r="BC921" s="717"/>
      <c r="BD921" s="723"/>
      <c r="BE921" s="723"/>
      <c r="BF921" s="723"/>
      <c r="BG921" s="723"/>
      <c r="BH921" s="723"/>
      <c r="BI921" s="1"/>
      <c r="BJ921" s="1"/>
      <c r="BK921" s="1"/>
      <c r="BL921" s="717"/>
      <c r="BM921" s="723"/>
      <c r="BN921" s="723"/>
      <c r="BO921" s="723"/>
      <c r="BP921" s="723"/>
      <c r="BQ921" s="723"/>
      <c r="BR921" s="1"/>
      <c r="BS921" s="1"/>
      <c r="BT921" s="1"/>
      <c r="BU921" s="1"/>
      <c r="BV921" s="1"/>
      <c r="BW921" s="1"/>
      <c r="BX921" s="1"/>
      <c r="BY921" s="1"/>
      <c r="BZ921" s="1"/>
      <c r="CA921" s="1"/>
      <c r="CB921" s="1"/>
      <c r="CC921" s="1"/>
    </row>
    <row r="922" spans="1:81" ht="39.75" customHeight="1" x14ac:dyDescent="0.3">
      <c r="A922" s="714"/>
      <c r="B922" s="715"/>
      <c r="C922" s="2"/>
      <c r="D922" s="2"/>
      <c r="E922" s="2"/>
      <c r="F922" s="2"/>
      <c r="G922" s="2"/>
      <c r="H922" s="2"/>
      <c r="I922" s="2"/>
      <c r="J922" s="716"/>
      <c r="K922" s="717"/>
      <c r="L922" s="718"/>
      <c r="M922" s="718"/>
      <c r="N922" s="719"/>
      <c r="O922" s="719"/>
      <c r="P922" s="719"/>
      <c r="Q922" s="719"/>
      <c r="R922" s="2"/>
      <c r="S922" s="2"/>
      <c r="T922" s="2"/>
      <c r="U922" s="2"/>
      <c r="V922" s="2"/>
      <c r="W922" s="2"/>
      <c r="X922" s="720"/>
      <c r="Y922" s="720"/>
      <c r="Z922" s="720"/>
      <c r="AA922" s="720"/>
      <c r="AB922" s="717"/>
      <c r="AC922" s="721"/>
      <c r="AD922" s="722"/>
      <c r="AE922" s="722"/>
      <c r="AF922" s="722"/>
      <c r="AG922" s="722"/>
      <c r="AH922" s="722"/>
      <c r="AI922" s="722"/>
      <c r="AJ922" s="722"/>
      <c r="AK922" s="717"/>
      <c r="AL922" s="723"/>
      <c r="AM922" s="723"/>
      <c r="AN922" s="723"/>
      <c r="AO922" s="723"/>
      <c r="AP922" s="723"/>
      <c r="AQ922" s="1"/>
      <c r="AR922" s="1"/>
      <c r="AS922" s="1"/>
      <c r="AT922" s="717"/>
      <c r="AU922" s="723"/>
      <c r="AV922" s="723"/>
      <c r="AW922" s="723"/>
      <c r="AX922" s="723"/>
      <c r="AY922" s="723"/>
      <c r="AZ922" s="1"/>
      <c r="BA922" s="1"/>
      <c r="BB922" s="1"/>
      <c r="BC922" s="717"/>
      <c r="BD922" s="723"/>
      <c r="BE922" s="723"/>
      <c r="BF922" s="723"/>
      <c r="BG922" s="723"/>
      <c r="BH922" s="723"/>
      <c r="BI922" s="1"/>
      <c r="BJ922" s="1"/>
      <c r="BK922" s="1"/>
      <c r="BL922" s="717"/>
      <c r="BM922" s="723"/>
      <c r="BN922" s="723"/>
      <c r="BO922" s="723"/>
      <c r="BP922" s="723"/>
      <c r="BQ922" s="723"/>
      <c r="BR922" s="1"/>
      <c r="BS922" s="1"/>
      <c r="BT922" s="1"/>
      <c r="BU922" s="1"/>
      <c r="BV922" s="1"/>
      <c r="BW922" s="1"/>
      <c r="BX922" s="1"/>
      <c r="BY922" s="1"/>
      <c r="BZ922" s="1"/>
      <c r="CA922" s="1"/>
      <c r="CB922" s="1"/>
      <c r="CC922" s="1"/>
    </row>
    <row r="923" spans="1:81" ht="39.75" customHeight="1" x14ac:dyDescent="0.3">
      <c r="A923" s="714"/>
      <c r="B923" s="715"/>
      <c r="C923" s="2"/>
      <c r="D923" s="2"/>
      <c r="E923" s="2"/>
      <c r="F923" s="2"/>
      <c r="G923" s="2"/>
      <c r="H923" s="2"/>
      <c r="I923" s="2"/>
      <c r="J923" s="716"/>
      <c r="K923" s="717"/>
      <c r="L923" s="718"/>
      <c r="M923" s="718"/>
      <c r="N923" s="719"/>
      <c r="O923" s="719"/>
      <c r="P923" s="719"/>
      <c r="Q923" s="719"/>
      <c r="R923" s="2"/>
      <c r="S923" s="2"/>
      <c r="T923" s="2"/>
      <c r="U923" s="2"/>
      <c r="V923" s="2"/>
      <c r="W923" s="2"/>
      <c r="X923" s="720"/>
      <c r="Y923" s="720"/>
      <c r="Z923" s="720"/>
      <c r="AA923" s="720"/>
      <c r="AB923" s="717"/>
      <c r="AC923" s="721"/>
      <c r="AD923" s="722"/>
      <c r="AE923" s="722"/>
      <c r="AF923" s="722"/>
      <c r="AG923" s="722"/>
      <c r="AH923" s="722"/>
      <c r="AI923" s="722"/>
      <c r="AJ923" s="722"/>
      <c r="AK923" s="717"/>
      <c r="AL923" s="723"/>
      <c r="AM923" s="723"/>
      <c r="AN923" s="723"/>
      <c r="AO923" s="723"/>
      <c r="AP923" s="723"/>
      <c r="AQ923" s="1"/>
      <c r="AR923" s="1"/>
      <c r="AS923" s="1"/>
      <c r="AT923" s="717"/>
      <c r="AU923" s="723"/>
      <c r="AV923" s="723"/>
      <c r="AW923" s="723"/>
      <c r="AX923" s="723"/>
      <c r="AY923" s="723"/>
      <c r="AZ923" s="1"/>
      <c r="BA923" s="1"/>
      <c r="BB923" s="1"/>
      <c r="BC923" s="717"/>
      <c r="BD923" s="723"/>
      <c r="BE923" s="723"/>
      <c r="BF923" s="723"/>
      <c r="BG923" s="723"/>
      <c r="BH923" s="723"/>
      <c r="BI923" s="1"/>
      <c r="BJ923" s="1"/>
      <c r="BK923" s="1"/>
      <c r="BL923" s="717"/>
      <c r="BM923" s="723"/>
      <c r="BN923" s="723"/>
      <c r="BO923" s="723"/>
      <c r="BP923" s="723"/>
      <c r="BQ923" s="723"/>
      <c r="BR923" s="1"/>
      <c r="BS923" s="1"/>
      <c r="BT923" s="1"/>
      <c r="BU923" s="1"/>
      <c r="BV923" s="1"/>
      <c r="BW923" s="1"/>
      <c r="BX923" s="1"/>
      <c r="BY923" s="1"/>
      <c r="BZ923" s="1"/>
      <c r="CA923" s="1"/>
      <c r="CB923" s="1"/>
      <c r="CC923" s="1"/>
    </row>
    <row r="924" spans="1:81" ht="39.75" customHeight="1" x14ac:dyDescent="0.3">
      <c r="A924" s="714"/>
      <c r="B924" s="715"/>
      <c r="C924" s="2"/>
      <c r="D924" s="2"/>
      <c r="E924" s="2"/>
      <c r="F924" s="2"/>
      <c r="G924" s="2"/>
      <c r="H924" s="2"/>
      <c r="I924" s="2"/>
      <c r="J924" s="716"/>
      <c r="K924" s="717"/>
      <c r="L924" s="718"/>
      <c r="M924" s="718"/>
      <c r="N924" s="719"/>
      <c r="O924" s="719"/>
      <c r="P924" s="719"/>
      <c r="Q924" s="719"/>
      <c r="R924" s="2"/>
      <c r="S924" s="2"/>
      <c r="T924" s="2"/>
      <c r="U924" s="2"/>
      <c r="V924" s="2"/>
      <c r="W924" s="2"/>
      <c r="X924" s="720"/>
      <c r="Y924" s="720"/>
      <c r="Z924" s="720"/>
      <c r="AA924" s="720"/>
      <c r="AB924" s="717"/>
      <c r="AC924" s="721"/>
      <c r="AD924" s="722"/>
      <c r="AE924" s="722"/>
      <c r="AF924" s="722"/>
      <c r="AG924" s="722"/>
      <c r="AH924" s="722"/>
      <c r="AI924" s="722"/>
      <c r="AJ924" s="722"/>
      <c r="AK924" s="717"/>
      <c r="AL924" s="723"/>
      <c r="AM924" s="723"/>
      <c r="AN924" s="723"/>
      <c r="AO924" s="723"/>
      <c r="AP924" s="723"/>
      <c r="AQ924" s="1"/>
      <c r="AR924" s="1"/>
      <c r="AS924" s="1"/>
      <c r="AT924" s="717"/>
      <c r="AU924" s="723"/>
      <c r="AV924" s="723"/>
      <c r="AW924" s="723"/>
      <c r="AX924" s="723"/>
      <c r="AY924" s="723"/>
      <c r="AZ924" s="1"/>
      <c r="BA924" s="1"/>
      <c r="BB924" s="1"/>
      <c r="BC924" s="717"/>
      <c r="BD924" s="723"/>
      <c r="BE924" s="723"/>
      <c r="BF924" s="723"/>
      <c r="BG924" s="723"/>
      <c r="BH924" s="723"/>
      <c r="BI924" s="1"/>
      <c r="BJ924" s="1"/>
      <c r="BK924" s="1"/>
      <c r="BL924" s="717"/>
      <c r="BM924" s="723"/>
      <c r="BN924" s="723"/>
      <c r="BO924" s="723"/>
      <c r="BP924" s="723"/>
      <c r="BQ924" s="723"/>
      <c r="BR924" s="1"/>
      <c r="BS924" s="1"/>
      <c r="BT924" s="1"/>
      <c r="BU924" s="1"/>
      <c r="BV924" s="1"/>
      <c r="BW924" s="1"/>
      <c r="BX924" s="1"/>
      <c r="BY924" s="1"/>
      <c r="BZ924" s="1"/>
      <c r="CA924" s="1"/>
      <c r="CB924" s="1"/>
      <c r="CC924" s="1"/>
    </row>
    <row r="925" spans="1:81" ht="39.75" customHeight="1" x14ac:dyDescent="0.3">
      <c r="A925" s="714"/>
      <c r="B925" s="715"/>
      <c r="C925" s="2"/>
      <c r="D925" s="2"/>
      <c r="E925" s="2"/>
      <c r="F925" s="2"/>
      <c r="G925" s="2"/>
      <c r="H925" s="2"/>
      <c r="I925" s="2"/>
      <c r="J925" s="716"/>
      <c r="K925" s="717"/>
      <c r="L925" s="718"/>
      <c r="M925" s="718"/>
      <c r="N925" s="719"/>
      <c r="O925" s="719"/>
      <c r="P925" s="719"/>
      <c r="Q925" s="719"/>
      <c r="R925" s="2"/>
      <c r="S925" s="2"/>
      <c r="T925" s="2"/>
      <c r="U925" s="2"/>
      <c r="V925" s="2"/>
      <c r="W925" s="2"/>
      <c r="X925" s="720"/>
      <c r="Y925" s="720"/>
      <c r="Z925" s="720"/>
      <c r="AA925" s="720"/>
      <c r="AB925" s="717"/>
      <c r="AC925" s="721"/>
      <c r="AD925" s="722"/>
      <c r="AE925" s="722"/>
      <c r="AF925" s="722"/>
      <c r="AG925" s="722"/>
      <c r="AH925" s="722"/>
      <c r="AI925" s="722"/>
      <c r="AJ925" s="722"/>
      <c r="AK925" s="717"/>
      <c r="AL925" s="723"/>
      <c r="AM925" s="723"/>
      <c r="AN925" s="723"/>
      <c r="AO925" s="723"/>
      <c r="AP925" s="723"/>
      <c r="AQ925" s="1"/>
      <c r="AR925" s="1"/>
      <c r="AS925" s="1"/>
      <c r="AT925" s="717"/>
      <c r="AU925" s="723"/>
      <c r="AV925" s="723"/>
      <c r="AW925" s="723"/>
      <c r="AX925" s="723"/>
      <c r="AY925" s="723"/>
      <c r="AZ925" s="1"/>
      <c r="BA925" s="1"/>
      <c r="BB925" s="1"/>
      <c r="BC925" s="717"/>
      <c r="BD925" s="723"/>
      <c r="BE925" s="723"/>
      <c r="BF925" s="723"/>
      <c r="BG925" s="723"/>
      <c r="BH925" s="723"/>
      <c r="BI925" s="1"/>
      <c r="BJ925" s="1"/>
      <c r="BK925" s="1"/>
      <c r="BL925" s="717"/>
      <c r="BM925" s="723"/>
      <c r="BN925" s="723"/>
      <c r="BO925" s="723"/>
      <c r="BP925" s="723"/>
      <c r="BQ925" s="723"/>
      <c r="BR925" s="1"/>
      <c r="BS925" s="1"/>
      <c r="BT925" s="1"/>
      <c r="BU925" s="1"/>
      <c r="BV925" s="1"/>
      <c r="BW925" s="1"/>
      <c r="BX925" s="1"/>
      <c r="BY925" s="1"/>
      <c r="BZ925" s="1"/>
      <c r="CA925" s="1"/>
      <c r="CB925" s="1"/>
      <c r="CC925" s="1"/>
    </row>
    <row r="926" spans="1:81" ht="39.75" customHeight="1" x14ac:dyDescent="0.3">
      <c r="A926" s="714"/>
      <c r="B926" s="715"/>
      <c r="C926" s="2"/>
      <c r="D926" s="2"/>
      <c r="E926" s="2"/>
      <c r="F926" s="2"/>
      <c r="G926" s="2"/>
      <c r="H926" s="2"/>
      <c r="I926" s="2"/>
      <c r="J926" s="716"/>
      <c r="K926" s="717"/>
      <c r="L926" s="718"/>
      <c r="M926" s="718"/>
      <c r="N926" s="719"/>
      <c r="O926" s="719"/>
      <c r="P926" s="719"/>
      <c r="Q926" s="719"/>
      <c r="R926" s="2"/>
      <c r="S926" s="2"/>
      <c r="T926" s="2"/>
      <c r="U926" s="2"/>
      <c r="V926" s="2"/>
      <c r="W926" s="2"/>
      <c r="X926" s="720"/>
      <c r="Y926" s="720"/>
      <c r="Z926" s="720"/>
      <c r="AA926" s="720"/>
      <c r="AB926" s="717"/>
      <c r="AC926" s="721"/>
      <c r="AD926" s="722"/>
      <c r="AE926" s="722"/>
      <c r="AF926" s="722"/>
      <c r="AG926" s="722"/>
      <c r="AH926" s="722"/>
      <c r="AI926" s="722"/>
      <c r="AJ926" s="722"/>
      <c r="AK926" s="717"/>
      <c r="AL926" s="723"/>
      <c r="AM926" s="723"/>
      <c r="AN926" s="723"/>
      <c r="AO926" s="723"/>
      <c r="AP926" s="723"/>
      <c r="AQ926" s="1"/>
      <c r="AR926" s="1"/>
      <c r="AS926" s="1"/>
      <c r="AT926" s="717"/>
      <c r="AU926" s="723"/>
      <c r="AV926" s="723"/>
      <c r="AW926" s="723"/>
      <c r="AX926" s="723"/>
      <c r="AY926" s="723"/>
      <c r="AZ926" s="1"/>
      <c r="BA926" s="1"/>
      <c r="BB926" s="1"/>
      <c r="BC926" s="717"/>
      <c r="BD926" s="723"/>
      <c r="BE926" s="723"/>
      <c r="BF926" s="723"/>
      <c r="BG926" s="723"/>
      <c r="BH926" s="723"/>
      <c r="BI926" s="1"/>
      <c r="BJ926" s="1"/>
      <c r="BK926" s="1"/>
      <c r="BL926" s="717"/>
      <c r="BM926" s="723"/>
      <c r="BN926" s="723"/>
      <c r="BO926" s="723"/>
      <c r="BP926" s="723"/>
      <c r="BQ926" s="723"/>
      <c r="BR926" s="1"/>
      <c r="BS926" s="1"/>
      <c r="BT926" s="1"/>
      <c r="BU926" s="1"/>
      <c r="BV926" s="1"/>
      <c r="BW926" s="1"/>
      <c r="BX926" s="1"/>
      <c r="BY926" s="1"/>
      <c r="BZ926" s="1"/>
      <c r="CA926" s="1"/>
      <c r="CB926" s="1"/>
      <c r="CC926" s="1"/>
    </row>
    <row r="927" spans="1:81" ht="39.75" customHeight="1" x14ac:dyDescent="0.3">
      <c r="A927" s="714"/>
      <c r="B927" s="715"/>
      <c r="C927" s="2"/>
      <c r="D927" s="2"/>
      <c r="E927" s="2"/>
      <c r="F927" s="2"/>
      <c r="G927" s="2"/>
      <c r="H927" s="2"/>
      <c r="I927" s="2"/>
      <c r="J927" s="716"/>
      <c r="K927" s="717"/>
      <c r="L927" s="718"/>
      <c r="M927" s="718"/>
      <c r="N927" s="719"/>
      <c r="O927" s="719"/>
      <c r="P927" s="719"/>
      <c r="Q927" s="719"/>
      <c r="R927" s="2"/>
      <c r="S927" s="2"/>
      <c r="T927" s="2"/>
      <c r="U927" s="2"/>
      <c r="V927" s="2"/>
      <c r="W927" s="2"/>
      <c r="X927" s="720"/>
      <c r="Y927" s="720"/>
      <c r="Z927" s="720"/>
      <c r="AA927" s="720"/>
      <c r="AB927" s="717"/>
      <c r="AC927" s="721"/>
      <c r="AD927" s="722"/>
      <c r="AE927" s="722"/>
      <c r="AF927" s="722"/>
      <c r="AG927" s="722"/>
      <c r="AH927" s="722"/>
      <c r="AI927" s="722"/>
      <c r="AJ927" s="722"/>
      <c r="AK927" s="717"/>
      <c r="AL927" s="723"/>
      <c r="AM927" s="723"/>
      <c r="AN927" s="723"/>
      <c r="AO927" s="723"/>
      <c r="AP927" s="723"/>
      <c r="AQ927" s="1"/>
      <c r="AR927" s="1"/>
      <c r="AS927" s="1"/>
      <c r="AT927" s="717"/>
      <c r="AU927" s="723"/>
      <c r="AV927" s="723"/>
      <c r="AW927" s="723"/>
      <c r="AX927" s="723"/>
      <c r="AY927" s="723"/>
      <c r="AZ927" s="1"/>
      <c r="BA927" s="1"/>
      <c r="BB927" s="1"/>
      <c r="BC927" s="717"/>
      <c r="BD927" s="723"/>
      <c r="BE927" s="723"/>
      <c r="BF927" s="723"/>
      <c r="BG927" s="723"/>
      <c r="BH927" s="723"/>
      <c r="BI927" s="1"/>
      <c r="BJ927" s="1"/>
      <c r="BK927" s="1"/>
      <c r="BL927" s="717"/>
      <c r="BM927" s="723"/>
      <c r="BN927" s="723"/>
      <c r="BO927" s="723"/>
      <c r="BP927" s="723"/>
      <c r="BQ927" s="723"/>
      <c r="BR927" s="1"/>
      <c r="BS927" s="1"/>
      <c r="BT927" s="1"/>
      <c r="BU927" s="1"/>
      <c r="BV927" s="1"/>
      <c r="BW927" s="1"/>
      <c r="BX927" s="1"/>
      <c r="BY927" s="1"/>
      <c r="BZ927" s="1"/>
      <c r="CA927" s="1"/>
      <c r="CB927" s="1"/>
      <c r="CC927" s="1"/>
    </row>
    <row r="928" spans="1:81" ht="39.75" customHeight="1" x14ac:dyDescent="0.3">
      <c r="A928" s="714"/>
      <c r="B928" s="715"/>
      <c r="C928" s="2"/>
      <c r="D928" s="2"/>
      <c r="E928" s="2"/>
      <c r="F928" s="2"/>
      <c r="G928" s="2"/>
      <c r="H928" s="2"/>
      <c r="I928" s="2"/>
      <c r="J928" s="716"/>
      <c r="K928" s="717"/>
      <c r="L928" s="718"/>
      <c r="M928" s="718"/>
      <c r="N928" s="719"/>
      <c r="O928" s="719"/>
      <c r="P928" s="719"/>
      <c r="Q928" s="719"/>
      <c r="R928" s="2"/>
      <c r="S928" s="2"/>
      <c r="T928" s="2"/>
      <c r="U928" s="2"/>
      <c r="V928" s="2"/>
      <c r="W928" s="2"/>
      <c r="X928" s="720"/>
      <c r="Y928" s="720"/>
      <c r="Z928" s="720"/>
      <c r="AA928" s="720"/>
      <c r="AB928" s="717"/>
      <c r="AC928" s="721"/>
      <c r="AD928" s="722"/>
      <c r="AE928" s="722"/>
      <c r="AF928" s="722"/>
      <c r="AG928" s="722"/>
      <c r="AH928" s="722"/>
      <c r="AI928" s="722"/>
      <c r="AJ928" s="722"/>
      <c r="AK928" s="717"/>
      <c r="AL928" s="723"/>
      <c r="AM928" s="723"/>
      <c r="AN928" s="723"/>
      <c r="AO928" s="723"/>
      <c r="AP928" s="723"/>
      <c r="AQ928" s="1"/>
      <c r="AR928" s="1"/>
      <c r="AS928" s="1"/>
      <c r="AT928" s="717"/>
      <c r="AU928" s="723"/>
      <c r="AV928" s="723"/>
      <c r="AW928" s="723"/>
      <c r="AX928" s="723"/>
      <c r="AY928" s="723"/>
      <c r="AZ928" s="1"/>
      <c r="BA928" s="1"/>
      <c r="BB928" s="1"/>
      <c r="BC928" s="717"/>
      <c r="BD928" s="723"/>
      <c r="BE928" s="723"/>
      <c r="BF928" s="723"/>
      <c r="BG928" s="723"/>
      <c r="BH928" s="723"/>
      <c r="BI928" s="1"/>
      <c r="BJ928" s="1"/>
      <c r="BK928" s="1"/>
      <c r="BL928" s="717"/>
      <c r="BM928" s="723"/>
      <c r="BN928" s="723"/>
      <c r="BO928" s="723"/>
      <c r="BP928" s="723"/>
      <c r="BQ928" s="723"/>
      <c r="BR928" s="1"/>
      <c r="BS928" s="1"/>
      <c r="BT928" s="1"/>
      <c r="BU928" s="1"/>
      <c r="BV928" s="1"/>
      <c r="BW928" s="1"/>
      <c r="BX928" s="1"/>
      <c r="BY928" s="1"/>
      <c r="BZ928" s="1"/>
      <c r="CA928" s="1"/>
      <c r="CB928" s="1"/>
      <c r="CC928" s="1"/>
    </row>
    <row r="929" spans="1:81" ht="39.75" customHeight="1" x14ac:dyDescent="0.3">
      <c r="A929" s="714"/>
      <c r="B929" s="715"/>
      <c r="C929" s="2"/>
      <c r="D929" s="2"/>
      <c r="E929" s="2"/>
      <c r="F929" s="2"/>
      <c r="G929" s="2"/>
      <c r="H929" s="2"/>
      <c r="I929" s="2"/>
      <c r="J929" s="716"/>
      <c r="K929" s="717"/>
      <c r="L929" s="718"/>
      <c r="M929" s="718"/>
      <c r="N929" s="719"/>
      <c r="O929" s="719"/>
      <c r="P929" s="719"/>
      <c r="Q929" s="719"/>
      <c r="R929" s="2"/>
      <c r="S929" s="2"/>
      <c r="T929" s="2"/>
      <c r="U929" s="2"/>
      <c r="V929" s="2"/>
      <c r="W929" s="2"/>
      <c r="X929" s="720"/>
      <c r="Y929" s="720"/>
      <c r="Z929" s="720"/>
      <c r="AA929" s="720"/>
      <c r="AB929" s="717"/>
      <c r="AC929" s="721"/>
      <c r="AD929" s="722"/>
      <c r="AE929" s="722"/>
      <c r="AF929" s="722"/>
      <c r="AG929" s="722"/>
      <c r="AH929" s="722"/>
      <c r="AI929" s="722"/>
      <c r="AJ929" s="722"/>
      <c r="AK929" s="717"/>
      <c r="AL929" s="723"/>
      <c r="AM929" s="723"/>
      <c r="AN929" s="723"/>
      <c r="AO929" s="723"/>
      <c r="AP929" s="723"/>
      <c r="AQ929" s="1"/>
      <c r="AR929" s="1"/>
      <c r="AS929" s="1"/>
      <c r="AT929" s="717"/>
      <c r="AU929" s="723"/>
      <c r="AV929" s="723"/>
      <c r="AW929" s="723"/>
      <c r="AX929" s="723"/>
      <c r="AY929" s="723"/>
      <c r="AZ929" s="1"/>
      <c r="BA929" s="1"/>
      <c r="BB929" s="1"/>
      <c r="BC929" s="717"/>
      <c r="BD929" s="723"/>
      <c r="BE929" s="723"/>
      <c r="BF929" s="723"/>
      <c r="BG929" s="723"/>
      <c r="BH929" s="723"/>
      <c r="BI929" s="1"/>
      <c r="BJ929" s="1"/>
      <c r="BK929" s="1"/>
      <c r="BL929" s="717"/>
      <c r="BM929" s="723"/>
      <c r="BN929" s="723"/>
      <c r="BO929" s="723"/>
      <c r="BP929" s="723"/>
      <c r="BQ929" s="723"/>
      <c r="BR929" s="1"/>
      <c r="BS929" s="1"/>
      <c r="BT929" s="1"/>
      <c r="BU929" s="1"/>
      <c r="BV929" s="1"/>
      <c r="BW929" s="1"/>
      <c r="BX929" s="1"/>
      <c r="BY929" s="1"/>
      <c r="BZ929" s="1"/>
      <c r="CA929" s="1"/>
      <c r="CB929" s="1"/>
      <c r="CC929" s="1"/>
    </row>
    <row r="930" spans="1:81" ht="39.75" customHeight="1" x14ac:dyDescent="0.3">
      <c r="A930" s="714"/>
      <c r="B930" s="715"/>
      <c r="C930" s="2"/>
      <c r="D930" s="2"/>
      <c r="E930" s="2"/>
      <c r="F930" s="2"/>
      <c r="G930" s="2"/>
      <c r="H930" s="2"/>
      <c r="I930" s="2"/>
      <c r="J930" s="716"/>
      <c r="K930" s="717"/>
      <c r="L930" s="718"/>
      <c r="M930" s="718"/>
      <c r="N930" s="719"/>
      <c r="O930" s="719"/>
      <c r="P930" s="719"/>
      <c r="Q930" s="719"/>
      <c r="R930" s="2"/>
      <c r="S930" s="2"/>
      <c r="T930" s="2"/>
      <c r="U930" s="2"/>
      <c r="V930" s="2"/>
      <c r="W930" s="2"/>
      <c r="X930" s="720"/>
      <c r="Y930" s="720"/>
      <c r="Z930" s="720"/>
      <c r="AA930" s="720"/>
      <c r="AB930" s="717"/>
      <c r="AC930" s="721"/>
      <c r="AD930" s="722"/>
      <c r="AE930" s="722"/>
      <c r="AF930" s="722"/>
      <c r="AG930" s="722"/>
      <c r="AH930" s="722"/>
      <c r="AI930" s="722"/>
      <c r="AJ930" s="722"/>
      <c r="AK930" s="717"/>
      <c r="AL930" s="723"/>
      <c r="AM930" s="723"/>
      <c r="AN930" s="723"/>
      <c r="AO930" s="723"/>
      <c r="AP930" s="723"/>
      <c r="AQ930" s="1"/>
      <c r="AR930" s="1"/>
      <c r="AS930" s="1"/>
      <c r="AT930" s="717"/>
      <c r="AU930" s="723"/>
      <c r="AV930" s="723"/>
      <c r="AW930" s="723"/>
      <c r="AX930" s="723"/>
      <c r="AY930" s="723"/>
      <c r="AZ930" s="1"/>
      <c r="BA930" s="1"/>
      <c r="BB930" s="1"/>
      <c r="BC930" s="717"/>
      <c r="BD930" s="723"/>
      <c r="BE930" s="723"/>
      <c r="BF930" s="723"/>
      <c r="BG930" s="723"/>
      <c r="BH930" s="723"/>
      <c r="BI930" s="1"/>
      <c r="BJ930" s="1"/>
      <c r="BK930" s="1"/>
      <c r="BL930" s="717"/>
      <c r="BM930" s="723"/>
      <c r="BN930" s="723"/>
      <c r="BO930" s="723"/>
      <c r="BP930" s="723"/>
      <c r="BQ930" s="723"/>
      <c r="BR930" s="1"/>
      <c r="BS930" s="1"/>
      <c r="BT930" s="1"/>
      <c r="BU930" s="1"/>
      <c r="BV930" s="1"/>
      <c r="BW930" s="1"/>
      <c r="BX930" s="1"/>
      <c r="BY930" s="1"/>
      <c r="BZ930" s="1"/>
      <c r="CA930" s="1"/>
      <c r="CB930" s="1"/>
      <c r="CC930" s="1"/>
    </row>
    <row r="931" spans="1:81" ht="39.75" customHeight="1" x14ac:dyDescent="0.3">
      <c r="A931" s="714"/>
      <c r="B931" s="715"/>
      <c r="C931" s="2"/>
      <c r="D931" s="2"/>
      <c r="E931" s="2"/>
      <c r="F931" s="2"/>
      <c r="G931" s="2"/>
      <c r="H931" s="2"/>
      <c r="I931" s="2"/>
      <c r="J931" s="716"/>
      <c r="K931" s="717"/>
      <c r="L931" s="718"/>
      <c r="M931" s="718"/>
      <c r="N931" s="719"/>
      <c r="O931" s="719"/>
      <c r="P931" s="719"/>
      <c r="Q931" s="719"/>
      <c r="R931" s="2"/>
      <c r="S931" s="2"/>
      <c r="T931" s="2"/>
      <c r="U931" s="2"/>
      <c r="V931" s="2"/>
      <c r="W931" s="2"/>
      <c r="X931" s="720"/>
      <c r="Y931" s="720"/>
      <c r="Z931" s="720"/>
      <c r="AA931" s="720"/>
      <c r="AB931" s="717"/>
      <c r="AC931" s="721"/>
      <c r="AD931" s="722"/>
      <c r="AE931" s="722"/>
      <c r="AF931" s="722"/>
      <c r="AG931" s="722"/>
      <c r="AH931" s="722"/>
      <c r="AI931" s="722"/>
      <c r="AJ931" s="722"/>
      <c r="AK931" s="717"/>
      <c r="AL931" s="723"/>
      <c r="AM931" s="723"/>
      <c r="AN931" s="723"/>
      <c r="AO931" s="723"/>
      <c r="AP931" s="723"/>
      <c r="AQ931" s="1"/>
      <c r="AR931" s="1"/>
      <c r="AS931" s="1"/>
      <c r="AT931" s="717"/>
      <c r="AU931" s="723"/>
      <c r="AV931" s="723"/>
      <c r="AW931" s="723"/>
      <c r="AX931" s="723"/>
      <c r="AY931" s="723"/>
      <c r="AZ931" s="1"/>
      <c r="BA931" s="1"/>
      <c r="BB931" s="1"/>
      <c r="BC931" s="717"/>
      <c r="BD931" s="723"/>
      <c r="BE931" s="723"/>
      <c r="BF931" s="723"/>
      <c r="BG931" s="723"/>
      <c r="BH931" s="723"/>
      <c r="BI931" s="1"/>
      <c r="BJ931" s="1"/>
      <c r="BK931" s="1"/>
      <c r="BL931" s="717"/>
      <c r="BM931" s="723"/>
      <c r="BN931" s="723"/>
      <c r="BO931" s="723"/>
      <c r="BP931" s="723"/>
      <c r="BQ931" s="723"/>
      <c r="BR931" s="1"/>
      <c r="BS931" s="1"/>
      <c r="BT931" s="1"/>
      <c r="BU931" s="1"/>
      <c r="BV931" s="1"/>
      <c r="BW931" s="1"/>
      <c r="BX931" s="1"/>
      <c r="BY931" s="1"/>
      <c r="BZ931" s="1"/>
      <c r="CA931" s="1"/>
      <c r="CB931" s="1"/>
      <c r="CC931" s="1"/>
    </row>
    <row r="932" spans="1:81" ht="39.75" customHeight="1" x14ac:dyDescent="0.3">
      <c r="A932" s="714"/>
      <c r="B932" s="715"/>
      <c r="C932" s="2"/>
      <c r="D932" s="2"/>
      <c r="E932" s="2"/>
      <c r="F932" s="2"/>
      <c r="G932" s="2"/>
      <c r="H932" s="2"/>
      <c r="I932" s="2"/>
      <c r="J932" s="716"/>
      <c r="K932" s="717"/>
      <c r="L932" s="718"/>
      <c r="M932" s="718"/>
      <c r="N932" s="719"/>
      <c r="O932" s="719"/>
      <c r="P932" s="719"/>
      <c r="Q932" s="719"/>
      <c r="R932" s="2"/>
      <c r="S932" s="2"/>
      <c r="T932" s="2"/>
      <c r="U932" s="2"/>
      <c r="V932" s="2"/>
      <c r="W932" s="2"/>
      <c r="X932" s="720"/>
      <c r="Y932" s="720"/>
      <c r="Z932" s="720"/>
      <c r="AA932" s="720"/>
      <c r="AB932" s="717"/>
      <c r="AC932" s="721"/>
      <c r="AD932" s="722"/>
      <c r="AE932" s="722"/>
      <c r="AF932" s="722"/>
      <c r="AG932" s="722"/>
      <c r="AH932" s="722"/>
      <c r="AI932" s="722"/>
      <c r="AJ932" s="722"/>
      <c r="AK932" s="717"/>
      <c r="AL932" s="723"/>
      <c r="AM932" s="723"/>
      <c r="AN932" s="723"/>
      <c r="AO932" s="723"/>
      <c r="AP932" s="723"/>
      <c r="AQ932" s="1"/>
      <c r="AR932" s="1"/>
      <c r="AS932" s="1"/>
      <c r="AT932" s="717"/>
      <c r="AU932" s="723"/>
      <c r="AV932" s="723"/>
      <c r="AW932" s="723"/>
      <c r="AX932" s="723"/>
      <c r="AY932" s="723"/>
      <c r="AZ932" s="1"/>
      <c r="BA932" s="1"/>
      <c r="BB932" s="1"/>
      <c r="BC932" s="717"/>
      <c r="BD932" s="723"/>
      <c r="BE932" s="723"/>
      <c r="BF932" s="723"/>
      <c r="BG932" s="723"/>
      <c r="BH932" s="723"/>
      <c r="BI932" s="1"/>
      <c r="BJ932" s="1"/>
      <c r="BK932" s="1"/>
      <c r="BL932" s="717"/>
      <c r="BM932" s="723"/>
      <c r="BN932" s="723"/>
      <c r="BO932" s="723"/>
      <c r="BP932" s="723"/>
      <c r="BQ932" s="723"/>
      <c r="BR932" s="1"/>
      <c r="BS932" s="1"/>
      <c r="BT932" s="1"/>
      <c r="BU932" s="1"/>
      <c r="BV932" s="1"/>
      <c r="BW932" s="1"/>
      <c r="BX932" s="1"/>
      <c r="BY932" s="1"/>
      <c r="BZ932" s="1"/>
      <c r="CA932" s="1"/>
      <c r="CB932" s="1"/>
      <c r="CC932" s="1"/>
    </row>
    <row r="933" spans="1:81" ht="39.75" customHeight="1" x14ac:dyDescent="0.3">
      <c r="A933" s="714"/>
      <c r="B933" s="715"/>
      <c r="C933" s="2"/>
      <c r="D933" s="2"/>
      <c r="E933" s="2"/>
      <c r="F933" s="2"/>
      <c r="G933" s="2"/>
      <c r="H933" s="2"/>
      <c r="I933" s="2"/>
      <c r="J933" s="716"/>
      <c r="K933" s="717"/>
      <c r="L933" s="718"/>
      <c r="M933" s="718"/>
      <c r="N933" s="719"/>
      <c r="O933" s="719"/>
      <c r="P933" s="719"/>
      <c r="Q933" s="719"/>
      <c r="R933" s="2"/>
      <c r="S933" s="2"/>
      <c r="T933" s="2"/>
      <c r="U933" s="2"/>
      <c r="V933" s="2"/>
      <c r="W933" s="2"/>
      <c r="X933" s="720"/>
      <c r="Y933" s="720"/>
      <c r="Z933" s="720"/>
      <c r="AA933" s="720"/>
      <c r="AB933" s="717"/>
      <c r="AC933" s="721"/>
      <c r="AD933" s="722"/>
      <c r="AE933" s="722"/>
      <c r="AF933" s="722"/>
      <c r="AG933" s="722"/>
      <c r="AH933" s="722"/>
      <c r="AI933" s="722"/>
      <c r="AJ933" s="722"/>
      <c r="AK933" s="717"/>
      <c r="AL933" s="723"/>
      <c r="AM933" s="723"/>
      <c r="AN933" s="723"/>
      <c r="AO933" s="723"/>
      <c r="AP933" s="723"/>
      <c r="AQ933" s="1"/>
      <c r="AR933" s="1"/>
      <c r="AS933" s="1"/>
      <c r="AT933" s="717"/>
      <c r="AU933" s="723"/>
      <c r="AV933" s="723"/>
      <c r="AW933" s="723"/>
      <c r="AX933" s="723"/>
      <c r="AY933" s="723"/>
      <c r="AZ933" s="1"/>
      <c r="BA933" s="1"/>
      <c r="BB933" s="1"/>
      <c r="BC933" s="717"/>
      <c r="BD933" s="723"/>
      <c r="BE933" s="723"/>
      <c r="BF933" s="723"/>
      <c r="BG933" s="723"/>
      <c r="BH933" s="723"/>
      <c r="BI933" s="1"/>
      <c r="BJ933" s="1"/>
      <c r="BK933" s="1"/>
      <c r="BL933" s="717"/>
      <c r="BM933" s="723"/>
      <c r="BN933" s="723"/>
      <c r="BO933" s="723"/>
      <c r="BP933" s="723"/>
      <c r="BQ933" s="723"/>
      <c r="BR933" s="1"/>
      <c r="BS933" s="1"/>
      <c r="BT933" s="1"/>
      <c r="BU933" s="1"/>
      <c r="BV933" s="1"/>
      <c r="BW933" s="1"/>
      <c r="BX933" s="1"/>
      <c r="BY933" s="1"/>
      <c r="BZ933" s="1"/>
      <c r="CA933" s="1"/>
      <c r="CB933" s="1"/>
      <c r="CC933" s="1"/>
    </row>
    <row r="934" spans="1:81" ht="39.75" customHeight="1" x14ac:dyDescent="0.3">
      <c r="A934" s="714"/>
      <c r="B934" s="715"/>
      <c r="C934" s="2"/>
      <c r="D934" s="2"/>
      <c r="E934" s="2"/>
      <c r="F934" s="2"/>
      <c r="G934" s="2"/>
      <c r="H934" s="2"/>
      <c r="I934" s="2"/>
      <c r="J934" s="716"/>
      <c r="K934" s="717"/>
      <c r="L934" s="718"/>
      <c r="M934" s="718"/>
      <c r="N934" s="719"/>
      <c r="O934" s="719"/>
      <c r="P934" s="719"/>
      <c r="Q934" s="719"/>
      <c r="R934" s="2"/>
      <c r="S934" s="2"/>
      <c r="T934" s="2"/>
      <c r="U934" s="2"/>
      <c r="V934" s="2"/>
      <c r="W934" s="2"/>
      <c r="X934" s="720"/>
      <c r="Y934" s="720"/>
      <c r="Z934" s="720"/>
      <c r="AA934" s="720"/>
      <c r="AB934" s="717"/>
      <c r="AC934" s="721"/>
      <c r="AD934" s="722"/>
      <c r="AE934" s="722"/>
      <c r="AF934" s="722"/>
      <c r="AG934" s="722"/>
      <c r="AH934" s="722"/>
      <c r="AI934" s="722"/>
      <c r="AJ934" s="722"/>
      <c r="AK934" s="717"/>
      <c r="AL934" s="723"/>
      <c r="AM934" s="723"/>
      <c r="AN934" s="723"/>
      <c r="AO934" s="723"/>
      <c r="AP934" s="723"/>
      <c r="AQ934" s="1"/>
      <c r="AR934" s="1"/>
      <c r="AS934" s="1"/>
      <c r="AT934" s="717"/>
      <c r="AU934" s="723"/>
      <c r="AV934" s="723"/>
      <c r="AW934" s="723"/>
      <c r="AX934" s="723"/>
      <c r="AY934" s="723"/>
      <c r="AZ934" s="1"/>
      <c r="BA934" s="1"/>
      <c r="BB934" s="1"/>
      <c r="BC934" s="717"/>
      <c r="BD934" s="723"/>
      <c r="BE934" s="723"/>
      <c r="BF934" s="723"/>
      <c r="BG934" s="723"/>
      <c r="BH934" s="723"/>
      <c r="BI934" s="1"/>
      <c r="BJ934" s="1"/>
      <c r="BK934" s="1"/>
      <c r="BL934" s="717"/>
      <c r="BM934" s="723"/>
      <c r="BN934" s="723"/>
      <c r="BO934" s="723"/>
      <c r="BP934" s="723"/>
      <c r="BQ934" s="723"/>
      <c r="BR934" s="1"/>
      <c r="BS934" s="1"/>
      <c r="BT934" s="1"/>
      <c r="BU934" s="1"/>
      <c r="BV934" s="1"/>
      <c r="BW934" s="1"/>
      <c r="BX934" s="1"/>
      <c r="BY934" s="1"/>
      <c r="BZ934" s="1"/>
      <c r="CA934" s="1"/>
      <c r="CB934" s="1"/>
      <c r="CC934" s="1"/>
    </row>
    <row r="935" spans="1:81" ht="39.75" customHeight="1" x14ac:dyDescent="0.3">
      <c r="A935" s="714"/>
      <c r="B935" s="715"/>
      <c r="C935" s="2"/>
      <c r="D935" s="2"/>
      <c r="E935" s="2"/>
      <c r="F935" s="2"/>
      <c r="G935" s="2"/>
      <c r="H935" s="2"/>
      <c r="I935" s="2"/>
      <c r="J935" s="716"/>
      <c r="K935" s="717"/>
      <c r="L935" s="718"/>
      <c r="M935" s="718"/>
      <c r="N935" s="719"/>
      <c r="O935" s="719"/>
      <c r="P935" s="719"/>
      <c r="Q935" s="719"/>
      <c r="R935" s="2"/>
      <c r="S935" s="2"/>
      <c r="T935" s="2"/>
      <c r="U935" s="2"/>
      <c r="V935" s="2"/>
      <c r="W935" s="2"/>
      <c r="X935" s="720"/>
      <c r="Y935" s="720"/>
      <c r="Z935" s="720"/>
      <c r="AA935" s="720"/>
      <c r="AB935" s="717"/>
      <c r="AC935" s="721"/>
      <c r="AD935" s="722"/>
      <c r="AE935" s="722"/>
      <c r="AF935" s="722"/>
      <c r="AG935" s="722"/>
      <c r="AH935" s="722"/>
      <c r="AI935" s="722"/>
      <c r="AJ935" s="722"/>
      <c r="AK935" s="717"/>
      <c r="AL935" s="723"/>
      <c r="AM935" s="723"/>
      <c r="AN935" s="723"/>
      <c r="AO935" s="723"/>
      <c r="AP935" s="723"/>
      <c r="AQ935" s="1"/>
      <c r="AR935" s="1"/>
      <c r="AS935" s="1"/>
      <c r="AT935" s="717"/>
      <c r="AU935" s="723"/>
      <c r="AV935" s="723"/>
      <c r="AW935" s="723"/>
      <c r="AX935" s="723"/>
      <c r="AY935" s="723"/>
      <c r="AZ935" s="1"/>
      <c r="BA935" s="1"/>
      <c r="BB935" s="1"/>
      <c r="BC935" s="717"/>
      <c r="BD935" s="723"/>
      <c r="BE935" s="723"/>
      <c r="BF935" s="723"/>
      <c r="BG935" s="723"/>
      <c r="BH935" s="723"/>
      <c r="BI935" s="1"/>
      <c r="BJ935" s="1"/>
      <c r="BK935" s="1"/>
      <c r="BL935" s="717"/>
      <c r="BM935" s="723"/>
      <c r="BN935" s="723"/>
      <c r="BO935" s="723"/>
      <c r="BP935" s="723"/>
      <c r="BQ935" s="723"/>
      <c r="BR935" s="1"/>
      <c r="BS935" s="1"/>
      <c r="BT935" s="1"/>
      <c r="BU935" s="1"/>
      <c r="BV935" s="1"/>
      <c r="BW935" s="1"/>
      <c r="BX935" s="1"/>
      <c r="BY935" s="1"/>
      <c r="BZ935" s="1"/>
      <c r="CA935" s="1"/>
      <c r="CB935" s="1"/>
      <c r="CC935" s="1"/>
    </row>
    <row r="936" spans="1:81" ht="39.75" customHeight="1" x14ac:dyDescent="0.3">
      <c r="A936" s="714"/>
      <c r="B936" s="715"/>
      <c r="C936" s="2"/>
      <c r="D936" s="2"/>
      <c r="E936" s="2"/>
      <c r="F936" s="2"/>
      <c r="G936" s="2"/>
      <c r="H936" s="2"/>
      <c r="I936" s="2"/>
      <c r="J936" s="716"/>
      <c r="K936" s="717"/>
      <c r="L936" s="718"/>
      <c r="M936" s="718"/>
      <c r="N936" s="719"/>
      <c r="O936" s="719"/>
      <c r="P936" s="719"/>
      <c r="Q936" s="719"/>
      <c r="R936" s="2"/>
      <c r="S936" s="2"/>
      <c r="T936" s="2"/>
      <c r="U936" s="2"/>
      <c r="V936" s="2"/>
      <c r="W936" s="2"/>
      <c r="X936" s="720"/>
      <c r="Y936" s="720"/>
      <c r="Z936" s="720"/>
      <c r="AA936" s="720"/>
      <c r="AB936" s="717"/>
      <c r="AC936" s="721"/>
      <c r="AD936" s="722"/>
      <c r="AE936" s="722"/>
      <c r="AF936" s="722"/>
      <c r="AG936" s="722"/>
      <c r="AH936" s="722"/>
      <c r="AI936" s="722"/>
      <c r="AJ936" s="722"/>
      <c r="AK936" s="717"/>
      <c r="AL936" s="723"/>
      <c r="AM936" s="723"/>
      <c r="AN936" s="723"/>
      <c r="AO936" s="723"/>
      <c r="AP936" s="723"/>
      <c r="AQ936" s="1"/>
      <c r="AR936" s="1"/>
      <c r="AS936" s="1"/>
      <c r="AT936" s="717"/>
      <c r="AU936" s="723"/>
      <c r="AV936" s="723"/>
      <c r="AW936" s="723"/>
      <c r="AX936" s="723"/>
      <c r="AY936" s="723"/>
      <c r="AZ936" s="1"/>
      <c r="BA936" s="1"/>
      <c r="BB936" s="1"/>
      <c r="BC936" s="717"/>
      <c r="BD936" s="723"/>
      <c r="BE936" s="723"/>
      <c r="BF936" s="723"/>
      <c r="BG936" s="723"/>
      <c r="BH936" s="723"/>
      <c r="BI936" s="1"/>
      <c r="BJ936" s="1"/>
      <c r="BK936" s="1"/>
      <c r="BL936" s="717"/>
      <c r="BM936" s="723"/>
      <c r="BN936" s="723"/>
      <c r="BO936" s="723"/>
      <c r="BP936" s="723"/>
      <c r="BQ936" s="723"/>
      <c r="BR936" s="1"/>
      <c r="BS936" s="1"/>
      <c r="BT936" s="1"/>
      <c r="BU936" s="1"/>
      <c r="BV936" s="1"/>
      <c r="BW936" s="1"/>
      <c r="BX936" s="1"/>
      <c r="BY936" s="1"/>
      <c r="BZ936" s="1"/>
      <c r="CA936" s="1"/>
      <c r="CB936" s="1"/>
      <c r="CC936" s="1"/>
    </row>
    <row r="937" spans="1:81" ht="39.75" customHeight="1" x14ac:dyDescent="0.3">
      <c r="A937" s="714"/>
      <c r="B937" s="715"/>
      <c r="C937" s="2"/>
      <c r="D937" s="2"/>
      <c r="E937" s="2"/>
      <c r="F937" s="2"/>
      <c r="G937" s="2"/>
      <c r="H937" s="2"/>
      <c r="I937" s="2"/>
      <c r="J937" s="716"/>
      <c r="K937" s="717"/>
      <c r="L937" s="718"/>
      <c r="M937" s="718"/>
      <c r="N937" s="719"/>
      <c r="O937" s="719"/>
      <c r="P937" s="719"/>
      <c r="Q937" s="719"/>
      <c r="R937" s="2"/>
      <c r="S937" s="2"/>
      <c r="T937" s="2"/>
      <c r="U937" s="2"/>
      <c r="V937" s="2"/>
      <c r="W937" s="2"/>
      <c r="X937" s="720"/>
      <c r="Y937" s="720"/>
      <c r="Z937" s="720"/>
      <c r="AA937" s="720"/>
      <c r="AB937" s="717"/>
      <c r="AC937" s="721"/>
      <c r="AD937" s="722"/>
      <c r="AE937" s="722"/>
      <c r="AF937" s="722"/>
      <c r="AG937" s="722"/>
      <c r="AH937" s="722"/>
      <c r="AI937" s="722"/>
      <c r="AJ937" s="722"/>
      <c r="AK937" s="717"/>
      <c r="AL937" s="723"/>
      <c r="AM937" s="723"/>
      <c r="AN937" s="723"/>
      <c r="AO937" s="723"/>
      <c r="AP937" s="723"/>
      <c r="AQ937" s="1"/>
      <c r="AR937" s="1"/>
      <c r="AS937" s="1"/>
      <c r="AT937" s="717"/>
      <c r="AU937" s="723"/>
      <c r="AV937" s="723"/>
      <c r="AW937" s="723"/>
      <c r="AX937" s="723"/>
      <c r="AY937" s="723"/>
      <c r="AZ937" s="1"/>
      <c r="BA937" s="1"/>
      <c r="BB937" s="1"/>
      <c r="BC937" s="717"/>
      <c r="BD937" s="723"/>
      <c r="BE937" s="723"/>
      <c r="BF937" s="723"/>
      <c r="BG937" s="723"/>
      <c r="BH937" s="723"/>
      <c r="BI937" s="1"/>
      <c r="BJ937" s="1"/>
      <c r="BK937" s="1"/>
      <c r="BL937" s="717"/>
      <c r="BM937" s="723"/>
      <c r="BN937" s="723"/>
      <c r="BO937" s="723"/>
      <c r="BP937" s="723"/>
      <c r="BQ937" s="723"/>
      <c r="BR937" s="1"/>
      <c r="BS937" s="1"/>
      <c r="BT937" s="1"/>
      <c r="BU937" s="1"/>
      <c r="BV937" s="1"/>
      <c r="BW937" s="1"/>
      <c r="BX937" s="1"/>
      <c r="BY937" s="1"/>
      <c r="BZ937" s="1"/>
      <c r="CA937" s="1"/>
      <c r="CB937" s="1"/>
      <c r="CC937" s="1"/>
    </row>
    <row r="938" spans="1:81" ht="39.75" customHeight="1" x14ac:dyDescent="0.3">
      <c r="A938" s="714"/>
      <c r="B938" s="715"/>
      <c r="C938" s="2"/>
      <c r="D938" s="2"/>
      <c r="E938" s="2"/>
      <c r="F938" s="2"/>
      <c r="G938" s="2"/>
      <c r="H938" s="2"/>
      <c r="I938" s="2"/>
      <c r="J938" s="716"/>
      <c r="K938" s="717"/>
      <c r="L938" s="718"/>
      <c r="M938" s="718"/>
      <c r="N938" s="719"/>
      <c r="O938" s="719"/>
      <c r="P938" s="719"/>
      <c r="Q938" s="719"/>
      <c r="R938" s="2"/>
      <c r="S938" s="2"/>
      <c r="T938" s="2"/>
      <c r="U938" s="2"/>
      <c r="V938" s="2"/>
      <c r="W938" s="2"/>
      <c r="X938" s="720"/>
      <c r="Y938" s="720"/>
      <c r="Z938" s="720"/>
      <c r="AA938" s="720"/>
      <c r="AB938" s="717"/>
      <c r="AC938" s="721"/>
      <c r="AD938" s="722"/>
      <c r="AE938" s="722"/>
      <c r="AF938" s="722"/>
      <c r="AG938" s="722"/>
      <c r="AH938" s="722"/>
      <c r="AI938" s="722"/>
      <c r="AJ938" s="722"/>
      <c r="AK938" s="717"/>
      <c r="AL938" s="723"/>
      <c r="AM938" s="723"/>
      <c r="AN938" s="723"/>
      <c r="AO938" s="723"/>
      <c r="AP938" s="723"/>
      <c r="AQ938" s="1"/>
      <c r="AR938" s="1"/>
      <c r="AS938" s="1"/>
      <c r="AT938" s="717"/>
      <c r="AU938" s="723"/>
      <c r="AV938" s="723"/>
      <c r="AW938" s="723"/>
      <c r="AX938" s="723"/>
      <c r="AY938" s="723"/>
      <c r="AZ938" s="1"/>
      <c r="BA938" s="1"/>
      <c r="BB938" s="1"/>
      <c r="BC938" s="717"/>
      <c r="BD938" s="723"/>
      <c r="BE938" s="723"/>
      <c r="BF938" s="723"/>
      <c r="BG938" s="723"/>
      <c r="BH938" s="723"/>
      <c r="BI938" s="1"/>
      <c r="BJ938" s="1"/>
      <c r="BK938" s="1"/>
      <c r="BL938" s="717"/>
      <c r="BM938" s="723"/>
      <c r="BN938" s="723"/>
      <c r="BO938" s="723"/>
      <c r="BP938" s="723"/>
      <c r="BQ938" s="723"/>
      <c r="BR938" s="1"/>
      <c r="BS938" s="1"/>
      <c r="BT938" s="1"/>
      <c r="BU938" s="1"/>
      <c r="BV938" s="1"/>
      <c r="BW938" s="1"/>
      <c r="BX938" s="1"/>
      <c r="BY938" s="1"/>
      <c r="BZ938" s="1"/>
      <c r="CA938" s="1"/>
      <c r="CB938" s="1"/>
      <c r="CC938" s="1"/>
    </row>
    <row r="939" spans="1:81" ht="39.75" customHeight="1" x14ac:dyDescent="0.3">
      <c r="A939" s="714"/>
      <c r="B939" s="715"/>
      <c r="C939" s="2"/>
      <c r="D939" s="2"/>
      <c r="E939" s="2"/>
      <c r="F939" s="2"/>
      <c r="G939" s="2"/>
      <c r="H939" s="2"/>
      <c r="I939" s="2"/>
      <c r="J939" s="716"/>
      <c r="K939" s="717"/>
      <c r="L939" s="718"/>
      <c r="M939" s="718"/>
      <c r="N939" s="719"/>
      <c r="O939" s="719"/>
      <c r="P939" s="719"/>
      <c r="Q939" s="719"/>
      <c r="R939" s="2"/>
      <c r="S939" s="2"/>
      <c r="T939" s="2"/>
      <c r="U939" s="2"/>
      <c r="V939" s="2"/>
      <c r="W939" s="2"/>
      <c r="X939" s="720"/>
      <c r="Y939" s="720"/>
      <c r="Z939" s="720"/>
      <c r="AA939" s="720"/>
      <c r="AB939" s="717"/>
      <c r="AC939" s="721"/>
      <c r="AD939" s="722"/>
      <c r="AE939" s="722"/>
      <c r="AF939" s="722"/>
      <c r="AG939" s="722"/>
      <c r="AH939" s="722"/>
      <c r="AI939" s="722"/>
      <c r="AJ939" s="722"/>
      <c r="AK939" s="717"/>
      <c r="AL939" s="723"/>
      <c r="AM939" s="723"/>
      <c r="AN939" s="723"/>
      <c r="AO939" s="723"/>
      <c r="AP939" s="723"/>
      <c r="AQ939" s="1"/>
      <c r="AR939" s="1"/>
      <c r="AS939" s="1"/>
      <c r="AT939" s="717"/>
      <c r="AU939" s="723"/>
      <c r="AV939" s="723"/>
      <c r="AW939" s="723"/>
      <c r="AX939" s="723"/>
      <c r="AY939" s="723"/>
      <c r="AZ939" s="1"/>
      <c r="BA939" s="1"/>
      <c r="BB939" s="1"/>
      <c r="BC939" s="717"/>
      <c r="BD939" s="723"/>
      <c r="BE939" s="723"/>
      <c r="BF939" s="723"/>
      <c r="BG939" s="723"/>
      <c r="BH939" s="723"/>
      <c r="BI939" s="1"/>
      <c r="BJ939" s="1"/>
      <c r="BK939" s="1"/>
      <c r="BL939" s="717"/>
      <c r="BM939" s="723"/>
      <c r="BN939" s="723"/>
      <c r="BO939" s="723"/>
      <c r="BP939" s="723"/>
      <c r="BQ939" s="723"/>
      <c r="BR939" s="1"/>
      <c r="BS939" s="1"/>
      <c r="BT939" s="1"/>
      <c r="BU939" s="1"/>
      <c r="BV939" s="1"/>
      <c r="BW939" s="1"/>
      <c r="BX939" s="1"/>
      <c r="BY939" s="1"/>
      <c r="BZ939" s="1"/>
      <c r="CA939" s="1"/>
      <c r="CB939" s="1"/>
      <c r="CC939" s="1"/>
    </row>
    <row r="940" spans="1:81" ht="39.75" customHeight="1" x14ac:dyDescent="0.3">
      <c r="A940" s="714"/>
      <c r="B940" s="715"/>
      <c r="C940" s="2"/>
      <c r="D940" s="2"/>
      <c r="E940" s="2"/>
      <c r="F940" s="2"/>
      <c r="G940" s="2"/>
      <c r="H940" s="2"/>
      <c r="I940" s="2"/>
      <c r="J940" s="716"/>
      <c r="K940" s="717"/>
      <c r="L940" s="718"/>
      <c r="M940" s="718"/>
      <c r="N940" s="719"/>
      <c r="O940" s="719"/>
      <c r="P940" s="719"/>
      <c r="Q940" s="719"/>
      <c r="R940" s="2"/>
      <c r="S940" s="2"/>
      <c r="T940" s="2"/>
      <c r="U940" s="2"/>
      <c r="V940" s="2"/>
      <c r="W940" s="2"/>
      <c r="X940" s="720"/>
      <c r="Y940" s="720"/>
      <c r="Z940" s="720"/>
      <c r="AA940" s="720"/>
      <c r="AB940" s="717"/>
      <c r="AC940" s="721"/>
      <c r="AD940" s="722"/>
      <c r="AE940" s="722"/>
      <c r="AF940" s="722"/>
      <c r="AG940" s="722"/>
      <c r="AH940" s="722"/>
      <c r="AI940" s="722"/>
      <c r="AJ940" s="722"/>
      <c r="AK940" s="717"/>
      <c r="AL940" s="723"/>
      <c r="AM940" s="723"/>
      <c r="AN940" s="723"/>
      <c r="AO940" s="723"/>
      <c r="AP940" s="723"/>
      <c r="AQ940" s="1"/>
      <c r="AR940" s="1"/>
      <c r="AS940" s="1"/>
      <c r="AT940" s="717"/>
      <c r="AU940" s="723"/>
      <c r="AV940" s="723"/>
      <c r="AW940" s="723"/>
      <c r="AX940" s="723"/>
      <c r="AY940" s="723"/>
      <c r="AZ940" s="1"/>
      <c r="BA940" s="1"/>
      <c r="BB940" s="1"/>
      <c r="BC940" s="717"/>
      <c r="BD940" s="723"/>
      <c r="BE940" s="723"/>
      <c r="BF940" s="723"/>
      <c r="BG940" s="723"/>
      <c r="BH940" s="723"/>
      <c r="BI940" s="1"/>
      <c r="BJ940" s="1"/>
      <c r="BK940" s="1"/>
      <c r="BL940" s="717"/>
      <c r="BM940" s="723"/>
      <c r="BN940" s="723"/>
      <c r="BO940" s="723"/>
      <c r="BP940" s="723"/>
      <c r="BQ940" s="723"/>
      <c r="BR940" s="1"/>
      <c r="BS940" s="1"/>
      <c r="BT940" s="1"/>
      <c r="BU940" s="1"/>
      <c r="BV940" s="1"/>
      <c r="BW940" s="1"/>
      <c r="BX940" s="1"/>
      <c r="BY940" s="1"/>
      <c r="BZ940" s="1"/>
      <c r="CA940" s="1"/>
      <c r="CB940" s="1"/>
      <c r="CC940" s="1"/>
    </row>
    <row r="941" spans="1:81" ht="39.75" customHeight="1" x14ac:dyDescent="0.3">
      <c r="A941" s="714"/>
      <c r="B941" s="715"/>
      <c r="C941" s="2"/>
      <c r="D941" s="2"/>
      <c r="E941" s="2"/>
      <c r="F941" s="2"/>
      <c r="G941" s="2"/>
      <c r="H941" s="2"/>
      <c r="I941" s="2"/>
      <c r="J941" s="716"/>
      <c r="K941" s="717"/>
      <c r="L941" s="718"/>
      <c r="M941" s="718"/>
      <c r="N941" s="719"/>
      <c r="O941" s="719"/>
      <c r="P941" s="719"/>
      <c r="Q941" s="719"/>
      <c r="R941" s="2"/>
      <c r="S941" s="2"/>
      <c r="T941" s="2"/>
      <c r="U941" s="2"/>
      <c r="V941" s="2"/>
      <c r="W941" s="2"/>
      <c r="X941" s="720"/>
      <c r="Y941" s="720"/>
      <c r="Z941" s="720"/>
      <c r="AA941" s="720"/>
      <c r="AB941" s="717"/>
      <c r="AC941" s="721"/>
      <c r="AD941" s="722"/>
      <c r="AE941" s="722"/>
      <c r="AF941" s="722"/>
      <c r="AG941" s="722"/>
      <c r="AH941" s="722"/>
      <c r="AI941" s="722"/>
      <c r="AJ941" s="722"/>
      <c r="AK941" s="717"/>
      <c r="AL941" s="723"/>
      <c r="AM941" s="723"/>
      <c r="AN941" s="723"/>
      <c r="AO941" s="723"/>
      <c r="AP941" s="723"/>
      <c r="AQ941" s="1"/>
      <c r="AR941" s="1"/>
      <c r="AS941" s="1"/>
      <c r="AT941" s="717"/>
      <c r="AU941" s="723"/>
      <c r="AV941" s="723"/>
      <c r="AW941" s="723"/>
      <c r="AX941" s="723"/>
      <c r="AY941" s="723"/>
      <c r="AZ941" s="1"/>
      <c r="BA941" s="1"/>
      <c r="BB941" s="1"/>
      <c r="BC941" s="717"/>
      <c r="BD941" s="723"/>
      <c r="BE941" s="723"/>
      <c r="BF941" s="723"/>
      <c r="BG941" s="723"/>
      <c r="BH941" s="723"/>
      <c r="BI941" s="1"/>
      <c r="BJ941" s="1"/>
      <c r="BK941" s="1"/>
      <c r="BL941" s="717"/>
      <c r="BM941" s="723"/>
      <c r="BN941" s="723"/>
      <c r="BO941" s="723"/>
      <c r="BP941" s="723"/>
      <c r="BQ941" s="723"/>
      <c r="BR941" s="1"/>
      <c r="BS941" s="1"/>
      <c r="BT941" s="1"/>
      <c r="BU941" s="1"/>
      <c r="BV941" s="1"/>
      <c r="BW941" s="1"/>
      <c r="BX941" s="1"/>
      <c r="BY941" s="1"/>
      <c r="BZ941" s="1"/>
      <c r="CA941" s="1"/>
      <c r="CB941" s="1"/>
      <c r="CC941" s="1"/>
    </row>
    <row r="942" spans="1:81" ht="39.75" customHeight="1" x14ac:dyDescent="0.3">
      <c r="A942" s="714"/>
      <c r="B942" s="715"/>
      <c r="C942" s="2"/>
      <c r="D942" s="2"/>
      <c r="E942" s="2"/>
      <c r="F942" s="2"/>
      <c r="G942" s="2"/>
      <c r="H942" s="2"/>
      <c r="I942" s="2"/>
      <c r="J942" s="716"/>
      <c r="K942" s="717"/>
      <c r="L942" s="718"/>
      <c r="M942" s="718"/>
      <c r="N942" s="719"/>
      <c r="O942" s="719"/>
      <c r="P942" s="719"/>
      <c r="Q942" s="719"/>
      <c r="R942" s="2"/>
      <c r="S942" s="2"/>
      <c r="T942" s="2"/>
      <c r="U942" s="2"/>
      <c r="V942" s="2"/>
      <c r="W942" s="2"/>
      <c r="X942" s="720"/>
      <c r="Y942" s="720"/>
      <c r="Z942" s="720"/>
      <c r="AA942" s="720"/>
      <c r="AB942" s="717"/>
      <c r="AC942" s="721"/>
      <c r="AD942" s="722"/>
      <c r="AE942" s="722"/>
      <c r="AF942" s="722"/>
      <c r="AG942" s="722"/>
      <c r="AH942" s="722"/>
      <c r="AI942" s="722"/>
      <c r="AJ942" s="722"/>
      <c r="AK942" s="717"/>
      <c r="AL942" s="723"/>
      <c r="AM942" s="723"/>
      <c r="AN942" s="723"/>
      <c r="AO942" s="723"/>
      <c r="AP942" s="723"/>
      <c r="AQ942" s="1"/>
      <c r="AR942" s="1"/>
      <c r="AS942" s="1"/>
      <c r="AT942" s="717"/>
      <c r="AU942" s="723"/>
      <c r="AV942" s="723"/>
      <c r="AW942" s="723"/>
      <c r="AX942" s="723"/>
      <c r="AY942" s="723"/>
      <c r="AZ942" s="1"/>
      <c r="BA942" s="1"/>
      <c r="BB942" s="1"/>
      <c r="BC942" s="717"/>
      <c r="BD942" s="723"/>
      <c r="BE942" s="723"/>
      <c r="BF942" s="723"/>
      <c r="BG942" s="723"/>
      <c r="BH942" s="723"/>
      <c r="BI942" s="1"/>
      <c r="BJ942" s="1"/>
      <c r="BK942" s="1"/>
      <c r="BL942" s="717"/>
      <c r="BM942" s="723"/>
      <c r="BN942" s="723"/>
      <c r="BO942" s="723"/>
      <c r="BP942" s="723"/>
      <c r="BQ942" s="723"/>
      <c r="BR942" s="1"/>
      <c r="BS942" s="1"/>
      <c r="BT942" s="1"/>
      <c r="BU942" s="1"/>
      <c r="BV942" s="1"/>
      <c r="BW942" s="1"/>
      <c r="BX942" s="1"/>
      <c r="BY942" s="1"/>
      <c r="BZ942" s="1"/>
      <c r="CA942" s="1"/>
      <c r="CB942" s="1"/>
      <c r="CC942" s="1"/>
    </row>
    <row r="943" spans="1:81" ht="39.75" customHeight="1" x14ac:dyDescent="0.3">
      <c r="A943" s="714"/>
      <c r="B943" s="715"/>
      <c r="C943" s="2"/>
      <c r="D943" s="2"/>
      <c r="E943" s="2"/>
      <c r="F943" s="2"/>
      <c r="G943" s="2"/>
      <c r="H943" s="2"/>
      <c r="I943" s="2"/>
      <c r="J943" s="716"/>
      <c r="K943" s="717"/>
      <c r="L943" s="718"/>
      <c r="M943" s="718"/>
      <c r="N943" s="719"/>
      <c r="O943" s="719"/>
      <c r="P943" s="719"/>
      <c r="Q943" s="719"/>
      <c r="R943" s="2"/>
      <c r="S943" s="2"/>
      <c r="T943" s="2"/>
      <c r="U943" s="2"/>
      <c r="V943" s="2"/>
      <c r="W943" s="2"/>
      <c r="X943" s="720"/>
      <c r="Y943" s="720"/>
      <c r="Z943" s="720"/>
      <c r="AA943" s="720"/>
      <c r="AB943" s="717"/>
      <c r="AC943" s="721"/>
      <c r="AD943" s="722"/>
      <c r="AE943" s="722"/>
      <c r="AF943" s="722"/>
      <c r="AG943" s="722"/>
      <c r="AH943" s="722"/>
      <c r="AI943" s="722"/>
      <c r="AJ943" s="722"/>
      <c r="AK943" s="717"/>
      <c r="AL943" s="723"/>
      <c r="AM943" s="723"/>
      <c r="AN943" s="723"/>
      <c r="AO943" s="723"/>
      <c r="AP943" s="723"/>
      <c r="AQ943" s="1"/>
      <c r="AR943" s="1"/>
      <c r="AS943" s="1"/>
      <c r="AT943" s="717"/>
      <c r="AU943" s="723"/>
      <c r="AV943" s="723"/>
      <c r="AW943" s="723"/>
      <c r="AX943" s="723"/>
      <c r="AY943" s="723"/>
      <c r="AZ943" s="1"/>
      <c r="BA943" s="1"/>
      <c r="BB943" s="1"/>
      <c r="BC943" s="717"/>
      <c r="BD943" s="723"/>
      <c r="BE943" s="723"/>
      <c r="BF943" s="723"/>
      <c r="BG943" s="723"/>
      <c r="BH943" s="723"/>
      <c r="BI943" s="1"/>
      <c r="BJ943" s="1"/>
      <c r="BK943" s="1"/>
      <c r="BL943" s="717"/>
      <c r="BM943" s="723"/>
      <c r="BN943" s="723"/>
      <c r="BO943" s="723"/>
      <c r="BP943" s="723"/>
      <c r="BQ943" s="723"/>
      <c r="BR943" s="1"/>
      <c r="BS943" s="1"/>
      <c r="BT943" s="1"/>
      <c r="BU943" s="1"/>
      <c r="BV943" s="1"/>
      <c r="BW943" s="1"/>
      <c r="BX943" s="1"/>
      <c r="BY943" s="1"/>
      <c r="BZ943" s="1"/>
      <c r="CA943" s="1"/>
      <c r="CB943" s="1"/>
      <c r="CC943" s="1"/>
    </row>
    <row r="944" spans="1:81" ht="39.75" customHeight="1" x14ac:dyDescent="0.3">
      <c r="A944" s="714"/>
      <c r="B944" s="715"/>
      <c r="C944" s="2"/>
      <c r="D944" s="2"/>
      <c r="E944" s="2"/>
      <c r="F944" s="2"/>
      <c r="G944" s="2"/>
      <c r="H944" s="2"/>
      <c r="I944" s="2"/>
      <c r="J944" s="716"/>
      <c r="K944" s="717"/>
      <c r="L944" s="718"/>
      <c r="M944" s="718"/>
      <c r="N944" s="719"/>
      <c r="O944" s="719"/>
      <c r="P944" s="719"/>
      <c r="Q944" s="719"/>
      <c r="R944" s="2"/>
      <c r="S944" s="2"/>
      <c r="T944" s="2"/>
      <c r="U944" s="2"/>
      <c r="V944" s="2"/>
      <c r="W944" s="2"/>
      <c r="X944" s="720"/>
      <c r="Y944" s="720"/>
      <c r="Z944" s="720"/>
      <c r="AA944" s="720"/>
      <c r="AB944" s="717"/>
      <c r="AC944" s="721"/>
      <c r="AD944" s="722"/>
      <c r="AE944" s="722"/>
      <c r="AF944" s="722"/>
      <c r="AG944" s="722"/>
      <c r="AH944" s="722"/>
      <c r="AI944" s="722"/>
      <c r="AJ944" s="722"/>
      <c r="AK944" s="717"/>
      <c r="AL944" s="723"/>
      <c r="AM944" s="723"/>
      <c r="AN944" s="723"/>
      <c r="AO944" s="723"/>
      <c r="AP944" s="723"/>
      <c r="AQ944" s="1"/>
      <c r="AR944" s="1"/>
      <c r="AS944" s="1"/>
      <c r="AT944" s="717"/>
      <c r="AU944" s="723"/>
      <c r="AV944" s="723"/>
      <c r="AW944" s="723"/>
      <c r="AX944" s="723"/>
      <c r="AY944" s="723"/>
      <c r="AZ944" s="1"/>
      <c r="BA944" s="1"/>
      <c r="BB944" s="1"/>
      <c r="BC944" s="717"/>
      <c r="BD944" s="723"/>
      <c r="BE944" s="723"/>
      <c r="BF944" s="723"/>
      <c r="BG944" s="723"/>
      <c r="BH944" s="723"/>
      <c r="BI944" s="1"/>
      <c r="BJ944" s="1"/>
      <c r="BK944" s="1"/>
      <c r="BL944" s="717"/>
      <c r="BM944" s="723"/>
      <c r="BN944" s="723"/>
      <c r="BO944" s="723"/>
      <c r="BP944" s="723"/>
      <c r="BQ944" s="723"/>
      <c r="BR944" s="1"/>
      <c r="BS944" s="1"/>
      <c r="BT944" s="1"/>
      <c r="BU944" s="1"/>
      <c r="BV944" s="1"/>
      <c r="BW944" s="1"/>
      <c r="BX944" s="1"/>
      <c r="BY944" s="1"/>
      <c r="BZ944" s="1"/>
      <c r="CA944" s="1"/>
      <c r="CB944" s="1"/>
      <c r="CC944" s="1"/>
    </row>
    <row r="945" spans="1:81" ht="39.75" customHeight="1" x14ac:dyDescent="0.3">
      <c r="A945" s="714"/>
      <c r="B945" s="715"/>
      <c r="C945" s="2"/>
      <c r="D945" s="2"/>
      <c r="E945" s="2"/>
      <c r="F945" s="2"/>
      <c r="G945" s="2"/>
      <c r="H945" s="2"/>
      <c r="I945" s="2"/>
      <c r="J945" s="716"/>
      <c r="K945" s="717"/>
      <c r="L945" s="718"/>
      <c r="M945" s="718"/>
      <c r="N945" s="719"/>
      <c r="O945" s="719"/>
      <c r="P945" s="719"/>
      <c r="Q945" s="719"/>
      <c r="R945" s="2"/>
      <c r="S945" s="2"/>
      <c r="T945" s="2"/>
      <c r="U945" s="2"/>
      <c r="V945" s="2"/>
      <c r="W945" s="2"/>
      <c r="X945" s="720"/>
      <c r="Y945" s="720"/>
      <c r="Z945" s="720"/>
      <c r="AA945" s="720"/>
      <c r="AB945" s="717"/>
      <c r="AC945" s="721"/>
      <c r="AD945" s="722"/>
      <c r="AE945" s="722"/>
      <c r="AF945" s="722"/>
      <c r="AG945" s="722"/>
      <c r="AH945" s="722"/>
      <c r="AI945" s="722"/>
      <c r="AJ945" s="722"/>
      <c r="AK945" s="717"/>
      <c r="AL945" s="723"/>
      <c r="AM945" s="723"/>
      <c r="AN945" s="723"/>
      <c r="AO945" s="723"/>
      <c r="AP945" s="723"/>
      <c r="AQ945" s="1"/>
      <c r="AR945" s="1"/>
      <c r="AS945" s="1"/>
      <c r="AT945" s="717"/>
      <c r="AU945" s="723"/>
      <c r="AV945" s="723"/>
      <c r="AW945" s="723"/>
      <c r="AX945" s="723"/>
      <c r="AY945" s="723"/>
      <c r="AZ945" s="1"/>
      <c r="BA945" s="1"/>
      <c r="BB945" s="1"/>
      <c r="BC945" s="717"/>
      <c r="BD945" s="723"/>
      <c r="BE945" s="723"/>
      <c r="BF945" s="723"/>
      <c r="BG945" s="723"/>
      <c r="BH945" s="723"/>
      <c r="BI945" s="1"/>
      <c r="BJ945" s="1"/>
      <c r="BK945" s="1"/>
      <c r="BL945" s="717"/>
      <c r="BM945" s="723"/>
      <c r="BN945" s="723"/>
      <c r="BO945" s="723"/>
      <c r="BP945" s="723"/>
      <c r="BQ945" s="723"/>
      <c r="BR945" s="1"/>
      <c r="BS945" s="1"/>
      <c r="BT945" s="1"/>
      <c r="BU945" s="1"/>
      <c r="BV945" s="1"/>
      <c r="BW945" s="1"/>
      <c r="BX945" s="1"/>
      <c r="BY945" s="1"/>
      <c r="BZ945" s="1"/>
      <c r="CA945" s="1"/>
      <c r="CB945" s="1"/>
      <c r="CC945" s="1"/>
    </row>
    <row r="946" spans="1:81" ht="39.75" customHeight="1" x14ac:dyDescent="0.3">
      <c r="A946" s="714"/>
      <c r="B946" s="715"/>
      <c r="C946" s="2"/>
      <c r="D946" s="2"/>
      <c r="E946" s="2"/>
      <c r="F946" s="2"/>
      <c r="G946" s="2"/>
      <c r="H946" s="2"/>
      <c r="I946" s="2"/>
      <c r="J946" s="716"/>
      <c r="K946" s="717"/>
      <c r="L946" s="718"/>
      <c r="M946" s="718"/>
      <c r="N946" s="719"/>
      <c r="O946" s="719"/>
      <c r="P946" s="719"/>
      <c r="Q946" s="719"/>
      <c r="R946" s="2"/>
      <c r="S946" s="2"/>
      <c r="T946" s="2"/>
      <c r="U946" s="2"/>
      <c r="V946" s="2"/>
      <c r="W946" s="2"/>
      <c r="X946" s="720"/>
      <c r="Y946" s="720"/>
      <c r="Z946" s="720"/>
      <c r="AA946" s="720"/>
      <c r="AB946" s="717"/>
      <c r="AC946" s="721"/>
      <c r="AD946" s="722"/>
      <c r="AE946" s="722"/>
      <c r="AF946" s="722"/>
      <c r="AG946" s="722"/>
      <c r="AH946" s="722"/>
      <c r="AI946" s="722"/>
      <c r="AJ946" s="722"/>
      <c r="AK946" s="717"/>
      <c r="AL946" s="723"/>
      <c r="AM946" s="723"/>
      <c r="AN946" s="723"/>
      <c r="AO946" s="723"/>
      <c r="AP946" s="723"/>
      <c r="AQ946" s="1"/>
      <c r="AR946" s="1"/>
      <c r="AS946" s="1"/>
      <c r="AT946" s="717"/>
      <c r="AU946" s="723"/>
      <c r="AV946" s="723"/>
      <c r="AW946" s="723"/>
      <c r="AX946" s="723"/>
      <c r="AY946" s="723"/>
      <c r="AZ946" s="1"/>
      <c r="BA946" s="1"/>
      <c r="BB946" s="1"/>
      <c r="BC946" s="717"/>
      <c r="BD946" s="723"/>
      <c r="BE946" s="723"/>
      <c r="BF946" s="723"/>
      <c r="BG946" s="723"/>
      <c r="BH946" s="723"/>
      <c r="BI946" s="1"/>
      <c r="BJ946" s="1"/>
      <c r="BK946" s="1"/>
      <c r="BL946" s="717"/>
      <c r="BM946" s="723"/>
      <c r="BN946" s="723"/>
      <c r="BO946" s="723"/>
      <c r="BP946" s="723"/>
      <c r="BQ946" s="723"/>
      <c r="BR946" s="1"/>
      <c r="BS946" s="1"/>
      <c r="BT946" s="1"/>
      <c r="BU946" s="1"/>
      <c r="BV946" s="1"/>
      <c r="BW946" s="1"/>
      <c r="BX946" s="1"/>
      <c r="BY946" s="1"/>
      <c r="BZ946" s="1"/>
      <c r="CA946" s="1"/>
      <c r="CB946" s="1"/>
      <c r="CC946" s="1"/>
    </row>
    <row r="947" spans="1:81" ht="39.75" customHeight="1" x14ac:dyDescent="0.3">
      <c r="A947" s="714"/>
      <c r="B947" s="715"/>
      <c r="C947" s="2"/>
      <c r="D947" s="2"/>
      <c r="E947" s="2"/>
      <c r="F947" s="2"/>
      <c r="G947" s="2"/>
      <c r="H947" s="2"/>
      <c r="I947" s="2"/>
      <c r="J947" s="716"/>
      <c r="K947" s="717"/>
      <c r="L947" s="718"/>
      <c r="M947" s="718"/>
      <c r="N947" s="719"/>
      <c r="O947" s="719"/>
      <c r="P947" s="719"/>
      <c r="Q947" s="719"/>
      <c r="R947" s="2"/>
      <c r="S947" s="2"/>
      <c r="T947" s="2"/>
      <c r="U947" s="2"/>
      <c r="V947" s="2"/>
      <c r="W947" s="2"/>
      <c r="X947" s="720"/>
      <c r="Y947" s="720"/>
      <c r="Z947" s="720"/>
      <c r="AA947" s="720"/>
      <c r="AB947" s="717"/>
      <c r="AC947" s="721"/>
      <c r="AD947" s="722"/>
      <c r="AE947" s="722"/>
      <c r="AF947" s="722"/>
      <c r="AG947" s="722"/>
      <c r="AH947" s="722"/>
      <c r="AI947" s="722"/>
      <c r="AJ947" s="722"/>
      <c r="AK947" s="717"/>
      <c r="AL947" s="723"/>
      <c r="AM947" s="723"/>
      <c r="AN947" s="723"/>
      <c r="AO947" s="723"/>
      <c r="AP947" s="723"/>
      <c r="AQ947" s="1"/>
      <c r="AR947" s="1"/>
      <c r="AS947" s="1"/>
      <c r="AT947" s="717"/>
      <c r="AU947" s="723"/>
      <c r="AV947" s="723"/>
      <c r="AW947" s="723"/>
      <c r="AX947" s="723"/>
      <c r="AY947" s="723"/>
      <c r="AZ947" s="1"/>
      <c r="BA947" s="1"/>
      <c r="BB947" s="1"/>
      <c r="BC947" s="717"/>
      <c r="BD947" s="723"/>
      <c r="BE947" s="723"/>
      <c r="BF947" s="723"/>
      <c r="BG947" s="723"/>
      <c r="BH947" s="723"/>
      <c r="BI947" s="1"/>
      <c r="BJ947" s="1"/>
      <c r="BK947" s="1"/>
      <c r="BL947" s="717"/>
      <c r="BM947" s="723"/>
      <c r="BN947" s="723"/>
      <c r="BO947" s="723"/>
      <c r="BP947" s="723"/>
      <c r="BQ947" s="723"/>
      <c r="BR947" s="1"/>
      <c r="BS947" s="1"/>
      <c r="BT947" s="1"/>
      <c r="BU947" s="1"/>
      <c r="BV947" s="1"/>
      <c r="BW947" s="1"/>
      <c r="BX947" s="1"/>
      <c r="BY947" s="1"/>
      <c r="BZ947" s="1"/>
      <c r="CA947" s="1"/>
      <c r="CB947" s="1"/>
      <c r="CC947" s="1"/>
    </row>
    <row r="948" spans="1:81" ht="39.75" customHeight="1" x14ac:dyDescent="0.3">
      <c r="A948" s="714"/>
      <c r="B948" s="715"/>
      <c r="C948" s="2"/>
      <c r="D948" s="2"/>
      <c r="E948" s="2"/>
      <c r="F948" s="2"/>
      <c r="G948" s="2"/>
      <c r="H948" s="2"/>
      <c r="I948" s="2"/>
      <c r="J948" s="716"/>
      <c r="K948" s="717"/>
      <c r="L948" s="718"/>
      <c r="M948" s="718"/>
      <c r="N948" s="719"/>
      <c r="O948" s="719"/>
      <c r="P948" s="719"/>
      <c r="Q948" s="719"/>
      <c r="R948" s="2"/>
      <c r="S948" s="2"/>
      <c r="T948" s="2"/>
      <c r="U948" s="2"/>
      <c r="V948" s="2"/>
      <c r="W948" s="2"/>
      <c r="X948" s="720"/>
      <c r="Y948" s="720"/>
      <c r="Z948" s="720"/>
      <c r="AA948" s="720"/>
      <c r="AB948" s="717"/>
      <c r="AC948" s="721"/>
      <c r="AD948" s="722"/>
      <c r="AE948" s="722"/>
      <c r="AF948" s="722"/>
      <c r="AG948" s="722"/>
      <c r="AH948" s="722"/>
      <c r="AI948" s="722"/>
      <c r="AJ948" s="722"/>
      <c r="AK948" s="717"/>
      <c r="AL948" s="723"/>
      <c r="AM948" s="723"/>
      <c r="AN948" s="723"/>
      <c r="AO948" s="723"/>
      <c r="AP948" s="723"/>
      <c r="AQ948" s="1"/>
      <c r="AR948" s="1"/>
      <c r="AS948" s="1"/>
      <c r="AT948" s="717"/>
      <c r="AU948" s="723"/>
      <c r="AV948" s="723"/>
      <c r="AW948" s="723"/>
      <c r="AX948" s="723"/>
      <c r="AY948" s="723"/>
      <c r="AZ948" s="1"/>
      <c r="BA948" s="1"/>
      <c r="BB948" s="1"/>
      <c r="BC948" s="717"/>
      <c r="BD948" s="723"/>
      <c r="BE948" s="723"/>
      <c r="BF948" s="723"/>
      <c r="BG948" s="723"/>
      <c r="BH948" s="723"/>
      <c r="BI948" s="1"/>
      <c r="BJ948" s="1"/>
      <c r="BK948" s="1"/>
      <c r="BL948" s="717"/>
      <c r="BM948" s="723"/>
      <c r="BN948" s="723"/>
      <c r="BO948" s="723"/>
      <c r="BP948" s="723"/>
      <c r="BQ948" s="723"/>
      <c r="BR948" s="1"/>
      <c r="BS948" s="1"/>
      <c r="BT948" s="1"/>
      <c r="BU948" s="1"/>
      <c r="BV948" s="1"/>
      <c r="BW948" s="1"/>
      <c r="BX948" s="1"/>
      <c r="BY948" s="1"/>
      <c r="BZ948" s="1"/>
      <c r="CA948" s="1"/>
      <c r="CB948" s="1"/>
      <c r="CC948" s="1"/>
    </row>
    <row r="949" spans="1:81" ht="39.75" customHeight="1" x14ac:dyDescent="0.3">
      <c r="A949" s="714"/>
      <c r="B949" s="715"/>
      <c r="C949" s="2"/>
      <c r="D949" s="2"/>
      <c r="E949" s="2"/>
      <c r="F949" s="2"/>
      <c r="G949" s="2"/>
      <c r="H949" s="2"/>
      <c r="I949" s="2"/>
      <c r="J949" s="716"/>
      <c r="K949" s="717"/>
      <c r="L949" s="718"/>
      <c r="M949" s="718"/>
      <c r="N949" s="719"/>
      <c r="O949" s="719"/>
      <c r="P949" s="719"/>
      <c r="Q949" s="719"/>
      <c r="R949" s="2"/>
      <c r="S949" s="2"/>
      <c r="T949" s="2"/>
      <c r="U949" s="2"/>
      <c r="V949" s="2"/>
      <c r="W949" s="2"/>
      <c r="X949" s="720"/>
      <c r="Y949" s="720"/>
      <c r="Z949" s="720"/>
      <c r="AA949" s="720"/>
      <c r="AB949" s="717"/>
      <c r="AC949" s="721"/>
      <c r="AD949" s="722"/>
      <c r="AE949" s="722"/>
      <c r="AF949" s="722"/>
      <c r="AG949" s="722"/>
      <c r="AH949" s="722"/>
      <c r="AI949" s="722"/>
      <c r="AJ949" s="722"/>
      <c r="AK949" s="717"/>
      <c r="AL949" s="723"/>
      <c r="AM949" s="723"/>
      <c r="AN949" s="723"/>
      <c r="AO949" s="723"/>
      <c r="AP949" s="723"/>
      <c r="AQ949" s="1"/>
      <c r="AR949" s="1"/>
      <c r="AS949" s="1"/>
      <c r="AT949" s="717"/>
      <c r="AU949" s="723"/>
      <c r="AV949" s="723"/>
      <c r="AW949" s="723"/>
      <c r="AX949" s="723"/>
      <c r="AY949" s="723"/>
      <c r="AZ949" s="1"/>
      <c r="BA949" s="1"/>
      <c r="BB949" s="1"/>
      <c r="BC949" s="717"/>
      <c r="BD949" s="723"/>
      <c r="BE949" s="723"/>
      <c r="BF949" s="723"/>
      <c r="BG949" s="723"/>
      <c r="BH949" s="723"/>
      <c r="BI949" s="1"/>
      <c r="BJ949" s="1"/>
      <c r="BK949" s="1"/>
      <c r="BL949" s="717"/>
      <c r="BM949" s="723"/>
      <c r="BN949" s="723"/>
      <c r="BO949" s="723"/>
      <c r="BP949" s="723"/>
      <c r="BQ949" s="723"/>
      <c r="BR949" s="1"/>
      <c r="BS949" s="1"/>
      <c r="BT949" s="1"/>
      <c r="BU949" s="1"/>
      <c r="BV949" s="1"/>
      <c r="BW949" s="1"/>
      <c r="BX949" s="1"/>
      <c r="BY949" s="1"/>
      <c r="BZ949" s="1"/>
      <c r="CA949" s="1"/>
      <c r="CB949" s="1"/>
      <c r="CC949" s="1"/>
    </row>
    <row r="950" spans="1:81" ht="39.75" customHeight="1" x14ac:dyDescent="0.3">
      <c r="A950" s="714"/>
      <c r="B950" s="715"/>
      <c r="C950" s="2"/>
      <c r="D950" s="2"/>
      <c r="E950" s="2"/>
      <c r="F950" s="2"/>
      <c r="G950" s="2"/>
      <c r="H950" s="2"/>
      <c r="I950" s="2"/>
      <c r="J950" s="716"/>
      <c r="K950" s="717"/>
      <c r="L950" s="718"/>
      <c r="M950" s="718"/>
      <c r="N950" s="719"/>
      <c r="O950" s="719"/>
      <c r="P950" s="719"/>
      <c r="Q950" s="719"/>
      <c r="R950" s="2"/>
      <c r="S950" s="2"/>
      <c r="T950" s="2"/>
      <c r="U950" s="2"/>
      <c r="V950" s="2"/>
      <c r="W950" s="2"/>
      <c r="X950" s="720"/>
      <c r="Y950" s="720"/>
      <c r="Z950" s="720"/>
      <c r="AA950" s="720"/>
      <c r="AB950" s="717"/>
      <c r="AC950" s="721"/>
      <c r="AD950" s="722"/>
      <c r="AE950" s="722"/>
      <c r="AF950" s="722"/>
      <c r="AG950" s="722"/>
      <c r="AH950" s="722"/>
      <c r="AI950" s="722"/>
      <c r="AJ950" s="722"/>
      <c r="AK950" s="717"/>
      <c r="AL950" s="723"/>
      <c r="AM950" s="723"/>
      <c r="AN950" s="723"/>
      <c r="AO950" s="723"/>
      <c r="AP950" s="723"/>
      <c r="AQ950" s="1"/>
      <c r="AR950" s="1"/>
      <c r="AS950" s="1"/>
      <c r="AT950" s="717"/>
      <c r="AU950" s="723"/>
      <c r="AV950" s="723"/>
      <c r="AW950" s="723"/>
      <c r="AX950" s="723"/>
      <c r="AY950" s="723"/>
      <c r="AZ950" s="1"/>
      <c r="BA950" s="1"/>
      <c r="BB950" s="1"/>
      <c r="BC950" s="717"/>
      <c r="BD950" s="723"/>
      <c r="BE950" s="723"/>
      <c r="BF950" s="723"/>
      <c r="BG950" s="723"/>
      <c r="BH950" s="723"/>
      <c r="BI950" s="1"/>
      <c r="BJ950" s="1"/>
      <c r="BK950" s="1"/>
      <c r="BL950" s="717"/>
      <c r="BM950" s="723"/>
      <c r="BN950" s="723"/>
      <c r="BO950" s="723"/>
      <c r="BP950" s="723"/>
      <c r="BQ950" s="723"/>
      <c r="BR950" s="1"/>
      <c r="BS950" s="1"/>
      <c r="BT950" s="1"/>
      <c r="BU950" s="1"/>
      <c r="BV950" s="1"/>
      <c r="BW950" s="1"/>
      <c r="BX950" s="1"/>
      <c r="BY950" s="1"/>
      <c r="BZ950" s="1"/>
      <c r="CA950" s="1"/>
      <c r="CB950" s="1"/>
      <c r="CC950" s="1"/>
    </row>
    <row r="951" spans="1:81" ht="39.75" customHeight="1" x14ac:dyDescent="0.3">
      <c r="A951" s="714"/>
      <c r="B951" s="715"/>
      <c r="C951" s="2"/>
      <c r="D951" s="2"/>
      <c r="E951" s="2"/>
      <c r="F951" s="2"/>
      <c r="G951" s="2"/>
      <c r="H951" s="2"/>
      <c r="I951" s="2"/>
      <c r="J951" s="716"/>
      <c r="K951" s="717"/>
      <c r="L951" s="718"/>
      <c r="M951" s="718"/>
      <c r="N951" s="719"/>
      <c r="O951" s="719"/>
      <c r="P951" s="719"/>
      <c r="Q951" s="719"/>
      <c r="R951" s="2"/>
      <c r="S951" s="2"/>
      <c r="T951" s="2"/>
      <c r="U951" s="2"/>
      <c r="V951" s="2"/>
      <c r="W951" s="2"/>
      <c r="X951" s="720"/>
      <c r="Y951" s="720"/>
      <c r="Z951" s="720"/>
      <c r="AA951" s="720"/>
      <c r="AB951" s="717"/>
      <c r="AC951" s="721"/>
      <c r="AD951" s="722"/>
      <c r="AE951" s="722"/>
      <c r="AF951" s="722"/>
      <c r="AG951" s="722"/>
      <c r="AH951" s="722"/>
      <c r="AI951" s="722"/>
      <c r="AJ951" s="722"/>
      <c r="AK951" s="717"/>
      <c r="AL951" s="723"/>
      <c r="AM951" s="723"/>
      <c r="AN951" s="723"/>
      <c r="AO951" s="723"/>
      <c r="AP951" s="723"/>
      <c r="AQ951" s="1"/>
      <c r="AR951" s="1"/>
      <c r="AS951" s="1"/>
      <c r="AT951" s="717"/>
      <c r="AU951" s="723"/>
      <c r="AV951" s="723"/>
      <c r="AW951" s="723"/>
      <c r="AX951" s="723"/>
      <c r="AY951" s="723"/>
      <c r="AZ951" s="1"/>
      <c r="BA951" s="1"/>
      <c r="BB951" s="1"/>
      <c r="BC951" s="717"/>
      <c r="BD951" s="723"/>
      <c r="BE951" s="723"/>
      <c r="BF951" s="723"/>
      <c r="BG951" s="723"/>
      <c r="BH951" s="723"/>
      <c r="BI951" s="1"/>
      <c r="BJ951" s="1"/>
      <c r="BK951" s="1"/>
      <c r="BL951" s="717"/>
      <c r="BM951" s="723"/>
      <c r="BN951" s="723"/>
      <c r="BO951" s="723"/>
      <c r="BP951" s="723"/>
      <c r="BQ951" s="723"/>
      <c r="BR951" s="1"/>
      <c r="BS951" s="1"/>
      <c r="BT951" s="1"/>
      <c r="BU951" s="1"/>
      <c r="BV951" s="1"/>
      <c r="BW951" s="1"/>
      <c r="BX951" s="1"/>
      <c r="BY951" s="1"/>
      <c r="BZ951" s="1"/>
      <c r="CA951" s="1"/>
      <c r="CB951" s="1"/>
      <c r="CC951" s="1"/>
    </row>
    <row r="952" spans="1:81" ht="39.75" customHeight="1" x14ac:dyDescent="0.3">
      <c r="A952" s="714"/>
      <c r="B952" s="715"/>
      <c r="C952" s="2"/>
      <c r="D952" s="2"/>
      <c r="E952" s="2"/>
      <c r="F952" s="2"/>
      <c r="G952" s="2"/>
      <c r="H952" s="2"/>
      <c r="I952" s="2"/>
      <c r="J952" s="716"/>
      <c r="K952" s="717"/>
      <c r="L952" s="718"/>
      <c r="M952" s="718"/>
      <c r="N952" s="719"/>
      <c r="O952" s="719"/>
      <c r="P952" s="719"/>
      <c r="Q952" s="719"/>
      <c r="R952" s="2"/>
      <c r="S952" s="2"/>
      <c r="T952" s="2"/>
      <c r="U952" s="2"/>
      <c r="V952" s="2"/>
      <c r="W952" s="2"/>
      <c r="X952" s="720"/>
      <c r="Y952" s="720"/>
      <c r="Z952" s="720"/>
      <c r="AA952" s="720"/>
      <c r="AB952" s="717"/>
      <c r="AC952" s="721"/>
      <c r="AD952" s="722"/>
      <c r="AE952" s="722"/>
      <c r="AF952" s="722"/>
      <c r="AG952" s="722"/>
      <c r="AH952" s="722"/>
      <c r="AI952" s="722"/>
      <c r="AJ952" s="722"/>
      <c r="AK952" s="717"/>
      <c r="AL952" s="723"/>
      <c r="AM952" s="723"/>
      <c r="AN952" s="723"/>
      <c r="AO952" s="723"/>
      <c r="AP952" s="723"/>
      <c r="AQ952" s="1"/>
      <c r="AR952" s="1"/>
      <c r="AS952" s="1"/>
      <c r="AT952" s="717"/>
      <c r="AU952" s="723"/>
      <c r="AV952" s="723"/>
      <c r="AW952" s="723"/>
      <c r="AX952" s="723"/>
      <c r="AY952" s="723"/>
      <c r="AZ952" s="1"/>
      <c r="BA952" s="1"/>
      <c r="BB952" s="1"/>
      <c r="BC952" s="717"/>
      <c r="BD952" s="723"/>
      <c r="BE952" s="723"/>
      <c r="BF952" s="723"/>
      <c r="BG952" s="723"/>
      <c r="BH952" s="723"/>
      <c r="BI952" s="1"/>
      <c r="BJ952" s="1"/>
      <c r="BK952" s="1"/>
      <c r="BL952" s="717"/>
      <c r="BM952" s="723"/>
      <c r="BN952" s="723"/>
      <c r="BO952" s="723"/>
      <c r="BP952" s="723"/>
      <c r="BQ952" s="723"/>
      <c r="BR952" s="1"/>
      <c r="BS952" s="1"/>
      <c r="BT952" s="1"/>
      <c r="BU952" s="1"/>
      <c r="BV952" s="1"/>
      <c r="BW952" s="1"/>
      <c r="BX952" s="1"/>
      <c r="BY952" s="1"/>
      <c r="BZ952" s="1"/>
      <c r="CA952" s="1"/>
      <c r="CB952" s="1"/>
      <c r="CC952" s="1"/>
    </row>
    <row r="953" spans="1:81" ht="39.75" customHeight="1" x14ac:dyDescent="0.3">
      <c r="A953" s="714"/>
      <c r="B953" s="715"/>
      <c r="C953" s="2"/>
      <c r="D953" s="2"/>
      <c r="E953" s="2"/>
      <c r="F953" s="2"/>
      <c r="G953" s="2"/>
      <c r="H953" s="2"/>
      <c r="I953" s="2"/>
      <c r="J953" s="716"/>
      <c r="K953" s="717"/>
      <c r="L953" s="718"/>
      <c r="M953" s="718"/>
      <c r="N953" s="719"/>
      <c r="O953" s="719"/>
      <c r="P953" s="719"/>
      <c r="Q953" s="719"/>
      <c r="R953" s="2"/>
      <c r="S953" s="2"/>
      <c r="T953" s="2"/>
      <c r="U953" s="2"/>
      <c r="V953" s="2"/>
      <c r="W953" s="2"/>
      <c r="X953" s="720"/>
      <c r="Y953" s="720"/>
      <c r="Z953" s="720"/>
      <c r="AA953" s="720"/>
      <c r="AB953" s="717"/>
      <c r="AC953" s="721"/>
      <c r="AD953" s="722"/>
      <c r="AE953" s="722"/>
      <c r="AF953" s="722"/>
      <c r="AG953" s="722"/>
      <c r="AH953" s="722"/>
      <c r="AI953" s="722"/>
      <c r="AJ953" s="722"/>
      <c r="AK953" s="717"/>
      <c r="AL953" s="723"/>
      <c r="AM953" s="723"/>
      <c r="AN953" s="723"/>
      <c r="AO953" s="723"/>
      <c r="AP953" s="723"/>
      <c r="AQ953" s="1"/>
      <c r="AR953" s="1"/>
      <c r="AS953" s="1"/>
      <c r="AT953" s="717"/>
      <c r="AU953" s="723"/>
      <c r="AV953" s="723"/>
      <c r="AW953" s="723"/>
      <c r="AX953" s="723"/>
      <c r="AY953" s="723"/>
      <c r="AZ953" s="1"/>
      <c r="BA953" s="1"/>
      <c r="BB953" s="1"/>
      <c r="BC953" s="717"/>
      <c r="BD953" s="723"/>
      <c r="BE953" s="723"/>
      <c r="BF953" s="723"/>
      <c r="BG953" s="723"/>
      <c r="BH953" s="723"/>
      <c r="BI953" s="1"/>
      <c r="BJ953" s="1"/>
      <c r="BK953" s="1"/>
      <c r="BL953" s="717"/>
      <c r="BM953" s="723"/>
      <c r="BN953" s="723"/>
      <c r="BO953" s="723"/>
      <c r="BP953" s="723"/>
      <c r="BQ953" s="723"/>
      <c r="BR953" s="1"/>
      <c r="BS953" s="1"/>
      <c r="BT953" s="1"/>
      <c r="BU953" s="1"/>
      <c r="BV953" s="1"/>
      <c r="BW953" s="1"/>
      <c r="BX953" s="1"/>
      <c r="BY953" s="1"/>
      <c r="BZ953" s="1"/>
      <c r="CA953" s="1"/>
      <c r="CB953" s="1"/>
      <c r="CC953" s="1"/>
    </row>
    <row r="954" spans="1:81" ht="39.75" customHeight="1" x14ac:dyDescent="0.3">
      <c r="A954" s="714"/>
      <c r="B954" s="715"/>
      <c r="C954" s="2"/>
      <c r="D954" s="2"/>
      <c r="E954" s="2"/>
      <c r="F954" s="2"/>
      <c r="G954" s="2"/>
      <c r="H954" s="2"/>
      <c r="I954" s="2"/>
      <c r="J954" s="716"/>
      <c r="K954" s="717"/>
      <c r="L954" s="718"/>
      <c r="M954" s="718"/>
      <c r="N954" s="719"/>
      <c r="O954" s="719"/>
      <c r="P954" s="719"/>
      <c r="Q954" s="719"/>
      <c r="R954" s="2"/>
      <c r="S954" s="2"/>
      <c r="T954" s="2"/>
      <c r="U954" s="2"/>
      <c r="V954" s="2"/>
      <c r="W954" s="2"/>
      <c r="X954" s="720"/>
      <c r="Y954" s="720"/>
      <c r="Z954" s="720"/>
      <c r="AA954" s="720"/>
      <c r="AB954" s="717"/>
      <c r="AC954" s="721"/>
      <c r="AD954" s="722"/>
      <c r="AE954" s="722"/>
      <c r="AF954" s="722"/>
      <c r="AG954" s="722"/>
      <c r="AH954" s="722"/>
      <c r="AI954" s="722"/>
      <c r="AJ954" s="722"/>
      <c r="AK954" s="717"/>
      <c r="AL954" s="723"/>
      <c r="AM954" s="723"/>
      <c r="AN954" s="723"/>
      <c r="AO954" s="723"/>
      <c r="AP954" s="723"/>
      <c r="AQ954" s="1"/>
      <c r="AR954" s="1"/>
      <c r="AS954" s="1"/>
      <c r="AT954" s="717"/>
      <c r="AU954" s="723"/>
      <c r="AV954" s="723"/>
      <c r="AW954" s="723"/>
      <c r="AX954" s="723"/>
      <c r="AY954" s="723"/>
      <c r="AZ954" s="1"/>
      <c r="BA954" s="1"/>
      <c r="BB954" s="1"/>
      <c r="BC954" s="717"/>
      <c r="BD954" s="723"/>
      <c r="BE954" s="723"/>
      <c r="BF954" s="723"/>
      <c r="BG954" s="723"/>
      <c r="BH954" s="723"/>
      <c r="BI954" s="1"/>
      <c r="BJ954" s="1"/>
      <c r="BK954" s="1"/>
      <c r="BL954" s="717"/>
      <c r="BM954" s="723"/>
      <c r="BN954" s="723"/>
      <c r="BO954" s="723"/>
      <c r="BP954" s="723"/>
      <c r="BQ954" s="723"/>
      <c r="BR954" s="1"/>
      <c r="BS954" s="1"/>
      <c r="BT954" s="1"/>
      <c r="BU954" s="1"/>
      <c r="BV954" s="1"/>
      <c r="BW954" s="1"/>
      <c r="BX954" s="1"/>
      <c r="BY954" s="1"/>
      <c r="BZ954" s="1"/>
      <c r="CA954" s="1"/>
      <c r="CB954" s="1"/>
      <c r="CC954" s="1"/>
    </row>
    <row r="955" spans="1:81" ht="39.75" customHeight="1" x14ac:dyDescent="0.3">
      <c r="A955" s="714"/>
      <c r="B955" s="715"/>
      <c r="C955" s="2"/>
      <c r="D955" s="2"/>
      <c r="E955" s="2"/>
      <c r="F955" s="2"/>
      <c r="G955" s="2"/>
      <c r="H955" s="2"/>
      <c r="I955" s="2"/>
      <c r="J955" s="716"/>
      <c r="K955" s="717"/>
      <c r="L955" s="718"/>
      <c r="M955" s="718"/>
      <c r="N955" s="719"/>
      <c r="O955" s="719"/>
      <c r="P955" s="719"/>
      <c r="Q955" s="719"/>
      <c r="R955" s="2"/>
      <c r="S955" s="2"/>
      <c r="T955" s="2"/>
      <c r="U955" s="2"/>
      <c r="V955" s="2"/>
      <c r="W955" s="2"/>
      <c r="X955" s="720"/>
      <c r="Y955" s="720"/>
      <c r="Z955" s="720"/>
      <c r="AA955" s="720"/>
      <c r="AB955" s="717"/>
      <c r="AC955" s="721"/>
      <c r="AD955" s="722"/>
      <c r="AE955" s="722"/>
      <c r="AF955" s="722"/>
      <c r="AG955" s="722"/>
      <c r="AH955" s="722"/>
      <c r="AI955" s="722"/>
      <c r="AJ955" s="722"/>
      <c r="AK955" s="717"/>
      <c r="AL955" s="723"/>
      <c r="AM955" s="723"/>
      <c r="AN955" s="723"/>
      <c r="AO955" s="723"/>
      <c r="AP955" s="723"/>
      <c r="AQ955" s="1"/>
      <c r="AR955" s="1"/>
      <c r="AS955" s="1"/>
      <c r="AT955" s="717"/>
      <c r="AU955" s="723"/>
      <c r="AV955" s="723"/>
      <c r="AW955" s="723"/>
      <c r="AX955" s="723"/>
      <c r="AY955" s="723"/>
      <c r="AZ955" s="1"/>
      <c r="BA955" s="1"/>
      <c r="BB955" s="1"/>
      <c r="BC955" s="717"/>
      <c r="BD955" s="723"/>
      <c r="BE955" s="723"/>
      <c r="BF955" s="723"/>
      <c r="BG955" s="723"/>
      <c r="BH955" s="723"/>
      <c r="BI955" s="1"/>
      <c r="BJ955" s="1"/>
      <c r="BK955" s="1"/>
      <c r="BL955" s="717"/>
      <c r="BM955" s="723"/>
      <c r="BN955" s="723"/>
      <c r="BO955" s="723"/>
      <c r="BP955" s="723"/>
      <c r="BQ955" s="723"/>
      <c r="BR955" s="1"/>
      <c r="BS955" s="1"/>
      <c r="BT955" s="1"/>
      <c r="BU955" s="1"/>
      <c r="BV955" s="1"/>
      <c r="BW955" s="1"/>
      <c r="BX955" s="1"/>
      <c r="BY955" s="1"/>
      <c r="BZ955" s="1"/>
      <c r="CA955" s="1"/>
      <c r="CB955" s="1"/>
      <c r="CC955" s="1"/>
    </row>
    <row r="956" spans="1:81" ht="39.75" customHeight="1" x14ac:dyDescent="0.3">
      <c r="A956" s="714"/>
      <c r="B956" s="715"/>
      <c r="C956" s="2"/>
      <c r="D956" s="2"/>
      <c r="E956" s="2"/>
      <c r="F956" s="2"/>
      <c r="G956" s="2"/>
      <c r="H956" s="2"/>
      <c r="I956" s="2"/>
      <c r="J956" s="716"/>
      <c r="K956" s="717"/>
      <c r="L956" s="718"/>
      <c r="M956" s="718"/>
      <c r="N956" s="719"/>
      <c r="O956" s="719"/>
      <c r="P956" s="719"/>
      <c r="Q956" s="719"/>
      <c r="R956" s="2"/>
      <c r="S956" s="2"/>
      <c r="T956" s="2"/>
      <c r="U956" s="2"/>
      <c r="V956" s="2"/>
      <c r="W956" s="2"/>
      <c r="X956" s="720"/>
      <c r="Y956" s="720"/>
      <c r="Z956" s="720"/>
      <c r="AA956" s="720"/>
      <c r="AB956" s="717"/>
      <c r="AC956" s="721"/>
      <c r="AD956" s="722"/>
      <c r="AE956" s="722"/>
      <c r="AF956" s="722"/>
      <c r="AG956" s="722"/>
      <c r="AH956" s="722"/>
      <c r="AI956" s="722"/>
      <c r="AJ956" s="722"/>
      <c r="AK956" s="717"/>
      <c r="AL956" s="723"/>
      <c r="AM956" s="723"/>
      <c r="AN956" s="723"/>
      <c r="AO956" s="723"/>
      <c r="AP956" s="723"/>
      <c r="AQ956" s="1"/>
      <c r="AR956" s="1"/>
      <c r="AS956" s="1"/>
      <c r="AT956" s="717"/>
      <c r="AU956" s="723"/>
      <c r="AV956" s="723"/>
      <c r="AW956" s="723"/>
      <c r="AX956" s="723"/>
      <c r="AY956" s="723"/>
      <c r="AZ956" s="1"/>
      <c r="BA956" s="1"/>
      <c r="BB956" s="1"/>
      <c r="BC956" s="717"/>
      <c r="BD956" s="723"/>
      <c r="BE956" s="723"/>
      <c r="BF956" s="723"/>
      <c r="BG956" s="723"/>
      <c r="BH956" s="723"/>
      <c r="BI956" s="1"/>
      <c r="BJ956" s="1"/>
      <c r="BK956" s="1"/>
      <c r="BL956" s="717"/>
      <c r="BM956" s="723"/>
      <c r="BN956" s="723"/>
      <c r="BO956" s="723"/>
      <c r="BP956" s="723"/>
      <c r="BQ956" s="723"/>
      <c r="BR956" s="1"/>
      <c r="BS956" s="1"/>
      <c r="BT956" s="1"/>
      <c r="BU956" s="1"/>
      <c r="BV956" s="1"/>
      <c r="BW956" s="1"/>
      <c r="BX956" s="1"/>
      <c r="BY956" s="1"/>
      <c r="BZ956" s="1"/>
      <c r="CA956" s="1"/>
      <c r="CB956" s="1"/>
      <c r="CC956" s="1"/>
    </row>
    <row r="957" spans="1:81" ht="39.75" customHeight="1" x14ac:dyDescent="0.3">
      <c r="A957" s="714"/>
      <c r="B957" s="715"/>
      <c r="C957" s="2"/>
      <c r="D957" s="2"/>
      <c r="E957" s="2"/>
      <c r="F957" s="2"/>
      <c r="G957" s="2"/>
      <c r="H957" s="2"/>
      <c r="I957" s="2"/>
      <c r="J957" s="716"/>
      <c r="K957" s="717"/>
      <c r="L957" s="718"/>
      <c r="M957" s="718"/>
      <c r="N957" s="719"/>
      <c r="O957" s="719"/>
      <c r="P957" s="719"/>
      <c r="Q957" s="719"/>
      <c r="R957" s="2"/>
      <c r="S957" s="2"/>
      <c r="T957" s="2"/>
      <c r="U957" s="2"/>
      <c r="V957" s="2"/>
      <c r="W957" s="2"/>
      <c r="X957" s="720"/>
      <c r="Y957" s="720"/>
      <c r="Z957" s="720"/>
      <c r="AA957" s="720"/>
      <c r="AB957" s="717"/>
      <c r="AC957" s="721"/>
      <c r="AD957" s="722"/>
      <c r="AE957" s="722"/>
      <c r="AF957" s="722"/>
      <c r="AG957" s="722"/>
      <c r="AH957" s="722"/>
      <c r="AI957" s="722"/>
      <c r="AJ957" s="722"/>
      <c r="AK957" s="717"/>
      <c r="AL957" s="723"/>
      <c r="AM957" s="723"/>
      <c r="AN957" s="723"/>
      <c r="AO957" s="723"/>
      <c r="AP957" s="723"/>
      <c r="AQ957" s="1"/>
      <c r="AR957" s="1"/>
      <c r="AS957" s="1"/>
      <c r="AT957" s="717"/>
      <c r="AU957" s="723"/>
      <c r="AV957" s="723"/>
      <c r="AW957" s="723"/>
      <c r="AX957" s="723"/>
      <c r="AY957" s="723"/>
      <c r="AZ957" s="1"/>
      <c r="BA957" s="1"/>
      <c r="BB957" s="1"/>
      <c r="BC957" s="717"/>
      <c r="BD957" s="723"/>
      <c r="BE957" s="723"/>
      <c r="BF957" s="723"/>
      <c r="BG957" s="723"/>
      <c r="BH957" s="723"/>
      <c r="BI957" s="1"/>
      <c r="BJ957" s="1"/>
      <c r="BK957" s="1"/>
      <c r="BL957" s="717"/>
      <c r="BM957" s="723"/>
      <c r="BN957" s="723"/>
      <c r="BO957" s="723"/>
      <c r="BP957" s="723"/>
      <c r="BQ957" s="723"/>
      <c r="BR957" s="1"/>
      <c r="BS957" s="1"/>
      <c r="BT957" s="1"/>
      <c r="BU957" s="1"/>
      <c r="BV957" s="1"/>
      <c r="BW957" s="1"/>
      <c r="BX957" s="1"/>
      <c r="BY957" s="1"/>
      <c r="BZ957" s="1"/>
      <c r="CA957" s="1"/>
      <c r="CB957" s="1"/>
      <c r="CC957" s="1"/>
    </row>
    <row r="958" spans="1:81" ht="39.75" customHeight="1" x14ac:dyDescent="0.3">
      <c r="A958" s="714"/>
      <c r="B958" s="715"/>
      <c r="C958" s="2"/>
      <c r="D958" s="2"/>
      <c r="E958" s="2"/>
      <c r="F958" s="2"/>
      <c r="G958" s="2"/>
      <c r="H958" s="2"/>
      <c r="I958" s="2"/>
      <c r="J958" s="716"/>
      <c r="K958" s="717"/>
      <c r="L958" s="718"/>
      <c r="M958" s="718"/>
      <c r="N958" s="719"/>
      <c r="O958" s="719"/>
      <c r="P958" s="719"/>
      <c r="Q958" s="719"/>
      <c r="R958" s="2"/>
      <c r="S958" s="2"/>
      <c r="T958" s="2"/>
      <c r="U958" s="2"/>
      <c r="V958" s="2"/>
      <c r="W958" s="2"/>
      <c r="X958" s="720"/>
      <c r="Y958" s="720"/>
      <c r="Z958" s="720"/>
      <c r="AA958" s="720"/>
      <c r="AB958" s="717"/>
      <c r="AC958" s="721"/>
      <c r="AD958" s="722"/>
      <c r="AE958" s="722"/>
      <c r="AF958" s="722"/>
      <c r="AG958" s="722"/>
      <c r="AH958" s="722"/>
      <c r="AI958" s="722"/>
      <c r="AJ958" s="722"/>
      <c r="AK958" s="717"/>
      <c r="AL958" s="723"/>
      <c r="AM958" s="723"/>
      <c r="AN958" s="723"/>
      <c r="AO958" s="723"/>
      <c r="AP958" s="723"/>
      <c r="AQ958" s="1"/>
      <c r="AR958" s="1"/>
      <c r="AS958" s="1"/>
      <c r="AT958" s="717"/>
      <c r="AU958" s="723"/>
      <c r="AV958" s="723"/>
      <c r="AW958" s="723"/>
      <c r="AX958" s="723"/>
      <c r="AY958" s="723"/>
      <c r="AZ958" s="1"/>
      <c r="BA958" s="1"/>
      <c r="BB958" s="1"/>
      <c r="BC958" s="717"/>
      <c r="BD958" s="723"/>
      <c r="BE958" s="723"/>
      <c r="BF958" s="723"/>
      <c r="BG958" s="723"/>
      <c r="BH958" s="723"/>
      <c r="BI958" s="1"/>
      <c r="BJ958" s="1"/>
      <c r="BK958" s="1"/>
      <c r="BL958" s="717"/>
      <c r="BM958" s="723"/>
      <c r="BN958" s="723"/>
      <c r="BO958" s="723"/>
      <c r="BP958" s="723"/>
      <c r="BQ958" s="723"/>
      <c r="BR958" s="1"/>
      <c r="BS958" s="1"/>
      <c r="BT958" s="1"/>
      <c r="BU958" s="1"/>
      <c r="BV958" s="1"/>
      <c r="BW958" s="1"/>
      <c r="BX958" s="1"/>
      <c r="BY958" s="1"/>
      <c r="BZ958" s="1"/>
      <c r="CA958" s="1"/>
      <c r="CB958" s="1"/>
      <c r="CC958" s="1"/>
    </row>
    <row r="959" spans="1:81" ht="39.75" customHeight="1" x14ac:dyDescent="0.3">
      <c r="A959" s="714"/>
      <c r="B959" s="715"/>
      <c r="C959" s="2"/>
      <c r="D959" s="2"/>
      <c r="E959" s="2"/>
      <c r="F959" s="2"/>
      <c r="G959" s="2"/>
      <c r="H959" s="2"/>
      <c r="I959" s="2"/>
      <c r="J959" s="716"/>
      <c r="K959" s="717"/>
      <c r="L959" s="718"/>
      <c r="M959" s="718"/>
      <c r="N959" s="719"/>
      <c r="O959" s="719"/>
      <c r="P959" s="719"/>
      <c r="Q959" s="719"/>
      <c r="R959" s="2"/>
      <c r="S959" s="2"/>
      <c r="T959" s="2"/>
      <c r="U959" s="2"/>
      <c r="V959" s="2"/>
      <c r="W959" s="2"/>
      <c r="X959" s="720"/>
      <c r="Y959" s="720"/>
      <c r="Z959" s="720"/>
      <c r="AA959" s="720"/>
      <c r="AB959" s="717"/>
      <c r="AC959" s="721"/>
      <c r="AD959" s="722"/>
      <c r="AE959" s="722"/>
      <c r="AF959" s="722"/>
      <c r="AG959" s="722"/>
      <c r="AH959" s="722"/>
      <c r="AI959" s="722"/>
      <c r="AJ959" s="722"/>
      <c r="AK959" s="717"/>
      <c r="AL959" s="723"/>
      <c r="AM959" s="723"/>
      <c r="AN959" s="723"/>
      <c r="AO959" s="723"/>
      <c r="AP959" s="723"/>
      <c r="AQ959" s="1"/>
      <c r="AR959" s="1"/>
      <c r="AS959" s="1"/>
      <c r="AT959" s="717"/>
      <c r="AU959" s="723"/>
      <c r="AV959" s="723"/>
      <c r="AW959" s="723"/>
      <c r="AX959" s="723"/>
      <c r="AY959" s="723"/>
      <c r="AZ959" s="1"/>
      <c r="BA959" s="1"/>
      <c r="BB959" s="1"/>
      <c r="BC959" s="717"/>
      <c r="BD959" s="723"/>
      <c r="BE959" s="723"/>
      <c r="BF959" s="723"/>
      <c r="BG959" s="723"/>
      <c r="BH959" s="723"/>
      <c r="BI959" s="1"/>
      <c r="BJ959" s="1"/>
      <c r="BK959" s="1"/>
      <c r="BL959" s="717"/>
      <c r="BM959" s="723"/>
      <c r="BN959" s="723"/>
      <c r="BO959" s="723"/>
      <c r="BP959" s="723"/>
      <c r="BQ959" s="723"/>
      <c r="BR959" s="1"/>
      <c r="BS959" s="1"/>
      <c r="BT959" s="1"/>
      <c r="BU959" s="1"/>
      <c r="BV959" s="1"/>
      <c r="BW959" s="1"/>
      <c r="BX959" s="1"/>
      <c r="BY959" s="1"/>
      <c r="BZ959" s="1"/>
      <c r="CA959" s="1"/>
      <c r="CB959" s="1"/>
      <c r="CC959" s="1"/>
    </row>
    <row r="960" spans="1:81" ht="39.75" customHeight="1" x14ac:dyDescent="0.3">
      <c r="A960" s="714"/>
      <c r="B960" s="715"/>
      <c r="C960" s="2"/>
      <c r="D960" s="2"/>
      <c r="E960" s="2"/>
      <c r="F960" s="2"/>
      <c r="G960" s="2"/>
      <c r="H960" s="2"/>
      <c r="I960" s="2"/>
      <c r="J960" s="716"/>
      <c r="K960" s="717"/>
      <c r="L960" s="718"/>
      <c r="M960" s="718"/>
      <c r="N960" s="719"/>
      <c r="O960" s="719"/>
      <c r="P960" s="719"/>
      <c r="Q960" s="719"/>
      <c r="R960" s="2"/>
      <c r="S960" s="2"/>
      <c r="T960" s="2"/>
      <c r="U960" s="2"/>
      <c r="V960" s="2"/>
      <c r="W960" s="2"/>
      <c r="X960" s="720"/>
      <c r="Y960" s="720"/>
      <c r="Z960" s="720"/>
      <c r="AA960" s="720"/>
      <c r="AB960" s="717"/>
      <c r="AC960" s="721"/>
      <c r="AD960" s="722"/>
      <c r="AE960" s="722"/>
      <c r="AF960" s="722"/>
      <c r="AG960" s="722"/>
      <c r="AH960" s="722"/>
      <c r="AI960" s="722"/>
      <c r="AJ960" s="722"/>
      <c r="AK960" s="717"/>
      <c r="AL960" s="723"/>
      <c r="AM960" s="723"/>
      <c r="AN960" s="723"/>
      <c r="AO960" s="723"/>
      <c r="AP960" s="723"/>
      <c r="AQ960" s="1"/>
      <c r="AR960" s="1"/>
      <c r="AS960" s="1"/>
      <c r="AT960" s="717"/>
      <c r="AU960" s="723"/>
      <c r="AV960" s="723"/>
      <c r="AW960" s="723"/>
      <c r="AX960" s="723"/>
      <c r="AY960" s="723"/>
      <c r="AZ960" s="1"/>
      <c r="BA960" s="1"/>
      <c r="BB960" s="1"/>
      <c r="BC960" s="717"/>
      <c r="BD960" s="723"/>
      <c r="BE960" s="723"/>
      <c r="BF960" s="723"/>
      <c r="BG960" s="723"/>
      <c r="BH960" s="723"/>
      <c r="BI960" s="1"/>
      <c r="BJ960" s="1"/>
      <c r="BK960" s="1"/>
      <c r="BL960" s="717"/>
      <c r="BM960" s="723"/>
      <c r="BN960" s="723"/>
      <c r="BO960" s="723"/>
      <c r="BP960" s="723"/>
      <c r="BQ960" s="723"/>
      <c r="BR960" s="1"/>
      <c r="BS960" s="1"/>
      <c r="BT960" s="1"/>
      <c r="BU960" s="1"/>
      <c r="BV960" s="1"/>
      <c r="BW960" s="1"/>
      <c r="BX960" s="1"/>
      <c r="BY960" s="1"/>
      <c r="BZ960" s="1"/>
      <c r="CA960" s="1"/>
      <c r="CB960" s="1"/>
      <c r="CC960" s="1"/>
    </row>
    <row r="961" spans="1:81" ht="39.75" customHeight="1" x14ac:dyDescent="0.3">
      <c r="A961" s="714"/>
      <c r="B961" s="715"/>
      <c r="C961" s="2"/>
      <c r="D961" s="2"/>
      <c r="E961" s="2"/>
      <c r="F961" s="2"/>
      <c r="G961" s="2"/>
      <c r="H961" s="2"/>
      <c r="I961" s="2"/>
      <c r="J961" s="716"/>
      <c r="K961" s="717"/>
      <c r="L961" s="718"/>
      <c r="M961" s="718"/>
      <c r="N961" s="719"/>
      <c r="O961" s="719"/>
      <c r="P961" s="719"/>
      <c r="Q961" s="719"/>
      <c r="R961" s="2"/>
      <c r="S961" s="2"/>
      <c r="T961" s="2"/>
      <c r="U961" s="2"/>
      <c r="V961" s="2"/>
      <c r="W961" s="2"/>
      <c r="X961" s="720"/>
      <c r="Y961" s="720"/>
      <c r="Z961" s="720"/>
      <c r="AA961" s="720"/>
      <c r="AB961" s="717"/>
      <c r="AC961" s="721"/>
      <c r="AD961" s="722"/>
      <c r="AE961" s="722"/>
      <c r="AF961" s="722"/>
      <c r="AG961" s="722"/>
      <c r="AH961" s="722"/>
      <c r="AI961" s="722"/>
      <c r="AJ961" s="722"/>
      <c r="AK961" s="717"/>
      <c r="AL961" s="723"/>
      <c r="AM961" s="723"/>
      <c r="AN961" s="723"/>
      <c r="AO961" s="723"/>
      <c r="AP961" s="723"/>
      <c r="AQ961" s="1"/>
      <c r="AR961" s="1"/>
      <c r="AS961" s="1"/>
      <c r="AT961" s="717"/>
      <c r="AU961" s="723"/>
      <c r="AV961" s="723"/>
      <c r="AW961" s="723"/>
      <c r="AX961" s="723"/>
      <c r="AY961" s="723"/>
      <c r="AZ961" s="1"/>
      <c r="BA961" s="1"/>
      <c r="BB961" s="1"/>
      <c r="BC961" s="717"/>
      <c r="BD961" s="723"/>
      <c r="BE961" s="723"/>
      <c r="BF961" s="723"/>
      <c r="BG961" s="723"/>
      <c r="BH961" s="723"/>
      <c r="BI961" s="1"/>
      <c r="BJ961" s="1"/>
      <c r="BK961" s="1"/>
      <c r="BL961" s="717"/>
      <c r="BM961" s="723"/>
      <c r="BN961" s="723"/>
      <c r="BO961" s="723"/>
      <c r="BP961" s="723"/>
      <c r="BQ961" s="723"/>
      <c r="BR961" s="1"/>
      <c r="BS961" s="1"/>
      <c r="BT961" s="1"/>
      <c r="BU961" s="1"/>
      <c r="BV961" s="1"/>
      <c r="BW961" s="1"/>
      <c r="BX961" s="1"/>
      <c r="BY961" s="1"/>
      <c r="BZ961" s="1"/>
      <c r="CA961" s="1"/>
      <c r="CB961" s="1"/>
      <c r="CC961" s="1"/>
    </row>
    <row r="962" spans="1:81" ht="39.75" customHeight="1" x14ac:dyDescent="0.3">
      <c r="A962" s="714"/>
      <c r="B962" s="715"/>
      <c r="C962" s="2"/>
      <c r="D962" s="2"/>
      <c r="E962" s="2"/>
      <c r="F962" s="2"/>
      <c r="G962" s="2"/>
      <c r="H962" s="2"/>
      <c r="I962" s="2"/>
      <c r="J962" s="716"/>
      <c r="K962" s="717"/>
      <c r="L962" s="718"/>
      <c r="M962" s="718"/>
      <c r="N962" s="719"/>
      <c r="O962" s="719"/>
      <c r="P962" s="719"/>
      <c r="Q962" s="719"/>
      <c r="R962" s="2"/>
      <c r="S962" s="2"/>
      <c r="T962" s="2"/>
      <c r="U962" s="2"/>
      <c r="V962" s="2"/>
      <c r="W962" s="2"/>
      <c r="X962" s="720"/>
      <c r="Y962" s="720"/>
      <c r="Z962" s="720"/>
      <c r="AA962" s="720"/>
      <c r="AB962" s="717"/>
      <c r="AC962" s="721"/>
      <c r="AD962" s="722"/>
      <c r="AE962" s="722"/>
      <c r="AF962" s="722"/>
      <c r="AG962" s="722"/>
      <c r="AH962" s="722"/>
      <c r="AI962" s="722"/>
      <c r="AJ962" s="722"/>
      <c r="AK962" s="717"/>
      <c r="AL962" s="723"/>
      <c r="AM962" s="723"/>
      <c r="AN962" s="723"/>
      <c r="AO962" s="723"/>
      <c r="AP962" s="723"/>
      <c r="AQ962" s="1"/>
      <c r="AR962" s="1"/>
      <c r="AS962" s="1"/>
      <c r="AT962" s="717"/>
      <c r="AU962" s="723"/>
      <c r="AV962" s="723"/>
      <c r="AW962" s="723"/>
      <c r="AX962" s="723"/>
      <c r="AY962" s="723"/>
      <c r="AZ962" s="1"/>
      <c r="BA962" s="1"/>
      <c r="BB962" s="1"/>
      <c r="BC962" s="717"/>
      <c r="BD962" s="723"/>
      <c r="BE962" s="723"/>
      <c r="BF962" s="723"/>
      <c r="BG962" s="723"/>
      <c r="BH962" s="723"/>
      <c r="BI962" s="1"/>
      <c r="BJ962" s="1"/>
      <c r="BK962" s="1"/>
      <c r="BL962" s="717"/>
      <c r="BM962" s="723"/>
      <c r="BN962" s="723"/>
      <c r="BO962" s="723"/>
      <c r="BP962" s="723"/>
      <c r="BQ962" s="723"/>
      <c r="BR962" s="1"/>
      <c r="BS962" s="1"/>
      <c r="BT962" s="1"/>
      <c r="BU962" s="1"/>
      <c r="BV962" s="1"/>
      <c r="BW962" s="1"/>
      <c r="BX962" s="1"/>
      <c r="BY962" s="1"/>
      <c r="BZ962" s="1"/>
      <c r="CA962" s="1"/>
      <c r="CB962" s="1"/>
      <c r="CC962" s="1"/>
    </row>
    <row r="963" spans="1:81" ht="39.75" customHeight="1" x14ac:dyDescent="0.3">
      <c r="A963" s="714"/>
      <c r="B963" s="715"/>
      <c r="C963" s="2"/>
      <c r="D963" s="2"/>
      <c r="E963" s="2"/>
      <c r="F963" s="2"/>
      <c r="G963" s="2"/>
      <c r="H963" s="2"/>
      <c r="I963" s="2"/>
      <c r="J963" s="716"/>
      <c r="K963" s="717"/>
      <c r="L963" s="718"/>
      <c r="M963" s="718"/>
      <c r="N963" s="719"/>
      <c r="O963" s="719"/>
      <c r="P963" s="719"/>
      <c r="Q963" s="719"/>
      <c r="R963" s="2"/>
      <c r="S963" s="2"/>
      <c r="T963" s="2"/>
      <c r="U963" s="2"/>
      <c r="V963" s="2"/>
      <c r="W963" s="2"/>
      <c r="X963" s="720"/>
      <c r="Y963" s="720"/>
      <c r="Z963" s="720"/>
      <c r="AA963" s="720"/>
      <c r="AB963" s="717"/>
      <c r="AC963" s="721"/>
      <c r="AD963" s="722"/>
      <c r="AE963" s="722"/>
      <c r="AF963" s="722"/>
      <c r="AG963" s="722"/>
      <c r="AH963" s="722"/>
      <c r="AI963" s="722"/>
      <c r="AJ963" s="722"/>
      <c r="AK963" s="717"/>
      <c r="AL963" s="723"/>
      <c r="AM963" s="723"/>
      <c r="AN963" s="723"/>
      <c r="AO963" s="723"/>
      <c r="AP963" s="723"/>
      <c r="AQ963" s="1"/>
      <c r="AR963" s="1"/>
      <c r="AS963" s="1"/>
      <c r="AT963" s="717"/>
      <c r="AU963" s="723"/>
      <c r="AV963" s="723"/>
      <c r="AW963" s="723"/>
      <c r="AX963" s="723"/>
      <c r="AY963" s="723"/>
      <c r="AZ963" s="1"/>
      <c r="BA963" s="1"/>
      <c r="BB963" s="1"/>
      <c r="BC963" s="717"/>
      <c r="BD963" s="723"/>
      <c r="BE963" s="723"/>
      <c r="BF963" s="723"/>
      <c r="BG963" s="723"/>
      <c r="BH963" s="723"/>
      <c r="BI963" s="1"/>
      <c r="BJ963" s="1"/>
      <c r="BK963" s="1"/>
      <c r="BL963" s="717"/>
      <c r="BM963" s="723"/>
      <c r="BN963" s="723"/>
      <c r="BO963" s="723"/>
      <c r="BP963" s="723"/>
      <c r="BQ963" s="723"/>
      <c r="BR963" s="1"/>
      <c r="BS963" s="1"/>
      <c r="BT963" s="1"/>
      <c r="BU963" s="1"/>
      <c r="BV963" s="1"/>
      <c r="BW963" s="1"/>
      <c r="BX963" s="1"/>
      <c r="BY963" s="1"/>
      <c r="BZ963" s="1"/>
      <c r="CA963" s="1"/>
      <c r="CB963" s="1"/>
      <c r="CC963" s="1"/>
    </row>
    <row r="964" spans="1:81" ht="39.75" customHeight="1" x14ac:dyDescent="0.3">
      <c r="A964" s="714"/>
      <c r="B964" s="715"/>
      <c r="C964" s="2"/>
      <c r="D964" s="2"/>
      <c r="E964" s="2"/>
      <c r="F964" s="2"/>
      <c r="G964" s="2"/>
      <c r="H964" s="2"/>
      <c r="I964" s="2"/>
      <c r="J964" s="716"/>
      <c r="K964" s="717"/>
      <c r="L964" s="718"/>
      <c r="M964" s="718"/>
      <c r="N964" s="719"/>
      <c r="O964" s="719"/>
      <c r="P964" s="719"/>
      <c r="Q964" s="719"/>
      <c r="R964" s="2"/>
      <c r="S964" s="2"/>
      <c r="T964" s="2"/>
      <c r="U964" s="2"/>
      <c r="V964" s="2"/>
      <c r="W964" s="2"/>
      <c r="X964" s="720"/>
      <c r="Y964" s="720"/>
      <c r="Z964" s="720"/>
      <c r="AA964" s="720"/>
      <c r="AB964" s="717"/>
      <c r="AC964" s="721"/>
      <c r="AD964" s="722"/>
      <c r="AE964" s="722"/>
      <c r="AF964" s="722"/>
      <c r="AG964" s="722"/>
      <c r="AH964" s="722"/>
      <c r="AI964" s="722"/>
      <c r="AJ964" s="722"/>
      <c r="AK964" s="717"/>
      <c r="AL964" s="723"/>
      <c r="AM964" s="723"/>
      <c r="AN964" s="723"/>
      <c r="AO964" s="723"/>
      <c r="AP964" s="723"/>
      <c r="AQ964" s="1"/>
      <c r="AR964" s="1"/>
      <c r="AS964" s="1"/>
      <c r="AT964" s="717"/>
      <c r="AU964" s="723"/>
      <c r="AV964" s="723"/>
      <c r="AW964" s="723"/>
      <c r="AX964" s="723"/>
      <c r="AY964" s="723"/>
      <c r="AZ964" s="1"/>
      <c r="BA964" s="1"/>
      <c r="BB964" s="1"/>
      <c r="BC964" s="717"/>
      <c r="BD964" s="723"/>
      <c r="BE964" s="723"/>
      <c r="BF964" s="723"/>
      <c r="BG964" s="723"/>
      <c r="BH964" s="723"/>
      <c r="BI964" s="1"/>
      <c r="BJ964" s="1"/>
      <c r="BK964" s="1"/>
      <c r="BL964" s="717"/>
      <c r="BM964" s="723"/>
      <c r="BN964" s="723"/>
      <c r="BO964" s="723"/>
      <c r="BP964" s="723"/>
      <c r="BQ964" s="723"/>
      <c r="BR964" s="1"/>
      <c r="BS964" s="1"/>
      <c r="BT964" s="1"/>
      <c r="BU964" s="1"/>
      <c r="BV964" s="1"/>
      <c r="BW964" s="1"/>
      <c r="BX964" s="1"/>
      <c r="BY964" s="1"/>
      <c r="BZ964" s="1"/>
      <c r="CA964" s="1"/>
      <c r="CB964" s="1"/>
      <c r="CC964" s="1"/>
    </row>
    <row r="965" spans="1:81" ht="39.75" customHeight="1" x14ac:dyDescent="0.3">
      <c r="A965" s="714"/>
      <c r="B965" s="715"/>
      <c r="C965" s="2"/>
      <c r="D965" s="2"/>
      <c r="E965" s="2"/>
      <c r="F965" s="2"/>
      <c r="G965" s="2"/>
      <c r="H965" s="2"/>
      <c r="I965" s="2"/>
      <c r="J965" s="716"/>
      <c r="K965" s="717"/>
      <c r="L965" s="718"/>
      <c r="M965" s="718"/>
      <c r="N965" s="719"/>
      <c r="O965" s="719"/>
      <c r="P965" s="719"/>
      <c r="Q965" s="719"/>
      <c r="R965" s="2"/>
      <c r="S965" s="2"/>
      <c r="T965" s="2"/>
      <c r="U965" s="2"/>
      <c r="V965" s="2"/>
      <c r="W965" s="2"/>
      <c r="X965" s="720"/>
      <c r="Y965" s="720"/>
      <c r="Z965" s="720"/>
      <c r="AA965" s="720"/>
      <c r="AB965" s="717"/>
      <c r="AC965" s="721"/>
      <c r="AD965" s="722"/>
      <c r="AE965" s="722"/>
      <c r="AF965" s="722"/>
      <c r="AG965" s="722"/>
      <c r="AH965" s="722"/>
      <c r="AI965" s="722"/>
      <c r="AJ965" s="722"/>
      <c r="AK965" s="717"/>
      <c r="AL965" s="723"/>
      <c r="AM965" s="723"/>
      <c r="AN965" s="723"/>
      <c r="AO965" s="723"/>
      <c r="AP965" s="723"/>
      <c r="AQ965" s="1"/>
      <c r="AR965" s="1"/>
      <c r="AS965" s="1"/>
      <c r="AT965" s="717"/>
      <c r="AU965" s="723"/>
      <c r="AV965" s="723"/>
      <c r="AW965" s="723"/>
      <c r="AX965" s="723"/>
      <c r="AY965" s="723"/>
      <c r="AZ965" s="1"/>
      <c r="BA965" s="1"/>
      <c r="BB965" s="1"/>
      <c r="BC965" s="717"/>
      <c r="BD965" s="723"/>
      <c r="BE965" s="723"/>
      <c r="BF965" s="723"/>
      <c r="BG965" s="723"/>
      <c r="BH965" s="723"/>
      <c r="BI965" s="1"/>
      <c r="BJ965" s="1"/>
      <c r="BK965" s="1"/>
      <c r="BL965" s="717"/>
      <c r="BM965" s="723"/>
      <c r="BN965" s="723"/>
      <c r="BO965" s="723"/>
      <c r="BP965" s="723"/>
      <c r="BQ965" s="723"/>
      <c r="BR965" s="1"/>
      <c r="BS965" s="1"/>
      <c r="BT965" s="1"/>
      <c r="BU965" s="1"/>
      <c r="BV965" s="1"/>
      <c r="BW965" s="1"/>
      <c r="BX965" s="1"/>
      <c r="BY965" s="1"/>
      <c r="BZ965" s="1"/>
      <c r="CA965" s="1"/>
      <c r="CB965" s="1"/>
      <c r="CC965" s="1"/>
    </row>
    <row r="966" spans="1:81" ht="39.75" customHeight="1" x14ac:dyDescent="0.3">
      <c r="A966" s="714"/>
      <c r="B966" s="715"/>
      <c r="C966" s="2"/>
      <c r="D966" s="2"/>
      <c r="E966" s="2"/>
      <c r="F966" s="2"/>
      <c r="G966" s="2"/>
      <c r="H966" s="2"/>
      <c r="I966" s="2"/>
      <c r="J966" s="716"/>
      <c r="K966" s="717"/>
      <c r="L966" s="718"/>
      <c r="M966" s="718"/>
      <c r="N966" s="719"/>
      <c r="O966" s="719"/>
      <c r="P966" s="719"/>
      <c r="Q966" s="719"/>
      <c r="R966" s="2"/>
      <c r="S966" s="2"/>
      <c r="T966" s="2"/>
      <c r="U966" s="2"/>
      <c r="V966" s="2"/>
      <c r="W966" s="2"/>
      <c r="X966" s="720"/>
      <c r="Y966" s="720"/>
      <c r="Z966" s="720"/>
      <c r="AA966" s="720"/>
      <c r="AB966" s="717"/>
      <c r="AC966" s="721"/>
      <c r="AD966" s="722"/>
      <c r="AE966" s="722"/>
      <c r="AF966" s="722"/>
      <c r="AG966" s="722"/>
      <c r="AH966" s="722"/>
      <c r="AI966" s="722"/>
      <c r="AJ966" s="722"/>
      <c r="AK966" s="717"/>
      <c r="AL966" s="723"/>
      <c r="AM966" s="723"/>
      <c r="AN966" s="723"/>
      <c r="AO966" s="723"/>
      <c r="AP966" s="723"/>
      <c r="AQ966" s="1"/>
      <c r="AR966" s="1"/>
      <c r="AS966" s="1"/>
      <c r="AT966" s="717"/>
      <c r="AU966" s="723"/>
      <c r="AV966" s="723"/>
      <c r="AW966" s="723"/>
      <c r="AX966" s="723"/>
      <c r="AY966" s="723"/>
      <c r="AZ966" s="1"/>
      <c r="BA966" s="1"/>
      <c r="BB966" s="1"/>
      <c r="BC966" s="717"/>
      <c r="BD966" s="723"/>
      <c r="BE966" s="723"/>
      <c r="BF966" s="723"/>
      <c r="BG966" s="723"/>
      <c r="BH966" s="723"/>
      <c r="BI966" s="1"/>
      <c r="BJ966" s="1"/>
      <c r="BK966" s="1"/>
      <c r="BL966" s="717"/>
      <c r="BM966" s="723"/>
      <c r="BN966" s="723"/>
      <c r="BO966" s="723"/>
      <c r="BP966" s="723"/>
      <c r="BQ966" s="723"/>
      <c r="BR966" s="1"/>
      <c r="BS966" s="1"/>
      <c r="BT966" s="1"/>
      <c r="BU966" s="1"/>
      <c r="BV966" s="1"/>
      <c r="BW966" s="1"/>
      <c r="BX966" s="1"/>
      <c r="BY966" s="1"/>
      <c r="BZ966" s="1"/>
      <c r="CA966" s="1"/>
      <c r="CB966" s="1"/>
      <c r="CC966" s="1"/>
    </row>
    <row r="967" spans="1:81" ht="39.75" customHeight="1" x14ac:dyDescent="0.3">
      <c r="A967" s="714"/>
      <c r="B967" s="715"/>
      <c r="C967" s="2"/>
      <c r="D967" s="2"/>
      <c r="E967" s="2"/>
      <c r="F967" s="2"/>
      <c r="G967" s="2"/>
      <c r="H967" s="2"/>
      <c r="I967" s="2"/>
      <c r="J967" s="716"/>
      <c r="K967" s="717"/>
      <c r="L967" s="718"/>
      <c r="M967" s="718"/>
      <c r="N967" s="719"/>
      <c r="O967" s="719"/>
      <c r="P967" s="719"/>
      <c r="Q967" s="719"/>
      <c r="R967" s="2"/>
      <c r="S967" s="2"/>
      <c r="T967" s="2"/>
      <c r="U967" s="2"/>
      <c r="V967" s="2"/>
      <c r="W967" s="2"/>
      <c r="X967" s="720"/>
      <c r="Y967" s="720"/>
      <c r="Z967" s="720"/>
      <c r="AA967" s="720"/>
      <c r="AB967" s="717"/>
      <c r="AC967" s="721"/>
      <c r="AD967" s="722"/>
      <c r="AE967" s="722"/>
      <c r="AF967" s="722"/>
      <c r="AG967" s="722"/>
      <c r="AH967" s="722"/>
      <c r="AI967" s="722"/>
      <c r="AJ967" s="722"/>
      <c r="AK967" s="717"/>
      <c r="AL967" s="723"/>
      <c r="AM967" s="723"/>
      <c r="AN967" s="723"/>
      <c r="AO967" s="723"/>
      <c r="AP967" s="723"/>
      <c r="AQ967" s="1"/>
      <c r="AR967" s="1"/>
      <c r="AS967" s="1"/>
      <c r="AT967" s="717"/>
      <c r="AU967" s="723"/>
      <c r="AV967" s="723"/>
      <c r="AW967" s="723"/>
      <c r="AX967" s="723"/>
      <c r="AY967" s="723"/>
      <c r="AZ967" s="1"/>
      <c r="BA967" s="1"/>
      <c r="BB967" s="1"/>
      <c r="BC967" s="717"/>
      <c r="BD967" s="723"/>
      <c r="BE967" s="723"/>
      <c r="BF967" s="723"/>
      <c r="BG967" s="723"/>
      <c r="BH967" s="723"/>
      <c r="BI967" s="1"/>
      <c r="BJ967" s="1"/>
      <c r="BK967" s="1"/>
      <c r="BL967" s="717"/>
      <c r="BM967" s="723"/>
      <c r="BN967" s="723"/>
      <c r="BO967" s="723"/>
      <c r="BP967" s="723"/>
      <c r="BQ967" s="723"/>
      <c r="BR967" s="1"/>
      <c r="BS967" s="1"/>
      <c r="BT967" s="1"/>
      <c r="BU967" s="1"/>
      <c r="BV967" s="1"/>
      <c r="BW967" s="1"/>
      <c r="BX967" s="1"/>
      <c r="BY967" s="1"/>
      <c r="BZ967" s="1"/>
      <c r="CA967" s="1"/>
      <c r="CB967" s="1"/>
      <c r="CC967" s="1"/>
    </row>
    <row r="968" spans="1:81" ht="39.75" customHeight="1" x14ac:dyDescent="0.3">
      <c r="A968" s="714"/>
      <c r="B968" s="715"/>
      <c r="C968" s="2"/>
      <c r="D968" s="2"/>
      <c r="E968" s="2"/>
      <c r="F968" s="2"/>
      <c r="G968" s="2"/>
      <c r="H968" s="2"/>
      <c r="I968" s="2"/>
      <c r="J968" s="716"/>
      <c r="K968" s="717"/>
      <c r="L968" s="718"/>
      <c r="M968" s="718"/>
      <c r="N968" s="719"/>
      <c r="O968" s="719"/>
      <c r="P968" s="719"/>
      <c r="Q968" s="719"/>
      <c r="R968" s="2"/>
      <c r="S968" s="2"/>
      <c r="T968" s="2"/>
      <c r="U968" s="2"/>
      <c r="V968" s="2"/>
      <c r="W968" s="2"/>
      <c r="X968" s="720"/>
      <c r="Y968" s="720"/>
      <c r="Z968" s="720"/>
      <c r="AA968" s="720"/>
      <c r="AB968" s="717"/>
      <c r="AC968" s="721"/>
      <c r="AD968" s="722"/>
      <c r="AE968" s="722"/>
      <c r="AF968" s="722"/>
      <c r="AG968" s="722"/>
      <c r="AH968" s="722"/>
      <c r="AI968" s="722"/>
      <c r="AJ968" s="722"/>
      <c r="AK968" s="717"/>
      <c r="AL968" s="723"/>
      <c r="AM968" s="723"/>
      <c r="AN968" s="723"/>
      <c r="AO968" s="723"/>
      <c r="AP968" s="723"/>
      <c r="AQ968" s="1"/>
      <c r="AR968" s="1"/>
      <c r="AS968" s="1"/>
      <c r="AT968" s="717"/>
      <c r="AU968" s="723"/>
      <c r="AV968" s="723"/>
      <c r="AW968" s="723"/>
      <c r="AX968" s="723"/>
      <c r="AY968" s="723"/>
      <c r="AZ968" s="1"/>
      <c r="BA968" s="1"/>
      <c r="BB968" s="1"/>
      <c r="BC968" s="717"/>
      <c r="BD968" s="723"/>
      <c r="BE968" s="723"/>
      <c r="BF968" s="723"/>
      <c r="BG968" s="723"/>
      <c r="BH968" s="723"/>
      <c r="BI968" s="1"/>
      <c r="BJ968" s="1"/>
      <c r="BK968" s="1"/>
      <c r="BL968" s="717"/>
      <c r="BM968" s="723"/>
      <c r="BN968" s="723"/>
      <c r="BO968" s="723"/>
      <c r="BP968" s="723"/>
      <c r="BQ968" s="723"/>
      <c r="BR968" s="1"/>
      <c r="BS968" s="1"/>
      <c r="BT968" s="1"/>
      <c r="BU968" s="1"/>
      <c r="BV968" s="1"/>
      <c r="BW968" s="1"/>
      <c r="BX968" s="1"/>
      <c r="BY968" s="1"/>
      <c r="BZ968" s="1"/>
      <c r="CA968" s="1"/>
      <c r="CB968" s="1"/>
      <c r="CC968" s="1"/>
    </row>
    <row r="969" spans="1:81" ht="39.75" customHeight="1" x14ac:dyDescent="0.3">
      <c r="A969" s="714"/>
      <c r="B969" s="715"/>
      <c r="C969" s="2"/>
      <c r="D969" s="2"/>
      <c r="E969" s="2"/>
      <c r="F969" s="2"/>
      <c r="G969" s="2"/>
      <c r="H969" s="2"/>
      <c r="I969" s="2"/>
      <c r="J969" s="716"/>
      <c r="K969" s="717"/>
      <c r="L969" s="718"/>
      <c r="M969" s="718"/>
      <c r="N969" s="719"/>
      <c r="O969" s="719"/>
      <c r="P969" s="719"/>
      <c r="Q969" s="719"/>
      <c r="R969" s="2"/>
      <c r="S969" s="2"/>
      <c r="T969" s="2"/>
      <c r="U969" s="2"/>
      <c r="V969" s="2"/>
      <c r="W969" s="2"/>
      <c r="X969" s="720"/>
      <c r="Y969" s="720"/>
      <c r="Z969" s="720"/>
      <c r="AA969" s="720"/>
      <c r="AB969" s="717"/>
      <c r="AC969" s="721"/>
      <c r="AD969" s="722"/>
      <c r="AE969" s="722"/>
      <c r="AF969" s="722"/>
      <c r="AG969" s="722"/>
      <c r="AH969" s="722"/>
      <c r="AI969" s="722"/>
      <c r="AJ969" s="722"/>
      <c r="AK969" s="717"/>
      <c r="AL969" s="723"/>
      <c r="AM969" s="723"/>
      <c r="AN969" s="723"/>
      <c r="AO969" s="723"/>
      <c r="AP969" s="723"/>
      <c r="AQ969" s="1"/>
      <c r="AR969" s="1"/>
      <c r="AS969" s="1"/>
      <c r="AT969" s="717"/>
      <c r="AU969" s="723"/>
      <c r="AV969" s="723"/>
      <c r="AW969" s="723"/>
      <c r="AX969" s="723"/>
      <c r="AY969" s="723"/>
      <c r="AZ969" s="1"/>
      <c r="BA969" s="1"/>
      <c r="BB969" s="1"/>
      <c r="BC969" s="717"/>
      <c r="BD969" s="723"/>
      <c r="BE969" s="723"/>
      <c r="BF969" s="723"/>
      <c r="BG969" s="723"/>
      <c r="BH969" s="723"/>
      <c r="BI969" s="1"/>
      <c r="BJ969" s="1"/>
      <c r="BK969" s="1"/>
      <c r="BL969" s="717"/>
      <c r="BM969" s="723"/>
      <c r="BN969" s="723"/>
      <c r="BO969" s="723"/>
      <c r="BP969" s="723"/>
      <c r="BQ969" s="723"/>
      <c r="BR969" s="1"/>
      <c r="BS969" s="1"/>
      <c r="BT969" s="1"/>
      <c r="BU969" s="1"/>
      <c r="BV969" s="1"/>
      <c r="BW969" s="1"/>
      <c r="BX969" s="1"/>
      <c r="BY969" s="1"/>
      <c r="BZ969" s="1"/>
      <c r="CA969" s="1"/>
      <c r="CB969" s="1"/>
      <c r="CC969" s="1"/>
    </row>
    <row r="970" spans="1:81" ht="39.75" customHeight="1" x14ac:dyDescent="0.3">
      <c r="A970" s="714"/>
      <c r="B970" s="715"/>
      <c r="C970" s="2"/>
      <c r="D970" s="2"/>
      <c r="E970" s="2"/>
      <c r="F970" s="2"/>
      <c r="G970" s="2"/>
      <c r="H970" s="2"/>
      <c r="I970" s="2"/>
      <c r="J970" s="716"/>
      <c r="K970" s="717"/>
      <c r="L970" s="718"/>
      <c r="M970" s="718"/>
      <c r="N970" s="719"/>
      <c r="O970" s="719"/>
      <c r="P970" s="719"/>
      <c r="Q970" s="719"/>
      <c r="R970" s="2"/>
      <c r="S970" s="2"/>
      <c r="T970" s="2"/>
      <c r="U970" s="2"/>
      <c r="V970" s="2"/>
      <c r="W970" s="2"/>
      <c r="X970" s="720"/>
      <c r="Y970" s="720"/>
      <c r="Z970" s="720"/>
      <c r="AA970" s="720"/>
      <c r="AB970" s="717"/>
      <c r="AC970" s="721"/>
      <c r="AD970" s="722"/>
      <c r="AE970" s="722"/>
      <c r="AF970" s="722"/>
      <c r="AG970" s="722"/>
      <c r="AH970" s="722"/>
      <c r="AI970" s="722"/>
      <c r="AJ970" s="722"/>
      <c r="AK970" s="717"/>
      <c r="AL970" s="723"/>
      <c r="AM970" s="723"/>
      <c r="AN970" s="723"/>
      <c r="AO970" s="723"/>
      <c r="AP970" s="723"/>
      <c r="AQ970" s="1"/>
      <c r="AR970" s="1"/>
      <c r="AS970" s="1"/>
      <c r="AT970" s="717"/>
      <c r="AU970" s="723"/>
      <c r="AV970" s="723"/>
      <c r="AW970" s="723"/>
      <c r="AX970" s="723"/>
      <c r="AY970" s="723"/>
      <c r="AZ970" s="1"/>
      <c r="BA970" s="1"/>
      <c r="BB970" s="1"/>
      <c r="BC970" s="717"/>
      <c r="BD970" s="723"/>
      <c r="BE970" s="723"/>
      <c r="BF970" s="723"/>
      <c r="BG970" s="723"/>
      <c r="BH970" s="723"/>
      <c r="BI970" s="1"/>
      <c r="BJ970" s="1"/>
      <c r="BK970" s="1"/>
      <c r="BL970" s="717"/>
      <c r="BM970" s="723"/>
      <c r="BN970" s="723"/>
      <c r="BO970" s="723"/>
      <c r="BP970" s="723"/>
      <c r="BQ970" s="723"/>
      <c r="BR970" s="1"/>
      <c r="BS970" s="1"/>
      <c r="BT970" s="1"/>
      <c r="BU970" s="1"/>
      <c r="BV970" s="1"/>
      <c r="BW970" s="1"/>
      <c r="BX970" s="1"/>
      <c r="BY970" s="1"/>
      <c r="BZ970" s="1"/>
      <c r="CA970" s="1"/>
      <c r="CB970" s="1"/>
      <c r="CC970" s="1"/>
    </row>
    <row r="971" spans="1:81" ht="39.75" customHeight="1" x14ac:dyDescent="0.3">
      <c r="A971" s="714"/>
      <c r="B971" s="715"/>
      <c r="C971" s="2"/>
      <c r="D971" s="2"/>
      <c r="E971" s="2"/>
      <c r="F971" s="2"/>
      <c r="G971" s="2"/>
      <c r="H971" s="2"/>
      <c r="I971" s="2"/>
      <c r="J971" s="716"/>
      <c r="K971" s="717"/>
      <c r="L971" s="718"/>
      <c r="M971" s="718"/>
      <c r="N971" s="719"/>
      <c r="O971" s="719"/>
      <c r="P971" s="719"/>
      <c r="Q971" s="719"/>
      <c r="R971" s="2"/>
      <c r="S971" s="2"/>
      <c r="T971" s="2"/>
      <c r="U971" s="2"/>
      <c r="V971" s="2"/>
      <c r="W971" s="2"/>
      <c r="X971" s="720"/>
      <c r="Y971" s="720"/>
      <c r="Z971" s="720"/>
      <c r="AA971" s="720"/>
      <c r="AB971" s="717"/>
      <c r="AC971" s="721"/>
      <c r="AD971" s="722"/>
      <c r="AE971" s="722"/>
      <c r="AF971" s="722"/>
      <c r="AG971" s="722"/>
      <c r="AH971" s="722"/>
      <c r="AI971" s="722"/>
      <c r="AJ971" s="722"/>
      <c r="AK971" s="717"/>
      <c r="AL971" s="723"/>
      <c r="AM971" s="723"/>
      <c r="AN971" s="723"/>
      <c r="AO971" s="723"/>
      <c r="AP971" s="723"/>
      <c r="AQ971" s="1"/>
      <c r="AR971" s="1"/>
      <c r="AS971" s="1"/>
      <c r="AT971" s="717"/>
      <c r="AU971" s="723"/>
      <c r="AV971" s="723"/>
      <c r="AW971" s="723"/>
      <c r="AX971" s="723"/>
      <c r="AY971" s="723"/>
      <c r="AZ971" s="1"/>
      <c r="BA971" s="1"/>
      <c r="BB971" s="1"/>
      <c r="BC971" s="717"/>
      <c r="BD971" s="723"/>
      <c r="BE971" s="723"/>
      <c r="BF971" s="723"/>
      <c r="BG971" s="723"/>
      <c r="BH971" s="723"/>
      <c r="BI971" s="1"/>
      <c r="BJ971" s="1"/>
      <c r="BK971" s="1"/>
      <c r="BL971" s="717"/>
      <c r="BM971" s="723"/>
      <c r="BN971" s="723"/>
      <c r="BO971" s="723"/>
      <c r="BP971" s="723"/>
      <c r="BQ971" s="723"/>
      <c r="BR971" s="1"/>
      <c r="BS971" s="1"/>
      <c r="BT971" s="1"/>
      <c r="BU971" s="1"/>
      <c r="BV971" s="1"/>
      <c r="BW971" s="1"/>
      <c r="BX971" s="1"/>
      <c r="BY971" s="1"/>
      <c r="BZ971" s="1"/>
      <c r="CA971" s="1"/>
      <c r="CB971" s="1"/>
      <c r="CC971" s="1"/>
    </row>
    <row r="972" spans="1:81" ht="39.75" customHeight="1" x14ac:dyDescent="0.3">
      <c r="A972" s="714"/>
      <c r="B972" s="715"/>
      <c r="C972" s="2"/>
      <c r="D972" s="2"/>
      <c r="E972" s="2"/>
      <c r="F972" s="2"/>
      <c r="G972" s="2"/>
      <c r="H972" s="2"/>
      <c r="I972" s="2"/>
      <c r="J972" s="716"/>
      <c r="K972" s="717"/>
      <c r="L972" s="718"/>
      <c r="M972" s="718"/>
      <c r="N972" s="719"/>
      <c r="O972" s="719"/>
      <c r="P972" s="719"/>
      <c r="Q972" s="719"/>
      <c r="R972" s="2"/>
      <c r="S972" s="2"/>
      <c r="T972" s="2"/>
      <c r="U972" s="2"/>
      <c r="V972" s="2"/>
      <c r="W972" s="2"/>
      <c r="X972" s="720"/>
      <c r="Y972" s="720"/>
      <c r="Z972" s="720"/>
      <c r="AA972" s="720"/>
      <c r="AB972" s="717"/>
      <c r="AC972" s="721"/>
      <c r="AD972" s="722"/>
      <c r="AE972" s="722"/>
      <c r="AF972" s="722"/>
      <c r="AG972" s="722"/>
      <c r="AH972" s="722"/>
      <c r="AI972" s="722"/>
      <c r="AJ972" s="722"/>
      <c r="AK972" s="717"/>
      <c r="AL972" s="723"/>
      <c r="AM972" s="723"/>
      <c r="AN972" s="723"/>
      <c r="AO972" s="723"/>
      <c r="AP972" s="723"/>
      <c r="AQ972" s="1"/>
      <c r="AR972" s="1"/>
      <c r="AS972" s="1"/>
      <c r="AT972" s="717"/>
      <c r="AU972" s="723"/>
      <c r="AV972" s="723"/>
      <c r="AW972" s="723"/>
      <c r="AX972" s="723"/>
      <c r="AY972" s="723"/>
      <c r="AZ972" s="1"/>
      <c r="BA972" s="1"/>
      <c r="BB972" s="1"/>
      <c r="BC972" s="717"/>
      <c r="BD972" s="723"/>
      <c r="BE972" s="723"/>
      <c r="BF972" s="723"/>
      <c r="BG972" s="723"/>
      <c r="BH972" s="723"/>
      <c r="BI972" s="1"/>
      <c r="BJ972" s="1"/>
      <c r="BK972" s="1"/>
      <c r="BL972" s="717"/>
      <c r="BM972" s="723"/>
      <c r="BN972" s="723"/>
      <c r="BO972" s="723"/>
      <c r="BP972" s="723"/>
      <c r="BQ972" s="723"/>
      <c r="BR972" s="1"/>
      <c r="BS972" s="1"/>
      <c r="BT972" s="1"/>
      <c r="BU972" s="1"/>
      <c r="BV972" s="1"/>
      <c r="BW972" s="1"/>
      <c r="BX972" s="1"/>
      <c r="BY972" s="1"/>
      <c r="BZ972" s="1"/>
      <c r="CA972" s="1"/>
      <c r="CB972" s="1"/>
      <c r="CC972" s="1"/>
    </row>
    <row r="973" spans="1:81" ht="39.75" customHeight="1" x14ac:dyDescent="0.3">
      <c r="A973" s="714"/>
      <c r="B973" s="715"/>
      <c r="C973" s="2"/>
      <c r="D973" s="2"/>
      <c r="E973" s="2"/>
      <c r="F973" s="2"/>
      <c r="G973" s="2"/>
      <c r="H973" s="2"/>
      <c r="I973" s="2"/>
      <c r="J973" s="716"/>
      <c r="K973" s="717"/>
      <c r="L973" s="718"/>
      <c r="M973" s="718"/>
      <c r="N973" s="719"/>
      <c r="O973" s="719"/>
      <c r="P973" s="719"/>
      <c r="Q973" s="719"/>
      <c r="R973" s="2"/>
      <c r="S973" s="2"/>
      <c r="T973" s="2"/>
      <c r="U973" s="2"/>
      <c r="V973" s="2"/>
      <c r="W973" s="2"/>
      <c r="X973" s="720"/>
      <c r="Y973" s="720"/>
      <c r="Z973" s="720"/>
      <c r="AA973" s="720"/>
      <c r="AB973" s="717"/>
      <c r="AC973" s="721"/>
      <c r="AD973" s="722"/>
      <c r="AE973" s="722"/>
      <c r="AF973" s="722"/>
      <c r="AG973" s="722"/>
      <c r="AH973" s="722"/>
      <c r="AI973" s="722"/>
      <c r="AJ973" s="722"/>
      <c r="AK973" s="717"/>
      <c r="AL973" s="723"/>
      <c r="AM973" s="723"/>
      <c r="AN973" s="723"/>
      <c r="AO973" s="723"/>
      <c r="AP973" s="723"/>
      <c r="AQ973" s="1"/>
      <c r="AR973" s="1"/>
      <c r="AS973" s="1"/>
      <c r="AT973" s="717"/>
      <c r="AU973" s="723"/>
      <c r="AV973" s="723"/>
      <c r="AW973" s="723"/>
      <c r="AX973" s="723"/>
      <c r="AY973" s="723"/>
      <c r="AZ973" s="1"/>
      <c r="BA973" s="1"/>
      <c r="BB973" s="1"/>
      <c r="BC973" s="717"/>
      <c r="BD973" s="723"/>
      <c r="BE973" s="723"/>
      <c r="BF973" s="723"/>
      <c r="BG973" s="723"/>
      <c r="BH973" s="723"/>
      <c r="BI973" s="1"/>
      <c r="BJ973" s="1"/>
      <c r="BK973" s="1"/>
      <c r="BL973" s="717"/>
      <c r="BM973" s="723"/>
      <c r="BN973" s="723"/>
      <c r="BO973" s="723"/>
      <c r="BP973" s="723"/>
      <c r="BQ973" s="723"/>
      <c r="BR973" s="1"/>
      <c r="BS973" s="1"/>
      <c r="BT973" s="1"/>
      <c r="BU973" s="1"/>
      <c r="BV973" s="1"/>
      <c r="BW973" s="1"/>
      <c r="BX973" s="1"/>
      <c r="BY973" s="1"/>
      <c r="BZ973" s="1"/>
      <c r="CA973" s="1"/>
      <c r="CB973" s="1"/>
      <c r="CC973" s="1"/>
    </row>
    <row r="974" spans="1:81" ht="39.75" customHeight="1" x14ac:dyDescent="0.3">
      <c r="A974" s="714"/>
      <c r="B974" s="715"/>
      <c r="C974" s="2"/>
      <c r="D974" s="2"/>
      <c r="E974" s="2"/>
      <c r="F974" s="2"/>
      <c r="G974" s="2"/>
      <c r="H974" s="2"/>
      <c r="I974" s="2"/>
      <c r="J974" s="716"/>
      <c r="K974" s="717"/>
      <c r="L974" s="718"/>
      <c r="M974" s="718"/>
      <c r="N974" s="719"/>
      <c r="O974" s="719"/>
      <c r="P974" s="719"/>
      <c r="Q974" s="719"/>
      <c r="R974" s="2"/>
      <c r="S974" s="2"/>
      <c r="T974" s="2"/>
      <c r="U974" s="2"/>
      <c r="V974" s="2"/>
      <c r="W974" s="2"/>
      <c r="X974" s="720"/>
      <c r="Y974" s="720"/>
      <c r="Z974" s="720"/>
      <c r="AA974" s="720"/>
      <c r="AB974" s="717"/>
      <c r="AC974" s="721"/>
      <c r="AD974" s="722"/>
      <c r="AE974" s="722"/>
      <c r="AF974" s="722"/>
      <c r="AG974" s="722"/>
      <c r="AH974" s="722"/>
      <c r="AI974" s="722"/>
      <c r="AJ974" s="722"/>
      <c r="AK974" s="717"/>
      <c r="AL974" s="723"/>
      <c r="AM974" s="723"/>
      <c r="AN974" s="723"/>
      <c r="AO974" s="723"/>
      <c r="AP974" s="723"/>
      <c r="AQ974" s="1"/>
      <c r="AR974" s="1"/>
      <c r="AS974" s="1"/>
      <c r="AT974" s="717"/>
      <c r="AU974" s="723"/>
      <c r="AV974" s="723"/>
      <c r="AW974" s="723"/>
      <c r="AX974" s="723"/>
      <c r="AY974" s="723"/>
      <c r="AZ974" s="1"/>
      <c r="BA974" s="1"/>
      <c r="BB974" s="1"/>
      <c r="BC974" s="717"/>
      <c r="BD974" s="723"/>
      <c r="BE974" s="723"/>
      <c r="BF974" s="723"/>
      <c r="BG974" s="723"/>
      <c r="BH974" s="723"/>
      <c r="BI974" s="1"/>
      <c r="BJ974" s="1"/>
      <c r="BK974" s="1"/>
      <c r="BL974" s="717"/>
      <c r="BM974" s="723"/>
      <c r="BN974" s="723"/>
      <c r="BO974" s="723"/>
      <c r="BP974" s="723"/>
      <c r="BQ974" s="723"/>
      <c r="BR974" s="1"/>
      <c r="BS974" s="1"/>
      <c r="BT974" s="1"/>
      <c r="BU974" s="1"/>
      <c r="BV974" s="1"/>
      <c r="BW974" s="1"/>
      <c r="BX974" s="1"/>
      <c r="BY974" s="1"/>
      <c r="BZ974" s="1"/>
      <c r="CA974" s="1"/>
      <c r="CB974" s="1"/>
      <c r="CC974" s="1"/>
    </row>
    <row r="975" spans="1:81" ht="39.75" customHeight="1" x14ac:dyDescent="0.3">
      <c r="A975" s="714"/>
      <c r="B975" s="715"/>
      <c r="C975" s="2"/>
      <c r="D975" s="2"/>
      <c r="E975" s="2"/>
      <c r="F975" s="2"/>
      <c r="G975" s="2"/>
      <c r="H975" s="2"/>
      <c r="I975" s="2"/>
      <c r="J975" s="716"/>
      <c r="K975" s="717"/>
      <c r="L975" s="718"/>
      <c r="M975" s="718"/>
      <c r="N975" s="719"/>
      <c r="O975" s="719"/>
      <c r="P975" s="719"/>
      <c r="Q975" s="719"/>
      <c r="R975" s="2"/>
      <c r="S975" s="2"/>
      <c r="T975" s="2"/>
      <c r="U975" s="2"/>
      <c r="V975" s="2"/>
      <c r="W975" s="2"/>
      <c r="X975" s="720"/>
      <c r="Y975" s="720"/>
      <c r="Z975" s="720"/>
      <c r="AA975" s="720"/>
      <c r="AB975" s="717"/>
      <c r="AC975" s="721"/>
      <c r="AD975" s="722"/>
      <c r="AE975" s="722"/>
      <c r="AF975" s="722"/>
      <c r="AG975" s="722"/>
      <c r="AH975" s="722"/>
      <c r="AI975" s="722"/>
      <c r="AJ975" s="722"/>
      <c r="AK975" s="717"/>
      <c r="AL975" s="723"/>
      <c r="AM975" s="723"/>
      <c r="AN975" s="723"/>
      <c r="AO975" s="723"/>
      <c r="AP975" s="723"/>
      <c r="AQ975" s="1"/>
      <c r="AR975" s="1"/>
      <c r="AS975" s="1"/>
      <c r="AT975" s="717"/>
      <c r="AU975" s="723"/>
      <c r="AV975" s="723"/>
      <c r="AW975" s="723"/>
      <c r="AX975" s="723"/>
      <c r="AY975" s="723"/>
      <c r="AZ975" s="1"/>
      <c r="BA975" s="1"/>
      <c r="BB975" s="1"/>
      <c r="BC975" s="717"/>
      <c r="BD975" s="723"/>
      <c r="BE975" s="723"/>
      <c r="BF975" s="723"/>
      <c r="BG975" s="723"/>
      <c r="BH975" s="723"/>
      <c r="BI975" s="1"/>
      <c r="BJ975" s="1"/>
      <c r="BK975" s="1"/>
      <c r="BL975" s="717"/>
      <c r="BM975" s="723"/>
      <c r="BN975" s="723"/>
      <c r="BO975" s="723"/>
      <c r="BP975" s="723"/>
      <c r="BQ975" s="723"/>
      <c r="BR975" s="1"/>
      <c r="BS975" s="1"/>
      <c r="BT975" s="1"/>
      <c r="BU975" s="1"/>
      <c r="BV975" s="1"/>
      <c r="BW975" s="1"/>
      <c r="BX975" s="1"/>
      <c r="BY975" s="1"/>
      <c r="BZ975" s="1"/>
      <c r="CA975" s="1"/>
      <c r="CB975" s="1"/>
      <c r="CC975" s="1"/>
    </row>
    <row r="976" spans="1:81" ht="39.75" customHeight="1" x14ac:dyDescent="0.3">
      <c r="A976" s="714"/>
      <c r="B976" s="715"/>
      <c r="C976" s="2"/>
      <c r="D976" s="2"/>
      <c r="E976" s="2"/>
      <c r="F976" s="2"/>
      <c r="G976" s="2"/>
      <c r="H976" s="2"/>
      <c r="I976" s="2"/>
      <c r="J976" s="716"/>
      <c r="K976" s="717"/>
      <c r="L976" s="718"/>
      <c r="M976" s="718"/>
      <c r="N976" s="719"/>
      <c r="O976" s="719"/>
      <c r="P976" s="719"/>
      <c r="Q976" s="719"/>
      <c r="R976" s="2"/>
      <c r="S976" s="2"/>
      <c r="T976" s="2"/>
      <c r="U976" s="2"/>
      <c r="V976" s="2"/>
      <c r="W976" s="2"/>
      <c r="X976" s="720"/>
      <c r="Y976" s="720"/>
      <c r="Z976" s="720"/>
      <c r="AA976" s="720"/>
      <c r="AB976" s="717"/>
      <c r="AC976" s="721"/>
      <c r="AD976" s="722"/>
      <c r="AE976" s="722"/>
      <c r="AF976" s="722"/>
      <c r="AG976" s="722"/>
      <c r="AH976" s="722"/>
      <c r="AI976" s="722"/>
      <c r="AJ976" s="722"/>
      <c r="AK976" s="717"/>
      <c r="AL976" s="723"/>
      <c r="AM976" s="723"/>
      <c r="AN976" s="723"/>
      <c r="AO976" s="723"/>
      <c r="AP976" s="723"/>
      <c r="AQ976" s="1"/>
      <c r="AR976" s="1"/>
      <c r="AS976" s="1"/>
      <c r="AT976" s="717"/>
      <c r="AU976" s="723"/>
      <c r="AV976" s="723"/>
      <c r="AW976" s="723"/>
      <c r="AX976" s="723"/>
      <c r="AY976" s="723"/>
      <c r="AZ976" s="1"/>
      <c r="BA976" s="1"/>
      <c r="BB976" s="1"/>
      <c r="BC976" s="717"/>
      <c r="BD976" s="723"/>
      <c r="BE976" s="723"/>
      <c r="BF976" s="723"/>
      <c r="BG976" s="723"/>
      <c r="BH976" s="723"/>
      <c r="BI976" s="1"/>
      <c r="BJ976" s="1"/>
      <c r="BK976" s="1"/>
      <c r="BL976" s="717"/>
      <c r="BM976" s="723"/>
      <c r="BN976" s="723"/>
      <c r="BO976" s="723"/>
      <c r="BP976" s="723"/>
      <c r="BQ976" s="723"/>
      <c r="BR976" s="1"/>
      <c r="BS976" s="1"/>
      <c r="BT976" s="1"/>
      <c r="BU976" s="1"/>
      <c r="BV976" s="1"/>
      <c r="BW976" s="1"/>
      <c r="BX976" s="1"/>
      <c r="BY976" s="1"/>
      <c r="BZ976" s="1"/>
      <c r="CA976" s="1"/>
      <c r="CB976" s="1"/>
      <c r="CC976" s="1"/>
    </row>
    <row r="977" spans="1:81" ht="39.75" customHeight="1" x14ac:dyDescent="0.3">
      <c r="A977" s="714"/>
      <c r="B977" s="715"/>
      <c r="C977" s="2"/>
      <c r="D977" s="2"/>
      <c r="E977" s="2"/>
      <c r="F977" s="2"/>
      <c r="G977" s="2"/>
      <c r="H977" s="2"/>
      <c r="I977" s="2"/>
      <c r="J977" s="716"/>
      <c r="K977" s="717"/>
      <c r="L977" s="718"/>
      <c r="M977" s="718"/>
      <c r="N977" s="719"/>
      <c r="O977" s="719"/>
      <c r="P977" s="719"/>
      <c r="Q977" s="719"/>
      <c r="R977" s="2"/>
      <c r="S977" s="2"/>
      <c r="T977" s="2"/>
      <c r="U977" s="2"/>
      <c r="V977" s="2"/>
      <c r="W977" s="2"/>
      <c r="X977" s="720"/>
      <c r="Y977" s="720"/>
      <c r="Z977" s="720"/>
      <c r="AA977" s="720"/>
      <c r="AB977" s="717"/>
      <c r="AC977" s="721"/>
      <c r="AD977" s="722"/>
      <c r="AE977" s="722"/>
      <c r="AF977" s="722"/>
      <c r="AG977" s="722"/>
      <c r="AH977" s="722"/>
      <c r="AI977" s="722"/>
      <c r="AJ977" s="722"/>
      <c r="AK977" s="717"/>
      <c r="AL977" s="723"/>
      <c r="AM977" s="723"/>
      <c r="AN977" s="723"/>
      <c r="AO977" s="723"/>
      <c r="AP977" s="723"/>
      <c r="AQ977" s="1"/>
      <c r="AR977" s="1"/>
      <c r="AS977" s="1"/>
      <c r="AT977" s="717"/>
      <c r="AU977" s="723"/>
      <c r="AV977" s="723"/>
      <c r="AW977" s="723"/>
      <c r="AX977" s="723"/>
      <c r="AY977" s="723"/>
      <c r="AZ977" s="1"/>
      <c r="BA977" s="1"/>
      <c r="BB977" s="1"/>
      <c r="BC977" s="717"/>
      <c r="BD977" s="723"/>
      <c r="BE977" s="723"/>
      <c r="BF977" s="723"/>
      <c r="BG977" s="723"/>
      <c r="BH977" s="723"/>
      <c r="BI977" s="1"/>
      <c r="BJ977" s="1"/>
      <c r="BK977" s="1"/>
      <c r="BL977" s="717"/>
      <c r="BM977" s="723"/>
      <c r="BN977" s="723"/>
      <c r="BO977" s="723"/>
      <c r="BP977" s="723"/>
      <c r="BQ977" s="723"/>
      <c r="BR977" s="1"/>
      <c r="BS977" s="1"/>
      <c r="BT977" s="1"/>
      <c r="BU977" s="1"/>
      <c r="BV977" s="1"/>
      <c r="BW977" s="1"/>
      <c r="BX977" s="1"/>
      <c r="BY977" s="1"/>
      <c r="BZ977" s="1"/>
      <c r="CA977" s="1"/>
      <c r="CB977" s="1"/>
      <c r="CC977" s="1"/>
    </row>
    <row r="978" spans="1:81" ht="39.75" customHeight="1" x14ac:dyDescent="0.3">
      <c r="A978" s="714"/>
      <c r="B978" s="715"/>
      <c r="C978" s="2"/>
      <c r="D978" s="2"/>
      <c r="E978" s="2"/>
      <c r="F978" s="2"/>
      <c r="G978" s="2"/>
      <c r="H978" s="2"/>
      <c r="I978" s="2"/>
      <c r="J978" s="716"/>
      <c r="K978" s="717"/>
      <c r="L978" s="718"/>
      <c r="M978" s="718"/>
      <c r="N978" s="719"/>
      <c r="O978" s="719"/>
      <c r="P978" s="719"/>
      <c r="Q978" s="719"/>
      <c r="R978" s="2"/>
      <c r="S978" s="2"/>
      <c r="T978" s="2"/>
      <c r="U978" s="2"/>
      <c r="V978" s="2"/>
      <c r="W978" s="2"/>
      <c r="X978" s="720"/>
      <c r="Y978" s="720"/>
      <c r="Z978" s="720"/>
      <c r="AA978" s="720"/>
      <c r="AB978" s="717"/>
      <c r="AC978" s="721"/>
      <c r="AD978" s="722"/>
      <c r="AE978" s="722"/>
      <c r="AF978" s="722"/>
      <c r="AG978" s="722"/>
      <c r="AH978" s="722"/>
      <c r="AI978" s="722"/>
      <c r="AJ978" s="722"/>
      <c r="AK978" s="717"/>
      <c r="AL978" s="723"/>
      <c r="AM978" s="723"/>
      <c r="AN978" s="723"/>
      <c r="AO978" s="723"/>
      <c r="AP978" s="723"/>
      <c r="AQ978" s="1"/>
      <c r="AR978" s="1"/>
      <c r="AS978" s="1"/>
      <c r="AT978" s="717"/>
      <c r="AU978" s="723"/>
      <c r="AV978" s="723"/>
      <c r="AW978" s="723"/>
      <c r="AX978" s="723"/>
      <c r="AY978" s="723"/>
      <c r="AZ978" s="1"/>
      <c r="BA978" s="1"/>
      <c r="BB978" s="1"/>
      <c r="BC978" s="717"/>
      <c r="BD978" s="723"/>
      <c r="BE978" s="723"/>
      <c r="BF978" s="723"/>
      <c r="BG978" s="723"/>
      <c r="BH978" s="723"/>
      <c r="BI978" s="1"/>
      <c r="BJ978" s="1"/>
      <c r="BK978" s="1"/>
      <c r="BL978" s="717"/>
      <c r="BM978" s="723"/>
      <c r="BN978" s="723"/>
      <c r="BO978" s="723"/>
      <c r="BP978" s="723"/>
      <c r="BQ978" s="723"/>
      <c r="BR978" s="1"/>
      <c r="BS978" s="1"/>
      <c r="BT978" s="1"/>
      <c r="BU978" s="1"/>
      <c r="BV978" s="1"/>
      <c r="BW978" s="1"/>
      <c r="BX978" s="1"/>
      <c r="BY978" s="1"/>
      <c r="BZ978" s="1"/>
      <c r="CA978" s="1"/>
      <c r="CB978" s="1"/>
      <c r="CC978" s="1"/>
    </row>
    <row r="979" spans="1:81" ht="39.75" customHeight="1" x14ac:dyDescent="0.3">
      <c r="A979" s="714"/>
      <c r="B979" s="715"/>
      <c r="C979" s="2"/>
      <c r="D979" s="2"/>
      <c r="E979" s="2"/>
      <c r="F979" s="2"/>
      <c r="G979" s="2"/>
      <c r="H979" s="2"/>
      <c r="I979" s="2"/>
      <c r="J979" s="716"/>
      <c r="K979" s="717"/>
      <c r="L979" s="718"/>
      <c r="M979" s="718"/>
      <c r="N979" s="719"/>
      <c r="O979" s="719"/>
      <c r="P979" s="719"/>
      <c r="Q979" s="719"/>
      <c r="R979" s="2"/>
      <c r="S979" s="2"/>
      <c r="T979" s="2"/>
      <c r="U979" s="2"/>
      <c r="V979" s="2"/>
      <c r="W979" s="2"/>
      <c r="X979" s="720"/>
      <c r="Y979" s="720"/>
      <c r="Z979" s="720"/>
      <c r="AA979" s="720"/>
      <c r="AB979" s="717"/>
      <c r="AC979" s="721"/>
      <c r="AD979" s="722"/>
      <c r="AE979" s="722"/>
      <c r="AF979" s="722"/>
      <c r="AG979" s="722"/>
      <c r="AH979" s="722"/>
      <c r="AI979" s="722"/>
      <c r="AJ979" s="722"/>
      <c r="AK979" s="717"/>
      <c r="AL979" s="723"/>
      <c r="AM979" s="723"/>
      <c r="AN979" s="723"/>
      <c r="AO979" s="723"/>
      <c r="AP979" s="723"/>
      <c r="AQ979" s="1"/>
      <c r="AR979" s="1"/>
      <c r="AS979" s="1"/>
      <c r="AT979" s="717"/>
      <c r="AU979" s="723"/>
      <c r="AV979" s="723"/>
      <c r="AW979" s="723"/>
      <c r="AX979" s="723"/>
      <c r="AY979" s="723"/>
      <c r="AZ979" s="1"/>
      <c r="BA979" s="1"/>
      <c r="BB979" s="1"/>
      <c r="BC979" s="717"/>
      <c r="BD979" s="723"/>
      <c r="BE979" s="723"/>
      <c r="BF979" s="723"/>
      <c r="BG979" s="723"/>
      <c r="BH979" s="723"/>
      <c r="BI979" s="1"/>
      <c r="BJ979" s="1"/>
      <c r="BK979" s="1"/>
      <c r="BL979" s="717"/>
      <c r="BM979" s="723"/>
      <c r="BN979" s="723"/>
      <c r="BO979" s="723"/>
      <c r="BP979" s="723"/>
      <c r="BQ979" s="723"/>
      <c r="BR979" s="1"/>
      <c r="BS979" s="1"/>
      <c r="BT979" s="1"/>
      <c r="BU979" s="1"/>
      <c r="BV979" s="1"/>
      <c r="BW979" s="1"/>
      <c r="BX979" s="1"/>
      <c r="BY979" s="1"/>
      <c r="BZ979" s="1"/>
      <c r="CA979" s="1"/>
      <c r="CB979" s="1"/>
      <c r="CC979" s="1"/>
    </row>
    <row r="980" spans="1:81" ht="39.75" customHeight="1" x14ac:dyDescent="0.3">
      <c r="A980" s="714"/>
      <c r="B980" s="715"/>
      <c r="C980" s="2"/>
      <c r="D980" s="2"/>
      <c r="E980" s="2"/>
      <c r="F980" s="2"/>
      <c r="G980" s="2"/>
      <c r="H980" s="2"/>
      <c r="I980" s="2"/>
      <c r="J980" s="716"/>
      <c r="K980" s="717"/>
      <c r="L980" s="718"/>
      <c r="M980" s="718"/>
      <c r="N980" s="719"/>
      <c r="O980" s="719"/>
      <c r="P980" s="719"/>
      <c r="Q980" s="719"/>
      <c r="R980" s="2"/>
      <c r="S980" s="2"/>
      <c r="T980" s="2"/>
      <c r="U980" s="2"/>
      <c r="V980" s="2"/>
      <c r="W980" s="2"/>
      <c r="X980" s="720"/>
      <c r="Y980" s="720"/>
      <c r="Z980" s="720"/>
      <c r="AA980" s="720"/>
      <c r="AB980" s="717"/>
      <c r="AC980" s="721"/>
      <c r="AD980" s="722"/>
      <c r="AE980" s="722"/>
      <c r="AF980" s="722"/>
      <c r="AG980" s="722"/>
      <c r="AH980" s="722"/>
      <c r="AI980" s="722"/>
      <c r="AJ980" s="722"/>
      <c r="AK980" s="717"/>
      <c r="AL980" s="723"/>
      <c r="AM980" s="723"/>
      <c r="AN980" s="723"/>
      <c r="AO980" s="723"/>
      <c r="AP980" s="723"/>
      <c r="AQ980" s="1"/>
      <c r="AR980" s="1"/>
      <c r="AS980" s="1"/>
      <c r="AT980" s="717"/>
      <c r="AU980" s="723"/>
      <c r="AV980" s="723"/>
      <c r="AW980" s="723"/>
      <c r="AX980" s="723"/>
      <c r="AY980" s="723"/>
      <c r="AZ980" s="1"/>
      <c r="BA980" s="1"/>
      <c r="BB980" s="1"/>
      <c r="BC980" s="717"/>
      <c r="BD980" s="723"/>
      <c r="BE980" s="723"/>
      <c r="BF980" s="723"/>
      <c r="BG980" s="723"/>
      <c r="BH980" s="723"/>
      <c r="BI980" s="1"/>
      <c r="BJ980" s="1"/>
      <c r="BK980" s="1"/>
      <c r="BL980" s="717"/>
      <c r="BM980" s="723"/>
      <c r="BN980" s="723"/>
      <c r="BO980" s="723"/>
      <c r="BP980" s="723"/>
      <c r="BQ980" s="723"/>
      <c r="BR980" s="1"/>
      <c r="BS980" s="1"/>
      <c r="BT980" s="1"/>
      <c r="BU980" s="1"/>
      <c r="BV980" s="1"/>
      <c r="BW980" s="1"/>
      <c r="BX980" s="1"/>
      <c r="BY980" s="1"/>
      <c r="BZ980" s="1"/>
      <c r="CA980" s="1"/>
      <c r="CB980" s="1"/>
      <c r="CC980" s="1"/>
    </row>
    <row r="981" spans="1:81" ht="39.75" customHeight="1" x14ac:dyDescent="0.3">
      <c r="A981" s="714"/>
      <c r="B981" s="715"/>
      <c r="C981" s="2"/>
      <c r="D981" s="2"/>
      <c r="E981" s="2"/>
      <c r="F981" s="2"/>
      <c r="G981" s="2"/>
      <c r="H981" s="2"/>
      <c r="I981" s="2"/>
      <c r="J981" s="716"/>
      <c r="K981" s="717"/>
      <c r="L981" s="718"/>
      <c r="M981" s="718"/>
      <c r="N981" s="719"/>
      <c r="O981" s="719"/>
      <c r="P981" s="719"/>
      <c r="Q981" s="719"/>
      <c r="R981" s="2"/>
      <c r="S981" s="2"/>
      <c r="T981" s="2"/>
      <c r="U981" s="2"/>
      <c r="V981" s="2"/>
      <c r="W981" s="2"/>
      <c r="X981" s="720"/>
      <c r="Y981" s="720"/>
      <c r="Z981" s="720"/>
      <c r="AA981" s="720"/>
      <c r="AB981" s="717"/>
      <c r="AC981" s="721"/>
      <c r="AD981" s="722"/>
      <c r="AE981" s="722"/>
      <c r="AF981" s="722"/>
      <c r="AG981" s="722"/>
      <c r="AH981" s="722"/>
      <c r="AI981" s="722"/>
      <c r="AJ981" s="722"/>
      <c r="AK981" s="717"/>
      <c r="AL981" s="723"/>
      <c r="AM981" s="723"/>
      <c r="AN981" s="723"/>
      <c r="AO981" s="723"/>
      <c r="AP981" s="723"/>
      <c r="AQ981" s="1"/>
      <c r="AR981" s="1"/>
      <c r="AS981" s="1"/>
      <c r="AT981" s="717"/>
      <c r="AU981" s="723"/>
      <c r="AV981" s="723"/>
      <c r="AW981" s="723"/>
      <c r="AX981" s="723"/>
      <c r="AY981" s="723"/>
      <c r="AZ981" s="1"/>
      <c r="BA981" s="1"/>
      <c r="BB981" s="1"/>
      <c r="BC981" s="717"/>
      <c r="BD981" s="723"/>
      <c r="BE981" s="723"/>
      <c r="BF981" s="723"/>
      <c r="BG981" s="723"/>
      <c r="BH981" s="723"/>
      <c r="BI981" s="1"/>
      <c r="BJ981" s="1"/>
      <c r="BK981" s="1"/>
      <c r="BL981" s="717"/>
      <c r="BM981" s="723"/>
      <c r="BN981" s="723"/>
      <c r="BO981" s="723"/>
      <c r="BP981" s="723"/>
      <c r="BQ981" s="723"/>
      <c r="BR981" s="1"/>
      <c r="BS981" s="1"/>
      <c r="BT981" s="1"/>
      <c r="BU981" s="1"/>
      <c r="BV981" s="1"/>
      <c r="BW981" s="1"/>
      <c r="BX981" s="1"/>
      <c r="BY981" s="1"/>
      <c r="BZ981" s="1"/>
      <c r="CA981" s="1"/>
      <c r="CB981" s="1"/>
      <c r="CC981" s="1"/>
    </row>
    <row r="982" spans="1:81" ht="39.75" customHeight="1" x14ac:dyDescent="0.3">
      <c r="A982" s="714"/>
      <c r="B982" s="715"/>
      <c r="C982" s="2"/>
      <c r="D982" s="2"/>
      <c r="E982" s="2"/>
      <c r="F982" s="2"/>
      <c r="G982" s="2"/>
      <c r="H982" s="2"/>
      <c r="I982" s="2"/>
      <c r="J982" s="716"/>
      <c r="K982" s="717"/>
      <c r="L982" s="718"/>
      <c r="M982" s="718"/>
      <c r="N982" s="719"/>
      <c r="O982" s="719"/>
      <c r="P982" s="719"/>
      <c r="Q982" s="719"/>
      <c r="R982" s="2"/>
      <c r="S982" s="2"/>
      <c r="T982" s="2"/>
      <c r="U982" s="2"/>
      <c r="V982" s="2"/>
      <c r="W982" s="2"/>
      <c r="X982" s="720"/>
      <c r="Y982" s="720"/>
      <c r="Z982" s="720"/>
      <c r="AA982" s="720"/>
      <c r="AB982" s="717"/>
      <c r="AC982" s="721"/>
      <c r="AD982" s="722"/>
      <c r="AE982" s="722"/>
      <c r="AF982" s="722"/>
      <c r="AG982" s="722"/>
      <c r="AH982" s="722"/>
      <c r="AI982" s="722"/>
      <c r="AJ982" s="722"/>
      <c r="AK982" s="717"/>
      <c r="AL982" s="723"/>
      <c r="AM982" s="723"/>
      <c r="AN982" s="723"/>
      <c r="AO982" s="723"/>
      <c r="AP982" s="723"/>
      <c r="AQ982" s="1"/>
      <c r="AR982" s="1"/>
      <c r="AS982" s="1"/>
      <c r="AT982" s="717"/>
      <c r="AU982" s="723"/>
      <c r="AV982" s="723"/>
      <c r="AW982" s="723"/>
      <c r="AX982" s="723"/>
      <c r="AY982" s="723"/>
      <c r="AZ982" s="1"/>
      <c r="BA982" s="1"/>
      <c r="BB982" s="1"/>
      <c r="BC982" s="717"/>
      <c r="BD982" s="723"/>
      <c r="BE982" s="723"/>
      <c r="BF982" s="723"/>
      <c r="BG982" s="723"/>
      <c r="BH982" s="723"/>
      <c r="BI982" s="1"/>
      <c r="BJ982" s="1"/>
      <c r="BK982" s="1"/>
      <c r="BL982" s="717"/>
      <c r="BM982" s="723"/>
      <c r="BN982" s="723"/>
      <c r="BO982" s="723"/>
      <c r="BP982" s="723"/>
      <c r="BQ982" s="723"/>
      <c r="BR982" s="1"/>
      <c r="BS982" s="1"/>
      <c r="BT982" s="1"/>
      <c r="BU982" s="1"/>
      <c r="BV982" s="1"/>
      <c r="BW982" s="1"/>
      <c r="BX982" s="1"/>
      <c r="BY982" s="1"/>
      <c r="BZ982" s="1"/>
      <c r="CA982" s="1"/>
      <c r="CB982" s="1"/>
      <c r="CC982" s="1"/>
    </row>
    <row r="983" spans="1:81" ht="39.75" customHeight="1" x14ac:dyDescent="0.3">
      <c r="A983" s="714"/>
      <c r="B983" s="715"/>
      <c r="C983" s="2"/>
      <c r="D983" s="2"/>
      <c r="E983" s="2"/>
      <c r="F983" s="2"/>
      <c r="G983" s="2"/>
      <c r="H983" s="2"/>
      <c r="I983" s="2"/>
      <c r="J983" s="716"/>
      <c r="K983" s="717"/>
      <c r="L983" s="718"/>
      <c r="M983" s="718"/>
      <c r="N983" s="719"/>
      <c r="O983" s="719"/>
      <c r="P983" s="719"/>
      <c r="Q983" s="719"/>
      <c r="R983" s="2"/>
      <c r="S983" s="2"/>
      <c r="T983" s="2"/>
      <c r="U983" s="2"/>
      <c r="V983" s="2"/>
      <c r="W983" s="2"/>
      <c r="X983" s="720"/>
      <c r="Y983" s="720"/>
      <c r="Z983" s="720"/>
      <c r="AA983" s="720"/>
      <c r="AB983" s="717"/>
      <c r="AC983" s="721"/>
      <c r="AD983" s="722"/>
      <c r="AE983" s="722"/>
      <c r="AF983" s="722"/>
      <c r="AG983" s="722"/>
      <c r="AH983" s="722"/>
      <c r="AI983" s="722"/>
      <c r="AJ983" s="722"/>
      <c r="AK983" s="717"/>
      <c r="AL983" s="723"/>
      <c r="AM983" s="723"/>
      <c r="AN983" s="723"/>
      <c r="AO983" s="723"/>
      <c r="AP983" s="723"/>
      <c r="AQ983" s="1"/>
      <c r="AR983" s="1"/>
      <c r="AS983" s="1"/>
      <c r="AT983" s="717"/>
      <c r="AU983" s="723"/>
      <c r="AV983" s="723"/>
      <c r="AW983" s="723"/>
      <c r="AX983" s="723"/>
      <c r="AY983" s="723"/>
      <c r="AZ983" s="1"/>
      <c r="BA983" s="1"/>
      <c r="BB983" s="1"/>
      <c r="BC983" s="717"/>
      <c r="BD983" s="723"/>
      <c r="BE983" s="723"/>
      <c r="BF983" s="723"/>
      <c r="BG983" s="723"/>
      <c r="BH983" s="723"/>
      <c r="BI983" s="1"/>
      <c r="BJ983" s="1"/>
      <c r="BK983" s="1"/>
      <c r="BL983" s="717"/>
      <c r="BM983" s="723"/>
      <c r="BN983" s="723"/>
      <c r="BO983" s="723"/>
      <c r="BP983" s="723"/>
      <c r="BQ983" s="723"/>
      <c r="BR983" s="1"/>
      <c r="BS983" s="1"/>
      <c r="BT983" s="1"/>
      <c r="BU983" s="1"/>
      <c r="BV983" s="1"/>
      <c r="BW983" s="1"/>
      <c r="BX983" s="1"/>
      <c r="BY983" s="1"/>
      <c r="BZ983" s="1"/>
      <c r="CA983" s="1"/>
      <c r="CB983" s="1"/>
      <c r="CC983" s="1"/>
    </row>
    <row r="984" spans="1:81" ht="39.75" customHeight="1" x14ac:dyDescent="0.3">
      <c r="A984" s="714"/>
      <c r="B984" s="715"/>
      <c r="C984" s="2"/>
      <c r="D984" s="2"/>
      <c r="E984" s="2"/>
      <c r="F984" s="2"/>
      <c r="G984" s="2"/>
      <c r="H984" s="2"/>
      <c r="I984" s="2"/>
      <c r="J984" s="716"/>
      <c r="K984" s="717"/>
      <c r="L984" s="718"/>
      <c r="M984" s="718"/>
      <c r="N984" s="719"/>
      <c r="O984" s="719"/>
      <c r="P984" s="719"/>
      <c r="Q984" s="719"/>
      <c r="R984" s="2"/>
      <c r="S984" s="2"/>
      <c r="T984" s="2"/>
      <c r="U984" s="2"/>
      <c r="V984" s="2"/>
      <c r="W984" s="2"/>
      <c r="X984" s="720"/>
      <c r="Y984" s="720"/>
      <c r="Z984" s="720"/>
      <c r="AA984" s="720"/>
      <c r="AB984" s="717"/>
      <c r="AC984" s="721"/>
      <c r="AD984" s="722"/>
      <c r="AE984" s="722"/>
      <c r="AF984" s="722"/>
      <c r="AG984" s="722"/>
      <c r="AH984" s="722"/>
      <c r="AI984" s="722"/>
      <c r="AJ984" s="722"/>
      <c r="AK984" s="717"/>
      <c r="AL984" s="723"/>
      <c r="AM984" s="723"/>
      <c r="AN984" s="723"/>
      <c r="AO984" s="723"/>
      <c r="AP984" s="723"/>
      <c r="AQ984" s="1"/>
      <c r="AR984" s="1"/>
      <c r="AS984" s="1"/>
      <c r="AT984" s="717"/>
      <c r="AU984" s="723"/>
      <c r="AV984" s="723"/>
      <c r="AW984" s="723"/>
      <c r="AX984" s="723"/>
      <c r="AY984" s="723"/>
      <c r="AZ984" s="1"/>
      <c r="BA984" s="1"/>
      <c r="BB984" s="1"/>
      <c r="BC984" s="717"/>
      <c r="BD984" s="723"/>
      <c r="BE984" s="723"/>
      <c r="BF984" s="723"/>
      <c r="BG984" s="723"/>
      <c r="BH984" s="723"/>
      <c r="BI984" s="1"/>
      <c r="BJ984" s="1"/>
      <c r="BK984" s="1"/>
      <c r="BL984" s="717"/>
      <c r="BM984" s="723"/>
      <c r="BN984" s="723"/>
      <c r="BO984" s="723"/>
      <c r="BP984" s="723"/>
      <c r="BQ984" s="723"/>
      <c r="BR984" s="1"/>
      <c r="BS984" s="1"/>
      <c r="BT984" s="1"/>
      <c r="BU984" s="1"/>
      <c r="BV984" s="1"/>
      <c r="BW984" s="1"/>
      <c r="BX984" s="1"/>
      <c r="BY984" s="1"/>
      <c r="BZ984" s="1"/>
      <c r="CA984" s="1"/>
      <c r="CB984" s="1"/>
      <c r="CC984" s="1"/>
    </row>
    <row r="985" spans="1:81" ht="39.75" customHeight="1" x14ac:dyDescent="0.3">
      <c r="A985" s="714"/>
      <c r="B985" s="715"/>
      <c r="C985" s="2"/>
      <c r="D985" s="2"/>
      <c r="E985" s="2"/>
      <c r="F985" s="2"/>
      <c r="G985" s="2"/>
      <c r="H985" s="2"/>
      <c r="I985" s="2"/>
      <c r="J985" s="716"/>
      <c r="K985" s="717"/>
      <c r="L985" s="718"/>
      <c r="M985" s="718"/>
      <c r="N985" s="719"/>
      <c r="O985" s="719"/>
      <c r="P985" s="719"/>
      <c r="Q985" s="719"/>
      <c r="R985" s="2"/>
      <c r="S985" s="2"/>
      <c r="T985" s="2"/>
      <c r="U985" s="2"/>
      <c r="V985" s="2"/>
      <c r="W985" s="2"/>
      <c r="X985" s="720"/>
      <c r="Y985" s="720"/>
      <c r="Z985" s="720"/>
      <c r="AA985" s="720"/>
      <c r="AB985" s="717"/>
      <c r="AC985" s="721"/>
      <c r="AD985" s="722"/>
      <c r="AE985" s="722"/>
      <c r="AF985" s="722"/>
      <c r="AG985" s="722"/>
      <c r="AH985" s="722"/>
      <c r="AI985" s="722"/>
      <c r="AJ985" s="722"/>
      <c r="AK985" s="717"/>
      <c r="AL985" s="723"/>
      <c r="AM985" s="723"/>
      <c r="AN985" s="723"/>
      <c r="AO985" s="723"/>
      <c r="AP985" s="723"/>
      <c r="AQ985" s="1"/>
      <c r="AR985" s="1"/>
      <c r="AS985" s="1"/>
      <c r="AT985" s="717"/>
      <c r="AU985" s="723"/>
      <c r="AV985" s="723"/>
      <c r="AW985" s="723"/>
      <c r="AX985" s="723"/>
      <c r="AY985" s="723"/>
      <c r="AZ985" s="1"/>
      <c r="BA985" s="1"/>
      <c r="BB985" s="1"/>
      <c r="BC985" s="717"/>
      <c r="BD985" s="723"/>
      <c r="BE985" s="723"/>
      <c r="BF985" s="723"/>
      <c r="BG985" s="723"/>
      <c r="BH985" s="723"/>
      <c r="BI985" s="1"/>
      <c r="BJ985" s="1"/>
      <c r="BK985" s="1"/>
      <c r="BL985" s="717"/>
      <c r="BM985" s="723"/>
      <c r="BN985" s="723"/>
      <c r="BO985" s="723"/>
      <c r="BP985" s="723"/>
      <c r="BQ985" s="723"/>
      <c r="BR985" s="1"/>
      <c r="BS985" s="1"/>
      <c r="BT985" s="1"/>
      <c r="BU985" s="1"/>
      <c r="BV985" s="1"/>
      <c r="BW985" s="1"/>
      <c r="BX985" s="1"/>
      <c r="BY985" s="1"/>
      <c r="BZ985" s="1"/>
      <c r="CA985" s="1"/>
      <c r="CB985" s="1"/>
      <c r="CC985" s="1"/>
    </row>
    <row r="986" spans="1:81" ht="39.75" customHeight="1" x14ac:dyDescent="0.3">
      <c r="A986" s="714"/>
      <c r="B986" s="715"/>
      <c r="C986" s="2"/>
      <c r="D986" s="2"/>
      <c r="E986" s="2"/>
      <c r="F986" s="2"/>
      <c r="G986" s="2"/>
      <c r="H986" s="2"/>
      <c r="I986" s="2"/>
      <c r="J986" s="716"/>
      <c r="K986" s="717"/>
      <c r="L986" s="718"/>
      <c r="M986" s="718"/>
      <c r="N986" s="719"/>
      <c r="O986" s="719"/>
      <c r="P986" s="719"/>
      <c r="Q986" s="719"/>
      <c r="R986" s="2"/>
      <c r="S986" s="2"/>
      <c r="T986" s="2"/>
      <c r="U986" s="2"/>
      <c r="V986" s="2"/>
      <c r="W986" s="2"/>
      <c r="X986" s="720"/>
      <c r="Y986" s="720"/>
      <c r="Z986" s="720"/>
      <c r="AA986" s="720"/>
      <c r="AB986" s="717"/>
      <c r="AC986" s="721"/>
      <c r="AD986" s="722"/>
      <c r="AE986" s="722"/>
      <c r="AF986" s="722"/>
      <c r="AG986" s="722"/>
      <c r="AH986" s="722"/>
      <c r="AI986" s="722"/>
      <c r="AJ986" s="722"/>
      <c r="AK986" s="717"/>
      <c r="AL986" s="723"/>
      <c r="AM986" s="723"/>
      <c r="AN986" s="723"/>
      <c r="AO986" s="723"/>
      <c r="AP986" s="723"/>
      <c r="AQ986" s="1"/>
      <c r="AR986" s="1"/>
      <c r="AS986" s="1"/>
      <c r="AT986" s="717"/>
      <c r="AU986" s="723"/>
      <c r="AV986" s="723"/>
      <c r="AW986" s="723"/>
      <c r="AX986" s="723"/>
      <c r="AY986" s="723"/>
      <c r="AZ986" s="1"/>
      <c r="BA986" s="1"/>
      <c r="BB986" s="1"/>
      <c r="BC986" s="717"/>
      <c r="BD986" s="723"/>
      <c r="BE986" s="723"/>
      <c r="BF986" s="723"/>
      <c r="BG986" s="723"/>
      <c r="BH986" s="723"/>
      <c r="BI986" s="1"/>
      <c r="BJ986" s="1"/>
      <c r="BK986" s="1"/>
      <c r="BL986" s="717"/>
      <c r="BM986" s="723"/>
      <c r="BN986" s="723"/>
      <c r="BO986" s="723"/>
      <c r="BP986" s="723"/>
      <c r="BQ986" s="723"/>
      <c r="BR986" s="1"/>
      <c r="BS986" s="1"/>
      <c r="BT986" s="1"/>
      <c r="BU986" s="1"/>
      <c r="BV986" s="1"/>
      <c r="BW986" s="1"/>
      <c r="BX986" s="1"/>
      <c r="BY986" s="1"/>
      <c r="BZ986" s="1"/>
      <c r="CA986" s="1"/>
      <c r="CB986" s="1"/>
      <c r="CC986" s="1"/>
    </row>
    <row r="987" spans="1:81" ht="39.75" customHeight="1" x14ac:dyDescent="0.3">
      <c r="A987" s="714"/>
      <c r="B987" s="715"/>
      <c r="C987" s="2"/>
      <c r="D987" s="2"/>
      <c r="E987" s="2"/>
      <c r="F987" s="2"/>
      <c r="G987" s="2"/>
      <c r="H987" s="2"/>
      <c r="I987" s="2"/>
      <c r="J987" s="716"/>
      <c r="K987" s="717"/>
      <c r="L987" s="718"/>
      <c r="M987" s="718"/>
      <c r="N987" s="719"/>
      <c r="O987" s="719"/>
      <c r="P987" s="719"/>
      <c r="Q987" s="719"/>
      <c r="R987" s="2"/>
      <c r="S987" s="2"/>
      <c r="T987" s="2"/>
      <c r="U987" s="2"/>
      <c r="V987" s="2"/>
      <c r="W987" s="2"/>
      <c r="X987" s="720"/>
      <c r="Y987" s="720"/>
      <c r="Z987" s="720"/>
      <c r="AA987" s="720"/>
      <c r="AB987" s="717"/>
      <c r="AC987" s="721"/>
      <c r="AD987" s="722"/>
      <c r="AE987" s="722"/>
      <c r="AF987" s="722"/>
      <c r="AG987" s="722"/>
      <c r="AH987" s="722"/>
      <c r="AI987" s="722"/>
      <c r="AJ987" s="722"/>
      <c r="AK987" s="717"/>
      <c r="AL987" s="723"/>
      <c r="AM987" s="723"/>
      <c r="AN987" s="723"/>
      <c r="AO987" s="723"/>
      <c r="AP987" s="723"/>
      <c r="AQ987" s="1"/>
      <c r="AR987" s="1"/>
      <c r="AS987" s="1"/>
      <c r="AT987" s="717"/>
      <c r="AU987" s="723"/>
      <c r="AV987" s="723"/>
      <c r="AW987" s="723"/>
      <c r="AX987" s="723"/>
      <c r="AY987" s="723"/>
      <c r="AZ987" s="1"/>
      <c r="BA987" s="1"/>
      <c r="BB987" s="1"/>
      <c r="BC987" s="717"/>
      <c r="BD987" s="723"/>
      <c r="BE987" s="723"/>
      <c r="BF987" s="723"/>
      <c r="BG987" s="723"/>
      <c r="BH987" s="723"/>
      <c r="BI987" s="1"/>
      <c r="BJ987" s="1"/>
      <c r="BK987" s="1"/>
      <c r="BL987" s="717"/>
      <c r="BM987" s="723"/>
      <c r="BN987" s="723"/>
      <c r="BO987" s="723"/>
      <c r="BP987" s="723"/>
      <c r="BQ987" s="723"/>
      <c r="BR987" s="1"/>
      <c r="BS987" s="1"/>
      <c r="BT987" s="1"/>
      <c r="BU987" s="1"/>
      <c r="BV987" s="1"/>
      <c r="BW987" s="1"/>
      <c r="BX987" s="1"/>
      <c r="BY987" s="1"/>
      <c r="BZ987" s="1"/>
      <c r="CA987" s="1"/>
      <c r="CB987" s="1"/>
      <c r="CC987" s="1"/>
    </row>
    <row r="988" spans="1:81" ht="39.75" customHeight="1" x14ac:dyDescent="0.3">
      <c r="A988" s="714"/>
      <c r="B988" s="715"/>
      <c r="C988" s="2"/>
      <c r="D988" s="2"/>
      <c r="E988" s="2"/>
      <c r="F988" s="2"/>
      <c r="G988" s="2"/>
      <c r="H988" s="2"/>
      <c r="I988" s="2"/>
      <c r="J988" s="716"/>
      <c r="K988" s="717"/>
      <c r="L988" s="718"/>
      <c r="M988" s="718"/>
      <c r="N988" s="719"/>
      <c r="O988" s="719"/>
      <c r="P988" s="719"/>
      <c r="Q988" s="719"/>
      <c r="R988" s="2"/>
      <c r="S988" s="2"/>
      <c r="T988" s="2"/>
      <c r="U988" s="2"/>
      <c r="V988" s="2"/>
      <c r="W988" s="2"/>
      <c r="X988" s="720"/>
      <c r="Y988" s="720"/>
      <c r="Z988" s="720"/>
      <c r="AA988" s="720"/>
      <c r="AB988" s="717"/>
      <c r="AC988" s="721"/>
      <c r="AD988" s="722"/>
      <c r="AE988" s="722"/>
      <c r="AF988" s="722"/>
      <c r="AG988" s="722"/>
      <c r="AH988" s="722"/>
      <c r="AI988" s="722"/>
      <c r="AJ988" s="722"/>
      <c r="AK988" s="717"/>
      <c r="AL988" s="723"/>
      <c r="AM988" s="723"/>
      <c r="AN988" s="723"/>
      <c r="AO988" s="723"/>
      <c r="AP988" s="723"/>
      <c r="AQ988" s="1"/>
      <c r="AR988" s="1"/>
      <c r="AS988" s="1"/>
      <c r="AT988" s="717"/>
      <c r="AU988" s="723"/>
      <c r="AV988" s="723"/>
      <c r="AW988" s="723"/>
      <c r="AX988" s="723"/>
      <c r="AY988" s="723"/>
      <c r="AZ988" s="1"/>
      <c r="BA988" s="1"/>
      <c r="BB988" s="1"/>
      <c r="BC988" s="717"/>
      <c r="BD988" s="723"/>
      <c r="BE988" s="723"/>
      <c r="BF988" s="723"/>
      <c r="BG988" s="723"/>
      <c r="BH988" s="723"/>
      <c r="BI988" s="1"/>
      <c r="BJ988" s="1"/>
      <c r="BK988" s="1"/>
      <c r="BL988" s="717"/>
      <c r="BM988" s="723"/>
      <c r="BN988" s="723"/>
      <c r="BO988" s="723"/>
      <c r="BP988" s="723"/>
      <c r="BQ988" s="723"/>
      <c r="BR988" s="1"/>
      <c r="BS988" s="1"/>
      <c r="BT988" s="1"/>
      <c r="BU988" s="1"/>
      <c r="BV988" s="1"/>
      <c r="BW988" s="1"/>
      <c r="BX988" s="1"/>
      <c r="BY988" s="1"/>
      <c r="BZ988" s="1"/>
      <c r="CA988" s="1"/>
      <c r="CB988" s="1"/>
      <c r="CC988" s="1"/>
    </row>
    <row r="989" spans="1:81" ht="39.75" customHeight="1" x14ac:dyDescent="0.3">
      <c r="A989" s="714"/>
      <c r="B989" s="715"/>
      <c r="C989" s="2"/>
      <c r="D989" s="2"/>
      <c r="E989" s="2"/>
      <c r="F989" s="2"/>
      <c r="G989" s="2"/>
      <c r="H989" s="2"/>
      <c r="I989" s="2"/>
      <c r="J989" s="716"/>
      <c r="K989" s="717"/>
      <c r="L989" s="718"/>
      <c r="M989" s="718"/>
      <c r="N989" s="719"/>
      <c r="O989" s="719"/>
      <c r="P989" s="719"/>
      <c r="Q989" s="719"/>
      <c r="R989" s="2"/>
      <c r="S989" s="2"/>
      <c r="T989" s="2"/>
      <c r="U989" s="2"/>
      <c r="V989" s="2"/>
      <c r="W989" s="2"/>
      <c r="X989" s="720"/>
      <c r="Y989" s="720"/>
      <c r="Z989" s="720"/>
      <c r="AA989" s="720"/>
      <c r="AB989" s="717"/>
      <c r="AC989" s="721"/>
      <c r="AD989" s="722"/>
      <c r="AE989" s="722"/>
      <c r="AF989" s="722"/>
      <c r="AG989" s="722"/>
      <c r="AH989" s="722"/>
      <c r="AI989" s="722"/>
      <c r="AJ989" s="722"/>
      <c r="AK989" s="717"/>
      <c r="AL989" s="723"/>
      <c r="AM989" s="723"/>
      <c r="AN989" s="723"/>
      <c r="AO989" s="723"/>
      <c r="AP989" s="723"/>
      <c r="AQ989" s="1"/>
      <c r="AR989" s="1"/>
      <c r="AS989" s="1"/>
      <c r="AT989" s="717"/>
      <c r="AU989" s="723"/>
      <c r="AV989" s="723"/>
      <c r="AW989" s="723"/>
      <c r="AX989" s="723"/>
      <c r="AY989" s="723"/>
      <c r="AZ989" s="1"/>
      <c r="BA989" s="1"/>
      <c r="BB989" s="1"/>
      <c r="BC989" s="717"/>
      <c r="BD989" s="723"/>
      <c r="BE989" s="723"/>
      <c r="BF989" s="723"/>
      <c r="BG989" s="723"/>
      <c r="BH989" s="723"/>
      <c r="BI989" s="1"/>
      <c r="BJ989" s="1"/>
      <c r="BK989" s="1"/>
      <c r="BL989" s="717"/>
      <c r="BM989" s="723"/>
      <c r="BN989" s="723"/>
      <c r="BO989" s="723"/>
      <c r="BP989" s="723"/>
      <c r="BQ989" s="723"/>
      <c r="BR989" s="1"/>
      <c r="BS989" s="1"/>
      <c r="BT989" s="1"/>
      <c r="BU989" s="1"/>
      <c r="BV989" s="1"/>
      <c r="BW989" s="1"/>
      <c r="BX989" s="1"/>
      <c r="BY989" s="1"/>
      <c r="BZ989" s="1"/>
      <c r="CA989" s="1"/>
      <c r="CB989" s="1"/>
      <c r="CC989" s="1"/>
    </row>
    <row r="990" spans="1:81" ht="39.75" customHeight="1" x14ac:dyDescent="0.3">
      <c r="A990" s="714"/>
      <c r="B990" s="715"/>
      <c r="C990" s="2"/>
      <c r="D990" s="2"/>
      <c r="E990" s="2"/>
      <c r="F990" s="2"/>
      <c r="G990" s="2"/>
      <c r="H990" s="2"/>
      <c r="I990" s="2"/>
      <c r="J990" s="716"/>
      <c r="K990" s="717"/>
      <c r="L990" s="718"/>
      <c r="M990" s="718"/>
      <c r="N990" s="719"/>
      <c r="O990" s="719"/>
      <c r="P990" s="719"/>
      <c r="Q990" s="719"/>
      <c r="R990" s="2"/>
      <c r="S990" s="2"/>
      <c r="T990" s="2"/>
      <c r="U990" s="2"/>
      <c r="V990" s="2"/>
      <c r="W990" s="2"/>
      <c r="X990" s="720"/>
      <c r="Y990" s="720"/>
      <c r="Z990" s="720"/>
      <c r="AA990" s="720"/>
      <c r="AB990" s="717"/>
      <c r="AC990" s="721"/>
      <c r="AD990" s="722"/>
      <c r="AE990" s="722"/>
      <c r="AF990" s="722"/>
      <c r="AG990" s="722"/>
      <c r="AH990" s="722"/>
      <c r="AI990" s="722"/>
      <c r="AJ990" s="722"/>
      <c r="AK990" s="717"/>
      <c r="AL990" s="723"/>
      <c r="AM990" s="723"/>
      <c r="AN990" s="723"/>
      <c r="AO990" s="723"/>
      <c r="AP990" s="723"/>
      <c r="AQ990" s="1"/>
      <c r="AR990" s="1"/>
      <c r="AS990" s="1"/>
      <c r="AT990" s="717"/>
      <c r="AU990" s="723"/>
      <c r="AV990" s="723"/>
      <c r="AW990" s="723"/>
      <c r="AX990" s="723"/>
      <c r="AY990" s="723"/>
      <c r="AZ990" s="1"/>
      <c r="BA990" s="1"/>
      <c r="BB990" s="1"/>
      <c r="BC990" s="717"/>
      <c r="BD990" s="723"/>
      <c r="BE990" s="723"/>
      <c r="BF990" s="723"/>
      <c r="BG990" s="723"/>
      <c r="BH990" s="723"/>
      <c r="BI990" s="1"/>
      <c r="BJ990" s="1"/>
      <c r="BK990" s="1"/>
      <c r="BL990" s="717"/>
      <c r="BM990" s="723"/>
      <c r="BN990" s="723"/>
      <c r="BO990" s="723"/>
      <c r="BP990" s="723"/>
      <c r="BQ990" s="723"/>
      <c r="BR990" s="1"/>
      <c r="BS990" s="1"/>
      <c r="BT990" s="1"/>
      <c r="BU990" s="1"/>
      <c r="BV990" s="1"/>
      <c r="BW990" s="1"/>
      <c r="BX990" s="1"/>
      <c r="BY990" s="1"/>
      <c r="BZ990" s="1"/>
      <c r="CA990" s="1"/>
      <c r="CB990" s="1"/>
      <c r="CC990" s="1"/>
    </row>
    <row r="991" spans="1:81" ht="39.75" customHeight="1" x14ac:dyDescent="0.3">
      <c r="A991" s="714"/>
      <c r="B991" s="715"/>
      <c r="C991" s="2"/>
      <c r="D991" s="2"/>
      <c r="E991" s="2"/>
      <c r="F991" s="2"/>
      <c r="G991" s="2"/>
      <c r="H991" s="2"/>
      <c r="I991" s="2"/>
      <c r="J991" s="716"/>
      <c r="K991" s="717"/>
      <c r="L991" s="718"/>
      <c r="M991" s="718"/>
      <c r="N991" s="719"/>
      <c r="O991" s="719"/>
      <c r="P991" s="719"/>
      <c r="Q991" s="719"/>
      <c r="R991" s="2"/>
      <c r="S991" s="2"/>
      <c r="T991" s="2"/>
      <c r="U991" s="2"/>
      <c r="V991" s="2"/>
      <c r="W991" s="2"/>
      <c r="X991" s="720"/>
      <c r="Y991" s="720"/>
      <c r="Z991" s="720"/>
      <c r="AA991" s="720"/>
      <c r="AB991" s="717"/>
      <c r="AC991" s="721"/>
      <c r="AD991" s="722"/>
      <c r="AE991" s="722"/>
      <c r="AF991" s="722"/>
      <c r="AG991" s="722"/>
      <c r="AH991" s="722"/>
      <c r="AI991" s="722"/>
      <c r="AJ991" s="722"/>
      <c r="AK991" s="717"/>
      <c r="AL991" s="723"/>
      <c r="AM991" s="723"/>
      <c r="AN991" s="723"/>
      <c r="AO991" s="723"/>
      <c r="AP991" s="723"/>
      <c r="AQ991" s="1"/>
      <c r="AR991" s="1"/>
      <c r="AS991" s="1"/>
      <c r="AT991" s="717"/>
      <c r="AU991" s="723"/>
      <c r="AV991" s="723"/>
      <c r="AW991" s="723"/>
      <c r="AX991" s="723"/>
      <c r="AY991" s="723"/>
      <c r="AZ991" s="1"/>
      <c r="BA991" s="1"/>
      <c r="BB991" s="1"/>
      <c r="BC991" s="717"/>
      <c r="BD991" s="723"/>
      <c r="BE991" s="723"/>
      <c r="BF991" s="723"/>
      <c r="BG991" s="723"/>
      <c r="BH991" s="723"/>
      <c r="BI991" s="1"/>
      <c r="BJ991" s="1"/>
      <c r="BK991" s="1"/>
      <c r="BL991" s="717"/>
      <c r="BM991" s="723"/>
      <c r="BN991" s="723"/>
      <c r="BO991" s="723"/>
      <c r="BP991" s="723"/>
      <c r="BQ991" s="723"/>
      <c r="BR991" s="1"/>
      <c r="BS991" s="1"/>
      <c r="BT991" s="1"/>
      <c r="BU991" s="1"/>
      <c r="BV991" s="1"/>
      <c r="BW991" s="1"/>
      <c r="BX991" s="1"/>
      <c r="BY991" s="1"/>
      <c r="BZ991" s="1"/>
      <c r="CA991" s="1"/>
      <c r="CB991" s="1"/>
      <c r="CC991" s="1"/>
    </row>
  </sheetData>
  <mergeCells count="429">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C2:H2"/>
    <mergeCell ref="L2:Q2"/>
    <mergeCell ref="R2:S2"/>
    <mergeCell ref="T2:V2"/>
    <mergeCell ref="W2:AA2"/>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BX5:CC5"/>
    <mergeCell ref="B7:B9"/>
    <mergeCell ref="C7:C9"/>
    <mergeCell ref="D7:D9"/>
    <mergeCell ref="E7:E9"/>
    <mergeCell ref="F7:F9"/>
    <mergeCell ref="G7:G9"/>
    <mergeCell ref="BC4:BE4"/>
    <mergeCell ref="BF4:BK4"/>
    <mergeCell ref="BL4:BT5"/>
    <mergeCell ref="BU4:BW4"/>
    <mergeCell ref="BX4:CC4"/>
    <mergeCell ref="L5:Q5"/>
    <mergeCell ref="T5:V5"/>
    <mergeCell ref="W5:AA5"/>
    <mergeCell ref="AK5:AM5"/>
    <mergeCell ref="AN5:AS5"/>
    <mergeCell ref="B2:B5"/>
    <mergeCell ref="H7:H9"/>
    <mergeCell ref="I7:I9"/>
    <mergeCell ref="J7:J9"/>
    <mergeCell ref="K7:K9"/>
    <mergeCell ref="L7:L9"/>
    <mergeCell ref="M7:M9"/>
    <mergeCell ref="BC5:BE5"/>
    <mergeCell ref="BF5:BK5"/>
    <mergeCell ref="BU5:BW5"/>
    <mergeCell ref="W7:W9"/>
    <mergeCell ref="X7:Y7"/>
    <mergeCell ref="Z7:AA7"/>
    <mergeCell ref="N7:N9"/>
    <mergeCell ref="O7:O9"/>
    <mergeCell ref="P7:P9"/>
    <mergeCell ref="Q7:Q9"/>
    <mergeCell ref="R7:R9"/>
    <mergeCell ref="S7:S9"/>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AD7:AJ7"/>
    <mergeCell ref="AK7:AK9"/>
    <mergeCell ref="AL7:AL9"/>
    <mergeCell ref="AM7:AS7"/>
    <mergeCell ref="AR8:AR9"/>
    <mergeCell ref="AS8:AS9"/>
    <mergeCell ref="BS8:BS9"/>
    <mergeCell ref="BT8:BT9"/>
    <mergeCell ref="B11:B26"/>
    <mergeCell ref="C11:C12"/>
    <mergeCell ref="D11:D12"/>
    <mergeCell ref="E11:E12"/>
    <mergeCell ref="F11:F12"/>
    <mergeCell ref="G11:G12"/>
    <mergeCell ref="H11:H12"/>
    <mergeCell ref="I11:I12"/>
    <mergeCell ref="BE8:BE9"/>
    <mergeCell ref="BF8:BI8"/>
    <mergeCell ref="BJ8:BJ9"/>
    <mergeCell ref="BK8:BK9"/>
    <mergeCell ref="BN8:BN9"/>
    <mergeCell ref="BO8:BR8"/>
    <mergeCell ref="BL7:BL9"/>
    <mergeCell ref="BM7:BM9"/>
    <mergeCell ref="BN7:BT7"/>
    <mergeCell ref="AB7:AB9"/>
    <mergeCell ref="AC7:AC9"/>
    <mergeCell ref="T7:T9"/>
    <mergeCell ref="U7:U9"/>
    <mergeCell ref="V7:V9"/>
    <mergeCell ref="BU11:CC11"/>
    <mergeCell ref="BU12:CC12"/>
    <mergeCell ref="C13:C26"/>
    <mergeCell ref="D13:D14"/>
    <mergeCell ref="E13:E14"/>
    <mergeCell ref="F13:F14"/>
    <mergeCell ref="G13:G14"/>
    <mergeCell ref="H13:H14"/>
    <mergeCell ref="I13:I14"/>
    <mergeCell ref="AL11:AL12"/>
    <mergeCell ref="AT11:AT12"/>
    <mergeCell ref="AU11:AU12"/>
    <mergeCell ref="BC11:BC12"/>
    <mergeCell ref="BD11:BD12"/>
    <mergeCell ref="BL11:BL12"/>
    <mergeCell ref="P11:P12"/>
    <mergeCell ref="Q11:Q12"/>
    <mergeCell ref="R11:R12"/>
    <mergeCell ref="AB11:AB12"/>
    <mergeCell ref="AC11:AC12"/>
    <mergeCell ref="AK11:AK12"/>
    <mergeCell ref="J11:J12"/>
    <mergeCell ref="K11:K12"/>
    <mergeCell ref="L11:L12"/>
    <mergeCell ref="AC13:AC14"/>
    <mergeCell ref="AK13:AK14"/>
    <mergeCell ref="J13:J14"/>
    <mergeCell ref="K13:K14"/>
    <mergeCell ref="L13:L14"/>
    <mergeCell ref="M13:M14"/>
    <mergeCell ref="N13:N14"/>
    <mergeCell ref="O13:O14"/>
    <mergeCell ref="BM11:BM12"/>
    <mergeCell ref="M11:M12"/>
    <mergeCell ref="N11:N12"/>
    <mergeCell ref="O11:O12"/>
    <mergeCell ref="M15:M17"/>
    <mergeCell ref="N15:N17"/>
    <mergeCell ref="O15:O17"/>
    <mergeCell ref="P15:P17"/>
    <mergeCell ref="BM13:BM14"/>
    <mergeCell ref="BU13:CC13"/>
    <mergeCell ref="BU14:CC14"/>
    <mergeCell ref="D15:D17"/>
    <mergeCell ref="E15:E17"/>
    <mergeCell ref="F15:F17"/>
    <mergeCell ref="G15:G17"/>
    <mergeCell ref="H15:H17"/>
    <mergeCell ref="I15:I17"/>
    <mergeCell ref="J15:J17"/>
    <mergeCell ref="AL13:AL14"/>
    <mergeCell ref="AT13:AT14"/>
    <mergeCell ref="AU13:AU14"/>
    <mergeCell ref="BC13:BC14"/>
    <mergeCell ref="BD13:BD14"/>
    <mergeCell ref="BL13:BL14"/>
    <mergeCell ref="P13:P14"/>
    <mergeCell ref="Q13:Q14"/>
    <mergeCell ref="R13:R14"/>
    <mergeCell ref="AB13:AB14"/>
    <mergeCell ref="BU15:CC15"/>
    <mergeCell ref="BU16:CC16"/>
    <mergeCell ref="BU17:CC17"/>
    <mergeCell ref="D18:D19"/>
    <mergeCell ref="E18:E19"/>
    <mergeCell ref="F18:F19"/>
    <mergeCell ref="G18:G19"/>
    <mergeCell ref="H18:H19"/>
    <mergeCell ref="I18:I19"/>
    <mergeCell ref="J18:J19"/>
    <mergeCell ref="AT15:AT17"/>
    <mergeCell ref="AU15:AU17"/>
    <mergeCell ref="BC15:BC17"/>
    <mergeCell ref="BD15:BD17"/>
    <mergeCell ref="BL15:BL17"/>
    <mergeCell ref="BM15:BM17"/>
    <mergeCell ref="Q15:Q17"/>
    <mergeCell ref="R15:R17"/>
    <mergeCell ref="AB15:AB17"/>
    <mergeCell ref="AC15:AC17"/>
    <mergeCell ref="AK15:AK17"/>
    <mergeCell ref="AL15:AL17"/>
    <mergeCell ref="K15:K17"/>
    <mergeCell ref="L15:L17"/>
    <mergeCell ref="AB18:AB19"/>
    <mergeCell ref="AC18:AC19"/>
    <mergeCell ref="AK18:AK19"/>
    <mergeCell ref="AL18:AL19"/>
    <mergeCell ref="K18:K19"/>
    <mergeCell ref="L18:L19"/>
    <mergeCell ref="M18:M19"/>
    <mergeCell ref="N18:N19"/>
    <mergeCell ref="O18:O19"/>
    <mergeCell ref="P18:P19"/>
    <mergeCell ref="L20:L22"/>
    <mergeCell ref="M20:M22"/>
    <mergeCell ref="N20:N22"/>
    <mergeCell ref="O20:O22"/>
    <mergeCell ref="P20:P22"/>
    <mergeCell ref="Q20:Q22"/>
    <mergeCell ref="BU18:CC18"/>
    <mergeCell ref="BU19:CC19"/>
    <mergeCell ref="D20:D22"/>
    <mergeCell ref="E20:E22"/>
    <mergeCell ref="F20:F22"/>
    <mergeCell ref="G20:G22"/>
    <mergeCell ref="H20:H22"/>
    <mergeCell ref="I20:I22"/>
    <mergeCell ref="J20:J22"/>
    <mergeCell ref="K20:K22"/>
    <mergeCell ref="AT18:AT19"/>
    <mergeCell ref="AU18:AU19"/>
    <mergeCell ref="BC18:BC19"/>
    <mergeCell ref="BD18:BD19"/>
    <mergeCell ref="BL18:BL19"/>
    <mergeCell ref="BM18:BM19"/>
    <mergeCell ref="Q18:Q19"/>
    <mergeCell ref="R18:R19"/>
    <mergeCell ref="AU20:AU22"/>
    <mergeCell ref="BC20:BC22"/>
    <mergeCell ref="BD20:BD22"/>
    <mergeCell ref="BL20:BL22"/>
    <mergeCell ref="BM20:BM22"/>
    <mergeCell ref="BU20:CC20"/>
    <mergeCell ref="BU21:CC21"/>
    <mergeCell ref="BU22:CC22"/>
    <mergeCell ref="R20:R22"/>
    <mergeCell ref="AB20:AB22"/>
    <mergeCell ref="AC20:AC22"/>
    <mergeCell ref="AK20:AK22"/>
    <mergeCell ref="AL20:AL22"/>
    <mergeCell ref="AT20:AT22"/>
    <mergeCell ref="L23:L26"/>
    <mergeCell ref="M23:M26"/>
    <mergeCell ref="N23:N26"/>
    <mergeCell ref="O23:O26"/>
    <mergeCell ref="D23:D26"/>
    <mergeCell ref="E23:E26"/>
    <mergeCell ref="F23:F26"/>
    <mergeCell ref="G23:G26"/>
    <mergeCell ref="H23:H26"/>
    <mergeCell ref="I23:I26"/>
    <mergeCell ref="BM23:BM26"/>
    <mergeCell ref="BU23:CC23"/>
    <mergeCell ref="BU24:CC24"/>
    <mergeCell ref="BU25:CC25"/>
    <mergeCell ref="BU26:CC26"/>
    <mergeCell ref="B27:B45"/>
    <mergeCell ref="C27:C37"/>
    <mergeCell ref="D27:D29"/>
    <mergeCell ref="E27:E29"/>
    <mergeCell ref="F27:F29"/>
    <mergeCell ref="AL23:AL26"/>
    <mergeCell ref="AT23:AT26"/>
    <mergeCell ref="AU23:AU26"/>
    <mergeCell ref="BC23:BC26"/>
    <mergeCell ref="BD23:BD26"/>
    <mergeCell ref="BL23:BL26"/>
    <mergeCell ref="P23:P26"/>
    <mergeCell ref="Q23:Q26"/>
    <mergeCell ref="R23:R26"/>
    <mergeCell ref="AB23:AB26"/>
    <mergeCell ref="AC23:AC26"/>
    <mergeCell ref="AK23:AK26"/>
    <mergeCell ref="J23:J26"/>
    <mergeCell ref="K23:K26"/>
    <mergeCell ref="M27:M29"/>
    <mergeCell ref="N27:N29"/>
    <mergeCell ref="O27:O29"/>
    <mergeCell ref="P27:P29"/>
    <mergeCell ref="Q27:Q29"/>
    <mergeCell ref="R27:R29"/>
    <mergeCell ref="G27:G29"/>
    <mergeCell ref="H27:H29"/>
    <mergeCell ref="I27:I29"/>
    <mergeCell ref="J27:J29"/>
    <mergeCell ref="K27:K29"/>
    <mergeCell ref="L27:L29"/>
    <mergeCell ref="BC27:BC29"/>
    <mergeCell ref="BD27:BD29"/>
    <mergeCell ref="BL27:BL29"/>
    <mergeCell ref="BM27:BM29"/>
    <mergeCell ref="BU27:CC27"/>
    <mergeCell ref="BU28:CC28"/>
    <mergeCell ref="BU29:CC29"/>
    <mergeCell ref="AB27:AB29"/>
    <mergeCell ref="AC27:AC29"/>
    <mergeCell ref="AK27:AK29"/>
    <mergeCell ref="AL27:AL29"/>
    <mergeCell ref="AT27:AT29"/>
    <mergeCell ref="AU27:AU29"/>
    <mergeCell ref="L30:L33"/>
    <mergeCell ref="M30:M33"/>
    <mergeCell ref="N30:N33"/>
    <mergeCell ref="O30:O33"/>
    <mergeCell ref="D30:D33"/>
    <mergeCell ref="E30:E33"/>
    <mergeCell ref="F30:F33"/>
    <mergeCell ref="G30:G33"/>
    <mergeCell ref="H30:H33"/>
    <mergeCell ref="I30:I33"/>
    <mergeCell ref="BM30:BM33"/>
    <mergeCell ref="BU30:CC30"/>
    <mergeCell ref="BU31:CC31"/>
    <mergeCell ref="BU32:CC32"/>
    <mergeCell ref="BU33:CC33"/>
    <mergeCell ref="D34:D37"/>
    <mergeCell ref="E34:E37"/>
    <mergeCell ref="F34:F37"/>
    <mergeCell ref="G34:G37"/>
    <mergeCell ref="H34:H37"/>
    <mergeCell ref="AL30:AL33"/>
    <mergeCell ref="AT30:AT33"/>
    <mergeCell ref="AU30:AU33"/>
    <mergeCell ref="BC30:BC33"/>
    <mergeCell ref="BD30:BD33"/>
    <mergeCell ref="BL30:BL33"/>
    <mergeCell ref="P30:P33"/>
    <mergeCell ref="Q30:Q33"/>
    <mergeCell ref="R30:R33"/>
    <mergeCell ref="AB30:AB33"/>
    <mergeCell ref="AC30:AC33"/>
    <mergeCell ref="AK30:AK33"/>
    <mergeCell ref="J30:J33"/>
    <mergeCell ref="K30:K33"/>
    <mergeCell ref="O34:O37"/>
    <mergeCell ref="P34:P37"/>
    <mergeCell ref="Q34:Q37"/>
    <mergeCell ref="R34:R37"/>
    <mergeCell ref="AB34:AB37"/>
    <mergeCell ref="AC34:AC37"/>
    <mergeCell ref="I34:I37"/>
    <mergeCell ref="J34:J37"/>
    <mergeCell ref="K34:K37"/>
    <mergeCell ref="L34:L37"/>
    <mergeCell ref="M34:M37"/>
    <mergeCell ref="N34:N37"/>
    <mergeCell ref="BL34:BL37"/>
    <mergeCell ref="BM34:BM37"/>
    <mergeCell ref="BU34:CC34"/>
    <mergeCell ref="BU35:CC35"/>
    <mergeCell ref="BU36:CC36"/>
    <mergeCell ref="BU37:CC37"/>
    <mergeCell ref="AK34:AK37"/>
    <mergeCell ref="AL34:AL37"/>
    <mergeCell ref="AT34:AT37"/>
    <mergeCell ref="AU34:AU37"/>
    <mergeCell ref="BC34:BC37"/>
    <mergeCell ref="BD34:BD37"/>
    <mergeCell ref="I38:I41"/>
    <mergeCell ref="J38:J41"/>
    <mergeCell ref="K38:K41"/>
    <mergeCell ref="L38:L41"/>
    <mergeCell ref="M38:M41"/>
    <mergeCell ref="N38:N41"/>
    <mergeCell ref="C38:C41"/>
    <mergeCell ref="D38:D41"/>
    <mergeCell ref="E38:E41"/>
    <mergeCell ref="F38:F41"/>
    <mergeCell ref="G38:G41"/>
    <mergeCell ref="H38:H41"/>
    <mergeCell ref="C42:C45"/>
    <mergeCell ref="D42:D45"/>
    <mergeCell ref="E42:E45"/>
    <mergeCell ref="F42:F45"/>
    <mergeCell ref="G42:G45"/>
    <mergeCell ref="H42:H45"/>
    <mergeCell ref="BL38:BL41"/>
    <mergeCell ref="BM38:BM41"/>
    <mergeCell ref="BU38:CC38"/>
    <mergeCell ref="BU39:CC39"/>
    <mergeCell ref="BU40:CC40"/>
    <mergeCell ref="BU41:CC41"/>
    <mergeCell ref="AK38:AK41"/>
    <mergeCell ref="AL38:AL41"/>
    <mergeCell ref="AT38:AT41"/>
    <mergeCell ref="AU38:AU41"/>
    <mergeCell ref="BC38:BC41"/>
    <mergeCell ref="BD38:BD41"/>
    <mergeCell ref="O38:O41"/>
    <mergeCell ref="P38:P41"/>
    <mergeCell ref="Q38:Q41"/>
    <mergeCell ref="R38:R41"/>
    <mergeCell ref="AB38:AB41"/>
    <mergeCell ref="AC38:AC41"/>
    <mergeCell ref="O42:O45"/>
    <mergeCell ref="P42:P45"/>
    <mergeCell ref="Q42:Q45"/>
    <mergeCell ref="R42:R45"/>
    <mergeCell ref="AB42:AB45"/>
    <mergeCell ref="AC42:AC45"/>
    <mergeCell ref="I42:I45"/>
    <mergeCell ref="J42:J45"/>
    <mergeCell ref="K42:K45"/>
    <mergeCell ref="L42:L45"/>
    <mergeCell ref="M42:M45"/>
    <mergeCell ref="N42:N45"/>
    <mergeCell ref="BL42:BL45"/>
    <mergeCell ref="BM42:BM45"/>
    <mergeCell ref="BU42:CC42"/>
    <mergeCell ref="BU43:CC43"/>
    <mergeCell ref="BU44:CC44"/>
    <mergeCell ref="BU45:CC45"/>
    <mergeCell ref="AK42:AK45"/>
    <mergeCell ref="AL42:AL45"/>
    <mergeCell ref="AT42:AT45"/>
    <mergeCell ref="AU42:AU45"/>
    <mergeCell ref="BC42:BC45"/>
    <mergeCell ref="BD42:BD45"/>
  </mergeCells>
  <conditionalFormatting sqref="L11 L13 L15 L18 L20 L23 L27 L30 L34 L38 L42">
    <cfRule type="expression" dxfId="38" priority="1">
      <formula>$L11=$M11</formula>
    </cfRule>
  </conditionalFormatting>
  <conditionalFormatting sqref="L23">
    <cfRule type="expression" dxfId="37" priority="2">
      <formula>$L23=$M23</formula>
    </cfRule>
  </conditionalFormatting>
  <conditionalFormatting sqref="L42">
    <cfRule type="expression" dxfId="36" priority="3">
      <formula>$L42=$M42</formula>
    </cfRule>
  </conditionalFormatting>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309A6-C972-48F6-9A54-F28C869A9F48}">
  <sheetPr>
    <tabColor rgb="FF7030A0"/>
  </sheetPr>
  <dimension ref="A1:CC175"/>
  <sheetViews>
    <sheetView zoomScale="60" zoomScaleNormal="60" workbookViewId="0">
      <selection activeCell="Q19" sqref="Q19:Q22"/>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15.6640625" style="4" customWidth="1"/>
    <col min="10" max="10" width="6.6640625" style="53" customWidth="1"/>
    <col min="11" max="11" width="21.6640625" style="3" customWidth="1"/>
    <col min="12" max="13" width="9.6640625" style="23" customWidth="1"/>
    <col min="14" max="17" width="9.6640625" style="24" customWidth="1"/>
    <col min="18" max="18" width="6.6640625" style="4" customWidth="1"/>
    <col min="19" max="19" width="95.6640625" style="4" customWidth="1"/>
    <col min="20" max="20" width="17.6640625" style="4" customWidth="1"/>
    <col min="21" max="22" width="10.6640625" style="4" customWidth="1"/>
    <col min="23" max="23" width="39.33203125" style="4" customWidth="1"/>
    <col min="24" max="27" width="11.6640625" style="27" customWidth="1"/>
    <col min="28" max="28" width="6.554687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664062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3"/>
      <c r="K1" s="263"/>
      <c r="L1" s="270"/>
      <c r="M1" s="270"/>
      <c r="N1" s="270"/>
      <c r="O1" s="270"/>
      <c r="P1" s="270"/>
      <c r="Q1" s="270"/>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1835" t="s">
        <v>3845</v>
      </c>
      <c r="M2" s="1836"/>
      <c r="N2" s="1836"/>
      <c r="O2" s="1836"/>
      <c r="P2" s="1836"/>
      <c r="Q2" s="1837"/>
      <c r="R2" s="1158" t="s">
        <v>0</v>
      </c>
      <c r="S2" s="1160"/>
      <c r="T2" s="1008" t="s">
        <v>1</v>
      </c>
      <c r="U2" s="1009"/>
      <c r="V2" s="1010"/>
      <c r="W2" s="1831" t="str">
        <f>+$L2</f>
        <v>SECRETARÍA DE TECNOLOGÍAS DE LA INFORMACIÓN Y LAS COMUNICACIONES</v>
      </c>
      <c r="X2" s="1832"/>
      <c r="Y2" s="1832"/>
      <c r="Z2" s="1832"/>
      <c r="AA2" s="1833"/>
      <c r="AB2" s="1158" t="s">
        <v>0</v>
      </c>
      <c r="AC2" s="1159"/>
      <c r="AD2" s="1159"/>
      <c r="AE2" s="1159"/>
      <c r="AF2" s="1159"/>
      <c r="AG2" s="1159"/>
      <c r="AH2" s="1159"/>
      <c r="AI2" s="1159"/>
      <c r="AJ2" s="1160"/>
      <c r="AK2" s="1132" t="s">
        <v>1</v>
      </c>
      <c r="AL2" s="1132"/>
      <c r="AM2" s="1132"/>
      <c r="AN2" s="1831" t="str">
        <f>+$L2</f>
        <v>SECRETARÍA DE TECNOLOGÍAS DE LA INFORMACIÓN Y LAS COMUNICACIONES</v>
      </c>
      <c r="AO2" s="1832"/>
      <c r="AP2" s="1832"/>
      <c r="AQ2" s="1832"/>
      <c r="AR2" s="1832"/>
      <c r="AS2" s="1833"/>
      <c r="AT2" s="1158" t="s">
        <v>0</v>
      </c>
      <c r="AU2" s="1159"/>
      <c r="AV2" s="1159"/>
      <c r="AW2" s="1159"/>
      <c r="AX2" s="1159"/>
      <c r="AY2" s="1159"/>
      <c r="AZ2" s="1159"/>
      <c r="BA2" s="1159"/>
      <c r="BB2" s="1160"/>
      <c r="BC2" s="1132" t="s">
        <v>1</v>
      </c>
      <c r="BD2" s="1132"/>
      <c r="BE2" s="1132"/>
      <c r="BF2" s="1834" t="str">
        <f>+$L2</f>
        <v>SECRETARÍA DE TECNOLOGÍAS DE LA INFORMACIÓN Y LAS COMUNICACIONES</v>
      </c>
      <c r="BG2" s="1834"/>
      <c r="BH2" s="1834"/>
      <c r="BI2" s="1834"/>
      <c r="BJ2" s="1834"/>
      <c r="BK2" s="1834"/>
      <c r="BL2" s="1158" t="s">
        <v>0</v>
      </c>
      <c r="BM2" s="1159"/>
      <c r="BN2" s="1159"/>
      <c r="BO2" s="1159"/>
      <c r="BP2" s="1159"/>
      <c r="BQ2" s="1159"/>
      <c r="BR2" s="1159"/>
      <c r="BS2" s="1159"/>
      <c r="BT2" s="1160"/>
      <c r="BU2" s="1132" t="s">
        <v>1</v>
      </c>
      <c r="BV2" s="1132"/>
      <c r="BW2" s="1132"/>
      <c r="BX2" s="1828" t="str">
        <f>+$L2</f>
        <v>SECRETARÍA DE TECNOLOGÍAS DE LA INFORMACIÓN Y LAS COMUNICACIONES</v>
      </c>
      <c r="BY2" s="1829"/>
      <c r="BZ2" s="1829"/>
      <c r="CA2" s="1829"/>
      <c r="CB2" s="1829"/>
      <c r="CC2" s="1830"/>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359">
        <f>+$L3</f>
        <v>0</v>
      </c>
      <c r="AO3" s="1360"/>
      <c r="AP3" s="1360"/>
      <c r="AQ3" s="1360"/>
      <c r="AR3" s="1360"/>
      <c r="AS3" s="1361"/>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822" t="s">
        <v>1329</v>
      </c>
      <c r="M4" s="1823"/>
      <c r="N4" s="1823"/>
      <c r="O4" s="1823"/>
      <c r="P4" s="1823"/>
      <c r="Q4" s="1824"/>
      <c r="R4" s="1136" t="s">
        <v>3849</v>
      </c>
      <c r="S4" s="1138"/>
      <c r="T4" s="1008" t="s">
        <v>1664</v>
      </c>
      <c r="U4" s="1009"/>
      <c r="V4" s="1010"/>
      <c r="W4" s="1825" t="str">
        <f>+$L4</f>
        <v>6. Productividad</v>
      </c>
      <c r="X4" s="1826"/>
      <c r="Y4" s="1826"/>
      <c r="Z4" s="1826"/>
      <c r="AA4" s="1827"/>
      <c r="AB4" s="1136" t="s">
        <v>3849</v>
      </c>
      <c r="AC4" s="1137"/>
      <c r="AD4" s="1137"/>
      <c r="AE4" s="1137"/>
      <c r="AF4" s="1137"/>
      <c r="AG4" s="1137"/>
      <c r="AH4" s="1137"/>
      <c r="AI4" s="1137"/>
      <c r="AJ4" s="1138"/>
      <c r="AK4" s="1132" t="s">
        <v>1656</v>
      </c>
      <c r="AL4" s="1132"/>
      <c r="AM4" s="1132"/>
      <c r="AN4" s="1822" t="str">
        <f>+$L4</f>
        <v>6. Productividad</v>
      </c>
      <c r="AO4" s="1823"/>
      <c r="AP4" s="1823"/>
      <c r="AQ4" s="1823"/>
      <c r="AR4" s="1823"/>
      <c r="AS4" s="1824"/>
      <c r="AT4" s="1136" t="s">
        <v>3849</v>
      </c>
      <c r="AU4" s="1137"/>
      <c r="AV4" s="1137"/>
      <c r="AW4" s="1137"/>
      <c r="AX4" s="1137"/>
      <c r="AY4" s="1137"/>
      <c r="AZ4" s="1137"/>
      <c r="BA4" s="1137"/>
      <c r="BB4" s="1138"/>
      <c r="BC4" s="1132" t="s">
        <v>1656</v>
      </c>
      <c r="BD4" s="1132"/>
      <c r="BE4" s="1132"/>
      <c r="BF4" s="1821" t="str">
        <f>+$L4</f>
        <v>6. Productividad</v>
      </c>
      <c r="BG4" s="1821"/>
      <c r="BH4" s="1821"/>
      <c r="BI4" s="1821"/>
      <c r="BJ4" s="1821"/>
      <c r="BK4" s="1821"/>
      <c r="BL4" s="1136" t="s">
        <v>3849</v>
      </c>
      <c r="BM4" s="1137"/>
      <c r="BN4" s="1137"/>
      <c r="BO4" s="1137"/>
      <c r="BP4" s="1137"/>
      <c r="BQ4" s="1137"/>
      <c r="BR4" s="1137"/>
      <c r="BS4" s="1137"/>
      <c r="BT4" s="1138"/>
      <c r="BU4" s="1132" t="s">
        <v>1656</v>
      </c>
      <c r="BV4" s="1132"/>
      <c r="BW4" s="1132"/>
      <c r="BX4" s="1821" t="str">
        <f>+$L4</f>
        <v>6. Productividad</v>
      </c>
      <c r="BY4" s="1821"/>
      <c r="BZ4" s="1821"/>
      <c r="CA4" s="1821"/>
      <c r="CB4" s="1821"/>
      <c r="CC4" s="1821"/>
    </row>
    <row r="5" spans="1:81" s="58" customFormat="1" ht="16.2" customHeight="1" x14ac:dyDescent="0.3">
      <c r="A5" s="34"/>
      <c r="B5" s="1168"/>
      <c r="C5" s="1140"/>
      <c r="D5" s="1140"/>
      <c r="E5" s="1140"/>
      <c r="F5" s="1140"/>
      <c r="G5" s="1140"/>
      <c r="H5" s="1140"/>
      <c r="I5" s="228"/>
      <c r="J5" s="252" t="s">
        <v>1659</v>
      </c>
      <c r="K5" s="252"/>
      <c r="L5" s="1142" t="s">
        <v>1525</v>
      </c>
      <c r="M5" s="1143"/>
      <c r="N5" s="1143"/>
      <c r="O5" s="1143"/>
      <c r="P5" s="1143"/>
      <c r="Q5" s="1144"/>
      <c r="R5" s="1139"/>
      <c r="S5" s="1141"/>
      <c r="T5" s="1008" t="s">
        <v>1665</v>
      </c>
      <c r="U5" s="1009"/>
      <c r="V5" s="1010"/>
      <c r="W5" s="1145" t="str">
        <f>+$L5</f>
        <v>6.6 Más Oportunidades para las Tecnologías de la Información y las Comunicaciones TIC</v>
      </c>
      <c r="X5" s="1146"/>
      <c r="Y5" s="1146"/>
      <c r="Z5" s="1146"/>
      <c r="AA5" s="1147"/>
      <c r="AB5" s="1139"/>
      <c r="AC5" s="1140"/>
      <c r="AD5" s="1140"/>
      <c r="AE5" s="1140"/>
      <c r="AF5" s="1140"/>
      <c r="AG5" s="1140"/>
      <c r="AH5" s="1140"/>
      <c r="AI5" s="1140"/>
      <c r="AJ5" s="1141"/>
      <c r="AK5" s="1132" t="s">
        <v>1659</v>
      </c>
      <c r="AL5" s="1132"/>
      <c r="AM5" s="1132"/>
      <c r="AN5" s="1142" t="str">
        <f>+$L5</f>
        <v>6.6 Más Oportunidades para las Tecnologías de la Información y las Comunicaciones TIC</v>
      </c>
      <c r="AO5" s="1143"/>
      <c r="AP5" s="1143"/>
      <c r="AQ5" s="1143"/>
      <c r="AR5" s="1143"/>
      <c r="AS5" s="1144"/>
      <c r="AT5" s="1139"/>
      <c r="AU5" s="1140"/>
      <c r="AV5" s="1140"/>
      <c r="AW5" s="1140"/>
      <c r="AX5" s="1140"/>
      <c r="AY5" s="1140"/>
      <c r="AZ5" s="1140"/>
      <c r="BA5" s="1140"/>
      <c r="BB5" s="1141"/>
      <c r="BC5" s="1132" t="s">
        <v>1659</v>
      </c>
      <c r="BD5" s="1132"/>
      <c r="BE5" s="1132"/>
      <c r="BF5" s="1133" t="str">
        <f>+$L5</f>
        <v>6.6 Más Oportunidades para las Tecnologías de la Información y las Comunicaciones TIC</v>
      </c>
      <c r="BG5" s="1133"/>
      <c r="BH5" s="1133"/>
      <c r="BI5" s="1133"/>
      <c r="BJ5" s="1133"/>
      <c r="BK5" s="1133"/>
      <c r="BL5" s="1139"/>
      <c r="BM5" s="1140"/>
      <c r="BN5" s="1140"/>
      <c r="BO5" s="1140"/>
      <c r="BP5" s="1140"/>
      <c r="BQ5" s="1140"/>
      <c r="BR5" s="1140"/>
      <c r="BS5" s="1140"/>
      <c r="BT5" s="1141"/>
      <c r="BU5" s="1132" t="s">
        <v>1659</v>
      </c>
      <c r="BV5" s="1132"/>
      <c r="BW5" s="1132"/>
      <c r="BX5" s="1133" t="str">
        <f>+$L5</f>
        <v>6.6 Más Oportunidades para las Tecnologías de la Información y las Comunicaciones TIC</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row>
    <row r="11" spans="1:81" s="58" customFormat="1" ht="40.200000000000003" customHeight="1" thickTop="1" thickBot="1" x14ac:dyDescent="0.35">
      <c r="A11" s="34"/>
      <c r="B11" s="906" t="s">
        <v>1526</v>
      </c>
      <c r="C11" s="1236" t="s">
        <v>1530</v>
      </c>
      <c r="D11" s="871">
        <v>2301</v>
      </c>
      <c r="E11" s="851" t="s">
        <v>3946</v>
      </c>
      <c r="F11" s="851">
        <v>2301030</v>
      </c>
      <c r="G11" s="851" t="s">
        <v>7362</v>
      </c>
      <c r="H11" s="851" t="s">
        <v>7363</v>
      </c>
      <c r="I11" s="1184">
        <v>2021004540213</v>
      </c>
      <c r="J11" s="812">
        <v>919</v>
      </c>
      <c r="K11" s="854" t="str">
        <f>+[28]Metas!K1075</f>
        <v xml:space="preserve">Personas empoderadas y capacitadas en Ciudadanía Digital </v>
      </c>
      <c r="L11" s="857">
        <v>87826</v>
      </c>
      <c r="M11" s="860">
        <v>87826</v>
      </c>
      <c r="N11" s="836">
        <v>21958</v>
      </c>
      <c r="O11" s="839">
        <v>21956</v>
      </c>
      <c r="P11" s="863">
        <v>21956</v>
      </c>
      <c r="Q11" s="866">
        <v>21956</v>
      </c>
      <c r="R11" s="812">
        <f>+$J11</f>
        <v>919</v>
      </c>
      <c r="S11" s="354" t="s">
        <v>7364</v>
      </c>
      <c r="T11" s="235" t="s">
        <v>3821</v>
      </c>
      <c r="U11" s="235" t="s">
        <v>3827</v>
      </c>
      <c r="V11" s="235" t="s">
        <v>3830</v>
      </c>
      <c r="W11" s="654" t="s">
        <v>7365</v>
      </c>
      <c r="X11" s="256">
        <v>44958</v>
      </c>
      <c r="Y11" s="256">
        <v>45291</v>
      </c>
      <c r="Z11" s="256"/>
      <c r="AA11" s="256"/>
      <c r="AB11" s="812">
        <f>+$J11</f>
        <v>919</v>
      </c>
      <c r="AC11" s="827">
        <f>+L11</f>
        <v>87826</v>
      </c>
      <c r="AD11" s="309">
        <f>+AM11+AV11+BE11+BN11</f>
        <v>8.625</v>
      </c>
      <c r="AE11" s="309">
        <f t="shared" ref="AE11:AJ26" si="0">+AN11+AW11+BF11+BO11</f>
        <v>8.625</v>
      </c>
      <c r="AF11" s="44">
        <f t="shared" si="0"/>
        <v>0</v>
      </c>
      <c r="AG11" s="44">
        <f t="shared" si="0"/>
        <v>0</v>
      </c>
      <c r="AH11" s="44">
        <f t="shared" si="0"/>
        <v>0</v>
      </c>
      <c r="AI11" s="44">
        <f t="shared" si="0"/>
        <v>0</v>
      </c>
      <c r="AJ11" s="44">
        <f t="shared" si="0"/>
        <v>0</v>
      </c>
      <c r="AK11" s="812">
        <f>+$J11</f>
        <v>919</v>
      </c>
      <c r="AL11" s="990">
        <f>+N11</f>
        <v>21958</v>
      </c>
      <c r="AM11" s="44">
        <f>SUM(AN11:AS11)</f>
        <v>2.15625</v>
      </c>
      <c r="AN11" s="684">
        <f>(34.5/4)/4</f>
        <v>2.15625</v>
      </c>
      <c r="AO11" s="35"/>
      <c r="AP11" s="35"/>
      <c r="AQ11" s="35"/>
      <c r="AR11" s="35"/>
      <c r="AS11" s="35"/>
      <c r="AT11" s="812">
        <f>+$J11</f>
        <v>919</v>
      </c>
      <c r="AU11" s="993">
        <f>+O11</f>
        <v>21956</v>
      </c>
      <c r="AV11" s="44">
        <f>SUM(AW11:BB11)</f>
        <v>2.15625</v>
      </c>
      <c r="AW11" s="684">
        <v>2.15625</v>
      </c>
      <c r="AX11" s="35"/>
      <c r="AY11" s="35"/>
      <c r="AZ11" s="35"/>
      <c r="BA11" s="35"/>
      <c r="BB11" s="35"/>
      <c r="BC11" s="812">
        <f>+$J11</f>
        <v>919</v>
      </c>
      <c r="BD11" s="996">
        <f>+P11</f>
        <v>21956</v>
      </c>
      <c r="BE11" s="44">
        <f>SUM(BF11:BK11)</f>
        <v>2.15625</v>
      </c>
      <c r="BF11" s="684">
        <v>2.15625</v>
      </c>
      <c r="BG11" s="35"/>
      <c r="BH11" s="35"/>
      <c r="BI11" s="35"/>
      <c r="BJ11" s="35"/>
      <c r="BK11" s="35"/>
      <c r="BL11" s="812">
        <f>+$J11</f>
        <v>919</v>
      </c>
      <c r="BM11" s="987">
        <f>+Q11</f>
        <v>21956</v>
      </c>
      <c r="BN11" s="44">
        <f>SUM(BO11:BT11)</f>
        <v>2.15625</v>
      </c>
      <c r="BO11" s="684">
        <v>2.15625</v>
      </c>
      <c r="BP11" s="35"/>
      <c r="BQ11" s="35"/>
      <c r="BR11" s="35"/>
      <c r="BS11" s="35"/>
      <c r="BT11" s="35"/>
      <c r="BU11" s="818"/>
      <c r="BV11" s="819"/>
      <c r="BW11" s="819"/>
      <c r="BX11" s="819"/>
      <c r="BY11" s="819"/>
      <c r="BZ11" s="819"/>
      <c r="CA11" s="819"/>
      <c r="CB11" s="819"/>
      <c r="CC11" s="820"/>
    </row>
    <row r="12" spans="1:81" s="58" customFormat="1" ht="40.200000000000003" customHeight="1" thickTop="1" x14ac:dyDescent="0.3">
      <c r="A12" s="34"/>
      <c r="B12" s="907"/>
      <c r="C12" s="1237"/>
      <c r="D12" s="872"/>
      <c r="E12" s="852"/>
      <c r="F12" s="852"/>
      <c r="G12" s="852"/>
      <c r="H12" s="852"/>
      <c r="I12" s="1185"/>
      <c r="J12" s="813"/>
      <c r="K12" s="855"/>
      <c r="L12" s="858"/>
      <c r="M12" s="861"/>
      <c r="N12" s="837"/>
      <c r="O12" s="840"/>
      <c r="P12" s="864"/>
      <c r="Q12" s="867"/>
      <c r="R12" s="813"/>
      <c r="S12" s="685" t="s">
        <v>7366</v>
      </c>
      <c r="T12" s="236" t="s">
        <v>3821</v>
      </c>
      <c r="U12" s="236" t="s">
        <v>3826</v>
      </c>
      <c r="V12" s="236" t="s">
        <v>3830</v>
      </c>
      <c r="W12" s="355" t="s">
        <v>7367</v>
      </c>
      <c r="X12" s="256">
        <v>44958</v>
      </c>
      <c r="Y12" s="256">
        <v>45260</v>
      </c>
      <c r="Z12" s="31"/>
      <c r="AA12" s="31"/>
      <c r="AB12" s="813"/>
      <c r="AC12" s="828"/>
      <c r="AD12" s="311">
        <f t="shared" ref="AD12:AD14" si="1">+AM12+AV12+BE12+BN12</f>
        <v>8.6362500000000004</v>
      </c>
      <c r="AE12" s="311">
        <f t="shared" si="0"/>
        <v>8.6362500000000004</v>
      </c>
      <c r="AF12" s="51">
        <f t="shared" si="0"/>
        <v>0</v>
      </c>
      <c r="AG12" s="51">
        <f t="shared" si="0"/>
        <v>0</v>
      </c>
      <c r="AH12" s="51">
        <f t="shared" si="0"/>
        <v>0</v>
      </c>
      <c r="AI12" s="51">
        <f t="shared" si="0"/>
        <v>0</v>
      </c>
      <c r="AJ12" s="51">
        <f t="shared" si="0"/>
        <v>0</v>
      </c>
      <c r="AK12" s="813"/>
      <c r="AL12" s="991"/>
      <c r="AM12" s="51">
        <f t="shared" ref="AM12:AM75" si="2">SUM(AN12:AS12)</f>
        <v>2.16</v>
      </c>
      <c r="AN12" s="686">
        <v>2.16</v>
      </c>
      <c r="AO12" s="336"/>
      <c r="AP12" s="336"/>
      <c r="AQ12" s="336"/>
      <c r="AR12" s="336"/>
      <c r="AS12" s="336"/>
      <c r="AT12" s="813"/>
      <c r="AU12" s="994"/>
      <c r="AV12" s="51">
        <f t="shared" ref="AV12:AV75" si="3">SUM(AW12:BB12)</f>
        <v>2.15625</v>
      </c>
      <c r="AW12" s="687">
        <v>2.15625</v>
      </c>
      <c r="AX12" s="336"/>
      <c r="AY12" s="336"/>
      <c r="AZ12" s="336"/>
      <c r="BA12" s="336"/>
      <c r="BB12" s="336"/>
      <c r="BC12" s="813"/>
      <c r="BD12" s="997"/>
      <c r="BE12" s="51">
        <f t="shared" ref="BE12:BE75" si="4">SUM(BF12:BK12)</f>
        <v>2.16</v>
      </c>
      <c r="BF12" s="686">
        <v>2.16</v>
      </c>
      <c r="BG12" s="336"/>
      <c r="BH12" s="336"/>
      <c r="BI12" s="336"/>
      <c r="BJ12" s="336"/>
      <c r="BK12" s="336"/>
      <c r="BL12" s="813"/>
      <c r="BM12" s="988"/>
      <c r="BN12" s="51">
        <f t="shared" ref="BN12:BN75" si="5">SUM(BO12:BT12)</f>
        <v>2.16</v>
      </c>
      <c r="BO12" s="686">
        <v>2.16</v>
      </c>
      <c r="BP12" s="336"/>
      <c r="BQ12" s="336"/>
      <c r="BR12" s="336"/>
      <c r="BS12" s="336"/>
      <c r="BT12" s="336"/>
      <c r="BU12" s="821"/>
      <c r="BV12" s="822"/>
      <c r="BW12" s="822"/>
      <c r="BX12" s="822"/>
      <c r="BY12" s="822"/>
      <c r="BZ12" s="822"/>
      <c r="CA12" s="822"/>
      <c r="CB12" s="822"/>
      <c r="CC12" s="823"/>
    </row>
    <row r="13" spans="1:81" s="58" customFormat="1" ht="40.200000000000003" customHeight="1" thickBot="1" x14ac:dyDescent="0.35">
      <c r="A13" s="34"/>
      <c r="B13" s="907"/>
      <c r="C13" s="1237"/>
      <c r="D13" s="872"/>
      <c r="E13" s="852"/>
      <c r="F13" s="852"/>
      <c r="G13" s="852"/>
      <c r="H13" s="852"/>
      <c r="I13" s="1185"/>
      <c r="J13" s="813"/>
      <c r="K13" s="855"/>
      <c r="L13" s="858"/>
      <c r="M13" s="861"/>
      <c r="N13" s="837"/>
      <c r="O13" s="840"/>
      <c r="P13" s="864"/>
      <c r="Q13" s="867"/>
      <c r="R13" s="813"/>
      <c r="S13" s="685" t="s">
        <v>7368</v>
      </c>
      <c r="T13" s="236" t="s">
        <v>3821</v>
      </c>
      <c r="U13" s="236" t="s">
        <v>3827</v>
      </c>
      <c r="V13" s="236" t="s">
        <v>3830</v>
      </c>
      <c r="W13" s="688" t="s">
        <v>7369</v>
      </c>
      <c r="X13" s="31">
        <v>44958</v>
      </c>
      <c r="Y13" s="31">
        <v>45260</v>
      </c>
      <c r="Z13" s="31"/>
      <c r="AA13" s="31"/>
      <c r="AB13" s="813"/>
      <c r="AC13" s="828"/>
      <c r="AD13" s="311">
        <f t="shared" si="1"/>
        <v>8.6362500000000004</v>
      </c>
      <c r="AE13" s="311">
        <f t="shared" si="0"/>
        <v>8.6362500000000004</v>
      </c>
      <c r="AF13" s="51">
        <f t="shared" si="0"/>
        <v>0</v>
      </c>
      <c r="AG13" s="51">
        <f t="shared" si="0"/>
        <v>0</v>
      </c>
      <c r="AH13" s="51">
        <f t="shared" si="0"/>
        <v>0</v>
      </c>
      <c r="AI13" s="51">
        <f t="shared" si="0"/>
        <v>0</v>
      </c>
      <c r="AJ13" s="51">
        <f t="shared" si="0"/>
        <v>0</v>
      </c>
      <c r="AK13" s="813"/>
      <c r="AL13" s="991"/>
      <c r="AM13" s="51">
        <f t="shared" si="2"/>
        <v>2.16</v>
      </c>
      <c r="AN13" s="686">
        <v>2.16</v>
      </c>
      <c r="AO13" s="336"/>
      <c r="AP13" s="336"/>
      <c r="AQ13" s="336"/>
      <c r="AR13" s="336"/>
      <c r="AS13" s="336"/>
      <c r="AT13" s="813"/>
      <c r="AU13" s="994"/>
      <c r="AV13" s="51">
        <f t="shared" si="3"/>
        <v>2.15625</v>
      </c>
      <c r="AW13" s="687">
        <v>2.15625</v>
      </c>
      <c r="AX13" s="336"/>
      <c r="AY13" s="336"/>
      <c r="AZ13" s="336"/>
      <c r="BA13" s="336"/>
      <c r="BB13" s="336"/>
      <c r="BC13" s="813"/>
      <c r="BD13" s="997"/>
      <c r="BE13" s="51">
        <f t="shared" si="4"/>
        <v>2.16</v>
      </c>
      <c r="BF13" s="686">
        <v>2.16</v>
      </c>
      <c r="BG13" s="336"/>
      <c r="BH13" s="336"/>
      <c r="BI13" s="336"/>
      <c r="BJ13" s="336"/>
      <c r="BK13" s="336"/>
      <c r="BL13" s="813"/>
      <c r="BM13" s="988"/>
      <c r="BN13" s="51">
        <f t="shared" si="5"/>
        <v>2.16</v>
      </c>
      <c r="BO13" s="686">
        <v>2.16</v>
      </c>
      <c r="BP13" s="336"/>
      <c r="BQ13" s="336"/>
      <c r="BR13" s="336"/>
      <c r="BS13" s="336"/>
      <c r="BT13" s="336"/>
      <c r="BU13" s="821"/>
      <c r="BV13" s="822"/>
      <c r="BW13" s="822"/>
      <c r="BX13" s="822"/>
      <c r="BY13" s="822"/>
      <c r="BZ13" s="822"/>
      <c r="CA13" s="822"/>
      <c r="CB13" s="822"/>
      <c r="CC13" s="823"/>
    </row>
    <row r="14" spans="1:81" s="58" customFormat="1" ht="39.75" customHeight="1" thickTop="1" thickBot="1" x14ac:dyDescent="0.35">
      <c r="A14" s="34"/>
      <c r="B14" s="907"/>
      <c r="C14" s="1237"/>
      <c r="D14" s="873"/>
      <c r="E14" s="853"/>
      <c r="F14" s="853"/>
      <c r="G14" s="853"/>
      <c r="H14" s="853"/>
      <c r="I14" s="1186"/>
      <c r="J14" s="814"/>
      <c r="K14" s="856"/>
      <c r="L14" s="859"/>
      <c r="M14" s="862"/>
      <c r="N14" s="838"/>
      <c r="O14" s="841"/>
      <c r="P14" s="865"/>
      <c r="Q14" s="874"/>
      <c r="R14" s="814"/>
      <c r="S14" s="689" t="s">
        <v>7370</v>
      </c>
      <c r="T14" s="237" t="s">
        <v>3821</v>
      </c>
      <c r="U14" s="237" t="s">
        <v>3827</v>
      </c>
      <c r="V14" s="237" t="s">
        <v>3830</v>
      </c>
      <c r="W14" s="688" t="s">
        <v>7369</v>
      </c>
      <c r="X14" s="256">
        <v>44958</v>
      </c>
      <c r="Y14" s="256" t="s">
        <v>7371</v>
      </c>
      <c r="Z14" s="260"/>
      <c r="AA14" s="260"/>
      <c r="AB14" s="814"/>
      <c r="AC14" s="829"/>
      <c r="AD14" s="313">
        <f t="shared" si="1"/>
        <v>8.6362500000000004</v>
      </c>
      <c r="AE14" s="313">
        <f t="shared" si="0"/>
        <v>8.6362500000000004</v>
      </c>
      <c r="AF14" s="46">
        <f t="shared" si="0"/>
        <v>0</v>
      </c>
      <c r="AG14" s="46">
        <f t="shared" si="0"/>
        <v>0</v>
      </c>
      <c r="AH14" s="46">
        <f t="shared" si="0"/>
        <v>0</v>
      </c>
      <c r="AI14" s="46">
        <f t="shared" si="0"/>
        <v>0</v>
      </c>
      <c r="AJ14" s="46">
        <f t="shared" si="0"/>
        <v>0</v>
      </c>
      <c r="AK14" s="814"/>
      <c r="AL14" s="992"/>
      <c r="AM14" s="46">
        <f t="shared" si="2"/>
        <v>2.16</v>
      </c>
      <c r="AN14" s="690">
        <v>2.16</v>
      </c>
      <c r="AO14" s="37"/>
      <c r="AP14" s="37"/>
      <c r="AQ14" s="37"/>
      <c r="AR14" s="37"/>
      <c r="AS14" s="37"/>
      <c r="AT14" s="814"/>
      <c r="AU14" s="995"/>
      <c r="AV14" s="46">
        <f t="shared" si="3"/>
        <v>2.15625</v>
      </c>
      <c r="AW14" s="691">
        <v>2.15625</v>
      </c>
      <c r="AX14" s="37"/>
      <c r="AY14" s="37"/>
      <c r="AZ14" s="37"/>
      <c r="BA14" s="37"/>
      <c r="BB14" s="37"/>
      <c r="BC14" s="814"/>
      <c r="BD14" s="998"/>
      <c r="BE14" s="46">
        <f t="shared" si="4"/>
        <v>2.16</v>
      </c>
      <c r="BF14" s="690">
        <v>2.16</v>
      </c>
      <c r="BG14" s="37"/>
      <c r="BH14" s="37"/>
      <c r="BI14" s="37"/>
      <c r="BJ14" s="37"/>
      <c r="BK14" s="37"/>
      <c r="BL14" s="814"/>
      <c r="BM14" s="989"/>
      <c r="BN14" s="46">
        <f t="shared" si="5"/>
        <v>2.16</v>
      </c>
      <c r="BO14" s="690">
        <v>2.16</v>
      </c>
      <c r="BP14" s="37"/>
      <c r="BQ14" s="37"/>
      <c r="BR14" s="37"/>
      <c r="BS14" s="37"/>
      <c r="BT14" s="37"/>
      <c r="BU14" s="824"/>
      <c r="BV14" s="825"/>
      <c r="BW14" s="825"/>
      <c r="BX14" s="825"/>
      <c r="BY14" s="825"/>
      <c r="BZ14" s="825"/>
      <c r="CA14" s="825"/>
      <c r="CB14" s="825"/>
      <c r="CC14" s="826"/>
    </row>
    <row r="15" spans="1:81" s="58" customFormat="1" ht="40.200000000000003" customHeight="1" thickTop="1" thickBot="1" x14ac:dyDescent="0.35">
      <c r="A15" s="34"/>
      <c r="B15" s="907"/>
      <c r="C15" s="1237"/>
      <c r="D15" s="871">
        <v>2301</v>
      </c>
      <c r="E15" s="851" t="s">
        <v>3946</v>
      </c>
      <c r="F15" s="851">
        <v>2301030</v>
      </c>
      <c r="G15" s="851" t="s">
        <v>7362</v>
      </c>
      <c r="H15" s="851" t="s">
        <v>7363</v>
      </c>
      <c r="I15" s="1184">
        <v>2021004540213</v>
      </c>
      <c r="J15" s="812">
        <v>920</v>
      </c>
      <c r="K15" s="854" t="str">
        <f>+[28]Metas!K1076</f>
        <v xml:space="preserve">Ciudadanos formados en uso seguro y responsable de las TIC </v>
      </c>
      <c r="L15" s="857">
        <v>12500</v>
      </c>
      <c r="M15" s="860">
        <f>SUM(N15:Q15)</f>
        <v>12500</v>
      </c>
      <c r="N15" s="836">
        <v>3125</v>
      </c>
      <c r="O15" s="839">
        <v>3125</v>
      </c>
      <c r="P15" s="863">
        <v>3125</v>
      </c>
      <c r="Q15" s="866">
        <v>3125</v>
      </c>
      <c r="R15" s="812">
        <f>+$J15</f>
        <v>920</v>
      </c>
      <c r="S15" s="354" t="s">
        <v>7372</v>
      </c>
      <c r="T15" s="235" t="s">
        <v>3821</v>
      </c>
      <c r="U15" s="235" t="s">
        <v>3827</v>
      </c>
      <c r="V15" s="235" t="s">
        <v>3830</v>
      </c>
      <c r="W15" s="654" t="s">
        <v>7373</v>
      </c>
      <c r="X15" s="256">
        <v>44958</v>
      </c>
      <c r="Y15" s="256">
        <v>45260</v>
      </c>
      <c r="Z15" s="256"/>
      <c r="AA15" s="256"/>
      <c r="AB15" s="812">
        <f>+$J15</f>
        <v>920</v>
      </c>
      <c r="AC15" s="827">
        <f>+L15</f>
        <v>12500</v>
      </c>
      <c r="AD15" s="309">
        <f>+AM15+AV15+BE15+BN15</f>
        <v>8.625</v>
      </c>
      <c r="AE15" s="309">
        <f t="shared" si="0"/>
        <v>8.625</v>
      </c>
      <c r="AF15" s="44">
        <f t="shared" si="0"/>
        <v>0</v>
      </c>
      <c r="AG15" s="44">
        <f t="shared" si="0"/>
        <v>0</v>
      </c>
      <c r="AH15" s="44">
        <f t="shared" si="0"/>
        <v>0</v>
      </c>
      <c r="AI15" s="44">
        <f t="shared" si="0"/>
        <v>0</v>
      </c>
      <c r="AJ15" s="44">
        <f t="shared" si="0"/>
        <v>0</v>
      </c>
      <c r="AK15" s="812">
        <f>+$J15</f>
        <v>920</v>
      </c>
      <c r="AL15" s="990">
        <f>+N15</f>
        <v>3125</v>
      </c>
      <c r="AM15" s="44">
        <f t="shared" si="2"/>
        <v>2.15625</v>
      </c>
      <c r="AN15" s="684">
        <v>2.15625</v>
      </c>
      <c r="AO15" s="35"/>
      <c r="AP15" s="35"/>
      <c r="AQ15" s="35"/>
      <c r="AR15" s="35"/>
      <c r="AS15" s="35"/>
      <c r="AT15" s="812">
        <f>+$J15</f>
        <v>920</v>
      </c>
      <c r="AU15" s="993">
        <f>+O15</f>
        <v>3125</v>
      </c>
      <c r="AV15" s="44">
        <f t="shared" si="3"/>
        <v>2.15625</v>
      </c>
      <c r="AW15" s="684">
        <v>2.15625</v>
      </c>
      <c r="AX15" s="35"/>
      <c r="AY15" s="35"/>
      <c r="AZ15" s="35"/>
      <c r="BA15" s="35"/>
      <c r="BB15" s="35"/>
      <c r="BC15" s="812">
        <f>+$J15</f>
        <v>920</v>
      </c>
      <c r="BD15" s="996">
        <f>+P15</f>
        <v>3125</v>
      </c>
      <c r="BE15" s="44">
        <f t="shared" si="4"/>
        <v>2.15625</v>
      </c>
      <c r="BF15" s="684">
        <v>2.15625</v>
      </c>
      <c r="BG15" s="35"/>
      <c r="BH15" s="35"/>
      <c r="BI15" s="35"/>
      <c r="BJ15" s="35"/>
      <c r="BK15" s="35"/>
      <c r="BL15" s="812">
        <f>+$J15</f>
        <v>920</v>
      </c>
      <c r="BM15" s="987">
        <f>+Q15</f>
        <v>3125</v>
      </c>
      <c r="BN15" s="44">
        <f t="shared" si="5"/>
        <v>2.15625</v>
      </c>
      <c r="BO15" s="684">
        <v>2.15625</v>
      </c>
      <c r="BP15" s="35"/>
      <c r="BQ15" s="35"/>
      <c r="BR15" s="35"/>
      <c r="BS15" s="35"/>
      <c r="BT15" s="35"/>
      <c r="BU15" s="818"/>
      <c r="BV15" s="819"/>
      <c r="BW15" s="819"/>
      <c r="BX15" s="819"/>
      <c r="BY15" s="819"/>
      <c r="BZ15" s="819"/>
      <c r="CA15" s="819"/>
      <c r="CB15" s="819"/>
      <c r="CC15" s="820"/>
    </row>
    <row r="16" spans="1:81" s="58" customFormat="1" ht="40.200000000000003" customHeight="1" thickTop="1" thickBot="1" x14ac:dyDescent="0.35">
      <c r="A16" s="34"/>
      <c r="B16" s="907"/>
      <c r="C16" s="1237"/>
      <c r="D16" s="872"/>
      <c r="E16" s="852"/>
      <c r="F16" s="852"/>
      <c r="G16" s="852"/>
      <c r="H16" s="852"/>
      <c r="I16" s="1185"/>
      <c r="J16" s="813"/>
      <c r="K16" s="855"/>
      <c r="L16" s="858"/>
      <c r="M16" s="861"/>
      <c r="N16" s="837"/>
      <c r="O16" s="840"/>
      <c r="P16" s="864"/>
      <c r="Q16" s="867"/>
      <c r="R16" s="813"/>
      <c r="S16" s="355" t="s">
        <v>7374</v>
      </c>
      <c r="T16" s="236" t="s">
        <v>3821</v>
      </c>
      <c r="U16" s="236" t="s">
        <v>3828</v>
      </c>
      <c r="V16" s="236" t="s">
        <v>3830</v>
      </c>
      <c r="W16" s="355" t="s">
        <v>7375</v>
      </c>
      <c r="X16" s="256">
        <v>44958</v>
      </c>
      <c r="Y16" s="256">
        <v>45280</v>
      </c>
      <c r="Z16" s="31"/>
      <c r="AA16" s="31"/>
      <c r="AB16" s="813"/>
      <c r="AC16" s="828"/>
      <c r="AD16" s="311">
        <f t="shared" ref="AD16:AJ31" si="6">+AM16+AV16+BE16+BN16</f>
        <v>8.64</v>
      </c>
      <c r="AE16" s="311">
        <f t="shared" si="0"/>
        <v>8.64</v>
      </c>
      <c r="AF16" s="51">
        <f t="shared" si="0"/>
        <v>0</v>
      </c>
      <c r="AG16" s="51">
        <f t="shared" si="0"/>
        <v>0</v>
      </c>
      <c r="AH16" s="51">
        <f t="shared" si="0"/>
        <v>0</v>
      </c>
      <c r="AI16" s="51">
        <f t="shared" si="0"/>
        <v>0</v>
      </c>
      <c r="AJ16" s="51">
        <f t="shared" si="0"/>
        <v>0</v>
      </c>
      <c r="AK16" s="813"/>
      <c r="AL16" s="991"/>
      <c r="AM16" s="51">
        <f t="shared" si="2"/>
        <v>2.16</v>
      </c>
      <c r="AN16" s="686">
        <v>2.16</v>
      </c>
      <c r="AO16" s="336"/>
      <c r="AP16" s="336"/>
      <c r="AQ16" s="336"/>
      <c r="AR16" s="336"/>
      <c r="AS16" s="336"/>
      <c r="AT16" s="813"/>
      <c r="AU16" s="994"/>
      <c r="AV16" s="51">
        <f t="shared" si="3"/>
        <v>2.16</v>
      </c>
      <c r="AW16" s="686">
        <v>2.16</v>
      </c>
      <c r="AX16" s="336"/>
      <c r="AY16" s="336"/>
      <c r="AZ16" s="336"/>
      <c r="BA16" s="336"/>
      <c r="BB16" s="336"/>
      <c r="BC16" s="813"/>
      <c r="BD16" s="997"/>
      <c r="BE16" s="51">
        <f t="shared" si="4"/>
        <v>2.16</v>
      </c>
      <c r="BF16" s="686">
        <v>2.16</v>
      </c>
      <c r="BG16" s="336"/>
      <c r="BH16" s="336"/>
      <c r="BI16" s="336"/>
      <c r="BJ16" s="336"/>
      <c r="BK16" s="336"/>
      <c r="BL16" s="813"/>
      <c r="BM16" s="988"/>
      <c r="BN16" s="51">
        <f t="shared" si="5"/>
        <v>2.16</v>
      </c>
      <c r="BO16" s="686">
        <v>2.16</v>
      </c>
      <c r="BP16" s="336"/>
      <c r="BQ16" s="336"/>
      <c r="BR16" s="336"/>
      <c r="BS16" s="336"/>
      <c r="BT16" s="336"/>
      <c r="BU16" s="821"/>
      <c r="BV16" s="822"/>
      <c r="BW16" s="822"/>
      <c r="BX16" s="822"/>
      <c r="BY16" s="822"/>
      <c r="BZ16" s="822"/>
      <c r="CA16" s="822"/>
      <c r="CB16" s="822"/>
      <c r="CC16" s="823"/>
    </row>
    <row r="17" spans="1:81" s="58" customFormat="1" ht="40.200000000000003" customHeight="1" thickTop="1" thickBot="1" x14ac:dyDescent="0.35">
      <c r="A17" s="34"/>
      <c r="B17" s="907"/>
      <c r="C17" s="1237"/>
      <c r="D17" s="872"/>
      <c r="E17" s="852"/>
      <c r="F17" s="852"/>
      <c r="G17" s="852"/>
      <c r="H17" s="852"/>
      <c r="I17" s="1185"/>
      <c r="J17" s="813"/>
      <c r="K17" s="855"/>
      <c r="L17" s="858"/>
      <c r="M17" s="861"/>
      <c r="N17" s="837"/>
      <c r="O17" s="840"/>
      <c r="P17" s="864"/>
      <c r="Q17" s="867"/>
      <c r="R17" s="813"/>
      <c r="S17" s="355" t="s">
        <v>7376</v>
      </c>
      <c r="T17" s="236" t="s">
        <v>3821</v>
      </c>
      <c r="U17" s="236" t="s">
        <v>3828</v>
      </c>
      <c r="V17" s="236" t="s">
        <v>3830</v>
      </c>
      <c r="W17" s="355" t="s">
        <v>7377</v>
      </c>
      <c r="X17" s="256">
        <v>44927</v>
      </c>
      <c r="Y17" s="256">
        <v>45280</v>
      </c>
      <c r="Z17" s="31"/>
      <c r="AA17" s="31"/>
      <c r="AB17" s="813"/>
      <c r="AC17" s="828"/>
      <c r="AD17" s="311">
        <f t="shared" si="6"/>
        <v>8.64</v>
      </c>
      <c r="AE17" s="311">
        <f t="shared" si="0"/>
        <v>8.64</v>
      </c>
      <c r="AF17" s="51">
        <f t="shared" si="0"/>
        <v>0</v>
      </c>
      <c r="AG17" s="51">
        <f t="shared" si="0"/>
        <v>0</v>
      </c>
      <c r="AH17" s="51">
        <f t="shared" si="0"/>
        <v>0</v>
      </c>
      <c r="AI17" s="51">
        <f t="shared" si="0"/>
        <v>0</v>
      </c>
      <c r="AJ17" s="51">
        <f t="shared" si="0"/>
        <v>0</v>
      </c>
      <c r="AK17" s="813"/>
      <c r="AL17" s="991"/>
      <c r="AM17" s="51">
        <f t="shared" si="2"/>
        <v>2.16</v>
      </c>
      <c r="AN17" s="686">
        <v>2.16</v>
      </c>
      <c r="AO17" s="336"/>
      <c r="AP17" s="336"/>
      <c r="AQ17" s="336"/>
      <c r="AR17" s="336"/>
      <c r="AS17" s="336"/>
      <c r="AT17" s="813"/>
      <c r="AU17" s="994"/>
      <c r="AV17" s="51">
        <f t="shared" si="3"/>
        <v>2.16</v>
      </c>
      <c r="AW17" s="686">
        <v>2.16</v>
      </c>
      <c r="AX17" s="336"/>
      <c r="AY17" s="336"/>
      <c r="AZ17" s="336"/>
      <c r="BA17" s="336"/>
      <c r="BB17" s="336"/>
      <c r="BC17" s="813"/>
      <c r="BD17" s="997"/>
      <c r="BE17" s="51">
        <f t="shared" si="4"/>
        <v>2.16</v>
      </c>
      <c r="BF17" s="686">
        <v>2.16</v>
      </c>
      <c r="BG17" s="336"/>
      <c r="BH17" s="336"/>
      <c r="BI17" s="336"/>
      <c r="BJ17" s="336"/>
      <c r="BK17" s="336"/>
      <c r="BL17" s="813"/>
      <c r="BM17" s="988"/>
      <c r="BN17" s="51">
        <f t="shared" si="5"/>
        <v>2.16</v>
      </c>
      <c r="BO17" s="686">
        <v>2.16</v>
      </c>
      <c r="BP17" s="336"/>
      <c r="BQ17" s="336"/>
      <c r="BR17" s="336"/>
      <c r="BS17" s="336"/>
      <c r="BT17" s="336"/>
      <c r="BU17" s="821"/>
      <c r="BV17" s="822"/>
      <c r="BW17" s="822"/>
      <c r="BX17" s="822"/>
      <c r="BY17" s="822"/>
      <c r="BZ17" s="822"/>
      <c r="CA17" s="822"/>
      <c r="CB17" s="822"/>
      <c r="CC17" s="823"/>
    </row>
    <row r="18" spans="1:81" s="58" customFormat="1" ht="40.200000000000003" customHeight="1" thickTop="1" thickBot="1" x14ac:dyDescent="0.35">
      <c r="A18" s="34"/>
      <c r="B18" s="907"/>
      <c r="C18" s="1237"/>
      <c r="D18" s="873"/>
      <c r="E18" s="853"/>
      <c r="F18" s="853"/>
      <c r="G18" s="853"/>
      <c r="H18" s="853"/>
      <c r="I18" s="1186"/>
      <c r="J18" s="814"/>
      <c r="K18" s="856"/>
      <c r="L18" s="859"/>
      <c r="M18" s="862"/>
      <c r="N18" s="838"/>
      <c r="O18" s="841"/>
      <c r="P18" s="865"/>
      <c r="Q18" s="874"/>
      <c r="R18" s="814"/>
      <c r="S18" s="692" t="s">
        <v>7372</v>
      </c>
      <c r="T18" s="235" t="s">
        <v>3821</v>
      </c>
      <c r="U18" s="235" t="s">
        <v>3827</v>
      </c>
      <c r="V18" s="235" t="s">
        <v>3830</v>
      </c>
      <c r="W18" s="654" t="s">
        <v>7373</v>
      </c>
      <c r="X18" s="256">
        <v>44958</v>
      </c>
      <c r="Y18" s="256">
        <v>45260</v>
      </c>
      <c r="Z18" s="260"/>
      <c r="AA18" s="260"/>
      <c r="AB18" s="814"/>
      <c r="AC18" s="829"/>
      <c r="AD18" s="313">
        <f t="shared" si="6"/>
        <v>8.64</v>
      </c>
      <c r="AE18" s="313">
        <f t="shared" si="0"/>
        <v>8.64</v>
      </c>
      <c r="AF18" s="46">
        <f t="shared" si="0"/>
        <v>0</v>
      </c>
      <c r="AG18" s="46">
        <f t="shared" si="0"/>
        <v>0</v>
      </c>
      <c r="AH18" s="46">
        <f t="shared" si="0"/>
        <v>0</v>
      </c>
      <c r="AI18" s="46">
        <f t="shared" si="0"/>
        <v>0</v>
      </c>
      <c r="AJ18" s="46">
        <f t="shared" si="0"/>
        <v>0</v>
      </c>
      <c r="AK18" s="814"/>
      <c r="AL18" s="992"/>
      <c r="AM18" s="46">
        <f t="shared" si="2"/>
        <v>2.16</v>
      </c>
      <c r="AN18" s="690">
        <v>2.16</v>
      </c>
      <c r="AO18" s="37"/>
      <c r="AP18" s="37"/>
      <c r="AQ18" s="37"/>
      <c r="AR18" s="37"/>
      <c r="AS18" s="37"/>
      <c r="AT18" s="814"/>
      <c r="AU18" s="995"/>
      <c r="AV18" s="46">
        <f t="shared" si="3"/>
        <v>2.16</v>
      </c>
      <c r="AW18" s="690">
        <v>2.16</v>
      </c>
      <c r="AX18" s="37"/>
      <c r="AY18" s="37"/>
      <c r="AZ18" s="37"/>
      <c r="BA18" s="37"/>
      <c r="BB18" s="37"/>
      <c r="BC18" s="814"/>
      <c r="BD18" s="998"/>
      <c r="BE18" s="46">
        <f t="shared" si="4"/>
        <v>2.16</v>
      </c>
      <c r="BF18" s="690">
        <v>2.16</v>
      </c>
      <c r="BG18" s="37"/>
      <c r="BH18" s="37"/>
      <c r="BI18" s="37"/>
      <c r="BJ18" s="37"/>
      <c r="BK18" s="37"/>
      <c r="BL18" s="814"/>
      <c r="BM18" s="989"/>
      <c r="BN18" s="46">
        <f t="shared" si="5"/>
        <v>2.16</v>
      </c>
      <c r="BO18" s="690">
        <v>2.16</v>
      </c>
      <c r="BP18" s="37"/>
      <c r="BQ18" s="37"/>
      <c r="BR18" s="37"/>
      <c r="BS18" s="37"/>
      <c r="BT18" s="37"/>
      <c r="BU18" s="824"/>
      <c r="BV18" s="825"/>
      <c r="BW18" s="825"/>
      <c r="BX18" s="825"/>
      <c r="BY18" s="825"/>
      <c r="BZ18" s="825"/>
      <c r="CA18" s="825"/>
      <c r="CB18" s="825"/>
      <c r="CC18" s="826"/>
    </row>
    <row r="19" spans="1:81" s="58" customFormat="1" ht="40.200000000000003" customHeight="1" thickTop="1" thickBot="1" x14ac:dyDescent="0.35">
      <c r="A19" s="34"/>
      <c r="B19" s="907"/>
      <c r="C19" s="1237"/>
      <c r="D19" s="871">
        <v>2301</v>
      </c>
      <c r="E19" s="851" t="s">
        <v>3946</v>
      </c>
      <c r="F19" s="851">
        <v>2301030</v>
      </c>
      <c r="G19" s="851" t="s">
        <v>7362</v>
      </c>
      <c r="H19" s="851" t="s">
        <v>7363</v>
      </c>
      <c r="I19" s="1184">
        <v>2021004540213</v>
      </c>
      <c r="J19" s="812">
        <v>921</v>
      </c>
      <c r="K19" s="854" t="str">
        <f>+[28]Metas!K1077</f>
        <v>Personas con discapacidad visual y/o auditiva formados en Uso y Apropiación TIC</v>
      </c>
      <c r="L19" s="857">
        <v>50</v>
      </c>
      <c r="M19" s="860">
        <f>SUM(N19:Q19)</f>
        <v>50</v>
      </c>
      <c r="N19" s="836"/>
      <c r="O19" s="839">
        <v>25</v>
      </c>
      <c r="P19" s="863">
        <v>25</v>
      </c>
      <c r="Q19" s="866"/>
      <c r="R19" s="812">
        <f>+$J19</f>
        <v>921</v>
      </c>
      <c r="S19" s="693" t="s">
        <v>7378</v>
      </c>
      <c r="T19" s="235" t="s">
        <v>3821</v>
      </c>
      <c r="U19" s="235" t="s">
        <v>3828</v>
      </c>
      <c r="V19" s="235" t="s">
        <v>3830</v>
      </c>
      <c r="W19" s="694" t="s">
        <v>7379</v>
      </c>
      <c r="X19" s="256">
        <v>44986</v>
      </c>
      <c r="Y19" s="256">
        <v>45260</v>
      </c>
      <c r="Z19" s="256"/>
      <c r="AA19" s="256"/>
      <c r="AB19" s="812">
        <f>+$J19</f>
        <v>921</v>
      </c>
      <c r="AC19" s="827">
        <f>+L19</f>
        <v>50</v>
      </c>
      <c r="AD19" s="309">
        <f t="shared" si="6"/>
        <v>8.6224999999999987</v>
      </c>
      <c r="AE19" s="309">
        <f t="shared" si="0"/>
        <v>8.6224999999999987</v>
      </c>
      <c r="AF19" s="44">
        <f t="shared" si="0"/>
        <v>0</v>
      </c>
      <c r="AG19" s="44">
        <f t="shared" si="0"/>
        <v>0</v>
      </c>
      <c r="AH19" s="44">
        <f t="shared" si="0"/>
        <v>0</v>
      </c>
      <c r="AI19" s="44">
        <f t="shared" si="0"/>
        <v>0</v>
      </c>
      <c r="AJ19" s="44">
        <f t="shared" si="0"/>
        <v>0</v>
      </c>
      <c r="AK19" s="812">
        <f>+$J19</f>
        <v>921</v>
      </c>
      <c r="AL19" s="990">
        <f>+N19</f>
        <v>0</v>
      </c>
      <c r="AM19" s="44">
        <f t="shared" si="2"/>
        <v>0</v>
      </c>
      <c r="AN19" s="35"/>
      <c r="AO19" s="35"/>
      <c r="AP19" s="35"/>
      <c r="AQ19" s="35"/>
      <c r="AR19" s="35"/>
      <c r="AS19" s="35"/>
      <c r="AT19" s="812">
        <f>+$J19</f>
        <v>921</v>
      </c>
      <c r="AU19" s="993">
        <f>+O19</f>
        <v>25</v>
      </c>
      <c r="AV19" s="44">
        <f t="shared" si="3"/>
        <v>4.3125</v>
      </c>
      <c r="AW19" s="684">
        <f>(34.5/2)/4</f>
        <v>4.3125</v>
      </c>
      <c r="AX19" s="35"/>
      <c r="AY19" s="35"/>
      <c r="AZ19" s="35"/>
      <c r="BA19" s="35"/>
      <c r="BB19" s="35"/>
      <c r="BC19" s="812">
        <f>+$J19</f>
        <v>921</v>
      </c>
      <c r="BD19" s="54">
        <f>+P19</f>
        <v>25</v>
      </c>
      <c r="BE19" s="44">
        <f t="shared" si="4"/>
        <v>4.3099999999999996</v>
      </c>
      <c r="BF19" s="686">
        <v>4.3099999999999996</v>
      </c>
      <c r="BG19" s="35"/>
      <c r="BH19" s="35"/>
      <c r="BI19" s="35"/>
      <c r="BJ19" s="35"/>
      <c r="BK19" s="35"/>
      <c r="BL19" s="812">
        <f>+$J19</f>
        <v>921</v>
      </c>
      <c r="BM19" s="41">
        <f>+Q19</f>
        <v>0</v>
      </c>
      <c r="BN19" s="44">
        <f t="shared" si="5"/>
        <v>0</v>
      </c>
      <c r="BO19" s="35"/>
      <c r="BP19" s="35"/>
      <c r="BQ19" s="35"/>
      <c r="BR19" s="35"/>
      <c r="BS19" s="35"/>
      <c r="BT19" s="35"/>
      <c r="BU19" s="818"/>
      <c r="BV19" s="819"/>
      <c r="BW19" s="819"/>
      <c r="BX19" s="819"/>
      <c r="BY19" s="819"/>
      <c r="BZ19" s="819"/>
      <c r="CA19" s="819"/>
      <c r="CB19" s="819"/>
      <c r="CC19" s="820"/>
    </row>
    <row r="20" spans="1:81" s="58" customFormat="1" ht="40.200000000000003" customHeight="1" thickTop="1" thickBot="1" x14ac:dyDescent="0.35">
      <c r="A20" s="34"/>
      <c r="B20" s="907"/>
      <c r="C20" s="1237"/>
      <c r="D20" s="872"/>
      <c r="E20" s="852"/>
      <c r="F20" s="852"/>
      <c r="G20" s="852"/>
      <c r="H20" s="852"/>
      <c r="I20" s="1185"/>
      <c r="J20" s="813"/>
      <c r="K20" s="855"/>
      <c r="L20" s="858"/>
      <c r="M20" s="861"/>
      <c r="N20" s="837"/>
      <c r="O20" s="840"/>
      <c r="P20" s="864"/>
      <c r="Q20" s="867"/>
      <c r="R20" s="813"/>
      <c r="S20" s="355" t="s">
        <v>7380</v>
      </c>
      <c r="T20" s="236" t="s">
        <v>3821</v>
      </c>
      <c r="U20" s="236" t="s">
        <v>3828</v>
      </c>
      <c r="V20" s="236" t="s">
        <v>3830</v>
      </c>
      <c r="W20" s="355" t="s">
        <v>7381</v>
      </c>
      <c r="X20" s="256">
        <v>44986</v>
      </c>
      <c r="Y20" s="256">
        <v>45230</v>
      </c>
      <c r="Z20" s="31"/>
      <c r="AA20" s="31"/>
      <c r="AB20" s="813"/>
      <c r="AC20" s="828"/>
      <c r="AD20" s="311">
        <f t="shared" si="6"/>
        <v>8.6199999999999992</v>
      </c>
      <c r="AE20" s="311">
        <f t="shared" si="0"/>
        <v>8.6199999999999992</v>
      </c>
      <c r="AF20" s="51">
        <f t="shared" si="0"/>
        <v>0</v>
      </c>
      <c r="AG20" s="51">
        <f t="shared" si="0"/>
        <v>0</v>
      </c>
      <c r="AH20" s="51">
        <f t="shared" si="0"/>
        <v>0</v>
      </c>
      <c r="AI20" s="51">
        <f t="shared" si="0"/>
        <v>0</v>
      </c>
      <c r="AJ20" s="51">
        <f t="shared" si="0"/>
        <v>0</v>
      </c>
      <c r="AK20" s="813"/>
      <c r="AL20" s="991"/>
      <c r="AM20" s="51">
        <f t="shared" si="2"/>
        <v>0</v>
      </c>
      <c r="AN20" s="336"/>
      <c r="AO20" s="336"/>
      <c r="AP20" s="336"/>
      <c r="AQ20" s="336"/>
      <c r="AR20" s="336"/>
      <c r="AS20" s="336"/>
      <c r="AT20" s="813"/>
      <c r="AU20" s="994"/>
      <c r="AV20" s="51">
        <f t="shared" si="3"/>
        <v>4.3099999999999996</v>
      </c>
      <c r="AW20" s="686">
        <v>4.3099999999999996</v>
      </c>
      <c r="AX20" s="336"/>
      <c r="AY20" s="336"/>
      <c r="AZ20" s="336"/>
      <c r="BA20" s="336"/>
      <c r="BB20" s="336"/>
      <c r="BC20" s="813"/>
      <c r="BD20" s="425"/>
      <c r="BE20" s="51">
        <f t="shared" si="4"/>
        <v>4.3099999999999996</v>
      </c>
      <c r="BF20" s="686">
        <v>4.3099999999999996</v>
      </c>
      <c r="BG20" s="336"/>
      <c r="BH20" s="336"/>
      <c r="BI20" s="336"/>
      <c r="BJ20" s="336"/>
      <c r="BK20" s="336"/>
      <c r="BL20" s="813"/>
      <c r="BM20" s="426"/>
      <c r="BN20" s="51">
        <f t="shared" si="5"/>
        <v>0</v>
      </c>
      <c r="BO20" s="336"/>
      <c r="BP20" s="336"/>
      <c r="BQ20" s="336"/>
      <c r="BR20" s="336"/>
      <c r="BS20" s="336"/>
      <c r="BT20" s="336"/>
      <c r="BU20" s="821"/>
      <c r="BV20" s="822"/>
      <c r="BW20" s="822"/>
      <c r="BX20" s="822"/>
      <c r="BY20" s="822"/>
      <c r="BZ20" s="822"/>
      <c r="CA20" s="822"/>
      <c r="CB20" s="822"/>
      <c r="CC20" s="823"/>
    </row>
    <row r="21" spans="1:81" s="58" customFormat="1" ht="40.200000000000003" customHeight="1" thickTop="1" thickBot="1" x14ac:dyDescent="0.35">
      <c r="A21" s="34"/>
      <c r="B21" s="907"/>
      <c r="C21" s="1237"/>
      <c r="D21" s="872"/>
      <c r="E21" s="852"/>
      <c r="F21" s="852"/>
      <c r="G21" s="852"/>
      <c r="H21" s="852"/>
      <c r="I21" s="1185"/>
      <c r="J21" s="813"/>
      <c r="K21" s="855"/>
      <c r="L21" s="858"/>
      <c r="M21" s="861"/>
      <c r="N21" s="837"/>
      <c r="O21" s="840"/>
      <c r="P21" s="864"/>
      <c r="Q21" s="867"/>
      <c r="R21" s="813"/>
      <c r="S21" s="695" t="s">
        <v>7382</v>
      </c>
      <c r="T21" s="236" t="s">
        <v>3821</v>
      </c>
      <c r="U21" s="236" t="s">
        <v>3827</v>
      </c>
      <c r="V21" s="236" t="s">
        <v>3830</v>
      </c>
      <c r="W21" s="688" t="s">
        <v>7383</v>
      </c>
      <c r="X21" s="256">
        <v>44986</v>
      </c>
      <c r="Y21" s="256">
        <v>45260</v>
      </c>
      <c r="Z21" s="31"/>
      <c r="AA21" s="31"/>
      <c r="AB21" s="813"/>
      <c r="AC21" s="828"/>
      <c r="AD21" s="311">
        <f t="shared" si="6"/>
        <v>8.6199999999999992</v>
      </c>
      <c r="AE21" s="311">
        <f t="shared" si="0"/>
        <v>8.6199999999999992</v>
      </c>
      <c r="AF21" s="51">
        <f t="shared" si="0"/>
        <v>0</v>
      </c>
      <c r="AG21" s="51">
        <f t="shared" si="0"/>
        <v>0</v>
      </c>
      <c r="AH21" s="51">
        <f t="shared" si="0"/>
        <v>0</v>
      </c>
      <c r="AI21" s="51">
        <f t="shared" si="0"/>
        <v>0</v>
      </c>
      <c r="AJ21" s="51">
        <f t="shared" si="0"/>
        <v>0</v>
      </c>
      <c r="AK21" s="813"/>
      <c r="AL21" s="991"/>
      <c r="AM21" s="51">
        <f t="shared" si="2"/>
        <v>0</v>
      </c>
      <c r="AN21" s="336"/>
      <c r="AO21" s="336"/>
      <c r="AP21" s="336"/>
      <c r="AQ21" s="336"/>
      <c r="AR21" s="336"/>
      <c r="AS21" s="336"/>
      <c r="AT21" s="813"/>
      <c r="AU21" s="994"/>
      <c r="AV21" s="51">
        <f t="shared" si="3"/>
        <v>4.3099999999999996</v>
      </c>
      <c r="AW21" s="686">
        <v>4.3099999999999996</v>
      </c>
      <c r="AX21" s="336"/>
      <c r="AY21" s="336"/>
      <c r="AZ21" s="336"/>
      <c r="BA21" s="336"/>
      <c r="BB21" s="336"/>
      <c r="BC21" s="813"/>
      <c r="BD21" s="425"/>
      <c r="BE21" s="51">
        <f t="shared" si="4"/>
        <v>4.3099999999999996</v>
      </c>
      <c r="BF21" s="686">
        <v>4.3099999999999996</v>
      </c>
      <c r="BG21" s="336"/>
      <c r="BH21" s="336"/>
      <c r="BI21" s="336"/>
      <c r="BJ21" s="336"/>
      <c r="BK21" s="336"/>
      <c r="BL21" s="813"/>
      <c r="BM21" s="426"/>
      <c r="BN21" s="51">
        <f t="shared" si="5"/>
        <v>0</v>
      </c>
      <c r="BO21" s="336"/>
      <c r="BP21" s="336"/>
      <c r="BQ21" s="336"/>
      <c r="BR21" s="336"/>
      <c r="BS21" s="336"/>
      <c r="BT21" s="336"/>
      <c r="BU21" s="821"/>
      <c r="BV21" s="822"/>
      <c r="BW21" s="822"/>
      <c r="BX21" s="822"/>
      <c r="BY21" s="822"/>
      <c r="BZ21" s="822"/>
      <c r="CA21" s="822"/>
      <c r="CB21" s="822"/>
      <c r="CC21" s="823"/>
    </row>
    <row r="22" spans="1:81" s="58" customFormat="1" ht="40.200000000000003" customHeight="1" thickTop="1" thickBot="1" x14ac:dyDescent="0.35">
      <c r="A22" s="34"/>
      <c r="B22" s="907"/>
      <c r="C22" s="1238"/>
      <c r="D22" s="873"/>
      <c r="E22" s="853"/>
      <c r="F22" s="853"/>
      <c r="G22" s="853"/>
      <c r="H22" s="853"/>
      <c r="I22" s="1186"/>
      <c r="J22" s="814"/>
      <c r="K22" s="856"/>
      <c r="L22" s="859"/>
      <c r="M22" s="862"/>
      <c r="N22" s="838"/>
      <c r="O22" s="841"/>
      <c r="P22" s="865"/>
      <c r="Q22" s="874"/>
      <c r="R22" s="814"/>
      <c r="S22" s="696" t="s">
        <v>7384</v>
      </c>
      <c r="T22" s="237" t="s">
        <v>3821</v>
      </c>
      <c r="U22" s="237" t="s">
        <v>3828</v>
      </c>
      <c r="V22" s="237" t="s">
        <v>3830</v>
      </c>
      <c r="W22" s="688" t="s">
        <v>7383</v>
      </c>
      <c r="X22" s="256">
        <v>44986</v>
      </c>
      <c r="Y22" s="256">
        <v>45280</v>
      </c>
      <c r="Z22" s="260"/>
      <c r="AA22" s="260"/>
      <c r="AB22" s="814"/>
      <c r="AC22" s="829"/>
      <c r="AD22" s="313">
        <f t="shared" si="6"/>
        <v>8.6199999999999992</v>
      </c>
      <c r="AE22" s="313">
        <f t="shared" si="0"/>
        <v>8.6199999999999992</v>
      </c>
      <c r="AF22" s="46">
        <f t="shared" si="0"/>
        <v>0</v>
      </c>
      <c r="AG22" s="46">
        <f t="shared" si="0"/>
        <v>0</v>
      </c>
      <c r="AH22" s="46">
        <f t="shared" si="0"/>
        <v>0</v>
      </c>
      <c r="AI22" s="46">
        <f t="shared" si="0"/>
        <v>0</v>
      </c>
      <c r="AJ22" s="46">
        <f t="shared" si="0"/>
        <v>0</v>
      </c>
      <c r="AK22" s="814"/>
      <c r="AL22" s="992"/>
      <c r="AM22" s="46">
        <f t="shared" si="2"/>
        <v>0</v>
      </c>
      <c r="AN22" s="37"/>
      <c r="AO22" s="37"/>
      <c r="AP22" s="37"/>
      <c r="AQ22" s="37"/>
      <c r="AR22" s="37"/>
      <c r="AS22" s="37"/>
      <c r="AT22" s="814"/>
      <c r="AU22" s="995"/>
      <c r="AV22" s="46">
        <f t="shared" si="3"/>
        <v>4.3099999999999996</v>
      </c>
      <c r="AW22" s="686">
        <v>4.3099999999999996</v>
      </c>
      <c r="AX22" s="37"/>
      <c r="AY22" s="37"/>
      <c r="AZ22" s="37"/>
      <c r="BA22" s="37"/>
      <c r="BB22" s="37"/>
      <c r="BC22" s="814"/>
      <c r="BD22" s="56"/>
      <c r="BE22" s="46">
        <f t="shared" si="4"/>
        <v>4.3099999999999996</v>
      </c>
      <c r="BF22" s="686">
        <v>4.3099999999999996</v>
      </c>
      <c r="BG22" s="37"/>
      <c r="BH22" s="37"/>
      <c r="BI22" s="37"/>
      <c r="BJ22" s="37"/>
      <c r="BK22" s="37"/>
      <c r="BL22" s="814"/>
      <c r="BM22" s="43"/>
      <c r="BN22" s="46">
        <f t="shared" si="5"/>
        <v>0</v>
      </c>
      <c r="BO22" s="37"/>
      <c r="BP22" s="37"/>
      <c r="BQ22" s="37"/>
      <c r="BR22" s="37"/>
      <c r="BS22" s="37"/>
      <c r="BT22" s="37"/>
      <c r="BU22" s="824"/>
      <c r="BV22" s="825"/>
      <c r="BW22" s="825"/>
      <c r="BX22" s="825"/>
      <c r="BY22" s="825"/>
      <c r="BZ22" s="825"/>
      <c r="CA22" s="825"/>
      <c r="CB22" s="825"/>
      <c r="CC22" s="826"/>
    </row>
    <row r="23" spans="1:81" s="58" customFormat="1" ht="40.200000000000003" customHeight="1" thickTop="1" thickBot="1" x14ac:dyDescent="0.35">
      <c r="A23" s="34"/>
      <c r="B23" s="907"/>
      <c r="C23" s="868" t="s">
        <v>1535</v>
      </c>
      <c r="D23" s="871">
        <v>2301</v>
      </c>
      <c r="E23" s="851" t="s">
        <v>3946</v>
      </c>
      <c r="F23" s="851">
        <v>2301030</v>
      </c>
      <c r="G23" s="851" t="s">
        <v>7362</v>
      </c>
      <c r="H23" s="851" t="s">
        <v>7363</v>
      </c>
      <c r="I23" s="1184">
        <v>2021004540213</v>
      </c>
      <c r="J23" s="812">
        <v>922</v>
      </c>
      <c r="K23" s="854" t="str">
        <f>+[28]Metas!K1078</f>
        <v>Ciudadanos formados técnica y/o tecnológicamente en competencias y habilidades digitales</v>
      </c>
      <c r="L23" s="857">
        <v>250</v>
      </c>
      <c r="M23" s="860">
        <f>SUM(N23:Q23)</f>
        <v>250</v>
      </c>
      <c r="N23" s="836">
        <v>62.5</v>
      </c>
      <c r="O23" s="839">
        <v>62.5</v>
      </c>
      <c r="P23" s="863">
        <v>62.5</v>
      </c>
      <c r="Q23" s="866">
        <v>62.5</v>
      </c>
      <c r="R23" s="812">
        <f>+$J23</f>
        <v>922</v>
      </c>
      <c r="S23" s="560" t="s">
        <v>7385</v>
      </c>
      <c r="T23" s="235" t="s">
        <v>3821</v>
      </c>
      <c r="U23" s="235" t="s">
        <v>3827</v>
      </c>
      <c r="V23" s="235" t="s">
        <v>3830</v>
      </c>
      <c r="W23" s="560" t="s">
        <v>7386</v>
      </c>
      <c r="X23" s="256">
        <v>44958</v>
      </c>
      <c r="Y23" s="256">
        <v>45291</v>
      </c>
      <c r="Z23" s="256"/>
      <c r="AA23" s="256"/>
      <c r="AB23" s="812">
        <f t="shared" ref="AB23" si="7">+$J23</f>
        <v>922</v>
      </c>
      <c r="AC23" s="827">
        <f>+L23</f>
        <v>250</v>
      </c>
      <c r="AD23" s="309">
        <f t="shared" si="6"/>
        <v>8.64</v>
      </c>
      <c r="AE23" s="309">
        <f t="shared" si="0"/>
        <v>8.64</v>
      </c>
      <c r="AF23" s="44">
        <f t="shared" si="0"/>
        <v>0</v>
      </c>
      <c r="AG23" s="44">
        <f t="shared" si="0"/>
        <v>0</v>
      </c>
      <c r="AH23" s="44">
        <f t="shared" si="0"/>
        <v>0</v>
      </c>
      <c r="AI23" s="44">
        <f t="shared" si="0"/>
        <v>0</v>
      </c>
      <c r="AJ23" s="44">
        <f t="shared" si="0"/>
        <v>0</v>
      </c>
      <c r="AK23" s="812">
        <f t="shared" ref="AK23" si="8">+$J23</f>
        <v>922</v>
      </c>
      <c r="AL23" s="990">
        <f>+N23</f>
        <v>62.5</v>
      </c>
      <c r="AM23" s="44">
        <f t="shared" si="2"/>
        <v>2.16</v>
      </c>
      <c r="AN23" s="684">
        <v>2.16</v>
      </c>
      <c r="AO23" s="35"/>
      <c r="AP23" s="35"/>
      <c r="AQ23" s="35"/>
      <c r="AR23" s="35"/>
      <c r="AS23" s="35"/>
      <c r="AT23" s="812">
        <f t="shared" ref="AT23" si="9">+$J23</f>
        <v>922</v>
      </c>
      <c r="AU23" s="993">
        <f>+O23</f>
        <v>62.5</v>
      </c>
      <c r="AV23" s="44">
        <f t="shared" si="3"/>
        <v>2.16</v>
      </c>
      <c r="AW23" s="684">
        <v>2.16</v>
      </c>
      <c r="AX23" s="35"/>
      <c r="AY23" s="35"/>
      <c r="AZ23" s="35"/>
      <c r="BA23" s="35"/>
      <c r="BB23" s="35"/>
      <c r="BC23" s="812">
        <f t="shared" ref="BC23" si="10">+$J23</f>
        <v>922</v>
      </c>
      <c r="BD23" s="996">
        <f>+P23</f>
        <v>62.5</v>
      </c>
      <c r="BE23" s="44">
        <f t="shared" si="4"/>
        <v>2.16</v>
      </c>
      <c r="BF23" s="684">
        <v>2.16</v>
      </c>
      <c r="BG23" s="35"/>
      <c r="BH23" s="35"/>
      <c r="BI23" s="35"/>
      <c r="BJ23" s="35"/>
      <c r="BK23" s="35"/>
      <c r="BL23" s="812">
        <f t="shared" ref="BL23" si="11">+$J23</f>
        <v>922</v>
      </c>
      <c r="BM23" s="41">
        <f>+Q23</f>
        <v>62.5</v>
      </c>
      <c r="BN23" s="44">
        <f t="shared" si="5"/>
        <v>2.16</v>
      </c>
      <c r="BO23" s="684">
        <v>2.16</v>
      </c>
      <c r="BP23" s="35"/>
      <c r="BQ23" s="35"/>
      <c r="BR23" s="35"/>
      <c r="BS23" s="35"/>
      <c r="BT23" s="35"/>
      <c r="BU23" s="818"/>
      <c r="BV23" s="819"/>
      <c r="BW23" s="819"/>
      <c r="BX23" s="819"/>
      <c r="BY23" s="819"/>
      <c r="BZ23" s="819"/>
      <c r="CA23" s="819"/>
      <c r="CB23" s="819"/>
      <c r="CC23" s="820"/>
    </row>
    <row r="24" spans="1:81" s="58" customFormat="1" ht="40.200000000000003" customHeight="1" thickTop="1" thickBot="1" x14ac:dyDescent="0.35">
      <c r="A24" s="34"/>
      <c r="B24" s="907"/>
      <c r="C24" s="869"/>
      <c r="D24" s="872"/>
      <c r="E24" s="852"/>
      <c r="F24" s="852"/>
      <c r="G24" s="852"/>
      <c r="H24" s="852"/>
      <c r="I24" s="1185"/>
      <c r="J24" s="813"/>
      <c r="K24" s="855"/>
      <c r="L24" s="858"/>
      <c r="M24" s="861"/>
      <c r="N24" s="837"/>
      <c r="O24" s="840"/>
      <c r="P24" s="864"/>
      <c r="Q24" s="867"/>
      <c r="R24" s="813"/>
      <c r="S24" s="355" t="s">
        <v>7387</v>
      </c>
      <c r="T24" s="236" t="s">
        <v>3821</v>
      </c>
      <c r="U24" s="236" t="s">
        <v>3828</v>
      </c>
      <c r="V24" s="236" t="s">
        <v>3830</v>
      </c>
      <c r="W24" s="355" t="s">
        <v>7388</v>
      </c>
      <c r="X24" s="256">
        <v>44958</v>
      </c>
      <c r="Y24" s="256">
        <v>45291</v>
      </c>
      <c r="Z24" s="31"/>
      <c r="AA24" s="31"/>
      <c r="AB24" s="813"/>
      <c r="AC24" s="828"/>
      <c r="AD24" s="311">
        <f t="shared" si="6"/>
        <v>8.64</v>
      </c>
      <c r="AE24" s="311">
        <f t="shared" si="0"/>
        <v>8.64</v>
      </c>
      <c r="AF24" s="51">
        <f t="shared" si="0"/>
        <v>0</v>
      </c>
      <c r="AG24" s="51">
        <f t="shared" si="0"/>
        <v>0</v>
      </c>
      <c r="AH24" s="51">
        <f t="shared" si="0"/>
        <v>0</v>
      </c>
      <c r="AI24" s="51">
        <f t="shared" si="0"/>
        <v>0</v>
      </c>
      <c r="AJ24" s="51">
        <f t="shared" si="0"/>
        <v>0</v>
      </c>
      <c r="AK24" s="813"/>
      <c r="AL24" s="991"/>
      <c r="AM24" s="51">
        <f t="shared" si="2"/>
        <v>2.16</v>
      </c>
      <c r="AN24" s="686">
        <v>2.16</v>
      </c>
      <c r="AO24" s="336"/>
      <c r="AP24" s="336"/>
      <c r="AQ24" s="336"/>
      <c r="AR24" s="336"/>
      <c r="AS24" s="336"/>
      <c r="AT24" s="813"/>
      <c r="AU24" s="994"/>
      <c r="AV24" s="51">
        <f t="shared" si="3"/>
        <v>2.16</v>
      </c>
      <c r="AW24" s="686">
        <v>2.16</v>
      </c>
      <c r="AX24" s="336"/>
      <c r="AY24" s="336"/>
      <c r="AZ24" s="336"/>
      <c r="BA24" s="336"/>
      <c r="BB24" s="336"/>
      <c r="BC24" s="813"/>
      <c r="BD24" s="997"/>
      <c r="BE24" s="51">
        <f t="shared" si="4"/>
        <v>2.16</v>
      </c>
      <c r="BF24" s="686">
        <v>2.16</v>
      </c>
      <c r="BG24" s="336"/>
      <c r="BH24" s="336"/>
      <c r="BI24" s="336"/>
      <c r="BJ24" s="336"/>
      <c r="BK24" s="336"/>
      <c r="BL24" s="813"/>
      <c r="BM24" s="426"/>
      <c r="BN24" s="51">
        <f t="shared" si="5"/>
        <v>2.16</v>
      </c>
      <c r="BO24" s="686">
        <v>2.16</v>
      </c>
      <c r="BP24" s="336"/>
      <c r="BQ24" s="336"/>
      <c r="BR24" s="336"/>
      <c r="BS24" s="336"/>
      <c r="BT24" s="336"/>
      <c r="BU24" s="821"/>
      <c r="BV24" s="822"/>
      <c r="BW24" s="822"/>
      <c r="BX24" s="822"/>
      <c r="BY24" s="822"/>
      <c r="BZ24" s="822"/>
      <c r="CA24" s="822"/>
      <c r="CB24" s="822"/>
      <c r="CC24" s="823"/>
    </row>
    <row r="25" spans="1:81" s="58" customFormat="1" ht="40.200000000000003" customHeight="1" thickTop="1" thickBot="1" x14ac:dyDescent="0.35">
      <c r="A25" s="34"/>
      <c r="B25" s="907"/>
      <c r="C25" s="869"/>
      <c r="D25" s="872"/>
      <c r="E25" s="852"/>
      <c r="F25" s="852"/>
      <c r="G25" s="852"/>
      <c r="H25" s="852"/>
      <c r="I25" s="1185"/>
      <c r="J25" s="813"/>
      <c r="K25" s="855"/>
      <c r="L25" s="858"/>
      <c r="M25" s="861"/>
      <c r="N25" s="837"/>
      <c r="O25" s="840"/>
      <c r="P25" s="864"/>
      <c r="Q25" s="867"/>
      <c r="R25" s="813"/>
      <c r="S25" s="355" t="s">
        <v>7389</v>
      </c>
      <c r="T25" s="236" t="s">
        <v>3821</v>
      </c>
      <c r="U25" s="236" t="s">
        <v>3826</v>
      </c>
      <c r="V25" s="236" t="s">
        <v>3830</v>
      </c>
      <c r="W25" s="355" t="s">
        <v>7367</v>
      </c>
      <c r="X25" s="256">
        <v>44986</v>
      </c>
      <c r="Y25" s="256">
        <v>45260</v>
      </c>
      <c r="Z25" s="31"/>
      <c r="AA25" s="31"/>
      <c r="AB25" s="813"/>
      <c r="AC25" s="828"/>
      <c r="AD25" s="311">
        <f t="shared" si="6"/>
        <v>8.64</v>
      </c>
      <c r="AE25" s="311">
        <f t="shared" si="0"/>
        <v>8.64</v>
      </c>
      <c r="AF25" s="51">
        <f t="shared" si="0"/>
        <v>0</v>
      </c>
      <c r="AG25" s="51">
        <f t="shared" si="0"/>
        <v>0</v>
      </c>
      <c r="AH25" s="51">
        <f t="shared" si="0"/>
        <v>0</v>
      </c>
      <c r="AI25" s="51">
        <f t="shared" si="0"/>
        <v>0</v>
      </c>
      <c r="AJ25" s="51">
        <f t="shared" si="0"/>
        <v>0</v>
      </c>
      <c r="AK25" s="813"/>
      <c r="AL25" s="991"/>
      <c r="AM25" s="51">
        <f t="shared" si="2"/>
        <v>2.16</v>
      </c>
      <c r="AN25" s="686">
        <v>2.16</v>
      </c>
      <c r="AO25" s="336"/>
      <c r="AP25" s="336"/>
      <c r="AQ25" s="336"/>
      <c r="AR25" s="336"/>
      <c r="AS25" s="336"/>
      <c r="AT25" s="813"/>
      <c r="AU25" s="994"/>
      <c r="AV25" s="51">
        <f t="shared" si="3"/>
        <v>2.16</v>
      </c>
      <c r="AW25" s="686">
        <v>2.16</v>
      </c>
      <c r="AX25" s="336"/>
      <c r="AY25" s="336"/>
      <c r="AZ25" s="336"/>
      <c r="BA25" s="336"/>
      <c r="BB25" s="336"/>
      <c r="BC25" s="813"/>
      <c r="BD25" s="997"/>
      <c r="BE25" s="51">
        <f t="shared" si="4"/>
        <v>2.16</v>
      </c>
      <c r="BF25" s="686">
        <v>2.16</v>
      </c>
      <c r="BG25" s="336"/>
      <c r="BH25" s="336"/>
      <c r="BI25" s="336"/>
      <c r="BJ25" s="336"/>
      <c r="BK25" s="336"/>
      <c r="BL25" s="813"/>
      <c r="BM25" s="426"/>
      <c r="BN25" s="51">
        <f t="shared" si="5"/>
        <v>2.16</v>
      </c>
      <c r="BO25" s="686">
        <v>2.16</v>
      </c>
      <c r="BP25" s="336"/>
      <c r="BQ25" s="336"/>
      <c r="BR25" s="336"/>
      <c r="BS25" s="336"/>
      <c r="BT25" s="336"/>
      <c r="BU25" s="821"/>
      <c r="BV25" s="822"/>
      <c r="BW25" s="822"/>
      <c r="BX25" s="822"/>
      <c r="BY25" s="822"/>
      <c r="BZ25" s="822"/>
      <c r="CA25" s="822"/>
      <c r="CB25" s="822"/>
      <c r="CC25" s="823"/>
    </row>
    <row r="26" spans="1:81" s="58" customFormat="1" ht="40.200000000000003" customHeight="1" thickTop="1" thickBot="1" x14ac:dyDescent="0.35">
      <c r="A26" s="34"/>
      <c r="B26" s="907"/>
      <c r="C26" s="870"/>
      <c r="D26" s="873"/>
      <c r="E26" s="853"/>
      <c r="F26" s="853"/>
      <c r="G26" s="853"/>
      <c r="H26" s="853"/>
      <c r="I26" s="1186"/>
      <c r="J26" s="814"/>
      <c r="K26" s="856"/>
      <c r="L26" s="859"/>
      <c r="M26" s="862"/>
      <c r="N26" s="838"/>
      <c r="O26" s="841"/>
      <c r="P26" s="865"/>
      <c r="Q26" s="874"/>
      <c r="R26" s="814"/>
      <c r="S26" s="356" t="s">
        <v>7390</v>
      </c>
      <c r="T26" s="237" t="s">
        <v>3821</v>
      </c>
      <c r="U26" s="237" t="s">
        <v>3827</v>
      </c>
      <c r="V26" s="237" t="s">
        <v>3830</v>
      </c>
      <c r="W26" s="356" t="s">
        <v>7391</v>
      </c>
      <c r="X26" s="256">
        <v>44927</v>
      </c>
      <c r="Y26" s="256">
        <v>45291</v>
      </c>
      <c r="Z26" s="260"/>
      <c r="AA26" s="260"/>
      <c r="AB26" s="814"/>
      <c r="AC26" s="829"/>
      <c r="AD26" s="313">
        <f t="shared" si="6"/>
        <v>8.64</v>
      </c>
      <c r="AE26" s="313">
        <f t="shared" si="0"/>
        <v>8.64</v>
      </c>
      <c r="AF26" s="46">
        <f t="shared" si="0"/>
        <v>0</v>
      </c>
      <c r="AG26" s="46">
        <f t="shared" si="0"/>
        <v>0</v>
      </c>
      <c r="AH26" s="46">
        <f t="shared" si="0"/>
        <v>0</v>
      </c>
      <c r="AI26" s="46">
        <f t="shared" si="0"/>
        <v>0</v>
      </c>
      <c r="AJ26" s="46">
        <f t="shared" si="0"/>
        <v>0</v>
      </c>
      <c r="AK26" s="814"/>
      <c r="AL26" s="992"/>
      <c r="AM26" s="46">
        <f t="shared" si="2"/>
        <v>2.16</v>
      </c>
      <c r="AN26" s="690">
        <v>2.16</v>
      </c>
      <c r="AO26" s="37"/>
      <c r="AP26" s="37"/>
      <c r="AQ26" s="37"/>
      <c r="AR26" s="37"/>
      <c r="AS26" s="37"/>
      <c r="AT26" s="814"/>
      <c r="AU26" s="995"/>
      <c r="AV26" s="46">
        <f t="shared" si="3"/>
        <v>2.16</v>
      </c>
      <c r="AW26" s="690">
        <v>2.16</v>
      </c>
      <c r="AX26" s="37"/>
      <c r="AY26" s="37"/>
      <c r="AZ26" s="37"/>
      <c r="BA26" s="37"/>
      <c r="BB26" s="37"/>
      <c r="BC26" s="814"/>
      <c r="BD26" s="998"/>
      <c r="BE26" s="46">
        <f t="shared" si="4"/>
        <v>2.16</v>
      </c>
      <c r="BF26" s="690">
        <v>2.16</v>
      </c>
      <c r="BG26" s="37"/>
      <c r="BH26" s="37"/>
      <c r="BI26" s="37"/>
      <c r="BJ26" s="37"/>
      <c r="BK26" s="37"/>
      <c r="BL26" s="814"/>
      <c r="BM26" s="43"/>
      <c r="BN26" s="46">
        <f t="shared" si="5"/>
        <v>2.16</v>
      </c>
      <c r="BO26" s="690">
        <v>2.16</v>
      </c>
      <c r="BP26" s="37"/>
      <c r="BQ26" s="37"/>
      <c r="BR26" s="37"/>
      <c r="BS26" s="37"/>
      <c r="BT26" s="37"/>
      <c r="BU26" s="824"/>
      <c r="BV26" s="825"/>
      <c r="BW26" s="825"/>
      <c r="BX26" s="825"/>
      <c r="BY26" s="825"/>
      <c r="BZ26" s="825"/>
      <c r="CA26" s="825"/>
      <c r="CB26" s="825"/>
      <c r="CC26" s="826"/>
    </row>
    <row r="27" spans="1:81" s="58" customFormat="1" ht="40.200000000000003" customHeight="1" thickTop="1" thickBot="1" x14ac:dyDescent="0.35">
      <c r="A27" s="34"/>
      <c r="B27" s="907"/>
      <c r="C27" s="868" t="s">
        <v>1538</v>
      </c>
      <c r="D27" s="871">
        <v>2301</v>
      </c>
      <c r="E27" s="851" t="s">
        <v>3946</v>
      </c>
      <c r="F27" s="851">
        <v>2301030</v>
      </c>
      <c r="G27" s="851" t="s">
        <v>7362</v>
      </c>
      <c r="H27" s="851" t="s">
        <v>7363</v>
      </c>
      <c r="I27" s="1184">
        <v>2021004540213</v>
      </c>
      <c r="J27" s="812">
        <v>923</v>
      </c>
      <c r="K27" s="854" t="str">
        <f>+[28]Metas!K1079</f>
        <v>Docentes capacitados en innovación de prácticas pedagógicas</v>
      </c>
      <c r="L27" s="857">
        <v>500</v>
      </c>
      <c r="M27" s="860">
        <f>SUM(N27:Q27)</f>
        <v>500</v>
      </c>
      <c r="N27" s="836">
        <v>0</v>
      </c>
      <c r="O27" s="839">
        <v>250</v>
      </c>
      <c r="P27" s="863">
        <v>125</v>
      </c>
      <c r="Q27" s="866">
        <v>125</v>
      </c>
      <c r="R27" s="812">
        <f>+$J27</f>
        <v>923</v>
      </c>
      <c r="S27" s="354" t="s">
        <v>7392</v>
      </c>
      <c r="T27" s="235" t="s">
        <v>3821</v>
      </c>
      <c r="U27" s="235" t="s">
        <v>3827</v>
      </c>
      <c r="V27" s="235" t="s">
        <v>3830</v>
      </c>
      <c r="W27" s="354" t="s">
        <v>7393</v>
      </c>
      <c r="X27" s="256">
        <v>44958</v>
      </c>
      <c r="Y27" s="256">
        <v>45291</v>
      </c>
      <c r="Z27" s="256"/>
      <c r="AA27" s="256"/>
      <c r="AB27" s="812">
        <f t="shared" ref="AB27" si="12">+$J27</f>
        <v>923</v>
      </c>
      <c r="AC27" s="827">
        <f t="shared" ref="AC27" si="13">+L27</f>
        <v>500</v>
      </c>
      <c r="AD27" s="309">
        <f t="shared" si="6"/>
        <v>8.6349999999999998</v>
      </c>
      <c r="AE27" s="309">
        <f t="shared" si="6"/>
        <v>8.6349999999999998</v>
      </c>
      <c r="AF27" s="44">
        <f t="shared" si="6"/>
        <v>0</v>
      </c>
      <c r="AG27" s="44">
        <f t="shared" si="6"/>
        <v>0</v>
      </c>
      <c r="AH27" s="44">
        <f t="shared" si="6"/>
        <v>0</v>
      </c>
      <c r="AI27" s="44">
        <f t="shared" si="6"/>
        <v>0</v>
      </c>
      <c r="AJ27" s="44">
        <f t="shared" si="6"/>
        <v>0</v>
      </c>
      <c r="AK27" s="812">
        <f t="shared" ref="AK27" si="14">+$J27</f>
        <v>923</v>
      </c>
      <c r="AL27" s="830">
        <f>+N27</f>
        <v>0</v>
      </c>
      <c r="AM27" s="44">
        <f t="shared" si="2"/>
        <v>0</v>
      </c>
      <c r="AN27" s="47"/>
      <c r="AO27" s="47"/>
      <c r="AP27" s="47"/>
      <c r="AQ27" s="47"/>
      <c r="AR27" s="47"/>
      <c r="AS27" s="47"/>
      <c r="AT27" s="812">
        <f t="shared" ref="AT27" si="15">+$J27</f>
        <v>923</v>
      </c>
      <c r="AU27" s="833">
        <f>+O27</f>
        <v>250</v>
      </c>
      <c r="AV27" s="44">
        <f t="shared" si="3"/>
        <v>2.875</v>
      </c>
      <c r="AW27" s="310">
        <f>+(34.5/3)/4</f>
        <v>2.875</v>
      </c>
      <c r="AX27" s="47"/>
      <c r="AY27" s="47"/>
      <c r="AZ27" s="47"/>
      <c r="BA27" s="47"/>
      <c r="BB27" s="47"/>
      <c r="BC27" s="812">
        <f t="shared" ref="BC27" si="16">+$J27</f>
        <v>923</v>
      </c>
      <c r="BD27" s="809">
        <f>+P27</f>
        <v>125</v>
      </c>
      <c r="BE27" s="44">
        <f t="shared" si="4"/>
        <v>2.88</v>
      </c>
      <c r="BF27" s="310">
        <v>2.88</v>
      </c>
      <c r="BG27" s="47"/>
      <c r="BH27" s="47"/>
      <c r="BI27" s="47"/>
      <c r="BJ27" s="47"/>
      <c r="BK27" s="47"/>
      <c r="BL27" s="812">
        <f t="shared" ref="BL27" si="17">+$J27</f>
        <v>923</v>
      </c>
      <c r="BM27" s="815">
        <f>+Q27</f>
        <v>125</v>
      </c>
      <c r="BN27" s="44">
        <f t="shared" si="5"/>
        <v>2.88</v>
      </c>
      <c r="BO27" s="310">
        <v>2.88</v>
      </c>
      <c r="BP27" s="47"/>
      <c r="BQ27" s="47"/>
      <c r="BR27" s="47"/>
      <c r="BS27" s="47"/>
      <c r="BT27" s="47"/>
      <c r="BU27" s="818"/>
      <c r="BV27" s="819"/>
      <c r="BW27" s="819"/>
      <c r="BX27" s="819"/>
      <c r="BY27" s="819"/>
      <c r="BZ27" s="819"/>
      <c r="CA27" s="819"/>
      <c r="CB27" s="819"/>
      <c r="CC27" s="820"/>
    </row>
    <row r="28" spans="1:81" s="58" customFormat="1" ht="40.200000000000003" customHeight="1" thickTop="1" thickBot="1" x14ac:dyDescent="0.35">
      <c r="A28" s="34"/>
      <c r="B28" s="907"/>
      <c r="C28" s="869"/>
      <c r="D28" s="872"/>
      <c r="E28" s="852"/>
      <c r="F28" s="852"/>
      <c r="G28" s="852"/>
      <c r="H28" s="852"/>
      <c r="I28" s="1185"/>
      <c r="J28" s="813"/>
      <c r="K28" s="855"/>
      <c r="L28" s="858"/>
      <c r="M28" s="861"/>
      <c r="N28" s="837"/>
      <c r="O28" s="840"/>
      <c r="P28" s="864"/>
      <c r="Q28" s="867"/>
      <c r="R28" s="813"/>
      <c r="S28" s="355" t="s">
        <v>7394</v>
      </c>
      <c r="T28" s="236" t="s">
        <v>3821</v>
      </c>
      <c r="U28" s="236" t="s">
        <v>3827</v>
      </c>
      <c r="V28" s="236" t="s">
        <v>3830</v>
      </c>
      <c r="W28" s="355" t="s">
        <v>7395</v>
      </c>
      <c r="X28" s="256">
        <v>44927</v>
      </c>
      <c r="Y28" s="256">
        <v>45291</v>
      </c>
      <c r="Z28" s="31"/>
      <c r="AA28" s="31"/>
      <c r="AB28" s="813"/>
      <c r="AC28" s="828"/>
      <c r="AD28" s="311">
        <f t="shared" si="6"/>
        <v>8.64</v>
      </c>
      <c r="AE28" s="311">
        <f t="shared" si="6"/>
        <v>8.64</v>
      </c>
      <c r="AF28" s="51">
        <f t="shared" si="6"/>
        <v>0</v>
      </c>
      <c r="AG28" s="51">
        <f t="shared" si="6"/>
        <v>0</v>
      </c>
      <c r="AH28" s="51">
        <f t="shared" si="6"/>
        <v>0</v>
      </c>
      <c r="AI28" s="51">
        <f t="shared" si="6"/>
        <v>0</v>
      </c>
      <c r="AJ28" s="51">
        <f t="shared" si="6"/>
        <v>0</v>
      </c>
      <c r="AK28" s="813"/>
      <c r="AL28" s="831"/>
      <c r="AM28" s="51">
        <f t="shared" si="2"/>
        <v>0</v>
      </c>
      <c r="AN28" s="257"/>
      <c r="AO28" s="257"/>
      <c r="AP28" s="257"/>
      <c r="AQ28" s="257"/>
      <c r="AR28" s="257"/>
      <c r="AS28" s="257"/>
      <c r="AT28" s="813"/>
      <c r="AU28" s="834"/>
      <c r="AV28" s="51">
        <f t="shared" si="3"/>
        <v>2.88</v>
      </c>
      <c r="AW28" s="312">
        <v>2.88</v>
      </c>
      <c r="AX28" s="257"/>
      <c r="AY28" s="257"/>
      <c r="AZ28" s="257"/>
      <c r="BA28" s="257"/>
      <c r="BB28" s="257"/>
      <c r="BC28" s="813"/>
      <c r="BD28" s="810"/>
      <c r="BE28" s="51">
        <f t="shared" si="4"/>
        <v>2.88</v>
      </c>
      <c r="BF28" s="312">
        <v>2.88</v>
      </c>
      <c r="BG28" s="257"/>
      <c r="BH28" s="257"/>
      <c r="BI28" s="257"/>
      <c r="BJ28" s="257"/>
      <c r="BK28" s="257"/>
      <c r="BL28" s="813"/>
      <c r="BM28" s="816"/>
      <c r="BN28" s="51">
        <f t="shared" si="5"/>
        <v>2.88</v>
      </c>
      <c r="BO28" s="312">
        <v>2.88</v>
      </c>
      <c r="BP28" s="257"/>
      <c r="BQ28" s="257"/>
      <c r="BR28" s="257"/>
      <c r="BS28" s="257"/>
      <c r="BT28" s="257"/>
      <c r="BU28" s="821"/>
      <c r="BV28" s="822"/>
      <c r="BW28" s="822"/>
      <c r="BX28" s="822"/>
      <c r="BY28" s="822"/>
      <c r="BZ28" s="822"/>
      <c r="CA28" s="822"/>
      <c r="CB28" s="822"/>
      <c r="CC28" s="823"/>
    </row>
    <row r="29" spans="1:81" s="58" customFormat="1" ht="40.200000000000003" customHeight="1" thickTop="1" thickBot="1" x14ac:dyDescent="0.35">
      <c r="A29" s="34"/>
      <c r="B29" s="907"/>
      <c r="C29" s="869"/>
      <c r="D29" s="872"/>
      <c r="E29" s="852"/>
      <c r="F29" s="852"/>
      <c r="G29" s="852"/>
      <c r="H29" s="852"/>
      <c r="I29" s="1185"/>
      <c r="J29" s="813"/>
      <c r="K29" s="855"/>
      <c r="L29" s="858"/>
      <c r="M29" s="861"/>
      <c r="N29" s="837"/>
      <c r="O29" s="840"/>
      <c r="P29" s="864"/>
      <c r="Q29" s="867"/>
      <c r="R29" s="813"/>
      <c r="S29" s="355" t="s">
        <v>7396</v>
      </c>
      <c r="T29" s="236" t="s">
        <v>3821</v>
      </c>
      <c r="U29" s="236" t="s">
        <v>3826</v>
      </c>
      <c r="V29" s="236" t="s">
        <v>3830</v>
      </c>
      <c r="W29" s="355" t="s">
        <v>7395</v>
      </c>
      <c r="X29" s="256">
        <v>44958</v>
      </c>
      <c r="Y29" s="256">
        <v>45291</v>
      </c>
      <c r="Z29" s="31"/>
      <c r="AA29" s="31"/>
      <c r="AB29" s="813"/>
      <c r="AC29" s="828"/>
      <c r="AD29" s="311">
        <f t="shared" si="6"/>
        <v>8.64</v>
      </c>
      <c r="AE29" s="311">
        <f t="shared" si="6"/>
        <v>8.64</v>
      </c>
      <c r="AF29" s="51">
        <f t="shared" si="6"/>
        <v>0</v>
      </c>
      <c r="AG29" s="51">
        <f t="shared" si="6"/>
        <v>0</v>
      </c>
      <c r="AH29" s="51">
        <f t="shared" si="6"/>
        <v>0</v>
      </c>
      <c r="AI29" s="51">
        <f t="shared" si="6"/>
        <v>0</v>
      </c>
      <c r="AJ29" s="51">
        <f t="shared" si="6"/>
        <v>0</v>
      </c>
      <c r="AK29" s="813"/>
      <c r="AL29" s="831"/>
      <c r="AM29" s="51">
        <f t="shared" si="2"/>
        <v>0</v>
      </c>
      <c r="AN29" s="257"/>
      <c r="AO29" s="257"/>
      <c r="AP29" s="257"/>
      <c r="AQ29" s="257"/>
      <c r="AR29" s="257"/>
      <c r="AS29" s="257"/>
      <c r="AT29" s="813"/>
      <c r="AU29" s="834"/>
      <c r="AV29" s="51">
        <f t="shared" si="3"/>
        <v>2.88</v>
      </c>
      <c r="AW29" s="312">
        <v>2.88</v>
      </c>
      <c r="AX29" s="257"/>
      <c r="AY29" s="257"/>
      <c r="AZ29" s="257"/>
      <c r="BA29" s="257"/>
      <c r="BB29" s="257"/>
      <c r="BC29" s="813"/>
      <c r="BD29" s="810"/>
      <c r="BE29" s="51">
        <f t="shared" si="4"/>
        <v>2.88</v>
      </c>
      <c r="BF29" s="312">
        <v>2.88</v>
      </c>
      <c r="BG29" s="257"/>
      <c r="BH29" s="257"/>
      <c r="BI29" s="257"/>
      <c r="BJ29" s="257"/>
      <c r="BK29" s="257"/>
      <c r="BL29" s="813"/>
      <c r="BM29" s="816"/>
      <c r="BN29" s="51">
        <f t="shared" si="5"/>
        <v>2.88</v>
      </c>
      <c r="BO29" s="312">
        <v>2.88</v>
      </c>
      <c r="BP29" s="257"/>
      <c r="BQ29" s="257"/>
      <c r="BR29" s="257"/>
      <c r="BS29" s="257"/>
      <c r="BT29" s="257"/>
      <c r="BU29" s="821"/>
      <c r="BV29" s="822"/>
      <c r="BW29" s="822"/>
      <c r="BX29" s="822"/>
      <c r="BY29" s="822"/>
      <c r="BZ29" s="822"/>
      <c r="CA29" s="822"/>
      <c r="CB29" s="822"/>
      <c r="CC29" s="823"/>
    </row>
    <row r="30" spans="1:81" s="58" customFormat="1" ht="40.200000000000003" customHeight="1" thickTop="1" thickBot="1" x14ac:dyDescent="0.35">
      <c r="A30" s="34"/>
      <c r="B30" s="907"/>
      <c r="C30" s="870"/>
      <c r="D30" s="873"/>
      <c r="E30" s="853"/>
      <c r="F30" s="853"/>
      <c r="G30" s="853"/>
      <c r="H30" s="853"/>
      <c r="I30" s="1186"/>
      <c r="J30" s="814"/>
      <c r="K30" s="856"/>
      <c r="L30" s="859"/>
      <c r="M30" s="862"/>
      <c r="N30" s="838"/>
      <c r="O30" s="841"/>
      <c r="P30" s="865"/>
      <c r="Q30" s="874"/>
      <c r="R30" s="814"/>
      <c r="S30" s="356" t="s">
        <v>7397</v>
      </c>
      <c r="T30" s="237" t="s">
        <v>3821</v>
      </c>
      <c r="U30" s="237" t="s">
        <v>3828</v>
      </c>
      <c r="V30" s="237" t="s">
        <v>3830</v>
      </c>
      <c r="W30" s="356" t="s">
        <v>7398</v>
      </c>
      <c r="X30" s="256">
        <v>44958</v>
      </c>
      <c r="Y30" s="256">
        <v>45291</v>
      </c>
      <c r="Z30" s="260"/>
      <c r="AA30" s="260"/>
      <c r="AB30" s="814"/>
      <c r="AC30" s="829"/>
      <c r="AD30" s="313">
        <f t="shared" si="6"/>
        <v>8.64</v>
      </c>
      <c r="AE30" s="313">
        <f t="shared" si="6"/>
        <v>8.64</v>
      </c>
      <c r="AF30" s="46">
        <f t="shared" si="6"/>
        <v>0</v>
      </c>
      <c r="AG30" s="46">
        <f t="shared" si="6"/>
        <v>0</v>
      </c>
      <c r="AH30" s="46">
        <f t="shared" si="6"/>
        <v>0</v>
      </c>
      <c r="AI30" s="46">
        <f t="shared" si="6"/>
        <v>0</v>
      </c>
      <c r="AJ30" s="46">
        <f t="shared" si="6"/>
        <v>0</v>
      </c>
      <c r="AK30" s="814"/>
      <c r="AL30" s="832"/>
      <c r="AM30" s="46">
        <f t="shared" si="2"/>
        <v>0</v>
      </c>
      <c r="AN30" s="49"/>
      <c r="AO30" s="49"/>
      <c r="AP30" s="49"/>
      <c r="AQ30" s="49"/>
      <c r="AR30" s="49"/>
      <c r="AS30" s="49"/>
      <c r="AT30" s="814"/>
      <c r="AU30" s="835"/>
      <c r="AV30" s="46">
        <f t="shared" si="3"/>
        <v>2.88</v>
      </c>
      <c r="AW30" s="312">
        <v>2.88</v>
      </c>
      <c r="AX30" s="49"/>
      <c r="AY30" s="49"/>
      <c r="AZ30" s="49"/>
      <c r="BA30" s="49"/>
      <c r="BB30" s="49"/>
      <c r="BC30" s="814"/>
      <c r="BD30" s="811"/>
      <c r="BE30" s="46">
        <f t="shared" si="4"/>
        <v>2.88</v>
      </c>
      <c r="BF30" s="314">
        <v>2.88</v>
      </c>
      <c r="BG30" s="49"/>
      <c r="BH30" s="49"/>
      <c r="BI30" s="49"/>
      <c r="BJ30" s="49"/>
      <c r="BK30" s="49"/>
      <c r="BL30" s="814"/>
      <c r="BM30" s="817"/>
      <c r="BN30" s="46">
        <f t="shared" si="5"/>
        <v>2.88</v>
      </c>
      <c r="BO30" s="314">
        <v>2.88</v>
      </c>
      <c r="BP30" s="49"/>
      <c r="BQ30" s="49"/>
      <c r="BR30" s="49"/>
      <c r="BS30" s="49"/>
      <c r="BT30" s="49"/>
      <c r="BU30" s="824"/>
      <c r="BV30" s="825"/>
      <c r="BW30" s="825"/>
      <c r="BX30" s="825"/>
      <c r="BY30" s="825"/>
      <c r="BZ30" s="825"/>
      <c r="CA30" s="825"/>
      <c r="CB30" s="825"/>
      <c r="CC30" s="826"/>
    </row>
    <row r="31" spans="1:81" s="58" customFormat="1" ht="40.200000000000003" customHeight="1" thickTop="1" x14ac:dyDescent="0.3">
      <c r="A31" s="34"/>
      <c r="B31" s="907"/>
      <c r="C31" s="868" t="s">
        <v>1541</v>
      </c>
      <c r="D31" s="871">
        <v>2301</v>
      </c>
      <c r="E31" s="851" t="s">
        <v>3946</v>
      </c>
      <c r="F31" s="851">
        <v>2301030</v>
      </c>
      <c r="G31" s="851" t="s">
        <v>7362</v>
      </c>
      <c r="H31" s="851" t="s">
        <v>7363</v>
      </c>
      <c r="I31" s="1184">
        <v>2021004540213</v>
      </c>
      <c r="J31" s="812">
        <v>924</v>
      </c>
      <c r="K31" s="854" t="str">
        <f>+[28]Metas!K1080</f>
        <v>Modelo de teletrabajo para la Gobernación de Norte de Santander adoptado.</v>
      </c>
      <c r="L31" s="1187">
        <v>0.23</v>
      </c>
      <c r="M31" s="1190">
        <f t="shared" ref="M31" si="18">SUM(N31:Q31)</f>
        <v>0.22999999999999998</v>
      </c>
      <c r="N31" s="2012">
        <v>5.0000000000000001E-3</v>
      </c>
      <c r="O31" s="1964">
        <v>1.4999999999999999E-2</v>
      </c>
      <c r="P31" s="1961">
        <v>0.15</v>
      </c>
      <c r="Q31" s="1847">
        <v>0.06</v>
      </c>
      <c r="R31" s="812">
        <f>+$J31</f>
        <v>924</v>
      </c>
      <c r="S31" s="231" t="s">
        <v>7399</v>
      </c>
      <c r="T31" s="235" t="s">
        <v>3821</v>
      </c>
      <c r="U31" s="235" t="s">
        <v>3827</v>
      </c>
      <c r="V31" s="235" t="s">
        <v>3830</v>
      </c>
      <c r="W31" s="231" t="s">
        <v>7400</v>
      </c>
      <c r="X31" s="256">
        <v>44972</v>
      </c>
      <c r="Y31" s="256">
        <v>45000</v>
      </c>
      <c r="Z31" s="256"/>
      <c r="AA31" s="256"/>
      <c r="AB31" s="812">
        <f t="shared" ref="AB31" si="19">+$J31</f>
        <v>924</v>
      </c>
      <c r="AC31" s="827">
        <f t="shared" ref="AC31" si="20">+L31</f>
        <v>0.23</v>
      </c>
      <c r="AD31" s="309">
        <f t="shared" si="6"/>
        <v>3.6225000000000001</v>
      </c>
      <c r="AE31" s="309">
        <f t="shared" si="6"/>
        <v>3.6225000000000001</v>
      </c>
      <c r="AF31" s="44">
        <f t="shared" si="6"/>
        <v>0</v>
      </c>
      <c r="AG31" s="44">
        <f t="shared" si="6"/>
        <v>0</v>
      </c>
      <c r="AH31" s="44">
        <f t="shared" si="6"/>
        <v>0</v>
      </c>
      <c r="AI31" s="44">
        <f t="shared" si="6"/>
        <v>0</v>
      </c>
      <c r="AJ31" s="44">
        <f t="shared" si="6"/>
        <v>0</v>
      </c>
      <c r="AK31" s="812">
        <f t="shared" ref="AK31" si="21">+$J31</f>
        <v>924</v>
      </c>
      <c r="AL31" s="830">
        <f>+N31</f>
        <v>5.0000000000000001E-3</v>
      </c>
      <c r="AM31" s="44">
        <f t="shared" si="2"/>
        <v>0</v>
      </c>
      <c r="AN31" s="47"/>
      <c r="AO31" s="47"/>
      <c r="AP31" s="47"/>
      <c r="AQ31" s="47"/>
      <c r="AR31" s="47"/>
      <c r="AS31" s="47"/>
      <c r="AT31" s="812">
        <f t="shared" ref="AT31" si="22">+$J31</f>
        <v>924</v>
      </c>
      <c r="AU31" s="833">
        <f>+O31</f>
        <v>1.4999999999999999E-2</v>
      </c>
      <c r="AV31" s="44">
        <f t="shared" si="3"/>
        <v>0</v>
      </c>
      <c r="AW31" s="47"/>
      <c r="AX31" s="47"/>
      <c r="AY31" s="47"/>
      <c r="AZ31" s="47"/>
      <c r="BA31" s="47"/>
      <c r="BB31" s="47"/>
      <c r="BC31" s="812">
        <f t="shared" ref="BC31" si="23">+$J31</f>
        <v>924</v>
      </c>
      <c r="BD31" s="809">
        <f>+P31</f>
        <v>0.15</v>
      </c>
      <c r="BE31" s="44">
        <f t="shared" si="4"/>
        <v>1.8125</v>
      </c>
      <c r="BF31" s="310">
        <f>+(14.5/2)/4</f>
        <v>1.8125</v>
      </c>
      <c r="BG31" s="47"/>
      <c r="BH31" s="47"/>
      <c r="BI31" s="47"/>
      <c r="BJ31" s="47"/>
      <c r="BK31" s="47"/>
      <c r="BL31" s="812">
        <f t="shared" ref="BL31" si="24">+$J31</f>
        <v>924</v>
      </c>
      <c r="BM31" s="815">
        <f>+Q31</f>
        <v>0.06</v>
      </c>
      <c r="BN31" s="44">
        <f t="shared" si="5"/>
        <v>1.81</v>
      </c>
      <c r="BO31" s="310">
        <v>1.81</v>
      </c>
      <c r="BP31" s="47"/>
      <c r="BQ31" s="47"/>
      <c r="BR31" s="47"/>
      <c r="BS31" s="47"/>
      <c r="BT31" s="47"/>
      <c r="BU31" s="818"/>
      <c r="BV31" s="819"/>
      <c r="BW31" s="819"/>
      <c r="BX31" s="819"/>
      <c r="BY31" s="819"/>
      <c r="BZ31" s="819"/>
      <c r="CA31" s="819"/>
      <c r="CB31" s="819"/>
      <c r="CC31" s="820"/>
    </row>
    <row r="32" spans="1:81" s="58" customFormat="1" ht="40.200000000000003" customHeight="1" x14ac:dyDescent="0.3">
      <c r="A32" s="34"/>
      <c r="B32" s="907"/>
      <c r="C32" s="869"/>
      <c r="D32" s="872"/>
      <c r="E32" s="852"/>
      <c r="F32" s="852"/>
      <c r="G32" s="852"/>
      <c r="H32" s="852"/>
      <c r="I32" s="1185"/>
      <c r="J32" s="813"/>
      <c r="K32" s="855"/>
      <c r="L32" s="1188"/>
      <c r="M32" s="1191"/>
      <c r="N32" s="2013"/>
      <c r="O32" s="1965"/>
      <c r="P32" s="1962"/>
      <c r="Q32" s="1848"/>
      <c r="R32" s="813"/>
      <c r="S32" s="39" t="s">
        <v>7401</v>
      </c>
      <c r="T32" s="236" t="s">
        <v>3821</v>
      </c>
      <c r="U32" s="236" t="s">
        <v>3827</v>
      </c>
      <c r="V32" s="236" t="s">
        <v>3830</v>
      </c>
      <c r="W32" s="39" t="s">
        <v>7402</v>
      </c>
      <c r="X32" s="31">
        <v>44986</v>
      </c>
      <c r="Y32" s="31">
        <v>45015</v>
      </c>
      <c r="Z32" s="31"/>
      <c r="AA32" s="31"/>
      <c r="AB32" s="813"/>
      <c r="AC32" s="828"/>
      <c r="AD32" s="311">
        <f t="shared" ref="AD32:AJ68" si="25">+AM32+AV32+BE32+BN32</f>
        <v>3.62</v>
      </c>
      <c r="AE32" s="311">
        <f t="shared" si="25"/>
        <v>3.62</v>
      </c>
      <c r="AF32" s="51">
        <f t="shared" si="25"/>
        <v>0</v>
      </c>
      <c r="AG32" s="51">
        <f t="shared" si="25"/>
        <v>0</v>
      </c>
      <c r="AH32" s="51">
        <f t="shared" si="25"/>
        <v>0</v>
      </c>
      <c r="AI32" s="51">
        <f t="shared" si="25"/>
        <v>0</v>
      </c>
      <c r="AJ32" s="51">
        <f t="shared" si="25"/>
        <v>0</v>
      </c>
      <c r="AK32" s="813"/>
      <c r="AL32" s="831"/>
      <c r="AM32" s="51">
        <f t="shared" si="2"/>
        <v>0</v>
      </c>
      <c r="AN32" s="257"/>
      <c r="AO32" s="257"/>
      <c r="AP32" s="257"/>
      <c r="AQ32" s="257"/>
      <c r="AR32" s="257"/>
      <c r="AS32" s="257"/>
      <c r="AT32" s="813"/>
      <c r="AU32" s="834"/>
      <c r="AV32" s="51">
        <f t="shared" si="3"/>
        <v>0</v>
      </c>
      <c r="AW32" s="257"/>
      <c r="AX32" s="257"/>
      <c r="AY32" s="257"/>
      <c r="AZ32" s="257"/>
      <c r="BA32" s="257"/>
      <c r="BB32" s="257"/>
      <c r="BC32" s="813"/>
      <c r="BD32" s="810"/>
      <c r="BE32" s="51">
        <f t="shared" si="4"/>
        <v>1.81</v>
      </c>
      <c r="BF32" s="312">
        <v>1.81</v>
      </c>
      <c r="BG32" s="257"/>
      <c r="BH32" s="257"/>
      <c r="BI32" s="257"/>
      <c r="BJ32" s="257"/>
      <c r="BK32" s="257"/>
      <c r="BL32" s="813"/>
      <c r="BM32" s="816"/>
      <c r="BN32" s="51">
        <f t="shared" si="5"/>
        <v>1.81</v>
      </c>
      <c r="BO32" s="312">
        <v>1.81</v>
      </c>
      <c r="BP32" s="257"/>
      <c r="BQ32" s="257"/>
      <c r="BR32" s="257"/>
      <c r="BS32" s="257"/>
      <c r="BT32" s="257"/>
      <c r="BU32" s="821"/>
      <c r="BV32" s="822"/>
      <c r="BW32" s="822"/>
      <c r="BX32" s="822"/>
      <c r="BY32" s="822"/>
      <c r="BZ32" s="822"/>
      <c r="CA32" s="822"/>
      <c r="CB32" s="822"/>
      <c r="CC32" s="823"/>
    </row>
    <row r="33" spans="1:81" s="58" customFormat="1" ht="40.200000000000003" customHeight="1" x14ac:dyDescent="0.3">
      <c r="A33" s="34"/>
      <c r="B33" s="907"/>
      <c r="C33" s="869"/>
      <c r="D33" s="872"/>
      <c r="E33" s="852"/>
      <c r="F33" s="852"/>
      <c r="G33" s="852"/>
      <c r="H33" s="852"/>
      <c r="I33" s="1185"/>
      <c r="J33" s="813"/>
      <c r="K33" s="855"/>
      <c r="L33" s="1188"/>
      <c r="M33" s="1191"/>
      <c r="N33" s="2013"/>
      <c r="O33" s="1965"/>
      <c r="P33" s="1962"/>
      <c r="Q33" s="1848"/>
      <c r="R33" s="813"/>
      <c r="S33" s="39" t="s">
        <v>7403</v>
      </c>
      <c r="T33" s="236" t="s">
        <v>3821</v>
      </c>
      <c r="U33" s="236" t="s">
        <v>3827</v>
      </c>
      <c r="V33" s="236" t="s">
        <v>3830</v>
      </c>
      <c r="W33" s="39" t="s">
        <v>7404</v>
      </c>
      <c r="X33" s="31">
        <v>45017</v>
      </c>
      <c r="Y33" s="31">
        <v>45199</v>
      </c>
      <c r="Z33" s="31"/>
      <c r="AA33" s="31"/>
      <c r="AB33" s="813"/>
      <c r="AC33" s="828"/>
      <c r="AD33" s="311">
        <f t="shared" si="25"/>
        <v>3.62</v>
      </c>
      <c r="AE33" s="311">
        <f t="shared" si="25"/>
        <v>3.62</v>
      </c>
      <c r="AF33" s="51">
        <f t="shared" si="25"/>
        <v>0</v>
      </c>
      <c r="AG33" s="51">
        <f t="shared" si="25"/>
        <v>0</v>
      </c>
      <c r="AH33" s="51">
        <f t="shared" si="25"/>
        <v>0</v>
      </c>
      <c r="AI33" s="51">
        <f t="shared" si="25"/>
        <v>0</v>
      </c>
      <c r="AJ33" s="51">
        <f t="shared" si="25"/>
        <v>0</v>
      </c>
      <c r="AK33" s="813"/>
      <c r="AL33" s="831"/>
      <c r="AM33" s="51">
        <f t="shared" si="2"/>
        <v>0</v>
      </c>
      <c r="AN33" s="257"/>
      <c r="AO33" s="257"/>
      <c r="AP33" s="257"/>
      <c r="AQ33" s="257"/>
      <c r="AR33" s="257"/>
      <c r="AS33" s="257"/>
      <c r="AT33" s="813"/>
      <c r="AU33" s="834"/>
      <c r="AV33" s="51">
        <f t="shared" si="3"/>
        <v>0</v>
      </c>
      <c r="AW33" s="257"/>
      <c r="AX33" s="257"/>
      <c r="AY33" s="257"/>
      <c r="AZ33" s="257"/>
      <c r="BA33" s="257"/>
      <c r="BB33" s="257"/>
      <c r="BC33" s="813"/>
      <c r="BD33" s="810"/>
      <c r="BE33" s="51">
        <f t="shared" si="4"/>
        <v>1.81</v>
      </c>
      <c r="BF33" s="312">
        <v>1.81</v>
      </c>
      <c r="BG33" s="257"/>
      <c r="BH33" s="257"/>
      <c r="BI33" s="257"/>
      <c r="BJ33" s="257"/>
      <c r="BK33" s="257"/>
      <c r="BL33" s="813"/>
      <c r="BM33" s="816"/>
      <c r="BN33" s="51">
        <f t="shared" si="5"/>
        <v>1.81</v>
      </c>
      <c r="BO33" s="312">
        <v>1.81</v>
      </c>
      <c r="BP33" s="257"/>
      <c r="BQ33" s="257"/>
      <c r="BR33" s="257"/>
      <c r="BS33" s="257"/>
      <c r="BT33" s="257"/>
      <c r="BU33" s="821"/>
      <c r="BV33" s="822"/>
      <c r="BW33" s="822"/>
      <c r="BX33" s="822"/>
      <c r="BY33" s="822"/>
      <c r="BZ33" s="822"/>
      <c r="CA33" s="822"/>
      <c r="CB33" s="822"/>
      <c r="CC33" s="823"/>
    </row>
    <row r="34" spans="1:81" s="58" customFormat="1" ht="40.200000000000003" customHeight="1" thickBot="1" x14ac:dyDescent="0.35">
      <c r="A34" s="34"/>
      <c r="B34" s="907"/>
      <c r="C34" s="869"/>
      <c r="D34" s="873"/>
      <c r="E34" s="853"/>
      <c r="F34" s="853"/>
      <c r="G34" s="853"/>
      <c r="H34" s="853"/>
      <c r="I34" s="1186"/>
      <c r="J34" s="814"/>
      <c r="K34" s="856"/>
      <c r="L34" s="1189"/>
      <c r="M34" s="1192"/>
      <c r="N34" s="2014"/>
      <c r="O34" s="1966"/>
      <c r="P34" s="1963"/>
      <c r="Q34" s="1849"/>
      <c r="R34" s="814"/>
      <c r="S34" s="232" t="s">
        <v>7405</v>
      </c>
      <c r="T34" s="237" t="s">
        <v>3821</v>
      </c>
      <c r="U34" s="237" t="s">
        <v>3827</v>
      </c>
      <c r="V34" s="237" t="s">
        <v>3830</v>
      </c>
      <c r="W34" s="232" t="s">
        <v>7406</v>
      </c>
      <c r="X34" s="260">
        <v>45214</v>
      </c>
      <c r="Y34" s="260">
        <v>45245</v>
      </c>
      <c r="Z34" s="260"/>
      <c r="AA34" s="260"/>
      <c r="AB34" s="814"/>
      <c r="AC34" s="829"/>
      <c r="AD34" s="313">
        <f t="shared" si="25"/>
        <v>3.62</v>
      </c>
      <c r="AE34" s="313">
        <f t="shared" si="25"/>
        <v>3.62</v>
      </c>
      <c r="AF34" s="46">
        <f t="shared" si="25"/>
        <v>0</v>
      </c>
      <c r="AG34" s="46">
        <f t="shared" si="25"/>
        <v>0</v>
      </c>
      <c r="AH34" s="46">
        <f t="shared" si="25"/>
        <v>0</v>
      </c>
      <c r="AI34" s="46">
        <f t="shared" si="25"/>
        <v>0</v>
      </c>
      <c r="AJ34" s="46">
        <f t="shared" si="25"/>
        <v>0</v>
      </c>
      <c r="AK34" s="814"/>
      <c r="AL34" s="832"/>
      <c r="AM34" s="46">
        <f t="shared" si="2"/>
        <v>0</v>
      </c>
      <c r="AN34" s="49"/>
      <c r="AO34" s="49"/>
      <c r="AP34" s="49"/>
      <c r="AQ34" s="49"/>
      <c r="AR34" s="49"/>
      <c r="AS34" s="49"/>
      <c r="AT34" s="814"/>
      <c r="AU34" s="835"/>
      <c r="AV34" s="46">
        <f t="shared" si="3"/>
        <v>0</v>
      </c>
      <c r="AW34" s="49"/>
      <c r="AX34" s="49"/>
      <c r="AY34" s="49"/>
      <c r="AZ34" s="49"/>
      <c r="BA34" s="49"/>
      <c r="BB34" s="49"/>
      <c r="BC34" s="814"/>
      <c r="BD34" s="811"/>
      <c r="BE34" s="46">
        <f t="shared" si="4"/>
        <v>1.81</v>
      </c>
      <c r="BF34" s="312">
        <v>1.81</v>
      </c>
      <c r="BG34" s="49"/>
      <c r="BH34" s="49"/>
      <c r="BI34" s="49"/>
      <c r="BJ34" s="49"/>
      <c r="BK34" s="49"/>
      <c r="BL34" s="814"/>
      <c r="BM34" s="817"/>
      <c r="BN34" s="46">
        <f t="shared" si="5"/>
        <v>1.81</v>
      </c>
      <c r="BO34" s="314">
        <v>1.81</v>
      </c>
      <c r="BP34" s="49"/>
      <c r="BQ34" s="49"/>
      <c r="BR34" s="49"/>
      <c r="BS34" s="49"/>
      <c r="BT34" s="49"/>
      <c r="BU34" s="824"/>
      <c r="BV34" s="825"/>
      <c r="BW34" s="825"/>
      <c r="BX34" s="825"/>
      <c r="BY34" s="825"/>
      <c r="BZ34" s="825"/>
      <c r="CA34" s="825"/>
      <c r="CB34" s="825"/>
      <c r="CC34" s="826"/>
    </row>
    <row r="35" spans="1:81" s="58" customFormat="1" ht="40.200000000000003" customHeight="1" thickTop="1" x14ac:dyDescent="0.3">
      <c r="A35" s="34"/>
      <c r="B35" s="907"/>
      <c r="C35" s="869"/>
      <c r="D35" s="871">
        <v>2301</v>
      </c>
      <c r="E35" s="851" t="s">
        <v>3946</v>
      </c>
      <c r="F35" s="851">
        <v>2301030</v>
      </c>
      <c r="G35" s="851" t="s">
        <v>7362</v>
      </c>
      <c r="H35" s="851" t="s">
        <v>7363</v>
      </c>
      <c r="I35" s="1184">
        <v>2021004540213</v>
      </c>
      <c r="J35" s="812">
        <v>925</v>
      </c>
      <c r="K35" s="854" t="str">
        <f>+[28]Metas!K1081</f>
        <v>Personas y trabajadores del sector empresarial con sensibilización, formación y acompañamiento en teletrabajo.</v>
      </c>
      <c r="L35" s="857">
        <v>100</v>
      </c>
      <c r="M35" s="860">
        <f t="shared" ref="M35" si="26">SUM(N35:Q35)</f>
        <v>100</v>
      </c>
      <c r="N35" s="836">
        <v>0</v>
      </c>
      <c r="O35" s="839">
        <v>50</v>
      </c>
      <c r="P35" s="863">
        <v>50</v>
      </c>
      <c r="Q35" s="866"/>
      <c r="R35" s="812">
        <f>+$J35</f>
        <v>925</v>
      </c>
      <c r="S35" s="231" t="s">
        <v>7407</v>
      </c>
      <c r="T35" s="235" t="s">
        <v>3821</v>
      </c>
      <c r="U35" s="235" t="s">
        <v>3827</v>
      </c>
      <c r="V35" s="235" t="s">
        <v>3830</v>
      </c>
      <c r="W35" s="231" t="s">
        <v>7408</v>
      </c>
      <c r="X35" s="256">
        <v>44972</v>
      </c>
      <c r="Y35" s="256">
        <v>44985</v>
      </c>
      <c r="Z35" s="256"/>
      <c r="AA35" s="256"/>
      <c r="AB35" s="812">
        <f t="shared" ref="AB35" si="27">+$J35</f>
        <v>925</v>
      </c>
      <c r="AC35" s="827">
        <f t="shared" ref="AC35" si="28">+L35</f>
        <v>100</v>
      </c>
      <c r="AD35" s="309">
        <f t="shared" si="25"/>
        <v>3.62</v>
      </c>
      <c r="AE35" s="309">
        <f t="shared" si="25"/>
        <v>3.62</v>
      </c>
      <c r="AF35" s="44">
        <f t="shared" si="25"/>
        <v>0</v>
      </c>
      <c r="AG35" s="44">
        <f t="shared" si="25"/>
        <v>0</v>
      </c>
      <c r="AH35" s="44">
        <f t="shared" si="25"/>
        <v>0</v>
      </c>
      <c r="AI35" s="44">
        <f t="shared" si="25"/>
        <v>0</v>
      </c>
      <c r="AJ35" s="44">
        <f t="shared" si="25"/>
        <v>0</v>
      </c>
      <c r="AK35" s="812">
        <f t="shared" ref="AK35" si="29">+$J35</f>
        <v>925</v>
      </c>
      <c r="AL35" s="830">
        <f>+N35</f>
        <v>0</v>
      </c>
      <c r="AM35" s="44">
        <f t="shared" si="2"/>
        <v>0</v>
      </c>
      <c r="AN35" s="47"/>
      <c r="AO35" s="47"/>
      <c r="AP35" s="47"/>
      <c r="AQ35" s="47"/>
      <c r="AR35" s="47"/>
      <c r="AS35" s="47"/>
      <c r="AT35" s="812">
        <f t="shared" ref="AT35" si="30">+$J35</f>
        <v>925</v>
      </c>
      <c r="AU35" s="833">
        <f>+O35</f>
        <v>50</v>
      </c>
      <c r="AV35" s="44">
        <f t="shared" si="3"/>
        <v>1.81</v>
      </c>
      <c r="AW35" s="310">
        <v>1.81</v>
      </c>
      <c r="AX35" s="47"/>
      <c r="AY35" s="47"/>
      <c r="AZ35" s="47"/>
      <c r="BA35" s="47"/>
      <c r="BB35" s="47"/>
      <c r="BC35" s="812">
        <f t="shared" ref="BC35" si="31">+$J35</f>
        <v>925</v>
      </c>
      <c r="BD35" s="809">
        <f>+P35</f>
        <v>50</v>
      </c>
      <c r="BE35" s="44">
        <f t="shared" si="4"/>
        <v>1.81</v>
      </c>
      <c r="BF35" s="310">
        <v>1.81</v>
      </c>
      <c r="BG35" s="47"/>
      <c r="BH35" s="47"/>
      <c r="BI35" s="47"/>
      <c r="BJ35" s="47"/>
      <c r="BK35" s="47"/>
      <c r="BL35" s="812">
        <f t="shared" ref="BL35" si="32">+$J35</f>
        <v>925</v>
      </c>
      <c r="BM35" s="815">
        <f>+Q35</f>
        <v>0</v>
      </c>
      <c r="BN35" s="44">
        <f t="shared" si="5"/>
        <v>0</v>
      </c>
      <c r="BO35" s="47"/>
      <c r="BP35" s="47"/>
      <c r="BQ35" s="47"/>
      <c r="BR35" s="47"/>
      <c r="BS35" s="47"/>
      <c r="BT35" s="47"/>
      <c r="BU35" s="818"/>
      <c r="BV35" s="819"/>
      <c r="BW35" s="819"/>
      <c r="BX35" s="819"/>
      <c r="BY35" s="819"/>
      <c r="BZ35" s="819"/>
      <c r="CA35" s="819"/>
      <c r="CB35" s="819"/>
      <c r="CC35" s="820"/>
    </row>
    <row r="36" spans="1:81" s="58" customFormat="1" ht="40.200000000000003" customHeight="1" x14ac:dyDescent="0.3">
      <c r="A36" s="34"/>
      <c r="B36" s="907"/>
      <c r="C36" s="869"/>
      <c r="D36" s="872"/>
      <c r="E36" s="852"/>
      <c r="F36" s="852"/>
      <c r="G36" s="852"/>
      <c r="H36" s="852"/>
      <c r="I36" s="1185"/>
      <c r="J36" s="813"/>
      <c r="K36" s="855"/>
      <c r="L36" s="858"/>
      <c r="M36" s="861"/>
      <c r="N36" s="837"/>
      <c r="O36" s="840"/>
      <c r="P36" s="864"/>
      <c r="Q36" s="867"/>
      <c r="R36" s="813"/>
      <c r="S36" s="39" t="s">
        <v>7409</v>
      </c>
      <c r="T36" s="236" t="s">
        <v>3821</v>
      </c>
      <c r="U36" s="236" t="s">
        <v>3827</v>
      </c>
      <c r="V36" s="236" t="s">
        <v>3830</v>
      </c>
      <c r="W36" s="39" t="s">
        <v>7410</v>
      </c>
      <c r="X36" s="31">
        <v>45078</v>
      </c>
      <c r="Y36" s="31">
        <v>45107</v>
      </c>
      <c r="Z36" s="31"/>
      <c r="AA36" s="31"/>
      <c r="AB36" s="813"/>
      <c r="AC36" s="828"/>
      <c r="AD36" s="311">
        <f t="shared" si="25"/>
        <v>3.62</v>
      </c>
      <c r="AE36" s="311">
        <f t="shared" si="25"/>
        <v>3.62</v>
      </c>
      <c r="AF36" s="51">
        <f t="shared" si="25"/>
        <v>0</v>
      </c>
      <c r="AG36" s="51">
        <f t="shared" si="25"/>
        <v>0</v>
      </c>
      <c r="AH36" s="51">
        <f t="shared" si="25"/>
        <v>0</v>
      </c>
      <c r="AI36" s="51">
        <f t="shared" si="25"/>
        <v>0</v>
      </c>
      <c r="AJ36" s="51">
        <f t="shared" si="25"/>
        <v>0</v>
      </c>
      <c r="AK36" s="813"/>
      <c r="AL36" s="831"/>
      <c r="AM36" s="51">
        <f t="shared" si="2"/>
        <v>0</v>
      </c>
      <c r="AN36" s="257"/>
      <c r="AO36" s="257"/>
      <c r="AP36" s="257"/>
      <c r="AQ36" s="257"/>
      <c r="AR36" s="257"/>
      <c r="AS36" s="257"/>
      <c r="AT36" s="813"/>
      <c r="AU36" s="834"/>
      <c r="AV36" s="51">
        <f t="shared" si="3"/>
        <v>1.81</v>
      </c>
      <c r="AW36" s="312">
        <v>1.81</v>
      </c>
      <c r="AX36" s="257"/>
      <c r="AY36" s="257"/>
      <c r="AZ36" s="257"/>
      <c r="BA36" s="257"/>
      <c r="BB36" s="257"/>
      <c r="BC36" s="813"/>
      <c r="BD36" s="810"/>
      <c r="BE36" s="51">
        <f t="shared" si="4"/>
        <v>1.81</v>
      </c>
      <c r="BF36" s="312">
        <v>1.81</v>
      </c>
      <c r="BG36" s="257"/>
      <c r="BH36" s="257"/>
      <c r="BI36" s="257"/>
      <c r="BJ36" s="257"/>
      <c r="BK36" s="257"/>
      <c r="BL36" s="813"/>
      <c r="BM36" s="816"/>
      <c r="BN36" s="51">
        <f t="shared" si="5"/>
        <v>0</v>
      </c>
      <c r="BO36" s="257"/>
      <c r="BP36" s="257"/>
      <c r="BQ36" s="257"/>
      <c r="BR36" s="257"/>
      <c r="BS36" s="257"/>
      <c r="BT36" s="257"/>
      <c r="BU36" s="821"/>
      <c r="BV36" s="822"/>
      <c r="BW36" s="822"/>
      <c r="BX36" s="822"/>
      <c r="BY36" s="822"/>
      <c r="BZ36" s="822"/>
      <c r="CA36" s="822"/>
      <c r="CB36" s="822"/>
      <c r="CC36" s="823"/>
    </row>
    <row r="37" spans="1:81" s="58" customFormat="1" ht="40.200000000000003" customHeight="1" x14ac:dyDescent="0.3">
      <c r="A37" s="34"/>
      <c r="B37" s="907"/>
      <c r="C37" s="869"/>
      <c r="D37" s="872"/>
      <c r="E37" s="852"/>
      <c r="F37" s="852"/>
      <c r="G37" s="852"/>
      <c r="H37" s="852"/>
      <c r="I37" s="1185"/>
      <c r="J37" s="813"/>
      <c r="K37" s="855"/>
      <c r="L37" s="858"/>
      <c r="M37" s="861"/>
      <c r="N37" s="837"/>
      <c r="O37" s="840"/>
      <c r="P37" s="864"/>
      <c r="Q37" s="867"/>
      <c r="R37" s="813"/>
      <c r="S37" s="39" t="s">
        <v>7411</v>
      </c>
      <c r="T37" s="236" t="s">
        <v>3821</v>
      </c>
      <c r="U37" s="236" t="s">
        <v>3827</v>
      </c>
      <c r="V37" s="236" t="s">
        <v>3830</v>
      </c>
      <c r="W37" s="39" t="s">
        <v>7410</v>
      </c>
      <c r="X37" s="31">
        <v>45170</v>
      </c>
      <c r="Y37" s="31">
        <v>45199</v>
      </c>
      <c r="Z37" s="31"/>
      <c r="AA37" s="31"/>
      <c r="AB37" s="813"/>
      <c r="AC37" s="828"/>
      <c r="AD37" s="311">
        <f t="shared" si="25"/>
        <v>3.62</v>
      </c>
      <c r="AE37" s="311">
        <f t="shared" si="25"/>
        <v>3.62</v>
      </c>
      <c r="AF37" s="51">
        <f t="shared" si="25"/>
        <v>0</v>
      </c>
      <c r="AG37" s="51">
        <f t="shared" si="25"/>
        <v>0</v>
      </c>
      <c r="AH37" s="51">
        <f t="shared" si="25"/>
        <v>0</v>
      </c>
      <c r="AI37" s="51">
        <f t="shared" si="25"/>
        <v>0</v>
      </c>
      <c r="AJ37" s="51">
        <f t="shared" si="25"/>
        <v>0</v>
      </c>
      <c r="AK37" s="813"/>
      <c r="AL37" s="831"/>
      <c r="AM37" s="51">
        <f t="shared" si="2"/>
        <v>0</v>
      </c>
      <c r="AN37" s="257"/>
      <c r="AO37" s="257"/>
      <c r="AP37" s="257"/>
      <c r="AQ37" s="257"/>
      <c r="AR37" s="257"/>
      <c r="AS37" s="257"/>
      <c r="AT37" s="813"/>
      <c r="AU37" s="834"/>
      <c r="AV37" s="51">
        <f t="shared" si="3"/>
        <v>1.81</v>
      </c>
      <c r="AW37" s="312">
        <v>1.81</v>
      </c>
      <c r="AX37" s="257"/>
      <c r="AY37" s="257"/>
      <c r="AZ37" s="257"/>
      <c r="BA37" s="257"/>
      <c r="BB37" s="257"/>
      <c r="BC37" s="813"/>
      <c r="BD37" s="810"/>
      <c r="BE37" s="51">
        <f t="shared" si="4"/>
        <v>1.81</v>
      </c>
      <c r="BF37" s="312">
        <v>1.81</v>
      </c>
      <c r="BG37" s="257"/>
      <c r="BH37" s="257"/>
      <c r="BI37" s="257"/>
      <c r="BJ37" s="257"/>
      <c r="BK37" s="257"/>
      <c r="BL37" s="813"/>
      <c r="BM37" s="816"/>
      <c r="BN37" s="51">
        <f t="shared" si="5"/>
        <v>0</v>
      </c>
      <c r="BO37" s="257"/>
      <c r="BP37" s="257"/>
      <c r="BQ37" s="257"/>
      <c r="BR37" s="257"/>
      <c r="BS37" s="257"/>
      <c r="BT37" s="257"/>
      <c r="BU37" s="821"/>
      <c r="BV37" s="822"/>
      <c r="BW37" s="822"/>
      <c r="BX37" s="822"/>
      <c r="BY37" s="822"/>
      <c r="BZ37" s="822"/>
      <c r="CA37" s="822"/>
      <c r="CB37" s="822"/>
      <c r="CC37" s="823"/>
    </row>
    <row r="38" spans="1:81" s="58" customFormat="1" ht="40.200000000000003" customHeight="1" thickBot="1" x14ac:dyDescent="0.35">
      <c r="A38" s="34"/>
      <c r="B38" s="908"/>
      <c r="C38" s="870"/>
      <c r="D38" s="873"/>
      <c r="E38" s="853"/>
      <c r="F38" s="853"/>
      <c r="G38" s="853"/>
      <c r="H38" s="853"/>
      <c r="I38" s="1186"/>
      <c r="J38" s="814"/>
      <c r="K38" s="856"/>
      <c r="L38" s="859"/>
      <c r="M38" s="862"/>
      <c r="N38" s="838"/>
      <c r="O38" s="841"/>
      <c r="P38" s="865"/>
      <c r="Q38" s="874"/>
      <c r="R38" s="814"/>
      <c r="S38" s="232" t="s">
        <v>7412</v>
      </c>
      <c r="T38" s="237" t="s">
        <v>3821</v>
      </c>
      <c r="U38" s="237" t="s">
        <v>3828</v>
      </c>
      <c r="V38" s="237" t="s">
        <v>3830</v>
      </c>
      <c r="W38" s="232" t="s">
        <v>7413</v>
      </c>
      <c r="X38" s="260">
        <v>45185</v>
      </c>
      <c r="Y38" s="260">
        <v>45185</v>
      </c>
      <c r="Z38" s="260"/>
      <c r="AA38" s="260"/>
      <c r="AB38" s="814"/>
      <c r="AC38" s="829"/>
      <c r="AD38" s="313">
        <f t="shared" si="25"/>
        <v>3.62</v>
      </c>
      <c r="AE38" s="313">
        <f t="shared" si="25"/>
        <v>3.62</v>
      </c>
      <c r="AF38" s="46">
        <f t="shared" si="25"/>
        <v>0</v>
      </c>
      <c r="AG38" s="46">
        <f t="shared" si="25"/>
        <v>0</v>
      </c>
      <c r="AH38" s="46">
        <f t="shared" si="25"/>
        <v>0</v>
      </c>
      <c r="AI38" s="46">
        <f t="shared" si="25"/>
        <v>0</v>
      </c>
      <c r="AJ38" s="46">
        <f t="shared" si="25"/>
        <v>0</v>
      </c>
      <c r="AK38" s="814"/>
      <c r="AL38" s="832"/>
      <c r="AM38" s="46">
        <f t="shared" si="2"/>
        <v>0</v>
      </c>
      <c r="AN38" s="49"/>
      <c r="AO38" s="49"/>
      <c r="AP38" s="49"/>
      <c r="AQ38" s="49"/>
      <c r="AR38" s="49"/>
      <c r="AS38" s="49"/>
      <c r="AT38" s="814"/>
      <c r="AU38" s="835"/>
      <c r="AV38" s="46">
        <f t="shared" si="3"/>
        <v>1.81</v>
      </c>
      <c r="AW38" s="314">
        <v>1.81</v>
      </c>
      <c r="AX38" s="49"/>
      <c r="AY38" s="49"/>
      <c r="AZ38" s="49"/>
      <c r="BA38" s="49"/>
      <c r="BB38" s="49"/>
      <c r="BC38" s="814"/>
      <c r="BD38" s="811"/>
      <c r="BE38" s="46">
        <f t="shared" si="4"/>
        <v>1.81</v>
      </c>
      <c r="BF38" s="314">
        <v>1.81</v>
      </c>
      <c r="BG38" s="49"/>
      <c r="BH38" s="49"/>
      <c r="BI38" s="49"/>
      <c r="BJ38" s="49"/>
      <c r="BK38" s="49"/>
      <c r="BL38" s="814"/>
      <c r="BM38" s="817"/>
      <c r="BN38" s="46">
        <f t="shared" si="5"/>
        <v>0</v>
      </c>
      <c r="BO38" s="49"/>
      <c r="BP38" s="49"/>
      <c r="BQ38" s="49"/>
      <c r="BR38" s="49"/>
      <c r="BS38" s="49"/>
      <c r="BT38" s="49"/>
      <c r="BU38" s="824"/>
      <c r="BV38" s="825"/>
      <c r="BW38" s="825"/>
      <c r="BX38" s="825"/>
      <c r="BY38" s="825"/>
      <c r="BZ38" s="825"/>
      <c r="CA38" s="825"/>
      <c r="CB38" s="825"/>
      <c r="CC38" s="826"/>
    </row>
    <row r="39" spans="1:81" s="58" customFormat="1" ht="40.200000000000003" customHeight="1" thickTop="1" thickBot="1" x14ac:dyDescent="0.35">
      <c r="A39" s="34"/>
      <c r="B39" s="906" t="s">
        <v>1544</v>
      </c>
      <c r="C39" s="868" t="s">
        <v>1547</v>
      </c>
      <c r="D39" s="871">
        <v>2301</v>
      </c>
      <c r="E39" s="851" t="s">
        <v>3946</v>
      </c>
      <c r="F39" s="851">
        <v>2301075</v>
      </c>
      <c r="G39" s="851" t="s">
        <v>7362</v>
      </c>
      <c r="H39" s="851" t="s">
        <v>7363</v>
      </c>
      <c r="I39" s="1184">
        <v>2021004540213</v>
      </c>
      <c r="J39" s="812">
        <v>926</v>
      </c>
      <c r="K39" s="854" t="str">
        <f>+[28]Metas!K1083</f>
        <v>Nuevas plataformas, Sistemas de información y/o aplicaciones para los diferentes sectores</v>
      </c>
      <c r="L39" s="1985">
        <v>7</v>
      </c>
      <c r="M39" s="860">
        <f>SUM(N39:Q39)</f>
        <v>7</v>
      </c>
      <c r="N39" s="2000">
        <v>2</v>
      </c>
      <c r="O39" s="2003">
        <v>2</v>
      </c>
      <c r="P39" s="2006">
        <v>2</v>
      </c>
      <c r="Q39" s="2009">
        <v>1</v>
      </c>
      <c r="R39" s="812">
        <f>+$J39</f>
        <v>926</v>
      </c>
      <c r="S39" s="354" t="s">
        <v>7414</v>
      </c>
      <c r="T39" s="235" t="s">
        <v>3821</v>
      </c>
      <c r="U39" s="235" t="s">
        <v>3827</v>
      </c>
      <c r="V39" s="235" t="s">
        <v>3831</v>
      </c>
      <c r="W39" s="231" t="s">
        <v>7415</v>
      </c>
      <c r="X39" s="256">
        <v>44958</v>
      </c>
      <c r="Y39" s="256">
        <v>45290</v>
      </c>
      <c r="Z39" s="256"/>
      <c r="AA39" s="256"/>
      <c r="AB39" s="812">
        <f t="shared" ref="AB39" si="33">+$J39</f>
        <v>926</v>
      </c>
      <c r="AC39" s="827">
        <f t="shared" ref="AC39" si="34">+L39</f>
        <v>7</v>
      </c>
      <c r="AD39" s="305">
        <f t="shared" si="25"/>
        <v>22.25</v>
      </c>
      <c r="AE39" s="305">
        <f t="shared" si="25"/>
        <v>22.25</v>
      </c>
      <c r="AF39" s="44">
        <f t="shared" si="25"/>
        <v>0</v>
      </c>
      <c r="AG39" s="44">
        <f t="shared" si="25"/>
        <v>0</v>
      </c>
      <c r="AH39" s="44">
        <f t="shared" si="25"/>
        <v>0</v>
      </c>
      <c r="AI39" s="44">
        <f t="shared" si="25"/>
        <v>0</v>
      </c>
      <c r="AJ39" s="44">
        <f t="shared" si="25"/>
        <v>0</v>
      </c>
      <c r="AK39" s="812">
        <f t="shared" ref="AK39" si="35">+$J39</f>
        <v>926</v>
      </c>
      <c r="AL39" s="1994">
        <f>+N39</f>
        <v>2</v>
      </c>
      <c r="AM39" s="44">
        <f t="shared" si="2"/>
        <v>5.5625</v>
      </c>
      <c r="AN39" s="310">
        <f>+(22.25)/4</f>
        <v>5.5625</v>
      </c>
      <c r="AO39" s="47"/>
      <c r="AP39" s="47"/>
      <c r="AQ39" s="47"/>
      <c r="AR39" s="47"/>
      <c r="AS39" s="47"/>
      <c r="AT39" s="812">
        <f t="shared" ref="AT39" si="36">+$J39</f>
        <v>926</v>
      </c>
      <c r="AU39" s="1997">
        <f>+O39</f>
        <v>2</v>
      </c>
      <c r="AV39" s="44">
        <f t="shared" si="3"/>
        <v>5.5625</v>
      </c>
      <c r="AW39" s="310">
        <v>5.5625</v>
      </c>
      <c r="AX39" s="47"/>
      <c r="AY39" s="47"/>
      <c r="AZ39" s="47"/>
      <c r="BA39" s="47"/>
      <c r="BB39" s="47"/>
      <c r="BC39" s="812">
        <f t="shared" ref="BC39" si="37">+$J39</f>
        <v>926</v>
      </c>
      <c r="BD39" s="1988">
        <f>+P39</f>
        <v>2</v>
      </c>
      <c r="BE39" s="44">
        <f t="shared" si="4"/>
        <v>5.5625</v>
      </c>
      <c r="BF39" s="310">
        <v>5.5625</v>
      </c>
      <c r="BG39" s="47"/>
      <c r="BH39" s="47"/>
      <c r="BI39" s="47"/>
      <c r="BJ39" s="47"/>
      <c r="BK39" s="47"/>
      <c r="BL39" s="812">
        <f t="shared" ref="BL39" si="38">+$J39</f>
        <v>926</v>
      </c>
      <c r="BM39" s="1991">
        <f>+Q39</f>
        <v>1</v>
      </c>
      <c r="BN39" s="44">
        <f t="shared" si="5"/>
        <v>5.5625</v>
      </c>
      <c r="BO39" s="310">
        <v>5.5625</v>
      </c>
      <c r="BP39" s="47"/>
      <c r="BQ39" s="47"/>
      <c r="BR39" s="47"/>
      <c r="BS39" s="47"/>
      <c r="BT39" s="47"/>
      <c r="BU39" s="818"/>
      <c r="BV39" s="819"/>
      <c r="BW39" s="819"/>
      <c r="BX39" s="819"/>
      <c r="BY39" s="819"/>
      <c r="BZ39" s="819"/>
      <c r="CA39" s="819"/>
      <c r="CB39" s="819"/>
      <c r="CC39" s="820"/>
    </row>
    <row r="40" spans="1:81" s="58" customFormat="1" ht="40.200000000000003" customHeight="1" thickTop="1" thickBot="1" x14ac:dyDescent="0.35">
      <c r="A40" s="34"/>
      <c r="B40" s="907"/>
      <c r="C40" s="869"/>
      <c r="D40" s="872"/>
      <c r="E40" s="852"/>
      <c r="F40" s="852"/>
      <c r="G40" s="852"/>
      <c r="H40" s="852"/>
      <c r="I40" s="1185"/>
      <c r="J40" s="813"/>
      <c r="K40" s="855"/>
      <c r="L40" s="1986"/>
      <c r="M40" s="861"/>
      <c r="N40" s="2001"/>
      <c r="O40" s="2004"/>
      <c r="P40" s="2007"/>
      <c r="Q40" s="2010"/>
      <c r="R40" s="813"/>
      <c r="S40" s="355" t="s">
        <v>7416</v>
      </c>
      <c r="T40" s="236" t="s">
        <v>3821</v>
      </c>
      <c r="U40" s="236" t="s">
        <v>3827</v>
      </c>
      <c r="V40" s="236" t="s">
        <v>3830</v>
      </c>
      <c r="W40" s="39" t="s">
        <v>7417</v>
      </c>
      <c r="X40" s="256">
        <v>44958</v>
      </c>
      <c r="Y40" s="256">
        <v>45290</v>
      </c>
      <c r="Z40" s="31"/>
      <c r="AA40" s="31"/>
      <c r="AB40" s="813"/>
      <c r="AC40" s="828"/>
      <c r="AD40" s="311">
        <f t="shared" si="25"/>
        <v>22.25</v>
      </c>
      <c r="AE40" s="311">
        <f t="shared" si="25"/>
        <v>22.25</v>
      </c>
      <c r="AF40" s="51">
        <f t="shared" si="25"/>
        <v>0</v>
      </c>
      <c r="AG40" s="51">
        <f t="shared" si="25"/>
        <v>0</v>
      </c>
      <c r="AH40" s="51">
        <f t="shared" si="25"/>
        <v>0</v>
      </c>
      <c r="AI40" s="51">
        <f t="shared" si="25"/>
        <v>0</v>
      </c>
      <c r="AJ40" s="51">
        <f t="shared" si="25"/>
        <v>0</v>
      </c>
      <c r="AK40" s="813"/>
      <c r="AL40" s="1995"/>
      <c r="AM40" s="51">
        <f t="shared" si="2"/>
        <v>5.5625</v>
      </c>
      <c r="AN40" s="312">
        <v>5.5625</v>
      </c>
      <c r="AO40" s="257"/>
      <c r="AP40" s="257"/>
      <c r="AQ40" s="257"/>
      <c r="AR40" s="257"/>
      <c r="AS40" s="257"/>
      <c r="AT40" s="813"/>
      <c r="AU40" s="1998"/>
      <c r="AV40" s="51">
        <f t="shared" si="3"/>
        <v>5.5625</v>
      </c>
      <c r="AW40" s="312">
        <v>5.5625</v>
      </c>
      <c r="AX40" s="257"/>
      <c r="AY40" s="257"/>
      <c r="AZ40" s="257"/>
      <c r="BA40" s="257"/>
      <c r="BB40" s="257"/>
      <c r="BC40" s="813"/>
      <c r="BD40" s="1989"/>
      <c r="BE40" s="51">
        <f t="shared" si="4"/>
        <v>5.5625</v>
      </c>
      <c r="BF40" s="312">
        <v>5.5625</v>
      </c>
      <c r="BG40" s="257"/>
      <c r="BH40" s="257"/>
      <c r="BI40" s="257"/>
      <c r="BJ40" s="257"/>
      <c r="BK40" s="257"/>
      <c r="BL40" s="813"/>
      <c r="BM40" s="1992"/>
      <c r="BN40" s="51">
        <f t="shared" si="5"/>
        <v>5.5625</v>
      </c>
      <c r="BO40" s="312">
        <v>5.5625</v>
      </c>
      <c r="BP40" s="257"/>
      <c r="BQ40" s="257"/>
      <c r="BR40" s="257"/>
      <c r="BS40" s="257"/>
      <c r="BT40" s="257"/>
      <c r="BU40" s="821"/>
      <c r="BV40" s="822"/>
      <c r="BW40" s="822"/>
      <c r="BX40" s="822"/>
      <c r="BY40" s="822"/>
      <c r="BZ40" s="822"/>
      <c r="CA40" s="822"/>
      <c r="CB40" s="822"/>
      <c r="CC40" s="823"/>
    </row>
    <row r="41" spans="1:81" s="58" customFormat="1" ht="40.200000000000003" customHeight="1" thickTop="1" thickBot="1" x14ac:dyDescent="0.35">
      <c r="A41" s="34"/>
      <c r="B41" s="907"/>
      <c r="C41" s="869"/>
      <c r="D41" s="872"/>
      <c r="E41" s="852"/>
      <c r="F41" s="852"/>
      <c r="G41" s="852"/>
      <c r="H41" s="852"/>
      <c r="I41" s="1185"/>
      <c r="J41" s="813"/>
      <c r="K41" s="855"/>
      <c r="L41" s="1986"/>
      <c r="M41" s="861"/>
      <c r="N41" s="2001"/>
      <c r="O41" s="2004"/>
      <c r="P41" s="2007"/>
      <c r="Q41" s="2010"/>
      <c r="R41" s="813"/>
      <c r="S41" s="355" t="s">
        <v>7418</v>
      </c>
      <c r="T41" s="236" t="s">
        <v>3821</v>
      </c>
      <c r="U41" s="236" t="s">
        <v>3827</v>
      </c>
      <c r="V41" s="236" t="s">
        <v>3831</v>
      </c>
      <c r="W41" s="39" t="s">
        <v>7419</v>
      </c>
      <c r="X41" s="256">
        <v>44958</v>
      </c>
      <c r="Y41" s="256">
        <v>45290</v>
      </c>
      <c r="Z41" s="31"/>
      <c r="AA41" s="31"/>
      <c r="AB41" s="813"/>
      <c r="AC41" s="828"/>
      <c r="AD41" s="311">
        <f t="shared" si="25"/>
        <v>22.25</v>
      </c>
      <c r="AE41" s="311">
        <f t="shared" si="25"/>
        <v>22.25</v>
      </c>
      <c r="AF41" s="51">
        <f t="shared" si="25"/>
        <v>0</v>
      </c>
      <c r="AG41" s="51">
        <f t="shared" si="25"/>
        <v>0</v>
      </c>
      <c r="AH41" s="51">
        <f t="shared" si="25"/>
        <v>0</v>
      </c>
      <c r="AI41" s="51">
        <f t="shared" si="25"/>
        <v>0</v>
      </c>
      <c r="AJ41" s="51">
        <f t="shared" si="25"/>
        <v>0</v>
      </c>
      <c r="AK41" s="813"/>
      <c r="AL41" s="1995"/>
      <c r="AM41" s="51">
        <f t="shared" si="2"/>
        <v>5.5625</v>
      </c>
      <c r="AN41" s="312">
        <v>5.5625</v>
      </c>
      <c r="AO41" s="257"/>
      <c r="AP41" s="257"/>
      <c r="AQ41" s="257"/>
      <c r="AR41" s="257"/>
      <c r="AS41" s="257"/>
      <c r="AT41" s="813"/>
      <c r="AU41" s="1998"/>
      <c r="AV41" s="51">
        <f t="shared" si="3"/>
        <v>5.5625</v>
      </c>
      <c r="AW41" s="312">
        <v>5.5625</v>
      </c>
      <c r="AX41" s="257"/>
      <c r="AY41" s="257"/>
      <c r="AZ41" s="257"/>
      <c r="BA41" s="257"/>
      <c r="BB41" s="257"/>
      <c r="BC41" s="813"/>
      <c r="BD41" s="1989"/>
      <c r="BE41" s="51">
        <f t="shared" si="4"/>
        <v>5.5625</v>
      </c>
      <c r="BF41" s="312">
        <v>5.5625</v>
      </c>
      <c r="BG41" s="257"/>
      <c r="BH41" s="257"/>
      <c r="BI41" s="257"/>
      <c r="BJ41" s="257"/>
      <c r="BK41" s="257"/>
      <c r="BL41" s="813"/>
      <c r="BM41" s="1992"/>
      <c r="BN41" s="51">
        <f t="shared" si="5"/>
        <v>5.5625</v>
      </c>
      <c r="BO41" s="312">
        <v>5.5625</v>
      </c>
      <c r="BP41" s="257"/>
      <c r="BQ41" s="257"/>
      <c r="BR41" s="257"/>
      <c r="BS41" s="257"/>
      <c r="BT41" s="257"/>
      <c r="BU41" s="821"/>
      <c r="BV41" s="822"/>
      <c r="BW41" s="822"/>
      <c r="BX41" s="822"/>
      <c r="BY41" s="822"/>
      <c r="BZ41" s="822"/>
      <c r="CA41" s="822"/>
      <c r="CB41" s="822"/>
      <c r="CC41" s="823"/>
    </row>
    <row r="42" spans="1:81" s="58" customFormat="1" ht="40.200000000000003" customHeight="1" thickTop="1" thickBot="1" x14ac:dyDescent="0.35">
      <c r="A42" s="34"/>
      <c r="B42" s="907"/>
      <c r="C42" s="869"/>
      <c r="D42" s="873"/>
      <c r="E42" s="853"/>
      <c r="F42" s="853"/>
      <c r="G42" s="853"/>
      <c r="H42" s="853"/>
      <c r="I42" s="1186"/>
      <c r="J42" s="814"/>
      <c r="K42" s="856"/>
      <c r="L42" s="1987"/>
      <c r="M42" s="862"/>
      <c r="N42" s="2002"/>
      <c r="O42" s="2005"/>
      <c r="P42" s="2008"/>
      <c r="Q42" s="2011"/>
      <c r="R42" s="814"/>
      <c r="S42" s="356" t="s">
        <v>7420</v>
      </c>
      <c r="T42" s="237" t="s">
        <v>3821</v>
      </c>
      <c r="U42" s="237" t="s">
        <v>3827</v>
      </c>
      <c r="V42" s="237" t="s">
        <v>3830</v>
      </c>
      <c r="W42" s="232" t="s">
        <v>7421</v>
      </c>
      <c r="X42" s="256">
        <v>44958</v>
      </c>
      <c r="Y42" s="256">
        <v>45290</v>
      </c>
      <c r="Z42" s="260"/>
      <c r="AA42" s="260"/>
      <c r="AB42" s="814"/>
      <c r="AC42" s="829"/>
      <c r="AD42" s="313">
        <f t="shared" si="25"/>
        <v>22.25</v>
      </c>
      <c r="AE42" s="313">
        <f t="shared" si="25"/>
        <v>22.25</v>
      </c>
      <c r="AF42" s="46">
        <f t="shared" si="25"/>
        <v>0</v>
      </c>
      <c r="AG42" s="46">
        <f t="shared" si="25"/>
        <v>0</v>
      </c>
      <c r="AH42" s="46">
        <f t="shared" si="25"/>
        <v>0</v>
      </c>
      <c r="AI42" s="46">
        <f t="shared" si="25"/>
        <v>0</v>
      </c>
      <c r="AJ42" s="46">
        <f t="shared" si="25"/>
        <v>0</v>
      </c>
      <c r="AK42" s="814"/>
      <c r="AL42" s="1996"/>
      <c r="AM42" s="46">
        <f t="shared" si="2"/>
        <v>5.5625</v>
      </c>
      <c r="AN42" s="312">
        <v>5.5625</v>
      </c>
      <c r="AO42" s="49"/>
      <c r="AP42" s="49"/>
      <c r="AQ42" s="49"/>
      <c r="AR42" s="49"/>
      <c r="AS42" s="49"/>
      <c r="AT42" s="814"/>
      <c r="AU42" s="1999"/>
      <c r="AV42" s="46">
        <f t="shared" si="3"/>
        <v>5.5625</v>
      </c>
      <c r="AW42" s="312">
        <v>5.5625</v>
      </c>
      <c r="AX42" s="49"/>
      <c r="AY42" s="49"/>
      <c r="AZ42" s="49"/>
      <c r="BA42" s="49"/>
      <c r="BB42" s="49"/>
      <c r="BC42" s="814"/>
      <c r="BD42" s="1990"/>
      <c r="BE42" s="46">
        <f t="shared" si="4"/>
        <v>5.5625</v>
      </c>
      <c r="BF42" s="312">
        <v>5.5625</v>
      </c>
      <c r="BG42" s="49"/>
      <c r="BH42" s="49"/>
      <c r="BI42" s="49"/>
      <c r="BJ42" s="49"/>
      <c r="BK42" s="49"/>
      <c r="BL42" s="814"/>
      <c r="BM42" s="1993"/>
      <c r="BN42" s="46">
        <f t="shared" si="5"/>
        <v>5.5625</v>
      </c>
      <c r="BO42" s="312">
        <v>5.5625</v>
      </c>
      <c r="BP42" s="49"/>
      <c r="BQ42" s="49"/>
      <c r="BR42" s="49"/>
      <c r="BS42" s="49"/>
      <c r="BT42" s="49"/>
      <c r="BU42" s="824"/>
      <c r="BV42" s="825"/>
      <c r="BW42" s="825"/>
      <c r="BX42" s="825"/>
      <c r="BY42" s="825"/>
      <c r="BZ42" s="825"/>
      <c r="CA42" s="825"/>
      <c r="CB42" s="825"/>
      <c r="CC42" s="826"/>
    </row>
    <row r="43" spans="1:81" s="58" customFormat="1" ht="40.200000000000003" customHeight="1" thickTop="1" thickBot="1" x14ac:dyDescent="0.35">
      <c r="A43" s="34"/>
      <c r="B43" s="907"/>
      <c r="C43" s="869"/>
      <c r="D43" s="871">
        <v>2301</v>
      </c>
      <c r="E43" s="851" t="s">
        <v>3946</v>
      </c>
      <c r="F43" s="851">
        <v>2301075</v>
      </c>
      <c r="G43" s="851" t="s">
        <v>7362</v>
      </c>
      <c r="H43" s="851" t="s">
        <v>7363</v>
      </c>
      <c r="I43" s="1184">
        <v>2021004540213</v>
      </c>
      <c r="J43" s="812">
        <v>927</v>
      </c>
      <c r="K43" s="854" t="str">
        <f>+[28]Metas!K1084</f>
        <v>Nuevos video juegos educativos</v>
      </c>
      <c r="L43" s="857">
        <v>2</v>
      </c>
      <c r="M43" s="860">
        <f>SUM(N43:Q43)</f>
        <v>2</v>
      </c>
      <c r="N43" s="836"/>
      <c r="O43" s="839">
        <v>1</v>
      </c>
      <c r="P43" s="863">
        <v>1</v>
      </c>
      <c r="Q43" s="866"/>
      <c r="R43" s="812">
        <f>+$J43</f>
        <v>927</v>
      </c>
      <c r="S43" s="354" t="s">
        <v>7419</v>
      </c>
      <c r="T43" s="235" t="s">
        <v>7419</v>
      </c>
      <c r="U43" s="235" t="s">
        <v>7419</v>
      </c>
      <c r="V43" s="235" t="s">
        <v>7419</v>
      </c>
      <c r="W43" s="231" t="s">
        <v>7419</v>
      </c>
      <c r="X43" s="256">
        <v>44958</v>
      </c>
      <c r="Y43" s="256">
        <v>45290</v>
      </c>
      <c r="Z43" s="256"/>
      <c r="AA43" s="256"/>
      <c r="AB43" s="812">
        <f t="shared" ref="AB43" si="39">+$J43</f>
        <v>927</v>
      </c>
      <c r="AC43" s="827">
        <f t="shared" ref="AC43" si="40">+L43</f>
        <v>2</v>
      </c>
      <c r="AD43" s="309">
        <f t="shared" si="25"/>
        <v>22.24</v>
      </c>
      <c r="AE43" s="309">
        <f t="shared" si="25"/>
        <v>22.24</v>
      </c>
      <c r="AF43" s="44">
        <f t="shared" si="25"/>
        <v>0</v>
      </c>
      <c r="AG43" s="44">
        <f t="shared" si="25"/>
        <v>0</v>
      </c>
      <c r="AH43" s="44">
        <f t="shared" si="25"/>
        <v>0</v>
      </c>
      <c r="AI43" s="44">
        <f t="shared" si="25"/>
        <v>0</v>
      </c>
      <c r="AJ43" s="44">
        <f t="shared" si="25"/>
        <v>0</v>
      </c>
      <c r="AK43" s="812">
        <f t="shared" ref="AK43" si="41">+$J43</f>
        <v>927</v>
      </c>
      <c r="AL43" s="830">
        <f>+N43</f>
        <v>0</v>
      </c>
      <c r="AM43" s="44">
        <f t="shared" si="2"/>
        <v>5.56</v>
      </c>
      <c r="AN43" s="310">
        <v>5.56</v>
      </c>
      <c r="AO43" s="47"/>
      <c r="AP43" s="47"/>
      <c r="AQ43" s="47"/>
      <c r="AR43" s="47"/>
      <c r="AS43" s="47"/>
      <c r="AT43" s="812">
        <f t="shared" ref="AT43" si="42">+$J43</f>
        <v>927</v>
      </c>
      <c r="AU43" s="833">
        <f>+O43</f>
        <v>1</v>
      </c>
      <c r="AV43" s="44">
        <f t="shared" si="3"/>
        <v>5.56</v>
      </c>
      <c r="AW43" s="310">
        <v>5.56</v>
      </c>
      <c r="AX43" s="47"/>
      <c r="AY43" s="47"/>
      <c r="AZ43" s="47"/>
      <c r="BA43" s="47"/>
      <c r="BB43" s="47"/>
      <c r="BC43" s="812">
        <f t="shared" ref="BC43" si="43">+$J43</f>
        <v>927</v>
      </c>
      <c r="BD43" s="809">
        <f>+P43</f>
        <v>1</v>
      </c>
      <c r="BE43" s="44">
        <f t="shared" si="4"/>
        <v>5.56</v>
      </c>
      <c r="BF43" s="310">
        <v>5.56</v>
      </c>
      <c r="BG43" s="47"/>
      <c r="BH43" s="47"/>
      <c r="BI43" s="47"/>
      <c r="BJ43" s="47"/>
      <c r="BK43" s="47"/>
      <c r="BL43" s="812">
        <f t="shared" ref="BL43" si="44">+$J43</f>
        <v>927</v>
      </c>
      <c r="BM43" s="815">
        <f>+Q43</f>
        <v>0</v>
      </c>
      <c r="BN43" s="44">
        <f t="shared" si="5"/>
        <v>5.56</v>
      </c>
      <c r="BO43" s="310">
        <v>5.56</v>
      </c>
      <c r="BP43" s="47"/>
      <c r="BQ43" s="47"/>
      <c r="BR43" s="47"/>
      <c r="BS43" s="47"/>
      <c r="BT43" s="47"/>
      <c r="BU43" s="818"/>
      <c r="BV43" s="819"/>
      <c r="BW43" s="819"/>
      <c r="BX43" s="819"/>
      <c r="BY43" s="819"/>
      <c r="BZ43" s="819"/>
      <c r="CA43" s="819"/>
      <c r="CB43" s="819"/>
      <c r="CC43" s="820"/>
    </row>
    <row r="44" spans="1:81" s="58" customFormat="1" ht="40.200000000000003" customHeight="1" thickTop="1" thickBot="1" x14ac:dyDescent="0.35">
      <c r="A44" s="34"/>
      <c r="B44" s="907"/>
      <c r="C44" s="869"/>
      <c r="D44" s="872"/>
      <c r="E44" s="852"/>
      <c r="F44" s="852"/>
      <c r="G44" s="852"/>
      <c r="H44" s="852"/>
      <c r="I44" s="1185"/>
      <c r="J44" s="813"/>
      <c r="K44" s="855"/>
      <c r="L44" s="858"/>
      <c r="M44" s="861"/>
      <c r="N44" s="837"/>
      <c r="O44" s="840"/>
      <c r="P44" s="864"/>
      <c r="Q44" s="867"/>
      <c r="R44" s="813"/>
      <c r="S44" s="355" t="s">
        <v>7422</v>
      </c>
      <c r="T44" s="236" t="s">
        <v>7422</v>
      </c>
      <c r="U44" s="236" t="s">
        <v>7422</v>
      </c>
      <c r="V44" s="236" t="s">
        <v>7422</v>
      </c>
      <c r="W44" s="39" t="s">
        <v>7422</v>
      </c>
      <c r="X44" s="256">
        <v>44958</v>
      </c>
      <c r="Y44" s="256">
        <v>45290</v>
      </c>
      <c r="Z44" s="31"/>
      <c r="AA44" s="31"/>
      <c r="AB44" s="813"/>
      <c r="AC44" s="828"/>
      <c r="AD44" s="311">
        <f t="shared" si="25"/>
        <v>22.24</v>
      </c>
      <c r="AE44" s="311">
        <f t="shared" si="25"/>
        <v>22.24</v>
      </c>
      <c r="AF44" s="51">
        <f t="shared" si="25"/>
        <v>0</v>
      </c>
      <c r="AG44" s="51">
        <f t="shared" si="25"/>
        <v>0</v>
      </c>
      <c r="AH44" s="51">
        <f t="shared" si="25"/>
        <v>0</v>
      </c>
      <c r="AI44" s="51">
        <f t="shared" si="25"/>
        <v>0</v>
      </c>
      <c r="AJ44" s="51">
        <f t="shared" si="25"/>
        <v>0</v>
      </c>
      <c r="AK44" s="813"/>
      <c r="AL44" s="831"/>
      <c r="AM44" s="51">
        <f t="shared" si="2"/>
        <v>5.56</v>
      </c>
      <c r="AN44" s="312">
        <v>5.56</v>
      </c>
      <c r="AO44" s="257"/>
      <c r="AP44" s="257"/>
      <c r="AQ44" s="257"/>
      <c r="AR44" s="257"/>
      <c r="AS44" s="257"/>
      <c r="AT44" s="813"/>
      <c r="AU44" s="834"/>
      <c r="AV44" s="51">
        <f t="shared" si="3"/>
        <v>5.56</v>
      </c>
      <c r="AW44" s="312">
        <v>5.56</v>
      </c>
      <c r="AX44" s="257"/>
      <c r="AY44" s="257"/>
      <c r="AZ44" s="257"/>
      <c r="BA44" s="257"/>
      <c r="BB44" s="257"/>
      <c r="BC44" s="813"/>
      <c r="BD44" s="810"/>
      <c r="BE44" s="51">
        <f t="shared" si="4"/>
        <v>5.56</v>
      </c>
      <c r="BF44" s="312">
        <v>5.56</v>
      </c>
      <c r="BG44" s="257"/>
      <c r="BH44" s="257"/>
      <c r="BI44" s="257"/>
      <c r="BJ44" s="257"/>
      <c r="BK44" s="257"/>
      <c r="BL44" s="813"/>
      <c r="BM44" s="816"/>
      <c r="BN44" s="51">
        <f t="shared" si="5"/>
        <v>5.56</v>
      </c>
      <c r="BO44" s="312">
        <v>5.56</v>
      </c>
      <c r="BP44" s="257"/>
      <c r="BQ44" s="257"/>
      <c r="BR44" s="257"/>
      <c r="BS44" s="257"/>
      <c r="BT44" s="257"/>
      <c r="BU44" s="821"/>
      <c r="BV44" s="822"/>
      <c r="BW44" s="822"/>
      <c r="BX44" s="822"/>
      <c r="BY44" s="822"/>
      <c r="BZ44" s="822"/>
      <c r="CA44" s="822"/>
      <c r="CB44" s="822"/>
      <c r="CC44" s="823"/>
    </row>
    <row r="45" spans="1:81" s="58" customFormat="1" ht="40.200000000000003" customHeight="1" thickTop="1" x14ac:dyDescent="0.3">
      <c r="A45" s="34"/>
      <c r="B45" s="907"/>
      <c r="C45" s="869"/>
      <c r="D45" s="872"/>
      <c r="E45" s="852"/>
      <c r="F45" s="852"/>
      <c r="G45" s="852"/>
      <c r="H45" s="852"/>
      <c r="I45" s="1185"/>
      <c r="J45" s="813"/>
      <c r="K45" s="855"/>
      <c r="L45" s="858"/>
      <c r="M45" s="861"/>
      <c r="N45" s="837"/>
      <c r="O45" s="840"/>
      <c r="P45" s="864"/>
      <c r="Q45" s="867"/>
      <c r="R45" s="813"/>
      <c r="S45" s="355" t="s">
        <v>7423</v>
      </c>
      <c r="T45" s="236" t="s">
        <v>7423</v>
      </c>
      <c r="U45" s="236" t="s">
        <v>7423</v>
      </c>
      <c r="V45" s="236" t="s">
        <v>7423</v>
      </c>
      <c r="W45" s="39" t="s">
        <v>7423</v>
      </c>
      <c r="X45" s="256">
        <v>44958</v>
      </c>
      <c r="Y45" s="256">
        <v>45290</v>
      </c>
      <c r="Z45" s="31"/>
      <c r="AA45" s="31"/>
      <c r="AB45" s="813"/>
      <c r="AC45" s="828"/>
      <c r="AD45" s="311">
        <f t="shared" si="25"/>
        <v>22.24</v>
      </c>
      <c r="AE45" s="311">
        <f t="shared" si="25"/>
        <v>22.24</v>
      </c>
      <c r="AF45" s="51">
        <f t="shared" si="25"/>
        <v>0</v>
      </c>
      <c r="AG45" s="51">
        <f t="shared" si="25"/>
        <v>0</v>
      </c>
      <c r="AH45" s="51">
        <f t="shared" si="25"/>
        <v>0</v>
      </c>
      <c r="AI45" s="51">
        <f t="shared" si="25"/>
        <v>0</v>
      </c>
      <c r="AJ45" s="51">
        <f t="shared" si="25"/>
        <v>0</v>
      </c>
      <c r="AK45" s="813"/>
      <c r="AL45" s="831"/>
      <c r="AM45" s="51">
        <f t="shared" si="2"/>
        <v>5.56</v>
      </c>
      <c r="AN45" s="312">
        <v>5.56</v>
      </c>
      <c r="AO45" s="257"/>
      <c r="AP45" s="257"/>
      <c r="AQ45" s="257"/>
      <c r="AR45" s="257"/>
      <c r="AS45" s="257"/>
      <c r="AT45" s="813"/>
      <c r="AU45" s="834"/>
      <c r="AV45" s="51">
        <f t="shared" si="3"/>
        <v>5.56</v>
      </c>
      <c r="AW45" s="312">
        <v>5.56</v>
      </c>
      <c r="AX45" s="257"/>
      <c r="AY45" s="257"/>
      <c r="AZ45" s="257"/>
      <c r="BA45" s="257"/>
      <c r="BB45" s="257"/>
      <c r="BC45" s="813"/>
      <c r="BD45" s="810"/>
      <c r="BE45" s="51">
        <f t="shared" si="4"/>
        <v>5.56</v>
      </c>
      <c r="BF45" s="312">
        <v>5.56</v>
      </c>
      <c r="BG45" s="257"/>
      <c r="BH45" s="257"/>
      <c r="BI45" s="257"/>
      <c r="BJ45" s="257"/>
      <c r="BK45" s="257"/>
      <c r="BL45" s="813"/>
      <c r="BM45" s="816"/>
      <c r="BN45" s="51">
        <f t="shared" si="5"/>
        <v>5.56</v>
      </c>
      <c r="BO45" s="312">
        <v>5.56</v>
      </c>
      <c r="BP45" s="257"/>
      <c r="BQ45" s="257"/>
      <c r="BR45" s="257"/>
      <c r="BS45" s="257"/>
      <c r="BT45" s="257"/>
      <c r="BU45" s="821"/>
      <c r="BV45" s="822"/>
      <c r="BW45" s="822"/>
      <c r="BX45" s="822"/>
      <c r="BY45" s="822"/>
      <c r="BZ45" s="822"/>
      <c r="CA45" s="822"/>
      <c r="CB45" s="822"/>
      <c r="CC45" s="823"/>
    </row>
    <row r="46" spans="1:81" s="58" customFormat="1" ht="40.200000000000003" customHeight="1" thickBot="1" x14ac:dyDescent="0.35">
      <c r="A46" s="34"/>
      <c r="B46" s="907"/>
      <c r="C46" s="870"/>
      <c r="D46" s="873"/>
      <c r="E46" s="853"/>
      <c r="F46" s="853"/>
      <c r="G46" s="853"/>
      <c r="H46" s="853"/>
      <c r="I46" s="1186"/>
      <c r="J46" s="814"/>
      <c r="K46" s="856"/>
      <c r="L46" s="859"/>
      <c r="M46" s="862"/>
      <c r="N46" s="838"/>
      <c r="O46" s="841"/>
      <c r="P46" s="865"/>
      <c r="Q46" s="874"/>
      <c r="R46" s="814"/>
      <c r="S46" s="232"/>
      <c r="T46" s="237"/>
      <c r="U46" s="237"/>
      <c r="V46" s="237"/>
      <c r="W46" s="232"/>
      <c r="X46" s="260"/>
      <c r="Y46" s="260"/>
      <c r="Z46" s="260"/>
      <c r="AA46" s="260"/>
      <c r="AB46" s="814"/>
      <c r="AC46" s="829"/>
      <c r="AD46" s="313">
        <f t="shared" si="25"/>
        <v>22.24</v>
      </c>
      <c r="AE46" s="313">
        <f t="shared" si="25"/>
        <v>22.24</v>
      </c>
      <c r="AF46" s="46">
        <f t="shared" si="25"/>
        <v>0</v>
      </c>
      <c r="AG46" s="46">
        <f t="shared" si="25"/>
        <v>0</v>
      </c>
      <c r="AH46" s="46">
        <f t="shared" si="25"/>
        <v>0</v>
      </c>
      <c r="AI46" s="46">
        <f t="shared" si="25"/>
        <v>0</v>
      </c>
      <c r="AJ46" s="46">
        <f t="shared" si="25"/>
        <v>0</v>
      </c>
      <c r="AK46" s="814"/>
      <c r="AL46" s="832"/>
      <c r="AM46" s="46">
        <f t="shared" si="2"/>
        <v>5.56</v>
      </c>
      <c r="AN46" s="314">
        <v>5.56</v>
      </c>
      <c r="AO46" s="49"/>
      <c r="AP46" s="49"/>
      <c r="AQ46" s="49"/>
      <c r="AR46" s="49"/>
      <c r="AS46" s="49"/>
      <c r="AT46" s="814"/>
      <c r="AU46" s="835"/>
      <c r="AV46" s="46">
        <f t="shared" si="3"/>
        <v>5.56</v>
      </c>
      <c r="AW46" s="314">
        <v>5.56</v>
      </c>
      <c r="AX46" s="49"/>
      <c r="AY46" s="49"/>
      <c r="AZ46" s="49"/>
      <c r="BA46" s="49"/>
      <c r="BB46" s="49"/>
      <c r="BC46" s="814"/>
      <c r="BD46" s="811"/>
      <c r="BE46" s="46">
        <f t="shared" si="4"/>
        <v>5.56</v>
      </c>
      <c r="BF46" s="314">
        <v>5.56</v>
      </c>
      <c r="BG46" s="49"/>
      <c r="BH46" s="49"/>
      <c r="BI46" s="49"/>
      <c r="BJ46" s="49"/>
      <c r="BK46" s="49"/>
      <c r="BL46" s="814"/>
      <c r="BM46" s="817"/>
      <c r="BN46" s="46">
        <f t="shared" si="5"/>
        <v>5.56</v>
      </c>
      <c r="BO46" s="314">
        <v>5.56</v>
      </c>
      <c r="BP46" s="49"/>
      <c r="BQ46" s="49"/>
      <c r="BR46" s="49"/>
      <c r="BS46" s="49"/>
      <c r="BT46" s="49"/>
      <c r="BU46" s="824"/>
      <c r="BV46" s="825"/>
      <c r="BW46" s="825"/>
      <c r="BX46" s="825"/>
      <c r="BY46" s="825"/>
      <c r="BZ46" s="825"/>
      <c r="CA46" s="825"/>
      <c r="CB46" s="825"/>
      <c r="CC46" s="826"/>
    </row>
    <row r="47" spans="1:81" s="58" customFormat="1" ht="40.200000000000003" customHeight="1" thickTop="1" x14ac:dyDescent="0.3">
      <c r="A47" s="34"/>
      <c r="B47" s="907"/>
      <c r="C47" s="868" t="s">
        <v>1551</v>
      </c>
      <c r="D47" s="871">
        <v>2301</v>
      </c>
      <c r="E47" s="851" t="s">
        <v>3946</v>
      </c>
      <c r="F47" s="851">
        <v>2301075</v>
      </c>
      <c r="G47" s="851" t="s">
        <v>7362</v>
      </c>
      <c r="H47" s="851" t="s">
        <v>7363</v>
      </c>
      <c r="I47" s="1184">
        <v>2021004540213</v>
      </c>
      <c r="J47" s="812">
        <v>928</v>
      </c>
      <c r="K47" s="854" t="str">
        <f>+[28]Metas!K1085</f>
        <v>Nuevas Instituciones educativas con implementación de la plataforma VIVECOLEGIO</v>
      </c>
      <c r="L47" s="857">
        <v>50</v>
      </c>
      <c r="M47" s="860">
        <f>SUM(N47:Q47)</f>
        <v>50</v>
      </c>
      <c r="N47" s="836"/>
      <c r="O47" s="839">
        <v>25</v>
      </c>
      <c r="P47" s="863">
        <v>25</v>
      </c>
      <c r="Q47" s="866"/>
      <c r="R47" s="812">
        <f>+$J47</f>
        <v>928</v>
      </c>
      <c r="S47" s="354" t="s">
        <v>7424</v>
      </c>
      <c r="T47" s="235" t="s">
        <v>3821</v>
      </c>
      <c r="U47" s="235" t="s">
        <v>3827</v>
      </c>
      <c r="V47" s="235" t="s">
        <v>3831</v>
      </c>
      <c r="W47" s="231" t="s">
        <v>7425</v>
      </c>
      <c r="X47" s="256">
        <v>44958</v>
      </c>
      <c r="Y47" s="256">
        <v>45290</v>
      </c>
      <c r="Z47" s="256"/>
      <c r="AA47" s="256"/>
      <c r="AB47" s="812">
        <f t="shared" ref="AB47" si="45">+$J47</f>
        <v>928</v>
      </c>
      <c r="AC47" s="827">
        <f t="shared" ref="AC47" si="46">+L47</f>
        <v>50</v>
      </c>
      <c r="AD47" s="309">
        <f t="shared" si="25"/>
        <v>11</v>
      </c>
      <c r="AE47" s="309">
        <f t="shared" si="25"/>
        <v>11</v>
      </c>
      <c r="AF47" s="44">
        <f t="shared" si="25"/>
        <v>0</v>
      </c>
      <c r="AG47" s="44">
        <f t="shared" si="25"/>
        <v>0</v>
      </c>
      <c r="AH47" s="44">
        <f t="shared" si="25"/>
        <v>0</v>
      </c>
      <c r="AI47" s="44">
        <f t="shared" si="25"/>
        <v>0</v>
      </c>
      <c r="AJ47" s="44">
        <f t="shared" si="25"/>
        <v>0</v>
      </c>
      <c r="AK47" s="812">
        <f t="shared" ref="AK47" si="47">+$J47</f>
        <v>928</v>
      </c>
      <c r="AL47" s="830">
        <f>+N47</f>
        <v>0</v>
      </c>
      <c r="AM47" s="44">
        <f t="shared" si="2"/>
        <v>2.75</v>
      </c>
      <c r="AN47" s="310">
        <f>+(11)/4</f>
        <v>2.75</v>
      </c>
      <c r="AO47" s="47"/>
      <c r="AP47" s="47"/>
      <c r="AQ47" s="47"/>
      <c r="AR47" s="47"/>
      <c r="AS47" s="47"/>
      <c r="AT47" s="812">
        <f t="shared" ref="AT47" si="48">+$J47</f>
        <v>928</v>
      </c>
      <c r="AU47" s="833">
        <f>+O47</f>
        <v>25</v>
      </c>
      <c r="AV47" s="44">
        <f t="shared" si="3"/>
        <v>2.75</v>
      </c>
      <c r="AW47" s="310">
        <v>2.75</v>
      </c>
      <c r="AX47" s="47"/>
      <c r="AY47" s="47"/>
      <c r="AZ47" s="47"/>
      <c r="BA47" s="47"/>
      <c r="BB47" s="47"/>
      <c r="BC47" s="812">
        <f t="shared" ref="BC47" si="49">+$J47</f>
        <v>928</v>
      </c>
      <c r="BD47" s="809">
        <f>+P47</f>
        <v>25</v>
      </c>
      <c r="BE47" s="44">
        <f t="shared" si="4"/>
        <v>2.75</v>
      </c>
      <c r="BF47" s="310">
        <v>2.75</v>
      </c>
      <c r="BG47" s="47"/>
      <c r="BH47" s="47"/>
      <c r="BI47" s="47"/>
      <c r="BJ47" s="47"/>
      <c r="BK47" s="47"/>
      <c r="BL47" s="812">
        <f t="shared" ref="BL47" si="50">+$J47</f>
        <v>928</v>
      </c>
      <c r="BM47" s="815">
        <f>+Q47</f>
        <v>0</v>
      </c>
      <c r="BN47" s="44">
        <f t="shared" si="5"/>
        <v>2.75</v>
      </c>
      <c r="BO47" s="310">
        <v>2.75</v>
      </c>
      <c r="BP47" s="47"/>
      <c r="BQ47" s="47"/>
      <c r="BR47" s="47"/>
      <c r="BS47" s="47"/>
      <c r="BT47" s="47"/>
      <c r="BU47" s="818"/>
      <c r="BV47" s="819"/>
      <c r="BW47" s="819"/>
      <c r="BX47" s="819"/>
      <c r="BY47" s="819"/>
      <c r="BZ47" s="819"/>
      <c r="CA47" s="819"/>
      <c r="CB47" s="819"/>
      <c r="CC47" s="820"/>
    </row>
    <row r="48" spans="1:81" s="58" customFormat="1" ht="40.200000000000003" customHeight="1" x14ac:dyDescent="0.3">
      <c r="A48" s="34"/>
      <c r="B48" s="907"/>
      <c r="C48" s="869"/>
      <c r="D48" s="872"/>
      <c r="E48" s="852"/>
      <c r="F48" s="852"/>
      <c r="G48" s="852"/>
      <c r="H48" s="852"/>
      <c r="I48" s="1185"/>
      <c r="J48" s="813"/>
      <c r="K48" s="855"/>
      <c r="L48" s="858"/>
      <c r="M48" s="861"/>
      <c r="N48" s="837"/>
      <c r="O48" s="840"/>
      <c r="P48" s="864"/>
      <c r="Q48" s="867"/>
      <c r="R48" s="813"/>
      <c r="S48" s="355" t="s">
        <v>7426</v>
      </c>
      <c r="T48" s="236" t="s">
        <v>3821</v>
      </c>
      <c r="U48" s="236" t="s">
        <v>3827</v>
      </c>
      <c r="V48" s="236" t="s">
        <v>3830</v>
      </c>
      <c r="W48" s="39" t="s">
        <v>7427</v>
      </c>
      <c r="X48" s="31">
        <v>44958</v>
      </c>
      <c r="Y48" s="31">
        <v>45290</v>
      </c>
      <c r="Z48" s="31"/>
      <c r="AA48" s="31"/>
      <c r="AB48" s="813"/>
      <c r="AC48" s="828"/>
      <c r="AD48" s="311">
        <f t="shared" si="25"/>
        <v>11</v>
      </c>
      <c r="AE48" s="311">
        <f t="shared" si="25"/>
        <v>11</v>
      </c>
      <c r="AF48" s="51">
        <f t="shared" si="25"/>
        <v>0</v>
      </c>
      <c r="AG48" s="51">
        <f t="shared" si="25"/>
        <v>0</v>
      </c>
      <c r="AH48" s="51">
        <f t="shared" si="25"/>
        <v>0</v>
      </c>
      <c r="AI48" s="51">
        <f t="shared" si="25"/>
        <v>0</v>
      </c>
      <c r="AJ48" s="51">
        <f t="shared" si="25"/>
        <v>0</v>
      </c>
      <c r="AK48" s="813"/>
      <c r="AL48" s="831"/>
      <c r="AM48" s="51">
        <f t="shared" si="2"/>
        <v>2.75</v>
      </c>
      <c r="AN48" s="312">
        <v>2.75</v>
      </c>
      <c r="AO48" s="257"/>
      <c r="AP48" s="257"/>
      <c r="AQ48" s="257"/>
      <c r="AR48" s="257"/>
      <c r="AS48" s="257"/>
      <c r="AT48" s="813"/>
      <c r="AU48" s="834"/>
      <c r="AV48" s="51">
        <f t="shared" si="3"/>
        <v>2.75</v>
      </c>
      <c r="AW48" s="312">
        <v>2.75</v>
      </c>
      <c r="AX48" s="257"/>
      <c r="AY48" s="257"/>
      <c r="AZ48" s="257"/>
      <c r="BA48" s="257"/>
      <c r="BB48" s="257"/>
      <c r="BC48" s="813"/>
      <c r="BD48" s="810"/>
      <c r="BE48" s="51">
        <f t="shared" si="4"/>
        <v>2.75</v>
      </c>
      <c r="BF48" s="312">
        <v>2.75</v>
      </c>
      <c r="BG48" s="257"/>
      <c r="BH48" s="257"/>
      <c r="BI48" s="257"/>
      <c r="BJ48" s="257"/>
      <c r="BK48" s="257"/>
      <c r="BL48" s="813"/>
      <c r="BM48" s="816"/>
      <c r="BN48" s="51">
        <f t="shared" si="5"/>
        <v>2.75</v>
      </c>
      <c r="BO48" s="312">
        <v>2.75</v>
      </c>
      <c r="BP48" s="257"/>
      <c r="BQ48" s="257"/>
      <c r="BR48" s="257"/>
      <c r="BS48" s="257"/>
      <c r="BT48" s="257"/>
      <c r="BU48" s="821"/>
      <c r="BV48" s="822"/>
      <c r="BW48" s="822"/>
      <c r="BX48" s="822"/>
      <c r="BY48" s="822"/>
      <c r="BZ48" s="822"/>
      <c r="CA48" s="822"/>
      <c r="CB48" s="822"/>
      <c r="CC48" s="823"/>
    </row>
    <row r="49" spans="1:81" s="58" customFormat="1" ht="40.200000000000003" customHeight="1" x14ac:dyDescent="0.3">
      <c r="A49" s="34"/>
      <c r="B49" s="907"/>
      <c r="C49" s="869"/>
      <c r="D49" s="872"/>
      <c r="E49" s="852"/>
      <c r="F49" s="852"/>
      <c r="G49" s="852"/>
      <c r="H49" s="852"/>
      <c r="I49" s="1185"/>
      <c r="J49" s="813"/>
      <c r="K49" s="855"/>
      <c r="L49" s="858"/>
      <c r="M49" s="861"/>
      <c r="N49" s="837"/>
      <c r="O49" s="840"/>
      <c r="P49" s="864"/>
      <c r="Q49" s="867"/>
      <c r="R49" s="813"/>
      <c r="S49" s="355" t="s">
        <v>7428</v>
      </c>
      <c r="T49" s="236" t="s">
        <v>3821</v>
      </c>
      <c r="U49" s="236" t="s">
        <v>3827</v>
      </c>
      <c r="V49" s="236" t="s">
        <v>3831</v>
      </c>
      <c r="W49" s="39" t="s">
        <v>7429</v>
      </c>
      <c r="X49" s="31">
        <v>44958</v>
      </c>
      <c r="Y49" s="31">
        <v>45290</v>
      </c>
      <c r="Z49" s="31"/>
      <c r="AA49" s="31"/>
      <c r="AB49" s="813"/>
      <c r="AC49" s="828"/>
      <c r="AD49" s="311">
        <f t="shared" si="25"/>
        <v>11</v>
      </c>
      <c r="AE49" s="311">
        <f t="shared" si="25"/>
        <v>11</v>
      </c>
      <c r="AF49" s="51">
        <f t="shared" si="25"/>
        <v>0</v>
      </c>
      <c r="AG49" s="51">
        <f t="shared" si="25"/>
        <v>0</v>
      </c>
      <c r="AH49" s="51">
        <f t="shared" si="25"/>
        <v>0</v>
      </c>
      <c r="AI49" s="51">
        <f t="shared" si="25"/>
        <v>0</v>
      </c>
      <c r="AJ49" s="51">
        <f t="shared" si="25"/>
        <v>0</v>
      </c>
      <c r="AK49" s="813"/>
      <c r="AL49" s="831"/>
      <c r="AM49" s="51">
        <f t="shared" si="2"/>
        <v>2.75</v>
      </c>
      <c r="AN49" s="312">
        <v>2.75</v>
      </c>
      <c r="AO49" s="257"/>
      <c r="AP49" s="257"/>
      <c r="AQ49" s="257"/>
      <c r="AR49" s="257"/>
      <c r="AS49" s="257"/>
      <c r="AT49" s="813"/>
      <c r="AU49" s="834"/>
      <c r="AV49" s="51">
        <f t="shared" si="3"/>
        <v>2.75</v>
      </c>
      <c r="AW49" s="312">
        <v>2.75</v>
      </c>
      <c r="AX49" s="257"/>
      <c r="AY49" s="257"/>
      <c r="AZ49" s="257"/>
      <c r="BA49" s="257"/>
      <c r="BB49" s="257"/>
      <c r="BC49" s="813"/>
      <c r="BD49" s="810"/>
      <c r="BE49" s="51">
        <f t="shared" si="4"/>
        <v>2.75</v>
      </c>
      <c r="BF49" s="312">
        <v>2.75</v>
      </c>
      <c r="BG49" s="257"/>
      <c r="BH49" s="257"/>
      <c r="BI49" s="257"/>
      <c r="BJ49" s="257"/>
      <c r="BK49" s="257"/>
      <c r="BL49" s="813"/>
      <c r="BM49" s="816"/>
      <c r="BN49" s="51">
        <f t="shared" si="5"/>
        <v>2.75</v>
      </c>
      <c r="BO49" s="312">
        <v>2.75</v>
      </c>
      <c r="BP49" s="257"/>
      <c r="BQ49" s="257"/>
      <c r="BR49" s="257"/>
      <c r="BS49" s="257"/>
      <c r="BT49" s="257"/>
      <c r="BU49" s="821"/>
      <c r="BV49" s="822"/>
      <c r="BW49" s="822"/>
      <c r="BX49" s="822"/>
      <c r="BY49" s="822"/>
      <c r="BZ49" s="822"/>
      <c r="CA49" s="822"/>
      <c r="CB49" s="822"/>
      <c r="CC49" s="823"/>
    </row>
    <row r="50" spans="1:81" s="58" customFormat="1" ht="40.200000000000003" customHeight="1" thickBot="1" x14ac:dyDescent="0.35">
      <c r="A50" s="34"/>
      <c r="B50" s="907"/>
      <c r="C50" s="869"/>
      <c r="D50" s="873"/>
      <c r="E50" s="853"/>
      <c r="F50" s="853"/>
      <c r="G50" s="853"/>
      <c r="H50" s="853"/>
      <c r="I50" s="1186"/>
      <c r="J50" s="814"/>
      <c r="K50" s="856"/>
      <c r="L50" s="859"/>
      <c r="M50" s="862"/>
      <c r="N50" s="838"/>
      <c r="O50" s="841"/>
      <c r="P50" s="865"/>
      <c r="Q50" s="874"/>
      <c r="R50" s="814"/>
      <c r="S50" s="232"/>
      <c r="T50" s="237"/>
      <c r="U50" s="237"/>
      <c r="V50" s="237"/>
      <c r="W50" s="232"/>
      <c r="X50" s="260"/>
      <c r="Y50" s="260"/>
      <c r="Z50" s="260"/>
      <c r="AA50" s="260"/>
      <c r="AB50" s="814"/>
      <c r="AC50" s="829"/>
      <c r="AD50" s="313">
        <f t="shared" si="25"/>
        <v>11</v>
      </c>
      <c r="AE50" s="313">
        <f t="shared" si="25"/>
        <v>11</v>
      </c>
      <c r="AF50" s="46">
        <f t="shared" si="25"/>
        <v>0</v>
      </c>
      <c r="AG50" s="46">
        <f t="shared" si="25"/>
        <v>0</v>
      </c>
      <c r="AH50" s="46">
        <f t="shared" si="25"/>
        <v>0</v>
      </c>
      <c r="AI50" s="46">
        <f t="shared" si="25"/>
        <v>0</v>
      </c>
      <c r="AJ50" s="46">
        <f t="shared" si="25"/>
        <v>0</v>
      </c>
      <c r="AK50" s="814"/>
      <c r="AL50" s="832"/>
      <c r="AM50" s="46">
        <f t="shared" si="2"/>
        <v>2.75</v>
      </c>
      <c r="AN50" s="314">
        <v>2.75</v>
      </c>
      <c r="AO50" s="49"/>
      <c r="AP50" s="49"/>
      <c r="AQ50" s="49"/>
      <c r="AR50" s="49"/>
      <c r="AS50" s="49"/>
      <c r="AT50" s="814"/>
      <c r="AU50" s="835"/>
      <c r="AV50" s="46">
        <f t="shared" si="3"/>
        <v>2.75</v>
      </c>
      <c r="AW50" s="314">
        <v>2.75</v>
      </c>
      <c r="AX50" s="49"/>
      <c r="AY50" s="49"/>
      <c r="AZ50" s="49"/>
      <c r="BA50" s="49"/>
      <c r="BB50" s="49"/>
      <c r="BC50" s="814"/>
      <c r="BD50" s="811"/>
      <c r="BE50" s="46">
        <f t="shared" si="4"/>
        <v>2.75</v>
      </c>
      <c r="BF50" s="314">
        <v>2.75</v>
      </c>
      <c r="BG50" s="49"/>
      <c r="BH50" s="49"/>
      <c r="BI50" s="49"/>
      <c r="BJ50" s="49"/>
      <c r="BK50" s="49"/>
      <c r="BL50" s="814"/>
      <c r="BM50" s="817"/>
      <c r="BN50" s="46">
        <f t="shared" si="5"/>
        <v>2.75</v>
      </c>
      <c r="BO50" s="314">
        <v>2.75</v>
      </c>
      <c r="BP50" s="49"/>
      <c r="BQ50" s="49"/>
      <c r="BR50" s="49"/>
      <c r="BS50" s="49"/>
      <c r="BT50" s="49"/>
      <c r="BU50" s="824"/>
      <c r="BV50" s="825"/>
      <c r="BW50" s="825"/>
      <c r="BX50" s="825"/>
      <c r="BY50" s="825"/>
      <c r="BZ50" s="825"/>
      <c r="CA50" s="825"/>
      <c r="CB50" s="825"/>
      <c r="CC50" s="826"/>
    </row>
    <row r="51" spans="1:81" s="58" customFormat="1" ht="40.200000000000003" customHeight="1" thickTop="1" x14ac:dyDescent="0.3">
      <c r="A51" s="34"/>
      <c r="B51" s="907"/>
      <c r="C51" s="869"/>
      <c r="D51" s="871">
        <v>2301</v>
      </c>
      <c r="E51" s="851" t="s">
        <v>3946</v>
      </c>
      <c r="F51" s="851">
        <v>2301075</v>
      </c>
      <c r="G51" s="851" t="s">
        <v>7362</v>
      </c>
      <c r="H51" s="851" t="s">
        <v>7363</v>
      </c>
      <c r="I51" s="1184">
        <v>2021004540213</v>
      </c>
      <c r="J51" s="812">
        <v>929</v>
      </c>
      <c r="K51" s="854" t="str">
        <f>+[28]Metas!K1086</f>
        <v xml:space="preserve">Nuevas Instituciones educativas con implementación de la plataforma de Asistencia Integral para la promoción y prevención de la salud escolar </v>
      </c>
      <c r="L51" s="857">
        <v>100</v>
      </c>
      <c r="M51" s="860">
        <f>SUM(N51:Q51)</f>
        <v>100</v>
      </c>
      <c r="N51" s="836"/>
      <c r="O51" s="839">
        <v>50</v>
      </c>
      <c r="P51" s="863">
        <v>50</v>
      </c>
      <c r="Q51" s="866"/>
      <c r="R51" s="812">
        <f>+$J51</f>
        <v>929</v>
      </c>
      <c r="S51" s="697" t="s">
        <v>7430</v>
      </c>
      <c r="T51" s="698" t="s">
        <v>3821</v>
      </c>
      <c r="U51" s="698" t="s">
        <v>3827</v>
      </c>
      <c r="V51" s="698" t="s">
        <v>3831</v>
      </c>
      <c r="W51" s="697" t="s">
        <v>7431</v>
      </c>
      <c r="X51" s="624">
        <v>44958</v>
      </c>
      <c r="Y51" s="624">
        <v>44986</v>
      </c>
      <c r="Z51" s="256"/>
      <c r="AA51" s="256"/>
      <c r="AB51" s="812">
        <f t="shared" ref="AB51" si="51">+$J51</f>
        <v>929</v>
      </c>
      <c r="AC51" s="827">
        <f t="shared" ref="AC51" si="52">+L51</f>
        <v>100</v>
      </c>
      <c r="AD51" s="309">
        <f t="shared" si="25"/>
        <v>11</v>
      </c>
      <c r="AE51" s="309">
        <f t="shared" si="25"/>
        <v>11</v>
      </c>
      <c r="AF51" s="44">
        <f t="shared" si="25"/>
        <v>0</v>
      </c>
      <c r="AG51" s="44">
        <f t="shared" si="25"/>
        <v>0</v>
      </c>
      <c r="AH51" s="44">
        <f t="shared" si="25"/>
        <v>0</v>
      </c>
      <c r="AI51" s="44">
        <f t="shared" si="25"/>
        <v>0</v>
      </c>
      <c r="AJ51" s="44">
        <f t="shared" si="25"/>
        <v>0</v>
      </c>
      <c r="AK51" s="812">
        <f t="shared" ref="AK51" si="53">+$J51</f>
        <v>929</v>
      </c>
      <c r="AL51" s="830">
        <f>+N51</f>
        <v>0</v>
      </c>
      <c r="AM51" s="44">
        <f t="shared" si="2"/>
        <v>2.75</v>
      </c>
      <c r="AN51" s="310">
        <v>2.75</v>
      </c>
      <c r="AO51" s="47"/>
      <c r="AP51" s="47"/>
      <c r="AQ51" s="47"/>
      <c r="AR51" s="47"/>
      <c r="AS51" s="47"/>
      <c r="AT51" s="812">
        <f t="shared" ref="AT51" si="54">+$J51</f>
        <v>929</v>
      </c>
      <c r="AU51" s="833">
        <f>+O51</f>
        <v>50</v>
      </c>
      <c r="AV51" s="44">
        <f t="shared" si="3"/>
        <v>2.75</v>
      </c>
      <c r="AW51" s="310">
        <v>2.75</v>
      </c>
      <c r="AX51" s="47"/>
      <c r="AY51" s="47"/>
      <c r="AZ51" s="47"/>
      <c r="BA51" s="47"/>
      <c r="BB51" s="47"/>
      <c r="BC51" s="812">
        <f t="shared" ref="BC51" si="55">+$J51</f>
        <v>929</v>
      </c>
      <c r="BD51" s="809">
        <f>+P51</f>
        <v>50</v>
      </c>
      <c r="BE51" s="44">
        <f t="shared" si="4"/>
        <v>2.75</v>
      </c>
      <c r="BF51" s="310">
        <v>2.75</v>
      </c>
      <c r="BG51" s="47"/>
      <c r="BH51" s="47"/>
      <c r="BI51" s="47"/>
      <c r="BJ51" s="47"/>
      <c r="BK51" s="47"/>
      <c r="BL51" s="812">
        <f t="shared" ref="BL51" si="56">+$J51</f>
        <v>929</v>
      </c>
      <c r="BM51" s="815">
        <f>+Q51</f>
        <v>0</v>
      </c>
      <c r="BN51" s="44">
        <f t="shared" si="5"/>
        <v>2.75</v>
      </c>
      <c r="BO51" s="310">
        <v>2.75</v>
      </c>
      <c r="BP51" s="47"/>
      <c r="BQ51" s="47"/>
      <c r="BR51" s="47"/>
      <c r="BS51" s="47"/>
      <c r="BT51" s="47"/>
      <c r="BU51" s="818"/>
      <c r="BV51" s="819"/>
      <c r="BW51" s="819"/>
      <c r="BX51" s="819"/>
      <c r="BY51" s="819"/>
      <c r="BZ51" s="819"/>
      <c r="CA51" s="819"/>
      <c r="CB51" s="819"/>
      <c r="CC51" s="820"/>
    </row>
    <row r="52" spans="1:81" s="58" customFormat="1" ht="40.200000000000003" customHeight="1" x14ac:dyDescent="0.3">
      <c r="A52" s="34"/>
      <c r="B52" s="907"/>
      <c r="C52" s="869"/>
      <c r="D52" s="872"/>
      <c r="E52" s="852"/>
      <c r="F52" s="852"/>
      <c r="G52" s="852"/>
      <c r="H52" s="852"/>
      <c r="I52" s="1185"/>
      <c r="J52" s="813"/>
      <c r="K52" s="855"/>
      <c r="L52" s="858"/>
      <c r="M52" s="861"/>
      <c r="N52" s="837"/>
      <c r="O52" s="840"/>
      <c r="P52" s="864"/>
      <c r="Q52" s="867"/>
      <c r="R52" s="813"/>
      <c r="S52" s="699" t="s">
        <v>7432</v>
      </c>
      <c r="T52" s="685" t="s">
        <v>3821</v>
      </c>
      <c r="U52" s="685" t="s">
        <v>3827</v>
      </c>
      <c r="V52" s="685" t="s">
        <v>3831</v>
      </c>
      <c r="W52" s="699" t="s">
        <v>7431</v>
      </c>
      <c r="X52" s="700">
        <v>44987</v>
      </c>
      <c r="Y52" s="700">
        <v>45017</v>
      </c>
      <c r="Z52" s="31"/>
      <c r="AA52" s="31"/>
      <c r="AB52" s="813"/>
      <c r="AC52" s="828"/>
      <c r="AD52" s="311">
        <f t="shared" si="25"/>
        <v>11</v>
      </c>
      <c r="AE52" s="311">
        <f t="shared" si="25"/>
        <v>11</v>
      </c>
      <c r="AF52" s="51">
        <f t="shared" si="25"/>
        <v>0</v>
      </c>
      <c r="AG52" s="51">
        <f t="shared" si="25"/>
        <v>0</v>
      </c>
      <c r="AH52" s="51">
        <f t="shared" si="25"/>
        <v>0</v>
      </c>
      <c r="AI52" s="51">
        <f t="shared" si="25"/>
        <v>0</v>
      </c>
      <c r="AJ52" s="51">
        <f t="shared" si="25"/>
        <v>0</v>
      </c>
      <c r="AK52" s="813"/>
      <c r="AL52" s="831"/>
      <c r="AM52" s="51">
        <f t="shared" si="2"/>
        <v>2.75</v>
      </c>
      <c r="AN52" s="312">
        <v>2.75</v>
      </c>
      <c r="AO52" s="257"/>
      <c r="AP52" s="257"/>
      <c r="AQ52" s="257"/>
      <c r="AR52" s="257"/>
      <c r="AS52" s="257"/>
      <c r="AT52" s="813"/>
      <c r="AU52" s="834"/>
      <c r="AV52" s="51">
        <f t="shared" si="3"/>
        <v>2.75</v>
      </c>
      <c r="AW52" s="312">
        <v>2.75</v>
      </c>
      <c r="AX52" s="257"/>
      <c r="AY52" s="257"/>
      <c r="AZ52" s="257"/>
      <c r="BA52" s="257"/>
      <c r="BB52" s="257"/>
      <c r="BC52" s="813"/>
      <c r="BD52" s="810"/>
      <c r="BE52" s="51">
        <f t="shared" si="4"/>
        <v>2.75</v>
      </c>
      <c r="BF52" s="312">
        <v>2.75</v>
      </c>
      <c r="BG52" s="257"/>
      <c r="BH52" s="257"/>
      <c r="BI52" s="257"/>
      <c r="BJ52" s="257"/>
      <c r="BK52" s="257"/>
      <c r="BL52" s="813"/>
      <c r="BM52" s="816"/>
      <c r="BN52" s="51">
        <f t="shared" si="5"/>
        <v>2.75</v>
      </c>
      <c r="BO52" s="312">
        <v>2.75</v>
      </c>
      <c r="BP52" s="257"/>
      <c r="BQ52" s="257"/>
      <c r="BR52" s="257"/>
      <c r="BS52" s="257"/>
      <c r="BT52" s="257"/>
      <c r="BU52" s="821"/>
      <c r="BV52" s="822"/>
      <c r="BW52" s="822"/>
      <c r="BX52" s="822"/>
      <c r="BY52" s="822"/>
      <c r="BZ52" s="822"/>
      <c r="CA52" s="822"/>
      <c r="CB52" s="822"/>
      <c r="CC52" s="823"/>
    </row>
    <row r="53" spans="1:81" s="58" customFormat="1" ht="40.200000000000003" customHeight="1" x14ac:dyDescent="0.3">
      <c r="A53" s="34"/>
      <c r="B53" s="907"/>
      <c r="C53" s="869"/>
      <c r="D53" s="872"/>
      <c r="E53" s="852"/>
      <c r="F53" s="852"/>
      <c r="G53" s="852"/>
      <c r="H53" s="852"/>
      <c r="I53" s="1185"/>
      <c r="J53" s="813"/>
      <c r="K53" s="855"/>
      <c r="L53" s="858"/>
      <c r="M53" s="861"/>
      <c r="N53" s="837"/>
      <c r="O53" s="840"/>
      <c r="P53" s="864"/>
      <c r="Q53" s="867"/>
      <c r="R53" s="813"/>
      <c r="S53" s="699" t="s">
        <v>7433</v>
      </c>
      <c r="T53" s="685" t="s">
        <v>3821</v>
      </c>
      <c r="U53" s="685" t="s">
        <v>3827</v>
      </c>
      <c r="V53" s="685" t="s">
        <v>3831</v>
      </c>
      <c r="W53" s="699" t="s">
        <v>7431</v>
      </c>
      <c r="X53" s="700">
        <v>45018</v>
      </c>
      <c r="Y53" s="700">
        <v>45107</v>
      </c>
      <c r="Z53" s="31"/>
      <c r="AA53" s="31"/>
      <c r="AB53" s="813"/>
      <c r="AC53" s="828"/>
      <c r="AD53" s="311">
        <f t="shared" si="25"/>
        <v>11</v>
      </c>
      <c r="AE53" s="311">
        <f t="shared" si="25"/>
        <v>11</v>
      </c>
      <c r="AF53" s="51">
        <f t="shared" si="25"/>
        <v>0</v>
      </c>
      <c r="AG53" s="51">
        <f t="shared" si="25"/>
        <v>0</v>
      </c>
      <c r="AH53" s="51">
        <f t="shared" si="25"/>
        <v>0</v>
      </c>
      <c r="AI53" s="51">
        <f t="shared" si="25"/>
        <v>0</v>
      </c>
      <c r="AJ53" s="51">
        <f t="shared" si="25"/>
        <v>0</v>
      </c>
      <c r="AK53" s="813"/>
      <c r="AL53" s="831"/>
      <c r="AM53" s="51">
        <f t="shared" si="2"/>
        <v>2.75</v>
      </c>
      <c r="AN53" s="312">
        <v>2.75</v>
      </c>
      <c r="AO53" s="257"/>
      <c r="AP53" s="257"/>
      <c r="AQ53" s="257"/>
      <c r="AR53" s="257"/>
      <c r="AS53" s="257"/>
      <c r="AT53" s="813"/>
      <c r="AU53" s="834"/>
      <c r="AV53" s="51">
        <f t="shared" si="3"/>
        <v>2.75</v>
      </c>
      <c r="AW53" s="312">
        <v>2.75</v>
      </c>
      <c r="AX53" s="257"/>
      <c r="AY53" s="257"/>
      <c r="AZ53" s="257"/>
      <c r="BA53" s="257"/>
      <c r="BB53" s="257"/>
      <c r="BC53" s="813"/>
      <c r="BD53" s="810"/>
      <c r="BE53" s="51">
        <f t="shared" si="4"/>
        <v>2.75</v>
      </c>
      <c r="BF53" s="312">
        <v>2.75</v>
      </c>
      <c r="BG53" s="257"/>
      <c r="BH53" s="257"/>
      <c r="BI53" s="257"/>
      <c r="BJ53" s="257"/>
      <c r="BK53" s="257"/>
      <c r="BL53" s="813"/>
      <c r="BM53" s="816"/>
      <c r="BN53" s="51">
        <f t="shared" si="5"/>
        <v>2.75</v>
      </c>
      <c r="BO53" s="312">
        <v>2.75</v>
      </c>
      <c r="BP53" s="257"/>
      <c r="BQ53" s="257"/>
      <c r="BR53" s="257"/>
      <c r="BS53" s="257"/>
      <c r="BT53" s="257"/>
      <c r="BU53" s="821"/>
      <c r="BV53" s="822"/>
      <c r="BW53" s="822"/>
      <c r="BX53" s="822"/>
      <c r="BY53" s="822"/>
      <c r="BZ53" s="822"/>
      <c r="CA53" s="822"/>
      <c r="CB53" s="822"/>
      <c r="CC53" s="823"/>
    </row>
    <row r="54" spans="1:81" s="58" customFormat="1" ht="40.200000000000003" customHeight="1" thickBot="1" x14ac:dyDescent="0.35">
      <c r="A54" s="34"/>
      <c r="B54" s="907"/>
      <c r="C54" s="869"/>
      <c r="D54" s="873"/>
      <c r="E54" s="853"/>
      <c r="F54" s="853"/>
      <c r="G54" s="853"/>
      <c r="H54" s="853"/>
      <c r="I54" s="1186"/>
      <c r="J54" s="814"/>
      <c r="K54" s="856"/>
      <c r="L54" s="859"/>
      <c r="M54" s="862"/>
      <c r="N54" s="838"/>
      <c r="O54" s="841"/>
      <c r="P54" s="865"/>
      <c r="Q54" s="874"/>
      <c r="R54" s="814"/>
      <c r="S54" s="692" t="s">
        <v>7434</v>
      </c>
      <c r="T54" s="689" t="s">
        <v>3821</v>
      </c>
      <c r="U54" s="689" t="s">
        <v>3827</v>
      </c>
      <c r="V54" s="689" t="s">
        <v>3831</v>
      </c>
      <c r="W54" s="692" t="s">
        <v>7435</v>
      </c>
      <c r="X54" s="701">
        <v>45108</v>
      </c>
      <c r="Y54" s="701">
        <v>45290</v>
      </c>
      <c r="Z54" s="260"/>
      <c r="AA54" s="260"/>
      <c r="AB54" s="814"/>
      <c r="AC54" s="829"/>
      <c r="AD54" s="313">
        <f t="shared" si="25"/>
        <v>11</v>
      </c>
      <c r="AE54" s="313">
        <f t="shared" si="25"/>
        <v>11</v>
      </c>
      <c r="AF54" s="46">
        <f t="shared" si="25"/>
        <v>0</v>
      </c>
      <c r="AG54" s="46">
        <f t="shared" si="25"/>
        <v>0</v>
      </c>
      <c r="AH54" s="46">
        <f t="shared" si="25"/>
        <v>0</v>
      </c>
      <c r="AI54" s="46">
        <f t="shared" si="25"/>
        <v>0</v>
      </c>
      <c r="AJ54" s="46">
        <f t="shared" si="25"/>
        <v>0</v>
      </c>
      <c r="AK54" s="814"/>
      <c r="AL54" s="832"/>
      <c r="AM54" s="46">
        <f t="shared" si="2"/>
        <v>2.75</v>
      </c>
      <c r="AN54" s="312">
        <v>2.75</v>
      </c>
      <c r="AO54" s="49"/>
      <c r="AP54" s="49"/>
      <c r="AQ54" s="49"/>
      <c r="AR54" s="49"/>
      <c r="AS54" s="49"/>
      <c r="AT54" s="814"/>
      <c r="AU54" s="835"/>
      <c r="AV54" s="46">
        <f t="shared" si="3"/>
        <v>2.75</v>
      </c>
      <c r="AW54" s="314">
        <v>2.75</v>
      </c>
      <c r="AX54" s="49"/>
      <c r="AY54" s="49"/>
      <c r="AZ54" s="49"/>
      <c r="BA54" s="49"/>
      <c r="BB54" s="49"/>
      <c r="BC54" s="814"/>
      <c r="BD54" s="811"/>
      <c r="BE54" s="46">
        <f t="shared" si="4"/>
        <v>2.75</v>
      </c>
      <c r="BF54" s="314">
        <v>2.75</v>
      </c>
      <c r="BG54" s="49"/>
      <c r="BH54" s="49"/>
      <c r="BI54" s="49"/>
      <c r="BJ54" s="49"/>
      <c r="BK54" s="49"/>
      <c r="BL54" s="814"/>
      <c r="BM54" s="817"/>
      <c r="BN54" s="46">
        <f t="shared" si="5"/>
        <v>2.75</v>
      </c>
      <c r="BO54" s="314">
        <v>2.75</v>
      </c>
      <c r="BP54" s="49"/>
      <c r="BQ54" s="49"/>
      <c r="BR54" s="49"/>
      <c r="BS54" s="49"/>
      <c r="BT54" s="49"/>
      <c r="BU54" s="824"/>
      <c r="BV54" s="825"/>
      <c r="BW54" s="825"/>
      <c r="BX54" s="825"/>
      <c r="BY54" s="825"/>
      <c r="BZ54" s="825"/>
      <c r="CA54" s="825"/>
      <c r="CB54" s="825"/>
      <c r="CC54" s="826"/>
    </row>
    <row r="55" spans="1:81" s="58" customFormat="1" ht="40.200000000000003" customHeight="1" thickTop="1" x14ac:dyDescent="0.3">
      <c r="A55" s="34"/>
      <c r="B55" s="907"/>
      <c r="C55" s="869"/>
      <c r="D55" s="871">
        <v>2301</v>
      </c>
      <c r="E55" s="851" t="s">
        <v>3946</v>
      </c>
      <c r="F55" s="851">
        <v>2301075</v>
      </c>
      <c r="G55" s="851" t="s">
        <v>7362</v>
      </c>
      <c r="H55" s="851" t="s">
        <v>7363</v>
      </c>
      <c r="I55" s="1184">
        <v>2021004540213</v>
      </c>
      <c r="J55" s="812">
        <v>930</v>
      </c>
      <c r="K55" s="854" t="str">
        <f>+[28]Metas!K1087</f>
        <v>Red de información implementada para el fortalecimiento de la planificación, la investigación y gestión del desarrollo en CTel</v>
      </c>
      <c r="L55" s="1187">
        <v>0.5</v>
      </c>
      <c r="M55" s="1756">
        <f>SUM(N55:Q55)</f>
        <v>0.5</v>
      </c>
      <c r="N55" s="836"/>
      <c r="O55" s="839">
        <v>0.25</v>
      </c>
      <c r="P55" s="863">
        <v>0.25</v>
      </c>
      <c r="Q55" s="866"/>
      <c r="R55" s="812">
        <f>+$J55</f>
        <v>930</v>
      </c>
      <c r="S55" s="697" t="s">
        <v>7436</v>
      </c>
      <c r="T55" s="698" t="s">
        <v>3821</v>
      </c>
      <c r="U55" s="698" t="s">
        <v>3827</v>
      </c>
      <c r="V55" s="698" t="s">
        <v>3830</v>
      </c>
      <c r="W55" s="697" t="s">
        <v>7437</v>
      </c>
      <c r="X55" s="624">
        <v>44986</v>
      </c>
      <c r="Y55" s="624">
        <v>45229</v>
      </c>
      <c r="Z55" s="256"/>
      <c r="AA55" s="256"/>
      <c r="AB55" s="812">
        <f t="shared" ref="AB55" si="57">+$J55</f>
        <v>930</v>
      </c>
      <c r="AC55" s="827">
        <f t="shared" ref="AC55" si="58">+L55</f>
        <v>0.5</v>
      </c>
      <c r="AD55" s="309">
        <f t="shared" si="25"/>
        <v>16.95</v>
      </c>
      <c r="AE55" s="309">
        <f t="shared" si="25"/>
        <v>16.95</v>
      </c>
      <c r="AF55" s="44">
        <f t="shared" si="25"/>
        <v>0</v>
      </c>
      <c r="AG55" s="44">
        <f t="shared" si="25"/>
        <v>0</v>
      </c>
      <c r="AH55" s="44">
        <f t="shared" si="25"/>
        <v>0</v>
      </c>
      <c r="AI55" s="44">
        <f t="shared" si="25"/>
        <v>0</v>
      </c>
      <c r="AJ55" s="44">
        <f t="shared" si="25"/>
        <v>0</v>
      </c>
      <c r="AK55" s="812">
        <f t="shared" ref="AK55" si="59">+$J55</f>
        <v>930</v>
      </c>
      <c r="AL55" s="830">
        <f>+N55</f>
        <v>0</v>
      </c>
      <c r="AM55" s="44">
        <f t="shared" si="2"/>
        <v>4.2374999999999998</v>
      </c>
      <c r="AN55" s="310">
        <f>+(33.9/4)/2</f>
        <v>4.2374999999999998</v>
      </c>
      <c r="AO55" s="47"/>
      <c r="AP55" s="47"/>
      <c r="AQ55" s="47"/>
      <c r="AR55" s="47"/>
      <c r="AS55" s="47"/>
      <c r="AT55" s="812">
        <f t="shared" ref="AT55" si="60">+$J55</f>
        <v>930</v>
      </c>
      <c r="AU55" s="833">
        <f>+O55</f>
        <v>0.25</v>
      </c>
      <c r="AV55" s="44">
        <f t="shared" si="3"/>
        <v>4.2374999999999998</v>
      </c>
      <c r="AW55" s="310">
        <v>4.2374999999999998</v>
      </c>
      <c r="AX55" s="47"/>
      <c r="AY55" s="47"/>
      <c r="AZ55" s="47"/>
      <c r="BA55" s="47"/>
      <c r="BB55" s="47"/>
      <c r="BC55" s="812">
        <f t="shared" ref="BC55" si="61">+$J55</f>
        <v>930</v>
      </c>
      <c r="BD55" s="809">
        <f>+P55</f>
        <v>0.25</v>
      </c>
      <c r="BE55" s="44">
        <f t="shared" si="4"/>
        <v>4.2374999999999998</v>
      </c>
      <c r="BF55" s="310">
        <v>4.2374999999999998</v>
      </c>
      <c r="BG55" s="47"/>
      <c r="BH55" s="47"/>
      <c r="BI55" s="47"/>
      <c r="BJ55" s="47"/>
      <c r="BK55" s="47"/>
      <c r="BL55" s="812">
        <f t="shared" ref="BL55" si="62">+$J55</f>
        <v>930</v>
      </c>
      <c r="BM55" s="815">
        <f>+Q55</f>
        <v>0</v>
      </c>
      <c r="BN55" s="44">
        <f t="shared" si="5"/>
        <v>4.2374999999999998</v>
      </c>
      <c r="BO55" s="310">
        <v>4.2374999999999998</v>
      </c>
      <c r="BP55" s="47"/>
      <c r="BQ55" s="47"/>
      <c r="BR55" s="47"/>
      <c r="BS55" s="47"/>
      <c r="BT55" s="47"/>
      <c r="BU55" s="818"/>
      <c r="BV55" s="819"/>
      <c r="BW55" s="819"/>
      <c r="BX55" s="819"/>
      <c r="BY55" s="819"/>
      <c r="BZ55" s="819"/>
      <c r="CA55" s="819"/>
      <c r="CB55" s="819"/>
      <c r="CC55" s="820"/>
    </row>
    <row r="56" spans="1:81" s="58" customFormat="1" ht="40.200000000000003" customHeight="1" x14ac:dyDescent="0.3">
      <c r="A56" s="34"/>
      <c r="B56" s="907"/>
      <c r="C56" s="869"/>
      <c r="D56" s="872"/>
      <c r="E56" s="852"/>
      <c r="F56" s="852"/>
      <c r="G56" s="852"/>
      <c r="H56" s="852"/>
      <c r="I56" s="1185"/>
      <c r="J56" s="813"/>
      <c r="K56" s="855"/>
      <c r="L56" s="1188"/>
      <c r="M56" s="1757"/>
      <c r="N56" s="837"/>
      <c r="O56" s="840"/>
      <c r="P56" s="864"/>
      <c r="Q56" s="867"/>
      <c r="R56" s="813"/>
      <c r="S56" s="699" t="s">
        <v>7428</v>
      </c>
      <c r="T56" s="685" t="s">
        <v>3821</v>
      </c>
      <c r="U56" s="685" t="s">
        <v>3827</v>
      </c>
      <c r="V56" s="685" t="s">
        <v>3831</v>
      </c>
      <c r="W56" s="699" t="s">
        <v>7429</v>
      </c>
      <c r="X56" s="700">
        <v>44986</v>
      </c>
      <c r="Y56" s="700">
        <v>45229</v>
      </c>
      <c r="Z56" s="31"/>
      <c r="AA56" s="31"/>
      <c r="AB56" s="813"/>
      <c r="AC56" s="828"/>
      <c r="AD56" s="311">
        <f t="shared" si="25"/>
        <v>16.96</v>
      </c>
      <c r="AE56" s="311">
        <f t="shared" si="25"/>
        <v>16.96</v>
      </c>
      <c r="AF56" s="51">
        <f t="shared" si="25"/>
        <v>0</v>
      </c>
      <c r="AG56" s="51">
        <f t="shared" si="25"/>
        <v>0</v>
      </c>
      <c r="AH56" s="51">
        <f t="shared" si="25"/>
        <v>0</v>
      </c>
      <c r="AI56" s="51">
        <f t="shared" si="25"/>
        <v>0</v>
      </c>
      <c r="AJ56" s="51">
        <f t="shared" si="25"/>
        <v>0</v>
      </c>
      <c r="AK56" s="813"/>
      <c r="AL56" s="831"/>
      <c r="AM56" s="51">
        <f t="shared" si="2"/>
        <v>4.24</v>
      </c>
      <c r="AN56" s="312">
        <v>4.24</v>
      </c>
      <c r="AO56" s="257"/>
      <c r="AP56" s="257"/>
      <c r="AQ56" s="257"/>
      <c r="AR56" s="257"/>
      <c r="AS56" s="257"/>
      <c r="AT56" s="813"/>
      <c r="AU56" s="834"/>
      <c r="AV56" s="51">
        <f t="shared" si="3"/>
        <v>4.24</v>
      </c>
      <c r="AW56" s="312">
        <v>4.24</v>
      </c>
      <c r="AX56" s="257"/>
      <c r="AY56" s="257"/>
      <c r="AZ56" s="257"/>
      <c r="BA56" s="257"/>
      <c r="BB56" s="257"/>
      <c r="BC56" s="813"/>
      <c r="BD56" s="810"/>
      <c r="BE56" s="51">
        <f t="shared" si="4"/>
        <v>4.24</v>
      </c>
      <c r="BF56" s="312">
        <v>4.24</v>
      </c>
      <c r="BG56" s="257"/>
      <c r="BH56" s="257"/>
      <c r="BI56" s="257"/>
      <c r="BJ56" s="257"/>
      <c r="BK56" s="257"/>
      <c r="BL56" s="813"/>
      <c r="BM56" s="816"/>
      <c r="BN56" s="51">
        <f t="shared" si="5"/>
        <v>4.24</v>
      </c>
      <c r="BO56" s="312">
        <v>4.24</v>
      </c>
      <c r="BP56" s="257"/>
      <c r="BQ56" s="257"/>
      <c r="BR56" s="257"/>
      <c r="BS56" s="257"/>
      <c r="BT56" s="257"/>
      <c r="BU56" s="821"/>
      <c r="BV56" s="822"/>
      <c r="BW56" s="822"/>
      <c r="BX56" s="822"/>
      <c r="BY56" s="822"/>
      <c r="BZ56" s="822"/>
      <c r="CA56" s="822"/>
      <c r="CB56" s="822"/>
      <c r="CC56" s="823"/>
    </row>
    <row r="57" spans="1:81" s="58" customFormat="1" ht="40.200000000000003" customHeight="1" x14ac:dyDescent="0.3">
      <c r="A57" s="34"/>
      <c r="B57" s="907"/>
      <c r="C57" s="869"/>
      <c r="D57" s="872"/>
      <c r="E57" s="852"/>
      <c r="F57" s="852"/>
      <c r="G57" s="852"/>
      <c r="H57" s="852"/>
      <c r="I57" s="1185"/>
      <c r="J57" s="813"/>
      <c r="K57" s="855"/>
      <c r="L57" s="1188"/>
      <c r="M57" s="1757"/>
      <c r="N57" s="837"/>
      <c r="O57" s="840"/>
      <c r="P57" s="864"/>
      <c r="Q57" s="867"/>
      <c r="R57" s="813"/>
      <c r="S57" s="39"/>
      <c r="T57" s="236"/>
      <c r="U57" s="236"/>
      <c r="V57" s="236"/>
      <c r="W57" s="39"/>
      <c r="X57" s="31"/>
      <c r="Y57" s="31"/>
      <c r="Z57" s="31"/>
      <c r="AA57" s="31"/>
      <c r="AB57" s="813"/>
      <c r="AC57" s="828"/>
      <c r="AD57" s="311">
        <f t="shared" si="25"/>
        <v>0</v>
      </c>
      <c r="AE57" s="311">
        <f t="shared" si="25"/>
        <v>0</v>
      </c>
      <c r="AF57" s="51">
        <f t="shared" si="25"/>
        <v>0</v>
      </c>
      <c r="AG57" s="51">
        <f t="shared" si="25"/>
        <v>0</v>
      </c>
      <c r="AH57" s="51">
        <f t="shared" si="25"/>
        <v>0</v>
      </c>
      <c r="AI57" s="51">
        <f t="shared" si="25"/>
        <v>0</v>
      </c>
      <c r="AJ57" s="51">
        <f t="shared" si="25"/>
        <v>0</v>
      </c>
      <c r="AK57" s="813"/>
      <c r="AL57" s="831"/>
      <c r="AM57" s="51">
        <f t="shared" si="2"/>
        <v>0</v>
      </c>
      <c r="AN57" s="257"/>
      <c r="AO57" s="257"/>
      <c r="AP57" s="257"/>
      <c r="AQ57" s="257"/>
      <c r="AR57" s="257"/>
      <c r="AS57" s="257"/>
      <c r="AT57" s="813"/>
      <c r="AU57" s="834"/>
      <c r="AV57" s="51">
        <f t="shared" si="3"/>
        <v>0</v>
      </c>
      <c r="AW57" s="257"/>
      <c r="AX57" s="257"/>
      <c r="AY57" s="257"/>
      <c r="AZ57" s="257"/>
      <c r="BA57" s="257"/>
      <c r="BB57" s="257"/>
      <c r="BC57" s="813"/>
      <c r="BD57" s="810"/>
      <c r="BE57" s="51">
        <f t="shared" si="4"/>
        <v>0</v>
      </c>
      <c r="BF57" s="257"/>
      <c r="BG57" s="257"/>
      <c r="BH57" s="257"/>
      <c r="BI57" s="257"/>
      <c r="BJ57" s="257"/>
      <c r="BK57" s="257"/>
      <c r="BL57" s="813"/>
      <c r="BM57" s="816"/>
      <c r="BN57" s="51">
        <f t="shared" si="5"/>
        <v>0</v>
      </c>
      <c r="BO57" s="257"/>
      <c r="BP57" s="257"/>
      <c r="BQ57" s="257"/>
      <c r="BR57" s="257"/>
      <c r="BS57" s="257"/>
      <c r="BT57" s="257"/>
      <c r="BU57" s="821"/>
      <c r="BV57" s="822"/>
      <c r="BW57" s="822"/>
      <c r="BX57" s="822"/>
      <c r="BY57" s="822"/>
      <c r="BZ57" s="822"/>
      <c r="CA57" s="822"/>
      <c r="CB57" s="822"/>
      <c r="CC57" s="823"/>
    </row>
    <row r="58" spans="1:81" s="58" customFormat="1" ht="40.200000000000003" customHeight="1" thickBot="1" x14ac:dyDescent="0.35">
      <c r="A58" s="34"/>
      <c r="B58" s="908"/>
      <c r="C58" s="870"/>
      <c r="D58" s="873"/>
      <c r="E58" s="853"/>
      <c r="F58" s="853"/>
      <c r="G58" s="853"/>
      <c r="H58" s="853"/>
      <c r="I58" s="1186"/>
      <c r="J58" s="814"/>
      <c r="K58" s="856"/>
      <c r="L58" s="1189"/>
      <c r="M58" s="1758"/>
      <c r="N58" s="838"/>
      <c r="O58" s="841"/>
      <c r="P58" s="865"/>
      <c r="Q58" s="874"/>
      <c r="R58" s="814"/>
      <c r="S58" s="232"/>
      <c r="T58" s="237"/>
      <c r="U58" s="237"/>
      <c r="V58" s="237"/>
      <c r="W58" s="232"/>
      <c r="X58" s="260"/>
      <c r="Y58" s="260"/>
      <c r="Z58" s="260"/>
      <c r="AA58" s="260"/>
      <c r="AB58" s="814"/>
      <c r="AC58" s="829"/>
      <c r="AD58" s="313">
        <f t="shared" si="25"/>
        <v>0</v>
      </c>
      <c r="AE58" s="313">
        <f t="shared" si="25"/>
        <v>0</v>
      </c>
      <c r="AF58" s="46">
        <f t="shared" si="25"/>
        <v>0</v>
      </c>
      <c r="AG58" s="46">
        <f t="shared" si="25"/>
        <v>0</v>
      </c>
      <c r="AH58" s="46">
        <f t="shared" si="25"/>
        <v>0</v>
      </c>
      <c r="AI58" s="46">
        <f t="shared" si="25"/>
        <v>0</v>
      </c>
      <c r="AJ58" s="46">
        <f t="shared" si="25"/>
        <v>0</v>
      </c>
      <c r="AK58" s="814"/>
      <c r="AL58" s="832"/>
      <c r="AM58" s="46">
        <f t="shared" si="2"/>
        <v>0</v>
      </c>
      <c r="AN58" s="49"/>
      <c r="AO58" s="49"/>
      <c r="AP58" s="49"/>
      <c r="AQ58" s="49"/>
      <c r="AR58" s="49"/>
      <c r="AS58" s="49"/>
      <c r="AT58" s="814"/>
      <c r="AU58" s="835"/>
      <c r="AV58" s="46">
        <f t="shared" si="3"/>
        <v>0</v>
      </c>
      <c r="AW58" s="49"/>
      <c r="AX58" s="49"/>
      <c r="AY58" s="49"/>
      <c r="AZ58" s="49"/>
      <c r="BA58" s="49"/>
      <c r="BB58" s="49"/>
      <c r="BC58" s="814"/>
      <c r="BD58" s="811"/>
      <c r="BE58" s="46">
        <f t="shared" si="4"/>
        <v>0</v>
      </c>
      <c r="BF58" s="49"/>
      <c r="BG58" s="49"/>
      <c r="BH58" s="49"/>
      <c r="BI58" s="49"/>
      <c r="BJ58" s="49"/>
      <c r="BK58" s="49"/>
      <c r="BL58" s="814"/>
      <c r="BM58" s="817"/>
      <c r="BN58" s="46">
        <f t="shared" si="5"/>
        <v>0</v>
      </c>
      <c r="BO58" s="49"/>
      <c r="BP58" s="49"/>
      <c r="BQ58" s="49"/>
      <c r="BR58" s="49"/>
      <c r="BS58" s="49"/>
      <c r="BT58" s="49"/>
      <c r="BU58" s="824"/>
      <c r="BV58" s="825"/>
      <c r="BW58" s="825"/>
      <c r="BX58" s="825"/>
      <c r="BY58" s="825"/>
      <c r="BZ58" s="825"/>
      <c r="CA58" s="825"/>
      <c r="CB58" s="825"/>
      <c r="CC58" s="826"/>
    </row>
    <row r="59" spans="1:81" s="58" customFormat="1" ht="40.200000000000003" customHeight="1" thickTop="1" x14ac:dyDescent="0.3">
      <c r="A59" s="34"/>
      <c r="B59" s="906" t="s">
        <v>1555</v>
      </c>
      <c r="C59" s="868" t="s">
        <v>1558</v>
      </c>
      <c r="D59" s="871">
        <v>2301</v>
      </c>
      <c r="E59" s="851" t="s">
        <v>3946</v>
      </c>
      <c r="F59" s="851">
        <v>2301079</v>
      </c>
      <c r="G59" s="851" t="s">
        <v>7362</v>
      </c>
      <c r="H59" s="851" t="s">
        <v>7363</v>
      </c>
      <c r="I59" s="1184">
        <v>2021004540213</v>
      </c>
      <c r="J59" s="812">
        <v>931</v>
      </c>
      <c r="K59" s="854" t="str">
        <f>+[28]Metas!K1089</f>
        <v>Nuevas zonas digitales urbanos y rurales</v>
      </c>
      <c r="L59" s="857">
        <v>100</v>
      </c>
      <c r="M59" s="860">
        <f t="shared" ref="M59:M79" si="63">SUM(N59:Q59)</f>
        <v>100</v>
      </c>
      <c r="N59" s="836">
        <v>25</v>
      </c>
      <c r="O59" s="839">
        <v>25</v>
      </c>
      <c r="P59" s="863">
        <v>25</v>
      </c>
      <c r="Q59" s="866">
        <v>25</v>
      </c>
      <c r="R59" s="812">
        <f>+$J59</f>
        <v>931</v>
      </c>
      <c r="S59" s="697" t="s">
        <v>7438</v>
      </c>
      <c r="T59" s="698" t="s">
        <v>3821</v>
      </c>
      <c r="U59" s="698" t="s">
        <v>3827</v>
      </c>
      <c r="V59" s="698" t="s">
        <v>3831</v>
      </c>
      <c r="W59" s="697" t="s">
        <v>7439</v>
      </c>
      <c r="X59" s="624">
        <v>45108</v>
      </c>
      <c r="Y59" s="624">
        <v>45291</v>
      </c>
      <c r="Z59" s="256"/>
      <c r="AA59" s="256"/>
      <c r="AB59" s="812">
        <f t="shared" ref="AB59" si="64">+$J59</f>
        <v>931</v>
      </c>
      <c r="AC59" s="827">
        <f t="shared" ref="AC59" si="65">+L59</f>
        <v>100</v>
      </c>
      <c r="AD59" s="309">
        <f t="shared" si="25"/>
        <v>15</v>
      </c>
      <c r="AE59" s="309">
        <f t="shared" si="25"/>
        <v>15</v>
      </c>
      <c r="AF59" s="44">
        <f t="shared" si="25"/>
        <v>0</v>
      </c>
      <c r="AG59" s="44">
        <f t="shared" si="25"/>
        <v>0</v>
      </c>
      <c r="AH59" s="44">
        <f t="shared" si="25"/>
        <v>0</v>
      </c>
      <c r="AI59" s="44">
        <f t="shared" si="25"/>
        <v>0</v>
      </c>
      <c r="AJ59" s="44">
        <f t="shared" si="25"/>
        <v>0</v>
      </c>
      <c r="AK59" s="812">
        <f t="shared" ref="AK59" si="66">+$J59</f>
        <v>931</v>
      </c>
      <c r="AL59" s="830">
        <f t="shared" ref="AL59:AL79" si="67">+N59</f>
        <v>25</v>
      </c>
      <c r="AM59" s="44">
        <f t="shared" si="2"/>
        <v>3.75</v>
      </c>
      <c r="AN59" s="310">
        <f>+(15)/4</f>
        <v>3.75</v>
      </c>
      <c r="AO59" s="47"/>
      <c r="AP59" s="47"/>
      <c r="AQ59" s="47"/>
      <c r="AR59" s="47"/>
      <c r="AS59" s="47"/>
      <c r="AT59" s="812">
        <f t="shared" ref="AT59" si="68">+$J59</f>
        <v>931</v>
      </c>
      <c r="AU59" s="833">
        <f t="shared" ref="AU59:AU79" si="69">+O59</f>
        <v>25</v>
      </c>
      <c r="AV59" s="44">
        <f t="shared" si="3"/>
        <v>3.75</v>
      </c>
      <c r="AW59" s="310">
        <v>3.75</v>
      </c>
      <c r="AX59" s="47"/>
      <c r="AY59" s="47"/>
      <c r="AZ59" s="47"/>
      <c r="BA59" s="47"/>
      <c r="BB59" s="47"/>
      <c r="BC59" s="812">
        <f t="shared" ref="BC59" si="70">+$J59</f>
        <v>931</v>
      </c>
      <c r="BD59" s="809">
        <f t="shared" ref="BD59:BD79" si="71">+P59</f>
        <v>25</v>
      </c>
      <c r="BE59" s="44">
        <f t="shared" si="4"/>
        <v>3.75</v>
      </c>
      <c r="BF59" s="310">
        <v>3.75</v>
      </c>
      <c r="BG59" s="47"/>
      <c r="BH59" s="47"/>
      <c r="BI59" s="47"/>
      <c r="BJ59" s="47"/>
      <c r="BK59" s="47"/>
      <c r="BL59" s="812">
        <f t="shared" ref="BL59" si="72">+$J59</f>
        <v>931</v>
      </c>
      <c r="BM59" s="815">
        <f t="shared" ref="BM59:BM79" si="73">+Q59</f>
        <v>25</v>
      </c>
      <c r="BN59" s="44">
        <f t="shared" si="5"/>
        <v>3.75</v>
      </c>
      <c r="BO59" s="310">
        <v>3.75</v>
      </c>
      <c r="BP59" s="47"/>
      <c r="BQ59" s="47"/>
      <c r="BR59" s="47"/>
      <c r="BS59" s="47"/>
      <c r="BT59" s="47"/>
      <c r="BU59" s="818"/>
      <c r="BV59" s="819"/>
      <c r="BW59" s="819"/>
      <c r="BX59" s="819"/>
      <c r="BY59" s="819"/>
      <c r="BZ59" s="819"/>
      <c r="CA59" s="819"/>
      <c r="CB59" s="819"/>
      <c r="CC59" s="820"/>
    </row>
    <row r="60" spans="1:81" s="58" customFormat="1" ht="40.200000000000003" customHeight="1" x14ac:dyDescent="0.3">
      <c r="A60" s="34"/>
      <c r="B60" s="907"/>
      <c r="C60" s="869"/>
      <c r="D60" s="872"/>
      <c r="E60" s="852"/>
      <c r="F60" s="852"/>
      <c r="G60" s="852"/>
      <c r="H60" s="852"/>
      <c r="I60" s="1185"/>
      <c r="J60" s="813"/>
      <c r="K60" s="855"/>
      <c r="L60" s="858"/>
      <c r="M60" s="861"/>
      <c r="N60" s="837"/>
      <c r="O60" s="840"/>
      <c r="P60" s="864"/>
      <c r="Q60" s="867"/>
      <c r="R60" s="813"/>
      <c r="S60" s="699" t="s">
        <v>7440</v>
      </c>
      <c r="T60" s="685" t="s">
        <v>3821</v>
      </c>
      <c r="U60" s="685" t="s">
        <v>3827</v>
      </c>
      <c r="V60" s="685" t="s">
        <v>3830</v>
      </c>
      <c r="W60" s="699" t="s">
        <v>7441</v>
      </c>
      <c r="X60" s="700">
        <v>44927</v>
      </c>
      <c r="Y60" s="700">
        <v>45291</v>
      </c>
      <c r="Z60" s="31"/>
      <c r="AA60" s="31"/>
      <c r="AB60" s="813"/>
      <c r="AC60" s="828"/>
      <c r="AD60" s="311">
        <f t="shared" si="25"/>
        <v>15</v>
      </c>
      <c r="AE60" s="311">
        <f t="shared" si="25"/>
        <v>15</v>
      </c>
      <c r="AF60" s="51">
        <f t="shared" si="25"/>
        <v>0</v>
      </c>
      <c r="AG60" s="51">
        <f t="shared" si="25"/>
        <v>0</v>
      </c>
      <c r="AH60" s="51">
        <f t="shared" si="25"/>
        <v>0</v>
      </c>
      <c r="AI60" s="51">
        <f t="shared" si="25"/>
        <v>0</v>
      </c>
      <c r="AJ60" s="51">
        <f t="shared" si="25"/>
        <v>0</v>
      </c>
      <c r="AK60" s="813"/>
      <c r="AL60" s="831"/>
      <c r="AM60" s="51">
        <f t="shared" si="2"/>
        <v>3.75</v>
      </c>
      <c r="AN60" s="312">
        <v>3.75</v>
      </c>
      <c r="AO60" s="257"/>
      <c r="AP60" s="257"/>
      <c r="AQ60" s="257"/>
      <c r="AR60" s="257"/>
      <c r="AS60" s="257"/>
      <c r="AT60" s="813"/>
      <c r="AU60" s="834"/>
      <c r="AV60" s="51">
        <f t="shared" si="3"/>
        <v>3.75</v>
      </c>
      <c r="AW60" s="312">
        <v>3.75</v>
      </c>
      <c r="AX60" s="257"/>
      <c r="AY60" s="257"/>
      <c r="AZ60" s="257"/>
      <c r="BA60" s="257"/>
      <c r="BB60" s="257"/>
      <c r="BC60" s="813"/>
      <c r="BD60" s="810"/>
      <c r="BE60" s="51">
        <f t="shared" si="4"/>
        <v>3.75</v>
      </c>
      <c r="BF60" s="312">
        <v>3.75</v>
      </c>
      <c r="BG60" s="257"/>
      <c r="BH60" s="257"/>
      <c r="BI60" s="257"/>
      <c r="BJ60" s="257"/>
      <c r="BK60" s="257"/>
      <c r="BL60" s="813"/>
      <c r="BM60" s="816"/>
      <c r="BN60" s="51">
        <f t="shared" si="5"/>
        <v>3.75</v>
      </c>
      <c r="BO60" s="312">
        <v>3.75</v>
      </c>
      <c r="BP60" s="257"/>
      <c r="BQ60" s="257"/>
      <c r="BR60" s="257"/>
      <c r="BS60" s="257"/>
      <c r="BT60" s="257"/>
      <c r="BU60" s="821"/>
      <c r="BV60" s="822"/>
      <c r="BW60" s="822"/>
      <c r="BX60" s="822"/>
      <c r="BY60" s="822"/>
      <c r="BZ60" s="822"/>
      <c r="CA60" s="822"/>
      <c r="CB60" s="822"/>
      <c r="CC60" s="823"/>
    </row>
    <row r="61" spans="1:81" s="58" customFormat="1" ht="40.200000000000003" customHeight="1" x14ac:dyDescent="0.3">
      <c r="A61" s="34"/>
      <c r="B61" s="907"/>
      <c r="C61" s="869"/>
      <c r="D61" s="872"/>
      <c r="E61" s="852"/>
      <c r="F61" s="852"/>
      <c r="G61" s="852"/>
      <c r="H61" s="852"/>
      <c r="I61" s="1185"/>
      <c r="J61" s="813"/>
      <c r="K61" s="855"/>
      <c r="L61" s="858"/>
      <c r="M61" s="861"/>
      <c r="N61" s="837"/>
      <c r="O61" s="840"/>
      <c r="P61" s="864"/>
      <c r="Q61" s="867"/>
      <c r="R61" s="813"/>
      <c r="S61" s="39"/>
      <c r="T61" s="236"/>
      <c r="U61" s="236"/>
      <c r="V61" s="236"/>
      <c r="W61" s="39"/>
      <c r="X61" s="31"/>
      <c r="Y61" s="31"/>
      <c r="Z61" s="31"/>
      <c r="AA61" s="31"/>
      <c r="AB61" s="813"/>
      <c r="AC61" s="828"/>
      <c r="AD61" s="311">
        <f t="shared" si="25"/>
        <v>0</v>
      </c>
      <c r="AE61" s="311">
        <f t="shared" si="25"/>
        <v>0</v>
      </c>
      <c r="AF61" s="51">
        <f t="shared" si="25"/>
        <v>0</v>
      </c>
      <c r="AG61" s="51">
        <f t="shared" si="25"/>
        <v>0</v>
      </c>
      <c r="AH61" s="51">
        <f t="shared" si="25"/>
        <v>0</v>
      </c>
      <c r="AI61" s="51">
        <f t="shared" si="25"/>
        <v>0</v>
      </c>
      <c r="AJ61" s="51">
        <f t="shared" si="25"/>
        <v>0</v>
      </c>
      <c r="AK61" s="813"/>
      <c r="AL61" s="831"/>
      <c r="AM61" s="51">
        <f t="shared" si="2"/>
        <v>0</v>
      </c>
      <c r="AN61" s="257"/>
      <c r="AO61" s="257"/>
      <c r="AP61" s="257"/>
      <c r="AQ61" s="257"/>
      <c r="AR61" s="257"/>
      <c r="AS61" s="257"/>
      <c r="AT61" s="813"/>
      <c r="AU61" s="834"/>
      <c r="AV61" s="51">
        <f t="shared" si="3"/>
        <v>0</v>
      </c>
      <c r="AW61" s="257"/>
      <c r="AX61" s="257"/>
      <c r="AY61" s="257"/>
      <c r="AZ61" s="257"/>
      <c r="BA61" s="257"/>
      <c r="BB61" s="257"/>
      <c r="BC61" s="813"/>
      <c r="BD61" s="810"/>
      <c r="BE61" s="51">
        <f t="shared" si="4"/>
        <v>0</v>
      </c>
      <c r="BF61" s="257"/>
      <c r="BG61" s="257"/>
      <c r="BH61" s="257"/>
      <c r="BI61" s="257"/>
      <c r="BJ61" s="257"/>
      <c r="BK61" s="257"/>
      <c r="BL61" s="813"/>
      <c r="BM61" s="816"/>
      <c r="BN61" s="51">
        <f t="shared" si="5"/>
        <v>0</v>
      </c>
      <c r="BO61" s="257"/>
      <c r="BP61" s="257"/>
      <c r="BQ61" s="257"/>
      <c r="BR61" s="257"/>
      <c r="BS61" s="257"/>
      <c r="BT61" s="257"/>
      <c r="BU61" s="821"/>
      <c r="BV61" s="822"/>
      <c r="BW61" s="822"/>
      <c r="BX61" s="822"/>
      <c r="BY61" s="822"/>
      <c r="BZ61" s="822"/>
      <c r="CA61" s="822"/>
      <c r="CB61" s="822"/>
      <c r="CC61" s="823"/>
    </row>
    <row r="62" spans="1:81" s="58" customFormat="1" ht="40.200000000000003" customHeight="1" thickBot="1" x14ac:dyDescent="0.35">
      <c r="A62" s="34"/>
      <c r="B62" s="907"/>
      <c r="C62" s="869"/>
      <c r="D62" s="873"/>
      <c r="E62" s="853"/>
      <c r="F62" s="853"/>
      <c r="G62" s="853"/>
      <c r="H62" s="853"/>
      <c r="I62" s="1186"/>
      <c r="J62" s="814"/>
      <c r="K62" s="856"/>
      <c r="L62" s="859"/>
      <c r="M62" s="862"/>
      <c r="N62" s="838"/>
      <c r="O62" s="841"/>
      <c r="P62" s="865"/>
      <c r="Q62" s="874"/>
      <c r="R62" s="814"/>
      <c r="S62" s="232"/>
      <c r="T62" s="237"/>
      <c r="U62" s="237"/>
      <c r="V62" s="237"/>
      <c r="W62" s="232"/>
      <c r="X62" s="260"/>
      <c r="Y62" s="260"/>
      <c r="Z62" s="260"/>
      <c r="AA62" s="260"/>
      <c r="AB62" s="814"/>
      <c r="AC62" s="829"/>
      <c r="AD62" s="313">
        <f t="shared" si="25"/>
        <v>0</v>
      </c>
      <c r="AE62" s="313">
        <f t="shared" si="25"/>
        <v>0</v>
      </c>
      <c r="AF62" s="46">
        <f t="shared" si="25"/>
        <v>0</v>
      </c>
      <c r="AG62" s="46">
        <f t="shared" si="25"/>
        <v>0</v>
      </c>
      <c r="AH62" s="46">
        <f t="shared" si="25"/>
        <v>0</v>
      </c>
      <c r="AI62" s="46">
        <f t="shared" si="25"/>
        <v>0</v>
      </c>
      <c r="AJ62" s="46">
        <f t="shared" si="25"/>
        <v>0</v>
      </c>
      <c r="AK62" s="814"/>
      <c r="AL62" s="832"/>
      <c r="AM62" s="46">
        <f t="shared" si="2"/>
        <v>0</v>
      </c>
      <c r="AN62" s="49"/>
      <c r="AO62" s="49"/>
      <c r="AP62" s="49"/>
      <c r="AQ62" s="49"/>
      <c r="AR62" s="49"/>
      <c r="AS62" s="49"/>
      <c r="AT62" s="814"/>
      <c r="AU62" s="835"/>
      <c r="AV62" s="46">
        <f t="shared" si="3"/>
        <v>0</v>
      </c>
      <c r="AW62" s="49"/>
      <c r="AX62" s="49"/>
      <c r="AY62" s="49"/>
      <c r="AZ62" s="49"/>
      <c r="BA62" s="49"/>
      <c r="BB62" s="49"/>
      <c r="BC62" s="814"/>
      <c r="BD62" s="811"/>
      <c r="BE62" s="46">
        <f t="shared" si="4"/>
        <v>0</v>
      </c>
      <c r="BF62" s="49"/>
      <c r="BG62" s="49"/>
      <c r="BH62" s="49"/>
      <c r="BI62" s="49"/>
      <c r="BJ62" s="49"/>
      <c r="BK62" s="49"/>
      <c r="BL62" s="814"/>
      <c r="BM62" s="817"/>
      <c r="BN62" s="46">
        <f t="shared" si="5"/>
        <v>0</v>
      </c>
      <c r="BO62" s="49"/>
      <c r="BP62" s="49"/>
      <c r="BQ62" s="49"/>
      <c r="BR62" s="49"/>
      <c r="BS62" s="49"/>
      <c r="BT62" s="49"/>
      <c r="BU62" s="824"/>
      <c r="BV62" s="825"/>
      <c r="BW62" s="825"/>
      <c r="BX62" s="825"/>
      <c r="BY62" s="825"/>
      <c r="BZ62" s="825"/>
      <c r="CA62" s="825"/>
      <c r="CB62" s="825"/>
      <c r="CC62" s="826"/>
    </row>
    <row r="63" spans="1:81" s="58" customFormat="1" ht="40.200000000000003" customHeight="1" thickTop="1" x14ac:dyDescent="0.3">
      <c r="A63" s="34"/>
      <c r="B63" s="907"/>
      <c r="C63" s="869"/>
      <c r="D63" s="871">
        <v>2301</v>
      </c>
      <c r="E63" s="851" t="s">
        <v>3946</v>
      </c>
      <c r="F63" s="851">
        <v>2301079</v>
      </c>
      <c r="G63" s="851" t="s">
        <v>7362</v>
      </c>
      <c r="H63" s="851" t="s">
        <v>7363</v>
      </c>
      <c r="I63" s="1184">
        <v>2021004540213</v>
      </c>
      <c r="J63" s="812">
        <v>932</v>
      </c>
      <c r="K63" s="854" t="str">
        <f>+[28]Metas!K1090</f>
        <v>Nuevos sitios digitales comunitarios urbanos y rurales</v>
      </c>
      <c r="L63" s="857">
        <v>1</v>
      </c>
      <c r="M63" s="860">
        <f t="shared" si="63"/>
        <v>1</v>
      </c>
      <c r="N63" s="836"/>
      <c r="O63" s="839"/>
      <c r="P63" s="863">
        <v>1</v>
      </c>
      <c r="Q63" s="866"/>
      <c r="R63" s="812">
        <f>+$J63</f>
        <v>932</v>
      </c>
      <c r="S63" s="697" t="s">
        <v>7442</v>
      </c>
      <c r="T63" s="698" t="s">
        <v>3821</v>
      </c>
      <c r="U63" s="698" t="s">
        <v>3827</v>
      </c>
      <c r="V63" s="698" t="s">
        <v>3831</v>
      </c>
      <c r="W63" s="697" t="s">
        <v>7443</v>
      </c>
      <c r="X63" s="624">
        <v>45017</v>
      </c>
      <c r="Y63" s="624">
        <v>45291</v>
      </c>
      <c r="Z63" s="256"/>
      <c r="AA63" s="256"/>
      <c r="AB63" s="812">
        <f t="shared" ref="AB63" si="74">+$J63</f>
        <v>932</v>
      </c>
      <c r="AC63" s="827">
        <f t="shared" ref="AC63" si="75">+L63</f>
        <v>1</v>
      </c>
      <c r="AD63" s="309">
        <f t="shared" si="25"/>
        <v>15</v>
      </c>
      <c r="AE63" s="309">
        <f t="shared" si="25"/>
        <v>15</v>
      </c>
      <c r="AF63" s="44">
        <f t="shared" si="25"/>
        <v>0</v>
      </c>
      <c r="AG63" s="44">
        <f t="shared" si="25"/>
        <v>0</v>
      </c>
      <c r="AH63" s="44">
        <f t="shared" si="25"/>
        <v>0</v>
      </c>
      <c r="AI63" s="44">
        <f t="shared" si="25"/>
        <v>0</v>
      </c>
      <c r="AJ63" s="44">
        <f t="shared" si="25"/>
        <v>0</v>
      </c>
      <c r="AK63" s="812">
        <f t="shared" ref="AK63" si="76">+$J63</f>
        <v>932</v>
      </c>
      <c r="AL63" s="830">
        <f t="shared" si="67"/>
        <v>0</v>
      </c>
      <c r="AM63" s="44">
        <f t="shared" si="2"/>
        <v>3.75</v>
      </c>
      <c r="AN63" s="310">
        <f>+(7.5)/2</f>
        <v>3.75</v>
      </c>
      <c r="AO63" s="47"/>
      <c r="AP63" s="47"/>
      <c r="AQ63" s="47"/>
      <c r="AR63" s="47"/>
      <c r="AS63" s="47"/>
      <c r="AT63" s="812">
        <f t="shared" ref="AT63" si="77">+$J63</f>
        <v>932</v>
      </c>
      <c r="AU63" s="833">
        <f t="shared" si="69"/>
        <v>0</v>
      </c>
      <c r="AV63" s="44">
        <f t="shared" si="3"/>
        <v>3.75</v>
      </c>
      <c r="AW63" s="310">
        <f>+(7.5)/2</f>
        <v>3.75</v>
      </c>
      <c r="AX63" s="47"/>
      <c r="AY63" s="47"/>
      <c r="AZ63" s="47"/>
      <c r="BA63" s="47"/>
      <c r="BB63" s="47"/>
      <c r="BC63" s="812">
        <f t="shared" ref="BC63" si="78">+$J63</f>
        <v>932</v>
      </c>
      <c r="BD63" s="809">
        <f t="shared" si="71"/>
        <v>1</v>
      </c>
      <c r="BE63" s="44">
        <f t="shared" si="4"/>
        <v>3.75</v>
      </c>
      <c r="BF63" s="310">
        <f>+(7.5)/2</f>
        <v>3.75</v>
      </c>
      <c r="BG63" s="47"/>
      <c r="BH63" s="47"/>
      <c r="BI63" s="47"/>
      <c r="BJ63" s="47"/>
      <c r="BK63" s="47"/>
      <c r="BL63" s="812">
        <f t="shared" ref="BL63" si="79">+$J63</f>
        <v>932</v>
      </c>
      <c r="BM63" s="815">
        <f t="shared" si="73"/>
        <v>0</v>
      </c>
      <c r="BN63" s="44">
        <f t="shared" si="5"/>
        <v>3.75</v>
      </c>
      <c r="BO63" s="310">
        <f>+(7.5)/2</f>
        <v>3.75</v>
      </c>
      <c r="BP63" s="47"/>
      <c r="BQ63" s="47"/>
      <c r="BR63" s="47"/>
      <c r="BS63" s="47"/>
      <c r="BT63" s="47"/>
      <c r="BU63" s="818"/>
      <c r="BV63" s="819"/>
      <c r="BW63" s="819"/>
      <c r="BX63" s="819"/>
      <c r="BY63" s="819"/>
      <c r="BZ63" s="819"/>
      <c r="CA63" s="819"/>
      <c r="CB63" s="819"/>
      <c r="CC63" s="820"/>
    </row>
    <row r="64" spans="1:81" s="58" customFormat="1" ht="40.200000000000003" customHeight="1" x14ac:dyDescent="0.3">
      <c r="A64" s="34"/>
      <c r="B64" s="907"/>
      <c r="C64" s="869"/>
      <c r="D64" s="872"/>
      <c r="E64" s="852"/>
      <c r="F64" s="852"/>
      <c r="G64" s="852"/>
      <c r="H64" s="852"/>
      <c r="I64" s="1185"/>
      <c r="J64" s="813"/>
      <c r="K64" s="855"/>
      <c r="L64" s="858"/>
      <c r="M64" s="861"/>
      <c r="N64" s="837"/>
      <c r="O64" s="840"/>
      <c r="P64" s="864"/>
      <c r="Q64" s="867"/>
      <c r="R64" s="813"/>
      <c r="S64" s="699" t="s">
        <v>7428</v>
      </c>
      <c r="T64" s="685" t="s">
        <v>3821</v>
      </c>
      <c r="U64" s="685" t="s">
        <v>3827</v>
      </c>
      <c r="V64" s="685" t="s">
        <v>3830</v>
      </c>
      <c r="W64" s="699" t="s">
        <v>7429</v>
      </c>
      <c r="X64" s="700">
        <v>44927</v>
      </c>
      <c r="Y64" s="700">
        <v>45291</v>
      </c>
      <c r="Z64" s="31"/>
      <c r="AA64" s="31"/>
      <c r="AB64" s="813"/>
      <c r="AC64" s="828"/>
      <c r="AD64" s="311">
        <f t="shared" si="25"/>
        <v>15</v>
      </c>
      <c r="AE64" s="311">
        <f t="shared" si="25"/>
        <v>15</v>
      </c>
      <c r="AF64" s="51">
        <f t="shared" si="25"/>
        <v>0</v>
      </c>
      <c r="AG64" s="51">
        <f t="shared" si="25"/>
        <v>0</v>
      </c>
      <c r="AH64" s="51">
        <f t="shared" si="25"/>
        <v>0</v>
      </c>
      <c r="AI64" s="51">
        <f t="shared" si="25"/>
        <v>0</v>
      </c>
      <c r="AJ64" s="51">
        <f t="shared" si="25"/>
        <v>0</v>
      </c>
      <c r="AK64" s="813"/>
      <c r="AL64" s="831"/>
      <c r="AM64" s="51">
        <f t="shared" si="2"/>
        <v>3.75</v>
      </c>
      <c r="AN64" s="312">
        <v>3.75</v>
      </c>
      <c r="AO64" s="257"/>
      <c r="AP64" s="257"/>
      <c r="AQ64" s="257"/>
      <c r="AR64" s="257"/>
      <c r="AS64" s="257"/>
      <c r="AT64" s="813"/>
      <c r="AU64" s="834"/>
      <c r="AV64" s="51">
        <f t="shared" si="3"/>
        <v>3.75</v>
      </c>
      <c r="AW64" s="312">
        <v>3.75</v>
      </c>
      <c r="AX64" s="257"/>
      <c r="AY64" s="257"/>
      <c r="AZ64" s="257"/>
      <c r="BA64" s="257"/>
      <c r="BB64" s="257"/>
      <c r="BC64" s="813"/>
      <c r="BD64" s="810"/>
      <c r="BE64" s="51">
        <f t="shared" si="4"/>
        <v>3.75</v>
      </c>
      <c r="BF64" s="312">
        <v>3.75</v>
      </c>
      <c r="BG64" s="257"/>
      <c r="BH64" s="257"/>
      <c r="BI64" s="257"/>
      <c r="BJ64" s="257"/>
      <c r="BK64" s="257"/>
      <c r="BL64" s="813"/>
      <c r="BM64" s="816"/>
      <c r="BN64" s="51">
        <f t="shared" si="5"/>
        <v>3.75</v>
      </c>
      <c r="BO64" s="312">
        <v>3.75</v>
      </c>
      <c r="BP64" s="257"/>
      <c r="BQ64" s="257"/>
      <c r="BR64" s="257"/>
      <c r="BS64" s="257"/>
      <c r="BT64" s="257"/>
      <c r="BU64" s="821"/>
      <c r="BV64" s="822"/>
      <c r="BW64" s="822"/>
      <c r="BX64" s="822"/>
      <c r="BY64" s="822"/>
      <c r="BZ64" s="822"/>
      <c r="CA64" s="822"/>
      <c r="CB64" s="822"/>
      <c r="CC64" s="823"/>
    </row>
    <row r="65" spans="1:81" s="58" customFormat="1" ht="40.200000000000003" customHeight="1" x14ac:dyDescent="0.3">
      <c r="A65" s="34"/>
      <c r="B65" s="907"/>
      <c r="C65" s="869"/>
      <c r="D65" s="872"/>
      <c r="E65" s="852"/>
      <c r="F65" s="852"/>
      <c r="G65" s="852"/>
      <c r="H65" s="852"/>
      <c r="I65" s="1185"/>
      <c r="J65" s="813"/>
      <c r="K65" s="855"/>
      <c r="L65" s="858"/>
      <c r="M65" s="861"/>
      <c r="N65" s="837"/>
      <c r="O65" s="840"/>
      <c r="P65" s="864"/>
      <c r="Q65" s="867"/>
      <c r="R65" s="813"/>
      <c r="S65" s="39"/>
      <c r="T65" s="236"/>
      <c r="U65" s="236"/>
      <c r="V65" s="236"/>
      <c r="W65" s="39"/>
      <c r="X65" s="31"/>
      <c r="Y65" s="31"/>
      <c r="Z65" s="31"/>
      <c r="AA65" s="31"/>
      <c r="AB65" s="813"/>
      <c r="AC65" s="828"/>
      <c r="AD65" s="311">
        <f t="shared" si="25"/>
        <v>0</v>
      </c>
      <c r="AE65" s="311">
        <f t="shared" si="25"/>
        <v>0</v>
      </c>
      <c r="AF65" s="51">
        <f t="shared" si="25"/>
        <v>0</v>
      </c>
      <c r="AG65" s="51">
        <f t="shared" si="25"/>
        <v>0</v>
      </c>
      <c r="AH65" s="51">
        <f t="shared" si="25"/>
        <v>0</v>
      </c>
      <c r="AI65" s="51">
        <f t="shared" si="25"/>
        <v>0</v>
      </c>
      <c r="AJ65" s="51">
        <f t="shared" si="25"/>
        <v>0</v>
      </c>
      <c r="AK65" s="813"/>
      <c r="AL65" s="831"/>
      <c r="AM65" s="51">
        <f t="shared" si="2"/>
        <v>0</v>
      </c>
      <c r="AN65" s="312"/>
      <c r="AO65" s="257"/>
      <c r="AP65" s="257"/>
      <c r="AQ65" s="257"/>
      <c r="AR65" s="257"/>
      <c r="AS65" s="257"/>
      <c r="AT65" s="813"/>
      <c r="AU65" s="834"/>
      <c r="AV65" s="51">
        <f t="shared" si="3"/>
        <v>0</v>
      </c>
      <c r="AW65" s="257"/>
      <c r="AX65" s="257"/>
      <c r="AY65" s="257"/>
      <c r="AZ65" s="257"/>
      <c r="BA65" s="257"/>
      <c r="BB65" s="257"/>
      <c r="BC65" s="813"/>
      <c r="BD65" s="810"/>
      <c r="BE65" s="51">
        <f t="shared" si="4"/>
        <v>0</v>
      </c>
      <c r="BF65" s="257"/>
      <c r="BG65" s="257"/>
      <c r="BH65" s="257"/>
      <c r="BI65" s="257"/>
      <c r="BJ65" s="257"/>
      <c r="BK65" s="257"/>
      <c r="BL65" s="813"/>
      <c r="BM65" s="816"/>
      <c r="BN65" s="51">
        <f t="shared" si="5"/>
        <v>0</v>
      </c>
      <c r="BO65" s="257"/>
      <c r="BP65" s="257"/>
      <c r="BQ65" s="257"/>
      <c r="BR65" s="257"/>
      <c r="BS65" s="257"/>
      <c r="BT65" s="257"/>
      <c r="BU65" s="821"/>
      <c r="BV65" s="822"/>
      <c r="BW65" s="822"/>
      <c r="BX65" s="822"/>
      <c r="BY65" s="822"/>
      <c r="BZ65" s="822"/>
      <c r="CA65" s="822"/>
      <c r="CB65" s="822"/>
      <c r="CC65" s="823"/>
    </row>
    <row r="66" spans="1:81" s="58" customFormat="1" ht="40.200000000000003" customHeight="1" thickBot="1" x14ac:dyDescent="0.35">
      <c r="A66" s="34"/>
      <c r="B66" s="907"/>
      <c r="C66" s="869"/>
      <c r="D66" s="873"/>
      <c r="E66" s="853"/>
      <c r="F66" s="853"/>
      <c r="G66" s="853"/>
      <c r="H66" s="853"/>
      <c r="I66" s="1186"/>
      <c r="J66" s="814"/>
      <c r="K66" s="856"/>
      <c r="L66" s="859"/>
      <c r="M66" s="862"/>
      <c r="N66" s="838"/>
      <c r="O66" s="841"/>
      <c r="P66" s="865"/>
      <c r="Q66" s="874"/>
      <c r="R66" s="814"/>
      <c r="S66" s="232"/>
      <c r="T66" s="237"/>
      <c r="U66" s="237"/>
      <c r="V66" s="237"/>
      <c r="W66" s="232"/>
      <c r="X66" s="260"/>
      <c r="Y66" s="260"/>
      <c r="Z66" s="260"/>
      <c r="AA66" s="260"/>
      <c r="AB66" s="814"/>
      <c r="AC66" s="829"/>
      <c r="AD66" s="313">
        <f t="shared" si="25"/>
        <v>0</v>
      </c>
      <c r="AE66" s="313">
        <f t="shared" si="25"/>
        <v>0</v>
      </c>
      <c r="AF66" s="46">
        <f t="shared" si="25"/>
        <v>0</v>
      </c>
      <c r="AG66" s="46">
        <f t="shared" si="25"/>
        <v>0</v>
      </c>
      <c r="AH66" s="46">
        <f t="shared" si="25"/>
        <v>0</v>
      </c>
      <c r="AI66" s="46">
        <f t="shared" si="25"/>
        <v>0</v>
      </c>
      <c r="AJ66" s="46">
        <f t="shared" si="25"/>
        <v>0</v>
      </c>
      <c r="AK66" s="814"/>
      <c r="AL66" s="832"/>
      <c r="AM66" s="46">
        <f t="shared" si="2"/>
        <v>0</v>
      </c>
      <c r="AN66" s="312"/>
      <c r="AO66" s="49"/>
      <c r="AP66" s="49"/>
      <c r="AQ66" s="49"/>
      <c r="AR66" s="49"/>
      <c r="AS66" s="49"/>
      <c r="AT66" s="814"/>
      <c r="AU66" s="835"/>
      <c r="AV66" s="46">
        <f t="shared" si="3"/>
        <v>0</v>
      </c>
      <c r="AW66" s="49"/>
      <c r="AX66" s="49"/>
      <c r="AY66" s="49"/>
      <c r="AZ66" s="49"/>
      <c r="BA66" s="49"/>
      <c r="BB66" s="49"/>
      <c r="BC66" s="814"/>
      <c r="BD66" s="811"/>
      <c r="BE66" s="46">
        <f t="shared" si="4"/>
        <v>0</v>
      </c>
      <c r="BF66" s="49"/>
      <c r="BG66" s="49"/>
      <c r="BH66" s="49"/>
      <c r="BI66" s="49"/>
      <c r="BJ66" s="49"/>
      <c r="BK66" s="49"/>
      <c r="BL66" s="814"/>
      <c r="BM66" s="817"/>
      <c r="BN66" s="46">
        <f t="shared" si="5"/>
        <v>0</v>
      </c>
      <c r="BO66" s="49"/>
      <c r="BP66" s="49"/>
      <c r="BQ66" s="49"/>
      <c r="BR66" s="49"/>
      <c r="BS66" s="49"/>
      <c r="BT66" s="49"/>
      <c r="BU66" s="824"/>
      <c r="BV66" s="825"/>
      <c r="BW66" s="825"/>
      <c r="BX66" s="825"/>
      <c r="BY66" s="825"/>
      <c r="BZ66" s="825"/>
      <c r="CA66" s="825"/>
      <c r="CB66" s="825"/>
      <c r="CC66" s="826"/>
    </row>
    <row r="67" spans="1:81" s="58" customFormat="1" ht="40.200000000000003" customHeight="1" thickTop="1" x14ac:dyDescent="0.3">
      <c r="A67" s="34"/>
      <c r="B67" s="907"/>
      <c r="C67" s="869"/>
      <c r="D67" s="871">
        <v>2301</v>
      </c>
      <c r="E67" s="851" t="s">
        <v>3946</v>
      </c>
      <c r="F67" s="851">
        <v>2301028</v>
      </c>
      <c r="G67" s="851" t="s">
        <v>7362</v>
      </c>
      <c r="H67" s="851" t="s">
        <v>7363</v>
      </c>
      <c r="I67" s="1184">
        <v>2021004540213</v>
      </c>
      <c r="J67" s="812">
        <v>933</v>
      </c>
      <c r="K67" s="854" t="str">
        <f>+[28]Metas!K1091</f>
        <v>Diseño de estrategia para la ampliación de cobertura de telefonía móvil</v>
      </c>
      <c r="L67" s="857">
        <v>1</v>
      </c>
      <c r="M67" s="860">
        <f t="shared" si="63"/>
        <v>1</v>
      </c>
      <c r="N67" s="836">
        <v>0.25</v>
      </c>
      <c r="O67" s="839">
        <v>0.25</v>
      </c>
      <c r="P67" s="863">
        <v>0.25</v>
      </c>
      <c r="Q67" s="866">
        <v>0.25</v>
      </c>
      <c r="R67" s="812">
        <f>+$J67</f>
        <v>933</v>
      </c>
      <c r="S67" s="697" t="s">
        <v>7444</v>
      </c>
      <c r="T67" s="698" t="s">
        <v>3821</v>
      </c>
      <c r="U67" s="698" t="s">
        <v>3827</v>
      </c>
      <c r="V67" s="698" t="s">
        <v>3831</v>
      </c>
      <c r="W67" s="697" t="s">
        <v>7445</v>
      </c>
      <c r="X67" s="624">
        <v>45017</v>
      </c>
      <c r="Y67" s="624">
        <v>45291</v>
      </c>
      <c r="Z67" s="256"/>
      <c r="AA67" s="256"/>
      <c r="AB67" s="812">
        <f t="shared" ref="AB67" si="80">+$J67</f>
        <v>933</v>
      </c>
      <c r="AC67" s="827">
        <f t="shared" ref="AC67" si="81">+L67</f>
        <v>1</v>
      </c>
      <c r="AD67" s="309">
        <f t="shared" si="25"/>
        <v>3.5</v>
      </c>
      <c r="AE67" s="309">
        <f t="shared" si="25"/>
        <v>3.5</v>
      </c>
      <c r="AF67" s="44">
        <f t="shared" si="25"/>
        <v>0</v>
      </c>
      <c r="AG67" s="44">
        <f t="shared" si="25"/>
        <v>0</v>
      </c>
      <c r="AH67" s="44">
        <f t="shared" si="25"/>
        <v>0</v>
      </c>
      <c r="AI67" s="44">
        <f t="shared" si="25"/>
        <v>0</v>
      </c>
      <c r="AJ67" s="44">
        <f t="shared" si="25"/>
        <v>0</v>
      </c>
      <c r="AK67" s="812">
        <f t="shared" ref="AK67" si="82">+$J67</f>
        <v>933</v>
      </c>
      <c r="AL67" s="830">
        <f t="shared" si="67"/>
        <v>0.25</v>
      </c>
      <c r="AM67" s="44">
        <f t="shared" si="2"/>
        <v>0.875</v>
      </c>
      <c r="AN67" s="310">
        <f>+(3.5)/4</f>
        <v>0.875</v>
      </c>
      <c r="AO67" s="47"/>
      <c r="AP67" s="47"/>
      <c r="AQ67" s="47"/>
      <c r="AR67" s="47"/>
      <c r="AS67" s="47"/>
      <c r="AT67" s="812">
        <f t="shared" ref="AT67" si="83">+$J67</f>
        <v>933</v>
      </c>
      <c r="AU67" s="833">
        <f t="shared" si="69"/>
        <v>0.25</v>
      </c>
      <c r="AV67" s="44">
        <f t="shared" si="3"/>
        <v>0.875</v>
      </c>
      <c r="AW67" s="310">
        <v>0.875</v>
      </c>
      <c r="AX67" s="47"/>
      <c r="AY67" s="47"/>
      <c r="AZ67" s="47"/>
      <c r="BA67" s="47"/>
      <c r="BB67" s="47"/>
      <c r="BC67" s="812">
        <f t="shared" ref="BC67" si="84">+$J67</f>
        <v>933</v>
      </c>
      <c r="BD67" s="809">
        <f t="shared" si="71"/>
        <v>0.25</v>
      </c>
      <c r="BE67" s="44">
        <f t="shared" si="4"/>
        <v>0.875</v>
      </c>
      <c r="BF67" s="310">
        <v>0.875</v>
      </c>
      <c r="BG67" s="47"/>
      <c r="BH67" s="47"/>
      <c r="BI67" s="47"/>
      <c r="BJ67" s="47"/>
      <c r="BK67" s="47"/>
      <c r="BL67" s="812">
        <f t="shared" ref="BL67" si="85">+$J67</f>
        <v>933</v>
      </c>
      <c r="BM67" s="815">
        <f t="shared" si="73"/>
        <v>0.25</v>
      </c>
      <c r="BN67" s="44">
        <f t="shared" si="5"/>
        <v>0.875</v>
      </c>
      <c r="BO67" s="310">
        <v>0.875</v>
      </c>
      <c r="BP67" s="47"/>
      <c r="BQ67" s="47"/>
      <c r="BR67" s="47"/>
      <c r="BS67" s="47"/>
      <c r="BT67" s="47"/>
      <c r="BU67" s="818"/>
      <c r="BV67" s="819"/>
      <c r="BW67" s="819"/>
      <c r="BX67" s="819"/>
      <c r="BY67" s="819"/>
      <c r="BZ67" s="819"/>
      <c r="CA67" s="819"/>
      <c r="CB67" s="819"/>
      <c r="CC67" s="820"/>
    </row>
    <row r="68" spans="1:81" s="58" customFormat="1" ht="40.200000000000003" customHeight="1" x14ac:dyDescent="0.3">
      <c r="A68" s="34"/>
      <c r="B68" s="907"/>
      <c r="C68" s="869"/>
      <c r="D68" s="872"/>
      <c r="E68" s="852"/>
      <c r="F68" s="852"/>
      <c r="G68" s="852"/>
      <c r="H68" s="852"/>
      <c r="I68" s="1185"/>
      <c r="J68" s="813"/>
      <c r="K68" s="855"/>
      <c r="L68" s="858"/>
      <c r="M68" s="861"/>
      <c r="N68" s="837"/>
      <c r="O68" s="840"/>
      <c r="P68" s="864"/>
      <c r="Q68" s="867"/>
      <c r="R68" s="813"/>
      <c r="S68" s="699" t="s">
        <v>7428</v>
      </c>
      <c r="T68" s="685" t="s">
        <v>3821</v>
      </c>
      <c r="U68" s="685" t="s">
        <v>3827</v>
      </c>
      <c r="V68" s="685" t="s">
        <v>3830</v>
      </c>
      <c r="W68" s="699" t="s">
        <v>7446</v>
      </c>
      <c r="X68" s="700">
        <v>44941</v>
      </c>
      <c r="Y68" s="700">
        <v>45291</v>
      </c>
      <c r="Z68" s="31"/>
      <c r="AA68" s="31"/>
      <c r="AB68" s="813"/>
      <c r="AC68" s="828"/>
      <c r="AD68" s="311">
        <f t="shared" si="25"/>
        <v>3.52</v>
      </c>
      <c r="AE68" s="311">
        <f t="shared" si="25"/>
        <v>3.52</v>
      </c>
      <c r="AF68" s="51">
        <f t="shared" si="25"/>
        <v>0</v>
      </c>
      <c r="AG68" s="51">
        <f t="shared" ref="AG68:AJ137" si="86">+AP68+AY68+BH68+BQ68</f>
        <v>0</v>
      </c>
      <c r="AH68" s="51">
        <f t="shared" si="86"/>
        <v>0</v>
      </c>
      <c r="AI68" s="51">
        <f t="shared" si="86"/>
        <v>0</v>
      </c>
      <c r="AJ68" s="51">
        <f t="shared" si="86"/>
        <v>0</v>
      </c>
      <c r="AK68" s="813"/>
      <c r="AL68" s="831"/>
      <c r="AM68" s="51">
        <f t="shared" si="2"/>
        <v>0.88</v>
      </c>
      <c r="AN68" s="312">
        <v>0.88</v>
      </c>
      <c r="AO68" s="257"/>
      <c r="AP68" s="257"/>
      <c r="AQ68" s="257"/>
      <c r="AR68" s="257"/>
      <c r="AS68" s="257"/>
      <c r="AT68" s="813"/>
      <c r="AU68" s="834"/>
      <c r="AV68" s="51">
        <f t="shared" si="3"/>
        <v>0.88</v>
      </c>
      <c r="AW68" s="312">
        <v>0.88</v>
      </c>
      <c r="AX68" s="257"/>
      <c r="AY68" s="257"/>
      <c r="AZ68" s="257"/>
      <c r="BA68" s="257"/>
      <c r="BB68" s="257"/>
      <c r="BC68" s="813"/>
      <c r="BD68" s="810"/>
      <c r="BE68" s="51">
        <f t="shared" si="4"/>
        <v>0.88</v>
      </c>
      <c r="BF68" s="312">
        <v>0.88</v>
      </c>
      <c r="BG68" s="257"/>
      <c r="BH68" s="257"/>
      <c r="BI68" s="257"/>
      <c r="BJ68" s="257"/>
      <c r="BK68" s="257"/>
      <c r="BL68" s="813"/>
      <c r="BM68" s="816"/>
      <c r="BN68" s="51">
        <f t="shared" si="5"/>
        <v>0.88</v>
      </c>
      <c r="BO68" s="312">
        <v>0.88</v>
      </c>
      <c r="BP68" s="257"/>
      <c r="BQ68" s="257"/>
      <c r="BR68" s="257"/>
      <c r="BS68" s="257"/>
      <c r="BT68" s="257"/>
      <c r="BU68" s="821"/>
      <c r="BV68" s="822"/>
      <c r="BW68" s="822"/>
      <c r="BX68" s="822"/>
      <c r="BY68" s="822"/>
      <c r="BZ68" s="822"/>
      <c r="CA68" s="822"/>
      <c r="CB68" s="822"/>
      <c r="CC68" s="823"/>
    </row>
    <row r="69" spans="1:81" s="58" customFormat="1" ht="40.200000000000003" customHeight="1" x14ac:dyDescent="0.3">
      <c r="A69" s="34"/>
      <c r="B69" s="907"/>
      <c r="C69" s="869"/>
      <c r="D69" s="872"/>
      <c r="E69" s="852"/>
      <c r="F69" s="852"/>
      <c r="G69" s="852"/>
      <c r="H69" s="852"/>
      <c r="I69" s="1185"/>
      <c r="J69" s="813"/>
      <c r="K69" s="855"/>
      <c r="L69" s="858"/>
      <c r="M69" s="861"/>
      <c r="N69" s="837"/>
      <c r="O69" s="840"/>
      <c r="P69" s="864"/>
      <c r="Q69" s="867"/>
      <c r="R69" s="813"/>
      <c r="S69" s="699" t="s">
        <v>7447</v>
      </c>
      <c r="T69" s="685" t="s">
        <v>3821</v>
      </c>
      <c r="U69" s="685" t="s">
        <v>3827</v>
      </c>
      <c r="V69" s="685" t="s">
        <v>3831</v>
      </c>
      <c r="W69" s="699" t="s">
        <v>7448</v>
      </c>
      <c r="X69" s="700">
        <v>44941</v>
      </c>
      <c r="Y69" s="700">
        <v>45291</v>
      </c>
      <c r="Z69" s="31"/>
      <c r="AA69" s="31"/>
      <c r="AB69" s="813"/>
      <c r="AC69" s="828"/>
      <c r="AD69" s="311">
        <f t="shared" ref="AD69:AJ138" si="87">+AM69+AV69+BE69+BN69</f>
        <v>3.52</v>
      </c>
      <c r="AE69" s="311">
        <f t="shared" si="87"/>
        <v>3.52</v>
      </c>
      <c r="AF69" s="51">
        <f t="shared" si="87"/>
        <v>0</v>
      </c>
      <c r="AG69" s="51">
        <f t="shared" si="86"/>
        <v>0</v>
      </c>
      <c r="AH69" s="51">
        <f t="shared" si="86"/>
        <v>0</v>
      </c>
      <c r="AI69" s="51">
        <f t="shared" si="86"/>
        <v>0</v>
      </c>
      <c r="AJ69" s="51">
        <f t="shared" si="86"/>
        <v>0</v>
      </c>
      <c r="AK69" s="813"/>
      <c r="AL69" s="831"/>
      <c r="AM69" s="51">
        <f t="shared" si="2"/>
        <v>0.88</v>
      </c>
      <c r="AN69" s="312">
        <v>0.88</v>
      </c>
      <c r="AO69" s="257"/>
      <c r="AP69" s="257"/>
      <c r="AQ69" s="257"/>
      <c r="AR69" s="257"/>
      <c r="AS69" s="257"/>
      <c r="AT69" s="813"/>
      <c r="AU69" s="834"/>
      <c r="AV69" s="51">
        <f t="shared" si="3"/>
        <v>0.88</v>
      </c>
      <c r="AW69" s="312">
        <v>0.88</v>
      </c>
      <c r="AX69" s="257"/>
      <c r="AY69" s="257"/>
      <c r="AZ69" s="257"/>
      <c r="BA69" s="257"/>
      <c r="BB69" s="257"/>
      <c r="BC69" s="813"/>
      <c r="BD69" s="810"/>
      <c r="BE69" s="51">
        <f t="shared" si="4"/>
        <v>0.88</v>
      </c>
      <c r="BF69" s="312">
        <v>0.88</v>
      </c>
      <c r="BG69" s="257"/>
      <c r="BH69" s="257"/>
      <c r="BI69" s="257"/>
      <c r="BJ69" s="257"/>
      <c r="BK69" s="257"/>
      <c r="BL69" s="813"/>
      <c r="BM69" s="816"/>
      <c r="BN69" s="51">
        <f t="shared" si="5"/>
        <v>0.88</v>
      </c>
      <c r="BO69" s="312">
        <v>0.88</v>
      </c>
      <c r="BP69" s="257"/>
      <c r="BQ69" s="257"/>
      <c r="BR69" s="257"/>
      <c r="BS69" s="257"/>
      <c r="BT69" s="257"/>
      <c r="BU69" s="821"/>
      <c r="BV69" s="822"/>
      <c r="BW69" s="822"/>
      <c r="BX69" s="822"/>
      <c r="BY69" s="822"/>
      <c r="BZ69" s="822"/>
      <c r="CA69" s="822"/>
      <c r="CB69" s="822"/>
      <c r="CC69" s="823"/>
    </row>
    <row r="70" spans="1:81" s="58" customFormat="1" ht="40.200000000000003" customHeight="1" thickBot="1" x14ac:dyDescent="0.35">
      <c r="A70" s="34"/>
      <c r="B70" s="907"/>
      <c r="C70" s="869"/>
      <c r="D70" s="873"/>
      <c r="E70" s="853"/>
      <c r="F70" s="853"/>
      <c r="G70" s="853"/>
      <c r="H70" s="853"/>
      <c r="I70" s="1186"/>
      <c r="J70" s="814"/>
      <c r="K70" s="856"/>
      <c r="L70" s="859"/>
      <c r="M70" s="862"/>
      <c r="N70" s="838"/>
      <c r="O70" s="841"/>
      <c r="P70" s="865"/>
      <c r="Q70" s="874"/>
      <c r="R70" s="814"/>
      <c r="S70" s="692" t="s">
        <v>7449</v>
      </c>
      <c r="T70" s="689" t="s">
        <v>3821</v>
      </c>
      <c r="U70" s="689" t="s">
        <v>3827</v>
      </c>
      <c r="V70" s="689" t="s">
        <v>3831</v>
      </c>
      <c r="W70" s="692" t="s">
        <v>7450</v>
      </c>
      <c r="X70" s="701">
        <v>44941</v>
      </c>
      <c r="Y70" s="701">
        <v>45291</v>
      </c>
      <c r="Z70" s="260"/>
      <c r="AA70" s="260"/>
      <c r="AB70" s="814"/>
      <c r="AC70" s="829"/>
      <c r="AD70" s="313">
        <f t="shared" si="87"/>
        <v>3.52</v>
      </c>
      <c r="AE70" s="313">
        <f t="shared" si="87"/>
        <v>3.52</v>
      </c>
      <c r="AF70" s="46">
        <f t="shared" si="87"/>
        <v>0</v>
      </c>
      <c r="AG70" s="46">
        <f t="shared" si="86"/>
        <v>0</v>
      </c>
      <c r="AH70" s="46">
        <f t="shared" si="86"/>
        <v>0</v>
      </c>
      <c r="AI70" s="46">
        <f t="shared" si="86"/>
        <v>0</v>
      </c>
      <c r="AJ70" s="46">
        <f t="shared" si="86"/>
        <v>0</v>
      </c>
      <c r="AK70" s="814"/>
      <c r="AL70" s="832"/>
      <c r="AM70" s="46">
        <f t="shared" si="2"/>
        <v>0.88</v>
      </c>
      <c r="AN70" s="312">
        <v>0.88</v>
      </c>
      <c r="AO70" s="49"/>
      <c r="AP70" s="49"/>
      <c r="AQ70" s="49"/>
      <c r="AR70" s="49"/>
      <c r="AS70" s="49"/>
      <c r="AT70" s="814"/>
      <c r="AU70" s="835"/>
      <c r="AV70" s="46">
        <f t="shared" si="3"/>
        <v>0.88</v>
      </c>
      <c r="AW70" s="314">
        <v>0.88</v>
      </c>
      <c r="AX70" s="49"/>
      <c r="AY70" s="49"/>
      <c r="AZ70" s="49"/>
      <c r="BA70" s="49"/>
      <c r="BB70" s="49"/>
      <c r="BC70" s="814"/>
      <c r="BD70" s="811"/>
      <c r="BE70" s="46">
        <f t="shared" si="4"/>
        <v>0.88</v>
      </c>
      <c r="BF70" s="314">
        <v>0.88</v>
      </c>
      <c r="BG70" s="49"/>
      <c r="BH70" s="49"/>
      <c r="BI70" s="49"/>
      <c r="BJ70" s="49"/>
      <c r="BK70" s="49"/>
      <c r="BL70" s="814"/>
      <c r="BM70" s="817"/>
      <c r="BN70" s="46">
        <f t="shared" si="5"/>
        <v>0.88</v>
      </c>
      <c r="BO70" s="314">
        <v>0.88</v>
      </c>
      <c r="BP70" s="49"/>
      <c r="BQ70" s="49"/>
      <c r="BR70" s="49"/>
      <c r="BS70" s="49"/>
      <c r="BT70" s="49"/>
      <c r="BU70" s="824"/>
      <c r="BV70" s="825"/>
      <c r="BW70" s="825"/>
      <c r="BX70" s="825"/>
      <c r="BY70" s="825"/>
      <c r="BZ70" s="825"/>
      <c r="CA70" s="825"/>
      <c r="CB70" s="825"/>
      <c r="CC70" s="826"/>
    </row>
    <row r="71" spans="1:81" s="58" customFormat="1" ht="40.200000000000003" customHeight="1" thickTop="1" thickBot="1" x14ac:dyDescent="0.35">
      <c r="A71" s="34"/>
      <c r="B71" s="907"/>
      <c r="C71" s="869"/>
      <c r="D71" s="871">
        <v>2301</v>
      </c>
      <c r="E71" s="851" t="s">
        <v>3946</v>
      </c>
      <c r="F71" s="851">
        <v>2301081</v>
      </c>
      <c r="G71" s="851" t="s">
        <v>7362</v>
      </c>
      <c r="H71" s="851" t="s">
        <v>7363</v>
      </c>
      <c r="I71" s="1184">
        <v>2021004540213</v>
      </c>
      <c r="J71" s="812">
        <v>934</v>
      </c>
      <c r="K71" s="854" t="str">
        <f>+[28]Metas!K1092</f>
        <v>Diseño de estrategia para beneficiar mayor poblaciones con cobertura TDT</v>
      </c>
      <c r="L71" s="857">
        <v>1</v>
      </c>
      <c r="M71" s="860">
        <f t="shared" ref="M71" si="88">SUM(N71:Q71)</f>
        <v>1</v>
      </c>
      <c r="N71" s="836">
        <v>0.25</v>
      </c>
      <c r="O71" s="839">
        <v>0.25</v>
      </c>
      <c r="P71" s="863">
        <v>0.25</v>
      </c>
      <c r="Q71" s="866">
        <v>0.25</v>
      </c>
      <c r="R71" s="812">
        <f>+$J71</f>
        <v>934</v>
      </c>
      <c r="S71" s="697" t="s">
        <v>7451</v>
      </c>
      <c r="T71" s="698" t="s">
        <v>3821</v>
      </c>
      <c r="U71" s="698" t="s">
        <v>3827</v>
      </c>
      <c r="V71" s="698" t="s">
        <v>3831</v>
      </c>
      <c r="W71" s="697" t="s">
        <v>7452</v>
      </c>
      <c r="X71" s="624">
        <v>45017</v>
      </c>
      <c r="Y71" s="624">
        <v>45291</v>
      </c>
      <c r="Z71" s="256"/>
      <c r="AA71" s="256"/>
      <c r="AB71" s="812">
        <f t="shared" ref="AB71" si="89">+$J71</f>
        <v>934</v>
      </c>
      <c r="AC71" s="827">
        <f t="shared" ref="AC71" si="90">+L71</f>
        <v>1</v>
      </c>
      <c r="AD71" s="309">
        <f t="shared" si="87"/>
        <v>4.666666666666667</v>
      </c>
      <c r="AE71" s="309">
        <f t="shared" si="87"/>
        <v>4.666666666666667</v>
      </c>
      <c r="AF71" s="44">
        <f t="shared" si="87"/>
        <v>0</v>
      </c>
      <c r="AG71" s="44">
        <f t="shared" si="86"/>
        <v>0</v>
      </c>
      <c r="AH71" s="44">
        <f t="shared" si="86"/>
        <v>0</v>
      </c>
      <c r="AI71" s="44">
        <f t="shared" si="86"/>
        <v>0</v>
      </c>
      <c r="AJ71" s="44">
        <f t="shared" si="86"/>
        <v>0</v>
      </c>
      <c r="AK71" s="812">
        <f t="shared" ref="AK71" si="91">+$J71</f>
        <v>934</v>
      </c>
      <c r="AL71" s="830">
        <f t="shared" si="67"/>
        <v>0.25</v>
      </c>
      <c r="AM71" s="44">
        <f t="shared" si="2"/>
        <v>1.1666666666666667</v>
      </c>
      <c r="AN71" s="310">
        <f>+(3.5)/3</f>
        <v>1.1666666666666667</v>
      </c>
      <c r="AO71" s="47"/>
      <c r="AP71" s="47"/>
      <c r="AQ71" s="47"/>
      <c r="AR71" s="47"/>
      <c r="AS71" s="47"/>
      <c r="AT71" s="812">
        <f t="shared" ref="AT71" si="92">+$J71</f>
        <v>934</v>
      </c>
      <c r="AU71" s="833">
        <f t="shared" si="69"/>
        <v>0.25</v>
      </c>
      <c r="AV71" s="44">
        <f t="shared" si="3"/>
        <v>1.1666666666666667</v>
      </c>
      <c r="AW71" s="310">
        <f>+(3.5)/3</f>
        <v>1.1666666666666667</v>
      </c>
      <c r="AX71" s="47"/>
      <c r="AY71" s="47"/>
      <c r="AZ71" s="47"/>
      <c r="BA71" s="47"/>
      <c r="BB71" s="47"/>
      <c r="BC71" s="812">
        <f t="shared" ref="BC71" si="93">+$J71</f>
        <v>934</v>
      </c>
      <c r="BD71" s="809">
        <f t="shared" si="71"/>
        <v>0.25</v>
      </c>
      <c r="BE71" s="44">
        <f t="shared" si="4"/>
        <v>1.1666666666666667</v>
      </c>
      <c r="BF71" s="310">
        <v>1.1666666666666667</v>
      </c>
      <c r="BG71" s="47"/>
      <c r="BH71" s="47"/>
      <c r="BI71" s="47"/>
      <c r="BJ71" s="47"/>
      <c r="BK71" s="47"/>
      <c r="BL71" s="812">
        <f t="shared" ref="BL71" si="94">+$J71</f>
        <v>934</v>
      </c>
      <c r="BM71" s="815">
        <f t="shared" si="73"/>
        <v>0.25</v>
      </c>
      <c r="BN71" s="44">
        <f t="shared" si="5"/>
        <v>1.1666666666666667</v>
      </c>
      <c r="BO71" s="310">
        <v>1.1666666666666667</v>
      </c>
      <c r="BP71" s="47"/>
      <c r="BQ71" s="47"/>
      <c r="BR71" s="47"/>
      <c r="BS71" s="47"/>
      <c r="BT71" s="47"/>
      <c r="BU71" s="818"/>
      <c r="BV71" s="819"/>
      <c r="BW71" s="819"/>
      <c r="BX71" s="819"/>
      <c r="BY71" s="819"/>
      <c r="BZ71" s="819"/>
      <c r="CA71" s="819"/>
      <c r="CB71" s="819"/>
      <c r="CC71" s="820"/>
    </row>
    <row r="72" spans="1:81" s="58" customFormat="1" ht="40.200000000000003" customHeight="1" thickTop="1" x14ac:dyDescent="0.3">
      <c r="A72" s="34"/>
      <c r="B72" s="907"/>
      <c r="C72" s="869"/>
      <c r="D72" s="872"/>
      <c r="E72" s="852"/>
      <c r="F72" s="852"/>
      <c r="G72" s="852"/>
      <c r="H72" s="852"/>
      <c r="I72" s="1185"/>
      <c r="J72" s="813"/>
      <c r="K72" s="855"/>
      <c r="L72" s="858"/>
      <c r="M72" s="861"/>
      <c r="N72" s="837"/>
      <c r="O72" s="840"/>
      <c r="P72" s="864"/>
      <c r="Q72" s="867"/>
      <c r="R72" s="813"/>
      <c r="S72" s="699" t="s">
        <v>7428</v>
      </c>
      <c r="T72" s="685" t="s">
        <v>3821</v>
      </c>
      <c r="U72" s="685" t="s">
        <v>3827</v>
      </c>
      <c r="V72" s="685" t="s">
        <v>3830</v>
      </c>
      <c r="W72" s="699" t="s">
        <v>7441</v>
      </c>
      <c r="X72" s="700">
        <v>44941</v>
      </c>
      <c r="Y72" s="700">
        <v>45291</v>
      </c>
      <c r="Z72" s="31"/>
      <c r="AA72" s="31"/>
      <c r="AB72" s="813"/>
      <c r="AC72" s="828"/>
      <c r="AD72" s="311">
        <f t="shared" si="87"/>
        <v>4.666666666666667</v>
      </c>
      <c r="AE72" s="311">
        <f t="shared" si="87"/>
        <v>4.666666666666667</v>
      </c>
      <c r="AF72" s="51">
        <f t="shared" si="87"/>
        <v>0</v>
      </c>
      <c r="AG72" s="51">
        <f t="shared" si="86"/>
        <v>0</v>
      </c>
      <c r="AH72" s="51">
        <f t="shared" si="86"/>
        <v>0</v>
      </c>
      <c r="AI72" s="51">
        <f t="shared" si="86"/>
        <v>0</v>
      </c>
      <c r="AJ72" s="51">
        <f t="shared" si="86"/>
        <v>0</v>
      </c>
      <c r="AK72" s="813"/>
      <c r="AL72" s="831"/>
      <c r="AM72" s="51">
        <f t="shared" si="2"/>
        <v>1.1666666666666667</v>
      </c>
      <c r="AN72" s="310">
        <f>+(3.5)/3</f>
        <v>1.1666666666666667</v>
      </c>
      <c r="AO72" s="257"/>
      <c r="AP72" s="257"/>
      <c r="AQ72" s="257"/>
      <c r="AR72" s="257"/>
      <c r="AS72" s="257"/>
      <c r="AT72" s="813"/>
      <c r="AU72" s="834"/>
      <c r="AV72" s="51">
        <f t="shared" si="3"/>
        <v>1.1666666666666667</v>
      </c>
      <c r="AW72" s="310">
        <f>+(3.5)/3</f>
        <v>1.1666666666666667</v>
      </c>
      <c r="AX72" s="257"/>
      <c r="AY72" s="257"/>
      <c r="AZ72" s="257"/>
      <c r="BA72" s="257"/>
      <c r="BB72" s="257"/>
      <c r="BC72" s="813"/>
      <c r="BD72" s="810"/>
      <c r="BE72" s="51">
        <f t="shared" si="4"/>
        <v>1.1666666666666667</v>
      </c>
      <c r="BF72" s="312">
        <v>1.1666666666666667</v>
      </c>
      <c r="BG72" s="257"/>
      <c r="BH72" s="257"/>
      <c r="BI72" s="257"/>
      <c r="BJ72" s="257"/>
      <c r="BK72" s="257"/>
      <c r="BL72" s="813"/>
      <c r="BM72" s="816"/>
      <c r="BN72" s="51">
        <f t="shared" si="5"/>
        <v>1.1666666666666667</v>
      </c>
      <c r="BO72" s="312">
        <v>1.1666666666666667</v>
      </c>
      <c r="BP72" s="257"/>
      <c r="BQ72" s="257"/>
      <c r="BR72" s="257"/>
      <c r="BS72" s="257"/>
      <c r="BT72" s="257"/>
      <c r="BU72" s="821"/>
      <c r="BV72" s="822"/>
      <c r="BW72" s="822"/>
      <c r="BX72" s="822"/>
      <c r="BY72" s="822"/>
      <c r="BZ72" s="822"/>
      <c r="CA72" s="822"/>
      <c r="CB72" s="822"/>
      <c r="CC72" s="823"/>
    </row>
    <row r="73" spans="1:81" s="58" customFormat="1" ht="40.200000000000003" customHeight="1" x14ac:dyDescent="0.3">
      <c r="A73" s="34"/>
      <c r="B73" s="907"/>
      <c r="C73" s="869"/>
      <c r="D73" s="872"/>
      <c r="E73" s="852"/>
      <c r="F73" s="852"/>
      <c r="G73" s="852"/>
      <c r="H73" s="852"/>
      <c r="I73" s="1185"/>
      <c r="J73" s="813"/>
      <c r="K73" s="855"/>
      <c r="L73" s="858"/>
      <c r="M73" s="861"/>
      <c r="N73" s="837"/>
      <c r="O73" s="840"/>
      <c r="P73" s="864"/>
      <c r="Q73" s="867"/>
      <c r="R73" s="813"/>
      <c r="S73" s="699" t="s">
        <v>7453</v>
      </c>
      <c r="T73" s="685" t="s">
        <v>3821</v>
      </c>
      <c r="U73" s="685" t="s">
        <v>3827</v>
      </c>
      <c r="V73" s="685" t="s">
        <v>3831</v>
      </c>
      <c r="W73" s="699" t="s">
        <v>7454</v>
      </c>
      <c r="X73" s="700">
        <v>44941</v>
      </c>
      <c r="Y73" s="700" t="s">
        <v>7455</v>
      </c>
      <c r="Z73" s="31"/>
      <c r="AA73" s="31"/>
      <c r="AB73" s="813"/>
      <c r="AC73" s="828"/>
      <c r="AD73" s="311">
        <f t="shared" si="87"/>
        <v>4.68</v>
      </c>
      <c r="AE73" s="311">
        <f t="shared" si="87"/>
        <v>4.68</v>
      </c>
      <c r="AF73" s="51">
        <f t="shared" si="87"/>
        <v>0</v>
      </c>
      <c r="AG73" s="51">
        <f t="shared" si="86"/>
        <v>0</v>
      </c>
      <c r="AH73" s="51">
        <f t="shared" si="86"/>
        <v>0</v>
      </c>
      <c r="AI73" s="51">
        <f t="shared" si="86"/>
        <v>0</v>
      </c>
      <c r="AJ73" s="51">
        <f t="shared" si="86"/>
        <v>0</v>
      </c>
      <c r="AK73" s="813"/>
      <c r="AL73" s="831"/>
      <c r="AM73" s="51">
        <f t="shared" si="2"/>
        <v>1.17</v>
      </c>
      <c r="AN73" s="312">
        <v>1.17</v>
      </c>
      <c r="AO73" s="257"/>
      <c r="AP73" s="257"/>
      <c r="AQ73" s="257"/>
      <c r="AR73" s="257"/>
      <c r="AS73" s="257"/>
      <c r="AT73" s="813"/>
      <c r="AU73" s="834"/>
      <c r="AV73" s="51">
        <f t="shared" si="3"/>
        <v>1.17</v>
      </c>
      <c r="AW73" s="312">
        <v>1.17</v>
      </c>
      <c r="AX73" s="257"/>
      <c r="AY73" s="257"/>
      <c r="AZ73" s="257"/>
      <c r="BA73" s="257"/>
      <c r="BB73" s="257"/>
      <c r="BC73" s="813"/>
      <c r="BD73" s="810"/>
      <c r="BE73" s="51">
        <f t="shared" si="4"/>
        <v>1.17</v>
      </c>
      <c r="BF73" s="312">
        <v>1.17</v>
      </c>
      <c r="BG73" s="257"/>
      <c r="BH73" s="257"/>
      <c r="BI73" s="257"/>
      <c r="BJ73" s="257"/>
      <c r="BK73" s="257"/>
      <c r="BL73" s="813"/>
      <c r="BM73" s="816"/>
      <c r="BN73" s="51">
        <f t="shared" si="5"/>
        <v>1.17</v>
      </c>
      <c r="BO73" s="312">
        <v>1.17</v>
      </c>
      <c r="BP73" s="257"/>
      <c r="BQ73" s="257"/>
      <c r="BR73" s="257"/>
      <c r="BS73" s="257"/>
      <c r="BT73" s="257"/>
      <c r="BU73" s="821"/>
      <c r="BV73" s="822"/>
      <c r="BW73" s="822"/>
      <c r="BX73" s="822"/>
      <c r="BY73" s="822"/>
      <c r="BZ73" s="822"/>
      <c r="CA73" s="822"/>
      <c r="CB73" s="822"/>
      <c r="CC73" s="823"/>
    </row>
    <row r="74" spans="1:81" s="58" customFormat="1" ht="40.200000000000003" customHeight="1" thickBot="1" x14ac:dyDescent="0.35">
      <c r="A74" s="34"/>
      <c r="B74" s="907"/>
      <c r="C74" s="869"/>
      <c r="D74" s="873"/>
      <c r="E74" s="853"/>
      <c r="F74" s="853"/>
      <c r="G74" s="853"/>
      <c r="H74" s="853"/>
      <c r="I74" s="1186"/>
      <c r="J74" s="814"/>
      <c r="K74" s="856"/>
      <c r="L74" s="859"/>
      <c r="M74" s="862"/>
      <c r="N74" s="838"/>
      <c r="O74" s="841"/>
      <c r="P74" s="865"/>
      <c r="Q74" s="874"/>
      <c r="R74" s="814"/>
      <c r="S74" s="232"/>
      <c r="T74" s="237"/>
      <c r="U74" s="237"/>
      <c r="V74" s="237"/>
      <c r="W74" s="232"/>
      <c r="X74" s="260"/>
      <c r="Y74" s="260"/>
      <c r="Z74" s="260"/>
      <c r="AA74" s="260"/>
      <c r="AB74" s="814"/>
      <c r="AC74" s="829"/>
      <c r="AD74" s="313">
        <f t="shared" si="87"/>
        <v>0</v>
      </c>
      <c r="AE74" s="313">
        <f t="shared" si="87"/>
        <v>0</v>
      </c>
      <c r="AF74" s="46">
        <f t="shared" si="87"/>
        <v>0</v>
      </c>
      <c r="AG74" s="46">
        <f t="shared" si="86"/>
        <v>0</v>
      </c>
      <c r="AH74" s="46">
        <f t="shared" si="86"/>
        <v>0</v>
      </c>
      <c r="AI74" s="46">
        <f t="shared" si="86"/>
        <v>0</v>
      </c>
      <c r="AJ74" s="46">
        <f t="shared" si="86"/>
        <v>0</v>
      </c>
      <c r="AK74" s="814"/>
      <c r="AL74" s="832"/>
      <c r="AM74" s="46">
        <f t="shared" si="2"/>
        <v>0</v>
      </c>
      <c r="AN74" s="49"/>
      <c r="AO74" s="49"/>
      <c r="AP74" s="49"/>
      <c r="AQ74" s="49"/>
      <c r="AR74" s="49"/>
      <c r="AS74" s="49"/>
      <c r="AT74" s="814"/>
      <c r="AU74" s="835"/>
      <c r="AV74" s="46">
        <f t="shared" si="3"/>
        <v>0</v>
      </c>
      <c r="AW74" s="49"/>
      <c r="AX74" s="49"/>
      <c r="AY74" s="49"/>
      <c r="AZ74" s="49"/>
      <c r="BA74" s="49"/>
      <c r="BB74" s="49"/>
      <c r="BC74" s="814"/>
      <c r="BD74" s="811"/>
      <c r="BE74" s="46">
        <f t="shared" si="4"/>
        <v>0</v>
      </c>
      <c r="BF74" s="49"/>
      <c r="BG74" s="49"/>
      <c r="BH74" s="49"/>
      <c r="BI74" s="49"/>
      <c r="BJ74" s="49"/>
      <c r="BK74" s="49"/>
      <c r="BL74" s="814"/>
      <c r="BM74" s="817"/>
      <c r="BN74" s="46">
        <f t="shared" si="5"/>
        <v>0</v>
      </c>
      <c r="BO74" s="49"/>
      <c r="BP74" s="49"/>
      <c r="BQ74" s="49"/>
      <c r="BR74" s="49"/>
      <c r="BS74" s="49"/>
      <c r="BT74" s="49"/>
      <c r="BU74" s="824"/>
      <c r="BV74" s="825"/>
      <c r="BW74" s="825"/>
      <c r="BX74" s="825"/>
      <c r="BY74" s="825"/>
      <c r="BZ74" s="825"/>
      <c r="CA74" s="825"/>
      <c r="CB74" s="825"/>
      <c r="CC74" s="826"/>
    </row>
    <row r="75" spans="1:81" s="58" customFormat="1" ht="40.200000000000003" customHeight="1" thickTop="1" x14ac:dyDescent="0.3">
      <c r="A75" s="34"/>
      <c r="B75" s="907"/>
      <c r="C75" s="869"/>
      <c r="D75" s="871">
        <v>2301</v>
      </c>
      <c r="E75" s="851" t="s">
        <v>3946</v>
      </c>
      <c r="F75" s="851">
        <v>2301062</v>
      </c>
      <c r="G75" s="851" t="s">
        <v>7362</v>
      </c>
      <c r="H75" s="851" t="s">
        <v>7363</v>
      </c>
      <c r="I75" s="1184">
        <v>2021004540213</v>
      </c>
      <c r="J75" s="812">
        <v>935</v>
      </c>
      <c r="K75" s="854" t="str">
        <f>+[28]Metas!K1093</f>
        <v>Dotaciones de Herramientas tecnológicas para estudiantes en IE</v>
      </c>
      <c r="L75" s="857">
        <f>10000-
4246</f>
        <v>5754</v>
      </c>
      <c r="M75" s="860">
        <f t="shared" si="63"/>
        <v>5754</v>
      </c>
      <c r="N75" s="836">
        <f>L75/4</f>
        <v>1438.5</v>
      </c>
      <c r="O75" s="839">
        <v>1438.5</v>
      </c>
      <c r="P75" s="863">
        <v>1438.5</v>
      </c>
      <c r="Q75" s="866">
        <v>1438.5</v>
      </c>
      <c r="R75" s="812">
        <f>+$J75</f>
        <v>935</v>
      </c>
      <c r="S75" s="697" t="s">
        <v>7456</v>
      </c>
      <c r="T75" s="698" t="s">
        <v>3821</v>
      </c>
      <c r="U75" s="698" t="s">
        <v>3827</v>
      </c>
      <c r="V75" s="698" t="s">
        <v>3830</v>
      </c>
      <c r="W75" s="697" t="s">
        <v>7457</v>
      </c>
      <c r="X75" s="624">
        <v>45108</v>
      </c>
      <c r="Y75" s="624">
        <v>45291</v>
      </c>
      <c r="Z75" s="256"/>
      <c r="AA75" s="256"/>
      <c r="AB75" s="812">
        <f t="shared" ref="AB75" si="95">+$J75</f>
        <v>935</v>
      </c>
      <c r="AC75" s="827">
        <f t="shared" ref="AC75" si="96">+L75</f>
        <v>5754</v>
      </c>
      <c r="AD75" s="309">
        <f t="shared" si="87"/>
        <v>3.5</v>
      </c>
      <c r="AE75" s="309">
        <f t="shared" si="87"/>
        <v>3.5</v>
      </c>
      <c r="AF75" s="44">
        <f t="shared" si="87"/>
        <v>0</v>
      </c>
      <c r="AG75" s="44">
        <f t="shared" si="86"/>
        <v>0</v>
      </c>
      <c r="AH75" s="44">
        <f t="shared" si="86"/>
        <v>0</v>
      </c>
      <c r="AI75" s="44">
        <f t="shared" si="86"/>
        <v>0</v>
      </c>
      <c r="AJ75" s="44">
        <f t="shared" si="86"/>
        <v>0</v>
      </c>
      <c r="AK75" s="812">
        <f t="shared" ref="AK75" si="97">+$J75</f>
        <v>935</v>
      </c>
      <c r="AL75" s="830">
        <f t="shared" si="67"/>
        <v>1438.5</v>
      </c>
      <c r="AM75" s="44">
        <f t="shared" si="2"/>
        <v>0.875</v>
      </c>
      <c r="AN75" s="310">
        <f>+(3.5)/4</f>
        <v>0.875</v>
      </c>
      <c r="AO75" s="47"/>
      <c r="AP75" s="47"/>
      <c r="AQ75" s="47"/>
      <c r="AR75" s="47"/>
      <c r="AS75" s="47"/>
      <c r="AT75" s="812">
        <f t="shared" ref="AT75" si="98">+$J75</f>
        <v>935</v>
      </c>
      <c r="AU75" s="833">
        <f t="shared" si="69"/>
        <v>1438.5</v>
      </c>
      <c r="AV75" s="44">
        <f t="shared" si="3"/>
        <v>0.875</v>
      </c>
      <c r="AW75" s="310">
        <v>0.875</v>
      </c>
      <c r="AX75" s="47"/>
      <c r="AY75" s="47"/>
      <c r="AZ75" s="47"/>
      <c r="BA75" s="47"/>
      <c r="BB75" s="47"/>
      <c r="BC75" s="812">
        <f t="shared" ref="BC75" si="99">+$J75</f>
        <v>935</v>
      </c>
      <c r="BD75" s="809">
        <f t="shared" si="71"/>
        <v>1438.5</v>
      </c>
      <c r="BE75" s="44">
        <f t="shared" si="4"/>
        <v>0.875</v>
      </c>
      <c r="BF75" s="310">
        <v>0.875</v>
      </c>
      <c r="BG75" s="47"/>
      <c r="BH75" s="47"/>
      <c r="BI75" s="47"/>
      <c r="BJ75" s="47"/>
      <c r="BK75" s="47"/>
      <c r="BL75" s="812">
        <f t="shared" ref="BL75" si="100">+$J75</f>
        <v>935</v>
      </c>
      <c r="BM75" s="815">
        <f t="shared" si="73"/>
        <v>1438.5</v>
      </c>
      <c r="BN75" s="44">
        <f t="shared" si="5"/>
        <v>0.875</v>
      </c>
      <c r="BO75" s="310">
        <v>0.875</v>
      </c>
      <c r="BP75" s="47"/>
      <c r="BQ75" s="47"/>
      <c r="BR75" s="47"/>
      <c r="BS75" s="47"/>
      <c r="BT75" s="47"/>
      <c r="BU75" s="818"/>
      <c r="BV75" s="819"/>
      <c r="BW75" s="819"/>
      <c r="BX75" s="819"/>
      <c r="BY75" s="819"/>
      <c r="BZ75" s="819"/>
      <c r="CA75" s="819"/>
      <c r="CB75" s="819"/>
      <c r="CC75" s="820"/>
    </row>
    <row r="76" spans="1:81" s="58" customFormat="1" ht="40.200000000000003" customHeight="1" x14ac:dyDescent="0.3">
      <c r="A76" s="34"/>
      <c r="B76" s="907"/>
      <c r="C76" s="869"/>
      <c r="D76" s="872"/>
      <c r="E76" s="852"/>
      <c r="F76" s="852"/>
      <c r="G76" s="852"/>
      <c r="H76" s="852"/>
      <c r="I76" s="1185"/>
      <c r="J76" s="813"/>
      <c r="K76" s="855"/>
      <c r="L76" s="858"/>
      <c r="M76" s="861"/>
      <c r="N76" s="837"/>
      <c r="O76" s="840"/>
      <c r="P76" s="864"/>
      <c r="Q76" s="867"/>
      <c r="R76" s="813"/>
      <c r="S76" s="699" t="s">
        <v>7428</v>
      </c>
      <c r="T76" s="685" t="s">
        <v>3821</v>
      </c>
      <c r="U76" s="685" t="s">
        <v>3827</v>
      </c>
      <c r="V76" s="685" t="s">
        <v>3830</v>
      </c>
      <c r="W76" s="699" t="s">
        <v>7441</v>
      </c>
      <c r="X76" s="700">
        <v>44941</v>
      </c>
      <c r="Y76" s="700">
        <v>45291</v>
      </c>
      <c r="Z76" s="31"/>
      <c r="AA76" s="31"/>
      <c r="AB76" s="813"/>
      <c r="AC76" s="828"/>
      <c r="AD76" s="311">
        <f t="shared" si="87"/>
        <v>3.5</v>
      </c>
      <c r="AE76" s="311">
        <f t="shared" si="87"/>
        <v>3.5</v>
      </c>
      <c r="AF76" s="51">
        <f t="shared" si="87"/>
        <v>0</v>
      </c>
      <c r="AG76" s="51">
        <f t="shared" si="86"/>
        <v>0</v>
      </c>
      <c r="AH76" s="51">
        <f t="shared" si="86"/>
        <v>0</v>
      </c>
      <c r="AI76" s="51">
        <f t="shared" si="86"/>
        <v>0</v>
      </c>
      <c r="AJ76" s="51">
        <f t="shared" si="86"/>
        <v>0</v>
      </c>
      <c r="AK76" s="813"/>
      <c r="AL76" s="831"/>
      <c r="AM76" s="51">
        <f t="shared" ref="AM76:AM145" si="101">SUM(AN76:AS76)</f>
        <v>0.875</v>
      </c>
      <c r="AN76" s="312">
        <v>0.875</v>
      </c>
      <c r="AO76" s="257"/>
      <c r="AP76" s="257"/>
      <c r="AQ76" s="257"/>
      <c r="AR76" s="257"/>
      <c r="AS76" s="257"/>
      <c r="AT76" s="813"/>
      <c r="AU76" s="834"/>
      <c r="AV76" s="51">
        <f t="shared" ref="AV76:AV145" si="102">SUM(AW76:BB76)</f>
        <v>0.875</v>
      </c>
      <c r="AW76" s="312">
        <v>0.875</v>
      </c>
      <c r="AX76" s="257"/>
      <c r="AY76" s="257"/>
      <c r="AZ76" s="257"/>
      <c r="BA76" s="257"/>
      <c r="BB76" s="257"/>
      <c r="BC76" s="813"/>
      <c r="BD76" s="810"/>
      <c r="BE76" s="51">
        <f t="shared" ref="BE76:BE145" si="103">SUM(BF76:BK76)</f>
        <v>0.875</v>
      </c>
      <c r="BF76" s="312">
        <v>0.875</v>
      </c>
      <c r="BG76" s="257"/>
      <c r="BH76" s="257"/>
      <c r="BI76" s="257"/>
      <c r="BJ76" s="257"/>
      <c r="BK76" s="257"/>
      <c r="BL76" s="813"/>
      <c r="BM76" s="816"/>
      <c r="BN76" s="51">
        <f t="shared" ref="BN76:BN145" si="104">SUM(BO76:BT76)</f>
        <v>0.875</v>
      </c>
      <c r="BO76" s="312">
        <v>0.875</v>
      </c>
      <c r="BP76" s="257"/>
      <c r="BQ76" s="257"/>
      <c r="BR76" s="257"/>
      <c r="BS76" s="257"/>
      <c r="BT76" s="257"/>
      <c r="BU76" s="821"/>
      <c r="BV76" s="822"/>
      <c r="BW76" s="822"/>
      <c r="BX76" s="822"/>
      <c r="BY76" s="822"/>
      <c r="BZ76" s="822"/>
      <c r="CA76" s="822"/>
      <c r="CB76" s="822"/>
      <c r="CC76" s="823"/>
    </row>
    <row r="77" spans="1:81" s="58" customFormat="1" ht="40.200000000000003" customHeight="1" x14ac:dyDescent="0.3">
      <c r="A77" s="34"/>
      <c r="B77" s="907"/>
      <c r="C77" s="869"/>
      <c r="D77" s="872"/>
      <c r="E77" s="852"/>
      <c r="F77" s="852"/>
      <c r="G77" s="852"/>
      <c r="H77" s="852"/>
      <c r="I77" s="1185"/>
      <c r="J77" s="813"/>
      <c r="K77" s="855"/>
      <c r="L77" s="858"/>
      <c r="M77" s="861"/>
      <c r="N77" s="837"/>
      <c r="O77" s="840"/>
      <c r="P77" s="864"/>
      <c r="Q77" s="867"/>
      <c r="R77" s="813"/>
      <c r="S77" s="699" t="s">
        <v>7458</v>
      </c>
      <c r="T77" s="685" t="s">
        <v>3821</v>
      </c>
      <c r="U77" s="685" t="s">
        <v>3827</v>
      </c>
      <c r="V77" s="685" t="s">
        <v>3831</v>
      </c>
      <c r="W77" s="699" t="s">
        <v>7452</v>
      </c>
      <c r="X77" s="700">
        <v>45108</v>
      </c>
      <c r="Y77" s="700">
        <v>45291</v>
      </c>
      <c r="Z77" s="31"/>
      <c r="AA77" s="31"/>
      <c r="AB77" s="813"/>
      <c r="AC77" s="828"/>
      <c r="AD77" s="311">
        <f t="shared" si="87"/>
        <v>3.5</v>
      </c>
      <c r="AE77" s="311">
        <f t="shared" si="87"/>
        <v>3.5</v>
      </c>
      <c r="AF77" s="51">
        <f t="shared" si="87"/>
        <v>0</v>
      </c>
      <c r="AG77" s="51">
        <f t="shared" si="86"/>
        <v>0</v>
      </c>
      <c r="AH77" s="51">
        <f t="shared" si="86"/>
        <v>0</v>
      </c>
      <c r="AI77" s="51">
        <f t="shared" si="86"/>
        <v>0</v>
      </c>
      <c r="AJ77" s="51">
        <f t="shared" si="86"/>
        <v>0</v>
      </c>
      <c r="AK77" s="813"/>
      <c r="AL77" s="831"/>
      <c r="AM77" s="51">
        <f t="shared" si="101"/>
        <v>0.875</v>
      </c>
      <c r="AN77" s="312">
        <v>0.875</v>
      </c>
      <c r="AO77" s="257"/>
      <c r="AP77" s="257"/>
      <c r="AQ77" s="257"/>
      <c r="AR77" s="257"/>
      <c r="AS77" s="257"/>
      <c r="AT77" s="813"/>
      <c r="AU77" s="834"/>
      <c r="AV77" s="51">
        <f t="shared" si="102"/>
        <v>0.875</v>
      </c>
      <c r="AW77" s="312">
        <v>0.875</v>
      </c>
      <c r="AX77" s="257"/>
      <c r="AY77" s="257"/>
      <c r="AZ77" s="257"/>
      <c r="BA77" s="257"/>
      <c r="BB77" s="257"/>
      <c r="BC77" s="813"/>
      <c r="BD77" s="810"/>
      <c r="BE77" s="51">
        <f t="shared" si="103"/>
        <v>0.875</v>
      </c>
      <c r="BF77" s="312">
        <v>0.875</v>
      </c>
      <c r="BG77" s="257"/>
      <c r="BH77" s="257"/>
      <c r="BI77" s="257"/>
      <c r="BJ77" s="257"/>
      <c r="BK77" s="257"/>
      <c r="BL77" s="813"/>
      <c r="BM77" s="816"/>
      <c r="BN77" s="51">
        <f t="shared" si="104"/>
        <v>0.875</v>
      </c>
      <c r="BO77" s="312">
        <v>0.875</v>
      </c>
      <c r="BP77" s="257"/>
      <c r="BQ77" s="257"/>
      <c r="BR77" s="257"/>
      <c r="BS77" s="257"/>
      <c r="BT77" s="257"/>
      <c r="BU77" s="821"/>
      <c r="BV77" s="822"/>
      <c r="BW77" s="822"/>
      <c r="BX77" s="822"/>
      <c r="BY77" s="822"/>
      <c r="BZ77" s="822"/>
      <c r="CA77" s="822"/>
      <c r="CB77" s="822"/>
      <c r="CC77" s="823"/>
    </row>
    <row r="78" spans="1:81" s="58" customFormat="1" ht="40.200000000000003" customHeight="1" thickBot="1" x14ac:dyDescent="0.35">
      <c r="A78" s="34"/>
      <c r="B78" s="907"/>
      <c r="C78" s="870"/>
      <c r="D78" s="873"/>
      <c r="E78" s="853"/>
      <c r="F78" s="853"/>
      <c r="G78" s="853"/>
      <c r="H78" s="853"/>
      <c r="I78" s="1186"/>
      <c r="J78" s="814"/>
      <c r="K78" s="856"/>
      <c r="L78" s="859"/>
      <c r="M78" s="862"/>
      <c r="N78" s="838"/>
      <c r="O78" s="841"/>
      <c r="P78" s="865"/>
      <c r="Q78" s="874"/>
      <c r="R78" s="814"/>
      <c r="S78" s="692" t="s">
        <v>7459</v>
      </c>
      <c r="T78" s="689" t="s">
        <v>3821</v>
      </c>
      <c r="U78" s="689" t="s">
        <v>3827</v>
      </c>
      <c r="V78" s="689" t="s">
        <v>3830</v>
      </c>
      <c r="W78" s="692" t="s">
        <v>7460</v>
      </c>
      <c r="X78" s="701">
        <v>45108</v>
      </c>
      <c r="Y78" s="701">
        <v>45291</v>
      </c>
      <c r="Z78" s="260"/>
      <c r="AA78" s="260"/>
      <c r="AB78" s="814"/>
      <c r="AC78" s="829"/>
      <c r="AD78" s="313">
        <f t="shared" si="87"/>
        <v>3.5</v>
      </c>
      <c r="AE78" s="313">
        <f t="shared" si="87"/>
        <v>3.5</v>
      </c>
      <c r="AF78" s="46">
        <f t="shared" si="87"/>
        <v>0</v>
      </c>
      <c r="AG78" s="46">
        <f t="shared" si="86"/>
        <v>0</v>
      </c>
      <c r="AH78" s="46">
        <f t="shared" si="86"/>
        <v>0</v>
      </c>
      <c r="AI78" s="46">
        <f t="shared" si="86"/>
        <v>0</v>
      </c>
      <c r="AJ78" s="46">
        <f t="shared" si="86"/>
        <v>0</v>
      </c>
      <c r="AK78" s="814"/>
      <c r="AL78" s="832"/>
      <c r="AM78" s="46">
        <f t="shared" si="101"/>
        <v>0.875</v>
      </c>
      <c r="AN78" s="314">
        <v>0.875</v>
      </c>
      <c r="AO78" s="49"/>
      <c r="AP78" s="49"/>
      <c r="AQ78" s="49"/>
      <c r="AR78" s="49"/>
      <c r="AS78" s="49"/>
      <c r="AT78" s="814"/>
      <c r="AU78" s="835"/>
      <c r="AV78" s="46">
        <f t="shared" si="102"/>
        <v>0.875</v>
      </c>
      <c r="AW78" s="314">
        <v>0.875</v>
      </c>
      <c r="AX78" s="49"/>
      <c r="AY78" s="49"/>
      <c r="AZ78" s="49"/>
      <c r="BA78" s="49"/>
      <c r="BB78" s="49"/>
      <c r="BC78" s="814"/>
      <c r="BD78" s="811"/>
      <c r="BE78" s="46">
        <f t="shared" si="103"/>
        <v>0.875</v>
      </c>
      <c r="BF78" s="314">
        <v>0.875</v>
      </c>
      <c r="BG78" s="49"/>
      <c r="BH78" s="49"/>
      <c r="BI78" s="49"/>
      <c r="BJ78" s="49"/>
      <c r="BK78" s="49"/>
      <c r="BL78" s="814"/>
      <c r="BM78" s="817"/>
      <c r="BN78" s="46">
        <f t="shared" si="104"/>
        <v>0.875</v>
      </c>
      <c r="BO78" s="314">
        <v>0.875</v>
      </c>
      <c r="BP78" s="49"/>
      <c r="BQ78" s="49"/>
      <c r="BR78" s="49"/>
      <c r="BS78" s="49"/>
      <c r="BT78" s="49"/>
      <c r="BU78" s="824"/>
      <c r="BV78" s="825"/>
      <c r="BW78" s="825"/>
      <c r="BX78" s="825"/>
      <c r="BY78" s="825"/>
      <c r="BZ78" s="825"/>
      <c r="CA78" s="825"/>
      <c r="CB78" s="825"/>
      <c r="CC78" s="826"/>
    </row>
    <row r="79" spans="1:81" s="58" customFormat="1" ht="40.200000000000003" customHeight="1" thickTop="1" x14ac:dyDescent="0.3">
      <c r="A79" s="34"/>
      <c r="B79" s="907"/>
      <c r="C79" s="868" t="s">
        <v>1565</v>
      </c>
      <c r="D79" s="871">
        <v>2301</v>
      </c>
      <c r="E79" s="851" t="s">
        <v>3946</v>
      </c>
      <c r="F79" s="851">
        <v>2301079</v>
      </c>
      <c r="G79" s="851" t="s">
        <v>7362</v>
      </c>
      <c r="H79" s="851" t="s">
        <v>7363</v>
      </c>
      <c r="I79" s="1184">
        <v>2021004540213</v>
      </c>
      <c r="J79" s="812">
        <v>936</v>
      </c>
      <c r="K79" s="854" t="str">
        <f>+[28]Metas!K1094</f>
        <v xml:space="preserve">Sitios digitales comunitarios con sostenibilidad y continuidad de conectividad </v>
      </c>
      <c r="L79" s="857">
        <f>180-59</f>
        <v>121</v>
      </c>
      <c r="M79" s="860">
        <f t="shared" si="63"/>
        <v>121</v>
      </c>
      <c r="N79" s="836"/>
      <c r="O79" s="839"/>
      <c r="P79" s="863">
        <f>L79/2</f>
        <v>60.5</v>
      </c>
      <c r="Q79" s="866">
        <v>60.5</v>
      </c>
      <c r="R79" s="812">
        <f>+$J79</f>
        <v>936</v>
      </c>
      <c r="S79" s="697" t="s">
        <v>7428</v>
      </c>
      <c r="T79" s="698" t="s">
        <v>3821</v>
      </c>
      <c r="U79" s="698" t="s">
        <v>3827</v>
      </c>
      <c r="V79" s="698" t="s">
        <v>3831</v>
      </c>
      <c r="W79" s="697" t="s">
        <v>7423</v>
      </c>
      <c r="X79" s="624">
        <v>44941</v>
      </c>
      <c r="Y79" s="624">
        <v>45291</v>
      </c>
      <c r="Z79" s="256"/>
      <c r="AA79" s="256"/>
      <c r="AB79" s="812">
        <f t="shared" ref="AB79" si="105">+$J79</f>
        <v>936</v>
      </c>
      <c r="AC79" s="827">
        <f t="shared" ref="AC79" si="106">+L79</f>
        <v>121</v>
      </c>
      <c r="AD79" s="309">
        <f t="shared" si="87"/>
        <v>112.5</v>
      </c>
      <c r="AE79" s="309">
        <f t="shared" si="87"/>
        <v>112.5</v>
      </c>
      <c r="AF79" s="44">
        <f t="shared" si="87"/>
        <v>0</v>
      </c>
      <c r="AG79" s="44">
        <f t="shared" si="86"/>
        <v>0</v>
      </c>
      <c r="AH79" s="44">
        <f t="shared" si="86"/>
        <v>0</v>
      </c>
      <c r="AI79" s="44">
        <f t="shared" si="86"/>
        <v>0</v>
      </c>
      <c r="AJ79" s="44">
        <f t="shared" si="86"/>
        <v>0</v>
      </c>
      <c r="AK79" s="812">
        <f t="shared" ref="AK79" si="107">+$J79</f>
        <v>936</v>
      </c>
      <c r="AL79" s="830">
        <f t="shared" si="67"/>
        <v>0</v>
      </c>
      <c r="AM79" s="44">
        <f t="shared" si="101"/>
        <v>28.125</v>
      </c>
      <c r="AN79" s="310">
        <f>+(112.5)/4</f>
        <v>28.125</v>
      </c>
      <c r="AO79" s="47"/>
      <c r="AP79" s="47"/>
      <c r="AQ79" s="47"/>
      <c r="AR79" s="47"/>
      <c r="AS79" s="47"/>
      <c r="AT79" s="812">
        <f t="shared" ref="AT79" si="108">+$J79</f>
        <v>936</v>
      </c>
      <c r="AU79" s="833">
        <f t="shared" si="69"/>
        <v>0</v>
      </c>
      <c r="AV79" s="44">
        <f t="shared" si="102"/>
        <v>28.125</v>
      </c>
      <c r="AW79" s="310">
        <v>28.125</v>
      </c>
      <c r="AX79" s="47"/>
      <c r="AY79" s="47"/>
      <c r="AZ79" s="47"/>
      <c r="BA79" s="47"/>
      <c r="BB79" s="47"/>
      <c r="BC79" s="812">
        <f t="shared" ref="BC79" si="109">+$J79</f>
        <v>936</v>
      </c>
      <c r="BD79" s="809">
        <f t="shared" si="71"/>
        <v>60.5</v>
      </c>
      <c r="BE79" s="44">
        <f t="shared" si="103"/>
        <v>28.125</v>
      </c>
      <c r="BF79" s="310">
        <v>28.125</v>
      </c>
      <c r="BG79" s="47"/>
      <c r="BH79" s="47"/>
      <c r="BI79" s="47"/>
      <c r="BJ79" s="47"/>
      <c r="BK79" s="47"/>
      <c r="BL79" s="812">
        <f t="shared" ref="BL79" si="110">+$J79</f>
        <v>936</v>
      </c>
      <c r="BM79" s="815">
        <f t="shared" si="73"/>
        <v>60.5</v>
      </c>
      <c r="BN79" s="44">
        <f t="shared" si="104"/>
        <v>28.125</v>
      </c>
      <c r="BO79" s="310">
        <v>28.125</v>
      </c>
      <c r="BP79" s="47"/>
      <c r="BQ79" s="47"/>
      <c r="BR79" s="47"/>
      <c r="BS79" s="47"/>
      <c r="BT79" s="47"/>
      <c r="BU79" s="818"/>
      <c r="BV79" s="819"/>
      <c r="BW79" s="819"/>
      <c r="BX79" s="819"/>
      <c r="BY79" s="819"/>
      <c r="BZ79" s="819"/>
      <c r="CA79" s="819"/>
      <c r="CB79" s="819"/>
      <c r="CC79" s="820"/>
    </row>
    <row r="80" spans="1:81" s="58" customFormat="1" ht="40.200000000000003" customHeight="1" x14ac:dyDescent="0.3">
      <c r="A80" s="34"/>
      <c r="B80" s="907"/>
      <c r="C80" s="869"/>
      <c r="D80" s="872"/>
      <c r="E80" s="852"/>
      <c r="F80" s="852"/>
      <c r="G80" s="852"/>
      <c r="H80" s="852"/>
      <c r="I80" s="1185"/>
      <c r="J80" s="813"/>
      <c r="K80" s="855"/>
      <c r="L80" s="858"/>
      <c r="M80" s="861"/>
      <c r="N80" s="837"/>
      <c r="O80" s="840"/>
      <c r="P80" s="864"/>
      <c r="Q80" s="867"/>
      <c r="R80" s="813"/>
      <c r="S80" s="699" t="s">
        <v>7461</v>
      </c>
      <c r="T80" s="685" t="s">
        <v>3821</v>
      </c>
      <c r="U80" s="685" t="s">
        <v>3827</v>
      </c>
      <c r="V80" s="685" t="s">
        <v>3831</v>
      </c>
      <c r="W80" s="699" t="s">
        <v>7395</v>
      </c>
      <c r="X80" s="700">
        <v>45000</v>
      </c>
      <c r="Y80" s="700">
        <v>45291</v>
      </c>
      <c r="Z80" s="31"/>
      <c r="AA80" s="31"/>
      <c r="AB80" s="813"/>
      <c r="AC80" s="828"/>
      <c r="AD80" s="311">
        <f t="shared" si="87"/>
        <v>112.52</v>
      </c>
      <c r="AE80" s="311">
        <f t="shared" si="87"/>
        <v>112.52</v>
      </c>
      <c r="AF80" s="51">
        <f t="shared" si="87"/>
        <v>0</v>
      </c>
      <c r="AG80" s="51">
        <f t="shared" si="86"/>
        <v>0</v>
      </c>
      <c r="AH80" s="51">
        <f t="shared" si="86"/>
        <v>0</v>
      </c>
      <c r="AI80" s="51">
        <f t="shared" si="86"/>
        <v>0</v>
      </c>
      <c r="AJ80" s="51">
        <f t="shared" si="86"/>
        <v>0</v>
      </c>
      <c r="AK80" s="813"/>
      <c r="AL80" s="831"/>
      <c r="AM80" s="51">
        <f t="shared" si="101"/>
        <v>28.13</v>
      </c>
      <c r="AN80" s="312">
        <v>28.13</v>
      </c>
      <c r="AO80" s="257"/>
      <c r="AP80" s="257"/>
      <c r="AQ80" s="257"/>
      <c r="AR80" s="257"/>
      <c r="AS80" s="257"/>
      <c r="AT80" s="813"/>
      <c r="AU80" s="834"/>
      <c r="AV80" s="51">
        <f t="shared" si="102"/>
        <v>28.13</v>
      </c>
      <c r="AW80" s="312">
        <v>28.13</v>
      </c>
      <c r="AX80" s="257"/>
      <c r="AY80" s="257"/>
      <c r="AZ80" s="257"/>
      <c r="BA80" s="257"/>
      <c r="BB80" s="257"/>
      <c r="BC80" s="813"/>
      <c r="BD80" s="810"/>
      <c r="BE80" s="51">
        <f t="shared" si="103"/>
        <v>28.13</v>
      </c>
      <c r="BF80" s="312">
        <v>28.13</v>
      </c>
      <c r="BG80" s="257"/>
      <c r="BH80" s="257"/>
      <c r="BI80" s="257"/>
      <c r="BJ80" s="257"/>
      <c r="BK80" s="257"/>
      <c r="BL80" s="813"/>
      <c r="BM80" s="816"/>
      <c r="BN80" s="51">
        <f t="shared" si="104"/>
        <v>28.13</v>
      </c>
      <c r="BO80" s="312">
        <v>28.13</v>
      </c>
      <c r="BP80" s="257"/>
      <c r="BQ80" s="257"/>
      <c r="BR80" s="257"/>
      <c r="BS80" s="257"/>
      <c r="BT80" s="257"/>
      <c r="BU80" s="821"/>
      <c r="BV80" s="822"/>
      <c r="BW80" s="822"/>
      <c r="BX80" s="822"/>
      <c r="BY80" s="822"/>
      <c r="BZ80" s="822"/>
      <c r="CA80" s="822"/>
      <c r="CB80" s="822"/>
      <c r="CC80" s="823"/>
    </row>
    <row r="81" spans="1:81" s="58" customFormat="1" ht="40.200000000000003" customHeight="1" x14ac:dyDescent="0.3">
      <c r="A81" s="34"/>
      <c r="B81" s="907"/>
      <c r="C81" s="869"/>
      <c r="D81" s="872"/>
      <c r="E81" s="852"/>
      <c r="F81" s="852"/>
      <c r="G81" s="852"/>
      <c r="H81" s="852"/>
      <c r="I81" s="1185"/>
      <c r="J81" s="813"/>
      <c r="K81" s="855"/>
      <c r="L81" s="858"/>
      <c r="M81" s="861"/>
      <c r="N81" s="837"/>
      <c r="O81" s="840"/>
      <c r="P81" s="864"/>
      <c r="Q81" s="867"/>
      <c r="R81" s="813"/>
      <c r="S81" s="699" t="s">
        <v>7462</v>
      </c>
      <c r="T81" s="685" t="s">
        <v>3821</v>
      </c>
      <c r="U81" s="685" t="s">
        <v>3827</v>
      </c>
      <c r="V81" s="685" t="s">
        <v>3830</v>
      </c>
      <c r="W81" s="699" t="s">
        <v>7441</v>
      </c>
      <c r="X81" s="700">
        <v>45000</v>
      </c>
      <c r="Y81" s="700">
        <v>45291</v>
      </c>
      <c r="Z81" s="31"/>
      <c r="AA81" s="31"/>
      <c r="AB81" s="813"/>
      <c r="AC81" s="828"/>
      <c r="AD81" s="311">
        <f t="shared" si="87"/>
        <v>112.52</v>
      </c>
      <c r="AE81" s="311">
        <f t="shared" si="87"/>
        <v>112.52</v>
      </c>
      <c r="AF81" s="51">
        <f t="shared" si="87"/>
        <v>0</v>
      </c>
      <c r="AG81" s="51">
        <f t="shared" si="86"/>
        <v>0</v>
      </c>
      <c r="AH81" s="51">
        <f t="shared" si="86"/>
        <v>0</v>
      </c>
      <c r="AI81" s="51">
        <f t="shared" si="86"/>
        <v>0</v>
      </c>
      <c r="AJ81" s="51">
        <f t="shared" si="86"/>
        <v>0</v>
      </c>
      <c r="AK81" s="813"/>
      <c r="AL81" s="831"/>
      <c r="AM81" s="51">
        <f t="shared" si="101"/>
        <v>28.13</v>
      </c>
      <c r="AN81" s="312">
        <v>28.13</v>
      </c>
      <c r="AO81" s="257"/>
      <c r="AP81" s="257"/>
      <c r="AQ81" s="257"/>
      <c r="AR81" s="257"/>
      <c r="AS81" s="257"/>
      <c r="AT81" s="813"/>
      <c r="AU81" s="834"/>
      <c r="AV81" s="51">
        <f t="shared" si="102"/>
        <v>28.13</v>
      </c>
      <c r="AW81" s="312">
        <v>28.13</v>
      </c>
      <c r="AX81" s="257"/>
      <c r="AY81" s="257"/>
      <c r="AZ81" s="257"/>
      <c r="BA81" s="257"/>
      <c r="BB81" s="257"/>
      <c r="BC81" s="813"/>
      <c r="BD81" s="810"/>
      <c r="BE81" s="51">
        <f t="shared" si="103"/>
        <v>28.13</v>
      </c>
      <c r="BF81" s="312">
        <v>28.13</v>
      </c>
      <c r="BG81" s="257"/>
      <c r="BH81" s="257"/>
      <c r="BI81" s="257"/>
      <c r="BJ81" s="257"/>
      <c r="BK81" s="257"/>
      <c r="BL81" s="813"/>
      <c r="BM81" s="816"/>
      <c r="BN81" s="51">
        <f t="shared" si="104"/>
        <v>28.13</v>
      </c>
      <c r="BO81" s="312">
        <v>28.13</v>
      </c>
      <c r="BP81" s="257"/>
      <c r="BQ81" s="257"/>
      <c r="BR81" s="257"/>
      <c r="BS81" s="257"/>
      <c r="BT81" s="257"/>
      <c r="BU81" s="821"/>
      <c r="BV81" s="822"/>
      <c r="BW81" s="822"/>
      <c r="BX81" s="822"/>
      <c r="BY81" s="822"/>
      <c r="BZ81" s="822"/>
      <c r="CA81" s="822"/>
      <c r="CB81" s="822"/>
      <c r="CC81" s="823"/>
    </row>
    <row r="82" spans="1:81" s="58" customFormat="1" ht="40.200000000000003" customHeight="1" thickBot="1" x14ac:dyDescent="0.35">
      <c r="A82" s="34"/>
      <c r="B82" s="907"/>
      <c r="C82" s="869"/>
      <c r="D82" s="873"/>
      <c r="E82" s="853"/>
      <c r="F82" s="853"/>
      <c r="G82" s="853"/>
      <c r="H82" s="853"/>
      <c r="I82" s="1186"/>
      <c r="J82" s="814"/>
      <c r="K82" s="856"/>
      <c r="L82" s="859"/>
      <c r="M82" s="862"/>
      <c r="N82" s="838"/>
      <c r="O82" s="841"/>
      <c r="P82" s="865"/>
      <c r="Q82" s="874"/>
      <c r="R82" s="814"/>
      <c r="S82" s="692" t="s">
        <v>7463</v>
      </c>
      <c r="T82" s="689" t="s">
        <v>3821</v>
      </c>
      <c r="U82" s="689" t="s">
        <v>3827</v>
      </c>
      <c r="V82" s="689" t="s">
        <v>3830</v>
      </c>
      <c r="W82" s="692" t="s">
        <v>7464</v>
      </c>
      <c r="X82" s="701">
        <v>45000</v>
      </c>
      <c r="Y82" s="701">
        <v>45291</v>
      </c>
      <c r="Z82" s="260"/>
      <c r="AA82" s="260"/>
      <c r="AB82" s="814"/>
      <c r="AC82" s="829"/>
      <c r="AD82" s="313">
        <f t="shared" si="87"/>
        <v>112.52</v>
      </c>
      <c r="AE82" s="313">
        <f t="shared" si="87"/>
        <v>112.52</v>
      </c>
      <c r="AF82" s="46">
        <f t="shared" si="87"/>
        <v>0</v>
      </c>
      <c r="AG82" s="46">
        <f t="shared" si="86"/>
        <v>0</v>
      </c>
      <c r="AH82" s="46">
        <f t="shared" si="86"/>
        <v>0</v>
      </c>
      <c r="AI82" s="46">
        <f t="shared" si="86"/>
        <v>0</v>
      </c>
      <c r="AJ82" s="46">
        <f t="shared" si="86"/>
        <v>0</v>
      </c>
      <c r="AK82" s="814"/>
      <c r="AL82" s="832"/>
      <c r="AM82" s="46">
        <f t="shared" si="101"/>
        <v>28.13</v>
      </c>
      <c r="AN82" s="314">
        <v>28.13</v>
      </c>
      <c r="AO82" s="49"/>
      <c r="AP82" s="49"/>
      <c r="AQ82" s="49"/>
      <c r="AR82" s="49"/>
      <c r="AS82" s="49"/>
      <c r="AT82" s="814"/>
      <c r="AU82" s="835"/>
      <c r="AV82" s="46">
        <f t="shared" si="102"/>
        <v>28.13</v>
      </c>
      <c r="AW82" s="314">
        <v>28.13</v>
      </c>
      <c r="AX82" s="49"/>
      <c r="AY82" s="49"/>
      <c r="AZ82" s="49"/>
      <c r="BA82" s="49"/>
      <c r="BB82" s="49"/>
      <c r="BC82" s="814"/>
      <c r="BD82" s="811"/>
      <c r="BE82" s="46">
        <f t="shared" si="103"/>
        <v>28.13</v>
      </c>
      <c r="BF82" s="314">
        <v>28.13</v>
      </c>
      <c r="BG82" s="49"/>
      <c r="BH82" s="49"/>
      <c r="BI82" s="49"/>
      <c r="BJ82" s="49"/>
      <c r="BK82" s="49"/>
      <c r="BL82" s="814"/>
      <c r="BM82" s="817"/>
      <c r="BN82" s="46">
        <f t="shared" si="104"/>
        <v>28.13</v>
      </c>
      <c r="BO82" s="314">
        <v>28.13</v>
      </c>
      <c r="BP82" s="49"/>
      <c r="BQ82" s="49"/>
      <c r="BR82" s="49"/>
      <c r="BS82" s="49"/>
      <c r="BT82" s="49"/>
      <c r="BU82" s="824"/>
      <c r="BV82" s="825"/>
      <c r="BW82" s="825"/>
      <c r="BX82" s="825"/>
      <c r="BY82" s="825"/>
      <c r="BZ82" s="825"/>
      <c r="CA82" s="825"/>
      <c r="CB82" s="825"/>
      <c r="CC82" s="826"/>
    </row>
    <row r="83" spans="1:81" s="58" customFormat="1" ht="40.200000000000003" customHeight="1" thickTop="1" x14ac:dyDescent="0.3">
      <c r="A83" s="34"/>
      <c r="B83" s="907"/>
      <c r="C83" s="869"/>
      <c r="D83" s="871">
        <v>2301</v>
      </c>
      <c r="E83" s="851" t="s">
        <v>3946</v>
      </c>
      <c r="F83" s="851">
        <v>2301079</v>
      </c>
      <c r="G83" s="851" t="s">
        <v>7362</v>
      </c>
      <c r="H83" s="851" t="s">
        <v>7363</v>
      </c>
      <c r="I83" s="1184">
        <v>2021004540213</v>
      </c>
      <c r="J83" s="812">
        <v>937</v>
      </c>
      <c r="K83" s="854" t="str">
        <f>+[28]Metas!K1095</f>
        <v xml:space="preserve">Nuevas sedes escolares con conectividad </v>
      </c>
      <c r="L83" s="857">
        <v>1</v>
      </c>
      <c r="M83" s="860">
        <f>SUM(N83:Q83)</f>
        <v>1</v>
      </c>
      <c r="N83" s="836">
        <v>0.25</v>
      </c>
      <c r="O83" s="839">
        <v>0.25</v>
      </c>
      <c r="P83" s="863">
        <v>0.25</v>
      </c>
      <c r="Q83" s="866">
        <v>0.25</v>
      </c>
      <c r="R83" s="812">
        <f>+$J83</f>
        <v>937</v>
      </c>
      <c r="S83" s="697" t="s">
        <v>7465</v>
      </c>
      <c r="T83" s="698" t="s">
        <v>3821</v>
      </c>
      <c r="U83" s="698" t="s">
        <v>3827</v>
      </c>
      <c r="V83" s="698" t="s">
        <v>3831</v>
      </c>
      <c r="W83" s="697" t="s">
        <v>7466</v>
      </c>
      <c r="X83" s="624">
        <v>45000</v>
      </c>
      <c r="Y83" s="624">
        <v>45291</v>
      </c>
      <c r="Z83" s="256"/>
      <c r="AA83" s="256"/>
      <c r="AB83" s="812">
        <f t="shared" ref="AB83" si="111">+$J83</f>
        <v>937</v>
      </c>
      <c r="AC83" s="827">
        <f t="shared" ref="AC83" si="112">+L83</f>
        <v>1</v>
      </c>
      <c r="AD83" s="309">
        <f t="shared" si="87"/>
        <v>10</v>
      </c>
      <c r="AE83" s="309">
        <f t="shared" si="87"/>
        <v>10</v>
      </c>
      <c r="AF83" s="44">
        <f t="shared" si="87"/>
        <v>0</v>
      </c>
      <c r="AG83" s="44">
        <f t="shared" si="86"/>
        <v>0</v>
      </c>
      <c r="AH83" s="44">
        <f t="shared" si="86"/>
        <v>0</v>
      </c>
      <c r="AI83" s="44">
        <f t="shared" si="86"/>
        <v>0</v>
      </c>
      <c r="AJ83" s="44">
        <f t="shared" si="86"/>
        <v>0</v>
      </c>
      <c r="AK83" s="812">
        <f t="shared" ref="AK83" si="113">+$J83</f>
        <v>937</v>
      </c>
      <c r="AL83" s="830">
        <f>+N83</f>
        <v>0.25</v>
      </c>
      <c r="AM83" s="44">
        <f t="shared" si="101"/>
        <v>2.5</v>
      </c>
      <c r="AN83" s="310">
        <f>+(10)/4</f>
        <v>2.5</v>
      </c>
      <c r="AO83" s="47"/>
      <c r="AP83" s="47"/>
      <c r="AQ83" s="47"/>
      <c r="AR83" s="47"/>
      <c r="AS83" s="47"/>
      <c r="AT83" s="812">
        <f t="shared" ref="AT83" si="114">+$J83</f>
        <v>937</v>
      </c>
      <c r="AU83" s="833">
        <f>+O83</f>
        <v>0.25</v>
      </c>
      <c r="AV83" s="44">
        <f t="shared" si="102"/>
        <v>2.5</v>
      </c>
      <c r="AW83" s="310">
        <v>2.5</v>
      </c>
      <c r="AX83" s="47"/>
      <c r="AY83" s="47"/>
      <c r="AZ83" s="47"/>
      <c r="BA83" s="47"/>
      <c r="BB83" s="47"/>
      <c r="BC83" s="812">
        <f t="shared" ref="BC83" si="115">+$J83</f>
        <v>937</v>
      </c>
      <c r="BD83" s="809">
        <f>+P83</f>
        <v>0.25</v>
      </c>
      <c r="BE83" s="44">
        <f t="shared" si="103"/>
        <v>2.5</v>
      </c>
      <c r="BF83" s="310">
        <v>2.5</v>
      </c>
      <c r="BG83" s="47"/>
      <c r="BH83" s="47"/>
      <c r="BI83" s="47"/>
      <c r="BJ83" s="47"/>
      <c r="BK83" s="47"/>
      <c r="BL83" s="812">
        <f t="shared" ref="BL83" si="116">+$J83</f>
        <v>937</v>
      </c>
      <c r="BM83" s="815">
        <f>+Q83</f>
        <v>0.25</v>
      </c>
      <c r="BN83" s="44">
        <f t="shared" si="104"/>
        <v>2.5</v>
      </c>
      <c r="BO83" s="310">
        <v>2.5</v>
      </c>
      <c r="BP83" s="47"/>
      <c r="BQ83" s="47"/>
      <c r="BR83" s="47"/>
      <c r="BS83" s="47"/>
      <c r="BT83" s="47"/>
      <c r="BU83" s="818"/>
      <c r="BV83" s="819"/>
      <c r="BW83" s="819"/>
      <c r="BX83" s="819"/>
      <c r="BY83" s="819"/>
      <c r="BZ83" s="819"/>
      <c r="CA83" s="819"/>
      <c r="CB83" s="819"/>
      <c r="CC83" s="820"/>
    </row>
    <row r="84" spans="1:81" s="58" customFormat="1" ht="40.200000000000003" customHeight="1" x14ac:dyDescent="0.3">
      <c r="A84" s="34"/>
      <c r="B84" s="907"/>
      <c r="C84" s="869"/>
      <c r="D84" s="872"/>
      <c r="E84" s="852"/>
      <c r="F84" s="852"/>
      <c r="G84" s="852"/>
      <c r="H84" s="852"/>
      <c r="I84" s="1185"/>
      <c r="J84" s="813"/>
      <c r="K84" s="855"/>
      <c r="L84" s="858"/>
      <c r="M84" s="861"/>
      <c r="N84" s="837"/>
      <c r="O84" s="840"/>
      <c r="P84" s="864"/>
      <c r="Q84" s="867"/>
      <c r="R84" s="813"/>
      <c r="S84" s="699" t="s">
        <v>7428</v>
      </c>
      <c r="T84" s="685" t="s">
        <v>3821</v>
      </c>
      <c r="U84" s="685" t="s">
        <v>3827</v>
      </c>
      <c r="V84" s="685" t="s">
        <v>3830</v>
      </c>
      <c r="W84" s="699" t="s">
        <v>7467</v>
      </c>
      <c r="X84" s="700">
        <v>44972</v>
      </c>
      <c r="Y84" s="700">
        <v>45291</v>
      </c>
      <c r="Z84" s="31"/>
      <c r="AA84" s="31"/>
      <c r="AB84" s="813"/>
      <c r="AC84" s="828"/>
      <c r="AD84" s="311">
        <f t="shared" si="87"/>
        <v>10</v>
      </c>
      <c r="AE84" s="311">
        <f t="shared" si="87"/>
        <v>10</v>
      </c>
      <c r="AF84" s="51">
        <f t="shared" si="87"/>
        <v>0</v>
      </c>
      <c r="AG84" s="51">
        <f t="shared" si="86"/>
        <v>0</v>
      </c>
      <c r="AH84" s="51">
        <f t="shared" si="86"/>
        <v>0</v>
      </c>
      <c r="AI84" s="51">
        <f t="shared" si="86"/>
        <v>0</v>
      </c>
      <c r="AJ84" s="51">
        <f t="shared" si="86"/>
        <v>0</v>
      </c>
      <c r="AK84" s="813"/>
      <c r="AL84" s="831"/>
      <c r="AM84" s="51">
        <f t="shared" si="101"/>
        <v>2.5</v>
      </c>
      <c r="AN84" s="312">
        <v>2.5</v>
      </c>
      <c r="AO84" s="257"/>
      <c r="AP84" s="257"/>
      <c r="AQ84" s="257"/>
      <c r="AR84" s="257"/>
      <c r="AS84" s="257"/>
      <c r="AT84" s="813"/>
      <c r="AU84" s="834"/>
      <c r="AV84" s="51">
        <f t="shared" si="102"/>
        <v>2.5</v>
      </c>
      <c r="AW84" s="312">
        <v>2.5</v>
      </c>
      <c r="AX84" s="257"/>
      <c r="AY84" s="257"/>
      <c r="AZ84" s="257"/>
      <c r="BA84" s="257"/>
      <c r="BB84" s="257"/>
      <c r="BC84" s="813"/>
      <c r="BD84" s="810"/>
      <c r="BE84" s="51">
        <f t="shared" si="103"/>
        <v>2.5</v>
      </c>
      <c r="BF84" s="312">
        <v>2.5</v>
      </c>
      <c r="BG84" s="257"/>
      <c r="BH84" s="257"/>
      <c r="BI84" s="257"/>
      <c r="BJ84" s="257"/>
      <c r="BK84" s="257"/>
      <c r="BL84" s="813"/>
      <c r="BM84" s="816"/>
      <c r="BN84" s="51">
        <f t="shared" si="104"/>
        <v>2.5</v>
      </c>
      <c r="BO84" s="312">
        <v>2.5</v>
      </c>
      <c r="BP84" s="257"/>
      <c r="BQ84" s="257"/>
      <c r="BR84" s="257"/>
      <c r="BS84" s="257"/>
      <c r="BT84" s="257"/>
      <c r="BU84" s="821"/>
      <c r="BV84" s="822"/>
      <c r="BW84" s="822"/>
      <c r="BX84" s="822"/>
      <c r="BY84" s="822"/>
      <c r="BZ84" s="822"/>
      <c r="CA84" s="822"/>
      <c r="CB84" s="822"/>
      <c r="CC84" s="823"/>
    </row>
    <row r="85" spans="1:81" s="58" customFormat="1" ht="40.200000000000003" customHeight="1" x14ac:dyDescent="0.3">
      <c r="A85" s="34"/>
      <c r="B85" s="907"/>
      <c r="C85" s="869"/>
      <c r="D85" s="872"/>
      <c r="E85" s="852"/>
      <c r="F85" s="852"/>
      <c r="G85" s="852"/>
      <c r="H85" s="852"/>
      <c r="I85" s="1185"/>
      <c r="J85" s="813"/>
      <c r="K85" s="855"/>
      <c r="L85" s="858"/>
      <c r="M85" s="861"/>
      <c r="N85" s="837"/>
      <c r="O85" s="840"/>
      <c r="P85" s="864"/>
      <c r="Q85" s="867"/>
      <c r="R85" s="813"/>
      <c r="S85" s="699" t="s">
        <v>7468</v>
      </c>
      <c r="T85" s="685" t="s">
        <v>3821</v>
      </c>
      <c r="U85" s="685" t="s">
        <v>3827</v>
      </c>
      <c r="V85" s="685" t="s">
        <v>3831</v>
      </c>
      <c r="W85" s="699" t="s">
        <v>7395</v>
      </c>
      <c r="X85" s="700">
        <v>44972</v>
      </c>
      <c r="Y85" s="700">
        <v>45291</v>
      </c>
      <c r="Z85" s="31"/>
      <c r="AA85" s="31"/>
      <c r="AB85" s="813"/>
      <c r="AC85" s="828"/>
      <c r="AD85" s="311">
        <f t="shared" si="87"/>
        <v>10</v>
      </c>
      <c r="AE85" s="311">
        <f t="shared" si="87"/>
        <v>10</v>
      </c>
      <c r="AF85" s="51">
        <f t="shared" si="87"/>
        <v>0</v>
      </c>
      <c r="AG85" s="51">
        <f t="shared" si="86"/>
        <v>0</v>
      </c>
      <c r="AH85" s="51">
        <f t="shared" si="86"/>
        <v>0</v>
      </c>
      <c r="AI85" s="51">
        <f t="shared" si="86"/>
        <v>0</v>
      </c>
      <c r="AJ85" s="51">
        <f t="shared" si="86"/>
        <v>0</v>
      </c>
      <c r="AK85" s="813"/>
      <c r="AL85" s="831"/>
      <c r="AM85" s="51">
        <f t="shared" si="101"/>
        <v>2.5</v>
      </c>
      <c r="AN85" s="312">
        <v>2.5</v>
      </c>
      <c r="AO85" s="257"/>
      <c r="AP85" s="257"/>
      <c r="AQ85" s="257"/>
      <c r="AR85" s="257"/>
      <c r="AS85" s="257"/>
      <c r="AT85" s="813"/>
      <c r="AU85" s="834"/>
      <c r="AV85" s="51">
        <f t="shared" si="102"/>
        <v>2.5</v>
      </c>
      <c r="AW85" s="312">
        <v>2.5</v>
      </c>
      <c r="AX85" s="257"/>
      <c r="AY85" s="257"/>
      <c r="AZ85" s="257"/>
      <c r="BA85" s="257"/>
      <c r="BB85" s="257"/>
      <c r="BC85" s="813"/>
      <c r="BD85" s="810"/>
      <c r="BE85" s="51">
        <f t="shared" si="103"/>
        <v>2.5</v>
      </c>
      <c r="BF85" s="312">
        <v>2.5</v>
      </c>
      <c r="BG85" s="257"/>
      <c r="BH85" s="257"/>
      <c r="BI85" s="257"/>
      <c r="BJ85" s="257"/>
      <c r="BK85" s="257"/>
      <c r="BL85" s="813"/>
      <c r="BM85" s="816"/>
      <c r="BN85" s="51">
        <f t="shared" si="104"/>
        <v>2.5</v>
      </c>
      <c r="BO85" s="312">
        <v>2.5</v>
      </c>
      <c r="BP85" s="257"/>
      <c r="BQ85" s="257"/>
      <c r="BR85" s="257"/>
      <c r="BS85" s="257"/>
      <c r="BT85" s="257"/>
      <c r="BU85" s="821"/>
      <c r="BV85" s="822"/>
      <c r="BW85" s="822"/>
      <c r="BX85" s="822"/>
      <c r="BY85" s="822"/>
      <c r="BZ85" s="822"/>
      <c r="CA85" s="822"/>
      <c r="CB85" s="822"/>
      <c r="CC85" s="823"/>
    </row>
    <row r="86" spans="1:81" s="58" customFormat="1" ht="40.200000000000003" customHeight="1" thickBot="1" x14ac:dyDescent="0.35">
      <c r="A86" s="34"/>
      <c r="B86" s="907"/>
      <c r="C86" s="869"/>
      <c r="D86" s="873"/>
      <c r="E86" s="853"/>
      <c r="F86" s="853"/>
      <c r="G86" s="853"/>
      <c r="H86" s="853"/>
      <c r="I86" s="1186"/>
      <c r="J86" s="814"/>
      <c r="K86" s="856"/>
      <c r="L86" s="859"/>
      <c r="M86" s="862"/>
      <c r="N86" s="838"/>
      <c r="O86" s="841"/>
      <c r="P86" s="865"/>
      <c r="Q86" s="874"/>
      <c r="R86" s="814"/>
      <c r="S86" s="692"/>
      <c r="T86" s="689"/>
      <c r="U86" s="689"/>
      <c r="V86" s="689"/>
      <c r="W86" s="692"/>
      <c r="X86" s="701"/>
      <c r="Y86" s="701"/>
      <c r="Z86" s="260"/>
      <c r="AA86" s="260"/>
      <c r="AB86" s="814"/>
      <c r="AC86" s="829"/>
      <c r="AD86" s="313">
        <f t="shared" si="87"/>
        <v>0</v>
      </c>
      <c r="AE86" s="313">
        <f t="shared" si="87"/>
        <v>0</v>
      </c>
      <c r="AF86" s="46">
        <f t="shared" si="87"/>
        <v>0</v>
      </c>
      <c r="AG86" s="46">
        <f t="shared" si="86"/>
        <v>0</v>
      </c>
      <c r="AH86" s="46">
        <f t="shared" si="86"/>
        <v>0</v>
      </c>
      <c r="AI86" s="46">
        <f t="shared" si="86"/>
        <v>0</v>
      </c>
      <c r="AJ86" s="46">
        <f t="shared" si="86"/>
        <v>0</v>
      </c>
      <c r="AK86" s="814"/>
      <c r="AL86" s="832"/>
      <c r="AM86" s="46">
        <f t="shared" si="101"/>
        <v>0</v>
      </c>
      <c r="AN86" s="314"/>
      <c r="AO86" s="49"/>
      <c r="AP86" s="49"/>
      <c r="AQ86" s="49"/>
      <c r="AR86" s="49"/>
      <c r="AS86" s="49"/>
      <c r="AT86" s="814"/>
      <c r="AU86" s="835"/>
      <c r="AV86" s="46">
        <f t="shared" si="102"/>
        <v>0</v>
      </c>
      <c r="AW86" s="314"/>
      <c r="AX86" s="49"/>
      <c r="AY86" s="49"/>
      <c r="AZ86" s="49"/>
      <c r="BA86" s="49"/>
      <c r="BB86" s="49"/>
      <c r="BC86" s="814"/>
      <c r="BD86" s="811"/>
      <c r="BE86" s="46">
        <f t="shared" si="103"/>
        <v>0</v>
      </c>
      <c r="BF86" s="314"/>
      <c r="BG86" s="49"/>
      <c r="BH86" s="49"/>
      <c r="BI86" s="49"/>
      <c r="BJ86" s="49"/>
      <c r="BK86" s="49"/>
      <c r="BL86" s="814"/>
      <c r="BM86" s="817"/>
      <c r="BN86" s="46">
        <f t="shared" si="104"/>
        <v>0</v>
      </c>
      <c r="BO86" s="314"/>
      <c r="BP86" s="49"/>
      <c r="BQ86" s="49"/>
      <c r="BR86" s="49"/>
      <c r="BS86" s="49"/>
      <c r="BT86" s="49"/>
      <c r="BU86" s="824"/>
      <c r="BV86" s="825"/>
      <c r="BW86" s="825"/>
      <c r="BX86" s="825"/>
      <c r="BY86" s="825"/>
      <c r="BZ86" s="825"/>
      <c r="CA86" s="825"/>
      <c r="CB86" s="825"/>
      <c r="CC86" s="826"/>
    </row>
    <row r="87" spans="1:81" s="58" customFormat="1" ht="40.200000000000003" customHeight="1" thickTop="1" x14ac:dyDescent="0.3">
      <c r="A87" s="34"/>
      <c r="B87" s="907"/>
      <c r="C87" s="869"/>
      <c r="D87" s="871">
        <v>2301</v>
      </c>
      <c r="E87" s="851" t="s">
        <v>3946</v>
      </c>
      <c r="F87" s="851">
        <v>2301079</v>
      </c>
      <c r="G87" s="851" t="s">
        <v>7362</v>
      </c>
      <c r="H87" s="851" t="s">
        <v>7363</v>
      </c>
      <c r="I87" s="1184">
        <v>2021004540213</v>
      </c>
      <c r="J87" s="812">
        <v>938</v>
      </c>
      <c r="K87" s="854" t="str">
        <f>+[28]Metas!K1096</f>
        <v>Instituciones Educativas con continuidad de conectividad</v>
      </c>
      <c r="L87" s="857">
        <v>1</v>
      </c>
      <c r="M87" s="860">
        <f>SUM(N87:Q87)</f>
        <v>1</v>
      </c>
      <c r="N87" s="836">
        <v>0.25</v>
      </c>
      <c r="O87" s="839">
        <v>0.25</v>
      </c>
      <c r="P87" s="863">
        <v>0.25</v>
      </c>
      <c r="Q87" s="866">
        <v>0.25</v>
      </c>
      <c r="R87" s="812">
        <f>+$J87</f>
        <v>938</v>
      </c>
      <c r="S87" s="697" t="s">
        <v>7469</v>
      </c>
      <c r="T87" s="698" t="s">
        <v>3821</v>
      </c>
      <c r="U87" s="698" t="s">
        <v>3827</v>
      </c>
      <c r="V87" s="698" t="s">
        <v>3830</v>
      </c>
      <c r="W87" s="697" t="s">
        <v>7466</v>
      </c>
      <c r="X87" s="624">
        <v>45108</v>
      </c>
      <c r="Y87" s="624">
        <v>45291</v>
      </c>
      <c r="Z87" s="256"/>
      <c r="AA87" s="256"/>
      <c r="AB87" s="812">
        <f t="shared" ref="AB87" si="117">+$J87</f>
        <v>938</v>
      </c>
      <c r="AC87" s="827">
        <f t="shared" ref="AC87" si="118">+L87</f>
        <v>1</v>
      </c>
      <c r="AD87" s="309">
        <f t="shared" si="87"/>
        <v>15</v>
      </c>
      <c r="AE87" s="309">
        <f t="shared" si="87"/>
        <v>15</v>
      </c>
      <c r="AF87" s="44">
        <f t="shared" si="87"/>
        <v>0</v>
      </c>
      <c r="AG87" s="44">
        <f t="shared" si="86"/>
        <v>0</v>
      </c>
      <c r="AH87" s="44">
        <f t="shared" si="86"/>
        <v>0</v>
      </c>
      <c r="AI87" s="44">
        <f t="shared" si="86"/>
        <v>0</v>
      </c>
      <c r="AJ87" s="44">
        <f t="shared" si="86"/>
        <v>0</v>
      </c>
      <c r="AK87" s="812">
        <f t="shared" ref="AK87" si="119">+$J87</f>
        <v>938</v>
      </c>
      <c r="AL87" s="830">
        <f>+N87</f>
        <v>0.25</v>
      </c>
      <c r="AM87" s="44">
        <f t="shared" si="101"/>
        <v>3.75</v>
      </c>
      <c r="AN87" s="310">
        <f>+(7.5)/2</f>
        <v>3.75</v>
      </c>
      <c r="AO87" s="47"/>
      <c r="AP87" s="47"/>
      <c r="AQ87" s="47"/>
      <c r="AR87" s="47"/>
      <c r="AS87" s="47"/>
      <c r="AT87" s="812">
        <f t="shared" ref="AT87" si="120">+$J87</f>
        <v>938</v>
      </c>
      <c r="AU87" s="833">
        <f>+O87</f>
        <v>0.25</v>
      </c>
      <c r="AV87" s="44">
        <f t="shared" si="102"/>
        <v>3.75</v>
      </c>
      <c r="AW87" s="310">
        <v>3.75</v>
      </c>
      <c r="AX87" s="47"/>
      <c r="AY87" s="47"/>
      <c r="AZ87" s="47"/>
      <c r="BA87" s="47"/>
      <c r="BB87" s="47"/>
      <c r="BC87" s="812">
        <f t="shared" ref="BC87" si="121">+$J87</f>
        <v>938</v>
      </c>
      <c r="BD87" s="809">
        <f>+P87</f>
        <v>0.25</v>
      </c>
      <c r="BE87" s="44">
        <f t="shared" si="103"/>
        <v>3.75</v>
      </c>
      <c r="BF87" s="310">
        <v>3.75</v>
      </c>
      <c r="BG87" s="47"/>
      <c r="BH87" s="47"/>
      <c r="BI87" s="47"/>
      <c r="BJ87" s="47"/>
      <c r="BK87" s="47"/>
      <c r="BL87" s="812">
        <f t="shared" ref="BL87" si="122">+$J87</f>
        <v>938</v>
      </c>
      <c r="BM87" s="815">
        <f>+Q87</f>
        <v>0.25</v>
      </c>
      <c r="BN87" s="44">
        <f t="shared" si="104"/>
        <v>3.75</v>
      </c>
      <c r="BO87" s="310">
        <v>3.75</v>
      </c>
      <c r="BP87" s="47"/>
      <c r="BQ87" s="47"/>
      <c r="BR87" s="47"/>
      <c r="BS87" s="47"/>
      <c r="BT87" s="47"/>
      <c r="BU87" s="818"/>
      <c r="BV87" s="819"/>
      <c r="BW87" s="819"/>
      <c r="BX87" s="819"/>
      <c r="BY87" s="819"/>
      <c r="BZ87" s="819"/>
      <c r="CA87" s="819"/>
      <c r="CB87" s="819"/>
      <c r="CC87" s="820"/>
    </row>
    <row r="88" spans="1:81" s="58" customFormat="1" ht="40.200000000000003" customHeight="1" x14ac:dyDescent="0.3">
      <c r="A88" s="34"/>
      <c r="B88" s="907"/>
      <c r="C88" s="869"/>
      <c r="D88" s="872"/>
      <c r="E88" s="852"/>
      <c r="F88" s="852"/>
      <c r="G88" s="852"/>
      <c r="H88" s="852"/>
      <c r="I88" s="1185"/>
      <c r="J88" s="813"/>
      <c r="K88" s="855"/>
      <c r="L88" s="858"/>
      <c r="M88" s="861"/>
      <c r="N88" s="837"/>
      <c r="O88" s="840"/>
      <c r="P88" s="864"/>
      <c r="Q88" s="867"/>
      <c r="R88" s="813"/>
      <c r="S88" s="699" t="s">
        <v>7428</v>
      </c>
      <c r="T88" s="685" t="s">
        <v>3821</v>
      </c>
      <c r="U88" s="685" t="s">
        <v>3827</v>
      </c>
      <c r="V88" s="685" t="s">
        <v>3830</v>
      </c>
      <c r="W88" s="699" t="s">
        <v>7467</v>
      </c>
      <c r="X88" s="700">
        <v>44972</v>
      </c>
      <c r="Y88" s="700">
        <v>45291</v>
      </c>
      <c r="Z88" s="31"/>
      <c r="AA88" s="31"/>
      <c r="AB88" s="813"/>
      <c r="AC88" s="828"/>
      <c r="AD88" s="311">
        <f t="shared" si="87"/>
        <v>15</v>
      </c>
      <c r="AE88" s="311">
        <f t="shared" si="87"/>
        <v>15</v>
      </c>
      <c r="AF88" s="51">
        <f t="shared" si="87"/>
        <v>0</v>
      </c>
      <c r="AG88" s="51">
        <f t="shared" si="86"/>
        <v>0</v>
      </c>
      <c r="AH88" s="51">
        <f t="shared" si="86"/>
        <v>0</v>
      </c>
      <c r="AI88" s="51">
        <f t="shared" si="86"/>
        <v>0</v>
      </c>
      <c r="AJ88" s="51">
        <f t="shared" si="86"/>
        <v>0</v>
      </c>
      <c r="AK88" s="813"/>
      <c r="AL88" s="831"/>
      <c r="AM88" s="51">
        <f t="shared" si="101"/>
        <v>3.75</v>
      </c>
      <c r="AN88" s="312">
        <v>3.75</v>
      </c>
      <c r="AO88" s="257"/>
      <c r="AP88" s="257"/>
      <c r="AQ88" s="257"/>
      <c r="AR88" s="257"/>
      <c r="AS88" s="257"/>
      <c r="AT88" s="813"/>
      <c r="AU88" s="834"/>
      <c r="AV88" s="51">
        <f t="shared" si="102"/>
        <v>3.75</v>
      </c>
      <c r="AW88" s="312">
        <v>3.75</v>
      </c>
      <c r="AX88" s="257"/>
      <c r="AY88" s="257"/>
      <c r="AZ88" s="257"/>
      <c r="BA88" s="257"/>
      <c r="BB88" s="257"/>
      <c r="BC88" s="813"/>
      <c r="BD88" s="810"/>
      <c r="BE88" s="51">
        <f t="shared" si="103"/>
        <v>3.75</v>
      </c>
      <c r="BF88" s="312">
        <v>3.75</v>
      </c>
      <c r="BG88" s="257"/>
      <c r="BH88" s="257"/>
      <c r="BI88" s="257"/>
      <c r="BJ88" s="257"/>
      <c r="BK88" s="257"/>
      <c r="BL88" s="813"/>
      <c r="BM88" s="816"/>
      <c r="BN88" s="51">
        <f t="shared" si="104"/>
        <v>3.75</v>
      </c>
      <c r="BO88" s="312">
        <v>3.75</v>
      </c>
      <c r="BP88" s="257"/>
      <c r="BQ88" s="257"/>
      <c r="BR88" s="257"/>
      <c r="BS88" s="257"/>
      <c r="BT88" s="257"/>
      <c r="BU88" s="821"/>
      <c r="BV88" s="822"/>
      <c r="BW88" s="822"/>
      <c r="BX88" s="822"/>
      <c r="BY88" s="822"/>
      <c r="BZ88" s="822"/>
      <c r="CA88" s="822"/>
      <c r="CB88" s="822"/>
      <c r="CC88" s="823"/>
    </row>
    <row r="89" spans="1:81" s="58" customFormat="1" ht="40.200000000000003" customHeight="1" x14ac:dyDescent="0.3">
      <c r="A89" s="34"/>
      <c r="B89" s="907"/>
      <c r="C89" s="869"/>
      <c r="D89" s="872"/>
      <c r="E89" s="852"/>
      <c r="F89" s="852"/>
      <c r="G89" s="852"/>
      <c r="H89" s="852"/>
      <c r="I89" s="1185"/>
      <c r="J89" s="813"/>
      <c r="K89" s="855"/>
      <c r="L89" s="858"/>
      <c r="M89" s="861"/>
      <c r="N89" s="837"/>
      <c r="O89" s="840"/>
      <c r="P89" s="864"/>
      <c r="Q89" s="867"/>
      <c r="R89" s="813"/>
      <c r="S89" s="699"/>
      <c r="T89" s="685"/>
      <c r="U89" s="685"/>
      <c r="V89" s="685"/>
      <c r="W89" s="699"/>
      <c r="X89" s="700"/>
      <c r="Y89" s="700"/>
      <c r="Z89" s="31"/>
      <c r="AA89" s="31"/>
      <c r="AB89" s="813"/>
      <c r="AC89" s="828"/>
      <c r="AD89" s="311">
        <f t="shared" si="87"/>
        <v>0</v>
      </c>
      <c r="AE89" s="311">
        <f t="shared" si="87"/>
        <v>0</v>
      </c>
      <c r="AF89" s="51">
        <f t="shared" si="87"/>
        <v>0</v>
      </c>
      <c r="AG89" s="51">
        <f t="shared" si="86"/>
        <v>0</v>
      </c>
      <c r="AH89" s="51">
        <f t="shared" si="86"/>
        <v>0</v>
      </c>
      <c r="AI89" s="51">
        <f t="shared" si="86"/>
        <v>0</v>
      </c>
      <c r="AJ89" s="51">
        <f t="shared" si="86"/>
        <v>0</v>
      </c>
      <c r="AK89" s="813"/>
      <c r="AL89" s="831"/>
      <c r="AM89" s="51">
        <f t="shared" si="101"/>
        <v>0</v>
      </c>
      <c r="AN89" s="257"/>
      <c r="AO89" s="257"/>
      <c r="AP89" s="257"/>
      <c r="AQ89" s="257"/>
      <c r="AR89" s="257"/>
      <c r="AS89" s="257"/>
      <c r="AT89" s="813"/>
      <c r="AU89" s="834"/>
      <c r="AV89" s="51">
        <f t="shared" si="102"/>
        <v>0</v>
      </c>
      <c r="AW89" s="257"/>
      <c r="AX89" s="257"/>
      <c r="AY89" s="257"/>
      <c r="AZ89" s="257"/>
      <c r="BA89" s="257"/>
      <c r="BB89" s="257"/>
      <c r="BC89" s="813"/>
      <c r="BD89" s="810"/>
      <c r="BE89" s="51">
        <f t="shared" si="103"/>
        <v>0</v>
      </c>
      <c r="BF89" s="257"/>
      <c r="BG89" s="257"/>
      <c r="BH89" s="257"/>
      <c r="BI89" s="257"/>
      <c r="BJ89" s="257"/>
      <c r="BK89" s="257"/>
      <c r="BL89" s="813"/>
      <c r="BM89" s="816"/>
      <c r="BN89" s="51">
        <f t="shared" si="104"/>
        <v>0</v>
      </c>
      <c r="BO89" s="257"/>
      <c r="BP89" s="257"/>
      <c r="BQ89" s="257"/>
      <c r="BR89" s="257"/>
      <c r="BS89" s="257"/>
      <c r="BT89" s="257"/>
      <c r="BU89" s="821"/>
      <c r="BV89" s="822"/>
      <c r="BW89" s="822"/>
      <c r="BX89" s="822"/>
      <c r="BY89" s="822"/>
      <c r="BZ89" s="822"/>
      <c r="CA89" s="822"/>
      <c r="CB89" s="822"/>
      <c r="CC89" s="823"/>
    </row>
    <row r="90" spans="1:81" s="58" customFormat="1" ht="40.200000000000003" customHeight="1" thickBot="1" x14ac:dyDescent="0.35">
      <c r="A90" s="34"/>
      <c r="B90" s="907"/>
      <c r="C90" s="869"/>
      <c r="D90" s="873"/>
      <c r="E90" s="853"/>
      <c r="F90" s="853"/>
      <c r="G90" s="853"/>
      <c r="H90" s="853"/>
      <c r="I90" s="1186"/>
      <c r="J90" s="814"/>
      <c r="K90" s="856"/>
      <c r="L90" s="859"/>
      <c r="M90" s="862"/>
      <c r="N90" s="838"/>
      <c r="O90" s="841"/>
      <c r="P90" s="865"/>
      <c r="Q90" s="874"/>
      <c r="R90" s="814"/>
      <c r="S90" s="692"/>
      <c r="T90" s="689"/>
      <c r="U90" s="689"/>
      <c r="V90" s="689"/>
      <c r="W90" s="692"/>
      <c r="X90" s="701"/>
      <c r="Y90" s="701"/>
      <c r="Z90" s="260"/>
      <c r="AA90" s="260"/>
      <c r="AB90" s="814"/>
      <c r="AC90" s="829"/>
      <c r="AD90" s="313">
        <f t="shared" si="87"/>
        <v>0</v>
      </c>
      <c r="AE90" s="313">
        <f t="shared" si="87"/>
        <v>0</v>
      </c>
      <c r="AF90" s="46">
        <f t="shared" si="87"/>
        <v>0</v>
      </c>
      <c r="AG90" s="46">
        <f t="shared" si="86"/>
        <v>0</v>
      </c>
      <c r="AH90" s="46">
        <f t="shared" si="86"/>
        <v>0</v>
      </c>
      <c r="AI90" s="46">
        <f t="shared" si="86"/>
        <v>0</v>
      </c>
      <c r="AJ90" s="46">
        <f t="shared" si="86"/>
        <v>0</v>
      </c>
      <c r="AK90" s="814"/>
      <c r="AL90" s="832"/>
      <c r="AM90" s="46">
        <f t="shared" si="101"/>
        <v>0</v>
      </c>
      <c r="AN90" s="49"/>
      <c r="AO90" s="49"/>
      <c r="AP90" s="49"/>
      <c r="AQ90" s="49"/>
      <c r="AR90" s="49"/>
      <c r="AS90" s="49"/>
      <c r="AT90" s="814"/>
      <c r="AU90" s="835"/>
      <c r="AV90" s="46">
        <f t="shared" si="102"/>
        <v>0</v>
      </c>
      <c r="AW90" s="49"/>
      <c r="AX90" s="49"/>
      <c r="AY90" s="49"/>
      <c r="AZ90" s="49"/>
      <c r="BA90" s="49"/>
      <c r="BB90" s="49"/>
      <c r="BC90" s="814"/>
      <c r="BD90" s="811"/>
      <c r="BE90" s="46">
        <f t="shared" si="103"/>
        <v>0</v>
      </c>
      <c r="BF90" s="49"/>
      <c r="BG90" s="49"/>
      <c r="BH90" s="49"/>
      <c r="BI90" s="49"/>
      <c r="BJ90" s="49"/>
      <c r="BK90" s="49"/>
      <c r="BL90" s="814"/>
      <c r="BM90" s="817"/>
      <c r="BN90" s="46">
        <f t="shared" si="104"/>
        <v>0</v>
      </c>
      <c r="BO90" s="49"/>
      <c r="BP90" s="49"/>
      <c r="BQ90" s="49"/>
      <c r="BR90" s="49"/>
      <c r="BS90" s="49"/>
      <c r="BT90" s="49"/>
      <c r="BU90" s="824"/>
      <c r="BV90" s="825"/>
      <c r="BW90" s="825"/>
      <c r="BX90" s="825"/>
      <c r="BY90" s="825"/>
      <c r="BZ90" s="825"/>
      <c r="CA90" s="825"/>
      <c r="CB90" s="825"/>
      <c r="CC90" s="826"/>
    </row>
    <row r="91" spans="1:81" s="58" customFormat="1" ht="40.200000000000003" customHeight="1" thickTop="1" x14ac:dyDescent="0.3">
      <c r="A91" s="34"/>
      <c r="B91" s="907"/>
      <c r="C91" s="869"/>
      <c r="D91" s="871">
        <v>2301</v>
      </c>
      <c r="E91" s="851" t="s">
        <v>3946</v>
      </c>
      <c r="F91" s="851">
        <v>2301079</v>
      </c>
      <c r="G91" s="851" t="s">
        <v>7362</v>
      </c>
      <c r="H91" s="851" t="s">
        <v>7363</v>
      </c>
      <c r="I91" s="1184">
        <v>2021004540213</v>
      </c>
      <c r="J91" s="812">
        <v>939</v>
      </c>
      <c r="K91" s="854" t="str">
        <f>+[28]Metas!K1097</f>
        <v>Nuevos hogares de estrato 1 y 2 con conexión a internet</v>
      </c>
      <c r="L91" s="857">
        <v>1</v>
      </c>
      <c r="M91" s="860">
        <f>SUM(N91:Q91)</f>
        <v>1</v>
      </c>
      <c r="N91" s="836">
        <v>0.25</v>
      </c>
      <c r="O91" s="839">
        <v>0.25</v>
      </c>
      <c r="P91" s="863">
        <v>0.25</v>
      </c>
      <c r="Q91" s="866">
        <v>0.25</v>
      </c>
      <c r="R91" s="812">
        <f>+$J91</f>
        <v>939</v>
      </c>
      <c r="S91" s="697" t="s">
        <v>7470</v>
      </c>
      <c r="T91" s="698" t="s">
        <v>3821</v>
      </c>
      <c r="U91" s="698" t="s">
        <v>3827</v>
      </c>
      <c r="V91" s="698" t="s">
        <v>3830</v>
      </c>
      <c r="W91" s="697" t="s">
        <v>7466</v>
      </c>
      <c r="X91" s="624">
        <v>44607</v>
      </c>
      <c r="Y91" s="624">
        <v>44926</v>
      </c>
      <c r="Z91" s="256"/>
      <c r="AA91" s="256"/>
      <c r="AB91" s="812">
        <f t="shared" ref="AB91" si="123">+$J91</f>
        <v>939</v>
      </c>
      <c r="AC91" s="827">
        <f t="shared" ref="AC91" si="124">+L91</f>
        <v>1</v>
      </c>
      <c r="AD91" s="309">
        <f t="shared" si="87"/>
        <v>15</v>
      </c>
      <c r="AE91" s="309">
        <f t="shared" si="87"/>
        <v>15</v>
      </c>
      <c r="AF91" s="44">
        <f t="shared" si="87"/>
        <v>0</v>
      </c>
      <c r="AG91" s="44">
        <f t="shared" si="86"/>
        <v>0</v>
      </c>
      <c r="AH91" s="44">
        <f t="shared" si="86"/>
        <v>0</v>
      </c>
      <c r="AI91" s="44">
        <f t="shared" si="86"/>
        <v>0</v>
      </c>
      <c r="AJ91" s="44">
        <f t="shared" si="86"/>
        <v>0</v>
      </c>
      <c r="AK91" s="812">
        <f t="shared" ref="AK91" si="125">+$J91</f>
        <v>939</v>
      </c>
      <c r="AL91" s="830">
        <f>+N91</f>
        <v>0.25</v>
      </c>
      <c r="AM91" s="44">
        <f t="shared" si="101"/>
        <v>3.75</v>
      </c>
      <c r="AN91" s="310">
        <v>3.75</v>
      </c>
      <c r="AO91" s="47"/>
      <c r="AP91" s="47"/>
      <c r="AQ91" s="47"/>
      <c r="AR91" s="47"/>
      <c r="AS91" s="47"/>
      <c r="AT91" s="812">
        <f t="shared" ref="AT91" si="126">+$J91</f>
        <v>939</v>
      </c>
      <c r="AU91" s="833">
        <f>+O91</f>
        <v>0.25</v>
      </c>
      <c r="AV91" s="44">
        <f t="shared" si="102"/>
        <v>3.75</v>
      </c>
      <c r="AW91" s="310">
        <v>3.75</v>
      </c>
      <c r="AX91" s="47"/>
      <c r="AY91" s="47"/>
      <c r="AZ91" s="47"/>
      <c r="BA91" s="47"/>
      <c r="BB91" s="47"/>
      <c r="BC91" s="812">
        <f t="shared" ref="BC91" si="127">+$J91</f>
        <v>939</v>
      </c>
      <c r="BD91" s="809">
        <f>+P91</f>
        <v>0.25</v>
      </c>
      <c r="BE91" s="44">
        <f t="shared" si="103"/>
        <v>3.75</v>
      </c>
      <c r="BF91" s="310">
        <v>3.75</v>
      </c>
      <c r="BG91" s="47"/>
      <c r="BH91" s="47"/>
      <c r="BI91" s="47"/>
      <c r="BJ91" s="47"/>
      <c r="BK91" s="47"/>
      <c r="BL91" s="812">
        <f t="shared" ref="BL91" si="128">+$J91</f>
        <v>939</v>
      </c>
      <c r="BM91" s="815">
        <f>+Q91</f>
        <v>0.25</v>
      </c>
      <c r="BN91" s="44">
        <f t="shared" si="104"/>
        <v>3.75</v>
      </c>
      <c r="BO91" s="310">
        <v>3.75</v>
      </c>
      <c r="BP91" s="47"/>
      <c r="BQ91" s="47"/>
      <c r="BR91" s="47"/>
      <c r="BS91" s="47"/>
      <c r="BT91" s="47"/>
      <c r="BU91" s="818"/>
      <c r="BV91" s="819"/>
      <c r="BW91" s="819"/>
      <c r="BX91" s="819"/>
      <c r="BY91" s="819"/>
      <c r="BZ91" s="819"/>
      <c r="CA91" s="819"/>
      <c r="CB91" s="819"/>
      <c r="CC91" s="820"/>
    </row>
    <row r="92" spans="1:81" s="58" customFormat="1" ht="40.200000000000003" customHeight="1" x14ac:dyDescent="0.3">
      <c r="A92" s="34"/>
      <c r="B92" s="907"/>
      <c r="C92" s="869"/>
      <c r="D92" s="872"/>
      <c r="E92" s="852"/>
      <c r="F92" s="852"/>
      <c r="G92" s="852"/>
      <c r="H92" s="852"/>
      <c r="I92" s="1185"/>
      <c r="J92" s="813"/>
      <c r="K92" s="855"/>
      <c r="L92" s="858"/>
      <c r="M92" s="861"/>
      <c r="N92" s="837"/>
      <c r="O92" s="840"/>
      <c r="P92" s="864"/>
      <c r="Q92" s="867"/>
      <c r="R92" s="813"/>
      <c r="S92" s="699" t="s">
        <v>7428</v>
      </c>
      <c r="T92" s="685" t="s">
        <v>3821</v>
      </c>
      <c r="U92" s="685" t="s">
        <v>3827</v>
      </c>
      <c r="V92" s="685" t="s">
        <v>3830</v>
      </c>
      <c r="W92" s="699" t="s">
        <v>7467</v>
      </c>
      <c r="X92" s="700">
        <v>44972</v>
      </c>
      <c r="Y92" s="700">
        <v>45291</v>
      </c>
      <c r="Z92" s="31"/>
      <c r="AA92" s="31"/>
      <c r="AB92" s="813"/>
      <c r="AC92" s="828"/>
      <c r="AD92" s="311">
        <f t="shared" si="87"/>
        <v>15</v>
      </c>
      <c r="AE92" s="311">
        <f t="shared" si="87"/>
        <v>15</v>
      </c>
      <c r="AF92" s="51">
        <f t="shared" si="87"/>
        <v>0</v>
      </c>
      <c r="AG92" s="51">
        <f t="shared" si="86"/>
        <v>0</v>
      </c>
      <c r="AH92" s="51">
        <f t="shared" si="86"/>
        <v>0</v>
      </c>
      <c r="AI92" s="51">
        <f t="shared" si="86"/>
        <v>0</v>
      </c>
      <c r="AJ92" s="51">
        <f t="shared" si="86"/>
        <v>0</v>
      </c>
      <c r="AK92" s="813"/>
      <c r="AL92" s="831"/>
      <c r="AM92" s="51">
        <f t="shared" si="101"/>
        <v>3.75</v>
      </c>
      <c r="AN92" s="312">
        <v>3.75</v>
      </c>
      <c r="AO92" s="257"/>
      <c r="AP92" s="257"/>
      <c r="AQ92" s="257"/>
      <c r="AR92" s="257"/>
      <c r="AS92" s="257"/>
      <c r="AT92" s="813"/>
      <c r="AU92" s="834"/>
      <c r="AV92" s="51">
        <f t="shared" si="102"/>
        <v>3.75</v>
      </c>
      <c r="AW92" s="312">
        <v>3.75</v>
      </c>
      <c r="AX92" s="257"/>
      <c r="AY92" s="257"/>
      <c r="AZ92" s="257"/>
      <c r="BA92" s="257"/>
      <c r="BB92" s="257"/>
      <c r="BC92" s="813"/>
      <c r="BD92" s="810"/>
      <c r="BE92" s="51">
        <f t="shared" si="103"/>
        <v>3.75</v>
      </c>
      <c r="BF92" s="312">
        <v>3.75</v>
      </c>
      <c r="BG92" s="257"/>
      <c r="BH92" s="257"/>
      <c r="BI92" s="257"/>
      <c r="BJ92" s="257"/>
      <c r="BK92" s="257"/>
      <c r="BL92" s="813"/>
      <c r="BM92" s="816"/>
      <c r="BN92" s="51">
        <f t="shared" si="104"/>
        <v>3.75</v>
      </c>
      <c r="BO92" s="312">
        <v>3.75</v>
      </c>
      <c r="BP92" s="257"/>
      <c r="BQ92" s="257"/>
      <c r="BR92" s="257"/>
      <c r="BS92" s="257"/>
      <c r="BT92" s="257"/>
      <c r="BU92" s="821"/>
      <c r="BV92" s="822"/>
      <c r="BW92" s="822"/>
      <c r="BX92" s="822"/>
      <c r="BY92" s="822"/>
      <c r="BZ92" s="822"/>
      <c r="CA92" s="822"/>
      <c r="CB92" s="822"/>
      <c r="CC92" s="823"/>
    </row>
    <row r="93" spans="1:81" s="58" customFormat="1" ht="40.200000000000003" customHeight="1" x14ac:dyDescent="0.3">
      <c r="A93" s="34"/>
      <c r="B93" s="907"/>
      <c r="C93" s="869"/>
      <c r="D93" s="872"/>
      <c r="E93" s="852"/>
      <c r="F93" s="852"/>
      <c r="G93" s="852"/>
      <c r="H93" s="852"/>
      <c r="I93" s="1185"/>
      <c r="J93" s="813"/>
      <c r="K93" s="855"/>
      <c r="L93" s="858"/>
      <c r="M93" s="861"/>
      <c r="N93" s="837"/>
      <c r="O93" s="840"/>
      <c r="P93" s="864"/>
      <c r="Q93" s="867"/>
      <c r="R93" s="813"/>
      <c r="S93" s="699"/>
      <c r="T93" s="685"/>
      <c r="U93" s="685"/>
      <c r="V93" s="685"/>
      <c r="W93" s="699"/>
      <c r="X93" s="700"/>
      <c r="Y93" s="700"/>
      <c r="Z93" s="31"/>
      <c r="AA93" s="31"/>
      <c r="AB93" s="813"/>
      <c r="AC93" s="828"/>
      <c r="AD93" s="311">
        <f t="shared" si="87"/>
        <v>0</v>
      </c>
      <c r="AE93" s="311">
        <f t="shared" si="87"/>
        <v>0</v>
      </c>
      <c r="AF93" s="51">
        <f t="shared" si="87"/>
        <v>0</v>
      </c>
      <c r="AG93" s="51">
        <f t="shared" si="86"/>
        <v>0</v>
      </c>
      <c r="AH93" s="51">
        <f t="shared" si="86"/>
        <v>0</v>
      </c>
      <c r="AI93" s="51">
        <f t="shared" si="86"/>
        <v>0</v>
      </c>
      <c r="AJ93" s="51">
        <f t="shared" si="86"/>
        <v>0</v>
      </c>
      <c r="AK93" s="813"/>
      <c r="AL93" s="831"/>
      <c r="AM93" s="51">
        <f t="shared" si="101"/>
        <v>0</v>
      </c>
      <c r="AN93" s="257"/>
      <c r="AO93" s="257"/>
      <c r="AP93" s="257"/>
      <c r="AQ93" s="257"/>
      <c r="AR93" s="257"/>
      <c r="AS93" s="257"/>
      <c r="AT93" s="813"/>
      <c r="AU93" s="834"/>
      <c r="AV93" s="51">
        <f t="shared" si="102"/>
        <v>0</v>
      </c>
      <c r="AW93" s="257"/>
      <c r="AX93" s="257"/>
      <c r="AY93" s="257"/>
      <c r="AZ93" s="257"/>
      <c r="BA93" s="257"/>
      <c r="BB93" s="257"/>
      <c r="BC93" s="813"/>
      <c r="BD93" s="810"/>
      <c r="BE93" s="51">
        <f t="shared" si="103"/>
        <v>0</v>
      </c>
      <c r="BF93" s="257"/>
      <c r="BG93" s="257"/>
      <c r="BH93" s="257"/>
      <c r="BI93" s="257"/>
      <c r="BJ93" s="257"/>
      <c r="BK93" s="257"/>
      <c r="BL93" s="813"/>
      <c r="BM93" s="816"/>
      <c r="BN93" s="51">
        <f t="shared" si="104"/>
        <v>0</v>
      </c>
      <c r="BO93" s="257"/>
      <c r="BP93" s="257"/>
      <c r="BQ93" s="257"/>
      <c r="BR93" s="257"/>
      <c r="BS93" s="257"/>
      <c r="BT93" s="257"/>
      <c r="BU93" s="821"/>
      <c r="BV93" s="822"/>
      <c r="BW93" s="822"/>
      <c r="BX93" s="822"/>
      <c r="BY93" s="822"/>
      <c r="BZ93" s="822"/>
      <c r="CA93" s="822"/>
      <c r="CB93" s="822"/>
      <c r="CC93" s="823"/>
    </row>
    <row r="94" spans="1:81" s="58" customFormat="1" ht="40.200000000000003" customHeight="1" thickBot="1" x14ac:dyDescent="0.35">
      <c r="A94" s="34"/>
      <c r="B94" s="907"/>
      <c r="C94" s="870"/>
      <c r="D94" s="873"/>
      <c r="E94" s="853"/>
      <c r="F94" s="853"/>
      <c r="G94" s="853"/>
      <c r="H94" s="853"/>
      <c r="I94" s="1186"/>
      <c r="J94" s="814"/>
      <c r="K94" s="856"/>
      <c r="L94" s="859"/>
      <c r="M94" s="862"/>
      <c r="N94" s="838"/>
      <c r="O94" s="841"/>
      <c r="P94" s="865"/>
      <c r="Q94" s="874"/>
      <c r="R94" s="814"/>
      <c r="S94" s="692"/>
      <c r="T94" s="689"/>
      <c r="U94" s="689"/>
      <c r="V94" s="689"/>
      <c r="W94" s="692"/>
      <c r="X94" s="701"/>
      <c r="Y94" s="701"/>
      <c r="Z94" s="260"/>
      <c r="AA94" s="260"/>
      <c r="AB94" s="814"/>
      <c r="AC94" s="829"/>
      <c r="AD94" s="313">
        <f t="shared" si="87"/>
        <v>0</v>
      </c>
      <c r="AE94" s="313">
        <f t="shared" si="87"/>
        <v>0</v>
      </c>
      <c r="AF94" s="46">
        <f t="shared" si="87"/>
        <v>0</v>
      </c>
      <c r="AG94" s="46">
        <f t="shared" si="86"/>
        <v>0</v>
      </c>
      <c r="AH94" s="46">
        <f t="shared" si="86"/>
        <v>0</v>
      </c>
      <c r="AI94" s="46">
        <f t="shared" si="86"/>
        <v>0</v>
      </c>
      <c r="AJ94" s="46">
        <f t="shared" si="86"/>
        <v>0</v>
      </c>
      <c r="AK94" s="814"/>
      <c r="AL94" s="832"/>
      <c r="AM94" s="46">
        <f t="shared" si="101"/>
        <v>0</v>
      </c>
      <c r="AN94" s="49"/>
      <c r="AO94" s="49"/>
      <c r="AP94" s="49"/>
      <c r="AQ94" s="49"/>
      <c r="AR94" s="49"/>
      <c r="AS94" s="49"/>
      <c r="AT94" s="814"/>
      <c r="AU94" s="835"/>
      <c r="AV94" s="46">
        <f t="shared" si="102"/>
        <v>0</v>
      </c>
      <c r="AW94" s="49"/>
      <c r="AX94" s="49"/>
      <c r="AY94" s="49"/>
      <c r="AZ94" s="49"/>
      <c r="BA94" s="49"/>
      <c r="BB94" s="49"/>
      <c r="BC94" s="814"/>
      <c r="BD94" s="811"/>
      <c r="BE94" s="46">
        <f t="shared" si="103"/>
        <v>0</v>
      </c>
      <c r="BF94" s="49"/>
      <c r="BG94" s="49"/>
      <c r="BH94" s="49"/>
      <c r="BI94" s="49"/>
      <c r="BJ94" s="49"/>
      <c r="BK94" s="49"/>
      <c r="BL94" s="814"/>
      <c r="BM94" s="817"/>
      <c r="BN94" s="46">
        <f t="shared" si="104"/>
        <v>0</v>
      </c>
      <c r="BO94" s="49"/>
      <c r="BP94" s="49"/>
      <c r="BQ94" s="49"/>
      <c r="BR94" s="49"/>
      <c r="BS94" s="49"/>
      <c r="BT94" s="49"/>
      <c r="BU94" s="824"/>
      <c r="BV94" s="825"/>
      <c r="BW94" s="825"/>
      <c r="BX94" s="825"/>
      <c r="BY94" s="825"/>
      <c r="BZ94" s="825"/>
      <c r="CA94" s="825"/>
      <c r="CB94" s="825"/>
      <c r="CC94" s="826"/>
    </row>
    <row r="95" spans="1:81" s="58" customFormat="1" ht="40.200000000000003" customHeight="1" thickTop="1" x14ac:dyDescent="0.3">
      <c r="A95" s="34"/>
      <c r="B95" s="907"/>
      <c r="C95" s="868" t="s">
        <v>1571</v>
      </c>
      <c r="D95" s="871">
        <v>2301</v>
      </c>
      <c r="E95" s="851" t="s">
        <v>3946</v>
      </c>
      <c r="F95" s="851">
        <v>2301064</v>
      </c>
      <c r="G95" s="851" t="s">
        <v>7362</v>
      </c>
      <c r="H95" s="851" t="s">
        <v>7363</v>
      </c>
      <c r="I95" s="1184">
        <v>2021004540213</v>
      </c>
      <c r="J95" s="812">
        <v>940</v>
      </c>
      <c r="K95" s="854" t="str">
        <f>+[28]Metas!K1098</f>
        <v>Implementación de la Política de recolección de residuos de aparatos eléctricos y electrónicos (RAEE) en IE, Entidades públicas y territoriales</v>
      </c>
      <c r="L95" s="1187">
        <v>0.5</v>
      </c>
      <c r="M95" s="1190">
        <v>0.5</v>
      </c>
      <c r="N95" s="1193">
        <v>0.05</v>
      </c>
      <c r="O95" s="1175">
        <v>0.2</v>
      </c>
      <c r="P95" s="1178">
        <v>0.2</v>
      </c>
      <c r="Q95" s="1181">
        <v>0.05</v>
      </c>
      <c r="R95" s="812">
        <f>+$J95</f>
        <v>940</v>
      </c>
      <c r="S95" s="231" t="s">
        <v>7471</v>
      </c>
      <c r="T95" s="235" t="s">
        <v>3821</v>
      </c>
      <c r="U95" s="235" t="s">
        <v>3827</v>
      </c>
      <c r="V95" s="235" t="s">
        <v>3830</v>
      </c>
      <c r="W95" s="231" t="s">
        <v>7472</v>
      </c>
      <c r="X95" s="256">
        <v>44972</v>
      </c>
      <c r="Y95" s="256">
        <v>44985</v>
      </c>
      <c r="Z95" s="256"/>
      <c r="AA95" s="256"/>
      <c r="AB95" s="812">
        <f t="shared" ref="AB95" si="129">+$J95</f>
        <v>940</v>
      </c>
      <c r="AC95" s="827">
        <f t="shared" ref="AC95" si="130">+L95</f>
        <v>0.5</v>
      </c>
      <c r="AD95" s="309">
        <f t="shared" si="87"/>
        <v>8</v>
      </c>
      <c r="AE95" s="309">
        <f t="shared" si="87"/>
        <v>8</v>
      </c>
      <c r="AF95" s="44">
        <f t="shared" si="87"/>
        <v>0</v>
      </c>
      <c r="AG95" s="44">
        <f t="shared" si="86"/>
        <v>0</v>
      </c>
      <c r="AH95" s="44">
        <f t="shared" si="86"/>
        <v>0</v>
      </c>
      <c r="AI95" s="44">
        <f t="shared" si="86"/>
        <v>0</v>
      </c>
      <c r="AJ95" s="44">
        <f t="shared" si="86"/>
        <v>0</v>
      </c>
      <c r="AK95" s="812">
        <f t="shared" ref="AK95" si="131">+$J95</f>
        <v>940</v>
      </c>
      <c r="AL95" s="830">
        <f>+N95</f>
        <v>0.05</v>
      </c>
      <c r="AM95" s="44">
        <f t="shared" si="101"/>
        <v>2</v>
      </c>
      <c r="AN95" s="310">
        <f>(24/4)/3</f>
        <v>2</v>
      </c>
      <c r="AO95" s="47"/>
      <c r="AP95" s="47"/>
      <c r="AQ95" s="47"/>
      <c r="AR95" s="47"/>
      <c r="AS95" s="47"/>
      <c r="AT95" s="812">
        <f t="shared" ref="AT95" si="132">+$J95</f>
        <v>940</v>
      </c>
      <c r="AU95" s="833">
        <f>+O95</f>
        <v>0.2</v>
      </c>
      <c r="AV95" s="44">
        <f t="shared" si="102"/>
        <v>2</v>
      </c>
      <c r="AW95" s="310">
        <f>(24/4)/3</f>
        <v>2</v>
      </c>
      <c r="AX95" s="47"/>
      <c r="AY95" s="47"/>
      <c r="AZ95" s="47"/>
      <c r="BA95" s="47"/>
      <c r="BB95" s="47"/>
      <c r="BC95" s="812">
        <f t="shared" ref="BC95" si="133">+$J95</f>
        <v>940</v>
      </c>
      <c r="BD95" s="809">
        <f>+P95</f>
        <v>0.2</v>
      </c>
      <c r="BE95" s="44">
        <f t="shared" si="103"/>
        <v>2</v>
      </c>
      <c r="BF95" s="310">
        <f>(24/4)/3</f>
        <v>2</v>
      </c>
      <c r="BG95" s="47"/>
      <c r="BH95" s="47"/>
      <c r="BI95" s="47"/>
      <c r="BJ95" s="47"/>
      <c r="BK95" s="47"/>
      <c r="BL95" s="812">
        <f t="shared" ref="BL95" si="134">+$J95</f>
        <v>940</v>
      </c>
      <c r="BM95" s="815">
        <f>+Q95</f>
        <v>0.05</v>
      </c>
      <c r="BN95" s="44">
        <f t="shared" si="104"/>
        <v>2</v>
      </c>
      <c r="BO95" s="310">
        <f>(24/4)/3</f>
        <v>2</v>
      </c>
      <c r="BP95" s="47"/>
      <c r="BQ95" s="47"/>
      <c r="BR95" s="47"/>
      <c r="BS95" s="47"/>
      <c r="BT95" s="47"/>
      <c r="BU95" s="818"/>
      <c r="BV95" s="819"/>
      <c r="BW95" s="819"/>
      <c r="BX95" s="819"/>
      <c r="BY95" s="819"/>
      <c r="BZ95" s="819"/>
      <c r="CA95" s="819"/>
      <c r="CB95" s="819"/>
      <c r="CC95" s="820"/>
    </row>
    <row r="96" spans="1:81" s="58" customFormat="1" ht="40.200000000000003" customHeight="1" x14ac:dyDescent="0.3">
      <c r="A96" s="34"/>
      <c r="B96" s="907"/>
      <c r="C96" s="869"/>
      <c r="D96" s="872"/>
      <c r="E96" s="852"/>
      <c r="F96" s="852"/>
      <c r="G96" s="852"/>
      <c r="H96" s="852"/>
      <c r="I96" s="1185"/>
      <c r="J96" s="813"/>
      <c r="K96" s="855"/>
      <c r="L96" s="1188"/>
      <c r="M96" s="1191"/>
      <c r="N96" s="1194"/>
      <c r="O96" s="1176"/>
      <c r="P96" s="1179"/>
      <c r="Q96" s="1182"/>
      <c r="R96" s="813"/>
      <c r="S96" s="39" t="s">
        <v>7473</v>
      </c>
      <c r="T96" s="236" t="s">
        <v>3821</v>
      </c>
      <c r="U96" s="236" t="s">
        <v>3827</v>
      </c>
      <c r="V96" s="236" t="s">
        <v>3830</v>
      </c>
      <c r="W96" s="39" t="s">
        <v>7474</v>
      </c>
      <c r="X96" s="31">
        <v>45017</v>
      </c>
      <c r="Y96" s="31">
        <v>45199</v>
      </c>
      <c r="Z96" s="31"/>
      <c r="AA96" s="31"/>
      <c r="AB96" s="813"/>
      <c r="AC96" s="828"/>
      <c r="AD96" s="311">
        <f t="shared" si="87"/>
        <v>8</v>
      </c>
      <c r="AE96" s="311">
        <f t="shared" si="87"/>
        <v>8</v>
      </c>
      <c r="AF96" s="51">
        <f t="shared" si="87"/>
        <v>0</v>
      </c>
      <c r="AG96" s="51">
        <f t="shared" si="86"/>
        <v>0</v>
      </c>
      <c r="AH96" s="51">
        <f t="shared" si="86"/>
        <v>0</v>
      </c>
      <c r="AI96" s="51">
        <f t="shared" si="86"/>
        <v>0</v>
      </c>
      <c r="AJ96" s="51">
        <f t="shared" si="86"/>
        <v>0</v>
      </c>
      <c r="AK96" s="813"/>
      <c r="AL96" s="831"/>
      <c r="AM96" s="51">
        <f t="shared" si="101"/>
        <v>2</v>
      </c>
      <c r="AN96" s="257">
        <v>2</v>
      </c>
      <c r="AO96" s="257"/>
      <c r="AP96" s="257"/>
      <c r="AQ96" s="257"/>
      <c r="AR96" s="257"/>
      <c r="AS96" s="257"/>
      <c r="AT96" s="813"/>
      <c r="AU96" s="834"/>
      <c r="AV96" s="51">
        <f t="shared" si="102"/>
        <v>2</v>
      </c>
      <c r="AW96" s="257">
        <v>2</v>
      </c>
      <c r="AX96" s="257"/>
      <c r="AY96" s="257"/>
      <c r="AZ96" s="257"/>
      <c r="BA96" s="257"/>
      <c r="BB96" s="257"/>
      <c r="BC96" s="813"/>
      <c r="BD96" s="810"/>
      <c r="BE96" s="51">
        <f t="shared" si="103"/>
        <v>2</v>
      </c>
      <c r="BF96" s="257">
        <v>2</v>
      </c>
      <c r="BG96" s="257"/>
      <c r="BH96" s="257"/>
      <c r="BI96" s="257"/>
      <c r="BJ96" s="257"/>
      <c r="BK96" s="257"/>
      <c r="BL96" s="813"/>
      <c r="BM96" s="816"/>
      <c r="BN96" s="51">
        <f t="shared" si="104"/>
        <v>2</v>
      </c>
      <c r="BO96" s="257">
        <v>2</v>
      </c>
      <c r="BP96" s="257"/>
      <c r="BQ96" s="257"/>
      <c r="BR96" s="257"/>
      <c r="BS96" s="257"/>
      <c r="BT96" s="257"/>
      <c r="BU96" s="821"/>
      <c r="BV96" s="822"/>
      <c r="BW96" s="822"/>
      <c r="BX96" s="822"/>
      <c r="BY96" s="822"/>
      <c r="BZ96" s="822"/>
      <c r="CA96" s="822"/>
      <c r="CB96" s="822"/>
      <c r="CC96" s="823"/>
    </row>
    <row r="97" spans="1:81" s="58" customFormat="1" ht="40.200000000000003" customHeight="1" thickBot="1" x14ac:dyDescent="0.35">
      <c r="A97" s="34"/>
      <c r="B97" s="907"/>
      <c r="C97" s="869"/>
      <c r="D97" s="872"/>
      <c r="E97" s="852"/>
      <c r="F97" s="852"/>
      <c r="G97" s="852"/>
      <c r="H97" s="852"/>
      <c r="I97" s="1185"/>
      <c r="J97" s="813"/>
      <c r="K97" s="855"/>
      <c r="L97" s="1188"/>
      <c r="M97" s="1191"/>
      <c r="N97" s="1194"/>
      <c r="O97" s="1176"/>
      <c r="P97" s="1179"/>
      <c r="Q97" s="1182"/>
      <c r="R97" s="813"/>
      <c r="S97" s="232" t="s">
        <v>7475</v>
      </c>
      <c r="T97" s="237" t="s">
        <v>3821</v>
      </c>
      <c r="U97" s="237" t="s">
        <v>3827</v>
      </c>
      <c r="V97" s="237" t="s">
        <v>3830</v>
      </c>
      <c r="W97" s="232" t="s">
        <v>7476</v>
      </c>
      <c r="X97" s="260">
        <v>44972</v>
      </c>
      <c r="Y97" s="260">
        <v>45260</v>
      </c>
      <c r="Z97" s="31"/>
      <c r="AA97" s="31"/>
      <c r="AB97" s="813"/>
      <c r="AC97" s="828"/>
      <c r="AD97" s="311">
        <f t="shared" si="87"/>
        <v>8</v>
      </c>
      <c r="AE97" s="311">
        <f t="shared" si="87"/>
        <v>8</v>
      </c>
      <c r="AF97" s="51">
        <f t="shared" si="87"/>
        <v>0</v>
      </c>
      <c r="AG97" s="51">
        <f t="shared" si="86"/>
        <v>0</v>
      </c>
      <c r="AH97" s="51">
        <f t="shared" si="86"/>
        <v>0</v>
      </c>
      <c r="AI97" s="51">
        <f t="shared" si="86"/>
        <v>0</v>
      </c>
      <c r="AJ97" s="51">
        <f t="shared" si="86"/>
        <v>0</v>
      </c>
      <c r="AK97" s="813"/>
      <c r="AL97" s="831"/>
      <c r="AM97" s="51">
        <f t="shared" si="101"/>
        <v>2</v>
      </c>
      <c r="AN97" s="257">
        <v>2</v>
      </c>
      <c r="AO97" s="257"/>
      <c r="AP97" s="257"/>
      <c r="AQ97" s="257"/>
      <c r="AR97" s="257"/>
      <c r="AS97" s="257"/>
      <c r="AT97" s="813"/>
      <c r="AU97" s="834"/>
      <c r="AV97" s="51">
        <f t="shared" si="102"/>
        <v>2</v>
      </c>
      <c r="AW97" s="257">
        <v>2</v>
      </c>
      <c r="AX97" s="257"/>
      <c r="AY97" s="257"/>
      <c r="AZ97" s="257"/>
      <c r="BA97" s="257"/>
      <c r="BB97" s="257"/>
      <c r="BC97" s="813"/>
      <c r="BD97" s="810"/>
      <c r="BE97" s="51">
        <f t="shared" si="103"/>
        <v>2</v>
      </c>
      <c r="BF97" s="257">
        <v>2</v>
      </c>
      <c r="BG97" s="257"/>
      <c r="BH97" s="257"/>
      <c r="BI97" s="257"/>
      <c r="BJ97" s="257"/>
      <c r="BK97" s="257"/>
      <c r="BL97" s="813"/>
      <c r="BM97" s="816"/>
      <c r="BN97" s="51">
        <f t="shared" si="104"/>
        <v>2</v>
      </c>
      <c r="BO97" s="257">
        <v>2</v>
      </c>
      <c r="BP97" s="257"/>
      <c r="BQ97" s="257"/>
      <c r="BR97" s="257"/>
      <c r="BS97" s="257"/>
      <c r="BT97" s="257"/>
      <c r="BU97" s="821"/>
      <c r="BV97" s="822"/>
      <c r="BW97" s="822"/>
      <c r="BX97" s="822"/>
      <c r="BY97" s="822"/>
      <c r="BZ97" s="822"/>
      <c r="CA97" s="822"/>
      <c r="CB97" s="822"/>
      <c r="CC97" s="823"/>
    </row>
    <row r="98" spans="1:81" s="58" customFormat="1" ht="40.200000000000003" customHeight="1" thickTop="1" thickBot="1" x14ac:dyDescent="0.35">
      <c r="A98" s="34"/>
      <c r="B98" s="908"/>
      <c r="C98" s="870"/>
      <c r="D98" s="873"/>
      <c r="E98" s="853"/>
      <c r="F98" s="853"/>
      <c r="G98" s="853"/>
      <c r="H98" s="853"/>
      <c r="I98" s="1186"/>
      <c r="J98" s="814"/>
      <c r="K98" s="856"/>
      <c r="L98" s="1189"/>
      <c r="M98" s="1192"/>
      <c r="N98" s="1195"/>
      <c r="O98" s="1177"/>
      <c r="P98" s="1180"/>
      <c r="Q98" s="1183"/>
      <c r="R98" s="814"/>
      <c r="S98" s="232"/>
      <c r="T98" s="237"/>
      <c r="U98" s="237"/>
      <c r="V98" s="237"/>
      <c r="W98" s="232"/>
      <c r="X98" s="260"/>
      <c r="Y98" s="260"/>
      <c r="Z98" s="260"/>
      <c r="AA98" s="260"/>
      <c r="AB98" s="814"/>
      <c r="AC98" s="829"/>
      <c r="AD98" s="313">
        <f t="shared" si="87"/>
        <v>0</v>
      </c>
      <c r="AE98" s="313">
        <f t="shared" si="87"/>
        <v>0</v>
      </c>
      <c r="AF98" s="46">
        <f t="shared" si="87"/>
        <v>0</v>
      </c>
      <c r="AG98" s="46">
        <f t="shared" si="86"/>
        <v>0</v>
      </c>
      <c r="AH98" s="46">
        <f t="shared" si="86"/>
        <v>0</v>
      </c>
      <c r="AI98" s="46">
        <f t="shared" si="86"/>
        <v>0</v>
      </c>
      <c r="AJ98" s="46">
        <f t="shared" si="86"/>
        <v>0</v>
      </c>
      <c r="AK98" s="814"/>
      <c r="AL98" s="832"/>
      <c r="AM98" s="46">
        <f t="shared" si="101"/>
        <v>0</v>
      </c>
      <c r="AN98" s="49"/>
      <c r="AO98" s="49"/>
      <c r="AP98" s="49"/>
      <c r="AQ98" s="49"/>
      <c r="AR98" s="49"/>
      <c r="AS98" s="49"/>
      <c r="AT98" s="814"/>
      <c r="AU98" s="835"/>
      <c r="AV98" s="46">
        <f t="shared" si="102"/>
        <v>0</v>
      </c>
      <c r="AW98" s="49"/>
      <c r="AX98" s="49"/>
      <c r="AY98" s="49"/>
      <c r="AZ98" s="49"/>
      <c r="BA98" s="49"/>
      <c r="BB98" s="49"/>
      <c r="BC98" s="814"/>
      <c r="BD98" s="811"/>
      <c r="BE98" s="46">
        <f t="shared" si="103"/>
        <v>0</v>
      </c>
      <c r="BF98" s="49"/>
      <c r="BG98" s="49"/>
      <c r="BH98" s="49"/>
      <c r="BI98" s="49"/>
      <c r="BJ98" s="49"/>
      <c r="BK98" s="49"/>
      <c r="BL98" s="814"/>
      <c r="BM98" s="817"/>
      <c r="BN98" s="46">
        <f t="shared" si="104"/>
        <v>0</v>
      </c>
      <c r="BO98" s="49"/>
      <c r="BP98" s="49"/>
      <c r="BQ98" s="49"/>
      <c r="BR98" s="49"/>
      <c r="BS98" s="49"/>
      <c r="BT98" s="49"/>
      <c r="BU98" s="824"/>
      <c r="BV98" s="825"/>
      <c r="BW98" s="825"/>
      <c r="BX98" s="825"/>
      <c r="BY98" s="825"/>
      <c r="BZ98" s="825"/>
      <c r="CA98" s="825"/>
      <c r="CB98" s="825"/>
      <c r="CC98" s="826"/>
    </row>
    <row r="99" spans="1:81" s="58" customFormat="1" ht="40.200000000000003" customHeight="1" thickTop="1" x14ac:dyDescent="0.3">
      <c r="A99" s="34"/>
      <c r="B99" s="906" t="s">
        <v>1573</v>
      </c>
      <c r="C99" s="868" t="s">
        <v>1576</v>
      </c>
      <c r="D99" s="871">
        <v>2301</v>
      </c>
      <c r="E99" s="851" t="s">
        <v>3946</v>
      </c>
      <c r="F99" s="851">
        <v>2301075</v>
      </c>
      <c r="G99" s="851" t="s">
        <v>7362</v>
      </c>
      <c r="H99" s="851" t="s">
        <v>7363</v>
      </c>
      <c r="I99" s="1184">
        <v>2021004540213</v>
      </c>
      <c r="J99" s="812">
        <v>941</v>
      </c>
      <c r="K99" s="854" t="str">
        <f>+[28]Metas!K1100</f>
        <v xml:space="preserve">Trámites, servicios u OPAs totalmente en línea </v>
      </c>
      <c r="L99" s="1985">
        <v>1</v>
      </c>
      <c r="M99" s="860">
        <f>SUM(N99:Q99)</f>
        <v>1</v>
      </c>
      <c r="N99" s="1973">
        <v>0.25</v>
      </c>
      <c r="O99" s="1976">
        <v>0.25</v>
      </c>
      <c r="P99" s="1979">
        <v>0.25</v>
      </c>
      <c r="Q99" s="1982">
        <v>0.25</v>
      </c>
      <c r="R99" s="812">
        <f>+$J99</f>
        <v>941</v>
      </c>
      <c r="S99" s="231" t="s">
        <v>7477</v>
      </c>
      <c r="T99" s="235"/>
      <c r="U99" s="235"/>
      <c r="V99" s="235"/>
      <c r="W99" s="231"/>
      <c r="X99" s="256"/>
      <c r="Y99" s="256"/>
      <c r="Z99" s="256"/>
      <c r="AA99" s="256"/>
      <c r="AB99" s="812">
        <f t="shared" ref="AB99" si="135">+$J99</f>
        <v>941</v>
      </c>
      <c r="AC99" s="827">
        <f t="shared" ref="AC99" si="136">+L99</f>
        <v>1</v>
      </c>
      <c r="AD99" s="309">
        <f t="shared" si="87"/>
        <v>7.9666666666666659</v>
      </c>
      <c r="AE99" s="309">
        <f t="shared" si="87"/>
        <v>7.9666666666666659</v>
      </c>
      <c r="AF99" s="44">
        <f t="shared" si="87"/>
        <v>0</v>
      </c>
      <c r="AG99" s="44">
        <f t="shared" si="86"/>
        <v>0</v>
      </c>
      <c r="AH99" s="44">
        <f t="shared" si="86"/>
        <v>0</v>
      </c>
      <c r="AI99" s="44">
        <f t="shared" si="86"/>
        <v>0</v>
      </c>
      <c r="AJ99" s="44">
        <f t="shared" si="86"/>
        <v>0</v>
      </c>
      <c r="AK99" s="812">
        <f t="shared" ref="AK99" si="137">+$J99</f>
        <v>941</v>
      </c>
      <c r="AL99" s="830">
        <f>+N99</f>
        <v>0.25</v>
      </c>
      <c r="AM99" s="44">
        <f t="shared" si="101"/>
        <v>1.9916666666666665</v>
      </c>
      <c r="AN99" s="306">
        <f>+(23.9/4)/3</f>
        <v>1.9916666666666665</v>
      </c>
      <c r="AO99" s="47"/>
      <c r="AP99" s="47"/>
      <c r="AQ99" s="47"/>
      <c r="AR99" s="47"/>
      <c r="AS99" s="47"/>
      <c r="AT99" s="812">
        <f t="shared" ref="AT99" si="138">+$J99</f>
        <v>941</v>
      </c>
      <c r="AU99" s="833">
        <f>+O99</f>
        <v>0.25</v>
      </c>
      <c r="AV99" s="44">
        <f t="shared" si="102"/>
        <v>1.9916666666666665</v>
      </c>
      <c r="AW99" s="306">
        <f>+(23.9/4)/3</f>
        <v>1.9916666666666665</v>
      </c>
      <c r="AX99" s="47"/>
      <c r="AY99" s="47"/>
      <c r="AZ99" s="47"/>
      <c r="BA99" s="47"/>
      <c r="BB99" s="47"/>
      <c r="BC99" s="812">
        <f t="shared" ref="BC99" si="139">+$J99</f>
        <v>941</v>
      </c>
      <c r="BD99" s="809">
        <f>+P99</f>
        <v>0.25</v>
      </c>
      <c r="BE99" s="44">
        <f t="shared" si="103"/>
        <v>1.9916666666666665</v>
      </c>
      <c r="BF99" s="306">
        <f>+(23.9/4)/3</f>
        <v>1.9916666666666665</v>
      </c>
      <c r="BG99" s="47"/>
      <c r="BH99" s="47"/>
      <c r="BI99" s="47"/>
      <c r="BJ99" s="47"/>
      <c r="BK99" s="47"/>
      <c r="BL99" s="812">
        <f t="shared" ref="BL99" si="140">+$J99</f>
        <v>941</v>
      </c>
      <c r="BM99" s="815">
        <f>+Q99</f>
        <v>0.25</v>
      </c>
      <c r="BN99" s="44">
        <f t="shared" si="104"/>
        <v>1.9916666666666665</v>
      </c>
      <c r="BO99" s="306">
        <f>+(23.9/4)/3</f>
        <v>1.9916666666666665</v>
      </c>
      <c r="BP99" s="47"/>
      <c r="BQ99" s="47"/>
      <c r="BR99" s="47"/>
      <c r="BS99" s="47"/>
      <c r="BT99" s="47"/>
      <c r="BU99" s="818"/>
      <c r="BV99" s="819"/>
      <c r="BW99" s="819"/>
      <c r="BX99" s="819"/>
      <c r="BY99" s="819"/>
      <c r="BZ99" s="819"/>
      <c r="CA99" s="819"/>
      <c r="CB99" s="819"/>
      <c r="CC99" s="820"/>
    </row>
    <row r="100" spans="1:81" s="58" customFormat="1" ht="40.200000000000003" customHeight="1" x14ac:dyDescent="0.3">
      <c r="A100" s="34"/>
      <c r="B100" s="907"/>
      <c r="C100" s="869"/>
      <c r="D100" s="872"/>
      <c r="E100" s="852"/>
      <c r="F100" s="852"/>
      <c r="G100" s="852"/>
      <c r="H100" s="852"/>
      <c r="I100" s="1185"/>
      <c r="J100" s="813"/>
      <c r="K100" s="855"/>
      <c r="L100" s="1986"/>
      <c r="M100" s="861"/>
      <c r="N100" s="1974"/>
      <c r="O100" s="1977"/>
      <c r="P100" s="1980"/>
      <c r="Q100" s="1983"/>
      <c r="R100" s="813"/>
      <c r="S100" s="39" t="s">
        <v>7478</v>
      </c>
      <c r="T100" s="236"/>
      <c r="U100" s="236"/>
      <c r="V100" s="236"/>
      <c r="W100" s="39"/>
      <c r="X100" s="31"/>
      <c r="Y100" s="31"/>
      <c r="Z100" s="31"/>
      <c r="AA100" s="31"/>
      <c r="AB100" s="813"/>
      <c r="AC100" s="828"/>
      <c r="AD100" s="311">
        <f t="shared" si="87"/>
        <v>8</v>
      </c>
      <c r="AE100" s="311">
        <f t="shared" si="87"/>
        <v>8</v>
      </c>
      <c r="AF100" s="51">
        <f t="shared" si="87"/>
        <v>0</v>
      </c>
      <c r="AG100" s="51">
        <f t="shared" si="86"/>
        <v>0</v>
      </c>
      <c r="AH100" s="51">
        <f t="shared" si="86"/>
        <v>0</v>
      </c>
      <c r="AI100" s="51">
        <f t="shared" si="86"/>
        <v>0</v>
      </c>
      <c r="AJ100" s="51">
        <f t="shared" si="86"/>
        <v>0</v>
      </c>
      <c r="AK100" s="813"/>
      <c r="AL100" s="831"/>
      <c r="AM100" s="51">
        <f t="shared" si="101"/>
        <v>2</v>
      </c>
      <c r="AN100" s="257">
        <v>2</v>
      </c>
      <c r="AO100" s="257"/>
      <c r="AP100" s="257"/>
      <c r="AQ100" s="257"/>
      <c r="AR100" s="257"/>
      <c r="AS100" s="257"/>
      <c r="AT100" s="813"/>
      <c r="AU100" s="834"/>
      <c r="AV100" s="51">
        <f t="shared" si="102"/>
        <v>2</v>
      </c>
      <c r="AW100" s="257">
        <v>2</v>
      </c>
      <c r="AX100" s="257"/>
      <c r="AY100" s="257"/>
      <c r="AZ100" s="257"/>
      <c r="BA100" s="257"/>
      <c r="BB100" s="257"/>
      <c r="BC100" s="813"/>
      <c r="BD100" s="810"/>
      <c r="BE100" s="51">
        <f t="shared" si="103"/>
        <v>2</v>
      </c>
      <c r="BF100" s="257">
        <v>2</v>
      </c>
      <c r="BG100" s="257"/>
      <c r="BH100" s="257"/>
      <c r="BI100" s="257"/>
      <c r="BJ100" s="257"/>
      <c r="BK100" s="257"/>
      <c r="BL100" s="813"/>
      <c r="BM100" s="816"/>
      <c r="BN100" s="51">
        <f t="shared" si="104"/>
        <v>2</v>
      </c>
      <c r="BO100" s="257">
        <v>2</v>
      </c>
      <c r="BP100" s="257"/>
      <c r="BQ100" s="257"/>
      <c r="BR100" s="257"/>
      <c r="BS100" s="257"/>
      <c r="BT100" s="257"/>
      <c r="BU100" s="821"/>
      <c r="BV100" s="822"/>
      <c r="BW100" s="822"/>
      <c r="BX100" s="822"/>
      <c r="BY100" s="822"/>
      <c r="BZ100" s="822"/>
      <c r="CA100" s="822"/>
      <c r="CB100" s="822"/>
      <c r="CC100" s="823"/>
    </row>
    <row r="101" spans="1:81" s="58" customFormat="1" ht="40.200000000000003" customHeight="1" x14ac:dyDescent="0.3">
      <c r="A101" s="34"/>
      <c r="B101" s="907"/>
      <c r="C101" s="869"/>
      <c r="D101" s="872"/>
      <c r="E101" s="852"/>
      <c r="F101" s="852"/>
      <c r="G101" s="852"/>
      <c r="H101" s="852"/>
      <c r="I101" s="1185"/>
      <c r="J101" s="813"/>
      <c r="K101" s="855"/>
      <c r="L101" s="1986"/>
      <c r="M101" s="861"/>
      <c r="N101" s="1974"/>
      <c r="O101" s="1977"/>
      <c r="P101" s="1980"/>
      <c r="Q101" s="1983"/>
      <c r="R101" s="813"/>
      <c r="S101" s="39" t="s">
        <v>7479</v>
      </c>
      <c r="T101" s="236"/>
      <c r="U101" s="236"/>
      <c r="V101" s="236"/>
      <c r="W101" s="39"/>
      <c r="X101" s="31"/>
      <c r="Y101" s="31"/>
      <c r="Z101" s="31"/>
      <c r="AA101" s="31"/>
      <c r="AB101" s="813"/>
      <c r="AC101" s="828"/>
      <c r="AD101" s="311">
        <f t="shared" si="87"/>
        <v>8</v>
      </c>
      <c r="AE101" s="311">
        <f t="shared" si="87"/>
        <v>8</v>
      </c>
      <c r="AF101" s="51">
        <f t="shared" si="87"/>
        <v>0</v>
      </c>
      <c r="AG101" s="51">
        <f t="shared" si="86"/>
        <v>0</v>
      </c>
      <c r="AH101" s="51">
        <f t="shared" si="86"/>
        <v>0</v>
      </c>
      <c r="AI101" s="51">
        <f t="shared" si="86"/>
        <v>0</v>
      </c>
      <c r="AJ101" s="51">
        <f t="shared" si="86"/>
        <v>0</v>
      </c>
      <c r="AK101" s="813"/>
      <c r="AL101" s="831"/>
      <c r="AM101" s="51">
        <f t="shared" si="101"/>
        <v>2</v>
      </c>
      <c r="AN101" s="257">
        <v>2</v>
      </c>
      <c r="AO101" s="257"/>
      <c r="AP101" s="257"/>
      <c r="AQ101" s="257"/>
      <c r="AR101" s="257"/>
      <c r="AS101" s="257"/>
      <c r="AT101" s="813"/>
      <c r="AU101" s="834"/>
      <c r="AV101" s="51">
        <f t="shared" si="102"/>
        <v>2</v>
      </c>
      <c r="AW101" s="257">
        <v>2</v>
      </c>
      <c r="AX101" s="257"/>
      <c r="AY101" s="257"/>
      <c r="AZ101" s="257"/>
      <c r="BA101" s="257"/>
      <c r="BB101" s="257"/>
      <c r="BC101" s="813"/>
      <c r="BD101" s="810"/>
      <c r="BE101" s="51">
        <f t="shared" si="103"/>
        <v>2</v>
      </c>
      <c r="BF101" s="257">
        <v>2</v>
      </c>
      <c r="BG101" s="257"/>
      <c r="BH101" s="257"/>
      <c r="BI101" s="257"/>
      <c r="BJ101" s="257"/>
      <c r="BK101" s="257"/>
      <c r="BL101" s="813"/>
      <c r="BM101" s="816"/>
      <c r="BN101" s="51">
        <f t="shared" si="104"/>
        <v>2</v>
      </c>
      <c r="BO101" s="257">
        <v>2</v>
      </c>
      <c r="BP101" s="257"/>
      <c r="BQ101" s="257"/>
      <c r="BR101" s="257"/>
      <c r="BS101" s="257"/>
      <c r="BT101" s="257"/>
      <c r="BU101" s="821"/>
      <c r="BV101" s="822"/>
      <c r="BW101" s="822"/>
      <c r="BX101" s="822"/>
      <c r="BY101" s="822"/>
      <c r="BZ101" s="822"/>
      <c r="CA101" s="822"/>
      <c r="CB101" s="822"/>
      <c r="CC101" s="823"/>
    </row>
    <row r="102" spans="1:81" s="58" customFormat="1" ht="40.200000000000003" customHeight="1" thickBot="1" x14ac:dyDescent="0.35">
      <c r="A102" s="34"/>
      <c r="B102" s="907"/>
      <c r="C102" s="869"/>
      <c r="D102" s="873"/>
      <c r="E102" s="853"/>
      <c r="F102" s="853"/>
      <c r="G102" s="853"/>
      <c r="H102" s="853"/>
      <c r="I102" s="1186"/>
      <c r="J102" s="814"/>
      <c r="K102" s="856"/>
      <c r="L102" s="1987"/>
      <c r="M102" s="862"/>
      <c r="N102" s="1975"/>
      <c r="O102" s="1978"/>
      <c r="P102" s="1981"/>
      <c r="Q102" s="1984"/>
      <c r="R102" s="814"/>
      <c r="S102" s="232"/>
      <c r="T102" s="237"/>
      <c r="U102" s="237"/>
      <c r="V102" s="237"/>
      <c r="W102" s="232"/>
      <c r="X102" s="260"/>
      <c r="Y102" s="260"/>
      <c r="Z102" s="260"/>
      <c r="AA102" s="260"/>
      <c r="AB102" s="814"/>
      <c r="AC102" s="829"/>
      <c r="AD102" s="313">
        <f t="shared" si="87"/>
        <v>0</v>
      </c>
      <c r="AE102" s="313">
        <f t="shared" si="87"/>
        <v>0</v>
      </c>
      <c r="AF102" s="46">
        <f t="shared" si="87"/>
        <v>0</v>
      </c>
      <c r="AG102" s="46">
        <f t="shared" si="86"/>
        <v>0</v>
      </c>
      <c r="AH102" s="46">
        <f t="shared" si="86"/>
        <v>0</v>
      </c>
      <c r="AI102" s="46">
        <f t="shared" si="86"/>
        <v>0</v>
      </c>
      <c r="AJ102" s="46">
        <f t="shared" si="86"/>
        <v>0</v>
      </c>
      <c r="AK102" s="814"/>
      <c r="AL102" s="832"/>
      <c r="AM102" s="46">
        <f t="shared" si="101"/>
        <v>0</v>
      </c>
      <c r="AN102" s="49"/>
      <c r="AO102" s="49"/>
      <c r="AP102" s="49"/>
      <c r="AQ102" s="49"/>
      <c r="AR102" s="49"/>
      <c r="AS102" s="49"/>
      <c r="AT102" s="814"/>
      <c r="AU102" s="835"/>
      <c r="AV102" s="46">
        <f t="shared" si="102"/>
        <v>0</v>
      </c>
      <c r="AW102" s="49"/>
      <c r="AX102" s="49"/>
      <c r="AY102" s="49"/>
      <c r="AZ102" s="49"/>
      <c r="BA102" s="49"/>
      <c r="BB102" s="49"/>
      <c r="BC102" s="814"/>
      <c r="BD102" s="811"/>
      <c r="BE102" s="46">
        <f t="shared" si="103"/>
        <v>0</v>
      </c>
      <c r="BF102" s="49"/>
      <c r="BG102" s="49"/>
      <c r="BH102" s="49"/>
      <c r="BI102" s="49"/>
      <c r="BJ102" s="49"/>
      <c r="BK102" s="49"/>
      <c r="BL102" s="814"/>
      <c r="BM102" s="817"/>
      <c r="BN102" s="46">
        <f t="shared" si="104"/>
        <v>0</v>
      </c>
      <c r="BO102" s="49"/>
      <c r="BP102" s="49"/>
      <c r="BQ102" s="49"/>
      <c r="BR102" s="49"/>
      <c r="BS102" s="49"/>
      <c r="BT102" s="49"/>
      <c r="BU102" s="824"/>
      <c r="BV102" s="825"/>
      <c r="BW102" s="825"/>
      <c r="BX102" s="825"/>
      <c r="BY102" s="825"/>
      <c r="BZ102" s="825"/>
      <c r="CA102" s="825"/>
      <c r="CB102" s="825"/>
      <c r="CC102" s="826"/>
    </row>
    <row r="103" spans="1:81" s="58" customFormat="1" ht="40.200000000000003" customHeight="1" thickTop="1" x14ac:dyDescent="0.3">
      <c r="A103" s="34"/>
      <c r="B103" s="907"/>
      <c r="C103" s="869"/>
      <c r="D103" s="871">
        <v>2301</v>
      </c>
      <c r="E103" s="851" t="s">
        <v>3946</v>
      </c>
      <c r="F103" s="851">
        <v>2301075</v>
      </c>
      <c r="G103" s="851" t="s">
        <v>7362</v>
      </c>
      <c r="H103" s="851" t="s">
        <v>7363</v>
      </c>
      <c r="I103" s="1184">
        <v>2021004540213</v>
      </c>
      <c r="J103" s="812">
        <v>942</v>
      </c>
      <c r="K103" s="854" t="str">
        <f>+[28]Metas!K1101</f>
        <v xml:space="preserve">Procesos administrativos optimizados con el uso de TIC </v>
      </c>
      <c r="L103" s="857">
        <v>3</v>
      </c>
      <c r="M103" s="860">
        <f>SUM(N103:Q103)</f>
        <v>3</v>
      </c>
      <c r="N103" s="836"/>
      <c r="O103" s="839"/>
      <c r="P103" s="863">
        <v>2</v>
      </c>
      <c r="Q103" s="866">
        <v>1</v>
      </c>
      <c r="R103" s="812">
        <f>+$J103</f>
        <v>942</v>
      </c>
      <c r="S103" s="231" t="s">
        <v>7480</v>
      </c>
      <c r="T103" s="235" t="s">
        <v>3821</v>
      </c>
      <c r="U103" s="235" t="s">
        <v>3827</v>
      </c>
      <c r="V103" s="235" t="s">
        <v>3830</v>
      </c>
      <c r="W103" s="231" t="s">
        <v>7481</v>
      </c>
      <c r="X103" s="256">
        <v>44972</v>
      </c>
      <c r="Y103" s="256">
        <v>45000</v>
      </c>
      <c r="Z103" s="256"/>
      <c r="AA103" s="256"/>
      <c r="AB103" s="812">
        <f t="shared" ref="AB103" si="141">+$J103</f>
        <v>942</v>
      </c>
      <c r="AC103" s="827">
        <f t="shared" ref="AC103" si="142">+L103</f>
        <v>3</v>
      </c>
      <c r="AD103" s="309">
        <f t="shared" si="87"/>
        <v>5.9749999999999996</v>
      </c>
      <c r="AE103" s="309">
        <f t="shared" si="87"/>
        <v>5.9749999999999996</v>
      </c>
      <c r="AF103" s="44">
        <f t="shared" si="87"/>
        <v>0</v>
      </c>
      <c r="AG103" s="44">
        <f t="shared" si="86"/>
        <v>0</v>
      </c>
      <c r="AH103" s="44">
        <f t="shared" si="86"/>
        <v>0</v>
      </c>
      <c r="AI103" s="44">
        <f t="shared" si="86"/>
        <v>0</v>
      </c>
      <c r="AJ103" s="44">
        <f t="shared" si="86"/>
        <v>0</v>
      </c>
      <c r="AK103" s="812">
        <f t="shared" ref="AK103" si="143">+$J103</f>
        <v>942</v>
      </c>
      <c r="AL103" s="830">
        <f>+N103</f>
        <v>0</v>
      </c>
      <c r="AM103" s="44">
        <f t="shared" si="101"/>
        <v>1.4937499999999999</v>
      </c>
      <c r="AN103" s="702">
        <f>+(23.9/4)/4</f>
        <v>1.4937499999999999</v>
      </c>
      <c r="AO103" s="47"/>
      <c r="AP103" s="47"/>
      <c r="AQ103" s="47"/>
      <c r="AR103" s="47"/>
      <c r="AS103" s="47"/>
      <c r="AT103" s="812">
        <f t="shared" ref="AT103" si="144">+$J103</f>
        <v>942</v>
      </c>
      <c r="AU103" s="833">
        <f>+O103</f>
        <v>0</v>
      </c>
      <c r="AV103" s="44">
        <f t="shared" si="102"/>
        <v>1.4937499999999999</v>
      </c>
      <c r="AW103" s="702">
        <f>+(23.9/4)/4</f>
        <v>1.4937499999999999</v>
      </c>
      <c r="AX103" s="47"/>
      <c r="AY103" s="47"/>
      <c r="AZ103" s="47"/>
      <c r="BA103" s="47"/>
      <c r="BB103" s="47"/>
      <c r="BC103" s="812">
        <f t="shared" ref="BC103" si="145">+$J103</f>
        <v>942</v>
      </c>
      <c r="BD103" s="809">
        <f>+P103</f>
        <v>2</v>
      </c>
      <c r="BE103" s="44">
        <f t="shared" si="103"/>
        <v>1.4937499999999999</v>
      </c>
      <c r="BF103" s="702">
        <f>+(23.9/4)/4</f>
        <v>1.4937499999999999</v>
      </c>
      <c r="BG103" s="47"/>
      <c r="BH103" s="47"/>
      <c r="BI103" s="47"/>
      <c r="BJ103" s="47"/>
      <c r="BK103" s="47"/>
      <c r="BL103" s="812">
        <f t="shared" ref="BL103" si="146">+$J103</f>
        <v>942</v>
      </c>
      <c r="BM103" s="815">
        <f>+Q103</f>
        <v>1</v>
      </c>
      <c r="BN103" s="44">
        <f t="shared" si="104"/>
        <v>1.4937499999999999</v>
      </c>
      <c r="BO103" s="702">
        <f>+(23.9/4)/4</f>
        <v>1.4937499999999999</v>
      </c>
      <c r="BP103" s="47"/>
      <c r="BQ103" s="47"/>
      <c r="BR103" s="47"/>
      <c r="BS103" s="47"/>
      <c r="BT103" s="47"/>
      <c r="BU103" s="818"/>
      <c r="BV103" s="819"/>
      <c r="BW103" s="819"/>
      <c r="BX103" s="819"/>
      <c r="BY103" s="819"/>
      <c r="BZ103" s="819"/>
      <c r="CA103" s="819"/>
      <c r="CB103" s="819"/>
      <c r="CC103" s="820"/>
    </row>
    <row r="104" spans="1:81" s="58" customFormat="1" ht="40.200000000000003" customHeight="1" x14ac:dyDescent="0.3">
      <c r="A104" s="34"/>
      <c r="B104" s="907"/>
      <c r="C104" s="869"/>
      <c r="D104" s="872"/>
      <c r="E104" s="852"/>
      <c r="F104" s="852"/>
      <c r="G104" s="852"/>
      <c r="H104" s="852"/>
      <c r="I104" s="1185"/>
      <c r="J104" s="813"/>
      <c r="K104" s="855"/>
      <c r="L104" s="858"/>
      <c r="M104" s="861"/>
      <c r="N104" s="837"/>
      <c r="O104" s="840"/>
      <c r="P104" s="864"/>
      <c r="Q104" s="867"/>
      <c r="R104" s="813"/>
      <c r="S104" s="39" t="s">
        <v>7482</v>
      </c>
      <c r="T104" s="236" t="s">
        <v>3821</v>
      </c>
      <c r="U104" s="236" t="s">
        <v>3827</v>
      </c>
      <c r="V104" s="236" t="s">
        <v>3830</v>
      </c>
      <c r="W104" s="39" t="s">
        <v>7483</v>
      </c>
      <c r="X104" s="31">
        <v>45001</v>
      </c>
      <c r="Y104" s="31">
        <v>45046</v>
      </c>
      <c r="Z104" s="31"/>
      <c r="AA104" s="31"/>
      <c r="AB104" s="813"/>
      <c r="AC104" s="828"/>
      <c r="AD104" s="311">
        <f t="shared" si="87"/>
        <v>5.96</v>
      </c>
      <c r="AE104" s="311">
        <f t="shared" si="87"/>
        <v>5.96</v>
      </c>
      <c r="AF104" s="51">
        <f t="shared" si="87"/>
        <v>0</v>
      </c>
      <c r="AG104" s="51">
        <f t="shared" si="86"/>
        <v>0</v>
      </c>
      <c r="AH104" s="51">
        <f t="shared" si="86"/>
        <v>0</v>
      </c>
      <c r="AI104" s="51">
        <f t="shared" si="86"/>
        <v>0</v>
      </c>
      <c r="AJ104" s="51">
        <f t="shared" si="86"/>
        <v>0</v>
      </c>
      <c r="AK104" s="813"/>
      <c r="AL104" s="831"/>
      <c r="AM104" s="51">
        <f t="shared" si="101"/>
        <v>1.49</v>
      </c>
      <c r="AN104" s="703">
        <v>1.49</v>
      </c>
      <c r="AO104" s="257"/>
      <c r="AP104" s="257"/>
      <c r="AQ104" s="257"/>
      <c r="AR104" s="257"/>
      <c r="AS104" s="257"/>
      <c r="AT104" s="813"/>
      <c r="AU104" s="834"/>
      <c r="AV104" s="51">
        <f t="shared" si="102"/>
        <v>1.49</v>
      </c>
      <c r="AW104" s="703">
        <v>1.49</v>
      </c>
      <c r="AX104" s="257"/>
      <c r="AY104" s="257"/>
      <c r="AZ104" s="257"/>
      <c r="BA104" s="257"/>
      <c r="BB104" s="257"/>
      <c r="BC104" s="813"/>
      <c r="BD104" s="810"/>
      <c r="BE104" s="51">
        <f t="shared" si="103"/>
        <v>1.49</v>
      </c>
      <c r="BF104" s="703">
        <v>1.49</v>
      </c>
      <c r="BG104" s="257"/>
      <c r="BH104" s="257"/>
      <c r="BI104" s="257"/>
      <c r="BJ104" s="257"/>
      <c r="BK104" s="257"/>
      <c r="BL104" s="813"/>
      <c r="BM104" s="816"/>
      <c r="BN104" s="51">
        <f t="shared" si="104"/>
        <v>1.49</v>
      </c>
      <c r="BO104" s="703">
        <v>1.49</v>
      </c>
      <c r="BP104" s="257"/>
      <c r="BQ104" s="257"/>
      <c r="BR104" s="257"/>
      <c r="BS104" s="257"/>
      <c r="BT104" s="257"/>
      <c r="BU104" s="821"/>
      <c r="BV104" s="822"/>
      <c r="BW104" s="822"/>
      <c r="BX104" s="822"/>
      <c r="BY104" s="822"/>
      <c r="BZ104" s="822"/>
      <c r="CA104" s="822"/>
      <c r="CB104" s="822"/>
      <c r="CC104" s="823"/>
    </row>
    <row r="105" spans="1:81" s="58" customFormat="1" ht="40.200000000000003" customHeight="1" x14ac:dyDescent="0.3">
      <c r="A105" s="34"/>
      <c r="B105" s="907"/>
      <c r="C105" s="869"/>
      <c r="D105" s="872"/>
      <c r="E105" s="852"/>
      <c r="F105" s="852"/>
      <c r="G105" s="852"/>
      <c r="H105" s="852"/>
      <c r="I105" s="1185"/>
      <c r="J105" s="813"/>
      <c r="K105" s="855"/>
      <c r="L105" s="858"/>
      <c r="M105" s="861"/>
      <c r="N105" s="837"/>
      <c r="O105" s="840"/>
      <c r="P105" s="864"/>
      <c r="Q105" s="867"/>
      <c r="R105" s="813"/>
      <c r="S105" s="39" t="s">
        <v>7484</v>
      </c>
      <c r="T105" s="236" t="s">
        <v>3821</v>
      </c>
      <c r="U105" s="236" t="s">
        <v>3827</v>
      </c>
      <c r="V105" s="236" t="s">
        <v>3830</v>
      </c>
      <c r="W105" s="39" t="s">
        <v>7485</v>
      </c>
      <c r="X105" s="31">
        <v>45078</v>
      </c>
      <c r="Y105" s="31">
        <v>45260</v>
      </c>
      <c r="Z105" s="31"/>
      <c r="AA105" s="31"/>
      <c r="AB105" s="813"/>
      <c r="AC105" s="828"/>
      <c r="AD105" s="311">
        <f t="shared" si="87"/>
        <v>5.96</v>
      </c>
      <c r="AE105" s="311">
        <f t="shared" si="87"/>
        <v>5.96</v>
      </c>
      <c r="AF105" s="51">
        <f t="shared" si="87"/>
        <v>0</v>
      </c>
      <c r="AG105" s="51">
        <f t="shared" si="86"/>
        <v>0</v>
      </c>
      <c r="AH105" s="51">
        <f t="shared" si="86"/>
        <v>0</v>
      </c>
      <c r="AI105" s="51">
        <f t="shared" si="86"/>
        <v>0</v>
      </c>
      <c r="AJ105" s="51">
        <f t="shared" si="86"/>
        <v>0</v>
      </c>
      <c r="AK105" s="813"/>
      <c r="AL105" s="831"/>
      <c r="AM105" s="51">
        <f t="shared" si="101"/>
        <v>1.49</v>
      </c>
      <c r="AN105" s="703">
        <v>1.49</v>
      </c>
      <c r="AO105" s="257"/>
      <c r="AP105" s="257"/>
      <c r="AQ105" s="257"/>
      <c r="AR105" s="257"/>
      <c r="AS105" s="257"/>
      <c r="AT105" s="813"/>
      <c r="AU105" s="834"/>
      <c r="AV105" s="51">
        <f t="shared" si="102"/>
        <v>1.49</v>
      </c>
      <c r="AW105" s="703">
        <v>1.49</v>
      </c>
      <c r="AX105" s="257"/>
      <c r="AY105" s="257"/>
      <c r="AZ105" s="257"/>
      <c r="BA105" s="257"/>
      <c r="BB105" s="257"/>
      <c r="BC105" s="813"/>
      <c r="BD105" s="810"/>
      <c r="BE105" s="51">
        <f t="shared" si="103"/>
        <v>1.49</v>
      </c>
      <c r="BF105" s="703">
        <v>1.49</v>
      </c>
      <c r="BG105" s="257"/>
      <c r="BH105" s="257"/>
      <c r="BI105" s="257"/>
      <c r="BJ105" s="257"/>
      <c r="BK105" s="257"/>
      <c r="BL105" s="813"/>
      <c r="BM105" s="816"/>
      <c r="BN105" s="51">
        <f t="shared" si="104"/>
        <v>1.49</v>
      </c>
      <c r="BO105" s="703">
        <v>1.49</v>
      </c>
      <c r="BP105" s="257"/>
      <c r="BQ105" s="257"/>
      <c r="BR105" s="257"/>
      <c r="BS105" s="257"/>
      <c r="BT105" s="257"/>
      <c r="BU105" s="821"/>
      <c r="BV105" s="822"/>
      <c r="BW105" s="822"/>
      <c r="BX105" s="822"/>
      <c r="BY105" s="822"/>
      <c r="BZ105" s="822"/>
      <c r="CA105" s="822"/>
      <c r="CB105" s="822"/>
      <c r="CC105" s="823"/>
    </row>
    <row r="106" spans="1:81" s="58" customFormat="1" ht="40.200000000000003" customHeight="1" thickBot="1" x14ac:dyDescent="0.35">
      <c r="A106" s="34"/>
      <c r="B106" s="907"/>
      <c r="C106" s="869"/>
      <c r="D106" s="873"/>
      <c r="E106" s="853"/>
      <c r="F106" s="853"/>
      <c r="G106" s="853"/>
      <c r="H106" s="853"/>
      <c r="I106" s="1186"/>
      <c r="J106" s="814"/>
      <c r="K106" s="856"/>
      <c r="L106" s="859"/>
      <c r="M106" s="862"/>
      <c r="N106" s="838"/>
      <c r="O106" s="841"/>
      <c r="P106" s="865"/>
      <c r="Q106" s="874"/>
      <c r="R106" s="814"/>
      <c r="S106" s="232" t="s">
        <v>7486</v>
      </c>
      <c r="T106" s="237" t="s">
        <v>3821</v>
      </c>
      <c r="U106" s="237" t="s">
        <v>3827</v>
      </c>
      <c r="V106" s="237" t="s">
        <v>3830</v>
      </c>
      <c r="W106" s="232" t="s">
        <v>7487</v>
      </c>
      <c r="X106" s="260">
        <v>45231</v>
      </c>
      <c r="Y106" s="260">
        <v>45275</v>
      </c>
      <c r="Z106" s="260"/>
      <c r="AA106" s="260"/>
      <c r="AB106" s="814"/>
      <c r="AC106" s="829"/>
      <c r="AD106" s="313">
        <f t="shared" si="87"/>
        <v>5.96</v>
      </c>
      <c r="AE106" s="313">
        <f t="shared" si="87"/>
        <v>5.96</v>
      </c>
      <c r="AF106" s="46">
        <f t="shared" si="87"/>
        <v>0</v>
      </c>
      <c r="AG106" s="46">
        <f t="shared" si="86"/>
        <v>0</v>
      </c>
      <c r="AH106" s="46">
        <f t="shared" si="86"/>
        <v>0</v>
      </c>
      <c r="AI106" s="46">
        <f t="shared" si="86"/>
        <v>0</v>
      </c>
      <c r="AJ106" s="46">
        <f t="shared" si="86"/>
        <v>0</v>
      </c>
      <c r="AK106" s="814"/>
      <c r="AL106" s="832"/>
      <c r="AM106" s="46">
        <f t="shared" si="101"/>
        <v>1.49</v>
      </c>
      <c r="AN106" s="704">
        <v>1.49</v>
      </c>
      <c r="AO106" s="49"/>
      <c r="AP106" s="49"/>
      <c r="AQ106" s="49"/>
      <c r="AR106" s="49"/>
      <c r="AS106" s="49"/>
      <c r="AT106" s="814"/>
      <c r="AU106" s="835"/>
      <c r="AV106" s="46">
        <f t="shared" si="102"/>
        <v>1.49</v>
      </c>
      <c r="AW106" s="704">
        <v>1.49</v>
      </c>
      <c r="AX106" s="49"/>
      <c r="AY106" s="49"/>
      <c r="AZ106" s="49"/>
      <c r="BA106" s="49"/>
      <c r="BB106" s="49"/>
      <c r="BC106" s="814"/>
      <c r="BD106" s="811"/>
      <c r="BE106" s="46">
        <f t="shared" si="103"/>
        <v>1.49</v>
      </c>
      <c r="BF106" s="704">
        <v>1.49</v>
      </c>
      <c r="BG106" s="49"/>
      <c r="BH106" s="49"/>
      <c r="BI106" s="49"/>
      <c r="BJ106" s="49"/>
      <c r="BK106" s="49"/>
      <c r="BL106" s="814"/>
      <c r="BM106" s="817"/>
      <c r="BN106" s="46">
        <f t="shared" si="104"/>
        <v>1.49</v>
      </c>
      <c r="BO106" s="704">
        <v>1.49</v>
      </c>
      <c r="BP106" s="49"/>
      <c r="BQ106" s="49"/>
      <c r="BR106" s="49"/>
      <c r="BS106" s="49"/>
      <c r="BT106" s="49"/>
      <c r="BU106" s="824"/>
      <c r="BV106" s="825"/>
      <c r="BW106" s="825"/>
      <c r="BX106" s="825"/>
      <c r="BY106" s="825"/>
      <c r="BZ106" s="825"/>
      <c r="CA106" s="825"/>
      <c r="CB106" s="825"/>
      <c r="CC106" s="826"/>
    </row>
    <row r="107" spans="1:81" s="58" customFormat="1" ht="40.200000000000003" customHeight="1" thickTop="1" x14ac:dyDescent="0.3">
      <c r="A107" s="34"/>
      <c r="B107" s="907"/>
      <c r="C107" s="869"/>
      <c r="D107" s="871">
        <v>2301</v>
      </c>
      <c r="E107" s="851" t="s">
        <v>3946</v>
      </c>
      <c r="F107" s="851">
        <v>2301075</v>
      </c>
      <c r="G107" s="851" t="s">
        <v>7362</v>
      </c>
      <c r="H107" s="851" t="s">
        <v>7363</v>
      </c>
      <c r="I107" s="1184">
        <v>2021004540213</v>
      </c>
      <c r="J107" s="812">
        <v>943</v>
      </c>
      <c r="K107" s="854" t="str">
        <f>+[28]Metas!K1102</f>
        <v xml:space="preserve">Conjuntos de Datos Abiertos de la entidad consultados y aprovechados por el ciudadano para toma de decisiones </v>
      </c>
      <c r="L107" s="857">
        <v>5</v>
      </c>
      <c r="M107" s="860">
        <f>SUM(N107:Q112)</f>
        <v>5</v>
      </c>
      <c r="N107" s="836"/>
      <c r="O107" s="839">
        <v>2</v>
      </c>
      <c r="P107" s="863">
        <v>2</v>
      </c>
      <c r="Q107" s="866">
        <v>1</v>
      </c>
      <c r="R107" s="812">
        <f>+$J107</f>
        <v>943</v>
      </c>
      <c r="S107" s="231" t="s">
        <v>7488</v>
      </c>
      <c r="T107" s="235" t="s">
        <v>3821</v>
      </c>
      <c r="U107" s="235" t="s">
        <v>3827</v>
      </c>
      <c r="V107" s="235" t="s">
        <v>3830</v>
      </c>
      <c r="W107" s="231" t="s">
        <v>7489</v>
      </c>
      <c r="X107" s="256">
        <v>44972</v>
      </c>
      <c r="Y107" s="256">
        <v>44993</v>
      </c>
      <c r="Z107" s="256"/>
      <c r="AA107" s="256"/>
      <c r="AB107" s="812">
        <f t="shared" ref="AB107" si="147">+$J107</f>
        <v>943</v>
      </c>
      <c r="AC107" s="827">
        <f t="shared" ref="AC107" si="148">+L107</f>
        <v>5</v>
      </c>
      <c r="AD107" s="309">
        <f t="shared" si="87"/>
        <v>3.9833333333333329</v>
      </c>
      <c r="AE107" s="309">
        <f t="shared" si="87"/>
        <v>3.9833333333333329</v>
      </c>
      <c r="AF107" s="44">
        <f t="shared" si="87"/>
        <v>0</v>
      </c>
      <c r="AG107" s="44">
        <f t="shared" si="86"/>
        <v>0</v>
      </c>
      <c r="AH107" s="44">
        <f t="shared" si="86"/>
        <v>0</v>
      </c>
      <c r="AI107" s="44">
        <f t="shared" si="86"/>
        <v>0</v>
      </c>
      <c r="AJ107" s="44">
        <f t="shared" si="86"/>
        <v>0</v>
      </c>
      <c r="AK107" s="812">
        <f t="shared" ref="AK107" si="149">+$J107</f>
        <v>943</v>
      </c>
      <c r="AL107" s="830">
        <f>+N107</f>
        <v>0</v>
      </c>
      <c r="AM107" s="44">
        <f t="shared" si="101"/>
        <v>0.99583333333333324</v>
      </c>
      <c r="AN107" s="306">
        <f>(23.9/4)/6</f>
        <v>0.99583333333333324</v>
      </c>
      <c r="AO107" s="47"/>
      <c r="AP107" s="47"/>
      <c r="AQ107" s="47"/>
      <c r="AR107" s="47"/>
      <c r="AS107" s="47"/>
      <c r="AT107" s="812">
        <f t="shared" ref="AT107" si="150">+$J107</f>
        <v>943</v>
      </c>
      <c r="AU107" s="833">
        <f>+O107</f>
        <v>2</v>
      </c>
      <c r="AV107" s="44">
        <f t="shared" si="102"/>
        <v>0.99583333333333324</v>
      </c>
      <c r="AW107" s="47">
        <v>0.99583333333333324</v>
      </c>
      <c r="AX107" s="47"/>
      <c r="AY107" s="47"/>
      <c r="AZ107" s="47"/>
      <c r="BA107" s="47"/>
      <c r="BB107" s="47"/>
      <c r="BC107" s="812">
        <f t="shared" ref="BC107" si="151">+$J107</f>
        <v>943</v>
      </c>
      <c r="BD107" s="809">
        <f>+P107</f>
        <v>2</v>
      </c>
      <c r="BE107" s="44">
        <f t="shared" si="103"/>
        <v>0.99583333333333324</v>
      </c>
      <c r="BF107" s="47">
        <v>0.99583333333333324</v>
      </c>
      <c r="BG107" s="47"/>
      <c r="BH107" s="47"/>
      <c r="BI107" s="47"/>
      <c r="BJ107" s="47"/>
      <c r="BK107" s="47"/>
      <c r="BL107" s="812">
        <f t="shared" ref="BL107" si="152">+$J107</f>
        <v>943</v>
      </c>
      <c r="BM107" s="815">
        <f>+Q107</f>
        <v>1</v>
      </c>
      <c r="BN107" s="44">
        <f t="shared" si="104"/>
        <v>0.99583333333333324</v>
      </c>
      <c r="BO107" s="47">
        <v>0.99583333333333324</v>
      </c>
      <c r="BP107" s="47"/>
      <c r="BQ107" s="47"/>
      <c r="BR107" s="47"/>
      <c r="BS107" s="47"/>
      <c r="BT107" s="47"/>
      <c r="BU107" s="818"/>
      <c r="BV107" s="819"/>
      <c r="BW107" s="819"/>
      <c r="BX107" s="819"/>
      <c r="BY107" s="819"/>
      <c r="BZ107" s="819"/>
      <c r="CA107" s="819"/>
      <c r="CB107" s="819"/>
      <c r="CC107" s="820"/>
    </row>
    <row r="108" spans="1:81" s="58" customFormat="1" ht="40.200000000000003" customHeight="1" x14ac:dyDescent="0.3">
      <c r="A108" s="34"/>
      <c r="B108" s="907"/>
      <c r="C108" s="869"/>
      <c r="D108" s="872"/>
      <c r="E108" s="852"/>
      <c r="F108" s="852"/>
      <c r="G108" s="852"/>
      <c r="H108" s="852"/>
      <c r="I108" s="1185"/>
      <c r="J108" s="813"/>
      <c r="K108" s="855"/>
      <c r="L108" s="858"/>
      <c r="M108" s="861"/>
      <c r="N108" s="837"/>
      <c r="O108" s="840"/>
      <c r="P108" s="864"/>
      <c r="Q108" s="867"/>
      <c r="R108" s="813"/>
      <c r="S108" s="39" t="s">
        <v>7490</v>
      </c>
      <c r="T108" s="236" t="s">
        <v>3821</v>
      </c>
      <c r="U108" s="236" t="s">
        <v>3827</v>
      </c>
      <c r="V108" s="236" t="s">
        <v>3830</v>
      </c>
      <c r="W108" s="39" t="s">
        <v>7491</v>
      </c>
      <c r="X108" s="31">
        <v>44972</v>
      </c>
      <c r="Y108" s="31">
        <v>45046</v>
      </c>
      <c r="Z108" s="31"/>
      <c r="AA108" s="31"/>
      <c r="AB108" s="813"/>
      <c r="AC108" s="828"/>
      <c r="AD108" s="311">
        <f t="shared" si="87"/>
        <v>3.9833333333333329</v>
      </c>
      <c r="AE108" s="311">
        <f t="shared" si="87"/>
        <v>3.9833333333333329</v>
      </c>
      <c r="AF108" s="51">
        <f t="shared" si="87"/>
        <v>0</v>
      </c>
      <c r="AG108" s="51">
        <f t="shared" si="86"/>
        <v>0</v>
      </c>
      <c r="AH108" s="51">
        <f t="shared" si="86"/>
        <v>0</v>
      </c>
      <c r="AI108" s="51">
        <f t="shared" si="86"/>
        <v>0</v>
      </c>
      <c r="AJ108" s="51">
        <f t="shared" si="86"/>
        <v>0</v>
      </c>
      <c r="AK108" s="813"/>
      <c r="AL108" s="831"/>
      <c r="AM108" s="51">
        <f t="shared" si="101"/>
        <v>0.99583333333333324</v>
      </c>
      <c r="AN108" s="257">
        <v>0.99583333333333324</v>
      </c>
      <c r="AO108" s="257"/>
      <c r="AP108" s="257"/>
      <c r="AQ108" s="257"/>
      <c r="AR108" s="257"/>
      <c r="AS108" s="257"/>
      <c r="AT108" s="813"/>
      <c r="AU108" s="834"/>
      <c r="AV108" s="51">
        <f t="shared" si="102"/>
        <v>0.99583333333333324</v>
      </c>
      <c r="AW108" s="257">
        <v>0.99583333333333324</v>
      </c>
      <c r="AX108" s="257"/>
      <c r="AY108" s="257"/>
      <c r="AZ108" s="257"/>
      <c r="BA108" s="257"/>
      <c r="BB108" s="257"/>
      <c r="BC108" s="813"/>
      <c r="BD108" s="810"/>
      <c r="BE108" s="51">
        <f t="shared" si="103"/>
        <v>0.99583333333333324</v>
      </c>
      <c r="BF108" s="257">
        <v>0.99583333333333324</v>
      </c>
      <c r="BG108" s="257"/>
      <c r="BH108" s="257"/>
      <c r="BI108" s="257"/>
      <c r="BJ108" s="257"/>
      <c r="BK108" s="257"/>
      <c r="BL108" s="813"/>
      <c r="BM108" s="816"/>
      <c r="BN108" s="51">
        <f t="shared" si="104"/>
        <v>0.99583333333333324</v>
      </c>
      <c r="BO108" s="257">
        <v>0.99583333333333324</v>
      </c>
      <c r="BP108" s="257"/>
      <c r="BQ108" s="257"/>
      <c r="BR108" s="257"/>
      <c r="BS108" s="257"/>
      <c r="BT108" s="257"/>
      <c r="BU108" s="821"/>
      <c r="BV108" s="822"/>
      <c r="BW108" s="822"/>
      <c r="BX108" s="822"/>
      <c r="BY108" s="822"/>
      <c r="BZ108" s="822"/>
      <c r="CA108" s="822"/>
      <c r="CB108" s="822"/>
      <c r="CC108" s="823"/>
    </row>
    <row r="109" spans="1:81" s="58" customFormat="1" ht="40.200000000000003" customHeight="1" x14ac:dyDescent="0.3">
      <c r="A109" s="34"/>
      <c r="B109" s="907"/>
      <c r="C109" s="869"/>
      <c r="D109" s="872"/>
      <c r="E109" s="852"/>
      <c r="F109" s="852"/>
      <c r="G109" s="852"/>
      <c r="H109" s="852"/>
      <c r="I109" s="1185"/>
      <c r="J109" s="813"/>
      <c r="K109" s="855"/>
      <c r="L109" s="858"/>
      <c r="M109" s="861"/>
      <c r="N109" s="837"/>
      <c r="O109" s="840"/>
      <c r="P109" s="864"/>
      <c r="Q109" s="867"/>
      <c r="R109" s="813"/>
      <c r="S109" s="39" t="s">
        <v>7492</v>
      </c>
      <c r="T109" s="236" t="s">
        <v>3821</v>
      </c>
      <c r="U109" s="236" t="s">
        <v>3827</v>
      </c>
      <c r="V109" s="236" t="s">
        <v>3830</v>
      </c>
      <c r="W109" s="39" t="s">
        <v>7493</v>
      </c>
      <c r="X109" s="31">
        <v>44986</v>
      </c>
      <c r="Y109" s="31">
        <v>45015</v>
      </c>
      <c r="Z109" s="31"/>
      <c r="AA109" s="31"/>
      <c r="AB109" s="813"/>
      <c r="AC109" s="828"/>
      <c r="AD109" s="311">
        <f t="shared" si="87"/>
        <v>3.9833333333333329</v>
      </c>
      <c r="AE109" s="311">
        <f t="shared" si="87"/>
        <v>3.9833333333333329</v>
      </c>
      <c r="AF109" s="51">
        <f t="shared" si="87"/>
        <v>0</v>
      </c>
      <c r="AG109" s="51">
        <f t="shared" si="86"/>
        <v>0</v>
      </c>
      <c r="AH109" s="51">
        <f t="shared" si="86"/>
        <v>0</v>
      </c>
      <c r="AI109" s="51">
        <f t="shared" si="86"/>
        <v>0</v>
      </c>
      <c r="AJ109" s="51">
        <f t="shared" si="86"/>
        <v>0</v>
      </c>
      <c r="AK109" s="813"/>
      <c r="AL109" s="831"/>
      <c r="AM109" s="51">
        <f t="shared" si="101"/>
        <v>0.99583333333333324</v>
      </c>
      <c r="AN109" s="257">
        <v>0.99583333333333324</v>
      </c>
      <c r="AO109" s="257"/>
      <c r="AP109" s="257"/>
      <c r="AQ109" s="257"/>
      <c r="AR109" s="257"/>
      <c r="AS109" s="257"/>
      <c r="AT109" s="813"/>
      <c r="AU109" s="834"/>
      <c r="AV109" s="51">
        <f t="shared" si="102"/>
        <v>0.99583333333333324</v>
      </c>
      <c r="AW109" s="257">
        <v>0.99583333333333324</v>
      </c>
      <c r="AX109" s="257"/>
      <c r="AY109" s="257"/>
      <c r="AZ109" s="257"/>
      <c r="BA109" s="257"/>
      <c r="BB109" s="257"/>
      <c r="BC109" s="813"/>
      <c r="BD109" s="810"/>
      <c r="BE109" s="51">
        <f t="shared" si="103"/>
        <v>0.99583333333333324</v>
      </c>
      <c r="BF109" s="257">
        <v>0.99583333333333324</v>
      </c>
      <c r="BG109" s="257"/>
      <c r="BH109" s="257"/>
      <c r="BI109" s="257"/>
      <c r="BJ109" s="257"/>
      <c r="BK109" s="257"/>
      <c r="BL109" s="813"/>
      <c r="BM109" s="816"/>
      <c r="BN109" s="51">
        <f t="shared" si="104"/>
        <v>0.99583333333333324</v>
      </c>
      <c r="BO109" s="257">
        <v>0.99583333333333324</v>
      </c>
      <c r="BP109" s="257"/>
      <c r="BQ109" s="257"/>
      <c r="BR109" s="257"/>
      <c r="BS109" s="257"/>
      <c r="BT109" s="257"/>
      <c r="BU109" s="821"/>
      <c r="BV109" s="822"/>
      <c r="BW109" s="822"/>
      <c r="BX109" s="822"/>
      <c r="BY109" s="822"/>
      <c r="BZ109" s="822"/>
      <c r="CA109" s="822"/>
      <c r="CB109" s="822"/>
      <c r="CC109" s="823"/>
    </row>
    <row r="110" spans="1:81" s="58" customFormat="1" ht="40.200000000000003" customHeight="1" x14ac:dyDescent="0.3">
      <c r="A110" s="34"/>
      <c r="B110" s="907"/>
      <c r="C110" s="869"/>
      <c r="D110" s="872"/>
      <c r="E110" s="852"/>
      <c r="F110" s="852"/>
      <c r="G110" s="852"/>
      <c r="H110" s="852"/>
      <c r="I110" s="1185"/>
      <c r="J110" s="813"/>
      <c r="K110" s="855"/>
      <c r="L110" s="858"/>
      <c r="M110" s="861"/>
      <c r="N110" s="837"/>
      <c r="O110" s="840"/>
      <c r="P110" s="864"/>
      <c r="Q110" s="867"/>
      <c r="R110" s="813"/>
      <c r="S110" s="448" t="s">
        <v>7494</v>
      </c>
      <c r="T110" s="262" t="s">
        <v>3821</v>
      </c>
      <c r="U110" s="262" t="s">
        <v>3827</v>
      </c>
      <c r="V110" s="262" t="s">
        <v>3830</v>
      </c>
      <c r="W110" s="448" t="s">
        <v>7495</v>
      </c>
      <c r="X110" s="440">
        <v>45047</v>
      </c>
      <c r="Y110" s="440">
        <v>45260</v>
      </c>
      <c r="Z110" s="440"/>
      <c r="AA110" s="440"/>
      <c r="AB110" s="813"/>
      <c r="AC110" s="828"/>
      <c r="AD110" s="311">
        <f t="shared" si="87"/>
        <v>3.9833333333333329</v>
      </c>
      <c r="AE110" s="311">
        <f t="shared" si="87"/>
        <v>3.9833333333333329</v>
      </c>
      <c r="AF110" s="51">
        <f t="shared" si="87"/>
        <v>0</v>
      </c>
      <c r="AG110" s="51">
        <f t="shared" si="87"/>
        <v>0</v>
      </c>
      <c r="AH110" s="51">
        <f t="shared" si="87"/>
        <v>0</v>
      </c>
      <c r="AI110" s="51">
        <f t="shared" si="87"/>
        <v>0</v>
      </c>
      <c r="AJ110" s="51">
        <f t="shared" si="87"/>
        <v>0</v>
      </c>
      <c r="AK110" s="813"/>
      <c r="AL110" s="831"/>
      <c r="AM110" s="51">
        <f t="shared" si="101"/>
        <v>0.99583333333333324</v>
      </c>
      <c r="AN110" s="442">
        <v>0.99583333333333324</v>
      </c>
      <c r="AO110" s="442"/>
      <c r="AP110" s="442"/>
      <c r="AQ110" s="442"/>
      <c r="AR110" s="442"/>
      <c r="AS110" s="442"/>
      <c r="AT110" s="813"/>
      <c r="AU110" s="834"/>
      <c r="AV110" s="51">
        <f t="shared" si="102"/>
        <v>0.99583333333333324</v>
      </c>
      <c r="AW110" s="442">
        <v>0.99583333333333324</v>
      </c>
      <c r="AX110" s="442"/>
      <c r="AY110" s="442"/>
      <c r="AZ110" s="442"/>
      <c r="BA110" s="442"/>
      <c r="BB110" s="442"/>
      <c r="BC110" s="813"/>
      <c r="BD110" s="810"/>
      <c r="BE110" s="51">
        <f t="shared" si="103"/>
        <v>0.99583333333333324</v>
      </c>
      <c r="BF110" s="442">
        <v>0.99583333333333324</v>
      </c>
      <c r="BG110" s="442"/>
      <c r="BH110" s="442"/>
      <c r="BI110" s="442"/>
      <c r="BJ110" s="442"/>
      <c r="BK110" s="442"/>
      <c r="BL110" s="813"/>
      <c r="BM110" s="816"/>
      <c r="BN110" s="51">
        <f t="shared" si="104"/>
        <v>0.99583333333333324</v>
      </c>
      <c r="BO110" s="442">
        <v>0.99583333333333324</v>
      </c>
      <c r="BP110" s="442"/>
      <c r="BQ110" s="442"/>
      <c r="BR110" s="442"/>
      <c r="BS110" s="442"/>
      <c r="BT110" s="442"/>
      <c r="BU110" s="443"/>
      <c r="BV110" s="444"/>
      <c r="BW110" s="444"/>
      <c r="BX110" s="444"/>
      <c r="BY110" s="444"/>
      <c r="BZ110" s="444"/>
      <c r="CA110" s="444"/>
      <c r="CB110" s="444"/>
      <c r="CC110" s="445"/>
    </row>
    <row r="111" spans="1:81" s="58" customFormat="1" ht="40.200000000000003" customHeight="1" x14ac:dyDescent="0.3">
      <c r="A111" s="34"/>
      <c r="B111" s="907"/>
      <c r="C111" s="869"/>
      <c r="D111" s="872"/>
      <c r="E111" s="852"/>
      <c r="F111" s="852"/>
      <c r="G111" s="852"/>
      <c r="H111" s="852"/>
      <c r="I111" s="1185"/>
      <c r="J111" s="813"/>
      <c r="K111" s="855"/>
      <c r="L111" s="858"/>
      <c r="M111" s="861"/>
      <c r="N111" s="837"/>
      <c r="O111" s="840"/>
      <c r="P111" s="864"/>
      <c r="Q111" s="867"/>
      <c r="R111" s="813"/>
      <c r="S111" s="448" t="s">
        <v>7496</v>
      </c>
      <c r="T111" s="262" t="s">
        <v>3821</v>
      </c>
      <c r="U111" s="262" t="s">
        <v>3827</v>
      </c>
      <c r="V111" s="262" t="s">
        <v>3830</v>
      </c>
      <c r="W111" s="448" t="s">
        <v>7497</v>
      </c>
      <c r="X111" s="440">
        <v>45078</v>
      </c>
      <c r="Y111" s="440">
        <v>45260</v>
      </c>
      <c r="Z111" s="440"/>
      <c r="AA111" s="440"/>
      <c r="AB111" s="813"/>
      <c r="AC111" s="828"/>
      <c r="AD111" s="311">
        <f t="shared" si="87"/>
        <v>3.9833333333333329</v>
      </c>
      <c r="AE111" s="311">
        <f t="shared" si="87"/>
        <v>3.9833333333333329</v>
      </c>
      <c r="AF111" s="51">
        <f t="shared" si="87"/>
        <v>0</v>
      </c>
      <c r="AG111" s="51">
        <f t="shared" si="87"/>
        <v>0</v>
      </c>
      <c r="AH111" s="51">
        <f t="shared" si="87"/>
        <v>0</v>
      </c>
      <c r="AI111" s="51">
        <f t="shared" si="87"/>
        <v>0</v>
      </c>
      <c r="AJ111" s="51">
        <f t="shared" si="87"/>
        <v>0</v>
      </c>
      <c r="AK111" s="813"/>
      <c r="AL111" s="831"/>
      <c r="AM111" s="51">
        <f t="shared" si="101"/>
        <v>0.99583333333333324</v>
      </c>
      <c r="AN111" s="442">
        <v>0.99583333333333324</v>
      </c>
      <c r="AO111" s="442"/>
      <c r="AP111" s="442"/>
      <c r="AQ111" s="442"/>
      <c r="AR111" s="442"/>
      <c r="AS111" s="442"/>
      <c r="AT111" s="813"/>
      <c r="AU111" s="834"/>
      <c r="AV111" s="51">
        <f t="shared" si="102"/>
        <v>0.99583333333333324</v>
      </c>
      <c r="AW111" s="442">
        <v>0.99583333333333324</v>
      </c>
      <c r="AX111" s="442"/>
      <c r="AY111" s="442"/>
      <c r="AZ111" s="442"/>
      <c r="BA111" s="442"/>
      <c r="BB111" s="442"/>
      <c r="BC111" s="813"/>
      <c r="BD111" s="810"/>
      <c r="BE111" s="51">
        <f t="shared" si="103"/>
        <v>0.99583333333333324</v>
      </c>
      <c r="BF111" s="442">
        <v>0.99583333333333324</v>
      </c>
      <c r="BG111" s="442"/>
      <c r="BH111" s="442"/>
      <c r="BI111" s="442"/>
      <c r="BJ111" s="442"/>
      <c r="BK111" s="442"/>
      <c r="BL111" s="813"/>
      <c r="BM111" s="816"/>
      <c r="BN111" s="51">
        <f t="shared" si="104"/>
        <v>0.99583333333333324</v>
      </c>
      <c r="BO111" s="442">
        <v>0.99583333333333324</v>
      </c>
      <c r="BP111" s="442"/>
      <c r="BQ111" s="442"/>
      <c r="BR111" s="442"/>
      <c r="BS111" s="442"/>
      <c r="BT111" s="442"/>
      <c r="BU111" s="443"/>
      <c r="BV111" s="444"/>
      <c r="BW111" s="444"/>
      <c r="BX111" s="444"/>
      <c r="BY111" s="444"/>
      <c r="BZ111" s="444"/>
      <c r="CA111" s="444"/>
      <c r="CB111" s="444"/>
      <c r="CC111" s="445"/>
    </row>
    <row r="112" spans="1:81" s="58" customFormat="1" ht="40.200000000000003" customHeight="1" thickBot="1" x14ac:dyDescent="0.35">
      <c r="A112" s="34"/>
      <c r="B112" s="907"/>
      <c r="C112" s="869"/>
      <c r="D112" s="873"/>
      <c r="E112" s="853"/>
      <c r="F112" s="853"/>
      <c r="G112" s="853"/>
      <c r="H112" s="853"/>
      <c r="I112" s="1186"/>
      <c r="J112" s="814"/>
      <c r="K112" s="856"/>
      <c r="L112" s="859"/>
      <c r="M112" s="862"/>
      <c r="N112" s="838"/>
      <c r="O112" s="841"/>
      <c r="P112" s="865"/>
      <c r="Q112" s="874"/>
      <c r="R112" s="814"/>
      <c r="S112" s="232" t="s">
        <v>7498</v>
      </c>
      <c r="T112" s="237" t="s">
        <v>3821</v>
      </c>
      <c r="U112" s="237" t="s">
        <v>3827</v>
      </c>
      <c r="V112" s="237" t="s">
        <v>3830</v>
      </c>
      <c r="W112" s="232" t="s">
        <v>7499</v>
      </c>
      <c r="X112" s="260" t="s">
        <v>7500</v>
      </c>
      <c r="Y112" s="260" t="s">
        <v>7501</v>
      </c>
      <c r="Z112" s="260"/>
      <c r="AA112" s="260"/>
      <c r="AB112" s="814"/>
      <c r="AC112" s="829"/>
      <c r="AD112" s="313">
        <f t="shared" si="87"/>
        <v>3.9833333333333329</v>
      </c>
      <c r="AE112" s="313">
        <f t="shared" si="87"/>
        <v>3.9833333333333329</v>
      </c>
      <c r="AF112" s="46">
        <f t="shared" si="87"/>
        <v>0</v>
      </c>
      <c r="AG112" s="46">
        <f t="shared" si="86"/>
        <v>0</v>
      </c>
      <c r="AH112" s="46">
        <f t="shared" si="86"/>
        <v>0</v>
      </c>
      <c r="AI112" s="46">
        <f t="shared" si="86"/>
        <v>0</v>
      </c>
      <c r="AJ112" s="46">
        <f t="shared" si="86"/>
        <v>0</v>
      </c>
      <c r="AK112" s="814"/>
      <c r="AL112" s="832"/>
      <c r="AM112" s="46">
        <f t="shared" si="101"/>
        <v>0.99583333333333324</v>
      </c>
      <c r="AN112" s="49">
        <v>0.99583333333333324</v>
      </c>
      <c r="AO112" s="49"/>
      <c r="AP112" s="49"/>
      <c r="AQ112" s="49"/>
      <c r="AR112" s="49"/>
      <c r="AS112" s="49"/>
      <c r="AT112" s="814"/>
      <c r="AU112" s="835"/>
      <c r="AV112" s="46">
        <f t="shared" si="102"/>
        <v>0.99583333333333324</v>
      </c>
      <c r="AW112" s="49">
        <v>0.99583333333333324</v>
      </c>
      <c r="AX112" s="49"/>
      <c r="AY112" s="49"/>
      <c r="AZ112" s="49"/>
      <c r="BA112" s="49"/>
      <c r="BB112" s="49"/>
      <c r="BC112" s="814"/>
      <c r="BD112" s="811"/>
      <c r="BE112" s="46">
        <f t="shared" si="103"/>
        <v>0.99583333333333324</v>
      </c>
      <c r="BF112" s="49">
        <v>0.99583333333333324</v>
      </c>
      <c r="BG112" s="49"/>
      <c r="BH112" s="49"/>
      <c r="BI112" s="49"/>
      <c r="BJ112" s="49"/>
      <c r="BK112" s="49"/>
      <c r="BL112" s="814"/>
      <c r="BM112" s="817"/>
      <c r="BN112" s="46">
        <f t="shared" si="104"/>
        <v>0.99583333333333324</v>
      </c>
      <c r="BO112" s="49">
        <v>0.99583333333333324</v>
      </c>
      <c r="BP112" s="49"/>
      <c r="BQ112" s="49"/>
      <c r="BR112" s="49"/>
      <c r="BS112" s="49"/>
      <c r="BT112" s="49"/>
      <c r="BU112" s="824"/>
      <c r="BV112" s="825"/>
      <c r="BW112" s="825"/>
      <c r="BX112" s="825"/>
      <c r="BY112" s="825"/>
      <c r="BZ112" s="825"/>
      <c r="CA112" s="825"/>
      <c r="CB112" s="825"/>
      <c r="CC112" s="826"/>
    </row>
    <row r="113" spans="1:81" s="58" customFormat="1" ht="40.200000000000003" customHeight="1" thickTop="1" x14ac:dyDescent="0.3">
      <c r="A113" s="34"/>
      <c r="B113" s="907"/>
      <c r="C113" s="869"/>
      <c r="D113" s="871">
        <v>2301</v>
      </c>
      <c r="E113" s="851" t="s">
        <v>3946</v>
      </c>
      <c r="F113" s="851">
        <v>2301075</v>
      </c>
      <c r="G113" s="851" t="s">
        <v>7362</v>
      </c>
      <c r="H113" s="851" t="s">
        <v>7363</v>
      </c>
      <c r="I113" s="1184">
        <v>2021004540213</v>
      </c>
      <c r="J113" s="812">
        <v>944</v>
      </c>
      <c r="K113" s="854" t="str">
        <f>+[28]Metas!K1103</f>
        <v xml:space="preserve">Ejercicios de Participación Ciudadana realizados con el uso de TIC </v>
      </c>
      <c r="L113" s="857">
        <v>8</v>
      </c>
      <c r="M113" s="860">
        <f>SUM(N113:Q116)</f>
        <v>8</v>
      </c>
      <c r="N113" s="836"/>
      <c r="O113" s="839">
        <v>3</v>
      </c>
      <c r="P113" s="863">
        <v>4</v>
      </c>
      <c r="Q113" s="866">
        <v>1</v>
      </c>
      <c r="R113" s="812">
        <f>+$J113</f>
        <v>944</v>
      </c>
      <c r="S113" s="231" t="s">
        <v>7502</v>
      </c>
      <c r="T113" s="235" t="s">
        <v>3821</v>
      </c>
      <c r="U113" s="235" t="s">
        <v>3827</v>
      </c>
      <c r="V113" s="235" t="s">
        <v>3830</v>
      </c>
      <c r="W113" s="231" t="s">
        <v>7503</v>
      </c>
      <c r="X113" s="256">
        <v>44972</v>
      </c>
      <c r="Y113" s="256">
        <v>45000</v>
      </c>
      <c r="Z113" s="256"/>
      <c r="AA113" s="256"/>
      <c r="AB113" s="812">
        <f t="shared" ref="AB113" si="153">+$J113</f>
        <v>944</v>
      </c>
      <c r="AC113" s="827">
        <f t="shared" ref="AC113" si="154">+L113</f>
        <v>8</v>
      </c>
      <c r="AD113" s="309">
        <f t="shared" si="87"/>
        <v>5.9749999999999996</v>
      </c>
      <c r="AE113" s="309">
        <f t="shared" si="87"/>
        <v>5.9749999999999996</v>
      </c>
      <c r="AF113" s="44">
        <f t="shared" si="87"/>
        <v>0</v>
      </c>
      <c r="AG113" s="44">
        <f t="shared" si="86"/>
        <v>0</v>
      </c>
      <c r="AH113" s="44">
        <f t="shared" si="86"/>
        <v>0</v>
      </c>
      <c r="AI113" s="44">
        <f t="shared" si="86"/>
        <v>0</v>
      </c>
      <c r="AJ113" s="44">
        <f t="shared" si="86"/>
        <v>0</v>
      </c>
      <c r="AK113" s="812">
        <f t="shared" ref="AK113" si="155">+$J113</f>
        <v>944</v>
      </c>
      <c r="AL113" s="830">
        <f t="shared" ref="AL113:AL137" si="156">+N113</f>
        <v>0</v>
      </c>
      <c r="AM113" s="44">
        <f t="shared" si="101"/>
        <v>1.4937499999999999</v>
      </c>
      <c r="AN113" s="310">
        <f>+(23.9/4)/4</f>
        <v>1.4937499999999999</v>
      </c>
      <c r="AO113" s="47"/>
      <c r="AP113" s="47"/>
      <c r="AQ113" s="47"/>
      <c r="AR113" s="47"/>
      <c r="AS113" s="47"/>
      <c r="AT113" s="812">
        <f t="shared" ref="AT113" si="157">+$J113</f>
        <v>944</v>
      </c>
      <c r="AU113" s="833">
        <f t="shared" ref="AU113:AU137" si="158">+O113</f>
        <v>3</v>
      </c>
      <c r="AV113" s="44">
        <f t="shared" si="102"/>
        <v>1.4937499999999999</v>
      </c>
      <c r="AW113" s="310">
        <v>1.4937499999999999</v>
      </c>
      <c r="AX113" s="47"/>
      <c r="AY113" s="47"/>
      <c r="AZ113" s="47"/>
      <c r="BA113" s="47"/>
      <c r="BB113" s="47"/>
      <c r="BC113" s="812">
        <f t="shared" ref="BC113" si="159">+$J113</f>
        <v>944</v>
      </c>
      <c r="BD113" s="809">
        <f t="shared" ref="BD113:BD137" si="160">+P113</f>
        <v>4</v>
      </c>
      <c r="BE113" s="44">
        <f t="shared" si="103"/>
        <v>1.4937499999999999</v>
      </c>
      <c r="BF113" s="310">
        <v>1.4937499999999999</v>
      </c>
      <c r="BG113" s="47"/>
      <c r="BH113" s="47"/>
      <c r="BI113" s="47"/>
      <c r="BJ113" s="47"/>
      <c r="BK113" s="47"/>
      <c r="BL113" s="812">
        <f t="shared" ref="BL113" si="161">+$J113</f>
        <v>944</v>
      </c>
      <c r="BM113" s="815">
        <f t="shared" ref="BM113:BM137" si="162">+Q113</f>
        <v>1</v>
      </c>
      <c r="BN113" s="44">
        <f t="shared" si="104"/>
        <v>1.4937499999999999</v>
      </c>
      <c r="BO113" s="310">
        <v>1.4937499999999999</v>
      </c>
      <c r="BP113" s="47"/>
      <c r="BQ113" s="47"/>
      <c r="BR113" s="47"/>
      <c r="BS113" s="47"/>
      <c r="BT113" s="47"/>
      <c r="BU113" s="818"/>
      <c r="BV113" s="819"/>
      <c r="BW113" s="819"/>
      <c r="BX113" s="819"/>
      <c r="BY113" s="819"/>
      <c r="BZ113" s="819"/>
      <c r="CA113" s="819"/>
      <c r="CB113" s="819"/>
      <c r="CC113" s="820"/>
    </row>
    <row r="114" spans="1:81" s="58" customFormat="1" ht="40.200000000000003" customHeight="1" x14ac:dyDescent="0.3">
      <c r="A114" s="34"/>
      <c r="B114" s="907"/>
      <c r="C114" s="869"/>
      <c r="D114" s="872"/>
      <c r="E114" s="852"/>
      <c r="F114" s="852"/>
      <c r="G114" s="852"/>
      <c r="H114" s="852"/>
      <c r="I114" s="1185"/>
      <c r="J114" s="813"/>
      <c r="K114" s="855"/>
      <c r="L114" s="858"/>
      <c r="M114" s="861"/>
      <c r="N114" s="837"/>
      <c r="O114" s="840"/>
      <c r="P114" s="864"/>
      <c r="Q114" s="867"/>
      <c r="R114" s="813"/>
      <c r="S114" s="39" t="s">
        <v>7504</v>
      </c>
      <c r="T114" s="236" t="s">
        <v>3821</v>
      </c>
      <c r="U114" s="236" t="s">
        <v>3827</v>
      </c>
      <c r="V114" s="236" t="s">
        <v>3830</v>
      </c>
      <c r="W114" s="39" t="s">
        <v>7505</v>
      </c>
      <c r="X114" s="31">
        <v>45017</v>
      </c>
      <c r="Y114" s="31">
        <v>45199</v>
      </c>
      <c r="Z114" s="31"/>
      <c r="AA114" s="31"/>
      <c r="AB114" s="813"/>
      <c r="AC114" s="828"/>
      <c r="AD114" s="311">
        <f t="shared" si="87"/>
        <v>5.9749999999999996</v>
      </c>
      <c r="AE114" s="311">
        <f t="shared" si="87"/>
        <v>5.9749999999999996</v>
      </c>
      <c r="AF114" s="51">
        <f t="shared" si="87"/>
        <v>0</v>
      </c>
      <c r="AG114" s="51">
        <f t="shared" si="86"/>
        <v>0</v>
      </c>
      <c r="AH114" s="51">
        <f t="shared" si="86"/>
        <v>0</v>
      </c>
      <c r="AI114" s="51">
        <f t="shared" si="86"/>
        <v>0</v>
      </c>
      <c r="AJ114" s="51">
        <f t="shared" si="86"/>
        <v>0</v>
      </c>
      <c r="AK114" s="813"/>
      <c r="AL114" s="831"/>
      <c r="AM114" s="51">
        <f t="shared" si="101"/>
        <v>1.4937499999999999</v>
      </c>
      <c r="AN114" s="312">
        <v>1.4937499999999999</v>
      </c>
      <c r="AO114" s="257"/>
      <c r="AP114" s="257"/>
      <c r="AQ114" s="257"/>
      <c r="AR114" s="257"/>
      <c r="AS114" s="257"/>
      <c r="AT114" s="813"/>
      <c r="AU114" s="834"/>
      <c r="AV114" s="51">
        <f t="shared" si="102"/>
        <v>1.4937499999999999</v>
      </c>
      <c r="AW114" s="312">
        <v>1.4937499999999999</v>
      </c>
      <c r="AX114" s="257"/>
      <c r="AY114" s="257"/>
      <c r="AZ114" s="257"/>
      <c r="BA114" s="257"/>
      <c r="BB114" s="257"/>
      <c r="BC114" s="813"/>
      <c r="BD114" s="810"/>
      <c r="BE114" s="51">
        <f t="shared" si="103"/>
        <v>1.4937499999999999</v>
      </c>
      <c r="BF114" s="312">
        <v>1.4937499999999999</v>
      </c>
      <c r="BG114" s="257"/>
      <c r="BH114" s="257"/>
      <c r="BI114" s="257"/>
      <c r="BJ114" s="257"/>
      <c r="BK114" s="257"/>
      <c r="BL114" s="813"/>
      <c r="BM114" s="816"/>
      <c r="BN114" s="51">
        <f t="shared" si="104"/>
        <v>1.4937499999999999</v>
      </c>
      <c r="BO114" s="312">
        <v>1.4937499999999999</v>
      </c>
      <c r="BP114" s="257"/>
      <c r="BQ114" s="257"/>
      <c r="BR114" s="257"/>
      <c r="BS114" s="257"/>
      <c r="BT114" s="257"/>
      <c r="BU114" s="821"/>
      <c r="BV114" s="822"/>
      <c r="BW114" s="822"/>
      <c r="BX114" s="822"/>
      <c r="BY114" s="822"/>
      <c r="BZ114" s="822"/>
      <c r="CA114" s="822"/>
      <c r="CB114" s="822"/>
      <c r="CC114" s="823"/>
    </row>
    <row r="115" spans="1:81" s="58" customFormat="1" ht="40.200000000000003" customHeight="1" x14ac:dyDescent="0.3">
      <c r="A115" s="34"/>
      <c r="B115" s="907"/>
      <c r="C115" s="869"/>
      <c r="D115" s="872"/>
      <c r="E115" s="852"/>
      <c r="F115" s="852"/>
      <c r="G115" s="852"/>
      <c r="H115" s="852"/>
      <c r="I115" s="1185"/>
      <c r="J115" s="813"/>
      <c r="K115" s="855"/>
      <c r="L115" s="858"/>
      <c r="M115" s="861"/>
      <c r="N115" s="837"/>
      <c r="O115" s="840"/>
      <c r="P115" s="864"/>
      <c r="Q115" s="867"/>
      <c r="R115" s="813"/>
      <c r="S115" s="39" t="s">
        <v>7506</v>
      </c>
      <c r="T115" s="236" t="s">
        <v>3821</v>
      </c>
      <c r="U115" s="236" t="s">
        <v>3827</v>
      </c>
      <c r="V115" s="236" t="s">
        <v>3830</v>
      </c>
      <c r="W115" s="39" t="s">
        <v>7507</v>
      </c>
      <c r="X115" s="31">
        <v>45231</v>
      </c>
      <c r="Y115" s="31">
        <v>45290</v>
      </c>
      <c r="Z115" s="31"/>
      <c r="AA115" s="31"/>
      <c r="AB115" s="813"/>
      <c r="AC115" s="828"/>
      <c r="AD115" s="311">
        <f t="shared" si="87"/>
        <v>5.9749999999999996</v>
      </c>
      <c r="AE115" s="311">
        <f t="shared" si="87"/>
        <v>5.9749999999999996</v>
      </c>
      <c r="AF115" s="51">
        <f t="shared" si="87"/>
        <v>0</v>
      </c>
      <c r="AG115" s="51">
        <f t="shared" si="86"/>
        <v>0</v>
      </c>
      <c r="AH115" s="51">
        <f t="shared" si="86"/>
        <v>0</v>
      </c>
      <c r="AI115" s="51">
        <f t="shared" si="86"/>
        <v>0</v>
      </c>
      <c r="AJ115" s="51">
        <f t="shared" si="86"/>
        <v>0</v>
      </c>
      <c r="AK115" s="813"/>
      <c r="AL115" s="831"/>
      <c r="AM115" s="51">
        <f t="shared" si="101"/>
        <v>1.4937499999999999</v>
      </c>
      <c r="AN115" s="312">
        <v>1.4937499999999999</v>
      </c>
      <c r="AO115" s="257"/>
      <c r="AP115" s="257"/>
      <c r="AQ115" s="257"/>
      <c r="AR115" s="257"/>
      <c r="AS115" s="257"/>
      <c r="AT115" s="813"/>
      <c r="AU115" s="834"/>
      <c r="AV115" s="51">
        <f t="shared" si="102"/>
        <v>1.4937499999999999</v>
      </c>
      <c r="AW115" s="312">
        <v>1.4937499999999999</v>
      </c>
      <c r="AX115" s="257"/>
      <c r="AY115" s="257"/>
      <c r="AZ115" s="257"/>
      <c r="BA115" s="257"/>
      <c r="BB115" s="257"/>
      <c r="BC115" s="813"/>
      <c r="BD115" s="810"/>
      <c r="BE115" s="51">
        <f t="shared" si="103"/>
        <v>1.4937499999999999</v>
      </c>
      <c r="BF115" s="312">
        <v>1.4937499999999999</v>
      </c>
      <c r="BG115" s="257"/>
      <c r="BH115" s="257"/>
      <c r="BI115" s="257"/>
      <c r="BJ115" s="257"/>
      <c r="BK115" s="257"/>
      <c r="BL115" s="813"/>
      <c r="BM115" s="816"/>
      <c r="BN115" s="51">
        <f t="shared" si="104"/>
        <v>1.4937499999999999</v>
      </c>
      <c r="BO115" s="312">
        <v>1.4937499999999999</v>
      </c>
      <c r="BP115" s="257"/>
      <c r="BQ115" s="257"/>
      <c r="BR115" s="257"/>
      <c r="BS115" s="257"/>
      <c r="BT115" s="257"/>
      <c r="BU115" s="821"/>
      <c r="BV115" s="822"/>
      <c r="BW115" s="822"/>
      <c r="BX115" s="822"/>
      <c r="BY115" s="822"/>
      <c r="BZ115" s="822"/>
      <c r="CA115" s="822"/>
      <c r="CB115" s="822"/>
      <c r="CC115" s="823"/>
    </row>
    <row r="116" spans="1:81" s="58" customFormat="1" ht="40.200000000000003" customHeight="1" thickBot="1" x14ac:dyDescent="0.35">
      <c r="A116" s="34"/>
      <c r="B116" s="907"/>
      <c r="C116" s="869"/>
      <c r="D116" s="873"/>
      <c r="E116" s="853"/>
      <c r="F116" s="853"/>
      <c r="G116" s="853"/>
      <c r="H116" s="853"/>
      <c r="I116" s="1186"/>
      <c r="J116" s="814"/>
      <c r="K116" s="856"/>
      <c r="L116" s="859"/>
      <c r="M116" s="862"/>
      <c r="N116" s="838"/>
      <c r="O116" s="841"/>
      <c r="P116" s="865"/>
      <c r="Q116" s="874"/>
      <c r="R116" s="814"/>
      <c r="S116" s="232" t="s">
        <v>7508</v>
      </c>
      <c r="T116" s="237" t="s">
        <v>3821</v>
      </c>
      <c r="U116" s="237" t="s">
        <v>3827</v>
      </c>
      <c r="V116" s="237" t="s">
        <v>3830</v>
      </c>
      <c r="W116" s="232" t="s">
        <v>7509</v>
      </c>
      <c r="X116" s="260">
        <v>45200</v>
      </c>
      <c r="Y116" s="260">
        <v>45229</v>
      </c>
      <c r="Z116" s="260"/>
      <c r="AA116" s="260"/>
      <c r="AB116" s="814"/>
      <c r="AC116" s="829"/>
      <c r="AD116" s="313">
        <f t="shared" si="87"/>
        <v>5.9749999999999996</v>
      </c>
      <c r="AE116" s="313">
        <f t="shared" si="87"/>
        <v>5.9749999999999996</v>
      </c>
      <c r="AF116" s="46">
        <f t="shared" si="87"/>
        <v>0</v>
      </c>
      <c r="AG116" s="46">
        <f t="shared" si="86"/>
        <v>0</v>
      </c>
      <c r="AH116" s="46">
        <f t="shared" si="86"/>
        <v>0</v>
      </c>
      <c r="AI116" s="46">
        <f t="shared" si="86"/>
        <v>0</v>
      </c>
      <c r="AJ116" s="46">
        <f t="shared" si="86"/>
        <v>0</v>
      </c>
      <c r="AK116" s="814"/>
      <c r="AL116" s="832"/>
      <c r="AM116" s="46">
        <f t="shared" si="101"/>
        <v>1.4937499999999999</v>
      </c>
      <c r="AN116" s="314">
        <v>1.4937499999999999</v>
      </c>
      <c r="AO116" s="49"/>
      <c r="AP116" s="49"/>
      <c r="AQ116" s="49"/>
      <c r="AR116" s="49"/>
      <c r="AS116" s="49"/>
      <c r="AT116" s="814"/>
      <c r="AU116" s="835"/>
      <c r="AV116" s="46">
        <f t="shared" si="102"/>
        <v>1.4937499999999999</v>
      </c>
      <c r="AW116" s="314">
        <v>1.4937499999999999</v>
      </c>
      <c r="AX116" s="49"/>
      <c r="AY116" s="49"/>
      <c r="AZ116" s="49"/>
      <c r="BA116" s="49"/>
      <c r="BB116" s="49"/>
      <c r="BC116" s="814"/>
      <c r="BD116" s="811"/>
      <c r="BE116" s="46">
        <f t="shared" si="103"/>
        <v>1.4937499999999999</v>
      </c>
      <c r="BF116" s="314">
        <v>1.4937499999999999</v>
      </c>
      <c r="BG116" s="49"/>
      <c r="BH116" s="49"/>
      <c r="BI116" s="49"/>
      <c r="BJ116" s="49"/>
      <c r="BK116" s="49"/>
      <c r="BL116" s="814"/>
      <c r="BM116" s="817"/>
      <c r="BN116" s="46">
        <f t="shared" si="104"/>
        <v>1.4937499999999999</v>
      </c>
      <c r="BO116" s="314">
        <v>1.4937499999999999</v>
      </c>
      <c r="BP116" s="49"/>
      <c r="BQ116" s="49"/>
      <c r="BR116" s="49"/>
      <c r="BS116" s="49"/>
      <c r="BT116" s="49"/>
      <c r="BU116" s="824"/>
      <c r="BV116" s="825"/>
      <c r="BW116" s="825"/>
      <c r="BX116" s="825"/>
      <c r="BY116" s="825"/>
      <c r="BZ116" s="825"/>
      <c r="CA116" s="825"/>
      <c r="CB116" s="825"/>
      <c r="CC116" s="826"/>
    </row>
    <row r="117" spans="1:81" s="58" customFormat="1" ht="40.200000000000003" customHeight="1" thickTop="1" x14ac:dyDescent="0.3">
      <c r="A117" s="34"/>
      <c r="B117" s="907"/>
      <c r="C117" s="869"/>
      <c r="D117" s="871">
        <v>2301</v>
      </c>
      <c r="E117" s="851" t="s">
        <v>3946</v>
      </c>
      <c r="F117" s="851">
        <v>2301075</v>
      </c>
      <c r="G117" s="851" t="s">
        <v>7362</v>
      </c>
      <c r="H117" s="851" t="s">
        <v>7363</v>
      </c>
      <c r="I117" s="1184">
        <v>2021004540213</v>
      </c>
      <c r="J117" s="812">
        <v>945</v>
      </c>
      <c r="K117" s="854" t="str">
        <f>+[28]Metas!K1104</f>
        <v>Modelo de Territorio y Ciudad Inteligente implementado</v>
      </c>
      <c r="L117" s="1187">
        <v>0.05</v>
      </c>
      <c r="M117" s="1190">
        <f>SUM(N117:Q117)</f>
        <v>0.05</v>
      </c>
      <c r="N117" s="1193">
        <v>0.01</v>
      </c>
      <c r="O117" s="1175">
        <v>0.01</v>
      </c>
      <c r="P117" s="1967">
        <v>1.4999999999999999E-2</v>
      </c>
      <c r="Q117" s="1970">
        <v>1.4999999999999999E-2</v>
      </c>
      <c r="R117" s="812">
        <f>+$J117</f>
        <v>945</v>
      </c>
      <c r="S117" s="231" t="s">
        <v>7510</v>
      </c>
      <c r="T117" s="235" t="s">
        <v>3821</v>
      </c>
      <c r="U117" s="235" t="s">
        <v>3827</v>
      </c>
      <c r="V117" s="235" t="s">
        <v>3830</v>
      </c>
      <c r="W117" s="231" t="s">
        <v>7511</v>
      </c>
      <c r="X117" s="256">
        <v>44972</v>
      </c>
      <c r="Y117" s="256">
        <v>45000</v>
      </c>
      <c r="Z117" s="256"/>
      <c r="AA117" s="256"/>
      <c r="AB117" s="812">
        <f t="shared" ref="AB117" si="163">+$J117</f>
        <v>945</v>
      </c>
      <c r="AC117" s="827">
        <f t="shared" ref="AC117" si="164">+L117</f>
        <v>0.05</v>
      </c>
      <c r="AD117" s="309">
        <f t="shared" si="87"/>
        <v>5.9749999999999996</v>
      </c>
      <c r="AE117" s="309">
        <f t="shared" si="87"/>
        <v>5.9749999999999996</v>
      </c>
      <c r="AF117" s="44">
        <f t="shared" si="87"/>
        <v>0</v>
      </c>
      <c r="AG117" s="44">
        <f t="shared" si="86"/>
        <v>0</v>
      </c>
      <c r="AH117" s="44">
        <f t="shared" si="86"/>
        <v>0</v>
      </c>
      <c r="AI117" s="44">
        <f t="shared" si="86"/>
        <v>0</v>
      </c>
      <c r="AJ117" s="44">
        <f t="shared" si="86"/>
        <v>0</v>
      </c>
      <c r="AK117" s="812">
        <f t="shared" ref="AK117" si="165">+$J117</f>
        <v>945</v>
      </c>
      <c r="AL117" s="830">
        <f t="shared" si="156"/>
        <v>0.01</v>
      </c>
      <c r="AM117" s="44">
        <f t="shared" si="101"/>
        <v>1.4937499999999999</v>
      </c>
      <c r="AN117" s="310">
        <v>1.4937499999999999</v>
      </c>
      <c r="AO117" s="47"/>
      <c r="AP117" s="47"/>
      <c r="AQ117" s="47"/>
      <c r="AR117" s="47"/>
      <c r="AS117" s="47"/>
      <c r="AT117" s="812">
        <f t="shared" ref="AT117" si="166">+$J117</f>
        <v>945</v>
      </c>
      <c r="AU117" s="833">
        <f t="shared" si="158"/>
        <v>0.01</v>
      </c>
      <c r="AV117" s="44">
        <f t="shared" si="102"/>
        <v>1.4937499999999999</v>
      </c>
      <c r="AW117" s="310">
        <v>1.4937499999999999</v>
      </c>
      <c r="AX117" s="47"/>
      <c r="AY117" s="47"/>
      <c r="AZ117" s="47"/>
      <c r="BA117" s="47"/>
      <c r="BB117" s="47"/>
      <c r="BC117" s="812">
        <f t="shared" ref="BC117" si="167">+$J117</f>
        <v>945</v>
      </c>
      <c r="BD117" s="809">
        <f t="shared" si="160"/>
        <v>1.4999999999999999E-2</v>
      </c>
      <c r="BE117" s="44">
        <f t="shared" si="103"/>
        <v>1.4937499999999999</v>
      </c>
      <c r="BF117" s="47">
        <v>1.4937499999999999</v>
      </c>
      <c r="BG117" s="47"/>
      <c r="BH117" s="47"/>
      <c r="BI117" s="47"/>
      <c r="BJ117" s="47"/>
      <c r="BK117" s="47"/>
      <c r="BL117" s="812">
        <f t="shared" ref="BL117" si="168">+$J117</f>
        <v>945</v>
      </c>
      <c r="BM117" s="815">
        <f t="shared" si="162"/>
        <v>1.4999999999999999E-2</v>
      </c>
      <c r="BN117" s="44">
        <f t="shared" si="104"/>
        <v>1.4937499999999999</v>
      </c>
      <c r="BO117" s="47">
        <v>1.4937499999999999</v>
      </c>
      <c r="BP117" s="47"/>
      <c r="BQ117" s="47"/>
      <c r="BR117" s="47"/>
      <c r="BS117" s="47"/>
      <c r="BT117" s="47"/>
      <c r="BU117" s="818"/>
      <c r="BV117" s="819"/>
      <c r="BW117" s="819"/>
      <c r="BX117" s="819"/>
      <c r="BY117" s="819"/>
      <c r="BZ117" s="819"/>
      <c r="CA117" s="819"/>
      <c r="CB117" s="819"/>
      <c r="CC117" s="820"/>
    </row>
    <row r="118" spans="1:81" s="58" customFormat="1" ht="40.200000000000003" customHeight="1" x14ac:dyDescent="0.3">
      <c r="A118" s="34"/>
      <c r="B118" s="907"/>
      <c r="C118" s="869"/>
      <c r="D118" s="872"/>
      <c r="E118" s="852"/>
      <c r="F118" s="852"/>
      <c r="G118" s="852"/>
      <c r="H118" s="852"/>
      <c r="I118" s="1185"/>
      <c r="J118" s="813"/>
      <c r="K118" s="855"/>
      <c r="L118" s="1188"/>
      <c r="M118" s="1191"/>
      <c r="N118" s="1194"/>
      <c r="O118" s="1176"/>
      <c r="P118" s="1968"/>
      <c r="Q118" s="1971"/>
      <c r="R118" s="813"/>
      <c r="S118" s="39" t="s">
        <v>7512</v>
      </c>
      <c r="T118" s="236" t="s">
        <v>3821</v>
      </c>
      <c r="U118" s="236" t="s">
        <v>3827</v>
      </c>
      <c r="V118" s="236" t="s">
        <v>3830</v>
      </c>
      <c r="W118" s="39" t="s">
        <v>7513</v>
      </c>
      <c r="X118" s="31">
        <v>44986</v>
      </c>
      <c r="Y118" s="31">
        <v>45200</v>
      </c>
      <c r="Z118" s="31"/>
      <c r="AA118" s="31"/>
      <c r="AB118" s="813"/>
      <c r="AC118" s="828"/>
      <c r="AD118" s="311">
        <f t="shared" si="87"/>
        <v>5.9749999999999996</v>
      </c>
      <c r="AE118" s="311">
        <f t="shared" si="87"/>
        <v>5.9749999999999996</v>
      </c>
      <c r="AF118" s="51">
        <f t="shared" si="87"/>
        <v>0</v>
      </c>
      <c r="AG118" s="51">
        <f t="shared" si="86"/>
        <v>0</v>
      </c>
      <c r="AH118" s="51">
        <f t="shared" si="86"/>
        <v>0</v>
      </c>
      <c r="AI118" s="51">
        <f t="shared" si="86"/>
        <v>0</v>
      </c>
      <c r="AJ118" s="51">
        <f t="shared" si="86"/>
        <v>0</v>
      </c>
      <c r="AK118" s="813"/>
      <c r="AL118" s="831"/>
      <c r="AM118" s="51">
        <f t="shared" si="101"/>
        <v>1.4937499999999999</v>
      </c>
      <c r="AN118" s="312">
        <v>1.4937499999999999</v>
      </c>
      <c r="AO118" s="257"/>
      <c r="AP118" s="257"/>
      <c r="AQ118" s="257"/>
      <c r="AR118" s="257"/>
      <c r="AS118" s="257"/>
      <c r="AT118" s="813"/>
      <c r="AU118" s="834"/>
      <c r="AV118" s="51">
        <f t="shared" si="102"/>
        <v>1.4937499999999999</v>
      </c>
      <c r="AW118" s="312">
        <v>1.4937499999999999</v>
      </c>
      <c r="AX118" s="257"/>
      <c r="AY118" s="257"/>
      <c r="AZ118" s="257"/>
      <c r="BA118" s="257"/>
      <c r="BB118" s="257"/>
      <c r="BC118" s="813"/>
      <c r="BD118" s="810"/>
      <c r="BE118" s="51">
        <f t="shared" si="103"/>
        <v>1.4937499999999999</v>
      </c>
      <c r="BF118" s="257">
        <v>1.4937499999999999</v>
      </c>
      <c r="BG118" s="257"/>
      <c r="BH118" s="257"/>
      <c r="BI118" s="257"/>
      <c r="BJ118" s="257"/>
      <c r="BK118" s="257"/>
      <c r="BL118" s="813"/>
      <c r="BM118" s="816"/>
      <c r="BN118" s="51">
        <f t="shared" si="104"/>
        <v>1.4937499999999999</v>
      </c>
      <c r="BO118" s="257">
        <v>1.4937499999999999</v>
      </c>
      <c r="BP118" s="257"/>
      <c r="BQ118" s="257"/>
      <c r="BR118" s="257"/>
      <c r="BS118" s="257"/>
      <c r="BT118" s="257"/>
      <c r="BU118" s="821"/>
      <c r="BV118" s="822"/>
      <c r="BW118" s="822"/>
      <c r="BX118" s="822"/>
      <c r="BY118" s="822"/>
      <c r="BZ118" s="822"/>
      <c r="CA118" s="822"/>
      <c r="CB118" s="822"/>
      <c r="CC118" s="823"/>
    </row>
    <row r="119" spans="1:81" s="58" customFormat="1" ht="40.200000000000003" customHeight="1" x14ac:dyDescent="0.3">
      <c r="A119" s="34"/>
      <c r="B119" s="907"/>
      <c r="C119" s="869"/>
      <c r="D119" s="872"/>
      <c r="E119" s="852"/>
      <c r="F119" s="852"/>
      <c r="G119" s="852"/>
      <c r="H119" s="852"/>
      <c r="I119" s="1185"/>
      <c r="J119" s="813"/>
      <c r="K119" s="855"/>
      <c r="L119" s="1188"/>
      <c r="M119" s="1191"/>
      <c r="N119" s="1194"/>
      <c r="O119" s="1176"/>
      <c r="P119" s="1968"/>
      <c r="Q119" s="1971"/>
      <c r="R119" s="813"/>
      <c r="S119" s="39" t="s">
        <v>7514</v>
      </c>
      <c r="T119" s="236" t="s">
        <v>3821</v>
      </c>
      <c r="U119" s="236" t="s">
        <v>3827</v>
      </c>
      <c r="V119" s="236" t="s">
        <v>3830</v>
      </c>
      <c r="W119" s="39" t="s">
        <v>7515</v>
      </c>
      <c r="X119" s="31">
        <v>45047</v>
      </c>
      <c r="Y119" s="31">
        <v>45076</v>
      </c>
      <c r="Z119" s="31"/>
      <c r="AA119" s="31"/>
      <c r="AB119" s="813"/>
      <c r="AC119" s="828"/>
      <c r="AD119" s="311">
        <f t="shared" si="87"/>
        <v>5.9749999999999996</v>
      </c>
      <c r="AE119" s="311">
        <f t="shared" si="87"/>
        <v>5.9749999999999996</v>
      </c>
      <c r="AF119" s="51">
        <f t="shared" si="87"/>
        <v>0</v>
      </c>
      <c r="AG119" s="51">
        <f t="shared" si="86"/>
        <v>0</v>
      </c>
      <c r="AH119" s="51">
        <f t="shared" si="86"/>
        <v>0</v>
      </c>
      <c r="AI119" s="51">
        <f t="shared" si="86"/>
        <v>0</v>
      </c>
      <c r="AJ119" s="51">
        <f t="shared" si="86"/>
        <v>0</v>
      </c>
      <c r="AK119" s="813"/>
      <c r="AL119" s="831"/>
      <c r="AM119" s="51">
        <f t="shared" si="101"/>
        <v>1.4937499999999999</v>
      </c>
      <c r="AN119" s="312">
        <v>1.4937499999999999</v>
      </c>
      <c r="AO119" s="257"/>
      <c r="AP119" s="257"/>
      <c r="AQ119" s="257"/>
      <c r="AR119" s="257"/>
      <c r="AS119" s="257"/>
      <c r="AT119" s="813"/>
      <c r="AU119" s="834"/>
      <c r="AV119" s="51">
        <f t="shared" si="102"/>
        <v>1.4937499999999999</v>
      </c>
      <c r="AW119" s="312">
        <v>1.4937499999999999</v>
      </c>
      <c r="AX119" s="257"/>
      <c r="AY119" s="257"/>
      <c r="AZ119" s="257"/>
      <c r="BA119" s="257"/>
      <c r="BB119" s="257"/>
      <c r="BC119" s="813"/>
      <c r="BD119" s="810"/>
      <c r="BE119" s="51">
        <f t="shared" si="103"/>
        <v>1.4937499999999999</v>
      </c>
      <c r="BF119" s="257">
        <v>1.4937499999999999</v>
      </c>
      <c r="BG119" s="257"/>
      <c r="BH119" s="257"/>
      <c r="BI119" s="257"/>
      <c r="BJ119" s="257"/>
      <c r="BK119" s="257"/>
      <c r="BL119" s="813"/>
      <c r="BM119" s="816"/>
      <c r="BN119" s="51">
        <f t="shared" si="104"/>
        <v>1.4937499999999999</v>
      </c>
      <c r="BO119" s="257">
        <v>1.4937499999999999</v>
      </c>
      <c r="BP119" s="257"/>
      <c r="BQ119" s="257"/>
      <c r="BR119" s="257"/>
      <c r="BS119" s="257"/>
      <c r="BT119" s="257"/>
      <c r="BU119" s="821"/>
      <c r="BV119" s="822"/>
      <c r="BW119" s="822"/>
      <c r="BX119" s="822"/>
      <c r="BY119" s="822"/>
      <c r="BZ119" s="822"/>
      <c r="CA119" s="822"/>
      <c r="CB119" s="822"/>
      <c r="CC119" s="823"/>
    </row>
    <row r="120" spans="1:81" s="58" customFormat="1" ht="40.200000000000003" customHeight="1" thickBot="1" x14ac:dyDescent="0.35">
      <c r="A120" s="34"/>
      <c r="B120" s="907"/>
      <c r="C120" s="869"/>
      <c r="D120" s="873"/>
      <c r="E120" s="853"/>
      <c r="F120" s="853"/>
      <c r="G120" s="853"/>
      <c r="H120" s="853"/>
      <c r="I120" s="1186"/>
      <c r="J120" s="814"/>
      <c r="K120" s="856"/>
      <c r="L120" s="1189"/>
      <c r="M120" s="1192"/>
      <c r="N120" s="1195"/>
      <c r="O120" s="1177"/>
      <c r="P120" s="1969"/>
      <c r="Q120" s="1972"/>
      <c r="R120" s="814"/>
      <c r="S120" s="232" t="s">
        <v>7516</v>
      </c>
      <c r="T120" s="237" t="s">
        <v>3821</v>
      </c>
      <c r="U120" s="237" t="s">
        <v>3827</v>
      </c>
      <c r="V120" s="237" t="s">
        <v>3830</v>
      </c>
      <c r="W120" s="232" t="s">
        <v>7517</v>
      </c>
      <c r="X120" s="260">
        <v>45170</v>
      </c>
      <c r="Y120" s="260">
        <v>45229</v>
      </c>
      <c r="Z120" s="260"/>
      <c r="AA120" s="260"/>
      <c r="AB120" s="814"/>
      <c r="AC120" s="829"/>
      <c r="AD120" s="313">
        <f t="shared" si="87"/>
        <v>5.9749999999999996</v>
      </c>
      <c r="AE120" s="313">
        <f t="shared" si="87"/>
        <v>5.9749999999999996</v>
      </c>
      <c r="AF120" s="46">
        <f t="shared" si="87"/>
        <v>0</v>
      </c>
      <c r="AG120" s="46">
        <f t="shared" si="86"/>
        <v>0</v>
      </c>
      <c r="AH120" s="46">
        <f t="shared" si="86"/>
        <v>0</v>
      </c>
      <c r="AI120" s="46">
        <f t="shared" si="86"/>
        <v>0</v>
      </c>
      <c r="AJ120" s="46">
        <f t="shared" si="86"/>
        <v>0</v>
      </c>
      <c r="AK120" s="814"/>
      <c r="AL120" s="832"/>
      <c r="AM120" s="46">
        <f t="shared" si="101"/>
        <v>1.4937499999999999</v>
      </c>
      <c r="AN120" s="314">
        <v>1.4937499999999999</v>
      </c>
      <c r="AO120" s="49"/>
      <c r="AP120" s="49"/>
      <c r="AQ120" s="49"/>
      <c r="AR120" s="49"/>
      <c r="AS120" s="49"/>
      <c r="AT120" s="814"/>
      <c r="AU120" s="835"/>
      <c r="AV120" s="46">
        <f t="shared" si="102"/>
        <v>1.4937499999999999</v>
      </c>
      <c r="AW120" s="314">
        <v>1.4937499999999999</v>
      </c>
      <c r="AX120" s="49"/>
      <c r="AY120" s="49"/>
      <c r="AZ120" s="49"/>
      <c r="BA120" s="49"/>
      <c r="BB120" s="49"/>
      <c r="BC120" s="814"/>
      <c r="BD120" s="811"/>
      <c r="BE120" s="46">
        <f t="shared" si="103"/>
        <v>1.4937499999999999</v>
      </c>
      <c r="BF120" s="49">
        <v>1.4937499999999999</v>
      </c>
      <c r="BG120" s="49"/>
      <c r="BH120" s="49"/>
      <c r="BI120" s="49"/>
      <c r="BJ120" s="49"/>
      <c r="BK120" s="49"/>
      <c r="BL120" s="814"/>
      <c r="BM120" s="817"/>
      <c r="BN120" s="46">
        <f t="shared" si="104"/>
        <v>1.4937499999999999</v>
      </c>
      <c r="BO120" s="49">
        <v>1.4937499999999999</v>
      </c>
      <c r="BP120" s="49"/>
      <c r="BQ120" s="49"/>
      <c r="BR120" s="49"/>
      <c r="BS120" s="49"/>
      <c r="BT120" s="49"/>
      <c r="BU120" s="824"/>
      <c r="BV120" s="825"/>
      <c r="BW120" s="825"/>
      <c r="BX120" s="825"/>
      <c r="BY120" s="825"/>
      <c r="BZ120" s="825"/>
      <c r="CA120" s="825"/>
      <c r="CB120" s="825"/>
      <c r="CC120" s="826"/>
    </row>
    <row r="121" spans="1:81" s="58" customFormat="1" ht="40.200000000000003" customHeight="1" thickTop="1" x14ac:dyDescent="0.3">
      <c r="A121" s="34"/>
      <c r="B121" s="907"/>
      <c r="C121" s="869"/>
      <c r="D121" s="871">
        <v>2301</v>
      </c>
      <c r="E121" s="851" t="s">
        <v>3946</v>
      </c>
      <c r="F121" s="851">
        <v>2301030</v>
      </c>
      <c r="G121" s="851" t="s">
        <v>7362</v>
      </c>
      <c r="H121" s="851" t="s">
        <v>7363</v>
      </c>
      <c r="I121" s="1184">
        <v>2021004540213</v>
      </c>
      <c r="J121" s="812">
        <v>946</v>
      </c>
      <c r="K121" s="854" t="str">
        <f>+[28]Metas!K1105</f>
        <v xml:space="preserve">Servidores Públicos sensibilizados en la Política de Gobierno Digital </v>
      </c>
      <c r="L121" s="857">
        <v>300</v>
      </c>
      <c r="M121" s="860">
        <f>SUM(N121:Q121)</f>
        <v>300</v>
      </c>
      <c r="N121" s="836"/>
      <c r="O121" s="839">
        <v>100</v>
      </c>
      <c r="P121" s="863">
        <v>100</v>
      </c>
      <c r="Q121" s="866">
        <v>100</v>
      </c>
      <c r="R121" s="812">
        <f>+$J121</f>
        <v>946</v>
      </c>
      <c r="S121" s="231" t="s">
        <v>7518</v>
      </c>
      <c r="T121" s="235" t="s">
        <v>3821</v>
      </c>
      <c r="U121" s="235" t="s">
        <v>3827</v>
      </c>
      <c r="V121" s="235" t="s">
        <v>3830</v>
      </c>
      <c r="W121" s="231" t="s">
        <v>7519</v>
      </c>
      <c r="X121" s="256">
        <v>44972</v>
      </c>
      <c r="Y121" s="256">
        <v>45000</v>
      </c>
      <c r="Z121" s="256"/>
      <c r="AA121" s="256"/>
      <c r="AB121" s="812">
        <f t="shared" ref="AB121" si="169">+$J121</f>
        <v>946</v>
      </c>
      <c r="AC121" s="827">
        <f t="shared" ref="AC121" si="170">+L121</f>
        <v>300</v>
      </c>
      <c r="AD121" s="309">
        <f t="shared" si="87"/>
        <v>4.9000000000000004</v>
      </c>
      <c r="AE121" s="309">
        <f t="shared" si="87"/>
        <v>4.9000000000000004</v>
      </c>
      <c r="AF121" s="44">
        <f t="shared" si="87"/>
        <v>0</v>
      </c>
      <c r="AG121" s="44">
        <f t="shared" si="86"/>
        <v>0</v>
      </c>
      <c r="AH121" s="44">
        <f t="shared" si="86"/>
        <v>0</v>
      </c>
      <c r="AI121" s="44">
        <f t="shared" si="86"/>
        <v>0</v>
      </c>
      <c r="AJ121" s="44">
        <f t="shared" si="86"/>
        <v>0</v>
      </c>
      <c r="AK121" s="812">
        <f t="shared" ref="AK121" si="171">+$J121</f>
        <v>946</v>
      </c>
      <c r="AL121" s="830">
        <f t="shared" si="156"/>
        <v>0</v>
      </c>
      <c r="AM121" s="44">
        <f t="shared" si="101"/>
        <v>1.2250000000000001</v>
      </c>
      <c r="AN121" s="310">
        <f>+(24.5/4)/5</f>
        <v>1.2250000000000001</v>
      </c>
      <c r="AO121" s="47"/>
      <c r="AP121" s="47"/>
      <c r="AQ121" s="47"/>
      <c r="AR121" s="47"/>
      <c r="AS121" s="47"/>
      <c r="AT121" s="812">
        <f t="shared" ref="AT121" si="172">+$J121</f>
        <v>946</v>
      </c>
      <c r="AU121" s="833">
        <f t="shared" si="158"/>
        <v>100</v>
      </c>
      <c r="AV121" s="44">
        <f t="shared" si="102"/>
        <v>1.2250000000000001</v>
      </c>
      <c r="AW121" s="310">
        <v>1.2250000000000001</v>
      </c>
      <c r="AX121" s="47"/>
      <c r="AY121" s="47"/>
      <c r="AZ121" s="47"/>
      <c r="BA121" s="47"/>
      <c r="BB121" s="47"/>
      <c r="BC121" s="812">
        <f t="shared" ref="BC121" si="173">+$J121</f>
        <v>946</v>
      </c>
      <c r="BD121" s="809">
        <f t="shared" si="160"/>
        <v>100</v>
      </c>
      <c r="BE121" s="44">
        <f t="shared" si="103"/>
        <v>1.2250000000000001</v>
      </c>
      <c r="BF121" s="310">
        <v>1.2250000000000001</v>
      </c>
      <c r="BG121" s="47"/>
      <c r="BH121" s="47"/>
      <c r="BI121" s="47"/>
      <c r="BJ121" s="47"/>
      <c r="BK121" s="47"/>
      <c r="BL121" s="812">
        <f t="shared" ref="BL121" si="174">+$J121</f>
        <v>946</v>
      </c>
      <c r="BM121" s="815">
        <f t="shared" si="162"/>
        <v>100</v>
      </c>
      <c r="BN121" s="44">
        <f t="shared" si="104"/>
        <v>1.2250000000000001</v>
      </c>
      <c r="BO121" s="310">
        <v>1.2250000000000001</v>
      </c>
      <c r="BP121" s="47"/>
      <c r="BQ121" s="47"/>
      <c r="BR121" s="47"/>
      <c r="BS121" s="47"/>
      <c r="BT121" s="47"/>
      <c r="BU121" s="818"/>
      <c r="BV121" s="819"/>
      <c r="BW121" s="819"/>
      <c r="BX121" s="819"/>
      <c r="BY121" s="819"/>
      <c r="BZ121" s="819"/>
      <c r="CA121" s="819"/>
      <c r="CB121" s="819"/>
      <c r="CC121" s="820"/>
    </row>
    <row r="122" spans="1:81" s="58" customFormat="1" ht="40.200000000000003" customHeight="1" x14ac:dyDescent="0.3">
      <c r="A122" s="34"/>
      <c r="B122" s="907"/>
      <c r="C122" s="869"/>
      <c r="D122" s="872"/>
      <c r="E122" s="852"/>
      <c r="F122" s="852"/>
      <c r="G122" s="852"/>
      <c r="H122" s="852"/>
      <c r="I122" s="1185"/>
      <c r="J122" s="813"/>
      <c r="K122" s="855"/>
      <c r="L122" s="858"/>
      <c r="M122" s="861"/>
      <c r="N122" s="837"/>
      <c r="O122" s="840"/>
      <c r="P122" s="864"/>
      <c r="Q122" s="867"/>
      <c r="R122" s="813"/>
      <c r="S122" s="39" t="s">
        <v>7520</v>
      </c>
      <c r="T122" s="236" t="s">
        <v>3821</v>
      </c>
      <c r="U122" s="236" t="s">
        <v>3827</v>
      </c>
      <c r="V122" s="236" t="s">
        <v>3830</v>
      </c>
      <c r="W122" s="39" t="s">
        <v>7521</v>
      </c>
      <c r="X122" s="31">
        <v>45047</v>
      </c>
      <c r="Y122" s="31">
        <v>45076</v>
      </c>
      <c r="Z122" s="31"/>
      <c r="AA122" s="31"/>
      <c r="AB122" s="813"/>
      <c r="AC122" s="828"/>
      <c r="AD122" s="311">
        <f t="shared" si="87"/>
        <v>4.92</v>
      </c>
      <c r="AE122" s="311">
        <f t="shared" si="87"/>
        <v>4.92</v>
      </c>
      <c r="AF122" s="51">
        <f t="shared" si="87"/>
        <v>0</v>
      </c>
      <c r="AG122" s="51">
        <f t="shared" si="86"/>
        <v>0</v>
      </c>
      <c r="AH122" s="51">
        <f t="shared" si="86"/>
        <v>0</v>
      </c>
      <c r="AI122" s="51">
        <f t="shared" si="86"/>
        <v>0</v>
      </c>
      <c r="AJ122" s="51">
        <f t="shared" si="86"/>
        <v>0</v>
      </c>
      <c r="AK122" s="813"/>
      <c r="AL122" s="831"/>
      <c r="AM122" s="51">
        <f t="shared" si="101"/>
        <v>1.23</v>
      </c>
      <c r="AN122" s="312">
        <v>1.23</v>
      </c>
      <c r="AO122" s="257"/>
      <c r="AP122" s="257"/>
      <c r="AQ122" s="257"/>
      <c r="AR122" s="257"/>
      <c r="AS122" s="257"/>
      <c r="AT122" s="813"/>
      <c r="AU122" s="834"/>
      <c r="AV122" s="51">
        <f t="shared" si="102"/>
        <v>1.23</v>
      </c>
      <c r="AW122" s="312">
        <v>1.23</v>
      </c>
      <c r="AX122" s="257"/>
      <c r="AY122" s="257"/>
      <c r="AZ122" s="257"/>
      <c r="BA122" s="257"/>
      <c r="BB122" s="257"/>
      <c r="BC122" s="813"/>
      <c r="BD122" s="810"/>
      <c r="BE122" s="51">
        <f t="shared" si="103"/>
        <v>1.23</v>
      </c>
      <c r="BF122" s="312">
        <v>1.23</v>
      </c>
      <c r="BG122" s="257"/>
      <c r="BH122" s="257"/>
      <c r="BI122" s="257"/>
      <c r="BJ122" s="257"/>
      <c r="BK122" s="257"/>
      <c r="BL122" s="813"/>
      <c r="BM122" s="816"/>
      <c r="BN122" s="51">
        <f t="shared" si="104"/>
        <v>1.23</v>
      </c>
      <c r="BO122" s="312">
        <v>1.23</v>
      </c>
      <c r="BP122" s="257"/>
      <c r="BQ122" s="257"/>
      <c r="BR122" s="257"/>
      <c r="BS122" s="257"/>
      <c r="BT122" s="257"/>
      <c r="BU122" s="821"/>
      <c r="BV122" s="822"/>
      <c r="BW122" s="822"/>
      <c r="BX122" s="822"/>
      <c r="BY122" s="822"/>
      <c r="BZ122" s="822"/>
      <c r="CA122" s="822"/>
      <c r="CB122" s="822"/>
      <c r="CC122" s="823"/>
    </row>
    <row r="123" spans="1:81" s="58" customFormat="1" ht="40.200000000000003" customHeight="1" x14ac:dyDescent="0.3">
      <c r="A123" s="34"/>
      <c r="B123" s="907"/>
      <c r="C123" s="869"/>
      <c r="D123" s="872"/>
      <c r="E123" s="852"/>
      <c r="F123" s="852"/>
      <c r="G123" s="852"/>
      <c r="H123" s="852"/>
      <c r="I123" s="1185"/>
      <c r="J123" s="813"/>
      <c r="K123" s="855"/>
      <c r="L123" s="858"/>
      <c r="M123" s="861"/>
      <c r="N123" s="837"/>
      <c r="O123" s="840"/>
      <c r="P123" s="864"/>
      <c r="Q123" s="867"/>
      <c r="R123" s="813"/>
      <c r="S123" s="39" t="s">
        <v>7522</v>
      </c>
      <c r="T123" s="236" t="s">
        <v>3821</v>
      </c>
      <c r="U123" s="236" t="s">
        <v>3827</v>
      </c>
      <c r="V123" s="236" t="s">
        <v>3830</v>
      </c>
      <c r="W123" s="39" t="s">
        <v>7521</v>
      </c>
      <c r="X123" s="31">
        <v>45047</v>
      </c>
      <c r="Y123" s="31">
        <v>45076</v>
      </c>
      <c r="Z123" s="31"/>
      <c r="AA123" s="31"/>
      <c r="AB123" s="813"/>
      <c r="AC123" s="828"/>
      <c r="AD123" s="311">
        <f t="shared" si="87"/>
        <v>4.92</v>
      </c>
      <c r="AE123" s="311">
        <f t="shared" si="87"/>
        <v>4.92</v>
      </c>
      <c r="AF123" s="51">
        <f t="shared" si="87"/>
        <v>0</v>
      </c>
      <c r="AG123" s="51">
        <f t="shared" si="86"/>
        <v>0</v>
      </c>
      <c r="AH123" s="51">
        <f t="shared" si="86"/>
        <v>0</v>
      </c>
      <c r="AI123" s="51">
        <f t="shared" si="86"/>
        <v>0</v>
      </c>
      <c r="AJ123" s="51">
        <f t="shared" si="86"/>
        <v>0</v>
      </c>
      <c r="AK123" s="813"/>
      <c r="AL123" s="831"/>
      <c r="AM123" s="51">
        <f t="shared" si="101"/>
        <v>1.23</v>
      </c>
      <c r="AN123" s="312">
        <v>1.23</v>
      </c>
      <c r="AO123" s="257"/>
      <c r="AP123" s="257"/>
      <c r="AQ123" s="257"/>
      <c r="AR123" s="257"/>
      <c r="AS123" s="257"/>
      <c r="AT123" s="813"/>
      <c r="AU123" s="834"/>
      <c r="AV123" s="51">
        <f t="shared" si="102"/>
        <v>1.23</v>
      </c>
      <c r="AW123" s="312">
        <v>1.23</v>
      </c>
      <c r="AX123" s="257"/>
      <c r="AY123" s="257"/>
      <c r="AZ123" s="257"/>
      <c r="BA123" s="257"/>
      <c r="BB123" s="257"/>
      <c r="BC123" s="813"/>
      <c r="BD123" s="810"/>
      <c r="BE123" s="51">
        <f t="shared" si="103"/>
        <v>1.23</v>
      </c>
      <c r="BF123" s="312">
        <v>1.23</v>
      </c>
      <c r="BG123" s="257"/>
      <c r="BH123" s="257"/>
      <c r="BI123" s="257"/>
      <c r="BJ123" s="257"/>
      <c r="BK123" s="257"/>
      <c r="BL123" s="813"/>
      <c r="BM123" s="816"/>
      <c r="BN123" s="51">
        <f t="shared" si="104"/>
        <v>1.23</v>
      </c>
      <c r="BO123" s="312">
        <v>1.23</v>
      </c>
      <c r="BP123" s="257"/>
      <c r="BQ123" s="257"/>
      <c r="BR123" s="257"/>
      <c r="BS123" s="257"/>
      <c r="BT123" s="257"/>
      <c r="BU123" s="821"/>
      <c r="BV123" s="822"/>
      <c r="BW123" s="822"/>
      <c r="BX123" s="822"/>
      <c r="BY123" s="822"/>
      <c r="BZ123" s="822"/>
      <c r="CA123" s="822"/>
      <c r="CB123" s="822"/>
      <c r="CC123" s="823"/>
    </row>
    <row r="124" spans="1:81" s="58" customFormat="1" ht="40.200000000000003" customHeight="1" x14ac:dyDescent="0.3">
      <c r="A124" s="34"/>
      <c r="B124" s="907"/>
      <c r="C124" s="869"/>
      <c r="D124" s="872"/>
      <c r="E124" s="852"/>
      <c r="F124" s="852"/>
      <c r="G124" s="852"/>
      <c r="H124" s="852"/>
      <c r="I124" s="1185"/>
      <c r="J124" s="813"/>
      <c r="K124" s="855"/>
      <c r="L124" s="858"/>
      <c r="M124" s="861"/>
      <c r="N124" s="837"/>
      <c r="O124" s="840"/>
      <c r="P124" s="864"/>
      <c r="Q124" s="867"/>
      <c r="R124" s="813"/>
      <c r="S124" s="448" t="s">
        <v>7523</v>
      </c>
      <c r="T124" s="262" t="s">
        <v>3821</v>
      </c>
      <c r="U124" s="262" t="s">
        <v>3827</v>
      </c>
      <c r="V124" s="262" t="s">
        <v>3830</v>
      </c>
      <c r="W124" s="39" t="s">
        <v>7521</v>
      </c>
      <c r="X124" s="440">
        <v>45139</v>
      </c>
      <c r="Y124" s="440">
        <v>45168</v>
      </c>
      <c r="Z124" s="440"/>
      <c r="AA124" s="440"/>
      <c r="AB124" s="813"/>
      <c r="AC124" s="828"/>
      <c r="AD124" s="705"/>
      <c r="AE124" s="705">
        <f t="shared" si="87"/>
        <v>4.92</v>
      </c>
      <c r="AF124" s="441"/>
      <c r="AG124" s="441"/>
      <c r="AH124" s="441"/>
      <c r="AI124" s="441"/>
      <c r="AJ124" s="441"/>
      <c r="AK124" s="813"/>
      <c r="AL124" s="831"/>
      <c r="AM124" s="441">
        <f t="shared" si="101"/>
        <v>1.23</v>
      </c>
      <c r="AN124" s="706">
        <v>1.23</v>
      </c>
      <c r="AO124" s="442"/>
      <c r="AP124" s="442"/>
      <c r="AQ124" s="442"/>
      <c r="AR124" s="442"/>
      <c r="AS124" s="442"/>
      <c r="AT124" s="813"/>
      <c r="AU124" s="834"/>
      <c r="AV124" s="441"/>
      <c r="AW124" s="706">
        <v>1.23</v>
      </c>
      <c r="AX124" s="442"/>
      <c r="AY124" s="442"/>
      <c r="AZ124" s="442"/>
      <c r="BA124" s="442"/>
      <c r="BB124" s="442"/>
      <c r="BC124" s="813"/>
      <c r="BD124" s="810"/>
      <c r="BE124" s="441"/>
      <c r="BF124" s="706">
        <v>1.23</v>
      </c>
      <c r="BG124" s="442"/>
      <c r="BH124" s="442"/>
      <c r="BI124" s="442"/>
      <c r="BJ124" s="442"/>
      <c r="BK124" s="442"/>
      <c r="BL124" s="813"/>
      <c r="BM124" s="816"/>
      <c r="BN124" s="441"/>
      <c r="BO124" s="706">
        <v>1.23</v>
      </c>
      <c r="BP124" s="442"/>
      <c r="BQ124" s="442"/>
      <c r="BR124" s="442"/>
      <c r="BS124" s="442"/>
      <c r="BT124" s="442"/>
      <c r="BU124" s="443"/>
      <c r="BV124" s="444"/>
      <c r="BW124" s="444"/>
      <c r="BX124" s="444"/>
      <c r="BY124" s="444"/>
      <c r="BZ124" s="444"/>
      <c r="CA124" s="444"/>
      <c r="CB124" s="444"/>
      <c r="CC124" s="445"/>
    </row>
    <row r="125" spans="1:81" s="58" customFormat="1" ht="40.200000000000003" customHeight="1" thickBot="1" x14ac:dyDescent="0.35">
      <c r="A125" s="34"/>
      <c r="B125" s="907"/>
      <c r="C125" s="869"/>
      <c r="D125" s="873"/>
      <c r="E125" s="853"/>
      <c r="F125" s="853"/>
      <c r="G125" s="853"/>
      <c r="H125" s="853"/>
      <c r="I125" s="1186"/>
      <c r="J125" s="814"/>
      <c r="K125" s="856"/>
      <c r="L125" s="859"/>
      <c r="M125" s="862"/>
      <c r="N125" s="838"/>
      <c r="O125" s="841"/>
      <c r="P125" s="865"/>
      <c r="Q125" s="874"/>
      <c r="R125" s="814"/>
      <c r="S125" s="232" t="s">
        <v>7524</v>
      </c>
      <c r="T125" s="237" t="s">
        <v>3821</v>
      </c>
      <c r="U125" s="237" t="s">
        <v>3827</v>
      </c>
      <c r="V125" s="237" t="s">
        <v>3830</v>
      </c>
      <c r="W125" s="39" t="s">
        <v>7521</v>
      </c>
      <c r="X125" s="260">
        <v>45200</v>
      </c>
      <c r="Y125" s="260">
        <v>45260</v>
      </c>
      <c r="Z125" s="260"/>
      <c r="AA125" s="260"/>
      <c r="AB125" s="814"/>
      <c r="AC125" s="829"/>
      <c r="AD125" s="313">
        <f t="shared" si="87"/>
        <v>4.92</v>
      </c>
      <c r="AE125" s="313">
        <f t="shared" si="87"/>
        <v>4.92</v>
      </c>
      <c r="AF125" s="46">
        <f t="shared" si="87"/>
        <v>0</v>
      </c>
      <c r="AG125" s="46">
        <f t="shared" si="86"/>
        <v>0</v>
      </c>
      <c r="AH125" s="46">
        <f t="shared" si="86"/>
        <v>0</v>
      </c>
      <c r="AI125" s="46">
        <f t="shared" si="86"/>
        <v>0</v>
      </c>
      <c r="AJ125" s="46">
        <f t="shared" si="86"/>
        <v>0</v>
      </c>
      <c r="AK125" s="814"/>
      <c r="AL125" s="832"/>
      <c r="AM125" s="46">
        <f t="shared" si="101"/>
        <v>1.23</v>
      </c>
      <c r="AN125" s="314">
        <v>1.23</v>
      </c>
      <c r="AO125" s="49"/>
      <c r="AP125" s="49"/>
      <c r="AQ125" s="49"/>
      <c r="AR125" s="49"/>
      <c r="AS125" s="49"/>
      <c r="AT125" s="814"/>
      <c r="AU125" s="835"/>
      <c r="AV125" s="46">
        <f t="shared" si="102"/>
        <v>1.23</v>
      </c>
      <c r="AW125" s="314">
        <v>1.23</v>
      </c>
      <c r="AX125" s="49"/>
      <c r="AY125" s="49"/>
      <c r="AZ125" s="49"/>
      <c r="BA125" s="49"/>
      <c r="BB125" s="49"/>
      <c r="BC125" s="814"/>
      <c r="BD125" s="811"/>
      <c r="BE125" s="46">
        <f t="shared" si="103"/>
        <v>1.23</v>
      </c>
      <c r="BF125" s="314">
        <v>1.23</v>
      </c>
      <c r="BG125" s="49"/>
      <c r="BH125" s="49"/>
      <c r="BI125" s="49"/>
      <c r="BJ125" s="49"/>
      <c r="BK125" s="49"/>
      <c r="BL125" s="814"/>
      <c r="BM125" s="817"/>
      <c r="BN125" s="46">
        <f t="shared" si="104"/>
        <v>1.23</v>
      </c>
      <c r="BO125" s="314">
        <v>1.23</v>
      </c>
      <c r="BP125" s="49"/>
      <c r="BQ125" s="49"/>
      <c r="BR125" s="49"/>
      <c r="BS125" s="49"/>
      <c r="BT125" s="49"/>
      <c r="BU125" s="824"/>
      <c r="BV125" s="825"/>
      <c r="BW125" s="825"/>
      <c r="BX125" s="825"/>
      <c r="BY125" s="825"/>
      <c r="BZ125" s="825"/>
      <c r="CA125" s="825"/>
      <c r="CB125" s="825"/>
      <c r="CC125" s="826"/>
    </row>
    <row r="126" spans="1:81" s="58" customFormat="1" ht="40.200000000000003" customHeight="1" thickTop="1" x14ac:dyDescent="0.3">
      <c r="A126" s="34"/>
      <c r="B126" s="907"/>
      <c r="C126" s="869"/>
      <c r="D126" s="871">
        <v>2301</v>
      </c>
      <c r="E126" s="851" t="s">
        <v>3946</v>
      </c>
      <c r="F126" s="851">
        <v>2301075</v>
      </c>
      <c r="G126" s="851" t="s">
        <v>7362</v>
      </c>
      <c r="H126" s="851" t="s">
        <v>7363</v>
      </c>
      <c r="I126" s="1184">
        <v>2021004540213</v>
      </c>
      <c r="J126" s="812">
        <v>947</v>
      </c>
      <c r="K126" s="854" t="str">
        <f>+[28]Metas!K1106</f>
        <v xml:space="preserve">Plan de Arquitectura Empresarial implementado </v>
      </c>
      <c r="L126" s="1187">
        <v>0.2</v>
      </c>
      <c r="M126" s="860">
        <f>SUM(N126:Q126)</f>
        <v>0.2</v>
      </c>
      <c r="N126" s="836"/>
      <c r="O126" s="1964">
        <v>0.1</v>
      </c>
      <c r="P126" s="1961">
        <v>0.05</v>
      </c>
      <c r="Q126" s="1847">
        <v>0.05</v>
      </c>
      <c r="R126" s="812">
        <f>+$J126</f>
        <v>947</v>
      </c>
      <c r="S126" s="231" t="s">
        <v>7510</v>
      </c>
      <c r="T126" s="235" t="s">
        <v>3821</v>
      </c>
      <c r="U126" s="235" t="s">
        <v>3827</v>
      </c>
      <c r="V126" s="235" t="s">
        <v>3830</v>
      </c>
      <c r="W126" s="231" t="s">
        <v>7525</v>
      </c>
      <c r="X126" s="256">
        <v>44972</v>
      </c>
      <c r="Y126" s="256">
        <v>45000</v>
      </c>
      <c r="Z126" s="256"/>
      <c r="AA126" s="256"/>
      <c r="AB126" s="812">
        <f t="shared" ref="AB126" si="175">+$J126</f>
        <v>947</v>
      </c>
      <c r="AC126" s="827">
        <f t="shared" ref="AC126" si="176">+L126</f>
        <v>0.2</v>
      </c>
      <c r="AD126" s="309">
        <f t="shared" si="87"/>
        <v>4.6333333333333337</v>
      </c>
      <c r="AE126" s="309">
        <f t="shared" si="87"/>
        <v>4.6333333333333337</v>
      </c>
      <c r="AF126" s="44">
        <f t="shared" si="87"/>
        <v>0</v>
      </c>
      <c r="AG126" s="44">
        <f t="shared" si="86"/>
        <v>0</v>
      </c>
      <c r="AH126" s="44">
        <f t="shared" si="86"/>
        <v>0</v>
      </c>
      <c r="AI126" s="44">
        <f t="shared" si="86"/>
        <v>0</v>
      </c>
      <c r="AJ126" s="44">
        <f t="shared" si="86"/>
        <v>0</v>
      </c>
      <c r="AK126" s="812">
        <f t="shared" ref="AK126" si="177">+$J126</f>
        <v>947</v>
      </c>
      <c r="AL126" s="830">
        <f t="shared" si="156"/>
        <v>0</v>
      </c>
      <c r="AM126" s="44">
        <f t="shared" si="101"/>
        <v>1.1583333333333334</v>
      </c>
      <c r="AN126" s="310">
        <f>+(13.9/4)/3</f>
        <v>1.1583333333333334</v>
      </c>
      <c r="AO126" s="47"/>
      <c r="AP126" s="47"/>
      <c r="AQ126" s="47"/>
      <c r="AR126" s="47"/>
      <c r="AS126" s="47"/>
      <c r="AT126" s="812">
        <f t="shared" ref="AT126" si="178">+$J126</f>
        <v>947</v>
      </c>
      <c r="AU126" s="833">
        <f t="shared" si="158"/>
        <v>0.1</v>
      </c>
      <c r="AV126" s="44">
        <f t="shared" si="102"/>
        <v>1.1583333333333334</v>
      </c>
      <c r="AW126" s="310">
        <v>1.1583333333333334</v>
      </c>
      <c r="AX126" s="47"/>
      <c r="AY126" s="47"/>
      <c r="AZ126" s="47"/>
      <c r="BA126" s="47"/>
      <c r="BB126" s="47"/>
      <c r="BC126" s="812">
        <f t="shared" ref="BC126" si="179">+$J126</f>
        <v>947</v>
      </c>
      <c r="BD126" s="809">
        <f t="shared" si="160"/>
        <v>0.05</v>
      </c>
      <c r="BE126" s="44">
        <f t="shared" si="103"/>
        <v>1.1583333333333334</v>
      </c>
      <c r="BF126" s="310">
        <v>1.1583333333333334</v>
      </c>
      <c r="BG126" s="47"/>
      <c r="BH126" s="47"/>
      <c r="BI126" s="47"/>
      <c r="BJ126" s="47"/>
      <c r="BK126" s="47"/>
      <c r="BL126" s="812">
        <f t="shared" ref="BL126" si="180">+$J126</f>
        <v>947</v>
      </c>
      <c r="BM126" s="815">
        <f t="shared" si="162"/>
        <v>0.05</v>
      </c>
      <c r="BN126" s="44">
        <f t="shared" si="104"/>
        <v>1.1583333333333334</v>
      </c>
      <c r="BO126" s="310">
        <v>1.1583333333333334</v>
      </c>
      <c r="BP126" s="47"/>
      <c r="BQ126" s="47"/>
      <c r="BR126" s="47"/>
      <c r="BS126" s="47"/>
      <c r="BT126" s="47"/>
      <c r="BU126" s="818"/>
      <c r="BV126" s="819"/>
      <c r="BW126" s="819"/>
      <c r="BX126" s="819"/>
      <c r="BY126" s="819"/>
      <c r="BZ126" s="819"/>
      <c r="CA126" s="819"/>
      <c r="CB126" s="819"/>
      <c r="CC126" s="820"/>
    </row>
    <row r="127" spans="1:81" s="58" customFormat="1" ht="40.200000000000003" customHeight="1" x14ac:dyDescent="0.3">
      <c r="A127" s="34"/>
      <c r="B127" s="907"/>
      <c r="C127" s="869"/>
      <c r="D127" s="872"/>
      <c r="E127" s="852"/>
      <c r="F127" s="852"/>
      <c r="G127" s="852"/>
      <c r="H127" s="852"/>
      <c r="I127" s="1185"/>
      <c r="J127" s="813"/>
      <c r="K127" s="855"/>
      <c r="L127" s="1188"/>
      <c r="M127" s="861"/>
      <c r="N127" s="837"/>
      <c r="O127" s="1965"/>
      <c r="P127" s="1962"/>
      <c r="Q127" s="1848"/>
      <c r="R127" s="813"/>
      <c r="S127" s="39" t="s">
        <v>7526</v>
      </c>
      <c r="T127" s="236" t="s">
        <v>3821</v>
      </c>
      <c r="U127" s="236" t="s">
        <v>3827</v>
      </c>
      <c r="V127" s="236" t="s">
        <v>3830</v>
      </c>
      <c r="W127" s="39" t="s">
        <v>7527</v>
      </c>
      <c r="X127" s="31">
        <v>45017</v>
      </c>
      <c r="Y127" s="31">
        <v>45199</v>
      </c>
      <c r="Z127" s="31"/>
      <c r="AA127" s="31"/>
      <c r="AB127" s="813"/>
      <c r="AC127" s="828"/>
      <c r="AD127" s="311">
        <f t="shared" si="87"/>
        <v>4.6333333333333337</v>
      </c>
      <c r="AE127" s="311">
        <f t="shared" si="87"/>
        <v>4.6333333333333337</v>
      </c>
      <c r="AF127" s="51">
        <f t="shared" si="87"/>
        <v>0</v>
      </c>
      <c r="AG127" s="51">
        <f t="shared" si="86"/>
        <v>0</v>
      </c>
      <c r="AH127" s="51">
        <f t="shared" si="86"/>
        <v>0</v>
      </c>
      <c r="AI127" s="51">
        <f t="shared" si="86"/>
        <v>0</v>
      </c>
      <c r="AJ127" s="51">
        <f t="shared" si="86"/>
        <v>0</v>
      </c>
      <c r="AK127" s="813"/>
      <c r="AL127" s="831"/>
      <c r="AM127" s="51">
        <f t="shared" si="101"/>
        <v>1.1583333333333334</v>
      </c>
      <c r="AN127" s="312">
        <v>1.1583333333333334</v>
      </c>
      <c r="AO127" s="257"/>
      <c r="AP127" s="257"/>
      <c r="AQ127" s="257"/>
      <c r="AR127" s="257"/>
      <c r="AS127" s="257"/>
      <c r="AT127" s="813"/>
      <c r="AU127" s="834"/>
      <c r="AV127" s="51">
        <f t="shared" si="102"/>
        <v>1.1583333333333334</v>
      </c>
      <c r="AW127" s="312">
        <v>1.1583333333333334</v>
      </c>
      <c r="AX127" s="257"/>
      <c r="AY127" s="257"/>
      <c r="AZ127" s="257"/>
      <c r="BA127" s="257"/>
      <c r="BB127" s="257"/>
      <c r="BC127" s="813"/>
      <c r="BD127" s="810"/>
      <c r="BE127" s="51">
        <f t="shared" si="103"/>
        <v>1.1583333333333334</v>
      </c>
      <c r="BF127" s="312">
        <v>1.1583333333333334</v>
      </c>
      <c r="BG127" s="257"/>
      <c r="BH127" s="257"/>
      <c r="BI127" s="257"/>
      <c r="BJ127" s="257"/>
      <c r="BK127" s="257"/>
      <c r="BL127" s="813"/>
      <c r="BM127" s="816"/>
      <c r="BN127" s="51">
        <f t="shared" si="104"/>
        <v>1.1583333333333334</v>
      </c>
      <c r="BO127" s="312">
        <v>1.1583333333333334</v>
      </c>
      <c r="BP127" s="257"/>
      <c r="BQ127" s="257"/>
      <c r="BR127" s="257"/>
      <c r="BS127" s="257"/>
      <c r="BT127" s="257"/>
      <c r="BU127" s="821"/>
      <c r="BV127" s="822"/>
      <c r="BW127" s="822"/>
      <c r="BX127" s="822"/>
      <c r="BY127" s="822"/>
      <c r="BZ127" s="822"/>
      <c r="CA127" s="822"/>
      <c r="CB127" s="822"/>
      <c r="CC127" s="823"/>
    </row>
    <row r="128" spans="1:81" s="58" customFormat="1" ht="40.200000000000003" customHeight="1" x14ac:dyDescent="0.3">
      <c r="A128" s="34"/>
      <c r="B128" s="907"/>
      <c r="C128" s="869"/>
      <c r="D128" s="872"/>
      <c r="E128" s="852"/>
      <c r="F128" s="852"/>
      <c r="G128" s="852"/>
      <c r="H128" s="852"/>
      <c r="I128" s="1185"/>
      <c r="J128" s="813"/>
      <c r="K128" s="855"/>
      <c r="L128" s="1188"/>
      <c r="M128" s="861"/>
      <c r="N128" s="837"/>
      <c r="O128" s="1965"/>
      <c r="P128" s="1962"/>
      <c r="Q128" s="1848"/>
      <c r="R128" s="813"/>
      <c r="S128" s="39" t="s">
        <v>7486</v>
      </c>
      <c r="T128" s="236" t="s">
        <v>3821</v>
      </c>
      <c r="U128" s="236" t="s">
        <v>3827</v>
      </c>
      <c r="V128" s="236" t="s">
        <v>3830</v>
      </c>
      <c r="W128" s="39" t="s">
        <v>7487</v>
      </c>
      <c r="X128" s="31">
        <v>45231</v>
      </c>
      <c r="Y128" s="31">
        <v>45275</v>
      </c>
      <c r="Z128" s="31"/>
      <c r="AA128" s="31"/>
      <c r="AB128" s="813"/>
      <c r="AC128" s="828"/>
      <c r="AD128" s="311">
        <f t="shared" si="87"/>
        <v>4.6333333333333337</v>
      </c>
      <c r="AE128" s="311">
        <f t="shared" si="87"/>
        <v>4.6333333333333337</v>
      </c>
      <c r="AF128" s="51">
        <f t="shared" si="87"/>
        <v>0</v>
      </c>
      <c r="AG128" s="51">
        <f t="shared" si="86"/>
        <v>0</v>
      </c>
      <c r="AH128" s="51">
        <f t="shared" si="86"/>
        <v>0</v>
      </c>
      <c r="AI128" s="51">
        <f t="shared" si="86"/>
        <v>0</v>
      </c>
      <c r="AJ128" s="51">
        <f t="shared" si="86"/>
        <v>0</v>
      </c>
      <c r="AK128" s="813"/>
      <c r="AL128" s="831"/>
      <c r="AM128" s="51">
        <f t="shared" si="101"/>
        <v>1.1583333333333334</v>
      </c>
      <c r="AN128" s="312">
        <v>1.1583333333333334</v>
      </c>
      <c r="AO128" s="257"/>
      <c r="AP128" s="257"/>
      <c r="AQ128" s="257"/>
      <c r="AR128" s="257"/>
      <c r="AS128" s="257"/>
      <c r="AT128" s="813"/>
      <c r="AU128" s="834"/>
      <c r="AV128" s="51">
        <f t="shared" si="102"/>
        <v>1.1583333333333334</v>
      </c>
      <c r="AW128" s="312">
        <v>1.1583333333333334</v>
      </c>
      <c r="AX128" s="257"/>
      <c r="AY128" s="257"/>
      <c r="AZ128" s="257"/>
      <c r="BA128" s="257"/>
      <c r="BB128" s="257"/>
      <c r="BC128" s="813"/>
      <c r="BD128" s="810"/>
      <c r="BE128" s="51">
        <f t="shared" si="103"/>
        <v>1.1583333333333334</v>
      </c>
      <c r="BF128" s="312">
        <v>1.1583333333333334</v>
      </c>
      <c r="BG128" s="257"/>
      <c r="BH128" s="257"/>
      <c r="BI128" s="257"/>
      <c r="BJ128" s="257"/>
      <c r="BK128" s="257"/>
      <c r="BL128" s="813"/>
      <c r="BM128" s="816"/>
      <c r="BN128" s="51">
        <f t="shared" si="104"/>
        <v>1.1583333333333334</v>
      </c>
      <c r="BO128" s="312">
        <v>1.1583333333333334</v>
      </c>
      <c r="BP128" s="257"/>
      <c r="BQ128" s="257"/>
      <c r="BR128" s="257"/>
      <c r="BS128" s="257"/>
      <c r="BT128" s="257"/>
      <c r="BU128" s="821"/>
      <c r="BV128" s="822"/>
      <c r="BW128" s="822"/>
      <c r="BX128" s="822"/>
      <c r="BY128" s="822"/>
      <c r="BZ128" s="822"/>
      <c r="CA128" s="822"/>
      <c r="CB128" s="822"/>
      <c r="CC128" s="823"/>
    </row>
    <row r="129" spans="1:81" s="58" customFormat="1" ht="40.200000000000003" customHeight="1" thickBot="1" x14ac:dyDescent="0.35">
      <c r="A129" s="34"/>
      <c r="B129" s="907"/>
      <c r="C129" s="869"/>
      <c r="D129" s="873"/>
      <c r="E129" s="853"/>
      <c r="F129" s="853"/>
      <c r="G129" s="853"/>
      <c r="H129" s="853"/>
      <c r="I129" s="1186"/>
      <c r="J129" s="814"/>
      <c r="K129" s="856"/>
      <c r="L129" s="1189"/>
      <c r="M129" s="862"/>
      <c r="N129" s="838"/>
      <c r="O129" s="1966"/>
      <c r="P129" s="1963"/>
      <c r="Q129" s="1849"/>
      <c r="R129" s="814"/>
      <c r="S129" s="232"/>
      <c r="T129" s="237"/>
      <c r="U129" s="237"/>
      <c r="V129" s="237"/>
      <c r="W129" s="232"/>
      <c r="X129" s="260"/>
      <c r="Y129" s="260"/>
      <c r="Z129" s="260"/>
      <c r="AA129" s="260"/>
      <c r="AB129" s="814"/>
      <c r="AC129" s="829"/>
      <c r="AD129" s="313">
        <f t="shared" si="87"/>
        <v>0</v>
      </c>
      <c r="AE129" s="313">
        <f t="shared" si="87"/>
        <v>0</v>
      </c>
      <c r="AF129" s="46">
        <f t="shared" si="87"/>
        <v>0</v>
      </c>
      <c r="AG129" s="46">
        <f t="shared" si="86"/>
        <v>0</v>
      </c>
      <c r="AH129" s="46">
        <f t="shared" si="86"/>
        <v>0</v>
      </c>
      <c r="AI129" s="46">
        <f t="shared" si="86"/>
        <v>0</v>
      </c>
      <c r="AJ129" s="46">
        <f t="shared" si="86"/>
        <v>0</v>
      </c>
      <c r="AK129" s="814"/>
      <c r="AL129" s="832"/>
      <c r="AM129" s="46">
        <f t="shared" si="101"/>
        <v>0</v>
      </c>
      <c r="AN129" s="49"/>
      <c r="AO129" s="49"/>
      <c r="AP129" s="49"/>
      <c r="AQ129" s="49"/>
      <c r="AR129" s="49"/>
      <c r="AS129" s="49"/>
      <c r="AT129" s="814"/>
      <c r="AU129" s="835"/>
      <c r="AV129" s="46">
        <f t="shared" si="102"/>
        <v>0</v>
      </c>
      <c r="AW129" s="49"/>
      <c r="AX129" s="49"/>
      <c r="AY129" s="49"/>
      <c r="AZ129" s="49"/>
      <c r="BA129" s="49"/>
      <c r="BB129" s="49"/>
      <c r="BC129" s="814"/>
      <c r="BD129" s="811"/>
      <c r="BE129" s="46">
        <f t="shared" si="103"/>
        <v>0</v>
      </c>
      <c r="BF129" s="49"/>
      <c r="BG129" s="49"/>
      <c r="BH129" s="49"/>
      <c r="BI129" s="49"/>
      <c r="BJ129" s="49"/>
      <c r="BK129" s="49"/>
      <c r="BL129" s="814"/>
      <c r="BM129" s="817"/>
      <c r="BN129" s="46">
        <f t="shared" si="104"/>
        <v>0</v>
      </c>
      <c r="BO129" s="49"/>
      <c r="BP129" s="49"/>
      <c r="BQ129" s="49"/>
      <c r="BR129" s="49"/>
      <c r="BS129" s="49"/>
      <c r="BT129" s="49"/>
      <c r="BU129" s="824"/>
      <c r="BV129" s="825"/>
      <c r="BW129" s="825"/>
      <c r="BX129" s="825"/>
      <c r="BY129" s="825"/>
      <c r="BZ129" s="825"/>
      <c r="CA129" s="825"/>
      <c r="CB129" s="825"/>
      <c r="CC129" s="826"/>
    </row>
    <row r="130" spans="1:81" s="58" customFormat="1" ht="40.200000000000003" customHeight="1" thickTop="1" x14ac:dyDescent="0.3">
      <c r="A130" s="34"/>
      <c r="B130" s="907"/>
      <c r="C130" s="869"/>
      <c r="D130" s="871">
        <v>2301</v>
      </c>
      <c r="E130" s="851" t="s">
        <v>3946</v>
      </c>
      <c r="F130" s="851">
        <v>2301075</v>
      </c>
      <c r="G130" s="851" t="s">
        <v>7362</v>
      </c>
      <c r="H130" s="851" t="s">
        <v>7363</v>
      </c>
      <c r="I130" s="1184">
        <v>2021004540213</v>
      </c>
      <c r="J130" s="812">
        <v>948</v>
      </c>
      <c r="K130" s="854" t="str">
        <f>+[28]Metas!K1107</f>
        <v>Plan de Servicios Ciudadanos Digitales elaborado</v>
      </c>
      <c r="L130" s="1187">
        <v>0.35</v>
      </c>
      <c r="M130" s="860">
        <f>SUM(N130:Q130)</f>
        <v>0.35</v>
      </c>
      <c r="N130" s="1193">
        <v>0.05</v>
      </c>
      <c r="O130" s="1175">
        <v>0.1</v>
      </c>
      <c r="P130" s="1178">
        <v>0.1</v>
      </c>
      <c r="Q130" s="1181">
        <v>0.1</v>
      </c>
      <c r="R130" s="812">
        <f>+$J130</f>
        <v>948</v>
      </c>
      <c r="S130" s="231" t="s">
        <v>7510</v>
      </c>
      <c r="T130" s="235" t="s">
        <v>3821</v>
      </c>
      <c r="U130" s="235" t="s">
        <v>3827</v>
      </c>
      <c r="V130" s="235" t="s">
        <v>3830</v>
      </c>
      <c r="W130" s="231" t="s">
        <v>7528</v>
      </c>
      <c r="X130" s="256">
        <v>44972</v>
      </c>
      <c r="Y130" s="256">
        <v>45000</v>
      </c>
      <c r="Z130" s="256"/>
      <c r="AA130" s="256"/>
      <c r="AB130" s="812">
        <f t="shared" ref="AB130" si="181">+$J130</f>
        <v>948</v>
      </c>
      <c r="AC130" s="827">
        <f t="shared" ref="AC130" si="182">+L130</f>
        <v>0.35</v>
      </c>
      <c r="AD130" s="309">
        <f t="shared" si="87"/>
        <v>1.9857142857142858</v>
      </c>
      <c r="AE130" s="309">
        <f t="shared" si="87"/>
        <v>1.9857142857142858</v>
      </c>
      <c r="AF130" s="44">
        <f t="shared" si="87"/>
        <v>0</v>
      </c>
      <c r="AG130" s="44">
        <f t="shared" si="86"/>
        <v>0</v>
      </c>
      <c r="AH130" s="44">
        <f t="shared" si="86"/>
        <v>0</v>
      </c>
      <c r="AI130" s="44">
        <f t="shared" si="86"/>
        <v>0</v>
      </c>
      <c r="AJ130" s="44">
        <f t="shared" si="86"/>
        <v>0</v>
      </c>
      <c r="AK130" s="812">
        <f t="shared" ref="AK130" si="183">+$J130</f>
        <v>948</v>
      </c>
      <c r="AL130" s="830">
        <f t="shared" si="156"/>
        <v>0.05</v>
      </c>
      <c r="AM130" s="44">
        <f t="shared" si="101"/>
        <v>0.49642857142857144</v>
      </c>
      <c r="AN130" s="310">
        <f>+(13.9/4)/7</f>
        <v>0.49642857142857144</v>
      </c>
      <c r="AO130" s="47"/>
      <c r="AP130" s="47"/>
      <c r="AQ130" s="47"/>
      <c r="AR130" s="47"/>
      <c r="AS130" s="47"/>
      <c r="AT130" s="812">
        <f t="shared" ref="AT130" si="184">+$J130</f>
        <v>948</v>
      </c>
      <c r="AU130" s="833">
        <f t="shared" si="158"/>
        <v>0.1</v>
      </c>
      <c r="AV130" s="309">
        <v>0.49642857142857144</v>
      </c>
      <c r="AW130" s="310">
        <v>0.49642857142857144</v>
      </c>
      <c r="AX130" s="47"/>
      <c r="AY130" s="47"/>
      <c r="AZ130" s="47"/>
      <c r="BA130" s="47"/>
      <c r="BB130" s="47"/>
      <c r="BC130" s="812">
        <f t="shared" ref="BC130" si="185">+$J130</f>
        <v>948</v>
      </c>
      <c r="BD130" s="809">
        <f t="shared" si="160"/>
        <v>0.1</v>
      </c>
      <c r="BE130" s="305">
        <v>0.49642857142857144</v>
      </c>
      <c r="BF130" s="306">
        <v>0.49642857142857144</v>
      </c>
      <c r="BG130" s="47"/>
      <c r="BH130" s="47"/>
      <c r="BI130" s="47"/>
      <c r="BJ130" s="47"/>
      <c r="BK130" s="47"/>
      <c r="BL130" s="812">
        <f t="shared" ref="BL130" si="186">+$J130</f>
        <v>948</v>
      </c>
      <c r="BM130" s="815">
        <f t="shared" si="162"/>
        <v>0.1</v>
      </c>
      <c r="BN130" s="305">
        <v>0.49642857142857144</v>
      </c>
      <c r="BO130" s="306">
        <v>0.49642857142857144</v>
      </c>
      <c r="BP130" s="47"/>
      <c r="BQ130" s="47"/>
      <c r="BR130" s="47"/>
      <c r="BS130" s="47"/>
      <c r="BT130" s="47"/>
      <c r="BU130" s="818"/>
      <c r="BV130" s="819"/>
      <c r="BW130" s="819"/>
      <c r="BX130" s="819"/>
      <c r="BY130" s="819"/>
      <c r="BZ130" s="819"/>
      <c r="CA130" s="819"/>
      <c r="CB130" s="819"/>
      <c r="CC130" s="820"/>
    </row>
    <row r="131" spans="1:81" s="58" customFormat="1" ht="40.200000000000003" customHeight="1" x14ac:dyDescent="0.3">
      <c r="A131" s="34"/>
      <c r="B131" s="907"/>
      <c r="C131" s="869"/>
      <c r="D131" s="872"/>
      <c r="E131" s="852"/>
      <c r="F131" s="852"/>
      <c r="G131" s="852"/>
      <c r="H131" s="852"/>
      <c r="I131" s="1185"/>
      <c r="J131" s="813"/>
      <c r="K131" s="855"/>
      <c r="L131" s="1188"/>
      <c r="M131" s="861"/>
      <c r="N131" s="1194"/>
      <c r="O131" s="840"/>
      <c r="P131" s="864"/>
      <c r="Q131" s="867"/>
      <c r="R131" s="813"/>
      <c r="S131" s="261" t="s">
        <v>7529</v>
      </c>
      <c r="T131" s="393" t="s">
        <v>3821</v>
      </c>
      <c r="U131" s="393" t="s">
        <v>3827</v>
      </c>
      <c r="V131" s="393" t="s">
        <v>3830</v>
      </c>
      <c r="W131" s="261" t="s">
        <v>7530</v>
      </c>
      <c r="X131" s="259">
        <v>44986</v>
      </c>
      <c r="Y131" s="259">
        <v>45260</v>
      </c>
      <c r="Z131" s="259"/>
      <c r="AA131" s="259"/>
      <c r="AB131" s="813"/>
      <c r="AC131" s="828"/>
      <c r="AD131" s="707">
        <v>0.49642857142857144</v>
      </c>
      <c r="AE131" s="707">
        <v>0.49642857142857144</v>
      </c>
      <c r="AF131" s="427">
        <v>0</v>
      </c>
      <c r="AG131" s="427">
        <v>0</v>
      </c>
      <c r="AH131" s="427">
        <v>0</v>
      </c>
      <c r="AI131" s="427">
        <v>0</v>
      </c>
      <c r="AJ131" s="427">
        <v>0</v>
      </c>
      <c r="AK131" s="813"/>
      <c r="AL131" s="831"/>
      <c r="AM131" s="427">
        <v>0.49642857142857144</v>
      </c>
      <c r="AN131" s="708">
        <v>0.49642857142857144</v>
      </c>
      <c r="AO131" s="428"/>
      <c r="AP131" s="428"/>
      <c r="AQ131" s="428"/>
      <c r="AR131" s="428"/>
      <c r="AS131" s="428"/>
      <c r="AT131" s="813"/>
      <c r="AU131" s="834"/>
      <c r="AV131" s="707">
        <v>0.49642857142857144</v>
      </c>
      <c r="AW131" s="708">
        <v>0.49642857142857144</v>
      </c>
      <c r="AX131" s="428"/>
      <c r="AY131" s="428"/>
      <c r="AZ131" s="428"/>
      <c r="BA131" s="428"/>
      <c r="BB131" s="428"/>
      <c r="BC131" s="813"/>
      <c r="BD131" s="810"/>
      <c r="BE131" s="709">
        <v>0.49642857142857144</v>
      </c>
      <c r="BF131" s="710">
        <v>0.49642857142857144</v>
      </c>
      <c r="BG131" s="428"/>
      <c r="BH131" s="428"/>
      <c r="BI131" s="428"/>
      <c r="BJ131" s="428"/>
      <c r="BK131" s="428"/>
      <c r="BL131" s="813"/>
      <c r="BM131" s="816"/>
      <c r="BN131" s="709">
        <v>0.49642857142857144</v>
      </c>
      <c r="BO131" s="710">
        <v>0.49642857142857144</v>
      </c>
      <c r="BP131" s="428"/>
      <c r="BQ131" s="428"/>
      <c r="BR131" s="428"/>
      <c r="BS131" s="428"/>
      <c r="BT131" s="428"/>
      <c r="BU131" s="429"/>
      <c r="BV131" s="430"/>
      <c r="BW131" s="430"/>
      <c r="BX131" s="430"/>
      <c r="BY131" s="430"/>
      <c r="BZ131" s="430"/>
      <c r="CA131" s="430"/>
      <c r="CB131" s="430"/>
      <c r="CC131" s="431"/>
    </row>
    <row r="132" spans="1:81" s="58" customFormat="1" ht="40.200000000000003" customHeight="1" x14ac:dyDescent="0.3">
      <c r="A132" s="34"/>
      <c r="B132" s="907"/>
      <c r="C132" s="869"/>
      <c r="D132" s="872"/>
      <c r="E132" s="852"/>
      <c r="F132" s="852"/>
      <c r="G132" s="852"/>
      <c r="H132" s="852"/>
      <c r="I132" s="1185"/>
      <c r="J132" s="813"/>
      <c r="K132" s="855"/>
      <c r="L132" s="1188"/>
      <c r="M132" s="861"/>
      <c r="N132" s="1194"/>
      <c r="O132" s="840"/>
      <c r="P132" s="864"/>
      <c r="Q132" s="867"/>
      <c r="R132" s="813"/>
      <c r="S132" s="261" t="s">
        <v>7531</v>
      </c>
      <c r="T132" s="393" t="s">
        <v>3821</v>
      </c>
      <c r="U132" s="393" t="s">
        <v>3827</v>
      </c>
      <c r="V132" s="393" t="s">
        <v>3830</v>
      </c>
      <c r="W132" s="261" t="s">
        <v>7532</v>
      </c>
      <c r="X132" s="259">
        <v>44986</v>
      </c>
      <c r="Y132" s="259">
        <v>45046</v>
      </c>
      <c r="Z132" s="259"/>
      <c r="AA132" s="259"/>
      <c r="AB132" s="813"/>
      <c r="AC132" s="828"/>
      <c r="AD132" s="707">
        <v>0.49642857142857144</v>
      </c>
      <c r="AE132" s="707">
        <v>0.49642857142857144</v>
      </c>
      <c r="AF132" s="427">
        <v>0</v>
      </c>
      <c r="AG132" s="427">
        <v>0</v>
      </c>
      <c r="AH132" s="427">
        <v>0</v>
      </c>
      <c r="AI132" s="427">
        <v>0</v>
      </c>
      <c r="AJ132" s="427">
        <v>0</v>
      </c>
      <c r="AK132" s="813"/>
      <c r="AL132" s="831"/>
      <c r="AM132" s="427">
        <v>0.49642857142857144</v>
      </c>
      <c r="AN132" s="708">
        <v>0.49642857142857144</v>
      </c>
      <c r="AO132" s="428"/>
      <c r="AP132" s="428"/>
      <c r="AQ132" s="428"/>
      <c r="AR132" s="428"/>
      <c r="AS132" s="428"/>
      <c r="AT132" s="813"/>
      <c r="AU132" s="834"/>
      <c r="AV132" s="707">
        <v>0.49642857142857144</v>
      </c>
      <c r="AW132" s="708">
        <v>0.49642857142857144</v>
      </c>
      <c r="AX132" s="428"/>
      <c r="AY132" s="428"/>
      <c r="AZ132" s="428"/>
      <c r="BA132" s="428"/>
      <c r="BB132" s="428"/>
      <c r="BC132" s="813"/>
      <c r="BD132" s="810"/>
      <c r="BE132" s="709">
        <v>0.49642857142857144</v>
      </c>
      <c r="BF132" s="710">
        <v>0.49642857142857144</v>
      </c>
      <c r="BG132" s="428"/>
      <c r="BH132" s="428"/>
      <c r="BI132" s="428"/>
      <c r="BJ132" s="428"/>
      <c r="BK132" s="428"/>
      <c r="BL132" s="813"/>
      <c r="BM132" s="816"/>
      <c r="BN132" s="709">
        <v>0.49642857142857144</v>
      </c>
      <c r="BO132" s="710">
        <v>0.49642857142857144</v>
      </c>
      <c r="BP132" s="428"/>
      <c r="BQ132" s="428"/>
      <c r="BR132" s="428"/>
      <c r="BS132" s="428"/>
      <c r="BT132" s="428"/>
      <c r="BU132" s="429"/>
      <c r="BV132" s="430"/>
      <c r="BW132" s="430"/>
      <c r="BX132" s="430"/>
      <c r="BY132" s="430"/>
      <c r="BZ132" s="430"/>
      <c r="CA132" s="430"/>
      <c r="CB132" s="430"/>
      <c r="CC132" s="431"/>
    </row>
    <row r="133" spans="1:81" s="58" customFormat="1" ht="40.200000000000003" customHeight="1" x14ac:dyDescent="0.3">
      <c r="A133" s="34"/>
      <c r="B133" s="907"/>
      <c r="C133" s="869"/>
      <c r="D133" s="872"/>
      <c r="E133" s="852"/>
      <c r="F133" s="852"/>
      <c r="G133" s="852"/>
      <c r="H133" s="852"/>
      <c r="I133" s="1185"/>
      <c r="J133" s="813"/>
      <c r="K133" s="855"/>
      <c r="L133" s="1188"/>
      <c r="M133" s="861"/>
      <c r="N133" s="1194"/>
      <c r="O133" s="840"/>
      <c r="P133" s="864"/>
      <c r="Q133" s="867"/>
      <c r="R133" s="813"/>
      <c r="S133" s="261" t="s">
        <v>7533</v>
      </c>
      <c r="T133" s="393" t="s">
        <v>3821</v>
      </c>
      <c r="U133" s="393" t="s">
        <v>3827</v>
      </c>
      <c r="V133" s="393" t="s">
        <v>3830</v>
      </c>
      <c r="W133" s="261" t="s">
        <v>7534</v>
      </c>
      <c r="X133" s="259">
        <v>45017</v>
      </c>
      <c r="Y133" s="259">
        <v>45107</v>
      </c>
      <c r="Z133" s="259"/>
      <c r="AA133" s="259"/>
      <c r="AB133" s="813"/>
      <c r="AC133" s="828"/>
      <c r="AD133" s="707">
        <v>0.49642857142857144</v>
      </c>
      <c r="AE133" s="707">
        <v>0.49642857142857144</v>
      </c>
      <c r="AF133" s="427">
        <v>0</v>
      </c>
      <c r="AG133" s="427">
        <v>0</v>
      </c>
      <c r="AH133" s="427">
        <v>0</v>
      </c>
      <c r="AI133" s="427">
        <v>0</v>
      </c>
      <c r="AJ133" s="427">
        <v>0</v>
      </c>
      <c r="AK133" s="813"/>
      <c r="AL133" s="831"/>
      <c r="AM133" s="427">
        <v>0.49642857142857144</v>
      </c>
      <c r="AN133" s="708">
        <v>0.49642857142857144</v>
      </c>
      <c r="AO133" s="428"/>
      <c r="AP133" s="428"/>
      <c r="AQ133" s="428"/>
      <c r="AR133" s="428"/>
      <c r="AS133" s="428"/>
      <c r="AT133" s="813"/>
      <c r="AU133" s="834"/>
      <c r="AV133" s="707">
        <v>0.49642857142857144</v>
      </c>
      <c r="AW133" s="708">
        <v>0.49642857142857144</v>
      </c>
      <c r="AX133" s="428"/>
      <c r="AY133" s="428"/>
      <c r="AZ133" s="428"/>
      <c r="BA133" s="428"/>
      <c r="BB133" s="428"/>
      <c r="BC133" s="813"/>
      <c r="BD133" s="810"/>
      <c r="BE133" s="709">
        <v>0.49642857142857144</v>
      </c>
      <c r="BF133" s="710">
        <v>0.49642857142857144</v>
      </c>
      <c r="BG133" s="428"/>
      <c r="BH133" s="428"/>
      <c r="BI133" s="428"/>
      <c r="BJ133" s="428"/>
      <c r="BK133" s="428"/>
      <c r="BL133" s="813"/>
      <c r="BM133" s="816"/>
      <c r="BN133" s="709">
        <v>0.49642857142857144</v>
      </c>
      <c r="BO133" s="710">
        <v>0.49642857142857144</v>
      </c>
      <c r="BP133" s="428"/>
      <c r="BQ133" s="428"/>
      <c r="BR133" s="428"/>
      <c r="BS133" s="428"/>
      <c r="BT133" s="428"/>
      <c r="BU133" s="429"/>
      <c r="BV133" s="430"/>
      <c r="BW133" s="430"/>
      <c r="BX133" s="430"/>
      <c r="BY133" s="430"/>
      <c r="BZ133" s="430"/>
      <c r="CA133" s="430"/>
      <c r="CB133" s="430"/>
      <c r="CC133" s="431"/>
    </row>
    <row r="134" spans="1:81" s="58" customFormat="1" ht="40.200000000000003" customHeight="1" x14ac:dyDescent="0.3">
      <c r="A134" s="34"/>
      <c r="B134" s="907"/>
      <c r="C134" s="869"/>
      <c r="D134" s="872"/>
      <c r="E134" s="852"/>
      <c r="F134" s="852"/>
      <c r="G134" s="852"/>
      <c r="H134" s="852"/>
      <c r="I134" s="1185"/>
      <c r="J134" s="813"/>
      <c r="K134" s="855"/>
      <c r="L134" s="1188"/>
      <c r="M134" s="861"/>
      <c r="N134" s="1194"/>
      <c r="O134" s="840"/>
      <c r="P134" s="864"/>
      <c r="Q134" s="867"/>
      <c r="R134" s="813"/>
      <c r="S134" s="39" t="s">
        <v>7535</v>
      </c>
      <c r="T134" s="236" t="s">
        <v>3821</v>
      </c>
      <c r="U134" s="236" t="s">
        <v>3827</v>
      </c>
      <c r="V134" s="236" t="s">
        <v>3830</v>
      </c>
      <c r="W134" s="39" t="s">
        <v>7536</v>
      </c>
      <c r="X134" s="31">
        <v>44986</v>
      </c>
      <c r="Y134" s="31">
        <v>45046</v>
      </c>
      <c r="Z134" s="31"/>
      <c r="AA134" s="31"/>
      <c r="AB134" s="813"/>
      <c r="AC134" s="828"/>
      <c r="AD134" s="311">
        <f t="shared" si="87"/>
        <v>1.9857142857142858</v>
      </c>
      <c r="AE134" s="311">
        <f t="shared" si="87"/>
        <v>1.9857142857142858</v>
      </c>
      <c r="AF134" s="51">
        <f t="shared" si="87"/>
        <v>0</v>
      </c>
      <c r="AG134" s="51">
        <f t="shared" si="86"/>
        <v>0</v>
      </c>
      <c r="AH134" s="51">
        <f t="shared" si="86"/>
        <v>0</v>
      </c>
      <c r="AI134" s="51">
        <f t="shared" si="86"/>
        <v>0</v>
      </c>
      <c r="AJ134" s="51">
        <f t="shared" si="86"/>
        <v>0</v>
      </c>
      <c r="AK134" s="813"/>
      <c r="AL134" s="831"/>
      <c r="AM134" s="51">
        <f t="shared" si="101"/>
        <v>0.49642857142857144</v>
      </c>
      <c r="AN134" s="312">
        <v>0.49642857142857144</v>
      </c>
      <c r="AO134" s="257"/>
      <c r="AP134" s="257"/>
      <c r="AQ134" s="257"/>
      <c r="AR134" s="257"/>
      <c r="AS134" s="257"/>
      <c r="AT134" s="813"/>
      <c r="AU134" s="834"/>
      <c r="AV134" s="311">
        <v>0.49642857142857144</v>
      </c>
      <c r="AW134" s="312">
        <v>0.49642857142857144</v>
      </c>
      <c r="AX134" s="257"/>
      <c r="AY134" s="257"/>
      <c r="AZ134" s="257"/>
      <c r="BA134" s="257"/>
      <c r="BB134" s="257"/>
      <c r="BC134" s="813"/>
      <c r="BD134" s="810"/>
      <c r="BE134" s="307">
        <v>0.49642857142857144</v>
      </c>
      <c r="BF134" s="564">
        <v>0.49642857142857144</v>
      </c>
      <c r="BG134" s="257"/>
      <c r="BH134" s="257"/>
      <c r="BI134" s="257"/>
      <c r="BJ134" s="257"/>
      <c r="BK134" s="257"/>
      <c r="BL134" s="813"/>
      <c r="BM134" s="816"/>
      <c r="BN134" s="307">
        <v>0.49642857142857144</v>
      </c>
      <c r="BO134" s="564">
        <v>0.49642857142857144</v>
      </c>
      <c r="BP134" s="257"/>
      <c r="BQ134" s="257"/>
      <c r="BR134" s="257"/>
      <c r="BS134" s="257"/>
      <c r="BT134" s="257"/>
      <c r="BU134" s="821"/>
      <c r="BV134" s="822"/>
      <c r="BW134" s="822"/>
      <c r="BX134" s="822"/>
      <c r="BY134" s="822"/>
      <c r="BZ134" s="822"/>
      <c r="CA134" s="822"/>
      <c r="CB134" s="822"/>
      <c r="CC134" s="823"/>
    </row>
    <row r="135" spans="1:81" s="58" customFormat="1" ht="40.200000000000003" customHeight="1" x14ac:dyDescent="0.3">
      <c r="A135" s="34"/>
      <c r="B135" s="907"/>
      <c r="C135" s="869"/>
      <c r="D135" s="872"/>
      <c r="E135" s="852"/>
      <c r="F135" s="852"/>
      <c r="G135" s="852"/>
      <c r="H135" s="852"/>
      <c r="I135" s="1185"/>
      <c r="J135" s="813"/>
      <c r="K135" s="855"/>
      <c r="L135" s="1188"/>
      <c r="M135" s="861"/>
      <c r="N135" s="1194"/>
      <c r="O135" s="840"/>
      <c r="P135" s="864"/>
      <c r="Q135" s="867"/>
      <c r="R135" s="813"/>
      <c r="S135" s="39" t="s">
        <v>7537</v>
      </c>
      <c r="T135" s="236" t="s">
        <v>3821</v>
      </c>
      <c r="U135" s="236" t="s">
        <v>3827</v>
      </c>
      <c r="V135" s="236" t="s">
        <v>3830</v>
      </c>
      <c r="W135" s="39" t="s">
        <v>7538</v>
      </c>
      <c r="X135" s="31">
        <v>45047</v>
      </c>
      <c r="Y135" s="31">
        <v>45260</v>
      </c>
      <c r="Z135" s="31"/>
      <c r="AA135" s="31"/>
      <c r="AB135" s="813"/>
      <c r="AC135" s="828"/>
      <c r="AD135" s="311">
        <f t="shared" si="87"/>
        <v>1.9857142857142858</v>
      </c>
      <c r="AE135" s="311">
        <f t="shared" si="87"/>
        <v>1.9857142857142858</v>
      </c>
      <c r="AF135" s="51">
        <f t="shared" si="87"/>
        <v>0</v>
      </c>
      <c r="AG135" s="51">
        <f t="shared" si="86"/>
        <v>0</v>
      </c>
      <c r="AH135" s="51">
        <f t="shared" si="86"/>
        <v>0</v>
      </c>
      <c r="AI135" s="51">
        <f t="shared" si="86"/>
        <v>0</v>
      </c>
      <c r="AJ135" s="51">
        <f t="shared" si="86"/>
        <v>0</v>
      </c>
      <c r="AK135" s="813"/>
      <c r="AL135" s="831"/>
      <c r="AM135" s="51">
        <f t="shared" si="101"/>
        <v>0.49642857142857144</v>
      </c>
      <c r="AN135" s="312">
        <v>0.49642857142857144</v>
      </c>
      <c r="AO135" s="257"/>
      <c r="AP135" s="257"/>
      <c r="AQ135" s="257"/>
      <c r="AR135" s="257"/>
      <c r="AS135" s="257"/>
      <c r="AT135" s="813"/>
      <c r="AU135" s="834"/>
      <c r="AV135" s="311">
        <v>0.49642857142857144</v>
      </c>
      <c r="AW135" s="312">
        <v>0.49642857142857144</v>
      </c>
      <c r="AX135" s="257"/>
      <c r="AY135" s="257"/>
      <c r="AZ135" s="257"/>
      <c r="BA135" s="257"/>
      <c r="BB135" s="257"/>
      <c r="BC135" s="813"/>
      <c r="BD135" s="810"/>
      <c r="BE135" s="307">
        <v>0.49642857142857144</v>
      </c>
      <c r="BF135" s="564">
        <v>0.49642857142857144</v>
      </c>
      <c r="BG135" s="257"/>
      <c r="BH135" s="257"/>
      <c r="BI135" s="257"/>
      <c r="BJ135" s="257"/>
      <c r="BK135" s="257"/>
      <c r="BL135" s="813"/>
      <c r="BM135" s="816"/>
      <c r="BN135" s="307">
        <v>0.49642857142857144</v>
      </c>
      <c r="BO135" s="564">
        <v>0.49642857142857144</v>
      </c>
      <c r="BP135" s="257"/>
      <c r="BQ135" s="257"/>
      <c r="BR135" s="257"/>
      <c r="BS135" s="257"/>
      <c r="BT135" s="257"/>
      <c r="BU135" s="821"/>
      <c r="BV135" s="822"/>
      <c r="BW135" s="822"/>
      <c r="BX135" s="822"/>
      <c r="BY135" s="822"/>
      <c r="BZ135" s="822"/>
      <c r="CA135" s="822"/>
      <c r="CB135" s="822"/>
      <c r="CC135" s="823"/>
    </row>
    <row r="136" spans="1:81" s="58" customFormat="1" ht="40.200000000000003" customHeight="1" thickBot="1" x14ac:dyDescent="0.35">
      <c r="A136" s="34"/>
      <c r="B136" s="907"/>
      <c r="C136" s="869"/>
      <c r="D136" s="873"/>
      <c r="E136" s="853"/>
      <c r="F136" s="853"/>
      <c r="G136" s="853"/>
      <c r="H136" s="853"/>
      <c r="I136" s="1186"/>
      <c r="J136" s="814"/>
      <c r="K136" s="856"/>
      <c r="L136" s="1189"/>
      <c r="M136" s="862"/>
      <c r="N136" s="1195"/>
      <c r="O136" s="841"/>
      <c r="P136" s="865"/>
      <c r="Q136" s="874"/>
      <c r="R136" s="814"/>
      <c r="S136" s="232" t="s">
        <v>7539</v>
      </c>
      <c r="T136" s="237" t="s">
        <v>3821</v>
      </c>
      <c r="U136" s="237" t="s">
        <v>3827</v>
      </c>
      <c r="V136" s="237" t="s">
        <v>3830</v>
      </c>
      <c r="W136" s="232" t="s">
        <v>7540</v>
      </c>
      <c r="X136" s="260">
        <v>45231</v>
      </c>
      <c r="Y136" s="260">
        <v>45275</v>
      </c>
      <c r="Z136" s="260"/>
      <c r="AA136" s="260"/>
      <c r="AB136" s="814"/>
      <c r="AC136" s="829"/>
      <c r="AD136" s="313">
        <f t="shared" si="87"/>
        <v>1.9857142857142858</v>
      </c>
      <c r="AE136" s="313">
        <f t="shared" si="87"/>
        <v>1.9857142857142858</v>
      </c>
      <c r="AF136" s="46">
        <f t="shared" si="87"/>
        <v>0</v>
      </c>
      <c r="AG136" s="46">
        <f t="shared" si="86"/>
        <v>0</v>
      </c>
      <c r="AH136" s="46">
        <f t="shared" si="86"/>
        <v>0</v>
      </c>
      <c r="AI136" s="46">
        <f t="shared" si="86"/>
        <v>0</v>
      </c>
      <c r="AJ136" s="46">
        <f t="shared" si="86"/>
        <v>0</v>
      </c>
      <c r="AK136" s="814"/>
      <c r="AL136" s="832"/>
      <c r="AM136" s="46">
        <f t="shared" si="101"/>
        <v>0.49642857142857144</v>
      </c>
      <c r="AN136" s="314">
        <v>0.49642857142857144</v>
      </c>
      <c r="AO136" s="49"/>
      <c r="AP136" s="49"/>
      <c r="AQ136" s="49"/>
      <c r="AR136" s="49"/>
      <c r="AS136" s="49"/>
      <c r="AT136" s="814"/>
      <c r="AU136" s="835"/>
      <c r="AV136" s="313">
        <v>0.49642857142857144</v>
      </c>
      <c r="AW136" s="314">
        <v>0.49642857142857144</v>
      </c>
      <c r="AX136" s="49"/>
      <c r="AY136" s="49"/>
      <c r="AZ136" s="49"/>
      <c r="BA136" s="49"/>
      <c r="BB136" s="49"/>
      <c r="BC136" s="814"/>
      <c r="BD136" s="811"/>
      <c r="BE136" s="308">
        <v>0.49642857142857144</v>
      </c>
      <c r="BF136" s="616">
        <v>0.49642857142857144</v>
      </c>
      <c r="BG136" s="49"/>
      <c r="BH136" s="49"/>
      <c r="BI136" s="49"/>
      <c r="BJ136" s="49"/>
      <c r="BK136" s="49"/>
      <c r="BL136" s="814"/>
      <c r="BM136" s="817"/>
      <c r="BN136" s="308">
        <v>0.49642857142857144</v>
      </c>
      <c r="BO136" s="616">
        <v>0.49642857142857144</v>
      </c>
      <c r="BP136" s="49"/>
      <c r="BQ136" s="49"/>
      <c r="BR136" s="49"/>
      <c r="BS136" s="49"/>
      <c r="BT136" s="49"/>
      <c r="BU136" s="824"/>
      <c r="BV136" s="825"/>
      <c r="BW136" s="825"/>
      <c r="BX136" s="825"/>
      <c r="BY136" s="825"/>
      <c r="BZ136" s="825"/>
      <c r="CA136" s="825"/>
      <c r="CB136" s="825"/>
      <c r="CC136" s="826"/>
    </row>
    <row r="137" spans="1:81" s="58" customFormat="1" ht="40.200000000000003" customHeight="1" thickTop="1" x14ac:dyDescent="0.3">
      <c r="A137" s="34"/>
      <c r="B137" s="907"/>
      <c r="C137" s="869"/>
      <c r="D137" s="871">
        <v>2301</v>
      </c>
      <c r="E137" s="851" t="s">
        <v>3946</v>
      </c>
      <c r="F137" s="851">
        <v>2301075</v>
      </c>
      <c r="G137" s="851" t="s">
        <v>7362</v>
      </c>
      <c r="H137" s="851" t="s">
        <v>7363</v>
      </c>
      <c r="I137" s="1184">
        <v>2021004540213</v>
      </c>
      <c r="J137" s="812">
        <v>949</v>
      </c>
      <c r="K137" s="854" t="str">
        <f>+[28]Metas!K1108</f>
        <v>Modelo de Política de Seguridad implementado</v>
      </c>
      <c r="L137" s="857">
        <v>1</v>
      </c>
      <c r="M137" s="860">
        <f>SUM(N137:Q137)</f>
        <v>1</v>
      </c>
      <c r="N137" s="836"/>
      <c r="O137" s="839"/>
      <c r="P137" s="863"/>
      <c r="Q137" s="866">
        <v>1</v>
      </c>
      <c r="R137" s="812">
        <f>+$J137</f>
        <v>949</v>
      </c>
      <c r="S137" s="231" t="s">
        <v>7510</v>
      </c>
      <c r="T137" s="235" t="s">
        <v>3821</v>
      </c>
      <c r="U137" s="235" t="s">
        <v>3827</v>
      </c>
      <c r="V137" s="235" t="s">
        <v>3830</v>
      </c>
      <c r="W137" s="231" t="s">
        <v>7541</v>
      </c>
      <c r="X137" s="256">
        <v>44972</v>
      </c>
      <c r="Y137" s="256">
        <v>45275</v>
      </c>
      <c r="Z137" s="256"/>
      <c r="AA137" s="256"/>
      <c r="AB137" s="812">
        <f t="shared" ref="AB137" si="187">+$J137</f>
        <v>949</v>
      </c>
      <c r="AC137" s="827">
        <f t="shared" ref="AC137" si="188">+L137</f>
        <v>1</v>
      </c>
      <c r="AD137" s="309">
        <f t="shared" si="87"/>
        <v>3.4750000000000001</v>
      </c>
      <c r="AE137" s="309">
        <f t="shared" si="87"/>
        <v>3.4750000000000001</v>
      </c>
      <c r="AF137" s="44">
        <f t="shared" si="87"/>
        <v>0</v>
      </c>
      <c r="AG137" s="44">
        <f t="shared" si="86"/>
        <v>0</v>
      </c>
      <c r="AH137" s="44">
        <f t="shared" si="86"/>
        <v>0</v>
      </c>
      <c r="AI137" s="44">
        <f t="shared" si="86"/>
        <v>0</v>
      </c>
      <c r="AJ137" s="44">
        <f t="shared" ref="AJ137:AJ152" si="189">+AS137+BB137+BK137+BT137</f>
        <v>0</v>
      </c>
      <c r="AK137" s="812">
        <f t="shared" ref="AK137" si="190">+$J137</f>
        <v>949</v>
      </c>
      <c r="AL137" s="830">
        <f t="shared" si="156"/>
        <v>0</v>
      </c>
      <c r="AM137" s="44">
        <f t="shared" si="101"/>
        <v>0.86875000000000002</v>
      </c>
      <c r="AN137" s="310">
        <f>+(13.9/4)/4</f>
        <v>0.86875000000000002</v>
      </c>
      <c r="AO137" s="47"/>
      <c r="AP137" s="47"/>
      <c r="AQ137" s="47"/>
      <c r="AR137" s="47"/>
      <c r="AS137" s="47"/>
      <c r="AT137" s="812">
        <f t="shared" ref="AT137" si="191">+$J137</f>
        <v>949</v>
      </c>
      <c r="AU137" s="833">
        <f t="shared" si="158"/>
        <v>0</v>
      </c>
      <c r="AV137" s="44">
        <f t="shared" si="102"/>
        <v>0.86875000000000002</v>
      </c>
      <c r="AW137" s="310">
        <v>0.86875000000000002</v>
      </c>
      <c r="AX137" s="47"/>
      <c r="AY137" s="47"/>
      <c r="AZ137" s="47"/>
      <c r="BA137" s="47"/>
      <c r="BB137" s="47"/>
      <c r="BC137" s="812">
        <f t="shared" ref="BC137" si="192">+$J137</f>
        <v>949</v>
      </c>
      <c r="BD137" s="809">
        <f t="shared" si="160"/>
        <v>0</v>
      </c>
      <c r="BE137" s="44">
        <f t="shared" si="103"/>
        <v>0.86875000000000002</v>
      </c>
      <c r="BF137" s="310">
        <v>0.86875000000000002</v>
      </c>
      <c r="BG137" s="47"/>
      <c r="BH137" s="47"/>
      <c r="BI137" s="47"/>
      <c r="BJ137" s="47"/>
      <c r="BK137" s="47"/>
      <c r="BL137" s="812">
        <f t="shared" ref="BL137" si="193">+$J137</f>
        <v>949</v>
      </c>
      <c r="BM137" s="815">
        <f t="shared" si="162"/>
        <v>1</v>
      </c>
      <c r="BN137" s="44">
        <f t="shared" si="104"/>
        <v>0.86875000000000002</v>
      </c>
      <c r="BO137" s="310">
        <v>0.86875000000000002</v>
      </c>
      <c r="BP137" s="47"/>
      <c r="BQ137" s="47"/>
      <c r="BR137" s="47"/>
      <c r="BS137" s="47"/>
      <c r="BT137" s="47"/>
      <c r="BU137" s="818"/>
      <c r="BV137" s="819"/>
      <c r="BW137" s="819"/>
      <c r="BX137" s="819"/>
      <c r="BY137" s="819"/>
      <c r="BZ137" s="819"/>
      <c r="CA137" s="819"/>
      <c r="CB137" s="819"/>
      <c r="CC137" s="820"/>
    </row>
    <row r="138" spans="1:81" s="58" customFormat="1" ht="40.200000000000003" customHeight="1" x14ac:dyDescent="0.3">
      <c r="A138" s="34"/>
      <c r="B138" s="907"/>
      <c r="C138" s="869"/>
      <c r="D138" s="872"/>
      <c r="E138" s="852"/>
      <c r="F138" s="852"/>
      <c r="G138" s="852"/>
      <c r="H138" s="852"/>
      <c r="I138" s="1185"/>
      <c r="J138" s="813"/>
      <c r="K138" s="855"/>
      <c r="L138" s="858"/>
      <c r="M138" s="861"/>
      <c r="N138" s="837"/>
      <c r="O138" s="840"/>
      <c r="P138" s="864"/>
      <c r="Q138" s="867"/>
      <c r="R138" s="813"/>
      <c r="S138" s="39" t="s">
        <v>7542</v>
      </c>
      <c r="T138" s="236" t="s">
        <v>3821</v>
      </c>
      <c r="U138" s="236" t="s">
        <v>3827</v>
      </c>
      <c r="V138" s="236" t="s">
        <v>3830</v>
      </c>
      <c r="W138" s="39" t="s">
        <v>7543</v>
      </c>
      <c r="X138" s="31">
        <v>44972</v>
      </c>
      <c r="Y138" s="31">
        <v>45275</v>
      </c>
      <c r="Z138" s="31"/>
      <c r="AA138" s="31"/>
      <c r="AB138" s="813"/>
      <c r="AC138" s="828"/>
      <c r="AD138" s="311">
        <f t="shared" si="87"/>
        <v>3.4750000000000001</v>
      </c>
      <c r="AE138" s="311">
        <f t="shared" si="87"/>
        <v>3.4750000000000001</v>
      </c>
      <c r="AF138" s="51">
        <f t="shared" si="87"/>
        <v>0</v>
      </c>
      <c r="AG138" s="51">
        <f t="shared" si="87"/>
        <v>0</v>
      </c>
      <c r="AH138" s="51">
        <f t="shared" si="87"/>
        <v>0</v>
      </c>
      <c r="AI138" s="51">
        <f t="shared" si="87"/>
        <v>0</v>
      </c>
      <c r="AJ138" s="51">
        <f t="shared" si="189"/>
        <v>0</v>
      </c>
      <c r="AK138" s="813"/>
      <c r="AL138" s="831"/>
      <c r="AM138" s="51">
        <f t="shared" si="101"/>
        <v>0.86875000000000002</v>
      </c>
      <c r="AN138" s="312">
        <v>0.86875000000000002</v>
      </c>
      <c r="AO138" s="257"/>
      <c r="AP138" s="257"/>
      <c r="AQ138" s="257"/>
      <c r="AR138" s="257"/>
      <c r="AS138" s="257"/>
      <c r="AT138" s="813"/>
      <c r="AU138" s="834"/>
      <c r="AV138" s="51">
        <f t="shared" si="102"/>
        <v>0.86875000000000002</v>
      </c>
      <c r="AW138" s="312">
        <v>0.86875000000000002</v>
      </c>
      <c r="AX138" s="257"/>
      <c r="AY138" s="257"/>
      <c r="AZ138" s="257"/>
      <c r="BA138" s="257"/>
      <c r="BB138" s="257"/>
      <c r="BC138" s="813"/>
      <c r="BD138" s="810"/>
      <c r="BE138" s="51">
        <f t="shared" si="103"/>
        <v>0.86875000000000002</v>
      </c>
      <c r="BF138" s="312">
        <v>0.86875000000000002</v>
      </c>
      <c r="BG138" s="257"/>
      <c r="BH138" s="257"/>
      <c r="BI138" s="257"/>
      <c r="BJ138" s="257"/>
      <c r="BK138" s="257"/>
      <c r="BL138" s="813"/>
      <c r="BM138" s="816"/>
      <c r="BN138" s="51">
        <f t="shared" si="104"/>
        <v>0.86875000000000002</v>
      </c>
      <c r="BO138" s="312">
        <v>0.86875000000000002</v>
      </c>
      <c r="BP138" s="257"/>
      <c r="BQ138" s="257"/>
      <c r="BR138" s="257"/>
      <c r="BS138" s="257"/>
      <c r="BT138" s="257"/>
      <c r="BU138" s="821"/>
      <c r="BV138" s="822"/>
      <c r="BW138" s="822"/>
      <c r="BX138" s="822"/>
      <c r="BY138" s="822"/>
      <c r="BZ138" s="822"/>
      <c r="CA138" s="822"/>
      <c r="CB138" s="822"/>
      <c r="CC138" s="823"/>
    </row>
    <row r="139" spans="1:81" s="58" customFormat="1" ht="40.200000000000003" customHeight="1" x14ac:dyDescent="0.3">
      <c r="A139" s="34"/>
      <c r="B139" s="907"/>
      <c r="C139" s="869"/>
      <c r="D139" s="872"/>
      <c r="E139" s="852"/>
      <c r="F139" s="852"/>
      <c r="G139" s="852"/>
      <c r="H139" s="852"/>
      <c r="I139" s="1185"/>
      <c r="J139" s="813"/>
      <c r="K139" s="855"/>
      <c r="L139" s="858"/>
      <c r="M139" s="861"/>
      <c r="N139" s="837"/>
      <c r="O139" s="840"/>
      <c r="P139" s="864"/>
      <c r="Q139" s="867"/>
      <c r="R139" s="813"/>
      <c r="S139" s="39" t="s">
        <v>7544</v>
      </c>
      <c r="T139" s="236" t="s">
        <v>3821</v>
      </c>
      <c r="U139" s="236" t="s">
        <v>3827</v>
      </c>
      <c r="V139" s="236" t="s">
        <v>3830</v>
      </c>
      <c r="W139" s="39" t="s">
        <v>7545</v>
      </c>
      <c r="X139" s="31">
        <v>44972</v>
      </c>
      <c r="Y139" s="31">
        <v>45275</v>
      </c>
      <c r="Z139" s="31"/>
      <c r="AA139" s="31"/>
      <c r="AB139" s="813"/>
      <c r="AC139" s="828"/>
      <c r="AD139" s="311">
        <f t="shared" ref="AD139:AI152" si="194">+AM139+AV139+BE139+BN139</f>
        <v>3.4750000000000001</v>
      </c>
      <c r="AE139" s="311">
        <f t="shared" si="194"/>
        <v>3.4750000000000001</v>
      </c>
      <c r="AF139" s="51">
        <f t="shared" si="194"/>
        <v>0</v>
      </c>
      <c r="AG139" s="51">
        <f t="shared" si="194"/>
        <v>0</v>
      </c>
      <c r="AH139" s="51">
        <f t="shared" si="194"/>
        <v>0</v>
      </c>
      <c r="AI139" s="51">
        <f t="shared" si="194"/>
        <v>0</v>
      </c>
      <c r="AJ139" s="51">
        <f t="shared" si="189"/>
        <v>0</v>
      </c>
      <c r="AK139" s="813"/>
      <c r="AL139" s="831"/>
      <c r="AM139" s="51">
        <f t="shared" si="101"/>
        <v>0.86875000000000002</v>
      </c>
      <c r="AN139" s="312">
        <v>0.86875000000000002</v>
      </c>
      <c r="AO139" s="257"/>
      <c r="AP139" s="257"/>
      <c r="AQ139" s="257"/>
      <c r="AR139" s="257"/>
      <c r="AS139" s="257"/>
      <c r="AT139" s="813"/>
      <c r="AU139" s="834"/>
      <c r="AV139" s="51">
        <f t="shared" si="102"/>
        <v>0.86875000000000002</v>
      </c>
      <c r="AW139" s="312">
        <v>0.86875000000000002</v>
      </c>
      <c r="AX139" s="257"/>
      <c r="AY139" s="257"/>
      <c r="AZ139" s="257"/>
      <c r="BA139" s="257"/>
      <c r="BB139" s="257"/>
      <c r="BC139" s="813"/>
      <c r="BD139" s="810"/>
      <c r="BE139" s="51">
        <f t="shared" si="103"/>
        <v>0.86875000000000002</v>
      </c>
      <c r="BF139" s="312">
        <v>0.86875000000000002</v>
      </c>
      <c r="BG139" s="257"/>
      <c r="BH139" s="257"/>
      <c r="BI139" s="257"/>
      <c r="BJ139" s="257"/>
      <c r="BK139" s="257"/>
      <c r="BL139" s="813"/>
      <c r="BM139" s="816"/>
      <c r="BN139" s="51">
        <f t="shared" si="104"/>
        <v>0.86875000000000002</v>
      </c>
      <c r="BO139" s="312">
        <v>0.86875000000000002</v>
      </c>
      <c r="BP139" s="257"/>
      <c r="BQ139" s="257"/>
      <c r="BR139" s="257"/>
      <c r="BS139" s="257"/>
      <c r="BT139" s="257"/>
      <c r="BU139" s="821"/>
      <c r="BV139" s="822"/>
      <c r="BW139" s="822"/>
      <c r="BX139" s="822"/>
      <c r="BY139" s="822"/>
      <c r="BZ139" s="822"/>
      <c r="CA139" s="822"/>
      <c r="CB139" s="822"/>
      <c r="CC139" s="823"/>
    </row>
    <row r="140" spans="1:81" s="58" customFormat="1" ht="40.200000000000003" customHeight="1" thickBot="1" x14ac:dyDescent="0.35">
      <c r="A140" s="34"/>
      <c r="B140" s="907"/>
      <c r="C140" s="870"/>
      <c r="D140" s="873"/>
      <c r="E140" s="853"/>
      <c r="F140" s="853"/>
      <c r="G140" s="853"/>
      <c r="H140" s="853"/>
      <c r="I140" s="1186"/>
      <c r="J140" s="814"/>
      <c r="K140" s="856"/>
      <c r="L140" s="859"/>
      <c r="M140" s="862"/>
      <c r="N140" s="838"/>
      <c r="O140" s="841"/>
      <c r="P140" s="865"/>
      <c r="Q140" s="874"/>
      <c r="R140" s="814"/>
      <c r="S140" s="232" t="s">
        <v>7546</v>
      </c>
      <c r="T140" s="237" t="s">
        <v>3821</v>
      </c>
      <c r="U140" s="237" t="s">
        <v>3827</v>
      </c>
      <c r="V140" s="237" t="s">
        <v>3830</v>
      </c>
      <c r="W140" s="232" t="s">
        <v>7547</v>
      </c>
      <c r="X140" s="260">
        <v>44972</v>
      </c>
      <c r="Y140" s="260">
        <v>45275</v>
      </c>
      <c r="Z140" s="260"/>
      <c r="AA140" s="260"/>
      <c r="AB140" s="814"/>
      <c r="AC140" s="829"/>
      <c r="AD140" s="313">
        <f t="shared" si="194"/>
        <v>3.4750000000000001</v>
      </c>
      <c r="AE140" s="313">
        <f t="shared" si="194"/>
        <v>3.4750000000000001</v>
      </c>
      <c r="AF140" s="46">
        <f t="shared" si="194"/>
        <v>0</v>
      </c>
      <c r="AG140" s="46">
        <f t="shared" si="194"/>
        <v>0</v>
      </c>
      <c r="AH140" s="46">
        <f t="shared" si="194"/>
        <v>0</v>
      </c>
      <c r="AI140" s="46">
        <f t="shared" si="194"/>
        <v>0</v>
      </c>
      <c r="AJ140" s="46">
        <f t="shared" si="189"/>
        <v>0</v>
      </c>
      <c r="AK140" s="814"/>
      <c r="AL140" s="832"/>
      <c r="AM140" s="46">
        <f t="shared" si="101"/>
        <v>0.86875000000000002</v>
      </c>
      <c r="AN140" s="314">
        <v>0.86875000000000002</v>
      </c>
      <c r="AO140" s="49"/>
      <c r="AP140" s="49"/>
      <c r="AQ140" s="49"/>
      <c r="AR140" s="49"/>
      <c r="AS140" s="49"/>
      <c r="AT140" s="814"/>
      <c r="AU140" s="835"/>
      <c r="AV140" s="46">
        <f t="shared" si="102"/>
        <v>0.86875000000000002</v>
      </c>
      <c r="AW140" s="314">
        <v>0.86875000000000002</v>
      </c>
      <c r="AX140" s="49"/>
      <c r="AY140" s="49"/>
      <c r="AZ140" s="49"/>
      <c r="BA140" s="49"/>
      <c r="BB140" s="49"/>
      <c r="BC140" s="814"/>
      <c r="BD140" s="811"/>
      <c r="BE140" s="46">
        <f t="shared" si="103"/>
        <v>0.86875000000000002</v>
      </c>
      <c r="BF140" s="314">
        <v>0.86875000000000002</v>
      </c>
      <c r="BG140" s="49"/>
      <c r="BH140" s="49"/>
      <c r="BI140" s="49"/>
      <c r="BJ140" s="49"/>
      <c r="BK140" s="49"/>
      <c r="BL140" s="814"/>
      <c r="BM140" s="817"/>
      <c r="BN140" s="46">
        <f t="shared" si="104"/>
        <v>0.86875000000000002</v>
      </c>
      <c r="BO140" s="314">
        <v>0.86875000000000002</v>
      </c>
      <c r="BP140" s="49"/>
      <c r="BQ140" s="49"/>
      <c r="BR140" s="49"/>
      <c r="BS140" s="49"/>
      <c r="BT140" s="49"/>
      <c r="BU140" s="824"/>
      <c r="BV140" s="825"/>
      <c r="BW140" s="825"/>
      <c r="BX140" s="825"/>
      <c r="BY140" s="825"/>
      <c r="BZ140" s="825"/>
      <c r="CA140" s="825"/>
      <c r="CB140" s="825"/>
      <c r="CC140" s="826"/>
    </row>
    <row r="141" spans="1:81" s="58" customFormat="1" ht="40.200000000000003" customHeight="1" thickTop="1" x14ac:dyDescent="0.3">
      <c r="A141" s="34"/>
      <c r="B141" s="907"/>
      <c r="C141" s="1226" t="s">
        <v>1586</v>
      </c>
      <c r="D141" s="871">
        <v>2301</v>
      </c>
      <c r="E141" s="851" t="s">
        <v>3946</v>
      </c>
      <c r="F141" s="851">
        <v>2301075</v>
      </c>
      <c r="G141" s="851" t="s">
        <v>7362</v>
      </c>
      <c r="H141" s="851" t="s">
        <v>7363</v>
      </c>
      <c r="I141" s="1184">
        <v>2021004540213</v>
      </c>
      <c r="J141" s="812">
        <v>950</v>
      </c>
      <c r="K141" s="854" t="str">
        <f>+[28]Metas!K1109</f>
        <v xml:space="preserve">Alcaldías y entes descentralizados asistidos y monitoreados en Gobierno Digital </v>
      </c>
      <c r="L141" s="857">
        <v>45</v>
      </c>
      <c r="M141" s="860">
        <f>SUM(N141:Q141)</f>
        <v>45</v>
      </c>
      <c r="N141" s="836"/>
      <c r="O141" s="839">
        <v>15</v>
      </c>
      <c r="P141" s="863">
        <v>15</v>
      </c>
      <c r="Q141" s="866">
        <v>15</v>
      </c>
      <c r="R141" s="812">
        <f>+$J141</f>
        <v>950</v>
      </c>
      <c r="S141" s="231" t="s">
        <v>7548</v>
      </c>
      <c r="T141" s="235" t="s">
        <v>3821</v>
      </c>
      <c r="U141" s="235" t="s">
        <v>3827</v>
      </c>
      <c r="V141" s="235" t="s">
        <v>3830</v>
      </c>
      <c r="W141" s="231" t="s">
        <v>7549</v>
      </c>
      <c r="X141" s="256">
        <v>44972</v>
      </c>
      <c r="Y141" s="256">
        <v>45000</v>
      </c>
      <c r="Z141" s="256"/>
      <c r="AA141" s="256"/>
      <c r="AB141" s="812">
        <f t="shared" ref="AB141" si="195">+$J141</f>
        <v>950</v>
      </c>
      <c r="AC141" s="827">
        <f t="shared" ref="AC141" si="196">+L141</f>
        <v>45</v>
      </c>
      <c r="AD141" s="309">
        <f t="shared" si="194"/>
        <v>3.4750000000000001</v>
      </c>
      <c r="AE141" s="309">
        <f t="shared" si="194"/>
        <v>3.4750000000000001</v>
      </c>
      <c r="AF141" s="44">
        <f t="shared" si="194"/>
        <v>0</v>
      </c>
      <c r="AG141" s="44">
        <f t="shared" si="194"/>
        <v>0</v>
      </c>
      <c r="AH141" s="44">
        <f t="shared" si="194"/>
        <v>0</v>
      </c>
      <c r="AI141" s="44">
        <f t="shared" si="194"/>
        <v>0</v>
      </c>
      <c r="AJ141" s="44">
        <f t="shared" si="189"/>
        <v>0</v>
      </c>
      <c r="AK141" s="812">
        <f t="shared" ref="AK141" si="197">+$J141</f>
        <v>950</v>
      </c>
      <c r="AL141" s="830">
        <f>+N141</f>
        <v>0</v>
      </c>
      <c r="AM141" s="44">
        <f t="shared" si="101"/>
        <v>0.86875000000000002</v>
      </c>
      <c r="AN141" s="310">
        <v>0.86875000000000002</v>
      </c>
      <c r="AO141" s="47"/>
      <c r="AP141" s="47"/>
      <c r="AQ141" s="47"/>
      <c r="AR141" s="47"/>
      <c r="AS141" s="47"/>
      <c r="AT141" s="812">
        <f t="shared" ref="AT141" si="198">+$J141</f>
        <v>950</v>
      </c>
      <c r="AU141" s="833">
        <f>+O141</f>
        <v>15</v>
      </c>
      <c r="AV141" s="44">
        <f t="shared" si="102"/>
        <v>0.86875000000000002</v>
      </c>
      <c r="AW141" s="310">
        <v>0.86875000000000002</v>
      </c>
      <c r="AX141" s="47"/>
      <c r="AY141" s="47"/>
      <c r="AZ141" s="47"/>
      <c r="BA141" s="47"/>
      <c r="BB141" s="47"/>
      <c r="BC141" s="812">
        <f t="shared" ref="BC141" si="199">+$J141</f>
        <v>950</v>
      </c>
      <c r="BD141" s="809">
        <f>+P141</f>
        <v>15</v>
      </c>
      <c r="BE141" s="44">
        <f t="shared" si="103"/>
        <v>0.86875000000000002</v>
      </c>
      <c r="BF141" s="310">
        <v>0.86875000000000002</v>
      </c>
      <c r="BG141" s="47"/>
      <c r="BH141" s="47"/>
      <c r="BI141" s="47"/>
      <c r="BJ141" s="47"/>
      <c r="BK141" s="47"/>
      <c r="BL141" s="812">
        <f t="shared" ref="BL141" si="200">+$J141</f>
        <v>950</v>
      </c>
      <c r="BM141" s="815">
        <f>+Q141</f>
        <v>15</v>
      </c>
      <c r="BN141" s="44">
        <f t="shared" si="104"/>
        <v>0.86875000000000002</v>
      </c>
      <c r="BO141" s="310">
        <v>0.86875000000000002</v>
      </c>
      <c r="BP141" s="47"/>
      <c r="BQ141" s="47"/>
      <c r="BR141" s="47"/>
      <c r="BS141" s="47"/>
      <c r="BT141" s="47"/>
      <c r="BU141" s="818"/>
      <c r="BV141" s="819"/>
      <c r="BW141" s="819"/>
      <c r="BX141" s="819"/>
      <c r="BY141" s="819"/>
      <c r="BZ141" s="819"/>
      <c r="CA141" s="819"/>
      <c r="CB141" s="819"/>
      <c r="CC141" s="820"/>
    </row>
    <row r="142" spans="1:81" s="58" customFormat="1" ht="40.200000000000003" customHeight="1" x14ac:dyDescent="0.3">
      <c r="A142" s="34"/>
      <c r="B142" s="907"/>
      <c r="C142" s="1227"/>
      <c r="D142" s="872"/>
      <c r="E142" s="852"/>
      <c r="F142" s="852"/>
      <c r="G142" s="852"/>
      <c r="H142" s="852"/>
      <c r="I142" s="1185"/>
      <c r="J142" s="813"/>
      <c r="K142" s="855"/>
      <c r="L142" s="858"/>
      <c r="M142" s="861"/>
      <c r="N142" s="837"/>
      <c r="O142" s="840"/>
      <c r="P142" s="864"/>
      <c r="Q142" s="867"/>
      <c r="R142" s="813"/>
      <c r="S142" s="39" t="s">
        <v>7550</v>
      </c>
      <c r="T142" s="236" t="s">
        <v>3821</v>
      </c>
      <c r="U142" s="236" t="s">
        <v>3827</v>
      </c>
      <c r="V142" s="236" t="s">
        <v>3830</v>
      </c>
      <c r="W142" s="39" t="s">
        <v>7551</v>
      </c>
      <c r="X142" s="31">
        <v>45047</v>
      </c>
      <c r="Y142" s="31">
        <v>45076</v>
      </c>
      <c r="Z142" s="31"/>
      <c r="AA142" s="31"/>
      <c r="AB142" s="813"/>
      <c r="AC142" s="828"/>
      <c r="AD142" s="311">
        <f t="shared" si="194"/>
        <v>3.4750000000000001</v>
      </c>
      <c r="AE142" s="311">
        <f t="shared" si="194"/>
        <v>3.4750000000000001</v>
      </c>
      <c r="AF142" s="51">
        <f t="shared" si="194"/>
        <v>0</v>
      </c>
      <c r="AG142" s="51">
        <f t="shared" si="194"/>
        <v>0</v>
      </c>
      <c r="AH142" s="51">
        <f t="shared" si="194"/>
        <v>0</v>
      </c>
      <c r="AI142" s="51">
        <f t="shared" si="194"/>
        <v>0</v>
      </c>
      <c r="AJ142" s="51">
        <f t="shared" si="189"/>
        <v>0</v>
      </c>
      <c r="AK142" s="813"/>
      <c r="AL142" s="831"/>
      <c r="AM142" s="51">
        <f t="shared" si="101"/>
        <v>0.86875000000000002</v>
      </c>
      <c r="AN142" s="312">
        <v>0.86875000000000002</v>
      </c>
      <c r="AO142" s="257"/>
      <c r="AP142" s="257"/>
      <c r="AQ142" s="257"/>
      <c r="AR142" s="257"/>
      <c r="AS142" s="257"/>
      <c r="AT142" s="813"/>
      <c r="AU142" s="834"/>
      <c r="AV142" s="51">
        <f t="shared" si="102"/>
        <v>0.86875000000000002</v>
      </c>
      <c r="AW142" s="312">
        <v>0.86875000000000002</v>
      </c>
      <c r="AX142" s="257"/>
      <c r="AY142" s="257"/>
      <c r="AZ142" s="257"/>
      <c r="BA142" s="257"/>
      <c r="BB142" s="257"/>
      <c r="BC142" s="813"/>
      <c r="BD142" s="810"/>
      <c r="BE142" s="51">
        <f t="shared" si="103"/>
        <v>0.86875000000000002</v>
      </c>
      <c r="BF142" s="312">
        <v>0.86875000000000002</v>
      </c>
      <c r="BG142" s="257"/>
      <c r="BH142" s="257"/>
      <c r="BI142" s="257"/>
      <c r="BJ142" s="257"/>
      <c r="BK142" s="257"/>
      <c r="BL142" s="813"/>
      <c r="BM142" s="816"/>
      <c r="BN142" s="51">
        <f t="shared" si="104"/>
        <v>0.86875000000000002</v>
      </c>
      <c r="BO142" s="312">
        <v>0.86875000000000002</v>
      </c>
      <c r="BP142" s="257"/>
      <c r="BQ142" s="257"/>
      <c r="BR142" s="257"/>
      <c r="BS142" s="257"/>
      <c r="BT142" s="257"/>
      <c r="BU142" s="821"/>
      <c r="BV142" s="822"/>
      <c r="BW142" s="822"/>
      <c r="BX142" s="822"/>
      <c r="BY142" s="822"/>
      <c r="BZ142" s="822"/>
      <c r="CA142" s="822"/>
      <c r="CB142" s="822"/>
      <c r="CC142" s="823"/>
    </row>
    <row r="143" spans="1:81" s="58" customFormat="1" ht="40.200000000000003" customHeight="1" x14ac:dyDescent="0.3">
      <c r="A143" s="34"/>
      <c r="B143" s="907"/>
      <c r="C143" s="1227"/>
      <c r="D143" s="872"/>
      <c r="E143" s="852"/>
      <c r="F143" s="852"/>
      <c r="G143" s="852"/>
      <c r="H143" s="852"/>
      <c r="I143" s="1185"/>
      <c r="J143" s="813"/>
      <c r="K143" s="855"/>
      <c r="L143" s="858"/>
      <c r="M143" s="861"/>
      <c r="N143" s="837"/>
      <c r="O143" s="840"/>
      <c r="P143" s="864"/>
      <c r="Q143" s="867"/>
      <c r="R143" s="813"/>
      <c r="S143" s="39" t="s">
        <v>7552</v>
      </c>
      <c r="T143" s="236" t="s">
        <v>3821</v>
      </c>
      <c r="U143" s="236" t="s">
        <v>3827</v>
      </c>
      <c r="V143" s="236" t="s">
        <v>3830</v>
      </c>
      <c r="W143" s="39" t="s">
        <v>7551</v>
      </c>
      <c r="X143" s="31">
        <v>45108</v>
      </c>
      <c r="Y143" s="31">
        <v>45137</v>
      </c>
      <c r="Z143" s="31"/>
      <c r="AA143" s="31"/>
      <c r="AB143" s="813"/>
      <c r="AC143" s="828"/>
      <c r="AD143" s="311">
        <f t="shared" si="194"/>
        <v>3.4750000000000001</v>
      </c>
      <c r="AE143" s="311">
        <f t="shared" si="194"/>
        <v>3.4750000000000001</v>
      </c>
      <c r="AF143" s="51">
        <f t="shared" si="194"/>
        <v>0</v>
      </c>
      <c r="AG143" s="51">
        <f t="shared" si="194"/>
        <v>0</v>
      </c>
      <c r="AH143" s="51">
        <f t="shared" si="194"/>
        <v>0</v>
      </c>
      <c r="AI143" s="51">
        <f t="shared" si="194"/>
        <v>0</v>
      </c>
      <c r="AJ143" s="51">
        <f t="shared" si="189"/>
        <v>0</v>
      </c>
      <c r="AK143" s="813"/>
      <c r="AL143" s="831"/>
      <c r="AM143" s="51">
        <f t="shared" si="101"/>
        <v>0.86875000000000002</v>
      </c>
      <c r="AN143" s="312">
        <v>0.86875000000000002</v>
      </c>
      <c r="AO143" s="257"/>
      <c r="AP143" s="257"/>
      <c r="AQ143" s="257"/>
      <c r="AR143" s="257"/>
      <c r="AS143" s="257"/>
      <c r="AT143" s="813"/>
      <c r="AU143" s="834"/>
      <c r="AV143" s="51">
        <f t="shared" si="102"/>
        <v>0.86875000000000002</v>
      </c>
      <c r="AW143" s="312">
        <v>0.86875000000000002</v>
      </c>
      <c r="AX143" s="257"/>
      <c r="AY143" s="257"/>
      <c r="AZ143" s="257"/>
      <c r="BA143" s="257"/>
      <c r="BB143" s="257"/>
      <c r="BC143" s="813"/>
      <c r="BD143" s="810"/>
      <c r="BE143" s="51">
        <f t="shared" si="103"/>
        <v>0.86875000000000002</v>
      </c>
      <c r="BF143" s="312">
        <v>0.86875000000000002</v>
      </c>
      <c r="BG143" s="257"/>
      <c r="BH143" s="257"/>
      <c r="BI143" s="257"/>
      <c r="BJ143" s="257"/>
      <c r="BK143" s="257"/>
      <c r="BL143" s="813"/>
      <c r="BM143" s="816"/>
      <c r="BN143" s="51">
        <f t="shared" si="104"/>
        <v>0.86875000000000002</v>
      </c>
      <c r="BO143" s="312">
        <v>0.86875000000000002</v>
      </c>
      <c r="BP143" s="257"/>
      <c r="BQ143" s="257"/>
      <c r="BR143" s="257"/>
      <c r="BS143" s="257"/>
      <c r="BT143" s="257"/>
      <c r="BU143" s="821"/>
      <c r="BV143" s="822"/>
      <c r="BW143" s="822"/>
      <c r="BX143" s="822"/>
      <c r="BY143" s="822"/>
      <c r="BZ143" s="822"/>
      <c r="CA143" s="822"/>
      <c r="CB143" s="822"/>
      <c r="CC143" s="823"/>
    </row>
    <row r="144" spans="1:81" s="58" customFormat="1" ht="40.200000000000003" customHeight="1" thickBot="1" x14ac:dyDescent="0.35">
      <c r="A144" s="34"/>
      <c r="B144" s="907"/>
      <c r="C144" s="1227"/>
      <c r="D144" s="873"/>
      <c r="E144" s="853"/>
      <c r="F144" s="853"/>
      <c r="G144" s="853"/>
      <c r="H144" s="853"/>
      <c r="I144" s="1186"/>
      <c r="J144" s="814"/>
      <c r="K144" s="856"/>
      <c r="L144" s="859"/>
      <c r="M144" s="862"/>
      <c r="N144" s="838"/>
      <c r="O144" s="841"/>
      <c r="P144" s="865"/>
      <c r="Q144" s="874"/>
      <c r="R144" s="814"/>
      <c r="S144" s="232" t="s">
        <v>7553</v>
      </c>
      <c r="T144" s="237" t="s">
        <v>3821</v>
      </c>
      <c r="U144" s="237" t="s">
        <v>3827</v>
      </c>
      <c r="V144" s="237" t="s">
        <v>3830</v>
      </c>
      <c r="W144" s="232" t="s">
        <v>7551</v>
      </c>
      <c r="X144" s="260">
        <v>45200</v>
      </c>
      <c r="Y144" s="260">
        <v>45229</v>
      </c>
      <c r="Z144" s="260"/>
      <c r="AA144" s="260"/>
      <c r="AB144" s="814"/>
      <c r="AC144" s="829"/>
      <c r="AD144" s="313">
        <f t="shared" si="194"/>
        <v>3.4750000000000001</v>
      </c>
      <c r="AE144" s="313">
        <f t="shared" si="194"/>
        <v>3.4750000000000001</v>
      </c>
      <c r="AF144" s="46">
        <f t="shared" si="194"/>
        <v>0</v>
      </c>
      <c r="AG144" s="46">
        <f t="shared" si="194"/>
        <v>0</v>
      </c>
      <c r="AH144" s="46">
        <f t="shared" si="194"/>
        <v>0</v>
      </c>
      <c r="AI144" s="46">
        <f t="shared" si="194"/>
        <v>0</v>
      </c>
      <c r="AJ144" s="46">
        <f t="shared" si="189"/>
        <v>0</v>
      </c>
      <c r="AK144" s="814"/>
      <c r="AL144" s="832"/>
      <c r="AM144" s="46">
        <f t="shared" si="101"/>
        <v>0.86875000000000002</v>
      </c>
      <c r="AN144" s="314">
        <v>0.86875000000000002</v>
      </c>
      <c r="AO144" s="49"/>
      <c r="AP144" s="49"/>
      <c r="AQ144" s="49"/>
      <c r="AR144" s="49"/>
      <c r="AS144" s="49"/>
      <c r="AT144" s="814"/>
      <c r="AU144" s="835"/>
      <c r="AV144" s="46">
        <f t="shared" si="102"/>
        <v>0.86875000000000002</v>
      </c>
      <c r="AW144" s="314">
        <v>0.86875000000000002</v>
      </c>
      <c r="AX144" s="49"/>
      <c r="AY144" s="49"/>
      <c r="AZ144" s="49"/>
      <c r="BA144" s="49"/>
      <c r="BB144" s="49"/>
      <c r="BC144" s="814"/>
      <c r="BD144" s="811"/>
      <c r="BE144" s="46">
        <f t="shared" si="103"/>
        <v>0.86875000000000002</v>
      </c>
      <c r="BF144" s="314">
        <v>0.86875000000000002</v>
      </c>
      <c r="BG144" s="49"/>
      <c r="BH144" s="49"/>
      <c r="BI144" s="49"/>
      <c r="BJ144" s="49"/>
      <c r="BK144" s="49"/>
      <c r="BL144" s="814"/>
      <c r="BM144" s="817"/>
      <c r="BN144" s="46">
        <f t="shared" si="104"/>
        <v>0.86875000000000002</v>
      </c>
      <c r="BO144" s="314">
        <v>0.86875000000000002</v>
      </c>
      <c r="BP144" s="49"/>
      <c r="BQ144" s="49"/>
      <c r="BR144" s="49"/>
      <c r="BS144" s="49"/>
      <c r="BT144" s="49"/>
      <c r="BU144" s="824"/>
      <c r="BV144" s="825"/>
      <c r="BW144" s="825"/>
      <c r="BX144" s="825"/>
      <c r="BY144" s="825"/>
      <c r="BZ144" s="825"/>
      <c r="CA144" s="825"/>
      <c r="CB144" s="825"/>
      <c r="CC144" s="826"/>
    </row>
    <row r="145" spans="1:81" s="58" customFormat="1" ht="40.200000000000003" customHeight="1" thickTop="1" x14ac:dyDescent="0.3">
      <c r="A145" s="34"/>
      <c r="B145" s="907"/>
      <c r="C145" s="1227"/>
      <c r="D145" s="871">
        <v>2301</v>
      </c>
      <c r="E145" s="851" t="s">
        <v>3946</v>
      </c>
      <c r="F145" s="851">
        <v>2301030</v>
      </c>
      <c r="G145" s="851" t="s">
        <v>7362</v>
      </c>
      <c r="H145" s="851" t="s">
        <v>7363</v>
      </c>
      <c r="I145" s="1184">
        <v>2021004540213</v>
      </c>
      <c r="J145" s="812">
        <v>951</v>
      </c>
      <c r="K145" s="854" t="str">
        <f>+[28]Metas!K1110</f>
        <v xml:space="preserve">Foros con el sector productivo para sensibilizar las empresas del sector privado en transformación digital empresarial </v>
      </c>
      <c r="L145" s="857">
        <v>1</v>
      </c>
      <c r="M145" s="860">
        <f>SUM(N145:Q145)</f>
        <v>1</v>
      </c>
      <c r="N145" s="836"/>
      <c r="O145" s="839"/>
      <c r="P145" s="863">
        <v>1</v>
      </c>
      <c r="Q145" s="866"/>
      <c r="R145" s="812">
        <f>+$J145</f>
        <v>951</v>
      </c>
      <c r="S145" s="231" t="s">
        <v>7554</v>
      </c>
      <c r="T145" s="235" t="s">
        <v>3821</v>
      </c>
      <c r="U145" s="235" t="s">
        <v>3827</v>
      </c>
      <c r="V145" s="235" t="s">
        <v>3830</v>
      </c>
      <c r="W145" s="231" t="s">
        <v>7555</v>
      </c>
      <c r="X145" s="256">
        <v>45140</v>
      </c>
      <c r="Y145" s="256">
        <v>45168</v>
      </c>
      <c r="Z145" s="256"/>
      <c r="AA145" s="256"/>
      <c r="AB145" s="812">
        <f t="shared" ref="AB145" si="201">+$J145</f>
        <v>951</v>
      </c>
      <c r="AC145" s="827">
        <f t="shared" ref="AC145" si="202">+L145</f>
        <v>1</v>
      </c>
      <c r="AD145" s="309">
        <f t="shared" si="194"/>
        <v>14.5</v>
      </c>
      <c r="AE145" s="309">
        <f t="shared" si="194"/>
        <v>14.5</v>
      </c>
      <c r="AF145" s="44">
        <f t="shared" si="194"/>
        <v>0</v>
      </c>
      <c r="AG145" s="44">
        <f t="shared" si="194"/>
        <v>0</v>
      </c>
      <c r="AH145" s="44">
        <f t="shared" si="194"/>
        <v>0</v>
      </c>
      <c r="AI145" s="44">
        <f t="shared" si="194"/>
        <v>0</v>
      </c>
      <c r="AJ145" s="44">
        <f t="shared" si="189"/>
        <v>0</v>
      </c>
      <c r="AK145" s="812">
        <f t="shared" ref="AK145" si="203">+$J145</f>
        <v>951</v>
      </c>
      <c r="AL145" s="830">
        <f>+N145</f>
        <v>0</v>
      </c>
      <c r="AM145" s="44">
        <f t="shared" si="101"/>
        <v>3.625</v>
      </c>
      <c r="AN145" s="310">
        <f>14.5/4</f>
        <v>3.625</v>
      </c>
      <c r="AO145" s="47"/>
      <c r="AP145" s="47"/>
      <c r="AQ145" s="47"/>
      <c r="AR145" s="47"/>
      <c r="AS145" s="47"/>
      <c r="AT145" s="812">
        <f t="shared" ref="AT145" si="204">+$J145</f>
        <v>951</v>
      </c>
      <c r="AU145" s="833">
        <f>+O145</f>
        <v>0</v>
      </c>
      <c r="AV145" s="44">
        <f t="shared" si="102"/>
        <v>3.625</v>
      </c>
      <c r="AW145" s="310">
        <f>14.5/4</f>
        <v>3.625</v>
      </c>
      <c r="AX145" s="47"/>
      <c r="AY145" s="47"/>
      <c r="AZ145" s="47"/>
      <c r="BA145" s="47"/>
      <c r="BB145" s="47"/>
      <c r="BC145" s="812">
        <f t="shared" ref="BC145" si="205">+$J145</f>
        <v>951</v>
      </c>
      <c r="BD145" s="809">
        <f>+P145</f>
        <v>1</v>
      </c>
      <c r="BE145" s="44">
        <f t="shared" si="103"/>
        <v>3.625</v>
      </c>
      <c r="BF145" s="310">
        <f>14.5/4</f>
        <v>3.625</v>
      </c>
      <c r="BG145" s="47"/>
      <c r="BH145" s="47"/>
      <c r="BI145" s="47"/>
      <c r="BJ145" s="47"/>
      <c r="BK145" s="47"/>
      <c r="BL145" s="812">
        <f t="shared" ref="BL145" si="206">+$J145</f>
        <v>951</v>
      </c>
      <c r="BM145" s="815">
        <f>+Q145</f>
        <v>0</v>
      </c>
      <c r="BN145" s="44">
        <f t="shared" si="104"/>
        <v>3.625</v>
      </c>
      <c r="BO145" s="310">
        <f>14.5/4</f>
        <v>3.625</v>
      </c>
      <c r="BP145" s="47"/>
      <c r="BQ145" s="47"/>
      <c r="BR145" s="47"/>
      <c r="BS145" s="47"/>
      <c r="BT145" s="47"/>
      <c r="BU145" s="818"/>
      <c r="BV145" s="819"/>
      <c r="BW145" s="819"/>
      <c r="BX145" s="819"/>
      <c r="BY145" s="819"/>
      <c r="BZ145" s="819"/>
      <c r="CA145" s="819"/>
      <c r="CB145" s="819"/>
      <c r="CC145" s="820"/>
    </row>
    <row r="146" spans="1:81" s="58" customFormat="1" ht="40.200000000000003" customHeight="1" x14ac:dyDescent="0.3">
      <c r="A146" s="34"/>
      <c r="B146" s="907"/>
      <c r="C146" s="1227"/>
      <c r="D146" s="872"/>
      <c r="E146" s="852"/>
      <c r="F146" s="852"/>
      <c r="G146" s="852"/>
      <c r="H146" s="852"/>
      <c r="I146" s="1185"/>
      <c r="J146" s="813"/>
      <c r="K146" s="855"/>
      <c r="L146" s="858"/>
      <c r="M146" s="861"/>
      <c r="N146" s="837"/>
      <c r="O146" s="840"/>
      <c r="P146" s="864"/>
      <c r="Q146" s="867"/>
      <c r="R146" s="813"/>
      <c r="S146" s="39"/>
      <c r="T146" s="236"/>
      <c r="U146" s="236"/>
      <c r="V146" s="236"/>
      <c r="W146" s="39"/>
      <c r="X146" s="31"/>
      <c r="Y146" s="31"/>
      <c r="Z146" s="31"/>
      <c r="AA146" s="31"/>
      <c r="AB146" s="813"/>
      <c r="AC146" s="828"/>
      <c r="AD146" s="311">
        <f t="shared" si="194"/>
        <v>0</v>
      </c>
      <c r="AE146" s="311">
        <f t="shared" si="194"/>
        <v>0</v>
      </c>
      <c r="AF146" s="51">
        <f t="shared" si="194"/>
        <v>0</v>
      </c>
      <c r="AG146" s="51">
        <f t="shared" si="194"/>
        <v>0</v>
      </c>
      <c r="AH146" s="51">
        <f t="shared" si="194"/>
        <v>0</v>
      </c>
      <c r="AI146" s="51">
        <f t="shared" si="194"/>
        <v>0</v>
      </c>
      <c r="AJ146" s="51">
        <f t="shared" si="189"/>
        <v>0</v>
      </c>
      <c r="AK146" s="813"/>
      <c r="AL146" s="831"/>
      <c r="AM146" s="51">
        <f t="shared" ref="AM146:AM152" si="207">SUM(AN146:AS146)</f>
        <v>0</v>
      </c>
      <c r="AN146" s="257"/>
      <c r="AO146" s="257"/>
      <c r="AP146" s="257"/>
      <c r="AQ146" s="257"/>
      <c r="AR146" s="257"/>
      <c r="AS146" s="257"/>
      <c r="AT146" s="813"/>
      <c r="AU146" s="834"/>
      <c r="AV146" s="51">
        <f t="shared" ref="AV146:AV152" si="208">SUM(AW146:BB146)</f>
        <v>0</v>
      </c>
      <c r="AW146" s="257"/>
      <c r="AX146" s="257"/>
      <c r="AY146" s="257"/>
      <c r="AZ146" s="257"/>
      <c r="BA146" s="257"/>
      <c r="BB146" s="257"/>
      <c r="BC146" s="813"/>
      <c r="BD146" s="810"/>
      <c r="BE146" s="51">
        <f t="shared" ref="BE146:BE152" si="209">SUM(BF146:BK146)</f>
        <v>0</v>
      </c>
      <c r="BF146" s="257"/>
      <c r="BG146" s="257"/>
      <c r="BH146" s="257"/>
      <c r="BI146" s="257"/>
      <c r="BJ146" s="257"/>
      <c r="BK146" s="257"/>
      <c r="BL146" s="813"/>
      <c r="BM146" s="816"/>
      <c r="BN146" s="51">
        <f t="shared" ref="BN146:BN152" si="210">SUM(BO146:BT146)</f>
        <v>0</v>
      </c>
      <c r="BO146" s="257"/>
      <c r="BP146" s="257"/>
      <c r="BQ146" s="257"/>
      <c r="BR146" s="257"/>
      <c r="BS146" s="257"/>
      <c r="BT146" s="257"/>
      <c r="BU146" s="821"/>
      <c r="BV146" s="822"/>
      <c r="BW146" s="822"/>
      <c r="BX146" s="822"/>
      <c r="BY146" s="822"/>
      <c r="BZ146" s="822"/>
      <c r="CA146" s="822"/>
      <c r="CB146" s="822"/>
      <c r="CC146" s="823"/>
    </row>
    <row r="147" spans="1:81" s="58" customFormat="1" ht="40.200000000000003" customHeight="1" x14ac:dyDescent="0.3">
      <c r="A147" s="34"/>
      <c r="B147" s="907"/>
      <c r="C147" s="1227"/>
      <c r="D147" s="872"/>
      <c r="E147" s="852"/>
      <c r="F147" s="852"/>
      <c r="G147" s="852"/>
      <c r="H147" s="852"/>
      <c r="I147" s="1185"/>
      <c r="J147" s="813"/>
      <c r="K147" s="855"/>
      <c r="L147" s="858"/>
      <c r="M147" s="861"/>
      <c r="N147" s="837"/>
      <c r="O147" s="840"/>
      <c r="P147" s="864"/>
      <c r="Q147" s="867"/>
      <c r="R147" s="813"/>
      <c r="S147" s="39"/>
      <c r="T147" s="236"/>
      <c r="U147" s="236"/>
      <c r="V147" s="236"/>
      <c r="W147" s="39"/>
      <c r="X147" s="31"/>
      <c r="Y147" s="31"/>
      <c r="Z147" s="31"/>
      <c r="AA147" s="31"/>
      <c r="AB147" s="813"/>
      <c r="AC147" s="828"/>
      <c r="AD147" s="311">
        <f t="shared" si="194"/>
        <v>0</v>
      </c>
      <c r="AE147" s="311">
        <f t="shared" si="194"/>
        <v>0</v>
      </c>
      <c r="AF147" s="51">
        <f t="shared" si="194"/>
        <v>0</v>
      </c>
      <c r="AG147" s="51">
        <f t="shared" si="194"/>
        <v>0</v>
      </c>
      <c r="AH147" s="51">
        <f t="shared" si="194"/>
        <v>0</v>
      </c>
      <c r="AI147" s="51">
        <f t="shared" si="194"/>
        <v>0</v>
      </c>
      <c r="AJ147" s="51">
        <f t="shared" si="189"/>
        <v>0</v>
      </c>
      <c r="AK147" s="813"/>
      <c r="AL147" s="831"/>
      <c r="AM147" s="51">
        <f t="shared" si="207"/>
        <v>0</v>
      </c>
      <c r="AN147" s="257"/>
      <c r="AO147" s="257"/>
      <c r="AP147" s="257"/>
      <c r="AQ147" s="257"/>
      <c r="AR147" s="257"/>
      <c r="AS147" s="257"/>
      <c r="AT147" s="813"/>
      <c r="AU147" s="834"/>
      <c r="AV147" s="51">
        <f t="shared" si="208"/>
        <v>0</v>
      </c>
      <c r="AW147" s="257"/>
      <c r="AX147" s="257"/>
      <c r="AY147" s="257"/>
      <c r="AZ147" s="257"/>
      <c r="BA147" s="257"/>
      <c r="BB147" s="257"/>
      <c r="BC147" s="813"/>
      <c r="BD147" s="810"/>
      <c r="BE147" s="51">
        <f t="shared" si="209"/>
        <v>0</v>
      </c>
      <c r="BF147" s="257"/>
      <c r="BG147" s="257"/>
      <c r="BH147" s="257"/>
      <c r="BI147" s="257"/>
      <c r="BJ147" s="257"/>
      <c r="BK147" s="257"/>
      <c r="BL147" s="813"/>
      <c r="BM147" s="816"/>
      <c r="BN147" s="51">
        <f t="shared" si="210"/>
        <v>0</v>
      </c>
      <c r="BO147" s="257"/>
      <c r="BP147" s="257"/>
      <c r="BQ147" s="257"/>
      <c r="BR147" s="257"/>
      <c r="BS147" s="257"/>
      <c r="BT147" s="257"/>
      <c r="BU147" s="821"/>
      <c r="BV147" s="822"/>
      <c r="BW147" s="822"/>
      <c r="BX147" s="822"/>
      <c r="BY147" s="822"/>
      <c r="BZ147" s="822"/>
      <c r="CA147" s="822"/>
      <c r="CB147" s="822"/>
      <c r="CC147" s="823"/>
    </row>
    <row r="148" spans="1:81" s="58" customFormat="1" ht="40.200000000000003" customHeight="1" thickBot="1" x14ac:dyDescent="0.35">
      <c r="A148" s="34"/>
      <c r="B148" s="907"/>
      <c r="C148" s="1227"/>
      <c r="D148" s="873"/>
      <c r="E148" s="853"/>
      <c r="F148" s="853"/>
      <c r="G148" s="853"/>
      <c r="H148" s="853"/>
      <c r="I148" s="1186"/>
      <c r="J148" s="814"/>
      <c r="K148" s="856"/>
      <c r="L148" s="859"/>
      <c r="M148" s="862"/>
      <c r="N148" s="838"/>
      <c r="O148" s="841"/>
      <c r="P148" s="865"/>
      <c r="Q148" s="874"/>
      <c r="R148" s="814"/>
      <c r="S148" s="232"/>
      <c r="T148" s="237"/>
      <c r="U148" s="237"/>
      <c r="V148" s="237"/>
      <c r="W148" s="232"/>
      <c r="X148" s="260"/>
      <c r="Y148" s="260"/>
      <c r="Z148" s="260"/>
      <c r="AA148" s="260"/>
      <c r="AB148" s="814"/>
      <c r="AC148" s="829"/>
      <c r="AD148" s="313">
        <f t="shared" si="194"/>
        <v>0</v>
      </c>
      <c r="AE148" s="313">
        <f t="shared" si="194"/>
        <v>0</v>
      </c>
      <c r="AF148" s="46">
        <f t="shared" si="194"/>
        <v>0</v>
      </c>
      <c r="AG148" s="46">
        <f t="shared" si="194"/>
        <v>0</v>
      </c>
      <c r="AH148" s="46">
        <f t="shared" si="194"/>
        <v>0</v>
      </c>
      <c r="AI148" s="46">
        <f t="shared" si="194"/>
        <v>0</v>
      </c>
      <c r="AJ148" s="46">
        <f t="shared" si="189"/>
        <v>0</v>
      </c>
      <c r="AK148" s="814"/>
      <c r="AL148" s="832"/>
      <c r="AM148" s="46">
        <f t="shared" si="207"/>
        <v>0</v>
      </c>
      <c r="AN148" s="49"/>
      <c r="AO148" s="49"/>
      <c r="AP148" s="49"/>
      <c r="AQ148" s="49"/>
      <c r="AR148" s="49"/>
      <c r="AS148" s="49"/>
      <c r="AT148" s="814"/>
      <c r="AU148" s="835"/>
      <c r="AV148" s="46">
        <f t="shared" si="208"/>
        <v>0</v>
      </c>
      <c r="AW148" s="49"/>
      <c r="AX148" s="49"/>
      <c r="AY148" s="49"/>
      <c r="AZ148" s="49"/>
      <c r="BA148" s="49"/>
      <c r="BB148" s="49"/>
      <c r="BC148" s="814"/>
      <c r="BD148" s="811"/>
      <c r="BE148" s="46">
        <f t="shared" si="209"/>
        <v>0</v>
      </c>
      <c r="BF148" s="49"/>
      <c r="BG148" s="49"/>
      <c r="BH148" s="49"/>
      <c r="BI148" s="49"/>
      <c r="BJ148" s="49"/>
      <c r="BK148" s="49"/>
      <c r="BL148" s="814"/>
      <c r="BM148" s="817"/>
      <c r="BN148" s="46">
        <f t="shared" si="210"/>
        <v>0</v>
      </c>
      <c r="BO148" s="49"/>
      <c r="BP148" s="49"/>
      <c r="BQ148" s="49"/>
      <c r="BR148" s="49"/>
      <c r="BS148" s="49"/>
      <c r="BT148" s="49"/>
      <c r="BU148" s="824"/>
      <c r="BV148" s="825"/>
      <c r="BW148" s="825"/>
      <c r="BX148" s="825"/>
      <c r="BY148" s="825"/>
      <c r="BZ148" s="825"/>
      <c r="CA148" s="825"/>
      <c r="CB148" s="825"/>
      <c r="CC148" s="826"/>
    </row>
    <row r="149" spans="1:81" s="58" customFormat="1" ht="40.200000000000003" customHeight="1" thickTop="1" x14ac:dyDescent="0.3">
      <c r="A149" s="34"/>
      <c r="B149" s="907"/>
      <c r="C149" s="1227"/>
      <c r="D149" s="871">
        <v>2301</v>
      </c>
      <c r="E149" s="851" t="s">
        <v>3946</v>
      </c>
      <c r="F149" s="851">
        <v>2301030</v>
      </c>
      <c r="G149" s="851" t="s">
        <v>7362</v>
      </c>
      <c r="H149" s="851" t="s">
        <v>7363</v>
      </c>
      <c r="I149" s="1184">
        <v>2021004540213</v>
      </c>
      <c r="J149" s="812">
        <v>952</v>
      </c>
      <c r="K149" s="854" t="str">
        <f>+[28]Metas!K1111</f>
        <v xml:space="preserve">Eventos públicos de TIC para promover el desarrollo del talento humano para la transformación digital </v>
      </c>
      <c r="L149" s="857">
        <v>1</v>
      </c>
      <c r="M149" s="860">
        <f>SUM(N149:Q149)</f>
        <v>1</v>
      </c>
      <c r="N149" s="836"/>
      <c r="O149" s="839"/>
      <c r="P149" s="863"/>
      <c r="Q149" s="866">
        <v>1</v>
      </c>
      <c r="R149" s="812">
        <f>+$J149</f>
        <v>952</v>
      </c>
      <c r="S149" s="231" t="s">
        <v>7556</v>
      </c>
      <c r="T149" s="235" t="s">
        <v>3821</v>
      </c>
      <c r="U149" s="235" t="s">
        <v>3827</v>
      </c>
      <c r="V149" s="235" t="s">
        <v>3830</v>
      </c>
      <c r="W149" s="231" t="s">
        <v>7557</v>
      </c>
      <c r="X149" s="256">
        <v>45231</v>
      </c>
      <c r="Y149" s="256">
        <v>45260</v>
      </c>
      <c r="Z149" s="256"/>
      <c r="AA149" s="256"/>
      <c r="AB149" s="812">
        <f t="shared" ref="AB149" si="211">+$J149</f>
        <v>952</v>
      </c>
      <c r="AC149" s="827">
        <f t="shared" ref="AC149" si="212">+L149</f>
        <v>1</v>
      </c>
      <c r="AD149" s="309">
        <f t="shared" si="194"/>
        <v>14.52</v>
      </c>
      <c r="AE149" s="309">
        <f t="shared" si="194"/>
        <v>14.52</v>
      </c>
      <c r="AF149" s="44">
        <f t="shared" si="194"/>
        <v>0</v>
      </c>
      <c r="AG149" s="44">
        <f t="shared" si="194"/>
        <v>0</v>
      </c>
      <c r="AH149" s="44">
        <f t="shared" si="194"/>
        <v>0</v>
      </c>
      <c r="AI149" s="44">
        <f t="shared" si="194"/>
        <v>0</v>
      </c>
      <c r="AJ149" s="44">
        <f t="shared" si="189"/>
        <v>0</v>
      </c>
      <c r="AK149" s="812">
        <f t="shared" ref="AK149" si="213">+$J149</f>
        <v>952</v>
      </c>
      <c r="AL149" s="830">
        <f>+N149</f>
        <v>0</v>
      </c>
      <c r="AM149" s="44">
        <f t="shared" si="207"/>
        <v>3.63</v>
      </c>
      <c r="AN149" s="310">
        <v>3.63</v>
      </c>
      <c r="AO149" s="47"/>
      <c r="AP149" s="47"/>
      <c r="AQ149" s="47"/>
      <c r="AR149" s="47"/>
      <c r="AS149" s="47"/>
      <c r="AT149" s="812">
        <f t="shared" ref="AT149" si="214">+$J149</f>
        <v>952</v>
      </c>
      <c r="AU149" s="833">
        <f>+O149</f>
        <v>0</v>
      </c>
      <c r="AV149" s="44">
        <f t="shared" si="208"/>
        <v>3.63</v>
      </c>
      <c r="AW149" s="310">
        <v>3.63</v>
      </c>
      <c r="AX149" s="47"/>
      <c r="AY149" s="47"/>
      <c r="AZ149" s="47"/>
      <c r="BA149" s="47"/>
      <c r="BB149" s="47"/>
      <c r="BC149" s="812">
        <f t="shared" ref="BC149" si="215">+$J149</f>
        <v>952</v>
      </c>
      <c r="BD149" s="809">
        <f>+P149</f>
        <v>0</v>
      </c>
      <c r="BE149" s="44">
        <f t="shared" si="209"/>
        <v>3.63</v>
      </c>
      <c r="BF149" s="310">
        <v>3.63</v>
      </c>
      <c r="BG149" s="47"/>
      <c r="BH149" s="47"/>
      <c r="BI149" s="47"/>
      <c r="BJ149" s="47"/>
      <c r="BK149" s="47"/>
      <c r="BL149" s="812">
        <f t="shared" ref="BL149" si="216">+$J149</f>
        <v>952</v>
      </c>
      <c r="BM149" s="815">
        <f>+Q149</f>
        <v>1</v>
      </c>
      <c r="BN149" s="44">
        <f t="shared" si="210"/>
        <v>3.63</v>
      </c>
      <c r="BO149" s="310">
        <v>3.63</v>
      </c>
      <c r="BP149" s="47"/>
      <c r="BQ149" s="47"/>
      <c r="BR149" s="47"/>
      <c r="BS149" s="47"/>
      <c r="BT149" s="47"/>
      <c r="BU149" s="818"/>
      <c r="BV149" s="819"/>
      <c r="BW149" s="819"/>
      <c r="BX149" s="819"/>
      <c r="BY149" s="819"/>
      <c r="BZ149" s="819"/>
      <c r="CA149" s="819"/>
      <c r="CB149" s="819"/>
      <c r="CC149" s="820"/>
    </row>
    <row r="150" spans="1:81" s="58" customFormat="1" ht="40.200000000000003" customHeight="1" x14ac:dyDescent="0.3">
      <c r="A150" s="34"/>
      <c r="B150" s="907"/>
      <c r="C150" s="1227"/>
      <c r="D150" s="872"/>
      <c r="E150" s="852"/>
      <c r="F150" s="852"/>
      <c r="G150" s="852"/>
      <c r="H150" s="852"/>
      <c r="I150" s="1185"/>
      <c r="J150" s="813"/>
      <c r="K150" s="855"/>
      <c r="L150" s="858"/>
      <c r="M150" s="861"/>
      <c r="N150" s="837"/>
      <c r="O150" s="840"/>
      <c r="P150" s="864"/>
      <c r="Q150" s="867"/>
      <c r="R150" s="813"/>
      <c r="S150" s="39"/>
      <c r="T150" s="236"/>
      <c r="U150" s="236"/>
      <c r="V150" s="236"/>
      <c r="W150" s="39"/>
      <c r="X150" s="31"/>
      <c r="Y150" s="31"/>
      <c r="Z150" s="31"/>
      <c r="AA150" s="31"/>
      <c r="AB150" s="813"/>
      <c r="AC150" s="828"/>
      <c r="AD150" s="311">
        <f t="shared" si="194"/>
        <v>0</v>
      </c>
      <c r="AE150" s="311">
        <f t="shared" si="194"/>
        <v>0</v>
      </c>
      <c r="AF150" s="51">
        <f t="shared" si="194"/>
        <v>0</v>
      </c>
      <c r="AG150" s="51">
        <f t="shared" si="194"/>
        <v>0</v>
      </c>
      <c r="AH150" s="51">
        <f t="shared" si="194"/>
        <v>0</v>
      </c>
      <c r="AI150" s="51">
        <f t="shared" si="194"/>
        <v>0</v>
      </c>
      <c r="AJ150" s="51">
        <f t="shared" si="189"/>
        <v>0</v>
      </c>
      <c r="AK150" s="813"/>
      <c r="AL150" s="831"/>
      <c r="AM150" s="51">
        <f t="shared" si="207"/>
        <v>0</v>
      </c>
      <c r="AN150" s="257"/>
      <c r="AO150" s="257"/>
      <c r="AP150" s="257"/>
      <c r="AQ150" s="257"/>
      <c r="AR150" s="257"/>
      <c r="AS150" s="257"/>
      <c r="AT150" s="813"/>
      <c r="AU150" s="834"/>
      <c r="AV150" s="51">
        <f t="shared" si="208"/>
        <v>0</v>
      </c>
      <c r="AW150" s="257"/>
      <c r="AX150" s="257"/>
      <c r="AY150" s="257"/>
      <c r="AZ150" s="257"/>
      <c r="BA150" s="257"/>
      <c r="BB150" s="257"/>
      <c r="BC150" s="813"/>
      <c r="BD150" s="810"/>
      <c r="BE150" s="51">
        <f t="shared" si="209"/>
        <v>0</v>
      </c>
      <c r="BF150" s="257"/>
      <c r="BG150" s="257"/>
      <c r="BH150" s="257"/>
      <c r="BI150" s="257"/>
      <c r="BJ150" s="257"/>
      <c r="BK150" s="257"/>
      <c r="BL150" s="813"/>
      <c r="BM150" s="816"/>
      <c r="BN150" s="51">
        <f t="shared" si="210"/>
        <v>0</v>
      </c>
      <c r="BO150" s="257"/>
      <c r="BP150" s="257"/>
      <c r="BQ150" s="257"/>
      <c r="BR150" s="257"/>
      <c r="BS150" s="257"/>
      <c r="BT150" s="257"/>
      <c r="BU150" s="821"/>
      <c r="BV150" s="822"/>
      <c r="BW150" s="822"/>
      <c r="BX150" s="822"/>
      <c r="BY150" s="822"/>
      <c r="BZ150" s="822"/>
      <c r="CA150" s="822"/>
      <c r="CB150" s="822"/>
      <c r="CC150" s="823"/>
    </row>
    <row r="151" spans="1:81" s="58" customFormat="1" ht="40.200000000000003" customHeight="1" x14ac:dyDescent="0.3">
      <c r="A151" s="34"/>
      <c r="B151" s="907"/>
      <c r="C151" s="1227"/>
      <c r="D151" s="872"/>
      <c r="E151" s="852"/>
      <c r="F151" s="852"/>
      <c r="G151" s="852"/>
      <c r="H151" s="852"/>
      <c r="I151" s="1185"/>
      <c r="J151" s="813"/>
      <c r="K151" s="855"/>
      <c r="L151" s="858"/>
      <c r="M151" s="861"/>
      <c r="N151" s="837"/>
      <c r="O151" s="840"/>
      <c r="P151" s="864"/>
      <c r="Q151" s="867"/>
      <c r="R151" s="813"/>
      <c r="S151" s="39"/>
      <c r="T151" s="236"/>
      <c r="U151" s="236"/>
      <c r="V151" s="236"/>
      <c r="W151" s="39"/>
      <c r="X151" s="31"/>
      <c r="Y151" s="31"/>
      <c r="Z151" s="31"/>
      <c r="AA151" s="31"/>
      <c r="AB151" s="813"/>
      <c r="AC151" s="828"/>
      <c r="AD151" s="311">
        <f t="shared" si="194"/>
        <v>0</v>
      </c>
      <c r="AE151" s="311">
        <f t="shared" si="194"/>
        <v>0</v>
      </c>
      <c r="AF151" s="51">
        <f t="shared" si="194"/>
        <v>0</v>
      </c>
      <c r="AG151" s="51">
        <f t="shared" si="194"/>
        <v>0</v>
      </c>
      <c r="AH151" s="51">
        <f t="shared" si="194"/>
        <v>0</v>
      </c>
      <c r="AI151" s="51">
        <f t="shared" si="194"/>
        <v>0</v>
      </c>
      <c r="AJ151" s="51">
        <f t="shared" si="189"/>
        <v>0</v>
      </c>
      <c r="AK151" s="813"/>
      <c r="AL151" s="831"/>
      <c r="AM151" s="51">
        <f t="shared" si="207"/>
        <v>0</v>
      </c>
      <c r="AN151" s="257"/>
      <c r="AO151" s="257"/>
      <c r="AP151" s="257"/>
      <c r="AQ151" s="257"/>
      <c r="AR151" s="257"/>
      <c r="AS151" s="257"/>
      <c r="AT151" s="813"/>
      <c r="AU151" s="834"/>
      <c r="AV151" s="51">
        <f t="shared" si="208"/>
        <v>0</v>
      </c>
      <c r="AW151" s="257"/>
      <c r="AX151" s="257"/>
      <c r="AY151" s="257"/>
      <c r="AZ151" s="257"/>
      <c r="BA151" s="257"/>
      <c r="BB151" s="257"/>
      <c r="BC151" s="813"/>
      <c r="BD151" s="810"/>
      <c r="BE151" s="51">
        <f t="shared" si="209"/>
        <v>0</v>
      </c>
      <c r="BF151" s="257"/>
      <c r="BG151" s="257"/>
      <c r="BH151" s="257"/>
      <c r="BI151" s="257"/>
      <c r="BJ151" s="257"/>
      <c r="BK151" s="257"/>
      <c r="BL151" s="813"/>
      <c r="BM151" s="816"/>
      <c r="BN151" s="51">
        <f t="shared" si="210"/>
        <v>0</v>
      </c>
      <c r="BO151" s="257"/>
      <c r="BP151" s="257"/>
      <c r="BQ151" s="257"/>
      <c r="BR151" s="257"/>
      <c r="BS151" s="257"/>
      <c r="BT151" s="257"/>
      <c r="BU151" s="821"/>
      <c r="BV151" s="822"/>
      <c r="BW151" s="822"/>
      <c r="BX151" s="822"/>
      <c r="BY151" s="822"/>
      <c r="BZ151" s="822"/>
      <c r="CA151" s="822"/>
      <c r="CB151" s="822"/>
      <c r="CC151" s="823"/>
    </row>
    <row r="152" spans="1:81" s="58" customFormat="1" ht="40.200000000000003" customHeight="1" thickBot="1" x14ac:dyDescent="0.35">
      <c r="A152" s="34"/>
      <c r="B152" s="908"/>
      <c r="C152" s="1228"/>
      <c r="D152" s="873"/>
      <c r="E152" s="853"/>
      <c r="F152" s="853"/>
      <c r="G152" s="853"/>
      <c r="H152" s="853"/>
      <c r="I152" s="1186"/>
      <c r="J152" s="814"/>
      <c r="K152" s="856"/>
      <c r="L152" s="859"/>
      <c r="M152" s="862"/>
      <c r="N152" s="838"/>
      <c r="O152" s="841"/>
      <c r="P152" s="865"/>
      <c r="Q152" s="874"/>
      <c r="R152" s="814"/>
      <c r="S152" s="232"/>
      <c r="T152" s="237"/>
      <c r="U152" s="237"/>
      <c r="V152" s="237"/>
      <c r="W152" s="232"/>
      <c r="X152" s="260"/>
      <c r="Y152" s="260"/>
      <c r="Z152" s="260"/>
      <c r="AA152" s="260"/>
      <c r="AB152" s="814"/>
      <c r="AC152" s="829"/>
      <c r="AD152" s="313">
        <f t="shared" si="194"/>
        <v>0</v>
      </c>
      <c r="AE152" s="313">
        <f t="shared" si="194"/>
        <v>0</v>
      </c>
      <c r="AF152" s="46">
        <f t="shared" si="194"/>
        <v>0</v>
      </c>
      <c r="AG152" s="46">
        <f t="shared" si="194"/>
        <v>0</v>
      </c>
      <c r="AH152" s="46">
        <f t="shared" si="194"/>
        <v>0</v>
      </c>
      <c r="AI152" s="46">
        <f t="shared" si="194"/>
        <v>0</v>
      </c>
      <c r="AJ152" s="46">
        <f t="shared" si="189"/>
        <v>0</v>
      </c>
      <c r="AK152" s="814"/>
      <c r="AL152" s="832"/>
      <c r="AM152" s="46">
        <f t="shared" si="207"/>
        <v>0</v>
      </c>
      <c r="AN152" s="49"/>
      <c r="AO152" s="49"/>
      <c r="AP152" s="49"/>
      <c r="AQ152" s="49"/>
      <c r="AR152" s="49"/>
      <c r="AS152" s="49"/>
      <c r="AT152" s="814"/>
      <c r="AU152" s="835"/>
      <c r="AV152" s="46">
        <f t="shared" si="208"/>
        <v>0</v>
      </c>
      <c r="AW152" s="49"/>
      <c r="AX152" s="49"/>
      <c r="AY152" s="49"/>
      <c r="AZ152" s="49"/>
      <c r="BA152" s="49"/>
      <c r="BB152" s="49"/>
      <c r="BC152" s="814"/>
      <c r="BD152" s="811"/>
      <c r="BE152" s="46">
        <f t="shared" si="209"/>
        <v>0</v>
      </c>
      <c r="BF152" s="49"/>
      <c r="BG152" s="49"/>
      <c r="BH152" s="49"/>
      <c r="BI152" s="49"/>
      <c r="BJ152" s="49"/>
      <c r="BK152" s="49"/>
      <c r="BL152" s="814"/>
      <c r="BM152" s="817"/>
      <c r="BN152" s="46">
        <f t="shared" si="210"/>
        <v>0</v>
      </c>
      <c r="BO152" s="49"/>
      <c r="BP152" s="49"/>
      <c r="BQ152" s="49"/>
      <c r="BR152" s="49"/>
      <c r="BS152" s="49"/>
      <c r="BT152" s="49"/>
      <c r="BU152" s="824"/>
      <c r="BV152" s="825"/>
      <c r="BW152" s="825"/>
      <c r="BX152" s="825"/>
      <c r="BY152" s="825"/>
      <c r="BZ152" s="825"/>
      <c r="CA152" s="825"/>
      <c r="CB152" s="825"/>
      <c r="CC152" s="826"/>
    </row>
    <row r="153" spans="1:81" ht="16.2" customHeight="1" thickTop="1" x14ac:dyDescent="0.3"/>
    <row r="154" spans="1:81" s="58" customFormat="1" ht="16.2" customHeight="1" x14ac:dyDescent="0.3">
      <c r="A154" s="34"/>
      <c r="B154" s="1166"/>
      <c r="C154" s="1159" t="s">
        <v>0</v>
      </c>
      <c r="D154" s="1159"/>
      <c r="E154" s="1159"/>
      <c r="F154" s="1159"/>
      <c r="G154" s="1159"/>
      <c r="H154" s="1159"/>
      <c r="I154" s="226"/>
      <c r="J154" s="252" t="s">
        <v>1</v>
      </c>
      <c r="K154" s="252"/>
      <c r="L154" s="1835" t="s">
        <v>3843</v>
      </c>
      <c r="M154" s="1836"/>
      <c r="N154" s="1836"/>
      <c r="O154" s="1836"/>
      <c r="P154" s="1836"/>
      <c r="Q154" s="1837"/>
      <c r="R154" s="1158" t="s">
        <v>0</v>
      </c>
      <c r="S154" s="1160"/>
      <c r="T154" s="1008" t="s">
        <v>1</v>
      </c>
      <c r="U154" s="1009"/>
      <c r="V154" s="1010"/>
      <c r="W154" s="1831" t="str">
        <f>+$L154</f>
        <v>SECRETARÍA DE DESARROLLO ECONÓMICO Y PRODUCTIVIDAD</v>
      </c>
      <c r="X154" s="1832"/>
      <c r="Y154" s="1832"/>
      <c r="Z154" s="1832"/>
      <c r="AA154" s="1833"/>
      <c r="AB154" s="1158" t="s">
        <v>0</v>
      </c>
      <c r="AC154" s="1159"/>
      <c r="AD154" s="1159"/>
      <c r="AE154" s="1159"/>
      <c r="AF154" s="1159"/>
      <c r="AG154" s="1159"/>
      <c r="AH154" s="1159"/>
      <c r="AI154" s="1159"/>
      <c r="AJ154" s="1160"/>
      <c r="AK154" s="1132" t="s">
        <v>1</v>
      </c>
      <c r="AL154" s="1132"/>
      <c r="AM154" s="1132"/>
      <c r="AN154" s="1831" t="str">
        <f>+$L154</f>
        <v>SECRETARÍA DE DESARROLLO ECONÓMICO Y PRODUCTIVIDAD</v>
      </c>
      <c r="AO154" s="1832"/>
      <c r="AP154" s="1832"/>
      <c r="AQ154" s="1832"/>
      <c r="AR154" s="1832"/>
      <c r="AS154" s="1833"/>
      <c r="AT154" s="1158" t="s">
        <v>0</v>
      </c>
      <c r="AU154" s="1159"/>
      <c r="AV154" s="1159"/>
      <c r="AW154" s="1159"/>
      <c r="AX154" s="1159"/>
      <c r="AY154" s="1159"/>
      <c r="AZ154" s="1159"/>
      <c r="BA154" s="1159"/>
      <c r="BB154" s="1160"/>
      <c r="BC154" s="1132" t="s">
        <v>1</v>
      </c>
      <c r="BD154" s="1132"/>
      <c r="BE154" s="1132"/>
      <c r="BF154" s="1834" t="str">
        <f>+$L154</f>
        <v>SECRETARÍA DE DESARROLLO ECONÓMICO Y PRODUCTIVIDAD</v>
      </c>
      <c r="BG154" s="1834"/>
      <c r="BH154" s="1834"/>
      <c r="BI154" s="1834"/>
      <c r="BJ154" s="1834"/>
      <c r="BK154" s="1834"/>
      <c r="BL154" s="1158" t="s">
        <v>0</v>
      </c>
      <c r="BM154" s="1159"/>
      <c r="BN154" s="1159"/>
      <c r="BO154" s="1159"/>
      <c r="BP154" s="1159"/>
      <c r="BQ154" s="1159"/>
      <c r="BR154" s="1159"/>
      <c r="BS154" s="1159"/>
      <c r="BT154" s="1160"/>
      <c r="BU154" s="1132" t="s">
        <v>1</v>
      </c>
      <c r="BV154" s="1132"/>
      <c r="BW154" s="1132"/>
      <c r="BX154" s="1831" t="str">
        <f>+$L154</f>
        <v>SECRETARÍA DE DESARROLLO ECONÓMICO Y PRODUCTIVIDAD</v>
      </c>
      <c r="BY154" s="1832"/>
      <c r="BZ154" s="1832"/>
      <c r="CA154" s="1832"/>
      <c r="CB154" s="1832"/>
      <c r="CC154" s="1833"/>
    </row>
    <row r="155" spans="1:81" s="58" customFormat="1" ht="16.2" customHeight="1" x14ac:dyDescent="0.3">
      <c r="A155" s="34"/>
      <c r="B155" s="1167"/>
      <c r="C155" s="1156" t="s">
        <v>1657</v>
      </c>
      <c r="D155" s="1156"/>
      <c r="E155" s="1156"/>
      <c r="F155" s="1156"/>
      <c r="G155" s="1156"/>
      <c r="H155" s="1156"/>
      <c r="I155" s="227"/>
      <c r="J155" s="252" t="s">
        <v>2</v>
      </c>
      <c r="K155" s="252"/>
      <c r="L155" s="1162"/>
      <c r="M155" s="1163"/>
      <c r="N155" s="1163"/>
      <c r="O155" s="1163"/>
      <c r="P155" s="1163"/>
      <c r="Q155" s="1164"/>
      <c r="R155" s="1155" t="s">
        <v>1657</v>
      </c>
      <c r="S155" s="1157"/>
      <c r="T155" s="1008" t="s">
        <v>2</v>
      </c>
      <c r="U155" s="1009"/>
      <c r="V155" s="1010"/>
      <c r="W155" s="821">
        <f>+$L155</f>
        <v>0</v>
      </c>
      <c r="X155" s="822"/>
      <c r="Y155" s="822"/>
      <c r="Z155" s="822"/>
      <c r="AA155" s="1165"/>
      <c r="AB155" s="1155" t="s">
        <v>1657</v>
      </c>
      <c r="AC155" s="1156"/>
      <c r="AD155" s="1156"/>
      <c r="AE155" s="1156"/>
      <c r="AF155" s="1156"/>
      <c r="AG155" s="1156"/>
      <c r="AH155" s="1156"/>
      <c r="AI155" s="1156"/>
      <c r="AJ155" s="1157"/>
      <c r="AK155" s="1132" t="s">
        <v>2</v>
      </c>
      <c r="AL155" s="1132"/>
      <c r="AM155" s="1132"/>
      <c r="AN155" s="1359">
        <f>+$L155</f>
        <v>0</v>
      </c>
      <c r="AO155" s="1360"/>
      <c r="AP155" s="1360"/>
      <c r="AQ155" s="1360"/>
      <c r="AR155" s="1360"/>
      <c r="AS155" s="1361"/>
      <c r="AT155" s="1155" t="s">
        <v>1657</v>
      </c>
      <c r="AU155" s="1156"/>
      <c r="AV155" s="1156"/>
      <c r="AW155" s="1156"/>
      <c r="AX155" s="1156"/>
      <c r="AY155" s="1156"/>
      <c r="AZ155" s="1156"/>
      <c r="BA155" s="1156"/>
      <c r="BB155" s="1157"/>
      <c r="BC155" s="1132" t="s">
        <v>2</v>
      </c>
      <c r="BD155" s="1132"/>
      <c r="BE155" s="1132"/>
      <c r="BF155" s="1148">
        <f>+$L155</f>
        <v>0</v>
      </c>
      <c r="BG155" s="1148"/>
      <c r="BH155" s="1148"/>
      <c r="BI155" s="1148"/>
      <c r="BJ155" s="1148"/>
      <c r="BK155" s="1148"/>
      <c r="BL155" s="1155" t="s">
        <v>1657</v>
      </c>
      <c r="BM155" s="1156"/>
      <c r="BN155" s="1156"/>
      <c r="BO155" s="1156"/>
      <c r="BP155" s="1156"/>
      <c r="BQ155" s="1156"/>
      <c r="BR155" s="1156"/>
      <c r="BS155" s="1156"/>
      <c r="BT155" s="1157"/>
      <c r="BU155" s="1132" t="s">
        <v>2</v>
      </c>
      <c r="BV155" s="1132"/>
      <c r="BW155" s="1132"/>
      <c r="BX155" s="1148">
        <f>+$L155</f>
        <v>0</v>
      </c>
      <c r="BY155" s="1148"/>
      <c r="BZ155" s="1148"/>
      <c r="CA155" s="1148"/>
      <c r="CB155" s="1148"/>
      <c r="CC155" s="1148"/>
    </row>
    <row r="156" spans="1:81" s="58" customFormat="1" ht="16.2" customHeight="1" x14ac:dyDescent="0.3">
      <c r="A156" s="34"/>
      <c r="B156" s="1167"/>
      <c r="C156" s="1137" t="s">
        <v>3849</v>
      </c>
      <c r="D156" s="1137"/>
      <c r="E156" s="1137"/>
      <c r="F156" s="1137"/>
      <c r="G156" s="1137"/>
      <c r="H156" s="1137"/>
      <c r="I156" s="227"/>
      <c r="J156" s="252" t="s">
        <v>1656</v>
      </c>
      <c r="K156" s="252"/>
      <c r="L156" s="1822" t="s">
        <v>1329</v>
      </c>
      <c r="M156" s="1823"/>
      <c r="N156" s="1823"/>
      <c r="O156" s="1823"/>
      <c r="P156" s="1823"/>
      <c r="Q156" s="1824"/>
      <c r="R156" s="1136" t="s">
        <v>3849</v>
      </c>
      <c r="S156" s="1138"/>
      <c r="T156" s="1008" t="s">
        <v>1664</v>
      </c>
      <c r="U156" s="1009"/>
      <c r="V156" s="1010"/>
      <c r="W156" s="1825" t="str">
        <f>+$L156</f>
        <v>6. Productividad</v>
      </c>
      <c r="X156" s="1826"/>
      <c r="Y156" s="1826"/>
      <c r="Z156" s="1826"/>
      <c r="AA156" s="1827"/>
      <c r="AB156" s="1136" t="s">
        <v>3849</v>
      </c>
      <c r="AC156" s="1137"/>
      <c r="AD156" s="1137"/>
      <c r="AE156" s="1137"/>
      <c r="AF156" s="1137"/>
      <c r="AG156" s="1137"/>
      <c r="AH156" s="1137"/>
      <c r="AI156" s="1137"/>
      <c r="AJ156" s="1138"/>
      <c r="AK156" s="1132" t="s">
        <v>1656</v>
      </c>
      <c r="AL156" s="1132"/>
      <c r="AM156" s="1132"/>
      <c r="AN156" s="1822" t="str">
        <f>+$L156</f>
        <v>6. Productividad</v>
      </c>
      <c r="AO156" s="1823"/>
      <c r="AP156" s="1823"/>
      <c r="AQ156" s="1823"/>
      <c r="AR156" s="1823"/>
      <c r="AS156" s="1824"/>
      <c r="AT156" s="1136" t="s">
        <v>3849</v>
      </c>
      <c r="AU156" s="1137"/>
      <c r="AV156" s="1137"/>
      <c r="AW156" s="1137"/>
      <c r="AX156" s="1137"/>
      <c r="AY156" s="1137"/>
      <c r="AZ156" s="1137"/>
      <c r="BA156" s="1137"/>
      <c r="BB156" s="1138"/>
      <c r="BC156" s="1132" t="s">
        <v>1656</v>
      </c>
      <c r="BD156" s="1132"/>
      <c r="BE156" s="1132"/>
      <c r="BF156" s="1821" t="str">
        <f>+$L156</f>
        <v>6. Productividad</v>
      </c>
      <c r="BG156" s="1821"/>
      <c r="BH156" s="1821"/>
      <c r="BI156" s="1821"/>
      <c r="BJ156" s="1821"/>
      <c r="BK156" s="1821"/>
      <c r="BL156" s="1136" t="s">
        <v>3849</v>
      </c>
      <c r="BM156" s="1137"/>
      <c r="BN156" s="1137"/>
      <c r="BO156" s="1137"/>
      <c r="BP156" s="1137"/>
      <c r="BQ156" s="1137"/>
      <c r="BR156" s="1137"/>
      <c r="BS156" s="1137"/>
      <c r="BT156" s="1138"/>
      <c r="BU156" s="1132" t="s">
        <v>1656</v>
      </c>
      <c r="BV156" s="1132"/>
      <c r="BW156" s="1132"/>
      <c r="BX156" s="1821" t="str">
        <f>+$L156</f>
        <v>6. Productividad</v>
      </c>
      <c r="BY156" s="1821"/>
      <c r="BZ156" s="1821"/>
      <c r="CA156" s="1821"/>
      <c r="CB156" s="1821"/>
      <c r="CC156" s="1821"/>
    </row>
    <row r="157" spans="1:81" s="58" customFormat="1" ht="16.2" customHeight="1" x14ac:dyDescent="0.3">
      <c r="A157" s="34"/>
      <c r="B157" s="1168"/>
      <c r="C157" s="1140"/>
      <c r="D157" s="1140"/>
      <c r="E157" s="1140"/>
      <c r="F157" s="1140"/>
      <c r="G157" s="1140"/>
      <c r="H157" s="1140"/>
      <c r="I157" s="228"/>
      <c r="J157" s="252" t="s">
        <v>1659</v>
      </c>
      <c r="K157" s="252"/>
      <c r="L157" s="1142" t="s">
        <v>1466</v>
      </c>
      <c r="M157" s="1143"/>
      <c r="N157" s="1143"/>
      <c r="O157" s="1143"/>
      <c r="P157" s="1143"/>
      <c r="Q157" s="1144"/>
      <c r="R157" s="1139"/>
      <c r="S157" s="1141"/>
      <c r="T157" s="1008" t="s">
        <v>1665</v>
      </c>
      <c r="U157" s="1009"/>
      <c r="V157" s="1010"/>
      <c r="W157" s="1145" t="str">
        <f>+$L157</f>
        <v>6.4 Más Oportunidades para la Ciencia, Tecnología e Innovación CTI</v>
      </c>
      <c r="X157" s="1146"/>
      <c r="Y157" s="1146"/>
      <c r="Z157" s="1146"/>
      <c r="AA157" s="1147"/>
      <c r="AB157" s="1139"/>
      <c r="AC157" s="1140"/>
      <c r="AD157" s="1140"/>
      <c r="AE157" s="1140"/>
      <c r="AF157" s="1140"/>
      <c r="AG157" s="1140"/>
      <c r="AH157" s="1140"/>
      <c r="AI157" s="1140"/>
      <c r="AJ157" s="1141"/>
      <c r="AK157" s="1132" t="s">
        <v>1659</v>
      </c>
      <c r="AL157" s="1132"/>
      <c r="AM157" s="1132"/>
      <c r="AN157" s="1142" t="str">
        <f>+$L157</f>
        <v>6.4 Más Oportunidades para la Ciencia, Tecnología e Innovación CTI</v>
      </c>
      <c r="AO157" s="1143"/>
      <c r="AP157" s="1143"/>
      <c r="AQ157" s="1143"/>
      <c r="AR157" s="1143"/>
      <c r="AS157" s="1144"/>
      <c r="AT157" s="1139"/>
      <c r="AU157" s="1140"/>
      <c r="AV157" s="1140"/>
      <c r="AW157" s="1140"/>
      <c r="AX157" s="1140"/>
      <c r="AY157" s="1140"/>
      <c r="AZ157" s="1140"/>
      <c r="BA157" s="1140"/>
      <c r="BB157" s="1141"/>
      <c r="BC157" s="1132" t="s">
        <v>1659</v>
      </c>
      <c r="BD157" s="1132"/>
      <c r="BE157" s="1132"/>
      <c r="BF157" s="1133" t="str">
        <f>+$L157</f>
        <v>6.4 Más Oportunidades para la Ciencia, Tecnología e Innovación CTI</v>
      </c>
      <c r="BG157" s="1133"/>
      <c r="BH157" s="1133"/>
      <c r="BI157" s="1133"/>
      <c r="BJ157" s="1133"/>
      <c r="BK157" s="1133"/>
      <c r="BL157" s="1139"/>
      <c r="BM157" s="1140"/>
      <c r="BN157" s="1140"/>
      <c r="BO157" s="1140"/>
      <c r="BP157" s="1140"/>
      <c r="BQ157" s="1140"/>
      <c r="BR157" s="1140"/>
      <c r="BS157" s="1140"/>
      <c r="BT157" s="1141"/>
      <c r="BU157" s="1132" t="s">
        <v>1659</v>
      </c>
      <c r="BV157" s="1132"/>
      <c r="BW157" s="1132"/>
      <c r="BX157" s="1133" t="str">
        <f>+$L157</f>
        <v>6.4 Más Oportunidades para la Ciencia, Tecnología e Innovación CTI</v>
      </c>
      <c r="BY157" s="1133"/>
      <c r="BZ157" s="1133"/>
      <c r="CA157" s="1133"/>
      <c r="CB157" s="1133"/>
      <c r="CC157" s="1133"/>
    </row>
    <row r="158" spans="1:81" ht="16.2" customHeight="1" thickBot="1" x14ac:dyDescent="0.35">
      <c r="B158" s="2"/>
      <c r="C158" s="2"/>
      <c r="D158" s="2"/>
      <c r="E158" s="2"/>
      <c r="F158" s="2"/>
      <c r="G158" s="2"/>
      <c r="H158" s="2"/>
      <c r="I158" s="2"/>
      <c r="J158" s="59"/>
      <c r="K158" s="1"/>
      <c r="L158" s="1"/>
      <c r="M158" s="1"/>
      <c r="N158" s="1"/>
      <c r="O158" s="1"/>
      <c r="P158" s="1"/>
      <c r="Q158" s="1"/>
      <c r="R158" s="1"/>
      <c r="S158" s="2"/>
      <c r="T158" s="2"/>
      <c r="U158" s="2"/>
      <c r="V158" s="2"/>
      <c r="W158" s="2"/>
      <c r="X158" s="60"/>
      <c r="Y158" s="60"/>
      <c r="Z158" s="60"/>
      <c r="AA158" s="25"/>
      <c r="AB158" s="25"/>
      <c r="AC158" s="1"/>
      <c r="AK158" s="25"/>
      <c r="AT158" s="25"/>
      <c r="BC158" s="25"/>
      <c r="BL158" s="25"/>
    </row>
    <row r="159" spans="1:81" ht="16.2" customHeight="1" thickBot="1" x14ac:dyDescent="0.35">
      <c r="A159" s="1"/>
      <c r="B159" s="1067" t="s">
        <v>3</v>
      </c>
      <c r="C159" s="1067" t="s">
        <v>1661</v>
      </c>
      <c r="D159" s="1134" t="s">
        <v>3813</v>
      </c>
      <c r="E159" s="1134" t="s">
        <v>3812</v>
      </c>
      <c r="F159" s="1126" t="s">
        <v>3814</v>
      </c>
      <c r="G159" s="1126" t="s">
        <v>3815</v>
      </c>
      <c r="H159" s="1126" t="s">
        <v>3816</v>
      </c>
      <c r="I159" s="1126" t="s">
        <v>3817</v>
      </c>
      <c r="J159" s="1125" t="s">
        <v>1662</v>
      </c>
      <c r="K159" s="1129" t="s">
        <v>1674</v>
      </c>
      <c r="L159" s="1094" t="s">
        <v>3850</v>
      </c>
      <c r="M159" s="1040" t="s">
        <v>1652</v>
      </c>
      <c r="N159" s="1113" t="s">
        <v>3851</v>
      </c>
      <c r="O159" s="1116" t="s">
        <v>3852</v>
      </c>
      <c r="P159" s="1119" t="s">
        <v>3853</v>
      </c>
      <c r="Q159" s="1122" t="s">
        <v>3854</v>
      </c>
      <c r="R159" s="1125" t="s">
        <v>1662</v>
      </c>
      <c r="S159" s="1108" t="s">
        <v>4</v>
      </c>
      <c r="T159" s="1107" t="s">
        <v>3818</v>
      </c>
      <c r="U159" s="1107" t="s">
        <v>3819</v>
      </c>
      <c r="V159" s="1107" t="s">
        <v>3820</v>
      </c>
      <c r="W159" s="1108" t="s">
        <v>5</v>
      </c>
      <c r="X159" s="1111" t="s">
        <v>6</v>
      </c>
      <c r="Y159" s="1112"/>
      <c r="Z159" s="1111" t="s">
        <v>7</v>
      </c>
      <c r="AA159" s="1112"/>
      <c r="AB159" s="1067" t="s">
        <v>1662</v>
      </c>
      <c r="AC159" s="1094" t="s">
        <v>3850</v>
      </c>
      <c r="AD159" s="1097" t="s">
        <v>3855</v>
      </c>
      <c r="AE159" s="1098"/>
      <c r="AF159" s="1098"/>
      <c r="AG159" s="1098"/>
      <c r="AH159" s="1098"/>
      <c r="AI159" s="1098"/>
      <c r="AJ159" s="1099"/>
      <c r="AK159" s="1100" t="s">
        <v>1662</v>
      </c>
      <c r="AL159" s="1101" t="s">
        <v>3856</v>
      </c>
      <c r="AM159" s="1104" t="s">
        <v>3857</v>
      </c>
      <c r="AN159" s="1105"/>
      <c r="AO159" s="1105"/>
      <c r="AP159" s="1105"/>
      <c r="AQ159" s="1105"/>
      <c r="AR159" s="1105"/>
      <c r="AS159" s="1106"/>
      <c r="AT159" s="1067" t="s">
        <v>1662</v>
      </c>
      <c r="AU159" s="1082" t="s">
        <v>3858</v>
      </c>
      <c r="AV159" s="1085" t="s">
        <v>3859</v>
      </c>
      <c r="AW159" s="1086"/>
      <c r="AX159" s="1086"/>
      <c r="AY159" s="1086"/>
      <c r="AZ159" s="1086"/>
      <c r="BA159" s="1086"/>
      <c r="BB159" s="1087"/>
      <c r="BC159" s="1067" t="s">
        <v>1662</v>
      </c>
      <c r="BD159" s="1088" t="s">
        <v>3860</v>
      </c>
      <c r="BE159" s="1091" t="s">
        <v>3861</v>
      </c>
      <c r="BF159" s="1092"/>
      <c r="BG159" s="1092"/>
      <c r="BH159" s="1092"/>
      <c r="BI159" s="1092"/>
      <c r="BJ159" s="1092"/>
      <c r="BK159" s="1093"/>
      <c r="BL159" s="1067" t="s">
        <v>1662</v>
      </c>
      <c r="BM159" s="1068" t="s">
        <v>3862</v>
      </c>
      <c r="BN159" s="1070" t="s">
        <v>3863</v>
      </c>
      <c r="BO159" s="1071"/>
      <c r="BP159" s="1071"/>
      <c r="BQ159" s="1071"/>
      <c r="BR159" s="1071"/>
      <c r="BS159" s="1071"/>
      <c r="BT159" s="1072"/>
      <c r="BU159" s="1073" t="s">
        <v>1663</v>
      </c>
      <c r="BV159" s="1074"/>
      <c r="BW159" s="1074"/>
      <c r="BX159" s="1074"/>
      <c r="BY159" s="1074"/>
      <c r="BZ159" s="1074"/>
      <c r="CA159" s="1074"/>
      <c r="CB159" s="1074"/>
      <c r="CC159" s="1075"/>
    </row>
    <row r="160" spans="1:81" ht="16.2" customHeight="1" x14ac:dyDescent="0.3">
      <c r="A160" s="1"/>
      <c r="B160" s="1067"/>
      <c r="C160" s="1067"/>
      <c r="D160" s="1134"/>
      <c r="E160" s="1134"/>
      <c r="F160" s="1127"/>
      <c r="G160" s="1127"/>
      <c r="H160" s="1127"/>
      <c r="I160" s="1127"/>
      <c r="J160" s="1125"/>
      <c r="K160" s="1129"/>
      <c r="L160" s="1095"/>
      <c r="M160" s="1130"/>
      <c r="N160" s="1114"/>
      <c r="O160" s="1117"/>
      <c r="P160" s="1120"/>
      <c r="Q160" s="1123"/>
      <c r="R160" s="1125"/>
      <c r="S160" s="1109"/>
      <c r="T160" s="1107"/>
      <c r="U160" s="1107"/>
      <c r="V160" s="1107"/>
      <c r="W160" s="1109"/>
      <c r="X160" s="390" t="s">
        <v>12</v>
      </c>
      <c r="Y160" s="390" t="s">
        <v>13</v>
      </c>
      <c r="Z160" s="390" t="s">
        <v>12</v>
      </c>
      <c r="AA160" s="390" t="s">
        <v>13</v>
      </c>
      <c r="AB160" s="1067"/>
      <c r="AC160" s="1095"/>
      <c r="AD160" s="1065" t="s">
        <v>8</v>
      </c>
      <c r="AE160" s="1061" t="s">
        <v>9</v>
      </c>
      <c r="AF160" s="1061"/>
      <c r="AG160" s="1061"/>
      <c r="AH160" s="1061"/>
      <c r="AI160" s="1062" t="s">
        <v>1653</v>
      </c>
      <c r="AJ160" s="1063" t="s">
        <v>10</v>
      </c>
      <c r="AK160" s="1067"/>
      <c r="AL160" s="1102"/>
      <c r="AM160" s="1059" t="s">
        <v>11</v>
      </c>
      <c r="AN160" s="1061" t="s">
        <v>9</v>
      </c>
      <c r="AO160" s="1061"/>
      <c r="AP160" s="1061"/>
      <c r="AQ160" s="1061"/>
      <c r="AR160" s="1062" t="s">
        <v>1653</v>
      </c>
      <c r="AS160" s="1063" t="s">
        <v>10</v>
      </c>
      <c r="AT160" s="1067"/>
      <c r="AU160" s="1083"/>
      <c r="AV160" s="1059" t="s">
        <v>11</v>
      </c>
      <c r="AW160" s="1061" t="s">
        <v>9</v>
      </c>
      <c r="AX160" s="1061"/>
      <c r="AY160" s="1061"/>
      <c r="AZ160" s="1061"/>
      <c r="BA160" s="1062" t="s">
        <v>1653</v>
      </c>
      <c r="BB160" s="1063" t="s">
        <v>10</v>
      </c>
      <c r="BC160" s="1067"/>
      <c r="BD160" s="1089"/>
      <c r="BE160" s="1059" t="s">
        <v>11</v>
      </c>
      <c r="BF160" s="1061" t="s">
        <v>9</v>
      </c>
      <c r="BG160" s="1061"/>
      <c r="BH160" s="1061"/>
      <c r="BI160" s="1061"/>
      <c r="BJ160" s="1062" t="s">
        <v>1653</v>
      </c>
      <c r="BK160" s="1063" t="s">
        <v>10</v>
      </c>
      <c r="BL160" s="1067"/>
      <c r="BM160" s="1068"/>
      <c r="BN160" s="1065" t="s">
        <v>11</v>
      </c>
      <c r="BO160" s="1061" t="s">
        <v>9</v>
      </c>
      <c r="BP160" s="1061"/>
      <c r="BQ160" s="1061"/>
      <c r="BR160" s="1061"/>
      <c r="BS160" s="1049" t="s">
        <v>1653</v>
      </c>
      <c r="BT160" s="1051" t="s">
        <v>10</v>
      </c>
      <c r="BU160" s="1076"/>
      <c r="BV160" s="1077"/>
      <c r="BW160" s="1077"/>
      <c r="BX160" s="1077"/>
      <c r="BY160" s="1077"/>
      <c r="BZ160" s="1077"/>
      <c r="CA160" s="1077"/>
      <c r="CB160" s="1077"/>
      <c r="CC160" s="1078"/>
    </row>
    <row r="161" spans="1:81" ht="16.2" customHeight="1" x14ac:dyDescent="0.3">
      <c r="A161" s="1"/>
      <c r="B161" s="1067"/>
      <c r="C161" s="1067"/>
      <c r="D161" s="1134"/>
      <c r="E161" s="1134"/>
      <c r="F161" s="1128"/>
      <c r="G161" s="1128"/>
      <c r="H161" s="1128"/>
      <c r="I161" s="1128"/>
      <c r="J161" s="1125"/>
      <c r="K161" s="1129"/>
      <c r="L161" s="1096"/>
      <c r="M161" s="1131"/>
      <c r="N161" s="1115"/>
      <c r="O161" s="1118"/>
      <c r="P161" s="1121"/>
      <c r="Q161" s="1124"/>
      <c r="R161" s="1125"/>
      <c r="S161" s="1110"/>
      <c r="T161" s="1107"/>
      <c r="U161" s="1107"/>
      <c r="V161" s="1107"/>
      <c r="W161" s="1110"/>
      <c r="X161" s="391" t="s">
        <v>1660</v>
      </c>
      <c r="Y161" s="391" t="s">
        <v>1660</v>
      </c>
      <c r="Z161" s="391" t="s">
        <v>1660</v>
      </c>
      <c r="AA161" s="391" t="s">
        <v>1660</v>
      </c>
      <c r="AB161" s="1067"/>
      <c r="AC161" s="1096"/>
      <c r="AD161" s="1066"/>
      <c r="AE161" s="392" t="s">
        <v>14</v>
      </c>
      <c r="AF161" s="392" t="s">
        <v>17</v>
      </c>
      <c r="AG161" s="392" t="s">
        <v>15</v>
      </c>
      <c r="AH161" s="392" t="s">
        <v>16</v>
      </c>
      <c r="AI161" s="1050"/>
      <c r="AJ161" s="1064"/>
      <c r="AK161" s="1067"/>
      <c r="AL161" s="1103"/>
      <c r="AM161" s="1060"/>
      <c r="AN161" s="392" t="s">
        <v>14</v>
      </c>
      <c r="AO161" s="392" t="s">
        <v>17</v>
      </c>
      <c r="AP161" s="392" t="s">
        <v>15</v>
      </c>
      <c r="AQ161" s="392" t="s">
        <v>16</v>
      </c>
      <c r="AR161" s="1050"/>
      <c r="AS161" s="1064"/>
      <c r="AT161" s="1067"/>
      <c r="AU161" s="1084"/>
      <c r="AV161" s="1060"/>
      <c r="AW161" s="392" t="s">
        <v>14</v>
      </c>
      <c r="AX161" s="392" t="s">
        <v>17</v>
      </c>
      <c r="AY161" s="392" t="s">
        <v>15</v>
      </c>
      <c r="AZ161" s="392" t="s">
        <v>16</v>
      </c>
      <c r="BA161" s="1050"/>
      <c r="BB161" s="1064"/>
      <c r="BC161" s="1067"/>
      <c r="BD161" s="1090"/>
      <c r="BE161" s="1060"/>
      <c r="BF161" s="392" t="s">
        <v>14</v>
      </c>
      <c r="BG161" s="392" t="s">
        <v>17</v>
      </c>
      <c r="BH161" s="392" t="s">
        <v>15</v>
      </c>
      <c r="BI161" s="392" t="s">
        <v>16</v>
      </c>
      <c r="BJ161" s="1050"/>
      <c r="BK161" s="1064"/>
      <c r="BL161" s="1067"/>
      <c r="BM161" s="1069"/>
      <c r="BN161" s="1066"/>
      <c r="BO161" s="392" t="s">
        <v>14</v>
      </c>
      <c r="BP161" s="392" t="s">
        <v>17</v>
      </c>
      <c r="BQ161" s="392" t="s">
        <v>15</v>
      </c>
      <c r="BR161" s="392" t="s">
        <v>16</v>
      </c>
      <c r="BS161" s="1050"/>
      <c r="BT161" s="1052"/>
      <c r="BU161" s="1079"/>
      <c r="BV161" s="1080"/>
      <c r="BW161" s="1080"/>
      <c r="BX161" s="1080"/>
      <c r="BY161" s="1080"/>
      <c r="BZ161" s="1080"/>
      <c r="CA161" s="1080"/>
      <c r="CB161" s="1080"/>
      <c r="CC161" s="1081"/>
    </row>
    <row r="162" spans="1:81" ht="16.2" customHeight="1" thickBot="1" x14ac:dyDescent="0.35">
      <c r="B162" s="2"/>
    </row>
    <row r="163" spans="1:81" s="58" customFormat="1" ht="40.200000000000003" customHeight="1" thickTop="1" thickBot="1" x14ac:dyDescent="0.35">
      <c r="A163" s="34"/>
      <c r="B163" s="906" t="s">
        <v>1488</v>
      </c>
      <c r="C163" s="868" t="s">
        <v>1491</v>
      </c>
      <c r="D163" s="871">
        <v>2334</v>
      </c>
      <c r="E163" s="851" t="s">
        <v>3946</v>
      </c>
      <c r="F163" s="851">
        <v>2301005</v>
      </c>
      <c r="G163" s="851" t="s">
        <v>3950</v>
      </c>
      <c r="H163" s="851" t="s">
        <v>7363</v>
      </c>
      <c r="I163" s="1184">
        <v>2021004540213</v>
      </c>
      <c r="J163" s="812">
        <v>904</v>
      </c>
      <c r="K163" s="854" t="str">
        <f>+[28]Metas!K1103</f>
        <v xml:space="preserve">Ejercicios de Participación Ciudadana realizados con el uso de TIC </v>
      </c>
      <c r="L163" s="857">
        <v>2</v>
      </c>
      <c r="M163" s="860">
        <f>SUM(N163:Q163)</f>
        <v>2</v>
      </c>
      <c r="N163" s="836"/>
      <c r="O163" s="839">
        <v>1</v>
      </c>
      <c r="P163" s="863">
        <v>1</v>
      </c>
      <c r="Q163" s="866"/>
      <c r="R163" s="812">
        <f>+$J163</f>
        <v>904</v>
      </c>
      <c r="S163" s="231" t="s">
        <v>7558</v>
      </c>
      <c r="T163" s="235" t="s">
        <v>3821</v>
      </c>
      <c r="U163" s="235" t="s">
        <v>3827</v>
      </c>
      <c r="V163" s="235" t="s">
        <v>3830</v>
      </c>
      <c r="W163" s="231" t="s">
        <v>7559</v>
      </c>
      <c r="X163" s="256">
        <v>45017</v>
      </c>
      <c r="Y163" s="256">
        <v>45199</v>
      </c>
      <c r="Z163" s="256"/>
      <c r="AA163" s="256"/>
      <c r="AB163" s="812">
        <f t="shared" ref="AB163" si="217">+$J163</f>
        <v>904</v>
      </c>
      <c r="AC163" s="827">
        <f t="shared" ref="AC163" si="218">+L163</f>
        <v>2</v>
      </c>
      <c r="AD163" s="44">
        <f t="shared" ref="AD163:AJ174" si="219">+AM163+AV163+BE163+BN163</f>
        <v>11.95</v>
      </c>
      <c r="AE163" s="44">
        <f t="shared" si="219"/>
        <v>11.95</v>
      </c>
      <c r="AF163" s="44">
        <f t="shared" si="219"/>
        <v>0</v>
      </c>
      <c r="AG163" s="44">
        <f t="shared" si="219"/>
        <v>0</v>
      </c>
      <c r="AH163" s="44">
        <f t="shared" si="219"/>
        <v>0</v>
      </c>
      <c r="AI163" s="44">
        <f t="shared" si="219"/>
        <v>0</v>
      </c>
      <c r="AJ163" s="44">
        <f t="shared" si="219"/>
        <v>0</v>
      </c>
      <c r="AK163" s="812">
        <f t="shared" ref="AK163" si="220">+$J163</f>
        <v>904</v>
      </c>
      <c r="AL163" s="830">
        <f>+N163</f>
        <v>0</v>
      </c>
      <c r="AM163" s="44">
        <f t="shared" ref="AM163:AM174" si="221">SUM(AN163:AS163)</f>
        <v>2.9874999999999998</v>
      </c>
      <c r="AN163" s="306">
        <f>+(23.9/4)/2</f>
        <v>2.9874999999999998</v>
      </c>
      <c r="AO163" s="47"/>
      <c r="AP163" s="47"/>
      <c r="AQ163" s="47"/>
      <c r="AR163" s="47"/>
      <c r="AS163" s="47"/>
      <c r="AT163" s="812">
        <f t="shared" ref="AT163" si="222">+$J163</f>
        <v>904</v>
      </c>
      <c r="AU163" s="833">
        <f>+O163</f>
        <v>1</v>
      </c>
      <c r="AV163" s="44">
        <f t="shared" ref="AV163:AV174" si="223">SUM(AW163:BB163)</f>
        <v>2.9874999999999998</v>
      </c>
      <c r="AW163" s="47">
        <v>2.9874999999999998</v>
      </c>
      <c r="AX163" s="47"/>
      <c r="AY163" s="47"/>
      <c r="AZ163" s="47"/>
      <c r="BA163" s="47"/>
      <c r="BB163" s="47"/>
      <c r="BC163" s="812">
        <f t="shared" ref="BC163" si="224">+$J163</f>
        <v>904</v>
      </c>
      <c r="BD163" s="809">
        <f>+P163</f>
        <v>1</v>
      </c>
      <c r="BE163" s="44">
        <f t="shared" ref="BE163:BE174" si="225">SUM(BF163:BK163)</f>
        <v>2.9874999999999998</v>
      </c>
      <c r="BF163" s="47">
        <v>2.9874999999999998</v>
      </c>
      <c r="BG163" s="47"/>
      <c r="BH163" s="47"/>
      <c r="BI163" s="47"/>
      <c r="BJ163" s="47"/>
      <c r="BK163" s="47"/>
      <c r="BL163" s="812">
        <f t="shared" ref="BL163" si="226">+$J163</f>
        <v>904</v>
      </c>
      <c r="BM163" s="815">
        <f>+Q163</f>
        <v>0</v>
      </c>
      <c r="BN163" s="44">
        <f t="shared" ref="BN163:BN174" si="227">SUM(BO163:BT163)</f>
        <v>2.9874999999999998</v>
      </c>
      <c r="BO163" s="47">
        <v>2.9874999999999998</v>
      </c>
      <c r="BP163" s="47"/>
      <c r="BQ163" s="47"/>
      <c r="BR163" s="47"/>
      <c r="BS163" s="47"/>
      <c r="BT163" s="47"/>
      <c r="BU163" s="818"/>
      <c r="BV163" s="819"/>
      <c r="BW163" s="819"/>
      <c r="BX163" s="819"/>
      <c r="BY163" s="819"/>
      <c r="BZ163" s="819"/>
      <c r="CA163" s="819"/>
      <c r="CB163" s="819"/>
      <c r="CC163" s="820"/>
    </row>
    <row r="164" spans="1:81" s="58" customFormat="1" ht="40.200000000000003" customHeight="1" thickTop="1" x14ac:dyDescent="0.3">
      <c r="A164" s="34"/>
      <c r="B164" s="907"/>
      <c r="C164" s="869"/>
      <c r="D164" s="872"/>
      <c r="E164" s="852"/>
      <c r="F164" s="852"/>
      <c r="G164" s="852"/>
      <c r="H164" s="852"/>
      <c r="I164" s="1185"/>
      <c r="J164" s="813"/>
      <c r="K164" s="855"/>
      <c r="L164" s="858"/>
      <c r="M164" s="861"/>
      <c r="N164" s="837"/>
      <c r="O164" s="840"/>
      <c r="P164" s="864"/>
      <c r="Q164" s="867"/>
      <c r="R164" s="813"/>
      <c r="S164" s="39" t="s">
        <v>7560</v>
      </c>
      <c r="T164" s="236" t="s">
        <v>3821</v>
      </c>
      <c r="U164" s="236" t="s">
        <v>3827</v>
      </c>
      <c r="V164" s="236" t="s">
        <v>3830</v>
      </c>
      <c r="W164" s="39" t="s">
        <v>7561</v>
      </c>
      <c r="X164" s="31">
        <v>45078</v>
      </c>
      <c r="Y164" s="31">
        <v>45275</v>
      </c>
      <c r="Z164" s="31"/>
      <c r="AA164" s="31"/>
      <c r="AB164" s="813"/>
      <c r="AC164" s="828"/>
      <c r="AD164" s="51">
        <f t="shared" si="219"/>
        <v>11.95</v>
      </c>
      <c r="AE164" s="51">
        <f t="shared" si="219"/>
        <v>11.95</v>
      </c>
      <c r="AF164" s="51">
        <f t="shared" si="219"/>
        <v>0</v>
      </c>
      <c r="AG164" s="51">
        <f t="shared" si="219"/>
        <v>0</v>
      </c>
      <c r="AH164" s="51">
        <f t="shared" si="219"/>
        <v>0</v>
      </c>
      <c r="AI164" s="51">
        <f t="shared" si="219"/>
        <v>0</v>
      </c>
      <c r="AJ164" s="51">
        <f t="shared" si="219"/>
        <v>0</v>
      </c>
      <c r="AK164" s="813"/>
      <c r="AL164" s="831"/>
      <c r="AM164" s="51">
        <f t="shared" si="221"/>
        <v>2.9874999999999998</v>
      </c>
      <c r="AN164" s="306">
        <f>+(23.9/4)/2</f>
        <v>2.9874999999999998</v>
      </c>
      <c r="AO164" s="257"/>
      <c r="AP164" s="257"/>
      <c r="AQ164" s="257"/>
      <c r="AR164" s="257"/>
      <c r="AS164" s="257"/>
      <c r="AT164" s="813"/>
      <c r="AU164" s="834"/>
      <c r="AV164" s="51">
        <f t="shared" si="223"/>
        <v>2.9874999999999998</v>
      </c>
      <c r="AW164" s="257">
        <v>2.9874999999999998</v>
      </c>
      <c r="AX164" s="257"/>
      <c r="AY164" s="257"/>
      <c r="AZ164" s="257"/>
      <c r="BA164" s="257"/>
      <c r="BB164" s="257"/>
      <c r="BC164" s="813"/>
      <c r="BD164" s="810"/>
      <c r="BE164" s="51">
        <f t="shared" si="225"/>
        <v>2.9874999999999998</v>
      </c>
      <c r="BF164" s="257">
        <v>2.9874999999999998</v>
      </c>
      <c r="BG164" s="257"/>
      <c r="BH164" s="257"/>
      <c r="BI164" s="257"/>
      <c r="BJ164" s="257"/>
      <c r="BK164" s="257"/>
      <c r="BL164" s="813"/>
      <c r="BM164" s="816"/>
      <c r="BN164" s="51">
        <f t="shared" si="227"/>
        <v>2.9874999999999998</v>
      </c>
      <c r="BO164" s="257">
        <v>2.9874999999999998</v>
      </c>
      <c r="BP164" s="257"/>
      <c r="BQ164" s="257"/>
      <c r="BR164" s="257"/>
      <c r="BS164" s="257"/>
      <c r="BT164" s="257"/>
      <c r="BU164" s="821"/>
      <c r="BV164" s="822"/>
      <c r="BW164" s="822"/>
      <c r="BX164" s="822"/>
      <c r="BY164" s="822"/>
      <c r="BZ164" s="822"/>
      <c r="CA164" s="822"/>
      <c r="CB164" s="822"/>
      <c r="CC164" s="823"/>
    </row>
    <row r="165" spans="1:81" s="58" customFormat="1" ht="40.200000000000003" customHeight="1" x14ac:dyDescent="0.3">
      <c r="A165" s="34"/>
      <c r="B165" s="907"/>
      <c r="C165" s="869"/>
      <c r="D165" s="872"/>
      <c r="E165" s="852"/>
      <c r="F165" s="852"/>
      <c r="G165" s="852"/>
      <c r="H165" s="852"/>
      <c r="I165" s="1185"/>
      <c r="J165" s="813"/>
      <c r="K165" s="855"/>
      <c r="L165" s="858"/>
      <c r="M165" s="861"/>
      <c r="N165" s="837"/>
      <c r="O165" s="840"/>
      <c r="P165" s="864"/>
      <c r="Q165" s="867"/>
      <c r="R165" s="813"/>
      <c r="S165" s="39"/>
      <c r="T165" s="236"/>
      <c r="U165" s="236"/>
      <c r="V165" s="236"/>
      <c r="W165" s="39"/>
      <c r="X165" s="31"/>
      <c r="Y165" s="31"/>
      <c r="Z165" s="31"/>
      <c r="AA165" s="31"/>
      <c r="AB165" s="813"/>
      <c r="AC165" s="828"/>
      <c r="AD165" s="51">
        <f t="shared" si="219"/>
        <v>0</v>
      </c>
      <c r="AE165" s="51">
        <f t="shared" si="219"/>
        <v>0</v>
      </c>
      <c r="AF165" s="51">
        <f t="shared" si="219"/>
        <v>0</v>
      </c>
      <c r="AG165" s="51">
        <f t="shared" si="219"/>
        <v>0</v>
      </c>
      <c r="AH165" s="51">
        <f t="shared" si="219"/>
        <v>0</v>
      </c>
      <c r="AI165" s="51">
        <f t="shared" si="219"/>
        <v>0</v>
      </c>
      <c r="AJ165" s="51">
        <f t="shared" si="219"/>
        <v>0</v>
      </c>
      <c r="AK165" s="813"/>
      <c r="AL165" s="831"/>
      <c r="AM165" s="51">
        <f t="shared" si="221"/>
        <v>0</v>
      </c>
      <c r="AN165" s="257"/>
      <c r="AO165" s="257"/>
      <c r="AP165" s="257"/>
      <c r="AQ165" s="257"/>
      <c r="AR165" s="257"/>
      <c r="AS165" s="257"/>
      <c r="AT165" s="813"/>
      <c r="AU165" s="834"/>
      <c r="AV165" s="51">
        <f t="shared" si="223"/>
        <v>0</v>
      </c>
      <c r="AW165" s="257"/>
      <c r="AX165" s="257"/>
      <c r="AY165" s="257"/>
      <c r="AZ165" s="257"/>
      <c r="BA165" s="257"/>
      <c r="BB165" s="257"/>
      <c r="BC165" s="813"/>
      <c r="BD165" s="810"/>
      <c r="BE165" s="51">
        <f t="shared" si="225"/>
        <v>0</v>
      </c>
      <c r="BF165" s="257"/>
      <c r="BG165" s="257"/>
      <c r="BH165" s="257"/>
      <c r="BI165" s="257"/>
      <c r="BJ165" s="257"/>
      <c r="BK165" s="257"/>
      <c r="BL165" s="813"/>
      <c r="BM165" s="816"/>
      <c r="BN165" s="51">
        <f t="shared" si="227"/>
        <v>0</v>
      </c>
      <c r="BO165" s="257"/>
      <c r="BP165" s="257"/>
      <c r="BQ165" s="257"/>
      <c r="BR165" s="257"/>
      <c r="BS165" s="257"/>
      <c r="BT165" s="257"/>
      <c r="BU165" s="821"/>
      <c r="BV165" s="822"/>
      <c r="BW165" s="822"/>
      <c r="BX165" s="822"/>
      <c r="BY165" s="822"/>
      <c r="BZ165" s="822"/>
      <c r="CA165" s="822"/>
      <c r="CB165" s="822"/>
      <c r="CC165" s="823"/>
    </row>
    <row r="166" spans="1:81" s="58" customFormat="1" ht="40.200000000000003" customHeight="1" thickBot="1" x14ac:dyDescent="0.35">
      <c r="A166" s="34"/>
      <c r="B166" s="907"/>
      <c r="C166" s="869"/>
      <c r="D166" s="873"/>
      <c r="E166" s="853"/>
      <c r="F166" s="853"/>
      <c r="G166" s="853"/>
      <c r="H166" s="853"/>
      <c r="I166" s="1186"/>
      <c r="J166" s="814"/>
      <c r="K166" s="856"/>
      <c r="L166" s="859"/>
      <c r="M166" s="862"/>
      <c r="N166" s="838"/>
      <c r="O166" s="841"/>
      <c r="P166" s="865"/>
      <c r="Q166" s="874"/>
      <c r="R166" s="814"/>
      <c r="S166" s="232"/>
      <c r="T166" s="237"/>
      <c r="U166" s="237"/>
      <c r="V166" s="237"/>
      <c r="W166" s="232"/>
      <c r="X166" s="260"/>
      <c r="Y166" s="260"/>
      <c r="Z166" s="260"/>
      <c r="AA166" s="260"/>
      <c r="AB166" s="814"/>
      <c r="AC166" s="829"/>
      <c r="AD166" s="46">
        <f t="shared" si="219"/>
        <v>0</v>
      </c>
      <c r="AE166" s="46">
        <f t="shared" si="219"/>
        <v>0</v>
      </c>
      <c r="AF166" s="46">
        <f t="shared" si="219"/>
        <v>0</v>
      </c>
      <c r="AG166" s="46">
        <f t="shared" si="219"/>
        <v>0</v>
      </c>
      <c r="AH166" s="46">
        <f t="shared" si="219"/>
        <v>0</v>
      </c>
      <c r="AI166" s="46">
        <f t="shared" si="219"/>
        <v>0</v>
      </c>
      <c r="AJ166" s="46">
        <f t="shared" si="219"/>
        <v>0</v>
      </c>
      <c r="AK166" s="814"/>
      <c r="AL166" s="832"/>
      <c r="AM166" s="46">
        <f t="shared" si="221"/>
        <v>0</v>
      </c>
      <c r="AN166" s="49"/>
      <c r="AO166" s="49"/>
      <c r="AP166" s="49"/>
      <c r="AQ166" s="49"/>
      <c r="AR166" s="49"/>
      <c r="AS166" s="49"/>
      <c r="AT166" s="814"/>
      <c r="AU166" s="835"/>
      <c r="AV166" s="46">
        <f t="shared" si="223"/>
        <v>0</v>
      </c>
      <c r="AW166" s="49"/>
      <c r="AX166" s="49"/>
      <c r="AY166" s="49"/>
      <c r="AZ166" s="49"/>
      <c r="BA166" s="49"/>
      <c r="BB166" s="49"/>
      <c r="BC166" s="814"/>
      <c r="BD166" s="811"/>
      <c r="BE166" s="46">
        <f t="shared" si="225"/>
        <v>0</v>
      </c>
      <c r="BF166" s="49"/>
      <c r="BG166" s="49"/>
      <c r="BH166" s="49"/>
      <c r="BI166" s="49"/>
      <c r="BJ166" s="49"/>
      <c r="BK166" s="49"/>
      <c r="BL166" s="814"/>
      <c r="BM166" s="817"/>
      <c r="BN166" s="46">
        <f t="shared" si="227"/>
        <v>0</v>
      </c>
      <c r="BO166" s="49"/>
      <c r="BP166" s="49"/>
      <c r="BQ166" s="49"/>
      <c r="BR166" s="49"/>
      <c r="BS166" s="49"/>
      <c r="BT166" s="49"/>
      <c r="BU166" s="824"/>
      <c r="BV166" s="825"/>
      <c r="BW166" s="825"/>
      <c r="BX166" s="825"/>
      <c r="BY166" s="825"/>
      <c r="BZ166" s="825"/>
      <c r="CA166" s="825"/>
      <c r="CB166" s="825"/>
      <c r="CC166" s="826"/>
    </row>
    <row r="167" spans="1:81" s="58" customFormat="1" ht="40.200000000000003" customHeight="1" thickTop="1" x14ac:dyDescent="0.3">
      <c r="A167" s="34"/>
      <c r="B167" s="907"/>
      <c r="C167" s="869"/>
      <c r="D167" s="871">
        <v>2335</v>
      </c>
      <c r="E167" s="851" t="s">
        <v>3946</v>
      </c>
      <c r="F167" s="851">
        <v>2301006</v>
      </c>
      <c r="G167" s="851" t="s">
        <v>3950</v>
      </c>
      <c r="H167" s="851" t="s">
        <v>7363</v>
      </c>
      <c r="I167" s="1184">
        <v>2021004540213</v>
      </c>
      <c r="J167" s="812">
        <v>905</v>
      </c>
      <c r="K167" s="854" t="str">
        <f>+[28]Metas!K1104</f>
        <v>Modelo de Territorio y Ciudad Inteligente implementado</v>
      </c>
      <c r="L167" s="857">
        <v>6</v>
      </c>
      <c r="M167" s="860">
        <f>SUM(N167:Q167)</f>
        <v>6</v>
      </c>
      <c r="N167" s="836"/>
      <c r="O167" s="839">
        <v>3</v>
      </c>
      <c r="P167" s="863">
        <v>3</v>
      </c>
      <c r="Q167" s="866"/>
      <c r="R167" s="812">
        <f>+$J167</f>
        <v>905</v>
      </c>
      <c r="S167" s="231" t="s">
        <v>7562</v>
      </c>
      <c r="T167" s="235" t="s">
        <v>3821</v>
      </c>
      <c r="U167" s="235" t="s">
        <v>3827</v>
      </c>
      <c r="V167" s="235" t="s">
        <v>3830</v>
      </c>
      <c r="W167" s="231" t="s">
        <v>7563</v>
      </c>
      <c r="X167" s="256">
        <v>45017</v>
      </c>
      <c r="Y167" s="256">
        <v>45199</v>
      </c>
      <c r="Z167" s="256"/>
      <c r="AA167" s="256"/>
      <c r="AB167" s="812">
        <f t="shared" ref="AB167" si="228">+$J167</f>
        <v>905</v>
      </c>
      <c r="AC167" s="827">
        <f t="shared" ref="AC167" si="229">+L167</f>
        <v>6</v>
      </c>
      <c r="AD167" s="44">
        <f t="shared" si="219"/>
        <v>23.975000000000001</v>
      </c>
      <c r="AE167" s="44">
        <f t="shared" si="219"/>
        <v>23.975000000000001</v>
      </c>
      <c r="AF167" s="44">
        <f t="shared" si="219"/>
        <v>0</v>
      </c>
      <c r="AG167" s="44">
        <f t="shared" si="219"/>
        <v>0</v>
      </c>
      <c r="AH167" s="44">
        <f t="shared" si="219"/>
        <v>0</v>
      </c>
      <c r="AI167" s="44">
        <f t="shared" si="219"/>
        <v>0</v>
      </c>
      <c r="AJ167" s="44">
        <f t="shared" si="219"/>
        <v>0</v>
      </c>
      <c r="AK167" s="812">
        <f t="shared" ref="AK167" si="230">+$J167</f>
        <v>905</v>
      </c>
      <c r="AL167" s="830">
        <f>+N167</f>
        <v>0</v>
      </c>
      <c r="AM167" s="44">
        <f t="shared" si="221"/>
        <v>5.9749999999999996</v>
      </c>
      <c r="AN167" s="306">
        <f>23.9/4</f>
        <v>5.9749999999999996</v>
      </c>
      <c r="AO167" s="47"/>
      <c r="AP167" s="47"/>
      <c r="AQ167" s="47"/>
      <c r="AR167" s="47"/>
      <c r="AS167" s="47"/>
      <c r="AT167" s="812">
        <f t="shared" ref="AT167" si="231">+$J167</f>
        <v>905</v>
      </c>
      <c r="AU167" s="833">
        <f>+O167</f>
        <v>3</v>
      </c>
      <c r="AV167" s="44">
        <f t="shared" si="223"/>
        <v>6</v>
      </c>
      <c r="AW167" s="47">
        <v>6</v>
      </c>
      <c r="AX167" s="47"/>
      <c r="AY167" s="47"/>
      <c r="AZ167" s="47"/>
      <c r="BA167" s="47"/>
      <c r="BB167" s="47"/>
      <c r="BC167" s="812">
        <f t="shared" ref="BC167" si="232">+$J167</f>
        <v>905</v>
      </c>
      <c r="BD167" s="809">
        <f>+P167</f>
        <v>3</v>
      </c>
      <c r="BE167" s="44">
        <f t="shared" si="225"/>
        <v>6</v>
      </c>
      <c r="BF167" s="47">
        <v>6</v>
      </c>
      <c r="BG167" s="47"/>
      <c r="BH167" s="47"/>
      <c r="BI167" s="47"/>
      <c r="BJ167" s="47"/>
      <c r="BK167" s="47"/>
      <c r="BL167" s="812">
        <f t="shared" ref="BL167" si="233">+$J167</f>
        <v>905</v>
      </c>
      <c r="BM167" s="815">
        <f>+Q167</f>
        <v>0</v>
      </c>
      <c r="BN167" s="44">
        <f t="shared" si="227"/>
        <v>6</v>
      </c>
      <c r="BO167" s="47">
        <v>6</v>
      </c>
      <c r="BP167" s="47"/>
      <c r="BQ167" s="47"/>
      <c r="BR167" s="47"/>
      <c r="BS167" s="47"/>
      <c r="BT167" s="47"/>
      <c r="BU167" s="818"/>
      <c r="BV167" s="819"/>
      <c r="BW167" s="819"/>
      <c r="BX167" s="819"/>
      <c r="BY167" s="819"/>
      <c r="BZ167" s="819"/>
      <c r="CA167" s="819"/>
      <c r="CB167" s="819"/>
      <c r="CC167" s="820"/>
    </row>
    <row r="168" spans="1:81" s="58" customFormat="1" ht="40.200000000000003" customHeight="1" x14ac:dyDescent="0.3">
      <c r="A168" s="34"/>
      <c r="B168" s="907"/>
      <c r="C168" s="869"/>
      <c r="D168" s="872"/>
      <c r="E168" s="852"/>
      <c r="F168" s="852"/>
      <c r="G168" s="852"/>
      <c r="H168" s="852"/>
      <c r="I168" s="1185"/>
      <c r="J168" s="813"/>
      <c r="K168" s="855"/>
      <c r="L168" s="858"/>
      <c r="M168" s="861"/>
      <c r="N168" s="837"/>
      <c r="O168" s="840"/>
      <c r="P168" s="864"/>
      <c r="Q168" s="867"/>
      <c r="R168" s="813"/>
      <c r="S168" s="39"/>
      <c r="T168" s="236"/>
      <c r="U168" s="236"/>
      <c r="V168" s="236"/>
      <c r="W168" s="39"/>
      <c r="X168" s="31"/>
      <c r="Y168" s="31"/>
      <c r="Z168" s="31"/>
      <c r="AA168" s="31"/>
      <c r="AB168" s="813"/>
      <c r="AC168" s="828"/>
      <c r="AD168" s="51">
        <f t="shared" si="219"/>
        <v>0</v>
      </c>
      <c r="AE168" s="51">
        <f t="shared" si="219"/>
        <v>0</v>
      </c>
      <c r="AF168" s="51">
        <f t="shared" si="219"/>
        <v>0</v>
      </c>
      <c r="AG168" s="51">
        <f t="shared" si="219"/>
        <v>0</v>
      </c>
      <c r="AH168" s="51">
        <f t="shared" si="219"/>
        <v>0</v>
      </c>
      <c r="AI168" s="51">
        <f t="shared" si="219"/>
        <v>0</v>
      </c>
      <c r="AJ168" s="51">
        <f t="shared" si="219"/>
        <v>0</v>
      </c>
      <c r="AK168" s="813"/>
      <c r="AL168" s="831"/>
      <c r="AM168" s="51">
        <f t="shared" si="221"/>
        <v>0</v>
      </c>
      <c r="AN168" s="257"/>
      <c r="AO168" s="257"/>
      <c r="AP168" s="257"/>
      <c r="AQ168" s="257"/>
      <c r="AR168" s="257"/>
      <c r="AS168" s="257"/>
      <c r="AT168" s="813"/>
      <c r="AU168" s="834"/>
      <c r="AV168" s="51">
        <f t="shared" si="223"/>
        <v>0</v>
      </c>
      <c r="AW168" s="257"/>
      <c r="AX168" s="257"/>
      <c r="AY168" s="257"/>
      <c r="AZ168" s="257"/>
      <c r="BA168" s="257"/>
      <c r="BB168" s="257"/>
      <c r="BC168" s="813"/>
      <c r="BD168" s="810"/>
      <c r="BE168" s="51">
        <f t="shared" si="225"/>
        <v>0</v>
      </c>
      <c r="BF168" s="257"/>
      <c r="BG168" s="257"/>
      <c r="BH168" s="257"/>
      <c r="BI168" s="257"/>
      <c r="BJ168" s="257"/>
      <c r="BK168" s="257"/>
      <c r="BL168" s="813"/>
      <c r="BM168" s="816"/>
      <c r="BN168" s="51">
        <f t="shared" si="227"/>
        <v>0</v>
      </c>
      <c r="BO168" s="257"/>
      <c r="BP168" s="257"/>
      <c r="BQ168" s="257"/>
      <c r="BR168" s="257"/>
      <c r="BS168" s="257"/>
      <c r="BT168" s="257"/>
      <c r="BU168" s="821"/>
      <c r="BV168" s="822"/>
      <c r="BW168" s="822"/>
      <c r="BX168" s="822"/>
      <c r="BY168" s="822"/>
      <c r="BZ168" s="822"/>
      <c r="CA168" s="822"/>
      <c r="CB168" s="822"/>
      <c r="CC168" s="823"/>
    </row>
    <row r="169" spans="1:81" s="58" customFormat="1" ht="40.200000000000003" customHeight="1" x14ac:dyDescent="0.3">
      <c r="A169" s="34"/>
      <c r="B169" s="907"/>
      <c r="C169" s="869"/>
      <c r="D169" s="872"/>
      <c r="E169" s="852"/>
      <c r="F169" s="852"/>
      <c r="G169" s="852"/>
      <c r="H169" s="852"/>
      <c r="I169" s="1185"/>
      <c r="J169" s="813"/>
      <c r="K169" s="855"/>
      <c r="L169" s="858"/>
      <c r="M169" s="861"/>
      <c r="N169" s="837"/>
      <c r="O169" s="840"/>
      <c r="P169" s="864"/>
      <c r="Q169" s="867"/>
      <c r="R169" s="813"/>
      <c r="S169" s="39"/>
      <c r="T169" s="236"/>
      <c r="U169" s="236"/>
      <c r="V169" s="236"/>
      <c r="W169" s="39"/>
      <c r="X169" s="31"/>
      <c r="Y169" s="31"/>
      <c r="Z169" s="31"/>
      <c r="AA169" s="31"/>
      <c r="AB169" s="813"/>
      <c r="AC169" s="828"/>
      <c r="AD169" s="51">
        <f t="shared" si="219"/>
        <v>0</v>
      </c>
      <c r="AE169" s="51">
        <f t="shared" si="219"/>
        <v>0</v>
      </c>
      <c r="AF169" s="51">
        <f t="shared" si="219"/>
        <v>0</v>
      </c>
      <c r="AG169" s="51">
        <f t="shared" si="219"/>
        <v>0</v>
      </c>
      <c r="AH169" s="51">
        <f t="shared" si="219"/>
        <v>0</v>
      </c>
      <c r="AI169" s="51">
        <f t="shared" si="219"/>
        <v>0</v>
      </c>
      <c r="AJ169" s="51">
        <f t="shared" si="219"/>
        <v>0</v>
      </c>
      <c r="AK169" s="813"/>
      <c r="AL169" s="831"/>
      <c r="AM169" s="51">
        <f t="shared" si="221"/>
        <v>0</v>
      </c>
      <c r="AN169" s="257"/>
      <c r="AO169" s="257"/>
      <c r="AP169" s="257"/>
      <c r="AQ169" s="257"/>
      <c r="AR169" s="257"/>
      <c r="AS169" s="257"/>
      <c r="AT169" s="813"/>
      <c r="AU169" s="834"/>
      <c r="AV169" s="51">
        <f t="shared" si="223"/>
        <v>0</v>
      </c>
      <c r="AW169" s="257"/>
      <c r="AX169" s="257"/>
      <c r="AY169" s="257"/>
      <c r="AZ169" s="257"/>
      <c r="BA169" s="257"/>
      <c r="BB169" s="257"/>
      <c r="BC169" s="813"/>
      <c r="BD169" s="810"/>
      <c r="BE169" s="51">
        <f t="shared" si="225"/>
        <v>0</v>
      </c>
      <c r="BF169" s="257"/>
      <c r="BG169" s="257"/>
      <c r="BH169" s="257"/>
      <c r="BI169" s="257"/>
      <c r="BJ169" s="257"/>
      <c r="BK169" s="257"/>
      <c r="BL169" s="813"/>
      <c r="BM169" s="816"/>
      <c r="BN169" s="51">
        <f t="shared" si="227"/>
        <v>0</v>
      </c>
      <c r="BO169" s="257"/>
      <c r="BP169" s="257"/>
      <c r="BQ169" s="257"/>
      <c r="BR169" s="257"/>
      <c r="BS169" s="257"/>
      <c r="BT169" s="257"/>
      <c r="BU169" s="821"/>
      <c r="BV169" s="822"/>
      <c r="BW169" s="822"/>
      <c r="BX169" s="822"/>
      <c r="BY169" s="822"/>
      <c r="BZ169" s="822"/>
      <c r="CA169" s="822"/>
      <c r="CB169" s="822"/>
      <c r="CC169" s="823"/>
    </row>
    <row r="170" spans="1:81" s="58" customFormat="1" ht="40.200000000000003" customHeight="1" thickBot="1" x14ac:dyDescent="0.35">
      <c r="A170" s="34"/>
      <c r="B170" s="908"/>
      <c r="C170" s="870"/>
      <c r="D170" s="873"/>
      <c r="E170" s="853"/>
      <c r="F170" s="853"/>
      <c r="G170" s="853"/>
      <c r="H170" s="853"/>
      <c r="I170" s="1186"/>
      <c r="J170" s="814"/>
      <c r="K170" s="856"/>
      <c r="L170" s="859"/>
      <c r="M170" s="862"/>
      <c r="N170" s="838"/>
      <c r="O170" s="841"/>
      <c r="P170" s="865"/>
      <c r="Q170" s="874"/>
      <c r="R170" s="814"/>
      <c r="S170" s="232"/>
      <c r="T170" s="237"/>
      <c r="U170" s="237"/>
      <c r="V170" s="237"/>
      <c r="W170" s="232"/>
      <c r="X170" s="260"/>
      <c r="Y170" s="260"/>
      <c r="Z170" s="260"/>
      <c r="AA170" s="260"/>
      <c r="AB170" s="814"/>
      <c r="AC170" s="829"/>
      <c r="AD170" s="46">
        <f t="shared" si="219"/>
        <v>0</v>
      </c>
      <c r="AE170" s="46">
        <f t="shared" si="219"/>
        <v>0</v>
      </c>
      <c r="AF170" s="46">
        <f t="shared" si="219"/>
        <v>0</v>
      </c>
      <c r="AG170" s="46">
        <f t="shared" si="219"/>
        <v>0</v>
      </c>
      <c r="AH170" s="46">
        <f t="shared" si="219"/>
        <v>0</v>
      </c>
      <c r="AI170" s="46">
        <f t="shared" si="219"/>
        <v>0</v>
      </c>
      <c r="AJ170" s="46">
        <f t="shared" si="219"/>
        <v>0</v>
      </c>
      <c r="AK170" s="814"/>
      <c r="AL170" s="832"/>
      <c r="AM170" s="46">
        <f t="shared" si="221"/>
        <v>0</v>
      </c>
      <c r="AN170" s="49"/>
      <c r="AO170" s="49"/>
      <c r="AP170" s="49"/>
      <c r="AQ170" s="49"/>
      <c r="AR170" s="49"/>
      <c r="AS170" s="49"/>
      <c r="AT170" s="814"/>
      <c r="AU170" s="835"/>
      <c r="AV170" s="46">
        <f t="shared" si="223"/>
        <v>0</v>
      </c>
      <c r="AW170" s="49"/>
      <c r="AX170" s="49"/>
      <c r="AY170" s="49"/>
      <c r="AZ170" s="49"/>
      <c r="BA170" s="49"/>
      <c r="BB170" s="49"/>
      <c r="BC170" s="814"/>
      <c r="BD170" s="811"/>
      <c r="BE170" s="46">
        <f t="shared" si="225"/>
        <v>0</v>
      </c>
      <c r="BF170" s="49"/>
      <c r="BG170" s="49"/>
      <c r="BH170" s="49"/>
      <c r="BI170" s="49"/>
      <c r="BJ170" s="49"/>
      <c r="BK170" s="49"/>
      <c r="BL170" s="814"/>
      <c r="BM170" s="817"/>
      <c r="BN170" s="46">
        <f t="shared" si="227"/>
        <v>0</v>
      </c>
      <c r="BO170" s="49"/>
      <c r="BP170" s="49"/>
      <c r="BQ170" s="49"/>
      <c r="BR170" s="49"/>
      <c r="BS170" s="49"/>
      <c r="BT170" s="49"/>
      <c r="BU170" s="824"/>
      <c r="BV170" s="825"/>
      <c r="BW170" s="825"/>
      <c r="BX170" s="825"/>
      <c r="BY170" s="825"/>
      <c r="BZ170" s="825"/>
      <c r="CA170" s="825"/>
      <c r="CB170" s="825"/>
      <c r="CC170" s="826"/>
    </row>
    <row r="171" spans="1:81" s="58" customFormat="1" ht="40.200000000000003" customHeight="1" thickTop="1" x14ac:dyDescent="0.3">
      <c r="A171" s="34"/>
      <c r="B171" s="906" t="s">
        <v>1493</v>
      </c>
      <c r="C171" s="868" t="s">
        <v>1496</v>
      </c>
      <c r="D171" s="871">
        <v>2336</v>
      </c>
      <c r="E171" s="851" t="s">
        <v>3946</v>
      </c>
      <c r="F171" s="851">
        <v>2301007</v>
      </c>
      <c r="G171" s="851" t="s">
        <v>3950</v>
      </c>
      <c r="H171" s="851" t="s">
        <v>7363</v>
      </c>
      <c r="I171" s="1184">
        <v>2021004540213</v>
      </c>
      <c r="J171" s="812">
        <v>906</v>
      </c>
      <c r="K171" s="854" t="str">
        <f>+[28]Metas!K1057</f>
        <v>Proyectos con componente TIC para la investigación en el Agro</v>
      </c>
      <c r="L171" s="857">
        <v>2</v>
      </c>
      <c r="M171" s="860">
        <f>SUM(N171:Q171)</f>
        <v>2</v>
      </c>
      <c r="N171" s="836"/>
      <c r="O171" s="839">
        <v>1</v>
      </c>
      <c r="P171" s="863"/>
      <c r="Q171" s="866">
        <v>1</v>
      </c>
      <c r="R171" s="812">
        <f>+$J171</f>
        <v>906</v>
      </c>
      <c r="S171" s="231" t="s">
        <v>7564</v>
      </c>
      <c r="T171" s="235" t="s">
        <v>3821</v>
      </c>
      <c r="U171" s="235" t="s">
        <v>3827</v>
      </c>
      <c r="V171" s="235" t="s">
        <v>3830</v>
      </c>
      <c r="W171" s="231" t="s">
        <v>7565</v>
      </c>
      <c r="X171" s="256">
        <v>44593</v>
      </c>
      <c r="Y171" s="256">
        <v>44925</v>
      </c>
      <c r="Z171" s="256"/>
      <c r="AA171" s="256"/>
      <c r="AB171" s="812">
        <f>+$J171</f>
        <v>906</v>
      </c>
      <c r="AC171" s="827">
        <f>+L171</f>
        <v>2</v>
      </c>
      <c r="AD171" s="44">
        <f t="shared" si="219"/>
        <v>16</v>
      </c>
      <c r="AE171" s="44">
        <f t="shared" si="219"/>
        <v>16</v>
      </c>
      <c r="AF171" s="44">
        <f t="shared" si="219"/>
        <v>0</v>
      </c>
      <c r="AG171" s="44">
        <f t="shared" si="219"/>
        <v>0</v>
      </c>
      <c r="AH171" s="44">
        <f t="shared" si="219"/>
        <v>0</v>
      </c>
      <c r="AI171" s="44">
        <f t="shared" si="219"/>
        <v>0</v>
      </c>
      <c r="AJ171" s="44">
        <f t="shared" si="219"/>
        <v>0</v>
      </c>
      <c r="AK171" s="812">
        <f>+$J171</f>
        <v>906</v>
      </c>
      <c r="AL171" s="830">
        <f>+N171</f>
        <v>0</v>
      </c>
      <c r="AM171" s="44">
        <f t="shared" si="221"/>
        <v>4</v>
      </c>
      <c r="AN171" s="306">
        <f>+(16)/4</f>
        <v>4</v>
      </c>
      <c r="AO171" s="47"/>
      <c r="AP171" s="47"/>
      <c r="AQ171" s="47"/>
      <c r="AR171" s="47"/>
      <c r="AS171" s="47"/>
      <c r="AT171" s="812">
        <f>+$J171</f>
        <v>906</v>
      </c>
      <c r="AU171" s="833">
        <f>+O171</f>
        <v>1</v>
      </c>
      <c r="AV171" s="44">
        <f t="shared" si="223"/>
        <v>4</v>
      </c>
      <c r="AW171" s="306">
        <v>4</v>
      </c>
      <c r="AX171" s="47"/>
      <c r="AY171" s="47"/>
      <c r="AZ171" s="47"/>
      <c r="BA171" s="47"/>
      <c r="BB171" s="47"/>
      <c r="BC171" s="812">
        <f>+$J171</f>
        <v>906</v>
      </c>
      <c r="BD171" s="809">
        <f>+P171</f>
        <v>0</v>
      </c>
      <c r="BE171" s="44">
        <f t="shared" si="225"/>
        <v>4</v>
      </c>
      <c r="BF171" s="47">
        <v>4</v>
      </c>
      <c r="BG171" s="47"/>
      <c r="BH171" s="47"/>
      <c r="BI171" s="47"/>
      <c r="BJ171" s="47"/>
      <c r="BK171" s="47"/>
      <c r="BL171" s="812">
        <f>+$J171</f>
        <v>906</v>
      </c>
      <c r="BM171" s="815">
        <f>+Q171</f>
        <v>1</v>
      </c>
      <c r="BN171" s="44">
        <f t="shared" si="227"/>
        <v>4</v>
      </c>
      <c r="BO171" s="47">
        <v>4</v>
      </c>
      <c r="BP171" s="47"/>
      <c r="BQ171" s="47"/>
      <c r="BR171" s="47"/>
      <c r="BS171" s="47"/>
      <c r="BT171" s="47"/>
      <c r="BU171" s="818"/>
      <c r="BV171" s="819"/>
      <c r="BW171" s="819"/>
      <c r="BX171" s="819"/>
      <c r="BY171" s="819"/>
      <c r="BZ171" s="819"/>
      <c r="CA171" s="819"/>
      <c r="CB171" s="819"/>
      <c r="CC171" s="820"/>
    </row>
    <row r="172" spans="1:81" s="58" customFormat="1" ht="40.200000000000003" customHeight="1" x14ac:dyDescent="0.3">
      <c r="A172" s="34"/>
      <c r="B172" s="907"/>
      <c r="C172" s="869"/>
      <c r="D172" s="872"/>
      <c r="E172" s="852"/>
      <c r="F172" s="852"/>
      <c r="G172" s="852"/>
      <c r="H172" s="852"/>
      <c r="I172" s="1185"/>
      <c r="J172" s="813"/>
      <c r="K172" s="855"/>
      <c r="L172" s="858"/>
      <c r="M172" s="861"/>
      <c r="N172" s="837"/>
      <c r="O172" s="840"/>
      <c r="P172" s="864"/>
      <c r="Q172" s="867"/>
      <c r="R172" s="813"/>
      <c r="S172" s="39" t="s">
        <v>7566</v>
      </c>
      <c r="T172" s="236" t="s">
        <v>3821</v>
      </c>
      <c r="U172" s="236" t="s">
        <v>3827</v>
      </c>
      <c r="V172" s="236" t="s">
        <v>3830</v>
      </c>
      <c r="W172" s="39" t="s">
        <v>7565</v>
      </c>
      <c r="X172" s="31">
        <v>44593</v>
      </c>
      <c r="Y172" s="31">
        <v>44925</v>
      </c>
      <c r="Z172" s="31"/>
      <c r="AA172" s="31"/>
      <c r="AB172" s="813"/>
      <c r="AC172" s="828"/>
      <c r="AD172" s="51">
        <f t="shared" si="219"/>
        <v>16</v>
      </c>
      <c r="AE172" s="51">
        <f t="shared" si="219"/>
        <v>16</v>
      </c>
      <c r="AF172" s="51">
        <f t="shared" si="219"/>
        <v>0</v>
      </c>
      <c r="AG172" s="51">
        <f t="shared" si="219"/>
        <v>0</v>
      </c>
      <c r="AH172" s="51">
        <f t="shared" si="219"/>
        <v>0</v>
      </c>
      <c r="AI172" s="51">
        <f t="shared" si="219"/>
        <v>0</v>
      </c>
      <c r="AJ172" s="51">
        <f t="shared" si="219"/>
        <v>0</v>
      </c>
      <c r="AK172" s="813"/>
      <c r="AL172" s="831"/>
      <c r="AM172" s="51">
        <f t="shared" si="221"/>
        <v>4</v>
      </c>
      <c r="AN172" s="564">
        <v>4</v>
      </c>
      <c r="AO172" s="257"/>
      <c r="AP172" s="257"/>
      <c r="AQ172" s="257"/>
      <c r="AR172" s="257"/>
      <c r="AS172" s="257"/>
      <c r="AT172" s="813"/>
      <c r="AU172" s="834"/>
      <c r="AV172" s="51">
        <f t="shared" si="223"/>
        <v>4</v>
      </c>
      <c r="AW172" s="564">
        <v>4</v>
      </c>
      <c r="AX172" s="257"/>
      <c r="AY172" s="257"/>
      <c r="AZ172" s="257"/>
      <c r="BA172" s="257"/>
      <c r="BB172" s="257"/>
      <c r="BC172" s="813"/>
      <c r="BD172" s="810"/>
      <c r="BE172" s="51">
        <f t="shared" si="225"/>
        <v>4</v>
      </c>
      <c r="BF172" s="257">
        <v>4</v>
      </c>
      <c r="BG172" s="257"/>
      <c r="BH172" s="257"/>
      <c r="BI172" s="257"/>
      <c r="BJ172" s="257"/>
      <c r="BK172" s="257"/>
      <c r="BL172" s="813"/>
      <c r="BM172" s="816"/>
      <c r="BN172" s="51">
        <f t="shared" si="227"/>
        <v>4</v>
      </c>
      <c r="BO172" s="257">
        <v>4</v>
      </c>
      <c r="BP172" s="257"/>
      <c r="BQ172" s="257"/>
      <c r="BR172" s="257"/>
      <c r="BS172" s="257"/>
      <c r="BT172" s="257"/>
      <c r="BU172" s="821"/>
      <c r="BV172" s="822"/>
      <c r="BW172" s="822"/>
      <c r="BX172" s="822"/>
      <c r="BY172" s="822"/>
      <c r="BZ172" s="822"/>
      <c r="CA172" s="822"/>
      <c r="CB172" s="822"/>
      <c r="CC172" s="823"/>
    </row>
    <row r="173" spans="1:81" s="58" customFormat="1" ht="40.200000000000003" customHeight="1" x14ac:dyDescent="0.3">
      <c r="A173" s="34"/>
      <c r="B173" s="907"/>
      <c r="C173" s="869"/>
      <c r="D173" s="872"/>
      <c r="E173" s="852"/>
      <c r="F173" s="852"/>
      <c r="G173" s="852"/>
      <c r="H173" s="852"/>
      <c r="I173" s="1185"/>
      <c r="J173" s="813"/>
      <c r="K173" s="855"/>
      <c r="L173" s="858"/>
      <c r="M173" s="861"/>
      <c r="N173" s="837"/>
      <c r="O173" s="840"/>
      <c r="P173" s="864"/>
      <c r="Q173" s="867"/>
      <c r="R173" s="813"/>
      <c r="S173" s="39" t="s">
        <v>7567</v>
      </c>
      <c r="T173" s="236" t="s">
        <v>3821</v>
      </c>
      <c r="U173" s="236" t="s">
        <v>3827</v>
      </c>
      <c r="V173" s="236" t="s">
        <v>3830</v>
      </c>
      <c r="W173" s="39" t="s">
        <v>7568</v>
      </c>
      <c r="X173" s="31">
        <v>44593</v>
      </c>
      <c r="Y173" s="31">
        <v>44925</v>
      </c>
      <c r="Z173" s="31"/>
      <c r="AA173" s="31"/>
      <c r="AB173" s="813"/>
      <c r="AC173" s="828"/>
      <c r="AD173" s="51">
        <f t="shared" si="219"/>
        <v>16</v>
      </c>
      <c r="AE173" s="51">
        <f t="shared" si="219"/>
        <v>16</v>
      </c>
      <c r="AF173" s="51">
        <f t="shared" si="219"/>
        <v>0</v>
      </c>
      <c r="AG173" s="51">
        <f t="shared" si="219"/>
        <v>0</v>
      </c>
      <c r="AH173" s="51">
        <f t="shared" si="219"/>
        <v>0</v>
      </c>
      <c r="AI173" s="51">
        <f t="shared" si="219"/>
        <v>0</v>
      </c>
      <c r="AJ173" s="51">
        <f t="shared" si="219"/>
        <v>0</v>
      </c>
      <c r="AK173" s="813"/>
      <c r="AL173" s="831"/>
      <c r="AM173" s="51">
        <f t="shared" si="221"/>
        <v>4</v>
      </c>
      <c r="AN173" s="564">
        <v>4</v>
      </c>
      <c r="AO173" s="257"/>
      <c r="AP173" s="257"/>
      <c r="AQ173" s="257"/>
      <c r="AR173" s="257"/>
      <c r="AS173" s="257"/>
      <c r="AT173" s="813"/>
      <c r="AU173" s="834"/>
      <c r="AV173" s="51">
        <f t="shared" si="223"/>
        <v>4</v>
      </c>
      <c r="AW173" s="564">
        <v>4</v>
      </c>
      <c r="AX173" s="257"/>
      <c r="AY173" s="257"/>
      <c r="AZ173" s="257"/>
      <c r="BA173" s="257"/>
      <c r="BB173" s="257"/>
      <c r="BC173" s="813"/>
      <c r="BD173" s="810"/>
      <c r="BE173" s="51">
        <f t="shared" si="225"/>
        <v>4</v>
      </c>
      <c r="BF173" s="257">
        <v>4</v>
      </c>
      <c r="BG173" s="257"/>
      <c r="BH173" s="257"/>
      <c r="BI173" s="257"/>
      <c r="BJ173" s="257"/>
      <c r="BK173" s="257"/>
      <c r="BL173" s="813"/>
      <c r="BM173" s="816"/>
      <c r="BN173" s="51">
        <f t="shared" si="227"/>
        <v>4</v>
      </c>
      <c r="BO173" s="257">
        <v>4</v>
      </c>
      <c r="BP173" s="257"/>
      <c r="BQ173" s="257"/>
      <c r="BR173" s="257"/>
      <c r="BS173" s="257"/>
      <c r="BT173" s="257"/>
      <c r="BU173" s="821"/>
      <c r="BV173" s="822"/>
      <c r="BW173" s="822"/>
      <c r="BX173" s="822"/>
      <c r="BY173" s="822"/>
      <c r="BZ173" s="822"/>
      <c r="CA173" s="822"/>
      <c r="CB173" s="822"/>
      <c r="CC173" s="823"/>
    </row>
    <row r="174" spans="1:81" s="58" customFormat="1" ht="40.200000000000003" customHeight="1" thickBot="1" x14ac:dyDescent="0.35">
      <c r="A174" s="34"/>
      <c r="B174" s="908"/>
      <c r="C174" s="870"/>
      <c r="D174" s="873"/>
      <c r="E174" s="853"/>
      <c r="F174" s="853"/>
      <c r="G174" s="853"/>
      <c r="H174" s="853"/>
      <c r="I174" s="1186"/>
      <c r="J174" s="814"/>
      <c r="K174" s="856"/>
      <c r="L174" s="859"/>
      <c r="M174" s="862"/>
      <c r="N174" s="838"/>
      <c r="O174" s="841"/>
      <c r="P174" s="865"/>
      <c r="Q174" s="874"/>
      <c r="R174" s="814"/>
      <c r="S174" s="232" t="s">
        <v>7569</v>
      </c>
      <c r="T174" s="237" t="s">
        <v>3821</v>
      </c>
      <c r="U174" s="237" t="s">
        <v>3827</v>
      </c>
      <c r="V174" s="237" t="s">
        <v>3830</v>
      </c>
      <c r="W174" s="232" t="s">
        <v>7570</v>
      </c>
      <c r="X174" s="260">
        <v>44593</v>
      </c>
      <c r="Y174" s="260">
        <v>44925</v>
      </c>
      <c r="Z174" s="260"/>
      <c r="AA174" s="260"/>
      <c r="AB174" s="814"/>
      <c r="AC174" s="829"/>
      <c r="AD174" s="46">
        <f t="shared" si="219"/>
        <v>16</v>
      </c>
      <c r="AE174" s="46">
        <f t="shared" si="219"/>
        <v>16</v>
      </c>
      <c r="AF174" s="46">
        <f t="shared" si="219"/>
        <v>0</v>
      </c>
      <c r="AG174" s="46">
        <f t="shared" si="219"/>
        <v>0</v>
      </c>
      <c r="AH174" s="46">
        <f t="shared" si="219"/>
        <v>0</v>
      </c>
      <c r="AI174" s="46">
        <f t="shared" si="219"/>
        <v>0</v>
      </c>
      <c r="AJ174" s="46">
        <f t="shared" si="219"/>
        <v>0</v>
      </c>
      <c r="AK174" s="814"/>
      <c r="AL174" s="832"/>
      <c r="AM174" s="46">
        <f t="shared" si="221"/>
        <v>4</v>
      </c>
      <c r="AN174" s="616">
        <v>4</v>
      </c>
      <c r="AO174" s="49"/>
      <c r="AP174" s="49"/>
      <c r="AQ174" s="49"/>
      <c r="AR174" s="49"/>
      <c r="AS174" s="49"/>
      <c r="AT174" s="814"/>
      <c r="AU174" s="835"/>
      <c r="AV174" s="46">
        <f t="shared" si="223"/>
        <v>4</v>
      </c>
      <c r="AW174" s="616">
        <v>4</v>
      </c>
      <c r="AX174" s="49"/>
      <c r="AY174" s="49"/>
      <c r="AZ174" s="49"/>
      <c r="BA174" s="49"/>
      <c r="BB174" s="49"/>
      <c r="BC174" s="814"/>
      <c r="BD174" s="811"/>
      <c r="BE174" s="46">
        <f t="shared" si="225"/>
        <v>4</v>
      </c>
      <c r="BF174" s="49">
        <v>4</v>
      </c>
      <c r="BG174" s="49"/>
      <c r="BH174" s="49"/>
      <c r="BI174" s="49"/>
      <c r="BJ174" s="49"/>
      <c r="BK174" s="49"/>
      <c r="BL174" s="814"/>
      <c r="BM174" s="817"/>
      <c r="BN174" s="46">
        <f t="shared" si="227"/>
        <v>4</v>
      </c>
      <c r="BO174" s="49">
        <v>4</v>
      </c>
      <c r="BP174" s="49"/>
      <c r="BQ174" s="49"/>
      <c r="BR174" s="49"/>
      <c r="BS174" s="49"/>
      <c r="BT174" s="49"/>
      <c r="BU174" s="824"/>
      <c r="BV174" s="825"/>
      <c r="BW174" s="825"/>
      <c r="BX174" s="825"/>
      <c r="BY174" s="825"/>
      <c r="BZ174" s="825"/>
      <c r="CA174" s="825"/>
      <c r="CB174" s="825"/>
      <c r="CC174" s="826"/>
    </row>
    <row r="175" spans="1:81" ht="40.200000000000003" customHeight="1" thickTop="1" x14ac:dyDescent="0.3"/>
  </sheetData>
  <mergeCells count="1313">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B2:B5"/>
    <mergeCell ref="C2:H2"/>
    <mergeCell ref="L2:Q2"/>
    <mergeCell ref="R2:S2"/>
    <mergeCell ref="T2:V2"/>
    <mergeCell ref="W2:AA2"/>
    <mergeCell ref="BC4:BE4"/>
    <mergeCell ref="BF4:BK4"/>
    <mergeCell ref="BL4:BT5"/>
    <mergeCell ref="BU4:BW4"/>
    <mergeCell ref="BX4:CC4"/>
    <mergeCell ref="L5:Q5"/>
    <mergeCell ref="T5:V5"/>
    <mergeCell ref="W5:AA5"/>
    <mergeCell ref="AK5:AM5"/>
    <mergeCell ref="AN5:AS5"/>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S7:S9"/>
    <mergeCell ref="H7:H9"/>
    <mergeCell ref="I7:I9"/>
    <mergeCell ref="J7:J9"/>
    <mergeCell ref="K7:K9"/>
    <mergeCell ref="L7:L9"/>
    <mergeCell ref="M7:M9"/>
    <mergeCell ref="BC5:BE5"/>
    <mergeCell ref="BF5:BK5"/>
    <mergeCell ref="BU5:BW5"/>
    <mergeCell ref="BX5:CC5"/>
    <mergeCell ref="B7:B9"/>
    <mergeCell ref="C7:C9"/>
    <mergeCell ref="D7:D9"/>
    <mergeCell ref="E7:E9"/>
    <mergeCell ref="F7:F9"/>
    <mergeCell ref="G7:G9"/>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AD7:AJ7"/>
    <mergeCell ref="AK7:AK9"/>
    <mergeCell ref="AL7:AL9"/>
    <mergeCell ref="AM7:AS7"/>
    <mergeCell ref="AR8:AR9"/>
    <mergeCell ref="AS8:AS9"/>
    <mergeCell ref="BS8:BS9"/>
    <mergeCell ref="BT8:BT9"/>
    <mergeCell ref="B11:B38"/>
    <mergeCell ref="C11:C22"/>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AC7:AC9"/>
    <mergeCell ref="T7:T9"/>
    <mergeCell ref="U7:U9"/>
    <mergeCell ref="V7:V9"/>
    <mergeCell ref="W7:W9"/>
    <mergeCell ref="X7:Y7"/>
    <mergeCell ref="Z7:AA7"/>
    <mergeCell ref="N7:N9"/>
    <mergeCell ref="O7:O9"/>
    <mergeCell ref="P7:P9"/>
    <mergeCell ref="Q7:Q9"/>
    <mergeCell ref="R7:R9"/>
    <mergeCell ref="BM11:BM14"/>
    <mergeCell ref="BU11:CC11"/>
    <mergeCell ref="BU12:CC12"/>
    <mergeCell ref="BU13:CC13"/>
    <mergeCell ref="BU14:CC14"/>
    <mergeCell ref="D15:D18"/>
    <mergeCell ref="E15:E18"/>
    <mergeCell ref="F15:F18"/>
    <mergeCell ref="G15:G18"/>
    <mergeCell ref="H15:H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L11:L14"/>
    <mergeCell ref="M11:M14"/>
    <mergeCell ref="N11:N14"/>
    <mergeCell ref="O11:O14"/>
    <mergeCell ref="D19:D22"/>
    <mergeCell ref="E19:E22"/>
    <mergeCell ref="F19:F22"/>
    <mergeCell ref="G19:G22"/>
    <mergeCell ref="H19:H22"/>
    <mergeCell ref="I19:I22"/>
    <mergeCell ref="BL15:BL18"/>
    <mergeCell ref="BM15:BM18"/>
    <mergeCell ref="BU15:CC15"/>
    <mergeCell ref="BU16:CC16"/>
    <mergeCell ref="BU17:CC17"/>
    <mergeCell ref="BU18:CC18"/>
    <mergeCell ref="AK15:AK18"/>
    <mergeCell ref="AL15:AL18"/>
    <mergeCell ref="AT15:AT18"/>
    <mergeCell ref="AU15:AU18"/>
    <mergeCell ref="BC15:BC18"/>
    <mergeCell ref="BD15:BD18"/>
    <mergeCell ref="O15:O18"/>
    <mergeCell ref="P15:P18"/>
    <mergeCell ref="Q15:Q18"/>
    <mergeCell ref="R15:R18"/>
    <mergeCell ref="AB15:AB18"/>
    <mergeCell ref="AC15:AC18"/>
    <mergeCell ref="I15:I18"/>
    <mergeCell ref="J15:J18"/>
    <mergeCell ref="K15:K18"/>
    <mergeCell ref="L15:L18"/>
    <mergeCell ref="M15:M18"/>
    <mergeCell ref="N15:N18"/>
    <mergeCell ref="G23:G26"/>
    <mergeCell ref="H23:H26"/>
    <mergeCell ref="AL19:AL22"/>
    <mergeCell ref="AT19:AT22"/>
    <mergeCell ref="AU19:AU22"/>
    <mergeCell ref="BC19:BC22"/>
    <mergeCell ref="BL19:BL22"/>
    <mergeCell ref="BU19:CC19"/>
    <mergeCell ref="BU20:CC20"/>
    <mergeCell ref="BU21:CC21"/>
    <mergeCell ref="BU22:CC22"/>
    <mergeCell ref="P19:P22"/>
    <mergeCell ref="Q19:Q22"/>
    <mergeCell ref="R19:R22"/>
    <mergeCell ref="AB19:AB22"/>
    <mergeCell ref="AC19:AC22"/>
    <mergeCell ref="AK19:AK22"/>
    <mergeCell ref="J19:J22"/>
    <mergeCell ref="K19:K22"/>
    <mergeCell ref="L19:L22"/>
    <mergeCell ref="M19:M22"/>
    <mergeCell ref="N19:N22"/>
    <mergeCell ref="O19:O22"/>
    <mergeCell ref="BL23:BL26"/>
    <mergeCell ref="BU23:CC23"/>
    <mergeCell ref="BU24:CC24"/>
    <mergeCell ref="BU25:CC25"/>
    <mergeCell ref="BU26:CC26"/>
    <mergeCell ref="C27:C30"/>
    <mergeCell ref="D27:D30"/>
    <mergeCell ref="E27:E30"/>
    <mergeCell ref="F27:F30"/>
    <mergeCell ref="G27:G30"/>
    <mergeCell ref="AK23:AK26"/>
    <mergeCell ref="AL23:AL26"/>
    <mergeCell ref="AT23:AT26"/>
    <mergeCell ref="AU23:AU26"/>
    <mergeCell ref="BC23:BC26"/>
    <mergeCell ref="BD23:BD26"/>
    <mergeCell ref="O23:O26"/>
    <mergeCell ref="P23:P26"/>
    <mergeCell ref="Q23:Q26"/>
    <mergeCell ref="R23:R26"/>
    <mergeCell ref="AB23:AB26"/>
    <mergeCell ref="AC23:AC26"/>
    <mergeCell ref="I23:I26"/>
    <mergeCell ref="J23:J26"/>
    <mergeCell ref="K23:K26"/>
    <mergeCell ref="L23:L26"/>
    <mergeCell ref="M23:M26"/>
    <mergeCell ref="N23:N26"/>
    <mergeCell ref="C23:C26"/>
    <mergeCell ref="D23:D26"/>
    <mergeCell ref="E23:E26"/>
    <mergeCell ref="F23:F26"/>
    <mergeCell ref="BL27:BL30"/>
    <mergeCell ref="BM27:BM30"/>
    <mergeCell ref="BU27:CC27"/>
    <mergeCell ref="BU28:CC28"/>
    <mergeCell ref="BU29:CC29"/>
    <mergeCell ref="BU30:CC30"/>
    <mergeCell ref="AC27:AC30"/>
    <mergeCell ref="AK27:AK30"/>
    <mergeCell ref="AL27:AL30"/>
    <mergeCell ref="AT27:AT30"/>
    <mergeCell ref="AU27:AU30"/>
    <mergeCell ref="BC27:BC30"/>
    <mergeCell ref="N27:N30"/>
    <mergeCell ref="O27:O30"/>
    <mergeCell ref="P27:P30"/>
    <mergeCell ref="Q27:Q30"/>
    <mergeCell ref="R27:R30"/>
    <mergeCell ref="AB27:AB30"/>
    <mergeCell ref="I31:I34"/>
    <mergeCell ref="J31:J34"/>
    <mergeCell ref="K31:K34"/>
    <mergeCell ref="L31:L34"/>
    <mergeCell ref="M31:M34"/>
    <mergeCell ref="N31:N34"/>
    <mergeCell ref="C31:C38"/>
    <mergeCell ref="D31:D34"/>
    <mergeCell ref="E31:E34"/>
    <mergeCell ref="F31:F34"/>
    <mergeCell ref="G31:G34"/>
    <mergeCell ref="H31:H34"/>
    <mergeCell ref="D35:D38"/>
    <mergeCell ref="E35:E38"/>
    <mergeCell ref="F35:F38"/>
    <mergeCell ref="G35:G38"/>
    <mergeCell ref="BD27:BD30"/>
    <mergeCell ref="H27:H30"/>
    <mergeCell ref="I27:I30"/>
    <mergeCell ref="J27:J30"/>
    <mergeCell ref="K27:K30"/>
    <mergeCell ref="L27:L30"/>
    <mergeCell ref="M27:M30"/>
    <mergeCell ref="BL31:BL34"/>
    <mergeCell ref="BM31:BM34"/>
    <mergeCell ref="BU31:CC31"/>
    <mergeCell ref="BU32:CC32"/>
    <mergeCell ref="BU33:CC33"/>
    <mergeCell ref="BU34:CC34"/>
    <mergeCell ref="AK31:AK34"/>
    <mergeCell ref="AL31:AL34"/>
    <mergeCell ref="AT31:AT34"/>
    <mergeCell ref="AU31:AU34"/>
    <mergeCell ref="BC31:BC34"/>
    <mergeCell ref="BD31:BD34"/>
    <mergeCell ref="O31:O34"/>
    <mergeCell ref="P31:P34"/>
    <mergeCell ref="Q31:Q34"/>
    <mergeCell ref="R31:R34"/>
    <mergeCell ref="AB31:AB34"/>
    <mergeCell ref="AC31:AC34"/>
    <mergeCell ref="BL35:BL38"/>
    <mergeCell ref="BM35:BM38"/>
    <mergeCell ref="BU35:CC35"/>
    <mergeCell ref="BU36:CC36"/>
    <mergeCell ref="BU37:CC37"/>
    <mergeCell ref="BU38:CC38"/>
    <mergeCell ref="AC35:AC38"/>
    <mergeCell ref="AK35:AK38"/>
    <mergeCell ref="AL35:AL38"/>
    <mergeCell ref="AT35:AT38"/>
    <mergeCell ref="AU35:AU38"/>
    <mergeCell ref="BC35:BC38"/>
    <mergeCell ref="N35:N38"/>
    <mergeCell ref="O35:O38"/>
    <mergeCell ref="P35:P38"/>
    <mergeCell ref="Q35:Q38"/>
    <mergeCell ref="R35:R38"/>
    <mergeCell ref="AB35:AB38"/>
    <mergeCell ref="H39:H42"/>
    <mergeCell ref="I39:I42"/>
    <mergeCell ref="J39:J42"/>
    <mergeCell ref="K39:K42"/>
    <mergeCell ref="L39:L42"/>
    <mergeCell ref="M39:M42"/>
    <mergeCell ref="B39:B58"/>
    <mergeCell ref="C39:C46"/>
    <mergeCell ref="D39:D42"/>
    <mergeCell ref="E39:E42"/>
    <mergeCell ref="F39:F42"/>
    <mergeCell ref="G39:G42"/>
    <mergeCell ref="D43:D46"/>
    <mergeCell ref="E43:E46"/>
    <mergeCell ref="F43:F46"/>
    <mergeCell ref="G43:G46"/>
    <mergeCell ref="BD35:BD38"/>
    <mergeCell ref="H35:H38"/>
    <mergeCell ref="I35:I38"/>
    <mergeCell ref="J35:J38"/>
    <mergeCell ref="K35:K38"/>
    <mergeCell ref="L35:L38"/>
    <mergeCell ref="M35:M38"/>
    <mergeCell ref="BD39:BD42"/>
    <mergeCell ref="BL39:BL42"/>
    <mergeCell ref="BM39:BM42"/>
    <mergeCell ref="BU39:CC39"/>
    <mergeCell ref="BU40:CC40"/>
    <mergeCell ref="BU41:CC41"/>
    <mergeCell ref="BU42:CC42"/>
    <mergeCell ref="AC39:AC42"/>
    <mergeCell ref="AK39:AK42"/>
    <mergeCell ref="AL39:AL42"/>
    <mergeCell ref="AT39:AT42"/>
    <mergeCell ref="AU39:AU42"/>
    <mergeCell ref="BC39:BC42"/>
    <mergeCell ref="N39:N42"/>
    <mergeCell ref="O39:O42"/>
    <mergeCell ref="P39:P42"/>
    <mergeCell ref="Q39:Q42"/>
    <mergeCell ref="R39:R42"/>
    <mergeCell ref="AB39:AB42"/>
    <mergeCell ref="BL43:BL46"/>
    <mergeCell ref="BM43:BM46"/>
    <mergeCell ref="BU43:CC43"/>
    <mergeCell ref="BU44:CC44"/>
    <mergeCell ref="BU45:CC45"/>
    <mergeCell ref="BU46:CC46"/>
    <mergeCell ref="AC43:AC46"/>
    <mergeCell ref="AK43:AK46"/>
    <mergeCell ref="AL43:AL46"/>
    <mergeCell ref="AT43:AT46"/>
    <mergeCell ref="AU43:AU46"/>
    <mergeCell ref="BC43:BC46"/>
    <mergeCell ref="N43:N46"/>
    <mergeCell ref="O43:O46"/>
    <mergeCell ref="P43:P46"/>
    <mergeCell ref="Q43:Q46"/>
    <mergeCell ref="R43:R46"/>
    <mergeCell ref="AB43:AB46"/>
    <mergeCell ref="I47:I50"/>
    <mergeCell ref="J47:J50"/>
    <mergeCell ref="K47:K50"/>
    <mergeCell ref="L47:L50"/>
    <mergeCell ref="M47:M50"/>
    <mergeCell ref="N47:N50"/>
    <mergeCell ref="C47:C58"/>
    <mergeCell ref="D47:D50"/>
    <mergeCell ref="E47:E50"/>
    <mergeCell ref="F47:F50"/>
    <mergeCell ref="G47:G50"/>
    <mergeCell ref="H47:H50"/>
    <mergeCell ref="D51:D54"/>
    <mergeCell ref="E51:E54"/>
    <mergeCell ref="F51:F54"/>
    <mergeCell ref="G51:G54"/>
    <mergeCell ref="BD43:BD46"/>
    <mergeCell ref="H43:H46"/>
    <mergeCell ref="I43:I46"/>
    <mergeCell ref="J43:J46"/>
    <mergeCell ref="K43:K46"/>
    <mergeCell ref="L43:L46"/>
    <mergeCell ref="M43:M46"/>
    <mergeCell ref="M51:M54"/>
    <mergeCell ref="BL47:BL50"/>
    <mergeCell ref="BM47:BM50"/>
    <mergeCell ref="BU47:CC47"/>
    <mergeCell ref="BU48:CC48"/>
    <mergeCell ref="BU49:CC49"/>
    <mergeCell ref="BU50:CC50"/>
    <mergeCell ref="AK47:AK50"/>
    <mergeCell ref="AL47:AL50"/>
    <mergeCell ref="AT47:AT50"/>
    <mergeCell ref="AU47:AU50"/>
    <mergeCell ref="BC47:BC50"/>
    <mergeCell ref="BD47:BD50"/>
    <mergeCell ref="O47:O50"/>
    <mergeCell ref="P47:P50"/>
    <mergeCell ref="Q47:Q50"/>
    <mergeCell ref="R47:R50"/>
    <mergeCell ref="AB47:AB50"/>
    <mergeCell ref="AC47:AC50"/>
    <mergeCell ref="N55:N58"/>
    <mergeCell ref="O55:O58"/>
    <mergeCell ref="D55:D58"/>
    <mergeCell ref="E55:E58"/>
    <mergeCell ref="F55:F58"/>
    <mergeCell ref="G55:G58"/>
    <mergeCell ref="H55:H58"/>
    <mergeCell ref="I55:I58"/>
    <mergeCell ref="BD51:BD54"/>
    <mergeCell ref="BL51:BL54"/>
    <mergeCell ref="BM51:BM54"/>
    <mergeCell ref="BU51:CC51"/>
    <mergeCell ref="BU52:CC52"/>
    <mergeCell ref="BU53:CC53"/>
    <mergeCell ref="BU54:CC54"/>
    <mergeCell ref="AC51:AC54"/>
    <mergeCell ref="AK51:AK54"/>
    <mergeCell ref="AL51:AL54"/>
    <mergeCell ref="AT51:AT54"/>
    <mergeCell ref="AU51:AU54"/>
    <mergeCell ref="BC51:BC54"/>
    <mergeCell ref="N51:N54"/>
    <mergeCell ref="O51:O54"/>
    <mergeCell ref="P51:P54"/>
    <mergeCell ref="Q51:Q54"/>
    <mergeCell ref="R51:R54"/>
    <mergeCell ref="AB51:AB54"/>
    <mergeCell ref="H51:H54"/>
    <mergeCell ref="I51:I54"/>
    <mergeCell ref="J51:J54"/>
    <mergeCell ref="K51:K54"/>
    <mergeCell ref="L51:L54"/>
    <mergeCell ref="G59:G62"/>
    <mergeCell ref="H59:H62"/>
    <mergeCell ref="I59:I62"/>
    <mergeCell ref="J59:J62"/>
    <mergeCell ref="K59:K62"/>
    <mergeCell ref="L59:L62"/>
    <mergeCell ref="BM55:BM58"/>
    <mergeCell ref="BU55:CC55"/>
    <mergeCell ref="BU56:CC56"/>
    <mergeCell ref="BU57:CC57"/>
    <mergeCell ref="BU58:CC58"/>
    <mergeCell ref="B59:B98"/>
    <mergeCell ref="C59:C78"/>
    <mergeCell ref="D59:D62"/>
    <mergeCell ref="E59:E62"/>
    <mergeCell ref="F59:F62"/>
    <mergeCell ref="AL55:AL58"/>
    <mergeCell ref="AT55:AT58"/>
    <mergeCell ref="AU55:AU58"/>
    <mergeCell ref="BC55:BC58"/>
    <mergeCell ref="BD55:BD58"/>
    <mergeCell ref="BL55:BL58"/>
    <mergeCell ref="P55:P58"/>
    <mergeCell ref="Q55:Q58"/>
    <mergeCell ref="R55:R58"/>
    <mergeCell ref="AB55:AB58"/>
    <mergeCell ref="AC55:AC58"/>
    <mergeCell ref="AK55:AK58"/>
    <mergeCell ref="J55:J58"/>
    <mergeCell ref="K55:K58"/>
    <mergeCell ref="L55:L58"/>
    <mergeCell ref="M55:M58"/>
    <mergeCell ref="H63:H66"/>
    <mergeCell ref="I63:I66"/>
    <mergeCell ref="BC59:BC62"/>
    <mergeCell ref="BD59:BD62"/>
    <mergeCell ref="BL59:BL62"/>
    <mergeCell ref="BM59:BM62"/>
    <mergeCell ref="BU59:CC59"/>
    <mergeCell ref="BU60:CC60"/>
    <mergeCell ref="BU61:CC61"/>
    <mergeCell ref="BU62:CC62"/>
    <mergeCell ref="AB59:AB62"/>
    <mergeCell ref="AC59:AC62"/>
    <mergeCell ref="AK59:AK62"/>
    <mergeCell ref="AL59:AL62"/>
    <mergeCell ref="AT59:AT62"/>
    <mergeCell ref="AU59:AU62"/>
    <mergeCell ref="M59:M62"/>
    <mergeCell ref="N59:N62"/>
    <mergeCell ref="O59:O62"/>
    <mergeCell ref="P59:P62"/>
    <mergeCell ref="Q59:Q62"/>
    <mergeCell ref="R59:R62"/>
    <mergeCell ref="BM63:BM66"/>
    <mergeCell ref="BU63:CC63"/>
    <mergeCell ref="BU64:CC64"/>
    <mergeCell ref="BU65:CC65"/>
    <mergeCell ref="BU66:CC66"/>
    <mergeCell ref="D67:D70"/>
    <mergeCell ref="E67:E70"/>
    <mergeCell ref="F67:F70"/>
    <mergeCell ref="G67:G70"/>
    <mergeCell ref="H67:H70"/>
    <mergeCell ref="AL63:AL66"/>
    <mergeCell ref="AT63:AT66"/>
    <mergeCell ref="AU63:AU66"/>
    <mergeCell ref="BC63:BC66"/>
    <mergeCell ref="BD63:BD66"/>
    <mergeCell ref="BL63:BL66"/>
    <mergeCell ref="P63:P66"/>
    <mergeCell ref="Q63:Q66"/>
    <mergeCell ref="R63:R66"/>
    <mergeCell ref="AB63:AB66"/>
    <mergeCell ref="AC63:AC66"/>
    <mergeCell ref="AK63:AK66"/>
    <mergeCell ref="J63:J66"/>
    <mergeCell ref="K63:K66"/>
    <mergeCell ref="L63:L66"/>
    <mergeCell ref="M63:M66"/>
    <mergeCell ref="N63:N66"/>
    <mergeCell ref="O63:O66"/>
    <mergeCell ref="D63:D66"/>
    <mergeCell ref="E63:E66"/>
    <mergeCell ref="F63:F66"/>
    <mergeCell ref="G63:G66"/>
    <mergeCell ref="H71:H74"/>
    <mergeCell ref="I71:I74"/>
    <mergeCell ref="BL67:BL70"/>
    <mergeCell ref="BM67:BM70"/>
    <mergeCell ref="BU67:CC67"/>
    <mergeCell ref="BU68:CC68"/>
    <mergeCell ref="BU69:CC69"/>
    <mergeCell ref="BU70:CC70"/>
    <mergeCell ref="AK67:AK70"/>
    <mergeCell ref="AL67:AL70"/>
    <mergeCell ref="AT67:AT70"/>
    <mergeCell ref="AU67:AU70"/>
    <mergeCell ref="BC67:BC70"/>
    <mergeCell ref="BD67:BD70"/>
    <mergeCell ref="O67:O70"/>
    <mergeCell ref="P67:P70"/>
    <mergeCell ref="Q67:Q70"/>
    <mergeCell ref="R67:R70"/>
    <mergeCell ref="AB67:AB70"/>
    <mergeCell ref="AC67:AC70"/>
    <mergeCell ref="I67:I70"/>
    <mergeCell ref="J67:J70"/>
    <mergeCell ref="K67:K70"/>
    <mergeCell ref="L67:L70"/>
    <mergeCell ref="M67:M70"/>
    <mergeCell ref="N67:N70"/>
    <mergeCell ref="BM71:BM74"/>
    <mergeCell ref="BU71:CC71"/>
    <mergeCell ref="BU72:CC72"/>
    <mergeCell ref="BU73:CC73"/>
    <mergeCell ref="BU74:CC74"/>
    <mergeCell ref="D75:D78"/>
    <mergeCell ref="E75:E78"/>
    <mergeCell ref="F75:F78"/>
    <mergeCell ref="G75:G78"/>
    <mergeCell ref="H75:H78"/>
    <mergeCell ref="AL71:AL74"/>
    <mergeCell ref="AT71:AT74"/>
    <mergeCell ref="AU71:AU74"/>
    <mergeCell ref="BC71:BC74"/>
    <mergeCell ref="BD71:BD74"/>
    <mergeCell ref="BL71:BL74"/>
    <mergeCell ref="P71:P74"/>
    <mergeCell ref="Q71:Q74"/>
    <mergeCell ref="R71:R74"/>
    <mergeCell ref="AB71:AB74"/>
    <mergeCell ref="AC71:AC74"/>
    <mergeCell ref="AK71:AK74"/>
    <mergeCell ref="J71:J74"/>
    <mergeCell ref="K71:K74"/>
    <mergeCell ref="L71:L74"/>
    <mergeCell ref="M71:M74"/>
    <mergeCell ref="N71:N74"/>
    <mergeCell ref="O71:O74"/>
    <mergeCell ref="D71:D74"/>
    <mergeCell ref="E71:E74"/>
    <mergeCell ref="F71:F74"/>
    <mergeCell ref="G71:G74"/>
    <mergeCell ref="BM75:BM78"/>
    <mergeCell ref="BU75:CC75"/>
    <mergeCell ref="BU76:CC76"/>
    <mergeCell ref="BU77:CC77"/>
    <mergeCell ref="BU78:CC78"/>
    <mergeCell ref="AK75:AK78"/>
    <mergeCell ref="AL75:AL78"/>
    <mergeCell ref="AT75:AT78"/>
    <mergeCell ref="AU75:AU78"/>
    <mergeCell ref="BC75:BC78"/>
    <mergeCell ref="BD75:BD78"/>
    <mergeCell ref="O75:O78"/>
    <mergeCell ref="P75:P78"/>
    <mergeCell ref="Q75:Q78"/>
    <mergeCell ref="R75:R78"/>
    <mergeCell ref="AB75:AB78"/>
    <mergeCell ref="AC75:AC78"/>
    <mergeCell ref="I79:I82"/>
    <mergeCell ref="J79:J82"/>
    <mergeCell ref="K79:K82"/>
    <mergeCell ref="L79:L82"/>
    <mergeCell ref="M79:M82"/>
    <mergeCell ref="N79:N82"/>
    <mergeCell ref="C79:C94"/>
    <mergeCell ref="D79:D82"/>
    <mergeCell ref="E79:E82"/>
    <mergeCell ref="F79:F82"/>
    <mergeCell ref="G79:G82"/>
    <mergeCell ref="H79:H82"/>
    <mergeCell ref="D83:D86"/>
    <mergeCell ref="E83:E86"/>
    <mergeCell ref="F83:F86"/>
    <mergeCell ref="G83:G86"/>
    <mergeCell ref="BL75:BL78"/>
    <mergeCell ref="I75:I78"/>
    <mergeCell ref="J75:J78"/>
    <mergeCell ref="K75:K78"/>
    <mergeCell ref="L75:L78"/>
    <mergeCell ref="M75:M78"/>
    <mergeCell ref="N75:N78"/>
    <mergeCell ref="M83:M86"/>
    <mergeCell ref="BL79:BL82"/>
    <mergeCell ref="BM79:BM82"/>
    <mergeCell ref="BU79:CC79"/>
    <mergeCell ref="BU80:CC80"/>
    <mergeCell ref="BU81:CC81"/>
    <mergeCell ref="BU82:CC82"/>
    <mergeCell ref="AK79:AK82"/>
    <mergeCell ref="AL79:AL82"/>
    <mergeCell ref="AT79:AT82"/>
    <mergeCell ref="AU79:AU82"/>
    <mergeCell ref="BC79:BC82"/>
    <mergeCell ref="BD79:BD82"/>
    <mergeCell ref="O79:O82"/>
    <mergeCell ref="P79:P82"/>
    <mergeCell ref="Q79:Q82"/>
    <mergeCell ref="R79:R82"/>
    <mergeCell ref="AB79:AB82"/>
    <mergeCell ref="AC79:AC82"/>
    <mergeCell ref="N87:N90"/>
    <mergeCell ref="O87:O90"/>
    <mergeCell ref="D87:D90"/>
    <mergeCell ref="E87:E90"/>
    <mergeCell ref="F87:F90"/>
    <mergeCell ref="G87:G90"/>
    <mergeCell ref="H87:H90"/>
    <mergeCell ref="I87:I90"/>
    <mergeCell ref="BD83:BD86"/>
    <mergeCell ref="BL83:BL86"/>
    <mergeCell ref="BM83:BM86"/>
    <mergeCell ref="BU83:CC83"/>
    <mergeCell ref="BU84:CC84"/>
    <mergeCell ref="BU85:CC85"/>
    <mergeCell ref="BU86:CC86"/>
    <mergeCell ref="AC83:AC86"/>
    <mergeCell ref="AK83:AK86"/>
    <mergeCell ref="AL83:AL86"/>
    <mergeCell ref="AT83:AT86"/>
    <mergeCell ref="AU83:AU86"/>
    <mergeCell ref="BC83:BC86"/>
    <mergeCell ref="N83:N86"/>
    <mergeCell ref="O83:O86"/>
    <mergeCell ref="P83:P86"/>
    <mergeCell ref="Q83:Q86"/>
    <mergeCell ref="R83:R86"/>
    <mergeCell ref="AB83:AB86"/>
    <mergeCell ref="H83:H86"/>
    <mergeCell ref="I83:I86"/>
    <mergeCell ref="J83:J86"/>
    <mergeCell ref="K83:K86"/>
    <mergeCell ref="L83:L86"/>
    <mergeCell ref="I91:I94"/>
    <mergeCell ref="J91:J94"/>
    <mergeCell ref="K91:K94"/>
    <mergeCell ref="L91:L94"/>
    <mergeCell ref="M91:M94"/>
    <mergeCell ref="N91:N94"/>
    <mergeCell ref="BM87:BM90"/>
    <mergeCell ref="BU87:CC87"/>
    <mergeCell ref="BU88:CC88"/>
    <mergeCell ref="BU89:CC89"/>
    <mergeCell ref="BU90:CC90"/>
    <mergeCell ref="D91:D94"/>
    <mergeCell ref="E91:E94"/>
    <mergeCell ref="F91:F94"/>
    <mergeCell ref="G91:G94"/>
    <mergeCell ref="H91:H94"/>
    <mergeCell ref="AL87:AL90"/>
    <mergeCell ref="AT87:AT90"/>
    <mergeCell ref="AU87:AU90"/>
    <mergeCell ref="BC87:BC90"/>
    <mergeCell ref="BD87:BD90"/>
    <mergeCell ref="BL87:BL90"/>
    <mergeCell ref="P87:P90"/>
    <mergeCell ref="Q87:Q90"/>
    <mergeCell ref="R87:R90"/>
    <mergeCell ref="AB87:AB90"/>
    <mergeCell ref="AC87:AC90"/>
    <mergeCell ref="AK87:AK90"/>
    <mergeCell ref="J87:J90"/>
    <mergeCell ref="K87:K90"/>
    <mergeCell ref="L87:L90"/>
    <mergeCell ref="M87:M90"/>
    <mergeCell ref="BL91:BL94"/>
    <mergeCell ref="BM91:BM94"/>
    <mergeCell ref="BU91:CC91"/>
    <mergeCell ref="BU92:CC92"/>
    <mergeCell ref="BU93:CC93"/>
    <mergeCell ref="BU94:CC94"/>
    <mergeCell ref="AK91:AK94"/>
    <mergeCell ref="AL91:AL94"/>
    <mergeCell ref="AT91:AT94"/>
    <mergeCell ref="AU91:AU94"/>
    <mergeCell ref="BC91:BC94"/>
    <mergeCell ref="BD91:BD94"/>
    <mergeCell ref="O91:O94"/>
    <mergeCell ref="P91:P94"/>
    <mergeCell ref="Q91:Q94"/>
    <mergeCell ref="R91:R94"/>
    <mergeCell ref="AB91:AB94"/>
    <mergeCell ref="AC91:AC94"/>
    <mergeCell ref="BM95:BM98"/>
    <mergeCell ref="BU95:CC95"/>
    <mergeCell ref="BU96:CC96"/>
    <mergeCell ref="BU97:CC97"/>
    <mergeCell ref="BU98:CC98"/>
    <mergeCell ref="AK95:AK98"/>
    <mergeCell ref="AL95:AL98"/>
    <mergeCell ref="AT95:AT98"/>
    <mergeCell ref="AU95:AU98"/>
    <mergeCell ref="BC95:BC98"/>
    <mergeCell ref="BD95:BD98"/>
    <mergeCell ref="O95:O98"/>
    <mergeCell ref="P95:P98"/>
    <mergeCell ref="Q95:Q98"/>
    <mergeCell ref="R95:R98"/>
    <mergeCell ref="AB95:AB98"/>
    <mergeCell ref="AC95:AC98"/>
    <mergeCell ref="H99:H102"/>
    <mergeCell ref="I99:I102"/>
    <mergeCell ref="J99:J102"/>
    <mergeCell ref="K99:K102"/>
    <mergeCell ref="L99:L102"/>
    <mergeCell ref="M99:M102"/>
    <mergeCell ref="B99:B152"/>
    <mergeCell ref="C99:C140"/>
    <mergeCell ref="D99:D102"/>
    <mergeCell ref="E99:E102"/>
    <mergeCell ref="F99:F102"/>
    <mergeCell ref="G99:G102"/>
    <mergeCell ref="D103:D106"/>
    <mergeCell ref="E103:E106"/>
    <mergeCell ref="F103:F106"/>
    <mergeCell ref="G103:G106"/>
    <mergeCell ref="BL95:BL98"/>
    <mergeCell ref="I95:I98"/>
    <mergeCell ref="J95:J98"/>
    <mergeCell ref="K95:K98"/>
    <mergeCell ref="L95:L98"/>
    <mergeCell ref="M95:M98"/>
    <mergeCell ref="N95:N98"/>
    <mergeCell ref="C95:C98"/>
    <mergeCell ref="D95:D98"/>
    <mergeCell ref="E95:E98"/>
    <mergeCell ref="F95:F98"/>
    <mergeCell ref="G95:G98"/>
    <mergeCell ref="H95:H98"/>
    <mergeCell ref="BD99:BD102"/>
    <mergeCell ref="BL99:BL102"/>
    <mergeCell ref="BM99:BM102"/>
    <mergeCell ref="BU99:CC99"/>
    <mergeCell ref="BU100:CC100"/>
    <mergeCell ref="BU101:CC101"/>
    <mergeCell ref="BU102:CC102"/>
    <mergeCell ref="AC99:AC102"/>
    <mergeCell ref="AK99:AK102"/>
    <mergeCell ref="AL99:AL102"/>
    <mergeCell ref="AT99:AT102"/>
    <mergeCell ref="AU99:AU102"/>
    <mergeCell ref="BC99:BC102"/>
    <mergeCell ref="N99:N102"/>
    <mergeCell ref="O99:O102"/>
    <mergeCell ref="P99:P102"/>
    <mergeCell ref="Q99:Q102"/>
    <mergeCell ref="R99:R102"/>
    <mergeCell ref="AB99:AB102"/>
    <mergeCell ref="H107:H112"/>
    <mergeCell ref="I107:I112"/>
    <mergeCell ref="BD103:BD106"/>
    <mergeCell ref="BL103:BL106"/>
    <mergeCell ref="BM103:BM106"/>
    <mergeCell ref="BU103:CC103"/>
    <mergeCell ref="BU104:CC104"/>
    <mergeCell ref="BU105:CC105"/>
    <mergeCell ref="BU106:CC106"/>
    <mergeCell ref="AC103:AC106"/>
    <mergeCell ref="AK103:AK106"/>
    <mergeCell ref="AL103:AL106"/>
    <mergeCell ref="AT103:AT106"/>
    <mergeCell ref="AU103:AU106"/>
    <mergeCell ref="BC103:BC106"/>
    <mergeCell ref="N103:N106"/>
    <mergeCell ref="O103:O106"/>
    <mergeCell ref="P103:P106"/>
    <mergeCell ref="Q103:Q106"/>
    <mergeCell ref="R103:R106"/>
    <mergeCell ref="AB103:AB106"/>
    <mergeCell ref="H103:H106"/>
    <mergeCell ref="I103:I106"/>
    <mergeCell ref="J103:J106"/>
    <mergeCell ref="K103:K106"/>
    <mergeCell ref="L103:L106"/>
    <mergeCell ref="M103:M106"/>
    <mergeCell ref="BM107:BM112"/>
    <mergeCell ref="BU107:CC107"/>
    <mergeCell ref="BU108:CC108"/>
    <mergeCell ref="BU109:CC109"/>
    <mergeCell ref="BU112:CC112"/>
    <mergeCell ref="D113:D116"/>
    <mergeCell ref="E113:E116"/>
    <mergeCell ref="F113:F116"/>
    <mergeCell ref="G113:G116"/>
    <mergeCell ref="H113:H116"/>
    <mergeCell ref="AL107:AL112"/>
    <mergeCell ref="AT107:AT112"/>
    <mergeCell ref="AU107:AU112"/>
    <mergeCell ref="BC107:BC112"/>
    <mergeCell ref="BD107:BD112"/>
    <mergeCell ref="BL107:BL112"/>
    <mergeCell ref="P107:P112"/>
    <mergeCell ref="Q107:Q112"/>
    <mergeCell ref="R107:R112"/>
    <mergeCell ref="AB107:AB112"/>
    <mergeCell ref="AC107:AC112"/>
    <mergeCell ref="AK107:AK112"/>
    <mergeCell ref="J107:J112"/>
    <mergeCell ref="K107:K112"/>
    <mergeCell ref="L107:L112"/>
    <mergeCell ref="M107:M112"/>
    <mergeCell ref="N107:N112"/>
    <mergeCell ref="O107:O112"/>
    <mergeCell ref="D107:D112"/>
    <mergeCell ref="E107:E112"/>
    <mergeCell ref="F107:F112"/>
    <mergeCell ref="G107:G112"/>
    <mergeCell ref="H117:H120"/>
    <mergeCell ref="I117:I120"/>
    <mergeCell ref="BL113:BL116"/>
    <mergeCell ref="BM113:BM116"/>
    <mergeCell ref="BU113:CC113"/>
    <mergeCell ref="BU114:CC114"/>
    <mergeCell ref="BU115:CC115"/>
    <mergeCell ref="BU116:CC116"/>
    <mergeCell ref="AK113:AK116"/>
    <mergeCell ref="AL113:AL116"/>
    <mergeCell ref="AT113:AT116"/>
    <mergeCell ref="AU113:AU116"/>
    <mergeCell ref="BC113:BC116"/>
    <mergeCell ref="BD113:BD116"/>
    <mergeCell ref="O113:O116"/>
    <mergeCell ref="P113:P116"/>
    <mergeCell ref="Q113:Q116"/>
    <mergeCell ref="R113:R116"/>
    <mergeCell ref="AB113:AB116"/>
    <mergeCell ref="AC113:AC116"/>
    <mergeCell ref="I113:I116"/>
    <mergeCell ref="J113:J116"/>
    <mergeCell ref="K113:K116"/>
    <mergeCell ref="L113:L116"/>
    <mergeCell ref="M113:M116"/>
    <mergeCell ref="N113:N116"/>
    <mergeCell ref="BM117:BM120"/>
    <mergeCell ref="BU117:CC117"/>
    <mergeCell ref="BU118:CC118"/>
    <mergeCell ref="BU119:CC119"/>
    <mergeCell ref="BU120:CC120"/>
    <mergeCell ref="D121:D125"/>
    <mergeCell ref="E121:E125"/>
    <mergeCell ref="F121:F125"/>
    <mergeCell ref="G121:G125"/>
    <mergeCell ref="H121:H125"/>
    <mergeCell ref="AL117:AL120"/>
    <mergeCell ref="AT117:AT120"/>
    <mergeCell ref="AU117:AU120"/>
    <mergeCell ref="BC117:BC120"/>
    <mergeCell ref="BD117:BD120"/>
    <mergeCell ref="BL117:BL120"/>
    <mergeCell ref="P117:P120"/>
    <mergeCell ref="Q117:Q120"/>
    <mergeCell ref="R117:R120"/>
    <mergeCell ref="AB117:AB120"/>
    <mergeCell ref="AC117:AC120"/>
    <mergeCell ref="AK117:AK120"/>
    <mergeCell ref="J117:J120"/>
    <mergeCell ref="K117:K120"/>
    <mergeCell ref="L117:L120"/>
    <mergeCell ref="M117:M120"/>
    <mergeCell ref="N117:N120"/>
    <mergeCell ref="O117:O120"/>
    <mergeCell ref="D117:D120"/>
    <mergeCell ref="E117:E120"/>
    <mergeCell ref="F117:F120"/>
    <mergeCell ref="G117:G120"/>
    <mergeCell ref="H126:H129"/>
    <mergeCell ref="I126:I129"/>
    <mergeCell ref="BL121:BL125"/>
    <mergeCell ref="BM121:BM125"/>
    <mergeCell ref="BU121:CC121"/>
    <mergeCell ref="BU122:CC122"/>
    <mergeCell ref="BU123:CC123"/>
    <mergeCell ref="BU125:CC125"/>
    <mergeCell ref="AK121:AK125"/>
    <mergeCell ref="AL121:AL125"/>
    <mergeCell ref="AT121:AT125"/>
    <mergeCell ref="AU121:AU125"/>
    <mergeCell ref="BC121:BC125"/>
    <mergeCell ref="BD121:BD125"/>
    <mergeCell ref="O121:O125"/>
    <mergeCell ref="P121:P125"/>
    <mergeCell ref="Q121:Q125"/>
    <mergeCell ref="R121:R125"/>
    <mergeCell ref="AB121:AB125"/>
    <mergeCell ref="AC121:AC125"/>
    <mergeCell ref="I121:I125"/>
    <mergeCell ref="J121:J125"/>
    <mergeCell ref="K121:K125"/>
    <mergeCell ref="L121:L125"/>
    <mergeCell ref="M121:M125"/>
    <mergeCell ref="N121:N125"/>
    <mergeCell ref="BM126:BM129"/>
    <mergeCell ref="BU126:CC126"/>
    <mergeCell ref="BU127:CC127"/>
    <mergeCell ref="BU128:CC128"/>
    <mergeCell ref="BU129:CC129"/>
    <mergeCell ref="D130:D136"/>
    <mergeCell ref="E130:E136"/>
    <mergeCell ref="F130:F136"/>
    <mergeCell ref="G130:G136"/>
    <mergeCell ref="H130:H136"/>
    <mergeCell ref="AL126:AL129"/>
    <mergeCell ref="AT126:AT129"/>
    <mergeCell ref="AU126:AU129"/>
    <mergeCell ref="BC126:BC129"/>
    <mergeCell ref="BD126:BD129"/>
    <mergeCell ref="BL126:BL129"/>
    <mergeCell ref="P126:P129"/>
    <mergeCell ref="Q126:Q129"/>
    <mergeCell ref="R126:R129"/>
    <mergeCell ref="AB126:AB129"/>
    <mergeCell ref="AC126:AC129"/>
    <mergeCell ref="AK126:AK129"/>
    <mergeCell ref="J126:J129"/>
    <mergeCell ref="K126:K129"/>
    <mergeCell ref="L126:L129"/>
    <mergeCell ref="M126:M129"/>
    <mergeCell ref="N126:N129"/>
    <mergeCell ref="O126:O129"/>
    <mergeCell ref="D126:D129"/>
    <mergeCell ref="E126:E129"/>
    <mergeCell ref="F126:F129"/>
    <mergeCell ref="G126:G129"/>
    <mergeCell ref="G137:G140"/>
    <mergeCell ref="H137:H140"/>
    <mergeCell ref="I137:I140"/>
    <mergeCell ref="BL130:BL136"/>
    <mergeCell ref="BM130:BM136"/>
    <mergeCell ref="BU130:CC130"/>
    <mergeCell ref="BU134:CC134"/>
    <mergeCell ref="BU135:CC135"/>
    <mergeCell ref="BU136:CC136"/>
    <mergeCell ref="AK130:AK136"/>
    <mergeCell ref="AL130:AL136"/>
    <mergeCell ref="AT130:AT136"/>
    <mergeCell ref="AU130:AU136"/>
    <mergeCell ref="BC130:BC136"/>
    <mergeCell ref="BD130:BD136"/>
    <mergeCell ref="O130:O136"/>
    <mergeCell ref="P130:P136"/>
    <mergeCell ref="Q130:Q136"/>
    <mergeCell ref="R130:R136"/>
    <mergeCell ref="AB130:AB136"/>
    <mergeCell ref="AC130:AC136"/>
    <mergeCell ref="I130:I136"/>
    <mergeCell ref="J130:J136"/>
    <mergeCell ref="K130:K136"/>
    <mergeCell ref="L130:L136"/>
    <mergeCell ref="M130:M136"/>
    <mergeCell ref="N130:N136"/>
    <mergeCell ref="M141:M144"/>
    <mergeCell ref="BM137:BM140"/>
    <mergeCell ref="BU137:CC137"/>
    <mergeCell ref="BU138:CC138"/>
    <mergeCell ref="BU139:CC139"/>
    <mergeCell ref="BU140:CC140"/>
    <mergeCell ref="C141:C152"/>
    <mergeCell ref="D141:D144"/>
    <mergeCell ref="E141:E144"/>
    <mergeCell ref="F141:F144"/>
    <mergeCell ref="G141:G144"/>
    <mergeCell ref="AL137:AL140"/>
    <mergeCell ref="AT137:AT140"/>
    <mergeCell ref="AU137:AU140"/>
    <mergeCell ref="BC137:BC140"/>
    <mergeCell ref="BD137:BD140"/>
    <mergeCell ref="BL137:BL140"/>
    <mergeCell ref="P137:P140"/>
    <mergeCell ref="Q137:Q140"/>
    <mergeCell ref="R137:R140"/>
    <mergeCell ref="AB137:AB140"/>
    <mergeCell ref="AC137:AC140"/>
    <mergeCell ref="AK137:AK140"/>
    <mergeCell ref="J137:J140"/>
    <mergeCell ref="K137:K140"/>
    <mergeCell ref="L137:L140"/>
    <mergeCell ref="M137:M140"/>
    <mergeCell ref="N137:N140"/>
    <mergeCell ref="O137:O140"/>
    <mergeCell ref="D137:D140"/>
    <mergeCell ref="E137:E140"/>
    <mergeCell ref="F137:F140"/>
    <mergeCell ref="N145:N148"/>
    <mergeCell ref="O145:O148"/>
    <mergeCell ref="D145:D148"/>
    <mergeCell ref="E145:E148"/>
    <mergeCell ref="F145:F148"/>
    <mergeCell ref="G145:G148"/>
    <mergeCell ref="H145:H148"/>
    <mergeCell ref="I145:I148"/>
    <mergeCell ref="BD141:BD144"/>
    <mergeCell ref="BL141:BL144"/>
    <mergeCell ref="BM141:BM144"/>
    <mergeCell ref="BU141:CC141"/>
    <mergeCell ref="BU142:CC142"/>
    <mergeCell ref="BU143:CC143"/>
    <mergeCell ref="BU144:CC144"/>
    <mergeCell ref="AC141:AC144"/>
    <mergeCell ref="AK141:AK144"/>
    <mergeCell ref="AL141:AL144"/>
    <mergeCell ref="AT141:AT144"/>
    <mergeCell ref="AU141:AU144"/>
    <mergeCell ref="BC141:BC144"/>
    <mergeCell ref="N141:N144"/>
    <mergeCell ref="O141:O144"/>
    <mergeCell ref="P141:P144"/>
    <mergeCell ref="Q141:Q144"/>
    <mergeCell ref="R141:R144"/>
    <mergeCell ref="AB141:AB144"/>
    <mergeCell ref="H141:H144"/>
    <mergeCell ref="I141:I144"/>
    <mergeCell ref="J141:J144"/>
    <mergeCell ref="K141:K144"/>
    <mergeCell ref="L141:L144"/>
    <mergeCell ref="I149:I152"/>
    <mergeCell ref="J149:J152"/>
    <mergeCell ref="K149:K152"/>
    <mergeCell ref="L149:L152"/>
    <mergeCell ref="M149:M152"/>
    <mergeCell ref="N149:N152"/>
    <mergeCell ref="BM145:BM148"/>
    <mergeCell ref="BU145:CC145"/>
    <mergeCell ref="BU146:CC146"/>
    <mergeCell ref="BU147:CC147"/>
    <mergeCell ref="BU148:CC148"/>
    <mergeCell ref="D149:D152"/>
    <mergeCell ref="E149:E152"/>
    <mergeCell ref="F149:F152"/>
    <mergeCell ref="G149:G152"/>
    <mergeCell ref="H149:H152"/>
    <mergeCell ref="AL145:AL148"/>
    <mergeCell ref="AT145:AT148"/>
    <mergeCell ref="AU145:AU148"/>
    <mergeCell ref="BC145:BC148"/>
    <mergeCell ref="BD145:BD148"/>
    <mergeCell ref="BL145:BL148"/>
    <mergeCell ref="P145:P148"/>
    <mergeCell ref="Q145:Q148"/>
    <mergeCell ref="R145:R148"/>
    <mergeCell ref="AB145:AB148"/>
    <mergeCell ref="AC145:AC148"/>
    <mergeCell ref="AK145:AK148"/>
    <mergeCell ref="J145:J148"/>
    <mergeCell ref="K145:K148"/>
    <mergeCell ref="L145:L148"/>
    <mergeCell ref="M145:M148"/>
    <mergeCell ref="BL149:BL152"/>
    <mergeCell ref="BM149:BM152"/>
    <mergeCell ref="BU149:CC149"/>
    <mergeCell ref="BU150:CC150"/>
    <mergeCell ref="BU151:CC151"/>
    <mergeCell ref="BU152:CC152"/>
    <mergeCell ref="AK149:AK152"/>
    <mergeCell ref="AL149:AL152"/>
    <mergeCell ref="AT149:AT152"/>
    <mergeCell ref="AU149:AU152"/>
    <mergeCell ref="BC149:BC152"/>
    <mergeCell ref="BD149:BD152"/>
    <mergeCell ref="O149:O152"/>
    <mergeCell ref="P149:P152"/>
    <mergeCell ref="Q149:Q152"/>
    <mergeCell ref="R149:R152"/>
    <mergeCell ref="AB149:AB152"/>
    <mergeCell ref="AC149:AC152"/>
    <mergeCell ref="BL154:BT154"/>
    <mergeCell ref="BU154:BW154"/>
    <mergeCell ref="BX154:CC154"/>
    <mergeCell ref="C155:H155"/>
    <mergeCell ref="L155:Q155"/>
    <mergeCell ref="R155:S155"/>
    <mergeCell ref="T155:V155"/>
    <mergeCell ref="W155:AA155"/>
    <mergeCell ref="AB155:AJ155"/>
    <mergeCell ref="AK155:AM155"/>
    <mergeCell ref="AB154:AJ154"/>
    <mergeCell ref="AK154:AM154"/>
    <mergeCell ref="AN154:AS154"/>
    <mergeCell ref="AT154:BB154"/>
    <mergeCell ref="BC154:BE154"/>
    <mergeCell ref="BF154:BK154"/>
    <mergeCell ref="B154:B157"/>
    <mergeCell ref="C154:H154"/>
    <mergeCell ref="L154:Q154"/>
    <mergeCell ref="R154:S154"/>
    <mergeCell ref="T154:V154"/>
    <mergeCell ref="W154:AA154"/>
    <mergeCell ref="BC156:BE156"/>
    <mergeCell ref="BF156:BK156"/>
    <mergeCell ref="BL156:BT157"/>
    <mergeCell ref="BU156:BW156"/>
    <mergeCell ref="BX156:CC156"/>
    <mergeCell ref="L157:Q157"/>
    <mergeCell ref="T157:V157"/>
    <mergeCell ref="W157:AA157"/>
    <mergeCell ref="AK157:AM157"/>
    <mergeCell ref="AN157:AS157"/>
    <mergeCell ref="BX155:CC155"/>
    <mergeCell ref="C156:H157"/>
    <mergeCell ref="L156:Q156"/>
    <mergeCell ref="R156:S157"/>
    <mergeCell ref="T156:V156"/>
    <mergeCell ref="W156:AA156"/>
    <mergeCell ref="AB156:AJ157"/>
    <mergeCell ref="AK156:AM156"/>
    <mergeCell ref="AN156:AS156"/>
    <mergeCell ref="AT156:BB157"/>
    <mergeCell ref="AN155:AS155"/>
    <mergeCell ref="AT155:BB155"/>
    <mergeCell ref="BC155:BE155"/>
    <mergeCell ref="BF155:BK155"/>
    <mergeCell ref="BL155:BT155"/>
    <mergeCell ref="BU155:BW155"/>
    <mergeCell ref="S159:S161"/>
    <mergeCell ref="H159:H161"/>
    <mergeCell ref="I159:I161"/>
    <mergeCell ref="J159:J161"/>
    <mergeCell ref="K159:K161"/>
    <mergeCell ref="L159:L161"/>
    <mergeCell ref="M159:M161"/>
    <mergeCell ref="BC157:BE157"/>
    <mergeCell ref="BF157:BK157"/>
    <mergeCell ref="BU157:BW157"/>
    <mergeCell ref="BX157:CC157"/>
    <mergeCell ref="B159:B161"/>
    <mergeCell ref="C159:C161"/>
    <mergeCell ref="D159:D161"/>
    <mergeCell ref="E159:E161"/>
    <mergeCell ref="F159:F161"/>
    <mergeCell ref="G159:G161"/>
    <mergeCell ref="BU159:CC161"/>
    <mergeCell ref="AD160:AD161"/>
    <mergeCell ref="AE160:AH160"/>
    <mergeCell ref="AI160:AI161"/>
    <mergeCell ref="AJ160:AJ161"/>
    <mergeCell ref="AM160:AM161"/>
    <mergeCell ref="AN160:AQ160"/>
    <mergeCell ref="AT159:AT161"/>
    <mergeCell ref="AU159:AU161"/>
    <mergeCell ref="AV159:BB159"/>
    <mergeCell ref="BC159:BC161"/>
    <mergeCell ref="BD159:BD161"/>
    <mergeCell ref="BE159:BK159"/>
    <mergeCell ref="AV160:AV161"/>
    <mergeCell ref="AW160:AZ160"/>
    <mergeCell ref="BA160:BA161"/>
    <mergeCell ref="BB160:BB161"/>
    <mergeCell ref="AD159:AJ159"/>
    <mergeCell ref="AK159:AK161"/>
    <mergeCell ref="AL159:AL161"/>
    <mergeCell ref="AM159:AS159"/>
    <mergeCell ref="AR160:AR161"/>
    <mergeCell ref="AS160:AS161"/>
    <mergeCell ref="BS160:BS161"/>
    <mergeCell ref="BT160:BT161"/>
    <mergeCell ref="B163:B170"/>
    <mergeCell ref="C163:C170"/>
    <mergeCell ref="D163:D166"/>
    <mergeCell ref="E163:E166"/>
    <mergeCell ref="F163:F166"/>
    <mergeCell ref="G163:G166"/>
    <mergeCell ref="H163:H166"/>
    <mergeCell ref="I163:I166"/>
    <mergeCell ref="BE160:BE161"/>
    <mergeCell ref="BF160:BI160"/>
    <mergeCell ref="BJ160:BJ161"/>
    <mergeCell ref="BK160:BK161"/>
    <mergeCell ref="BN160:BN161"/>
    <mergeCell ref="BO160:BR160"/>
    <mergeCell ref="BL159:BL161"/>
    <mergeCell ref="BM159:BM161"/>
    <mergeCell ref="BN159:BT159"/>
    <mergeCell ref="AB159:AB161"/>
    <mergeCell ref="AC159:AC161"/>
    <mergeCell ref="T159:T161"/>
    <mergeCell ref="U159:U161"/>
    <mergeCell ref="V159:V161"/>
    <mergeCell ref="W159:W161"/>
    <mergeCell ref="X159:Y159"/>
    <mergeCell ref="Z159:AA159"/>
    <mergeCell ref="N159:N161"/>
    <mergeCell ref="O159:O161"/>
    <mergeCell ref="P159:P161"/>
    <mergeCell ref="Q159:Q161"/>
    <mergeCell ref="R159:R161"/>
    <mergeCell ref="K167:K170"/>
    <mergeCell ref="L167:L170"/>
    <mergeCell ref="M167:M170"/>
    <mergeCell ref="N167:N170"/>
    <mergeCell ref="BM163:BM166"/>
    <mergeCell ref="BU163:CC163"/>
    <mergeCell ref="BU164:CC164"/>
    <mergeCell ref="BU165:CC165"/>
    <mergeCell ref="BU166:CC166"/>
    <mergeCell ref="D167:D170"/>
    <mergeCell ref="E167:E170"/>
    <mergeCell ref="F167:F170"/>
    <mergeCell ref="G167:G170"/>
    <mergeCell ref="H167:H170"/>
    <mergeCell ref="AL163:AL166"/>
    <mergeCell ref="AT163:AT166"/>
    <mergeCell ref="AU163:AU166"/>
    <mergeCell ref="BC163:BC166"/>
    <mergeCell ref="BD163:BD166"/>
    <mergeCell ref="BL163:BL166"/>
    <mergeCell ref="P163:P166"/>
    <mergeCell ref="Q163:Q166"/>
    <mergeCell ref="R163:R166"/>
    <mergeCell ref="AB163:AB166"/>
    <mergeCell ref="AC163:AC166"/>
    <mergeCell ref="AK163:AK166"/>
    <mergeCell ref="J163:J166"/>
    <mergeCell ref="K163:K166"/>
    <mergeCell ref="L163:L166"/>
    <mergeCell ref="M163:M166"/>
    <mergeCell ref="N163:N166"/>
    <mergeCell ref="O163:O166"/>
    <mergeCell ref="H171:H174"/>
    <mergeCell ref="I171:I174"/>
    <mergeCell ref="J171:J174"/>
    <mergeCell ref="K171:K174"/>
    <mergeCell ref="L171:L174"/>
    <mergeCell ref="M171:M174"/>
    <mergeCell ref="B171:B174"/>
    <mergeCell ref="C171:C174"/>
    <mergeCell ref="D171:D174"/>
    <mergeCell ref="E171:E174"/>
    <mergeCell ref="F171:F174"/>
    <mergeCell ref="G171:G174"/>
    <mergeCell ref="BL167:BL170"/>
    <mergeCell ref="BM167:BM170"/>
    <mergeCell ref="BU167:CC167"/>
    <mergeCell ref="BU168:CC168"/>
    <mergeCell ref="BU169:CC169"/>
    <mergeCell ref="BU170:CC170"/>
    <mergeCell ref="AK167:AK170"/>
    <mergeCell ref="AL167:AL170"/>
    <mergeCell ref="AT167:AT170"/>
    <mergeCell ref="AU167:AU170"/>
    <mergeCell ref="BC167:BC170"/>
    <mergeCell ref="BD167:BD170"/>
    <mergeCell ref="O167:O170"/>
    <mergeCell ref="P167:P170"/>
    <mergeCell ref="Q167:Q170"/>
    <mergeCell ref="R167:R170"/>
    <mergeCell ref="AB167:AB170"/>
    <mergeCell ref="AC167:AC170"/>
    <mergeCell ref="I167:I170"/>
    <mergeCell ref="J167:J170"/>
    <mergeCell ref="BD171:BD174"/>
    <mergeCell ref="BL171:BL174"/>
    <mergeCell ref="BM171:BM174"/>
    <mergeCell ref="BU171:CC171"/>
    <mergeCell ref="BU172:CC172"/>
    <mergeCell ref="BU173:CC173"/>
    <mergeCell ref="BU174:CC174"/>
    <mergeCell ref="AC171:AC174"/>
    <mergeCell ref="AK171:AK174"/>
    <mergeCell ref="AL171:AL174"/>
    <mergeCell ref="AT171:AT174"/>
    <mergeCell ref="AU171:AU174"/>
    <mergeCell ref="BC171:BC174"/>
    <mergeCell ref="N171:N174"/>
    <mergeCell ref="O171:O174"/>
    <mergeCell ref="P171:P174"/>
    <mergeCell ref="Q171:Q174"/>
    <mergeCell ref="R171:R174"/>
    <mergeCell ref="AB171:AB174"/>
  </mergeCells>
  <conditionalFormatting sqref="L27 L117 L121 L126 L130:L133 L137 L75 L79 L87 L91 L95 L103 L107 L145 L149 L15 L19">
    <cfRule type="expression" dxfId="35" priority="19">
      <formula>$L15=$M15</formula>
    </cfRule>
  </conditionalFormatting>
  <conditionalFormatting sqref="L51">
    <cfRule type="expression" dxfId="34" priority="14">
      <formula>$L51=$M51</formula>
    </cfRule>
  </conditionalFormatting>
  <conditionalFormatting sqref="L35">
    <cfRule type="expression" dxfId="33" priority="17">
      <formula>$L35=$M35</formula>
    </cfRule>
  </conditionalFormatting>
  <conditionalFormatting sqref="L23">
    <cfRule type="expression" dxfId="32" priority="20">
      <formula>$L23=$M23</formula>
    </cfRule>
  </conditionalFormatting>
  <conditionalFormatting sqref="L31">
    <cfRule type="expression" dxfId="31" priority="18">
      <formula>$L31=$M31</formula>
    </cfRule>
  </conditionalFormatting>
  <conditionalFormatting sqref="L43">
    <cfRule type="expression" dxfId="30" priority="16">
      <formula>$L43=$M43</formula>
    </cfRule>
  </conditionalFormatting>
  <conditionalFormatting sqref="L47">
    <cfRule type="expression" dxfId="29" priority="15">
      <formula>$L47=$M47</formula>
    </cfRule>
  </conditionalFormatting>
  <conditionalFormatting sqref="L59">
    <cfRule type="expression" dxfId="28" priority="12">
      <formula>$L59=$M59</formula>
    </cfRule>
  </conditionalFormatting>
  <conditionalFormatting sqref="L113">
    <cfRule type="expression" dxfId="27" priority="8">
      <formula>$L113=$M113</formula>
    </cfRule>
  </conditionalFormatting>
  <conditionalFormatting sqref="L55">
    <cfRule type="expression" dxfId="26" priority="13">
      <formula>$L55=$M55</formula>
    </cfRule>
  </conditionalFormatting>
  <conditionalFormatting sqref="L63">
    <cfRule type="expression" dxfId="25" priority="11">
      <formula>$L63=$M63</formula>
    </cfRule>
  </conditionalFormatting>
  <conditionalFormatting sqref="L67">
    <cfRule type="expression" dxfId="24" priority="10">
      <formula>$L67=$M67</formula>
    </cfRule>
  </conditionalFormatting>
  <conditionalFormatting sqref="L83">
    <cfRule type="expression" dxfId="23" priority="9">
      <formula>$L83=$M83</formula>
    </cfRule>
  </conditionalFormatting>
  <conditionalFormatting sqref="L141">
    <cfRule type="expression" dxfId="22" priority="7">
      <formula>$L141=$M141</formula>
    </cfRule>
  </conditionalFormatting>
  <conditionalFormatting sqref="L11">
    <cfRule type="expression" dxfId="21" priority="6">
      <formula>$L11=$M11</formula>
    </cfRule>
  </conditionalFormatting>
  <conditionalFormatting sqref="L39">
    <cfRule type="expression" dxfId="20" priority="5">
      <formula>$L39=$M39</formula>
    </cfRule>
  </conditionalFormatting>
  <conditionalFormatting sqref="L167 L171">
    <cfRule type="expression" dxfId="19" priority="4">
      <formula>$L167=$M167</formula>
    </cfRule>
  </conditionalFormatting>
  <conditionalFormatting sqref="L163">
    <cfRule type="expression" dxfId="18" priority="3">
      <formula>$L163=$M163</formula>
    </cfRule>
  </conditionalFormatting>
  <conditionalFormatting sqref="L71">
    <cfRule type="expression" dxfId="17" priority="2">
      <formula>$L71=$M71</formula>
    </cfRule>
  </conditionalFormatting>
  <conditionalFormatting sqref="L99">
    <cfRule type="expression" dxfId="16" priority="1">
      <formula>$L99=$M99</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F6"/>
  <sheetViews>
    <sheetView workbookViewId="0">
      <selection activeCell="G13" sqref="G13"/>
    </sheetView>
  </sheetViews>
  <sheetFormatPr baseColWidth="10" defaultRowHeight="14.4" x14ac:dyDescent="0.3"/>
  <cols>
    <col min="1" max="1" width="38" customWidth="1"/>
    <col min="2" max="2" width="3.88671875" customWidth="1"/>
    <col min="3" max="3" width="16.44140625" customWidth="1"/>
    <col min="4" max="4" width="3.6640625" customWidth="1"/>
    <col min="5" max="5" width="10.88671875" customWidth="1"/>
  </cols>
  <sheetData>
    <row r="2" spans="1:6" s="238" customFormat="1" ht="29.4" customHeight="1" x14ac:dyDescent="0.3">
      <c r="A2" s="240" t="s">
        <v>3818</v>
      </c>
      <c r="C2" s="240" t="s">
        <v>3819</v>
      </c>
      <c r="E2" s="240" t="s">
        <v>3829</v>
      </c>
    </row>
    <row r="3" spans="1:6" s="238" customFormat="1" x14ac:dyDescent="0.3">
      <c r="A3" s="239" t="s">
        <v>3822</v>
      </c>
      <c r="B3" s="233"/>
      <c r="C3" s="234" t="s">
        <v>3825</v>
      </c>
      <c r="D3" s="233"/>
      <c r="E3" s="234" t="s">
        <v>3830</v>
      </c>
      <c r="F3" s="233"/>
    </row>
    <row r="4" spans="1:6" s="238" customFormat="1" x14ac:dyDescent="0.3">
      <c r="A4" s="239" t="s">
        <v>3821</v>
      </c>
      <c r="B4" s="233"/>
      <c r="C4" s="234" t="s">
        <v>3826</v>
      </c>
      <c r="D4" s="233"/>
      <c r="E4" s="234" t="s">
        <v>3831</v>
      </c>
      <c r="F4" s="233"/>
    </row>
    <row r="5" spans="1:6" s="238" customFormat="1" x14ac:dyDescent="0.3">
      <c r="A5" s="239" t="s">
        <v>3823</v>
      </c>
      <c r="B5" s="233"/>
      <c r="C5" s="234" t="s">
        <v>3827</v>
      </c>
      <c r="D5" s="233"/>
      <c r="E5" s="233"/>
      <c r="F5" s="233"/>
    </row>
    <row r="6" spans="1:6" s="238" customFormat="1" x14ac:dyDescent="0.3">
      <c r="A6" s="239" t="s">
        <v>3824</v>
      </c>
      <c r="B6" s="233"/>
      <c r="C6" s="234" t="s">
        <v>3828</v>
      </c>
      <c r="D6" s="233"/>
      <c r="E6" s="233"/>
      <c r="F6" s="233"/>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2A235-6F73-4F6C-A3DD-B4EA1AB17B4B}">
  <dimension ref="B1:G331"/>
  <sheetViews>
    <sheetView topLeftCell="A250" zoomScaleNormal="100" zoomScaleSheetLayoutView="100" workbookViewId="0">
      <selection activeCell="J9" sqref="J9"/>
    </sheetView>
  </sheetViews>
  <sheetFormatPr baseColWidth="10" defaultRowHeight="30" customHeight="1" x14ac:dyDescent="0.3"/>
  <cols>
    <col min="1" max="1" width="3.21875" style="279" customWidth="1"/>
    <col min="2" max="2" width="15.77734375" style="281" customWidth="1"/>
    <col min="3" max="3" width="48.77734375" style="281" customWidth="1"/>
    <col min="4" max="4" width="10.44140625" style="281" customWidth="1"/>
    <col min="5" max="5" width="26.33203125" style="279" customWidth="1"/>
    <col min="6" max="6" width="15.33203125" style="279" customWidth="1"/>
    <col min="7" max="7" width="15.77734375" style="282" customWidth="1"/>
    <col min="8" max="16384" width="11.5546875" style="279"/>
  </cols>
  <sheetData>
    <row r="1" spans="2:7" ht="12" x14ac:dyDescent="0.3">
      <c r="B1" s="808" t="s">
        <v>3864</v>
      </c>
      <c r="C1" s="808"/>
      <c r="D1" s="808"/>
      <c r="E1" s="808"/>
      <c r="F1" s="808"/>
      <c r="G1" s="808"/>
    </row>
    <row r="2" spans="2:7" ht="12" x14ac:dyDescent="0.3">
      <c r="B2" s="808" t="s">
        <v>0</v>
      </c>
      <c r="C2" s="808"/>
      <c r="D2" s="808"/>
      <c r="E2" s="808"/>
      <c r="F2" s="808"/>
      <c r="G2" s="808"/>
    </row>
    <row r="3" spans="2:7" ht="12" x14ac:dyDescent="0.3">
      <c r="B3" s="808" t="s">
        <v>3865</v>
      </c>
      <c r="C3" s="808"/>
      <c r="D3" s="808"/>
      <c r="E3" s="808"/>
      <c r="F3" s="808"/>
      <c r="G3" s="808"/>
    </row>
    <row r="4" spans="2:7" ht="25.05" customHeight="1" x14ac:dyDescent="0.3">
      <c r="B4" s="293" t="s">
        <v>3866</v>
      </c>
      <c r="C4" s="293" t="s">
        <v>3867</v>
      </c>
      <c r="D4" s="293"/>
      <c r="E4" s="294"/>
      <c r="F4" s="294"/>
      <c r="G4" s="295"/>
    </row>
    <row r="5" spans="2:7" ht="25.05" customHeight="1" x14ac:dyDescent="0.3">
      <c r="B5" s="293" t="s">
        <v>3868</v>
      </c>
      <c r="C5" s="293" t="s">
        <v>3869</v>
      </c>
      <c r="D5" s="296"/>
      <c r="E5" s="297"/>
      <c r="F5" s="297"/>
      <c r="G5" s="298"/>
    </row>
    <row r="6" spans="2:7" ht="25.05" customHeight="1" x14ac:dyDescent="0.3">
      <c r="B6" s="273" t="s">
        <v>3870</v>
      </c>
      <c r="C6" s="273" t="s">
        <v>3871</v>
      </c>
      <c r="D6" s="271"/>
      <c r="E6" s="280"/>
      <c r="F6" s="280"/>
      <c r="G6" s="283"/>
    </row>
    <row r="7" spans="2:7" ht="25.05" customHeight="1" x14ac:dyDescent="0.3">
      <c r="B7" s="273" t="s">
        <v>3872</v>
      </c>
      <c r="C7" s="273" t="s">
        <v>3873</v>
      </c>
      <c r="D7" s="271"/>
      <c r="E7" s="280"/>
      <c r="F7" s="280"/>
      <c r="G7" s="283"/>
    </row>
    <row r="8" spans="2:7" ht="25.05" customHeight="1" x14ac:dyDescent="0.3">
      <c r="B8" s="272" t="s">
        <v>3874</v>
      </c>
      <c r="C8" s="802" t="s">
        <v>4114</v>
      </c>
      <c r="D8" s="805"/>
      <c r="E8" s="805"/>
      <c r="F8" s="805"/>
      <c r="G8" s="806"/>
    </row>
    <row r="9" spans="2:7" ht="25.05" customHeight="1" x14ac:dyDescent="0.3">
      <c r="B9" s="274" t="s">
        <v>3875</v>
      </c>
      <c r="C9" s="274" t="s">
        <v>3876</v>
      </c>
      <c r="D9" s="274" t="s">
        <v>3877</v>
      </c>
      <c r="E9" s="277" t="s">
        <v>4104</v>
      </c>
      <c r="F9" s="280"/>
      <c r="G9" s="276">
        <v>500000000</v>
      </c>
    </row>
    <row r="10" spans="2:7" ht="25.05" customHeight="1" x14ac:dyDescent="0.3">
      <c r="B10" s="293" t="s">
        <v>3878</v>
      </c>
      <c r="C10" s="293" t="s">
        <v>3879</v>
      </c>
      <c r="D10" s="296"/>
      <c r="E10" s="297"/>
      <c r="F10" s="297"/>
      <c r="G10" s="298"/>
    </row>
    <row r="11" spans="2:7" ht="25.05" customHeight="1" x14ac:dyDescent="0.3">
      <c r="B11" s="273" t="s">
        <v>3880</v>
      </c>
      <c r="C11" s="273" t="s">
        <v>3881</v>
      </c>
      <c r="D11" s="271"/>
      <c r="E11" s="280"/>
      <c r="F11" s="280"/>
      <c r="G11" s="283"/>
    </row>
    <row r="12" spans="2:7" ht="25.05" customHeight="1" x14ac:dyDescent="0.3">
      <c r="B12" s="273" t="s">
        <v>3882</v>
      </c>
      <c r="C12" s="273" t="s">
        <v>3883</v>
      </c>
      <c r="D12" s="271"/>
      <c r="E12" s="280"/>
      <c r="F12" s="280"/>
      <c r="G12" s="283"/>
    </row>
    <row r="13" spans="2:7" ht="25.05" customHeight="1" x14ac:dyDescent="0.3">
      <c r="B13" s="272" t="s">
        <v>3884</v>
      </c>
      <c r="C13" s="802" t="s">
        <v>4115</v>
      </c>
      <c r="D13" s="803"/>
      <c r="E13" s="803"/>
      <c r="F13" s="803"/>
      <c r="G13" s="804"/>
    </row>
    <row r="14" spans="2:7" ht="25.05" customHeight="1" x14ac:dyDescent="0.3">
      <c r="B14" s="274" t="s">
        <v>3885</v>
      </c>
      <c r="C14" s="274" t="s">
        <v>3886</v>
      </c>
      <c r="D14" s="274" t="s">
        <v>3877</v>
      </c>
      <c r="E14" s="277" t="s">
        <v>4104</v>
      </c>
      <c r="F14" s="280"/>
      <c r="G14" s="276">
        <v>1882657742</v>
      </c>
    </row>
    <row r="15" spans="2:7" ht="25.05" customHeight="1" x14ac:dyDescent="0.3">
      <c r="B15" s="274" t="s">
        <v>3885</v>
      </c>
      <c r="C15" s="274" t="s">
        <v>3886</v>
      </c>
      <c r="D15" s="274" t="s">
        <v>3887</v>
      </c>
      <c r="E15" s="277" t="s">
        <v>3888</v>
      </c>
      <c r="F15" s="277" t="s">
        <v>3889</v>
      </c>
      <c r="G15" s="276">
        <v>2274800000</v>
      </c>
    </row>
    <row r="16" spans="2:7" ht="25.05" customHeight="1" x14ac:dyDescent="0.3">
      <c r="B16" s="278" t="s">
        <v>3890</v>
      </c>
      <c r="C16" s="293" t="s">
        <v>3891</v>
      </c>
      <c r="D16" s="296"/>
      <c r="E16" s="297"/>
      <c r="F16" s="297"/>
      <c r="G16" s="298"/>
    </row>
    <row r="17" spans="2:7" ht="25.05" customHeight="1" x14ac:dyDescent="0.3">
      <c r="B17" s="273" t="s">
        <v>3892</v>
      </c>
      <c r="C17" s="273" t="s">
        <v>3893</v>
      </c>
      <c r="D17" s="271"/>
      <c r="E17" s="280"/>
      <c r="F17" s="280"/>
      <c r="G17" s="283"/>
    </row>
    <row r="18" spans="2:7" ht="25.05" customHeight="1" x14ac:dyDescent="0.3">
      <c r="B18" s="273" t="s">
        <v>3894</v>
      </c>
      <c r="C18" s="273" t="s">
        <v>3895</v>
      </c>
      <c r="D18" s="271"/>
      <c r="E18" s="280"/>
      <c r="F18" s="280"/>
      <c r="G18" s="283"/>
    </row>
    <row r="19" spans="2:7" ht="25.05" customHeight="1" x14ac:dyDescent="0.3">
      <c r="B19" s="284">
        <v>2021004540164</v>
      </c>
      <c r="C19" s="802" t="s">
        <v>4116</v>
      </c>
      <c r="D19" s="803"/>
      <c r="E19" s="803"/>
      <c r="F19" s="803"/>
      <c r="G19" s="804"/>
    </row>
    <row r="20" spans="2:7" ht="25.05" customHeight="1" x14ac:dyDescent="0.3">
      <c r="B20" s="285">
        <v>1903011</v>
      </c>
      <c r="C20" s="274" t="s">
        <v>3897</v>
      </c>
      <c r="D20" s="274" t="s">
        <v>3898</v>
      </c>
      <c r="E20" s="277" t="s">
        <v>3899</v>
      </c>
      <c r="F20" s="271"/>
      <c r="G20" s="275">
        <v>7709682378</v>
      </c>
    </row>
    <row r="21" spans="2:7" ht="25.05" customHeight="1" x14ac:dyDescent="0.3">
      <c r="B21" s="286">
        <v>1905</v>
      </c>
      <c r="C21" s="273" t="s">
        <v>3900</v>
      </c>
      <c r="D21" s="271"/>
      <c r="E21" s="280"/>
      <c r="F21" s="271"/>
      <c r="G21" s="271"/>
    </row>
    <row r="22" spans="2:7" ht="25.05" customHeight="1" x14ac:dyDescent="0.3">
      <c r="B22" s="287">
        <v>300</v>
      </c>
      <c r="C22" s="273" t="s">
        <v>3895</v>
      </c>
      <c r="D22" s="271"/>
      <c r="E22" s="280"/>
      <c r="F22" s="271"/>
      <c r="G22" s="271"/>
    </row>
    <row r="23" spans="2:7" ht="25.05" customHeight="1" x14ac:dyDescent="0.3">
      <c r="B23" s="284">
        <v>2021004540180</v>
      </c>
      <c r="C23" s="802" t="s">
        <v>4117</v>
      </c>
      <c r="D23" s="803"/>
      <c r="E23" s="803"/>
      <c r="F23" s="803"/>
      <c r="G23" s="804"/>
    </row>
    <row r="24" spans="2:7" ht="25.05" customHeight="1" x14ac:dyDescent="0.3">
      <c r="B24" s="285">
        <v>1905015</v>
      </c>
      <c r="C24" s="274" t="s">
        <v>3901</v>
      </c>
      <c r="D24" s="274" t="s">
        <v>3898</v>
      </c>
      <c r="E24" s="277" t="s">
        <v>3899</v>
      </c>
      <c r="F24" s="271"/>
      <c r="G24" s="275">
        <v>1006380000</v>
      </c>
    </row>
    <row r="25" spans="2:7" ht="25.05" customHeight="1" x14ac:dyDescent="0.3">
      <c r="B25" s="285">
        <v>1905031</v>
      </c>
      <c r="C25" s="274" t="s">
        <v>3902</v>
      </c>
      <c r="D25" s="274" t="s">
        <v>3898</v>
      </c>
      <c r="E25" s="277" t="s">
        <v>3899</v>
      </c>
      <c r="F25" s="271"/>
      <c r="G25" s="275">
        <v>4909227119</v>
      </c>
    </row>
    <row r="26" spans="2:7" ht="34.950000000000003" customHeight="1" x14ac:dyDescent="0.3">
      <c r="B26" s="285">
        <v>1905035</v>
      </c>
      <c r="C26" s="274" t="s">
        <v>3903</v>
      </c>
      <c r="D26" s="274" t="s">
        <v>3898</v>
      </c>
      <c r="E26" s="277" t="s">
        <v>3899</v>
      </c>
      <c r="F26" s="271"/>
      <c r="G26" s="275">
        <v>2467184670</v>
      </c>
    </row>
    <row r="27" spans="2:7" ht="25.05" customHeight="1" x14ac:dyDescent="0.3">
      <c r="B27" s="286">
        <v>1906</v>
      </c>
      <c r="C27" s="273" t="s">
        <v>3904</v>
      </c>
      <c r="D27" s="271"/>
      <c r="E27" s="280"/>
      <c r="F27" s="271"/>
      <c r="G27" s="271"/>
    </row>
    <row r="28" spans="2:7" ht="25.05" customHeight="1" x14ac:dyDescent="0.3">
      <c r="B28" s="287">
        <v>300</v>
      </c>
      <c r="C28" s="273" t="s">
        <v>3895</v>
      </c>
      <c r="D28" s="271"/>
      <c r="E28" s="280"/>
      <c r="F28" s="271"/>
      <c r="G28" s="271"/>
    </row>
    <row r="29" spans="2:7" ht="25.05" customHeight="1" x14ac:dyDescent="0.3">
      <c r="B29" s="284">
        <v>2021004540178</v>
      </c>
      <c r="C29" s="802" t="s">
        <v>4129</v>
      </c>
      <c r="D29" s="803"/>
      <c r="E29" s="803"/>
      <c r="F29" s="803"/>
      <c r="G29" s="804"/>
    </row>
    <row r="30" spans="2:7" ht="25.05" customHeight="1" x14ac:dyDescent="0.3">
      <c r="B30" s="285">
        <v>1906004</v>
      </c>
      <c r="C30" s="274" t="s">
        <v>3905</v>
      </c>
      <c r="D30" s="274" t="s">
        <v>3906</v>
      </c>
      <c r="E30" s="277" t="s">
        <v>3907</v>
      </c>
      <c r="F30" s="271"/>
      <c r="G30" s="275">
        <v>8527777371</v>
      </c>
    </row>
    <row r="31" spans="2:7" ht="45.6" x14ac:dyDescent="0.3">
      <c r="B31" s="285">
        <v>1906004</v>
      </c>
      <c r="C31" s="274" t="s">
        <v>3905</v>
      </c>
      <c r="D31" s="274" t="s">
        <v>3908</v>
      </c>
      <c r="E31" s="277" t="s">
        <v>4106</v>
      </c>
      <c r="F31" s="274" t="s">
        <v>3909</v>
      </c>
      <c r="G31" s="275">
        <v>4050793651</v>
      </c>
    </row>
    <row r="32" spans="2:7" ht="25.05" customHeight="1" x14ac:dyDescent="0.3">
      <c r="B32" s="285">
        <v>1906004</v>
      </c>
      <c r="C32" s="274" t="s">
        <v>3905</v>
      </c>
      <c r="D32" s="274" t="s">
        <v>3887</v>
      </c>
      <c r="E32" s="277" t="s">
        <v>3888</v>
      </c>
      <c r="F32" s="274" t="s">
        <v>3910</v>
      </c>
      <c r="G32" s="275">
        <v>22264000000</v>
      </c>
    </row>
    <row r="33" spans="2:7" ht="22.8" x14ac:dyDescent="0.3">
      <c r="B33" s="285">
        <v>1906004</v>
      </c>
      <c r="C33" s="274" t="s">
        <v>3905</v>
      </c>
      <c r="D33" s="274" t="s">
        <v>3911</v>
      </c>
      <c r="E33" s="277" t="s">
        <v>4109</v>
      </c>
      <c r="F33" s="274" t="s">
        <v>3912</v>
      </c>
      <c r="G33" s="275">
        <v>9500000000</v>
      </c>
    </row>
    <row r="34" spans="2:7" ht="25.05" customHeight="1" x14ac:dyDescent="0.3">
      <c r="B34" s="288">
        <v>21</v>
      </c>
      <c r="C34" s="293" t="s">
        <v>3913</v>
      </c>
      <c r="D34" s="296"/>
      <c r="E34" s="297"/>
      <c r="F34" s="296"/>
      <c r="G34" s="296"/>
    </row>
    <row r="35" spans="2:7" ht="25.05" customHeight="1" x14ac:dyDescent="0.3">
      <c r="B35" s="286">
        <v>2102</v>
      </c>
      <c r="C35" s="273" t="s">
        <v>3914</v>
      </c>
      <c r="D35" s="271"/>
      <c r="E35" s="280"/>
      <c r="F35" s="271"/>
      <c r="G35" s="271"/>
    </row>
    <row r="36" spans="2:7" ht="25.05" customHeight="1" x14ac:dyDescent="0.3">
      <c r="B36" s="286">
        <v>1900</v>
      </c>
      <c r="C36" s="273" t="s">
        <v>3915</v>
      </c>
      <c r="D36" s="271"/>
      <c r="E36" s="280"/>
      <c r="F36" s="271"/>
      <c r="G36" s="271"/>
    </row>
    <row r="37" spans="2:7" ht="25.05" customHeight="1" x14ac:dyDescent="0.3">
      <c r="B37" s="284">
        <v>2021004540237</v>
      </c>
      <c r="C37" s="802" t="s">
        <v>4128</v>
      </c>
      <c r="D37" s="803"/>
      <c r="E37" s="803"/>
      <c r="F37" s="803"/>
      <c r="G37" s="804"/>
    </row>
    <row r="38" spans="2:7" ht="25.05" customHeight="1" x14ac:dyDescent="0.3">
      <c r="B38" s="285">
        <v>2102058</v>
      </c>
      <c r="C38" s="274" t="s">
        <v>3916</v>
      </c>
      <c r="D38" s="274" t="s">
        <v>3887</v>
      </c>
      <c r="E38" s="277" t="s">
        <v>3888</v>
      </c>
      <c r="F38" s="274" t="s">
        <v>3917</v>
      </c>
      <c r="G38" s="275">
        <v>749232000</v>
      </c>
    </row>
    <row r="39" spans="2:7" ht="25.05" customHeight="1" x14ac:dyDescent="0.3">
      <c r="B39" s="286">
        <v>2104</v>
      </c>
      <c r="C39" s="273" t="s">
        <v>3918</v>
      </c>
      <c r="D39" s="271"/>
      <c r="E39" s="280"/>
      <c r="F39" s="271"/>
      <c r="G39" s="271"/>
    </row>
    <row r="40" spans="2:7" ht="25.05" customHeight="1" x14ac:dyDescent="0.3">
      <c r="B40" s="286">
        <v>1900</v>
      </c>
      <c r="C40" s="273" t="s">
        <v>3915</v>
      </c>
      <c r="D40" s="271"/>
      <c r="E40" s="280"/>
      <c r="F40" s="271"/>
      <c r="G40" s="271"/>
    </row>
    <row r="41" spans="2:7" ht="25.05" customHeight="1" x14ac:dyDescent="0.3">
      <c r="B41" s="284">
        <v>2021004540170</v>
      </c>
      <c r="C41" s="802" t="s">
        <v>4118</v>
      </c>
      <c r="D41" s="803"/>
      <c r="E41" s="803"/>
      <c r="F41" s="803"/>
      <c r="G41" s="804"/>
    </row>
    <row r="42" spans="2:7" ht="25.05" customHeight="1" x14ac:dyDescent="0.3">
      <c r="B42" s="285">
        <v>2104022</v>
      </c>
      <c r="C42" s="274" t="s">
        <v>3919</v>
      </c>
      <c r="D42" s="274" t="s">
        <v>3877</v>
      </c>
      <c r="E42" s="277" t="s">
        <v>4104</v>
      </c>
      <c r="F42" s="271"/>
      <c r="G42" s="275">
        <v>718000000</v>
      </c>
    </row>
    <row r="43" spans="2:7" ht="25.05" customHeight="1" x14ac:dyDescent="0.3">
      <c r="B43" s="284">
        <v>2021004540172</v>
      </c>
      <c r="C43" s="802" t="s">
        <v>4119</v>
      </c>
      <c r="D43" s="803"/>
      <c r="E43" s="803"/>
      <c r="F43" s="803"/>
      <c r="G43" s="804"/>
    </row>
    <row r="44" spans="2:7" ht="25.05" customHeight="1" x14ac:dyDescent="0.3">
      <c r="B44" s="285">
        <v>2106010</v>
      </c>
      <c r="C44" s="274" t="s">
        <v>3920</v>
      </c>
      <c r="D44" s="274" t="s">
        <v>3877</v>
      </c>
      <c r="E44" s="277" t="s">
        <v>4104</v>
      </c>
      <c r="F44" s="271"/>
      <c r="G44" s="275">
        <v>40000000</v>
      </c>
    </row>
    <row r="45" spans="2:7" ht="25.05" customHeight="1" x14ac:dyDescent="0.3">
      <c r="B45" s="285">
        <v>2106010</v>
      </c>
      <c r="C45" s="274" t="s">
        <v>3921</v>
      </c>
      <c r="D45" s="274" t="s">
        <v>3877</v>
      </c>
      <c r="E45" s="277" t="s">
        <v>4104</v>
      </c>
      <c r="F45" s="271"/>
      <c r="G45" s="275">
        <v>42000000</v>
      </c>
    </row>
    <row r="46" spans="2:7" ht="25.05" customHeight="1" x14ac:dyDescent="0.3">
      <c r="B46" s="288">
        <v>22</v>
      </c>
      <c r="C46" s="278" t="s">
        <v>26</v>
      </c>
      <c r="D46" s="296"/>
      <c r="E46" s="297"/>
      <c r="F46" s="296"/>
      <c r="G46" s="296"/>
    </row>
    <row r="47" spans="2:7" ht="25.05" customHeight="1" x14ac:dyDescent="0.3">
      <c r="B47" s="286">
        <v>2201</v>
      </c>
      <c r="C47" s="273" t="s">
        <v>3922</v>
      </c>
      <c r="D47" s="271"/>
      <c r="E47" s="280"/>
      <c r="F47" s="271"/>
      <c r="G47" s="271"/>
    </row>
    <row r="48" spans="2:7" ht="25.05" customHeight="1" x14ac:dyDescent="0.3">
      <c r="B48" s="287">
        <v>700</v>
      </c>
      <c r="C48" s="273" t="s">
        <v>3923</v>
      </c>
      <c r="D48" s="271"/>
      <c r="E48" s="280"/>
      <c r="F48" s="271"/>
      <c r="G48" s="271"/>
    </row>
    <row r="49" spans="2:7" ht="25.05" customHeight="1" x14ac:dyDescent="0.3">
      <c r="B49" s="284">
        <v>2021004540211</v>
      </c>
      <c r="C49" s="802" t="s">
        <v>4120</v>
      </c>
      <c r="D49" s="803"/>
      <c r="E49" s="803"/>
      <c r="F49" s="803"/>
      <c r="G49" s="804"/>
    </row>
    <row r="50" spans="2:7" ht="25.05" customHeight="1" x14ac:dyDescent="0.3">
      <c r="B50" s="285">
        <v>2201052</v>
      </c>
      <c r="C50" s="274" t="s">
        <v>3924</v>
      </c>
      <c r="D50" s="274" t="s">
        <v>3887</v>
      </c>
      <c r="E50" s="277" t="s">
        <v>3888</v>
      </c>
      <c r="F50" s="274" t="s">
        <v>3925</v>
      </c>
      <c r="G50" s="275">
        <v>832480000</v>
      </c>
    </row>
    <row r="51" spans="2:7" ht="34.950000000000003" customHeight="1" x14ac:dyDescent="0.3">
      <c r="B51" s="285">
        <v>2201052</v>
      </c>
      <c r="C51" s="274" t="s">
        <v>3924</v>
      </c>
      <c r="D51" s="274" t="s">
        <v>3926</v>
      </c>
      <c r="E51" s="277" t="s">
        <v>4108</v>
      </c>
      <c r="F51" s="271"/>
      <c r="G51" s="275">
        <v>50000000</v>
      </c>
    </row>
    <row r="52" spans="2:7" ht="25.05" customHeight="1" x14ac:dyDescent="0.3">
      <c r="B52" s="284">
        <v>2021004540051</v>
      </c>
      <c r="C52" s="802" t="s">
        <v>4123</v>
      </c>
      <c r="D52" s="803"/>
      <c r="E52" s="803"/>
      <c r="F52" s="803"/>
      <c r="G52" s="804"/>
    </row>
    <row r="53" spans="2:7" ht="34.950000000000003" customHeight="1" x14ac:dyDescent="0.3">
      <c r="B53" s="285">
        <v>2201006</v>
      </c>
      <c r="C53" s="274" t="s">
        <v>3927</v>
      </c>
      <c r="D53" s="274" t="s">
        <v>3928</v>
      </c>
      <c r="E53" s="277" t="s">
        <v>4110</v>
      </c>
      <c r="F53" s="271"/>
      <c r="G53" s="275">
        <v>557697283</v>
      </c>
    </row>
    <row r="54" spans="2:7" ht="25.05" customHeight="1" x14ac:dyDescent="0.3">
      <c r="B54" s="284">
        <v>2022004540003</v>
      </c>
      <c r="C54" s="802" t="s">
        <v>4124</v>
      </c>
      <c r="D54" s="803"/>
      <c r="E54" s="803"/>
      <c r="F54" s="803"/>
      <c r="G54" s="804"/>
    </row>
    <row r="55" spans="2:7" ht="25.05" customHeight="1" x14ac:dyDescent="0.3">
      <c r="B55" s="285">
        <v>2201031</v>
      </c>
      <c r="C55" s="274" t="s">
        <v>3929</v>
      </c>
      <c r="D55" s="274" t="s">
        <v>3928</v>
      </c>
      <c r="E55" s="277" t="s">
        <v>4110</v>
      </c>
      <c r="F55" s="271"/>
      <c r="G55" s="275">
        <v>1963740777</v>
      </c>
    </row>
    <row r="56" spans="2:7" ht="25.05" customHeight="1" x14ac:dyDescent="0.3">
      <c r="B56" s="284">
        <v>2021004540250</v>
      </c>
      <c r="C56" s="802" t="s">
        <v>4125</v>
      </c>
      <c r="D56" s="803"/>
      <c r="E56" s="803"/>
      <c r="F56" s="803"/>
      <c r="G56" s="804"/>
    </row>
    <row r="57" spans="2:7" ht="25.05" customHeight="1" x14ac:dyDescent="0.3">
      <c r="B57" s="285">
        <v>2201043</v>
      </c>
      <c r="C57" s="274" t="s">
        <v>3930</v>
      </c>
      <c r="D57" s="274" t="s">
        <v>3928</v>
      </c>
      <c r="E57" s="277" t="s">
        <v>4110</v>
      </c>
      <c r="F57" s="271"/>
      <c r="G57" s="275">
        <v>250000000</v>
      </c>
    </row>
    <row r="58" spans="2:7" ht="25.05" customHeight="1" x14ac:dyDescent="0.3">
      <c r="B58" s="284">
        <v>2021004540056</v>
      </c>
      <c r="C58" s="802" t="s">
        <v>4126</v>
      </c>
      <c r="D58" s="803"/>
      <c r="E58" s="803"/>
      <c r="F58" s="803"/>
      <c r="G58" s="804"/>
    </row>
    <row r="59" spans="2:7" ht="25.05" customHeight="1" x14ac:dyDescent="0.3">
      <c r="B59" s="285">
        <v>2201026</v>
      </c>
      <c r="C59" s="274" t="s">
        <v>3931</v>
      </c>
      <c r="D59" s="274" t="s">
        <v>3928</v>
      </c>
      <c r="E59" s="277" t="s">
        <v>4110</v>
      </c>
      <c r="F59" s="271"/>
      <c r="G59" s="275">
        <v>39434301</v>
      </c>
    </row>
    <row r="60" spans="2:7" ht="25.05" customHeight="1" x14ac:dyDescent="0.3">
      <c r="B60" s="284">
        <v>2022004540002</v>
      </c>
      <c r="C60" s="802" t="s">
        <v>4121</v>
      </c>
      <c r="D60" s="803"/>
      <c r="E60" s="803"/>
      <c r="F60" s="803"/>
      <c r="G60" s="804"/>
    </row>
    <row r="61" spans="2:7" ht="25.05" customHeight="1" x14ac:dyDescent="0.3">
      <c r="B61" s="285">
        <v>2201071</v>
      </c>
      <c r="C61" s="274" t="s">
        <v>3932</v>
      </c>
      <c r="D61" s="274" t="s">
        <v>3928</v>
      </c>
      <c r="E61" s="277" t="s">
        <v>4110</v>
      </c>
      <c r="F61" s="271"/>
      <c r="G61" s="275">
        <v>2778357284</v>
      </c>
    </row>
    <row r="62" spans="2:7" ht="25.05" customHeight="1" x14ac:dyDescent="0.3">
      <c r="B62" s="284">
        <v>2022004540015</v>
      </c>
      <c r="C62" s="802" t="s">
        <v>4122</v>
      </c>
      <c r="D62" s="803"/>
      <c r="E62" s="803"/>
      <c r="F62" s="803"/>
      <c r="G62" s="804"/>
    </row>
    <row r="63" spans="2:7" ht="25.05" customHeight="1" x14ac:dyDescent="0.3">
      <c r="B63" s="285">
        <v>2201050</v>
      </c>
      <c r="C63" s="274" t="s">
        <v>3933</v>
      </c>
      <c r="D63" s="274" t="s">
        <v>3928</v>
      </c>
      <c r="E63" s="277" t="s">
        <v>4110</v>
      </c>
      <c r="F63" s="271"/>
      <c r="G63" s="275">
        <v>1812230056</v>
      </c>
    </row>
    <row r="64" spans="2:7" ht="25.05" customHeight="1" x14ac:dyDescent="0.3">
      <c r="B64" s="284">
        <v>2022004540032</v>
      </c>
      <c r="C64" s="802" t="s">
        <v>4127</v>
      </c>
      <c r="D64" s="803"/>
      <c r="E64" s="803"/>
      <c r="F64" s="803"/>
      <c r="G64" s="804"/>
    </row>
    <row r="65" spans="2:7" ht="25.05" customHeight="1" x14ac:dyDescent="0.3">
      <c r="B65" s="285">
        <v>2201029</v>
      </c>
      <c r="C65" s="274" t="s">
        <v>3934</v>
      </c>
      <c r="D65" s="274" t="s">
        <v>3928</v>
      </c>
      <c r="E65" s="277" t="s">
        <v>4110</v>
      </c>
      <c r="F65" s="271"/>
      <c r="G65" s="275">
        <v>3635603800</v>
      </c>
    </row>
    <row r="66" spans="2:7" ht="25.05" customHeight="1" x14ac:dyDescent="0.3">
      <c r="B66" s="285">
        <v>2201029</v>
      </c>
      <c r="C66" s="274" t="s">
        <v>3934</v>
      </c>
      <c r="D66" s="274" t="s">
        <v>3877</v>
      </c>
      <c r="E66" s="277" t="s">
        <v>4104</v>
      </c>
      <c r="F66" s="271"/>
      <c r="G66" s="289">
        <v>1</v>
      </c>
    </row>
    <row r="67" spans="2:7" ht="25.05" customHeight="1" x14ac:dyDescent="0.3">
      <c r="B67" s="284">
        <v>2022004540031</v>
      </c>
      <c r="C67" s="802" t="s">
        <v>4130</v>
      </c>
      <c r="D67" s="803"/>
      <c r="E67" s="803"/>
      <c r="F67" s="803"/>
      <c r="G67" s="804"/>
    </row>
    <row r="68" spans="2:7" ht="25.05" customHeight="1" x14ac:dyDescent="0.3">
      <c r="B68" s="285">
        <v>2201071</v>
      </c>
      <c r="C68" s="274" t="s">
        <v>3932</v>
      </c>
      <c r="D68" s="274" t="s">
        <v>3928</v>
      </c>
      <c r="E68" s="277" t="s">
        <v>4110</v>
      </c>
      <c r="F68" s="271"/>
      <c r="G68" s="275">
        <v>2227498562</v>
      </c>
    </row>
    <row r="69" spans="2:7" ht="25.05" customHeight="1" x14ac:dyDescent="0.3">
      <c r="B69" s="285">
        <v>2201071</v>
      </c>
      <c r="C69" s="274" t="s">
        <v>3932</v>
      </c>
      <c r="D69" s="274" t="s">
        <v>3877</v>
      </c>
      <c r="E69" s="277" t="s">
        <v>4104</v>
      </c>
      <c r="F69" s="271"/>
      <c r="G69" s="275">
        <v>999999997</v>
      </c>
    </row>
    <row r="70" spans="2:7" ht="25.05" customHeight="1" x14ac:dyDescent="0.3">
      <c r="B70" s="284">
        <v>2021004540054</v>
      </c>
      <c r="C70" s="802" t="s">
        <v>4131</v>
      </c>
      <c r="D70" s="803"/>
      <c r="E70" s="803"/>
      <c r="F70" s="803"/>
      <c r="G70" s="804"/>
    </row>
    <row r="71" spans="2:7" ht="25.05" customHeight="1" x14ac:dyDescent="0.3">
      <c r="B71" s="285">
        <v>2201070</v>
      </c>
      <c r="C71" s="274" t="s">
        <v>3935</v>
      </c>
      <c r="D71" s="274" t="s">
        <v>3887</v>
      </c>
      <c r="E71" s="277" t="s">
        <v>3888</v>
      </c>
      <c r="F71" s="274" t="s">
        <v>3889</v>
      </c>
      <c r="G71" s="275">
        <v>436761600</v>
      </c>
    </row>
    <row r="72" spans="2:7" ht="25.05" customHeight="1" x14ac:dyDescent="0.3">
      <c r="B72" s="284">
        <v>2021004540159</v>
      </c>
      <c r="C72" s="802" t="s">
        <v>3936</v>
      </c>
      <c r="D72" s="803"/>
      <c r="E72" s="803"/>
      <c r="F72" s="803"/>
      <c r="G72" s="804"/>
    </row>
    <row r="73" spans="2:7" ht="25.05" customHeight="1" x14ac:dyDescent="0.3">
      <c r="B73" s="285">
        <v>2201015</v>
      </c>
      <c r="C73" s="274" t="s">
        <v>3937</v>
      </c>
      <c r="D73" s="274" t="s">
        <v>3877</v>
      </c>
      <c r="E73" s="277" t="s">
        <v>4104</v>
      </c>
      <c r="F73" s="271"/>
      <c r="G73" s="289">
        <v>1</v>
      </c>
    </row>
    <row r="74" spans="2:7" ht="25.05" customHeight="1" x14ac:dyDescent="0.3">
      <c r="B74" s="284">
        <v>2021004540113</v>
      </c>
      <c r="C74" s="802" t="s">
        <v>4132</v>
      </c>
      <c r="D74" s="803"/>
      <c r="E74" s="803"/>
      <c r="F74" s="803"/>
      <c r="G74" s="804"/>
    </row>
    <row r="75" spans="2:7" ht="25.05" customHeight="1" x14ac:dyDescent="0.3">
      <c r="B75" s="285">
        <v>2201052</v>
      </c>
      <c r="C75" s="274" t="s">
        <v>3924</v>
      </c>
      <c r="D75" s="274" t="s">
        <v>3877</v>
      </c>
      <c r="E75" s="277" t="s">
        <v>4104</v>
      </c>
      <c r="F75" s="271"/>
      <c r="G75" s="289">
        <v>1</v>
      </c>
    </row>
    <row r="76" spans="2:7" ht="45.6" x14ac:dyDescent="0.3">
      <c r="B76" s="285">
        <v>2201052</v>
      </c>
      <c r="C76" s="274" t="s">
        <v>3924</v>
      </c>
      <c r="D76" s="274" t="s">
        <v>3908</v>
      </c>
      <c r="E76" s="277" t="s">
        <v>4106</v>
      </c>
      <c r="F76" s="274" t="s">
        <v>3938</v>
      </c>
      <c r="G76" s="275">
        <v>1104771905</v>
      </c>
    </row>
    <row r="77" spans="2:7" ht="25.05" customHeight="1" x14ac:dyDescent="0.3">
      <c r="B77" s="284">
        <v>2021004540148</v>
      </c>
      <c r="C77" s="802" t="s">
        <v>3939</v>
      </c>
      <c r="D77" s="803"/>
      <c r="E77" s="803"/>
      <c r="F77" s="803"/>
      <c r="G77" s="804"/>
    </row>
    <row r="78" spans="2:7" ht="25.05" customHeight="1" x14ac:dyDescent="0.3">
      <c r="B78" s="285">
        <v>2201047</v>
      </c>
      <c r="C78" s="274" t="s">
        <v>3940</v>
      </c>
      <c r="D78" s="274" t="s">
        <v>3877</v>
      </c>
      <c r="E78" s="277" t="s">
        <v>4104</v>
      </c>
      <c r="F78" s="271"/>
      <c r="G78" s="275">
        <v>200000000</v>
      </c>
    </row>
    <row r="79" spans="2:7" ht="25.05" customHeight="1" x14ac:dyDescent="0.3">
      <c r="B79" s="284">
        <v>2020004540115</v>
      </c>
      <c r="C79" s="802" t="s">
        <v>4133</v>
      </c>
      <c r="D79" s="803"/>
      <c r="E79" s="803"/>
      <c r="F79" s="803"/>
      <c r="G79" s="804"/>
    </row>
    <row r="80" spans="2:7" ht="25.05" customHeight="1" x14ac:dyDescent="0.3">
      <c r="B80" s="285">
        <v>2201071</v>
      </c>
      <c r="C80" s="274" t="s">
        <v>3932</v>
      </c>
      <c r="D80" s="274" t="s">
        <v>3877</v>
      </c>
      <c r="E80" s="277" t="s">
        <v>4104</v>
      </c>
      <c r="F80" s="271"/>
      <c r="G80" s="275">
        <v>650000000</v>
      </c>
    </row>
    <row r="81" spans="2:7" ht="25.05" customHeight="1" x14ac:dyDescent="0.3">
      <c r="B81" s="286">
        <v>2202</v>
      </c>
      <c r="C81" s="273" t="s">
        <v>3941</v>
      </c>
      <c r="D81" s="271"/>
      <c r="E81" s="280"/>
      <c r="F81" s="271"/>
      <c r="G81" s="271"/>
    </row>
    <row r="82" spans="2:7" ht="25.05" customHeight="1" x14ac:dyDescent="0.3">
      <c r="B82" s="287">
        <v>700</v>
      </c>
      <c r="C82" s="273" t="s">
        <v>3923</v>
      </c>
      <c r="D82" s="271"/>
      <c r="E82" s="280"/>
      <c r="F82" s="271"/>
      <c r="G82" s="271"/>
    </row>
    <row r="83" spans="2:7" ht="25.05" customHeight="1" x14ac:dyDescent="0.3">
      <c r="B83" s="285">
        <v>2202030</v>
      </c>
      <c r="C83" s="274" t="s">
        <v>3942</v>
      </c>
      <c r="D83" s="274" t="s">
        <v>3887</v>
      </c>
      <c r="E83" s="277" t="s">
        <v>3888</v>
      </c>
      <c r="F83" s="274" t="s">
        <v>3889</v>
      </c>
      <c r="G83" s="275">
        <v>3202918400</v>
      </c>
    </row>
    <row r="84" spans="2:7" ht="25.05" customHeight="1" x14ac:dyDescent="0.3">
      <c r="B84" s="285">
        <v>2202030</v>
      </c>
      <c r="C84" s="274" t="s">
        <v>3942</v>
      </c>
      <c r="D84" s="274" t="s">
        <v>3887</v>
      </c>
      <c r="E84" s="277" t="s">
        <v>3888</v>
      </c>
      <c r="F84" s="274" t="s">
        <v>3943</v>
      </c>
      <c r="G84" s="275">
        <v>11228800000</v>
      </c>
    </row>
    <row r="85" spans="2:7" ht="25.05" customHeight="1" x14ac:dyDescent="0.3">
      <c r="B85" s="284">
        <v>2021004540061</v>
      </c>
      <c r="C85" s="802" t="s">
        <v>4134</v>
      </c>
      <c r="D85" s="803"/>
      <c r="E85" s="803"/>
      <c r="F85" s="803"/>
      <c r="G85" s="804"/>
    </row>
    <row r="86" spans="2:7" ht="25.05" customHeight="1" x14ac:dyDescent="0.3">
      <c r="B86" s="285">
        <v>2202009</v>
      </c>
      <c r="C86" s="274" t="s">
        <v>3944</v>
      </c>
      <c r="D86" s="274" t="s">
        <v>3887</v>
      </c>
      <c r="E86" s="277" t="s">
        <v>3888</v>
      </c>
      <c r="F86" s="274" t="s">
        <v>3889</v>
      </c>
      <c r="G86" s="275">
        <v>909920000</v>
      </c>
    </row>
    <row r="87" spans="2:7" ht="25.05" customHeight="1" x14ac:dyDescent="0.3">
      <c r="B87" s="288">
        <v>23</v>
      </c>
      <c r="C87" s="278" t="s">
        <v>3945</v>
      </c>
      <c r="D87" s="296"/>
      <c r="E87" s="297"/>
      <c r="F87" s="296"/>
      <c r="G87" s="296"/>
    </row>
    <row r="88" spans="2:7" ht="25.05" customHeight="1" x14ac:dyDescent="0.3">
      <c r="B88" s="286">
        <v>2301</v>
      </c>
      <c r="C88" s="273" t="s">
        <v>3946</v>
      </c>
      <c r="D88" s="271"/>
      <c r="E88" s="280"/>
      <c r="F88" s="271"/>
      <c r="G88" s="271"/>
    </row>
    <row r="89" spans="2:7" ht="25.05" customHeight="1" x14ac:dyDescent="0.3">
      <c r="B89" s="287">
        <v>400</v>
      </c>
      <c r="C89" s="273" t="s">
        <v>3947</v>
      </c>
      <c r="D89" s="271"/>
      <c r="E89" s="280"/>
      <c r="F89" s="271"/>
      <c r="G89" s="271"/>
    </row>
    <row r="90" spans="2:7" ht="25.05" customHeight="1" x14ac:dyDescent="0.3">
      <c r="B90" s="284">
        <v>2021004540213</v>
      </c>
      <c r="C90" s="802" t="s">
        <v>4135</v>
      </c>
      <c r="D90" s="803"/>
      <c r="E90" s="803"/>
      <c r="F90" s="803"/>
      <c r="G90" s="804"/>
    </row>
    <row r="91" spans="2:7" ht="25.05" customHeight="1" x14ac:dyDescent="0.3">
      <c r="B91" s="285">
        <v>2301030</v>
      </c>
      <c r="C91" s="274" t="s">
        <v>3948</v>
      </c>
      <c r="D91" s="274" t="s">
        <v>3877</v>
      </c>
      <c r="E91" s="277" t="s">
        <v>4104</v>
      </c>
      <c r="F91" s="271"/>
      <c r="G91" s="275">
        <v>245000000</v>
      </c>
    </row>
    <row r="92" spans="2:7" ht="25.05" customHeight="1" x14ac:dyDescent="0.3">
      <c r="B92" s="285">
        <v>2301075</v>
      </c>
      <c r="C92" s="274" t="s">
        <v>3949</v>
      </c>
      <c r="D92" s="274" t="s">
        <v>3877</v>
      </c>
      <c r="E92" s="277" t="s">
        <v>4104</v>
      </c>
      <c r="F92" s="271"/>
      <c r="G92" s="275">
        <v>475000000</v>
      </c>
    </row>
    <row r="93" spans="2:7" ht="25.05" customHeight="1" x14ac:dyDescent="0.3">
      <c r="B93" s="285">
        <v>2301005</v>
      </c>
      <c r="C93" s="274" t="s">
        <v>3950</v>
      </c>
      <c r="D93" s="274" t="s">
        <v>3877</v>
      </c>
      <c r="E93" s="277" t="s">
        <v>4104</v>
      </c>
      <c r="F93" s="271"/>
      <c r="G93" s="275">
        <v>114000000</v>
      </c>
    </row>
    <row r="94" spans="2:7" ht="25.05" customHeight="1" x14ac:dyDescent="0.3">
      <c r="B94" s="285">
        <v>2301079</v>
      </c>
      <c r="C94" s="274" t="s">
        <v>3951</v>
      </c>
      <c r="D94" s="274" t="s">
        <v>3877</v>
      </c>
      <c r="E94" s="277" t="s">
        <v>4104</v>
      </c>
      <c r="F94" s="271"/>
      <c r="G94" s="275">
        <v>600000000</v>
      </c>
    </row>
    <row r="95" spans="2:7" ht="22.8" x14ac:dyDescent="0.3">
      <c r="B95" s="285">
        <v>2301062</v>
      </c>
      <c r="C95" s="274" t="s">
        <v>3952</v>
      </c>
      <c r="D95" s="274" t="s">
        <v>3877</v>
      </c>
      <c r="E95" s="277" t="s">
        <v>4104</v>
      </c>
      <c r="F95" s="271"/>
      <c r="G95" s="275">
        <v>14000000</v>
      </c>
    </row>
    <row r="96" spans="2:7" ht="25.05" customHeight="1" x14ac:dyDescent="0.3">
      <c r="B96" s="285">
        <v>2301028</v>
      </c>
      <c r="C96" s="274" t="s">
        <v>3953</v>
      </c>
      <c r="D96" s="274" t="s">
        <v>3877</v>
      </c>
      <c r="E96" s="277" t="s">
        <v>4104</v>
      </c>
      <c r="F96" s="271"/>
      <c r="G96" s="275">
        <v>14000000</v>
      </c>
    </row>
    <row r="97" spans="2:7" ht="25.05" customHeight="1" x14ac:dyDescent="0.3">
      <c r="B97" s="285">
        <v>2301081</v>
      </c>
      <c r="C97" s="274" t="s">
        <v>3954</v>
      </c>
      <c r="D97" s="274" t="s">
        <v>3877</v>
      </c>
      <c r="E97" s="277" t="s">
        <v>4104</v>
      </c>
      <c r="F97" s="271"/>
      <c r="G97" s="275">
        <v>14000000</v>
      </c>
    </row>
    <row r="98" spans="2:7" ht="25.05" customHeight="1" x14ac:dyDescent="0.3">
      <c r="B98" s="285">
        <v>2301064</v>
      </c>
      <c r="C98" s="274" t="s">
        <v>3955</v>
      </c>
      <c r="D98" s="274" t="s">
        <v>3877</v>
      </c>
      <c r="E98" s="277" t="s">
        <v>4104</v>
      </c>
      <c r="F98" s="271"/>
      <c r="G98" s="275">
        <v>24000000</v>
      </c>
    </row>
    <row r="99" spans="2:7" ht="25.05" customHeight="1" x14ac:dyDescent="0.3">
      <c r="B99" s="284">
        <v>2021004540209</v>
      </c>
      <c r="C99" s="802" t="s">
        <v>4136</v>
      </c>
      <c r="D99" s="803"/>
      <c r="E99" s="803"/>
      <c r="F99" s="803"/>
      <c r="G99" s="804"/>
    </row>
    <row r="100" spans="2:7" ht="25.05" customHeight="1" x14ac:dyDescent="0.3">
      <c r="B100" s="285">
        <v>2301075</v>
      </c>
      <c r="C100" s="274" t="s">
        <v>3949</v>
      </c>
      <c r="D100" s="274" t="s">
        <v>3877</v>
      </c>
      <c r="E100" s="277" t="s">
        <v>4104</v>
      </c>
      <c r="F100" s="271"/>
      <c r="G100" s="275">
        <v>1000000000</v>
      </c>
    </row>
    <row r="101" spans="2:7" ht="34.950000000000003" customHeight="1" x14ac:dyDescent="0.3">
      <c r="B101" s="286">
        <v>2302</v>
      </c>
      <c r="C101" s="273" t="s">
        <v>3956</v>
      </c>
      <c r="D101" s="271"/>
      <c r="E101" s="280"/>
      <c r="F101" s="271"/>
      <c r="G101" s="271"/>
    </row>
    <row r="102" spans="2:7" ht="25.05" customHeight="1" x14ac:dyDescent="0.3">
      <c r="B102" s="287">
        <v>400</v>
      </c>
      <c r="C102" s="273" t="s">
        <v>3947</v>
      </c>
      <c r="D102" s="271"/>
      <c r="E102" s="280"/>
      <c r="F102" s="271"/>
      <c r="G102" s="271"/>
    </row>
    <row r="103" spans="2:7" ht="25.05" customHeight="1" x14ac:dyDescent="0.3">
      <c r="B103" s="284">
        <v>2021004540247</v>
      </c>
      <c r="C103" s="802" t="s">
        <v>3957</v>
      </c>
      <c r="D103" s="803"/>
      <c r="E103" s="803"/>
      <c r="F103" s="803"/>
      <c r="G103" s="804"/>
    </row>
    <row r="104" spans="2:7" ht="25.05" customHeight="1" x14ac:dyDescent="0.3">
      <c r="B104" s="285">
        <v>2302024</v>
      </c>
      <c r="C104" s="274" t="s">
        <v>3958</v>
      </c>
      <c r="D104" s="274" t="s">
        <v>3877</v>
      </c>
      <c r="E104" s="277" t="s">
        <v>4104</v>
      </c>
      <c r="F104" s="271"/>
      <c r="G104" s="275">
        <v>1000000000</v>
      </c>
    </row>
    <row r="105" spans="2:7" ht="25.05" customHeight="1" x14ac:dyDescent="0.3">
      <c r="B105" s="288">
        <v>24</v>
      </c>
      <c r="C105" s="278" t="s">
        <v>3959</v>
      </c>
      <c r="D105" s="296"/>
      <c r="E105" s="297"/>
      <c r="F105" s="296"/>
      <c r="G105" s="296"/>
    </row>
    <row r="106" spans="2:7" ht="25.05" customHeight="1" x14ac:dyDescent="0.3">
      <c r="B106" s="286">
        <v>2402</v>
      </c>
      <c r="C106" s="273" t="s">
        <v>3960</v>
      </c>
      <c r="D106" s="271"/>
      <c r="E106" s="280"/>
      <c r="F106" s="271"/>
      <c r="G106" s="271"/>
    </row>
    <row r="107" spans="2:7" ht="25.05" customHeight="1" x14ac:dyDescent="0.3">
      <c r="B107" s="287">
        <v>600</v>
      </c>
      <c r="C107" s="273" t="s">
        <v>3961</v>
      </c>
      <c r="D107" s="271"/>
      <c r="E107" s="280"/>
      <c r="F107" s="271"/>
      <c r="G107" s="271"/>
    </row>
    <row r="108" spans="2:7" ht="25.05" customHeight="1" x14ac:dyDescent="0.3">
      <c r="B108" s="284">
        <v>2021004540231</v>
      </c>
      <c r="C108" s="802" t="s">
        <v>4137</v>
      </c>
      <c r="D108" s="803"/>
      <c r="E108" s="803"/>
      <c r="F108" s="803"/>
      <c r="G108" s="804"/>
    </row>
    <row r="109" spans="2:7" ht="25.05" customHeight="1" x14ac:dyDescent="0.3">
      <c r="B109" s="285">
        <v>2402114</v>
      </c>
      <c r="C109" s="274" t="s">
        <v>3962</v>
      </c>
      <c r="D109" s="274" t="s">
        <v>3877</v>
      </c>
      <c r="E109" s="277" t="s">
        <v>4104</v>
      </c>
      <c r="F109" s="271"/>
      <c r="G109" s="275">
        <v>260000000</v>
      </c>
    </row>
    <row r="110" spans="2:7" ht="25.05" customHeight="1" x14ac:dyDescent="0.3">
      <c r="B110" s="284">
        <v>2021004540006</v>
      </c>
      <c r="C110" s="802" t="s">
        <v>3963</v>
      </c>
      <c r="D110" s="803"/>
      <c r="E110" s="803"/>
      <c r="F110" s="803"/>
      <c r="G110" s="804"/>
    </row>
    <row r="111" spans="2:7" ht="25.05" customHeight="1" x14ac:dyDescent="0.3">
      <c r="B111" s="285">
        <v>2402107</v>
      </c>
      <c r="C111" s="274" t="s">
        <v>3964</v>
      </c>
      <c r="D111" s="274" t="s">
        <v>3877</v>
      </c>
      <c r="E111" s="277" t="s">
        <v>4104</v>
      </c>
      <c r="F111" s="271"/>
      <c r="G111" s="275">
        <v>1240000000</v>
      </c>
    </row>
    <row r="112" spans="2:7" ht="25.05" customHeight="1" x14ac:dyDescent="0.3">
      <c r="B112" s="284">
        <v>2021004540033</v>
      </c>
      <c r="C112" s="802" t="s">
        <v>4138</v>
      </c>
      <c r="D112" s="803"/>
      <c r="E112" s="803"/>
      <c r="F112" s="803"/>
      <c r="G112" s="804"/>
    </row>
    <row r="113" spans="2:7" ht="25.05" customHeight="1" x14ac:dyDescent="0.3">
      <c r="B113" s="285">
        <v>2402006</v>
      </c>
      <c r="C113" s="274" t="s">
        <v>3965</v>
      </c>
      <c r="D113" s="274" t="s">
        <v>3966</v>
      </c>
      <c r="E113" s="277" t="s">
        <v>4103</v>
      </c>
      <c r="F113" s="274" t="s">
        <v>3967</v>
      </c>
      <c r="G113" s="275">
        <v>6000000000</v>
      </c>
    </row>
    <row r="114" spans="2:7" ht="25.05" customHeight="1" x14ac:dyDescent="0.3">
      <c r="B114" s="284">
        <v>2021004540229</v>
      </c>
      <c r="C114" s="802" t="s">
        <v>4139</v>
      </c>
      <c r="D114" s="803"/>
      <c r="E114" s="803"/>
      <c r="F114" s="803"/>
      <c r="G114" s="804"/>
    </row>
    <row r="115" spans="2:7" ht="25.05" customHeight="1" x14ac:dyDescent="0.3">
      <c r="B115" s="285">
        <v>2402006</v>
      </c>
      <c r="C115" s="274" t="s">
        <v>3965</v>
      </c>
      <c r="D115" s="274" t="s">
        <v>3966</v>
      </c>
      <c r="E115" s="277" t="s">
        <v>4103</v>
      </c>
      <c r="F115" s="274" t="s">
        <v>3967</v>
      </c>
      <c r="G115" s="275">
        <v>8500000000</v>
      </c>
    </row>
    <row r="116" spans="2:7" ht="25.05" customHeight="1" x14ac:dyDescent="0.3">
      <c r="B116" s="284">
        <v>2021004540230</v>
      </c>
      <c r="C116" s="802" t="s">
        <v>4140</v>
      </c>
      <c r="D116" s="803"/>
      <c r="E116" s="803"/>
      <c r="F116" s="803"/>
      <c r="G116" s="804"/>
    </row>
    <row r="117" spans="2:7" ht="25.05" customHeight="1" x14ac:dyDescent="0.3">
      <c r="B117" s="285">
        <v>2402041</v>
      </c>
      <c r="C117" s="274" t="s">
        <v>3968</v>
      </c>
      <c r="D117" s="274" t="s">
        <v>3887</v>
      </c>
      <c r="E117" s="277" t="s">
        <v>3888</v>
      </c>
      <c r="F117" s="274" t="s">
        <v>3889</v>
      </c>
      <c r="G117" s="275">
        <v>1819840000</v>
      </c>
    </row>
    <row r="118" spans="2:7" ht="25.05" customHeight="1" x14ac:dyDescent="0.3">
      <c r="B118" s="286">
        <v>2407</v>
      </c>
      <c r="C118" s="273" t="s">
        <v>3969</v>
      </c>
      <c r="D118" s="271"/>
      <c r="E118" s="280"/>
      <c r="F118" s="271"/>
      <c r="G118" s="271"/>
    </row>
    <row r="119" spans="2:7" ht="25.05" customHeight="1" x14ac:dyDescent="0.3">
      <c r="B119" s="284">
        <v>2021004540108</v>
      </c>
      <c r="C119" s="802" t="s">
        <v>3970</v>
      </c>
      <c r="D119" s="803"/>
      <c r="E119" s="803"/>
      <c r="F119" s="803"/>
      <c r="G119" s="804"/>
    </row>
    <row r="120" spans="2:7" ht="25.05" customHeight="1" x14ac:dyDescent="0.3">
      <c r="B120" s="285">
        <v>2407010</v>
      </c>
      <c r="C120" s="274" t="s">
        <v>3971</v>
      </c>
      <c r="D120" s="274" t="s">
        <v>3877</v>
      </c>
      <c r="E120" s="277" t="s">
        <v>4104</v>
      </c>
      <c r="F120" s="271"/>
      <c r="G120" s="275">
        <v>100000000</v>
      </c>
    </row>
    <row r="121" spans="2:7" ht="25.05" customHeight="1" x14ac:dyDescent="0.3">
      <c r="B121" s="286">
        <v>2409</v>
      </c>
      <c r="C121" s="273" t="s">
        <v>3972</v>
      </c>
      <c r="D121" s="271"/>
      <c r="E121" s="280"/>
      <c r="F121" s="271"/>
      <c r="G121" s="271"/>
    </row>
    <row r="122" spans="2:7" ht="25.05" customHeight="1" x14ac:dyDescent="0.3">
      <c r="B122" s="287">
        <v>600</v>
      </c>
      <c r="C122" s="273" t="s">
        <v>3961</v>
      </c>
      <c r="D122" s="271"/>
      <c r="E122" s="280"/>
      <c r="F122" s="271"/>
      <c r="G122" s="275"/>
    </row>
    <row r="123" spans="2:7" ht="25.05" customHeight="1" x14ac:dyDescent="0.3">
      <c r="B123" s="284">
        <v>2020004540022</v>
      </c>
      <c r="C123" s="802" t="s">
        <v>4141</v>
      </c>
      <c r="D123" s="803"/>
      <c r="E123" s="803"/>
      <c r="F123" s="803"/>
      <c r="G123" s="804"/>
    </row>
    <row r="124" spans="2:7" ht="34.200000000000003" x14ac:dyDescent="0.3">
      <c r="B124" s="285">
        <v>2409023</v>
      </c>
      <c r="C124" s="274" t="s">
        <v>3973</v>
      </c>
      <c r="D124" s="274" t="s">
        <v>3974</v>
      </c>
      <c r="E124" s="277" t="s">
        <v>4105</v>
      </c>
      <c r="F124" s="274" t="s">
        <v>3975</v>
      </c>
      <c r="G124" s="275">
        <v>382500000</v>
      </c>
    </row>
    <row r="125" spans="2:7" ht="34.200000000000003" x14ac:dyDescent="0.3">
      <c r="B125" s="285">
        <v>2409023</v>
      </c>
      <c r="C125" s="274" t="s">
        <v>3973</v>
      </c>
      <c r="D125" s="274" t="s">
        <v>3974</v>
      </c>
      <c r="E125" s="277" t="s">
        <v>4105</v>
      </c>
      <c r="F125" s="274" t="s">
        <v>3976</v>
      </c>
      <c r="G125" s="275">
        <v>467500000</v>
      </c>
    </row>
    <row r="126" spans="2:7" ht="25.05" customHeight="1" x14ac:dyDescent="0.3">
      <c r="B126" s="284">
        <v>2021004540043</v>
      </c>
      <c r="C126" s="802" t="s">
        <v>4142</v>
      </c>
      <c r="D126" s="803"/>
      <c r="E126" s="803"/>
      <c r="F126" s="803"/>
      <c r="G126" s="804"/>
    </row>
    <row r="127" spans="2:7" ht="25.05" customHeight="1" x14ac:dyDescent="0.3">
      <c r="B127" s="285">
        <v>2409029</v>
      </c>
      <c r="C127" s="274" t="s">
        <v>3977</v>
      </c>
      <c r="D127" s="274" t="s">
        <v>3877</v>
      </c>
      <c r="E127" s="277" t="s">
        <v>4104</v>
      </c>
      <c r="F127" s="271"/>
      <c r="G127" s="275">
        <v>500000000</v>
      </c>
    </row>
    <row r="128" spans="2:7" ht="25.05" customHeight="1" x14ac:dyDescent="0.3">
      <c r="B128" s="288">
        <v>32</v>
      </c>
      <c r="C128" s="278" t="s">
        <v>3978</v>
      </c>
      <c r="D128" s="296"/>
      <c r="E128" s="297"/>
      <c r="F128" s="296"/>
      <c r="G128" s="296"/>
    </row>
    <row r="129" spans="2:7" ht="25.05" customHeight="1" x14ac:dyDescent="0.3">
      <c r="B129" s="286">
        <v>3201</v>
      </c>
      <c r="C129" s="273" t="s">
        <v>3979</v>
      </c>
      <c r="D129" s="271"/>
      <c r="E129" s="280"/>
      <c r="F129" s="271"/>
      <c r="G129" s="271"/>
    </row>
    <row r="130" spans="2:7" ht="25.05" customHeight="1" x14ac:dyDescent="0.3">
      <c r="B130" s="287">
        <v>900</v>
      </c>
      <c r="C130" s="273" t="s">
        <v>3980</v>
      </c>
      <c r="D130" s="271"/>
      <c r="E130" s="280"/>
      <c r="F130" s="271"/>
      <c r="G130" s="271"/>
    </row>
    <row r="131" spans="2:7" ht="25.05" customHeight="1" x14ac:dyDescent="0.3">
      <c r="B131" s="284">
        <v>2021004540067</v>
      </c>
      <c r="C131" s="802" t="s">
        <v>4143</v>
      </c>
      <c r="D131" s="803"/>
      <c r="E131" s="803"/>
      <c r="F131" s="803"/>
      <c r="G131" s="804"/>
    </row>
    <row r="132" spans="2:7" ht="25.05" customHeight="1" x14ac:dyDescent="0.3">
      <c r="B132" s="285">
        <v>3201003</v>
      </c>
      <c r="C132" s="274" t="s">
        <v>3981</v>
      </c>
      <c r="D132" s="274" t="s">
        <v>3877</v>
      </c>
      <c r="E132" s="277" t="s">
        <v>4104</v>
      </c>
      <c r="F132" s="271"/>
      <c r="G132" s="275">
        <v>60000000</v>
      </c>
    </row>
    <row r="133" spans="2:7" ht="25.05" customHeight="1" x14ac:dyDescent="0.3">
      <c r="B133" s="285">
        <v>3201009</v>
      </c>
      <c r="C133" s="274" t="s">
        <v>3982</v>
      </c>
      <c r="D133" s="274" t="s">
        <v>3877</v>
      </c>
      <c r="E133" s="277" t="s">
        <v>4104</v>
      </c>
      <c r="F133" s="271"/>
      <c r="G133" s="275">
        <v>140000000</v>
      </c>
    </row>
    <row r="134" spans="2:7" ht="25.05" customHeight="1" x14ac:dyDescent="0.3">
      <c r="B134" s="286">
        <v>3202</v>
      </c>
      <c r="C134" s="273" t="s">
        <v>3983</v>
      </c>
      <c r="D134" s="271"/>
      <c r="E134" s="280"/>
      <c r="F134" s="271"/>
      <c r="G134" s="271"/>
    </row>
    <row r="135" spans="2:7" ht="25.05" customHeight="1" x14ac:dyDescent="0.3">
      <c r="B135" s="287">
        <v>900</v>
      </c>
      <c r="C135" s="273" t="s">
        <v>3980</v>
      </c>
      <c r="D135" s="271"/>
      <c r="E135" s="280"/>
      <c r="F135" s="271"/>
      <c r="G135" s="271"/>
    </row>
    <row r="136" spans="2:7" ht="25.05" customHeight="1" x14ac:dyDescent="0.3">
      <c r="B136" s="284">
        <v>2021004540065</v>
      </c>
      <c r="C136" s="807" t="s">
        <v>4102</v>
      </c>
      <c r="D136" s="805"/>
      <c r="E136" s="805"/>
      <c r="F136" s="805"/>
      <c r="G136" s="806"/>
    </row>
    <row r="137" spans="2:7" ht="25.05" customHeight="1" x14ac:dyDescent="0.3">
      <c r="B137" s="285">
        <v>3202005</v>
      </c>
      <c r="C137" s="274" t="s">
        <v>3984</v>
      </c>
      <c r="D137" s="274" t="s">
        <v>3985</v>
      </c>
      <c r="E137" s="277" t="s">
        <v>3986</v>
      </c>
      <c r="F137" s="271"/>
      <c r="G137" s="275">
        <v>2038787596</v>
      </c>
    </row>
    <row r="138" spans="2:7" ht="25.05" customHeight="1" x14ac:dyDescent="0.3">
      <c r="B138" s="285">
        <v>3202005</v>
      </c>
      <c r="C138" s="274" t="s">
        <v>3984</v>
      </c>
      <c r="D138" s="274" t="s">
        <v>3887</v>
      </c>
      <c r="E138" s="277" t="s">
        <v>3888</v>
      </c>
      <c r="F138" s="274" t="s">
        <v>3889</v>
      </c>
      <c r="G138" s="275">
        <v>227480000</v>
      </c>
    </row>
    <row r="139" spans="2:7" ht="25.05" customHeight="1" x14ac:dyDescent="0.3">
      <c r="B139" s="285">
        <v>3202012</v>
      </c>
      <c r="C139" s="274" t="s">
        <v>3987</v>
      </c>
      <c r="D139" s="274" t="s">
        <v>3877</v>
      </c>
      <c r="E139" s="277" t="s">
        <v>4104</v>
      </c>
      <c r="F139" s="271"/>
      <c r="G139" s="275">
        <v>150000000</v>
      </c>
    </row>
    <row r="140" spans="2:7" ht="25.05" customHeight="1" x14ac:dyDescent="0.3">
      <c r="B140" s="284">
        <v>2021004540048</v>
      </c>
      <c r="C140" s="802" t="s">
        <v>4144</v>
      </c>
      <c r="D140" s="803"/>
      <c r="E140" s="803"/>
      <c r="F140" s="803"/>
      <c r="G140" s="804"/>
    </row>
    <row r="141" spans="2:7" ht="25.05" customHeight="1" x14ac:dyDescent="0.3">
      <c r="B141" s="285">
        <v>3202005</v>
      </c>
      <c r="C141" s="274" t="s">
        <v>3984</v>
      </c>
      <c r="D141" s="274" t="s">
        <v>3877</v>
      </c>
      <c r="E141" s="277" t="s">
        <v>4104</v>
      </c>
      <c r="F141" s="271"/>
      <c r="G141" s="275">
        <v>150000000</v>
      </c>
    </row>
    <row r="142" spans="2:7" ht="25.05" customHeight="1" x14ac:dyDescent="0.3">
      <c r="B142" s="286">
        <v>3203</v>
      </c>
      <c r="C142" s="273" t="s">
        <v>3988</v>
      </c>
      <c r="D142" s="271"/>
      <c r="E142" s="280"/>
      <c r="F142" s="271"/>
      <c r="G142" s="271"/>
    </row>
    <row r="143" spans="2:7" ht="25.05" customHeight="1" x14ac:dyDescent="0.3">
      <c r="B143" s="287">
        <v>900</v>
      </c>
      <c r="C143" s="273" t="s">
        <v>3980</v>
      </c>
      <c r="D143" s="271"/>
      <c r="E143" s="280"/>
      <c r="F143" s="271"/>
      <c r="G143" s="271"/>
    </row>
    <row r="144" spans="2:7" ht="25.05" customHeight="1" x14ac:dyDescent="0.3">
      <c r="B144" s="284">
        <v>2021004540066</v>
      </c>
      <c r="C144" s="802" t="s">
        <v>4145</v>
      </c>
      <c r="D144" s="803"/>
      <c r="E144" s="803"/>
      <c r="F144" s="803"/>
      <c r="G144" s="804"/>
    </row>
    <row r="145" spans="2:7" ht="25.05" customHeight="1" x14ac:dyDescent="0.3">
      <c r="B145" s="285">
        <v>3203033</v>
      </c>
      <c r="C145" s="274" t="s">
        <v>3989</v>
      </c>
      <c r="D145" s="274" t="s">
        <v>3877</v>
      </c>
      <c r="E145" s="277" t="s">
        <v>4104</v>
      </c>
      <c r="F145" s="271"/>
      <c r="G145" s="275">
        <v>150000000</v>
      </c>
    </row>
    <row r="146" spans="2:7" ht="25.05" customHeight="1" x14ac:dyDescent="0.3">
      <c r="B146" s="286">
        <v>3206</v>
      </c>
      <c r="C146" s="273" t="s">
        <v>3990</v>
      </c>
      <c r="D146" s="271"/>
      <c r="E146" s="280"/>
      <c r="F146" s="271"/>
      <c r="G146" s="271"/>
    </row>
    <row r="147" spans="2:7" ht="25.05" customHeight="1" x14ac:dyDescent="0.3">
      <c r="B147" s="287">
        <v>900</v>
      </c>
      <c r="C147" s="273" t="s">
        <v>3980</v>
      </c>
      <c r="D147" s="271"/>
      <c r="E147" s="280"/>
      <c r="F147" s="271"/>
      <c r="G147" s="271"/>
    </row>
    <row r="148" spans="2:7" ht="25.05" customHeight="1" x14ac:dyDescent="0.3">
      <c r="B148" s="284">
        <v>2021004540153</v>
      </c>
      <c r="C148" s="802" t="s">
        <v>4146</v>
      </c>
      <c r="D148" s="803"/>
      <c r="E148" s="803"/>
      <c r="F148" s="803"/>
      <c r="G148" s="804"/>
    </row>
    <row r="149" spans="2:7" ht="25.05" customHeight="1" x14ac:dyDescent="0.3">
      <c r="B149" s="285">
        <v>3206011</v>
      </c>
      <c r="C149" s="274" t="s">
        <v>3991</v>
      </c>
      <c r="D149" s="274" t="s">
        <v>3877</v>
      </c>
      <c r="E149" s="277" t="s">
        <v>4104</v>
      </c>
      <c r="F149" s="271"/>
      <c r="G149" s="275">
        <v>150000000</v>
      </c>
    </row>
    <row r="150" spans="2:7" ht="25.05" customHeight="1" x14ac:dyDescent="0.3">
      <c r="B150" s="284">
        <v>2021004540207</v>
      </c>
      <c r="C150" s="802" t="s">
        <v>4147</v>
      </c>
      <c r="D150" s="803"/>
      <c r="E150" s="803"/>
      <c r="F150" s="803"/>
      <c r="G150" s="804"/>
    </row>
    <row r="151" spans="2:7" ht="25.05" customHeight="1" x14ac:dyDescent="0.3">
      <c r="B151" s="285">
        <v>3206016</v>
      </c>
      <c r="C151" s="274" t="s">
        <v>3992</v>
      </c>
      <c r="D151" s="274" t="s">
        <v>3877</v>
      </c>
      <c r="E151" s="277" t="s">
        <v>4104</v>
      </c>
      <c r="F151" s="271"/>
      <c r="G151" s="275">
        <v>20000000</v>
      </c>
    </row>
    <row r="152" spans="2:7" ht="25.05" customHeight="1" x14ac:dyDescent="0.3">
      <c r="B152" s="286">
        <v>3208</v>
      </c>
      <c r="C152" s="273" t="s">
        <v>3993</v>
      </c>
      <c r="D152" s="271"/>
      <c r="E152" s="280"/>
      <c r="F152" s="271"/>
      <c r="G152" s="271"/>
    </row>
    <row r="153" spans="2:7" ht="25.05" customHeight="1" x14ac:dyDescent="0.3">
      <c r="B153" s="287">
        <v>900</v>
      </c>
      <c r="C153" s="273" t="s">
        <v>3980</v>
      </c>
      <c r="D153" s="271"/>
      <c r="E153" s="280"/>
      <c r="F153" s="271"/>
      <c r="G153" s="271"/>
    </row>
    <row r="154" spans="2:7" ht="25.05" customHeight="1" x14ac:dyDescent="0.3">
      <c r="B154" s="284">
        <v>2021004540139</v>
      </c>
      <c r="C154" s="802" t="s">
        <v>4148</v>
      </c>
      <c r="D154" s="803"/>
      <c r="E154" s="803"/>
      <c r="F154" s="803"/>
      <c r="G154" s="804"/>
    </row>
    <row r="155" spans="2:7" ht="25.05" customHeight="1" x14ac:dyDescent="0.3">
      <c r="B155" s="285">
        <v>3208009</v>
      </c>
      <c r="C155" s="274" t="s">
        <v>3994</v>
      </c>
      <c r="D155" s="274" t="s">
        <v>3877</v>
      </c>
      <c r="E155" s="277" t="s">
        <v>4104</v>
      </c>
      <c r="F155" s="271"/>
      <c r="G155" s="275">
        <v>150000000</v>
      </c>
    </row>
    <row r="156" spans="2:7" ht="25.05" customHeight="1" x14ac:dyDescent="0.3">
      <c r="B156" s="285">
        <v>3208002</v>
      </c>
      <c r="C156" s="274" t="s">
        <v>3995</v>
      </c>
      <c r="D156" s="274" t="s">
        <v>3877</v>
      </c>
      <c r="E156" s="277" t="s">
        <v>4104</v>
      </c>
      <c r="F156" s="271"/>
      <c r="G156" s="275">
        <v>50000000</v>
      </c>
    </row>
    <row r="157" spans="2:7" ht="25.05" customHeight="1" x14ac:dyDescent="0.3">
      <c r="B157" s="288">
        <v>33</v>
      </c>
      <c r="C157" s="278" t="s">
        <v>270</v>
      </c>
      <c r="D157" s="296"/>
      <c r="E157" s="297"/>
      <c r="F157" s="296"/>
      <c r="G157" s="296"/>
    </row>
    <row r="158" spans="2:7" ht="25.05" customHeight="1" x14ac:dyDescent="0.3">
      <c r="B158" s="286">
        <v>3301</v>
      </c>
      <c r="C158" s="273" t="s">
        <v>3996</v>
      </c>
      <c r="D158" s="271"/>
      <c r="E158" s="280"/>
      <c r="F158" s="271"/>
      <c r="G158" s="271"/>
    </row>
    <row r="159" spans="2:7" ht="25.05" customHeight="1" x14ac:dyDescent="0.3">
      <c r="B159" s="286">
        <v>1603</v>
      </c>
      <c r="C159" s="273" t="s">
        <v>3997</v>
      </c>
      <c r="D159" s="271"/>
      <c r="E159" s="280"/>
      <c r="F159" s="271"/>
      <c r="G159" s="271"/>
    </row>
    <row r="160" spans="2:7" ht="25.05" customHeight="1" x14ac:dyDescent="0.3">
      <c r="B160" s="284">
        <v>20210004540026</v>
      </c>
      <c r="C160" s="802" t="s">
        <v>3998</v>
      </c>
      <c r="D160" s="803"/>
      <c r="E160" s="803"/>
      <c r="F160" s="803"/>
      <c r="G160" s="804"/>
    </row>
    <row r="161" spans="2:7" ht="25.05" customHeight="1" x14ac:dyDescent="0.3">
      <c r="B161" s="285">
        <v>3301095</v>
      </c>
      <c r="C161" s="274" t="s">
        <v>3999</v>
      </c>
      <c r="D161" s="274" t="s">
        <v>3887</v>
      </c>
      <c r="E161" s="277" t="s">
        <v>3888</v>
      </c>
      <c r="F161" s="274" t="s">
        <v>4000</v>
      </c>
      <c r="G161" s="275">
        <v>843000000</v>
      </c>
    </row>
    <row r="162" spans="2:7" ht="25.05" customHeight="1" x14ac:dyDescent="0.3">
      <c r="B162" s="285">
        <v>3301068</v>
      </c>
      <c r="C162" s="274" t="s">
        <v>4001</v>
      </c>
      <c r="D162" s="274" t="s">
        <v>3887</v>
      </c>
      <c r="E162" s="277" t="s">
        <v>3888</v>
      </c>
      <c r="F162" s="274" t="s">
        <v>4000</v>
      </c>
      <c r="G162" s="275">
        <v>130000000</v>
      </c>
    </row>
    <row r="163" spans="2:7" ht="25.05" customHeight="1" x14ac:dyDescent="0.3">
      <c r="B163" s="285">
        <v>3301068</v>
      </c>
      <c r="C163" s="274" t="s">
        <v>4001</v>
      </c>
      <c r="D163" s="274" t="s">
        <v>3887</v>
      </c>
      <c r="E163" s="277" t="s">
        <v>3888</v>
      </c>
      <c r="F163" s="274" t="s">
        <v>4002</v>
      </c>
      <c r="G163" s="275">
        <v>665500000</v>
      </c>
    </row>
    <row r="164" spans="2:7" ht="25.05" customHeight="1" x14ac:dyDescent="0.3">
      <c r="B164" s="285">
        <v>3301099</v>
      </c>
      <c r="C164" s="274" t="s">
        <v>4003</v>
      </c>
      <c r="D164" s="274" t="s">
        <v>3887</v>
      </c>
      <c r="E164" s="277" t="s">
        <v>3888</v>
      </c>
      <c r="F164" s="274" t="s">
        <v>4000</v>
      </c>
      <c r="G164" s="275">
        <v>103700000</v>
      </c>
    </row>
    <row r="165" spans="2:7" ht="25.05" customHeight="1" x14ac:dyDescent="0.3">
      <c r="B165" s="284">
        <v>20210004540022</v>
      </c>
      <c r="C165" s="802" t="s">
        <v>4004</v>
      </c>
      <c r="D165" s="803"/>
      <c r="E165" s="803"/>
      <c r="F165" s="803"/>
      <c r="G165" s="804"/>
    </row>
    <row r="166" spans="2:7" ht="25.05" customHeight="1" x14ac:dyDescent="0.3">
      <c r="B166" s="285">
        <v>3301053</v>
      </c>
      <c r="C166" s="274" t="s">
        <v>4005</v>
      </c>
      <c r="D166" s="274" t="s">
        <v>3887</v>
      </c>
      <c r="E166" s="277" t="s">
        <v>3888</v>
      </c>
      <c r="F166" s="274" t="s">
        <v>4000</v>
      </c>
      <c r="G166" s="275">
        <v>300000000</v>
      </c>
    </row>
    <row r="167" spans="2:7" ht="25.05" customHeight="1" x14ac:dyDescent="0.3">
      <c r="B167" s="285">
        <v>3301122</v>
      </c>
      <c r="C167" s="274" t="s">
        <v>4006</v>
      </c>
      <c r="D167" s="274" t="s">
        <v>3887</v>
      </c>
      <c r="E167" s="277" t="s">
        <v>3888</v>
      </c>
      <c r="F167" s="274" t="s">
        <v>4000</v>
      </c>
      <c r="G167" s="275">
        <v>450000000</v>
      </c>
    </row>
    <row r="168" spans="2:7" ht="25.05" customHeight="1" x14ac:dyDescent="0.3">
      <c r="B168" s="285">
        <v>3301073</v>
      </c>
      <c r="C168" s="274" t="s">
        <v>4007</v>
      </c>
      <c r="D168" s="274" t="s">
        <v>3887</v>
      </c>
      <c r="E168" s="277" t="s">
        <v>3888</v>
      </c>
      <c r="F168" s="274" t="s">
        <v>4000</v>
      </c>
      <c r="G168" s="275">
        <v>228000000</v>
      </c>
    </row>
    <row r="169" spans="2:7" ht="25.05" customHeight="1" x14ac:dyDescent="0.3">
      <c r="B169" s="285">
        <v>3301100</v>
      </c>
      <c r="C169" s="274" t="s">
        <v>4008</v>
      </c>
      <c r="D169" s="274" t="s">
        <v>3887</v>
      </c>
      <c r="E169" s="277" t="s">
        <v>3888</v>
      </c>
      <c r="F169" s="274" t="s">
        <v>4000</v>
      </c>
      <c r="G169" s="275">
        <v>130733334</v>
      </c>
    </row>
    <row r="170" spans="2:7" ht="25.05" customHeight="1" x14ac:dyDescent="0.3">
      <c r="B170" s="284">
        <v>20210004540024</v>
      </c>
      <c r="C170" s="802" t="s">
        <v>4009</v>
      </c>
      <c r="D170" s="803"/>
      <c r="E170" s="803"/>
      <c r="F170" s="803"/>
      <c r="G170" s="804"/>
    </row>
    <row r="171" spans="2:7" ht="25.05" customHeight="1" x14ac:dyDescent="0.3">
      <c r="B171" s="285">
        <v>3301126</v>
      </c>
      <c r="C171" s="274" t="s">
        <v>4010</v>
      </c>
      <c r="D171" s="274" t="s">
        <v>3887</v>
      </c>
      <c r="E171" s="277" t="s">
        <v>3888</v>
      </c>
      <c r="F171" s="274" t="s">
        <v>4000</v>
      </c>
      <c r="G171" s="275">
        <v>412300000</v>
      </c>
    </row>
    <row r="172" spans="2:7" ht="25.05" customHeight="1" x14ac:dyDescent="0.3">
      <c r="B172" s="285">
        <v>3301051</v>
      </c>
      <c r="C172" s="274" t="s">
        <v>4011</v>
      </c>
      <c r="D172" s="274" t="s">
        <v>3887</v>
      </c>
      <c r="E172" s="277" t="s">
        <v>3888</v>
      </c>
      <c r="F172" s="274" t="s">
        <v>4000</v>
      </c>
      <c r="G172" s="275">
        <v>10000000</v>
      </c>
    </row>
    <row r="173" spans="2:7" ht="25.05" customHeight="1" x14ac:dyDescent="0.3">
      <c r="B173" s="284">
        <v>20210004540027</v>
      </c>
      <c r="C173" s="802" t="s">
        <v>4149</v>
      </c>
      <c r="D173" s="803"/>
      <c r="E173" s="803"/>
      <c r="F173" s="803"/>
      <c r="G173" s="804"/>
    </row>
    <row r="174" spans="2:7" ht="25.05" customHeight="1" x14ac:dyDescent="0.3">
      <c r="B174" s="285">
        <v>3301085</v>
      </c>
      <c r="C174" s="274" t="s">
        <v>4012</v>
      </c>
      <c r="D174" s="274" t="s">
        <v>3887</v>
      </c>
      <c r="E174" s="277" t="s">
        <v>3888</v>
      </c>
      <c r="F174" s="274" t="s">
        <v>4000</v>
      </c>
      <c r="G174" s="275">
        <v>440000000</v>
      </c>
    </row>
    <row r="175" spans="2:7" ht="25.05" customHeight="1" x14ac:dyDescent="0.3">
      <c r="B175" s="285">
        <v>3301053</v>
      </c>
      <c r="C175" s="274" t="s">
        <v>4005</v>
      </c>
      <c r="D175" s="274" t="s">
        <v>3887</v>
      </c>
      <c r="E175" s="277" t="s">
        <v>3888</v>
      </c>
      <c r="F175" s="274" t="s">
        <v>4000</v>
      </c>
      <c r="G175" s="275">
        <v>594366666</v>
      </c>
    </row>
    <row r="176" spans="2:7" ht="25.05" customHeight="1" x14ac:dyDescent="0.3">
      <c r="B176" s="285">
        <v>3301053</v>
      </c>
      <c r="C176" s="274" t="s">
        <v>4005</v>
      </c>
      <c r="D176" s="274" t="s">
        <v>3966</v>
      </c>
      <c r="E176" s="277" t="s">
        <v>4103</v>
      </c>
      <c r="F176" s="274" t="s">
        <v>4013</v>
      </c>
      <c r="G176" s="275">
        <v>165000000</v>
      </c>
    </row>
    <row r="177" spans="2:7" ht="25.05" customHeight="1" x14ac:dyDescent="0.3">
      <c r="B177" s="284">
        <v>20210004540025</v>
      </c>
      <c r="C177" s="802" t="s">
        <v>4150</v>
      </c>
      <c r="D177" s="803"/>
      <c r="E177" s="803"/>
      <c r="F177" s="803"/>
      <c r="G177" s="804"/>
    </row>
    <row r="178" spans="2:7" ht="25.05" customHeight="1" x14ac:dyDescent="0.3">
      <c r="B178" s="285">
        <v>3301095</v>
      </c>
      <c r="C178" s="274" t="s">
        <v>3999</v>
      </c>
      <c r="D178" s="274" t="s">
        <v>3887</v>
      </c>
      <c r="E178" s="277" t="s">
        <v>3888</v>
      </c>
      <c r="F178" s="274" t="s">
        <v>4000</v>
      </c>
      <c r="G178" s="275">
        <v>202500000</v>
      </c>
    </row>
    <row r="179" spans="2:7" ht="25.05" customHeight="1" x14ac:dyDescent="0.3">
      <c r="B179" s="285">
        <v>3301100</v>
      </c>
      <c r="C179" s="274" t="s">
        <v>4008</v>
      </c>
      <c r="D179" s="274" t="s">
        <v>3887</v>
      </c>
      <c r="E179" s="277" t="s">
        <v>3888</v>
      </c>
      <c r="F179" s="274" t="s">
        <v>4000</v>
      </c>
      <c r="G179" s="275">
        <v>148400000</v>
      </c>
    </row>
    <row r="180" spans="2:7" ht="25.05" customHeight="1" x14ac:dyDescent="0.3">
      <c r="B180" s="286">
        <v>3302</v>
      </c>
      <c r="C180" s="273" t="s">
        <v>4014</v>
      </c>
      <c r="D180" s="271"/>
      <c r="E180" s="280"/>
      <c r="F180" s="271"/>
      <c r="G180" s="271"/>
    </row>
    <row r="181" spans="2:7" ht="25.05" customHeight="1" x14ac:dyDescent="0.3">
      <c r="B181" s="286">
        <v>1603</v>
      </c>
      <c r="C181" s="273" t="s">
        <v>3997</v>
      </c>
      <c r="D181" s="271"/>
      <c r="E181" s="280"/>
      <c r="F181" s="271"/>
      <c r="G181" s="271"/>
    </row>
    <row r="182" spans="2:7" ht="25.05" customHeight="1" x14ac:dyDescent="0.3">
      <c r="B182" s="284">
        <v>20210004540023</v>
      </c>
      <c r="C182" s="802" t="s">
        <v>4151</v>
      </c>
      <c r="D182" s="803"/>
      <c r="E182" s="803"/>
      <c r="F182" s="803"/>
      <c r="G182" s="804"/>
    </row>
    <row r="183" spans="2:7" ht="25.05" customHeight="1" x14ac:dyDescent="0.3">
      <c r="B183" s="285">
        <v>3302019</v>
      </c>
      <c r="C183" s="274" t="s">
        <v>4015</v>
      </c>
      <c r="D183" s="274" t="s">
        <v>3887</v>
      </c>
      <c r="E183" s="277" t="s">
        <v>3888</v>
      </c>
      <c r="F183" s="274" t="s">
        <v>4000</v>
      </c>
      <c r="G183" s="275">
        <v>179933334</v>
      </c>
    </row>
    <row r="184" spans="2:7" ht="25.05" customHeight="1" x14ac:dyDescent="0.3">
      <c r="B184" s="285">
        <v>3302054</v>
      </c>
      <c r="C184" s="274" t="s">
        <v>4016</v>
      </c>
      <c r="D184" s="274" t="s">
        <v>3887</v>
      </c>
      <c r="E184" s="277" t="s">
        <v>3888</v>
      </c>
      <c r="F184" s="274" t="s">
        <v>4000</v>
      </c>
      <c r="G184" s="275">
        <v>367966666</v>
      </c>
    </row>
    <row r="185" spans="2:7" ht="25.05" customHeight="1" x14ac:dyDescent="0.3">
      <c r="B185" s="285">
        <v>3302042</v>
      </c>
      <c r="C185" s="274" t="s">
        <v>4017</v>
      </c>
      <c r="D185" s="274" t="s">
        <v>3887</v>
      </c>
      <c r="E185" s="277" t="s">
        <v>3888</v>
      </c>
      <c r="F185" s="274" t="s">
        <v>4000</v>
      </c>
      <c r="G185" s="275">
        <v>117600000</v>
      </c>
    </row>
    <row r="186" spans="2:7" ht="25.05" customHeight="1" x14ac:dyDescent="0.3">
      <c r="B186" s="288">
        <v>35</v>
      </c>
      <c r="C186" s="278" t="s">
        <v>4018</v>
      </c>
      <c r="D186" s="296"/>
      <c r="E186" s="297"/>
      <c r="F186" s="296"/>
      <c r="G186" s="296"/>
    </row>
    <row r="187" spans="2:7" ht="25.05" customHeight="1" x14ac:dyDescent="0.3">
      <c r="B187" s="286">
        <v>3502</v>
      </c>
      <c r="C187" s="273" t="s">
        <v>4019</v>
      </c>
      <c r="D187" s="271"/>
      <c r="E187" s="280"/>
      <c r="F187" s="271"/>
      <c r="G187" s="271"/>
    </row>
    <row r="188" spans="2:7" ht="25.05" customHeight="1" x14ac:dyDescent="0.3">
      <c r="B188" s="287">
        <v>200</v>
      </c>
      <c r="C188" s="273" t="s">
        <v>4020</v>
      </c>
      <c r="D188" s="271"/>
      <c r="E188" s="280"/>
      <c r="F188" s="271"/>
      <c r="G188" s="271"/>
    </row>
    <row r="189" spans="2:7" ht="25.05" customHeight="1" x14ac:dyDescent="0.3">
      <c r="B189" s="284">
        <v>2021004540204</v>
      </c>
      <c r="C189" s="802" t="s">
        <v>4152</v>
      </c>
      <c r="D189" s="803"/>
      <c r="E189" s="803"/>
      <c r="F189" s="803"/>
      <c r="G189" s="804"/>
    </row>
    <row r="190" spans="2:7" ht="25.05" customHeight="1" x14ac:dyDescent="0.3">
      <c r="B190" s="285">
        <v>3502019</v>
      </c>
      <c r="C190" s="274" t="s">
        <v>4021</v>
      </c>
      <c r="D190" s="274" t="s">
        <v>3877</v>
      </c>
      <c r="E190" s="277" t="s">
        <v>4104</v>
      </c>
      <c r="F190" s="271"/>
      <c r="G190" s="275">
        <v>900000000</v>
      </c>
    </row>
    <row r="191" spans="2:7" ht="25.05" customHeight="1" x14ac:dyDescent="0.3">
      <c r="B191" s="284">
        <v>2021004540205</v>
      </c>
      <c r="C191" s="802" t="s">
        <v>4153</v>
      </c>
      <c r="D191" s="803"/>
      <c r="E191" s="803"/>
      <c r="F191" s="803"/>
      <c r="G191" s="804"/>
    </row>
    <row r="192" spans="2:7" ht="25.05" customHeight="1" x14ac:dyDescent="0.3">
      <c r="B192" s="285">
        <v>3502009</v>
      </c>
      <c r="C192" s="274" t="s">
        <v>4022</v>
      </c>
      <c r="D192" s="274" t="s">
        <v>3877</v>
      </c>
      <c r="E192" s="277" t="s">
        <v>4104</v>
      </c>
      <c r="F192" s="271"/>
      <c r="G192" s="275">
        <v>800000000</v>
      </c>
    </row>
    <row r="193" spans="2:7" ht="25.05" customHeight="1" x14ac:dyDescent="0.3">
      <c r="B193" s="284">
        <v>2021004540210</v>
      </c>
      <c r="C193" s="802" t="s">
        <v>4154</v>
      </c>
      <c r="D193" s="803"/>
      <c r="E193" s="803"/>
      <c r="F193" s="803"/>
      <c r="G193" s="804"/>
    </row>
    <row r="194" spans="2:7" ht="25.05" customHeight="1" x14ac:dyDescent="0.3">
      <c r="B194" s="285">
        <v>3502039</v>
      </c>
      <c r="C194" s="274" t="s">
        <v>4023</v>
      </c>
      <c r="D194" s="274" t="s">
        <v>3877</v>
      </c>
      <c r="E194" s="277" t="s">
        <v>4104</v>
      </c>
      <c r="F194" s="271"/>
      <c r="G194" s="275">
        <v>300000000</v>
      </c>
    </row>
    <row r="195" spans="2:7" ht="25.05" customHeight="1" x14ac:dyDescent="0.3">
      <c r="B195" s="288">
        <v>36</v>
      </c>
      <c r="C195" s="278" t="s">
        <v>4024</v>
      </c>
      <c r="D195" s="296"/>
      <c r="E195" s="297"/>
      <c r="F195" s="296"/>
      <c r="G195" s="296"/>
    </row>
    <row r="196" spans="2:7" ht="25.05" customHeight="1" x14ac:dyDescent="0.3">
      <c r="B196" s="286">
        <v>3604</v>
      </c>
      <c r="C196" s="273" t="s">
        <v>4025</v>
      </c>
      <c r="D196" s="271"/>
      <c r="E196" s="280"/>
      <c r="F196" s="271"/>
      <c r="G196" s="271"/>
    </row>
    <row r="197" spans="2:7" ht="25.05" customHeight="1" x14ac:dyDescent="0.3">
      <c r="B197" s="286">
        <v>1300</v>
      </c>
      <c r="C197" s="273" t="s">
        <v>4026</v>
      </c>
      <c r="D197" s="271"/>
      <c r="E197" s="280"/>
      <c r="F197" s="271"/>
      <c r="G197" s="271"/>
    </row>
    <row r="198" spans="2:7" ht="25.05" customHeight="1" x14ac:dyDescent="0.3">
      <c r="B198" s="284">
        <v>2021004540212</v>
      </c>
      <c r="C198" s="802" t="s">
        <v>4155</v>
      </c>
      <c r="D198" s="803"/>
      <c r="E198" s="803"/>
      <c r="F198" s="803"/>
      <c r="G198" s="804"/>
    </row>
    <row r="199" spans="2:7" ht="25.05" customHeight="1" x14ac:dyDescent="0.3">
      <c r="B199" s="285">
        <v>3604009</v>
      </c>
      <c r="C199" s="274" t="s">
        <v>4027</v>
      </c>
      <c r="D199" s="274" t="s">
        <v>3877</v>
      </c>
      <c r="E199" s="277" t="s">
        <v>4104</v>
      </c>
      <c r="F199" s="271"/>
      <c r="G199" s="275">
        <v>80000000</v>
      </c>
    </row>
    <row r="200" spans="2:7" ht="25.05" customHeight="1" x14ac:dyDescent="0.3">
      <c r="B200" s="288">
        <v>40</v>
      </c>
      <c r="C200" s="278" t="s">
        <v>4028</v>
      </c>
      <c r="D200" s="296"/>
      <c r="E200" s="297"/>
      <c r="F200" s="296"/>
      <c r="G200" s="296"/>
    </row>
    <row r="201" spans="2:7" ht="25.05" customHeight="1" x14ac:dyDescent="0.3">
      <c r="B201" s="286">
        <v>4001</v>
      </c>
      <c r="C201" s="273" t="s">
        <v>4029</v>
      </c>
      <c r="D201" s="271"/>
      <c r="E201" s="280"/>
      <c r="F201" s="271"/>
      <c r="G201" s="271"/>
    </row>
    <row r="202" spans="2:7" ht="25.05" customHeight="1" x14ac:dyDescent="0.3">
      <c r="B202" s="286">
        <v>1500</v>
      </c>
      <c r="C202" s="273" t="s">
        <v>4030</v>
      </c>
      <c r="D202" s="271"/>
      <c r="E202" s="280"/>
      <c r="F202" s="271"/>
      <c r="G202" s="271"/>
    </row>
    <row r="203" spans="2:7" ht="25.05" customHeight="1" x14ac:dyDescent="0.3">
      <c r="B203" s="284">
        <v>2021004540203</v>
      </c>
      <c r="C203" s="802" t="s">
        <v>4156</v>
      </c>
      <c r="D203" s="803"/>
      <c r="E203" s="803"/>
      <c r="F203" s="803"/>
      <c r="G203" s="804"/>
    </row>
    <row r="204" spans="2:7" ht="25.05" customHeight="1" x14ac:dyDescent="0.3">
      <c r="B204" s="285">
        <v>4001002</v>
      </c>
      <c r="C204" s="274" t="s">
        <v>4031</v>
      </c>
      <c r="D204" s="274" t="s">
        <v>3877</v>
      </c>
      <c r="E204" s="277" t="s">
        <v>4104</v>
      </c>
      <c r="F204" s="271"/>
      <c r="G204" s="275">
        <v>580000000</v>
      </c>
    </row>
    <row r="205" spans="2:7" ht="25.05" customHeight="1" x14ac:dyDescent="0.3">
      <c r="B205" s="286">
        <v>4002</v>
      </c>
      <c r="C205" s="273" t="s">
        <v>4032</v>
      </c>
      <c r="D205" s="271"/>
      <c r="E205" s="280"/>
      <c r="F205" s="271"/>
      <c r="G205" s="271"/>
    </row>
    <row r="206" spans="2:7" ht="25.05" customHeight="1" x14ac:dyDescent="0.3">
      <c r="B206" s="286">
        <v>1500</v>
      </c>
      <c r="C206" s="273" t="s">
        <v>4030</v>
      </c>
      <c r="D206" s="271"/>
      <c r="E206" s="280"/>
      <c r="F206" s="271"/>
      <c r="G206" s="271"/>
    </row>
    <row r="207" spans="2:7" ht="25.05" customHeight="1" x14ac:dyDescent="0.3">
      <c r="B207" s="284">
        <v>2021004540140</v>
      </c>
      <c r="C207" s="802" t="s">
        <v>4157</v>
      </c>
      <c r="D207" s="803"/>
      <c r="E207" s="803"/>
      <c r="F207" s="803"/>
      <c r="G207" s="804"/>
    </row>
    <row r="208" spans="2:7" ht="25.05" customHeight="1" x14ac:dyDescent="0.3">
      <c r="B208" s="285">
        <v>4002016</v>
      </c>
      <c r="C208" s="274" t="s">
        <v>3901</v>
      </c>
      <c r="D208" s="274" t="s">
        <v>3877</v>
      </c>
      <c r="E208" s="277" t="s">
        <v>4104</v>
      </c>
      <c r="F208" s="271"/>
      <c r="G208" s="275">
        <v>180000000</v>
      </c>
    </row>
    <row r="209" spans="2:7" ht="25.05" customHeight="1" x14ac:dyDescent="0.3">
      <c r="B209" s="284">
        <v>2021004540142</v>
      </c>
      <c r="C209" s="802" t="s">
        <v>4158</v>
      </c>
      <c r="D209" s="803"/>
      <c r="E209" s="803"/>
      <c r="F209" s="803"/>
      <c r="G209" s="804"/>
    </row>
    <row r="210" spans="2:7" ht="25.05" customHeight="1" x14ac:dyDescent="0.3">
      <c r="B210" s="285">
        <v>4002016</v>
      </c>
      <c r="C210" s="274" t="s">
        <v>3901</v>
      </c>
      <c r="D210" s="274" t="s">
        <v>3877</v>
      </c>
      <c r="E210" s="277" t="s">
        <v>4104</v>
      </c>
      <c r="F210" s="271"/>
      <c r="G210" s="275">
        <v>150000000</v>
      </c>
    </row>
    <row r="211" spans="2:7" ht="25.05" customHeight="1" x14ac:dyDescent="0.3">
      <c r="B211" s="286">
        <v>4003</v>
      </c>
      <c r="C211" s="273" t="s">
        <v>4033</v>
      </c>
      <c r="D211" s="271"/>
      <c r="E211" s="280"/>
      <c r="F211" s="271"/>
      <c r="G211" s="271"/>
    </row>
    <row r="212" spans="2:7" ht="25.05" customHeight="1" x14ac:dyDescent="0.3">
      <c r="B212" s="286">
        <v>1500</v>
      </c>
      <c r="C212" s="273" t="s">
        <v>4030</v>
      </c>
      <c r="D212" s="271"/>
      <c r="E212" s="280"/>
      <c r="F212" s="271"/>
      <c r="G212" s="271"/>
    </row>
    <row r="213" spans="2:7" ht="25.05" customHeight="1" x14ac:dyDescent="0.3">
      <c r="B213" s="284">
        <v>2021004540177</v>
      </c>
      <c r="C213" s="802" t="s">
        <v>4159</v>
      </c>
      <c r="D213" s="803"/>
      <c r="E213" s="803"/>
      <c r="F213" s="803"/>
      <c r="G213" s="804"/>
    </row>
    <row r="214" spans="2:7" ht="25.05" customHeight="1" x14ac:dyDescent="0.3">
      <c r="B214" s="285">
        <v>4003017</v>
      </c>
      <c r="C214" s="274" t="s">
        <v>4035</v>
      </c>
      <c r="D214" s="274" t="s">
        <v>4036</v>
      </c>
      <c r="E214" s="277" t="s">
        <v>3896</v>
      </c>
      <c r="F214" s="271"/>
      <c r="G214" s="275">
        <v>2886480772</v>
      </c>
    </row>
    <row r="215" spans="2:7" ht="25.05" customHeight="1" x14ac:dyDescent="0.3">
      <c r="B215" s="285">
        <v>4003017</v>
      </c>
      <c r="C215" s="274" t="s">
        <v>4035</v>
      </c>
      <c r="D215" s="274" t="s">
        <v>3877</v>
      </c>
      <c r="E215" s="277" t="s">
        <v>4104</v>
      </c>
      <c r="F215" s="271"/>
      <c r="G215" s="275">
        <v>500000000</v>
      </c>
    </row>
    <row r="216" spans="2:7" ht="25.05" customHeight="1" x14ac:dyDescent="0.3">
      <c r="B216" s="285">
        <v>4003020</v>
      </c>
      <c r="C216" s="274" t="s">
        <v>4037</v>
      </c>
      <c r="D216" s="274" t="s">
        <v>4036</v>
      </c>
      <c r="E216" s="277" t="s">
        <v>3896</v>
      </c>
      <c r="F216" s="271"/>
      <c r="G216" s="275">
        <v>2800000000</v>
      </c>
    </row>
    <row r="217" spans="2:7" ht="25.05" customHeight="1" x14ac:dyDescent="0.3">
      <c r="B217" s="285">
        <v>4003020</v>
      </c>
      <c r="C217" s="274" t="s">
        <v>4037</v>
      </c>
      <c r="D217" s="274" t="s">
        <v>3887</v>
      </c>
      <c r="E217" s="277" t="s">
        <v>3888</v>
      </c>
      <c r="F217" s="274" t="s">
        <v>3925</v>
      </c>
      <c r="G217" s="275">
        <v>416240000</v>
      </c>
    </row>
    <row r="218" spans="2:7" ht="25.05" customHeight="1" x14ac:dyDescent="0.3">
      <c r="B218" s="285">
        <v>4003020</v>
      </c>
      <c r="C218" s="274" t="s">
        <v>4037</v>
      </c>
      <c r="D218" s="274" t="s">
        <v>3887</v>
      </c>
      <c r="E218" s="277" t="s">
        <v>3888</v>
      </c>
      <c r="F218" s="274" t="s">
        <v>3889</v>
      </c>
      <c r="G218" s="275">
        <v>227480000</v>
      </c>
    </row>
    <row r="219" spans="2:7" ht="25.05" customHeight="1" x14ac:dyDescent="0.3">
      <c r="B219" s="285">
        <v>4003006</v>
      </c>
      <c r="C219" s="274" t="s">
        <v>3901</v>
      </c>
      <c r="D219" s="274" t="s">
        <v>4036</v>
      </c>
      <c r="E219" s="277" t="s">
        <v>3896</v>
      </c>
      <c r="F219" s="271"/>
      <c r="G219" s="275">
        <v>100000000</v>
      </c>
    </row>
    <row r="220" spans="2:7" ht="25.05" customHeight="1" x14ac:dyDescent="0.3">
      <c r="B220" s="285">
        <v>4003031</v>
      </c>
      <c r="C220" s="274" t="s">
        <v>4038</v>
      </c>
      <c r="D220" s="274" t="s">
        <v>4036</v>
      </c>
      <c r="E220" s="277" t="s">
        <v>3896</v>
      </c>
      <c r="F220" s="271"/>
      <c r="G220" s="275">
        <v>100000000</v>
      </c>
    </row>
    <row r="221" spans="2:7" ht="25.05" customHeight="1" x14ac:dyDescent="0.3">
      <c r="B221" s="288">
        <v>41</v>
      </c>
      <c r="C221" s="278" t="s">
        <v>4039</v>
      </c>
      <c r="D221" s="296"/>
      <c r="E221" s="297"/>
      <c r="F221" s="296"/>
      <c r="G221" s="296"/>
    </row>
    <row r="222" spans="2:7" ht="25.05" customHeight="1" x14ac:dyDescent="0.3">
      <c r="B222" s="286">
        <v>4101</v>
      </c>
      <c r="C222" s="273" t="s">
        <v>4040</v>
      </c>
      <c r="D222" s="271"/>
      <c r="E222" s="280"/>
      <c r="F222" s="271"/>
      <c r="G222" s="271"/>
    </row>
    <row r="223" spans="2:7" ht="25.05" customHeight="1" x14ac:dyDescent="0.3">
      <c r="B223" s="286">
        <v>1500</v>
      </c>
      <c r="C223" s="273" t="s">
        <v>4030</v>
      </c>
      <c r="D223" s="271"/>
      <c r="E223" s="280"/>
      <c r="F223" s="271"/>
      <c r="G223" s="271"/>
    </row>
    <row r="224" spans="2:7" ht="25.05" customHeight="1" x14ac:dyDescent="0.3">
      <c r="B224" s="284">
        <v>2021004540157</v>
      </c>
      <c r="C224" s="802" t="s">
        <v>4034</v>
      </c>
      <c r="D224" s="803"/>
      <c r="E224" s="803"/>
      <c r="F224" s="803"/>
      <c r="G224" s="804"/>
    </row>
    <row r="225" spans="2:7" ht="25.05" customHeight="1" x14ac:dyDescent="0.3">
      <c r="B225" s="285">
        <v>4101038</v>
      </c>
      <c r="C225" s="274" t="s">
        <v>4041</v>
      </c>
      <c r="D225" s="274" t="s">
        <v>3877</v>
      </c>
      <c r="E225" s="277" t="s">
        <v>4104</v>
      </c>
      <c r="F225" s="271"/>
      <c r="G225" s="275">
        <v>200000000</v>
      </c>
    </row>
    <row r="226" spans="2:7" ht="25.05" customHeight="1" x14ac:dyDescent="0.3">
      <c r="B226" s="285">
        <v>4101025</v>
      </c>
      <c r="C226" s="274" t="s">
        <v>4042</v>
      </c>
      <c r="D226" s="274" t="s">
        <v>3877</v>
      </c>
      <c r="E226" s="277" t="s">
        <v>4104</v>
      </c>
      <c r="F226" s="271"/>
      <c r="G226" s="275">
        <v>55000000</v>
      </c>
    </row>
    <row r="227" spans="2:7" ht="25.05" customHeight="1" x14ac:dyDescent="0.3">
      <c r="B227" s="285">
        <v>4101027</v>
      </c>
      <c r="C227" s="274" t="s">
        <v>4043</v>
      </c>
      <c r="D227" s="274" t="s">
        <v>3877</v>
      </c>
      <c r="E227" s="277" t="s">
        <v>4104</v>
      </c>
      <c r="F227" s="271"/>
      <c r="G227" s="275">
        <v>5000000</v>
      </c>
    </row>
    <row r="228" spans="2:7" ht="25.05" customHeight="1" x14ac:dyDescent="0.3">
      <c r="B228" s="285">
        <v>4101023</v>
      </c>
      <c r="C228" s="274" t="s">
        <v>4044</v>
      </c>
      <c r="D228" s="274" t="s">
        <v>3877</v>
      </c>
      <c r="E228" s="277" t="s">
        <v>4104</v>
      </c>
      <c r="F228" s="271"/>
      <c r="G228" s="275">
        <v>256000000</v>
      </c>
    </row>
    <row r="229" spans="2:7" ht="25.05" customHeight="1" x14ac:dyDescent="0.3">
      <c r="B229" s="284">
        <v>2021004540189</v>
      </c>
      <c r="C229" s="802" t="s">
        <v>4160</v>
      </c>
      <c r="D229" s="803"/>
      <c r="E229" s="803"/>
      <c r="F229" s="803"/>
      <c r="G229" s="804"/>
    </row>
    <row r="230" spans="2:7" ht="25.05" customHeight="1" x14ac:dyDescent="0.3">
      <c r="B230" s="285">
        <v>4101073</v>
      </c>
      <c r="C230" s="274" t="s">
        <v>4045</v>
      </c>
      <c r="D230" s="274" t="s">
        <v>3877</v>
      </c>
      <c r="E230" s="277" t="s">
        <v>4104</v>
      </c>
      <c r="F230" s="271"/>
      <c r="G230" s="275">
        <v>42000000</v>
      </c>
    </row>
    <row r="231" spans="2:7" ht="25.05" customHeight="1" x14ac:dyDescent="0.3">
      <c r="B231" s="284">
        <v>2021004540174</v>
      </c>
      <c r="C231" s="802" t="s">
        <v>4161</v>
      </c>
      <c r="D231" s="803"/>
      <c r="E231" s="803"/>
      <c r="F231" s="803"/>
      <c r="G231" s="804"/>
    </row>
    <row r="232" spans="2:7" ht="25.05" customHeight="1" x14ac:dyDescent="0.3">
      <c r="B232" s="285">
        <v>4101031</v>
      </c>
      <c r="C232" s="274" t="s">
        <v>4046</v>
      </c>
      <c r="D232" s="274" t="s">
        <v>3877</v>
      </c>
      <c r="E232" s="277" t="s">
        <v>4104</v>
      </c>
      <c r="F232" s="271"/>
      <c r="G232" s="275">
        <v>42000000</v>
      </c>
    </row>
    <row r="233" spans="2:7" ht="25.05" customHeight="1" x14ac:dyDescent="0.3">
      <c r="B233" s="286">
        <v>4102</v>
      </c>
      <c r="C233" s="273" t="s">
        <v>4047</v>
      </c>
      <c r="D233" s="271"/>
      <c r="E233" s="280"/>
      <c r="F233" s="271"/>
      <c r="G233" s="271"/>
    </row>
    <row r="234" spans="2:7" ht="25.05" customHeight="1" x14ac:dyDescent="0.3">
      <c r="B234" s="286">
        <v>1500</v>
      </c>
      <c r="C234" s="273" t="s">
        <v>4030</v>
      </c>
      <c r="D234" s="271"/>
      <c r="E234" s="280"/>
      <c r="F234" s="271"/>
      <c r="G234" s="271"/>
    </row>
    <row r="235" spans="2:7" ht="25.05" customHeight="1" x14ac:dyDescent="0.3">
      <c r="B235" s="284">
        <v>2021004540169</v>
      </c>
      <c r="C235" s="802" t="s">
        <v>4164</v>
      </c>
      <c r="D235" s="805"/>
      <c r="E235" s="805"/>
      <c r="F235" s="805"/>
      <c r="G235" s="806"/>
    </row>
    <row r="236" spans="2:7" ht="25.05" customHeight="1" x14ac:dyDescent="0.3">
      <c r="B236" s="285">
        <v>4102047</v>
      </c>
      <c r="C236" s="274" t="s">
        <v>4048</v>
      </c>
      <c r="D236" s="274" t="s">
        <v>3877</v>
      </c>
      <c r="E236" s="277" t="s">
        <v>4104</v>
      </c>
      <c r="F236" s="271"/>
      <c r="G236" s="275">
        <v>300000000</v>
      </c>
    </row>
    <row r="237" spans="2:7" ht="25.05" customHeight="1" x14ac:dyDescent="0.3">
      <c r="B237" s="284">
        <v>2021004540187</v>
      </c>
      <c r="C237" s="802" t="s">
        <v>4163</v>
      </c>
      <c r="D237" s="803"/>
      <c r="E237" s="803"/>
      <c r="F237" s="803"/>
      <c r="G237" s="804"/>
    </row>
    <row r="238" spans="2:7" ht="34.200000000000003" x14ac:dyDescent="0.3">
      <c r="B238" s="285">
        <v>4102038</v>
      </c>
      <c r="C238" s="274" t="s">
        <v>4049</v>
      </c>
      <c r="D238" s="274" t="s">
        <v>3877</v>
      </c>
      <c r="E238" s="277" t="s">
        <v>4104</v>
      </c>
      <c r="F238" s="271"/>
      <c r="G238" s="275">
        <v>300000000</v>
      </c>
    </row>
    <row r="239" spans="2:7" ht="25.05" customHeight="1" x14ac:dyDescent="0.3">
      <c r="B239" s="286">
        <v>4103</v>
      </c>
      <c r="C239" s="273" t="s">
        <v>4050</v>
      </c>
      <c r="D239" s="271"/>
      <c r="E239" s="280"/>
      <c r="F239" s="271"/>
      <c r="G239" s="271"/>
    </row>
    <row r="240" spans="2:7" ht="25.05" customHeight="1" x14ac:dyDescent="0.3">
      <c r="B240" s="286">
        <v>1500</v>
      </c>
      <c r="C240" s="273" t="s">
        <v>4030</v>
      </c>
      <c r="D240" s="271"/>
      <c r="E240" s="280"/>
      <c r="F240" s="271"/>
      <c r="G240" s="271"/>
    </row>
    <row r="241" spans="2:7" ht="25.05" customHeight="1" x14ac:dyDescent="0.3">
      <c r="B241" s="284">
        <v>2021004540217</v>
      </c>
      <c r="C241" s="802" t="s">
        <v>4162</v>
      </c>
      <c r="D241" s="803"/>
      <c r="E241" s="803"/>
      <c r="F241" s="803"/>
      <c r="G241" s="804"/>
    </row>
    <row r="242" spans="2:7" ht="25.05" customHeight="1" x14ac:dyDescent="0.3">
      <c r="B242" s="285">
        <v>4103047</v>
      </c>
      <c r="C242" s="274" t="s">
        <v>4051</v>
      </c>
      <c r="D242" s="274" t="s">
        <v>3877</v>
      </c>
      <c r="E242" s="277" t="s">
        <v>4104</v>
      </c>
      <c r="F242" s="271"/>
      <c r="G242" s="290">
        <v>300000000</v>
      </c>
    </row>
    <row r="243" spans="2:7" ht="25.05" customHeight="1" x14ac:dyDescent="0.3">
      <c r="B243" s="284">
        <v>2021004540115</v>
      </c>
      <c r="C243" s="802" t="s">
        <v>4165</v>
      </c>
      <c r="D243" s="803"/>
      <c r="E243" s="803"/>
      <c r="F243" s="803"/>
      <c r="G243" s="804"/>
    </row>
    <row r="244" spans="2:7" ht="25.05" customHeight="1" x14ac:dyDescent="0.3">
      <c r="B244" s="285">
        <v>4103052</v>
      </c>
      <c r="C244" s="274" t="s">
        <v>4052</v>
      </c>
      <c r="D244" s="274" t="s">
        <v>3877</v>
      </c>
      <c r="E244" s="277" t="s">
        <v>4104</v>
      </c>
      <c r="F244" s="271"/>
      <c r="G244" s="290">
        <v>300000000</v>
      </c>
    </row>
    <row r="245" spans="2:7" ht="25.05" customHeight="1" x14ac:dyDescent="0.3">
      <c r="B245" s="284">
        <v>2021004540070</v>
      </c>
      <c r="C245" s="802" t="s">
        <v>4166</v>
      </c>
      <c r="D245" s="805"/>
      <c r="E245" s="805"/>
      <c r="F245" s="805"/>
      <c r="G245" s="806"/>
    </row>
    <row r="246" spans="2:7" ht="25.05" customHeight="1" x14ac:dyDescent="0.3">
      <c r="B246" s="285">
        <v>4103052</v>
      </c>
      <c r="C246" s="274" t="s">
        <v>4052</v>
      </c>
      <c r="D246" s="274" t="s">
        <v>3877</v>
      </c>
      <c r="E246" s="277" t="s">
        <v>4104</v>
      </c>
      <c r="F246" s="271"/>
      <c r="G246" s="290">
        <v>500000000</v>
      </c>
    </row>
    <row r="247" spans="2:7" ht="25.05" customHeight="1" x14ac:dyDescent="0.3">
      <c r="B247" s="284">
        <v>2021004540077</v>
      </c>
      <c r="C247" s="802" t="s">
        <v>4167</v>
      </c>
      <c r="D247" s="803"/>
      <c r="E247" s="803"/>
      <c r="F247" s="803"/>
      <c r="G247" s="804"/>
    </row>
    <row r="248" spans="2:7" ht="25.05" customHeight="1" x14ac:dyDescent="0.3">
      <c r="B248" s="285">
        <v>4103052</v>
      </c>
      <c r="C248" s="274" t="s">
        <v>4052</v>
      </c>
      <c r="D248" s="274" t="s">
        <v>3877</v>
      </c>
      <c r="E248" s="277" t="s">
        <v>4104</v>
      </c>
      <c r="F248" s="271"/>
      <c r="G248" s="290">
        <v>500000000</v>
      </c>
    </row>
    <row r="249" spans="2:7" ht="25.05" customHeight="1" x14ac:dyDescent="0.3">
      <c r="B249" s="284">
        <v>2021004540173</v>
      </c>
      <c r="C249" s="802" t="s">
        <v>4168</v>
      </c>
      <c r="D249" s="803"/>
      <c r="E249" s="803"/>
      <c r="F249" s="803"/>
      <c r="G249" s="804"/>
    </row>
    <row r="250" spans="2:7" ht="25.05" customHeight="1" x14ac:dyDescent="0.3">
      <c r="B250" s="285">
        <v>4103052</v>
      </c>
      <c r="C250" s="274" t="s">
        <v>4052</v>
      </c>
      <c r="D250" s="274" t="s">
        <v>3877</v>
      </c>
      <c r="E250" s="277" t="s">
        <v>4104</v>
      </c>
      <c r="F250" s="271"/>
      <c r="G250" s="275">
        <v>132500000</v>
      </c>
    </row>
    <row r="251" spans="2:7" ht="25.05" customHeight="1" x14ac:dyDescent="0.3">
      <c r="B251" s="284">
        <v>2021004540179</v>
      </c>
      <c r="C251" s="802" t="s">
        <v>4169</v>
      </c>
      <c r="D251" s="803"/>
      <c r="E251" s="803"/>
      <c r="F251" s="803"/>
      <c r="G251" s="804"/>
    </row>
    <row r="252" spans="2:7" ht="25.05" customHeight="1" x14ac:dyDescent="0.3">
      <c r="B252" s="285">
        <v>4103050</v>
      </c>
      <c r="C252" s="274" t="s">
        <v>4053</v>
      </c>
      <c r="D252" s="274" t="s">
        <v>3877</v>
      </c>
      <c r="E252" s="277" t="s">
        <v>4104</v>
      </c>
      <c r="F252" s="271"/>
      <c r="G252" s="275">
        <v>179500000</v>
      </c>
    </row>
    <row r="253" spans="2:7" ht="25.05" customHeight="1" x14ac:dyDescent="0.3">
      <c r="B253" s="284">
        <v>2021004540201</v>
      </c>
      <c r="C253" s="802" t="s">
        <v>4170</v>
      </c>
      <c r="D253" s="803"/>
      <c r="E253" s="803"/>
      <c r="F253" s="803"/>
      <c r="G253" s="804"/>
    </row>
    <row r="254" spans="2:7" ht="25.05" customHeight="1" x14ac:dyDescent="0.3">
      <c r="B254" s="285">
        <v>4103052</v>
      </c>
      <c r="C254" s="274" t="s">
        <v>4052</v>
      </c>
      <c r="D254" s="274" t="s">
        <v>3877</v>
      </c>
      <c r="E254" s="277" t="s">
        <v>4104</v>
      </c>
      <c r="F254" s="271"/>
      <c r="G254" s="275">
        <v>323600000</v>
      </c>
    </row>
    <row r="255" spans="2:7" ht="25.05" customHeight="1" x14ac:dyDescent="0.3">
      <c r="B255" s="284">
        <v>2021004540202</v>
      </c>
      <c r="C255" s="802" t="s">
        <v>4171</v>
      </c>
      <c r="D255" s="803"/>
      <c r="E255" s="803"/>
      <c r="F255" s="803"/>
      <c r="G255" s="804"/>
    </row>
    <row r="256" spans="2:7" ht="25.05" customHeight="1" x14ac:dyDescent="0.3">
      <c r="B256" s="285">
        <v>4103052</v>
      </c>
      <c r="C256" s="274" t="s">
        <v>4052</v>
      </c>
      <c r="D256" s="274" t="s">
        <v>3877</v>
      </c>
      <c r="E256" s="277" t="s">
        <v>4104</v>
      </c>
      <c r="F256" s="271"/>
      <c r="G256" s="275">
        <v>364400000</v>
      </c>
    </row>
    <row r="257" spans="2:7" ht="25.05" customHeight="1" x14ac:dyDescent="0.3">
      <c r="B257" s="286">
        <v>4104</v>
      </c>
      <c r="C257" s="273" t="s">
        <v>4054</v>
      </c>
      <c r="D257" s="271"/>
      <c r="E257" s="280"/>
      <c r="F257" s="271"/>
      <c r="G257" s="271"/>
    </row>
    <row r="258" spans="2:7" ht="25.05" customHeight="1" x14ac:dyDescent="0.3">
      <c r="B258" s="286">
        <v>1500</v>
      </c>
      <c r="C258" s="273" t="s">
        <v>4030</v>
      </c>
      <c r="D258" s="271"/>
      <c r="E258" s="280"/>
      <c r="F258" s="271"/>
      <c r="G258" s="271"/>
    </row>
    <row r="259" spans="2:7" ht="25.05" customHeight="1" x14ac:dyDescent="0.3">
      <c r="B259" s="284">
        <v>2021004540125</v>
      </c>
      <c r="C259" s="802" t="s">
        <v>4172</v>
      </c>
      <c r="D259" s="803"/>
      <c r="E259" s="803"/>
      <c r="F259" s="803"/>
      <c r="G259" s="804"/>
    </row>
    <row r="260" spans="2:7" ht="25.05" customHeight="1" x14ac:dyDescent="0.3">
      <c r="B260" s="285">
        <v>4104008</v>
      </c>
      <c r="C260" s="274" t="s">
        <v>4055</v>
      </c>
      <c r="D260" s="274" t="s">
        <v>3887</v>
      </c>
      <c r="E260" s="277" t="s">
        <v>3888</v>
      </c>
      <c r="F260" s="274" t="s">
        <v>4056</v>
      </c>
      <c r="G260" s="275">
        <v>10226920000</v>
      </c>
    </row>
    <row r="261" spans="2:7" ht="25.05" customHeight="1" x14ac:dyDescent="0.3">
      <c r="B261" s="284">
        <v>2021004540037</v>
      </c>
      <c r="C261" s="802" t="s">
        <v>4173</v>
      </c>
      <c r="D261" s="803"/>
      <c r="E261" s="803"/>
      <c r="F261" s="803"/>
      <c r="G261" s="804"/>
    </row>
    <row r="262" spans="2:7" ht="25.05" customHeight="1" x14ac:dyDescent="0.3">
      <c r="B262" s="285">
        <v>4104020</v>
      </c>
      <c r="C262" s="274" t="s">
        <v>4057</v>
      </c>
      <c r="D262" s="274" t="s">
        <v>3877</v>
      </c>
      <c r="E262" s="277" t="s">
        <v>4104</v>
      </c>
      <c r="F262" s="271"/>
      <c r="G262" s="275">
        <v>200000000</v>
      </c>
    </row>
    <row r="263" spans="2:7" ht="25.05" customHeight="1" x14ac:dyDescent="0.3">
      <c r="B263" s="288">
        <v>43</v>
      </c>
      <c r="C263" s="278" t="s">
        <v>4058</v>
      </c>
      <c r="D263" s="296"/>
      <c r="E263" s="297"/>
      <c r="F263" s="296"/>
      <c r="G263" s="296"/>
    </row>
    <row r="264" spans="2:7" ht="25.05" customHeight="1" x14ac:dyDescent="0.3">
      <c r="B264" s="286">
        <v>4301</v>
      </c>
      <c r="C264" s="273" t="s">
        <v>4059</v>
      </c>
      <c r="D264" s="271"/>
      <c r="E264" s="280"/>
      <c r="F264" s="271"/>
      <c r="G264" s="271"/>
    </row>
    <row r="265" spans="2:7" ht="25.05" customHeight="1" x14ac:dyDescent="0.3">
      <c r="B265" s="286">
        <v>1604</v>
      </c>
      <c r="C265" s="273" t="s">
        <v>4060</v>
      </c>
      <c r="D265" s="271"/>
      <c r="E265" s="280"/>
      <c r="F265" s="271"/>
      <c r="G265" s="271"/>
    </row>
    <row r="266" spans="2:7" ht="25.05" customHeight="1" x14ac:dyDescent="0.3">
      <c r="B266" s="284">
        <v>2021004540200</v>
      </c>
      <c r="C266" s="802" t="s">
        <v>4174</v>
      </c>
      <c r="D266" s="803"/>
      <c r="E266" s="803"/>
      <c r="F266" s="803"/>
      <c r="G266" s="804"/>
    </row>
    <row r="267" spans="2:7" ht="25.05" customHeight="1" x14ac:dyDescent="0.3">
      <c r="B267" s="285">
        <v>4301001</v>
      </c>
      <c r="C267" s="274" t="s">
        <v>4061</v>
      </c>
      <c r="D267" s="274" t="s">
        <v>4062</v>
      </c>
      <c r="E267" s="277" t="s">
        <v>4063</v>
      </c>
      <c r="F267" s="271"/>
      <c r="G267" s="275">
        <v>4000000000</v>
      </c>
    </row>
    <row r="268" spans="2:7" ht="25.05" customHeight="1" x14ac:dyDescent="0.3">
      <c r="B268" s="284">
        <v>2021004540090</v>
      </c>
      <c r="C268" s="802" t="s">
        <v>4175</v>
      </c>
      <c r="D268" s="803"/>
      <c r="E268" s="803"/>
      <c r="F268" s="803"/>
      <c r="G268" s="804"/>
    </row>
    <row r="269" spans="2:7" ht="25.05" customHeight="1" x14ac:dyDescent="0.3">
      <c r="B269" s="285">
        <v>4301004</v>
      </c>
      <c r="C269" s="274" t="s">
        <v>4064</v>
      </c>
      <c r="D269" s="274" t="s">
        <v>3887</v>
      </c>
      <c r="E269" s="277" t="s">
        <v>3888</v>
      </c>
      <c r="F269" s="274" t="s">
        <v>3925</v>
      </c>
      <c r="G269" s="275">
        <v>2913680000</v>
      </c>
    </row>
    <row r="270" spans="2:7" ht="25.05" customHeight="1" x14ac:dyDescent="0.3">
      <c r="B270" s="286">
        <v>4302</v>
      </c>
      <c r="C270" s="273" t="s">
        <v>4065</v>
      </c>
      <c r="D270" s="271"/>
      <c r="E270" s="280"/>
      <c r="F270" s="271"/>
      <c r="G270" s="271"/>
    </row>
    <row r="271" spans="2:7" ht="25.05" customHeight="1" x14ac:dyDescent="0.3">
      <c r="B271" s="285">
        <v>1604</v>
      </c>
      <c r="C271" s="274" t="s">
        <v>4060</v>
      </c>
      <c r="D271" s="271"/>
      <c r="E271" s="280"/>
      <c r="F271" s="271"/>
      <c r="G271" s="271"/>
    </row>
    <row r="272" spans="2:7" ht="25.05" customHeight="1" x14ac:dyDescent="0.3">
      <c r="B272" s="285">
        <v>4302001</v>
      </c>
      <c r="C272" s="274" t="s">
        <v>4066</v>
      </c>
      <c r="D272" s="274" t="s">
        <v>4062</v>
      </c>
      <c r="E272" s="277" t="s">
        <v>4063</v>
      </c>
      <c r="F272" s="271"/>
      <c r="G272" s="275">
        <v>3500000000</v>
      </c>
    </row>
    <row r="273" spans="2:7" ht="25.05" customHeight="1" x14ac:dyDescent="0.3">
      <c r="B273" s="291">
        <v>45</v>
      </c>
      <c r="C273" s="292" t="s">
        <v>4067</v>
      </c>
      <c r="D273" s="296"/>
      <c r="E273" s="297"/>
      <c r="F273" s="296"/>
      <c r="G273" s="296"/>
    </row>
    <row r="274" spans="2:7" ht="25.05" customHeight="1" x14ac:dyDescent="0.3">
      <c r="B274" s="286">
        <v>4501</v>
      </c>
      <c r="C274" s="273" t="s">
        <v>4068</v>
      </c>
      <c r="D274" s="271"/>
      <c r="E274" s="280"/>
      <c r="F274" s="271"/>
      <c r="G274" s="271"/>
    </row>
    <row r="275" spans="2:7" ht="25.05" customHeight="1" x14ac:dyDescent="0.3">
      <c r="B275" s="285">
        <v>1000</v>
      </c>
      <c r="C275" s="274" t="s">
        <v>4069</v>
      </c>
      <c r="D275" s="271"/>
      <c r="E275" s="280"/>
      <c r="F275" s="271"/>
      <c r="G275" s="271"/>
    </row>
    <row r="276" spans="2:7" ht="25.05" customHeight="1" x14ac:dyDescent="0.3">
      <c r="B276" s="284">
        <v>2021004540191</v>
      </c>
      <c r="C276" s="802" t="s">
        <v>4176</v>
      </c>
      <c r="D276" s="803"/>
      <c r="E276" s="803"/>
      <c r="F276" s="803"/>
      <c r="G276" s="804"/>
    </row>
    <row r="277" spans="2:7" ht="25.05" customHeight="1" x14ac:dyDescent="0.3">
      <c r="B277" s="285">
        <v>4501001</v>
      </c>
      <c r="C277" s="274" t="s">
        <v>4070</v>
      </c>
      <c r="D277" s="274" t="s">
        <v>4071</v>
      </c>
      <c r="E277" s="277" t="s">
        <v>4111</v>
      </c>
      <c r="F277" s="271"/>
      <c r="G277" s="275">
        <v>6420000000</v>
      </c>
    </row>
    <row r="278" spans="2:7" ht="25.05" customHeight="1" x14ac:dyDescent="0.3">
      <c r="B278" s="284">
        <v>2021004540192</v>
      </c>
      <c r="C278" s="802" t="s">
        <v>4177</v>
      </c>
      <c r="D278" s="803"/>
      <c r="E278" s="803"/>
      <c r="F278" s="803"/>
      <c r="G278" s="804"/>
    </row>
    <row r="279" spans="2:7" ht="25.05" customHeight="1" x14ac:dyDescent="0.3">
      <c r="B279" s="285">
        <v>4501004</v>
      </c>
      <c r="C279" s="274" t="s">
        <v>4072</v>
      </c>
      <c r="D279" s="274" t="s">
        <v>4071</v>
      </c>
      <c r="E279" s="277" t="s">
        <v>4111</v>
      </c>
      <c r="F279" s="271"/>
      <c r="G279" s="275">
        <v>1550000000</v>
      </c>
    </row>
    <row r="280" spans="2:7" ht="25.05" customHeight="1" x14ac:dyDescent="0.3">
      <c r="B280" s="284">
        <v>2021004540190</v>
      </c>
      <c r="C280" s="802" t="s">
        <v>4178</v>
      </c>
      <c r="D280" s="803"/>
      <c r="E280" s="803"/>
      <c r="F280" s="803"/>
      <c r="G280" s="804"/>
    </row>
    <row r="281" spans="2:7" ht="25.05" customHeight="1" x14ac:dyDescent="0.3">
      <c r="B281" s="285">
        <v>4501001</v>
      </c>
      <c r="C281" s="274" t="s">
        <v>4070</v>
      </c>
      <c r="D281" s="274" t="s">
        <v>4071</v>
      </c>
      <c r="E281" s="277" t="s">
        <v>4111</v>
      </c>
      <c r="F281" s="271"/>
      <c r="G281" s="275">
        <v>730000000</v>
      </c>
    </row>
    <row r="282" spans="2:7" ht="25.05" customHeight="1" x14ac:dyDescent="0.3">
      <c r="B282" s="286">
        <v>4502</v>
      </c>
      <c r="C282" s="273" t="s">
        <v>4112</v>
      </c>
      <c r="D282" s="271"/>
      <c r="E282" s="280"/>
      <c r="F282" s="271"/>
      <c r="G282" s="271"/>
    </row>
    <row r="283" spans="2:7" ht="25.05" customHeight="1" x14ac:dyDescent="0.3">
      <c r="B283" s="285">
        <v>1000</v>
      </c>
      <c r="C283" s="274" t="s">
        <v>4073</v>
      </c>
      <c r="D283" s="271"/>
      <c r="E283" s="280"/>
      <c r="F283" s="271"/>
      <c r="G283" s="271"/>
    </row>
    <row r="284" spans="2:7" ht="25.05" customHeight="1" x14ac:dyDescent="0.3">
      <c r="B284" s="284">
        <v>2021004540182</v>
      </c>
      <c r="C284" s="802" t="s">
        <v>4179</v>
      </c>
      <c r="D284" s="803"/>
      <c r="E284" s="803"/>
      <c r="F284" s="803"/>
      <c r="G284" s="804"/>
    </row>
    <row r="285" spans="2:7" ht="25.05" customHeight="1" x14ac:dyDescent="0.3">
      <c r="B285" s="285">
        <v>4502025</v>
      </c>
      <c r="C285" s="274" t="s">
        <v>4074</v>
      </c>
      <c r="D285" s="274" t="s">
        <v>3877</v>
      </c>
      <c r="E285" s="277" t="s">
        <v>4104</v>
      </c>
      <c r="F285" s="271"/>
      <c r="G285" s="275">
        <v>300000000</v>
      </c>
    </row>
    <row r="286" spans="2:7" ht="25.05" customHeight="1" x14ac:dyDescent="0.3">
      <c r="B286" s="284">
        <v>2021004540149</v>
      </c>
      <c r="C286" s="802" t="s">
        <v>4180</v>
      </c>
      <c r="D286" s="803"/>
      <c r="E286" s="803"/>
      <c r="F286" s="803"/>
      <c r="G286" s="804"/>
    </row>
    <row r="287" spans="2:7" ht="25.05" customHeight="1" x14ac:dyDescent="0.3">
      <c r="B287" s="285">
        <v>4502024</v>
      </c>
      <c r="C287" s="274" t="s">
        <v>4113</v>
      </c>
      <c r="D287" s="274" t="s">
        <v>3877</v>
      </c>
      <c r="E287" s="277" t="s">
        <v>4104</v>
      </c>
      <c r="F287" s="271"/>
      <c r="G287" s="275">
        <v>44000000</v>
      </c>
    </row>
    <row r="288" spans="2:7" ht="25.05" customHeight="1" x14ac:dyDescent="0.3">
      <c r="B288" s="285">
        <v>4502030</v>
      </c>
      <c r="C288" s="274" t="s">
        <v>4075</v>
      </c>
      <c r="D288" s="274" t="s">
        <v>3877</v>
      </c>
      <c r="E288" s="277" t="s">
        <v>4104</v>
      </c>
      <c r="F288" s="271"/>
      <c r="G288" s="275">
        <v>463000000</v>
      </c>
    </row>
    <row r="289" spans="2:7" ht="25.05" customHeight="1" x14ac:dyDescent="0.3">
      <c r="B289" s="285">
        <v>4502022</v>
      </c>
      <c r="C289" s="274" t="s">
        <v>4070</v>
      </c>
      <c r="D289" s="274" t="s">
        <v>3877</v>
      </c>
      <c r="E289" s="277" t="s">
        <v>4104</v>
      </c>
      <c r="F289" s="271"/>
      <c r="G289" s="275">
        <v>93000000</v>
      </c>
    </row>
    <row r="290" spans="2:7" ht="25.05" customHeight="1" x14ac:dyDescent="0.3">
      <c r="B290" s="286">
        <v>4503</v>
      </c>
      <c r="C290" s="273" t="s">
        <v>4076</v>
      </c>
      <c r="D290" s="271"/>
      <c r="E290" s="280"/>
      <c r="F290" s="271"/>
      <c r="G290" s="271"/>
    </row>
    <row r="291" spans="2:7" ht="25.05" customHeight="1" x14ac:dyDescent="0.3">
      <c r="B291" s="286">
        <v>1000</v>
      </c>
      <c r="C291" s="273" t="s">
        <v>4073</v>
      </c>
      <c r="D291" s="271"/>
      <c r="E291" s="280"/>
      <c r="F291" s="271"/>
      <c r="G291" s="271"/>
    </row>
    <row r="292" spans="2:7" ht="25.05" customHeight="1" x14ac:dyDescent="0.3">
      <c r="B292" s="284">
        <v>2021004540147</v>
      </c>
      <c r="C292" s="802" t="s">
        <v>4181</v>
      </c>
      <c r="D292" s="803"/>
      <c r="E292" s="803"/>
      <c r="F292" s="803"/>
      <c r="G292" s="804"/>
    </row>
    <row r="293" spans="2:7" ht="25.05" customHeight="1" x14ac:dyDescent="0.3">
      <c r="B293" s="285">
        <v>4503002</v>
      </c>
      <c r="C293" s="274" t="s">
        <v>4077</v>
      </c>
      <c r="D293" s="274" t="s">
        <v>3877</v>
      </c>
      <c r="E293" s="277" t="s">
        <v>4104</v>
      </c>
      <c r="F293" s="271"/>
      <c r="G293" s="275">
        <v>150000000</v>
      </c>
    </row>
    <row r="294" spans="2:7" ht="25.05" customHeight="1" x14ac:dyDescent="0.3">
      <c r="B294" s="284">
        <v>2021004540138</v>
      </c>
      <c r="C294" s="802" t="s">
        <v>4182</v>
      </c>
      <c r="D294" s="803"/>
      <c r="E294" s="803"/>
      <c r="F294" s="803"/>
      <c r="G294" s="804"/>
    </row>
    <row r="295" spans="2:7" ht="25.05" customHeight="1" x14ac:dyDescent="0.3">
      <c r="B295" s="285">
        <v>4503017</v>
      </c>
      <c r="C295" s="274" t="s">
        <v>4078</v>
      </c>
      <c r="D295" s="274" t="s">
        <v>3877</v>
      </c>
      <c r="E295" s="277" t="s">
        <v>4104</v>
      </c>
      <c r="F295" s="271"/>
      <c r="G295" s="275">
        <v>400000000</v>
      </c>
    </row>
    <row r="296" spans="2:7" ht="25.05" customHeight="1" x14ac:dyDescent="0.3">
      <c r="B296" s="284">
        <v>2021004540151</v>
      </c>
      <c r="C296" s="802" t="s">
        <v>4183</v>
      </c>
      <c r="D296" s="803"/>
      <c r="E296" s="803"/>
      <c r="F296" s="803"/>
      <c r="G296" s="804"/>
    </row>
    <row r="297" spans="2:7" ht="25.05" customHeight="1" x14ac:dyDescent="0.3">
      <c r="B297" s="285">
        <v>4503003</v>
      </c>
      <c r="C297" s="274" t="s">
        <v>4070</v>
      </c>
      <c r="D297" s="274" t="s">
        <v>3877</v>
      </c>
      <c r="E297" s="277" t="s">
        <v>4104</v>
      </c>
      <c r="F297" s="271"/>
      <c r="G297" s="275">
        <v>850000000</v>
      </c>
    </row>
    <row r="298" spans="2:7" ht="25.05" customHeight="1" x14ac:dyDescent="0.3">
      <c r="B298" s="284">
        <v>2021004540131</v>
      </c>
      <c r="C298" s="802" t="s">
        <v>4184</v>
      </c>
      <c r="D298" s="805"/>
      <c r="E298" s="805"/>
      <c r="F298" s="805"/>
      <c r="G298" s="806"/>
    </row>
    <row r="299" spans="2:7" ht="25.05" customHeight="1" x14ac:dyDescent="0.3">
      <c r="B299" s="285">
        <v>4503023</v>
      </c>
      <c r="C299" s="274" t="s">
        <v>3901</v>
      </c>
      <c r="D299" s="274" t="s">
        <v>3877</v>
      </c>
      <c r="E299" s="277" t="s">
        <v>4104</v>
      </c>
      <c r="F299" s="271"/>
      <c r="G299" s="275">
        <v>600000000</v>
      </c>
    </row>
    <row r="300" spans="2:7" ht="25.05" customHeight="1" x14ac:dyDescent="0.3">
      <c r="B300" s="286">
        <v>4599</v>
      </c>
      <c r="C300" s="273" t="s">
        <v>4079</v>
      </c>
      <c r="D300" s="271"/>
      <c r="E300" s="280"/>
      <c r="F300" s="271"/>
      <c r="G300" s="271"/>
    </row>
    <row r="301" spans="2:7" ht="25.05" customHeight="1" x14ac:dyDescent="0.3">
      <c r="B301" s="286">
        <v>1000</v>
      </c>
      <c r="C301" s="273" t="s">
        <v>4073</v>
      </c>
      <c r="D301" s="271"/>
      <c r="E301" s="280"/>
      <c r="F301" s="271"/>
      <c r="G301" s="271"/>
    </row>
    <row r="302" spans="2:7" ht="25.05" customHeight="1" x14ac:dyDescent="0.3">
      <c r="B302" s="284">
        <v>2021004540156</v>
      </c>
      <c r="C302" s="802" t="s">
        <v>4185</v>
      </c>
      <c r="D302" s="803"/>
      <c r="E302" s="803"/>
      <c r="F302" s="803"/>
      <c r="G302" s="804"/>
    </row>
    <row r="303" spans="2:7" ht="25.05" customHeight="1" x14ac:dyDescent="0.3">
      <c r="B303" s="285">
        <v>4599021</v>
      </c>
      <c r="C303" s="274" t="s">
        <v>4080</v>
      </c>
      <c r="D303" s="274" t="s">
        <v>3877</v>
      </c>
      <c r="E303" s="277" t="s">
        <v>4104</v>
      </c>
      <c r="F303" s="271"/>
      <c r="G303" s="275">
        <v>870000000</v>
      </c>
    </row>
    <row r="304" spans="2:7" ht="25.05" customHeight="1" x14ac:dyDescent="0.3">
      <c r="B304" s="285">
        <v>4599031</v>
      </c>
      <c r="C304" s="274" t="s">
        <v>4070</v>
      </c>
      <c r="D304" s="274" t="s">
        <v>3877</v>
      </c>
      <c r="E304" s="277" t="s">
        <v>4104</v>
      </c>
      <c r="F304" s="271"/>
      <c r="G304" s="275">
        <v>570000000</v>
      </c>
    </row>
    <row r="305" spans="2:7" ht="25.05" customHeight="1" x14ac:dyDescent="0.3">
      <c r="B305" s="285">
        <v>4599030</v>
      </c>
      <c r="C305" s="274" t="s">
        <v>4077</v>
      </c>
      <c r="D305" s="274" t="s">
        <v>3877</v>
      </c>
      <c r="E305" s="277" t="s">
        <v>4104</v>
      </c>
      <c r="F305" s="271"/>
      <c r="G305" s="275">
        <v>310000000</v>
      </c>
    </row>
    <row r="306" spans="2:7" ht="25.05" customHeight="1" x14ac:dyDescent="0.3">
      <c r="B306" s="285">
        <v>4599028</v>
      </c>
      <c r="C306" s="274" t="s">
        <v>4081</v>
      </c>
      <c r="D306" s="274" t="s">
        <v>3877</v>
      </c>
      <c r="E306" s="277" t="s">
        <v>4104</v>
      </c>
      <c r="F306" s="271"/>
      <c r="G306" s="275">
        <v>1100000000</v>
      </c>
    </row>
    <row r="307" spans="2:7" ht="25.05" customHeight="1" x14ac:dyDescent="0.3">
      <c r="B307" s="285">
        <v>4599025</v>
      </c>
      <c r="C307" s="274" t="s">
        <v>4082</v>
      </c>
      <c r="D307" s="274" t="s">
        <v>3877</v>
      </c>
      <c r="E307" s="277" t="s">
        <v>4104</v>
      </c>
      <c r="F307" s="271"/>
      <c r="G307" s="275">
        <v>250000000</v>
      </c>
    </row>
    <row r="308" spans="2:7" ht="25.05" customHeight="1" x14ac:dyDescent="0.3">
      <c r="B308" s="285">
        <v>4599007</v>
      </c>
      <c r="C308" s="274" t="s">
        <v>4083</v>
      </c>
      <c r="D308" s="274" t="s">
        <v>3877</v>
      </c>
      <c r="E308" s="277" t="s">
        <v>4104</v>
      </c>
      <c r="F308" s="271"/>
      <c r="G308" s="275">
        <v>400000000</v>
      </c>
    </row>
    <row r="309" spans="2:7" ht="25.05" customHeight="1" x14ac:dyDescent="0.3">
      <c r="B309" s="285">
        <v>4599007</v>
      </c>
      <c r="C309" s="274" t="s">
        <v>4083</v>
      </c>
      <c r="D309" s="274" t="s">
        <v>4084</v>
      </c>
      <c r="E309" s="277" t="s">
        <v>4107</v>
      </c>
      <c r="F309" s="271"/>
      <c r="G309" s="275">
        <v>3800000000</v>
      </c>
    </row>
    <row r="310" spans="2:7" ht="25.05" customHeight="1" x14ac:dyDescent="0.3">
      <c r="B310" s="284">
        <v>2021004540141</v>
      </c>
      <c r="C310" s="802" t="s">
        <v>4186</v>
      </c>
      <c r="D310" s="803"/>
      <c r="E310" s="803"/>
      <c r="F310" s="803"/>
      <c r="G310" s="804"/>
    </row>
    <row r="311" spans="2:7" ht="25.05" customHeight="1" x14ac:dyDescent="0.3">
      <c r="B311" s="285">
        <v>4599023</v>
      </c>
      <c r="C311" s="274" t="s">
        <v>4085</v>
      </c>
      <c r="D311" s="274" t="s">
        <v>3877</v>
      </c>
      <c r="E311" s="277" t="s">
        <v>4104</v>
      </c>
      <c r="F311" s="271"/>
      <c r="G311" s="275">
        <v>75000000</v>
      </c>
    </row>
    <row r="312" spans="2:7" ht="25.05" customHeight="1" x14ac:dyDescent="0.3">
      <c r="B312" s="284">
        <v>2021004540143</v>
      </c>
      <c r="C312" s="802" t="s">
        <v>4187</v>
      </c>
      <c r="D312" s="803"/>
      <c r="E312" s="803"/>
      <c r="F312" s="803"/>
      <c r="G312" s="804"/>
    </row>
    <row r="313" spans="2:7" ht="25.05" customHeight="1" x14ac:dyDescent="0.3">
      <c r="B313" s="285">
        <v>4599028</v>
      </c>
      <c r="C313" s="274" t="s">
        <v>4081</v>
      </c>
      <c r="D313" s="274" t="s">
        <v>3877</v>
      </c>
      <c r="E313" s="277" t="s">
        <v>4104</v>
      </c>
      <c r="F313" s="271"/>
      <c r="G313" s="275">
        <v>100000000</v>
      </c>
    </row>
    <row r="314" spans="2:7" ht="25.05" customHeight="1" x14ac:dyDescent="0.3">
      <c r="B314" s="285">
        <v>4599021</v>
      </c>
      <c r="C314" s="274" t="s">
        <v>4080</v>
      </c>
      <c r="D314" s="274" t="s">
        <v>3877</v>
      </c>
      <c r="E314" s="277" t="s">
        <v>4104</v>
      </c>
      <c r="F314" s="271"/>
      <c r="G314" s="275">
        <v>65000000</v>
      </c>
    </row>
    <row r="315" spans="2:7" ht="25.05" customHeight="1" x14ac:dyDescent="0.3">
      <c r="B315" s="284">
        <v>2021004540144</v>
      </c>
      <c r="C315" s="802" t="s">
        <v>4086</v>
      </c>
      <c r="D315" s="803"/>
      <c r="E315" s="803"/>
      <c r="F315" s="803"/>
      <c r="G315" s="804"/>
    </row>
    <row r="316" spans="2:7" ht="25.05" customHeight="1" x14ac:dyDescent="0.3">
      <c r="B316" s="285">
        <v>4599031</v>
      </c>
      <c r="C316" s="274" t="s">
        <v>4070</v>
      </c>
      <c r="D316" s="274" t="s">
        <v>3877</v>
      </c>
      <c r="E316" s="277" t="s">
        <v>4104</v>
      </c>
      <c r="F316" s="271"/>
      <c r="G316" s="275">
        <v>1100000000</v>
      </c>
    </row>
    <row r="317" spans="2:7" ht="25.05" customHeight="1" x14ac:dyDescent="0.3">
      <c r="B317" s="285">
        <v>4599001</v>
      </c>
      <c r="C317" s="274" t="s">
        <v>4087</v>
      </c>
      <c r="D317" s="274" t="s">
        <v>3877</v>
      </c>
      <c r="E317" s="277" t="s">
        <v>4104</v>
      </c>
      <c r="F317" s="271"/>
      <c r="G317" s="275">
        <v>190000000</v>
      </c>
    </row>
    <row r="318" spans="2:7" ht="25.05" customHeight="1" x14ac:dyDescent="0.3">
      <c r="B318" s="284">
        <v>2021004540145</v>
      </c>
      <c r="C318" s="802" t="s">
        <v>4188</v>
      </c>
      <c r="D318" s="803"/>
      <c r="E318" s="803"/>
      <c r="F318" s="803"/>
      <c r="G318" s="804"/>
    </row>
    <row r="319" spans="2:7" ht="25.05" customHeight="1" x14ac:dyDescent="0.3">
      <c r="B319" s="285">
        <v>4599028</v>
      </c>
      <c r="C319" s="274" t="s">
        <v>4081</v>
      </c>
      <c r="D319" s="274" t="s">
        <v>3877</v>
      </c>
      <c r="E319" s="277" t="s">
        <v>4104</v>
      </c>
      <c r="F319" s="271"/>
      <c r="G319" s="275">
        <v>124000000</v>
      </c>
    </row>
    <row r="320" spans="2:7" ht="25.05" customHeight="1" x14ac:dyDescent="0.3">
      <c r="B320" s="285">
        <v>4599033</v>
      </c>
      <c r="C320" s="274" t="s">
        <v>4088</v>
      </c>
      <c r="D320" s="274" t="s">
        <v>3877</v>
      </c>
      <c r="E320" s="277" t="s">
        <v>4104</v>
      </c>
      <c r="F320" s="271"/>
      <c r="G320" s="275">
        <v>16000000</v>
      </c>
    </row>
    <row r="321" spans="2:7" ht="25.05" customHeight="1" x14ac:dyDescent="0.3">
      <c r="B321" s="272" t="s">
        <v>4089</v>
      </c>
      <c r="C321" s="802" t="s">
        <v>4189</v>
      </c>
      <c r="D321" s="803"/>
      <c r="E321" s="803"/>
      <c r="F321" s="803"/>
      <c r="G321" s="804"/>
    </row>
    <row r="322" spans="2:7" ht="25.05" customHeight="1" x14ac:dyDescent="0.3">
      <c r="B322" s="274" t="s">
        <v>4090</v>
      </c>
      <c r="C322" s="274" t="s">
        <v>4070</v>
      </c>
      <c r="D322" s="274" t="s">
        <v>3877</v>
      </c>
      <c r="E322" s="277" t="s">
        <v>4104</v>
      </c>
      <c r="F322" s="271"/>
      <c r="G322" s="275">
        <v>500000000</v>
      </c>
    </row>
    <row r="323" spans="2:7" ht="25.05" customHeight="1" x14ac:dyDescent="0.3">
      <c r="B323" s="272" t="s">
        <v>4091</v>
      </c>
      <c r="C323" s="802" t="s">
        <v>4190</v>
      </c>
      <c r="D323" s="803"/>
      <c r="E323" s="803"/>
      <c r="F323" s="803"/>
      <c r="G323" s="804"/>
    </row>
    <row r="324" spans="2:7" ht="25.05" customHeight="1" x14ac:dyDescent="0.3">
      <c r="B324" s="274" t="s">
        <v>4092</v>
      </c>
      <c r="C324" s="274" t="s">
        <v>4093</v>
      </c>
      <c r="D324" s="274" t="s">
        <v>3877</v>
      </c>
      <c r="E324" s="277" t="s">
        <v>4104</v>
      </c>
      <c r="F324" s="271"/>
      <c r="G324" s="275">
        <v>700000000</v>
      </c>
    </row>
    <row r="325" spans="2:7" ht="25.05" customHeight="1" x14ac:dyDescent="0.3">
      <c r="B325" s="272" t="s">
        <v>4094</v>
      </c>
      <c r="C325" s="802" t="s">
        <v>4191</v>
      </c>
      <c r="D325" s="803"/>
      <c r="E325" s="803"/>
      <c r="F325" s="803"/>
      <c r="G325" s="804"/>
    </row>
    <row r="326" spans="2:7" ht="25.05" customHeight="1" x14ac:dyDescent="0.3">
      <c r="B326" s="274" t="s">
        <v>4095</v>
      </c>
      <c r="C326" s="274" t="s">
        <v>4096</v>
      </c>
      <c r="D326" s="274" t="s">
        <v>3877</v>
      </c>
      <c r="E326" s="277" t="s">
        <v>4104</v>
      </c>
      <c r="F326" s="271"/>
      <c r="G326" s="275">
        <v>345000000</v>
      </c>
    </row>
    <row r="327" spans="2:7" ht="25.05" customHeight="1" x14ac:dyDescent="0.3">
      <c r="B327" s="272" t="s">
        <v>4097</v>
      </c>
      <c r="C327" s="802" t="s">
        <v>4098</v>
      </c>
      <c r="D327" s="803"/>
      <c r="E327" s="803"/>
      <c r="F327" s="803"/>
      <c r="G327" s="804"/>
    </row>
    <row r="328" spans="2:7" ht="25.05" customHeight="1" x14ac:dyDescent="0.3">
      <c r="B328" s="274" t="s">
        <v>4099</v>
      </c>
      <c r="C328" s="274" t="s">
        <v>3977</v>
      </c>
      <c r="D328" s="274" t="s">
        <v>3877</v>
      </c>
      <c r="E328" s="277" t="s">
        <v>4104</v>
      </c>
      <c r="F328" s="271"/>
      <c r="G328" s="275">
        <v>175000000</v>
      </c>
    </row>
    <row r="329" spans="2:7" ht="25.05" customHeight="1" x14ac:dyDescent="0.3">
      <c r="B329" s="272" t="s">
        <v>4100</v>
      </c>
      <c r="C329" s="802" t="s">
        <v>4101</v>
      </c>
      <c r="D329" s="803"/>
      <c r="E329" s="803"/>
      <c r="F329" s="803"/>
      <c r="G329" s="804"/>
    </row>
    <row r="330" spans="2:7" ht="25.05" customHeight="1" x14ac:dyDescent="0.3">
      <c r="B330" s="274" t="s">
        <v>4095</v>
      </c>
      <c r="C330" s="274" t="s">
        <v>4096</v>
      </c>
      <c r="D330" s="274" t="s">
        <v>3877</v>
      </c>
      <c r="E330" s="277" t="s">
        <v>4104</v>
      </c>
      <c r="F330" s="271"/>
      <c r="G330" s="275">
        <v>1000000000</v>
      </c>
    </row>
    <row r="331" spans="2:7" ht="30" customHeight="1" x14ac:dyDescent="0.3">
      <c r="B331" s="271"/>
      <c r="C331" s="271"/>
      <c r="D331" s="271"/>
      <c r="E331" s="280"/>
      <c r="F331" s="271"/>
      <c r="G331" s="271"/>
    </row>
  </sheetData>
  <mergeCells count="94">
    <mergeCell ref="B1:G1"/>
    <mergeCell ref="B2:G2"/>
    <mergeCell ref="B3:G3"/>
    <mergeCell ref="C54:G54"/>
    <mergeCell ref="C8:G8"/>
    <mergeCell ref="C13:G13"/>
    <mergeCell ref="C19:G19"/>
    <mergeCell ref="C23:G23"/>
    <mergeCell ref="C29:G29"/>
    <mergeCell ref="C37:G37"/>
    <mergeCell ref="C41:G41"/>
    <mergeCell ref="C43:G43"/>
    <mergeCell ref="C49:G49"/>
    <mergeCell ref="C52:G52"/>
    <mergeCell ref="C85:G85"/>
    <mergeCell ref="C56:G56"/>
    <mergeCell ref="C58:G58"/>
    <mergeCell ref="C60:G60"/>
    <mergeCell ref="C62:G62"/>
    <mergeCell ref="C64:G64"/>
    <mergeCell ref="C67:G67"/>
    <mergeCell ref="C70:G70"/>
    <mergeCell ref="C72:G72"/>
    <mergeCell ref="C74:G74"/>
    <mergeCell ref="C77:G77"/>
    <mergeCell ref="C79:G79"/>
    <mergeCell ref="C131:G131"/>
    <mergeCell ref="C90:G90"/>
    <mergeCell ref="C99:G99"/>
    <mergeCell ref="C103:G103"/>
    <mergeCell ref="C108:G108"/>
    <mergeCell ref="C110:G110"/>
    <mergeCell ref="C112:G112"/>
    <mergeCell ref="C114:G114"/>
    <mergeCell ref="C116:G116"/>
    <mergeCell ref="C119:G119"/>
    <mergeCell ref="C123:G123"/>
    <mergeCell ref="C126:G126"/>
    <mergeCell ref="C182:G182"/>
    <mergeCell ref="C136:G136"/>
    <mergeCell ref="C140:G140"/>
    <mergeCell ref="C144:G144"/>
    <mergeCell ref="C148:G148"/>
    <mergeCell ref="C150:G150"/>
    <mergeCell ref="C154:G154"/>
    <mergeCell ref="C160:G160"/>
    <mergeCell ref="C165:G165"/>
    <mergeCell ref="C170:G170"/>
    <mergeCell ref="C173:G173"/>
    <mergeCell ref="C177:G177"/>
    <mergeCell ref="C235:G235"/>
    <mergeCell ref="C189:G189"/>
    <mergeCell ref="C191:G191"/>
    <mergeCell ref="C193:G193"/>
    <mergeCell ref="C198:G198"/>
    <mergeCell ref="C203:G203"/>
    <mergeCell ref="C207:G207"/>
    <mergeCell ref="C209:G209"/>
    <mergeCell ref="C213:G213"/>
    <mergeCell ref="C224:G224"/>
    <mergeCell ref="C229:G229"/>
    <mergeCell ref="C231:G231"/>
    <mergeCell ref="C266:G266"/>
    <mergeCell ref="C237:G237"/>
    <mergeCell ref="C241:G241"/>
    <mergeCell ref="C243:G243"/>
    <mergeCell ref="C245:G245"/>
    <mergeCell ref="C247:G247"/>
    <mergeCell ref="C249:G249"/>
    <mergeCell ref="C251:G251"/>
    <mergeCell ref="C253:G253"/>
    <mergeCell ref="C255:G255"/>
    <mergeCell ref="C259:G259"/>
    <mergeCell ref="C261:G261"/>
    <mergeCell ref="C310:G310"/>
    <mergeCell ref="C268:G268"/>
    <mergeCell ref="C276:G276"/>
    <mergeCell ref="C278:G278"/>
    <mergeCell ref="C280:G280"/>
    <mergeCell ref="C284:G284"/>
    <mergeCell ref="C286:G286"/>
    <mergeCell ref="C292:G292"/>
    <mergeCell ref="C294:G294"/>
    <mergeCell ref="C296:G296"/>
    <mergeCell ref="C298:G298"/>
    <mergeCell ref="C302:G302"/>
    <mergeCell ref="C327:G327"/>
    <mergeCell ref="C329:G329"/>
    <mergeCell ref="C312:G312"/>
    <mergeCell ref="C315:G315"/>
    <mergeCell ref="C318:G318"/>
    <mergeCell ref="C321:G321"/>
    <mergeCell ref="C323:G323"/>
    <mergeCell ref="C325:G325"/>
  </mergeCells>
  <printOptions horizontalCentered="1"/>
  <pageMargins left="0.31496062992125984" right="0.31496062992125984" top="0.35433070866141736" bottom="0.35433070866141736" header="0.31496062992125984" footer="0.31496062992125984"/>
  <pageSetup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1A600-3C6F-4796-8B57-AAEEBF3AB91D}">
  <sheetPr>
    <tabColor rgb="FFFF0000"/>
  </sheetPr>
  <dimension ref="A1:CC425"/>
  <sheetViews>
    <sheetView tabSelected="1" zoomScale="60" zoomScaleNormal="60" workbookViewId="0">
      <selection activeCell="D30" sqref="D30:D33"/>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15.6640625" style="4" customWidth="1"/>
    <col min="10" max="10" width="6.6640625" style="53" customWidth="1"/>
    <col min="11" max="11" width="21.6640625" style="3" customWidth="1"/>
    <col min="12" max="13" width="9.6640625" style="23" customWidth="1"/>
    <col min="14" max="17" width="9.6640625" style="24" customWidth="1"/>
    <col min="18" max="18" width="6.6640625" style="24" customWidth="1"/>
    <col min="19" max="19" width="95.6640625" style="4" customWidth="1"/>
    <col min="20" max="20" width="17.6640625" style="4" customWidth="1"/>
    <col min="21" max="22" width="10.6640625" style="4" customWidth="1"/>
    <col min="23" max="23" width="33.6640625" style="4" customWidth="1"/>
    <col min="24" max="27" width="11.6640625" style="27" customWidth="1"/>
    <col min="28" max="28" width="6.664062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554687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1169" t="s">
        <v>1658</v>
      </c>
      <c r="M2" s="1170"/>
      <c r="N2" s="1170"/>
      <c r="O2" s="1170"/>
      <c r="P2" s="1170"/>
      <c r="Q2" s="1171"/>
      <c r="R2" s="1158" t="s">
        <v>0</v>
      </c>
      <c r="S2" s="1160"/>
      <c r="T2" s="1008" t="s">
        <v>1</v>
      </c>
      <c r="U2" s="1009"/>
      <c r="V2" s="1010"/>
      <c r="W2" s="1172" t="str">
        <f>+$L2</f>
        <v>SECRETARÌA DE EDUCACIÒN</v>
      </c>
      <c r="X2" s="1173"/>
      <c r="Y2" s="1173"/>
      <c r="Z2" s="1173"/>
      <c r="AA2" s="1174"/>
      <c r="AB2" s="1158" t="s">
        <v>0</v>
      </c>
      <c r="AC2" s="1159"/>
      <c r="AD2" s="1159"/>
      <c r="AE2" s="1159"/>
      <c r="AF2" s="1159"/>
      <c r="AG2" s="1159"/>
      <c r="AH2" s="1159"/>
      <c r="AI2" s="1159"/>
      <c r="AJ2" s="1160"/>
      <c r="AK2" s="1132" t="s">
        <v>1</v>
      </c>
      <c r="AL2" s="1132"/>
      <c r="AM2" s="1132"/>
      <c r="AN2" s="1161" t="str">
        <f>+$L2</f>
        <v>SECRETARÌA DE EDUCACIÒN</v>
      </c>
      <c r="AO2" s="1161"/>
      <c r="AP2" s="1161"/>
      <c r="AQ2" s="1161"/>
      <c r="AR2" s="1161"/>
      <c r="AS2" s="1161"/>
      <c r="AT2" s="1158" t="s">
        <v>0</v>
      </c>
      <c r="AU2" s="1159"/>
      <c r="AV2" s="1159"/>
      <c r="AW2" s="1159"/>
      <c r="AX2" s="1159"/>
      <c r="AY2" s="1159"/>
      <c r="AZ2" s="1159"/>
      <c r="BA2" s="1159"/>
      <c r="BB2" s="1160"/>
      <c r="BC2" s="1132" t="s">
        <v>1</v>
      </c>
      <c r="BD2" s="1132"/>
      <c r="BE2" s="1132"/>
      <c r="BF2" s="1161" t="str">
        <f>+$L2</f>
        <v>SECRETARÌA DE EDUCACIÒN</v>
      </c>
      <c r="BG2" s="1161"/>
      <c r="BH2" s="1161"/>
      <c r="BI2" s="1161"/>
      <c r="BJ2" s="1161"/>
      <c r="BK2" s="1161"/>
      <c r="BL2" s="1158" t="s">
        <v>0</v>
      </c>
      <c r="BM2" s="1159"/>
      <c r="BN2" s="1159"/>
      <c r="BO2" s="1159"/>
      <c r="BP2" s="1159"/>
      <c r="BQ2" s="1159"/>
      <c r="BR2" s="1159"/>
      <c r="BS2" s="1159"/>
      <c r="BT2" s="1160"/>
      <c r="BU2" s="1132" t="s">
        <v>1</v>
      </c>
      <c r="BV2" s="1132"/>
      <c r="BW2" s="1132"/>
      <c r="BX2" s="1161" t="str">
        <f>+$L2</f>
        <v>SECRETARÌA DE EDUCACIÒN</v>
      </c>
      <c r="BY2" s="1161"/>
      <c r="BZ2" s="1161"/>
      <c r="CA2" s="1161"/>
      <c r="CB2" s="1161"/>
      <c r="CC2" s="1161"/>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148">
        <v>0</v>
      </c>
      <c r="AO3" s="1148"/>
      <c r="AP3" s="1148"/>
      <c r="AQ3" s="1148"/>
      <c r="AR3" s="1148"/>
      <c r="AS3" s="1148"/>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149" t="s">
        <v>20</v>
      </c>
      <c r="M4" s="1150"/>
      <c r="N4" s="1150"/>
      <c r="O4" s="1150"/>
      <c r="P4" s="1150"/>
      <c r="Q4" s="1151"/>
      <c r="R4" s="1136" t="s">
        <v>3849</v>
      </c>
      <c r="S4" s="1138"/>
      <c r="T4" s="1008" t="s">
        <v>1664</v>
      </c>
      <c r="U4" s="1009"/>
      <c r="V4" s="1010"/>
      <c r="W4" s="1152" t="str">
        <f>+$L4</f>
        <v>1. Bienestar Social</v>
      </c>
      <c r="X4" s="1153"/>
      <c r="Y4" s="1153"/>
      <c r="Z4" s="1153"/>
      <c r="AA4" s="1154"/>
      <c r="AB4" s="1136" t="s">
        <v>3849</v>
      </c>
      <c r="AC4" s="1137"/>
      <c r="AD4" s="1137"/>
      <c r="AE4" s="1137"/>
      <c r="AF4" s="1137"/>
      <c r="AG4" s="1137"/>
      <c r="AH4" s="1137"/>
      <c r="AI4" s="1137"/>
      <c r="AJ4" s="1138"/>
      <c r="AK4" s="1132" t="s">
        <v>1656</v>
      </c>
      <c r="AL4" s="1132"/>
      <c r="AM4" s="1132"/>
      <c r="AN4" s="1135" t="str">
        <f>+$L4</f>
        <v>1. Bienestar Social</v>
      </c>
      <c r="AO4" s="1135"/>
      <c r="AP4" s="1135"/>
      <c r="AQ4" s="1135"/>
      <c r="AR4" s="1135"/>
      <c r="AS4" s="1135"/>
      <c r="AT4" s="1136" t="s">
        <v>3849</v>
      </c>
      <c r="AU4" s="1137"/>
      <c r="AV4" s="1137"/>
      <c r="AW4" s="1137"/>
      <c r="AX4" s="1137"/>
      <c r="AY4" s="1137"/>
      <c r="AZ4" s="1137"/>
      <c r="BA4" s="1137"/>
      <c r="BB4" s="1138"/>
      <c r="BC4" s="1132" t="s">
        <v>1656</v>
      </c>
      <c r="BD4" s="1132"/>
      <c r="BE4" s="1132"/>
      <c r="BF4" s="1135" t="str">
        <f>+$L4</f>
        <v>1. Bienestar Social</v>
      </c>
      <c r="BG4" s="1135"/>
      <c r="BH4" s="1135"/>
      <c r="BI4" s="1135"/>
      <c r="BJ4" s="1135"/>
      <c r="BK4" s="1135"/>
      <c r="BL4" s="1136" t="s">
        <v>3849</v>
      </c>
      <c r="BM4" s="1137"/>
      <c r="BN4" s="1137"/>
      <c r="BO4" s="1137"/>
      <c r="BP4" s="1137"/>
      <c r="BQ4" s="1137"/>
      <c r="BR4" s="1137"/>
      <c r="BS4" s="1137"/>
      <c r="BT4" s="1138"/>
      <c r="BU4" s="1132" t="s">
        <v>1656</v>
      </c>
      <c r="BV4" s="1132"/>
      <c r="BW4" s="1132"/>
      <c r="BX4" s="1135" t="str">
        <f>+$L4</f>
        <v>1. Bienestar Social</v>
      </c>
      <c r="BY4" s="1135"/>
      <c r="BZ4" s="1135"/>
      <c r="CA4" s="1135"/>
      <c r="CB4" s="1135"/>
      <c r="CC4" s="1135"/>
    </row>
    <row r="5" spans="1:81" s="58" customFormat="1" ht="15.6" customHeight="1" x14ac:dyDescent="0.3">
      <c r="A5" s="34"/>
      <c r="B5" s="1168"/>
      <c r="C5" s="1140"/>
      <c r="D5" s="1140"/>
      <c r="E5" s="1140"/>
      <c r="F5" s="1140"/>
      <c r="G5" s="1140"/>
      <c r="H5" s="1140"/>
      <c r="I5" s="228"/>
      <c r="J5" s="252" t="s">
        <v>1659</v>
      </c>
      <c r="K5" s="252"/>
      <c r="L5" s="1142" t="s">
        <v>21</v>
      </c>
      <c r="M5" s="1143"/>
      <c r="N5" s="1143"/>
      <c r="O5" s="1143"/>
      <c r="P5" s="1143"/>
      <c r="Q5" s="1144"/>
      <c r="R5" s="1139"/>
      <c r="S5" s="1141"/>
      <c r="T5" s="1008" t="s">
        <v>1665</v>
      </c>
      <c r="U5" s="1009"/>
      <c r="V5" s="1010"/>
      <c r="W5" s="1145" t="str">
        <f>+$L5</f>
        <v>1.1 Más Oportunidades para la Educación</v>
      </c>
      <c r="X5" s="1146"/>
      <c r="Y5" s="1146"/>
      <c r="Z5" s="1146"/>
      <c r="AA5" s="1147"/>
      <c r="AB5" s="1139"/>
      <c r="AC5" s="1140"/>
      <c r="AD5" s="1140"/>
      <c r="AE5" s="1140"/>
      <c r="AF5" s="1140"/>
      <c r="AG5" s="1140"/>
      <c r="AH5" s="1140"/>
      <c r="AI5" s="1140"/>
      <c r="AJ5" s="1141"/>
      <c r="AK5" s="1132" t="s">
        <v>1659</v>
      </c>
      <c r="AL5" s="1132"/>
      <c r="AM5" s="1132"/>
      <c r="AN5" s="1133" t="str">
        <f>+$L5</f>
        <v>1.1 Más Oportunidades para la Educación</v>
      </c>
      <c r="AO5" s="1133"/>
      <c r="AP5" s="1133"/>
      <c r="AQ5" s="1133"/>
      <c r="AR5" s="1133"/>
      <c r="AS5" s="1133"/>
      <c r="AT5" s="1139"/>
      <c r="AU5" s="1140"/>
      <c r="AV5" s="1140"/>
      <c r="AW5" s="1140"/>
      <c r="AX5" s="1140"/>
      <c r="AY5" s="1140"/>
      <c r="AZ5" s="1140"/>
      <c r="BA5" s="1140"/>
      <c r="BB5" s="1141"/>
      <c r="BC5" s="1132" t="s">
        <v>1659</v>
      </c>
      <c r="BD5" s="1132"/>
      <c r="BE5" s="1132"/>
      <c r="BF5" s="1133" t="str">
        <f>+$L5</f>
        <v>1.1 Más Oportunidades para la Educación</v>
      </c>
      <c r="BG5" s="1133"/>
      <c r="BH5" s="1133"/>
      <c r="BI5" s="1133"/>
      <c r="BJ5" s="1133"/>
      <c r="BK5" s="1133"/>
      <c r="BL5" s="1139"/>
      <c r="BM5" s="1140"/>
      <c r="BN5" s="1140"/>
      <c r="BO5" s="1140"/>
      <c r="BP5" s="1140"/>
      <c r="BQ5" s="1140"/>
      <c r="BR5" s="1140"/>
      <c r="BS5" s="1140"/>
      <c r="BT5" s="1141"/>
      <c r="BU5" s="1132" t="s">
        <v>1659</v>
      </c>
      <c r="BV5" s="1132"/>
      <c r="BW5" s="1132"/>
      <c r="BX5" s="1133" t="str">
        <f>+$L5</f>
        <v>1.1 Más Oportunidades para la Educación</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x14ac:dyDescent="0.3">
      <c r="A10" s="1"/>
      <c r="B10" s="1053" t="s">
        <v>63</v>
      </c>
      <c r="C10" s="1033" t="s">
        <v>4358</v>
      </c>
      <c r="D10" s="1056">
        <v>2201</v>
      </c>
      <c r="E10" s="1056" t="s">
        <v>3922</v>
      </c>
      <c r="F10" s="1056"/>
      <c r="G10" s="1056" t="s">
        <v>3901</v>
      </c>
      <c r="H10" s="1056" t="s">
        <v>4359</v>
      </c>
      <c r="I10" s="1056">
        <v>2021004540148</v>
      </c>
      <c r="J10" s="1033" t="s">
        <v>4360</v>
      </c>
      <c r="K10" s="1036" t="s">
        <v>4361</v>
      </c>
      <c r="L10" s="1037" t="s">
        <v>4362</v>
      </c>
      <c r="M10" s="1040" t="s">
        <v>4363</v>
      </c>
      <c r="N10" s="1043">
        <v>0</v>
      </c>
      <c r="O10" s="1046">
        <v>0</v>
      </c>
      <c r="P10" s="1024">
        <v>0</v>
      </c>
      <c r="Q10" s="1027">
        <v>1</v>
      </c>
      <c r="R10" s="1030" t="s">
        <v>3846</v>
      </c>
      <c r="S10" s="39" t="s">
        <v>4364</v>
      </c>
      <c r="T10" s="393" t="s">
        <v>3822</v>
      </c>
      <c r="U10" s="393" t="s">
        <v>3827</v>
      </c>
      <c r="V10" s="394" t="s">
        <v>3830</v>
      </c>
      <c r="W10" s="394" t="s">
        <v>4365</v>
      </c>
      <c r="X10" s="395">
        <v>44958</v>
      </c>
      <c r="Y10" s="395">
        <v>45275</v>
      </c>
      <c r="Z10" s="395"/>
      <c r="AA10" s="395"/>
      <c r="AB10" s="396" t="s">
        <v>4360</v>
      </c>
      <c r="AC10" s="397"/>
      <c r="AD10" s="398">
        <v>203000000</v>
      </c>
      <c r="AE10" s="398">
        <v>203000000</v>
      </c>
      <c r="AF10" s="398"/>
      <c r="AG10" s="398"/>
      <c r="AH10" s="398"/>
      <c r="AI10" s="398"/>
      <c r="AJ10" s="398"/>
      <c r="AK10" s="396" t="s">
        <v>4360</v>
      </c>
      <c r="AL10" s="399"/>
      <c r="AM10" s="400">
        <v>81400000</v>
      </c>
      <c r="AN10" s="400">
        <v>81400000</v>
      </c>
      <c r="AO10" s="400"/>
      <c r="AP10" s="400"/>
      <c r="AQ10" s="252"/>
      <c r="AR10" s="252"/>
      <c r="AS10" s="252"/>
      <c r="AT10" s="396" t="s">
        <v>4360</v>
      </c>
      <c r="AU10" s="399"/>
      <c r="AV10" s="400"/>
      <c r="AW10" s="400"/>
      <c r="AX10" s="400"/>
      <c r="AY10" s="400"/>
      <c r="AZ10" s="252"/>
      <c r="BA10" s="252"/>
      <c r="BB10" s="252"/>
      <c r="BC10" s="396" t="s">
        <v>4360</v>
      </c>
      <c r="BD10" s="399"/>
      <c r="BE10" s="400">
        <v>121800000</v>
      </c>
      <c r="BF10" s="400">
        <v>121800000</v>
      </c>
      <c r="BG10" s="400"/>
      <c r="BH10" s="400"/>
      <c r="BI10" s="252"/>
      <c r="BJ10" s="252"/>
      <c r="BK10" s="252"/>
      <c r="BL10" s="396" t="s">
        <v>4366</v>
      </c>
      <c r="BM10" s="399"/>
      <c r="BN10" s="400"/>
      <c r="BO10" s="400"/>
      <c r="BP10" s="400"/>
      <c r="BQ10" s="400"/>
      <c r="BR10" s="252"/>
      <c r="BS10" s="252"/>
      <c r="BT10" s="252"/>
      <c r="BU10" s="1011" t="s">
        <v>4367</v>
      </c>
      <c r="BV10" s="1012"/>
      <c r="BW10" s="1012"/>
      <c r="BX10" s="1012"/>
      <c r="BY10" s="1012"/>
      <c r="BZ10" s="1012"/>
      <c r="CA10" s="1012"/>
      <c r="CB10" s="1012"/>
      <c r="CC10" s="1013"/>
    </row>
    <row r="11" spans="1:81" ht="16.2" customHeight="1" x14ac:dyDescent="0.3">
      <c r="A11" s="1"/>
      <c r="B11" s="1054"/>
      <c r="C11" s="1034"/>
      <c r="D11" s="1057"/>
      <c r="E11" s="1057"/>
      <c r="F11" s="1057"/>
      <c r="G11" s="1057"/>
      <c r="H11" s="1057"/>
      <c r="I11" s="1057"/>
      <c r="J11" s="1034"/>
      <c r="K11" s="1036"/>
      <c r="L11" s="1038"/>
      <c r="M11" s="1041"/>
      <c r="N11" s="1044"/>
      <c r="O11" s="1047"/>
      <c r="P11" s="1025"/>
      <c r="Q11" s="1028"/>
      <c r="R11" s="1031"/>
      <c r="S11" s="39" t="s">
        <v>4368</v>
      </c>
      <c r="T11" s="393" t="s">
        <v>3822</v>
      </c>
      <c r="U11" s="393" t="s">
        <v>3827</v>
      </c>
      <c r="V11" s="394" t="s">
        <v>3831</v>
      </c>
      <c r="W11" s="394" t="s">
        <v>4369</v>
      </c>
      <c r="X11" s="395">
        <v>44982</v>
      </c>
      <c r="Y11" s="395">
        <v>45275</v>
      </c>
      <c r="Z11" s="395"/>
      <c r="AA11" s="395"/>
      <c r="AB11" s="396" t="s">
        <v>4360</v>
      </c>
      <c r="AC11" s="397"/>
      <c r="AD11" s="398"/>
      <c r="AE11" s="398"/>
      <c r="AF11" s="398"/>
      <c r="AG11" s="398"/>
      <c r="AH11" s="398"/>
      <c r="AI11" s="398"/>
      <c r="AJ11" s="398"/>
      <c r="AK11" s="396" t="s">
        <v>4360</v>
      </c>
      <c r="AL11" s="399"/>
      <c r="AM11" s="400"/>
      <c r="AN11" s="400"/>
      <c r="AO11" s="400"/>
      <c r="AP11" s="400"/>
      <c r="AQ11" s="252"/>
      <c r="AR11" s="252"/>
      <c r="AS11" s="252"/>
      <c r="AT11" s="396" t="s">
        <v>4366</v>
      </c>
      <c r="AU11" s="399"/>
      <c r="AV11" s="400"/>
      <c r="AW11" s="400"/>
      <c r="AX11" s="400"/>
      <c r="AY11" s="400"/>
      <c r="AZ11" s="252"/>
      <c r="BA11" s="252"/>
      <c r="BB11" s="252"/>
      <c r="BC11" s="396"/>
      <c r="BD11" s="399"/>
      <c r="BE11" s="400"/>
      <c r="BF11" s="400"/>
      <c r="BG11" s="400"/>
      <c r="BH11" s="400"/>
      <c r="BI11" s="252"/>
      <c r="BJ11" s="252"/>
      <c r="BK11" s="252"/>
      <c r="BL11" s="396" t="s">
        <v>4366</v>
      </c>
      <c r="BM11" s="399"/>
      <c r="BN11" s="400"/>
      <c r="BO11" s="400"/>
      <c r="BP11" s="400"/>
      <c r="BQ11" s="400"/>
      <c r="BR11" s="252"/>
      <c r="BS11" s="252"/>
      <c r="BT11" s="252"/>
      <c r="BU11" s="1011" t="s">
        <v>4370</v>
      </c>
      <c r="BV11" s="1012"/>
      <c r="BW11" s="1012"/>
      <c r="BX11" s="1012"/>
      <c r="BY11" s="1012"/>
      <c r="BZ11" s="1012"/>
      <c r="CA11" s="1012"/>
      <c r="CB11" s="1012"/>
      <c r="CC11" s="1013"/>
    </row>
    <row r="12" spans="1:81" ht="16.2" customHeight="1" x14ac:dyDescent="0.3">
      <c r="A12" s="1"/>
      <c r="B12" s="1054"/>
      <c r="C12" s="1034"/>
      <c r="D12" s="1057"/>
      <c r="E12" s="1057"/>
      <c r="F12" s="1057"/>
      <c r="G12" s="1057"/>
      <c r="H12" s="1057"/>
      <c r="I12" s="1057"/>
      <c r="J12" s="1034"/>
      <c r="K12" s="1036"/>
      <c r="L12" s="1038"/>
      <c r="M12" s="1041"/>
      <c r="N12" s="1044"/>
      <c r="O12" s="1047"/>
      <c r="P12" s="1025"/>
      <c r="Q12" s="1028"/>
      <c r="R12" s="1031"/>
      <c r="S12" s="39" t="s">
        <v>4371</v>
      </c>
      <c r="T12" s="393" t="s">
        <v>3822</v>
      </c>
      <c r="U12" s="393" t="s">
        <v>3827</v>
      </c>
      <c r="V12" s="394" t="s">
        <v>3831</v>
      </c>
      <c r="W12" s="394" t="s">
        <v>4372</v>
      </c>
      <c r="X12" s="395">
        <v>44981</v>
      </c>
      <c r="Y12" s="395">
        <v>45274</v>
      </c>
      <c r="Z12" s="395"/>
      <c r="AA12" s="395"/>
      <c r="AB12" s="396" t="s">
        <v>4360</v>
      </c>
      <c r="AC12" s="397"/>
      <c r="AD12" s="398"/>
      <c r="AE12" s="398"/>
      <c r="AF12" s="398"/>
      <c r="AG12" s="398"/>
      <c r="AH12" s="398"/>
      <c r="AI12" s="398"/>
      <c r="AJ12" s="398"/>
      <c r="AK12" s="396" t="s">
        <v>4360</v>
      </c>
      <c r="AL12" s="399"/>
      <c r="AM12" s="400"/>
      <c r="AN12" s="400"/>
      <c r="AO12" s="400"/>
      <c r="AP12" s="400"/>
      <c r="AQ12" s="252"/>
      <c r="AR12" s="252"/>
      <c r="AS12" s="252"/>
      <c r="AT12" s="396" t="s">
        <v>4366</v>
      </c>
      <c r="AU12" s="399"/>
      <c r="AV12" s="400"/>
      <c r="AW12" s="400"/>
      <c r="AX12" s="400"/>
      <c r="AY12" s="400"/>
      <c r="AZ12" s="252"/>
      <c r="BA12" s="252"/>
      <c r="BB12" s="252"/>
      <c r="BC12" s="396" t="s">
        <v>4366</v>
      </c>
      <c r="BD12" s="399"/>
      <c r="BE12" s="400"/>
      <c r="BF12" s="400"/>
      <c r="BG12" s="400"/>
      <c r="BH12" s="400"/>
      <c r="BI12" s="252"/>
      <c r="BJ12" s="252"/>
      <c r="BK12" s="252"/>
      <c r="BL12" s="396" t="s">
        <v>4366</v>
      </c>
      <c r="BM12" s="399"/>
      <c r="BN12" s="400"/>
      <c r="BO12" s="400"/>
      <c r="BP12" s="400"/>
      <c r="BQ12" s="400"/>
      <c r="BR12" s="252"/>
      <c r="BS12" s="252"/>
      <c r="BT12" s="252"/>
      <c r="BU12" s="1011" t="s">
        <v>4373</v>
      </c>
      <c r="BV12" s="1012"/>
      <c r="BW12" s="1012"/>
      <c r="BX12" s="1012"/>
      <c r="BY12" s="1012"/>
      <c r="BZ12" s="1012"/>
      <c r="CA12" s="1012"/>
      <c r="CB12" s="1012"/>
      <c r="CC12" s="1013"/>
    </row>
    <row r="13" spans="1:81" ht="16.2" customHeight="1" x14ac:dyDescent="0.3">
      <c r="A13" s="1"/>
      <c r="B13" s="1054"/>
      <c r="C13" s="1034"/>
      <c r="D13" s="1057"/>
      <c r="E13" s="1057"/>
      <c r="F13" s="1057"/>
      <c r="G13" s="1057"/>
      <c r="H13" s="1057"/>
      <c r="I13" s="1057"/>
      <c r="J13" s="1034"/>
      <c r="K13" s="1036"/>
      <c r="L13" s="1038"/>
      <c r="M13" s="1041"/>
      <c r="N13" s="1044"/>
      <c r="O13" s="1047"/>
      <c r="P13" s="1025"/>
      <c r="Q13" s="1028"/>
      <c r="R13" s="1031"/>
      <c r="S13" s="39" t="s">
        <v>4374</v>
      </c>
      <c r="T13" s="393" t="s">
        <v>4375</v>
      </c>
      <c r="U13" s="393" t="s">
        <v>3827</v>
      </c>
      <c r="V13" s="394" t="s">
        <v>3830</v>
      </c>
      <c r="W13" s="394" t="s">
        <v>4376</v>
      </c>
      <c r="X13" s="395">
        <v>44986</v>
      </c>
      <c r="Y13" s="395">
        <v>45078</v>
      </c>
      <c r="Z13" s="395"/>
      <c r="AA13" s="395"/>
      <c r="AB13" s="396" t="s">
        <v>4360</v>
      </c>
      <c r="AC13" s="397"/>
      <c r="AD13" s="398">
        <v>63000000</v>
      </c>
      <c r="AE13" s="398">
        <v>63000000</v>
      </c>
      <c r="AF13" s="398"/>
      <c r="AG13" s="398"/>
      <c r="AH13" s="398"/>
      <c r="AI13" s="398"/>
      <c r="AJ13" s="398"/>
      <c r="AK13" s="396"/>
      <c r="AL13" s="399"/>
      <c r="AM13" s="400">
        <v>63000000</v>
      </c>
      <c r="AN13" s="400">
        <v>63000000</v>
      </c>
      <c r="AO13" s="400"/>
      <c r="AP13" s="400"/>
      <c r="AQ13" s="252"/>
      <c r="AR13" s="252"/>
      <c r="AS13" s="252"/>
      <c r="AT13" s="396" t="s">
        <v>4366</v>
      </c>
      <c r="AU13" s="399"/>
      <c r="AV13" s="400"/>
      <c r="AW13" s="400"/>
      <c r="AX13" s="400"/>
      <c r="AY13" s="400"/>
      <c r="AZ13" s="252"/>
      <c r="BA13" s="252"/>
      <c r="BB13" s="252"/>
      <c r="BC13" s="396" t="s">
        <v>4366</v>
      </c>
      <c r="BD13" s="399"/>
      <c r="BE13" s="400"/>
      <c r="BF13" s="400"/>
      <c r="BG13" s="400"/>
      <c r="BH13" s="400"/>
      <c r="BI13" s="252"/>
      <c r="BJ13" s="252"/>
      <c r="BK13" s="252"/>
      <c r="BL13" s="396" t="s">
        <v>4366</v>
      </c>
      <c r="BM13" s="399"/>
      <c r="BN13" s="400"/>
      <c r="BO13" s="400"/>
      <c r="BP13" s="400"/>
      <c r="BQ13" s="400"/>
      <c r="BR13" s="252"/>
      <c r="BS13" s="252"/>
      <c r="BT13" s="252"/>
      <c r="BU13" s="1011" t="s">
        <v>4377</v>
      </c>
      <c r="BV13" s="1012"/>
      <c r="BW13" s="1012"/>
      <c r="BX13" s="1012"/>
      <c r="BY13" s="1012"/>
      <c r="BZ13" s="1012"/>
      <c r="CA13" s="1012"/>
      <c r="CB13" s="1012"/>
      <c r="CC13" s="1013"/>
    </row>
    <row r="14" spans="1:81" ht="18" customHeight="1" x14ac:dyDescent="0.3">
      <c r="A14" s="1"/>
      <c r="B14" s="1054"/>
      <c r="C14" s="1034"/>
      <c r="D14" s="1057"/>
      <c r="E14" s="1057"/>
      <c r="F14" s="1057"/>
      <c r="G14" s="1057"/>
      <c r="H14" s="1057"/>
      <c r="I14" s="1057"/>
      <c r="J14" s="1034"/>
      <c r="K14" s="1036"/>
      <c r="L14" s="1038"/>
      <c r="M14" s="1041"/>
      <c r="N14" s="1044"/>
      <c r="O14" s="1047"/>
      <c r="P14" s="1025"/>
      <c r="Q14" s="1028"/>
      <c r="R14" s="1031"/>
      <c r="S14" s="401" t="s">
        <v>4378</v>
      </c>
      <c r="T14" s="393" t="s">
        <v>3822</v>
      </c>
      <c r="U14" s="393" t="s">
        <v>3827</v>
      </c>
      <c r="V14" s="394" t="s">
        <v>3831</v>
      </c>
      <c r="W14" s="394" t="s">
        <v>4379</v>
      </c>
      <c r="X14" s="395">
        <v>44958</v>
      </c>
      <c r="Y14" s="395" t="s">
        <v>4380</v>
      </c>
      <c r="Z14" s="395"/>
      <c r="AA14" s="395"/>
      <c r="AB14" s="396" t="s">
        <v>4360</v>
      </c>
      <c r="AC14" s="397"/>
      <c r="AD14" s="398"/>
      <c r="AE14" s="398"/>
      <c r="AF14" s="398"/>
      <c r="AG14" s="398"/>
      <c r="AH14" s="398"/>
      <c r="AI14" s="398"/>
      <c r="AJ14" s="398"/>
      <c r="AK14" s="396"/>
      <c r="AL14" s="399"/>
      <c r="AM14" s="400"/>
      <c r="AN14" s="400"/>
      <c r="AO14" s="400"/>
      <c r="AP14" s="400"/>
      <c r="AQ14" s="252"/>
      <c r="AR14" s="252"/>
      <c r="AS14" s="252"/>
      <c r="AT14" s="396" t="s">
        <v>4366</v>
      </c>
      <c r="AU14" s="399"/>
      <c r="AV14" s="400"/>
      <c r="AW14" s="400"/>
      <c r="AX14" s="400"/>
      <c r="AY14" s="400"/>
      <c r="AZ14" s="252"/>
      <c r="BA14" s="252"/>
      <c r="BB14" s="252"/>
      <c r="BC14" s="396" t="s">
        <v>4366</v>
      </c>
      <c r="BD14" s="400"/>
      <c r="BE14" s="400"/>
      <c r="BF14" s="400"/>
      <c r="BG14" s="400"/>
      <c r="BH14" s="400"/>
      <c r="BI14" s="252"/>
      <c r="BJ14" s="252"/>
      <c r="BK14" s="252"/>
      <c r="BL14" s="396" t="s">
        <v>4366</v>
      </c>
      <c r="BM14" s="399"/>
      <c r="BN14" s="400"/>
      <c r="BO14" s="400"/>
      <c r="BP14" s="400"/>
      <c r="BQ14" s="400"/>
      <c r="BR14" s="252"/>
      <c r="BS14" s="252"/>
      <c r="BT14" s="252"/>
      <c r="BU14" s="1011" t="s">
        <v>4381</v>
      </c>
      <c r="BV14" s="1012"/>
      <c r="BW14" s="1012"/>
      <c r="BX14" s="1012"/>
      <c r="BY14" s="1012"/>
      <c r="BZ14" s="1012"/>
      <c r="CA14" s="1012"/>
      <c r="CB14" s="1012"/>
      <c r="CC14" s="1013"/>
    </row>
    <row r="15" spans="1:81" ht="16.2" customHeight="1" x14ac:dyDescent="0.3">
      <c r="A15" s="1"/>
      <c r="B15" s="1054"/>
      <c r="C15" s="1034"/>
      <c r="D15" s="1057"/>
      <c r="E15" s="1057"/>
      <c r="F15" s="1057"/>
      <c r="G15" s="1057"/>
      <c r="H15" s="1057"/>
      <c r="I15" s="1057"/>
      <c r="J15" s="1034"/>
      <c r="K15" s="1036"/>
      <c r="L15" s="1038"/>
      <c r="M15" s="1041"/>
      <c r="N15" s="1044"/>
      <c r="O15" s="1047"/>
      <c r="P15" s="1025"/>
      <c r="Q15" s="1028"/>
      <c r="R15" s="1031"/>
      <c r="S15" s="401" t="s">
        <v>4382</v>
      </c>
      <c r="T15" s="393" t="s">
        <v>3822</v>
      </c>
      <c r="U15" s="393" t="s">
        <v>3827</v>
      </c>
      <c r="V15" s="394" t="s">
        <v>3830</v>
      </c>
      <c r="W15" s="394" t="s">
        <v>4383</v>
      </c>
      <c r="X15" s="395">
        <v>44958</v>
      </c>
      <c r="Y15" s="395">
        <v>45275</v>
      </c>
      <c r="Z15" s="395"/>
      <c r="AA15" s="395"/>
      <c r="AB15" s="396" t="s">
        <v>4360</v>
      </c>
      <c r="AC15" s="397"/>
      <c r="AD15" s="398">
        <v>83000000</v>
      </c>
      <c r="AE15" s="398">
        <v>83000000</v>
      </c>
      <c r="AF15" s="398"/>
      <c r="AG15" s="398"/>
      <c r="AH15" s="398"/>
      <c r="AI15" s="398"/>
      <c r="AJ15" s="398"/>
      <c r="AK15" s="396"/>
      <c r="AL15" s="399"/>
      <c r="AM15" s="400">
        <v>33200000</v>
      </c>
      <c r="AN15" s="400">
        <v>33200000</v>
      </c>
      <c r="AO15" s="400"/>
      <c r="AP15" s="400"/>
      <c r="AQ15" s="252"/>
      <c r="AR15" s="252"/>
      <c r="AS15" s="252"/>
      <c r="AT15" s="396" t="s">
        <v>4366</v>
      </c>
      <c r="AU15" s="399"/>
      <c r="AV15" s="400"/>
      <c r="AW15" s="400"/>
      <c r="AX15" s="400"/>
      <c r="AY15" s="400"/>
      <c r="AZ15" s="252"/>
      <c r="BA15" s="252"/>
      <c r="BB15" s="252"/>
      <c r="BC15" s="396" t="s">
        <v>4366</v>
      </c>
      <c r="BD15" s="400"/>
      <c r="BE15" s="400">
        <v>49800000</v>
      </c>
      <c r="BF15" s="400">
        <v>49800000</v>
      </c>
      <c r="BG15" s="400"/>
      <c r="BH15" s="400"/>
      <c r="BI15" s="252"/>
      <c r="BJ15" s="252"/>
      <c r="BK15" s="252"/>
      <c r="BL15" s="396" t="s">
        <v>4366</v>
      </c>
      <c r="BM15" s="399"/>
      <c r="BN15" s="400"/>
      <c r="BO15" s="400"/>
      <c r="BP15" s="400"/>
      <c r="BQ15" s="400"/>
      <c r="BR15" s="252"/>
      <c r="BS15" s="252"/>
      <c r="BT15" s="252"/>
      <c r="BU15" s="1011" t="s">
        <v>4384</v>
      </c>
      <c r="BV15" s="1012"/>
      <c r="BW15" s="1012"/>
      <c r="BX15" s="1012"/>
      <c r="BY15" s="1012"/>
      <c r="BZ15" s="1012"/>
      <c r="CA15" s="1012"/>
      <c r="CB15" s="1012"/>
      <c r="CC15" s="1013"/>
    </row>
    <row r="16" spans="1:81" ht="16.2" customHeight="1" x14ac:dyDescent="0.3">
      <c r="A16" s="1"/>
      <c r="B16" s="1054"/>
      <c r="C16" s="1034"/>
      <c r="D16" s="1057"/>
      <c r="E16" s="1057"/>
      <c r="F16" s="1057"/>
      <c r="G16" s="1057"/>
      <c r="H16" s="1057"/>
      <c r="I16" s="1057"/>
      <c r="J16" s="1034"/>
      <c r="K16" s="1036"/>
      <c r="L16" s="1038"/>
      <c r="M16" s="1041"/>
      <c r="N16" s="1044"/>
      <c r="O16" s="1047"/>
      <c r="P16" s="1025"/>
      <c r="Q16" s="1028"/>
      <c r="R16" s="1031"/>
      <c r="S16" s="401" t="s">
        <v>4385</v>
      </c>
      <c r="T16" s="393" t="s">
        <v>3822</v>
      </c>
      <c r="U16" s="393" t="s">
        <v>3827</v>
      </c>
      <c r="V16" s="394" t="s">
        <v>3831</v>
      </c>
      <c r="W16" s="394" t="s">
        <v>4386</v>
      </c>
      <c r="X16" s="395">
        <v>44958</v>
      </c>
      <c r="Y16" s="395">
        <v>45275</v>
      </c>
      <c r="Z16" s="395"/>
      <c r="AA16" s="395"/>
      <c r="AB16" s="396" t="s">
        <v>4360</v>
      </c>
      <c r="AC16" s="397"/>
      <c r="AD16" s="398"/>
      <c r="AE16" s="398"/>
      <c r="AF16" s="398"/>
      <c r="AG16" s="398"/>
      <c r="AH16" s="398"/>
      <c r="AI16" s="398"/>
      <c r="AJ16" s="398"/>
      <c r="AK16" s="396"/>
      <c r="AL16" s="399"/>
      <c r="AM16" s="400"/>
      <c r="AN16" s="400"/>
      <c r="AO16" s="400"/>
      <c r="AP16" s="400"/>
      <c r="AQ16" s="252"/>
      <c r="AR16" s="252"/>
      <c r="AS16" s="252"/>
      <c r="AT16" s="396" t="s">
        <v>4366</v>
      </c>
      <c r="AU16" s="399"/>
      <c r="AV16" s="400"/>
      <c r="AW16" s="400"/>
      <c r="AX16" s="400"/>
      <c r="AY16" s="400"/>
      <c r="AZ16" s="252"/>
      <c r="BA16" s="252"/>
      <c r="BB16" s="252"/>
      <c r="BC16" s="396" t="s">
        <v>4366</v>
      </c>
      <c r="BD16" s="399"/>
      <c r="BE16" s="400"/>
      <c r="BF16" s="400"/>
      <c r="BG16" s="400"/>
      <c r="BH16" s="400"/>
      <c r="BI16" s="252"/>
      <c r="BJ16" s="252"/>
      <c r="BK16" s="252"/>
      <c r="BL16" s="396" t="s">
        <v>4366</v>
      </c>
      <c r="BM16" s="399"/>
      <c r="BN16" s="400"/>
      <c r="BO16" s="400"/>
      <c r="BP16" s="400"/>
      <c r="BQ16" s="400"/>
      <c r="BR16" s="252"/>
      <c r="BS16" s="252"/>
      <c r="BT16" s="252"/>
      <c r="BU16" s="1011" t="s">
        <v>4387</v>
      </c>
      <c r="BV16" s="1012"/>
      <c r="BW16" s="1012"/>
      <c r="BX16" s="1012"/>
      <c r="BY16" s="1012"/>
      <c r="BZ16" s="1012"/>
      <c r="CA16" s="1012"/>
      <c r="CB16" s="1012"/>
      <c r="CC16" s="1013"/>
    </row>
    <row r="17" spans="1:81" ht="16.2" customHeight="1" x14ac:dyDescent="0.3">
      <c r="A17" s="1"/>
      <c r="B17" s="1054"/>
      <c r="C17" s="1034"/>
      <c r="D17" s="1057"/>
      <c r="E17" s="1057"/>
      <c r="F17" s="1057"/>
      <c r="G17" s="1057"/>
      <c r="H17" s="1057"/>
      <c r="I17" s="1057"/>
      <c r="J17" s="1034"/>
      <c r="K17" s="1036"/>
      <c r="L17" s="1038"/>
      <c r="M17" s="1041"/>
      <c r="N17" s="1044"/>
      <c r="O17" s="1047"/>
      <c r="P17" s="1025"/>
      <c r="Q17" s="1028"/>
      <c r="R17" s="1031"/>
      <c r="S17" s="401" t="s">
        <v>4388</v>
      </c>
      <c r="T17" s="393" t="s">
        <v>4389</v>
      </c>
      <c r="U17" s="393" t="s">
        <v>3827</v>
      </c>
      <c r="V17" s="394" t="s">
        <v>3830</v>
      </c>
      <c r="W17" s="394" t="s">
        <v>4390</v>
      </c>
      <c r="X17" s="395">
        <v>45122</v>
      </c>
      <c r="Y17" s="395">
        <v>44423</v>
      </c>
      <c r="Z17" s="395"/>
      <c r="AA17" s="395"/>
      <c r="AB17" s="396" t="s">
        <v>4360</v>
      </c>
      <c r="AC17" s="397"/>
      <c r="AD17" s="398">
        <v>40000000</v>
      </c>
      <c r="AE17" s="398">
        <v>40000000</v>
      </c>
      <c r="AF17" s="398"/>
      <c r="AG17" s="398"/>
      <c r="AH17" s="398"/>
      <c r="AI17" s="398"/>
      <c r="AJ17" s="398"/>
      <c r="AK17" s="396"/>
      <c r="AL17" s="399"/>
      <c r="AM17" s="400"/>
      <c r="AN17" s="400"/>
      <c r="AO17" s="400"/>
      <c r="AP17" s="400"/>
      <c r="AQ17" s="252"/>
      <c r="AR17" s="252"/>
      <c r="AS17" s="252"/>
      <c r="AT17" s="396" t="s">
        <v>4366</v>
      </c>
      <c r="AU17" s="399"/>
      <c r="AV17" s="400">
        <v>40000000</v>
      </c>
      <c r="AW17" s="400">
        <v>40000000</v>
      </c>
      <c r="AX17" s="400"/>
      <c r="AY17" s="400"/>
      <c r="AZ17" s="252"/>
      <c r="BA17" s="252"/>
      <c r="BB17" s="252"/>
      <c r="BC17" s="396" t="s">
        <v>4366</v>
      </c>
      <c r="BD17" s="399"/>
      <c r="BE17" s="400"/>
      <c r="BF17" s="400"/>
      <c r="BG17" s="400"/>
      <c r="BH17" s="400"/>
      <c r="BI17" s="252"/>
      <c r="BJ17" s="252"/>
      <c r="BK17" s="252"/>
      <c r="BL17" s="396" t="s">
        <v>4366</v>
      </c>
      <c r="BM17" s="399"/>
      <c r="BN17" s="400"/>
      <c r="BO17" s="400"/>
      <c r="BP17" s="400"/>
      <c r="BQ17" s="400"/>
      <c r="BR17" s="252"/>
      <c r="BS17" s="252"/>
      <c r="BT17" s="252"/>
      <c r="BU17" s="1008" t="s">
        <v>4391</v>
      </c>
      <c r="BV17" s="1009"/>
      <c r="BW17" s="1009"/>
      <c r="BX17" s="1009"/>
      <c r="BY17" s="1009"/>
      <c r="BZ17" s="1009"/>
      <c r="CA17" s="1009"/>
      <c r="CB17" s="1009"/>
      <c r="CC17" s="1010"/>
    </row>
    <row r="18" spans="1:81" ht="16.2" customHeight="1" x14ac:dyDescent="0.3">
      <c r="A18" s="1"/>
      <c r="B18" s="1054"/>
      <c r="C18" s="1034"/>
      <c r="D18" s="1057"/>
      <c r="E18" s="1057"/>
      <c r="F18" s="1057"/>
      <c r="G18" s="1057"/>
      <c r="H18" s="1057"/>
      <c r="I18" s="1057"/>
      <c r="J18" s="1034"/>
      <c r="K18" s="1036"/>
      <c r="L18" s="1038"/>
      <c r="M18" s="1041"/>
      <c r="N18" s="1044"/>
      <c r="O18" s="1047"/>
      <c r="P18" s="1025"/>
      <c r="Q18" s="1028"/>
      <c r="R18" s="1031"/>
      <c r="S18" s="401" t="s">
        <v>4392</v>
      </c>
      <c r="T18" s="393" t="s">
        <v>4393</v>
      </c>
      <c r="U18" s="393" t="s">
        <v>3827</v>
      </c>
      <c r="V18" s="394" t="s">
        <v>3830</v>
      </c>
      <c r="W18" s="394" t="s">
        <v>4394</v>
      </c>
      <c r="X18" s="395">
        <v>45107</v>
      </c>
      <c r="Y18" s="395">
        <v>45122</v>
      </c>
      <c r="Z18" s="395"/>
      <c r="AA18" s="395"/>
      <c r="AB18" s="396" t="s">
        <v>4360</v>
      </c>
      <c r="AC18" s="397"/>
      <c r="AD18" s="398">
        <v>10000000</v>
      </c>
      <c r="AE18" s="398">
        <v>10000000</v>
      </c>
      <c r="AF18" s="398"/>
      <c r="AG18" s="398"/>
      <c r="AH18" s="398"/>
      <c r="AI18" s="398"/>
      <c r="AJ18" s="398"/>
      <c r="AK18" s="396"/>
      <c r="AL18" s="399"/>
      <c r="AM18" s="400"/>
      <c r="AN18" s="400"/>
      <c r="AO18" s="400"/>
      <c r="AP18" s="400"/>
      <c r="AQ18" s="252"/>
      <c r="AR18" s="252"/>
      <c r="AS18" s="252"/>
      <c r="AT18" s="396" t="s">
        <v>4366</v>
      </c>
      <c r="AU18" s="399"/>
      <c r="AV18" s="400">
        <v>10000000</v>
      </c>
      <c r="AW18" s="400">
        <v>10000000</v>
      </c>
      <c r="AX18" s="400"/>
      <c r="AY18" s="400"/>
      <c r="AZ18" s="252"/>
      <c r="BA18" s="252"/>
      <c r="BB18" s="252"/>
      <c r="BC18" s="396" t="s">
        <v>4366</v>
      </c>
      <c r="BD18" s="399"/>
      <c r="BE18" s="400"/>
      <c r="BF18" s="400"/>
      <c r="BG18" s="400"/>
      <c r="BH18" s="400"/>
      <c r="BI18" s="252"/>
      <c r="BJ18" s="252"/>
      <c r="BK18" s="252"/>
      <c r="BL18" s="396" t="s">
        <v>4366</v>
      </c>
      <c r="BM18" s="399"/>
      <c r="BN18" s="400"/>
      <c r="BO18" s="400"/>
      <c r="BP18" s="400"/>
      <c r="BQ18" s="400"/>
      <c r="BR18" s="252"/>
      <c r="BS18" s="252"/>
      <c r="BT18" s="252"/>
      <c r="BU18" s="1011" t="s">
        <v>4395</v>
      </c>
      <c r="BV18" s="1012"/>
      <c r="BW18" s="1012"/>
      <c r="BX18" s="1012"/>
      <c r="BY18" s="1012"/>
      <c r="BZ18" s="1012"/>
      <c r="CA18" s="1012"/>
      <c r="CB18" s="1012"/>
      <c r="CC18" s="1013"/>
    </row>
    <row r="19" spans="1:81" ht="16.2" customHeight="1" x14ac:dyDescent="0.3">
      <c r="A19" s="1"/>
      <c r="B19" s="1054"/>
      <c r="C19" s="1034"/>
      <c r="D19" s="1057"/>
      <c r="E19" s="1057"/>
      <c r="F19" s="1057"/>
      <c r="G19" s="1057"/>
      <c r="H19" s="1057"/>
      <c r="I19" s="1057"/>
      <c r="J19" s="1034"/>
      <c r="K19" s="1036"/>
      <c r="L19" s="1038"/>
      <c r="M19" s="1041"/>
      <c r="N19" s="1044"/>
      <c r="O19" s="1047"/>
      <c r="P19" s="1025"/>
      <c r="Q19" s="1028"/>
      <c r="R19" s="1031"/>
      <c r="S19" s="401" t="s">
        <v>4396</v>
      </c>
      <c r="T19" s="393" t="s">
        <v>3822</v>
      </c>
      <c r="U19" s="393" t="s">
        <v>3827</v>
      </c>
      <c r="V19" s="394" t="s">
        <v>3830</v>
      </c>
      <c r="W19" s="394" t="s">
        <v>4397</v>
      </c>
      <c r="X19" s="395">
        <v>45108</v>
      </c>
      <c r="Y19" s="395">
        <v>45275</v>
      </c>
      <c r="Z19" s="395"/>
      <c r="AA19" s="395"/>
      <c r="AB19" s="396" t="s">
        <v>4360</v>
      </c>
      <c r="AC19" s="397"/>
      <c r="AD19" s="398">
        <v>600000000</v>
      </c>
      <c r="AE19" s="398">
        <v>600000000</v>
      </c>
      <c r="AF19" s="398"/>
      <c r="AG19" s="398"/>
      <c r="AH19" s="398"/>
      <c r="AI19" s="398"/>
      <c r="AJ19" s="398"/>
      <c r="AK19" s="396" t="s">
        <v>4360</v>
      </c>
      <c r="AL19" s="399"/>
      <c r="AM19" s="400">
        <v>200000000</v>
      </c>
      <c r="AN19" s="400">
        <v>200000000</v>
      </c>
      <c r="AO19" s="400"/>
      <c r="AP19" s="400"/>
      <c r="AQ19" s="252"/>
      <c r="AR19" s="252"/>
      <c r="AS19" s="252"/>
      <c r="AT19" s="396" t="s">
        <v>4366</v>
      </c>
      <c r="AU19" s="399"/>
      <c r="AV19" s="400">
        <v>200000000</v>
      </c>
      <c r="AW19" s="400">
        <v>200000000</v>
      </c>
      <c r="AX19" s="400"/>
      <c r="AY19" s="400"/>
      <c r="AZ19" s="252"/>
      <c r="BA19" s="252"/>
      <c r="BB19" s="252"/>
      <c r="BC19" s="396" t="s">
        <v>4366</v>
      </c>
      <c r="BD19" s="399"/>
      <c r="BE19" s="400">
        <v>200000000</v>
      </c>
      <c r="BF19" s="400">
        <v>200000000</v>
      </c>
      <c r="BG19" s="400"/>
      <c r="BH19" s="400"/>
      <c r="BI19" s="252"/>
      <c r="BJ19" s="252"/>
      <c r="BK19" s="252"/>
      <c r="BL19" s="396" t="s">
        <v>4366</v>
      </c>
      <c r="BM19" s="399"/>
      <c r="BN19" s="400"/>
      <c r="BO19" s="400"/>
      <c r="BP19" s="400"/>
      <c r="BQ19" s="400"/>
      <c r="BR19" s="252"/>
      <c r="BS19" s="252"/>
      <c r="BT19" s="252"/>
      <c r="BU19" s="1014" t="s">
        <v>4398</v>
      </c>
      <c r="BV19" s="1015"/>
      <c r="BW19" s="1015"/>
      <c r="BX19" s="1015"/>
      <c r="BY19" s="1015"/>
      <c r="BZ19" s="1015"/>
      <c r="CA19" s="1015"/>
      <c r="CB19" s="1015"/>
      <c r="CC19" s="1016"/>
    </row>
    <row r="20" spans="1:81" ht="16.2" customHeight="1" x14ac:dyDescent="0.3">
      <c r="A20" s="1"/>
      <c r="B20" s="1054"/>
      <c r="C20" s="1034"/>
      <c r="D20" s="1057"/>
      <c r="E20" s="1057"/>
      <c r="F20" s="1057"/>
      <c r="G20" s="1057"/>
      <c r="H20" s="1057"/>
      <c r="I20" s="1057"/>
      <c r="J20" s="1034"/>
      <c r="K20" s="1036"/>
      <c r="L20" s="1038"/>
      <c r="M20" s="1041"/>
      <c r="N20" s="1044"/>
      <c r="O20" s="1047"/>
      <c r="P20" s="1025"/>
      <c r="Q20" s="1028"/>
      <c r="R20" s="1031"/>
      <c r="S20" s="401" t="s">
        <v>4399</v>
      </c>
      <c r="T20" s="393" t="s">
        <v>3822</v>
      </c>
      <c r="U20" s="393" t="s">
        <v>3827</v>
      </c>
      <c r="V20" s="394" t="s">
        <v>3831</v>
      </c>
      <c r="W20" s="394" t="s">
        <v>4400</v>
      </c>
      <c r="X20" s="395">
        <v>45231</v>
      </c>
      <c r="Y20" s="395">
        <v>45290</v>
      </c>
      <c r="Z20" s="395"/>
      <c r="AA20" s="395"/>
      <c r="AB20" s="396" t="s">
        <v>4360</v>
      </c>
      <c r="AC20" s="397"/>
      <c r="AD20" s="398"/>
      <c r="AE20" s="398"/>
      <c r="AF20" s="398"/>
      <c r="AG20" s="398"/>
      <c r="AH20" s="398"/>
      <c r="AI20" s="398"/>
      <c r="AJ20" s="398"/>
      <c r="AK20" s="396" t="s">
        <v>4360</v>
      </c>
      <c r="AL20" s="399"/>
      <c r="AM20" s="400"/>
      <c r="AN20" s="400"/>
      <c r="AO20" s="400"/>
      <c r="AP20" s="400"/>
      <c r="AQ20" s="252"/>
      <c r="AR20" s="252"/>
      <c r="AS20" s="252"/>
      <c r="AT20" s="396" t="s">
        <v>4360</v>
      </c>
      <c r="AU20" s="399"/>
      <c r="AV20" s="400"/>
      <c r="AW20" s="400"/>
      <c r="AX20" s="400"/>
      <c r="AY20" s="400"/>
      <c r="AZ20" s="252"/>
      <c r="BA20" s="252"/>
      <c r="BB20" s="252"/>
      <c r="BC20" s="396" t="s">
        <v>4366</v>
      </c>
      <c r="BD20" s="399"/>
      <c r="BE20" s="400"/>
      <c r="BF20" s="400"/>
      <c r="BG20" s="400"/>
      <c r="BH20" s="400"/>
      <c r="BI20" s="252"/>
      <c r="BJ20" s="252"/>
      <c r="BK20" s="252"/>
      <c r="BL20" s="396" t="s">
        <v>4366</v>
      </c>
      <c r="BM20" s="399"/>
      <c r="BN20" s="400"/>
      <c r="BO20" s="400"/>
      <c r="BP20" s="400"/>
      <c r="BQ20" s="400"/>
      <c r="BR20" s="252"/>
      <c r="BS20" s="252"/>
      <c r="BT20" s="252"/>
      <c r="BU20" s="1011" t="s">
        <v>4401</v>
      </c>
      <c r="BV20" s="1012"/>
      <c r="BW20" s="1012"/>
      <c r="BX20" s="1012"/>
      <c r="BY20" s="1012"/>
      <c r="BZ20" s="1012"/>
      <c r="CA20" s="1012"/>
      <c r="CB20" s="1012"/>
      <c r="CC20" s="1013"/>
    </row>
    <row r="21" spans="1:81" ht="16.2" customHeight="1" thickBot="1" x14ac:dyDescent="0.35">
      <c r="B21" s="1055"/>
      <c r="C21" s="1035"/>
      <c r="D21" s="1058"/>
      <c r="E21" s="1058"/>
      <c r="F21" s="1058"/>
      <c r="G21" s="1058"/>
      <c r="H21" s="1058"/>
      <c r="I21" s="1058"/>
      <c r="J21" s="1035"/>
      <c r="K21" s="1036"/>
      <c r="L21" s="1039"/>
      <c r="M21" s="1042"/>
      <c r="N21" s="1045"/>
      <c r="O21" s="1048"/>
      <c r="P21" s="1026"/>
      <c r="Q21" s="1029"/>
      <c r="R21" s="1032"/>
      <c r="S21" s="401"/>
      <c r="T21" s="393"/>
      <c r="U21" s="393"/>
      <c r="V21" s="394"/>
      <c r="W21" s="394"/>
      <c r="X21" s="395"/>
      <c r="Y21" s="395"/>
      <c r="Z21" s="395"/>
      <c r="AA21" s="395"/>
      <c r="AB21" s="396" t="s">
        <v>4360</v>
      </c>
      <c r="AC21" s="397"/>
      <c r="AD21" s="398"/>
      <c r="AE21" s="398"/>
      <c r="AF21" s="398"/>
      <c r="AG21" s="398"/>
      <c r="AH21" s="398"/>
      <c r="AI21" s="398"/>
      <c r="AJ21" s="398"/>
      <c r="AK21" s="396" t="s">
        <v>4360</v>
      </c>
      <c r="AL21" s="399"/>
      <c r="AM21" s="400"/>
      <c r="AN21" s="400"/>
      <c r="AO21" s="400"/>
      <c r="AP21" s="400"/>
      <c r="AQ21" s="252"/>
      <c r="AR21" s="252"/>
      <c r="AS21" s="252"/>
      <c r="AT21" s="396" t="s">
        <v>4360</v>
      </c>
      <c r="AU21" s="399"/>
      <c r="AV21" s="400"/>
      <c r="AW21" s="400"/>
      <c r="AX21" s="400"/>
      <c r="AY21" s="400"/>
      <c r="AZ21" s="252"/>
      <c r="BA21" s="252"/>
      <c r="BB21" s="252"/>
      <c r="BC21" s="396" t="s">
        <v>4366</v>
      </c>
      <c r="BD21" s="399"/>
      <c r="BE21" s="400"/>
      <c r="BF21" s="400"/>
      <c r="BG21" s="400"/>
      <c r="BH21" s="400"/>
      <c r="BI21" s="252"/>
      <c r="BJ21" s="252"/>
      <c r="BK21" s="252"/>
      <c r="BL21" s="396" t="s">
        <v>4366</v>
      </c>
      <c r="BM21" s="399"/>
      <c r="BN21" s="400"/>
      <c r="BO21" s="400"/>
      <c r="BP21" s="400"/>
      <c r="BQ21" s="400"/>
      <c r="BR21" s="252"/>
      <c r="BS21" s="252"/>
      <c r="BT21" s="252"/>
      <c r="BU21" s="1011" t="s">
        <v>4402</v>
      </c>
      <c r="BV21" s="1012"/>
      <c r="BW21" s="1012"/>
      <c r="BX21" s="1012"/>
      <c r="BY21" s="1012"/>
      <c r="BZ21" s="1012"/>
      <c r="CA21" s="1012"/>
      <c r="CB21" s="1012"/>
      <c r="CC21" s="1013"/>
    </row>
    <row r="22" spans="1:81" s="58" customFormat="1" ht="40.200000000000003" customHeight="1" thickTop="1" x14ac:dyDescent="0.3">
      <c r="A22" s="34"/>
      <c r="B22" s="1017" t="s">
        <v>22</v>
      </c>
      <c r="C22" s="1021" t="s">
        <v>25</v>
      </c>
      <c r="D22" s="871">
        <v>2201</v>
      </c>
      <c r="E22" s="851" t="s">
        <v>3922</v>
      </c>
      <c r="F22" s="851">
        <v>22010071</v>
      </c>
      <c r="G22" s="851" t="s">
        <v>4403</v>
      </c>
      <c r="H22" s="851" t="s">
        <v>4404</v>
      </c>
      <c r="I22" s="851">
        <v>2022004540031</v>
      </c>
      <c r="J22" s="1005">
        <v>1</v>
      </c>
      <c r="K22" s="854" t="str">
        <f>[2]Metas!K5</f>
        <v>% de los niños y niñas que transitan de la oferta del ICBF y el DPS ingresan al grado de Transición</v>
      </c>
      <c r="L22" s="857">
        <v>100</v>
      </c>
      <c r="M22" s="860">
        <v>100</v>
      </c>
      <c r="N22" s="836">
        <v>0</v>
      </c>
      <c r="O22" s="839">
        <v>0</v>
      </c>
      <c r="P22" s="863">
        <v>0</v>
      </c>
      <c r="Q22" s="866">
        <v>100</v>
      </c>
      <c r="R22" s="812">
        <v>1</v>
      </c>
      <c r="S22" s="402" t="s">
        <v>4405</v>
      </c>
      <c r="T22" s="403" t="s">
        <v>3822</v>
      </c>
      <c r="U22" s="404" t="s">
        <v>3827</v>
      </c>
      <c r="V22" s="404" t="s">
        <v>3831</v>
      </c>
      <c r="W22" s="405" t="s">
        <v>4406</v>
      </c>
      <c r="X22" s="406">
        <v>45017</v>
      </c>
      <c r="Y22" s="406">
        <v>45024</v>
      </c>
      <c r="Z22" s="406"/>
      <c r="AA22" s="407"/>
      <c r="AB22" s="892">
        <v>1</v>
      </c>
      <c r="AC22" s="827">
        <f>+L22</f>
        <v>100</v>
      </c>
      <c r="AD22" s="999">
        <f>+AM22+AV22+BE22+BN22</f>
        <v>30</v>
      </c>
      <c r="AE22" s="999">
        <f>+AN23+AW23+BF23+BO23</f>
        <v>0</v>
      </c>
      <c r="AF22" s="44">
        <f t="shared" ref="AE22:AJ37" si="0">+AO22+AX22+BG22+BP22</f>
        <v>0</v>
      </c>
      <c r="AG22" s="44">
        <f t="shared" si="0"/>
        <v>0</v>
      </c>
      <c r="AH22" s="44">
        <f t="shared" si="0"/>
        <v>0</v>
      </c>
      <c r="AI22" s="44">
        <f t="shared" si="0"/>
        <v>0</v>
      </c>
      <c r="AJ22" s="44">
        <f t="shared" si="0"/>
        <v>0</v>
      </c>
      <c r="AK22" s="812">
        <f>+$J22</f>
        <v>1</v>
      </c>
      <c r="AL22" s="990">
        <f>+N22</f>
        <v>0</v>
      </c>
      <c r="AM22" s="44">
        <f>SUM(AN22:AS22)</f>
        <v>0</v>
      </c>
      <c r="AN22" s="35"/>
      <c r="AO22" s="35"/>
      <c r="AP22" s="35"/>
      <c r="AQ22" s="35"/>
      <c r="AR22" s="35"/>
      <c r="AS22" s="35"/>
      <c r="AT22" s="812">
        <f>+$J22</f>
        <v>1</v>
      </c>
      <c r="AU22" s="993">
        <f>+O22</f>
        <v>0</v>
      </c>
      <c r="AV22" s="44">
        <f>SUM(AW22:BB22)</f>
        <v>0</v>
      </c>
      <c r="AW22" s="35"/>
      <c r="AX22" s="35"/>
      <c r="AY22" s="35"/>
      <c r="AZ22" s="35"/>
      <c r="BA22" s="35"/>
      <c r="BB22" s="35"/>
      <c r="BC22" s="812">
        <f>+$J22</f>
        <v>1</v>
      </c>
      <c r="BD22" s="996">
        <f>+P22</f>
        <v>0</v>
      </c>
      <c r="BE22" s="44">
        <f>SUM(BF22:BK22)</f>
        <v>0</v>
      </c>
      <c r="BF22" s="35"/>
      <c r="BG22" s="35"/>
      <c r="BH22" s="35"/>
      <c r="BI22" s="35"/>
      <c r="BJ22" s="35"/>
      <c r="BK22" s="35"/>
      <c r="BL22" s="812">
        <f>+$J22</f>
        <v>1</v>
      </c>
      <c r="BM22" s="987">
        <f>+Q22</f>
        <v>100</v>
      </c>
      <c r="BN22" s="999">
        <f>SUM(BO22:BT22)</f>
        <v>30</v>
      </c>
      <c r="BO22" s="1002">
        <v>30</v>
      </c>
      <c r="BP22" s="1002"/>
      <c r="BQ22" s="35"/>
      <c r="BR22" s="35"/>
      <c r="BS22" s="35"/>
      <c r="BT22" s="35"/>
      <c r="BU22" s="818"/>
      <c r="BV22" s="819"/>
      <c r="BW22" s="819"/>
      <c r="BX22" s="819"/>
      <c r="BY22" s="819"/>
      <c r="BZ22" s="819"/>
      <c r="CA22" s="819"/>
      <c r="CB22" s="819"/>
      <c r="CC22" s="820"/>
    </row>
    <row r="23" spans="1:81" s="58" customFormat="1" ht="40.200000000000003" customHeight="1" x14ac:dyDescent="0.3">
      <c r="A23" s="34"/>
      <c r="B23" s="1018"/>
      <c r="C23" s="1022"/>
      <c r="D23" s="872"/>
      <c r="E23" s="852"/>
      <c r="F23" s="852"/>
      <c r="G23" s="852"/>
      <c r="H23" s="852"/>
      <c r="I23" s="852"/>
      <c r="J23" s="1006"/>
      <c r="K23" s="855"/>
      <c r="L23" s="858"/>
      <c r="M23" s="861"/>
      <c r="N23" s="837"/>
      <c r="O23" s="840"/>
      <c r="P23" s="864"/>
      <c r="Q23" s="867"/>
      <c r="R23" s="813"/>
      <c r="S23" s="408" t="s">
        <v>4407</v>
      </c>
      <c r="T23" s="409" t="s">
        <v>3822</v>
      </c>
      <c r="U23" s="236" t="s">
        <v>3827</v>
      </c>
      <c r="V23" s="236" t="s">
        <v>3831</v>
      </c>
      <c r="W23" s="39" t="s">
        <v>4408</v>
      </c>
      <c r="X23" s="31">
        <v>45139</v>
      </c>
      <c r="Y23" s="31">
        <v>45199</v>
      </c>
      <c r="Z23" s="31"/>
      <c r="AA23" s="410"/>
      <c r="AB23" s="892"/>
      <c r="AC23" s="828"/>
      <c r="AD23" s="1000"/>
      <c r="AE23" s="1000"/>
      <c r="AF23" s="51">
        <f t="shared" si="0"/>
        <v>0</v>
      </c>
      <c r="AG23" s="51">
        <f t="shared" si="0"/>
        <v>0</v>
      </c>
      <c r="AH23" s="51">
        <f t="shared" si="0"/>
        <v>0</v>
      </c>
      <c r="AI23" s="51">
        <f t="shared" si="0"/>
        <v>0</v>
      </c>
      <c r="AJ23" s="51">
        <f t="shared" si="0"/>
        <v>0</v>
      </c>
      <c r="AK23" s="813"/>
      <c r="AL23" s="991"/>
      <c r="AM23" s="51">
        <f t="shared" ref="AM23:AM92" si="1">SUM(AN23:AS23)</f>
        <v>0</v>
      </c>
      <c r="AN23" s="336"/>
      <c r="AO23" s="336"/>
      <c r="AP23" s="336"/>
      <c r="AQ23" s="336"/>
      <c r="AR23" s="336"/>
      <c r="AS23" s="336"/>
      <c r="AT23" s="813"/>
      <c r="AU23" s="994"/>
      <c r="AV23" s="51">
        <f t="shared" ref="AV23:AV92" si="2">SUM(AW23:BB23)</f>
        <v>0</v>
      </c>
      <c r="AW23" s="336"/>
      <c r="AX23" s="336"/>
      <c r="AY23" s="336"/>
      <c r="AZ23" s="336"/>
      <c r="BA23" s="336"/>
      <c r="BB23" s="336"/>
      <c r="BC23" s="813"/>
      <c r="BD23" s="997"/>
      <c r="BE23" s="51">
        <f t="shared" ref="BE23:BE92" si="3">SUM(BF23:BK23)</f>
        <v>0</v>
      </c>
      <c r="BF23" s="336"/>
      <c r="BG23" s="336"/>
      <c r="BH23" s="336"/>
      <c r="BI23" s="336"/>
      <c r="BJ23" s="336"/>
      <c r="BK23" s="336"/>
      <c r="BL23" s="813"/>
      <c r="BM23" s="988"/>
      <c r="BN23" s="1000"/>
      <c r="BO23" s="1003"/>
      <c r="BP23" s="1003"/>
      <c r="BQ23" s="336"/>
      <c r="BR23" s="336"/>
      <c r="BS23" s="336"/>
      <c r="BT23" s="336"/>
      <c r="BU23" s="821"/>
      <c r="BV23" s="822"/>
      <c r="BW23" s="822"/>
      <c r="BX23" s="822"/>
      <c r="BY23" s="822"/>
      <c r="BZ23" s="822"/>
      <c r="CA23" s="822"/>
      <c r="CB23" s="822"/>
      <c r="CC23" s="823"/>
    </row>
    <row r="24" spans="1:81" s="58" customFormat="1" ht="40.200000000000003" customHeight="1" x14ac:dyDescent="0.3">
      <c r="A24" s="34"/>
      <c r="B24" s="1018"/>
      <c r="C24" s="1022"/>
      <c r="D24" s="872"/>
      <c r="E24" s="852"/>
      <c r="F24" s="852"/>
      <c r="G24" s="852"/>
      <c r="H24" s="852"/>
      <c r="I24" s="852"/>
      <c r="J24" s="1006"/>
      <c r="K24" s="855"/>
      <c r="L24" s="858"/>
      <c r="M24" s="861"/>
      <c r="N24" s="837"/>
      <c r="O24" s="840"/>
      <c r="P24" s="864"/>
      <c r="Q24" s="867"/>
      <c r="R24" s="813"/>
      <c r="S24" s="408" t="s">
        <v>4409</v>
      </c>
      <c r="T24" s="409" t="s">
        <v>3822</v>
      </c>
      <c r="U24" s="236" t="s">
        <v>3827</v>
      </c>
      <c r="V24" s="236" t="s">
        <v>3831</v>
      </c>
      <c r="W24" s="39" t="s">
        <v>4410</v>
      </c>
      <c r="X24" s="31">
        <v>45139</v>
      </c>
      <c r="Y24" s="31">
        <v>45199</v>
      </c>
      <c r="Z24" s="31"/>
      <c r="AA24" s="410"/>
      <c r="AB24" s="892"/>
      <c r="AC24" s="828"/>
      <c r="AD24" s="1000"/>
      <c r="AE24" s="1000"/>
      <c r="AF24" s="51">
        <f t="shared" si="0"/>
        <v>0</v>
      </c>
      <c r="AG24" s="51">
        <f t="shared" si="0"/>
        <v>0</v>
      </c>
      <c r="AH24" s="51">
        <f t="shared" si="0"/>
        <v>0</v>
      </c>
      <c r="AI24" s="51">
        <f t="shared" si="0"/>
        <v>0</v>
      </c>
      <c r="AJ24" s="51">
        <f t="shared" si="0"/>
        <v>0</v>
      </c>
      <c r="AK24" s="813"/>
      <c r="AL24" s="991"/>
      <c r="AM24" s="51">
        <f t="shared" si="1"/>
        <v>0</v>
      </c>
      <c r="AN24" s="336"/>
      <c r="AO24" s="336"/>
      <c r="AP24" s="336"/>
      <c r="AQ24" s="336"/>
      <c r="AR24" s="336"/>
      <c r="AS24" s="336"/>
      <c r="AT24" s="813"/>
      <c r="AU24" s="994"/>
      <c r="AV24" s="51">
        <f t="shared" si="2"/>
        <v>0</v>
      </c>
      <c r="AW24" s="336"/>
      <c r="AX24" s="336"/>
      <c r="AY24" s="336"/>
      <c r="AZ24" s="336"/>
      <c r="BA24" s="336"/>
      <c r="BB24" s="336"/>
      <c r="BC24" s="813"/>
      <c r="BD24" s="997"/>
      <c r="BE24" s="51">
        <f t="shared" si="3"/>
        <v>0</v>
      </c>
      <c r="BF24" s="336"/>
      <c r="BG24" s="336"/>
      <c r="BH24" s="336"/>
      <c r="BI24" s="336"/>
      <c r="BJ24" s="336"/>
      <c r="BK24" s="336"/>
      <c r="BL24" s="813"/>
      <c r="BM24" s="988"/>
      <c r="BN24" s="1000"/>
      <c r="BO24" s="1003"/>
      <c r="BP24" s="1003"/>
      <c r="BQ24" s="336"/>
      <c r="BR24" s="336"/>
      <c r="BS24" s="336"/>
      <c r="BT24" s="336"/>
      <c r="BU24" s="821"/>
      <c r="BV24" s="822"/>
      <c r="BW24" s="822"/>
      <c r="BX24" s="822"/>
      <c r="BY24" s="822"/>
      <c r="BZ24" s="822"/>
      <c r="CA24" s="822"/>
      <c r="CB24" s="822"/>
      <c r="CC24" s="823"/>
    </row>
    <row r="25" spans="1:81" s="58" customFormat="1" ht="40.200000000000003" customHeight="1" thickBot="1" x14ac:dyDescent="0.35">
      <c r="A25" s="34"/>
      <c r="B25" s="1018"/>
      <c r="C25" s="1022"/>
      <c r="D25" s="873"/>
      <c r="E25" s="853"/>
      <c r="F25" s="853"/>
      <c r="G25" s="853"/>
      <c r="H25" s="853"/>
      <c r="I25" s="853"/>
      <c r="J25" s="1007"/>
      <c r="K25" s="856"/>
      <c r="L25" s="859"/>
      <c r="M25" s="862"/>
      <c r="N25" s="838"/>
      <c r="O25" s="841"/>
      <c r="P25" s="865"/>
      <c r="Q25" s="874"/>
      <c r="R25" s="814"/>
      <c r="S25" s="411" t="s">
        <v>4411</v>
      </c>
      <c r="T25" s="412" t="s">
        <v>3822</v>
      </c>
      <c r="U25" s="413" t="s">
        <v>3827</v>
      </c>
      <c r="V25" s="413" t="s">
        <v>3831</v>
      </c>
      <c r="W25" s="414" t="s">
        <v>4412</v>
      </c>
      <c r="X25" s="415">
        <v>45261</v>
      </c>
      <c r="Y25" s="415">
        <v>45270</v>
      </c>
      <c r="Z25" s="415"/>
      <c r="AA25" s="416"/>
      <c r="AB25" s="893"/>
      <c r="AC25" s="829"/>
      <c r="AD25" s="1001"/>
      <c r="AE25" s="1001"/>
      <c r="AF25" s="46">
        <f t="shared" si="0"/>
        <v>0</v>
      </c>
      <c r="AG25" s="46">
        <f t="shared" si="0"/>
        <v>0</v>
      </c>
      <c r="AH25" s="46">
        <f t="shared" si="0"/>
        <v>0</v>
      </c>
      <c r="AI25" s="46">
        <f t="shared" si="0"/>
        <v>0</v>
      </c>
      <c r="AJ25" s="46">
        <f t="shared" si="0"/>
        <v>0</v>
      </c>
      <c r="AK25" s="814"/>
      <c r="AL25" s="992"/>
      <c r="AM25" s="46">
        <f t="shared" si="1"/>
        <v>0</v>
      </c>
      <c r="AN25" s="37"/>
      <c r="AO25" s="37"/>
      <c r="AP25" s="37"/>
      <c r="AQ25" s="37"/>
      <c r="AR25" s="37"/>
      <c r="AS25" s="37"/>
      <c r="AT25" s="814"/>
      <c r="AU25" s="995"/>
      <c r="AV25" s="46">
        <f t="shared" si="2"/>
        <v>0</v>
      </c>
      <c r="AW25" s="37"/>
      <c r="AX25" s="37"/>
      <c r="AY25" s="37"/>
      <c r="AZ25" s="37"/>
      <c r="BA25" s="37"/>
      <c r="BB25" s="37"/>
      <c r="BC25" s="814"/>
      <c r="BD25" s="998"/>
      <c r="BE25" s="46">
        <f t="shared" si="3"/>
        <v>0</v>
      </c>
      <c r="BF25" s="37"/>
      <c r="BG25" s="37"/>
      <c r="BH25" s="37"/>
      <c r="BI25" s="37"/>
      <c r="BJ25" s="37"/>
      <c r="BK25" s="37"/>
      <c r="BL25" s="814"/>
      <c r="BM25" s="989"/>
      <c r="BN25" s="1001"/>
      <c r="BO25" s="1004"/>
      <c r="BP25" s="1004"/>
      <c r="BQ25" s="37"/>
      <c r="BR25" s="37"/>
      <c r="BS25" s="37"/>
      <c r="BT25" s="37"/>
      <c r="BU25" s="824"/>
      <c r="BV25" s="825"/>
      <c r="BW25" s="825"/>
      <c r="BX25" s="825"/>
      <c r="BY25" s="825"/>
      <c r="BZ25" s="825"/>
      <c r="CA25" s="825"/>
      <c r="CB25" s="825"/>
      <c r="CC25" s="826"/>
    </row>
    <row r="26" spans="1:81" s="58" customFormat="1" ht="40.200000000000003" customHeight="1" thickTop="1" x14ac:dyDescent="0.3">
      <c r="A26" s="34"/>
      <c r="B26" s="1018"/>
      <c r="C26" s="1023"/>
      <c r="D26" s="872">
        <v>2201</v>
      </c>
      <c r="E26" s="852" t="s">
        <v>3922</v>
      </c>
      <c r="F26" s="851">
        <v>22010071</v>
      </c>
      <c r="G26" s="851" t="s">
        <v>4403</v>
      </c>
      <c r="H26" s="851" t="s">
        <v>4404</v>
      </c>
      <c r="I26" s="851">
        <v>2022004540031</v>
      </c>
      <c r="J26" s="813">
        <v>2</v>
      </c>
      <c r="K26" s="855" t="str">
        <f>[2]Metas!K6</f>
        <v>Estrategia conjunta de transiciones integrales implementada en el marco de la MIAFF</v>
      </c>
      <c r="L26" s="858">
        <v>1</v>
      </c>
      <c r="M26" s="861">
        <f>SUM(N26:Q26)</f>
        <v>1</v>
      </c>
      <c r="N26" s="837"/>
      <c r="O26" s="840"/>
      <c r="P26" s="864"/>
      <c r="Q26" s="867">
        <v>1</v>
      </c>
      <c r="R26" s="813">
        <f>+$J26</f>
        <v>2</v>
      </c>
      <c r="S26" s="417" t="s">
        <v>4413</v>
      </c>
      <c r="T26" s="418" t="s">
        <v>3822</v>
      </c>
      <c r="U26" s="419" t="s">
        <v>3827</v>
      </c>
      <c r="V26" s="393" t="s">
        <v>3831</v>
      </c>
      <c r="W26" s="261" t="s">
        <v>4414</v>
      </c>
      <c r="X26" s="259">
        <v>45017</v>
      </c>
      <c r="Y26" s="259">
        <v>45024</v>
      </c>
      <c r="Z26" s="259"/>
      <c r="AA26" s="259"/>
      <c r="AB26" s="812">
        <f>+$J26</f>
        <v>2</v>
      </c>
      <c r="AC26" s="827">
        <f>+L26</f>
        <v>1</v>
      </c>
      <c r="AD26" s="44">
        <f>+AM26+AV26+BE26+BN26</f>
        <v>4000</v>
      </c>
      <c r="AE26" s="44">
        <f t="shared" si="0"/>
        <v>500</v>
      </c>
      <c r="AF26" s="44">
        <f t="shared" si="0"/>
        <v>0</v>
      </c>
      <c r="AG26" s="44">
        <f t="shared" si="0"/>
        <v>2000</v>
      </c>
      <c r="AH26" s="44">
        <f t="shared" si="0"/>
        <v>0</v>
      </c>
      <c r="AI26" s="44">
        <f t="shared" si="0"/>
        <v>1500</v>
      </c>
      <c r="AJ26" s="44">
        <f t="shared" si="0"/>
        <v>0</v>
      </c>
      <c r="AK26" s="812">
        <f>+$J26</f>
        <v>2</v>
      </c>
      <c r="AL26" s="990">
        <f>+N26</f>
        <v>0</v>
      </c>
      <c r="AM26" s="44">
        <f t="shared" si="1"/>
        <v>0</v>
      </c>
      <c r="AN26" s="35"/>
      <c r="AO26" s="35"/>
      <c r="AP26" s="35"/>
      <c r="AQ26" s="35"/>
      <c r="AR26" s="35"/>
      <c r="AS26" s="35"/>
      <c r="AT26" s="812">
        <f>+$J26</f>
        <v>2</v>
      </c>
      <c r="AU26" s="993">
        <f>+O26</f>
        <v>0</v>
      </c>
      <c r="AV26" s="44">
        <f t="shared" si="2"/>
        <v>0</v>
      </c>
      <c r="AW26" s="35"/>
      <c r="AX26" s="35"/>
      <c r="AY26" s="35"/>
      <c r="AZ26" s="35"/>
      <c r="BA26" s="35"/>
      <c r="BB26" s="35"/>
      <c r="BC26" s="812">
        <f>+$J26</f>
        <v>2</v>
      </c>
      <c r="BD26" s="996">
        <f>+P26</f>
        <v>0</v>
      </c>
      <c r="BE26" s="44">
        <f t="shared" si="3"/>
        <v>0</v>
      </c>
      <c r="BF26" s="35"/>
      <c r="BG26" s="35"/>
      <c r="BH26" s="35"/>
      <c r="BI26" s="35"/>
      <c r="BJ26" s="35"/>
      <c r="BK26" s="35"/>
      <c r="BL26" s="812">
        <f>+$J26</f>
        <v>2</v>
      </c>
      <c r="BM26" s="987">
        <f>+Q26</f>
        <v>1</v>
      </c>
      <c r="BN26" s="44">
        <f t="shared" ref="BN26:BN92" si="4">SUM(BO26:BT26)</f>
        <v>4000</v>
      </c>
      <c r="BO26" s="336">
        <v>500</v>
      </c>
      <c r="BP26" s="336"/>
      <c r="BQ26" s="336">
        <v>2000</v>
      </c>
      <c r="BR26" s="336"/>
      <c r="BS26" s="336">
        <v>1500</v>
      </c>
      <c r="BT26" s="35"/>
      <c r="BU26" s="818"/>
      <c r="BV26" s="819"/>
      <c r="BW26" s="819"/>
      <c r="BX26" s="819"/>
      <c r="BY26" s="819"/>
      <c r="BZ26" s="819"/>
      <c r="CA26" s="819"/>
      <c r="CB26" s="819"/>
      <c r="CC26" s="820"/>
    </row>
    <row r="27" spans="1:81" s="58" customFormat="1" ht="40.200000000000003" customHeight="1" x14ac:dyDescent="0.3">
      <c r="A27" s="34"/>
      <c r="B27" s="1018"/>
      <c r="C27" s="1023"/>
      <c r="D27" s="872"/>
      <c r="E27" s="852"/>
      <c r="F27" s="852"/>
      <c r="G27" s="852"/>
      <c r="H27" s="852"/>
      <c r="I27" s="852"/>
      <c r="J27" s="813"/>
      <c r="K27" s="855"/>
      <c r="L27" s="858"/>
      <c r="M27" s="861"/>
      <c r="N27" s="837"/>
      <c r="O27" s="840"/>
      <c r="P27" s="864"/>
      <c r="Q27" s="867"/>
      <c r="R27" s="813"/>
      <c r="S27" s="420" t="s">
        <v>4415</v>
      </c>
      <c r="T27" s="421" t="s">
        <v>3822</v>
      </c>
      <c r="U27" s="409" t="s">
        <v>3827</v>
      </c>
      <c r="V27" s="236" t="s">
        <v>3831</v>
      </c>
      <c r="W27" s="39" t="s">
        <v>4416</v>
      </c>
      <c r="X27" s="31">
        <v>45162</v>
      </c>
      <c r="Y27" s="31">
        <v>45199</v>
      </c>
      <c r="Z27" s="31"/>
      <c r="AA27" s="31"/>
      <c r="AB27" s="813"/>
      <c r="AC27" s="828"/>
      <c r="AD27" s="51">
        <f t="shared" ref="AD27:AJ42" si="5">+AM27+AV27+BE27+BN27</f>
        <v>0</v>
      </c>
      <c r="AE27" s="51">
        <f t="shared" si="0"/>
        <v>0</v>
      </c>
      <c r="AF27" s="51">
        <f t="shared" si="0"/>
        <v>0</v>
      </c>
      <c r="AG27" s="51">
        <f t="shared" si="0"/>
        <v>0</v>
      </c>
      <c r="AH27" s="51">
        <f t="shared" si="0"/>
        <v>0</v>
      </c>
      <c r="AI27" s="51">
        <f t="shared" si="0"/>
        <v>0</v>
      </c>
      <c r="AJ27" s="51">
        <f t="shared" si="0"/>
        <v>0</v>
      </c>
      <c r="AK27" s="813"/>
      <c r="AL27" s="991"/>
      <c r="AM27" s="51">
        <f t="shared" si="1"/>
        <v>0</v>
      </c>
      <c r="AN27" s="336"/>
      <c r="AO27" s="336"/>
      <c r="AP27" s="336"/>
      <c r="AQ27" s="336"/>
      <c r="AR27" s="336"/>
      <c r="AS27" s="336"/>
      <c r="AT27" s="813"/>
      <c r="AU27" s="994"/>
      <c r="AV27" s="51">
        <f t="shared" si="2"/>
        <v>0</v>
      </c>
      <c r="AW27" s="336"/>
      <c r="AX27" s="336"/>
      <c r="AY27" s="336"/>
      <c r="AZ27" s="336"/>
      <c r="BA27" s="336"/>
      <c r="BB27" s="336"/>
      <c r="BC27" s="813"/>
      <c r="BD27" s="997"/>
      <c r="BE27" s="51">
        <f t="shared" si="3"/>
        <v>0</v>
      </c>
      <c r="BF27" s="336"/>
      <c r="BG27" s="336"/>
      <c r="BH27" s="336"/>
      <c r="BI27" s="336"/>
      <c r="BJ27" s="336"/>
      <c r="BK27" s="336"/>
      <c r="BL27" s="813"/>
      <c r="BM27" s="988"/>
      <c r="BN27" s="51">
        <f t="shared" si="4"/>
        <v>0</v>
      </c>
      <c r="BO27" s="336"/>
      <c r="BP27" s="336"/>
      <c r="BQ27" s="336"/>
      <c r="BR27" s="336"/>
      <c r="BS27" s="336"/>
      <c r="BT27" s="336"/>
      <c r="BU27" s="821"/>
      <c r="BV27" s="822"/>
      <c r="BW27" s="822"/>
      <c r="BX27" s="822"/>
      <c r="BY27" s="822"/>
      <c r="BZ27" s="822"/>
      <c r="CA27" s="822"/>
      <c r="CB27" s="822"/>
      <c r="CC27" s="823"/>
    </row>
    <row r="28" spans="1:81" s="58" customFormat="1" ht="40.200000000000003" customHeight="1" thickBot="1" x14ac:dyDescent="0.35">
      <c r="A28" s="34"/>
      <c r="B28" s="1018"/>
      <c r="C28" s="1023"/>
      <c r="D28" s="872"/>
      <c r="E28" s="852"/>
      <c r="F28" s="852"/>
      <c r="G28" s="852"/>
      <c r="H28" s="852"/>
      <c r="I28" s="852"/>
      <c r="J28" s="813"/>
      <c r="K28" s="855"/>
      <c r="L28" s="858"/>
      <c r="M28" s="861"/>
      <c r="N28" s="837"/>
      <c r="O28" s="840"/>
      <c r="P28" s="864"/>
      <c r="Q28" s="867"/>
      <c r="R28" s="813"/>
      <c r="S28" s="420" t="s">
        <v>4417</v>
      </c>
      <c r="T28" s="421" t="s">
        <v>3822</v>
      </c>
      <c r="U28" s="409" t="s">
        <v>3827</v>
      </c>
      <c r="V28" s="236" t="s">
        <v>3831</v>
      </c>
      <c r="W28" s="39" t="s">
        <v>4418</v>
      </c>
      <c r="X28" s="31">
        <v>45107</v>
      </c>
      <c r="Y28" s="31">
        <v>45107</v>
      </c>
      <c r="Z28" s="31"/>
      <c r="AA28" s="31"/>
      <c r="AB28" s="813"/>
      <c r="AC28" s="828"/>
      <c r="AD28" s="51">
        <f t="shared" si="5"/>
        <v>0</v>
      </c>
      <c r="AE28" s="51">
        <f t="shared" si="0"/>
        <v>0</v>
      </c>
      <c r="AF28" s="51">
        <f t="shared" si="0"/>
        <v>0</v>
      </c>
      <c r="AG28" s="51">
        <f t="shared" si="0"/>
        <v>0</v>
      </c>
      <c r="AH28" s="51">
        <f t="shared" si="0"/>
        <v>0</v>
      </c>
      <c r="AI28" s="51">
        <f t="shared" si="0"/>
        <v>0</v>
      </c>
      <c r="AJ28" s="51">
        <f t="shared" si="0"/>
        <v>0</v>
      </c>
      <c r="AK28" s="813"/>
      <c r="AL28" s="991"/>
      <c r="AM28" s="51">
        <f t="shared" si="1"/>
        <v>0</v>
      </c>
      <c r="AN28" s="336"/>
      <c r="AO28" s="336"/>
      <c r="AP28" s="336"/>
      <c r="AQ28" s="336"/>
      <c r="AR28" s="336"/>
      <c r="AS28" s="336"/>
      <c r="AT28" s="813"/>
      <c r="AU28" s="994"/>
      <c r="AV28" s="51">
        <f t="shared" si="2"/>
        <v>0</v>
      </c>
      <c r="AW28" s="336"/>
      <c r="AX28" s="336"/>
      <c r="AY28" s="336"/>
      <c r="AZ28" s="336"/>
      <c r="BA28" s="336"/>
      <c r="BB28" s="336"/>
      <c r="BC28" s="813"/>
      <c r="BD28" s="997"/>
      <c r="BE28" s="51">
        <f t="shared" si="3"/>
        <v>0</v>
      </c>
      <c r="BF28" s="336"/>
      <c r="BG28" s="336"/>
      <c r="BH28" s="336"/>
      <c r="BI28" s="336"/>
      <c r="BJ28" s="336"/>
      <c r="BK28" s="336"/>
      <c r="BL28" s="813"/>
      <c r="BM28" s="988"/>
      <c r="BN28" s="51">
        <f t="shared" si="4"/>
        <v>0</v>
      </c>
      <c r="BO28" s="336"/>
      <c r="BP28" s="336"/>
      <c r="BQ28" s="336"/>
      <c r="BR28" s="336"/>
      <c r="BS28" s="336"/>
      <c r="BT28" s="336"/>
      <c r="BU28" s="821"/>
      <c r="BV28" s="822"/>
      <c r="BW28" s="822"/>
      <c r="BX28" s="822"/>
      <c r="BY28" s="822"/>
      <c r="BZ28" s="822"/>
      <c r="CA28" s="822"/>
      <c r="CB28" s="822"/>
      <c r="CC28" s="823"/>
    </row>
    <row r="29" spans="1:81" s="58" customFormat="1" ht="40.200000000000003" customHeight="1" thickTop="1" thickBot="1" x14ac:dyDescent="0.35">
      <c r="A29" s="34"/>
      <c r="B29" s="1018"/>
      <c r="C29" s="1023"/>
      <c r="D29" s="873"/>
      <c r="E29" s="853"/>
      <c r="F29" s="853"/>
      <c r="G29" s="853"/>
      <c r="H29" s="853"/>
      <c r="I29" s="853"/>
      <c r="J29" s="814"/>
      <c r="K29" s="856"/>
      <c r="L29" s="859"/>
      <c r="M29" s="862"/>
      <c r="N29" s="838"/>
      <c r="O29" s="841"/>
      <c r="P29" s="865"/>
      <c r="Q29" s="874"/>
      <c r="R29" s="814"/>
      <c r="S29" s="422" t="s">
        <v>4419</v>
      </c>
      <c r="T29" s="423" t="s">
        <v>3822</v>
      </c>
      <c r="U29" s="424" t="s">
        <v>3827</v>
      </c>
      <c r="V29" s="262" t="s">
        <v>3831</v>
      </c>
      <c r="W29" s="232" t="s">
        <v>4420</v>
      </c>
      <c r="X29" s="256">
        <v>45261</v>
      </c>
      <c r="Y29" s="256">
        <v>45270</v>
      </c>
      <c r="Z29" s="260"/>
      <c r="AA29" s="260"/>
      <c r="AB29" s="814"/>
      <c r="AC29" s="829"/>
      <c r="AD29" s="46">
        <f t="shared" si="5"/>
        <v>0</v>
      </c>
      <c r="AE29" s="46">
        <f t="shared" si="0"/>
        <v>0</v>
      </c>
      <c r="AF29" s="46">
        <f t="shared" si="0"/>
        <v>0</v>
      </c>
      <c r="AG29" s="46">
        <f t="shared" si="0"/>
        <v>0</v>
      </c>
      <c r="AH29" s="46">
        <f t="shared" si="0"/>
        <v>0</v>
      </c>
      <c r="AI29" s="46">
        <f t="shared" si="0"/>
        <v>0</v>
      </c>
      <c r="AJ29" s="46">
        <f t="shared" si="0"/>
        <v>0</v>
      </c>
      <c r="AK29" s="814"/>
      <c r="AL29" s="992"/>
      <c r="AM29" s="46">
        <f t="shared" si="1"/>
        <v>0</v>
      </c>
      <c r="AN29" s="37"/>
      <c r="AO29" s="37"/>
      <c r="AP29" s="37"/>
      <c r="AQ29" s="37"/>
      <c r="AR29" s="37"/>
      <c r="AS29" s="37"/>
      <c r="AT29" s="814"/>
      <c r="AU29" s="995"/>
      <c r="AV29" s="46">
        <f t="shared" si="2"/>
        <v>0</v>
      </c>
      <c r="AW29" s="37"/>
      <c r="AX29" s="37"/>
      <c r="AY29" s="37"/>
      <c r="AZ29" s="37"/>
      <c r="BA29" s="37"/>
      <c r="BB29" s="37"/>
      <c r="BC29" s="814"/>
      <c r="BD29" s="998"/>
      <c r="BE29" s="46">
        <f t="shared" si="3"/>
        <v>0</v>
      </c>
      <c r="BF29" s="37"/>
      <c r="BG29" s="37"/>
      <c r="BH29" s="37"/>
      <c r="BI29" s="37"/>
      <c r="BJ29" s="37"/>
      <c r="BK29" s="37"/>
      <c r="BL29" s="814"/>
      <c r="BM29" s="989"/>
      <c r="BN29" s="46">
        <f t="shared" si="4"/>
        <v>0</v>
      </c>
      <c r="BO29" s="37"/>
      <c r="BP29" s="37"/>
      <c r="BQ29" s="37"/>
      <c r="BR29" s="37"/>
      <c r="BS29" s="37"/>
      <c r="BT29" s="37"/>
      <c r="BU29" s="824"/>
      <c r="BV29" s="825"/>
      <c r="BW29" s="825"/>
      <c r="BX29" s="825"/>
      <c r="BY29" s="825"/>
      <c r="BZ29" s="825"/>
      <c r="CA29" s="825"/>
      <c r="CB29" s="825"/>
      <c r="CC29" s="826"/>
    </row>
    <row r="30" spans="1:81" s="58" customFormat="1" ht="40.200000000000003" customHeight="1" thickTop="1" x14ac:dyDescent="0.3">
      <c r="A30" s="34"/>
      <c r="B30" s="1018"/>
      <c r="C30" s="1023"/>
      <c r="D30" s="871">
        <v>2201</v>
      </c>
      <c r="E30" s="851" t="s">
        <v>3922</v>
      </c>
      <c r="F30" s="851">
        <v>22010071</v>
      </c>
      <c r="G30" s="851" t="s">
        <v>4403</v>
      </c>
      <c r="H30" s="851" t="s">
        <v>4404</v>
      </c>
      <c r="I30" s="851">
        <v>2022004540031</v>
      </c>
      <c r="J30" s="812">
        <v>3</v>
      </c>
      <c r="K30" s="855" t="str">
        <f>[2]Metas!K7</f>
        <v>% de establecimientos educativos realizando escuelas de padres con temáticas de primera infancia</v>
      </c>
      <c r="L30" s="857">
        <v>80</v>
      </c>
      <c r="M30" s="860">
        <f>SUM(N30:Q30)</f>
        <v>80</v>
      </c>
      <c r="N30" s="836"/>
      <c r="O30" s="839"/>
      <c r="P30" s="863"/>
      <c r="Q30" s="866">
        <v>80</v>
      </c>
      <c r="R30" s="812">
        <f>+$J30</f>
        <v>3</v>
      </c>
      <c r="S30" s="231" t="s">
        <v>4415</v>
      </c>
      <c r="T30" s="393" t="s">
        <v>3822</v>
      </c>
      <c r="U30" s="236" t="s">
        <v>3827</v>
      </c>
      <c r="V30" s="235" t="s">
        <v>3831</v>
      </c>
      <c r="W30" s="231" t="s">
        <v>4416</v>
      </c>
      <c r="X30" s="256">
        <v>45162</v>
      </c>
      <c r="Y30" s="256">
        <v>45166</v>
      </c>
      <c r="Z30" s="256"/>
      <c r="AA30" s="256"/>
      <c r="AB30" s="812">
        <f>+$J30</f>
        <v>3</v>
      </c>
      <c r="AC30" s="827">
        <f>+L30</f>
        <v>80</v>
      </c>
      <c r="AD30" s="44">
        <f t="shared" si="5"/>
        <v>50</v>
      </c>
      <c r="AE30" s="44">
        <f t="shared" si="0"/>
        <v>5</v>
      </c>
      <c r="AF30" s="44">
        <f t="shared" si="0"/>
        <v>10</v>
      </c>
      <c r="AG30" s="44">
        <f t="shared" si="0"/>
        <v>0</v>
      </c>
      <c r="AH30" s="44">
        <f t="shared" si="0"/>
        <v>0</v>
      </c>
      <c r="AI30" s="44">
        <f t="shared" si="0"/>
        <v>5</v>
      </c>
      <c r="AJ30" s="44">
        <f t="shared" si="0"/>
        <v>30</v>
      </c>
      <c r="AK30" s="812">
        <f>+$J30</f>
        <v>3</v>
      </c>
      <c r="AL30" s="990">
        <f>+N30</f>
        <v>0</v>
      </c>
      <c r="AM30" s="44">
        <f t="shared" si="1"/>
        <v>0</v>
      </c>
      <c r="AN30" s="35"/>
      <c r="AO30" s="35"/>
      <c r="AP30" s="35"/>
      <c r="AQ30" s="35"/>
      <c r="AR30" s="35"/>
      <c r="AS30" s="35"/>
      <c r="AT30" s="812">
        <f>+$J30</f>
        <v>3</v>
      </c>
      <c r="AU30" s="993">
        <f>+O30</f>
        <v>0</v>
      </c>
      <c r="AV30" s="44">
        <f t="shared" si="2"/>
        <v>0</v>
      </c>
      <c r="AW30" s="35"/>
      <c r="AX30" s="35"/>
      <c r="AY30" s="35"/>
      <c r="AZ30" s="35"/>
      <c r="BA30" s="35"/>
      <c r="BB30" s="35"/>
      <c r="BC30" s="812">
        <f>+$J30</f>
        <v>3</v>
      </c>
      <c r="BD30" s="54">
        <f>+P30</f>
        <v>0</v>
      </c>
      <c r="BE30" s="44">
        <f t="shared" si="3"/>
        <v>0</v>
      </c>
      <c r="BF30" s="35"/>
      <c r="BG30" s="35"/>
      <c r="BH30" s="35"/>
      <c r="BI30" s="35"/>
      <c r="BJ30" s="35"/>
      <c r="BK30" s="35"/>
      <c r="BL30" s="812">
        <f>+$J30</f>
        <v>3</v>
      </c>
      <c r="BM30" s="41">
        <f>+Q30</f>
        <v>80</v>
      </c>
      <c r="BN30" s="44">
        <f t="shared" si="4"/>
        <v>50</v>
      </c>
      <c r="BO30" s="336">
        <v>5</v>
      </c>
      <c r="BP30" s="336">
        <v>10</v>
      </c>
      <c r="BQ30" s="336"/>
      <c r="BR30" s="336"/>
      <c r="BS30" s="336">
        <v>5</v>
      </c>
      <c r="BT30" s="336">
        <v>30</v>
      </c>
      <c r="BU30" s="818"/>
      <c r="BV30" s="819"/>
      <c r="BW30" s="819"/>
      <c r="BX30" s="819"/>
      <c r="BY30" s="819"/>
      <c r="BZ30" s="819"/>
      <c r="CA30" s="819"/>
      <c r="CB30" s="819"/>
      <c r="CC30" s="820"/>
    </row>
    <row r="31" spans="1:81" s="58" customFormat="1" ht="40.200000000000003" customHeight="1" x14ac:dyDescent="0.3">
      <c r="A31" s="34"/>
      <c r="B31" s="1018"/>
      <c r="C31" s="1023"/>
      <c r="D31" s="872"/>
      <c r="E31" s="852"/>
      <c r="F31" s="852"/>
      <c r="G31" s="852"/>
      <c r="H31" s="852"/>
      <c r="I31" s="852"/>
      <c r="J31" s="813"/>
      <c r="K31" s="855"/>
      <c r="L31" s="858"/>
      <c r="M31" s="861"/>
      <c r="N31" s="837"/>
      <c r="O31" s="840"/>
      <c r="P31" s="864"/>
      <c r="Q31" s="867"/>
      <c r="R31" s="813"/>
      <c r="S31" s="39" t="s">
        <v>4421</v>
      </c>
      <c r="T31" s="236" t="s">
        <v>3822</v>
      </c>
      <c r="U31" s="236" t="s">
        <v>3827</v>
      </c>
      <c r="V31" s="236" t="s">
        <v>3831</v>
      </c>
      <c r="W31" s="39" t="s">
        <v>4422</v>
      </c>
      <c r="X31" s="31">
        <v>45170</v>
      </c>
      <c r="Y31" s="31">
        <v>45290</v>
      </c>
      <c r="Z31" s="31"/>
      <c r="AA31" s="31"/>
      <c r="AB31" s="813"/>
      <c r="AC31" s="828"/>
      <c r="AD31" s="51">
        <f t="shared" si="5"/>
        <v>0</v>
      </c>
      <c r="AE31" s="51">
        <f t="shared" si="0"/>
        <v>0</v>
      </c>
      <c r="AF31" s="51">
        <f t="shared" si="0"/>
        <v>0</v>
      </c>
      <c r="AG31" s="51">
        <f t="shared" si="0"/>
        <v>0</v>
      </c>
      <c r="AH31" s="51">
        <f t="shared" si="0"/>
        <v>0</v>
      </c>
      <c r="AI31" s="51">
        <f t="shared" si="0"/>
        <v>0</v>
      </c>
      <c r="AJ31" s="51">
        <f t="shared" si="0"/>
        <v>0</v>
      </c>
      <c r="AK31" s="813"/>
      <c r="AL31" s="991"/>
      <c r="AM31" s="51">
        <f t="shared" si="1"/>
        <v>0</v>
      </c>
      <c r="AN31" s="336"/>
      <c r="AO31" s="336"/>
      <c r="AP31" s="336"/>
      <c r="AQ31" s="336"/>
      <c r="AR31" s="336"/>
      <c r="AS31" s="336"/>
      <c r="AT31" s="813"/>
      <c r="AU31" s="994"/>
      <c r="AV31" s="51">
        <f t="shared" si="2"/>
        <v>0</v>
      </c>
      <c r="AW31" s="336"/>
      <c r="AX31" s="336"/>
      <c r="AY31" s="336"/>
      <c r="AZ31" s="336"/>
      <c r="BA31" s="336"/>
      <c r="BB31" s="336"/>
      <c r="BC31" s="813"/>
      <c r="BD31" s="425"/>
      <c r="BE31" s="51">
        <f t="shared" si="3"/>
        <v>0</v>
      </c>
      <c r="BF31" s="336"/>
      <c r="BG31" s="336"/>
      <c r="BH31" s="336"/>
      <c r="BI31" s="336"/>
      <c r="BJ31" s="336"/>
      <c r="BK31" s="336"/>
      <c r="BL31" s="813"/>
      <c r="BM31" s="426"/>
      <c r="BN31" s="51">
        <f t="shared" si="4"/>
        <v>0</v>
      </c>
      <c r="BO31" s="336"/>
      <c r="BP31" s="336"/>
      <c r="BQ31" s="336"/>
      <c r="BR31" s="336"/>
      <c r="BS31" s="336"/>
      <c r="BT31" s="336"/>
      <c r="BU31" s="821"/>
      <c r="BV31" s="822"/>
      <c r="BW31" s="822"/>
      <c r="BX31" s="822"/>
      <c r="BY31" s="822"/>
      <c r="BZ31" s="822"/>
      <c r="CA31" s="822"/>
      <c r="CB31" s="822"/>
      <c r="CC31" s="823"/>
    </row>
    <row r="32" spans="1:81" s="58" customFormat="1" ht="40.200000000000003" customHeight="1" x14ac:dyDescent="0.3">
      <c r="A32" s="34"/>
      <c r="B32" s="1018"/>
      <c r="C32" s="1023"/>
      <c r="D32" s="872"/>
      <c r="E32" s="852"/>
      <c r="F32" s="852"/>
      <c r="G32" s="852"/>
      <c r="H32" s="852"/>
      <c r="I32" s="852"/>
      <c r="J32" s="813"/>
      <c r="K32" s="855"/>
      <c r="L32" s="858"/>
      <c r="M32" s="861"/>
      <c r="N32" s="837"/>
      <c r="O32" s="840"/>
      <c r="P32" s="864"/>
      <c r="Q32" s="867"/>
      <c r="R32" s="813"/>
      <c r="S32" s="39" t="s">
        <v>4423</v>
      </c>
      <c r="T32" s="236" t="s">
        <v>3822</v>
      </c>
      <c r="U32" s="236" t="s">
        <v>3827</v>
      </c>
      <c r="V32" s="236" t="s">
        <v>3831</v>
      </c>
      <c r="W32" s="39" t="s">
        <v>4424</v>
      </c>
      <c r="X32" s="31">
        <v>45170</v>
      </c>
      <c r="Y32" s="31">
        <v>45260</v>
      </c>
      <c r="Z32" s="31"/>
      <c r="AA32" s="31"/>
      <c r="AB32" s="813"/>
      <c r="AC32" s="828"/>
      <c r="AD32" s="51">
        <f t="shared" si="5"/>
        <v>0</v>
      </c>
      <c r="AE32" s="51">
        <f t="shared" si="0"/>
        <v>0</v>
      </c>
      <c r="AF32" s="51">
        <f t="shared" si="0"/>
        <v>0</v>
      </c>
      <c r="AG32" s="51">
        <f t="shared" si="0"/>
        <v>0</v>
      </c>
      <c r="AH32" s="51">
        <f t="shared" si="0"/>
        <v>0</v>
      </c>
      <c r="AI32" s="51">
        <f t="shared" si="0"/>
        <v>0</v>
      </c>
      <c r="AJ32" s="51">
        <f t="shared" si="0"/>
        <v>0</v>
      </c>
      <c r="AK32" s="813"/>
      <c r="AL32" s="991"/>
      <c r="AM32" s="51">
        <f t="shared" si="1"/>
        <v>0</v>
      </c>
      <c r="AN32" s="336"/>
      <c r="AO32" s="336"/>
      <c r="AP32" s="336"/>
      <c r="AQ32" s="336"/>
      <c r="AR32" s="336"/>
      <c r="AS32" s="336"/>
      <c r="AT32" s="813"/>
      <c r="AU32" s="994"/>
      <c r="AV32" s="51">
        <f t="shared" si="2"/>
        <v>0</v>
      </c>
      <c r="AW32" s="336"/>
      <c r="AX32" s="336"/>
      <c r="AY32" s="336"/>
      <c r="AZ32" s="336"/>
      <c r="BA32" s="336"/>
      <c r="BB32" s="336"/>
      <c r="BC32" s="813"/>
      <c r="BD32" s="425"/>
      <c r="BE32" s="51">
        <f t="shared" si="3"/>
        <v>0</v>
      </c>
      <c r="BF32" s="336"/>
      <c r="BG32" s="336"/>
      <c r="BH32" s="336"/>
      <c r="BI32" s="336"/>
      <c r="BJ32" s="336"/>
      <c r="BK32" s="336"/>
      <c r="BL32" s="813"/>
      <c r="BM32" s="426"/>
      <c r="BN32" s="51">
        <f t="shared" si="4"/>
        <v>0</v>
      </c>
      <c r="BO32" s="336"/>
      <c r="BP32" s="336"/>
      <c r="BQ32" s="336"/>
      <c r="BR32" s="336"/>
      <c r="BS32" s="336"/>
      <c r="BT32" s="336"/>
      <c r="BU32" s="821"/>
      <c r="BV32" s="822"/>
      <c r="BW32" s="822"/>
      <c r="BX32" s="822"/>
      <c r="BY32" s="822"/>
      <c r="BZ32" s="822"/>
      <c r="CA32" s="822"/>
      <c r="CB32" s="822"/>
      <c r="CC32" s="823"/>
    </row>
    <row r="33" spans="1:81" s="58" customFormat="1" ht="40.200000000000003" customHeight="1" thickBot="1" x14ac:dyDescent="0.35">
      <c r="A33" s="34"/>
      <c r="B33" s="1018"/>
      <c r="C33" s="1023"/>
      <c r="D33" s="873"/>
      <c r="E33" s="853"/>
      <c r="F33" s="853"/>
      <c r="G33" s="853"/>
      <c r="H33" s="853"/>
      <c r="I33" s="853"/>
      <c r="J33" s="814"/>
      <c r="K33" s="856"/>
      <c r="L33" s="859"/>
      <c r="M33" s="862"/>
      <c r="N33" s="838"/>
      <c r="O33" s="841"/>
      <c r="P33" s="865"/>
      <c r="Q33" s="874"/>
      <c r="R33" s="814"/>
      <c r="S33" s="232"/>
      <c r="T33" s="237"/>
      <c r="U33" s="237"/>
      <c r="V33" s="237"/>
      <c r="W33" s="232"/>
      <c r="X33" s="260"/>
      <c r="Y33" s="260"/>
      <c r="Z33" s="260"/>
      <c r="AA33" s="260"/>
      <c r="AB33" s="814"/>
      <c r="AC33" s="829"/>
      <c r="AD33" s="46">
        <f t="shared" si="5"/>
        <v>0</v>
      </c>
      <c r="AE33" s="46">
        <f t="shared" si="0"/>
        <v>0</v>
      </c>
      <c r="AF33" s="46">
        <f t="shared" si="0"/>
        <v>0</v>
      </c>
      <c r="AG33" s="46">
        <f t="shared" si="0"/>
        <v>0</v>
      </c>
      <c r="AH33" s="46">
        <f t="shared" si="0"/>
        <v>0</v>
      </c>
      <c r="AI33" s="46">
        <f t="shared" si="0"/>
        <v>0</v>
      </c>
      <c r="AJ33" s="46">
        <f t="shared" si="0"/>
        <v>0</v>
      </c>
      <c r="AK33" s="814"/>
      <c r="AL33" s="992"/>
      <c r="AM33" s="46">
        <f t="shared" si="1"/>
        <v>0</v>
      </c>
      <c r="AN33" s="37"/>
      <c r="AO33" s="37"/>
      <c r="AP33" s="37"/>
      <c r="AQ33" s="37"/>
      <c r="AR33" s="37"/>
      <c r="AS33" s="37"/>
      <c r="AT33" s="814"/>
      <c r="AU33" s="995"/>
      <c r="AV33" s="46">
        <f t="shared" si="2"/>
        <v>0</v>
      </c>
      <c r="AW33" s="37"/>
      <c r="AX33" s="37"/>
      <c r="AY33" s="37"/>
      <c r="AZ33" s="37"/>
      <c r="BA33" s="37"/>
      <c r="BB33" s="37"/>
      <c r="BC33" s="814"/>
      <c r="BD33" s="56"/>
      <c r="BE33" s="46">
        <f t="shared" si="3"/>
        <v>0</v>
      </c>
      <c r="BF33" s="37"/>
      <c r="BG33" s="37"/>
      <c r="BH33" s="37"/>
      <c r="BI33" s="37"/>
      <c r="BJ33" s="37"/>
      <c r="BK33" s="37"/>
      <c r="BL33" s="814"/>
      <c r="BM33" s="43"/>
      <c r="BN33" s="46">
        <f t="shared" si="4"/>
        <v>0</v>
      </c>
      <c r="BO33" s="37"/>
      <c r="BP33" s="37"/>
      <c r="BQ33" s="37"/>
      <c r="BR33" s="37"/>
      <c r="BS33" s="37"/>
      <c r="BT33" s="37"/>
      <c r="BU33" s="824"/>
      <c r="BV33" s="825"/>
      <c r="BW33" s="825"/>
      <c r="BX33" s="825"/>
      <c r="BY33" s="825"/>
      <c r="BZ33" s="825"/>
      <c r="CA33" s="825"/>
      <c r="CB33" s="825"/>
      <c r="CC33" s="826"/>
    </row>
    <row r="34" spans="1:81" s="58" customFormat="1" ht="40.200000000000003" customHeight="1" thickTop="1" x14ac:dyDescent="0.3">
      <c r="A34" s="34"/>
      <c r="B34" s="1019"/>
      <c r="C34" s="868" t="s">
        <v>30</v>
      </c>
      <c r="D34" s="871">
        <v>2201</v>
      </c>
      <c r="E34" s="851" t="s">
        <v>3922</v>
      </c>
      <c r="F34" s="851">
        <v>22010071</v>
      </c>
      <c r="G34" s="851" t="s">
        <v>4403</v>
      </c>
      <c r="H34" s="851" t="s">
        <v>4404</v>
      </c>
      <c r="I34" s="851">
        <v>2022004540031</v>
      </c>
      <c r="J34" s="812">
        <v>4</v>
      </c>
      <c r="K34" s="855" t="str">
        <f>[2]Metas!K8</f>
        <v>% de niños y niñas de 0 a 5 años con seguimiento en educación a través del Sistema de Seguimiento al Desarrollo Integral a la Primera Infancia SSDIPI</v>
      </c>
      <c r="L34" s="857">
        <v>100</v>
      </c>
      <c r="M34" s="860">
        <f>SUM(N34:Q34)</f>
        <v>100</v>
      </c>
      <c r="N34" s="836"/>
      <c r="O34" s="839"/>
      <c r="P34" s="863"/>
      <c r="Q34" s="866">
        <v>100</v>
      </c>
      <c r="R34" s="812">
        <f t="shared" ref="R34" si="6">+$J34</f>
        <v>4</v>
      </c>
      <c r="S34" s="231" t="s">
        <v>4425</v>
      </c>
      <c r="T34" s="236" t="s">
        <v>3822</v>
      </c>
      <c r="U34" s="236" t="s">
        <v>3827</v>
      </c>
      <c r="V34" s="236" t="s">
        <v>3831</v>
      </c>
      <c r="W34" s="231" t="s">
        <v>4406</v>
      </c>
      <c r="X34" s="256">
        <v>44109</v>
      </c>
      <c r="Y34" s="256">
        <v>44113</v>
      </c>
      <c r="Z34" s="256"/>
      <c r="AA34" s="256"/>
      <c r="AB34" s="812">
        <f t="shared" ref="AB34" si="7">+$J34</f>
        <v>4</v>
      </c>
      <c r="AC34" s="827">
        <f>+L34</f>
        <v>100</v>
      </c>
      <c r="AD34" s="44">
        <f t="shared" si="5"/>
        <v>5</v>
      </c>
      <c r="AE34" s="44">
        <f t="shared" si="0"/>
        <v>3</v>
      </c>
      <c r="AF34" s="44">
        <f t="shared" si="0"/>
        <v>0</v>
      </c>
      <c r="AG34" s="44">
        <f t="shared" si="0"/>
        <v>0</v>
      </c>
      <c r="AH34" s="44">
        <f t="shared" si="0"/>
        <v>0</v>
      </c>
      <c r="AI34" s="44">
        <f t="shared" si="0"/>
        <v>2</v>
      </c>
      <c r="AJ34" s="44">
        <f t="shared" si="0"/>
        <v>0</v>
      </c>
      <c r="AK34" s="812">
        <f t="shared" ref="AK34" si="8">+$J34</f>
        <v>4</v>
      </c>
      <c r="AL34" s="990">
        <f>+N34</f>
        <v>0</v>
      </c>
      <c r="AM34" s="44">
        <f t="shared" si="1"/>
        <v>0</v>
      </c>
      <c r="AN34" s="35"/>
      <c r="AO34" s="35"/>
      <c r="AP34" s="35"/>
      <c r="AQ34" s="35"/>
      <c r="AR34" s="35"/>
      <c r="AS34" s="35"/>
      <c r="AT34" s="812">
        <f t="shared" ref="AT34" si="9">+$J34</f>
        <v>4</v>
      </c>
      <c r="AU34" s="993">
        <f>+O34</f>
        <v>0</v>
      </c>
      <c r="AV34" s="44">
        <f t="shared" si="2"/>
        <v>0</v>
      </c>
      <c r="AW34" s="35"/>
      <c r="AX34" s="35"/>
      <c r="AY34" s="35"/>
      <c r="AZ34" s="35"/>
      <c r="BA34" s="35"/>
      <c r="BB34" s="35"/>
      <c r="BC34" s="812">
        <f t="shared" ref="BC34" si="10">+$J34</f>
        <v>4</v>
      </c>
      <c r="BD34" s="54">
        <f>+P34</f>
        <v>0</v>
      </c>
      <c r="BE34" s="44">
        <f t="shared" si="3"/>
        <v>0</v>
      </c>
      <c r="BF34" s="35"/>
      <c r="BG34" s="35"/>
      <c r="BH34" s="35"/>
      <c r="BI34" s="35"/>
      <c r="BJ34" s="35"/>
      <c r="BK34" s="35"/>
      <c r="BL34" s="812">
        <f t="shared" ref="BL34" si="11">+$J34</f>
        <v>4</v>
      </c>
      <c r="BM34" s="41">
        <v>30</v>
      </c>
      <c r="BN34" s="44">
        <f t="shared" si="4"/>
        <v>5</v>
      </c>
      <c r="BO34" s="336">
        <v>3</v>
      </c>
      <c r="BP34" s="336"/>
      <c r="BQ34" s="336"/>
      <c r="BR34" s="336"/>
      <c r="BS34" s="336">
        <v>2</v>
      </c>
      <c r="BT34" s="336"/>
      <c r="BU34" s="818"/>
      <c r="BV34" s="819"/>
      <c r="BW34" s="819"/>
      <c r="BX34" s="819"/>
      <c r="BY34" s="819"/>
      <c r="BZ34" s="819"/>
      <c r="CA34" s="819"/>
      <c r="CB34" s="819"/>
      <c r="CC34" s="820"/>
    </row>
    <row r="35" spans="1:81" s="58" customFormat="1" ht="40.200000000000003" customHeight="1" x14ac:dyDescent="0.3">
      <c r="A35" s="34"/>
      <c r="B35" s="1019"/>
      <c r="C35" s="869"/>
      <c r="D35" s="872"/>
      <c r="E35" s="852"/>
      <c r="F35" s="852"/>
      <c r="G35" s="852"/>
      <c r="H35" s="852"/>
      <c r="I35" s="852"/>
      <c r="J35" s="813"/>
      <c r="K35" s="855"/>
      <c r="L35" s="858"/>
      <c r="M35" s="861"/>
      <c r="N35" s="837"/>
      <c r="O35" s="840"/>
      <c r="P35" s="864"/>
      <c r="Q35" s="867"/>
      <c r="R35" s="813"/>
      <c r="S35" s="39" t="s">
        <v>4426</v>
      </c>
      <c r="T35" s="236" t="s">
        <v>3822</v>
      </c>
      <c r="U35" s="236" t="s">
        <v>3827</v>
      </c>
      <c r="V35" s="236" t="s">
        <v>3831</v>
      </c>
      <c r="W35" s="39" t="s">
        <v>4427</v>
      </c>
      <c r="X35" s="31">
        <v>44048</v>
      </c>
      <c r="Y35" s="31">
        <v>44165</v>
      </c>
      <c r="Z35" s="31"/>
      <c r="AA35" s="31"/>
      <c r="AB35" s="813"/>
      <c r="AC35" s="828"/>
      <c r="AD35" s="51">
        <f t="shared" si="5"/>
        <v>0</v>
      </c>
      <c r="AE35" s="51">
        <f t="shared" si="0"/>
        <v>0</v>
      </c>
      <c r="AF35" s="51">
        <f t="shared" si="0"/>
        <v>0</v>
      </c>
      <c r="AG35" s="51">
        <f t="shared" si="0"/>
        <v>0</v>
      </c>
      <c r="AH35" s="51">
        <f t="shared" si="0"/>
        <v>0</v>
      </c>
      <c r="AI35" s="51">
        <f t="shared" si="0"/>
        <v>0</v>
      </c>
      <c r="AJ35" s="51">
        <f t="shared" si="0"/>
        <v>0</v>
      </c>
      <c r="AK35" s="813"/>
      <c r="AL35" s="991"/>
      <c r="AM35" s="51">
        <f t="shared" si="1"/>
        <v>0</v>
      </c>
      <c r="AN35" s="336"/>
      <c r="AO35" s="336"/>
      <c r="AP35" s="336"/>
      <c r="AQ35" s="336"/>
      <c r="AR35" s="336"/>
      <c r="AS35" s="336"/>
      <c r="AT35" s="813"/>
      <c r="AU35" s="994"/>
      <c r="AV35" s="51">
        <f t="shared" si="2"/>
        <v>0</v>
      </c>
      <c r="AW35" s="336"/>
      <c r="AX35" s="336"/>
      <c r="AY35" s="336"/>
      <c r="AZ35" s="336"/>
      <c r="BA35" s="336"/>
      <c r="BB35" s="336"/>
      <c r="BC35" s="813"/>
      <c r="BD35" s="425"/>
      <c r="BE35" s="51">
        <f t="shared" si="3"/>
        <v>0</v>
      </c>
      <c r="BF35" s="336"/>
      <c r="BG35" s="336"/>
      <c r="BH35" s="336"/>
      <c r="BI35" s="336"/>
      <c r="BJ35" s="336"/>
      <c r="BK35" s="336"/>
      <c r="BL35" s="813"/>
      <c r="BM35" s="426"/>
      <c r="BN35" s="51">
        <f t="shared" si="4"/>
        <v>0</v>
      </c>
      <c r="BO35" s="336"/>
      <c r="BP35" s="336"/>
      <c r="BQ35" s="336"/>
      <c r="BR35" s="336"/>
      <c r="BS35" s="336"/>
      <c r="BT35" s="336"/>
      <c r="BU35" s="821"/>
      <c r="BV35" s="822"/>
      <c r="BW35" s="822"/>
      <c r="BX35" s="822"/>
      <c r="BY35" s="822"/>
      <c r="BZ35" s="822"/>
      <c r="CA35" s="822"/>
      <c r="CB35" s="822"/>
      <c r="CC35" s="823"/>
    </row>
    <row r="36" spans="1:81" s="58" customFormat="1" ht="40.200000000000003" customHeight="1" x14ac:dyDescent="0.3">
      <c r="A36" s="34"/>
      <c r="B36" s="1019"/>
      <c r="C36" s="869"/>
      <c r="D36" s="872"/>
      <c r="E36" s="852"/>
      <c r="F36" s="852"/>
      <c r="G36" s="852"/>
      <c r="H36" s="852"/>
      <c r="I36" s="852"/>
      <c r="J36" s="813"/>
      <c r="K36" s="855"/>
      <c r="L36" s="858"/>
      <c r="M36" s="861"/>
      <c r="N36" s="837"/>
      <c r="O36" s="840"/>
      <c r="P36" s="864"/>
      <c r="Q36" s="867"/>
      <c r="R36" s="813"/>
      <c r="S36" s="39" t="s">
        <v>4428</v>
      </c>
      <c r="T36" s="236" t="s">
        <v>3822</v>
      </c>
      <c r="U36" s="236" t="s">
        <v>3827</v>
      </c>
      <c r="V36" s="236" t="s">
        <v>3831</v>
      </c>
      <c r="W36" s="39" t="s">
        <v>4429</v>
      </c>
      <c r="X36" s="31">
        <v>44048</v>
      </c>
      <c r="Y36" s="31">
        <v>44165</v>
      </c>
      <c r="Z36" s="31"/>
      <c r="AA36" s="31"/>
      <c r="AB36" s="813"/>
      <c r="AC36" s="828"/>
      <c r="AD36" s="51">
        <f t="shared" si="5"/>
        <v>0</v>
      </c>
      <c r="AE36" s="51">
        <f t="shared" si="0"/>
        <v>0</v>
      </c>
      <c r="AF36" s="51">
        <f t="shared" si="0"/>
        <v>0</v>
      </c>
      <c r="AG36" s="51">
        <f t="shared" si="0"/>
        <v>0</v>
      </c>
      <c r="AH36" s="51">
        <f t="shared" si="0"/>
        <v>0</v>
      </c>
      <c r="AI36" s="51">
        <f t="shared" si="0"/>
        <v>0</v>
      </c>
      <c r="AJ36" s="51">
        <f t="shared" si="0"/>
        <v>0</v>
      </c>
      <c r="AK36" s="813"/>
      <c r="AL36" s="991"/>
      <c r="AM36" s="51">
        <f t="shared" si="1"/>
        <v>0</v>
      </c>
      <c r="AN36" s="336"/>
      <c r="AO36" s="336"/>
      <c r="AP36" s="336"/>
      <c r="AQ36" s="336"/>
      <c r="AR36" s="336"/>
      <c r="AS36" s="336"/>
      <c r="AT36" s="813"/>
      <c r="AU36" s="994"/>
      <c r="AV36" s="51">
        <f t="shared" si="2"/>
        <v>0</v>
      </c>
      <c r="AW36" s="336"/>
      <c r="AX36" s="336"/>
      <c r="AY36" s="336"/>
      <c r="AZ36" s="336"/>
      <c r="BA36" s="336"/>
      <c r="BB36" s="336"/>
      <c r="BC36" s="813"/>
      <c r="BD36" s="425"/>
      <c r="BE36" s="51">
        <f t="shared" si="3"/>
        <v>0</v>
      </c>
      <c r="BF36" s="336"/>
      <c r="BG36" s="336"/>
      <c r="BH36" s="336"/>
      <c r="BI36" s="336"/>
      <c r="BJ36" s="336"/>
      <c r="BK36" s="336"/>
      <c r="BL36" s="813"/>
      <c r="BM36" s="426"/>
      <c r="BN36" s="51">
        <f t="shared" si="4"/>
        <v>0</v>
      </c>
      <c r="BO36" s="336"/>
      <c r="BP36" s="336"/>
      <c r="BQ36" s="336"/>
      <c r="BR36" s="336"/>
      <c r="BS36" s="336"/>
      <c r="BT36" s="336"/>
      <c r="BU36" s="821"/>
      <c r="BV36" s="822"/>
      <c r="BW36" s="822"/>
      <c r="BX36" s="822"/>
      <c r="BY36" s="822"/>
      <c r="BZ36" s="822"/>
      <c r="CA36" s="822"/>
      <c r="CB36" s="822"/>
      <c r="CC36" s="823"/>
    </row>
    <row r="37" spans="1:81" s="58" customFormat="1" ht="40.200000000000003" customHeight="1" thickBot="1" x14ac:dyDescent="0.35">
      <c r="A37" s="34"/>
      <c r="B37" s="1019"/>
      <c r="C37" s="869"/>
      <c r="D37" s="873"/>
      <c r="E37" s="853"/>
      <c r="F37" s="853"/>
      <c r="G37" s="853"/>
      <c r="H37" s="853"/>
      <c r="I37" s="853"/>
      <c r="J37" s="814"/>
      <c r="K37" s="856"/>
      <c r="L37" s="859"/>
      <c r="M37" s="862"/>
      <c r="N37" s="838"/>
      <c r="O37" s="841"/>
      <c r="P37" s="865"/>
      <c r="Q37" s="874"/>
      <c r="R37" s="814"/>
      <c r="S37" s="232"/>
      <c r="T37" s="237"/>
      <c r="U37" s="237"/>
      <c r="V37" s="237"/>
      <c r="W37" s="232"/>
      <c r="X37" s="260"/>
      <c r="Y37" s="260"/>
      <c r="Z37" s="260"/>
      <c r="AA37" s="260"/>
      <c r="AB37" s="814"/>
      <c r="AC37" s="829"/>
      <c r="AD37" s="46">
        <f t="shared" si="5"/>
        <v>0</v>
      </c>
      <c r="AE37" s="46">
        <f t="shared" si="0"/>
        <v>0</v>
      </c>
      <c r="AF37" s="46">
        <f t="shared" si="0"/>
        <v>0</v>
      </c>
      <c r="AG37" s="46">
        <f t="shared" si="0"/>
        <v>0</v>
      </c>
      <c r="AH37" s="46">
        <f t="shared" si="0"/>
        <v>0</v>
      </c>
      <c r="AI37" s="46">
        <f t="shared" si="0"/>
        <v>0</v>
      </c>
      <c r="AJ37" s="46">
        <f t="shared" si="0"/>
        <v>0</v>
      </c>
      <c r="AK37" s="814"/>
      <c r="AL37" s="992"/>
      <c r="AM37" s="46">
        <f t="shared" si="1"/>
        <v>0</v>
      </c>
      <c r="AN37" s="37"/>
      <c r="AO37" s="37"/>
      <c r="AP37" s="37"/>
      <c r="AQ37" s="37"/>
      <c r="AR37" s="37"/>
      <c r="AS37" s="37"/>
      <c r="AT37" s="814"/>
      <c r="AU37" s="995"/>
      <c r="AV37" s="46">
        <f t="shared" si="2"/>
        <v>0</v>
      </c>
      <c r="AW37" s="37"/>
      <c r="AX37" s="37"/>
      <c r="AY37" s="37"/>
      <c r="AZ37" s="37"/>
      <c r="BA37" s="37"/>
      <c r="BB37" s="37"/>
      <c r="BC37" s="814"/>
      <c r="BD37" s="56"/>
      <c r="BE37" s="46">
        <f t="shared" si="3"/>
        <v>0</v>
      </c>
      <c r="BF37" s="37"/>
      <c r="BG37" s="37"/>
      <c r="BH37" s="37"/>
      <c r="BI37" s="37"/>
      <c r="BJ37" s="37"/>
      <c r="BK37" s="37"/>
      <c r="BL37" s="814"/>
      <c r="BM37" s="43"/>
      <c r="BN37" s="46">
        <f t="shared" si="4"/>
        <v>0</v>
      </c>
      <c r="BO37" s="37"/>
      <c r="BP37" s="37"/>
      <c r="BQ37" s="37"/>
      <c r="BR37" s="37"/>
      <c r="BS37" s="37"/>
      <c r="BT37" s="37"/>
      <c r="BU37" s="824"/>
      <c r="BV37" s="825"/>
      <c r="BW37" s="825"/>
      <c r="BX37" s="825"/>
      <c r="BY37" s="825"/>
      <c r="BZ37" s="825"/>
      <c r="CA37" s="825"/>
      <c r="CB37" s="825"/>
      <c r="CC37" s="826"/>
    </row>
    <row r="38" spans="1:81" s="58" customFormat="1" ht="40.200000000000003" customHeight="1" thickTop="1" x14ac:dyDescent="0.3">
      <c r="A38" s="34"/>
      <c r="B38" s="1019"/>
      <c r="C38" s="869"/>
      <c r="D38" s="871">
        <v>2201</v>
      </c>
      <c r="E38" s="851" t="s">
        <v>3922</v>
      </c>
      <c r="F38" s="851">
        <v>22010071</v>
      </c>
      <c r="G38" s="851" t="s">
        <v>4403</v>
      </c>
      <c r="H38" s="851" t="s">
        <v>4404</v>
      </c>
      <c r="I38" s="851">
        <v>2022004540031</v>
      </c>
      <c r="J38" s="812">
        <v>5</v>
      </c>
      <c r="K38" s="855" t="str">
        <f>[2]Metas!K9</f>
        <v>% de los prestadores de servicios de primera infancia privados registrados en el Sistema de Información para la Primera Infancia SIPI</v>
      </c>
      <c r="L38" s="857">
        <v>100</v>
      </c>
      <c r="M38" s="860">
        <f>SUM(N38:Q38)</f>
        <v>100</v>
      </c>
      <c r="N38" s="836"/>
      <c r="O38" s="839"/>
      <c r="P38" s="863"/>
      <c r="Q38" s="866">
        <v>100</v>
      </c>
      <c r="R38" s="812">
        <f t="shared" ref="R38" si="12">+$J38</f>
        <v>5</v>
      </c>
      <c r="S38" s="231" t="s">
        <v>4430</v>
      </c>
      <c r="T38" s="235" t="s">
        <v>3822</v>
      </c>
      <c r="U38" s="235" t="s">
        <v>3827</v>
      </c>
      <c r="V38" s="235" t="s">
        <v>3831</v>
      </c>
      <c r="W38" s="231" t="s">
        <v>4431</v>
      </c>
      <c r="X38" s="256">
        <v>45204</v>
      </c>
      <c r="Y38" s="256">
        <v>45208</v>
      </c>
      <c r="Z38" s="256"/>
      <c r="AA38" s="256"/>
      <c r="AB38" s="812">
        <f t="shared" ref="AB38" si="13">+$J38</f>
        <v>5</v>
      </c>
      <c r="AC38" s="827">
        <f t="shared" ref="AC38" si="14">+L38</f>
        <v>100</v>
      </c>
      <c r="AD38" s="44">
        <f t="shared" si="5"/>
        <v>5</v>
      </c>
      <c r="AE38" s="44">
        <f t="shared" si="5"/>
        <v>3</v>
      </c>
      <c r="AF38" s="44">
        <f t="shared" si="5"/>
        <v>0</v>
      </c>
      <c r="AG38" s="44">
        <f t="shared" si="5"/>
        <v>0</v>
      </c>
      <c r="AH38" s="44">
        <f t="shared" si="5"/>
        <v>0</v>
      </c>
      <c r="AI38" s="44">
        <f t="shared" si="5"/>
        <v>2</v>
      </c>
      <c r="AJ38" s="44">
        <f t="shared" si="5"/>
        <v>0</v>
      </c>
      <c r="AK38" s="812">
        <f t="shared" ref="AK38" si="15">+$J38</f>
        <v>5</v>
      </c>
      <c r="AL38" s="830">
        <f>+N38</f>
        <v>0</v>
      </c>
      <c r="AM38" s="44">
        <f t="shared" si="1"/>
        <v>0</v>
      </c>
      <c r="AN38" s="47"/>
      <c r="AO38" s="47"/>
      <c r="AP38" s="47"/>
      <c r="AQ38" s="47"/>
      <c r="AR38" s="47"/>
      <c r="AS38" s="47"/>
      <c r="AT38" s="812">
        <f t="shared" ref="AT38" si="16">+$J38</f>
        <v>5</v>
      </c>
      <c r="AU38" s="833">
        <f>+O38</f>
        <v>0</v>
      </c>
      <c r="AV38" s="44">
        <f t="shared" si="2"/>
        <v>0</v>
      </c>
      <c r="AW38" s="47"/>
      <c r="AX38" s="47"/>
      <c r="AY38" s="47"/>
      <c r="AZ38" s="47"/>
      <c r="BA38" s="47"/>
      <c r="BB38" s="47"/>
      <c r="BC38" s="812">
        <f t="shared" ref="BC38" si="17">+$J38</f>
        <v>5</v>
      </c>
      <c r="BD38" s="809">
        <f>+P38</f>
        <v>0</v>
      </c>
      <c r="BE38" s="44">
        <f t="shared" si="3"/>
        <v>0</v>
      </c>
      <c r="BF38" s="47"/>
      <c r="BG38" s="47"/>
      <c r="BH38" s="47"/>
      <c r="BI38" s="47"/>
      <c r="BJ38" s="47"/>
      <c r="BK38" s="47"/>
      <c r="BL38" s="812">
        <f t="shared" ref="BL38" si="18">+$J38</f>
        <v>5</v>
      </c>
      <c r="BM38" s="987">
        <v>30</v>
      </c>
      <c r="BN38" s="44">
        <f t="shared" si="4"/>
        <v>5</v>
      </c>
      <c r="BO38" s="336">
        <v>3</v>
      </c>
      <c r="BP38" s="336"/>
      <c r="BQ38" s="336"/>
      <c r="BR38" s="336"/>
      <c r="BS38" s="336">
        <v>2</v>
      </c>
      <c r="BT38" s="336"/>
      <c r="BU38" s="818"/>
      <c r="BV38" s="819"/>
      <c r="BW38" s="819"/>
      <c r="BX38" s="819"/>
      <c r="BY38" s="819"/>
      <c r="BZ38" s="819"/>
      <c r="CA38" s="819"/>
      <c r="CB38" s="819"/>
      <c r="CC38" s="820"/>
    </row>
    <row r="39" spans="1:81" s="58" customFormat="1" ht="40.200000000000003" customHeight="1" x14ac:dyDescent="0.3">
      <c r="A39" s="34"/>
      <c r="B39" s="1019"/>
      <c r="C39" s="869"/>
      <c r="D39" s="872"/>
      <c r="E39" s="852"/>
      <c r="F39" s="852"/>
      <c r="G39" s="852"/>
      <c r="H39" s="852"/>
      <c r="I39" s="852"/>
      <c r="J39" s="813"/>
      <c r="K39" s="855"/>
      <c r="L39" s="858"/>
      <c r="M39" s="861"/>
      <c r="N39" s="837"/>
      <c r="O39" s="840"/>
      <c r="P39" s="864"/>
      <c r="Q39" s="867"/>
      <c r="R39" s="813"/>
      <c r="S39" s="39" t="s">
        <v>4432</v>
      </c>
      <c r="T39" s="236" t="s">
        <v>3822</v>
      </c>
      <c r="U39" s="236" t="s">
        <v>3827</v>
      </c>
      <c r="V39" s="236" t="s">
        <v>3831</v>
      </c>
      <c r="W39" s="39" t="s">
        <v>4431</v>
      </c>
      <c r="X39" s="31">
        <v>45143</v>
      </c>
      <c r="Y39" s="31">
        <v>45260</v>
      </c>
      <c r="Z39" s="31"/>
      <c r="AA39" s="31"/>
      <c r="AB39" s="813"/>
      <c r="AC39" s="828"/>
      <c r="AD39" s="51">
        <f t="shared" si="5"/>
        <v>0</v>
      </c>
      <c r="AE39" s="51">
        <f t="shared" si="5"/>
        <v>0</v>
      </c>
      <c r="AF39" s="51">
        <f t="shared" si="5"/>
        <v>0</v>
      </c>
      <c r="AG39" s="51">
        <f t="shared" si="5"/>
        <v>0</v>
      </c>
      <c r="AH39" s="51">
        <f t="shared" si="5"/>
        <v>0</v>
      </c>
      <c r="AI39" s="51">
        <f t="shared" si="5"/>
        <v>0</v>
      </c>
      <c r="AJ39" s="51">
        <f t="shared" si="5"/>
        <v>0</v>
      </c>
      <c r="AK39" s="813"/>
      <c r="AL39" s="831"/>
      <c r="AM39" s="51">
        <f t="shared" si="1"/>
        <v>0</v>
      </c>
      <c r="AN39" s="257"/>
      <c r="AO39" s="257"/>
      <c r="AP39" s="257"/>
      <c r="AQ39" s="257"/>
      <c r="AR39" s="257"/>
      <c r="AS39" s="257"/>
      <c r="AT39" s="813"/>
      <c r="AU39" s="834"/>
      <c r="AV39" s="51">
        <f t="shared" si="2"/>
        <v>0</v>
      </c>
      <c r="AW39" s="257"/>
      <c r="AX39" s="257"/>
      <c r="AY39" s="257"/>
      <c r="AZ39" s="257"/>
      <c r="BA39" s="257"/>
      <c r="BB39" s="257"/>
      <c r="BC39" s="813"/>
      <c r="BD39" s="810"/>
      <c r="BE39" s="51">
        <f t="shared" si="3"/>
        <v>0</v>
      </c>
      <c r="BF39" s="257"/>
      <c r="BG39" s="257"/>
      <c r="BH39" s="257"/>
      <c r="BI39" s="257"/>
      <c r="BJ39" s="257"/>
      <c r="BK39" s="257"/>
      <c r="BL39" s="813"/>
      <c r="BM39" s="988"/>
      <c r="BN39" s="51">
        <f t="shared" si="4"/>
        <v>0</v>
      </c>
      <c r="BO39" s="257"/>
      <c r="BP39" s="257"/>
      <c r="BQ39" s="257"/>
      <c r="BR39" s="257"/>
      <c r="BS39" s="257"/>
      <c r="BT39" s="257"/>
      <c r="BU39" s="821"/>
      <c r="BV39" s="822"/>
      <c r="BW39" s="822"/>
      <c r="BX39" s="822"/>
      <c r="BY39" s="822"/>
      <c r="BZ39" s="822"/>
      <c r="CA39" s="822"/>
      <c r="CB39" s="822"/>
      <c r="CC39" s="823"/>
    </row>
    <row r="40" spans="1:81" s="58" customFormat="1" ht="40.200000000000003" customHeight="1" x14ac:dyDescent="0.3">
      <c r="A40" s="34"/>
      <c r="B40" s="1019"/>
      <c r="C40" s="869"/>
      <c r="D40" s="872"/>
      <c r="E40" s="852"/>
      <c r="F40" s="852"/>
      <c r="G40" s="852"/>
      <c r="H40" s="852"/>
      <c r="I40" s="852"/>
      <c r="J40" s="813"/>
      <c r="K40" s="855"/>
      <c r="L40" s="858"/>
      <c r="M40" s="861"/>
      <c r="N40" s="837"/>
      <c r="O40" s="840"/>
      <c r="P40" s="864"/>
      <c r="Q40" s="867"/>
      <c r="R40" s="813"/>
      <c r="S40" s="39" t="s">
        <v>4433</v>
      </c>
      <c r="T40" s="236" t="s">
        <v>3822</v>
      </c>
      <c r="U40" s="236" t="s">
        <v>3827</v>
      </c>
      <c r="V40" s="236" t="s">
        <v>3831</v>
      </c>
      <c r="W40" s="39" t="s">
        <v>4422</v>
      </c>
      <c r="X40" s="31">
        <v>45143</v>
      </c>
      <c r="Y40" s="31">
        <v>45260</v>
      </c>
      <c r="Z40" s="31"/>
      <c r="AA40" s="31"/>
      <c r="AB40" s="813"/>
      <c r="AC40" s="828"/>
      <c r="AD40" s="51">
        <f t="shared" si="5"/>
        <v>0</v>
      </c>
      <c r="AE40" s="51">
        <f t="shared" si="5"/>
        <v>0</v>
      </c>
      <c r="AF40" s="51">
        <f t="shared" si="5"/>
        <v>0</v>
      </c>
      <c r="AG40" s="51">
        <f t="shared" si="5"/>
        <v>0</v>
      </c>
      <c r="AH40" s="51">
        <f t="shared" si="5"/>
        <v>0</v>
      </c>
      <c r="AI40" s="51">
        <f t="shared" si="5"/>
        <v>0</v>
      </c>
      <c r="AJ40" s="51">
        <f t="shared" si="5"/>
        <v>0</v>
      </c>
      <c r="AK40" s="813"/>
      <c r="AL40" s="831"/>
      <c r="AM40" s="51">
        <f t="shared" si="1"/>
        <v>0</v>
      </c>
      <c r="AN40" s="257"/>
      <c r="AO40" s="257"/>
      <c r="AP40" s="257"/>
      <c r="AQ40" s="257"/>
      <c r="AR40" s="257"/>
      <c r="AS40" s="257"/>
      <c r="AT40" s="813"/>
      <c r="AU40" s="834"/>
      <c r="AV40" s="51">
        <f t="shared" si="2"/>
        <v>0</v>
      </c>
      <c r="AW40" s="257"/>
      <c r="AX40" s="257"/>
      <c r="AY40" s="257"/>
      <c r="AZ40" s="257"/>
      <c r="BA40" s="257"/>
      <c r="BB40" s="257"/>
      <c r="BC40" s="813"/>
      <c r="BD40" s="810"/>
      <c r="BE40" s="51">
        <f t="shared" si="3"/>
        <v>0</v>
      </c>
      <c r="BF40" s="257"/>
      <c r="BG40" s="257"/>
      <c r="BH40" s="257"/>
      <c r="BI40" s="257"/>
      <c r="BJ40" s="257"/>
      <c r="BK40" s="257"/>
      <c r="BL40" s="813"/>
      <c r="BM40" s="988"/>
      <c r="BN40" s="51">
        <f t="shared" si="4"/>
        <v>0</v>
      </c>
      <c r="BO40" s="257"/>
      <c r="BP40" s="257"/>
      <c r="BQ40" s="257"/>
      <c r="BR40" s="257"/>
      <c r="BS40" s="257"/>
      <c r="BT40" s="257"/>
      <c r="BU40" s="821"/>
      <c r="BV40" s="822"/>
      <c r="BW40" s="822"/>
      <c r="BX40" s="822"/>
      <c r="BY40" s="822"/>
      <c r="BZ40" s="822"/>
      <c r="CA40" s="822"/>
      <c r="CB40" s="822"/>
      <c r="CC40" s="823"/>
    </row>
    <row r="41" spans="1:81" s="58" customFormat="1" ht="40.200000000000003" customHeight="1" thickBot="1" x14ac:dyDescent="0.35">
      <c r="A41" s="34"/>
      <c r="B41" s="1019"/>
      <c r="C41" s="870"/>
      <c r="D41" s="873"/>
      <c r="E41" s="853"/>
      <c r="F41" s="853"/>
      <c r="G41" s="853"/>
      <c r="H41" s="853"/>
      <c r="I41" s="853"/>
      <c r="J41" s="814"/>
      <c r="K41" s="856"/>
      <c r="L41" s="859"/>
      <c r="M41" s="862"/>
      <c r="N41" s="838"/>
      <c r="O41" s="841"/>
      <c r="P41" s="865"/>
      <c r="Q41" s="874"/>
      <c r="R41" s="814"/>
      <c r="S41" s="232" t="s">
        <v>4434</v>
      </c>
      <c r="T41" s="237" t="s">
        <v>3822</v>
      </c>
      <c r="U41" s="237" t="s">
        <v>3827</v>
      </c>
      <c r="V41" s="237" t="s">
        <v>3831</v>
      </c>
      <c r="W41" s="232" t="s">
        <v>4435</v>
      </c>
      <c r="X41" s="260">
        <v>44931</v>
      </c>
      <c r="Y41" s="260">
        <v>45260</v>
      </c>
      <c r="Z41" s="260"/>
      <c r="AA41" s="260"/>
      <c r="AB41" s="814"/>
      <c r="AC41" s="829"/>
      <c r="AD41" s="46">
        <f t="shared" si="5"/>
        <v>0</v>
      </c>
      <c r="AE41" s="46">
        <f t="shared" si="5"/>
        <v>0</v>
      </c>
      <c r="AF41" s="46">
        <f t="shared" si="5"/>
        <v>0</v>
      </c>
      <c r="AG41" s="46">
        <f t="shared" si="5"/>
        <v>0</v>
      </c>
      <c r="AH41" s="46">
        <f t="shared" si="5"/>
        <v>0</v>
      </c>
      <c r="AI41" s="46">
        <f t="shared" si="5"/>
        <v>0</v>
      </c>
      <c r="AJ41" s="46">
        <f t="shared" si="5"/>
        <v>0</v>
      </c>
      <c r="AK41" s="814"/>
      <c r="AL41" s="832"/>
      <c r="AM41" s="46">
        <f t="shared" si="1"/>
        <v>0</v>
      </c>
      <c r="AN41" s="49"/>
      <c r="AO41" s="49"/>
      <c r="AP41" s="49"/>
      <c r="AQ41" s="49"/>
      <c r="AR41" s="49"/>
      <c r="AS41" s="49"/>
      <c r="AT41" s="814"/>
      <c r="AU41" s="835"/>
      <c r="AV41" s="46">
        <f t="shared" si="2"/>
        <v>0</v>
      </c>
      <c r="AW41" s="49"/>
      <c r="AX41" s="49"/>
      <c r="AY41" s="49"/>
      <c r="AZ41" s="49"/>
      <c r="BA41" s="49"/>
      <c r="BB41" s="49"/>
      <c r="BC41" s="814"/>
      <c r="BD41" s="811"/>
      <c r="BE41" s="46">
        <f t="shared" si="3"/>
        <v>0</v>
      </c>
      <c r="BF41" s="49"/>
      <c r="BG41" s="49"/>
      <c r="BH41" s="49"/>
      <c r="BI41" s="49"/>
      <c r="BJ41" s="49"/>
      <c r="BK41" s="49"/>
      <c r="BL41" s="814"/>
      <c r="BM41" s="989"/>
      <c r="BN41" s="46">
        <f t="shared" si="4"/>
        <v>0</v>
      </c>
      <c r="BO41" s="49"/>
      <c r="BP41" s="49"/>
      <c r="BQ41" s="49"/>
      <c r="BR41" s="49"/>
      <c r="BS41" s="49"/>
      <c r="BT41" s="49"/>
      <c r="BU41" s="824"/>
      <c r="BV41" s="825"/>
      <c r="BW41" s="825"/>
      <c r="BX41" s="825"/>
      <c r="BY41" s="825"/>
      <c r="BZ41" s="825"/>
      <c r="CA41" s="825"/>
      <c r="CB41" s="825"/>
      <c r="CC41" s="826"/>
    </row>
    <row r="42" spans="1:81" s="58" customFormat="1" ht="40.200000000000003" customHeight="1" thickTop="1" x14ac:dyDescent="0.3">
      <c r="A42" s="34"/>
      <c r="B42" s="1018"/>
      <c r="C42" s="868" t="s">
        <v>33</v>
      </c>
      <c r="D42" s="871">
        <v>2201</v>
      </c>
      <c r="E42" s="851" t="s">
        <v>3922</v>
      </c>
      <c r="F42" s="851">
        <v>22010071</v>
      </c>
      <c r="G42" s="851" t="s">
        <v>4403</v>
      </c>
      <c r="H42" s="851" t="s">
        <v>4404</v>
      </c>
      <c r="I42" s="851">
        <v>2022004540031</v>
      </c>
      <c r="J42" s="812">
        <v>6</v>
      </c>
      <c r="K42" s="854" t="str">
        <f>+[2]Metas!K10</f>
        <v>% de establecimientos educativos Oficiales con acciones de vigilancia y control en el grado Transición</v>
      </c>
      <c r="L42" s="857">
        <v>100</v>
      </c>
      <c r="M42" s="860">
        <f>SUM(N42:Q42)</f>
        <v>100</v>
      </c>
      <c r="N42" s="836"/>
      <c r="O42" s="839"/>
      <c r="P42" s="863"/>
      <c r="Q42" s="866">
        <v>100</v>
      </c>
      <c r="R42" s="812">
        <f t="shared" ref="R42" si="19">+$J42</f>
        <v>6</v>
      </c>
      <c r="S42" s="231" t="s">
        <v>4436</v>
      </c>
      <c r="T42" s="235" t="s">
        <v>3822</v>
      </c>
      <c r="U42" s="235" t="s">
        <v>3827</v>
      </c>
      <c r="V42" s="235" t="s">
        <v>3831</v>
      </c>
      <c r="W42" s="231" t="s">
        <v>4437</v>
      </c>
      <c r="X42" s="256">
        <v>44941</v>
      </c>
      <c r="Y42" s="256">
        <v>45015</v>
      </c>
      <c r="Z42" s="256"/>
      <c r="AA42" s="256"/>
      <c r="AB42" s="812">
        <f t="shared" ref="AB42" si="20">+$J42</f>
        <v>6</v>
      </c>
      <c r="AC42" s="827">
        <f t="shared" ref="AC42" si="21">+L42</f>
        <v>100</v>
      </c>
      <c r="AD42" s="44">
        <f t="shared" si="5"/>
        <v>30</v>
      </c>
      <c r="AE42" s="44">
        <f t="shared" si="5"/>
        <v>15</v>
      </c>
      <c r="AF42" s="44">
        <f t="shared" si="5"/>
        <v>0</v>
      </c>
      <c r="AG42" s="44">
        <f t="shared" si="5"/>
        <v>0</v>
      </c>
      <c r="AH42" s="44">
        <f t="shared" si="5"/>
        <v>0</v>
      </c>
      <c r="AI42" s="44">
        <f t="shared" si="5"/>
        <v>0</v>
      </c>
      <c r="AJ42" s="44">
        <f t="shared" si="5"/>
        <v>15</v>
      </c>
      <c r="AK42" s="812">
        <f t="shared" ref="AK42" si="22">+$J42</f>
        <v>6</v>
      </c>
      <c r="AL42" s="830">
        <f>+N42</f>
        <v>0</v>
      </c>
      <c r="AM42" s="44">
        <f t="shared" si="1"/>
        <v>0</v>
      </c>
      <c r="AN42" s="47"/>
      <c r="AO42" s="47"/>
      <c r="AP42" s="47"/>
      <c r="AQ42" s="47"/>
      <c r="AR42" s="47"/>
      <c r="AS42" s="47"/>
      <c r="AT42" s="812">
        <f t="shared" ref="AT42" si="23">+$J42</f>
        <v>6</v>
      </c>
      <c r="AU42" s="833">
        <f>+O42</f>
        <v>0</v>
      </c>
      <c r="AV42" s="44">
        <f t="shared" si="2"/>
        <v>0</v>
      </c>
      <c r="AW42" s="47"/>
      <c r="AX42" s="47"/>
      <c r="AY42" s="47"/>
      <c r="AZ42" s="47"/>
      <c r="BA42" s="47"/>
      <c r="BB42" s="47"/>
      <c r="BC42" s="812">
        <f t="shared" ref="BC42" si="24">+$J42</f>
        <v>6</v>
      </c>
      <c r="BD42" s="809">
        <f>+P42</f>
        <v>0</v>
      </c>
      <c r="BE42" s="44">
        <f t="shared" si="3"/>
        <v>0</v>
      </c>
      <c r="BF42" s="47"/>
      <c r="BG42" s="47"/>
      <c r="BH42" s="47"/>
      <c r="BI42" s="47"/>
      <c r="BJ42" s="47"/>
      <c r="BK42" s="47"/>
      <c r="BL42" s="812">
        <f t="shared" ref="BL42" si="25">+$J42</f>
        <v>6</v>
      </c>
      <c r="BM42" s="815">
        <v>30</v>
      </c>
      <c r="BN42" s="44">
        <f t="shared" si="4"/>
        <v>30</v>
      </c>
      <c r="BO42" s="336">
        <v>15</v>
      </c>
      <c r="BP42" s="336"/>
      <c r="BQ42" s="336"/>
      <c r="BR42" s="336"/>
      <c r="BS42" s="336"/>
      <c r="BT42" s="336">
        <v>15</v>
      </c>
      <c r="BU42" s="818"/>
      <c r="BV42" s="819"/>
      <c r="BW42" s="819"/>
      <c r="BX42" s="819"/>
      <c r="BY42" s="819"/>
      <c r="BZ42" s="819"/>
      <c r="CA42" s="819"/>
      <c r="CB42" s="819"/>
      <c r="CC42" s="820"/>
    </row>
    <row r="43" spans="1:81" s="58" customFormat="1" ht="40.200000000000003" customHeight="1" x14ac:dyDescent="0.3">
      <c r="A43" s="34"/>
      <c r="B43" s="1018"/>
      <c r="C43" s="869"/>
      <c r="D43" s="872"/>
      <c r="E43" s="852"/>
      <c r="F43" s="852"/>
      <c r="G43" s="852"/>
      <c r="H43" s="852"/>
      <c r="I43" s="852"/>
      <c r="J43" s="813"/>
      <c r="K43" s="855"/>
      <c r="L43" s="858"/>
      <c r="M43" s="861"/>
      <c r="N43" s="837"/>
      <c r="O43" s="840"/>
      <c r="P43" s="864"/>
      <c r="Q43" s="867"/>
      <c r="R43" s="813"/>
      <c r="S43" s="261" t="s">
        <v>4438</v>
      </c>
      <c r="T43" s="393" t="s">
        <v>3822</v>
      </c>
      <c r="U43" s="393" t="s">
        <v>3827</v>
      </c>
      <c r="V43" s="393" t="s">
        <v>3831</v>
      </c>
      <c r="W43" s="261" t="s">
        <v>4439</v>
      </c>
      <c r="X43" s="259">
        <v>44941</v>
      </c>
      <c r="Y43" s="259">
        <v>45290</v>
      </c>
      <c r="Z43" s="259"/>
      <c r="AA43" s="259"/>
      <c r="AB43" s="813"/>
      <c r="AC43" s="828"/>
      <c r="AD43" s="427"/>
      <c r="AE43" s="427"/>
      <c r="AF43" s="427"/>
      <c r="AG43" s="427"/>
      <c r="AH43" s="427"/>
      <c r="AI43" s="427"/>
      <c r="AJ43" s="427"/>
      <c r="AK43" s="813"/>
      <c r="AL43" s="831"/>
      <c r="AM43" s="427"/>
      <c r="AN43" s="428"/>
      <c r="AO43" s="428"/>
      <c r="AP43" s="428"/>
      <c r="AQ43" s="428"/>
      <c r="AR43" s="428"/>
      <c r="AS43" s="428"/>
      <c r="AT43" s="813"/>
      <c r="AU43" s="834"/>
      <c r="AV43" s="427"/>
      <c r="AW43" s="428"/>
      <c r="AX43" s="428"/>
      <c r="AY43" s="428"/>
      <c r="AZ43" s="428"/>
      <c r="BA43" s="428"/>
      <c r="BB43" s="428"/>
      <c r="BC43" s="813"/>
      <c r="BD43" s="810"/>
      <c r="BE43" s="427"/>
      <c r="BF43" s="428"/>
      <c r="BG43" s="428"/>
      <c r="BH43" s="428"/>
      <c r="BI43" s="428"/>
      <c r="BJ43" s="428"/>
      <c r="BK43" s="428"/>
      <c r="BL43" s="813"/>
      <c r="BM43" s="816"/>
      <c r="BN43" s="427"/>
      <c r="BO43" s="428"/>
      <c r="BP43" s="428"/>
      <c r="BQ43" s="428"/>
      <c r="BR43" s="428"/>
      <c r="BS43" s="428"/>
      <c r="BT43" s="428"/>
      <c r="BU43" s="429"/>
      <c r="BV43" s="430"/>
      <c r="BW43" s="430"/>
      <c r="BX43" s="430"/>
      <c r="BY43" s="430"/>
      <c r="BZ43" s="430"/>
      <c r="CA43" s="430"/>
      <c r="CB43" s="430"/>
      <c r="CC43" s="431"/>
    </row>
    <row r="44" spans="1:81" s="58" customFormat="1" ht="40.200000000000003" customHeight="1" x14ac:dyDescent="0.3">
      <c r="A44" s="34"/>
      <c r="B44" s="1018"/>
      <c r="C44" s="869"/>
      <c r="D44" s="872"/>
      <c r="E44" s="852"/>
      <c r="F44" s="852"/>
      <c r="G44" s="852"/>
      <c r="H44" s="852"/>
      <c r="I44" s="852"/>
      <c r="J44" s="813"/>
      <c r="K44" s="855"/>
      <c r="L44" s="858"/>
      <c r="M44" s="861"/>
      <c r="N44" s="837"/>
      <c r="O44" s="840"/>
      <c r="P44" s="864"/>
      <c r="Q44" s="867"/>
      <c r="R44" s="813"/>
      <c r="S44" s="261" t="s">
        <v>4440</v>
      </c>
      <c r="T44" s="393" t="s">
        <v>3822</v>
      </c>
      <c r="U44" s="393" t="s">
        <v>3827</v>
      </c>
      <c r="V44" s="393" t="s">
        <v>3831</v>
      </c>
      <c r="W44" s="261" t="s">
        <v>4441</v>
      </c>
      <c r="X44" s="259">
        <v>45156</v>
      </c>
      <c r="Y44" s="259">
        <v>45290</v>
      </c>
      <c r="Z44" s="259"/>
      <c r="AA44" s="259"/>
      <c r="AB44" s="813"/>
      <c r="AC44" s="828"/>
      <c r="AD44" s="427"/>
      <c r="AE44" s="427"/>
      <c r="AF44" s="427"/>
      <c r="AG44" s="427"/>
      <c r="AH44" s="427"/>
      <c r="AI44" s="427"/>
      <c r="AJ44" s="427"/>
      <c r="AK44" s="813"/>
      <c r="AL44" s="831"/>
      <c r="AM44" s="427"/>
      <c r="AN44" s="428"/>
      <c r="AO44" s="428"/>
      <c r="AP44" s="428"/>
      <c r="AQ44" s="428"/>
      <c r="AR44" s="428"/>
      <c r="AS44" s="428"/>
      <c r="AT44" s="813"/>
      <c r="AU44" s="834"/>
      <c r="AV44" s="427"/>
      <c r="AW44" s="428"/>
      <c r="AX44" s="428"/>
      <c r="AY44" s="428"/>
      <c r="AZ44" s="428"/>
      <c r="BA44" s="428"/>
      <c r="BB44" s="428"/>
      <c r="BC44" s="813"/>
      <c r="BD44" s="810"/>
      <c r="BE44" s="427"/>
      <c r="BF44" s="428"/>
      <c r="BG44" s="428"/>
      <c r="BH44" s="428"/>
      <c r="BI44" s="428"/>
      <c r="BJ44" s="428"/>
      <c r="BK44" s="428"/>
      <c r="BL44" s="813"/>
      <c r="BM44" s="816"/>
      <c r="BN44" s="427"/>
      <c r="BO44" s="428"/>
      <c r="BP44" s="428"/>
      <c r="BQ44" s="428"/>
      <c r="BR44" s="428"/>
      <c r="BS44" s="428"/>
      <c r="BT44" s="428"/>
      <c r="BU44" s="429"/>
      <c r="BV44" s="430"/>
      <c r="BW44" s="430"/>
      <c r="BX44" s="430"/>
      <c r="BY44" s="430"/>
      <c r="BZ44" s="430"/>
      <c r="CA44" s="430"/>
      <c r="CB44" s="430"/>
      <c r="CC44" s="431"/>
    </row>
    <row r="45" spans="1:81" s="58" customFormat="1" ht="40.200000000000003" customHeight="1" x14ac:dyDescent="0.3">
      <c r="A45" s="34"/>
      <c r="B45" s="1018"/>
      <c r="C45" s="869"/>
      <c r="D45" s="872"/>
      <c r="E45" s="852"/>
      <c r="F45" s="852"/>
      <c r="G45" s="852"/>
      <c r="H45" s="852"/>
      <c r="I45" s="852"/>
      <c r="J45" s="813"/>
      <c r="K45" s="855"/>
      <c r="L45" s="858"/>
      <c r="M45" s="861"/>
      <c r="N45" s="837"/>
      <c r="O45" s="840"/>
      <c r="P45" s="864"/>
      <c r="Q45" s="867"/>
      <c r="R45" s="813"/>
      <c r="S45" s="39" t="s">
        <v>4442</v>
      </c>
      <c r="T45" s="236" t="s">
        <v>3822</v>
      </c>
      <c r="U45" s="236" t="s">
        <v>3827</v>
      </c>
      <c r="V45" s="236" t="s">
        <v>3831</v>
      </c>
      <c r="W45" s="39" t="s">
        <v>4443</v>
      </c>
      <c r="X45" s="31">
        <v>45156</v>
      </c>
      <c r="Y45" s="31">
        <v>45290</v>
      </c>
      <c r="Z45" s="31"/>
      <c r="AA45" s="31"/>
      <c r="AB45" s="813"/>
      <c r="AC45" s="828"/>
      <c r="AD45" s="51">
        <f t="shared" ref="AD45:AJ60" si="26">+AM45+AV45+BE45+BN45</f>
        <v>0</v>
      </c>
      <c r="AE45" s="51">
        <f t="shared" si="26"/>
        <v>0</v>
      </c>
      <c r="AF45" s="51">
        <f t="shared" si="26"/>
        <v>0</v>
      </c>
      <c r="AG45" s="51">
        <f t="shared" si="26"/>
        <v>0</v>
      </c>
      <c r="AH45" s="51">
        <f t="shared" si="26"/>
        <v>0</v>
      </c>
      <c r="AI45" s="51">
        <f t="shared" si="26"/>
        <v>0</v>
      </c>
      <c r="AJ45" s="51">
        <f t="shared" si="26"/>
        <v>0</v>
      </c>
      <c r="AK45" s="813"/>
      <c r="AL45" s="831"/>
      <c r="AM45" s="51">
        <f t="shared" si="1"/>
        <v>0</v>
      </c>
      <c r="AN45" s="257"/>
      <c r="AO45" s="257"/>
      <c r="AP45" s="257"/>
      <c r="AQ45" s="257"/>
      <c r="AR45" s="257"/>
      <c r="AS45" s="257"/>
      <c r="AT45" s="813"/>
      <c r="AU45" s="834"/>
      <c r="AV45" s="51">
        <f t="shared" si="2"/>
        <v>0</v>
      </c>
      <c r="AW45" s="257"/>
      <c r="AX45" s="257"/>
      <c r="AY45" s="257"/>
      <c r="AZ45" s="257"/>
      <c r="BA45" s="257"/>
      <c r="BB45" s="257"/>
      <c r="BC45" s="813"/>
      <c r="BD45" s="810"/>
      <c r="BE45" s="51">
        <f t="shared" si="3"/>
        <v>0</v>
      </c>
      <c r="BF45" s="257"/>
      <c r="BG45" s="257"/>
      <c r="BH45" s="257"/>
      <c r="BI45" s="257"/>
      <c r="BJ45" s="257"/>
      <c r="BK45" s="257"/>
      <c r="BL45" s="813"/>
      <c r="BM45" s="816"/>
      <c r="BN45" s="51">
        <f t="shared" si="4"/>
        <v>0</v>
      </c>
      <c r="BO45" s="257"/>
      <c r="BP45" s="257"/>
      <c r="BQ45" s="257"/>
      <c r="BR45" s="257"/>
      <c r="BS45" s="257"/>
      <c r="BT45" s="257"/>
      <c r="BU45" s="821"/>
      <c r="BV45" s="822"/>
      <c r="BW45" s="822"/>
      <c r="BX45" s="822"/>
      <c r="BY45" s="822"/>
      <c r="BZ45" s="822"/>
      <c r="CA45" s="822"/>
      <c r="CB45" s="822"/>
      <c r="CC45" s="823"/>
    </row>
    <row r="46" spans="1:81" s="58" customFormat="1" ht="40.200000000000003" customHeight="1" x14ac:dyDescent="0.3">
      <c r="A46" s="34"/>
      <c r="B46" s="1018"/>
      <c r="C46" s="869"/>
      <c r="D46" s="872"/>
      <c r="E46" s="852"/>
      <c r="F46" s="852"/>
      <c r="G46" s="852"/>
      <c r="H46" s="852"/>
      <c r="I46" s="852"/>
      <c r="J46" s="813"/>
      <c r="K46" s="855"/>
      <c r="L46" s="858"/>
      <c r="M46" s="861"/>
      <c r="N46" s="837"/>
      <c r="O46" s="840"/>
      <c r="P46" s="864"/>
      <c r="Q46" s="867"/>
      <c r="R46" s="813"/>
      <c r="S46" s="39" t="s">
        <v>4444</v>
      </c>
      <c r="T46" s="236" t="s">
        <v>3822</v>
      </c>
      <c r="U46" s="236" t="s">
        <v>3827</v>
      </c>
      <c r="V46" s="236" t="s">
        <v>3831</v>
      </c>
      <c r="W46" s="39" t="s">
        <v>4443</v>
      </c>
      <c r="X46" s="31">
        <v>45156</v>
      </c>
      <c r="Y46" s="31">
        <v>45290</v>
      </c>
      <c r="Z46" s="31"/>
      <c r="AA46" s="31"/>
      <c r="AB46" s="813"/>
      <c r="AC46" s="828"/>
      <c r="AD46" s="51">
        <f t="shared" si="26"/>
        <v>0</v>
      </c>
      <c r="AE46" s="51">
        <f t="shared" si="26"/>
        <v>0</v>
      </c>
      <c r="AF46" s="51">
        <f t="shared" si="26"/>
        <v>0</v>
      </c>
      <c r="AG46" s="51">
        <f t="shared" si="26"/>
        <v>0</v>
      </c>
      <c r="AH46" s="51">
        <f t="shared" si="26"/>
        <v>0</v>
      </c>
      <c r="AI46" s="51">
        <f t="shared" si="26"/>
        <v>0</v>
      </c>
      <c r="AJ46" s="51">
        <f t="shared" si="26"/>
        <v>0</v>
      </c>
      <c r="AK46" s="813"/>
      <c r="AL46" s="831"/>
      <c r="AM46" s="51">
        <f t="shared" si="1"/>
        <v>0</v>
      </c>
      <c r="AN46" s="257"/>
      <c r="AO46" s="257"/>
      <c r="AP46" s="257"/>
      <c r="AQ46" s="257"/>
      <c r="AR46" s="257"/>
      <c r="AS46" s="257"/>
      <c r="AT46" s="813"/>
      <c r="AU46" s="834"/>
      <c r="AV46" s="51">
        <f t="shared" si="2"/>
        <v>0</v>
      </c>
      <c r="AW46" s="257"/>
      <c r="AX46" s="257"/>
      <c r="AY46" s="257"/>
      <c r="AZ46" s="257"/>
      <c r="BA46" s="257"/>
      <c r="BB46" s="257"/>
      <c r="BC46" s="813"/>
      <c r="BD46" s="810"/>
      <c r="BE46" s="51">
        <f t="shared" si="3"/>
        <v>0</v>
      </c>
      <c r="BF46" s="257"/>
      <c r="BG46" s="257"/>
      <c r="BH46" s="257"/>
      <c r="BI46" s="257"/>
      <c r="BJ46" s="257"/>
      <c r="BK46" s="257"/>
      <c r="BL46" s="813"/>
      <c r="BM46" s="816"/>
      <c r="BN46" s="51">
        <f t="shared" si="4"/>
        <v>0</v>
      </c>
      <c r="BO46" s="257"/>
      <c r="BP46" s="257"/>
      <c r="BQ46" s="257"/>
      <c r="BR46" s="257"/>
      <c r="BS46" s="257"/>
      <c r="BT46" s="257"/>
      <c r="BU46" s="821"/>
      <c r="BV46" s="822"/>
      <c r="BW46" s="822"/>
      <c r="BX46" s="822"/>
      <c r="BY46" s="822"/>
      <c r="BZ46" s="822"/>
      <c r="CA46" s="822"/>
      <c r="CB46" s="822"/>
      <c r="CC46" s="823"/>
    </row>
    <row r="47" spans="1:81" s="58" customFormat="1" ht="40.200000000000003" customHeight="1" thickBot="1" x14ac:dyDescent="0.35">
      <c r="A47" s="34"/>
      <c r="B47" s="1018"/>
      <c r="C47" s="869"/>
      <c r="D47" s="873"/>
      <c r="E47" s="853"/>
      <c r="F47" s="853"/>
      <c r="G47" s="853"/>
      <c r="H47" s="853"/>
      <c r="I47" s="853"/>
      <c r="J47" s="814"/>
      <c r="K47" s="856"/>
      <c r="L47" s="859"/>
      <c r="M47" s="862"/>
      <c r="N47" s="838"/>
      <c r="O47" s="841"/>
      <c r="P47" s="865"/>
      <c r="Q47" s="874"/>
      <c r="R47" s="814"/>
      <c r="S47" s="232" t="s">
        <v>4445</v>
      </c>
      <c r="T47" s="237" t="s">
        <v>3822</v>
      </c>
      <c r="U47" s="237" t="s">
        <v>3827</v>
      </c>
      <c r="V47" s="237" t="s">
        <v>3831</v>
      </c>
      <c r="W47" s="232" t="s">
        <v>4441</v>
      </c>
      <c r="X47" s="260">
        <v>45156</v>
      </c>
      <c r="Y47" s="260">
        <v>45290</v>
      </c>
      <c r="Z47" s="260"/>
      <c r="AA47" s="260"/>
      <c r="AB47" s="814"/>
      <c r="AC47" s="829"/>
      <c r="AD47" s="46">
        <f t="shared" si="26"/>
        <v>0</v>
      </c>
      <c r="AE47" s="46">
        <f t="shared" si="26"/>
        <v>0</v>
      </c>
      <c r="AF47" s="46">
        <f t="shared" si="26"/>
        <v>0</v>
      </c>
      <c r="AG47" s="46">
        <f t="shared" si="26"/>
        <v>0</v>
      </c>
      <c r="AH47" s="46">
        <f t="shared" si="26"/>
        <v>0</v>
      </c>
      <c r="AI47" s="46">
        <f t="shared" si="26"/>
        <v>0</v>
      </c>
      <c r="AJ47" s="46">
        <f t="shared" si="26"/>
        <v>0</v>
      </c>
      <c r="AK47" s="814"/>
      <c r="AL47" s="832"/>
      <c r="AM47" s="46">
        <f t="shared" si="1"/>
        <v>0</v>
      </c>
      <c r="AN47" s="49"/>
      <c r="AO47" s="49"/>
      <c r="AP47" s="49"/>
      <c r="AQ47" s="49"/>
      <c r="AR47" s="49"/>
      <c r="AS47" s="49"/>
      <c r="AT47" s="814"/>
      <c r="AU47" s="835"/>
      <c r="AV47" s="46">
        <f t="shared" si="2"/>
        <v>0</v>
      </c>
      <c r="AW47" s="49"/>
      <c r="AX47" s="49"/>
      <c r="AY47" s="49"/>
      <c r="AZ47" s="49"/>
      <c r="BA47" s="49"/>
      <c r="BB47" s="49"/>
      <c r="BC47" s="814"/>
      <c r="BD47" s="811"/>
      <c r="BE47" s="46">
        <f t="shared" si="3"/>
        <v>0</v>
      </c>
      <c r="BF47" s="49"/>
      <c r="BG47" s="49"/>
      <c r="BH47" s="49"/>
      <c r="BI47" s="49"/>
      <c r="BJ47" s="49"/>
      <c r="BK47" s="49"/>
      <c r="BL47" s="814"/>
      <c r="BM47" s="817"/>
      <c r="BN47" s="46">
        <f t="shared" si="4"/>
        <v>0</v>
      </c>
      <c r="BO47" s="49"/>
      <c r="BP47" s="49"/>
      <c r="BQ47" s="49"/>
      <c r="BR47" s="49"/>
      <c r="BS47" s="49"/>
      <c r="BT47" s="49"/>
      <c r="BU47" s="824"/>
      <c r="BV47" s="825"/>
      <c r="BW47" s="825"/>
      <c r="BX47" s="825"/>
      <c r="BY47" s="825"/>
      <c r="BZ47" s="825"/>
      <c r="CA47" s="825"/>
      <c r="CB47" s="825"/>
      <c r="CC47" s="826"/>
    </row>
    <row r="48" spans="1:81" s="58" customFormat="1" ht="40.200000000000003" customHeight="1" thickTop="1" x14ac:dyDescent="0.3">
      <c r="A48" s="34"/>
      <c r="B48" s="1018"/>
      <c r="C48" s="869"/>
      <c r="D48" s="871">
        <v>2201</v>
      </c>
      <c r="E48" s="851" t="s">
        <v>3922</v>
      </c>
      <c r="F48" s="851">
        <v>22010071</v>
      </c>
      <c r="G48" s="851" t="s">
        <v>4403</v>
      </c>
      <c r="H48" s="851" t="s">
        <v>4446</v>
      </c>
      <c r="I48" s="851">
        <v>2022004540031</v>
      </c>
      <c r="J48" s="812">
        <v>7</v>
      </c>
      <c r="K48" s="854" t="str">
        <f>+[2]Metas!K11</f>
        <v>% de Establecimientos educativos No Oficiales con acciones de vigilancia y control en el grado Transición</v>
      </c>
      <c r="L48" s="857">
        <v>25</v>
      </c>
      <c r="M48" s="860">
        <f>SUM(N48:Q48)</f>
        <v>25</v>
      </c>
      <c r="N48" s="836"/>
      <c r="O48" s="839"/>
      <c r="P48" s="863"/>
      <c r="Q48" s="866">
        <v>25</v>
      </c>
      <c r="R48" s="812">
        <f t="shared" ref="R48" si="27">+$J48</f>
        <v>7</v>
      </c>
      <c r="S48" s="231" t="s">
        <v>4436</v>
      </c>
      <c r="T48" s="235" t="s">
        <v>3822</v>
      </c>
      <c r="U48" s="235" t="s">
        <v>3827</v>
      </c>
      <c r="V48" s="235" t="s">
        <v>3831</v>
      </c>
      <c r="W48" s="231" t="s">
        <v>4437</v>
      </c>
      <c r="X48" s="256">
        <v>44941</v>
      </c>
      <c r="Y48" s="256">
        <v>45015</v>
      </c>
      <c r="Z48" s="256"/>
      <c r="AA48" s="256"/>
      <c r="AB48" s="812">
        <f t="shared" ref="AB48" si="28">+$J48</f>
        <v>7</v>
      </c>
      <c r="AC48" s="827">
        <f t="shared" ref="AC48" si="29">+L48</f>
        <v>25</v>
      </c>
      <c r="AD48" s="44">
        <f t="shared" si="26"/>
        <v>30</v>
      </c>
      <c r="AE48" s="44">
        <f t="shared" si="26"/>
        <v>15</v>
      </c>
      <c r="AF48" s="44">
        <f t="shared" si="26"/>
        <v>0</v>
      </c>
      <c r="AG48" s="44">
        <f t="shared" si="26"/>
        <v>0</v>
      </c>
      <c r="AH48" s="44">
        <f t="shared" si="26"/>
        <v>0</v>
      </c>
      <c r="AI48" s="44">
        <f t="shared" si="26"/>
        <v>0</v>
      </c>
      <c r="AJ48" s="44">
        <f t="shared" si="26"/>
        <v>15</v>
      </c>
      <c r="AK48" s="812">
        <f t="shared" ref="AK48" si="30">+$J48</f>
        <v>7</v>
      </c>
      <c r="AL48" s="830">
        <f>+N48</f>
        <v>0</v>
      </c>
      <c r="AM48" s="44">
        <f t="shared" si="1"/>
        <v>0</v>
      </c>
      <c r="AN48" s="47"/>
      <c r="AO48" s="47"/>
      <c r="AP48" s="47"/>
      <c r="AQ48" s="47"/>
      <c r="AR48" s="47"/>
      <c r="AS48" s="47"/>
      <c r="AT48" s="812">
        <f t="shared" ref="AT48" si="31">+$J48</f>
        <v>7</v>
      </c>
      <c r="AU48" s="833">
        <f>+O48</f>
        <v>0</v>
      </c>
      <c r="AV48" s="44">
        <f t="shared" si="2"/>
        <v>0</v>
      </c>
      <c r="AW48" s="47"/>
      <c r="AX48" s="47"/>
      <c r="AY48" s="47"/>
      <c r="AZ48" s="47"/>
      <c r="BA48" s="47"/>
      <c r="BB48" s="47"/>
      <c r="BC48" s="812">
        <f t="shared" ref="BC48" si="32">+$J48</f>
        <v>7</v>
      </c>
      <c r="BD48" s="809">
        <f>+P48</f>
        <v>0</v>
      </c>
      <c r="BE48" s="44">
        <f t="shared" si="3"/>
        <v>0</v>
      </c>
      <c r="BF48" s="47"/>
      <c r="BG48" s="47"/>
      <c r="BH48" s="47"/>
      <c r="BI48" s="47"/>
      <c r="BJ48" s="47"/>
      <c r="BK48" s="47"/>
      <c r="BL48" s="812">
        <f t="shared" ref="BL48" si="33">+$J48</f>
        <v>7</v>
      </c>
      <c r="BM48" s="815">
        <v>15</v>
      </c>
      <c r="BN48" s="44">
        <f t="shared" si="4"/>
        <v>30</v>
      </c>
      <c r="BO48" s="336">
        <v>15</v>
      </c>
      <c r="BP48" s="336"/>
      <c r="BQ48" s="336"/>
      <c r="BR48" s="336"/>
      <c r="BS48" s="336"/>
      <c r="BT48" s="336">
        <v>15</v>
      </c>
      <c r="BU48" s="818"/>
      <c r="BV48" s="819"/>
      <c r="BW48" s="819"/>
      <c r="BX48" s="819"/>
      <c r="BY48" s="819"/>
      <c r="BZ48" s="819"/>
      <c r="CA48" s="819"/>
      <c r="CB48" s="819"/>
      <c r="CC48" s="820"/>
    </row>
    <row r="49" spans="1:81" s="58" customFormat="1" ht="40.200000000000003" customHeight="1" x14ac:dyDescent="0.3">
      <c r="A49" s="34"/>
      <c r="B49" s="1018"/>
      <c r="C49" s="869"/>
      <c r="D49" s="872"/>
      <c r="E49" s="852"/>
      <c r="F49" s="852"/>
      <c r="G49" s="852"/>
      <c r="H49" s="852"/>
      <c r="I49" s="852"/>
      <c r="J49" s="813"/>
      <c r="K49" s="855"/>
      <c r="L49" s="858"/>
      <c r="M49" s="861"/>
      <c r="N49" s="837"/>
      <c r="O49" s="840"/>
      <c r="P49" s="864"/>
      <c r="Q49" s="867"/>
      <c r="R49" s="813"/>
      <c r="S49" s="261" t="s">
        <v>4436</v>
      </c>
      <c r="T49" s="393" t="s">
        <v>3822</v>
      </c>
      <c r="U49" s="393" t="s">
        <v>3827</v>
      </c>
      <c r="V49" s="393" t="s">
        <v>3831</v>
      </c>
      <c r="W49" s="261" t="s">
        <v>4437</v>
      </c>
      <c r="X49" s="259">
        <v>44941</v>
      </c>
      <c r="Y49" s="259">
        <v>45290</v>
      </c>
      <c r="Z49" s="259"/>
      <c r="AA49" s="259"/>
      <c r="AB49" s="813"/>
      <c r="AC49" s="828"/>
      <c r="AD49" s="427"/>
      <c r="AE49" s="427"/>
      <c r="AF49" s="427"/>
      <c r="AG49" s="427"/>
      <c r="AH49" s="427"/>
      <c r="AI49" s="427"/>
      <c r="AJ49" s="427"/>
      <c r="AK49" s="813"/>
      <c r="AL49" s="831"/>
      <c r="AM49" s="427"/>
      <c r="AN49" s="428"/>
      <c r="AO49" s="428"/>
      <c r="AP49" s="428"/>
      <c r="AQ49" s="428"/>
      <c r="AR49" s="428"/>
      <c r="AS49" s="428"/>
      <c r="AT49" s="813"/>
      <c r="AU49" s="834"/>
      <c r="AV49" s="427"/>
      <c r="AW49" s="428"/>
      <c r="AX49" s="428"/>
      <c r="AY49" s="428"/>
      <c r="AZ49" s="428"/>
      <c r="BA49" s="428"/>
      <c r="BB49" s="428"/>
      <c r="BC49" s="813"/>
      <c r="BD49" s="810"/>
      <c r="BE49" s="427"/>
      <c r="BF49" s="428"/>
      <c r="BG49" s="428"/>
      <c r="BH49" s="428"/>
      <c r="BI49" s="428"/>
      <c r="BJ49" s="428"/>
      <c r="BK49" s="428"/>
      <c r="BL49" s="813"/>
      <c r="BM49" s="816"/>
      <c r="BN49" s="427"/>
      <c r="BO49" s="428"/>
      <c r="BP49" s="428"/>
      <c r="BQ49" s="428"/>
      <c r="BR49" s="428"/>
      <c r="BS49" s="428"/>
      <c r="BT49" s="428"/>
      <c r="BU49" s="429"/>
      <c r="BV49" s="430"/>
      <c r="BW49" s="430"/>
      <c r="BX49" s="430"/>
      <c r="BY49" s="430"/>
      <c r="BZ49" s="430"/>
      <c r="CA49" s="430"/>
      <c r="CB49" s="430"/>
      <c r="CC49" s="431"/>
    </row>
    <row r="50" spans="1:81" s="58" customFormat="1" ht="40.200000000000003" customHeight="1" x14ac:dyDescent="0.3">
      <c r="A50" s="34"/>
      <c r="B50" s="1018"/>
      <c r="C50" s="869"/>
      <c r="D50" s="872"/>
      <c r="E50" s="852"/>
      <c r="F50" s="852"/>
      <c r="G50" s="852"/>
      <c r="H50" s="852"/>
      <c r="I50" s="852"/>
      <c r="J50" s="813"/>
      <c r="K50" s="855"/>
      <c r="L50" s="858"/>
      <c r="M50" s="861"/>
      <c r="N50" s="837"/>
      <c r="O50" s="840"/>
      <c r="P50" s="864"/>
      <c r="Q50" s="867"/>
      <c r="R50" s="813"/>
      <c r="S50" s="261" t="s">
        <v>4438</v>
      </c>
      <c r="T50" s="393" t="s">
        <v>3822</v>
      </c>
      <c r="U50" s="393" t="s">
        <v>3827</v>
      </c>
      <c r="V50" s="393" t="s">
        <v>3831</v>
      </c>
      <c r="W50" s="261" t="s">
        <v>4439</v>
      </c>
      <c r="X50" s="259">
        <v>45156</v>
      </c>
      <c r="Y50" s="259">
        <v>45290</v>
      </c>
      <c r="Z50" s="259"/>
      <c r="AA50" s="259"/>
      <c r="AB50" s="813"/>
      <c r="AC50" s="828"/>
      <c r="AD50" s="427"/>
      <c r="AE50" s="427"/>
      <c r="AF50" s="427"/>
      <c r="AG50" s="427"/>
      <c r="AH50" s="427"/>
      <c r="AI50" s="427"/>
      <c r="AJ50" s="427"/>
      <c r="AK50" s="813"/>
      <c r="AL50" s="831"/>
      <c r="AM50" s="427"/>
      <c r="AN50" s="428"/>
      <c r="AO50" s="428"/>
      <c r="AP50" s="428"/>
      <c r="AQ50" s="428"/>
      <c r="AR50" s="428"/>
      <c r="AS50" s="428"/>
      <c r="AT50" s="813"/>
      <c r="AU50" s="834"/>
      <c r="AV50" s="427"/>
      <c r="AW50" s="428"/>
      <c r="AX50" s="428"/>
      <c r="AY50" s="428"/>
      <c r="AZ50" s="428"/>
      <c r="BA50" s="428"/>
      <c r="BB50" s="428"/>
      <c r="BC50" s="813"/>
      <c r="BD50" s="810"/>
      <c r="BE50" s="427"/>
      <c r="BF50" s="428"/>
      <c r="BG50" s="428"/>
      <c r="BH50" s="428"/>
      <c r="BI50" s="428"/>
      <c r="BJ50" s="428"/>
      <c r="BK50" s="428"/>
      <c r="BL50" s="813"/>
      <c r="BM50" s="816"/>
      <c r="BN50" s="427"/>
      <c r="BO50" s="428"/>
      <c r="BP50" s="428"/>
      <c r="BQ50" s="428"/>
      <c r="BR50" s="428"/>
      <c r="BS50" s="428"/>
      <c r="BT50" s="428"/>
      <c r="BU50" s="429"/>
      <c r="BV50" s="430"/>
      <c r="BW50" s="430"/>
      <c r="BX50" s="430"/>
      <c r="BY50" s="430"/>
      <c r="BZ50" s="430"/>
      <c r="CA50" s="430"/>
      <c r="CB50" s="430"/>
      <c r="CC50" s="431"/>
    </row>
    <row r="51" spans="1:81" s="58" customFormat="1" ht="40.200000000000003" customHeight="1" x14ac:dyDescent="0.3">
      <c r="A51" s="34"/>
      <c r="B51" s="1018"/>
      <c r="C51" s="869"/>
      <c r="D51" s="872"/>
      <c r="E51" s="852"/>
      <c r="F51" s="852"/>
      <c r="G51" s="852"/>
      <c r="H51" s="852"/>
      <c r="I51" s="852"/>
      <c r="J51" s="813"/>
      <c r="K51" s="855"/>
      <c r="L51" s="858"/>
      <c r="M51" s="861"/>
      <c r="N51" s="837"/>
      <c r="O51" s="840"/>
      <c r="P51" s="864"/>
      <c r="Q51" s="867"/>
      <c r="R51" s="813"/>
      <c r="S51" s="261" t="s">
        <v>4440</v>
      </c>
      <c r="T51" s="393" t="s">
        <v>3822</v>
      </c>
      <c r="U51" s="393" t="s">
        <v>3827</v>
      </c>
      <c r="V51" s="393" t="s">
        <v>3831</v>
      </c>
      <c r="W51" s="261" t="s">
        <v>4447</v>
      </c>
      <c r="X51" s="259">
        <v>45156</v>
      </c>
      <c r="Y51" s="259">
        <v>45290</v>
      </c>
      <c r="Z51" s="259"/>
      <c r="AA51" s="259"/>
      <c r="AB51" s="813"/>
      <c r="AC51" s="828"/>
      <c r="AD51" s="427"/>
      <c r="AE51" s="427"/>
      <c r="AF51" s="427"/>
      <c r="AG51" s="427"/>
      <c r="AH51" s="427"/>
      <c r="AI51" s="427"/>
      <c r="AJ51" s="427"/>
      <c r="AK51" s="813"/>
      <c r="AL51" s="831"/>
      <c r="AM51" s="427"/>
      <c r="AN51" s="428"/>
      <c r="AO51" s="428"/>
      <c r="AP51" s="428"/>
      <c r="AQ51" s="428"/>
      <c r="AR51" s="428"/>
      <c r="AS51" s="428"/>
      <c r="AT51" s="813"/>
      <c r="AU51" s="834"/>
      <c r="AV51" s="427"/>
      <c r="AW51" s="428"/>
      <c r="AX51" s="428"/>
      <c r="AY51" s="428"/>
      <c r="AZ51" s="428"/>
      <c r="BA51" s="428"/>
      <c r="BB51" s="428"/>
      <c r="BC51" s="813"/>
      <c r="BD51" s="810"/>
      <c r="BE51" s="427"/>
      <c r="BF51" s="428"/>
      <c r="BG51" s="428"/>
      <c r="BH51" s="428"/>
      <c r="BI51" s="428"/>
      <c r="BJ51" s="428"/>
      <c r="BK51" s="428"/>
      <c r="BL51" s="813"/>
      <c r="BM51" s="816"/>
      <c r="BN51" s="427"/>
      <c r="BO51" s="428"/>
      <c r="BP51" s="428"/>
      <c r="BQ51" s="428"/>
      <c r="BR51" s="428"/>
      <c r="BS51" s="428"/>
      <c r="BT51" s="428"/>
      <c r="BU51" s="429"/>
      <c r="BV51" s="430"/>
      <c r="BW51" s="430"/>
      <c r="BX51" s="430"/>
      <c r="BY51" s="430"/>
      <c r="BZ51" s="430"/>
      <c r="CA51" s="430"/>
      <c r="CB51" s="430"/>
      <c r="CC51" s="431"/>
    </row>
    <row r="52" spans="1:81" s="58" customFormat="1" ht="40.200000000000003" customHeight="1" x14ac:dyDescent="0.3">
      <c r="A52" s="34"/>
      <c r="B52" s="1018"/>
      <c r="C52" s="869"/>
      <c r="D52" s="872"/>
      <c r="E52" s="852"/>
      <c r="F52" s="852"/>
      <c r="G52" s="852"/>
      <c r="H52" s="852"/>
      <c r="I52" s="852"/>
      <c r="J52" s="813"/>
      <c r="K52" s="855"/>
      <c r="L52" s="858"/>
      <c r="M52" s="861"/>
      <c r="N52" s="837"/>
      <c r="O52" s="840"/>
      <c r="P52" s="864"/>
      <c r="Q52" s="867"/>
      <c r="R52" s="813"/>
      <c r="S52" s="39" t="s">
        <v>4442</v>
      </c>
      <c r="T52" s="236" t="s">
        <v>3822</v>
      </c>
      <c r="U52" s="236" t="s">
        <v>3827</v>
      </c>
      <c r="V52" s="236" t="s">
        <v>3831</v>
      </c>
      <c r="W52" s="39" t="s">
        <v>4443</v>
      </c>
      <c r="X52" s="31">
        <v>45156</v>
      </c>
      <c r="Y52" s="31">
        <v>45290</v>
      </c>
      <c r="Z52" s="31"/>
      <c r="AA52" s="31"/>
      <c r="AB52" s="813"/>
      <c r="AC52" s="828"/>
      <c r="AD52" s="51">
        <f t="shared" si="26"/>
        <v>0</v>
      </c>
      <c r="AE52" s="51">
        <f t="shared" si="26"/>
        <v>0</v>
      </c>
      <c r="AF52" s="51">
        <f t="shared" si="26"/>
        <v>0</v>
      </c>
      <c r="AG52" s="51">
        <f t="shared" si="26"/>
        <v>0</v>
      </c>
      <c r="AH52" s="51">
        <f t="shared" si="26"/>
        <v>0</v>
      </c>
      <c r="AI52" s="51">
        <f t="shared" si="26"/>
        <v>0</v>
      </c>
      <c r="AJ52" s="51">
        <f t="shared" si="26"/>
        <v>0</v>
      </c>
      <c r="AK52" s="813"/>
      <c r="AL52" s="831"/>
      <c r="AM52" s="51">
        <f t="shared" si="1"/>
        <v>0</v>
      </c>
      <c r="AN52" s="257"/>
      <c r="AO52" s="257"/>
      <c r="AP52" s="257"/>
      <c r="AQ52" s="257"/>
      <c r="AR52" s="257"/>
      <c r="AS52" s="257"/>
      <c r="AT52" s="813"/>
      <c r="AU52" s="834"/>
      <c r="AV52" s="51">
        <f t="shared" si="2"/>
        <v>0</v>
      </c>
      <c r="AW52" s="257"/>
      <c r="AX52" s="257"/>
      <c r="AY52" s="257"/>
      <c r="AZ52" s="257"/>
      <c r="BA52" s="257"/>
      <c r="BB52" s="257"/>
      <c r="BC52" s="813"/>
      <c r="BD52" s="810"/>
      <c r="BE52" s="51">
        <f t="shared" si="3"/>
        <v>0</v>
      </c>
      <c r="BF52" s="257"/>
      <c r="BG52" s="257"/>
      <c r="BH52" s="257"/>
      <c r="BI52" s="257"/>
      <c r="BJ52" s="257"/>
      <c r="BK52" s="257"/>
      <c r="BL52" s="813"/>
      <c r="BM52" s="816"/>
      <c r="BN52" s="51">
        <f t="shared" si="4"/>
        <v>0</v>
      </c>
      <c r="BO52" s="257"/>
      <c r="BP52" s="257"/>
      <c r="BQ52" s="257"/>
      <c r="BR52" s="257"/>
      <c r="BS52" s="257"/>
      <c r="BT52" s="257"/>
      <c r="BU52" s="821"/>
      <c r="BV52" s="822"/>
      <c r="BW52" s="822"/>
      <c r="BX52" s="822"/>
      <c r="BY52" s="822"/>
      <c r="BZ52" s="822"/>
      <c r="CA52" s="822"/>
      <c r="CB52" s="822"/>
      <c r="CC52" s="823"/>
    </row>
    <row r="53" spans="1:81" s="58" customFormat="1" ht="40.200000000000003" customHeight="1" x14ac:dyDescent="0.3">
      <c r="A53" s="34"/>
      <c r="B53" s="1018"/>
      <c r="C53" s="869"/>
      <c r="D53" s="872"/>
      <c r="E53" s="852"/>
      <c r="F53" s="852"/>
      <c r="G53" s="852"/>
      <c r="H53" s="852"/>
      <c r="I53" s="852"/>
      <c r="J53" s="813"/>
      <c r="K53" s="855"/>
      <c r="L53" s="858"/>
      <c r="M53" s="861"/>
      <c r="N53" s="837"/>
      <c r="O53" s="840"/>
      <c r="P53" s="864"/>
      <c r="Q53" s="867"/>
      <c r="R53" s="813"/>
      <c r="S53" s="39" t="s">
        <v>4444</v>
      </c>
      <c r="T53" s="236" t="s">
        <v>3822</v>
      </c>
      <c r="U53" s="236" t="s">
        <v>3827</v>
      </c>
      <c r="V53" s="236" t="s">
        <v>3831</v>
      </c>
      <c r="W53" s="39" t="s">
        <v>4443</v>
      </c>
      <c r="X53" s="31">
        <v>45156</v>
      </c>
      <c r="Y53" s="31">
        <v>45290</v>
      </c>
      <c r="Z53" s="31"/>
      <c r="AA53" s="31"/>
      <c r="AB53" s="813"/>
      <c r="AC53" s="828"/>
      <c r="AD53" s="51">
        <f t="shared" si="26"/>
        <v>0</v>
      </c>
      <c r="AE53" s="51">
        <f t="shared" si="26"/>
        <v>0</v>
      </c>
      <c r="AF53" s="51">
        <f t="shared" si="26"/>
        <v>0</v>
      </c>
      <c r="AG53" s="51">
        <f t="shared" si="26"/>
        <v>0</v>
      </c>
      <c r="AH53" s="51">
        <f t="shared" si="26"/>
        <v>0</v>
      </c>
      <c r="AI53" s="51">
        <f t="shared" si="26"/>
        <v>0</v>
      </c>
      <c r="AJ53" s="51">
        <f t="shared" si="26"/>
        <v>0</v>
      </c>
      <c r="AK53" s="813"/>
      <c r="AL53" s="831"/>
      <c r="AM53" s="51">
        <f t="shared" si="1"/>
        <v>0</v>
      </c>
      <c r="AN53" s="257"/>
      <c r="AO53" s="257"/>
      <c r="AP53" s="257"/>
      <c r="AQ53" s="257"/>
      <c r="AR53" s="257"/>
      <c r="AS53" s="257"/>
      <c r="AT53" s="813"/>
      <c r="AU53" s="834"/>
      <c r="AV53" s="51">
        <f t="shared" si="2"/>
        <v>0</v>
      </c>
      <c r="AW53" s="257"/>
      <c r="AX53" s="257"/>
      <c r="AY53" s="257"/>
      <c r="AZ53" s="257"/>
      <c r="BA53" s="257"/>
      <c r="BB53" s="257"/>
      <c r="BC53" s="813"/>
      <c r="BD53" s="810"/>
      <c r="BE53" s="51">
        <f t="shared" si="3"/>
        <v>0</v>
      </c>
      <c r="BF53" s="257"/>
      <c r="BG53" s="257"/>
      <c r="BH53" s="257"/>
      <c r="BI53" s="257"/>
      <c r="BJ53" s="257"/>
      <c r="BK53" s="257"/>
      <c r="BL53" s="813"/>
      <c r="BM53" s="816"/>
      <c r="BN53" s="51">
        <f t="shared" si="4"/>
        <v>0</v>
      </c>
      <c r="BO53" s="257"/>
      <c r="BP53" s="257"/>
      <c r="BQ53" s="257"/>
      <c r="BR53" s="257"/>
      <c r="BS53" s="257"/>
      <c r="BT53" s="257"/>
      <c r="BU53" s="821"/>
      <c r="BV53" s="822"/>
      <c r="BW53" s="822"/>
      <c r="BX53" s="822"/>
      <c r="BY53" s="822"/>
      <c r="BZ53" s="822"/>
      <c r="CA53" s="822"/>
      <c r="CB53" s="822"/>
      <c r="CC53" s="823"/>
    </row>
    <row r="54" spans="1:81" s="58" customFormat="1" ht="40.200000000000003" customHeight="1" thickBot="1" x14ac:dyDescent="0.35">
      <c r="A54" s="34"/>
      <c r="B54" s="1018"/>
      <c r="C54" s="870"/>
      <c r="D54" s="873"/>
      <c r="E54" s="853"/>
      <c r="F54" s="853"/>
      <c r="G54" s="853"/>
      <c r="H54" s="853"/>
      <c r="I54" s="853"/>
      <c r="J54" s="814"/>
      <c r="K54" s="856"/>
      <c r="L54" s="859"/>
      <c r="M54" s="862"/>
      <c r="N54" s="838"/>
      <c r="O54" s="841"/>
      <c r="P54" s="865"/>
      <c r="Q54" s="874"/>
      <c r="R54" s="814"/>
      <c r="S54" s="232" t="s">
        <v>4445</v>
      </c>
      <c r="T54" s="237" t="s">
        <v>3822</v>
      </c>
      <c r="U54" s="237" t="s">
        <v>3827</v>
      </c>
      <c r="V54" s="237" t="s">
        <v>3831</v>
      </c>
      <c r="W54" s="232" t="s">
        <v>4441</v>
      </c>
      <c r="X54" s="260">
        <v>45156</v>
      </c>
      <c r="Y54" s="260">
        <v>45290</v>
      </c>
      <c r="Z54" s="260"/>
      <c r="AA54" s="260"/>
      <c r="AB54" s="814"/>
      <c r="AC54" s="829"/>
      <c r="AD54" s="46">
        <f t="shared" si="26"/>
        <v>0</v>
      </c>
      <c r="AE54" s="46">
        <f t="shared" si="26"/>
        <v>0</v>
      </c>
      <c r="AF54" s="46">
        <f t="shared" si="26"/>
        <v>0</v>
      </c>
      <c r="AG54" s="46">
        <f t="shared" si="26"/>
        <v>0</v>
      </c>
      <c r="AH54" s="46">
        <f t="shared" si="26"/>
        <v>0</v>
      </c>
      <c r="AI54" s="46">
        <f t="shared" si="26"/>
        <v>0</v>
      </c>
      <c r="AJ54" s="46">
        <f t="shared" si="26"/>
        <v>0</v>
      </c>
      <c r="AK54" s="814"/>
      <c r="AL54" s="832"/>
      <c r="AM54" s="46">
        <f t="shared" si="1"/>
        <v>0</v>
      </c>
      <c r="AN54" s="49"/>
      <c r="AO54" s="49"/>
      <c r="AP54" s="49"/>
      <c r="AQ54" s="49"/>
      <c r="AR54" s="49"/>
      <c r="AS54" s="49"/>
      <c r="AT54" s="814"/>
      <c r="AU54" s="835"/>
      <c r="AV54" s="46">
        <f t="shared" si="2"/>
        <v>0</v>
      </c>
      <c r="AW54" s="49"/>
      <c r="AX54" s="49"/>
      <c r="AY54" s="49"/>
      <c r="AZ54" s="49"/>
      <c r="BA54" s="49"/>
      <c r="BB54" s="49"/>
      <c r="BC54" s="814"/>
      <c r="BD54" s="811"/>
      <c r="BE54" s="46">
        <f t="shared" si="3"/>
        <v>0</v>
      </c>
      <c r="BF54" s="49"/>
      <c r="BG54" s="49"/>
      <c r="BH54" s="49"/>
      <c r="BI54" s="49"/>
      <c r="BJ54" s="49"/>
      <c r="BK54" s="49"/>
      <c r="BL54" s="814"/>
      <c r="BM54" s="817"/>
      <c r="BN54" s="46">
        <f t="shared" si="4"/>
        <v>0</v>
      </c>
      <c r="BO54" s="49"/>
      <c r="BP54" s="49"/>
      <c r="BQ54" s="49"/>
      <c r="BR54" s="49"/>
      <c r="BS54" s="49"/>
      <c r="BT54" s="49"/>
      <c r="BU54" s="824"/>
      <c r="BV54" s="825"/>
      <c r="BW54" s="825"/>
      <c r="BX54" s="825"/>
      <c r="BY54" s="825"/>
      <c r="BZ54" s="825"/>
      <c r="CA54" s="825"/>
      <c r="CB54" s="825"/>
      <c r="CC54" s="826"/>
    </row>
    <row r="55" spans="1:81" s="58" customFormat="1" ht="40.200000000000003" customHeight="1" thickTop="1" x14ac:dyDescent="0.3">
      <c r="A55" s="34"/>
      <c r="B55" s="1018"/>
      <c r="C55" s="868" t="s">
        <v>35</v>
      </c>
      <c r="D55" s="871">
        <v>2201</v>
      </c>
      <c r="E55" s="851" t="s">
        <v>3922</v>
      </c>
      <c r="F55" s="851">
        <v>22010071</v>
      </c>
      <c r="G55" s="851" t="s">
        <v>4403</v>
      </c>
      <c r="H55" s="851" t="s">
        <v>4448</v>
      </c>
      <c r="I55" s="851">
        <v>2022004540031</v>
      </c>
      <c r="J55" s="812">
        <v>8</v>
      </c>
      <c r="K55" s="854" t="str">
        <f>+[2]Metas!K12</f>
        <v>% de agentes educativos y docentes de transición con procesos de actualización en temáticas de atención integral a la primera infancia (Incluye profesionalización y posgrados)</v>
      </c>
      <c r="L55" s="857">
        <v>15</v>
      </c>
      <c r="M55" s="860">
        <f>SUM(N55:Q55)</f>
        <v>15</v>
      </c>
      <c r="N55" s="836"/>
      <c r="O55" s="839"/>
      <c r="P55" s="863"/>
      <c r="Q55" s="866">
        <v>15</v>
      </c>
      <c r="R55" s="812">
        <f t="shared" ref="R55" si="34">+$J55</f>
        <v>8</v>
      </c>
      <c r="S55" s="231" t="s">
        <v>4449</v>
      </c>
      <c r="T55" s="235" t="s">
        <v>3822</v>
      </c>
      <c r="U55" s="235" t="s">
        <v>3827</v>
      </c>
      <c r="V55" s="235" t="s">
        <v>3831</v>
      </c>
      <c r="W55" s="231" t="s">
        <v>4450</v>
      </c>
      <c r="X55" s="256">
        <v>43843</v>
      </c>
      <c r="Y55" s="256">
        <v>43889</v>
      </c>
      <c r="Z55" s="256"/>
      <c r="AA55" s="256"/>
      <c r="AB55" s="812">
        <f t="shared" ref="AB55" si="35">+$J55</f>
        <v>8</v>
      </c>
      <c r="AC55" s="827">
        <f t="shared" ref="AC55" si="36">+L55</f>
        <v>15</v>
      </c>
      <c r="AD55" s="44">
        <f t="shared" si="26"/>
        <v>330</v>
      </c>
      <c r="AE55" s="44">
        <f t="shared" si="26"/>
        <v>0</v>
      </c>
      <c r="AF55" s="44">
        <f t="shared" si="26"/>
        <v>0</v>
      </c>
      <c r="AG55" s="44">
        <f t="shared" si="26"/>
        <v>100</v>
      </c>
      <c r="AH55" s="44">
        <f t="shared" si="26"/>
        <v>0</v>
      </c>
      <c r="AI55" s="44">
        <f t="shared" si="26"/>
        <v>0</v>
      </c>
      <c r="AJ55" s="44">
        <f t="shared" si="26"/>
        <v>230</v>
      </c>
      <c r="AK55" s="812">
        <f t="shared" ref="AK55" si="37">+$J55</f>
        <v>8</v>
      </c>
      <c r="AL55" s="830">
        <f>+N55</f>
        <v>0</v>
      </c>
      <c r="AM55" s="44">
        <f t="shared" si="1"/>
        <v>0</v>
      </c>
      <c r="AN55" s="47"/>
      <c r="AO55" s="47"/>
      <c r="AP55" s="47"/>
      <c r="AQ55" s="47"/>
      <c r="AR55" s="47"/>
      <c r="AS55" s="47"/>
      <c r="AT55" s="812">
        <f t="shared" ref="AT55" si="38">+$J55</f>
        <v>8</v>
      </c>
      <c r="AU55" s="833">
        <f>+O55</f>
        <v>0</v>
      </c>
      <c r="AV55" s="44">
        <f t="shared" si="2"/>
        <v>0</v>
      </c>
      <c r="AW55" s="47"/>
      <c r="AX55" s="47"/>
      <c r="AY55" s="47"/>
      <c r="AZ55" s="47"/>
      <c r="BA55" s="47"/>
      <c r="BB55" s="47"/>
      <c r="BC55" s="812">
        <f t="shared" ref="BC55" si="39">+$J55</f>
        <v>8</v>
      </c>
      <c r="BD55" s="809">
        <f>+P55</f>
        <v>0</v>
      </c>
      <c r="BE55" s="44">
        <f t="shared" si="3"/>
        <v>0</v>
      </c>
      <c r="BF55" s="47"/>
      <c r="BG55" s="47"/>
      <c r="BH55" s="47"/>
      <c r="BI55" s="47"/>
      <c r="BJ55" s="47"/>
      <c r="BK55" s="47"/>
      <c r="BL55" s="812">
        <f t="shared" ref="BL55" si="40">+$J55</f>
        <v>8</v>
      </c>
      <c r="BM55" s="815">
        <v>25</v>
      </c>
      <c r="BN55" s="44">
        <f t="shared" si="4"/>
        <v>330</v>
      </c>
      <c r="BO55" s="336"/>
      <c r="BP55" s="336"/>
      <c r="BQ55" s="336">
        <v>100</v>
      </c>
      <c r="BR55" s="336"/>
      <c r="BS55" s="336"/>
      <c r="BT55" s="336">
        <v>230</v>
      </c>
      <c r="BU55" s="818"/>
      <c r="BV55" s="819"/>
      <c r="BW55" s="819"/>
      <c r="BX55" s="819"/>
      <c r="BY55" s="819"/>
      <c r="BZ55" s="819"/>
      <c r="CA55" s="819"/>
      <c r="CB55" s="819"/>
      <c r="CC55" s="820"/>
    </row>
    <row r="56" spans="1:81" s="58" customFormat="1" ht="40.200000000000003" customHeight="1" x14ac:dyDescent="0.3">
      <c r="A56" s="34"/>
      <c r="B56" s="1018"/>
      <c r="C56" s="869"/>
      <c r="D56" s="872"/>
      <c r="E56" s="852"/>
      <c r="F56" s="852"/>
      <c r="G56" s="852"/>
      <c r="H56" s="852"/>
      <c r="I56" s="852"/>
      <c r="J56" s="813"/>
      <c r="K56" s="855"/>
      <c r="L56" s="858"/>
      <c r="M56" s="861"/>
      <c r="N56" s="837"/>
      <c r="O56" s="840"/>
      <c r="P56" s="864"/>
      <c r="Q56" s="867"/>
      <c r="R56" s="813"/>
      <c r="S56" s="39" t="s">
        <v>4451</v>
      </c>
      <c r="T56" s="236" t="s">
        <v>3822</v>
      </c>
      <c r="U56" s="236" t="s">
        <v>3827</v>
      </c>
      <c r="V56" s="236" t="s">
        <v>3831</v>
      </c>
      <c r="W56" s="39" t="s">
        <v>4452</v>
      </c>
      <c r="X56" s="31">
        <v>43891</v>
      </c>
      <c r="Y56" s="31">
        <v>44134</v>
      </c>
      <c r="Z56" s="31"/>
      <c r="AA56" s="31"/>
      <c r="AB56" s="813"/>
      <c r="AC56" s="828"/>
      <c r="AD56" s="51">
        <f t="shared" si="26"/>
        <v>0</v>
      </c>
      <c r="AE56" s="51">
        <f t="shared" si="26"/>
        <v>0</v>
      </c>
      <c r="AF56" s="51">
        <f t="shared" si="26"/>
        <v>0</v>
      </c>
      <c r="AG56" s="51">
        <f t="shared" si="26"/>
        <v>0</v>
      </c>
      <c r="AH56" s="51">
        <f t="shared" si="26"/>
        <v>0</v>
      </c>
      <c r="AI56" s="51">
        <f t="shared" si="26"/>
        <v>0</v>
      </c>
      <c r="AJ56" s="51">
        <f t="shared" si="26"/>
        <v>0</v>
      </c>
      <c r="AK56" s="813"/>
      <c r="AL56" s="831"/>
      <c r="AM56" s="51">
        <f t="shared" si="1"/>
        <v>0</v>
      </c>
      <c r="AN56" s="257"/>
      <c r="AO56" s="257"/>
      <c r="AP56" s="257"/>
      <c r="AQ56" s="257"/>
      <c r="AR56" s="257"/>
      <c r="AS56" s="257"/>
      <c r="AT56" s="813"/>
      <c r="AU56" s="834"/>
      <c r="AV56" s="51">
        <f t="shared" si="2"/>
        <v>0</v>
      </c>
      <c r="AW56" s="257"/>
      <c r="AX56" s="257"/>
      <c r="AY56" s="257"/>
      <c r="AZ56" s="257"/>
      <c r="BA56" s="257"/>
      <c r="BB56" s="257"/>
      <c r="BC56" s="813"/>
      <c r="BD56" s="810"/>
      <c r="BE56" s="51">
        <f t="shared" si="3"/>
        <v>0</v>
      </c>
      <c r="BF56" s="257"/>
      <c r="BG56" s="257"/>
      <c r="BH56" s="257"/>
      <c r="BI56" s="257"/>
      <c r="BJ56" s="257"/>
      <c r="BK56" s="257"/>
      <c r="BL56" s="813"/>
      <c r="BM56" s="816"/>
      <c r="BN56" s="51">
        <f t="shared" si="4"/>
        <v>0</v>
      </c>
      <c r="BO56" s="257"/>
      <c r="BP56" s="257"/>
      <c r="BQ56" s="257"/>
      <c r="BR56" s="257"/>
      <c r="BS56" s="257"/>
      <c r="BT56" s="257"/>
      <c r="BU56" s="821"/>
      <c r="BV56" s="822"/>
      <c r="BW56" s="822"/>
      <c r="BX56" s="822"/>
      <c r="BY56" s="822"/>
      <c r="BZ56" s="822"/>
      <c r="CA56" s="822"/>
      <c r="CB56" s="822"/>
      <c r="CC56" s="823"/>
    </row>
    <row r="57" spans="1:81" s="58" customFormat="1" ht="40.200000000000003" customHeight="1" x14ac:dyDescent="0.3">
      <c r="A57" s="34"/>
      <c r="B57" s="1018"/>
      <c r="C57" s="869"/>
      <c r="D57" s="872"/>
      <c r="E57" s="852"/>
      <c r="F57" s="852"/>
      <c r="G57" s="852"/>
      <c r="H57" s="852"/>
      <c r="I57" s="852"/>
      <c r="J57" s="813"/>
      <c r="K57" s="855"/>
      <c r="L57" s="858"/>
      <c r="M57" s="861"/>
      <c r="N57" s="837"/>
      <c r="O57" s="840"/>
      <c r="P57" s="864"/>
      <c r="Q57" s="867"/>
      <c r="R57" s="813"/>
      <c r="S57" s="39" t="s">
        <v>4453</v>
      </c>
      <c r="T57" s="236" t="s">
        <v>3822</v>
      </c>
      <c r="U57" s="236" t="s">
        <v>3827</v>
      </c>
      <c r="V57" s="236" t="s">
        <v>3831</v>
      </c>
      <c r="W57" s="39" t="s">
        <v>4454</v>
      </c>
      <c r="X57" s="31">
        <v>44075</v>
      </c>
      <c r="Y57" s="31">
        <v>44165</v>
      </c>
      <c r="Z57" s="31"/>
      <c r="AA57" s="31"/>
      <c r="AB57" s="813"/>
      <c r="AC57" s="828"/>
      <c r="AD57" s="51">
        <f t="shared" si="26"/>
        <v>0</v>
      </c>
      <c r="AE57" s="51">
        <f t="shared" si="26"/>
        <v>0</v>
      </c>
      <c r="AF57" s="51">
        <f t="shared" si="26"/>
        <v>0</v>
      </c>
      <c r="AG57" s="51">
        <f t="shared" si="26"/>
        <v>0</v>
      </c>
      <c r="AH57" s="51">
        <f t="shared" si="26"/>
        <v>0</v>
      </c>
      <c r="AI57" s="51">
        <f t="shared" si="26"/>
        <v>0</v>
      </c>
      <c r="AJ57" s="51">
        <f t="shared" si="26"/>
        <v>0</v>
      </c>
      <c r="AK57" s="813"/>
      <c r="AL57" s="831"/>
      <c r="AM57" s="51">
        <f t="shared" si="1"/>
        <v>0</v>
      </c>
      <c r="AN57" s="257"/>
      <c r="AO57" s="257"/>
      <c r="AP57" s="257"/>
      <c r="AQ57" s="257"/>
      <c r="AR57" s="257"/>
      <c r="AS57" s="257"/>
      <c r="AT57" s="813"/>
      <c r="AU57" s="834"/>
      <c r="AV57" s="51">
        <f t="shared" si="2"/>
        <v>0</v>
      </c>
      <c r="AW57" s="257"/>
      <c r="AX57" s="257"/>
      <c r="AY57" s="257"/>
      <c r="AZ57" s="257"/>
      <c r="BA57" s="257"/>
      <c r="BB57" s="257"/>
      <c r="BC57" s="813"/>
      <c r="BD57" s="810"/>
      <c r="BE57" s="51">
        <f t="shared" si="3"/>
        <v>0</v>
      </c>
      <c r="BF57" s="257"/>
      <c r="BG57" s="257"/>
      <c r="BH57" s="257"/>
      <c r="BI57" s="257"/>
      <c r="BJ57" s="257"/>
      <c r="BK57" s="257"/>
      <c r="BL57" s="813"/>
      <c r="BM57" s="816"/>
      <c r="BN57" s="51">
        <f t="shared" si="4"/>
        <v>0</v>
      </c>
      <c r="BO57" s="257"/>
      <c r="BP57" s="257"/>
      <c r="BQ57" s="257"/>
      <c r="BR57" s="257"/>
      <c r="BS57" s="257"/>
      <c r="BT57" s="257"/>
      <c r="BU57" s="821"/>
      <c r="BV57" s="822"/>
      <c r="BW57" s="822"/>
      <c r="BX57" s="822"/>
      <c r="BY57" s="822"/>
      <c r="BZ57" s="822"/>
      <c r="CA57" s="822"/>
      <c r="CB57" s="822"/>
      <c r="CC57" s="823"/>
    </row>
    <row r="58" spans="1:81" s="58" customFormat="1" ht="40.200000000000003" customHeight="1" thickBot="1" x14ac:dyDescent="0.35">
      <c r="A58" s="34"/>
      <c r="B58" s="1018"/>
      <c r="C58" s="869"/>
      <c r="D58" s="873"/>
      <c r="E58" s="853"/>
      <c r="F58" s="853"/>
      <c r="G58" s="853"/>
      <c r="H58" s="853"/>
      <c r="I58" s="853"/>
      <c r="J58" s="814"/>
      <c r="K58" s="856"/>
      <c r="L58" s="859"/>
      <c r="M58" s="862"/>
      <c r="N58" s="838"/>
      <c r="O58" s="841"/>
      <c r="P58" s="865"/>
      <c r="Q58" s="874"/>
      <c r="R58" s="814"/>
      <c r="S58" s="232" t="s">
        <v>4455</v>
      </c>
      <c r="T58" s="237" t="s">
        <v>3822</v>
      </c>
      <c r="U58" s="237" t="s">
        <v>3827</v>
      </c>
      <c r="V58" s="237" t="s">
        <v>3831</v>
      </c>
      <c r="W58" s="232" t="s">
        <v>4456</v>
      </c>
      <c r="X58" s="260">
        <v>44075</v>
      </c>
      <c r="Y58" s="260">
        <v>44165</v>
      </c>
      <c r="Z58" s="260"/>
      <c r="AA58" s="260"/>
      <c r="AB58" s="814"/>
      <c r="AC58" s="829"/>
      <c r="AD58" s="46">
        <f t="shared" si="26"/>
        <v>0</v>
      </c>
      <c r="AE58" s="46">
        <f t="shared" si="26"/>
        <v>0</v>
      </c>
      <c r="AF58" s="46">
        <f t="shared" si="26"/>
        <v>0</v>
      </c>
      <c r="AG58" s="46">
        <f t="shared" si="26"/>
        <v>0</v>
      </c>
      <c r="AH58" s="46">
        <f t="shared" si="26"/>
        <v>0</v>
      </c>
      <c r="AI58" s="46">
        <f t="shared" si="26"/>
        <v>0</v>
      </c>
      <c r="AJ58" s="46">
        <f t="shared" si="26"/>
        <v>0</v>
      </c>
      <c r="AK58" s="814"/>
      <c r="AL58" s="832"/>
      <c r="AM58" s="46">
        <f t="shared" si="1"/>
        <v>0</v>
      </c>
      <c r="AN58" s="49"/>
      <c r="AO58" s="49"/>
      <c r="AP58" s="49"/>
      <c r="AQ58" s="49"/>
      <c r="AR58" s="49"/>
      <c r="AS58" s="49"/>
      <c r="AT58" s="814"/>
      <c r="AU58" s="835"/>
      <c r="AV58" s="46">
        <f t="shared" si="2"/>
        <v>0</v>
      </c>
      <c r="AW58" s="49"/>
      <c r="AX58" s="49"/>
      <c r="AY58" s="49"/>
      <c r="AZ58" s="49"/>
      <c r="BA58" s="49"/>
      <c r="BB58" s="49"/>
      <c r="BC58" s="814"/>
      <c r="BD58" s="811"/>
      <c r="BE58" s="46">
        <f t="shared" si="3"/>
        <v>0</v>
      </c>
      <c r="BF58" s="49"/>
      <c r="BG58" s="49"/>
      <c r="BH58" s="49"/>
      <c r="BI58" s="49"/>
      <c r="BJ58" s="49"/>
      <c r="BK58" s="49"/>
      <c r="BL58" s="814"/>
      <c r="BM58" s="817"/>
      <c r="BN58" s="46">
        <f t="shared" si="4"/>
        <v>0</v>
      </c>
      <c r="BO58" s="49"/>
      <c r="BP58" s="49"/>
      <c r="BQ58" s="49"/>
      <c r="BR58" s="49"/>
      <c r="BS58" s="49"/>
      <c r="BT58" s="49"/>
      <c r="BU58" s="824"/>
      <c r="BV58" s="825"/>
      <c r="BW58" s="825"/>
      <c r="BX58" s="825"/>
      <c r="BY58" s="825"/>
      <c r="BZ58" s="825"/>
      <c r="CA58" s="825"/>
      <c r="CB58" s="825"/>
      <c r="CC58" s="826"/>
    </row>
    <row r="59" spans="1:81" s="58" customFormat="1" ht="40.200000000000003" customHeight="1" thickTop="1" x14ac:dyDescent="0.3">
      <c r="A59" s="34"/>
      <c r="B59" s="1018"/>
      <c r="C59" s="869"/>
      <c r="D59" s="871">
        <v>2201</v>
      </c>
      <c r="E59" s="851" t="s">
        <v>3922</v>
      </c>
      <c r="F59" s="851">
        <v>22010071</v>
      </c>
      <c r="G59" s="851" t="s">
        <v>4403</v>
      </c>
      <c r="H59" s="851" t="s">
        <v>4448</v>
      </c>
      <c r="I59" s="851">
        <v>2022004540031</v>
      </c>
      <c r="J59" s="812">
        <v>9</v>
      </c>
      <c r="K59" s="854" t="str">
        <f>+[2]Metas!K13</f>
        <v>% de establecimientos educativos con procesos de fortalecimiento y acompañamiento pedagógico</v>
      </c>
      <c r="L59" s="857">
        <v>15</v>
      </c>
      <c r="M59" s="860">
        <f>SUM(N59:Q59)</f>
        <v>15</v>
      </c>
      <c r="N59" s="836"/>
      <c r="O59" s="839"/>
      <c r="P59" s="863"/>
      <c r="Q59" s="866">
        <v>15</v>
      </c>
      <c r="R59" s="812">
        <f t="shared" ref="R59" si="41">+$J59</f>
        <v>9</v>
      </c>
      <c r="S59" s="231" t="s">
        <v>4457</v>
      </c>
      <c r="T59" s="235" t="s">
        <v>3822</v>
      </c>
      <c r="U59" s="235" t="s">
        <v>3827</v>
      </c>
      <c r="V59" s="235" t="s">
        <v>3831</v>
      </c>
      <c r="W59" s="231" t="s">
        <v>4458</v>
      </c>
      <c r="X59" s="256">
        <v>43832</v>
      </c>
      <c r="Y59" s="256">
        <v>43917</v>
      </c>
      <c r="Z59" s="256"/>
      <c r="AA59" s="256"/>
      <c r="AB59" s="812">
        <f t="shared" ref="AB59" si="42">+$J59</f>
        <v>9</v>
      </c>
      <c r="AC59" s="827">
        <f t="shared" ref="AC59" si="43">+L59</f>
        <v>15</v>
      </c>
      <c r="AD59" s="44">
        <f t="shared" si="26"/>
        <v>30</v>
      </c>
      <c r="AE59" s="44">
        <f t="shared" si="26"/>
        <v>5</v>
      </c>
      <c r="AF59" s="44">
        <f t="shared" si="26"/>
        <v>0</v>
      </c>
      <c r="AG59" s="44">
        <f t="shared" si="26"/>
        <v>0</v>
      </c>
      <c r="AH59" s="44">
        <f t="shared" si="26"/>
        <v>0</v>
      </c>
      <c r="AI59" s="44">
        <f t="shared" si="26"/>
        <v>10</v>
      </c>
      <c r="AJ59" s="44">
        <f t="shared" si="26"/>
        <v>15</v>
      </c>
      <c r="AK59" s="812">
        <f t="shared" ref="AK59" si="44">+$J59</f>
        <v>9</v>
      </c>
      <c r="AL59" s="830">
        <f>+N59</f>
        <v>0</v>
      </c>
      <c r="AM59" s="44">
        <f t="shared" si="1"/>
        <v>0</v>
      </c>
      <c r="AN59" s="47"/>
      <c r="AO59" s="47"/>
      <c r="AP59" s="47"/>
      <c r="AQ59" s="47"/>
      <c r="AR59" s="47"/>
      <c r="AS59" s="47"/>
      <c r="AT59" s="812">
        <f t="shared" ref="AT59" si="45">+$J59</f>
        <v>9</v>
      </c>
      <c r="AU59" s="833">
        <f>+O59</f>
        <v>0</v>
      </c>
      <c r="AV59" s="44">
        <f t="shared" si="2"/>
        <v>0</v>
      </c>
      <c r="AW59" s="47"/>
      <c r="AX59" s="47"/>
      <c r="AY59" s="47"/>
      <c r="AZ59" s="47"/>
      <c r="BA59" s="47"/>
      <c r="BB59" s="47"/>
      <c r="BC59" s="812">
        <f t="shared" ref="BC59" si="46">+$J59</f>
        <v>9</v>
      </c>
      <c r="BD59" s="809">
        <f>+P59</f>
        <v>0</v>
      </c>
      <c r="BE59" s="44">
        <f t="shared" si="3"/>
        <v>0</v>
      </c>
      <c r="BF59" s="47"/>
      <c r="BG59" s="47"/>
      <c r="BH59" s="47"/>
      <c r="BI59" s="47"/>
      <c r="BJ59" s="47"/>
      <c r="BK59" s="47"/>
      <c r="BL59" s="812">
        <f t="shared" ref="BL59" si="47">+$J59</f>
        <v>9</v>
      </c>
      <c r="BM59" s="815">
        <f>+Q59</f>
        <v>15</v>
      </c>
      <c r="BN59" s="44">
        <f t="shared" si="4"/>
        <v>30</v>
      </c>
      <c r="BO59" s="336">
        <v>5</v>
      </c>
      <c r="BP59" s="336"/>
      <c r="BQ59" s="336"/>
      <c r="BR59" s="336"/>
      <c r="BS59" s="336">
        <v>10</v>
      </c>
      <c r="BT59" s="336">
        <v>15</v>
      </c>
      <c r="BU59" s="818"/>
      <c r="BV59" s="819"/>
      <c r="BW59" s="819"/>
      <c r="BX59" s="819"/>
      <c r="BY59" s="819"/>
      <c r="BZ59" s="819"/>
      <c r="CA59" s="819"/>
      <c r="CB59" s="819"/>
      <c r="CC59" s="820"/>
    </row>
    <row r="60" spans="1:81" s="58" customFormat="1" ht="40.200000000000003" customHeight="1" x14ac:dyDescent="0.3">
      <c r="A60" s="34"/>
      <c r="B60" s="1018"/>
      <c r="C60" s="869"/>
      <c r="D60" s="872"/>
      <c r="E60" s="852"/>
      <c r="F60" s="852"/>
      <c r="G60" s="852"/>
      <c r="H60" s="852"/>
      <c r="I60" s="852"/>
      <c r="J60" s="813"/>
      <c r="K60" s="855"/>
      <c r="L60" s="858"/>
      <c r="M60" s="861"/>
      <c r="N60" s="837"/>
      <c r="O60" s="840"/>
      <c r="P60" s="864"/>
      <c r="Q60" s="867"/>
      <c r="R60" s="813"/>
      <c r="S60" s="39" t="s">
        <v>4459</v>
      </c>
      <c r="T60" s="236" t="s">
        <v>3822</v>
      </c>
      <c r="U60" s="236" t="s">
        <v>3827</v>
      </c>
      <c r="V60" s="236" t="s">
        <v>3831</v>
      </c>
      <c r="W60" s="39" t="s">
        <v>4460</v>
      </c>
      <c r="X60" s="31">
        <v>43918</v>
      </c>
      <c r="Y60" s="31">
        <v>43933</v>
      </c>
      <c r="Z60" s="31"/>
      <c r="AA60" s="31"/>
      <c r="AB60" s="813"/>
      <c r="AC60" s="828"/>
      <c r="AD60" s="51">
        <f t="shared" si="26"/>
        <v>0</v>
      </c>
      <c r="AE60" s="51">
        <f t="shared" si="26"/>
        <v>0</v>
      </c>
      <c r="AF60" s="51">
        <f t="shared" si="26"/>
        <v>0</v>
      </c>
      <c r="AG60" s="51">
        <f t="shared" si="26"/>
        <v>0</v>
      </c>
      <c r="AH60" s="51">
        <f t="shared" si="26"/>
        <v>0</v>
      </c>
      <c r="AI60" s="51">
        <f t="shared" si="26"/>
        <v>0</v>
      </c>
      <c r="AJ60" s="51">
        <f t="shared" si="26"/>
        <v>0</v>
      </c>
      <c r="AK60" s="813"/>
      <c r="AL60" s="831"/>
      <c r="AM60" s="51">
        <f t="shared" si="1"/>
        <v>0</v>
      </c>
      <c r="AN60" s="257"/>
      <c r="AO60" s="257"/>
      <c r="AP60" s="257"/>
      <c r="AQ60" s="257"/>
      <c r="AR60" s="257"/>
      <c r="AS60" s="257"/>
      <c r="AT60" s="813"/>
      <c r="AU60" s="834"/>
      <c r="AV60" s="51">
        <f t="shared" si="2"/>
        <v>0</v>
      </c>
      <c r="AW60" s="257"/>
      <c r="AX60" s="257"/>
      <c r="AY60" s="257"/>
      <c r="AZ60" s="257"/>
      <c r="BA60" s="257"/>
      <c r="BB60" s="257"/>
      <c r="BC60" s="813"/>
      <c r="BD60" s="810"/>
      <c r="BE60" s="51">
        <f t="shared" si="3"/>
        <v>0</v>
      </c>
      <c r="BF60" s="257"/>
      <c r="BG60" s="257"/>
      <c r="BH60" s="257"/>
      <c r="BI60" s="257"/>
      <c r="BJ60" s="257"/>
      <c r="BK60" s="257"/>
      <c r="BL60" s="813"/>
      <c r="BM60" s="816"/>
      <c r="BN60" s="51">
        <f t="shared" si="4"/>
        <v>0</v>
      </c>
      <c r="BO60" s="257"/>
      <c r="BP60" s="257"/>
      <c r="BQ60" s="257"/>
      <c r="BR60" s="257"/>
      <c r="BS60" s="257"/>
      <c r="BT60" s="257"/>
      <c r="BU60" s="821"/>
      <c r="BV60" s="822"/>
      <c r="BW60" s="822"/>
      <c r="BX60" s="822"/>
      <c r="BY60" s="822"/>
      <c r="BZ60" s="822"/>
      <c r="CA60" s="822"/>
      <c r="CB60" s="822"/>
      <c r="CC60" s="823"/>
    </row>
    <row r="61" spans="1:81" s="58" customFormat="1" ht="40.200000000000003" customHeight="1" x14ac:dyDescent="0.3">
      <c r="A61" s="34"/>
      <c r="B61" s="1018"/>
      <c r="C61" s="869"/>
      <c r="D61" s="872"/>
      <c r="E61" s="852"/>
      <c r="F61" s="852"/>
      <c r="G61" s="852"/>
      <c r="H61" s="852"/>
      <c r="I61" s="852"/>
      <c r="J61" s="813"/>
      <c r="K61" s="855"/>
      <c r="L61" s="858"/>
      <c r="M61" s="861"/>
      <c r="N61" s="837"/>
      <c r="O61" s="840"/>
      <c r="P61" s="864"/>
      <c r="Q61" s="867"/>
      <c r="R61" s="813"/>
      <c r="S61" s="39" t="s">
        <v>4461</v>
      </c>
      <c r="T61" s="236" t="s">
        <v>3822</v>
      </c>
      <c r="U61" s="236" t="s">
        <v>3827</v>
      </c>
      <c r="V61" s="236" t="s">
        <v>3831</v>
      </c>
      <c r="W61" s="39" t="s">
        <v>4458</v>
      </c>
      <c r="X61" s="31">
        <v>43936</v>
      </c>
      <c r="Y61" s="31">
        <v>43951</v>
      </c>
      <c r="Z61" s="31"/>
      <c r="AA61" s="31"/>
      <c r="AB61" s="813"/>
      <c r="AC61" s="828"/>
      <c r="AD61" s="51">
        <f t="shared" ref="AD61:AJ76" si="48">+AM61+AV61+BE61+BN61</f>
        <v>0</v>
      </c>
      <c r="AE61" s="51">
        <f t="shared" si="48"/>
        <v>0</v>
      </c>
      <c r="AF61" s="51">
        <f t="shared" si="48"/>
        <v>0</v>
      </c>
      <c r="AG61" s="51">
        <f t="shared" si="48"/>
        <v>0</v>
      </c>
      <c r="AH61" s="51">
        <f t="shared" si="48"/>
        <v>0</v>
      </c>
      <c r="AI61" s="51">
        <f t="shared" si="48"/>
        <v>0</v>
      </c>
      <c r="AJ61" s="51">
        <f t="shared" si="48"/>
        <v>0</v>
      </c>
      <c r="AK61" s="813"/>
      <c r="AL61" s="831"/>
      <c r="AM61" s="51">
        <f t="shared" si="1"/>
        <v>0</v>
      </c>
      <c r="AN61" s="257"/>
      <c r="AO61" s="257"/>
      <c r="AP61" s="257"/>
      <c r="AQ61" s="257"/>
      <c r="AR61" s="257"/>
      <c r="AS61" s="257"/>
      <c r="AT61" s="813"/>
      <c r="AU61" s="834"/>
      <c r="AV61" s="51">
        <f t="shared" si="2"/>
        <v>0</v>
      </c>
      <c r="AW61" s="257"/>
      <c r="AX61" s="257"/>
      <c r="AY61" s="257"/>
      <c r="AZ61" s="257"/>
      <c r="BA61" s="257"/>
      <c r="BB61" s="257"/>
      <c r="BC61" s="813"/>
      <c r="BD61" s="810"/>
      <c r="BE61" s="51">
        <f t="shared" si="3"/>
        <v>0</v>
      </c>
      <c r="BF61" s="257"/>
      <c r="BG61" s="257"/>
      <c r="BH61" s="257"/>
      <c r="BI61" s="257"/>
      <c r="BJ61" s="257"/>
      <c r="BK61" s="257"/>
      <c r="BL61" s="813"/>
      <c r="BM61" s="816"/>
      <c r="BN61" s="51">
        <f t="shared" si="4"/>
        <v>0</v>
      </c>
      <c r="BO61" s="257"/>
      <c r="BP61" s="257"/>
      <c r="BQ61" s="257"/>
      <c r="BR61" s="257"/>
      <c r="BS61" s="257"/>
      <c r="BT61" s="257"/>
      <c r="BU61" s="821"/>
      <c r="BV61" s="822"/>
      <c r="BW61" s="822"/>
      <c r="BX61" s="822"/>
      <c r="BY61" s="822"/>
      <c r="BZ61" s="822"/>
      <c r="CA61" s="822"/>
      <c r="CB61" s="822"/>
      <c r="CC61" s="823"/>
    </row>
    <row r="62" spans="1:81" s="58" customFormat="1" ht="40.200000000000003" customHeight="1" thickBot="1" x14ac:dyDescent="0.35">
      <c r="A62" s="34"/>
      <c r="B62" s="1018"/>
      <c r="C62" s="869"/>
      <c r="D62" s="873"/>
      <c r="E62" s="853"/>
      <c r="F62" s="853"/>
      <c r="G62" s="853"/>
      <c r="H62" s="853"/>
      <c r="I62" s="853"/>
      <c r="J62" s="814"/>
      <c r="K62" s="856"/>
      <c r="L62" s="859"/>
      <c r="M62" s="862"/>
      <c r="N62" s="838"/>
      <c r="O62" s="841"/>
      <c r="P62" s="865"/>
      <c r="Q62" s="874"/>
      <c r="R62" s="814"/>
      <c r="S62" s="232" t="s">
        <v>4462</v>
      </c>
      <c r="T62" s="237" t="s">
        <v>3822</v>
      </c>
      <c r="U62" s="237" t="s">
        <v>3827</v>
      </c>
      <c r="V62" s="237" t="s">
        <v>3831</v>
      </c>
      <c r="W62" s="232" t="s">
        <v>4463</v>
      </c>
      <c r="X62" s="260">
        <v>43951</v>
      </c>
      <c r="Y62" s="260">
        <v>44165</v>
      </c>
      <c r="Z62" s="260"/>
      <c r="AA62" s="260"/>
      <c r="AB62" s="814"/>
      <c r="AC62" s="829"/>
      <c r="AD62" s="46">
        <f t="shared" si="48"/>
        <v>0</v>
      </c>
      <c r="AE62" s="46">
        <f t="shared" si="48"/>
        <v>0</v>
      </c>
      <c r="AF62" s="46">
        <f t="shared" si="48"/>
        <v>0</v>
      </c>
      <c r="AG62" s="46">
        <f t="shared" si="48"/>
        <v>0</v>
      </c>
      <c r="AH62" s="46">
        <f t="shared" si="48"/>
        <v>0</v>
      </c>
      <c r="AI62" s="46">
        <f t="shared" si="48"/>
        <v>0</v>
      </c>
      <c r="AJ62" s="46">
        <f t="shared" si="48"/>
        <v>0</v>
      </c>
      <c r="AK62" s="814"/>
      <c r="AL62" s="832"/>
      <c r="AM62" s="46">
        <f t="shared" si="1"/>
        <v>0</v>
      </c>
      <c r="AN62" s="49"/>
      <c r="AO62" s="49"/>
      <c r="AP62" s="49"/>
      <c r="AQ62" s="49"/>
      <c r="AR62" s="49"/>
      <c r="AS62" s="49"/>
      <c r="AT62" s="814"/>
      <c r="AU62" s="835"/>
      <c r="AV62" s="46">
        <f t="shared" si="2"/>
        <v>0</v>
      </c>
      <c r="AW62" s="49"/>
      <c r="AX62" s="49"/>
      <c r="AY62" s="49"/>
      <c r="AZ62" s="49"/>
      <c r="BA62" s="49"/>
      <c r="BB62" s="49"/>
      <c r="BC62" s="814"/>
      <c r="BD62" s="811"/>
      <c r="BE62" s="46">
        <f t="shared" si="3"/>
        <v>0</v>
      </c>
      <c r="BF62" s="49"/>
      <c r="BG62" s="49"/>
      <c r="BH62" s="49"/>
      <c r="BI62" s="49"/>
      <c r="BJ62" s="49"/>
      <c r="BK62" s="49"/>
      <c r="BL62" s="814"/>
      <c r="BM62" s="817"/>
      <c r="BN62" s="46">
        <f t="shared" si="4"/>
        <v>0</v>
      </c>
      <c r="BO62" s="49"/>
      <c r="BP62" s="49"/>
      <c r="BQ62" s="49"/>
      <c r="BR62" s="49"/>
      <c r="BS62" s="49"/>
      <c r="BT62" s="49"/>
      <c r="BU62" s="824"/>
      <c r="BV62" s="825"/>
      <c r="BW62" s="825"/>
      <c r="BX62" s="825"/>
      <c r="BY62" s="825"/>
      <c r="BZ62" s="825"/>
      <c r="CA62" s="825"/>
      <c r="CB62" s="825"/>
      <c r="CC62" s="826"/>
    </row>
    <row r="63" spans="1:81" s="58" customFormat="1" ht="40.200000000000003" customHeight="1" thickTop="1" x14ac:dyDescent="0.3">
      <c r="A63" s="34"/>
      <c r="B63" s="1018"/>
      <c r="C63" s="869"/>
      <c r="D63" s="871">
        <v>2201</v>
      </c>
      <c r="E63" s="851" t="s">
        <v>3922</v>
      </c>
      <c r="F63" s="851"/>
      <c r="G63" s="851"/>
      <c r="H63" s="851" t="s">
        <v>4464</v>
      </c>
      <c r="I63" s="851">
        <v>2021004540054</v>
      </c>
      <c r="J63" s="812">
        <v>10</v>
      </c>
      <c r="K63" s="854" t="str">
        <f>+[2]Metas!K14</f>
        <v>% de establecimientos educativos de los municipios PDET con procesos de fortalecimiento y acompañamiento pedagógico (incluye dotación)</v>
      </c>
      <c r="L63" s="857">
        <v>25</v>
      </c>
      <c r="M63" s="860">
        <f>SUM(N63:Q63)</f>
        <v>25</v>
      </c>
      <c r="N63" s="836"/>
      <c r="O63" s="839"/>
      <c r="P63" s="863"/>
      <c r="Q63" s="866">
        <v>25</v>
      </c>
      <c r="R63" s="812">
        <f t="shared" ref="R63" si="49">+$J63</f>
        <v>10</v>
      </c>
      <c r="S63" s="231" t="s">
        <v>4465</v>
      </c>
      <c r="T63" s="235" t="s">
        <v>3822</v>
      </c>
      <c r="U63" s="235" t="s">
        <v>3827</v>
      </c>
      <c r="V63" s="235" t="s">
        <v>3831</v>
      </c>
      <c r="W63" s="231" t="s">
        <v>4458</v>
      </c>
      <c r="X63" s="256">
        <v>44928</v>
      </c>
      <c r="Y63" s="256">
        <v>45012</v>
      </c>
      <c r="Z63" s="256"/>
      <c r="AA63" s="256"/>
      <c r="AB63" s="812">
        <f t="shared" ref="AB63" si="50">+$J63</f>
        <v>10</v>
      </c>
      <c r="AC63" s="827">
        <f t="shared" ref="AC63" si="51">+L63</f>
        <v>25</v>
      </c>
      <c r="AD63" s="44">
        <f t="shared" si="48"/>
        <v>330</v>
      </c>
      <c r="AE63" s="44">
        <f t="shared" si="48"/>
        <v>0</v>
      </c>
      <c r="AF63" s="44">
        <f t="shared" si="48"/>
        <v>0</v>
      </c>
      <c r="AG63" s="44">
        <f t="shared" si="48"/>
        <v>100</v>
      </c>
      <c r="AH63" s="44">
        <f t="shared" si="48"/>
        <v>0</v>
      </c>
      <c r="AI63" s="44">
        <f t="shared" si="48"/>
        <v>0</v>
      </c>
      <c r="AJ63" s="44">
        <f t="shared" si="48"/>
        <v>230</v>
      </c>
      <c r="AK63" s="812">
        <f t="shared" ref="AK63" si="52">+$J63</f>
        <v>10</v>
      </c>
      <c r="AL63" s="830">
        <f>+N63</f>
        <v>0</v>
      </c>
      <c r="AM63" s="44">
        <f t="shared" si="1"/>
        <v>0</v>
      </c>
      <c r="AN63" s="47"/>
      <c r="AO63" s="47"/>
      <c r="AP63" s="47"/>
      <c r="AQ63" s="47"/>
      <c r="AR63" s="47"/>
      <c r="AS63" s="47"/>
      <c r="AT63" s="812">
        <f t="shared" ref="AT63" si="53">+$J63</f>
        <v>10</v>
      </c>
      <c r="AU63" s="833">
        <f>+O63</f>
        <v>0</v>
      </c>
      <c r="AV63" s="44">
        <f t="shared" si="2"/>
        <v>0</v>
      </c>
      <c r="AW63" s="47"/>
      <c r="AX63" s="47"/>
      <c r="AY63" s="47"/>
      <c r="AZ63" s="47"/>
      <c r="BA63" s="47"/>
      <c r="BB63" s="47"/>
      <c r="BC63" s="812">
        <f t="shared" ref="BC63" si="54">+$J63</f>
        <v>10</v>
      </c>
      <c r="BD63" s="809">
        <f>+P63</f>
        <v>0</v>
      </c>
      <c r="BE63" s="44">
        <f t="shared" si="3"/>
        <v>0</v>
      </c>
      <c r="BF63" s="47"/>
      <c r="BG63" s="47"/>
      <c r="BH63" s="47"/>
      <c r="BI63" s="47"/>
      <c r="BJ63" s="47"/>
      <c r="BK63" s="47"/>
      <c r="BL63" s="812">
        <f t="shared" ref="BL63" si="55">+$J63</f>
        <v>10</v>
      </c>
      <c r="BM63" s="815">
        <f>+Q63</f>
        <v>25</v>
      </c>
      <c r="BN63" s="44">
        <f t="shared" si="4"/>
        <v>330</v>
      </c>
      <c r="BO63" s="336"/>
      <c r="BP63" s="336"/>
      <c r="BQ63" s="336">
        <v>100</v>
      </c>
      <c r="BR63" s="336"/>
      <c r="BS63" s="336"/>
      <c r="BT63" s="336">
        <v>230</v>
      </c>
      <c r="BU63" s="818"/>
      <c r="BV63" s="819"/>
      <c r="BW63" s="819"/>
      <c r="BX63" s="819"/>
      <c r="BY63" s="819"/>
      <c r="BZ63" s="819"/>
      <c r="CA63" s="819"/>
      <c r="CB63" s="819"/>
      <c r="CC63" s="820"/>
    </row>
    <row r="64" spans="1:81" s="58" customFormat="1" ht="40.200000000000003" customHeight="1" x14ac:dyDescent="0.3">
      <c r="A64" s="34"/>
      <c r="B64" s="1018"/>
      <c r="C64" s="869"/>
      <c r="D64" s="872"/>
      <c r="E64" s="852"/>
      <c r="F64" s="852"/>
      <c r="G64" s="852"/>
      <c r="H64" s="852"/>
      <c r="I64" s="852"/>
      <c r="J64" s="813"/>
      <c r="K64" s="855"/>
      <c r="L64" s="858"/>
      <c r="M64" s="861"/>
      <c r="N64" s="837"/>
      <c r="O64" s="840"/>
      <c r="P64" s="864"/>
      <c r="Q64" s="867"/>
      <c r="R64" s="813"/>
      <c r="S64" s="261" t="s">
        <v>4466</v>
      </c>
      <c r="T64" s="393" t="s">
        <v>3822</v>
      </c>
      <c r="U64" s="393" t="s">
        <v>3827</v>
      </c>
      <c r="V64" s="393" t="s">
        <v>3831</v>
      </c>
      <c r="W64" s="261" t="s">
        <v>4467</v>
      </c>
      <c r="X64" s="259">
        <v>44928</v>
      </c>
      <c r="Y64" s="259">
        <v>45012</v>
      </c>
      <c r="Z64" s="259"/>
      <c r="AA64" s="259"/>
      <c r="AB64" s="813"/>
      <c r="AC64" s="828"/>
      <c r="AD64" s="427"/>
      <c r="AE64" s="427"/>
      <c r="AF64" s="427"/>
      <c r="AG64" s="427"/>
      <c r="AH64" s="427"/>
      <c r="AI64" s="427"/>
      <c r="AJ64" s="427"/>
      <c r="AK64" s="813"/>
      <c r="AL64" s="831"/>
      <c r="AM64" s="427"/>
      <c r="AN64" s="428"/>
      <c r="AO64" s="428"/>
      <c r="AP64" s="428"/>
      <c r="AQ64" s="428"/>
      <c r="AR64" s="428"/>
      <c r="AS64" s="428"/>
      <c r="AT64" s="813"/>
      <c r="AU64" s="834"/>
      <c r="AV64" s="427"/>
      <c r="AW64" s="428"/>
      <c r="AX64" s="428"/>
      <c r="AY64" s="428"/>
      <c r="AZ64" s="428"/>
      <c r="BA64" s="428"/>
      <c r="BB64" s="428"/>
      <c r="BC64" s="813"/>
      <c r="BD64" s="810"/>
      <c r="BE64" s="427"/>
      <c r="BF64" s="428"/>
      <c r="BG64" s="428"/>
      <c r="BH64" s="428"/>
      <c r="BI64" s="428"/>
      <c r="BJ64" s="428"/>
      <c r="BK64" s="428"/>
      <c r="BL64" s="813"/>
      <c r="BM64" s="816"/>
      <c r="BN64" s="427"/>
      <c r="BO64" s="428"/>
      <c r="BP64" s="428"/>
      <c r="BQ64" s="428"/>
      <c r="BR64" s="428"/>
      <c r="BS64" s="428"/>
      <c r="BT64" s="428"/>
      <c r="BU64" s="821"/>
      <c r="BV64" s="822"/>
      <c r="BW64" s="822"/>
      <c r="BX64" s="822"/>
      <c r="BY64" s="822"/>
      <c r="BZ64" s="822"/>
      <c r="CA64" s="822"/>
      <c r="CB64" s="822"/>
      <c r="CC64" s="823"/>
    </row>
    <row r="65" spans="1:81" s="58" customFormat="1" ht="40.200000000000003" customHeight="1" x14ac:dyDescent="0.3">
      <c r="A65" s="34"/>
      <c r="B65" s="1018"/>
      <c r="C65" s="869"/>
      <c r="D65" s="872"/>
      <c r="E65" s="852"/>
      <c r="F65" s="852"/>
      <c r="G65" s="852"/>
      <c r="H65" s="852"/>
      <c r="I65" s="852"/>
      <c r="J65" s="813"/>
      <c r="K65" s="855"/>
      <c r="L65" s="858"/>
      <c r="M65" s="861"/>
      <c r="N65" s="837"/>
      <c r="O65" s="840"/>
      <c r="P65" s="864"/>
      <c r="Q65" s="867"/>
      <c r="R65" s="813"/>
      <c r="S65" s="39" t="s">
        <v>4468</v>
      </c>
      <c r="T65" s="236" t="s">
        <v>3822</v>
      </c>
      <c r="U65" s="236" t="s">
        <v>3827</v>
      </c>
      <c r="V65" s="236" t="s">
        <v>3831</v>
      </c>
      <c r="W65" s="39" t="s">
        <v>4460</v>
      </c>
      <c r="X65" s="31">
        <v>45015</v>
      </c>
      <c r="Y65" s="31">
        <v>45031</v>
      </c>
      <c r="Z65" s="31"/>
      <c r="AA65" s="31"/>
      <c r="AB65" s="813"/>
      <c r="AC65" s="828"/>
      <c r="AD65" s="51">
        <f t="shared" si="48"/>
        <v>0</v>
      </c>
      <c r="AE65" s="51">
        <f t="shared" si="48"/>
        <v>0</v>
      </c>
      <c r="AF65" s="51">
        <f t="shared" si="48"/>
        <v>0</v>
      </c>
      <c r="AG65" s="51">
        <f t="shared" si="48"/>
        <v>0</v>
      </c>
      <c r="AH65" s="51">
        <f t="shared" si="48"/>
        <v>0</v>
      </c>
      <c r="AI65" s="51">
        <f t="shared" si="48"/>
        <v>0</v>
      </c>
      <c r="AJ65" s="51">
        <f t="shared" si="48"/>
        <v>0</v>
      </c>
      <c r="AK65" s="813"/>
      <c r="AL65" s="831"/>
      <c r="AM65" s="51">
        <f t="shared" si="1"/>
        <v>0</v>
      </c>
      <c r="AN65" s="257"/>
      <c r="AO65" s="257"/>
      <c r="AP65" s="257"/>
      <c r="AQ65" s="257"/>
      <c r="AR65" s="257"/>
      <c r="AS65" s="257"/>
      <c r="AT65" s="813"/>
      <c r="AU65" s="834"/>
      <c r="AV65" s="51">
        <f t="shared" si="2"/>
        <v>0</v>
      </c>
      <c r="AW65" s="257"/>
      <c r="AX65" s="257"/>
      <c r="AY65" s="257"/>
      <c r="AZ65" s="257"/>
      <c r="BA65" s="257"/>
      <c r="BB65" s="257"/>
      <c r="BC65" s="813"/>
      <c r="BD65" s="810"/>
      <c r="BE65" s="51">
        <f t="shared" si="3"/>
        <v>0</v>
      </c>
      <c r="BF65" s="257"/>
      <c r="BG65" s="257"/>
      <c r="BH65" s="257"/>
      <c r="BI65" s="257"/>
      <c r="BJ65" s="257"/>
      <c r="BK65" s="257"/>
      <c r="BL65" s="813"/>
      <c r="BM65" s="816"/>
      <c r="BN65" s="51">
        <f t="shared" si="4"/>
        <v>0</v>
      </c>
      <c r="BO65" s="257"/>
      <c r="BP65" s="257"/>
      <c r="BQ65" s="257"/>
      <c r="BR65" s="257"/>
      <c r="BS65" s="257"/>
      <c r="BT65" s="257"/>
      <c r="BU65" s="253"/>
      <c r="BV65" s="254"/>
      <c r="BW65" s="254"/>
      <c r="BX65" s="254"/>
      <c r="BY65" s="254"/>
      <c r="BZ65" s="254"/>
      <c r="CA65" s="254"/>
      <c r="CB65" s="254"/>
      <c r="CC65" s="255"/>
    </row>
    <row r="66" spans="1:81" s="58" customFormat="1" ht="40.200000000000003" customHeight="1" x14ac:dyDescent="0.3">
      <c r="A66" s="34"/>
      <c r="B66" s="1018"/>
      <c r="C66" s="869"/>
      <c r="D66" s="872"/>
      <c r="E66" s="852"/>
      <c r="F66" s="852"/>
      <c r="G66" s="852"/>
      <c r="H66" s="852"/>
      <c r="I66" s="852"/>
      <c r="J66" s="813"/>
      <c r="K66" s="855"/>
      <c r="L66" s="858"/>
      <c r="M66" s="861"/>
      <c r="N66" s="837"/>
      <c r="O66" s="840"/>
      <c r="P66" s="864"/>
      <c r="Q66" s="867"/>
      <c r="R66" s="813"/>
      <c r="S66" s="39" t="s">
        <v>4469</v>
      </c>
      <c r="T66" s="236" t="s">
        <v>3822</v>
      </c>
      <c r="U66" s="236" t="s">
        <v>3827</v>
      </c>
      <c r="V66" s="236" t="s">
        <v>3831</v>
      </c>
      <c r="W66" s="39" t="s">
        <v>4470</v>
      </c>
      <c r="X66" s="31">
        <v>45031</v>
      </c>
      <c r="Y66" s="31">
        <v>45046</v>
      </c>
      <c r="Z66" s="31"/>
      <c r="AA66" s="31"/>
      <c r="AB66" s="813"/>
      <c r="AC66" s="828"/>
      <c r="AD66" s="51">
        <f t="shared" si="48"/>
        <v>0</v>
      </c>
      <c r="AE66" s="51">
        <f t="shared" si="48"/>
        <v>0</v>
      </c>
      <c r="AF66" s="51">
        <f t="shared" si="48"/>
        <v>0</v>
      </c>
      <c r="AG66" s="51">
        <f t="shared" si="48"/>
        <v>0</v>
      </c>
      <c r="AH66" s="51">
        <f t="shared" si="48"/>
        <v>0</v>
      </c>
      <c r="AI66" s="51">
        <f t="shared" si="48"/>
        <v>0</v>
      </c>
      <c r="AJ66" s="51">
        <f t="shared" si="48"/>
        <v>0</v>
      </c>
      <c r="AK66" s="813"/>
      <c r="AL66" s="831"/>
      <c r="AM66" s="51">
        <f t="shared" si="1"/>
        <v>0</v>
      </c>
      <c r="AN66" s="257"/>
      <c r="AO66" s="257"/>
      <c r="AP66" s="257"/>
      <c r="AQ66" s="257"/>
      <c r="AR66" s="257"/>
      <c r="AS66" s="257"/>
      <c r="AT66" s="813"/>
      <c r="AU66" s="834"/>
      <c r="AV66" s="51">
        <f t="shared" si="2"/>
        <v>0</v>
      </c>
      <c r="AW66" s="257"/>
      <c r="AX66" s="257"/>
      <c r="AY66" s="257"/>
      <c r="AZ66" s="257"/>
      <c r="BA66" s="257"/>
      <c r="BB66" s="257"/>
      <c r="BC66" s="813"/>
      <c r="BD66" s="810"/>
      <c r="BE66" s="51">
        <f t="shared" si="3"/>
        <v>0</v>
      </c>
      <c r="BF66" s="257"/>
      <c r="BG66" s="257"/>
      <c r="BH66" s="257"/>
      <c r="BI66" s="257"/>
      <c r="BJ66" s="257"/>
      <c r="BK66" s="257"/>
      <c r="BL66" s="813"/>
      <c r="BM66" s="816"/>
      <c r="BN66" s="51">
        <f t="shared" si="4"/>
        <v>0</v>
      </c>
      <c r="BO66" s="257"/>
      <c r="BP66" s="257"/>
      <c r="BQ66" s="257"/>
      <c r="BR66" s="257"/>
      <c r="BS66" s="257"/>
      <c r="BT66" s="257"/>
      <c r="BU66" s="821"/>
      <c r="BV66" s="822"/>
      <c r="BW66" s="822"/>
      <c r="BX66" s="822"/>
      <c r="BY66" s="822"/>
      <c r="BZ66" s="822"/>
      <c r="CA66" s="822"/>
      <c r="CB66" s="822"/>
      <c r="CC66" s="823"/>
    </row>
    <row r="67" spans="1:81" s="58" customFormat="1" ht="40.200000000000003" customHeight="1" thickBot="1" x14ac:dyDescent="0.35">
      <c r="A67" s="34"/>
      <c r="B67" s="1018"/>
      <c r="C67" s="869"/>
      <c r="D67" s="873"/>
      <c r="E67" s="853"/>
      <c r="F67" s="853"/>
      <c r="G67" s="853"/>
      <c r="H67" s="853"/>
      <c r="I67" s="853"/>
      <c r="J67" s="814"/>
      <c r="K67" s="856"/>
      <c r="L67" s="859"/>
      <c r="M67" s="862"/>
      <c r="N67" s="838"/>
      <c r="O67" s="841"/>
      <c r="P67" s="865"/>
      <c r="Q67" s="874"/>
      <c r="R67" s="814"/>
      <c r="S67" s="232" t="s">
        <v>4471</v>
      </c>
      <c r="T67" s="237" t="s">
        <v>3822</v>
      </c>
      <c r="U67" s="237" t="s">
        <v>3827</v>
      </c>
      <c r="V67" s="237" t="s">
        <v>3831</v>
      </c>
      <c r="W67" s="232" t="s">
        <v>4463</v>
      </c>
      <c r="X67" s="260">
        <v>45046</v>
      </c>
      <c r="Y67" s="260">
        <v>45260</v>
      </c>
      <c r="Z67" s="260"/>
      <c r="AA67" s="260"/>
      <c r="AB67" s="814"/>
      <c r="AC67" s="829"/>
      <c r="AD67" s="46">
        <f t="shared" si="48"/>
        <v>0</v>
      </c>
      <c r="AE67" s="46">
        <f t="shared" si="48"/>
        <v>0</v>
      </c>
      <c r="AF67" s="46">
        <f t="shared" si="48"/>
        <v>0</v>
      </c>
      <c r="AG67" s="46">
        <f t="shared" si="48"/>
        <v>0</v>
      </c>
      <c r="AH67" s="46">
        <f t="shared" si="48"/>
        <v>0</v>
      </c>
      <c r="AI67" s="46">
        <f t="shared" si="48"/>
        <v>0</v>
      </c>
      <c r="AJ67" s="46">
        <f t="shared" si="48"/>
        <v>0</v>
      </c>
      <c r="AK67" s="814"/>
      <c r="AL67" s="832"/>
      <c r="AM67" s="46">
        <f t="shared" si="1"/>
        <v>0</v>
      </c>
      <c r="AN67" s="49"/>
      <c r="AO67" s="49"/>
      <c r="AP67" s="49"/>
      <c r="AQ67" s="49"/>
      <c r="AR67" s="49"/>
      <c r="AS67" s="49"/>
      <c r="AT67" s="814"/>
      <c r="AU67" s="835"/>
      <c r="AV67" s="46">
        <f t="shared" si="2"/>
        <v>0</v>
      </c>
      <c r="AW67" s="49"/>
      <c r="AX67" s="49"/>
      <c r="AY67" s="49"/>
      <c r="AZ67" s="49"/>
      <c r="BA67" s="49"/>
      <c r="BB67" s="49"/>
      <c r="BC67" s="814"/>
      <c r="BD67" s="811"/>
      <c r="BE67" s="46">
        <f t="shared" si="3"/>
        <v>0</v>
      </c>
      <c r="BF67" s="49"/>
      <c r="BG67" s="49"/>
      <c r="BH67" s="49"/>
      <c r="BI67" s="49"/>
      <c r="BJ67" s="49"/>
      <c r="BK67" s="49"/>
      <c r="BL67" s="814"/>
      <c r="BM67" s="817"/>
      <c r="BN67" s="46">
        <f t="shared" si="4"/>
        <v>0</v>
      </c>
      <c r="BO67" s="49"/>
      <c r="BP67" s="49"/>
      <c r="BQ67" s="49"/>
      <c r="BR67" s="49"/>
      <c r="BS67" s="49"/>
      <c r="BT67" s="49"/>
      <c r="BU67" s="824"/>
      <c r="BV67" s="825"/>
      <c r="BW67" s="825"/>
      <c r="BX67" s="825"/>
      <c r="BY67" s="825"/>
      <c r="BZ67" s="825"/>
      <c r="CA67" s="825"/>
      <c r="CB67" s="825"/>
      <c r="CC67" s="826"/>
    </row>
    <row r="68" spans="1:81" s="58" customFormat="1" ht="40.200000000000003" customHeight="1" thickTop="1" x14ac:dyDescent="0.3">
      <c r="A68" s="34"/>
      <c r="B68" s="1018"/>
      <c r="C68" s="869"/>
      <c r="D68" s="871">
        <v>2201</v>
      </c>
      <c r="E68" s="851" t="s">
        <v>3922</v>
      </c>
      <c r="F68" s="851">
        <v>22010071</v>
      </c>
      <c r="G68" s="851" t="s">
        <v>4403</v>
      </c>
      <c r="H68" s="851" t="s">
        <v>4472</v>
      </c>
      <c r="I68" s="851">
        <v>2022004540031</v>
      </c>
      <c r="J68" s="812">
        <v>11</v>
      </c>
      <c r="K68" s="854" t="str">
        <f>+[2]Metas!K15</f>
        <v>% establecimientos educativos con procesos de acompañamiento para la valoración del desarrollo en la primera infancia</v>
      </c>
      <c r="L68" s="857">
        <v>5</v>
      </c>
      <c r="M68" s="860">
        <f>SUM(N68:Q68)</f>
        <v>5</v>
      </c>
      <c r="N68" s="836"/>
      <c r="O68" s="839"/>
      <c r="P68" s="863"/>
      <c r="Q68" s="866">
        <v>5</v>
      </c>
      <c r="R68" s="812">
        <f t="shared" ref="R68" si="56">+$J68</f>
        <v>11</v>
      </c>
      <c r="S68" s="231"/>
      <c r="T68" s="235"/>
      <c r="U68" s="235"/>
      <c r="V68" s="235"/>
      <c r="W68" s="231"/>
      <c r="X68" s="256"/>
      <c r="Y68" s="256"/>
      <c r="Z68" s="256"/>
      <c r="AA68" s="256"/>
      <c r="AB68" s="812">
        <f t="shared" ref="AB68" si="57">+$J68</f>
        <v>11</v>
      </c>
      <c r="AC68" s="827">
        <f t="shared" ref="AC68" si="58">+L68</f>
        <v>5</v>
      </c>
      <c r="AD68" s="44">
        <f t="shared" si="48"/>
        <v>30</v>
      </c>
      <c r="AE68" s="44">
        <f t="shared" si="48"/>
        <v>5</v>
      </c>
      <c r="AF68" s="44">
        <f t="shared" si="48"/>
        <v>0</v>
      </c>
      <c r="AG68" s="44">
        <f t="shared" si="48"/>
        <v>0</v>
      </c>
      <c r="AH68" s="44">
        <f t="shared" si="48"/>
        <v>0</v>
      </c>
      <c r="AI68" s="44">
        <f t="shared" si="48"/>
        <v>10</v>
      </c>
      <c r="AJ68" s="44">
        <f t="shared" si="48"/>
        <v>15</v>
      </c>
      <c r="AK68" s="812">
        <f t="shared" ref="AK68" si="59">+$J68</f>
        <v>11</v>
      </c>
      <c r="AL68" s="830">
        <f>+N68</f>
        <v>0</v>
      </c>
      <c r="AM68" s="44">
        <f t="shared" si="1"/>
        <v>0</v>
      </c>
      <c r="AN68" s="47"/>
      <c r="AO68" s="47"/>
      <c r="AP68" s="47"/>
      <c r="AQ68" s="47"/>
      <c r="AR68" s="47"/>
      <c r="AS68" s="47"/>
      <c r="AT68" s="812">
        <f t="shared" ref="AT68" si="60">+$J68</f>
        <v>11</v>
      </c>
      <c r="AU68" s="833">
        <f>+O68</f>
        <v>0</v>
      </c>
      <c r="AV68" s="44">
        <f t="shared" si="2"/>
        <v>0</v>
      </c>
      <c r="AW68" s="47"/>
      <c r="AX68" s="47"/>
      <c r="AY68" s="47"/>
      <c r="AZ68" s="47"/>
      <c r="BA68" s="47"/>
      <c r="BB68" s="47"/>
      <c r="BC68" s="812">
        <f t="shared" ref="BC68" si="61">+$J68</f>
        <v>11</v>
      </c>
      <c r="BD68" s="809">
        <f>+P68</f>
        <v>0</v>
      </c>
      <c r="BE68" s="44">
        <f t="shared" si="3"/>
        <v>0</v>
      </c>
      <c r="BF68" s="47"/>
      <c r="BG68" s="47"/>
      <c r="BH68" s="47"/>
      <c r="BI68" s="47"/>
      <c r="BJ68" s="47"/>
      <c r="BK68" s="47"/>
      <c r="BL68" s="812">
        <f t="shared" ref="BL68" si="62">+$J68</f>
        <v>11</v>
      </c>
      <c r="BM68" s="815">
        <v>18</v>
      </c>
      <c r="BN68" s="44">
        <f t="shared" si="4"/>
        <v>30</v>
      </c>
      <c r="BO68" s="336">
        <v>5</v>
      </c>
      <c r="BP68" s="336"/>
      <c r="BQ68" s="336"/>
      <c r="BR68" s="336"/>
      <c r="BS68" s="336">
        <v>10</v>
      </c>
      <c r="BT68" s="336">
        <v>15</v>
      </c>
      <c r="BU68" s="818"/>
      <c r="BV68" s="819"/>
      <c r="BW68" s="819"/>
      <c r="BX68" s="819"/>
      <c r="BY68" s="819"/>
      <c r="BZ68" s="819"/>
      <c r="CA68" s="819"/>
      <c r="CB68" s="819"/>
      <c r="CC68" s="820"/>
    </row>
    <row r="69" spans="1:81" s="58" customFormat="1" ht="40.200000000000003" customHeight="1" x14ac:dyDescent="0.3">
      <c r="A69" s="34"/>
      <c r="B69" s="1018"/>
      <c r="C69" s="869"/>
      <c r="D69" s="872"/>
      <c r="E69" s="852"/>
      <c r="F69" s="852"/>
      <c r="G69" s="852"/>
      <c r="H69" s="852"/>
      <c r="I69" s="852"/>
      <c r="J69" s="813"/>
      <c r="K69" s="855"/>
      <c r="L69" s="858"/>
      <c r="M69" s="861"/>
      <c r="N69" s="837"/>
      <c r="O69" s="840"/>
      <c r="P69" s="864"/>
      <c r="Q69" s="867"/>
      <c r="R69" s="813"/>
      <c r="S69" s="39" t="s">
        <v>4473</v>
      </c>
      <c r="T69" s="236" t="s">
        <v>3822</v>
      </c>
      <c r="U69" s="236" t="s">
        <v>3827</v>
      </c>
      <c r="V69" s="236" t="s">
        <v>3831</v>
      </c>
      <c r="W69" s="39" t="s">
        <v>4474</v>
      </c>
      <c r="X69" s="31">
        <v>44986</v>
      </c>
      <c r="Y69" s="31">
        <v>45137</v>
      </c>
      <c r="Z69" s="31"/>
      <c r="AA69" s="31"/>
      <c r="AB69" s="813"/>
      <c r="AC69" s="828"/>
      <c r="AD69" s="51">
        <f t="shared" si="48"/>
        <v>0</v>
      </c>
      <c r="AE69" s="51">
        <f t="shared" si="48"/>
        <v>0</v>
      </c>
      <c r="AF69" s="51">
        <f t="shared" si="48"/>
        <v>0</v>
      </c>
      <c r="AG69" s="51">
        <f t="shared" si="48"/>
        <v>0</v>
      </c>
      <c r="AH69" s="51">
        <f t="shared" si="48"/>
        <v>0</v>
      </c>
      <c r="AI69" s="51">
        <f t="shared" si="48"/>
        <v>0</v>
      </c>
      <c r="AJ69" s="51">
        <f t="shared" si="48"/>
        <v>0</v>
      </c>
      <c r="AK69" s="813"/>
      <c r="AL69" s="831"/>
      <c r="AM69" s="51">
        <f t="shared" si="1"/>
        <v>0</v>
      </c>
      <c r="AN69" s="257"/>
      <c r="AO69" s="257"/>
      <c r="AP69" s="257"/>
      <c r="AQ69" s="257"/>
      <c r="AR69" s="257"/>
      <c r="AS69" s="257"/>
      <c r="AT69" s="813"/>
      <c r="AU69" s="834"/>
      <c r="AV69" s="51">
        <f t="shared" si="2"/>
        <v>0</v>
      </c>
      <c r="AW69" s="257"/>
      <c r="AX69" s="257"/>
      <c r="AY69" s="257"/>
      <c r="AZ69" s="257"/>
      <c r="BA69" s="257"/>
      <c r="BB69" s="257"/>
      <c r="BC69" s="813"/>
      <c r="BD69" s="810"/>
      <c r="BE69" s="51">
        <f t="shared" si="3"/>
        <v>0</v>
      </c>
      <c r="BF69" s="257"/>
      <c r="BG69" s="257"/>
      <c r="BH69" s="257"/>
      <c r="BI69" s="257"/>
      <c r="BJ69" s="257"/>
      <c r="BK69" s="257"/>
      <c r="BL69" s="813"/>
      <c r="BM69" s="816"/>
      <c r="BN69" s="51">
        <f t="shared" si="4"/>
        <v>0</v>
      </c>
      <c r="BO69" s="257"/>
      <c r="BP69" s="257"/>
      <c r="BQ69" s="257"/>
      <c r="BR69" s="257"/>
      <c r="BS69" s="257"/>
      <c r="BT69" s="257"/>
      <c r="BU69" s="821"/>
      <c r="BV69" s="822"/>
      <c r="BW69" s="822"/>
      <c r="BX69" s="822"/>
      <c r="BY69" s="822"/>
      <c r="BZ69" s="822"/>
      <c r="CA69" s="822"/>
      <c r="CB69" s="822"/>
      <c r="CC69" s="823"/>
    </row>
    <row r="70" spans="1:81" s="58" customFormat="1" ht="40.200000000000003" customHeight="1" x14ac:dyDescent="0.3">
      <c r="A70" s="34"/>
      <c r="B70" s="1018"/>
      <c r="C70" s="869"/>
      <c r="D70" s="872"/>
      <c r="E70" s="852"/>
      <c r="F70" s="852"/>
      <c r="G70" s="852"/>
      <c r="H70" s="852"/>
      <c r="I70" s="852"/>
      <c r="J70" s="813"/>
      <c r="K70" s="855"/>
      <c r="L70" s="858"/>
      <c r="M70" s="861"/>
      <c r="N70" s="837"/>
      <c r="O70" s="840"/>
      <c r="P70" s="864"/>
      <c r="Q70" s="867"/>
      <c r="R70" s="813"/>
      <c r="S70" s="39" t="s">
        <v>4475</v>
      </c>
      <c r="T70" s="236" t="s">
        <v>3822</v>
      </c>
      <c r="U70" s="236" t="s">
        <v>3827</v>
      </c>
      <c r="V70" s="236" t="s">
        <v>3830</v>
      </c>
      <c r="W70" s="39" t="s">
        <v>4476</v>
      </c>
      <c r="X70" s="31">
        <v>45046</v>
      </c>
      <c r="Y70" s="31">
        <v>45260</v>
      </c>
      <c r="Z70" s="31"/>
      <c r="AA70" s="31"/>
      <c r="AB70" s="813"/>
      <c r="AC70" s="828"/>
      <c r="AD70" s="51">
        <f t="shared" si="48"/>
        <v>0</v>
      </c>
      <c r="AE70" s="51">
        <f t="shared" si="48"/>
        <v>0</v>
      </c>
      <c r="AF70" s="51">
        <f t="shared" si="48"/>
        <v>0</v>
      </c>
      <c r="AG70" s="51">
        <f t="shared" si="48"/>
        <v>0</v>
      </c>
      <c r="AH70" s="51">
        <f t="shared" si="48"/>
        <v>0</v>
      </c>
      <c r="AI70" s="51">
        <f t="shared" si="48"/>
        <v>0</v>
      </c>
      <c r="AJ70" s="51">
        <f t="shared" si="48"/>
        <v>0</v>
      </c>
      <c r="AK70" s="813"/>
      <c r="AL70" s="831"/>
      <c r="AM70" s="51">
        <f t="shared" si="1"/>
        <v>0</v>
      </c>
      <c r="AN70" s="257"/>
      <c r="AO70" s="257"/>
      <c r="AP70" s="257"/>
      <c r="AQ70" s="257"/>
      <c r="AR70" s="257"/>
      <c r="AS70" s="257"/>
      <c r="AT70" s="813"/>
      <c r="AU70" s="834"/>
      <c r="AV70" s="51">
        <f t="shared" si="2"/>
        <v>0</v>
      </c>
      <c r="AW70" s="257"/>
      <c r="AX70" s="257"/>
      <c r="AY70" s="257"/>
      <c r="AZ70" s="257"/>
      <c r="BA70" s="257"/>
      <c r="BB70" s="257"/>
      <c r="BC70" s="813"/>
      <c r="BD70" s="810"/>
      <c r="BE70" s="51">
        <f t="shared" si="3"/>
        <v>0</v>
      </c>
      <c r="BF70" s="257"/>
      <c r="BG70" s="257"/>
      <c r="BH70" s="257"/>
      <c r="BI70" s="257"/>
      <c r="BJ70" s="257"/>
      <c r="BK70" s="257"/>
      <c r="BL70" s="813"/>
      <c r="BM70" s="816"/>
      <c r="BN70" s="51">
        <f t="shared" si="4"/>
        <v>0</v>
      </c>
      <c r="BO70" s="257"/>
      <c r="BP70" s="257"/>
      <c r="BQ70" s="257"/>
      <c r="BR70" s="257"/>
      <c r="BS70" s="257"/>
      <c r="BT70" s="257"/>
      <c r="BU70" s="821"/>
      <c r="BV70" s="822"/>
      <c r="BW70" s="822"/>
      <c r="BX70" s="822"/>
      <c r="BY70" s="822"/>
      <c r="BZ70" s="822"/>
      <c r="CA70" s="822"/>
      <c r="CB70" s="822"/>
      <c r="CC70" s="823"/>
    </row>
    <row r="71" spans="1:81" s="58" customFormat="1" ht="40.200000000000003" customHeight="1" thickBot="1" x14ac:dyDescent="0.35">
      <c r="A71" s="34"/>
      <c r="B71" s="1018"/>
      <c r="C71" s="869"/>
      <c r="D71" s="873"/>
      <c r="E71" s="853"/>
      <c r="F71" s="853"/>
      <c r="G71" s="853"/>
      <c r="H71" s="853"/>
      <c r="I71" s="853"/>
      <c r="J71" s="814"/>
      <c r="K71" s="856"/>
      <c r="L71" s="859"/>
      <c r="M71" s="862"/>
      <c r="N71" s="838"/>
      <c r="O71" s="841"/>
      <c r="P71" s="865"/>
      <c r="Q71" s="874"/>
      <c r="R71" s="814"/>
      <c r="S71" s="232" t="s">
        <v>4477</v>
      </c>
      <c r="T71" s="237" t="s">
        <v>3822</v>
      </c>
      <c r="U71" s="237" t="s">
        <v>3827</v>
      </c>
      <c r="V71" s="237" t="s">
        <v>3830</v>
      </c>
      <c r="W71" s="232" t="s">
        <v>4478</v>
      </c>
      <c r="X71" s="260">
        <v>45046</v>
      </c>
      <c r="Y71" s="260">
        <v>45260</v>
      </c>
      <c r="Z71" s="260"/>
      <c r="AA71" s="260"/>
      <c r="AB71" s="814"/>
      <c r="AC71" s="829"/>
      <c r="AD71" s="46">
        <f t="shared" si="48"/>
        <v>0</v>
      </c>
      <c r="AE71" s="46">
        <f t="shared" si="48"/>
        <v>0</v>
      </c>
      <c r="AF71" s="46">
        <f t="shared" si="48"/>
        <v>0</v>
      </c>
      <c r="AG71" s="46">
        <f t="shared" si="48"/>
        <v>0</v>
      </c>
      <c r="AH71" s="46">
        <f t="shared" si="48"/>
        <v>0</v>
      </c>
      <c r="AI71" s="46">
        <f t="shared" si="48"/>
        <v>0</v>
      </c>
      <c r="AJ71" s="46">
        <f t="shared" si="48"/>
        <v>0</v>
      </c>
      <c r="AK71" s="814"/>
      <c r="AL71" s="832"/>
      <c r="AM71" s="46">
        <f t="shared" si="1"/>
        <v>0</v>
      </c>
      <c r="AN71" s="49"/>
      <c r="AO71" s="49"/>
      <c r="AP71" s="49"/>
      <c r="AQ71" s="49"/>
      <c r="AR71" s="49"/>
      <c r="AS71" s="49"/>
      <c r="AT71" s="814"/>
      <c r="AU71" s="835"/>
      <c r="AV71" s="46">
        <f t="shared" si="2"/>
        <v>0</v>
      </c>
      <c r="AW71" s="49"/>
      <c r="AX71" s="49"/>
      <c r="AY71" s="49"/>
      <c r="AZ71" s="49"/>
      <c r="BA71" s="49"/>
      <c r="BB71" s="49"/>
      <c r="BC71" s="814"/>
      <c r="BD71" s="811"/>
      <c r="BE71" s="46">
        <f t="shared" si="3"/>
        <v>0</v>
      </c>
      <c r="BF71" s="49"/>
      <c r="BG71" s="49"/>
      <c r="BH71" s="49"/>
      <c r="BI71" s="49"/>
      <c r="BJ71" s="49"/>
      <c r="BK71" s="49"/>
      <c r="BL71" s="814"/>
      <c r="BM71" s="817"/>
      <c r="BN71" s="46">
        <f t="shared" si="4"/>
        <v>0</v>
      </c>
      <c r="BO71" s="49"/>
      <c r="BP71" s="49"/>
      <c r="BQ71" s="49"/>
      <c r="BR71" s="49"/>
      <c r="BS71" s="49"/>
      <c r="BT71" s="49"/>
      <c r="BU71" s="824"/>
      <c r="BV71" s="825"/>
      <c r="BW71" s="825"/>
      <c r="BX71" s="825"/>
      <c r="BY71" s="825"/>
      <c r="BZ71" s="825"/>
      <c r="CA71" s="825"/>
      <c r="CB71" s="825"/>
      <c r="CC71" s="826"/>
    </row>
    <row r="72" spans="1:81" s="58" customFormat="1" ht="40.200000000000003" customHeight="1" thickTop="1" x14ac:dyDescent="0.3">
      <c r="A72" s="34"/>
      <c r="B72" s="1018"/>
      <c r="C72" s="869"/>
      <c r="D72" s="871">
        <v>2201</v>
      </c>
      <c r="E72" s="851" t="s">
        <v>3922</v>
      </c>
      <c r="F72" s="851">
        <v>22010071</v>
      </c>
      <c r="G72" s="851" t="s">
        <v>4403</v>
      </c>
      <c r="H72" s="851" t="s">
        <v>4448</v>
      </c>
      <c r="I72" s="851">
        <v>2022004540031</v>
      </c>
      <c r="J72" s="812">
        <v>12</v>
      </c>
      <c r="K72" s="854" t="str">
        <f>+[2]Metas!K16</f>
        <v>% Sistema de medición de la calidad en el educación inicial implementado</v>
      </c>
      <c r="L72" s="857">
        <v>0</v>
      </c>
      <c r="M72" s="860">
        <f>SUM(N72:Q72)</f>
        <v>0</v>
      </c>
      <c r="N72" s="836"/>
      <c r="O72" s="839"/>
      <c r="P72" s="863">
        <v>0</v>
      </c>
      <c r="Q72" s="866">
        <v>0</v>
      </c>
      <c r="R72" s="812">
        <f t="shared" ref="R72" si="63">+$J72</f>
        <v>12</v>
      </c>
      <c r="S72" s="231" t="s">
        <v>4479</v>
      </c>
      <c r="T72" s="235" t="s">
        <v>3822</v>
      </c>
      <c r="U72" s="235" t="s">
        <v>3827</v>
      </c>
      <c r="V72" s="235" t="s">
        <v>3830</v>
      </c>
      <c r="W72" s="231" t="s">
        <v>4478</v>
      </c>
      <c r="X72" s="256">
        <v>44986</v>
      </c>
      <c r="Y72" s="256">
        <v>45260</v>
      </c>
      <c r="Z72" s="256"/>
      <c r="AA72" s="256"/>
      <c r="AB72" s="812">
        <f t="shared" ref="AB72" si="64">+$J72</f>
        <v>12</v>
      </c>
      <c r="AC72" s="827">
        <f t="shared" ref="AC72" si="65">+L72</f>
        <v>0</v>
      </c>
      <c r="AD72" s="44">
        <f t="shared" si="48"/>
        <v>30</v>
      </c>
      <c r="AE72" s="44">
        <f t="shared" si="48"/>
        <v>5</v>
      </c>
      <c r="AF72" s="44">
        <f t="shared" si="48"/>
        <v>0</v>
      </c>
      <c r="AG72" s="44">
        <f t="shared" si="48"/>
        <v>0</v>
      </c>
      <c r="AH72" s="44">
        <f t="shared" si="48"/>
        <v>0</v>
      </c>
      <c r="AI72" s="44">
        <f t="shared" si="48"/>
        <v>10</v>
      </c>
      <c r="AJ72" s="44">
        <f t="shared" si="48"/>
        <v>15</v>
      </c>
      <c r="AK72" s="812">
        <f t="shared" ref="AK72" si="66">+$J72</f>
        <v>12</v>
      </c>
      <c r="AL72" s="830">
        <f>+N72</f>
        <v>0</v>
      </c>
      <c r="AM72" s="44">
        <f t="shared" si="1"/>
        <v>0</v>
      </c>
      <c r="AN72" s="47"/>
      <c r="AO72" s="47"/>
      <c r="AP72" s="47"/>
      <c r="AQ72" s="47"/>
      <c r="AR72" s="47"/>
      <c r="AS72" s="47"/>
      <c r="AT72" s="812">
        <f t="shared" ref="AT72" si="67">+$J72</f>
        <v>12</v>
      </c>
      <c r="AU72" s="833">
        <f>+O72</f>
        <v>0</v>
      </c>
      <c r="AV72" s="44">
        <f t="shared" si="2"/>
        <v>0</v>
      </c>
      <c r="AW72" s="47"/>
      <c r="AX72" s="47"/>
      <c r="AY72" s="47"/>
      <c r="AZ72" s="47"/>
      <c r="BA72" s="47"/>
      <c r="BB72" s="47"/>
      <c r="BC72" s="812">
        <f t="shared" ref="BC72" si="68">+$J72</f>
        <v>12</v>
      </c>
      <c r="BD72" s="809">
        <f>+P72</f>
        <v>0</v>
      </c>
      <c r="BE72" s="44">
        <f t="shared" si="3"/>
        <v>0</v>
      </c>
      <c r="BF72" s="47"/>
      <c r="BG72" s="47"/>
      <c r="BH72" s="47"/>
      <c r="BI72" s="47"/>
      <c r="BJ72" s="47"/>
      <c r="BK72" s="47"/>
      <c r="BL72" s="812">
        <f t="shared" ref="BL72" si="69">+$J72</f>
        <v>12</v>
      </c>
      <c r="BM72" s="815">
        <v>30</v>
      </c>
      <c r="BN72" s="44">
        <f t="shared" si="4"/>
        <v>30</v>
      </c>
      <c r="BO72" s="336">
        <v>5</v>
      </c>
      <c r="BP72" s="336"/>
      <c r="BQ72" s="336"/>
      <c r="BR72" s="336"/>
      <c r="BS72" s="336">
        <v>10</v>
      </c>
      <c r="BT72" s="336">
        <v>15</v>
      </c>
      <c r="BU72" s="818"/>
      <c r="BV72" s="819"/>
      <c r="BW72" s="819"/>
      <c r="BX72" s="819"/>
      <c r="BY72" s="819"/>
      <c r="BZ72" s="819"/>
      <c r="CA72" s="819"/>
      <c r="CB72" s="819"/>
      <c r="CC72" s="820"/>
    </row>
    <row r="73" spans="1:81" s="58" customFormat="1" ht="40.200000000000003" customHeight="1" x14ac:dyDescent="0.3">
      <c r="A73" s="34"/>
      <c r="B73" s="1018"/>
      <c r="C73" s="869"/>
      <c r="D73" s="872"/>
      <c r="E73" s="852"/>
      <c r="F73" s="852"/>
      <c r="G73" s="852"/>
      <c r="H73" s="852"/>
      <c r="I73" s="852"/>
      <c r="J73" s="813"/>
      <c r="K73" s="855"/>
      <c r="L73" s="858"/>
      <c r="M73" s="861"/>
      <c r="N73" s="837"/>
      <c r="O73" s="840"/>
      <c r="P73" s="864"/>
      <c r="Q73" s="867"/>
      <c r="R73" s="813"/>
      <c r="S73" s="39" t="s">
        <v>4480</v>
      </c>
      <c r="T73" s="236" t="s">
        <v>3822</v>
      </c>
      <c r="U73" s="236" t="s">
        <v>3827</v>
      </c>
      <c r="V73" s="236" t="s">
        <v>3830</v>
      </c>
      <c r="W73" s="39" t="s">
        <v>4478</v>
      </c>
      <c r="X73" s="31">
        <v>44958</v>
      </c>
      <c r="Y73" s="31">
        <v>45260</v>
      </c>
      <c r="Z73" s="31"/>
      <c r="AA73" s="31"/>
      <c r="AB73" s="813"/>
      <c r="AC73" s="828"/>
      <c r="AD73" s="51">
        <f t="shared" si="48"/>
        <v>0</v>
      </c>
      <c r="AE73" s="51">
        <f t="shared" si="48"/>
        <v>0</v>
      </c>
      <c r="AF73" s="51">
        <f t="shared" si="48"/>
        <v>0</v>
      </c>
      <c r="AG73" s="51">
        <f t="shared" si="48"/>
        <v>0</v>
      </c>
      <c r="AH73" s="51">
        <f t="shared" si="48"/>
        <v>0</v>
      </c>
      <c r="AI73" s="51">
        <f t="shared" si="48"/>
        <v>0</v>
      </c>
      <c r="AJ73" s="51">
        <f t="shared" si="48"/>
        <v>0</v>
      </c>
      <c r="AK73" s="813"/>
      <c r="AL73" s="831"/>
      <c r="AM73" s="51">
        <f t="shared" si="1"/>
        <v>0</v>
      </c>
      <c r="AN73" s="257"/>
      <c r="AO73" s="257"/>
      <c r="AP73" s="257"/>
      <c r="AQ73" s="257"/>
      <c r="AR73" s="257"/>
      <c r="AS73" s="257"/>
      <c r="AT73" s="813"/>
      <c r="AU73" s="834"/>
      <c r="AV73" s="51">
        <f t="shared" si="2"/>
        <v>0</v>
      </c>
      <c r="AW73" s="257"/>
      <c r="AX73" s="257"/>
      <c r="AY73" s="257"/>
      <c r="AZ73" s="257"/>
      <c r="BA73" s="257"/>
      <c r="BB73" s="257"/>
      <c r="BC73" s="813"/>
      <c r="BD73" s="810"/>
      <c r="BE73" s="51">
        <f t="shared" si="3"/>
        <v>0</v>
      </c>
      <c r="BF73" s="257"/>
      <c r="BG73" s="257"/>
      <c r="BH73" s="257"/>
      <c r="BI73" s="257"/>
      <c r="BJ73" s="257"/>
      <c r="BK73" s="257"/>
      <c r="BL73" s="813"/>
      <c r="BM73" s="816"/>
      <c r="BN73" s="51">
        <f t="shared" si="4"/>
        <v>0</v>
      </c>
      <c r="BO73" s="257"/>
      <c r="BP73" s="257"/>
      <c r="BQ73" s="257"/>
      <c r="BR73" s="257"/>
      <c r="BS73" s="257"/>
      <c r="BT73" s="257"/>
      <c r="BU73" s="821"/>
      <c r="BV73" s="822"/>
      <c r="BW73" s="822"/>
      <c r="BX73" s="822"/>
      <c r="BY73" s="822"/>
      <c r="BZ73" s="822"/>
      <c r="CA73" s="822"/>
      <c r="CB73" s="822"/>
      <c r="CC73" s="823"/>
    </row>
    <row r="74" spans="1:81" s="58" customFormat="1" ht="40.200000000000003" customHeight="1" x14ac:dyDescent="0.3">
      <c r="A74" s="34"/>
      <c r="B74" s="1018"/>
      <c r="C74" s="869"/>
      <c r="D74" s="872"/>
      <c r="E74" s="852"/>
      <c r="F74" s="852"/>
      <c r="G74" s="852"/>
      <c r="H74" s="852"/>
      <c r="I74" s="852"/>
      <c r="J74" s="813"/>
      <c r="K74" s="855"/>
      <c r="L74" s="858"/>
      <c r="M74" s="861"/>
      <c r="N74" s="837"/>
      <c r="O74" s="840"/>
      <c r="P74" s="864"/>
      <c r="Q74" s="867"/>
      <c r="R74" s="813"/>
      <c r="S74" s="39"/>
      <c r="T74" s="236"/>
      <c r="U74" s="236"/>
      <c r="V74" s="236"/>
      <c r="W74" s="39"/>
      <c r="X74" s="31"/>
      <c r="Y74" s="31"/>
      <c r="Z74" s="31"/>
      <c r="AA74" s="31"/>
      <c r="AB74" s="813"/>
      <c r="AC74" s="828"/>
      <c r="AD74" s="51">
        <f t="shared" si="48"/>
        <v>0</v>
      </c>
      <c r="AE74" s="51">
        <f t="shared" si="48"/>
        <v>0</v>
      </c>
      <c r="AF74" s="51">
        <f t="shared" si="48"/>
        <v>0</v>
      </c>
      <c r="AG74" s="51">
        <f t="shared" si="48"/>
        <v>0</v>
      </c>
      <c r="AH74" s="51">
        <f t="shared" si="48"/>
        <v>0</v>
      </c>
      <c r="AI74" s="51">
        <f t="shared" si="48"/>
        <v>0</v>
      </c>
      <c r="AJ74" s="51">
        <f t="shared" si="48"/>
        <v>0</v>
      </c>
      <c r="AK74" s="813"/>
      <c r="AL74" s="831"/>
      <c r="AM74" s="51">
        <f t="shared" si="1"/>
        <v>0</v>
      </c>
      <c r="AN74" s="257"/>
      <c r="AO74" s="257"/>
      <c r="AP74" s="257"/>
      <c r="AQ74" s="257"/>
      <c r="AR74" s="257"/>
      <c r="AS74" s="257"/>
      <c r="AT74" s="813"/>
      <c r="AU74" s="834"/>
      <c r="AV74" s="51">
        <f t="shared" si="2"/>
        <v>0</v>
      </c>
      <c r="AW74" s="257"/>
      <c r="AX74" s="257"/>
      <c r="AY74" s="257"/>
      <c r="AZ74" s="257"/>
      <c r="BA74" s="257"/>
      <c r="BB74" s="257"/>
      <c r="BC74" s="813"/>
      <c r="BD74" s="810"/>
      <c r="BE74" s="51">
        <f t="shared" si="3"/>
        <v>0</v>
      </c>
      <c r="BF74" s="257"/>
      <c r="BG74" s="257"/>
      <c r="BH74" s="257"/>
      <c r="BI74" s="257"/>
      <c r="BJ74" s="257"/>
      <c r="BK74" s="257"/>
      <c r="BL74" s="813"/>
      <c r="BM74" s="816"/>
      <c r="BN74" s="51">
        <f t="shared" si="4"/>
        <v>0</v>
      </c>
      <c r="BO74" s="257"/>
      <c r="BP74" s="257"/>
      <c r="BQ74" s="257"/>
      <c r="BR74" s="257"/>
      <c r="BS74" s="257"/>
      <c r="BT74" s="257"/>
      <c r="BU74" s="821"/>
      <c r="BV74" s="822"/>
      <c r="BW74" s="822"/>
      <c r="BX74" s="822"/>
      <c r="BY74" s="822"/>
      <c r="BZ74" s="822"/>
      <c r="CA74" s="822"/>
      <c r="CB74" s="822"/>
      <c r="CC74" s="823"/>
    </row>
    <row r="75" spans="1:81" s="58" customFormat="1" ht="40.200000000000003" customHeight="1" thickBot="1" x14ac:dyDescent="0.35">
      <c r="A75" s="34"/>
      <c r="B75" s="1020"/>
      <c r="C75" s="870"/>
      <c r="D75" s="873"/>
      <c r="E75" s="853"/>
      <c r="F75" s="853"/>
      <c r="G75" s="853"/>
      <c r="H75" s="853"/>
      <c r="I75" s="853"/>
      <c r="J75" s="814"/>
      <c r="K75" s="856"/>
      <c r="L75" s="859"/>
      <c r="M75" s="862"/>
      <c r="N75" s="838"/>
      <c r="O75" s="841"/>
      <c r="P75" s="865"/>
      <c r="Q75" s="874"/>
      <c r="R75" s="814"/>
      <c r="S75" s="232"/>
      <c r="T75" s="237"/>
      <c r="U75" s="237"/>
      <c r="V75" s="237"/>
      <c r="W75" s="232"/>
      <c r="X75" s="260"/>
      <c r="Y75" s="260"/>
      <c r="Z75" s="260"/>
      <c r="AA75" s="260"/>
      <c r="AB75" s="814"/>
      <c r="AC75" s="829"/>
      <c r="AD75" s="46">
        <f t="shared" si="48"/>
        <v>0</v>
      </c>
      <c r="AE75" s="46">
        <f t="shared" si="48"/>
        <v>0</v>
      </c>
      <c r="AF75" s="46">
        <f t="shared" si="48"/>
        <v>0</v>
      </c>
      <c r="AG75" s="46">
        <f t="shared" si="48"/>
        <v>0</v>
      </c>
      <c r="AH75" s="46">
        <f t="shared" si="48"/>
        <v>0</v>
      </c>
      <c r="AI75" s="46">
        <f t="shared" si="48"/>
        <v>0</v>
      </c>
      <c r="AJ75" s="46">
        <f t="shared" si="48"/>
        <v>0</v>
      </c>
      <c r="AK75" s="814"/>
      <c r="AL75" s="832"/>
      <c r="AM75" s="46">
        <f t="shared" si="1"/>
        <v>0</v>
      </c>
      <c r="AN75" s="49"/>
      <c r="AO75" s="49"/>
      <c r="AP75" s="49"/>
      <c r="AQ75" s="49"/>
      <c r="AR75" s="49"/>
      <c r="AS75" s="49"/>
      <c r="AT75" s="814"/>
      <c r="AU75" s="835"/>
      <c r="AV75" s="46">
        <f t="shared" si="2"/>
        <v>0</v>
      </c>
      <c r="AW75" s="49"/>
      <c r="AX75" s="49"/>
      <c r="AY75" s="49"/>
      <c r="AZ75" s="49"/>
      <c r="BA75" s="49"/>
      <c r="BB75" s="49"/>
      <c r="BC75" s="814"/>
      <c r="BD75" s="811"/>
      <c r="BE75" s="46">
        <f t="shared" si="3"/>
        <v>0</v>
      </c>
      <c r="BF75" s="49"/>
      <c r="BG75" s="49"/>
      <c r="BH75" s="49"/>
      <c r="BI75" s="49"/>
      <c r="BJ75" s="49"/>
      <c r="BK75" s="49"/>
      <c r="BL75" s="814"/>
      <c r="BM75" s="817"/>
      <c r="BN75" s="46">
        <f t="shared" si="4"/>
        <v>0</v>
      </c>
      <c r="BO75" s="49"/>
      <c r="BP75" s="49"/>
      <c r="BQ75" s="49"/>
      <c r="BR75" s="49"/>
      <c r="BS75" s="49"/>
      <c r="BT75" s="49"/>
      <c r="BU75" s="824"/>
      <c r="BV75" s="825"/>
      <c r="BW75" s="825"/>
      <c r="BX75" s="825"/>
      <c r="BY75" s="825"/>
      <c r="BZ75" s="825"/>
      <c r="CA75" s="825"/>
      <c r="CB75" s="825"/>
      <c r="CC75" s="826"/>
    </row>
    <row r="76" spans="1:81" s="58" customFormat="1" ht="40.200000000000003" customHeight="1" thickTop="1" x14ac:dyDescent="0.3">
      <c r="A76" s="34"/>
      <c r="B76" s="885" t="s">
        <v>38</v>
      </c>
      <c r="C76" s="868" t="s">
        <v>41</v>
      </c>
      <c r="D76" s="871">
        <v>2201</v>
      </c>
      <c r="E76" s="851" t="s">
        <v>3922</v>
      </c>
      <c r="F76" s="851">
        <v>22010071</v>
      </c>
      <c r="G76" s="851" t="s">
        <v>4403</v>
      </c>
      <c r="H76" s="851" t="s">
        <v>4448</v>
      </c>
      <c r="I76" s="851">
        <v>2022004540031</v>
      </c>
      <c r="J76" s="812">
        <v>13</v>
      </c>
      <c r="K76" s="854" t="str">
        <f>+[2]Metas!K18</f>
        <v>Plan departamental de infraestructura educativa del Departamento formulado y en implementación</v>
      </c>
      <c r="L76" s="857">
        <v>0.5</v>
      </c>
      <c r="M76" s="860">
        <f t="shared" ref="M76:M96" si="70">SUM(N76:Q76)</f>
        <v>0.5</v>
      </c>
      <c r="N76" s="836"/>
      <c r="O76" s="839"/>
      <c r="P76" s="863"/>
      <c r="Q76" s="866">
        <v>0.5</v>
      </c>
      <c r="R76" s="812">
        <f t="shared" ref="R76" si="71">+$J76</f>
        <v>13</v>
      </c>
      <c r="S76" s="231" t="s">
        <v>4481</v>
      </c>
      <c r="T76" s="235" t="s">
        <v>3822</v>
      </c>
      <c r="U76" s="235" t="s">
        <v>3827</v>
      </c>
      <c r="V76" s="235" t="s">
        <v>3831</v>
      </c>
      <c r="W76" s="231" t="s">
        <v>4482</v>
      </c>
      <c r="X76" s="256">
        <v>44986</v>
      </c>
      <c r="Y76" s="256">
        <v>44985</v>
      </c>
      <c r="Z76" s="256"/>
      <c r="AA76" s="256"/>
      <c r="AB76" s="812">
        <f t="shared" ref="AB76" si="72">+$J76</f>
        <v>13</v>
      </c>
      <c r="AC76" s="827">
        <f t="shared" ref="AC76" si="73">+L76</f>
        <v>0.5</v>
      </c>
      <c r="AD76" s="44">
        <f t="shared" si="48"/>
        <v>0</v>
      </c>
      <c r="AE76" s="44">
        <f t="shared" si="48"/>
        <v>0</v>
      </c>
      <c r="AF76" s="44">
        <f t="shared" si="48"/>
        <v>0</v>
      </c>
      <c r="AG76" s="44">
        <f t="shared" si="48"/>
        <v>0</v>
      </c>
      <c r="AH76" s="44">
        <f t="shared" si="48"/>
        <v>0</v>
      </c>
      <c r="AI76" s="44">
        <f t="shared" si="48"/>
        <v>0</v>
      </c>
      <c r="AJ76" s="44">
        <f t="shared" si="48"/>
        <v>0</v>
      </c>
      <c r="AK76" s="812">
        <f t="shared" ref="AK76" si="74">+$J76</f>
        <v>13</v>
      </c>
      <c r="AL76" s="830">
        <f t="shared" ref="AL76:AL96" si="75">+N76</f>
        <v>0</v>
      </c>
      <c r="AM76" s="44">
        <f t="shared" si="1"/>
        <v>0</v>
      </c>
      <c r="AN76" s="47"/>
      <c r="AO76" s="47"/>
      <c r="AP76" s="47"/>
      <c r="AQ76" s="47"/>
      <c r="AR76" s="47"/>
      <c r="AS76" s="47"/>
      <c r="AT76" s="812">
        <f t="shared" ref="AT76" si="76">+$J76</f>
        <v>13</v>
      </c>
      <c r="AU76" s="833">
        <f t="shared" ref="AU76:AU96" si="77">+O76</f>
        <v>0</v>
      </c>
      <c r="AV76" s="44">
        <f t="shared" si="2"/>
        <v>0</v>
      </c>
      <c r="AW76" s="47"/>
      <c r="AX76" s="47"/>
      <c r="AY76" s="47"/>
      <c r="AZ76" s="47"/>
      <c r="BA76" s="47"/>
      <c r="BB76" s="47"/>
      <c r="BC76" s="812">
        <f t="shared" ref="BC76" si="78">+$J76</f>
        <v>13</v>
      </c>
      <c r="BD76" s="809">
        <f t="shared" ref="BD76:BD96" si="79">+P76</f>
        <v>0</v>
      </c>
      <c r="BE76" s="44">
        <f t="shared" si="3"/>
        <v>0</v>
      </c>
      <c r="BF76" s="47"/>
      <c r="BG76" s="47"/>
      <c r="BH76" s="47"/>
      <c r="BI76" s="47"/>
      <c r="BJ76" s="47"/>
      <c r="BK76" s="47"/>
      <c r="BL76" s="812">
        <f t="shared" ref="BL76" si="80">+$J76</f>
        <v>13</v>
      </c>
      <c r="BM76" s="815">
        <f t="shared" ref="BM76:BM92" si="81">+Q76</f>
        <v>0.5</v>
      </c>
      <c r="BN76" s="44">
        <f t="shared" si="4"/>
        <v>0</v>
      </c>
      <c r="BO76" s="47"/>
      <c r="BP76" s="47"/>
      <c r="BQ76" s="47"/>
      <c r="BR76" s="47"/>
      <c r="BS76" s="47"/>
      <c r="BT76" s="47"/>
      <c r="BU76" s="818"/>
      <c r="BV76" s="819"/>
      <c r="BW76" s="819"/>
      <c r="BX76" s="819"/>
      <c r="BY76" s="819"/>
      <c r="BZ76" s="819"/>
      <c r="CA76" s="819"/>
      <c r="CB76" s="819"/>
      <c r="CC76" s="820"/>
    </row>
    <row r="77" spans="1:81" s="58" customFormat="1" ht="40.200000000000003" customHeight="1" x14ac:dyDescent="0.3">
      <c r="A77" s="34"/>
      <c r="B77" s="886"/>
      <c r="C77" s="869"/>
      <c r="D77" s="872"/>
      <c r="E77" s="852"/>
      <c r="F77" s="852"/>
      <c r="G77" s="852"/>
      <c r="H77" s="852"/>
      <c r="I77" s="852"/>
      <c r="J77" s="813"/>
      <c r="K77" s="855"/>
      <c r="L77" s="858"/>
      <c r="M77" s="861"/>
      <c r="N77" s="837"/>
      <c r="O77" s="840"/>
      <c r="P77" s="864"/>
      <c r="Q77" s="867"/>
      <c r="R77" s="813"/>
      <c r="S77" s="39" t="s">
        <v>4483</v>
      </c>
      <c r="T77" s="236" t="s">
        <v>3822</v>
      </c>
      <c r="U77" s="236" t="s">
        <v>3827</v>
      </c>
      <c r="V77" s="236" t="s">
        <v>3831</v>
      </c>
      <c r="W77" s="39" t="s">
        <v>4484</v>
      </c>
      <c r="X77" s="31">
        <v>44986</v>
      </c>
      <c r="Y77" s="31">
        <v>45107</v>
      </c>
      <c r="Z77" s="31"/>
      <c r="AA77" s="31"/>
      <c r="AB77" s="813"/>
      <c r="AC77" s="828"/>
      <c r="AD77" s="51">
        <f t="shared" ref="AD77:AJ113" si="82">+AM77+AV77+BE77+BN77</f>
        <v>0</v>
      </c>
      <c r="AE77" s="51">
        <f t="shared" si="82"/>
        <v>0</v>
      </c>
      <c r="AF77" s="51">
        <f t="shared" si="82"/>
        <v>0</v>
      </c>
      <c r="AG77" s="51">
        <f t="shared" si="82"/>
        <v>0</v>
      </c>
      <c r="AH77" s="51">
        <f t="shared" si="82"/>
        <v>0</v>
      </c>
      <c r="AI77" s="51">
        <f t="shared" si="82"/>
        <v>0</v>
      </c>
      <c r="AJ77" s="51">
        <f t="shared" si="82"/>
        <v>0</v>
      </c>
      <c r="AK77" s="813"/>
      <c r="AL77" s="831"/>
      <c r="AM77" s="51">
        <f t="shared" si="1"/>
        <v>0</v>
      </c>
      <c r="AN77" s="257"/>
      <c r="AO77" s="257"/>
      <c r="AP77" s="257"/>
      <c r="AQ77" s="257"/>
      <c r="AR77" s="257"/>
      <c r="AS77" s="257"/>
      <c r="AT77" s="813"/>
      <c r="AU77" s="834"/>
      <c r="AV77" s="51">
        <f t="shared" si="2"/>
        <v>0</v>
      </c>
      <c r="AW77" s="257"/>
      <c r="AX77" s="257"/>
      <c r="AY77" s="257"/>
      <c r="AZ77" s="257"/>
      <c r="BA77" s="257"/>
      <c r="BB77" s="257"/>
      <c r="BC77" s="813"/>
      <c r="BD77" s="810"/>
      <c r="BE77" s="51">
        <f t="shared" si="3"/>
        <v>0</v>
      </c>
      <c r="BF77" s="257"/>
      <c r="BG77" s="257"/>
      <c r="BH77" s="257"/>
      <c r="BI77" s="257"/>
      <c r="BJ77" s="257"/>
      <c r="BK77" s="257"/>
      <c r="BL77" s="813"/>
      <c r="BM77" s="816"/>
      <c r="BN77" s="51">
        <f t="shared" si="4"/>
        <v>0</v>
      </c>
      <c r="BO77" s="257"/>
      <c r="BP77" s="257"/>
      <c r="BQ77" s="257"/>
      <c r="BR77" s="257"/>
      <c r="BS77" s="257"/>
      <c r="BT77" s="257"/>
      <c r="BU77" s="821"/>
      <c r="BV77" s="822"/>
      <c r="BW77" s="822"/>
      <c r="BX77" s="822"/>
      <c r="BY77" s="822"/>
      <c r="BZ77" s="822"/>
      <c r="CA77" s="822"/>
      <c r="CB77" s="822"/>
      <c r="CC77" s="823"/>
    </row>
    <row r="78" spans="1:81" s="58" customFormat="1" ht="40.200000000000003" customHeight="1" x14ac:dyDescent="0.3">
      <c r="A78" s="34"/>
      <c r="B78" s="886"/>
      <c r="C78" s="869"/>
      <c r="D78" s="872"/>
      <c r="E78" s="852"/>
      <c r="F78" s="852"/>
      <c r="G78" s="852"/>
      <c r="H78" s="852"/>
      <c r="I78" s="852"/>
      <c r="J78" s="813"/>
      <c r="K78" s="855"/>
      <c r="L78" s="858"/>
      <c r="M78" s="861"/>
      <c r="N78" s="837"/>
      <c r="O78" s="840"/>
      <c r="P78" s="864"/>
      <c r="Q78" s="867"/>
      <c r="R78" s="813"/>
      <c r="S78" s="39" t="s">
        <v>4485</v>
      </c>
      <c r="T78" s="236" t="s">
        <v>3822</v>
      </c>
      <c r="U78" s="236" t="s">
        <v>3827</v>
      </c>
      <c r="V78" s="236" t="s">
        <v>3831</v>
      </c>
      <c r="W78" s="39" t="s">
        <v>4486</v>
      </c>
      <c r="X78" s="31">
        <v>45108</v>
      </c>
      <c r="Y78" s="31">
        <v>45290</v>
      </c>
      <c r="Z78" s="31"/>
      <c r="AA78" s="31"/>
      <c r="AB78" s="813"/>
      <c r="AC78" s="828"/>
      <c r="AD78" s="51">
        <f t="shared" si="82"/>
        <v>0</v>
      </c>
      <c r="AE78" s="51">
        <f t="shared" si="82"/>
        <v>0</v>
      </c>
      <c r="AF78" s="51">
        <f t="shared" si="82"/>
        <v>0</v>
      </c>
      <c r="AG78" s="51">
        <f t="shared" si="82"/>
        <v>0</v>
      </c>
      <c r="AH78" s="51">
        <f t="shared" si="82"/>
        <v>0</v>
      </c>
      <c r="AI78" s="51">
        <f t="shared" si="82"/>
        <v>0</v>
      </c>
      <c r="AJ78" s="51">
        <f t="shared" si="82"/>
        <v>0</v>
      </c>
      <c r="AK78" s="813"/>
      <c r="AL78" s="831"/>
      <c r="AM78" s="51">
        <f t="shared" si="1"/>
        <v>0</v>
      </c>
      <c r="AN78" s="257"/>
      <c r="AO78" s="257"/>
      <c r="AP78" s="257"/>
      <c r="AQ78" s="257"/>
      <c r="AR78" s="257"/>
      <c r="AS78" s="257"/>
      <c r="AT78" s="813"/>
      <c r="AU78" s="834"/>
      <c r="AV78" s="51">
        <f t="shared" si="2"/>
        <v>0</v>
      </c>
      <c r="AW78" s="257"/>
      <c r="AX78" s="257"/>
      <c r="AY78" s="257"/>
      <c r="AZ78" s="257"/>
      <c r="BA78" s="257"/>
      <c r="BB78" s="257"/>
      <c r="BC78" s="813"/>
      <c r="BD78" s="810"/>
      <c r="BE78" s="51">
        <f t="shared" si="3"/>
        <v>0</v>
      </c>
      <c r="BF78" s="257"/>
      <c r="BG78" s="257"/>
      <c r="BH78" s="257"/>
      <c r="BI78" s="257"/>
      <c r="BJ78" s="257"/>
      <c r="BK78" s="257"/>
      <c r="BL78" s="813"/>
      <c r="BM78" s="816"/>
      <c r="BN78" s="51">
        <f t="shared" si="4"/>
        <v>0</v>
      </c>
      <c r="BO78" s="257"/>
      <c r="BP78" s="257"/>
      <c r="BQ78" s="257"/>
      <c r="BR78" s="257"/>
      <c r="BS78" s="257"/>
      <c r="BT78" s="257"/>
      <c r="BU78" s="821"/>
      <c r="BV78" s="822"/>
      <c r="BW78" s="822"/>
      <c r="BX78" s="822"/>
      <c r="BY78" s="822"/>
      <c r="BZ78" s="822"/>
      <c r="CA78" s="822"/>
      <c r="CB78" s="822"/>
      <c r="CC78" s="823"/>
    </row>
    <row r="79" spans="1:81" s="58" customFormat="1" ht="40.200000000000003" customHeight="1" thickBot="1" x14ac:dyDescent="0.35">
      <c r="A79" s="34"/>
      <c r="B79" s="886"/>
      <c r="C79" s="869"/>
      <c r="D79" s="873"/>
      <c r="E79" s="853"/>
      <c r="F79" s="853"/>
      <c r="G79" s="853"/>
      <c r="H79" s="853"/>
      <c r="I79" s="853"/>
      <c r="J79" s="814"/>
      <c r="K79" s="856"/>
      <c r="L79" s="859"/>
      <c r="M79" s="862"/>
      <c r="N79" s="838"/>
      <c r="O79" s="841"/>
      <c r="P79" s="865"/>
      <c r="Q79" s="874"/>
      <c r="R79" s="814"/>
      <c r="S79" s="232"/>
      <c r="T79" s="237"/>
      <c r="U79" s="237"/>
      <c r="V79" s="237"/>
      <c r="W79" s="232"/>
      <c r="X79" s="260"/>
      <c r="Y79" s="260"/>
      <c r="Z79" s="260"/>
      <c r="AA79" s="260"/>
      <c r="AB79" s="814"/>
      <c r="AC79" s="829"/>
      <c r="AD79" s="46">
        <f t="shared" si="82"/>
        <v>0</v>
      </c>
      <c r="AE79" s="46">
        <f t="shared" si="82"/>
        <v>0</v>
      </c>
      <c r="AF79" s="46">
        <f t="shared" si="82"/>
        <v>0</v>
      </c>
      <c r="AG79" s="46">
        <f t="shared" si="82"/>
        <v>0</v>
      </c>
      <c r="AH79" s="46">
        <f t="shared" si="82"/>
        <v>0</v>
      </c>
      <c r="AI79" s="46">
        <f t="shared" si="82"/>
        <v>0</v>
      </c>
      <c r="AJ79" s="46">
        <f t="shared" si="82"/>
        <v>0</v>
      </c>
      <c r="AK79" s="814"/>
      <c r="AL79" s="832"/>
      <c r="AM79" s="46">
        <f t="shared" si="1"/>
        <v>0</v>
      </c>
      <c r="AN79" s="49"/>
      <c r="AO79" s="49"/>
      <c r="AP79" s="49"/>
      <c r="AQ79" s="49"/>
      <c r="AR79" s="49"/>
      <c r="AS79" s="49"/>
      <c r="AT79" s="814"/>
      <c r="AU79" s="835"/>
      <c r="AV79" s="46">
        <f t="shared" si="2"/>
        <v>0</v>
      </c>
      <c r="AW79" s="49"/>
      <c r="AX79" s="49"/>
      <c r="AY79" s="49"/>
      <c r="AZ79" s="49"/>
      <c r="BA79" s="49"/>
      <c r="BB79" s="49"/>
      <c r="BC79" s="814"/>
      <c r="BD79" s="811"/>
      <c r="BE79" s="46">
        <f t="shared" si="3"/>
        <v>0</v>
      </c>
      <c r="BF79" s="49"/>
      <c r="BG79" s="49"/>
      <c r="BH79" s="49"/>
      <c r="BI79" s="49"/>
      <c r="BJ79" s="49"/>
      <c r="BK79" s="49"/>
      <c r="BL79" s="814"/>
      <c r="BM79" s="817"/>
      <c r="BN79" s="46">
        <f t="shared" si="4"/>
        <v>0</v>
      </c>
      <c r="BO79" s="49"/>
      <c r="BP79" s="49"/>
      <c r="BQ79" s="49"/>
      <c r="BR79" s="49"/>
      <c r="BS79" s="49"/>
      <c r="BT79" s="49"/>
      <c r="BU79" s="824"/>
      <c r="BV79" s="825"/>
      <c r="BW79" s="825"/>
      <c r="BX79" s="825"/>
      <c r="BY79" s="825"/>
      <c r="BZ79" s="825"/>
      <c r="CA79" s="825"/>
      <c r="CB79" s="825"/>
      <c r="CC79" s="826"/>
    </row>
    <row r="80" spans="1:81" s="58" customFormat="1" ht="40.200000000000003" customHeight="1" thickTop="1" x14ac:dyDescent="0.3">
      <c r="A80" s="34"/>
      <c r="B80" s="886"/>
      <c r="C80" s="869"/>
      <c r="D80" s="871">
        <v>2201</v>
      </c>
      <c r="E80" s="851" t="s">
        <v>3922</v>
      </c>
      <c r="F80" s="851">
        <v>2201052</v>
      </c>
      <c r="G80" s="851" t="s">
        <v>3924</v>
      </c>
      <c r="H80" s="851" t="s">
        <v>4487</v>
      </c>
      <c r="I80" s="851"/>
      <c r="J80" s="812">
        <v>14</v>
      </c>
      <c r="K80" s="854" t="str">
        <f>+[2]Metas!K19</f>
        <v>Megacolegios construidos</v>
      </c>
      <c r="L80" s="857">
        <v>2</v>
      </c>
      <c r="M80" s="860">
        <f t="shared" si="70"/>
        <v>2</v>
      </c>
      <c r="N80" s="836"/>
      <c r="O80" s="839"/>
      <c r="P80" s="863"/>
      <c r="Q80" s="866">
        <v>2</v>
      </c>
      <c r="R80" s="812">
        <f t="shared" ref="R80" si="83">+$J80</f>
        <v>14</v>
      </c>
      <c r="S80" s="231" t="s">
        <v>4488</v>
      </c>
      <c r="T80" s="235" t="s">
        <v>3821</v>
      </c>
      <c r="U80" s="235" t="s">
        <v>3827</v>
      </c>
      <c r="V80" s="235" t="s">
        <v>3830</v>
      </c>
      <c r="W80" s="231" t="s">
        <v>4489</v>
      </c>
      <c r="X80" s="256">
        <v>44959</v>
      </c>
      <c r="Y80" s="256">
        <v>45290</v>
      </c>
      <c r="Z80" s="256"/>
      <c r="AA80" s="256"/>
      <c r="AB80" s="812">
        <f t="shared" ref="AB80" si="84">+$J80</f>
        <v>14</v>
      </c>
      <c r="AC80" s="827">
        <f t="shared" ref="AC80" si="85">+L80</f>
        <v>2</v>
      </c>
      <c r="AD80" s="44">
        <f t="shared" si="82"/>
        <v>24000</v>
      </c>
      <c r="AE80" s="44">
        <f t="shared" si="82"/>
        <v>6000</v>
      </c>
      <c r="AF80" s="44">
        <f t="shared" si="82"/>
        <v>0</v>
      </c>
      <c r="AG80" s="44">
        <f t="shared" si="82"/>
        <v>12000</v>
      </c>
      <c r="AH80" s="44">
        <f t="shared" si="82"/>
        <v>6000</v>
      </c>
      <c r="AI80" s="44">
        <f t="shared" si="82"/>
        <v>0</v>
      </c>
      <c r="AJ80" s="44">
        <f t="shared" si="82"/>
        <v>0</v>
      </c>
      <c r="AK80" s="812">
        <f t="shared" ref="AK80" si="86">+$J80</f>
        <v>14</v>
      </c>
      <c r="AL80" s="830">
        <f t="shared" si="75"/>
        <v>0</v>
      </c>
      <c r="AM80" s="44">
        <f t="shared" si="1"/>
        <v>0</v>
      </c>
      <c r="AN80" s="47"/>
      <c r="AO80" s="47"/>
      <c r="AP80" s="47"/>
      <c r="AQ80" s="47"/>
      <c r="AR80" s="47"/>
      <c r="AS80" s="47"/>
      <c r="AT80" s="812">
        <f t="shared" ref="AT80" si="87">+$J80</f>
        <v>14</v>
      </c>
      <c r="AU80" s="833">
        <f t="shared" si="77"/>
        <v>0</v>
      </c>
      <c r="AV80" s="44">
        <f t="shared" si="2"/>
        <v>0</v>
      </c>
      <c r="AW80" s="47"/>
      <c r="AX80" s="47"/>
      <c r="AY80" s="47"/>
      <c r="AZ80" s="47"/>
      <c r="BA80" s="47"/>
      <c r="BB80" s="47"/>
      <c r="BC80" s="812">
        <f t="shared" ref="BC80" si="88">+$J80</f>
        <v>14</v>
      </c>
      <c r="BD80" s="809">
        <f t="shared" si="79"/>
        <v>0</v>
      </c>
      <c r="BE80" s="44">
        <f t="shared" si="3"/>
        <v>0</v>
      </c>
      <c r="BF80" s="47"/>
      <c r="BG80" s="47"/>
      <c r="BH80" s="47"/>
      <c r="BI80" s="47"/>
      <c r="BJ80" s="47"/>
      <c r="BK80" s="47"/>
      <c r="BL80" s="812">
        <f t="shared" ref="BL80" si="89">+$J80</f>
        <v>14</v>
      </c>
      <c r="BM80" s="815">
        <v>5</v>
      </c>
      <c r="BN80" s="44">
        <f t="shared" si="4"/>
        <v>24000</v>
      </c>
      <c r="BO80" s="432">
        <v>6000</v>
      </c>
      <c r="BP80" s="432">
        <v>0</v>
      </c>
      <c r="BQ80" s="432">
        <v>12000</v>
      </c>
      <c r="BR80" s="432">
        <v>6000</v>
      </c>
      <c r="BS80" s="432">
        <v>0</v>
      </c>
      <c r="BT80" s="432">
        <v>0</v>
      </c>
      <c r="BU80" s="818"/>
      <c r="BV80" s="819"/>
      <c r="BW80" s="819"/>
      <c r="BX80" s="819"/>
      <c r="BY80" s="819"/>
      <c r="BZ80" s="819"/>
      <c r="CA80" s="819"/>
      <c r="CB80" s="819"/>
      <c r="CC80" s="820"/>
    </row>
    <row r="81" spans="1:81" s="58" customFormat="1" ht="40.200000000000003" customHeight="1" x14ac:dyDescent="0.3">
      <c r="A81" s="34"/>
      <c r="B81" s="886"/>
      <c r="C81" s="869"/>
      <c r="D81" s="872"/>
      <c r="E81" s="852"/>
      <c r="F81" s="852"/>
      <c r="G81" s="852"/>
      <c r="H81" s="852"/>
      <c r="I81" s="852"/>
      <c r="J81" s="813"/>
      <c r="K81" s="855"/>
      <c r="L81" s="858"/>
      <c r="M81" s="861"/>
      <c r="N81" s="837"/>
      <c r="O81" s="840"/>
      <c r="P81" s="864"/>
      <c r="Q81" s="867"/>
      <c r="R81" s="813"/>
      <c r="S81" s="39"/>
      <c r="T81" s="236"/>
      <c r="U81" s="236"/>
      <c r="V81" s="236"/>
      <c r="W81" s="39"/>
      <c r="X81" s="31"/>
      <c r="Y81" s="31"/>
      <c r="Z81" s="31"/>
      <c r="AA81" s="31"/>
      <c r="AB81" s="813"/>
      <c r="AC81" s="828"/>
      <c r="AD81" s="51">
        <f t="shared" si="82"/>
        <v>0</v>
      </c>
      <c r="AE81" s="51">
        <f t="shared" si="82"/>
        <v>0</v>
      </c>
      <c r="AF81" s="51">
        <f t="shared" si="82"/>
        <v>0</v>
      </c>
      <c r="AG81" s="51">
        <f t="shared" si="82"/>
        <v>0</v>
      </c>
      <c r="AH81" s="51">
        <f t="shared" si="82"/>
        <v>0</v>
      </c>
      <c r="AI81" s="51">
        <f t="shared" si="82"/>
        <v>0</v>
      </c>
      <c r="AJ81" s="51">
        <f t="shared" si="82"/>
        <v>0</v>
      </c>
      <c r="AK81" s="813"/>
      <c r="AL81" s="831"/>
      <c r="AM81" s="51">
        <f t="shared" si="1"/>
        <v>0</v>
      </c>
      <c r="AN81" s="257"/>
      <c r="AO81" s="257"/>
      <c r="AP81" s="257"/>
      <c r="AQ81" s="257"/>
      <c r="AR81" s="257"/>
      <c r="AS81" s="257"/>
      <c r="AT81" s="813"/>
      <c r="AU81" s="834"/>
      <c r="AV81" s="51">
        <f t="shared" si="2"/>
        <v>0</v>
      </c>
      <c r="AW81" s="257"/>
      <c r="AX81" s="257"/>
      <c r="AY81" s="257"/>
      <c r="AZ81" s="257"/>
      <c r="BA81" s="257"/>
      <c r="BB81" s="257"/>
      <c r="BC81" s="813"/>
      <c r="BD81" s="810"/>
      <c r="BE81" s="51">
        <f t="shared" si="3"/>
        <v>0</v>
      </c>
      <c r="BF81" s="257"/>
      <c r="BG81" s="257"/>
      <c r="BH81" s="257"/>
      <c r="BI81" s="257"/>
      <c r="BJ81" s="257"/>
      <c r="BK81" s="257"/>
      <c r="BL81" s="813"/>
      <c r="BM81" s="816"/>
      <c r="BN81" s="51">
        <f t="shared" si="4"/>
        <v>0</v>
      </c>
      <c r="BO81" s="257"/>
      <c r="BP81" s="257"/>
      <c r="BQ81" s="257"/>
      <c r="BR81" s="257"/>
      <c r="BS81" s="257"/>
      <c r="BT81" s="257"/>
      <c r="BU81" s="821"/>
      <c r="BV81" s="822"/>
      <c r="BW81" s="822"/>
      <c r="BX81" s="822"/>
      <c r="BY81" s="822"/>
      <c r="BZ81" s="822"/>
      <c r="CA81" s="822"/>
      <c r="CB81" s="822"/>
      <c r="CC81" s="823"/>
    </row>
    <row r="82" spans="1:81" s="58" customFormat="1" ht="40.200000000000003" customHeight="1" x14ac:dyDescent="0.3">
      <c r="A82" s="34"/>
      <c r="B82" s="886"/>
      <c r="C82" s="869"/>
      <c r="D82" s="872"/>
      <c r="E82" s="852"/>
      <c r="F82" s="852"/>
      <c r="G82" s="852"/>
      <c r="H82" s="852"/>
      <c r="I82" s="852"/>
      <c r="J82" s="813"/>
      <c r="K82" s="855"/>
      <c r="L82" s="858"/>
      <c r="M82" s="861"/>
      <c r="N82" s="837"/>
      <c r="O82" s="840"/>
      <c r="P82" s="864"/>
      <c r="Q82" s="867"/>
      <c r="R82" s="813"/>
      <c r="S82" s="39"/>
      <c r="T82" s="236"/>
      <c r="U82" s="236"/>
      <c r="V82" s="236"/>
      <c r="W82" s="39"/>
      <c r="X82" s="31"/>
      <c r="Y82" s="31"/>
      <c r="Z82" s="31"/>
      <c r="AA82" s="31"/>
      <c r="AB82" s="813"/>
      <c r="AC82" s="828"/>
      <c r="AD82" s="51">
        <f t="shared" si="82"/>
        <v>0</v>
      </c>
      <c r="AE82" s="51">
        <f t="shared" si="82"/>
        <v>0</v>
      </c>
      <c r="AF82" s="51">
        <f t="shared" si="82"/>
        <v>0</v>
      </c>
      <c r="AG82" s="51">
        <f t="shared" si="82"/>
        <v>0</v>
      </c>
      <c r="AH82" s="51">
        <f t="shared" si="82"/>
        <v>0</v>
      </c>
      <c r="AI82" s="51">
        <f t="shared" si="82"/>
        <v>0</v>
      </c>
      <c r="AJ82" s="51">
        <f t="shared" si="82"/>
        <v>0</v>
      </c>
      <c r="AK82" s="813"/>
      <c r="AL82" s="831"/>
      <c r="AM82" s="51">
        <f t="shared" si="1"/>
        <v>0</v>
      </c>
      <c r="AN82" s="257"/>
      <c r="AO82" s="257"/>
      <c r="AP82" s="257"/>
      <c r="AQ82" s="257"/>
      <c r="AR82" s="257"/>
      <c r="AS82" s="257"/>
      <c r="AT82" s="813"/>
      <c r="AU82" s="834"/>
      <c r="AV82" s="51">
        <f t="shared" si="2"/>
        <v>0</v>
      </c>
      <c r="AW82" s="257"/>
      <c r="AX82" s="257"/>
      <c r="AY82" s="257"/>
      <c r="AZ82" s="257"/>
      <c r="BA82" s="257"/>
      <c r="BB82" s="257"/>
      <c r="BC82" s="813"/>
      <c r="BD82" s="810"/>
      <c r="BE82" s="51">
        <f t="shared" si="3"/>
        <v>0</v>
      </c>
      <c r="BF82" s="257"/>
      <c r="BG82" s="257"/>
      <c r="BH82" s="257"/>
      <c r="BI82" s="257"/>
      <c r="BJ82" s="257"/>
      <c r="BK82" s="257"/>
      <c r="BL82" s="813"/>
      <c r="BM82" s="816"/>
      <c r="BN82" s="51">
        <f t="shared" si="4"/>
        <v>0</v>
      </c>
      <c r="BO82" s="257"/>
      <c r="BP82" s="257"/>
      <c r="BQ82" s="257"/>
      <c r="BR82" s="257"/>
      <c r="BS82" s="257"/>
      <c r="BT82" s="257"/>
      <c r="BU82" s="821"/>
      <c r="BV82" s="822"/>
      <c r="BW82" s="822"/>
      <c r="BX82" s="822"/>
      <c r="BY82" s="822"/>
      <c r="BZ82" s="822"/>
      <c r="CA82" s="822"/>
      <c r="CB82" s="822"/>
      <c r="CC82" s="823"/>
    </row>
    <row r="83" spans="1:81" s="58" customFormat="1" ht="40.200000000000003" customHeight="1" thickBot="1" x14ac:dyDescent="0.35">
      <c r="A83" s="34"/>
      <c r="B83" s="886"/>
      <c r="C83" s="869"/>
      <c r="D83" s="873"/>
      <c r="E83" s="853"/>
      <c r="F83" s="853"/>
      <c r="G83" s="853"/>
      <c r="H83" s="853"/>
      <c r="I83" s="853"/>
      <c r="J83" s="814"/>
      <c r="K83" s="856"/>
      <c r="L83" s="859"/>
      <c r="M83" s="862"/>
      <c r="N83" s="838"/>
      <c r="O83" s="841"/>
      <c r="P83" s="865"/>
      <c r="Q83" s="874"/>
      <c r="R83" s="814"/>
      <c r="S83" s="232"/>
      <c r="T83" s="237"/>
      <c r="U83" s="237"/>
      <c r="V83" s="237"/>
      <c r="W83" s="232"/>
      <c r="X83" s="260"/>
      <c r="Y83" s="260"/>
      <c r="Z83" s="260"/>
      <c r="AA83" s="260"/>
      <c r="AB83" s="814"/>
      <c r="AC83" s="829"/>
      <c r="AD83" s="46">
        <f t="shared" si="82"/>
        <v>0</v>
      </c>
      <c r="AE83" s="46">
        <f t="shared" si="82"/>
        <v>0</v>
      </c>
      <c r="AF83" s="46">
        <f t="shared" si="82"/>
        <v>0</v>
      </c>
      <c r="AG83" s="46">
        <f t="shared" si="82"/>
        <v>0</v>
      </c>
      <c r="AH83" s="46">
        <f t="shared" si="82"/>
        <v>0</v>
      </c>
      <c r="AI83" s="46">
        <f t="shared" si="82"/>
        <v>0</v>
      </c>
      <c r="AJ83" s="46">
        <f t="shared" si="82"/>
        <v>0</v>
      </c>
      <c r="AK83" s="814"/>
      <c r="AL83" s="832"/>
      <c r="AM83" s="46">
        <f t="shared" si="1"/>
        <v>0</v>
      </c>
      <c r="AN83" s="49"/>
      <c r="AO83" s="49"/>
      <c r="AP83" s="49"/>
      <c r="AQ83" s="49"/>
      <c r="AR83" s="49"/>
      <c r="AS83" s="49"/>
      <c r="AT83" s="814"/>
      <c r="AU83" s="835"/>
      <c r="AV83" s="46">
        <f t="shared" si="2"/>
        <v>0</v>
      </c>
      <c r="AW83" s="49"/>
      <c r="AX83" s="49"/>
      <c r="AY83" s="49"/>
      <c r="AZ83" s="49"/>
      <c r="BA83" s="49"/>
      <c r="BB83" s="49"/>
      <c r="BC83" s="814"/>
      <c r="BD83" s="811"/>
      <c r="BE83" s="46">
        <f t="shared" si="3"/>
        <v>0</v>
      </c>
      <c r="BF83" s="49"/>
      <c r="BG83" s="49"/>
      <c r="BH83" s="49"/>
      <c r="BI83" s="49"/>
      <c r="BJ83" s="49"/>
      <c r="BK83" s="49"/>
      <c r="BL83" s="814"/>
      <c r="BM83" s="817"/>
      <c r="BN83" s="46">
        <f t="shared" si="4"/>
        <v>0</v>
      </c>
      <c r="BO83" s="49"/>
      <c r="BP83" s="49"/>
      <c r="BQ83" s="49"/>
      <c r="BR83" s="49"/>
      <c r="BS83" s="49"/>
      <c r="BT83" s="49"/>
      <c r="BU83" s="824"/>
      <c r="BV83" s="825"/>
      <c r="BW83" s="825"/>
      <c r="BX83" s="825"/>
      <c r="BY83" s="825"/>
      <c r="BZ83" s="825"/>
      <c r="CA83" s="825"/>
      <c r="CB83" s="825"/>
      <c r="CC83" s="826"/>
    </row>
    <row r="84" spans="1:81" s="58" customFormat="1" ht="40.200000000000003" customHeight="1" thickTop="1" x14ac:dyDescent="0.3">
      <c r="A84" s="34"/>
      <c r="B84" s="886"/>
      <c r="C84" s="869"/>
      <c r="D84" s="871">
        <v>2201</v>
      </c>
      <c r="E84" s="851" t="s">
        <v>3922</v>
      </c>
      <c r="F84" s="851">
        <v>2201052</v>
      </c>
      <c r="G84" s="851" t="s">
        <v>3924</v>
      </c>
      <c r="H84" s="851" t="s">
        <v>4490</v>
      </c>
      <c r="I84" s="851">
        <v>2019004540152</v>
      </c>
      <c r="J84" s="812">
        <v>15</v>
      </c>
      <c r="K84" s="854" t="str">
        <f>+[2]Metas!K20</f>
        <v>Sedes educativas con espacios mejorados (aulas de clase, baterías sanitarias, aulas especializadas, laboratorios, cerramientos, restaurantes, y escenarios deportivos, soluciones tecnológicas de potabilización de agua)</v>
      </c>
      <c r="L84" s="857">
        <v>50</v>
      </c>
      <c r="M84" s="860">
        <f t="shared" si="70"/>
        <v>50</v>
      </c>
      <c r="N84" s="836"/>
      <c r="O84" s="839"/>
      <c r="P84" s="863"/>
      <c r="Q84" s="866">
        <v>50</v>
      </c>
      <c r="R84" s="812">
        <f t="shared" ref="R84" si="90">+$J84</f>
        <v>15</v>
      </c>
      <c r="S84" s="231" t="s">
        <v>4491</v>
      </c>
      <c r="T84" s="235" t="s">
        <v>3822</v>
      </c>
      <c r="U84" s="235" t="s">
        <v>3827</v>
      </c>
      <c r="V84" s="235" t="s">
        <v>3831</v>
      </c>
      <c r="W84" s="231" t="s">
        <v>4492</v>
      </c>
      <c r="X84" s="256">
        <v>44953</v>
      </c>
      <c r="Y84" s="256">
        <v>44953</v>
      </c>
      <c r="Z84" s="256"/>
      <c r="AA84" s="256"/>
      <c r="AB84" s="812">
        <f t="shared" ref="AB84" si="91">+$J84</f>
        <v>15</v>
      </c>
      <c r="AC84" s="827">
        <f t="shared" ref="AC84" si="92">+L84</f>
        <v>50</v>
      </c>
      <c r="AD84" s="44">
        <f t="shared" si="82"/>
        <v>20000</v>
      </c>
      <c r="AE84" s="44">
        <f t="shared" si="82"/>
        <v>4000</v>
      </c>
      <c r="AF84" s="44">
        <f t="shared" si="82"/>
        <v>0</v>
      </c>
      <c r="AG84" s="44">
        <f t="shared" si="82"/>
        <v>7000</v>
      </c>
      <c r="AH84" s="44">
        <f t="shared" si="82"/>
        <v>2500</v>
      </c>
      <c r="AI84" s="44">
        <f t="shared" si="82"/>
        <v>2000</v>
      </c>
      <c r="AJ84" s="44">
        <f t="shared" si="82"/>
        <v>4500</v>
      </c>
      <c r="AK84" s="812">
        <f t="shared" ref="AK84" si="93">+$J84</f>
        <v>15</v>
      </c>
      <c r="AL84" s="830">
        <f t="shared" si="75"/>
        <v>0</v>
      </c>
      <c r="AM84" s="44">
        <f t="shared" si="1"/>
        <v>0</v>
      </c>
      <c r="AN84" s="47"/>
      <c r="AO84" s="47"/>
      <c r="AP84" s="47"/>
      <c r="AQ84" s="47"/>
      <c r="AR84" s="47"/>
      <c r="AS84" s="47"/>
      <c r="AT84" s="812">
        <f t="shared" ref="AT84" si="94">+$J84</f>
        <v>15</v>
      </c>
      <c r="AU84" s="833">
        <f t="shared" si="77"/>
        <v>0</v>
      </c>
      <c r="AV84" s="44">
        <f t="shared" si="2"/>
        <v>0</v>
      </c>
      <c r="AW84" s="47"/>
      <c r="AX84" s="47"/>
      <c r="AY84" s="47"/>
      <c r="AZ84" s="47"/>
      <c r="BA84" s="47"/>
      <c r="BB84" s="47"/>
      <c r="BC84" s="812">
        <f t="shared" ref="BC84" si="95">+$J84</f>
        <v>15</v>
      </c>
      <c r="BD84" s="809">
        <f t="shared" si="79"/>
        <v>0</v>
      </c>
      <c r="BE84" s="44">
        <f t="shared" si="3"/>
        <v>0</v>
      </c>
      <c r="BF84" s="47"/>
      <c r="BG84" s="47"/>
      <c r="BH84" s="47"/>
      <c r="BI84" s="47"/>
      <c r="BJ84" s="47"/>
      <c r="BK84" s="47"/>
      <c r="BL84" s="812">
        <f t="shared" ref="BL84" si="96">+$J84</f>
        <v>15</v>
      </c>
      <c r="BM84" s="815">
        <v>45</v>
      </c>
      <c r="BN84" s="44">
        <f t="shared" si="4"/>
        <v>20000</v>
      </c>
      <c r="BO84" s="432">
        <v>4000</v>
      </c>
      <c r="BP84" s="432"/>
      <c r="BQ84" s="432">
        <v>7000</v>
      </c>
      <c r="BR84" s="432">
        <v>2500</v>
      </c>
      <c r="BS84" s="432">
        <v>2000</v>
      </c>
      <c r="BT84" s="432">
        <v>4500</v>
      </c>
      <c r="BU84" s="818"/>
      <c r="BV84" s="819"/>
      <c r="BW84" s="819"/>
      <c r="BX84" s="819"/>
      <c r="BY84" s="819"/>
      <c r="BZ84" s="819"/>
      <c r="CA84" s="819"/>
      <c r="CB84" s="819"/>
      <c r="CC84" s="820"/>
    </row>
    <row r="85" spans="1:81" s="58" customFormat="1" ht="40.200000000000003" customHeight="1" x14ac:dyDescent="0.3">
      <c r="A85" s="34"/>
      <c r="B85" s="886"/>
      <c r="C85" s="869"/>
      <c r="D85" s="872"/>
      <c r="E85" s="852"/>
      <c r="F85" s="852"/>
      <c r="G85" s="852"/>
      <c r="H85" s="852"/>
      <c r="I85" s="852"/>
      <c r="J85" s="813"/>
      <c r="K85" s="855"/>
      <c r="L85" s="858"/>
      <c r="M85" s="861"/>
      <c r="N85" s="837"/>
      <c r="O85" s="840"/>
      <c r="P85" s="864"/>
      <c r="Q85" s="867"/>
      <c r="R85" s="813"/>
      <c r="S85" s="39" t="s">
        <v>4493</v>
      </c>
      <c r="T85" s="236" t="s">
        <v>3822</v>
      </c>
      <c r="U85" s="236" t="s">
        <v>3827</v>
      </c>
      <c r="V85" s="236" t="s">
        <v>3830</v>
      </c>
      <c r="W85" s="39" t="s">
        <v>4494</v>
      </c>
      <c r="X85" s="31">
        <v>45047</v>
      </c>
      <c r="Y85" s="31">
        <v>45107</v>
      </c>
      <c r="Z85" s="31"/>
      <c r="AA85" s="31"/>
      <c r="AB85" s="813"/>
      <c r="AC85" s="828"/>
      <c r="AD85" s="51">
        <f t="shared" si="82"/>
        <v>0</v>
      </c>
      <c r="AE85" s="51">
        <f t="shared" si="82"/>
        <v>0</v>
      </c>
      <c r="AF85" s="51">
        <f t="shared" si="82"/>
        <v>0</v>
      </c>
      <c r="AG85" s="51">
        <f t="shared" si="82"/>
        <v>0</v>
      </c>
      <c r="AH85" s="51">
        <f t="shared" si="82"/>
        <v>0</v>
      </c>
      <c r="AI85" s="51">
        <f t="shared" si="82"/>
        <v>0</v>
      </c>
      <c r="AJ85" s="51">
        <f t="shared" si="82"/>
        <v>0</v>
      </c>
      <c r="AK85" s="813"/>
      <c r="AL85" s="831"/>
      <c r="AM85" s="51">
        <f t="shared" si="1"/>
        <v>0</v>
      </c>
      <c r="AN85" s="257"/>
      <c r="AO85" s="257"/>
      <c r="AP85" s="257"/>
      <c r="AQ85" s="257"/>
      <c r="AR85" s="257"/>
      <c r="AS85" s="257"/>
      <c r="AT85" s="813"/>
      <c r="AU85" s="834"/>
      <c r="AV85" s="51">
        <f t="shared" si="2"/>
        <v>0</v>
      </c>
      <c r="AW85" s="257"/>
      <c r="AX85" s="257"/>
      <c r="AY85" s="257"/>
      <c r="AZ85" s="257"/>
      <c r="BA85" s="257"/>
      <c r="BB85" s="257"/>
      <c r="BC85" s="813"/>
      <c r="BD85" s="810"/>
      <c r="BE85" s="51">
        <f t="shared" si="3"/>
        <v>0</v>
      </c>
      <c r="BF85" s="257"/>
      <c r="BG85" s="257"/>
      <c r="BH85" s="257"/>
      <c r="BI85" s="257"/>
      <c r="BJ85" s="257"/>
      <c r="BK85" s="257"/>
      <c r="BL85" s="813"/>
      <c r="BM85" s="816"/>
      <c r="BN85" s="51">
        <f t="shared" si="4"/>
        <v>0</v>
      </c>
      <c r="BO85" s="257"/>
      <c r="BP85" s="257"/>
      <c r="BQ85" s="257"/>
      <c r="BR85" s="257"/>
      <c r="BS85" s="257"/>
      <c r="BT85" s="257"/>
      <c r="BU85" s="821"/>
      <c r="BV85" s="822"/>
      <c r="BW85" s="822"/>
      <c r="BX85" s="822"/>
      <c r="BY85" s="822"/>
      <c r="BZ85" s="822"/>
      <c r="CA85" s="822"/>
      <c r="CB85" s="822"/>
      <c r="CC85" s="823"/>
    </row>
    <row r="86" spans="1:81" s="58" customFormat="1" ht="40.200000000000003" customHeight="1" x14ac:dyDescent="0.3">
      <c r="A86" s="34"/>
      <c r="B86" s="886"/>
      <c r="C86" s="869"/>
      <c r="D86" s="872"/>
      <c r="E86" s="852"/>
      <c r="F86" s="852"/>
      <c r="G86" s="852"/>
      <c r="H86" s="852"/>
      <c r="I86" s="852"/>
      <c r="J86" s="813"/>
      <c r="K86" s="855"/>
      <c r="L86" s="858"/>
      <c r="M86" s="861"/>
      <c r="N86" s="837"/>
      <c r="O86" s="840"/>
      <c r="P86" s="864"/>
      <c r="Q86" s="867"/>
      <c r="R86" s="813"/>
      <c r="S86" s="39" t="s">
        <v>4495</v>
      </c>
      <c r="T86" s="236" t="s">
        <v>3821</v>
      </c>
      <c r="U86" s="236" t="s">
        <v>3828</v>
      </c>
      <c r="V86" s="236" t="s">
        <v>3830</v>
      </c>
      <c r="W86" s="39" t="s">
        <v>4496</v>
      </c>
      <c r="X86" s="31">
        <v>45108</v>
      </c>
      <c r="Y86" s="31">
        <v>45290</v>
      </c>
      <c r="Z86" s="31"/>
      <c r="AA86" s="31"/>
      <c r="AB86" s="813"/>
      <c r="AC86" s="828"/>
      <c r="AD86" s="51">
        <f t="shared" si="82"/>
        <v>0</v>
      </c>
      <c r="AE86" s="51">
        <f t="shared" si="82"/>
        <v>0</v>
      </c>
      <c r="AF86" s="51">
        <f t="shared" si="82"/>
        <v>0</v>
      </c>
      <c r="AG86" s="51">
        <f t="shared" si="82"/>
        <v>0</v>
      </c>
      <c r="AH86" s="51">
        <f t="shared" si="82"/>
        <v>0</v>
      </c>
      <c r="AI86" s="51">
        <f t="shared" si="82"/>
        <v>0</v>
      </c>
      <c r="AJ86" s="51">
        <f t="shared" si="82"/>
        <v>0</v>
      </c>
      <c r="AK86" s="813"/>
      <c r="AL86" s="831"/>
      <c r="AM86" s="51">
        <f t="shared" si="1"/>
        <v>0</v>
      </c>
      <c r="AN86" s="257"/>
      <c r="AO86" s="257"/>
      <c r="AP86" s="257"/>
      <c r="AQ86" s="257"/>
      <c r="AR86" s="257"/>
      <c r="AS86" s="257"/>
      <c r="AT86" s="813"/>
      <c r="AU86" s="834"/>
      <c r="AV86" s="51">
        <f t="shared" si="2"/>
        <v>0</v>
      </c>
      <c r="AW86" s="257"/>
      <c r="AX86" s="257"/>
      <c r="AY86" s="257"/>
      <c r="AZ86" s="257"/>
      <c r="BA86" s="257"/>
      <c r="BB86" s="257"/>
      <c r="BC86" s="813"/>
      <c r="BD86" s="810"/>
      <c r="BE86" s="51">
        <f t="shared" si="3"/>
        <v>0</v>
      </c>
      <c r="BF86" s="257"/>
      <c r="BG86" s="257"/>
      <c r="BH86" s="257"/>
      <c r="BI86" s="257"/>
      <c r="BJ86" s="257"/>
      <c r="BK86" s="257"/>
      <c r="BL86" s="813"/>
      <c r="BM86" s="816"/>
      <c r="BN86" s="51">
        <f t="shared" si="4"/>
        <v>0</v>
      </c>
      <c r="BO86" s="257"/>
      <c r="BP86" s="257"/>
      <c r="BQ86" s="257"/>
      <c r="BR86" s="257"/>
      <c r="BS86" s="257"/>
      <c r="BT86" s="257"/>
      <c r="BU86" s="821"/>
      <c r="BV86" s="822"/>
      <c r="BW86" s="822"/>
      <c r="BX86" s="822"/>
      <c r="BY86" s="822"/>
      <c r="BZ86" s="822"/>
      <c r="CA86" s="822"/>
      <c r="CB86" s="822"/>
      <c r="CC86" s="823"/>
    </row>
    <row r="87" spans="1:81" s="58" customFormat="1" ht="40.200000000000003" customHeight="1" thickBot="1" x14ac:dyDescent="0.35">
      <c r="A87" s="34"/>
      <c r="B87" s="886"/>
      <c r="C87" s="869"/>
      <c r="D87" s="873"/>
      <c r="E87" s="853"/>
      <c r="F87" s="853"/>
      <c r="G87" s="853"/>
      <c r="H87" s="853"/>
      <c r="I87" s="853"/>
      <c r="J87" s="814"/>
      <c r="K87" s="856"/>
      <c r="L87" s="859"/>
      <c r="M87" s="862"/>
      <c r="N87" s="838"/>
      <c r="O87" s="841"/>
      <c r="P87" s="865"/>
      <c r="Q87" s="874"/>
      <c r="R87" s="814"/>
      <c r="S87" s="232" t="s">
        <v>4497</v>
      </c>
      <c r="T87" s="237"/>
      <c r="U87" s="237"/>
      <c r="V87" s="237"/>
      <c r="W87" s="232"/>
      <c r="X87" s="260"/>
      <c r="Y87" s="260"/>
      <c r="Z87" s="260"/>
      <c r="AA87" s="260"/>
      <c r="AB87" s="814"/>
      <c r="AC87" s="829"/>
      <c r="AD87" s="46">
        <f t="shared" si="82"/>
        <v>0</v>
      </c>
      <c r="AE87" s="46">
        <f t="shared" si="82"/>
        <v>0</v>
      </c>
      <c r="AF87" s="46">
        <f t="shared" si="82"/>
        <v>0</v>
      </c>
      <c r="AG87" s="46">
        <f t="shared" si="82"/>
        <v>0</v>
      </c>
      <c r="AH87" s="46">
        <f t="shared" si="82"/>
        <v>0</v>
      </c>
      <c r="AI87" s="46">
        <f t="shared" si="82"/>
        <v>0</v>
      </c>
      <c r="AJ87" s="46">
        <f t="shared" si="82"/>
        <v>0</v>
      </c>
      <c r="AK87" s="814"/>
      <c r="AL87" s="832"/>
      <c r="AM87" s="46">
        <f t="shared" si="1"/>
        <v>0</v>
      </c>
      <c r="AN87" s="49"/>
      <c r="AO87" s="49"/>
      <c r="AP87" s="49"/>
      <c r="AQ87" s="49"/>
      <c r="AR87" s="49"/>
      <c r="AS87" s="49"/>
      <c r="AT87" s="814"/>
      <c r="AU87" s="835"/>
      <c r="AV87" s="46">
        <f t="shared" si="2"/>
        <v>0</v>
      </c>
      <c r="AW87" s="49"/>
      <c r="AX87" s="49"/>
      <c r="AY87" s="49"/>
      <c r="AZ87" s="49"/>
      <c r="BA87" s="49"/>
      <c r="BB87" s="49"/>
      <c r="BC87" s="814"/>
      <c r="BD87" s="811"/>
      <c r="BE87" s="46">
        <f t="shared" si="3"/>
        <v>0</v>
      </c>
      <c r="BF87" s="49"/>
      <c r="BG87" s="49"/>
      <c r="BH87" s="49"/>
      <c r="BI87" s="49"/>
      <c r="BJ87" s="49"/>
      <c r="BK87" s="49"/>
      <c r="BL87" s="814"/>
      <c r="BM87" s="817"/>
      <c r="BN87" s="46">
        <f t="shared" si="4"/>
        <v>0</v>
      </c>
      <c r="BO87" s="49"/>
      <c r="BP87" s="49"/>
      <c r="BQ87" s="49"/>
      <c r="BR87" s="49"/>
      <c r="BS87" s="49"/>
      <c r="BT87" s="49"/>
      <c r="BU87" s="824"/>
      <c r="BV87" s="825"/>
      <c r="BW87" s="825"/>
      <c r="BX87" s="825"/>
      <c r="BY87" s="825"/>
      <c r="BZ87" s="825"/>
      <c r="CA87" s="825"/>
      <c r="CB87" s="825"/>
      <c r="CC87" s="826"/>
    </row>
    <row r="88" spans="1:81" s="58" customFormat="1" ht="40.200000000000003" customHeight="1" thickTop="1" x14ac:dyDescent="0.3">
      <c r="A88" s="34"/>
      <c r="B88" s="886"/>
      <c r="C88" s="869"/>
      <c r="D88" s="871">
        <v>2201</v>
      </c>
      <c r="E88" s="851" t="s">
        <v>3922</v>
      </c>
      <c r="F88" s="851">
        <v>2201052</v>
      </c>
      <c r="G88" s="851" t="s">
        <v>3924</v>
      </c>
      <c r="H88" s="851"/>
      <c r="I88" s="851"/>
      <c r="J88" s="812">
        <v>16</v>
      </c>
      <c r="K88" s="854" t="str">
        <f>+[2]Metas!K21</f>
        <v>Sedes educativas de los municipios PDET con espacios mejorados (aulas de clase, baterías sanitarias, aulas especializadas, laboratorios, cerramientos, restaurantes, y escenarios deportivos, soluciones tecnológicas de potabilización de agua)</v>
      </c>
      <c r="L88" s="857">
        <v>30</v>
      </c>
      <c r="M88" s="860">
        <f t="shared" si="70"/>
        <v>30</v>
      </c>
      <c r="N88" s="836"/>
      <c r="O88" s="839"/>
      <c r="P88" s="863"/>
      <c r="Q88" s="866">
        <v>30</v>
      </c>
      <c r="R88" s="812">
        <f t="shared" ref="R88" si="97">+$J88</f>
        <v>16</v>
      </c>
      <c r="S88" s="231" t="s">
        <v>4491</v>
      </c>
      <c r="T88" s="235" t="s">
        <v>3822</v>
      </c>
      <c r="U88" s="235" t="s">
        <v>3827</v>
      </c>
      <c r="V88" s="235" t="s">
        <v>3831</v>
      </c>
      <c r="W88" s="231" t="s">
        <v>4492</v>
      </c>
      <c r="X88" s="256">
        <v>44953</v>
      </c>
      <c r="Y88" s="256">
        <v>44953</v>
      </c>
      <c r="Z88" s="256"/>
      <c r="AA88" s="256"/>
      <c r="AB88" s="812">
        <f t="shared" ref="AB88" si="98">+$J88</f>
        <v>16</v>
      </c>
      <c r="AC88" s="827">
        <f t="shared" ref="AC88" si="99">+L88</f>
        <v>30</v>
      </c>
      <c r="AD88" s="44">
        <f t="shared" si="82"/>
        <v>15000</v>
      </c>
      <c r="AE88" s="44">
        <f t="shared" si="82"/>
        <v>0</v>
      </c>
      <c r="AF88" s="44">
        <f t="shared" si="82"/>
        <v>0</v>
      </c>
      <c r="AG88" s="44">
        <f t="shared" si="82"/>
        <v>5000</v>
      </c>
      <c r="AH88" s="44">
        <f t="shared" si="82"/>
        <v>0</v>
      </c>
      <c r="AI88" s="44">
        <f t="shared" si="82"/>
        <v>2000</v>
      </c>
      <c r="AJ88" s="44">
        <f t="shared" si="82"/>
        <v>8000</v>
      </c>
      <c r="AK88" s="812">
        <f t="shared" ref="AK88" si="100">+$J88</f>
        <v>16</v>
      </c>
      <c r="AL88" s="830">
        <f t="shared" si="75"/>
        <v>0</v>
      </c>
      <c r="AM88" s="44">
        <f t="shared" si="1"/>
        <v>0</v>
      </c>
      <c r="AN88" s="47"/>
      <c r="AO88" s="47"/>
      <c r="AP88" s="47"/>
      <c r="AQ88" s="47"/>
      <c r="AR88" s="47"/>
      <c r="AS88" s="47"/>
      <c r="AT88" s="812">
        <f t="shared" ref="AT88" si="101">+$J88</f>
        <v>16</v>
      </c>
      <c r="AU88" s="833">
        <f t="shared" si="77"/>
        <v>0</v>
      </c>
      <c r="AV88" s="44">
        <f t="shared" si="2"/>
        <v>0</v>
      </c>
      <c r="AW88" s="47"/>
      <c r="AX88" s="47"/>
      <c r="AY88" s="47"/>
      <c r="AZ88" s="47"/>
      <c r="BA88" s="47"/>
      <c r="BB88" s="47"/>
      <c r="BC88" s="812">
        <f t="shared" ref="BC88" si="102">+$J88</f>
        <v>16</v>
      </c>
      <c r="BD88" s="809">
        <f t="shared" si="79"/>
        <v>0</v>
      </c>
      <c r="BE88" s="44">
        <f t="shared" si="3"/>
        <v>0</v>
      </c>
      <c r="BF88" s="47"/>
      <c r="BG88" s="47"/>
      <c r="BH88" s="47"/>
      <c r="BI88" s="47"/>
      <c r="BJ88" s="47"/>
      <c r="BK88" s="47"/>
      <c r="BL88" s="812">
        <f t="shared" ref="BL88" si="103">+$J88</f>
        <v>16</v>
      </c>
      <c r="BM88" s="815">
        <f t="shared" si="81"/>
        <v>30</v>
      </c>
      <c r="BN88" s="44">
        <f t="shared" si="4"/>
        <v>15000</v>
      </c>
      <c r="BO88" s="432"/>
      <c r="BP88" s="432"/>
      <c r="BQ88" s="432">
        <v>5000</v>
      </c>
      <c r="BR88" s="432"/>
      <c r="BS88" s="432">
        <v>2000</v>
      </c>
      <c r="BT88" s="432">
        <v>8000</v>
      </c>
      <c r="BU88" s="818"/>
      <c r="BV88" s="819"/>
      <c r="BW88" s="819"/>
      <c r="BX88" s="819"/>
      <c r="BY88" s="819"/>
      <c r="BZ88" s="819"/>
      <c r="CA88" s="819"/>
      <c r="CB88" s="819"/>
      <c r="CC88" s="820"/>
    </row>
    <row r="89" spans="1:81" s="58" customFormat="1" ht="40.200000000000003" customHeight="1" x14ac:dyDescent="0.3">
      <c r="A89" s="34"/>
      <c r="B89" s="886"/>
      <c r="C89" s="869"/>
      <c r="D89" s="872"/>
      <c r="E89" s="852"/>
      <c r="F89" s="852"/>
      <c r="G89" s="852"/>
      <c r="H89" s="852"/>
      <c r="I89" s="852"/>
      <c r="J89" s="813"/>
      <c r="K89" s="855"/>
      <c r="L89" s="858"/>
      <c r="M89" s="861"/>
      <c r="N89" s="837"/>
      <c r="O89" s="840"/>
      <c r="P89" s="864"/>
      <c r="Q89" s="867"/>
      <c r="R89" s="813"/>
      <c r="S89" s="39" t="s">
        <v>4493</v>
      </c>
      <c r="T89" s="236" t="s">
        <v>3822</v>
      </c>
      <c r="U89" s="236" t="s">
        <v>3827</v>
      </c>
      <c r="V89" s="236" t="s">
        <v>3830</v>
      </c>
      <c r="W89" s="39" t="s">
        <v>4494</v>
      </c>
      <c r="X89" s="31">
        <v>45047</v>
      </c>
      <c r="Y89" s="31">
        <v>45107</v>
      </c>
      <c r="Z89" s="31"/>
      <c r="AA89" s="31"/>
      <c r="AB89" s="813"/>
      <c r="AC89" s="828"/>
      <c r="AD89" s="51">
        <f t="shared" si="82"/>
        <v>0</v>
      </c>
      <c r="AE89" s="51">
        <f t="shared" si="82"/>
        <v>0</v>
      </c>
      <c r="AF89" s="51">
        <f t="shared" si="82"/>
        <v>0</v>
      </c>
      <c r="AG89" s="51">
        <f t="shared" si="82"/>
        <v>0</v>
      </c>
      <c r="AH89" s="51">
        <f t="shared" si="82"/>
        <v>0</v>
      </c>
      <c r="AI89" s="51">
        <f t="shared" si="82"/>
        <v>0</v>
      </c>
      <c r="AJ89" s="51">
        <f t="shared" si="82"/>
        <v>0</v>
      </c>
      <c r="AK89" s="813"/>
      <c r="AL89" s="831"/>
      <c r="AM89" s="51">
        <f t="shared" si="1"/>
        <v>0</v>
      </c>
      <c r="AN89" s="257"/>
      <c r="AO89" s="257"/>
      <c r="AP89" s="257"/>
      <c r="AQ89" s="257"/>
      <c r="AR89" s="257"/>
      <c r="AS89" s="257"/>
      <c r="AT89" s="813"/>
      <c r="AU89" s="834"/>
      <c r="AV89" s="51">
        <f t="shared" si="2"/>
        <v>0</v>
      </c>
      <c r="AW89" s="257"/>
      <c r="AX89" s="257"/>
      <c r="AY89" s="257"/>
      <c r="AZ89" s="257"/>
      <c r="BA89" s="257"/>
      <c r="BB89" s="257"/>
      <c r="BC89" s="813"/>
      <c r="BD89" s="810"/>
      <c r="BE89" s="51">
        <f t="shared" si="3"/>
        <v>0</v>
      </c>
      <c r="BF89" s="257"/>
      <c r="BG89" s="257"/>
      <c r="BH89" s="257"/>
      <c r="BI89" s="257"/>
      <c r="BJ89" s="257"/>
      <c r="BK89" s="257"/>
      <c r="BL89" s="813"/>
      <c r="BM89" s="816"/>
      <c r="BN89" s="51">
        <f t="shared" si="4"/>
        <v>0</v>
      </c>
      <c r="BO89" s="257"/>
      <c r="BP89" s="257"/>
      <c r="BQ89" s="257"/>
      <c r="BR89" s="257"/>
      <c r="BS89" s="257"/>
      <c r="BT89" s="257"/>
      <c r="BU89" s="821"/>
      <c r="BV89" s="822"/>
      <c r="BW89" s="822"/>
      <c r="BX89" s="822"/>
      <c r="BY89" s="822"/>
      <c r="BZ89" s="822"/>
      <c r="CA89" s="822"/>
      <c r="CB89" s="822"/>
      <c r="CC89" s="823"/>
    </row>
    <row r="90" spans="1:81" s="58" customFormat="1" ht="40.200000000000003" customHeight="1" x14ac:dyDescent="0.3">
      <c r="A90" s="34"/>
      <c r="B90" s="886"/>
      <c r="C90" s="869"/>
      <c r="D90" s="872"/>
      <c r="E90" s="852"/>
      <c r="F90" s="852"/>
      <c r="G90" s="852"/>
      <c r="H90" s="852"/>
      <c r="I90" s="852"/>
      <c r="J90" s="813"/>
      <c r="K90" s="855"/>
      <c r="L90" s="858"/>
      <c r="M90" s="861"/>
      <c r="N90" s="837"/>
      <c r="O90" s="840"/>
      <c r="P90" s="864"/>
      <c r="Q90" s="867"/>
      <c r="R90" s="813"/>
      <c r="S90" s="39" t="s">
        <v>4495</v>
      </c>
      <c r="T90" s="236" t="s">
        <v>3821</v>
      </c>
      <c r="U90" s="236" t="s">
        <v>3827</v>
      </c>
      <c r="V90" s="236" t="s">
        <v>3830</v>
      </c>
      <c r="W90" s="39" t="s">
        <v>4498</v>
      </c>
      <c r="X90" s="31">
        <v>45108</v>
      </c>
      <c r="Y90" s="31">
        <v>45290</v>
      </c>
      <c r="Z90" s="31"/>
      <c r="AA90" s="31"/>
      <c r="AB90" s="813"/>
      <c r="AC90" s="828"/>
      <c r="AD90" s="51">
        <f t="shared" si="82"/>
        <v>0</v>
      </c>
      <c r="AE90" s="51">
        <f t="shared" si="82"/>
        <v>0</v>
      </c>
      <c r="AF90" s="51">
        <f t="shared" si="82"/>
        <v>0</v>
      </c>
      <c r="AG90" s="51">
        <f t="shared" si="82"/>
        <v>0</v>
      </c>
      <c r="AH90" s="51">
        <f t="shared" si="82"/>
        <v>0</v>
      </c>
      <c r="AI90" s="51">
        <f t="shared" si="82"/>
        <v>0</v>
      </c>
      <c r="AJ90" s="51">
        <f t="shared" si="82"/>
        <v>0</v>
      </c>
      <c r="AK90" s="813"/>
      <c r="AL90" s="831"/>
      <c r="AM90" s="51">
        <f t="shared" si="1"/>
        <v>0</v>
      </c>
      <c r="AN90" s="257"/>
      <c r="AO90" s="257"/>
      <c r="AP90" s="257"/>
      <c r="AQ90" s="257"/>
      <c r="AR90" s="257"/>
      <c r="AS90" s="257"/>
      <c r="AT90" s="813"/>
      <c r="AU90" s="834"/>
      <c r="AV90" s="51">
        <f t="shared" si="2"/>
        <v>0</v>
      </c>
      <c r="AW90" s="257"/>
      <c r="AX90" s="257"/>
      <c r="AY90" s="257"/>
      <c r="AZ90" s="257"/>
      <c r="BA90" s="257"/>
      <c r="BB90" s="257"/>
      <c r="BC90" s="813"/>
      <c r="BD90" s="810"/>
      <c r="BE90" s="51">
        <f t="shared" si="3"/>
        <v>0</v>
      </c>
      <c r="BF90" s="257"/>
      <c r="BG90" s="257"/>
      <c r="BH90" s="257"/>
      <c r="BI90" s="257"/>
      <c r="BJ90" s="257"/>
      <c r="BK90" s="257"/>
      <c r="BL90" s="813"/>
      <c r="BM90" s="816"/>
      <c r="BN90" s="51">
        <f t="shared" si="4"/>
        <v>0</v>
      </c>
      <c r="BO90" s="257"/>
      <c r="BP90" s="257"/>
      <c r="BQ90" s="257"/>
      <c r="BR90" s="257"/>
      <c r="BS90" s="257"/>
      <c r="BT90" s="257"/>
      <c r="BU90" s="821"/>
      <c r="BV90" s="822"/>
      <c r="BW90" s="822"/>
      <c r="BX90" s="822"/>
      <c r="BY90" s="822"/>
      <c r="BZ90" s="822"/>
      <c r="CA90" s="822"/>
      <c r="CB90" s="822"/>
      <c r="CC90" s="823"/>
    </row>
    <row r="91" spans="1:81" s="58" customFormat="1" ht="40.200000000000003" customHeight="1" thickBot="1" x14ac:dyDescent="0.35">
      <c r="A91" s="34"/>
      <c r="B91" s="886"/>
      <c r="C91" s="869"/>
      <c r="D91" s="873"/>
      <c r="E91" s="853"/>
      <c r="F91" s="853"/>
      <c r="G91" s="853"/>
      <c r="H91" s="853"/>
      <c r="I91" s="853"/>
      <c r="J91" s="814"/>
      <c r="K91" s="856"/>
      <c r="L91" s="859"/>
      <c r="M91" s="862"/>
      <c r="N91" s="838"/>
      <c r="O91" s="841"/>
      <c r="P91" s="865"/>
      <c r="Q91" s="874"/>
      <c r="R91" s="814"/>
      <c r="S91" s="232" t="s">
        <v>4499</v>
      </c>
      <c r="T91" s="236" t="s">
        <v>3821</v>
      </c>
      <c r="U91" s="236" t="s">
        <v>3827</v>
      </c>
      <c r="V91" s="236" t="s">
        <v>3830</v>
      </c>
      <c r="W91" s="39" t="s">
        <v>4498</v>
      </c>
      <c r="X91" s="31">
        <v>45108</v>
      </c>
      <c r="Y91" s="31">
        <v>45290</v>
      </c>
      <c r="Z91" s="260"/>
      <c r="AA91" s="260"/>
      <c r="AB91" s="814"/>
      <c r="AC91" s="829"/>
      <c r="AD91" s="46">
        <f t="shared" si="82"/>
        <v>0</v>
      </c>
      <c r="AE91" s="46">
        <f t="shared" si="82"/>
        <v>0</v>
      </c>
      <c r="AF91" s="46">
        <f t="shared" si="82"/>
        <v>0</v>
      </c>
      <c r="AG91" s="46">
        <f t="shared" si="82"/>
        <v>0</v>
      </c>
      <c r="AH91" s="46">
        <f t="shared" si="82"/>
        <v>0</v>
      </c>
      <c r="AI91" s="46">
        <f t="shared" si="82"/>
        <v>0</v>
      </c>
      <c r="AJ91" s="46">
        <f t="shared" si="82"/>
        <v>0</v>
      </c>
      <c r="AK91" s="814"/>
      <c r="AL91" s="832"/>
      <c r="AM91" s="46">
        <f t="shared" si="1"/>
        <v>0</v>
      </c>
      <c r="AN91" s="49"/>
      <c r="AO91" s="49"/>
      <c r="AP91" s="49"/>
      <c r="AQ91" s="49"/>
      <c r="AR91" s="49"/>
      <c r="AS91" s="49"/>
      <c r="AT91" s="814"/>
      <c r="AU91" s="835"/>
      <c r="AV91" s="46">
        <f t="shared" si="2"/>
        <v>0</v>
      </c>
      <c r="AW91" s="49"/>
      <c r="AX91" s="49"/>
      <c r="AY91" s="49"/>
      <c r="AZ91" s="49"/>
      <c r="BA91" s="49"/>
      <c r="BB91" s="49"/>
      <c r="BC91" s="814"/>
      <c r="BD91" s="811"/>
      <c r="BE91" s="46">
        <f t="shared" si="3"/>
        <v>0</v>
      </c>
      <c r="BF91" s="49"/>
      <c r="BG91" s="49"/>
      <c r="BH91" s="49"/>
      <c r="BI91" s="49"/>
      <c r="BJ91" s="49"/>
      <c r="BK91" s="49"/>
      <c r="BL91" s="814"/>
      <c r="BM91" s="817"/>
      <c r="BN91" s="46">
        <f t="shared" si="4"/>
        <v>0</v>
      </c>
      <c r="BO91" s="49"/>
      <c r="BP91" s="49"/>
      <c r="BQ91" s="49"/>
      <c r="BR91" s="49"/>
      <c r="BS91" s="49"/>
      <c r="BT91" s="49"/>
      <c r="BU91" s="824"/>
      <c r="BV91" s="825"/>
      <c r="BW91" s="825"/>
      <c r="BX91" s="825"/>
      <c r="BY91" s="825"/>
      <c r="BZ91" s="825"/>
      <c r="CA91" s="825"/>
      <c r="CB91" s="825"/>
      <c r="CC91" s="826"/>
    </row>
    <row r="92" spans="1:81" s="58" customFormat="1" ht="40.200000000000003" customHeight="1" thickTop="1" x14ac:dyDescent="0.3">
      <c r="A92" s="34"/>
      <c r="B92" s="886"/>
      <c r="C92" s="869"/>
      <c r="D92" s="871">
        <v>2201</v>
      </c>
      <c r="E92" s="851" t="s">
        <v>3922</v>
      </c>
      <c r="F92" s="851">
        <v>2201052</v>
      </c>
      <c r="G92" s="851" t="s">
        <v>3924</v>
      </c>
      <c r="H92" s="851" t="s">
        <v>4500</v>
      </c>
      <c r="I92" s="851" t="s">
        <v>4501</v>
      </c>
      <c r="J92" s="812">
        <v>17</v>
      </c>
      <c r="K92" s="854" t="str">
        <f>+[2]Metas!K22</f>
        <v>Establecimientos educativos dotados con materiales e instrumentos de enseñanza y aprendizaje (mobiliario, tableros, menaje de restaurante escolar, material didáctico, pedagógico, lúdico, etc.)</v>
      </c>
      <c r="L92" s="857">
        <v>30</v>
      </c>
      <c r="M92" s="860">
        <f t="shared" si="70"/>
        <v>30</v>
      </c>
      <c r="N92" s="836"/>
      <c r="O92" s="839"/>
      <c r="P92" s="863"/>
      <c r="Q92" s="866">
        <v>30</v>
      </c>
      <c r="R92" s="812">
        <f t="shared" ref="R92" si="104">+$J92</f>
        <v>17</v>
      </c>
      <c r="S92" s="231" t="s">
        <v>4502</v>
      </c>
      <c r="T92" s="235" t="s">
        <v>3821</v>
      </c>
      <c r="U92" s="235" t="s">
        <v>3828</v>
      </c>
      <c r="V92" s="235" t="s">
        <v>3830</v>
      </c>
      <c r="W92" s="231" t="s">
        <v>4503</v>
      </c>
      <c r="X92" s="256">
        <v>44958</v>
      </c>
      <c r="Y92" s="256">
        <v>45015</v>
      </c>
      <c r="Z92" s="256"/>
      <c r="AA92" s="256"/>
      <c r="AB92" s="812">
        <f t="shared" ref="AB92" si="105">+$J92</f>
        <v>17</v>
      </c>
      <c r="AC92" s="827">
        <f t="shared" ref="AC92" si="106">+L92</f>
        <v>30</v>
      </c>
      <c r="AD92" s="44">
        <f t="shared" si="82"/>
        <v>7000</v>
      </c>
      <c r="AE92" s="44">
        <f t="shared" si="82"/>
        <v>0</v>
      </c>
      <c r="AF92" s="44">
        <f t="shared" si="82"/>
        <v>0</v>
      </c>
      <c r="AG92" s="44">
        <f t="shared" si="82"/>
        <v>2000</v>
      </c>
      <c r="AH92" s="44">
        <f t="shared" si="82"/>
        <v>0</v>
      </c>
      <c r="AI92" s="44">
        <f t="shared" si="82"/>
        <v>2000</v>
      </c>
      <c r="AJ92" s="44">
        <f t="shared" si="82"/>
        <v>3000</v>
      </c>
      <c r="AK92" s="812">
        <f t="shared" ref="AK92" si="107">+$J92</f>
        <v>17</v>
      </c>
      <c r="AL92" s="830">
        <f t="shared" si="75"/>
        <v>0</v>
      </c>
      <c r="AM92" s="44">
        <f t="shared" si="1"/>
        <v>0</v>
      </c>
      <c r="AN92" s="47"/>
      <c r="AO92" s="47"/>
      <c r="AP92" s="47"/>
      <c r="AQ92" s="47"/>
      <c r="AR92" s="47"/>
      <c r="AS92" s="47"/>
      <c r="AT92" s="812">
        <f t="shared" ref="AT92" si="108">+$J92</f>
        <v>17</v>
      </c>
      <c r="AU92" s="833">
        <f t="shared" si="77"/>
        <v>0</v>
      </c>
      <c r="AV92" s="44">
        <f t="shared" si="2"/>
        <v>0</v>
      </c>
      <c r="AW92" s="47"/>
      <c r="AX92" s="47"/>
      <c r="AY92" s="47"/>
      <c r="AZ92" s="47"/>
      <c r="BA92" s="47"/>
      <c r="BB92" s="47"/>
      <c r="BC92" s="812">
        <f t="shared" ref="BC92" si="109">+$J92</f>
        <v>17</v>
      </c>
      <c r="BD92" s="809">
        <f t="shared" si="79"/>
        <v>0</v>
      </c>
      <c r="BE92" s="44">
        <f t="shared" si="3"/>
        <v>0</v>
      </c>
      <c r="BF92" s="47"/>
      <c r="BG92" s="47"/>
      <c r="BH92" s="47"/>
      <c r="BI92" s="47"/>
      <c r="BJ92" s="47"/>
      <c r="BK92" s="47"/>
      <c r="BL92" s="812">
        <f t="shared" ref="BL92" si="110">+$J92</f>
        <v>17</v>
      </c>
      <c r="BM92" s="815">
        <f t="shared" si="81"/>
        <v>30</v>
      </c>
      <c r="BN92" s="44">
        <f t="shared" si="4"/>
        <v>7000</v>
      </c>
      <c r="BO92" s="432"/>
      <c r="BP92" s="432"/>
      <c r="BQ92" s="432">
        <v>2000</v>
      </c>
      <c r="BR92" s="432"/>
      <c r="BS92" s="432">
        <v>2000</v>
      </c>
      <c r="BT92" s="432">
        <v>3000</v>
      </c>
      <c r="BU92" s="818"/>
      <c r="BV92" s="819"/>
      <c r="BW92" s="819"/>
      <c r="BX92" s="819"/>
      <c r="BY92" s="819"/>
      <c r="BZ92" s="819"/>
      <c r="CA92" s="819"/>
      <c r="CB92" s="819"/>
      <c r="CC92" s="820"/>
    </row>
    <row r="93" spans="1:81" s="58" customFormat="1" ht="40.200000000000003" customHeight="1" x14ac:dyDescent="0.3">
      <c r="A93" s="34"/>
      <c r="B93" s="886"/>
      <c r="C93" s="869"/>
      <c r="D93" s="872"/>
      <c r="E93" s="852"/>
      <c r="F93" s="852"/>
      <c r="G93" s="852"/>
      <c r="H93" s="852"/>
      <c r="I93" s="852"/>
      <c r="J93" s="813"/>
      <c r="K93" s="855"/>
      <c r="L93" s="858"/>
      <c r="M93" s="861"/>
      <c r="N93" s="837"/>
      <c r="O93" s="840"/>
      <c r="P93" s="864"/>
      <c r="Q93" s="867"/>
      <c r="R93" s="813"/>
      <c r="S93" s="39"/>
      <c r="T93" s="236"/>
      <c r="U93" s="236"/>
      <c r="V93" s="236"/>
      <c r="W93" s="39"/>
      <c r="X93" s="31"/>
      <c r="Y93" s="31"/>
      <c r="Z93" s="31"/>
      <c r="AA93" s="31"/>
      <c r="AB93" s="813"/>
      <c r="AC93" s="828"/>
      <c r="AD93" s="51">
        <f t="shared" si="82"/>
        <v>0</v>
      </c>
      <c r="AE93" s="51">
        <f t="shared" si="82"/>
        <v>0</v>
      </c>
      <c r="AF93" s="51">
        <f t="shared" si="82"/>
        <v>0</v>
      </c>
      <c r="AG93" s="51">
        <f t="shared" si="82"/>
        <v>0</v>
      </c>
      <c r="AH93" s="51">
        <f t="shared" si="82"/>
        <v>0</v>
      </c>
      <c r="AI93" s="51">
        <f t="shared" si="82"/>
        <v>0</v>
      </c>
      <c r="AJ93" s="51">
        <f t="shared" si="82"/>
        <v>0</v>
      </c>
      <c r="AK93" s="813"/>
      <c r="AL93" s="831"/>
      <c r="AM93" s="51">
        <f t="shared" ref="AM93:AM156" si="111">SUM(AN93:AS93)</f>
        <v>0</v>
      </c>
      <c r="AN93" s="257"/>
      <c r="AO93" s="257"/>
      <c r="AP93" s="257"/>
      <c r="AQ93" s="257"/>
      <c r="AR93" s="257"/>
      <c r="AS93" s="257"/>
      <c r="AT93" s="813"/>
      <c r="AU93" s="834"/>
      <c r="AV93" s="51">
        <f t="shared" ref="AV93:AV156" si="112">SUM(AW93:BB93)</f>
        <v>0</v>
      </c>
      <c r="AW93" s="257"/>
      <c r="AX93" s="257"/>
      <c r="AY93" s="257"/>
      <c r="AZ93" s="257"/>
      <c r="BA93" s="257"/>
      <c r="BB93" s="257"/>
      <c r="BC93" s="813"/>
      <c r="BD93" s="810"/>
      <c r="BE93" s="51">
        <f t="shared" ref="BE93:BE156" si="113">SUM(BF93:BK93)</f>
        <v>0</v>
      </c>
      <c r="BF93" s="257"/>
      <c r="BG93" s="257"/>
      <c r="BH93" s="257"/>
      <c r="BI93" s="257"/>
      <c r="BJ93" s="257"/>
      <c r="BK93" s="257"/>
      <c r="BL93" s="813"/>
      <c r="BM93" s="816"/>
      <c r="BN93" s="51">
        <f t="shared" ref="BN93:BN136" si="114">SUM(BO93:BT93)</f>
        <v>0</v>
      </c>
      <c r="BO93" s="257"/>
      <c r="BP93" s="257"/>
      <c r="BQ93" s="257"/>
      <c r="BR93" s="257"/>
      <c r="BS93" s="257"/>
      <c r="BT93" s="257"/>
      <c r="BU93" s="821"/>
      <c r="BV93" s="822"/>
      <c r="BW93" s="822"/>
      <c r="BX93" s="822"/>
      <c r="BY93" s="822"/>
      <c r="BZ93" s="822"/>
      <c r="CA93" s="822"/>
      <c r="CB93" s="822"/>
      <c r="CC93" s="823"/>
    </row>
    <row r="94" spans="1:81" s="58" customFormat="1" ht="40.200000000000003" customHeight="1" x14ac:dyDescent="0.3">
      <c r="A94" s="34"/>
      <c r="B94" s="886"/>
      <c r="C94" s="869"/>
      <c r="D94" s="872"/>
      <c r="E94" s="852"/>
      <c r="F94" s="852"/>
      <c r="G94" s="852"/>
      <c r="H94" s="852"/>
      <c r="I94" s="852"/>
      <c r="J94" s="813"/>
      <c r="K94" s="855"/>
      <c r="L94" s="858"/>
      <c r="M94" s="861"/>
      <c r="N94" s="837"/>
      <c r="O94" s="840"/>
      <c r="P94" s="864"/>
      <c r="Q94" s="867"/>
      <c r="R94" s="813"/>
      <c r="S94" s="39"/>
      <c r="T94" s="236"/>
      <c r="U94" s="236"/>
      <c r="V94" s="236"/>
      <c r="W94" s="39"/>
      <c r="X94" s="31"/>
      <c r="Y94" s="31"/>
      <c r="Z94" s="31"/>
      <c r="AA94" s="31"/>
      <c r="AB94" s="813"/>
      <c r="AC94" s="828"/>
      <c r="AD94" s="51">
        <f t="shared" si="82"/>
        <v>0</v>
      </c>
      <c r="AE94" s="51">
        <f t="shared" si="82"/>
        <v>0</v>
      </c>
      <c r="AF94" s="51">
        <f t="shared" si="82"/>
        <v>0</v>
      </c>
      <c r="AG94" s="51">
        <f t="shared" si="82"/>
        <v>0</v>
      </c>
      <c r="AH94" s="51">
        <f t="shared" si="82"/>
        <v>0</v>
      </c>
      <c r="AI94" s="51">
        <f t="shared" si="82"/>
        <v>0</v>
      </c>
      <c r="AJ94" s="51">
        <f t="shared" si="82"/>
        <v>0</v>
      </c>
      <c r="AK94" s="813"/>
      <c r="AL94" s="831"/>
      <c r="AM94" s="51">
        <f t="shared" si="111"/>
        <v>0</v>
      </c>
      <c r="AN94" s="257"/>
      <c r="AO94" s="257"/>
      <c r="AP94" s="257"/>
      <c r="AQ94" s="257"/>
      <c r="AR94" s="257"/>
      <c r="AS94" s="257"/>
      <c r="AT94" s="813"/>
      <c r="AU94" s="834"/>
      <c r="AV94" s="51">
        <f t="shared" si="112"/>
        <v>0</v>
      </c>
      <c r="AW94" s="257"/>
      <c r="AX94" s="257"/>
      <c r="AY94" s="257"/>
      <c r="AZ94" s="257"/>
      <c r="BA94" s="257"/>
      <c r="BB94" s="257"/>
      <c r="BC94" s="813"/>
      <c r="BD94" s="810"/>
      <c r="BE94" s="51">
        <f t="shared" si="113"/>
        <v>0</v>
      </c>
      <c r="BF94" s="257"/>
      <c r="BG94" s="257"/>
      <c r="BH94" s="257"/>
      <c r="BI94" s="257"/>
      <c r="BJ94" s="257"/>
      <c r="BK94" s="257"/>
      <c r="BL94" s="813"/>
      <c r="BM94" s="816"/>
      <c r="BN94" s="51">
        <f t="shared" si="114"/>
        <v>0</v>
      </c>
      <c r="BO94" s="257"/>
      <c r="BP94" s="257"/>
      <c r="BQ94" s="257"/>
      <c r="BR94" s="257"/>
      <c r="BS94" s="257"/>
      <c r="BT94" s="257"/>
      <c r="BU94" s="821"/>
      <c r="BV94" s="822"/>
      <c r="BW94" s="822"/>
      <c r="BX94" s="822"/>
      <c r="BY94" s="822"/>
      <c r="BZ94" s="822"/>
      <c r="CA94" s="822"/>
      <c r="CB94" s="822"/>
      <c r="CC94" s="823"/>
    </row>
    <row r="95" spans="1:81" s="58" customFormat="1" ht="40.200000000000003" customHeight="1" thickBot="1" x14ac:dyDescent="0.35">
      <c r="A95" s="34"/>
      <c r="B95" s="886"/>
      <c r="C95" s="869"/>
      <c r="D95" s="873"/>
      <c r="E95" s="853"/>
      <c r="F95" s="853"/>
      <c r="G95" s="853"/>
      <c r="H95" s="853"/>
      <c r="I95" s="853"/>
      <c r="J95" s="814"/>
      <c r="K95" s="856"/>
      <c r="L95" s="859"/>
      <c r="M95" s="862"/>
      <c r="N95" s="838"/>
      <c r="O95" s="841"/>
      <c r="P95" s="865"/>
      <c r="Q95" s="874"/>
      <c r="R95" s="814"/>
      <c r="S95" s="232"/>
      <c r="T95" s="237"/>
      <c r="U95" s="237"/>
      <c r="V95" s="237"/>
      <c r="W95" s="232"/>
      <c r="X95" s="260"/>
      <c r="Y95" s="260"/>
      <c r="Z95" s="260"/>
      <c r="AA95" s="260"/>
      <c r="AB95" s="814"/>
      <c r="AC95" s="829"/>
      <c r="AD95" s="46">
        <f t="shared" si="82"/>
        <v>0</v>
      </c>
      <c r="AE95" s="46">
        <f t="shared" si="82"/>
        <v>0</v>
      </c>
      <c r="AF95" s="46">
        <f t="shared" si="82"/>
        <v>0</v>
      </c>
      <c r="AG95" s="46">
        <f t="shared" si="82"/>
        <v>0</v>
      </c>
      <c r="AH95" s="46">
        <f t="shared" si="82"/>
        <v>0</v>
      </c>
      <c r="AI95" s="46">
        <f t="shared" si="82"/>
        <v>0</v>
      </c>
      <c r="AJ95" s="46">
        <f t="shared" si="82"/>
        <v>0</v>
      </c>
      <c r="AK95" s="814"/>
      <c r="AL95" s="832"/>
      <c r="AM95" s="46">
        <f t="shared" si="111"/>
        <v>0</v>
      </c>
      <c r="AN95" s="49"/>
      <c r="AO95" s="49"/>
      <c r="AP95" s="49"/>
      <c r="AQ95" s="49"/>
      <c r="AR95" s="49"/>
      <c r="AS95" s="49"/>
      <c r="AT95" s="814"/>
      <c r="AU95" s="835"/>
      <c r="AV95" s="46">
        <f t="shared" si="112"/>
        <v>0</v>
      </c>
      <c r="AW95" s="49"/>
      <c r="AX95" s="49"/>
      <c r="AY95" s="49"/>
      <c r="AZ95" s="49"/>
      <c r="BA95" s="49"/>
      <c r="BB95" s="49"/>
      <c r="BC95" s="814"/>
      <c r="BD95" s="811"/>
      <c r="BE95" s="46">
        <f t="shared" si="113"/>
        <v>0</v>
      </c>
      <c r="BF95" s="49"/>
      <c r="BG95" s="49"/>
      <c r="BH95" s="49"/>
      <c r="BI95" s="49"/>
      <c r="BJ95" s="49"/>
      <c r="BK95" s="49"/>
      <c r="BL95" s="814"/>
      <c r="BM95" s="817"/>
      <c r="BN95" s="46">
        <f t="shared" si="114"/>
        <v>0</v>
      </c>
      <c r="BO95" s="49"/>
      <c r="BP95" s="49"/>
      <c r="BQ95" s="49"/>
      <c r="BR95" s="49"/>
      <c r="BS95" s="49"/>
      <c r="BT95" s="49"/>
      <c r="BU95" s="824"/>
      <c r="BV95" s="825"/>
      <c r="BW95" s="825"/>
      <c r="BX95" s="825"/>
      <c r="BY95" s="825"/>
      <c r="BZ95" s="825"/>
      <c r="CA95" s="825"/>
      <c r="CB95" s="825"/>
      <c r="CC95" s="826"/>
    </row>
    <row r="96" spans="1:81" s="58" customFormat="1" ht="40.200000000000003" customHeight="1" thickTop="1" x14ac:dyDescent="0.3">
      <c r="A96" s="34"/>
      <c r="B96" s="886"/>
      <c r="C96" s="869"/>
      <c r="D96" s="871">
        <v>2201</v>
      </c>
      <c r="E96" s="851" t="s">
        <v>3922</v>
      </c>
      <c r="F96" s="851">
        <v>2201052</v>
      </c>
      <c r="G96" s="851" t="s">
        <v>3924</v>
      </c>
      <c r="H96" s="851" t="s">
        <v>4504</v>
      </c>
      <c r="I96" s="851">
        <v>2020004540100</v>
      </c>
      <c r="J96" s="812">
        <v>18</v>
      </c>
      <c r="K96" s="854" t="str">
        <f>+[2]Metas!K23</f>
        <v>Establecimientos educativos de los municipios PDET dotados con materiales e instrumentos de enseñanza y aprendizaje (mobiliario, tableros, menaje de restaurante escolar, material didáctico, pedagógico, lúdico, etc.)</v>
      </c>
      <c r="L96" s="857">
        <v>16</v>
      </c>
      <c r="M96" s="860">
        <f t="shared" si="70"/>
        <v>16</v>
      </c>
      <c r="N96" s="836"/>
      <c r="O96" s="839"/>
      <c r="P96" s="863"/>
      <c r="Q96" s="866">
        <v>16</v>
      </c>
      <c r="R96" s="812">
        <f t="shared" ref="R96" si="115">+$J96</f>
        <v>18</v>
      </c>
      <c r="S96" s="231" t="s">
        <v>4502</v>
      </c>
      <c r="T96" s="235" t="s">
        <v>3821</v>
      </c>
      <c r="U96" s="235" t="s">
        <v>3828</v>
      </c>
      <c r="V96" s="235" t="s">
        <v>3830</v>
      </c>
      <c r="W96" s="231" t="s">
        <v>4503</v>
      </c>
      <c r="X96" s="256">
        <v>44958</v>
      </c>
      <c r="Y96" s="256">
        <v>45015</v>
      </c>
      <c r="Z96" s="256"/>
      <c r="AA96" s="256"/>
      <c r="AB96" s="812">
        <f t="shared" ref="AB96" si="116">+$J96</f>
        <v>18</v>
      </c>
      <c r="AC96" s="827">
        <f t="shared" ref="AC96" si="117">+L96</f>
        <v>16</v>
      </c>
      <c r="AD96" s="44">
        <f t="shared" si="82"/>
        <v>0</v>
      </c>
      <c r="AE96" s="44">
        <f t="shared" si="82"/>
        <v>0</v>
      </c>
      <c r="AF96" s="44">
        <f t="shared" si="82"/>
        <v>0</v>
      </c>
      <c r="AG96" s="44">
        <f t="shared" si="82"/>
        <v>0</v>
      </c>
      <c r="AH96" s="44">
        <f t="shared" si="82"/>
        <v>0</v>
      </c>
      <c r="AI96" s="44">
        <f t="shared" si="82"/>
        <v>0</v>
      </c>
      <c r="AJ96" s="44">
        <f t="shared" si="82"/>
        <v>0</v>
      </c>
      <c r="AK96" s="812">
        <f t="shared" ref="AK96" si="118">+$J96</f>
        <v>18</v>
      </c>
      <c r="AL96" s="830">
        <f t="shared" si="75"/>
        <v>0</v>
      </c>
      <c r="AM96" s="44">
        <f t="shared" si="111"/>
        <v>0</v>
      </c>
      <c r="AN96" s="47"/>
      <c r="AO96" s="47"/>
      <c r="AP96" s="47"/>
      <c r="AQ96" s="47"/>
      <c r="AR96" s="47"/>
      <c r="AS96" s="47"/>
      <c r="AT96" s="812">
        <f t="shared" ref="AT96" si="119">+$J96</f>
        <v>18</v>
      </c>
      <c r="AU96" s="833">
        <f t="shared" si="77"/>
        <v>0</v>
      </c>
      <c r="AV96" s="44">
        <f t="shared" si="112"/>
        <v>0</v>
      </c>
      <c r="AW96" s="47"/>
      <c r="AX96" s="47"/>
      <c r="AY96" s="47"/>
      <c r="AZ96" s="47"/>
      <c r="BA96" s="47"/>
      <c r="BB96" s="47"/>
      <c r="BC96" s="812">
        <f t="shared" ref="BC96" si="120">+$J96</f>
        <v>18</v>
      </c>
      <c r="BD96" s="809">
        <f t="shared" si="79"/>
        <v>0</v>
      </c>
      <c r="BE96" s="44">
        <f t="shared" si="113"/>
        <v>0</v>
      </c>
      <c r="BF96" s="47"/>
      <c r="BG96" s="47"/>
      <c r="BH96" s="47"/>
      <c r="BI96" s="47"/>
      <c r="BJ96" s="47"/>
      <c r="BK96" s="47"/>
      <c r="BL96" s="812">
        <f t="shared" ref="BL96" si="121">+$J96</f>
        <v>18</v>
      </c>
      <c r="BM96" s="815">
        <v>0</v>
      </c>
      <c r="BN96" s="44">
        <f t="shared" si="114"/>
        <v>0</v>
      </c>
      <c r="BO96" s="432"/>
      <c r="BP96" s="432"/>
      <c r="BQ96" s="432"/>
      <c r="BR96" s="432"/>
      <c r="BS96" s="432"/>
      <c r="BT96" s="432"/>
      <c r="BU96" s="818"/>
      <c r="BV96" s="819"/>
      <c r="BW96" s="819"/>
      <c r="BX96" s="819"/>
      <c r="BY96" s="819"/>
      <c r="BZ96" s="819"/>
      <c r="CA96" s="819"/>
      <c r="CB96" s="819"/>
      <c r="CC96" s="820"/>
    </row>
    <row r="97" spans="1:81" s="58" customFormat="1" ht="40.200000000000003" customHeight="1" x14ac:dyDescent="0.3">
      <c r="A97" s="34"/>
      <c r="B97" s="886"/>
      <c r="C97" s="869"/>
      <c r="D97" s="872"/>
      <c r="E97" s="852"/>
      <c r="F97" s="852"/>
      <c r="G97" s="852"/>
      <c r="H97" s="852"/>
      <c r="I97" s="852"/>
      <c r="J97" s="813"/>
      <c r="K97" s="855"/>
      <c r="L97" s="858"/>
      <c r="M97" s="861"/>
      <c r="N97" s="837"/>
      <c r="O97" s="840"/>
      <c r="P97" s="864"/>
      <c r="Q97" s="867"/>
      <c r="R97" s="813"/>
      <c r="S97" s="39"/>
      <c r="T97" s="236"/>
      <c r="U97" s="236"/>
      <c r="V97" s="236"/>
      <c r="W97" s="39"/>
      <c r="X97" s="31"/>
      <c r="Y97" s="31"/>
      <c r="Z97" s="31"/>
      <c r="AA97" s="31"/>
      <c r="AB97" s="813"/>
      <c r="AC97" s="828"/>
      <c r="AD97" s="51">
        <f t="shared" si="82"/>
        <v>0</v>
      </c>
      <c r="AE97" s="51">
        <f t="shared" si="82"/>
        <v>0</v>
      </c>
      <c r="AF97" s="51">
        <f t="shared" si="82"/>
        <v>0</v>
      </c>
      <c r="AG97" s="51">
        <f t="shared" si="82"/>
        <v>0</v>
      </c>
      <c r="AH97" s="51">
        <f t="shared" si="82"/>
        <v>0</v>
      </c>
      <c r="AI97" s="51">
        <f t="shared" si="82"/>
        <v>0</v>
      </c>
      <c r="AJ97" s="51">
        <f t="shared" si="82"/>
        <v>0</v>
      </c>
      <c r="AK97" s="813"/>
      <c r="AL97" s="831"/>
      <c r="AM97" s="51">
        <f t="shared" si="111"/>
        <v>0</v>
      </c>
      <c r="AN97" s="257"/>
      <c r="AO97" s="257"/>
      <c r="AP97" s="257"/>
      <c r="AQ97" s="257"/>
      <c r="AR97" s="257"/>
      <c r="AS97" s="257"/>
      <c r="AT97" s="813"/>
      <c r="AU97" s="834"/>
      <c r="AV97" s="51">
        <f t="shared" si="112"/>
        <v>0</v>
      </c>
      <c r="AW97" s="257"/>
      <c r="AX97" s="257"/>
      <c r="AY97" s="257"/>
      <c r="AZ97" s="257"/>
      <c r="BA97" s="257"/>
      <c r="BB97" s="257"/>
      <c r="BC97" s="813"/>
      <c r="BD97" s="810"/>
      <c r="BE97" s="51">
        <f t="shared" si="113"/>
        <v>0</v>
      </c>
      <c r="BF97" s="257"/>
      <c r="BG97" s="257"/>
      <c r="BH97" s="257"/>
      <c r="BI97" s="257"/>
      <c r="BJ97" s="257"/>
      <c r="BK97" s="257"/>
      <c r="BL97" s="813"/>
      <c r="BM97" s="816"/>
      <c r="BN97" s="51">
        <f t="shared" si="114"/>
        <v>0</v>
      </c>
      <c r="BO97" s="257"/>
      <c r="BP97" s="257"/>
      <c r="BQ97" s="257"/>
      <c r="BR97" s="257"/>
      <c r="BS97" s="257"/>
      <c r="BT97" s="257"/>
      <c r="BU97" s="821"/>
      <c r="BV97" s="822"/>
      <c r="BW97" s="822"/>
      <c r="BX97" s="822"/>
      <c r="BY97" s="822"/>
      <c r="BZ97" s="822"/>
      <c r="CA97" s="822"/>
      <c r="CB97" s="822"/>
      <c r="CC97" s="823"/>
    </row>
    <row r="98" spans="1:81" s="58" customFormat="1" ht="40.200000000000003" customHeight="1" x14ac:dyDescent="0.3">
      <c r="A98" s="34"/>
      <c r="B98" s="886"/>
      <c r="C98" s="869"/>
      <c r="D98" s="872"/>
      <c r="E98" s="852"/>
      <c r="F98" s="852"/>
      <c r="G98" s="852"/>
      <c r="H98" s="852"/>
      <c r="I98" s="852"/>
      <c r="J98" s="813"/>
      <c r="K98" s="855"/>
      <c r="L98" s="858"/>
      <c r="M98" s="861"/>
      <c r="N98" s="837"/>
      <c r="O98" s="840"/>
      <c r="P98" s="864"/>
      <c r="Q98" s="867"/>
      <c r="R98" s="813"/>
      <c r="S98" s="39"/>
      <c r="T98" s="236"/>
      <c r="U98" s="236"/>
      <c r="V98" s="236"/>
      <c r="W98" s="39"/>
      <c r="X98" s="31"/>
      <c r="Y98" s="31"/>
      <c r="Z98" s="31"/>
      <c r="AA98" s="31"/>
      <c r="AB98" s="813"/>
      <c r="AC98" s="828"/>
      <c r="AD98" s="51">
        <f t="shared" si="82"/>
        <v>0</v>
      </c>
      <c r="AE98" s="51">
        <f t="shared" si="82"/>
        <v>0</v>
      </c>
      <c r="AF98" s="51">
        <f t="shared" si="82"/>
        <v>0</v>
      </c>
      <c r="AG98" s="51">
        <f t="shared" si="82"/>
        <v>0</v>
      </c>
      <c r="AH98" s="51">
        <f t="shared" si="82"/>
        <v>0</v>
      </c>
      <c r="AI98" s="51">
        <f t="shared" si="82"/>
        <v>0</v>
      </c>
      <c r="AJ98" s="51">
        <f t="shared" si="82"/>
        <v>0</v>
      </c>
      <c r="AK98" s="813"/>
      <c r="AL98" s="831"/>
      <c r="AM98" s="51">
        <f t="shared" si="111"/>
        <v>0</v>
      </c>
      <c r="AN98" s="257"/>
      <c r="AO98" s="257"/>
      <c r="AP98" s="257"/>
      <c r="AQ98" s="257"/>
      <c r="AR98" s="257"/>
      <c r="AS98" s="257"/>
      <c r="AT98" s="813"/>
      <c r="AU98" s="834"/>
      <c r="AV98" s="51">
        <f t="shared" si="112"/>
        <v>0</v>
      </c>
      <c r="AW98" s="257"/>
      <c r="AX98" s="257"/>
      <c r="AY98" s="257"/>
      <c r="AZ98" s="257"/>
      <c r="BA98" s="257"/>
      <c r="BB98" s="257"/>
      <c r="BC98" s="813"/>
      <c r="BD98" s="810"/>
      <c r="BE98" s="51">
        <f t="shared" si="113"/>
        <v>0</v>
      </c>
      <c r="BF98" s="257"/>
      <c r="BG98" s="257"/>
      <c r="BH98" s="257"/>
      <c r="BI98" s="257"/>
      <c r="BJ98" s="257"/>
      <c r="BK98" s="257"/>
      <c r="BL98" s="813"/>
      <c r="BM98" s="816"/>
      <c r="BN98" s="51">
        <f t="shared" si="114"/>
        <v>0</v>
      </c>
      <c r="BO98" s="257"/>
      <c r="BP98" s="257"/>
      <c r="BQ98" s="257"/>
      <c r="BR98" s="257"/>
      <c r="BS98" s="257"/>
      <c r="BT98" s="257"/>
      <c r="BU98" s="821"/>
      <c r="BV98" s="822"/>
      <c r="BW98" s="822"/>
      <c r="BX98" s="822"/>
      <c r="BY98" s="822"/>
      <c r="BZ98" s="822"/>
      <c r="CA98" s="822"/>
      <c r="CB98" s="822"/>
      <c r="CC98" s="823"/>
    </row>
    <row r="99" spans="1:81" s="58" customFormat="1" ht="40.200000000000003" customHeight="1" thickBot="1" x14ac:dyDescent="0.35">
      <c r="A99" s="34"/>
      <c r="B99" s="886"/>
      <c r="C99" s="870"/>
      <c r="D99" s="873"/>
      <c r="E99" s="853"/>
      <c r="F99" s="853"/>
      <c r="G99" s="853"/>
      <c r="H99" s="853"/>
      <c r="I99" s="853"/>
      <c r="J99" s="814"/>
      <c r="K99" s="856"/>
      <c r="L99" s="859"/>
      <c r="M99" s="862"/>
      <c r="N99" s="838"/>
      <c r="O99" s="841"/>
      <c r="P99" s="865"/>
      <c r="Q99" s="874"/>
      <c r="R99" s="814"/>
      <c r="S99" s="232"/>
      <c r="T99" s="237"/>
      <c r="U99" s="237"/>
      <c r="V99" s="237"/>
      <c r="W99" s="232"/>
      <c r="X99" s="260"/>
      <c r="Y99" s="260"/>
      <c r="Z99" s="260"/>
      <c r="AA99" s="260"/>
      <c r="AB99" s="814"/>
      <c r="AC99" s="829"/>
      <c r="AD99" s="46">
        <f t="shared" si="82"/>
        <v>0</v>
      </c>
      <c r="AE99" s="46">
        <f t="shared" si="82"/>
        <v>0</v>
      </c>
      <c r="AF99" s="46">
        <f t="shared" si="82"/>
        <v>0</v>
      </c>
      <c r="AG99" s="46">
        <f t="shared" si="82"/>
        <v>0</v>
      </c>
      <c r="AH99" s="46">
        <f t="shared" si="82"/>
        <v>0</v>
      </c>
      <c r="AI99" s="46">
        <f t="shared" si="82"/>
        <v>0</v>
      </c>
      <c r="AJ99" s="46">
        <f t="shared" si="82"/>
        <v>0</v>
      </c>
      <c r="AK99" s="814"/>
      <c r="AL99" s="832"/>
      <c r="AM99" s="46">
        <f t="shared" si="111"/>
        <v>0</v>
      </c>
      <c r="AN99" s="49"/>
      <c r="AO99" s="49"/>
      <c r="AP99" s="49"/>
      <c r="AQ99" s="49"/>
      <c r="AR99" s="49"/>
      <c r="AS99" s="49"/>
      <c r="AT99" s="814"/>
      <c r="AU99" s="835"/>
      <c r="AV99" s="46">
        <f t="shared" si="112"/>
        <v>0</v>
      </c>
      <c r="AW99" s="49"/>
      <c r="AX99" s="49"/>
      <c r="AY99" s="49"/>
      <c r="AZ99" s="49"/>
      <c r="BA99" s="49"/>
      <c r="BB99" s="49"/>
      <c r="BC99" s="814"/>
      <c r="BD99" s="811"/>
      <c r="BE99" s="46">
        <f t="shared" si="113"/>
        <v>0</v>
      </c>
      <c r="BF99" s="49"/>
      <c r="BG99" s="49"/>
      <c r="BH99" s="49"/>
      <c r="BI99" s="49"/>
      <c r="BJ99" s="49"/>
      <c r="BK99" s="49"/>
      <c r="BL99" s="814"/>
      <c r="BM99" s="817"/>
      <c r="BN99" s="46">
        <f t="shared" si="114"/>
        <v>0</v>
      </c>
      <c r="BO99" s="49"/>
      <c r="BP99" s="49"/>
      <c r="BQ99" s="49"/>
      <c r="BR99" s="49"/>
      <c r="BS99" s="49"/>
      <c r="BT99" s="49"/>
      <c r="BU99" s="824"/>
      <c r="BV99" s="825"/>
      <c r="BW99" s="825"/>
      <c r="BX99" s="825"/>
      <c r="BY99" s="825"/>
      <c r="BZ99" s="825"/>
      <c r="CA99" s="825"/>
      <c r="CB99" s="825"/>
      <c r="CC99" s="826"/>
    </row>
    <row r="100" spans="1:81" s="58" customFormat="1" ht="40.200000000000003" customHeight="1" thickTop="1" x14ac:dyDescent="0.3">
      <c r="A100" s="34"/>
      <c r="B100" s="886"/>
      <c r="C100" s="868" t="s">
        <v>47</v>
      </c>
      <c r="D100" s="871">
        <v>2201</v>
      </c>
      <c r="E100" s="851" t="s">
        <v>3922</v>
      </c>
      <c r="F100" s="851">
        <v>220100</v>
      </c>
      <c r="G100" s="851" t="s">
        <v>4505</v>
      </c>
      <c r="H100" s="851" t="s">
        <v>4506</v>
      </c>
      <c r="I100" s="851">
        <v>2022004540032</v>
      </c>
      <c r="J100" s="812">
        <v>19</v>
      </c>
      <c r="K100" s="854" t="str">
        <f>+[2]Metas!K24</f>
        <v>Estudiantes beneficiados con transporte escolar convencional y no convencional (como canoas, mulas, bicicletas, etc.) con apoyo departamental</v>
      </c>
      <c r="L100" s="857">
        <v>2500</v>
      </c>
      <c r="M100" s="860">
        <f>SUM(N100:Q100)</f>
        <v>2500</v>
      </c>
      <c r="N100" s="836"/>
      <c r="O100" s="839"/>
      <c r="P100" s="863"/>
      <c r="Q100" s="866">
        <v>2500</v>
      </c>
      <c r="R100" s="812">
        <f t="shared" ref="R100" si="122">+$J100</f>
        <v>19</v>
      </c>
      <c r="S100" s="231" t="s">
        <v>4507</v>
      </c>
      <c r="T100" s="235" t="s">
        <v>3822</v>
      </c>
      <c r="U100" s="235" t="s">
        <v>3827</v>
      </c>
      <c r="V100" s="235" t="s">
        <v>3831</v>
      </c>
      <c r="W100" s="231" t="s">
        <v>4508</v>
      </c>
      <c r="X100" s="256" t="s">
        <v>4509</v>
      </c>
      <c r="Y100" s="256" t="s">
        <v>4510</v>
      </c>
      <c r="Z100" s="256"/>
      <c r="AA100" s="256"/>
      <c r="AB100" s="812">
        <f t="shared" ref="AB100" si="123">+$J100</f>
        <v>19</v>
      </c>
      <c r="AC100" s="827">
        <f t="shared" ref="AC100" si="124">+L100</f>
        <v>2500</v>
      </c>
      <c r="AD100" s="44">
        <f t="shared" si="82"/>
        <v>4800</v>
      </c>
      <c r="AE100" s="44">
        <f t="shared" si="82"/>
        <v>400</v>
      </c>
      <c r="AF100" s="44">
        <f t="shared" si="82"/>
        <v>2500</v>
      </c>
      <c r="AG100" s="44">
        <f t="shared" si="82"/>
        <v>0</v>
      </c>
      <c r="AH100" s="44">
        <f t="shared" si="82"/>
        <v>0</v>
      </c>
      <c r="AI100" s="44">
        <f t="shared" si="82"/>
        <v>1900</v>
      </c>
      <c r="AJ100" s="44">
        <f t="shared" si="82"/>
        <v>0</v>
      </c>
      <c r="AK100" s="812">
        <f t="shared" ref="AK100" si="125">+$J100</f>
        <v>19</v>
      </c>
      <c r="AL100" s="830">
        <f>+N100</f>
        <v>0</v>
      </c>
      <c r="AM100" s="44">
        <f t="shared" si="111"/>
        <v>1200</v>
      </c>
      <c r="AN100" s="336">
        <v>100</v>
      </c>
      <c r="AO100" s="432">
        <v>625</v>
      </c>
      <c r="AP100" s="432">
        <v>0</v>
      </c>
      <c r="AQ100" s="432">
        <v>0</v>
      </c>
      <c r="AR100" s="432">
        <v>475</v>
      </c>
      <c r="AS100" s="432">
        <v>0</v>
      </c>
      <c r="AT100" s="812">
        <f t="shared" ref="AT100" si="126">+$J100</f>
        <v>19</v>
      </c>
      <c r="AU100" s="833">
        <f>+O100</f>
        <v>0</v>
      </c>
      <c r="AV100" s="44">
        <f t="shared" si="112"/>
        <v>1200</v>
      </c>
      <c r="AW100" s="336">
        <v>100</v>
      </c>
      <c r="AX100" s="432">
        <v>625</v>
      </c>
      <c r="AY100" s="432">
        <v>0</v>
      </c>
      <c r="AZ100" s="432">
        <v>0</v>
      </c>
      <c r="BA100" s="432">
        <v>475</v>
      </c>
      <c r="BB100" s="432">
        <v>0</v>
      </c>
      <c r="BC100" s="812">
        <f t="shared" ref="BC100" si="127">+$J100</f>
        <v>19</v>
      </c>
      <c r="BD100" s="809">
        <f>+P100</f>
        <v>0</v>
      </c>
      <c r="BE100" s="44">
        <f t="shared" si="113"/>
        <v>1200</v>
      </c>
      <c r="BF100" s="336">
        <v>100</v>
      </c>
      <c r="BG100" s="432">
        <v>625</v>
      </c>
      <c r="BH100" s="432">
        <v>0</v>
      </c>
      <c r="BI100" s="432">
        <v>0</v>
      </c>
      <c r="BJ100" s="432">
        <v>475</v>
      </c>
      <c r="BK100" s="432">
        <v>0</v>
      </c>
      <c r="BL100" s="812">
        <f t="shared" ref="BL100" si="128">+$J100</f>
        <v>19</v>
      </c>
      <c r="BM100" s="815">
        <f>+Q100</f>
        <v>2500</v>
      </c>
      <c r="BN100" s="44">
        <f t="shared" si="114"/>
        <v>1200</v>
      </c>
      <c r="BO100" s="336">
        <v>100</v>
      </c>
      <c r="BP100" s="432">
        <v>625</v>
      </c>
      <c r="BQ100" s="432">
        <v>0</v>
      </c>
      <c r="BR100" s="432">
        <v>0</v>
      </c>
      <c r="BS100" s="432">
        <v>475</v>
      </c>
      <c r="BT100" s="432">
        <v>0</v>
      </c>
      <c r="BU100" s="818"/>
      <c r="BV100" s="819"/>
      <c r="BW100" s="819"/>
      <c r="BX100" s="819"/>
      <c r="BY100" s="819"/>
      <c r="BZ100" s="819"/>
      <c r="CA100" s="819"/>
      <c r="CB100" s="819"/>
      <c r="CC100" s="820"/>
    </row>
    <row r="101" spans="1:81" s="58" customFormat="1" ht="40.200000000000003" customHeight="1" x14ac:dyDescent="0.3">
      <c r="A101" s="34"/>
      <c r="B101" s="886"/>
      <c r="C101" s="869"/>
      <c r="D101" s="872"/>
      <c r="E101" s="852"/>
      <c r="F101" s="852"/>
      <c r="G101" s="852"/>
      <c r="H101" s="852"/>
      <c r="I101" s="852"/>
      <c r="J101" s="813"/>
      <c r="K101" s="855"/>
      <c r="L101" s="858"/>
      <c r="M101" s="861"/>
      <c r="N101" s="837"/>
      <c r="O101" s="840"/>
      <c r="P101" s="864"/>
      <c r="Q101" s="867"/>
      <c r="R101" s="813"/>
      <c r="S101" s="39" t="s">
        <v>4511</v>
      </c>
      <c r="T101" s="236" t="s">
        <v>3821</v>
      </c>
      <c r="U101" s="236" t="s">
        <v>3828</v>
      </c>
      <c r="V101" s="236" t="s">
        <v>3830</v>
      </c>
      <c r="W101" s="39" t="s">
        <v>4512</v>
      </c>
      <c r="X101" s="31" t="s">
        <v>4513</v>
      </c>
      <c r="Y101" s="31">
        <v>45291</v>
      </c>
      <c r="Z101" s="31"/>
      <c r="AA101" s="31"/>
      <c r="AB101" s="813"/>
      <c r="AC101" s="828"/>
      <c r="AD101" s="51">
        <f t="shared" si="82"/>
        <v>0</v>
      </c>
      <c r="AE101" s="51">
        <f t="shared" si="82"/>
        <v>0</v>
      </c>
      <c r="AF101" s="51">
        <f t="shared" si="82"/>
        <v>0</v>
      </c>
      <c r="AG101" s="51">
        <f t="shared" si="82"/>
        <v>0</v>
      </c>
      <c r="AH101" s="51">
        <f t="shared" si="82"/>
        <v>0</v>
      </c>
      <c r="AI101" s="51">
        <f t="shared" si="82"/>
        <v>0</v>
      </c>
      <c r="AJ101" s="51">
        <f t="shared" si="82"/>
        <v>0</v>
      </c>
      <c r="AK101" s="813"/>
      <c r="AL101" s="831"/>
      <c r="AM101" s="51">
        <f t="shared" si="111"/>
        <v>0</v>
      </c>
      <c r="AN101" s="257"/>
      <c r="AO101" s="257"/>
      <c r="AP101" s="257"/>
      <c r="AQ101" s="257"/>
      <c r="AR101" s="257"/>
      <c r="AS101" s="257"/>
      <c r="AT101" s="813"/>
      <c r="AU101" s="834"/>
      <c r="AV101" s="51">
        <f t="shared" si="112"/>
        <v>0</v>
      </c>
      <c r="AW101" s="257"/>
      <c r="AX101" s="257"/>
      <c r="AY101" s="257"/>
      <c r="AZ101" s="257"/>
      <c r="BA101" s="257"/>
      <c r="BB101" s="257"/>
      <c r="BC101" s="813"/>
      <c r="BD101" s="810"/>
      <c r="BE101" s="51">
        <f t="shared" si="113"/>
        <v>0</v>
      </c>
      <c r="BF101" s="257"/>
      <c r="BG101" s="257"/>
      <c r="BH101" s="257"/>
      <c r="BI101" s="257"/>
      <c r="BJ101" s="257"/>
      <c r="BK101" s="257"/>
      <c r="BL101" s="813"/>
      <c r="BM101" s="816"/>
      <c r="BN101" s="51">
        <f t="shared" si="114"/>
        <v>0</v>
      </c>
      <c r="BO101" s="257"/>
      <c r="BP101" s="257"/>
      <c r="BQ101" s="257">
        <v>0</v>
      </c>
      <c r="BR101" s="257">
        <v>0</v>
      </c>
      <c r="BS101" s="257"/>
      <c r="BT101" s="257">
        <v>0</v>
      </c>
      <c r="BU101" s="821"/>
      <c r="BV101" s="822"/>
      <c r="BW101" s="822"/>
      <c r="BX101" s="822"/>
      <c r="BY101" s="822"/>
      <c r="BZ101" s="822"/>
      <c r="CA101" s="822"/>
      <c r="CB101" s="822"/>
      <c r="CC101" s="823"/>
    </row>
    <row r="102" spans="1:81" s="58" customFormat="1" ht="40.200000000000003" customHeight="1" x14ac:dyDescent="0.3">
      <c r="A102" s="34"/>
      <c r="B102" s="886"/>
      <c r="C102" s="869"/>
      <c r="D102" s="872"/>
      <c r="E102" s="852"/>
      <c r="F102" s="852"/>
      <c r="G102" s="852"/>
      <c r="H102" s="852"/>
      <c r="I102" s="852"/>
      <c r="J102" s="813"/>
      <c r="K102" s="855"/>
      <c r="L102" s="858"/>
      <c r="M102" s="861"/>
      <c r="N102" s="837"/>
      <c r="O102" s="840"/>
      <c r="P102" s="864"/>
      <c r="Q102" s="867"/>
      <c r="R102" s="813"/>
      <c r="S102" s="39"/>
      <c r="T102" s="236"/>
      <c r="U102" s="236"/>
      <c r="V102" s="236"/>
      <c r="W102" s="39"/>
      <c r="X102" s="31"/>
      <c r="Y102" s="31"/>
      <c r="Z102" s="31"/>
      <c r="AA102" s="31"/>
      <c r="AB102" s="813"/>
      <c r="AC102" s="828"/>
      <c r="AD102" s="51">
        <f t="shared" si="82"/>
        <v>0</v>
      </c>
      <c r="AE102" s="51">
        <f t="shared" si="82"/>
        <v>0</v>
      </c>
      <c r="AF102" s="51">
        <f t="shared" si="82"/>
        <v>0</v>
      </c>
      <c r="AG102" s="51">
        <f t="shared" si="82"/>
        <v>0</v>
      </c>
      <c r="AH102" s="51">
        <f t="shared" si="82"/>
        <v>0</v>
      </c>
      <c r="AI102" s="51">
        <f t="shared" si="82"/>
        <v>0</v>
      </c>
      <c r="AJ102" s="51">
        <f t="shared" si="82"/>
        <v>0</v>
      </c>
      <c r="AK102" s="813"/>
      <c r="AL102" s="831"/>
      <c r="AM102" s="51">
        <f t="shared" si="111"/>
        <v>0</v>
      </c>
      <c r="AN102" s="257"/>
      <c r="AO102" s="257"/>
      <c r="AP102" s="257"/>
      <c r="AQ102" s="257"/>
      <c r="AR102" s="257"/>
      <c r="AS102" s="257"/>
      <c r="AT102" s="813"/>
      <c r="AU102" s="834"/>
      <c r="AV102" s="51">
        <f t="shared" si="112"/>
        <v>0</v>
      </c>
      <c r="AW102" s="257"/>
      <c r="AX102" s="257"/>
      <c r="AY102" s="257"/>
      <c r="AZ102" s="257"/>
      <c r="BA102" s="257"/>
      <c r="BB102" s="257"/>
      <c r="BC102" s="813"/>
      <c r="BD102" s="810"/>
      <c r="BE102" s="51">
        <f t="shared" si="113"/>
        <v>0</v>
      </c>
      <c r="BF102" s="257"/>
      <c r="BG102" s="257"/>
      <c r="BH102" s="257"/>
      <c r="BI102" s="257"/>
      <c r="BJ102" s="257"/>
      <c r="BK102" s="257"/>
      <c r="BL102" s="813"/>
      <c r="BM102" s="816"/>
      <c r="BN102" s="51">
        <f t="shared" si="114"/>
        <v>0</v>
      </c>
      <c r="BO102" s="257"/>
      <c r="BP102" s="257"/>
      <c r="BQ102" s="257"/>
      <c r="BR102" s="257"/>
      <c r="BS102" s="257"/>
      <c r="BT102" s="257"/>
      <c r="BU102" s="821"/>
      <c r="BV102" s="822"/>
      <c r="BW102" s="822"/>
      <c r="BX102" s="822"/>
      <c r="BY102" s="822"/>
      <c r="BZ102" s="822"/>
      <c r="CA102" s="822"/>
      <c r="CB102" s="822"/>
      <c r="CC102" s="823"/>
    </row>
    <row r="103" spans="1:81" s="58" customFormat="1" ht="40.200000000000003" customHeight="1" thickBot="1" x14ac:dyDescent="0.35">
      <c r="A103" s="34"/>
      <c r="B103" s="886"/>
      <c r="C103" s="869"/>
      <c r="D103" s="873"/>
      <c r="E103" s="853"/>
      <c r="F103" s="853"/>
      <c r="G103" s="853"/>
      <c r="H103" s="853"/>
      <c r="I103" s="853"/>
      <c r="J103" s="814"/>
      <c r="K103" s="856"/>
      <c r="L103" s="859"/>
      <c r="M103" s="862"/>
      <c r="N103" s="838"/>
      <c r="O103" s="841"/>
      <c r="P103" s="865"/>
      <c r="Q103" s="874"/>
      <c r="R103" s="814"/>
      <c r="S103" s="232"/>
      <c r="T103" s="237"/>
      <c r="U103" s="237"/>
      <c r="V103" s="237"/>
      <c r="W103" s="232"/>
      <c r="X103" s="260"/>
      <c r="Y103" s="260"/>
      <c r="Z103" s="260"/>
      <c r="AA103" s="260"/>
      <c r="AB103" s="814"/>
      <c r="AC103" s="829"/>
      <c r="AD103" s="46">
        <f t="shared" si="82"/>
        <v>0</v>
      </c>
      <c r="AE103" s="46">
        <f t="shared" si="82"/>
        <v>0</v>
      </c>
      <c r="AF103" s="46">
        <f t="shared" si="82"/>
        <v>0</v>
      </c>
      <c r="AG103" s="46">
        <f t="shared" si="82"/>
        <v>0</v>
      </c>
      <c r="AH103" s="46">
        <f t="shared" si="82"/>
        <v>0</v>
      </c>
      <c r="AI103" s="46">
        <f t="shared" si="82"/>
        <v>0</v>
      </c>
      <c r="AJ103" s="46">
        <f t="shared" si="82"/>
        <v>0</v>
      </c>
      <c r="AK103" s="814"/>
      <c r="AL103" s="832"/>
      <c r="AM103" s="46">
        <f t="shared" si="111"/>
        <v>0</v>
      </c>
      <c r="AN103" s="49"/>
      <c r="AO103" s="49"/>
      <c r="AP103" s="49"/>
      <c r="AQ103" s="49"/>
      <c r="AR103" s="49"/>
      <c r="AS103" s="49"/>
      <c r="AT103" s="814"/>
      <c r="AU103" s="835"/>
      <c r="AV103" s="46">
        <f t="shared" si="112"/>
        <v>0</v>
      </c>
      <c r="AW103" s="49"/>
      <c r="AX103" s="49"/>
      <c r="AY103" s="49"/>
      <c r="AZ103" s="49"/>
      <c r="BA103" s="49"/>
      <c r="BB103" s="49"/>
      <c r="BC103" s="814"/>
      <c r="BD103" s="811"/>
      <c r="BE103" s="46">
        <f t="shared" si="113"/>
        <v>0</v>
      </c>
      <c r="BF103" s="49"/>
      <c r="BG103" s="49"/>
      <c r="BH103" s="49"/>
      <c r="BI103" s="49"/>
      <c r="BJ103" s="49"/>
      <c r="BK103" s="49"/>
      <c r="BL103" s="814"/>
      <c r="BM103" s="817"/>
      <c r="BN103" s="46">
        <f t="shared" si="114"/>
        <v>0</v>
      </c>
      <c r="BO103" s="49"/>
      <c r="BP103" s="49"/>
      <c r="BQ103" s="49"/>
      <c r="BR103" s="49"/>
      <c r="BS103" s="49"/>
      <c r="BT103" s="49"/>
      <c r="BU103" s="824"/>
      <c r="BV103" s="825"/>
      <c r="BW103" s="825"/>
      <c r="BX103" s="825"/>
      <c r="BY103" s="825"/>
      <c r="BZ103" s="825"/>
      <c r="CA103" s="825"/>
      <c r="CB103" s="825"/>
      <c r="CC103" s="826"/>
    </row>
    <row r="104" spans="1:81" s="58" customFormat="1" ht="40.200000000000003" customHeight="1" thickTop="1" x14ac:dyDescent="0.3">
      <c r="A104" s="34"/>
      <c r="B104" s="886"/>
      <c r="C104" s="869"/>
      <c r="D104" s="871">
        <v>2201</v>
      </c>
      <c r="E104" s="851" t="s">
        <v>3922</v>
      </c>
      <c r="F104" s="851">
        <v>2201028</v>
      </c>
      <c r="G104" s="851" t="s">
        <v>4514</v>
      </c>
      <c r="H104" s="851" t="s">
        <v>4515</v>
      </c>
      <c r="I104" s="851">
        <v>2022004540030</v>
      </c>
      <c r="J104" s="812">
        <v>20</v>
      </c>
      <c r="K104" s="854" t="str">
        <f>+[2]Metas!K25</f>
        <v>Estudiantes por año beneficiados con el programa de Alimentación Escolar</v>
      </c>
      <c r="L104" s="857">
        <v>116384</v>
      </c>
      <c r="M104" s="860">
        <f>SUM(N104:Q104)/4</f>
        <v>116384</v>
      </c>
      <c r="N104" s="836">
        <v>116384</v>
      </c>
      <c r="O104" s="839">
        <v>116384</v>
      </c>
      <c r="P104" s="863">
        <v>116384</v>
      </c>
      <c r="Q104" s="866">
        <v>116384</v>
      </c>
      <c r="R104" s="812">
        <f t="shared" ref="R104" si="129">+$J104</f>
        <v>20</v>
      </c>
      <c r="S104" s="231" t="s">
        <v>4516</v>
      </c>
      <c r="T104" s="235" t="s">
        <v>3821</v>
      </c>
      <c r="U104" s="235" t="s">
        <v>3826</v>
      </c>
      <c r="V104" s="235" t="s">
        <v>3830</v>
      </c>
      <c r="W104" s="231" t="s">
        <v>4517</v>
      </c>
      <c r="X104" s="256">
        <v>44967</v>
      </c>
      <c r="Y104" s="256">
        <v>45257</v>
      </c>
      <c r="Z104" s="256">
        <v>44602</v>
      </c>
      <c r="AA104" s="256" t="s">
        <v>4518</v>
      </c>
      <c r="AB104" s="812">
        <f t="shared" ref="AB104" si="130">+$J104</f>
        <v>20</v>
      </c>
      <c r="AC104" s="827">
        <f t="shared" ref="AC104" si="131">+L104</f>
        <v>116384</v>
      </c>
      <c r="AD104" s="44">
        <f t="shared" si="82"/>
        <v>55100</v>
      </c>
      <c r="AE104" s="44">
        <f t="shared" si="82"/>
        <v>0</v>
      </c>
      <c r="AF104" s="44">
        <f t="shared" si="82"/>
        <v>14400</v>
      </c>
      <c r="AG104" s="44">
        <f t="shared" si="82"/>
        <v>37500</v>
      </c>
      <c r="AH104" s="44">
        <f t="shared" si="82"/>
        <v>0</v>
      </c>
      <c r="AI104" s="44">
        <f t="shared" si="82"/>
        <v>3200</v>
      </c>
      <c r="AJ104" s="44">
        <f t="shared" si="82"/>
        <v>0</v>
      </c>
      <c r="AK104" s="812">
        <f t="shared" ref="AK104" si="132">+$J104</f>
        <v>20</v>
      </c>
      <c r="AL104" s="830">
        <f>+N104</f>
        <v>116384</v>
      </c>
      <c r="AM104" s="44">
        <f t="shared" si="111"/>
        <v>13775</v>
      </c>
      <c r="AN104" s="336">
        <v>0</v>
      </c>
      <c r="AO104" s="432">
        <v>3600</v>
      </c>
      <c r="AP104" s="432">
        <v>9375</v>
      </c>
      <c r="AQ104" s="432">
        <v>0</v>
      </c>
      <c r="AR104" s="432">
        <v>800</v>
      </c>
      <c r="AS104" s="432">
        <v>0</v>
      </c>
      <c r="AT104" s="812">
        <f t="shared" ref="AT104" si="133">+$J104</f>
        <v>20</v>
      </c>
      <c r="AU104" s="833">
        <f>+O104</f>
        <v>116384</v>
      </c>
      <c r="AV104" s="44">
        <f t="shared" si="112"/>
        <v>13775</v>
      </c>
      <c r="AW104" s="336">
        <v>0</v>
      </c>
      <c r="AX104" s="432">
        <v>3600</v>
      </c>
      <c r="AY104" s="432">
        <v>9375</v>
      </c>
      <c r="AZ104" s="432">
        <v>0</v>
      </c>
      <c r="BA104" s="432">
        <v>800</v>
      </c>
      <c r="BB104" s="432">
        <v>0</v>
      </c>
      <c r="BC104" s="812">
        <f t="shared" ref="BC104" si="134">+$J104</f>
        <v>20</v>
      </c>
      <c r="BD104" s="809">
        <f>+P104</f>
        <v>116384</v>
      </c>
      <c r="BE104" s="44">
        <f t="shared" si="113"/>
        <v>13775</v>
      </c>
      <c r="BF104" s="336">
        <v>0</v>
      </c>
      <c r="BG104" s="432">
        <v>3600</v>
      </c>
      <c r="BH104" s="432">
        <v>9375</v>
      </c>
      <c r="BI104" s="432">
        <v>0</v>
      </c>
      <c r="BJ104" s="432">
        <v>800</v>
      </c>
      <c r="BK104" s="432">
        <v>0</v>
      </c>
      <c r="BL104" s="812">
        <f t="shared" ref="BL104" si="135">+$J104</f>
        <v>20</v>
      </c>
      <c r="BM104" s="815">
        <f>+Q104</f>
        <v>116384</v>
      </c>
      <c r="BN104" s="44">
        <f t="shared" si="114"/>
        <v>13775</v>
      </c>
      <c r="BO104" s="336">
        <v>0</v>
      </c>
      <c r="BP104" s="432">
        <v>3600</v>
      </c>
      <c r="BQ104" s="432">
        <v>9375</v>
      </c>
      <c r="BR104" s="432">
        <v>0</v>
      </c>
      <c r="BS104" s="432">
        <v>800</v>
      </c>
      <c r="BT104" s="432">
        <v>0</v>
      </c>
      <c r="BU104" s="818"/>
      <c r="BV104" s="819"/>
      <c r="BW104" s="819"/>
      <c r="BX104" s="819"/>
      <c r="BY104" s="819"/>
      <c r="BZ104" s="819"/>
      <c r="CA104" s="819"/>
      <c r="CB104" s="819"/>
      <c r="CC104" s="820"/>
    </row>
    <row r="105" spans="1:81" s="58" customFormat="1" ht="40.200000000000003" customHeight="1" x14ac:dyDescent="0.3">
      <c r="A105" s="34"/>
      <c r="B105" s="886"/>
      <c r="C105" s="869"/>
      <c r="D105" s="872"/>
      <c r="E105" s="852"/>
      <c r="F105" s="852"/>
      <c r="G105" s="852"/>
      <c r="H105" s="852"/>
      <c r="I105" s="852"/>
      <c r="J105" s="813"/>
      <c r="K105" s="855"/>
      <c r="L105" s="858"/>
      <c r="M105" s="861"/>
      <c r="N105" s="837"/>
      <c r="O105" s="840"/>
      <c r="P105" s="864"/>
      <c r="Q105" s="867"/>
      <c r="R105" s="813"/>
      <c r="S105" s="39" t="s">
        <v>4519</v>
      </c>
      <c r="T105" s="236" t="s">
        <v>3821</v>
      </c>
      <c r="U105" s="236" t="s">
        <v>3826</v>
      </c>
      <c r="V105" s="236" t="s">
        <v>3830</v>
      </c>
      <c r="W105" s="39" t="s">
        <v>4520</v>
      </c>
      <c r="X105" s="31">
        <v>44967</v>
      </c>
      <c r="Y105" s="31">
        <v>45257</v>
      </c>
      <c r="Z105" s="31">
        <v>44602</v>
      </c>
      <c r="AA105" s="31" t="s">
        <v>4518</v>
      </c>
      <c r="AB105" s="813"/>
      <c r="AC105" s="828"/>
      <c r="AD105" s="51">
        <f t="shared" si="82"/>
        <v>0</v>
      </c>
      <c r="AE105" s="51">
        <f t="shared" si="82"/>
        <v>0</v>
      </c>
      <c r="AF105" s="51">
        <f t="shared" si="82"/>
        <v>0</v>
      </c>
      <c r="AG105" s="51">
        <f t="shared" si="82"/>
        <v>0</v>
      </c>
      <c r="AH105" s="51">
        <f t="shared" si="82"/>
        <v>0</v>
      </c>
      <c r="AI105" s="51">
        <f t="shared" si="82"/>
        <v>0</v>
      </c>
      <c r="AJ105" s="51">
        <f t="shared" si="82"/>
        <v>0</v>
      </c>
      <c r="AK105" s="813"/>
      <c r="AL105" s="831"/>
      <c r="AM105" s="51">
        <f t="shared" si="111"/>
        <v>0</v>
      </c>
      <c r="AN105" s="257"/>
      <c r="AO105" s="257"/>
      <c r="AP105" s="257"/>
      <c r="AQ105" s="257"/>
      <c r="AR105" s="257"/>
      <c r="AS105" s="257"/>
      <c r="AT105" s="813"/>
      <c r="AU105" s="834"/>
      <c r="AV105" s="51">
        <f t="shared" si="112"/>
        <v>0</v>
      </c>
      <c r="AW105" s="257"/>
      <c r="AX105" s="257"/>
      <c r="AY105" s="257"/>
      <c r="AZ105" s="257"/>
      <c r="BA105" s="257"/>
      <c r="BB105" s="257"/>
      <c r="BC105" s="813"/>
      <c r="BD105" s="810"/>
      <c r="BE105" s="51">
        <f t="shared" si="113"/>
        <v>0</v>
      </c>
      <c r="BF105" s="257"/>
      <c r="BG105" s="257"/>
      <c r="BH105" s="257"/>
      <c r="BI105" s="257"/>
      <c r="BJ105" s="257"/>
      <c r="BK105" s="257"/>
      <c r="BL105" s="813"/>
      <c r="BM105" s="816"/>
      <c r="BN105" s="51">
        <f t="shared" si="114"/>
        <v>0</v>
      </c>
      <c r="BO105" s="257"/>
      <c r="BP105" s="257"/>
      <c r="BQ105" s="257"/>
      <c r="BR105" s="257">
        <v>0</v>
      </c>
      <c r="BS105" s="257"/>
      <c r="BT105" s="257">
        <v>0</v>
      </c>
      <c r="BU105" s="821"/>
      <c r="BV105" s="822"/>
      <c r="BW105" s="822"/>
      <c r="BX105" s="822"/>
      <c r="BY105" s="822"/>
      <c r="BZ105" s="822"/>
      <c r="CA105" s="822"/>
      <c r="CB105" s="822"/>
      <c r="CC105" s="823"/>
    </row>
    <row r="106" spans="1:81" s="58" customFormat="1" ht="40.200000000000003" customHeight="1" x14ac:dyDescent="0.3">
      <c r="A106" s="34"/>
      <c r="B106" s="886"/>
      <c r="C106" s="869"/>
      <c r="D106" s="872"/>
      <c r="E106" s="852"/>
      <c r="F106" s="852"/>
      <c r="G106" s="852"/>
      <c r="H106" s="852"/>
      <c r="I106" s="852"/>
      <c r="J106" s="813"/>
      <c r="K106" s="855"/>
      <c r="L106" s="858"/>
      <c r="M106" s="861"/>
      <c r="N106" s="837"/>
      <c r="O106" s="840"/>
      <c r="P106" s="864"/>
      <c r="Q106" s="867"/>
      <c r="R106" s="813"/>
      <c r="S106" s="39" t="s">
        <v>4521</v>
      </c>
      <c r="T106" s="236" t="s">
        <v>3821</v>
      </c>
      <c r="U106" s="236" t="s">
        <v>3826</v>
      </c>
      <c r="V106" s="236" t="s">
        <v>3830</v>
      </c>
      <c r="W106" s="39" t="s">
        <v>4522</v>
      </c>
      <c r="X106" s="31">
        <v>45017</v>
      </c>
      <c r="Y106" s="31">
        <v>45257</v>
      </c>
      <c r="Z106" s="31">
        <v>44658</v>
      </c>
      <c r="AA106" s="31">
        <v>44892</v>
      </c>
      <c r="AB106" s="813"/>
      <c r="AC106" s="828"/>
      <c r="AD106" s="51">
        <f t="shared" si="82"/>
        <v>0</v>
      </c>
      <c r="AE106" s="51">
        <f t="shared" si="82"/>
        <v>0</v>
      </c>
      <c r="AF106" s="51">
        <f t="shared" si="82"/>
        <v>0</v>
      </c>
      <c r="AG106" s="51">
        <f t="shared" si="82"/>
        <v>0</v>
      </c>
      <c r="AH106" s="51">
        <f t="shared" si="82"/>
        <v>0</v>
      </c>
      <c r="AI106" s="51">
        <f t="shared" si="82"/>
        <v>0</v>
      </c>
      <c r="AJ106" s="51">
        <f t="shared" si="82"/>
        <v>0</v>
      </c>
      <c r="AK106" s="813"/>
      <c r="AL106" s="831"/>
      <c r="AM106" s="51">
        <f t="shared" si="111"/>
        <v>0</v>
      </c>
      <c r="AN106" s="257"/>
      <c r="AO106" s="257"/>
      <c r="AP106" s="257"/>
      <c r="AQ106" s="257"/>
      <c r="AR106" s="257"/>
      <c r="AS106" s="257"/>
      <c r="AT106" s="813"/>
      <c r="AU106" s="834"/>
      <c r="AV106" s="51">
        <f t="shared" si="112"/>
        <v>0</v>
      </c>
      <c r="AW106" s="257"/>
      <c r="AX106" s="257"/>
      <c r="AY106" s="257"/>
      <c r="AZ106" s="257"/>
      <c r="BA106" s="257"/>
      <c r="BB106" s="257"/>
      <c r="BC106" s="813"/>
      <c r="BD106" s="810"/>
      <c r="BE106" s="51">
        <f t="shared" si="113"/>
        <v>0</v>
      </c>
      <c r="BF106" s="257"/>
      <c r="BG106" s="257"/>
      <c r="BH106" s="257"/>
      <c r="BI106" s="257"/>
      <c r="BJ106" s="257"/>
      <c r="BK106" s="257"/>
      <c r="BL106" s="813"/>
      <c r="BM106" s="816"/>
      <c r="BN106" s="51">
        <f t="shared" si="114"/>
        <v>0</v>
      </c>
      <c r="BO106" s="257"/>
      <c r="BP106" s="257"/>
      <c r="BQ106" s="257"/>
      <c r="BR106" s="257"/>
      <c r="BS106" s="257"/>
      <c r="BT106" s="257"/>
      <c r="BU106" s="821"/>
      <c r="BV106" s="822"/>
      <c r="BW106" s="822"/>
      <c r="BX106" s="822"/>
      <c r="BY106" s="822"/>
      <c r="BZ106" s="822"/>
      <c r="CA106" s="822"/>
      <c r="CB106" s="822"/>
      <c r="CC106" s="823"/>
    </row>
    <row r="107" spans="1:81" s="58" customFormat="1" ht="40.200000000000003" customHeight="1" thickBot="1" x14ac:dyDescent="0.35">
      <c r="A107" s="34"/>
      <c r="B107" s="886"/>
      <c r="C107" s="869"/>
      <c r="D107" s="873"/>
      <c r="E107" s="853"/>
      <c r="F107" s="853"/>
      <c r="G107" s="853"/>
      <c r="H107" s="853"/>
      <c r="I107" s="853"/>
      <c r="J107" s="814"/>
      <c r="K107" s="856"/>
      <c r="L107" s="859"/>
      <c r="M107" s="862"/>
      <c r="N107" s="838"/>
      <c r="O107" s="841"/>
      <c r="P107" s="865"/>
      <c r="Q107" s="874"/>
      <c r="R107" s="814"/>
      <c r="S107" s="232" t="s">
        <v>4523</v>
      </c>
      <c r="T107" s="237" t="s">
        <v>3821</v>
      </c>
      <c r="U107" s="237" t="s">
        <v>3826</v>
      </c>
      <c r="V107" s="237" t="s">
        <v>3830</v>
      </c>
      <c r="W107" s="232" t="s">
        <v>4524</v>
      </c>
      <c r="X107" s="260">
        <v>45114</v>
      </c>
      <c r="Y107" s="260">
        <v>45249</v>
      </c>
      <c r="Z107" s="260">
        <v>44750</v>
      </c>
      <c r="AA107" s="260">
        <v>44884</v>
      </c>
      <c r="AB107" s="814"/>
      <c r="AC107" s="829"/>
      <c r="AD107" s="46">
        <f t="shared" si="82"/>
        <v>0</v>
      </c>
      <c r="AE107" s="46">
        <f t="shared" si="82"/>
        <v>0</v>
      </c>
      <c r="AF107" s="46">
        <f t="shared" si="82"/>
        <v>0</v>
      </c>
      <c r="AG107" s="46">
        <f t="shared" si="82"/>
        <v>0</v>
      </c>
      <c r="AH107" s="46">
        <f t="shared" si="82"/>
        <v>0</v>
      </c>
      <c r="AI107" s="46">
        <f t="shared" si="82"/>
        <v>0</v>
      </c>
      <c r="AJ107" s="46">
        <f t="shared" si="82"/>
        <v>0</v>
      </c>
      <c r="AK107" s="814"/>
      <c r="AL107" s="832"/>
      <c r="AM107" s="46">
        <f t="shared" si="111"/>
        <v>0</v>
      </c>
      <c r="AN107" s="49"/>
      <c r="AO107" s="49"/>
      <c r="AP107" s="49"/>
      <c r="AQ107" s="49"/>
      <c r="AR107" s="49"/>
      <c r="AS107" s="49"/>
      <c r="AT107" s="814"/>
      <c r="AU107" s="835"/>
      <c r="AV107" s="46">
        <f t="shared" si="112"/>
        <v>0</v>
      </c>
      <c r="AW107" s="49"/>
      <c r="AX107" s="49"/>
      <c r="AY107" s="49"/>
      <c r="AZ107" s="49"/>
      <c r="BA107" s="49"/>
      <c r="BB107" s="49"/>
      <c r="BC107" s="814"/>
      <c r="BD107" s="811"/>
      <c r="BE107" s="46">
        <f t="shared" si="113"/>
        <v>0</v>
      </c>
      <c r="BF107" s="49"/>
      <c r="BG107" s="49"/>
      <c r="BH107" s="49"/>
      <c r="BI107" s="49"/>
      <c r="BJ107" s="49"/>
      <c r="BK107" s="49"/>
      <c r="BL107" s="814"/>
      <c r="BM107" s="817"/>
      <c r="BN107" s="46">
        <f t="shared" si="114"/>
        <v>0</v>
      </c>
      <c r="BO107" s="49"/>
      <c r="BP107" s="49"/>
      <c r="BQ107" s="49"/>
      <c r="BR107" s="49"/>
      <c r="BS107" s="49"/>
      <c r="BT107" s="49"/>
      <c r="BU107" s="824"/>
      <c r="BV107" s="825"/>
      <c r="BW107" s="825"/>
      <c r="BX107" s="825"/>
      <c r="BY107" s="825"/>
      <c r="BZ107" s="825"/>
      <c r="CA107" s="825"/>
      <c r="CB107" s="825"/>
      <c r="CC107" s="826"/>
    </row>
    <row r="108" spans="1:81" s="58" customFormat="1" ht="40.200000000000003" customHeight="1" thickTop="1" x14ac:dyDescent="0.3">
      <c r="A108" s="34"/>
      <c r="B108" s="886"/>
      <c r="C108" s="869"/>
      <c r="D108" s="871">
        <v>2201</v>
      </c>
      <c r="E108" s="851" t="s">
        <v>3922</v>
      </c>
      <c r="F108" s="851">
        <v>2201053</v>
      </c>
      <c r="G108" s="851" t="s">
        <v>4525</v>
      </c>
      <c r="H108" s="851" t="s">
        <v>4526</v>
      </c>
      <c r="I108" s="851">
        <v>2021004540198</v>
      </c>
      <c r="J108" s="812">
        <v>21</v>
      </c>
      <c r="K108" s="854" t="str">
        <f>+[2]Metas!K26</f>
        <v>Estudiantes por año beneficiados en internado escolar</v>
      </c>
      <c r="L108" s="857">
        <v>120</v>
      </c>
      <c r="M108" s="860">
        <f>SUM(N108:Q108)</f>
        <v>120</v>
      </c>
      <c r="N108" s="836"/>
      <c r="O108" s="839"/>
      <c r="P108" s="863"/>
      <c r="Q108" s="866">
        <v>120</v>
      </c>
      <c r="R108" s="812">
        <f t="shared" ref="R108" si="136">+$J108</f>
        <v>21</v>
      </c>
      <c r="S108" s="231" t="s">
        <v>4527</v>
      </c>
      <c r="T108" s="235"/>
      <c r="U108" s="235"/>
      <c r="V108" s="235"/>
      <c r="W108" s="231"/>
      <c r="X108" s="256"/>
      <c r="Y108" s="256"/>
      <c r="Z108" s="256"/>
      <c r="AA108" s="256"/>
      <c r="AB108" s="812">
        <f t="shared" ref="AB108" si="137">+$J108</f>
        <v>21</v>
      </c>
      <c r="AC108" s="827">
        <f t="shared" ref="AC108" si="138">+L108</f>
        <v>120</v>
      </c>
      <c r="AD108" s="44">
        <f t="shared" si="82"/>
        <v>754</v>
      </c>
      <c r="AE108" s="44">
        <f t="shared" si="82"/>
        <v>660</v>
      </c>
      <c r="AF108" s="44">
        <f t="shared" si="82"/>
        <v>94</v>
      </c>
      <c r="AG108" s="44">
        <f t="shared" si="82"/>
        <v>0</v>
      </c>
      <c r="AH108" s="44">
        <f t="shared" si="82"/>
        <v>0</v>
      </c>
      <c r="AI108" s="44">
        <f t="shared" si="82"/>
        <v>0</v>
      </c>
      <c r="AJ108" s="44">
        <f t="shared" si="82"/>
        <v>0</v>
      </c>
      <c r="AK108" s="812">
        <f t="shared" ref="AK108" si="139">+$J108</f>
        <v>21</v>
      </c>
      <c r="AL108" s="830">
        <f>+N108</f>
        <v>0</v>
      </c>
      <c r="AM108" s="44">
        <f t="shared" si="111"/>
        <v>0</v>
      </c>
      <c r="AN108" s="47"/>
      <c r="AO108" s="47"/>
      <c r="AP108" s="47"/>
      <c r="AQ108" s="47"/>
      <c r="AR108" s="47"/>
      <c r="AS108" s="47"/>
      <c r="AT108" s="812">
        <f t="shared" ref="AT108" si="140">+$J108</f>
        <v>21</v>
      </c>
      <c r="AU108" s="833">
        <f>+O108</f>
        <v>0</v>
      </c>
      <c r="AV108" s="44">
        <f t="shared" si="112"/>
        <v>0</v>
      </c>
      <c r="AW108" s="47"/>
      <c r="AX108" s="47"/>
      <c r="AY108" s="47"/>
      <c r="AZ108" s="47"/>
      <c r="BA108" s="47"/>
      <c r="BB108" s="47"/>
      <c r="BC108" s="812">
        <f t="shared" ref="BC108" si="141">+$J108</f>
        <v>21</v>
      </c>
      <c r="BD108" s="809">
        <f>+P108</f>
        <v>0</v>
      </c>
      <c r="BE108" s="44">
        <f t="shared" si="113"/>
        <v>0</v>
      </c>
      <c r="BF108" s="47"/>
      <c r="BG108" s="47"/>
      <c r="BH108" s="47"/>
      <c r="BI108" s="47"/>
      <c r="BJ108" s="47"/>
      <c r="BK108" s="47"/>
      <c r="BL108" s="812">
        <f t="shared" ref="BL108" si="142">+$J108</f>
        <v>21</v>
      </c>
      <c r="BM108" s="815">
        <f>+Q108</f>
        <v>120</v>
      </c>
      <c r="BN108" s="44">
        <f t="shared" si="114"/>
        <v>754</v>
      </c>
      <c r="BO108" s="336">
        <v>660</v>
      </c>
      <c r="BP108" s="432">
        <v>94</v>
      </c>
      <c r="BQ108" s="432"/>
      <c r="BR108" s="432"/>
      <c r="BS108" s="432"/>
      <c r="BT108" s="432"/>
      <c r="BU108" s="818"/>
      <c r="BV108" s="819"/>
      <c r="BW108" s="819"/>
      <c r="BX108" s="819"/>
      <c r="BY108" s="819"/>
      <c r="BZ108" s="819"/>
      <c r="CA108" s="819"/>
      <c r="CB108" s="819"/>
      <c r="CC108" s="820"/>
    </row>
    <row r="109" spans="1:81" s="58" customFormat="1" ht="40.200000000000003" customHeight="1" x14ac:dyDescent="0.3">
      <c r="A109" s="34"/>
      <c r="B109" s="886"/>
      <c r="C109" s="869"/>
      <c r="D109" s="872"/>
      <c r="E109" s="852"/>
      <c r="F109" s="852"/>
      <c r="G109" s="852"/>
      <c r="H109" s="852"/>
      <c r="I109" s="852"/>
      <c r="J109" s="813"/>
      <c r="K109" s="855"/>
      <c r="L109" s="858"/>
      <c r="M109" s="861"/>
      <c r="N109" s="837"/>
      <c r="O109" s="840"/>
      <c r="P109" s="864"/>
      <c r="Q109" s="867"/>
      <c r="R109" s="813"/>
      <c r="S109" s="39" t="s">
        <v>4528</v>
      </c>
      <c r="T109" s="236" t="s">
        <v>3821</v>
      </c>
      <c r="U109" s="236" t="s">
        <v>3828</v>
      </c>
      <c r="V109" s="236" t="s">
        <v>3830</v>
      </c>
      <c r="W109" s="39" t="s">
        <v>4529</v>
      </c>
      <c r="X109" s="31">
        <v>44958</v>
      </c>
      <c r="Y109" s="31">
        <v>45290</v>
      </c>
      <c r="Z109" s="31"/>
      <c r="AA109" s="31"/>
      <c r="AB109" s="813"/>
      <c r="AC109" s="828"/>
      <c r="AD109" s="51">
        <f t="shared" si="82"/>
        <v>0</v>
      </c>
      <c r="AE109" s="51">
        <f t="shared" si="82"/>
        <v>0</v>
      </c>
      <c r="AF109" s="51">
        <f t="shared" si="82"/>
        <v>0</v>
      </c>
      <c r="AG109" s="51">
        <f t="shared" si="82"/>
        <v>0</v>
      </c>
      <c r="AH109" s="51">
        <f t="shared" si="82"/>
        <v>0</v>
      </c>
      <c r="AI109" s="51">
        <f t="shared" si="82"/>
        <v>0</v>
      </c>
      <c r="AJ109" s="51">
        <f t="shared" si="82"/>
        <v>0</v>
      </c>
      <c r="AK109" s="813"/>
      <c r="AL109" s="831"/>
      <c r="AM109" s="51">
        <f t="shared" si="111"/>
        <v>0</v>
      </c>
      <c r="AN109" s="257"/>
      <c r="AO109" s="257"/>
      <c r="AP109" s="257"/>
      <c r="AQ109" s="257"/>
      <c r="AR109" s="257"/>
      <c r="AS109" s="257"/>
      <c r="AT109" s="813"/>
      <c r="AU109" s="834"/>
      <c r="AV109" s="51">
        <f t="shared" si="112"/>
        <v>0</v>
      </c>
      <c r="AW109" s="257"/>
      <c r="AX109" s="257"/>
      <c r="AY109" s="257"/>
      <c r="AZ109" s="257"/>
      <c r="BA109" s="257"/>
      <c r="BB109" s="257"/>
      <c r="BC109" s="813"/>
      <c r="BD109" s="810"/>
      <c r="BE109" s="51">
        <f t="shared" si="113"/>
        <v>0</v>
      </c>
      <c r="BF109" s="257"/>
      <c r="BG109" s="257"/>
      <c r="BH109" s="257"/>
      <c r="BI109" s="257"/>
      <c r="BJ109" s="257"/>
      <c r="BK109" s="257"/>
      <c r="BL109" s="813"/>
      <c r="BM109" s="816"/>
      <c r="BN109" s="51">
        <f t="shared" si="114"/>
        <v>0</v>
      </c>
      <c r="BO109" s="257"/>
      <c r="BP109" s="257"/>
      <c r="BQ109" s="257"/>
      <c r="BR109" s="257"/>
      <c r="BS109" s="257"/>
      <c r="BT109" s="257"/>
      <c r="BU109" s="821"/>
      <c r="BV109" s="822"/>
      <c r="BW109" s="822"/>
      <c r="BX109" s="822"/>
      <c r="BY109" s="822"/>
      <c r="BZ109" s="822"/>
      <c r="CA109" s="822"/>
      <c r="CB109" s="822"/>
      <c r="CC109" s="823"/>
    </row>
    <row r="110" spans="1:81" s="58" customFormat="1" ht="40.200000000000003" customHeight="1" x14ac:dyDescent="0.3">
      <c r="A110" s="34"/>
      <c r="B110" s="886"/>
      <c r="C110" s="869"/>
      <c r="D110" s="872"/>
      <c r="E110" s="852"/>
      <c r="F110" s="852"/>
      <c r="G110" s="852"/>
      <c r="H110" s="852"/>
      <c r="I110" s="852"/>
      <c r="J110" s="813"/>
      <c r="K110" s="855"/>
      <c r="L110" s="858"/>
      <c r="M110" s="861"/>
      <c r="N110" s="837"/>
      <c r="O110" s="840"/>
      <c r="P110" s="864"/>
      <c r="Q110" s="867"/>
      <c r="R110" s="813"/>
      <c r="S110" s="39"/>
      <c r="T110" s="236"/>
      <c r="U110" s="236"/>
      <c r="V110" s="236"/>
      <c r="W110" s="39"/>
      <c r="X110" s="31"/>
      <c r="Y110" s="31"/>
      <c r="Z110" s="31"/>
      <c r="AA110" s="31"/>
      <c r="AB110" s="813"/>
      <c r="AC110" s="828"/>
      <c r="AD110" s="51">
        <f t="shared" si="82"/>
        <v>0</v>
      </c>
      <c r="AE110" s="51">
        <f t="shared" si="82"/>
        <v>0</v>
      </c>
      <c r="AF110" s="51">
        <f t="shared" si="82"/>
        <v>0</v>
      </c>
      <c r="AG110" s="51">
        <f t="shared" si="82"/>
        <v>0</v>
      </c>
      <c r="AH110" s="51">
        <f t="shared" si="82"/>
        <v>0</v>
      </c>
      <c r="AI110" s="51">
        <f t="shared" si="82"/>
        <v>0</v>
      </c>
      <c r="AJ110" s="51">
        <f t="shared" si="82"/>
        <v>0</v>
      </c>
      <c r="AK110" s="813"/>
      <c r="AL110" s="831"/>
      <c r="AM110" s="51">
        <f t="shared" si="111"/>
        <v>0</v>
      </c>
      <c r="AN110" s="257"/>
      <c r="AO110" s="257"/>
      <c r="AP110" s="257"/>
      <c r="AQ110" s="257"/>
      <c r="AR110" s="257"/>
      <c r="AS110" s="257"/>
      <c r="AT110" s="813"/>
      <c r="AU110" s="834"/>
      <c r="AV110" s="51">
        <f t="shared" si="112"/>
        <v>0</v>
      </c>
      <c r="AW110" s="257"/>
      <c r="AX110" s="257"/>
      <c r="AY110" s="257"/>
      <c r="AZ110" s="257"/>
      <c r="BA110" s="257"/>
      <c r="BB110" s="257"/>
      <c r="BC110" s="813"/>
      <c r="BD110" s="810"/>
      <c r="BE110" s="51">
        <f t="shared" si="113"/>
        <v>0</v>
      </c>
      <c r="BF110" s="257"/>
      <c r="BG110" s="257"/>
      <c r="BH110" s="257"/>
      <c r="BI110" s="257"/>
      <c r="BJ110" s="257"/>
      <c r="BK110" s="257"/>
      <c r="BL110" s="813"/>
      <c r="BM110" s="816"/>
      <c r="BN110" s="51">
        <f t="shared" si="114"/>
        <v>0</v>
      </c>
      <c r="BO110" s="257"/>
      <c r="BP110" s="257"/>
      <c r="BQ110" s="257"/>
      <c r="BR110" s="257"/>
      <c r="BS110" s="257"/>
      <c r="BT110" s="257"/>
      <c r="BU110" s="821"/>
      <c r="BV110" s="822"/>
      <c r="BW110" s="822"/>
      <c r="BX110" s="822"/>
      <c r="BY110" s="822"/>
      <c r="BZ110" s="822"/>
      <c r="CA110" s="822"/>
      <c r="CB110" s="822"/>
      <c r="CC110" s="823"/>
    </row>
    <row r="111" spans="1:81" s="58" customFormat="1" ht="40.200000000000003" customHeight="1" thickBot="1" x14ac:dyDescent="0.35">
      <c r="A111" s="34"/>
      <c r="B111" s="886"/>
      <c r="C111" s="869"/>
      <c r="D111" s="873"/>
      <c r="E111" s="853"/>
      <c r="F111" s="853"/>
      <c r="G111" s="853"/>
      <c r="H111" s="853"/>
      <c r="I111" s="853"/>
      <c r="J111" s="814"/>
      <c r="K111" s="856"/>
      <c r="L111" s="859"/>
      <c r="M111" s="862"/>
      <c r="N111" s="838"/>
      <c r="O111" s="841"/>
      <c r="P111" s="865"/>
      <c r="Q111" s="874"/>
      <c r="R111" s="814"/>
      <c r="S111" s="232"/>
      <c r="T111" s="237"/>
      <c r="U111" s="237"/>
      <c r="V111" s="237"/>
      <c r="W111" s="232"/>
      <c r="X111" s="260"/>
      <c r="Y111" s="260"/>
      <c r="Z111" s="260"/>
      <c r="AA111" s="260"/>
      <c r="AB111" s="814"/>
      <c r="AC111" s="829"/>
      <c r="AD111" s="46">
        <f t="shared" si="82"/>
        <v>0</v>
      </c>
      <c r="AE111" s="46">
        <f t="shared" si="82"/>
        <v>0</v>
      </c>
      <c r="AF111" s="46">
        <f t="shared" si="82"/>
        <v>0</v>
      </c>
      <c r="AG111" s="46">
        <f t="shared" si="82"/>
        <v>0</v>
      </c>
      <c r="AH111" s="46">
        <f t="shared" si="82"/>
        <v>0</v>
      </c>
      <c r="AI111" s="46">
        <f t="shared" si="82"/>
        <v>0</v>
      </c>
      <c r="AJ111" s="46">
        <f t="shared" si="82"/>
        <v>0</v>
      </c>
      <c r="AK111" s="814"/>
      <c r="AL111" s="832"/>
      <c r="AM111" s="46">
        <f t="shared" si="111"/>
        <v>0</v>
      </c>
      <c r="AN111" s="49"/>
      <c r="AO111" s="49"/>
      <c r="AP111" s="49"/>
      <c r="AQ111" s="49"/>
      <c r="AR111" s="49"/>
      <c r="AS111" s="49"/>
      <c r="AT111" s="814"/>
      <c r="AU111" s="835"/>
      <c r="AV111" s="46">
        <f t="shared" si="112"/>
        <v>0</v>
      </c>
      <c r="AW111" s="49"/>
      <c r="AX111" s="49"/>
      <c r="AY111" s="49"/>
      <c r="AZ111" s="49"/>
      <c r="BA111" s="49"/>
      <c r="BB111" s="49"/>
      <c r="BC111" s="814"/>
      <c r="BD111" s="811"/>
      <c r="BE111" s="46">
        <f t="shared" si="113"/>
        <v>0</v>
      </c>
      <c r="BF111" s="49"/>
      <c r="BG111" s="49"/>
      <c r="BH111" s="49"/>
      <c r="BI111" s="49"/>
      <c r="BJ111" s="49"/>
      <c r="BK111" s="49"/>
      <c r="BL111" s="814"/>
      <c r="BM111" s="817"/>
      <c r="BN111" s="46">
        <f t="shared" si="114"/>
        <v>0</v>
      </c>
      <c r="BO111" s="49"/>
      <c r="BP111" s="49"/>
      <c r="BQ111" s="49"/>
      <c r="BR111" s="49"/>
      <c r="BS111" s="49"/>
      <c r="BT111" s="49"/>
      <c r="BU111" s="824"/>
      <c r="BV111" s="825"/>
      <c r="BW111" s="825"/>
      <c r="BX111" s="825"/>
      <c r="BY111" s="825"/>
      <c r="BZ111" s="825"/>
      <c r="CA111" s="825"/>
      <c r="CB111" s="825"/>
      <c r="CC111" s="826"/>
    </row>
    <row r="112" spans="1:81" s="58" customFormat="1" ht="40.200000000000003" customHeight="1" thickTop="1" x14ac:dyDescent="0.3">
      <c r="A112" s="34"/>
      <c r="B112" s="886"/>
      <c r="C112" s="869"/>
      <c r="D112" s="871">
        <v>2201</v>
      </c>
      <c r="E112" s="851" t="s">
        <v>3922</v>
      </c>
      <c r="F112" s="851">
        <v>2201053</v>
      </c>
      <c r="G112" s="851" t="s">
        <v>4525</v>
      </c>
      <c r="H112" s="851" t="s">
        <v>4448</v>
      </c>
      <c r="I112" s="851">
        <v>2022004540044</v>
      </c>
      <c r="J112" s="812">
        <v>22</v>
      </c>
      <c r="K112" s="854" t="str">
        <f>+[2]Metas!K27</f>
        <v>Estudiantes por año beneficiados en los Hogares Juveniles Campesinos</v>
      </c>
      <c r="L112" s="857">
        <v>1300</v>
      </c>
      <c r="M112" s="860">
        <f>SUM(N112:Q112)</f>
        <v>1300</v>
      </c>
      <c r="N112" s="836"/>
      <c r="O112" s="839"/>
      <c r="P112" s="863"/>
      <c r="Q112" s="866">
        <v>1300</v>
      </c>
      <c r="R112" s="812">
        <f t="shared" ref="R112" si="143">+$J112</f>
        <v>22</v>
      </c>
      <c r="S112" s="231" t="s">
        <v>4530</v>
      </c>
      <c r="T112" s="235" t="s">
        <v>3821</v>
      </c>
      <c r="U112" s="235" t="s">
        <v>3826</v>
      </c>
      <c r="V112" s="235" t="s">
        <v>3830</v>
      </c>
      <c r="W112" s="231" t="s">
        <v>4531</v>
      </c>
      <c r="X112" s="256"/>
      <c r="Y112" s="256"/>
      <c r="Z112" s="256"/>
      <c r="AA112" s="256"/>
      <c r="AB112" s="812">
        <f t="shared" ref="AB112" si="144">+$J112</f>
        <v>22</v>
      </c>
      <c r="AC112" s="827">
        <f t="shared" ref="AC112" si="145">+L112</f>
        <v>1300</v>
      </c>
      <c r="AD112" s="44">
        <f t="shared" si="82"/>
        <v>690</v>
      </c>
      <c r="AE112" s="44">
        <f t="shared" si="82"/>
        <v>690</v>
      </c>
      <c r="AF112" s="44">
        <f t="shared" si="82"/>
        <v>0</v>
      </c>
      <c r="AG112" s="44">
        <f t="shared" si="82"/>
        <v>0</v>
      </c>
      <c r="AH112" s="44">
        <f t="shared" si="82"/>
        <v>0</v>
      </c>
      <c r="AI112" s="44">
        <f t="shared" si="82"/>
        <v>0</v>
      </c>
      <c r="AJ112" s="44">
        <f t="shared" si="82"/>
        <v>0</v>
      </c>
      <c r="AK112" s="812">
        <f t="shared" ref="AK112" si="146">+$J112</f>
        <v>22</v>
      </c>
      <c r="AL112" s="830">
        <f>+N112</f>
        <v>0</v>
      </c>
      <c r="AM112" s="44">
        <f t="shared" si="111"/>
        <v>0</v>
      </c>
      <c r="AN112" s="47"/>
      <c r="AO112" s="47"/>
      <c r="AP112" s="47"/>
      <c r="AQ112" s="47"/>
      <c r="AR112" s="47"/>
      <c r="AS112" s="47"/>
      <c r="AT112" s="812">
        <f t="shared" ref="AT112" si="147">+$J112</f>
        <v>22</v>
      </c>
      <c r="AU112" s="833">
        <f>+O112</f>
        <v>0</v>
      </c>
      <c r="AV112" s="44">
        <f t="shared" si="112"/>
        <v>0</v>
      </c>
      <c r="AW112" s="47"/>
      <c r="AX112" s="47"/>
      <c r="AY112" s="47"/>
      <c r="AZ112" s="47"/>
      <c r="BA112" s="47"/>
      <c r="BB112" s="47"/>
      <c r="BC112" s="812">
        <f t="shared" ref="BC112" si="148">+$J112</f>
        <v>22</v>
      </c>
      <c r="BD112" s="809">
        <f>+P112</f>
        <v>0</v>
      </c>
      <c r="BE112" s="44">
        <f t="shared" si="113"/>
        <v>0</v>
      </c>
      <c r="BF112" s="47"/>
      <c r="BG112" s="47"/>
      <c r="BH112" s="47"/>
      <c r="BI112" s="47"/>
      <c r="BJ112" s="47"/>
      <c r="BK112" s="47"/>
      <c r="BL112" s="812">
        <f t="shared" ref="BL112" si="149">+$J112</f>
        <v>22</v>
      </c>
      <c r="BM112" s="815">
        <f>+Q112</f>
        <v>1300</v>
      </c>
      <c r="BN112" s="44">
        <f t="shared" si="114"/>
        <v>690</v>
      </c>
      <c r="BO112" s="336">
        <v>690</v>
      </c>
      <c r="BP112" s="432"/>
      <c r="BQ112" s="432"/>
      <c r="BR112" s="432"/>
      <c r="BS112" s="432"/>
      <c r="BT112" s="432"/>
      <c r="BU112" s="818"/>
      <c r="BV112" s="819"/>
      <c r="BW112" s="819"/>
      <c r="BX112" s="819"/>
      <c r="BY112" s="819"/>
      <c r="BZ112" s="819"/>
      <c r="CA112" s="819"/>
      <c r="CB112" s="819"/>
      <c r="CC112" s="820"/>
    </row>
    <row r="113" spans="1:81" s="58" customFormat="1" ht="40.200000000000003" customHeight="1" x14ac:dyDescent="0.3">
      <c r="A113" s="34"/>
      <c r="B113" s="886"/>
      <c r="C113" s="869"/>
      <c r="D113" s="872"/>
      <c r="E113" s="852"/>
      <c r="F113" s="852"/>
      <c r="G113" s="852"/>
      <c r="H113" s="852"/>
      <c r="I113" s="852"/>
      <c r="J113" s="813"/>
      <c r="K113" s="855"/>
      <c r="L113" s="858"/>
      <c r="M113" s="861"/>
      <c r="N113" s="837"/>
      <c r="O113" s="840"/>
      <c r="P113" s="864"/>
      <c r="Q113" s="867"/>
      <c r="R113" s="813"/>
      <c r="S113" s="39"/>
      <c r="T113" s="236"/>
      <c r="U113" s="236"/>
      <c r="V113" s="236"/>
      <c r="W113" s="39"/>
      <c r="X113" s="31"/>
      <c r="Y113" s="31"/>
      <c r="Z113" s="31"/>
      <c r="AA113" s="31"/>
      <c r="AB113" s="813"/>
      <c r="AC113" s="828"/>
      <c r="AD113" s="51">
        <f t="shared" si="82"/>
        <v>0</v>
      </c>
      <c r="AE113" s="51">
        <f t="shared" si="82"/>
        <v>0</v>
      </c>
      <c r="AF113" s="51">
        <f t="shared" si="82"/>
        <v>0</v>
      </c>
      <c r="AG113" s="51">
        <f t="shared" ref="AG113:AJ131" si="150">+AP113+AY113+BH113+BQ113</f>
        <v>0</v>
      </c>
      <c r="AH113" s="51">
        <f t="shared" si="150"/>
        <v>0</v>
      </c>
      <c r="AI113" s="51">
        <f t="shared" si="150"/>
        <v>0</v>
      </c>
      <c r="AJ113" s="51">
        <f t="shared" si="150"/>
        <v>0</v>
      </c>
      <c r="AK113" s="813"/>
      <c r="AL113" s="831"/>
      <c r="AM113" s="51">
        <f t="shared" si="111"/>
        <v>0</v>
      </c>
      <c r="AN113" s="257"/>
      <c r="AO113" s="257"/>
      <c r="AP113" s="257"/>
      <c r="AQ113" s="257"/>
      <c r="AR113" s="257"/>
      <c r="AS113" s="257"/>
      <c r="AT113" s="813"/>
      <c r="AU113" s="834"/>
      <c r="AV113" s="51">
        <f t="shared" si="112"/>
        <v>0</v>
      </c>
      <c r="AW113" s="257"/>
      <c r="AX113" s="257"/>
      <c r="AY113" s="257"/>
      <c r="AZ113" s="257"/>
      <c r="BA113" s="257"/>
      <c r="BB113" s="257"/>
      <c r="BC113" s="813"/>
      <c r="BD113" s="810"/>
      <c r="BE113" s="51">
        <f t="shared" si="113"/>
        <v>0</v>
      </c>
      <c r="BF113" s="257"/>
      <c r="BG113" s="257"/>
      <c r="BH113" s="257"/>
      <c r="BI113" s="257"/>
      <c r="BJ113" s="257"/>
      <c r="BK113" s="257"/>
      <c r="BL113" s="813"/>
      <c r="BM113" s="816"/>
      <c r="BN113" s="51">
        <f t="shared" si="114"/>
        <v>0</v>
      </c>
      <c r="BO113" s="257"/>
      <c r="BP113" s="257"/>
      <c r="BQ113" s="257"/>
      <c r="BR113" s="257"/>
      <c r="BS113" s="257"/>
      <c r="BT113" s="257"/>
      <c r="BU113" s="821"/>
      <c r="BV113" s="822"/>
      <c r="BW113" s="822"/>
      <c r="BX113" s="822"/>
      <c r="BY113" s="822"/>
      <c r="BZ113" s="822"/>
      <c r="CA113" s="822"/>
      <c r="CB113" s="822"/>
      <c r="CC113" s="823"/>
    </row>
    <row r="114" spans="1:81" s="58" customFormat="1" ht="40.200000000000003" customHeight="1" x14ac:dyDescent="0.3">
      <c r="A114" s="34"/>
      <c r="B114" s="886"/>
      <c r="C114" s="869"/>
      <c r="D114" s="872"/>
      <c r="E114" s="852"/>
      <c r="F114" s="852"/>
      <c r="G114" s="852"/>
      <c r="H114" s="852"/>
      <c r="I114" s="852"/>
      <c r="J114" s="813"/>
      <c r="K114" s="855"/>
      <c r="L114" s="858"/>
      <c r="M114" s="861"/>
      <c r="N114" s="837"/>
      <c r="O114" s="840"/>
      <c r="P114" s="864"/>
      <c r="Q114" s="867"/>
      <c r="R114" s="813"/>
      <c r="S114" s="39"/>
      <c r="T114" s="236"/>
      <c r="U114" s="236"/>
      <c r="V114" s="236"/>
      <c r="W114" s="39"/>
      <c r="X114" s="31"/>
      <c r="Y114" s="31"/>
      <c r="Z114" s="31"/>
      <c r="AA114" s="31"/>
      <c r="AB114" s="813"/>
      <c r="AC114" s="828"/>
      <c r="AD114" s="51">
        <f t="shared" ref="AD114:AF131" si="151">+AM114+AV114+BE114+BN114</f>
        <v>0</v>
      </c>
      <c r="AE114" s="51">
        <f t="shared" si="151"/>
        <v>0</v>
      </c>
      <c r="AF114" s="51">
        <f t="shared" si="151"/>
        <v>0</v>
      </c>
      <c r="AG114" s="51">
        <f t="shared" si="150"/>
        <v>0</v>
      </c>
      <c r="AH114" s="51">
        <f t="shared" si="150"/>
        <v>0</v>
      </c>
      <c r="AI114" s="51">
        <f t="shared" si="150"/>
        <v>0</v>
      </c>
      <c r="AJ114" s="51">
        <f t="shared" si="150"/>
        <v>0</v>
      </c>
      <c r="AK114" s="813"/>
      <c r="AL114" s="831"/>
      <c r="AM114" s="51">
        <f t="shared" si="111"/>
        <v>0</v>
      </c>
      <c r="AN114" s="257"/>
      <c r="AO114" s="257"/>
      <c r="AP114" s="257"/>
      <c r="AQ114" s="257"/>
      <c r="AR114" s="257"/>
      <c r="AS114" s="257"/>
      <c r="AT114" s="813"/>
      <c r="AU114" s="834"/>
      <c r="AV114" s="51">
        <f t="shared" si="112"/>
        <v>0</v>
      </c>
      <c r="AW114" s="257"/>
      <c r="AX114" s="257"/>
      <c r="AY114" s="257"/>
      <c r="AZ114" s="257"/>
      <c r="BA114" s="257"/>
      <c r="BB114" s="257"/>
      <c r="BC114" s="813"/>
      <c r="BD114" s="810"/>
      <c r="BE114" s="51">
        <f t="shared" si="113"/>
        <v>0</v>
      </c>
      <c r="BF114" s="257"/>
      <c r="BG114" s="257"/>
      <c r="BH114" s="257"/>
      <c r="BI114" s="257"/>
      <c r="BJ114" s="257"/>
      <c r="BK114" s="257"/>
      <c r="BL114" s="813"/>
      <c r="BM114" s="816"/>
      <c r="BN114" s="51">
        <f t="shared" si="114"/>
        <v>0</v>
      </c>
      <c r="BO114" s="257"/>
      <c r="BP114" s="257"/>
      <c r="BQ114" s="257"/>
      <c r="BR114" s="257"/>
      <c r="BS114" s="257"/>
      <c r="BT114" s="257"/>
      <c r="BU114" s="821"/>
      <c r="BV114" s="822"/>
      <c r="BW114" s="822"/>
      <c r="BX114" s="822"/>
      <c r="BY114" s="822"/>
      <c r="BZ114" s="822"/>
      <c r="CA114" s="822"/>
      <c r="CB114" s="822"/>
      <c r="CC114" s="823"/>
    </row>
    <row r="115" spans="1:81" s="58" customFormat="1" ht="40.200000000000003" customHeight="1" thickBot="1" x14ac:dyDescent="0.35">
      <c r="A115" s="34"/>
      <c r="B115" s="886"/>
      <c r="C115" s="870"/>
      <c r="D115" s="873"/>
      <c r="E115" s="853"/>
      <c r="F115" s="853"/>
      <c r="G115" s="853"/>
      <c r="H115" s="853"/>
      <c r="I115" s="853"/>
      <c r="J115" s="814"/>
      <c r="K115" s="856"/>
      <c r="L115" s="859"/>
      <c r="M115" s="862"/>
      <c r="N115" s="838"/>
      <c r="O115" s="841"/>
      <c r="P115" s="865"/>
      <c r="Q115" s="874"/>
      <c r="R115" s="814"/>
      <c r="S115" s="232"/>
      <c r="T115" s="237"/>
      <c r="U115" s="237"/>
      <c r="V115" s="237"/>
      <c r="W115" s="232"/>
      <c r="X115" s="260"/>
      <c r="Y115" s="260"/>
      <c r="Z115" s="260"/>
      <c r="AA115" s="260"/>
      <c r="AB115" s="814"/>
      <c r="AC115" s="829"/>
      <c r="AD115" s="46">
        <f t="shared" si="151"/>
        <v>0</v>
      </c>
      <c r="AE115" s="46">
        <f t="shared" si="151"/>
        <v>0</v>
      </c>
      <c r="AF115" s="46">
        <f t="shared" si="151"/>
        <v>0</v>
      </c>
      <c r="AG115" s="46">
        <f t="shared" si="150"/>
        <v>0</v>
      </c>
      <c r="AH115" s="46">
        <f t="shared" si="150"/>
        <v>0</v>
      </c>
      <c r="AI115" s="46">
        <f t="shared" si="150"/>
        <v>0</v>
      </c>
      <c r="AJ115" s="46">
        <f t="shared" si="150"/>
        <v>0</v>
      </c>
      <c r="AK115" s="814"/>
      <c r="AL115" s="832"/>
      <c r="AM115" s="46">
        <f t="shared" si="111"/>
        <v>0</v>
      </c>
      <c r="AN115" s="49"/>
      <c r="AO115" s="49"/>
      <c r="AP115" s="49"/>
      <c r="AQ115" s="49"/>
      <c r="AR115" s="49"/>
      <c r="AS115" s="49"/>
      <c r="AT115" s="814"/>
      <c r="AU115" s="835"/>
      <c r="AV115" s="46">
        <f t="shared" si="112"/>
        <v>0</v>
      </c>
      <c r="AW115" s="49"/>
      <c r="AX115" s="49"/>
      <c r="AY115" s="49"/>
      <c r="AZ115" s="49"/>
      <c r="BA115" s="49"/>
      <c r="BB115" s="49"/>
      <c r="BC115" s="814"/>
      <c r="BD115" s="811"/>
      <c r="BE115" s="46">
        <f t="shared" si="113"/>
        <v>0</v>
      </c>
      <c r="BF115" s="49"/>
      <c r="BG115" s="49"/>
      <c r="BH115" s="49"/>
      <c r="BI115" s="49"/>
      <c r="BJ115" s="49"/>
      <c r="BK115" s="49"/>
      <c r="BL115" s="814"/>
      <c r="BM115" s="817"/>
      <c r="BN115" s="46">
        <f t="shared" si="114"/>
        <v>0</v>
      </c>
      <c r="BO115" s="49"/>
      <c r="BP115" s="49"/>
      <c r="BQ115" s="49"/>
      <c r="BR115" s="49"/>
      <c r="BS115" s="49"/>
      <c r="BT115" s="49"/>
      <c r="BU115" s="824"/>
      <c r="BV115" s="825"/>
      <c r="BW115" s="825"/>
      <c r="BX115" s="825"/>
      <c r="BY115" s="825"/>
      <c r="BZ115" s="825"/>
      <c r="CA115" s="825"/>
      <c r="CB115" s="825"/>
      <c r="CC115" s="826"/>
    </row>
    <row r="116" spans="1:81" s="58" customFormat="1" ht="40.200000000000003" customHeight="1" thickTop="1" x14ac:dyDescent="0.3">
      <c r="A116" s="34"/>
      <c r="B116" s="886"/>
      <c r="C116" s="868" t="s">
        <v>51</v>
      </c>
      <c r="D116" s="871">
        <v>2201</v>
      </c>
      <c r="E116" s="851" t="s">
        <v>3922</v>
      </c>
      <c r="F116" s="851">
        <v>22010071</v>
      </c>
      <c r="G116" s="851" t="s">
        <v>4403</v>
      </c>
      <c r="H116" s="851" t="s">
        <v>4532</v>
      </c>
      <c r="I116" s="851">
        <v>2022004540031</v>
      </c>
      <c r="J116" s="812">
        <v>23</v>
      </c>
      <c r="K116" s="854" t="str">
        <f>+[2]Metas!K28</f>
        <v>Estrategia de matrícula implementada (Primera Infancia)</v>
      </c>
      <c r="L116" s="857">
        <v>1</v>
      </c>
      <c r="M116" s="860">
        <v>1</v>
      </c>
      <c r="N116" s="836"/>
      <c r="O116" s="839"/>
      <c r="P116" s="863"/>
      <c r="Q116" s="866">
        <v>1</v>
      </c>
      <c r="R116" s="812">
        <f t="shared" ref="R116" si="152">+$J116</f>
        <v>23</v>
      </c>
      <c r="S116" s="231" t="s">
        <v>4533</v>
      </c>
      <c r="T116" s="235" t="s">
        <v>3822</v>
      </c>
      <c r="U116" s="235" t="s">
        <v>3826</v>
      </c>
      <c r="V116" s="235" t="s">
        <v>3831</v>
      </c>
      <c r="W116" s="231" t="s">
        <v>4534</v>
      </c>
      <c r="X116" s="256">
        <v>45158</v>
      </c>
      <c r="Y116" s="256">
        <v>45166</v>
      </c>
      <c r="Z116" s="256"/>
      <c r="AA116" s="256"/>
      <c r="AB116" s="812">
        <f t="shared" ref="AB116" si="153">+$J116</f>
        <v>23</v>
      </c>
      <c r="AC116" s="827">
        <f t="shared" ref="AC116" si="154">+L116</f>
        <v>1</v>
      </c>
      <c r="AD116" s="44">
        <f t="shared" si="151"/>
        <v>10</v>
      </c>
      <c r="AE116" s="44">
        <f t="shared" si="151"/>
        <v>5</v>
      </c>
      <c r="AF116" s="44">
        <f t="shared" si="151"/>
        <v>5</v>
      </c>
      <c r="AG116" s="44">
        <f t="shared" si="150"/>
        <v>0</v>
      </c>
      <c r="AH116" s="44">
        <f t="shared" si="150"/>
        <v>0</v>
      </c>
      <c r="AI116" s="44">
        <f t="shared" si="150"/>
        <v>0</v>
      </c>
      <c r="AJ116" s="44">
        <f t="shared" si="150"/>
        <v>0</v>
      </c>
      <c r="AK116" s="812">
        <f t="shared" ref="AK116" si="155">+$J116</f>
        <v>23</v>
      </c>
      <c r="AL116" s="830">
        <f>+N116</f>
        <v>0</v>
      </c>
      <c r="AM116" s="44">
        <f t="shared" si="111"/>
        <v>0</v>
      </c>
      <c r="AN116" s="47"/>
      <c r="AO116" s="47"/>
      <c r="AP116" s="47"/>
      <c r="AQ116" s="47"/>
      <c r="AR116" s="47"/>
      <c r="AS116" s="47"/>
      <c r="AT116" s="812">
        <f t="shared" ref="AT116" si="156">+$J116</f>
        <v>23</v>
      </c>
      <c r="AU116" s="833">
        <f>+O116</f>
        <v>0</v>
      </c>
      <c r="AV116" s="44">
        <f t="shared" si="112"/>
        <v>0</v>
      </c>
      <c r="AW116" s="47"/>
      <c r="AX116" s="47"/>
      <c r="AY116" s="47"/>
      <c r="AZ116" s="47"/>
      <c r="BA116" s="47"/>
      <c r="BB116" s="47"/>
      <c r="BC116" s="812">
        <f t="shared" ref="BC116" si="157">+$J116</f>
        <v>23</v>
      </c>
      <c r="BD116" s="809">
        <f>+P116</f>
        <v>0</v>
      </c>
      <c r="BE116" s="44">
        <f t="shared" si="113"/>
        <v>0</v>
      </c>
      <c r="BF116" s="47"/>
      <c r="BG116" s="47"/>
      <c r="BH116" s="47"/>
      <c r="BI116" s="47"/>
      <c r="BJ116" s="47"/>
      <c r="BK116" s="47"/>
      <c r="BL116" s="812">
        <f t="shared" ref="BL116" si="158">+$J116</f>
        <v>23</v>
      </c>
      <c r="BM116" s="815">
        <f>+Q116</f>
        <v>1</v>
      </c>
      <c r="BN116" s="44">
        <f t="shared" si="114"/>
        <v>10</v>
      </c>
      <c r="BO116" s="47">
        <v>5</v>
      </c>
      <c r="BP116" s="47">
        <v>5</v>
      </c>
      <c r="BQ116" s="47"/>
      <c r="BR116" s="47"/>
      <c r="BS116" s="47"/>
      <c r="BT116" s="47"/>
      <c r="BU116" s="818"/>
      <c r="BV116" s="819"/>
      <c r="BW116" s="819"/>
      <c r="BX116" s="819"/>
      <c r="BY116" s="819"/>
      <c r="BZ116" s="819"/>
      <c r="CA116" s="819"/>
      <c r="CB116" s="819"/>
      <c r="CC116" s="820"/>
    </row>
    <row r="117" spans="1:81" s="58" customFormat="1" ht="40.200000000000003" customHeight="1" x14ac:dyDescent="0.3">
      <c r="A117" s="34"/>
      <c r="B117" s="886"/>
      <c r="C117" s="869"/>
      <c r="D117" s="872"/>
      <c r="E117" s="852"/>
      <c r="F117" s="852"/>
      <c r="G117" s="852"/>
      <c r="H117" s="852"/>
      <c r="I117" s="852"/>
      <c r="J117" s="813"/>
      <c r="K117" s="855"/>
      <c r="L117" s="858"/>
      <c r="M117" s="861"/>
      <c r="N117" s="837"/>
      <c r="O117" s="840"/>
      <c r="P117" s="864"/>
      <c r="Q117" s="867"/>
      <c r="R117" s="813"/>
      <c r="S117" s="39" t="s">
        <v>4535</v>
      </c>
      <c r="T117" s="236" t="s">
        <v>3822</v>
      </c>
      <c r="U117" s="236" t="s">
        <v>3826</v>
      </c>
      <c r="V117" s="236" t="s">
        <v>3831</v>
      </c>
      <c r="W117" s="39" t="s">
        <v>4536</v>
      </c>
      <c r="X117" s="31">
        <v>45170</v>
      </c>
      <c r="Y117" s="31">
        <v>45199</v>
      </c>
      <c r="Z117" s="31"/>
      <c r="AA117" s="31"/>
      <c r="AB117" s="813"/>
      <c r="AC117" s="828"/>
      <c r="AD117" s="51">
        <f t="shared" si="151"/>
        <v>0</v>
      </c>
      <c r="AE117" s="51">
        <f t="shared" si="151"/>
        <v>0</v>
      </c>
      <c r="AF117" s="51">
        <f t="shared" si="151"/>
        <v>0</v>
      </c>
      <c r="AG117" s="51">
        <f t="shared" si="150"/>
        <v>0</v>
      </c>
      <c r="AH117" s="51">
        <f t="shared" si="150"/>
        <v>0</v>
      </c>
      <c r="AI117" s="51">
        <f t="shared" si="150"/>
        <v>0</v>
      </c>
      <c r="AJ117" s="51">
        <f t="shared" si="150"/>
        <v>0</v>
      </c>
      <c r="AK117" s="813"/>
      <c r="AL117" s="831"/>
      <c r="AM117" s="51">
        <f t="shared" si="111"/>
        <v>0</v>
      </c>
      <c r="AN117" s="257"/>
      <c r="AO117" s="257"/>
      <c r="AP117" s="257"/>
      <c r="AQ117" s="257"/>
      <c r="AR117" s="257"/>
      <c r="AS117" s="257"/>
      <c r="AT117" s="813"/>
      <c r="AU117" s="834"/>
      <c r="AV117" s="51">
        <f t="shared" si="112"/>
        <v>0</v>
      </c>
      <c r="AW117" s="257"/>
      <c r="AX117" s="257"/>
      <c r="AY117" s="257"/>
      <c r="AZ117" s="257"/>
      <c r="BA117" s="257"/>
      <c r="BB117" s="257"/>
      <c r="BC117" s="813"/>
      <c r="BD117" s="810"/>
      <c r="BE117" s="51">
        <f t="shared" si="113"/>
        <v>0</v>
      </c>
      <c r="BF117" s="257"/>
      <c r="BG117" s="257"/>
      <c r="BH117" s="257"/>
      <c r="BI117" s="257"/>
      <c r="BJ117" s="257"/>
      <c r="BK117" s="257"/>
      <c r="BL117" s="813"/>
      <c r="BM117" s="816"/>
      <c r="BN117" s="51">
        <f t="shared" si="114"/>
        <v>0</v>
      </c>
      <c r="BO117" s="257"/>
      <c r="BP117" s="257"/>
      <c r="BQ117" s="257"/>
      <c r="BR117" s="257"/>
      <c r="BS117" s="257"/>
      <c r="BT117" s="257"/>
      <c r="BU117" s="821"/>
      <c r="BV117" s="822"/>
      <c r="BW117" s="822"/>
      <c r="BX117" s="822"/>
      <c r="BY117" s="822"/>
      <c r="BZ117" s="822"/>
      <c r="CA117" s="822"/>
      <c r="CB117" s="822"/>
      <c r="CC117" s="823"/>
    </row>
    <row r="118" spans="1:81" s="58" customFormat="1" ht="40.200000000000003" customHeight="1" x14ac:dyDescent="0.3">
      <c r="A118" s="34"/>
      <c r="B118" s="886"/>
      <c r="C118" s="869"/>
      <c r="D118" s="872"/>
      <c r="E118" s="852"/>
      <c r="F118" s="852"/>
      <c r="G118" s="852"/>
      <c r="H118" s="852"/>
      <c r="I118" s="852"/>
      <c r="J118" s="813"/>
      <c r="K118" s="855"/>
      <c r="L118" s="858"/>
      <c r="M118" s="861"/>
      <c r="N118" s="837"/>
      <c r="O118" s="840"/>
      <c r="P118" s="864"/>
      <c r="Q118" s="867"/>
      <c r="R118" s="813"/>
      <c r="S118" s="39" t="s">
        <v>4537</v>
      </c>
      <c r="T118" s="236" t="s">
        <v>3822</v>
      </c>
      <c r="U118" s="236" t="s">
        <v>3826</v>
      </c>
      <c r="V118" s="236" t="s">
        <v>3831</v>
      </c>
      <c r="W118" s="39" t="s">
        <v>4538</v>
      </c>
      <c r="X118" s="31">
        <v>45261</v>
      </c>
      <c r="Y118" s="31">
        <v>45291</v>
      </c>
      <c r="Z118" s="31"/>
      <c r="AA118" s="31"/>
      <c r="AB118" s="813"/>
      <c r="AC118" s="828"/>
      <c r="AD118" s="51">
        <f t="shared" si="151"/>
        <v>0</v>
      </c>
      <c r="AE118" s="51">
        <f t="shared" si="151"/>
        <v>0</v>
      </c>
      <c r="AF118" s="51">
        <f t="shared" si="151"/>
        <v>0</v>
      </c>
      <c r="AG118" s="51">
        <f t="shared" si="150"/>
        <v>0</v>
      </c>
      <c r="AH118" s="51">
        <f t="shared" si="150"/>
        <v>0</v>
      </c>
      <c r="AI118" s="51">
        <f t="shared" si="150"/>
        <v>0</v>
      </c>
      <c r="AJ118" s="51">
        <f t="shared" si="150"/>
        <v>0</v>
      </c>
      <c r="AK118" s="813"/>
      <c r="AL118" s="831"/>
      <c r="AM118" s="51">
        <f t="shared" si="111"/>
        <v>0</v>
      </c>
      <c r="AN118" s="257"/>
      <c r="AO118" s="257"/>
      <c r="AP118" s="257"/>
      <c r="AQ118" s="257"/>
      <c r="AR118" s="257"/>
      <c r="AS118" s="257"/>
      <c r="AT118" s="813"/>
      <c r="AU118" s="834"/>
      <c r="AV118" s="51">
        <f t="shared" si="112"/>
        <v>0</v>
      </c>
      <c r="AW118" s="257"/>
      <c r="AX118" s="257"/>
      <c r="AY118" s="257"/>
      <c r="AZ118" s="257"/>
      <c r="BA118" s="257"/>
      <c r="BB118" s="257"/>
      <c r="BC118" s="813"/>
      <c r="BD118" s="810"/>
      <c r="BE118" s="51">
        <f t="shared" si="113"/>
        <v>0</v>
      </c>
      <c r="BF118" s="257"/>
      <c r="BG118" s="257"/>
      <c r="BH118" s="257"/>
      <c r="BI118" s="257"/>
      <c r="BJ118" s="257"/>
      <c r="BK118" s="257"/>
      <c r="BL118" s="813"/>
      <c r="BM118" s="816"/>
      <c r="BN118" s="51">
        <f t="shared" si="114"/>
        <v>0</v>
      </c>
      <c r="BO118" s="257"/>
      <c r="BP118" s="257"/>
      <c r="BQ118" s="257"/>
      <c r="BR118" s="257"/>
      <c r="BS118" s="257"/>
      <c r="BT118" s="257"/>
      <c r="BU118" s="821"/>
      <c r="BV118" s="822"/>
      <c r="BW118" s="822"/>
      <c r="BX118" s="822"/>
      <c r="BY118" s="822"/>
      <c r="BZ118" s="822"/>
      <c r="CA118" s="822"/>
      <c r="CB118" s="822"/>
      <c r="CC118" s="823"/>
    </row>
    <row r="119" spans="1:81" s="58" customFormat="1" ht="40.200000000000003" customHeight="1" thickBot="1" x14ac:dyDescent="0.35">
      <c r="A119" s="34"/>
      <c r="B119" s="886"/>
      <c r="C119" s="869"/>
      <c r="D119" s="873"/>
      <c r="E119" s="853"/>
      <c r="F119" s="853"/>
      <c r="G119" s="853"/>
      <c r="H119" s="853"/>
      <c r="I119" s="853"/>
      <c r="J119" s="814"/>
      <c r="K119" s="856"/>
      <c r="L119" s="859"/>
      <c r="M119" s="862"/>
      <c r="N119" s="838"/>
      <c r="O119" s="841"/>
      <c r="P119" s="865"/>
      <c r="Q119" s="874"/>
      <c r="R119" s="814"/>
      <c r="S119" s="232"/>
      <c r="T119" s="237"/>
      <c r="U119" s="237"/>
      <c r="V119" s="237"/>
      <c r="W119" s="232"/>
      <c r="X119" s="260"/>
      <c r="Y119" s="260"/>
      <c r="Z119" s="260"/>
      <c r="AA119" s="260"/>
      <c r="AB119" s="814"/>
      <c r="AC119" s="829"/>
      <c r="AD119" s="46">
        <f t="shared" si="151"/>
        <v>0</v>
      </c>
      <c r="AE119" s="46">
        <f t="shared" si="151"/>
        <v>0</v>
      </c>
      <c r="AF119" s="46">
        <f t="shared" si="151"/>
        <v>0</v>
      </c>
      <c r="AG119" s="46">
        <f t="shared" si="150"/>
        <v>0</v>
      </c>
      <c r="AH119" s="46">
        <f t="shared" si="150"/>
        <v>0</v>
      </c>
      <c r="AI119" s="46">
        <f t="shared" si="150"/>
        <v>0</v>
      </c>
      <c r="AJ119" s="46">
        <f t="shared" si="150"/>
        <v>0</v>
      </c>
      <c r="AK119" s="814"/>
      <c r="AL119" s="832"/>
      <c r="AM119" s="46">
        <f t="shared" si="111"/>
        <v>0</v>
      </c>
      <c r="AN119" s="49"/>
      <c r="AO119" s="49"/>
      <c r="AP119" s="49"/>
      <c r="AQ119" s="49"/>
      <c r="AR119" s="49"/>
      <c r="AS119" s="49"/>
      <c r="AT119" s="814"/>
      <c r="AU119" s="835"/>
      <c r="AV119" s="46">
        <f t="shared" si="112"/>
        <v>0</v>
      </c>
      <c r="AW119" s="49"/>
      <c r="AX119" s="49"/>
      <c r="AY119" s="49"/>
      <c r="AZ119" s="49"/>
      <c r="BA119" s="49"/>
      <c r="BB119" s="49"/>
      <c r="BC119" s="814"/>
      <c r="BD119" s="811"/>
      <c r="BE119" s="46">
        <f t="shared" si="113"/>
        <v>0</v>
      </c>
      <c r="BF119" s="49"/>
      <c r="BG119" s="49"/>
      <c r="BH119" s="49"/>
      <c r="BI119" s="49"/>
      <c r="BJ119" s="49"/>
      <c r="BK119" s="49"/>
      <c r="BL119" s="814"/>
      <c r="BM119" s="817"/>
      <c r="BN119" s="46">
        <f t="shared" si="114"/>
        <v>0</v>
      </c>
      <c r="BO119" s="49"/>
      <c r="BP119" s="49"/>
      <c r="BQ119" s="49"/>
      <c r="BR119" s="49"/>
      <c r="BS119" s="49"/>
      <c r="BT119" s="49"/>
      <c r="BU119" s="824"/>
      <c r="BV119" s="825"/>
      <c r="BW119" s="825"/>
      <c r="BX119" s="825"/>
      <c r="BY119" s="825"/>
      <c r="BZ119" s="825"/>
      <c r="CA119" s="825"/>
      <c r="CB119" s="825"/>
      <c r="CC119" s="826"/>
    </row>
    <row r="120" spans="1:81" s="58" customFormat="1" ht="40.200000000000003" customHeight="1" thickTop="1" x14ac:dyDescent="0.3">
      <c r="A120" s="34"/>
      <c r="B120" s="886"/>
      <c r="C120" s="869"/>
      <c r="D120" s="871">
        <v>2201</v>
      </c>
      <c r="E120" s="851" t="s">
        <v>3922</v>
      </c>
      <c r="F120" s="851">
        <v>22010071</v>
      </c>
      <c r="G120" s="851" t="s">
        <v>4403</v>
      </c>
      <c r="H120" s="851" t="s">
        <v>4532</v>
      </c>
      <c r="I120" s="851">
        <v>2022004540031</v>
      </c>
      <c r="J120" s="812">
        <v>24</v>
      </c>
      <c r="K120" s="854" t="str">
        <f>+[2]Metas!K29</f>
        <v>Estrategia de búsqueda activa de niños y niñas por fuera del sistema escolar implementada</v>
      </c>
      <c r="L120" s="857">
        <v>1</v>
      </c>
      <c r="M120" s="860">
        <f>SUM(N120:Q120)</f>
        <v>1</v>
      </c>
      <c r="N120" s="836"/>
      <c r="O120" s="839"/>
      <c r="P120" s="863"/>
      <c r="Q120" s="866">
        <v>1</v>
      </c>
      <c r="R120" s="812">
        <f t="shared" ref="R120" si="159">+$J120</f>
        <v>24</v>
      </c>
      <c r="S120" s="231" t="s">
        <v>4533</v>
      </c>
      <c r="T120" s="235" t="s">
        <v>3822</v>
      </c>
      <c r="U120" s="235" t="s">
        <v>3826</v>
      </c>
      <c r="V120" s="235" t="s">
        <v>3831</v>
      </c>
      <c r="W120" s="231" t="s">
        <v>4534</v>
      </c>
      <c r="X120" s="256">
        <v>45158</v>
      </c>
      <c r="Y120" s="256">
        <v>45166</v>
      </c>
      <c r="Z120" s="256"/>
      <c r="AA120" s="256"/>
      <c r="AB120" s="812">
        <f t="shared" ref="AB120" si="160">+$J120</f>
        <v>24</v>
      </c>
      <c r="AC120" s="827">
        <f t="shared" ref="AC120" si="161">+L120</f>
        <v>1</v>
      </c>
      <c r="AD120" s="44">
        <f t="shared" si="151"/>
        <v>10</v>
      </c>
      <c r="AE120" s="44">
        <f t="shared" si="151"/>
        <v>5</v>
      </c>
      <c r="AF120" s="44">
        <f t="shared" si="151"/>
        <v>5</v>
      </c>
      <c r="AG120" s="44">
        <f t="shared" si="150"/>
        <v>0</v>
      </c>
      <c r="AH120" s="44">
        <f t="shared" si="150"/>
        <v>0</v>
      </c>
      <c r="AI120" s="44">
        <f t="shared" si="150"/>
        <v>0</v>
      </c>
      <c r="AJ120" s="44">
        <f t="shared" si="150"/>
        <v>0</v>
      </c>
      <c r="AK120" s="812">
        <f t="shared" ref="AK120" si="162">+$J120</f>
        <v>24</v>
      </c>
      <c r="AL120" s="830">
        <f>+N120</f>
        <v>0</v>
      </c>
      <c r="AM120" s="44">
        <f t="shared" si="111"/>
        <v>0</v>
      </c>
      <c r="AN120" s="47"/>
      <c r="AO120" s="47"/>
      <c r="AP120" s="47"/>
      <c r="AQ120" s="47"/>
      <c r="AR120" s="47"/>
      <c r="AS120" s="47"/>
      <c r="AT120" s="812">
        <f t="shared" ref="AT120" si="163">+$J120</f>
        <v>24</v>
      </c>
      <c r="AU120" s="833">
        <f>+O120</f>
        <v>0</v>
      </c>
      <c r="AV120" s="44">
        <f t="shared" si="112"/>
        <v>0</v>
      </c>
      <c r="AW120" s="47"/>
      <c r="AX120" s="47"/>
      <c r="AY120" s="47"/>
      <c r="AZ120" s="47"/>
      <c r="BA120" s="47"/>
      <c r="BB120" s="47"/>
      <c r="BC120" s="812">
        <f t="shared" ref="BC120" si="164">+$J120</f>
        <v>24</v>
      </c>
      <c r="BD120" s="809">
        <f>+P120</f>
        <v>0</v>
      </c>
      <c r="BE120" s="44">
        <f t="shared" si="113"/>
        <v>0</v>
      </c>
      <c r="BF120" s="47"/>
      <c r="BG120" s="47"/>
      <c r="BH120" s="47"/>
      <c r="BI120" s="47"/>
      <c r="BJ120" s="47"/>
      <c r="BK120" s="47"/>
      <c r="BL120" s="812">
        <f t="shared" ref="BL120" si="165">+$J120</f>
        <v>24</v>
      </c>
      <c r="BM120" s="815">
        <f>+Q120</f>
        <v>1</v>
      </c>
      <c r="BN120" s="44">
        <f t="shared" si="114"/>
        <v>10</v>
      </c>
      <c r="BO120" s="47">
        <v>5</v>
      </c>
      <c r="BP120" s="47">
        <v>5</v>
      </c>
      <c r="BQ120" s="47"/>
      <c r="BR120" s="47"/>
      <c r="BS120" s="47"/>
      <c r="BT120" s="47"/>
      <c r="BU120" s="818"/>
      <c r="BV120" s="819"/>
      <c r="BW120" s="819"/>
      <c r="BX120" s="819"/>
      <c r="BY120" s="819"/>
      <c r="BZ120" s="819"/>
      <c r="CA120" s="819"/>
      <c r="CB120" s="819"/>
      <c r="CC120" s="820"/>
    </row>
    <row r="121" spans="1:81" s="58" customFormat="1" ht="40.200000000000003" customHeight="1" x14ac:dyDescent="0.3">
      <c r="A121" s="34"/>
      <c r="B121" s="886"/>
      <c r="C121" s="869"/>
      <c r="D121" s="872"/>
      <c r="E121" s="852"/>
      <c r="F121" s="852"/>
      <c r="G121" s="852"/>
      <c r="H121" s="852"/>
      <c r="I121" s="852"/>
      <c r="J121" s="813"/>
      <c r="K121" s="855"/>
      <c r="L121" s="858"/>
      <c r="M121" s="861"/>
      <c r="N121" s="837"/>
      <c r="O121" s="840"/>
      <c r="P121" s="864"/>
      <c r="Q121" s="867"/>
      <c r="R121" s="813"/>
      <c r="S121" s="39" t="s">
        <v>4535</v>
      </c>
      <c r="T121" s="236" t="s">
        <v>3822</v>
      </c>
      <c r="U121" s="236" t="s">
        <v>3826</v>
      </c>
      <c r="V121" s="236" t="s">
        <v>3831</v>
      </c>
      <c r="W121" s="39" t="s">
        <v>4536</v>
      </c>
      <c r="X121" s="31">
        <v>45170</v>
      </c>
      <c r="Y121" s="31">
        <v>45199</v>
      </c>
      <c r="Z121" s="31"/>
      <c r="AA121" s="31"/>
      <c r="AB121" s="813"/>
      <c r="AC121" s="828"/>
      <c r="AD121" s="51">
        <f t="shared" si="151"/>
        <v>0</v>
      </c>
      <c r="AE121" s="51">
        <f t="shared" si="151"/>
        <v>0</v>
      </c>
      <c r="AF121" s="51">
        <f t="shared" si="151"/>
        <v>0</v>
      </c>
      <c r="AG121" s="51">
        <f t="shared" si="150"/>
        <v>0</v>
      </c>
      <c r="AH121" s="51">
        <f t="shared" si="150"/>
        <v>0</v>
      </c>
      <c r="AI121" s="51">
        <f t="shared" si="150"/>
        <v>0</v>
      </c>
      <c r="AJ121" s="51">
        <f t="shared" si="150"/>
        <v>0</v>
      </c>
      <c r="AK121" s="813"/>
      <c r="AL121" s="831"/>
      <c r="AM121" s="51">
        <f t="shared" si="111"/>
        <v>0</v>
      </c>
      <c r="AN121" s="257"/>
      <c r="AO121" s="257"/>
      <c r="AP121" s="257"/>
      <c r="AQ121" s="257"/>
      <c r="AR121" s="257"/>
      <c r="AS121" s="257"/>
      <c r="AT121" s="813"/>
      <c r="AU121" s="834"/>
      <c r="AV121" s="51">
        <f t="shared" si="112"/>
        <v>0</v>
      </c>
      <c r="AW121" s="257"/>
      <c r="AX121" s="257"/>
      <c r="AY121" s="257"/>
      <c r="AZ121" s="257"/>
      <c r="BA121" s="257"/>
      <c r="BB121" s="257"/>
      <c r="BC121" s="813"/>
      <c r="BD121" s="810"/>
      <c r="BE121" s="51">
        <f t="shared" si="113"/>
        <v>0</v>
      </c>
      <c r="BF121" s="257"/>
      <c r="BG121" s="257"/>
      <c r="BH121" s="257"/>
      <c r="BI121" s="257"/>
      <c r="BJ121" s="257"/>
      <c r="BK121" s="257"/>
      <c r="BL121" s="813"/>
      <c r="BM121" s="816"/>
      <c r="BN121" s="51">
        <f t="shared" si="114"/>
        <v>0</v>
      </c>
      <c r="BO121" s="257"/>
      <c r="BP121" s="257"/>
      <c r="BQ121" s="257"/>
      <c r="BR121" s="257"/>
      <c r="BS121" s="257"/>
      <c r="BT121" s="257"/>
      <c r="BU121" s="821"/>
      <c r="BV121" s="822"/>
      <c r="BW121" s="822"/>
      <c r="BX121" s="822"/>
      <c r="BY121" s="822"/>
      <c r="BZ121" s="822"/>
      <c r="CA121" s="822"/>
      <c r="CB121" s="822"/>
      <c r="CC121" s="823"/>
    </row>
    <row r="122" spans="1:81" s="58" customFormat="1" ht="40.200000000000003" customHeight="1" x14ac:dyDescent="0.3">
      <c r="A122" s="34"/>
      <c r="B122" s="886"/>
      <c r="C122" s="869"/>
      <c r="D122" s="872"/>
      <c r="E122" s="852"/>
      <c r="F122" s="852"/>
      <c r="G122" s="852"/>
      <c r="H122" s="852"/>
      <c r="I122" s="852"/>
      <c r="J122" s="813"/>
      <c r="K122" s="855"/>
      <c r="L122" s="858"/>
      <c r="M122" s="861"/>
      <c r="N122" s="837"/>
      <c r="O122" s="840"/>
      <c r="P122" s="864"/>
      <c r="Q122" s="867"/>
      <c r="R122" s="813"/>
      <c r="S122" s="39" t="s">
        <v>4537</v>
      </c>
      <c r="T122" s="236" t="s">
        <v>3822</v>
      </c>
      <c r="U122" s="236" t="s">
        <v>3826</v>
      </c>
      <c r="V122" s="236" t="s">
        <v>3831</v>
      </c>
      <c r="W122" s="39" t="s">
        <v>4538</v>
      </c>
      <c r="X122" s="31">
        <v>45261</v>
      </c>
      <c r="Y122" s="31">
        <v>45291</v>
      </c>
      <c r="Z122" s="31"/>
      <c r="AA122" s="31"/>
      <c r="AB122" s="813"/>
      <c r="AC122" s="828"/>
      <c r="AD122" s="51">
        <f t="shared" si="151"/>
        <v>0</v>
      </c>
      <c r="AE122" s="51">
        <f t="shared" si="151"/>
        <v>0</v>
      </c>
      <c r="AF122" s="51">
        <f t="shared" si="151"/>
        <v>0</v>
      </c>
      <c r="AG122" s="51">
        <f t="shared" si="150"/>
        <v>0</v>
      </c>
      <c r="AH122" s="51">
        <f t="shared" si="150"/>
        <v>0</v>
      </c>
      <c r="AI122" s="51">
        <f t="shared" si="150"/>
        <v>0</v>
      </c>
      <c r="AJ122" s="51">
        <f t="shared" si="150"/>
        <v>0</v>
      </c>
      <c r="AK122" s="813"/>
      <c r="AL122" s="831"/>
      <c r="AM122" s="51">
        <f t="shared" si="111"/>
        <v>0</v>
      </c>
      <c r="AN122" s="257"/>
      <c r="AO122" s="257"/>
      <c r="AP122" s="257"/>
      <c r="AQ122" s="257"/>
      <c r="AR122" s="257"/>
      <c r="AS122" s="257"/>
      <c r="AT122" s="813"/>
      <c r="AU122" s="834"/>
      <c r="AV122" s="51">
        <f t="shared" si="112"/>
        <v>0</v>
      </c>
      <c r="AW122" s="257"/>
      <c r="AX122" s="257"/>
      <c r="AY122" s="257"/>
      <c r="AZ122" s="257"/>
      <c r="BA122" s="257"/>
      <c r="BB122" s="257"/>
      <c r="BC122" s="813"/>
      <c r="BD122" s="810"/>
      <c r="BE122" s="51">
        <f t="shared" si="113"/>
        <v>0</v>
      </c>
      <c r="BF122" s="257"/>
      <c r="BG122" s="257"/>
      <c r="BH122" s="257"/>
      <c r="BI122" s="257"/>
      <c r="BJ122" s="257"/>
      <c r="BK122" s="257"/>
      <c r="BL122" s="813"/>
      <c r="BM122" s="816"/>
      <c r="BN122" s="51">
        <f t="shared" si="114"/>
        <v>0</v>
      </c>
      <c r="BO122" s="257"/>
      <c r="BP122" s="257"/>
      <c r="BQ122" s="257"/>
      <c r="BR122" s="257"/>
      <c r="BS122" s="257"/>
      <c r="BT122" s="257"/>
      <c r="BU122" s="821"/>
      <c r="BV122" s="822"/>
      <c r="BW122" s="822"/>
      <c r="BX122" s="822"/>
      <c r="BY122" s="822"/>
      <c r="BZ122" s="822"/>
      <c r="CA122" s="822"/>
      <c r="CB122" s="822"/>
      <c r="CC122" s="823"/>
    </row>
    <row r="123" spans="1:81" s="58" customFormat="1" ht="40.200000000000003" customHeight="1" thickBot="1" x14ac:dyDescent="0.35">
      <c r="A123" s="34"/>
      <c r="B123" s="886"/>
      <c r="C123" s="869"/>
      <c r="D123" s="873"/>
      <c r="E123" s="853"/>
      <c r="F123" s="853"/>
      <c r="G123" s="853"/>
      <c r="H123" s="853"/>
      <c r="I123" s="853"/>
      <c r="J123" s="814"/>
      <c r="K123" s="856"/>
      <c r="L123" s="859"/>
      <c r="M123" s="862"/>
      <c r="N123" s="838"/>
      <c r="O123" s="841"/>
      <c r="P123" s="865"/>
      <c r="Q123" s="874"/>
      <c r="R123" s="814"/>
      <c r="S123" s="232"/>
      <c r="T123" s="237"/>
      <c r="U123" s="237"/>
      <c r="V123" s="237"/>
      <c r="W123" s="232"/>
      <c r="X123" s="260"/>
      <c r="Y123" s="260"/>
      <c r="Z123" s="260"/>
      <c r="AA123" s="260"/>
      <c r="AB123" s="814"/>
      <c r="AC123" s="829"/>
      <c r="AD123" s="46">
        <f t="shared" si="151"/>
        <v>0</v>
      </c>
      <c r="AE123" s="46">
        <f t="shared" si="151"/>
        <v>0</v>
      </c>
      <c r="AF123" s="46">
        <f t="shared" si="151"/>
        <v>0</v>
      </c>
      <c r="AG123" s="46">
        <f t="shared" si="150"/>
        <v>0</v>
      </c>
      <c r="AH123" s="46">
        <f t="shared" si="150"/>
        <v>0</v>
      </c>
      <c r="AI123" s="46">
        <f t="shared" si="150"/>
        <v>0</v>
      </c>
      <c r="AJ123" s="46">
        <f t="shared" si="150"/>
        <v>0</v>
      </c>
      <c r="AK123" s="814"/>
      <c r="AL123" s="832"/>
      <c r="AM123" s="46">
        <f t="shared" si="111"/>
        <v>0</v>
      </c>
      <c r="AN123" s="49"/>
      <c r="AO123" s="49"/>
      <c r="AP123" s="49"/>
      <c r="AQ123" s="49"/>
      <c r="AR123" s="49"/>
      <c r="AS123" s="49"/>
      <c r="AT123" s="814"/>
      <c r="AU123" s="835"/>
      <c r="AV123" s="46">
        <f t="shared" si="112"/>
        <v>0</v>
      </c>
      <c r="AW123" s="49"/>
      <c r="AX123" s="49"/>
      <c r="AY123" s="49"/>
      <c r="AZ123" s="49"/>
      <c r="BA123" s="49"/>
      <c r="BB123" s="49"/>
      <c r="BC123" s="814"/>
      <c r="BD123" s="811"/>
      <c r="BE123" s="46">
        <f t="shared" si="113"/>
        <v>0</v>
      </c>
      <c r="BF123" s="49"/>
      <c r="BG123" s="49"/>
      <c r="BH123" s="49"/>
      <c r="BI123" s="49"/>
      <c r="BJ123" s="49"/>
      <c r="BK123" s="49"/>
      <c r="BL123" s="814"/>
      <c r="BM123" s="817"/>
      <c r="BN123" s="46">
        <f t="shared" si="114"/>
        <v>0</v>
      </c>
      <c r="BO123" s="49"/>
      <c r="BP123" s="49"/>
      <c r="BQ123" s="49"/>
      <c r="BR123" s="49"/>
      <c r="BS123" s="49"/>
      <c r="BT123" s="49"/>
      <c r="BU123" s="824"/>
      <c r="BV123" s="825"/>
      <c r="BW123" s="825"/>
      <c r="BX123" s="825"/>
      <c r="BY123" s="825"/>
      <c r="BZ123" s="825"/>
      <c r="CA123" s="825"/>
      <c r="CB123" s="825"/>
      <c r="CC123" s="826"/>
    </row>
    <row r="124" spans="1:81" s="58" customFormat="1" ht="40.200000000000003" customHeight="1" thickTop="1" x14ac:dyDescent="0.3">
      <c r="A124" s="34"/>
      <c r="B124" s="886"/>
      <c r="C124" s="869"/>
      <c r="D124" s="871">
        <v>2201</v>
      </c>
      <c r="E124" s="851" t="s">
        <v>3922</v>
      </c>
      <c r="F124" s="851">
        <v>22010071</v>
      </c>
      <c r="G124" s="851" t="s">
        <v>4403</v>
      </c>
      <c r="H124" s="851" t="s">
        <v>4532</v>
      </c>
      <c r="I124" s="851">
        <v>2022004540031</v>
      </c>
      <c r="J124" s="812">
        <v>25</v>
      </c>
      <c r="K124" s="854" t="str">
        <f>+[2]Metas!K30</f>
        <v>Campaña de bienvenida a las familias implementada (Primera Infancia)</v>
      </c>
      <c r="L124" s="857">
        <v>1</v>
      </c>
      <c r="M124" s="860">
        <f>SUM(N124:Q124)</f>
        <v>1</v>
      </c>
      <c r="N124" s="836"/>
      <c r="O124" s="839"/>
      <c r="P124" s="863"/>
      <c r="Q124" s="866">
        <v>1</v>
      </c>
      <c r="R124" s="812">
        <f t="shared" ref="R124" si="166">+$J124</f>
        <v>25</v>
      </c>
      <c r="S124" s="231" t="s">
        <v>4539</v>
      </c>
      <c r="T124" s="235"/>
      <c r="U124" s="235"/>
      <c r="V124" s="235"/>
      <c r="W124" s="231"/>
      <c r="X124" s="256"/>
      <c r="Y124" s="256"/>
      <c r="Z124" s="256"/>
      <c r="AA124" s="256"/>
      <c r="AB124" s="812">
        <f t="shared" ref="AB124" si="167">+$J124</f>
        <v>25</v>
      </c>
      <c r="AC124" s="827">
        <f t="shared" ref="AC124" si="168">+L124</f>
        <v>1</v>
      </c>
      <c r="AD124" s="44">
        <f t="shared" si="151"/>
        <v>11</v>
      </c>
      <c r="AE124" s="44">
        <f t="shared" si="151"/>
        <v>5</v>
      </c>
      <c r="AF124" s="44">
        <f t="shared" si="151"/>
        <v>6</v>
      </c>
      <c r="AG124" s="44">
        <f t="shared" si="150"/>
        <v>0</v>
      </c>
      <c r="AH124" s="44">
        <f t="shared" si="150"/>
        <v>0</v>
      </c>
      <c r="AI124" s="44">
        <f t="shared" si="150"/>
        <v>0</v>
      </c>
      <c r="AJ124" s="44">
        <f t="shared" si="150"/>
        <v>0</v>
      </c>
      <c r="AK124" s="812">
        <f t="shared" ref="AK124" si="169">+$J124</f>
        <v>25</v>
      </c>
      <c r="AL124" s="830">
        <f>+N124</f>
        <v>0</v>
      </c>
      <c r="AM124" s="44">
        <f t="shared" si="111"/>
        <v>0</v>
      </c>
      <c r="AN124" s="47"/>
      <c r="AO124" s="47"/>
      <c r="AP124" s="47"/>
      <c r="AQ124" s="47"/>
      <c r="AR124" s="47"/>
      <c r="AS124" s="47"/>
      <c r="AT124" s="812">
        <f t="shared" ref="AT124" si="170">+$J124</f>
        <v>25</v>
      </c>
      <c r="AU124" s="833">
        <f>+O124</f>
        <v>0</v>
      </c>
      <c r="AV124" s="44">
        <f t="shared" si="112"/>
        <v>0</v>
      </c>
      <c r="AW124" s="47"/>
      <c r="AX124" s="47"/>
      <c r="AY124" s="47"/>
      <c r="AZ124" s="47"/>
      <c r="BA124" s="47"/>
      <c r="BB124" s="47"/>
      <c r="BC124" s="812">
        <f t="shared" ref="BC124" si="171">+$J124</f>
        <v>25</v>
      </c>
      <c r="BD124" s="809">
        <f>+P124</f>
        <v>0</v>
      </c>
      <c r="BE124" s="44">
        <f t="shared" si="113"/>
        <v>0</v>
      </c>
      <c r="BF124" s="47"/>
      <c r="BG124" s="47"/>
      <c r="BH124" s="47"/>
      <c r="BI124" s="47"/>
      <c r="BJ124" s="47"/>
      <c r="BK124" s="47"/>
      <c r="BL124" s="812">
        <f t="shared" ref="BL124" si="172">+$J124</f>
        <v>25</v>
      </c>
      <c r="BM124" s="815">
        <f>+Q124</f>
        <v>1</v>
      </c>
      <c r="BN124" s="44">
        <f t="shared" si="114"/>
        <v>11</v>
      </c>
      <c r="BO124" s="336">
        <v>5</v>
      </c>
      <c r="BP124" s="336">
        <v>6</v>
      </c>
      <c r="BQ124" s="336"/>
      <c r="BR124" s="336"/>
      <c r="BS124" s="336"/>
      <c r="BT124" s="336"/>
      <c r="BU124" s="818"/>
      <c r="BV124" s="819"/>
      <c r="BW124" s="819"/>
      <c r="BX124" s="819"/>
      <c r="BY124" s="819"/>
      <c r="BZ124" s="819"/>
      <c r="CA124" s="819"/>
      <c r="CB124" s="819"/>
      <c r="CC124" s="820"/>
    </row>
    <row r="125" spans="1:81" s="58" customFormat="1" ht="40.200000000000003" customHeight="1" x14ac:dyDescent="0.3">
      <c r="A125" s="34"/>
      <c r="B125" s="886"/>
      <c r="C125" s="869"/>
      <c r="D125" s="872"/>
      <c r="E125" s="852"/>
      <c r="F125" s="852"/>
      <c r="G125" s="852"/>
      <c r="H125" s="852"/>
      <c r="I125" s="852"/>
      <c r="J125" s="813"/>
      <c r="K125" s="855"/>
      <c r="L125" s="858"/>
      <c r="M125" s="861"/>
      <c r="N125" s="837"/>
      <c r="O125" s="840"/>
      <c r="P125" s="864"/>
      <c r="Q125" s="867"/>
      <c r="R125" s="813"/>
      <c r="S125" s="39"/>
      <c r="T125" s="236"/>
      <c r="U125" s="236"/>
      <c r="V125" s="236"/>
      <c r="W125" s="39"/>
      <c r="X125" s="31"/>
      <c r="Y125" s="31"/>
      <c r="Z125" s="31"/>
      <c r="AA125" s="31"/>
      <c r="AB125" s="813"/>
      <c r="AC125" s="828"/>
      <c r="AD125" s="51">
        <f t="shared" si="151"/>
        <v>0</v>
      </c>
      <c r="AE125" s="51">
        <f t="shared" si="151"/>
        <v>0</v>
      </c>
      <c r="AF125" s="51">
        <f t="shared" si="151"/>
        <v>0</v>
      </c>
      <c r="AG125" s="51">
        <f t="shared" si="150"/>
        <v>0</v>
      </c>
      <c r="AH125" s="51">
        <f t="shared" si="150"/>
        <v>0</v>
      </c>
      <c r="AI125" s="51">
        <f t="shared" si="150"/>
        <v>0</v>
      </c>
      <c r="AJ125" s="51">
        <f t="shared" si="150"/>
        <v>0</v>
      </c>
      <c r="AK125" s="813"/>
      <c r="AL125" s="831"/>
      <c r="AM125" s="51">
        <f t="shared" si="111"/>
        <v>0</v>
      </c>
      <c r="AN125" s="257"/>
      <c r="AO125" s="257"/>
      <c r="AP125" s="257"/>
      <c r="AQ125" s="257"/>
      <c r="AR125" s="257"/>
      <c r="AS125" s="257"/>
      <c r="AT125" s="813"/>
      <c r="AU125" s="834"/>
      <c r="AV125" s="51">
        <f t="shared" si="112"/>
        <v>0</v>
      </c>
      <c r="AW125" s="257"/>
      <c r="AX125" s="257"/>
      <c r="AY125" s="257"/>
      <c r="AZ125" s="257"/>
      <c r="BA125" s="257"/>
      <c r="BB125" s="257"/>
      <c r="BC125" s="813"/>
      <c r="BD125" s="810"/>
      <c r="BE125" s="51">
        <f t="shared" si="113"/>
        <v>0</v>
      </c>
      <c r="BF125" s="257"/>
      <c r="BG125" s="257"/>
      <c r="BH125" s="257"/>
      <c r="BI125" s="257"/>
      <c r="BJ125" s="257"/>
      <c r="BK125" s="257"/>
      <c r="BL125" s="813"/>
      <c r="BM125" s="816"/>
      <c r="BN125" s="51">
        <f t="shared" si="114"/>
        <v>0</v>
      </c>
      <c r="BO125" s="257"/>
      <c r="BP125" s="257"/>
      <c r="BQ125" s="257"/>
      <c r="BR125" s="257"/>
      <c r="BS125" s="257"/>
      <c r="BT125" s="257"/>
      <c r="BU125" s="821"/>
      <c r="BV125" s="822"/>
      <c r="BW125" s="822"/>
      <c r="BX125" s="822"/>
      <c r="BY125" s="822"/>
      <c r="BZ125" s="822"/>
      <c r="CA125" s="822"/>
      <c r="CB125" s="822"/>
      <c r="CC125" s="823"/>
    </row>
    <row r="126" spans="1:81" s="58" customFormat="1" ht="40.200000000000003" customHeight="1" x14ac:dyDescent="0.3">
      <c r="A126" s="34"/>
      <c r="B126" s="886"/>
      <c r="C126" s="869"/>
      <c r="D126" s="872"/>
      <c r="E126" s="852"/>
      <c r="F126" s="852"/>
      <c r="G126" s="852"/>
      <c r="H126" s="852"/>
      <c r="I126" s="852"/>
      <c r="J126" s="813"/>
      <c r="K126" s="855"/>
      <c r="L126" s="858"/>
      <c r="M126" s="861"/>
      <c r="N126" s="837"/>
      <c r="O126" s="840"/>
      <c r="P126" s="864"/>
      <c r="Q126" s="867"/>
      <c r="R126" s="813"/>
      <c r="S126" s="39"/>
      <c r="T126" s="236"/>
      <c r="U126" s="236"/>
      <c r="V126" s="236"/>
      <c r="W126" s="39"/>
      <c r="X126" s="31"/>
      <c r="Y126" s="31"/>
      <c r="Z126" s="31"/>
      <c r="AA126" s="31"/>
      <c r="AB126" s="813"/>
      <c r="AC126" s="828"/>
      <c r="AD126" s="51">
        <f t="shared" si="151"/>
        <v>0</v>
      </c>
      <c r="AE126" s="51">
        <f t="shared" si="151"/>
        <v>0</v>
      </c>
      <c r="AF126" s="51">
        <f t="shared" si="151"/>
        <v>0</v>
      </c>
      <c r="AG126" s="51">
        <f t="shared" si="150"/>
        <v>0</v>
      </c>
      <c r="AH126" s="51">
        <f t="shared" si="150"/>
        <v>0</v>
      </c>
      <c r="AI126" s="51">
        <f t="shared" si="150"/>
        <v>0</v>
      </c>
      <c r="AJ126" s="51">
        <f t="shared" si="150"/>
        <v>0</v>
      </c>
      <c r="AK126" s="813"/>
      <c r="AL126" s="831"/>
      <c r="AM126" s="51">
        <f t="shared" si="111"/>
        <v>0</v>
      </c>
      <c r="AN126" s="257"/>
      <c r="AO126" s="257"/>
      <c r="AP126" s="257"/>
      <c r="AQ126" s="257"/>
      <c r="AR126" s="257"/>
      <c r="AS126" s="257"/>
      <c r="AT126" s="813"/>
      <c r="AU126" s="834"/>
      <c r="AV126" s="51">
        <f t="shared" si="112"/>
        <v>0</v>
      </c>
      <c r="AW126" s="257"/>
      <c r="AX126" s="257"/>
      <c r="AY126" s="257"/>
      <c r="AZ126" s="257"/>
      <c r="BA126" s="257"/>
      <c r="BB126" s="257"/>
      <c r="BC126" s="813"/>
      <c r="BD126" s="810"/>
      <c r="BE126" s="51">
        <f t="shared" si="113"/>
        <v>0</v>
      </c>
      <c r="BF126" s="257"/>
      <c r="BG126" s="257"/>
      <c r="BH126" s="257"/>
      <c r="BI126" s="257"/>
      <c r="BJ126" s="257"/>
      <c r="BK126" s="257"/>
      <c r="BL126" s="813"/>
      <c r="BM126" s="816"/>
      <c r="BN126" s="51">
        <f t="shared" si="114"/>
        <v>0</v>
      </c>
      <c r="BO126" s="257"/>
      <c r="BP126" s="257"/>
      <c r="BQ126" s="257"/>
      <c r="BR126" s="257"/>
      <c r="BS126" s="257"/>
      <c r="BT126" s="257"/>
      <c r="BU126" s="821"/>
      <c r="BV126" s="822"/>
      <c r="BW126" s="822"/>
      <c r="BX126" s="822"/>
      <c r="BY126" s="822"/>
      <c r="BZ126" s="822"/>
      <c r="CA126" s="822"/>
      <c r="CB126" s="822"/>
      <c r="CC126" s="823"/>
    </row>
    <row r="127" spans="1:81" s="58" customFormat="1" ht="40.200000000000003" customHeight="1" thickBot="1" x14ac:dyDescent="0.35">
      <c r="A127" s="34"/>
      <c r="B127" s="886"/>
      <c r="C127" s="870"/>
      <c r="D127" s="873"/>
      <c r="E127" s="853"/>
      <c r="F127" s="853"/>
      <c r="G127" s="853"/>
      <c r="H127" s="853"/>
      <c r="I127" s="853"/>
      <c r="J127" s="814"/>
      <c r="K127" s="856"/>
      <c r="L127" s="859"/>
      <c r="M127" s="862"/>
      <c r="N127" s="838"/>
      <c r="O127" s="841"/>
      <c r="P127" s="865"/>
      <c r="Q127" s="874"/>
      <c r="R127" s="814"/>
      <c r="S127" s="232"/>
      <c r="T127" s="237"/>
      <c r="U127" s="237"/>
      <c r="V127" s="237"/>
      <c r="W127" s="232"/>
      <c r="X127" s="260"/>
      <c r="Y127" s="260"/>
      <c r="Z127" s="260"/>
      <c r="AA127" s="260"/>
      <c r="AB127" s="814"/>
      <c r="AC127" s="829"/>
      <c r="AD127" s="46">
        <f t="shared" si="151"/>
        <v>0</v>
      </c>
      <c r="AE127" s="46">
        <f t="shared" si="151"/>
        <v>0</v>
      </c>
      <c r="AF127" s="46">
        <f t="shared" si="151"/>
        <v>0</v>
      </c>
      <c r="AG127" s="46">
        <f t="shared" si="150"/>
        <v>0</v>
      </c>
      <c r="AH127" s="46">
        <f t="shared" si="150"/>
        <v>0</v>
      </c>
      <c r="AI127" s="46">
        <f t="shared" si="150"/>
        <v>0</v>
      </c>
      <c r="AJ127" s="46">
        <f t="shared" si="150"/>
        <v>0</v>
      </c>
      <c r="AK127" s="814"/>
      <c r="AL127" s="832"/>
      <c r="AM127" s="46">
        <f t="shared" si="111"/>
        <v>0</v>
      </c>
      <c r="AN127" s="49"/>
      <c r="AO127" s="49"/>
      <c r="AP127" s="49"/>
      <c r="AQ127" s="49"/>
      <c r="AR127" s="49"/>
      <c r="AS127" s="49"/>
      <c r="AT127" s="814"/>
      <c r="AU127" s="835"/>
      <c r="AV127" s="46">
        <f t="shared" si="112"/>
        <v>0</v>
      </c>
      <c r="AW127" s="49"/>
      <c r="AX127" s="49"/>
      <c r="AY127" s="49"/>
      <c r="AZ127" s="49"/>
      <c r="BA127" s="49"/>
      <c r="BB127" s="49"/>
      <c r="BC127" s="814"/>
      <c r="BD127" s="811"/>
      <c r="BE127" s="46">
        <f t="shared" si="113"/>
        <v>0</v>
      </c>
      <c r="BF127" s="49"/>
      <c r="BG127" s="49"/>
      <c r="BH127" s="49"/>
      <c r="BI127" s="49"/>
      <c r="BJ127" s="49"/>
      <c r="BK127" s="49"/>
      <c r="BL127" s="814"/>
      <c r="BM127" s="817"/>
      <c r="BN127" s="46">
        <f t="shared" si="114"/>
        <v>0</v>
      </c>
      <c r="BO127" s="49"/>
      <c r="BP127" s="49"/>
      <c r="BQ127" s="49"/>
      <c r="BR127" s="49"/>
      <c r="BS127" s="49"/>
      <c r="BT127" s="49"/>
      <c r="BU127" s="824"/>
      <c r="BV127" s="825"/>
      <c r="BW127" s="825"/>
      <c r="BX127" s="825"/>
      <c r="BY127" s="825"/>
      <c r="BZ127" s="825"/>
      <c r="CA127" s="825"/>
      <c r="CB127" s="825"/>
      <c r="CC127" s="826"/>
    </row>
    <row r="128" spans="1:81" s="58" customFormat="1" ht="40.200000000000003" customHeight="1" thickTop="1" x14ac:dyDescent="0.3">
      <c r="A128" s="34"/>
      <c r="B128" s="886"/>
      <c r="C128" s="868" t="s">
        <v>56</v>
      </c>
      <c r="D128" s="871">
        <v>2201</v>
      </c>
      <c r="E128" s="851" t="s">
        <v>3922</v>
      </c>
      <c r="F128" s="851">
        <v>22010071</v>
      </c>
      <c r="G128" s="851" t="s">
        <v>4403</v>
      </c>
      <c r="H128" s="851" t="s">
        <v>4532</v>
      </c>
      <c r="I128" s="851">
        <v>2022004540031</v>
      </c>
      <c r="J128" s="812">
        <v>26</v>
      </c>
      <c r="K128" s="854" t="str">
        <f>+[2]Metas!K31</f>
        <v>Niños, niñas, adolescentes y jóvenes víctimas, desplazados, desmovilizados, etc. atendidos</v>
      </c>
      <c r="L128" s="857">
        <v>6500</v>
      </c>
      <c r="M128" s="860">
        <f t="shared" ref="M128" si="173">SUM(N128:Q128)/4</f>
        <v>6500</v>
      </c>
      <c r="N128" s="836">
        <v>6500</v>
      </c>
      <c r="O128" s="839">
        <v>6500</v>
      </c>
      <c r="P128" s="863">
        <v>6500</v>
      </c>
      <c r="Q128" s="866">
        <v>6500</v>
      </c>
      <c r="R128" s="812">
        <f t="shared" ref="R128" si="174">+$J128</f>
        <v>26</v>
      </c>
      <c r="S128" s="231" t="s">
        <v>4540</v>
      </c>
      <c r="T128" s="235" t="s">
        <v>3822</v>
      </c>
      <c r="U128" s="235" t="s">
        <v>3827</v>
      </c>
      <c r="V128" s="235" t="s">
        <v>3831</v>
      </c>
      <c r="W128" s="231" t="s">
        <v>4541</v>
      </c>
      <c r="X128" s="256">
        <v>45092</v>
      </c>
      <c r="Y128" s="256">
        <v>45107</v>
      </c>
      <c r="Z128" s="256"/>
      <c r="AA128" s="256"/>
      <c r="AB128" s="812">
        <f t="shared" ref="AB128" si="175">+$J128</f>
        <v>26</v>
      </c>
      <c r="AC128" s="827">
        <f t="shared" ref="AC128" si="176">+L128</f>
        <v>6500</v>
      </c>
      <c r="AD128" s="44">
        <f t="shared" si="151"/>
        <v>26600</v>
      </c>
      <c r="AE128" s="44">
        <f t="shared" si="151"/>
        <v>0</v>
      </c>
      <c r="AF128" s="44">
        <f t="shared" si="151"/>
        <v>26600</v>
      </c>
      <c r="AG128" s="44">
        <f t="shared" si="150"/>
        <v>0</v>
      </c>
      <c r="AH128" s="44">
        <f t="shared" si="150"/>
        <v>0</v>
      </c>
      <c r="AI128" s="44">
        <f t="shared" si="150"/>
        <v>0</v>
      </c>
      <c r="AJ128" s="44">
        <f t="shared" si="150"/>
        <v>0</v>
      </c>
      <c r="AK128" s="812">
        <f t="shared" ref="AK128" si="177">+$J128</f>
        <v>26</v>
      </c>
      <c r="AL128" s="830">
        <f t="shared" ref="AL128" si="178">+N128</f>
        <v>6500</v>
      </c>
      <c r="AM128" s="44">
        <f t="shared" si="111"/>
        <v>6650</v>
      </c>
      <c r="AN128" s="47"/>
      <c r="AO128" s="336">
        <v>6650</v>
      </c>
      <c r="AP128" s="47"/>
      <c r="AQ128" s="47"/>
      <c r="AR128" s="47"/>
      <c r="AS128" s="47"/>
      <c r="AT128" s="812">
        <f t="shared" ref="AT128" si="179">+$J128</f>
        <v>26</v>
      </c>
      <c r="AU128" s="833">
        <f t="shared" ref="AU128" si="180">+O128</f>
        <v>6500</v>
      </c>
      <c r="AV128" s="44">
        <f t="shared" si="112"/>
        <v>6650</v>
      </c>
      <c r="AW128" s="47"/>
      <c r="AX128" s="336">
        <v>6650</v>
      </c>
      <c r="AY128" s="47"/>
      <c r="AZ128" s="47"/>
      <c r="BA128" s="47"/>
      <c r="BB128" s="47"/>
      <c r="BC128" s="812">
        <f t="shared" ref="BC128" si="181">+$J128</f>
        <v>26</v>
      </c>
      <c r="BD128" s="809">
        <f t="shared" ref="BD128" si="182">+P128</f>
        <v>6500</v>
      </c>
      <c r="BE128" s="44">
        <f t="shared" si="113"/>
        <v>6650</v>
      </c>
      <c r="BF128" s="47"/>
      <c r="BG128" s="336">
        <v>6650</v>
      </c>
      <c r="BH128" s="47"/>
      <c r="BI128" s="47"/>
      <c r="BJ128" s="47"/>
      <c r="BK128" s="47"/>
      <c r="BL128" s="812">
        <f t="shared" ref="BL128" si="183">+$J128</f>
        <v>26</v>
      </c>
      <c r="BM128" s="815">
        <f t="shared" ref="BM128" si="184">+Q128</f>
        <v>6500</v>
      </c>
      <c r="BN128" s="44">
        <f t="shared" si="114"/>
        <v>6650</v>
      </c>
      <c r="BO128" s="336"/>
      <c r="BP128" s="336">
        <v>6650</v>
      </c>
      <c r="BQ128" s="336"/>
      <c r="BR128" s="336"/>
      <c r="BS128" s="336"/>
      <c r="BT128" s="336"/>
      <c r="BU128" s="818"/>
      <c r="BV128" s="819"/>
      <c r="BW128" s="819"/>
      <c r="BX128" s="819"/>
      <c r="BY128" s="819"/>
      <c r="BZ128" s="819"/>
      <c r="CA128" s="819"/>
      <c r="CB128" s="819"/>
      <c r="CC128" s="820"/>
    </row>
    <row r="129" spans="1:81" s="58" customFormat="1" ht="40.200000000000003" customHeight="1" x14ac:dyDescent="0.3">
      <c r="A129" s="34"/>
      <c r="B129" s="886"/>
      <c r="C129" s="869"/>
      <c r="D129" s="872"/>
      <c r="E129" s="852"/>
      <c r="F129" s="852"/>
      <c r="G129" s="852"/>
      <c r="H129" s="852"/>
      <c r="I129" s="852"/>
      <c r="J129" s="813"/>
      <c r="K129" s="855"/>
      <c r="L129" s="858"/>
      <c r="M129" s="861"/>
      <c r="N129" s="837"/>
      <c r="O129" s="840"/>
      <c r="P129" s="864"/>
      <c r="Q129" s="867"/>
      <c r="R129" s="813"/>
      <c r="S129" s="39" t="s">
        <v>4542</v>
      </c>
      <c r="T129" s="236" t="s">
        <v>3822</v>
      </c>
      <c r="U129" s="236" t="s">
        <v>3827</v>
      </c>
      <c r="V129" s="236" t="s">
        <v>3831</v>
      </c>
      <c r="W129" s="39" t="s">
        <v>4543</v>
      </c>
      <c r="X129" s="31">
        <v>45108</v>
      </c>
      <c r="Y129" s="31">
        <v>45158</v>
      </c>
      <c r="Z129" s="31"/>
      <c r="AA129" s="31"/>
      <c r="AB129" s="813"/>
      <c r="AC129" s="828"/>
      <c r="AD129" s="51">
        <f t="shared" si="151"/>
        <v>0</v>
      </c>
      <c r="AE129" s="51">
        <f t="shared" si="151"/>
        <v>0</v>
      </c>
      <c r="AF129" s="51">
        <f t="shared" si="151"/>
        <v>0</v>
      </c>
      <c r="AG129" s="51">
        <f t="shared" si="150"/>
        <v>0</v>
      </c>
      <c r="AH129" s="51">
        <f t="shared" si="150"/>
        <v>0</v>
      </c>
      <c r="AI129" s="51">
        <f t="shared" si="150"/>
        <v>0</v>
      </c>
      <c r="AJ129" s="51">
        <f t="shared" si="150"/>
        <v>0</v>
      </c>
      <c r="AK129" s="813"/>
      <c r="AL129" s="831"/>
      <c r="AM129" s="51">
        <f t="shared" si="111"/>
        <v>0</v>
      </c>
      <c r="AN129" s="257"/>
      <c r="AO129" s="257"/>
      <c r="AP129" s="257"/>
      <c r="AQ129" s="257"/>
      <c r="AR129" s="257"/>
      <c r="AS129" s="257"/>
      <c r="AT129" s="813"/>
      <c r="AU129" s="834"/>
      <c r="AV129" s="51">
        <f t="shared" si="112"/>
        <v>0</v>
      </c>
      <c r="AW129" s="257"/>
      <c r="AX129" s="257"/>
      <c r="AY129" s="257"/>
      <c r="AZ129" s="257"/>
      <c r="BA129" s="257"/>
      <c r="BB129" s="257"/>
      <c r="BC129" s="813"/>
      <c r="BD129" s="810"/>
      <c r="BE129" s="51">
        <f t="shared" si="113"/>
        <v>0</v>
      </c>
      <c r="BF129" s="257"/>
      <c r="BG129" s="257"/>
      <c r="BH129" s="257"/>
      <c r="BI129" s="257"/>
      <c r="BJ129" s="257"/>
      <c r="BK129" s="257"/>
      <c r="BL129" s="813"/>
      <c r="BM129" s="816"/>
      <c r="BN129" s="51">
        <f t="shared" si="114"/>
        <v>0</v>
      </c>
      <c r="BO129" s="257"/>
      <c r="BP129" s="257"/>
      <c r="BQ129" s="257"/>
      <c r="BR129" s="257"/>
      <c r="BS129" s="257"/>
      <c r="BT129" s="257"/>
      <c r="BU129" s="821"/>
      <c r="BV129" s="822"/>
      <c r="BW129" s="822"/>
      <c r="BX129" s="822"/>
      <c r="BY129" s="822"/>
      <c r="BZ129" s="822"/>
      <c r="CA129" s="822"/>
      <c r="CB129" s="822"/>
      <c r="CC129" s="823"/>
    </row>
    <row r="130" spans="1:81" s="58" customFormat="1" ht="40.200000000000003" customHeight="1" x14ac:dyDescent="0.3">
      <c r="A130" s="34"/>
      <c r="B130" s="886"/>
      <c r="C130" s="869"/>
      <c r="D130" s="872"/>
      <c r="E130" s="852"/>
      <c r="F130" s="852"/>
      <c r="G130" s="852"/>
      <c r="H130" s="852"/>
      <c r="I130" s="852"/>
      <c r="J130" s="813"/>
      <c r="K130" s="855"/>
      <c r="L130" s="858"/>
      <c r="M130" s="861"/>
      <c r="N130" s="837"/>
      <c r="O130" s="840"/>
      <c r="P130" s="864"/>
      <c r="Q130" s="867"/>
      <c r="R130" s="813"/>
      <c r="S130" s="39" t="s">
        <v>4544</v>
      </c>
      <c r="T130" s="236" t="s">
        <v>3822</v>
      </c>
      <c r="U130" s="236" t="s">
        <v>3827</v>
      </c>
      <c r="V130" s="236" t="s">
        <v>3831</v>
      </c>
      <c r="W130" s="39" t="s">
        <v>4545</v>
      </c>
      <c r="X130" s="31">
        <v>44982</v>
      </c>
      <c r="Y130" s="31">
        <v>45291</v>
      </c>
      <c r="Z130" s="31"/>
      <c r="AA130" s="31"/>
      <c r="AB130" s="813"/>
      <c r="AC130" s="828"/>
      <c r="AD130" s="51">
        <f t="shared" si="151"/>
        <v>0</v>
      </c>
      <c r="AE130" s="51">
        <f t="shared" si="151"/>
        <v>0</v>
      </c>
      <c r="AF130" s="51">
        <f t="shared" si="151"/>
        <v>0</v>
      </c>
      <c r="AG130" s="51">
        <f t="shared" si="150"/>
        <v>0</v>
      </c>
      <c r="AH130" s="51">
        <f t="shared" si="150"/>
        <v>0</v>
      </c>
      <c r="AI130" s="51">
        <f t="shared" si="150"/>
        <v>0</v>
      </c>
      <c r="AJ130" s="51">
        <f t="shared" si="150"/>
        <v>0</v>
      </c>
      <c r="AK130" s="813"/>
      <c r="AL130" s="831"/>
      <c r="AM130" s="51">
        <f t="shared" si="111"/>
        <v>0</v>
      </c>
      <c r="AN130" s="257"/>
      <c r="AO130" s="257"/>
      <c r="AP130" s="257"/>
      <c r="AQ130" s="257"/>
      <c r="AR130" s="257"/>
      <c r="AS130" s="257"/>
      <c r="AT130" s="813"/>
      <c r="AU130" s="834"/>
      <c r="AV130" s="51">
        <f t="shared" si="112"/>
        <v>0</v>
      </c>
      <c r="AW130" s="257"/>
      <c r="AX130" s="257"/>
      <c r="AY130" s="257"/>
      <c r="AZ130" s="257"/>
      <c r="BA130" s="257"/>
      <c r="BB130" s="257"/>
      <c r="BC130" s="813"/>
      <c r="BD130" s="810"/>
      <c r="BE130" s="51">
        <f t="shared" si="113"/>
        <v>0</v>
      </c>
      <c r="BF130" s="257"/>
      <c r="BG130" s="257"/>
      <c r="BH130" s="257"/>
      <c r="BI130" s="257"/>
      <c r="BJ130" s="257"/>
      <c r="BK130" s="257"/>
      <c r="BL130" s="813"/>
      <c r="BM130" s="816"/>
      <c r="BN130" s="51">
        <f t="shared" si="114"/>
        <v>0</v>
      </c>
      <c r="BO130" s="257"/>
      <c r="BP130" s="257"/>
      <c r="BQ130" s="257"/>
      <c r="BR130" s="257"/>
      <c r="BS130" s="257"/>
      <c r="BT130" s="257"/>
      <c r="BU130" s="821"/>
      <c r="BV130" s="822"/>
      <c r="BW130" s="822"/>
      <c r="BX130" s="822"/>
      <c r="BY130" s="822"/>
      <c r="BZ130" s="822"/>
      <c r="CA130" s="822"/>
      <c r="CB130" s="822"/>
      <c r="CC130" s="823"/>
    </row>
    <row r="131" spans="1:81" s="58" customFormat="1" ht="40.200000000000003" customHeight="1" thickBot="1" x14ac:dyDescent="0.35">
      <c r="A131" s="34"/>
      <c r="B131" s="886"/>
      <c r="C131" s="869"/>
      <c r="D131" s="873"/>
      <c r="E131" s="853"/>
      <c r="F131" s="853"/>
      <c r="G131" s="853"/>
      <c r="H131" s="853"/>
      <c r="I131" s="853"/>
      <c r="J131" s="814"/>
      <c r="K131" s="856"/>
      <c r="L131" s="859"/>
      <c r="M131" s="862"/>
      <c r="N131" s="838"/>
      <c r="O131" s="841"/>
      <c r="P131" s="865"/>
      <c r="Q131" s="874"/>
      <c r="R131" s="814"/>
      <c r="S131" s="232"/>
      <c r="T131" s="237"/>
      <c r="U131" s="237"/>
      <c r="V131" s="237"/>
      <c r="W131" s="232"/>
      <c r="X131" s="260"/>
      <c r="Y131" s="260"/>
      <c r="Z131" s="260"/>
      <c r="AA131" s="260"/>
      <c r="AB131" s="814"/>
      <c r="AC131" s="829"/>
      <c r="AD131" s="46">
        <f t="shared" si="151"/>
        <v>0</v>
      </c>
      <c r="AE131" s="46">
        <f t="shared" si="151"/>
        <v>0</v>
      </c>
      <c r="AF131" s="46">
        <f t="shared" si="151"/>
        <v>0</v>
      </c>
      <c r="AG131" s="46">
        <f t="shared" si="150"/>
        <v>0</v>
      </c>
      <c r="AH131" s="46">
        <f t="shared" si="150"/>
        <v>0</v>
      </c>
      <c r="AI131" s="46">
        <f t="shared" si="150"/>
        <v>0</v>
      </c>
      <c r="AJ131" s="46">
        <f t="shared" si="150"/>
        <v>0</v>
      </c>
      <c r="AK131" s="814"/>
      <c r="AL131" s="832"/>
      <c r="AM131" s="46">
        <f t="shared" si="111"/>
        <v>0</v>
      </c>
      <c r="AN131" s="49"/>
      <c r="AO131" s="49"/>
      <c r="AP131" s="49"/>
      <c r="AQ131" s="49"/>
      <c r="AR131" s="49"/>
      <c r="AS131" s="49"/>
      <c r="AT131" s="814"/>
      <c r="AU131" s="835"/>
      <c r="AV131" s="46">
        <f t="shared" si="112"/>
        <v>0</v>
      </c>
      <c r="AW131" s="49"/>
      <c r="AX131" s="49"/>
      <c r="AY131" s="49"/>
      <c r="AZ131" s="49"/>
      <c r="BA131" s="49"/>
      <c r="BB131" s="49"/>
      <c r="BC131" s="814"/>
      <c r="BD131" s="811"/>
      <c r="BE131" s="46">
        <f t="shared" si="113"/>
        <v>0</v>
      </c>
      <c r="BF131" s="49"/>
      <c r="BG131" s="49"/>
      <c r="BH131" s="49"/>
      <c r="BI131" s="49"/>
      <c r="BJ131" s="49"/>
      <c r="BK131" s="49"/>
      <c r="BL131" s="814"/>
      <c r="BM131" s="817"/>
      <c r="BN131" s="46">
        <f t="shared" si="114"/>
        <v>0</v>
      </c>
      <c r="BO131" s="49"/>
      <c r="BP131" s="49"/>
      <c r="BQ131" s="49"/>
      <c r="BR131" s="49"/>
      <c r="BS131" s="49"/>
      <c r="BT131" s="49"/>
      <c r="BU131" s="824"/>
      <c r="BV131" s="825"/>
      <c r="BW131" s="825"/>
      <c r="BX131" s="825"/>
      <c r="BY131" s="825"/>
      <c r="BZ131" s="825"/>
      <c r="CA131" s="825"/>
      <c r="CB131" s="825"/>
      <c r="CC131" s="826"/>
    </row>
    <row r="132" spans="1:81" s="58" customFormat="1" ht="40.200000000000003" customHeight="1" thickTop="1" x14ac:dyDescent="0.3">
      <c r="A132" s="34"/>
      <c r="B132" s="886"/>
      <c r="C132" s="869"/>
      <c r="D132" s="871">
        <v>2201</v>
      </c>
      <c r="E132" s="851" t="s">
        <v>3922</v>
      </c>
      <c r="F132" s="851">
        <v>2201071</v>
      </c>
      <c r="G132" s="851" t="s">
        <v>4403</v>
      </c>
      <c r="H132" s="851" t="s">
        <v>4546</v>
      </c>
      <c r="I132" s="851">
        <v>2021004540051</v>
      </c>
      <c r="J132" s="812">
        <v>27</v>
      </c>
      <c r="K132" s="854" t="str">
        <f>+[2]Metas!K32</f>
        <v>Niños, niñas, adolescentes y jóvenes con discapacidad y talentos excepcionales beneficiados anualmente con programas de educación inclusiva</v>
      </c>
      <c r="L132" s="857">
        <v>1900</v>
      </c>
      <c r="M132" s="860">
        <f t="shared" ref="M132" si="185">SUM(N132:Q132)/4</f>
        <v>1900</v>
      </c>
      <c r="N132" s="836">
        <v>1900</v>
      </c>
      <c r="O132" s="839">
        <v>1900</v>
      </c>
      <c r="P132" s="863">
        <v>1900</v>
      </c>
      <c r="Q132" s="866">
        <v>1900</v>
      </c>
      <c r="R132" s="812">
        <f t="shared" ref="R132" si="186">+$J132</f>
        <v>27</v>
      </c>
      <c r="S132" s="231" t="s">
        <v>4547</v>
      </c>
      <c r="T132" s="235" t="s">
        <v>3822</v>
      </c>
      <c r="U132" s="235" t="s">
        <v>3826</v>
      </c>
      <c r="V132" s="235" t="s">
        <v>3830</v>
      </c>
      <c r="W132" s="231" t="s">
        <v>4548</v>
      </c>
      <c r="X132" s="256">
        <v>44982</v>
      </c>
      <c r="Y132" s="256">
        <v>45291</v>
      </c>
      <c r="Z132" s="256"/>
      <c r="AA132" s="256"/>
      <c r="AB132" s="812">
        <f t="shared" ref="AB132" si="187">+$J132</f>
        <v>27</v>
      </c>
      <c r="AC132" s="827">
        <f t="shared" ref="AC132" si="188">+L132</f>
        <v>1900</v>
      </c>
      <c r="AD132" s="44">
        <f t="shared" ref="AD132:AJ147" si="189">+AM132+AV132+BE132+BN132</f>
        <v>1385</v>
      </c>
      <c r="AE132" s="44">
        <f t="shared" si="189"/>
        <v>0</v>
      </c>
      <c r="AF132" s="44">
        <f t="shared" si="189"/>
        <v>1385</v>
      </c>
      <c r="AG132" s="44">
        <f t="shared" si="189"/>
        <v>0</v>
      </c>
      <c r="AH132" s="44">
        <f t="shared" si="189"/>
        <v>0</v>
      </c>
      <c r="AI132" s="44">
        <f t="shared" si="189"/>
        <v>0</v>
      </c>
      <c r="AJ132" s="44">
        <f t="shared" si="189"/>
        <v>0</v>
      </c>
      <c r="AK132" s="812">
        <f t="shared" ref="AK132" si="190">+$J132</f>
        <v>27</v>
      </c>
      <c r="AL132" s="830">
        <f t="shared" ref="AL132" si="191">+N132</f>
        <v>1900</v>
      </c>
      <c r="AM132" s="44">
        <f t="shared" si="111"/>
        <v>346.25</v>
      </c>
      <c r="AN132" s="47">
        <v>0</v>
      </c>
      <c r="AO132" s="47">
        <v>346.25</v>
      </c>
      <c r="AP132" s="47">
        <v>0</v>
      </c>
      <c r="AQ132" s="47">
        <v>0</v>
      </c>
      <c r="AR132" s="47">
        <v>0</v>
      </c>
      <c r="AS132" s="47">
        <v>0</v>
      </c>
      <c r="AT132" s="812">
        <f t="shared" ref="AT132" si="192">+$J132</f>
        <v>27</v>
      </c>
      <c r="AU132" s="833">
        <f t="shared" ref="AU132" si="193">+O132</f>
        <v>1900</v>
      </c>
      <c r="AV132" s="44">
        <f t="shared" si="112"/>
        <v>346.25</v>
      </c>
      <c r="AW132" s="47">
        <v>0</v>
      </c>
      <c r="AX132" s="47">
        <v>346.25</v>
      </c>
      <c r="AY132" s="47">
        <v>0</v>
      </c>
      <c r="AZ132" s="47">
        <v>0</v>
      </c>
      <c r="BA132" s="47">
        <v>0</v>
      </c>
      <c r="BB132" s="47">
        <v>0</v>
      </c>
      <c r="BC132" s="812">
        <f t="shared" ref="BC132" si="194">+$J132</f>
        <v>27</v>
      </c>
      <c r="BD132" s="809">
        <f t="shared" ref="BD132" si="195">+P132</f>
        <v>1900</v>
      </c>
      <c r="BE132" s="44">
        <f t="shared" si="113"/>
        <v>346.25</v>
      </c>
      <c r="BF132" s="47">
        <v>0</v>
      </c>
      <c r="BG132" s="47">
        <v>346.25</v>
      </c>
      <c r="BH132" s="47">
        <v>0</v>
      </c>
      <c r="BI132" s="47">
        <v>0</v>
      </c>
      <c r="BJ132" s="47">
        <v>0</v>
      </c>
      <c r="BK132" s="47">
        <v>0</v>
      </c>
      <c r="BL132" s="812">
        <f t="shared" ref="BL132" si="196">+$J132</f>
        <v>27</v>
      </c>
      <c r="BM132" s="815">
        <f t="shared" ref="BM132" si="197">+Q132</f>
        <v>1900</v>
      </c>
      <c r="BN132" s="44">
        <f t="shared" si="114"/>
        <v>346.25</v>
      </c>
      <c r="BO132" s="47">
        <v>0</v>
      </c>
      <c r="BP132" s="47">
        <v>346.25</v>
      </c>
      <c r="BQ132" s="47">
        <v>0</v>
      </c>
      <c r="BR132" s="47">
        <v>0</v>
      </c>
      <c r="BS132" s="47">
        <v>0</v>
      </c>
      <c r="BT132" s="47">
        <v>0</v>
      </c>
      <c r="BU132" s="818"/>
      <c r="BV132" s="819"/>
      <c r="BW132" s="819"/>
      <c r="BX132" s="819"/>
      <c r="BY132" s="819"/>
      <c r="BZ132" s="819"/>
      <c r="CA132" s="819"/>
      <c r="CB132" s="819"/>
      <c r="CC132" s="820"/>
    </row>
    <row r="133" spans="1:81" s="58" customFormat="1" ht="40.200000000000003" customHeight="1" x14ac:dyDescent="0.3">
      <c r="A133" s="34"/>
      <c r="B133" s="886"/>
      <c r="C133" s="869"/>
      <c r="D133" s="872"/>
      <c r="E133" s="852"/>
      <c r="F133" s="852"/>
      <c r="G133" s="852"/>
      <c r="H133" s="852"/>
      <c r="I133" s="852"/>
      <c r="J133" s="813"/>
      <c r="K133" s="855"/>
      <c r="L133" s="858"/>
      <c r="M133" s="861"/>
      <c r="N133" s="837"/>
      <c r="O133" s="840"/>
      <c r="P133" s="864"/>
      <c r="Q133" s="867"/>
      <c r="R133" s="813"/>
      <c r="S133" s="261" t="s">
        <v>4549</v>
      </c>
      <c r="T133" s="393" t="s">
        <v>3822</v>
      </c>
      <c r="U133" s="393" t="s">
        <v>3826</v>
      </c>
      <c r="V133" s="393" t="s">
        <v>3830</v>
      </c>
      <c r="W133" s="261" t="s">
        <v>4550</v>
      </c>
      <c r="X133" s="259">
        <v>44982</v>
      </c>
      <c r="Y133" s="259">
        <v>45291</v>
      </c>
      <c r="Z133" s="259"/>
      <c r="AA133" s="259"/>
      <c r="AB133" s="813"/>
      <c r="AC133" s="828"/>
      <c r="AD133" s="427"/>
      <c r="AE133" s="427"/>
      <c r="AF133" s="427"/>
      <c r="AG133" s="427"/>
      <c r="AH133" s="427"/>
      <c r="AI133" s="427"/>
      <c r="AJ133" s="427"/>
      <c r="AK133" s="813"/>
      <c r="AL133" s="831"/>
      <c r="AM133" s="427"/>
      <c r="AN133" s="428"/>
      <c r="AO133" s="428"/>
      <c r="AP133" s="428"/>
      <c r="AQ133" s="428"/>
      <c r="AR133" s="428"/>
      <c r="AS133" s="428"/>
      <c r="AT133" s="813"/>
      <c r="AU133" s="834"/>
      <c r="AV133" s="427"/>
      <c r="AW133" s="428"/>
      <c r="AX133" s="428"/>
      <c r="AY133" s="428"/>
      <c r="AZ133" s="428"/>
      <c r="BA133" s="428"/>
      <c r="BB133" s="428"/>
      <c r="BC133" s="813"/>
      <c r="BD133" s="810"/>
      <c r="BE133" s="427"/>
      <c r="BF133" s="428"/>
      <c r="BG133" s="428"/>
      <c r="BH133" s="428"/>
      <c r="BI133" s="428"/>
      <c r="BJ133" s="428"/>
      <c r="BK133" s="428"/>
      <c r="BL133" s="813"/>
      <c r="BM133" s="816"/>
      <c r="BN133" s="427"/>
      <c r="BO133" s="428"/>
      <c r="BP133" s="428"/>
      <c r="BQ133" s="428"/>
      <c r="BR133" s="428"/>
      <c r="BS133" s="428"/>
      <c r="BT133" s="428"/>
      <c r="BU133" s="429"/>
      <c r="BV133" s="430"/>
      <c r="BW133" s="430"/>
      <c r="BX133" s="430"/>
      <c r="BY133" s="430"/>
      <c r="BZ133" s="430"/>
      <c r="CA133" s="430"/>
      <c r="CB133" s="430"/>
      <c r="CC133" s="431"/>
    </row>
    <row r="134" spans="1:81" s="58" customFormat="1" ht="40.200000000000003" customHeight="1" x14ac:dyDescent="0.3">
      <c r="A134" s="34"/>
      <c r="B134" s="886"/>
      <c r="C134" s="869"/>
      <c r="D134" s="872"/>
      <c r="E134" s="852"/>
      <c r="F134" s="852"/>
      <c r="G134" s="852"/>
      <c r="H134" s="852"/>
      <c r="I134" s="852"/>
      <c r="J134" s="813"/>
      <c r="K134" s="855"/>
      <c r="L134" s="858"/>
      <c r="M134" s="861"/>
      <c r="N134" s="837"/>
      <c r="O134" s="840"/>
      <c r="P134" s="864"/>
      <c r="Q134" s="867"/>
      <c r="R134" s="813"/>
      <c r="S134" s="39" t="s">
        <v>4551</v>
      </c>
      <c r="T134" s="236" t="s">
        <v>3822</v>
      </c>
      <c r="U134" s="236" t="s">
        <v>3826</v>
      </c>
      <c r="V134" s="236" t="s">
        <v>3830</v>
      </c>
      <c r="W134" s="39" t="s">
        <v>4552</v>
      </c>
      <c r="X134" s="31">
        <v>44982</v>
      </c>
      <c r="Y134" s="31">
        <v>45291</v>
      </c>
      <c r="Z134" s="31"/>
      <c r="AA134" s="31"/>
      <c r="AB134" s="813"/>
      <c r="AC134" s="828"/>
      <c r="AD134" s="51">
        <f t="shared" si="189"/>
        <v>0</v>
      </c>
      <c r="AE134" s="51">
        <f t="shared" si="189"/>
        <v>0</v>
      </c>
      <c r="AF134" s="51">
        <f t="shared" si="189"/>
        <v>0</v>
      </c>
      <c r="AG134" s="51">
        <f t="shared" si="189"/>
        <v>0</v>
      </c>
      <c r="AH134" s="51">
        <f t="shared" si="189"/>
        <v>0</v>
      </c>
      <c r="AI134" s="51">
        <f t="shared" si="189"/>
        <v>0</v>
      </c>
      <c r="AJ134" s="51">
        <f t="shared" si="189"/>
        <v>0</v>
      </c>
      <c r="AK134" s="813"/>
      <c r="AL134" s="831"/>
      <c r="AM134" s="51">
        <f t="shared" si="111"/>
        <v>0</v>
      </c>
      <c r="AN134" s="257"/>
      <c r="AO134" s="257"/>
      <c r="AP134" s="257"/>
      <c r="AQ134" s="257"/>
      <c r="AR134" s="257"/>
      <c r="AS134" s="257"/>
      <c r="AT134" s="813"/>
      <c r="AU134" s="834"/>
      <c r="AV134" s="51">
        <f t="shared" si="112"/>
        <v>0</v>
      </c>
      <c r="AW134" s="257"/>
      <c r="AX134" s="257"/>
      <c r="AY134" s="257"/>
      <c r="AZ134" s="257"/>
      <c r="BA134" s="257"/>
      <c r="BB134" s="257"/>
      <c r="BC134" s="813"/>
      <c r="BD134" s="810"/>
      <c r="BE134" s="51">
        <f t="shared" si="113"/>
        <v>0</v>
      </c>
      <c r="BF134" s="257"/>
      <c r="BG134" s="257"/>
      <c r="BH134" s="257"/>
      <c r="BI134" s="257"/>
      <c r="BJ134" s="257"/>
      <c r="BK134" s="257"/>
      <c r="BL134" s="813"/>
      <c r="BM134" s="816"/>
      <c r="BN134" s="51">
        <f t="shared" si="114"/>
        <v>0</v>
      </c>
      <c r="BO134" s="257"/>
      <c r="BP134" s="257"/>
      <c r="BQ134" s="257"/>
      <c r="BR134" s="257"/>
      <c r="BS134" s="257"/>
      <c r="BT134" s="257"/>
      <c r="BU134" s="821"/>
      <c r="BV134" s="822"/>
      <c r="BW134" s="822"/>
      <c r="BX134" s="822"/>
      <c r="BY134" s="822"/>
      <c r="BZ134" s="822"/>
      <c r="CA134" s="822"/>
      <c r="CB134" s="822"/>
      <c r="CC134" s="823"/>
    </row>
    <row r="135" spans="1:81" s="58" customFormat="1" ht="40.200000000000003" customHeight="1" x14ac:dyDescent="0.3">
      <c r="A135" s="34"/>
      <c r="B135" s="886"/>
      <c r="C135" s="869"/>
      <c r="D135" s="872"/>
      <c r="E135" s="852"/>
      <c r="F135" s="852"/>
      <c r="G135" s="852"/>
      <c r="H135" s="852"/>
      <c r="I135" s="852"/>
      <c r="J135" s="813"/>
      <c r="K135" s="855"/>
      <c r="L135" s="858"/>
      <c r="M135" s="861"/>
      <c r="N135" s="837"/>
      <c r="O135" s="840"/>
      <c r="P135" s="864"/>
      <c r="Q135" s="867"/>
      <c r="R135" s="813"/>
      <c r="S135" s="39" t="s">
        <v>4553</v>
      </c>
      <c r="T135" s="236" t="s">
        <v>3822</v>
      </c>
      <c r="U135" s="236" t="s">
        <v>3826</v>
      </c>
      <c r="V135" s="236" t="s">
        <v>3830</v>
      </c>
      <c r="W135" s="39" t="s">
        <v>4554</v>
      </c>
      <c r="X135" s="31">
        <v>44982</v>
      </c>
      <c r="Y135" s="31">
        <v>45291</v>
      </c>
      <c r="Z135" s="31"/>
      <c r="AA135" s="31"/>
      <c r="AB135" s="813"/>
      <c r="AC135" s="828"/>
      <c r="AD135" s="51">
        <f t="shared" si="189"/>
        <v>0</v>
      </c>
      <c r="AE135" s="51">
        <f t="shared" si="189"/>
        <v>0</v>
      </c>
      <c r="AF135" s="51">
        <f t="shared" si="189"/>
        <v>0</v>
      </c>
      <c r="AG135" s="51">
        <f t="shared" si="189"/>
        <v>0</v>
      </c>
      <c r="AH135" s="51">
        <f t="shared" si="189"/>
        <v>0</v>
      </c>
      <c r="AI135" s="51">
        <f t="shared" si="189"/>
        <v>0</v>
      </c>
      <c r="AJ135" s="51">
        <f t="shared" si="189"/>
        <v>0</v>
      </c>
      <c r="AK135" s="813"/>
      <c r="AL135" s="831"/>
      <c r="AM135" s="51">
        <f t="shared" si="111"/>
        <v>0</v>
      </c>
      <c r="AN135" s="257"/>
      <c r="AO135" s="257"/>
      <c r="AP135" s="257"/>
      <c r="AQ135" s="257"/>
      <c r="AR135" s="257"/>
      <c r="AS135" s="257"/>
      <c r="AT135" s="813"/>
      <c r="AU135" s="834"/>
      <c r="AV135" s="51">
        <f t="shared" si="112"/>
        <v>0</v>
      </c>
      <c r="AW135" s="257"/>
      <c r="AX135" s="257"/>
      <c r="AY135" s="257"/>
      <c r="AZ135" s="257"/>
      <c r="BA135" s="257"/>
      <c r="BB135" s="257"/>
      <c r="BC135" s="813"/>
      <c r="BD135" s="810"/>
      <c r="BE135" s="51">
        <f t="shared" si="113"/>
        <v>0</v>
      </c>
      <c r="BF135" s="257"/>
      <c r="BG135" s="257"/>
      <c r="BH135" s="257"/>
      <c r="BI135" s="257"/>
      <c r="BJ135" s="257"/>
      <c r="BK135" s="257"/>
      <c r="BL135" s="813"/>
      <c r="BM135" s="816"/>
      <c r="BN135" s="51">
        <f t="shared" si="114"/>
        <v>0</v>
      </c>
      <c r="BO135" s="257"/>
      <c r="BP135" s="257"/>
      <c r="BQ135" s="257"/>
      <c r="BR135" s="257"/>
      <c r="BS135" s="257"/>
      <c r="BT135" s="257"/>
      <c r="BU135" s="821"/>
      <c r="BV135" s="822"/>
      <c r="BW135" s="822"/>
      <c r="BX135" s="822"/>
      <c r="BY135" s="822"/>
      <c r="BZ135" s="822"/>
      <c r="CA135" s="822"/>
      <c r="CB135" s="822"/>
      <c r="CC135" s="823"/>
    </row>
    <row r="136" spans="1:81" s="58" customFormat="1" ht="40.200000000000003" customHeight="1" thickBot="1" x14ac:dyDescent="0.35">
      <c r="A136" s="34"/>
      <c r="B136" s="886"/>
      <c r="C136" s="869"/>
      <c r="D136" s="873"/>
      <c r="E136" s="853"/>
      <c r="F136" s="853"/>
      <c r="G136" s="853"/>
      <c r="H136" s="853"/>
      <c r="I136" s="853"/>
      <c r="J136" s="814"/>
      <c r="K136" s="856"/>
      <c r="L136" s="859"/>
      <c r="M136" s="862"/>
      <c r="N136" s="838"/>
      <c r="O136" s="841"/>
      <c r="P136" s="865"/>
      <c r="Q136" s="874"/>
      <c r="R136" s="814"/>
      <c r="S136" s="232" t="s">
        <v>4555</v>
      </c>
      <c r="T136" s="237" t="s">
        <v>3822</v>
      </c>
      <c r="U136" s="237" t="s">
        <v>3826</v>
      </c>
      <c r="V136" s="237" t="s">
        <v>3830</v>
      </c>
      <c r="W136" s="232" t="s">
        <v>4556</v>
      </c>
      <c r="X136" s="260">
        <v>44982</v>
      </c>
      <c r="Y136" s="260">
        <v>45291</v>
      </c>
      <c r="Z136" s="260"/>
      <c r="AA136" s="260"/>
      <c r="AB136" s="814"/>
      <c r="AC136" s="829"/>
      <c r="AD136" s="46">
        <f t="shared" si="189"/>
        <v>0</v>
      </c>
      <c r="AE136" s="46">
        <f t="shared" si="189"/>
        <v>0</v>
      </c>
      <c r="AF136" s="46">
        <f t="shared" si="189"/>
        <v>0</v>
      </c>
      <c r="AG136" s="46">
        <f t="shared" si="189"/>
        <v>0</v>
      </c>
      <c r="AH136" s="46">
        <f t="shared" si="189"/>
        <v>0</v>
      </c>
      <c r="AI136" s="46">
        <f t="shared" si="189"/>
        <v>0</v>
      </c>
      <c r="AJ136" s="46">
        <f t="shared" si="189"/>
        <v>0</v>
      </c>
      <c r="AK136" s="814"/>
      <c r="AL136" s="832"/>
      <c r="AM136" s="46">
        <f t="shared" si="111"/>
        <v>0</v>
      </c>
      <c r="AN136" s="49"/>
      <c r="AO136" s="49"/>
      <c r="AP136" s="49"/>
      <c r="AQ136" s="49"/>
      <c r="AR136" s="49"/>
      <c r="AS136" s="49"/>
      <c r="AT136" s="814"/>
      <c r="AU136" s="835"/>
      <c r="AV136" s="46">
        <f t="shared" si="112"/>
        <v>0</v>
      </c>
      <c r="AW136" s="49"/>
      <c r="AX136" s="49"/>
      <c r="AY136" s="49"/>
      <c r="AZ136" s="49"/>
      <c r="BA136" s="49"/>
      <c r="BB136" s="49"/>
      <c r="BC136" s="814"/>
      <c r="BD136" s="811"/>
      <c r="BE136" s="46">
        <f t="shared" si="113"/>
        <v>0</v>
      </c>
      <c r="BF136" s="49"/>
      <c r="BG136" s="49"/>
      <c r="BH136" s="49"/>
      <c r="BI136" s="49"/>
      <c r="BJ136" s="49"/>
      <c r="BK136" s="49"/>
      <c r="BL136" s="814"/>
      <c r="BM136" s="817"/>
      <c r="BN136" s="46">
        <f t="shared" si="114"/>
        <v>0</v>
      </c>
      <c r="BO136" s="49"/>
      <c r="BP136" s="49"/>
      <c r="BQ136" s="49"/>
      <c r="BR136" s="49"/>
      <c r="BS136" s="49"/>
      <c r="BT136" s="49"/>
      <c r="BU136" s="824"/>
      <c r="BV136" s="825"/>
      <c r="BW136" s="825"/>
      <c r="BX136" s="825"/>
      <c r="BY136" s="825"/>
      <c r="BZ136" s="825"/>
      <c r="CA136" s="825"/>
      <c r="CB136" s="825"/>
      <c r="CC136" s="826"/>
    </row>
    <row r="137" spans="1:81" s="58" customFormat="1" ht="40.200000000000003" customHeight="1" thickTop="1" x14ac:dyDescent="0.3">
      <c r="A137" s="34"/>
      <c r="B137" s="886"/>
      <c r="C137" s="869"/>
      <c r="D137" s="871">
        <v>2201</v>
      </c>
      <c r="E137" s="851" t="s">
        <v>3922</v>
      </c>
      <c r="F137" s="851">
        <v>2201071</v>
      </c>
      <c r="G137" s="851" t="s">
        <v>4557</v>
      </c>
      <c r="H137" s="851" t="s">
        <v>4558</v>
      </c>
      <c r="I137" s="851">
        <v>2022004540010</v>
      </c>
      <c r="J137" s="812">
        <v>28</v>
      </c>
      <c r="K137" s="854" t="str">
        <f>+[2]Metas!K33</f>
        <v>Jóvenes y adultos atendidos anualmente por modelos educativos flexibles</v>
      </c>
      <c r="L137" s="857">
        <v>6500</v>
      </c>
      <c r="M137" s="860">
        <f>SUM(N137:Q137)/3</f>
        <v>6500</v>
      </c>
      <c r="N137" s="836"/>
      <c r="O137" s="839">
        <v>6500</v>
      </c>
      <c r="P137" s="863">
        <v>6500</v>
      </c>
      <c r="Q137" s="866">
        <v>6500</v>
      </c>
      <c r="R137" s="812">
        <f t="shared" ref="R137" si="198">+$J137</f>
        <v>28</v>
      </c>
      <c r="S137" s="231" t="s">
        <v>4559</v>
      </c>
      <c r="T137" s="235" t="s">
        <v>3822</v>
      </c>
      <c r="U137" s="235" t="s">
        <v>3827</v>
      </c>
      <c r="V137" s="235" t="s">
        <v>3830</v>
      </c>
      <c r="W137" s="231" t="s">
        <v>4560</v>
      </c>
      <c r="X137" s="256">
        <v>45078</v>
      </c>
      <c r="Y137" s="256">
        <v>45092</v>
      </c>
      <c r="Z137" s="256"/>
      <c r="AA137" s="256"/>
      <c r="AB137" s="812">
        <f t="shared" ref="AB137" si="199">+$J137</f>
        <v>28</v>
      </c>
      <c r="AC137" s="827">
        <f t="shared" ref="AC137" si="200">+L137</f>
        <v>6500</v>
      </c>
      <c r="AD137" s="44">
        <f t="shared" si="189"/>
        <v>11500</v>
      </c>
      <c r="AE137" s="44">
        <f t="shared" si="189"/>
        <v>0</v>
      </c>
      <c r="AF137" s="44">
        <f t="shared" si="189"/>
        <v>10000</v>
      </c>
      <c r="AG137" s="44">
        <f t="shared" si="189"/>
        <v>0</v>
      </c>
      <c r="AH137" s="44">
        <f t="shared" si="189"/>
        <v>0</v>
      </c>
      <c r="AI137" s="44">
        <f t="shared" si="189"/>
        <v>1500</v>
      </c>
      <c r="AJ137" s="44">
        <f t="shared" si="189"/>
        <v>0</v>
      </c>
      <c r="AK137" s="812">
        <f t="shared" ref="AK137" si="201">+$J137</f>
        <v>28</v>
      </c>
      <c r="AL137" s="830">
        <v>6500</v>
      </c>
      <c r="AM137" s="44">
        <f t="shared" si="111"/>
        <v>375</v>
      </c>
      <c r="AN137" s="47"/>
      <c r="AO137" s="47"/>
      <c r="AP137" s="47"/>
      <c r="AQ137" s="47"/>
      <c r="AR137" s="336">
        <v>375</v>
      </c>
      <c r="AS137" s="47"/>
      <c r="AT137" s="812">
        <f t="shared" ref="AT137" si="202">+$J137</f>
        <v>28</v>
      </c>
      <c r="AU137" s="833">
        <f t="shared" ref="AU137:AU153" si="203">+O137</f>
        <v>6500</v>
      </c>
      <c r="AV137" s="44">
        <f t="shared" si="112"/>
        <v>2125</v>
      </c>
      <c r="AW137" s="47"/>
      <c r="AX137" s="47">
        <v>1750</v>
      </c>
      <c r="AY137" s="47"/>
      <c r="AZ137" s="47"/>
      <c r="BA137" s="336">
        <v>375</v>
      </c>
      <c r="BB137" s="47"/>
      <c r="BC137" s="812">
        <f t="shared" ref="BC137" si="204">+$J137</f>
        <v>28</v>
      </c>
      <c r="BD137" s="809">
        <f t="shared" ref="BD137:BD153" si="205">+P137</f>
        <v>6500</v>
      </c>
      <c r="BE137" s="44">
        <f t="shared" si="113"/>
        <v>2125</v>
      </c>
      <c r="BF137" s="47"/>
      <c r="BG137" s="47">
        <v>1750</v>
      </c>
      <c r="BH137" s="47"/>
      <c r="BI137" s="47"/>
      <c r="BJ137" s="336">
        <v>375</v>
      </c>
      <c r="BK137" s="47"/>
      <c r="BL137" s="812">
        <f t="shared" ref="BL137" si="206">+$J137</f>
        <v>28</v>
      </c>
      <c r="BM137" s="815">
        <f t="shared" ref="BM137:BM153" si="207">+Q137</f>
        <v>6500</v>
      </c>
      <c r="BN137" s="44">
        <f t="shared" ref="BN137:BN161" si="208">SUM(BO137:BT137)</f>
        <v>6875</v>
      </c>
      <c r="BO137" s="336"/>
      <c r="BP137" s="336">
        <v>6500</v>
      </c>
      <c r="BQ137" s="336"/>
      <c r="BR137" s="336"/>
      <c r="BS137" s="336">
        <v>375</v>
      </c>
      <c r="BT137" s="336"/>
      <c r="BU137" s="818"/>
      <c r="BV137" s="819"/>
      <c r="BW137" s="819"/>
      <c r="BX137" s="819"/>
      <c r="BY137" s="819"/>
      <c r="BZ137" s="819"/>
      <c r="CA137" s="819"/>
      <c r="CB137" s="819"/>
      <c r="CC137" s="820"/>
    </row>
    <row r="138" spans="1:81" s="58" customFormat="1" ht="40.200000000000003" customHeight="1" x14ac:dyDescent="0.3">
      <c r="A138" s="34"/>
      <c r="B138" s="886"/>
      <c r="C138" s="869"/>
      <c r="D138" s="872"/>
      <c r="E138" s="852"/>
      <c r="F138" s="852"/>
      <c r="G138" s="852"/>
      <c r="H138" s="852"/>
      <c r="I138" s="852"/>
      <c r="J138" s="813"/>
      <c r="K138" s="855"/>
      <c r="L138" s="858"/>
      <c r="M138" s="861"/>
      <c r="N138" s="837"/>
      <c r="O138" s="840"/>
      <c r="P138" s="864"/>
      <c r="Q138" s="867"/>
      <c r="R138" s="813"/>
      <c r="S138" s="261" t="s">
        <v>4561</v>
      </c>
      <c r="T138" s="393" t="s">
        <v>3822</v>
      </c>
      <c r="U138" s="393" t="s">
        <v>3827</v>
      </c>
      <c r="V138" s="393" t="s">
        <v>3830</v>
      </c>
      <c r="W138" s="261" t="s">
        <v>4562</v>
      </c>
      <c r="X138" s="259">
        <v>45089</v>
      </c>
      <c r="Y138" s="259">
        <v>45113</v>
      </c>
      <c r="Z138" s="259"/>
      <c r="AA138" s="259"/>
      <c r="AB138" s="813"/>
      <c r="AC138" s="828"/>
      <c r="AD138" s="427"/>
      <c r="AE138" s="427"/>
      <c r="AF138" s="427"/>
      <c r="AG138" s="427"/>
      <c r="AH138" s="427"/>
      <c r="AI138" s="427"/>
      <c r="AJ138" s="427"/>
      <c r="AK138" s="813"/>
      <c r="AL138" s="831"/>
      <c r="AM138" s="427"/>
      <c r="AN138" s="428"/>
      <c r="AO138" s="428"/>
      <c r="AP138" s="428"/>
      <c r="AQ138" s="428"/>
      <c r="AR138" s="428"/>
      <c r="AS138" s="428"/>
      <c r="AT138" s="813"/>
      <c r="AU138" s="834"/>
      <c r="AV138" s="427"/>
      <c r="AW138" s="428"/>
      <c r="AX138" s="428"/>
      <c r="AY138" s="428"/>
      <c r="AZ138" s="428"/>
      <c r="BA138" s="428"/>
      <c r="BB138" s="428"/>
      <c r="BC138" s="813"/>
      <c r="BD138" s="810"/>
      <c r="BE138" s="427"/>
      <c r="BF138" s="428"/>
      <c r="BG138" s="428"/>
      <c r="BH138" s="428"/>
      <c r="BI138" s="428"/>
      <c r="BJ138" s="428"/>
      <c r="BK138" s="428"/>
      <c r="BL138" s="813"/>
      <c r="BM138" s="816"/>
      <c r="BN138" s="427"/>
      <c r="BO138" s="428"/>
      <c r="BP138" s="428"/>
      <c r="BQ138" s="428"/>
      <c r="BR138" s="428"/>
      <c r="BS138" s="428"/>
      <c r="BT138" s="428"/>
      <c r="BU138" s="429"/>
      <c r="BV138" s="430"/>
      <c r="BW138" s="430"/>
      <c r="BX138" s="430"/>
      <c r="BY138" s="430"/>
      <c r="BZ138" s="430"/>
      <c r="CA138" s="430"/>
      <c r="CB138" s="430"/>
      <c r="CC138" s="431"/>
    </row>
    <row r="139" spans="1:81" s="58" customFormat="1" ht="40.200000000000003" customHeight="1" x14ac:dyDescent="0.3">
      <c r="A139" s="34"/>
      <c r="B139" s="886"/>
      <c r="C139" s="869"/>
      <c r="D139" s="872"/>
      <c r="E139" s="852"/>
      <c r="F139" s="852"/>
      <c r="G139" s="852"/>
      <c r="H139" s="852"/>
      <c r="I139" s="852"/>
      <c r="J139" s="813"/>
      <c r="K139" s="855"/>
      <c r="L139" s="858"/>
      <c r="M139" s="861"/>
      <c r="N139" s="837"/>
      <c r="O139" s="840"/>
      <c r="P139" s="864"/>
      <c r="Q139" s="867"/>
      <c r="R139" s="813"/>
      <c r="S139" s="261" t="s">
        <v>4563</v>
      </c>
      <c r="T139" s="393" t="s">
        <v>3822</v>
      </c>
      <c r="U139" s="393" t="s">
        <v>3827</v>
      </c>
      <c r="V139" s="393" t="s">
        <v>3830</v>
      </c>
      <c r="W139" s="261" t="s">
        <v>4564</v>
      </c>
      <c r="X139" s="259">
        <v>45113</v>
      </c>
      <c r="Y139" s="259">
        <v>45113</v>
      </c>
      <c r="Z139" s="259"/>
      <c r="AA139" s="259"/>
      <c r="AB139" s="813"/>
      <c r="AC139" s="828"/>
      <c r="AD139" s="427"/>
      <c r="AE139" s="427"/>
      <c r="AF139" s="427"/>
      <c r="AG139" s="427"/>
      <c r="AH139" s="427"/>
      <c r="AI139" s="427"/>
      <c r="AJ139" s="427"/>
      <c r="AK139" s="813"/>
      <c r="AL139" s="831"/>
      <c r="AM139" s="427"/>
      <c r="AN139" s="428"/>
      <c r="AO139" s="428"/>
      <c r="AP139" s="428"/>
      <c r="AQ139" s="428"/>
      <c r="AR139" s="428"/>
      <c r="AS139" s="428"/>
      <c r="AT139" s="813"/>
      <c r="AU139" s="834"/>
      <c r="AV139" s="427"/>
      <c r="AW139" s="428"/>
      <c r="AX139" s="428"/>
      <c r="AY139" s="428"/>
      <c r="AZ139" s="428"/>
      <c r="BA139" s="428"/>
      <c r="BB139" s="428"/>
      <c r="BC139" s="813"/>
      <c r="BD139" s="810"/>
      <c r="BE139" s="427"/>
      <c r="BF139" s="428"/>
      <c r="BG139" s="428"/>
      <c r="BH139" s="428"/>
      <c r="BI139" s="428"/>
      <c r="BJ139" s="428"/>
      <c r="BK139" s="428"/>
      <c r="BL139" s="813"/>
      <c r="BM139" s="816"/>
      <c r="BN139" s="427"/>
      <c r="BO139" s="428"/>
      <c r="BP139" s="428"/>
      <c r="BQ139" s="428"/>
      <c r="BR139" s="428"/>
      <c r="BS139" s="428"/>
      <c r="BT139" s="428"/>
      <c r="BU139" s="429"/>
      <c r="BV139" s="430"/>
      <c r="BW139" s="430"/>
      <c r="BX139" s="430"/>
      <c r="BY139" s="430"/>
      <c r="BZ139" s="430"/>
      <c r="CA139" s="430"/>
      <c r="CB139" s="430"/>
      <c r="CC139" s="431"/>
    </row>
    <row r="140" spans="1:81" s="58" customFormat="1" ht="40.200000000000003" customHeight="1" x14ac:dyDescent="0.3">
      <c r="A140" s="34"/>
      <c r="B140" s="886"/>
      <c r="C140" s="869"/>
      <c r="D140" s="872"/>
      <c r="E140" s="852"/>
      <c r="F140" s="852"/>
      <c r="G140" s="852"/>
      <c r="H140" s="852"/>
      <c r="I140" s="852"/>
      <c r="J140" s="813"/>
      <c r="K140" s="855"/>
      <c r="L140" s="858"/>
      <c r="M140" s="861"/>
      <c r="N140" s="837"/>
      <c r="O140" s="840"/>
      <c r="P140" s="864"/>
      <c r="Q140" s="867"/>
      <c r="R140" s="813"/>
      <c r="S140" s="39" t="s">
        <v>4565</v>
      </c>
      <c r="T140" s="236" t="s">
        <v>3822</v>
      </c>
      <c r="U140" s="236" t="s">
        <v>3827</v>
      </c>
      <c r="V140" s="236" t="s">
        <v>3831</v>
      </c>
      <c r="W140" s="39" t="s">
        <v>4566</v>
      </c>
      <c r="X140" s="31">
        <v>45151</v>
      </c>
      <c r="Y140" s="31">
        <v>45168</v>
      </c>
      <c r="Z140" s="31"/>
      <c r="AA140" s="31"/>
      <c r="AB140" s="813"/>
      <c r="AC140" s="828"/>
      <c r="AD140" s="51">
        <f t="shared" si="189"/>
        <v>0</v>
      </c>
      <c r="AE140" s="51">
        <f t="shared" si="189"/>
        <v>0</v>
      </c>
      <c r="AF140" s="51">
        <f t="shared" si="189"/>
        <v>0</v>
      </c>
      <c r="AG140" s="51">
        <f t="shared" si="189"/>
        <v>0</v>
      </c>
      <c r="AH140" s="51">
        <f t="shared" si="189"/>
        <v>0</v>
      </c>
      <c r="AI140" s="51">
        <f t="shared" si="189"/>
        <v>0</v>
      </c>
      <c r="AJ140" s="51">
        <f t="shared" si="189"/>
        <v>0</v>
      </c>
      <c r="AK140" s="813"/>
      <c r="AL140" s="831"/>
      <c r="AM140" s="51">
        <f t="shared" si="111"/>
        <v>0</v>
      </c>
      <c r="AN140" s="257"/>
      <c r="AO140" s="257"/>
      <c r="AP140" s="257"/>
      <c r="AQ140" s="257"/>
      <c r="AR140" s="257"/>
      <c r="AS140" s="257"/>
      <c r="AT140" s="813"/>
      <c r="AU140" s="834"/>
      <c r="AV140" s="51">
        <f t="shared" si="112"/>
        <v>0</v>
      </c>
      <c r="AW140" s="257"/>
      <c r="AX140" s="257"/>
      <c r="AY140" s="257"/>
      <c r="AZ140" s="257"/>
      <c r="BA140" s="257"/>
      <c r="BB140" s="257"/>
      <c r="BC140" s="813"/>
      <c r="BD140" s="810"/>
      <c r="BE140" s="51">
        <f t="shared" si="113"/>
        <v>0</v>
      </c>
      <c r="BF140" s="257"/>
      <c r="BG140" s="257"/>
      <c r="BH140" s="257"/>
      <c r="BI140" s="257"/>
      <c r="BJ140" s="257"/>
      <c r="BK140" s="257"/>
      <c r="BL140" s="813"/>
      <c r="BM140" s="816"/>
      <c r="BN140" s="51">
        <f t="shared" si="208"/>
        <v>0</v>
      </c>
      <c r="BO140" s="257"/>
      <c r="BP140" s="257"/>
      <c r="BQ140" s="257"/>
      <c r="BR140" s="257"/>
      <c r="BS140" s="257"/>
      <c r="BT140" s="257"/>
      <c r="BU140" s="821"/>
      <c r="BV140" s="822"/>
      <c r="BW140" s="822"/>
      <c r="BX140" s="822"/>
      <c r="BY140" s="822"/>
      <c r="BZ140" s="822"/>
      <c r="CA140" s="822"/>
      <c r="CB140" s="822"/>
      <c r="CC140" s="823"/>
    </row>
    <row r="141" spans="1:81" s="58" customFormat="1" ht="40.200000000000003" customHeight="1" x14ac:dyDescent="0.3">
      <c r="A141" s="34"/>
      <c r="B141" s="886"/>
      <c r="C141" s="869"/>
      <c r="D141" s="872"/>
      <c r="E141" s="852"/>
      <c r="F141" s="852"/>
      <c r="G141" s="852"/>
      <c r="H141" s="852"/>
      <c r="I141" s="852"/>
      <c r="J141" s="813"/>
      <c r="K141" s="855"/>
      <c r="L141" s="858"/>
      <c r="M141" s="861"/>
      <c r="N141" s="837"/>
      <c r="O141" s="840"/>
      <c r="P141" s="864"/>
      <c r="Q141" s="867"/>
      <c r="R141" s="813"/>
      <c r="S141" s="39" t="s">
        <v>4567</v>
      </c>
      <c r="T141" s="236" t="s">
        <v>3821</v>
      </c>
      <c r="U141" s="236" t="s">
        <v>3827</v>
      </c>
      <c r="V141" s="236" t="s">
        <v>3830</v>
      </c>
      <c r="W141" s="39" t="s">
        <v>4568</v>
      </c>
      <c r="X141" s="31">
        <v>45182</v>
      </c>
      <c r="Y141" s="31">
        <v>45290</v>
      </c>
      <c r="Z141" s="31"/>
      <c r="AA141" s="31"/>
      <c r="AB141" s="813"/>
      <c r="AC141" s="828"/>
      <c r="AD141" s="51">
        <f t="shared" si="189"/>
        <v>0</v>
      </c>
      <c r="AE141" s="51">
        <f t="shared" si="189"/>
        <v>0</v>
      </c>
      <c r="AF141" s="51">
        <f t="shared" si="189"/>
        <v>0</v>
      </c>
      <c r="AG141" s="51">
        <f t="shared" si="189"/>
        <v>0</v>
      </c>
      <c r="AH141" s="51">
        <f t="shared" si="189"/>
        <v>0</v>
      </c>
      <c r="AI141" s="51">
        <f t="shared" si="189"/>
        <v>0</v>
      </c>
      <c r="AJ141" s="51">
        <f t="shared" si="189"/>
        <v>0</v>
      </c>
      <c r="AK141" s="813"/>
      <c r="AL141" s="831"/>
      <c r="AM141" s="51">
        <f t="shared" si="111"/>
        <v>0</v>
      </c>
      <c r="AN141" s="257"/>
      <c r="AO141" s="257"/>
      <c r="AP141" s="257"/>
      <c r="AQ141" s="257"/>
      <c r="AR141" s="257"/>
      <c r="AS141" s="257"/>
      <c r="AT141" s="813"/>
      <c r="AU141" s="834"/>
      <c r="AV141" s="51">
        <f t="shared" si="112"/>
        <v>0</v>
      </c>
      <c r="AW141" s="257"/>
      <c r="AX141" s="257"/>
      <c r="AY141" s="257"/>
      <c r="AZ141" s="257"/>
      <c r="BA141" s="257"/>
      <c r="BB141" s="257"/>
      <c r="BC141" s="813"/>
      <c r="BD141" s="810"/>
      <c r="BE141" s="51">
        <f t="shared" si="113"/>
        <v>0</v>
      </c>
      <c r="BF141" s="257"/>
      <c r="BG141" s="257"/>
      <c r="BH141" s="257"/>
      <c r="BI141" s="257"/>
      <c r="BJ141" s="257"/>
      <c r="BK141" s="257"/>
      <c r="BL141" s="813"/>
      <c r="BM141" s="816"/>
      <c r="BN141" s="51">
        <f t="shared" si="208"/>
        <v>0</v>
      </c>
      <c r="BO141" s="257"/>
      <c r="BP141" s="257"/>
      <c r="BQ141" s="257"/>
      <c r="BR141" s="257"/>
      <c r="BS141" s="257"/>
      <c r="BT141" s="257"/>
      <c r="BU141" s="821"/>
      <c r="BV141" s="822"/>
      <c r="BW141" s="822"/>
      <c r="BX141" s="822"/>
      <c r="BY141" s="822"/>
      <c r="BZ141" s="822"/>
      <c r="CA141" s="822"/>
      <c r="CB141" s="822"/>
      <c r="CC141" s="823"/>
    </row>
    <row r="142" spans="1:81" s="58" customFormat="1" ht="40.200000000000003" customHeight="1" thickBot="1" x14ac:dyDescent="0.35">
      <c r="A142" s="34"/>
      <c r="B142" s="886"/>
      <c r="C142" s="869"/>
      <c r="D142" s="873"/>
      <c r="E142" s="853"/>
      <c r="F142" s="853"/>
      <c r="G142" s="853"/>
      <c r="H142" s="853"/>
      <c r="I142" s="853"/>
      <c r="J142" s="814"/>
      <c r="K142" s="856"/>
      <c r="L142" s="859"/>
      <c r="M142" s="862"/>
      <c r="N142" s="838"/>
      <c r="O142" s="841"/>
      <c r="P142" s="865"/>
      <c r="Q142" s="874"/>
      <c r="R142" s="814"/>
      <c r="S142" s="232" t="s">
        <v>4569</v>
      </c>
      <c r="T142" s="237" t="s">
        <v>3821</v>
      </c>
      <c r="U142" s="237" t="s">
        <v>3827</v>
      </c>
      <c r="V142" s="237" t="s">
        <v>3830</v>
      </c>
      <c r="W142" s="232" t="s">
        <v>4570</v>
      </c>
      <c r="X142" s="260">
        <v>45182</v>
      </c>
      <c r="Y142" s="260">
        <v>45290</v>
      </c>
      <c r="Z142" s="260"/>
      <c r="AA142" s="260"/>
      <c r="AB142" s="814"/>
      <c r="AC142" s="829"/>
      <c r="AD142" s="46">
        <f t="shared" si="189"/>
        <v>0</v>
      </c>
      <c r="AE142" s="46">
        <f t="shared" si="189"/>
        <v>0</v>
      </c>
      <c r="AF142" s="46">
        <f t="shared" si="189"/>
        <v>0</v>
      </c>
      <c r="AG142" s="46">
        <f t="shared" si="189"/>
        <v>0</v>
      </c>
      <c r="AH142" s="46">
        <f t="shared" si="189"/>
        <v>0</v>
      </c>
      <c r="AI142" s="46">
        <f t="shared" si="189"/>
        <v>0</v>
      </c>
      <c r="AJ142" s="46">
        <f t="shared" si="189"/>
        <v>0</v>
      </c>
      <c r="AK142" s="814"/>
      <c r="AL142" s="832"/>
      <c r="AM142" s="46">
        <f t="shared" si="111"/>
        <v>0</v>
      </c>
      <c r="AN142" s="49"/>
      <c r="AO142" s="49"/>
      <c r="AP142" s="49"/>
      <c r="AQ142" s="49"/>
      <c r="AR142" s="49"/>
      <c r="AS142" s="49"/>
      <c r="AT142" s="814"/>
      <c r="AU142" s="835"/>
      <c r="AV142" s="46">
        <f t="shared" si="112"/>
        <v>0</v>
      </c>
      <c r="AW142" s="49"/>
      <c r="AX142" s="49"/>
      <c r="AY142" s="49"/>
      <c r="AZ142" s="49"/>
      <c r="BA142" s="49"/>
      <c r="BB142" s="49"/>
      <c r="BC142" s="814"/>
      <c r="BD142" s="811"/>
      <c r="BE142" s="46">
        <f t="shared" si="113"/>
        <v>0</v>
      </c>
      <c r="BF142" s="49"/>
      <c r="BG142" s="49"/>
      <c r="BH142" s="49"/>
      <c r="BI142" s="49"/>
      <c r="BJ142" s="49"/>
      <c r="BK142" s="49"/>
      <c r="BL142" s="814"/>
      <c r="BM142" s="817"/>
      <c r="BN142" s="46">
        <f t="shared" si="208"/>
        <v>0</v>
      </c>
      <c r="BO142" s="49"/>
      <c r="BP142" s="49"/>
      <c r="BQ142" s="49"/>
      <c r="BR142" s="49"/>
      <c r="BS142" s="49"/>
      <c r="BT142" s="49"/>
      <c r="BU142" s="824"/>
      <c r="BV142" s="825"/>
      <c r="BW142" s="825"/>
      <c r="BX142" s="825"/>
      <c r="BY142" s="825"/>
      <c r="BZ142" s="825"/>
      <c r="CA142" s="825"/>
      <c r="CB142" s="825"/>
      <c r="CC142" s="826"/>
    </row>
    <row r="143" spans="1:81" s="58" customFormat="1" ht="40.200000000000003" customHeight="1" thickTop="1" x14ac:dyDescent="0.3">
      <c r="A143" s="34"/>
      <c r="B143" s="886"/>
      <c r="C143" s="869"/>
      <c r="D143" s="871">
        <v>2201</v>
      </c>
      <c r="E143" s="851" t="s">
        <v>3922</v>
      </c>
      <c r="F143" s="851">
        <v>2201071</v>
      </c>
      <c r="G143" s="851" t="s">
        <v>4557</v>
      </c>
      <c r="H143" s="851" t="s">
        <v>4571</v>
      </c>
      <c r="I143" s="851">
        <v>2022004540002</v>
      </c>
      <c r="J143" s="812">
        <v>29</v>
      </c>
      <c r="K143" s="854" t="str">
        <f>+[2]Metas!K34</f>
        <v>Niños, niñas y jóvenes de grupos étnicos atendidos cada año en modelos de educación tradicional y modelos flexibles pertinentes.</v>
      </c>
      <c r="L143" s="857">
        <v>800</v>
      </c>
      <c r="M143" s="860">
        <f t="shared" ref="M143:M153" si="209">SUM(N143:Q143)/4</f>
        <v>800</v>
      </c>
      <c r="N143" s="836">
        <v>800</v>
      </c>
      <c r="O143" s="839">
        <v>800</v>
      </c>
      <c r="P143" s="863">
        <v>800</v>
      </c>
      <c r="Q143" s="866">
        <v>800</v>
      </c>
      <c r="R143" s="812">
        <f t="shared" ref="R143" si="210">+$J143</f>
        <v>29</v>
      </c>
      <c r="S143" s="231" t="s">
        <v>4572</v>
      </c>
      <c r="T143" s="235" t="s">
        <v>3822</v>
      </c>
      <c r="U143" s="235" t="s">
        <v>3827</v>
      </c>
      <c r="V143" s="235" t="s">
        <v>3830</v>
      </c>
      <c r="W143" s="231" t="s">
        <v>4573</v>
      </c>
      <c r="X143" s="256">
        <v>36532</v>
      </c>
      <c r="Y143" s="256">
        <v>36532</v>
      </c>
      <c r="Z143" s="256"/>
      <c r="AA143" s="256"/>
      <c r="AB143" s="812">
        <f t="shared" ref="AB143" si="211">+$J143</f>
        <v>29</v>
      </c>
      <c r="AC143" s="827">
        <f t="shared" ref="AC143" si="212">+L143</f>
        <v>800</v>
      </c>
      <c r="AD143" s="44">
        <f t="shared" si="189"/>
        <v>6600</v>
      </c>
      <c r="AE143" s="44">
        <f t="shared" si="189"/>
        <v>0</v>
      </c>
      <c r="AF143" s="44">
        <f t="shared" si="189"/>
        <v>6600</v>
      </c>
      <c r="AG143" s="44">
        <f t="shared" si="189"/>
        <v>0</v>
      </c>
      <c r="AH143" s="44">
        <f t="shared" si="189"/>
        <v>0</v>
      </c>
      <c r="AI143" s="44">
        <f t="shared" si="189"/>
        <v>0</v>
      </c>
      <c r="AJ143" s="44">
        <f t="shared" si="189"/>
        <v>0</v>
      </c>
      <c r="AK143" s="812">
        <f t="shared" ref="AK143" si="213">+$J143</f>
        <v>29</v>
      </c>
      <c r="AL143" s="830">
        <f t="shared" ref="AL143:AL153" si="214">+N143</f>
        <v>800</v>
      </c>
      <c r="AM143" s="44">
        <f t="shared" si="111"/>
        <v>1050</v>
      </c>
      <c r="AN143" s="47"/>
      <c r="AO143" s="47">
        <v>1050</v>
      </c>
      <c r="AP143" s="47"/>
      <c r="AQ143" s="47"/>
      <c r="AR143" s="47"/>
      <c r="AS143" s="47"/>
      <c r="AT143" s="812">
        <f t="shared" ref="AT143" si="215">+$J143</f>
        <v>29</v>
      </c>
      <c r="AU143" s="833">
        <f t="shared" si="203"/>
        <v>800</v>
      </c>
      <c r="AV143" s="44">
        <f t="shared" si="112"/>
        <v>1050</v>
      </c>
      <c r="AW143" s="47"/>
      <c r="AX143" s="47">
        <v>1050</v>
      </c>
      <c r="AY143" s="47"/>
      <c r="AZ143" s="47"/>
      <c r="BA143" s="47"/>
      <c r="BB143" s="47"/>
      <c r="BC143" s="812">
        <f t="shared" ref="BC143" si="216">+$J143</f>
        <v>29</v>
      </c>
      <c r="BD143" s="809">
        <f t="shared" si="205"/>
        <v>800</v>
      </c>
      <c r="BE143" s="44">
        <f t="shared" si="113"/>
        <v>1050</v>
      </c>
      <c r="BF143" s="47"/>
      <c r="BG143" s="47">
        <v>1050</v>
      </c>
      <c r="BH143" s="47"/>
      <c r="BI143" s="47"/>
      <c r="BJ143" s="47"/>
      <c r="BK143" s="47"/>
      <c r="BL143" s="812">
        <f t="shared" ref="BL143" si="217">+$J143</f>
        <v>29</v>
      </c>
      <c r="BM143" s="815">
        <f t="shared" si="207"/>
        <v>800</v>
      </c>
      <c r="BN143" s="44">
        <f t="shared" si="208"/>
        <v>3450</v>
      </c>
      <c r="BO143" s="336"/>
      <c r="BP143" s="336">
        <v>3450</v>
      </c>
      <c r="BQ143" s="336"/>
      <c r="BR143" s="336"/>
      <c r="BS143" s="336"/>
      <c r="BT143" s="336"/>
      <c r="BU143" s="818"/>
      <c r="BV143" s="819"/>
      <c r="BW143" s="819"/>
      <c r="BX143" s="819"/>
      <c r="BY143" s="819"/>
      <c r="BZ143" s="819"/>
      <c r="CA143" s="819"/>
      <c r="CB143" s="819"/>
      <c r="CC143" s="820"/>
    </row>
    <row r="144" spans="1:81" s="58" customFormat="1" ht="40.200000000000003" customHeight="1" x14ac:dyDescent="0.3">
      <c r="A144" s="34"/>
      <c r="B144" s="886"/>
      <c r="C144" s="869"/>
      <c r="D144" s="872"/>
      <c r="E144" s="852"/>
      <c r="F144" s="852"/>
      <c r="G144" s="852"/>
      <c r="H144" s="852"/>
      <c r="I144" s="852"/>
      <c r="J144" s="813"/>
      <c r="K144" s="855"/>
      <c r="L144" s="858"/>
      <c r="M144" s="861"/>
      <c r="N144" s="837"/>
      <c r="O144" s="840"/>
      <c r="P144" s="864"/>
      <c r="Q144" s="867"/>
      <c r="R144" s="813"/>
      <c r="S144" s="261" t="s">
        <v>4574</v>
      </c>
      <c r="T144" s="393" t="s">
        <v>3822</v>
      </c>
      <c r="U144" s="393" t="s">
        <v>3827</v>
      </c>
      <c r="V144" s="393" t="s">
        <v>3830</v>
      </c>
      <c r="W144" s="261" t="s">
        <v>4575</v>
      </c>
      <c r="X144" s="259">
        <v>44931</v>
      </c>
      <c r="Y144" s="259">
        <v>44956</v>
      </c>
      <c r="Z144" s="259"/>
      <c r="AA144" s="259"/>
      <c r="AB144" s="813"/>
      <c r="AC144" s="828"/>
      <c r="AD144" s="427"/>
      <c r="AE144" s="427"/>
      <c r="AF144" s="427"/>
      <c r="AG144" s="427"/>
      <c r="AH144" s="427"/>
      <c r="AI144" s="427"/>
      <c r="AJ144" s="427"/>
      <c r="AK144" s="813"/>
      <c r="AL144" s="831"/>
      <c r="AM144" s="427"/>
      <c r="AN144" s="428"/>
      <c r="AO144" s="428"/>
      <c r="AP144" s="428"/>
      <c r="AQ144" s="428"/>
      <c r="AR144" s="428"/>
      <c r="AS144" s="428"/>
      <c r="AT144" s="813"/>
      <c r="AU144" s="834"/>
      <c r="AV144" s="427"/>
      <c r="AW144" s="428"/>
      <c r="AX144" s="428"/>
      <c r="AY144" s="428"/>
      <c r="AZ144" s="428"/>
      <c r="BA144" s="428"/>
      <c r="BB144" s="428"/>
      <c r="BC144" s="813"/>
      <c r="BD144" s="810"/>
      <c r="BE144" s="427"/>
      <c r="BF144" s="428"/>
      <c r="BG144" s="428"/>
      <c r="BH144" s="428"/>
      <c r="BI144" s="428"/>
      <c r="BJ144" s="428"/>
      <c r="BK144" s="428"/>
      <c r="BL144" s="813"/>
      <c r="BM144" s="816"/>
      <c r="BN144" s="427"/>
      <c r="BO144" s="428"/>
      <c r="BP144" s="428"/>
      <c r="BQ144" s="428"/>
      <c r="BR144" s="428"/>
      <c r="BS144" s="428"/>
      <c r="BT144" s="428"/>
      <c r="BU144" s="429"/>
      <c r="BV144" s="430"/>
      <c r="BW144" s="430"/>
      <c r="BX144" s="430"/>
      <c r="BY144" s="430"/>
      <c r="BZ144" s="430"/>
      <c r="CA144" s="430"/>
      <c r="CB144" s="430"/>
      <c r="CC144" s="431"/>
    </row>
    <row r="145" spans="1:81" s="58" customFormat="1" ht="40.200000000000003" customHeight="1" x14ac:dyDescent="0.3">
      <c r="A145" s="34"/>
      <c r="B145" s="886"/>
      <c r="C145" s="869"/>
      <c r="D145" s="872"/>
      <c r="E145" s="852"/>
      <c r="F145" s="852"/>
      <c r="G145" s="852"/>
      <c r="H145" s="852"/>
      <c r="I145" s="852"/>
      <c r="J145" s="813"/>
      <c r="K145" s="855"/>
      <c r="L145" s="858"/>
      <c r="M145" s="861"/>
      <c r="N145" s="837"/>
      <c r="O145" s="840"/>
      <c r="P145" s="864"/>
      <c r="Q145" s="867"/>
      <c r="R145" s="813"/>
      <c r="S145" s="261" t="s">
        <v>4576</v>
      </c>
      <c r="T145" s="393" t="s">
        <v>3822</v>
      </c>
      <c r="U145" s="393" t="s">
        <v>3827</v>
      </c>
      <c r="V145" s="393" t="s">
        <v>3830</v>
      </c>
      <c r="W145" s="261" t="s">
        <v>4512</v>
      </c>
      <c r="X145" s="259">
        <v>44941</v>
      </c>
      <c r="Y145" s="259">
        <v>44956</v>
      </c>
      <c r="Z145" s="259"/>
      <c r="AA145" s="259"/>
      <c r="AB145" s="813"/>
      <c r="AC145" s="828"/>
      <c r="AD145" s="427"/>
      <c r="AE145" s="427"/>
      <c r="AF145" s="427"/>
      <c r="AG145" s="427"/>
      <c r="AH145" s="427"/>
      <c r="AI145" s="427"/>
      <c r="AJ145" s="427"/>
      <c r="AK145" s="813"/>
      <c r="AL145" s="831"/>
      <c r="AM145" s="427"/>
      <c r="AN145" s="428"/>
      <c r="AO145" s="428"/>
      <c r="AP145" s="428"/>
      <c r="AQ145" s="428"/>
      <c r="AR145" s="428"/>
      <c r="AS145" s="428"/>
      <c r="AT145" s="813"/>
      <c r="AU145" s="834"/>
      <c r="AV145" s="427"/>
      <c r="AW145" s="428"/>
      <c r="AX145" s="428"/>
      <c r="AY145" s="428"/>
      <c r="AZ145" s="428"/>
      <c r="BA145" s="428"/>
      <c r="BB145" s="428"/>
      <c r="BC145" s="813"/>
      <c r="BD145" s="810"/>
      <c r="BE145" s="427"/>
      <c r="BF145" s="428"/>
      <c r="BG145" s="428"/>
      <c r="BH145" s="428"/>
      <c r="BI145" s="428"/>
      <c r="BJ145" s="428"/>
      <c r="BK145" s="428"/>
      <c r="BL145" s="813"/>
      <c r="BM145" s="816"/>
      <c r="BN145" s="427"/>
      <c r="BO145" s="428"/>
      <c r="BP145" s="428"/>
      <c r="BQ145" s="428"/>
      <c r="BR145" s="428"/>
      <c r="BS145" s="428"/>
      <c r="BT145" s="428"/>
      <c r="BU145" s="429"/>
      <c r="BV145" s="430"/>
      <c r="BW145" s="430"/>
      <c r="BX145" s="430"/>
      <c r="BY145" s="430"/>
      <c r="BZ145" s="430"/>
      <c r="CA145" s="430"/>
      <c r="CB145" s="430"/>
      <c r="CC145" s="431"/>
    </row>
    <row r="146" spans="1:81" s="58" customFormat="1" ht="40.200000000000003" customHeight="1" x14ac:dyDescent="0.3">
      <c r="A146" s="34"/>
      <c r="B146" s="886"/>
      <c r="C146" s="869"/>
      <c r="D146" s="872"/>
      <c r="E146" s="852"/>
      <c r="F146" s="852"/>
      <c r="G146" s="852"/>
      <c r="H146" s="852"/>
      <c r="I146" s="852"/>
      <c r="J146" s="813"/>
      <c r="K146" s="855"/>
      <c r="L146" s="858"/>
      <c r="M146" s="861"/>
      <c r="N146" s="837"/>
      <c r="O146" s="840"/>
      <c r="P146" s="864"/>
      <c r="Q146" s="867"/>
      <c r="R146" s="813"/>
      <c r="S146" s="39" t="s">
        <v>4577</v>
      </c>
      <c r="T146" s="236" t="s">
        <v>3822</v>
      </c>
      <c r="U146" s="236" t="s">
        <v>3827</v>
      </c>
      <c r="V146" s="236" t="s">
        <v>3831</v>
      </c>
      <c r="W146" s="39" t="s">
        <v>4578</v>
      </c>
      <c r="X146" s="31">
        <v>44958</v>
      </c>
      <c r="Y146" s="31">
        <v>44985</v>
      </c>
      <c r="Z146" s="31"/>
      <c r="AA146" s="31"/>
      <c r="AB146" s="813"/>
      <c r="AC146" s="828"/>
      <c r="AD146" s="51">
        <f t="shared" si="189"/>
        <v>0</v>
      </c>
      <c r="AE146" s="51">
        <f t="shared" si="189"/>
        <v>0</v>
      </c>
      <c r="AF146" s="51">
        <f t="shared" si="189"/>
        <v>0</v>
      </c>
      <c r="AG146" s="51">
        <f t="shared" si="189"/>
        <v>0</v>
      </c>
      <c r="AH146" s="51">
        <f t="shared" si="189"/>
        <v>0</v>
      </c>
      <c r="AI146" s="51">
        <f t="shared" si="189"/>
        <v>0</v>
      </c>
      <c r="AJ146" s="51">
        <f t="shared" si="189"/>
        <v>0</v>
      </c>
      <c r="AK146" s="813"/>
      <c r="AL146" s="831"/>
      <c r="AM146" s="51">
        <f t="shared" si="111"/>
        <v>0</v>
      </c>
      <c r="AN146" s="257"/>
      <c r="AO146" s="257"/>
      <c r="AP146" s="257"/>
      <c r="AQ146" s="257"/>
      <c r="AR146" s="257"/>
      <c r="AS146" s="257"/>
      <c r="AT146" s="813"/>
      <c r="AU146" s="834"/>
      <c r="AV146" s="51">
        <f t="shared" si="112"/>
        <v>0</v>
      </c>
      <c r="AW146" s="257"/>
      <c r="AX146" s="257"/>
      <c r="AY146" s="257"/>
      <c r="AZ146" s="257"/>
      <c r="BA146" s="257"/>
      <c r="BB146" s="257"/>
      <c r="BC146" s="813"/>
      <c r="BD146" s="810"/>
      <c r="BE146" s="51">
        <f t="shared" si="113"/>
        <v>0</v>
      </c>
      <c r="BF146" s="257"/>
      <c r="BG146" s="257"/>
      <c r="BH146" s="257"/>
      <c r="BI146" s="257"/>
      <c r="BJ146" s="257"/>
      <c r="BK146" s="257"/>
      <c r="BL146" s="813"/>
      <c r="BM146" s="816"/>
      <c r="BN146" s="51">
        <f t="shared" si="208"/>
        <v>0</v>
      </c>
      <c r="BO146" s="257"/>
      <c r="BP146" s="257"/>
      <c r="BQ146" s="257"/>
      <c r="BR146" s="257"/>
      <c r="BS146" s="257"/>
      <c r="BT146" s="257"/>
      <c r="BU146" s="821"/>
      <c r="BV146" s="822"/>
      <c r="BW146" s="822"/>
      <c r="BX146" s="822"/>
      <c r="BY146" s="822"/>
      <c r="BZ146" s="822"/>
      <c r="CA146" s="822"/>
      <c r="CB146" s="822"/>
      <c r="CC146" s="823"/>
    </row>
    <row r="147" spans="1:81" s="58" customFormat="1" ht="40.200000000000003" customHeight="1" x14ac:dyDescent="0.3">
      <c r="A147" s="34"/>
      <c r="B147" s="886"/>
      <c r="C147" s="869"/>
      <c r="D147" s="872"/>
      <c r="E147" s="852"/>
      <c r="F147" s="852"/>
      <c r="G147" s="852"/>
      <c r="H147" s="852"/>
      <c r="I147" s="852"/>
      <c r="J147" s="813"/>
      <c r="K147" s="855"/>
      <c r="L147" s="858"/>
      <c r="M147" s="861"/>
      <c r="N147" s="837"/>
      <c r="O147" s="840"/>
      <c r="P147" s="864"/>
      <c r="Q147" s="867"/>
      <c r="R147" s="813"/>
      <c r="S147" s="39" t="s">
        <v>4579</v>
      </c>
      <c r="T147" s="236" t="s">
        <v>3821</v>
      </c>
      <c r="U147" s="236" t="s">
        <v>3827</v>
      </c>
      <c r="V147" s="236" t="s">
        <v>3830</v>
      </c>
      <c r="W147" s="39" t="s">
        <v>4580</v>
      </c>
      <c r="X147" s="31">
        <v>44958</v>
      </c>
      <c r="Y147" s="31">
        <v>45260</v>
      </c>
      <c r="Z147" s="31"/>
      <c r="AA147" s="31"/>
      <c r="AB147" s="813"/>
      <c r="AC147" s="828"/>
      <c r="AD147" s="51">
        <f t="shared" si="189"/>
        <v>0</v>
      </c>
      <c r="AE147" s="51">
        <f t="shared" si="189"/>
        <v>0</v>
      </c>
      <c r="AF147" s="51">
        <f t="shared" si="189"/>
        <v>0</v>
      </c>
      <c r="AG147" s="51">
        <f t="shared" si="189"/>
        <v>0</v>
      </c>
      <c r="AH147" s="51">
        <f t="shared" si="189"/>
        <v>0</v>
      </c>
      <c r="AI147" s="51">
        <f t="shared" si="189"/>
        <v>0</v>
      </c>
      <c r="AJ147" s="51">
        <f t="shared" si="189"/>
        <v>0</v>
      </c>
      <c r="AK147" s="813"/>
      <c r="AL147" s="831"/>
      <c r="AM147" s="51">
        <f t="shared" si="111"/>
        <v>0</v>
      </c>
      <c r="AN147" s="257"/>
      <c r="AO147" s="257"/>
      <c r="AP147" s="257"/>
      <c r="AQ147" s="257"/>
      <c r="AR147" s="257"/>
      <c r="AS147" s="257"/>
      <c r="AT147" s="813"/>
      <c r="AU147" s="834"/>
      <c r="AV147" s="51">
        <f t="shared" si="112"/>
        <v>0</v>
      </c>
      <c r="AW147" s="257"/>
      <c r="AX147" s="257"/>
      <c r="AY147" s="257"/>
      <c r="AZ147" s="257"/>
      <c r="BA147" s="257"/>
      <c r="BB147" s="257"/>
      <c r="BC147" s="813"/>
      <c r="BD147" s="810"/>
      <c r="BE147" s="51">
        <f t="shared" si="113"/>
        <v>0</v>
      </c>
      <c r="BF147" s="257"/>
      <c r="BG147" s="257"/>
      <c r="BH147" s="257"/>
      <c r="BI147" s="257"/>
      <c r="BJ147" s="257"/>
      <c r="BK147" s="257"/>
      <c r="BL147" s="813"/>
      <c r="BM147" s="816"/>
      <c r="BN147" s="51">
        <f t="shared" si="208"/>
        <v>0</v>
      </c>
      <c r="BO147" s="257"/>
      <c r="BP147" s="257"/>
      <c r="BQ147" s="257"/>
      <c r="BR147" s="257"/>
      <c r="BS147" s="257"/>
      <c r="BT147" s="257"/>
      <c r="BU147" s="821"/>
      <c r="BV147" s="822"/>
      <c r="BW147" s="822"/>
      <c r="BX147" s="822"/>
      <c r="BY147" s="822"/>
      <c r="BZ147" s="822"/>
      <c r="CA147" s="822"/>
      <c r="CB147" s="822"/>
      <c r="CC147" s="823"/>
    </row>
    <row r="148" spans="1:81" s="58" customFormat="1" ht="40.200000000000003" customHeight="1" thickBot="1" x14ac:dyDescent="0.35">
      <c r="A148" s="34"/>
      <c r="B148" s="886"/>
      <c r="C148" s="869"/>
      <c r="D148" s="873"/>
      <c r="E148" s="853"/>
      <c r="F148" s="853"/>
      <c r="G148" s="853"/>
      <c r="H148" s="853"/>
      <c r="I148" s="853"/>
      <c r="J148" s="814"/>
      <c r="K148" s="856"/>
      <c r="L148" s="859"/>
      <c r="M148" s="862"/>
      <c r="N148" s="838"/>
      <c r="O148" s="841"/>
      <c r="P148" s="865"/>
      <c r="Q148" s="874"/>
      <c r="R148" s="814"/>
      <c r="S148" s="232" t="s">
        <v>4581</v>
      </c>
      <c r="T148" s="237" t="s">
        <v>3821</v>
      </c>
      <c r="U148" s="237" t="s">
        <v>3827</v>
      </c>
      <c r="V148" s="237" t="s">
        <v>3830</v>
      </c>
      <c r="W148" s="232" t="s">
        <v>4409</v>
      </c>
      <c r="X148" s="260">
        <v>45139</v>
      </c>
      <c r="Y148" s="260">
        <v>45168</v>
      </c>
      <c r="Z148" s="260"/>
      <c r="AA148" s="260"/>
      <c r="AB148" s="814"/>
      <c r="AC148" s="829"/>
      <c r="AD148" s="46">
        <f t="shared" ref="AD148:AJ208" si="218">+AM148+AV148+BE148+BN148</f>
        <v>0</v>
      </c>
      <c r="AE148" s="46">
        <f t="shared" si="218"/>
        <v>0</v>
      </c>
      <c r="AF148" s="46">
        <f t="shared" si="218"/>
        <v>0</v>
      </c>
      <c r="AG148" s="46">
        <f t="shared" si="218"/>
        <v>0</v>
      </c>
      <c r="AH148" s="46">
        <f t="shared" si="218"/>
        <v>0</v>
      </c>
      <c r="AI148" s="46">
        <f t="shared" si="218"/>
        <v>0</v>
      </c>
      <c r="AJ148" s="46">
        <f t="shared" si="218"/>
        <v>0</v>
      </c>
      <c r="AK148" s="814"/>
      <c r="AL148" s="832"/>
      <c r="AM148" s="46">
        <f t="shared" si="111"/>
        <v>0</v>
      </c>
      <c r="AN148" s="49"/>
      <c r="AO148" s="49"/>
      <c r="AP148" s="49"/>
      <c r="AQ148" s="49"/>
      <c r="AR148" s="49"/>
      <c r="AS148" s="49"/>
      <c r="AT148" s="814"/>
      <c r="AU148" s="835"/>
      <c r="AV148" s="46">
        <f t="shared" si="112"/>
        <v>0</v>
      </c>
      <c r="AW148" s="49"/>
      <c r="AX148" s="49"/>
      <c r="AY148" s="49"/>
      <c r="AZ148" s="49"/>
      <c r="BA148" s="49"/>
      <c r="BB148" s="49"/>
      <c r="BC148" s="814"/>
      <c r="BD148" s="811"/>
      <c r="BE148" s="46">
        <f t="shared" si="113"/>
        <v>0</v>
      </c>
      <c r="BF148" s="49"/>
      <c r="BG148" s="49"/>
      <c r="BH148" s="49"/>
      <c r="BI148" s="49"/>
      <c r="BJ148" s="49"/>
      <c r="BK148" s="49"/>
      <c r="BL148" s="814"/>
      <c r="BM148" s="817"/>
      <c r="BN148" s="46">
        <f t="shared" si="208"/>
        <v>0</v>
      </c>
      <c r="BO148" s="49"/>
      <c r="BP148" s="49"/>
      <c r="BQ148" s="49"/>
      <c r="BR148" s="49"/>
      <c r="BS148" s="49"/>
      <c r="BT148" s="49"/>
      <c r="BU148" s="824"/>
      <c r="BV148" s="825"/>
      <c r="BW148" s="825"/>
      <c r="BX148" s="825"/>
      <c r="BY148" s="825"/>
      <c r="BZ148" s="825"/>
      <c r="CA148" s="825"/>
      <c r="CB148" s="825"/>
      <c r="CC148" s="826"/>
    </row>
    <row r="149" spans="1:81" s="58" customFormat="1" ht="40.200000000000003" customHeight="1" thickTop="1" x14ac:dyDescent="0.3">
      <c r="A149" s="34"/>
      <c r="B149" s="886"/>
      <c r="C149" s="869"/>
      <c r="D149" s="871">
        <v>2201</v>
      </c>
      <c r="E149" s="851" t="s">
        <v>3922</v>
      </c>
      <c r="F149" s="851">
        <v>2201077</v>
      </c>
      <c r="G149" s="851" t="s">
        <v>4582</v>
      </c>
      <c r="H149" s="851" t="s">
        <v>4583</v>
      </c>
      <c r="I149" s="851">
        <v>2021004540056</v>
      </c>
      <c r="J149" s="812">
        <v>30</v>
      </c>
      <c r="K149" s="854" t="str">
        <f>+[2]Metas!K35</f>
        <v>% de adolescentes y jóvenes que se encuentran privados de la libertad, atendidos en el marco del Sistema de Responsabilidad Penal para Adolescentes en los niveles de educación básica primaria y secundaria.</v>
      </c>
      <c r="L149" s="857">
        <v>100</v>
      </c>
      <c r="M149" s="860">
        <f t="shared" si="209"/>
        <v>100</v>
      </c>
      <c r="N149" s="836">
        <v>100</v>
      </c>
      <c r="O149" s="839">
        <v>100</v>
      </c>
      <c r="P149" s="863">
        <v>100</v>
      </c>
      <c r="Q149" s="866">
        <v>100</v>
      </c>
      <c r="R149" s="812">
        <f t="shared" ref="R149" si="219">+$J149</f>
        <v>30</v>
      </c>
      <c r="S149" s="231" t="s">
        <v>4584</v>
      </c>
      <c r="T149" s="235" t="s">
        <v>3822</v>
      </c>
      <c r="U149" s="235" t="s">
        <v>3827</v>
      </c>
      <c r="V149" s="235" t="s">
        <v>3831</v>
      </c>
      <c r="W149" s="231" t="s">
        <v>4585</v>
      </c>
      <c r="X149" s="256">
        <v>44927</v>
      </c>
      <c r="Y149" s="256">
        <v>45290</v>
      </c>
      <c r="Z149" s="256"/>
      <c r="AA149" s="256"/>
      <c r="AB149" s="812">
        <f t="shared" ref="AB149" si="220">+$J149</f>
        <v>30</v>
      </c>
      <c r="AC149" s="827">
        <f t="shared" ref="AC149" si="221">+L149</f>
        <v>100</v>
      </c>
      <c r="AD149" s="44">
        <f t="shared" si="218"/>
        <v>30</v>
      </c>
      <c r="AE149" s="44">
        <f t="shared" si="218"/>
        <v>0</v>
      </c>
      <c r="AF149" s="44">
        <f t="shared" si="218"/>
        <v>30</v>
      </c>
      <c r="AG149" s="44">
        <f t="shared" si="218"/>
        <v>0</v>
      </c>
      <c r="AH149" s="44">
        <f t="shared" si="218"/>
        <v>0</v>
      </c>
      <c r="AI149" s="44">
        <f t="shared" si="218"/>
        <v>0</v>
      </c>
      <c r="AJ149" s="44">
        <f t="shared" si="218"/>
        <v>0</v>
      </c>
      <c r="AK149" s="812">
        <f t="shared" ref="AK149" si="222">+$J149</f>
        <v>30</v>
      </c>
      <c r="AL149" s="830">
        <f t="shared" si="214"/>
        <v>100</v>
      </c>
      <c r="AM149" s="44">
        <f t="shared" si="111"/>
        <v>7.5</v>
      </c>
      <c r="AN149" s="47"/>
      <c r="AO149" s="47">
        <v>7.5</v>
      </c>
      <c r="AP149" s="47"/>
      <c r="AQ149" s="47"/>
      <c r="AR149" s="47"/>
      <c r="AS149" s="47"/>
      <c r="AT149" s="812">
        <f t="shared" ref="AT149" si="223">+$J149</f>
        <v>30</v>
      </c>
      <c r="AU149" s="833">
        <f t="shared" si="203"/>
        <v>100</v>
      </c>
      <c r="AV149" s="44">
        <f t="shared" si="112"/>
        <v>7.5</v>
      </c>
      <c r="AW149" s="47"/>
      <c r="AX149" s="47">
        <v>7.5</v>
      </c>
      <c r="AY149" s="47"/>
      <c r="AZ149" s="47"/>
      <c r="BA149" s="47"/>
      <c r="BB149" s="47"/>
      <c r="BC149" s="812">
        <f t="shared" ref="BC149" si="224">+$J149</f>
        <v>30</v>
      </c>
      <c r="BD149" s="809">
        <f t="shared" si="205"/>
        <v>100</v>
      </c>
      <c r="BE149" s="44">
        <f t="shared" si="113"/>
        <v>7.5</v>
      </c>
      <c r="BF149" s="47"/>
      <c r="BG149" s="47">
        <v>7.5</v>
      </c>
      <c r="BH149" s="47"/>
      <c r="BI149" s="47"/>
      <c r="BJ149" s="47"/>
      <c r="BK149" s="47"/>
      <c r="BL149" s="812">
        <f t="shared" ref="BL149" si="225">+$J149</f>
        <v>30</v>
      </c>
      <c r="BM149" s="815">
        <f t="shared" si="207"/>
        <v>100</v>
      </c>
      <c r="BN149" s="44">
        <f t="shared" si="208"/>
        <v>7.5</v>
      </c>
      <c r="BO149" s="336"/>
      <c r="BP149" s="336">
        <v>7.5</v>
      </c>
      <c r="BQ149" s="336"/>
      <c r="BR149" s="336"/>
      <c r="BS149" s="336"/>
      <c r="BT149" s="336"/>
      <c r="BU149" s="818"/>
      <c r="BV149" s="819"/>
      <c r="BW149" s="819"/>
      <c r="BX149" s="819"/>
      <c r="BY149" s="819"/>
      <c r="BZ149" s="819"/>
      <c r="CA149" s="819"/>
      <c r="CB149" s="819"/>
      <c r="CC149" s="820"/>
    </row>
    <row r="150" spans="1:81" s="58" customFormat="1" ht="40.200000000000003" customHeight="1" x14ac:dyDescent="0.3">
      <c r="A150" s="34"/>
      <c r="B150" s="886"/>
      <c r="C150" s="869"/>
      <c r="D150" s="872"/>
      <c r="E150" s="852"/>
      <c r="F150" s="852"/>
      <c r="G150" s="852"/>
      <c r="H150" s="852"/>
      <c r="I150" s="852"/>
      <c r="J150" s="813"/>
      <c r="K150" s="855"/>
      <c r="L150" s="858"/>
      <c r="M150" s="861"/>
      <c r="N150" s="837"/>
      <c r="O150" s="840"/>
      <c r="P150" s="864"/>
      <c r="Q150" s="867"/>
      <c r="R150" s="813"/>
      <c r="S150" s="39" t="s">
        <v>4586</v>
      </c>
      <c r="T150" s="236" t="s">
        <v>3821</v>
      </c>
      <c r="U150" s="236" t="s">
        <v>3828</v>
      </c>
      <c r="V150" s="236" t="s">
        <v>3830</v>
      </c>
      <c r="W150" s="39" t="s">
        <v>4587</v>
      </c>
      <c r="X150" s="31">
        <v>44927</v>
      </c>
      <c r="Y150" s="31">
        <v>45290</v>
      </c>
      <c r="Z150" s="31"/>
      <c r="AA150" s="31"/>
      <c r="AB150" s="813"/>
      <c r="AC150" s="828"/>
      <c r="AD150" s="51">
        <f t="shared" si="218"/>
        <v>0</v>
      </c>
      <c r="AE150" s="51">
        <f t="shared" si="218"/>
        <v>0</v>
      </c>
      <c r="AF150" s="51">
        <f t="shared" si="218"/>
        <v>0</v>
      </c>
      <c r="AG150" s="51">
        <f t="shared" si="218"/>
        <v>0</v>
      </c>
      <c r="AH150" s="51">
        <f t="shared" si="218"/>
        <v>0</v>
      </c>
      <c r="AI150" s="51">
        <f t="shared" si="218"/>
        <v>0</v>
      </c>
      <c r="AJ150" s="51">
        <f t="shared" si="218"/>
        <v>0</v>
      </c>
      <c r="AK150" s="813"/>
      <c r="AL150" s="831"/>
      <c r="AM150" s="51">
        <f t="shared" si="111"/>
        <v>0</v>
      </c>
      <c r="AN150" s="257"/>
      <c r="AO150" s="257"/>
      <c r="AP150" s="257"/>
      <c r="AQ150" s="257"/>
      <c r="AR150" s="257"/>
      <c r="AS150" s="257"/>
      <c r="AT150" s="813"/>
      <c r="AU150" s="834"/>
      <c r="AV150" s="51">
        <f t="shared" si="112"/>
        <v>0</v>
      </c>
      <c r="AW150" s="257"/>
      <c r="AX150" s="257"/>
      <c r="AY150" s="257"/>
      <c r="AZ150" s="257"/>
      <c r="BA150" s="257"/>
      <c r="BB150" s="257"/>
      <c r="BC150" s="813"/>
      <c r="BD150" s="810"/>
      <c r="BE150" s="51">
        <f t="shared" si="113"/>
        <v>0</v>
      </c>
      <c r="BF150" s="257"/>
      <c r="BG150" s="257"/>
      <c r="BH150" s="257"/>
      <c r="BI150" s="257"/>
      <c r="BJ150" s="257"/>
      <c r="BK150" s="257"/>
      <c r="BL150" s="813"/>
      <c r="BM150" s="816"/>
      <c r="BN150" s="51">
        <f t="shared" si="208"/>
        <v>0</v>
      </c>
      <c r="BO150" s="257"/>
      <c r="BP150" s="257"/>
      <c r="BQ150" s="257"/>
      <c r="BR150" s="257"/>
      <c r="BS150" s="257"/>
      <c r="BT150" s="257"/>
      <c r="BU150" s="821"/>
      <c r="BV150" s="822"/>
      <c r="BW150" s="822"/>
      <c r="BX150" s="822"/>
      <c r="BY150" s="822"/>
      <c r="BZ150" s="822"/>
      <c r="CA150" s="822"/>
      <c r="CB150" s="822"/>
      <c r="CC150" s="823"/>
    </row>
    <row r="151" spans="1:81" s="58" customFormat="1" ht="40.200000000000003" customHeight="1" x14ac:dyDescent="0.3">
      <c r="A151" s="34"/>
      <c r="B151" s="886"/>
      <c r="C151" s="869"/>
      <c r="D151" s="872"/>
      <c r="E151" s="852"/>
      <c r="F151" s="852"/>
      <c r="G151" s="852"/>
      <c r="H151" s="852"/>
      <c r="I151" s="852"/>
      <c r="J151" s="813"/>
      <c r="K151" s="855"/>
      <c r="L151" s="858"/>
      <c r="M151" s="861"/>
      <c r="N151" s="837"/>
      <c r="O151" s="840"/>
      <c r="P151" s="864"/>
      <c r="Q151" s="867"/>
      <c r="R151" s="813"/>
      <c r="S151" s="39" t="s">
        <v>4588</v>
      </c>
      <c r="T151" s="236" t="s">
        <v>3822</v>
      </c>
      <c r="U151" s="236" t="s">
        <v>3827</v>
      </c>
      <c r="V151" s="236" t="s">
        <v>3831</v>
      </c>
      <c r="W151" s="39" t="s">
        <v>4543</v>
      </c>
      <c r="X151" s="31">
        <v>44927</v>
      </c>
      <c r="Y151" s="31">
        <v>45290</v>
      </c>
      <c r="Z151" s="31"/>
      <c r="AA151" s="31"/>
      <c r="AB151" s="813"/>
      <c r="AC151" s="828"/>
      <c r="AD151" s="51">
        <f t="shared" si="218"/>
        <v>0</v>
      </c>
      <c r="AE151" s="51">
        <f t="shared" si="218"/>
        <v>0</v>
      </c>
      <c r="AF151" s="51">
        <f t="shared" si="218"/>
        <v>0</v>
      </c>
      <c r="AG151" s="51">
        <f t="shared" si="218"/>
        <v>0</v>
      </c>
      <c r="AH151" s="51">
        <f t="shared" si="218"/>
        <v>0</v>
      </c>
      <c r="AI151" s="51">
        <f t="shared" si="218"/>
        <v>0</v>
      </c>
      <c r="AJ151" s="51">
        <f t="shared" si="218"/>
        <v>0</v>
      </c>
      <c r="AK151" s="813"/>
      <c r="AL151" s="831"/>
      <c r="AM151" s="51">
        <f t="shared" si="111"/>
        <v>0</v>
      </c>
      <c r="AN151" s="257"/>
      <c r="AO151" s="257"/>
      <c r="AP151" s="257"/>
      <c r="AQ151" s="257"/>
      <c r="AR151" s="257"/>
      <c r="AS151" s="257"/>
      <c r="AT151" s="813"/>
      <c r="AU151" s="834"/>
      <c r="AV151" s="51">
        <f t="shared" si="112"/>
        <v>0</v>
      </c>
      <c r="AW151" s="257"/>
      <c r="AX151" s="257"/>
      <c r="AY151" s="257"/>
      <c r="AZ151" s="257"/>
      <c r="BA151" s="257"/>
      <c r="BB151" s="257"/>
      <c r="BC151" s="813"/>
      <c r="BD151" s="810"/>
      <c r="BE151" s="51">
        <f t="shared" si="113"/>
        <v>0</v>
      </c>
      <c r="BF151" s="257"/>
      <c r="BG151" s="257"/>
      <c r="BH151" s="257"/>
      <c r="BI151" s="257"/>
      <c r="BJ151" s="257"/>
      <c r="BK151" s="257"/>
      <c r="BL151" s="813"/>
      <c r="BM151" s="816"/>
      <c r="BN151" s="51">
        <f t="shared" si="208"/>
        <v>0</v>
      </c>
      <c r="BO151" s="257"/>
      <c r="BP151" s="257"/>
      <c r="BQ151" s="257"/>
      <c r="BR151" s="257"/>
      <c r="BS151" s="257"/>
      <c r="BT151" s="257"/>
      <c r="BU151" s="821"/>
      <c r="BV151" s="822"/>
      <c r="BW151" s="822"/>
      <c r="BX151" s="822"/>
      <c r="BY151" s="822"/>
      <c r="BZ151" s="822"/>
      <c r="CA151" s="822"/>
      <c r="CB151" s="822"/>
      <c r="CC151" s="823"/>
    </row>
    <row r="152" spans="1:81" s="58" customFormat="1" ht="40.200000000000003" customHeight="1" thickBot="1" x14ac:dyDescent="0.35">
      <c r="A152" s="34"/>
      <c r="B152" s="886"/>
      <c r="C152" s="869"/>
      <c r="D152" s="873"/>
      <c r="E152" s="853"/>
      <c r="F152" s="853"/>
      <c r="G152" s="853"/>
      <c r="H152" s="853"/>
      <c r="I152" s="853"/>
      <c r="J152" s="814"/>
      <c r="K152" s="856"/>
      <c r="L152" s="859"/>
      <c r="M152" s="862"/>
      <c r="N152" s="838"/>
      <c r="O152" s="841"/>
      <c r="P152" s="865"/>
      <c r="Q152" s="874"/>
      <c r="R152" s="814"/>
      <c r="S152" s="232"/>
      <c r="T152" s="237"/>
      <c r="U152" s="237"/>
      <c r="V152" s="237"/>
      <c r="W152" s="232"/>
      <c r="X152" s="260"/>
      <c r="Y152" s="260"/>
      <c r="Z152" s="260"/>
      <c r="AA152" s="260"/>
      <c r="AB152" s="814"/>
      <c r="AC152" s="829"/>
      <c r="AD152" s="46">
        <f t="shared" si="218"/>
        <v>0</v>
      </c>
      <c r="AE152" s="46">
        <f t="shared" si="218"/>
        <v>0</v>
      </c>
      <c r="AF152" s="46">
        <f t="shared" si="218"/>
        <v>0</v>
      </c>
      <c r="AG152" s="46">
        <f t="shared" si="218"/>
        <v>0</v>
      </c>
      <c r="AH152" s="46">
        <f t="shared" si="218"/>
        <v>0</v>
      </c>
      <c r="AI152" s="46">
        <f t="shared" si="218"/>
        <v>0</v>
      </c>
      <c r="AJ152" s="46">
        <f t="shared" si="218"/>
        <v>0</v>
      </c>
      <c r="AK152" s="814"/>
      <c r="AL152" s="832"/>
      <c r="AM152" s="46">
        <f t="shared" si="111"/>
        <v>0</v>
      </c>
      <c r="AN152" s="49"/>
      <c r="AO152" s="49"/>
      <c r="AP152" s="49"/>
      <c r="AQ152" s="49"/>
      <c r="AR152" s="49"/>
      <c r="AS152" s="49"/>
      <c r="AT152" s="814"/>
      <c r="AU152" s="835"/>
      <c r="AV152" s="46">
        <f t="shared" si="112"/>
        <v>0</v>
      </c>
      <c r="AW152" s="49"/>
      <c r="AX152" s="49"/>
      <c r="AY152" s="49"/>
      <c r="AZ152" s="49"/>
      <c r="BA152" s="49"/>
      <c r="BB152" s="49"/>
      <c r="BC152" s="814"/>
      <c r="BD152" s="811"/>
      <c r="BE152" s="46">
        <f t="shared" si="113"/>
        <v>0</v>
      </c>
      <c r="BF152" s="49"/>
      <c r="BG152" s="49"/>
      <c r="BH152" s="49"/>
      <c r="BI152" s="49"/>
      <c r="BJ152" s="49"/>
      <c r="BK152" s="49"/>
      <c r="BL152" s="814"/>
      <c r="BM152" s="817"/>
      <c r="BN152" s="46">
        <f t="shared" si="208"/>
        <v>0</v>
      </c>
      <c r="BO152" s="49"/>
      <c r="BP152" s="49"/>
      <c r="BQ152" s="49"/>
      <c r="BR152" s="49"/>
      <c r="BS152" s="49"/>
      <c r="BT152" s="49"/>
      <c r="BU152" s="824"/>
      <c r="BV152" s="825"/>
      <c r="BW152" s="825"/>
      <c r="BX152" s="825"/>
      <c r="BY152" s="825"/>
      <c r="BZ152" s="825"/>
      <c r="CA152" s="825"/>
      <c r="CB152" s="825"/>
      <c r="CC152" s="826"/>
    </row>
    <row r="153" spans="1:81" s="58" customFormat="1" ht="40.200000000000003" customHeight="1" thickTop="1" x14ac:dyDescent="0.3">
      <c r="A153" s="34"/>
      <c r="B153" s="886"/>
      <c r="C153" s="869"/>
      <c r="D153" s="871">
        <v>2201</v>
      </c>
      <c r="E153" s="851" t="s">
        <v>3922</v>
      </c>
      <c r="F153" s="851">
        <v>2201071</v>
      </c>
      <c r="G153" s="851" t="s">
        <v>4403</v>
      </c>
      <c r="H153" s="851" t="s">
        <v>4532</v>
      </c>
      <c r="I153" s="851">
        <v>2022004540031</v>
      </c>
      <c r="J153" s="812">
        <v>31</v>
      </c>
      <c r="K153" s="854" t="str">
        <f>+[2]Metas!K36</f>
        <v>% de niños, niñas, adolescentes y jóvenes migrantes atendidos</v>
      </c>
      <c r="L153" s="857">
        <v>100</v>
      </c>
      <c r="M153" s="860">
        <f t="shared" si="209"/>
        <v>100</v>
      </c>
      <c r="N153" s="836">
        <v>100</v>
      </c>
      <c r="O153" s="839">
        <v>100</v>
      </c>
      <c r="P153" s="863">
        <v>100</v>
      </c>
      <c r="Q153" s="866">
        <v>100</v>
      </c>
      <c r="R153" s="812">
        <f t="shared" ref="R153" si="226">+$J153</f>
        <v>31</v>
      </c>
      <c r="S153" s="231" t="s">
        <v>4589</v>
      </c>
      <c r="T153" s="235" t="s">
        <v>3822</v>
      </c>
      <c r="U153" s="235" t="s">
        <v>3827</v>
      </c>
      <c r="V153" s="235" t="s">
        <v>3831</v>
      </c>
      <c r="W153" s="231" t="s">
        <v>4590</v>
      </c>
      <c r="X153" s="256">
        <v>44958</v>
      </c>
      <c r="Y153" s="256">
        <v>45290</v>
      </c>
      <c r="Z153" s="256"/>
      <c r="AA153" s="256"/>
      <c r="AB153" s="812">
        <f t="shared" ref="AB153" si="227">+$J153</f>
        <v>31</v>
      </c>
      <c r="AC153" s="827">
        <f t="shared" ref="AC153" si="228">+L153</f>
        <v>100</v>
      </c>
      <c r="AD153" s="44">
        <f t="shared" si="218"/>
        <v>2000</v>
      </c>
      <c r="AE153" s="44">
        <f t="shared" si="218"/>
        <v>0</v>
      </c>
      <c r="AF153" s="44">
        <f t="shared" si="218"/>
        <v>0</v>
      </c>
      <c r="AG153" s="44">
        <f t="shared" si="218"/>
        <v>0</v>
      </c>
      <c r="AH153" s="44">
        <f t="shared" si="218"/>
        <v>0</v>
      </c>
      <c r="AI153" s="44">
        <f t="shared" si="218"/>
        <v>0</v>
      </c>
      <c r="AJ153" s="44">
        <f t="shared" si="218"/>
        <v>2000</v>
      </c>
      <c r="AK153" s="812">
        <f t="shared" ref="AK153" si="229">+$J153</f>
        <v>31</v>
      </c>
      <c r="AL153" s="830">
        <f t="shared" si="214"/>
        <v>100</v>
      </c>
      <c r="AM153" s="44">
        <f t="shared" si="111"/>
        <v>500</v>
      </c>
      <c r="AN153" s="47"/>
      <c r="AO153" s="47"/>
      <c r="AP153" s="47"/>
      <c r="AQ153" s="47"/>
      <c r="AR153" s="47"/>
      <c r="AS153" s="47">
        <v>500</v>
      </c>
      <c r="AT153" s="812">
        <f t="shared" ref="AT153" si="230">+$J153</f>
        <v>31</v>
      </c>
      <c r="AU153" s="833">
        <f t="shared" si="203"/>
        <v>100</v>
      </c>
      <c r="AV153" s="44">
        <f t="shared" si="112"/>
        <v>500</v>
      </c>
      <c r="AW153" s="47"/>
      <c r="AX153" s="47"/>
      <c r="AY153" s="47"/>
      <c r="AZ153" s="47"/>
      <c r="BA153" s="47"/>
      <c r="BB153" s="47">
        <v>500</v>
      </c>
      <c r="BC153" s="812">
        <f t="shared" ref="BC153" si="231">+$J153</f>
        <v>31</v>
      </c>
      <c r="BD153" s="809">
        <f t="shared" si="205"/>
        <v>100</v>
      </c>
      <c r="BE153" s="44">
        <f t="shared" si="113"/>
        <v>500</v>
      </c>
      <c r="BF153" s="47"/>
      <c r="BG153" s="47"/>
      <c r="BH153" s="47"/>
      <c r="BI153" s="47"/>
      <c r="BJ153" s="47"/>
      <c r="BK153" s="47">
        <v>500</v>
      </c>
      <c r="BL153" s="812">
        <f t="shared" ref="BL153" si="232">+$J153</f>
        <v>31</v>
      </c>
      <c r="BM153" s="815">
        <f t="shared" si="207"/>
        <v>100</v>
      </c>
      <c r="BN153" s="44">
        <f t="shared" si="208"/>
        <v>500</v>
      </c>
      <c r="BO153" s="336"/>
      <c r="BP153" s="336"/>
      <c r="BQ153" s="336"/>
      <c r="BR153" s="336"/>
      <c r="BS153" s="336"/>
      <c r="BT153" s="336">
        <v>500</v>
      </c>
      <c r="BU153" s="818"/>
      <c r="BV153" s="819"/>
      <c r="BW153" s="819"/>
      <c r="BX153" s="819"/>
      <c r="BY153" s="819"/>
      <c r="BZ153" s="819"/>
      <c r="CA153" s="819"/>
      <c r="CB153" s="819"/>
      <c r="CC153" s="820"/>
    </row>
    <row r="154" spans="1:81" s="58" customFormat="1" ht="40.200000000000003" customHeight="1" x14ac:dyDescent="0.3">
      <c r="A154" s="34"/>
      <c r="B154" s="886"/>
      <c r="C154" s="869"/>
      <c r="D154" s="872"/>
      <c r="E154" s="852"/>
      <c r="F154" s="852"/>
      <c r="G154" s="852"/>
      <c r="H154" s="852"/>
      <c r="I154" s="852"/>
      <c r="J154" s="813"/>
      <c r="K154" s="855"/>
      <c r="L154" s="858"/>
      <c r="M154" s="861"/>
      <c r="N154" s="837"/>
      <c r="O154" s="840"/>
      <c r="P154" s="864"/>
      <c r="Q154" s="867"/>
      <c r="R154" s="813"/>
      <c r="S154" s="39" t="s">
        <v>4591</v>
      </c>
      <c r="T154" s="236" t="s">
        <v>3822</v>
      </c>
      <c r="U154" s="236" t="s">
        <v>3827</v>
      </c>
      <c r="V154" s="236" t="s">
        <v>3831</v>
      </c>
      <c r="W154" s="39" t="s">
        <v>4592</v>
      </c>
      <c r="X154" s="31">
        <v>44958</v>
      </c>
      <c r="Y154" s="31">
        <v>45290</v>
      </c>
      <c r="Z154" s="31"/>
      <c r="AA154" s="31"/>
      <c r="AB154" s="813"/>
      <c r="AC154" s="828"/>
      <c r="AD154" s="51">
        <f t="shared" si="218"/>
        <v>0</v>
      </c>
      <c r="AE154" s="51">
        <f t="shared" si="218"/>
        <v>0</v>
      </c>
      <c r="AF154" s="51">
        <f t="shared" si="218"/>
        <v>0</v>
      </c>
      <c r="AG154" s="51">
        <f t="shared" si="218"/>
        <v>0</v>
      </c>
      <c r="AH154" s="51">
        <f t="shared" si="218"/>
        <v>0</v>
      </c>
      <c r="AI154" s="51">
        <f t="shared" si="218"/>
        <v>0</v>
      </c>
      <c r="AJ154" s="51">
        <f t="shared" si="218"/>
        <v>0</v>
      </c>
      <c r="AK154" s="813"/>
      <c r="AL154" s="831"/>
      <c r="AM154" s="51">
        <f t="shared" si="111"/>
        <v>0</v>
      </c>
      <c r="AN154" s="257"/>
      <c r="AO154" s="257"/>
      <c r="AP154" s="257"/>
      <c r="AQ154" s="257"/>
      <c r="AR154" s="257"/>
      <c r="AS154" s="257"/>
      <c r="AT154" s="813"/>
      <c r="AU154" s="834"/>
      <c r="AV154" s="51">
        <f t="shared" si="112"/>
        <v>0</v>
      </c>
      <c r="AW154" s="257"/>
      <c r="AX154" s="257"/>
      <c r="AY154" s="257"/>
      <c r="AZ154" s="257"/>
      <c r="BA154" s="257"/>
      <c r="BB154" s="257"/>
      <c r="BC154" s="813"/>
      <c r="BD154" s="810"/>
      <c r="BE154" s="51">
        <f t="shared" si="113"/>
        <v>0</v>
      </c>
      <c r="BF154" s="257"/>
      <c r="BG154" s="257"/>
      <c r="BH154" s="257"/>
      <c r="BI154" s="257"/>
      <c r="BJ154" s="257"/>
      <c r="BK154" s="257"/>
      <c r="BL154" s="813"/>
      <c r="BM154" s="816"/>
      <c r="BN154" s="51">
        <f t="shared" si="208"/>
        <v>0</v>
      </c>
      <c r="BO154" s="257"/>
      <c r="BP154" s="257"/>
      <c r="BQ154" s="257"/>
      <c r="BR154" s="257"/>
      <c r="BS154" s="257"/>
      <c r="BT154" s="257"/>
      <c r="BU154" s="821"/>
      <c r="BV154" s="822"/>
      <c r="BW154" s="822"/>
      <c r="BX154" s="822"/>
      <c r="BY154" s="822"/>
      <c r="BZ154" s="822"/>
      <c r="CA154" s="822"/>
      <c r="CB154" s="822"/>
      <c r="CC154" s="823"/>
    </row>
    <row r="155" spans="1:81" s="58" customFormat="1" ht="40.200000000000003" customHeight="1" x14ac:dyDescent="0.3">
      <c r="A155" s="34"/>
      <c r="B155" s="886"/>
      <c r="C155" s="869"/>
      <c r="D155" s="872"/>
      <c r="E155" s="852"/>
      <c r="F155" s="852"/>
      <c r="G155" s="852"/>
      <c r="H155" s="852"/>
      <c r="I155" s="852"/>
      <c r="J155" s="813"/>
      <c r="K155" s="855"/>
      <c r="L155" s="858"/>
      <c r="M155" s="861"/>
      <c r="N155" s="837"/>
      <c r="O155" s="840"/>
      <c r="P155" s="864"/>
      <c r="Q155" s="867"/>
      <c r="R155" s="813"/>
      <c r="S155" s="39" t="s">
        <v>4593</v>
      </c>
      <c r="T155" s="236" t="s">
        <v>3822</v>
      </c>
      <c r="U155" s="236" t="s">
        <v>3827</v>
      </c>
      <c r="V155" s="236" t="s">
        <v>3831</v>
      </c>
      <c r="W155" s="39" t="s">
        <v>4594</v>
      </c>
      <c r="X155" s="31">
        <v>44958</v>
      </c>
      <c r="Y155" s="31">
        <v>45290</v>
      </c>
      <c r="Z155" s="31"/>
      <c r="AA155" s="31"/>
      <c r="AB155" s="813"/>
      <c r="AC155" s="828"/>
      <c r="AD155" s="51">
        <f t="shared" si="218"/>
        <v>0</v>
      </c>
      <c r="AE155" s="51">
        <f t="shared" si="218"/>
        <v>0</v>
      </c>
      <c r="AF155" s="51">
        <f t="shared" si="218"/>
        <v>0</v>
      </c>
      <c r="AG155" s="51">
        <f t="shared" si="218"/>
        <v>0</v>
      </c>
      <c r="AH155" s="51">
        <f t="shared" si="218"/>
        <v>0</v>
      </c>
      <c r="AI155" s="51">
        <f t="shared" si="218"/>
        <v>0</v>
      </c>
      <c r="AJ155" s="51">
        <f t="shared" si="218"/>
        <v>0</v>
      </c>
      <c r="AK155" s="813"/>
      <c r="AL155" s="831"/>
      <c r="AM155" s="51">
        <f t="shared" si="111"/>
        <v>0</v>
      </c>
      <c r="AN155" s="257"/>
      <c r="AO155" s="257"/>
      <c r="AP155" s="257"/>
      <c r="AQ155" s="257"/>
      <c r="AR155" s="257"/>
      <c r="AS155" s="257"/>
      <c r="AT155" s="813"/>
      <c r="AU155" s="834"/>
      <c r="AV155" s="51">
        <f t="shared" si="112"/>
        <v>0</v>
      </c>
      <c r="AW155" s="257"/>
      <c r="AX155" s="257"/>
      <c r="AY155" s="257"/>
      <c r="AZ155" s="257"/>
      <c r="BA155" s="257"/>
      <c r="BB155" s="257"/>
      <c r="BC155" s="813"/>
      <c r="BD155" s="810"/>
      <c r="BE155" s="51">
        <f t="shared" si="113"/>
        <v>0</v>
      </c>
      <c r="BF155" s="257"/>
      <c r="BG155" s="257"/>
      <c r="BH155" s="257"/>
      <c r="BI155" s="257"/>
      <c r="BJ155" s="257"/>
      <c r="BK155" s="257"/>
      <c r="BL155" s="813"/>
      <c r="BM155" s="816"/>
      <c r="BN155" s="51">
        <f t="shared" si="208"/>
        <v>0</v>
      </c>
      <c r="BO155" s="257"/>
      <c r="BP155" s="257"/>
      <c r="BQ155" s="257"/>
      <c r="BR155" s="257"/>
      <c r="BS155" s="257"/>
      <c r="BT155" s="257"/>
      <c r="BU155" s="821"/>
      <c r="BV155" s="822"/>
      <c r="BW155" s="822"/>
      <c r="BX155" s="822"/>
      <c r="BY155" s="822"/>
      <c r="BZ155" s="822"/>
      <c r="CA155" s="822"/>
      <c r="CB155" s="822"/>
      <c r="CC155" s="823"/>
    </row>
    <row r="156" spans="1:81" s="58" customFormat="1" ht="40.200000000000003" customHeight="1" thickBot="1" x14ac:dyDescent="0.35">
      <c r="A156" s="34"/>
      <c r="B156" s="887"/>
      <c r="C156" s="870"/>
      <c r="D156" s="873"/>
      <c r="E156" s="853"/>
      <c r="F156" s="853"/>
      <c r="G156" s="853"/>
      <c r="H156" s="853"/>
      <c r="I156" s="853"/>
      <c r="J156" s="814"/>
      <c r="K156" s="856"/>
      <c r="L156" s="859"/>
      <c r="M156" s="862"/>
      <c r="N156" s="838"/>
      <c r="O156" s="841"/>
      <c r="P156" s="865"/>
      <c r="Q156" s="874"/>
      <c r="R156" s="814"/>
      <c r="S156" s="232" t="s">
        <v>4595</v>
      </c>
      <c r="T156" s="236" t="s">
        <v>3822</v>
      </c>
      <c r="U156" s="236" t="s">
        <v>3827</v>
      </c>
      <c r="V156" s="236" t="s">
        <v>3831</v>
      </c>
      <c r="W156" s="232" t="s">
        <v>4596</v>
      </c>
      <c r="X156" s="260">
        <v>44958</v>
      </c>
      <c r="Y156" s="260">
        <v>45290</v>
      </c>
      <c r="Z156" s="260"/>
      <c r="AA156" s="260"/>
      <c r="AB156" s="814"/>
      <c r="AC156" s="829"/>
      <c r="AD156" s="46">
        <f t="shared" si="218"/>
        <v>0</v>
      </c>
      <c r="AE156" s="46">
        <f t="shared" si="218"/>
        <v>0</v>
      </c>
      <c r="AF156" s="46">
        <f t="shared" si="218"/>
        <v>0</v>
      </c>
      <c r="AG156" s="46">
        <f t="shared" si="218"/>
        <v>0</v>
      </c>
      <c r="AH156" s="46">
        <f t="shared" si="218"/>
        <v>0</v>
      </c>
      <c r="AI156" s="46">
        <f t="shared" si="218"/>
        <v>0</v>
      </c>
      <c r="AJ156" s="46">
        <f t="shared" si="218"/>
        <v>0</v>
      </c>
      <c r="AK156" s="814"/>
      <c r="AL156" s="832"/>
      <c r="AM156" s="46">
        <f t="shared" si="111"/>
        <v>0</v>
      </c>
      <c r="AN156" s="49"/>
      <c r="AO156" s="49"/>
      <c r="AP156" s="49"/>
      <c r="AQ156" s="49"/>
      <c r="AR156" s="49"/>
      <c r="AS156" s="49"/>
      <c r="AT156" s="814"/>
      <c r="AU156" s="835"/>
      <c r="AV156" s="46">
        <f t="shared" si="112"/>
        <v>0</v>
      </c>
      <c r="AW156" s="49"/>
      <c r="AX156" s="49"/>
      <c r="AY156" s="49"/>
      <c r="AZ156" s="49"/>
      <c r="BA156" s="49"/>
      <c r="BB156" s="49"/>
      <c r="BC156" s="814"/>
      <c r="BD156" s="811"/>
      <c r="BE156" s="46">
        <f t="shared" si="113"/>
        <v>0</v>
      </c>
      <c r="BF156" s="49"/>
      <c r="BG156" s="49"/>
      <c r="BH156" s="49"/>
      <c r="BI156" s="49"/>
      <c r="BJ156" s="49"/>
      <c r="BK156" s="49"/>
      <c r="BL156" s="814"/>
      <c r="BM156" s="817"/>
      <c r="BN156" s="46">
        <f t="shared" si="208"/>
        <v>0</v>
      </c>
      <c r="BO156" s="49"/>
      <c r="BP156" s="49"/>
      <c r="BQ156" s="49"/>
      <c r="BR156" s="49"/>
      <c r="BS156" s="49"/>
      <c r="BT156" s="49"/>
      <c r="BU156" s="824"/>
      <c r="BV156" s="825"/>
      <c r="BW156" s="825"/>
      <c r="BX156" s="825"/>
      <c r="BY156" s="825"/>
      <c r="BZ156" s="825"/>
      <c r="CA156" s="825"/>
      <c r="CB156" s="825"/>
      <c r="CC156" s="826"/>
    </row>
    <row r="157" spans="1:81" s="58" customFormat="1" ht="40.200000000000003" customHeight="1" thickTop="1" x14ac:dyDescent="0.3">
      <c r="A157" s="34"/>
      <c r="B157" s="981" t="s">
        <v>63</v>
      </c>
      <c r="C157" s="984" t="s">
        <v>56</v>
      </c>
      <c r="D157" s="871">
        <v>2201</v>
      </c>
      <c r="E157" s="851" t="s">
        <v>3922</v>
      </c>
      <c r="F157" s="851">
        <v>2201071</v>
      </c>
      <c r="G157" s="851" t="s">
        <v>4403</v>
      </c>
      <c r="H157" s="851" t="s">
        <v>4532</v>
      </c>
      <c r="I157" s="851">
        <v>2022004540031</v>
      </c>
      <c r="J157" s="812">
        <v>32</v>
      </c>
      <c r="K157" s="854" t="str">
        <f>+[2]Metas!K38</f>
        <v>Escuelas normales superiores fortalecidas para incidir en la formación inicial de los docentes</v>
      </c>
      <c r="L157" s="857">
        <v>3</v>
      </c>
      <c r="M157" s="860">
        <f>SUM(N157:Q157)</f>
        <v>3</v>
      </c>
      <c r="N157" s="836"/>
      <c r="O157" s="839"/>
      <c r="P157" s="863"/>
      <c r="Q157" s="866">
        <v>3</v>
      </c>
      <c r="R157" s="812">
        <f t="shared" ref="R157" si="233">+$J157</f>
        <v>32</v>
      </c>
      <c r="S157" s="433" t="s">
        <v>4597</v>
      </c>
      <c r="T157" s="434" t="s">
        <v>3822</v>
      </c>
      <c r="U157" s="235" t="s">
        <v>3827</v>
      </c>
      <c r="V157" s="235" t="s">
        <v>3831</v>
      </c>
      <c r="W157" s="435" t="s">
        <v>4598</v>
      </c>
      <c r="X157" s="31">
        <v>44958</v>
      </c>
      <c r="Y157" s="31">
        <v>45016</v>
      </c>
      <c r="Z157" s="256"/>
      <c r="AA157" s="256"/>
      <c r="AB157" s="812">
        <f t="shared" ref="AB157" si="234">+$J157</f>
        <v>32</v>
      </c>
      <c r="AC157" s="827">
        <f t="shared" ref="AC157" si="235">+L157</f>
        <v>3</v>
      </c>
      <c r="AD157" s="44">
        <f t="shared" si="218"/>
        <v>20</v>
      </c>
      <c r="AE157" s="44">
        <f t="shared" si="218"/>
        <v>0</v>
      </c>
      <c r="AF157" s="44">
        <f t="shared" si="218"/>
        <v>20</v>
      </c>
      <c r="AG157" s="44">
        <f t="shared" si="218"/>
        <v>0</v>
      </c>
      <c r="AH157" s="44">
        <f t="shared" si="218"/>
        <v>0</v>
      </c>
      <c r="AI157" s="44">
        <f t="shared" si="218"/>
        <v>0</v>
      </c>
      <c r="AJ157" s="44">
        <f t="shared" si="218"/>
        <v>0</v>
      </c>
      <c r="AK157" s="812">
        <f t="shared" ref="AK157" si="236">+$J157</f>
        <v>32</v>
      </c>
      <c r="AL157" s="830">
        <f>+N157</f>
        <v>0</v>
      </c>
      <c r="AM157" s="44">
        <f t="shared" ref="AM157:AM218" si="237">SUM(AN157:AS157)</f>
        <v>0</v>
      </c>
      <c r="AN157" s="47"/>
      <c r="AO157" s="47"/>
      <c r="AP157" s="47"/>
      <c r="AQ157" s="47"/>
      <c r="AR157" s="47"/>
      <c r="AS157" s="47"/>
      <c r="AT157" s="812">
        <f t="shared" ref="AT157" si="238">+$J157</f>
        <v>32</v>
      </c>
      <c r="AU157" s="833">
        <f>+O157</f>
        <v>0</v>
      </c>
      <c r="AV157" s="44">
        <f t="shared" ref="AV157:AV229" si="239">SUM(AW157:BB157)</f>
        <v>0</v>
      </c>
      <c r="AW157" s="47"/>
      <c r="AX157" s="47"/>
      <c r="AY157" s="47"/>
      <c r="AZ157" s="47"/>
      <c r="BA157" s="47"/>
      <c r="BB157" s="47"/>
      <c r="BC157" s="812">
        <f t="shared" ref="BC157" si="240">+$J157</f>
        <v>32</v>
      </c>
      <c r="BD157" s="809">
        <f>+P157</f>
        <v>0</v>
      </c>
      <c r="BE157" s="44">
        <f t="shared" ref="BE157:BE160" si="241">SUM(BF157:BK157)</f>
        <v>0</v>
      </c>
      <c r="BF157" s="47"/>
      <c r="BG157" s="47"/>
      <c r="BH157" s="47"/>
      <c r="BI157" s="47"/>
      <c r="BJ157" s="47"/>
      <c r="BK157" s="47"/>
      <c r="BL157" s="812">
        <f t="shared" ref="BL157" si="242">+$J157</f>
        <v>32</v>
      </c>
      <c r="BM157" s="815">
        <v>3</v>
      </c>
      <c r="BN157" s="44">
        <f t="shared" si="208"/>
        <v>20</v>
      </c>
      <c r="BO157" s="432"/>
      <c r="BP157" s="432">
        <v>20</v>
      </c>
      <c r="BQ157" s="432"/>
      <c r="BR157" s="432"/>
      <c r="BS157" s="432"/>
      <c r="BT157" s="432"/>
      <c r="BU157" s="818"/>
      <c r="BV157" s="819"/>
      <c r="BW157" s="819"/>
      <c r="BX157" s="819"/>
      <c r="BY157" s="819"/>
      <c r="BZ157" s="819"/>
      <c r="CA157" s="819"/>
      <c r="CB157" s="819"/>
      <c r="CC157" s="820"/>
    </row>
    <row r="158" spans="1:81" s="58" customFormat="1" ht="40.200000000000003" customHeight="1" x14ac:dyDescent="0.3">
      <c r="A158" s="34"/>
      <c r="B158" s="982"/>
      <c r="C158" s="985"/>
      <c r="D158" s="872"/>
      <c r="E158" s="852"/>
      <c r="F158" s="852"/>
      <c r="G158" s="852"/>
      <c r="H158" s="852"/>
      <c r="I158" s="852"/>
      <c r="J158" s="813"/>
      <c r="K158" s="855"/>
      <c r="L158" s="858"/>
      <c r="M158" s="861"/>
      <c r="N158" s="837"/>
      <c r="O158" s="840"/>
      <c r="P158" s="864"/>
      <c r="Q158" s="867"/>
      <c r="R158" s="813"/>
      <c r="S158" s="436" t="s">
        <v>4449</v>
      </c>
      <c r="T158" s="419" t="s">
        <v>3822</v>
      </c>
      <c r="U158" s="393" t="s">
        <v>3827</v>
      </c>
      <c r="V158" s="393" t="s">
        <v>3831</v>
      </c>
      <c r="W158" s="435" t="s">
        <v>4599</v>
      </c>
      <c r="X158" s="31">
        <v>44958</v>
      </c>
      <c r="Y158" s="31">
        <v>44865</v>
      </c>
      <c r="Z158" s="31"/>
      <c r="AA158" s="31"/>
      <c r="AB158" s="813"/>
      <c r="AC158" s="828"/>
      <c r="AD158" s="51">
        <f t="shared" si="218"/>
        <v>0</v>
      </c>
      <c r="AE158" s="51">
        <f t="shared" si="218"/>
        <v>0</v>
      </c>
      <c r="AF158" s="51">
        <f t="shared" si="218"/>
        <v>0</v>
      </c>
      <c r="AG158" s="51">
        <f t="shared" si="218"/>
        <v>0</v>
      </c>
      <c r="AH158" s="51">
        <f t="shared" si="218"/>
        <v>0</v>
      </c>
      <c r="AI158" s="51">
        <f t="shared" si="218"/>
        <v>0</v>
      </c>
      <c r="AJ158" s="51">
        <f t="shared" si="218"/>
        <v>0</v>
      </c>
      <c r="AK158" s="813"/>
      <c r="AL158" s="831"/>
      <c r="AM158" s="51">
        <f t="shared" si="237"/>
        <v>0</v>
      </c>
      <c r="AN158" s="257"/>
      <c r="AO158" s="257"/>
      <c r="AP158" s="257"/>
      <c r="AQ158" s="257"/>
      <c r="AR158" s="257"/>
      <c r="AS158" s="257"/>
      <c r="AT158" s="813"/>
      <c r="AU158" s="834"/>
      <c r="AV158" s="51">
        <f t="shared" si="239"/>
        <v>0</v>
      </c>
      <c r="AW158" s="257"/>
      <c r="AX158" s="257"/>
      <c r="AY158" s="257"/>
      <c r="AZ158" s="257"/>
      <c r="BA158" s="257"/>
      <c r="BB158" s="257"/>
      <c r="BC158" s="813"/>
      <c r="BD158" s="810"/>
      <c r="BE158" s="51">
        <f t="shared" si="241"/>
        <v>0</v>
      </c>
      <c r="BF158" s="257"/>
      <c r="BG158" s="257"/>
      <c r="BH158" s="257"/>
      <c r="BI158" s="257"/>
      <c r="BJ158" s="257"/>
      <c r="BK158" s="257"/>
      <c r="BL158" s="813"/>
      <c r="BM158" s="816"/>
      <c r="BN158" s="51">
        <f t="shared" si="208"/>
        <v>0</v>
      </c>
      <c r="BO158" s="257"/>
      <c r="BP158" s="257"/>
      <c r="BQ158" s="257"/>
      <c r="BR158" s="257"/>
      <c r="BS158" s="257"/>
      <c r="BT158" s="257"/>
      <c r="BU158" s="821"/>
      <c r="BV158" s="822"/>
      <c r="BW158" s="822"/>
      <c r="BX158" s="822"/>
      <c r="BY158" s="822"/>
      <c r="BZ158" s="822"/>
      <c r="CA158" s="822"/>
      <c r="CB158" s="822"/>
      <c r="CC158" s="823"/>
    </row>
    <row r="159" spans="1:81" s="58" customFormat="1" ht="40.200000000000003" customHeight="1" x14ac:dyDescent="0.3">
      <c r="A159" s="34"/>
      <c r="B159" s="982"/>
      <c r="C159" s="985"/>
      <c r="D159" s="872"/>
      <c r="E159" s="852"/>
      <c r="F159" s="852"/>
      <c r="G159" s="852"/>
      <c r="H159" s="852"/>
      <c r="I159" s="852"/>
      <c r="J159" s="813"/>
      <c r="K159" s="855"/>
      <c r="L159" s="858"/>
      <c r="M159" s="861"/>
      <c r="N159" s="837"/>
      <c r="O159" s="840"/>
      <c r="P159" s="864"/>
      <c r="Q159" s="867"/>
      <c r="R159" s="813"/>
      <c r="S159" s="436" t="s">
        <v>4600</v>
      </c>
      <c r="T159" s="409" t="s">
        <v>3822</v>
      </c>
      <c r="U159" s="236" t="s">
        <v>3827</v>
      </c>
      <c r="V159" s="236" t="s">
        <v>3831</v>
      </c>
      <c r="W159" s="435" t="s">
        <v>4601</v>
      </c>
      <c r="X159" s="31">
        <v>44958</v>
      </c>
      <c r="Y159" s="31">
        <v>45254</v>
      </c>
      <c r="Z159" s="31"/>
      <c r="AA159" s="31"/>
      <c r="AB159" s="813"/>
      <c r="AC159" s="828"/>
      <c r="AD159" s="51">
        <f t="shared" si="218"/>
        <v>0</v>
      </c>
      <c r="AE159" s="51">
        <f t="shared" si="218"/>
        <v>0</v>
      </c>
      <c r="AF159" s="51">
        <f t="shared" si="218"/>
        <v>0</v>
      </c>
      <c r="AG159" s="51">
        <f t="shared" si="218"/>
        <v>0</v>
      </c>
      <c r="AH159" s="51">
        <f t="shared" si="218"/>
        <v>0</v>
      </c>
      <c r="AI159" s="51">
        <f t="shared" si="218"/>
        <v>0</v>
      </c>
      <c r="AJ159" s="51">
        <f t="shared" si="218"/>
        <v>0</v>
      </c>
      <c r="AK159" s="813"/>
      <c r="AL159" s="831"/>
      <c r="AM159" s="51">
        <f t="shared" si="237"/>
        <v>0</v>
      </c>
      <c r="AN159" s="257"/>
      <c r="AO159" s="257"/>
      <c r="AP159" s="257"/>
      <c r="AQ159" s="257"/>
      <c r="AR159" s="257"/>
      <c r="AS159" s="257"/>
      <c r="AT159" s="813"/>
      <c r="AU159" s="834"/>
      <c r="AV159" s="51">
        <f t="shared" si="239"/>
        <v>0</v>
      </c>
      <c r="AW159" s="257"/>
      <c r="AX159" s="257"/>
      <c r="AY159" s="257"/>
      <c r="AZ159" s="257"/>
      <c r="BA159" s="257"/>
      <c r="BB159" s="257"/>
      <c r="BC159" s="813"/>
      <c r="BD159" s="810"/>
      <c r="BE159" s="51">
        <f t="shared" si="241"/>
        <v>0</v>
      </c>
      <c r="BF159" s="257"/>
      <c r="BG159" s="257"/>
      <c r="BH159" s="257"/>
      <c r="BI159" s="257"/>
      <c r="BJ159" s="257"/>
      <c r="BK159" s="257"/>
      <c r="BL159" s="813"/>
      <c r="BM159" s="816"/>
      <c r="BN159" s="51">
        <f t="shared" si="208"/>
        <v>0</v>
      </c>
      <c r="BO159" s="257"/>
      <c r="BP159" s="257"/>
      <c r="BQ159" s="257"/>
      <c r="BR159" s="257"/>
      <c r="BS159" s="257"/>
      <c r="BT159" s="257"/>
      <c r="BU159" s="821"/>
      <c r="BV159" s="822"/>
      <c r="BW159" s="822"/>
      <c r="BX159" s="822"/>
      <c r="BY159" s="822"/>
      <c r="BZ159" s="822"/>
      <c r="CA159" s="822"/>
      <c r="CB159" s="822"/>
      <c r="CC159" s="823"/>
    </row>
    <row r="160" spans="1:81" s="58" customFormat="1" ht="40.200000000000003" customHeight="1" thickBot="1" x14ac:dyDescent="0.35">
      <c r="A160" s="34"/>
      <c r="B160" s="982"/>
      <c r="C160" s="985"/>
      <c r="D160" s="873"/>
      <c r="E160" s="853"/>
      <c r="F160" s="853"/>
      <c r="G160" s="853"/>
      <c r="H160" s="853"/>
      <c r="I160" s="853"/>
      <c r="J160" s="814"/>
      <c r="K160" s="856"/>
      <c r="L160" s="859"/>
      <c r="M160" s="862"/>
      <c r="N160" s="838"/>
      <c r="O160" s="841"/>
      <c r="P160" s="865"/>
      <c r="Q160" s="874"/>
      <c r="R160" s="814"/>
      <c r="S160" s="232"/>
      <c r="T160" s="237"/>
      <c r="U160" s="237"/>
      <c r="V160" s="237"/>
      <c r="W160" s="232"/>
      <c r="X160" s="260">
        <v>45143</v>
      </c>
      <c r="Y160" s="260">
        <v>45143</v>
      </c>
      <c r="Z160" s="260"/>
      <c r="AA160" s="260"/>
      <c r="AB160" s="814"/>
      <c r="AC160" s="829"/>
      <c r="AD160" s="46">
        <f t="shared" si="218"/>
        <v>0</v>
      </c>
      <c r="AE160" s="46">
        <f t="shared" si="218"/>
        <v>0</v>
      </c>
      <c r="AF160" s="46">
        <f t="shared" si="218"/>
        <v>0</v>
      </c>
      <c r="AG160" s="46">
        <f t="shared" si="218"/>
        <v>0</v>
      </c>
      <c r="AH160" s="46">
        <f t="shared" si="218"/>
        <v>0</v>
      </c>
      <c r="AI160" s="46">
        <f t="shared" si="218"/>
        <v>0</v>
      </c>
      <c r="AJ160" s="46">
        <f t="shared" si="218"/>
        <v>0</v>
      </c>
      <c r="AK160" s="814"/>
      <c r="AL160" s="832"/>
      <c r="AM160" s="46">
        <f t="shared" si="237"/>
        <v>0</v>
      </c>
      <c r="AN160" s="49"/>
      <c r="AO160" s="49"/>
      <c r="AP160" s="49"/>
      <c r="AQ160" s="49"/>
      <c r="AR160" s="49"/>
      <c r="AS160" s="49"/>
      <c r="AT160" s="814"/>
      <c r="AU160" s="835"/>
      <c r="AV160" s="46">
        <f t="shared" si="239"/>
        <v>0</v>
      </c>
      <c r="AW160" s="49"/>
      <c r="AX160" s="49"/>
      <c r="AY160" s="49"/>
      <c r="AZ160" s="49"/>
      <c r="BA160" s="49"/>
      <c r="BB160" s="49"/>
      <c r="BC160" s="814"/>
      <c r="BD160" s="811"/>
      <c r="BE160" s="46">
        <f t="shared" si="241"/>
        <v>0</v>
      </c>
      <c r="BF160" s="49"/>
      <c r="BG160" s="49"/>
      <c r="BH160" s="49"/>
      <c r="BI160" s="49"/>
      <c r="BJ160" s="49"/>
      <c r="BK160" s="49"/>
      <c r="BL160" s="814"/>
      <c r="BM160" s="817"/>
      <c r="BN160" s="46">
        <f t="shared" si="208"/>
        <v>0</v>
      </c>
      <c r="BO160" s="49"/>
      <c r="BP160" s="49"/>
      <c r="BQ160" s="49"/>
      <c r="BR160" s="49"/>
      <c r="BS160" s="49"/>
      <c r="BT160" s="49"/>
      <c r="BU160" s="824"/>
      <c r="BV160" s="825"/>
      <c r="BW160" s="825"/>
      <c r="BX160" s="825"/>
      <c r="BY160" s="825"/>
      <c r="BZ160" s="825"/>
      <c r="CA160" s="825"/>
      <c r="CB160" s="825"/>
      <c r="CC160" s="826"/>
    </row>
    <row r="161" spans="1:81" s="58" customFormat="1" ht="40.200000000000003" customHeight="1" thickTop="1" x14ac:dyDescent="0.3">
      <c r="A161" s="34"/>
      <c r="B161" s="982"/>
      <c r="C161" s="985"/>
      <c r="D161" s="871">
        <v>2201</v>
      </c>
      <c r="E161" s="851" t="s">
        <v>3922</v>
      </c>
      <c r="F161" s="851">
        <v>2201071</v>
      </c>
      <c r="G161" s="851" t="s">
        <v>4403</v>
      </c>
      <c r="H161" s="851" t="s">
        <v>4532</v>
      </c>
      <c r="I161" s="851">
        <v>2022004540031</v>
      </c>
      <c r="J161" s="812">
        <v>33</v>
      </c>
      <c r="K161" s="854" t="str">
        <f>+[2]Metas!K39</f>
        <v>Foros de experiencias significativas. (1) Anual</v>
      </c>
      <c r="L161" s="857">
        <v>1</v>
      </c>
      <c r="M161" s="860">
        <f>SUM(N161:Q161)</f>
        <v>1</v>
      </c>
      <c r="N161" s="836"/>
      <c r="O161" s="839"/>
      <c r="P161" s="863">
        <v>1</v>
      </c>
      <c r="Q161" s="866"/>
      <c r="R161" s="812">
        <f t="shared" ref="R161" si="243">+$J161</f>
        <v>33</v>
      </c>
      <c r="S161" s="437" t="s">
        <v>4602</v>
      </c>
      <c r="T161" s="438" t="s">
        <v>3822</v>
      </c>
      <c r="U161" s="438" t="s">
        <v>3827</v>
      </c>
      <c r="V161" s="438" t="s">
        <v>3831</v>
      </c>
      <c r="W161" s="231" t="s">
        <v>4603</v>
      </c>
      <c r="X161" s="258">
        <v>45078</v>
      </c>
      <c r="Y161" s="258">
        <v>45092</v>
      </c>
      <c r="Z161" s="258"/>
      <c r="AA161" s="256"/>
      <c r="AB161" s="812">
        <f t="shared" ref="AB161" si="244">+$J161</f>
        <v>33</v>
      </c>
      <c r="AC161" s="827">
        <f t="shared" ref="AC161" si="245">+L161</f>
        <v>1</v>
      </c>
      <c r="AD161" s="44">
        <v>60</v>
      </c>
      <c r="AE161" s="44">
        <v>60</v>
      </c>
      <c r="AF161" s="44">
        <f t="shared" si="218"/>
        <v>0</v>
      </c>
      <c r="AG161" s="44">
        <f t="shared" si="218"/>
        <v>0</v>
      </c>
      <c r="AH161" s="44">
        <f t="shared" si="218"/>
        <v>0</v>
      </c>
      <c r="AI161" s="44">
        <f t="shared" si="218"/>
        <v>0</v>
      </c>
      <c r="AJ161" s="44">
        <f t="shared" si="218"/>
        <v>0</v>
      </c>
      <c r="AK161" s="812">
        <f t="shared" ref="AK161" si="246">+$J161</f>
        <v>33</v>
      </c>
      <c r="AL161" s="830">
        <f>+N161</f>
        <v>0</v>
      </c>
      <c r="AM161" s="44">
        <f t="shared" si="237"/>
        <v>0</v>
      </c>
      <c r="AN161" s="47"/>
      <c r="AO161" s="47"/>
      <c r="AP161" s="47"/>
      <c r="AQ161" s="47"/>
      <c r="AR161" s="47"/>
      <c r="AS161" s="47"/>
      <c r="AT161" s="812">
        <f t="shared" ref="AT161" si="247">+$J161</f>
        <v>33</v>
      </c>
      <c r="AU161" s="833">
        <f>+O161</f>
        <v>0</v>
      </c>
      <c r="AV161" s="44">
        <f t="shared" si="239"/>
        <v>0</v>
      </c>
      <c r="AW161" s="47"/>
      <c r="AX161" s="47"/>
      <c r="AY161" s="47"/>
      <c r="AZ161" s="47"/>
      <c r="BA161" s="47"/>
      <c r="BB161" s="47"/>
      <c r="BC161" s="812">
        <f t="shared" ref="BC161" si="248">+$J161</f>
        <v>33</v>
      </c>
      <c r="BD161" s="809">
        <f>+P161</f>
        <v>1</v>
      </c>
      <c r="BE161" s="44">
        <v>60</v>
      </c>
      <c r="BF161" s="47">
        <v>65</v>
      </c>
      <c r="BG161" s="47"/>
      <c r="BH161" s="47"/>
      <c r="BI161" s="47"/>
      <c r="BJ161" s="47"/>
      <c r="BK161" s="47"/>
      <c r="BL161" s="812">
        <f t="shared" ref="BL161" si="249">+$J161</f>
        <v>33</v>
      </c>
      <c r="BM161" s="815"/>
      <c r="BN161" s="44">
        <f t="shared" si="208"/>
        <v>0</v>
      </c>
      <c r="BO161" s="432"/>
      <c r="BP161" s="432"/>
      <c r="BQ161" s="432"/>
      <c r="BR161" s="432"/>
      <c r="BS161" s="432"/>
      <c r="BT161" s="432"/>
      <c r="BU161" s="818"/>
      <c r="BV161" s="819"/>
      <c r="BW161" s="819"/>
      <c r="BX161" s="819"/>
      <c r="BY161" s="819"/>
      <c r="BZ161" s="819"/>
      <c r="CA161" s="819"/>
      <c r="CB161" s="819"/>
      <c r="CC161" s="820"/>
    </row>
    <row r="162" spans="1:81" s="58" customFormat="1" ht="40.200000000000003" customHeight="1" x14ac:dyDescent="0.3">
      <c r="A162" s="34"/>
      <c r="B162" s="982"/>
      <c r="C162" s="985"/>
      <c r="D162" s="872"/>
      <c r="E162" s="852"/>
      <c r="F162" s="852"/>
      <c r="G162" s="852"/>
      <c r="H162" s="852"/>
      <c r="I162" s="852"/>
      <c r="J162" s="813"/>
      <c r="K162" s="855"/>
      <c r="L162" s="858"/>
      <c r="M162" s="861"/>
      <c r="N162" s="837"/>
      <c r="O162" s="840"/>
      <c r="P162" s="864"/>
      <c r="Q162" s="867"/>
      <c r="R162" s="813"/>
      <c r="S162" s="439" t="s">
        <v>4604</v>
      </c>
      <c r="T162" s="236" t="s">
        <v>3822</v>
      </c>
      <c r="U162" s="236" t="s">
        <v>3827</v>
      </c>
      <c r="V162" s="236" t="s">
        <v>3831</v>
      </c>
      <c r="W162" s="439" t="s">
        <v>4605</v>
      </c>
      <c r="X162" s="31">
        <v>45085</v>
      </c>
      <c r="Y162" s="31" t="s">
        <v>4606</v>
      </c>
      <c r="Z162" s="31"/>
      <c r="AA162" s="31"/>
      <c r="AB162" s="813"/>
      <c r="AC162" s="828"/>
      <c r="AD162" s="51">
        <f t="shared" si="218"/>
        <v>0</v>
      </c>
      <c r="AE162" s="51">
        <f t="shared" si="218"/>
        <v>0</v>
      </c>
      <c r="AF162" s="51">
        <f t="shared" si="218"/>
        <v>0</v>
      </c>
      <c r="AG162" s="51">
        <f t="shared" si="218"/>
        <v>0</v>
      </c>
      <c r="AH162" s="51">
        <f t="shared" si="218"/>
        <v>0</v>
      </c>
      <c r="AI162" s="51">
        <f t="shared" si="218"/>
        <v>0</v>
      </c>
      <c r="AJ162" s="51">
        <f t="shared" si="218"/>
        <v>0</v>
      </c>
      <c r="AK162" s="813"/>
      <c r="AL162" s="831"/>
      <c r="AM162" s="51">
        <f t="shared" si="237"/>
        <v>0</v>
      </c>
      <c r="AN162" s="257"/>
      <c r="AO162" s="257"/>
      <c r="AP162" s="257"/>
      <c r="AQ162" s="257"/>
      <c r="AR162" s="257"/>
      <c r="AS162" s="257"/>
      <c r="AT162" s="813"/>
      <c r="AU162" s="834"/>
      <c r="AV162" s="51">
        <f t="shared" si="239"/>
        <v>0</v>
      </c>
      <c r="AW162" s="257"/>
      <c r="AX162" s="257"/>
      <c r="AY162" s="257"/>
      <c r="AZ162" s="257"/>
      <c r="BA162" s="257"/>
      <c r="BB162" s="257"/>
      <c r="BC162" s="813"/>
      <c r="BD162" s="810"/>
      <c r="BE162" s="51">
        <f t="shared" ref="BE162:BE217" si="250">SUM(BF162:BK162)</f>
        <v>0</v>
      </c>
      <c r="BF162" s="257"/>
      <c r="BG162" s="257"/>
      <c r="BH162" s="257"/>
      <c r="BI162" s="257"/>
      <c r="BJ162" s="257"/>
      <c r="BK162" s="257"/>
      <c r="BL162" s="813"/>
      <c r="BM162" s="816"/>
      <c r="BN162" s="51">
        <f t="shared" ref="BN162:BN209" si="251">SUM(BO162:BT162)</f>
        <v>0</v>
      </c>
      <c r="BO162" s="257"/>
      <c r="BP162" s="257"/>
      <c r="BQ162" s="257"/>
      <c r="BR162" s="257"/>
      <c r="BS162" s="257"/>
      <c r="BT162" s="257"/>
      <c r="BU162" s="821"/>
      <c r="BV162" s="822"/>
      <c r="BW162" s="822"/>
      <c r="BX162" s="822"/>
      <c r="BY162" s="822"/>
      <c r="BZ162" s="822"/>
      <c r="CA162" s="822"/>
      <c r="CB162" s="822"/>
      <c r="CC162" s="823"/>
    </row>
    <row r="163" spans="1:81" s="58" customFormat="1" ht="40.200000000000003" customHeight="1" x14ac:dyDescent="0.3">
      <c r="A163" s="34"/>
      <c r="B163" s="982"/>
      <c r="C163" s="985"/>
      <c r="D163" s="872"/>
      <c r="E163" s="852"/>
      <c r="F163" s="852"/>
      <c r="G163" s="852"/>
      <c r="H163" s="852"/>
      <c r="I163" s="852"/>
      <c r="J163" s="813"/>
      <c r="K163" s="855"/>
      <c r="L163" s="858"/>
      <c r="M163" s="861"/>
      <c r="N163" s="837"/>
      <c r="O163" s="840"/>
      <c r="P163" s="864"/>
      <c r="Q163" s="867"/>
      <c r="R163" s="813"/>
      <c r="S163" s="439" t="s">
        <v>4607</v>
      </c>
      <c r="T163" s="236" t="s">
        <v>3822</v>
      </c>
      <c r="U163" s="236" t="s">
        <v>3827</v>
      </c>
      <c r="V163" s="236" t="s">
        <v>3831</v>
      </c>
      <c r="W163" s="439" t="s">
        <v>4608</v>
      </c>
      <c r="X163" s="31">
        <v>45170</v>
      </c>
      <c r="Y163" s="31" t="s">
        <v>4609</v>
      </c>
      <c r="Z163" s="31"/>
      <c r="AA163" s="31"/>
      <c r="AB163" s="813"/>
      <c r="AC163" s="828"/>
      <c r="AD163" s="51">
        <f t="shared" si="218"/>
        <v>0</v>
      </c>
      <c r="AE163" s="51">
        <f t="shared" si="218"/>
        <v>0</v>
      </c>
      <c r="AF163" s="51">
        <f t="shared" si="218"/>
        <v>0</v>
      </c>
      <c r="AG163" s="51">
        <f t="shared" si="218"/>
        <v>0</v>
      </c>
      <c r="AH163" s="51">
        <f t="shared" si="218"/>
        <v>0</v>
      </c>
      <c r="AI163" s="51">
        <f t="shared" si="218"/>
        <v>0</v>
      </c>
      <c r="AJ163" s="51">
        <f t="shared" si="218"/>
        <v>0</v>
      </c>
      <c r="AK163" s="813"/>
      <c r="AL163" s="831"/>
      <c r="AM163" s="51">
        <f t="shared" si="237"/>
        <v>0</v>
      </c>
      <c r="AN163" s="257"/>
      <c r="AO163" s="257"/>
      <c r="AP163" s="257"/>
      <c r="AQ163" s="257"/>
      <c r="AR163" s="257"/>
      <c r="AS163" s="257"/>
      <c r="AT163" s="813"/>
      <c r="AU163" s="834"/>
      <c r="AV163" s="51">
        <f t="shared" si="239"/>
        <v>0</v>
      </c>
      <c r="AW163" s="257"/>
      <c r="AX163" s="257"/>
      <c r="AY163" s="257"/>
      <c r="AZ163" s="257"/>
      <c r="BA163" s="257"/>
      <c r="BB163" s="257"/>
      <c r="BC163" s="813"/>
      <c r="BD163" s="810"/>
      <c r="BE163" s="51">
        <f t="shared" si="250"/>
        <v>0</v>
      </c>
      <c r="BF163" s="257"/>
      <c r="BG163" s="257"/>
      <c r="BH163" s="257"/>
      <c r="BI163" s="257"/>
      <c r="BJ163" s="257"/>
      <c r="BK163" s="257"/>
      <c r="BL163" s="813"/>
      <c r="BM163" s="816"/>
      <c r="BN163" s="51">
        <f t="shared" si="251"/>
        <v>0</v>
      </c>
      <c r="BO163" s="257"/>
      <c r="BP163" s="257"/>
      <c r="BQ163" s="257"/>
      <c r="BR163" s="257"/>
      <c r="BS163" s="257"/>
      <c r="BT163" s="257"/>
      <c r="BU163" s="821"/>
      <c r="BV163" s="822"/>
      <c r="BW163" s="822"/>
      <c r="BX163" s="822"/>
      <c r="BY163" s="822"/>
      <c r="BZ163" s="822"/>
      <c r="CA163" s="822"/>
      <c r="CB163" s="822"/>
      <c r="CC163" s="823"/>
    </row>
    <row r="164" spans="1:81" s="58" customFormat="1" ht="40.200000000000003" customHeight="1" x14ac:dyDescent="0.3">
      <c r="A164" s="34"/>
      <c r="B164" s="982"/>
      <c r="C164" s="985"/>
      <c r="D164" s="872"/>
      <c r="E164" s="852"/>
      <c r="F164" s="852"/>
      <c r="G164" s="852"/>
      <c r="H164" s="852"/>
      <c r="I164" s="852"/>
      <c r="J164" s="813"/>
      <c r="K164" s="855"/>
      <c r="L164" s="858"/>
      <c r="M164" s="861"/>
      <c r="N164" s="837"/>
      <c r="O164" s="840"/>
      <c r="P164" s="864"/>
      <c r="Q164" s="867"/>
      <c r="R164" s="813"/>
      <c r="S164" s="439" t="s">
        <v>4610</v>
      </c>
      <c r="T164" s="236" t="s">
        <v>3822</v>
      </c>
      <c r="U164" s="236" t="s">
        <v>3827</v>
      </c>
      <c r="V164" s="236" t="s">
        <v>3831</v>
      </c>
      <c r="W164" s="439" t="s">
        <v>4611</v>
      </c>
      <c r="X164" s="31">
        <v>45143</v>
      </c>
      <c r="Y164" s="31">
        <v>45143</v>
      </c>
      <c r="Z164" s="31"/>
      <c r="AA164" s="440"/>
      <c r="AB164" s="813"/>
      <c r="AC164" s="828"/>
      <c r="AD164" s="441"/>
      <c r="AE164" s="441"/>
      <c r="AF164" s="441"/>
      <c r="AG164" s="441"/>
      <c r="AH164" s="441"/>
      <c r="AI164" s="441"/>
      <c r="AJ164" s="441"/>
      <c r="AK164" s="813"/>
      <c r="AL164" s="831"/>
      <c r="AM164" s="441"/>
      <c r="AN164" s="442"/>
      <c r="AO164" s="442"/>
      <c r="AP164" s="442"/>
      <c r="AQ164" s="442"/>
      <c r="AR164" s="442"/>
      <c r="AS164" s="442"/>
      <c r="AT164" s="813"/>
      <c r="AU164" s="834"/>
      <c r="AV164" s="441"/>
      <c r="AW164" s="442"/>
      <c r="AX164" s="442"/>
      <c r="AY164" s="442"/>
      <c r="AZ164" s="442"/>
      <c r="BA164" s="442"/>
      <c r="BB164" s="442"/>
      <c r="BC164" s="813"/>
      <c r="BD164" s="810"/>
      <c r="BE164" s="441"/>
      <c r="BF164" s="442"/>
      <c r="BG164" s="442"/>
      <c r="BH164" s="442"/>
      <c r="BI164" s="442"/>
      <c r="BJ164" s="442"/>
      <c r="BK164" s="442"/>
      <c r="BL164" s="813"/>
      <c r="BM164" s="816"/>
      <c r="BN164" s="441"/>
      <c r="BO164" s="442"/>
      <c r="BP164" s="442"/>
      <c r="BQ164" s="442"/>
      <c r="BR164" s="442"/>
      <c r="BS164" s="442"/>
      <c r="BT164" s="442"/>
      <c r="BU164" s="443"/>
      <c r="BV164" s="444"/>
      <c r="BW164" s="444"/>
      <c r="BX164" s="444"/>
      <c r="BY164" s="444"/>
      <c r="BZ164" s="444"/>
      <c r="CA164" s="444"/>
      <c r="CB164" s="444"/>
      <c r="CC164" s="445"/>
    </row>
    <row r="165" spans="1:81" s="58" customFormat="1" ht="40.200000000000003" customHeight="1" x14ac:dyDescent="0.3">
      <c r="A165" s="34"/>
      <c r="B165" s="982"/>
      <c r="C165" s="985"/>
      <c r="D165" s="872"/>
      <c r="E165" s="852"/>
      <c r="F165" s="852"/>
      <c r="G165" s="852"/>
      <c r="H165" s="852"/>
      <c r="I165" s="852"/>
      <c r="J165" s="813"/>
      <c r="K165" s="855"/>
      <c r="L165" s="858"/>
      <c r="M165" s="861"/>
      <c r="N165" s="837"/>
      <c r="O165" s="840"/>
      <c r="P165" s="864"/>
      <c r="Q165" s="867"/>
      <c r="R165" s="813"/>
      <c r="S165" s="439" t="s">
        <v>4612</v>
      </c>
      <c r="T165" s="236" t="s">
        <v>3822</v>
      </c>
      <c r="U165" s="236" t="s">
        <v>3827</v>
      </c>
      <c r="V165" s="236" t="s">
        <v>3831</v>
      </c>
      <c r="W165" s="439" t="s">
        <v>4613</v>
      </c>
      <c r="X165" s="31">
        <v>45144</v>
      </c>
      <c r="Y165" s="31">
        <v>45144</v>
      </c>
      <c r="Z165" s="31"/>
      <c r="AA165" s="440"/>
      <c r="AB165" s="813"/>
      <c r="AC165" s="828"/>
      <c r="AD165" s="441"/>
      <c r="AE165" s="441"/>
      <c r="AF165" s="441"/>
      <c r="AG165" s="441"/>
      <c r="AH165" s="441"/>
      <c r="AI165" s="441"/>
      <c r="AJ165" s="441"/>
      <c r="AK165" s="813"/>
      <c r="AL165" s="831"/>
      <c r="AM165" s="441"/>
      <c r="AN165" s="442"/>
      <c r="AO165" s="442"/>
      <c r="AP165" s="442"/>
      <c r="AQ165" s="442"/>
      <c r="AR165" s="442"/>
      <c r="AS165" s="442"/>
      <c r="AT165" s="813"/>
      <c r="AU165" s="834"/>
      <c r="AV165" s="441"/>
      <c r="AW165" s="442"/>
      <c r="AX165" s="442"/>
      <c r="AY165" s="442"/>
      <c r="AZ165" s="442"/>
      <c r="BA165" s="442"/>
      <c r="BB165" s="442"/>
      <c r="BC165" s="813"/>
      <c r="BD165" s="810"/>
      <c r="BE165" s="441"/>
      <c r="BF165" s="442"/>
      <c r="BG165" s="442"/>
      <c r="BH165" s="442"/>
      <c r="BI165" s="442"/>
      <c r="BJ165" s="442"/>
      <c r="BK165" s="442"/>
      <c r="BL165" s="813"/>
      <c r="BM165" s="816"/>
      <c r="BN165" s="441"/>
      <c r="BO165" s="442"/>
      <c r="BP165" s="442"/>
      <c r="BQ165" s="442"/>
      <c r="BR165" s="442"/>
      <c r="BS165" s="442"/>
      <c r="BT165" s="442"/>
      <c r="BU165" s="443"/>
      <c r="BV165" s="444"/>
      <c r="BW165" s="444"/>
      <c r="BX165" s="444"/>
      <c r="BY165" s="444"/>
      <c r="BZ165" s="444"/>
      <c r="CA165" s="444"/>
      <c r="CB165" s="444"/>
      <c r="CC165" s="445"/>
    </row>
    <row r="166" spans="1:81" s="58" customFormat="1" ht="40.200000000000003" customHeight="1" thickBot="1" x14ac:dyDescent="0.35">
      <c r="A166" s="34"/>
      <c r="B166" s="982"/>
      <c r="C166" s="985"/>
      <c r="D166" s="873"/>
      <c r="E166" s="853"/>
      <c r="F166" s="853"/>
      <c r="G166" s="853"/>
      <c r="H166" s="853"/>
      <c r="I166" s="853"/>
      <c r="J166" s="814"/>
      <c r="K166" s="856"/>
      <c r="L166" s="859"/>
      <c r="M166" s="862"/>
      <c r="N166" s="838"/>
      <c r="O166" s="841"/>
      <c r="P166" s="865"/>
      <c r="Q166" s="874"/>
      <c r="R166" s="814"/>
      <c r="S166" s="446" t="s">
        <v>4614</v>
      </c>
      <c r="T166" s="237" t="s">
        <v>3822</v>
      </c>
      <c r="U166" s="237" t="s">
        <v>3827</v>
      </c>
      <c r="V166" s="237" t="s">
        <v>3831</v>
      </c>
      <c r="W166" s="446" t="s">
        <v>4615</v>
      </c>
      <c r="X166" s="260">
        <v>45145</v>
      </c>
      <c r="Y166" s="260">
        <v>45145</v>
      </c>
      <c r="Z166" s="260"/>
      <c r="AA166" s="260"/>
      <c r="AB166" s="814"/>
      <c r="AC166" s="829"/>
      <c r="AD166" s="46">
        <f t="shared" si="218"/>
        <v>0</v>
      </c>
      <c r="AE166" s="46">
        <f t="shared" si="218"/>
        <v>0</v>
      </c>
      <c r="AF166" s="46">
        <f t="shared" si="218"/>
        <v>0</v>
      </c>
      <c r="AG166" s="46">
        <f t="shared" si="218"/>
        <v>0</v>
      </c>
      <c r="AH166" s="46">
        <f t="shared" si="218"/>
        <v>0</v>
      </c>
      <c r="AI166" s="46">
        <f t="shared" si="218"/>
        <v>0</v>
      </c>
      <c r="AJ166" s="46">
        <f t="shared" si="218"/>
        <v>0</v>
      </c>
      <c r="AK166" s="814"/>
      <c r="AL166" s="832"/>
      <c r="AM166" s="46">
        <f t="shared" si="237"/>
        <v>0</v>
      </c>
      <c r="AN166" s="49"/>
      <c r="AO166" s="49"/>
      <c r="AP166" s="49"/>
      <c r="AQ166" s="49"/>
      <c r="AR166" s="49"/>
      <c r="AS166" s="49"/>
      <c r="AT166" s="814"/>
      <c r="AU166" s="835"/>
      <c r="AV166" s="46">
        <f t="shared" si="239"/>
        <v>0</v>
      </c>
      <c r="AW166" s="49"/>
      <c r="AX166" s="49"/>
      <c r="AY166" s="49"/>
      <c r="AZ166" s="49"/>
      <c r="BA166" s="49"/>
      <c r="BB166" s="49"/>
      <c r="BC166" s="814"/>
      <c r="BD166" s="811"/>
      <c r="BE166" s="46">
        <f t="shared" si="250"/>
        <v>0</v>
      </c>
      <c r="BF166" s="49"/>
      <c r="BG166" s="49"/>
      <c r="BH166" s="49"/>
      <c r="BI166" s="49"/>
      <c r="BJ166" s="49"/>
      <c r="BK166" s="49"/>
      <c r="BL166" s="814"/>
      <c r="BM166" s="817"/>
      <c r="BN166" s="46">
        <f t="shared" si="251"/>
        <v>0</v>
      </c>
      <c r="BO166" s="49"/>
      <c r="BP166" s="49"/>
      <c r="BQ166" s="49"/>
      <c r="BR166" s="49"/>
      <c r="BS166" s="49"/>
      <c r="BT166" s="49"/>
      <c r="BU166" s="824"/>
      <c r="BV166" s="825"/>
      <c r="BW166" s="825"/>
      <c r="BX166" s="825"/>
      <c r="BY166" s="825"/>
      <c r="BZ166" s="825"/>
      <c r="CA166" s="825"/>
      <c r="CB166" s="825"/>
      <c r="CC166" s="826"/>
    </row>
    <row r="167" spans="1:81" s="58" customFormat="1" ht="40.200000000000003" customHeight="1" thickTop="1" x14ac:dyDescent="0.3">
      <c r="A167" s="34"/>
      <c r="B167" s="982"/>
      <c r="C167" s="985"/>
      <c r="D167" s="871">
        <v>2201</v>
      </c>
      <c r="E167" s="851" t="s">
        <v>3922</v>
      </c>
      <c r="F167" s="851"/>
      <c r="G167" s="851"/>
      <c r="H167" s="851"/>
      <c r="I167" s="851"/>
      <c r="J167" s="812">
        <v>34</v>
      </c>
      <c r="K167" s="854" t="str">
        <f>+[2]Metas!K40</f>
        <v>Docentes formados en procesos de emprendimiento e innovación</v>
      </c>
      <c r="L167" s="857">
        <v>100</v>
      </c>
      <c r="M167" s="860">
        <v>100</v>
      </c>
      <c r="N167" s="836"/>
      <c r="O167" s="839"/>
      <c r="P167" s="863"/>
      <c r="Q167" s="866">
        <v>100</v>
      </c>
      <c r="R167" s="812">
        <f t="shared" ref="R167" si="252">+$J167</f>
        <v>34</v>
      </c>
      <c r="S167" s="261" t="s">
        <v>4616</v>
      </c>
      <c r="T167" s="393" t="s">
        <v>3822</v>
      </c>
      <c r="U167" s="393" t="s">
        <v>3827</v>
      </c>
      <c r="V167" s="393" t="s">
        <v>3831</v>
      </c>
      <c r="W167" s="447" t="s">
        <v>4617</v>
      </c>
      <c r="X167" s="259">
        <v>44970</v>
      </c>
      <c r="Y167" s="259">
        <v>45016</v>
      </c>
      <c r="Z167" s="259"/>
      <c r="AA167" s="259"/>
      <c r="AB167" s="813">
        <f t="shared" ref="AB167" si="253">+$J167</f>
        <v>34</v>
      </c>
      <c r="AC167" s="828">
        <f t="shared" ref="AC167" si="254">+L167</f>
        <v>100</v>
      </c>
      <c r="AD167" s="427">
        <v>24</v>
      </c>
      <c r="AE167" s="427">
        <v>20</v>
      </c>
      <c r="AF167" s="427">
        <f t="shared" si="218"/>
        <v>0</v>
      </c>
      <c r="AG167" s="427">
        <f t="shared" si="218"/>
        <v>0</v>
      </c>
      <c r="AH167" s="427">
        <f t="shared" si="218"/>
        <v>0</v>
      </c>
      <c r="AI167" s="427">
        <f t="shared" si="218"/>
        <v>0</v>
      </c>
      <c r="AJ167" s="427">
        <v>4</v>
      </c>
      <c r="AK167" s="813">
        <f t="shared" ref="AK167" si="255">+$J167</f>
        <v>34</v>
      </c>
      <c r="AL167" s="830">
        <f>+N167</f>
        <v>0</v>
      </c>
      <c r="AM167" s="44">
        <f t="shared" si="237"/>
        <v>0</v>
      </c>
      <c r="AN167" s="47"/>
      <c r="AO167" s="47"/>
      <c r="AP167" s="47"/>
      <c r="AQ167" s="47"/>
      <c r="AR167" s="47"/>
      <c r="AS167" s="47"/>
      <c r="AT167" s="812">
        <f t="shared" ref="AT167" si="256">+$J167</f>
        <v>34</v>
      </c>
      <c r="AU167" s="833">
        <f>+O167</f>
        <v>0</v>
      </c>
      <c r="AV167" s="44">
        <f t="shared" si="239"/>
        <v>0</v>
      </c>
      <c r="AW167" s="47"/>
      <c r="AX167" s="47"/>
      <c r="AY167" s="47"/>
      <c r="AZ167" s="47"/>
      <c r="BA167" s="47"/>
      <c r="BB167" s="47"/>
      <c r="BC167" s="812">
        <f t="shared" ref="BC167" si="257">+$J167</f>
        <v>34</v>
      </c>
      <c r="BD167" s="809">
        <f>+P167</f>
        <v>0</v>
      </c>
      <c r="BE167" s="44">
        <f t="shared" si="250"/>
        <v>0</v>
      </c>
      <c r="BF167" s="47"/>
      <c r="BG167" s="47"/>
      <c r="BH167" s="47"/>
      <c r="BI167" s="47"/>
      <c r="BJ167" s="47"/>
      <c r="BK167" s="47"/>
      <c r="BL167" s="812">
        <f t="shared" ref="BL167" si="258">+$J167</f>
        <v>34</v>
      </c>
      <c r="BM167" s="815">
        <f>+Q167</f>
        <v>100</v>
      </c>
      <c r="BN167" s="44">
        <f t="shared" si="251"/>
        <v>48</v>
      </c>
      <c r="BO167" s="432">
        <v>40</v>
      </c>
      <c r="BP167" s="432"/>
      <c r="BQ167" s="432"/>
      <c r="BR167" s="432"/>
      <c r="BS167" s="432"/>
      <c r="BT167" s="432">
        <v>8</v>
      </c>
      <c r="BU167" s="818"/>
      <c r="BV167" s="819"/>
      <c r="BW167" s="819"/>
      <c r="BX167" s="819"/>
      <c r="BY167" s="819"/>
      <c r="BZ167" s="819"/>
      <c r="CA167" s="819"/>
      <c r="CB167" s="819"/>
      <c r="CC167" s="820"/>
    </row>
    <row r="168" spans="1:81" s="58" customFormat="1" ht="40.200000000000003" customHeight="1" x14ac:dyDescent="0.3">
      <c r="A168" s="34"/>
      <c r="B168" s="982"/>
      <c r="C168" s="985"/>
      <c r="D168" s="872"/>
      <c r="E168" s="852"/>
      <c r="F168" s="852"/>
      <c r="G168" s="852"/>
      <c r="H168" s="852"/>
      <c r="I168" s="852"/>
      <c r="J168" s="813"/>
      <c r="K168" s="855"/>
      <c r="L168" s="858"/>
      <c r="M168" s="861"/>
      <c r="N168" s="837"/>
      <c r="O168" s="840"/>
      <c r="P168" s="864"/>
      <c r="Q168" s="867"/>
      <c r="R168" s="813"/>
      <c r="S168" s="261" t="s">
        <v>4618</v>
      </c>
      <c r="T168" s="393" t="s">
        <v>3822</v>
      </c>
      <c r="U168" s="393" t="s">
        <v>3827</v>
      </c>
      <c r="V168" s="393" t="s">
        <v>3831</v>
      </c>
      <c r="W168" s="447" t="s">
        <v>4619</v>
      </c>
      <c r="X168" s="259">
        <v>44970</v>
      </c>
      <c r="Y168" s="259">
        <v>45016</v>
      </c>
      <c r="Z168" s="259"/>
      <c r="AA168" s="259"/>
      <c r="AB168" s="813"/>
      <c r="AC168" s="828"/>
      <c r="AD168" s="427"/>
      <c r="AE168" s="427"/>
      <c r="AF168" s="427"/>
      <c r="AG168" s="427"/>
      <c r="AH168" s="427"/>
      <c r="AI168" s="427"/>
      <c r="AJ168" s="427"/>
      <c r="AK168" s="813"/>
      <c r="AL168" s="831"/>
      <c r="AM168" s="427"/>
      <c r="AN168" s="428"/>
      <c r="AO168" s="428"/>
      <c r="AP168" s="428"/>
      <c r="AQ168" s="428"/>
      <c r="AR168" s="428"/>
      <c r="AS168" s="428"/>
      <c r="AT168" s="813"/>
      <c r="AU168" s="834"/>
      <c r="AV168" s="427"/>
      <c r="AW168" s="428"/>
      <c r="AX168" s="428"/>
      <c r="AY168" s="428"/>
      <c r="AZ168" s="428"/>
      <c r="BA168" s="428"/>
      <c r="BB168" s="428"/>
      <c r="BC168" s="813"/>
      <c r="BD168" s="810"/>
      <c r="BE168" s="427"/>
      <c r="BF168" s="428"/>
      <c r="BG168" s="428"/>
      <c r="BH168" s="428"/>
      <c r="BI168" s="428"/>
      <c r="BJ168" s="428"/>
      <c r="BK168" s="428"/>
      <c r="BL168" s="813"/>
      <c r="BM168" s="816"/>
      <c r="BN168" s="427"/>
      <c r="BO168" s="432"/>
      <c r="BP168" s="432"/>
      <c r="BQ168" s="432"/>
      <c r="BR168" s="432"/>
      <c r="BS168" s="432"/>
      <c r="BT168" s="432"/>
      <c r="BU168" s="429"/>
      <c r="BV168" s="430"/>
      <c r="BW168" s="430"/>
      <c r="BX168" s="430"/>
      <c r="BY168" s="430"/>
      <c r="BZ168" s="430"/>
      <c r="CA168" s="430"/>
      <c r="CB168" s="430"/>
      <c r="CC168" s="431"/>
    </row>
    <row r="169" spans="1:81" s="58" customFormat="1" ht="40.200000000000003" customHeight="1" x14ac:dyDescent="0.3">
      <c r="A169" s="34"/>
      <c r="B169" s="982"/>
      <c r="C169" s="985"/>
      <c r="D169" s="872"/>
      <c r="E169" s="852"/>
      <c r="F169" s="852"/>
      <c r="G169" s="852"/>
      <c r="H169" s="852"/>
      <c r="I169" s="852"/>
      <c r="J169" s="813"/>
      <c r="K169" s="855"/>
      <c r="L169" s="858"/>
      <c r="M169" s="861"/>
      <c r="N169" s="837"/>
      <c r="O169" s="840"/>
      <c r="P169" s="864"/>
      <c r="Q169" s="867"/>
      <c r="R169" s="813"/>
      <c r="S169" s="261" t="s">
        <v>4620</v>
      </c>
      <c r="T169" s="393" t="s">
        <v>3822</v>
      </c>
      <c r="U169" s="393" t="s">
        <v>3827</v>
      </c>
      <c r="V169" s="393" t="s">
        <v>3831</v>
      </c>
      <c r="W169" s="447" t="s">
        <v>4621</v>
      </c>
      <c r="X169" s="259">
        <v>44970</v>
      </c>
      <c r="Y169" s="259">
        <v>45016</v>
      </c>
      <c r="Z169" s="259"/>
      <c r="AA169" s="259"/>
      <c r="AB169" s="813"/>
      <c r="AC169" s="828"/>
      <c r="AD169" s="427"/>
      <c r="AE169" s="427"/>
      <c r="AF169" s="427"/>
      <c r="AG169" s="427"/>
      <c r="AH169" s="427"/>
      <c r="AI169" s="427"/>
      <c r="AJ169" s="427"/>
      <c r="AK169" s="813"/>
      <c r="AL169" s="831"/>
      <c r="AM169" s="427"/>
      <c r="AN169" s="428"/>
      <c r="AO169" s="428"/>
      <c r="AP169" s="428"/>
      <c r="AQ169" s="428"/>
      <c r="AR169" s="428"/>
      <c r="AS169" s="428"/>
      <c r="AT169" s="813"/>
      <c r="AU169" s="834"/>
      <c r="AV169" s="427"/>
      <c r="AW169" s="428"/>
      <c r="AX169" s="428"/>
      <c r="AY169" s="428"/>
      <c r="AZ169" s="428"/>
      <c r="BA169" s="428"/>
      <c r="BB169" s="428"/>
      <c r="BC169" s="813"/>
      <c r="BD169" s="810"/>
      <c r="BE169" s="427"/>
      <c r="BF169" s="428"/>
      <c r="BG169" s="428"/>
      <c r="BH169" s="428"/>
      <c r="BI169" s="428"/>
      <c r="BJ169" s="428"/>
      <c r="BK169" s="428"/>
      <c r="BL169" s="813"/>
      <c r="BM169" s="816"/>
      <c r="BN169" s="427"/>
      <c r="BO169" s="432"/>
      <c r="BP169" s="432"/>
      <c r="BQ169" s="432"/>
      <c r="BR169" s="432"/>
      <c r="BS169" s="432"/>
      <c r="BT169" s="432"/>
      <c r="BU169" s="429"/>
      <c r="BV169" s="430"/>
      <c r="BW169" s="430"/>
      <c r="BX169" s="430"/>
      <c r="BY169" s="430"/>
      <c r="BZ169" s="430"/>
      <c r="CA169" s="430"/>
      <c r="CB169" s="430"/>
      <c r="CC169" s="431"/>
    </row>
    <row r="170" spans="1:81" s="58" customFormat="1" ht="40.200000000000003" customHeight="1" x14ac:dyDescent="0.3">
      <c r="A170" s="34"/>
      <c r="B170" s="982"/>
      <c r="C170" s="985"/>
      <c r="D170" s="872"/>
      <c r="E170" s="852"/>
      <c r="F170" s="852"/>
      <c r="G170" s="852"/>
      <c r="H170" s="852"/>
      <c r="I170" s="852"/>
      <c r="J170" s="813"/>
      <c r="K170" s="855"/>
      <c r="L170" s="858"/>
      <c r="M170" s="861"/>
      <c r="N170" s="837"/>
      <c r="O170" s="840"/>
      <c r="P170" s="864"/>
      <c r="Q170" s="867"/>
      <c r="R170" s="813"/>
      <c r="S170" s="261" t="s">
        <v>4622</v>
      </c>
      <c r="T170" s="393" t="s">
        <v>3822</v>
      </c>
      <c r="U170" s="393" t="s">
        <v>3827</v>
      </c>
      <c r="V170" s="393" t="s">
        <v>3831</v>
      </c>
      <c r="W170" s="447" t="s">
        <v>4623</v>
      </c>
      <c r="X170" s="259">
        <v>45016</v>
      </c>
      <c r="Y170" s="259">
        <v>45044</v>
      </c>
      <c r="Z170" s="259"/>
      <c r="AA170" s="259"/>
      <c r="AB170" s="813"/>
      <c r="AC170" s="828"/>
      <c r="AD170" s="427"/>
      <c r="AE170" s="427"/>
      <c r="AF170" s="427"/>
      <c r="AG170" s="427"/>
      <c r="AH170" s="427"/>
      <c r="AI170" s="427"/>
      <c r="AJ170" s="427"/>
      <c r="AK170" s="813"/>
      <c r="AL170" s="831"/>
      <c r="AM170" s="427"/>
      <c r="AN170" s="428"/>
      <c r="AO170" s="428"/>
      <c r="AP170" s="428"/>
      <c r="AQ170" s="428"/>
      <c r="AR170" s="428"/>
      <c r="AS170" s="428"/>
      <c r="AT170" s="813"/>
      <c r="AU170" s="834"/>
      <c r="AV170" s="427"/>
      <c r="AW170" s="428"/>
      <c r="AX170" s="428"/>
      <c r="AY170" s="428"/>
      <c r="AZ170" s="428"/>
      <c r="BA170" s="428"/>
      <c r="BB170" s="428"/>
      <c r="BC170" s="813"/>
      <c r="BD170" s="810"/>
      <c r="BE170" s="427"/>
      <c r="BF170" s="428"/>
      <c r="BG170" s="428"/>
      <c r="BH170" s="428"/>
      <c r="BI170" s="428"/>
      <c r="BJ170" s="428"/>
      <c r="BK170" s="428"/>
      <c r="BL170" s="813"/>
      <c r="BM170" s="816"/>
      <c r="BN170" s="427"/>
      <c r="BO170" s="432"/>
      <c r="BP170" s="432"/>
      <c r="BQ170" s="432"/>
      <c r="BR170" s="432"/>
      <c r="BS170" s="432"/>
      <c r="BT170" s="432"/>
      <c r="BU170" s="429"/>
      <c r="BV170" s="430"/>
      <c r="BW170" s="430"/>
      <c r="BX170" s="430"/>
      <c r="BY170" s="430"/>
      <c r="BZ170" s="430"/>
      <c r="CA170" s="430"/>
      <c r="CB170" s="430"/>
      <c r="CC170" s="431"/>
    </row>
    <row r="171" spans="1:81" s="58" customFormat="1" ht="40.200000000000003" customHeight="1" x14ac:dyDescent="0.3">
      <c r="A171" s="34"/>
      <c r="B171" s="982"/>
      <c r="C171" s="985"/>
      <c r="D171" s="872"/>
      <c r="E171" s="852"/>
      <c r="F171" s="852"/>
      <c r="G171" s="852"/>
      <c r="H171" s="852"/>
      <c r="I171" s="852"/>
      <c r="J171" s="813"/>
      <c r="K171" s="855"/>
      <c r="L171" s="858"/>
      <c r="M171" s="861"/>
      <c r="N171" s="837"/>
      <c r="O171" s="840"/>
      <c r="P171" s="864"/>
      <c r="Q171" s="867"/>
      <c r="R171" s="813"/>
      <c r="S171" s="39" t="s">
        <v>4624</v>
      </c>
      <c r="T171" s="236" t="s">
        <v>3822</v>
      </c>
      <c r="U171" s="236" t="s">
        <v>3827</v>
      </c>
      <c r="V171" s="236" t="s">
        <v>3831</v>
      </c>
      <c r="W171" s="435" t="s">
        <v>4625</v>
      </c>
      <c r="X171" s="31">
        <v>45016</v>
      </c>
      <c r="Y171" s="31">
        <v>45254</v>
      </c>
      <c r="Z171" s="31"/>
      <c r="AA171" s="31"/>
      <c r="AB171" s="813"/>
      <c r="AC171" s="828"/>
      <c r="AD171" s="51">
        <f t="shared" si="218"/>
        <v>0</v>
      </c>
      <c r="AE171" s="51">
        <f t="shared" si="218"/>
        <v>0</v>
      </c>
      <c r="AF171" s="51">
        <f t="shared" si="218"/>
        <v>0</v>
      </c>
      <c r="AG171" s="51">
        <f t="shared" si="218"/>
        <v>0</v>
      </c>
      <c r="AH171" s="51">
        <f t="shared" si="218"/>
        <v>0</v>
      </c>
      <c r="AI171" s="51">
        <f t="shared" si="218"/>
        <v>0</v>
      </c>
      <c r="AJ171" s="51">
        <f t="shared" si="218"/>
        <v>0</v>
      </c>
      <c r="AK171" s="813"/>
      <c r="AL171" s="831"/>
      <c r="AM171" s="51">
        <f t="shared" si="237"/>
        <v>0</v>
      </c>
      <c r="AN171" s="257"/>
      <c r="AO171" s="257"/>
      <c r="AP171" s="257"/>
      <c r="AQ171" s="257"/>
      <c r="AR171" s="257"/>
      <c r="AS171" s="257"/>
      <c r="AT171" s="813"/>
      <c r="AU171" s="834"/>
      <c r="AV171" s="51">
        <f t="shared" si="239"/>
        <v>0</v>
      </c>
      <c r="AW171" s="257"/>
      <c r="AX171" s="257"/>
      <c r="AY171" s="257"/>
      <c r="AZ171" s="257"/>
      <c r="BA171" s="257"/>
      <c r="BB171" s="257"/>
      <c r="BC171" s="813"/>
      <c r="BD171" s="810"/>
      <c r="BE171" s="51">
        <f t="shared" si="250"/>
        <v>0</v>
      </c>
      <c r="BF171" s="257"/>
      <c r="BG171" s="257"/>
      <c r="BH171" s="257"/>
      <c r="BI171" s="257"/>
      <c r="BJ171" s="257"/>
      <c r="BK171" s="257"/>
      <c r="BL171" s="813"/>
      <c r="BM171" s="816"/>
      <c r="BN171" s="51">
        <f t="shared" si="251"/>
        <v>0</v>
      </c>
      <c r="BO171" s="257"/>
      <c r="BP171" s="257"/>
      <c r="BQ171" s="257"/>
      <c r="BR171" s="257"/>
      <c r="BS171" s="257"/>
      <c r="BT171" s="257"/>
      <c r="BU171" s="821"/>
      <c r="BV171" s="822"/>
      <c r="BW171" s="822"/>
      <c r="BX171" s="822"/>
      <c r="BY171" s="822"/>
      <c r="BZ171" s="822"/>
      <c r="CA171" s="822"/>
      <c r="CB171" s="822"/>
      <c r="CC171" s="823"/>
    </row>
    <row r="172" spans="1:81" s="58" customFormat="1" ht="40.200000000000003" customHeight="1" x14ac:dyDescent="0.3">
      <c r="A172" s="34"/>
      <c r="B172" s="982"/>
      <c r="C172" s="985"/>
      <c r="D172" s="872"/>
      <c r="E172" s="852"/>
      <c r="F172" s="852"/>
      <c r="G172" s="852"/>
      <c r="H172" s="852"/>
      <c r="I172" s="852"/>
      <c r="J172" s="813"/>
      <c r="K172" s="855"/>
      <c r="L172" s="858"/>
      <c r="M172" s="861"/>
      <c r="N172" s="837"/>
      <c r="O172" s="840"/>
      <c r="P172" s="864"/>
      <c r="Q172" s="867"/>
      <c r="R172" s="813"/>
      <c r="S172" s="39" t="s">
        <v>4626</v>
      </c>
      <c r="T172" s="236" t="s">
        <v>3822</v>
      </c>
      <c r="U172" s="236" t="s">
        <v>3827</v>
      </c>
      <c r="V172" s="236" t="s">
        <v>3831</v>
      </c>
      <c r="W172" s="435" t="s">
        <v>4627</v>
      </c>
      <c r="X172" s="31">
        <v>45016</v>
      </c>
      <c r="Y172" s="31">
        <v>45254</v>
      </c>
      <c r="Z172" s="31"/>
      <c r="AA172" s="31"/>
      <c r="AB172" s="813"/>
      <c r="AC172" s="828"/>
      <c r="AD172" s="51">
        <f t="shared" si="218"/>
        <v>0</v>
      </c>
      <c r="AE172" s="51">
        <f t="shared" si="218"/>
        <v>0</v>
      </c>
      <c r="AF172" s="51">
        <f t="shared" si="218"/>
        <v>0</v>
      </c>
      <c r="AG172" s="51">
        <f t="shared" si="218"/>
        <v>0</v>
      </c>
      <c r="AH172" s="51">
        <f t="shared" si="218"/>
        <v>0</v>
      </c>
      <c r="AI172" s="51">
        <f t="shared" si="218"/>
        <v>0</v>
      </c>
      <c r="AJ172" s="51">
        <f t="shared" si="218"/>
        <v>0</v>
      </c>
      <c r="AK172" s="813"/>
      <c r="AL172" s="831"/>
      <c r="AM172" s="51">
        <f t="shared" si="237"/>
        <v>0</v>
      </c>
      <c r="AN172" s="257"/>
      <c r="AO172" s="257"/>
      <c r="AP172" s="257"/>
      <c r="AQ172" s="257"/>
      <c r="AR172" s="257"/>
      <c r="AS172" s="257"/>
      <c r="AT172" s="813"/>
      <c r="AU172" s="834"/>
      <c r="AV172" s="51">
        <f t="shared" si="239"/>
        <v>0</v>
      </c>
      <c r="AW172" s="257"/>
      <c r="AX172" s="257"/>
      <c r="AY172" s="257"/>
      <c r="AZ172" s="257"/>
      <c r="BA172" s="257"/>
      <c r="BB172" s="257"/>
      <c r="BC172" s="813"/>
      <c r="BD172" s="810"/>
      <c r="BE172" s="51">
        <f t="shared" si="250"/>
        <v>0</v>
      </c>
      <c r="BF172" s="257"/>
      <c r="BG172" s="257"/>
      <c r="BH172" s="257"/>
      <c r="BI172" s="257"/>
      <c r="BJ172" s="257"/>
      <c r="BK172" s="257"/>
      <c r="BL172" s="813"/>
      <c r="BM172" s="816"/>
      <c r="BN172" s="51">
        <f t="shared" si="251"/>
        <v>0</v>
      </c>
      <c r="BO172" s="257"/>
      <c r="BP172" s="257"/>
      <c r="BQ172" s="257"/>
      <c r="BR172" s="257"/>
      <c r="BS172" s="257"/>
      <c r="BT172" s="257"/>
      <c r="BU172" s="821"/>
      <c r="BV172" s="822"/>
      <c r="BW172" s="822"/>
      <c r="BX172" s="822"/>
      <c r="BY172" s="822"/>
      <c r="BZ172" s="822"/>
      <c r="CA172" s="822"/>
      <c r="CB172" s="822"/>
      <c r="CC172" s="823"/>
    </row>
    <row r="173" spans="1:81" s="58" customFormat="1" ht="40.200000000000003" customHeight="1" thickBot="1" x14ac:dyDescent="0.35">
      <c r="A173" s="34"/>
      <c r="B173" s="982"/>
      <c r="C173" s="985"/>
      <c r="D173" s="873"/>
      <c r="E173" s="853"/>
      <c r="F173" s="853"/>
      <c r="G173" s="853"/>
      <c r="H173" s="853"/>
      <c r="I173" s="853"/>
      <c r="J173" s="814"/>
      <c r="K173" s="856"/>
      <c r="L173" s="859"/>
      <c r="M173" s="862"/>
      <c r="N173" s="838"/>
      <c r="O173" s="841"/>
      <c r="P173" s="865"/>
      <c r="Q173" s="874"/>
      <c r="R173" s="814"/>
      <c r="S173" s="448" t="s">
        <v>4628</v>
      </c>
      <c r="T173" s="237" t="s">
        <v>3822</v>
      </c>
      <c r="U173" s="237" t="s">
        <v>3827</v>
      </c>
      <c r="V173" s="237" t="s">
        <v>3831</v>
      </c>
      <c r="W173" s="449" t="s">
        <v>4629</v>
      </c>
      <c r="X173" s="260">
        <v>45016</v>
      </c>
      <c r="Y173" s="260">
        <v>45254</v>
      </c>
      <c r="Z173" s="260"/>
      <c r="AA173" s="260"/>
      <c r="AB173" s="814"/>
      <c r="AC173" s="829"/>
      <c r="AD173" s="46">
        <f t="shared" si="218"/>
        <v>0</v>
      </c>
      <c r="AE173" s="46">
        <f t="shared" si="218"/>
        <v>0</v>
      </c>
      <c r="AF173" s="46">
        <f t="shared" si="218"/>
        <v>0</v>
      </c>
      <c r="AG173" s="46">
        <f t="shared" si="218"/>
        <v>0</v>
      </c>
      <c r="AH173" s="46">
        <f t="shared" si="218"/>
        <v>0</v>
      </c>
      <c r="AI173" s="46">
        <f t="shared" si="218"/>
        <v>0</v>
      </c>
      <c r="AJ173" s="46">
        <f t="shared" si="218"/>
        <v>0</v>
      </c>
      <c r="AK173" s="814"/>
      <c r="AL173" s="832"/>
      <c r="AM173" s="46">
        <f t="shared" si="237"/>
        <v>0</v>
      </c>
      <c r="AN173" s="49"/>
      <c r="AO173" s="49"/>
      <c r="AP173" s="49"/>
      <c r="AQ173" s="49"/>
      <c r="AR173" s="49"/>
      <c r="AS173" s="49"/>
      <c r="AT173" s="814"/>
      <c r="AU173" s="835"/>
      <c r="AV173" s="46">
        <f t="shared" si="239"/>
        <v>0</v>
      </c>
      <c r="AW173" s="49"/>
      <c r="AX173" s="49"/>
      <c r="AY173" s="49"/>
      <c r="AZ173" s="49"/>
      <c r="BA173" s="49"/>
      <c r="BB173" s="49"/>
      <c r="BC173" s="814"/>
      <c r="BD173" s="811"/>
      <c r="BE173" s="46">
        <f t="shared" si="250"/>
        <v>0</v>
      </c>
      <c r="BF173" s="49"/>
      <c r="BG173" s="49"/>
      <c r="BH173" s="49"/>
      <c r="BI173" s="49"/>
      <c r="BJ173" s="49"/>
      <c r="BK173" s="49"/>
      <c r="BL173" s="814"/>
      <c r="BM173" s="817"/>
      <c r="BN173" s="46">
        <f t="shared" si="251"/>
        <v>0</v>
      </c>
      <c r="BO173" s="49"/>
      <c r="BP173" s="49"/>
      <c r="BQ173" s="49"/>
      <c r="BR173" s="49"/>
      <c r="BS173" s="49"/>
      <c r="BT173" s="49"/>
      <c r="BU173" s="824"/>
      <c r="BV173" s="825"/>
      <c r="BW173" s="825"/>
      <c r="BX173" s="825"/>
      <c r="BY173" s="825"/>
      <c r="BZ173" s="825"/>
      <c r="CA173" s="825"/>
      <c r="CB173" s="825"/>
      <c r="CC173" s="826"/>
    </row>
    <row r="174" spans="1:81" s="58" customFormat="1" ht="40.200000000000003" customHeight="1" thickTop="1" x14ac:dyDescent="0.3">
      <c r="A174" s="34"/>
      <c r="B174" s="982"/>
      <c r="C174" s="985"/>
      <c r="D174" s="871">
        <v>2201</v>
      </c>
      <c r="E174" s="851" t="s">
        <v>3922</v>
      </c>
      <c r="F174" s="851"/>
      <c r="G174" s="851"/>
      <c r="H174" s="851"/>
      <c r="I174" s="851"/>
      <c r="J174" s="812">
        <v>35</v>
      </c>
      <c r="K174" s="854" t="str">
        <f>+[2]Metas!K41</f>
        <v>Docentes formados en competencias básicas y fortalecimiento de capacidades para mejores prácticas de aula, trabajo con poblaciones en condición de vulnerabilidad y educación en emergencia</v>
      </c>
      <c r="L174" s="857">
        <v>750</v>
      </c>
      <c r="M174" s="860">
        <v>750</v>
      </c>
      <c r="N174" s="836"/>
      <c r="O174" s="839"/>
      <c r="P174" s="863"/>
      <c r="Q174" s="866">
        <v>750</v>
      </c>
      <c r="R174" s="882">
        <f t="shared" ref="R174" si="259">+$J174</f>
        <v>35</v>
      </c>
      <c r="S174" s="433" t="s">
        <v>4597</v>
      </c>
      <c r="T174" s="434" t="s">
        <v>3822</v>
      </c>
      <c r="U174" s="235" t="s">
        <v>3827</v>
      </c>
      <c r="V174" s="235" t="s">
        <v>3831</v>
      </c>
      <c r="W174" s="435" t="s">
        <v>4598</v>
      </c>
      <c r="X174" s="31">
        <v>44958</v>
      </c>
      <c r="Y174" s="31">
        <v>45016</v>
      </c>
      <c r="Z174" s="259"/>
      <c r="AA174" s="259"/>
      <c r="AB174" s="813">
        <f t="shared" ref="AB174" si="260">+$J174</f>
        <v>35</v>
      </c>
      <c r="AC174" s="828">
        <f t="shared" ref="AC174" si="261">+L174</f>
        <v>750</v>
      </c>
      <c r="AD174" s="427">
        <v>1000</v>
      </c>
      <c r="AE174" s="427">
        <v>1000</v>
      </c>
      <c r="AF174" s="427">
        <f t="shared" si="218"/>
        <v>0</v>
      </c>
      <c r="AG174" s="427">
        <f t="shared" si="218"/>
        <v>0</v>
      </c>
      <c r="AH174" s="427">
        <f t="shared" si="218"/>
        <v>0</v>
      </c>
      <c r="AI174" s="427">
        <f t="shared" si="218"/>
        <v>0</v>
      </c>
      <c r="AJ174" s="427">
        <f t="shared" si="218"/>
        <v>0</v>
      </c>
      <c r="AK174" s="813">
        <f t="shared" ref="AK174" si="262">+$J174</f>
        <v>35</v>
      </c>
      <c r="AL174" s="831">
        <f>+N174</f>
        <v>0</v>
      </c>
      <c r="AM174" s="427">
        <f t="shared" si="237"/>
        <v>0</v>
      </c>
      <c r="AN174" s="428"/>
      <c r="AO174" s="428"/>
      <c r="AP174" s="428"/>
      <c r="AQ174" s="428"/>
      <c r="AR174" s="428"/>
      <c r="AS174" s="428"/>
      <c r="AT174" s="813">
        <f t="shared" ref="AT174" si="263">+$J174</f>
        <v>35</v>
      </c>
      <c r="AU174" s="834">
        <f>+O174</f>
        <v>0</v>
      </c>
      <c r="AV174" s="427">
        <f t="shared" si="239"/>
        <v>0</v>
      </c>
      <c r="AW174" s="428"/>
      <c r="AX174" s="428"/>
      <c r="AY174" s="47"/>
      <c r="AZ174" s="47"/>
      <c r="BA174" s="47"/>
      <c r="BB174" s="47"/>
      <c r="BC174" s="812">
        <f t="shared" ref="BC174" si="264">+$J174</f>
        <v>35</v>
      </c>
      <c r="BD174" s="809">
        <f>+P174</f>
        <v>0</v>
      </c>
      <c r="BE174" s="44">
        <f t="shared" si="250"/>
        <v>0</v>
      </c>
      <c r="BF174" s="47"/>
      <c r="BG174" s="47"/>
      <c r="BH174" s="47"/>
      <c r="BI174" s="47"/>
      <c r="BJ174" s="47"/>
      <c r="BK174" s="47"/>
      <c r="BL174" s="812">
        <f t="shared" ref="BL174" si="265">+$J174</f>
        <v>35</v>
      </c>
      <c r="BM174" s="815">
        <f>+Q174</f>
        <v>750</v>
      </c>
      <c r="BN174" s="44">
        <f t="shared" si="251"/>
        <v>1000</v>
      </c>
      <c r="BO174" s="432">
        <v>1000</v>
      </c>
      <c r="BP174" s="432"/>
      <c r="BQ174" s="432"/>
      <c r="BR174" s="432"/>
      <c r="BS174" s="432"/>
      <c r="BT174" s="432"/>
      <c r="BU174" s="818"/>
      <c r="BV174" s="819"/>
      <c r="BW174" s="819"/>
      <c r="BX174" s="819"/>
      <c r="BY174" s="819"/>
      <c r="BZ174" s="819"/>
      <c r="CA174" s="819"/>
      <c r="CB174" s="819"/>
      <c r="CC174" s="820"/>
    </row>
    <row r="175" spans="1:81" s="58" customFormat="1" ht="40.200000000000003" customHeight="1" x14ac:dyDescent="0.3">
      <c r="A175" s="34"/>
      <c r="B175" s="982"/>
      <c r="C175" s="985"/>
      <c r="D175" s="872"/>
      <c r="E175" s="852"/>
      <c r="F175" s="852"/>
      <c r="G175" s="852"/>
      <c r="H175" s="852"/>
      <c r="I175" s="852"/>
      <c r="J175" s="813"/>
      <c r="K175" s="855"/>
      <c r="L175" s="858"/>
      <c r="M175" s="861"/>
      <c r="N175" s="837"/>
      <c r="O175" s="840"/>
      <c r="P175" s="864"/>
      <c r="Q175" s="867"/>
      <c r="R175" s="883"/>
      <c r="S175" s="436" t="s">
        <v>4449</v>
      </c>
      <c r="T175" s="419" t="s">
        <v>3822</v>
      </c>
      <c r="U175" s="393" t="s">
        <v>3827</v>
      </c>
      <c r="V175" s="393" t="s">
        <v>3831</v>
      </c>
      <c r="W175" s="435" t="s">
        <v>4599</v>
      </c>
      <c r="X175" s="31">
        <v>44958</v>
      </c>
      <c r="Y175" s="31">
        <v>44865</v>
      </c>
      <c r="Z175" s="31"/>
      <c r="AA175" s="31"/>
      <c r="AB175" s="813"/>
      <c r="AC175" s="828"/>
      <c r="AD175" s="51">
        <f t="shared" ref="AD175:AJ209" si="266">+AM175+AV175+BE175+BN175</f>
        <v>0</v>
      </c>
      <c r="AE175" s="51">
        <f t="shared" si="266"/>
        <v>0</v>
      </c>
      <c r="AF175" s="51">
        <f t="shared" si="218"/>
        <v>0</v>
      </c>
      <c r="AG175" s="51">
        <f t="shared" si="218"/>
        <v>0</v>
      </c>
      <c r="AH175" s="51">
        <f t="shared" si="218"/>
        <v>0</v>
      </c>
      <c r="AI175" s="51">
        <f t="shared" si="218"/>
        <v>0</v>
      </c>
      <c r="AJ175" s="51">
        <f t="shared" si="218"/>
        <v>0</v>
      </c>
      <c r="AK175" s="813"/>
      <c r="AL175" s="831"/>
      <c r="AM175" s="51">
        <f t="shared" si="237"/>
        <v>0</v>
      </c>
      <c r="AN175" s="257"/>
      <c r="AO175" s="257"/>
      <c r="AP175" s="257"/>
      <c r="AQ175" s="257"/>
      <c r="AR175" s="257"/>
      <c r="AS175" s="257"/>
      <c r="AT175" s="813"/>
      <c r="AU175" s="834"/>
      <c r="AV175" s="51">
        <f t="shared" si="239"/>
        <v>0</v>
      </c>
      <c r="AW175" s="257"/>
      <c r="AX175" s="257"/>
      <c r="AY175" s="257"/>
      <c r="AZ175" s="257"/>
      <c r="BA175" s="257"/>
      <c r="BB175" s="257"/>
      <c r="BC175" s="813"/>
      <c r="BD175" s="810"/>
      <c r="BE175" s="51">
        <f t="shared" si="250"/>
        <v>0</v>
      </c>
      <c r="BF175" s="257"/>
      <c r="BG175" s="257"/>
      <c r="BH175" s="257"/>
      <c r="BI175" s="257"/>
      <c r="BJ175" s="257"/>
      <c r="BK175" s="257"/>
      <c r="BL175" s="813"/>
      <c r="BM175" s="816"/>
      <c r="BN175" s="51">
        <f t="shared" si="251"/>
        <v>0</v>
      </c>
      <c r="BO175" s="257"/>
      <c r="BP175" s="257"/>
      <c r="BQ175" s="257"/>
      <c r="BR175" s="257"/>
      <c r="BS175" s="257"/>
      <c r="BT175" s="257"/>
      <c r="BU175" s="821"/>
      <c r="BV175" s="822"/>
      <c r="BW175" s="822"/>
      <c r="BX175" s="822"/>
      <c r="BY175" s="822"/>
      <c r="BZ175" s="822"/>
      <c r="CA175" s="822"/>
      <c r="CB175" s="822"/>
      <c r="CC175" s="823"/>
    </row>
    <row r="176" spans="1:81" s="58" customFormat="1" ht="40.200000000000003" customHeight="1" x14ac:dyDescent="0.3">
      <c r="A176" s="34"/>
      <c r="B176" s="982"/>
      <c r="C176" s="985"/>
      <c r="D176" s="872"/>
      <c r="E176" s="852"/>
      <c r="F176" s="852"/>
      <c r="G176" s="852"/>
      <c r="H176" s="852"/>
      <c r="I176" s="852"/>
      <c r="J176" s="813"/>
      <c r="K176" s="855"/>
      <c r="L176" s="858"/>
      <c r="M176" s="861"/>
      <c r="N176" s="837"/>
      <c r="O176" s="840"/>
      <c r="P176" s="864"/>
      <c r="Q176" s="867"/>
      <c r="R176" s="883"/>
      <c r="S176" s="436" t="s">
        <v>4600</v>
      </c>
      <c r="T176" s="409" t="s">
        <v>3822</v>
      </c>
      <c r="U176" s="236" t="s">
        <v>3827</v>
      </c>
      <c r="V176" s="236" t="s">
        <v>3831</v>
      </c>
      <c r="W176" s="435" t="s">
        <v>4601</v>
      </c>
      <c r="X176" s="31">
        <v>44958</v>
      </c>
      <c r="Y176" s="31">
        <v>45254</v>
      </c>
      <c r="Z176" s="31"/>
      <c r="AA176" s="31"/>
      <c r="AB176" s="813"/>
      <c r="AC176" s="828"/>
      <c r="AD176" s="51"/>
      <c r="AE176" s="51"/>
      <c r="AF176" s="51"/>
      <c r="AG176" s="51"/>
      <c r="AH176" s="51"/>
      <c r="AI176" s="51"/>
      <c r="AJ176" s="51"/>
      <c r="AK176" s="813"/>
      <c r="AL176" s="831"/>
      <c r="AM176" s="51"/>
      <c r="AN176" s="257"/>
      <c r="AO176" s="257"/>
      <c r="AP176" s="257"/>
      <c r="AQ176" s="257"/>
      <c r="AR176" s="257"/>
      <c r="AS176" s="257"/>
      <c r="AT176" s="813"/>
      <c r="AU176" s="834"/>
      <c r="AV176" s="51"/>
      <c r="AW176" s="257"/>
      <c r="AX176" s="257"/>
      <c r="AY176" s="257"/>
      <c r="AZ176" s="257"/>
      <c r="BA176" s="257"/>
      <c r="BB176" s="257"/>
      <c r="BC176" s="813"/>
      <c r="BD176" s="810"/>
      <c r="BE176" s="51"/>
      <c r="BF176" s="257"/>
      <c r="BG176" s="257"/>
      <c r="BH176" s="257"/>
      <c r="BI176" s="257"/>
      <c r="BJ176" s="257"/>
      <c r="BK176" s="257"/>
      <c r="BL176" s="813"/>
      <c r="BM176" s="816"/>
      <c r="BN176" s="51"/>
      <c r="BO176" s="257"/>
      <c r="BP176" s="257"/>
      <c r="BQ176" s="257"/>
      <c r="BR176" s="257"/>
      <c r="BS176" s="257"/>
      <c r="BT176" s="257"/>
      <c r="BU176" s="253"/>
      <c r="BV176" s="254"/>
      <c r="BW176" s="254"/>
      <c r="BX176" s="254"/>
      <c r="BY176" s="254"/>
      <c r="BZ176" s="254"/>
      <c r="CA176" s="254"/>
      <c r="CB176" s="254"/>
      <c r="CC176" s="255"/>
    </row>
    <row r="177" spans="1:81" s="58" customFormat="1" ht="40.200000000000003" customHeight="1" x14ac:dyDescent="0.3">
      <c r="A177" s="34"/>
      <c r="B177" s="982"/>
      <c r="C177" s="985"/>
      <c r="D177" s="872"/>
      <c r="E177" s="852"/>
      <c r="F177" s="852"/>
      <c r="G177" s="852"/>
      <c r="H177" s="852"/>
      <c r="I177" s="852"/>
      <c r="J177" s="813"/>
      <c r="K177" s="855"/>
      <c r="L177" s="858"/>
      <c r="M177" s="861"/>
      <c r="N177" s="837"/>
      <c r="O177" s="840"/>
      <c r="P177" s="864"/>
      <c r="Q177" s="867"/>
      <c r="R177" s="883"/>
      <c r="S177" s="450" t="s">
        <v>4455</v>
      </c>
      <c r="T177" s="409" t="s">
        <v>3822</v>
      </c>
      <c r="U177" s="236" t="s">
        <v>3827</v>
      </c>
      <c r="V177" s="236" t="s">
        <v>3831</v>
      </c>
      <c r="W177" s="435" t="s">
        <v>4630</v>
      </c>
      <c r="X177" s="31">
        <v>44958</v>
      </c>
      <c r="Y177" s="31">
        <v>45254</v>
      </c>
      <c r="Z177" s="31"/>
      <c r="AA177" s="31"/>
      <c r="AB177" s="813"/>
      <c r="AC177" s="828"/>
      <c r="AD177" s="51">
        <f t="shared" si="266"/>
        <v>0</v>
      </c>
      <c r="AE177" s="51">
        <f t="shared" si="266"/>
        <v>0</v>
      </c>
      <c r="AF177" s="51">
        <f t="shared" si="218"/>
        <v>0</v>
      </c>
      <c r="AG177" s="51">
        <f t="shared" si="218"/>
        <v>0</v>
      </c>
      <c r="AH177" s="51">
        <f t="shared" si="218"/>
        <v>0</v>
      </c>
      <c r="AI177" s="51">
        <f t="shared" si="218"/>
        <v>0</v>
      </c>
      <c r="AJ177" s="51">
        <f t="shared" si="218"/>
        <v>0</v>
      </c>
      <c r="AK177" s="813"/>
      <c r="AL177" s="831"/>
      <c r="AM177" s="51">
        <f t="shared" si="237"/>
        <v>0</v>
      </c>
      <c r="AN177" s="257"/>
      <c r="AO177" s="257"/>
      <c r="AP177" s="257"/>
      <c r="AQ177" s="257"/>
      <c r="AR177" s="257"/>
      <c r="AS177" s="257"/>
      <c r="AT177" s="813"/>
      <c r="AU177" s="834"/>
      <c r="AV177" s="51">
        <f t="shared" si="239"/>
        <v>0</v>
      </c>
      <c r="AW177" s="257"/>
      <c r="AX177" s="257"/>
      <c r="AY177" s="257"/>
      <c r="AZ177" s="257"/>
      <c r="BA177" s="257"/>
      <c r="BB177" s="257"/>
      <c r="BC177" s="813"/>
      <c r="BD177" s="810"/>
      <c r="BE177" s="51">
        <f t="shared" si="250"/>
        <v>0</v>
      </c>
      <c r="BF177" s="257"/>
      <c r="BG177" s="257"/>
      <c r="BH177" s="257"/>
      <c r="BI177" s="257"/>
      <c r="BJ177" s="257"/>
      <c r="BK177" s="257"/>
      <c r="BL177" s="813"/>
      <c r="BM177" s="816"/>
      <c r="BN177" s="51">
        <f t="shared" si="251"/>
        <v>0</v>
      </c>
      <c r="BO177" s="257"/>
      <c r="BP177" s="257"/>
      <c r="BQ177" s="257"/>
      <c r="BR177" s="257"/>
      <c r="BS177" s="257"/>
      <c r="BT177" s="257"/>
      <c r="BU177" s="821"/>
      <c r="BV177" s="822"/>
      <c r="BW177" s="822"/>
      <c r="BX177" s="822"/>
      <c r="BY177" s="822"/>
      <c r="BZ177" s="822"/>
      <c r="CA177" s="822"/>
      <c r="CB177" s="822"/>
      <c r="CC177" s="823"/>
    </row>
    <row r="178" spans="1:81" s="58" customFormat="1" ht="40.200000000000003" customHeight="1" thickBot="1" x14ac:dyDescent="0.35">
      <c r="A178" s="34"/>
      <c r="B178" s="982"/>
      <c r="C178" s="985"/>
      <c r="D178" s="872"/>
      <c r="E178" s="852"/>
      <c r="F178" s="852"/>
      <c r="G178" s="852"/>
      <c r="H178" s="852"/>
      <c r="I178" s="852"/>
      <c r="J178" s="813"/>
      <c r="K178" s="855"/>
      <c r="L178" s="859"/>
      <c r="M178" s="862"/>
      <c r="N178" s="837"/>
      <c r="O178" s="840"/>
      <c r="P178" s="864"/>
      <c r="Q178" s="867"/>
      <c r="R178" s="884"/>
      <c r="S178" s="451" t="s">
        <v>4631</v>
      </c>
      <c r="T178" s="424" t="s">
        <v>3822</v>
      </c>
      <c r="U178" s="237" t="s">
        <v>3827</v>
      </c>
      <c r="V178" s="237" t="s">
        <v>3831</v>
      </c>
      <c r="W178" s="435" t="s">
        <v>4632</v>
      </c>
      <c r="X178" s="31">
        <v>44958</v>
      </c>
      <c r="Y178" s="31">
        <v>44924</v>
      </c>
      <c r="Z178" s="260"/>
      <c r="AA178" s="260"/>
      <c r="AB178" s="814"/>
      <c r="AC178" s="829"/>
      <c r="AD178" s="46">
        <f t="shared" si="266"/>
        <v>0</v>
      </c>
      <c r="AE178" s="46">
        <f t="shared" si="266"/>
        <v>0</v>
      </c>
      <c r="AF178" s="46">
        <f t="shared" si="218"/>
        <v>0</v>
      </c>
      <c r="AG178" s="46">
        <f t="shared" si="218"/>
        <v>0</v>
      </c>
      <c r="AH178" s="46">
        <f t="shared" si="218"/>
        <v>0</v>
      </c>
      <c r="AI178" s="46">
        <f t="shared" si="218"/>
        <v>0</v>
      </c>
      <c r="AJ178" s="46">
        <f t="shared" si="218"/>
        <v>0</v>
      </c>
      <c r="AK178" s="814"/>
      <c r="AL178" s="832"/>
      <c r="AM178" s="46">
        <f t="shared" si="237"/>
        <v>0</v>
      </c>
      <c r="AN178" s="49"/>
      <c r="AO178" s="49"/>
      <c r="AP178" s="49"/>
      <c r="AQ178" s="49"/>
      <c r="AR178" s="49"/>
      <c r="AS178" s="49"/>
      <c r="AT178" s="814"/>
      <c r="AU178" s="835"/>
      <c r="AV178" s="46">
        <f t="shared" si="239"/>
        <v>0</v>
      </c>
      <c r="AW178" s="49"/>
      <c r="AX178" s="49"/>
      <c r="AY178" s="49"/>
      <c r="AZ178" s="49"/>
      <c r="BA178" s="49"/>
      <c r="BB178" s="49"/>
      <c r="BC178" s="814"/>
      <c r="BD178" s="811"/>
      <c r="BE178" s="46">
        <f t="shared" si="250"/>
        <v>0</v>
      </c>
      <c r="BF178" s="49"/>
      <c r="BG178" s="49"/>
      <c r="BH178" s="49"/>
      <c r="BI178" s="49"/>
      <c r="BJ178" s="49"/>
      <c r="BK178" s="49"/>
      <c r="BL178" s="814"/>
      <c r="BM178" s="817"/>
      <c r="BN178" s="46">
        <f t="shared" si="251"/>
        <v>0</v>
      </c>
      <c r="BO178" s="49"/>
      <c r="BP178" s="49"/>
      <c r="BQ178" s="49"/>
      <c r="BR178" s="49"/>
      <c r="BS178" s="49"/>
      <c r="BT178" s="49"/>
      <c r="BU178" s="824"/>
      <c r="BV178" s="825"/>
      <c r="BW178" s="825"/>
      <c r="BX178" s="825"/>
      <c r="BY178" s="825"/>
      <c r="BZ178" s="825"/>
      <c r="CA178" s="825"/>
      <c r="CB178" s="825"/>
      <c r="CC178" s="826"/>
    </row>
    <row r="179" spans="1:81" s="58" customFormat="1" ht="40.200000000000003" customHeight="1" thickTop="1" x14ac:dyDescent="0.3">
      <c r="A179" s="34"/>
      <c r="B179" s="982"/>
      <c r="C179" s="985"/>
      <c r="D179" s="871">
        <v>2201</v>
      </c>
      <c r="E179" s="851" t="s">
        <v>3922</v>
      </c>
      <c r="F179" s="851"/>
      <c r="G179" s="851"/>
      <c r="H179" s="851"/>
      <c r="I179" s="851"/>
      <c r="J179" s="812">
        <v>36</v>
      </c>
      <c r="K179" s="854" t="str">
        <f>+[2]Metas!K42</f>
        <v>Docentes apoyados con Becas para formación posgradual</v>
      </c>
      <c r="L179" s="977">
        <v>56</v>
      </c>
      <c r="M179" s="979">
        <f ca="1">SUM(N179:Q184)</f>
        <v>0</v>
      </c>
      <c r="N179" s="974"/>
      <c r="O179" s="839">
        <f ca="1">SUM(N179:Q184)</f>
        <v>0</v>
      </c>
      <c r="P179" s="863"/>
      <c r="Q179" s="866">
        <v>56</v>
      </c>
      <c r="R179" s="812">
        <f t="shared" ref="R179" si="267">+$J179</f>
        <v>36</v>
      </c>
      <c r="S179" s="452" t="s">
        <v>4633</v>
      </c>
      <c r="T179" s="434" t="s">
        <v>3822</v>
      </c>
      <c r="U179" s="235" t="s">
        <v>3827</v>
      </c>
      <c r="V179" s="453" t="s">
        <v>3831</v>
      </c>
      <c r="W179" s="452" t="s">
        <v>4634</v>
      </c>
      <c r="X179" s="31">
        <v>44970</v>
      </c>
      <c r="Y179" s="31">
        <v>45254</v>
      </c>
      <c r="Z179" s="454"/>
      <c r="AA179" s="256"/>
      <c r="AB179" s="812">
        <f t="shared" ref="AB179" si="268">+$J179</f>
        <v>36</v>
      </c>
      <c r="AC179" s="827">
        <f ca="1">AL179+AU179+BD179+BM179</f>
        <v>44</v>
      </c>
      <c r="AD179" s="44"/>
      <c r="AE179" s="44"/>
      <c r="AF179" s="44">
        <f t="shared" si="218"/>
        <v>0</v>
      </c>
      <c r="AG179" s="44">
        <f t="shared" si="218"/>
        <v>0</v>
      </c>
      <c r="AH179" s="44">
        <f t="shared" si="218"/>
        <v>0</v>
      </c>
      <c r="AI179" s="44">
        <f t="shared" si="218"/>
        <v>0</v>
      </c>
      <c r="AJ179" s="44"/>
      <c r="AK179" s="812">
        <f t="shared" ref="AK179" si="269">+$J179</f>
        <v>36</v>
      </c>
      <c r="AL179" s="830">
        <f>+N179</f>
        <v>0</v>
      </c>
      <c r="AM179" s="44">
        <f t="shared" si="237"/>
        <v>0</v>
      </c>
      <c r="AN179" s="47"/>
      <c r="AO179" s="47"/>
      <c r="AP179" s="47"/>
      <c r="AQ179" s="47"/>
      <c r="AR179" s="47"/>
      <c r="AS179" s="47"/>
      <c r="AT179" s="812">
        <f t="shared" ref="AT179" si="270">+$J179</f>
        <v>36</v>
      </c>
      <c r="AU179" s="833">
        <f ca="1">+O179</f>
        <v>0</v>
      </c>
      <c r="AV179" s="44">
        <f t="shared" si="239"/>
        <v>0</v>
      </c>
      <c r="AW179" s="47"/>
      <c r="AX179" s="47"/>
      <c r="AY179" s="47"/>
      <c r="AZ179" s="47"/>
      <c r="BA179" s="47"/>
      <c r="BB179" s="47"/>
      <c r="BC179" s="812">
        <f t="shared" ref="BC179" si="271">+$J179</f>
        <v>36</v>
      </c>
      <c r="BD179" s="809">
        <f>+P179</f>
        <v>0</v>
      </c>
      <c r="BE179" s="44">
        <f t="shared" si="250"/>
        <v>0</v>
      </c>
      <c r="BF179" s="47"/>
      <c r="BG179" s="47"/>
      <c r="BH179" s="47"/>
      <c r="BI179" s="47"/>
      <c r="BJ179" s="47"/>
      <c r="BK179" s="47"/>
      <c r="BL179" s="812">
        <f t="shared" ref="BL179" si="272">+$J179</f>
        <v>36</v>
      </c>
      <c r="BM179" s="815">
        <v>44</v>
      </c>
      <c r="BN179" s="44">
        <f t="shared" si="251"/>
        <v>84</v>
      </c>
      <c r="BO179" s="432">
        <v>71</v>
      </c>
      <c r="BP179" s="432"/>
      <c r="BQ179" s="432"/>
      <c r="BR179" s="432"/>
      <c r="BS179" s="432"/>
      <c r="BT179" s="432">
        <v>13</v>
      </c>
      <c r="BU179" s="818"/>
      <c r="BV179" s="819"/>
      <c r="BW179" s="819"/>
      <c r="BX179" s="819"/>
      <c r="BY179" s="819"/>
      <c r="BZ179" s="819"/>
      <c r="CA179" s="819"/>
      <c r="CB179" s="819"/>
      <c r="CC179" s="820"/>
    </row>
    <row r="180" spans="1:81" s="58" customFormat="1" ht="40.200000000000003" customHeight="1" x14ac:dyDescent="0.3">
      <c r="A180" s="34"/>
      <c r="B180" s="982"/>
      <c r="C180" s="985"/>
      <c r="D180" s="872"/>
      <c r="E180" s="852"/>
      <c r="F180" s="852"/>
      <c r="G180" s="852"/>
      <c r="H180" s="852"/>
      <c r="I180" s="852"/>
      <c r="J180" s="813"/>
      <c r="K180" s="855"/>
      <c r="L180" s="977"/>
      <c r="M180" s="979"/>
      <c r="N180" s="975"/>
      <c r="O180" s="840"/>
      <c r="P180" s="864"/>
      <c r="Q180" s="867"/>
      <c r="R180" s="813"/>
      <c r="S180" s="452" t="s">
        <v>4635</v>
      </c>
      <c r="T180" s="409" t="s">
        <v>3822</v>
      </c>
      <c r="U180" s="236" t="s">
        <v>3827</v>
      </c>
      <c r="V180" s="455" t="s">
        <v>3831</v>
      </c>
      <c r="W180" s="452" t="s">
        <v>4636</v>
      </c>
      <c r="X180" s="31">
        <v>44970</v>
      </c>
      <c r="Y180" s="31">
        <v>45254</v>
      </c>
      <c r="Z180" s="456"/>
      <c r="AA180" s="31"/>
      <c r="AB180" s="813"/>
      <c r="AC180" s="828"/>
      <c r="AD180" s="51">
        <f t="shared" si="266"/>
        <v>0</v>
      </c>
      <c r="AE180" s="51">
        <f t="shared" si="266"/>
        <v>0</v>
      </c>
      <c r="AF180" s="51">
        <f t="shared" si="218"/>
        <v>0</v>
      </c>
      <c r="AG180" s="51">
        <f t="shared" si="218"/>
        <v>0</v>
      </c>
      <c r="AH180" s="51">
        <f t="shared" si="218"/>
        <v>0</v>
      </c>
      <c r="AI180" s="51">
        <f t="shared" si="218"/>
        <v>0</v>
      </c>
      <c r="AJ180" s="51">
        <f t="shared" si="218"/>
        <v>0</v>
      </c>
      <c r="AK180" s="813"/>
      <c r="AL180" s="831"/>
      <c r="AM180" s="51">
        <f t="shared" si="237"/>
        <v>0</v>
      </c>
      <c r="AN180" s="257"/>
      <c r="AO180" s="257"/>
      <c r="AP180" s="257"/>
      <c r="AQ180" s="257"/>
      <c r="AR180" s="257"/>
      <c r="AS180" s="257"/>
      <c r="AT180" s="813"/>
      <c r="AU180" s="834"/>
      <c r="AV180" s="51">
        <f t="shared" si="239"/>
        <v>0</v>
      </c>
      <c r="AW180" s="257"/>
      <c r="AX180" s="257"/>
      <c r="AY180" s="257"/>
      <c r="AZ180" s="257"/>
      <c r="BA180" s="257"/>
      <c r="BB180" s="257"/>
      <c r="BC180" s="813"/>
      <c r="BD180" s="810"/>
      <c r="BE180" s="51">
        <f t="shared" si="250"/>
        <v>0</v>
      </c>
      <c r="BF180" s="257"/>
      <c r="BG180" s="257"/>
      <c r="BH180" s="257"/>
      <c r="BI180" s="257"/>
      <c r="BJ180" s="257"/>
      <c r="BK180" s="257"/>
      <c r="BL180" s="813"/>
      <c r="BM180" s="816"/>
      <c r="BN180" s="51">
        <f t="shared" si="251"/>
        <v>0</v>
      </c>
      <c r="BO180" s="257"/>
      <c r="BP180" s="257"/>
      <c r="BQ180" s="257"/>
      <c r="BR180" s="257"/>
      <c r="BS180" s="257"/>
      <c r="BT180" s="257"/>
      <c r="BU180" s="821"/>
      <c r="BV180" s="822"/>
      <c r="BW180" s="822"/>
      <c r="BX180" s="822"/>
      <c r="BY180" s="822"/>
      <c r="BZ180" s="822"/>
      <c r="CA180" s="822"/>
      <c r="CB180" s="822"/>
      <c r="CC180" s="823"/>
    </row>
    <row r="181" spans="1:81" s="58" customFormat="1" ht="40.200000000000003" customHeight="1" x14ac:dyDescent="0.3">
      <c r="A181" s="34"/>
      <c r="B181" s="982"/>
      <c r="C181" s="985"/>
      <c r="D181" s="872"/>
      <c r="E181" s="852"/>
      <c r="F181" s="852"/>
      <c r="G181" s="852"/>
      <c r="H181" s="852"/>
      <c r="I181" s="852"/>
      <c r="J181" s="813"/>
      <c r="K181" s="855"/>
      <c r="L181" s="977"/>
      <c r="M181" s="979"/>
      <c r="N181" s="975"/>
      <c r="O181" s="840"/>
      <c r="P181" s="864"/>
      <c r="Q181" s="867"/>
      <c r="R181" s="813"/>
      <c r="S181" s="452" t="s">
        <v>4637</v>
      </c>
      <c r="T181" s="409" t="s">
        <v>3822</v>
      </c>
      <c r="U181" s="236" t="s">
        <v>3827</v>
      </c>
      <c r="V181" s="455" t="s">
        <v>3831</v>
      </c>
      <c r="W181" s="452" t="s">
        <v>4638</v>
      </c>
      <c r="X181" s="31">
        <v>44970</v>
      </c>
      <c r="Y181" s="31">
        <v>45254</v>
      </c>
      <c r="Z181" s="456"/>
      <c r="AA181" s="31"/>
      <c r="AB181" s="813"/>
      <c r="AC181" s="828"/>
      <c r="AD181" s="51"/>
      <c r="AE181" s="51"/>
      <c r="AF181" s="51"/>
      <c r="AG181" s="51"/>
      <c r="AH181" s="51"/>
      <c r="AI181" s="51"/>
      <c r="AJ181" s="51"/>
      <c r="AK181" s="813"/>
      <c r="AL181" s="831"/>
      <c r="AM181" s="51"/>
      <c r="AN181" s="257"/>
      <c r="AO181" s="257"/>
      <c r="AP181" s="257"/>
      <c r="AQ181" s="257"/>
      <c r="AR181" s="257"/>
      <c r="AS181" s="257"/>
      <c r="AT181" s="813"/>
      <c r="AU181" s="834"/>
      <c r="AV181" s="51"/>
      <c r="AW181" s="257"/>
      <c r="AX181" s="257"/>
      <c r="AY181" s="257"/>
      <c r="AZ181" s="257"/>
      <c r="BA181" s="257"/>
      <c r="BB181" s="257"/>
      <c r="BC181" s="813"/>
      <c r="BD181" s="810"/>
      <c r="BE181" s="51"/>
      <c r="BF181" s="257"/>
      <c r="BG181" s="257"/>
      <c r="BH181" s="257"/>
      <c r="BI181" s="257"/>
      <c r="BJ181" s="257"/>
      <c r="BK181" s="257"/>
      <c r="BL181" s="813"/>
      <c r="BM181" s="816"/>
      <c r="BN181" s="51"/>
      <c r="BO181" s="257"/>
      <c r="BP181" s="257"/>
      <c r="BQ181" s="257"/>
      <c r="BR181" s="257"/>
      <c r="BS181" s="257"/>
      <c r="BT181" s="257"/>
      <c r="BU181" s="253"/>
      <c r="BV181" s="254"/>
      <c r="BW181" s="254"/>
      <c r="BX181" s="254"/>
      <c r="BY181" s="254"/>
      <c r="BZ181" s="254"/>
      <c r="CA181" s="254"/>
      <c r="CB181" s="254"/>
      <c r="CC181" s="255"/>
    </row>
    <row r="182" spans="1:81" s="58" customFormat="1" ht="40.200000000000003" customHeight="1" x14ac:dyDescent="0.3">
      <c r="A182" s="34"/>
      <c r="B182" s="982"/>
      <c r="C182" s="985"/>
      <c r="D182" s="872"/>
      <c r="E182" s="852"/>
      <c r="F182" s="852"/>
      <c r="G182" s="852"/>
      <c r="H182" s="852"/>
      <c r="I182" s="852"/>
      <c r="J182" s="813"/>
      <c r="K182" s="855"/>
      <c r="L182" s="977"/>
      <c r="M182" s="979"/>
      <c r="N182" s="975"/>
      <c r="O182" s="840"/>
      <c r="P182" s="864"/>
      <c r="Q182" s="867"/>
      <c r="R182" s="813"/>
      <c r="S182" s="452" t="s">
        <v>4639</v>
      </c>
      <c r="T182" s="409" t="s">
        <v>3822</v>
      </c>
      <c r="U182" s="236" t="s">
        <v>3827</v>
      </c>
      <c r="V182" s="455" t="s">
        <v>3831</v>
      </c>
      <c r="W182" s="452" t="s">
        <v>4640</v>
      </c>
      <c r="X182" s="31">
        <v>44970</v>
      </c>
      <c r="Y182" s="31">
        <v>45254</v>
      </c>
      <c r="Z182" s="456"/>
      <c r="AA182" s="31"/>
      <c r="AB182" s="813"/>
      <c r="AC182" s="828"/>
      <c r="AD182" s="51"/>
      <c r="AE182" s="51"/>
      <c r="AF182" s="51"/>
      <c r="AG182" s="51"/>
      <c r="AH182" s="51"/>
      <c r="AI182" s="51"/>
      <c r="AJ182" s="51"/>
      <c r="AK182" s="813"/>
      <c r="AL182" s="831"/>
      <c r="AM182" s="51"/>
      <c r="AN182" s="257"/>
      <c r="AO182" s="257"/>
      <c r="AP182" s="257"/>
      <c r="AQ182" s="257"/>
      <c r="AR182" s="257"/>
      <c r="AS182" s="257"/>
      <c r="AT182" s="813"/>
      <c r="AU182" s="834"/>
      <c r="AV182" s="51"/>
      <c r="AW182" s="257"/>
      <c r="AX182" s="257"/>
      <c r="AY182" s="257"/>
      <c r="AZ182" s="257"/>
      <c r="BA182" s="257"/>
      <c r="BB182" s="257"/>
      <c r="BC182" s="813"/>
      <c r="BD182" s="810"/>
      <c r="BE182" s="51"/>
      <c r="BF182" s="257"/>
      <c r="BG182" s="257"/>
      <c r="BH182" s="257"/>
      <c r="BI182" s="257"/>
      <c r="BJ182" s="257"/>
      <c r="BK182" s="257"/>
      <c r="BL182" s="813"/>
      <c r="BM182" s="816"/>
      <c r="BN182" s="51"/>
      <c r="BO182" s="257"/>
      <c r="BP182" s="257"/>
      <c r="BQ182" s="257"/>
      <c r="BR182" s="257"/>
      <c r="BS182" s="257"/>
      <c r="BT182" s="257"/>
      <c r="BU182" s="253"/>
      <c r="BV182" s="254"/>
      <c r="BW182" s="254"/>
      <c r="BX182" s="254"/>
      <c r="BY182" s="254"/>
      <c r="BZ182" s="254"/>
      <c r="CA182" s="254"/>
      <c r="CB182" s="254"/>
      <c r="CC182" s="255"/>
    </row>
    <row r="183" spans="1:81" s="58" customFormat="1" ht="40.200000000000003" customHeight="1" x14ac:dyDescent="0.3">
      <c r="A183" s="34"/>
      <c r="B183" s="982"/>
      <c r="C183" s="985"/>
      <c r="D183" s="872"/>
      <c r="E183" s="852"/>
      <c r="F183" s="852"/>
      <c r="G183" s="852"/>
      <c r="H183" s="852"/>
      <c r="I183" s="852"/>
      <c r="J183" s="813"/>
      <c r="K183" s="855"/>
      <c r="L183" s="977"/>
      <c r="M183" s="979"/>
      <c r="N183" s="975"/>
      <c r="O183" s="840"/>
      <c r="P183" s="864"/>
      <c r="Q183" s="867"/>
      <c r="R183" s="813"/>
      <c r="S183" s="452" t="s">
        <v>4641</v>
      </c>
      <c r="T183" s="409" t="s">
        <v>3822</v>
      </c>
      <c r="U183" s="236" t="s">
        <v>3827</v>
      </c>
      <c r="V183" s="455" t="s">
        <v>3831</v>
      </c>
      <c r="W183" s="452" t="s">
        <v>4642</v>
      </c>
      <c r="X183" s="31">
        <v>44970</v>
      </c>
      <c r="Y183" s="31">
        <v>45254</v>
      </c>
      <c r="Z183" s="456"/>
      <c r="AA183" s="31"/>
      <c r="AB183" s="813"/>
      <c r="AC183" s="828"/>
      <c r="AD183" s="51">
        <f t="shared" si="266"/>
        <v>0</v>
      </c>
      <c r="AE183" s="51">
        <f t="shared" si="266"/>
        <v>0</v>
      </c>
      <c r="AF183" s="51">
        <f t="shared" si="218"/>
        <v>0</v>
      </c>
      <c r="AG183" s="51">
        <f t="shared" si="218"/>
        <v>0</v>
      </c>
      <c r="AH183" s="51">
        <f t="shared" si="218"/>
        <v>0</v>
      </c>
      <c r="AI183" s="51">
        <f t="shared" si="218"/>
        <v>0</v>
      </c>
      <c r="AJ183" s="51">
        <f t="shared" si="218"/>
        <v>0</v>
      </c>
      <c r="AK183" s="813"/>
      <c r="AL183" s="831"/>
      <c r="AM183" s="51">
        <f t="shared" si="237"/>
        <v>0</v>
      </c>
      <c r="AN183" s="257"/>
      <c r="AO183" s="257"/>
      <c r="AP183" s="257"/>
      <c r="AQ183" s="257"/>
      <c r="AR183" s="257"/>
      <c r="AS183" s="257"/>
      <c r="AT183" s="813"/>
      <c r="AU183" s="834"/>
      <c r="AV183" s="51">
        <f t="shared" si="239"/>
        <v>0</v>
      </c>
      <c r="AW183" s="257"/>
      <c r="AX183" s="257"/>
      <c r="AY183" s="257"/>
      <c r="AZ183" s="257"/>
      <c r="BA183" s="257"/>
      <c r="BB183" s="257"/>
      <c r="BC183" s="813"/>
      <c r="BD183" s="810"/>
      <c r="BE183" s="51">
        <f t="shared" si="250"/>
        <v>0</v>
      </c>
      <c r="BF183" s="257"/>
      <c r="BG183" s="257"/>
      <c r="BH183" s="257"/>
      <c r="BI183" s="257"/>
      <c r="BJ183" s="257"/>
      <c r="BK183" s="257"/>
      <c r="BL183" s="813"/>
      <c r="BM183" s="816"/>
      <c r="BN183" s="51">
        <f t="shared" si="251"/>
        <v>0</v>
      </c>
      <c r="BO183" s="257"/>
      <c r="BP183" s="257"/>
      <c r="BQ183" s="257"/>
      <c r="BR183" s="257"/>
      <c r="BS183" s="257"/>
      <c r="BT183" s="257"/>
      <c r="BU183" s="821"/>
      <c r="BV183" s="822"/>
      <c r="BW183" s="822"/>
      <c r="BX183" s="822"/>
      <c r="BY183" s="822"/>
      <c r="BZ183" s="822"/>
      <c r="CA183" s="822"/>
      <c r="CB183" s="822"/>
      <c r="CC183" s="823"/>
    </row>
    <row r="184" spans="1:81" s="58" customFormat="1" ht="40.200000000000003" customHeight="1" thickBot="1" x14ac:dyDescent="0.35">
      <c r="A184" s="34"/>
      <c r="B184" s="982"/>
      <c r="C184" s="986"/>
      <c r="D184" s="873"/>
      <c r="E184" s="853"/>
      <c r="F184" s="853"/>
      <c r="G184" s="853"/>
      <c r="H184" s="853"/>
      <c r="I184" s="853"/>
      <c r="J184" s="814"/>
      <c r="K184" s="856"/>
      <c r="L184" s="978"/>
      <c r="M184" s="980"/>
      <c r="N184" s="976"/>
      <c r="O184" s="841"/>
      <c r="P184" s="865"/>
      <c r="Q184" s="874"/>
      <c r="R184" s="814"/>
      <c r="S184" s="457" t="s">
        <v>4643</v>
      </c>
      <c r="T184" s="424" t="s">
        <v>3822</v>
      </c>
      <c r="U184" s="237" t="s">
        <v>3827</v>
      </c>
      <c r="V184" s="458" t="s">
        <v>3831</v>
      </c>
      <c r="W184" s="452" t="s">
        <v>4644</v>
      </c>
      <c r="X184" s="31">
        <v>44970</v>
      </c>
      <c r="Y184" s="31">
        <v>45254</v>
      </c>
      <c r="Z184" s="459"/>
      <c r="AA184" s="260"/>
      <c r="AB184" s="814"/>
      <c r="AC184" s="829"/>
      <c r="AD184" s="46">
        <f t="shared" si="266"/>
        <v>0</v>
      </c>
      <c r="AE184" s="46">
        <f t="shared" si="266"/>
        <v>0</v>
      </c>
      <c r="AF184" s="46">
        <f t="shared" si="218"/>
        <v>0</v>
      </c>
      <c r="AG184" s="46">
        <f t="shared" si="218"/>
        <v>0</v>
      </c>
      <c r="AH184" s="46">
        <f t="shared" si="218"/>
        <v>0</v>
      </c>
      <c r="AI184" s="46">
        <f t="shared" si="218"/>
        <v>0</v>
      </c>
      <c r="AJ184" s="46">
        <f t="shared" si="218"/>
        <v>0</v>
      </c>
      <c r="AK184" s="814"/>
      <c r="AL184" s="832"/>
      <c r="AM184" s="46">
        <f t="shared" si="237"/>
        <v>0</v>
      </c>
      <c r="AN184" s="49"/>
      <c r="AO184" s="49"/>
      <c r="AP184" s="49"/>
      <c r="AQ184" s="49"/>
      <c r="AR184" s="49"/>
      <c r="AS184" s="49"/>
      <c r="AT184" s="814"/>
      <c r="AU184" s="835"/>
      <c r="AV184" s="46">
        <f t="shared" si="239"/>
        <v>0</v>
      </c>
      <c r="AW184" s="49"/>
      <c r="AX184" s="49"/>
      <c r="AY184" s="49"/>
      <c r="AZ184" s="49"/>
      <c r="BA184" s="49"/>
      <c r="BB184" s="49"/>
      <c r="BC184" s="814"/>
      <c r="BD184" s="811"/>
      <c r="BE184" s="46">
        <f t="shared" si="250"/>
        <v>0</v>
      </c>
      <c r="BF184" s="49"/>
      <c r="BG184" s="49"/>
      <c r="BH184" s="49"/>
      <c r="BI184" s="49"/>
      <c r="BJ184" s="49"/>
      <c r="BK184" s="49"/>
      <c r="BL184" s="814"/>
      <c r="BM184" s="817"/>
      <c r="BN184" s="46">
        <f t="shared" si="251"/>
        <v>0</v>
      </c>
      <c r="BO184" s="49"/>
      <c r="BP184" s="49"/>
      <c r="BQ184" s="49"/>
      <c r="BR184" s="49"/>
      <c r="BS184" s="49"/>
      <c r="BT184" s="49"/>
      <c r="BU184" s="824"/>
      <c r="BV184" s="825"/>
      <c r="BW184" s="825"/>
      <c r="BX184" s="825"/>
      <c r="BY184" s="825"/>
      <c r="BZ184" s="825"/>
      <c r="CA184" s="825"/>
      <c r="CB184" s="825"/>
      <c r="CC184" s="826"/>
    </row>
    <row r="185" spans="1:81" s="58" customFormat="1" ht="40.200000000000003" customHeight="1" thickTop="1" x14ac:dyDescent="0.3">
      <c r="A185" s="34"/>
      <c r="B185" s="982"/>
      <c r="C185" s="894" t="s">
        <v>70</v>
      </c>
      <c r="D185" s="872">
        <v>2201</v>
      </c>
      <c r="E185" s="852" t="s">
        <v>3922</v>
      </c>
      <c r="F185" s="852">
        <v>2201071</v>
      </c>
      <c r="G185" s="852" t="s">
        <v>4403</v>
      </c>
      <c r="H185" s="852" t="s">
        <v>4532</v>
      </c>
      <c r="I185" s="852">
        <v>2022004540031</v>
      </c>
      <c r="J185" s="813">
        <v>37</v>
      </c>
      <c r="K185" s="969" t="str">
        <f>+[2]Metas!K43</f>
        <v>% de establecimientos educativos con PEI y PEC fortalecidos</v>
      </c>
      <c r="L185" s="857">
        <v>50</v>
      </c>
      <c r="M185" s="972">
        <f>SUM(N185:Q195)</f>
        <v>50</v>
      </c>
      <c r="N185" s="974"/>
      <c r="O185" s="840">
        <v>15</v>
      </c>
      <c r="P185" s="864"/>
      <c r="Q185" s="867">
        <v>35</v>
      </c>
      <c r="R185" s="813">
        <f t="shared" ref="R185" si="273">+$J185</f>
        <v>37</v>
      </c>
      <c r="S185" s="460" t="s">
        <v>4645</v>
      </c>
      <c r="T185" s="235" t="s">
        <v>3822</v>
      </c>
      <c r="U185" s="235" t="s">
        <v>3827</v>
      </c>
      <c r="V185" s="235" t="s">
        <v>3831</v>
      </c>
      <c r="W185" s="461" t="s">
        <v>4646</v>
      </c>
      <c r="X185" s="256">
        <v>44943</v>
      </c>
      <c r="Y185" s="256">
        <v>45254</v>
      </c>
      <c r="Z185" s="256"/>
      <c r="AA185" s="256"/>
      <c r="AB185" s="812">
        <f t="shared" ref="AB185:AB204" si="274">+$J185</f>
        <v>37</v>
      </c>
      <c r="AC185" s="827">
        <f t="shared" ref="AC185" si="275">+L185</f>
        <v>50</v>
      </c>
      <c r="AD185" s="44">
        <v>25</v>
      </c>
      <c r="AE185" s="44">
        <v>25</v>
      </c>
      <c r="AF185" s="44">
        <f t="shared" si="218"/>
        <v>0</v>
      </c>
      <c r="AG185" s="44">
        <f t="shared" si="218"/>
        <v>0</v>
      </c>
      <c r="AH185" s="44">
        <f t="shared" si="218"/>
        <v>0</v>
      </c>
      <c r="AI185" s="44">
        <f t="shared" si="218"/>
        <v>0</v>
      </c>
      <c r="AJ185" s="44">
        <f t="shared" si="218"/>
        <v>0</v>
      </c>
      <c r="AK185" s="812">
        <f t="shared" ref="AK185:AK204" si="276">+$J185</f>
        <v>37</v>
      </c>
      <c r="AL185" s="830">
        <f>+N185</f>
        <v>0</v>
      </c>
      <c r="AM185" s="44">
        <f t="shared" si="237"/>
        <v>0</v>
      </c>
      <c r="AN185" s="47"/>
      <c r="AO185" s="47"/>
      <c r="AP185" s="47"/>
      <c r="AQ185" s="47"/>
      <c r="AR185" s="47"/>
      <c r="AS185" s="47"/>
      <c r="AT185" s="812">
        <f t="shared" ref="AT185:AT204" si="277">+$J185</f>
        <v>37</v>
      </c>
      <c r="AU185" s="833">
        <f>+O185</f>
        <v>15</v>
      </c>
      <c r="AV185" s="44">
        <f t="shared" si="239"/>
        <v>0</v>
      </c>
      <c r="AW185" s="47"/>
      <c r="AX185" s="47"/>
      <c r="AY185" s="47"/>
      <c r="AZ185" s="47"/>
      <c r="BA185" s="47"/>
      <c r="BB185" s="47"/>
      <c r="BC185" s="812">
        <f t="shared" ref="BC185:BC204" si="278">+$J185</f>
        <v>37</v>
      </c>
      <c r="BD185" s="809">
        <f>+P185</f>
        <v>0</v>
      </c>
      <c r="BE185" s="44">
        <f t="shared" si="250"/>
        <v>0</v>
      </c>
      <c r="BF185" s="47"/>
      <c r="BG185" s="47"/>
      <c r="BH185" s="47"/>
      <c r="BI185" s="47"/>
      <c r="BJ185" s="47"/>
      <c r="BK185" s="47"/>
      <c r="BL185" s="812">
        <f t="shared" ref="BL185:BL204" si="279">+$J185</f>
        <v>37</v>
      </c>
      <c r="BM185" s="815">
        <f>+Q185</f>
        <v>35</v>
      </c>
      <c r="BN185" s="44">
        <f t="shared" si="251"/>
        <v>25</v>
      </c>
      <c r="BO185" s="432">
        <v>25</v>
      </c>
      <c r="BP185" s="432"/>
      <c r="BQ185" s="432"/>
      <c r="BR185" s="432"/>
      <c r="BS185" s="432"/>
      <c r="BT185" s="432"/>
      <c r="BU185" s="818"/>
      <c r="BV185" s="819"/>
      <c r="BW185" s="819"/>
      <c r="BX185" s="819"/>
      <c r="BY185" s="819"/>
      <c r="BZ185" s="819"/>
      <c r="CA185" s="819"/>
      <c r="CB185" s="819"/>
      <c r="CC185" s="820"/>
    </row>
    <row r="186" spans="1:81" s="58" customFormat="1" ht="40.200000000000003" customHeight="1" x14ac:dyDescent="0.3">
      <c r="A186" s="34"/>
      <c r="B186" s="982"/>
      <c r="C186" s="895"/>
      <c r="D186" s="872"/>
      <c r="E186" s="852"/>
      <c r="F186" s="852"/>
      <c r="G186" s="852"/>
      <c r="H186" s="852"/>
      <c r="I186" s="852"/>
      <c r="J186" s="813"/>
      <c r="K186" s="969"/>
      <c r="L186" s="858"/>
      <c r="M186" s="972"/>
      <c r="N186" s="975"/>
      <c r="O186" s="840"/>
      <c r="P186" s="864"/>
      <c r="Q186" s="867"/>
      <c r="R186" s="813"/>
      <c r="S186" s="461" t="s">
        <v>4647</v>
      </c>
      <c r="T186" s="393" t="s">
        <v>3822</v>
      </c>
      <c r="U186" s="393" t="s">
        <v>3827</v>
      </c>
      <c r="V186" s="393" t="s">
        <v>3831</v>
      </c>
      <c r="W186" s="461" t="s">
        <v>4648</v>
      </c>
      <c r="X186" s="259">
        <v>44942</v>
      </c>
      <c r="Y186" s="259">
        <v>45016</v>
      </c>
      <c r="Z186" s="259"/>
      <c r="AA186" s="259"/>
      <c r="AB186" s="813"/>
      <c r="AC186" s="828"/>
      <c r="AD186" s="427"/>
      <c r="AE186" s="427"/>
      <c r="AF186" s="427"/>
      <c r="AG186" s="427"/>
      <c r="AH186" s="427"/>
      <c r="AI186" s="427"/>
      <c r="AJ186" s="427"/>
      <c r="AK186" s="813"/>
      <c r="AL186" s="831"/>
      <c r="AM186" s="427"/>
      <c r="AN186" s="428"/>
      <c r="AO186" s="428"/>
      <c r="AP186" s="428"/>
      <c r="AQ186" s="428"/>
      <c r="AR186" s="428"/>
      <c r="AS186" s="428"/>
      <c r="AT186" s="813"/>
      <c r="AU186" s="834"/>
      <c r="AV186" s="427"/>
      <c r="AW186" s="428"/>
      <c r="AX186" s="428"/>
      <c r="AY186" s="428"/>
      <c r="AZ186" s="428"/>
      <c r="BA186" s="428"/>
      <c r="BB186" s="428"/>
      <c r="BC186" s="813"/>
      <c r="BD186" s="810"/>
      <c r="BE186" s="427"/>
      <c r="BF186" s="428"/>
      <c r="BG186" s="428"/>
      <c r="BH186" s="428"/>
      <c r="BI186" s="428"/>
      <c r="BJ186" s="428"/>
      <c r="BK186" s="428"/>
      <c r="BL186" s="813"/>
      <c r="BM186" s="816"/>
      <c r="BN186" s="427"/>
      <c r="BO186" s="432"/>
      <c r="BP186" s="432"/>
      <c r="BQ186" s="432"/>
      <c r="BR186" s="432"/>
      <c r="BS186" s="432"/>
      <c r="BT186" s="432"/>
      <c r="BU186" s="429"/>
      <c r="BV186" s="430"/>
      <c r="BW186" s="430"/>
      <c r="BX186" s="430"/>
      <c r="BY186" s="430"/>
      <c r="BZ186" s="430"/>
      <c r="CA186" s="430"/>
      <c r="CB186" s="430"/>
      <c r="CC186" s="431"/>
    </row>
    <row r="187" spans="1:81" s="58" customFormat="1" ht="40.200000000000003" customHeight="1" x14ac:dyDescent="0.3">
      <c r="A187" s="34"/>
      <c r="B187" s="982"/>
      <c r="C187" s="895"/>
      <c r="D187" s="872"/>
      <c r="E187" s="852"/>
      <c r="F187" s="852"/>
      <c r="G187" s="852"/>
      <c r="H187" s="852"/>
      <c r="I187" s="852"/>
      <c r="J187" s="813"/>
      <c r="K187" s="969"/>
      <c r="L187" s="858"/>
      <c r="M187" s="972"/>
      <c r="N187" s="975"/>
      <c r="O187" s="840"/>
      <c r="P187" s="864"/>
      <c r="Q187" s="867"/>
      <c r="R187" s="813"/>
      <c r="S187" s="461" t="s">
        <v>4649</v>
      </c>
      <c r="T187" s="393" t="s">
        <v>3822</v>
      </c>
      <c r="U187" s="393" t="s">
        <v>3827</v>
      </c>
      <c r="V187" s="393" t="s">
        <v>3831</v>
      </c>
      <c r="W187" s="461" t="s">
        <v>4650</v>
      </c>
      <c r="X187" s="259">
        <v>45016</v>
      </c>
      <c r="Y187" s="259">
        <v>45086</v>
      </c>
      <c r="Z187" s="259"/>
      <c r="AA187" s="259"/>
      <c r="AB187" s="813"/>
      <c r="AC187" s="828"/>
      <c r="AD187" s="427"/>
      <c r="AE187" s="427"/>
      <c r="AF187" s="427"/>
      <c r="AG187" s="427"/>
      <c r="AH187" s="427"/>
      <c r="AI187" s="427"/>
      <c r="AJ187" s="427"/>
      <c r="AK187" s="813"/>
      <c r="AL187" s="831"/>
      <c r="AM187" s="427"/>
      <c r="AN187" s="428"/>
      <c r="AO187" s="428"/>
      <c r="AP187" s="428"/>
      <c r="AQ187" s="428"/>
      <c r="AR187" s="428"/>
      <c r="AS187" s="428"/>
      <c r="AT187" s="813"/>
      <c r="AU187" s="834"/>
      <c r="AV187" s="427"/>
      <c r="AW187" s="428"/>
      <c r="AX187" s="428"/>
      <c r="AY187" s="428"/>
      <c r="AZ187" s="428"/>
      <c r="BA187" s="428"/>
      <c r="BB187" s="428"/>
      <c r="BC187" s="813"/>
      <c r="BD187" s="810"/>
      <c r="BE187" s="427"/>
      <c r="BF187" s="428"/>
      <c r="BG187" s="428"/>
      <c r="BH187" s="428"/>
      <c r="BI187" s="428"/>
      <c r="BJ187" s="428"/>
      <c r="BK187" s="428"/>
      <c r="BL187" s="813"/>
      <c r="BM187" s="816"/>
      <c r="BN187" s="427"/>
      <c r="BO187" s="432"/>
      <c r="BP187" s="432"/>
      <c r="BQ187" s="432"/>
      <c r="BR187" s="432"/>
      <c r="BS187" s="432"/>
      <c r="BT187" s="432"/>
      <c r="BU187" s="429"/>
      <c r="BV187" s="430"/>
      <c r="BW187" s="430"/>
      <c r="BX187" s="430"/>
      <c r="BY187" s="430"/>
      <c r="BZ187" s="430"/>
      <c r="CA187" s="430"/>
      <c r="CB187" s="430"/>
      <c r="CC187" s="431"/>
    </row>
    <row r="188" spans="1:81" s="58" customFormat="1" ht="40.200000000000003" customHeight="1" x14ac:dyDescent="0.3">
      <c r="A188" s="34"/>
      <c r="B188" s="982"/>
      <c r="C188" s="895"/>
      <c r="D188" s="872"/>
      <c r="E188" s="852"/>
      <c r="F188" s="852"/>
      <c r="G188" s="852"/>
      <c r="H188" s="852"/>
      <c r="I188" s="852"/>
      <c r="J188" s="813"/>
      <c r="K188" s="969"/>
      <c r="L188" s="858"/>
      <c r="M188" s="972"/>
      <c r="N188" s="975"/>
      <c r="O188" s="840"/>
      <c r="P188" s="864"/>
      <c r="Q188" s="867"/>
      <c r="R188" s="813"/>
      <c r="S188" s="461" t="s">
        <v>4651</v>
      </c>
      <c r="T188" s="393" t="s">
        <v>3822</v>
      </c>
      <c r="U188" s="393" t="s">
        <v>3827</v>
      </c>
      <c r="V188" s="393"/>
      <c r="W188" s="461" t="s">
        <v>4652</v>
      </c>
      <c r="X188" s="259">
        <v>44942</v>
      </c>
      <c r="Y188" s="259">
        <v>45016</v>
      </c>
      <c r="Z188" s="259"/>
      <c r="AA188" s="259"/>
      <c r="AB188" s="813"/>
      <c r="AC188" s="828"/>
      <c r="AD188" s="427"/>
      <c r="AE188" s="427"/>
      <c r="AF188" s="427"/>
      <c r="AG188" s="427"/>
      <c r="AH188" s="427"/>
      <c r="AI188" s="427"/>
      <c r="AJ188" s="427"/>
      <c r="AK188" s="813"/>
      <c r="AL188" s="831"/>
      <c r="AM188" s="427"/>
      <c r="AN188" s="428"/>
      <c r="AO188" s="428"/>
      <c r="AP188" s="428"/>
      <c r="AQ188" s="428"/>
      <c r="AR188" s="428"/>
      <c r="AS188" s="428"/>
      <c r="AT188" s="813"/>
      <c r="AU188" s="834"/>
      <c r="AV188" s="427"/>
      <c r="AW188" s="428"/>
      <c r="AX188" s="428"/>
      <c r="AY188" s="428"/>
      <c r="AZ188" s="428"/>
      <c r="BA188" s="428"/>
      <c r="BB188" s="428"/>
      <c r="BC188" s="813"/>
      <c r="BD188" s="810"/>
      <c r="BE188" s="427"/>
      <c r="BF188" s="428"/>
      <c r="BG188" s="428"/>
      <c r="BH188" s="428"/>
      <c r="BI188" s="428"/>
      <c r="BJ188" s="428"/>
      <c r="BK188" s="428"/>
      <c r="BL188" s="813"/>
      <c r="BM188" s="816"/>
      <c r="BN188" s="427"/>
      <c r="BO188" s="432"/>
      <c r="BP188" s="432"/>
      <c r="BQ188" s="432"/>
      <c r="BR188" s="432"/>
      <c r="BS188" s="432"/>
      <c r="BT188" s="432"/>
      <c r="BU188" s="429"/>
      <c r="BV188" s="430"/>
      <c r="BW188" s="430"/>
      <c r="BX188" s="430"/>
      <c r="BY188" s="430"/>
      <c r="BZ188" s="430"/>
      <c r="CA188" s="430"/>
      <c r="CB188" s="430"/>
      <c r="CC188" s="431"/>
    </row>
    <row r="189" spans="1:81" s="58" customFormat="1" ht="40.200000000000003" customHeight="1" x14ac:dyDescent="0.3">
      <c r="A189" s="34"/>
      <c r="B189" s="982"/>
      <c r="C189" s="895"/>
      <c r="D189" s="872"/>
      <c r="E189" s="852"/>
      <c r="F189" s="852"/>
      <c r="G189" s="852"/>
      <c r="H189" s="852"/>
      <c r="I189" s="852"/>
      <c r="J189" s="813"/>
      <c r="K189" s="969"/>
      <c r="L189" s="858"/>
      <c r="M189" s="972"/>
      <c r="N189" s="975"/>
      <c r="O189" s="840"/>
      <c r="P189" s="864"/>
      <c r="Q189" s="867"/>
      <c r="R189" s="813"/>
      <c r="S189" s="461" t="s">
        <v>4653</v>
      </c>
      <c r="T189" s="393" t="s">
        <v>3822</v>
      </c>
      <c r="U189" s="393" t="s">
        <v>3827</v>
      </c>
      <c r="V189" s="393"/>
      <c r="W189" s="461" t="s">
        <v>4654</v>
      </c>
      <c r="X189" s="259">
        <v>45026</v>
      </c>
      <c r="Y189" s="259">
        <v>45229</v>
      </c>
      <c r="Z189" s="259"/>
      <c r="AA189" s="259"/>
      <c r="AB189" s="813"/>
      <c r="AC189" s="828"/>
      <c r="AD189" s="427"/>
      <c r="AE189" s="427"/>
      <c r="AF189" s="427"/>
      <c r="AG189" s="427"/>
      <c r="AH189" s="427"/>
      <c r="AI189" s="427"/>
      <c r="AJ189" s="427"/>
      <c r="AK189" s="813"/>
      <c r="AL189" s="831"/>
      <c r="AM189" s="427"/>
      <c r="AN189" s="428"/>
      <c r="AO189" s="428"/>
      <c r="AP189" s="428"/>
      <c r="AQ189" s="428"/>
      <c r="AR189" s="428"/>
      <c r="AS189" s="428"/>
      <c r="AT189" s="813"/>
      <c r="AU189" s="834"/>
      <c r="AV189" s="427"/>
      <c r="AW189" s="428"/>
      <c r="AX189" s="428"/>
      <c r="AY189" s="428"/>
      <c r="AZ189" s="428"/>
      <c r="BA189" s="428"/>
      <c r="BB189" s="428"/>
      <c r="BC189" s="813"/>
      <c r="BD189" s="810"/>
      <c r="BE189" s="427"/>
      <c r="BF189" s="428"/>
      <c r="BG189" s="428"/>
      <c r="BH189" s="428"/>
      <c r="BI189" s="428"/>
      <c r="BJ189" s="428"/>
      <c r="BK189" s="428"/>
      <c r="BL189" s="813"/>
      <c r="BM189" s="816"/>
      <c r="BN189" s="427"/>
      <c r="BO189" s="432"/>
      <c r="BP189" s="432"/>
      <c r="BQ189" s="432"/>
      <c r="BR189" s="432"/>
      <c r="BS189" s="432"/>
      <c r="BT189" s="432"/>
      <c r="BU189" s="429"/>
      <c r="BV189" s="430"/>
      <c r="BW189" s="430"/>
      <c r="BX189" s="430"/>
      <c r="BY189" s="430"/>
      <c r="BZ189" s="430"/>
      <c r="CA189" s="430"/>
      <c r="CB189" s="430"/>
      <c r="CC189" s="431"/>
    </row>
    <row r="190" spans="1:81" s="58" customFormat="1" ht="40.200000000000003" customHeight="1" x14ac:dyDescent="0.3">
      <c r="A190" s="34"/>
      <c r="B190" s="982"/>
      <c r="C190" s="895"/>
      <c r="D190" s="872"/>
      <c r="E190" s="852"/>
      <c r="F190" s="852"/>
      <c r="G190" s="852"/>
      <c r="H190" s="852"/>
      <c r="I190" s="852"/>
      <c r="J190" s="813"/>
      <c r="K190" s="969"/>
      <c r="L190" s="858"/>
      <c r="M190" s="972"/>
      <c r="N190" s="975"/>
      <c r="O190" s="840"/>
      <c r="P190" s="864"/>
      <c r="Q190" s="867"/>
      <c r="R190" s="813"/>
      <c r="S190" s="461" t="s">
        <v>4655</v>
      </c>
      <c r="T190" s="393" t="s">
        <v>3822</v>
      </c>
      <c r="U190" s="393" t="s">
        <v>3827</v>
      </c>
      <c r="V190" s="393"/>
      <c r="W190" s="461" t="s">
        <v>4656</v>
      </c>
      <c r="X190" s="259">
        <v>45026</v>
      </c>
      <c r="Y190" s="259">
        <v>45030</v>
      </c>
      <c r="Z190" s="259"/>
      <c r="AA190" s="259"/>
      <c r="AB190" s="813"/>
      <c r="AC190" s="828"/>
      <c r="AD190" s="427"/>
      <c r="AE190" s="427"/>
      <c r="AF190" s="427"/>
      <c r="AG190" s="427"/>
      <c r="AH190" s="427"/>
      <c r="AI190" s="427"/>
      <c r="AJ190" s="427"/>
      <c r="AK190" s="813"/>
      <c r="AL190" s="831"/>
      <c r="AM190" s="427"/>
      <c r="AN190" s="428"/>
      <c r="AO190" s="428"/>
      <c r="AP190" s="428"/>
      <c r="AQ190" s="428"/>
      <c r="AR190" s="428"/>
      <c r="AS190" s="428"/>
      <c r="AT190" s="813"/>
      <c r="AU190" s="834"/>
      <c r="AV190" s="427"/>
      <c r="AW190" s="428"/>
      <c r="AX190" s="428"/>
      <c r="AY190" s="428"/>
      <c r="AZ190" s="428"/>
      <c r="BA190" s="428"/>
      <c r="BB190" s="428"/>
      <c r="BC190" s="813"/>
      <c r="BD190" s="810"/>
      <c r="BE190" s="427"/>
      <c r="BF190" s="428"/>
      <c r="BG190" s="428"/>
      <c r="BH190" s="428"/>
      <c r="BI190" s="428"/>
      <c r="BJ190" s="428"/>
      <c r="BK190" s="428"/>
      <c r="BL190" s="813"/>
      <c r="BM190" s="816"/>
      <c r="BN190" s="427"/>
      <c r="BO190" s="432"/>
      <c r="BP190" s="432"/>
      <c r="BQ190" s="432"/>
      <c r="BR190" s="432"/>
      <c r="BS190" s="432"/>
      <c r="BT190" s="432"/>
      <c r="BU190" s="429"/>
      <c r="BV190" s="430"/>
      <c r="BW190" s="430"/>
      <c r="BX190" s="430"/>
      <c r="BY190" s="430"/>
      <c r="BZ190" s="430"/>
      <c r="CA190" s="430"/>
      <c r="CB190" s="430"/>
      <c r="CC190" s="431"/>
    </row>
    <row r="191" spans="1:81" s="58" customFormat="1" ht="40.200000000000003" customHeight="1" x14ac:dyDescent="0.3">
      <c r="A191" s="34"/>
      <c r="B191" s="982"/>
      <c r="C191" s="895"/>
      <c r="D191" s="872"/>
      <c r="E191" s="852"/>
      <c r="F191" s="852"/>
      <c r="G191" s="852"/>
      <c r="H191" s="852"/>
      <c r="I191" s="852"/>
      <c r="J191" s="813"/>
      <c r="K191" s="969"/>
      <c r="L191" s="858"/>
      <c r="M191" s="972"/>
      <c r="N191" s="975"/>
      <c r="O191" s="840"/>
      <c r="P191" s="864"/>
      <c r="Q191" s="867"/>
      <c r="R191" s="813"/>
      <c r="S191" s="461" t="s">
        <v>4657</v>
      </c>
      <c r="T191" s="393" t="s">
        <v>3822</v>
      </c>
      <c r="U191" s="393" t="s">
        <v>3827</v>
      </c>
      <c r="V191" s="393"/>
      <c r="W191" s="461" t="s">
        <v>4658</v>
      </c>
      <c r="X191" s="259">
        <v>44936</v>
      </c>
      <c r="Y191" s="259">
        <v>45244</v>
      </c>
      <c r="Z191" s="259"/>
      <c r="AA191" s="259"/>
      <c r="AB191" s="813"/>
      <c r="AC191" s="828"/>
      <c r="AD191" s="427"/>
      <c r="AE191" s="427"/>
      <c r="AF191" s="427"/>
      <c r="AG191" s="427"/>
      <c r="AH191" s="427"/>
      <c r="AI191" s="427"/>
      <c r="AJ191" s="427"/>
      <c r="AK191" s="813"/>
      <c r="AL191" s="831"/>
      <c r="AM191" s="427"/>
      <c r="AN191" s="428"/>
      <c r="AO191" s="428"/>
      <c r="AP191" s="428"/>
      <c r="AQ191" s="428"/>
      <c r="AR191" s="428"/>
      <c r="AS191" s="428"/>
      <c r="AT191" s="813"/>
      <c r="AU191" s="834"/>
      <c r="AV191" s="427"/>
      <c r="AW191" s="428"/>
      <c r="AX191" s="428"/>
      <c r="AY191" s="428"/>
      <c r="AZ191" s="428"/>
      <c r="BA191" s="428"/>
      <c r="BB191" s="428"/>
      <c r="BC191" s="813"/>
      <c r="BD191" s="810"/>
      <c r="BE191" s="427"/>
      <c r="BF191" s="428"/>
      <c r="BG191" s="428"/>
      <c r="BH191" s="428"/>
      <c r="BI191" s="428"/>
      <c r="BJ191" s="428"/>
      <c r="BK191" s="428"/>
      <c r="BL191" s="813"/>
      <c r="BM191" s="816"/>
      <c r="BN191" s="427"/>
      <c r="BO191" s="432"/>
      <c r="BP191" s="432"/>
      <c r="BQ191" s="432"/>
      <c r="BR191" s="432"/>
      <c r="BS191" s="432"/>
      <c r="BT191" s="432"/>
      <c r="BU191" s="429"/>
      <c r="BV191" s="430"/>
      <c r="BW191" s="430"/>
      <c r="BX191" s="430"/>
      <c r="BY191" s="430"/>
      <c r="BZ191" s="430"/>
      <c r="CA191" s="430"/>
      <c r="CB191" s="430"/>
      <c r="CC191" s="431"/>
    </row>
    <row r="192" spans="1:81" s="58" customFormat="1" ht="40.200000000000003" customHeight="1" x14ac:dyDescent="0.3">
      <c r="A192" s="34"/>
      <c r="B192" s="982"/>
      <c r="C192" s="895"/>
      <c r="D192" s="872"/>
      <c r="E192" s="852"/>
      <c r="F192" s="852"/>
      <c r="G192" s="852"/>
      <c r="H192" s="852"/>
      <c r="I192" s="852"/>
      <c r="J192" s="813"/>
      <c r="K192" s="969"/>
      <c r="L192" s="858"/>
      <c r="M192" s="972"/>
      <c r="N192" s="975"/>
      <c r="O192" s="840"/>
      <c r="P192" s="864"/>
      <c r="Q192" s="867"/>
      <c r="R192" s="813"/>
      <c r="S192" s="461" t="s">
        <v>4659</v>
      </c>
      <c r="T192" s="393" t="s">
        <v>3822</v>
      </c>
      <c r="U192" s="393" t="s">
        <v>3827</v>
      </c>
      <c r="V192" s="393"/>
      <c r="W192" s="461" t="s">
        <v>4660</v>
      </c>
      <c r="X192" s="259">
        <v>44959</v>
      </c>
      <c r="Y192" s="259">
        <v>45244</v>
      </c>
      <c r="Z192" s="259"/>
      <c r="AA192" s="259"/>
      <c r="AB192" s="813"/>
      <c r="AC192" s="828"/>
      <c r="AD192" s="427"/>
      <c r="AE192" s="427"/>
      <c r="AF192" s="427"/>
      <c r="AG192" s="427"/>
      <c r="AH192" s="427"/>
      <c r="AI192" s="427"/>
      <c r="AJ192" s="427"/>
      <c r="AK192" s="813"/>
      <c r="AL192" s="831"/>
      <c r="AM192" s="427"/>
      <c r="AN192" s="428"/>
      <c r="AO192" s="428"/>
      <c r="AP192" s="428"/>
      <c r="AQ192" s="428"/>
      <c r="AR192" s="428"/>
      <c r="AS192" s="428"/>
      <c r="AT192" s="813"/>
      <c r="AU192" s="834"/>
      <c r="AV192" s="427"/>
      <c r="AW192" s="428"/>
      <c r="AX192" s="428"/>
      <c r="AY192" s="428"/>
      <c r="AZ192" s="428"/>
      <c r="BA192" s="428"/>
      <c r="BB192" s="428"/>
      <c r="BC192" s="813"/>
      <c r="BD192" s="810"/>
      <c r="BE192" s="427"/>
      <c r="BF192" s="428"/>
      <c r="BG192" s="428"/>
      <c r="BH192" s="428"/>
      <c r="BI192" s="428"/>
      <c r="BJ192" s="428"/>
      <c r="BK192" s="428"/>
      <c r="BL192" s="813"/>
      <c r="BM192" s="816"/>
      <c r="BN192" s="427"/>
      <c r="BO192" s="432"/>
      <c r="BP192" s="432"/>
      <c r="BQ192" s="432"/>
      <c r="BR192" s="432"/>
      <c r="BS192" s="432"/>
      <c r="BT192" s="432"/>
      <c r="BU192" s="429"/>
      <c r="BV192" s="430"/>
      <c r="BW192" s="430"/>
      <c r="BX192" s="430"/>
      <c r="BY192" s="430"/>
      <c r="BZ192" s="430"/>
      <c r="CA192" s="430"/>
      <c r="CB192" s="430"/>
      <c r="CC192" s="431"/>
    </row>
    <row r="193" spans="1:81" s="58" customFormat="1" ht="40.200000000000003" customHeight="1" x14ac:dyDescent="0.3">
      <c r="A193" s="34"/>
      <c r="B193" s="982"/>
      <c r="C193" s="895"/>
      <c r="D193" s="872"/>
      <c r="E193" s="852"/>
      <c r="F193" s="852"/>
      <c r="G193" s="852"/>
      <c r="H193" s="852"/>
      <c r="I193" s="852"/>
      <c r="J193" s="813"/>
      <c r="K193" s="969"/>
      <c r="L193" s="858"/>
      <c r="M193" s="972"/>
      <c r="N193" s="975"/>
      <c r="O193" s="840"/>
      <c r="P193" s="864"/>
      <c r="Q193" s="867"/>
      <c r="R193" s="813"/>
      <c r="S193" s="452" t="s">
        <v>4661</v>
      </c>
      <c r="T193" s="236" t="s">
        <v>3822</v>
      </c>
      <c r="U193" s="236" t="s">
        <v>3827</v>
      </c>
      <c r="V193" s="236"/>
      <c r="W193" s="452" t="s">
        <v>4662</v>
      </c>
      <c r="X193" s="31">
        <v>44936</v>
      </c>
      <c r="Y193" s="31">
        <v>45244</v>
      </c>
      <c r="Z193" s="31"/>
      <c r="AA193" s="31"/>
      <c r="AB193" s="813"/>
      <c r="AC193" s="828"/>
      <c r="AD193" s="51">
        <f t="shared" si="266"/>
        <v>0</v>
      </c>
      <c r="AE193" s="51">
        <f t="shared" si="266"/>
        <v>0</v>
      </c>
      <c r="AF193" s="51">
        <f t="shared" si="218"/>
        <v>0</v>
      </c>
      <c r="AG193" s="51">
        <f t="shared" si="218"/>
        <v>0</v>
      </c>
      <c r="AH193" s="51">
        <f t="shared" si="218"/>
        <v>0</v>
      </c>
      <c r="AI193" s="51">
        <f t="shared" si="218"/>
        <v>0</v>
      </c>
      <c r="AJ193" s="51">
        <f t="shared" si="218"/>
        <v>0</v>
      </c>
      <c r="AK193" s="813"/>
      <c r="AL193" s="831"/>
      <c r="AM193" s="51">
        <f t="shared" si="237"/>
        <v>0</v>
      </c>
      <c r="AN193" s="257"/>
      <c r="AO193" s="257"/>
      <c r="AP193" s="257"/>
      <c r="AQ193" s="257"/>
      <c r="AR193" s="257"/>
      <c r="AS193" s="257"/>
      <c r="AT193" s="813"/>
      <c r="AU193" s="834"/>
      <c r="AV193" s="51">
        <f t="shared" si="239"/>
        <v>0</v>
      </c>
      <c r="AW193" s="257"/>
      <c r="AX193" s="257"/>
      <c r="AY193" s="257"/>
      <c r="AZ193" s="257"/>
      <c r="BA193" s="257"/>
      <c r="BB193" s="257"/>
      <c r="BC193" s="813"/>
      <c r="BD193" s="810"/>
      <c r="BE193" s="51">
        <f t="shared" si="250"/>
        <v>0</v>
      </c>
      <c r="BF193" s="257"/>
      <c r="BG193" s="257"/>
      <c r="BH193" s="257"/>
      <c r="BI193" s="257"/>
      <c r="BJ193" s="257"/>
      <c r="BK193" s="257"/>
      <c r="BL193" s="813"/>
      <c r="BM193" s="816"/>
      <c r="BN193" s="51">
        <f t="shared" si="251"/>
        <v>0</v>
      </c>
      <c r="BO193" s="257"/>
      <c r="BP193" s="257"/>
      <c r="BQ193" s="257"/>
      <c r="BR193" s="257"/>
      <c r="BS193" s="257"/>
      <c r="BT193" s="257"/>
      <c r="BU193" s="821"/>
      <c r="BV193" s="822"/>
      <c r="BW193" s="822"/>
      <c r="BX193" s="822"/>
      <c r="BY193" s="822"/>
      <c r="BZ193" s="822"/>
      <c r="CA193" s="822"/>
      <c r="CB193" s="822"/>
      <c r="CC193" s="823"/>
    </row>
    <row r="194" spans="1:81" s="58" customFormat="1" ht="40.200000000000003" customHeight="1" x14ac:dyDescent="0.3">
      <c r="A194" s="34"/>
      <c r="B194" s="982"/>
      <c r="C194" s="895"/>
      <c r="D194" s="872"/>
      <c r="E194" s="852"/>
      <c r="F194" s="852"/>
      <c r="G194" s="852"/>
      <c r="H194" s="852"/>
      <c r="I194" s="852"/>
      <c r="J194" s="813"/>
      <c r="K194" s="969"/>
      <c r="L194" s="858"/>
      <c r="M194" s="972"/>
      <c r="N194" s="975"/>
      <c r="O194" s="840"/>
      <c r="P194" s="864"/>
      <c r="Q194" s="867"/>
      <c r="R194" s="813"/>
      <c r="S194" s="452" t="s">
        <v>4663</v>
      </c>
      <c r="T194" s="236" t="s">
        <v>3822</v>
      </c>
      <c r="U194" s="236" t="s">
        <v>3827</v>
      </c>
      <c r="V194" s="236" t="s">
        <v>3831</v>
      </c>
      <c r="W194" s="452" t="s">
        <v>4664</v>
      </c>
      <c r="X194" s="31">
        <v>44936</v>
      </c>
      <c r="Y194" s="31">
        <v>45244</v>
      </c>
      <c r="Z194" s="31"/>
      <c r="AA194" s="31"/>
      <c r="AB194" s="813"/>
      <c r="AC194" s="828"/>
      <c r="AD194" s="51">
        <f t="shared" si="266"/>
        <v>0</v>
      </c>
      <c r="AE194" s="51">
        <f t="shared" si="266"/>
        <v>0</v>
      </c>
      <c r="AF194" s="51">
        <f t="shared" si="218"/>
        <v>0</v>
      </c>
      <c r="AG194" s="51">
        <f t="shared" si="218"/>
        <v>0</v>
      </c>
      <c r="AH194" s="51">
        <f t="shared" si="218"/>
        <v>0</v>
      </c>
      <c r="AI194" s="51">
        <f t="shared" si="218"/>
        <v>0</v>
      </c>
      <c r="AJ194" s="51">
        <f t="shared" si="218"/>
        <v>0</v>
      </c>
      <c r="AK194" s="813"/>
      <c r="AL194" s="831"/>
      <c r="AM194" s="51">
        <f t="shared" si="237"/>
        <v>0</v>
      </c>
      <c r="AN194" s="257"/>
      <c r="AO194" s="257"/>
      <c r="AP194" s="257"/>
      <c r="AQ194" s="257"/>
      <c r="AR194" s="257"/>
      <c r="AS194" s="257"/>
      <c r="AT194" s="813"/>
      <c r="AU194" s="834"/>
      <c r="AV194" s="51">
        <f t="shared" si="239"/>
        <v>0</v>
      </c>
      <c r="AW194" s="257"/>
      <c r="AX194" s="257"/>
      <c r="AY194" s="257"/>
      <c r="AZ194" s="257"/>
      <c r="BA194" s="257"/>
      <c r="BB194" s="257"/>
      <c r="BC194" s="813"/>
      <c r="BD194" s="810"/>
      <c r="BE194" s="51">
        <f t="shared" si="250"/>
        <v>0</v>
      </c>
      <c r="BF194" s="257"/>
      <c r="BG194" s="257"/>
      <c r="BH194" s="257"/>
      <c r="BI194" s="257"/>
      <c r="BJ194" s="257"/>
      <c r="BK194" s="257"/>
      <c r="BL194" s="813"/>
      <c r="BM194" s="816"/>
      <c r="BN194" s="51">
        <f t="shared" si="251"/>
        <v>0</v>
      </c>
      <c r="BO194" s="257"/>
      <c r="BP194" s="257"/>
      <c r="BQ194" s="257"/>
      <c r="BR194" s="257"/>
      <c r="BS194" s="257"/>
      <c r="BT194" s="257"/>
      <c r="BU194" s="821"/>
      <c r="BV194" s="822"/>
      <c r="BW194" s="822"/>
      <c r="BX194" s="822"/>
      <c r="BY194" s="822"/>
      <c r="BZ194" s="822"/>
      <c r="CA194" s="822"/>
      <c r="CB194" s="822"/>
      <c r="CC194" s="823"/>
    </row>
    <row r="195" spans="1:81" s="58" customFormat="1" ht="40.200000000000003" customHeight="1" thickBot="1" x14ac:dyDescent="0.35">
      <c r="A195" s="34"/>
      <c r="B195" s="982"/>
      <c r="C195" s="895"/>
      <c r="D195" s="873"/>
      <c r="E195" s="853"/>
      <c r="F195" s="853"/>
      <c r="G195" s="853"/>
      <c r="H195" s="853"/>
      <c r="I195" s="853"/>
      <c r="J195" s="814"/>
      <c r="K195" s="970"/>
      <c r="L195" s="971"/>
      <c r="M195" s="973"/>
      <c r="N195" s="976"/>
      <c r="O195" s="841"/>
      <c r="P195" s="865"/>
      <c r="Q195" s="874"/>
      <c r="R195" s="814"/>
      <c r="S195" s="462" t="s">
        <v>4645</v>
      </c>
      <c r="T195" s="237" t="s">
        <v>3822</v>
      </c>
      <c r="U195" s="237" t="s">
        <v>3827</v>
      </c>
      <c r="V195" s="237" t="s">
        <v>3831</v>
      </c>
      <c r="W195" s="462" t="s">
        <v>4665</v>
      </c>
      <c r="X195" s="260">
        <v>44578</v>
      </c>
      <c r="Y195" s="260">
        <v>44891</v>
      </c>
      <c r="Z195" s="260"/>
      <c r="AA195" s="260"/>
      <c r="AB195" s="814"/>
      <c r="AC195" s="829"/>
      <c r="AD195" s="46">
        <f t="shared" si="266"/>
        <v>0</v>
      </c>
      <c r="AE195" s="46">
        <f t="shared" si="266"/>
        <v>0</v>
      </c>
      <c r="AF195" s="46">
        <f t="shared" si="218"/>
        <v>0</v>
      </c>
      <c r="AG195" s="46">
        <f t="shared" si="218"/>
        <v>0</v>
      </c>
      <c r="AH195" s="46">
        <f t="shared" si="218"/>
        <v>0</v>
      </c>
      <c r="AI195" s="46">
        <f t="shared" si="218"/>
        <v>0</v>
      </c>
      <c r="AJ195" s="46">
        <f t="shared" si="218"/>
        <v>0</v>
      </c>
      <c r="AK195" s="814"/>
      <c r="AL195" s="832"/>
      <c r="AM195" s="46">
        <f t="shared" si="237"/>
        <v>0</v>
      </c>
      <c r="AN195" s="49"/>
      <c r="AO195" s="49"/>
      <c r="AP195" s="49"/>
      <c r="AQ195" s="49"/>
      <c r="AR195" s="49"/>
      <c r="AS195" s="49"/>
      <c r="AT195" s="814"/>
      <c r="AU195" s="835"/>
      <c r="AV195" s="46">
        <f t="shared" si="239"/>
        <v>0</v>
      </c>
      <c r="AW195" s="49"/>
      <c r="AX195" s="49"/>
      <c r="AY195" s="49"/>
      <c r="AZ195" s="49"/>
      <c r="BA195" s="49"/>
      <c r="BB195" s="49"/>
      <c r="BC195" s="814"/>
      <c r="BD195" s="811"/>
      <c r="BE195" s="46">
        <f t="shared" si="250"/>
        <v>0</v>
      </c>
      <c r="BF195" s="49"/>
      <c r="BG195" s="49"/>
      <c r="BH195" s="49"/>
      <c r="BI195" s="49"/>
      <c r="BJ195" s="49"/>
      <c r="BK195" s="49"/>
      <c r="BL195" s="814"/>
      <c r="BM195" s="817"/>
      <c r="BN195" s="46">
        <f t="shared" si="251"/>
        <v>0</v>
      </c>
      <c r="BO195" s="49"/>
      <c r="BP195" s="49"/>
      <c r="BQ195" s="49"/>
      <c r="BR195" s="49"/>
      <c r="BS195" s="49"/>
      <c r="BT195" s="49"/>
      <c r="BU195" s="824"/>
      <c r="BV195" s="825"/>
      <c r="BW195" s="825"/>
      <c r="BX195" s="825"/>
      <c r="BY195" s="825"/>
      <c r="BZ195" s="825"/>
      <c r="CA195" s="825"/>
      <c r="CB195" s="825"/>
      <c r="CC195" s="826"/>
    </row>
    <row r="196" spans="1:81" s="58" customFormat="1" ht="40.200000000000003" customHeight="1" thickTop="1" x14ac:dyDescent="0.3">
      <c r="A196" s="34"/>
      <c r="B196" s="982"/>
      <c r="C196" s="895"/>
      <c r="D196" s="871">
        <v>2201</v>
      </c>
      <c r="E196" s="851" t="s">
        <v>3922</v>
      </c>
      <c r="F196" s="851">
        <v>2201071</v>
      </c>
      <c r="G196" s="851" t="s">
        <v>4403</v>
      </c>
      <c r="H196" s="851" t="s">
        <v>4532</v>
      </c>
      <c r="I196" s="851">
        <v>2022004540031</v>
      </c>
      <c r="J196" s="812">
        <v>38</v>
      </c>
      <c r="K196" s="854" t="str">
        <f>+[2]Metas!K44</f>
        <v>% de establecimientos educativos implementando normas técnicas curriculares actualizadas</v>
      </c>
      <c r="L196" s="858">
        <v>50</v>
      </c>
      <c r="M196" s="861">
        <f>SUM(N196:Q199)</f>
        <v>50</v>
      </c>
      <c r="N196" s="836">
        <v>15</v>
      </c>
      <c r="O196" s="839"/>
      <c r="P196" s="863"/>
      <c r="Q196" s="866">
        <v>35</v>
      </c>
      <c r="R196" s="812">
        <f t="shared" ref="R196" si="280">+$J196</f>
        <v>38</v>
      </c>
      <c r="S196" s="460" t="s">
        <v>4666</v>
      </c>
      <c r="T196" s="235" t="s">
        <v>3822</v>
      </c>
      <c r="U196" s="235" t="s">
        <v>3827</v>
      </c>
      <c r="V196" s="235"/>
      <c r="W196" s="460" t="s">
        <v>4667</v>
      </c>
      <c r="X196" s="256">
        <v>44593</v>
      </c>
      <c r="Y196" s="256">
        <v>44607</v>
      </c>
      <c r="Z196" s="256"/>
      <c r="AA196" s="256"/>
      <c r="AB196" s="812">
        <f t="shared" si="274"/>
        <v>38</v>
      </c>
      <c r="AC196" s="827">
        <f t="shared" ref="AC196" si="281">+L196</f>
        <v>50</v>
      </c>
      <c r="AD196" s="44">
        <v>25</v>
      </c>
      <c r="AE196" s="44">
        <v>25</v>
      </c>
      <c r="AF196" s="44">
        <f t="shared" si="218"/>
        <v>0</v>
      </c>
      <c r="AG196" s="44">
        <f t="shared" si="218"/>
        <v>0</v>
      </c>
      <c r="AH196" s="44">
        <f t="shared" si="218"/>
        <v>0</v>
      </c>
      <c r="AI196" s="44">
        <f t="shared" si="218"/>
        <v>0</v>
      </c>
      <c r="AJ196" s="44">
        <f t="shared" si="218"/>
        <v>0</v>
      </c>
      <c r="AK196" s="812">
        <f t="shared" si="276"/>
        <v>38</v>
      </c>
      <c r="AL196" s="830">
        <f>+N196</f>
        <v>15</v>
      </c>
      <c r="AM196" s="44">
        <f t="shared" si="237"/>
        <v>0</v>
      </c>
      <c r="AN196" s="47"/>
      <c r="AO196" s="47"/>
      <c r="AP196" s="47"/>
      <c r="AQ196" s="47"/>
      <c r="AR196" s="47"/>
      <c r="AS196" s="47"/>
      <c r="AT196" s="812">
        <f t="shared" si="277"/>
        <v>38</v>
      </c>
      <c r="AU196" s="833">
        <f>+O196</f>
        <v>0</v>
      </c>
      <c r="AV196" s="44">
        <f t="shared" si="239"/>
        <v>0</v>
      </c>
      <c r="AW196" s="47"/>
      <c r="AX196" s="47"/>
      <c r="AY196" s="47"/>
      <c r="AZ196" s="47"/>
      <c r="BA196" s="47"/>
      <c r="BB196" s="47"/>
      <c r="BC196" s="812">
        <f t="shared" si="278"/>
        <v>38</v>
      </c>
      <c r="BD196" s="809">
        <f>+P196</f>
        <v>0</v>
      </c>
      <c r="BE196" s="44">
        <f t="shared" si="250"/>
        <v>0</v>
      </c>
      <c r="BF196" s="47"/>
      <c r="BG196" s="47"/>
      <c r="BH196" s="47"/>
      <c r="BI196" s="47"/>
      <c r="BJ196" s="47"/>
      <c r="BK196" s="47"/>
      <c r="BL196" s="812">
        <f t="shared" si="279"/>
        <v>38</v>
      </c>
      <c r="BM196" s="815">
        <f>+Q196</f>
        <v>35</v>
      </c>
      <c r="BN196" s="44">
        <f t="shared" si="251"/>
        <v>25</v>
      </c>
      <c r="BO196" s="432">
        <v>25</v>
      </c>
      <c r="BP196" s="432"/>
      <c r="BQ196" s="432"/>
      <c r="BR196" s="432"/>
      <c r="BS196" s="432"/>
      <c r="BT196" s="432"/>
      <c r="BU196" s="818"/>
      <c r="BV196" s="819"/>
      <c r="BW196" s="819"/>
      <c r="BX196" s="819"/>
      <c r="BY196" s="819"/>
      <c r="BZ196" s="819"/>
      <c r="CA196" s="819"/>
      <c r="CB196" s="819"/>
      <c r="CC196" s="820"/>
    </row>
    <row r="197" spans="1:81" s="58" customFormat="1" ht="40.200000000000003" customHeight="1" x14ac:dyDescent="0.3">
      <c r="A197" s="34"/>
      <c r="B197" s="982"/>
      <c r="C197" s="895"/>
      <c r="D197" s="872"/>
      <c r="E197" s="852"/>
      <c r="F197" s="852"/>
      <c r="G197" s="852"/>
      <c r="H197" s="852"/>
      <c r="I197" s="852"/>
      <c r="J197" s="813"/>
      <c r="K197" s="855"/>
      <c r="L197" s="858"/>
      <c r="M197" s="861"/>
      <c r="N197" s="837"/>
      <c r="O197" s="840"/>
      <c r="P197" s="864"/>
      <c r="Q197" s="867"/>
      <c r="R197" s="813"/>
      <c r="S197" s="452" t="s">
        <v>4668</v>
      </c>
      <c r="T197" s="236" t="s">
        <v>3822</v>
      </c>
      <c r="U197" s="236" t="s">
        <v>3827</v>
      </c>
      <c r="V197" s="236"/>
      <c r="W197" s="452" t="s">
        <v>4669</v>
      </c>
      <c r="X197" s="31">
        <v>44607</v>
      </c>
      <c r="Y197" s="31">
        <v>44876</v>
      </c>
      <c r="Z197" s="31"/>
      <c r="AA197" s="31"/>
      <c r="AB197" s="813"/>
      <c r="AC197" s="828"/>
      <c r="AD197" s="51">
        <f t="shared" si="266"/>
        <v>0</v>
      </c>
      <c r="AE197" s="51">
        <f t="shared" si="266"/>
        <v>0</v>
      </c>
      <c r="AF197" s="51">
        <f t="shared" si="218"/>
        <v>0</v>
      </c>
      <c r="AG197" s="51">
        <f t="shared" si="218"/>
        <v>0</v>
      </c>
      <c r="AH197" s="51">
        <f t="shared" si="218"/>
        <v>0</v>
      </c>
      <c r="AI197" s="51">
        <f t="shared" si="218"/>
        <v>0</v>
      </c>
      <c r="AJ197" s="51">
        <f t="shared" si="218"/>
        <v>0</v>
      </c>
      <c r="AK197" s="813"/>
      <c r="AL197" s="831"/>
      <c r="AM197" s="51">
        <f t="shared" si="237"/>
        <v>0</v>
      </c>
      <c r="AN197" s="257"/>
      <c r="AO197" s="257"/>
      <c r="AP197" s="257"/>
      <c r="AQ197" s="257"/>
      <c r="AR197" s="257"/>
      <c r="AS197" s="257"/>
      <c r="AT197" s="813"/>
      <c r="AU197" s="834"/>
      <c r="AV197" s="51">
        <f t="shared" si="239"/>
        <v>0</v>
      </c>
      <c r="AW197" s="257"/>
      <c r="AX197" s="257"/>
      <c r="AY197" s="257"/>
      <c r="AZ197" s="257"/>
      <c r="BA197" s="257"/>
      <c r="BB197" s="257"/>
      <c r="BC197" s="813"/>
      <c r="BD197" s="810"/>
      <c r="BE197" s="51">
        <f t="shared" si="250"/>
        <v>0</v>
      </c>
      <c r="BF197" s="257"/>
      <c r="BG197" s="257"/>
      <c r="BH197" s="257"/>
      <c r="BI197" s="257"/>
      <c r="BJ197" s="257"/>
      <c r="BK197" s="257"/>
      <c r="BL197" s="813"/>
      <c r="BM197" s="816"/>
      <c r="BN197" s="51">
        <f t="shared" si="251"/>
        <v>0</v>
      </c>
      <c r="BO197" s="257"/>
      <c r="BP197" s="257"/>
      <c r="BQ197" s="257"/>
      <c r="BR197" s="257"/>
      <c r="BS197" s="257"/>
      <c r="BT197" s="257"/>
      <c r="BU197" s="821"/>
      <c r="BV197" s="822"/>
      <c r="BW197" s="822"/>
      <c r="BX197" s="822"/>
      <c r="BY197" s="822"/>
      <c r="BZ197" s="822"/>
      <c r="CA197" s="822"/>
      <c r="CB197" s="822"/>
      <c r="CC197" s="823"/>
    </row>
    <row r="198" spans="1:81" s="58" customFormat="1" ht="40.200000000000003" customHeight="1" x14ac:dyDescent="0.3">
      <c r="A198" s="34"/>
      <c r="B198" s="982"/>
      <c r="C198" s="895"/>
      <c r="D198" s="872"/>
      <c r="E198" s="852"/>
      <c r="F198" s="852"/>
      <c r="G198" s="852"/>
      <c r="H198" s="852"/>
      <c r="I198" s="852"/>
      <c r="J198" s="813"/>
      <c r="K198" s="855"/>
      <c r="L198" s="858"/>
      <c r="M198" s="861"/>
      <c r="N198" s="837"/>
      <c r="O198" s="840"/>
      <c r="P198" s="864"/>
      <c r="Q198" s="867"/>
      <c r="R198" s="813"/>
      <c r="S198" s="452" t="s">
        <v>4670</v>
      </c>
      <c r="T198" s="236" t="s">
        <v>3822</v>
      </c>
      <c r="U198" s="236" t="s">
        <v>3827</v>
      </c>
      <c r="V198" s="236" t="s">
        <v>3831</v>
      </c>
      <c r="W198" s="452" t="s">
        <v>4671</v>
      </c>
      <c r="X198" s="31">
        <v>44607</v>
      </c>
      <c r="Y198" s="31">
        <v>44876</v>
      </c>
      <c r="Z198" s="31"/>
      <c r="AA198" s="31"/>
      <c r="AB198" s="813"/>
      <c r="AC198" s="828"/>
      <c r="AD198" s="51">
        <f t="shared" si="266"/>
        <v>0</v>
      </c>
      <c r="AE198" s="51">
        <f t="shared" si="266"/>
        <v>0</v>
      </c>
      <c r="AF198" s="51">
        <f t="shared" si="218"/>
        <v>0</v>
      </c>
      <c r="AG198" s="51">
        <f t="shared" si="218"/>
        <v>0</v>
      </c>
      <c r="AH198" s="51">
        <f t="shared" si="218"/>
        <v>0</v>
      </c>
      <c r="AI198" s="51">
        <f t="shared" si="218"/>
        <v>0</v>
      </c>
      <c r="AJ198" s="51">
        <f t="shared" si="218"/>
        <v>0</v>
      </c>
      <c r="AK198" s="813"/>
      <c r="AL198" s="831"/>
      <c r="AM198" s="51">
        <f t="shared" si="237"/>
        <v>0</v>
      </c>
      <c r="AN198" s="257"/>
      <c r="AO198" s="257"/>
      <c r="AP198" s="257"/>
      <c r="AQ198" s="257"/>
      <c r="AR198" s="257"/>
      <c r="AS198" s="257"/>
      <c r="AT198" s="813"/>
      <c r="AU198" s="834"/>
      <c r="AV198" s="51">
        <f t="shared" si="239"/>
        <v>0</v>
      </c>
      <c r="AW198" s="257"/>
      <c r="AX198" s="257"/>
      <c r="AY198" s="257"/>
      <c r="AZ198" s="257"/>
      <c r="BA198" s="257"/>
      <c r="BB198" s="257"/>
      <c r="BC198" s="813"/>
      <c r="BD198" s="810"/>
      <c r="BE198" s="51">
        <f t="shared" si="250"/>
        <v>0</v>
      </c>
      <c r="BF198" s="257"/>
      <c r="BG198" s="257"/>
      <c r="BH198" s="257"/>
      <c r="BI198" s="257"/>
      <c r="BJ198" s="257"/>
      <c r="BK198" s="257"/>
      <c r="BL198" s="813"/>
      <c r="BM198" s="816"/>
      <c r="BN198" s="51">
        <f t="shared" si="251"/>
        <v>0</v>
      </c>
      <c r="BO198" s="257"/>
      <c r="BP198" s="257"/>
      <c r="BQ198" s="257"/>
      <c r="BR198" s="257"/>
      <c r="BS198" s="257"/>
      <c r="BT198" s="257"/>
      <c r="BU198" s="821"/>
      <c r="BV198" s="822"/>
      <c r="BW198" s="822"/>
      <c r="BX198" s="822"/>
      <c r="BY198" s="822"/>
      <c r="BZ198" s="822"/>
      <c r="CA198" s="822"/>
      <c r="CB198" s="822"/>
      <c r="CC198" s="823"/>
    </row>
    <row r="199" spans="1:81" s="58" customFormat="1" ht="40.200000000000003" customHeight="1" thickBot="1" x14ac:dyDescent="0.35">
      <c r="A199" s="34"/>
      <c r="B199" s="982"/>
      <c r="C199" s="896"/>
      <c r="D199" s="873"/>
      <c r="E199" s="853"/>
      <c r="F199" s="853"/>
      <c r="G199" s="853"/>
      <c r="H199" s="853"/>
      <c r="I199" s="853"/>
      <c r="J199" s="814"/>
      <c r="K199" s="856"/>
      <c r="L199" s="859"/>
      <c r="M199" s="862"/>
      <c r="N199" s="838"/>
      <c r="O199" s="841"/>
      <c r="P199" s="865"/>
      <c r="Q199" s="874"/>
      <c r="R199" s="814"/>
      <c r="S199" s="462" t="s">
        <v>4672</v>
      </c>
      <c r="T199" s="237" t="s">
        <v>3822</v>
      </c>
      <c r="U199" s="237" t="s">
        <v>3827</v>
      </c>
      <c r="V199" s="237" t="s">
        <v>3831</v>
      </c>
      <c r="W199" s="462" t="s">
        <v>4673</v>
      </c>
      <c r="X199" s="260">
        <v>44681</v>
      </c>
      <c r="Y199" s="260">
        <v>44834</v>
      </c>
      <c r="Z199" s="260"/>
      <c r="AA199" s="260"/>
      <c r="AB199" s="814"/>
      <c r="AC199" s="829"/>
      <c r="AD199" s="46">
        <f t="shared" si="266"/>
        <v>0</v>
      </c>
      <c r="AE199" s="46">
        <f t="shared" si="266"/>
        <v>0</v>
      </c>
      <c r="AF199" s="46">
        <f t="shared" si="218"/>
        <v>0</v>
      </c>
      <c r="AG199" s="46">
        <f t="shared" si="218"/>
        <v>0</v>
      </c>
      <c r="AH199" s="46">
        <f t="shared" si="218"/>
        <v>0</v>
      </c>
      <c r="AI199" s="46">
        <f t="shared" si="218"/>
        <v>0</v>
      </c>
      <c r="AJ199" s="46">
        <f t="shared" si="218"/>
        <v>0</v>
      </c>
      <c r="AK199" s="814"/>
      <c r="AL199" s="832"/>
      <c r="AM199" s="46">
        <f t="shared" si="237"/>
        <v>0</v>
      </c>
      <c r="AN199" s="49"/>
      <c r="AO199" s="49"/>
      <c r="AP199" s="49"/>
      <c r="AQ199" s="49"/>
      <c r="AR199" s="49"/>
      <c r="AS199" s="49"/>
      <c r="AT199" s="814"/>
      <c r="AU199" s="835"/>
      <c r="AV199" s="46">
        <f t="shared" si="239"/>
        <v>0</v>
      </c>
      <c r="AW199" s="49"/>
      <c r="AX199" s="49"/>
      <c r="AY199" s="49"/>
      <c r="AZ199" s="49"/>
      <c r="BA199" s="49"/>
      <c r="BB199" s="49"/>
      <c r="BC199" s="814"/>
      <c r="BD199" s="811"/>
      <c r="BE199" s="46">
        <f t="shared" si="250"/>
        <v>0</v>
      </c>
      <c r="BF199" s="49"/>
      <c r="BG199" s="49"/>
      <c r="BH199" s="49"/>
      <c r="BI199" s="49"/>
      <c r="BJ199" s="49"/>
      <c r="BK199" s="49"/>
      <c r="BL199" s="814"/>
      <c r="BM199" s="817"/>
      <c r="BN199" s="46">
        <f t="shared" si="251"/>
        <v>0</v>
      </c>
      <c r="BO199" s="49"/>
      <c r="BP199" s="49"/>
      <c r="BQ199" s="49"/>
      <c r="BR199" s="49"/>
      <c r="BS199" s="49"/>
      <c r="BT199" s="49"/>
      <c r="BU199" s="824"/>
      <c r="BV199" s="825"/>
      <c r="BW199" s="825"/>
      <c r="BX199" s="825"/>
      <c r="BY199" s="825"/>
      <c r="BZ199" s="825"/>
      <c r="CA199" s="825"/>
      <c r="CB199" s="825"/>
      <c r="CC199" s="826"/>
    </row>
    <row r="200" spans="1:81" s="58" customFormat="1" ht="40.200000000000003" customHeight="1" thickTop="1" x14ac:dyDescent="0.3">
      <c r="A200" s="34"/>
      <c r="B200" s="982"/>
      <c r="C200" s="894" t="s">
        <v>74</v>
      </c>
      <c r="D200" s="871">
        <v>2201</v>
      </c>
      <c r="E200" s="851" t="s">
        <v>3922</v>
      </c>
      <c r="F200" s="851"/>
      <c r="G200" s="851"/>
      <c r="H200" s="851"/>
      <c r="I200" s="851"/>
      <c r="J200" s="812">
        <v>39</v>
      </c>
      <c r="K200" s="854" t="str">
        <f>+[2]Metas!K45</f>
        <v>% municipios no certificados con establecimientos educativos que desarrollan procesos de investigación escolar</v>
      </c>
      <c r="L200" s="857">
        <v>70</v>
      </c>
      <c r="M200" s="860">
        <f>SUM(N200:Q203)</f>
        <v>70</v>
      </c>
      <c r="N200" s="836"/>
      <c r="O200" s="839"/>
      <c r="P200" s="863">
        <v>30</v>
      </c>
      <c r="Q200" s="866">
        <v>40</v>
      </c>
      <c r="R200" s="812">
        <f t="shared" ref="R200" si="282">+$J200</f>
        <v>39</v>
      </c>
      <c r="S200" s="231" t="s">
        <v>4674</v>
      </c>
      <c r="T200" s="235" t="s">
        <v>3822</v>
      </c>
      <c r="U200" s="235" t="s">
        <v>3827</v>
      </c>
      <c r="V200" s="235" t="s">
        <v>3831</v>
      </c>
      <c r="W200" s="39" t="s">
        <v>4476</v>
      </c>
      <c r="X200" s="31">
        <v>44977</v>
      </c>
      <c r="Y200" s="31">
        <v>44981</v>
      </c>
      <c r="Z200" s="256"/>
      <c r="AA200" s="256"/>
      <c r="AB200" s="812">
        <f t="shared" si="274"/>
        <v>39</v>
      </c>
      <c r="AC200" s="827">
        <f t="shared" ref="AC200" si="283">+L200</f>
        <v>70</v>
      </c>
      <c r="AD200" s="44">
        <f t="shared" si="266"/>
        <v>62</v>
      </c>
      <c r="AE200" s="44">
        <f t="shared" si="266"/>
        <v>0</v>
      </c>
      <c r="AF200" s="44">
        <f t="shared" si="218"/>
        <v>0</v>
      </c>
      <c r="AG200" s="44">
        <f t="shared" si="218"/>
        <v>62</v>
      </c>
      <c r="AH200" s="44">
        <f t="shared" si="218"/>
        <v>0</v>
      </c>
      <c r="AI200" s="44">
        <f t="shared" si="218"/>
        <v>0</v>
      </c>
      <c r="AJ200" s="44">
        <f t="shared" si="218"/>
        <v>0</v>
      </c>
      <c r="AK200" s="812">
        <f t="shared" si="276"/>
        <v>39</v>
      </c>
      <c r="AL200" s="830">
        <f>+N200</f>
        <v>0</v>
      </c>
      <c r="AM200" s="44">
        <f t="shared" si="237"/>
        <v>0</v>
      </c>
      <c r="AN200" s="47"/>
      <c r="AO200" s="47"/>
      <c r="AP200" s="47"/>
      <c r="AQ200" s="47"/>
      <c r="AR200" s="47"/>
      <c r="AS200" s="47"/>
      <c r="AT200" s="812">
        <f t="shared" si="277"/>
        <v>39</v>
      </c>
      <c r="AU200" s="833">
        <f>+O200</f>
        <v>0</v>
      </c>
      <c r="AV200" s="44">
        <f t="shared" si="239"/>
        <v>0</v>
      </c>
      <c r="AW200" s="47"/>
      <c r="AX200" s="47"/>
      <c r="AY200" s="47"/>
      <c r="AZ200" s="47"/>
      <c r="BA200" s="47"/>
      <c r="BB200" s="47"/>
      <c r="BC200" s="812">
        <f t="shared" si="278"/>
        <v>39</v>
      </c>
      <c r="BD200" s="809">
        <f>+P200</f>
        <v>30</v>
      </c>
      <c r="BE200" s="44">
        <f t="shared" si="250"/>
        <v>0</v>
      </c>
      <c r="BF200" s="47"/>
      <c r="BG200" s="47"/>
      <c r="BH200" s="47"/>
      <c r="BI200" s="47"/>
      <c r="BJ200" s="47"/>
      <c r="BK200" s="47"/>
      <c r="BL200" s="812">
        <f t="shared" si="279"/>
        <v>39</v>
      </c>
      <c r="BM200" s="815">
        <f>+Q200</f>
        <v>40</v>
      </c>
      <c r="BN200" s="44">
        <f t="shared" si="251"/>
        <v>62</v>
      </c>
      <c r="BO200" s="432"/>
      <c r="BP200" s="432"/>
      <c r="BQ200" s="432">
        <v>62</v>
      </c>
      <c r="BR200" s="432"/>
      <c r="BS200" s="432"/>
      <c r="BT200" s="432"/>
      <c r="BU200" s="818"/>
      <c r="BV200" s="819"/>
      <c r="BW200" s="819"/>
      <c r="BX200" s="819"/>
      <c r="BY200" s="819"/>
      <c r="BZ200" s="819"/>
      <c r="CA200" s="819"/>
      <c r="CB200" s="819"/>
      <c r="CC200" s="820"/>
    </row>
    <row r="201" spans="1:81" s="58" customFormat="1" ht="40.200000000000003" customHeight="1" x14ac:dyDescent="0.3">
      <c r="A201" s="34"/>
      <c r="B201" s="982"/>
      <c r="C201" s="895"/>
      <c r="D201" s="872"/>
      <c r="E201" s="852"/>
      <c r="F201" s="852"/>
      <c r="G201" s="852"/>
      <c r="H201" s="852"/>
      <c r="I201" s="852"/>
      <c r="J201" s="813"/>
      <c r="K201" s="855"/>
      <c r="L201" s="858"/>
      <c r="M201" s="861"/>
      <c r="N201" s="837"/>
      <c r="O201" s="840"/>
      <c r="P201" s="864"/>
      <c r="Q201" s="867"/>
      <c r="R201" s="813"/>
      <c r="S201" s="39" t="s">
        <v>4675</v>
      </c>
      <c r="T201" s="236" t="s">
        <v>3822</v>
      </c>
      <c r="U201" s="236" t="s">
        <v>3827</v>
      </c>
      <c r="V201" s="236" t="s">
        <v>3831</v>
      </c>
      <c r="W201" s="39" t="s">
        <v>4676</v>
      </c>
      <c r="X201" s="31">
        <v>44984</v>
      </c>
      <c r="Y201" s="31">
        <v>45002</v>
      </c>
      <c r="Z201" s="31"/>
      <c r="AA201" s="31"/>
      <c r="AB201" s="813"/>
      <c r="AC201" s="828"/>
      <c r="AD201" s="51">
        <f t="shared" si="266"/>
        <v>0</v>
      </c>
      <c r="AE201" s="51">
        <f t="shared" si="266"/>
        <v>0</v>
      </c>
      <c r="AF201" s="51">
        <f t="shared" si="218"/>
        <v>0</v>
      </c>
      <c r="AG201" s="51">
        <f t="shared" si="218"/>
        <v>0</v>
      </c>
      <c r="AH201" s="51">
        <f t="shared" si="218"/>
        <v>0</v>
      </c>
      <c r="AI201" s="51">
        <f t="shared" si="218"/>
        <v>0</v>
      </c>
      <c r="AJ201" s="51">
        <f t="shared" si="218"/>
        <v>0</v>
      </c>
      <c r="AK201" s="813"/>
      <c r="AL201" s="831"/>
      <c r="AM201" s="51">
        <f t="shared" si="237"/>
        <v>0</v>
      </c>
      <c r="AN201" s="257"/>
      <c r="AO201" s="257"/>
      <c r="AP201" s="257"/>
      <c r="AQ201" s="257"/>
      <c r="AR201" s="257"/>
      <c r="AS201" s="257"/>
      <c r="AT201" s="813"/>
      <c r="AU201" s="834"/>
      <c r="AV201" s="51">
        <f t="shared" si="239"/>
        <v>0</v>
      </c>
      <c r="AW201" s="257"/>
      <c r="AX201" s="257"/>
      <c r="AY201" s="257"/>
      <c r="AZ201" s="257"/>
      <c r="BA201" s="257"/>
      <c r="BB201" s="257"/>
      <c r="BC201" s="813"/>
      <c r="BD201" s="810"/>
      <c r="BE201" s="51">
        <f t="shared" si="250"/>
        <v>0</v>
      </c>
      <c r="BF201" s="257"/>
      <c r="BG201" s="257"/>
      <c r="BH201" s="257"/>
      <c r="BI201" s="257"/>
      <c r="BJ201" s="257"/>
      <c r="BK201" s="257"/>
      <c r="BL201" s="813"/>
      <c r="BM201" s="816"/>
      <c r="BN201" s="51">
        <f t="shared" si="251"/>
        <v>0</v>
      </c>
      <c r="BO201" s="257"/>
      <c r="BP201" s="257"/>
      <c r="BQ201" s="257"/>
      <c r="BR201" s="257"/>
      <c r="BS201" s="257"/>
      <c r="BT201" s="257"/>
      <c r="BU201" s="821"/>
      <c r="BV201" s="822"/>
      <c r="BW201" s="822"/>
      <c r="BX201" s="822"/>
      <c r="BY201" s="822"/>
      <c r="BZ201" s="822"/>
      <c r="CA201" s="822"/>
      <c r="CB201" s="822"/>
      <c r="CC201" s="823"/>
    </row>
    <row r="202" spans="1:81" s="58" customFormat="1" ht="40.200000000000003" customHeight="1" x14ac:dyDescent="0.3">
      <c r="A202" s="34"/>
      <c r="B202" s="982"/>
      <c r="C202" s="895"/>
      <c r="D202" s="872"/>
      <c r="E202" s="852"/>
      <c r="F202" s="852"/>
      <c r="G202" s="852"/>
      <c r="H202" s="852"/>
      <c r="I202" s="852"/>
      <c r="J202" s="813"/>
      <c r="K202" s="855"/>
      <c r="L202" s="858"/>
      <c r="M202" s="861"/>
      <c r="N202" s="837"/>
      <c r="O202" s="840"/>
      <c r="P202" s="864"/>
      <c r="Q202" s="867"/>
      <c r="R202" s="813"/>
      <c r="S202" s="39" t="s">
        <v>4677</v>
      </c>
      <c r="T202" s="236" t="s">
        <v>3822</v>
      </c>
      <c r="U202" s="236" t="s">
        <v>3827</v>
      </c>
      <c r="V202" s="236" t="s">
        <v>3831</v>
      </c>
      <c r="W202" s="39" t="s">
        <v>4678</v>
      </c>
      <c r="X202" s="31">
        <v>45005</v>
      </c>
      <c r="Y202" s="31">
        <v>45229</v>
      </c>
      <c r="Z202" s="31"/>
      <c r="AA202" s="31"/>
      <c r="AB202" s="813"/>
      <c r="AC202" s="828"/>
      <c r="AD202" s="51">
        <f t="shared" si="266"/>
        <v>0</v>
      </c>
      <c r="AE202" s="51">
        <f t="shared" si="266"/>
        <v>0</v>
      </c>
      <c r="AF202" s="51">
        <f t="shared" si="218"/>
        <v>0</v>
      </c>
      <c r="AG202" s="51">
        <f t="shared" si="218"/>
        <v>0</v>
      </c>
      <c r="AH202" s="51">
        <f t="shared" si="218"/>
        <v>0</v>
      </c>
      <c r="AI202" s="51">
        <f t="shared" si="218"/>
        <v>0</v>
      </c>
      <c r="AJ202" s="51">
        <f t="shared" si="218"/>
        <v>0</v>
      </c>
      <c r="AK202" s="813"/>
      <c r="AL202" s="831"/>
      <c r="AM202" s="51">
        <f t="shared" si="237"/>
        <v>0</v>
      </c>
      <c r="AN202" s="257"/>
      <c r="AO202" s="257"/>
      <c r="AP202" s="257"/>
      <c r="AQ202" s="257"/>
      <c r="AR202" s="257"/>
      <c r="AS202" s="257"/>
      <c r="AT202" s="813"/>
      <c r="AU202" s="834"/>
      <c r="AV202" s="51">
        <f t="shared" si="239"/>
        <v>0</v>
      </c>
      <c r="AW202" s="257"/>
      <c r="AX202" s="257"/>
      <c r="AY202" s="257"/>
      <c r="AZ202" s="257"/>
      <c r="BA202" s="257"/>
      <c r="BB202" s="257"/>
      <c r="BC202" s="813"/>
      <c r="BD202" s="810"/>
      <c r="BE202" s="51">
        <f t="shared" si="250"/>
        <v>0</v>
      </c>
      <c r="BF202" s="257"/>
      <c r="BG202" s="257"/>
      <c r="BH202" s="257"/>
      <c r="BI202" s="257"/>
      <c r="BJ202" s="257"/>
      <c r="BK202" s="257"/>
      <c r="BL202" s="813"/>
      <c r="BM202" s="816"/>
      <c r="BN202" s="51">
        <f t="shared" si="251"/>
        <v>0</v>
      </c>
      <c r="BO202" s="257"/>
      <c r="BP202" s="257"/>
      <c r="BQ202" s="257"/>
      <c r="BR202" s="257"/>
      <c r="BS202" s="257"/>
      <c r="BT202" s="257"/>
      <c r="BU202" s="821"/>
      <c r="BV202" s="822"/>
      <c r="BW202" s="822"/>
      <c r="BX202" s="822"/>
      <c r="BY202" s="822"/>
      <c r="BZ202" s="822"/>
      <c r="CA202" s="822"/>
      <c r="CB202" s="822"/>
      <c r="CC202" s="823"/>
    </row>
    <row r="203" spans="1:81" s="58" customFormat="1" ht="40.200000000000003" customHeight="1" thickBot="1" x14ac:dyDescent="0.35">
      <c r="A203" s="34"/>
      <c r="B203" s="982"/>
      <c r="C203" s="895"/>
      <c r="D203" s="873"/>
      <c r="E203" s="853"/>
      <c r="F203" s="853"/>
      <c r="G203" s="853"/>
      <c r="H203" s="853"/>
      <c r="I203" s="853"/>
      <c r="J203" s="814"/>
      <c r="K203" s="856"/>
      <c r="L203" s="859"/>
      <c r="M203" s="862"/>
      <c r="N203" s="838"/>
      <c r="O203" s="841"/>
      <c r="P203" s="865"/>
      <c r="Q203" s="874"/>
      <c r="R203" s="814"/>
      <c r="S203" s="232" t="s">
        <v>4679</v>
      </c>
      <c r="T203" s="237" t="s">
        <v>3822</v>
      </c>
      <c r="U203" s="237" t="s">
        <v>3827</v>
      </c>
      <c r="V203" s="237" t="s">
        <v>3831</v>
      </c>
      <c r="W203" s="39" t="s">
        <v>4680</v>
      </c>
      <c r="X203" s="31">
        <v>45005</v>
      </c>
      <c r="Y203" s="31">
        <v>45229</v>
      </c>
      <c r="Z203" s="260"/>
      <c r="AA203" s="260"/>
      <c r="AB203" s="814"/>
      <c r="AC203" s="829"/>
      <c r="AD203" s="46">
        <f t="shared" si="266"/>
        <v>0</v>
      </c>
      <c r="AE203" s="46">
        <f t="shared" si="266"/>
        <v>0</v>
      </c>
      <c r="AF203" s="46">
        <f t="shared" si="218"/>
        <v>0</v>
      </c>
      <c r="AG203" s="46">
        <f t="shared" si="218"/>
        <v>0</v>
      </c>
      <c r="AH203" s="46">
        <f t="shared" si="218"/>
        <v>0</v>
      </c>
      <c r="AI203" s="46">
        <f t="shared" si="218"/>
        <v>0</v>
      </c>
      <c r="AJ203" s="46">
        <f t="shared" si="218"/>
        <v>0</v>
      </c>
      <c r="AK203" s="814"/>
      <c r="AL203" s="832"/>
      <c r="AM203" s="46">
        <f t="shared" si="237"/>
        <v>0</v>
      </c>
      <c r="AN203" s="49"/>
      <c r="AO203" s="49"/>
      <c r="AP203" s="49"/>
      <c r="AQ203" s="49"/>
      <c r="AR203" s="49"/>
      <c r="AS203" s="49"/>
      <c r="AT203" s="814"/>
      <c r="AU203" s="835"/>
      <c r="AV203" s="46">
        <f t="shared" si="239"/>
        <v>0</v>
      </c>
      <c r="AW203" s="49"/>
      <c r="AX203" s="49"/>
      <c r="AY203" s="49"/>
      <c r="AZ203" s="49"/>
      <c r="BA203" s="49"/>
      <c r="BB203" s="49"/>
      <c r="BC203" s="814"/>
      <c r="BD203" s="811"/>
      <c r="BE203" s="46">
        <f t="shared" si="250"/>
        <v>0</v>
      </c>
      <c r="BF203" s="49"/>
      <c r="BG203" s="49"/>
      <c r="BH203" s="49"/>
      <c r="BI203" s="49"/>
      <c r="BJ203" s="49"/>
      <c r="BK203" s="49"/>
      <c r="BL203" s="814"/>
      <c r="BM203" s="817"/>
      <c r="BN203" s="46">
        <f t="shared" si="251"/>
        <v>0</v>
      </c>
      <c r="BO203" s="49"/>
      <c r="BP203" s="49"/>
      <c r="BQ203" s="49"/>
      <c r="BR203" s="49"/>
      <c r="BS203" s="49"/>
      <c r="BT203" s="49"/>
      <c r="BU203" s="824"/>
      <c r="BV203" s="825"/>
      <c r="BW203" s="825"/>
      <c r="BX203" s="825"/>
      <c r="BY203" s="825"/>
      <c r="BZ203" s="825"/>
      <c r="CA203" s="825"/>
      <c r="CB203" s="825"/>
      <c r="CC203" s="826"/>
    </row>
    <row r="204" spans="1:81" s="58" customFormat="1" ht="40.200000000000003" customHeight="1" thickTop="1" x14ac:dyDescent="0.3">
      <c r="A204" s="34"/>
      <c r="B204" s="982"/>
      <c r="C204" s="895"/>
      <c r="D204" s="871">
        <v>2201</v>
      </c>
      <c r="E204" s="851" t="s">
        <v>3922</v>
      </c>
      <c r="F204" s="851"/>
      <c r="G204" s="851"/>
      <c r="H204" s="851" t="s">
        <v>4681</v>
      </c>
      <c r="I204" s="851">
        <v>2021004540116</v>
      </c>
      <c r="J204" s="812">
        <v>40</v>
      </c>
      <c r="K204" s="854" t="str">
        <f>+[2]Metas!K46</f>
        <v>Establecimientos educativos con servicio de conectividad</v>
      </c>
      <c r="L204" s="857">
        <v>150</v>
      </c>
      <c r="M204" s="860">
        <f>SUM(N204:Q209)</f>
        <v>150</v>
      </c>
      <c r="N204" s="836"/>
      <c r="O204" s="839"/>
      <c r="P204" s="863"/>
      <c r="Q204" s="866">
        <v>150</v>
      </c>
      <c r="R204" s="812">
        <f t="shared" ref="R204" si="284">+$J204</f>
        <v>40</v>
      </c>
      <c r="S204" s="231" t="s">
        <v>4682</v>
      </c>
      <c r="T204" s="236" t="s">
        <v>3822</v>
      </c>
      <c r="U204" s="236" t="s">
        <v>3827</v>
      </c>
      <c r="V204" s="236" t="s">
        <v>3831</v>
      </c>
      <c r="W204" s="231" t="s">
        <v>4683</v>
      </c>
      <c r="X204" s="256">
        <v>44880</v>
      </c>
      <c r="Y204" s="256">
        <v>44946</v>
      </c>
      <c r="Z204" s="256"/>
      <c r="AA204" s="256"/>
      <c r="AB204" s="812">
        <f t="shared" si="274"/>
        <v>40</v>
      </c>
      <c r="AC204" s="827">
        <f t="shared" ref="AC204" si="285">+L204</f>
        <v>150</v>
      </c>
      <c r="AD204" s="44">
        <v>1821</v>
      </c>
      <c r="AE204" s="44">
        <f t="shared" si="266"/>
        <v>0</v>
      </c>
      <c r="AF204" s="44">
        <v>1821</v>
      </c>
      <c r="AG204" s="44">
        <f t="shared" si="218"/>
        <v>0</v>
      </c>
      <c r="AH204" s="44">
        <f t="shared" si="218"/>
        <v>0</v>
      </c>
      <c r="AI204" s="44">
        <f t="shared" si="218"/>
        <v>0</v>
      </c>
      <c r="AJ204" s="44">
        <f t="shared" si="218"/>
        <v>0</v>
      </c>
      <c r="AK204" s="812">
        <f t="shared" si="276"/>
        <v>40</v>
      </c>
      <c r="AL204" s="830">
        <v>39</v>
      </c>
      <c r="AM204" s="44">
        <v>1821</v>
      </c>
      <c r="AN204" s="47"/>
      <c r="AO204" s="47">
        <v>1821</v>
      </c>
      <c r="AP204" s="47"/>
      <c r="AQ204" s="47"/>
      <c r="AR204" s="47"/>
      <c r="AS204" s="47"/>
      <c r="AT204" s="812">
        <f t="shared" si="277"/>
        <v>40</v>
      </c>
      <c r="AU204" s="833">
        <f>+O204</f>
        <v>0</v>
      </c>
      <c r="AV204" s="44">
        <f t="shared" si="239"/>
        <v>0</v>
      </c>
      <c r="AW204" s="47"/>
      <c r="AX204" s="47"/>
      <c r="AY204" s="47"/>
      <c r="AZ204" s="47"/>
      <c r="BA204" s="47"/>
      <c r="BB204" s="47"/>
      <c r="BC204" s="812">
        <f t="shared" si="278"/>
        <v>40</v>
      </c>
      <c r="BD204" s="809">
        <f>+P204</f>
        <v>0</v>
      </c>
      <c r="BE204" s="44">
        <f t="shared" si="250"/>
        <v>0</v>
      </c>
      <c r="BF204" s="47"/>
      <c r="BG204" s="47"/>
      <c r="BH204" s="47"/>
      <c r="BI204" s="47"/>
      <c r="BJ204" s="47"/>
      <c r="BK204" s="47"/>
      <c r="BL204" s="812">
        <f t="shared" si="279"/>
        <v>40</v>
      </c>
      <c r="BM204" s="815">
        <f>+Q204</f>
        <v>150</v>
      </c>
      <c r="BN204" s="44">
        <f t="shared" si="251"/>
        <v>1811</v>
      </c>
      <c r="BO204" s="432"/>
      <c r="BP204" s="432">
        <v>1811</v>
      </c>
      <c r="BQ204" s="432"/>
      <c r="BR204" s="432"/>
      <c r="BS204" s="432"/>
      <c r="BT204" s="432"/>
      <c r="BU204" s="818"/>
      <c r="BV204" s="819"/>
      <c r="BW204" s="819"/>
      <c r="BX204" s="819"/>
      <c r="BY204" s="819"/>
      <c r="BZ204" s="819"/>
      <c r="CA204" s="819"/>
      <c r="CB204" s="819"/>
      <c r="CC204" s="820"/>
    </row>
    <row r="205" spans="1:81" s="58" customFormat="1" ht="40.200000000000003" customHeight="1" x14ac:dyDescent="0.3">
      <c r="A205" s="34"/>
      <c r="B205" s="982"/>
      <c r="C205" s="895"/>
      <c r="D205" s="872"/>
      <c r="E205" s="852"/>
      <c r="F205" s="852"/>
      <c r="G205" s="852"/>
      <c r="H205" s="852"/>
      <c r="I205" s="852"/>
      <c r="J205" s="813"/>
      <c r="K205" s="855"/>
      <c r="L205" s="858"/>
      <c r="M205" s="861"/>
      <c r="N205" s="837"/>
      <c r="O205" s="840"/>
      <c r="P205" s="864"/>
      <c r="Q205" s="867"/>
      <c r="R205" s="813"/>
      <c r="S205" s="261" t="s">
        <v>4684</v>
      </c>
      <c r="T205" s="236" t="s">
        <v>3822</v>
      </c>
      <c r="U205" s="236" t="s">
        <v>3827</v>
      </c>
      <c r="V205" s="236" t="s">
        <v>3831</v>
      </c>
      <c r="W205" s="261" t="s">
        <v>4685</v>
      </c>
      <c r="X205" s="259">
        <v>44949</v>
      </c>
      <c r="Y205" s="259">
        <v>44967</v>
      </c>
      <c r="Z205" s="259"/>
      <c r="AA205" s="259"/>
      <c r="AB205" s="813"/>
      <c r="AC205" s="828"/>
      <c r="AD205" s="427"/>
      <c r="AE205" s="427"/>
      <c r="AF205" s="427"/>
      <c r="AG205" s="427"/>
      <c r="AH205" s="427"/>
      <c r="AI205" s="427"/>
      <c r="AJ205" s="427"/>
      <c r="AK205" s="813"/>
      <c r="AL205" s="831"/>
      <c r="AM205" s="427"/>
      <c r="AN205" s="428"/>
      <c r="AO205" s="428"/>
      <c r="AP205" s="428"/>
      <c r="AQ205" s="428"/>
      <c r="AR205" s="428"/>
      <c r="AS205" s="428"/>
      <c r="AT205" s="813"/>
      <c r="AU205" s="834"/>
      <c r="AV205" s="427"/>
      <c r="AW205" s="428"/>
      <c r="AX205" s="428"/>
      <c r="AY205" s="428"/>
      <c r="AZ205" s="428"/>
      <c r="BA205" s="428"/>
      <c r="BB205" s="428"/>
      <c r="BC205" s="813"/>
      <c r="BD205" s="810"/>
      <c r="BE205" s="427"/>
      <c r="BF205" s="428"/>
      <c r="BG205" s="428"/>
      <c r="BH205" s="428"/>
      <c r="BI205" s="428"/>
      <c r="BJ205" s="428"/>
      <c r="BK205" s="428"/>
      <c r="BL205" s="813"/>
      <c r="BM205" s="816"/>
      <c r="BN205" s="427"/>
      <c r="BO205" s="428"/>
      <c r="BP205" s="428"/>
      <c r="BQ205" s="428"/>
      <c r="BR205" s="428"/>
      <c r="BS205" s="428"/>
      <c r="BT205" s="428"/>
      <c r="BU205" s="429"/>
      <c r="BV205" s="430"/>
      <c r="BW205" s="430"/>
      <c r="BX205" s="430"/>
      <c r="BY205" s="430"/>
      <c r="BZ205" s="430"/>
      <c r="CA205" s="430"/>
      <c r="CB205" s="430"/>
      <c r="CC205" s="431"/>
    </row>
    <row r="206" spans="1:81" s="58" customFormat="1" ht="40.200000000000003" customHeight="1" x14ac:dyDescent="0.3">
      <c r="A206" s="34"/>
      <c r="B206" s="982"/>
      <c r="C206" s="895"/>
      <c r="D206" s="872"/>
      <c r="E206" s="852"/>
      <c r="F206" s="852"/>
      <c r="G206" s="852"/>
      <c r="H206" s="852"/>
      <c r="I206" s="852"/>
      <c r="J206" s="813"/>
      <c r="K206" s="855"/>
      <c r="L206" s="858"/>
      <c r="M206" s="861"/>
      <c r="N206" s="837"/>
      <c r="O206" s="840"/>
      <c r="P206" s="864"/>
      <c r="Q206" s="867"/>
      <c r="R206" s="813"/>
      <c r="S206" s="261" t="s">
        <v>4475</v>
      </c>
      <c r="T206" s="236" t="s">
        <v>3822</v>
      </c>
      <c r="U206" s="236" t="s">
        <v>3827</v>
      </c>
      <c r="V206" s="236" t="s">
        <v>3831</v>
      </c>
      <c r="W206" s="261" t="s">
        <v>4686</v>
      </c>
      <c r="X206" s="259">
        <v>44963</v>
      </c>
      <c r="Y206" s="259">
        <v>44967</v>
      </c>
      <c r="Z206" s="259"/>
      <c r="AA206" s="259"/>
      <c r="AB206" s="813"/>
      <c r="AC206" s="828"/>
      <c r="AD206" s="427"/>
      <c r="AE206" s="427"/>
      <c r="AF206" s="427"/>
      <c r="AG206" s="427"/>
      <c r="AH206" s="427"/>
      <c r="AI206" s="427"/>
      <c r="AJ206" s="427"/>
      <c r="AK206" s="813"/>
      <c r="AL206" s="831"/>
      <c r="AM206" s="427"/>
      <c r="AN206" s="428"/>
      <c r="AO206" s="428"/>
      <c r="AP206" s="428"/>
      <c r="AQ206" s="428"/>
      <c r="AR206" s="428"/>
      <c r="AS206" s="428"/>
      <c r="AT206" s="813"/>
      <c r="AU206" s="834"/>
      <c r="AV206" s="427"/>
      <c r="AW206" s="428"/>
      <c r="AX206" s="428"/>
      <c r="AY206" s="428"/>
      <c r="AZ206" s="428"/>
      <c r="BA206" s="428"/>
      <c r="BB206" s="428"/>
      <c r="BC206" s="813"/>
      <c r="BD206" s="810"/>
      <c r="BE206" s="427"/>
      <c r="BF206" s="428"/>
      <c r="BG206" s="428"/>
      <c r="BH206" s="428"/>
      <c r="BI206" s="428"/>
      <c r="BJ206" s="428"/>
      <c r="BK206" s="428"/>
      <c r="BL206" s="813"/>
      <c r="BM206" s="816"/>
      <c r="BN206" s="427"/>
      <c r="BO206" s="428"/>
      <c r="BP206" s="428"/>
      <c r="BQ206" s="428"/>
      <c r="BR206" s="428"/>
      <c r="BS206" s="428"/>
      <c r="BT206" s="428"/>
      <c r="BU206" s="429"/>
      <c r="BV206" s="430"/>
      <c r="BW206" s="430"/>
      <c r="BX206" s="430"/>
      <c r="BY206" s="430"/>
      <c r="BZ206" s="430"/>
      <c r="CA206" s="430"/>
      <c r="CB206" s="430"/>
      <c r="CC206" s="431"/>
    </row>
    <row r="207" spans="1:81" s="58" customFormat="1" ht="40.200000000000003" customHeight="1" x14ac:dyDescent="0.3">
      <c r="A207" s="34"/>
      <c r="B207" s="982"/>
      <c r="C207" s="895"/>
      <c r="D207" s="872"/>
      <c r="E207" s="852"/>
      <c r="F207" s="852"/>
      <c r="G207" s="852"/>
      <c r="H207" s="852"/>
      <c r="I207" s="852"/>
      <c r="J207" s="813"/>
      <c r="K207" s="855"/>
      <c r="L207" s="858"/>
      <c r="M207" s="861"/>
      <c r="N207" s="837"/>
      <c r="O207" s="840"/>
      <c r="P207" s="864"/>
      <c r="Q207" s="867"/>
      <c r="R207" s="813"/>
      <c r="S207" s="39" t="s">
        <v>4687</v>
      </c>
      <c r="T207" s="236" t="s">
        <v>3822</v>
      </c>
      <c r="U207" s="236" t="s">
        <v>3827</v>
      </c>
      <c r="V207" s="236" t="s">
        <v>3831</v>
      </c>
      <c r="W207" s="39" t="s">
        <v>4688</v>
      </c>
      <c r="X207" s="31">
        <v>44970</v>
      </c>
      <c r="Y207" s="31">
        <v>41321</v>
      </c>
      <c r="Z207" s="31"/>
      <c r="AA207" s="31"/>
      <c r="AB207" s="813"/>
      <c r="AC207" s="828"/>
      <c r="AD207" s="51">
        <f t="shared" si="266"/>
        <v>0</v>
      </c>
      <c r="AE207" s="51">
        <f t="shared" si="266"/>
        <v>0</v>
      </c>
      <c r="AF207" s="51">
        <f t="shared" si="218"/>
        <v>0</v>
      </c>
      <c r="AG207" s="51">
        <f t="shared" si="218"/>
        <v>0</v>
      </c>
      <c r="AH207" s="51">
        <f t="shared" si="218"/>
        <v>0</v>
      </c>
      <c r="AI207" s="51">
        <f t="shared" si="218"/>
        <v>0</v>
      </c>
      <c r="AJ207" s="51">
        <f t="shared" si="218"/>
        <v>0</v>
      </c>
      <c r="AK207" s="813"/>
      <c r="AL207" s="831"/>
      <c r="AM207" s="51">
        <f t="shared" si="237"/>
        <v>0</v>
      </c>
      <c r="AN207" s="257"/>
      <c r="AO207" s="257"/>
      <c r="AP207" s="257"/>
      <c r="AQ207" s="257"/>
      <c r="AR207" s="257"/>
      <c r="AS207" s="257"/>
      <c r="AT207" s="813"/>
      <c r="AU207" s="834"/>
      <c r="AV207" s="51">
        <f t="shared" si="239"/>
        <v>0</v>
      </c>
      <c r="AW207" s="257"/>
      <c r="AX207" s="257"/>
      <c r="AY207" s="257"/>
      <c r="AZ207" s="257"/>
      <c r="BA207" s="257"/>
      <c r="BB207" s="257"/>
      <c r="BC207" s="813"/>
      <c r="BD207" s="810"/>
      <c r="BE207" s="51">
        <f t="shared" si="250"/>
        <v>0</v>
      </c>
      <c r="BF207" s="257"/>
      <c r="BG207" s="257"/>
      <c r="BH207" s="257"/>
      <c r="BI207" s="257"/>
      <c r="BJ207" s="257"/>
      <c r="BK207" s="257"/>
      <c r="BL207" s="813"/>
      <c r="BM207" s="816"/>
      <c r="BN207" s="51">
        <f t="shared" si="251"/>
        <v>0</v>
      </c>
      <c r="BO207" s="257"/>
      <c r="BP207" s="257"/>
      <c r="BQ207" s="257"/>
      <c r="BR207" s="257"/>
      <c r="BS207" s="257"/>
      <c r="BT207" s="257"/>
      <c r="BU207" s="821"/>
      <c r="BV207" s="822"/>
      <c r="BW207" s="822"/>
      <c r="BX207" s="822"/>
      <c r="BY207" s="822"/>
      <c r="BZ207" s="822"/>
      <c r="CA207" s="822"/>
      <c r="CB207" s="822"/>
      <c r="CC207" s="823"/>
    </row>
    <row r="208" spans="1:81" s="58" customFormat="1" ht="40.200000000000003" customHeight="1" x14ac:dyDescent="0.3">
      <c r="A208" s="34"/>
      <c r="B208" s="982"/>
      <c r="C208" s="895"/>
      <c r="D208" s="872"/>
      <c r="E208" s="852"/>
      <c r="F208" s="852"/>
      <c r="G208" s="852"/>
      <c r="H208" s="852"/>
      <c r="I208" s="852"/>
      <c r="J208" s="813"/>
      <c r="K208" s="855"/>
      <c r="L208" s="858"/>
      <c r="M208" s="861"/>
      <c r="N208" s="837"/>
      <c r="O208" s="840"/>
      <c r="P208" s="864"/>
      <c r="Q208" s="867"/>
      <c r="R208" s="813"/>
      <c r="S208" s="39" t="s">
        <v>4689</v>
      </c>
      <c r="T208" s="236" t="s">
        <v>3821</v>
      </c>
      <c r="U208" s="236" t="s">
        <v>3827</v>
      </c>
      <c r="V208" s="236" t="s">
        <v>3830</v>
      </c>
      <c r="W208" s="39" t="s">
        <v>4690</v>
      </c>
      <c r="X208" s="31">
        <v>44986</v>
      </c>
      <c r="Y208" s="31">
        <v>45260</v>
      </c>
      <c r="Z208" s="31"/>
      <c r="AA208" s="31"/>
      <c r="AB208" s="813"/>
      <c r="AC208" s="828"/>
      <c r="AD208" s="51">
        <f t="shared" si="266"/>
        <v>0</v>
      </c>
      <c r="AE208" s="51">
        <f t="shared" si="266"/>
        <v>0</v>
      </c>
      <c r="AF208" s="51">
        <f t="shared" si="218"/>
        <v>0</v>
      </c>
      <c r="AG208" s="51">
        <f t="shared" si="218"/>
        <v>0</v>
      </c>
      <c r="AH208" s="51">
        <f t="shared" si="218"/>
        <v>0</v>
      </c>
      <c r="AI208" s="51">
        <f t="shared" si="218"/>
        <v>0</v>
      </c>
      <c r="AJ208" s="51">
        <f t="shared" si="218"/>
        <v>0</v>
      </c>
      <c r="AK208" s="813"/>
      <c r="AL208" s="831"/>
      <c r="AM208" s="51">
        <f t="shared" si="237"/>
        <v>0</v>
      </c>
      <c r="AN208" s="257"/>
      <c r="AO208" s="257"/>
      <c r="AP208" s="257"/>
      <c r="AQ208" s="257"/>
      <c r="AR208" s="257"/>
      <c r="AS208" s="257"/>
      <c r="AT208" s="813"/>
      <c r="AU208" s="834"/>
      <c r="AV208" s="51">
        <f t="shared" si="239"/>
        <v>0</v>
      </c>
      <c r="AW208" s="257"/>
      <c r="AX208" s="257"/>
      <c r="AY208" s="257"/>
      <c r="AZ208" s="257"/>
      <c r="BA208" s="257"/>
      <c r="BB208" s="257"/>
      <c r="BC208" s="813"/>
      <c r="BD208" s="810"/>
      <c r="BE208" s="51">
        <f t="shared" si="250"/>
        <v>0</v>
      </c>
      <c r="BF208" s="257"/>
      <c r="BG208" s="257"/>
      <c r="BH208" s="257"/>
      <c r="BI208" s="257"/>
      <c r="BJ208" s="257"/>
      <c r="BK208" s="257"/>
      <c r="BL208" s="813"/>
      <c r="BM208" s="816"/>
      <c r="BN208" s="51">
        <f t="shared" si="251"/>
        <v>0</v>
      </c>
      <c r="BO208" s="257"/>
      <c r="BP208" s="257"/>
      <c r="BQ208" s="257"/>
      <c r="BR208" s="257"/>
      <c r="BS208" s="257"/>
      <c r="BT208" s="257"/>
      <c r="BU208" s="821"/>
      <c r="BV208" s="822"/>
      <c r="BW208" s="822"/>
      <c r="BX208" s="822"/>
      <c r="BY208" s="822"/>
      <c r="BZ208" s="822"/>
      <c r="CA208" s="822"/>
      <c r="CB208" s="822"/>
      <c r="CC208" s="823"/>
    </row>
    <row r="209" spans="1:81" s="58" customFormat="1" ht="40.200000000000003" customHeight="1" thickBot="1" x14ac:dyDescent="0.35">
      <c r="A209" s="34"/>
      <c r="B209" s="982"/>
      <c r="C209" s="895"/>
      <c r="D209" s="873"/>
      <c r="E209" s="853"/>
      <c r="F209" s="853"/>
      <c r="G209" s="853"/>
      <c r="H209" s="853"/>
      <c r="I209" s="853"/>
      <c r="J209" s="814"/>
      <c r="K209" s="856"/>
      <c r="L209" s="859"/>
      <c r="M209" s="862"/>
      <c r="N209" s="838"/>
      <c r="O209" s="841"/>
      <c r="P209" s="865"/>
      <c r="Q209" s="874"/>
      <c r="R209" s="814"/>
      <c r="S209" s="232" t="s">
        <v>4691</v>
      </c>
      <c r="T209" s="236" t="s">
        <v>3822</v>
      </c>
      <c r="U209" s="236" t="s">
        <v>3827</v>
      </c>
      <c r="V209" s="236" t="s">
        <v>3831</v>
      </c>
      <c r="W209" s="232" t="s">
        <v>4692</v>
      </c>
      <c r="X209" s="31">
        <v>44986</v>
      </c>
      <c r="Y209" s="31">
        <v>45260</v>
      </c>
      <c r="Z209" s="260"/>
      <c r="AA209" s="260"/>
      <c r="AB209" s="814"/>
      <c r="AC209" s="829"/>
      <c r="AD209" s="46">
        <f t="shared" si="266"/>
        <v>0</v>
      </c>
      <c r="AE209" s="46">
        <f t="shared" si="266"/>
        <v>0</v>
      </c>
      <c r="AF209" s="46">
        <f t="shared" si="266"/>
        <v>0</v>
      </c>
      <c r="AG209" s="46">
        <f t="shared" si="266"/>
        <v>0</v>
      </c>
      <c r="AH209" s="46">
        <f t="shared" si="266"/>
        <v>0</v>
      </c>
      <c r="AI209" s="46">
        <f t="shared" si="266"/>
        <v>0</v>
      </c>
      <c r="AJ209" s="46">
        <f t="shared" si="266"/>
        <v>0</v>
      </c>
      <c r="AK209" s="814"/>
      <c r="AL209" s="832"/>
      <c r="AM209" s="46">
        <f t="shared" si="237"/>
        <v>0</v>
      </c>
      <c r="AN209" s="49"/>
      <c r="AO209" s="49"/>
      <c r="AP209" s="49"/>
      <c r="AQ209" s="49"/>
      <c r="AR209" s="49"/>
      <c r="AS209" s="49"/>
      <c r="AT209" s="814"/>
      <c r="AU209" s="835"/>
      <c r="AV209" s="46">
        <f t="shared" si="239"/>
        <v>0</v>
      </c>
      <c r="AW209" s="49"/>
      <c r="AX209" s="49"/>
      <c r="AY209" s="49"/>
      <c r="AZ209" s="49"/>
      <c r="BA209" s="49"/>
      <c r="BB209" s="49"/>
      <c r="BC209" s="814"/>
      <c r="BD209" s="811"/>
      <c r="BE209" s="46">
        <f t="shared" si="250"/>
        <v>0</v>
      </c>
      <c r="BF209" s="49"/>
      <c r="BG209" s="49"/>
      <c r="BH209" s="49"/>
      <c r="BI209" s="49"/>
      <c r="BJ209" s="49"/>
      <c r="BK209" s="49"/>
      <c r="BL209" s="814"/>
      <c r="BM209" s="817"/>
      <c r="BN209" s="46">
        <f t="shared" si="251"/>
        <v>0</v>
      </c>
      <c r="BO209" s="49"/>
      <c r="BP209" s="49"/>
      <c r="BQ209" s="49"/>
      <c r="BR209" s="49"/>
      <c r="BS209" s="49"/>
      <c r="BT209" s="49"/>
      <c r="BU209" s="824"/>
      <c r="BV209" s="825"/>
      <c r="BW209" s="825"/>
      <c r="BX209" s="825"/>
      <c r="BY209" s="825"/>
      <c r="BZ209" s="825"/>
      <c r="CA209" s="825"/>
      <c r="CB209" s="825"/>
      <c r="CC209" s="826"/>
    </row>
    <row r="210" spans="1:81" s="58" customFormat="1" ht="40.200000000000003" customHeight="1" thickTop="1" x14ac:dyDescent="0.3">
      <c r="A210" s="34"/>
      <c r="B210" s="982"/>
      <c r="C210" s="895"/>
      <c r="D210" s="871">
        <v>2201</v>
      </c>
      <c r="E210" s="851" t="s">
        <v>3922</v>
      </c>
      <c r="F210" s="851">
        <v>22010071</v>
      </c>
      <c r="G210" s="851" t="s">
        <v>4403</v>
      </c>
      <c r="H210" s="851" t="s">
        <v>4532</v>
      </c>
      <c r="I210" s="851">
        <v>2022004540031</v>
      </c>
      <c r="J210" s="812">
        <v>41</v>
      </c>
      <c r="K210" s="854" t="str">
        <f>+[2]Metas!K47</f>
        <v>Redes de maestros o comunidades de aprendizaje para el intercambio pedagógico implementadas (Centro de actualización del saber escolar)</v>
      </c>
      <c r="L210" s="857">
        <v>1</v>
      </c>
      <c r="M210" s="860">
        <v>1</v>
      </c>
      <c r="N210" s="836"/>
      <c r="O210" s="839"/>
      <c r="P210" s="863"/>
      <c r="Q210" s="866">
        <v>1</v>
      </c>
      <c r="R210" s="812">
        <f t="shared" ref="R210" si="286">+$J210</f>
        <v>41</v>
      </c>
      <c r="S210" s="448" t="s">
        <v>4693</v>
      </c>
      <c r="T210" s="236" t="s">
        <v>3822</v>
      </c>
      <c r="U210" s="236" t="s">
        <v>3827</v>
      </c>
      <c r="V210" s="236" t="s">
        <v>3831</v>
      </c>
      <c r="W210" s="39" t="s">
        <v>4694</v>
      </c>
      <c r="X210" s="440">
        <v>44970</v>
      </c>
      <c r="Y210" s="440">
        <v>45254</v>
      </c>
      <c r="Z210" s="256"/>
      <c r="AA210" s="256"/>
      <c r="AB210" s="812">
        <f t="shared" ref="AB210:AB214" si="287">+$J210</f>
        <v>41</v>
      </c>
      <c r="AC210" s="827">
        <f t="shared" ref="AC210" si="288">+L210</f>
        <v>1</v>
      </c>
      <c r="AD210" s="44">
        <v>40</v>
      </c>
      <c r="AE210" s="44">
        <v>40</v>
      </c>
      <c r="AF210" s="44">
        <f t="shared" ref="AF210:AJ223" si="289">+AO210+AX210+BG210+BP210</f>
        <v>0</v>
      </c>
      <c r="AG210" s="44">
        <f t="shared" si="289"/>
        <v>0</v>
      </c>
      <c r="AH210" s="44">
        <f t="shared" si="289"/>
        <v>0</v>
      </c>
      <c r="AI210" s="44">
        <f t="shared" si="289"/>
        <v>0</v>
      </c>
      <c r="AJ210" s="44">
        <f t="shared" si="289"/>
        <v>0</v>
      </c>
      <c r="AK210" s="812">
        <f t="shared" ref="AK210:AK214" si="290">+$J210</f>
        <v>41</v>
      </c>
      <c r="AL210" s="830">
        <f>+N210</f>
        <v>0</v>
      </c>
      <c r="AM210" s="44">
        <f t="shared" si="237"/>
        <v>0</v>
      </c>
      <c r="AN210" s="47"/>
      <c r="AO210" s="47"/>
      <c r="AP210" s="47"/>
      <c r="AQ210" s="47"/>
      <c r="AR210" s="47"/>
      <c r="AS210" s="47"/>
      <c r="AT210" s="812">
        <f t="shared" ref="AT210:AT214" si="291">+$J210</f>
        <v>41</v>
      </c>
      <c r="AU210" s="833">
        <f>+O210</f>
        <v>0</v>
      </c>
      <c r="AV210" s="44">
        <f t="shared" si="239"/>
        <v>0</v>
      </c>
      <c r="AW210" s="47"/>
      <c r="AX210" s="47"/>
      <c r="AY210" s="47"/>
      <c r="AZ210" s="47"/>
      <c r="BA210" s="47"/>
      <c r="BB210" s="47"/>
      <c r="BC210" s="812">
        <f t="shared" ref="BC210:BC214" si="292">+$J210</f>
        <v>41</v>
      </c>
      <c r="BD210" s="809">
        <f>+P210</f>
        <v>0</v>
      </c>
      <c r="BE210" s="44">
        <f t="shared" si="250"/>
        <v>0</v>
      </c>
      <c r="BF210" s="47"/>
      <c r="BG210" s="47"/>
      <c r="BH210" s="47"/>
      <c r="BI210" s="47"/>
      <c r="BJ210" s="47"/>
      <c r="BK210" s="47"/>
      <c r="BL210" s="812">
        <f t="shared" ref="BL210:BL214" si="293">+$J210</f>
        <v>41</v>
      </c>
      <c r="BM210" s="815">
        <f>+Q210</f>
        <v>1</v>
      </c>
      <c r="BN210" s="44">
        <v>40</v>
      </c>
      <c r="BO210" s="47">
        <v>40</v>
      </c>
      <c r="BP210" s="47"/>
      <c r="BQ210" s="47"/>
      <c r="BR210" s="47"/>
      <c r="BS210" s="47"/>
      <c r="BT210" s="47"/>
      <c r="BU210" s="818"/>
      <c r="BV210" s="819"/>
      <c r="BW210" s="819"/>
      <c r="BX210" s="819"/>
      <c r="BY210" s="819"/>
      <c r="BZ210" s="819"/>
      <c r="CA210" s="819"/>
      <c r="CB210" s="819"/>
      <c r="CC210" s="820"/>
    </row>
    <row r="211" spans="1:81" s="58" customFormat="1" ht="40.200000000000003" customHeight="1" x14ac:dyDescent="0.3">
      <c r="A211" s="34"/>
      <c r="B211" s="982"/>
      <c r="C211" s="895"/>
      <c r="D211" s="872"/>
      <c r="E211" s="852"/>
      <c r="F211" s="852"/>
      <c r="G211" s="852"/>
      <c r="H211" s="852"/>
      <c r="I211" s="852"/>
      <c r="J211" s="813"/>
      <c r="K211" s="855"/>
      <c r="L211" s="858"/>
      <c r="M211" s="861"/>
      <c r="N211" s="837"/>
      <c r="O211" s="840"/>
      <c r="P211" s="864"/>
      <c r="Q211" s="867"/>
      <c r="R211" s="813"/>
      <c r="S211" s="448" t="s">
        <v>4695</v>
      </c>
      <c r="T211" s="236" t="s">
        <v>3822</v>
      </c>
      <c r="U211" s="236" t="s">
        <v>3827</v>
      </c>
      <c r="V211" s="236" t="s">
        <v>3831</v>
      </c>
      <c r="W211" s="448" t="s">
        <v>4696</v>
      </c>
      <c r="X211" s="440">
        <v>44970</v>
      </c>
      <c r="Y211" s="31">
        <v>45254</v>
      </c>
      <c r="Z211" s="31"/>
      <c r="AA211" s="31"/>
      <c r="AB211" s="813"/>
      <c r="AC211" s="828"/>
      <c r="AD211" s="51">
        <f t="shared" ref="AD211:AE217" si="294">+AM211+AV211+BE211+BN211</f>
        <v>0</v>
      </c>
      <c r="AE211" s="51">
        <f t="shared" si="294"/>
        <v>0</v>
      </c>
      <c r="AF211" s="51">
        <f t="shared" si="289"/>
        <v>0</v>
      </c>
      <c r="AG211" s="51">
        <f t="shared" si="289"/>
        <v>0</v>
      </c>
      <c r="AH211" s="51">
        <f t="shared" si="289"/>
        <v>0</v>
      </c>
      <c r="AI211" s="51">
        <f t="shared" si="289"/>
        <v>0</v>
      </c>
      <c r="AJ211" s="51">
        <f t="shared" si="289"/>
        <v>0</v>
      </c>
      <c r="AK211" s="813"/>
      <c r="AL211" s="831"/>
      <c r="AM211" s="51">
        <f t="shared" si="237"/>
        <v>0</v>
      </c>
      <c r="AN211" s="257"/>
      <c r="AO211" s="257"/>
      <c r="AP211" s="257"/>
      <c r="AQ211" s="257"/>
      <c r="AR211" s="257"/>
      <c r="AS211" s="257"/>
      <c r="AT211" s="813"/>
      <c r="AU211" s="834"/>
      <c r="AV211" s="51">
        <f t="shared" si="239"/>
        <v>0</v>
      </c>
      <c r="AW211" s="257"/>
      <c r="AX211" s="257"/>
      <c r="AY211" s="257"/>
      <c r="AZ211" s="257"/>
      <c r="BA211" s="257"/>
      <c r="BB211" s="257"/>
      <c r="BC211" s="813"/>
      <c r="BD211" s="810"/>
      <c r="BE211" s="51">
        <f t="shared" si="250"/>
        <v>0</v>
      </c>
      <c r="BF211" s="257"/>
      <c r="BG211" s="257"/>
      <c r="BH211" s="257"/>
      <c r="BI211" s="257"/>
      <c r="BJ211" s="257"/>
      <c r="BK211" s="257"/>
      <c r="BL211" s="813"/>
      <c r="BM211" s="816"/>
      <c r="BN211" s="51">
        <f t="shared" ref="BN211:BN217" si="295">SUM(BO211:BT211)</f>
        <v>0</v>
      </c>
      <c r="BO211" s="257"/>
      <c r="BP211" s="257"/>
      <c r="BQ211" s="257"/>
      <c r="BR211" s="257"/>
      <c r="BS211" s="257"/>
      <c r="BT211" s="257"/>
      <c r="BU211" s="821"/>
      <c r="BV211" s="822"/>
      <c r="BW211" s="822"/>
      <c r="BX211" s="822"/>
      <c r="BY211" s="822"/>
      <c r="BZ211" s="822"/>
      <c r="CA211" s="822"/>
      <c r="CB211" s="822"/>
      <c r="CC211" s="823"/>
    </row>
    <row r="212" spans="1:81" s="58" customFormat="1" ht="40.200000000000003" customHeight="1" x14ac:dyDescent="0.3">
      <c r="A212" s="34"/>
      <c r="B212" s="982"/>
      <c r="C212" s="895"/>
      <c r="D212" s="872"/>
      <c r="E212" s="852"/>
      <c r="F212" s="852"/>
      <c r="G212" s="852"/>
      <c r="H212" s="852"/>
      <c r="I212" s="852"/>
      <c r="J212" s="813"/>
      <c r="K212" s="855"/>
      <c r="L212" s="858"/>
      <c r="M212" s="861"/>
      <c r="N212" s="837"/>
      <c r="O212" s="840"/>
      <c r="P212" s="864"/>
      <c r="Q212" s="867"/>
      <c r="R212" s="813"/>
      <c r="S212" s="448" t="s">
        <v>4697</v>
      </c>
      <c r="T212" s="236" t="s">
        <v>3821</v>
      </c>
      <c r="U212" s="236" t="s">
        <v>3827</v>
      </c>
      <c r="V212" s="236" t="s">
        <v>3830</v>
      </c>
      <c r="W212" s="448" t="s">
        <v>4696</v>
      </c>
      <c r="X212" s="440">
        <v>44970</v>
      </c>
      <c r="Y212" s="31">
        <v>45254</v>
      </c>
      <c r="Z212" s="31"/>
      <c r="AA212" s="31"/>
      <c r="AB212" s="813"/>
      <c r="AC212" s="828"/>
      <c r="AD212" s="51">
        <f t="shared" si="294"/>
        <v>0</v>
      </c>
      <c r="AE212" s="51">
        <f t="shared" si="294"/>
        <v>0</v>
      </c>
      <c r="AF212" s="51">
        <f t="shared" si="289"/>
        <v>0</v>
      </c>
      <c r="AG212" s="51">
        <f t="shared" si="289"/>
        <v>0</v>
      </c>
      <c r="AH212" s="51">
        <f t="shared" si="289"/>
        <v>0</v>
      </c>
      <c r="AI212" s="51">
        <f t="shared" si="289"/>
        <v>0</v>
      </c>
      <c r="AJ212" s="51">
        <f t="shared" si="289"/>
        <v>0</v>
      </c>
      <c r="AK212" s="813"/>
      <c r="AL212" s="831"/>
      <c r="AM212" s="51">
        <f t="shared" si="237"/>
        <v>0</v>
      </c>
      <c r="AN212" s="257"/>
      <c r="AO212" s="257"/>
      <c r="AP212" s="257"/>
      <c r="AQ212" s="257"/>
      <c r="AR212" s="257"/>
      <c r="AS212" s="257"/>
      <c r="AT212" s="813"/>
      <c r="AU212" s="834"/>
      <c r="AV212" s="51">
        <f t="shared" si="239"/>
        <v>0</v>
      </c>
      <c r="AW212" s="257"/>
      <c r="AX212" s="257"/>
      <c r="AY212" s="257"/>
      <c r="AZ212" s="257"/>
      <c r="BA212" s="257"/>
      <c r="BB212" s="257"/>
      <c r="BC212" s="813"/>
      <c r="BD212" s="810"/>
      <c r="BE212" s="51">
        <f t="shared" si="250"/>
        <v>0</v>
      </c>
      <c r="BF212" s="257"/>
      <c r="BG212" s="257"/>
      <c r="BH212" s="257"/>
      <c r="BI212" s="257"/>
      <c r="BJ212" s="257"/>
      <c r="BK212" s="257"/>
      <c r="BL212" s="813"/>
      <c r="BM212" s="816"/>
      <c r="BN212" s="51">
        <f t="shared" si="295"/>
        <v>0</v>
      </c>
      <c r="BO212" s="257"/>
      <c r="BP212" s="257"/>
      <c r="BQ212" s="257"/>
      <c r="BR212" s="257"/>
      <c r="BS212" s="257"/>
      <c r="BT212" s="257"/>
      <c r="BU212" s="821"/>
      <c r="BV212" s="822"/>
      <c r="BW212" s="822"/>
      <c r="BX212" s="822"/>
      <c r="BY212" s="822"/>
      <c r="BZ212" s="822"/>
      <c r="CA212" s="822"/>
      <c r="CB212" s="822"/>
      <c r="CC212" s="823"/>
    </row>
    <row r="213" spans="1:81" s="58" customFormat="1" ht="40.200000000000003" customHeight="1" thickBot="1" x14ac:dyDescent="0.35">
      <c r="A213" s="34"/>
      <c r="B213" s="982"/>
      <c r="C213" s="895"/>
      <c r="D213" s="873"/>
      <c r="E213" s="853"/>
      <c r="F213" s="853"/>
      <c r="G213" s="853"/>
      <c r="H213" s="853"/>
      <c r="I213" s="853"/>
      <c r="J213" s="814"/>
      <c r="K213" s="856"/>
      <c r="L213" s="859"/>
      <c r="M213" s="862"/>
      <c r="N213" s="838"/>
      <c r="O213" s="841"/>
      <c r="P213" s="865"/>
      <c r="Q213" s="874"/>
      <c r="R213" s="814"/>
      <c r="S213" s="448" t="s">
        <v>4643</v>
      </c>
      <c r="T213" s="236" t="s">
        <v>3822</v>
      </c>
      <c r="U213" s="236" t="s">
        <v>3827</v>
      </c>
      <c r="V213" s="236" t="s">
        <v>3831</v>
      </c>
      <c r="W213" s="448" t="s">
        <v>4632</v>
      </c>
      <c r="X213" s="440">
        <v>44970</v>
      </c>
      <c r="Y213" s="440">
        <v>45254</v>
      </c>
      <c r="Z213" s="260"/>
      <c r="AA213" s="260"/>
      <c r="AB213" s="814"/>
      <c r="AC213" s="829"/>
      <c r="AD213" s="46">
        <f t="shared" si="294"/>
        <v>0</v>
      </c>
      <c r="AE213" s="46">
        <f t="shared" si="294"/>
        <v>0</v>
      </c>
      <c r="AF213" s="46">
        <f t="shared" si="289"/>
        <v>0</v>
      </c>
      <c r="AG213" s="46">
        <f t="shared" si="289"/>
        <v>0</v>
      </c>
      <c r="AH213" s="46">
        <f t="shared" si="289"/>
        <v>0</v>
      </c>
      <c r="AI213" s="46">
        <f t="shared" si="289"/>
        <v>0</v>
      </c>
      <c r="AJ213" s="46">
        <f t="shared" si="289"/>
        <v>0</v>
      </c>
      <c r="AK213" s="814"/>
      <c r="AL213" s="832"/>
      <c r="AM213" s="46">
        <f t="shared" si="237"/>
        <v>0</v>
      </c>
      <c r="AN213" s="49"/>
      <c r="AO213" s="49"/>
      <c r="AP213" s="49"/>
      <c r="AQ213" s="49"/>
      <c r="AR213" s="49"/>
      <c r="AS213" s="49"/>
      <c r="AT213" s="814"/>
      <c r="AU213" s="835"/>
      <c r="AV213" s="46">
        <f t="shared" si="239"/>
        <v>0</v>
      </c>
      <c r="AW213" s="49"/>
      <c r="AX213" s="49"/>
      <c r="AY213" s="49"/>
      <c r="AZ213" s="49"/>
      <c r="BA213" s="49"/>
      <c r="BB213" s="49"/>
      <c r="BC213" s="814"/>
      <c r="BD213" s="811"/>
      <c r="BE213" s="46">
        <f t="shared" si="250"/>
        <v>0</v>
      </c>
      <c r="BF213" s="49"/>
      <c r="BG213" s="49"/>
      <c r="BH213" s="49"/>
      <c r="BI213" s="49"/>
      <c r="BJ213" s="49"/>
      <c r="BK213" s="49"/>
      <c r="BL213" s="814"/>
      <c r="BM213" s="817"/>
      <c r="BN213" s="46">
        <f t="shared" si="295"/>
        <v>0</v>
      </c>
      <c r="BO213" s="49"/>
      <c r="BP213" s="49"/>
      <c r="BQ213" s="49"/>
      <c r="BR213" s="49"/>
      <c r="BS213" s="49"/>
      <c r="BT213" s="49"/>
      <c r="BU213" s="824"/>
      <c r="BV213" s="825"/>
      <c r="BW213" s="825"/>
      <c r="BX213" s="825"/>
      <c r="BY213" s="825"/>
      <c r="BZ213" s="825"/>
      <c r="CA213" s="825"/>
      <c r="CB213" s="825"/>
      <c r="CC213" s="826"/>
    </row>
    <row r="214" spans="1:81" s="58" customFormat="1" ht="40.200000000000003" customHeight="1" thickTop="1" x14ac:dyDescent="0.3">
      <c r="A214" s="34"/>
      <c r="B214" s="982"/>
      <c r="C214" s="895"/>
      <c r="D214" s="871">
        <v>2201</v>
      </c>
      <c r="E214" s="851" t="s">
        <v>3922</v>
      </c>
      <c r="F214" s="851"/>
      <c r="G214" s="851"/>
      <c r="H214" s="851"/>
      <c r="I214" s="851"/>
      <c r="J214" s="812">
        <v>42</v>
      </c>
      <c r="K214" s="854" t="str">
        <f>+[2]Metas!K48</f>
        <v>Establecimientos educativos implementando el Plan Nacional de Lectura y Escritura</v>
      </c>
      <c r="L214" s="857">
        <v>50</v>
      </c>
      <c r="M214" s="860">
        <v>50</v>
      </c>
      <c r="N214" s="836"/>
      <c r="O214" s="839"/>
      <c r="P214" s="863"/>
      <c r="Q214" s="866">
        <v>50</v>
      </c>
      <c r="R214" s="812">
        <f t="shared" ref="R214" si="296">+$J214</f>
        <v>42</v>
      </c>
      <c r="S214" s="231" t="s">
        <v>4698</v>
      </c>
      <c r="T214" s="235" t="s">
        <v>3822</v>
      </c>
      <c r="U214" s="235" t="s">
        <v>3827</v>
      </c>
      <c r="V214" s="235" t="s">
        <v>3831</v>
      </c>
      <c r="W214" s="231" t="s">
        <v>4699</v>
      </c>
      <c r="X214" s="256">
        <v>44958</v>
      </c>
      <c r="Y214" s="256">
        <v>45016</v>
      </c>
      <c r="Z214" s="256"/>
      <c r="AA214" s="256"/>
      <c r="AB214" s="812">
        <f t="shared" si="287"/>
        <v>42</v>
      </c>
      <c r="AC214" s="827">
        <f t="shared" ref="AC214" si="297">+L214</f>
        <v>50</v>
      </c>
      <c r="AD214" s="44">
        <v>250</v>
      </c>
      <c r="AE214" s="44">
        <v>250</v>
      </c>
      <c r="AF214" s="44">
        <f t="shared" si="289"/>
        <v>0</v>
      </c>
      <c r="AG214" s="44">
        <f t="shared" si="289"/>
        <v>0</v>
      </c>
      <c r="AH214" s="44">
        <f t="shared" si="289"/>
        <v>0</v>
      </c>
      <c r="AI214" s="44">
        <f t="shared" si="289"/>
        <v>0</v>
      </c>
      <c r="AJ214" s="44">
        <f t="shared" si="289"/>
        <v>0</v>
      </c>
      <c r="AK214" s="812">
        <f t="shared" si="290"/>
        <v>42</v>
      </c>
      <c r="AL214" s="830">
        <f>+N214</f>
        <v>0</v>
      </c>
      <c r="AM214" s="44">
        <f t="shared" si="237"/>
        <v>0</v>
      </c>
      <c r="AN214" s="47"/>
      <c r="AO214" s="47"/>
      <c r="AP214" s="47"/>
      <c r="AQ214" s="47"/>
      <c r="AR214" s="47"/>
      <c r="AS214" s="47"/>
      <c r="AT214" s="812">
        <f t="shared" si="291"/>
        <v>42</v>
      </c>
      <c r="AU214" s="833">
        <f>+O214</f>
        <v>0</v>
      </c>
      <c r="AV214" s="44">
        <f t="shared" si="239"/>
        <v>0</v>
      </c>
      <c r="AW214" s="47"/>
      <c r="AX214" s="47"/>
      <c r="AY214" s="47"/>
      <c r="AZ214" s="47"/>
      <c r="BA214" s="47"/>
      <c r="BB214" s="47"/>
      <c r="BC214" s="812">
        <f t="shared" si="292"/>
        <v>42</v>
      </c>
      <c r="BD214" s="809">
        <f>+P214</f>
        <v>0</v>
      </c>
      <c r="BE214" s="44">
        <f t="shared" si="250"/>
        <v>0</v>
      </c>
      <c r="BF214" s="47"/>
      <c r="BG214" s="47"/>
      <c r="BH214" s="47"/>
      <c r="BI214" s="47"/>
      <c r="BJ214" s="47"/>
      <c r="BK214" s="47"/>
      <c r="BL214" s="812">
        <f t="shared" si="293"/>
        <v>42</v>
      </c>
      <c r="BM214" s="815">
        <f>+Q214</f>
        <v>50</v>
      </c>
      <c r="BN214" s="44">
        <f>SUM(BO214:BT214)</f>
        <v>82</v>
      </c>
      <c r="BO214" s="47">
        <v>82</v>
      </c>
      <c r="BP214" s="47"/>
      <c r="BQ214" s="47"/>
      <c r="BR214" s="47"/>
      <c r="BS214" s="47"/>
      <c r="BT214" s="47"/>
      <c r="BU214" s="818"/>
      <c r="BV214" s="819"/>
      <c r="BW214" s="819"/>
      <c r="BX214" s="819"/>
      <c r="BY214" s="819"/>
      <c r="BZ214" s="819"/>
      <c r="CA214" s="819"/>
      <c r="CB214" s="819"/>
      <c r="CC214" s="820"/>
    </row>
    <row r="215" spans="1:81" s="58" customFormat="1" ht="40.200000000000003" customHeight="1" x14ac:dyDescent="0.3">
      <c r="A215" s="34"/>
      <c r="B215" s="982"/>
      <c r="C215" s="895"/>
      <c r="D215" s="872"/>
      <c r="E215" s="852"/>
      <c r="F215" s="852"/>
      <c r="G215" s="852"/>
      <c r="H215" s="852"/>
      <c r="I215" s="852"/>
      <c r="J215" s="813"/>
      <c r="K215" s="855"/>
      <c r="L215" s="858"/>
      <c r="M215" s="861"/>
      <c r="N215" s="837"/>
      <c r="O215" s="840"/>
      <c r="P215" s="864"/>
      <c r="Q215" s="867"/>
      <c r="R215" s="813"/>
      <c r="S215" s="39" t="s">
        <v>4700</v>
      </c>
      <c r="T215" s="236" t="s">
        <v>3822</v>
      </c>
      <c r="U215" s="236" t="s">
        <v>3827</v>
      </c>
      <c r="V215" s="236" t="s">
        <v>3831</v>
      </c>
      <c r="W215" s="39" t="s">
        <v>4701</v>
      </c>
      <c r="X215" s="31">
        <v>45026</v>
      </c>
      <c r="Y215" s="31">
        <v>45030</v>
      </c>
      <c r="Z215" s="31"/>
      <c r="AA215" s="31"/>
      <c r="AB215" s="813"/>
      <c r="AC215" s="828"/>
      <c r="AD215" s="51">
        <f t="shared" si="294"/>
        <v>0</v>
      </c>
      <c r="AE215" s="51">
        <f t="shared" si="294"/>
        <v>0</v>
      </c>
      <c r="AF215" s="51">
        <f t="shared" si="289"/>
        <v>0</v>
      </c>
      <c r="AG215" s="51">
        <f t="shared" si="289"/>
        <v>0</v>
      </c>
      <c r="AH215" s="51">
        <f t="shared" si="289"/>
        <v>0</v>
      </c>
      <c r="AI215" s="51">
        <f t="shared" si="289"/>
        <v>0</v>
      </c>
      <c r="AJ215" s="51">
        <f t="shared" si="289"/>
        <v>0</v>
      </c>
      <c r="AK215" s="813"/>
      <c r="AL215" s="831"/>
      <c r="AM215" s="51">
        <f t="shared" si="237"/>
        <v>0</v>
      </c>
      <c r="AN215" s="257"/>
      <c r="AO215" s="257"/>
      <c r="AP215" s="257"/>
      <c r="AQ215" s="257"/>
      <c r="AR215" s="257"/>
      <c r="AS215" s="257"/>
      <c r="AT215" s="813"/>
      <c r="AU215" s="834"/>
      <c r="AV215" s="51">
        <f t="shared" si="239"/>
        <v>0</v>
      </c>
      <c r="AW215" s="257"/>
      <c r="AX215" s="257"/>
      <c r="AY215" s="257"/>
      <c r="AZ215" s="257"/>
      <c r="BA215" s="257"/>
      <c r="BB215" s="257"/>
      <c r="BC215" s="813"/>
      <c r="BD215" s="810"/>
      <c r="BE215" s="51">
        <f t="shared" si="250"/>
        <v>0</v>
      </c>
      <c r="BF215" s="257"/>
      <c r="BG215" s="257"/>
      <c r="BH215" s="257"/>
      <c r="BI215" s="257"/>
      <c r="BJ215" s="257"/>
      <c r="BK215" s="257"/>
      <c r="BL215" s="813"/>
      <c r="BM215" s="816"/>
      <c r="BN215" s="51">
        <f t="shared" si="295"/>
        <v>0</v>
      </c>
      <c r="BO215" s="257"/>
      <c r="BP215" s="257"/>
      <c r="BQ215" s="257"/>
      <c r="BR215" s="257"/>
      <c r="BS215" s="257"/>
      <c r="BT215" s="257"/>
      <c r="BU215" s="821"/>
      <c r="BV215" s="822"/>
      <c r="BW215" s="822"/>
      <c r="BX215" s="822"/>
      <c r="BY215" s="822"/>
      <c r="BZ215" s="822"/>
      <c r="CA215" s="822"/>
      <c r="CB215" s="822"/>
      <c r="CC215" s="823"/>
    </row>
    <row r="216" spans="1:81" s="58" customFormat="1" ht="40.200000000000003" customHeight="1" x14ac:dyDescent="0.3">
      <c r="A216" s="34"/>
      <c r="B216" s="982"/>
      <c r="C216" s="895"/>
      <c r="D216" s="872"/>
      <c r="E216" s="852"/>
      <c r="F216" s="852"/>
      <c r="G216" s="852"/>
      <c r="H216" s="852"/>
      <c r="I216" s="852"/>
      <c r="J216" s="813"/>
      <c r="K216" s="855"/>
      <c r="L216" s="858"/>
      <c r="M216" s="861"/>
      <c r="N216" s="837"/>
      <c r="O216" s="840"/>
      <c r="P216" s="864"/>
      <c r="Q216" s="867"/>
      <c r="R216" s="813"/>
      <c r="S216" s="39" t="s">
        <v>4702</v>
      </c>
      <c r="T216" s="236" t="s">
        <v>3822</v>
      </c>
      <c r="U216" s="236" t="s">
        <v>3827</v>
      </c>
      <c r="V216" s="236" t="s">
        <v>3831</v>
      </c>
      <c r="W216" s="39" t="s">
        <v>4703</v>
      </c>
      <c r="X216" s="31">
        <v>45026</v>
      </c>
      <c r="Y216" s="31">
        <v>45030</v>
      </c>
      <c r="Z216" s="31"/>
      <c r="AA216" s="31"/>
      <c r="AB216" s="813"/>
      <c r="AC216" s="828"/>
      <c r="AD216" s="51">
        <f t="shared" si="294"/>
        <v>0</v>
      </c>
      <c r="AE216" s="51">
        <f t="shared" si="294"/>
        <v>0</v>
      </c>
      <c r="AF216" s="51">
        <f t="shared" si="289"/>
        <v>0</v>
      </c>
      <c r="AG216" s="51">
        <f t="shared" si="289"/>
        <v>0</v>
      </c>
      <c r="AH216" s="51">
        <f t="shared" si="289"/>
        <v>0</v>
      </c>
      <c r="AI216" s="51">
        <f t="shared" si="289"/>
        <v>0</v>
      </c>
      <c r="AJ216" s="51">
        <f t="shared" si="289"/>
        <v>0</v>
      </c>
      <c r="AK216" s="813"/>
      <c r="AL216" s="831"/>
      <c r="AM216" s="51">
        <f t="shared" si="237"/>
        <v>0</v>
      </c>
      <c r="AN216" s="257"/>
      <c r="AO216" s="257"/>
      <c r="AP216" s="257"/>
      <c r="AQ216" s="257"/>
      <c r="AR216" s="257"/>
      <c r="AS216" s="257"/>
      <c r="AT216" s="813"/>
      <c r="AU216" s="834"/>
      <c r="AV216" s="51">
        <f t="shared" si="239"/>
        <v>0</v>
      </c>
      <c r="AW216" s="257"/>
      <c r="AX216" s="257"/>
      <c r="AY216" s="257"/>
      <c r="AZ216" s="257"/>
      <c r="BA216" s="257"/>
      <c r="BB216" s="257"/>
      <c r="BC216" s="813"/>
      <c r="BD216" s="810"/>
      <c r="BE216" s="51">
        <f t="shared" si="250"/>
        <v>0</v>
      </c>
      <c r="BF216" s="257"/>
      <c r="BG216" s="257"/>
      <c r="BH216" s="257"/>
      <c r="BI216" s="257"/>
      <c r="BJ216" s="257"/>
      <c r="BK216" s="257"/>
      <c r="BL216" s="813"/>
      <c r="BM216" s="816"/>
      <c r="BN216" s="51">
        <f t="shared" si="295"/>
        <v>0</v>
      </c>
      <c r="BO216" s="257"/>
      <c r="BP216" s="257"/>
      <c r="BQ216" s="257"/>
      <c r="BR216" s="257"/>
      <c r="BS216" s="257"/>
      <c r="BT216" s="257"/>
      <c r="BU216" s="821"/>
      <c r="BV216" s="822"/>
      <c r="BW216" s="822"/>
      <c r="BX216" s="822"/>
      <c r="BY216" s="822"/>
      <c r="BZ216" s="822"/>
      <c r="CA216" s="822"/>
      <c r="CB216" s="822"/>
      <c r="CC216" s="823"/>
    </row>
    <row r="217" spans="1:81" s="58" customFormat="1" ht="40.200000000000003" customHeight="1" thickBot="1" x14ac:dyDescent="0.35">
      <c r="A217" s="34"/>
      <c r="B217" s="982"/>
      <c r="C217" s="895"/>
      <c r="D217" s="873"/>
      <c r="E217" s="853"/>
      <c r="F217" s="853"/>
      <c r="G217" s="853"/>
      <c r="H217" s="853"/>
      <c r="I217" s="853"/>
      <c r="J217" s="814"/>
      <c r="K217" s="856"/>
      <c r="L217" s="859"/>
      <c r="M217" s="862"/>
      <c r="N217" s="838"/>
      <c r="O217" s="841"/>
      <c r="P217" s="865"/>
      <c r="Q217" s="874"/>
      <c r="R217" s="814"/>
      <c r="S217" s="232" t="s">
        <v>4704</v>
      </c>
      <c r="T217" s="237" t="s">
        <v>3822</v>
      </c>
      <c r="U217" s="237" t="s">
        <v>3827</v>
      </c>
      <c r="V217" s="237" t="s">
        <v>3830</v>
      </c>
      <c r="W217" s="232" t="s">
        <v>4705</v>
      </c>
      <c r="X217" s="260">
        <v>45030</v>
      </c>
      <c r="Y217" s="260">
        <v>45254</v>
      </c>
      <c r="Z217" s="260"/>
      <c r="AA217" s="260"/>
      <c r="AB217" s="814"/>
      <c r="AC217" s="829"/>
      <c r="AD217" s="46">
        <f t="shared" si="294"/>
        <v>0</v>
      </c>
      <c r="AE217" s="46">
        <f t="shared" si="294"/>
        <v>0</v>
      </c>
      <c r="AF217" s="46">
        <f t="shared" si="289"/>
        <v>0</v>
      </c>
      <c r="AG217" s="46">
        <f t="shared" si="289"/>
        <v>0</v>
      </c>
      <c r="AH217" s="46">
        <f t="shared" si="289"/>
        <v>0</v>
      </c>
      <c r="AI217" s="46">
        <f t="shared" si="289"/>
        <v>0</v>
      </c>
      <c r="AJ217" s="46">
        <f t="shared" si="289"/>
        <v>0</v>
      </c>
      <c r="AK217" s="814"/>
      <c r="AL217" s="832"/>
      <c r="AM217" s="46">
        <f t="shared" si="237"/>
        <v>0</v>
      </c>
      <c r="AN217" s="49"/>
      <c r="AO217" s="49"/>
      <c r="AP217" s="49"/>
      <c r="AQ217" s="49"/>
      <c r="AR217" s="49"/>
      <c r="AS217" s="49"/>
      <c r="AT217" s="814"/>
      <c r="AU217" s="835"/>
      <c r="AV217" s="46">
        <f t="shared" si="239"/>
        <v>0</v>
      </c>
      <c r="AW217" s="49"/>
      <c r="AX217" s="49"/>
      <c r="AY217" s="49"/>
      <c r="AZ217" s="49"/>
      <c r="BA217" s="49"/>
      <c r="BB217" s="49"/>
      <c r="BC217" s="814"/>
      <c r="BD217" s="811"/>
      <c r="BE217" s="46">
        <f t="shared" si="250"/>
        <v>0</v>
      </c>
      <c r="BF217" s="49"/>
      <c r="BG217" s="49"/>
      <c r="BH217" s="49"/>
      <c r="BI217" s="49"/>
      <c r="BJ217" s="49"/>
      <c r="BK217" s="49"/>
      <c r="BL217" s="814"/>
      <c r="BM217" s="817"/>
      <c r="BN217" s="46">
        <f t="shared" si="295"/>
        <v>0</v>
      </c>
      <c r="BO217" s="49"/>
      <c r="BP217" s="49"/>
      <c r="BQ217" s="49"/>
      <c r="BR217" s="49"/>
      <c r="BS217" s="49"/>
      <c r="BT217" s="49"/>
      <c r="BU217" s="824"/>
      <c r="BV217" s="825"/>
      <c r="BW217" s="825"/>
      <c r="BX217" s="825"/>
      <c r="BY217" s="825"/>
      <c r="BZ217" s="825"/>
      <c r="CA217" s="825"/>
      <c r="CB217" s="825"/>
      <c r="CC217" s="826"/>
    </row>
    <row r="218" spans="1:81" s="58" customFormat="1" ht="40.200000000000003" customHeight="1" thickTop="1" x14ac:dyDescent="0.3">
      <c r="A218" s="34"/>
      <c r="B218" s="982"/>
      <c r="C218" s="895"/>
      <c r="D218" s="871">
        <v>2201</v>
      </c>
      <c r="E218" s="851" t="s">
        <v>3922</v>
      </c>
      <c r="F218" s="851"/>
      <c r="G218" s="851"/>
      <c r="H218" s="851"/>
      <c r="I218" s="851"/>
      <c r="J218" s="812">
        <v>43</v>
      </c>
      <c r="K218" s="854" t="str">
        <f>+[2]Metas!K49</f>
        <v xml:space="preserve">Establecimientos educativos implementando Programa departamental de bilingüismo </v>
      </c>
      <c r="L218" s="857">
        <v>102</v>
      </c>
      <c r="M218" s="860">
        <f>SUM(N218:Q222)</f>
        <v>102</v>
      </c>
      <c r="N218" s="836"/>
      <c r="O218" s="839">
        <v>26</v>
      </c>
      <c r="P218" s="863">
        <v>25</v>
      </c>
      <c r="Q218" s="866">
        <v>51</v>
      </c>
      <c r="R218" s="812">
        <f t="shared" ref="R218" si="298">+$J218</f>
        <v>43</v>
      </c>
      <c r="S218" s="463" t="s">
        <v>4706</v>
      </c>
      <c r="T218" s="236" t="s">
        <v>3822</v>
      </c>
      <c r="U218" s="236" t="s">
        <v>3827</v>
      </c>
      <c r="V218" s="236" t="s">
        <v>3831</v>
      </c>
      <c r="W218" s="464" t="s">
        <v>4707</v>
      </c>
      <c r="X218" s="465">
        <v>44929</v>
      </c>
      <c r="Y218" s="465" t="s">
        <v>4708</v>
      </c>
      <c r="Z218" s="256"/>
      <c r="AA218" s="256"/>
      <c r="AB218" s="812">
        <f t="shared" ref="AB218:AB223" si="299">+$J218</f>
        <v>43</v>
      </c>
      <c r="AC218" s="827">
        <f t="shared" ref="AC218" si="300">+L218</f>
        <v>102</v>
      </c>
      <c r="AD218" s="44">
        <v>50</v>
      </c>
      <c r="AE218" s="44">
        <v>50</v>
      </c>
      <c r="AF218" s="44">
        <f t="shared" si="289"/>
        <v>0</v>
      </c>
      <c r="AG218" s="44">
        <f t="shared" si="289"/>
        <v>0</v>
      </c>
      <c r="AH218" s="44">
        <f t="shared" si="289"/>
        <v>0</v>
      </c>
      <c r="AI218" s="44">
        <f t="shared" si="289"/>
        <v>0</v>
      </c>
      <c r="AJ218" s="44">
        <f t="shared" si="289"/>
        <v>0</v>
      </c>
      <c r="AK218" s="812">
        <f t="shared" ref="AK218:AK223" si="301">+$J218</f>
        <v>43</v>
      </c>
      <c r="AL218" s="830">
        <f>+N218</f>
        <v>0</v>
      </c>
      <c r="AM218" s="44">
        <f t="shared" si="237"/>
        <v>0</v>
      </c>
      <c r="AN218" s="47"/>
      <c r="AO218" s="47"/>
      <c r="AP218" s="47"/>
      <c r="AQ218" s="47"/>
      <c r="AR218" s="47"/>
      <c r="AS218" s="47"/>
      <c r="AT218" s="812">
        <f t="shared" ref="AT218:AT223" si="302">+$J218</f>
        <v>43</v>
      </c>
      <c r="AU218" s="833">
        <f>+O218</f>
        <v>26</v>
      </c>
      <c r="AV218" s="44">
        <f t="shared" si="239"/>
        <v>0</v>
      </c>
      <c r="AW218" s="47"/>
      <c r="AX218" s="47"/>
      <c r="AY218" s="47"/>
      <c r="AZ218" s="47"/>
      <c r="BA218" s="47"/>
      <c r="BB218" s="47"/>
      <c r="BC218" s="812">
        <f t="shared" ref="BC218:BC223" si="303">+$J218</f>
        <v>43</v>
      </c>
      <c r="BD218" s="809">
        <f>+P218</f>
        <v>25</v>
      </c>
      <c r="BE218" s="44">
        <v>25</v>
      </c>
      <c r="BF218" s="47">
        <v>25</v>
      </c>
      <c r="BG218" s="47"/>
      <c r="BH218" s="47"/>
      <c r="BI218" s="47"/>
      <c r="BJ218" s="47"/>
      <c r="BK218" s="47"/>
      <c r="BL218" s="812">
        <f t="shared" ref="BL218:BL223" si="304">+$J218</f>
        <v>43</v>
      </c>
      <c r="BM218" s="815">
        <f>+Q218</f>
        <v>51</v>
      </c>
      <c r="BN218" s="44">
        <v>50</v>
      </c>
      <c r="BO218" s="47">
        <v>50</v>
      </c>
      <c r="BP218" s="47"/>
      <c r="BQ218" s="47"/>
      <c r="BR218" s="47"/>
      <c r="BS218" s="47"/>
      <c r="BT218" s="47"/>
      <c r="BU218" s="818"/>
      <c r="BV218" s="819"/>
      <c r="BW218" s="819"/>
      <c r="BX218" s="819"/>
      <c r="BY218" s="819"/>
      <c r="BZ218" s="819"/>
      <c r="CA218" s="819"/>
      <c r="CB218" s="819"/>
      <c r="CC218" s="820"/>
    </row>
    <row r="219" spans="1:81" s="58" customFormat="1" ht="40.200000000000003" customHeight="1" x14ac:dyDescent="0.3">
      <c r="A219" s="34"/>
      <c r="B219" s="982"/>
      <c r="C219" s="895"/>
      <c r="D219" s="872"/>
      <c r="E219" s="852"/>
      <c r="F219" s="852"/>
      <c r="G219" s="852"/>
      <c r="H219" s="852"/>
      <c r="I219" s="852"/>
      <c r="J219" s="813"/>
      <c r="K219" s="855"/>
      <c r="L219" s="858"/>
      <c r="M219" s="861"/>
      <c r="N219" s="837"/>
      <c r="O219" s="840"/>
      <c r="P219" s="864"/>
      <c r="Q219" s="867"/>
      <c r="R219" s="813"/>
      <c r="S219" s="463" t="s">
        <v>4709</v>
      </c>
      <c r="T219" s="236" t="s">
        <v>3822</v>
      </c>
      <c r="U219" s="236" t="s">
        <v>3827</v>
      </c>
      <c r="V219" s="236" t="s">
        <v>3831</v>
      </c>
      <c r="W219" s="464" t="s">
        <v>4710</v>
      </c>
      <c r="X219" s="465">
        <v>44930</v>
      </c>
      <c r="Y219" s="465" t="s">
        <v>4711</v>
      </c>
      <c r="Z219" s="259"/>
      <c r="AA219" s="259"/>
      <c r="AB219" s="813"/>
      <c r="AC219" s="828"/>
      <c r="AD219" s="427"/>
      <c r="AE219" s="427"/>
      <c r="AF219" s="427"/>
      <c r="AG219" s="427"/>
      <c r="AH219" s="427"/>
      <c r="AI219" s="427"/>
      <c r="AJ219" s="427"/>
      <c r="AK219" s="813"/>
      <c r="AL219" s="831"/>
      <c r="AM219" s="427"/>
      <c r="AN219" s="428"/>
      <c r="AO219" s="428"/>
      <c r="AP219" s="428"/>
      <c r="AQ219" s="428"/>
      <c r="AR219" s="428"/>
      <c r="AS219" s="428"/>
      <c r="AT219" s="813"/>
      <c r="AU219" s="834"/>
      <c r="AV219" s="427"/>
      <c r="AW219" s="428"/>
      <c r="AX219" s="428"/>
      <c r="AY219" s="428"/>
      <c r="AZ219" s="428"/>
      <c r="BA219" s="428"/>
      <c r="BB219" s="428"/>
      <c r="BC219" s="813"/>
      <c r="BD219" s="810"/>
      <c r="BE219" s="427"/>
      <c r="BF219" s="428"/>
      <c r="BG219" s="428"/>
      <c r="BH219" s="428"/>
      <c r="BI219" s="428"/>
      <c r="BJ219" s="428"/>
      <c r="BK219" s="428"/>
      <c r="BL219" s="813"/>
      <c r="BM219" s="816"/>
      <c r="BN219" s="427"/>
      <c r="BO219" s="428"/>
      <c r="BP219" s="428"/>
      <c r="BQ219" s="428"/>
      <c r="BR219" s="428"/>
      <c r="BS219" s="428"/>
      <c r="BT219" s="428"/>
      <c r="BU219" s="429"/>
      <c r="BV219" s="430"/>
      <c r="BW219" s="430"/>
      <c r="BX219" s="430"/>
      <c r="BY219" s="430"/>
      <c r="BZ219" s="430"/>
      <c r="CA219" s="430"/>
      <c r="CB219" s="430"/>
      <c r="CC219" s="431"/>
    </row>
    <row r="220" spans="1:81" s="58" customFormat="1" ht="40.200000000000003" customHeight="1" x14ac:dyDescent="0.3">
      <c r="A220" s="34"/>
      <c r="B220" s="982"/>
      <c r="C220" s="895"/>
      <c r="D220" s="872"/>
      <c r="E220" s="852"/>
      <c r="F220" s="852"/>
      <c r="G220" s="852"/>
      <c r="H220" s="852"/>
      <c r="I220" s="852"/>
      <c r="J220" s="813"/>
      <c r="K220" s="855"/>
      <c r="L220" s="858"/>
      <c r="M220" s="861"/>
      <c r="N220" s="837"/>
      <c r="O220" s="840"/>
      <c r="P220" s="864"/>
      <c r="Q220" s="867"/>
      <c r="R220" s="813"/>
      <c r="S220" s="463" t="s">
        <v>4622</v>
      </c>
      <c r="T220" s="236" t="s">
        <v>3822</v>
      </c>
      <c r="U220" s="236" t="s">
        <v>3827</v>
      </c>
      <c r="V220" s="236" t="s">
        <v>3831</v>
      </c>
      <c r="W220" s="463" t="s">
        <v>4623</v>
      </c>
      <c r="X220" s="466">
        <v>44931</v>
      </c>
      <c r="Y220" s="466" t="s">
        <v>4712</v>
      </c>
      <c r="Z220" s="259"/>
      <c r="AA220" s="259"/>
      <c r="AB220" s="813"/>
      <c r="AC220" s="828"/>
      <c r="AD220" s="427"/>
      <c r="AE220" s="427"/>
      <c r="AF220" s="427"/>
      <c r="AG220" s="427"/>
      <c r="AH220" s="427"/>
      <c r="AI220" s="427"/>
      <c r="AJ220" s="427"/>
      <c r="AK220" s="813"/>
      <c r="AL220" s="831"/>
      <c r="AM220" s="427"/>
      <c r="AN220" s="428"/>
      <c r="AO220" s="428"/>
      <c r="AP220" s="428"/>
      <c r="AQ220" s="428"/>
      <c r="AR220" s="428"/>
      <c r="AS220" s="428"/>
      <c r="AT220" s="813"/>
      <c r="AU220" s="834"/>
      <c r="AV220" s="427"/>
      <c r="AW220" s="428"/>
      <c r="AX220" s="428"/>
      <c r="AY220" s="428"/>
      <c r="AZ220" s="428"/>
      <c r="BA220" s="428"/>
      <c r="BB220" s="428"/>
      <c r="BC220" s="813"/>
      <c r="BD220" s="810"/>
      <c r="BE220" s="427"/>
      <c r="BF220" s="428"/>
      <c r="BG220" s="428"/>
      <c r="BH220" s="428"/>
      <c r="BI220" s="428"/>
      <c r="BJ220" s="428"/>
      <c r="BK220" s="428"/>
      <c r="BL220" s="813"/>
      <c r="BM220" s="816"/>
      <c r="BN220" s="427"/>
      <c r="BO220" s="428"/>
      <c r="BP220" s="428"/>
      <c r="BQ220" s="428"/>
      <c r="BR220" s="428"/>
      <c r="BS220" s="428"/>
      <c r="BT220" s="428"/>
      <c r="BU220" s="429"/>
      <c r="BV220" s="430"/>
      <c r="BW220" s="430"/>
      <c r="BX220" s="430"/>
      <c r="BY220" s="430"/>
      <c r="BZ220" s="430"/>
      <c r="CA220" s="430"/>
      <c r="CB220" s="430"/>
      <c r="CC220" s="431"/>
    </row>
    <row r="221" spans="1:81" s="58" customFormat="1" ht="40.200000000000003" customHeight="1" x14ac:dyDescent="0.3">
      <c r="A221" s="34"/>
      <c r="B221" s="982"/>
      <c r="C221" s="895"/>
      <c r="D221" s="872"/>
      <c r="E221" s="852"/>
      <c r="F221" s="852"/>
      <c r="G221" s="852"/>
      <c r="H221" s="852"/>
      <c r="I221" s="852"/>
      <c r="J221" s="813"/>
      <c r="K221" s="855"/>
      <c r="L221" s="858"/>
      <c r="M221" s="861"/>
      <c r="N221" s="837"/>
      <c r="O221" s="840"/>
      <c r="P221" s="864"/>
      <c r="Q221" s="867"/>
      <c r="R221" s="813"/>
      <c r="S221" s="467" t="s">
        <v>4713</v>
      </c>
      <c r="T221" s="236" t="s">
        <v>3822</v>
      </c>
      <c r="U221" s="236" t="s">
        <v>3827</v>
      </c>
      <c r="V221" s="236" t="s">
        <v>3831</v>
      </c>
      <c r="W221" s="463" t="s">
        <v>4714</v>
      </c>
      <c r="X221" s="466">
        <v>44932</v>
      </c>
      <c r="Y221" s="466" t="s">
        <v>4715</v>
      </c>
      <c r="Z221" s="31"/>
      <c r="AA221" s="31"/>
      <c r="AB221" s="813"/>
      <c r="AC221" s="828"/>
      <c r="AD221" s="51">
        <f t="shared" ref="AD221:AJ229" si="305">+AM221+AV221+BE221+BN221</f>
        <v>0</v>
      </c>
      <c r="AE221" s="51">
        <f t="shared" si="305"/>
        <v>0</v>
      </c>
      <c r="AF221" s="51">
        <f t="shared" si="289"/>
        <v>0</v>
      </c>
      <c r="AG221" s="51">
        <f t="shared" si="289"/>
        <v>0</v>
      </c>
      <c r="AH221" s="51">
        <f t="shared" si="289"/>
        <v>0</v>
      </c>
      <c r="AI221" s="51">
        <f t="shared" si="289"/>
        <v>0</v>
      </c>
      <c r="AJ221" s="51">
        <f t="shared" si="289"/>
        <v>0</v>
      </c>
      <c r="AK221" s="813"/>
      <c r="AL221" s="831"/>
      <c r="AM221" s="51">
        <f t="shared" ref="AM221:AM229" si="306">SUM(AN221:AS221)</f>
        <v>0</v>
      </c>
      <c r="AN221" s="257"/>
      <c r="AO221" s="257"/>
      <c r="AP221" s="257"/>
      <c r="AQ221" s="257"/>
      <c r="AR221" s="257"/>
      <c r="AS221" s="257"/>
      <c r="AT221" s="813"/>
      <c r="AU221" s="834"/>
      <c r="AV221" s="51">
        <f t="shared" si="239"/>
        <v>0</v>
      </c>
      <c r="AW221" s="257"/>
      <c r="AX221" s="257"/>
      <c r="AY221" s="257"/>
      <c r="AZ221" s="257"/>
      <c r="BA221" s="257"/>
      <c r="BB221" s="257"/>
      <c r="BC221" s="813"/>
      <c r="BD221" s="810"/>
      <c r="BE221" s="51">
        <f t="shared" ref="BE221:BE229" si="307">SUM(BF221:BK221)</f>
        <v>0</v>
      </c>
      <c r="BF221" s="257"/>
      <c r="BG221" s="257"/>
      <c r="BH221" s="257"/>
      <c r="BI221" s="257"/>
      <c r="BJ221" s="257"/>
      <c r="BK221" s="257"/>
      <c r="BL221" s="813"/>
      <c r="BM221" s="816"/>
      <c r="BN221" s="51">
        <f t="shared" ref="BN221:BN229" si="308">SUM(BO221:BT221)</f>
        <v>0</v>
      </c>
      <c r="BO221" s="257"/>
      <c r="BP221" s="257"/>
      <c r="BQ221" s="257"/>
      <c r="BR221" s="257"/>
      <c r="BS221" s="257"/>
      <c r="BT221" s="257"/>
      <c r="BU221" s="821"/>
      <c r="BV221" s="822"/>
      <c r="BW221" s="822"/>
      <c r="BX221" s="822"/>
      <c r="BY221" s="822"/>
      <c r="BZ221" s="822"/>
      <c r="CA221" s="822"/>
      <c r="CB221" s="822"/>
      <c r="CC221" s="823"/>
    </row>
    <row r="222" spans="1:81" s="58" customFormat="1" ht="40.200000000000003" customHeight="1" thickBot="1" x14ac:dyDescent="0.35">
      <c r="A222" s="34"/>
      <c r="B222" s="982"/>
      <c r="C222" s="896"/>
      <c r="D222" s="873"/>
      <c r="E222" s="853"/>
      <c r="F222" s="853"/>
      <c r="G222" s="853"/>
      <c r="H222" s="853"/>
      <c r="I222" s="853"/>
      <c r="J222" s="814"/>
      <c r="K222" s="856"/>
      <c r="L222" s="859"/>
      <c r="M222" s="862"/>
      <c r="N222" s="838"/>
      <c r="O222" s="841"/>
      <c r="P222" s="865"/>
      <c r="Q222" s="874"/>
      <c r="R222" s="814"/>
      <c r="S222" s="468" t="s">
        <v>4628</v>
      </c>
      <c r="T222" s="236" t="s">
        <v>3822</v>
      </c>
      <c r="U222" s="236" t="s">
        <v>3827</v>
      </c>
      <c r="V222" s="236" t="s">
        <v>3831</v>
      </c>
      <c r="W222" s="463" t="s">
        <v>4629</v>
      </c>
      <c r="X222" s="466">
        <v>44933</v>
      </c>
      <c r="Y222" s="466" t="s">
        <v>4716</v>
      </c>
      <c r="Z222" s="260"/>
      <c r="AA222" s="260"/>
      <c r="AB222" s="814"/>
      <c r="AC222" s="829"/>
      <c r="AD222" s="46">
        <f t="shared" si="305"/>
        <v>0</v>
      </c>
      <c r="AE222" s="46">
        <f t="shared" si="305"/>
        <v>0</v>
      </c>
      <c r="AF222" s="46">
        <f t="shared" si="289"/>
        <v>0</v>
      </c>
      <c r="AG222" s="46">
        <f t="shared" si="289"/>
        <v>0</v>
      </c>
      <c r="AH222" s="46">
        <f t="shared" si="289"/>
        <v>0</v>
      </c>
      <c r="AI222" s="46">
        <f t="shared" si="289"/>
        <v>0</v>
      </c>
      <c r="AJ222" s="46">
        <f t="shared" si="289"/>
        <v>0</v>
      </c>
      <c r="AK222" s="814"/>
      <c r="AL222" s="832"/>
      <c r="AM222" s="46">
        <f t="shared" si="306"/>
        <v>0</v>
      </c>
      <c r="AN222" s="49"/>
      <c r="AO222" s="49"/>
      <c r="AP222" s="49"/>
      <c r="AQ222" s="49"/>
      <c r="AR222" s="49"/>
      <c r="AS222" s="49"/>
      <c r="AT222" s="814"/>
      <c r="AU222" s="835"/>
      <c r="AV222" s="46">
        <f t="shared" si="239"/>
        <v>0</v>
      </c>
      <c r="AW222" s="49"/>
      <c r="AX222" s="49"/>
      <c r="AY222" s="49"/>
      <c r="AZ222" s="49"/>
      <c r="BA222" s="49"/>
      <c r="BB222" s="49"/>
      <c r="BC222" s="814"/>
      <c r="BD222" s="811"/>
      <c r="BE222" s="46">
        <f t="shared" si="307"/>
        <v>0</v>
      </c>
      <c r="BF222" s="49"/>
      <c r="BG222" s="49"/>
      <c r="BH222" s="49"/>
      <c r="BI222" s="49"/>
      <c r="BJ222" s="49"/>
      <c r="BK222" s="49"/>
      <c r="BL222" s="814"/>
      <c r="BM222" s="817"/>
      <c r="BN222" s="46">
        <f t="shared" si="308"/>
        <v>0</v>
      </c>
      <c r="BO222" s="49"/>
      <c r="BP222" s="49"/>
      <c r="BQ222" s="49"/>
      <c r="BR222" s="49"/>
      <c r="BS222" s="49"/>
      <c r="BT222" s="49"/>
      <c r="BU222" s="824"/>
      <c r="BV222" s="825"/>
      <c r="BW222" s="825"/>
      <c r="BX222" s="825"/>
      <c r="BY222" s="825"/>
      <c r="BZ222" s="825"/>
      <c r="CA222" s="825"/>
      <c r="CB222" s="825"/>
      <c r="CC222" s="826"/>
    </row>
    <row r="223" spans="1:81" s="58" customFormat="1" ht="40.200000000000003" customHeight="1" thickTop="1" x14ac:dyDescent="0.3">
      <c r="A223" s="34"/>
      <c r="B223" s="982"/>
      <c r="C223" s="868" t="s">
        <v>81</v>
      </c>
      <c r="D223" s="871">
        <v>2201</v>
      </c>
      <c r="E223" s="851" t="s">
        <v>3922</v>
      </c>
      <c r="F223" s="851"/>
      <c r="G223" s="851"/>
      <c r="H223" s="851"/>
      <c r="I223" s="851"/>
      <c r="J223" s="812">
        <v>44</v>
      </c>
      <c r="K223" s="854" t="str">
        <f>+[2]Metas!K50</f>
        <v>Establecimientos educativos acompañados en los programas de "Todos a Aprender", y "Supérate con el Saber"</v>
      </c>
      <c r="L223" s="857">
        <v>150</v>
      </c>
      <c r="M223" s="860">
        <v>150</v>
      </c>
      <c r="N223" s="836"/>
      <c r="O223" s="839">
        <v>150</v>
      </c>
      <c r="P223" s="863"/>
      <c r="Q223" s="866"/>
      <c r="R223" s="812">
        <f t="shared" ref="R223" si="309">+$J223</f>
        <v>44</v>
      </c>
      <c r="S223" s="231" t="s">
        <v>4717</v>
      </c>
      <c r="T223" s="236" t="s">
        <v>3822</v>
      </c>
      <c r="U223" s="236" t="s">
        <v>3827</v>
      </c>
      <c r="V223" s="236" t="s">
        <v>3831</v>
      </c>
      <c r="W223" s="231" t="s">
        <v>4718</v>
      </c>
      <c r="X223" s="256">
        <v>44936</v>
      </c>
      <c r="Y223" s="256">
        <v>44946</v>
      </c>
      <c r="Z223" s="256"/>
      <c r="AA223" s="256"/>
      <c r="AB223" s="812">
        <f t="shared" si="299"/>
        <v>44</v>
      </c>
      <c r="AC223" s="827">
        <f t="shared" ref="AC223" si="310">+L223</f>
        <v>150</v>
      </c>
      <c r="AD223" s="44">
        <f t="shared" si="305"/>
        <v>62</v>
      </c>
      <c r="AE223" s="44">
        <f t="shared" si="305"/>
        <v>0</v>
      </c>
      <c r="AF223" s="44"/>
      <c r="AG223" s="44">
        <f t="shared" si="289"/>
        <v>0</v>
      </c>
      <c r="AH223" s="44">
        <f t="shared" si="289"/>
        <v>0</v>
      </c>
      <c r="AI223" s="44">
        <f t="shared" si="289"/>
        <v>0</v>
      </c>
      <c r="AJ223" s="44">
        <f t="shared" si="289"/>
        <v>0</v>
      </c>
      <c r="AK223" s="812">
        <f t="shared" si="301"/>
        <v>44</v>
      </c>
      <c r="AL223" s="830">
        <v>150</v>
      </c>
      <c r="AM223" s="44"/>
      <c r="AN223" s="47"/>
      <c r="AO223" s="47"/>
      <c r="AP223" s="47"/>
      <c r="AQ223" s="47"/>
      <c r="AR223" s="47"/>
      <c r="AS223" s="47"/>
      <c r="AT223" s="812">
        <f t="shared" si="302"/>
        <v>44</v>
      </c>
      <c r="AU223" s="833">
        <f>+O223</f>
        <v>150</v>
      </c>
      <c r="AV223" s="44">
        <f t="shared" si="239"/>
        <v>0</v>
      </c>
      <c r="AW223" s="47"/>
      <c r="AX223" s="47"/>
      <c r="AY223" s="47"/>
      <c r="AZ223" s="47"/>
      <c r="BA223" s="47"/>
      <c r="BB223" s="47"/>
      <c r="BC223" s="812">
        <f t="shared" si="303"/>
        <v>44</v>
      </c>
      <c r="BD223" s="809">
        <f>+P223</f>
        <v>0</v>
      </c>
      <c r="BE223" s="44">
        <f t="shared" si="307"/>
        <v>0</v>
      </c>
      <c r="BF223" s="47"/>
      <c r="BG223" s="47"/>
      <c r="BH223" s="47"/>
      <c r="BI223" s="47"/>
      <c r="BJ223" s="47"/>
      <c r="BK223" s="47"/>
      <c r="BL223" s="812">
        <f t="shared" si="304"/>
        <v>44</v>
      </c>
      <c r="BM223" s="815">
        <f>+Q223</f>
        <v>0</v>
      </c>
      <c r="BN223" s="44">
        <f t="shared" si="308"/>
        <v>62</v>
      </c>
      <c r="BO223" s="47"/>
      <c r="BP223" s="47">
        <v>62</v>
      </c>
      <c r="BQ223" s="47"/>
      <c r="BR223" s="47"/>
      <c r="BS223" s="47"/>
      <c r="BT223" s="47"/>
      <c r="BU223" s="818"/>
      <c r="BV223" s="819"/>
      <c r="BW223" s="819"/>
      <c r="BX223" s="819"/>
      <c r="BY223" s="819"/>
      <c r="BZ223" s="819"/>
      <c r="CA223" s="819"/>
      <c r="CB223" s="819"/>
      <c r="CC223" s="820"/>
    </row>
    <row r="224" spans="1:81" s="58" customFormat="1" ht="40.200000000000003" customHeight="1" x14ac:dyDescent="0.3">
      <c r="A224" s="34"/>
      <c r="B224" s="982"/>
      <c r="C224" s="869"/>
      <c r="D224" s="872"/>
      <c r="E224" s="852"/>
      <c r="F224" s="852"/>
      <c r="G224" s="852"/>
      <c r="H224" s="852"/>
      <c r="I224" s="852"/>
      <c r="J224" s="813"/>
      <c r="K224" s="855"/>
      <c r="L224" s="858"/>
      <c r="M224" s="861"/>
      <c r="N224" s="837"/>
      <c r="O224" s="840"/>
      <c r="P224" s="864"/>
      <c r="Q224" s="867"/>
      <c r="R224" s="813"/>
      <c r="S224" s="261" t="s">
        <v>4449</v>
      </c>
      <c r="T224" s="236" t="s">
        <v>3822</v>
      </c>
      <c r="U224" s="236" t="s">
        <v>3827</v>
      </c>
      <c r="V224" s="236" t="s">
        <v>3831</v>
      </c>
      <c r="W224" s="261" t="s">
        <v>4719</v>
      </c>
      <c r="X224" s="259">
        <v>44943</v>
      </c>
      <c r="Y224" s="259">
        <v>44946</v>
      </c>
      <c r="Z224" s="259"/>
      <c r="AA224" s="259"/>
      <c r="AB224" s="813"/>
      <c r="AC224" s="828"/>
      <c r="AD224" s="427"/>
      <c r="AE224" s="427"/>
      <c r="AF224" s="427"/>
      <c r="AG224" s="427"/>
      <c r="AH224" s="427"/>
      <c r="AI224" s="427"/>
      <c r="AJ224" s="427"/>
      <c r="AK224" s="813"/>
      <c r="AL224" s="831"/>
      <c r="AM224" s="427"/>
      <c r="AN224" s="428"/>
      <c r="AO224" s="428"/>
      <c r="AP224" s="428"/>
      <c r="AQ224" s="428"/>
      <c r="AR224" s="428"/>
      <c r="AS224" s="428"/>
      <c r="AT224" s="813"/>
      <c r="AU224" s="834"/>
      <c r="AV224" s="427"/>
      <c r="AW224" s="428"/>
      <c r="AX224" s="428"/>
      <c r="AY224" s="428"/>
      <c r="AZ224" s="428"/>
      <c r="BA224" s="428"/>
      <c r="BB224" s="428"/>
      <c r="BC224" s="813"/>
      <c r="BD224" s="810"/>
      <c r="BE224" s="427"/>
      <c r="BF224" s="428"/>
      <c r="BG224" s="428"/>
      <c r="BH224" s="428"/>
      <c r="BI224" s="428"/>
      <c r="BJ224" s="428"/>
      <c r="BK224" s="428"/>
      <c r="BL224" s="813"/>
      <c r="BM224" s="816"/>
      <c r="BN224" s="427"/>
      <c r="BO224" s="428"/>
      <c r="BP224" s="428"/>
      <c r="BQ224" s="428"/>
      <c r="BR224" s="428"/>
      <c r="BS224" s="428"/>
      <c r="BT224" s="428"/>
      <c r="BU224" s="429"/>
      <c r="BV224" s="430"/>
      <c r="BW224" s="430"/>
      <c r="BX224" s="430"/>
      <c r="BY224" s="430"/>
      <c r="BZ224" s="430"/>
      <c r="CA224" s="430"/>
      <c r="CB224" s="430"/>
      <c r="CC224" s="431"/>
    </row>
    <row r="225" spans="1:81" s="58" customFormat="1" ht="40.200000000000003" customHeight="1" x14ac:dyDescent="0.3">
      <c r="A225" s="34"/>
      <c r="B225" s="982"/>
      <c r="C225" s="869"/>
      <c r="D225" s="872"/>
      <c r="E225" s="852"/>
      <c r="F225" s="852"/>
      <c r="G225" s="852"/>
      <c r="H225" s="852"/>
      <c r="I225" s="852"/>
      <c r="J225" s="813"/>
      <c r="K225" s="855"/>
      <c r="L225" s="858"/>
      <c r="M225" s="861"/>
      <c r="N225" s="837"/>
      <c r="O225" s="840"/>
      <c r="P225" s="864"/>
      <c r="Q225" s="867"/>
      <c r="R225" s="813"/>
      <c r="S225" s="261" t="s">
        <v>4720</v>
      </c>
      <c r="T225" s="236" t="s">
        <v>3822</v>
      </c>
      <c r="U225" s="236" t="s">
        <v>3827</v>
      </c>
      <c r="V225" s="236" t="s">
        <v>3831</v>
      </c>
      <c r="W225" s="261" t="s">
        <v>4721</v>
      </c>
      <c r="X225" s="259">
        <v>44942</v>
      </c>
      <c r="Y225" s="259">
        <v>44953</v>
      </c>
      <c r="Z225" s="259"/>
      <c r="AA225" s="259"/>
      <c r="AB225" s="813"/>
      <c r="AC225" s="828"/>
      <c r="AD225" s="427"/>
      <c r="AE225" s="427"/>
      <c r="AF225" s="427"/>
      <c r="AG225" s="427"/>
      <c r="AH225" s="427"/>
      <c r="AI225" s="427"/>
      <c r="AJ225" s="427"/>
      <c r="AK225" s="813"/>
      <c r="AL225" s="831"/>
      <c r="AM225" s="427"/>
      <c r="AN225" s="428"/>
      <c r="AO225" s="428"/>
      <c r="AP225" s="428"/>
      <c r="AQ225" s="428"/>
      <c r="AR225" s="428"/>
      <c r="AS225" s="428"/>
      <c r="AT225" s="813"/>
      <c r="AU225" s="834"/>
      <c r="AV225" s="427"/>
      <c r="AW225" s="428"/>
      <c r="AX225" s="428"/>
      <c r="AY225" s="428"/>
      <c r="AZ225" s="428"/>
      <c r="BA225" s="428"/>
      <c r="BB225" s="428"/>
      <c r="BC225" s="813"/>
      <c r="BD225" s="810"/>
      <c r="BE225" s="427"/>
      <c r="BF225" s="428"/>
      <c r="BG225" s="428"/>
      <c r="BH225" s="428"/>
      <c r="BI225" s="428"/>
      <c r="BJ225" s="428"/>
      <c r="BK225" s="428"/>
      <c r="BL225" s="813"/>
      <c r="BM225" s="816"/>
      <c r="BN225" s="427"/>
      <c r="BO225" s="428"/>
      <c r="BP225" s="428"/>
      <c r="BQ225" s="428"/>
      <c r="BR225" s="428"/>
      <c r="BS225" s="428"/>
      <c r="BT225" s="428"/>
      <c r="BU225" s="429"/>
      <c r="BV225" s="430"/>
      <c r="BW225" s="430"/>
      <c r="BX225" s="430"/>
      <c r="BY225" s="430"/>
      <c r="BZ225" s="430"/>
      <c r="CA225" s="430"/>
      <c r="CB225" s="430"/>
      <c r="CC225" s="431"/>
    </row>
    <row r="226" spans="1:81" s="58" customFormat="1" ht="40.200000000000003" customHeight="1" x14ac:dyDescent="0.3">
      <c r="A226" s="34"/>
      <c r="B226" s="982"/>
      <c r="C226" s="869"/>
      <c r="D226" s="872"/>
      <c r="E226" s="852"/>
      <c r="F226" s="852"/>
      <c r="G226" s="852"/>
      <c r="H226" s="852"/>
      <c r="I226" s="852"/>
      <c r="J226" s="813"/>
      <c r="K226" s="855"/>
      <c r="L226" s="858"/>
      <c r="M226" s="861"/>
      <c r="N226" s="837"/>
      <c r="O226" s="840"/>
      <c r="P226" s="864"/>
      <c r="Q226" s="867"/>
      <c r="R226" s="813"/>
      <c r="S226" s="261" t="s">
        <v>4451</v>
      </c>
      <c r="T226" s="236" t="s">
        <v>3822</v>
      </c>
      <c r="U226" s="236" t="s">
        <v>3827</v>
      </c>
      <c r="V226" s="236" t="s">
        <v>3831</v>
      </c>
      <c r="W226" s="261" t="s">
        <v>4722</v>
      </c>
      <c r="X226" s="259">
        <v>44949</v>
      </c>
      <c r="Y226" s="259">
        <v>44977</v>
      </c>
      <c r="Z226" s="31"/>
      <c r="AA226" s="31"/>
      <c r="AB226" s="813"/>
      <c r="AC226" s="828"/>
      <c r="AD226" s="51">
        <f t="shared" si="305"/>
        <v>0</v>
      </c>
      <c r="AE226" s="51">
        <f t="shared" si="305"/>
        <v>0</v>
      </c>
      <c r="AF226" s="51">
        <f t="shared" si="305"/>
        <v>0</v>
      </c>
      <c r="AG226" s="51">
        <f t="shared" si="305"/>
        <v>0</v>
      </c>
      <c r="AH226" s="51">
        <f t="shared" si="305"/>
        <v>0</v>
      </c>
      <c r="AI226" s="51">
        <f t="shared" si="305"/>
        <v>0</v>
      </c>
      <c r="AJ226" s="51">
        <f t="shared" si="305"/>
        <v>0</v>
      </c>
      <c r="AK226" s="813"/>
      <c r="AL226" s="831"/>
      <c r="AM226" s="51">
        <f t="shared" si="306"/>
        <v>0</v>
      </c>
      <c r="AN226" s="257"/>
      <c r="AO226" s="257"/>
      <c r="AP226" s="257"/>
      <c r="AQ226" s="257"/>
      <c r="AR226" s="257"/>
      <c r="AS226" s="257"/>
      <c r="AT226" s="813"/>
      <c r="AU226" s="834"/>
      <c r="AV226" s="51">
        <f t="shared" si="239"/>
        <v>0</v>
      </c>
      <c r="AW226" s="257"/>
      <c r="AX226" s="257"/>
      <c r="AY226" s="257"/>
      <c r="AZ226" s="257"/>
      <c r="BA226" s="257"/>
      <c r="BB226" s="257"/>
      <c r="BC226" s="813"/>
      <c r="BD226" s="810"/>
      <c r="BE226" s="51">
        <f t="shared" si="307"/>
        <v>0</v>
      </c>
      <c r="BF226" s="257"/>
      <c r="BG226" s="257"/>
      <c r="BH226" s="257"/>
      <c r="BI226" s="257"/>
      <c r="BJ226" s="257"/>
      <c r="BK226" s="257"/>
      <c r="BL226" s="813"/>
      <c r="BM226" s="816"/>
      <c r="BN226" s="51">
        <f t="shared" si="308"/>
        <v>0</v>
      </c>
      <c r="BO226" s="257"/>
      <c r="BP226" s="257"/>
      <c r="BQ226" s="257"/>
      <c r="BR226" s="257"/>
      <c r="BS226" s="257"/>
      <c r="BT226" s="257"/>
      <c r="BU226" s="429"/>
      <c r="BV226" s="430"/>
      <c r="BW226" s="430"/>
      <c r="BX226" s="430"/>
      <c r="BY226" s="430"/>
      <c r="BZ226" s="430"/>
      <c r="CA226" s="430"/>
      <c r="CB226" s="430"/>
      <c r="CC226" s="431"/>
    </row>
    <row r="227" spans="1:81" s="58" customFormat="1" ht="40.200000000000003" customHeight="1" x14ac:dyDescent="0.3">
      <c r="A227" s="34"/>
      <c r="B227" s="982"/>
      <c r="C227" s="869"/>
      <c r="D227" s="872"/>
      <c r="E227" s="852"/>
      <c r="F227" s="852"/>
      <c r="G227" s="852"/>
      <c r="H227" s="852"/>
      <c r="I227" s="852"/>
      <c r="J227" s="813"/>
      <c r="K227" s="855"/>
      <c r="L227" s="858"/>
      <c r="M227" s="861"/>
      <c r="N227" s="837"/>
      <c r="O227" s="840"/>
      <c r="P227" s="864"/>
      <c r="Q227" s="867"/>
      <c r="R227" s="813"/>
      <c r="S227" s="39" t="s">
        <v>4723</v>
      </c>
      <c r="T227" s="236" t="s">
        <v>3822</v>
      </c>
      <c r="U227" s="236" t="s">
        <v>3827</v>
      </c>
      <c r="V227" s="236" t="s">
        <v>3831</v>
      </c>
      <c r="W227" s="39" t="s">
        <v>4724</v>
      </c>
      <c r="X227" s="31">
        <v>44953</v>
      </c>
      <c r="Y227" s="31">
        <v>45260</v>
      </c>
      <c r="Z227" s="31"/>
      <c r="AA227" s="31"/>
      <c r="AB227" s="813"/>
      <c r="AC227" s="828"/>
      <c r="AD227" s="51"/>
      <c r="AE227" s="51"/>
      <c r="AF227" s="51"/>
      <c r="AG227" s="51"/>
      <c r="AH227" s="51"/>
      <c r="AI227" s="51"/>
      <c r="AJ227" s="51"/>
      <c r="AK227" s="813"/>
      <c r="AL227" s="831"/>
      <c r="AM227" s="51"/>
      <c r="AN227" s="257"/>
      <c r="AO227" s="257"/>
      <c r="AP227" s="257"/>
      <c r="AQ227" s="257"/>
      <c r="AR227" s="257"/>
      <c r="AS227" s="257"/>
      <c r="AT227" s="813"/>
      <c r="AU227" s="834"/>
      <c r="AV227" s="51"/>
      <c r="AW227" s="257"/>
      <c r="AX227" s="257"/>
      <c r="AY227" s="257"/>
      <c r="AZ227" s="257"/>
      <c r="BA227" s="257"/>
      <c r="BB227" s="257"/>
      <c r="BC227" s="813"/>
      <c r="BD227" s="810"/>
      <c r="BE227" s="51"/>
      <c r="BF227" s="257"/>
      <c r="BG227" s="257"/>
      <c r="BH227" s="257"/>
      <c r="BI227" s="257"/>
      <c r="BJ227" s="257"/>
      <c r="BK227" s="257"/>
      <c r="BL227" s="813"/>
      <c r="BM227" s="816"/>
      <c r="BN227" s="51"/>
      <c r="BO227" s="257"/>
      <c r="BP227" s="257"/>
      <c r="BQ227" s="257"/>
      <c r="BR227" s="257"/>
      <c r="BS227" s="257"/>
      <c r="BT227" s="257"/>
      <c r="BU227" s="821"/>
      <c r="BV227" s="822"/>
      <c r="BW227" s="822"/>
      <c r="BX227" s="822"/>
      <c r="BY227" s="822"/>
      <c r="BZ227" s="822"/>
      <c r="CA227" s="822"/>
      <c r="CB227" s="822"/>
      <c r="CC227" s="823"/>
    </row>
    <row r="228" spans="1:81" s="58" customFormat="1" ht="40.200000000000003" customHeight="1" x14ac:dyDescent="0.3">
      <c r="A228" s="34"/>
      <c r="B228" s="982"/>
      <c r="C228" s="869"/>
      <c r="D228" s="872"/>
      <c r="E228" s="852"/>
      <c r="F228" s="852"/>
      <c r="G228" s="852"/>
      <c r="H228" s="852"/>
      <c r="I228" s="852"/>
      <c r="J228" s="813"/>
      <c r="K228" s="855"/>
      <c r="L228" s="858"/>
      <c r="M228" s="861"/>
      <c r="N228" s="837"/>
      <c r="O228" s="840"/>
      <c r="P228" s="864"/>
      <c r="Q228" s="867"/>
      <c r="R228" s="813"/>
      <c r="S228" s="39" t="s">
        <v>4455</v>
      </c>
      <c r="T228" s="236" t="s">
        <v>3822</v>
      </c>
      <c r="U228" s="236" t="s">
        <v>3827</v>
      </c>
      <c r="V228" s="236" t="s">
        <v>4725</v>
      </c>
      <c r="W228" s="39" t="s">
        <v>4630</v>
      </c>
      <c r="X228" s="31">
        <v>44953</v>
      </c>
      <c r="Y228" s="31">
        <v>45260</v>
      </c>
      <c r="Z228" s="31"/>
      <c r="AA228" s="31"/>
      <c r="AB228" s="813"/>
      <c r="AC228" s="828"/>
      <c r="AD228" s="51">
        <f t="shared" si="305"/>
        <v>0</v>
      </c>
      <c r="AE228" s="51">
        <f t="shared" si="305"/>
        <v>0</v>
      </c>
      <c r="AF228" s="51">
        <f t="shared" si="305"/>
        <v>0</v>
      </c>
      <c r="AG228" s="51">
        <f t="shared" si="305"/>
        <v>0</v>
      </c>
      <c r="AH228" s="51">
        <f t="shared" si="305"/>
        <v>0</v>
      </c>
      <c r="AI228" s="51">
        <f t="shared" si="305"/>
        <v>0</v>
      </c>
      <c r="AJ228" s="51">
        <f t="shared" si="305"/>
        <v>0</v>
      </c>
      <c r="AK228" s="813"/>
      <c r="AL228" s="831"/>
      <c r="AM228" s="51">
        <f t="shared" si="306"/>
        <v>0</v>
      </c>
      <c r="AN228" s="257"/>
      <c r="AO228" s="257"/>
      <c r="AP228" s="257"/>
      <c r="AQ228" s="257"/>
      <c r="AR228" s="257"/>
      <c r="AS228" s="257"/>
      <c r="AT228" s="813"/>
      <c r="AU228" s="834"/>
      <c r="AV228" s="51">
        <f t="shared" si="239"/>
        <v>0</v>
      </c>
      <c r="AW228" s="257"/>
      <c r="AX228" s="257"/>
      <c r="AY228" s="257"/>
      <c r="AZ228" s="257"/>
      <c r="BA228" s="257"/>
      <c r="BB228" s="257"/>
      <c r="BC228" s="813"/>
      <c r="BD228" s="810"/>
      <c r="BE228" s="51">
        <f t="shared" si="307"/>
        <v>0</v>
      </c>
      <c r="BF228" s="257"/>
      <c r="BG228" s="257"/>
      <c r="BH228" s="257"/>
      <c r="BI228" s="257"/>
      <c r="BJ228" s="257"/>
      <c r="BK228" s="257"/>
      <c r="BL228" s="813"/>
      <c r="BM228" s="816"/>
      <c r="BN228" s="51">
        <f t="shared" si="308"/>
        <v>0</v>
      </c>
      <c r="BO228" s="257"/>
      <c r="BP228" s="257"/>
      <c r="BQ228" s="257"/>
      <c r="BR228" s="257"/>
      <c r="BS228" s="257"/>
      <c r="BT228" s="257"/>
      <c r="BU228" s="821"/>
      <c r="BV228" s="822"/>
      <c r="BW228" s="822"/>
      <c r="BX228" s="822"/>
      <c r="BY228" s="822"/>
      <c r="BZ228" s="822"/>
      <c r="CA228" s="822"/>
      <c r="CB228" s="822"/>
      <c r="CC228" s="823"/>
    </row>
    <row r="229" spans="1:81" s="58" customFormat="1" ht="40.200000000000003" customHeight="1" thickBot="1" x14ac:dyDescent="0.35">
      <c r="A229" s="34"/>
      <c r="B229" s="982"/>
      <c r="C229" s="869"/>
      <c r="D229" s="873"/>
      <c r="E229" s="853"/>
      <c r="F229" s="853"/>
      <c r="G229" s="853"/>
      <c r="H229" s="853"/>
      <c r="I229" s="853"/>
      <c r="J229" s="814"/>
      <c r="K229" s="856"/>
      <c r="L229" s="859"/>
      <c r="M229" s="862"/>
      <c r="N229" s="838"/>
      <c r="O229" s="841"/>
      <c r="P229" s="865"/>
      <c r="Q229" s="874"/>
      <c r="R229" s="814"/>
      <c r="S229" s="232" t="s">
        <v>4672</v>
      </c>
      <c r="T229" s="236" t="s">
        <v>3822</v>
      </c>
      <c r="U229" s="236" t="s">
        <v>3827</v>
      </c>
      <c r="V229" s="236" t="s">
        <v>3831</v>
      </c>
      <c r="W229" s="232" t="s">
        <v>4632</v>
      </c>
      <c r="X229" s="260">
        <v>45261</v>
      </c>
      <c r="Y229" s="260">
        <v>45275</v>
      </c>
      <c r="Z229" s="260"/>
      <c r="AA229" s="260"/>
      <c r="AB229" s="814"/>
      <c r="AC229" s="829"/>
      <c r="AD229" s="46">
        <f t="shared" si="305"/>
        <v>0</v>
      </c>
      <c r="AE229" s="46">
        <f t="shared" si="305"/>
        <v>0</v>
      </c>
      <c r="AF229" s="46">
        <f t="shared" si="305"/>
        <v>0</v>
      </c>
      <c r="AG229" s="46">
        <f t="shared" si="305"/>
        <v>0</v>
      </c>
      <c r="AH229" s="46">
        <f t="shared" si="305"/>
        <v>0</v>
      </c>
      <c r="AI229" s="46">
        <f t="shared" si="305"/>
        <v>0</v>
      </c>
      <c r="AJ229" s="46">
        <f t="shared" si="305"/>
        <v>0</v>
      </c>
      <c r="AK229" s="814"/>
      <c r="AL229" s="832"/>
      <c r="AM229" s="46">
        <f t="shared" si="306"/>
        <v>0</v>
      </c>
      <c r="AN229" s="49"/>
      <c r="AO229" s="49"/>
      <c r="AP229" s="49"/>
      <c r="AQ229" s="49"/>
      <c r="AR229" s="49"/>
      <c r="AS229" s="49"/>
      <c r="AT229" s="814"/>
      <c r="AU229" s="835"/>
      <c r="AV229" s="46">
        <f t="shared" si="239"/>
        <v>0</v>
      </c>
      <c r="AW229" s="49"/>
      <c r="AX229" s="49"/>
      <c r="AY229" s="49"/>
      <c r="AZ229" s="49"/>
      <c r="BA229" s="49"/>
      <c r="BB229" s="49"/>
      <c r="BC229" s="814"/>
      <c r="BD229" s="811"/>
      <c r="BE229" s="46">
        <f t="shared" si="307"/>
        <v>0</v>
      </c>
      <c r="BF229" s="49"/>
      <c r="BG229" s="49"/>
      <c r="BH229" s="49"/>
      <c r="BI229" s="49"/>
      <c r="BJ229" s="49"/>
      <c r="BK229" s="49"/>
      <c r="BL229" s="814"/>
      <c r="BM229" s="817"/>
      <c r="BN229" s="46">
        <f t="shared" si="308"/>
        <v>0</v>
      </c>
      <c r="BO229" s="49"/>
      <c r="BP229" s="49"/>
      <c r="BQ229" s="49"/>
      <c r="BR229" s="49"/>
      <c r="BS229" s="49"/>
      <c r="BT229" s="49"/>
      <c r="BU229" s="824"/>
      <c r="BV229" s="825"/>
      <c r="BW229" s="825"/>
      <c r="BX229" s="825"/>
      <c r="BY229" s="825"/>
      <c r="BZ229" s="825"/>
      <c r="CA229" s="825"/>
      <c r="CB229" s="825"/>
      <c r="CC229" s="826"/>
    </row>
    <row r="230" spans="1:81" s="58" customFormat="1" ht="40.200000000000003" customHeight="1" thickTop="1" x14ac:dyDescent="0.3">
      <c r="A230" s="34"/>
      <c r="B230" s="982"/>
      <c r="C230" s="869"/>
      <c r="D230" s="872">
        <v>2201</v>
      </c>
      <c r="E230" s="852" t="s">
        <v>3922</v>
      </c>
      <c r="F230" s="852"/>
      <c r="G230" s="852"/>
      <c r="H230" s="852"/>
      <c r="I230" s="852"/>
      <c r="J230" s="812">
        <v>45</v>
      </c>
      <c r="K230" s="854" t="str">
        <f>+[2]Metas!K51</f>
        <v>% de establecimientos educativos acompañados para mejorar los resultados de las pruebas Saber</v>
      </c>
      <c r="L230" s="858">
        <v>34</v>
      </c>
      <c r="M230" s="861">
        <v>34</v>
      </c>
      <c r="N230" s="837">
        <v>34</v>
      </c>
      <c r="O230" s="840"/>
      <c r="P230" s="864"/>
      <c r="Q230" s="867"/>
      <c r="R230" s="813">
        <v>45</v>
      </c>
      <c r="S230" s="261" t="s">
        <v>4726</v>
      </c>
      <c r="T230" s="393" t="s">
        <v>3822</v>
      </c>
      <c r="U230" s="393" t="s">
        <v>3827</v>
      </c>
      <c r="V230" s="393" t="s">
        <v>3831</v>
      </c>
      <c r="W230" s="261" t="s">
        <v>4727</v>
      </c>
      <c r="X230" s="259" t="s">
        <v>4728</v>
      </c>
      <c r="Y230" s="259">
        <v>44983</v>
      </c>
      <c r="Z230" s="259"/>
      <c r="AA230" s="259"/>
      <c r="AB230" s="813">
        <v>45</v>
      </c>
      <c r="AC230" s="828">
        <v>34</v>
      </c>
      <c r="AD230" s="427">
        <v>350</v>
      </c>
      <c r="AE230" s="427">
        <v>350</v>
      </c>
      <c r="AF230" s="427"/>
      <c r="AG230" s="427"/>
      <c r="AH230" s="427"/>
      <c r="AI230" s="427"/>
      <c r="AJ230" s="427"/>
      <c r="AK230" s="813">
        <v>45</v>
      </c>
      <c r="AL230" s="831"/>
      <c r="AM230" s="427">
        <v>350</v>
      </c>
      <c r="AN230" s="428">
        <v>350</v>
      </c>
      <c r="AO230" s="428"/>
      <c r="AP230" s="428"/>
      <c r="AQ230" s="428"/>
      <c r="AR230" s="428"/>
      <c r="AS230" s="428"/>
      <c r="AT230" s="813"/>
      <c r="AU230" s="834"/>
      <c r="AV230" s="427"/>
      <c r="AW230" s="428"/>
      <c r="AX230" s="428"/>
      <c r="AY230" s="428"/>
      <c r="AZ230" s="428"/>
      <c r="BA230" s="428"/>
      <c r="BB230" s="428"/>
      <c r="BC230" s="813"/>
      <c r="BD230" s="810"/>
      <c r="BE230" s="427"/>
      <c r="BF230" s="428"/>
      <c r="BG230" s="428"/>
      <c r="BH230" s="428"/>
      <c r="BI230" s="428"/>
      <c r="BJ230" s="428"/>
      <c r="BK230" s="428"/>
      <c r="BL230" s="813"/>
      <c r="BM230" s="816">
        <v>34</v>
      </c>
      <c r="BN230" s="427"/>
      <c r="BO230" s="428">
        <v>350</v>
      </c>
      <c r="BP230" s="428"/>
      <c r="BQ230" s="428"/>
      <c r="BR230" s="428"/>
      <c r="BS230" s="428"/>
      <c r="BT230" s="428"/>
      <c r="BU230" s="818"/>
      <c r="BV230" s="819"/>
      <c r="BW230" s="819"/>
      <c r="BX230" s="819"/>
      <c r="BY230" s="819"/>
      <c r="BZ230" s="819"/>
      <c r="CA230" s="819"/>
      <c r="CB230" s="819"/>
      <c r="CC230" s="820"/>
    </row>
    <row r="231" spans="1:81" s="58" customFormat="1" ht="40.200000000000003" customHeight="1" x14ac:dyDescent="0.3">
      <c r="A231" s="34"/>
      <c r="B231" s="982"/>
      <c r="C231" s="869"/>
      <c r="D231" s="872"/>
      <c r="E231" s="852"/>
      <c r="F231" s="852"/>
      <c r="G231" s="852"/>
      <c r="H231" s="852"/>
      <c r="I231" s="852"/>
      <c r="J231" s="813"/>
      <c r="K231" s="855"/>
      <c r="L231" s="858"/>
      <c r="M231" s="861"/>
      <c r="N231" s="837"/>
      <c r="O231" s="840"/>
      <c r="P231" s="864"/>
      <c r="Q231" s="867"/>
      <c r="R231" s="813"/>
      <c r="S231" s="261" t="s">
        <v>4729</v>
      </c>
      <c r="T231" s="393" t="s">
        <v>3822</v>
      </c>
      <c r="U231" s="393" t="s">
        <v>3827</v>
      </c>
      <c r="V231" s="393" t="s">
        <v>3831</v>
      </c>
      <c r="W231" s="261" t="s">
        <v>4730</v>
      </c>
      <c r="X231" s="259">
        <v>44979</v>
      </c>
      <c r="Y231" s="259">
        <v>44982</v>
      </c>
      <c r="Z231" s="259"/>
      <c r="AA231" s="259"/>
      <c r="AB231" s="813"/>
      <c r="AC231" s="828"/>
      <c r="AD231" s="427"/>
      <c r="AE231" s="427"/>
      <c r="AF231" s="427"/>
      <c r="AG231" s="427"/>
      <c r="AH231" s="427"/>
      <c r="AI231" s="427"/>
      <c r="AJ231" s="427"/>
      <c r="AK231" s="813"/>
      <c r="AL231" s="831"/>
      <c r="AM231" s="427"/>
      <c r="AN231" s="428"/>
      <c r="AO231" s="428"/>
      <c r="AP231" s="428"/>
      <c r="AQ231" s="428"/>
      <c r="AR231" s="428"/>
      <c r="AS231" s="428"/>
      <c r="AT231" s="813"/>
      <c r="AU231" s="834"/>
      <c r="AV231" s="427"/>
      <c r="AW231" s="428"/>
      <c r="AX231" s="428"/>
      <c r="AY231" s="428"/>
      <c r="AZ231" s="428"/>
      <c r="BA231" s="428"/>
      <c r="BB231" s="428"/>
      <c r="BC231" s="813"/>
      <c r="BD231" s="810"/>
      <c r="BE231" s="427"/>
      <c r="BF231" s="428"/>
      <c r="BG231" s="428"/>
      <c r="BH231" s="428"/>
      <c r="BI231" s="428"/>
      <c r="BJ231" s="428"/>
      <c r="BK231" s="428"/>
      <c r="BL231" s="813"/>
      <c r="BM231" s="816"/>
      <c r="BN231" s="427"/>
      <c r="BO231" s="428"/>
      <c r="BP231" s="428"/>
      <c r="BQ231" s="428"/>
      <c r="BR231" s="428"/>
      <c r="BS231" s="428"/>
      <c r="BT231" s="428"/>
      <c r="BU231" s="429"/>
      <c r="BV231" s="430"/>
      <c r="BW231" s="430"/>
      <c r="BX231" s="430"/>
      <c r="BY231" s="430"/>
      <c r="BZ231" s="430"/>
      <c r="CA231" s="430"/>
      <c r="CB231" s="430"/>
      <c r="CC231" s="431"/>
    </row>
    <row r="232" spans="1:81" s="58" customFormat="1" ht="40.200000000000003" customHeight="1" x14ac:dyDescent="0.3">
      <c r="A232" s="34"/>
      <c r="B232" s="982"/>
      <c r="C232" s="869"/>
      <c r="D232" s="872"/>
      <c r="E232" s="852"/>
      <c r="F232" s="852"/>
      <c r="G232" s="852"/>
      <c r="H232" s="852"/>
      <c r="I232" s="852"/>
      <c r="J232" s="813"/>
      <c r="K232" s="855"/>
      <c r="L232" s="858"/>
      <c r="M232" s="861"/>
      <c r="N232" s="837"/>
      <c r="O232" s="840"/>
      <c r="P232" s="864"/>
      <c r="Q232" s="867"/>
      <c r="R232" s="813"/>
      <c r="S232" s="261" t="s">
        <v>4731</v>
      </c>
      <c r="T232" s="393" t="s">
        <v>3822</v>
      </c>
      <c r="U232" s="393" t="s">
        <v>3827</v>
      </c>
      <c r="V232" s="393" t="s">
        <v>3831</v>
      </c>
      <c r="W232" s="261" t="s">
        <v>4732</v>
      </c>
      <c r="X232" s="259">
        <v>44978</v>
      </c>
      <c r="Y232" s="259">
        <v>44927</v>
      </c>
      <c r="Z232" s="259"/>
      <c r="AA232" s="259"/>
      <c r="AB232" s="813"/>
      <c r="AC232" s="828"/>
      <c r="AD232" s="427"/>
      <c r="AE232" s="427"/>
      <c r="AF232" s="427"/>
      <c r="AG232" s="427"/>
      <c r="AH232" s="427"/>
      <c r="AI232" s="427"/>
      <c r="AJ232" s="427"/>
      <c r="AK232" s="813"/>
      <c r="AL232" s="831"/>
      <c r="AM232" s="427"/>
      <c r="AN232" s="428"/>
      <c r="AO232" s="428"/>
      <c r="AP232" s="428"/>
      <c r="AQ232" s="428"/>
      <c r="AR232" s="428"/>
      <c r="AS232" s="428"/>
      <c r="AT232" s="813"/>
      <c r="AU232" s="834"/>
      <c r="AV232" s="427"/>
      <c r="AW232" s="428"/>
      <c r="AX232" s="428"/>
      <c r="AY232" s="428"/>
      <c r="AZ232" s="428"/>
      <c r="BA232" s="428"/>
      <c r="BB232" s="428"/>
      <c r="BC232" s="813"/>
      <c r="BD232" s="810"/>
      <c r="BE232" s="427"/>
      <c r="BF232" s="428"/>
      <c r="BG232" s="428"/>
      <c r="BH232" s="428"/>
      <c r="BI232" s="428"/>
      <c r="BJ232" s="428"/>
      <c r="BK232" s="428"/>
      <c r="BL232" s="813"/>
      <c r="BM232" s="816"/>
      <c r="BN232" s="427"/>
      <c r="BO232" s="428"/>
      <c r="BP232" s="428"/>
      <c r="BQ232" s="428"/>
      <c r="BR232" s="428"/>
      <c r="BS232" s="428"/>
      <c r="BT232" s="428"/>
      <c r="BU232" s="429"/>
      <c r="BV232" s="430"/>
      <c r="BW232" s="430"/>
      <c r="BX232" s="430"/>
      <c r="BY232" s="430"/>
      <c r="BZ232" s="430"/>
      <c r="CA232" s="430"/>
      <c r="CB232" s="430"/>
      <c r="CC232" s="431"/>
    </row>
    <row r="233" spans="1:81" s="58" customFormat="1" ht="40.200000000000003" customHeight="1" x14ac:dyDescent="0.3">
      <c r="A233" s="34"/>
      <c r="B233" s="982"/>
      <c r="C233" s="869"/>
      <c r="D233" s="872"/>
      <c r="E233" s="852"/>
      <c r="F233" s="852"/>
      <c r="G233" s="852"/>
      <c r="H233" s="852"/>
      <c r="I233" s="852"/>
      <c r="J233" s="813"/>
      <c r="K233" s="855"/>
      <c r="L233" s="858"/>
      <c r="M233" s="861"/>
      <c r="N233" s="837"/>
      <c r="O233" s="840"/>
      <c r="P233" s="864"/>
      <c r="Q233" s="867"/>
      <c r="R233" s="813"/>
      <c r="S233" s="261" t="s">
        <v>4733</v>
      </c>
      <c r="T233" s="393" t="s">
        <v>3822</v>
      </c>
      <c r="U233" s="393" t="s">
        <v>3827</v>
      </c>
      <c r="V233" s="393" t="s">
        <v>3831</v>
      </c>
      <c r="W233" s="261" t="s">
        <v>4734</v>
      </c>
      <c r="X233" s="259">
        <v>44937</v>
      </c>
      <c r="Y233" s="259">
        <v>44939</v>
      </c>
      <c r="Z233" s="259"/>
      <c r="AA233" s="259"/>
      <c r="AB233" s="813"/>
      <c r="AC233" s="828"/>
      <c r="AD233" s="427"/>
      <c r="AE233" s="427"/>
      <c r="AF233" s="427"/>
      <c r="AG233" s="427"/>
      <c r="AH233" s="427"/>
      <c r="AI233" s="427"/>
      <c r="AJ233" s="427"/>
      <c r="AK233" s="813"/>
      <c r="AL233" s="831"/>
      <c r="AM233" s="427"/>
      <c r="AN233" s="428"/>
      <c r="AO233" s="428"/>
      <c r="AP233" s="428"/>
      <c r="AQ233" s="428"/>
      <c r="AR233" s="428"/>
      <c r="AS233" s="428"/>
      <c r="AT233" s="813"/>
      <c r="AU233" s="834"/>
      <c r="AV233" s="427"/>
      <c r="AW233" s="428"/>
      <c r="AX233" s="428"/>
      <c r="AY233" s="428"/>
      <c r="AZ233" s="428"/>
      <c r="BA233" s="428"/>
      <c r="BB233" s="428"/>
      <c r="BC233" s="813"/>
      <c r="BD233" s="810"/>
      <c r="BE233" s="427"/>
      <c r="BF233" s="428"/>
      <c r="BG233" s="428"/>
      <c r="BH233" s="428"/>
      <c r="BI233" s="428"/>
      <c r="BJ233" s="428"/>
      <c r="BK233" s="428"/>
      <c r="BL233" s="813"/>
      <c r="BM233" s="816"/>
      <c r="BN233" s="427"/>
      <c r="BO233" s="428"/>
      <c r="BP233" s="428"/>
      <c r="BQ233" s="428"/>
      <c r="BR233" s="428"/>
      <c r="BS233" s="428"/>
      <c r="BT233" s="428"/>
      <c r="BU233" s="429"/>
      <c r="BV233" s="430"/>
      <c r="BW233" s="430"/>
      <c r="BX233" s="430"/>
      <c r="BY233" s="430"/>
      <c r="BZ233" s="430"/>
      <c r="CA233" s="430"/>
      <c r="CB233" s="430"/>
      <c r="CC233" s="431"/>
    </row>
    <row r="234" spans="1:81" s="58" customFormat="1" ht="40.200000000000003" customHeight="1" x14ac:dyDescent="0.3">
      <c r="A234" s="34"/>
      <c r="B234" s="982"/>
      <c r="C234" s="869"/>
      <c r="D234" s="872"/>
      <c r="E234" s="852"/>
      <c r="F234" s="852"/>
      <c r="G234" s="852"/>
      <c r="H234" s="852"/>
      <c r="I234" s="852"/>
      <c r="J234" s="813"/>
      <c r="K234" s="855"/>
      <c r="L234" s="858"/>
      <c r="M234" s="861"/>
      <c r="N234" s="837"/>
      <c r="O234" s="840"/>
      <c r="P234" s="864"/>
      <c r="Q234" s="867"/>
      <c r="R234" s="813"/>
      <c r="S234" s="261" t="s">
        <v>4735</v>
      </c>
      <c r="T234" s="393" t="s">
        <v>3822</v>
      </c>
      <c r="U234" s="393" t="s">
        <v>3827</v>
      </c>
      <c r="V234" s="393" t="s">
        <v>3831</v>
      </c>
      <c r="W234" s="261" t="s">
        <v>4736</v>
      </c>
      <c r="X234" s="259">
        <v>44948</v>
      </c>
      <c r="Y234" s="259">
        <v>44951</v>
      </c>
      <c r="Z234" s="259"/>
      <c r="AA234" s="259"/>
      <c r="AB234" s="813"/>
      <c r="AC234" s="828"/>
      <c r="AD234" s="427"/>
      <c r="AE234" s="427"/>
      <c r="AF234" s="427"/>
      <c r="AG234" s="427"/>
      <c r="AH234" s="427"/>
      <c r="AI234" s="427"/>
      <c r="AJ234" s="427"/>
      <c r="AK234" s="813"/>
      <c r="AL234" s="831"/>
      <c r="AM234" s="427"/>
      <c r="AN234" s="428"/>
      <c r="AO234" s="428"/>
      <c r="AP234" s="428"/>
      <c r="AQ234" s="428"/>
      <c r="AR234" s="428"/>
      <c r="AS234" s="428"/>
      <c r="AT234" s="813"/>
      <c r="AU234" s="834"/>
      <c r="AV234" s="427"/>
      <c r="AW234" s="428"/>
      <c r="AX234" s="428"/>
      <c r="AY234" s="428"/>
      <c r="AZ234" s="428"/>
      <c r="BA234" s="428"/>
      <c r="BB234" s="428"/>
      <c r="BC234" s="813"/>
      <c r="BD234" s="810"/>
      <c r="BE234" s="427"/>
      <c r="BF234" s="428"/>
      <c r="BG234" s="428"/>
      <c r="BH234" s="428"/>
      <c r="BI234" s="428"/>
      <c r="BJ234" s="428"/>
      <c r="BK234" s="428"/>
      <c r="BL234" s="813"/>
      <c r="BM234" s="816"/>
      <c r="BN234" s="427"/>
      <c r="BO234" s="428"/>
      <c r="BP234" s="428"/>
      <c r="BQ234" s="428"/>
      <c r="BR234" s="428"/>
      <c r="BS234" s="428"/>
      <c r="BT234" s="428"/>
      <c r="BU234" s="429"/>
      <c r="BV234" s="430"/>
      <c r="BW234" s="430"/>
      <c r="BX234" s="430"/>
      <c r="BY234" s="430"/>
      <c r="BZ234" s="430"/>
      <c r="CA234" s="430"/>
      <c r="CB234" s="430"/>
      <c r="CC234" s="431"/>
    </row>
    <row r="235" spans="1:81" s="58" customFormat="1" ht="40.200000000000003" customHeight="1" x14ac:dyDescent="0.3">
      <c r="A235" s="34"/>
      <c r="B235" s="982"/>
      <c r="C235" s="869"/>
      <c r="D235" s="872"/>
      <c r="E235" s="852"/>
      <c r="F235" s="852"/>
      <c r="G235" s="852"/>
      <c r="H235" s="852"/>
      <c r="I235" s="852"/>
      <c r="J235" s="813"/>
      <c r="K235" s="855"/>
      <c r="L235" s="858"/>
      <c r="M235" s="861"/>
      <c r="N235" s="837"/>
      <c r="O235" s="840"/>
      <c r="P235" s="864"/>
      <c r="Q235" s="867"/>
      <c r="R235" s="813"/>
      <c r="S235" s="261" t="s">
        <v>4737</v>
      </c>
      <c r="T235" s="393" t="s">
        <v>3822</v>
      </c>
      <c r="U235" s="393" t="s">
        <v>3827</v>
      </c>
      <c r="V235" s="393" t="s">
        <v>3831</v>
      </c>
      <c r="W235" s="261" t="s">
        <v>4738</v>
      </c>
      <c r="X235" s="259">
        <v>44985</v>
      </c>
      <c r="Y235" s="259">
        <v>45089</v>
      </c>
      <c r="Z235" s="259"/>
      <c r="AA235" s="259"/>
      <c r="AB235" s="813"/>
      <c r="AC235" s="828"/>
      <c r="AD235" s="427"/>
      <c r="AE235" s="427"/>
      <c r="AF235" s="427"/>
      <c r="AG235" s="427"/>
      <c r="AH235" s="427"/>
      <c r="AI235" s="427"/>
      <c r="AJ235" s="427"/>
      <c r="AK235" s="813"/>
      <c r="AL235" s="831"/>
      <c r="AM235" s="427"/>
      <c r="AN235" s="428"/>
      <c r="AO235" s="428"/>
      <c r="AP235" s="428"/>
      <c r="AQ235" s="428"/>
      <c r="AR235" s="428"/>
      <c r="AS235" s="428"/>
      <c r="AT235" s="813"/>
      <c r="AU235" s="834"/>
      <c r="AV235" s="427"/>
      <c r="AW235" s="428"/>
      <c r="AX235" s="428"/>
      <c r="AY235" s="428"/>
      <c r="AZ235" s="428"/>
      <c r="BA235" s="428"/>
      <c r="BB235" s="428"/>
      <c r="BC235" s="813"/>
      <c r="BD235" s="810"/>
      <c r="BE235" s="427"/>
      <c r="BF235" s="428"/>
      <c r="BG235" s="428"/>
      <c r="BH235" s="428"/>
      <c r="BI235" s="428"/>
      <c r="BJ235" s="428"/>
      <c r="BK235" s="428"/>
      <c r="BL235" s="813"/>
      <c r="BM235" s="816"/>
      <c r="BN235" s="427"/>
      <c r="BO235" s="428"/>
      <c r="BP235" s="428"/>
      <c r="BQ235" s="428"/>
      <c r="BR235" s="428"/>
      <c r="BS235" s="428"/>
      <c r="BT235" s="428"/>
      <c r="BU235" s="429"/>
      <c r="BV235" s="430"/>
      <c r="BW235" s="430"/>
      <c r="BX235" s="430"/>
      <c r="BY235" s="430"/>
      <c r="BZ235" s="430"/>
      <c r="CA235" s="430"/>
      <c r="CB235" s="430"/>
      <c r="CC235" s="431"/>
    </row>
    <row r="236" spans="1:81" s="58" customFormat="1" ht="40.200000000000003" customHeight="1" x14ac:dyDescent="0.3">
      <c r="A236" s="34"/>
      <c r="B236" s="982"/>
      <c r="C236" s="869"/>
      <c r="D236" s="872"/>
      <c r="E236" s="852"/>
      <c r="F236" s="852"/>
      <c r="G236" s="852"/>
      <c r="H236" s="852"/>
      <c r="I236" s="852"/>
      <c r="J236" s="813"/>
      <c r="K236" s="855"/>
      <c r="L236" s="858"/>
      <c r="M236" s="861"/>
      <c r="N236" s="837"/>
      <c r="O236" s="840"/>
      <c r="P236" s="864"/>
      <c r="Q236" s="867"/>
      <c r="R236" s="813"/>
      <c r="S236" s="261" t="s">
        <v>4739</v>
      </c>
      <c r="T236" s="393" t="s">
        <v>3822</v>
      </c>
      <c r="U236" s="393" t="s">
        <v>3827</v>
      </c>
      <c r="V236" s="393" t="s">
        <v>3831</v>
      </c>
      <c r="W236" s="261" t="s">
        <v>4740</v>
      </c>
      <c r="X236" s="259">
        <v>44985</v>
      </c>
      <c r="Y236" s="259">
        <v>45227</v>
      </c>
      <c r="Z236" s="259"/>
      <c r="AA236" s="259"/>
      <c r="AB236" s="813"/>
      <c r="AC236" s="828"/>
      <c r="AD236" s="427"/>
      <c r="AE236" s="427"/>
      <c r="AF236" s="427"/>
      <c r="AG236" s="427"/>
      <c r="AH236" s="427"/>
      <c r="AI236" s="427"/>
      <c r="AJ236" s="427"/>
      <c r="AK236" s="813"/>
      <c r="AL236" s="831"/>
      <c r="AM236" s="427"/>
      <c r="AN236" s="428"/>
      <c r="AO236" s="428"/>
      <c r="AP236" s="428"/>
      <c r="AQ236" s="428"/>
      <c r="AR236" s="428"/>
      <c r="AS236" s="428"/>
      <c r="AT236" s="813"/>
      <c r="AU236" s="834"/>
      <c r="AV236" s="427"/>
      <c r="AW236" s="428"/>
      <c r="AX236" s="428"/>
      <c r="AY236" s="428"/>
      <c r="AZ236" s="428"/>
      <c r="BA236" s="428"/>
      <c r="BB236" s="428"/>
      <c r="BC236" s="813"/>
      <c r="BD236" s="810"/>
      <c r="BE236" s="427"/>
      <c r="BF236" s="428"/>
      <c r="BG236" s="428"/>
      <c r="BH236" s="428"/>
      <c r="BI236" s="428"/>
      <c r="BJ236" s="428"/>
      <c r="BK236" s="428"/>
      <c r="BL236" s="813"/>
      <c r="BM236" s="816"/>
      <c r="BN236" s="427"/>
      <c r="BO236" s="428"/>
      <c r="BP236" s="428"/>
      <c r="BQ236" s="428"/>
      <c r="BR236" s="428"/>
      <c r="BS236" s="428"/>
      <c r="BT236" s="428"/>
      <c r="BU236" s="429"/>
      <c r="BV236" s="430"/>
      <c r="BW236" s="430"/>
      <c r="BX236" s="430"/>
      <c r="BY236" s="430"/>
      <c r="BZ236" s="430"/>
      <c r="CA236" s="430"/>
      <c r="CB236" s="430"/>
      <c r="CC236" s="431"/>
    </row>
    <row r="237" spans="1:81" s="58" customFormat="1" ht="40.200000000000003" customHeight="1" x14ac:dyDescent="0.3">
      <c r="A237" s="34"/>
      <c r="B237" s="982"/>
      <c r="C237" s="869"/>
      <c r="D237" s="872"/>
      <c r="E237" s="852"/>
      <c r="F237" s="852"/>
      <c r="G237" s="852"/>
      <c r="H237" s="852"/>
      <c r="I237" s="852"/>
      <c r="J237" s="813"/>
      <c r="K237" s="855"/>
      <c r="L237" s="858"/>
      <c r="M237" s="861"/>
      <c r="N237" s="837"/>
      <c r="O237" s="840"/>
      <c r="P237" s="864"/>
      <c r="Q237" s="867"/>
      <c r="R237" s="813"/>
      <c r="S237" s="261" t="s">
        <v>4741</v>
      </c>
      <c r="T237" s="393" t="s">
        <v>3822</v>
      </c>
      <c r="U237" s="393" t="s">
        <v>3827</v>
      </c>
      <c r="V237" s="393" t="s">
        <v>3831</v>
      </c>
      <c r="W237" s="261" t="s">
        <v>4742</v>
      </c>
      <c r="X237" s="259">
        <v>45273</v>
      </c>
      <c r="Y237" s="259">
        <v>45290</v>
      </c>
      <c r="Z237" s="259"/>
      <c r="AA237" s="259"/>
      <c r="AB237" s="813"/>
      <c r="AC237" s="828"/>
      <c r="AD237" s="427"/>
      <c r="AE237" s="427"/>
      <c r="AF237" s="427"/>
      <c r="AG237" s="427"/>
      <c r="AH237" s="427"/>
      <c r="AI237" s="427"/>
      <c r="AJ237" s="427"/>
      <c r="AK237" s="813"/>
      <c r="AL237" s="831"/>
      <c r="AM237" s="427"/>
      <c r="AN237" s="428"/>
      <c r="AO237" s="428"/>
      <c r="AP237" s="428"/>
      <c r="AQ237" s="428"/>
      <c r="AR237" s="428"/>
      <c r="AS237" s="428"/>
      <c r="AT237" s="813"/>
      <c r="AU237" s="834"/>
      <c r="AV237" s="427"/>
      <c r="AW237" s="428"/>
      <c r="AX237" s="428"/>
      <c r="AY237" s="428"/>
      <c r="AZ237" s="428"/>
      <c r="BA237" s="428"/>
      <c r="BB237" s="428"/>
      <c r="BC237" s="813"/>
      <c r="BD237" s="810"/>
      <c r="BE237" s="427"/>
      <c r="BF237" s="428"/>
      <c r="BG237" s="428"/>
      <c r="BH237" s="428"/>
      <c r="BI237" s="428"/>
      <c r="BJ237" s="428"/>
      <c r="BK237" s="428"/>
      <c r="BL237" s="813"/>
      <c r="BM237" s="816"/>
      <c r="BN237" s="427"/>
      <c r="BO237" s="428"/>
      <c r="BP237" s="428"/>
      <c r="BQ237" s="428"/>
      <c r="BR237" s="428"/>
      <c r="BS237" s="428"/>
      <c r="BT237" s="428"/>
      <c r="BU237" s="429"/>
      <c r="BV237" s="430"/>
      <c r="BW237" s="430"/>
      <c r="BX237" s="430"/>
      <c r="BY237" s="430"/>
      <c r="BZ237" s="430"/>
      <c r="CA237" s="430"/>
      <c r="CB237" s="430"/>
      <c r="CC237" s="431"/>
    </row>
    <row r="238" spans="1:81" s="58" customFormat="1" ht="40.200000000000003" customHeight="1" x14ac:dyDescent="0.3">
      <c r="A238" s="34"/>
      <c r="B238" s="982"/>
      <c r="C238" s="869"/>
      <c r="D238" s="872"/>
      <c r="E238" s="852"/>
      <c r="F238" s="852"/>
      <c r="G238" s="852"/>
      <c r="H238" s="852"/>
      <c r="I238" s="852"/>
      <c r="J238" s="813"/>
      <c r="K238" s="855"/>
      <c r="L238" s="858"/>
      <c r="M238" s="861"/>
      <c r="N238" s="837"/>
      <c r="O238" s="840"/>
      <c r="P238" s="864"/>
      <c r="Q238" s="867"/>
      <c r="R238" s="813"/>
      <c r="S238" s="261" t="s">
        <v>4743</v>
      </c>
      <c r="T238" s="393" t="s">
        <v>3822</v>
      </c>
      <c r="U238" s="393" t="s">
        <v>3827</v>
      </c>
      <c r="V238" s="393" t="s">
        <v>3831</v>
      </c>
      <c r="W238" s="261" t="s">
        <v>4744</v>
      </c>
      <c r="X238" s="469">
        <v>11</v>
      </c>
      <c r="Y238" s="469">
        <v>44975</v>
      </c>
      <c r="Z238" s="259"/>
      <c r="AA238" s="259"/>
      <c r="AB238" s="813"/>
      <c r="AC238" s="828"/>
      <c r="AD238" s="427"/>
      <c r="AE238" s="427"/>
      <c r="AF238" s="427"/>
      <c r="AG238" s="427"/>
      <c r="AH238" s="427"/>
      <c r="AI238" s="427"/>
      <c r="AJ238" s="427"/>
      <c r="AK238" s="813"/>
      <c r="AL238" s="831"/>
      <c r="AM238" s="427"/>
      <c r="AN238" s="428"/>
      <c r="AO238" s="428"/>
      <c r="AP238" s="428"/>
      <c r="AQ238" s="428"/>
      <c r="AR238" s="428"/>
      <c r="AS238" s="428"/>
      <c r="AT238" s="813"/>
      <c r="AU238" s="834"/>
      <c r="AV238" s="427"/>
      <c r="AW238" s="428"/>
      <c r="AX238" s="428"/>
      <c r="AY238" s="428"/>
      <c r="AZ238" s="428"/>
      <c r="BA238" s="428"/>
      <c r="BB238" s="428"/>
      <c r="BC238" s="813"/>
      <c r="BD238" s="810"/>
      <c r="BE238" s="427"/>
      <c r="BF238" s="428"/>
      <c r="BG238" s="428"/>
      <c r="BH238" s="428"/>
      <c r="BI238" s="428"/>
      <c r="BJ238" s="428"/>
      <c r="BK238" s="428"/>
      <c r="BL238" s="813"/>
      <c r="BM238" s="816"/>
      <c r="BN238" s="427"/>
      <c r="BO238" s="428"/>
      <c r="BP238" s="428"/>
      <c r="BQ238" s="428"/>
      <c r="BR238" s="428"/>
      <c r="BS238" s="428"/>
      <c r="BT238" s="428"/>
      <c r="BU238" s="429"/>
      <c r="BV238" s="430"/>
      <c r="BW238" s="430"/>
      <c r="BX238" s="430"/>
      <c r="BY238" s="430"/>
      <c r="BZ238" s="430"/>
      <c r="CA238" s="430"/>
      <c r="CB238" s="430"/>
      <c r="CC238" s="431"/>
    </row>
    <row r="239" spans="1:81" s="58" customFormat="1" ht="40.200000000000003" customHeight="1" x14ac:dyDescent="0.3">
      <c r="A239" s="34"/>
      <c r="B239" s="982"/>
      <c r="C239" s="869"/>
      <c r="D239" s="872"/>
      <c r="E239" s="852"/>
      <c r="F239" s="852"/>
      <c r="G239" s="852"/>
      <c r="H239" s="852"/>
      <c r="I239" s="852"/>
      <c r="J239" s="813"/>
      <c r="K239" s="855"/>
      <c r="L239" s="858"/>
      <c r="M239" s="861"/>
      <c r="N239" s="837"/>
      <c r="O239" s="840"/>
      <c r="P239" s="864"/>
      <c r="Q239" s="867"/>
      <c r="R239" s="813"/>
      <c r="S239" s="261" t="s">
        <v>4745</v>
      </c>
      <c r="T239" s="393" t="s">
        <v>3822</v>
      </c>
      <c r="U239" s="393" t="s">
        <v>3827</v>
      </c>
      <c r="V239" s="393" t="s">
        <v>3831</v>
      </c>
      <c r="W239" s="261" t="s">
        <v>4746</v>
      </c>
      <c r="X239" s="259">
        <v>45055</v>
      </c>
      <c r="Y239" s="259">
        <v>45062</v>
      </c>
      <c r="Z239" s="259"/>
      <c r="AA239" s="259"/>
      <c r="AB239" s="813"/>
      <c r="AC239" s="828"/>
      <c r="AD239" s="427"/>
      <c r="AE239" s="427"/>
      <c r="AF239" s="427"/>
      <c r="AG239" s="427"/>
      <c r="AH239" s="427"/>
      <c r="AI239" s="427"/>
      <c r="AJ239" s="427"/>
      <c r="AK239" s="813"/>
      <c r="AL239" s="831"/>
      <c r="AM239" s="427"/>
      <c r="AN239" s="428"/>
      <c r="AO239" s="428"/>
      <c r="AP239" s="428"/>
      <c r="AQ239" s="428"/>
      <c r="AR239" s="428"/>
      <c r="AS239" s="428"/>
      <c r="AT239" s="813"/>
      <c r="AU239" s="834"/>
      <c r="AV239" s="427"/>
      <c r="AW239" s="428"/>
      <c r="AX239" s="428"/>
      <c r="AY239" s="428"/>
      <c r="AZ239" s="428"/>
      <c r="BA239" s="428"/>
      <c r="BB239" s="428"/>
      <c r="BC239" s="813"/>
      <c r="BD239" s="810"/>
      <c r="BE239" s="427"/>
      <c r="BF239" s="428"/>
      <c r="BG239" s="428"/>
      <c r="BH239" s="428"/>
      <c r="BI239" s="428"/>
      <c r="BJ239" s="428"/>
      <c r="BK239" s="428"/>
      <c r="BL239" s="813"/>
      <c r="BM239" s="816"/>
      <c r="BN239" s="427"/>
      <c r="BO239" s="428"/>
      <c r="BP239" s="428"/>
      <c r="BQ239" s="428"/>
      <c r="BR239" s="428"/>
      <c r="BS239" s="428"/>
      <c r="BT239" s="428"/>
      <c r="BU239" s="429"/>
      <c r="BV239" s="430"/>
      <c r="BW239" s="430"/>
      <c r="BX239" s="430"/>
      <c r="BY239" s="430"/>
      <c r="BZ239" s="430"/>
      <c r="CA239" s="430"/>
      <c r="CB239" s="430"/>
      <c r="CC239" s="431"/>
    </row>
    <row r="240" spans="1:81" s="58" customFormat="1" ht="40.200000000000003" customHeight="1" x14ac:dyDescent="0.3">
      <c r="A240" s="34"/>
      <c r="B240" s="982"/>
      <c r="C240" s="869"/>
      <c r="D240" s="872"/>
      <c r="E240" s="852"/>
      <c r="F240" s="852"/>
      <c r="G240" s="852"/>
      <c r="H240" s="852"/>
      <c r="I240" s="852"/>
      <c r="J240" s="813"/>
      <c r="K240" s="855"/>
      <c r="L240" s="858"/>
      <c r="M240" s="861"/>
      <c r="N240" s="837"/>
      <c r="O240" s="840"/>
      <c r="P240" s="864"/>
      <c r="Q240" s="867"/>
      <c r="R240" s="813"/>
      <c r="S240" s="261" t="s">
        <v>4747</v>
      </c>
      <c r="T240" s="393" t="s">
        <v>3822</v>
      </c>
      <c r="U240" s="393" t="s">
        <v>3827</v>
      </c>
      <c r="V240" s="393" t="s">
        <v>3831</v>
      </c>
      <c r="W240" s="261" t="s">
        <v>4748</v>
      </c>
      <c r="X240" s="259">
        <v>45065</v>
      </c>
      <c r="Y240" s="259">
        <v>45255</v>
      </c>
      <c r="Z240" s="259"/>
      <c r="AA240" s="259"/>
      <c r="AB240" s="813"/>
      <c r="AC240" s="828"/>
      <c r="AD240" s="427"/>
      <c r="AE240" s="427"/>
      <c r="AF240" s="427"/>
      <c r="AG240" s="427"/>
      <c r="AH240" s="427"/>
      <c r="AI240" s="427"/>
      <c r="AJ240" s="427"/>
      <c r="AK240" s="813"/>
      <c r="AL240" s="831"/>
      <c r="AM240" s="427"/>
      <c r="AN240" s="428"/>
      <c r="AO240" s="428"/>
      <c r="AP240" s="428"/>
      <c r="AQ240" s="428"/>
      <c r="AR240" s="428"/>
      <c r="AS240" s="428"/>
      <c r="AT240" s="813"/>
      <c r="AU240" s="834"/>
      <c r="AV240" s="427"/>
      <c r="AW240" s="428"/>
      <c r="AX240" s="428"/>
      <c r="AY240" s="428"/>
      <c r="AZ240" s="428"/>
      <c r="BA240" s="428"/>
      <c r="BB240" s="428"/>
      <c r="BC240" s="813"/>
      <c r="BD240" s="810"/>
      <c r="BE240" s="427"/>
      <c r="BF240" s="428"/>
      <c r="BG240" s="428"/>
      <c r="BH240" s="428"/>
      <c r="BI240" s="428"/>
      <c r="BJ240" s="428"/>
      <c r="BK240" s="428"/>
      <c r="BL240" s="813"/>
      <c r="BM240" s="816"/>
      <c r="BN240" s="427"/>
      <c r="BO240" s="428"/>
      <c r="BP240" s="428"/>
      <c r="BQ240" s="428"/>
      <c r="BR240" s="428"/>
      <c r="BS240" s="428"/>
      <c r="BT240" s="428"/>
      <c r="BU240" s="821"/>
      <c r="BV240" s="822"/>
      <c r="BW240" s="822"/>
      <c r="BX240" s="822"/>
      <c r="BY240" s="822"/>
      <c r="BZ240" s="822"/>
      <c r="CA240" s="822"/>
      <c r="CB240" s="822"/>
      <c r="CC240" s="823"/>
    </row>
    <row r="241" spans="1:81" s="58" customFormat="1" ht="40.200000000000003" customHeight="1" x14ac:dyDescent="0.3">
      <c r="A241" s="34"/>
      <c r="B241" s="982"/>
      <c r="C241" s="869"/>
      <c r="D241" s="872"/>
      <c r="E241" s="852"/>
      <c r="F241" s="852"/>
      <c r="G241" s="852"/>
      <c r="H241" s="852"/>
      <c r="I241" s="852"/>
      <c r="J241" s="813"/>
      <c r="K241" s="855"/>
      <c r="L241" s="858"/>
      <c r="M241" s="861"/>
      <c r="N241" s="837"/>
      <c r="O241" s="840"/>
      <c r="P241" s="864"/>
      <c r="Q241" s="867"/>
      <c r="R241" s="813"/>
      <c r="S241" s="261" t="s">
        <v>4749</v>
      </c>
      <c r="T241" s="393" t="s">
        <v>3822</v>
      </c>
      <c r="U241" s="393" t="s">
        <v>3827</v>
      </c>
      <c r="V241" s="393" t="s">
        <v>3831</v>
      </c>
      <c r="W241" s="261" t="s">
        <v>4630</v>
      </c>
      <c r="X241" s="259">
        <v>45065</v>
      </c>
      <c r="Y241" s="259">
        <v>45255</v>
      </c>
      <c r="Z241" s="259"/>
      <c r="AA241" s="259"/>
      <c r="AB241" s="813"/>
      <c r="AC241" s="828"/>
      <c r="AD241" s="427"/>
      <c r="AE241" s="427"/>
      <c r="AF241" s="427"/>
      <c r="AG241" s="427"/>
      <c r="AH241" s="427"/>
      <c r="AI241" s="427"/>
      <c r="AJ241" s="427"/>
      <c r="AK241" s="813"/>
      <c r="AL241" s="831"/>
      <c r="AM241" s="427"/>
      <c r="AN241" s="428"/>
      <c r="AO241" s="428"/>
      <c r="AP241" s="428"/>
      <c r="AQ241" s="428"/>
      <c r="AR241" s="428"/>
      <c r="AS241" s="428"/>
      <c r="AT241" s="813"/>
      <c r="AU241" s="834"/>
      <c r="AV241" s="427"/>
      <c r="AW241" s="428"/>
      <c r="AX241" s="428"/>
      <c r="AY241" s="428"/>
      <c r="AZ241" s="428"/>
      <c r="BA241" s="428"/>
      <c r="BB241" s="428"/>
      <c r="BC241" s="813"/>
      <c r="BD241" s="810"/>
      <c r="BE241" s="427"/>
      <c r="BF241" s="428"/>
      <c r="BG241" s="428"/>
      <c r="BH241" s="428"/>
      <c r="BI241" s="428"/>
      <c r="BJ241" s="428"/>
      <c r="BK241" s="428"/>
      <c r="BL241" s="813"/>
      <c r="BM241" s="816"/>
      <c r="BN241" s="427"/>
      <c r="BO241" s="428"/>
      <c r="BP241" s="428"/>
      <c r="BQ241" s="428"/>
      <c r="BR241" s="428"/>
      <c r="BS241" s="428"/>
      <c r="BT241" s="428"/>
      <c r="BU241" s="821"/>
      <c r="BV241" s="822"/>
      <c r="BW241" s="822"/>
      <c r="BX241" s="822"/>
      <c r="BY241" s="822"/>
      <c r="BZ241" s="822"/>
      <c r="CA241" s="822"/>
      <c r="CB241" s="822"/>
      <c r="CC241" s="823"/>
    </row>
    <row r="242" spans="1:81" s="58" customFormat="1" ht="40.200000000000003" customHeight="1" thickBot="1" x14ac:dyDescent="0.35">
      <c r="A242" s="34"/>
      <c r="B242" s="982"/>
      <c r="C242" s="869"/>
      <c r="D242" s="872"/>
      <c r="E242" s="852"/>
      <c r="F242" s="852"/>
      <c r="G242" s="852"/>
      <c r="H242" s="852"/>
      <c r="I242" s="852"/>
      <c r="J242" s="814"/>
      <c r="K242" s="856"/>
      <c r="L242" s="858"/>
      <c r="M242" s="861"/>
      <c r="N242" s="837"/>
      <c r="O242" s="840"/>
      <c r="P242" s="864"/>
      <c r="Q242" s="867"/>
      <c r="R242" s="813"/>
      <c r="S242" s="261" t="s">
        <v>4672</v>
      </c>
      <c r="T242" s="393" t="s">
        <v>3822</v>
      </c>
      <c r="U242" s="393" t="s">
        <v>3827</v>
      </c>
      <c r="V242" s="393" t="s">
        <v>3831</v>
      </c>
      <c r="W242" s="261" t="s">
        <v>4632</v>
      </c>
      <c r="X242" s="259">
        <v>45265</v>
      </c>
      <c r="Y242" s="259">
        <v>45279</v>
      </c>
      <c r="Z242" s="259"/>
      <c r="AA242" s="259"/>
      <c r="AB242" s="813"/>
      <c r="AC242" s="828"/>
      <c r="AD242" s="427"/>
      <c r="AE242" s="427"/>
      <c r="AF242" s="427"/>
      <c r="AG242" s="427"/>
      <c r="AH242" s="427"/>
      <c r="AI242" s="427"/>
      <c r="AJ242" s="427"/>
      <c r="AK242" s="813"/>
      <c r="AL242" s="831"/>
      <c r="AM242" s="427"/>
      <c r="AN242" s="428"/>
      <c r="AO242" s="428"/>
      <c r="AP242" s="428"/>
      <c r="AQ242" s="428"/>
      <c r="AR242" s="428"/>
      <c r="AS242" s="428"/>
      <c r="AT242" s="813"/>
      <c r="AU242" s="834"/>
      <c r="AV242" s="427"/>
      <c r="AW242" s="428"/>
      <c r="AX242" s="428"/>
      <c r="AY242" s="428"/>
      <c r="AZ242" s="428"/>
      <c r="BA242" s="428"/>
      <c r="BB242" s="428"/>
      <c r="BC242" s="813"/>
      <c r="BD242" s="810"/>
      <c r="BE242" s="427"/>
      <c r="BF242" s="428"/>
      <c r="BG242" s="428"/>
      <c r="BH242" s="428"/>
      <c r="BI242" s="428"/>
      <c r="BJ242" s="428"/>
      <c r="BK242" s="428"/>
      <c r="BL242" s="813"/>
      <c r="BM242" s="816"/>
      <c r="BN242" s="427"/>
      <c r="BO242" s="428"/>
      <c r="BP242" s="428"/>
      <c r="BQ242" s="428"/>
      <c r="BR242" s="428"/>
      <c r="BS242" s="428"/>
      <c r="BT242" s="428"/>
      <c r="BU242" s="824"/>
      <c r="BV242" s="825"/>
      <c r="BW242" s="825"/>
      <c r="BX242" s="825"/>
      <c r="BY242" s="825"/>
      <c r="BZ242" s="825"/>
      <c r="CA242" s="825"/>
      <c r="CB242" s="825"/>
      <c r="CC242" s="826"/>
    </row>
    <row r="243" spans="1:81" s="58" customFormat="1" ht="40.200000000000003" customHeight="1" thickTop="1" x14ac:dyDescent="0.3">
      <c r="A243" s="34"/>
      <c r="B243" s="982"/>
      <c r="C243" s="869"/>
      <c r="D243" s="871">
        <v>2201</v>
      </c>
      <c r="E243" s="851" t="s">
        <v>3922</v>
      </c>
      <c r="F243" s="851"/>
      <c r="G243" s="851"/>
      <c r="H243" s="851"/>
      <c r="I243" s="851"/>
      <c r="J243" s="812">
        <v>46</v>
      </c>
      <c r="K243" s="854" t="str">
        <f>+[2]Metas!K52</f>
        <v>% de establecimientos educativos implementando pautas, pruebas de suficiencia y nivelación de niños, niñas y adolescentes migrantes</v>
      </c>
      <c r="L243" s="857">
        <v>100</v>
      </c>
      <c r="M243" s="860">
        <v>100</v>
      </c>
      <c r="N243" s="836">
        <v>40</v>
      </c>
      <c r="O243" s="839">
        <v>30</v>
      </c>
      <c r="P243" s="863">
        <v>30</v>
      </c>
      <c r="Q243" s="866"/>
      <c r="R243" s="812">
        <f t="shared" ref="R243" si="311">+$J243</f>
        <v>46</v>
      </c>
      <c r="S243" s="231" t="s">
        <v>4750</v>
      </c>
      <c r="T243" s="235" t="s">
        <v>3822</v>
      </c>
      <c r="U243" s="235" t="s">
        <v>3827</v>
      </c>
      <c r="V243" s="235" t="s">
        <v>3831</v>
      </c>
      <c r="W243" s="231" t="s">
        <v>4751</v>
      </c>
      <c r="X243" s="256">
        <v>44599</v>
      </c>
      <c r="Y243" s="256">
        <v>44610</v>
      </c>
      <c r="Z243" s="256"/>
      <c r="AA243" s="256"/>
      <c r="AB243" s="812">
        <f t="shared" ref="AB243" si="312">+$J243</f>
        <v>46</v>
      </c>
      <c r="AC243" s="827">
        <f t="shared" ref="AC243" si="313">+L243</f>
        <v>100</v>
      </c>
      <c r="AD243" s="44">
        <v>40</v>
      </c>
      <c r="AE243" s="44">
        <f t="shared" ref="AE243:AF258" si="314">+AN243+AW243+BF243+BO243</f>
        <v>0</v>
      </c>
      <c r="AF243" s="44">
        <v>40</v>
      </c>
      <c r="AG243" s="44">
        <f t="shared" ref="AG243:AJ258" si="315">+AP243+AY243+BH243+BQ243</f>
        <v>0</v>
      </c>
      <c r="AH243" s="44">
        <f t="shared" si="315"/>
        <v>0</v>
      </c>
      <c r="AI243" s="44">
        <f t="shared" si="315"/>
        <v>0</v>
      </c>
      <c r="AJ243" s="44">
        <f t="shared" si="315"/>
        <v>0</v>
      </c>
      <c r="AK243" s="812">
        <f t="shared" ref="AK243" si="316">+$J243</f>
        <v>46</v>
      </c>
      <c r="AL243" s="830">
        <f>+N243</f>
        <v>40</v>
      </c>
      <c r="AM243" s="44"/>
      <c r="AN243" s="47"/>
      <c r="AO243" s="47"/>
      <c r="AP243" s="47"/>
      <c r="AQ243" s="47"/>
      <c r="AR243" s="47"/>
      <c r="AS243" s="47"/>
      <c r="AT243" s="812">
        <f t="shared" ref="AT243" si="317">+$J243</f>
        <v>46</v>
      </c>
      <c r="AU243" s="833">
        <f>+O243</f>
        <v>30</v>
      </c>
      <c r="AV243" s="44">
        <f t="shared" ref="AV243:AV250" si="318">SUM(AW243:BB243)</f>
        <v>0</v>
      </c>
      <c r="AW243" s="47"/>
      <c r="AX243" s="47"/>
      <c r="AY243" s="47"/>
      <c r="AZ243" s="47"/>
      <c r="BA243" s="47"/>
      <c r="BB243" s="47"/>
      <c r="BC243" s="812">
        <f t="shared" ref="BC243" si="319">+$J243</f>
        <v>46</v>
      </c>
      <c r="BD243" s="809">
        <f>+P243</f>
        <v>30</v>
      </c>
      <c r="BE243" s="44">
        <f t="shared" ref="BE243:BE250" si="320">SUM(BF243:BK243)</f>
        <v>0</v>
      </c>
      <c r="BF243" s="47"/>
      <c r="BG243" s="47"/>
      <c r="BH243" s="47"/>
      <c r="BI243" s="47"/>
      <c r="BJ243" s="47"/>
      <c r="BK243" s="47"/>
      <c r="BL243" s="812">
        <f t="shared" ref="BL243" si="321">+$J243</f>
        <v>46</v>
      </c>
      <c r="BM243" s="815">
        <f>+Q243</f>
        <v>0</v>
      </c>
      <c r="BN243" s="44">
        <f t="shared" ref="BN243:BN250" si="322">SUM(BO243:BT243)</f>
        <v>40</v>
      </c>
      <c r="BO243" s="47"/>
      <c r="BP243" s="47">
        <v>40</v>
      </c>
      <c r="BQ243" s="47"/>
      <c r="BR243" s="47"/>
      <c r="BS243" s="47"/>
      <c r="BT243" s="47"/>
      <c r="BU243" s="818"/>
      <c r="BV243" s="819"/>
      <c r="BW243" s="819"/>
      <c r="BX243" s="819"/>
      <c r="BY243" s="819"/>
      <c r="BZ243" s="819"/>
      <c r="CA243" s="819"/>
      <c r="CB243" s="819"/>
      <c r="CC243" s="820"/>
    </row>
    <row r="244" spans="1:81" s="58" customFormat="1" ht="40.200000000000003" customHeight="1" x14ac:dyDescent="0.3">
      <c r="A244" s="34"/>
      <c r="B244" s="982"/>
      <c r="C244" s="869"/>
      <c r="D244" s="872"/>
      <c r="E244" s="852"/>
      <c r="F244" s="852"/>
      <c r="G244" s="852"/>
      <c r="H244" s="852"/>
      <c r="I244" s="852"/>
      <c r="J244" s="813"/>
      <c r="K244" s="855"/>
      <c r="L244" s="858"/>
      <c r="M244" s="861"/>
      <c r="N244" s="837"/>
      <c r="O244" s="840"/>
      <c r="P244" s="864"/>
      <c r="Q244" s="867"/>
      <c r="R244" s="813"/>
      <c r="S244" s="261" t="s">
        <v>4752</v>
      </c>
      <c r="T244" s="393" t="s">
        <v>3822</v>
      </c>
      <c r="U244" s="393" t="s">
        <v>3827</v>
      </c>
      <c r="V244" s="393" t="s">
        <v>3831</v>
      </c>
      <c r="W244" s="261" t="s">
        <v>4753</v>
      </c>
      <c r="X244" s="259">
        <v>44613</v>
      </c>
      <c r="Y244" s="259">
        <v>44617</v>
      </c>
      <c r="Z244" s="259"/>
      <c r="AA244" s="259"/>
      <c r="AB244" s="813"/>
      <c r="AC244" s="828"/>
      <c r="AD244" s="427"/>
      <c r="AE244" s="427"/>
      <c r="AF244" s="427"/>
      <c r="AG244" s="427"/>
      <c r="AH244" s="427"/>
      <c r="AI244" s="427"/>
      <c r="AJ244" s="427"/>
      <c r="AK244" s="813"/>
      <c r="AL244" s="831"/>
      <c r="AM244" s="427"/>
      <c r="AN244" s="428"/>
      <c r="AO244" s="428"/>
      <c r="AP244" s="428"/>
      <c r="AQ244" s="428"/>
      <c r="AR244" s="428"/>
      <c r="AS244" s="428"/>
      <c r="AT244" s="813"/>
      <c r="AU244" s="834"/>
      <c r="AV244" s="427"/>
      <c r="AW244" s="428"/>
      <c r="AX244" s="428"/>
      <c r="AY244" s="428"/>
      <c r="AZ244" s="428"/>
      <c r="BA244" s="428"/>
      <c r="BB244" s="428"/>
      <c r="BC244" s="813"/>
      <c r="BD244" s="810"/>
      <c r="BE244" s="427"/>
      <c r="BF244" s="428"/>
      <c r="BG244" s="428"/>
      <c r="BH244" s="428"/>
      <c r="BI244" s="428"/>
      <c r="BJ244" s="428"/>
      <c r="BK244" s="428"/>
      <c r="BL244" s="813"/>
      <c r="BM244" s="816"/>
      <c r="BN244" s="427"/>
      <c r="BO244" s="428"/>
      <c r="BP244" s="428"/>
      <c r="BQ244" s="428"/>
      <c r="BR244" s="428"/>
      <c r="BS244" s="428"/>
      <c r="BT244" s="428"/>
      <c r="BU244" s="429"/>
      <c r="BV244" s="430"/>
      <c r="BW244" s="430"/>
      <c r="BX244" s="430"/>
      <c r="BY244" s="430"/>
      <c r="BZ244" s="430"/>
      <c r="CA244" s="430"/>
      <c r="CB244" s="430"/>
      <c r="CC244" s="431"/>
    </row>
    <row r="245" spans="1:81" s="58" customFormat="1" ht="40.200000000000003" customHeight="1" x14ac:dyDescent="0.3">
      <c r="A245" s="34"/>
      <c r="B245" s="982"/>
      <c r="C245" s="869"/>
      <c r="D245" s="872"/>
      <c r="E245" s="852"/>
      <c r="F245" s="852"/>
      <c r="G245" s="852"/>
      <c r="H245" s="852"/>
      <c r="I245" s="852"/>
      <c r="J245" s="813"/>
      <c r="K245" s="855"/>
      <c r="L245" s="858"/>
      <c r="M245" s="861"/>
      <c r="N245" s="837"/>
      <c r="O245" s="840"/>
      <c r="P245" s="864"/>
      <c r="Q245" s="867"/>
      <c r="R245" s="813"/>
      <c r="S245" s="261" t="s">
        <v>4754</v>
      </c>
      <c r="T245" s="393" t="s">
        <v>3822</v>
      </c>
      <c r="U245" s="393" t="s">
        <v>3827</v>
      </c>
      <c r="V245" s="393" t="s">
        <v>3831</v>
      </c>
      <c r="W245" s="261" t="s">
        <v>4736</v>
      </c>
      <c r="X245" s="259">
        <v>44613</v>
      </c>
      <c r="Y245" s="259">
        <v>44617</v>
      </c>
      <c r="Z245" s="259"/>
      <c r="AA245" s="259"/>
      <c r="AB245" s="813"/>
      <c r="AC245" s="828"/>
      <c r="AD245" s="427"/>
      <c r="AE245" s="427"/>
      <c r="AF245" s="427"/>
      <c r="AG245" s="427"/>
      <c r="AH245" s="427"/>
      <c r="AI245" s="427"/>
      <c r="AJ245" s="427"/>
      <c r="AK245" s="813"/>
      <c r="AL245" s="831"/>
      <c r="AM245" s="427"/>
      <c r="AN245" s="428"/>
      <c r="AO245" s="428"/>
      <c r="AP245" s="428"/>
      <c r="AQ245" s="428"/>
      <c r="AR245" s="428"/>
      <c r="AS245" s="428"/>
      <c r="AT245" s="813"/>
      <c r="AU245" s="834"/>
      <c r="AV245" s="427"/>
      <c r="AW245" s="428"/>
      <c r="AX245" s="428"/>
      <c r="AY245" s="428"/>
      <c r="AZ245" s="428"/>
      <c r="BA245" s="428"/>
      <c r="BB245" s="428"/>
      <c r="BC245" s="813"/>
      <c r="BD245" s="810"/>
      <c r="BE245" s="427"/>
      <c r="BF245" s="428"/>
      <c r="BG245" s="428"/>
      <c r="BH245" s="428"/>
      <c r="BI245" s="428"/>
      <c r="BJ245" s="428"/>
      <c r="BK245" s="428"/>
      <c r="BL245" s="813"/>
      <c r="BM245" s="816"/>
      <c r="BN245" s="427"/>
      <c r="BO245" s="428"/>
      <c r="BP245" s="428"/>
      <c r="BQ245" s="428"/>
      <c r="BR245" s="428"/>
      <c r="BS245" s="428"/>
      <c r="BT245" s="428"/>
      <c r="BU245" s="429"/>
      <c r="BV245" s="430"/>
      <c r="BW245" s="430"/>
      <c r="BX245" s="430"/>
      <c r="BY245" s="430"/>
      <c r="BZ245" s="430"/>
      <c r="CA245" s="430"/>
      <c r="CB245" s="430"/>
      <c r="CC245" s="431"/>
    </row>
    <row r="246" spans="1:81" s="58" customFormat="1" ht="40.200000000000003" customHeight="1" x14ac:dyDescent="0.3">
      <c r="A246" s="34"/>
      <c r="B246" s="982"/>
      <c r="C246" s="869"/>
      <c r="D246" s="872"/>
      <c r="E246" s="852"/>
      <c r="F246" s="852"/>
      <c r="G246" s="852"/>
      <c r="H246" s="852"/>
      <c r="I246" s="852"/>
      <c r="J246" s="813"/>
      <c r="K246" s="855"/>
      <c r="L246" s="858"/>
      <c r="M246" s="861"/>
      <c r="N246" s="837"/>
      <c r="O246" s="840"/>
      <c r="P246" s="864"/>
      <c r="Q246" s="867"/>
      <c r="R246" s="813"/>
      <c r="S246" s="261" t="s">
        <v>4755</v>
      </c>
      <c r="T246" s="393" t="s">
        <v>3822</v>
      </c>
      <c r="U246" s="393" t="s">
        <v>3827</v>
      </c>
      <c r="V246" s="393" t="s">
        <v>3831</v>
      </c>
      <c r="W246" s="261" t="s">
        <v>4756</v>
      </c>
      <c r="X246" s="259">
        <v>44621</v>
      </c>
      <c r="Y246" s="259">
        <v>44722</v>
      </c>
      <c r="Z246" s="259"/>
      <c r="AA246" s="259"/>
      <c r="AB246" s="813"/>
      <c r="AC246" s="828"/>
      <c r="AD246" s="427"/>
      <c r="AE246" s="427"/>
      <c r="AF246" s="427"/>
      <c r="AG246" s="427"/>
      <c r="AH246" s="427"/>
      <c r="AI246" s="427"/>
      <c r="AJ246" s="427"/>
      <c r="AK246" s="813"/>
      <c r="AL246" s="831"/>
      <c r="AM246" s="427"/>
      <c r="AN246" s="428"/>
      <c r="AO246" s="428"/>
      <c r="AP246" s="428"/>
      <c r="AQ246" s="428"/>
      <c r="AR246" s="428"/>
      <c r="AS246" s="428"/>
      <c r="AT246" s="813"/>
      <c r="AU246" s="834"/>
      <c r="AV246" s="427"/>
      <c r="AW246" s="428"/>
      <c r="AX246" s="428"/>
      <c r="AY246" s="428"/>
      <c r="AZ246" s="428"/>
      <c r="BA246" s="428"/>
      <c r="BB246" s="428"/>
      <c r="BC246" s="813"/>
      <c r="BD246" s="810"/>
      <c r="BE246" s="427"/>
      <c r="BF246" s="428"/>
      <c r="BG246" s="428"/>
      <c r="BH246" s="428"/>
      <c r="BI246" s="428"/>
      <c r="BJ246" s="428"/>
      <c r="BK246" s="428"/>
      <c r="BL246" s="813"/>
      <c r="BM246" s="816"/>
      <c r="BN246" s="427"/>
      <c r="BO246" s="428"/>
      <c r="BP246" s="428"/>
      <c r="BQ246" s="428"/>
      <c r="BR246" s="428"/>
      <c r="BS246" s="428"/>
      <c r="BT246" s="428"/>
      <c r="BU246" s="429"/>
      <c r="BV246" s="430"/>
      <c r="BW246" s="430"/>
      <c r="BX246" s="430"/>
      <c r="BY246" s="430"/>
      <c r="BZ246" s="430"/>
      <c r="CA246" s="430"/>
      <c r="CB246" s="430"/>
      <c r="CC246" s="431"/>
    </row>
    <row r="247" spans="1:81" s="58" customFormat="1" ht="40.200000000000003" customHeight="1" x14ac:dyDescent="0.3">
      <c r="A247" s="34"/>
      <c r="B247" s="982"/>
      <c r="C247" s="869"/>
      <c r="D247" s="872"/>
      <c r="E247" s="852"/>
      <c r="F247" s="852"/>
      <c r="G247" s="852"/>
      <c r="H247" s="852"/>
      <c r="I247" s="852"/>
      <c r="J247" s="813"/>
      <c r="K247" s="855"/>
      <c r="L247" s="858"/>
      <c r="M247" s="861"/>
      <c r="N247" s="837"/>
      <c r="O247" s="840"/>
      <c r="P247" s="864"/>
      <c r="Q247" s="867"/>
      <c r="R247" s="813"/>
      <c r="S247" s="261" t="s">
        <v>4757</v>
      </c>
      <c r="T247" s="393" t="s">
        <v>3822</v>
      </c>
      <c r="U247" s="393" t="s">
        <v>3827</v>
      </c>
      <c r="V247" s="393" t="s">
        <v>3831</v>
      </c>
      <c r="W247" s="261" t="s">
        <v>4758</v>
      </c>
      <c r="X247" s="259">
        <v>44621</v>
      </c>
      <c r="Y247" s="259">
        <v>44722</v>
      </c>
      <c r="Z247" s="259"/>
      <c r="AA247" s="259"/>
      <c r="AB247" s="813"/>
      <c r="AC247" s="828"/>
      <c r="AD247" s="427"/>
      <c r="AE247" s="427"/>
      <c r="AF247" s="427"/>
      <c r="AG247" s="427"/>
      <c r="AH247" s="427"/>
      <c r="AI247" s="427"/>
      <c r="AJ247" s="427"/>
      <c r="AK247" s="813"/>
      <c r="AL247" s="831"/>
      <c r="AM247" s="427"/>
      <c r="AN247" s="428"/>
      <c r="AO247" s="428"/>
      <c r="AP247" s="428"/>
      <c r="AQ247" s="428"/>
      <c r="AR247" s="428"/>
      <c r="AS247" s="428"/>
      <c r="AT247" s="813"/>
      <c r="AU247" s="834"/>
      <c r="AV247" s="427"/>
      <c r="AW247" s="428"/>
      <c r="AX247" s="428"/>
      <c r="AY247" s="428"/>
      <c r="AZ247" s="428"/>
      <c r="BA247" s="428"/>
      <c r="BB247" s="428"/>
      <c r="BC247" s="813"/>
      <c r="BD247" s="810"/>
      <c r="BE247" s="427"/>
      <c r="BF247" s="428"/>
      <c r="BG247" s="428"/>
      <c r="BH247" s="428"/>
      <c r="BI247" s="428"/>
      <c r="BJ247" s="428"/>
      <c r="BK247" s="428"/>
      <c r="BL247" s="813"/>
      <c r="BM247" s="816"/>
      <c r="BN247" s="427"/>
      <c r="BO247" s="428"/>
      <c r="BP247" s="428"/>
      <c r="BQ247" s="428"/>
      <c r="BR247" s="428"/>
      <c r="BS247" s="428"/>
      <c r="BT247" s="428"/>
      <c r="BU247" s="429"/>
      <c r="BV247" s="430"/>
      <c r="BW247" s="430"/>
      <c r="BX247" s="430"/>
      <c r="BY247" s="430"/>
      <c r="BZ247" s="430"/>
      <c r="CA247" s="430"/>
      <c r="CB247" s="430"/>
      <c r="CC247" s="431"/>
    </row>
    <row r="248" spans="1:81" s="58" customFormat="1" ht="40.200000000000003" customHeight="1" x14ac:dyDescent="0.3">
      <c r="A248" s="34"/>
      <c r="B248" s="982"/>
      <c r="C248" s="869"/>
      <c r="D248" s="872"/>
      <c r="E248" s="852"/>
      <c r="F248" s="852"/>
      <c r="G248" s="852"/>
      <c r="H248" s="852"/>
      <c r="I248" s="852"/>
      <c r="J248" s="813"/>
      <c r="K248" s="855"/>
      <c r="L248" s="858"/>
      <c r="M248" s="861"/>
      <c r="N248" s="837"/>
      <c r="O248" s="840"/>
      <c r="P248" s="864"/>
      <c r="Q248" s="867"/>
      <c r="R248" s="813"/>
      <c r="S248" s="39" t="s">
        <v>4759</v>
      </c>
      <c r="T248" s="236" t="s">
        <v>3822</v>
      </c>
      <c r="U248" s="236" t="s">
        <v>3827</v>
      </c>
      <c r="V248" s="236" t="s">
        <v>3831</v>
      </c>
      <c r="W248" s="39" t="s">
        <v>4738</v>
      </c>
      <c r="X248" s="31">
        <v>44661</v>
      </c>
      <c r="Y248" s="31">
        <v>44820</v>
      </c>
      <c r="Z248" s="31"/>
      <c r="AA248" s="31"/>
      <c r="AB248" s="813"/>
      <c r="AC248" s="828"/>
      <c r="AD248" s="51">
        <f t="shared" ref="AD248:AD250" si="323">+AM248+AV248+BE248+BN248</f>
        <v>0</v>
      </c>
      <c r="AE248" s="51">
        <f t="shared" si="314"/>
        <v>0</v>
      </c>
      <c r="AF248" s="51">
        <f t="shared" si="314"/>
        <v>0</v>
      </c>
      <c r="AG248" s="51">
        <f t="shared" si="315"/>
        <v>0</v>
      </c>
      <c r="AH248" s="51">
        <f t="shared" si="315"/>
        <v>0</v>
      </c>
      <c r="AI248" s="51">
        <f t="shared" si="315"/>
        <v>0</v>
      </c>
      <c r="AJ248" s="51">
        <f t="shared" si="315"/>
        <v>0</v>
      </c>
      <c r="AK248" s="813"/>
      <c r="AL248" s="831"/>
      <c r="AM248" s="51">
        <f t="shared" ref="AM248:AM250" si="324">SUM(AN248:AS248)</f>
        <v>0</v>
      </c>
      <c r="AN248" s="257"/>
      <c r="AO248" s="257"/>
      <c r="AP248" s="257"/>
      <c r="AQ248" s="257"/>
      <c r="AR248" s="257"/>
      <c r="AS248" s="257"/>
      <c r="AT248" s="813"/>
      <c r="AU248" s="834"/>
      <c r="AV248" s="51">
        <f t="shared" si="318"/>
        <v>0</v>
      </c>
      <c r="AW248" s="257"/>
      <c r="AX248" s="257"/>
      <c r="AY248" s="257"/>
      <c r="AZ248" s="257"/>
      <c r="BA248" s="257"/>
      <c r="BB248" s="257"/>
      <c r="BC248" s="813"/>
      <c r="BD248" s="810"/>
      <c r="BE248" s="51">
        <f t="shared" si="320"/>
        <v>0</v>
      </c>
      <c r="BF248" s="257"/>
      <c r="BG248" s="257"/>
      <c r="BH248" s="257"/>
      <c r="BI248" s="257"/>
      <c r="BJ248" s="257"/>
      <c r="BK248" s="257"/>
      <c r="BL248" s="813"/>
      <c r="BM248" s="816"/>
      <c r="BN248" s="51">
        <f t="shared" si="322"/>
        <v>0</v>
      </c>
      <c r="BO248" s="257"/>
      <c r="BP248" s="257"/>
      <c r="BQ248" s="257"/>
      <c r="BR248" s="257"/>
      <c r="BS248" s="257"/>
      <c r="BT248" s="257"/>
      <c r="BU248" s="821"/>
      <c r="BV248" s="822"/>
      <c r="BW248" s="822"/>
      <c r="BX248" s="822"/>
      <c r="BY248" s="822"/>
      <c r="BZ248" s="822"/>
      <c r="CA248" s="822"/>
      <c r="CB248" s="822"/>
      <c r="CC248" s="823"/>
    </row>
    <row r="249" spans="1:81" s="58" customFormat="1" ht="40.200000000000003" customHeight="1" x14ac:dyDescent="0.3">
      <c r="A249" s="34"/>
      <c r="B249" s="982"/>
      <c r="C249" s="869"/>
      <c r="D249" s="872"/>
      <c r="E249" s="852"/>
      <c r="F249" s="852"/>
      <c r="G249" s="852"/>
      <c r="H249" s="852"/>
      <c r="I249" s="852"/>
      <c r="J249" s="813"/>
      <c r="K249" s="855"/>
      <c r="L249" s="858"/>
      <c r="M249" s="861"/>
      <c r="N249" s="837"/>
      <c r="O249" s="840"/>
      <c r="P249" s="864"/>
      <c r="Q249" s="867"/>
      <c r="R249" s="813"/>
      <c r="S249" s="39" t="s">
        <v>4760</v>
      </c>
      <c r="T249" s="236" t="s">
        <v>3822</v>
      </c>
      <c r="U249" s="236" t="s">
        <v>3827</v>
      </c>
      <c r="V249" s="236" t="s">
        <v>3831</v>
      </c>
      <c r="W249" s="39" t="s">
        <v>4761</v>
      </c>
      <c r="X249" s="31">
        <v>44816</v>
      </c>
      <c r="Y249" s="31">
        <v>44890</v>
      </c>
      <c r="Z249" s="31"/>
      <c r="AA249" s="31"/>
      <c r="AB249" s="813"/>
      <c r="AC249" s="828"/>
      <c r="AD249" s="51">
        <f t="shared" si="323"/>
        <v>0</v>
      </c>
      <c r="AE249" s="51">
        <f t="shared" si="314"/>
        <v>0</v>
      </c>
      <c r="AF249" s="51">
        <f t="shared" si="314"/>
        <v>0</v>
      </c>
      <c r="AG249" s="51">
        <f t="shared" si="315"/>
        <v>0</v>
      </c>
      <c r="AH249" s="51">
        <f t="shared" si="315"/>
        <v>0</v>
      </c>
      <c r="AI249" s="51">
        <f t="shared" si="315"/>
        <v>0</v>
      </c>
      <c r="AJ249" s="51">
        <f t="shared" si="315"/>
        <v>0</v>
      </c>
      <c r="AK249" s="813"/>
      <c r="AL249" s="831"/>
      <c r="AM249" s="51">
        <f t="shared" si="324"/>
        <v>0</v>
      </c>
      <c r="AN249" s="257"/>
      <c r="AO249" s="257"/>
      <c r="AP249" s="257"/>
      <c r="AQ249" s="257"/>
      <c r="AR249" s="257"/>
      <c r="AS249" s="257"/>
      <c r="AT249" s="813"/>
      <c r="AU249" s="834"/>
      <c r="AV249" s="51">
        <f t="shared" si="318"/>
        <v>0</v>
      </c>
      <c r="AW249" s="257"/>
      <c r="AX249" s="257"/>
      <c r="AY249" s="257"/>
      <c r="AZ249" s="257"/>
      <c r="BA249" s="257"/>
      <c r="BB249" s="257"/>
      <c r="BC249" s="813"/>
      <c r="BD249" s="810"/>
      <c r="BE249" s="51">
        <f t="shared" si="320"/>
        <v>0</v>
      </c>
      <c r="BF249" s="257"/>
      <c r="BG249" s="257"/>
      <c r="BH249" s="257"/>
      <c r="BI249" s="257"/>
      <c r="BJ249" s="257"/>
      <c r="BK249" s="257"/>
      <c r="BL249" s="813"/>
      <c r="BM249" s="816"/>
      <c r="BN249" s="51">
        <f t="shared" si="322"/>
        <v>0</v>
      </c>
      <c r="BO249" s="257"/>
      <c r="BP249" s="257"/>
      <c r="BQ249" s="257"/>
      <c r="BR249" s="257"/>
      <c r="BS249" s="257"/>
      <c r="BT249" s="257"/>
      <c r="BU249" s="821"/>
      <c r="BV249" s="822"/>
      <c r="BW249" s="822"/>
      <c r="BX249" s="822"/>
      <c r="BY249" s="822"/>
      <c r="BZ249" s="822"/>
      <c r="CA249" s="822"/>
      <c r="CB249" s="822"/>
      <c r="CC249" s="823"/>
    </row>
    <row r="250" spans="1:81" s="58" customFormat="1" ht="40.200000000000003" customHeight="1" thickBot="1" x14ac:dyDescent="0.35">
      <c r="A250" s="34"/>
      <c r="B250" s="982"/>
      <c r="C250" s="870"/>
      <c r="D250" s="873"/>
      <c r="E250" s="853"/>
      <c r="F250" s="853"/>
      <c r="G250" s="853"/>
      <c r="H250" s="853"/>
      <c r="I250" s="853"/>
      <c r="J250" s="814"/>
      <c r="K250" s="856"/>
      <c r="L250" s="859"/>
      <c r="M250" s="862"/>
      <c r="N250" s="838"/>
      <c r="O250" s="841"/>
      <c r="P250" s="865"/>
      <c r="Q250" s="874"/>
      <c r="R250" s="814"/>
      <c r="S250" s="232" t="s">
        <v>4672</v>
      </c>
      <c r="T250" s="237" t="s">
        <v>3822</v>
      </c>
      <c r="U250" s="237" t="s">
        <v>3827</v>
      </c>
      <c r="V250" s="237" t="s">
        <v>3831</v>
      </c>
      <c r="W250" s="232" t="s">
        <v>4632</v>
      </c>
      <c r="X250" s="260">
        <v>44896</v>
      </c>
      <c r="Y250" s="260">
        <v>44911</v>
      </c>
      <c r="Z250" s="260"/>
      <c r="AA250" s="260"/>
      <c r="AB250" s="814"/>
      <c r="AC250" s="829"/>
      <c r="AD250" s="46">
        <f t="shared" si="323"/>
        <v>0</v>
      </c>
      <c r="AE250" s="46">
        <f t="shared" si="314"/>
        <v>0</v>
      </c>
      <c r="AF250" s="46">
        <f t="shared" si="314"/>
        <v>0</v>
      </c>
      <c r="AG250" s="46">
        <f t="shared" si="315"/>
        <v>0</v>
      </c>
      <c r="AH250" s="46">
        <f t="shared" si="315"/>
        <v>0</v>
      </c>
      <c r="AI250" s="46">
        <f t="shared" si="315"/>
        <v>0</v>
      </c>
      <c r="AJ250" s="46">
        <f t="shared" si="315"/>
        <v>0</v>
      </c>
      <c r="AK250" s="814"/>
      <c r="AL250" s="832"/>
      <c r="AM250" s="46">
        <f t="shared" si="324"/>
        <v>0</v>
      </c>
      <c r="AN250" s="49"/>
      <c r="AO250" s="49"/>
      <c r="AP250" s="49"/>
      <c r="AQ250" s="49"/>
      <c r="AR250" s="49"/>
      <c r="AS250" s="49"/>
      <c r="AT250" s="814"/>
      <c r="AU250" s="835"/>
      <c r="AV250" s="46">
        <f t="shared" si="318"/>
        <v>0</v>
      </c>
      <c r="AW250" s="49"/>
      <c r="AX250" s="49"/>
      <c r="AY250" s="49"/>
      <c r="AZ250" s="49"/>
      <c r="BA250" s="49"/>
      <c r="BB250" s="49"/>
      <c r="BC250" s="814"/>
      <c r="BD250" s="811"/>
      <c r="BE250" s="46">
        <f t="shared" si="320"/>
        <v>0</v>
      </c>
      <c r="BF250" s="49"/>
      <c r="BG250" s="49"/>
      <c r="BH250" s="49"/>
      <c r="BI250" s="49"/>
      <c r="BJ250" s="49"/>
      <c r="BK250" s="49"/>
      <c r="BL250" s="814"/>
      <c r="BM250" s="817"/>
      <c r="BN250" s="46">
        <f t="shared" si="322"/>
        <v>0</v>
      </c>
      <c r="BO250" s="49"/>
      <c r="BP250" s="49"/>
      <c r="BQ250" s="49"/>
      <c r="BR250" s="49"/>
      <c r="BS250" s="49"/>
      <c r="BT250" s="49"/>
      <c r="BU250" s="824"/>
      <c r="BV250" s="825"/>
      <c r="BW250" s="825"/>
      <c r="BX250" s="825"/>
      <c r="BY250" s="825"/>
      <c r="BZ250" s="825"/>
      <c r="CA250" s="825"/>
      <c r="CB250" s="825"/>
      <c r="CC250" s="826"/>
    </row>
    <row r="251" spans="1:81" s="58" customFormat="1" ht="40.200000000000003" customHeight="1" thickTop="1" x14ac:dyDescent="0.3">
      <c r="A251" s="34"/>
      <c r="B251" s="982"/>
      <c r="C251" s="868" t="s">
        <v>86</v>
      </c>
      <c r="D251" s="871">
        <v>2201</v>
      </c>
      <c r="E251" s="851" t="s">
        <v>3922</v>
      </c>
      <c r="F251" s="851">
        <v>22010071</v>
      </c>
      <c r="G251" s="851" t="s">
        <v>4403</v>
      </c>
      <c r="H251" s="851" t="s">
        <v>4532</v>
      </c>
      <c r="I251" s="851">
        <v>2022004540031</v>
      </c>
      <c r="J251" s="812">
        <v>47</v>
      </c>
      <c r="K251" s="854" t="str">
        <f>+[2]Metas!K53</f>
        <v>% de los comités de convivencia escolar fortalecidos</v>
      </c>
      <c r="L251" s="857">
        <v>43</v>
      </c>
      <c r="M251" s="860">
        <v>43</v>
      </c>
      <c r="N251" s="836"/>
      <c r="O251" s="839"/>
      <c r="P251" s="863">
        <v>43</v>
      </c>
      <c r="Q251" s="866"/>
      <c r="R251" s="812">
        <f t="shared" ref="R251" si="325">+$J251</f>
        <v>47</v>
      </c>
      <c r="S251" s="261" t="s">
        <v>4762</v>
      </c>
      <c r="T251" s="393" t="s">
        <v>3822</v>
      </c>
      <c r="U251" s="393" t="s">
        <v>3825</v>
      </c>
      <c r="V251" s="393" t="s">
        <v>3831</v>
      </c>
      <c r="W251" s="261" t="s">
        <v>4763</v>
      </c>
      <c r="X251" s="469">
        <v>44977</v>
      </c>
      <c r="Y251" s="469">
        <v>45065</v>
      </c>
      <c r="Z251" s="256"/>
      <c r="AA251" s="256"/>
      <c r="AB251" s="812">
        <f t="shared" ref="AB251" si="326">+$J251</f>
        <v>47</v>
      </c>
      <c r="AC251" s="827">
        <f t="shared" ref="AC251" si="327">+L251</f>
        <v>43</v>
      </c>
      <c r="AD251" s="44">
        <v>40</v>
      </c>
      <c r="AE251" s="44"/>
      <c r="AF251" s="44">
        <f t="shared" si="314"/>
        <v>0</v>
      </c>
      <c r="AG251" s="44">
        <f t="shared" si="315"/>
        <v>0</v>
      </c>
      <c r="AH251" s="44">
        <f t="shared" si="315"/>
        <v>0</v>
      </c>
      <c r="AI251" s="44">
        <f t="shared" si="315"/>
        <v>0</v>
      </c>
      <c r="AJ251" s="44">
        <f t="shared" si="315"/>
        <v>0</v>
      </c>
      <c r="AK251" s="812">
        <f t="shared" ref="AK251" si="328">+$J251</f>
        <v>47</v>
      </c>
      <c r="AL251" s="830">
        <f>+N251</f>
        <v>0</v>
      </c>
      <c r="AM251" s="44"/>
      <c r="AN251" s="47"/>
      <c r="AO251" s="47"/>
      <c r="AP251" s="47"/>
      <c r="AQ251" s="47"/>
      <c r="AR251" s="47"/>
      <c r="AS251" s="47"/>
      <c r="AT251" s="812">
        <f t="shared" ref="AT251" si="329">+$J251</f>
        <v>47</v>
      </c>
      <c r="AU251" s="833">
        <f>+O251</f>
        <v>0</v>
      </c>
      <c r="AV251" s="44"/>
      <c r="AW251" s="47"/>
      <c r="AX251" s="47"/>
      <c r="AY251" s="47"/>
      <c r="AZ251" s="47"/>
      <c r="BA251" s="47"/>
      <c r="BB251" s="47"/>
      <c r="BC251" s="812">
        <f t="shared" ref="BC251" si="330">+$J251</f>
        <v>47</v>
      </c>
      <c r="BD251" s="809">
        <f>+P251</f>
        <v>43</v>
      </c>
      <c r="BE251" s="470">
        <f>SUM(BF251:BK251)</f>
        <v>40</v>
      </c>
      <c r="BF251" s="47">
        <v>40</v>
      </c>
      <c r="BG251" s="47"/>
      <c r="BH251" s="47"/>
      <c r="BI251" s="47"/>
      <c r="BJ251" s="47"/>
      <c r="BK251" s="47"/>
      <c r="BL251" s="812">
        <f t="shared" ref="BL251" si="331">+$J251</f>
        <v>47</v>
      </c>
      <c r="BM251" s="815">
        <f>+Q251</f>
        <v>0</v>
      </c>
      <c r="BN251" s="44"/>
      <c r="BO251" s="47"/>
      <c r="BP251" s="47"/>
      <c r="BQ251" s="47"/>
      <c r="BR251" s="47"/>
      <c r="BS251" s="47"/>
      <c r="BT251" s="47"/>
      <c r="BU251" s="818"/>
      <c r="BV251" s="819"/>
      <c r="BW251" s="819"/>
      <c r="BX251" s="819"/>
      <c r="BY251" s="819"/>
      <c r="BZ251" s="819"/>
      <c r="CA251" s="819"/>
      <c r="CB251" s="819"/>
      <c r="CC251" s="820"/>
    </row>
    <row r="252" spans="1:81" s="58" customFormat="1" ht="40.200000000000003" customHeight="1" x14ac:dyDescent="0.3">
      <c r="A252" s="34"/>
      <c r="B252" s="982"/>
      <c r="C252" s="869"/>
      <c r="D252" s="872"/>
      <c r="E252" s="852"/>
      <c r="F252" s="852"/>
      <c r="G252" s="852"/>
      <c r="H252" s="852"/>
      <c r="I252" s="852"/>
      <c r="J252" s="813"/>
      <c r="K252" s="855"/>
      <c r="L252" s="858"/>
      <c r="M252" s="861"/>
      <c r="N252" s="837"/>
      <c r="O252" s="840"/>
      <c r="P252" s="864"/>
      <c r="Q252" s="867"/>
      <c r="R252" s="813"/>
      <c r="S252" s="261" t="s">
        <v>4764</v>
      </c>
      <c r="T252" s="393" t="s">
        <v>3822</v>
      </c>
      <c r="U252" s="393" t="s">
        <v>3827</v>
      </c>
      <c r="V252" s="393" t="s">
        <v>3831</v>
      </c>
      <c r="W252" s="261" t="s">
        <v>4765</v>
      </c>
      <c r="X252" s="259">
        <v>44963</v>
      </c>
      <c r="Y252" s="259">
        <v>45276</v>
      </c>
      <c r="Z252" s="259"/>
      <c r="AA252" s="259"/>
      <c r="AB252" s="813"/>
      <c r="AC252" s="828"/>
      <c r="AD252" s="427"/>
      <c r="AE252" s="427"/>
      <c r="AF252" s="427"/>
      <c r="AG252" s="427"/>
      <c r="AH252" s="427"/>
      <c r="AI252" s="427"/>
      <c r="AJ252" s="427"/>
      <c r="AK252" s="813"/>
      <c r="AL252" s="831"/>
      <c r="AM252" s="427"/>
      <c r="AN252" s="428"/>
      <c r="AO252" s="428"/>
      <c r="AP252" s="428"/>
      <c r="AQ252" s="428"/>
      <c r="AR252" s="428"/>
      <c r="AS252" s="428"/>
      <c r="AT252" s="813"/>
      <c r="AU252" s="834"/>
      <c r="AV252" s="427"/>
      <c r="AW252" s="428"/>
      <c r="AX252" s="428"/>
      <c r="AY252" s="428"/>
      <c r="AZ252" s="428"/>
      <c r="BA252" s="428"/>
      <c r="BB252" s="428"/>
      <c r="BC252" s="813"/>
      <c r="BD252" s="810"/>
      <c r="BE252" s="441">
        <f t="shared" ref="BE252:BE256" si="332">SUM(BF252:BK252)</f>
        <v>0</v>
      </c>
      <c r="BF252" s="428"/>
      <c r="BG252" s="428"/>
      <c r="BH252" s="428"/>
      <c r="BI252" s="428"/>
      <c r="BJ252" s="428"/>
      <c r="BK252" s="428"/>
      <c r="BL252" s="813"/>
      <c r="BM252" s="816"/>
      <c r="BN252" s="427"/>
      <c r="BO252" s="428"/>
      <c r="BP252" s="428"/>
      <c r="BQ252" s="428"/>
      <c r="BR252" s="428"/>
      <c r="BS252" s="428"/>
      <c r="BT252" s="428"/>
      <c r="BU252" s="429"/>
      <c r="BV252" s="430"/>
      <c r="BW252" s="430"/>
      <c r="BX252" s="430"/>
      <c r="BY252" s="430"/>
      <c r="BZ252" s="430"/>
      <c r="CA252" s="430"/>
      <c r="CB252" s="430"/>
      <c r="CC252" s="431"/>
    </row>
    <row r="253" spans="1:81" s="58" customFormat="1" ht="40.200000000000003" customHeight="1" x14ac:dyDescent="0.3">
      <c r="A253" s="34"/>
      <c r="B253" s="982"/>
      <c r="C253" s="869"/>
      <c r="D253" s="872"/>
      <c r="E253" s="852"/>
      <c r="F253" s="852"/>
      <c r="G253" s="852"/>
      <c r="H253" s="852"/>
      <c r="I253" s="852"/>
      <c r="J253" s="813"/>
      <c r="K253" s="855"/>
      <c r="L253" s="858"/>
      <c r="M253" s="861"/>
      <c r="N253" s="837"/>
      <c r="O253" s="840"/>
      <c r="P253" s="864"/>
      <c r="Q253" s="867"/>
      <c r="R253" s="813"/>
      <c r="S253" s="261" t="s">
        <v>4766</v>
      </c>
      <c r="T253" s="393" t="s">
        <v>3822</v>
      </c>
      <c r="U253" s="393" t="s">
        <v>3827</v>
      </c>
      <c r="V253" s="393" t="s">
        <v>3831</v>
      </c>
      <c r="W253" s="261" t="s">
        <v>4767</v>
      </c>
      <c r="X253" s="259">
        <v>44963</v>
      </c>
      <c r="Y253" s="259">
        <v>45169</v>
      </c>
      <c r="Z253" s="259"/>
      <c r="AA253" s="259"/>
      <c r="AB253" s="813"/>
      <c r="AC253" s="828"/>
      <c r="AD253" s="427"/>
      <c r="AE253" s="427"/>
      <c r="AF253" s="427"/>
      <c r="AG253" s="427"/>
      <c r="AH253" s="427"/>
      <c r="AI253" s="427"/>
      <c r="AJ253" s="427"/>
      <c r="AK253" s="813"/>
      <c r="AL253" s="831"/>
      <c r="AM253" s="427"/>
      <c r="AN253" s="428"/>
      <c r="AO253" s="428"/>
      <c r="AP253" s="428"/>
      <c r="AQ253" s="428"/>
      <c r="AR253" s="428"/>
      <c r="AS253" s="428"/>
      <c r="AT253" s="813"/>
      <c r="AU253" s="834"/>
      <c r="AV253" s="427"/>
      <c r="AW253" s="428"/>
      <c r="AX253" s="428"/>
      <c r="AY253" s="428"/>
      <c r="AZ253" s="428"/>
      <c r="BA253" s="428"/>
      <c r="BB253" s="428"/>
      <c r="BC253" s="813"/>
      <c r="BD253" s="810"/>
      <c r="BE253" s="51">
        <f t="shared" si="332"/>
        <v>0</v>
      </c>
      <c r="BF253" s="428"/>
      <c r="BG253" s="428"/>
      <c r="BH253" s="428"/>
      <c r="BI253" s="428"/>
      <c r="BJ253" s="428"/>
      <c r="BK253" s="428"/>
      <c r="BL253" s="813"/>
      <c r="BM253" s="816"/>
      <c r="BN253" s="427"/>
      <c r="BO253" s="428"/>
      <c r="BP253" s="428"/>
      <c r="BQ253" s="428"/>
      <c r="BR253" s="428"/>
      <c r="BS253" s="428"/>
      <c r="BT253" s="428"/>
      <c r="BU253" s="429"/>
      <c r="BV253" s="430"/>
      <c r="BW253" s="430"/>
      <c r="BX253" s="430"/>
      <c r="BY253" s="430"/>
      <c r="BZ253" s="430"/>
      <c r="CA253" s="430"/>
      <c r="CB253" s="430"/>
      <c r="CC253" s="431"/>
    </row>
    <row r="254" spans="1:81" s="58" customFormat="1" ht="40.200000000000003" customHeight="1" x14ac:dyDescent="0.3">
      <c r="A254" s="34"/>
      <c r="B254" s="982"/>
      <c r="C254" s="869"/>
      <c r="D254" s="872"/>
      <c r="E254" s="852"/>
      <c r="F254" s="852"/>
      <c r="G254" s="852"/>
      <c r="H254" s="852"/>
      <c r="I254" s="852"/>
      <c r="J254" s="813"/>
      <c r="K254" s="855"/>
      <c r="L254" s="858"/>
      <c r="M254" s="861"/>
      <c r="N254" s="837"/>
      <c r="O254" s="840"/>
      <c r="P254" s="864"/>
      <c r="Q254" s="867"/>
      <c r="R254" s="813"/>
      <c r="S254" s="261" t="s">
        <v>4768</v>
      </c>
      <c r="T254" s="393" t="s">
        <v>3822</v>
      </c>
      <c r="U254" s="393" t="s">
        <v>3827</v>
      </c>
      <c r="V254" s="393" t="s">
        <v>3831</v>
      </c>
      <c r="W254" s="261" t="s">
        <v>4769</v>
      </c>
      <c r="X254" s="259">
        <v>44963</v>
      </c>
      <c r="Y254" s="259">
        <v>45169</v>
      </c>
      <c r="Z254" s="31"/>
      <c r="AA254" s="31"/>
      <c r="AB254" s="813"/>
      <c r="AC254" s="828"/>
      <c r="AD254" s="51">
        <f t="shared" ref="AD254:AE256" si="333">+AM254+AV254+BE254+BN254</f>
        <v>0</v>
      </c>
      <c r="AE254" s="51">
        <f t="shared" si="333"/>
        <v>0</v>
      </c>
      <c r="AF254" s="51">
        <f t="shared" si="314"/>
        <v>0</v>
      </c>
      <c r="AG254" s="51">
        <f t="shared" si="315"/>
        <v>0</v>
      </c>
      <c r="AH254" s="51">
        <f t="shared" si="315"/>
        <v>0</v>
      </c>
      <c r="AI254" s="51">
        <f t="shared" si="315"/>
        <v>0</v>
      </c>
      <c r="AJ254" s="51">
        <f t="shared" si="315"/>
        <v>0</v>
      </c>
      <c r="AK254" s="813"/>
      <c r="AL254" s="831"/>
      <c r="AM254" s="51">
        <f t="shared" ref="AM254:AM256" si="334">SUM(AN254:AS254)</f>
        <v>0</v>
      </c>
      <c r="AN254" s="257"/>
      <c r="AO254" s="257"/>
      <c r="AP254" s="257"/>
      <c r="AQ254" s="257"/>
      <c r="AR254" s="257"/>
      <c r="AS254" s="257"/>
      <c r="AT254" s="813"/>
      <c r="AU254" s="834"/>
      <c r="AV254" s="51">
        <f t="shared" ref="AV254:AV256" si="335">SUM(AW254:BB254)</f>
        <v>0</v>
      </c>
      <c r="AW254" s="257"/>
      <c r="AX254" s="257"/>
      <c r="AY254" s="257"/>
      <c r="AZ254" s="257"/>
      <c r="BA254" s="257"/>
      <c r="BB254" s="257"/>
      <c r="BC254" s="813"/>
      <c r="BD254" s="810"/>
      <c r="BE254" s="471">
        <f t="shared" si="332"/>
        <v>0</v>
      </c>
      <c r="BF254" s="257"/>
      <c r="BG254" s="257"/>
      <c r="BH254" s="257"/>
      <c r="BI254" s="257"/>
      <c r="BJ254" s="257"/>
      <c r="BK254" s="257"/>
      <c r="BL254" s="813"/>
      <c r="BM254" s="816"/>
      <c r="BN254" s="51">
        <f t="shared" ref="BN254:BN256" si="336">SUM(BO254:BT254)</f>
        <v>0</v>
      </c>
      <c r="BO254" s="257"/>
      <c r="BP254" s="257"/>
      <c r="BQ254" s="257"/>
      <c r="BR254" s="257"/>
      <c r="BS254" s="257"/>
      <c r="BT254" s="257"/>
      <c r="BU254" s="821"/>
      <c r="BV254" s="822"/>
      <c r="BW254" s="822"/>
      <c r="BX254" s="822"/>
      <c r="BY254" s="822"/>
      <c r="BZ254" s="822"/>
      <c r="CA254" s="822"/>
      <c r="CB254" s="822"/>
      <c r="CC254" s="823"/>
    </row>
    <row r="255" spans="1:81" s="58" customFormat="1" ht="40.200000000000003" customHeight="1" x14ac:dyDescent="0.3">
      <c r="A255" s="34"/>
      <c r="B255" s="982"/>
      <c r="C255" s="869"/>
      <c r="D255" s="872"/>
      <c r="E255" s="852"/>
      <c r="F255" s="852"/>
      <c r="G255" s="852"/>
      <c r="H255" s="852"/>
      <c r="I255" s="852"/>
      <c r="J255" s="813"/>
      <c r="K255" s="855"/>
      <c r="L255" s="858"/>
      <c r="M255" s="861"/>
      <c r="N255" s="837"/>
      <c r="O255" s="840"/>
      <c r="P255" s="864"/>
      <c r="Q255" s="867"/>
      <c r="R255" s="813"/>
      <c r="S255" s="261" t="s">
        <v>4770</v>
      </c>
      <c r="T255" s="393" t="s">
        <v>3822</v>
      </c>
      <c r="U255" s="393" t="s">
        <v>3827</v>
      </c>
      <c r="V255" s="393" t="s">
        <v>3831</v>
      </c>
      <c r="W255" s="261" t="s">
        <v>4771</v>
      </c>
      <c r="X255" s="259">
        <v>44963</v>
      </c>
      <c r="Y255" s="259">
        <v>45240</v>
      </c>
      <c r="Z255" s="31"/>
      <c r="AA255" s="31"/>
      <c r="AB255" s="813"/>
      <c r="AC255" s="828"/>
      <c r="AD255" s="51">
        <f t="shared" si="333"/>
        <v>0</v>
      </c>
      <c r="AE255" s="51">
        <f t="shared" si="333"/>
        <v>0</v>
      </c>
      <c r="AF255" s="51">
        <f t="shared" si="314"/>
        <v>0</v>
      </c>
      <c r="AG255" s="51">
        <f t="shared" si="315"/>
        <v>0</v>
      </c>
      <c r="AH255" s="51">
        <f t="shared" si="315"/>
        <v>0</v>
      </c>
      <c r="AI255" s="51">
        <f t="shared" si="315"/>
        <v>0</v>
      </c>
      <c r="AJ255" s="51">
        <f t="shared" si="315"/>
        <v>0</v>
      </c>
      <c r="AK255" s="813"/>
      <c r="AL255" s="831"/>
      <c r="AM255" s="51">
        <f t="shared" si="334"/>
        <v>0</v>
      </c>
      <c r="AN255" s="257"/>
      <c r="AO255" s="257"/>
      <c r="AP255" s="257"/>
      <c r="AQ255" s="257"/>
      <c r="AR255" s="257"/>
      <c r="AS255" s="257"/>
      <c r="AT255" s="813"/>
      <c r="AU255" s="834"/>
      <c r="AV255" s="51">
        <f t="shared" si="335"/>
        <v>0</v>
      </c>
      <c r="AW255" s="257"/>
      <c r="AX255" s="257"/>
      <c r="AY255" s="257"/>
      <c r="AZ255" s="257"/>
      <c r="BA255" s="257"/>
      <c r="BB255" s="257"/>
      <c r="BC255" s="813"/>
      <c r="BD255" s="810"/>
      <c r="BE255" s="51">
        <f t="shared" si="332"/>
        <v>0</v>
      </c>
      <c r="BF255" s="257"/>
      <c r="BG255" s="257"/>
      <c r="BH255" s="257"/>
      <c r="BI255" s="257"/>
      <c r="BJ255" s="257"/>
      <c r="BK255" s="257"/>
      <c r="BL255" s="813"/>
      <c r="BM255" s="816"/>
      <c r="BN255" s="51">
        <f t="shared" si="336"/>
        <v>0</v>
      </c>
      <c r="BO255" s="257"/>
      <c r="BP255" s="257"/>
      <c r="BQ255" s="257"/>
      <c r="BR255" s="257"/>
      <c r="BS255" s="257"/>
      <c r="BT255" s="257"/>
      <c r="BU255" s="821"/>
      <c r="BV255" s="822"/>
      <c r="BW255" s="822"/>
      <c r="BX255" s="822"/>
      <c r="BY255" s="822"/>
      <c r="BZ255" s="822"/>
      <c r="CA255" s="822"/>
      <c r="CB255" s="822"/>
      <c r="CC255" s="823"/>
    </row>
    <row r="256" spans="1:81" s="58" customFormat="1" ht="40.200000000000003" customHeight="1" thickBot="1" x14ac:dyDescent="0.35">
      <c r="A256" s="34"/>
      <c r="B256" s="982"/>
      <c r="C256" s="869"/>
      <c r="D256" s="872"/>
      <c r="E256" s="852"/>
      <c r="F256" s="852"/>
      <c r="G256" s="852"/>
      <c r="H256" s="852"/>
      <c r="I256" s="852"/>
      <c r="J256" s="813"/>
      <c r="K256" s="855"/>
      <c r="L256" s="858"/>
      <c r="M256" s="861"/>
      <c r="N256" s="837"/>
      <c r="O256" s="840"/>
      <c r="P256" s="864"/>
      <c r="Q256" s="867"/>
      <c r="R256" s="813"/>
      <c r="S256" s="448" t="s">
        <v>4772</v>
      </c>
      <c r="T256" s="262" t="s">
        <v>3822</v>
      </c>
      <c r="U256" s="262" t="s">
        <v>3827</v>
      </c>
      <c r="V256" s="262" t="s">
        <v>3831</v>
      </c>
      <c r="W256" s="448" t="s">
        <v>4771</v>
      </c>
      <c r="X256" s="440">
        <v>44963</v>
      </c>
      <c r="Y256" s="440">
        <v>45240</v>
      </c>
      <c r="Z256" s="260"/>
      <c r="AA256" s="260"/>
      <c r="AB256" s="814"/>
      <c r="AC256" s="829"/>
      <c r="AD256" s="46">
        <f t="shared" si="333"/>
        <v>0</v>
      </c>
      <c r="AE256" s="46">
        <f t="shared" si="333"/>
        <v>0</v>
      </c>
      <c r="AF256" s="46">
        <f t="shared" si="314"/>
        <v>0</v>
      </c>
      <c r="AG256" s="46">
        <f t="shared" si="315"/>
        <v>0</v>
      </c>
      <c r="AH256" s="46">
        <f t="shared" si="315"/>
        <v>0</v>
      </c>
      <c r="AI256" s="46">
        <f t="shared" si="315"/>
        <v>0</v>
      </c>
      <c r="AJ256" s="46">
        <f t="shared" si="315"/>
        <v>0</v>
      </c>
      <c r="AK256" s="814"/>
      <c r="AL256" s="832"/>
      <c r="AM256" s="46">
        <f t="shared" si="334"/>
        <v>0</v>
      </c>
      <c r="AN256" s="49"/>
      <c r="AO256" s="49"/>
      <c r="AP256" s="49"/>
      <c r="AQ256" s="49"/>
      <c r="AR256" s="49"/>
      <c r="AS256" s="49"/>
      <c r="AT256" s="814"/>
      <c r="AU256" s="835"/>
      <c r="AV256" s="46">
        <f t="shared" si="335"/>
        <v>0</v>
      </c>
      <c r="AW256" s="49"/>
      <c r="AX256" s="49"/>
      <c r="AY256" s="49"/>
      <c r="AZ256" s="49"/>
      <c r="BA256" s="49"/>
      <c r="BB256" s="49"/>
      <c r="BC256" s="814"/>
      <c r="BD256" s="811"/>
      <c r="BE256" s="427">
        <f t="shared" si="332"/>
        <v>0</v>
      </c>
      <c r="BF256" s="49"/>
      <c r="BG256" s="49"/>
      <c r="BH256" s="49"/>
      <c r="BI256" s="49"/>
      <c r="BJ256" s="49"/>
      <c r="BK256" s="49"/>
      <c r="BL256" s="814"/>
      <c r="BM256" s="817"/>
      <c r="BN256" s="46">
        <f t="shared" si="336"/>
        <v>0</v>
      </c>
      <c r="BO256" s="49"/>
      <c r="BP256" s="49"/>
      <c r="BQ256" s="49"/>
      <c r="BR256" s="49"/>
      <c r="BS256" s="49"/>
      <c r="BT256" s="49"/>
      <c r="BU256" s="824"/>
      <c r="BV256" s="825"/>
      <c r="BW256" s="825"/>
      <c r="BX256" s="825"/>
      <c r="BY256" s="825"/>
      <c r="BZ256" s="825"/>
      <c r="CA256" s="825"/>
      <c r="CB256" s="825"/>
      <c r="CC256" s="826"/>
    </row>
    <row r="257" spans="1:81" s="58" customFormat="1" ht="40.200000000000003" customHeight="1" thickTop="1" x14ac:dyDescent="0.3">
      <c r="A257" s="34"/>
      <c r="B257" s="982"/>
      <c r="C257" s="869"/>
      <c r="D257" s="871">
        <v>2201</v>
      </c>
      <c r="E257" s="851" t="s">
        <v>3922</v>
      </c>
      <c r="F257" s="851">
        <v>22010071</v>
      </c>
      <c r="G257" s="851" t="s">
        <v>4403</v>
      </c>
      <c r="H257" s="851" t="s">
        <v>4532</v>
      </c>
      <c r="I257" s="851">
        <v>2022004540031</v>
      </c>
      <c r="J257" s="812">
        <v>48</v>
      </c>
      <c r="K257" s="854" t="str">
        <f>+[2]Metas!K54</f>
        <v>% de establecimientos educativos orientados en el Sistema de Información Unificado de Convivencia Escolar-SIUCE</v>
      </c>
      <c r="L257" s="857">
        <v>30</v>
      </c>
      <c r="M257" s="860">
        <v>30</v>
      </c>
      <c r="N257" s="836"/>
      <c r="O257" s="839"/>
      <c r="P257" s="863">
        <v>30</v>
      </c>
      <c r="Q257" s="866"/>
      <c r="R257" s="812">
        <f t="shared" ref="R257" si="337">+$J257</f>
        <v>48</v>
      </c>
      <c r="S257" s="472" t="s">
        <v>4773</v>
      </c>
      <c r="T257" s="473" t="s">
        <v>3822</v>
      </c>
      <c r="U257" s="434" t="s">
        <v>3827</v>
      </c>
      <c r="V257" s="235" t="s">
        <v>3831</v>
      </c>
      <c r="W257" s="474" t="s">
        <v>4774</v>
      </c>
      <c r="X257" s="256">
        <v>45021</v>
      </c>
      <c r="Y257" s="475">
        <v>45024</v>
      </c>
      <c r="Z257" s="454">
        <v>45021</v>
      </c>
      <c r="AA257" s="256">
        <v>45024</v>
      </c>
      <c r="AB257" s="812">
        <f t="shared" ref="AB257:AB261" si="338">+$J257</f>
        <v>48</v>
      </c>
      <c r="AC257" s="827">
        <f t="shared" ref="AC257" si="339">+L257</f>
        <v>30</v>
      </c>
      <c r="AD257" s="44">
        <v>120</v>
      </c>
      <c r="AE257" s="44">
        <v>120</v>
      </c>
      <c r="AF257" s="44">
        <f t="shared" si="314"/>
        <v>0</v>
      </c>
      <c r="AG257" s="44">
        <f t="shared" si="315"/>
        <v>0</v>
      </c>
      <c r="AH257" s="44">
        <f t="shared" si="315"/>
        <v>0</v>
      </c>
      <c r="AI257" s="44">
        <f t="shared" si="315"/>
        <v>0</v>
      </c>
      <c r="AJ257" s="44">
        <f t="shared" si="315"/>
        <v>0</v>
      </c>
      <c r="AK257" s="812">
        <f t="shared" ref="AK257:AK261" si="340">+$J257</f>
        <v>48</v>
      </c>
      <c r="AL257" s="830">
        <f>+N257</f>
        <v>0</v>
      </c>
      <c r="AM257" s="44">
        <v>25</v>
      </c>
      <c r="AN257" s="47">
        <v>25</v>
      </c>
      <c r="AO257" s="47"/>
      <c r="AP257" s="47"/>
      <c r="AQ257" s="47"/>
      <c r="AR257" s="47"/>
      <c r="AS257" s="47"/>
      <c r="AT257" s="812">
        <f t="shared" ref="AT257:AT261" si="341">+$J257</f>
        <v>48</v>
      </c>
      <c r="AU257" s="833">
        <f>+O257</f>
        <v>0</v>
      </c>
      <c r="AV257" s="44"/>
      <c r="AW257" s="47"/>
      <c r="AX257" s="47"/>
      <c r="AY257" s="47"/>
      <c r="AZ257" s="47"/>
      <c r="BA257" s="47"/>
      <c r="BB257" s="47"/>
      <c r="BC257" s="812">
        <f t="shared" ref="BC257:BC261" si="342">+$J257</f>
        <v>48</v>
      </c>
      <c r="BD257" s="809">
        <f>+P257</f>
        <v>30</v>
      </c>
      <c r="BE257" s="44">
        <v>40</v>
      </c>
      <c r="BF257" s="47">
        <v>40</v>
      </c>
      <c r="BG257" s="47"/>
      <c r="BH257" s="47"/>
      <c r="BI257" s="47"/>
      <c r="BJ257" s="47"/>
      <c r="BK257" s="47"/>
      <c r="BL257" s="812">
        <f t="shared" ref="BL257:BL261" si="343">+$J257</f>
        <v>48</v>
      </c>
      <c r="BM257" s="815">
        <f>+Q257</f>
        <v>0</v>
      </c>
      <c r="BN257" s="44"/>
      <c r="BO257" s="47"/>
      <c r="BP257" s="47"/>
      <c r="BQ257" s="47"/>
      <c r="BR257" s="47"/>
      <c r="BS257" s="47"/>
      <c r="BT257" s="47"/>
      <c r="BU257" s="818"/>
      <c r="BV257" s="819"/>
      <c r="BW257" s="819"/>
      <c r="BX257" s="819"/>
      <c r="BY257" s="819"/>
      <c r="BZ257" s="819"/>
      <c r="CA257" s="819"/>
      <c r="CB257" s="819"/>
      <c r="CC257" s="820"/>
    </row>
    <row r="258" spans="1:81" s="58" customFormat="1" ht="40.200000000000003" customHeight="1" x14ac:dyDescent="0.3">
      <c r="A258" s="34"/>
      <c r="B258" s="982"/>
      <c r="C258" s="869"/>
      <c r="D258" s="872"/>
      <c r="E258" s="852"/>
      <c r="F258" s="852"/>
      <c r="G258" s="852"/>
      <c r="H258" s="852"/>
      <c r="I258" s="852"/>
      <c r="J258" s="813"/>
      <c r="K258" s="855"/>
      <c r="L258" s="858"/>
      <c r="M258" s="861"/>
      <c r="N258" s="837"/>
      <c r="O258" s="840"/>
      <c r="P258" s="864"/>
      <c r="Q258" s="867"/>
      <c r="R258" s="813"/>
      <c r="S258" s="476" t="s">
        <v>4775</v>
      </c>
      <c r="T258" s="477" t="s">
        <v>3822</v>
      </c>
      <c r="U258" s="409" t="s">
        <v>3827</v>
      </c>
      <c r="V258" s="236" t="s">
        <v>3831</v>
      </c>
      <c r="W258" s="478" t="s">
        <v>4776</v>
      </c>
      <c r="X258" s="31">
        <v>45052</v>
      </c>
      <c r="Y258" s="479">
        <v>45055</v>
      </c>
      <c r="Z258" s="456">
        <v>45052</v>
      </c>
      <c r="AA258" s="31">
        <v>45055</v>
      </c>
      <c r="AB258" s="813"/>
      <c r="AC258" s="828"/>
      <c r="AD258" s="51">
        <f t="shared" ref="AD258:AJ272" si="344">+AM258+AV258+BE258+BN258</f>
        <v>0</v>
      </c>
      <c r="AE258" s="51">
        <f t="shared" si="344"/>
        <v>0</v>
      </c>
      <c r="AF258" s="51">
        <f t="shared" si="314"/>
        <v>0</v>
      </c>
      <c r="AG258" s="51">
        <f t="shared" si="315"/>
        <v>0</v>
      </c>
      <c r="AH258" s="51">
        <f t="shared" si="315"/>
        <v>0</v>
      </c>
      <c r="AI258" s="51">
        <f t="shared" si="315"/>
        <v>0</v>
      </c>
      <c r="AJ258" s="51">
        <f t="shared" si="315"/>
        <v>0</v>
      </c>
      <c r="AK258" s="813"/>
      <c r="AL258" s="831"/>
      <c r="AM258" s="51">
        <f t="shared" ref="AM258:AM260" si="345">SUM(AN258:AS258)</f>
        <v>0</v>
      </c>
      <c r="AN258" s="257"/>
      <c r="AO258" s="257"/>
      <c r="AP258" s="257"/>
      <c r="AQ258" s="257"/>
      <c r="AR258" s="257"/>
      <c r="AS258" s="257"/>
      <c r="AT258" s="813"/>
      <c r="AU258" s="834"/>
      <c r="AV258" s="51">
        <f t="shared" ref="AV258:AV260" si="346">SUM(AW258:BB258)</f>
        <v>0</v>
      </c>
      <c r="AW258" s="257"/>
      <c r="AX258" s="257"/>
      <c r="AY258" s="257"/>
      <c r="AZ258" s="257"/>
      <c r="BA258" s="257"/>
      <c r="BB258" s="257"/>
      <c r="BC258" s="813"/>
      <c r="BD258" s="810"/>
      <c r="BE258" s="51">
        <f t="shared" ref="BE258:BE260" si="347">SUM(BF258:BK258)</f>
        <v>0</v>
      </c>
      <c r="BF258" s="257"/>
      <c r="BG258" s="257"/>
      <c r="BH258" s="257"/>
      <c r="BI258" s="257"/>
      <c r="BJ258" s="257"/>
      <c r="BK258" s="257"/>
      <c r="BL258" s="813"/>
      <c r="BM258" s="816"/>
      <c r="BN258" s="51">
        <f t="shared" ref="BN258:BN260" si="348">SUM(BO258:BT258)</f>
        <v>0</v>
      </c>
      <c r="BO258" s="257"/>
      <c r="BP258" s="257"/>
      <c r="BQ258" s="257"/>
      <c r="BR258" s="257"/>
      <c r="BS258" s="257"/>
      <c r="BT258" s="257"/>
      <c r="BU258" s="429"/>
      <c r="BV258" s="430"/>
      <c r="BW258" s="430"/>
      <c r="BX258" s="430"/>
      <c r="BY258" s="430"/>
      <c r="BZ258" s="430"/>
      <c r="CA258" s="430"/>
      <c r="CB258" s="430"/>
      <c r="CC258" s="431"/>
    </row>
    <row r="259" spans="1:81" s="58" customFormat="1" ht="40.200000000000003" customHeight="1" x14ac:dyDescent="0.3">
      <c r="A259" s="34"/>
      <c r="B259" s="982"/>
      <c r="C259" s="869"/>
      <c r="D259" s="872"/>
      <c r="E259" s="852"/>
      <c r="F259" s="852"/>
      <c r="G259" s="852"/>
      <c r="H259" s="852"/>
      <c r="I259" s="852"/>
      <c r="J259" s="813"/>
      <c r="K259" s="855"/>
      <c r="L259" s="858"/>
      <c r="M259" s="861"/>
      <c r="N259" s="837"/>
      <c r="O259" s="840"/>
      <c r="P259" s="864"/>
      <c r="Q259" s="867"/>
      <c r="R259" s="813"/>
      <c r="S259" s="480" t="s">
        <v>4777</v>
      </c>
      <c r="T259" s="477" t="s">
        <v>3822</v>
      </c>
      <c r="U259" s="409" t="s">
        <v>3827</v>
      </c>
      <c r="V259" s="236" t="s">
        <v>3831</v>
      </c>
      <c r="W259" s="481" t="s">
        <v>4778</v>
      </c>
      <c r="X259" s="31">
        <v>45084</v>
      </c>
      <c r="Y259" s="479">
        <v>45087</v>
      </c>
      <c r="Z259" s="456">
        <v>45084</v>
      </c>
      <c r="AA259" s="31">
        <v>45087</v>
      </c>
      <c r="AB259" s="813"/>
      <c r="AC259" s="828"/>
      <c r="AD259" s="51">
        <f t="shared" si="344"/>
        <v>0</v>
      </c>
      <c r="AE259" s="51">
        <f t="shared" si="344"/>
        <v>0</v>
      </c>
      <c r="AF259" s="51">
        <f t="shared" si="344"/>
        <v>0</v>
      </c>
      <c r="AG259" s="51">
        <f t="shared" si="344"/>
        <v>0</v>
      </c>
      <c r="AH259" s="51">
        <f t="shared" si="344"/>
        <v>0</v>
      </c>
      <c r="AI259" s="51">
        <f t="shared" si="344"/>
        <v>0</v>
      </c>
      <c r="AJ259" s="51">
        <f t="shared" si="344"/>
        <v>0</v>
      </c>
      <c r="AK259" s="813"/>
      <c r="AL259" s="831"/>
      <c r="AM259" s="51">
        <f t="shared" si="345"/>
        <v>0</v>
      </c>
      <c r="AN259" s="257"/>
      <c r="AO259" s="257"/>
      <c r="AP259" s="257"/>
      <c r="AQ259" s="257"/>
      <c r="AR259" s="257"/>
      <c r="AS259" s="257"/>
      <c r="AT259" s="813"/>
      <c r="AU259" s="834"/>
      <c r="AV259" s="51">
        <f t="shared" si="346"/>
        <v>0</v>
      </c>
      <c r="AW259" s="257"/>
      <c r="AX259" s="257"/>
      <c r="AY259" s="257"/>
      <c r="AZ259" s="257"/>
      <c r="BA259" s="257"/>
      <c r="BB259" s="257"/>
      <c r="BC259" s="813"/>
      <c r="BD259" s="810"/>
      <c r="BE259" s="51">
        <f t="shared" si="347"/>
        <v>0</v>
      </c>
      <c r="BF259" s="257"/>
      <c r="BG259" s="257"/>
      <c r="BH259" s="257"/>
      <c r="BI259" s="257"/>
      <c r="BJ259" s="257"/>
      <c r="BK259" s="257"/>
      <c r="BL259" s="813"/>
      <c r="BM259" s="816"/>
      <c r="BN259" s="51">
        <f t="shared" si="348"/>
        <v>0</v>
      </c>
      <c r="BO259" s="257"/>
      <c r="BP259" s="257"/>
      <c r="BQ259" s="257"/>
      <c r="BR259" s="257"/>
      <c r="BS259" s="257"/>
      <c r="BT259" s="257"/>
      <c r="BU259" s="821"/>
      <c r="BV259" s="822"/>
      <c r="BW259" s="822"/>
      <c r="BX259" s="822"/>
      <c r="BY259" s="822"/>
      <c r="BZ259" s="822"/>
      <c r="CA259" s="822"/>
      <c r="CB259" s="822"/>
      <c r="CC259" s="823"/>
    </row>
    <row r="260" spans="1:81" s="58" customFormat="1" ht="40.200000000000003" customHeight="1" thickBot="1" x14ac:dyDescent="0.35">
      <c r="A260" s="34"/>
      <c r="B260" s="982"/>
      <c r="C260" s="869"/>
      <c r="D260" s="873"/>
      <c r="E260" s="853"/>
      <c r="F260" s="853"/>
      <c r="G260" s="853"/>
      <c r="H260" s="853"/>
      <c r="I260" s="853"/>
      <c r="J260" s="814"/>
      <c r="K260" s="856"/>
      <c r="L260" s="859"/>
      <c r="M260" s="862"/>
      <c r="N260" s="838"/>
      <c r="O260" s="841"/>
      <c r="P260" s="865"/>
      <c r="Q260" s="874"/>
      <c r="R260" s="814"/>
      <c r="S260" s="482" t="s">
        <v>4779</v>
      </c>
      <c r="T260" s="483" t="s">
        <v>3822</v>
      </c>
      <c r="U260" s="424" t="s">
        <v>3827</v>
      </c>
      <c r="V260" s="237" t="s">
        <v>3831</v>
      </c>
      <c r="W260" s="484" t="s">
        <v>4780</v>
      </c>
      <c r="X260" s="260">
        <v>45146</v>
      </c>
      <c r="Y260" s="485">
        <v>45149</v>
      </c>
      <c r="Z260" s="459">
        <v>45146</v>
      </c>
      <c r="AA260" s="260">
        <v>45149</v>
      </c>
      <c r="AB260" s="814"/>
      <c r="AC260" s="829"/>
      <c r="AD260" s="46">
        <f t="shared" si="344"/>
        <v>0</v>
      </c>
      <c r="AE260" s="46">
        <f t="shared" si="344"/>
        <v>0</v>
      </c>
      <c r="AF260" s="46">
        <f t="shared" si="344"/>
        <v>0</v>
      </c>
      <c r="AG260" s="46">
        <f t="shared" si="344"/>
        <v>0</v>
      </c>
      <c r="AH260" s="46">
        <f t="shared" si="344"/>
        <v>0</v>
      </c>
      <c r="AI260" s="46">
        <f t="shared" si="344"/>
        <v>0</v>
      </c>
      <c r="AJ260" s="46">
        <f t="shared" si="344"/>
        <v>0</v>
      </c>
      <c r="AK260" s="814"/>
      <c r="AL260" s="832"/>
      <c r="AM260" s="46">
        <f t="shared" si="345"/>
        <v>0</v>
      </c>
      <c r="AN260" s="49"/>
      <c r="AO260" s="49"/>
      <c r="AP260" s="49"/>
      <c r="AQ260" s="49"/>
      <c r="AR260" s="49"/>
      <c r="AS260" s="49"/>
      <c r="AT260" s="814"/>
      <c r="AU260" s="835"/>
      <c r="AV260" s="46">
        <f t="shared" si="346"/>
        <v>0</v>
      </c>
      <c r="AW260" s="49"/>
      <c r="AX260" s="49"/>
      <c r="AY260" s="49"/>
      <c r="AZ260" s="49"/>
      <c r="BA260" s="49"/>
      <c r="BB260" s="49"/>
      <c r="BC260" s="814"/>
      <c r="BD260" s="811"/>
      <c r="BE260" s="46">
        <f t="shared" si="347"/>
        <v>0</v>
      </c>
      <c r="BF260" s="49"/>
      <c r="BG260" s="49"/>
      <c r="BH260" s="49"/>
      <c r="BI260" s="49"/>
      <c r="BJ260" s="49"/>
      <c r="BK260" s="49"/>
      <c r="BL260" s="814"/>
      <c r="BM260" s="817"/>
      <c r="BN260" s="46">
        <f t="shared" si="348"/>
        <v>0</v>
      </c>
      <c r="BO260" s="49"/>
      <c r="BP260" s="49"/>
      <c r="BQ260" s="49"/>
      <c r="BR260" s="49"/>
      <c r="BS260" s="49"/>
      <c r="BT260" s="49"/>
      <c r="BU260" s="824"/>
      <c r="BV260" s="825"/>
      <c r="BW260" s="825"/>
      <c r="BX260" s="825"/>
      <c r="BY260" s="825"/>
      <c r="BZ260" s="825"/>
      <c r="CA260" s="825"/>
      <c r="CB260" s="825"/>
      <c r="CC260" s="826"/>
    </row>
    <row r="261" spans="1:81" s="58" customFormat="1" ht="40.200000000000003" customHeight="1" thickTop="1" x14ac:dyDescent="0.3">
      <c r="A261" s="34"/>
      <c r="B261" s="982"/>
      <c r="C261" s="869"/>
      <c r="D261" s="871">
        <v>2201</v>
      </c>
      <c r="E261" s="851" t="s">
        <v>3922</v>
      </c>
      <c r="F261" s="851">
        <v>22010071</v>
      </c>
      <c r="G261" s="851" t="s">
        <v>4403</v>
      </c>
      <c r="H261" s="851" t="s">
        <v>4781</v>
      </c>
      <c r="I261" s="851">
        <v>2022004540031</v>
      </c>
      <c r="J261" s="812">
        <v>49</v>
      </c>
      <c r="K261" s="854" t="str">
        <f>+[2]Metas!K55</f>
        <v>% de establecimientos educativos implementando los proyectos pedagógicos transversales (Con énfasis en el cuidado del agua, el cambio climático y la reforestación)</v>
      </c>
      <c r="L261" s="857">
        <v>35</v>
      </c>
      <c r="M261" s="860">
        <v>35</v>
      </c>
      <c r="N261" s="836"/>
      <c r="O261" s="839"/>
      <c r="P261" s="863">
        <v>35</v>
      </c>
      <c r="Q261" s="866"/>
      <c r="R261" s="812">
        <f t="shared" ref="R261" si="349">+$J261</f>
        <v>49</v>
      </c>
      <c r="S261" s="486" t="s">
        <v>4782</v>
      </c>
      <c r="T261" s="434" t="s">
        <v>3822</v>
      </c>
      <c r="U261" s="235" t="s">
        <v>3825</v>
      </c>
      <c r="V261" s="235" t="s">
        <v>3831</v>
      </c>
      <c r="W261" s="487" t="s">
        <v>4763</v>
      </c>
      <c r="X261" s="488">
        <v>44977</v>
      </c>
      <c r="Y261" s="488">
        <v>45065</v>
      </c>
      <c r="Z261" s="256"/>
      <c r="AA261" s="256"/>
      <c r="AB261" s="812">
        <f t="shared" si="338"/>
        <v>49</v>
      </c>
      <c r="AC261" s="827">
        <f t="shared" ref="AC261" si="350">+L261</f>
        <v>35</v>
      </c>
      <c r="AD261" s="44">
        <v>120</v>
      </c>
      <c r="AE261" s="44">
        <v>120</v>
      </c>
      <c r="AF261" s="44">
        <f t="shared" si="344"/>
        <v>0</v>
      </c>
      <c r="AG261" s="44">
        <f t="shared" si="344"/>
        <v>0</v>
      </c>
      <c r="AH261" s="44">
        <f t="shared" si="344"/>
        <v>0</v>
      </c>
      <c r="AI261" s="44">
        <f t="shared" si="344"/>
        <v>0</v>
      </c>
      <c r="AJ261" s="44">
        <f t="shared" si="344"/>
        <v>0</v>
      </c>
      <c r="AK261" s="812">
        <f t="shared" si="340"/>
        <v>49</v>
      </c>
      <c r="AL261" s="830">
        <f>+N261</f>
        <v>0</v>
      </c>
      <c r="AM261" s="44"/>
      <c r="AN261" s="47"/>
      <c r="AO261" s="47"/>
      <c r="AP261" s="47"/>
      <c r="AQ261" s="47"/>
      <c r="AR261" s="47"/>
      <c r="AS261" s="47"/>
      <c r="AT261" s="812">
        <f t="shared" si="341"/>
        <v>49</v>
      </c>
      <c r="AU261" s="833">
        <f>+O261</f>
        <v>0</v>
      </c>
      <c r="AV261" s="44"/>
      <c r="AW261" s="47"/>
      <c r="AX261" s="47"/>
      <c r="AY261" s="47"/>
      <c r="AZ261" s="47"/>
      <c r="BA261" s="47"/>
      <c r="BB261" s="47"/>
      <c r="BC261" s="812">
        <f t="shared" si="342"/>
        <v>49</v>
      </c>
      <c r="BD261" s="809">
        <f>+P261</f>
        <v>35</v>
      </c>
      <c r="BE261" s="44">
        <v>40</v>
      </c>
      <c r="BF261" s="47">
        <v>40</v>
      </c>
      <c r="BG261" s="47"/>
      <c r="BH261" s="47"/>
      <c r="BI261" s="47"/>
      <c r="BJ261" s="47"/>
      <c r="BK261" s="47"/>
      <c r="BL261" s="812">
        <f t="shared" si="343"/>
        <v>49</v>
      </c>
      <c r="BM261" s="815">
        <f>+Q261</f>
        <v>0</v>
      </c>
      <c r="BN261" s="44"/>
      <c r="BO261" s="47"/>
      <c r="BP261" s="47"/>
      <c r="BQ261" s="47"/>
      <c r="BR261" s="47"/>
      <c r="BS261" s="47"/>
      <c r="BT261" s="47"/>
      <c r="BU261" s="818"/>
      <c r="BV261" s="819"/>
      <c r="BW261" s="819"/>
      <c r="BX261" s="819"/>
      <c r="BY261" s="819"/>
      <c r="BZ261" s="819"/>
      <c r="CA261" s="819"/>
      <c r="CB261" s="819"/>
      <c r="CC261" s="820"/>
    </row>
    <row r="262" spans="1:81" s="58" customFormat="1" ht="40.200000000000003" customHeight="1" x14ac:dyDescent="0.3">
      <c r="A262" s="34"/>
      <c r="B262" s="982"/>
      <c r="C262" s="869"/>
      <c r="D262" s="872"/>
      <c r="E262" s="852"/>
      <c r="F262" s="852"/>
      <c r="G262" s="852"/>
      <c r="H262" s="852"/>
      <c r="I262" s="852"/>
      <c r="J262" s="813"/>
      <c r="K262" s="855"/>
      <c r="L262" s="858"/>
      <c r="M262" s="861"/>
      <c r="N262" s="837"/>
      <c r="O262" s="840"/>
      <c r="P262" s="864"/>
      <c r="Q262" s="867"/>
      <c r="R262" s="813"/>
      <c r="S262" s="480" t="s">
        <v>4783</v>
      </c>
      <c r="T262" s="409" t="s">
        <v>3822</v>
      </c>
      <c r="U262" s="236" t="s">
        <v>3827</v>
      </c>
      <c r="V262" s="236" t="s">
        <v>3831</v>
      </c>
      <c r="W262" s="481" t="s">
        <v>4784</v>
      </c>
      <c r="X262" s="489">
        <v>44963</v>
      </c>
      <c r="Y262" s="489">
        <v>45276</v>
      </c>
      <c r="Z262" s="259"/>
      <c r="AA262" s="259"/>
      <c r="AB262" s="813"/>
      <c r="AC262" s="828"/>
      <c r="AD262" s="427"/>
      <c r="AE262" s="427"/>
      <c r="AF262" s="427"/>
      <c r="AG262" s="427"/>
      <c r="AH262" s="427"/>
      <c r="AI262" s="427"/>
      <c r="AJ262" s="427"/>
      <c r="AK262" s="813"/>
      <c r="AL262" s="831"/>
      <c r="AM262" s="427"/>
      <c r="AN262" s="428"/>
      <c r="AO262" s="428"/>
      <c r="AP262" s="428"/>
      <c r="AQ262" s="428"/>
      <c r="AR262" s="428"/>
      <c r="AS262" s="428"/>
      <c r="AT262" s="813"/>
      <c r="AU262" s="834"/>
      <c r="AV262" s="427"/>
      <c r="AW262" s="428"/>
      <c r="AX262" s="428"/>
      <c r="AY262" s="428"/>
      <c r="AZ262" s="428"/>
      <c r="BA262" s="428"/>
      <c r="BB262" s="428"/>
      <c r="BC262" s="813"/>
      <c r="BD262" s="810"/>
      <c r="BE262" s="427"/>
      <c r="BF262" s="428"/>
      <c r="BG262" s="428"/>
      <c r="BH262" s="428"/>
      <c r="BI262" s="428"/>
      <c r="BJ262" s="428"/>
      <c r="BK262" s="428"/>
      <c r="BL262" s="813"/>
      <c r="BM262" s="816"/>
      <c r="BN262" s="427"/>
      <c r="BO262" s="428"/>
      <c r="BP262" s="428"/>
      <c r="BQ262" s="428"/>
      <c r="BR262" s="428"/>
      <c r="BS262" s="428"/>
      <c r="BT262" s="428"/>
      <c r="BU262" s="429"/>
      <c r="BV262" s="430"/>
      <c r="BW262" s="430"/>
      <c r="BX262" s="430"/>
      <c r="BY262" s="430"/>
      <c r="BZ262" s="430"/>
      <c r="CA262" s="430"/>
      <c r="CB262" s="430"/>
      <c r="CC262" s="431"/>
    </row>
    <row r="263" spans="1:81" s="58" customFormat="1" ht="40.200000000000003" customHeight="1" x14ac:dyDescent="0.3">
      <c r="A263" s="34"/>
      <c r="B263" s="982"/>
      <c r="C263" s="869"/>
      <c r="D263" s="872"/>
      <c r="E263" s="852"/>
      <c r="F263" s="852"/>
      <c r="G263" s="852"/>
      <c r="H263" s="852"/>
      <c r="I263" s="852"/>
      <c r="J263" s="813"/>
      <c r="K263" s="855"/>
      <c r="L263" s="858"/>
      <c r="M263" s="861"/>
      <c r="N263" s="837"/>
      <c r="O263" s="840"/>
      <c r="P263" s="864"/>
      <c r="Q263" s="867"/>
      <c r="R263" s="813"/>
      <c r="S263" s="480" t="s">
        <v>4785</v>
      </c>
      <c r="T263" s="409" t="s">
        <v>3822</v>
      </c>
      <c r="U263" s="236" t="s">
        <v>3827</v>
      </c>
      <c r="V263" s="236" t="s">
        <v>3831</v>
      </c>
      <c r="W263" s="481" t="s">
        <v>4786</v>
      </c>
      <c r="X263" s="489">
        <v>44963</v>
      </c>
      <c r="Y263" s="489">
        <v>45169</v>
      </c>
      <c r="Z263" s="259"/>
      <c r="AA263" s="259"/>
      <c r="AB263" s="813"/>
      <c r="AC263" s="828"/>
      <c r="AD263" s="427"/>
      <c r="AE263" s="427"/>
      <c r="AF263" s="427"/>
      <c r="AG263" s="427"/>
      <c r="AH263" s="427"/>
      <c r="AI263" s="427"/>
      <c r="AJ263" s="427"/>
      <c r="AK263" s="813"/>
      <c r="AL263" s="831"/>
      <c r="AM263" s="427"/>
      <c r="AN263" s="428"/>
      <c r="AO263" s="428"/>
      <c r="AP263" s="428"/>
      <c r="AQ263" s="428"/>
      <c r="AR263" s="428"/>
      <c r="AS263" s="428"/>
      <c r="AT263" s="813"/>
      <c r="AU263" s="834"/>
      <c r="AV263" s="427"/>
      <c r="AW263" s="428"/>
      <c r="AX263" s="428"/>
      <c r="AY263" s="428"/>
      <c r="AZ263" s="428"/>
      <c r="BA263" s="428"/>
      <c r="BB263" s="428"/>
      <c r="BC263" s="813"/>
      <c r="BD263" s="810"/>
      <c r="BE263" s="427"/>
      <c r="BF263" s="428"/>
      <c r="BG263" s="428"/>
      <c r="BH263" s="428"/>
      <c r="BI263" s="428"/>
      <c r="BJ263" s="428"/>
      <c r="BK263" s="428"/>
      <c r="BL263" s="813"/>
      <c r="BM263" s="816"/>
      <c r="BN263" s="427"/>
      <c r="BO263" s="428"/>
      <c r="BP263" s="428"/>
      <c r="BQ263" s="428"/>
      <c r="BR263" s="428"/>
      <c r="BS263" s="428"/>
      <c r="BT263" s="428"/>
      <c r="BU263" s="429"/>
      <c r="BV263" s="430"/>
      <c r="BW263" s="430"/>
      <c r="BX263" s="430"/>
      <c r="BY263" s="430"/>
      <c r="BZ263" s="430"/>
      <c r="CA263" s="430"/>
      <c r="CB263" s="430"/>
      <c r="CC263" s="431"/>
    </row>
    <row r="264" spans="1:81" s="58" customFormat="1" ht="40.200000000000003" customHeight="1" x14ac:dyDescent="0.3">
      <c r="A264" s="34"/>
      <c r="B264" s="982"/>
      <c r="C264" s="869"/>
      <c r="D264" s="872"/>
      <c r="E264" s="852"/>
      <c r="F264" s="852"/>
      <c r="G264" s="852"/>
      <c r="H264" s="852"/>
      <c r="I264" s="852"/>
      <c r="J264" s="813"/>
      <c r="K264" s="855"/>
      <c r="L264" s="858"/>
      <c r="M264" s="861"/>
      <c r="N264" s="837"/>
      <c r="O264" s="840"/>
      <c r="P264" s="864"/>
      <c r="Q264" s="867"/>
      <c r="R264" s="813"/>
      <c r="S264" s="490" t="s">
        <v>4768</v>
      </c>
      <c r="T264" s="409" t="s">
        <v>3822</v>
      </c>
      <c r="U264" s="236" t="s">
        <v>3827</v>
      </c>
      <c r="V264" s="236" t="s">
        <v>3830</v>
      </c>
      <c r="W264" s="435" t="s">
        <v>4787</v>
      </c>
      <c r="X264" s="489">
        <v>44963</v>
      </c>
      <c r="Y264" s="466">
        <v>45169</v>
      </c>
      <c r="Z264" s="259"/>
      <c r="AA264" s="259"/>
      <c r="AB264" s="813"/>
      <c r="AC264" s="828"/>
      <c r="AD264" s="427"/>
      <c r="AE264" s="427"/>
      <c r="AF264" s="427"/>
      <c r="AG264" s="427"/>
      <c r="AH264" s="427"/>
      <c r="AI264" s="427"/>
      <c r="AJ264" s="427"/>
      <c r="AK264" s="813"/>
      <c r="AL264" s="831"/>
      <c r="AM264" s="427"/>
      <c r="AN264" s="428"/>
      <c r="AO264" s="428"/>
      <c r="AP264" s="428"/>
      <c r="AQ264" s="428"/>
      <c r="AR264" s="428"/>
      <c r="AS264" s="428"/>
      <c r="AT264" s="813"/>
      <c r="AU264" s="834"/>
      <c r="AV264" s="427"/>
      <c r="AW264" s="428"/>
      <c r="AX264" s="428"/>
      <c r="AY264" s="428"/>
      <c r="AZ264" s="428"/>
      <c r="BA264" s="428"/>
      <c r="BB264" s="428"/>
      <c r="BC264" s="813"/>
      <c r="BD264" s="810"/>
      <c r="BE264" s="427"/>
      <c r="BF264" s="428"/>
      <c r="BG264" s="428"/>
      <c r="BH264" s="428"/>
      <c r="BI264" s="428"/>
      <c r="BJ264" s="428"/>
      <c r="BK264" s="428"/>
      <c r="BL264" s="813"/>
      <c r="BM264" s="816"/>
      <c r="BN264" s="427"/>
      <c r="BO264" s="428"/>
      <c r="BP264" s="428"/>
      <c r="BQ264" s="428"/>
      <c r="BR264" s="428"/>
      <c r="BS264" s="428"/>
      <c r="BT264" s="428"/>
      <c r="BU264" s="429"/>
      <c r="BV264" s="430"/>
      <c r="BW264" s="430"/>
      <c r="BX264" s="430"/>
      <c r="BY264" s="430"/>
      <c r="BZ264" s="430"/>
      <c r="CA264" s="430"/>
      <c r="CB264" s="430"/>
      <c r="CC264" s="431"/>
    </row>
    <row r="265" spans="1:81" s="58" customFormat="1" ht="40.200000000000003" customHeight="1" x14ac:dyDescent="0.3">
      <c r="A265" s="34"/>
      <c r="B265" s="982"/>
      <c r="C265" s="869"/>
      <c r="D265" s="872"/>
      <c r="E265" s="852"/>
      <c r="F265" s="852"/>
      <c r="G265" s="852"/>
      <c r="H265" s="852"/>
      <c r="I265" s="852"/>
      <c r="J265" s="813"/>
      <c r="K265" s="855"/>
      <c r="L265" s="858"/>
      <c r="M265" s="861"/>
      <c r="N265" s="837"/>
      <c r="O265" s="840"/>
      <c r="P265" s="864"/>
      <c r="Q265" s="867"/>
      <c r="R265" s="813"/>
      <c r="S265" s="480" t="s">
        <v>4788</v>
      </c>
      <c r="T265" s="409" t="s">
        <v>3822</v>
      </c>
      <c r="U265" s="236" t="s">
        <v>3827</v>
      </c>
      <c r="V265" s="236" t="s">
        <v>3830</v>
      </c>
      <c r="W265" s="481" t="s">
        <v>4771</v>
      </c>
      <c r="X265" s="489">
        <v>44963</v>
      </c>
      <c r="Y265" s="466">
        <v>45240</v>
      </c>
      <c r="Z265" s="259"/>
      <c r="AA265" s="259"/>
      <c r="AB265" s="813"/>
      <c r="AC265" s="828"/>
      <c r="AD265" s="427"/>
      <c r="AE265" s="427"/>
      <c r="AF265" s="427"/>
      <c r="AG265" s="427"/>
      <c r="AH265" s="427"/>
      <c r="AI265" s="427"/>
      <c r="AJ265" s="427"/>
      <c r="AK265" s="813"/>
      <c r="AL265" s="831"/>
      <c r="AM265" s="427"/>
      <c r="AN265" s="428"/>
      <c r="AO265" s="428"/>
      <c r="AP265" s="428"/>
      <c r="AQ265" s="428"/>
      <c r="AR265" s="428"/>
      <c r="AS265" s="428"/>
      <c r="AT265" s="813"/>
      <c r="AU265" s="834"/>
      <c r="AV265" s="427"/>
      <c r="AW265" s="428"/>
      <c r="AX265" s="428"/>
      <c r="AY265" s="428"/>
      <c r="AZ265" s="428"/>
      <c r="BA265" s="428"/>
      <c r="BB265" s="428"/>
      <c r="BC265" s="813"/>
      <c r="BD265" s="810"/>
      <c r="BE265" s="427"/>
      <c r="BF265" s="428"/>
      <c r="BG265" s="428"/>
      <c r="BH265" s="428"/>
      <c r="BI265" s="428"/>
      <c r="BJ265" s="428"/>
      <c r="BK265" s="428"/>
      <c r="BL265" s="813"/>
      <c r="BM265" s="816"/>
      <c r="BN265" s="427"/>
      <c r="BO265" s="428"/>
      <c r="BP265" s="428"/>
      <c r="BQ265" s="428"/>
      <c r="BR265" s="428"/>
      <c r="BS265" s="428"/>
      <c r="BT265" s="428"/>
      <c r="BU265" s="429"/>
      <c r="BV265" s="430"/>
      <c r="BW265" s="430"/>
      <c r="BX265" s="430"/>
      <c r="BY265" s="430"/>
      <c r="BZ265" s="430"/>
      <c r="CA265" s="430"/>
      <c r="CB265" s="430"/>
      <c r="CC265" s="431"/>
    </row>
    <row r="266" spans="1:81" s="58" customFormat="1" ht="40.200000000000003" customHeight="1" x14ac:dyDescent="0.3">
      <c r="A266" s="34"/>
      <c r="B266" s="982"/>
      <c r="C266" s="869"/>
      <c r="D266" s="872"/>
      <c r="E266" s="852"/>
      <c r="F266" s="852"/>
      <c r="G266" s="852"/>
      <c r="H266" s="852"/>
      <c r="I266" s="852"/>
      <c r="J266" s="813"/>
      <c r="K266" s="855"/>
      <c r="L266" s="858"/>
      <c r="M266" s="861"/>
      <c r="N266" s="837"/>
      <c r="O266" s="840"/>
      <c r="P266" s="864"/>
      <c r="Q266" s="867"/>
      <c r="R266" s="813"/>
      <c r="S266" s="480" t="s">
        <v>4789</v>
      </c>
      <c r="T266" s="409" t="s">
        <v>3822</v>
      </c>
      <c r="U266" s="236" t="s">
        <v>3827</v>
      </c>
      <c r="V266" s="236" t="s">
        <v>3831</v>
      </c>
      <c r="W266" s="481" t="s">
        <v>4771</v>
      </c>
      <c r="X266" s="489">
        <v>44963</v>
      </c>
      <c r="Y266" s="466">
        <v>45240</v>
      </c>
      <c r="Z266" s="31"/>
      <c r="AA266" s="31"/>
      <c r="AB266" s="813"/>
      <c r="AC266" s="828"/>
      <c r="AD266" s="51">
        <f t="shared" si="344"/>
        <v>0</v>
      </c>
      <c r="AE266" s="51">
        <f t="shared" si="344"/>
        <v>0</v>
      </c>
      <c r="AF266" s="51">
        <f t="shared" si="344"/>
        <v>0</v>
      </c>
      <c r="AG266" s="51">
        <f t="shared" si="344"/>
        <v>0</v>
      </c>
      <c r="AH266" s="51">
        <f t="shared" si="344"/>
        <v>0</v>
      </c>
      <c r="AI266" s="51">
        <f t="shared" si="344"/>
        <v>0</v>
      </c>
      <c r="AJ266" s="51">
        <f t="shared" si="344"/>
        <v>0</v>
      </c>
      <c r="AK266" s="813"/>
      <c r="AL266" s="831"/>
      <c r="AM266" s="51">
        <f t="shared" ref="AM266:AM329" si="351">SUM(AN266:AS266)</f>
        <v>0</v>
      </c>
      <c r="AN266" s="257"/>
      <c r="AO266" s="257"/>
      <c r="AP266" s="257"/>
      <c r="AQ266" s="257"/>
      <c r="AR266" s="257"/>
      <c r="AS266" s="257"/>
      <c r="AT266" s="813"/>
      <c r="AU266" s="834"/>
      <c r="AV266" s="51">
        <f t="shared" ref="AV266:AV267" si="352">SUM(AW266:BB266)</f>
        <v>0</v>
      </c>
      <c r="AW266" s="257"/>
      <c r="AX266" s="257"/>
      <c r="AY266" s="257"/>
      <c r="AZ266" s="257"/>
      <c r="BA266" s="257"/>
      <c r="BB266" s="257"/>
      <c r="BC266" s="813"/>
      <c r="BD266" s="810"/>
      <c r="BE266" s="51">
        <f t="shared" ref="BE266:BE329" si="353">SUM(BF266:BK266)</f>
        <v>0</v>
      </c>
      <c r="BF266" s="257"/>
      <c r="BG266" s="257"/>
      <c r="BH266" s="257"/>
      <c r="BI266" s="257"/>
      <c r="BJ266" s="257"/>
      <c r="BK266" s="257"/>
      <c r="BL266" s="813"/>
      <c r="BM266" s="816"/>
      <c r="BN266" s="51">
        <f t="shared" ref="BN266:BN287" si="354">SUM(BO266:BT266)</f>
        <v>0</v>
      </c>
      <c r="BO266" s="257"/>
      <c r="BP266" s="257"/>
      <c r="BQ266" s="257"/>
      <c r="BR266" s="257"/>
      <c r="BS266" s="257"/>
      <c r="BT266" s="257"/>
      <c r="BU266" s="821"/>
      <c r="BV266" s="822"/>
      <c r="BW266" s="822"/>
      <c r="BX266" s="822"/>
      <c r="BY266" s="822"/>
      <c r="BZ266" s="822"/>
      <c r="CA266" s="822"/>
      <c r="CB266" s="822"/>
      <c r="CC266" s="823"/>
    </row>
    <row r="267" spans="1:81" s="58" customFormat="1" ht="40.200000000000003" customHeight="1" thickBot="1" x14ac:dyDescent="0.35">
      <c r="A267" s="34"/>
      <c r="B267" s="982"/>
      <c r="C267" s="869"/>
      <c r="D267" s="873"/>
      <c r="E267" s="853"/>
      <c r="F267" s="853"/>
      <c r="G267" s="853"/>
      <c r="H267" s="853"/>
      <c r="I267" s="853"/>
      <c r="J267" s="814"/>
      <c r="K267" s="856"/>
      <c r="L267" s="859"/>
      <c r="M267" s="862"/>
      <c r="N267" s="838"/>
      <c r="O267" s="841"/>
      <c r="P267" s="865"/>
      <c r="Q267" s="874"/>
      <c r="R267" s="814"/>
      <c r="S267" s="482" t="s">
        <v>4672</v>
      </c>
      <c r="T267" s="424" t="s">
        <v>3822</v>
      </c>
      <c r="U267" s="237" t="s">
        <v>3827</v>
      </c>
      <c r="V267" s="237" t="s">
        <v>3831</v>
      </c>
      <c r="W267" s="484" t="s">
        <v>4632</v>
      </c>
      <c r="X267" s="491">
        <v>45265</v>
      </c>
      <c r="Y267" s="491">
        <v>45276</v>
      </c>
      <c r="Z267" s="260"/>
      <c r="AA267" s="260"/>
      <c r="AB267" s="814"/>
      <c r="AC267" s="829"/>
      <c r="AD267" s="46">
        <f t="shared" si="344"/>
        <v>0</v>
      </c>
      <c r="AE267" s="46">
        <f t="shared" si="344"/>
        <v>0</v>
      </c>
      <c r="AF267" s="46">
        <f t="shared" si="344"/>
        <v>0</v>
      </c>
      <c r="AG267" s="46">
        <f t="shared" si="344"/>
        <v>0</v>
      </c>
      <c r="AH267" s="46">
        <f t="shared" si="344"/>
        <v>0</v>
      </c>
      <c r="AI267" s="46">
        <f t="shared" si="344"/>
        <v>0</v>
      </c>
      <c r="AJ267" s="46">
        <f t="shared" si="344"/>
        <v>0</v>
      </c>
      <c r="AK267" s="814"/>
      <c r="AL267" s="832"/>
      <c r="AM267" s="46">
        <f t="shared" si="351"/>
        <v>0</v>
      </c>
      <c r="AN267" s="49"/>
      <c r="AO267" s="49"/>
      <c r="AP267" s="49"/>
      <c r="AQ267" s="49"/>
      <c r="AR267" s="49"/>
      <c r="AS267" s="49"/>
      <c r="AT267" s="814"/>
      <c r="AU267" s="835"/>
      <c r="AV267" s="46">
        <f t="shared" si="352"/>
        <v>0</v>
      </c>
      <c r="AW267" s="49"/>
      <c r="AX267" s="49"/>
      <c r="AY267" s="49"/>
      <c r="AZ267" s="49"/>
      <c r="BA267" s="49"/>
      <c r="BB267" s="49"/>
      <c r="BC267" s="814"/>
      <c r="BD267" s="811"/>
      <c r="BE267" s="46">
        <f t="shared" si="353"/>
        <v>0</v>
      </c>
      <c r="BF267" s="49"/>
      <c r="BG267" s="49"/>
      <c r="BH267" s="49"/>
      <c r="BI267" s="49"/>
      <c r="BJ267" s="49"/>
      <c r="BK267" s="49"/>
      <c r="BL267" s="814"/>
      <c r="BM267" s="817"/>
      <c r="BN267" s="46">
        <f t="shared" si="354"/>
        <v>0</v>
      </c>
      <c r="BO267" s="49"/>
      <c r="BP267" s="49"/>
      <c r="BQ267" s="49"/>
      <c r="BR267" s="49"/>
      <c r="BS267" s="49"/>
      <c r="BT267" s="49"/>
      <c r="BU267" s="824"/>
      <c r="BV267" s="825"/>
      <c r="BW267" s="825"/>
      <c r="BX267" s="825"/>
      <c r="BY267" s="825"/>
      <c r="BZ267" s="825"/>
      <c r="CA267" s="825"/>
      <c r="CB267" s="825"/>
      <c r="CC267" s="826"/>
    </row>
    <row r="268" spans="1:81" s="58" customFormat="1" ht="40.200000000000003" customHeight="1" thickTop="1" x14ac:dyDescent="0.3">
      <c r="A268" s="34"/>
      <c r="B268" s="982"/>
      <c r="C268" s="869"/>
      <c r="D268" s="871">
        <v>2201</v>
      </c>
      <c r="E268" s="851" t="s">
        <v>3922</v>
      </c>
      <c r="F268" s="851">
        <v>222010071</v>
      </c>
      <c r="G268" s="851" t="s">
        <v>4403</v>
      </c>
      <c r="H268" s="851" t="s">
        <v>4532</v>
      </c>
      <c r="I268" s="851">
        <v>2022004540031</v>
      </c>
      <c r="J268" s="812">
        <v>50</v>
      </c>
      <c r="K268" s="854" t="str">
        <f>+[2]Metas!K56</f>
        <v>% de establecimientos educativos apoyando iniciativas de participación de niñas, niños y adolescentes (encuentros de personeros y contralores estudiantiles)</v>
      </c>
      <c r="L268" s="857">
        <v>90</v>
      </c>
      <c r="M268" s="860">
        <v>90</v>
      </c>
      <c r="N268" s="836"/>
      <c r="O268" s="839">
        <v>90</v>
      </c>
      <c r="P268" s="863"/>
      <c r="Q268" s="866"/>
      <c r="R268" s="812">
        <f t="shared" ref="R268" si="355">+$J268</f>
        <v>50</v>
      </c>
      <c r="S268" s="486" t="s">
        <v>4790</v>
      </c>
      <c r="T268" s="419" t="s">
        <v>3822</v>
      </c>
      <c r="U268" s="393" t="s">
        <v>3825</v>
      </c>
      <c r="V268" s="393" t="s">
        <v>3831</v>
      </c>
      <c r="W268" s="492" t="s">
        <v>4791</v>
      </c>
      <c r="X268" s="489" t="s">
        <v>4792</v>
      </c>
      <c r="Y268" s="489" t="s">
        <v>4793</v>
      </c>
      <c r="Z268" s="259"/>
      <c r="AA268" s="259"/>
      <c r="AB268" s="813">
        <f t="shared" ref="AB268:AB279" si="356">+$J268</f>
        <v>50</v>
      </c>
      <c r="AC268" s="828">
        <f t="shared" ref="AC268" si="357">+L268</f>
        <v>90</v>
      </c>
      <c r="AD268" s="427">
        <f>AM268+AV268+BE268+BN268</f>
        <v>150</v>
      </c>
      <c r="AE268" s="427">
        <f>AN268+AW268+BF268+BO268</f>
        <v>150</v>
      </c>
      <c r="AF268" s="427">
        <f t="shared" si="344"/>
        <v>0</v>
      </c>
      <c r="AG268" s="427">
        <f t="shared" si="344"/>
        <v>0</v>
      </c>
      <c r="AH268" s="427">
        <f t="shared" si="344"/>
        <v>0</v>
      </c>
      <c r="AI268" s="427">
        <f t="shared" si="344"/>
        <v>0</v>
      </c>
      <c r="AJ268" s="427">
        <f t="shared" si="344"/>
        <v>0</v>
      </c>
      <c r="AK268" s="813">
        <f t="shared" ref="AK268:AK279" si="358">+$J268</f>
        <v>50</v>
      </c>
      <c r="AL268" s="831">
        <f>+N268</f>
        <v>0</v>
      </c>
      <c r="AM268" s="427">
        <f t="shared" si="351"/>
        <v>0</v>
      </c>
      <c r="AN268" s="428"/>
      <c r="AO268" s="428"/>
      <c r="AP268" s="428"/>
      <c r="AQ268" s="428"/>
      <c r="AR268" s="428"/>
      <c r="AS268" s="428"/>
      <c r="AT268" s="813">
        <f t="shared" ref="AT268:AT279" si="359">+$J268</f>
        <v>50</v>
      </c>
      <c r="AU268" s="834">
        <f>+O268</f>
        <v>90</v>
      </c>
      <c r="AV268" s="427">
        <v>150</v>
      </c>
      <c r="AW268" s="428">
        <v>150</v>
      </c>
      <c r="AX268" s="428"/>
      <c r="AY268" s="428"/>
      <c r="AZ268" s="428"/>
      <c r="BA268" s="428"/>
      <c r="BB268" s="428"/>
      <c r="BC268" s="813">
        <f t="shared" ref="BC268:BC279" si="360">+$J268</f>
        <v>50</v>
      </c>
      <c r="BD268" s="810">
        <f>+P268</f>
        <v>0</v>
      </c>
      <c r="BE268" s="427">
        <f t="shared" si="353"/>
        <v>0</v>
      </c>
      <c r="BF268" s="428"/>
      <c r="BG268" s="428"/>
      <c r="BH268" s="428"/>
      <c r="BI268" s="428"/>
      <c r="BJ268" s="428"/>
      <c r="BK268" s="428"/>
      <c r="BL268" s="813">
        <f t="shared" ref="BL268:BL279" si="361">+$J268</f>
        <v>50</v>
      </c>
      <c r="BM268" s="816">
        <f>+Q268</f>
        <v>0</v>
      </c>
      <c r="BN268" s="427">
        <f t="shared" si="354"/>
        <v>0</v>
      </c>
      <c r="BO268" s="428"/>
      <c r="BP268" s="428"/>
      <c r="BQ268" s="428"/>
      <c r="BR268" s="428"/>
      <c r="BS268" s="428"/>
      <c r="BT268" s="428"/>
      <c r="BU268" s="909"/>
      <c r="BV268" s="910"/>
      <c r="BW268" s="910"/>
      <c r="BX268" s="910"/>
      <c r="BY268" s="910"/>
      <c r="BZ268" s="910"/>
      <c r="CA268" s="910"/>
      <c r="CB268" s="910"/>
      <c r="CC268" s="911"/>
    </row>
    <row r="269" spans="1:81" s="58" customFormat="1" ht="40.200000000000003" customHeight="1" x14ac:dyDescent="0.3">
      <c r="A269" s="34"/>
      <c r="B269" s="982"/>
      <c r="C269" s="869"/>
      <c r="D269" s="872"/>
      <c r="E269" s="852"/>
      <c r="F269" s="852"/>
      <c r="G269" s="852"/>
      <c r="H269" s="852"/>
      <c r="I269" s="852"/>
      <c r="J269" s="813"/>
      <c r="K269" s="855"/>
      <c r="L269" s="858"/>
      <c r="M269" s="861"/>
      <c r="N269" s="837"/>
      <c r="O269" s="840"/>
      <c r="P269" s="864"/>
      <c r="Q269" s="867"/>
      <c r="R269" s="813"/>
      <c r="S269" s="476" t="s">
        <v>4783</v>
      </c>
      <c r="T269" s="409" t="s">
        <v>3822</v>
      </c>
      <c r="U269" s="236" t="s">
        <v>3827</v>
      </c>
      <c r="V269" s="236" t="s">
        <v>3831</v>
      </c>
      <c r="W269" s="39" t="s">
        <v>4794</v>
      </c>
      <c r="X269" s="466" t="s">
        <v>4792</v>
      </c>
      <c r="Y269" s="466" t="s">
        <v>4795</v>
      </c>
      <c r="Z269" s="259"/>
      <c r="AA269" s="259"/>
      <c r="AB269" s="813"/>
      <c r="AC269" s="828"/>
      <c r="AD269" s="427"/>
      <c r="AE269" s="427"/>
      <c r="AF269" s="427"/>
      <c r="AG269" s="427"/>
      <c r="AH269" s="427"/>
      <c r="AI269" s="427"/>
      <c r="AJ269" s="427"/>
      <c r="AK269" s="813"/>
      <c r="AL269" s="831"/>
      <c r="AM269" s="427"/>
      <c r="AN269" s="428"/>
      <c r="AO269" s="428"/>
      <c r="AP269" s="428"/>
      <c r="AQ269" s="428"/>
      <c r="AR269" s="428"/>
      <c r="AS269" s="428"/>
      <c r="AT269" s="813"/>
      <c r="AU269" s="834"/>
      <c r="AV269" s="427"/>
      <c r="AW269" s="428"/>
      <c r="AX269" s="428"/>
      <c r="AY269" s="428"/>
      <c r="AZ269" s="428"/>
      <c r="BA269" s="428"/>
      <c r="BB269" s="428"/>
      <c r="BC269" s="813"/>
      <c r="BD269" s="810"/>
      <c r="BE269" s="427"/>
      <c r="BF269" s="428"/>
      <c r="BG269" s="428"/>
      <c r="BH269" s="428"/>
      <c r="BI269" s="428"/>
      <c r="BJ269" s="428"/>
      <c r="BK269" s="428"/>
      <c r="BL269" s="813"/>
      <c r="BM269" s="816"/>
      <c r="BN269" s="427"/>
      <c r="BO269" s="428"/>
      <c r="BP269" s="428"/>
      <c r="BQ269" s="428"/>
      <c r="BR269" s="428"/>
      <c r="BS269" s="428"/>
      <c r="BT269" s="428"/>
      <c r="BU269" s="821"/>
      <c r="BV269" s="822"/>
      <c r="BW269" s="822"/>
      <c r="BX269" s="822"/>
      <c r="BY269" s="822"/>
      <c r="BZ269" s="822"/>
      <c r="CA269" s="822"/>
      <c r="CB269" s="822"/>
      <c r="CC269" s="823"/>
    </row>
    <row r="270" spans="1:81" s="58" customFormat="1" ht="40.200000000000003" customHeight="1" x14ac:dyDescent="0.3">
      <c r="A270" s="34"/>
      <c r="B270" s="982"/>
      <c r="C270" s="869"/>
      <c r="D270" s="872"/>
      <c r="E270" s="852"/>
      <c r="F270" s="852"/>
      <c r="G270" s="852"/>
      <c r="H270" s="852"/>
      <c r="I270" s="852"/>
      <c r="J270" s="813"/>
      <c r="K270" s="855"/>
      <c r="L270" s="858"/>
      <c r="M270" s="861"/>
      <c r="N270" s="837"/>
      <c r="O270" s="840"/>
      <c r="P270" s="864"/>
      <c r="Q270" s="867"/>
      <c r="R270" s="813"/>
      <c r="S270" s="476" t="s">
        <v>4796</v>
      </c>
      <c r="T270" s="409" t="s">
        <v>3822</v>
      </c>
      <c r="U270" s="236" t="s">
        <v>3827</v>
      </c>
      <c r="V270" s="236" t="s">
        <v>3831</v>
      </c>
      <c r="W270" s="39" t="s">
        <v>4797</v>
      </c>
      <c r="X270" s="466">
        <v>45026</v>
      </c>
      <c r="Y270" s="466" t="s">
        <v>4798</v>
      </c>
      <c r="Z270" s="31"/>
      <c r="AA270" s="31"/>
      <c r="AB270" s="813"/>
      <c r="AC270" s="828"/>
      <c r="AD270" s="51">
        <f t="shared" ref="AD270:AE272" si="362">+AM270+AV270+BE270+BN270</f>
        <v>0</v>
      </c>
      <c r="AE270" s="51">
        <f t="shared" si="362"/>
        <v>0</v>
      </c>
      <c r="AF270" s="51">
        <f t="shared" si="344"/>
        <v>0</v>
      </c>
      <c r="AG270" s="51">
        <f t="shared" si="344"/>
        <v>0</v>
      </c>
      <c r="AH270" s="51">
        <f t="shared" si="344"/>
        <v>0</v>
      </c>
      <c r="AI270" s="51">
        <f t="shared" si="344"/>
        <v>0</v>
      </c>
      <c r="AJ270" s="51">
        <f t="shared" si="344"/>
        <v>0</v>
      </c>
      <c r="AK270" s="813"/>
      <c r="AL270" s="831"/>
      <c r="AM270" s="51">
        <f t="shared" si="351"/>
        <v>0</v>
      </c>
      <c r="AN270" s="257"/>
      <c r="AO270" s="257"/>
      <c r="AP270" s="257"/>
      <c r="AQ270" s="257"/>
      <c r="AR270" s="257"/>
      <c r="AS270" s="257"/>
      <c r="AT270" s="813"/>
      <c r="AU270" s="834"/>
      <c r="AV270" s="51">
        <f t="shared" ref="AV270:AV323" si="363">SUM(AW270:BB270)</f>
        <v>0</v>
      </c>
      <c r="AW270" s="257"/>
      <c r="AX270" s="257"/>
      <c r="AY270" s="257"/>
      <c r="AZ270" s="257"/>
      <c r="BA270" s="257"/>
      <c r="BB270" s="257"/>
      <c r="BC270" s="813"/>
      <c r="BD270" s="810"/>
      <c r="BE270" s="51">
        <f t="shared" si="353"/>
        <v>0</v>
      </c>
      <c r="BF270" s="257"/>
      <c r="BG270" s="257"/>
      <c r="BH270" s="257"/>
      <c r="BI270" s="257"/>
      <c r="BJ270" s="257"/>
      <c r="BK270" s="257"/>
      <c r="BL270" s="813"/>
      <c r="BM270" s="816"/>
      <c r="BN270" s="51">
        <f t="shared" si="354"/>
        <v>0</v>
      </c>
      <c r="BO270" s="257"/>
      <c r="BP270" s="257"/>
      <c r="BQ270" s="257"/>
      <c r="BR270" s="257"/>
      <c r="BS270" s="257"/>
      <c r="BT270" s="257"/>
      <c r="BU270" s="253"/>
      <c r="BV270" s="254"/>
      <c r="BW270" s="254"/>
      <c r="BX270" s="254"/>
      <c r="BY270" s="254"/>
      <c r="BZ270" s="254"/>
      <c r="CA270" s="254"/>
      <c r="CB270" s="254"/>
      <c r="CC270" s="255"/>
    </row>
    <row r="271" spans="1:81" s="58" customFormat="1" ht="40.200000000000003" customHeight="1" x14ac:dyDescent="0.3">
      <c r="A271" s="34"/>
      <c r="B271" s="982"/>
      <c r="C271" s="869"/>
      <c r="D271" s="872"/>
      <c r="E271" s="852"/>
      <c r="F271" s="852"/>
      <c r="G271" s="852"/>
      <c r="H271" s="852"/>
      <c r="I271" s="852"/>
      <c r="J271" s="813"/>
      <c r="K271" s="855"/>
      <c r="L271" s="858"/>
      <c r="M271" s="861"/>
      <c r="N271" s="837"/>
      <c r="O271" s="840"/>
      <c r="P271" s="864"/>
      <c r="Q271" s="867"/>
      <c r="R271" s="813"/>
      <c r="S271" s="476" t="s">
        <v>4799</v>
      </c>
      <c r="T271" s="409" t="s">
        <v>3822</v>
      </c>
      <c r="U271" s="236" t="s">
        <v>3827</v>
      </c>
      <c r="V271" s="236" t="s">
        <v>3830</v>
      </c>
      <c r="W271" s="39" t="s">
        <v>4794</v>
      </c>
      <c r="X271" s="466">
        <v>45033</v>
      </c>
      <c r="Y271" s="466" t="s">
        <v>4800</v>
      </c>
      <c r="Z271" s="31"/>
      <c r="AA271" s="31"/>
      <c r="AB271" s="813"/>
      <c r="AC271" s="828"/>
      <c r="AD271" s="51">
        <f t="shared" si="362"/>
        <v>0</v>
      </c>
      <c r="AE271" s="51">
        <f t="shared" si="362"/>
        <v>0</v>
      </c>
      <c r="AF271" s="51">
        <f t="shared" si="344"/>
        <v>0</v>
      </c>
      <c r="AG271" s="51">
        <f t="shared" si="344"/>
        <v>0</v>
      </c>
      <c r="AH271" s="51">
        <f t="shared" si="344"/>
        <v>0</v>
      </c>
      <c r="AI271" s="51">
        <f t="shared" si="344"/>
        <v>0</v>
      </c>
      <c r="AJ271" s="51">
        <f t="shared" si="344"/>
        <v>0</v>
      </c>
      <c r="AK271" s="813"/>
      <c r="AL271" s="831"/>
      <c r="AM271" s="51">
        <f t="shared" si="351"/>
        <v>0</v>
      </c>
      <c r="AN271" s="257"/>
      <c r="AO271" s="257"/>
      <c r="AP271" s="257"/>
      <c r="AQ271" s="257"/>
      <c r="AR271" s="257"/>
      <c r="AS271" s="257"/>
      <c r="AT271" s="813"/>
      <c r="AU271" s="834"/>
      <c r="AV271" s="51">
        <f t="shared" si="363"/>
        <v>0</v>
      </c>
      <c r="AW271" s="257"/>
      <c r="AX271" s="257"/>
      <c r="AY271" s="257"/>
      <c r="AZ271" s="257"/>
      <c r="BA271" s="257"/>
      <c r="BB271" s="257"/>
      <c r="BC271" s="813"/>
      <c r="BD271" s="810"/>
      <c r="BE271" s="51">
        <f t="shared" si="353"/>
        <v>0</v>
      </c>
      <c r="BF271" s="257"/>
      <c r="BG271" s="257"/>
      <c r="BH271" s="257"/>
      <c r="BI271" s="257"/>
      <c r="BJ271" s="257"/>
      <c r="BK271" s="257"/>
      <c r="BL271" s="813"/>
      <c r="BM271" s="816"/>
      <c r="BN271" s="51">
        <f t="shared" si="354"/>
        <v>0</v>
      </c>
      <c r="BO271" s="257"/>
      <c r="BP271" s="257"/>
      <c r="BQ271" s="257"/>
      <c r="BR271" s="257"/>
      <c r="BS271" s="257"/>
      <c r="BT271" s="257"/>
      <c r="BU271" s="821"/>
      <c r="BV271" s="822"/>
      <c r="BW271" s="822"/>
      <c r="BX271" s="822"/>
      <c r="BY271" s="822"/>
      <c r="BZ271" s="822"/>
      <c r="CA271" s="822"/>
      <c r="CB271" s="822"/>
      <c r="CC271" s="823"/>
    </row>
    <row r="272" spans="1:81" s="58" customFormat="1" ht="40.200000000000003" customHeight="1" thickBot="1" x14ac:dyDescent="0.35">
      <c r="A272" s="34"/>
      <c r="B272" s="982"/>
      <c r="C272" s="869"/>
      <c r="D272" s="873"/>
      <c r="E272" s="853"/>
      <c r="F272" s="853"/>
      <c r="G272" s="853"/>
      <c r="H272" s="853"/>
      <c r="I272" s="853"/>
      <c r="J272" s="814"/>
      <c r="K272" s="856"/>
      <c r="L272" s="859"/>
      <c r="M272" s="862"/>
      <c r="N272" s="838"/>
      <c r="O272" s="841"/>
      <c r="P272" s="865"/>
      <c r="Q272" s="874"/>
      <c r="R272" s="814"/>
      <c r="S272" s="493" t="s">
        <v>4801</v>
      </c>
      <c r="T272" s="409" t="s">
        <v>3822</v>
      </c>
      <c r="U272" s="236" t="s">
        <v>3827</v>
      </c>
      <c r="V272" s="236" t="s">
        <v>3831</v>
      </c>
      <c r="W272" s="494" t="s">
        <v>4794</v>
      </c>
      <c r="X272" s="466">
        <v>45033</v>
      </c>
      <c r="Y272" s="466" t="s">
        <v>4800</v>
      </c>
      <c r="Z272" s="260"/>
      <c r="AA272" s="260"/>
      <c r="AB272" s="814"/>
      <c r="AC272" s="829"/>
      <c r="AD272" s="46">
        <f t="shared" si="362"/>
        <v>0</v>
      </c>
      <c r="AE272" s="46">
        <f t="shared" si="362"/>
        <v>0</v>
      </c>
      <c r="AF272" s="46">
        <f t="shared" si="344"/>
        <v>0</v>
      </c>
      <c r="AG272" s="46">
        <f t="shared" si="344"/>
        <v>0</v>
      </c>
      <c r="AH272" s="46">
        <f t="shared" si="344"/>
        <v>0</v>
      </c>
      <c r="AI272" s="46">
        <f t="shared" si="344"/>
        <v>0</v>
      </c>
      <c r="AJ272" s="46">
        <f t="shared" si="344"/>
        <v>0</v>
      </c>
      <c r="AK272" s="814"/>
      <c r="AL272" s="832"/>
      <c r="AM272" s="46">
        <f t="shared" si="351"/>
        <v>0</v>
      </c>
      <c r="AN272" s="49"/>
      <c r="AO272" s="49"/>
      <c r="AP272" s="49"/>
      <c r="AQ272" s="49"/>
      <c r="AR272" s="49"/>
      <c r="AS272" s="49"/>
      <c r="AT272" s="814"/>
      <c r="AU272" s="835"/>
      <c r="AV272" s="46">
        <f t="shared" si="363"/>
        <v>0</v>
      </c>
      <c r="AW272" s="49"/>
      <c r="AX272" s="49"/>
      <c r="AY272" s="49"/>
      <c r="AZ272" s="49"/>
      <c r="BA272" s="49"/>
      <c r="BB272" s="49"/>
      <c r="BC272" s="814"/>
      <c r="BD272" s="811"/>
      <c r="BE272" s="46">
        <f t="shared" si="353"/>
        <v>0</v>
      </c>
      <c r="BF272" s="49"/>
      <c r="BG272" s="49"/>
      <c r="BH272" s="49"/>
      <c r="BI272" s="49"/>
      <c r="BJ272" s="49"/>
      <c r="BK272" s="49"/>
      <c r="BL272" s="814"/>
      <c r="BM272" s="817"/>
      <c r="BN272" s="46">
        <f t="shared" si="354"/>
        <v>0</v>
      </c>
      <c r="BO272" s="49"/>
      <c r="BP272" s="49"/>
      <c r="BQ272" s="49"/>
      <c r="BR272" s="49"/>
      <c r="BS272" s="49"/>
      <c r="BT272" s="49"/>
      <c r="BU272" s="824"/>
      <c r="BV272" s="825"/>
      <c r="BW272" s="825"/>
      <c r="BX272" s="825"/>
      <c r="BY272" s="825"/>
      <c r="BZ272" s="825"/>
      <c r="CA272" s="825"/>
      <c r="CB272" s="825"/>
      <c r="CC272" s="826"/>
    </row>
    <row r="273" spans="1:81" s="58" customFormat="1" ht="40.200000000000003" customHeight="1" thickTop="1" x14ac:dyDescent="0.3">
      <c r="A273" s="34"/>
      <c r="B273" s="982"/>
      <c r="C273" s="869"/>
      <c r="D273" s="872">
        <v>2201</v>
      </c>
      <c r="E273" s="852" t="s">
        <v>3922</v>
      </c>
      <c r="F273" s="852">
        <v>22010071</v>
      </c>
      <c r="G273" s="852" t="s">
        <v>4403</v>
      </c>
      <c r="H273" s="852" t="s">
        <v>4532</v>
      </c>
      <c r="I273" s="852">
        <v>2022004540031</v>
      </c>
      <c r="J273" s="813">
        <v>51</v>
      </c>
      <c r="K273" s="855" t="str">
        <f>+[2]Metas!K57</f>
        <v>% de los establecimientos educativos con escuelas de padres fortalecidas mediante el acompañamiento de la Secretaría de Educación</v>
      </c>
      <c r="L273" s="858">
        <v>7</v>
      </c>
      <c r="M273" s="861">
        <v>7</v>
      </c>
      <c r="N273" s="837"/>
      <c r="O273" s="840"/>
      <c r="P273" s="864">
        <v>7</v>
      </c>
      <c r="Q273" s="867"/>
      <c r="R273" s="813">
        <f t="shared" ref="R273" si="364">+$J273</f>
        <v>51</v>
      </c>
      <c r="S273" s="492" t="s">
        <v>4802</v>
      </c>
      <c r="T273" s="236" t="s">
        <v>3822</v>
      </c>
      <c r="U273" s="236" t="s">
        <v>3827</v>
      </c>
      <c r="V273" s="236" t="s">
        <v>3831</v>
      </c>
      <c r="W273" s="481" t="s">
        <v>4784</v>
      </c>
      <c r="X273" s="466">
        <v>44963</v>
      </c>
      <c r="Y273" s="466">
        <v>45276</v>
      </c>
      <c r="Z273" s="256"/>
      <c r="AA273" s="256"/>
      <c r="AB273" s="812">
        <f t="shared" si="356"/>
        <v>51</v>
      </c>
      <c r="AC273" s="827">
        <f t="shared" ref="AC273" si="365">+L273</f>
        <v>7</v>
      </c>
      <c r="AD273" s="44">
        <f>AM273+AV273+BE273+BN273</f>
        <v>50</v>
      </c>
      <c r="AE273" s="44">
        <f t="shared" ref="AE273:AJ273" si="366">AN273+AW273+BF273+BO273</f>
        <v>50</v>
      </c>
      <c r="AF273" s="44">
        <f t="shared" si="366"/>
        <v>0</v>
      </c>
      <c r="AG273" s="44">
        <f t="shared" si="366"/>
        <v>0</v>
      </c>
      <c r="AH273" s="44">
        <f t="shared" si="366"/>
        <v>0</v>
      </c>
      <c r="AI273" s="44">
        <f t="shared" si="366"/>
        <v>0</v>
      </c>
      <c r="AJ273" s="44">
        <f t="shared" si="366"/>
        <v>0</v>
      </c>
      <c r="AK273" s="812">
        <f t="shared" si="358"/>
        <v>51</v>
      </c>
      <c r="AL273" s="830">
        <f>+N273</f>
        <v>0</v>
      </c>
      <c r="AM273" s="44"/>
      <c r="AN273" s="47"/>
      <c r="AO273" s="47"/>
      <c r="AP273" s="47"/>
      <c r="AQ273" s="47"/>
      <c r="AR273" s="47"/>
      <c r="AS273" s="47"/>
      <c r="AT273" s="812">
        <f t="shared" si="359"/>
        <v>51</v>
      </c>
      <c r="AU273" s="833">
        <f>+O273</f>
        <v>0</v>
      </c>
      <c r="AV273" s="44"/>
      <c r="AW273" s="47"/>
      <c r="AX273" s="47"/>
      <c r="AY273" s="47"/>
      <c r="AZ273" s="47"/>
      <c r="BA273" s="47"/>
      <c r="BB273" s="47"/>
      <c r="BC273" s="812">
        <f t="shared" si="360"/>
        <v>51</v>
      </c>
      <c r="BD273" s="809">
        <f>+P273</f>
        <v>7</v>
      </c>
      <c r="BE273" s="44">
        <v>50</v>
      </c>
      <c r="BF273" s="47">
        <v>50</v>
      </c>
      <c r="BG273" s="47"/>
      <c r="BH273" s="47"/>
      <c r="BI273" s="47"/>
      <c r="BJ273" s="47"/>
      <c r="BK273" s="47"/>
      <c r="BL273" s="812">
        <f t="shared" si="361"/>
        <v>51</v>
      </c>
      <c r="BM273" s="815">
        <f>+Q273</f>
        <v>0</v>
      </c>
      <c r="BN273" s="44"/>
      <c r="BO273" s="47"/>
      <c r="BP273" s="47"/>
      <c r="BQ273" s="47"/>
      <c r="BR273" s="47"/>
      <c r="BS273" s="47"/>
      <c r="BT273" s="47"/>
      <c r="BU273" s="818"/>
      <c r="BV273" s="819"/>
      <c r="BW273" s="819"/>
      <c r="BX273" s="819"/>
      <c r="BY273" s="819"/>
      <c r="BZ273" s="819"/>
      <c r="CA273" s="819"/>
      <c r="CB273" s="819"/>
      <c r="CC273" s="820"/>
    </row>
    <row r="274" spans="1:81" s="58" customFormat="1" ht="40.200000000000003" customHeight="1" x14ac:dyDescent="0.3">
      <c r="A274" s="34"/>
      <c r="B274" s="982"/>
      <c r="C274" s="869"/>
      <c r="D274" s="872"/>
      <c r="E274" s="852"/>
      <c r="F274" s="852"/>
      <c r="G274" s="852"/>
      <c r="H274" s="852"/>
      <c r="I274" s="852"/>
      <c r="J274" s="813"/>
      <c r="K274" s="855"/>
      <c r="L274" s="858"/>
      <c r="M274" s="861"/>
      <c r="N274" s="837"/>
      <c r="O274" s="840"/>
      <c r="P274" s="864"/>
      <c r="Q274" s="867"/>
      <c r="R274" s="813"/>
      <c r="S274" s="481" t="s">
        <v>4803</v>
      </c>
      <c r="T274" s="236" t="s">
        <v>3822</v>
      </c>
      <c r="U274" s="236" t="s">
        <v>3827</v>
      </c>
      <c r="V274" s="236" t="s">
        <v>3831</v>
      </c>
      <c r="W274" s="481" t="s">
        <v>4804</v>
      </c>
      <c r="X274" s="466">
        <v>44963</v>
      </c>
      <c r="Y274" s="466">
        <v>45169</v>
      </c>
      <c r="Z274" s="259"/>
      <c r="AA274" s="259"/>
      <c r="AB274" s="813"/>
      <c r="AC274" s="828"/>
      <c r="AD274" s="427"/>
      <c r="AE274" s="427"/>
      <c r="AF274" s="427"/>
      <c r="AG274" s="427"/>
      <c r="AH274" s="427"/>
      <c r="AI274" s="427"/>
      <c r="AJ274" s="427"/>
      <c r="AK274" s="813"/>
      <c r="AL274" s="831"/>
      <c r="AM274" s="427"/>
      <c r="AN274" s="428"/>
      <c r="AO274" s="428"/>
      <c r="AP274" s="428"/>
      <c r="AQ274" s="428"/>
      <c r="AR274" s="428"/>
      <c r="AS274" s="428"/>
      <c r="AT274" s="813"/>
      <c r="AU274" s="834"/>
      <c r="AV274" s="427"/>
      <c r="AW274" s="428"/>
      <c r="AX274" s="428"/>
      <c r="AY274" s="428"/>
      <c r="AZ274" s="428"/>
      <c r="BA274" s="428"/>
      <c r="BB274" s="428"/>
      <c r="BC274" s="813"/>
      <c r="BD274" s="810"/>
      <c r="BE274" s="427"/>
      <c r="BF274" s="428"/>
      <c r="BG274" s="428"/>
      <c r="BH274" s="428"/>
      <c r="BI274" s="428"/>
      <c r="BJ274" s="428"/>
      <c r="BK274" s="428"/>
      <c r="BL274" s="813"/>
      <c r="BM274" s="816"/>
      <c r="BN274" s="427"/>
      <c r="BO274" s="428"/>
      <c r="BP274" s="428"/>
      <c r="BQ274" s="428"/>
      <c r="BR274" s="428"/>
      <c r="BS274" s="428"/>
      <c r="BT274" s="428"/>
      <c r="BU274" s="429"/>
      <c r="BV274" s="430"/>
      <c r="BW274" s="430"/>
      <c r="BX274" s="430"/>
      <c r="BY274" s="430"/>
      <c r="BZ274" s="430"/>
      <c r="CA274" s="430"/>
      <c r="CB274" s="430"/>
      <c r="CC274" s="431"/>
    </row>
    <row r="275" spans="1:81" s="58" customFormat="1" ht="40.200000000000003" customHeight="1" x14ac:dyDescent="0.3">
      <c r="A275" s="34"/>
      <c r="B275" s="982"/>
      <c r="C275" s="869"/>
      <c r="D275" s="872"/>
      <c r="E275" s="852"/>
      <c r="F275" s="852"/>
      <c r="G275" s="852"/>
      <c r="H275" s="852"/>
      <c r="I275" s="852"/>
      <c r="J275" s="813"/>
      <c r="K275" s="855"/>
      <c r="L275" s="858"/>
      <c r="M275" s="861"/>
      <c r="N275" s="837"/>
      <c r="O275" s="840"/>
      <c r="P275" s="864"/>
      <c r="Q275" s="867"/>
      <c r="R275" s="813"/>
      <c r="S275" s="481" t="s">
        <v>4768</v>
      </c>
      <c r="T275" s="236" t="s">
        <v>3822</v>
      </c>
      <c r="U275" s="236" t="s">
        <v>3827</v>
      </c>
      <c r="V275" s="236" t="s">
        <v>3831</v>
      </c>
      <c r="W275" s="481" t="s">
        <v>4787</v>
      </c>
      <c r="X275" s="466">
        <v>44963</v>
      </c>
      <c r="Y275" s="466">
        <v>45169</v>
      </c>
      <c r="Z275" s="259"/>
      <c r="AA275" s="259"/>
      <c r="AB275" s="813"/>
      <c r="AC275" s="828"/>
      <c r="AD275" s="427"/>
      <c r="AE275" s="427"/>
      <c r="AF275" s="427"/>
      <c r="AG275" s="427"/>
      <c r="AH275" s="427"/>
      <c r="AI275" s="427"/>
      <c r="AJ275" s="427"/>
      <c r="AK275" s="813"/>
      <c r="AL275" s="831"/>
      <c r="AM275" s="427"/>
      <c r="AN275" s="428"/>
      <c r="AO275" s="428"/>
      <c r="AP275" s="428"/>
      <c r="AQ275" s="428"/>
      <c r="AR275" s="428"/>
      <c r="AS275" s="428"/>
      <c r="AT275" s="813"/>
      <c r="AU275" s="834"/>
      <c r="AV275" s="427"/>
      <c r="AW275" s="428"/>
      <c r="AX275" s="428"/>
      <c r="AY275" s="428"/>
      <c r="AZ275" s="428"/>
      <c r="BA275" s="428"/>
      <c r="BB275" s="428"/>
      <c r="BC275" s="813"/>
      <c r="BD275" s="810"/>
      <c r="BE275" s="427"/>
      <c r="BF275" s="428"/>
      <c r="BG275" s="428"/>
      <c r="BH275" s="428"/>
      <c r="BI275" s="428"/>
      <c r="BJ275" s="428"/>
      <c r="BK275" s="428"/>
      <c r="BL275" s="813"/>
      <c r="BM275" s="816"/>
      <c r="BN275" s="427"/>
      <c r="BO275" s="428"/>
      <c r="BP275" s="428"/>
      <c r="BQ275" s="428"/>
      <c r="BR275" s="428"/>
      <c r="BS275" s="428"/>
      <c r="BT275" s="428"/>
      <c r="BU275" s="429"/>
      <c r="BV275" s="430"/>
      <c r="BW275" s="430"/>
      <c r="BX275" s="430"/>
      <c r="BY275" s="430"/>
      <c r="BZ275" s="430"/>
      <c r="CA275" s="430"/>
      <c r="CB275" s="430"/>
      <c r="CC275" s="431"/>
    </row>
    <row r="276" spans="1:81" s="58" customFormat="1" ht="40.200000000000003" customHeight="1" x14ac:dyDescent="0.3">
      <c r="A276" s="34"/>
      <c r="B276" s="982"/>
      <c r="C276" s="869"/>
      <c r="D276" s="872"/>
      <c r="E276" s="852"/>
      <c r="F276" s="852"/>
      <c r="G276" s="852"/>
      <c r="H276" s="852"/>
      <c r="I276" s="852"/>
      <c r="J276" s="813"/>
      <c r="K276" s="855"/>
      <c r="L276" s="858"/>
      <c r="M276" s="861"/>
      <c r="N276" s="837"/>
      <c r="O276" s="840"/>
      <c r="P276" s="864"/>
      <c r="Q276" s="867"/>
      <c r="R276" s="813"/>
      <c r="S276" s="481" t="s">
        <v>4805</v>
      </c>
      <c r="T276" s="236" t="s">
        <v>3822</v>
      </c>
      <c r="U276" s="236" t="s">
        <v>3827</v>
      </c>
      <c r="V276" s="236" t="s">
        <v>3831</v>
      </c>
      <c r="W276" s="481" t="s">
        <v>4771</v>
      </c>
      <c r="X276" s="466">
        <v>44963</v>
      </c>
      <c r="Y276" s="466">
        <v>45240</v>
      </c>
      <c r="Z276" s="31"/>
      <c r="AA276" s="31"/>
      <c r="AB276" s="813"/>
      <c r="AC276" s="828"/>
      <c r="AD276" s="51">
        <f t="shared" ref="AD276:AJ289" si="367">+AM276+AV276+BE276+BN276</f>
        <v>0</v>
      </c>
      <c r="AE276" s="51">
        <f t="shared" si="367"/>
        <v>0</v>
      </c>
      <c r="AF276" s="51">
        <f t="shared" si="367"/>
        <v>0</v>
      </c>
      <c r="AG276" s="51">
        <f t="shared" si="367"/>
        <v>0</v>
      </c>
      <c r="AH276" s="51">
        <f t="shared" si="367"/>
        <v>0</v>
      </c>
      <c r="AI276" s="51">
        <f t="shared" si="367"/>
        <v>0</v>
      </c>
      <c r="AJ276" s="51">
        <f t="shared" si="367"/>
        <v>0</v>
      </c>
      <c r="AK276" s="813"/>
      <c r="AL276" s="831"/>
      <c r="AM276" s="51">
        <f t="shared" si="351"/>
        <v>0</v>
      </c>
      <c r="AN276" s="257"/>
      <c r="AO276" s="257"/>
      <c r="AP276" s="257"/>
      <c r="AQ276" s="257"/>
      <c r="AR276" s="257"/>
      <c r="AS276" s="257"/>
      <c r="AT276" s="813"/>
      <c r="AU276" s="834"/>
      <c r="AV276" s="51">
        <f t="shared" si="363"/>
        <v>0</v>
      </c>
      <c r="AW276" s="257"/>
      <c r="AX276" s="257"/>
      <c r="AY276" s="257"/>
      <c r="AZ276" s="257"/>
      <c r="BA276" s="257"/>
      <c r="BB276" s="257"/>
      <c r="BC276" s="813"/>
      <c r="BD276" s="810"/>
      <c r="BE276" s="51">
        <f t="shared" si="353"/>
        <v>0</v>
      </c>
      <c r="BF276" s="257"/>
      <c r="BG276" s="257"/>
      <c r="BH276" s="257"/>
      <c r="BI276" s="257"/>
      <c r="BJ276" s="257"/>
      <c r="BK276" s="257"/>
      <c r="BL276" s="813"/>
      <c r="BM276" s="816"/>
      <c r="BN276" s="51">
        <f t="shared" si="354"/>
        <v>0</v>
      </c>
      <c r="BO276" s="257"/>
      <c r="BP276" s="257"/>
      <c r="BQ276" s="257"/>
      <c r="BR276" s="257"/>
      <c r="BS276" s="257"/>
      <c r="BT276" s="257"/>
      <c r="BU276" s="821"/>
      <c r="BV276" s="822"/>
      <c r="BW276" s="822"/>
      <c r="BX276" s="822"/>
      <c r="BY276" s="822"/>
      <c r="BZ276" s="822"/>
      <c r="CA276" s="822"/>
      <c r="CB276" s="822"/>
      <c r="CC276" s="823"/>
    </row>
    <row r="277" spans="1:81" s="58" customFormat="1" ht="40.200000000000003" customHeight="1" x14ac:dyDescent="0.3">
      <c r="A277" s="34"/>
      <c r="B277" s="982"/>
      <c r="C277" s="869"/>
      <c r="D277" s="872"/>
      <c r="E277" s="852"/>
      <c r="F277" s="852"/>
      <c r="G277" s="852"/>
      <c r="H277" s="852"/>
      <c r="I277" s="852"/>
      <c r="J277" s="813"/>
      <c r="K277" s="855"/>
      <c r="L277" s="858"/>
      <c r="M277" s="861"/>
      <c r="N277" s="837"/>
      <c r="O277" s="840"/>
      <c r="P277" s="864"/>
      <c r="Q277" s="867"/>
      <c r="R277" s="813"/>
      <c r="S277" s="481" t="s">
        <v>4806</v>
      </c>
      <c r="T277" s="236" t="s">
        <v>3822</v>
      </c>
      <c r="U277" s="236" t="s">
        <v>3827</v>
      </c>
      <c r="V277" s="236" t="s">
        <v>3831</v>
      </c>
      <c r="W277" s="481" t="s">
        <v>4807</v>
      </c>
      <c r="X277" s="466">
        <v>44963</v>
      </c>
      <c r="Y277" s="466">
        <v>45240</v>
      </c>
      <c r="Z277" s="31"/>
      <c r="AA277" s="31"/>
      <c r="AB277" s="813"/>
      <c r="AC277" s="828"/>
      <c r="AD277" s="51">
        <f t="shared" si="367"/>
        <v>0</v>
      </c>
      <c r="AE277" s="51">
        <f t="shared" si="367"/>
        <v>0</v>
      </c>
      <c r="AF277" s="51">
        <f t="shared" si="367"/>
        <v>0</v>
      </c>
      <c r="AG277" s="51">
        <f t="shared" si="367"/>
        <v>0</v>
      </c>
      <c r="AH277" s="51">
        <f t="shared" si="367"/>
        <v>0</v>
      </c>
      <c r="AI277" s="51">
        <f t="shared" si="367"/>
        <v>0</v>
      </c>
      <c r="AJ277" s="51">
        <f t="shared" si="367"/>
        <v>0</v>
      </c>
      <c r="AK277" s="813"/>
      <c r="AL277" s="831"/>
      <c r="AM277" s="51">
        <f t="shared" si="351"/>
        <v>0</v>
      </c>
      <c r="AN277" s="257"/>
      <c r="AO277" s="257"/>
      <c r="AP277" s="257"/>
      <c r="AQ277" s="257"/>
      <c r="AR277" s="257"/>
      <c r="AS277" s="257"/>
      <c r="AT277" s="813"/>
      <c r="AU277" s="834"/>
      <c r="AV277" s="51">
        <f t="shared" si="363"/>
        <v>0</v>
      </c>
      <c r="AW277" s="257"/>
      <c r="AX277" s="257"/>
      <c r="AY277" s="257"/>
      <c r="AZ277" s="257"/>
      <c r="BA277" s="257"/>
      <c r="BB277" s="257"/>
      <c r="BC277" s="813"/>
      <c r="BD277" s="810"/>
      <c r="BE277" s="51">
        <f t="shared" si="353"/>
        <v>0</v>
      </c>
      <c r="BF277" s="257"/>
      <c r="BG277" s="257"/>
      <c r="BH277" s="257"/>
      <c r="BI277" s="257"/>
      <c r="BJ277" s="257"/>
      <c r="BK277" s="257"/>
      <c r="BL277" s="813"/>
      <c r="BM277" s="816"/>
      <c r="BN277" s="51">
        <f t="shared" si="354"/>
        <v>0</v>
      </c>
      <c r="BO277" s="257"/>
      <c r="BP277" s="257"/>
      <c r="BQ277" s="257"/>
      <c r="BR277" s="257"/>
      <c r="BS277" s="257"/>
      <c r="BT277" s="257"/>
      <c r="BU277" s="821"/>
      <c r="BV277" s="822"/>
      <c r="BW277" s="822"/>
      <c r="BX277" s="822"/>
      <c r="BY277" s="822"/>
      <c r="BZ277" s="822"/>
      <c r="CA277" s="822"/>
      <c r="CB277" s="822"/>
      <c r="CC277" s="823"/>
    </row>
    <row r="278" spans="1:81" s="58" customFormat="1" ht="40.200000000000003" customHeight="1" thickBot="1" x14ac:dyDescent="0.35">
      <c r="A278" s="34"/>
      <c r="B278" s="982"/>
      <c r="C278" s="870"/>
      <c r="D278" s="872"/>
      <c r="E278" s="852"/>
      <c r="F278" s="852"/>
      <c r="G278" s="852"/>
      <c r="H278" s="852"/>
      <c r="I278" s="852"/>
      <c r="J278" s="813"/>
      <c r="K278" s="855"/>
      <c r="L278" s="859"/>
      <c r="M278" s="862"/>
      <c r="N278" s="838"/>
      <c r="O278" s="841"/>
      <c r="P278" s="865"/>
      <c r="Q278" s="874"/>
      <c r="R278" s="814"/>
      <c r="S278" s="484" t="s">
        <v>4672</v>
      </c>
      <c r="T278" s="237" t="s">
        <v>3822</v>
      </c>
      <c r="U278" s="237" t="s">
        <v>3827</v>
      </c>
      <c r="V278" s="237" t="s">
        <v>3831</v>
      </c>
      <c r="W278" s="484" t="s">
        <v>4632</v>
      </c>
      <c r="X278" s="491">
        <v>45264</v>
      </c>
      <c r="Y278" s="491">
        <v>45282</v>
      </c>
      <c r="Z278" s="260"/>
      <c r="AA278" s="260"/>
      <c r="AB278" s="814"/>
      <c r="AC278" s="829"/>
      <c r="AD278" s="46">
        <f t="shared" si="367"/>
        <v>0</v>
      </c>
      <c r="AE278" s="46">
        <f t="shared" si="367"/>
        <v>0</v>
      </c>
      <c r="AF278" s="46">
        <f t="shared" si="367"/>
        <v>0</v>
      </c>
      <c r="AG278" s="46">
        <f t="shared" si="367"/>
        <v>0</v>
      </c>
      <c r="AH278" s="46">
        <f t="shared" si="367"/>
        <v>0</v>
      </c>
      <c r="AI278" s="46">
        <f t="shared" si="367"/>
        <v>0</v>
      </c>
      <c r="AJ278" s="46">
        <f t="shared" si="367"/>
        <v>0</v>
      </c>
      <c r="AK278" s="814"/>
      <c r="AL278" s="832"/>
      <c r="AM278" s="46">
        <f t="shared" si="351"/>
        <v>0</v>
      </c>
      <c r="AN278" s="49"/>
      <c r="AO278" s="442"/>
      <c r="AP278" s="442"/>
      <c r="AQ278" s="442"/>
      <c r="AR278" s="442"/>
      <c r="AS278" s="442"/>
      <c r="AT278" s="813"/>
      <c r="AU278" s="834"/>
      <c r="AV278" s="441">
        <f t="shared" si="363"/>
        <v>0</v>
      </c>
      <c r="AW278" s="442"/>
      <c r="AX278" s="442"/>
      <c r="AY278" s="442"/>
      <c r="AZ278" s="442"/>
      <c r="BA278" s="442"/>
      <c r="BB278" s="442"/>
      <c r="BC278" s="813"/>
      <c r="BD278" s="810"/>
      <c r="BE278" s="441">
        <f t="shared" si="353"/>
        <v>0</v>
      </c>
      <c r="BF278" s="442"/>
      <c r="BG278" s="442"/>
      <c r="BH278" s="442"/>
      <c r="BI278" s="442"/>
      <c r="BJ278" s="442"/>
      <c r="BK278" s="442"/>
      <c r="BL278" s="813"/>
      <c r="BM278" s="816"/>
      <c r="BN278" s="441">
        <f t="shared" si="354"/>
        <v>0</v>
      </c>
      <c r="BO278" s="442"/>
      <c r="BP278" s="442"/>
      <c r="BQ278" s="442"/>
      <c r="BR278" s="442"/>
      <c r="BS278" s="442"/>
      <c r="BT278" s="442"/>
      <c r="BU278" s="966"/>
      <c r="BV278" s="967"/>
      <c r="BW278" s="967"/>
      <c r="BX278" s="967"/>
      <c r="BY278" s="967"/>
      <c r="BZ278" s="967"/>
      <c r="CA278" s="967"/>
      <c r="CB278" s="967"/>
      <c r="CC278" s="968"/>
    </row>
    <row r="279" spans="1:81" s="58" customFormat="1" ht="40.200000000000003" customHeight="1" thickTop="1" x14ac:dyDescent="0.3">
      <c r="A279" s="34"/>
      <c r="B279" s="982"/>
      <c r="C279" s="956" t="s">
        <v>92</v>
      </c>
      <c r="D279" s="958">
        <v>2201</v>
      </c>
      <c r="E279" s="921" t="s">
        <v>3922</v>
      </c>
      <c r="F279" s="921"/>
      <c r="G279" s="921"/>
      <c r="H279" s="921"/>
      <c r="I279" s="921"/>
      <c r="J279" s="925">
        <v>52</v>
      </c>
      <c r="K279" s="950" t="str">
        <f>+[2]Metas!K58</f>
        <v>% de establecimientos educativos con directivos docentes formados en Gestión escolar y liderazgo educativo</v>
      </c>
      <c r="L279" s="858">
        <v>100</v>
      </c>
      <c r="M279" s="861">
        <v>100</v>
      </c>
      <c r="N279" s="837"/>
      <c r="O279" s="840"/>
      <c r="P279" s="864"/>
      <c r="Q279" s="867">
        <v>100</v>
      </c>
      <c r="R279" s="813">
        <f t="shared" ref="R279" si="368">+$J279</f>
        <v>52</v>
      </c>
      <c r="S279" s="261" t="s">
        <v>4449</v>
      </c>
      <c r="T279" s="393" t="s">
        <v>3822</v>
      </c>
      <c r="U279" s="393" t="s">
        <v>3827</v>
      </c>
      <c r="V279" s="393" t="s">
        <v>3831</v>
      </c>
      <c r="W279" s="261" t="s">
        <v>4599</v>
      </c>
      <c r="X279" s="259">
        <v>44986</v>
      </c>
      <c r="Y279" s="259">
        <v>45016</v>
      </c>
      <c r="Z279" s="259"/>
      <c r="AA279" s="259"/>
      <c r="AB279" s="813">
        <f t="shared" si="356"/>
        <v>52</v>
      </c>
      <c r="AC279" s="828">
        <f t="shared" ref="AC279" si="369">+L279</f>
        <v>100</v>
      </c>
      <c r="AD279" s="427">
        <f>AM279+AV279+BE279+BN279</f>
        <v>25</v>
      </c>
      <c r="AE279" s="427">
        <f t="shared" ref="AE279:AJ279" si="370">AN279+AW279+BF279+BO279</f>
        <v>25</v>
      </c>
      <c r="AF279" s="427">
        <f t="shared" si="370"/>
        <v>0</v>
      </c>
      <c r="AG279" s="427">
        <f t="shared" si="370"/>
        <v>0</v>
      </c>
      <c r="AH279" s="427">
        <f t="shared" si="370"/>
        <v>0</v>
      </c>
      <c r="AI279" s="427">
        <f t="shared" si="370"/>
        <v>0</v>
      </c>
      <c r="AJ279" s="427">
        <f t="shared" si="370"/>
        <v>0</v>
      </c>
      <c r="AK279" s="813">
        <f t="shared" si="358"/>
        <v>52</v>
      </c>
      <c r="AL279" s="831">
        <f>+N279</f>
        <v>0</v>
      </c>
      <c r="AM279" s="427">
        <f t="shared" si="351"/>
        <v>0</v>
      </c>
      <c r="AN279" s="428"/>
      <c r="AO279" s="495"/>
      <c r="AP279" s="495"/>
      <c r="AQ279" s="495"/>
      <c r="AR279" s="495"/>
      <c r="AS279" s="495"/>
      <c r="AT279" s="925">
        <f t="shared" si="359"/>
        <v>52</v>
      </c>
      <c r="AU279" s="940">
        <f>+O279</f>
        <v>0</v>
      </c>
      <c r="AV279" s="496">
        <f t="shared" si="363"/>
        <v>0</v>
      </c>
      <c r="AW279" s="495"/>
      <c r="AX279" s="495"/>
      <c r="AY279" s="495"/>
      <c r="AZ279" s="495"/>
      <c r="BA279" s="495"/>
      <c r="BB279" s="495"/>
      <c r="BC279" s="925">
        <f t="shared" si="360"/>
        <v>52</v>
      </c>
      <c r="BD279" s="923">
        <f>+P279</f>
        <v>0</v>
      </c>
      <c r="BE279" s="496">
        <f t="shared" si="353"/>
        <v>0</v>
      </c>
      <c r="BF279" s="495"/>
      <c r="BG279" s="495"/>
      <c r="BH279" s="495"/>
      <c r="BI279" s="495"/>
      <c r="BJ279" s="495"/>
      <c r="BK279" s="495"/>
      <c r="BL279" s="925">
        <f t="shared" si="361"/>
        <v>52</v>
      </c>
      <c r="BM279" s="927">
        <f>+Q279</f>
        <v>100</v>
      </c>
      <c r="BN279" s="496">
        <v>25</v>
      </c>
      <c r="BO279" s="495">
        <v>25</v>
      </c>
      <c r="BP279" s="495"/>
      <c r="BQ279" s="495"/>
      <c r="BR279" s="495"/>
      <c r="BS279" s="495"/>
      <c r="BT279" s="495"/>
      <c r="BU279" s="929"/>
      <c r="BV279" s="930"/>
      <c r="BW279" s="930"/>
      <c r="BX279" s="930"/>
      <c r="BY279" s="930"/>
      <c r="BZ279" s="930"/>
      <c r="CA279" s="930"/>
      <c r="CB279" s="930"/>
      <c r="CC279" s="931"/>
    </row>
    <row r="280" spans="1:81" s="58" customFormat="1" ht="40.200000000000003" customHeight="1" x14ac:dyDescent="0.3">
      <c r="A280" s="34"/>
      <c r="B280" s="982"/>
      <c r="C280" s="957"/>
      <c r="D280" s="959"/>
      <c r="E280" s="852"/>
      <c r="F280" s="852"/>
      <c r="G280" s="852"/>
      <c r="H280" s="852"/>
      <c r="I280" s="852"/>
      <c r="J280" s="813"/>
      <c r="K280" s="855"/>
      <c r="L280" s="858"/>
      <c r="M280" s="861"/>
      <c r="N280" s="837"/>
      <c r="O280" s="840"/>
      <c r="P280" s="864"/>
      <c r="Q280" s="867"/>
      <c r="R280" s="813"/>
      <c r="S280" s="39" t="s">
        <v>4808</v>
      </c>
      <c r="T280" s="236" t="s">
        <v>3821</v>
      </c>
      <c r="U280" s="236" t="s">
        <v>3827</v>
      </c>
      <c r="V280" s="236" t="s">
        <v>3830</v>
      </c>
      <c r="W280" s="39" t="s">
        <v>4601</v>
      </c>
      <c r="X280" s="31">
        <v>44986</v>
      </c>
      <c r="Y280" s="31">
        <v>45254</v>
      </c>
      <c r="Z280" s="31"/>
      <c r="AA280" s="31"/>
      <c r="AB280" s="813"/>
      <c r="AC280" s="828"/>
      <c r="AD280" s="51">
        <f t="shared" si="367"/>
        <v>0</v>
      </c>
      <c r="AE280" s="51">
        <f t="shared" si="367"/>
        <v>0</v>
      </c>
      <c r="AF280" s="51">
        <f t="shared" si="367"/>
        <v>0</v>
      </c>
      <c r="AG280" s="51">
        <f t="shared" si="367"/>
        <v>0</v>
      </c>
      <c r="AH280" s="51">
        <f t="shared" si="367"/>
        <v>0</v>
      </c>
      <c r="AI280" s="51">
        <f t="shared" si="367"/>
        <v>0</v>
      </c>
      <c r="AJ280" s="51">
        <f t="shared" si="367"/>
        <v>0</v>
      </c>
      <c r="AK280" s="813"/>
      <c r="AL280" s="831"/>
      <c r="AM280" s="51">
        <f t="shared" si="351"/>
        <v>0</v>
      </c>
      <c r="AN280" s="257"/>
      <c r="AO280" s="257"/>
      <c r="AP280" s="257"/>
      <c r="AQ280" s="257"/>
      <c r="AR280" s="257"/>
      <c r="AS280" s="257"/>
      <c r="AT280" s="813"/>
      <c r="AU280" s="834"/>
      <c r="AV280" s="51">
        <f t="shared" si="363"/>
        <v>0</v>
      </c>
      <c r="AW280" s="257"/>
      <c r="AX280" s="257"/>
      <c r="AY280" s="257"/>
      <c r="AZ280" s="257"/>
      <c r="BA280" s="257"/>
      <c r="BB280" s="257"/>
      <c r="BC280" s="813"/>
      <c r="BD280" s="810"/>
      <c r="BE280" s="51">
        <f t="shared" si="353"/>
        <v>0</v>
      </c>
      <c r="BF280" s="257"/>
      <c r="BG280" s="257"/>
      <c r="BH280" s="257"/>
      <c r="BI280" s="257"/>
      <c r="BJ280" s="257"/>
      <c r="BK280" s="257"/>
      <c r="BL280" s="813"/>
      <c r="BM280" s="816"/>
      <c r="BN280" s="51">
        <f t="shared" si="354"/>
        <v>0</v>
      </c>
      <c r="BO280" s="257"/>
      <c r="BP280" s="257"/>
      <c r="BQ280" s="257"/>
      <c r="BR280" s="257"/>
      <c r="BS280" s="257"/>
      <c r="BT280" s="257"/>
      <c r="BU280" s="821"/>
      <c r="BV280" s="822"/>
      <c r="BW280" s="822"/>
      <c r="BX280" s="822"/>
      <c r="BY280" s="822"/>
      <c r="BZ280" s="822"/>
      <c r="CA280" s="822"/>
      <c r="CB280" s="822"/>
      <c r="CC280" s="932"/>
    </row>
    <row r="281" spans="1:81" s="58" customFormat="1" ht="40.200000000000003" customHeight="1" x14ac:dyDescent="0.3">
      <c r="A281" s="34"/>
      <c r="B281" s="982"/>
      <c r="C281" s="957"/>
      <c r="D281" s="959"/>
      <c r="E281" s="852"/>
      <c r="F281" s="852"/>
      <c r="G281" s="852"/>
      <c r="H281" s="852"/>
      <c r="I281" s="852"/>
      <c r="J281" s="813"/>
      <c r="K281" s="855"/>
      <c r="L281" s="858"/>
      <c r="M281" s="861"/>
      <c r="N281" s="837"/>
      <c r="O281" s="840"/>
      <c r="P281" s="864"/>
      <c r="Q281" s="867"/>
      <c r="R281" s="813"/>
      <c r="S281" s="448" t="s">
        <v>4455</v>
      </c>
      <c r="T281" s="236" t="s">
        <v>3822</v>
      </c>
      <c r="U281" s="236" t="s">
        <v>3827</v>
      </c>
      <c r="V281" s="236" t="s">
        <v>3831</v>
      </c>
      <c r="W281" s="448" t="s">
        <v>4630</v>
      </c>
      <c r="X281" s="31">
        <v>44986</v>
      </c>
      <c r="Y281" s="31">
        <v>45254</v>
      </c>
      <c r="Z281" s="31"/>
      <c r="AA281" s="31"/>
      <c r="AB281" s="813"/>
      <c r="AC281" s="828"/>
      <c r="AD281" s="51">
        <f t="shared" si="367"/>
        <v>0</v>
      </c>
      <c r="AE281" s="51">
        <f t="shared" si="367"/>
        <v>0</v>
      </c>
      <c r="AF281" s="51">
        <f t="shared" si="367"/>
        <v>0</v>
      </c>
      <c r="AG281" s="51">
        <f t="shared" si="367"/>
        <v>0</v>
      </c>
      <c r="AH281" s="51">
        <f t="shared" si="367"/>
        <v>0</v>
      </c>
      <c r="AI281" s="51">
        <f t="shared" si="367"/>
        <v>0</v>
      </c>
      <c r="AJ281" s="51">
        <f t="shared" si="367"/>
        <v>0</v>
      </c>
      <c r="AK281" s="813"/>
      <c r="AL281" s="831"/>
      <c r="AM281" s="51">
        <f t="shared" si="351"/>
        <v>0</v>
      </c>
      <c r="AN281" s="257"/>
      <c r="AO281" s="257"/>
      <c r="AP281" s="257"/>
      <c r="AQ281" s="257"/>
      <c r="AR281" s="257"/>
      <c r="AS281" s="257"/>
      <c r="AT281" s="813"/>
      <c r="AU281" s="834"/>
      <c r="AV281" s="51">
        <f t="shared" si="363"/>
        <v>0</v>
      </c>
      <c r="AW281" s="257"/>
      <c r="AX281" s="257"/>
      <c r="AY281" s="257"/>
      <c r="AZ281" s="257"/>
      <c r="BA281" s="257"/>
      <c r="BB281" s="257"/>
      <c r="BC281" s="813"/>
      <c r="BD281" s="810"/>
      <c r="BE281" s="51">
        <f t="shared" si="353"/>
        <v>0</v>
      </c>
      <c r="BF281" s="257"/>
      <c r="BG281" s="257"/>
      <c r="BH281" s="257"/>
      <c r="BI281" s="257"/>
      <c r="BJ281" s="257"/>
      <c r="BK281" s="257"/>
      <c r="BL281" s="813"/>
      <c r="BM281" s="816"/>
      <c r="BN281" s="51">
        <f t="shared" si="354"/>
        <v>0</v>
      </c>
      <c r="BO281" s="257"/>
      <c r="BP281" s="257"/>
      <c r="BQ281" s="257"/>
      <c r="BR281" s="257"/>
      <c r="BS281" s="257"/>
      <c r="BT281" s="257"/>
      <c r="BU281" s="821"/>
      <c r="BV281" s="822"/>
      <c r="BW281" s="822"/>
      <c r="BX281" s="822"/>
      <c r="BY281" s="822"/>
      <c r="BZ281" s="822"/>
      <c r="CA281" s="822"/>
      <c r="CB281" s="822"/>
      <c r="CC281" s="932"/>
    </row>
    <row r="282" spans="1:81" s="58" customFormat="1" ht="40.200000000000003" customHeight="1" thickBot="1" x14ac:dyDescent="0.35">
      <c r="A282" s="34"/>
      <c r="B282" s="982"/>
      <c r="C282" s="957"/>
      <c r="D282" s="960"/>
      <c r="E282" s="922"/>
      <c r="F282" s="922"/>
      <c r="G282" s="922"/>
      <c r="H282" s="922"/>
      <c r="I282" s="922"/>
      <c r="J282" s="926"/>
      <c r="K282" s="951"/>
      <c r="L282" s="953"/>
      <c r="M282" s="955"/>
      <c r="N282" s="943"/>
      <c r="O282" s="945"/>
      <c r="P282" s="947"/>
      <c r="Q282" s="949"/>
      <c r="R282" s="926"/>
      <c r="S282" s="232"/>
      <c r="T282" s="237"/>
      <c r="U282" s="237"/>
      <c r="V282" s="237"/>
      <c r="W282" s="232"/>
      <c r="X282" s="260"/>
      <c r="Y282" s="260"/>
      <c r="Z282" s="415"/>
      <c r="AA282" s="415"/>
      <c r="AB282" s="926"/>
      <c r="AC282" s="937"/>
      <c r="AD282" s="498">
        <f t="shared" si="367"/>
        <v>0</v>
      </c>
      <c r="AE282" s="498">
        <f t="shared" si="367"/>
        <v>0</v>
      </c>
      <c r="AF282" s="498">
        <f t="shared" si="367"/>
        <v>0</v>
      </c>
      <c r="AG282" s="498">
        <f t="shared" si="367"/>
        <v>0</v>
      </c>
      <c r="AH282" s="498">
        <f t="shared" si="367"/>
        <v>0</v>
      </c>
      <c r="AI282" s="498">
        <f t="shared" si="367"/>
        <v>0</v>
      </c>
      <c r="AJ282" s="498">
        <f t="shared" si="367"/>
        <v>0</v>
      </c>
      <c r="AK282" s="926"/>
      <c r="AL282" s="939"/>
      <c r="AM282" s="498">
        <f t="shared" si="351"/>
        <v>0</v>
      </c>
      <c r="AN282" s="499"/>
      <c r="AO282" s="499"/>
      <c r="AP282" s="499"/>
      <c r="AQ282" s="499"/>
      <c r="AR282" s="499"/>
      <c r="AS282" s="499"/>
      <c r="AT282" s="926"/>
      <c r="AU282" s="941"/>
      <c r="AV282" s="498">
        <f t="shared" si="363"/>
        <v>0</v>
      </c>
      <c r="AW282" s="499"/>
      <c r="AX282" s="499"/>
      <c r="AY282" s="499"/>
      <c r="AZ282" s="499"/>
      <c r="BA282" s="499"/>
      <c r="BB282" s="499"/>
      <c r="BC282" s="926"/>
      <c r="BD282" s="924"/>
      <c r="BE282" s="498">
        <f t="shared" si="353"/>
        <v>0</v>
      </c>
      <c r="BF282" s="499"/>
      <c r="BG282" s="499"/>
      <c r="BH282" s="499"/>
      <c r="BI282" s="499"/>
      <c r="BJ282" s="499"/>
      <c r="BK282" s="499"/>
      <c r="BL282" s="926"/>
      <c r="BM282" s="928"/>
      <c r="BN282" s="498">
        <f t="shared" si="354"/>
        <v>0</v>
      </c>
      <c r="BO282" s="499"/>
      <c r="BP282" s="499"/>
      <c r="BQ282" s="499"/>
      <c r="BR282" s="499"/>
      <c r="BS282" s="499"/>
      <c r="BT282" s="499"/>
      <c r="BU282" s="933"/>
      <c r="BV282" s="934"/>
      <c r="BW282" s="934"/>
      <c r="BX282" s="934"/>
      <c r="BY282" s="934"/>
      <c r="BZ282" s="934"/>
      <c r="CA282" s="934"/>
      <c r="CB282" s="934"/>
      <c r="CC282" s="935"/>
    </row>
    <row r="283" spans="1:81" s="58" customFormat="1" ht="40.200000000000003" customHeight="1" x14ac:dyDescent="0.3">
      <c r="A283" s="34"/>
      <c r="B283" s="982"/>
      <c r="C283" s="957"/>
      <c r="D283" s="961">
        <v>2201</v>
      </c>
      <c r="E283" s="964" t="s">
        <v>3922</v>
      </c>
      <c r="F283" s="921">
        <v>22010071</v>
      </c>
      <c r="G283" s="921" t="s">
        <v>4403</v>
      </c>
      <c r="H283" s="921" t="s">
        <v>4532</v>
      </c>
      <c r="I283" s="921">
        <v>2022004540031</v>
      </c>
      <c r="J283" s="925">
        <v>53</v>
      </c>
      <c r="K283" s="950" t="str">
        <f>+[2]Metas!K59</f>
        <v>% de los consejos directivos de los establecimientos educativos fortalecidos</v>
      </c>
      <c r="L283" s="952">
        <v>100</v>
      </c>
      <c r="M283" s="954">
        <f>SUM(N283:Q283)</f>
        <v>100</v>
      </c>
      <c r="N283" s="942"/>
      <c r="O283" s="944">
        <v>100</v>
      </c>
      <c r="P283" s="946"/>
      <c r="Q283" s="948"/>
      <c r="R283" s="925">
        <f t="shared" ref="R283" si="371">+$J283</f>
        <v>53</v>
      </c>
      <c r="S283" s="500" t="s">
        <v>4809</v>
      </c>
      <c r="T283" s="404" t="s">
        <v>3822</v>
      </c>
      <c r="U283" s="404" t="s">
        <v>3827</v>
      </c>
      <c r="V283" s="404" t="s">
        <v>3831</v>
      </c>
      <c r="W283" s="500" t="s">
        <v>4652</v>
      </c>
      <c r="X283" s="406">
        <v>44942</v>
      </c>
      <c r="Y283" s="406">
        <v>44972</v>
      </c>
      <c r="Z283" s="406"/>
      <c r="AA283" s="406"/>
      <c r="AB283" s="925">
        <f t="shared" ref="AB283" si="372">+$J283</f>
        <v>53</v>
      </c>
      <c r="AC283" s="936">
        <f t="shared" ref="AC283" si="373">+L283</f>
        <v>100</v>
      </c>
      <c r="AD283" s="496">
        <v>50</v>
      </c>
      <c r="AE283" s="496">
        <v>25</v>
      </c>
      <c r="AF283" s="496">
        <f t="shared" si="367"/>
        <v>0</v>
      </c>
      <c r="AG283" s="496">
        <f t="shared" si="367"/>
        <v>0</v>
      </c>
      <c r="AH283" s="496">
        <f t="shared" si="367"/>
        <v>0</v>
      </c>
      <c r="AI283" s="496">
        <f t="shared" si="367"/>
        <v>0</v>
      </c>
      <c r="AJ283" s="496">
        <v>25</v>
      </c>
      <c r="AK283" s="925">
        <f t="shared" ref="AK283" si="374">+$J283</f>
        <v>53</v>
      </c>
      <c r="AL283" s="938">
        <f>+N283</f>
        <v>0</v>
      </c>
      <c r="AM283" s="496">
        <f t="shared" si="351"/>
        <v>0</v>
      </c>
      <c r="AN283" s="495"/>
      <c r="AO283" s="495"/>
      <c r="AP283" s="495"/>
      <c r="AQ283" s="495"/>
      <c r="AR283" s="495"/>
      <c r="AS283" s="495"/>
      <c r="AT283" s="925">
        <f t="shared" ref="AT283" si="375">+$J283</f>
        <v>53</v>
      </c>
      <c r="AU283" s="940">
        <f>+O283</f>
        <v>100</v>
      </c>
      <c r="AV283" s="496">
        <v>50</v>
      </c>
      <c r="AW283" s="495">
        <v>25</v>
      </c>
      <c r="AX283" s="495"/>
      <c r="AY283" s="495"/>
      <c r="AZ283" s="495"/>
      <c r="BA283" s="495"/>
      <c r="BB283" s="495">
        <v>25</v>
      </c>
      <c r="BC283" s="925">
        <f t="shared" ref="BC283" si="376">+$J283</f>
        <v>53</v>
      </c>
      <c r="BD283" s="923">
        <f>+P283</f>
        <v>0</v>
      </c>
      <c r="BE283" s="496">
        <f t="shared" si="353"/>
        <v>0</v>
      </c>
      <c r="BF283" s="495"/>
      <c r="BG283" s="495"/>
      <c r="BH283" s="495"/>
      <c r="BI283" s="495"/>
      <c r="BJ283" s="495"/>
      <c r="BK283" s="495"/>
      <c r="BL283" s="925">
        <f t="shared" ref="BL283" si="377">+$J283</f>
        <v>53</v>
      </c>
      <c r="BM283" s="927">
        <f>+Q283</f>
        <v>0</v>
      </c>
      <c r="BN283" s="496">
        <f t="shared" si="354"/>
        <v>0</v>
      </c>
      <c r="BO283" s="495"/>
      <c r="BP283" s="495"/>
      <c r="BQ283" s="495"/>
      <c r="BR283" s="495"/>
      <c r="BS283" s="495"/>
      <c r="BT283" s="495"/>
      <c r="BU283" s="929"/>
      <c r="BV283" s="930"/>
      <c r="BW283" s="930"/>
      <c r="BX283" s="930"/>
      <c r="BY283" s="930"/>
      <c r="BZ283" s="930"/>
      <c r="CA283" s="930"/>
      <c r="CB283" s="930"/>
      <c r="CC283" s="931"/>
    </row>
    <row r="284" spans="1:81" s="58" customFormat="1" ht="40.200000000000003" customHeight="1" x14ac:dyDescent="0.3">
      <c r="A284" s="34"/>
      <c r="B284" s="982"/>
      <c r="C284" s="957"/>
      <c r="D284" s="962"/>
      <c r="E284" s="920"/>
      <c r="F284" s="852"/>
      <c r="G284" s="852"/>
      <c r="H284" s="852"/>
      <c r="I284" s="852"/>
      <c r="J284" s="813"/>
      <c r="K284" s="855"/>
      <c r="L284" s="858"/>
      <c r="M284" s="861"/>
      <c r="N284" s="837"/>
      <c r="O284" s="840"/>
      <c r="P284" s="864"/>
      <c r="Q284" s="867"/>
      <c r="R284" s="813"/>
      <c r="S284" s="501" t="s">
        <v>4810</v>
      </c>
      <c r="T284" s="236" t="s">
        <v>3822</v>
      </c>
      <c r="U284" s="236" t="s">
        <v>3827</v>
      </c>
      <c r="V284" s="236" t="s">
        <v>3831</v>
      </c>
      <c r="W284" s="501" t="s">
        <v>4811</v>
      </c>
      <c r="X284" s="31">
        <v>44973</v>
      </c>
      <c r="Y284" s="31">
        <v>44986</v>
      </c>
      <c r="Z284" s="31"/>
      <c r="AA284" s="31"/>
      <c r="AB284" s="813"/>
      <c r="AC284" s="828"/>
      <c r="AD284" s="51">
        <f t="shared" si="367"/>
        <v>0</v>
      </c>
      <c r="AE284" s="51">
        <f t="shared" si="367"/>
        <v>0</v>
      </c>
      <c r="AF284" s="51">
        <f t="shared" si="367"/>
        <v>0</v>
      </c>
      <c r="AG284" s="51">
        <f t="shared" si="367"/>
        <v>0</v>
      </c>
      <c r="AH284" s="51">
        <f t="shared" si="367"/>
        <v>0</v>
      </c>
      <c r="AI284" s="51">
        <f t="shared" si="367"/>
        <v>0</v>
      </c>
      <c r="AJ284" s="51">
        <f t="shared" si="367"/>
        <v>0</v>
      </c>
      <c r="AK284" s="813"/>
      <c r="AL284" s="831"/>
      <c r="AM284" s="51">
        <f t="shared" si="351"/>
        <v>0</v>
      </c>
      <c r="AN284" s="257"/>
      <c r="AO284" s="257"/>
      <c r="AP284" s="257"/>
      <c r="AQ284" s="257"/>
      <c r="AR284" s="257"/>
      <c r="AS284" s="257"/>
      <c r="AT284" s="813"/>
      <c r="AU284" s="834"/>
      <c r="AV284" s="51">
        <f t="shared" si="363"/>
        <v>0</v>
      </c>
      <c r="AW284" s="257"/>
      <c r="AX284" s="257"/>
      <c r="AY284" s="257"/>
      <c r="AZ284" s="257"/>
      <c r="BA284" s="257"/>
      <c r="BB284" s="257"/>
      <c r="BC284" s="813"/>
      <c r="BD284" s="810"/>
      <c r="BE284" s="51">
        <f t="shared" si="353"/>
        <v>0</v>
      </c>
      <c r="BF284" s="257"/>
      <c r="BG284" s="257"/>
      <c r="BH284" s="257"/>
      <c r="BI284" s="257"/>
      <c r="BJ284" s="257"/>
      <c r="BK284" s="257"/>
      <c r="BL284" s="813"/>
      <c r="BM284" s="816"/>
      <c r="BN284" s="51">
        <f t="shared" si="354"/>
        <v>0</v>
      </c>
      <c r="BO284" s="257"/>
      <c r="BP284" s="257"/>
      <c r="BQ284" s="257"/>
      <c r="BR284" s="257"/>
      <c r="BS284" s="257"/>
      <c r="BT284" s="257"/>
      <c r="BU284" s="821"/>
      <c r="BV284" s="822"/>
      <c r="BW284" s="822"/>
      <c r="BX284" s="822"/>
      <c r="BY284" s="822"/>
      <c r="BZ284" s="822"/>
      <c r="CA284" s="822"/>
      <c r="CB284" s="822"/>
      <c r="CC284" s="932"/>
    </row>
    <row r="285" spans="1:81" s="58" customFormat="1" ht="40.200000000000003" customHeight="1" x14ac:dyDescent="0.3">
      <c r="A285" s="34"/>
      <c r="B285" s="982"/>
      <c r="C285" s="957"/>
      <c r="D285" s="962"/>
      <c r="E285" s="920"/>
      <c r="F285" s="852"/>
      <c r="G285" s="852"/>
      <c r="H285" s="852"/>
      <c r="I285" s="852"/>
      <c r="J285" s="813"/>
      <c r="K285" s="855"/>
      <c r="L285" s="858"/>
      <c r="M285" s="861"/>
      <c r="N285" s="837"/>
      <c r="O285" s="840"/>
      <c r="P285" s="864"/>
      <c r="Q285" s="867"/>
      <c r="R285" s="813"/>
      <c r="S285" s="501" t="s">
        <v>4812</v>
      </c>
      <c r="T285" s="236" t="s">
        <v>3822</v>
      </c>
      <c r="U285" s="236" t="s">
        <v>3827</v>
      </c>
      <c r="V285" s="236" t="s">
        <v>3831</v>
      </c>
      <c r="W285" s="501" t="s">
        <v>4813</v>
      </c>
      <c r="X285" s="31">
        <v>44998</v>
      </c>
      <c r="Y285" s="31">
        <v>45016</v>
      </c>
      <c r="Z285" s="31"/>
      <c r="AA285" s="31"/>
      <c r="AB285" s="813"/>
      <c r="AC285" s="828"/>
      <c r="AD285" s="51"/>
      <c r="AE285" s="51"/>
      <c r="AF285" s="51"/>
      <c r="AG285" s="51"/>
      <c r="AH285" s="51"/>
      <c r="AI285" s="51"/>
      <c r="AJ285" s="51"/>
      <c r="AK285" s="813"/>
      <c r="AL285" s="831"/>
      <c r="AM285" s="51"/>
      <c r="AN285" s="257"/>
      <c r="AO285" s="257"/>
      <c r="AP285" s="257"/>
      <c r="AQ285" s="257"/>
      <c r="AR285" s="257"/>
      <c r="AS285" s="257"/>
      <c r="AT285" s="813"/>
      <c r="AU285" s="834"/>
      <c r="AV285" s="51"/>
      <c r="AW285" s="257"/>
      <c r="AX285" s="257"/>
      <c r="AY285" s="257"/>
      <c r="AZ285" s="257"/>
      <c r="BA285" s="257"/>
      <c r="BB285" s="257"/>
      <c r="BC285" s="813"/>
      <c r="BD285" s="810"/>
      <c r="BE285" s="51"/>
      <c r="BF285" s="257"/>
      <c r="BG285" s="257"/>
      <c r="BH285" s="257"/>
      <c r="BI285" s="257"/>
      <c r="BJ285" s="257"/>
      <c r="BK285" s="257"/>
      <c r="BL285" s="813"/>
      <c r="BM285" s="816"/>
      <c r="BN285" s="51"/>
      <c r="BO285" s="257"/>
      <c r="BP285" s="257"/>
      <c r="BQ285" s="257"/>
      <c r="BR285" s="257"/>
      <c r="BS285" s="257"/>
      <c r="BT285" s="257"/>
      <c r="BU285" s="253"/>
      <c r="BV285" s="254"/>
      <c r="BW285" s="254"/>
      <c r="BX285" s="254"/>
      <c r="BY285" s="254"/>
      <c r="BZ285" s="254"/>
      <c r="CA285" s="254"/>
      <c r="CB285" s="254"/>
      <c r="CC285" s="497"/>
    </row>
    <row r="286" spans="1:81" s="58" customFormat="1" ht="40.200000000000003" customHeight="1" x14ac:dyDescent="0.3">
      <c r="A286" s="34"/>
      <c r="B286" s="982"/>
      <c r="C286" s="957"/>
      <c r="D286" s="962"/>
      <c r="E286" s="920"/>
      <c r="F286" s="852"/>
      <c r="G286" s="852"/>
      <c r="H286" s="852"/>
      <c r="I286" s="852"/>
      <c r="J286" s="813"/>
      <c r="K286" s="855"/>
      <c r="L286" s="858"/>
      <c r="M286" s="861"/>
      <c r="N286" s="837"/>
      <c r="O286" s="840"/>
      <c r="P286" s="864"/>
      <c r="Q286" s="867"/>
      <c r="R286" s="813"/>
      <c r="S286" s="501" t="s">
        <v>4814</v>
      </c>
      <c r="T286" s="236" t="s">
        <v>3822</v>
      </c>
      <c r="U286" s="236" t="s">
        <v>3827</v>
      </c>
      <c r="V286" s="236" t="s">
        <v>3831</v>
      </c>
      <c r="W286" s="501" t="s">
        <v>4815</v>
      </c>
      <c r="X286" s="31">
        <v>45026</v>
      </c>
      <c r="Y286" s="31">
        <v>45030</v>
      </c>
      <c r="Z286" s="31"/>
      <c r="AA286" s="31"/>
      <c r="AB286" s="813"/>
      <c r="AC286" s="828"/>
      <c r="AD286" s="51">
        <f t="shared" si="367"/>
        <v>0</v>
      </c>
      <c r="AE286" s="51">
        <f t="shared" si="367"/>
        <v>0</v>
      </c>
      <c r="AF286" s="51">
        <f t="shared" si="367"/>
        <v>0</v>
      </c>
      <c r="AG286" s="51">
        <f t="shared" si="367"/>
        <v>0</v>
      </c>
      <c r="AH286" s="51">
        <f t="shared" si="367"/>
        <v>0</v>
      </c>
      <c r="AI286" s="51">
        <f t="shared" si="367"/>
        <v>0</v>
      </c>
      <c r="AJ286" s="51">
        <f t="shared" si="367"/>
        <v>0</v>
      </c>
      <c r="AK286" s="813"/>
      <c r="AL286" s="831"/>
      <c r="AM286" s="51">
        <f t="shared" si="351"/>
        <v>0</v>
      </c>
      <c r="AN286" s="257"/>
      <c r="AO286" s="257"/>
      <c r="AP286" s="257"/>
      <c r="AQ286" s="257"/>
      <c r="AR286" s="257"/>
      <c r="AS286" s="257"/>
      <c r="AT286" s="813"/>
      <c r="AU286" s="834"/>
      <c r="AV286" s="51">
        <f t="shared" si="363"/>
        <v>0</v>
      </c>
      <c r="AW286" s="257"/>
      <c r="AX286" s="257"/>
      <c r="AY286" s="257"/>
      <c r="AZ286" s="257"/>
      <c r="BA286" s="257"/>
      <c r="BB286" s="257"/>
      <c r="BC286" s="813"/>
      <c r="BD286" s="810"/>
      <c r="BE286" s="51">
        <f t="shared" si="353"/>
        <v>0</v>
      </c>
      <c r="BF286" s="257"/>
      <c r="BG286" s="257"/>
      <c r="BH286" s="257"/>
      <c r="BI286" s="257"/>
      <c r="BJ286" s="257"/>
      <c r="BK286" s="257"/>
      <c r="BL286" s="813"/>
      <c r="BM286" s="816"/>
      <c r="BN286" s="51">
        <f t="shared" si="354"/>
        <v>0</v>
      </c>
      <c r="BO286" s="257"/>
      <c r="BP286" s="257"/>
      <c r="BQ286" s="257"/>
      <c r="BR286" s="257"/>
      <c r="BS286" s="257"/>
      <c r="BT286" s="257"/>
      <c r="BU286" s="821"/>
      <c r="BV286" s="822"/>
      <c r="BW286" s="822"/>
      <c r="BX286" s="822"/>
      <c r="BY286" s="822"/>
      <c r="BZ286" s="822"/>
      <c r="CA286" s="822"/>
      <c r="CB286" s="822"/>
      <c r="CC286" s="932"/>
    </row>
    <row r="287" spans="1:81" s="58" customFormat="1" ht="40.200000000000003" customHeight="1" thickBot="1" x14ac:dyDescent="0.35">
      <c r="A287" s="34"/>
      <c r="B287" s="982"/>
      <c r="C287" s="957"/>
      <c r="D287" s="963"/>
      <c r="E287" s="965"/>
      <c r="F287" s="922"/>
      <c r="G287" s="922"/>
      <c r="H287" s="922"/>
      <c r="I287" s="922"/>
      <c r="J287" s="926"/>
      <c r="K287" s="951"/>
      <c r="L287" s="953"/>
      <c r="M287" s="955"/>
      <c r="N287" s="943"/>
      <c r="O287" s="945"/>
      <c r="P287" s="947"/>
      <c r="Q287" s="949"/>
      <c r="R287" s="926"/>
      <c r="S287" s="502" t="s">
        <v>4816</v>
      </c>
      <c r="T287" s="236" t="s">
        <v>3822</v>
      </c>
      <c r="U287" s="236" t="s">
        <v>3827</v>
      </c>
      <c r="V287" s="236" t="s">
        <v>3831</v>
      </c>
      <c r="W287" s="502" t="s">
        <v>4817</v>
      </c>
      <c r="X287" s="415">
        <v>45033</v>
      </c>
      <c r="Y287" s="415">
        <v>45077</v>
      </c>
      <c r="Z287" s="415"/>
      <c r="AA287" s="415"/>
      <c r="AB287" s="926"/>
      <c r="AC287" s="937"/>
      <c r="AD287" s="498">
        <f t="shared" si="367"/>
        <v>0</v>
      </c>
      <c r="AE287" s="498">
        <f t="shared" si="367"/>
        <v>0</v>
      </c>
      <c r="AF287" s="498">
        <f t="shared" si="367"/>
        <v>0</v>
      </c>
      <c r="AG287" s="498">
        <f t="shared" si="367"/>
        <v>0</v>
      </c>
      <c r="AH287" s="498">
        <f t="shared" si="367"/>
        <v>0</v>
      </c>
      <c r="AI287" s="498">
        <f t="shared" si="367"/>
        <v>0</v>
      </c>
      <c r="AJ287" s="498">
        <f t="shared" si="367"/>
        <v>0</v>
      </c>
      <c r="AK287" s="926"/>
      <c r="AL287" s="939"/>
      <c r="AM287" s="498">
        <f t="shared" si="351"/>
        <v>0</v>
      </c>
      <c r="AN287" s="499"/>
      <c r="AO287" s="499"/>
      <c r="AP287" s="499"/>
      <c r="AQ287" s="499"/>
      <c r="AR287" s="499"/>
      <c r="AS287" s="499"/>
      <c r="AT287" s="926"/>
      <c r="AU287" s="941"/>
      <c r="AV287" s="498">
        <f t="shared" si="363"/>
        <v>0</v>
      </c>
      <c r="AW287" s="499"/>
      <c r="AX287" s="499"/>
      <c r="AY287" s="499"/>
      <c r="AZ287" s="499"/>
      <c r="BA287" s="499"/>
      <c r="BB287" s="499"/>
      <c r="BC287" s="926"/>
      <c r="BD287" s="924"/>
      <c r="BE287" s="498">
        <f t="shared" si="353"/>
        <v>0</v>
      </c>
      <c r="BF287" s="499"/>
      <c r="BG287" s="499"/>
      <c r="BH287" s="499"/>
      <c r="BI287" s="499"/>
      <c r="BJ287" s="499"/>
      <c r="BK287" s="499"/>
      <c r="BL287" s="926"/>
      <c r="BM287" s="928"/>
      <c r="BN287" s="498">
        <f t="shared" si="354"/>
        <v>0</v>
      </c>
      <c r="BO287" s="499"/>
      <c r="BP287" s="499"/>
      <c r="BQ287" s="499"/>
      <c r="BR287" s="499"/>
      <c r="BS287" s="499"/>
      <c r="BT287" s="499"/>
      <c r="BU287" s="933"/>
      <c r="BV287" s="934"/>
      <c r="BW287" s="934"/>
      <c r="BX287" s="934"/>
      <c r="BY287" s="934"/>
      <c r="BZ287" s="934"/>
      <c r="CA287" s="934"/>
      <c r="CB287" s="934"/>
      <c r="CC287" s="935"/>
    </row>
    <row r="288" spans="1:81" s="58" customFormat="1" ht="40.200000000000003" customHeight="1" x14ac:dyDescent="0.3">
      <c r="A288" s="34"/>
      <c r="B288" s="982"/>
      <c r="C288" s="869"/>
      <c r="D288" s="919">
        <v>2201</v>
      </c>
      <c r="E288" s="920" t="s">
        <v>3922</v>
      </c>
      <c r="F288" s="921">
        <v>22010071</v>
      </c>
      <c r="G288" s="921" t="s">
        <v>4403</v>
      </c>
      <c r="H288" s="852" t="s">
        <v>4781</v>
      </c>
      <c r="I288" s="852">
        <v>2022004540031</v>
      </c>
      <c r="J288" s="813">
        <v>54</v>
      </c>
      <c r="K288" s="855" t="str">
        <f>+[2]Metas!K60</f>
        <v>Establecimientos educativos implementando el sistema de seguimiento a egresados</v>
      </c>
      <c r="L288" s="858">
        <v>117</v>
      </c>
      <c r="M288" s="861">
        <f>SUM(N288:Q288)</f>
        <v>117</v>
      </c>
      <c r="N288" s="837"/>
      <c r="O288" s="840"/>
      <c r="P288" s="864"/>
      <c r="Q288" s="867">
        <v>117</v>
      </c>
      <c r="R288" s="813">
        <f t="shared" ref="R288" si="378">+$J288</f>
        <v>54</v>
      </c>
      <c r="S288" s="503" t="s">
        <v>4818</v>
      </c>
      <c r="T288" s="393" t="s">
        <v>3822</v>
      </c>
      <c r="U288" s="393" t="s">
        <v>3827</v>
      </c>
      <c r="V288" s="393" t="s">
        <v>3831</v>
      </c>
      <c r="W288" s="503" t="s">
        <v>4815</v>
      </c>
      <c r="X288" s="259">
        <v>44578</v>
      </c>
      <c r="Y288" s="259">
        <v>44659</v>
      </c>
      <c r="Z288" s="259"/>
      <c r="AA288" s="259"/>
      <c r="AB288" s="915">
        <f t="shared" ref="AB288:AB316" si="379">+$J288</f>
        <v>54</v>
      </c>
      <c r="AC288" s="917">
        <f t="shared" ref="AC288" si="380">+L288</f>
        <v>117</v>
      </c>
      <c r="AD288" s="427">
        <v>28</v>
      </c>
      <c r="AE288" s="427">
        <v>28</v>
      </c>
      <c r="AF288" s="427">
        <f t="shared" si="367"/>
        <v>0</v>
      </c>
      <c r="AG288" s="427">
        <f t="shared" si="367"/>
        <v>0</v>
      </c>
      <c r="AH288" s="427">
        <f t="shared" si="367"/>
        <v>0</v>
      </c>
      <c r="AI288" s="427">
        <f t="shared" si="367"/>
        <v>0</v>
      </c>
      <c r="AJ288" s="427">
        <f t="shared" si="367"/>
        <v>0</v>
      </c>
      <c r="AK288" s="813">
        <f t="shared" ref="AK288:AK316" si="381">+$J288</f>
        <v>54</v>
      </c>
      <c r="AL288" s="831">
        <f>+N288</f>
        <v>0</v>
      </c>
      <c r="AM288" s="427">
        <f t="shared" si="351"/>
        <v>0</v>
      </c>
      <c r="AN288" s="428"/>
      <c r="AO288" s="428"/>
      <c r="AP288" s="428"/>
      <c r="AQ288" s="428"/>
      <c r="AR288" s="428"/>
      <c r="AS288" s="428"/>
      <c r="AT288" s="813">
        <f t="shared" ref="AT288:AT316" si="382">+$J288</f>
        <v>54</v>
      </c>
      <c r="AU288" s="834">
        <f>+O288</f>
        <v>0</v>
      </c>
      <c r="AV288" s="427">
        <f t="shared" si="363"/>
        <v>0</v>
      </c>
      <c r="AW288" s="428"/>
      <c r="AX288" s="428"/>
      <c r="AY288" s="428"/>
      <c r="AZ288" s="428"/>
      <c r="BA288" s="428"/>
      <c r="BB288" s="428"/>
      <c r="BC288" s="813">
        <f t="shared" ref="BC288:BC316" si="383">+$J288</f>
        <v>54</v>
      </c>
      <c r="BD288" s="810">
        <f>+P288</f>
        <v>0</v>
      </c>
      <c r="BE288" s="427">
        <f t="shared" si="353"/>
        <v>0</v>
      </c>
      <c r="BF288" s="428"/>
      <c r="BG288" s="428"/>
      <c r="BH288" s="428"/>
      <c r="BI288" s="428"/>
      <c r="BJ288" s="428"/>
      <c r="BK288" s="428"/>
      <c r="BL288" s="813">
        <f t="shared" ref="BL288:BL316" si="384">+$J288</f>
        <v>54</v>
      </c>
      <c r="BM288" s="816">
        <f>+Q288</f>
        <v>117</v>
      </c>
      <c r="BN288" s="427">
        <v>28</v>
      </c>
      <c r="BO288" s="428">
        <v>28</v>
      </c>
      <c r="BP288" s="428"/>
      <c r="BQ288" s="428"/>
      <c r="BR288" s="428"/>
      <c r="BS288" s="428"/>
      <c r="BT288" s="428"/>
      <c r="BU288" s="909"/>
      <c r="BV288" s="910"/>
      <c r="BW288" s="910"/>
      <c r="BX288" s="910"/>
      <c r="BY288" s="910"/>
      <c r="BZ288" s="910"/>
      <c r="CA288" s="910"/>
      <c r="CB288" s="910"/>
      <c r="CC288" s="911"/>
    </row>
    <row r="289" spans="1:81" s="58" customFormat="1" ht="40.200000000000003" customHeight="1" x14ac:dyDescent="0.3">
      <c r="A289" s="34"/>
      <c r="B289" s="982"/>
      <c r="C289" s="869"/>
      <c r="D289" s="919"/>
      <c r="E289" s="920"/>
      <c r="F289" s="852"/>
      <c r="G289" s="852"/>
      <c r="H289" s="852"/>
      <c r="I289" s="852"/>
      <c r="J289" s="813"/>
      <c r="K289" s="855"/>
      <c r="L289" s="858"/>
      <c r="M289" s="861"/>
      <c r="N289" s="837"/>
      <c r="O289" s="840"/>
      <c r="P289" s="864"/>
      <c r="Q289" s="867"/>
      <c r="R289" s="813"/>
      <c r="S289" s="501" t="s">
        <v>4819</v>
      </c>
      <c r="T289" s="236" t="s">
        <v>3822</v>
      </c>
      <c r="U289" s="236" t="s">
        <v>3827</v>
      </c>
      <c r="V289" s="236" t="s">
        <v>3831</v>
      </c>
      <c r="W289" s="501" t="s">
        <v>4671</v>
      </c>
      <c r="X289" s="31">
        <v>44986</v>
      </c>
      <c r="Y289" s="31">
        <v>45086</v>
      </c>
      <c r="Z289" s="31"/>
      <c r="AA289" s="31"/>
      <c r="AB289" s="916"/>
      <c r="AC289" s="918"/>
      <c r="AD289" s="51">
        <f t="shared" ref="AD289:AJ319" si="385">+AM289+AV289+BE289+BN289</f>
        <v>0</v>
      </c>
      <c r="AE289" s="51">
        <f t="shared" si="385"/>
        <v>0</v>
      </c>
      <c r="AF289" s="51">
        <f t="shared" si="367"/>
        <v>0</v>
      </c>
      <c r="AG289" s="51">
        <f t="shared" si="367"/>
        <v>0</v>
      </c>
      <c r="AH289" s="51">
        <f t="shared" si="367"/>
        <v>0</v>
      </c>
      <c r="AI289" s="51">
        <f t="shared" si="367"/>
        <v>0</v>
      </c>
      <c r="AJ289" s="51">
        <f t="shared" si="367"/>
        <v>0</v>
      </c>
      <c r="AK289" s="813"/>
      <c r="AL289" s="831"/>
      <c r="AM289" s="51">
        <f t="shared" si="351"/>
        <v>0</v>
      </c>
      <c r="AN289" s="257"/>
      <c r="AO289" s="257"/>
      <c r="AP289" s="257"/>
      <c r="AQ289" s="257"/>
      <c r="AR289" s="257"/>
      <c r="AS289" s="257"/>
      <c r="AT289" s="813"/>
      <c r="AU289" s="834"/>
      <c r="AV289" s="51">
        <f t="shared" si="363"/>
        <v>0</v>
      </c>
      <c r="AW289" s="257"/>
      <c r="AX289" s="257"/>
      <c r="AY289" s="257"/>
      <c r="AZ289" s="257"/>
      <c r="BA289" s="257"/>
      <c r="BB289" s="257"/>
      <c r="BC289" s="813"/>
      <c r="BD289" s="810"/>
      <c r="BE289" s="51">
        <f t="shared" si="353"/>
        <v>0</v>
      </c>
      <c r="BF289" s="257"/>
      <c r="BG289" s="257"/>
      <c r="BH289" s="257"/>
      <c r="BI289" s="257"/>
      <c r="BJ289" s="257"/>
      <c r="BK289" s="257"/>
      <c r="BL289" s="813"/>
      <c r="BM289" s="816"/>
      <c r="BN289" s="51">
        <f t="shared" ref="BN289:BN319" si="386">SUM(BO289:BT289)</f>
        <v>0</v>
      </c>
      <c r="BO289" s="257"/>
      <c r="BP289" s="257"/>
      <c r="BQ289" s="257"/>
      <c r="BR289" s="257"/>
      <c r="BS289" s="257"/>
      <c r="BT289" s="257"/>
      <c r="BU289" s="821"/>
      <c r="BV289" s="822"/>
      <c r="BW289" s="822"/>
      <c r="BX289" s="822"/>
      <c r="BY289" s="822"/>
      <c r="BZ289" s="822"/>
      <c r="CA289" s="822"/>
      <c r="CB289" s="822"/>
      <c r="CC289" s="823"/>
    </row>
    <row r="290" spans="1:81" s="58" customFormat="1" ht="40.200000000000003" customHeight="1" x14ac:dyDescent="0.3">
      <c r="A290" s="34"/>
      <c r="B290" s="982"/>
      <c r="C290" s="869"/>
      <c r="D290" s="919"/>
      <c r="E290" s="920"/>
      <c r="F290" s="852"/>
      <c r="G290" s="852"/>
      <c r="H290" s="852"/>
      <c r="I290" s="852"/>
      <c r="J290" s="813"/>
      <c r="K290" s="855"/>
      <c r="L290" s="858"/>
      <c r="M290" s="861"/>
      <c r="N290" s="837"/>
      <c r="O290" s="840"/>
      <c r="P290" s="864"/>
      <c r="Q290" s="867"/>
      <c r="R290" s="813"/>
      <c r="S290" s="501" t="s">
        <v>4820</v>
      </c>
      <c r="T290" s="236" t="s">
        <v>3822</v>
      </c>
      <c r="U290" s="236" t="s">
        <v>3827</v>
      </c>
      <c r="V290" s="236" t="s">
        <v>3831</v>
      </c>
      <c r="W290" s="501" t="s">
        <v>4821</v>
      </c>
      <c r="X290" s="31">
        <v>44986</v>
      </c>
      <c r="Y290" s="31">
        <v>45086</v>
      </c>
      <c r="Z290" s="31"/>
      <c r="AA290" s="31"/>
      <c r="AB290" s="916"/>
      <c r="AC290" s="918"/>
      <c r="AD290" s="51"/>
      <c r="AE290" s="51"/>
      <c r="AF290" s="51"/>
      <c r="AG290" s="51"/>
      <c r="AH290" s="51"/>
      <c r="AI290" s="51"/>
      <c r="AJ290" s="51"/>
      <c r="AK290" s="813"/>
      <c r="AL290" s="831"/>
      <c r="AM290" s="51"/>
      <c r="AN290" s="257"/>
      <c r="AO290" s="257"/>
      <c r="AP290" s="257"/>
      <c r="AQ290" s="257"/>
      <c r="AR290" s="257"/>
      <c r="AS290" s="257"/>
      <c r="AT290" s="813"/>
      <c r="AU290" s="834"/>
      <c r="AV290" s="51"/>
      <c r="AW290" s="257"/>
      <c r="AX290" s="257"/>
      <c r="AY290" s="257"/>
      <c r="AZ290" s="257"/>
      <c r="BA290" s="257"/>
      <c r="BB290" s="257"/>
      <c r="BC290" s="813"/>
      <c r="BD290" s="810"/>
      <c r="BE290" s="51"/>
      <c r="BF290" s="257"/>
      <c r="BG290" s="257"/>
      <c r="BH290" s="257"/>
      <c r="BI290" s="257"/>
      <c r="BJ290" s="257"/>
      <c r="BK290" s="257"/>
      <c r="BL290" s="813"/>
      <c r="BM290" s="816"/>
      <c r="BN290" s="51"/>
      <c r="BO290" s="257"/>
      <c r="BP290" s="257"/>
      <c r="BQ290" s="257"/>
      <c r="BR290" s="257"/>
      <c r="BS290" s="257"/>
      <c r="BT290" s="257"/>
      <c r="BU290" s="253"/>
      <c r="BV290" s="254"/>
      <c r="BW290" s="254"/>
      <c r="BX290" s="254"/>
      <c r="BY290" s="254"/>
      <c r="BZ290" s="254"/>
      <c r="CA290" s="254"/>
      <c r="CB290" s="254"/>
      <c r="CC290" s="255"/>
    </row>
    <row r="291" spans="1:81" s="58" customFormat="1" ht="40.200000000000003" customHeight="1" x14ac:dyDescent="0.3">
      <c r="A291" s="34"/>
      <c r="B291" s="982"/>
      <c r="C291" s="869"/>
      <c r="D291" s="919"/>
      <c r="E291" s="920"/>
      <c r="F291" s="852"/>
      <c r="G291" s="852"/>
      <c r="H291" s="852"/>
      <c r="I291" s="852"/>
      <c r="J291" s="813"/>
      <c r="K291" s="855"/>
      <c r="L291" s="858"/>
      <c r="M291" s="861"/>
      <c r="N291" s="837"/>
      <c r="O291" s="840"/>
      <c r="P291" s="864"/>
      <c r="Q291" s="867"/>
      <c r="R291" s="813"/>
      <c r="S291" s="501" t="s">
        <v>4822</v>
      </c>
      <c r="T291" s="236" t="s">
        <v>3822</v>
      </c>
      <c r="U291" s="236" t="s">
        <v>3827</v>
      </c>
      <c r="V291" s="236" t="s">
        <v>3831</v>
      </c>
      <c r="W291" s="501" t="s">
        <v>4823</v>
      </c>
      <c r="X291" s="31">
        <v>44725</v>
      </c>
      <c r="Y291" s="31">
        <v>45231</v>
      </c>
      <c r="Z291" s="31"/>
      <c r="AA291" s="31"/>
      <c r="AB291" s="916"/>
      <c r="AC291" s="918"/>
      <c r="AD291" s="51">
        <f t="shared" si="385"/>
        <v>0</v>
      </c>
      <c r="AE291" s="51">
        <f t="shared" si="385"/>
        <v>0</v>
      </c>
      <c r="AF291" s="51">
        <f t="shared" si="385"/>
        <v>0</v>
      </c>
      <c r="AG291" s="51">
        <f t="shared" si="385"/>
        <v>0</v>
      </c>
      <c r="AH291" s="51">
        <f t="shared" si="385"/>
        <v>0</v>
      </c>
      <c r="AI291" s="51">
        <f t="shared" si="385"/>
        <v>0</v>
      </c>
      <c r="AJ291" s="51">
        <f t="shared" si="385"/>
        <v>0</v>
      </c>
      <c r="AK291" s="813"/>
      <c r="AL291" s="831"/>
      <c r="AM291" s="51">
        <f t="shared" si="351"/>
        <v>0</v>
      </c>
      <c r="AN291" s="257"/>
      <c r="AO291" s="257"/>
      <c r="AP291" s="257"/>
      <c r="AQ291" s="257"/>
      <c r="AR291" s="257"/>
      <c r="AS291" s="257"/>
      <c r="AT291" s="813"/>
      <c r="AU291" s="834"/>
      <c r="AV291" s="51">
        <f t="shared" si="363"/>
        <v>0</v>
      </c>
      <c r="AW291" s="257"/>
      <c r="AX291" s="257"/>
      <c r="AY291" s="257"/>
      <c r="AZ291" s="257"/>
      <c r="BA291" s="257"/>
      <c r="BB291" s="257"/>
      <c r="BC291" s="813"/>
      <c r="BD291" s="810"/>
      <c r="BE291" s="51">
        <f t="shared" si="353"/>
        <v>0</v>
      </c>
      <c r="BF291" s="257"/>
      <c r="BG291" s="257"/>
      <c r="BH291" s="257"/>
      <c r="BI291" s="257"/>
      <c r="BJ291" s="257"/>
      <c r="BK291" s="257"/>
      <c r="BL291" s="813"/>
      <c r="BM291" s="816"/>
      <c r="BN291" s="51">
        <f t="shared" si="386"/>
        <v>0</v>
      </c>
      <c r="BO291" s="257"/>
      <c r="BP291" s="257"/>
      <c r="BQ291" s="257"/>
      <c r="BR291" s="257"/>
      <c r="BS291" s="257"/>
      <c r="BT291" s="257"/>
      <c r="BU291" s="821"/>
      <c r="BV291" s="822"/>
      <c r="BW291" s="822"/>
      <c r="BX291" s="822"/>
      <c r="BY291" s="822"/>
      <c r="BZ291" s="822"/>
      <c r="CA291" s="822"/>
      <c r="CB291" s="822"/>
      <c r="CC291" s="823"/>
    </row>
    <row r="292" spans="1:81" s="58" customFormat="1" ht="40.200000000000003" customHeight="1" thickBot="1" x14ac:dyDescent="0.35">
      <c r="A292" s="34"/>
      <c r="B292" s="982"/>
      <c r="C292" s="870"/>
      <c r="D292" s="919"/>
      <c r="E292" s="920"/>
      <c r="F292" s="922"/>
      <c r="G292" s="922"/>
      <c r="H292" s="853"/>
      <c r="I292" s="853"/>
      <c r="J292" s="814"/>
      <c r="K292" s="856"/>
      <c r="L292" s="859"/>
      <c r="M292" s="862"/>
      <c r="N292" s="838"/>
      <c r="O292" s="841"/>
      <c r="P292" s="865"/>
      <c r="Q292" s="874"/>
      <c r="R292" s="814"/>
      <c r="S292" s="504" t="s">
        <v>4824</v>
      </c>
      <c r="T292" s="236" t="s">
        <v>3822</v>
      </c>
      <c r="U292" s="236" t="s">
        <v>3827</v>
      </c>
      <c r="V292" s="236" t="s">
        <v>3831</v>
      </c>
      <c r="W292" s="501" t="s">
        <v>4825</v>
      </c>
      <c r="X292" s="31">
        <v>44867</v>
      </c>
      <c r="Y292" s="31">
        <v>45240</v>
      </c>
      <c r="Z292" s="31"/>
      <c r="AA292" s="31"/>
      <c r="AB292" s="916"/>
      <c r="AC292" s="918"/>
      <c r="AD292" s="46">
        <f t="shared" si="385"/>
        <v>0</v>
      </c>
      <c r="AE292" s="46">
        <f t="shared" si="385"/>
        <v>0</v>
      </c>
      <c r="AF292" s="46">
        <f t="shared" si="385"/>
        <v>0</v>
      </c>
      <c r="AG292" s="46">
        <f t="shared" si="385"/>
        <v>0</v>
      </c>
      <c r="AH292" s="46">
        <f t="shared" si="385"/>
        <v>0</v>
      </c>
      <c r="AI292" s="46">
        <f t="shared" si="385"/>
        <v>0</v>
      </c>
      <c r="AJ292" s="46">
        <f t="shared" si="385"/>
        <v>0</v>
      </c>
      <c r="AK292" s="814"/>
      <c r="AL292" s="832"/>
      <c r="AM292" s="46">
        <f t="shared" si="351"/>
        <v>0</v>
      </c>
      <c r="AN292" s="49"/>
      <c r="AO292" s="49"/>
      <c r="AP292" s="49"/>
      <c r="AQ292" s="49"/>
      <c r="AR292" s="49"/>
      <c r="AS292" s="49"/>
      <c r="AT292" s="814"/>
      <c r="AU292" s="835"/>
      <c r="AV292" s="46">
        <f t="shared" si="363"/>
        <v>0</v>
      </c>
      <c r="AW292" s="49"/>
      <c r="AX292" s="49"/>
      <c r="AY292" s="49"/>
      <c r="AZ292" s="49"/>
      <c r="BA292" s="49"/>
      <c r="BB292" s="49"/>
      <c r="BC292" s="814"/>
      <c r="BD292" s="811"/>
      <c r="BE292" s="46">
        <f t="shared" si="353"/>
        <v>0</v>
      </c>
      <c r="BF292" s="49"/>
      <c r="BG292" s="49"/>
      <c r="BH292" s="49"/>
      <c r="BI292" s="49"/>
      <c r="BJ292" s="49"/>
      <c r="BK292" s="49"/>
      <c r="BL292" s="814"/>
      <c r="BM292" s="817"/>
      <c r="BN292" s="46">
        <f t="shared" si="386"/>
        <v>0</v>
      </c>
      <c r="BO292" s="49"/>
      <c r="BP292" s="49"/>
      <c r="BQ292" s="49"/>
      <c r="BR292" s="49"/>
      <c r="BS292" s="49"/>
      <c r="BT292" s="49"/>
      <c r="BU292" s="824"/>
      <c r="BV292" s="825"/>
      <c r="BW292" s="825"/>
      <c r="BX292" s="825"/>
      <c r="BY292" s="825"/>
      <c r="BZ292" s="825"/>
      <c r="CA292" s="825"/>
      <c r="CB292" s="825"/>
      <c r="CC292" s="826"/>
    </row>
    <row r="293" spans="1:81" s="58" customFormat="1" ht="40.200000000000003" customHeight="1" thickTop="1" x14ac:dyDescent="0.3">
      <c r="A293" s="34"/>
      <c r="B293" s="982"/>
      <c r="C293" s="912" t="s">
        <v>97</v>
      </c>
      <c r="D293" s="871">
        <v>2201</v>
      </c>
      <c r="E293" s="851" t="s">
        <v>3922</v>
      </c>
      <c r="F293" s="851"/>
      <c r="G293" s="851"/>
      <c r="H293" s="851"/>
      <c r="I293" s="851"/>
      <c r="J293" s="812">
        <v>55</v>
      </c>
      <c r="K293" s="854" t="str">
        <f>+[2]Metas!K61</f>
        <v>Programa de jornada única implementado</v>
      </c>
      <c r="L293" s="857">
        <v>0.75</v>
      </c>
      <c r="M293" s="860">
        <f>SUM(N293:Q293)</f>
        <v>0.75</v>
      </c>
      <c r="N293" s="836">
        <v>0.75</v>
      </c>
      <c r="O293" s="839"/>
      <c r="P293" s="863"/>
      <c r="Q293" s="866">
        <v>0</v>
      </c>
      <c r="R293" s="812">
        <f t="shared" ref="R293" si="387">+$J293</f>
        <v>55</v>
      </c>
      <c r="S293" s="505" t="s">
        <v>4826</v>
      </c>
      <c r="T293" s="235" t="s">
        <v>3822</v>
      </c>
      <c r="U293" s="235" t="s">
        <v>3827</v>
      </c>
      <c r="V293" s="235" t="s">
        <v>3831</v>
      </c>
      <c r="W293" s="501" t="s">
        <v>4827</v>
      </c>
      <c r="X293" s="256">
        <v>44985</v>
      </c>
      <c r="Y293" s="256">
        <v>45000</v>
      </c>
      <c r="Z293" s="259"/>
      <c r="AA293" s="259"/>
      <c r="AB293" s="813">
        <f t="shared" si="379"/>
        <v>55</v>
      </c>
      <c r="AC293" s="828">
        <f t="shared" ref="AC293" si="388">+L293</f>
        <v>0.75</v>
      </c>
      <c r="AD293" s="44">
        <v>8000</v>
      </c>
      <c r="AE293" s="44">
        <v>0</v>
      </c>
      <c r="AF293" s="44">
        <v>8000</v>
      </c>
      <c r="AG293" s="44">
        <f t="shared" si="385"/>
        <v>0</v>
      </c>
      <c r="AH293" s="44">
        <f t="shared" si="385"/>
        <v>0</v>
      </c>
      <c r="AI293" s="44">
        <f t="shared" si="385"/>
        <v>0</v>
      </c>
      <c r="AJ293" s="44">
        <f t="shared" si="385"/>
        <v>0</v>
      </c>
      <c r="AK293" s="812">
        <f t="shared" si="381"/>
        <v>55</v>
      </c>
      <c r="AL293" s="830">
        <f>+N293</f>
        <v>0.75</v>
      </c>
      <c r="AM293" s="44">
        <f t="shared" si="351"/>
        <v>8000</v>
      </c>
      <c r="AN293" s="47"/>
      <c r="AO293" s="47">
        <v>8000</v>
      </c>
      <c r="AP293" s="47"/>
      <c r="AQ293" s="47"/>
      <c r="AR293" s="47"/>
      <c r="AS293" s="47"/>
      <c r="AT293" s="812">
        <f t="shared" si="382"/>
        <v>55</v>
      </c>
      <c r="AU293" s="833">
        <f>+O293</f>
        <v>0</v>
      </c>
      <c r="AV293" s="44">
        <f t="shared" si="363"/>
        <v>0</v>
      </c>
      <c r="AW293" s="47"/>
      <c r="AX293" s="47"/>
      <c r="AY293" s="47"/>
      <c r="AZ293" s="47"/>
      <c r="BA293" s="47"/>
      <c r="BB293" s="47"/>
      <c r="BC293" s="812">
        <f t="shared" si="383"/>
        <v>55</v>
      </c>
      <c r="BD293" s="809">
        <f>+P293</f>
        <v>0</v>
      </c>
      <c r="BE293" s="44">
        <f t="shared" si="353"/>
        <v>0</v>
      </c>
      <c r="BF293" s="47"/>
      <c r="BG293" s="47"/>
      <c r="BH293" s="47"/>
      <c r="BI293" s="47"/>
      <c r="BJ293" s="47"/>
      <c r="BK293" s="47"/>
      <c r="BL293" s="812">
        <f t="shared" si="384"/>
        <v>55</v>
      </c>
      <c r="BM293" s="815">
        <f>+Q293</f>
        <v>0</v>
      </c>
      <c r="BN293" s="44">
        <f t="shared" si="386"/>
        <v>0</v>
      </c>
      <c r="BO293" s="47"/>
      <c r="BP293" s="47"/>
      <c r="BQ293" s="47"/>
      <c r="BR293" s="47"/>
      <c r="BS293" s="47"/>
      <c r="BT293" s="47"/>
      <c r="BU293" s="818"/>
      <c r="BV293" s="819"/>
      <c r="BW293" s="819"/>
      <c r="BX293" s="819"/>
      <c r="BY293" s="819"/>
      <c r="BZ293" s="819"/>
      <c r="CA293" s="819"/>
      <c r="CB293" s="819"/>
      <c r="CC293" s="820"/>
    </row>
    <row r="294" spans="1:81" s="58" customFormat="1" ht="40.200000000000003" customHeight="1" x14ac:dyDescent="0.3">
      <c r="A294" s="34"/>
      <c r="B294" s="982"/>
      <c r="C294" s="913"/>
      <c r="D294" s="872"/>
      <c r="E294" s="852"/>
      <c r="F294" s="852"/>
      <c r="G294" s="852"/>
      <c r="H294" s="852"/>
      <c r="I294" s="852"/>
      <c r="J294" s="813"/>
      <c r="K294" s="855"/>
      <c r="L294" s="858"/>
      <c r="M294" s="861"/>
      <c r="N294" s="837"/>
      <c r="O294" s="840"/>
      <c r="P294" s="864"/>
      <c r="Q294" s="867"/>
      <c r="R294" s="813"/>
      <c r="S294" s="501" t="s">
        <v>4828</v>
      </c>
      <c r="T294" s="236" t="s">
        <v>3822</v>
      </c>
      <c r="U294" s="236" t="s">
        <v>3827</v>
      </c>
      <c r="V294" s="236" t="s">
        <v>3831</v>
      </c>
      <c r="W294" s="501" t="s">
        <v>4829</v>
      </c>
      <c r="X294" s="31">
        <v>44978</v>
      </c>
      <c r="Y294" s="31">
        <v>44985</v>
      </c>
      <c r="Z294" s="31"/>
      <c r="AA294" s="31"/>
      <c r="AB294" s="813"/>
      <c r="AC294" s="828"/>
      <c r="AD294" s="51">
        <f t="shared" si="385"/>
        <v>0</v>
      </c>
      <c r="AE294" s="51">
        <f t="shared" si="385"/>
        <v>0</v>
      </c>
      <c r="AF294" s="51">
        <f t="shared" si="385"/>
        <v>0</v>
      </c>
      <c r="AG294" s="51">
        <f t="shared" si="385"/>
        <v>0</v>
      </c>
      <c r="AH294" s="51">
        <f t="shared" si="385"/>
        <v>0</v>
      </c>
      <c r="AI294" s="51">
        <f t="shared" si="385"/>
        <v>0</v>
      </c>
      <c r="AJ294" s="51">
        <f t="shared" si="385"/>
        <v>0</v>
      </c>
      <c r="AK294" s="813"/>
      <c r="AL294" s="831"/>
      <c r="AM294" s="51">
        <f t="shared" si="351"/>
        <v>0</v>
      </c>
      <c r="AN294" s="257"/>
      <c r="AO294" s="257"/>
      <c r="AP294" s="257"/>
      <c r="AQ294" s="257"/>
      <c r="AR294" s="257"/>
      <c r="AS294" s="257"/>
      <c r="AT294" s="813"/>
      <c r="AU294" s="834"/>
      <c r="AV294" s="51">
        <f t="shared" si="363"/>
        <v>0</v>
      </c>
      <c r="AW294" s="257"/>
      <c r="AX294" s="257"/>
      <c r="AY294" s="257"/>
      <c r="AZ294" s="257"/>
      <c r="BA294" s="257"/>
      <c r="BB294" s="257"/>
      <c r="BC294" s="813"/>
      <c r="BD294" s="810"/>
      <c r="BE294" s="51">
        <f t="shared" si="353"/>
        <v>0</v>
      </c>
      <c r="BF294" s="257"/>
      <c r="BG294" s="257"/>
      <c r="BH294" s="257"/>
      <c r="BI294" s="257"/>
      <c r="BJ294" s="257"/>
      <c r="BK294" s="257"/>
      <c r="BL294" s="813"/>
      <c r="BM294" s="816"/>
      <c r="BN294" s="51">
        <f t="shared" si="386"/>
        <v>0</v>
      </c>
      <c r="BO294" s="257"/>
      <c r="BP294" s="257"/>
      <c r="BQ294" s="257"/>
      <c r="BR294" s="257"/>
      <c r="BS294" s="257"/>
      <c r="BT294" s="257"/>
      <c r="BU294" s="821"/>
      <c r="BV294" s="822"/>
      <c r="BW294" s="822"/>
      <c r="BX294" s="822"/>
      <c r="BY294" s="822"/>
      <c r="BZ294" s="822"/>
      <c r="CA294" s="822"/>
      <c r="CB294" s="822"/>
      <c r="CC294" s="823"/>
    </row>
    <row r="295" spans="1:81" s="58" customFormat="1" ht="40.200000000000003" customHeight="1" x14ac:dyDescent="0.3">
      <c r="A295" s="34"/>
      <c r="B295" s="982"/>
      <c r="C295" s="913"/>
      <c r="D295" s="872"/>
      <c r="E295" s="852"/>
      <c r="F295" s="852"/>
      <c r="G295" s="852"/>
      <c r="H295" s="852"/>
      <c r="I295" s="852"/>
      <c r="J295" s="813"/>
      <c r="K295" s="855"/>
      <c r="L295" s="858"/>
      <c r="M295" s="861"/>
      <c r="N295" s="837"/>
      <c r="O295" s="840"/>
      <c r="P295" s="864"/>
      <c r="Q295" s="867"/>
      <c r="R295" s="813"/>
      <c r="S295" s="501" t="s">
        <v>4830</v>
      </c>
      <c r="T295" s="236" t="s">
        <v>3822</v>
      </c>
      <c r="U295" s="236" t="s">
        <v>3827</v>
      </c>
      <c r="V295" s="236" t="s">
        <v>3831</v>
      </c>
      <c r="W295" s="501" t="s">
        <v>4831</v>
      </c>
      <c r="X295" s="31">
        <v>44986</v>
      </c>
      <c r="Y295" s="31">
        <v>45241</v>
      </c>
      <c r="Z295" s="31"/>
      <c r="AA295" s="31"/>
      <c r="AB295" s="813"/>
      <c r="AC295" s="828"/>
      <c r="AD295" s="51">
        <f t="shared" si="385"/>
        <v>0</v>
      </c>
      <c r="AE295" s="51">
        <f t="shared" si="385"/>
        <v>0</v>
      </c>
      <c r="AF295" s="51">
        <f t="shared" si="385"/>
        <v>0</v>
      </c>
      <c r="AG295" s="51">
        <f t="shared" si="385"/>
        <v>0</v>
      </c>
      <c r="AH295" s="51">
        <f t="shared" si="385"/>
        <v>0</v>
      </c>
      <c r="AI295" s="51">
        <f t="shared" si="385"/>
        <v>0</v>
      </c>
      <c r="AJ295" s="51">
        <f t="shared" si="385"/>
        <v>0</v>
      </c>
      <c r="AK295" s="813"/>
      <c r="AL295" s="831"/>
      <c r="AM295" s="51">
        <f t="shared" si="351"/>
        <v>0</v>
      </c>
      <c r="AN295" s="257"/>
      <c r="AO295" s="257"/>
      <c r="AP295" s="257"/>
      <c r="AQ295" s="257"/>
      <c r="AR295" s="257"/>
      <c r="AS295" s="257"/>
      <c r="AT295" s="813"/>
      <c r="AU295" s="834"/>
      <c r="AV295" s="51">
        <f t="shared" si="363"/>
        <v>0</v>
      </c>
      <c r="AW295" s="257"/>
      <c r="AX295" s="257"/>
      <c r="AY295" s="257"/>
      <c r="AZ295" s="257"/>
      <c r="BA295" s="257"/>
      <c r="BB295" s="257"/>
      <c r="BC295" s="813"/>
      <c r="BD295" s="810"/>
      <c r="BE295" s="51">
        <f t="shared" si="353"/>
        <v>0</v>
      </c>
      <c r="BF295" s="257"/>
      <c r="BG295" s="257"/>
      <c r="BH295" s="257"/>
      <c r="BI295" s="257"/>
      <c r="BJ295" s="257"/>
      <c r="BK295" s="257"/>
      <c r="BL295" s="813"/>
      <c r="BM295" s="816"/>
      <c r="BN295" s="51">
        <f t="shared" si="386"/>
        <v>0</v>
      </c>
      <c r="BO295" s="257"/>
      <c r="BP295" s="257"/>
      <c r="BQ295" s="257"/>
      <c r="BR295" s="257"/>
      <c r="BS295" s="257"/>
      <c r="BT295" s="257"/>
      <c r="BU295" s="821"/>
      <c r="BV295" s="822"/>
      <c r="BW295" s="822"/>
      <c r="BX295" s="822"/>
      <c r="BY295" s="822"/>
      <c r="BZ295" s="822"/>
      <c r="CA295" s="822"/>
      <c r="CB295" s="822"/>
      <c r="CC295" s="823"/>
    </row>
    <row r="296" spans="1:81" s="58" customFormat="1" ht="40.200000000000003" customHeight="1" thickBot="1" x14ac:dyDescent="0.35">
      <c r="A296" s="34"/>
      <c r="B296" s="982"/>
      <c r="C296" s="914"/>
      <c r="D296" s="873"/>
      <c r="E296" s="853"/>
      <c r="F296" s="853"/>
      <c r="G296" s="853"/>
      <c r="H296" s="853"/>
      <c r="I296" s="853"/>
      <c r="J296" s="814"/>
      <c r="K296" s="856"/>
      <c r="L296" s="859"/>
      <c r="M296" s="862"/>
      <c r="N296" s="838"/>
      <c r="O296" s="841"/>
      <c r="P296" s="865"/>
      <c r="Q296" s="874"/>
      <c r="R296" s="814"/>
      <c r="S296" s="232"/>
      <c r="T296" s="237"/>
      <c r="U296" s="237"/>
      <c r="V296" s="237"/>
      <c r="W296" s="448"/>
      <c r="X296" s="440"/>
      <c r="Y296" s="440"/>
      <c r="Z296" s="260"/>
      <c r="AA296" s="260"/>
      <c r="AB296" s="814"/>
      <c r="AC296" s="829"/>
      <c r="AD296" s="46">
        <f t="shared" si="385"/>
        <v>0</v>
      </c>
      <c r="AE296" s="46">
        <f t="shared" si="385"/>
        <v>0</v>
      </c>
      <c r="AF296" s="46">
        <f t="shared" si="385"/>
        <v>0</v>
      </c>
      <c r="AG296" s="46">
        <f t="shared" si="385"/>
        <v>0</v>
      </c>
      <c r="AH296" s="46">
        <f t="shared" si="385"/>
        <v>0</v>
      </c>
      <c r="AI296" s="46">
        <f t="shared" si="385"/>
        <v>0</v>
      </c>
      <c r="AJ296" s="46">
        <f t="shared" si="385"/>
        <v>0</v>
      </c>
      <c r="AK296" s="814"/>
      <c r="AL296" s="832"/>
      <c r="AM296" s="46">
        <f t="shared" si="351"/>
        <v>0</v>
      </c>
      <c r="AN296" s="49"/>
      <c r="AO296" s="49"/>
      <c r="AP296" s="49"/>
      <c r="AQ296" s="49"/>
      <c r="AR296" s="49"/>
      <c r="AS296" s="49"/>
      <c r="AT296" s="814"/>
      <c r="AU296" s="835"/>
      <c r="AV296" s="46">
        <f t="shared" si="363"/>
        <v>0</v>
      </c>
      <c r="AW296" s="49"/>
      <c r="AX296" s="49"/>
      <c r="AY296" s="49"/>
      <c r="AZ296" s="49"/>
      <c r="BA296" s="49"/>
      <c r="BB296" s="49"/>
      <c r="BC296" s="814"/>
      <c r="BD296" s="811"/>
      <c r="BE296" s="46">
        <f t="shared" si="353"/>
        <v>0</v>
      </c>
      <c r="BF296" s="49"/>
      <c r="BG296" s="49"/>
      <c r="BH296" s="49"/>
      <c r="BI296" s="49"/>
      <c r="BJ296" s="49"/>
      <c r="BK296" s="49"/>
      <c r="BL296" s="814"/>
      <c r="BM296" s="817"/>
      <c r="BN296" s="46">
        <f t="shared" si="386"/>
        <v>0</v>
      </c>
      <c r="BO296" s="49"/>
      <c r="BP296" s="49"/>
      <c r="BQ296" s="49"/>
      <c r="BR296" s="49"/>
      <c r="BS296" s="49"/>
      <c r="BT296" s="49"/>
      <c r="BU296" s="824"/>
      <c r="BV296" s="825"/>
      <c r="BW296" s="825"/>
      <c r="BX296" s="825"/>
      <c r="BY296" s="825"/>
      <c r="BZ296" s="825"/>
      <c r="CA296" s="825"/>
      <c r="CB296" s="825"/>
      <c r="CC296" s="826"/>
    </row>
    <row r="297" spans="1:81" s="58" customFormat="1" ht="40.200000000000003" customHeight="1" thickTop="1" x14ac:dyDescent="0.3">
      <c r="A297" s="34"/>
      <c r="B297" s="982"/>
      <c r="C297" s="868" t="s">
        <v>100</v>
      </c>
      <c r="D297" s="871">
        <v>2201</v>
      </c>
      <c r="E297" s="851" t="s">
        <v>3922</v>
      </c>
      <c r="F297" s="851"/>
      <c r="G297" s="851"/>
      <c r="H297" s="851"/>
      <c r="I297" s="851"/>
      <c r="J297" s="812">
        <v>56</v>
      </c>
      <c r="K297" s="854" t="str">
        <f>+[2]Metas!K62</f>
        <v>Establecimientos educativos acompañados en el fortalecimiento de los modelos educativos pertinentes a la educación rural</v>
      </c>
      <c r="L297" s="857">
        <v>25</v>
      </c>
      <c r="M297" s="860">
        <f>SUM(N297:Q297)</f>
        <v>25</v>
      </c>
      <c r="N297" s="836"/>
      <c r="O297" s="839"/>
      <c r="P297" s="863"/>
      <c r="Q297" s="866">
        <v>25</v>
      </c>
      <c r="R297" s="812">
        <f t="shared" ref="R297" si="389">+$J297</f>
        <v>56</v>
      </c>
      <c r="S297" s="505" t="s">
        <v>4832</v>
      </c>
      <c r="T297" s="235" t="s">
        <v>3822</v>
      </c>
      <c r="U297" s="235" t="s">
        <v>3827</v>
      </c>
      <c r="V297" s="235" t="s">
        <v>3831</v>
      </c>
      <c r="W297" s="501" t="s">
        <v>4833</v>
      </c>
      <c r="X297" s="31">
        <v>44593</v>
      </c>
      <c r="Y297" s="31">
        <v>44610</v>
      </c>
      <c r="Z297" s="256"/>
      <c r="AA297" s="256"/>
      <c r="AB297" s="812">
        <f t="shared" si="379"/>
        <v>56</v>
      </c>
      <c r="AC297" s="827">
        <f t="shared" ref="AC297" si="390">+L297</f>
        <v>25</v>
      </c>
      <c r="AD297" s="44">
        <v>25</v>
      </c>
      <c r="AE297" s="44">
        <v>25</v>
      </c>
      <c r="AF297" s="44">
        <f t="shared" si="385"/>
        <v>0</v>
      </c>
      <c r="AG297" s="44">
        <f t="shared" si="385"/>
        <v>0</v>
      </c>
      <c r="AH297" s="44">
        <f t="shared" si="385"/>
        <v>0</v>
      </c>
      <c r="AI297" s="44">
        <f t="shared" si="385"/>
        <v>0</v>
      </c>
      <c r="AJ297" s="44">
        <f t="shared" si="385"/>
        <v>0</v>
      </c>
      <c r="AK297" s="812">
        <f t="shared" si="381"/>
        <v>56</v>
      </c>
      <c r="AL297" s="830">
        <f>+N297</f>
        <v>0</v>
      </c>
      <c r="AM297" s="44">
        <f t="shared" si="351"/>
        <v>0</v>
      </c>
      <c r="AN297" s="47"/>
      <c r="AO297" s="47"/>
      <c r="AP297" s="47"/>
      <c r="AQ297" s="47"/>
      <c r="AR297" s="47"/>
      <c r="AS297" s="47"/>
      <c r="AT297" s="812">
        <f t="shared" si="382"/>
        <v>56</v>
      </c>
      <c r="AU297" s="833">
        <f>+O297</f>
        <v>0</v>
      </c>
      <c r="AV297" s="44">
        <f t="shared" si="363"/>
        <v>0</v>
      </c>
      <c r="AW297" s="47"/>
      <c r="AX297" s="47"/>
      <c r="AY297" s="47"/>
      <c r="AZ297" s="47"/>
      <c r="BA297" s="47"/>
      <c r="BB297" s="47"/>
      <c r="BC297" s="812">
        <f t="shared" si="383"/>
        <v>56</v>
      </c>
      <c r="BD297" s="809">
        <f>+P297</f>
        <v>0</v>
      </c>
      <c r="BE297" s="44">
        <f t="shared" si="353"/>
        <v>0</v>
      </c>
      <c r="BF297" s="47"/>
      <c r="BG297" s="47"/>
      <c r="BH297" s="47"/>
      <c r="BI297" s="47"/>
      <c r="BJ297" s="47"/>
      <c r="BK297" s="47"/>
      <c r="BL297" s="812">
        <f t="shared" si="384"/>
        <v>56</v>
      </c>
      <c r="BM297" s="815">
        <f>+Q297</f>
        <v>25</v>
      </c>
      <c r="BN297" s="44">
        <v>25</v>
      </c>
      <c r="BO297" s="47">
        <v>25</v>
      </c>
      <c r="BP297" s="47"/>
      <c r="BQ297" s="47"/>
      <c r="BR297" s="47"/>
      <c r="BS297" s="47"/>
      <c r="BT297" s="47"/>
      <c r="BU297" s="818"/>
      <c r="BV297" s="819"/>
      <c r="BW297" s="819"/>
      <c r="BX297" s="819"/>
      <c r="BY297" s="819"/>
      <c r="BZ297" s="819"/>
      <c r="CA297" s="819"/>
      <c r="CB297" s="819"/>
      <c r="CC297" s="820"/>
    </row>
    <row r="298" spans="1:81" s="58" customFormat="1" ht="40.200000000000003" customHeight="1" x14ac:dyDescent="0.3">
      <c r="A298" s="34"/>
      <c r="B298" s="982"/>
      <c r="C298" s="869"/>
      <c r="D298" s="872"/>
      <c r="E298" s="852"/>
      <c r="F298" s="852"/>
      <c r="G298" s="852"/>
      <c r="H298" s="852"/>
      <c r="I298" s="852"/>
      <c r="J298" s="813"/>
      <c r="K298" s="855"/>
      <c r="L298" s="858"/>
      <c r="M298" s="861"/>
      <c r="N298" s="837"/>
      <c r="O298" s="840"/>
      <c r="P298" s="864"/>
      <c r="Q298" s="867"/>
      <c r="R298" s="813"/>
      <c r="S298" s="501" t="s">
        <v>4834</v>
      </c>
      <c r="T298" s="236"/>
      <c r="U298" s="236"/>
      <c r="V298" s="236"/>
      <c r="W298" s="501" t="s">
        <v>4835</v>
      </c>
      <c r="X298" s="31"/>
      <c r="Y298" s="31"/>
      <c r="Z298" s="31"/>
      <c r="AA298" s="31"/>
      <c r="AB298" s="813"/>
      <c r="AC298" s="828"/>
      <c r="AD298" s="51">
        <f t="shared" si="385"/>
        <v>0</v>
      </c>
      <c r="AE298" s="51">
        <f t="shared" si="385"/>
        <v>0</v>
      </c>
      <c r="AF298" s="51">
        <f t="shared" si="385"/>
        <v>0</v>
      </c>
      <c r="AG298" s="51">
        <f t="shared" si="385"/>
        <v>0</v>
      </c>
      <c r="AH298" s="51">
        <f t="shared" si="385"/>
        <v>0</v>
      </c>
      <c r="AI298" s="51">
        <f t="shared" si="385"/>
        <v>0</v>
      </c>
      <c r="AJ298" s="51">
        <f t="shared" si="385"/>
        <v>0</v>
      </c>
      <c r="AK298" s="813"/>
      <c r="AL298" s="831"/>
      <c r="AM298" s="51">
        <f t="shared" si="351"/>
        <v>0</v>
      </c>
      <c r="AN298" s="257"/>
      <c r="AO298" s="257"/>
      <c r="AP298" s="257"/>
      <c r="AQ298" s="257"/>
      <c r="AR298" s="257"/>
      <c r="AS298" s="257"/>
      <c r="AT298" s="813"/>
      <c r="AU298" s="834"/>
      <c r="AV298" s="51">
        <f t="shared" si="363"/>
        <v>0</v>
      </c>
      <c r="AW298" s="257"/>
      <c r="AX298" s="257"/>
      <c r="AY298" s="257"/>
      <c r="AZ298" s="257"/>
      <c r="BA298" s="257"/>
      <c r="BB298" s="257"/>
      <c r="BC298" s="813"/>
      <c r="BD298" s="810"/>
      <c r="BE298" s="51">
        <f t="shared" si="353"/>
        <v>0</v>
      </c>
      <c r="BF298" s="257"/>
      <c r="BG298" s="257"/>
      <c r="BH298" s="257"/>
      <c r="BI298" s="257"/>
      <c r="BJ298" s="257"/>
      <c r="BK298" s="257"/>
      <c r="BL298" s="813"/>
      <c r="BM298" s="816"/>
      <c r="BN298" s="51">
        <f t="shared" si="386"/>
        <v>0</v>
      </c>
      <c r="BO298" s="257"/>
      <c r="BP298" s="257"/>
      <c r="BQ298" s="257"/>
      <c r="BR298" s="257"/>
      <c r="BS298" s="257"/>
      <c r="BT298" s="257"/>
      <c r="BU298" s="821"/>
      <c r="BV298" s="822"/>
      <c r="BW298" s="822"/>
      <c r="BX298" s="822"/>
      <c r="BY298" s="822"/>
      <c r="BZ298" s="822"/>
      <c r="CA298" s="822"/>
      <c r="CB298" s="822"/>
      <c r="CC298" s="823"/>
    </row>
    <row r="299" spans="1:81" s="58" customFormat="1" ht="40.200000000000003" customHeight="1" x14ac:dyDescent="0.3">
      <c r="A299" s="34"/>
      <c r="B299" s="982"/>
      <c r="C299" s="869"/>
      <c r="D299" s="872"/>
      <c r="E299" s="852"/>
      <c r="F299" s="852"/>
      <c r="G299" s="852"/>
      <c r="H299" s="852"/>
      <c r="I299" s="852"/>
      <c r="J299" s="813"/>
      <c r="K299" s="855"/>
      <c r="L299" s="858"/>
      <c r="M299" s="861"/>
      <c r="N299" s="837"/>
      <c r="O299" s="840"/>
      <c r="P299" s="864"/>
      <c r="Q299" s="867"/>
      <c r="R299" s="813"/>
      <c r="S299" s="501" t="s">
        <v>4836</v>
      </c>
      <c r="T299" s="236" t="s">
        <v>3822</v>
      </c>
      <c r="U299" s="236" t="s">
        <v>3827</v>
      </c>
      <c r="V299" s="236" t="s">
        <v>3831</v>
      </c>
      <c r="W299" s="501" t="s">
        <v>4837</v>
      </c>
      <c r="X299" s="31">
        <v>44593</v>
      </c>
      <c r="Y299" s="31">
        <v>44620</v>
      </c>
      <c r="Z299" s="31"/>
      <c r="AA299" s="31"/>
      <c r="AB299" s="813"/>
      <c r="AC299" s="828"/>
      <c r="AD299" s="51"/>
      <c r="AE299" s="51"/>
      <c r="AF299" s="51"/>
      <c r="AG299" s="51"/>
      <c r="AH299" s="51"/>
      <c r="AI299" s="51"/>
      <c r="AJ299" s="51"/>
      <c r="AK299" s="813"/>
      <c r="AL299" s="831"/>
      <c r="AM299" s="51"/>
      <c r="AN299" s="257"/>
      <c r="AO299" s="257"/>
      <c r="AP299" s="257"/>
      <c r="AQ299" s="257"/>
      <c r="AR299" s="257"/>
      <c r="AS299" s="257"/>
      <c r="AT299" s="813"/>
      <c r="AU299" s="834"/>
      <c r="AV299" s="51"/>
      <c r="AW299" s="257"/>
      <c r="AX299" s="257"/>
      <c r="AY299" s="257"/>
      <c r="AZ299" s="257"/>
      <c r="BA299" s="257"/>
      <c r="BB299" s="257"/>
      <c r="BC299" s="813"/>
      <c r="BD299" s="810"/>
      <c r="BE299" s="51"/>
      <c r="BF299" s="257"/>
      <c r="BG299" s="257"/>
      <c r="BH299" s="257"/>
      <c r="BI299" s="257"/>
      <c r="BJ299" s="257"/>
      <c r="BK299" s="257"/>
      <c r="BL299" s="813"/>
      <c r="BM299" s="816"/>
      <c r="BN299" s="51"/>
      <c r="BO299" s="257"/>
      <c r="BP299" s="257"/>
      <c r="BQ299" s="257"/>
      <c r="BR299" s="257"/>
      <c r="BS299" s="257"/>
      <c r="BT299" s="257"/>
      <c r="BU299" s="253"/>
      <c r="BV299" s="254"/>
      <c r="BW299" s="254"/>
      <c r="BX299" s="254"/>
      <c r="BY299" s="254"/>
      <c r="BZ299" s="254"/>
      <c r="CA299" s="254"/>
      <c r="CB299" s="254"/>
      <c r="CC299" s="255"/>
    </row>
    <row r="300" spans="1:81" s="58" customFormat="1" ht="40.200000000000003" customHeight="1" x14ac:dyDescent="0.3">
      <c r="A300" s="34"/>
      <c r="B300" s="982"/>
      <c r="C300" s="869"/>
      <c r="D300" s="872"/>
      <c r="E300" s="852"/>
      <c r="F300" s="852"/>
      <c r="G300" s="852"/>
      <c r="H300" s="852"/>
      <c r="I300" s="852"/>
      <c r="J300" s="813"/>
      <c r="K300" s="855"/>
      <c r="L300" s="858"/>
      <c r="M300" s="861"/>
      <c r="N300" s="837"/>
      <c r="O300" s="840"/>
      <c r="P300" s="864"/>
      <c r="Q300" s="867"/>
      <c r="R300" s="813"/>
      <c r="S300" s="501" t="s">
        <v>4838</v>
      </c>
      <c r="T300" s="236" t="s">
        <v>3822</v>
      </c>
      <c r="U300" s="236" t="s">
        <v>3827</v>
      </c>
      <c r="V300" s="236" t="s">
        <v>3831</v>
      </c>
      <c r="W300" s="501" t="s">
        <v>4839</v>
      </c>
      <c r="X300" s="31">
        <v>44632</v>
      </c>
      <c r="Y300" s="31">
        <v>44708</v>
      </c>
      <c r="Z300" s="31"/>
      <c r="AA300" s="31"/>
      <c r="AB300" s="813"/>
      <c r="AC300" s="828"/>
      <c r="AD300" s="51">
        <f t="shared" si="385"/>
        <v>0</v>
      </c>
      <c r="AE300" s="51">
        <f t="shared" si="385"/>
        <v>0</v>
      </c>
      <c r="AF300" s="51">
        <f t="shared" si="385"/>
        <v>0</v>
      </c>
      <c r="AG300" s="51">
        <f t="shared" si="385"/>
        <v>0</v>
      </c>
      <c r="AH300" s="51">
        <f t="shared" si="385"/>
        <v>0</v>
      </c>
      <c r="AI300" s="51">
        <f t="shared" si="385"/>
        <v>0</v>
      </c>
      <c r="AJ300" s="51">
        <f t="shared" si="385"/>
        <v>0</v>
      </c>
      <c r="AK300" s="813"/>
      <c r="AL300" s="831"/>
      <c r="AM300" s="51">
        <f t="shared" si="351"/>
        <v>0</v>
      </c>
      <c r="AN300" s="257"/>
      <c r="AO300" s="257"/>
      <c r="AP300" s="257"/>
      <c r="AQ300" s="257"/>
      <c r="AR300" s="257"/>
      <c r="AS300" s="257"/>
      <c r="AT300" s="813"/>
      <c r="AU300" s="834"/>
      <c r="AV300" s="51">
        <f t="shared" si="363"/>
        <v>0</v>
      </c>
      <c r="AW300" s="257"/>
      <c r="AX300" s="257"/>
      <c r="AY300" s="257"/>
      <c r="AZ300" s="257"/>
      <c r="BA300" s="257"/>
      <c r="BB300" s="257"/>
      <c r="BC300" s="813"/>
      <c r="BD300" s="810"/>
      <c r="BE300" s="51">
        <f t="shared" si="353"/>
        <v>0</v>
      </c>
      <c r="BF300" s="257"/>
      <c r="BG300" s="257"/>
      <c r="BH300" s="257"/>
      <c r="BI300" s="257"/>
      <c r="BJ300" s="257"/>
      <c r="BK300" s="257"/>
      <c r="BL300" s="813"/>
      <c r="BM300" s="816"/>
      <c r="BN300" s="51">
        <f t="shared" si="386"/>
        <v>0</v>
      </c>
      <c r="BO300" s="257"/>
      <c r="BP300" s="257"/>
      <c r="BQ300" s="257"/>
      <c r="BR300" s="257"/>
      <c r="BS300" s="257"/>
      <c r="BT300" s="257"/>
      <c r="BU300" s="821"/>
      <c r="BV300" s="822"/>
      <c r="BW300" s="822"/>
      <c r="BX300" s="822"/>
      <c r="BY300" s="822"/>
      <c r="BZ300" s="822"/>
      <c r="CA300" s="822"/>
      <c r="CB300" s="822"/>
      <c r="CC300" s="823"/>
    </row>
    <row r="301" spans="1:81" s="58" customFormat="1" ht="40.200000000000003" customHeight="1" thickBot="1" x14ac:dyDescent="0.35">
      <c r="A301" s="34"/>
      <c r="B301" s="982"/>
      <c r="C301" s="869"/>
      <c r="D301" s="873"/>
      <c r="E301" s="853"/>
      <c r="F301" s="853"/>
      <c r="G301" s="853"/>
      <c r="H301" s="853"/>
      <c r="I301" s="853"/>
      <c r="J301" s="814"/>
      <c r="K301" s="856"/>
      <c r="L301" s="859"/>
      <c r="M301" s="862"/>
      <c r="N301" s="838"/>
      <c r="O301" s="841"/>
      <c r="P301" s="865"/>
      <c r="Q301" s="874"/>
      <c r="R301" s="814"/>
      <c r="S301" s="506" t="s">
        <v>4840</v>
      </c>
      <c r="T301" s="237" t="s">
        <v>3822</v>
      </c>
      <c r="U301" s="237" t="s">
        <v>3827</v>
      </c>
      <c r="V301" s="237" t="s">
        <v>3831</v>
      </c>
      <c r="W301" s="501" t="s">
        <v>4841</v>
      </c>
      <c r="X301" s="31">
        <v>44730</v>
      </c>
      <c r="Y301" s="31">
        <v>44730</v>
      </c>
      <c r="Z301" s="260"/>
      <c r="AA301" s="260"/>
      <c r="AB301" s="814"/>
      <c r="AC301" s="829"/>
      <c r="AD301" s="46">
        <f t="shared" si="385"/>
        <v>0</v>
      </c>
      <c r="AE301" s="46">
        <f t="shared" si="385"/>
        <v>0</v>
      </c>
      <c r="AF301" s="46">
        <f t="shared" si="385"/>
        <v>0</v>
      </c>
      <c r="AG301" s="46">
        <f t="shared" si="385"/>
        <v>0</v>
      </c>
      <c r="AH301" s="46">
        <f t="shared" si="385"/>
        <v>0</v>
      </c>
      <c r="AI301" s="46">
        <f t="shared" si="385"/>
        <v>0</v>
      </c>
      <c r="AJ301" s="46">
        <f t="shared" si="385"/>
        <v>0</v>
      </c>
      <c r="AK301" s="814"/>
      <c r="AL301" s="832"/>
      <c r="AM301" s="46">
        <f t="shared" si="351"/>
        <v>0</v>
      </c>
      <c r="AN301" s="49"/>
      <c r="AO301" s="49"/>
      <c r="AP301" s="49"/>
      <c r="AQ301" s="49"/>
      <c r="AR301" s="49"/>
      <c r="AS301" s="49"/>
      <c r="AT301" s="814"/>
      <c r="AU301" s="835"/>
      <c r="AV301" s="46">
        <f t="shared" si="363"/>
        <v>0</v>
      </c>
      <c r="AW301" s="49"/>
      <c r="AX301" s="49"/>
      <c r="AY301" s="49"/>
      <c r="AZ301" s="49"/>
      <c r="BA301" s="49"/>
      <c r="BB301" s="49"/>
      <c r="BC301" s="814"/>
      <c r="BD301" s="811"/>
      <c r="BE301" s="46">
        <f t="shared" si="353"/>
        <v>0</v>
      </c>
      <c r="BF301" s="49"/>
      <c r="BG301" s="49"/>
      <c r="BH301" s="49"/>
      <c r="BI301" s="49"/>
      <c r="BJ301" s="49"/>
      <c r="BK301" s="49"/>
      <c r="BL301" s="814"/>
      <c r="BM301" s="817"/>
      <c r="BN301" s="46">
        <f t="shared" si="386"/>
        <v>0</v>
      </c>
      <c r="BO301" s="49"/>
      <c r="BP301" s="49"/>
      <c r="BQ301" s="49"/>
      <c r="BR301" s="49"/>
      <c r="BS301" s="49"/>
      <c r="BT301" s="49"/>
      <c r="BU301" s="824"/>
      <c r="BV301" s="825"/>
      <c r="BW301" s="825"/>
      <c r="BX301" s="825"/>
      <c r="BY301" s="825"/>
      <c r="BZ301" s="825"/>
      <c r="CA301" s="825"/>
      <c r="CB301" s="825"/>
      <c r="CC301" s="826"/>
    </row>
    <row r="302" spans="1:81" s="58" customFormat="1" ht="40.200000000000003" customHeight="1" thickTop="1" x14ac:dyDescent="0.3">
      <c r="A302" s="34"/>
      <c r="B302" s="982"/>
      <c r="C302" s="869"/>
      <c r="D302" s="871">
        <v>2201</v>
      </c>
      <c r="E302" s="851" t="s">
        <v>3922</v>
      </c>
      <c r="F302" s="851"/>
      <c r="G302" s="851"/>
      <c r="H302" s="851"/>
      <c r="I302" s="851"/>
      <c r="J302" s="812">
        <v>57</v>
      </c>
      <c r="K302" s="854" t="str">
        <f>+[2]Metas!K63</f>
        <v>Establecimientos educativos implementando proyectos Pedagógicos productivos (tales como las huertas escolares)</v>
      </c>
      <c r="L302" s="857">
        <v>60</v>
      </c>
      <c r="M302" s="860">
        <f>SUM(N302:Q302)</f>
        <v>60</v>
      </c>
      <c r="N302" s="836"/>
      <c r="O302" s="839"/>
      <c r="P302" s="863"/>
      <c r="Q302" s="866">
        <v>60</v>
      </c>
      <c r="R302" s="812">
        <f t="shared" ref="R302" si="391">+$J302</f>
        <v>57</v>
      </c>
      <c r="S302" s="261" t="s">
        <v>4741</v>
      </c>
      <c r="T302" s="393" t="s">
        <v>3822</v>
      </c>
      <c r="U302" s="393" t="s">
        <v>3827</v>
      </c>
      <c r="V302" s="393" t="s">
        <v>3831</v>
      </c>
      <c r="W302" s="261" t="s">
        <v>4742</v>
      </c>
      <c r="X302" s="259">
        <v>44986</v>
      </c>
      <c r="Y302" s="259">
        <v>45002</v>
      </c>
      <c r="Z302" s="256"/>
      <c r="AA302" s="256"/>
      <c r="AB302" s="812">
        <f t="shared" si="379"/>
        <v>57</v>
      </c>
      <c r="AC302" s="827">
        <f t="shared" ref="AC302" si="392">+L302</f>
        <v>60</v>
      </c>
      <c r="AD302" s="44">
        <f t="shared" si="385"/>
        <v>250</v>
      </c>
      <c r="AE302" s="44">
        <f t="shared" si="385"/>
        <v>100</v>
      </c>
      <c r="AF302" s="44">
        <f t="shared" si="385"/>
        <v>0</v>
      </c>
      <c r="AG302" s="44">
        <f t="shared" si="385"/>
        <v>0</v>
      </c>
      <c r="AH302" s="44">
        <f t="shared" si="385"/>
        <v>0</v>
      </c>
      <c r="AI302" s="44">
        <f t="shared" si="385"/>
        <v>0</v>
      </c>
      <c r="AJ302" s="44">
        <f t="shared" si="385"/>
        <v>150</v>
      </c>
      <c r="AK302" s="812">
        <f t="shared" si="381"/>
        <v>57</v>
      </c>
      <c r="AL302" s="830">
        <f>+N302</f>
        <v>0</v>
      </c>
      <c r="AM302" s="44">
        <f t="shared" si="351"/>
        <v>0</v>
      </c>
      <c r="AN302" s="47"/>
      <c r="AO302" s="47"/>
      <c r="AP302" s="47"/>
      <c r="AQ302" s="47"/>
      <c r="AR302" s="47"/>
      <c r="AS302" s="47"/>
      <c r="AT302" s="812">
        <f t="shared" si="382"/>
        <v>57</v>
      </c>
      <c r="AU302" s="833">
        <f>+O302</f>
        <v>0</v>
      </c>
      <c r="AV302" s="44">
        <f t="shared" si="363"/>
        <v>0</v>
      </c>
      <c r="AW302" s="47"/>
      <c r="AX302" s="47"/>
      <c r="AY302" s="47"/>
      <c r="AZ302" s="47"/>
      <c r="BA302" s="47"/>
      <c r="BB302" s="47"/>
      <c r="BC302" s="812">
        <f t="shared" si="383"/>
        <v>57</v>
      </c>
      <c r="BD302" s="809">
        <f>+P302</f>
        <v>0</v>
      </c>
      <c r="BE302" s="44">
        <f t="shared" si="353"/>
        <v>0</v>
      </c>
      <c r="BF302" s="47"/>
      <c r="BG302" s="47"/>
      <c r="BH302" s="47"/>
      <c r="BI302" s="47"/>
      <c r="BJ302" s="47"/>
      <c r="BK302" s="47"/>
      <c r="BL302" s="812">
        <f t="shared" si="384"/>
        <v>57</v>
      </c>
      <c r="BM302" s="815">
        <f>+Q302</f>
        <v>60</v>
      </c>
      <c r="BN302" s="44">
        <f t="shared" si="386"/>
        <v>250</v>
      </c>
      <c r="BO302" s="336">
        <v>100</v>
      </c>
      <c r="BP302" s="336"/>
      <c r="BQ302" s="336"/>
      <c r="BR302" s="336"/>
      <c r="BS302" s="336"/>
      <c r="BT302" s="336">
        <v>150</v>
      </c>
      <c r="BU302" s="818"/>
      <c r="BV302" s="819"/>
      <c r="BW302" s="819"/>
      <c r="BX302" s="819"/>
      <c r="BY302" s="819"/>
      <c r="BZ302" s="819"/>
      <c r="CA302" s="819"/>
      <c r="CB302" s="819"/>
      <c r="CC302" s="820"/>
    </row>
    <row r="303" spans="1:81" s="58" customFormat="1" ht="40.200000000000003" customHeight="1" x14ac:dyDescent="0.3">
      <c r="A303" s="34"/>
      <c r="B303" s="982"/>
      <c r="C303" s="869"/>
      <c r="D303" s="872"/>
      <c r="E303" s="852"/>
      <c r="F303" s="852"/>
      <c r="G303" s="852"/>
      <c r="H303" s="852"/>
      <c r="I303" s="852"/>
      <c r="J303" s="813"/>
      <c r="K303" s="855"/>
      <c r="L303" s="858"/>
      <c r="M303" s="861"/>
      <c r="N303" s="837"/>
      <c r="O303" s="840"/>
      <c r="P303" s="864"/>
      <c r="Q303" s="867"/>
      <c r="R303" s="813"/>
      <c r="S303" s="261" t="s">
        <v>4743</v>
      </c>
      <c r="T303" s="393" t="s">
        <v>3822</v>
      </c>
      <c r="U303" s="393" t="s">
        <v>3827</v>
      </c>
      <c r="V303" s="393" t="s">
        <v>3831</v>
      </c>
      <c r="W303" s="261" t="s">
        <v>4744</v>
      </c>
      <c r="X303" s="469" t="s">
        <v>4842</v>
      </c>
      <c r="Y303" s="469">
        <v>45016</v>
      </c>
      <c r="Z303" s="259"/>
      <c r="AA303" s="259"/>
      <c r="AB303" s="813"/>
      <c r="AC303" s="828"/>
      <c r="AD303" s="427"/>
      <c r="AE303" s="427"/>
      <c r="AF303" s="427"/>
      <c r="AG303" s="427"/>
      <c r="AH303" s="427"/>
      <c r="AI303" s="427"/>
      <c r="AJ303" s="427"/>
      <c r="AK303" s="813"/>
      <c r="AL303" s="831"/>
      <c r="AM303" s="427"/>
      <c r="AN303" s="428"/>
      <c r="AO303" s="428"/>
      <c r="AP303" s="428"/>
      <c r="AQ303" s="428"/>
      <c r="AR303" s="428"/>
      <c r="AS303" s="428"/>
      <c r="AT303" s="813"/>
      <c r="AU303" s="834"/>
      <c r="AV303" s="427"/>
      <c r="AW303" s="428"/>
      <c r="AX303" s="428"/>
      <c r="AY303" s="428"/>
      <c r="AZ303" s="428"/>
      <c r="BA303" s="428"/>
      <c r="BB303" s="428"/>
      <c r="BC303" s="813"/>
      <c r="BD303" s="810"/>
      <c r="BE303" s="427"/>
      <c r="BF303" s="428"/>
      <c r="BG303" s="428"/>
      <c r="BH303" s="428"/>
      <c r="BI303" s="428"/>
      <c r="BJ303" s="428"/>
      <c r="BK303" s="428"/>
      <c r="BL303" s="813"/>
      <c r="BM303" s="816"/>
      <c r="BN303" s="427"/>
      <c r="BO303" s="428"/>
      <c r="BP303" s="428"/>
      <c r="BQ303" s="428"/>
      <c r="BR303" s="428"/>
      <c r="BS303" s="428"/>
      <c r="BT303" s="428"/>
      <c r="BU303" s="429"/>
      <c r="BV303" s="430"/>
      <c r="BW303" s="430"/>
      <c r="BX303" s="430"/>
      <c r="BY303" s="430"/>
      <c r="BZ303" s="430"/>
      <c r="CA303" s="430"/>
      <c r="CB303" s="430"/>
      <c r="CC303" s="431"/>
    </row>
    <row r="304" spans="1:81" s="58" customFormat="1" ht="40.200000000000003" customHeight="1" x14ac:dyDescent="0.3">
      <c r="A304" s="34"/>
      <c r="B304" s="982"/>
      <c r="C304" s="869"/>
      <c r="D304" s="872"/>
      <c r="E304" s="852"/>
      <c r="F304" s="852"/>
      <c r="G304" s="852"/>
      <c r="H304" s="852"/>
      <c r="I304" s="852"/>
      <c r="J304" s="813"/>
      <c r="K304" s="855"/>
      <c r="L304" s="858"/>
      <c r="M304" s="861"/>
      <c r="N304" s="837"/>
      <c r="O304" s="840"/>
      <c r="P304" s="864"/>
      <c r="Q304" s="867"/>
      <c r="R304" s="813"/>
      <c r="S304" s="261" t="s">
        <v>4745</v>
      </c>
      <c r="T304" s="393" t="s">
        <v>3822</v>
      </c>
      <c r="U304" s="393" t="s">
        <v>3827</v>
      </c>
      <c r="V304" s="393" t="s">
        <v>3831</v>
      </c>
      <c r="W304" s="261" t="s">
        <v>4746</v>
      </c>
      <c r="X304" s="259">
        <v>45026</v>
      </c>
      <c r="Y304" s="259">
        <v>45030</v>
      </c>
      <c r="Z304" s="259"/>
      <c r="AA304" s="259"/>
      <c r="AB304" s="813"/>
      <c r="AC304" s="828"/>
      <c r="AD304" s="427"/>
      <c r="AE304" s="427"/>
      <c r="AF304" s="427"/>
      <c r="AG304" s="427"/>
      <c r="AH304" s="427"/>
      <c r="AI304" s="427"/>
      <c r="AJ304" s="427"/>
      <c r="AK304" s="813"/>
      <c r="AL304" s="831"/>
      <c r="AM304" s="427"/>
      <c r="AN304" s="428"/>
      <c r="AO304" s="428"/>
      <c r="AP304" s="428"/>
      <c r="AQ304" s="428"/>
      <c r="AR304" s="428"/>
      <c r="AS304" s="428"/>
      <c r="AT304" s="813"/>
      <c r="AU304" s="834"/>
      <c r="AV304" s="427"/>
      <c r="AW304" s="428"/>
      <c r="AX304" s="428"/>
      <c r="AY304" s="428"/>
      <c r="AZ304" s="428"/>
      <c r="BA304" s="428"/>
      <c r="BB304" s="428"/>
      <c r="BC304" s="813"/>
      <c r="BD304" s="810"/>
      <c r="BE304" s="427"/>
      <c r="BF304" s="428"/>
      <c r="BG304" s="428"/>
      <c r="BH304" s="428"/>
      <c r="BI304" s="428"/>
      <c r="BJ304" s="428"/>
      <c r="BK304" s="428"/>
      <c r="BL304" s="813"/>
      <c r="BM304" s="816"/>
      <c r="BN304" s="427"/>
      <c r="BO304" s="428"/>
      <c r="BP304" s="428"/>
      <c r="BQ304" s="428"/>
      <c r="BR304" s="428"/>
      <c r="BS304" s="428"/>
      <c r="BT304" s="428"/>
      <c r="BU304" s="429"/>
      <c r="BV304" s="430"/>
      <c r="BW304" s="430"/>
      <c r="BX304" s="430"/>
      <c r="BY304" s="430"/>
      <c r="BZ304" s="430"/>
      <c r="CA304" s="430"/>
      <c r="CB304" s="430"/>
      <c r="CC304" s="431"/>
    </row>
    <row r="305" spans="1:81" s="58" customFormat="1" ht="40.200000000000003" customHeight="1" x14ac:dyDescent="0.3">
      <c r="A305" s="34"/>
      <c r="B305" s="982"/>
      <c r="C305" s="869"/>
      <c r="D305" s="872"/>
      <c r="E305" s="852"/>
      <c r="F305" s="852"/>
      <c r="G305" s="852"/>
      <c r="H305" s="852"/>
      <c r="I305" s="852"/>
      <c r="J305" s="813"/>
      <c r="K305" s="855"/>
      <c r="L305" s="858"/>
      <c r="M305" s="861"/>
      <c r="N305" s="837"/>
      <c r="O305" s="840"/>
      <c r="P305" s="864"/>
      <c r="Q305" s="867"/>
      <c r="R305" s="813"/>
      <c r="S305" s="261" t="s">
        <v>4747</v>
      </c>
      <c r="T305" s="393" t="s">
        <v>3822</v>
      </c>
      <c r="U305" s="393" t="s">
        <v>3827</v>
      </c>
      <c r="V305" s="393" t="s">
        <v>3831</v>
      </c>
      <c r="W305" s="261" t="s">
        <v>4748</v>
      </c>
      <c r="X305" s="259">
        <v>45033</v>
      </c>
      <c r="Y305" s="259">
        <v>45169</v>
      </c>
      <c r="Z305" s="31"/>
      <c r="AA305" s="31"/>
      <c r="AB305" s="813"/>
      <c r="AC305" s="828"/>
      <c r="AD305" s="51">
        <f t="shared" si="385"/>
        <v>0</v>
      </c>
      <c r="AE305" s="51">
        <f t="shared" si="385"/>
        <v>0</v>
      </c>
      <c r="AF305" s="51">
        <f t="shared" si="385"/>
        <v>0</v>
      </c>
      <c r="AG305" s="51">
        <f t="shared" si="385"/>
        <v>0</v>
      </c>
      <c r="AH305" s="51">
        <f t="shared" si="385"/>
        <v>0</v>
      </c>
      <c r="AI305" s="51">
        <f t="shared" si="385"/>
        <v>0</v>
      </c>
      <c r="AJ305" s="51">
        <f t="shared" si="385"/>
        <v>0</v>
      </c>
      <c r="AK305" s="813"/>
      <c r="AL305" s="831"/>
      <c r="AM305" s="51">
        <f t="shared" si="351"/>
        <v>0</v>
      </c>
      <c r="AN305" s="257"/>
      <c r="AO305" s="257"/>
      <c r="AP305" s="257"/>
      <c r="AQ305" s="257"/>
      <c r="AR305" s="257"/>
      <c r="AS305" s="257"/>
      <c r="AT305" s="813"/>
      <c r="AU305" s="834"/>
      <c r="AV305" s="51">
        <f t="shared" si="363"/>
        <v>0</v>
      </c>
      <c r="AW305" s="257"/>
      <c r="AX305" s="257"/>
      <c r="AY305" s="257"/>
      <c r="AZ305" s="257"/>
      <c r="BA305" s="257"/>
      <c r="BB305" s="257"/>
      <c r="BC305" s="813"/>
      <c r="BD305" s="810"/>
      <c r="BE305" s="51">
        <f t="shared" si="353"/>
        <v>0</v>
      </c>
      <c r="BF305" s="257"/>
      <c r="BG305" s="257"/>
      <c r="BH305" s="257"/>
      <c r="BI305" s="257"/>
      <c r="BJ305" s="257"/>
      <c r="BK305" s="257"/>
      <c r="BL305" s="813"/>
      <c r="BM305" s="816"/>
      <c r="BN305" s="51">
        <f t="shared" si="386"/>
        <v>0</v>
      </c>
      <c r="BO305" s="257"/>
      <c r="BP305" s="257"/>
      <c r="BQ305" s="257"/>
      <c r="BR305" s="257"/>
      <c r="BS305" s="257"/>
      <c r="BT305" s="257"/>
      <c r="BU305" s="821"/>
      <c r="BV305" s="822"/>
      <c r="BW305" s="822"/>
      <c r="BX305" s="822"/>
      <c r="BY305" s="822"/>
      <c r="BZ305" s="822"/>
      <c r="CA305" s="822"/>
      <c r="CB305" s="822"/>
      <c r="CC305" s="823"/>
    </row>
    <row r="306" spans="1:81" s="58" customFormat="1" ht="40.200000000000003" customHeight="1" x14ac:dyDescent="0.3">
      <c r="A306" s="34"/>
      <c r="B306" s="982"/>
      <c r="C306" s="869"/>
      <c r="D306" s="872"/>
      <c r="E306" s="852"/>
      <c r="F306" s="852"/>
      <c r="G306" s="852"/>
      <c r="H306" s="852"/>
      <c r="I306" s="852"/>
      <c r="J306" s="813"/>
      <c r="K306" s="855"/>
      <c r="L306" s="858"/>
      <c r="M306" s="861"/>
      <c r="N306" s="837"/>
      <c r="O306" s="840"/>
      <c r="P306" s="864"/>
      <c r="Q306" s="867"/>
      <c r="R306" s="813"/>
      <c r="S306" s="261" t="s">
        <v>4749</v>
      </c>
      <c r="T306" s="393" t="s">
        <v>3822</v>
      </c>
      <c r="U306" s="393" t="s">
        <v>3827</v>
      </c>
      <c r="V306" s="393" t="s">
        <v>3831</v>
      </c>
      <c r="W306" s="261" t="s">
        <v>4630</v>
      </c>
      <c r="X306" s="259">
        <v>45033</v>
      </c>
      <c r="Y306" s="259">
        <v>45169</v>
      </c>
      <c r="Z306" s="31"/>
      <c r="AA306" s="31"/>
      <c r="AB306" s="813"/>
      <c r="AC306" s="828"/>
      <c r="AD306" s="51">
        <f t="shared" si="385"/>
        <v>0</v>
      </c>
      <c r="AE306" s="51">
        <f t="shared" si="385"/>
        <v>0</v>
      </c>
      <c r="AF306" s="51">
        <f t="shared" si="385"/>
        <v>0</v>
      </c>
      <c r="AG306" s="51">
        <f t="shared" si="385"/>
        <v>0</v>
      </c>
      <c r="AH306" s="51">
        <f t="shared" si="385"/>
        <v>0</v>
      </c>
      <c r="AI306" s="51">
        <f t="shared" si="385"/>
        <v>0</v>
      </c>
      <c r="AJ306" s="51">
        <f t="shared" si="385"/>
        <v>0</v>
      </c>
      <c r="AK306" s="813"/>
      <c r="AL306" s="831"/>
      <c r="AM306" s="51">
        <f t="shared" si="351"/>
        <v>0</v>
      </c>
      <c r="AN306" s="257"/>
      <c r="AO306" s="257"/>
      <c r="AP306" s="257"/>
      <c r="AQ306" s="257"/>
      <c r="AR306" s="257"/>
      <c r="AS306" s="257"/>
      <c r="AT306" s="813"/>
      <c r="AU306" s="834"/>
      <c r="AV306" s="51">
        <f t="shared" si="363"/>
        <v>0</v>
      </c>
      <c r="AW306" s="257"/>
      <c r="AX306" s="257"/>
      <c r="AY306" s="257"/>
      <c r="AZ306" s="257"/>
      <c r="BA306" s="257"/>
      <c r="BB306" s="257"/>
      <c r="BC306" s="813"/>
      <c r="BD306" s="810"/>
      <c r="BE306" s="51">
        <f t="shared" si="353"/>
        <v>0</v>
      </c>
      <c r="BF306" s="257"/>
      <c r="BG306" s="257"/>
      <c r="BH306" s="257"/>
      <c r="BI306" s="257"/>
      <c r="BJ306" s="257"/>
      <c r="BK306" s="257"/>
      <c r="BL306" s="813"/>
      <c r="BM306" s="816"/>
      <c r="BN306" s="51">
        <f t="shared" si="386"/>
        <v>0</v>
      </c>
      <c r="BO306" s="257"/>
      <c r="BP306" s="257"/>
      <c r="BQ306" s="257"/>
      <c r="BR306" s="257"/>
      <c r="BS306" s="257"/>
      <c r="BT306" s="257"/>
      <c r="BU306" s="821"/>
      <c r="BV306" s="822"/>
      <c r="BW306" s="822"/>
      <c r="BX306" s="822"/>
      <c r="BY306" s="822"/>
      <c r="BZ306" s="822"/>
      <c r="CA306" s="822"/>
      <c r="CB306" s="822"/>
      <c r="CC306" s="823"/>
    </row>
    <row r="307" spans="1:81" s="58" customFormat="1" ht="40.200000000000003" customHeight="1" thickBot="1" x14ac:dyDescent="0.35">
      <c r="A307" s="34"/>
      <c r="B307" s="982"/>
      <c r="C307" s="870"/>
      <c r="D307" s="872"/>
      <c r="E307" s="852"/>
      <c r="F307" s="852"/>
      <c r="G307" s="852"/>
      <c r="H307" s="852"/>
      <c r="I307" s="852"/>
      <c r="J307" s="813"/>
      <c r="K307" s="855"/>
      <c r="L307" s="858"/>
      <c r="M307" s="861"/>
      <c r="N307" s="837"/>
      <c r="O307" s="840"/>
      <c r="P307" s="864"/>
      <c r="Q307" s="867"/>
      <c r="R307" s="813"/>
      <c r="S307" s="261" t="s">
        <v>4672</v>
      </c>
      <c r="T307" s="393" t="s">
        <v>3822</v>
      </c>
      <c r="U307" s="393" t="s">
        <v>3827</v>
      </c>
      <c r="V307" s="393" t="s">
        <v>3831</v>
      </c>
      <c r="W307" s="261" t="s">
        <v>4632</v>
      </c>
      <c r="X307" s="259">
        <v>45173</v>
      </c>
      <c r="Y307" s="259">
        <v>45191</v>
      </c>
      <c r="Z307" s="440"/>
      <c r="AA307" s="440"/>
      <c r="AB307" s="813"/>
      <c r="AC307" s="828"/>
      <c r="AD307" s="441">
        <f t="shared" si="385"/>
        <v>0</v>
      </c>
      <c r="AE307" s="441">
        <f t="shared" si="385"/>
        <v>0</v>
      </c>
      <c r="AF307" s="441">
        <f t="shared" si="385"/>
        <v>0</v>
      </c>
      <c r="AG307" s="441">
        <f t="shared" si="385"/>
        <v>0</v>
      </c>
      <c r="AH307" s="441">
        <f t="shared" si="385"/>
        <v>0</v>
      </c>
      <c r="AI307" s="441">
        <f t="shared" si="385"/>
        <v>0</v>
      </c>
      <c r="AJ307" s="441">
        <f t="shared" si="385"/>
        <v>0</v>
      </c>
      <c r="AK307" s="813"/>
      <c r="AL307" s="831"/>
      <c r="AM307" s="441">
        <f t="shared" si="351"/>
        <v>0</v>
      </c>
      <c r="AN307" s="442"/>
      <c r="AO307" s="442"/>
      <c r="AP307" s="442"/>
      <c r="AQ307" s="442"/>
      <c r="AR307" s="442"/>
      <c r="AS307" s="442"/>
      <c r="AT307" s="814"/>
      <c r="AU307" s="835"/>
      <c r="AV307" s="46">
        <f t="shared" si="363"/>
        <v>0</v>
      </c>
      <c r="AW307" s="49"/>
      <c r="AX307" s="49"/>
      <c r="AY307" s="49"/>
      <c r="AZ307" s="49"/>
      <c r="BA307" s="49"/>
      <c r="BB307" s="49"/>
      <c r="BC307" s="814"/>
      <c r="BD307" s="811"/>
      <c r="BE307" s="46">
        <f t="shared" si="353"/>
        <v>0</v>
      </c>
      <c r="BF307" s="49"/>
      <c r="BG307" s="49"/>
      <c r="BH307" s="49"/>
      <c r="BI307" s="49"/>
      <c r="BJ307" s="49"/>
      <c r="BK307" s="49"/>
      <c r="BL307" s="814"/>
      <c r="BM307" s="817"/>
      <c r="BN307" s="46">
        <f t="shared" si="386"/>
        <v>0</v>
      </c>
      <c r="BO307" s="49"/>
      <c r="BP307" s="49"/>
      <c r="BQ307" s="49"/>
      <c r="BR307" s="49"/>
      <c r="BS307" s="49"/>
      <c r="BT307" s="49"/>
      <c r="BU307" s="824"/>
      <c r="BV307" s="825"/>
      <c r="BW307" s="825"/>
      <c r="BX307" s="825"/>
      <c r="BY307" s="825"/>
      <c r="BZ307" s="825"/>
      <c r="CA307" s="825"/>
      <c r="CB307" s="825"/>
      <c r="CC307" s="826"/>
    </row>
    <row r="308" spans="1:81" s="58" customFormat="1" ht="40.200000000000003" customHeight="1" thickTop="1" x14ac:dyDescent="0.3">
      <c r="A308" s="34"/>
      <c r="B308" s="982"/>
      <c r="C308" s="868" t="s">
        <v>103</v>
      </c>
      <c r="D308" s="871">
        <v>2201</v>
      </c>
      <c r="E308" s="851" t="s">
        <v>3922</v>
      </c>
      <c r="F308" s="851"/>
      <c r="G308" s="851"/>
      <c r="H308" s="851"/>
      <c r="I308" s="851"/>
      <c r="J308" s="812">
        <v>58</v>
      </c>
      <c r="K308" s="854" t="str">
        <f>+[2]Metas!K64</f>
        <v>Establecimientos educativos implementando Ciclos propedéuticos y orientación socio ocupacional.</v>
      </c>
      <c r="L308" s="857">
        <v>9</v>
      </c>
      <c r="M308" s="860">
        <f>SUM(N308:Q308)</f>
        <v>9</v>
      </c>
      <c r="N308" s="836"/>
      <c r="O308" s="839"/>
      <c r="P308" s="863"/>
      <c r="Q308" s="866">
        <v>9</v>
      </c>
      <c r="R308" s="812">
        <f t="shared" ref="R308" si="393">+$J308</f>
        <v>58</v>
      </c>
      <c r="S308" s="501" t="s">
        <v>4843</v>
      </c>
      <c r="T308" s="236" t="s">
        <v>3822</v>
      </c>
      <c r="U308" s="236" t="s">
        <v>3827</v>
      </c>
      <c r="V308" s="236" t="s">
        <v>3831</v>
      </c>
      <c r="W308" s="507" t="s">
        <v>4844</v>
      </c>
      <c r="X308" s="256">
        <v>45112</v>
      </c>
      <c r="Y308" s="256">
        <v>45136</v>
      </c>
      <c r="Z308" s="256"/>
      <c r="AA308" s="256"/>
      <c r="AB308" s="812">
        <f t="shared" si="379"/>
        <v>58</v>
      </c>
      <c r="AC308" s="827">
        <f t="shared" ref="AC308" si="394">+L308</f>
        <v>9</v>
      </c>
      <c r="AD308" s="44">
        <v>50</v>
      </c>
      <c r="AE308" s="44">
        <f t="shared" si="385"/>
        <v>0</v>
      </c>
      <c r="AF308" s="44">
        <v>50</v>
      </c>
      <c r="AG308" s="44">
        <f t="shared" si="385"/>
        <v>0</v>
      </c>
      <c r="AH308" s="44">
        <f t="shared" si="385"/>
        <v>0</v>
      </c>
      <c r="AI308" s="44">
        <f t="shared" si="385"/>
        <v>0</v>
      </c>
      <c r="AJ308" s="44">
        <f t="shared" si="385"/>
        <v>0</v>
      </c>
      <c r="AK308" s="812">
        <f t="shared" si="381"/>
        <v>58</v>
      </c>
      <c r="AL308" s="830">
        <f>+N308</f>
        <v>0</v>
      </c>
      <c r="AM308" s="44">
        <f t="shared" si="351"/>
        <v>0</v>
      </c>
      <c r="AN308" s="47"/>
      <c r="AO308" s="47"/>
      <c r="AP308" s="47"/>
      <c r="AQ308" s="47"/>
      <c r="AR308" s="47"/>
      <c r="AS308" s="508"/>
      <c r="AT308" s="891">
        <f t="shared" si="382"/>
        <v>58</v>
      </c>
      <c r="AU308" s="833">
        <f>+O308</f>
        <v>0</v>
      </c>
      <c r="AV308" s="44">
        <f t="shared" si="363"/>
        <v>0</v>
      </c>
      <c r="AW308" s="47"/>
      <c r="AX308" s="47"/>
      <c r="AY308" s="47"/>
      <c r="AZ308" s="47"/>
      <c r="BA308" s="47"/>
      <c r="BB308" s="47"/>
      <c r="BC308" s="812">
        <f t="shared" si="383"/>
        <v>58</v>
      </c>
      <c r="BD308" s="809">
        <f>+P308</f>
        <v>0</v>
      </c>
      <c r="BE308" s="44">
        <f t="shared" si="353"/>
        <v>0</v>
      </c>
      <c r="BF308" s="47"/>
      <c r="BG308" s="47"/>
      <c r="BH308" s="47"/>
      <c r="BI308" s="47"/>
      <c r="BJ308" s="47"/>
      <c r="BK308" s="47"/>
      <c r="BL308" s="812">
        <f t="shared" si="384"/>
        <v>58</v>
      </c>
      <c r="BM308" s="815">
        <f>+Q308</f>
        <v>9</v>
      </c>
      <c r="BN308" s="44">
        <v>50</v>
      </c>
      <c r="BO308" s="47"/>
      <c r="BP308" s="47">
        <v>50</v>
      </c>
      <c r="BQ308" s="47"/>
      <c r="BR308" s="47"/>
      <c r="BS308" s="47"/>
      <c r="BT308" s="47"/>
      <c r="BU308" s="818"/>
      <c r="BV308" s="819"/>
      <c r="BW308" s="819"/>
      <c r="BX308" s="819"/>
      <c r="BY308" s="819"/>
      <c r="BZ308" s="819"/>
      <c r="CA308" s="819"/>
      <c r="CB308" s="819"/>
      <c r="CC308" s="820"/>
    </row>
    <row r="309" spans="1:81" s="58" customFormat="1" ht="40.200000000000003" customHeight="1" x14ac:dyDescent="0.3">
      <c r="A309" s="34"/>
      <c r="B309" s="982"/>
      <c r="C309" s="869"/>
      <c r="D309" s="872"/>
      <c r="E309" s="852"/>
      <c r="F309" s="852"/>
      <c r="G309" s="852"/>
      <c r="H309" s="852"/>
      <c r="I309" s="852"/>
      <c r="J309" s="813"/>
      <c r="K309" s="855"/>
      <c r="L309" s="858"/>
      <c r="M309" s="861"/>
      <c r="N309" s="837"/>
      <c r="O309" s="840"/>
      <c r="P309" s="864"/>
      <c r="Q309" s="867"/>
      <c r="R309" s="813"/>
      <c r="S309" s="501" t="s">
        <v>4845</v>
      </c>
      <c r="T309" s="236" t="s">
        <v>3822</v>
      </c>
      <c r="U309" s="236" t="s">
        <v>3827</v>
      </c>
      <c r="V309" s="236" t="s">
        <v>3831</v>
      </c>
      <c r="W309" s="501" t="s">
        <v>4846</v>
      </c>
      <c r="X309" s="31">
        <v>45112</v>
      </c>
      <c r="Y309" s="31">
        <v>45136</v>
      </c>
      <c r="Z309" s="259"/>
      <c r="AA309" s="259"/>
      <c r="AB309" s="813"/>
      <c r="AC309" s="828"/>
      <c r="AD309" s="427"/>
      <c r="AE309" s="427"/>
      <c r="AF309" s="427"/>
      <c r="AG309" s="427"/>
      <c r="AH309" s="427"/>
      <c r="AI309" s="427"/>
      <c r="AJ309" s="427"/>
      <c r="AK309" s="813"/>
      <c r="AL309" s="831"/>
      <c r="AM309" s="427"/>
      <c r="AN309" s="428"/>
      <c r="AO309" s="428"/>
      <c r="AP309" s="428"/>
      <c r="AQ309" s="428"/>
      <c r="AR309" s="428"/>
      <c r="AS309" s="509"/>
      <c r="AT309" s="892"/>
      <c r="AU309" s="834"/>
      <c r="AV309" s="427"/>
      <c r="AW309" s="428"/>
      <c r="AX309" s="428"/>
      <c r="AY309" s="428"/>
      <c r="AZ309" s="428"/>
      <c r="BA309" s="428"/>
      <c r="BB309" s="428"/>
      <c r="BC309" s="813"/>
      <c r="BD309" s="810"/>
      <c r="BE309" s="427"/>
      <c r="BF309" s="428"/>
      <c r="BG309" s="428"/>
      <c r="BH309" s="428"/>
      <c r="BI309" s="428"/>
      <c r="BJ309" s="428"/>
      <c r="BK309" s="428"/>
      <c r="BL309" s="813"/>
      <c r="BM309" s="816"/>
      <c r="BN309" s="427"/>
      <c r="BO309" s="428"/>
      <c r="BP309" s="428"/>
      <c r="BQ309" s="428"/>
      <c r="BR309" s="428"/>
      <c r="BS309" s="428"/>
      <c r="BT309" s="428"/>
      <c r="BU309" s="429"/>
      <c r="BV309" s="430"/>
      <c r="BW309" s="430"/>
      <c r="BX309" s="430"/>
      <c r="BY309" s="430"/>
      <c r="BZ309" s="430"/>
      <c r="CA309" s="430"/>
      <c r="CB309" s="430"/>
      <c r="CC309" s="431"/>
    </row>
    <row r="310" spans="1:81" s="58" customFormat="1" ht="40.200000000000003" customHeight="1" x14ac:dyDescent="0.3">
      <c r="A310" s="34"/>
      <c r="B310" s="982"/>
      <c r="C310" s="869"/>
      <c r="D310" s="872"/>
      <c r="E310" s="852"/>
      <c r="F310" s="852"/>
      <c r="G310" s="852"/>
      <c r="H310" s="852"/>
      <c r="I310" s="852"/>
      <c r="J310" s="813"/>
      <c r="K310" s="855"/>
      <c r="L310" s="858"/>
      <c r="M310" s="861"/>
      <c r="N310" s="837"/>
      <c r="O310" s="840"/>
      <c r="P310" s="864"/>
      <c r="Q310" s="867"/>
      <c r="R310" s="813"/>
      <c r="S310" s="501" t="s">
        <v>4847</v>
      </c>
      <c r="T310" s="236" t="s">
        <v>3822</v>
      </c>
      <c r="U310" s="236" t="s">
        <v>3827</v>
      </c>
      <c r="V310" s="236" t="s">
        <v>3831</v>
      </c>
      <c r="W310" s="507" t="s">
        <v>4848</v>
      </c>
      <c r="X310" s="31">
        <v>45170</v>
      </c>
      <c r="Y310" s="31">
        <v>45198</v>
      </c>
      <c r="Z310" s="259"/>
      <c r="AA310" s="259"/>
      <c r="AB310" s="813"/>
      <c r="AC310" s="828"/>
      <c r="AD310" s="427"/>
      <c r="AE310" s="427"/>
      <c r="AF310" s="427"/>
      <c r="AG310" s="427"/>
      <c r="AH310" s="427"/>
      <c r="AI310" s="427"/>
      <c r="AJ310" s="427"/>
      <c r="AK310" s="813"/>
      <c r="AL310" s="831"/>
      <c r="AM310" s="427"/>
      <c r="AN310" s="428"/>
      <c r="AO310" s="428"/>
      <c r="AP310" s="428"/>
      <c r="AQ310" s="428"/>
      <c r="AR310" s="428"/>
      <c r="AS310" s="509"/>
      <c r="AT310" s="892"/>
      <c r="AU310" s="834"/>
      <c r="AV310" s="427"/>
      <c r="AW310" s="428"/>
      <c r="AX310" s="428"/>
      <c r="AY310" s="428"/>
      <c r="AZ310" s="428"/>
      <c r="BA310" s="428"/>
      <c r="BB310" s="428"/>
      <c r="BC310" s="813"/>
      <c r="BD310" s="810"/>
      <c r="BE310" s="427"/>
      <c r="BF310" s="428"/>
      <c r="BG310" s="428"/>
      <c r="BH310" s="428"/>
      <c r="BI310" s="428"/>
      <c r="BJ310" s="428"/>
      <c r="BK310" s="428"/>
      <c r="BL310" s="813"/>
      <c r="BM310" s="816"/>
      <c r="BN310" s="427"/>
      <c r="BO310" s="428"/>
      <c r="BP310" s="428"/>
      <c r="BQ310" s="428"/>
      <c r="BR310" s="428"/>
      <c r="BS310" s="428"/>
      <c r="BT310" s="428"/>
      <c r="BU310" s="429"/>
      <c r="BV310" s="430"/>
      <c r="BW310" s="430"/>
      <c r="BX310" s="430"/>
      <c r="BY310" s="430"/>
      <c r="BZ310" s="430"/>
      <c r="CA310" s="430"/>
      <c r="CB310" s="430"/>
      <c r="CC310" s="431"/>
    </row>
    <row r="311" spans="1:81" s="58" customFormat="1" ht="40.200000000000003" customHeight="1" thickBot="1" x14ac:dyDescent="0.35">
      <c r="A311" s="34"/>
      <c r="B311" s="982"/>
      <c r="C311" s="869"/>
      <c r="D311" s="873"/>
      <c r="E311" s="853"/>
      <c r="F311" s="853"/>
      <c r="G311" s="853"/>
      <c r="H311" s="853"/>
      <c r="I311" s="853"/>
      <c r="J311" s="814"/>
      <c r="K311" s="856"/>
      <c r="L311" s="859"/>
      <c r="M311" s="862"/>
      <c r="N311" s="838"/>
      <c r="O311" s="841"/>
      <c r="P311" s="865"/>
      <c r="Q311" s="874"/>
      <c r="R311" s="814"/>
      <c r="S311" s="422"/>
      <c r="T311" s="510"/>
      <c r="U311" s="237"/>
      <c r="V311" s="237"/>
      <c r="W311" s="232"/>
      <c r="X311" s="260"/>
      <c r="Y311" s="260"/>
      <c r="Z311" s="260"/>
      <c r="AA311" s="260"/>
      <c r="AB311" s="814"/>
      <c r="AC311" s="829"/>
      <c r="AD311" s="46">
        <f t="shared" si="385"/>
        <v>0</v>
      </c>
      <c r="AE311" s="46">
        <f t="shared" si="385"/>
        <v>0</v>
      </c>
      <c r="AF311" s="46">
        <f t="shared" si="385"/>
        <v>0</v>
      </c>
      <c r="AG311" s="46">
        <f t="shared" si="385"/>
        <v>0</v>
      </c>
      <c r="AH311" s="46">
        <f t="shared" si="385"/>
        <v>0</v>
      </c>
      <c r="AI311" s="46">
        <f t="shared" si="385"/>
        <v>0</v>
      </c>
      <c r="AJ311" s="46">
        <f t="shared" si="385"/>
        <v>0</v>
      </c>
      <c r="AK311" s="814"/>
      <c r="AL311" s="832"/>
      <c r="AM311" s="46">
        <f t="shared" si="351"/>
        <v>0</v>
      </c>
      <c r="AN311" s="49"/>
      <c r="AO311" s="49"/>
      <c r="AP311" s="49"/>
      <c r="AQ311" s="49"/>
      <c r="AR311" s="49"/>
      <c r="AS311" s="511"/>
      <c r="AT311" s="893"/>
      <c r="AU311" s="835"/>
      <c r="AV311" s="46">
        <f t="shared" si="363"/>
        <v>0</v>
      </c>
      <c r="AW311" s="49"/>
      <c r="AX311" s="49"/>
      <c r="AY311" s="49"/>
      <c r="AZ311" s="49"/>
      <c r="BA311" s="49"/>
      <c r="BB311" s="49"/>
      <c r="BC311" s="814"/>
      <c r="BD311" s="811"/>
      <c r="BE311" s="46">
        <f t="shared" si="353"/>
        <v>0</v>
      </c>
      <c r="BF311" s="49"/>
      <c r="BG311" s="49"/>
      <c r="BH311" s="49"/>
      <c r="BI311" s="49"/>
      <c r="BJ311" s="49"/>
      <c r="BK311" s="49"/>
      <c r="BL311" s="814"/>
      <c r="BM311" s="817"/>
      <c r="BN311" s="46">
        <f t="shared" si="386"/>
        <v>0</v>
      </c>
      <c r="BO311" s="49"/>
      <c r="BP311" s="49"/>
      <c r="BQ311" s="49"/>
      <c r="BR311" s="49"/>
      <c r="BS311" s="49"/>
      <c r="BT311" s="49"/>
      <c r="BU311" s="824"/>
      <c r="BV311" s="825"/>
      <c r="BW311" s="825"/>
      <c r="BX311" s="825"/>
      <c r="BY311" s="825"/>
      <c r="BZ311" s="825"/>
      <c r="CA311" s="825"/>
      <c r="CB311" s="825"/>
      <c r="CC311" s="826"/>
    </row>
    <row r="312" spans="1:81" s="58" customFormat="1" ht="40.200000000000003" customHeight="1" thickTop="1" x14ac:dyDescent="0.3">
      <c r="A312" s="34"/>
      <c r="B312" s="982"/>
      <c r="C312" s="869"/>
      <c r="D312" s="872">
        <v>2201</v>
      </c>
      <c r="E312" s="852" t="s">
        <v>3922</v>
      </c>
      <c r="F312" s="852"/>
      <c r="G312" s="852"/>
      <c r="H312" s="852"/>
      <c r="I312" s="852"/>
      <c r="J312" s="813">
        <v>59</v>
      </c>
      <c r="K312" s="855" t="str">
        <f>+[2]Metas!K65</f>
        <v>Estrategia de orientación socioemocional y sociocupacional implementada</v>
      </c>
      <c r="L312" s="858">
        <v>0.25</v>
      </c>
      <c r="M312" s="861">
        <f>SUM(N312:Q312)</f>
        <v>0.25</v>
      </c>
      <c r="N312" s="837"/>
      <c r="O312" s="840"/>
      <c r="P312" s="864"/>
      <c r="Q312" s="867">
        <v>0.25</v>
      </c>
      <c r="R312" s="813">
        <f t="shared" ref="R312" si="395">+$J312</f>
        <v>59</v>
      </c>
      <c r="S312" s="503" t="s">
        <v>4849</v>
      </c>
      <c r="T312" s="393" t="s">
        <v>3822</v>
      </c>
      <c r="U312" s="393" t="s">
        <v>3827</v>
      </c>
      <c r="V312" s="393" t="s">
        <v>3831</v>
      </c>
      <c r="W312" s="503" t="s">
        <v>4850</v>
      </c>
      <c r="X312" s="259">
        <v>45112</v>
      </c>
      <c r="Y312" s="259">
        <v>45136</v>
      </c>
      <c r="Z312" s="259"/>
      <c r="AA312" s="259"/>
      <c r="AB312" s="813">
        <f t="shared" si="379"/>
        <v>59</v>
      </c>
      <c r="AC312" s="828">
        <f t="shared" ref="AC312" si="396">+L312</f>
        <v>0.25</v>
      </c>
      <c r="AD312" s="427">
        <v>50</v>
      </c>
      <c r="AE312" s="427">
        <v>50</v>
      </c>
      <c r="AF312" s="427">
        <f>+AO312+AX312+BG312+BP312</f>
        <v>0</v>
      </c>
      <c r="AG312" s="427">
        <f t="shared" si="385"/>
        <v>0</v>
      </c>
      <c r="AH312" s="427">
        <f t="shared" si="385"/>
        <v>0</v>
      </c>
      <c r="AI312" s="427">
        <f t="shared" si="385"/>
        <v>0</v>
      </c>
      <c r="AJ312" s="427">
        <f t="shared" si="385"/>
        <v>0</v>
      </c>
      <c r="AK312" s="813">
        <f t="shared" si="381"/>
        <v>59</v>
      </c>
      <c r="AL312" s="831">
        <f>+N312</f>
        <v>0</v>
      </c>
      <c r="AM312" s="427">
        <f t="shared" si="351"/>
        <v>0</v>
      </c>
      <c r="AN312" s="428"/>
      <c r="AO312" s="428"/>
      <c r="AP312" s="428"/>
      <c r="AQ312" s="428"/>
      <c r="AR312" s="428"/>
      <c r="AS312" s="428"/>
      <c r="AT312" s="812">
        <f t="shared" si="382"/>
        <v>59</v>
      </c>
      <c r="AU312" s="833">
        <f>+O312</f>
        <v>0</v>
      </c>
      <c r="AV312" s="44">
        <f t="shared" si="363"/>
        <v>0</v>
      </c>
      <c r="AW312" s="47"/>
      <c r="AX312" s="47"/>
      <c r="AY312" s="47"/>
      <c r="AZ312" s="47"/>
      <c r="BA312" s="47"/>
      <c r="BB312" s="47"/>
      <c r="BC312" s="812">
        <f t="shared" si="383"/>
        <v>59</v>
      </c>
      <c r="BD312" s="809">
        <f>+P312</f>
        <v>0</v>
      </c>
      <c r="BE312" s="44">
        <f t="shared" si="353"/>
        <v>0</v>
      </c>
      <c r="BF312" s="47"/>
      <c r="BG312" s="47"/>
      <c r="BH312" s="47"/>
      <c r="BI312" s="47"/>
      <c r="BJ312" s="47"/>
      <c r="BK312" s="47"/>
      <c r="BL312" s="812">
        <f t="shared" si="384"/>
        <v>59</v>
      </c>
      <c r="BM312" s="815">
        <f>+Q312</f>
        <v>0.25</v>
      </c>
      <c r="BN312" s="44">
        <v>50</v>
      </c>
      <c r="BO312" s="47">
        <v>50</v>
      </c>
      <c r="BP312" s="47"/>
      <c r="BQ312" s="47"/>
      <c r="BR312" s="47"/>
      <c r="BS312" s="47"/>
      <c r="BT312" s="47"/>
      <c r="BU312" s="818"/>
      <c r="BV312" s="819"/>
      <c r="BW312" s="819"/>
      <c r="BX312" s="819"/>
      <c r="BY312" s="819"/>
      <c r="BZ312" s="819"/>
      <c r="CA312" s="819"/>
      <c r="CB312" s="819"/>
      <c r="CC312" s="820"/>
    </row>
    <row r="313" spans="1:81" s="58" customFormat="1" ht="40.200000000000003" customHeight="1" x14ac:dyDescent="0.3">
      <c r="A313" s="34"/>
      <c r="B313" s="982"/>
      <c r="C313" s="869"/>
      <c r="D313" s="872"/>
      <c r="E313" s="852"/>
      <c r="F313" s="852"/>
      <c r="G313" s="852"/>
      <c r="H313" s="852"/>
      <c r="I313" s="852"/>
      <c r="J313" s="813"/>
      <c r="K313" s="855"/>
      <c r="L313" s="858"/>
      <c r="M313" s="861"/>
      <c r="N313" s="837"/>
      <c r="O313" s="840"/>
      <c r="P313" s="864"/>
      <c r="Q313" s="867"/>
      <c r="R313" s="813"/>
      <c r="S313" s="501" t="s">
        <v>4851</v>
      </c>
      <c r="T313" s="236" t="s">
        <v>3822</v>
      </c>
      <c r="U313" s="236" t="s">
        <v>3827</v>
      </c>
      <c r="V313" s="236" t="s">
        <v>3831</v>
      </c>
      <c r="W313" s="501" t="s">
        <v>4852</v>
      </c>
      <c r="X313" s="31">
        <v>44986</v>
      </c>
      <c r="Y313" s="31">
        <v>45015</v>
      </c>
      <c r="Z313" s="31"/>
      <c r="AA313" s="31"/>
      <c r="AB313" s="813"/>
      <c r="AC313" s="828"/>
      <c r="AD313" s="51">
        <f t="shared" si="385"/>
        <v>0</v>
      </c>
      <c r="AE313" s="51">
        <f>+AN313+AW313+BF313+BO313</f>
        <v>0</v>
      </c>
      <c r="AF313" s="51">
        <f t="shared" si="385"/>
        <v>0</v>
      </c>
      <c r="AG313" s="51">
        <f t="shared" si="385"/>
        <v>0</v>
      </c>
      <c r="AH313" s="51">
        <f t="shared" si="385"/>
        <v>0</v>
      </c>
      <c r="AI313" s="51">
        <f t="shared" si="385"/>
        <v>0</v>
      </c>
      <c r="AJ313" s="51">
        <f t="shared" si="385"/>
        <v>0</v>
      </c>
      <c r="AK313" s="813"/>
      <c r="AL313" s="831"/>
      <c r="AM313" s="51">
        <f t="shared" si="351"/>
        <v>0</v>
      </c>
      <c r="AN313" s="257"/>
      <c r="AO313" s="257"/>
      <c r="AP313" s="257"/>
      <c r="AQ313" s="257"/>
      <c r="AR313" s="257"/>
      <c r="AS313" s="257"/>
      <c r="AT313" s="813"/>
      <c r="AU313" s="834"/>
      <c r="AV313" s="51">
        <f t="shared" si="363"/>
        <v>0</v>
      </c>
      <c r="AW313" s="257"/>
      <c r="AX313" s="257"/>
      <c r="AY313" s="257"/>
      <c r="AZ313" s="257"/>
      <c r="BA313" s="257"/>
      <c r="BB313" s="257"/>
      <c r="BC313" s="813"/>
      <c r="BD313" s="810"/>
      <c r="BE313" s="51">
        <f t="shared" si="353"/>
        <v>0</v>
      </c>
      <c r="BF313" s="257"/>
      <c r="BG313" s="257"/>
      <c r="BH313" s="257"/>
      <c r="BI313" s="257"/>
      <c r="BJ313" s="257"/>
      <c r="BK313" s="257"/>
      <c r="BL313" s="813"/>
      <c r="BM313" s="816"/>
      <c r="BN313" s="51">
        <f t="shared" si="386"/>
        <v>0</v>
      </c>
      <c r="BO313" s="257"/>
      <c r="BP313" s="257"/>
      <c r="BQ313" s="257"/>
      <c r="BR313" s="257"/>
      <c r="BS313" s="257"/>
      <c r="BT313" s="257"/>
      <c r="BU313" s="821"/>
      <c r="BV313" s="822"/>
      <c r="BW313" s="822"/>
      <c r="BX313" s="822"/>
      <c r="BY313" s="822"/>
      <c r="BZ313" s="822"/>
      <c r="CA313" s="822"/>
      <c r="CB313" s="822"/>
      <c r="CC313" s="823"/>
    </row>
    <row r="314" spans="1:81" s="58" customFormat="1" ht="40.200000000000003" customHeight="1" x14ac:dyDescent="0.3">
      <c r="A314" s="34"/>
      <c r="B314" s="982"/>
      <c r="C314" s="869"/>
      <c r="D314" s="872"/>
      <c r="E314" s="852"/>
      <c r="F314" s="852"/>
      <c r="G314" s="852"/>
      <c r="H314" s="852"/>
      <c r="I314" s="852"/>
      <c r="J314" s="813"/>
      <c r="K314" s="855"/>
      <c r="L314" s="858"/>
      <c r="M314" s="861"/>
      <c r="N314" s="837"/>
      <c r="O314" s="840"/>
      <c r="P314" s="864"/>
      <c r="Q314" s="867"/>
      <c r="R314" s="813"/>
      <c r="S314" s="501" t="s">
        <v>4853</v>
      </c>
      <c r="T314" s="236" t="s">
        <v>3822</v>
      </c>
      <c r="U314" s="236" t="s">
        <v>3827</v>
      </c>
      <c r="V314" s="236" t="s">
        <v>3831</v>
      </c>
      <c r="W314" s="501" t="s">
        <v>4831</v>
      </c>
      <c r="X314" s="31">
        <v>45170</v>
      </c>
      <c r="Y314" s="31">
        <v>45199</v>
      </c>
      <c r="Z314" s="31"/>
      <c r="AA314" s="31"/>
      <c r="AB314" s="813"/>
      <c r="AC314" s="828"/>
      <c r="AD314" s="51">
        <f t="shared" si="385"/>
        <v>0</v>
      </c>
      <c r="AE314" s="51">
        <f t="shared" si="385"/>
        <v>0</v>
      </c>
      <c r="AF314" s="51">
        <f t="shared" si="385"/>
        <v>0</v>
      </c>
      <c r="AG314" s="51">
        <f t="shared" si="385"/>
        <v>0</v>
      </c>
      <c r="AH314" s="51">
        <f t="shared" si="385"/>
        <v>0</v>
      </c>
      <c r="AI314" s="51">
        <f t="shared" si="385"/>
        <v>0</v>
      </c>
      <c r="AJ314" s="51">
        <f t="shared" si="385"/>
        <v>0</v>
      </c>
      <c r="AK314" s="813"/>
      <c r="AL314" s="831"/>
      <c r="AM314" s="51">
        <f t="shared" si="351"/>
        <v>0</v>
      </c>
      <c r="AN314" s="257"/>
      <c r="AO314" s="257"/>
      <c r="AP314" s="257"/>
      <c r="AQ314" s="257"/>
      <c r="AR314" s="257"/>
      <c r="AS314" s="257"/>
      <c r="AT314" s="813"/>
      <c r="AU314" s="834"/>
      <c r="AV314" s="51">
        <f t="shared" si="363"/>
        <v>0</v>
      </c>
      <c r="AW314" s="257"/>
      <c r="AX314" s="257"/>
      <c r="AY314" s="257"/>
      <c r="AZ314" s="257"/>
      <c r="BA314" s="257"/>
      <c r="BB314" s="257"/>
      <c r="BC314" s="813"/>
      <c r="BD314" s="810"/>
      <c r="BE314" s="51">
        <f t="shared" si="353"/>
        <v>0</v>
      </c>
      <c r="BF314" s="257"/>
      <c r="BG314" s="257"/>
      <c r="BH314" s="257"/>
      <c r="BI314" s="257"/>
      <c r="BJ314" s="257"/>
      <c r="BK314" s="257"/>
      <c r="BL314" s="813"/>
      <c r="BM314" s="816"/>
      <c r="BN314" s="51">
        <f t="shared" si="386"/>
        <v>0</v>
      </c>
      <c r="BO314" s="257"/>
      <c r="BP314" s="257"/>
      <c r="BQ314" s="257"/>
      <c r="BR314" s="257"/>
      <c r="BS314" s="257"/>
      <c r="BT314" s="257"/>
      <c r="BU314" s="821"/>
      <c r="BV314" s="822"/>
      <c r="BW314" s="822"/>
      <c r="BX314" s="822"/>
      <c r="BY314" s="822"/>
      <c r="BZ314" s="822"/>
      <c r="CA314" s="822"/>
      <c r="CB314" s="822"/>
      <c r="CC314" s="823"/>
    </row>
    <row r="315" spans="1:81" s="58" customFormat="1" ht="40.200000000000003" customHeight="1" thickBot="1" x14ac:dyDescent="0.35">
      <c r="A315" s="34"/>
      <c r="B315" s="982"/>
      <c r="C315" s="869"/>
      <c r="D315" s="873"/>
      <c r="E315" s="853"/>
      <c r="F315" s="853"/>
      <c r="G315" s="853"/>
      <c r="H315" s="853"/>
      <c r="I315" s="853"/>
      <c r="J315" s="814"/>
      <c r="K315" s="856"/>
      <c r="L315" s="859"/>
      <c r="M315" s="862"/>
      <c r="N315" s="838"/>
      <c r="O315" s="841"/>
      <c r="P315" s="865"/>
      <c r="Q315" s="874"/>
      <c r="R315" s="814"/>
      <c r="S315" s="512"/>
      <c r="T315" s="513"/>
      <c r="U315" s="513"/>
      <c r="V315" s="513"/>
      <c r="W315" s="512"/>
      <c r="X315" s="514">
        <v>44986</v>
      </c>
      <c r="Y315" s="514">
        <v>45241</v>
      </c>
      <c r="Z315" s="440"/>
      <c r="AA315" s="260"/>
      <c r="AB315" s="814"/>
      <c r="AC315" s="829"/>
      <c r="AD315" s="46">
        <f t="shared" si="385"/>
        <v>0</v>
      </c>
      <c r="AE315" s="46">
        <f t="shared" si="385"/>
        <v>0</v>
      </c>
      <c r="AF315" s="46">
        <f t="shared" si="385"/>
        <v>0</v>
      </c>
      <c r="AG315" s="46">
        <f t="shared" si="385"/>
        <v>0</v>
      </c>
      <c r="AH315" s="46">
        <f t="shared" si="385"/>
        <v>0</v>
      </c>
      <c r="AI315" s="46">
        <f t="shared" si="385"/>
        <v>0</v>
      </c>
      <c r="AJ315" s="46">
        <f t="shared" si="385"/>
        <v>0</v>
      </c>
      <c r="AK315" s="814"/>
      <c r="AL315" s="832"/>
      <c r="AM315" s="46">
        <f t="shared" si="351"/>
        <v>0</v>
      </c>
      <c r="AN315" s="49"/>
      <c r="AO315" s="49"/>
      <c r="AP315" s="49"/>
      <c r="AQ315" s="49"/>
      <c r="AR315" s="49"/>
      <c r="AS315" s="49"/>
      <c r="AT315" s="814"/>
      <c r="AU315" s="835"/>
      <c r="AV315" s="46">
        <f t="shared" si="363"/>
        <v>0</v>
      </c>
      <c r="AW315" s="49"/>
      <c r="AX315" s="49"/>
      <c r="AY315" s="49"/>
      <c r="AZ315" s="49"/>
      <c r="BA315" s="49"/>
      <c r="BB315" s="49"/>
      <c r="BC315" s="814"/>
      <c r="BD315" s="811"/>
      <c r="BE315" s="46">
        <f t="shared" si="353"/>
        <v>0</v>
      </c>
      <c r="BF315" s="49"/>
      <c r="BG315" s="49"/>
      <c r="BH315" s="49"/>
      <c r="BI315" s="49"/>
      <c r="BJ315" s="49"/>
      <c r="BK315" s="49"/>
      <c r="BL315" s="814"/>
      <c r="BM315" s="817"/>
      <c r="BN315" s="46">
        <f t="shared" si="386"/>
        <v>0</v>
      </c>
      <c r="BO315" s="49"/>
      <c r="BP315" s="49"/>
      <c r="BQ315" s="49"/>
      <c r="BR315" s="49"/>
      <c r="BS315" s="49"/>
      <c r="BT315" s="49"/>
      <c r="BU315" s="824"/>
      <c r="BV315" s="825"/>
      <c r="BW315" s="825"/>
      <c r="BX315" s="825"/>
      <c r="BY315" s="825"/>
      <c r="BZ315" s="825"/>
      <c r="CA315" s="825"/>
      <c r="CB315" s="825"/>
      <c r="CC315" s="826"/>
    </row>
    <row r="316" spans="1:81" s="58" customFormat="1" ht="40.200000000000003" customHeight="1" thickTop="1" x14ac:dyDescent="0.3">
      <c r="A316" s="34"/>
      <c r="B316" s="982"/>
      <c r="C316" s="869"/>
      <c r="D316" s="871">
        <v>2201</v>
      </c>
      <c r="E316" s="851" t="s">
        <v>3922</v>
      </c>
      <c r="F316" s="851"/>
      <c r="G316" s="851"/>
      <c r="H316" s="851"/>
      <c r="I316" s="851"/>
      <c r="J316" s="812">
        <v>60</v>
      </c>
      <c r="K316" s="854" t="str">
        <f>+[2]Metas!K66</f>
        <v>Establecimientos educativos implementando la estrategia Universidad en el aula para el fortalecimiento de la oferta de la educación media técnica a bachilleres</v>
      </c>
      <c r="L316" s="857">
        <v>20</v>
      </c>
      <c r="M316" s="860">
        <f>SUM(N316:Q316)</f>
        <v>20</v>
      </c>
      <c r="N316" s="836"/>
      <c r="O316" s="839"/>
      <c r="P316" s="863"/>
      <c r="Q316" s="866">
        <v>20</v>
      </c>
      <c r="R316" s="812">
        <f t="shared" ref="R316" si="397">+$J316</f>
        <v>60</v>
      </c>
      <c r="S316" s="501" t="s">
        <v>4854</v>
      </c>
      <c r="T316" s="236" t="s">
        <v>3822</v>
      </c>
      <c r="U316" s="236" t="s">
        <v>3827</v>
      </c>
      <c r="V316" s="236" t="s">
        <v>3831</v>
      </c>
      <c r="W316" s="501" t="s">
        <v>4855</v>
      </c>
      <c r="X316" s="31">
        <v>45181</v>
      </c>
      <c r="Y316" s="31" t="s">
        <v>4856</v>
      </c>
      <c r="Z316" s="31"/>
      <c r="AA316" s="256"/>
      <c r="AB316" s="812">
        <f t="shared" si="379"/>
        <v>60</v>
      </c>
      <c r="AC316" s="827">
        <f t="shared" ref="AC316" si="398">+L316</f>
        <v>20</v>
      </c>
      <c r="AD316" s="44">
        <v>1300</v>
      </c>
      <c r="AE316" s="44">
        <f t="shared" si="385"/>
        <v>0</v>
      </c>
      <c r="AF316" s="44">
        <f t="shared" si="385"/>
        <v>0</v>
      </c>
      <c r="AG316" s="44">
        <f t="shared" si="385"/>
        <v>0</v>
      </c>
      <c r="AH316" s="44">
        <f t="shared" si="385"/>
        <v>0</v>
      </c>
      <c r="AI316" s="44">
        <v>800</v>
      </c>
      <c r="AJ316" s="44">
        <v>500</v>
      </c>
      <c r="AK316" s="812">
        <f t="shared" si="381"/>
        <v>60</v>
      </c>
      <c r="AL316" s="830">
        <f>+N316</f>
        <v>0</v>
      </c>
      <c r="AM316" s="44">
        <f t="shared" si="351"/>
        <v>0</v>
      </c>
      <c r="AN316" s="47"/>
      <c r="AO316" s="47"/>
      <c r="AP316" s="47"/>
      <c r="AQ316" s="47"/>
      <c r="AR316" s="47"/>
      <c r="AS316" s="47"/>
      <c r="AT316" s="812">
        <f t="shared" si="382"/>
        <v>60</v>
      </c>
      <c r="AU316" s="833">
        <f>+O316</f>
        <v>0</v>
      </c>
      <c r="AV316" s="44">
        <f t="shared" si="363"/>
        <v>0</v>
      </c>
      <c r="AW316" s="47"/>
      <c r="AX316" s="47"/>
      <c r="AY316" s="47"/>
      <c r="AZ316" s="47"/>
      <c r="BA316" s="47"/>
      <c r="BB316" s="47"/>
      <c r="BC316" s="812">
        <f t="shared" si="383"/>
        <v>60</v>
      </c>
      <c r="BD316" s="809">
        <f>+P316</f>
        <v>0</v>
      </c>
      <c r="BE316" s="44">
        <f t="shared" si="353"/>
        <v>0</v>
      </c>
      <c r="BF316" s="47"/>
      <c r="BG316" s="47"/>
      <c r="BH316" s="47"/>
      <c r="BI316" s="47"/>
      <c r="BJ316" s="47"/>
      <c r="BK316" s="47"/>
      <c r="BL316" s="812">
        <f t="shared" si="384"/>
        <v>60</v>
      </c>
      <c r="BM316" s="815">
        <f>+Q316</f>
        <v>20</v>
      </c>
      <c r="BN316" s="44">
        <v>1300</v>
      </c>
      <c r="BO316" s="47"/>
      <c r="BP316" s="47"/>
      <c r="BQ316" s="47"/>
      <c r="BR316" s="47"/>
      <c r="BS316" s="47">
        <v>800</v>
      </c>
      <c r="BT316" s="47">
        <v>500</v>
      </c>
      <c r="BU316" s="818"/>
      <c r="BV316" s="819"/>
      <c r="BW316" s="819"/>
      <c r="BX316" s="819"/>
      <c r="BY316" s="819"/>
      <c r="BZ316" s="819"/>
      <c r="CA316" s="819"/>
      <c r="CB316" s="819"/>
      <c r="CC316" s="820"/>
    </row>
    <row r="317" spans="1:81" s="58" customFormat="1" ht="40.200000000000003" customHeight="1" x14ac:dyDescent="0.3">
      <c r="A317" s="34"/>
      <c r="B317" s="982"/>
      <c r="C317" s="869"/>
      <c r="D317" s="872"/>
      <c r="E317" s="852"/>
      <c r="F317" s="852"/>
      <c r="G317" s="852"/>
      <c r="H317" s="852"/>
      <c r="I317" s="852"/>
      <c r="J317" s="813"/>
      <c r="K317" s="855"/>
      <c r="L317" s="858"/>
      <c r="M317" s="861"/>
      <c r="N317" s="837"/>
      <c r="O317" s="840"/>
      <c r="P317" s="864"/>
      <c r="Q317" s="867"/>
      <c r="R317" s="813"/>
      <c r="S317" s="501" t="s">
        <v>4857</v>
      </c>
      <c r="T317" s="236" t="s">
        <v>3822</v>
      </c>
      <c r="U317" s="236" t="s">
        <v>3827</v>
      </c>
      <c r="V317" s="236" t="s">
        <v>3831</v>
      </c>
      <c r="W317" s="501" t="s">
        <v>4858</v>
      </c>
      <c r="X317" s="31">
        <v>45181</v>
      </c>
      <c r="Y317" s="31" t="s">
        <v>4856</v>
      </c>
      <c r="Z317" s="31"/>
      <c r="AA317" s="31"/>
      <c r="AB317" s="813"/>
      <c r="AC317" s="828"/>
      <c r="AD317" s="51">
        <f t="shared" si="385"/>
        <v>0</v>
      </c>
      <c r="AE317" s="51">
        <f t="shared" si="385"/>
        <v>0</v>
      </c>
      <c r="AF317" s="51">
        <f t="shared" si="385"/>
        <v>0</v>
      </c>
      <c r="AG317" s="51">
        <f t="shared" si="385"/>
        <v>0</v>
      </c>
      <c r="AH317" s="51">
        <f t="shared" si="385"/>
        <v>0</v>
      </c>
      <c r="AI317" s="51">
        <f t="shared" si="385"/>
        <v>0</v>
      </c>
      <c r="AJ317" s="51">
        <f t="shared" si="385"/>
        <v>0</v>
      </c>
      <c r="AK317" s="813"/>
      <c r="AL317" s="831"/>
      <c r="AM317" s="51">
        <f t="shared" si="351"/>
        <v>0</v>
      </c>
      <c r="AN317" s="257"/>
      <c r="AO317" s="257"/>
      <c r="AP317" s="257"/>
      <c r="AQ317" s="257"/>
      <c r="AR317" s="257"/>
      <c r="AS317" s="257"/>
      <c r="AT317" s="813"/>
      <c r="AU317" s="834"/>
      <c r="AV317" s="51">
        <f t="shared" si="363"/>
        <v>0</v>
      </c>
      <c r="AW317" s="257"/>
      <c r="AX317" s="257"/>
      <c r="AY317" s="257"/>
      <c r="AZ317" s="257"/>
      <c r="BA317" s="257"/>
      <c r="BB317" s="257"/>
      <c r="BC317" s="813"/>
      <c r="BD317" s="810"/>
      <c r="BE317" s="51">
        <f t="shared" si="353"/>
        <v>0</v>
      </c>
      <c r="BF317" s="257"/>
      <c r="BG317" s="257"/>
      <c r="BH317" s="257"/>
      <c r="BI317" s="257"/>
      <c r="BJ317" s="257"/>
      <c r="BK317" s="257"/>
      <c r="BL317" s="813"/>
      <c r="BM317" s="816"/>
      <c r="BN317" s="51">
        <f t="shared" si="386"/>
        <v>0</v>
      </c>
      <c r="BO317" s="257"/>
      <c r="BP317" s="257"/>
      <c r="BQ317" s="257"/>
      <c r="BR317" s="257"/>
      <c r="BS317" s="257"/>
      <c r="BT317" s="257"/>
      <c r="BU317" s="821"/>
      <c r="BV317" s="822"/>
      <c r="BW317" s="822"/>
      <c r="BX317" s="822"/>
      <c r="BY317" s="822"/>
      <c r="BZ317" s="822"/>
      <c r="CA317" s="822"/>
      <c r="CB317" s="822"/>
      <c r="CC317" s="823"/>
    </row>
    <row r="318" spans="1:81" s="58" customFormat="1" ht="40.200000000000003" customHeight="1" x14ac:dyDescent="0.3">
      <c r="A318" s="34"/>
      <c r="B318" s="982"/>
      <c r="C318" s="869"/>
      <c r="D318" s="872"/>
      <c r="E318" s="852"/>
      <c r="F318" s="852"/>
      <c r="G318" s="852"/>
      <c r="H318" s="852"/>
      <c r="I318" s="852"/>
      <c r="J318" s="813"/>
      <c r="K318" s="855"/>
      <c r="L318" s="858"/>
      <c r="M318" s="861"/>
      <c r="N318" s="837"/>
      <c r="O318" s="840"/>
      <c r="P318" s="864"/>
      <c r="Q318" s="867"/>
      <c r="R318" s="813"/>
      <c r="S318" s="501" t="s">
        <v>4859</v>
      </c>
      <c r="T318" s="236" t="s">
        <v>3822</v>
      </c>
      <c r="U318" s="236" t="s">
        <v>3827</v>
      </c>
      <c r="V318" s="236" t="s">
        <v>3831</v>
      </c>
      <c r="W318" s="501" t="s">
        <v>4860</v>
      </c>
      <c r="X318" s="31">
        <v>45202</v>
      </c>
      <c r="Y318" s="31">
        <v>45227</v>
      </c>
      <c r="Z318" s="31"/>
      <c r="AA318" s="31"/>
      <c r="AB318" s="813"/>
      <c r="AC318" s="828"/>
      <c r="AD318" s="51">
        <f t="shared" si="385"/>
        <v>0</v>
      </c>
      <c r="AE318" s="51">
        <f t="shared" si="385"/>
        <v>0</v>
      </c>
      <c r="AF318" s="51">
        <f t="shared" si="385"/>
        <v>0</v>
      </c>
      <c r="AG318" s="51">
        <f t="shared" si="385"/>
        <v>0</v>
      </c>
      <c r="AH318" s="51">
        <f t="shared" si="385"/>
        <v>0</v>
      </c>
      <c r="AI318" s="51">
        <f t="shared" si="385"/>
        <v>0</v>
      </c>
      <c r="AJ318" s="51">
        <f t="shared" si="385"/>
        <v>0</v>
      </c>
      <c r="AK318" s="813"/>
      <c r="AL318" s="831"/>
      <c r="AM318" s="51">
        <f t="shared" si="351"/>
        <v>0</v>
      </c>
      <c r="AN318" s="257"/>
      <c r="AO318" s="257"/>
      <c r="AP318" s="257"/>
      <c r="AQ318" s="257"/>
      <c r="AR318" s="257"/>
      <c r="AS318" s="257"/>
      <c r="AT318" s="813"/>
      <c r="AU318" s="834"/>
      <c r="AV318" s="51">
        <f t="shared" si="363"/>
        <v>0</v>
      </c>
      <c r="AW318" s="257"/>
      <c r="AX318" s="257"/>
      <c r="AY318" s="257"/>
      <c r="AZ318" s="257"/>
      <c r="BA318" s="257"/>
      <c r="BB318" s="257"/>
      <c r="BC318" s="813"/>
      <c r="BD318" s="810"/>
      <c r="BE318" s="51">
        <f t="shared" si="353"/>
        <v>0</v>
      </c>
      <c r="BF318" s="257"/>
      <c r="BG318" s="257"/>
      <c r="BH318" s="257"/>
      <c r="BI318" s="257"/>
      <c r="BJ318" s="257"/>
      <c r="BK318" s="257"/>
      <c r="BL318" s="813"/>
      <c r="BM318" s="816"/>
      <c r="BN318" s="51">
        <f t="shared" si="386"/>
        <v>0</v>
      </c>
      <c r="BO318" s="257"/>
      <c r="BP318" s="257"/>
      <c r="BQ318" s="257"/>
      <c r="BR318" s="257"/>
      <c r="BS318" s="257"/>
      <c r="BT318" s="257"/>
      <c r="BU318" s="821"/>
      <c r="BV318" s="822"/>
      <c r="BW318" s="822"/>
      <c r="BX318" s="822"/>
      <c r="BY318" s="822"/>
      <c r="BZ318" s="822"/>
      <c r="CA318" s="822"/>
      <c r="CB318" s="822"/>
      <c r="CC318" s="823"/>
    </row>
    <row r="319" spans="1:81" s="58" customFormat="1" ht="40.200000000000003" customHeight="1" thickBot="1" x14ac:dyDescent="0.35">
      <c r="A319" s="34"/>
      <c r="B319" s="982"/>
      <c r="C319" s="869"/>
      <c r="D319" s="873"/>
      <c r="E319" s="853"/>
      <c r="F319" s="853"/>
      <c r="G319" s="853"/>
      <c r="H319" s="853"/>
      <c r="I319" s="853"/>
      <c r="J319" s="814"/>
      <c r="K319" s="856"/>
      <c r="L319" s="859"/>
      <c r="M319" s="862"/>
      <c r="N319" s="838"/>
      <c r="O319" s="841"/>
      <c r="P319" s="865"/>
      <c r="Q319" s="874"/>
      <c r="R319" s="814"/>
      <c r="S319" s="515" t="s">
        <v>4861</v>
      </c>
      <c r="T319" s="237" t="s">
        <v>3822</v>
      </c>
      <c r="U319" s="237" t="s">
        <v>3827</v>
      </c>
      <c r="V319" s="237" t="s">
        <v>3831</v>
      </c>
      <c r="W319" s="515" t="s">
        <v>4862</v>
      </c>
      <c r="X319" s="516">
        <v>45202</v>
      </c>
      <c r="Y319" s="516">
        <v>45227</v>
      </c>
      <c r="Z319" s="516"/>
      <c r="AA319" s="260"/>
      <c r="AB319" s="814"/>
      <c r="AC319" s="829"/>
      <c r="AD319" s="46">
        <f t="shared" si="385"/>
        <v>0</v>
      </c>
      <c r="AE319" s="46">
        <f t="shared" si="385"/>
        <v>0</v>
      </c>
      <c r="AF319" s="46">
        <f t="shared" si="385"/>
        <v>0</v>
      </c>
      <c r="AG319" s="46">
        <f t="shared" si="385"/>
        <v>0</v>
      </c>
      <c r="AH319" s="46">
        <f t="shared" si="385"/>
        <v>0</v>
      </c>
      <c r="AI319" s="46">
        <f t="shared" si="385"/>
        <v>0</v>
      </c>
      <c r="AJ319" s="46">
        <f t="shared" si="385"/>
        <v>0</v>
      </c>
      <c r="AK319" s="814"/>
      <c r="AL319" s="832"/>
      <c r="AM319" s="46">
        <f t="shared" si="351"/>
        <v>0</v>
      </c>
      <c r="AN319" s="49"/>
      <c r="AO319" s="49"/>
      <c r="AP319" s="49"/>
      <c r="AQ319" s="49"/>
      <c r="AR319" s="49"/>
      <c r="AS319" s="49"/>
      <c r="AT319" s="814"/>
      <c r="AU319" s="835"/>
      <c r="AV319" s="46">
        <f t="shared" si="363"/>
        <v>0</v>
      </c>
      <c r="AW319" s="49"/>
      <c r="AX319" s="49"/>
      <c r="AY319" s="49"/>
      <c r="AZ319" s="49"/>
      <c r="BA319" s="49"/>
      <c r="BB319" s="49"/>
      <c r="BC319" s="814"/>
      <c r="BD319" s="811"/>
      <c r="BE319" s="46">
        <f t="shared" si="353"/>
        <v>0</v>
      </c>
      <c r="BF319" s="49"/>
      <c r="BG319" s="49"/>
      <c r="BH319" s="49"/>
      <c r="BI319" s="49"/>
      <c r="BJ319" s="49"/>
      <c r="BK319" s="49"/>
      <c r="BL319" s="814"/>
      <c r="BM319" s="817"/>
      <c r="BN319" s="46">
        <f t="shared" si="386"/>
        <v>0</v>
      </c>
      <c r="BO319" s="49"/>
      <c r="BP319" s="49"/>
      <c r="BQ319" s="49"/>
      <c r="BR319" s="49"/>
      <c r="BS319" s="49"/>
      <c r="BT319" s="49"/>
      <c r="BU319" s="824"/>
      <c r="BV319" s="825"/>
      <c r="BW319" s="825"/>
      <c r="BX319" s="825"/>
      <c r="BY319" s="825"/>
      <c r="BZ319" s="825"/>
      <c r="CA319" s="825"/>
      <c r="CB319" s="825"/>
      <c r="CC319" s="826"/>
    </row>
    <row r="320" spans="1:81" s="58" customFormat="1" ht="40.200000000000003" customHeight="1" thickTop="1" x14ac:dyDescent="0.3">
      <c r="A320" s="34"/>
      <c r="B320" s="982"/>
      <c r="C320" s="869"/>
      <c r="D320" s="871">
        <v>2201</v>
      </c>
      <c r="E320" s="851" t="s">
        <v>3922</v>
      </c>
      <c r="F320" s="851"/>
      <c r="G320" s="851"/>
      <c r="H320" s="851"/>
      <c r="I320" s="851"/>
      <c r="J320" s="812">
        <v>61</v>
      </c>
      <c r="K320" s="854" t="str">
        <f>+[2]Metas!K67</f>
        <v>Establecimientos educativos apoyados con procesos fortalecimiento de la media y tránsito a la educación terciaria</v>
      </c>
      <c r="L320" s="857">
        <v>50</v>
      </c>
      <c r="M320" s="860">
        <f>SUM(N320:Q320)</f>
        <v>50</v>
      </c>
      <c r="N320" s="836"/>
      <c r="O320" s="839"/>
      <c r="P320" s="863"/>
      <c r="Q320" s="866">
        <v>50</v>
      </c>
      <c r="R320" s="812">
        <f t="shared" ref="R320" si="399">+$J320</f>
        <v>61</v>
      </c>
      <c r="S320" s="503" t="s">
        <v>4854</v>
      </c>
      <c r="T320" s="393" t="s">
        <v>3822</v>
      </c>
      <c r="U320" s="393" t="s">
        <v>3827</v>
      </c>
      <c r="V320" s="393" t="s">
        <v>3831</v>
      </c>
      <c r="W320" s="503" t="s">
        <v>4850</v>
      </c>
      <c r="X320" s="259">
        <v>45181</v>
      </c>
      <c r="Y320" s="259" t="s">
        <v>4856</v>
      </c>
      <c r="Z320" s="259"/>
      <c r="AA320" s="259"/>
      <c r="AB320" s="813">
        <f t="shared" ref="AB320" si="400">+$J320</f>
        <v>61</v>
      </c>
      <c r="AC320" s="828">
        <f t="shared" ref="AC320" si="401">+L320</f>
        <v>50</v>
      </c>
      <c r="AD320" s="427">
        <v>65</v>
      </c>
      <c r="AE320" s="427">
        <v>25</v>
      </c>
      <c r="AF320" s="427">
        <f t="shared" ref="AF320:AG344" si="402">+AO320+AX320+BG320+BP320</f>
        <v>0</v>
      </c>
      <c r="AG320" s="427">
        <v>40</v>
      </c>
      <c r="AH320" s="427">
        <f t="shared" ref="AH320:AJ344" si="403">+AQ320+AZ320+BI320+BR320</f>
        <v>0</v>
      </c>
      <c r="AI320" s="427">
        <f t="shared" si="403"/>
        <v>0</v>
      </c>
      <c r="AJ320" s="427">
        <f t="shared" si="403"/>
        <v>0</v>
      </c>
      <c r="AK320" s="813">
        <f t="shared" ref="AK320" si="404">+$J320</f>
        <v>61</v>
      </c>
      <c r="AL320" s="831">
        <f>+N320</f>
        <v>0</v>
      </c>
      <c r="AM320" s="427">
        <f t="shared" si="351"/>
        <v>0</v>
      </c>
      <c r="AN320" s="47"/>
      <c r="AO320" s="47"/>
      <c r="AP320" s="47"/>
      <c r="AQ320" s="47"/>
      <c r="AR320" s="47"/>
      <c r="AS320" s="47"/>
      <c r="AT320" s="812">
        <f t="shared" ref="AT320" si="405">+$J320</f>
        <v>61</v>
      </c>
      <c r="AU320" s="833">
        <f>+O320</f>
        <v>0</v>
      </c>
      <c r="AV320" s="44">
        <f t="shared" si="363"/>
        <v>0</v>
      </c>
      <c r="AW320" s="47"/>
      <c r="AX320" s="47"/>
      <c r="AY320" s="47"/>
      <c r="AZ320" s="47"/>
      <c r="BA320" s="47"/>
      <c r="BB320" s="47"/>
      <c r="BC320" s="812">
        <f t="shared" ref="BC320" si="406">+$J320</f>
        <v>61</v>
      </c>
      <c r="BD320" s="809">
        <f>+P320</f>
        <v>0</v>
      </c>
      <c r="BE320" s="44">
        <f t="shared" si="353"/>
        <v>0</v>
      </c>
      <c r="BF320" s="47"/>
      <c r="BG320" s="47"/>
      <c r="BH320" s="47"/>
      <c r="BI320" s="47"/>
      <c r="BJ320" s="47"/>
      <c r="BK320" s="47"/>
      <c r="BL320" s="812">
        <f t="shared" ref="BL320" si="407">+$J320</f>
        <v>61</v>
      </c>
      <c r="BM320" s="815">
        <f>+Q320</f>
        <v>50</v>
      </c>
      <c r="BN320" s="44">
        <v>65</v>
      </c>
      <c r="BO320" s="47">
        <v>25</v>
      </c>
      <c r="BP320" s="47"/>
      <c r="BQ320" s="47">
        <v>40</v>
      </c>
      <c r="BR320" s="47"/>
      <c r="BS320" s="47"/>
      <c r="BT320" s="47"/>
      <c r="BU320" s="818"/>
      <c r="BV320" s="819"/>
      <c r="BW320" s="819"/>
      <c r="BX320" s="819"/>
      <c r="BY320" s="819"/>
      <c r="BZ320" s="819"/>
      <c r="CA320" s="819"/>
      <c r="CB320" s="819"/>
      <c r="CC320" s="820"/>
    </row>
    <row r="321" spans="1:81" s="58" customFormat="1" ht="40.200000000000003" customHeight="1" x14ac:dyDescent="0.3">
      <c r="A321" s="34"/>
      <c r="B321" s="982"/>
      <c r="C321" s="869"/>
      <c r="D321" s="872"/>
      <c r="E321" s="852"/>
      <c r="F321" s="852"/>
      <c r="G321" s="852"/>
      <c r="H321" s="852"/>
      <c r="I321" s="852"/>
      <c r="J321" s="813"/>
      <c r="K321" s="855"/>
      <c r="L321" s="858"/>
      <c r="M321" s="861"/>
      <c r="N321" s="837"/>
      <c r="O321" s="840"/>
      <c r="P321" s="864"/>
      <c r="Q321" s="867"/>
      <c r="R321" s="813"/>
      <c r="S321" s="501" t="s">
        <v>4857</v>
      </c>
      <c r="T321" s="236" t="s">
        <v>3822</v>
      </c>
      <c r="U321" s="236" t="s">
        <v>3827</v>
      </c>
      <c r="V321" s="236" t="s">
        <v>3831</v>
      </c>
      <c r="W321" s="501" t="s">
        <v>4858</v>
      </c>
      <c r="X321" s="31">
        <v>45181</v>
      </c>
      <c r="Y321" s="31" t="s">
        <v>4856</v>
      </c>
      <c r="Z321" s="31"/>
      <c r="AA321" s="31"/>
      <c r="AB321" s="813"/>
      <c r="AC321" s="828"/>
      <c r="AD321" s="51">
        <f t="shared" ref="AD321:AJ375" si="408">+AM321+AV321+BE321+BN321</f>
        <v>0</v>
      </c>
      <c r="AE321" s="51">
        <f t="shared" si="408"/>
        <v>0</v>
      </c>
      <c r="AF321" s="51">
        <f t="shared" si="402"/>
        <v>0</v>
      </c>
      <c r="AG321" s="51">
        <f t="shared" si="402"/>
        <v>0</v>
      </c>
      <c r="AH321" s="51">
        <f t="shared" si="403"/>
        <v>0</v>
      </c>
      <c r="AI321" s="51">
        <f t="shared" si="403"/>
        <v>0</v>
      </c>
      <c r="AJ321" s="51">
        <f t="shared" si="403"/>
        <v>0</v>
      </c>
      <c r="AK321" s="813"/>
      <c r="AL321" s="831"/>
      <c r="AM321" s="51">
        <f t="shared" si="351"/>
        <v>0</v>
      </c>
      <c r="AN321" s="257"/>
      <c r="AO321" s="257"/>
      <c r="AP321" s="257"/>
      <c r="AQ321" s="257"/>
      <c r="AR321" s="257"/>
      <c r="AS321" s="257"/>
      <c r="AT321" s="813"/>
      <c r="AU321" s="834"/>
      <c r="AV321" s="51">
        <f t="shared" si="363"/>
        <v>0</v>
      </c>
      <c r="AW321" s="257"/>
      <c r="AX321" s="257"/>
      <c r="AY321" s="257"/>
      <c r="AZ321" s="257"/>
      <c r="BA321" s="257"/>
      <c r="BB321" s="257"/>
      <c r="BC321" s="813"/>
      <c r="BD321" s="810"/>
      <c r="BE321" s="51">
        <f t="shared" si="353"/>
        <v>0</v>
      </c>
      <c r="BF321" s="257"/>
      <c r="BG321" s="257"/>
      <c r="BH321" s="257"/>
      <c r="BI321" s="257"/>
      <c r="BJ321" s="257"/>
      <c r="BK321" s="257"/>
      <c r="BL321" s="813"/>
      <c r="BM321" s="816"/>
      <c r="BN321" s="51">
        <f t="shared" ref="BN321:BN323" si="409">SUM(BO321:BT321)</f>
        <v>0</v>
      </c>
      <c r="BO321" s="257"/>
      <c r="BP321" s="257"/>
      <c r="BQ321" s="257"/>
      <c r="BR321" s="257"/>
      <c r="BS321" s="257"/>
      <c r="BT321" s="257"/>
      <c r="BU321" s="821"/>
      <c r="BV321" s="822"/>
      <c r="BW321" s="822"/>
      <c r="BX321" s="822"/>
      <c r="BY321" s="822"/>
      <c r="BZ321" s="822"/>
      <c r="CA321" s="822"/>
      <c r="CB321" s="822"/>
      <c r="CC321" s="823"/>
    </row>
    <row r="322" spans="1:81" s="58" customFormat="1" ht="40.200000000000003" customHeight="1" x14ac:dyDescent="0.3">
      <c r="A322" s="34"/>
      <c r="B322" s="982"/>
      <c r="C322" s="869"/>
      <c r="D322" s="872"/>
      <c r="E322" s="852"/>
      <c r="F322" s="852"/>
      <c r="G322" s="852"/>
      <c r="H322" s="852"/>
      <c r="I322" s="852"/>
      <c r="J322" s="813"/>
      <c r="K322" s="855"/>
      <c r="L322" s="858"/>
      <c r="M322" s="861"/>
      <c r="N322" s="837"/>
      <c r="O322" s="840"/>
      <c r="P322" s="864"/>
      <c r="Q322" s="867"/>
      <c r="R322" s="813"/>
      <c r="S322" s="501" t="s">
        <v>4859</v>
      </c>
      <c r="T322" s="236" t="s">
        <v>3822</v>
      </c>
      <c r="U322" s="236" t="s">
        <v>3827</v>
      </c>
      <c r="V322" s="236" t="s">
        <v>3831</v>
      </c>
      <c r="W322" s="501" t="s">
        <v>4863</v>
      </c>
      <c r="X322" s="31">
        <v>45202</v>
      </c>
      <c r="Y322" s="31">
        <v>45227</v>
      </c>
      <c r="Z322" s="31"/>
      <c r="AA322" s="31"/>
      <c r="AB322" s="813"/>
      <c r="AC322" s="828"/>
      <c r="AD322" s="51">
        <f t="shared" si="408"/>
        <v>0</v>
      </c>
      <c r="AE322" s="51">
        <f t="shared" si="408"/>
        <v>0</v>
      </c>
      <c r="AF322" s="51">
        <f t="shared" si="402"/>
        <v>0</v>
      </c>
      <c r="AG322" s="51">
        <f t="shared" si="402"/>
        <v>0</v>
      </c>
      <c r="AH322" s="51">
        <f t="shared" si="403"/>
        <v>0</v>
      </c>
      <c r="AI322" s="51">
        <f t="shared" si="403"/>
        <v>0</v>
      </c>
      <c r="AJ322" s="51">
        <f t="shared" si="403"/>
        <v>0</v>
      </c>
      <c r="AK322" s="813"/>
      <c r="AL322" s="831"/>
      <c r="AM322" s="51">
        <f t="shared" si="351"/>
        <v>0</v>
      </c>
      <c r="AN322" s="257"/>
      <c r="AO322" s="257"/>
      <c r="AP322" s="257"/>
      <c r="AQ322" s="257"/>
      <c r="AR322" s="257"/>
      <c r="AS322" s="257"/>
      <c r="AT322" s="813"/>
      <c r="AU322" s="834"/>
      <c r="AV322" s="51">
        <f t="shared" si="363"/>
        <v>0</v>
      </c>
      <c r="AW322" s="257"/>
      <c r="AX322" s="257"/>
      <c r="AY322" s="257"/>
      <c r="AZ322" s="257"/>
      <c r="BA322" s="257"/>
      <c r="BB322" s="257"/>
      <c r="BC322" s="813"/>
      <c r="BD322" s="810"/>
      <c r="BE322" s="51">
        <f t="shared" si="353"/>
        <v>0</v>
      </c>
      <c r="BF322" s="257"/>
      <c r="BG322" s="257"/>
      <c r="BH322" s="257"/>
      <c r="BI322" s="257"/>
      <c r="BJ322" s="257"/>
      <c r="BK322" s="257"/>
      <c r="BL322" s="813"/>
      <c r="BM322" s="816"/>
      <c r="BN322" s="51">
        <f t="shared" si="409"/>
        <v>0</v>
      </c>
      <c r="BO322" s="257"/>
      <c r="BP322" s="257"/>
      <c r="BQ322" s="257"/>
      <c r="BR322" s="257"/>
      <c r="BS322" s="257"/>
      <c r="BT322" s="257"/>
      <c r="BU322" s="821"/>
      <c r="BV322" s="822"/>
      <c r="BW322" s="822"/>
      <c r="BX322" s="822"/>
      <c r="BY322" s="822"/>
      <c r="BZ322" s="822"/>
      <c r="CA322" s="822"/>
      <c r="CB322" s="822"/>
      <c r="CC322" s="823"/>
    </row>
    <row r="323" spans="1:81" s="58" customFormat="1" ht="40.200000000000003" customHeight="1" thickBot="1" x14ac:dyDescent="0.35">
      <c r="A323" s="34"/>
      <c r="B323" s="983"/>
      <c r="C323" s="870"/>
      <c r="D323" s="873"/>
      <c r="E323" s="853"/>
      <c r="F323" s="853"/>
      <c r="G323" s="853"/>
      <c r="H323" s="853"/>
      <c r="I323" s="853"/>
      <c r="J323" s="814"/>
      <c r="K323" s="856"/>
      <c r="L323" s="859"/>
      <c r="M323" s="862"/>
      <c r="N323" s="838"/>
      <c r="O323" s="841"/>
      <c r="P323" s="865"/>
      <c r="Q323" s="874"/>
      <c r="R323" s="814"/>
      <c r="S323" s="501" t="s">
        <v>4861</v>
      </c>
      <c r="T323" s="236" t="s">
        <v>3822</v>
      </c>
      <c r="U323" s="236" t="s">
        <v>3827</v>
      </c>
      <c r="V323" s="236" t="s">
        <v>3831</v>
      </c>
      <c r="W323" s="501" t="s">
        <v>4864</v>
      </c>
      <c r="X323" s="31">
        <v>45202</v>
      </c>
      <c r="Y323" s="31">
        <v>45227</v>
      </c>
      <c r="Z323" s="260"/>
      <c r="AA323" s="260"/>
      <c r="AB323" s="814"/>
      <c r="AC323" s="829"/>
      <c r="AD323" s="46">
        <f t="shared" si="408"/>
        <v>0</v>
      </c>
      <c r="AE323" s="46">
        <f t="shared" si="408"/>
        <v>0</v>
      </c>
      <c r="AF323" s="46">
        <f t="shared" si="402"/>
        <v>0</v>
      </c>
      <c r="AG323" s="46">
        <f t="shared" si="402"/>
        <v>0</v>
      </c>
      <c r="AH323" s="46">
        <f t="shared" si="403"/>
        <v>0</v>
      </c>
      <c r="AI323" s="46">
        <f t="shared" si="403"/>
        <v>0</v>
      </c>
      <c r="AJ323" s="46">
        <f t="shared" si="403"/>
        <v>0</v>
      </c>
      <c r="AK323" s="814"/>
      <c r="AL323" s="832"/>
      <c r="AM323" s="46">
        <f t="shared" si="351"/>
        <v>0</v>
      </c>
      <c r="AN323" s="49"/>
      <c r="AO323" s="49"/>
      <c r="AP323" s="49"/>
      <c r="AQ323" s="49"/>
      <c r="AR323" s="49"/>
      <c r="AS323" s="49"/>
      <c r="AT323" s="814"/>
      <c r="AU323" s="835"/>
      <c r="AV323" s="46">
        <f t="shared" si="363"/>
        <v>0</v>
      </c>
      <c r="AW323" s="49"/>
      <c r="AX323" s="49"/>
      <c r="AY323" s="49"/>
      <c r="AZ323" s="49"/>
      <c r="BA323" s="49"/>
      <c r="BB323" s="49"/>
      <c r="BC323" s="814"/>
      <c r="BD323" s="811"/>
      <c r="BE323" s="46">
        <f t="shared" si="353"/>
        <v>0</v>
      </c>
      <c r="BF323" s="49"/>
      <c r="BG323" s="49"/>
      <c r="BH323" s="49"/>
      <c r="BI323" s="49"/>
      <c r="BJ323" s="49"/>
      <c r="BK323" s="49"/>
      <c r="BL323" s="814"/>
      <c r="BM323" s="817"/>
      <c r="BN323" s="46">
        <f t="shared" si="409"/>
        <v>0</v>
      </c>
      <c r="BO323" s="49"/>
      <c r="BP323" s="49"/>
      <c r="BQ323" s="49"/>
      <c r="BR323" s="49"/>
      <c r="BS323" s="49"/>
      <c r="BT323" s="49"/>
      <c r="BU323" s="824"/>
      <c r="BV323" s="825"/>
      <c r="BW323" s="825"/>
      <c r="BX323" s="825"/>
      <c r="BY323" s="825"/>
      <c r="BZ323" s="825"/>
      <c r="CA323" s="825"/>
      <c r="CB323" s="825"/>
      <c r="CC323" s="826"/>
    </row>
    <row r="324" spans="1:81" s="58" customFormat="1" ht="40.200000000000003" customHeight="1" thickTop="1" x14ac:dyDescent="0.3">
      <c r="A324" s="34"/>
      <c r="B324" s="906" t="s">
        <v>108</v>
      </c>
      <c r="C324" s="894" t="s">
        <v>111</v>
      </c>
      <c r="D324" s="871">
        <v>2202</v>
      </c>
      <c r="E324" s="851" t="s">
        <v>3941</v>
      </c>
      <c r="F324" s="851"/>
      <c r="G324" s="851"/>
      <c r="H324" s="851" t="s">
        <v>4865</v>
      </c>
      <c r="I324" s="851">
        <v>2020004540004</v>
      </c>
      <c r="J324" s="812">
        <v>62</v>
      </c>
      <c r="K324" s="854" t="str">
        <f>+[2]Metas!K69</f>
        <v>Estudiantes beneficiados con becas y/o subsidios universitarios para carreras técnicas, tecnológicas y profesionales para los estratos uno, dos y tres (1, 2 y 3)</v>
      </c>
      <c r="L324" s="857">
        <v>2500</v>
      </c>
      <c r="M324" s="860">
        <f t="shared" ref="M324:M345" si="410">SUM(N324:Q324)</f>
        <v>2500</v>
      </c>
      <c r="N324" s="836"/>
      <c r="O324" s="839">
        <v>1250</v>
      </c>
      <c r="P324" s="863"/>
      <c r="Q324" s="866">
        <v>1250</v>
      </c>
      <c r="R324" s="812">
        <f t="shared" ref="R324" si="411">+$J324</f>
        <v>62</v>
      </c>
      <c r="S324" s="231" t="s">
        <v>4866</v>
      </c>
      <c r="T324" s="235" t="s">
        <v>3822</v>
      </c>
      <c r="U324" s="235" t="s">
        <v>3827</v>
      </c>
      <c r="V324" s="235" t="s">
        <v>3831</v>
      </c>
      <c r="W324" s="231" t="s">
        <v>4867</v>
      </c>
      <c r="X324" s="256">
        <v>44939</v>
      </c>
      <c r="Y324" s="256">
        <v>44985</v>
      </c>
      <c r="Z324" s="256"/>
      <c r="AA324" s="256"/>
      <c r="AB324" s="812">
        <f t="shared" ref="AB324" si="412">+$J324</f>
        <v>62</v>
      </c>
      <c r="AC324" s="827">
        <f t="shared" ref="AC324" si="413">+L324</f>
        <v>2500</v>
      </c>
      <c r="AD324" s="44">
        <f t="shared" si="408"/>
        <v>3000</v>
      </c>
      <c r="AE324" s="44">
        <f t="shared" si="408"/>
        <v>3000</v>
      </c>
      <c r="AF324" s="44">
        <f t="shared" si="402"/>
        <v>0</v>
      </c>
      <c r="AG324" s="44">
        <f t="shared" si="402"/>
        <v>0</v>
      </c>
      <c r="AH324" s="44">
        <f t="shared" si="403"/>
        <v>0</v>
      </c>
      <c r="AI324" s="44">
        <f t="shared" si="403"/>
        <v>0</v>
      </c>
      <c r="AJ324" s="44">
        <f t="shared" si="403"/>
        <v>0</v>
      </c>
      <c r="AK324" s="812">
        <f t="shared" ref="AK324" si="414">+$J324</f>
        <v>62</v>
      </c>
      <c r="AL324" s="830">
        <f t="shared" ref="AL324" si="415">+N324</f>
        <v>0</v>
      </c>
      <c r="AM324" s="44">
        <f t="shared" si="351"/>
        <v>0</v>
      </c>
      <c r="AN324" s="47"/>
      <c r="AO324" s="47"/>
      <c r="AP324" s="47"/>
      <c r="AQ324" s="47"/>
      <c r="AR324" s="47"/>
      <c r="AS324" s="47"/>
      <c r="AT324" s="812">
        <f t="shared" ref="AT324" si="416">+$J324</f>
        <v>62</v>
      </c>
      <c r="AU324" s="833">
        <f t="shared" ref="AU324" si="417">+O324</f>
        <v>1250</v>
      </c>
      <c r="AV324" s="44">
        <f t="shared" ref="AV324:AV386" si="418">SUM(AW324:BB324)</f>
        <v>1500</v>
      </c>
      <c r="AW324" s="47">
        <v>1500</v>
      </c>
      <c r="AX324" s="47"/>
      <c r="AY324" s="47"/>
      <c r="AZ324" s="47"/>
      <c r="BA324" s="47"/>
      <c r="BB324" s="47"/>
      <c r="BC324" s="812">
        <f t="shared" ref="BC324" si="419">+$J324</f>
        <v>62</v>
      </c>
      <c r="BD324" s="809">
        <f t="shared" ref="BD324" si="420">+P324</f>
        <v>0</v>
      </c>
      <c r="BE324" s="44">
        <f t="shared" si="353"/>
        <v>0</v>
      </c>
      <c r="BF324" s="47"/>
      <c r="BG324" s="47"/>
      <c r="BH324" s="47"/>
      <c r="BI324" s="47"/>
      <c r="BJ324" s="47"/>
      <c r="BK324" s="47"/>
      <c r="BL324" s="812">
        <f t="shared" ref="BL324" si="421">+$J324</f>
        <v>62</v>
      </c>
      <c r="BM324" s="815">
        <f t="shared" ref="BM324" si="422">+Q324</f>
        <v>1250</v>
      </c>
      <c r="BN324" s="44">
        <f t="shared" ref="BN324:BN386" si="423">SUM(BO324:BT324)</f>
        <v>1500</v>
      </c>
      <c r="BO324" s="47">
        <v>1500</v>
      </c>
      <c r="BP324" s="47"/>
      <c r="BQ324" s="47"/>
      <c r="BR324" s="47"/>
      <c r="BS324" s="47"/>
      <c r="BT324" s="47"/>
      <c r="BU324" s="818"/>
      <c r="BV324" s="819"/>
      <c r="BW324" s="819"/>
      <c r="BX324" s="819"/>
      <c r="BY324" s="819"/>
      <c r="BZ324" s="819"/>
      <c r="CA324" s="819"/>
      <c r="CB324" s="819"/>
      <c r="CC324" s="820"/>
    </row>
    <row r="325" spans="1:81" s="58" customFormat="1" ht="40.200000000000003" customHeight="1" x14ac:dyDescent="0.3">
      <c r="A325" s="34"/>
      <c r="B325" s="907"/>
      <c r="C325" s="895"/>
      <c r="D325" s="872"/>
      <c r="E325" s="852"/>
      <c r="F325" s="852"/>
      <c r="G325" s="852"/>
      <c r="H325" s="852"/>
      <c r="I325" s="852"/>
      <c r="J325" s="813"/>
      <c r="K325" s="855"/>
      <c r="L325" s="858"/>
      <c r="M325" s="861"/>
      <c r="N325" s="837"/>
      <c r="O325" s="840"/>
      <c r="P325" s="864"/>
      <c r="Q325" s="867"/>
      <c r="R325" s="813"/>
      <c r="S325" s="261" t="s">
        <v>4868</v>
      </c>
      <c r="T325" s="393" t="s">
        <v>3822</v>
      </c>
      <c r="U325" s="393" t="s">
        <v>3827</v>
      </c>
      <c r="V325" s="393" t="s">
        <v>3831</v>
      </c>
      <c r="W325" s="261" t="s">
        <v>4869</v>
      </c>
      <c r="X325" s="259">
        <v>44986</v>
      </c>
      <c r="Y325" s="259">
        <v>45229</v>
      </c>
      <c r="Z325" s="259"/>
      <c r="AA325" s="259"/>
      <c r="AB325" s="813"/>
      <c r="AC325" s="828"/>
      <c r="AD325" s="427"/>
      <c r="AE325" s="427"/>
      <c r="AF325" s="427"/>
      <c r="AG325" s="427"/>
      <c r="AH325" s="427"/>
      <c r="AI325" s="427"/>
      <c r="AJ325" s="427"/>
      <c r="AK325" s="813"/>
      <c r="AL325" s="831"/>
      <c r="AM325" s="427"/>
      <c r="AN325" s="428"/>
      <c r="AO325" s="428"/>
      <c r="AP325" s="428"/>
      <c r="AQ325" s="428"/>
      <c r="AR325" s="428"/>
      <c r="AS325" s="428"/>
      <c r="AT325" s="813"/>
      <c r="AU325" s="834"/>
      <c r="AV325" s="427"/>
      <c r="AW325" s="428"/>
      <c r="AX325" s="428"/>
      <c r="AY325" s="428"/>
      <c r="AZ325" s="428"/>
      <c r="BA325" s="428"/>
      <c r="BB325" s="428"/>
      <c r="BC325" s="813"/>
      <c r="BD325" s="810"/>
      <c r="BE325" s="427"/>
      <c r="BF325" s="428"/>
      <c r="BG325" s="428"/>
      <c r="BH325" s="428"/>
      <c r="BI325" s="428"/>
      <c r="BJ325" s="428"/>
      <c r="BK325" s="428"/>
      <c r="BL325" s="813"/>
      <c r="BM325" s="816"/>
      <c r="BN325" s="427"/>
      <c r="BO325" s="428"/>
      <c r="BP325" s="428"/>
      <c r="BQ325" s="428"/>
      <c r="BR325" s="428"/>
      <c r="BS325" s="428"/>
      <c r="BT325" s="428"/>
      <c r="BU325" s="429"/>
      <c r="BV325" s="430"/>
      <c r="BW325" s="430"/>
      <c r="BX325" s="430"/>
      <c r="BY325" s="430"/>
      <c r="BZ325" s="430"/>
      <c r="CA325" s="430"/>
      <c r="CB325" s="430"/>
      <c r="CC325" s="431"/>
    </row>
    <row r="326" spans="1:81" s="58" customFormat="1" ht="40.200000000000003" customHeight="1" x14ac:dyDescent="0.3">
      <c r="A326" s="34"/>
      <c r="B326" s="907"/>
      <c r="C326" s="895"/>
      <c r="D326" s="872"/>
      <c r="E326" s="852"/>
      <c r="F326" s="852"/>
      <c r="G326" s="852"/>
      <c r="H326" s="852"/>
      <c r="I326" s="852"/>
      <c r="J326" s="813"/>
      <c r="K326" s="855"/>
      <c r="L326" s="858"/>
      <c r="M326" s="861"/>
      <c r="N326" s="837"/>
      <c r="O326" s="840"/>
      <c r="P326" s="864"/>
      <c r="Q326" s="867"/>
      <c r="R326" s="813"/>
      <c r="S326" s="39" t="s">
        <v>4870</v>
      </c>
      <c r="T326" s="236" t="s">
        <v>3822</v>
      </c>
      <c r="U326" s="236" t="s">
        <v>3827</v>
      </c>
      <c r="V326" s="236" t="s">
        <v>3831</v>
      </c>
      <c r="W326" s="39" t="s">
        <v>4871</v>
      </c>
      <c r="X326" s="31">
        <v>44975</v>
      </c>
      <c r="Y326" s="31">
        <v>45168</v>
      </c>
      <c r="Z326" s="31"/>
      <c r="AA326" s="31"/>
      <c r="AB326" s="813"/>
      <c r="AC326" s="828"/>
      <c r="AD326" s="51">
        <f t="shared" si="408"/>
        <v>0</v>
      </c>
      <c r="AE326" s="51">
        <f t="shared" si="408"/>
        <v>0</v>
      </c>
      <c r="AF326" s="51">
        <f t="shared" si="402"/>
        <v>0</v>
      </c>
      <c r="AG326" s="51">
        <f t="shared" si="402"/>
        <v>0</v>
      </c>
      <c r="AH326" s="51">
        <f t="shared" si="403"/>
        <v>0</v>
      </c>
      <c r="AI326" s="51">
        <f t="shared" si="403"/>
        <v>0</v>
      </c>
      <c r="AJ326" s="51">
        <f t="shared" si="403"/>
        <v>0</v>
      </c>
      <c r="AK326" s="813"/>
      <c r="AL326" s="831"/>
      <c r="AM326" s="51">
        <f t="shared" si="351"/>
        <v>0</v>
      </c>
      <c r="AN326" s="257"/>
      <c r="AO326" s="257"/>
      <c r="AP326" s="257"/>
      <c r="AQ326" s="257"/>
      <c r="AR326" s="257"/>
      <c r="AS326" s="257"/>
      <c r="AT326" s="813"/>
      <c r="AU326" s="834"/>
      <c r="AV326" s="51">
        <f t="shared" si="418"/>
        <v>0</v>
      </c>
      <c r="AW326" s="257"/>
      <c r="AX326" s="257"/>
      <c r="AY326" s="257"/>
      <c r="AZ326" s="257"/>
      <c r="BA326" s="257"/>
      <c r="BB326" s="257"/>
      <c r="BC326" s="813"/>
      <c r="BD326" s="810"/>
      <c r="BE326" s="51">
        <f t="shared" si="353"/>
        <v>0</v>
      </c>
      <c r="BF326" s="257"/>
      <c r="BG326" s="257"/>
      <c r="BH326" s="257"/>
      <c r="BI326" s="257"/>
      <c r="BJ326" s="257"/>
      <c r="BK326" s="257"/>
      <c r="BL326" s="813"/>
      <c r="BM326" s="816"/>
      <c r="BN326" s="51">
        <f t="shared" si="423"/>
        <v>0</v>
      </c>
      <c r="BO326" s="257"/>
      <c r="BP326" s="257"/>
      <c r="BQ326" s="257"/>
      <c r="BR326" s="257"/>
      <c r="BS326" s="257"/>
      <c r="BT326" s="257"/>
      <c r="BU326" s="821"/>
      <c r="BV326" s="822"/>
      <c r="BW326" s="822"/>
      <c r="BX326" s="822"/>
      <c r="BY326" s="822"/>
      <c r="BZ326" s="822"/>
      <c r="CA326" s="822"/>
      <c r="CB326" s="822"/>
      <c r="CC326" s="823"/>
    </row>
    <row r="327" spans="1:81" s="58" customFormat="1" ht="40.200000000000003" customHeight="1" x14ac:dyDescent="0.3">
      <c r="A327" s="34"/>
      <c r="B327" s="907"/>
      <c r="C327" s="895"/>
      <c r="D327" s="872"/>
      <c r="E327" s="852"/>
      <c r="F327" s="852"/>
      <c r="G327" s="852"/>
      <c r="H327" s="852"/>
      <c r="I327" s="852"/>
      <c r="J327" s="813"/>
      <c r="K327" s="855"/>
      <c r="L327" s="858"/>
      <c r="M327" s="861"/>
      <c r="N327" s="837"/>
      <c r="O327" s="840"/>
      <c r="P327" s="864"/>
      <c r="Q327" s="867"/>
      <c r="R327" s="813"/>
      <c r="S327" s="39" t="s">
        <v>4872</v>
      </c>
      <c r="T327" s="236" t="s">
        <v>3822</v>
      </c>
      <c r="U327" s="236" t="s">
        <v>3827</v>
      </c>
      <c r="V327" s="236" t="s">
        <v>3830</v>
      </c>
      <c r="W327" s="39" t="s">
        <v>4873</v>
      </c>
      <c r="X327" s="31">
        <v>45003</v>
      </c>
      <c r="Y327" s="31">
        <v>45290</v>
      </c>
      <c r="Z327" s="31"/>
      <c r="AA327" s="31"/>
      <c r="AB327" s="813"/>
      <c r="AC327" s="828"/>
      <c r="AD327" s="51">
        <f t="shared" si="408"/>
        <v>0</v>
      </c>
      <c r="AE327" s="51">
        <f t="shared" si="408"/>
        <v>0</v>
      </c>
      <c r="AF327" s="51">
        <f t="shared" si="402"/>
        <v>0</v>
      </c>
      <c r="AG327" s="51">
        <f t="shared" si="402"/>
        <v>0</v>
      </c>
      <c r="AH327" s="51">
        <f t="shared" si="403"/>
        <v>0</v>
      </c>
      <c r="AI327" s="51">
        <f t="shared" si="403"/>
        <v>0</v>
      </c>
      <c r="AJ327" s="51">
        <f t="shared" si="403"/>
        <v>0</v>
      </c>
      <c r="AK327" s="813"/>
      <c r="AL327" s="831"/>
      <c r="AM327" s="51">
        <f t="shared" si="351"/>
        <v>0</v>
      </c>
      <c r="AN327" s="257"/>
      <c r="AO327" s="257"/>
      <c r="AP327" s="257"/>
      <c r="AQ327" s="257"/>
      <c r="AR327" s="257"/>
      <c r="AS327" s="257"/>
      <c r="AT327" s="813"/>
      <c r="AU327" s="834"/>
      <c r="AV327" s="51">
        <f t="shared" si="418"/>
        <v>0</v>
      </c>
      <c r="AW327" s="257"/>
      <c r="AX327" s="257"/>
      <c r="AY327" s="257"/>
      <c r="AZ327" s="257"/>
      <c r="BA327" s="257"/>
      <c r="BB327" s="257"/>
      <c r="BC327" s="813"/>
      <c r="BD327" s="810"/>
      <c r="BE327" s="51">
        <f t="shared" si="353"/>
        <v>0</v>
      </c>
      <c r="BF327" s="257"/>
      <c r="BG327" s="257"/>
      <c r="BH327" s="257"/>
      <c r="BI327" s="257"/>
      <c r="BJ327" s="257"/>
      <c r="BK327" s="257"/>
      <c r="BL327" s="813"/>
      <c r="BM327" s="816"/>
      <c r="BN327" s="51">
        <f t="shared" si="423"/>
        <v>0</v>
      </c>
      <c r="BO327" s="257"/>
      <c r="BP327" s="257"/>
      <c r="BQ327" s="257"/>
      <c r="BR327" s="257"/>
      <c r="BS327" s="257"/>
      <c r="BT327" s="257"/>
      <c r="BU327" s="821"/>
      <c r="BV327" s="822"/>
      <c r="BW327" s="822"/>
      <c r="BX327" s="822"/>
      <c r="BY327" s="822"/>
      <c r="BZ327" s="822"/>
      <c r="CA327" s="822"/>
      <c r="CB327" s="822"/>
      <c r="CC327" s="823"/>
    </row>
    <row r="328" spans="1:81" s="58" customFormat="1" ht="40.200000000000003" customHeight="1" thickBot="1" x14ac:dyDescent="0.35">
      <c r="A328" s="34"/>
      <c r="B328" s="907"/>
      <c r="C328" s="895"/>
      <c r="D328" s="873"/>
      <c r="E328" s="853"/>
      <c r="F328" s="853"/>
      <c r="G328" s="853"/>
      <c r="H328" s="853"/>
      <c r="I328" s="853"/>
      <c r="J328" s="814"/>
      <c r="K328" s="856"/>
      <c r="L328" s="859"/>
      <c r="M328" s="862"/>
      <c r="N328" s="838"/>
      <c r="O328" s="841"/>
      <c r="P328" s="865"/>
      <c r="Q328" s="874"/>
      <c r="R328" s="814"/>
      <c r="S328" s="232" t="s">
        <v>4874</v>
      </c>
      <c r="T328" s="237" t="s">
        <v>3822</v>
      </c>
      <c r="U328" s="237" t="s">
        <v>3827</v>
      </c>
      <c r="V328" s="237" t="s">
        <v>3831</v>
      </c>
      <c r="W328" s="232" t="s">
        <v>4875</v>
      </c>
      <c r="X328" s="260">
        <v>45003</v>
      </c>
      <c r="Y328" s="260">
        <v>45290</v>
      </c>
      <c r="Z328" s="260"/>
      <c r="AA328" s="260"/>
      <c r="AB328" s="814"/>
      <c r="AC328" s="829"/>
      <c r="AD328" s="46">
        <f t="shared" si="408"/>
        <v>0</v>
      </c>
      <c r="AE328" s="46">
        <f t="shared" si="408"/>
        <v>0</v>
      </c>
      <c r="AF328" s="46">
        <f t="shared" si="402"/>
        <v>0</v>
      </c>
      <c r="AG328" s="46">
        <f t="shared" si="402"/>
        <v>0</v>
      </c>
      <c r="AH328" s="46">
        <f t="shared" si="403"/>
        <v>0</v>
      </c>
      <c r="AI328" s="46">
        <f t="shared" si="403"/>
        <v>0</v>
      </c>
      <c r="AJ328" s="46">
        <f t="shared" si="403"/>
        <v>0</v>
      </c>
      <c r="AK328" s="814"/>
      <c r="AL328" s="832"/>
      <c r="AM328" s="46">
        <f t="shared" si="351"/>
        <v>0</v>
      </c>
      <c r="AN328" s="49"/>
      <c r="AO328" s="49"/>
      <c r="AP328" s="49"/>
      <c r="AQ328" s="49"/>
      <c r="AR328" s="49"/>
      <c r="AS328" s="49"/>
      <c r="AT328" s="814"/>
      <c r="AU328" s="835"/>
      <c r="AV328" s="46">
        <f t="shared" si="418"/>
        <v>0</v>
      </c>
      <c r="AW328" s="49"/>
      <c r="AX328" s="49"/>
      <c r="AY328" s="49"/>
      <c r="AZ328" s="49"/>
      <c r="BA328" s="49"/>
      <c r="BB328" s="49"/>
      <c r="BC328" s="814"/>
      <c r="BD328" s="811"/>
      <c r="BE328" s="46">
        <f t="shared" si="353"/>
        <v>0</v>
      </c>
      <c r="BF328" s="49"/>
      <c r="BG328" s="49"/>
      <c r="BH328" s="49"/>
      <c r="BI328" s="49"/>
      <c r="BJ328" s="49"/>
      <c r="BK328" s="49"/>
      <c r="BL328" s="814"/>
      <c r="BM328" s="817"/>
      <c r="BN328" s="46">
        <f t="shared" si="423"/>
        <v>0</v>
      </c>
      <c r="BO328" s="49"/>
      <c r="BP328" s="49"/>
      <c r="BQ328" s="49"/>
      <c r="BR328" s="49"/>
      <c r="BS328" s="49"/>
      <c r="BT328" s="49"/>
      <c r="BU328" s="824"/>
      <c r="BV328" s="825"/>
      <c r="BW328" s="825"/>
      <c r="BX328" s="825"/>
      <c r="BY328" s="825"/>
      <c r="BZ328" s="825"/>
      <c r="CA328" s="825"/>
      <c r="CB328" s="825"/>
      <c r="CC328" s="826"/>
    </row>
    <row r="329" spans="1:81" s="58" customFormat="1" ht="40.200000000000003" customHeight="1" thickTop="1" x14ac:dyDescent="0.3">
      <c r="A329" s="34"/>
      <c r="B329" s="907"/>
      <c r="C329" s="895"/>
      <c r="D329" s="871">
        <v>2202</v>
      </c>
      <c r="E329" s="851" t="s">
        <v>3941</v>
      </c>
      <c r="F329" s="851"/>
      <c r="G329" s="851"/>
      <c r="H329" s="851"/>
      <c r="I329" s="851"/>
      <c r="J329" s="812">
        <v>63</v>
      </c>
      <c r="K329" s="854" t="str">
        <f>+[2]Metas!K70</f>
        <v>Estrategia de facilidad de acceso (para los estudiantes nortesantandereanos) a las instituciones de educación superior oficiales de la región implementada</v>
      </c>
      <c r="L329" s="857">
        <v>0.25</v>
      </c>
      <c r="M329" s="860">
        <f t="shared" si="410"/>
        <v>0.25</v>
      </c>
      <c r="N329" s="836"/>
      <c r="O329" s="839"/>
      <c r="P329" s="863"/>
      <c r="Q329" s="866">
        <v>0.25</v>
      </c>
      <c r="R329" s="812">
        <f t="shared" ref="R329" si="424">+$J329</f>
        <v>63</v>
      </c>
      <c r="S329" s="231" t="s">
        <v>4876</v>
      </c>
      <c r="T329" s="235" t="s">
        <v>3822</v>
      </c>
      <c r="U329" s="235" t="s">
        <v>3827</v>
      </c>
      <c r="V329" s="235" t="s">
        <v>3831</v>
      </c>
      <c r="W329" s="231" t="s">
        <v>4590</v>
      </c>
      <c r="X329" s="256">
        <v>45170</v>
      </c>
      <c r="Y329" s="256">
        <v>45260</v>
      </c>
      <c r="Z329" s="256"/>
      <c r="AA329" s="256"/>
      <c r="AB329" s="812">
        <f t="shared" ref="AB329:AB337" si="425">+$J329</f>
        <v>63</v>
      </c>
      <c r="AC329" s="827">
        <f t="shared" ref="AC329" si="426">+L329</f>
        <v>0.25</v>
      </c>
      <c r="AD329" s="44">
        <f t="shared" si="408"/>
        <v>900</v>
      </c>
      <c r="AE329" s="44">
        <f t="shared" si="408"/>
        <v>900</v>
      </c>
      <c r="AF329" s="44">
        <f t="shared" si="402"/>
        <v>0</v>
      </c>
      <c r="AG329" s="44">
        <f t="shared" si="402"/>
        <v>0</v>
      </c>
      <c r="AH329" s="44">
        <f t="shared" si="403"/>
        <v>0</v>
      </c>
      <c r="AI329" s="44">
        <f t="shared" si="403"/>
        <v>0</v>
      </c>
      <c r="AJ329" s="44">
        <f t="shared" si="403"/>
        <v>0</v>
      </c>
      <c r="AK329" s="812">
        <f t="shared" ref="AK329:AK337" si="427">+$J329</f>
        <v>63</v>
      </c>
      <c r="AL329" s="830">
        <f t="shared" ref="AL329:AL337" si="428">+N329</f>
        <v>0</v>
      </c>
      <c r="AM329" s="44">
        <f t="shared" si="351"/>
        <v>0</v>
      </c>
      <c r="AN329" s="47"/>
      <c r="AO329" s="47"/>
      <c r="AP329" s="47"/>
      <c r="AQ329" s="47"/>
      <c r="AR329" s="47"/>
      <c r="AS329" s="47"/>
      <c r="AT329" s="812">
        <f t="shared" ref="AT329:AT337" si="429">+$J329</f>
        <v>63</v>
      </c>
      <c r="AU329" s="833">
        <f t="shared" ref="AU329:AU337" si="430">+O329</f>
        <v>0</v>
      </c>
      <c r="AV329" s="44">
        <f t="shared" si="418"/>
        <v>0</v>
      </c>
      <c r="AW329" s="47"/>
      <c r="AX329" s="47"/>
      <c r="AY329" s="47"/>
      <c r="AZ329" s="47"/>
      <c r="BA329" s="47"/>
      <c r="BB329" s="47"/>
      <c r="BC329" s="812">
        <f t="shared" ref="BC329:BC337" si="431">+$J329</f>
        <v>63</v>
      </c>
      <c r="BD329" s="809">
        <f t="shared" ref="BD329:BD337" si="432">+P329</f>
        <v>0</v>
      </c>
      <c r="BE329" s="44">
        <f t="shared" si="353"/>
        <v>0</v>
      </c>
      <c r="BF329" s="47"/>
      <c r="BG329" s="47"/>
      <c r="BH329" s="47"/>
      <c r="BI329" s="47"/>
      <c r="BJ329" s="47"/>
      <c r="BK329" s="47"/>
      <c r="BL329" s="812">
        <f t="shared" ref="BL329:BL337" si="433">+$J329</f>
        <v>63</v>
      </c>
      <c r="BM329" s="815">
        <f t="shared" ref="BM329:BM337" si="434">+Q329</f>
        <v>0.25</v>
      </c>
      <c r="BN329" s="44">
        <f t="shared" si="423"/>
        <v>900</v>
      </c>
      <c r="BO329" s="432">
        <v>900</v>
      </c>
      <c r="BP329" s="47"/>
      <c r="BQ329" s="47"/>
      <c r="BR329" s="47"/>
      <c r="BS329" s="47"/>
      <c r="BT329" s="47"/>
      <c r="BU329" s="818"/>
      <c r="BV329" s="819"/>
      <c r="BW329" s="819"/>
      <c r="BX329" s="819"/>
      <c r="BY329" s="819"/>
      <c r="BZ329" s="819"/>
      <c r="CA329" s="819"/>
      <c r="CB329" s="819"/>
      <c r="CC329" s="820"/>
    </row>
    <row r="330" spans="1:81" s="58" customFormat="1" ht="40.200000000000003" customHeight="1" x14ac:dyDescent="0.3">
      <c r="A330" s="34"/>
      <c r="B330" s="907"/>
      <c r="C330" s="895"/>
      <c r="D330" s="872"/>
      <c r="E330" s="852"/>
      <c r="F330" s="852"/>
      <c r="G330" s="852"/>
      <c r="H330" s="852"/>
      <c r="I330" s="852"/>
      <c r="J330" s="813"/>
      <c r="K330" s="855"/>
      <c r="L330" s="858"/>
      <c r="M330" s="861"/>
      <c r="N330" s="837"/>
      <c r="O330" s="840"/>
      <c r="P330" s="864"/>
      <c r="Q330" s="867"/>
      <c r="R330" s="813"/>
      <c r="S330" s="39" t="s">
        <v>4877</v>
      </c>
      <c r="T330" s="236" t="s">
        <v>3822</v>
      </c>
      <c r="U330" s="236" t="s">
        <v>3827</v>
      </c>
      <c r="V330" s="236" t="s">
        <v>3831</v>
      </c>
      <c r="W330" s="39" t="s">
        <v>4878</v>
      </c>
      <c r="X330" s="31">
        <v>45261</v>
      </c>
      <c r="Y330" s="31">
        <v>45290</v>
      </c>
      <c r="Z330" s="31"/>
      <c r="AA330" s="31"/>
      <c r="AB330" s="813"/>
      <c r="AC330" s="828"/>
      <c r="AD330" s="51">
        <f t="shared" si="408"/>
        <v>0</v>
      </c>
      <c r="AE330" s="51">
        <f t="shared" si="408"/>
        <v>0</v>
      </c>
      <c r="AF330" s="51">
        <f t="shared" si="402"/>
        <v>0</v>
      </c>
      <c r="AG330" s="51">
        <f t="shared" si="402"/>
        <v>0</v>
      </c>
      <c r="AH330" s="51">
        <f t="shared" si="403"/>
        <v>0</v>
      </c>
      <c r="AI330" s="51">
        <f t="shared" si="403"/>
        <v>0</v>
      </c>
      <c r="AJ330" s="51">
        <f t="shared" si="403"/>
        <v>0</v>
      </c>
      <c r="AK330" s="813"/>
      <c r="AL330" s="831"/>
      <c r="AM330" s="51">
        <f t="shared" ref="AM330:AM377" si="435">SUM(AN330:AS330)</f>
        <v>0</v>
      </c>
      <c r="AN330" s="257"/>
      <c r="AO330" s="257"/>
      <c r="AP330" s="257"/>
      <c r="AQ330" s="257"/>
      <c r="AR330" s="257"/>
      <c r="AS330" s="257"/>
      <c r="AT330" s="813"/>
      <c r="AU330" s="834"/>
      <c r="AV330" s="51">
        <f t="shared" si="418"/>
        <v>0</v>
      </c>
      <c r="AW330" s="257"/>
      <c r="AX330" s="257"/>
      <c r="AY330" s="257"/>
      <c r="AZ330" s="257"/>
      <c r="BA330" s="257"/>
      <c r="BB330" s="257"/>
      <c r="BC330" s="813"/>
      <c r="BD330" s="810"/>
      <c r="BE330" s="51">
        <f t="shared" ref="BE330:BE393" si="436">SUM(BF330:BK330)</f>
        <v>0</v>
      </c>
      <c r="BF330" s="257"/>
      <c r="BG330" s="257"/>
      <c r="BH330" s="257"/>
      <c r="BI330" s="257"/>
      <c r="BJ330" s="257"/>
      <c r="BK330" s="257"/>
      <c r="BL330" s="813"/>
      <c r="BM330" s="816"/>
      <c r="BN330" s="51">
        <f t="shared" si="423"/>
        <v>0</v>
      </c>
      <c r="BO330" s="257"/>
      <c r="BP330" s="257"/>
      <c r="BQ330" s="257"/>
      <c r="BR330" s="257"/>
      <c r="BS330" s="257"/>
      <c r="BT330" s="257"/>
      <c r="BU330" s="821"/>
      <c r="BV330" s="822"/>
      <c r="BW330" s="822"/>
      <c r="BX330" s="822"/>
      <c r="BY330" s="822"/>
      <c r="BZ330" s="822"/>
      <c r="CA330" s="822"/>
      <c r="CB330" s="822"/>
      <c r="CC330" s="823"/>
    </row>
    <row r="331" spans="1:81" s="58" customFormat="1" ht="40.200000000000003" customHeight="1" x14ac:dyDescent="0.3">
      <c r="A331" s="34"/>
      <c r="B331" s="907"/>
      <c r="C331" s="895"/>
      <c r="D331" s="872"/>
      <c r="E331" s="852"/>
      <c r="F331" s="852"/>
      <c r="G331" s="852"/>
      <c r="H331" s="852"/>
      <c r="I331" s="852"/>
      <c r="J331" s="813"/>
      <c r="K331" s="855"/>
      <c r="L331" s="858"/>
      <c r="M331" s="861"/>
      <c r="N331" s="837"/>
      <c r="O331" s="840"/>
      <c r="P331" s="864"/>
      <c r="Q331" s="867"/>
      <c r="R331" s="813"/>
      <c r="S331" s="39"/>
      <c r="T331" s="236"/>
      <c r="U331" s="236"/>
      <c r="V331" s="236"/>
      <c r="W331" s="39"/>
      <c r="X331" s="31"/>
      <c r="Y331" s="31"/>
      <c r="Z331" s="31"/>
      <c r="AA331" s="31"/>
      <c r="AB331" s="813"/>
      <c r="AC331" s="828"/>
      <c r="AD331" s="51">
        <f t="shared" si="408"/>
        <v>0</v>
      </c>
      <c r="AE331" s="51">
        <f t="shared" si="408"/>
        <v>0</v>
      </c>
      <c r="AF331" s="51">
        <f t="shared" si="402"/>
        <v>0</v>
      </c>
      <c r="AG331" s="51">
        <f t="shared" si="402"/>
        <v>0</v>
      </c>
      <c r="AH331" s="51">
        <f t="shared" si="403"/>
        <v>0</v>
      </c>
      <c r="AI331" s="51">
        <f t="shared" si="403"/>
        <v>0</v>
      </c>
      <c r="AJ331" s="51">
        <f t="shared" si="403"/>
        <v>0</v>
      </c>
      <c r="AK331" s="813"/>
      <c r="AL331" s="831"/>
      <c r="AM331" s="51">
        <f t="shared" si="435"/>
        <v>0</v>
      </c>
      <c r="AN331" s="257"/>
      <c r="AO331" s="257"/>
      <c r="AP331" s="257"/>
      <c r="AQ331" s="257"/>
      <c r="AR331" s="257"/>
      <c r="AS331" s="257"/>
      <c r="AT331" s="813"/>
      <c r="AU331" s="834"/>
      <c r="AV331" s="51">
        <f t="shared" si="418"/>
        <v>0</v>
      </c>
      <c r="AW331" s="257"/>
      <c r="AX331" s="257"/>
      <c r="AY331" s="257"/>
      <c r="AZ331" s="257"/>
      <c r="BA331" s="257"/>
      <c r="BB331" s="257"/>
      <c r="BC331" s="813"/>
      <c r="BD331" s="810"/>
      <c r="BE331" s="51">
        <f t="shared" si="436"/>
        <v>0</v>
      </c>
      <c r="BF331" s="257"/>
      <c r="BG331" s="257"/>
      <c r="BH331" s="257"/>
      <c r="BI331" s="257"/>
      <c r="BJ331" s="257"/>
      <c r="BK331" s="257"/>
      <c r="BL331" s="813"/>
      <c r="BM331" s="816"/>
      <c r="BN331" s="51">
        <f t="shared" si="423"/>
        <v>0</v>
      </c>
      <c r="BO331" s="257"/>
      <c r="BP331" s="257"/>
      <c r="BQ331" s="257"/>
      <c r="BR331" s="257"/>
      <c r="BS331" s="257"/>
      <c r="BT331" s="257"/>
      <c r="BU331" s="821"/>
      <c r="BV331" s="822"/>
      <c r="BW331" s="822"/>
      <c r="BX331" s="822"/>
      <c r="BY331" s="822"/>
      <c r="BZ331" s="822"/>
      <c r="CA331" s="822"/>
      <c r="CB331" s="822"/>
      <c r="CC331" s="823"/>
    </row>
    <row r="332" spans="1:81" s="58" customFormat="1" ht="40.200000000000003" customHeight="1" thickBot="1" x14ac:dyDescent="0.35">
      <c r="A332" s="34"/>
      <c r="B332" s="907"/>
      <c r="C332" s="895"/>
      <c r="D332" s="873"/>
      <c r="E332" s="853"/>
      <c r="F332" s="853"/>
      <c r="G332" s="853"/>
      <c r="H332" s="853"/>
      <c r="I332" s="853"/>
      <c r="J332" s="814"/>
      <c r="K332" s="856"/>
      <c r="L332" s="859"/>
      <c r="M332" s="862"/>
      <c r="N332" s="838"/>
      <c r="O332" s="841"/>
      <c r="P332" s="865"/>
      <c r="Q332" s="874"/>
      <c r="R332" s="814"/>
      <c r="S332" s="232"/>
      <c r="T332" s="237"/>
      <c r="U332" s="237"/>
      <c r="V332" s="237"/>
      <c r="W332" s="232"/>
      <c r="X332" s="260"/>
      <c r="Y332" s="260"/>
      <c r="Z332" s="260"/>
      <c r="AA332" s="260"/>
      <c r="AB332" s="814"/>
      <c r="AC332" s="829"/>
      <c r="AD332" s="46">
        <f t="shared" si="408"/>
        <v>0</v>
      </c>
      <c r="AE332" s="46">
        <f t="shared" si="408"/>
        <v>0</v>
      </c>
      <c r="AF332" s="46">
        <f t="shared" si="402"/>
        <v>0</v>
      </c>
      <c r="AG332" s="46">
        <f t="shared" si="402"/>
        <v>0</v>
      </c>
      <c r="AH332" s="46">
        <f t="shared" si="403"/>
        <v>0</v>
      </c>
      <c r="AI332" s="46">
        <f t="shared" si="403"/>
        <v>0</v>
      </c>
      <c r="AJ332" s="46">
        <f t="shared" si="403"/>
        <v>0</v>
      </c>
      <c r="AK332" s="814"/>
      <c r="AL332" s="832"/>
      <c r="AM332" s="46">
        <f t="shared" si="435"/>
        <v>0</v>
      </c>
      <c r="AN332" s="49"/>
      <c r="AO332" s="49"/>
      <c r="AP332" s="49"/>
      <c r="AQ332" s="49"/>
      <c r="AR332" s="49"/>
      <c r="AS332" s="49"/>
      <c r="AT332" s="814"/>
      <c r="AU332" s="835"/>
      <c r="AV332" s="46">
        <f t="shared" si="418"/>
        <v>0</v>
      </c>
      <c r="AW332" s="49"/>
      <c r="AX332" s="49"/>
      <c r="AY332" s="49"/>
      <c r="AZ332" s="49"/>
      <c r="BA332" s="49"/>
      <c r="BB332" s="49"/>
      <c r="BC332" s="814"/>
      <c r="BD332" s="811"/>
      <c r="BE332" s="46">
        <f t="shared" si="436"/>
        <v>0</v>
      </c>
      <c r="BF332" s="49"/>
      <c r="BG332" s="49"/>
      <c r="BH332" s="49"/>
      <c r="BI332" s="49"/>
      <c r="BJ332" s="49"/>
      <c r="BK332" s="49"/>
      <c r="BL332" s="814"/>
      <c r="BM332" s="817"/>
      <c r="BN332" s="46">
        <f t="shared" si="423"/>
        <v>0</v>
      </c>
      <c r="BO332" s="49"/>
      <c r="BP332" s="49"/>
      <c r="BQ332" s="49"/>
      <c r="BR332" s="49"/>
      <c r="BS332" s="49"/>
      <c r="BT332" s="49"/>
      <c r="BU332" s="824"/>
      <c r="BV332" s="825"/>
      <c r="BW332" s="825"/>
      <c r="BX332" s="825"/>
      <c r="BY332" s="825"/>
      <c r="BZ332" s="825"/>
      <c r="CA332" s="825"/>
      <c r="CB332" s="825"/>
      <c r="CC332" s="826"/>
    </row>
    <row r="333" spans="1:81" s="58" customFormat="1" ht="40.200000000000003" customHeight="1" thickTop="1" x14ac:dyDescent="0.3">
      <c r="A333" s="34"/>
      <c r="B333" s="907"/>
      <c r="C333" s="895"/>
      <c r="D333" s="871">
        <v>2202</v>
      </c>
      <c r="E333" s="851" t="s">
        <v>3941</v>
      </c>
      <c r="F333" s="851"/>
      <c r="G333" s="851"/>
      <c r="H333" s="851"/>
      <c r="I333" s="851"/>
      <c r="J333" s="812">
        <v>64</v>
      </c>
      <c r="K333" s="854" t="str">
        <f>+[2]Metas!K71</f>
        <v>Estrategia de Universidad del Catatumbo implementada</v>
      </c>
      <c r="L333" s="857">
        <v>0.25</v>
      </c>
      <c r="M333" s="860">
        <f t="shared" si="410"/>
        <v>0.25</v>
      </c>
      <c r="N333" s="836"/>
      <c r="O333" s="839"/>
      <c r="P333" s="863"/>
      <c r="Q333" s="866">
        <v>0.25</v>
      </c>
      <c r="R333" s="812">
        <f t="shared" ref="R333" si="437">+$J333</f>
        <v>64</v>
      </c>
      <c r="S333" s="231" t="s">
        <v>4879</v>
      </c>
      <c r="T333" s="235" t="s">
        <v>3822</v>
      </c>
      <c r="U333" s="235" t="s">
        <v>3827</v>
      </c>
      <c r="V333" s="235" t="s">
        <v>3831</v>
      </c>
      <c r="W333" s="231" t="s">
        <v>4880</v>
      </c>
      <c r="X333" s="256">
        <v>45170</v>
      </c>
      <c r="Y333" s="256">
        <v>45290</v>
      </c>
      <c r="Z333" s="256"/>
      <c r="AA333" s="256"/>
      <c r="AB333" s="812">
        <f t="shared" si="425"/>
        <v>64</v>
      </c>
      <c r="AC333" s="827">
        <f t="shared" ref="AC333" si="438">+L333</f>
        <v>0.25</v>
      </c>
      <c r="AD333" s="44">
        <f t="shared" si="408"/>
        <v>5000</v>
      </c>
      <c r="AE333" s="44">
        <f t="shared" si="408"/>
        <v>0</v>
      </c>
      <c r="AF333" s="44">
        <f t="shared" si="402"/>
        <v>0</v>
      </c>
      <c r="AG333" s="44">
        <f t="shared" si="402"/>
        <v>5000</v>
      </c>
      <c r="AH333" s="44">
        <f t="shared" si="403"/>
        <v>0</v>
      </c>
      <c r="AI333" s="44">
        <f t="shared" si="403"/>
        <v>0</v>
      </c>
      <c r="AJ333" s="44">
        <f t="shared" si="403"/>
        <v>0</v>
      </c>
      <c r="AK333" s="812">
        <f t="shared" si="427"/>
        <v>64</v>
      </c>
      <c r="AL333" s="830">
        <f t="shared" si="428"/>
        <v>0</v>
      </c>
      <c r="AM333" s="44">
        <f t="shared" si="435"/>
        <v>0</v>
      </c>
      <c r="AN333" s="47"/>
      <c r="AO333" s="47"/>
      <c r="AP333" s="47"/>
      <c r="AQ333" s="47"/>
      <c r="AR333" s="47"/>
      <c r="AS333" s="47"/>
      <c r="AT333" s="812">
        <f t="shared" si="429"/>
        <v>64</v>
      </c>
      <c r="AU333" s="833">
        <f t="shared" si="430"/>
        <v>0</v>
      </c>
      <c r="AV333" s="44">
        <f t="shared" si="418"/>
        <v>0</v>
      </c>
      <c r="AW333" s="47"/>
      <c r="AX333" s="47"/>
      <c r="AY333" s="47"/>
      <c r="AZ333" s="47"/>
      <c r="BA333" s="47"/>
      <c r="BB333" s="47"/>
      <c r="BC333" s="812">
        <f t="shared" si="431"/>
        <v>64</v>
      </c>
      <c r="BD333" s="809">
        <f t="shared" si="432"/>
        <v>0</v>
      </c>
      <c r="BE333" s="44">
        <f t="shared" si="436"/>
        <v>0</v>
      </c>
      <c r="BF333" s="47"/>
      <c r="BG333" s="47"/>
      <c r="BH333" s="47"/>
      <c r="BI333" s="47"/>
      <c r="BJ333" s="47"/>
      <c r="BK333" s="47"/>
      <c r="BL333" s="812">
        <f t="shared" si="433"/>
        <v>64</v>
      </c>
      <c r="BM333" s="815">
        <f t="shared" si="434"/>
        <v>0.25</v>
      </c>
      <c r="BN333" s="44">
        <f t="shared" si="423"/>
        <v>5000</v>
      </c>
      <c r="BO333" s="47"/>
      <c r="BP333" s="47"/>
      <c r="BQ333" s="47">
        <v>5000</v>
      </c>
      <c r="BR333" s="47"/>
      <c r="BS333" s="47"/>
      <c r="BT333" s="47"/>
      <c r="BU333" s="818"/>
      <c r="BV333" s="819"/>
      <c r="BW333" s="819"/>
      <c r="BX333" s="819"/>
      <c r="BY333" s="819"/>
      <c r="BZ333" s="819"/>
      <c r="CA333" s="819"/>
      <c r="CB333" s="819"/>
      <c r="CC333" s="820"/>
    </row>
    <row r="334" spans="1:81" s="58" customFormat="1" ht="40.200000000000003" customHeight="1" x14ac:dyDescent="0.3">
      <c r="A334" s="34"/>
      <c r="B334" s="907"/>
      <c r="C334" s="895"/>
      <c r="D334" s="872"/>
      <c r="E334" s="852"/>
      <c r="F334" s="852"/>
      <c r="G334" s="852"/>
      <c r="H334" s="852"/>
      <c r="I334" s="852"/>
      <c r="J334" s="813"/>
      <c r="K334" s="855"/>
      <c r="L334" s="858"/>
      <c r="M334" s="861"/>
      <c r="N334" s="837"/>
      <c r="O334" s="840"/>
      <c r="P334" s="864"/>
      <c r="Q334" s="867"/>
      <c r="R334" s="813"/>
      <c r="S334" s="39" t="s">
        <v>4881</v>
      </c>
      <c r="T334" s="236" t="s">
        <v>3822</v>
      </c>
      <c r="U334" s="236" t="s">
        <v>3827</v>
      </c>
      <c r="V334" s="236" t="s">
        <v>3831</v>
      </c>
      <c r="W334" s="39" t="s">
        <v>4882</v>
      </c>
      <c r="X334" s="31">
        <v>45261</v>
      </c>
      <c r="Y334" s="31">
        <v>45290</v>
      </c>
      <c r="Z334" s="31"/>
      <c r="AA334" s="31"/>
      <c r="AB334" s="813"/>
      <c r="AC334" s="828"/>
      <c r="AD334" s="51">
        <f t="shared" si="408"/>
        <v>0</v>
      </c>
      <c r="AE334" s="51">
        <f t="shared" si="408"/>
        <v>0</v>
      </c>
      <c r="AF334" s="51">
        <f t="shared" si="402"/>
        <v>0</v>
      </c>
      <c r="AG334" s="51">
        <f t="shared" si="402"/>
        <v>0</v>
      </c>
      <c r="AH334" s="51">
        <f t="shared" si="403"/>
        <v>0</v>
      </c>
      <c r="AI334" s="51">
        <f t="shared" si="403"/>
        <v>0</v>
      </c>
      <c r="AJ334" s="51">
        <f t="shared" si="403"/>
        <v>0</v>
      </c>
      <c r="AK334" s="813"/>
      <c r="AL334" s="831"/>
      <c r="AM334" s="51">
        <f t="shared" si="435"/>
        <v>0</v>
      </c>
      <c r="AN334" s="257"/>
      <c r="AO334" s="257"/>
      <c r="AP334" s="257"/>
      <c r="AQ334" s="257"/>
      <c r="AR334" s="257"/>
      <c r="AS334" s="257"/>
      <c r="AT334" s="813"/>
      <c r="AU334" s="834"/>
      <c r="AV334" s="51">
        <f t="shared" si="418"/>
        <v>0</v>
      </c>
      <c r="AW334" s="257"/>
      <c r="AX334" s="257"/>
      <c r="AY334" s="257"/>
      <c r="AZ334" s="257"/>
      <c r="BA334" s="257"/>
      <c r="BB334" s="257"/>
      <c r="BC334" s="813"/>
      <c r="BD334" s="810"/>
      <c r="BE334" s="51">
        <f t="shared" si="436"/>
        <v>0</v>
      </c>
      <c r="BF334" s="257"/>
      <c r="BG334" s="257"/>
      <c r="BH334" s="257"/>
      <c r="BI334" s="257"/>
      <c r="BJ334" s="257"/>
      <c r="BK334" s="257"/>
      <c r="BL334" s="813"/>
      <c r="BM334" s="816"/>
      <c r="BN334" s="51">
        <f t="shared" si="423"/>
        <v>0</v>
      </c>
      <c r="BO334" s="257"/>
      <c r="BP334" s="257"/>
      <c r="BQ334" s="257"/>
      <c r="BR334" s="257"/>
      <c r="BS334" s="257"/>
      <c r="BT334" s="257"/>
      <c r="BU334" s="821"/>
      <c r="BV334" s="822"/>
      <c r="BW334" s="822"/>
      <c r="BX334" s="822"/>
      <c r="BY334" s="822"/>
      <c r="BZ334" s="822"/>
      <c r="CA334" s="822"/>
      <c r="CB334" s="822"/>
      <c r="CC334" s="823"/>
    </row>
    <row r="335" spans="1:81" s="58" customFormat="1" ht="40.200000000000003" customHeight="1" x14ac:dyDescent="0.3">
      <c r="A335" s="34"/>
      <c r="B335" s="907"/>
      <c r="C335" s="895"/>
      <c r="D335" s="872"/>
      <c r="E335" s="852"/>
      <c r="F335" s="852"/>
      <c r="G335" s="852"/>
      <c r="H335" s="852"/>
      <c r="I335" s="852"/>
      <c r="J335" s="813"/>
      <c r="K335" s="855"/>
      <c r="L335" s="858"/>
      <c r="M335" s="861"/>
      <c r="N335" s="837"/>
      <c r="O335" s="840"/>
      <c r="P335" s="864"/>
      <c r="Q335" s="867"/>
      <c r="R335" s="813"/>
      <c r="S335" s="39"/>
      <c r="T335" s="236"/>
      <c r="U335" s="236"/>
      <c r="V335" s="236"/>
      <c r="W335" s="39"/>
      <c r="X335" s="31"/>
      <c r="Y335" s="31"/>
      <c r="Z335" s="31"/>
      <c r="AA335" s="31"/>
      <c r="AB335" s="813"/>
      <c r="AC335" s="828"/>
      <c r="AD335" s="51">
        <f t="shared" si="408"/>
        <v>0</v>
      </c>
      <c r="AE335" s="51">
        <f t="shared" si="408"/>
        <v>0</v>
      </c>
      <c r="AF335" s="51">
        <f t="shared" si="402"/>
        <v>0</v>
      </c>
      <c r="AG335" s="51">
        <f t="shared" si="402"/>
        <v>0</v>
      </c>
      <c r="AH335" s="51">
        <f t="shared" si="403"/>
        <v>0</v>
      </c>
      <c r="AI335" s="51">
        <f t="shared" si="403"/>
        <v>0</v>
      </c>
      <c r="AJ335" s="51">
        <f t="shared" si="403"/>
        <v>0</v>
      </c>
      <c r="AK335" s="813"/>
      <c r="AL335" s="831"/>
      <c r="AM335" s="51">
        <f t="shared" si="435"/>
        <v>0</v>
      </c>
      <c r="AN335" s="257"/>
      <c r="AO335" s="257"/>
      <c r="AP335" s="257"/>
      <c r="AQ335" s="257"/>
      <c r="AR335" s="257"/>
      <c r="AS335" s="257"/>
      <c r="AT335" s="813"/>
      <c r="AU335" s="834"/>
      <c r="AV335" s="51">
        <f t="shared" si="418"/>
        <v>0</v>
      </c>
      <c r="AW335" s="257"/>
      <c r="AX335" s="257"/>
      <c r="AY335" s="257"/>
      <c r="AZ335" s="257"/>
      <c r="BA335" s="257"/>
      <c r="BB335" s="257"/>
      <c r="BC335" s="813"/>
      <c r="BD335" s="810"/>
      <c r="BE335" s="51">
        <f t="shared" si="436"/>
        <v>0</v>
      </c>
      <c r="BF335" s="257"/>
      <c r="BG335" s="257"/>
      <c r="BH335" s="257"/>
      <c r="BI335" s="257"/>
      <c r="BJ335" s="257"/>
      <c r="BK335" s="257"/>
      <c r="BL335" s="813"/>
      <c r="BM335" s="816"/>
      <c r="BN335" s="51">
        <f t="shared" si="423"/>
        <v>0</v>
      </c>
      <c r="BO335" s="257"/>
      <c r="BP335" s="257"/>
      <c r="BQ335" s="257"/>
      <c r="BR335" s="257"/>
      <c r="BS335" s="257"/>
      <c r="BT335" s="257"/>
      <c r="BU335" s="821"/>
      <c r="BV335" s="822"/>
      <c r="BW335" s="822"/>
      <c r="BX335" s="822"/>
      <c r="BY335" s="822"/>
      <c r="BZ335" s="822"/>
      <c r="CA335" s="822"/>
      <c r="CB335" s="822"/>
      <c r="CC335" s="823"/>
    </row>
    <row r="336" spans="1:81" s="58" customFormat="1" ht="40.200000000000003" customHeight="1" thickBot="1" x14ac:dyDescent="0.35">
      <c r="A336" s="34"/>
      <c r="B336" s="907"/>
      <c r="C336" s="895"/>
      <c r="D336" s="873"/>
      <c r="E336" s="853"/>
      <c r="F336" s="853"/>
      <c r="G336" s="853"/>
      <c r="H336" s="853"/>
      <c r="I336" s="853"/>
      <c r="J336" s="814"/>
      <c r="K336" s="856"/>
      <c r="L336" s="859"/>
      <c r="M336" s="862"/>
      <c r="N336" s="838"/>
      <c r="O336" s="841"/>
      <c r="P336" s="865"/>
      <c r="Q336" s="874"/>
      <c r="R336" s="814"/>
      <c r="S336" s="232"/>
      <c r="T336" s="237"/>
      <c r="U336" s="237"/>
      <c r="V336" s="237"/>
      <c r="W336" s="232"/>
      <c r="X336" s="260"/>
      <c r="Y336" s="260"/>
      <c r="Z336" s="260"/>
      <c r="AA336" s="260"/>
      <c r="AB336" s="814"/>
      <c r="AC336" s="829"/>
      <c r="AD336" s="46">
        <f t="shared" si="408"/>
        <v>0</v>
      </c>
      <c r="AE336" s="46">
        <f t="shared" si="408"/>
        <v>0</v>
      </c>
      <c r="AF336" s="46">
        <f t="shared" si="402"/>
        <v>0</v>
      </c>
      <c r="AG336" s="46">
        <f t="shared" si="402"/>
        <v>0</v>
      </c>
      <c r="AH336" s="46">
        <f t="shared" si="403"/>
        <v>0</v>
      </c>
      <c r="AI336" s="46">
        <f t="shared" si="403"/>
        <v>0</v>
      </c>
      <c r="AJ336" s="46">
        <f t="shared" si="403"/>
        <v>0</v>
      </c>
      <c r="AK336" s="814"/>
      <c r="AL336" s="832"/>
      <c r="AM336" s="46">
        <f t="shared" si="435"/>
        <v>0</v>
      </c>
      <c r="AN336" s="49"/>
      <c r="AO336" s="49"/>
      <c r="AP336" s="49"/>
      <c r="AQ336" s="49"/>
      <c r="AR336" s="49"/>
      <c r="AS336" s="49"/>
      <c r="AT336" s="814"/>
      <c r="AU336" s="835"/>
      <c r="AV336" s="46">
        <f t="shared" si="418"/>
        <v>0</v>
      </c>
      <c r="AW336" s="49"/>
      <c r="AX336" s="49"/>
      <c r="AY336" s="49"/>
      <c r="AZ336" s="49"/>
      <c r="BA336" s="49"/>
      <c r="BB336" s="49"/>
      <c r="BC336" s="814"/>
      <c r="BD336" s="811"/>
      <c r="BE336" s="46">
        <f t="shared" si="436"/>
        <v>0</v>
      </c>
      <c r="BF336" s="49"/>
      <c r="BG336" s="49"/>
      <c r="BH336" s="49"/>
      <c r="BI336" s="49"/>
      <c r="BJ336" s="49"/>
      <c r="BK336" s="49"/>
      <c r="BL336" s="814"/>
      <c r="BM336" s="817"/>
      <c r="BN336" s="46">
        <f t="shared" si="423"/>
        <v>0</v>
      </c>
      <c r="BO336" s="49"/>
      <c r="BP336" s="49"/>
      <c r="BQ336" s="49"/>
      <c r="BR336" s="49"/>
      <c r="BS336" s="49"/>
      <c r="BT336" s="49"/>
      <c r="BU336" s="824"/>
      <c r="BV336" s="825"/>
      <c r="BW336" s="825"/>
      <c r="BX336" s="825"/>
      <c r="BY336" s="825"/>
      <c r="BZ336" s="825"/>
      <c r="CA336" s="825"/>
      <c r="CB336" s="825"/>
      <c r="CC336" s="826"/>
    </row>
    <row r="337" spans="1:81" s="58" customFormat="1" ht="40.200000000000003" customHeight="1" thickTop="1" x14ac:dyDescent="0.3">
      <c r="A337" s="34"/>
      <c r="B337" s="907"/>
      <c r="C337" s="895"/>
      <c r="D337" s="871">
        <v>2202</v>
      </c>
      <c r="E337" s="851" t="s">
        <v>3941</v>
      </c>
      <c r="F337" s="851"/>
      <c r="G337" s="851"/>
      <c r="H337" s="851"/>
      <c r="I337" s="851"/>
      <c r="J337" s="812">
        <v>65</v>
      </c>
      <c r="K337" s="854" t="str">
        <f>+[2]Metas!K72</f>
        <v>Ciudadela universitaria de Atalaya creada</v>
      </c>
      <c r="L337" s="857">
        <v>0.51</v>
      </c>
      <c r="M337" s="860">
        <f t="shared" si="410"/>
        <v>0.51</v>
      </c>
      <c r="N337" s="836"/>
      <c r="O337" s="839"/>
      <c r="P337" s="863"/>
      <c r="Q337" s="866">
        <v>0.51</v>
      </c>
      <c r="R337" s="812">
        <f t="shared" ref="R337" si="439">+$J337</f>
        <v>65</v>
      </c>
      <c r="S337" s="231" t="s">
        <v>4876</v>
      </c>
      <c r="T337" s="235" t="s">
        <v>3822</v>
      </c>
      <c r="U337" s="235" t="s">
        <v>3827</v>
      </c>
      <c r="V337" s="235" t="s">
        <v>3831</v>
      </c>
      <c r="W337" s="231" t="s">
        <v>4590</v>
      </c>
      <c r="X337" s="256">
        <v>45170</v>
      </c>
      <c r="Y337" s="256">
        <v>45260</v>
      </c>
      <c r="Z337" s="256"/>
      <c r="AA337" s="256"/>
      <c r="AB337" s="812">
        <f t="shared" si="425"/>
        <v>65</v>
      </c>
      <c r="AC337" s="827">
        <f t="shared" ref="AC337" si="440">+L337</f>
        <v>0.51</v>
      </c>
      <c r="AD337" s="44">
        <f t="shared" si="408"/>
        <v>20000</v>
      </c>
      <c r="AE337" s="44">
        <f t="shared" si="408"/>
        <v>0</v>
      </c>
      <c r="AF337" s="44">
        <f t="shared" si="402"/>
        <v>0</v>
      </c>
      <c r="AG337" s="44">
        <f t="shared" si="402"/>
        <v>20000</v>
      </c>
      <c r="AH337" s="44">
        <f t="shared" si="403"/>
        <v>0</v>
      </c>
      <c r="AI337" s="44">
        <f t="shared" si="403"/>
        <v>0</v>
      </c>
      <c r="AJ337" s="44">
        <f t="shared" si="403"/>
        <v>0</v>
      </c>
      <c r="AK337" s="812">
        <f t="shared" si="427"/>
        <v>65</v>
      </c>
      <c r="AL337" s="830">
        <f t="shared" si="428"/>
        <v>0</v>
      </c>
      <c r="AM337" s="44">
        <f t="shared" si="435"/>
        <v>0</v>
      </c>
      <c r="AN337" s="47"/>
      <c r="AO337" s="47"/>
      <c r="AP337" s="47"/>
      <c r="AQ337" s="47"/>
      <c r="AR337" s="47"/>
      <c r="AS337" s="47"/>
      <c r="AT337" s="812">
        <f t="shared" si="429"/>
        <v>65</v>
      </c>
      <c r="AU337" s="833">
        <f t="shared" si="430"/>
        <v>0</v>
      </c>
      <c r="AV337" s="44">
        <f t="shared" si="418"/>
        <v>0</v>
      </c>
      <c r="AW337" s="47"/>
      <c r="AX337" s="47"/>
      <c r="AY337" s="47"/>
      <c r="AZ337" s="47"/>
      <c r="BA337" s="47"/>
      <c r="BB337" s="47"/>
      <c r="BC337" s="812">
        <f t="shared" si="431"/>
        <v>65</v>
      </c>
      <c r="BD337" s="809">
        <f t="shared" si="432"/>
        <v>0</v>
      </c>
      <c r="BE337" s="44">
        <f t="shared" si="436"/>
        <v>0</v>
      </c>
      <c r="BF337" s="47"/>
      <c r="BG337" s="47"/>
      <c r="BH337" s="47"/>
      <c r="BI337" s="47"/>
      <c r="BJ337" s="47"/>
      <c r="BK337" s="47"/>
      <c r="BL337" s="812">
        <f t="shared" si="433"/>
        <v>65</v>
      </c>
      <c r="BM337" s="815">
        <f t="shared" si="434"/>
        <v>0.51</v>
      </c>
      <c r="BN337" s="44">
        <f t="shared" si="423"/>
        <v>20000</v>
      </c>
      <c r="BO337" s="47"/>
      <c r="BP337" s="47"/>
      <c r="BQ337" s="47">
        <v>20000</v>
      </c>
      <c r="BR337" s="47"/>
      <c r="BS337" s="47"/>
      <c r="BT337" s="47"/>
      <c r="BU337" s="818"/>
      <c r="BV337" s="819"/>
      <c r="BW337" s="819"/>
      <c r="BX337" s="819"/>
      <c r="BY337" s="819"/>
      <c r="BZ337" s="819"/>
      <c r="CA337" s="819"/>
      <c r="CB337" s="819"/>
      <c r="CC337" s="820"/>
    </row>
    <row r="338" spans="1:81" s="58" customFormat="1" ht="40.200000000000003" customHeight="1" x14ac:dyDescent="0.3">
      <c r="A338" s="34"/>
      <c r="B338" s="907"/>
      <c r="C338" s="895"/>
      <c r="D338" s="872"/>
      <c r="E338" s="852"/>
      <c r="F338" s="852"/>
      <c r="G338" s="852"/>
      <c r="H338" s="852"/>
      <c r="I338" s="852"/>
      <c r="J338" s="813"/>
      <c r="K338" s="855"/>
      <c r="L338" s="858"/>
      <c r="M338" s="861"/>
      <c r="N338" s="837"/>
      <c r="O338" s="840"/>
      <c r="P338" s="864"/>
      <c r="Q338" s="867"/>
      <c r="R338" s="813"/>
      <c r="S338" s="39" t="s">
        <v>4877</v>
      </c>
      <c r="T338" s="236" t="s">
        <v>3822</v>
      </c>
      <c r="U338" s="236" t="s">
        <v>3827</v>
      </c>
      <c r="V338" s="236" t="s">
        <v>3831</v>
      </c>
      <c r="W338" s="39" t="s">
        <v>4878</v>
      </c>
      <c r="X338" s="31">
        <v>45261</v>
      </c>
      <c r="Y338" s="31">
        <v>45290</v>
      </c>
      <c r="Z338" s="31"/>
      <c r="AA338" s="31"/>
      <c r="AB338" s="813"/>
      <c r="AC338" s="828"/>
      <c r="AD338" s="51">
        <f t="shared" si="408"/>
        <v>0</v>
      </c>
      <c r="AE338" s="51">
        <f t="shared" si="408"/>
        <v>0</v>
      </c>
      <c r="AF338" s="51">
        <f t="shared" si="402"/>
        <v>0</v>
      </c>
      <c r="AG338" s="51">
        <f t="shared" si="402"/>
        <v>0</v>
      </c>
      <c r="AH338" s="51">
        <f t="shared" si="403"/>
        <v>0</v>
      </c>
      <c r="AI338" s="51">
        <f t="shared" si="403"/>
        <v>0</v>
      </c>
      <c r="AJ338" s="51">
        <f t="shared" si="403"/>
        <v>0</v>
      </c>
      <c r="AK338" s="813"/>
      <c r="AL338" s="831"/>
      <c r="AM338" s="51">
        <f t="shared" si="435"/>
        <v>0</v>
      </c>
      <c r="AN338" s="257"/>
      <c r="AO338" s="257"/>
      <c r="AP338" s="257"/>
      <c r="AQ338" s="257"/>
      <c r="AR338" s="257"/>
      <c r="AS338" s="257"/>
      <c r="AT338" s="813"/>
      <c r="AU338" s="834"/>
      <c r="AV338" s="51">
        <f t="shared" si="418"/>
        <v>0</v>
      </c>
      <c r="AW338" s="257"/>
      <c r="AX338" s="257"/>
      <c r="AY338" s="257"/>
      <c r="AZ338" s="257"/>
      <c r="BA338" s="257"/>
      <c r="BB338" s="257"/>
      <c r="BC338" s="813"/>
      <c r="BD338" s="810"/>
      <c r="BE338" s="51">
        <f t="shared" si="436"/>
        <v>0</v>
      </c>
      <c r="BF338" s="257"/>
      <c r="BG338" s="257"/>
      <c r="BH338" s="257"/>
      <c r="BI338" s="257"/>
      <c r="BJ338" s="257"/>
      <c r="BK338" s="257"/>
      <c r="BL338" s="813"/>
      <c r="BM338" s="816"/>
      <c r="BN338" s="51">
        <f t="shared" si="423"/>
        <v>0</v>
      </c>
      <c r="BO338" s="257"/>
      <c r="BP338" s="257"/>
      <c r="BQ338" s="257"/>
      <c r="BR338" s="257"/>
      <c r="BS338" s="257"/>
      <c r="BT338" s="257"/>
      <c r="BU338" s="821"/>
      <c r="BV338" s="822"/>
      <c r="BW338" s="822"/>
      <c r="BX338" s="822"/>
      <c r="BY338" s="822"/>
      <c r="BZ338" s="822"/>
      <c r="CA338" s="822"/>
      <c r="CB338" s="822"/>
      <c r="CC338" s="823"/>
    </row>
    <row r="339" spans="1:81" s="58" customFormat="1" ht="40.200000000000003" customHeight="1" x14ac:dyDescent="0.3">
      <c r="A339" s="34"/>
      <c r="B339" s="907"/>
      <c r="C339" s="895"/>
      <c r="D339" s="872"/>
      <c r="E339" s="852"/>
      <c r="F339" s="852"/>
      <c r="G339" s="852"/>
      <c r="H339" s="852"/>
      <c r="I339" s="852"/>
      <c r="J339" s="813"/>
      <c r="K339" s="855"/>
      <c r="L339" s="858"/>
      <c r="M339" s="861"/>
      <c r="N339" s="837"/>
      <c r="O339" s="840"/>
      <c r="P339" s="864"/>
      <c r="Q339" s="867"/>
      <c r="R339" s="813"/>
      <c r="S339" s="39"/>
      <c r="T339" s="236"/>
      <c r="U339" s="236"/>
      <c r="V339" s="236"/>
      <c r="W339" s="39"/>
      <c r="X339" s="31"/>
      <c r="Y339" s="31"/>
      <c r="Z339" s="31"/>
      <c r="AA339" s="31"/>
      <c r="AB339" s="813"/>
      <c r="AC339" s="828"/>
      <c r="AD339" s="51">
        <f t="shared" si="408"/>
        <v>0</v>
      </c>
      <c r="AE339" s="51">
        <f t="shared" si="408"/>
        <v>0</v>
      </c>
      <c r="AF339" s="51">
        <f t="shared" si="402"/>
        <v>0</v>
      </c>
      <c r="AG339" s="51">
        <f t="shared" si="402"/>
        <v>0</v>
      </c>
      <c r="AH339" s="51">
        <f t="shared" si="403"/>
        <v>0</v>
      </c>
      <c r="AI339" s="51">
        <f t="shared" si="403"/>
        <v>0</v>
      </c>
      <c r="AJ339" s="51">
        <f t="shared" si="403"/>
        <v>0</v>
      </c>
      <c r="AK339" s="813"/>
      <c r="AL339" s="831"/>
      <c r="AM339" s="51">
        <f t="shared" si="435"/>
        <v>0</v>
      </c>
      <c r="AN339" s="257"/>
      <c r="AO339" s="257"/>
      <c r="AP339" s="257"/>
      <c r="AQ339" s="257"/>
      <c r="AR339" s="257"/>
      <c r="AS339" s="257"/>
      <c r="AT339" s="813"/>
      <c r="AU339" s="834"/>
      <c r="AV339" s="51">
        <f t="shared" si="418"/>
        <v>0</v>
      </c>
      <c r="AW339" s="257"/>
      <c r="AX339" s="257"/>
      <c r="AY339" s="257"/>
      <c r="AZ339" s="257"/>
      <c r="BA339" s="257"/>
      <c r="BB339" s="257"/>
      <c r="BC339" s="813"/>
      <c r="BD339" s="810"/>
      <c r="BE339" s="51">
        <f t="shared" si="436"/>
        <v>0</v>
      </c>
      <c r="BF339" s="257"/>
      <c r="BG339" s="257"/>
      <c r="BH339" s="257"/>
      <c r="BI339" s="257"/>
      <c r="BJ339" s="257"/>
      <c r="BK339" s="257"/>
      <c r="BL339" s="813"/>
      <c r="BM339" s="816"/>
      <c r="BN339" s="51">
        <f t="shared" si="423"/>
        <v>0</v>
      </c>
      <c r="BO339" s="257"/>
      <c r="BP339" s="257"/>
      <c r="BQ339" s="257"/>
      <c r="BR339" s="257"/>
      <c r="BS339" s="257"/>
      <c r="BT339" s="257"/>
      <c r="BU339" s="821"/>
      <c r="BV339" s="822"/>
      <c r="BW339" s="822"/>
      <c r="BX339" s="822"/>
      <c r="BY339" s="822"/>
      <c r="BZ339" s="822"/>
      <c r="CA339" s="822"/>
      <c r="CB339" s="822"/>
      <c r="CC339" s="823"/>
    </row>
    <row r="340" spans="1:81" s="58" customFormat="1" ht="40.200000000000003" customHeight="1" thickBot="1" x14ac:dyDescent="0.35">
      <c r="A340" s="34"/>
      <c r="B340" s="907"/>
      <c r="C340" s="895"/>
      <c r="D340" s="873"/>
      <c r="E340" s="853"/>
      <c r="F340" s="853"/>
      <c r="G340" s="853"/>
      <c r="H340" s="853"/>
      <c r="I340" s="853"/>
      <c r="J340" s="814"/>
      <c r="K340" s="856"/>
      <c r="L340" s="859"/>
      <c r="M340" s="862"/>
      <c r="N340" s="838"/>
      <c r="O340" s="841"/>
      <c r="P340" s="865"/>
      <c r="Q340" s="874"/>
      <c r="R340" s="814"/>
      <c r="S340" s="232"/>
      <c r="T340" s="237"/>
      <c r="U340" s="237"/>
      <c r="V340" s="237"/>
      <c r="W340" s="232"/>
      <c r="X340" s="260"/>
      <c r="Y340" s="260"/>
      <c r="Z340" s="260"/>
      <c r="AA340" s="260"/>
      <c r="AB340" s="814"/>
      <c r="AC340" s="829"/>
      <c r="AD340" s="46">
        <f t="shared" si="408"/>
        <v>0</v>
      </c>
      <c r="AE340" s="46">
        <f t="shared" si="408"/>
        <v>0</v>
      </c>
      <c r="AF340" s="46">
        <f t="shared" si="402"/>
        <v>0</v>
      </c>
      <c r="AG340" s="46">
        <f t="shared" si="402"/>
        <v>0</v>
      </c>
      <c r="AH340" s="46">
        <f t="shared" si="403"/>
        <v>0</v>
      </c>
      <c r="AI340" s="46">
        <f t="shared" si="403"/>
        <v>0</v>
      </c>
      <c r="AJ340" s="46">
        <f t="shared" si="403"/>
        <v>0</v>
      </c>
      <c r="AK340" s="814"/>
      <c r="AL340" s="832"/>
      <c r="AM340" s="46">
        <f t="shared" si="435"/>
        <v>0</v>
      </c>
      <c r="AN340" s="49"/>
      <c r="AO340" s="49"/>
      <c r="AP340" s="49"/>
      <c r="AQ340" s="49"/>
      <c r="AR340" s="49"/>
      <c r="AS340" s="49"/>
      <c r="AT340" s="814"/>
      <c r="AU340" s="835"/>
      <c r="AV340" s="46">
        <f t="shared" si="418"/>
        <v>0</v>
      </c>
      <c r="AW340" s="49"/>
      <c r="AX340" s="49"/>
      <c r="AY340" s="49"/>
      <c r="AZ340" s="49"/>
      <c r="BA340" s="49"/>
      <c r="BB340" s="49"/>
      <c r="BC340" s="814"/>
      <c r="BD340" s="811"/>
      <c r="BE340" s="46">
        <f t="shared" si="436"/>
        <v>0</v>
      </c>
      <c r="BF340" s="49"/>
      <c r="BG340" s="49"/>
      <c r="BH340" s="49"/>
      <c r="BI340" s="49"/>
      <c r="BJ340" s="49"/>
      <c r="BK340" s="49"/>
      <c r="BL340" s="814"/>
      <c r="BM340" s="817"/>
      <c r="BN340" s="46">
        <f t="shared" si="423"/>
        <v>0</v>
      </c>
      <c r="BO340" s="49"/>
      <c r="BP340" s="49"/>
      <c r="BQ340" s="49"/>
      <c r="BR340" s="49"/>
      <c r="BS340" s="49"/>
      <c r="BT340" s="49"/>
      <c r="BU340" s="824"/>
      <c r="BV340" s="825"/>
      <c r="BW340" s="825"/>
      <c r="BX340" s="825"/>
      <c r="BY340" s="825"/>
      <c r="BZ340" s="825"/>
      <c r="CA340" s="825"/>
      <c r="CB340" s="825"/>
      <c r="CC340" s="826"/>
    </row>
    <row r="341" spans="1:81" s="58" customFormat="1" ht="40.200000000000003" customHeight="1" thickTop="1" x14ac:dyDescent="0.3">
      <c r="A341" s="34"/>
      <c r="B341" s="907"/>
      <c r="C341" s="895"/>
      <c r="D341" s="871">
        <v>2202</v>
      </c>
      <c r="E341" s="851" t="s">
        <v>3941</v>
      </c>
      <c r="F341" s="851"/>
      <c r="G341" s="851"/>
      <c r="H341" s="851"/>
      <c r="I341" s="851"/>
      <c r="J341" s="812">
        <v>66</v>
      </c>
      <c r="K341" s="854" t="str">
        <f>+[2]Metas!K73</f>
        <v>Municipios con nuevas sedes universitarias implementadas</v>
      </c>
      <c r="L341" s="857">
        <v>5</v>
      </c>
      <c r="M341" s="860">
        <f t="shared" si="410"/>
        <v>5</v>
      </c>
      <c r="N341" s="836"/>
      <c r="O341" s="839"/>
      <c r="P341" s="863"/>
      <c r="Q341" s="897">
        <v>5</v>
      </c>
      <c r="R341" s="900">
        <f t="shared" ref="R341" si="441">+$J341</f>
        <v>66</v>
      </c>
      <c r="S341" s="231" t="s">
        <v>4876</v>
      </c>
      <c r="T341" s="235" t="s">
        <v>3822</v>
      </c>
      <c r="U341" s="235" t="s">
        <v>3827</v>
      </c>
      <c r="V341" s="235" t="s">
        <v>3831</v>
      </c>
      <c r="W341" s="231" t="s">
        <v>4590</v>
      </c>
      <c r="X341" s="256">
        <v>45170</v>
      </c>
      <c r="Y341" s="256">
        <v>45260</v>
      </c>
      <c r="Z341" s="256"/>
      <c r="AA341" s="256"/>
      <c r="AB341" s="812">
        <f t="shared" ref="AB341:AB349" si="442">+$J341</f>
        <v>66</v>
      </c>
      <c r="AC341" s="827">
        <f t="shared" ref="AC341" si="443">+L341</f>
        <v>5</v>
      </c>
      <c r="AD341" s="44">
        <f t="shared" si="408"/>
        <v>1700</v>
      </c>
      <c r="AE341" s="44">
        <f t="shared" si="408"/>
        <v>0</v>
      </c>
      <c r="AF341" s="44">
        <f t="shared" si="402"/>
        <v>0</v>
      </c>
      <c r="AG341" s="44">
        <f t="shared" si="402"/>
        <v>1700</v>
      </c>
      <c r="AH341" s="44">
        <f t="shared" si="403"/>
        <v>0</v>
      </c>
      <c r="AI341" s="44">
        <f t="shared" si="403"/>
        <v>0</v>
      </c>
      <c r="AJ341" s="44">
        <f t="shared" si="403"/>
        <v>0</v>
      </c>
      <c r="AK341" s="812">
        <f t="shared" ref="AK341:AK349" si="444">+$J341</f>
        <v>66</v>
      </c>
      <c r="AL341" s="830">
        <f t="shared" ref="AL341:AL345" si="445">+N341</f>
        <v>0</v>
      </c>
      <c r="AM341" s="44">
        <f t="shared" si="435"/>
        <v>0</v>
      </c>
      <c r="AN341" s="47"/>
      <c r="AO341" s="47"/>
      <c r="AP341" s="47"/>
      <c r="AQ341" s="47"/>
      <c r="AR341" s="47"/>
      <c r="AS341" s="47"/>
      <c r="AT341" s="812">
        <f t="shared" ref="AT341:AT349" si="446">+$J341</f>
        <v>66</v>
      </c>
      <c r="AU341" s="833">
        <f t="shared" ref="AU341:AU345" si="447">+O341</f>
        <v>0</v>
      </c>
      <c r="AV341" s="44">
        <f t="shared" si="418"/>
        <v>0</v>
      </c>
      <c r="AW341" s="47"/>
      <c r="AX341" s="47"/>
      <c r="AY341" s="47"/>
      <c r="AZ341" s="47"/>
      <c r="BA341" s="47"/>
      <c r="BB341" s="47"/>
      <c r="BC341" s="812">
        <f t="shared" ref="BC341:BC349" si="448">+$J341</f>
        <v>66</v>
      </c>
      <c r="BD341" s="809">
        <f t="shared" ref="BD341:BD345" si="449">+P341</f>
        <v>0</v>
      </c>
      <c r="BE341" s="44">
        <f t="shared" si="436"/>
        <v>0</v>
      </c>
      <c r="BF341" s="47"/>
      <c r="BG341" s="47"/>
      <c r="BH341" s="47"/>
      <c r="BI341" s="47"/>
      <c r="BJ341" s="47"/>
      <c r="BK341" s="47"/>
      <c r="BL341" s="812">
        <f t="shared" ref="BL341:BL349" si="450">+$J341</f>
        <v>66</v>
      </c>
      <c r="BM341" s="815">
        <f t="shared" ref="BM341:BM345" si="451">+Q341</f>
        <v>5</v>
      </c>
      <c r="BN341" s="44">
        <f t="shared" si="423"/>
        <v>1700</v>
      </c>
      <c r="BO341" s="47"/>
      <c r="BP341" s="47"/>
      <c r="BQ341" s="47">
        <v>1700</v>
      </c>
      <c r="BR341" s="47"/>
      <c r="BS341" s="47"/>
      <c r="BT341" s="47"/>
      <c r="BU341" s="818"/>
      <c r="BV341" s="819"/>
      <c r="BW341" s="819"/>
      <c r="BX341" s="819"/>
      <c r="BY341" s="819"/>
      <c r="BZ341" s="819"/>
      <c r="CA341" s="819"/>
      <c r="CB341" s="819"/>
      <c r="CC341" s="820"/>
    </row>
    <row r="342" spans="1:81" s="58" customFormat="1" ht="40.200000000000003" customHeight="1" x14ac:dyDescent="0.3">
      <c r="A342" s="34"/>
      <c r="B342" s="907"/>
      <c r="C342" s="895"/>
      <c r="D342" s="872"/>
      <c r="E342" s="852"/>
      <c r="F342" s="852"/>
      <c r="G342" s="852"/>
      <c r="H342" s="852"/>
      <c r="I342" s="852"/>
      <c r="J342" s="813"/>
      <c r="K342" s="855"/>
      <c r="L342" s="858"/>
      <c r="M342" s="861"/>
      <c r="N342" s="837"/>
      <c r="O342" s="840"/>
      <c r="P342" s="864"/>
      <c r="Q342" s="898"/>
      <c r="R342" s="901"/>
      <c r="S342" s="39" t="s">
        <v>4877</v>
      </c>
      <c r="T342" s="236" t="s">
        <v>3822</v>
      </c>
      <c r="U342" s="236" t="s">
        <v>3827</v>
      </c>
      <c r="V342" s="236" t="s">
        <v>3831</v>
      </c>
      <c r="W342" s="39" t="s">
        <v>4878</v>
      </c>
      <c r="X342" s="31">
        <v>45261</v>
      </c>
      <c r="Y342" s="31">
        <v>45290</v>
      </c>
      <c r="Z342" s="31"/>
      <c r="AA342" s="31"/>
      <c r="AB342" s="813"/>
      <c r="AC342" s="828"/>
      <c r="AD342" s="51">
        <f t="shared" si="408"/>
        <v>0</v>
      </c>
      <c r="AE342" s="51">
        <f t="shared" si="408"/>
        <v>0</v>
      </c>
      <c r="AF342" s="51">
        <f t="shared" si="402"/>
        <v>0</v>
      </c>
      <c r="AG342" s="51">
        <f t="shared" si="402"/>
        <v>0</v>
      </c>
      <c r="AH342" s="51">
        <f t="shared" si="403"/>
        <v>0</v>
      </c>
      <c r="AI342" s="51">
        <f t="shared" si="403"/>
        <v>0</v>
      </c>
      <c r="AJ342" s="51">
        <f t="shared" si="403"/>
        <v>0</v>
      </c>
      <c r="AK342" s="813"/>
      <c r="AL342" s="831"/>
      <c r="AM342" s="51">
        <f t="shared" si="435"/>
        <v>0</v>
      </c>
      <c r="AN342" s="257"/>
      <c r="AO342" s="257"/>
      <c r="AP342" s="257"/>
      <c r="AQ342" s="257"/>
      <c r="AR342" s="257"/>
      <c r="AS342" s="257"/>
      <c r="AT342" s="813"/>
      <c r="AU342" s="834"/>
      <c r="AV342" s="51">
        <f t="shared" si="418"/>
        <v>0</v>
      </c>
      <c r="AW342" s="257"/>
      <c r="AX342" s="257"/>
      <c r="AY342" s="257"/>
      <c r="AZ342" s="257"/>
      <c r="BA342" s="257"/>
      <c r="BB342" s="257"/>
      <c r="BC342" s="813"/>
      <c r="BD342" s="810"/>
      <c r="BE342" s="51">
        <f t="shared" si="436"/>
        <v>0</v>
      </c>
      <c r="BF342" s="257"/>
      <c r="BG342" s="257"/>
      <c r="BH342" s="257"/>
      <c r="BI342" s="257"/>
      <c r="BJ342" s="257"/>
      <c r="BK342" s="257"/>
      <c r="BL342" s="813"/>
      <c r="BM342" s="816"/>
      <c r="BN342" s="51">
        <f t="shared" si="423"/>
        <v>0</v>
      </c>
      <c r="BO342" s="257"/>
      <c r="BP342" s="257"/>
      <c r="BQ342" s="257"/>
      <c r="BR342" s="257"/>
      <c r="BS342" s="257"/>
      <c r="BT342" s="257"/>
      <c r="BU342" s="821"/>
      <c r="BV342" s="822"/>
      <c r="BW342" s="822"/>
      <c r="BX342" s="822"/>
      <c r="BY342" s="822"/>
      <c r="BZ342" s="822"/>
      <c r="CA342" s="822"/>
      <c r="CB342" s="822"/>
      <c r="CC342" s="823"/>
    </row>
    <row r="343" spans="1:81" s="58" customFormat="1" ht="40.200000000000003" customHeight="1" x14ac:dyDescent="0.3">
      <c r="A343" s="34"/>
      <c r="B343" s="907"/>
      <c r="C343" s="895"/>
      <c r="D343" s="872"/>
      <c r="E343" s="852"/>
      <c r="F343" s="852"/>
      <c r="G343" s="852"/>
      <c r="H343" s="852"/>
      <c r="I343" s="852"/>
      <c r="J343" s="813"/>
      <c r="K343" s="855"/>
      <c r="L343" s="858"/>
      <c r="M343" s="861"/>
      <c r="N343" s="837"/>
      <c r="O343" s="840"/>
      <c r="P343" s="864"/>
      <c r="Q343" s="898"/>
      <c r="R343" s="901"/>
      <c r="S343" s="39"/>
      <c r="T343" s="236"/>
      <c r="U343" s="236"/>
      <c r="V343" s="236"/>
      <c r="W343" s="39"/>
      <c r="X343" s="31"/>
      <c r="Y343" s="31"/>
      <c r="Z343" s="31"/>
      <c r="AA343" s="31"/>
      <c r="AB343" s="813"/>
      <c r="AC343" s="828"/>
      <c r="AD343" s="51">
        <f t="shared" si="408"/>
        <v>0</v>
      </c>
      <c r="AE343" s="51">
        <f t="shared" si="408"/>
        <v>0</v>
      </c>
      <c r="AF343" s="51">
        <f t="shared" si="402"/>
        <v>0</v>
      </c>
      <c r="AG343" s="51">
        <f t="shared" si="402"/>
        <v>0</v>
      </c>
      <c r="AH343" s="51">
        <f t="shared" si="403"/>
        <v>0</v>
      </c>
      <c r="AI343" s="51">
        <f t="shared" si="403"/>
        <v>0</v>
      </c>
      <c r="AJ343" s="51">
        <f t="shared" si="403"/>
        <v>0</v>
      </c>
      <c r="AK343" s="813"/>
      <c r="AL343" s="831"/>
      <c r="AM343" s="51">
        <f t="shared" si="435"/>
        <v>0</v>
      </c>
      <c r="AN343" s="257"/>
      <c r="AO343" s="257"/>
      <c r="AP343" s="257"/>
      <c r="AQ343" s="257"/>
      <c r="AR343" s="257"/>
      <c r="AS343" s="257"/>
      <c r="AT343" s="813"/>
      <c r="AU343" s="834"/>
      <c r="AV343" s="51">
        <f t="shared" si="418"/>
        <v>0</v>
      </c>
      <c r="AW343" s="257"/>
      <c r="AX343" s="257"/>
      <c r="AY343" s="257"/>
      <c r="AZ343" s="257"/>
      <c r="BA343" s="257"/>
      <c r="BB343" s="257"/>
      <c r="BC343" s="813"/>
      <c r="BD343" s="810"/>
      <c r="BE343" s="51">
        <f t="shared" si="436"/>
        <v>0</v>
      </c>
      <c r="BF343" s="257"/>
      <c r="BG343" s="257"/>
      <c r="BH343" s="257"/>
      <c r="BI343" s="257"/>
      <c r="BJ343" s="257"/>
      <c r="BK343" s="257"/>
      <c r="BL343" s="813"/>
      <c r="BM343" s="816"/>
      <c r="BN343" s="51">
        <f t="shared" si="423"/>
        <v>0</v>
      </c>
      <c r="BO343" s="257"/>
      <c r="BP343" s="257"/>
      <c r="BQ343" s="257"/>
      <c r="BR343" s="257"/>
      <c r="BS343" s="257"/>
      <c r="BT343" s="257"/>
      <c r="BU343" s="821"/>
      <c r="BV343" s="822"/>
      <c r="BW343" s="822"/>
      <c r="BX343" s="822"/>
      <c r="BY343" s="822"/>
      <c r="BZ343" s="822"/>
      <c r="CA343" s="822"/>
      <c r="CB343" s="822"/>
      <c r="CC343" s="823"/>
    </row>
    <row r="344" spans="1:81" s="58" customFormat="1" ht="40.200000000000003" customHeight="1" thickBot="1" x14ac:dyDescent="0.35">
      <c r="A344" s="34"/>
      <c r="B344" s="907"/>
      <c r="C344" s="895"/>
      <c r="D344" s="873"/>
      <c r="E344" s="853"/>
      <c r="F344" s="853"/>
      <c r="G344" s="853"/>
      <c r="H344" s="853"/>
      <c r="I344" s="853"/>
      <c r="J344" s="814"/>
      <c r="K344" s="856"/>
      <c r="L344" s="859"/>
      <c r="M344" s="862"/>
      <c r="N344" s="838"/>
      <c r="O344" s="841"/>
      <c r="P344" s="865"/>
      <c r="Q344" s="899"/>
      <c r="R344" s="902"/>
      <c r="S344" s="232"/>
      <c r="T344" s="237"/>
      <c r="U344" s="237"/>
      <c r="V344" s="237"/>
      <c r="W344" s="232"/>
      <c r="X344" s="260"/>
      <c r="Y344" s="260"/>
      <c r="Z344" s="260"/>
      <c r="AA344" s="260"/>
      <c r="AB344" s="814"/>
      <c r="AC344" s="829"/>
      <c r="AD344" s="46">
        <f t="shared" si="408"/>
        <v>0</v>
      </c>
      <c r="AE344" s="46">
        <f t="shared" si="408"/>
        <v>0</v>
      </c>
      <c r="AF344" s="46">
        <f t="shared" si="402"/>
        <v>0</v>
      </c>
      <c r="AG344" s="46">
        <f t="shared" si="402"/>
        <v>0</v>
      </c>
      <c r="AH344" s="46">
        <f t="shared" si="403"/>
        <v>0</v>
      </c>
      <c r="AI344" s="46">
        <f t="shared" si="403"/>
        <v>0</v>
      </c>
      <c r="AJ344" s="46">
        <f t="shared" si="403"/>
        <v>0</v>
      </c>
      <c r="AK344" s="814"/>
      <c r="AL344" s="832"/>
      <c r="AM344" s="46">
        <f t="shared" si="435"/>
        <v>0</v>
      </c>
      <c r="AN344" s="49"/>
      <c r="AO344" s="49"/>
      <c r="AP344" s="49"/>
      <c r="AQ344" s="49"/>
      <c r="AR344" s="49"/>
      <c r="AS344" s="49"/>
      <c r="AT344" s="814"/>
      <c r="AU344" s="835"/>
      <c r="AV344" s="46">
        <f t="shared" si="418"/>
        <v>0</v>
      </c>
      <c r="AW344" s="49"/>
      <c r="AX344" s="49"/>
      <c r="AY344" s="49"/>
      <c r="AZ344" s="49"/>
      <c r="BA344" s="49"/>
      <c r="BB344" s="49"/>
      <c r="BC344" s="814"/>
      <c r="BD344" s="811"/>
      <c r="BE344" s="46">
        <f t="shared" si="436"/>
        <v>0</v>
      </c>
      <c r="BF344" s="49"/>
      <c r="BG344" s="49"/>
      <c r="BH344" s="49"/>
      <c r="BI344" s="49"/>
      <c r="BJ344" s="49"/>
      <c r="BK344" s="49"/>
      <c r="BL344" s="814"/>
      <c r="BM344" s="817"/>
      <c r="BN344" s="46">
        <f t="shared" si="423"/>
        <v>0</v>
      </c>
      <c r="BO344" s="49"/>
      <c r="BP344" s="49"/>
      <c r="BQ344" s="49"/>
      <c r="BR344" s="49"/>
      <c r="BS344" s="49"/>
      <c r="BT344" s="49"/>
      <c r="BU344" s="824"/>
      <c r="BV344" s="825"/>
      <c r="BW344" s="825"/>
      <c r="BX344" s="825"/>
      <c r="BY344" s="825"/>
      <c r="BZ344" s="825"/>
      <c r="CA344" s="825"/>
      <c r="CB344" s="825"/>
      <c r="CC344" s="826"/>
    </row>
    <row r="345" spans="1:81" s="58" customFormat="1" ht="40.200000000000003" customHeight="1" thickTop="1" x14ac:dyDescent="0.3">
      <c r="A345" s="34"/>
      <c r="B345" s="907"/>
      <c r="C345" s="895"/>
      <c r="D345" s="871">
        <v>2202</v>
      </c>
      <c r="E345" s="851" t="s">
        <v>3941</v>
      </c>
      <c r="F345" s="851"/>
      <c r="G345" s="851"/>
      <c r="H345" s="851"/>
      <c r="I345" s="851"/>
      <c r="J345" s="812">
        <v>67</v>
      </c>
      <c r="K345" s="854" t="str">
        <f>+[2]Metas!K74</f>
        <v>Estrategia de acompañamiento en la gestión de la creación de instituciones de educación superior para las comunidades étnicas</v>
      </c>
      <c r="L345" s="857">
        <v>0.33</v>
      </c>
      <c r="M345" s="860">
        <f t="shared" si="410"/>
        <v>0.33</v>
      </c>
      <c r="N345" s="836"/>
      <c r="O345" s="839"/>
      <c r="P345" s="863"/>
      <c r="Q345" s="903">
        <v>0.33</v>
      </c>
      <c r="R345" s="900">
        <f t="shared" ref="R345" si="452">+$J345</f>
        <v>67</v>
      </c>
      <c r="S345" s="231" t="s">
        <v>4883</v>
      </c>
      <c r="T345" s="235" t="s">
        <v>3822</v>
      </c>
      <c r="U345" s="235" t="s">
        <v>3827</v>
      </c>
      <c r="V345" s="235" t="s">
        <v>3831</v>
      </c>
      <c r="W345" s="231" t="s">
        <v>4590</v>
      </c>
      <c r="X345" s="256">
        <v>45170</v>
      </c>
      <c r="Y345" s="256">
        <v>45260</v>
      </c>
      <c r="Z345" s="256"/>
      <c r="AA345" s="256"/>
      <c r="AB345" s="812">
        <f t="shared" si="442"/>
        <v>67</v>
      </c>
      <c r="AC345" s="827">
        <f t="shared" ref="AC345" si="453">+L345</f>
        <v>0.33</v>
      </c>
      <c r="AD345" s="44">
        <f t="shared" si="408"/>
        <v>25</v>
      </c>
      <c r="AE345" s="44">
        <f t="shared" si="408"/>
        <v>25</v>
      </c>
      <c r="AF345" s="44">
        <f t="shared" si="408"/>
        <v>0</v>
      </c>
      <c r="AG345" s="44">
        <f t="shared" si="408"/>
        <v>0</v>
      </c>
      <c r="AH345" s="44">
        <f t="shared" si="408"/>
        <v>0</v>
      </c>
      <c r="AI345" s="44">
        <f t="shared" si="408"/>
        <v>0</v>
      </c>
      <c r="AJ345" s="44">
        <f t="shared" si="408"/>
        <v>0</v>
      </c>
      <c r="AK345" s="812">
        <f t="shared" si="444"/>
        <v>67</v>
      </c>
      <c r="AL345" s="830">
        <f t="shared" si="445"/>
        <v>0</v>
      </c>
      <c r="AM345" s="44">
        <f t="shared" si="435"/>
        <v>0</v>
      </c>
      <c r="AN345" s="47"/>
      <c r="AO345" s="47"/>
      <c r="AP345" s="47"/>
      <c r="AQ345" s="47"/>
      <c r="AR345" s="47"/>
      <c r="AS345" s="47"/>
      <c r="AT345" s="812">
        <f t="shared" si="446"/>
        <v>67</v>
      </c>
      <c r="AU345" s="833">
        <f t="shared" si="447"/>
        <v>0</v>
      </c>
      <c r="AV345" s="44">
        <f t="shared" si="418"/>
        <v>0</v>
      </c>
      <c r="AW345" s="47"/>
      <c r="AX345" s="47"/>
      <c r="AY345" s="47"/>
      <c r="AZ345" s="47"/>
      <c r="BA345" s="47"/>
      <c r="BB345" s="47"/>
      <c r="BC345" s="812">
        <f t="shared" si="448"/>
        <v>67</v>
      </c>
      <c r="BD345" s="809">
        <f t="shared" si="449"/>
        <v>0</v>
      </c>
      <c r="BE345" s="44">
        <f t="shared" si="436"/>
        <v>0</v>
      </c>
      <c r="BF345" s="47"/>
      <c r="BG345" s="47"/>
      <c r="BH345" s="47"/>
      <c r="BI345" s="47"/>
      <c r="BJ345" s="47"/>
      <c r="BK345" s="47"/>
      <c r="BL345" s="812">
        <f t="shared" si="450"/>
        <v>67</v>
      </c>
      <c r="BM345" s="815">
        <f t="shared" si="451"/>
        <v>0.33</v>
      </c>
      <c r="BN345" s="44">
        <f t="shared" si="423"/>
        <v>25</v>
      </c>
      <c r="BO345" s="47">
        <v>25</v>
      </c>
      <c r="BP345" s="47"/>
      <c r="BQ345" s="47"/>
      <c r="BR345" s="47"/>
      <c r="BS345" s="47"/>
      <c r="BT345" s="47"/>
      <c r="BU345" s="818"/>
      <c r="BV345" s="819"/>
      <c r="BW345" s="819"/>
      <c r="BX345" s="819"/>
      <c r="BY345" s="819"/>
      <c r="BZ345" s="819"/>
      <c r="CA345" s="819"/>
      <c r="CB345" s="819"/>
      <c r="CC345" s="820"/>
    </row>
    <row r="346" spans="1:81" s="58" customFormat="1" ht="40.200000000000003" customHeight="1" x14ac:dyDescent="0.3">
      <c r="A346" s="34"/>
      <c r="B346" s="907"/>
      <c r="C346" s="895"/>
      <c r="D346" s="872"/>
      <c r="E346" s="852"/>
      <c r="F346" s="852"/>
      <c r="G346" s="852"/>
      <c r="H346" s="852"/>
      <c r="I346" s="852"/>
      <c r="J346" s="813"/>
      <c r="K346" s="855"/>
      <c r="L346" s="858"/>
      <c r="M346" s="861"/>
      <c r="N346" s="837"/>
      <c r="O346" s="840"/>
      <c r="P346" s="864"/>
      <c r="Q346" s="904"/>
      <c r="R346" s="901"/>
      <c r="S346" s="39" t="s">
        <v>4877</v>
      </c>
      <c r="T346" s="236" t="s">
        <v>3822</v>
      </c>
      <c r="U346" s="236" t="s">
        <v>3827</v>
      </c>
      <c r="V346" s="236" t="s">
        <v>3831</v>
      </c>
      <c r="W346" s="39" t="s">
        <v>4878</v>
      </c>
      <c r="X346" s="31">
        <v>45261</v>
      </c>
      <c r="Y346" s="31">
        <v>45290</v>
      </c>
      <c r="Z346" s="31"/>
      <c r="AA346" s="31"/>
      <c r="AB346" s="813"/>
      <c r="AC346" s="828"/>
      <c r="AD346" s="51">
        <f t="shared" si="408"/>
        <v>0</v>
      </c>
      <c r="AE346" s="51">
        <f t="shared" si="408"/>
        <v>0</v>
      </c>
      <c r="AF346" s="51">
        <f t="shared" si="408"/>
        <v>0</v>
      </c>
      <c r="AG346" s="51">
        <f t="shared" si="408"/>
        <v>0</v>
      </c>
      <c r="AH346" s="51">
        <f t="shared" si="408"/>
        <v>0</v>
      </c>
      <c r="AI346" s="51">
        <f t="shared" si="408"/>
        <v>0</v>
      </c>
      <c r="AJ346" s="51">
        <f t="shared" si="408"/>
        <v>0</v>
      </c>
      <c r="AK346" s="813"/>
      <c r="AL346" s="831"/>
      <c r="AM346" s="51">
        <f t="shared" si="435"/>
        <v>0</v>
      </c>
      <c r="AN346" s="257"/>
      <c r="AO346" s="257"/>
      <c r="AP346" s="257"/>
      <c r="AQ346" s="257"/>
      <c r="AR346" s="257"/>
      <c r="AS346" s="257"/>
      <c r="AT346" s="813"/>
      <c r="AU346" s="834"/>
      <c r="AV346" s="51">
        <f t="shared" si="418"/>
        <v>0</v>
      </c>
      <c r="AW346" s="257"/>
      <c r="AX346" s="257"/>
      <c r="AY346" s="257"/>
      <c r="AZ346" s="257"/>
      <c r="BA346" s="257"/>
      <c r="BB346" s="257"/>
      <c r="BC346" s="813"/>
      <c r="BD346" s="810"/>
      <c r="BE346" s="51">
        <f t="shared" si="436"/>
        <v>0</v>
      </c>
      <c r="BF346" s="257"/>
      <c r="BG346" s="257"/>
      <c r="BH346" s="257"/>
      <c r="BI346" s="257"/>
      <c r="BJ346" s="257"/>
      <c r="BK346" s="257"/>
      <c r="BL346" s="813"/>
      <c r="BM346" s="816"/>
      <c r="BN346" s="51">
        <f t="shared" si="423"/>
        <v>0</v>
      </c>
      <c r="BO346" s="257"/>
      <c r="BP346" s="257"/>
      <c r="BQ346" s="257"/>
      <c r="BR346" s="257"/>
      <c r="BS346" s="257"/>
      <c r="BT346" s="257"/>
      <c r="BU346" s="821"/>
      <c r="BV346" s="822"/>
      <c r="BW346" s="822"/>
      <c r="BX346" s="822"/>
      <c r="BY346" s="822"/>
      <c r="BZ346" s="822"/>
      <c r="CA346" s="822"/>
      <c r="CB346" s="822"/>
      <c r="CC346" s="823"/>
    </row>
    <row r="347" spans="1:81" s="58" customFormat="1" ht="40.200000000000003" customHeight="1" x14ac:dyDescent="0.3">
      <c r="A347" s="34"/>
      <c r="B347" s="907"/>
      <c r="C347" s="895"/>
      <c r="D347" s="872"/>
      <c r="E347" s="852"/>
      <c r="F347" s="852"/>
      <c r="G347" s="852"/>
      <c r="H347" s="852"/>
      <c r="I347" s="852"/>
      <c r="J347" s="813"/>
      <c r="K347" s="855"/>
      <c r="L347" s="858"/>
      <c r="M347" s="861"/>
      <c r="N347" s="837"/>
      <c r="O347" s="840"/>
      <c r="P347" s="864"/>
      <c r="Q347" s="904"/>
      <c r="R347" s="901"/>
      <c r="S347" s="39" t="s">
        <v>4884</v>
      </c>
      <c r="T347" s="236" t="s">
        <v>3822</v>
      </c>
      <c r="U347" s="236" t="s">
        <v>3827</v>
      </c>
      <c r="V347" s="236" t="s">
        <v>3831</v>
      </c>
      <c r="W347" s="39" t="s">
        <v>4885</v>
      </c>
      <c r="X347" s="31">
        <v>45095</v>
      </c>
      <c r="Y347" s="31">
        <v>45290</v>
      </c>
      <c r="Z347" s="31"/>
      <c r="AA347" s="31"/>
      <c r="AB347" s="813"/>
      <c r="AC347" s="828"/>
      <c r="AD347" s="51">
        <f t="shared" si="408"/>
        <v>0</v>
      </c>
      <c r="AE347" s="51">
        <f t="shared" si="408"/>
        <v>0</v>
      </c>
      <c r="AF347" s="51">
        <f t="shared" si="408"/>
        <v>0</v>
      </c>
      <c r="AG347" s="51">
        <f t="shared" si="408"/>
        <v>0</v>
      </c>
      <c r="AH347" s="51">
        <f t="shared" si="408"/>
        <v>0</v>
      </c>
      <c r="AI347" s="51">
        <f t="shared" si="408"/>
        <v>0</v>
      </c>
      <c r="AJ347" s="51">
        <f t="shared" si="408"/>
        <v>0</v>
      </c>
      <c r="AK347" s="813"/>
      <c r="AL347" s="831"/>
      <c r="AM347" s="51">
        <f t="shared" si="435"/>
        <v>0</v>
      </c>
      <c r="AN347" s="257"/>
      <c r="AO347" s="257"/>
      <c r="AP347" s="257"/>
      <c r="AQ347" s="257"/>
      <c r="AR347" s="257"/>
      <c r="AS347" s="257"/>
      <c r="AT347" s="813"/>
      <c r="AU347" s="834"/>
      <c r="AV347" s="51">
        <f t="shared" si="418"/>
        <v>0</v>
      </c>
      <c r="AW347" s="257"/>
      <c r="AX347" s="257"/>
      <c r="AY347" s="257"/>
      <c r="AZ347" s="257"/>
      <c r="BA347" s="257"/>
      <c r="BB347" s="257"/>
      <c r="BC347" s="813"/>
      <c r="BD347" s="810"/>
      <c r="BE347" s="51">
        <f t="shared" si="436"/>
        <v>0</v>
      </c>
      <c r="BF347" s="257"/>
      <c r="BG347" s="257"/>
      <c r="BH347" s="257"/>
      <c r="BI347" s="257"/>
      <c r="BJ347" s="257"/>
      <c r="BK347" s="257"/>
      <c r="BL347" s="813"/>
      <c r="BM347" s="816"/>
      <c r="BN347" s="51">
        <f t="shared" si="423"/>
        <v>0</v>
      </c>
      <c r="BO347" s="257"/>
      <c r="BP347" s="257"/>
      <c r="BQ347" s="257"/>
      <c r="BR347" s="257"/>
      <c r="BS347" s="257"/>
      <c r="BT347" s="257"/>
      <c r="BU347" s="821"/>
      <c r="BV347" s="822"/>
      <c r="BW347" s="822"/>
      <c r="BX347" s="822"/>
      <c r="BY347" s="822"/>
      <c r="BZ347" s="822"/>
      <c r="CA347" s="822"/>
      <c r="CB347" s="822"/>
      <c r="CC347" s="823"/>
    </row>
    <row r="348" spans="1:81" s="58" customFormat="1" ht="40.200000000000003" customHeight="1" thickBot="1" x14ac:dyDescent="0.35">
      <c r="A348" s="34"/>
      <c r="B348" s="907"/>
      <c r="C348" s="896"/>
      <c r="D348" s="873"/>
      <c r="E348" s="853"/>
      <c r="F348" s="853"/>
      <c r="G348" s="853"/>
      <c r="H348" s="853"/>
      <c r="I348" s="853"/>
      <c r="J348" s="814"/>
      <c r="K348" s="856"/>
      <c r="L348" s="859"/>
      <c r="M348" s="862"/>
      <c r="N348" s="838"/>
      <c r="O348" s="841"/>
      <c r="P348" s="865"/>
      <c r="Q348" s="905"/>
      <c r="R348" s="902"/>
      <c r="S348" s="232"/>
      <c r="T348" s="237"/>
      <c r="U348" s="237"/>
      <c r="V348" s="237"/>
      <c r="W348" s="232"/>
      <c r="X348" s="260"/>
      <c r="Y348" s="260"/>
      <c r="Z348" s="260"/>
      <c r="AA348" s="260"/>
      <c r="AB348" s="814"/>
      <c r="AC348" s="829"/>
      <c r="AD348" s="46">
        <f t="shared" si="408"/>
        <v>0</v>
      </c>
      <c r="AE348" s="46">
        <f t="shared" si="408"/>
        <v>0</v>
      </c>
      <c r="AF348" s="46">
        <f t="shared" si="408"/>
        <v>0</v>
      </c>
      <c r="AG348" s="46">
        <f t="shared" si="408"/>
        <v>0</v>
      </c>
      <c r="AH348" s="46">
        <f t="shared" si="408"/>
        <v>0</v>
      </c>
      <c r="AI348" s="46">
        <f t="shared" si="408"/>
        <v>0</v>
      </c>
      <c r="AJ348" s="46">
        <f t="shared" si="408"/>
        <v>0</v>
      </c>
      <c r="AK348" s="814"/>
      <c r="AL348" s="832"/>
      <c r="AM348" s="46">
        <f t="shared" si="435"/>
        <v>0</v>
      </c>
      <c r="AN348" s="49"/>
      <c r="AO348" s="49"/>
      <c r="AP348" s="49"/>
      <c r="AQ348" s="49"/>
      <c r="AR348" s="49"/>
      <c r="AS348" s="49"/>
      <c r="AT348" s="814"/>
      <c r="AU348" s="835"/>
      <c r="AV348" s="46">
        <f t="shared" si="418"/>
        <v>0</v>
      </c>
      <c r="AW348" s="49"/>
      <c r="AX348" s="49"/>
      <c r="AY348" s="49"/>
      <c r="AZ348" s="49"/>
      <c r="BA348" s="49"/>
      <c r="BB348" s="49"/>
      <c r="BC348" s="814"/>
      <c r="BD348" s="811"/>
      <c r="BE348" s="46">
        <f t="shared" si="436"/>
        <v>0</v>
      </c>
      <c r="BF348" s="49"/>
      <c r="BG348" s="49"/>
      <c r="BH348" s="49"/>
      <c r="BI348" s="49"/>
      <c r="BJ348" s="49"/>
      <c r="BK348" s="49"/>
      <c r="BL348" s="814"/>
      <c r="BM348" s="817"/>
      <c r="BN348" s="46">
        <f t="shared" si="423"/>
        <v>0</v>
      </c>
      <c r="BO348" s="49"/>
      <c r="BP348" s="49"/>
      <c r="BQ348" s="49"/>
      <c r="BR348" s="49"/>
      <c r="BS348" s="49"/>
      <c r="BT348" s="49"/>
      <c r="BU348" s="824"/>
      <c r="BV348" s="825"/>
      <c r="BW348" s="825"/>
      <c r="BX348" s="825"/>
      <c r="BY348" s="825"/>
      <c r="BZ348" s="825"/>
      <c r="CA348" s="825"/>
      <c r="CB348" s="825"/>
      <c r="CC348" s="826"/>
    </row>
    <row r="349" spans="1:81" s="58" customFormat="1" ht="40.200000000000003" customHeight="1" thickTop="1" x14ac:dyDescent="0.3">
      <c r="A349" s="34"/>
      <c r="B349" s="907"/>
      <c r="C349" s="894" t="s">
        <v>118</v>
      </c>
      <c r="D349" s="871">
        <v>2202</v>
      </c>
      <c r="E349" s="851" t="s">
        <v>3941</v>
      </c>
      <c r="F349" s="851"/>
      <c r="G349" s="851"/>
      <c r="H349" s="851"/>
      <c r="I349" s="851"/>
      <c r="J349" s="812">
        <v>68</v>
      </c>
      <c r="K349" s="854" t="str">
        <f>+[2]Metas!K75</f>
        <v>Municipios beneficiados con oferta de formación técnica y tecnológica en articulación con el Servicio Nacional de Aprendizaje (SENA), e Instituciones de Educación Superior</v>
      </c>
      <c r="L349" s="857">
        <v>36</v>
      </c>
      <c r="M349" s="860">
        <f>SUM(N349:Q349)</f>
        <v>36</v>
      </c>
      <c r="N349" s="836"/>
      <c r="O349" s="839"/>
      <c r="P349" s="863"/>
      <c r="Q349" s="897">
        <v>36</v>
      </c>
      <c r="R349" s="900">
        <f t="shared" ref="R349" si="454">+$J349</f>
        <v>68</v>
      </c>
      <c r="S349" s="231" t="s">
        <v>4883</v>
      </c>
      <c r="T349" s="235" t="s">
        <v>3822</v>
      </c>
      <c r="U349" s="235" t="s">
        <v>3827</v>
      </c>
      <c r="V349" s="235" t="s">
        <v>3831</v>
      </c>
      <c r="W349" s="231" t="s">
        <v>4590</v>
      </c>
      <c r="X349" s="256">
        <v>45170</v>
      </c>
      <c r="Y349" s="256">
        <v>45260</v>
      </c>
      <c r="Z349" s="256"/>
      <c r="AA349" s="256"/>
      <c r="AB349" s="812">
        <f t="shared" si="442"/>
        <v>68</v>
      </c>
      <c r="AC349" s="827">
        <f t="shared" ref="AC349" si="455">+L349</f>
        <v>36</v>
      </c>
      <c r="AD349" s="44">
        <f t="shared" si="408"/>
        <v>1200</v>
      </c>
      <c r="AE349" s="44">
        <f t="shared" si="408"/>
        <v>0</v>
      </c>
      <c r="AF349" s="44">
        <f t="shared" si="408"/>
        <v>0</v>
      </c>
      <c r="AG349" s="44">
        <f t="shared" si="408"/>
        <v>0</v>
      </c>
      <c r="AH349" s="44">
        <f t="shared" si="408"/>
        <v>0</v>
      </c>
      <c r="AI349" s="44">
        <f t="shared" si="408"/>
        <v>500</v>
      </c>
      <c r="AJ349" s="44">
        <f t="shared" si="408"/>
        <v>700</v>
      </c>
      <c r="AK349" s="812">
        <f t="shared" si="444"/>
        <v>68</v>
      </c>
      <c r="AL349" s="830">
        <f>+N349</f>
        <v>0</v>
      </c>
      <c r="AM349" s="44">
        <f t="shared" si="435"/>
        <v>0</v>
      </c>
      <c r="AN349" s="47"/>
      <c r="AO349" s="47"/>
      <c r="AP349" s="47"/>
      <c r="AQ349" s="47"/>
      <c r="AR349" s="47"/>
      <c r="AS349" s="47"/>
      <c r="AT349" s="812">
        <f t="shared" si="446"/>
        <v>68</v>
      </c>
      <c r="AU349" s="833">
        <f>+O349</f>
        <v>0</v>
      </c>
      <c r="AV349" s="44">
        <f t="shared" si="418"/>
        <v>0</v>
      </c>
      <c r="AW349" s="47"/>
      <c r="AX349" s="47"/>
      <c r="AY349" s="47"/>
      <c r="AZ349" s="47"/>
      <c r="BA349" s="47"/>
      <c r="BB349" s="47"/>
      <c r="BC349" s="812">
        <f t="shared" si="448"/>
        <v>68</v>
      </c>
      <c r="BD349" s="809">
        <f>+P349</f>
        <v>0</v>
      </c>
      <c r="BE349" s="44">
        <f t="shared" si="436"/>
        <v>0</v>
      </c>
      <c r="BF349" s="47"/>
      <c r="BG349" s="47"/>
      <c r="BH349" s="47"/>
      <c r="BI349" s="47"/>
      <c r="BJ349" s="47"/>
      <c r="BK349" s="47"/>
      <c r="BL349" s="812">
        <f t="shared" si="450"/>
        <v>68</v>
      </c>
      <c r="BM349" s="815">
        <f>+Q349</f>
        <v>36</v>
      </c>
      <c r="BN349" s="44">
        <f t="shared" si="423"/>
        <v>1200</v>
      </c>
      <c r="BO349" s="47"/>
      <c r="BP349" s="47"/>
      <c r="BQ349" s="47"/>
      <c r="BR349" s="47"/>
      <c r="BS349" s="47">
        <v>500</v>
      </c>
      <c r="BT349" s="47">
        <v>700</v>
      </c>
      <c r="BU349" s="818"/>
      <c r="BV349" s="819"/>
      <c r="BW349" s="819"/>
      <c r="BX349" s="819"/>
      <c r="BY349" s="819"/>
      <c r="BZ349" s="819"/>
      <c r="CA349" s="819"/>
      <c r="CB349" s="819"/>
      <c r="CC349" s="820"/>
    </row>
    <row r="350" spans="1:81" s="58" customFormat="1" ht="40.200000000000003" customHeight="1" x14ac:dyDescent="0.3">
      <c r="A350" s="34"/>
      <c r="B350" s="907"/>
      <c r="C350" s="895"/>
      <c r="D350" s="872"/>
      <c r="E350" s="852"/>
      <c r="F350" s="852"/>
      <c r="G350" s="852"/>
      <c r="H350" s="852"/>
      <c r="I350" s="852"/>
      <c r="J350" s="813"/>
      <c r="K350" s="855"/>
      <c r="L350" s="858"/>
      <c r="M350" s="861"/>
      <c r="N350" s="837"/>
      <c r="O350" s="840"/>
      <c r="P350" s="864"/>
      <c r="Q350" s="898"/>
      <c r="R350" s="901"/>
      <c r="S350" s="39" t="s">
        <v>4877</v>
      </c>
      <c r="T350" s="236" t="s">
        <v>3822</v>
      </c>
      <c r="U350" s="236" t="s">
        <v>3827</v>
      </c>
      <c r="V350" s="236" t="s">
        <v>3831</v>
      </c>
      <c r="W350" s="39" t="s">
        <v>4878</v>
      </c>
      <c r="X350" s="31">
        <v>45261</v>
      </c>
      <c r="Y350" s="31">
        <v>45290</v>
      </c>
      <c r="Z350" s="31"/>
      <c r="AA350" s="31"/>
      <c r="AB350" s="813"/>
      <c r="AC350" s="828"/>
      <c r="AD350" s="51">
        <f t="shared" si="408"/>
        <v>0</v>
      </c>
      <c r="AE350" s="51">
        <f t="shared" si="408"/>
        <v>0</v>
      </c>
      <c r="AF350" s="51">
        <f t="shared" si="408"/>
        <v>0</v>
      </c>
      <c r="AG350" s="51">
        <f t="shared" si="408"/>
        <v>0</v>
      </c>
      <c r="AH350" s="51">
        <f t="shared" si="408"/>
        <v>0</v>
      </c>
      <c r="AI350" s="51">
        <f t="shared" si="408"/>
        <v>0</v>
      </c>
      <c r="AJ350" s="51">
        <f t="shared" si="408"/>
        <v>0</v>
      </c>
      <c r="AK350" s="813"/>
      <c r="AL350" s="831"/>
      <c r="AM350" s="51">
        <f t="shared" si="435"/>
        <v>0</v>
      </c>
      <c r="AN350" s="257"/>
      <c r="AO350" s="257"/>
      <c r="AP350" s="257"/>
      <c r="AQ350" s="257"/>
      <c r="AR350" s="257"/>
      <c r="AS350" s="257"/>
      <c r="AT350" s="813"/>
      <c r="AU350" s="834"/>
      <c r="AV350" s="51">
        <f t="shared" si="418"/>
        <v>0</v>
      </c>
      <c r="AW350" s="257"/>
      <c r="AX350" s="257"/>
      <c r="AY350" s="257"/>
      <c r="AZ350" s="257"/>
      <c r="BA350" s="257"/>
      <c r="BB350" s="257"/>
      <c r="BC350" s="813"/>
      <c r="BD350" s="810"/>
      <c r="BE350" s="51">
        <f t="shared" si="436"/>
        <v>0</v>
      </c>
      <c r="BF350" s="257"/>
      <c r="BG350" s="257"/>
      <c r="BH350" s="257"/>
      <c r="BI350" s="257"/>
      <c r="BJ350" s="257"/>
      <c r="BK350" s="257"/>
      <c r="BL350" s="813"/>
      <c r="BM350" s="816"/>
      <c r="BN350" s="51">
        <f t="shared" si="423"/>
        <v>0</v>
      </c>
      <c r="BO350" s="257"/>
      <c r="BP350" s="257"/>
      <c r="BQ350" s="257"/>
      <c r="BR350" s="257"/>
      <c r="BS350" s="257"/>
      <c r="BT350" s="257"/>
      <c r="BU350" s="821"/>
      <c r="BV350" s="822"/>
      <c r="BW350" s="822"/>
      <c r="BX350" s="822"/>
      <c r="BY350" s="822"/>
      <c r="BZ350" s="822"/>
      <c r="CA350" s="822"/>
      <c r="CB350" s="822"/>
      <c r="CC350" s="823"/>
    </row>
    <row r="351" spans="1:81" s="58" customFormat="1" ht="40.200000000000003" customHeight="1" x14ac:dyDescent="0.3">
      <c r="A351" s="34"/>
      <c r="B351" s="907"/>
      <c r="C351" s="895"/>
      <c r="D351" s="872"/>
      <c r="E351" s="852"/>
      <c r="F351" s="852"/>
      <c r="G351" s="852"/>
      <c r="H351" s="852"/>
      <c r="I351" s="852"/>
      <c r="J351" s="813"/>
      <c r="K351" s="855"/>
      <c r="L351" s="858"/>
      <c r="M351" s="861"/>
      <c r="N351" s="837"/>
      <c r="O351" s="840"/>
      <c r="P351" s="864"/>
      <c r="Q351" s="898"/>
      <c r="R351" s="901"/>
      <c r="S351" s="39" t="s">
        <v>4884</v>
      </c>
      <c r="T351" s="236" t="s">
        <v>3822</v>
      </c>
      <c r="U351" s="236" t="s">
        <v>3827</v>
      </c>
      <c r="V351" s="236" t="s">
        <v>3831</v>
      </c>
      <c r="W351" s="39" t="s">
        <v>4885</v>
      </c>
      <c r="X351" s="31">
        <v>45095</v>
      </c>
      <c r="Y351" s="31">
        <v>45290</v>
      </c>
      <c r="Z351" s="31"/>
      <c r="AA351" s="31"/>
      <c r="AB351" s="813"/>
      <c r="AC351" s="828"/>
      <c r="AD351" s="51">
        <f t="shared" si="408"/>
        <v>0</v>
      </c>
      <c r="AE351" s="51">
        <f t="shared" si="408"/>
        <v>0</v>
      </c>
      <c r="AF351" s="51">
        <f t="shared" si="408"/>
        <v>0</v>
      </c>
      <c r="AG351" s="51">
        <f t="shared" si="408"/>
        <v>0</v>
      </c>
      <c r="AH351" s="51">
        <f t="shared" si="408"/>
        <v>0</v>
      </c>
      <c r="AI351" s="51">
        <f t="shared" si="408"/>
        <v>0</v>
      </c>
      <c r="AJ351" s="51">
        <f t="shared" si="408"/>
        <v>0</v>
      </c>
      <c r="AK351" s="813"/>
      <c r="AL351" s="831"/>
      <c r="AM351" s="51">
        <f t="shared" si="435"/>
        <v>0</v>
      </c>
      <c r="AN351" s="257"/>
      <c r="AO351" s="257"/>
      <c r="AP351" s="257"/>
      <c r="AQ351" s="257"/>
      <c r="AR351" s="257"/>
      <c r="AS351" s="257"/>
      <c r="AT351" s="813"/>
      <c r="AU351" s="834"/>
      <c r="AV351" s="51">
        <f t="shared" si="418"/>
        <v>0</v>
      </c>
      <c r="AW351" s="257"/>
      <c r="AX351" s="257"/>
      <c r="AY351" s="257"/>
      <c r="AZ351" s="257"/>
      <c r="BA351" s="257"/>
      <c r="BB351" s="257"/>
      <c r="BC351" s="813"/>
      <c r="BD351" s="810"/>
      <c r="BE351" s="51">
        <f t="shared" si="436"/>
        <v>0</v>
      </c>
      <c r="BF351" s="257"/>
      <c r="BG351" s="257"/>
      <c r="BH351" s="257"/>
      <c r="BI351" s="257"/>
      <c r="BJ351" s="257"/>
      <c r="BK351" s="257"/>
      <c r="BL351" s="813"/>
      <c r="BM351" s="816"/>
      <c r="BN351" s="51">
        <f t="shared" si="423"/>
        <v>0</v>
      </c>
      <c r="BO351" s="257"/>
      <c r="BP351" s="257"/>
      <c r="BQ351" s="257"/>
      <c r="BR351" s="257"/>
      <c r="BS351" s="257"/>
      <c r="BT351" s="257"/>
      <c r="BU351" s="821"/>
      <c r="BV351" s="822"/>
      <c r="BW351" s="822"/>
      <c r="BX351" s="822"/>
      <c r="BY351" s="822"/>
      <c r="BZ351" s="822"/>
      <c r="CA351" s="822"/>
      <c r="CB351" s="822"/>
      <c r="CC351" s="823"/>
    </row>
    <row r="352" spans="1:81" s="58" customFormat="1" ht="40.200000000000003" customHeight="1" thickBot="1" x14ac:dyDescent="0.35">
      <c r="A352" s="34"/>
      <c r="B352" s="907"/>
      <c r="C352" s="895"/>
      <c r="D352" s="873"/>
      <c r="E352" s="853"/>
      <c r="F352" s="853"/>
      <c r="G352" s="853"/>
      <c r="H352" s="853"/>
      <c r="I352" s="853"/>
      <c r="J352" s="814"/>
      <c r="K352" s="856"/>
      <c r="L352" s="859"/>
      <c r="M352" s="862"/>
      <c r="N352" s="838"/>
      <c r="O352" s="841"/>
      <c r="P352" s="865"/>
      <c r="Q352" s="899"/>
      <c r="R352" s="902"/>
      <c r="S352" s="232"/>
      <c r="T352" s="237"/>
      <c r="U352" s="237"/>
      <c r="V352" s="237"/>
      <c r="W352" s="232"/>
      <c r="X352" s="260"/>
      <c r="Y352" s="260"/>
      <c r="Z352" s="260"/>
      <c r="AA352" s="260"/>
      <c r="AB352" s="814"/>
      <c r="AC352" s="829"/>
      <c r="AD352" s="46">
        <f t="shared" si="408"/>
        <v>0</v>
      </c>
      <c r="AE352" s="46">
        <f t="shared" si="408"/>
        <v>0</v>
      </c>
      <c r="AF352" s="46">
        <f t="shared" si="408"/>
        <v>0</v>
      </c>
      <c r="AG352" s="46">
        <f t="shared" si="408"/>
        <v>0</v>
      </c>
      <c r="AH352" s="46">
        <f t="shared" si="408"/>
        <v>0</v>
      </c>
      <c r="AI352" s="46">
        <f t="shared" si="408"/>
        <v>0</v>
      </c>
      <c r="AJ352" s="46">
        <f t="shared" si="408"/>
        <v>0</v>
      </c>
      <c r="AK352" s="814"/>
      <c r="AL352" s="832"/>
      <c r="AM352" s="46">
        <f t="shared" si="435"/>
        <v>0</v>
      </c>
      <c r="AN352" s="49"/>
      <c r="AO352" s="49"/>
      <c r="AP352" s="49"/>
      <c r="AQ352" s="49"/>
      <c r="AR352" s="49"/>
      <c r="AS352" s="49"/>
      <c r="AT352" s="814"/>
      <c r="AU352" s="835"/>
      <c r="AV352" s="46">
        <f t="shared" si="418"/>
        <v>0</v>
      </c>
      <c r="AW352" s="49"/>
      <c r="AX352" s="49"/>
      <c r="AY352" s="49"/>
      <c r="AZ352" s="49"/>
      <c r="BA352" s="49"/>
      <c r="BB352" s="49"/>
      <c r="BC352" s="814"/>
      <c r="BD352" s="811"/>
      <c r="BE352" s="46">
        <f t="shared" si="436"/>
        <v>0</v>
      </c>
      <c r="BF352" s="49"/>
      <c r="BG352" s="49"/>
      <c r="BH352" s="49"/>
      <c r="BI352" s="49"/>
      <c r="BJ352" s="49"/>
      <c r="BK352" s="49"/>
      <c r="BL352" s="814"/>
      <c r="BM352" s="817"/>
      <c r="BN352" s="46">
        <f t="shared" si="423"/>
        <v>0</v>
      </c>
      <c r="BO352" s="49"/>
      <c r="BP352" s="49"/>
      <c r="BQ352" s="49"/>
      <c r="BR352" s="49"/>
      <c r="BS352" s="49"/>
      <c r="BT352" s="49"/>
      <c r="BU352" s="824"/>
      <c r="BV352" s="825"/>
      <c r="BW352" s="825"/>
      <c r="BX352" s="825"/>
      <c r="BY352" s="825"/>
      <c r="BZ352" s="825"/>
      <c r="CA352" s="825"/>
      <c r="CB352" s="825"/>
      <c r="CC352" s="826"/>
    </row>
    <row r="353" spans="1:81" s="58" customFormat="1" ht="40.200000000000003" customHeight="1" thickTop="1" x14ac:dyDescent="0.3">
      <c r="A353" s="34"/>
      <c r="B353" s="907"/>
      <c r="C353" s="895"/>
      <c r="D353" s="871">
        <v>2202</v>
      </c>
      <c r="E353" s="851" t="s">
        <v>3941</v>
      </c>
      <c r="F353" s="851"/>
      <c r="G353" s="851"/>
      <c r="H353" s="851"/>
      <c r="I353" s="851"/>
      <c r="J353" s="812">
        <v>69</v>
      </c>
      <c r="K353" s="854" t="str">
        <f>+[2]Metas!K76</f>
        <v>Municipios desarrollando programas de asistencia y formación técnica y tecnológica en articulación con el Instituto Superior de Educación Rural (ISER)</v>
      </c>
      <c r="L353" s="857">
        <v>10</v>
      </c>
      <c r="M353" s="860">
        <f>SUM(N353:Q353)</f>
        <v>10</v>
      </c>
      <c r="N353" s="836"/>
      <c r="O353" s="839"/>
      <c r="P353" s="863"/>
      <c r="Q353" s="888">
        <v>10</v>
      </c>
      <c r="R353" s="891">
        <f t="shared" ref="R353" si="456">+$J353</f>
        <v>69</v>
      </c>
      <c r="S353" s="231" t="s">
        <v>4886</v>
      </c>
      <c r="T353" s="235"/>
      <c r="U353" s="235"/>
      <c r="V353" s="235"/>
      <c r="W353" s="231" t="s">
        <v>4887</v>
      </c>
      <c r="X353" s="256">
        <v>45078</v>
      </c>
      <c r="Y353" s="256">
        <v>45288</v>
      </c>
      <c r="Z353" s="256"/>
      <c r="AA353" s="256"/>
      <c r="AB353" s="812">
        <f t="shared" ref="AB353:AB369" si="457">+$J353</f>
        <v>69</v>
      </c>
      <c r="AC353" s="827">
        <f t="shared" ref="AC353" si="458">+L353</f>
        <v>10</v>
      </c>
      <c r="AD353" s="44">
        <f t="shared" si="408"/>
        <v>600</v>
      </c>
      <c r="AE353" s="44">
        <f t="shared" si="408"/>
        <v>0</v>
      </c>
      <c r="AF353" s="44">
        <f t="shared" si="408"/>
        <v>0</v>
      </c>
      <c r="AG353" s="44">
        <f t="shared" si="408"/>
        <v>0</v>
      </c>
      <c r="AH353" s="44">
        <f t="shared" si="408"/>
        <v>0</v>
      </c>
      <c r="AI353" s="44">
        <f t="shared" si="408"/>
        <v>600</v>
      </c>
      <c r="AJ353" s="44">
        <f t="shared" si="408"/>
        <v>0</v>
      </c>
      <c r="AK353" s="812">
        <f t="shared" ref="AK353:AK369" si="459">+$J353</f>
        <v>69</v>
      </c>
      <c r="AL353" s="830">
        <f>+N353</f>
        <v>0</v>
      </c>
      <c r="AM353" s="44">
        <f t="shared" si="435"/>
        <v>0</v>
      </c>
      <c r="AN353" s="47"/>
      <c r="AO353" s="47"/>
      <c r="AP353" s="47"/>
      <c r="AQ353" s="47"/>
      <c r="AR353" s="47"/>
      <c r="AS353" s="47"/>
      <c r="AT353" s="812">
        <f t="shared" ref="AT353:AT369" si="460">+$J353</f>
        <v>69</v>
      </c>
      <c r="AU353" s="833">
        <f>+O353</f>
        <v>0</v>
      </c>
      <c r="AV353" s="44">
        <f t="shared" si="418"/>
        <v>0</v>
      </c>
      <c r="AW353" s="47"/>
      <c r="AX353" s="47"/>
      <c r="AY353" s="47"/>
      <c r="AZ353" s="47"/>
      <c r="BA353" s="47"/>
      <c r="BB353" s="47"/>
      <c r="BC353" s="812">
        <f t="shared" ref="BC353:BC369" si="461">+$J353</f>
        <v>69</v>
      </c>
      <c r="BD353" s="809">
        <f>+P353</f>
        <v>0</v>
      </c>
      <c r="BE353" s="44">
        <f t="shared" si="436"/>
        <v>0</v>
      </c>
      <c r="BF353" s="47"/>
      <c r="BG353" s="47"/>
      <c r="BH353" s="47"/>
      <c r="BI353" s="47"/>
      <c r="BJ353" s="47"/>
      <c r="BK353" s="47"/>
      <c r="BL353" s="812">
        <f t="shared" ref="BL353:BL369" si="462">+$J353</f>
        <v>69</v>
      </c>
      <c r="BM353" s="815">
        <f>+Q353</f>
        <v>10</v>
      </c>
      <c r="BN353" s="44">
        <f t="shared" si="423"/>
        <v>600</v>
      </c>
      <c r="BO353" s="47"/>
      <c r="BP353" s="47"/>
      <c r="BQ353" s="47"/>
      <c r="BR353" s="47"/>
      <c r="BS353" s="47">
        <v>600</v>
      </c>
      <c r="BT353" s="47"/>
      <c r="BU353" s="818"/>
      <c r="BV353" s="819"/>
      <c r="BW353" s="819"/>
      <c r="BX353" s="819"/>
      <c r="BY353" s="819"/>
      <c r="BZ353" s="819"/>
      <c r="CA353" s="819"/>
      <c r="CB353" s="819"/>
      <c r="CC353" s="820"/>
    </row>
    <row r="354" spans="1:81" s="58" customFormat="1" ht="40.200000000000003" customHeight="1" x14ac:dyDescent="0.3">
      <c r="A354" s="34"/>
      <c r="B354" s="907"/>
      <c r="C354" s="895"/>
      <c r="D354" s="872"/>
      <c r="E354" s="852"/>
      <c r="F354" s="852"/>
      <c r="G354" s="852"/>
      <c r="H354" s="852"/>
      <c r="I354" s="852"/>
      <c r="J354" s="813"/>
      <c r="K354" s="855"/>
      <c r="L354" s="858"/>
      <c r="M354" s="861"/>
      <c r="N354" s="837"/>
      <c r="O354" s="840"/>
      <c r="P354" s="864"/>
      <c r="Q354" s="889"/>
      <c r="R354" s="892"/>
      <c r="S354" s="39"/>
      <c r="T354" s="236"/>
      <c r="U354" s="236"/>
      <c r="V354" s="236"/>
      <c r="W354" s="39"/>
      <c r="X354" s="31"/>
      <c r="Y354" s="31"/>
      <c r="Z354" s="31"/>
      <c r="AA354" s="31"/>
      <c r="AB354" s="813"/>
      <c r="AC354" s="828"/>
      <c r="AD354" s="51">
        <f t="shared" si="408"/>
        <v>0</v>
      </c>
      <c r="AE354" s="51">
        <f t="shared" si="408"/>
        <v>0</v>
      </c>
      <c r="AF354" s="51">
        <f t="shared" si="408"/>
        <v>0</v>
      </c>
      <c r="AG354" s="51">
        <f t="shared" si="408"/>
        <v>0</v>
      </c>
      <c r="AH354" s="51">
        <f t="shared" si="408"/>
        <v>0</v>
      </c>
      <c r="AI354" s="51">
        <f t="shared" si="408"/>
        <v>0</v>
      </c>
      <c r="AJ354" s="51">
        <f t="shared" si="408"/>
        <v>0</v>
      </c>
      <c r="AK354" s="813"/>
      <c r="AL354" s="831"/>
      <c r="AM354" s="51">
        <f t="shared" si="435"/>
        <v>0</v>
      </c>
      <c r="AN354" s="257"/>
      <c r="AO354" s="257"/>
      <c r="AP354" s="257"/>
      <c r="AQ354" s="257"/>
      <c r="AR354" s="257"/>
      <c r="AS354" s="257"/>
      <c r="AT354" s="813"/>
      <c r="AU354" s="834"/>
      <c r="AV354" s="51">
        <f t="shared" si="418"/>
        <v>0</v>
      </c>
      <c r="AW354" s="257"/>
      <c r="AX354" s="257"/>
      <c r="AY354" s="257"/>
      <c r="AZ354" s="257"/>
      <c r="BA354" s="257"/>
      <c r="BB354" s="257"/>
      <c r="BC354" s="813"/>
      <c r="BD354" s="810"/>
      <c r="BE354" s="51">
        <f t="shared" si="436"/>
        <v>0</v>
      </c>
      <c r="BF354" s="257"/>
      <c r="BG354" s="257"/>
      <c r="BH354" s="257"/>
      <c r="BI354" s="257"/>
      <c r="BJ354" s="257"/>
      <c r="BK354" s="257"/>
      <c r="BL354" s="813"/>
      <c r="BM354" s="816"/>
      <c r="BN354" s="51">
        <f t="shared" si="423"/>
        <v>0</v>
      </c>
      <c r="BO354" s="257"/>
      <c r="BP354" s="257"/>
      <c r="BQ354" s="257"/>
      <c r="BR354" s="257"/>
      <c r="BS354" s="257"/>
      <c r="BT354" s="257"/>
      <c r="BU354" s="821"/>
      <c r="BV354" s="822"/>
      <c r="BW354" s="822"/>
      <c r="BX354" s="822"/>
      <c r="BY354" s="822"/>
      <c r="BZ354" s="822"/>
      <c r="CA354" s="822"/>
      <c r="CB354" s="822"/>
      <c r="CC354" s="823"/>
    </row>
    <row r="355" spans="1:81" s="58" customFormat="1" ht="40.200000000000003" customHeight="1" x14ac:dyDescent="0.3">
      <c r="A355" s="34"/>
      <c r="B355" s="907"/>
      <c r="C355" s="895"/>
      <c r="D355" s="872"/>
      <c r="E355" s="852"/>
      <c r="F355" s="852"/>
      <c r="G355" s="852"/>
      <c r="H355" s="852"/>
      <c r="I355" s="852"/>
      <c r="J355" s="813"/>
      <c r="K355" s="855"/>
      <c r="L355" s="858"/>
      <c r="M355" s="861"/>
      <c r="N355" s="837"/>
      <c r="O355" s="840"/>
      <c r="P355" s="864"/>
      <c r="Q355" s="889"/>
      <c r="R355" s="892"/>
      <c r="S355" s="39"/>
      <c r="T355" s="236"/>
      <c r="U355" s="236"/>
      <c r="V355" s="236"/>
      <c r="W355" s="39"/>
      <c r="X355" s="31"/>
      <c r="Y355" s="31"/>
      <c r="Z355" s="31"/>
      <c r="AA355" s="31"/>
      <c r="AB355" s="813"/>
      <c r="AC355" s="828"/>
      <c r="AD355" s="51">
        <f t="shared" si="408"/>
        <v>0</v>
      </c>
      <c r="AE355" s="51">
        <f t="shared" si="408"/>
        <v>0</v>
      </c>
      <c r="AF355" s="51">
        <f t="shared" si="408"/>
        <v>0</v>
      </c>
      <c r="AG355" s="51">
        <f t="shared" si="408"/>
        <v>0</v>
      </c>
      <c r="AH355" s="51">
        <f t="shared" si="408"/>
        <v>0</v>
      </c>
      <c r="AI355" s="51">
        <f t="shared" si="408"/>
        <v>0</v>
      </c>
      <c r="AJ355" s="51">
        <f t="shared" si="408"/>
        <v>0</v>
      </c>
      <c r="AK355" s="813"/>
      <c r="AL355" s="831"/>
      <c r="AM355" s="51">
        <f t="shared" si="435"/>
        <v>0</v>
      </c>
      <c r="AN355" s="257"/>
      <c r="AO355" s="257"/>
      <c r="AP355" s="257"/>
      <c r="AQ355" s="257"/>
      <c r="AR355" s="257"/>
      <c r="AS355" s="257"/>
      <c r="AT355" s="813"/>
      <c r="AU355" s="834"/>
      <c r="AV355" s="51">
        <f t="shared" si="418"/>
        <v>0</v>
      </c>
      <c r="AW355" s="257"/>
      <c r="AX355" s="257"/>
      <c r="AY355" s="257"/>
      <c r="AZ355" s="257"/>
      <c r="BA355" s="257"/>
      <c r="BB355" s="257"/>
      <c r="BC355" s="813"/>
      <c r="BD355" s="810"/>
      <c r="BE355" s="51">
        <f t="shared" si="436"/>
        <v>0</v>
      </c>
      <c r="BF355" s="257"/>
      <c r="BG355" s="257"/>
      <c r="BH355" s="257"/>
      <c r="BI355" s="257"/>
      <c r="BJ355" s="257"/>
      <c r="BK355" s="257"/>
      <c r="BL355" s="813"/>
      <c r="BM355" s="816"/>
      <c r="BN355" s="51">
        <f t="shared" si="423"/>
        <v>0</v>
      </c>
      <c r="BO355" s="257"/>
      <c r="BP355" s="257"/>
      <c r="BQ355" s="257"/>
      <c r="BR355" s="257"/>
      <c r="BS355" s="257"/>
      <c r="BT355" s="257"/>
      <c r="BU355" s="821"/>
      <c r="BV355" s="822"/>
      <c r="BW355" s="822"/>
      <c r="BX355" s="822"/>
      <c r="BY355" s="822"/>
      <c r="BZ355" s="822"/>
      <c r="CA355" s="822"/>
      <c r="CB355" s="822"/>
      <c r="CC355" s="823"/>
    </row>
    <row r="356" spans="1:81" s="58" customFormat="1" ht="40.200000000000003" customHeight="1" thickBot="1" x14ac:dyDescent="0.35">
      <c r="A356" s="34"/>
      <c r="B356" s="907"/>
      <c r="C356" s="896"/>
      <c r="D356" s="873"/>
      <c r="E356" s="853"/>
      <c r="F356" s="853"/>
      <c r="G356" s="853"/>
      <c r="H356" s="853"/>
      <c r="I356" s="853"/>
      <c r="J356" s="814"/>
      <c r="K356" s="856"/>
      <c r="L356" s="859"/>
      <c r="M356" s="862"/>
      <c r="N356" s="838"/>
      <c r="O356" s="841"/>
      <c r="P356" s="865"/>
      <c r="Q356" s="890"/>
      <c r="R356" s="893"/>
      <c r="S356" s="232"/>
      <c r="T356" s="237"/>
      <c r="U356" s="237"/>
      <c r="V356" s="237"/>
      <c r="W356" s="232"/>
      <c r="X356" s="260"/>
      <c r="Y356" s="260"/>
      <c r="Z356" s="260"/>
      <c r="AA356" s="260"/>
      <c r="AB356" s="814"/>
      <c r="AC356" s="829"/>
      <c r="AD356" s="46">
        <f t="shared" si="408"/>
        <v>0</v>
      </c>
      <c r="AE356" s="46">
        <f t="shared" si="408"/>
        <v>0</v>
      </c>
      <c r="AF356" s="46">
        <f t="shared" si="408"/>
        <v>0</v>
      </c>
      <c r="AG356" s="46">
        <f t="shared" si="408"/>
        <v>0</v>
      </c>
      <c r="AH356" s="46">
        <f t="shared" si="408"/>
        <v>0</v>
      </c>
      <c r="AI356" s="46">
        <f t="shared" si="408"/>
        <v>0</v>
      </c>
      <c r="AJ356" s="46">
        <f t="shared" si="408"/>
        <v>0</v>
      </c>
      <c r="AK356" s="814"/>
      <c r="AL356" s="832"/>
      <c r="AM356" s="46">
        <f t="shared" si="435"/>
        <v>0</v>
      </c>
      <c r="AN356" s="49"/>
      <c r="AO356" s="49"/>
      <c r="AP356" s="49"/>
      <c r="AQ356" s="49"/>
      <c r="AR356" s="49"/>
      <c r="AS356" s="49"/>
      <c r="AT356" s="814"/>
      <c r="AU356" s="835"/>
      <c r="AV356" s="46">
        <f t="shared" si="418"/>
        <v>0</v>
      </c>
      <c r="AW356" s="49"/>
      <c r="AX356" s="49"/>
      <c r="AY356" s="49"/>
      <c r="AZ356" s="49"/>
      <c r="BA356" s="49"/>
      <c r="BB356" s="49"/>
      <c r="BC356" s="814"/>
      <c r="BD356" s="811"/>
      <c r="BE356" s="46">
        <f t="shared" si="436"/>
        <v>0</v>
      </c>
      <c r="BF356" s="49"/>
      <c r="BG356" s="49"/>
      <c r="BH356" s="49"/>
      <c r="BI356" s="49"/>
      <c r="BJ356" s="49"/>
      <c r="BK356" s="49"/>
      <c r="BL356" s="814"/>
      <c r="BM356" s="817"/>
      <c r="BN356" s="46">
        <f t="shared" si="423"/>
        <v>0</v>
      </c>
      <c r="BO356" s="49"/>
      <c r="BP356" s="49"/>
      <c r="BQ356" s="49"/>
      <c r="BR356" s="49"/>
      <c r="BS356" s="49"/>
      <c r="BT356" s="49"/>
      <c r="BU356" s="824"/>
      <c r="BV356" s="825"/>
      <c r="BW356" s="825"/>
      <c r="BX356" s="825"/>
      <c r="BY356" s="825"/>
      <c r="BZ356" s="825"/>
      <c r="CA356" s="825"/>
      <c r="CB356" s="825"/>
      <c r="CC356" s="826"/>
    </row>
    <row r="357" spans="1:81" s="58" customFormat="1" ht="40.200000000000003" customHeight="1" thickTop="1" x14ac:dyDescent="0.3">
      <c r="A357" s="34"/>
      <c r="B357" s="907"/>
      <c r="C357" s="894" t="s">
        <v>121</v>
      </c>
      <c r="D357" s="871">
        <v>2202</v>
      </c>
      <c r="E357" s="851" t="s">
        <v>3941</v>
      </c>
      <c r="F357" s="851"/>
      <c r="G357" s="851"/>
      <c r="H357" s="851"/>
      <c r="I357" s="851"/>
      <c r="J357" s="812">
        <v>70</v>
      </c>
      <c r="K357" s="854" t="str">
        <f>+[2]Metas!K77</f>
        <v>Procesos de investigación científica en Instituciones de Educación Superior</v>
      </c>
      <c r="L357" s="857">
        <v>13</v>
      </c>
      <c r="M357" s="860">
        <f>SUM(N357:Q357)</f>
        <v>13</v>
      </c>
      <c r="N357" s="836"/>
      <c r="O357" s="839"/>
      <c r="P357" s="863"/>
      <c r="Q357" s="888">
        <v>13</v>
      </c>
      <c r="R357" s="891">
        <f t="shared" ref="R357" si="463">+$J357</f>
        <v>70</v>
      </c>
      <c r="S357" s="231" t="s">
        <v>4888</v>
      </c>
      <c r="T357" s="235" t="s">
        <v>3822</v>
      </c>
      <c r="U357" s="235" t="s">
        <v>3827</v>
      </c>
      <c r="V357" s="235" t="s">
        <v>3831</v>
      </c>
      <c r="W357" s="231" t="s">
        <v>4889</v>
      </c>
      <c r="X357" s="256">
        <v>45048</v>
      </c>
      <c r="Y357" s="256">
        <v>45142</v>
      </c>
      <c r="Z357" s="256"/>
      <c r="AA357" s="256"/>
      <c r="AB357" s="812">
        <f t="shared" si="457"/>
        <v>70</v>
      </c>
      <c r="AC357" s="827">
        <f t="shared" ref="AC357" si="464">+L357</f>
        <v>13</v>
      </c>
      <c r="AD357" s="44">
        <f t="shared" si="408"/>
        <v>4300</v>
      </c>
      <c r="AE357" s="44">
        <f t="shared" si="408"/>
        <v>0</v>
      </c>
      <c r="AF357" s="44">
        <f t="shared" si="408"/>
        <v>0</v>
      </c>
      <c r="AG357" s="44">
        <f t="shared" si="408"/>
        <v>3500</v>
      </c>
      <c r="AH357" s="44">
        <f t="shared" si="408"/>
        <v>0</v>
      </c>
      <c r="AI357" s="44">
        <f t="shared" si="408"/>
        <v>800</v>
      </c>
      <c r="AJ357" s="44">
        <f t="shared" si="408"/>
        <v>0</v>
      </c>
      <c r="AK357" s="812">
        <f t="shared" si="459"/>
        <v>70</v>
      </c>
      <c r="AL357" s="830">
        <f>+N357</f>
        <v>0</v>
      </c>
      <c r="AM357" s="44">
        <f t="shared" si="435"/>
        <v>0</v>
      </c>
      <c r="AN357" s="47"/>
      <c r="AO357" s="47"/>
      <c r="AP357" s="47"/>
      <c r="AQ357" s="47"/>
      <c r="AR357" s="47"/>
      <c r="AS357" s="47"/>
      <c r="AT357" s="812">
        <f t="shared" si="460"/>
        <v>70</v>
      </c>
      <c r="AU357" s="833">
        <f>+O357</f>
        <v>0</v>
      </c>
      <c r="AV357" s="44">
        <f t="shared" si="418"/>
        <v>0</v>
      </c>
      <c r="AW357" s="47"/>
      <c r="AX357" s="47"/>
      <c r="AY357" s="47"/>
      <c r="AZ357" s="47"/>
      <c r="BA357" s="47"/>
      <c r="BB357" s="47"/>
      <c r="BC357" s="812">
        <f t="shared" si="461"/>
        <v>70</v>
      </c>
      <c r="BD357" s="809">
        <f>+P357</f>
        <v>0</v>
      </c>
      <c r="BE357" s="44">
        <f t="shared" si="436"/>
        <v>0</v>
      </c>
      <c r="BF357" s="47"/>
      <c r="BG357" s="47"/>
      <c r="BH357" s="47"/>
      <c r="BI357" s="47"/>
      <c r="BJ357" s="47"/>
      <c r="BK357" s="47"/>
      <c r="BL357" s="812">
        <f t="shared" si="462"/>
        <v>70</v>
      </c>
      <c r="BM357" s="815">
        <f>+Q357</f>
        <v>13</v>
      </c>
      <c r="BN357" s="44">
        <f t="shared" si="423"/>
        <v>4300</v>
      </c>
      <c r="BO357" s="336"/>
      <c r="BP357" s="336"/>
      <c r="BQ357" s="336">
        <v>3500</v>
      </c>
      <c r="BR357" s="336"/>
      <c r="BS357" s="336">
        <v>800</v>
      </c>
      <c r="BT357" s="336"/>
      <c r="BU357" s="818"/>
      <c r="BV357" s="819"/>
      <c r="BW357" s="819"/>
      <c r="BX357" s="819"/>
      <c r="BY357" s="819"/>
      <c r="BZ357" s="819"/>
      <c r="CA357" s="819"/>
      <c r="CB357" s="819"/>
      <c r="CC357" s="820"/>
    </row>
    <row r="358" spans="1:81" s="58" customFormat="1" ht="40.200000000000003" customHeight="1" x14ac:dyDescent="0.3">
      <c r="A358" s="34"/>
      <c r="B358" s="907"/>
      <c r="C358" s="895"/>
      <c r="D358" s="872"/>
      <c r="E358" s="852"/>
      <c r="F358" s="852"/>
      <c r="G358" s="852"/>
      <c r="H358" s="852"/>
      <c r="I358" s="852"/>
      <c r="J358" s="813"/>
      <c r="K358" s="855"/>
      <c r="L358" s="858"/>
      <c r="M358" s="861"/>
      <c r="N358" s="837"/>
      <c r="O358" s="840"/>
      <c r="P358" s="864"/>
      <c r="Q358" s="889"/>
      <c r="R358" s="892"/>
      <c r="S358" s="39" t="s">
        <v>4890</v>
      </c>
      <c r="T358" s="236" t="s">
        <v>3822</v>
      </c>
      <c r="U358" s="236" t="s">
        <v>3827</v>
      </c>
      <c r="V358" s="236" t="s">
        <v>3831</v>
      </c>
      <c r="W358" s="39" t="s">
        <v>4891</v>
      </c>
      <c r="X358" s="31">
        <v>44959</v>
      </c>
      <c r="Y358" s="31">
        <v>45142</v>
      </c>
      <c r="Z358" s="31"/>
      <c r="AA358" s="31"/>
      <c r="AB358" s="813"/>
      <c r="AC358" s="828"/>
      <c r="AD358" s="51">
        <f t="shared" si="408"/>
        <v>0</v>
      </c>
      <c r="AE358" s="51">
        <f t="shared" si="408"/>
        <v>0</v>
      </c>
      <c r="AF358" s="51">
        <f t="shared" si="408"/>
        <v>0</v>
      </c>
      <c r="AG358" s="51">
        <f t="shared" si="408"/>
        <v>0</v>
      </c>
      <c r="AH358" s="51">
        <f t="shared" si="408"/>
        <v>0</v>
      </c>
      <c r="AI358" s="51">
        <f t="shared" si="408"/>
        <v>0</v>
      </c>
      <c r="AJ358" s="51">
        <f t="shared" si="408"/>
        <v>0</v>
      </c>
      <c r="AK358" s="813"/>
      <c r="AL358" s="831"/>
      <c r="AM358" s="51">
        <f t="shared" si="435"/>
        <v>0</v>
      </c>
      <c r="AN358" s="257"/>
      <c r="AO358" s="257"/>
      <c r="AP358" s="257"/>
      <c r="AQ358" s="257"/>
      <c r="AR358" s="257"/>
      <c r="AS358" s="257"/>
      <c r="AT358" s="813"/>
      <c r="AU358" s="834"/>
      <c r="AV358" s="51">
        <f t="shared" si="418"/>
        <v>0</v>
      </c>
      <c r="AW358" s="257"/>
      <c r="AX358" s="257"/>
      <c r="AY358" s="257"/>
      <c r="AZ358" s="257"/>
      <c r="BA358" s="257"/>
      <c r="BB358" s="257"/>
      <c r="BC358" s="813"/>
      <c r="BD358" s="810"/>
      <c r="BE358" s="51">
        <f t="shared" si="436"/>
        <v>0</v>
      </c>
      <c r="BF358" s="257"/>
      <c r="BG358" s="257"/>
      <c r="BH358" s="257"/>
      <c r="BI358" s="257"/>
      <c r="BJ358" s="257"/>
      <c r="BK358" s="257"/>
      <c r="BL358" s="813"/>
      <c r="BM358" s="816"/>
      <c r="BN358" s="51">
        <f t="shared" si="423"/>
        <v>0</v>
      </c>
      <c r="BO358" s="257"/>
      <c r="BP358" s="257"/>
      <c r="BQ358" s="257"/>
      <c r="BR358" s="257"/>
      <c r="BS358" s="257"/>
      <c r="BT358" s="257"/>
      <c r="BU358" s="821"/>
      <c r="BV358" s="822"/>
      <c r="BW358" s="822"/>
      <c r="BX358" s="822"/>
      <c r="BY358" s="822"/>
      <c r="BZ358" s="822"/>
      <c r="CA358" s="822"/>
      <c r="CB358" s="822"/>
      <c r="CC358" s="823"/>
    </row>
    <row r="359" spans="1:81" s="58" customFormat="1" ht="40.200000000000003" customHeight="1" x14ac:dyDescent="0.3">
      <c r="A359" s="34"/>
      <c r="B359" s="907"/>
      <c r="C359" s="895"/>
      <c r="D359" s="872"/>
      <c r="E359" s="852"/>
      <c r="F359" s="852"/>
      <c r="G359" s="852"/>
      <c r="H359" s="852"/>
      <c r="I359" s="852"/>
      <c r="J359" s="813"/>
      <c r="K359" s="855"/>
      <c r="L359" s="858"/>
      <c r="M359" s="861"/>
      <c r="N359" s="837"/>
      <c r="O359" s="840"/>
      <c r="P359" s="864"/>
      <c r="Q359" s="889"/>
      <c r="R359" s="892"/>
      <c r="S359" s="39" t="s">
        <v>4566</v>
      </c>
      <c r="T359" s="236" t="s">
        <v>3822</v>
      </c>
      <c r="U359" s="236" t="s">
        <v>3827</v>
      </c>
      <c r="V359" s="236" t="s">
        <v>3831</v>
      </c>
      <c r="W359" s="39" t="s">
        <v>4873</v>
      </c>
      <c r="X359" s="31">
        <v>44959</v>
      </c>
      <c r="Y359" s="31">
        <v>45142</v>
      </c>
      <c r="Z359" s="31"/>
      <c r="AA359" s="31"/>
      <c r="AB359" s="813"/>
      <c r="AC359" s="828"/>
      <c r="AD359" s="51">
        <f t="shared" si="408"/>
        <v>0</v>
      </c>
      <c r="AE359" s="51">
        <f t="shared" si="408"/>
        <v>0</v>
      </c>
      <c r="AF359" s="51">
        <f t="shared" si="408"/>
        <v>0</v>
      </c>
      <c r="AG359" s="51">
        <f t="shared" si="408"/>
        <v>0</v>
      </c>
      <c r="AH359" s="51">
        <f t="shared" si="408"/>
        <v>0</v>
      </c>
      <c r="AI359" s="51">
        <f t="shared" si="408"/>
        <v>0</v>
      </c>
      <c r="AJ359" s="51">
        <f t="shared" si="408"/>
        <v>0</v>
      </c>
      <c r="AK359" s="813"/>
      <c r="AL359" s="831"/>
      <c r="AM359" s="51">
        <f t="shared" si="435"/>
        <v>0</v>
      </c>
      <c r="AN359" s="257"/>
      <c r="AO359" s="257"/>
      <c r="AP359" s="257"/>
      <c r="AQ359" s="257"/>
      <c r="AR359" s="257"/>
      <c r="AS359" s="257"/>
      <c r="AT359" s="813"/>
      <c r="AU359" s="834"/>
      <c r="AV359" s="51">
        <f t="shared" si="418"/>
        <v>0</v>
      </c>
      <c r="AW359" s="257"/>
      <c r="AX359" s="257"/>
      <c r="AY359" s="257"/>
      <c r="AZ359" s="257"/>
      <c r="BA359" s="257"/>
      <c r="BB359" s="257"/>
      <c r="BC359" s="813"/>
      <c r="BD359" s="810"/>
      <c r="BE359" s="51">
        <f t="shared" si="436"/>
        <v>0</v>
      </c>
      <c r="BF359" s="257"/>
      <c r="BG359" s="257"/>
      <c r="BH359" s="257"/>
      <c r="BI359" s="257"/>
      <c r="BJ359" s="257"/>
      <c r="BK359" s="257"/>
      <c r="BL359" s="813"/>
      <c r="BM359" s="816"/>
      <c r="BN359" s="51">
        <f t="shared" si="423"/>
        <v>0</v>
      </c>
      <c r="BO359" s="257"/>
      <c r="BP359" s="257"/>
      <c r="BQ359" s="257"/>
      <c r="BR359" s="257"/>
      <c r="BS359" s="257"/>
      <c r="BT359" s="257"/>
      <c r="BU359" s="821"/>
      <c r="BV359" s="822"/>
      <c r="BW359" s="822"/>
      <c r="BX359" s="822"/>
      <c r="BY359" s="822"/>
      <c r="BZ359" s="822"/>
      <c r="CA359" s="822"/>
      <c r="CB359" s="822"/>
      <c r="CC359" s="823"/>
    </row>
    <row r="360" spans="1:81" s="58" customFormat="1" ht="40.200000000000003" customHeight="1" thickBot="1" x14ac:dyDescent="0.35">
      <c r="A360" s="34"/>
      <c r="B360" s="907"/>
      <c r="C360" s="895"/>
      <c r="D360" s="873"/>
      <c r="E360" s="853"/>
      <c r="F360" s="853"/>
      <c r="G360" s="853"/>
      <c r="H360" s="853"/>
      <c r="I360" s="853"/>
      <c r="J360" s="814"/>
      <c r="K360" s="856"/>
      <c r="L360" s="859"/>
      <c r="M360" s="862"/>
      <c r="N360" s="838"/>
      <c r="O360" s="841"/>
      <c r="P360" s="865"/>
      <c r="Q360" s="890"/>
      <c r="R360" s="893"/>
      <c r="S360" s="232" t="s">
        <v>4892</v>
      </c>
      <c r="T360" s="237" t="s">
        <v>3822</v>
      </c>
      <c r="U360" s="237" t="s">
        <v>3827</v>
      </c>
      <c r="V360" s="237" t="s">
        <v>3831</v>
      </c>
      <c r="W360" s="232" t="s">
        <v>4875</v>
      </c>
      <c r="X360" s="260">
        <v>44959</v>
      </c>
      <c r="Y360" s="260">
        <v>45290</v>
      </c>
      <c r="Z360" s="260"/>
      <c r="AA360" s="260"/>
      <c r="AB360" s="814"/>
      <c r="AC360" s="829"/>
      <c r="AD360" s="46">
        <f t="shared" si="408"/>
        <v>0</v>
      </c>
      <c r="AE360" s="46">
        <f t="shared" si="408"/>
        <v>0</v>
      </c>
      <c r="AF360" s="46">
        <f t="shared" si="408"/>
        <v>0</v>
      </c>
      <c r="AG360" s="46">
        <f t="shared" si="408"/>
        <v>0</v>
      </c>
      <c r="AH360" s="46">
        <f t="shared" si="408"/>
        <v>0</v>
      </c>
      <c r="AI360" s="46">
        <f t="shared" si="408"/>
        <v>0</v>
      </c>
      <c r="AJ360" s="46">
        <f t="shared" si="408"/>
        <v>0</v>
      </c>
      <c r="AK360" s="814"/>
      <c r="AL360" s="832"/>
      <c r="AM360" s="46">
        <f t="shared" si="435"/>
        <v>0</v>
      </c>
      <c r="AN360" s="49"/>
      <c r="AO360" s="49"/>
      <c r="AP360" s="49"/>
      <c r="AQ360" s="49"/>
      <c r="AR360" s="49"/>
      <c r="AS360" s="49"/>
      <c r="AT360" s="814"/>
      <c r="AU360" s="835"/>
      <c r="AV360" s="46">
        <f t="shared" si="418"/>
        <v>0</v>
      </c>
      <c r="AW360" s="49"/>
      <c r="AX360" s="49"/>
      <c r="AY360" s="49"/>
      <c r="AZ360" s="49"/>
      <c r="BA360" s="49"/>
      <c r="BB360" s="49"/>
      <c r="BC360" s="814"/>
      <c r="BD360" s="811"/>
      <c r="BE360" s="46">
        <f t="shared" si="436"/>
        <v>0</v>
      </c>
      <c r="BF360" s="49"/>
      <c r="BG360" s="49"/>
      <c r="BH360" s="49"/>
      <c r="BI360" s="49"/>
      <c r="BJ360" s="49"/>
      <c r="BK360" s="49"/>
      <c r="BL360" s="814"/>
      <c r="BM360" s="817"/>
      <c r="BN360" s="46">
        <f t="shared" si="423"/>
        <v>0</v>
      </c>
      <c r="BO360" s="49"/>
      <c r="BP360" s="49"/>
      <c r="BQ360" s="49"/>
      <c r="BR360" s="49"/>
      <c r="BS360" s="49"/>
      <c r="BT360" s="49"/>
      <c r="BU360" s="824"/>
      <c r="BV360" s="825"/>
      <c r="BW360" s="825"/>
      <c r="BX360" s="825"/>
      <c r="BY360" s="825"/>
      <c r="BZ360" s="825"/>
      <c r="CA360" s="825"/>
      <c r="CB360" s="825"/>
      <c r="CC360" s="826"/>
    </row>
    <row r="361" spans="1:81" s="58" customFormat="1" ht="40.200000000000003" customHeight="1" thickTop="1" x14ac:dyDescent="0.3">
      <c r="A361" s="34"/>
      <c r="B361" s="907"/>
      <c r="C361" s="895"/>
      <c r="D361" s="871">
        <v>2202</v>
      </c>
      <c r="E361" s="851" t="s">
        <v>3941</v>
      </c>
      <c r="F361" s="851"/>
      <c r="G361" s="851"/>
      <c r="H361" s="851"/>
      <c r="I361" s="851"/>
      <c r="J361" s="812">
        <v>71</v>
      </c>
      <c r="K361" s="854" t="str">
        <f>+[2]Metas!K78</f>
        <v>Procesos de investigación científica en la ruralidad en articulación con las instituciones técnicas y tecnológicas</v>
      </c>
      <c r="L361" s="857">
        <v>17</v>
      </c>
      <c r="M361" s="860">
        <f>SUM(N361:Q361)</f>
        <v>17</v>
      </c>
      <c r="N361" s="836"/>
      <c r="O361" s="839"/>
      <c r="P361" s="863"/>
      <c r="Q361" s="888">
        <v>17</v>
      </c>
      <c r="R361" s="891">
        <f t="shared" ref="R361" si="465">+$J361</f>
        <v>71</v>
      </c>
      <c r="S361" s="231" t="s">
        <v>4888</v>
      </c>
      <c r="T361" s="235"/>
      <c r="U361" s="235"/>
      <c r="V361" s="235"/>
      <c r="W361" s="231"/>
      <c r="X361" s="256"/>
      <c r="Y361" s="256"/>
      <c r="Z361" s="256"/>
      <c r="AA361" s="256"/>
      <c r="AB361" s="812">
        <f t="shared" si="457"/>
        <v>71</v>
      </c>
      <c r="AC361" s="827">
        <f t="shared" ref="AC361" si="466">+L361</f>
        <v>17</v>
      </c>
      <c r="AD361" s="44">
        <f t="shared" si="408"/>
        <v>4000</v>
      </c>
      <c r="AE361" s="44">
        <f t="shared" si="408"/>
        <v>0</v>
      </c>
      <c r="AF361" s="44">
        <f t="shared" si="408"/>
        <v>0</v>
      </c>
      <c r="AG361" s="44">
        <f t="shared" si="408"/>
        <v>3200</v>
      </c>
      <c r="AH361" s="44">
        <f t="shared" si="408"/>
        <v>0</v>
      </c>
      <c r="AI361" s="44">
        <f t="shared" si="408"/>
        <v>800</v>
      </c>
      <c r="AJ361" s="44">
        <f t="shared" si="408"/>
        <v>0</v>
      </c>
      <c r="AK361" s="812">
        <f t="shared" si="459"/>
        <v>71</v>
      </c>
      <c r="AL361" s="830">
        <f>+N361</f>
        <v>0</v>
      </c>
      <c r="AM361" s="44">
        <f t="shared" si="435"/>
        <v>0</v>
      </c>
      <c r="AN361" s="47"/>
      <c r="AO361" s="47"/>
      <c r="AP361" s="47"/>
      <c r="AQ361" s="47"/>
      <c r="AR361" s="47"/>
      <c r="AS361" s="47"/>
      <c r="AT361" s="812">
        <f t="shared" si="460"/>
        <v>71</v>
      </c>
      <c r="AU361" s="833">
        <f>+O361</f>
        <v>0</v>
      </c>
      <c r="AV361" s="44">
        <f t="shared" si="418"/>
        <v>0</v>
      </c>
      <c r="AW361" s="47"/>
      <c r="AX361" s="47"/>
      <c r="AY361" s="47"/>
      <c r="AZ361" s="47"/>
      <c r="BA361" s="47"/>
      <c r="BB361" s="47"/>
      <c r="BC361" s="812">
        <f t="shared" si="461"/>
        <v>71</v>
      </c>
      <c r="BD361" s="809">
        <f>+P361</f>
        <v>0</v>
      </c>
      <c r="BE361" s="44">
        <f t="shared" si="436"/>
        <v>0</v>
      </c>
      <c r="BF361" s="47"/>
      <c r="BG361" s="47"/>
      <c r="BH361" s="47"/>
      <c r="BI361" s="47"/>
      <c r="BJ361" s="47"/>
      <c r="BK361" s="47"/>
      <c r="BL361" s="812">
        <f t="shared" si="462"/>
        <v>71</v>
      </c>
      <c r="BM361" s="815">
        <f>+Q361</f>
        <v>17</v>
      </c>
      <c r="BN361" s="44">
        <f t="shared" si="423"/>
        <v>4000</v>
      </c>
      <c r="BO361" s="336"/>
      <c r="BP361" s="336"/>
      <c r="BQ361" s="336">
        <v>3200</v>
      </c>
      <c r="BR361" s="336"/>
      <c r="BS361" s="336">
        <v>800</v>
      </c>
      <c r="BT361" s="336"/>
      <c r="BU361" s="818"/>
      <c r="BV361" s="819"/>
      <c r="BW361" s="819"/>
      <c r="BX361" s="819"/>
      <c r="BY361" s="819"/>
      <c r="BZ361" s="819"/>
      <c r="CA361" s="819"/>
      <c r="CB361" s="819"/>
      <c r="CC361" s="820"/>
    </row>
    <row r="362" spans="1:81" s="58" customFormat="1" ht="40.200000000000003" customHeight="1" x14ac:dyDescent="0.3">
      <c r="A362" s="34"/>
      <c r="B362" s="907"/>
      <c r="C362" s="895"/>
      <c r="D362" s="872"/>
      <c r="E362" s="852"/>
      <c r="F362" s="852"/>
      <c r="G362" s="852"/>
      <c r="H362" s="852"/>
      <c r="I362" s="852"/>
      <c r="J362" s="813"/>
      <c r="K362" s="855"/>
      <c r="L362" s="858"/>
      <c r="M362" s="861"/>
      <c r="N362" s="837"/>
      <c r="O362" s="840"/>
      <c r="P362" s="864"/>
      <c r="Q362" s="889"/>
      <c r="R362" s="892"/>
      <c r="S362" s="39" t="s">
        <v>4890</v>
      </c>
      <c r="T362" s="236"/>
      <c r="U362" s="236"/>
      <c r="V362" s="236"/>
      <c r="W362" s="39"/>
      <c r="X362" s="31"/>
      <c r="Y362" s="31"/>
      <c r="Z362" s="31"/>
      <c r="AA362" s="31"/>
      <c r="AB362" s="813"/>
      <c r="AC362" s="828"/>
      <c r="AD362" s="51">
        <f t="shared" si="408"/>
        <v>0</v>
      </c>
      <c r="AE362" s="51">
        <f t="shared" si="408"/>
        <v>0</v>
      </c>
      <c r="AF362" s="51">
        <f t="shared" si="408"/>
        <v>0</v>
      </c>
      <c r="AG362" s="51">
        <f t="shared" si="408"/>
        <v>0</v>
      </c>
      <c r="AH362" s="51">
        <f t="shared" si="408"/>
        <v>0</v>
      </c>
      <c r="AI362" s="51">
        <f t="shared" si="408"/>
        <v>0</v>
      </c>
      <c r="AJ362" s="51">
        <f t="shared" si="408"/>
        <v>0</v>
      </c>
      <c r="AK362" s="813"/>
      <c r="AL362" s="831"/>
      <c r="AM362" s="51">
        <f t="shared" si="435"/>
        <v>0</v>
      </c>
      <c r="AN362" s="257"/>
      <c r="AO362" s="257"/>
      <c r="AP362" s="257"/>
      <c r="AQ362" s="257"/>
      <c r="AR362" s="257"/>
      <c r="AS362" s="257"/>
      <c r="AT362" s="813"/>
      <c r="AU362" s="834"/>
      <c r="AV362" s="51">
        <f t="shared" si="418"/>
        <v>0</v>
      </c>
      <c r="AW362" s="257"/>
      <c r="AX362" s="257"/>
      <c r="AY362" s="257"/>
      <c r="AZ362" s="257"/>
      <c r="BA362" s="257"/>
      <c r="BB362" s="257"/>
      <c r="BC362" s="813"/>
      <c r="BD362" s="810"/>
      <c r="BE362" s="51">
        <f t="shared" si="436"/>
        <v>0</v>
      </c>
      <c r="BF362" s="257"/>
      <c r="BG362" s="257"/>
      <c r="BH362" s="257"/>
      <c r="BI362" s="257"/>
      <c r="BJ362" s="257"/>
      <c r="BK362" s="257"/>
      <c r="BL362" s="813"/>
      <c r="BM362" s="816"/>
      <c r="BN362" s="51">
        <f t="shared" si="423"/>
        <v>0</v>
      </c>
      <c r="BO362" s="257"/>
      <c r="BP362" s="257"/>
      <c r="BQ362" s="257"/>
      <c r="BR362" s="257"/>
      <c r="BS362" s="257"/>
      <c r="BT362" s="257"/>
      <c r="BU362" s="821"/>
      <c r="BV362" s="822"/>
      <c r="BW362" s="822"/>
      <c r="BX362" s="822"/>
      <c r="BY362" s="822"/>
      <c r="BZ362" s="822"/>
      <c r="CA362" s="822"/>
      <c r="CB362" s="822"/>
      <c r="CC362" s="823"/>
    </row>
    <row r="363" spans="1:81" s="58" customFormat="1" ht="40.200000000000003" customHeight="1" x14ac:dyDescent="0.3">
      <c r="A363" s="34"/>
      <c r="B363" s="907"/>
      <c r="C363" s="895"/>
      <c r="D363" s="872"/>
      <c r="E363" s="852"/>
      <c r="F363" s="852"/>
      <c r="G363" s="852"/>
      <c r="H363" s="852"/>
      <c r="I363" s="852"/>
      <c r="J363" s="813"/>
      <c r="K363" s="855"/>
      <c r="L363" s="858"/>
      <c r="M363" s="861"/>
      <c r="N363" s="837"/>
      <c r="O363" s="840"/>
      <c r="P363" s="864"/>
      <c r="Q363" s="889"/>
      <c r="R363" s="892"/>
      <c r="S363" s="39" t="s">
        <v>4566</v>
      </c>
      <c r="T363" s="236"/>
      <c r="U363" s="236"/>
      <c r="V363" s="236"/>
      <c r="W363" s="39"/>
      <c r="X363" s="31"/>
      <c r="Y363" s="31"/>
      <c r="Z363" s="31"/>
      <c r="AA363" s="31"/>
      <c r="AB363" s="813"/>
      <c r="AC363" s="828"/>
      <c r="AD363" s="51">
        <f t="shared" si="408"/>
        <v>0</v>
      </c>
      <c r="AE363" s="51">
        <f t="shared" si="408"/>
        <v>0</v>
      </c>
      <c r="AF363" s="51">
        <f t="shared" si="408"/>
        <v>0</v>
      </c>
      <c r="AG363" s="51">
        <f t="shared" si="408"/>
        <v>0</v>
      </c>
      <c r="AH363" s="51">
        <f t="shared" si="408"/>
        <v>0</v>
      </c>
      <c r="AI363" s="51">
        <f t="shared" si="408"/>
        <v>0</v>
      </c>
      <c r="AJ363" s="51">
        <f t="shared" si="408"/>
        <v>0</v>
      </c>
      <c r="AK363" s="813"/>
      <c r="AL363" s="831"/>
      <c r="AM363" s="51">
        <f t="shared" si="435"/>
        <v>0</v>
      </c>
      <c r="AN363" s="257"/>
      <c r="AO363" s="257"/>
      <c r="AP363" s="257"/>
      <c r="AQ363" s="257"/>
      <c r="AR363" s="257"/>
      <c r="AS363" s="257"/>
      <c r="AT363" s="813"/>
      <c r="AU363" s="834"/>
      <c r="AV363" s="51">
        <f t="shared" si="418"/>
        <v>0</v>
      </c>
      <c r="AW363" s="257"/>
      <c r="AX363" s="257"/>
      <c r="AY363" s="257"/>
      <c r="AZ363" s="257"/>
      <c r="BA363" s="257"/>
      <c r="BB363" s="257"/>
      <c r="BC363" s="813"/>
      <c r="BD363" s="810"/>
      <c r="BE363" s="51">
        <f t="shared" si="436"/>
        <v>0</v>
      </c>
      <c r="BF363" s="257"/>
      <c r="BG363" s="257"/>
      <c r="BH363" s="257"/>
      <c r="BI363" s="257"/>
      <c r="BJ363" s="257"/>
      <c r="BK363" s="257"/>
      <c r="BL363" s="813"/>
      <c r="BM363" s="816"/>
      <c r="BN363" s="51">
        <f t="shared" si="423"/>
        <v>0</v>
      </c>
      <c r="BO363" s="257"/>
      <c r="BP363" s="257"/>
      <c r="BQ363" s="257"/>
      <c r="BR363" s="257"/>
      <c r="BS363" s="257"/>
      <c r="BT363" s="257"/>
      <c r="BU363" s="821"/>
      <c r="BV363" s="822"/>
      <c r="BW363" s="822"/>
      <c r="BX363" s="822"/>
      <c r="BY363" s="822"/>
      <c r="BZ363" s="822"/>
      <c r="CA363" s="822"/>
      <c r="CB363" s="822"/>
      <c r="CC363" s="823"/>
    </row>
    <row r="364" spans="1:81" s="58" customFormat="1" ht="40.200000000000003" customHeight="1" thickBot="1" x14ac:dyDescent="0.35">
      <c r="A364" s="34"/>
      <c r="B364" s="907"/>
      <c r="C364" s="895"/>
      <c r="D364" s="873"/>
      <c r="E364" s="853"/>
      <c r="F364" s="853"/>
      <c r="G364" s="853"/>
      <c r="H364" s="853"/>
      <c r="I364" s="853"/>
      <c r="J364" s="814"/>
      <c r="K364" s="856"/>
      <c r="L364" s="859"/>
      <c r="M364" s="862"/>
      <c r="N364" s="838"/>
      <c r="O364" s="841"/>
      <c r="P364" s="865"/>
      <c r="Q364" s="890"/>
      <c r="R364" s="893"/>
      <c r="S364" s="232" t="s">
        <v>4892</v>
      </c>
      <c r="T364" s="237"/>
      <c r="U364" s="237"/>
      <c r="V364" s="237"/>
      <c r="W364" s="232"/>
      <c r="X364" s="260"/>
      <c r="Y364" s="260"/>
      <c r="Z364" s="260"/>
      <c r="AA364" s="260"/>
      <c r="AB364" s="814"/>
      <c r="AC364" s="829"/>
      <c r="AD364" s="46">
        <f t="shared" si="408"/>
        <v>0</v>
      </c>
      <c r="AE364" s="46">
        <f t="shared" si="408"/>
        <v>0</v>
      </c>
      <c r="AF364" s="46">
        <f t="shared" si="408"/>
        <v>0</v>
      </c>
      <c r="AG364" s="46">
        <f t="shared" si="408"/>
        <v>0</v>
      </c>
      <c r="AH364" s="46">
        <f t="shared" si="408"/>
        <v>0</v>
      </c>
      <c r="AI364" s="46">
        <f t="shared" si="408"/>
        <v>0</v>
      </c>
      <c r="AJ364" s="46">
        <f t="shared" si="408"/>
        <v>0</v>
      </c>
      <c r="AK364" s="814"/>
      <c r="AL364" s="832"/>
      <c r="AM364" s="46">
        <f t="shared" si="435"/>
        <v>0</v>
      </c>
      <c r="AN364" s="49"/>
      <c r="AO364" s="49"/>
      <c r="AP364" s="49"/>
      <c r="AQ364" s="49"/>
      <c r="AR364" s="49"/>
      <c r="AS364" s="49"/>
      <c r="AT364" s="814"/>
      <c r="AU364" s="835"/>
      <c r="AV364" s="46">
        <f t="shared" si="418"/>
        <v>0</v>
      </c>
      <c r="AW364" s="49"/>
      <c r="AX364" s="49"/>
      <c r="AY364" s="49"/>
      <c r="AZ364" s="49"/>
      <c r="BA364" s="49"/>
      <c r="BB364" s="49"/>
      <c r="BC364" s="814"/>
      <c r="BD364" s="811"/>
      <c r="BE364" s="46">
        <f t="shared" si="436"/>
        <v>0</v>
      </c>
      <c r="BF364" s="49"/>
      <c r="BG364" s="49"/>
      <c r="BH364" s="49"/>
      <c r="BI364" s="49"/>
      <c r="BJ364" s="49"/>
      <c r="BK364" s="49"/>
      <c r="BL364" s="814"/>
      <c r="BM364" s="817"/>
      <c r="BN364" s="46">
        <f t="shared" si="423"/>
        <v>0</v>
      </c>
      <c r="BO364" s="49"/>
      <c r="BP364" s="49"/>
      <c r="BQ364" s="49"/>
      <c r="BR364" s="49"/>
      <c r="BS364" s="49"/>
      <c r="BT364" s="49"/>
      <c r="BU364" s="824"/>
      <c r="BV364" s="825"/>
      <c r="BW364" s="825"/>
      <c r="BX364" s="825"/>
      <c r="BY364" s="825"/>
      <c r="BZ364" s="825"/>
      <c r="CA364" s="825"/>
      <c r="CB364" s="825"/>
      <c r="CC364" s="826"/>
    </row>
    <row r="365" spans="1:81" s="58" customFormat="1" ht="40.200000000000003" customHeight="1" thickTop="1" x14ac:dyDescent="0.3">
      <c r="A365" s="34"/>
      <c r="B365" s="907"/>
      <c r="C365" s="895"/>
      <c r="D365" s="871">
        <v>2202</v>
      </c>
      <c r="E365" s="851" t="s">
        <v>3941</v>
      </c>
      <c r="F365" s="851"/>
      <c r="G365" s="851"/>
      <c r="H365" s="851"/>
      <c r="I365" s="851"/>
      <c r="J365" s="812">
        <v>72</v>
      </c>
      <c r="K365" s="854" t="str">
        <f>+[2]Metas!K79</f>
        <v>% de instituciones de educación superior acompañadas por el Departamento para optar a acreditación de calidad</v>
      </c>
      <c r="L365" s="857">
        <v>33</v>
      </c>
      <c r="M365" s="860">
        <f>SUM(N365:Q365)</f>
        <v>33</v>
      </c>
      <c r="N365" s="836"/>
      <c r="O365" s="839"/>
      <c r="P365" s="863"/>
      <c r="Q365" s="888">
        <v>33</v>
      </c>
      <c r="R365" s="891">
        <f t="shared" ref="R365" si="467">+$J365</f>
        <v>72</v>
      </c>
      <c r="S365" s="231" t="s">
        <v>4893</v>
      </c>
      <c r="T365" s="235" t="s">
        <v>3822</v>
      </c>
      <c r="U365" s="235" t="s">
        <v>3827</v>
      </c>
      <c r="V365" s="235" t="s">
        <v>3831</v>
      </c>
      <c r="W365" s="231" t="s">
        <v>4894</v>
      </c>
      <c r="X365" s="256">
        <v>45170</v>
      </c>
      <c r="Y365" s="256">
        <v>45260</v>
      </c>
      <c r="Z365" s="256"/>
      <c r="AA365" s="256"/>
      <c r="AB365" s="812">
        <f t="shared" si="457"/>
        <v>72</v>
      </c>
      <c r="AC365" s="827">
        <f t="shared" ref="AC365" si="468">+L365</f>
        <v>33</v>
      </c>
      <c r="AD365" s="44">
        <f t="shared" si="408"/>
        <v>140</v>
      </c>
      <c r="AE365" s="44">
        <f t="shared" si="408"/>
        <v>140</v>
      </c>
      <c r="AF365" s="44">
        <f t="shared" si="408"/>
        <v>0</v>
      </c>
      <c r="AG365" s="44">
        <f t="shared" si="408"/>
        <v>0</v>
      </c>
      <c r="AH365" s="44">
        <f t="shared" si="408"/>
        <v>0</v>
      </c>
      <c r="AI365" s="44">
        <f t="shared" si="408"/>
        <v>0</v>
      </c>
      <c r="AJ365" s="44">
        <f t="shared" si="408"/>
        <v>0</v>
      </c>
      <c r="AK365" s="812">
        <f t="shared" si="459"/>
        <v>72</v>
      </c>
      <c r="AL365" s="830">
        <f>+N365</f>
        <v>0</v>
      </c>
      <c r="AM365" s="44">
        <f t="shared" si="435"/>
        <v>0</v>
      </c>
      <c r="AN365" s="47"/>
      <c r="AO365" s="47"/>
      <c r="AP365" s="47"/>
      <c r="AQ365" s="47"/>
      <c r="AR365" s="47"/>
      <c r="AS365" s="47"/>
      <c r="AT365" s="812">
        <f t="shared" si="460"/>
        <v>72</v>
      </c>
      <c r="AU365" s="833">
        <f>+O365</f>
        <v>0</v>
      </c>
      <c r="AV365" s="44">
        <f t="shared" si="418"/>
        <v>0</v>
      </c>
      <c r="AW365" s="47"/>
      <c r="AX365" s="47"/>
      <c r="AY365" s="47"/>
      <c r="AZ365" s="47"/>
      <c r="BA365" s="47"/>
      <c r="BB365" s="47"/>
      <c r="BC365" s="812">
        <f t="shared" si="461"/>
        <v>72</v>
      </c>
      <c r="BD365" s="809">
        <f>+P365</f>
        <v>0</v>
      </c>
      <c r="BE365" s="44">
        <f t="shared" si="436"/>
        <v>0</v>
      </c>
      <c r="BF365" s="47"/>
      <c r="BG365" s="47"/>
      <c r="BH365" s="47"/>
      <c r="BI365" s="47"/>
      <c r="BJ365" s="47"/>
      <c r="BK365" s="47"/>
      <c r="BL365" s="812">
        <f t="shared" si="462"/>
        <v>72</v>
      </c>
      <c r="BM365" s="815">
        <f>+Q365</f>
        <v>33</v>
      </c>
      <c r="BN365" s="44">
        <f t="shared" si="423"/>
        <v>140</v>
      </c>
      <c r="BO365" s="47">
        <v>140</v>
      </c>
      <c r="BP365" s="47"/>
      <c r="BQ365" s="47"/>
      <c r="BR365" s="47"/>
      <c r="BS365" s="47"/>
      <c r="BT365" s="47"/>
      <c r="BU365" s="818"/>
      <c r="BV365" s="819"/>
      <c r="BW365" s="819"/>
      <c r="BX365" s="819"/>
      <c r="BY365" s="819"/>
      <c r="BZ365" s="819"/>
      <c r="CA365" s="819"/>
      <c r="CB365" s="819"/>
      <c r="CC365" s="820"/>
    </row>
    <row r="366" spans="1:81" s="58" customFormat="1" ht="40.200000000000003" customHeight="1" x14ac:dyDescent="0.3">
      <c r="A366" s="34"/>
      <c r="B366" s="907"/>
      <c r="C366" s="895"/>
      <c r="D366" s="872"/>
      <c r="E366" s="852"/>
      <c r="F366" s="852"/>
      <c r="G366" s="852"/>
      <c r="H366" s="852"/>
      <c r="I366" s="852"/>
      <c r="J366" s="813"/>
      <c r="K366" s="855"/>
      <c r="L366" s="858"/>
      <c r="M366" s="861"/>
      <c r="N366" s="837"/>
      <c r="O366" s="840"/>
      <c r="P366" s="864"/>
      <c r="Q366" s="889"/>
      <c r="R366" s="892"/>
      <c r="S366" s="39" t="s">
        <v>4895</v>
      </c>
      <c r="T366" s="236" t="s">
        <v>3822</v>
      </c>
      <c r="U366" s="236" t="s">
        <v>3827</v>
      </c>
      <c r="V366" s="236" t="s">
        <v>3831</v>
      </c>
      <c r="W366" s="39" t="s">
        <v>4896</v>
      </c>
      <c r="X366" s="31">
        <v>45261</v>
      </c>
      <c r="Y366" s="31">
        <v>45290</v>
      </c>
      <c r="Z366" s="31"/>
      <c r="AA366" s="31"/>
      <c r="AB366" s="813"/>
      <c r="AC366" s="828"/>
      <c r="AD366" s="51">
        <f t="shared" si="408"/>
        <v>0</v>
      </c>
      <c r="AE366" s="51">
        <f t="shared" si="408"/>
        <v>0</v>
      </c>
      <c r="AF366" s="51">
        <f t="shared" si="408"/>
        <v>0</v>
      </c>
      <c r="AG366" s="51">
        <f t="shared" si="408"/>
        <v>0</v>
      </c>
      <c r="AH366" s="51">
        <f t="shared" si="408"/>
        <v>0</v>
      </c>
      <c r="AI366" s="51">
        <f t="shared" si="408"/>
        <v>0</v>
      </c>
      <c r="AJ366" s="51">
        <f t="shared" si="408"/>
        <v>0</v>
      </c>
      <c r="AK366" s="813"/>
      <c r="AL366" s="831"/>
      <c r="AM366" s="51">
        <f t="shared" si="435"/>
        <v>0</v>
      </c>
      <c r="AN366" s="257"/>
      <c r="AO366" s="257"/>
      <c r="AP366" s="257"/>
      <c r="AQ366" s="257"/>
      <c r="AR366" s="257"/>
      <c r="AS366" s="257"/>
      <c r="AT366" s="813"/>
      <c r="AU366" s="834"/>
      <c r="AV366" s="51">
        <f t="shared" si="418"/>
        <v>0</v>
      </c>
      <c r="AW366" s="257"/>
      <c r="AX366" s="257"/>
      <c r="AY366" s="257"/>
      <c r="AZ366" s="257"/>
      <c r="BA366" s="257"/>
      <c r="BB366" s="257"/>
      <c r="BC366" s="813"/>
      <c r="BD366" s="810"/>
      <c r="BE366" s="51">
        <f t="shared" si="436"/>
        <v>0</v>
      </c>
      <c r="BF366" s="257"/>
      <c r="BG366" s="257"/>
      <c r="BH366" s="257"/>
      <c r="BI366" s="257"/>
      <c r="BJ366" s="257"/>
      <c r="BK366" s="257"/>
      <c r="BL366" s="813"/>
      <c r="BM366" s="816"/>
      <c r="BN366" s="51">
        <f t="shared" si="423"/>
        <v>0</v>
      </c>
      <c r="BO366" s="257"/>
      <c r="BP366" s="257"/>
      <c r="BQ366" s="257"/>
      <c r="BR366" s="257"/>
      <c r="BS366" s="257"/>
      <c r="BT366" s="257"/>
      <c r="BU366" s="821"/>
      <c r="BV366" s="822"/>
      <c r="BW366" s="822"/>
      <c r="BX366" s="822"/>
      <c r="BY366" s="822"/>
      <c r="BZ366" s="822"/>
      <c r="CA366" s="822"/>
      <c r="CB366" s="822"/>
      <c r="CC366" s="823"/>
    </row>
    <row r="367" spans="1:81" s="58" customFormat="1" ht="40.200000000000003" customHeight="1" x14ac:dyDescent="0.3">
      <c r="A367" s="34"/>
      <c r="B367" s="907"/>
      <c r="C367" s="895"/>
      <c r="D367" s="872"/>
      <c r="E367" s="852"/>
      <c r="F367" s="852"/>
      <c r="G367" s="852"/>
      <c r="H367" s="852"/>
      <c r="I367" s="852"/>
      <c r="J367" s="813"/>
      <c r="K367" s="855"/>
      <c r="L367" s="858"/>
      <c r="M367" s="861"/>
      <c r="N367" s="837"/>
      <c r="O367" s="840"/>
      <c r="P367" s="864"/>
      <c r="Q367" s="889"/>
      <c r="R367" s="892"/>
      <c r="S367" s="39"/>
      <c r="T367" s="236"/>
      <c r="U367" s="236"/>
      <c r="V367" s="236"/>
      <c r="W367" s="39"/>
      <c r="X367" s="31"/>
      <c r="Y367" s="31"/>
      <c r="Z367" s="31"/>
      <c r="AA367" s="31"/>
      <c r="AB367" s="813"/>
      <c r="AC367" s="828"/>
      <c r="AD367" s="51">
        <f t="shared" si="408"/>
        <v>0</v>
      </c>
      <c r="AE367" s="51">
        <f t="shared" si="408"/>
        <v>0</v>
      </c>
      <c r="AF367" s="51">
        <f t="shared" si="408"/>
        <v>0</v>
      </c>
      <c r="AG367" s="51">
        <f t="shared" si="408"/>
        <v>0</v>
      </c>
      <c r="AH367" s="51">
        <f t="shared" si="408"/>
        <v>0</v>
      </c>
      <c r="AI367" s="51">
        <f t="shared" si="408"/>
        <v>0</v>
      </c>
      <c r="AJ367" s="51">
        <f t="shared" si="408"/>
        <v>0</v>
      </c>
      <c r="AK367" s="813"/>
      <c r="AL367" s="831"/>
      <c r="AM367" s="51">
        <f t="shared" si="435"/>
        <v>0</v>
      </c>
      <c r="AN367" s="257"/>
      <c r="AO367" s="257"/>
      <c r="AP367" s="257"/>
      <c r="AQ367" s="257"/>
      <c r="AR367" s="257"/>
      <c r="AS367" s="257"/>
      <c r="AT367" s="813"/>
      <c r="AU367" s="834"/>
      <c r="AV367" s="51">
        <f t="shared" si="418"/>
        <v>0</v>
      </c>
      <c r="AW367" s="257"/>
      <c r="AX367" s="257"/>
      <c r="AY367" s="257"/>
      <c r="AZ367" s="257"/>
      <c r="BA367" s="257"/>
      <c r="BB367" s="257"/>
      <c r="BC367" s="813"/>
      <c r="BD367" s="810"/>
      <c r="BE367" s="51">
        <f t="shared" si="436"/>
        <v>0</v>
      </c>
      <c r="BF367" s="257"/>
      <c r="BG367" s="257"/>
      <c r="BH367" s="257"/>
      <c r="BI367" s="257"/>
      <c r="BJ367" s="257"/>
      <c r="BK367" s="257"/>
      <c r="BL367" s="813"/>
      <c r="BM367" s="816"/>
      <c r="BN367" s="51">
        <f t="shared" si="423"/>
        <v>0</v>
      </c>
      <c r="BO367" s="257"/>
      <c r="BP367" s="257"/>
      <c r="BQ367" s="257"/>
      <c r="BR367" s="257"/>
      <c r="BS367" s="257"/>
      <c r="BT367" s="257"/>
      <c r="BU367" s="821"/>
      <c r="BV367" s="822"/>
      <c r="BW367" s="822"/>
      <c r="BX367" s="822"/>
      <c r="BY367" s="822"/>
      <c r="BZ367" s="822"/>
      <c r="CA367" s="822"/>
      <c r="CB367" s="822"/>
      <c r="CC367" s="823"/>
    </row>
    <row r="368" spans="1:81" s="58" customFormat="1" ht="40.200000000000003" customHeight="1" thickBot="1" x14ac:dyDescent="0.35">
      <c r="A368" s="34"/>
      <c r="B368" s="908"/>
      <c r="C368" s="896"/>
      <c r="D368" s="873"/>
      <c r="E368" s="853"/>
      <c r="F368" s="853"/>
      <c r="G368" s="853"/>
      <c r="H368" s="853"/>
      <c r="I368" s="853"/>
      <c r="J368" s="814"/>
      <c r="K368" s="856"/>
      <c r="L368" s="859"/>
      <c r="M368" s="862"/>
      <c r="N368" s="838"/>
      <c r="O368" s="841"/>
      <c r="P368" s="865"/>
      <c r="Q368" s="890"/>
      <c r="R368" s="893"/>
      <c r="S368" s="232"/>
      <c r="T368" s="237"/>
      <c r="U368" s="237"/>
      <c r="V368" s="237"/>
      <c r="W368" s="232"/>
      <c r="X368" s="260"/>
      <c r="Y368" s="260"/>
      <c r="Z368" s="260"/>
      <c r="AA368" s="260"/>
      <c r="AB368" s="814"/>
      <c r="AC368" s="829"/>
      <c r="AD368" s="46">
        <f t="shared" si="408"/>
        <v>0</v>
      </c>
      <c r="AE368" s="46">
        <f t="shared" si="408"/>
        <v>0</v>
      </c>
      <c r="AF368" s="46">
        <f t="shared" si="408"/>
        <v>0</v>
      </c>
      <c r="AG368" s="46">
        <f t="shared" si="408"/>
        <v>0</v>
      </c>
      <c r="AH368" s="46">
        <f t="shared" si="408"/>
        <v>0</v>
      </c>
      <c r="AI368" s="46">
        <f t="shared" si="408"/>
        <v>0</v>
      </c>
      <c r="AJ368" s="46">
        <f t="shared" si="408"/>
        <v>0</v>
      </c>
      <c r="AK368" s="814"/>
      <c r="AL368" s="832"/>
      <c r="AM368" s="46">
        <f t="shared" si="435"/>
        <v>0</v>
      </c>
      <c r="AN368" s="49"/>
      <c r="AO368" s="49"/>
      <c r="AP368" s="49"/>
      <c r="AQ368" s="49"/>
      <c r="AR368" s="49"/>
      <c r="AS368" s="49"/>
      <c r="AT368" s="814"/>
      <c r="AU368" s="835"/>
      <c r="AV368" s="46">
        <f t="shared" si="418"/>
        <v>0</v>
      </c>
      <c r="AW368" s="49"/>
      <c r="AX368" s="49"/>
      <c r="AY368" s="49"/>
      <c r="AZ368" s="49"/>
      <c r="BA368" s="49"/>
      <c r="BB368" s="49"/>
      <c r="BC368" s="814"/>
      <c r="BD368" s="811"/>
      <c r="BE368" s="46">
        <f t="shared" si="436"/>
        <v>0</v>
      </c>
      <c r="BF368" s="49"/>
      <c r="BG368" s="49"/>
      <c r="BH368" s="49"/>
      <c r="BI368" s="49"/>
      <c r="BJ368" s="49"/>
      <c r="BK368" s="49"/>
      <c r="BL368" s="814"/>
      <c r="BM368" s="817"/>
      <c r="BN368" s="46">
        <f t="shared" si="423"/>
        <v>0</v>
      </c>
      <c r="BO368" s="49"/>
      <c r="BP368" s="49"/>
      <c r="BQ368" s="49"/>
      <c r="BR368" s="49"/>
      <c r="BS368" s="49"/>
      <c r="BT368" s="49"/>
      <c r="BU368" s="824"/>
      <c r="BV368" s="825"/>
      <c r="BW368" s="825"/>
      <c r="BX368" s="825"/>
      <c r="BY368" s="825"/>
      <c r="BZ368" s="825"/>
      <c r="CA368" s="825"/>
      <c r="CB368" s="825"/>
      <c r="CC368" s="826"/>
    </row>
    <row r="369" spans="1:81" s="58" customFormat="1" ht="40.200000000000003" customHeight="1" thickTop="1" x14ac:dyDescent="0.3">
      <c r="A369" s="34"/>
      <c r="B369" s="885" t="s">
        <v>124</v>
      </c>
      <c r="C369" s="868" t="s">
        <v>127</v>
      </c>
      <c r="D369" s="871">
        <v>2201</v>
      </c>
      <c r="E369" s="851" t="s">
        <v>3922</v>
      </c>
      <c r="F369" s="851"/>
      <c r="G369" s="851"/>
      <c r="H369" s="851"/>
      <c r="I369" s="851"/>
      <c r="J369" s="812">
        <v>73</v>
      </c>
      <c r="K369" s="854" t="str">
        <f>+[2]Metas!K81</f>
        <v>% de funcionarios comprometidos con el uso y apropiación de los Sistemas de Información</v>
      </c>
      <c r="L369" s="857">
        <v>25</v>
      </c>
      <c r="M369" s="860">
        <f>SUM(N369:Q369)/4</f>
        <v>25</v>
      </c>
      <c r="N369" s="836"/>
      <c r="O369" s="839"/>
      <c r="P369" s="863"/>
      <c r="Q369" s="866">
        <v>100</v>
      </c>
      <c r="R369" s="812">
        <f t="shared" ref="R369" si="469">+$J369</f>
        <v>73</v>
      </c>
      <c r="S369" s="231" t="s">
        <v>4897</v>
      </c>
      <c r="T369" s="235" t="s">
        <v>3822</v>
      </c>
      <c r="U369" s="235" t="s">
        <v>3827</v>
      </c>
      <c r="V369" s="235" t="s">
        <v>3831</v>
      </c>
      <c r="W369" s="231" t="s">
        <v>4885</v>
      </c>
      <c r="X369" s="256">
        <v>45170</v>
      </c>
      <c r="Y369" s="256">
        <v>45290</v>
      </c>
      <c r="Z369" s="256"/>
      <c r="AA369" s="256"/>
      <c r="AB369" s="812">
        <f t="shared" si="457"/>
        <v>73</v>
      </c>
      <c r="AC369" s="827">
        <f t="shared" ref="AC369" si="470">+L369</f>
        <v>25</v>
      </c>
      <c r="AD369" s="44">
        <f t="shared" si="408"/>
        <v>10</v>
      </c>
      <c r="AE369" s="44">
        <f t="shared" si="408"/>
        <v>0</v>
      </c>
      <c r="AF369" s="44">
        <f t="shared" si="408"/>
        <v>10</v>
      </c>
      <c r="AG369" s="44">
        <f t="shared" si="408"/>
        <v>0</v>
      </c>
      <c r="AH369" s="44">
        <f t="shared" si="408"/>
        <v>0</v>
      </c>
      <c r="AI369" s="44">
        <f t="shared" si="408"/>
        <v>0</v>
      </c>
      <c r="AJ369" s="44">
        <f t="shared" si="408"/>
        <v>0</v>
      </c>
      <c r="AK369" s="812">
        <f t="shared" si="459"/>
        <v>73</v>
      </c>
      <c r="AL369" s="830">
        <f>+N369</f>
        <v>0</v>
      </c>
      <c r="AM369" s="44">
        <f t="shared" si="435"/>
        <v>0</v>
      </c>
      <c r="AN369" s="47"/>
      <c r="AO369" s="47"/>
      <c r="AP369" s="47"/>
      <c r="AQ369" s="47"/>
      <c r="AR369" s="47"/>
      <c r="AS369" s="47"/>
      <c r="AT369" s="812">
        <f t="shared" si="460"/>
        <v>73</v>
      </c>
      <c r="AU369" s="833">
        <f>+O369</f>
        <v>0</v>
      </c>
      <c r="AV369" s="44">
        <f t="shared" si="418"/>
        <v>0</v>
      </c>
      <c r="AW369" s="47"/>
      <c r="AX369" s="47"/>
      <c r="AY369" s="47"/>
      <c r="AZ369" s="47"/>
      <c r="BA369" s="47"/>
      <c r="BB369" s="47"/>
      <c r="BC369" s="812">
        <f t="shared" si="461"/>
        <v>73</v>
      </c>
      <c r="BD369" s="809">
        <f>+P369</f>
        <v>0</v>
      </c>
      <c r="BE369" s="44">
        <f t="shared" si="436"/>
        <v>0</v>
      </c>
      <c r="BF369" s="47"/>
      <c r="BG369" s="47"/>
      <c r="BH369" s="47"/>
      <c r="BI369" s="47"/>
      <c r="BJ369" s="47"/>
      <c r="BK369" s="47"/>
      <c r="BL369" s="812">
        <f t="shared" si="462"/>
        <v>73</v>
      </c>
      <c r="BM369" s="815">
        <f>+Q369</f>
        <v>100</v>
      </c>
      <c r="BN369" s="44">
        <f t="shared" si="423"/>
        <v>10</v>
      </c>
      <c r="BO369" s="47"/>
      <c r="BP369" s="47">
        <v>10</v>
      </c>
      <c r="BQ369" s="47"/>
      <c r="BR369" s="47"/>
      <c r="BS369" s="47"/>
      <c r="BT369" s="47"/>
      <c r="BU369" s="818"/>
      <c r="BV369" s="819"/>
      <c r="BW369" s="819"/>
      <c r="BX369" s="819"/>
      <c r="BY369" s="819"/>
      <c r="BZ369" s="819"/>
      <c r="CA369" s="819"/>
      <c r="CB369" s="819"/>
      <c r="CC369" s="820"/>
    </row>
    <row r="370" spans="1:81" s="58" customFormat="1" ht="40.200000000000003" customHeight="1" x14ac:dyDescent="0.3">
      <c r="A370" s="34"/>
      <c r="B370" s="886"/>
      <c r="C370" s="869"/>
      <c r="D370" s="872"/>
      <c r="E370" s="852"/>
      <c r="F370" s="852"/>
      <c r="G370" s="852"/>
      <c r="H370" s="852"/>
      <c r="I370" s="852"/>
      <c r="J370" s="813"/>
      <c r="K370" s="855"/>
      <c r="L370" s="858"/>
      <c r="M370" s="861"/>
      <c r="N370" s="837"/>
      <c r="O370" s="840"/>
      <c r="P370" s="864"/>
      <c r="Q370" s="867"/>
      <c r="R370" s="813"/>
      <c r="S370" s="39" t="s">
        <v>4898</v>
      </c>
      <c r="T370" s="236" t="s">
        <v>3822</v>
      </c>
      <c r="U370" s="236" t="s">
        <v>3827</v>
      </c>
      <c r="V370" s="236" t="s">
        <v>3831</v>
      </c>
      <c r="W370" s="39" t="s">
        <v>4894</v>
      </c>
      <c r="X370" s="31">
        <v>45261</v>
      </c>
      <c r="Y370" s="31">
        <v>45290</v>
      </c>
      <c r="Z370" s="31"/>
      <c r="AA370" s="31"/>
      <c r="AB370" s="813"/>
      <c r="AC370" s="828"/>
      <c r="AD370" s="51">
        <f t="shared" si="408"/>
        <v>0</v>
      </c>
      <c r="AE370" s="51">
        <f t="shared" si="408"/>
        <v>0</v>
      </c>
      <c r="AF370" s="51">
        <f t="shared" si="408"/>
        <v>0</v>
      </c>
      <c r="AG370" s="51">
        <f t="shared" si="408"/>
        <v>0</v>
      </c>
      <c r="AH370" s="51">
        <f t="shared" si="408"/>
        <v>0</v>
      </c>
      <c r="AI370" s="51">
        <f t="shared" si="408"/>
        <v>0</v>
      </c>
      <c r="AJ370" s="51">
        <f t="shared" si="408"/>
        <v>0</v>
      </c>
      <c r="AK370" s="813"/>
      <c r="AL370" s="831"/>
      <c r="AM370" s="51">
        <f t="shared" si="435"/>
        <v>0</v>
      </c>
      <c r="AN370" s="257"/>
      <c r="AO370" s="257"/>
      <c r="AP370" s="257"/>
      <c r="AQ370" s="257"/>
      <c r="AR370" s="257"/>
      <c r="AS370" s="257"/>
      <c r="AT370" s="813"/>
      <c r="AU370" s="834"/>
      <c r="AV370" s="51">
        <f t="shared" si="418"/>
        <v>0</v>
      </c>
      <c r="AW370" s="257"/>
      <c r="AX370" s="257"/>
      <c r="AY370" s="257"/>
      <c r="AZ370" s="257"/>
      <c r="BA370" s="257"/>
      <c r="BB370" s="257"/>
      <c r="BC370" s="813"/>
      <c r="BD370" s="810"/>
      <c r="BE370" s="51">
        <f t="shared" si="436"/>
        <v>0</v>
      </c>
      <c r="BF370" s="257"/>
      <c r="BG370" s="257"/>
      <c r="BH370" s="257"/>
      <c r="BI370" s="257"/>
      <c r="BJ370" s="257"/>
      <c r="BK370" s="257"/>
      <c r="BL370" s="813"/>
      <c r="BM370" s="816"/>
      <c r="BN370" s="51">
        <f t="shared" si="423"/>
        <v>0</v>
      </c>
      <c r="BO370" s="257"/>
      <c r="BP370" s="257"/>
      <c r="BQ370" s="257"/>
      <c r="BR370" s="257"/>
      <c r="BS370" s="257"/>
      <c r="BT370" s="257"/>
      <c r="BU370" s="821"/>
      <c r="BV370" s="822"/>
      <c r="BW370" s="822"/>
      <c r="BX370" s="822"/>
      <c r="BY370" s="822"/>
      <c r="BZ370" s="822"/>
      <c r="CA370" s="822"/>
      <c r="CB370" s="822"/>
      <c r="CC370" s="823"/>
    </row>
    <row r="371" spans="1:81" s="58" customFormat="1" ht="40.200000000000003" customHeight="1" x14ac:dyDescent="0.3">
      <c r="A371" s="34"/>
      <c r="B371" s="886"/>
      <c r="C371" s="869"/>
      <c r="D371" s="872"/>
      <c r="E371" s="852"/>
      <c r="F371" s="852"/>
      <c r="G371" s="852"/>
      <c r="H371" s="852"/>
      <c r="I371" s="852"/>
      <c r="J371" s="813"/>
      <c r="K371" s="855"/>
      <c r="L371" s="858"/>
      <c r="M371" s="861"/>
      <c r="N371" s="837"/>
      <c r="O371" s="840"/>
      <c r="P371" s="864"/>
      <c r="Q371" s="867"/>
      <c r="R371" s="813"/>
      <c r="S371" s="39"/>
      <c r="T371" s="236"/>
      <c r="U371" s="236"/>
      <c r="V371" s="236"/>
      <c r="W371" s="39"/>
      <c r="X371" s="31"/>
      <c r="Y371" s="31"/>
      <c r="Z371" s="31"/>
      <c r="AA371" s="31"/>
      <c r="AB371" s="813"/>
      <c r="AC371" s="828"/>
      <c r="AD371" s="51">
        <f t="shared" si="408"/>
        <v>0</v>
      </c>
      <c r="AE371" s="51">
        <f t="shared" si="408"/>
        <v>0</v>
      </c>
      <c r="AF371" s="51">
        <f t="shared" si="408"/>
        <v>0</v>
      </c>
      <c r="AG371" s="51">
        <f t="shared" si="408"/>
        <v>0</v>
      </c>
      <c r="AH371" s="51">
        <f t="shared" si="408"/>
        <v>0</v>
      </c>
      <c r="AI371" s="51">
        <f t="shared" si="408"/>
        <v>0</v>
      </c>
      <c r="AJ371" s="51">
        <f t="shared" si="408"/>
        <v>0</v>
      </c>
      <c r="AK371" s="813"/>
      <c r="AL371" s="831"/>
      <c r="AM371" s="51">
        <f t="shared" si="435"/>
        <v>0</v>
      </c>
      <c r="AN371" s="257"/>
      <c r="AO371" s="257"/>
      <c r="AP371" s="257"/>
      <c r="AQ371" s="257"/>
      <c r="AR371" s="257"/>
      <c r="AS371" s="257"/>
      <c r="AT371" s="813"/>
      <c r="AU371" s="834"/>
      <c r="AV371" s="51">
        <f t="shared" si="418"/>
        <v>0</v>
      </c>
      <c r="AW371" s="257"/>
      <c r="AX371" s="257"/>
      <c r="AY371" s="257"/>
      <c r="AZ371" s="257"/>
      <c r="BA371" s="257"/>
      <c r="BB371" s="257"/>
      <c r="BC371" s="813"/>
      <c r="BD371" s="810"/>
      <c r="BE371" s="51">
        <f t="shared" si="436"/>
        <v>0</v>
      </c>
      <c r="BF371" s="257"/>
      <c r="BG371" s="257"/>
      <c r="BH371" s="257"/>
      <c r="BI371" s="257"/>
      <c r="BJ371" s="257"/>
      <c r="BK371" s="257"/>
      <c r="BL371" s="813"/>
      <c r="BM371" s="816"/>
      <c r="BN371" s="51">
        <f t="shared" si="423"/>
        <v>0</v>
      </c>
      <c r="BO371" s="257"/>
      <c r="BP371" s="257"/>
      <c r="BQ371" s="257"/>
      <c r="BR371" s="257"/>
      <c r="BS371" s="257"/>
      <c r="BT371" s="257"/>
      <c r="BU371" s="821"/>
      <c r="BV371" s="822"/>
      <c r="BW371" s="822"/>
      <c r="BX371" s="822"/>
      <c r="BY371" s="822"/>
      <c r="BZ371" s="822"/>
      <c r="CA371" s="822"/>
      <c r="CB371" s="822"/>
      <c r="CC371" s="823"/>
    </row>
    <row r="372" spans="1:81" s="58" customFormat="1" ht="40.200000000000003" customHeight="1" thickBot="1" x14ac:dyDescent="0.35">
      <c r="A372" s="34"/>
      <c r="B372" s="886"/>
      <c r="C372" s="869"/>
      <c r="D372" s="873"/>
      <c r="E372" s="853"/>
      <c r="F372" s="853"/>
      <c r="G372" s="853"/>
      <c r="H372" s="853"/>
      <c r="I372" s="853"/>
      <c r="J372" s="814"/>
      <c r="K372" s="856"/>
      <c r="L372" s="859"/>
      <c r="M372" s="862"/>
      <c r="N372" s="838"/>
      <c r="O372" s="841"/>
      <c r="P372" s="865"/>
      <c r="Q372" s="874"/>
      <c r="R372" s="814"/>
      <c r="S372" s="232"/>
      <c r="T372" s="237"/>
      <c r="U372" s="237"/>
      <c r="V372" s="237"/>
      <c r="W372" s="232"/>
      <c r="X372" s="260"/>
      <c r="Y372" s="260"/>
      <c r="Z372" s="260"/>
      <c r="AA372" s="260"/>
      <c r="AB372" s="814"/>
      <c r="AC372" s="829"/>
      <c r="AD372" s="46">
        <f t="shared" si="408"/>
        <v>0</v>
      </c>
      <c r="AE372" s="46">
        <f t="shared" si="408"/>
        <v>0</v>
      </c>
      <c r="AF372" s="46">
        <f t="shared" si="408"/>
        <v>0</v>
      </c>
      <c r="AG372" s="46">
        <f t="shared" si="408"/>
        <v>0</v>
      </c>
      <c r="AH372" s="46">
        <f t="shared" si="408"/>
        <v>0</v>
      </c>
      <c r="AI372" s="46">
        <f t="shared" si="408"/>
        <v>0</v>
      </c>
      <c r="AJ372" s="46">
        <f t="shared" si="408"/>
        <v>0</v>
      </c>
      <c r="AK372" s="814"/>
      <c r="AL372" s="832"/>
      <c r="AM372" s="46">
        <f t="shared" si="435"/>
        <v>0</v>
      </c>
      <c r="AN372" s="49"/>
      <c r="AO372" s="49"/>
      <c r="AP372" s="49"/>
      <c r="AQ372" s="49"/>
      <c r="AR372" s="49"/>
      <c r="AS372" s="49"/>
      <c r="AT372" s="814"/>
      <c r="AU372" s="835"/>
      <c r="AV372" s="46">
        <f t="shared" si="418"/>
        <v>0</v>
      </c>
      <c r="AW372" s="49"/>
      <c r="AX372" s="49"/>
      <c r="AY372" s="49"/>
      <c r="AZ372" s="49"/>
      <c r="BA372" s="49"/>
      <c r="BB372" s="49"/>
      <c r="BC372" s="814"/>
      <c r="BD372" s="811"/>
      <c r="BE372" s="46">
        <f t="shared" si="436"/>
        <v>0</v>
      </c>
      <c r="BF372" s="49"/>
      <c r="BG372" s="49"/>
      <c r="BH372" s="49"/>
      <c r="BI372" s="49"/>
      <c r="BJ372" s="49"/>
      <c r="BK372" s="49"/>
      <c r="BL372" s="814"/>
      <c r="BM372" s="817"/>
      <c r="BN372" s="46">
        <f t="shared" si="423"/>
        <v>0</v>
      </c>
      <c r="BO372" s="49"/>
      <c r="BP372" s="49"/>
      <c r="BQ372" s="49"/>
      <c r="BR372" s="49"/>
      <c r="BS372" s="49"/>
      <c r="BT372" s="49"/>
      <c r="BU372" s="824"/>
      <c r="BV372" s="825"/>
      <c r="BW372" s="825"/>
      <c r="BX372" s="825"/>
      <c r="BY372" s="825"/>
      <c r="BZ372" s="825"/>
      <c r="CA372" s="825"/>
      <c r="CB372" s="825"/>
      <c r="CC372" s="826"/>
    </row>
    <row r="373" spans="1:81" s="58" customFormat="1" ht="40.200000000000003" customHeight="1" thickTop="1" x14ac:dyDescent="0.3">
      <c r="A373" s="34"/>
      <c r="B373" s="886"/>
      <c r="C373" s="869"/>
      <c r="D373" s="871">
        <v>2201</v>
      </c>
      <c r="E373" s="851" t="s">
        <v>3922</v>
      </c>
      <c r="F373" s="851"/>
      <c r="G373" s="851"/>
      <c r="H373" s="851"/>
      <c r="I373" s="851"/>
      <c r="J373" s="812">
        <v>74</v>
      </c>
      <c r="K373" s="854" t="str">
        <f>+[2]Metas!K82</f>
        <v>% del hardware obsoleto renovado</v>
      </c>
      <c r="L373" s="857">
        <v>25</v>
      </c>
      <c r="M373" s="860">
        <v>25</v>
      </c>
      <c r="N373" s="836"/>
      <c r="O373" s="839"/>
      <c r="P373" s="863"/>
      <c r="Q373" s="866">
        <v>100</v>
      </c>
      <c r="R373" s="812">
        <f t="shared" ref="R373" si="471">+$J373</f>
        <v>74</v>
      </c>
      <c r="S373" s="231" t="s">
        <v>4899</v>
      </c>
      <c r="T373" s="235" t="s">
        <v>3822</v>
      </c>
      <c r="U373" s="235" t="s">
        <v>3827</v>
      </c>
      <c r="V373" s="235" t="s">
        <v>3831</v>
      </c>
      <c r="W373" s="231" t="s">
        <v>4900</v>
      </c>
      <c r="X373" s="256">
        <v>44986</v>
      </c>
      <c r="Y373" s="256">
        <v>45261</v>
      </c>
      <c r="Z373" s="256"/>
      <c r="AA373" s="256"/>
      <c r="AB373" s="812">
        <f t="shared" ref="AB373" si="472">+$J373</f>
        <v>74</v>
      </c>
      <c r="AC373" s="827">
        <f t="shared" ref="AC373" si="473">+L373</f>
        <v>25</v>
      </c>
      <c r="AD373" s="44">
        <f t="shared" si="408"/>
        <v>250</v>
      </c>
      <c r="AE373" s="44">
        <f t="shared" si="408"/>
        <v>150</v>
      </c>
      <c r="AF373" s="44">
        <f t="shared" si="408"/>
        <v>100</v>
      </c>
      <c r="AG373" s="44">
        <f t="shared" si="408"/>
        <v>0</v>
      </c>
      <c r="AH373" s="44">
        <f t="shared" si="408"/>
        <v>0</v>
      </c>
      <c r="AI373" s="44">
        <f t="shared" si="408"/>
        <v>0</v>
      </c>
      <c r="AJ373" s="44">
        <f t="shared" si="408"/>
        <v>0</v>
      </c>
      <c r="AK373" s="812">
        <f t="shared" ref="AK373" si="474">+$J373</f>
        <v>74</v>
      </c>
      <c r="AL373" s="830">
        <f>+N373</f>
        <v>0</v>
      </c>
      <c r="AM373" s="44">
        <f t="shared" si="435"/>
        <v>0</v>
      </c>
      <c r="AN373" s="47"/>
      <c r="AO373" s="47"/>
      <c r="AP373" s="47"/>
      <c r="AQ373" s="47"/>
      <c r="AR373" s="47"/>
      <c r="AS373" s="47"/>
      <c r="AT373" s="812">
        <f t="shared" ref="AT373" si="475">+$J373</f>
        <v>74</v>
      </c>
      <c r="AU373" s="833">
        <f>+O373</f>
        <v>0</v>
      </c>
      <c r="AV373" s="44">
        <f t="shared" si="418"/>
        <v>0</v>
      </c>
      <c r="AW373" s="47"/>
      <c r="AX373" s="47"/>
      <c r="AY373" s="47"/>
      <c r="AZ373" s="47"/>
      <c r="BA373" s="47"/>
      <c r="BB373" s="47"/>
      <c r="BC373" s="812">
        <f t="shared" ref="BC373" si="476">+$J373</f>
        <v>74</v>
      </c>
      <c r="BD373" s="809">
        <f>+P373</f>
        <v>0</v>
      </c>
      <c r="BE373" s="44">
        <f t="shared" si="436"/>
        <v>0</v>
      </c>
      <c r="BF373" s="47"/>
      <c r="BG373" s="47"/>
      <c r="BH373" s="47"/>
      <c r="BI373" s="47"/>
      <c r="BJ373" s="47"/>
      <c r="BK373" s="47"/>
      <c r="BL373" s="812">
        <f t="shared" ref="BL373" si="477">+$J373</f>
        <v>74</v>
      </c>
      <c r="BM373" s="815">
        <f>+Q373</f>
        <v>100</v>
      </c>
      <c r="BN373" s="44">
        <f t="shared" si="423"/>
        <v>250</v>
      </c>
      <c r="BO373" s="47">
        <v>150</v>
      </c>
      <c r="BP373" s="47">
        <v>100</v>
      </c>
      <c r="BQ373" s="47"/>
      <c r="BR373" s="47"/>
      <c r="BS373" s="47"/>
      <c r="BT373" s="47"/>
      <c r="BU373" s="818"/>
      <c r="BV373" s="819"/>
      <c r="BW373" s="819"/>
      <c r="BX373" s="819"/>
      <c r="BY373" s="819"/>
      <c r="BZ373" s="819"/>
      <c r="CA373" s="819"/>
      <c r="CB373" s="819"/>
      <c r="CC373" s="820"/>
    </row>
    <row r="374" spans="1:81" s="58" customFormat="1" ht="40.200000000000003" customHeight="1" x14ac:dyDescent="0.3">
      <c r="A374" s="34"/>
      <c r="B374" s="886"/>
      <c r="C374" s="869"/>
      <c r="D374" s="872"/>
      <c r="E374" s="852"/>
      <c r="F374" s="852"/>
      <c r="G374" s="852"/>
      <c r="H374" s="852"/>
      <c r="I374" s="852"/>
      <c r="J374" s="813"/>
      <c r="K374" s="855"/>
      <c r="L374" s="858"/>
      <c r="M374" s="861"/>
      <c r="N374" s="837"/>
      <c r="O374" s="840"/>
      <c r="P374" s="864"/>
      <c r="Q374" s="867"/>
      <c r="R374" s="813"/>
      <c r="S374" s="261" t="s">
        <v>4901</v>
      </c>
      <c r="T374" s="393" t="s">
        <v>3822</v>
      </c>
      <c r="U374" s="393" t="s">
        <v>3827</v>
      </c>
      <c r="V374" s="393" t="s">
        <v>3831</v>
      </c>
      <c r="W374" s="261" t="s">
        <v>4902</v>
      </c>
      <c r="X374" s="259">
        <v>44986</v>
      </c>
      <c r="Y374" s="259">
        <v>45231</v>
      </c>
      <c r="Z374" s="259"/>
      <c r="AA374" s="259"/>
      <c r="AB374" s="813"/>
      <c r="AC374" s="828"/>
      <c r="AD374" s="427"/>
      <c r="AE374" s="427"/>
      <c r="AF374" s="427"/>
      <c r="AG374" s="427"/>
      <c r="AH374" s="427"/>
      <c r="AI374" s="427"/>
      <c r="AJ374" s="427"/>
      <c r="AK374" s="813"/>
      <c r="AL374" s="831"/>
      <c r="AM374" s="427"/>
      <c r="AN374" s="428"/>
      <c r="AO374" s="428"/>
      <c r="AP374" s="428"/>
      <c r="AQ374" s="428"/>
      <c r="AR374" s="428"/>
      <c r="AS374" s="428"/>
      <c r="AT374" s="813"/>
      <c r="AU374" s="834"/>
      <c r="AV374" s="427"/>
      <c r="AW374" s="428"/>
      <c r="AX374" s="428"/>
      <c r="AY374" s="428"/>
      <c r="AZ374" s="428"/>
      <c r="BA374" s="428"/>
      <c r="BB374" s="428"/>
      <c r="BC374" s="813"/>
      <c r="BD374" s="810"/>
      <c r="BE374" s="427"/>
      <c r="BF374" s="428"/>
      <c r="BG374" s="428"/>
      <c r="BH374" s="428"/>
      <c r="BI374" s="428"/>
      <c r="BJ374" s="428"/>
      <c r="BK374" s="428"/>
      <c r="BL374" s="813"/>
      <c r="BM374" s="816"/>
      <c r="BN374" s="427"/>
      <c r="BO374" s="428"/>
      <c r="BP374" s="428"/>
      <c r="BQ374" s="428"/>
      <c r="BR374" s="428"/>
      <c r="BS374" s="428"/>
      <c r="BT374" s="428"/>
      <c r="BU374" s="429"/>
      <c r="BV374" s="430"/>
      <c r="BW374" s="430"/>
      <c r="BX374" s="430"/>
      <c r="BY374" s="430"/>
      <c r="BZ374" s="430"/>
      <c r="CA374" s="430"/>
      <c r="CB374" s="430"/>
      <c r="CC374" s="431"/>
    </row>
    <row r="375" spans="1:81" s="58" customFormat="1" ht="40.200000000000003" customHeight="1" x14ac:dyDescent="0.3">
      <c r="A375" s="34"/>
      <c r="B375" s="886"/>
      <c r="C375" s="869"/>
      <c r="D375" s="872"/>
      <c r="E375" s="852"/>
      <c r="F375" s="852"/>
      <c r="G375" s="852"/>
      <c r="H375" s="852"/>
      <c r="I375" s="852"/>
      <c r="J375" s="813"/>
      <c r="K375" s="855"/>
      <c r="L375" s="858"/>
      <c r="M375" s="861"/>
      <c r="N375" s="837"/>
      <c r="O375" s="840"/>
      <c r="P375" s="864"/>
      <c r="Q375" s="867"/>
      <c r="R375" s="813"/>
      <c r="S375" s="39" t="s">
        <v>4903</v>
      </c>
      <c r="T375" s="236" t="s">
        <v>3822</v>
      </c>
      <c r="U375" s="236" t="s">
        <v>3827</v>
      </c>
      <c r="V375" s="236" t="s">
        <v>3831</v>
      </c>
      <c r="W375" s="39" t="s">
        <v>4904</v>
      </c>
      <c r="X375" s="31">
        <v>45078</v>
      </c>
      <c r="Y375" s="31">
        <v>45291</v>
      </c>
      <c r="Z375" s="31"/>
      <c r="AA375" s="31"/>
      <c r="AB375" s="813"/>
      <c r="AC375" s="828"/>
      <c r="AD375" s="51">
        <f t="shared" si="408"/>
        <v>0</v>
      </c>
      <c r="AE375" s="51">
        <f t="shared" si="408"/>
        <v>0</v>
      </c>
      <c r="AF375" s="51">
        <f t="shared" si="408"/>
        <v>0</v>
      </c>
      <c r="AG375" s="51">
        <f t="shared" si="408"/>
        <v>0</v>
      </c>
      <c r="AH375" s="51">
        <f t="shared" si="408"/>
        <v>0</v>
      </c>
      <c r="AI375" s="51">
        <f t="shared" si="408"/>
        <v>0</v>
      </c>
      <c r="AJ375" s="51">
        <f t="shared" ref="AD375:AJ386" si="478">+AS375+BB375+BK375+BT375</f>
        <v>0</v>
      </c>
      <c r="AK375" s="813"/>
      <c r="AL375" s="831"/>
      <c r="AM375" s="51">
        <f t="shared" si="435"/>
        <v>0</v>
      </c>
      <c r="AN375" s="257"/>
      <c r="AO375" s="257"/>
      <c r="AP375" s="257"/>
      <c r="AQ375" s="257"/>
      <c r="AR375" s="257"/>
      <c r="AS375" s="257"/>
      <c r="AT375" s="813"/>
      <c r="AU375" s="834"/>
      <c r="AV375" s="51">
        <f t="shared" si="418"/>
        <v>0</v>
      </c>
      <c r="AW375" s="257"/>
      <c r="AX375" s="257"/>
      <c r="AY375" s="257"/>
      <c r="AZ375" s="257"/>
      <c r="BA375" s="257"/>
      <c r="BB375" s="257"/>
      <c r="BC375" s="813"/>
      <c r="BD375" s="810"/>
      <c r="BE375" s="51">
        <f t="shared" si="436"/>
        <v>0</v>
      </c>
      <c r="BF375" s="257"/>
      <c r="BG375" s="257"/>
      <c r="BH375" s="257"/>
      <c r="BI375" s="257"/>
      <c r="BJ375" s="257"/>
      <c r="BK375" s="257"/>
      <c r="BL375" s="813"/>
      <c r="BM375" s="816"/>
      <c r="BN375" s="51">
        <f t="shared" si="423"/>
        <v>0</v>
      </c>
      <c r="BO375" s="257"/>
      <c r="BP375" s="257"/>
      <c r="BQ375" s="257"/>
      <c r="BR375" s="257"/>
      <c r="BS375" s="257"/>
      <c r="BT375" s="257"/>
      <c r="BU375" s="821"/>
      <c r="BV375" s="822"/>
      <c r="BW375" s="822"/>
      <c r="BX375" s="822"/>
      <c r="BY375" s="822"/>
      <c r="BZ375" s="822"/>
      <c r="CA375" s="822"/>
      <c r="CB375" s="822"/>
      <c r="CC375" s="823"/>
    </row>
    <row r="376" spans="1:81" s="58" customFormat="1" ht="40.200000000000003" customHeight="1" x14ac:dyDescent="0.3">
      <c r="A376" s="34"/>
      <c r="B376" s="886"/>
      <c r="C376" s="869"/>
      <c r="D376" s="872"/>
      <c r="E376" s="852"/>
      <c r="F376" s="852"/>
      <c r="G376" s="852"/>
      <c r="H376" s="852"/>
      <c r="I376" s="852"/>
      <c r="J376" s="813"/>
      <c r="K376" s="855"/>
      <c r="L376" s="858"/>
      <c r="M376" s="861"/>
      <c r="N376" s="837"/>
      <c r="O376" s="840"/>
      <c r="P376" s="864"/>
      <c r="Q376" s="867"/>
      <c r="R376" s="813"/>
      <c r="S376" s="39" t="s">
        <v>4905</v>
      </c>
      <c r="T376" s="236" t="s">
        <v>3822</v>
      </c>
      <c r="U376" s="236" t="s">
        <v>3827</v>
      </c>
      <c r="V376" s="236" t="s">
        <v>3831</v>
      </c>
      <c r="W376" s="39" t="s">
        <v>4906</v>
      </c>
      <c r="X376" s="31">
        <v>45170</v>
      </c>
      <c r="Y376" s="31">
        <v>45291</v>
      </c>
      <c r="Z376" s="31"/>
      <c r="AA376" s="31"/>
      <c r="AB376" s="813"/>
      <c r="AC376" s="828"/>
      <c r="AD376" s="51">
        <f t="shared" si="478"/>
        <v>0</v>
      </c>
      <c r="AE376" s="51">
        <f t="shared" si="478"/>
        <v>0</v>
      </c>
      <c r="AF376" s="51">
        <f t="shared" si="478"/>
        <v>0</v>
      </c>
      <c r="AG376" s="51">
        <f t="shared" si="478"/>
        <v>0</v>
      </c>
      <c r="AH376" s="51">
        <f t="shared" si="478"/>
        <v>0</v>
      </c>
      <c r="AI376" s="51">
        <f t="shared" si="478"/>
        <v>0</v>
      </c>
      <c r="AJ376" s="51">
        <f t="shared" si="478"/>
        <v>0</v>
      </c>
      <c r="AK376" s="813"/>
      <c r="AL376" s="831"/>
      <c r="AM376" s="51">
        <f t="shared" si="435"/>
        <v>0</v>
      </c>
      <c r="AN376" s="257"/>
      <c r="AO376" s="257"/>
      <c r="AP376" s="257"/>
      <c r="AQ376" s="257"/>
      <c r="AR376" s="257"/>
      <c r="AS376" s="257"/>
      <c r="AT376" s="813"/>
      <c r="AU376" s="834"/>
      <c r="AV376" s="51">
        <f t="shared" si="418"/>
        <v>0</v>
      </c>
      <c r="AW376" s="257"/>
      <c r="AX376" s="257"/>
      <c r="AY376" s="257"/>
      <c r="AZ376" s="257"/>
      <c r="BA376" s="257"/>
      <c r="BB376" s="257"/>
      <c r="BC376" s="813"/>
      <c r="BD376" s="810"/>
      <c r="BE376" s="51">
        <f t="shared" si="436"/>
        <v>0</v>
      </c>
      <c r="BF376" s="257"/>
      <c r="BG376" s="257"/>
      <c r="BH376" s="257"/>
      <c r="BI376" s="257"/>
      <c r="BJ376" s="257"/>
      <c r="BK376" s="257"/>
      <c r="BL376" s="813"/>
      <c r="BM376" s="816"/>
      <c r="BN376" s="51">
        <f t="shared" si="423"/>
        <v>0</v>
      </c>
      <c r="BO376" s="257"/>
      <c r="BP376" s="257"/>
      <c r="BQ376" s="257"/>
      <c r="BR376" s="257"/>
      <c r="BS376" s="257"/>
      <c r="BT376" s="257"/>
      <c r="BU376" s="821"/>
      <c r="BV376" s="822"/>
      <c r="BW376" s="822"/>
      <c r="BX376" s="822"/>
      <c r="BY376" s="822"/>
      <c r="BZ376" s="822"/>
      <c r="CA376" s="822"/>
      <c r="CB376" s="822"/>
      <c r="CC376" s="823"/>
    </row>
    <row r="377" spans="1:81" s="58" customFormat="1" ht="40.200000000000003" customHeight="1" thickBot="1" x14ac:dyDescent="0.35">
      <c r="A377" s="34"/>
      <c r="B377" s="886"/>
      <c r="C377" s="869"/>
      <c r="D377" s="873"/>
      <c r="E377" s="853"/>
      <c r="F377" s="853"/>
      <c r="G377" s="853"/>
      <c r="H377" s="853"/>
      <c r="I377" s="853"/>
      <c r="J377" s="814"/>
      <c r="K377" s="856"/>
      <c r="L377" s="859"/>
      <c r="M377" s="862"/>
      <c r="N377" s="838"/>
      <c r="O377" s="841"/>
      <c r="P377" s="865"/>
      <c r="Q377" s="874"/>
      <c r="R377" s="814"/>
      <c r="S377" s="448" t="s">
        <v>4907</v>
      </c>
      <c r="T377" s="262" t="s">
        <v>3822</v>
      </c>
      <c r="U377" s="262" t="s">
        <v>3827</v>
      </c>
      <c r="V377" s="262" t="s">
        <v>3831</v>
      </c>
      <c r="W377" s="448" t="s">
        <v>4908</v>
      </c>
      <c r="X377" s="260">
        <v>45200</v>
      </c>
      <c r="Y377" s="260">
        <v>45291</v>
      </c>
      <c r="Z377" s="260"/>
      <c r="AA377" s="260"/>
      <c r="AB377" s="814"/>
      <c r="AC377" s="829"/>
      <c r="AD377" s="46">
        <f t="shared" si="478"/>
        <v>0</v>
      </c>
      <c r="AE377" s="46">
        <f t="shared" si="478"/>
        <v>0</v>
      </c>
      <c r="AF377" s="46">
        <f t="shared" si="478"/>
        <v>0</v>
      </c>
      <c r="AG377" s="46">
        <f t="shared" si="478"/>
        <v>0</v>
      </c>
      <c r="AH377" s="46">
        <f t="shared" si="478"/>
        <v>0</v>
      </c>
      <c r="AI377" s="46">
        <f t="shared" si="478"/>
        <v>0</v>
      </c>
      <c r="AJ377" s="46">
        <f t="shared" si="478"/>
        <v>0</v>
      </c>
      <c r="AK377" s="814"/>
      <c r="AL377" s="832"/>
      <c r="AM377" s="46">
        <f t="shared" si="435"/>
        <v>0</v>
      </c>
      <c r="AN377" s="49"/>
      <c r="AO377" s="49"/>
      <c r="AP377" s="49"/>
      <c r="AQ377" s="49"/>
      <c r="AR377" s="49"/>
      <c r="AS377" s="49"/>
      <c r="AT377" s="814"/>
      <c r="AU377" s="835"/>
      <c r="AV377" s="46">
        <f t="shared" si="418"/>
        <v>0</v>
      </c>
      <c r="AW377" s="49"/>
      <c r="AX377" s="49"/>
      <c r="AY377" s="49"/>
      <c r="AZ377" s="49"/>
      <c r="BA377" s="49"/>
      <c r="BB377" s="49"/>
      <c r="BC377" s="814"/>
      <c r="BD377" s="811"/>
      <c r="BE377" s="46">
        <f t="shared" si="436"/>
        <v>0</v>
      </c>
      <c r="BF377" s="49"/>
      <c r="BG377" s="49"/>
      <c r="BH377" s="49"/>
      <c r="BI377" s="49"/>
      <c r="BJ377" s="49"/>
      <c r="BK377" s="49"/>
      <c r="BL377" s="814"/>
      <c r="BM377" s="817"/>
      <c r="BN377" s="46">
        <f t="shared" si="423"/>
        <v>0</v>
      </c>
      <c r="BO377" s="49"/>
      <c r="BP377" s="49"/>
      <c r="BQ377" s="49"/>
      <c r="BR377" s="49"/>
      <c r="BS377" s="49"/>
      <c r="BT377" s="49"/>
      <c r="BU377" s="824"/>
      <c r="BV377" s="825"/>
      <c r="BW377" s="825"/>
      <c r="BX377" s="825"/>
      <c r="BY377" s="825"/>
      <c r="BZ377" s="825"/>
      <c r="CA377" s="825"/>
      <c r="CB377" s="825"/>
      <c r="CC377" s="826"/>
    </row>
    <row r="378" spans="1:81" s="58" customFormat="1" ht="40.200000000000003" customHeight="1" thickTop="1" x14ac:dyDescent="0.3">
      <c r="A378" s="34"/>
      <c r="B378" s="886"/>
      <c r="C378" s="869"/>
      <c r="D378" s="871">
        <v>2201</v>
      </c>
      <c r="E378" s="851" t="s">
        <v>3922</v>
      </c>
      <c r="F378" s="851"/>
      <c r="G378" s="851"/>
      <c r="H378" s="851"/>
      <c r="I378" s="851"/>
      <c r="J378" s="812">
        <v>75</v>
      </c>
      <c r="K378" s="854" t="str">
        <f>+[2]Metas!K83</f>
        <v>Red eléctrica y de datos optimizada</v>
      </c>
      <c r="L378" s="857">
        <v>1</v>
      </c>
      <c r="M378" s="860">
        <v>1</v>
      </c>
      <c r="N378" s="836"/>
      <c r="O378" s="839"/>
      <c r="P378" s="863"/>
      <c r="Q378" s="866">
        <v>1</v>
      </c>
      <c r="R378" s="882">
        <f t="shared" ref="R378" si="479">+$J378</f>
        <v>75</v>
      </c>
      <c r="S378" s="517" t="s">
        <v>4909</v>
      </c>
      <c r="T378" s="518" t="s">
        <v>3822</v>
      </c>
      <c r="U378" s="519" t="s">
        <v>3827</v>
      </c>
      <c r="V378" s="520" t="s">
        <v>3831</v>
      </c>
      <c r="W378" s="521"/>
      <c r="X378" s="454"/>
      <c r="Y378" s="256"/>
      <c r="Z378" s="256"/>
      <c r="AA378" s="256"/>
      <c r="AB378" s="812">
        <f t="shared" ref="AB378:AB382" si="480">+$J378</f>
        <v>75</v>
      </c>
      <c r="AC378" s="827">
        <f t="shared" ref="AC378" si="481">+L378</f>
        <v>1</v>
      </c>
      <c r="AD378" s="44">
        <f t="shared" si="478"/>
        <v>500</v>
      </c>
      <c r="AE378" s="44">
        <f t="shared" si="478"/>
        <v>500</v>
      </c>
      <c r="AF378" s="44">
        <f t="shared" si="478"/>
        <v>0</v>
      </c>
      <c r="AG378" s="44">
        <f t="shared" si="478"/>
        <v>0</v>
      </c>
      <c r="AH378" s="44">
        <f t="shared" si="478"/>
        <v>0</v>
      </c>
      <c r="AI378" s="44">
        <f t="shared" si="478"/>
        <v>0</v>
      </c>
      <c r="AJ378" s="44">
        <f t="shared" si="478"/>
        <v>0</v>
      </c>
      <c r="AK378" s="812">
        <f t="shared" ref="AK378:AK382" si="482">+$J378</f>
        <v>75</v>
      </c>
      <c r="AL378" s="830">
        <f>+N378</f>
        <v>0</v>
      </c>
      <c r="AM378" s="44">
        <f t="shared" ref="AM378:AM385" si="483">SUM(AN378:AS378)</f>
        <v>0</v>
      </c>
      <c r="AN378" s="47"/>
      <c r="AO378" s="47"/>
      <c r="AP378" s="47"/>
      <c r="AQ378" s="47"/>
      <c r="AR378" s="47"/>
      <c r="AS378" s="47"/>
      <c r="AT378" s="812">
        <f t="shared" ref="AT378:AT382" si="484">+$J378</f>
        <v>75</v>
      </c>
      <c r="AU378" s="833">
        <f>+O378</f>
        <v>0</v>
      </c>
      <c r="AV378" s="44">
        <f t="shared" si="418"/>
        <v>0</v>
      </c>
      <c r="AW378" s="47"/>
      <c r="AX378" s="47"/>
      <c r="AY378" s="47"/>
      <c r="AZ378" s="47"/>
      <c r="BA378" s="47"/>
      <c r="BB378" s="47"/>
      <c r="BC378" s="812">
        <f t="shared" ref="BC378:BC382" si="485">+$J378</f>
        <v>75</v>
      </c>
      <c r="BD378" s="809">
        <f>+P378</f>
        <v>0</v>
      </c>
      <c r="BE378" s="44">
        <f t="shared" si="436"/>
        <v>0</v>
      </c>
      <c r="BF378" s="47"/>
      <c r="BG378" s="47"/>
      <c r="BH378" s="47"/>
      <c r="BI378" s="47"/>
      <c r="BJ378" s="47"/>
      <c r="BK378" s="47"/>
      <c r="BL378" s="812">
        <f t="shared" ref="BL378:BL382" si="486">+$J378</f>
        <v>75</v>
      </c>
      <c r="BM378" s="815">
        <f>+Q378</f>
        <v>1</v>
      </c>
      <c r="BN378" s="44">
        <f t="shared" si="423"/>
        <v>500</v>
      </c>
      <c r="BO378" s="432">
        <v>500</v>
      </c>
      <c r="BP378" s="47"/>
      <c r="BQ378" s="47"/>
      <c r="BR378" s="47"/>
      <c r="BS378" s="47"/>
      <c r="BT378" s="47"/>
      <c r="BU378" s="818"/>
      <c r="BV378" s="819"/>
      <c r="BW378" s="819"/>
      <c r="BX378" s="819"/>
      <c r="BY378" s="819"/>
      <c r="BZ378" s="819"/>
      <c r="CA378" s="819"/>
      <c r="CB378" s="819"/>
      <c r="CC378" s="820"/>
    </row>
    <row r="379" spans="1:81" s="58" customFormat="1" ht="40.200000000000003" customHeight="1" x14ac:dyDescent="0.3">
      <c r="A379" s="34"/>
      <c r="B379" s="886"/>
      <c r="C379" s="869"/>
      <c r="D379" s="872"/>
      <c r="E379" s="852"/>
      <c r="F379" s="852"/>
      <c r="G379" s="852"/>
      <c r="H379" s="852"/>
      <c r="I379" s="852"/>
      <c r="J379" s="813"/>
      <c r="K379" s="855"/>
      <c r="L379" s="858"/>
      <c r="M379" s="861"/>
      <c r="N379" s="837"/>
      <c r="O379" s="840"/>
      <c r="P379" s="864"/>
      <c r="Q379" s="867"/>
      <c r="R379" s="883"/>
      <c r="S379" s="522" t="s">
        <v>4910</v>
      </c>
      <c r="T379" s="523" t="s">
        <v>3822</v>
      </c>
      <c r="U379" s="524" t="s">
        <v>3827</v>
      </c>
      <c r="V379" s="525" t="s">
        <v>3831</v>
      </c>
      <c r="W379" s="526"/>
      <c r="X379" s="456"/>
      <c r="Y379" s="31"/>
      <c r="Z379" s="31"/>
      <c r="AA379" s="31"/>
      <c r="AB379" s="813"/>
      <c r="AC379" s="828"/>
      <c r="AD379" s="51">
        <f t="shared" si="478"/>
        <v>0</v>
      </c>
      <c r="AE379" s="51">
        <f t="shared" si="478"/>
        <v>0</v>
      </c>
      <c r="AF379" s="51">
        <f t="shared" si="478"/>
        <v>0</v>
      </c>
      <c r="AG379" s="51">
        <f t="shared" si="478"/>
        <v>0</v>
      </c>
      <c r="AH379" s="51">
        <f t="shared" si="478"/>
        <v>0</v>
      </c>
      <c r="AI379" s="51">
        <f t="shared" si="478"/>
        <v>0</v>
      </c>
      <c r="AJ379" s="51">
        <f t="shared" si="478"/>
        <v>0</v>
      </c>
      <c r="AK379" s="813"/>
      <c r="AL379" s="831"/>
      <c r="AM379" s="51">
        <f t="shared" si="483"/>
        <v>0</v>
      </c>
      <c r="AN379" s="257"/>
      <c r="AO379" s="257"/>
      <c r="AP379" s="257"/>
      <c r="AQ379" s="257"/>
      <c r="AR379" s="257"/>
      <c r="AS379" s="257"/>
      <c r="AT379" s="813"/>
      <c r="AU379" s="834"/>
      <c r="AV379" s="51">
        <f t="shared" si="418"/>
        <v>0</v>
      </c>
      <c r="AW379" s="257"/>
      <c r="AX379" s="257"/>
      <c r="AY379" s="257"/>
      <c r="AZ379" s="257"/>
      <c r="BA379" s="257"/>
      <c r="BB379" s="257"/>
      <c r="BC379" s="813"/>
      <c r="BD379" s="810"/>
      <c r="BE379" s="51">
        <f t="shared" si="436"/>
        <v>0</v>
      </c>
      <c r="BF379" s="257"/>
      <c r="BG379" s="257"/>
      <c r="BH379" s="257"/>
      <c r="BI379" s="257"/>
      <c r="BJ379" s="257"/>
      <c r="BK379" s="257"/>
      <c r="BL379" s="813"/>
      <c r="BM379" s="816"/>
      <c r="BN379" s="51">
        <f t="shared" si="423"/>
        <v>0</v>
      </c>
      <c r="BO379" s="257"/>
      <c r="BP379" s="257"/>
      <c r="BQ379" s="257"/>
      <c r="BR379" s="257"/>
      <c r="BS379" s="257"/>
      <c r="BT379" s="257"/>
      <c r="BU379" s="821"/>
      <c r="BV379" s="822"/>
      <c r="BW379" s="822"/>
      <c r="BX379" s="822"/>
      <c r="BY379" s="822"/>
      <c r="BZ379" s="822"/>
      <c r="CA379" s="822"/>
      <c r="CB379" s="822"/>
      <c r="CC379" s="823"/>
    </row>
    <row r="380" spans="1:81" s="58" customFormat="1" ht="40.200000000000003" customHeight="1" x14ac:dyDescent="0.3">
      <c r="A380" s="34"/>
      <c r="B380" s="886"/>
      <c r="C380" s="869"/>
      <c r="D380" s="872"/>
      <c r="E380" s="852"/>
      <c r="F380" s="852"/>
      <c r="G380" s="852"/>
      <c r="H380" s="852"/>
      <c r="I380" s="852"/>
      <c r="J380" s="813"/>
      <c r="K380" s="855"/>
      <c r="L380" s="858"/>
      <c r="M380" s="861"/>
      <c r="N380" s="837"/>
      <c r="O380" s="840"/>
      <c r="P380" s="864"/>
      <c r="Q380" s="867"/>
      <c r="R380" s="883"/>
      <c r="S380" s="527" t="s">
        <v>4911</v>
      </c>
      <c r="T380" s="525" t="s">
        <v>3822</v>
      </c>
      <c r="U380" s="525" t="s">
        <v>3827</v>
      </c>
      <c r="V380" s="528" t="s">
        <v>3831</v>
      </c>
      <c r="W380" s="529"/>
      <c r="X380" s="456"/>
      <c r="Y380" s="31"/>
      <c r="Z380" s="31"/>
      <c r="AA380" s="31"/>
      <c r="AB380" s="813"/>
      <c r="AC380" s="828"/>
      <c r="AD380" s="51">
        <f t="shared" si="478"/>
        <v>0</v>
      </c>
      <c r="AE380" s="51">
        <f t="shared" si="478"/>
        <v>0</v>
      </c>
      <c r="AF380" s="51">
        <f t="shared" si="478"/>
        <v>0</v>
      </c>
      <c r="AG380" s="51">
        <f t="shared" si="478"/>
        <v>0</v>
      </c>
      <c r="AH380" s="51">
        <f t="shared" si="478"/>
        <v>0</v>
      </c>
      <c r="AI380" s="51">
        <f t="shared" si="478"/>
        <v>0</v>
      </c>
      <c r="AJ380" s="51">
        <f t="shared" si="478"/>
        <v>0</v>
      </c>
      <c r="AK380" s="813"/>
      <c r="AL380" s="831"/>
      <c r="AM380" s="51">
        <f t="shared" si="483"/>
        <v>0</v>
      </c>
      <c r="AN380" s="257"/>
      <c r="AO380" s="257"/>
      <c r="AP380" s="257"/>
      <c r="AQ380" s="257"/>
      <c r="AR380" s="257"/>
      <c r="AS380" s="257"/>
      <c r="AT380" s="813"/>
      <c r="AU380" s="834"/>
      <c r="AV380" s="51">
        <f t="shared" si="418"/>
        <v>0</v>
      </c>
      <c r="AW380" s="257"/>
      <c r="AX380" s="257"/>
      <c r="AY380" s="257"/>
      <c r="AZ380" s="257"/>
      <c r="BA380" s="257"/>
      <c r="BB380" s="257"/>
      <c r="BC380" s="813"/>
      <c r="BD380" s="810"/>
      <c r="BE380" s="51">
        <f t="shared" si="436"/>
        <v>0</v>
      </c>
      <c r="BF380" s="257"/>
      <c r="BG380" s="257"/>
      <c r="BH380" s="257"/>
      <c r="BI380" s="257"/>
      <c r="BJ380" s="257"/>
      <c r="BK380" s="257"/>
      <c r="BL380" s="813"/>
      <c r="BM380" s="816"/>
      <c r="BN380" s="51">
        <f t="shared" si="423"/>
        <v>0</v>
      </c>
      <c r="BO380" s="257"/>
      <c r="BP380" s="257"/>
      <c r="BQ380" s="257"/>
      <c r="BR380" s="257"/>
      <c r="BS380" s="257"/>
      <c r="BT380" s="257"/>
      <c r="BU380" s="821"/>
      <c r="BV380" s="822"/>
      <c r="BW380" s="822"/>
      <c r="BX380" s="822"/>
      <c r="BY380" s="822"/>
      <c r="BZ380" s="822"/>
      <c r="CA380" s="822"/>
      <c r="CB380" s="822"/>
      <c r="CC380" s="823"/>
    </row>
    <row r="381" spans="1:81" s="58" customFormat="1" ht="40.200000000000003" customHeight="1" thickBot="1" x14ac:dyDescent="0.35">
      <c r="A381" s="34"/>
      <c r="B381" s="886"/>
      <c r="C381" s="869"/>
      <c r="D381" s="873"/>
      <c r="E381" s="853"/>
      <c r="F381" s="853"/>
      <c r="G381" s="853"/>
      <c r="H381" s="853"/>
      <c r="I381" s="853"/>
      <c r="J381" s="814"/>
      <c r="K381" s="856"/>
      <c r="L381" s="859"/>
      <c r="M381" s="862"/>
      <c r="N381" s="838"/>
      <c r="O381" s="841"/>
      <c r="P381" s="865"/>
      <c r="Q381" s="874"/>
      <c r="R381" s="884"/>
      <c r="S381" s="530"/>
      <c r="T381" s="520"/>
      <c r="U381" s="520"/>
      <c r="V381" s="531"/>
      <c r="W381" s="532"/>
      <c r="X381" s="260"/>
      <c r="Y381" s="260"/>
      <c r="Z381" s="260"/>
      <c r="AA381" s="260"/>
      <c r="AB381" s="814"/>
      <c r="AC381" s="829"/>
      <c r="AD381" s="46">
        <f t="shared" si="478"/>
        <v>0</v>
      </c>
      <c r="AE381" s="46">
        <f t="shared" si="478"/>
        <v>0</v>
      </c>
      <c r="AF381" s="46">
        <f t="shared" si="478"/>
        <v>0</v>
      </c>
      <c r="AG381" s="46">
        <f t="shared" si="478"/>
        <v>0</v>
      </c>
      <c r="AH381" s="46">
        <f t="shared" si="478"/>
        <v>0</v>
      </c>
      <c r="AI381" s="46">
        <f t="shared" si="478"/>
        <v>0</v>
      </c>
      <c r="AJ381" s="46">
        <f t="shared" si="478"/>
        <v>0</v>
      </c>
      <c r="AK381" s="814"/>
      <c r="AL381" s="832"/>
      <c r="AM381" s="46">
        <f t="shared" si="483"/>
        <v>0</v>
      </c>
      <c r="AN381" s="49"/>
      <c r="AO381" s="49"/>
      <c r="AP381" s="49"/>
      <c r="AQ381" s="49"/>
      <c r="AR381" s="49"/>
      <c r="AS381" s="49"/>
      <c r="AT381" s="814"/>
      <c r="AU381" s="835"/>
      <c r="AV381" s="46">
        <f t="shared" si="418"/>
        <v>0</v>
      </c>
      <c r="AW381" s="49"/>
      <c r="AX381" s="49"/>
      <c r="AY381" s="49"/>
      <c r="AZ381" s="49"/>
      <c r="BA381" s="49"/>
      <c r="BB381" s="49"/>
      <c r="BC381" s="814"/>
      <c r="BD381" s="811"/>
      <c r="BE381" s="46">
        <f t="shared" si="436"/>
        <v>0</v>
      </c>
      <c r="BF381" s="49"/>
      <c r="BG381" s="49"/>
      <c r="BH381" s="49"/>
      <c r="BI381" s="49"/>
      <c r="BJ381" s="49"/>
      <c r="BK381" s="49"/>
      <c r="BL381" s="814"/>
      <c r="BM381" s="817"/>
      <c r="BN381" s="46">
        <f t="shared" si="423"/>
        <v>0</v>
      </c>
      <c r="BO381" s="49"/>
      <c r="BP381" s="49"/>
      <c r="BQ381" s="49"/>
      <c r="BR381" s="49"/>
      <c r="BS381" s="49"/>
      <c r="BT381" s="49"/>
      <c r="BU381" s="824"/>
      <c r="BV381" s="825"/>
      <c r="BW381" s="825"/>
      <c r="BX381" s="825"/>
      <c r="BY381" s="825"/>
      <c r="BZ381" s="825"/>
      <c r="CA381" s="825"/>
      <c r="CB381" s="825"/>
      <c r="CC381" s="826"/>
    </row>
    <row r="382" spans="1:81" s="58" customFormat="1" ht="40.200000000000003" customHeight="1" thickTop="1" x14ac:dyDescent="0.3">
      <c r="A382" s="34"/>
      <c r="B382" s="886"/>
      <c r="C382" s="869"/>
      <c r="D382" s="871">
        <v>2201</v>
      </c>
      <c r="E382" s="851" t="s">
        <v>3922</v>
      </c>
      <c r="F382" s="851"/>
      <c r="G382" s="851"/>
      <c r="H382" s="851"/>
      <c r="I382" s="851"/>
      <c r="J382" s="812">
        <v>76</v>
      </c>
      <c r="K382" s="854" t="str">
        <f>+[2]Metas!K84</f>
        <v>Sistema de gestión de archivo de expedientes laborales digitalizado y adecuado</v>
      </c>
      <c r="L382" s="857">
        <v>1</v>
      </c>
      <c r="M382" s="860">
        <v>1</v>
      </c>
      <c r="N382" s="836"/>
      <c r="O382" s="839"/>
      <c r="P382" s="863"/>
      <c r="Q382" s="866">
        <v>1</v>
      </c>
      <c r="R382" s="879">
        <f t="shared" ref="R382" si="487">+$J382</f>
        <v>76</v>
      </c>
      <c r="S382" s="231" t="s">
        <v>4912</v>
      </c>
      <c r="T382" s="235" t="s">
        <v>3822</v>
      </c>
      <c r="U382" s="235" t="s">
        <v>3827</v>
      </c>
      <c r="V382" s="533" t="s">
        <v>3831</v>
      </c>
      <c r="W382" s="534"/>
      <c r="X382" s="256"/>
      <c r="Y382" s="256"/>
      <c r="Z382" s="256"/>
      <c r="AA382" s="256"/>
      <c r="AB382" s="812">
        <f t="shared" si="480"/>
        <v>76</v>
      </c>
      <c r="AC382" s="827">
        <f t="shared" ref="AC382" si="488">+L382</f>
        <v>1</v>
      </c>
      <c r="AD382" s="44">
        <f t="shared" si="478"/>
        <v>2000</v>
      </c>
      <c r="AE382" s="44">
        <f t="shared" si="478"/>
        <v>2000</v>
      </c>
      <c r="AF382" s="44">
        <f t="shared" si="478"/>
        <v>0</v>
      </c>
      <c r="AG382" s="44">
        <f t="shared" si="478"/>
        <v>0</v>
      </c>
      <c r="AH382" s="44">
        <f t="shared" si="478"/>
        <v>0</v>
      </c>
      <c r="AI382" s="44">
        <f t="shared" si="478"/>
        <v>0</v>
      </c>
      <c r="AJ382" s="44">
        <f t="shared" si="478"/>
        <v>0</v>
      </c>
      <c r="AK382" s="812">
        <f t="shared" si="482"/>
        <v>76</v>
      </c>
      <c r="AL382" s="830">
        <f>+N382</f>
        <v>0</v>
      </c>
      <c r="AM382" s="44">
        <f t="shared" si="483"/>
        <v>0</v>
      </c>
      <c r="AN382" s="47"/>
      <c r="AO382" s="47"/>
      <c r="AP382" s="47"/>
      <c r="AQ382" s="47"/>
      <c r="AR382" s="47"/>
      <c r="AS382" s="47"/>
      <c r="AT382" s="812">
        <f t="shared" si="484"/>
        <v>76</v>
      </c>
      <c r="AU382" s="833">
        <f>+O382</f>
        <v>0</v>
      </c>
      <c r="AV382" s="44">
        <f t="shared" si="418"/>
        <v>0</v>
      </c>
      <c r="AW382" s="47"/>
      <c r="AX382" s="47"/>
      <c r="AY382" s="47"/>
      <c r="AZ382" s="47"/>
      <c r="BA382" s="47"/>
      <c r="BB382" s="47"/>
      <c r="BC382" s="812">
        <f t="shared" si="485"/>
        <v>76</v>
      </c>
      <c r="BD382" s="809">
        <f>+P382</f>
        <v>0</v>
      </c>
      <c r="BE382" s="44">
        <f t="shared" si="436"/>
        <v>0</v>
      </c>
      <c r="BF382" s="47"/>
      <c r="BG382" s="47"/>
      <c r="BH382" s="47"/>
      <c r="BI382" s="47"/>
      <c r="BJ382" s="47"/>
      <c r="BK382" s="47"/>
      <c r="BL382" s="812">
        <f t="shared" si="486"/>
        <v>76</v>
      </c>
      <c r="BM382" s="815">
        <v>1</v>
      </c>
      <c r="BN382" s="44">
        <f t="shared" si="423"/>
        <v>2000</v>
      </c>
      <c r="BO382" s="47">
        <v>2000</v>
      </c>
      <c r="BP382" s="47"/>
      <c r="BQ382" s="47"/>
      <c r="BR382" s="47"/>
      <c r="BS382" s="47"/>
      <c r="BT382" s="47"/>
      <c r="BU382" s="818"/>
      <c r="BV382" s="819"/>
      <c r="BW382" s="819"/>
      <c r="BX382" s="819"/>
      <c r="BY382" s="819"/>
      <c r="BZ382" s="819"/>
      <c r="CA382" s="819"/>
      <c r="CB382" s="819"/>
      <c r="CC382" s="820"/>
    </row>
    <row r="383" spans="1:81" s="58" customFormat="1" ht="40.200000000000003" customHeight="1" x14ac:dyDescent="0.3">
      <c r="A383" s="34"/>
      <c r="B383" s="886"/>
      <c r="C383" s="869"/>
      <c r="D383" s="872"/>
      <c r="E383" s="852"/>
      <c r="F383" s="852"/>
      <c r="G383" s="852"/>
      <c r="H383" s="852"/>
      <c r="I383" s="852"/>
      <c r="J383" s="813"/>
      <c r="K383" s="855"/>
      <c r="L383" s="858"/>
      <c r="M383" s="861"/>
      <c r="N383" s="837"/>
      <c r="O383" s="840"/>
      <c r="P383" s="864"/>
      <c r="Q383" s="867"/>
      <c r="R383" s="880"/>
      <c r="S383" s="417" t="s">
        <v>4913</v>
      </c>
      <c r="T383" s="236" t="s">
        <v>3822</v>
      </c>
      <c r="U383" s="236" t="s">
        <v>3827</v>
      </c>
      <c r="V383" s="236" t="s">
        <v>3831</v>
      </c>
      <c r="W383" s="535"/>
      <c r="X383" s="31"/>
      <c r="Y383" s="31"/>
      <c r="Z383" s="31"/>
      <c r="AA383" s="31"/>
      <c r="AB383" s="813"/>
      <c r="AC383" s="828"/>
      <c r="AD383" s="51">
        <f t="shared" si="478"/>
        <v>0</v>
      </c>
      <c r="AE383" s="51">
        <f t="shared" si="478"/>
        <v>0</v>
      </c>
      <c r="AF383" s="51">
        <f t="shared" si="478"/>
        <v>0</v>
      </c>
      <c r="AG383" s="51">
        <f t="shared" si="478"/>
        <v>0</v>
      </c>
      <c r="AH383" s="51">
        <f t="shared" si="478"/>
        <v>0</v>
      </c>
      <c r="AI383" s="51">
        <f t="shared" si="478"/>
        <v>0</v>
      </c>
      <c r="AJ383" s="51">
        <f t="shared" si="478"/>
        <v>0</v>
      </c>
      <c r="AK383" s="813"/>
      <c r="AL383" s="831"/>
      <c r="AM383" s="51">
        <f t="shared" si="483"/>
        <v>0</v>
      </c>
      <c r="AN383" s="257"/>
      <c r="AO383" s="257"/>
      <c r="AP383" s="257"/>
      <c r="AQ383" s="257"/>
      <c r="AR383" s="257"/>
      <c r="AS383" s="257"/>
      <c r="AT383" s="813"/>
      <c r="AU383" s="834"/>
      <c r="AV383" s="51">
        <f t="shared" si="418"/>
        <v>0</v>
      </c>
      <c r="AW383" s="257"/>
      <c r="AX383" s="257"/>
      <c r="AY383" s="257"/>
      <c r="AZ383" s="257"/>
      <c r="BA383" s="257"/>
      <c r="BB383" s="257"/>
      <c r="BC383" s="813"/>
      <c r="BD383" s="810"/>
      <c r="BE383" s="51">
        <f t="shared" si="436"/>
        <v>0</v>
      </c>
      <c r="BF383" s="257"/>
      <c r="BG383" s="257"/>
      <c r="BH383" s="257"/>
      <c r="BI383" s="257"/>
      <c r="BJ383" s="257"/>
      <c r="BK383" s="257"/>
      <c r="BL383" s="813"/>
      <c r="BM383" s="816"/>
      <c r="BN383" s="51">
        <f t="shared" si="423"/>
        <v>0</v>
      </c>
      <c r="BO383" s="257"/>
      <c r="BP383" s="257"/>
      <c r="BQ383" s="257"/>
      <c r="BR383" s="257"/>
      <c r="BS383" s="257"/>
      <c r="BT383" s="257"/>
      <c r="BU383" s="821"/>
      <c r="BV383" s="822"/>
      <c r="BW383" s="822"/>
      <c r="BX383" s="822"/>
      <c r="BY383" s="822"/>
      <c r="BZ383" s="822"/>
      <c r="CA383" s="822"/>
      <c r="CB383" s="822"/>
      <c r="CC383" s="823"/>
    </row>
    <row r="384" spans="1:81" s="58" customFormat="1" ht="40.200000000000003" customHeight="1" x14ac:dyDescent="0.3">
      <c r="A384" s="34"/>
      <c r="B384" s="886"/>
      <c r="C384" s="869"/>
      <c r="D384" s="872"/>
      <c r="E384" s="852"/>
      <c r="F384" s="852"/>
      <c r="G384" s="852"/>
      <c r="H384" s="852"/>
      <c r="I384" s="852"/>
      <c r="J384" s="813"/>
      <c r="K384" s="855"/>
      <c r="L384" s="858"/>
      <c r="M384" s="861"/>
      <c r="N384" s="837"/>
      <c r="O384" s="840"/>
      <c r="P384" s="864"/>
      <c r="Q384" s="867"/>
      <c r="R384" s="880"/>
      <c r="S384" s="417" t="s">
        <v>4914</v>
      </c>
      <c r="T384" s="236" t="s">
        <v>3822</v>
      </c>
      <c r="U384" s="236" t="s">
        <v>3827</v>
      </c>
      <c r="V384" s="419" t="s">
        <v>3831</v>
      </c>
      <c r="W384" s="535"/>
      <c r="X384" s="31"/>
      <c r="Y384" s="31"/>
      <c r="Z384" s="31"/>
      <c r="AA384" s="31"/>
      <c r="AB384" s="813"/>
      <c r="AC384" s="828"/>
      <c r="AD384" s="51">
        <f t="shared" si="478"/>
        <v>0</v>
      </c>
      <c r="AE384" s="51">
        <f t="shared" si="478"/>
        <v>0</v>
      </c>
      <c r="AF384" s="51">
        <f t="shared" si="478"/>
        <v>0</v>
      </c>
      <c r="AG384" s="51">
        <f t="shared" si="478"/>
        <v>0</v>
      </c>
      <c r="AH384" s="51">
        <f t="shared" si="478"/>
        <v>0</v>
      </c>
      <c r="AI384" s="51">
        <f t="shared" si="478"/>
        <v>0</v>
      </c>
      <c r="AJ384" s="51">
        <f t="shared" si="478"/>
        <v>0</v>
      </c>
      <c r="AK384" s="813"/>
      <c r="AL384" s="831"/>
      <c r="AM384" s="51">
        <f t="shared" si="483"/>
        <v>0</v>
      </c>
      <c r="AN384" s="257"/>
      <c r="AO384" s="257"/>
      <c r="AP384" s="257"/>
      <c r="AQ384" s="257"/>
      <c r="AR384" s="257"/>
      <c r="AS384" s="257"/>
      <c r="AT384" s="813"/>
      <c r="AU384" s="834"/>
      <c r="AV384" s="51">
        <f t="shared" si="418"/>
        <v>0</v>
      </c>
      <c r="AW384" s="257"/>
      <c r="AX384" s="257"/>
      <c r="AY384" s="257"/>
      <c r="AZ384" s="257"/>
      <c r="BA384" s="257"/>
      <c r="BB384" s="257"/>
      <c r="BC384" s="813"/>
      <c r="BD384" s="810"/>
      <c r="BE384" s="51">
        <f t="shared" si="436"/>
        <v>0</v>
      </c>
      <c r="BF384" s="257"/>
      <c r="BG384" s="257"/>
      <c r="BH384" s="257"/>
      <c r="BI384" s="257"/>
      <c r="BJ384" s="257"/>
      <c r="BK384" s="257"/>
      <c r="BL384" s="813"/>
      <c r="BM384" s="816"/>
      <c r="BN384" s="51">
        <f t="shared" si="423"/>
        <v>0</v>
      </c>
      <c r="BO384" s="257"/>
      <c r="BP384" s="257"/>
      <c r="BQ384" s="257"/>
      <c r="BR384" s="257"/>
      <c r="BS384" s="257"/>
      <c r="BT384" s="257"/>
      <c r="BU384" s="821"/>
      <c r="BV384" s="822"/>
      <c r="BW384" s="822"/>
      <c r="BX384" s="822"/>
      <c r="BY384" s="822"/>
      <c r="BZ384" s="822"/>
      <c r="CA384" s="822"/>
      <c r="CB384" s="822"/>
      <c r="CC384" s="823"/>
    </row>
    <row r="385" spans="1:81" s="58" customFormat="1" ht="40.200000000000003" customHeight="1" thickBot="1" x14ac:dyDescent="0.35">
      <c r="A385" s="34"/>
      <c r="B385" s="886"/>
      <c r="C385" s="869"/>
      <c r="D385" s="873"/>
      <c r="E385" s="853"/>
      <c r="F385" s="853"/>
      <c r="G385" s="853"/>
      <c r="H385" s="853"/>
      <c r="I385" s="853"/>
      <c r="J385" s="814"/>
      <c r="K385" s="856"/>
      <c r="L385" s="859"/>
      <c r="M385" s="862"/>
      <c r="N385" s="838"/>
      <c r="O385" s="841"/>
      <c r="P385" s="865"/>
      <c r="Q385" s="874"/>
      <c r="R385" s="881"/>
      <c r="S385" s="232"/>
      <c r="T385" s="536"/>
      <c r="U385" s="536"/>
      <c r="V385" s="536"/>
      <c r="W385" s="232"/>
      <c r="X385" s="260"/>
      <c r="Y385" s="260"/>
      <c r="Z385" s="260"/>
      <c r="AA385" s="260"/>
      <c r="AB385" s="814"/>
      <c r="AC385" s="829"/>
      <c r="AD385" s="46">
        <f t="shared" si="478"/>
        <v>0</v>
      </c>
      <c r="AE385" s="46">
        <f t="shared" si="478"/>
        <v>0</v>
      </c>
      <c r="AF385" s="46">
        <f t="shared" si="478"/>
        <v>0</v>
      </c>
      <c r="AG385" s="46">
        <f t="shared" si="478"/>
        <v>0</v>
      </c>
      <c r="AH385" s="46">
        <f t="shared" si="478"/>
        <v>0</v>
      </c>
      <c r="AI385" s="46">
        <f t="shared" si="478"/>
        <v>0</v>
      </c>
      <c r="AJ385" s="46">
        <f t="shared" si="478"/>
        <v>0</v>
      </c>
      <c r="AK385" s="814"/>
      <c r="AL385" s="832"/>
      <c r="AM385" s="46">
        <f t="shared" si="483"/>
        <v>0</v>
      </c>
      <c r="AN385" s="49"/>
      <c r="AO385" s="49"/>
      <c r="AP385" s="49"/>
      <c r="AQ385" s="49"/>
      <c r="AR385" s="49"/>
      <c r="AS385" s="49"/>
      <c r="AT385" s="814"/>
      <c r="AU385" s="835"/>
      <c r="AV385" s="46">
        <f t="shared" si="418"/>
        <v>0</v>
      </c>
      <c r="AW385" s="49"/>
      <c r="AX385" s="49"/>
      <c r="AY385" s="49"/>
      <c r="AZ385" s="49"/>
      <c r="BA385" s="49"/>
      <c r="BB385" s="49"/>
      <c r="BC385" s="814"/>
      <c r="BD385" s="811"/>
      <c r="BE385" s="46">
        <f t="shared" si="436"/>
        <v>0</v>
      </c>
      <c r="BF385" s="49"/>
      <c r="BG385" s="49"/>
      <c r="BH385" s="49"/>
      <c r="BI385" s="49"/>
      <c r="BJ385" s="49"/>
      <c r="BK385" s="49"/>
      <c r="BL385" s="814"/>
      <c r="BM385" s="817"/>
      <c r="BN385" s="46">
        <f t="shared" si="423"/>
        <v>0</v>
      </c>
      <c r="BO385" s="49"/>
      <c r="BP385" s="49"/>
      <c r="BQ385" s="49"/>
      <c r="BR385" s="49"/>
      <c r="BS385" s="49"/>
      <c r="BT385" s="49"/>
      <c r="BU385" s="824"/>
      <c r="BV385" s="825"/>
      <c r="BW385" s="825"/>
      <c r="BX385" s="825"/>
      <c r="BY385" s="825"/>
      <c r="BZ385" s="825"/>
      <c r="CA385" s="825"/>
      <c r="CB385" s="825"/>
      <c r="CC385" s="826"/>
    </row>
    <row r="386" spans="1:81" s="58" customFormat="1" ht="40.200000000000003" customHeight="1" thickTop="1" x14ac:dyDescent="0.3">
      <c r="A386" s="34"/>
      <c r="B386" s="886"/>
      <c r="C386" s="869"/>
      <c r="D386" s="871">
        <v>2201</v>
      </c>
      <c r="E386" s="851" t="s">
        <v>3922</v>
      </c>
      <c r="F386" s="851"/>
      <c r="G386" s="851"/>
      <c r="H386" s="851" t="s">
        <v>4915</v>
      </c>
      <c r="I386" s="851">
        <v>2021004540159</v>
      </c>
      <c r="J386" s="812">
        <v>77</v>
      </c>
      <c r="K386" s="854" t="str">
        <f>+[2]Metas!K85</f>
        <v>Procesos certificados en calidad sostenidos con seguimiento de auditoría satisfactoria</v>
      </c>
      <c r="L386" s="857">
        <v>4</v>
      </c>
      <c r="M386" s="860">
        <f>SUM(N386:Q386)</f>
        <v>4</v>
      </c>
      <c r="N386" s="836"/>
      <c r="O386" s="839"/>
      <c r="P386" s="863"/>
      <c r="Q386" s="866">
        <v>4</v>
      </c>
      <c r="R386" s="812">
        <f t="shared" ref="R386" si="489">+$J386</f>
        <v>77</v>
      </c>
      <c r="S386" s="878" t="s">
        <v>4916</v>
      </c>
      <c r="T386" s="235" t="s">
        <v>3822</v>
      </c>
      <c r="U386" s="235" t="s">
        <v>3827</v>
      </c>
      <c r="V386" s="235" t="s">
        <v>3831</v>
      </c>
      <c r="W386" s="231" t="s">
        <v>4917</v>
      </c>
      <c r="X386" s="256">
        <v>44958</v>
      </c>
      <c r="Y386" s="256">
        <v>44985</v>
      </c>
      <c r="Z386" s="256"/>
      <c r="AA386" s="256"/>
      <c r="AB386" s="812">
        <f t="shared" ref="AB386" si="490">+$J386</f>
        <v>77</v>
      </c>
      <c r="AC386" s="827">
        <f t="shared" ref="AC386" si="491">+L386</f>
        <v>4</v>
      </c>
      <c r="AD386" s="44">
        <f t="shared" si="478"/>
        <v>10</v>
      </c>
      <c r="AE386" s="44">
        <f t="shared" si="478"/>
        <v>10</v>
      </c>
      <c r="AF386" s="44">
        <f t="shared" si="478"/>
        <v>0</v>
      </c>
      <c r="AG386" s="44">
        <f t="shared" si="478"/>
        <v>0</v>
      </c>
      <c r="AH386" s="44">
        <f t="shared" si="478"/>
        <v>0</v>
      </c>
      <c r="AI386" s="44">
        <f t="shared" si="478"/>
        <v>0</v>
      </c>
      <c r="AJ386" s="44">
        <f t="shared" si="478"/>
        <v>0</v>
      </c>
      <c r="AK386" s="812">
        <f t="shared" ref="AK386" si="492">+$J386</f>
        <v>77</v>
      </c>
      <c r="AL386" s="830">
        <f>+N386</f>
        <v>0</v>
      </c>
      <c r="AM386" s="44">
        <f t="shared" ref="AM386:AM424" si="493">SUM(AN386:AS386)</f>
        <v>0</v>
      </c>
      <c r="AN386" s="47"/>
      <c r="AO386" s="47"/>
      <c r="AP386" s="47"/>
      <c r="AQ386" s="47"/>
      <c r="AR386" s="47"/>
      <c r="AS386" s="47"/>
      <c r="AT386" s="812">
        <f t="shared" ref="AT386" si="494">+$J386</f>
        <v>77</v>
      </c>
      <c r="AU386" s="833">
        <f>+O386</f>
        <v>0</v>
      </c>
      <c r="AV386" s="44">
        <f t="shared" si="418"/>
        <v>0</v>
      </c>
      <c r="AW386" s="47"/>
      <c r="AX386" s="47"/>
      <c r="AY386" s="47"/>
      <c r="AZ386" s="47"/>
      <c r="BA386" s="47"/>
      <c r="BB386" s="47"/>
      <c r="BC386" s="812">
        <f t="shared" ref="BC386" si="495">+$J386</f>
        <v>77</v>
      </c>
      <c r="BD386" s="809">
        <f>+P386</f>
        <v>0</v>
      </c>
      <c r="BE386" s="44">
        <f t="shared" si="436"/>
        <v>0</v>
      </c>
      <c r="BF386" s="47"/>
      <c r="BG386" s="47"/>
      <c r="BH386" s="47"/>
      <c r="BI386" s="47"/>
      <c r="BJ386" s="47"/>
      <c r="BK386" s="47"/>
      <c r="BL386" s="812">
        <f t="shared" ref="BL386" si="496">+$J386</f>
        <v>77</v>
      </c>
      <c r="BM386" s="815">
        <f>+Q386</f>
        <v>4</v>
      </c>
      <c r="BN386" s="44">
        <f t="shared" si="423"/>
        <v>10</v>
      </c>
      <c r="BO386" s="47">
        <v>10</v>
      </c>
      <c r="BP386" s="47"/>
      <c r="BQ386" s="47"/>
      <c r="BR386" s="47"/>
      <c r="BS386" s="47"/>
      <c r="BT386" s="47"/>
      <c r="BU386" s="818"/>
      <c r="BV386" s="819"/>
      <c r="BW386" s="819"/>
      <c r="BX386" s="819"/>
      <c r="BY386" s="819"/>
      <c r="BZ386" s="819"/>
      <c r="CA386" s="819"/>
      <c r="CB386" s="819"/>
      <c r="CC386" s="820"/>
    </row>
    <row r="387" spans="1:81" s="58" customFormat="1" ht="40.200000000000003" customHeight="1" x14ac:dyDescent="0.3">
      <c r="A387" s="34"/>
      <c r="B387" s="886"/>
      <c r="C387" s="869"/>
      <c r="D387" s="872"/>
      <c r="E387" s="852"/>
      <c r="F387" s="852"/>
      <c r="G387" s="852"/>
      <c r="H387" s="852"/>
      <c r="I387" s="852"/>
      <c r="J387" s="813"/>
      <c r="K387" s="855"/>
      <c r="L387" s="858"/>
      <c r="M387" s="861"/>
      <c r="N387" s="837"/>
      <c r="O387" s="840"/>
      <c r="P387" s="864"/>
      <c r="Q387" s="867"/>
      <c r="R387" s="813"/>
      <c r="S387" s="876"/>
      <c r="T387" s="393" t="s">
        <v>3822</v>
      </c>
      <c r="U387" s="393" t="s">
        <v>3827</v>
      </c>
      <c r="V387" s="393" t="s">
        <v>3831</v>
      </c>
      <c r="W387" s="261" t="s">
        <v>4918</v>
      </c>
      <c r="X387" s="259">
        <v>44986</v>
      </c>
      <c r="Y387" s="259">
        <v>45016</v>
      </c>
      <c r="Z387" s="259"/>
      <c r="AA387" s="259"/>
      <c r="AB387" s="813"/>
      <c r="AC387" s="828"/>
      <c r="AD387" s="427"/>
      <c r="AE387" s="427"/>
      <c r="AF387" s="427"/>
      <c r="AG387" s="427"/>
      <c r="AH387" s="427"/>
      <c r="AI387" s="427"/>
      <c r="AJ387" s="427"/>
      <c r="AK387" s="813"/>
      <c r="AL387" s="831"/>
      <c r="AM387" s="427"/>
      <c r="AN387" s="428"/>
      <c r="AO387" s="428"/>
      <c r="AP387" s="428"/>
      <c r="AQ387" s="428"/>
      <c r="AR387" s="428"/>
      <c r="AS387" s="428"/>
      <c r="AT387" s="813"/>
      <c r="AU387" s="834"/>
      <c r="AV387" s="427"/>
      <c r="AW387" s="428"/>
      <c r="AX387" s="428"/>
      <c r="AY387" s="428"/>
      <c r="AZ387" s="428"/>
      <c r="BA387" s="428"/>
      <c r="BB387" s="428"/>
      <c r="BC387" s="813"/>
      <c r="BD387" s="810"/>
      <c r="BE387" s="427"/>
      <c r="BF387" s="428"/>
      <c r="BG387" s="428"/>
      <c r="BH387" s="428"/>
      <c r="BI387" s="428"/>
      <c r="BJ387" s="428"/>
      <c r="BK387" s="428"/>
      <c r="BL387" s="813"/>
      <c r="BM387" s="816"/>
      <c r="BN387" s="427"/>
      <c r="BO387" s="428"/>
      <c r="BP387" s="428"/>
      <c r="BQ387" s="428"/>
      <c r="BR387" s="428"/>
      <c r="BS387" s="428"/>
      <c r="BT387" s="428"/>
      <c r="BU387" s="429"/>
      <c r="BV387" s="430"/>
      <c r="BW387" s="430"/>
      <c r="BX387" s="430"/>
      <c r="BY387" s="430"/>
      <c r="BZ387" s="430"/>
      <c r="CA387" s="430"/>
      <c r="CB387" s="430"/>
      <c r="CC387" s="431"/>
    </row>
    <row r="388" spans="1:81" s="58" customFormat="1" ht="40.200000000000003" customHeight="1" x14ac:dyDescent="0.3">
      <c r="A388" s="34"/>
      <c r="B388" s="886"/>
      <c r="C388" s="869"/>
      <c r="D388" s="872"/>
      <c r="E388" s="852"/>
      <c r="F388" s="852"/>
      <c r="G388" s="852"/>
      <c r="H388" s="852"/>
      <c r="I388" s="852"/>
      <c r="J388" s="813"/>
      <c r="K388" s="855"/>
      <c r="L388" s="858"/>
      <c r="M388" s="861"/>
      <c r="N388" s="837"/>
      <c r="O388" s="840"/>
      <c r="P388" s="864"/>
      <c r="Q388" s="867"/>
      <c r="R388" s="813"/>
      <c r="S388" s="877"/>
      <c r="T388" s="393" t="s">
        <v>3822</v>
      </c>
      <c r="U388" s="393" t="s">
        <v>3827</v>
      </c>
      <c r="V388" s="393" t="s">
        <v>3831</v>
      </c>
      <c r="W388" s="261" t="s">
        <v>4919</v>
      </c>
      <c r="X388" s="259">
        <v>44929</v>
      </c>
      <c r="Y388" s="259">
        <v>45290</v>
      </c>
      <c r="Z388" s="259"/>
      <c r="AA388" s="259"/>
      <c r="AB388" s="813"/>
      <c r="AC388" s="828"/>
      <c r="AD388" s="427"/>
      <c r="AE388" s="427"/>
      <c r="AF388" s="427"/>
      <c r="AG388" s="427"/>
      <c r="AH388" s="427"/>
      <c r="AI388" s="427"/>
      <c r="AJ388" s="427"/>
      <c r="AK388" s="813"/>
      <c r="AL388" s="831"/>
      <c r="AM388" s="427"/>
      <c r="AN388" s="428"/>
      <c r="AO388" s="428"/>
      <c r="AP388" s="428"/>
      <c r="AQ388" s="428"/>
      <c r="AR388" s="428"/>
      <c r="AS388" s="428"/>
      <c r="AT388" s="813"/>
      <c r="AU388" s="834"/>
      <c r="AV388" s="427"/>
      <c r="AW388" s="428"/>
      <c r="AX388" s="428"/>
      <c r="AY388" s="428"/>
      <c r="AZ388" s="428"/>
      <c r="BA388" s="428"/>
      <c r="BB388" s="428"/>
      <c r="BC388" s="813"/>
      <c r="BD388" s="810"/>
      <c r="BE388" s="427"/>
      <c r="BF388" s="428"/>
      <c r="BG388" s="428"/>
      <c r="BH388" s="428"/>
      <c r="BI388" s="428"/>
      <c r="BJ388" s="428"/>
      <c r="BK388" s="428"/>
      <c r="BL388" s="813"/>
      <c r="BM388" s="816"/>
      <c r="BN388" s="427"/>
      <c r="BO388" s="428"/>
      <c r="BP388" s="428"/>
      <c r="BQ388" s="428"/>
      <c r="BR388" s="428"/>
      <c r="BS388" s="428"/>
      <c r="BT388" s="428"/>
      <c r="BU388" s="429"/>
      <c r="BV388" s="430"/>
      <c r="BW388" s="430"/>
      <c r="BX388" s="430"/>
      <c r="BY388" s="430"/>
      <c r="BZ388" s="430"/>
      <c r="CA388" s="430"/>
      <c r="CB388" s="430"/>
      <c r="CC388" s="431"/>
    </row>
    <row r="389" spans="1:81" s="58" customFormat="1" ht="40.200000000000003" customHeight="1" x14ac:dyDescent="0.3">
      <c r="A389" s="34"/>
      <c r="B389" s="886"/>
      <c r="C389" s="869"/>
      <c r="D389" s="872"/>
      <c r="E389" s="852"/>
      <c r="F389" s="852"/>
      <c r="G389" s="852"/>
      <c r="H389" s="852"/>
      <c r="I389" s="852"/>
      <c r="J389" s="813"/>
      <c r="K389" s="855"/>
      <c r="L389" s="858"/>
      <c r="M389" s="861"/>
      <c r="N389" s="837"/>
      <c r="O389" s="840"/>
      <c r="P389" s="864"/>
      <c r="Q389" s="867"/>
      <c r="R389" s="813"/>
      <c r="S389" s="875" t="s">
        <v>4920</v>
      </c>
      <c r="T389" s="393" t="s">
        <v>3822</v>
      </c>
      <c r="U389" s="393" t="s">
        <v>3827</v>
      </c>
      <c r="V389" s="393" t="s">
        <v>3831</v>
      </c>
      <c r="W389" s="261" t="s">
        <v>4921</v>
      </c>
      <c r="X389" s="259">
        <v>44972</v>
      </c>
      <c r="Y389" s="259">
        <v>45107</v>
      </c>
      <c r="Z389" s="259"/>
      <c r="AA389" s="259"/>
      <c r="AB389" s="813"/>
      <c r="AC389" s="828"/>
      <c r="AD389" s="427"/>
      <c r="AE389" s="427"/>
      <c r="AF389" s="427"/>
      <c r="AG389" s="427"/>
      <c r="AH389" s="427"/>
      <c r="AI389" s="427"/>
      <c r="AJ389" s="427"/>
      <c r="AK389" s="813"/>
      <c r="AL389" s="831"/>
      <c r="AM389" s="427"/>
      <c r="AN389" s="428"/>
      <c r="AO389" s="428"/>
      <c r="AP389" s="428"/>
      <c r="AQ389" s="428"/>
      <c r="AR389" s="428"/>
      <c r="AS389" s="428"/>
      <c r="AT389" s="813"/>
      <c r="AU389" s="834"/>
      <c r="AV389" s="427"/>
      <c r="AW389" s="428"/>
      <c r="AX389" s="428"/>
      <c r="AY389" s="428"/>
      <c r="AZ389" s="428"/>
      <c r="BA389" s="428"/>
      <c r="BB389" s="428"/>
      <c r="BC389" s="813"/>
      <c r="BD389" s="810"/>
      <c r="BE389" s="427"/>
      <c r="BF389" s="428"/>
      <c r="BG389" s="428"/>
      <c r="BH389" s="428"/>
      <c r="BI389" s="428"/>
      <c r="BJ389" s="428"/>
      <c r="BK389" s="428"/>
      <c r="BL389" s="813"/>
      <c r="BM389" s="816"/>
      <c r="BN389" s="427"/>
      <c r="BO389" s="428"/>
      <c r="BP389" s="428"/>
      <c r="BQ389" s="428"/>
      <c r="BR389" s="428"/>
      <c r="BS389" s="428"/>
      <c r="BT389" s="428"/>
      <c r="BU389" s="429"/>
      <c r="BV389" s="430"/>
      <c r="BW389" s="430"/>
      <c r="BX389" s="430"/>
      <c r="BY389" s="430"/>
      <c r="BZ389" s="430"/>
      <c r="CA389" s="430"/>
      <c r="CB389" s="430"/>
      <c r="CC389" s="431"/>
    </row>
    <row r="390" spans="1:81" s="58" customFormat="1" ht="40.200000000000003" customHeight="1" x14ac:dyDescent="0.3">
      <c r="A390" s="34"/>
      <c r="B390" s="886"/>
      <c r="C390" s="869"/>
      <c r="D390" s="872"/>
      <c r="E390" s="852"/>
      <c r="F390" s="852"/>
      <c r="G390" s="852"/>
      <c r="H390" s="852"/>
      <c r="I390" s="852"/>
      <c r="J390" s="813"/>
      <c r="K390" s="855"/>
      <c r="L390" s="858"/>
      <c r="M390" s="861"/>
      <c r="N390" s="837"/>
      <c r="O390" s="840"/>
      <c r="P390" s="864"/>
      <c r="Q390" s="867"/>
      <c r="R390" s="813"/>
      <c r="S390" s="876"/>
      <c r="T390" s="393" t="s">
        <v>3822</v>
      </c>
      <c r="U390" s="393" t="s">
        <v>3827</v>
      </c>
      <c r="V390" s="393" t="s">
        <v>3831</v>
      </c>
      <c r="W390" s="261" t="s">
        <v>4922</v>
      </c>
      <c r="X390" s="259">
        <v>44958</v>
      </c>
      <c r="Y390" s="259">
        <v>45290</v>
      </c>
      <c r="Z390" s="259"/>
      <c r="AA390" s="259"/>
      <c r="AB390" s="813"/>
      <c r="AC390" s="828"/>
      <c r="AD390" s="427"/>
      <c r="AE390" s="427"/>
      <c r="AF390" s="427"/>
      <c r="AG390" s="427"/>
      <c r="AH390" s="427"/>
      <c r="AI390" s="427"/>
      <c r="AJ390" s="427"/>
      <c r="AK390" s="813"/>
      <c r="AL390" s="831"/>
      <c r="AM390" s="427"/>
      <c r="AN390" s="428"/>
      <c r="AO390" s="428"/>
      <c r="AP390" s="428"/>
      <c r="AQ390" s="428"/>
      <c r="AR390" s="428"/>
      <c r="AS390" s="428"/>
      <c r="AT390" s="813"/>
      <c r="AU390" s="834"/>
      <c r="AV390" s="427"/>
      <c r="AW390" s="428"/>
      <c r="AX390" s="428"/>
      <c r="AY390" s="428"/>
      <c r="AZ390" s="428"/>
      <c r="BA390" s="428"/>
      <c r="BB390" s="428"/>
      <c r="BC390" s="813"/>
      <c r="BD390" s="810"/>
      <c r="BE390" s="427"/>
      <c r="BF390" s="428"/>
      <c r="BG390" s="428"/>
      <c r="BH390" s="428"/>
      <c r="BI390" s="428"/>
      <c r="BJ390" s="428"/>
      <c r="BK390" s="428"/>
      <c r="BL390" s="813"/>
      <c r="BM390" s="816"/>
      <c r="BN390" s="427"/>
      <c r="BO390" s="428"/>
      <c r="BP390" s="428"/>
      <c r="BQ390" s="428"/>
      <c r="BR390" s="428"/>
      <c r="BS390" s="428"/>
      <c r="BT390" s="428"/>
      <c r="BU390" s="429"/>
      <c r="BV390" s="430"/>
      <c r="BW390" s="430"/>
      <c r="BX390" s="430"/>
      <c r="BY390" s="430"/>
      <c r="BZ390" s="430"/>
      <c r="CA390" s="430"/>
      <c r="CB390" s="430"/>
      <c r="CC390" s="431"/>
    </row>
    <row r="391" spans="1:81" s="58" customFormat="1" ht="40.200000000000003" customHeight="1" x14ac:dyDescent="0.3">
      <c r="A391" s="34"/>
      <c r="B391" s="886"/>
      <c r="C391" s="869"/>
      <c r="D391" s="872"/>
      <c r="E391" s="852"/>
      <c r="F391" s="852"/>
      <c r="G391" s="852"/>
      <c r="H391" s="852"/>
      <c r="I391" s="852"/>
      <c r="J391" s="813"/>
      <c r="K391" s="855"/>
      <c r="L391" s="858"/>
      <c r="M391" s="861"/>
      <c r="N391" s="837"/>
      <c r="O391" s="840"/>
      <c r="P391" s="864"/>
      <c r="Q391" s="867"/>
      <c r="R391" s="813"/>
      <c r="S391" s="877"/>
      <c r="T391" s="393" t="s">
        <v>3822</v>
      </c>
      <c r="U391" s="393" t="s">
        <v>3827</v>
      </c>
      <c r="V391" s="393" t="s">
        <v>3831</v>
      </c>
      <c r="W391" s="261" t="s">
        <v>4923</v>
      </c>
      <c r="X391" s="259">
        <v>44930</v>
      </c>
      <c r="Y391" s="259">
        <v>45288</v>
      </c>
      <c r="Z391" s="259"/>
      <c r="AA391" s="259"/>
      <c r="AB391" s="813"/>
      <c r="AC391" s="828"/>
      <c r="AD391" s="427"/>
      <c r="AE391" s="427"/>
      <c r="AF391" s="427"/>
      <c r="AG391" s="427"/>
      <c r="AH391" s="427"/>
      <c r="AI391" s="427"/>
      <c r="AJ391" s="427"/>
      <c r="AK391" s="813"/>
      <c r="AL391" s="831"/>
      <c r="AM391" s="427"/>
      <c r="AN391" s="428"/>
      <c r="AO391" s="428"/>
      <c r="AP391" s="428"/>
      <c r="AQ391" s="428"/>
      <c r="AR391" s="428"/>
      <c r="AS391" s="428"/>
      <c r="AT391" s="813"/>
      <c r="AU391" s="834"/>
      <c r="AV391" s="427"/>
      <c r="AW391" s="428"/>
      <c r="AX391" s="428"/>
      <c r="AY391" s="428"/>
      <c r="AZ391" s="428"/>
      <c r="BA391" s="428"/>
      <c r="BB391" s="428"/>
      <c r="BC391" s="813"/>
      <c r="BD391" s="810"/>
      <c r="BE391" s="427"/>
      <c r="BF391" s="428"/>
      <c r="BG391" s="428"/>
      <c r="BH391" s="428"/>
      <c r="BI391" s="428"/>
      <c r="BJ391" s="428"/>
      <c r="BK391" s="428"/>
      <c r="BL391" s="813"/>
      <c r="BM391" s="816"/>
      <c r="BN391" s="427"/>
      <c r="BO391" s="428"/>
      <c r="BP391" s="428"/>
      <c r="BQ391" s="428"/>
      <c r="BR391" s="428"/>
      <c r="BS391" s="428"/>
      <c r="BT391" s="428"/>
      <c r="BU391" s="429"/>
      <c r="BV391" s="430"/>
      <c r="BW391" s="430"/>
      <c r="BX391" s="430"/>
      <c r="BY391" s="430"/>
      <c r="BZ391" s="430"/>
      <c r="CA391" s="430"/>
      <c r="CB391" s="430"/>
      <c r="CC391" s="431"/>
    </row>
    <row r="392" spans="1:81" s="58" customFormat="1" ht="40.200000000000003" customHeight="1" x14ac:dyDescent="0.3">
      <c r="A392" s="34"/>
      <c r="B392" s="886"/>
      <c r="C392" s="869"/>
      <c r="D392" s="872"/>
      <c r="E392" s="852"/>
      <c r="F392" s="852"/>
      <c r="G392" s="852"/>
      <c r="H392" s="852"/>
      <c r="I392" s="852"/>
      <c r="J392" s="813"/>
      <c r="K392" s="855"/>
      <c r="L392" s="858"/>
      <c r="M392" s="861"/>
      <c r="N392" s="837"/>
      <c r="O392" s="840"/>
      <c r="P392" s="864"/>
      <c r="Q392" s="867"/>
      <c r="R392" s="813"/>
      <c r="S392" s="261" t="s">
        <v>4924</v>
      </c>
      <c r="T392" s="393" t="s">
        <v>3822</v>
      </c>
      <c r="U392" s="393" t="s">
        <v>3827</v>
      </c>
      <c r="V392" s="393" t="s">
        <v>3831</v>
      </c>
      <c r="W392" s="261" t="s">
        <v>4925</v>
      </c>
      <c r="X392" s="259">
        <v>44958</v>
      </c>
      <c r="Y392" s="259">
        <v>45290</v>
      </c>
      <c r="Z392" s="259"/>
      <c r="AA392" s="259"/>
      <c r="AB392" s="813"/>
      <c r="AC392" s="828"/>
      <c r="AD392" s="427"/>
      <c r="AE392" s="427"/>
      <c r="AF392" s="427"/>
      <c r="AG392" s="427"/>
      <c r="AH392" s="427"/>
      <c r="AI392" s="427"/>
      <c r="AJ392" s="427"/>
      <c r="AK392" s="813"/>
      <c r="AL392" s="831"/>
      <c r="AM392" s="427"/>
      <c r="AN392" s="428"/>
      <c r="AO392" s="428"/>
      <c r="AP392" s="428"/>
      <c r="AQ392" s="428"/>
      <c r="AR392" s="428"/>
      <c r="AS392" s="428"/>
      <c r="AT392" s="813"/>
      <c r="AU392" s="834"/>
      <c r="AV392" s="427"/>
      <c r="AW392" s="428"/>
      <c r="AX392" s="428"/>
      <c r="AY392" s="428"/>
      <c r="AZ392" s="428"/>
      <c r="BA392" s="428"/>
      <c r="BB392" s="428"/>
      <c r="BC392" s="813"/>
      <c r="BD392" s="810"/>
      <c r="BE392" s="427"/>
      <c r="BF392" s="428"/>
      <c r="BG392" s="428"/>
      <c r="BH392" s="428"/>
      <c r="BI392" s="428"/>
      <c r="BJ392" s="428"/>
      <c r="BK392" s="428"/>
      <c r="BL392" s="813"/>
      <c r="BM392" s="816"/>
      <c r="BN392" s="427"/>
      <c r="BO392" s="428"/>
      <c r="BP392" s="428"/>
      <c r="BQ392" s="428"/>
      <c r="BR392" s="428"/>
      <c r="BS392" s="428"/>
      <c r="BT392" s="428"/>
      <c r="BU392" s="429"/>
      <c r="BV392" s="430"/>
      <c r="BW392" s="430"/>
      <c r="BX392" s="430"/>
      <c r="BY392" s="430"/>
      <c r="BZ392" s="430"/>
      <c r="CA392" s="430"/>
      <c r="CB392" s="430"/>
      <c r="CC392" s="431"/>
    </row>
    <row r="393" spans="1:81" s="58" customFormat="1" ht="40.200000000000003" customHeight="1" x14ac:dyDescent="0.3">
      <c r="A393" s="34"/>
      <c r="B393" s="886"/>
      <c r="C393" s="869"/>
      <c r="D393" s="872"/>
      <c r="E393" s="852"/>
      <c r="F393" s="852"/>
      <c r="G393" s="852"/>
      <c r="H393" s="852"/>
      <c r="I393" s="852"/>
      <c r="J393" s="813"/>
      <c r="K393" s="855"/>
      <c r="L393" s="858"/>
      <c r="M393" s="861"/>
      <c r="N393" s="837"/>
      <c r="O393" s="840"/>
      <c r="P393" s="864"/>
      <c r="Q393" s="867"/>
      <c r="R393" s="813"/>
      <c r="S393" s="39" t="s">
        <v>4926</v>
      </c>
      <c r="T393" s="236" t="s">
        <v>3822</v>
      </c>
      <c r="U393" s="236" t="s">
        <v>3827</v>
      </c>
      <c r="V393" s="236" t="s">
        <v>3831</v>
      </c>
      <c r="W393" s="39" t="s">
        <v>4927</v>
      </c>
      <c r="X393" s="31">
        <v>44953</v>
      </c>
      <c r="Y393" s="31">
        <v>45290</v>
      </c>
      <c r="Z393" s="31"/>
      <c r="AA393" s="31"/>
      <c r="AB393" s="813"/>
      <c r="AC393" s="828"/>
      <c r="AD393" s="51">
        <f t="shared" ref="AD393:AJ406" si="497">+AM393+AV393+BE393+BN393</f>
        <v>0</v>
      </c>
      <c r="AE393" s="51">
        <f t="shared" si="497"/>
        <v>0</v>
      </c>
      <c r="AF393" s="51">
        <f t="shared" si="497"/>
        <v>0</v>
      </c>
      <c r="AG393" s="51">
        <f t="shared" si="497"/>
        <v>0</v>
      </c>
      <c r="AH393" s="51">
        <f t="shared" si="497"/>
        <v>0</v>
      </c>
      <c r="AI393" s="51">
        <f t="shared" si="497"/>
        <v>0</v>
      </c>
      <c r="AJ393" s="51">
        <f t="shared" si="497"/>
        <v>0</v>
      </c>
      <c r="AK393" s="813"/>
      <c r="AL393" s="831"/>
      <c r="AM393" s="51">
        <f t="shared" si="493"/>
        <v>0</v>
      </c>
      <c r="AN393" s="257"/>
      <c r="AO393" s="257"/>
      <c r="AP393" s="257"/>
      <c r="AQ393" s="257"/>
      <c r="AR393" s="257"/>
      <c r="AS393" s="257"/>
      <c r="AT393" s="813"/>
      <c r="AU393" s="834"/>
      <c r="AV393" s="51">
        <f t="shared" ref="AV393:AV424" si="498">SUM(AW393:BB393)</f>
        <v>0</v>
      </c>
      <c r="AW393" s="257"/>
      <c r="AX393" s="257"/>
      <c r="AY393" s="257"/>
      <c r="AZ393" s="257"/>
      <c r="BA393" s="257"/>
      <c r="BB393" s="257"/>
      <c r="BC393" s="813"/>
      <c r="BD393" s="810"/>
      <c r="BE393" s="51">
        <f t="shared" si="436"/>
        <v>0</v>
      </c>
      <c r="BF393" s="257"/>
      <c r="BG393" s="257"/>
      <c r="BH393" s="257"/>
      <c r="BI393" s="257"/>
      <c r="BJ393" s="257"/>
      <c r="BK393" s="257"/>
      <c r="BL393" s="813"/>
      <c r="BM393" s="816"/>
      <c r="BN393" s="51">
        <f t="shared" ref="BN393:BN424" si="499">SUM(BO393:BT393)</f>
        <v>0</v>
      </c>
      <c r="BO393" s="257"/>
      <c r="BP393" s="257"/>
      <c r="BQ393" s="257"/>
      <c r="BR393" s="257"/>
      <c r="BS393" s="257"/>
      <c r="BT393" s="257"/>
      <c r="BU393" s="821"/>
      <c r="BV393" s="822"/>
      <c r="BW393" s="822"/>
      <c r="BX393" s="822"/>
      <c r="BY393" s="822"/>
      <c r="BZ393" s="822"/>
      <c r="CA393" s="822"/>
      <c r="CB393" s="822"/>
      <c r="CC393" s="823"/>
    </row>
    <row r="394" spans="1:81" s="58" customFormat="1" ht="40.200000000000003" customHeight="1" x14ac:dyDescent="0.3">
      <c r="A394" s="34"/>
      <c r="B394" s="886"/>
      <c r="C394" s="869"/>
      <c r="D394" s="872"/>
      <c r="E394" s="852"/>
      <c r="F394" s="852"/>
      <c r="G394" s="852"/>
      <c r="H394" s="852"/>
      <c r="I394" s="852"/>
      <c r="J394" s="813"/>
      <c r="K394" s="855"/>
      <c r="L394" s="858"/>
      <c r="M394" s="861"/>
      <c r="N394" s="837"/>
      <c r="O394" s="840"/>
      <c r="P394" s="864"/>
      <c r="Q394" s="867"/>
      <c r="R394" s="813"/>
      <c r="S394" s="39" t="s">
        <v>4928</v>
      </c>
      <c r="T394" s="236" t="s">
        <v>3822</v>
      </c>
      <c r="U394" s="236" t="s">
        <v>3827</v>
      </c>
      <c r="V394" s="236" t="s">
        <v>3831</v>
      </c>
      <c r="W394" s="39" t="s">
        <v>4929</v>
      </c>
      <c r="X394" s="31">
        <v>44941</v>
      </c>
      <c r="Y394" s="31">
        <v>44985</v>
      </c>
      <c r="Z394" s="31"/>
      <c r="AA394" s="31"/>
      <c r="AB394" s="813"/>
      <c r="AC394" s="828"/>
      <c r="AD394" s="51">
        <f t="shared" si="497"/>
        <v>0</v>
      </c>
      <c r="AE394" s="51">
        <f t="shared" si="497"/>
        <v>0</v>
      </c>
      <c r="AF394" s="51">
        <f t="shared" si="497"/>
        <v>0</v>
      </c>
      <c r="AG394" s="51">
        <f t="shared" si="497"/>
        <v>0</v>
      </c>
      <c r="AH394" s="51">
        <f t="shared" si="497"/>
        <v>0</v>
      </c>
      <c r="AI394" s="51">
        <f t="shared" si="497"/>
        <v>0</v>
      </c>
      <c r="AJ394" s="51">
        <f t="shared" si="497"/>
        <v>0</v>
      </c>
      <c r="AK394" s="813"/>
      <c r="AL394" s="831"/>
      <c r="AM394" s="51">
        <f t="shared" si="493"/>
        <v>0</v>
      </c>
      <c r="AN394" s="257"/>
      <c r="AO394" s="257"/>
      <c r="AP394" s="257"/>
      <c r="AQ394" s="257"/>
      <c r="AR394" s="257"/>
      <c r="AS394" s="257"/>
      <c r="AT394" s="813"/>
      <c r="AU394" s="834"/>
      <c r="AV394" s="51">
        <f t="shared" si="498"/>
        <v>0</v>
      </c>
      <c r="AW394" s="257"/>
      <c r="AX394" s="257"/>
      <c r="AY394" s="257"/>
      <c r="AZ394" s="257"/>
      <c r="BA394" s="257"/>
      <c r="BB394" s="257"/>
      <c r="BC394" s="813"/>
      <c r="BD394" s="810"/>
      <c r="BE394" s="51">
        <f t="shared" ref="BE394:BE424" si="500">SUM(BF394:BK394)</f>
        <v>0</v>
      </c>
      <c r="BF394" s="257"/>
      <c r="BG394" s="257"/>
      <c r="BH394" s="257"/>
      <c r="BI394" s="257"/>
      <c r="BJ394" s="257"/>
      <c r="BK394" s="257"/>
      <c r="BL394" s="813"/>
      <c r="BM394" s="816"/>
      <c r="BN394" s="51">
        <f t="shared" si="499"/>
        <v>0</v>
      </c>
      <c r="BO394" s="257"/>
      <c r="BP394" s="257"/>
      <c r="BQ394" s="257"/>
      <c r="BR394" s="257"/>
      <c r="BS394" s="257"/>
      <c r="BT394" s="257"/>
      <c r="BU394" s="821"/>
      <c r="BV394" s="822"/>
      <c r="BW394" s="822"/>
      <c r="BX394" s="822"/>
      <c r="BY394" s="822"/>
      <c r="BZ394" s="822"/>
      <c r="CA394" s="822"/>
      <c r="CB394" s="822"/>
      <c r="CC394" s="823"/>
    </row>
    <row r="395" spans="1:81" s="58" customFormat="1" ht="40.200000000000003" customHeight="1" thickBot="1" x14ac:dyDescent="0.35">
      <c r="A395" s="34"/>
      <c r="B395" s="886"/>
      <c r="C395" s="870"/>
      <c r="D395" s="873"/>
      <c r="E395" s="853"/>
      <c r="F395" s="853"/>
      <c r="G395" s="853"/>
      <c r="H395" s="853"/>
      <c r="I395" s="853"/>
      <c r="J395" s="814"/>
      <c r="K395" s="856"/>
      <c r="L395" s="859"/>
      <c r="M395" s="862"/>
      <c r="N395" s="838"/>
      <c r="O395" s="841"/>
      <c r="P395" s="865"/>
      <c r="Q395" s="874"/>
      <c r="R395" s="814"/>
      <c r="S395" s="232" t="s">
        <v>4930</v>
      </c>
      <c r="T395" s="237" t="s">
        <v>3822</v>
      </c>
      <c r="U395" s="237" t="s">
        <v>3827</v>
      </c>
      <c r="V395" s="237" t="s">
        <v>3831</v>
      </c>
      <c r="W395" s="232" t="s">
        <v>4931</v>
      </c>
      <c r="X395" s="260">
        <v>44929</v>
      </c>
      <c r="Y395" s="260">
        <v>45290</v>
      </c>
      <c r="Z395" s="260"/>
      <c r="AA395" s="260"/>
      <c r="AB395" s="814"/>
      <c r="AC395" s="829"/>
      <c r="AD395" s="46">
        <f t="shared" si="497"/>
        <v>0</v>
      </c>
      <c r="AE395" s="46">
        <f t="shared" si="497"/>
        <v>0</v>
      </c>
      <c r="AF395" s="46">
        <f t="shared" si="497"/>
        <v>0</v>
      </c>
      <c r="AG395" s="46">
        <f t="shared" si="497"/>
        <v>0</v>
      </c>
      <c r="AH395" s="46">
        <f t="shared" si="497"/>
        <v>0</v>
      </c>
      <c r="AI395" s="46">
        <f t="shared" si="497"/>
        <v>0</v>
      </c>
      <c r="AJ395" s="46">
        <f t="shared" si="497"/>
        <v>0</v>
      </c>
      <c r="AK395" s="814"/>
      <c r="AL395" s="832"/>
      <c r="AM395" s="46">
        <f t="shared" si="493"/>
        <v>0</v>
      </c>
      <c r="AN395" s="49"/>
      <c r="AO395" s="49"/>
      <c r="AP395" s="49"/>
      <c r="AQ395" s="49"/>
      <c r="AR395" s="49"/>
      <c r="AS395" s="49"/>
      <c r="AT395" s="814"/>
      <c r="AU395" s="835"/>
      <c r="AV395" s="46">
        <f t="shared" si="498"/>
        <v>0</v>
      </c>
      <c r="AW395" s="49"/>
      <c r="AX395" s="49"/>
      <c r="AY395" s="49"/>
      <c r="AZ395" s="49"/>
      <c r="BA395" s="49"/>
      <c r="BB395" s="49"/>
      <c r="BC395" s="814"/>
      <c r="BD395" s="811"/>
      <c r="BE395" s="46">
        <f t="shared" si="500"/>
        <v>0</v>
      </c>
      <c r="BF395" s="49"/>
      <c r="BG395" s="49"/>
      <c r="BH395" s="49"/>
      <c r="BI395" s="49"/>
      <c r="BJ395" s="49"/>
      <c r="BK395" s="49"/>
      <c r="BL395" s="814"/>
      <c r="BM395" s="817"/>
      <c r="BN395" s="46">
        <f t="shared" si="499"/>
        <v>0</v>
      </c>
      <c r="BO395" s="49"/>
      <c r="BP395" s="49"/>
      <c r="BQ395" s="49"/>
      <c r="BR395" s="49"/>
      <c r="BS395" s="49"/>
      <c r="BT395" s="49"/>
      <c r="BU395" s="824"/>
      <c r="BV395" s="825"/>
      <c r="BW395" s="825"/>
      <c r="BX395" s="825"/>
      <c r="BY395" s="825"/>
      <c r="BZ395" s="825"/>
      <c r="CA395" s="825"/>
      <c r="CB395" s="825"/>
      <c r="CC395" s="826"/>
    </row>
    <row r="396" spans="1:81" s="58" customFormat="1" ht="40.200000000000003" customHeight="1" thickTop="1" x14ac:dyDescent="0.3">
      <c r="A396" s="34"/>
      <c r="B396" s="886"/>
      <c r="C396" s="868" t="s">
        <v>134</v>
      </c>
      <c r="D396" s="871">
        <v>2201</v>
      </c>
      <c r="E396" s="851" t="s">
        <v>3922</v>
      </c>
      <c r="F396" s="851">
        <v>22010071</v>
      </c>
      <c r="G396" s="851" t="s">
        <v>4403</v>
      </c>
      <c r="H396" s="851" t="s">
        <v>4781</v>
      </c>
      <c r="I396" s="851">
        <v>2022004540031</v>
      </c>
      <c r="J396" s="812">
        <v>78</v>
      </c>
      <c r="K396" s="854" t="str">
        <f>+[2]Metas!K86</f>
        <v>% de establecimientos educativos oficiales con procesos de acompañamiento en gestión y control normativo</v>
      </c>
      <c r="L396" s="857">
        <v>100</v>
      </c>
      <c r="M396" s="860">
        <f>SUM(N396:Q396)</f>
        <v>100</v>
      </c>
      <c r="N396" s="836"/>
      <c r="O396" s="839"/>
      <c r="P396" s="863"/>
      <c r="Q396" s="866">
        <v>100</v>
      </c>
      <c r="R396" s="812">
        <f t="shared" ref="R396" si="501">+$J396</f>
        <v>78</v>
      </c>
      <c r="S396" s="231" t="s">
        <v>4436</v>
      </c>
      <c r="T396" s="235" t="s">
        <v>3822</v>
      </c>
      <c r="U396" s="235" t="s">
        <v>3827</v>
      </c>
      <c r="V396" s="235" t="s">
        <v>3831</v>
      </c>
      <c r="W396" s="231" t="s">
        <v>4437</v>
      </c>
      <c r="X396" s="256">
        <v>44941</v>
      </c>
      <c r="Y396" s="256">
        <v>45015</v>
      </c>
      <c r="Z396" s="256"/>
      <c r="AA396" s="256"/>
      <c r="AB396" s="812">
        <f t="shared" ref="AB396:AB421" si="502">+$J396</f>
        <v>78</v>
      </c>
      <c r="AC396" s="827">
        <f t="shared" ref="AC396" si="503">+L396</f>
        <v>100</v>
      </c>
      <c r="AD396" s="44">
        <f t="shared" si="497"/>
        <v>30</v>
      </c>
      <c r="AE396" s="44">
        <f t="shared" si="497"/>
        <v>0</v>
      </c>
      <c r="AF396" s="44">
        <f t="shared" si="497"/>
        <v>30</v>
      </c>
      <c r="AG396" s="44">
        <f t="shared" si="497"/>
        <v>0</v>
      </c>
      <c r="AH396" s="44">
        <f t="shared" si="497"/>
        <v>0</v>
      </c>
      <c r="AI396" s="44">
        <f t="shared" si="497"/>
        <v>0</v>
      </c>
      <c r="AJ396" s="44">
        <f t="shared" si="497"/>
        <v>0</v>
      </c>
      <c r="AK396" s="812">
        <f t="shared" ref="AK396:AK421" si="504">+$J396</f>
        <v>78</v>
      </c>
      <c r="AL396" s="830">
        <f>+N396</f>
        <v>0</v>
      </c>
      <c r="AM396" s="44">
        <f t="shared" si="493"/>
        <v>0</v>
      </c>
      <c r="AN396" s="47"/>
      <c r="AO396" s="47"/>
      <c r="AP396" s="47"/>
      <c r="AQ396" s="47"/>
      <c r="AR396" s="47"/>
      <c r="AS396" s="47"/>
      <c r="AT396" s="812">
        <f t="shared" ref="AT396:AT421" si="505">+$J396</f>
        <v>78</v>
      </c>
      <c r="AU396" s="833">
        <f>+O396</f>
        <v>0</v>
      </c>
      <c r="AV396" s="44">
        <f t="shared" si="498"/>
        <v>0</v>
      </c>
      <c r="AW396" s="47"/>
      <c r="AX396" s="47"/>
      <c r="AY396" s="47"/>
      <c r="AZ396" s="47"/>
      <c r="BA396" s="47"/>
      <c r="BB396" s="47"/>
      <c r="BC396" s="812">
        <f t="shared" ref="BC396:BC421" si="506">+$J396</f>
        <v>78</v>
      </c>
      <c r="BD396" s="809">
        <f>+P396</f>
        <v>0</v>
      </c>
      <c r="BE396" s="44">
        <f t="shared" si="500"/>
        <v>0</v>
      </c>
      <c r="BF396" s="47"/>
      <c r="BG396" s="47"/>
      <c r="BH396" s="47"/>
      <c r="BI396" s="47"/>
      <c r="BJ396" s="47"/>
      <c r="BK396" s="47"/>
      <c r="BL396" s="812">
        <v>30</v>
      </c>
      <c r="BM396" s="815">
        <f>+Q396</f>
        <v>100</v>
      </c>
      <c r="BN396" s="44">
        <f t="shared" si="499"/>
        <v>30</v>
      </c>
      <c r="BO396" s="47"/>
      <c r="BP396" s="47">
        <v>30</v>
      </c>
      <c r="BQ396" s="47"/>
      <c r="BR396" s="47"/>
      <c r="BS396" s="47"/>
      <c r="BT396" s="47"/>
      <c r="BU396" s="818"/>
      <c r="BV396" s="819"/>
      <c r="BW396" s="819"/>
      <c r="BX396" s="819"/>
      <c r="BY396" s="819"/>
      <c r="BZ396" s="819"/>
      <c r="CA396" s="819"/>
      <c r="CB396" s="819"/>
      <c r="CC396" s="820"/>
    </row>
    <row r="397" spans="1:81" s="58" customFormat="1" ht="40.200000000000003" customHeight="1" x14ac:dyDescent="0.3">
      <c r="A397" s="34"/>
      <c r="B397" s="886"/>
      <c r="C397" s="869"/>
      <c r="D397" s="872"/>
      <c r="E397" s="852"/>
      <c r="F397" s="852"/>
      <c r="G397" s="852"/>
      <c r="H397" s="852"/>
      <c r="I397" s="852"/>
      <c r="J397" s="813"/>
      <c r="K397" s="855"/>
      <c r="L397" s="858"/>
      <c r="M397" s="861"/>
      <c r="N397" s="837"/>
      <c r="O397" s="840"/>
      <c r="P397" s="864"/>
      <c r="Q397" s="867"/>
      <c r="R397" s="813"/>
      <c r="S397" s="261" t="s">
        <v>4438</v>
      </c>
      <c r="T397" s="393" t="s">
        <v>3822</v>
      </c>
      <c r="U397" s="393" t="s">
        <v>3827</v>
      </c>
      <c r="V397" s="393" t="s">
        <v>3831</v>
      </c>
      <c r="W397" s="261" t="s">
        <v>4439</v>
      </c>
      <c r="X397" s="259">
        <v>44941</v>
      </c>
      <c r="Y397" s="259">
        <v>45290</v>
      </c>
      <c r="Z397" s="259"/>
      <c r="AA397" s="259"/>
      <c r="AB397" s="813"/>
      <c r="AC397" s="828"/>
      <c r="AD397" s="427"/>
      <c r="AE397" s="427"/>
      <c r="AF397" s="427"/>
      <c r="AG397" s="427"/>
      <c r="AH397" s="427"/>
      <c r="AI397" s="427"/>
      <c r="AJ397" s="427"/>
      <c r="AK397" s="813"/>
      <c r="AL397" s="831"/>
      <c r="AM397" s="427"/>
      <c r="AN397" s="428"/>
      <c r="AO397" s="428"/>
      <c r="AP397" s="428"/>
      <c r="AQ397" s="428"/>
      <c r="AR397" s="428"/>
      <c r="AS397" s="428"/>
      <c r="AT397" s="813"/>
      <c r="AU397" s="834"/>
      <c r="AV397" s="427"/>
      <c r="AW397" s="428"/>
      <c r="AX397" s="428"/>
      <c r="AY397" s="428"/>
      <c r="AZ397" s="428"/>
      <c r="BA397" s="428"/>
      <c r="BB397" s="428"/>
      <c r="BC397" s="813"/>
      <c r="BD397" s="810"/>
      <c r="BE397" s="427"/>
      <c r="BF397" s="428"/>
      <c r="BG397" s="428"/>
      <c r="BH397" s="428"/>
      <c r="BI397" s="428"/>
      <c r="BJ397" s="428"/>
      <c r="BK397" s="428"/>
      <c r="BL397" s="813"/>
      <c r="BM397" s="816"/>
      <c r="BN397" s="427"/>
      <c r="BO397" s="428"/>
      <c r="BP397" s="428"/>
      <c r="BQ397" s="428"/>
      <c r="BR397" s="428"/>
      <c r="BS397" s="428"/>
      <c r="BT397" s="428"/>
      <c r="BU397" s="429"/>
      <c r="BV397" s="430"/>
      <c r="BW397" s="430"/>
      <c r="BX397" s="430"/>
      <c r="BY397" s="430"/>
      <c r="BZ397" s="430"/>
      <c r="CA397" s="430"/>
      <c r="CB397" s="430"/>
      <c r="CC397" s="431"/>
    </row>
    <row r="398" spans="1:81" s="58" customFormat="1" ht="40.200000000000003" customHeight="1" x14ac:dyDescent="0.3">
      <c r="A398" s="34"/>
      <c r="B398" s="886"/>
      <c r="C398" s="869"/>
      <c r="D398" s="872"/>
      <c r="E398" s="852"/>
      <c r="F398" s="852"/>
      <c r="G398" s="852"/>
      <c r="H398" s="852"/>
      <c r="I398" s="852"/>
      <c r="J398" s="813"/>
      <c r="K398" s="855"/>
      <c r="L398" s="858"/>
      <c r="M398" s="861"/>
      <c r="N398" s="837"/>
      <c r="O398" s="840"/>
      <c r="P398" s="864"/>
      <c r="Q398" s="867"/>
      <c r="R398" s="813"/>
      <c r="S398" s="261" t="s">
        <v>4440</v>
      </c>
      <c r="T398" s="393" t="s">
        <v>3822</v>
      </c>
      <c r="U398" s="393" t="s">
        <v>3827</v>
      </c>
      <c r="V398" s="393" t="s">
        <v>3831</v>
      </c>
      <c r="W398" s="261" t="s">
        <v>4441</v>
      </c>
      <c r="X398" s="259">
        <v>45156</v>
      </c>
      <c r="Y398" s="259">
        <v>45290</v>
      </c>
      <c r="Z398" s="259"/>
      <c r="AA398" s="259"/>
      <c r="AB398" s="813"/>
      <c r="AC398" s="828"/>
      <c r="AD398" s="427"/>
      <c r="AE398" s="427"/>
      <c r="AF398" s="427"/>
      <c r="AG398" s="427"/>
      <c r="AH398" s="427"/>
      <c r="AI398" s="427"/>
      <c r="AJ398" s="427"/>
      <c r="AK398" s="813"/>
      <c r="AL398" s="831"/>
      <c r="AM398" s="427"/>
      <c r="AN398" s="428"/>
      <c r="AO398" s="428"/>
      <c r="AP398" s="428"/>
      <c r="AQ398" s="428"/>
      <c r="AR398" s="428"/>
      <c r="AS398" s="428"/>
      <c r="AT398" s="813"/>
      <c r="AU398" s="834"/>
      <c r="AV398" s="427"/>
      <c r="AW398" s="428"/>
      <c r="AX398" s="428"/>
      <c r="AY398" s="428"/>
      <c r="AZ398" s="428"/>
      <c r="BA398" s="428"/>
      <c r="BB398" s="428"/>
      <c r="BC398" s="813"/>
      <c r="BD398" s="810"/>
      <c r="BE398" s="427"/>
      <c r="BF398" s="428"/>
      <c r="BG398" s="428"/>
      <c r="BH398" s="428"/>
      <c r="BI398" s="428"/>
      <c r="BJ398" s="428"/>
      <c r="BK398" s="428"/>
      <c r="BL398" s="813"/>
      <c r="BM398" s="816"/>
      <c r="BN398" s="427"/>
      <c r="BO398" s="428"/>
      <c r="BP398" s="428"/>
      <c r="BQ398" s="428"/>
      <c r="BR398" s="428"/>
      <c r="BS398" s="428"/>
      <c r="BT398" s="428"/>
      <c r="BU398" s="429"/>
      <c r="BV398" s="430"/>
      <c r="BW398" s="430"/>
      <c r="BX398" s="430"/>
      <c r="BY398" s="430"/>
      <c r="BZ398" s="430"/>
      <c r="CA398" s="430"/>
      <c r="CB398" s="430"/>
      <c r="CC398" s="431"/>
    </row>
    <row r="399" spans="1:81" s="58" customFormat="1" ht="40.200000000000003" customHeight="1" x14ac:dyDescent="0.3">
      <c r="A399" s="34"/>
      <c r="B399" s="886"/>
      <c r="C399" s="869"/>
      <c r="D399" s="872"/>
      <c r="E399" s="852"/>
      <c r="F399" s="852"/>
      <c r="G399" s="852"/>
      <c r="H399" s="852"/>
      <c r="I399" s="852"/>
      <c r="J399" s="813"/>
      <c r="K399" s="855"/>
      <c r="L399" s="858"/>
      <c r="M399" s="861"/>
      <c r="N399" s="837"/>
      <c r="O399" s="840"/>
      <c r="P399" s="864"/>
      <c r="Q399" s="867"/>
      <c r="R399" s="813"/>
      <c r="S399" s="39" t="s">
        <v>4442</v>
      </c>
      <c r="T399" s="236" t="s">
        <v>3822</v>
      </c>
      <c r="U399" s="236" t="s">
        <v>3827</v>
      </c>
      <c r="V399" s="236" t="s">
        <v>3831</v>
      </c>
      <c r="W399" s="39" t="s">
        <v>4443</v>
      </c>
      <c r="X399" s="31">
        <v>45156</v>
      </c>
      <c r="Y399" s="31">
        <v>45290</v>
      </c>
      <c r="Z399" s="31"/>
      <c r="AA399" s="31"/>
      <c r="AB399" s="813"/>
      <c r="AC399" s="828"/>
      <c r="AD399" s="51">
        <f t="shared" si="497"/>
        <v>0</v>
      </c>
      <c r="AE399" s="51">
        <f t="shared" si="497"/>
        <v>0</v>
      </c>
      <c r="AF399" s="51">
        <f t="shared" si="497"/>
        <v>0</v>
      </c>
      <c r="AG399" s="51">
        <f t="shared" si="497"/>
        <v>0</v>
      </c>
      <c r="AH399" s="51">
        <f t="shared" si="497"/>
        <v>0</v>
      </c>
      <c r="AI399" s="51">
        <f t="shared" si="497"/>
        <v>0</v>
      </c>
      <c r="AJ399" s="51">
        <f t="shared" si="497"/>
        <v>0</v>
      </c>
      <c r="AK399" s="813"/>
      <c r="AL399" s="831"/>
      <c r="AM399" s="51">
        <f t="shared" si="493"/>
        <v>0</v>
      </c>
      <c r="AN399" s="257"/>
      <c r="AO399" s="257"/>
      <c r="AP399" s="257"/>
      <c r="AQ399" s="257"/>
      <c r="AR399" s="257"/>
      <c r="AS399" s="257"/>
      <c r="AT399" s="813"/>
      <c r="AU399" s="834"/>
      <c r="AV399" s="51">
        <f t="shared" si="498"/>
        <v>0</v>
      </c>
      <c r="AW399" s="257"/>
      <c r="AX399" s="257"/>
      <c r="AY399" s="257"/>
      <c r="AZ399" s="257"/>
      <c r="BA399" s="257"/>
      <c r="BB399" s="257"/>
      <c r="BC399" s="813"/>
      <c r="BD399" s="810"/>
      <c r="BE399" s="51">
        <f t="shared" si="500"/>
        <v>0</v>
      </c>
      <c r="BF399" s="257"/>
      <c r="BG399" s="257"/>
      <c r="BH399" s="257"/>
      <c r="BI399" s="257"/>
      <c r="BJ399" s="257"/>
      <c r="BK399" s="257"/>
      <c r="BL399" s="813"/>
      <c r="BM399" s="816"/>
      <c r="BN399" s="51">
        <f t="shared" si="499"/>
        <v>0</v>
      </c>
      <c r="BO399" s="257"/>
      <c r="BP399" s="257"/>
      <c r="BQ399" s="257"/>
      <c r="BR399" s="257"/>
      <c r="BS399" s="257"/>
      <c r="BT399" s="257"/>
      <c r="BU399" s="821"/>
      <c r="BV399" s="822"/>
      <c r="BW399" s="822"/>
      <c r="BX399" s="822"/>
      <c r="BY399" s="822"/>
      <c r="BZ399" s="822"/>
      <c r="CA399" s="822"/>
      <c r="CB399" s="822"/>
      <c r="CC399" s="823"/>
    </row>
    <row r="400" spans="1:81" s="58" customFormat="1" ht="40.200000000000003" customHeight="1" x14ac:dyDescent="0.3">
      <c r="A400" s="34"/>
      <c r="B400" s="886"/>
      <c r="C400" s="869"/>
      <c r="D400" s="872"/>
      <c r="E400" s="852"/>
      <c r="F400" s="852"/>
      <c r="G400" s="852"/>
      <c r="H400" s="852"/>
      <c r="I400" s="852"/>
      <c r="J400" s="813"/>
      <c r="K400" s="855"/>
      <c r="L400" s="858"/>
      <c r="M400" s="861"/>
      <c r="N400" s="837"/>
      <c r="O400" s="840"/>
      <c r="P400" s="864"/>
      <c r="Q400" s="867"/>
      <c r="R400" s="813"/>
      <c r="S400" s="39" t="s">
        <v>4444</v>
      </c>
      <c r="T400" s="236" t="s">
        <v>3822</v>
      </c>
      <c r="U400" s="236" t="s">
        <v>3827</v>
      </c>
      <c r="V400" s="236" t="s">
        <v>3831</v>
      </c>
      <c r="W400" s="39" t="s">
        <v>4443</v>
      </c>
      <c r="X400" s="31">
        <v>45156</v>
      </c>
      <c r="Y400" s="31">
        <v>45290</v>
      </c>
      <c r="Z400" s="31"/>
      <c r="AA400" s="31"/>
      <c r="AB400" s="813"/>
      <c r="AC400" s="828"/>
      <c r="AD400" s="51">
        <f t="shared" si="497"/>
        <v>0</v>
      </c>
      <c r="AE400" s="51">
        <f t="shared" si="497"/>
        <v>0</v>
      </c>
      <c r="AF400" s="51">
        <f t="shared" si="497"/>
        <v>0</v>
      </c>
      <c r="AG400" s="51">
        <f t="shared" si="497"/>
        <v>0</v>
      </c>
      <c r="AH400" s="51">
        <f t="shared" si="497"/>
        <v>0</v>
      </c>
      <c r="AI400" s="51">
        <f t="shared" si="497"/>
        <v>0</v>
      </c>
      <c r="AJ400" s="51">
        <f t="shared" si="497"/>
        <v>0</v>
      </c>
      <c r="AK400" s="813"/>
      <c r="AL400" s="831"/>
      <c r="AM400" s="51">
        <f t="shared" si="493"/>
        <v>0</v>
      </c>
      <c r="AN400" s="257"/>
      <c r="AO400" s="257"/>
      <c r="AP400" s="257"/>
      <c r="AQ400" s="257"/>
      <c r="AR400" s="257"/>
      <c r="AS400" s="257"/>
      <c r="AT400" s="813"/>
      <c r="AU400" s="834"/>
      <c r="AV400" s="51">
        <f t="shared" si="498"/>
        <v>0</v>
      </c>
      <c r="AW400" s="257"/>
      <c r="AX400" s="257"/>
      <c r="AY400" s="257"/>
      <c r="AZ400" s="257"/>
      <c r="BA400" s="257"/>
      <c r="BB400" s="257"/>
      <c r="BC400" s="813"/>
      <c r="BD400" s="810"/>
      <c r="BE400" s="51">
        <f t="shared" si="500"/>
        <v>0</v>
      </c>
      <c r="BF400" s="257"/>
      <c r="BG400" s="257"/>
      <c r="BH400" s="257"/>
      <c r="BI400" s="257"/>
      <c r="BJ400" s="257"/>
      <c r="BK400" s="257"/>
      <c r="BL400" s="813"/>
      <c r="BM400" s="816"/>
      <c r="BN400" s="51">
        <f t="shared" si="499"/>
        <v>0</v>
      </c>
      <c r="BO400" s="257"/>
      <c r="BP400" s="257"/>
      <c r="BQ400" s="257"/>
      <c r="BR400" s="257"/>
      <c r="BS400" s="257"/>
      <c r="BT400" s="257"/>
      <c r="BU400" s="821"/>
      <c r="BV400" s="822"/>
      <c r="BW400" s="822"/>
      <c r="BX400" s="822"/>
      <c r="BY400" s="822"/>
      <c r="BZ400" s="822"/>
      <c r="CA400" s="822"/>
      <c r="CB400" s="822"/>
      <c r="CC400" s="823"/>
    </row>
    <row r="401" spans="1:81" s="58" customFormat="1" ht="40.200000000000003" customHeight="1" thickBot="1" x14ac:dyDescent="0.35">
      <c r="A401" s="34"/>
      <c r="B401" s="886"/>
      <c r="C401" s="869"/>
      <c r="D401" s="873"/>
      <c r="E401" s="853"/>
      <c r="F401" s="853"/>
      <c r="G401" s="853"/>
      <c r="H401" s="853"/>
      <c r="I401" s="853"/>
      <c r="J401" s="814"/>
      <c r="K401" s="856"/>
      <c r="L401" s="859"/>
      <c r="M401" s="862"/>
      <c r="N401" s="838"/>
      <c r="O401" s="841"/>
      <c r="P401" s="865"/>
      <c r="Q401" s="874"/>
      <c r="R401" s="814"/>
      <c r="S401" s="232" t="s">
        <v>4445</v>
      </c>
      <c r="T401" s="237" t="s">
        <v>3822</v>
      </c>
      <c r="U401" s="237" t="s">
        <v>3827</v>
      </c>
      <c r="V401" s="237" t="s">
        <v>3831</v>
      </c>
      <c r="W401" s="232" t="s">
        <v>4441</v>
      </c>
      <c r="X401" s="260">
        <v>45156</v>
      </c>
      <c r="Y401" s="260">
        <v>45290</v>
      </c>
      <c r="Z401" s="260"/>
      <c r="AA401" s="260"/>
      <c r="AB401" s="814"/>
      <c r="AC401" s="829"/>
      <c r="AD401" s="46">
        <f t="shared" si="497"/>
        <v>0</v>
      </c>
      <c r="AE401" s="46">
        <f t="shared" si="497"/>
        <v>0</v>
      </c>
      <c r="AF401" s="46">
        <f t="shared" si="497"/>
        <v>0</v>
      </c>
      <c r="AG401" s="46">
        <f t="shared" si="497"/>
        <v>0</v>
      </c>
      <c r="AH401" s="46">
        <f t="shared" si="497"/>
        <v>0</v>
      </c>
      <c r="AI401" s="46">
        <f t="shared" si="497"/>
        <v>0</v>
      </c>
      <c r="AJ401" s="46">
        <f t="shared" si="497"/>
        <v>0</v>
      </c>
      <c r="AK401" s="814"/>
      <c r="AL401" s="832"/>
      <c r="AM401" s="46">
        <f t="shared" si="493"/>
        <v>0</v>
      </c>
      <c r="AN401" s="49"/>
      <c r="AO401" s="49"/>
      <c r="AP401" s="49"/>
      <c r="AQ401" s="49"/>
      <c r="AR401" s="49"/>
      <c r="AS401" s="49"/>
      <c r="AT401" s="814"/>
      <c r="AU401" s="835"/>
      <c r="AV401" s="46">
        <f t="shared" si="498"/>
        <v>0</v>
      </c>
      <c r="AW401" s="49"/>
      <c r="AX401" s="49"/>
      <c r="AY401" s="49"/>
      <c r="AZ401" s="49"/>
      <c r="BA401" s="49"/>
      <c r="BB401" s="49"/>
      <c r="BC401" s="814"/>
      <c r="BD401" s="811"/>
      <c r="BE401" s="46">
        <f t="shared" si="500"/>
        <v>0</v>
      </c>
      <c r="BF401" s="49"/>
      <c r="BG401" s="49"/>
      <c r="BH401" s="49"/>
      <c r="BI401" s="49"/>
      <c r="BJ401" s="49"/>
      <c r="BK401" s="49"/>
      <c r="BL401" s="814"/>
      <c r="BM401" s="817"/>
      <c r="BN401" s="46">
        <f t="shared" si="499"/>
        <v>0</v>
      </c>
      <c r="BO401" s="49"/>
      <c r="BP401" s="49"/>
      <c r="BQ401" s="49"/>
      <c r="BR401" s="49"/>
      <c r="BS401" s="49"/>
      <c r="BT401" s="49"/>
      <c r="BU401" s="824"/>
      <c r="BV401" s="825"/>
      <c r="BW401" s="825"/>
      <c r="BX401" s="825"/>
      <c r="BY401" s="825"/>
      <c r="BZ401" s="825"/>
      <c r="CA401" s="825"/>
      <c r="CB401" s="825"/>
      <c r="CC401" s="826"/>
    </row>
    <row r="402" spans="1:81" s="58" customFormat="1" ht="40.200000000000003" customHeight="1" thickTop="1" x14ac:dyDescent="0.3">
      <c r="A402" s="34"/>
      <c r="B402" s="886"/>
      <c r="C402" s="869"/>
      <c r="D402" s="871">
        <v>2201</v>
      </c>
      <c r="E402" s="851" t="s">
        <v>3941</v>
      </c>
      <c r="F402" s="851">
        <v>22010071</v>
      </c>
      <c r="G402" s="851" t="s">
        <v>4403</v>
      </c>
      <c r="H402" s="851" t="s">
        <v>4781</v>
      </c>
      <c r="I402" s="851">
        <v>2022004540031</v>
      </c>
      <c r="J402" s="812">
        <v>79</v>
      </c>
      <c r="K402" s="854" t="str">
        <f>+[2]Metas!K87</f>
        <v>Proceso de pago de nómina Docente, Directiva Docente y Administrativa optimizado</v>
      </c>
      <c r="L402" s="857">
        <v>0.25</v>
      </c>
      <c r="M402" s="860">
        <f>SUM(N402:Q402)</f>
        <v>0.25</v>
      </c>
      <c r="N402" s="836"/>
      <c r="O402" s="839"/>
      <c r="P402" s="863"/>
      <c r="Q402" s="866">
        <v>0.25</v>
      </c>
      <c r="R402" s="812">
        <f t="shared" ref="R402" si="507">+$J402</f>
        <v>79</v>
      </c>
      <c r="S402" s="231" t="s">
        <v>4932</v>
      </c>
      <c r="T402" s="235" t="s">
        <v>3822</v>
      </c>
      <c r="U402" s="235" t="s">
        <v>3827</v>
      </c>
      <c r="V402" s="235" t="s">
        <v>3831</v>
      </c>
      <c r="W402" s="231" t="s">
        <v>4933</v>
      </c>
      <c r="X402" s="256">
        <v>44986</v>
      </c>
      <c r="Y402" s="256">
        <v>45046</v>
      </c>
      <c r="Z402" s="256"/>
      <c r="AA402" s="256"/>
      <c r="AB402" s="812">
        <f t="shared" si="502"/>
        <v>79</v>
      </c>
      <c r="AC402" s="827">
        <f t="shared" ref="AC402" si="508">+L402</f>
        <v>0.25</v>
      </c>
      <c r="AD402" s="44">
        <f t="shared" si="497"/>
        <v>480560</v>
      </c>
      <c r="AE402" s="44">
        <f t="shared" si="497"/>
        <v>0</v>
      </c>
      <c r="AF402" s="44">
        <f t="shared" si="497"/>
        <v>480560</v>
      </c>
      <c r="AG402" s="44">
        <f t="shared" si="497"/>
        <v>0</v>
      </c>
      <c r="AH402" s="44">
        <f t="shared" si="497"/>
        <v>0</v>
      </c>
      <c r="AI402" s="44">
        <f t="shared" si="497"/>
        <v>0</v>
      </c>
      <c r="AJ402" s="44">
        <f t="shared" si="497"/>
        <v>0</v>
      </c>
      <c r="AK402" s="812">
        <f t="shared" si="504"/>
        <v>79</v>
      </c>
      <c r="AL402" s="830">
        <f>+N402</f>
        <v>0</v>
      </c>
      <c r="AM402" s="44">
        <f t="shared" si="493"/>
        <v>0</v>
      </c>
      <c r="AN402" s="47"/>
      <c r="AO402" s="47"/>
      <c r="AP402" s="47"/>
      <c r="AQ402" s="47"/>
      <c r="AR402" s="47"/>
      <c r="AS402" s="47"/>
      <c r="AT402" s="812">
        <f t="shared" si="505"/>
        <v>79</v>
      </c>
      <c r="AU402" s="833">
        <f>+O402</f>
        <v>0</v>
      </c>
      <c r="AV402" s="44">
        <f t="shared" si="498"/>
        <v>0</v>
      </c>
      <c r="AW402" s="47"/>
      <c r="AX402" s="47"/>
      <c r="AY402" s="47"/>
      <c r="AZ402" s="47"/>
      <c r="BA402" s="47"/>
      <c r="BB402" s="47"/>
      <c r="BC402" s="812">
        <f t="shared" si="506"/>
        <v>79</v>
      </c>
      <c r="BD402" s="809">
        <f>+P402</f>
        <v>0</v>
      </c>
      <c r="BE402" s="44">
        <f t="shared" si="500"/>
        <v>0</v>
      </c>
      <c r="BF402" s="47"/>
      <c r="BG402" s="47"/>
      <c r="BH402" s="47"/>
      <c r="BI402" s="47"/>
      <c r="BJ402" s="47"/>
      <c r="BK402" s="47"/>
      <c r="BL402" s="812">
        <f t="shared" ref="BL402:BL421" si="509">+$J402</f>
        <v>79</v>
      </c>
      <c r="BM402" s="815">
        <f>+Q402</f>
        <v>0.25</v>
      </c>
      <c r="BN402" s="44">
        <f t="shared" si="499"/>
        <v>480560</v>
      </c>
      <c r="BO402" s="47"/>
      <c r="BP402" s="47">
        <v>480560</v>
      </c>
      <c r="BQ402" s="47"/>
      <c r="BR402" s="47"/>
      <c r="BS402" s="47"/>
      <c r="BT402" s="47"/>
      <c r="BU402" s="818"/>
      <c r="BV402" s="819"/>
      <c r="BW402" s="819"/>
      <c r="BX402" s="819"/>
      <c r="BY402" s="819"/>
      <c r="BZ402" s="819"/>
      <c r="CA402" s="819"/>
      <c r="CB402" s="819"/>
      <c r="CC402" s="820"/>
    </row>
    <row r="403" spans="1:81" s="58" customFormat="1" ht="40.200000000000003" customHeight="1" x14ac:dyDescent="0.3">
      <c r="A403" s="34"/>
      <c r="B403" s="886"/>
      <c r="C403" s="869"/>
      <c r="D403" s="872"/>
      <c r="E403" s="852"/>
      <c r="F403" s="852"/>
      <c r="G403" s="852"/>
      <c r="H403" s="852"/>
      <c r="I403" s="852"/>
      <c r="J403" s="813"/>
      <c r="K403" s="855"/>
      <c r="L403" s="858"/>
      <c r="M403" s="861"/>
      <c r="N403" s="837"/>
      <c r="O403" s="840"/>
      <c r="P403" s="864"/>
      <c r="Q403" s="867"/>
      <c r="R403" s="813"/>
      <c r="S403" s="39" t="s">
        <v>4934</v>
      </c>
      <c r="T403" s="236" t="s">
        <v>3822</v>
      </c>
      <c r="U403" s="236" t="s">
        <v>3827</v>
      </c>
      <c r="V403" s="236" t="s">
        <v>3831</v>
      </c>
      <c r="W403" s="39" t="s">
        <v>4935</v>
      </c>
      <c r="X403" s="31">
        <v>44927</v>
      </c>
      <c r="Y403" s="31">
        <v>45046</v>
      </c>
      <c r="Z403" s="31"/>
      <c r="AA403" s="31"/>
      <c r="AB403" s="813"/>
      <c r="AC403" s="828"/>
      <c r="AD403" s="51">
        <f t="shared" si="497"/>
        <v>0</v>
      </c>
      <c r="AE403" s="51">
        <f t="shared" si="497"/>
        <v>0</v>
      </c>
      <c r="AF403" s="51">
        <f t="shared" si="497"/>
        <v>0</v>
      </c>
      <c r="AG403" s="51">
        <f t="shared" si="497"/>
        <v>0</v>
      </c>
      <c r="AH403" s="51">
        <f t="shared" si="497"/>
        <v>0</v>
      </c>
      <c r="AI403" s="51">
        <f t="shared" si="497"/>
        <v>0</v>
      </c>
      <c r="AJ403" s="51">
        <f t="shared" si="497"/>
        <v>0</v>
      </c>
      <c r="AK403" s="813"/>
      <c r="AL403" s="831"/>
      <c r="AM403" s="51">
        <f t="shared" si="493"/>
        <v>0</v>
      </c>
      <c r="AN403" s="257"/>
      <c r="AO403" s="257"/>
      <c r="AP403" s="257"/>
      <c r="AQ403" s="257"/>
      <c r="AR403" s="257"/>
      <c r="AS403" s="257"/>
      <c r="AT403" s="813"/>
      <c r="AU403" s="834"/>
      <c r="AV403" s="51">
        <f t="shared" si="498"/>
        <v>0</v>
      </c>
      <c r="AW403" s="257"/>
      <c r="AX403" s="257"/>
      <c r="AY403" s="257"/>
      <c r="AZ403" s="257"/>
      <c r="BA403" s="257"/>
      <c r="BB403" s="257"/>
      <c r="BC403" s="813"/>
      <c r="BD403" s="810"/>
      <c r="BE403" s="51">
        <f t="shared" si="500"/>
        <v>0</v>
      </c>
      <c r="BF403" s="257"/>
      <c r="BG403" s="257"/>
      <c r="BH403" s="257"/>
      <c r="BI403" s="257"/>
      <c r="BJ403" s="257"/>
      <c r="BK403" s="257"/>
      <c r="BL403" s="813"/>
      <c r="BM403" s="816"/>
      <c r="BN403" s="51">
        <f t="shared" si="499"/>
        <v>0</v>
      </c>
      <c r="BO403" s="257"/>
      <c r="BP403" s="257"/>
      <c r="BQ403" s="257"/>
      <c r="BR403" s="257"/>
      <c r="BS403" s="257"/>
      <c r="BT403" s="257"/>
      <c r="BU403" s="821"/>
      <c r="BV403" s="822"/>
      <c r="BW403" s="822"/>
      <c r="BX403" s="822"/>
      <c r="BY403" s="822"/>
      <c r="BZ403" s="822"/>
      <c r="CA403" s="822"/>
      <c r="CB403" s="822"/>
      <c r="CC403" s="823"/>
    </row>
    <row r="404" spans="1:81" s="58" customFormat="1" ht="40.200000000000003" customHeight="1" x14ac:dyDescent="0.3">
      <c r="A404" s="34"/>
      <c r="B404" s="886"/>
      <c r="C404" s="869"/>
      <c r="D404" s="872"/>
      <c r="E404" s="852"/>
      <c r="F404" s="852"/>
      <c r="G404" s="852"/>
      <c r="H404" s="852"/>
      <c r="I404" s="852"/>
      <c r="J404" s="813"/>
      <c r="K404" s="855"/>
      <c r="L404" s="858"/>
      <c r="M404" s="861"/>
      <c r="N404" s="837"/>
      <c r="O404" s="840"/>
      <c r="P404" s="864"/>
      <c r="Q404" s="867"/>
      <c r="R404" s="813"/>
      <c r="S404" s="39" t="s">
        <v>4936</v>
      </c>
      <c r="T404" s="236" t="s">
        <v>3822</v>
      </c>
      <c r="U404" s="236" t="s">
        <v>3827</v>
      </c>
      <c r="V404" s="236" t="s">
        <v>3831</v>
      </c>
      <c r="W404" s="39" t="s">
        <v>4937</v>
      </c>
      <c r="X404" s="31">
        <v>44927</v>
      </c>
      <c r="Y404" s="31">
        <v>45290</v>
      </c>
      <c r="Z404" s="31"/>
      <c r="AA404" s="31"/>
      <c r="AB404" s="813"/>
      <c r="AC404" s="828"/>
      <c r="AD404" s="51">
        <f t="shared" si="497"/>
        <v>0</v>
      </c>
      <c r="AE404" s="51">
        <f t="shared" si="497"/>
        <v>0</v>
      </c>
      <c r="AF404" s="51">
        <f t="shared" si="497"/>
        <v>0</v>
      </c>
      <c r="AG404" s="51">
        <f t="shared" si="497"/>
        <v>0</v>
      </c>
      <c r="AH404" s="51">
        <f t="shared" si="497"/>
        <v>0</v>
      </c>
      <c r="AI404" s="51">
        <f t="shared" si="497"/>
        <v>0</v>
      </c>
      <c r="AJ404" s="51">
        <f t="shared" si="497"/>
        <v>0</v>
      </c>
      <c r="AK404" s="813"/>
      <c r="AL404" s="831"/>
      <c r="AM404" s="51">
        <f t="shared" si="493"/>
        <v>0</v>
      </c>
      <c r="AN404" s="257"/>
      <c r="AO404" s="257"/>
      <c r="AP404" s="257"/>
      <c r="AQ404" s="257"/>
      <c r="AR404" s="257"/>
      <c r="AS404" s="257"/>
      <c r="AT404" s="813"/>
      <c r="AU404" s="834"/>
      <c r="AV404" s="51">
        <f t="shared" si="498"/>
        <v>0</v>
      </c>
      <c r="AW404" s="257"/>
      <c r="AX404" s="257"/>
      <c r="AY404" s="257"/>
      <c r="AZ404" s="257"/>
      <c r="BA404" s="257"/>
      <c r="BB404" s="257"/>
      <c r="BC404" s="813"/>
      <c r="BD404" s="810"/>
      <c r="BE404" s="51">
        <f t="shared" si="500"/>
        <v>0</v>
      </c>
      <c r="BF404" s="257"/>
      <c r="BG404" s="257"/>
      <c r="BH404" s="257"/>
      <c r="BI404" s="257"/>
      <c r="BJ404" s="257"/>
      <c r="BK404" s="257"/>
      <c r="BL404" s="813"/>
      <c r="BM404" s="816"/>
      <c r="BN404" s="51">
        <f t="shared" si="499"/>
        <v>0</v>
      </c>
      <c r="BO404" s="257"/>
      <c r="BP404" s="257"/>
      <c r="BQ404" s="257"/>
      <c r="BR404" s="257"/>
      <c r="BS404" s="257"/>
      <c r="BT404" s="257"/>
      <c r="BU404" s="821"/>
      <c r="BV404" s="822"/>
      <c r="BW404" s="822"/>
      <c r="BX404" s="822"/>
      <c r="BY404" s="822"/>
      <c r="BZ404" s="822"/>
      <c r="CA404" s="822"/>
      <c r="CB404" s="822"/>
      <c r="CC404" s="823"/>
    </row>
    <row r="405" spans="1:81" s="58" customFormat="1" ht="40.200000000000003" customHeight="1" thickBot="1" x14ac:dyDescent="0.35">
      <c r="A405" s="34"/>
      <c r="B405" s="886"/>
      <c r="C405" s="869"/>
      <c r="D405" s="873"/>
      <c r="E405" s="853"/>
      <c r="F405" s="853"/>
      <c r="G405" s="853"/>
      <c r="H405" s="853"/>
      <c r="I405" s="853"/>
      <c r="J405" s="814"/>
      <c r="K405" s="856"/>
      <c r="L405" s="859"/>
      <c r="M405" s="862"/>
      <c r="N405" s="838"/>
      <c r="O405" s="841"/>
      <c r="P405" s="865"/>
      <c r="Q405" s="874"/>
      <c r="R405" s="814"/>
      <c r="S405" s="232" t="s">
        <v>4938</v>
      </c>
      <c r="T405" s="237" t="s">
        <v>3822</v>
      </c>
      <c r="U405" s="237" t="s">
        <v>3827</v>
      </c>
      <c r="V405" s="237" t="s">
        <v>3831</v>
      </c>
      <c r="W405" s="232" t="s">
        <v>4933</v>
      </c>
      <c r="X405" s="260">
        <v>45108</v>
      </c>
      <c r="Y405" s="260">
        <v>45290</v>
      </c>
      <c r="Z405" s="260"/>
      <c r="AA405" s="260"/>
      <c r="AB405" s="814"/>
      <c r="AC405" s="829"/>
      <c r="AD405" s="46">
        <f t="shared" si="497"/>
        <v>0</v>
      </c>
      <c r="AE405" s="46">
        <f t="shared" si="497"/>
        <v>0</v>
      </c>
      <c r="AF405" s="46">
        <f t="shared" si="497"/>
        <v>0</v>
      </c>
      <c r="AG405" s="46">
        <f t="shared" si="497"/>
        <v>0</v>
      </c>
      <c r="AH405" s="46">
        <f t="shared" si="497"/>
        <v>0</v>
      </c>
      <c r="AI405" s="46">
        <f t="shared" si="497"/>
        <v>0</v>
      </c>
      <c r="AJ405" s="46">
        <f t="shared" si="497"/>
        <v>0</v>
      </c>
      <c r="AK405" s="814"/>
      <c r="AL405" s="832"/>
      <c r="AM405" s="46">
        <f t="shared" si="493"/>
        <v>0</v>
      </c>
      <c r="AN405" s="49"/>
      <c r="AO405" s="49"/>
      <c r="AP405" s="49"/>
      <c r="AQ405" s="49"/>
      <c r="AR405" s="49"/>
      <c r="AS405" s="49"/>
      <c r="AT405" s="814"/>
      <c r="AU405" s="835"/>
      <c r="AV405" s="46">
        <f t="shared" si="498"/>
        <v>0</v>
      </c>
      <c r="AW405" s="49"/>
      <c r="AX405" s="49"/>
      <c r="AY405" s="49"/>
      <c r="AZ405" s="49"/>
      <c r="BA405" s="49"/>
      <c r="BB405" s="49"/>
      <c r="BC405" s="814"/>
      <c r="BD405" s="811"/>
      <c r="BE405" s="46">
        <f t="shared" si="500"/>
        <v>0</v>
      </c>
      <c r="BF405" s="49"/>
      <c r="BG405" s="49"/>
      <c r="BH405" s="49"/>
      <c r="BI405" s="49"/>
      <c r="BJ405" s="49"/>
      <c r="BK405" s="49"/>
      <c r="BL405" s="814"/>
      <c r="BM405" s="817"/>
      <c r="BN405" s="46">
        <f t="shared" si="499"/>
        <v>0</v>
      </c>
      <c r="BO405" s="49"/>
      <c r="BP405" s="49"/>
      <c r="BQ405" s="49"/>
      <c r="BR405" s="49"/>
      <c r="BS405" s="49"/>
      <c r="BT405" s="49"/>
      <c r="BU405" s="824"/>
      <c r="BV405" s="825"/>
      <c r="BW405" s="825"/>
      <c r="BX405" s="825"/>
      <c r="BY405" s="825"/>
      <c r="BZ405" s="825"/>
      <c r="CA405" s="825"/>
      <c r="CB405" s="825"/>
      <c r="CC405" s="826"/>
    </row>
    <row r="406" spans="1:81" s="58" customFormat="1" ht="40.200000000000003" customHeight="1" thickTop="1" x14ac:dyDescent="0.3">
      <c r="A406" s="34"/>
      <c r="B406" s="886"/>
      <c r="C406" s="869"/>
      <c r="D406" s="871">
        <v>2201</v>
      </c>
      <c r="E406" s="851" t="s">
        <v>3922</v>
      </c>
      <c r="F406" s="851">
        <v>22010071</v>
      </c>
      <c r="G406" s="851" t="s">
        <v>4403</v>
      </c>
      <c r="H406" s="851" t="s">
        <v>4781</v>
      </c>
      <c r="I406" s="851">
        <v>2022004540031</v>
      </c>
      <c r="J406" s="812">
        <v>80</v>
      </c>
      <c r="K406" s="854" t="str">
        <f>+[2]Metas!K88</f>
        <v>% Instituciones Educativas privadas existentes en el Departamento con procesos de control normativo realizado</v>
      </c>
      <c r="L406" s="857">
        <v>30</v>
      </c>
      <c r="M406" s="860">
        <f>SUM(N406:Q406)</f>
        <v>30</v>
      </c>
      <c r="N406" s="836"/>
      <c r="O406" s="839"/>
      <c r="P406" s="863"/>
      <c r="Q406" s="866">
        <v>30</v>
      </c>
      <c r="R406" s="812">
        <f t="shared" ref="R406" si="510">+$J406</f>
        <v>80</v>
      </c>
      <c r="S406" s="231" t="s">
        <v>4436</v>
      </c>
      <c r="T406" s="235" t="s">
        <v>3822</v>
      </c>
      <c r="U406" s="235" t="s">
        <v>3827</v>
      </c>
      <c r="V406" s="235" t="s">
        <v>3831</v>
      </c>
      <c r="W406" s="231" t="s">
        <v>4437</v>
      </c>
      <c r="X406" s="256">
        <v>44941</v>
      </c>
      <c r="Y406" s="256">
        <v>45015</v>
      </c>
      <c r="Z406" s="256"/>
      <c r="AA406" s="256"/>
      <c r="AB406" s="812">
        <f t="shared" si="502"/>
        <v>80</v>
      </c>
      <c r="AC406" s="827">
        <f t="shared" ref="AC406" si="511">+L406</f>
        <v>30</v>
      </c>
      <c r="AD406" s="44">
        <f t="shared" si="497"/>
        <v>30</v>
      </c>
      <c r="AE406" s="44">
        <f t="shared" si="497"/>
        <v>0</v>
      </c>
      <c r="AF406" s="44">
        <f t="shared" si="497"/>
        <v>30</v>
      </c>
      <c r="AG406" s="44">
        <f t="shared" si="497"/>
        <v>0</v>
      </c>
      <c r="AH406" s="44">
        <f t="shared" si="497"/>
        <v>0</v>
      </c>
      <c r="AI406" s="44">
        <f t="shared" si="497"/>
        <v>0</v>
      </c>
      <c r="AJ406" s="44">
        <f t="shared" si="497"/>
        <v>0</v>
      </c>
      <c r="AK406" s="812">
        <f t="shared" si="504"/>
        <v>80</v>
      </c>
      <c r="AL406" s="830">
        <f>+N406</f>
        <v>0</v>
      </c>
      <c r="AM406" s="44">
        <f t="shared" si="493"/>
        <v>0</v>
      </c>
      <c r="AN406" s="47"/>
      <c r="AO406" s="47"/>
      <c r="AP406" s="47"/>
      <c r="AQ406" s="47"/>
      <c r="AR406" s="47"/>
      <c r="AS406" s="47"/>
      <c r="AT406" s="812">
        <f t="shared" si="505"/>
        <v>80</v>
      </c>
      <c r="AU406" s="833">
        <f>+O406</f>
        <v>0</v>
      </c>
      <c r="AV406" s="44">
        <f t="shared" si="498"/>
        <v>0</v>
      </c>
      <c r="AW406" s="47"/>
      <c r="AX406" s="47"/>
      <c r="AY406" s="47"/>
      <c r="AZ406" s="47"/>
      <c r="BA406" s="47"/>
      <c r="BB406" s="47"/>
      <c r="BC406" s="812">
        <f t="shared" si="506"/>
        <v>80</v>
      </c>
      <c r="BD406" s="809">
        <f>+P406</f>
        <v>0</v>
      </c>
      <c r="BE406" s="44">
        <f t="shared" si="500"/>
        <v>0</v>
      </c>
      <c r="BF406" s="47"/>
      <c r="BG406" s="47"/>
      <c r="BH406" s="47"/>
      <c r="BI406" s="47"/>
      <c r="BJ406" s="47"/>
      <c r="BK406" s="47"/>
      <c r="BL406" s="812">
        <f t="shared" si="509"/>
        <v>80</v>
      </c>
      <c r="BM406" s="815">
        <f>+Q406</f>
        <v>30</v>
      </c>
      <c r="BN406" s="44">
        <f t="shared" si="499"/>
        <v>30</v>
      </c>
      <c r="BO406" s="47"/>
      <c r="BP406" s="47">
        <v>30</v>
      </c>
      <c r="BQ406" s="47"/>
      <c r="BR406" s="47"/>
      <c r="BS406" s="47"/>
      <c r="BT406" s="47"/>
      <c r="BU406" s="818"/>
      <c r="BV406" s="819"/>
      <c r="BW406" s="819"/>
      <c r="BX406" s="819"/>
      <c r="BY406" s="819"/>
      <c r="BZ406" s="819"/>
      <c r="CA406" s="819"/>
      <c r="CB406" s="819"/>
      <c r="CC406" s="820"/>
    </row>
    <row r="407" spans="1:81" s="58" customFormat="1" ht="40.200000000000003" customHeight="1" x14ac:dyDescent="0.3">
      <c r="A407" s="34"/>
      <c r="B407" s="886"/>
      <c r="C407" s="869"/>
      <c r="D407" s="872"/>
      <c r="E407" s="852"/>
      <c r="F407" s="852"/>
      <c r="G407" s="852"/>
      <c r="H407" s="852"/>
      <c r="I407" s="852"/>
      <c r="J407" s="813"/>
      <c r="K407" s="855"/>
      <c r="L407" s="858"/>
      <c r="M407" s="861"/>
      <c r="N407" s="837"/>
      <c r="O407" s="840"/>
      <c r="P407" s="864"/>
      <c r="Q407" s="867"/>
      <c r="R407" s="813"/>
      <c r="S407" s="261" t="s">
        <v>4438</v>
      </c>
      <c r="T407" s="393" t="s">
        <v>3822</v>
      </c>
      <c r="U407" s="393" t="s">
        <v>3827</v>
      </c>
      <c r="V407" s="393" t="s">
        <v>3831</v>
      </c>
      <c r="W407" s="261" t="s">
        <v>4439</v>
      </c>
      <c r="X407" s="259">
        <v>44941</v>
      </c>
      <c r="Y407" s="259">
        <v>45290</v>
      </c>
      <c r="Z407" s="259"/>
      <c r="AA407" s="259"/>
      <c r="AB407" s="813"/>
      <c r="AC407" s="828"/>
      <c r="AD407" s="427"/>
      <c r="AE407" s="427"/>
      <c r="AF407" s="427"/>
      <c r="AG407" s="427"/>
      <c r="AH407" s="427"/>
      <c r="AI407" s="427"/>
      <c r="AJ407" s="427"/>
      <c r="AK407" s="813"/>
      <c r="AL407" s="831"/>
      <c r="AM407" s="427"/>
      <c r="AN407" s="428"/>
      <c r="AO407" s="428"/>
      <c r="AP407" s="428"/>
      <c r="AQ407" s="428"/>
      <c r="AR407" s="428"/>
      <c r="AS407" s="428"/>
      <c r="AT407" s="813"/>
      <c r="AU407" s="834"/>
      <c r="AV407" s="427"/>
      <c r="AW407" s="428"/>
      <c r="AX407" s="428"/>
      <c r="AY407" s="428"/>
      <c r="AZ407" s="428"/>
      <c r="BA407" s="428"/>
      <c r="BB407" s="428"/>
      <c r="BC407" s="813"/>
      <c r="BD407" s="810"/>
      <c r="BE407" s="427"/>
      <c r="BF407" s="428"/>
      <c r="BG407" s="428"/>
      <c r="BH407" s="428"/>
      <c r="BI407" s="428"/>
      <c r="BJ407" s="428"/>
      <c r="BK407" s="428"/>
      <c r="BL407" s="813"/>
      <c r="BM407" s="816"/>
      <c r="BN407" s="427"/>
      <c r="BO407" s="428"/>
      <c r="BP407" s="428"/>
      <c r="BQ407" s="428"/>
      <c r="BR407" s="428"/>
      <c r="BS407" s="428"/>
      <c r="BT407" s="428"/>
      <c r="BU407" s="429"/>
      <c r="BV407" s="430"/>
      <c r="BW407" s="430"/>
      <c r="BX407" s="430"/>
      <c r="BY407" s="430"/>
      <c r="BZ407" s="430"/>
      <c r="CA407" s="430"/>
      <c r="CB407" s="430"/>
      <c r="CC407" s="431"/>
    </row>
    <row r="408" spans="1:81" s="58" customFormat="1" ht="40.200000000000003" customHeight="1" x14ac:dyDescent="0.3">
      <c r="A408" s="34"/>
      <c r="B408" s="886"/>
      <c r="C408" s="869"/>
      <c r="D408" s="872"/>
      <c r="E408" s="852"/>
      <c r="F408" s="852"/>
      <c r="G408" s="852"/>
      <c r="H408" s="852"/>
      <c r="I408" s="852"/>
      <c r="J408" s="813"/>
      <c r="K408" s="855"/>
      <c r="L408" s="858"/>
      <c r="M408" s="861"/>
      <c r="N408" s="837"/>
      <c r="O408" s="840"/>
      <c r="P408" s="864"/>
      <c r="Q408" s="867"/>
      <c r="R408" s="813"/>
      <c r="S408" s="261" t="s">
        <v>4939</v>
      </c>
      <c r="T408" s="393" t="s">
        <v>3822</v>
      </c>
      <c r="U408" s="393" t="s">
        <v>3827</v>
      </c>
      <c r="V408" s="393" t="s">
        <v>3831</v>
      </c>
      <c r="W408" s="261" t="s">
        <v>4441</v>
      </c>
      <c r="X408" s="259">
        <v>45156</v>
      </c>
      <c r="Y408" s="259">
        <v>45290</v>
      </c>
      <c r="Z408" s="259"/>
      <c r="AA408" s="259"/>
      <c r="AB408" s="813"/>
      <c r="AC408" s="828"/>
      <c r="AD408" s="427"/>
      <c r="AE408" s="427"/>
      <c r="AF408" s="427"/>
      <c r="AG408" s="427"/>
      <c r="AH408" s="427"/>
      <c r="AI408" s="427"/>
      <c r="AJ408" s="427"/>
      <c r="AK408" s="813"/>
      <c r="AL408" s="831"/>
      <c r="AM408" s="427"/>
      <c r="AN408" s="428"/>
      <c r="AO408" s="428"/>
      <c r="AP408" s="428"/>
      <c r="AQ408" s="428"/>
      <c r="AR408" s="428"/>
      <c r="AS408" s="428"/>
      <c r="AT408" s="813"/>
      <c r="AU408" s="834"/>
      <c r="AV408" s="427"/>
      <c r="AW408" s="428"/>
      <c r="AX408" s="428"/>
      <c r="AY408" s="428"/>
      <c r="AZ408" s="428"/>
      <c r="BA408" s="428"/>
      <c r="BB408" s="428"/>
      <c r="BC408" s="813"/>
      <c r="BD408" s="810"/>
      <c r="BE408" s="427"/>
      <c r="BF408" s="428"/>
      <c r="BG408" s="428"/>
      <c r="BH408" s="428"/>
      <c r="BI408" s="428"/>
      <c r="BJ408" s="428"/>
      <c r="BK408" s="428"/>
      <c r="BL408" s="813"/>
      <c r="BM408" s="816"/>
      <c r="BN408" s="427"/>
      <c r="BO408" s="428"/>
      <c r="BP408" s="428"/>
      <c r="BQ408" s="428"/>
      <c r="BR408" s="428"/>
      <c r="BS408" s="428"/>
      <c r="BT408" s="428"/>
      <c r="BU408" s="429"/>
      <c r="BV408" s="430"/>
      <c r="BW408" s="430"/>
      <c r="BX408" s="430"/>
      <c r="BY408" s="430"/>
      <c r="BZ408" s="430"/>
      <c r="CA408" s="430"/>
      <c r="CB408" s="430"/>
      <c r="CC408" s="431"/>
    </row>
    <row r="409" spans="1:81" s="58" customFormat="1" ht="40.200000000000003" customHeight="1" x14ac:dyDescent="0.3">
      <c r="A409" s="34"/>
      <c r="B409" s="886"/>
      <c r="C409" s="869"/>
      <c r="D409" s="872"/>
      <c r="E409" s="852"/>
      <c r="F409" s="852"/>
      <c r="G409" s="852"/>
      <c r="H409" s="852"/>
      <c r="I409" s="852"/>
      <c r="J409" s="813"/>
      <c r="K409" s="855"/>
      <c r="L409" s="858"/>
      <c r="M409" s="861"/>
      <c r="N409" s="837"/>
      <c r="O409" s="840"/>
      <c r="P409" s="864"/>
      <c r="Q409" s="867"/>
      <c r="R409" s="813"/>
      <c r="S409" s="261" t="s">
        <v>4940</v>
      </c>
      <c r="T409" s="393" t="s">
        <v>3822</v>
      </c>
      <c r="U409" s="393" t="s">
        <v>3827</v>
      </c>
      <c r="V409" s="393" t="s">
        <v>3831</v>
      </c>
      <c r="W409" s="261" t="s">
        <v>4443</v>
      </c>
      <c r="X409" s="259">
        <v>45156</v>
      </c>
      <c r="Y409" s="259">
        <v>45290</v>
      </c>
      <c r="Z409" s="259"/>
      <c r="AA409" s="259"/>
      <c r="AB409" s="813"/>
      <c r="AC409" s="828"/>
      <c r="AD409" s="427"/>
      <c r="AE409" s="427"/>
      <c r="AF409" s="427"/>
      <c r="AG409" s="427"/>
      <c r="AH409" s="427"/>
      <c r="AI409" s="427"/>
      <c r="AJ409" s="427"/>
      <c r="AK409" s="813"/>
      <c r="AL409" s="831"/>
      <c r="AM409" s="427"/>
      <c r="AN409" s="428"/>
      <c r="AO409" s="428"/>
      <c r="AP409" s="428"/>
      <c r="AQ409" s="428"/>
      <c r="AR409" s="428"/>
      <c r="AS409" s="428"/>
      <c r="AT409" s="813"/>
      <c r="AU409" s="834"/>
      <c r="AV409" s="427"/>
      <c r="AW409" s="428"/>
      <c r="AX409" s="428"/>
      <c r="AY409" s="428"/>
      <c r="AZ409" s="428"/>
      <c r="BA409" s="428"/>
      <c r="BB409" s="428"/>
      <c r="BC409" s="813"/>
      <c r="BD409" s="810"/>
      <c r="BE409" s="427"/>
      <c r="BF409" s="428"/>
      <c r="BG409" s="428"/>
      <c r="BH409" s="428"/>
      <c r="BI409" s="428"/>
      <c r="BJ409" s="428"/>
      <c r="BK409" s="428"/>
      <c r="BL409" s="813"/>
      <c r="BM409" s="816"/>
      <c r="BN409" s="427"/>
      <c r="BO409" s="428"/>
      <c r="BP409" s="428"/>
      <c r="BQ409" s="428"/>
      <c r="BR409" s="428"/>
      <c r="BS409" s="428"/>
      <c r="BT409" s="428"/>
      <c r="BU409" s="429"/>
      <c r="BV409" s="430"/>
      <c r="BW409" s="430"/>
      <c r="BX409" s="430"/>
      <c r="BY409" s="430"/>
      <c r="BZ409" s="430"/>
      <c r="CA409" s="430"/>
      <c r="CB409" s="430"/>
      <c r="CC409" s="431"/>
    </row>
    <row r="410" spans="1:81" s="58" customFormat="1" ht="40.200000000000003" customHeight="1" x14ac:dyDescent="0.3">
      <c r="A410" s="34"/>
      <c r="B410" s="886"/>
      <c r="C410" s="869"/>
      <c r="D410" s="872"/>
      <c r="E410" s="852"/>
      <c r="F410" s="852"/>
      <c r="G410" s="852"/>
      <c r="H410" s="852"/>
      <c r="I410" s="852"/>
      <c r="J410" s="813"/>
      <c r="K410" s="855"/>
      <c r="L410" s="858"/>
      <c r="M410" s="861"/>
      <c r="N410" s="837"/>
      <c r="O410" s="840"/>
      <c r="P410" s="864"/>
      <c r="Q410" s="867"/>
      <c r="R410" s="813"/>
      <c r="S410" s="39" t="s">
        <v>4442</v>
      </c>
      <c r="T410" s="236" t="s">
        <v>3822</v>
      </c>
      <c r="U410" s="236" t="s">
        <v>3827</v>
      </c>
      <c r="V410" s="236" t="s">
        <v>3831</v>
      </c>
      <c r="W410" s="39" t="s">
        <v>4443</v>
      </c>
      <c r="X410" s="31">
        <v>45156</v>
      </c>
      <c r="Y410" s="31">
        <v>45290</v>
      </c>
      <c r="Z410" s="31"/>
      <c r="AA410" s="31"/>
      <c r="AB410" s="813"/>
      <c r="AC410" s="828"/>
      <c r="AD410" s="51">
        <f t="shared" ref="AD410:AJ424" si="512">+AM410+AV410+BE410+BN410</f>
        <v>0</v>
      </c>
      <c r="AE410" s="51">
        <f t="shared" si="512"/>
        <v>0</v>
      </c>
      <c r="AF410" s="51">
        <f t="shared" si="512"/>
        <v>0</v>
      </c>
      <c r="AG410" s="51">
        <f t="shared" si="512"/>
        <v>0</v>
      </c>
      <c r="AH410" s="51">
        <f t="shared" si="512"/>
        <v>0</v>
      </c>
      <c r="AI410" s="51">
        <f t="shared" si="512"/>
        <v>0</v>
      </c>
      <c r="AJ410" s="51">
        <f t="shared" si="512"/>
        <v>0</v>
      </c>
      <c r="AK410" s="813"/>
      <c r="AL410" s="831"/>
      <c r="AM410" s="51">
        <f t="shared" si="493"/>
        <v>0</v>
      </c>
      <c r="AN410" s="257"/>
      <c r="AO410" s="257"/>
      <c r="AP410" s="257"/>
      <c r="AQ410" s="257"/>
      <c r="AR410" s="257"/>
      <c r="AS410" s="257"/>
      <c r="AT410" s="813"/>
      <c r="AU410" s="834"/>
      <c r="AV410" s="51">
        <f t="shared" si="498"/>
        <v>0</v>
      </c>
      <c r="AW410" s="257"/>
      <c r="AX410" s="257"/>
      <c r="AY410" s="257"/>
      <c r="AZ410" s="257"/>
      <c r="BA410" s="257"/>
      <c r="BB410" s="257"/>
      <c r="BC410" s="813"/>
      <c r="BD410" s="810"/>
      <c r="BE410" s="51">
        <f t="shared" si="500"/>
        <v>0</v>
      </c>
      <c r="BF410" s="257"/>
      <c r="BG410" s="257"/>
      <c r="BH410" s="257"/>
      <c r="BI410" s="257"/>
      <c r="BJ410" s="257"/>
      <c r="BK410" s="257"/>
      <c r="BL410" s="813"/>
      <c r="BM410" s="816"/>
      <c r="BN410" s="51">
        <f t="shared" si="499"/>
        <v>0</v>
      </c>
      <c r="BO410" s="257"/>
      <c r="BP410" s="257"/>
      <c r="BQ410" s="257"/>
      <c r="BR410" s="257"/>
      <c r="BS410" s="257"/>
      <c r="BT410" s="257"/>
      <c r="BU410" s="821"/>
      <c r="BV410" s="822"/>
      <c r="BW410" s="822"/>
      <c r="BX410" s="822"/>
      <c r="BY410" s="822"/>
      <c r="BZ410" s="822"/>
      <c r="CA410" s="822"/>
      <c r="CB410" s="822"/>
      <c r="CC410" s="823"/>
    </row>
    <row r="411" spans="1:81" s="58" customFormat="1" ht="40.200000000000003" customHeight="1" x14ac:dyDescent="0.3">
      <c r="A411" s="34"/>
      <c r="B411" s="886"/>
      <c r="C411" s="869"/>
      <c r="D411" s="872"/>
      <c r="E411" s="852"/>
      <c r="F411" s="852"/>
      <c r="G411" s="852"/>
      <c r="H411" s="852"/>
      <c r="I411" s="852"/>
      <c r="J411" s="813"/>
      <c r="K411" s="855"/>
      <c r="L411" s="858"/>
      <c r="M411" s="861"/>
      <c r="N411" s="837"/>
      <c r="O411" s="840"/>
      <c r="P411" s="864"/>
      <c r="Q411" s="867"/>
      <c r="R411" s="813"/>
      <c r="S411" s="39" t="s">
        <v>4444</v>
      </c>
      <c r="T411" s="236" t="s">
        <v>3822</v>
      </c>
      <c r="U411" s="236" t="s">
        <v>3827</v>
      </c>
      <c r="V411" s="236" t="s">
        <v>3831</v>
      </c>
      <c r="W411" s="39" t="s">
        <v>4443</v>
      </c>
      <c r="X411" s="31">
        <v>45156</v>
      </c>
      <c r="Y411" s="31">
        <v>45290</v>
      </c>
      <c r="Z411" s="31"/>
      <c r="AA411" s="31"/>
      <c r="AB411" s="813"/>
      <c r="AC411" s="828"/>
      <c r="AD411" s="51">
        <f t="shared" si="512"/>
        <v>0</v>
      </c>
      <c r="AE411" s="51">
        <f t="shared" si="512"/>
        <v>0</v>
      </c>
      <c r="AF411" s="51">
        <f t="shared" si="512"/>
        <v>0</v>
      </c>
      <c r="AG411" s="51">
        <f t="shared" si="512"/>
        <v>0</v>
      </c>
      <c r="AH411" s="51">
        <f t="shared" si="512"/>
        <v>0</v>
      </c>
      <c r="AI411" s="51">
        <f t="shared" si="512"/>
        <v>0</v>
      </c>
      <c r="AJ411" s="51">
        <f t="shared" si="512"/>
        <v>0</v>
      </c>
      <c r="AK411" s="813"/>
      <c r="AL411" s="831"/>
      <c r="AM411" s="51">
        <f t="shared" si="493"/>
        <v>0</v>
      </c>
      <c r="AN411" s="257"/>
      <c r="AO411" s="257"/>
      <c r="AP411" s="257"/>
      <c r="AQ411" s="257"/>
      <c r="AR411" s="257"/>
      <c r="AS411" s="257"/>
      <c r="AT411" s="813"/>
      <c r="AU411" s="834"/>
      <c r="AV411" s="51">
        <f t="shared" si="498"/>
        <v>0</v>
      </c>
      <c r="AW411" s="257"/>
      <c r="AX411" s="257"/>
      <c r="AY411" s="257"/>
      <c r="AZ411" s="257"/>
      <c r="BA411" s="257"/>
      <c r="BB411" s="257"/>
      <c r="BC411" s="813"/>
      <c r="BD411" s="810"/>
      <c r="BE411" s="51">
        <f t="shared" si="500"/>
        <v>0</v>
      </c>
      <c r="BF411" s="257"/>
      <c r="BG411" s="257"/>
      <c r="BH411" s="257"/>
      <c r="BI411" s="257"/>
      <c r="BJ411" s="257"/>
      <c r="BK411" s="257"/>
      <c r="BL411" s="813"/>
      <c r="BM411" s="816"/>
      <c r="BN411" s="51">
        <f t="shared" si="499"/>
        <v>0</v>
      </c>
      <c r="BO411" s="257"/>
      <c r="BP411" s="257"/>
      <c r="BQ411" s="257"/>
      <c r="BR411" s="257"/>
      <c r="BS411" s="257"/>
      <c r="BT411" s="257"/>
      <c r="BU411" s="821"/>
      <c r="BV411" s="822"/>
      <c r="BW411" s="822"/>
      <c r="BX411" s="822"/>
      <c r="BY411" s="822"/>
      <c r="BZ411" s="822"/>
      <c r="CA411" s="822"/>
      <c r="CB411" s="822"/>
      <c r="CC411" s="823"/>
    </row>
    <row r="412" spans="1:81" s="58" customFormat="1" ht="40.200000000000003" customHeight="1" thickBot="1" x14ac:dyDescent="0.35">
      <c r="A412" s="34"/>
      <c r="B412" s="886"/>
      <c r="C412" s="869"/>
      <c r="D412" s="873"/>
      <c r="E412" s="853"/>
      <c r="F412" s="853"/>
      <c r="G412" s="853"/>
      <c r="H412" s="853"/>
      <c r="I412" s="853"/>
      <c r="J412" s="814"/>
      <c r="K412" s="856"/>
      <c r="L412" s="859"/>
      <c r="M412" s="862"/>
      <c r="N412" s="838"/>
      <c r="O412" s="841"/>
      <c r="P412" s="865"/>
      <c r="Q412" s="874"/>
      <c r="R412" s="814"/>
      <c r="S412" s="232" t="s">
        <v>4445</v>
      </c>
      <c r="T412" s="237" t="s">
        <v>3822</v>
      </c>
      <c r="U412" s="237" t="s">
        <v>3827</v>
      </c>
      <c r="V412" s="237" t="s">
        <v>3831</v>
      </c>
      <c r="W412" s="232" t="s">
        <v>4441</v>
      </c>
      <c r="X412" s="260">
        <v>45156</v>
      </c>
      <c r="Y412" s="260">
        <v>45290</v>
      </c>
      <c r="Z412" s="260"/>
      <c r="AA412" s="260"/>
      <c r="AB412" s="814"/>
      <c r="AC412" s="829"/>
      <c r="AD412" s="46">
        <f t="shared" si="512"/>
        <v>0</v>
      </c>
      <c r="AE412" s="46">
        <f t="shared" si="512"/>
        <v>0</v>
      </c>
      <c r="AF412" s="46">
        <f t="shared" si="512"/>
        <v>0</v>
      </c>
      <c r="AG412" s="46">
        <f t="shared" si="512"/>
        <v>0</v>
      </c>
      <c r="AH412" s="46">
        <f t="shared" si="512"/>
        <v>0</v>
      </c>
      <c r="AI412" s="46">
        <f t="shared" si="512"/>
        <v>0</v>
      </c>
      <c r="AJ412" s="46">
        <f t="shared" si="512"/>
        <v>0</v>
      </c>
      <c r="AK412" s="814"/>
      <c r="AL412" s="832"/>
      <c r="AM412" s="46">
        <f t="shared" si="493"/>
        <v>0</v>
      </c>
      <c r="AN412" s="49"/>
      <c r="AO412" s="49"/>
      <c r="AP412" s="49"/>
      <c r="AQ412" s="49"/>
      <c r="AR412" s="49"/>
      <c r="AS412" s="49"/>
      <c r="AT412" s="814"/>
      <c r="AU412" s="835"/>
      <c r="AV412" s="46">
        <f t="shared" si="498"/>
        <v>0</v>
      </c>
      <c r="AW412" s="49"/>
      <c r="AX412" s="49"/>
      <c r="AY412" s="49"/>
      <c r="AZ412" s="49"/>
      <c r="BA412" s="49"/>
      <c r="BB412" s="49"/>
      <c r="BC412" s="814"/>
      <c r="BD412" s="811"/>
      <c r="BE412" s="46">
        <f t="shared" si="500"/>
        <v>0</v>
      </c>
      <c r="BF412" s="49"/>
      <c r="BG412" s="49"/>
      <c r="BH412" s="49"/>
      <c r="BI412" s="49"/>
      <c r="BJ412" s="49"/>
      <c r="BK412" s="49"/>
      <c r="BL412" s="814"/>
      <c r="BM412" s="817"/>
      <c r="BN412" s="46">
        <f t="shared" si="499"/>
        <v>0</v>
      </c>
      <c r="BO412" s="49"/>
      <c r="BP412" s="49"/>
      <c r="BQ412" s="49"/>
      <c r="BR412" s="49"/>
      <c r="BS412" s="49"/>
      <c r="BT412" s="49"/>
      <c r="BU412" s="824"/>
      <c r="BV412" s="825"/>
      <c r="BW412" s="825"/>
      <c r="BX412" s="825"/>
      <c r="BY412" s="825"/>
      <c r="BZ412" s="825"/>
      <c r="CA412" s="825"/>
      <c r="CB412" s="825"/>
      <c r="CC412" s="826"/>
    </row>
    <row r="413" spans="1:81" s="58" customFormat="1" ht="40.200000000000003" customHeight="1" thickTop="1" x14ac:dyDescent="0.3">
      <c r="A413" s="34"/>
      <c r="B413" s="886"/>
      <c r="C413" s="869"/>
      <c r="D413" s="871">
        <v>2201</v>
      </c>
      <c r="E413" s="851" t="s">
        <v>3922</v>
      </c>
      <c r="F413" s="851"/>
      <c r="G413" s="851"/>
      <c r="H413" s="851"/>
      <c r="I413" s="851"/>
      <c r="J413" s="812">
        <v>81</v>
      </c>
      <c r="K413" s="854" t="str">
        <f>+[2]Metas!K89</f>
        <v>% Instituciones educativas de ETDH con cumplimiento de las condiciones de calidad de los programas registrados y de sus indicadores</v>
      </c>
      <c r="L413" s="857">
        <v>30</v>
      </c>
      <c r="M413" s="860">
        <f>SUM(N413:Q413)</f>
        <v>30</v>
      </c>
      <c r="N413" s="836"/>
      <c r="O413" s="839"/>
      <c r="P413" s="863"/>
      <c r="Q413" s="866">
        <v>30</v>
      </c>
      <c r="R413" s="812">
        <f t="shared" ref="R413" si="513">+$J413</f>
        <v>81</v>
      </c>
      <c r="S413" s="231" t="s">
        <v>4941</v>
      </c>
      <c r="T413" s="235" t="s">
        <v>3822</v>
      </c>
      <c r="U413" s="235" t="s">
        <v>3827</v>
      </c>
      <c r="V413" s="235" t="s">
        <v>3831</v>
      </c>
      <c r="W413" s="231" t="s">
        <v>4439</v>
      </c>
      <c r="X413" s="256">
        <v>44941</v>
      </c>
      <c r="Y413" s="256">
        <v>45290</v>
      </c>
      <c r="Z413" s="256"/>
      <c r="AA413" s="256"/>
      <c r="AB413" s="812">
        <f t="shared" si="502"/>
        <v>81</v>
      </c>
      <c r="AC413" s="827">
        <f t="shared" ref="AC413" si="514">+L413</f>
        <v>30</v>
      </c>
      <c r="AD413" s="44">
        <f t="shared" si="512"/>
        <v>30</v>
      </c>
      <c r="AE413" s="44">
        <f t="shared" si="512"/>
        <v>0</v>
      </c>
      <c r="AF413" s="44">
        <f t="shared" si="512"/>
        <v>30</v>
      </c>
      <c r="AG413" s="44">
        <f t="shared" si="512"/>
        <v>0</v>
      </c>
      <c r="AH413" s="44">
        <f t="shared" si="512"/>
        <v>0</v>
      </c>
      <c r="AI413" s="44">
        <f t="shared" si="512"/>
        <v>0</v>
      </c>
      <c r="AJ413" s="44">
        <f t="shared" si="512"/>
        <v>0</v>
      </c>
      <c r="AK413" s="812">
        <f t="shared" si="504"/>
        <v>81</v>
      </c>
      <c r="AL413" s="830">
        <f>+N413</f>
        <v>0</v>
      </c>
      <c r="AM413" s="44">
        <f t="shared" si="493"/>
        <v>0</v>
      </c>
      <c r="AN413" s="47"/>
      <c r="AO413" s="47"/>
      <c r="AP413" s="47"/>
      <c r="AQ413" s="47"/>
      <c r="AR413" s="47"/>
      <c r="AS413" s="47"/>
      <c r="AT413" s="812">
        <f t="shared" si="505"/>
        <v>81</v>
      </c>
      <c r="AU413" s="833">
        <f>+O413</f>
        <v>0</v>
      </c>
      <c r="AV413" s="44">
        <f t="shared" si="498"/>
        <v>0</v>
      </c>
      <c r="AW413" s="47"/>
      <c r="AX413" s="47"/>
      <c r="AY413" s="47"/>
      <c r="AZ413" s="47"/>
      <c r="BA413" s="47"/>
      <c r="BB413" s="47"/>
      <c r="BC413" s="812">
        <f t="shared" si="506"/>
        <v>81</v>
      </c>
      <c r="BD413" s="809">
        <f>+P413</f>
        <v>0</v>
      </c>
      <c r="BE413" s="44">
        <f t="shared" si="500"/>
        <v>0</v>
      </c>
      <c r="BF413" s="47"/>
      <c r="BG413" s="47"/>
      <c r="BH413" s="47"/>
      <c r="BI413" s="47"/>
      <c r="BJ413" s="47"/>
      <c r="BK413" s="47"/>
      <c r="BL413" s="812">
        <f t="shared" si="509"/>
        <v>81</v>
      </c>
      <c r="BM413" s="815">
        <f>+Q413</f>
        <v>30</v>
      </c>
      <c r="BN413" s="44">
        <f t="shared" si="499"/>
        <v>30</v>
      </c>
      <c r="BO413" s="47"/>
      <c r="BP413" s="47">
        <v>30</v>
      </c>
      <c r="BQ413" s="47"/>
      <c r="BR413" s="47"/>
      <c r="BS413" s="47"/>
      <c r="BT413" s="47"/>
      <c r="BU413" s="818"/>
      <c r="BV413" s="819"/>
      <c r="BW413" s="819"/>
      <c r="BX413" s="819"/>
      <c r="BY413" s="819"/>
      <c r="BZ413" s="819"/>
      <c r="CA413" s="819"/>
      <c r="CB413" s="819"/>
      <c r="CC413" s="820"/>
    </row>
    <row r="414" spans="1:81" s="58" customFormat="1" ht="40.200000000000003" customHeight="1" x14ac:dyDescent="0.3">
      <c r="A414" s="34"/>
      <c r="B414" s="886"/>
      <c r="C414" s="869"/>
      <c r="D414" s="872"/>
      <c r="E414" s="852"/>
      <c r="F414" s="852"/>
      <c r="G414" s="852"/>
      <c r="H414" s="852"/>
      <c r="I414" s="852"/>
      <c r="J414" s="813"/>
      <c r="K414" s="855"/>
      <c r="L414" s="858"/>
      <c r="M414" s="861"/>
      <c r="N414" s="837"/>
      <c r="O414" s="840"/>
      <c r="P414" s="864"/>
      <c r="Q414" s="867"/>
      <c r="R414" s="813"/>
      <c r="S414" s="39" t="s">
        <v>4942</v>
      </c>
      <c r="T414" s="236" t="s">
        <v>3822</v>
      </c>
      <c r="U414" s="236" t="s">
        <v>3827</v>
      </c>
      <c r="V414" s="236" t="s">
        <v>3831</v>
      </c>
      <c r="W414" s="39" t="s">
        <v>4943</v>
      </c>
      <c r="X414" s="31">
        <v>44941</v>
      </c>
      <c r="Y414" s="31">
        <v>45290</v>
      </c>
      <c r="Z414" s="31"/>
      <c r="AA414" s="31"/>
      <c r="AB414" s="813"/>
      <c r="AC414" s="828"/>
      <c r="AD414" s="51">
        <f t="shared" si="512"/>
        <v>0</v>
      </c>
      <c r="AE414" s="51">
        <f t="shared" si="512"/>
        <v>0</v>
      </c>
      <c r="AF414" s="51">
        <f t="shared" si="512"/>
        <v>0</v>
      </c>
      <c r="AG414" s="51">
        <f t="shared" si="512"/>
        <v>0</v>
      </c>
      <c r="AH414" s="51">
        <f t="shared" si="512"/>
        <v>0</v>
      </c>
      <c r="AI414" s="51">
        <f t="shared" si="512"/>
        <v>0</v>
      </c>
      <c r="AJ414" s="51">
        <f t="shared" si="512"/>
        <v>0</v>
      </c>
      <c r="AK414" s="813"/>
      <c r="AL414" s="831"/>
      <c r="AM414" s="51">
        <f t="shared" si="493"/>
        <v>0</v>
      </c>
      <c r="AN414" s="257"/>
      <c r="AO414" s="257"/>
      <c r="AP414" s="257"/>
      <c r="AQ414" s="257"/>
      <c r="AR414" s="257"/>
      <c r="AS414" s="257"/>
      <c r="AT414" s="813"/>
      <c r="AU414" s="834"/>
      <c r="AV414" s="51">
        <f t="shared" si="498"/>
        <v>0</v>
      </c>
      <c r="AW414" s="257"/>
      <c r="AX414" s="257"/>
      <c r="AY414" s="257"/>
      <c r="AZ414" s="257"/>
      <c r="BA414" s="257"/>
      <c r="BB414" s="257"/>
      <c r="BC414" s="813"/>
      <c r="BD414" s="810"/>
      <c r="BE414" s="51">
        <f t="shared" si="500"/>
        <v>0</v>
      </c>
      <c r="BF414" s="257"/>
      <c r="BG414" s="257"/>
      <c r="BH414" s="257"/>
      <c r="BI414" s="257"/>
      <c r="BJ414" s="257"/>
      <c r="BK414" s="257"/>
      <c r="BL414" s="813"/>
      <c r="BM414" s="816"/>
      <c r="BN414" s="51">
        <f t="shared" si="499"/>
        <v>0</v>
      </c>
      <c r="BO414" s="257"/>
      <c r="BP414" s="257"/>
      <c r="BQ414" s="257"/>
      <c r="BR414" s="257"/>
      <c r="BS414" s="257"/>
      <c r="BT414" s="257"/>
      <c r="BU414" s="821"/>
      <c r="BV414" s="822"/>
      <c r="BW414" s="822"/>
      <c r="BX414" s="822"/>
      <c r="BY414" s="822"/>
      <c r="BZ414" s="822"/>
      <c r="CA414" s="822"/>
      <c r="CB414" s="822"/>
      <c r="CC414" s="823"/>
    </row>
    <row r="415" spans="1:81" s="58" customFormat="1" ht="40.200000000000003" customHeight="1" x14ac:dyDescent="0.3">
      <c r="A415" s="34"/>
      <c r="B415" s="886"/>
      <c r="C415" s="869"/>
      <c r="D415" s="872"/>
      <c r="E415" s="852"/>
      <c r="F415" s="852"/>
      <c r="G415" s="852"/>
      <c r="H415" s="852"/>
      <c r="I415" s="852"/>
      <c r="J415" s="813"/>
      <c r="K415" s="855"/>
      <c r="L415" s="858"/>
      <c r="M415" s="861"/>
      <c r="N415" s="837"/>
      <c r="O415" s="840"/>
      <c r="P415" s="864"/>
      <c r="Q415" s="867"/>
      <c r="R415" s="813"/>
      <c r="S415" s="39"/>
      <c r="T415" s="236"/>
      <c r="U415" s="236"/>
      <c r="V415" s="236"/>
      <c r="W415" s="39"/>
      <c r="X415" s="31"/>
      <c r="Y415" s="31"/>
      <c r="Z415" s="31"/>
      <c r="AA415" s="31"/>
      <c r="AB415" s="813"/>
      <c r="AC415" s="828"/>
      <c r="AD415" s="51">
        <f t="shared" si="512"/>
        <v>0</v>
      </c>
      <c r="AE415" s="51">
        <f t="shared" si="512"/>
        <v>0</v>
      </c>
      <c r="AF415" s="51">
        <f t="shared" si="512"/>
        <v>0</v>
      </c>
      <c r="AG415" s="51">
        <f t="shared" si="512"/>
        <v>0</v>
      </c>
      <c r="AH415" s="51">
        <f t="shared" si="512"/>
        <v>0</v>
      </c>
      <c r="AI415" s="51">
        <f t="shared" si="512"/>
        <v>0</v>
      </c>
      <c r="AJ415" s="51">
        <f t="shared" si="512"/>
        <v>0</v>
      </c>
      <c r="AK415" s="813"/>
      <c r="AL415" s="831"/>
      <c r="AM415" s="51">
        <f t="shared" si="493"/>
        <v>0</v>
      </c>
      <c r="AN415" s="257"/>
      <c r="AO415" s="257"/>
      <c r="AP415" s="257"/>
      <c r="AQ415" s="257"/>
      <c r="AR415" s="257"/>
      <c r="AS415" s="257"/>
      <c r="AT415" s="813"/>
      <c r="AU415" s="834"/>
      <c r="AV415" s="51">
        <f t="shared" si="498"/>
        <v>0</v>
      </c>
      <c r="AW415" s="257"/>
      <c r="AX415" s="257"/>
      <c r="AY415" s="257"/>
      <c r="AZ415" s="257"/>
      <c r="BA415" s="257"/>
      <c r="BB415" s="257"/>
      <c r="BC415" s="813"/>
      <c r="BD415" s="810"/>
      <c r="BE415" s="51">
        <f t="shared" si="500"/>
        <v>0</v>
      </c>
      <c r="BF415" s="257"/>
      <c r="BG415" s="257"/>
      <c r="BH415" s="257"/>
      <c r="BI415" s="257"/>
      <c r="BJ415" s="257"/>
      <c r="BK415" s="257"/>
      <c r="BL415" s="813"/>
      <c r="BM415" s="816"/>
      <c r="BN415" s="51">
        <f t="shared" si="499"/>
        <v>0</v>
      </c>
      <c r="BO415" s="257"/>
      <c r="BP415" s="257"/>
      <c r="BQ415" s="257"/>
      <c r="BR415" s="257"/>
      <c r="BS415" s="257"/>
      <c r="BT415" s="257"/>
      <c r="BU415" s="821"/>
      <c r="BV415" s="822"/>
      <c r="BW415" s="822"/>
      <c r="BX415" s="822"/>
      <c r="BY415" s="822"/>
      <c r="BZ415" s="822"/>
      <c r="CA415" s="822"/>
      <c r="CB415" s="822"/>
      <c r="CC415" s="823"/>
    </row>
    <row r="416" spans="1:81" s="58" customFormat="1" ht="40.200000000000003" customHeight="1" thickBot="1" x14ac:dyDescent="0.35">
      <c r="A416" s="34"/>
      <c r="B416" s="886"/>
      <c r="C416" s="870"/>
      <c r="D416" s="873"/>
      <c r="E416" s="853"/>
      <c r="F416" s="853"/>
      <c r="G416" s="853"/>
      <c r="H416" s="853"/>
      <c r="I416" s="853"/>
      <c r="J416" s="814"/>
      <c r="K416" s="856"/>
      <c r="L416" s="859"/>
      <c r="M416" s="862"/>
      <c r="N416" s="838"/>
      <c r="O416" s="841"/>
      <c r="P416" s="865"/>
      <c r="Q416" s="874"/>
      <c r="R416" s="814"/>
      <c r="S416" s="232"/>
      <c r="T416" s="237"/>
      <c r="U416" s="237"/>
      <c r="V416" s="237"/>
      <c r="W416" s="232"/>
      <c r="X416" s="260"/>
      <c r="Y416" s="260"/>
      <c r="Z416" s="260"/>
      <c r="AA416" s="260"/>
      <c r="AB416" s="814"/>
      <c r="AC416" s="829"/>
      <c r="AD416" s="46">
        <f t="shared" si="512"/>
        <v>0</v>
      </c>
      <c r="AE416" s="46">
        <f t="shared" si="512"/>
        <v>0</v>
      </c>
      <c r="AF416" s="46">
        <f t="shared" si="512"/>
        <v>0</v>
      </c>
      <c r="AG416" s="46">
        <f t="shared" si="512"/>
        <v>0</v>
      </c>
      <c r="AH416" s="46">
        <f t="shared" si="512"/>
        <v>0</v>
      </c>
      <c r="AI416" s="46">
        <f t="shared" si="512"/>
        <v>0</v>
      </c>
      <c r="AJ416" s="46">
        <f t="shared" si="512"/>
        <v>0</v>
      </c>
      <c r="AK416" s="814"/>
      <c r="AL416" s="832"/>
      <c r="AM416" s="46">
        <f t="shared" si="493"/>
        <v>0</v>
      </c>
      <c r="AN416" s="49"/>
      <c r="AO416" s="49"/>
      <c r="AP416" s="49"/>
      <c r="AQ416" s="49"/>
      <c r="AR416" s="49"/>
      <c r="AS416" s="49"/>
      <c r="AT416" s="814"/>
      <c r="AU416" s="835"/>
      <c r="AV416" s="46">
        <f t="shared" si="498"/>
        <v>0</v>
      </c>
      <c r="AW416" s="49"/>
      <c r="AX416" s="49"/>
      <c r="AY416" s="49"/>
      <c r="AZ416" s="49"/>
      <c r="BA416" s="49"/>
      <c r="BB416" s="49"/>
      <c r="BC416" s="814"/>
      <c r="BD416" s="811"/>
      <c r="BE416" s="46">
        <f t="shared" si="500"/>
        <v>0</v>
      </c>
      <c r="BF416" s="49"/>
      <c r="BG416" s="49"/>
      <c r="BH416" s="49"/>
      <c r="BI416" s="49"/>
      <c r="BJ416" s="49"/>
      <c r="BK416" s="49"/>
      <c r="BL416" s="814"/>
      <c r="BM416" s="817"/>
      <c r="BN416" s="46">
        <f t="shared" si="499"/>
        <v>0</v>
      </c>
      <c r="BO416" s="49"/>
      <c r="BP416" s="49"/>
      <c r="BQ416" s="49"/>
      <c r="BR416" s="49"/>
      <c r="BS416" s="49"/>
      <c r="BT416" s="49"/>
      <c r="BU416" s="824"/>
      <c r="BV416" s="825"/>
      <c r="BW416" s="825"/>
      <c r="BX416" s="825"/>
      <c r="BY416" s="825"/>
      <c r="BZ416" s="825"/>
      <c r="CA416" s="825"/>
      <c r="CB416" s="825"/>
      <c r="CC416" s="826"/>
    </row>
    <row r="417" spans="1:81" s="58" customFormat="1" ht="40.200000000000003" customHeight="1" thickTop="1" x14ac:dyDescent="0.3">
      <c r="A417" s="34"/>
      <c r="B417" s="886"/>
      <c r="C417" s="868" t="s">
        <v>139</v>
      </c>
      <c r="D417" s="871">
        <v>2201</v>
      </c>
      <c r="E417" s="851" t="s">
        <v>3922</v>
      </c>
      <c r="F417" s="851">
        <v>22010071</v>
      </c>
      <c r="G417" s="851" t="s">
        <v>4403</v>
      </c>
      <c r="H417" s="851" t="s">
        <v>4532</v>
      </c>
      <c r="I417" s="851">
        <v>2022004540031</v>
      </c>
      <c r="J417" s="812">
        <v>82</v>
      </c>
      <c r="K417" s="854" t="str">
        <f>+[2]Metas!K90</f>
        <v>% de la nómina docente y Directiva Docente beneficiados con los procesos de Bienestar (recreación, cultura y deporte; atención psicosocial; asistencia técnica, comunicaciones)</v>
      </c>
      <c r="L417" s="857">
        <v>25</v>
      </c>
      <c r="M417" s="860">
        <f>SUM(N417:Q417)</f>
        <v>25</v>
      </c>
      <c r="N417" s="836"/>
      <c r="O417" s="839"/>
      <c r="P417" s="863"/>
      <c r="Q417" s="866">
        <v>25</v>
      </c>
      <c r="R417" s="812">
        <f t="shared" ref="R417" si="515">+$J417</f>
        <v>82</v>
      </c>
      <c r="S417" s="231" t="s">
        <v>4944</v>
      </c>
      <c r="T417" s="235" t="s">
        <v>3822</v>
      </c>
      <c r="U417" s="235" t="s">
        <v>3827</v>
      </c>
      <c r="V417" s="235" t="s">
        <v>3831</v>
      </c>
      <c r="W417" s="231" t="s">
        <v>4945</v>
      </c>
      <c r="X417" s="256">
        <v>45003</v>
      </c>
      <c r="Y417" s="256">
        <v>45046</v>
      </c>
      <c r="Z417" s="256"/>
      <c r="AA417" s="256"/>
      <c r="AB417" s="812">
        <f t="shared" si="502"/>
        <v>82</v>
      </c>
      <c r="AC417" s="827">
        <f t="shared" ref="AC417" si="516">+L417</f>
        <v>25</v>
      </c>
      <c r="AD417" s="44">
        <f t="shared" si="512"/>
        <v>20</v>
      </c>
      <c r="AE417" s="44">
        <f t="shared" si="512"/>
        <v>0</v>
      </c>
      <c r="AF417" s="44">
        <f t="shared" si="512"/>
        <v>20</v>
      </c>
      <c r="AG417" s="44">
        <f t="shared" si="512"/>
        <v>0</v>
      </c>
      <c r="AH417" s="44">
        <f t="shared" si="512"/>
        <v>0</v>
      </c>
      <c r="AI417" s="44">
        <f t="shared" si="512"/>
        <v>0</v>
      </c>
      <c r="AJ417" s="44">
        <f t="shared" si="512"/>
        <v>0</v>
      </c>
      <c r="AK417" s="812">
        <f t="shared" si="504"/>
        <v>82</v>
      </c>
      <c r="AL417" s="830">
        <f>+N417</f>
        <v>0</v>
      </c>
      <c r="AM417" s="44">
        <f t="shared" si="493"/>
        <v>0</v>
      </c>
      <c r="AN417" s="47"/>
      <c r="AO417" s="47"/>
      <c r="AP417" s="47"/>
      <c r="AQ417" s="47"/>
      <c r="AR417" s="47"/>
      <c r="AS417" s="47"/>
      <c r="AT417" s="812">
        <f t="shared" si="505"/>
        <v>82</v>
      </c>
      <c r="AU417" s="833">
        <f>+O417</f>
        <v>0</v>
      </c>
      <c r="AV417" s="44">
        <f t="shared" si="498"/>
        <v>0</v>
      </c>
      <c r="AW417" s="47"/>
      <c r="AX417" s="47"/>
      <c r="AY417" s="47"/>
      <c r="AZ417" s="47"/>
      <c r="BA417" s="47"/>
      <c r="BB417" s="47"/>
      <c r="BC417" s="812">
        <f t="shared" si="506"/>
        <v>82</v>
      </c>
      <c r="BD417" s="809">
        <f>+P417</f>
        <v>0</v>
      </c>
      <c r="BE417" s="44">
        <f t="shared" si="500"/>
        <v>0</v>
      </c>
      <c r="BF417" s="47"/>
      <c r="BG417" s="47"/>
      <c r="BH417" s="47"/>
      <c r="BI417" s="47"/>
      <c r="BJ417" s="47"/>
      <c r="BK417" s="47"/>
      <c r="BL417" s="812">
        <f t="shared" si="509"/>
        <v>82</v>
      </c>
      <c r="BM417" s="815">
        <f>+Q417</f>
        <v>25</v>
      </c>
      <c r="BN417" s="44">
        <f t="shared" si="499"/>
        <v>20</v>
      </c>
      <c r="BO417" s="47"/>
      <c r="BP417" s="47">
        <v>20</v>
      </c>
      <c r="BQ417" s="47"/>
      <c r="BR417" s="47"/>
      <c r="BS417" s="47"/>
      <c r="BT417" s="47"/>
      <c r="BU417" s="818"/>
      <c r="BV417" s="819"/>
      <c r="BW417" s="819"/>
      <c r="BX417" s="819"/>
      <c r="BY417" s="819"/>
      <c r="BZ417" s="819"/>
      <c r="CA417" s="819"/>
      <c r="CB417" s="819"/>
      <c r="CC417" s="820"/>
    </row>
    <row r="418" spans="1:81" s="58" customFormat="1" ht="40.200000000000003" customHeight="1" x14ac:dyDescent="0.3">
      <c r="A418" s="34"/>
      <c r="B418" s="886"/>
      <c r="C418" s="869"/>
      <c r="D418" s="872"/>
      <c r="E418" s="852"/>
      <c r="F418" s="852"/>
      <c r="G418" s="852"/>
      <c r="H418" s="852"/>
      <c r="I418" s="852"/>
      <c r="J418" s="813"/>
      <c r="K418" s="855"/>
      <c r="L418" s="858"/>
      <c r="M418" s="861"/>
      <c r="N418" s="837"/>
      <c r="O418" s="840"/>
      <c r="P418" s="864"/>
      <c r="Q418" s="867"/>
      <c r="R418" s="813"/>
      <c r="S418" s="39" t="s">
        <v>4946</v>
      </c>
      <c r="T418" s="236" t="s">
        <v>3822</v>
      </c>
      <c r="U418" s="236" t="s">
        <v>3827</v>
      </c>
      <c r="V418" s="236" t="s">
        <v>3831</v>
      </c>
      <c r="W418" s="39" t="s">
        <v>4947</v>
      </c>
      <c r="X418" s="31">
        <v>45003</v>
      </c>
      <c r="Y418" s="31">
        <v>45278</v>
      </c>
      <c r="Z418" s="31"/>
      <c r="AA418" s="31"/>
      <c r="AB418" s="813"/>
      <c r="AC418" s="828"/>
      <c r="AD418" s="51">
        <f t="shared" si="512"/>
        <v>0</v>
      </c>
      <c r="AE418" s="51">
        <f t="shared" si="512"/>
        <v>0</v>
      </c>
      <c r="AF418" s="51">
        <f t="shared" si="512"/>
        <v>0</v>
      </c>
      <c r="AG418" s="51">
        <f t="shared" si="512"/>
        <v>0</v>
      </c>
      <c r="AH418" s="51">
        <f t="shared" si="512"/>
        <v>0</v>
      </c>
      <c r="AI418" s="51">
        <f t="shared" si="512"/>
        <v>0</v>
      </c>
      <c r="AJ418" s="51">
        <f t="shared" si="512"/>
        <v>0</v>
      </c>
      <c r="AK418" s="813"/>
      <c r="AL418" s="831"/>
      <c r="AM418" s="51">
        <f t="shared" si="493"/>
        <v>0</v>
      </c>
      <c r="AN418" s="257"/>
      <c r="AO418" s="257"/>
      <c r="AP418" s="257"/>
      <c r="AQ418" s="257"/>
      <c r="AR418" s="257"/>
      <c r="AS418" s="257"/>
      <c r="AT418" s="813"/>
      <c r="AU418" s="834"/>
      <c r="AV418" s="51">
        <f t="shared" si="498"/>
        <v>0</v>
      </c>
      <c r="AW418" s="257"/>
      <c r="AX418" s="257"/>
      <c r="AY418" s="257"/>
      <c r="AZ418" s="257"/>
      <c r="BA418" s="257"/>
      <c r="BB418" s="257"/>
      <c r="BC418" s="813"/>
      <c r="BD418" s="810"/>
      <c r="BE418" s="51">
        <f t="shared" si="500"/>
        <v>0</v>
      </c>
      <c r="BF418" s="257"/>
      <c r="BG418" s="257"/>
      <c r="BH418" s="257"/>
      <c r="BI418" s="257"/>
      <c r="BJ418" s="257"/>
      <c r="BK418" s="257"/>
      <c r="BL418" s="813"/>
      <c r="BM418" s="816"/>
      <c r="BN418" s="51">
        <f t="shared" si="499"/>
        <v>0</v>
      </c>
      <c r="BO418" s="257"/>
      <c r="BP418" s="257"/>
      <c r="BQ418" s="257"/>
      <c r="BR418" s="257"/>
      <c r="BS418" s="257"/>
      <c r="BT418" s="257"/>
      <c r="BU418" s="821"/>
      <c r="BV418" s="822"/>
      <c r="BW418" s="822"/>
      <c r="BX418" s="822"/>
      <c r="BY418" s="822"/>
      <c r="BZ418" s="822"/>
      <c r="CA418" s="822"/>
      <c r="CB418" s="822"/>
      <c r="CC418" s="823"/>
    </row>
    <row r="419" spans="1:81" s="58" customFormat="1" ht="40.200000000000003" customHeight="1" x14ac:dyDescent="0.3">
      <c r="A419" s="34"/>
      <c r="B419" s="886"/>
      <c r="C419" s="869"/>
      <c r="D419" s="872"/>
      <c r="E419" s="852"/>
      <c r="F419" s="852"/>
      <c r="G419" s="852"/>
      <c r="H419" s="852"/>
      <c r="I419" s="852"/>
      <c r="J419" s="813"/>
      <c r="K419" s="855"/>
      <c r="L419" s="858"/>
      <c r="M419" s="861"/>
      <c r="N419" s="837"/>
      <c r="O419" s="840"/>
      <c r="P419" s="864"/>
      <c r="Q419" s="867"/>
      <c r="R419" s="813"/>
      <c r="S419" s="39"/>
      <c r="T419" s="236"/>
      <c r="U419" s="236"/>
      <c r="V419" s="236"/>
      <c r="W419" s="39"/>
      <c r="X419" s="31"/>
      <c r="Y419" s="31"/>
      <c r="Z419" s="31"/>
      <c r="AA419" s="31"/>
      <c r="AB419" s="813"/>
      <c r="AC419" s="828"/>
      <c r="AD419" s="51">
        <f t="shared" si="512"/>
        <v>0</v>
      </c>
      <c r="AE419" s="51">
        <f t="shared" si="512"/>
        <v>0</v>
      </c>
      <c r="AF419" s="51">
        <f t="shared" si="512"/>
        <v>0</v>
      </c>
      <c r="AG419" s="51">
        <f t="shared" si="512"/>
        <v>0</v>
      </c>
      <c r="AH419" s="51">
        <f t="shared" si="512"/>
        <v>0</v>
      </c>
      <c r="AI419" s="51">
        <f t="shared" si="512"/>
        <v>0</v>
      </c>
      <c r="AJ419" s="51">
        <f t="shared" si="512"/>
        <v>0</v>
      </c>
      <c r="AK419" s="813"/>
      <c r="AL419" s="831"/>
      <c r="AM419" s="51">
        <f t="shared" si="493"/>
        <v>0</v>
      </c>
      <c r="AN419" s="257"/>
      <c r="AO419" s="257"/>
      <c r="AP419" s="257"/>
      <c r="AQ419" s="257"/>
      <c r="AR419" s="257"/>
      <c r="AS419" s="257"/>
      <c r="AT419" s="813"/>
      <c r="AU419" s="834"/>
      <c r="AV419" s="51">
        <f t="shared" si="498"/>
        <v>0</v>
      </c>
      <c r="AW419" s="257"/>
      <c r="AX419" s="257"/>
      <c r="AY419" s="257"/>
      <c r="AZ419" s="257"/>
      <c r="BA419" s="257"/>
      <c r="BB419" s="257"/>
      <c r="BC419" s="813"/>
      <c r="BD419" s="810"/>
      <c r="BE419" s="51">
        <f t="shared" si="500"/>
        <v>0</v>
      </c>
      <c r="BF419" s="257"/>
      <c r="BG419" s="257"/>
      <c r="BH419" s="257"/>
      <c r="BI419" s="257"/>
      <c r="BJ419" s="257"/>
      <c r="BK419" s="257"/>
      <c r="BL419" s="813"/>
      <c r="BM419" s="816"/>
      <c r="BN419" s="51">
        <f t="shared" si="499"/>
        <v>0</v>
      </c>
      <c r="BO419" s="257"/>
      <c r="BP419" s="257"/>
      <c r="BQ419" s="257"/>
      <c r="BR419" s="257"/>
      <c r="BS419" s="257"/>
      <c r="BT419" s="257"/>
      <c r="BU419" s="821"/>
      <c r="BV419" s="822"/>
      <c r="BW419" s="822"/>
      <c r="BX419" s="822"/>
      <c r="BY419" s="822"/>
      <c r="BZ419" s="822"/>
      <c r="CA419" s="822"/>
      <c r="CB419" s="822"/>
      <c r="CC419" s="823"/>
    </row>
    <row r="420" spans="1:81" s="58" customFormat="1" ht="40.200000000000003" customHeight="1" thickBot="1" x14ac:dyDescent="0.35">
      <c r="A420" s="34"/>
      <c r="B420" s="886"/>
      <c r="C420" s="869"/>
      <c r="D420" s="873"/>
      <c r="E420" s="853"/>
      <c r="F420" s="853"/>
      <c r="G420" s="853"/>
      <c r="H420" s="853"/>
      <c r="I420" s="853"/>
      <c r="J420" s="814"/>
      <c r="K420" s="856"/>
      <c r="L420" s="859"/>
      <c r="M420" s="862"/>
      <c r="N420" s="838"/>
      <c r="O420" s="841"/>
      <c r="P420" s="865"/>
      <c r="Q420" s="867"/>
      <c r="R420" s="814"/>
      <c r="S420" s="232"/>
      <c r="T420" s="237"/>
      <c r="U420" s="237"/>
      <c r="V420" s="237"/>
      <c r="W420" s="232"/>
      <c r="X420" s="260"/>
      <c r="Y420" s="260"/>
      <c r="Z420" s="260"/>
      <c r="AA420" s="260"/>
      <c r="AB420" s="814"/>
      <c r="AC420" s="829"/>
      <c r="AD420" s="46">
        <f t="shared" si="512"/>
        <v>0</v>
      </c>
      <c r="AE420" s="46">
        <f t="shared" si="512"/>
        <v>0</v>
      </c>
      <c r="AF420" s="46">
        <f t="shared" si="512"/>
        <v>0</v>
      </c>
      <c r="AG420" s="46">
        <f t="shared" si="512"/>
        <v>0</v>
      </c>
      <c r="AH420" s="46">
        <f t="shared" si="512"/>
        <v>0</v>
      </c>
      <c r="AI420" s="46">
        <f t="shared" si="512"/>
        <v>0</v>
      </c>
      <c r="AJ420" s="46">
        <f t="shared" si="512"/>
        <v>0</v>
      </c>
      <c r="AK420" s="814"/>
      <c r="AL420" s="832"/>
      <c r="AM420" s="46">
        <f t="shared" si="493"/>
        <v>0</v>
      </c>
      <c r="AN420" s="49"/>
      <c r="AO420" s="49"/>
      <c r="AP420" s="49"/>
      <c r="AQ420" s="49"/>
      <c r="AR420" s="49"/>
      <c r="AS420" s="49"/>
      <c r="AT420" s="814"/>
      <c r="AU420" s="835"/>
      <c r="AV420" s="46">
        <f t="shared" si="498"/>
        <v>0</v>
      </c>
      <c r="AW420" s="49"/>
      <c r="AX420" s="49"/>
      <c r="AY420" s="49"/>
      <c r="AZ420" s="49"/>
      <c r="BA420" s="49"/>
      <c r="BB420" s="49"/>
      <c r="BC420" s="814"/>
      <c r="BD420" s="811"/>
      <c r="BE420" s="46">
        <f t="shared" si="500"/>
        <v>0</v>
      </c>
      <c r="BF420" s="49"/>
      <c r="BG420" s="49"/>
      <c r="BH420" s="49"/>
      <c r="BI420" s="49"/>
      <c r="BJ420" s="49"/>
      <c r="BK420" s="49"/>
      <c r="BL420" s="814"/>
      <c r="BM420" s="817"/>
      <c r="BN420" s="46">
        <f t="shared" si="499"/>
        <v>0</v>
      </c>
      <c r="BO420" s="49"/>
      <c r="BP420" s="49"/>
      <c r="BQ420" s="49"/>
      <c r="BR420" s="49"/>
      <c r="BS420" s="49"/>
      <c r="BT420" s="49"/>
      <c r="BU420" s="824"/>
      <c r="BV420" s="825"/>
      <c r="BW420" s="825"/>
      <c r="BX420" s="825"/>
      <c r="BY420" s="825"/>
      <c r="BZ420" s="825"/>
      <c r="CA420" s="825"/>
      <c r="CB420" s="825"/>
      <c r="CC420" s="826"/>
    </row>
    <row r="421" spans="1:81" s="58" customFormat="1" ht="40.200000000000003" customHeight="1" thickTop="1" x14ac:dyDescent="0.3">
      <c r="A421" s="34"/>
      <c r="B421" s="886"/>
      <c r="C421" s="869"/>
      <c r="D421" s="871">
        <v>2201</v>
      </c>
      <c r="E421" s="851" t="s">
        <v>3922</v>
      </c>
      <c r="F421" s="851">
        <v>22010071</v>
      </c>
      <c r="G421" s="851" t="s">
        <v>4403</v>
      </c>
      <c r="H421" s="851" t="s">
        <v>4532</v>
      </c>
      <c r="I421" s="851">
        <v>2022004540031</v>
      </c>
      <c r="J421" s="812">
        <v>83</v>
      </c>
      <c r="K421" s="854" t="str">
        <f>+[2]Metas!K91</f>
        <v>% de la nómina administrativa beneficiada con los procesos de Bienestar (recreación, cultura y deporte; atención psicosocial; asistencia técnica, comunicaciones)</v>
      </c>
      <c r="L421" s="857">
        <v>25</v>
      </c>
      <c r="M421" s="860">
        <f>SUM(N421:Q421)</f>
        <v>25</v>
      </c>
      <c r="N421" s="836"/>
      <c r="O421" s="839"/>
      <c r="P421" s="842"/>
      <c r="Q421" s="845">
        <v>25</v>
      </c>
      <c r="R421" s="848">
        <f t="shared" ref="R421" si="517">+$J421</f>
        <v>83</v>
      </c>
      <c r="S421" s="231" t="s">
        <v>4944</v>
      </c>
      <c r="T421" s="235" t="s">
        <v>3822</v>
      </c>
      <c r="U421" s="235" t="s">
        <v>3827</v>
      </c>
      <c r="V421" s="235" t="s">
        <v>3831</v>
      </c>
      <c r="W421" s="231" t="s">
        <v>4948</v>
      </c>
      <c r="X421" s="256">
        <v>45003</v>
      </c>
      <c r="Y421" s="256">
        <v>45046</v>
      </c>
      <c r="Z421" s="256"/>
      <c r="AA421" s="256"/>
      <c r="AB421" s="812">
        <f t="shared" si="502"/>
        <v>83</v>
      </c>
      <c r="AC421" s="827">
        <f t="shared" ref="AC421" si="518">+L421</f>
        <v>25</v>
      </c>
      <c r="AD421" s="44">
        <f t="shared" si="512"/>
        <v>20</v>
      </c>
      <c r="AE421" s="44">
        <f t="shared" si="512"/>
        <v>0</v>
      </c>
      <c r="AF421" s="44">
        <f t="shared" si="512"/>
        <v>20</v>
      </c>
      <c r="AG421" s="44">
        <f t="shared" si="512"/>
        <v>0</v>
      </c>
      <c r="AH421" s="44">
        <f t="shared" si="512"/>
        <v>0</v>
      </c>
      <c r="AI421" s="44">
        <f t="shared" si="512"/>
        <v>0</v>
      </c>
      <c r="AJ421" s="44">
        <f t="shared" si="512"/>
        <v>0</v>
      </c>
      <c r="AK421" s="812">
        <f t="shared" si="504"/>
        <v>83</v>
      </c>
      <c r="AL421" s="830">
        <f>+N421</f>
        <v>0</v>
      </c>
      <c r="AM421" s="44">
        <f t="shared" si="493"/>
        <v>0</v>
      </c>
      <c r="AN421" s="47"/>
      <c r="AO421" s="47"/>
      <c r="AP421" s="47"/>
      <c r="AQ421" s="47"/>
      <c r="AR421" s="47"/>
      <c r="AS421" s="47"/>
      <c r="AT421" s="812">
        <f t="shared" si="505"/>
        <v>83</v>
      </c>
      <c r="AU421" s="833">
        <f>+O421</f>
        <v>0</v>
      </c>
      <c r="AV421" s="44">
        <f t="shared" si="498"/>
        <v>0</v>
      </c>
      <c r="AW421" s="47"/>
      <c r="AX421" s="47"/>
      <c r="AY421" s="47"/>
      <c r="AZ421" s="47"/>
      <c r="BA421" s="47"/>
      <c r="BB421" s="47"/>
      <c r="BC421" s="812">
        <f t="shared" si="506"/>
        <v>83</v>
      </c>
      <c r="BD421" s="809">
        <f>+P421</f>
        <v>0</v>
      </c>
      <c r="BE421" s="44">
        <f t="shared" si="500"/>
        <v>0</v>
      </c>
      <c r="BF421" s="47"/>
      <c r="BG421" s="47"/>
      <c r="BH421" s="47"/>
      <c r="BI421" s="47"/>
      <c r="BJ421" s="47"/>
      <c r="BK421" s="47"/>
      <c r="BL421" s="812">
        <f t="shared" si="509"/>
        <v>83</v>
      </c>
      <c r="BM421" s="815">
        <f>+Q421</f>
        <v>25</v>
      </c>
      <c r="BN421" s="44">
        <f t="shared" si="499"/>
        <v>20</v>
      </c>
      <c r="BO421" s="47"/>
      <c r="BP421" s="47">
        <v>20</v>
      </c>
      <c r="BQ421" s="47"/>
      <c r="BR421" s="47"/>
      <c r="BS421" s="47"/>
      <c r="BT421" s="47"/>
      <c r="BU421" s="818"/>
      <c r="BV421" s="819"/>
      <c r="BW421" s="819"/>
      <c r="BX421" s="819"/>
      <c r="BY421" s="819"/>
      <c r="BZ421" s="819"/>
      <c r="CA421" s="819"/>
      <c r="CB421" s="819"/>
      <c r="CC421" s="820"/>
    </row>
    <row r="422" spans="1:81" s="58" customFormat="1" ht="40.200000000000003" customHeight="1" x14ac:dyDescent="0.3">
      <c r="A422" s="34"/>
      <c r="B422" s="886"/>
      <c r="C422" s="869"/>
      <c r="D422" s="872"/>
      <c r="E422" s="852"/>
      <c r="F422" s="852"/>
      <c r="G422" s="852"/>
      <c r="H422" s="852"/>
      <c r="I422" s="852"/>
      <c r="J422" s="813"/>
      <c r="K422" s="855"/>
      <c r="L422" s="858"/>
      <c r="M422" s="861"/>
      <c r="N422" s="837"/>
      <c r="O422" s="840"/>
      <c r="P422" s="843"/>
      <c r="Q422" s="846"/>
      <c r="R422" s="849"/>
      <c r="S422" s="39" t="s">
        <v>4949</v>
      </c>
      <c r="T422" s="236" t="s">
        <v>3822</v>
      </c>
      <c r="U422" s="236" t="s">
        <v>3827</v>
      </c>
      <c r="V422" s="236" t="s">
        <v>3831</v>
      </c>
      <c r="W422" s="39" t="s">
        <v>4950</v>
      </c>
      <c r="X422" s="31">
        <v>45003</v>
      </c>
      <c r="Y422" s="31">
        <v>45278</v>
      </c>
      <c r="Z422" s="31"/>
      <c r="AA422" s="31"/>
      <c r="AB422" s="813"/>
      <c r="AC422" s="828"/>
      <c r="AD422" s="51">
        <f t="shared" si="512"/>
        <v>0</v>
      </c>
      <c r="AE422" s="51">
        <f t="shared" si="512"/>
        <v>0</v>
      </c>
      <c r="AF422" s="51">
        <f t="shared" si="512"/>
        <v>0</v>
      </c>
      <c r="AG422" s="51">
        <f t="shared" si="512"/>
        <v>0</v>
      </c>
      <c r="AH422" s="51">
        <f t="shared" si="512"/>
        <v>0</v>
      </c>
      <c r="AI422" s="51">
        <f t="shared" si="512"/>
        <v>0</v>
      </c>
      <c r="AJ422" s="51">
        <f t="shared" si="512"/>
        <v>0</v>
      </c>
      <c r="AK422" s="813"/>
      <c r="AL422" s="831"/>
      <c r="AM422" s="51">
        <f t="shared" si="493"/>
        <v>0</v>
      </c>
      <c r="AN422" s="257"/>
      <c r="AO422" s="257"/>
      <c r="AP422" s="257"/>
      <c r="AQ422" s="257"/>
      <c r="AR422" s="257"/>
      <c r="AS422" s="257"/>
      <c r="AT422" s="813"/>
      <c r="AU422" s="834"/>
      <c r="AV422" s="51">
        <f t="shared" si="498"/>
        <v>0</v>
      </c>
      <c r="AW422" s="257"/>
      <c r="AX422" s="257"/>
      <c r="AY422" s="257"/>
      <c r="AZ422" s="257"/>
      <c r="BA422" s="257"/>
      <c r="BB422" s="257"/>
      <c r="BC422" s="813"/>
      <c r="BD422" s="810"/>
      <c r="BE422" s="51">
        <f t="shared" si="500"/>
        <v>0</v>
      </c>
      <c r="BF422" s="257"/>
      <c r="BG422" s="257"/>
      <c r="BH422" s="257"/>
      <c r="BI422" s="257"/>
      <c r="BJ422" s="257"/>
      <c r="BK422" s="257"/>
      <c r="BL422" s="813"/>
      <c r="BM422" s="816"/>
      <c r="BN422" s="51">
        <f t="shared" si="499"/>
        <v>0</v>
      </c>
      <c r="BO422" s="257"/>
      <c r="BP422" s="257"/>
      <c r="BQ422" s="257"/>
      <c r="BR422" s="257"/>
      <c r="BS422" s="257"/>
      <c r="BT422" s="257"/>
      <c r="BU422" s="821"/>
      <c r="BV422" s="822"/>
      <c r="BW422" s="822"/>
      <c r="BX422" s="822"/>
      <c r="BY422" s="822"/>
      <c r="BZ422" s="822"/>
      <c r="CA422" s="822"/>
      <c r="CB422" s="822"/>
      <c r="CC422" s="823"/>
    </row>
    <row r="423" spans="1:81" s="58" customFormat="1" ht="40.200000000000003" customHeight="1" x14ac:dyDescent="0.3">
      <c r="A423" s="34"/>
      <c r="B423" s="886"/>
      <c r="C423" s="869"/>
      <c r="D423" s="872"/>
      <c r="E423" s="852"/>
      <c r="F423" s="852"/>
      <c r="G423" s="852"/>
      <c r="H423" s="852"/>
      <c r="I423" s="852"/>
      <c r="J423" s="813"/>
      <c r="K423" s="855"/>
      <c r="L423" s="858"/>
      <c r="M423" s="861"/>
      <c r="N423" s="837"/>
      <c r="O423" s="840"/>
      <c r="P423" s="843"/>
      <c r="Q423" s="846"/>
      <c r="R423" s="849"/>
      <c r="S423" s="39" t="s">
        <v>4951</v>
      </c>
      <c r="T423" s="236" t="s">
        <v>3822</v>
      </c>
      <c r="U423" s="236" t="s">
        <v>3827</v>
      </c>
      <c r="V423" s="236" t="s">
        <v>3831</v>
      </c>
      <c r="W423" s="39" t="s">
        <v>4952</v>
      </c>
      <c r="X423" s="31">
        <v>45003</v>
      </c>
      <c r="Y423" s="31">
        <v>45290</v>
      </c>
      <c r="Z423" s="31"/>
      <c r="AA423" s="31"/>
      <c r="AB423" s="813"/>
      <c r="AC423" s="828"/>
      <c r="AD423" s="51">
        <f t="shared" si="512"/>
        <v>0</v>
      </c>
      <c r="AE423" s="51">
        <f t="shared" si="512"/>
        <v>0</v>
      </c>
      <c r="AF423" s="51">
        <f t="shared" si="512"/>
        <v>0</v>
      </c>
      <c r="AG423" s="51">
        <f t="shared" si="512"/>
        <v>0</v>
      </c>
      <c r="AH423" s="51">
        <f t="shared" si="512"/>
        <v>0</v>
      </c>
      <c r="AI423" s="51">
        <f t="shared" si="512"/>
        <v>0</v>
      </c>
      <c r="AJ423" s="51">
        <f t="shared" si="512"/>
        <v>0</v>
      </c>
      <c r="AK423" s="813"/>
      <c r="AL423" s="831"/>
      <c r="AM423" s="51">
        <f t="shared" si="493"/>
        <v>0</v>
      </c>
      <c r="AN423" s="257"/>
      <c r="AO423" s="257"/>
      <c r="AP423" s="257"/>
      <c r="AQ423" s="257"/>
      <c r="AR423" s="257"/>
      <c r="AS423" s="257"/>
      <c r="AT423" s="813"/>
      <c r="AU423" s="834"/>
      <c r="AV423" s="51">
        <f t="shared" si="498"/>
        <v>0</v>
      </c>
      <c r="AW423" s="257"/>
      <c r="AX423" s="257"/>
      <c r="AY423" s="257"/>
      <c r="AZ423" s="257"/>
      <c r="BA423" s="257"/>
      <c r="BB423" s="257"/>
      <c r="BC423" s="813"/>
      <c r="BD423" s="810"/>
      <c r="BE423" s="51">
        <f t="shared" si="500"/>
        <v>0</v>
      </c>
      <c r="BF423" s="257"/>
      <c r="BG423" s="257"/>
      <c r="BH423" s="257"/>
      <c r="BI423" s="257"/>
      <c r="BJ423" s="257"/>
      <c r="BK423" s="257"/>
      <c r="BL423" s="813"/>
      <c r="BM423" s="816"/>
      <c r="BN423" s="51">
        <f t="shared" si="499"/>
        <v>0</v>
      </c>
      <c r="BO423" s="257"/>
      <c r="BP423" s="257"/>
      <c r="BQ423" s="257"/>
      <c r="BR423" s="257"/>
      <c r="BS423" s="257"/>
      <c r="BT423" s="257"/>
      <c r="BU423" s="821"/>
      <c r="BV423" s="822"/>
      <c r="BW423" s="822"/>
      <c r="BX423" s="822"/>
      <c r="BY423" s="822"/>
      <c r="BZ423" s="822"/>
      <c r="CA423" s="822"/>
      <c r="CB423" s="822"/>
      <c r="CC423" s="823"/>
    </row>
    <row r="424" spans="1:81" s="58" customFormat="1" ht="40.200000000000003" customHeight="1" thickBot="1" x14ac:dyDescent="0.35">
      <c r="A424" s="34"/>
      <c r="B424" s="887"/>
      <c r="C424" s="870"/>
      <c r="D424" s="873"/>
      <c r="E424" s="853"/>
      <c r="F424" s="853"/>
      <c r="G424" s="853"/>
      <c r="H424" s="853"/>
      <c r="I424" s="853"/>
      <c r="J424" s="814"/>
      <c r="K424" s="856"/>
      <c r="L424" s="859"/>
      <c r="M424" s="862"/>
      <c r="N424" s="838"/>
      <c r="O424" s="841"/>
      <c r="P424" s="844"/>
      <c r="Q424" s="847"/>
      <c r="R424" s="850"/>
      <c r="S424" s="232" t="s">
        <v>4946</v>
      </c>
      <c r="T424" s="237" t="s">
        <v>3822</v>
      </c>
      <c r="U424" s="237" t="s">
        <v>3827</v>
      </c>
      <c r="V424" s="237" t="s">
        <v>3831</v>
      </c>
      <c r="W424" s="232" t="s">
        <v>4947</v>
      </c>
      <c r="X424" s="260">
        <v>45003</v>
      </c>
      <c r="Y424" s="260">
        <v>45278</v>
      </c>
      <c r="Z424" s="260"/>
      <c r="AA424" s="260"/>
      <c r="AB424" s="814"/>
      <c r="AC424" s="829"/>
      <c r="AD424" s="46">
        <f t="shared" si="512"/>
        <v>0</v>
      </c>
      <c r="AE424" s="46">
        <f t="shared" si="512"/>
        <v>0</v>
      </c>
      <c r="AF424" s="46">
        <f t="shared" si="512"/>
        <v>0</v>
      </c>
      <c r="AG424" s="46">
        <f t="shared" si="512"/>
        <v>0</v>
      </c>
      <c r="AH424" s="46">
        <f t="shared" si="512"/>
        <v>0</v>
      </c>
      <c r="AI424" s="46">
        <f t="shared" si="512"/>
        <v>0</v>
      </c>
      <c r="AJ424" s="46">
        <f t="shared" si="512"/>
        <v>0</v>
      </c>
      <c r="AK424" s="814"/>
      <c r="AL424" s="832"/>
      <c r="AM424" s="46">
        <f t="shared" si="493"/>
        <v>0</v>
      </c>
      <c r="AN424" s="49"/>
      <c r="AO424" s="49"/>
      <c r="AP424" s="49"/>
      <c r="AQ424" s="49"/>
      <c r="AR424" s="49"/>
      <c r="AS424" s="49"/>
      <c r="AT424" s="814"/>
      <c r="AU424" s="835"/>
      <c r="AV424" s="46">
        <f t="shared" si="498"/>
        <v>0</v>
      </c>
      <c r="AW424" s="49"/>
      <c r="AX424" s="49"/>
      <c r="AY424" s="49"/>
      <c r="AZ424" s="49"/>
      <c r="BA424" s="49"/>
      <c r="BB424" s="49"/>
      <c r="BC424" s="814"/>
      <c r="BD424" s="811"/>
      <c r="BE424" s="46">
        <f t="shared" si="500"/>
        <v>0</v>
      </c>
      <c r="BF424" s="49"/>
      <c r="BG424" s="49"/>
      <c r="BH424" s="49"/>
      <c r="BI424" s="49"/>
      <c r="BJ424" s="49"/>
      <c r="BK424" s="49"/>
      <c r="BL424" s="814"/>
      <c r="BM424" s="817"/>
      <c r="BN424" s="46">
        <f t="shared" si="499"/>
        <v>0</v>
      </c>
      <c r="BO424" s="49"/>
      <c r="BP424" s="49"/>
      <c r="BQ424" s="49"/>
      <c r="BR424" s="49"/>
      <c r="BS424" s="49"/>
      <c r="BT424" s="49"/>
      <c r="BU424" s="824"/>
      <c r="BV424" s="825"/>
      <c r="BW424" s="825"/>
      <c r="BX424" s="825"/>
      <c r="BY424" s="825"/>
      <c r="BZ424" s="825"/>
      <c r="CA424" s="825"/>
      <c r="CB424" s="825"/>
      <c r="CC424" s="826"/>
    </row>
    <row r="425" spans="1:81" ht="40.200000000000003" customHeight="1" thickTop="1" x14ac:dyDescent="0.3"/>
  </sheetData>
  <mergeCells count="2574">
    <mergeCell ref="BL2:BT2"/>
    <mergeCell ref="BU2:BW2"/>
    <mergeCell ref="BX2:CC2"/>
    <mergeCell ref="C3:H3"/>
    <mergeCell ref="L3:Q3"/>
    <mergeCell ref="R3:S3"/>
    <mergeCell ref="T3:V3"/>
    <mergeCell ref="W3:AA3"/>
    <mergeCell ref="AB3:AJ3"/>
    <mergeCell ref="AK3:AM3"/>
    <mergeCell ref="AB2:AJ2"/>
    <mergeCell ref="AK2:AM2"/>
    <mergeCell ref="AN2:AS2"/>
    <mergeCell ref="AT2:BB2"/>
    <mergeCell ref="BC2:BE2"/>
    <mergeCell ref="BF2:BK2"/>
    <mergeCell ref="B2:B5"/>
    <mergeCell ref="C2:H2"/>
    <mergeCell ref="L2:Q2"/>
    <mergeCell ref="R2:S2"/>
    <mergeCell ref="T2:V2"/>
    <mergeCell ref="W2:AA2"/>
    <mergeCell ref="BC4:BE4"/>
    <mergeCell ref="BF4:BK4"/>
    <mergeCell ref="BL4:BT5"/>
    <mergeCell ref="BU4:BW4"/>
    <mergeCell ref="BX4:CC4"/>
    <mergeCell ref="L5:Q5"/>
    <mergeCell ref="T5:V5"/>
    <mergeCell ref="W5:AA5"/>
    <mergeCell ref="AK5:AM5"/>
    <mergeCell ref="AN5:AS5"/>
    <mergeCell ref="BX3:CC3"/>
    <mergeCell ref="C4:H5"/>
    <mergeCell ref="L4:Q4"/>
    <mergeCell ref="R4:S5"/>
    <mergeCell ref="T4:V4"/>
    <mergeCell ref="W4:AA4"/>
    <mergeCell ref="AB4:AJ5"/>
    <mergeCell ref="AK4:AM4"/>
    <mergeCell ref="AN4:AS4"/>
    <mergeCell ref="AT4:BB5"/>
    <mergeCell ref="AN3:AS3"/>
    <mergeCell ref="AT3:BB3"/>
    <mergeCell ref="BC3:BE3"/>
    <mergeCell ref="BF3:BK3"/>
    <mergeCell ref="BL3:BT3"/>
    <mergeCell ref="BU3:BW3"/>
    <mergeCell ref="S7:S9"/>
    <mergeCell ref="H7:H9"/>
    <mergeCell ref="I7:I9"/>
    <mergeCell ref="J7:J9"/>
    <mergeCell ref="K7:K9"/>
    <mergeCell ref="L7:L9"/>
    <mergeCell ref="M7:M9"/>
    <mergeCell ref="BC5:BE5"/>
    <mergeCell ref="BF5:BK5"/>
    <mergeCell ref="BU5:BW5"/>
    <mergeCell ref="BX5:CC5"/>
    <mergeCell ref="B7:B9"/>
    <mergeCell ref="C7:C9"/>
    <mergeCell ref="D7:D9"/>
    <mergeCell ref="E7:E9"/>
    <mergeCell ref="F7:F9"/>
    <mergeCell ref="G7:G9"/>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AD7:AJ7"/>
    <mergeCell ref="AK7:AK9"/>
    <mergeCell ref="AL7:AL9"/>
    <mergeCell ref="AM7:AS7"/>
    <mergeCell ref="AR8:AR9"/>
    <mergeCell ref="AS8:AS9"/>
    <mergeCell ref="BS8:BS9"/>
    <mergeCell ref="BT8:BT9"/>
    <mergeCell ref="B10:B21"/>
    <mergeCell ref="C10:C21"/>
    <mergeCell ref="D10:D21"/>
    <mergeCell ref="E10:E21"/>
    <mergeCell ref="F10:F21"/>
    <mergeCell ref="G10:G21"/>
    <mergeCell ref="H10:H21"/>
    <mergeCell ref="I10:I21"/>
    <mergeCell ref="BE8:BE9"/>
    <mergeCell ref="BF8:BI8"/>
    <mergeCell ref="BJ8:BJ9"/>
    <mergeCell ref="BK8:BK9"/>
    <mergeCell ref="BN8:BN9"/>
    <mergeCell ref="BO8:BR8"/>
    <mergeCell ref="BL7:BL9"/>
    <mergeCell ref="BM7:BM9"/>
    <mergeCell ref="BN7:BT7"/>
    <mergeCell ref="AB7:AB9"/>
    <mergeCell ref="AC7:AC9"/>
    <mergeCell ref="T7:T9"/>
    <mergeCell ref="U7:U9"/>
    <mergeCell ref="V7:V9"/>
    <mergeCell ref="W7:W9"/>
    <mergeCell ref="X7:Y7"/>
    <mergeCell ref="Z7:AA7"/>
    <mergeCell ref="N7:N9"/>
    <mergeCell ref="O7:O9"/>
    <mergeCell ref="P7:P9"/>
    <mergeCell ref="Q7:Q9"/>
    <mergeCell ref="R7:R9"/>
    <mergeCell ref="G22:G25"/>
    <mergeCell ref="H22:H25"/>
    <mergeCell ref="I22:I25"/>
    <mergeCell ref="J22:J25"/>
    <mergeCell ref="K22:K25"/>
    <mergeCell ref="L22:L25"/>
    <mergeCell ref="BU17:CC17"/>
    <mergeCell ref="BU18:CC18"/>
    <mergeCell ref="BU19:CC19"/>
    <mergeCell ref="BU20:CC20"/>
    <mergeCell ref="BU21:CC21"/>
    <mergeCell ref="B22:B75"/>
    <mergeCell ref="C22:C33"/>
    <mergeCell ref="D22:D25"/>
    <mergeCell ref="E22:E25"/>
    <mergeCell ref="F22:F25"/>
    <mergeCell ref="P10:P21"/>
    <mergeCell ref="Q10:Q21"/>
    <mergeCell ref="R10:R21"/>
    <mergeCell ref="BU10:CC10"/>
    <mergeCell ref="BU11:CC11"/>
    <mergeCell ref="BU12:CC12"/>
    <mergeCell ref="BU13:CC13"/>
    <mergeCell ref="BU14:CC14"/>
    <mergeCell ref="BU15:CC15"/>
    <mergeCell ref="BU16:CC16"/>
    <mergeCell ref="J10:J21"/>
    <mergeCell ref="K10:K21"/>
    <mergeCell ref="L10:L21"/>
    <mergeCell ref="M10:M21"/>
    <mergeCell ref="N10:N21"/>
    <mergeCell ref="O10:O21"/>
    <mergeCell ref="H26:H29"/>
    <mergeCell ref="I26:I29"/>
    <mergeCell ref="BN22:BN25"/>
    <mergeCell ref="BO22:BO25"/>
    <mergeCell ref="BP22:BP25"/>
    <mergeCell ref="BU22:CC22"/>
    <mergeCell ref="BU23:CC23"/>
    <mergeCell ref="BU24:CC24"/>
    <mergeCell ref="BU25:CC25"/>
    <mergeCell ref="AT22:AT25"/>
    <mergeCell ref="AU22:AU25"/>
    <mergeCell ref="BC22:BC25"/>
    <mergeCell ref="BD22:BD25"/>
    <mergeCell ref="BL22:BL25"/>
    <mergeCell ref="BM22:BM25"/>
    <mergeCell ref="AB22:AB25"/>
    <mergeCell ref="AC22:AC25"/>
    <mergeCell ref="AD22:AD25"/>
    <mergeCell ref="AE22:AE25"/>
    <mergeCell ref="AK22:AK25"/>
    <mergeCell ref="AL22:AL25"/>
    <mergeCell ref="M22:M25"/>
    <mergeCell ref="N22:N25"/>
    <mergeCell ref="O22:O25"/>
    <mergeCell ref="P22:P25"/>
    <mergeCell ref="Q22:Q25"/>
    <mergeCell ref="R22:R25"/>
    <mergeCell ref="BM26:BM29"/>
    <mergeCell ref="BU26:CC26"/>
    <mergeCell ref="BU27:CC27"/>
    <mergeCell ref="BU28:CC28"/>
    <mergeCell ref="BU29:CC29"/>
    <mergeCell ref="D30:D33"/>
    <mergeCell ref="E30:E33"/>
    <mergeCell ref="F30:F33"/>
    <mergeCell ref="G30:G33"/>
    <mergeCell ref="H30:H33"/>
    <mergeCell ref="AL26:AL29"/>
    <mergeCell ref="AT26:AT29"/>
    <mergeCell ref="AU26:AU29"/>
    <mergeCell ref="BC26:BC29"/>
    <mergeCell ref="BD26:BD29"/>
    <mergeCell ref="BL26:BL29"/>
    <mergeCell ref="P26:P29"/>
    <mergeCell ref="Q26:Q29"/>
    <mergeCell ref="R26:R29"/>
    <mergeCell ref="AB26:AB29"/>
    <mergeCell ref="AC26:AC29"/>
    <mergeCell ref="AK26:AK29"/>
    <mergeCell ref="J26:J29"/>
    <mergeCell ref="K26:K29"/>
    <mergeCell ref="L26:L29"/>
    <mergeCell ref="M26:M29"/>
    <mergeCell ref="N26:N29"/>
    <mergeCell ref="O26:O29"/>
    <mergeCell ref="D26:D29"/>
    <mergeCell ref="E26:E29"/>
    <mergeCell ref="F26:F29"/>
    <mergeCell ref="G26:G29"/>
    <mergeCell ref="BU30:CC30"/>
    <mergeCell ref="BU31:CC31"/>
    <mergeCell ref="BU32:CC32"/>
    <mergeCell ref="BU33:CC33"/>
    <mergeCell ref="C34:C41"/>
    <mergeCell ref="D34:D37"/>
    <mergeCell ref="E34:E37"/>
    <mergeCell ref="F34:F37"/>
    <mergeCell ref="G34:G37"/>
    <mergeCell ref="H34:H37"/>
    <mergeCell ref="AK30:AK33"/>
    <mergeCell ref="AL30:AL33"/>
    <mergeCell ref="AT30:AT33"/>
    <mergeCell ref="AU30:AU33"/>
    <mergeCell ref="BC30:BC33"/>
    <mergeCell ref="BL30:BL33"/>
    <mergeCell ref="O30:O33"/>
    <mergeCell ref="P30:P33"/>
    <mergeCell ref="Q30:Q33"/>
    <mergeCell ref="R30:R33"/>
    <mergeCell ref="AB30:AB33"/>
    <mergeCell ref="AC30:AC33"/>
    <mergeCell ref="I30:I33"/>
    <mergeCell ref="J30:J33"/>
    <mergeCell ref="K30:K33"/>
    <mergeCell ref="L30:L33"/>
    <mergeCell ref="M30:M33"/>
    <mergeCell ref="N30:N33"/>
    <mergeCell ref="BU34:CC34"/>
    <mergeCell ref="BU35:CC35"/>
    <mergeCell ref="BU36:CC36"/>
    <mergeCell ref="BU37:CC37"/>
    <mergeCell ref="D38:D41"/>
    <mergeCell ref="E38:E41"/>
    <mergeCell ref="F38:F41"/>
    <mergeCell ref="G38:G41"/>
    <mergeCell ref="H38:H41"/>
    <mergeCell ref="I38:I41"/>
    <mergeCell ref="AK34:AK37"/>
    <mergeCell ref="AL34:AL37"/>
    <mergeCell ref="AT34:AT37"/>
    <mergeCell ref="AU34:AU37"/>
    <mergeCell ref="BC34:BC37"/>
    <mergeCell ref="BL34:BL37"/>
    <mergeCell ref="O34:O37"/>
    <mergeCell ref="P34:P37"/>
    <mergeCell ref="Q34:Q37"/>
    <mergeCell ref="R34:R37"/>
    <mergeCell ref="AB34:AB37"/>
    <mergeCell ref="AC34:AC37"/>
    <mergeCell ref="I34:I37"/>
    <mergeCell ref="J34:J37"/>
    <mergeCell ref="K34:K37"/>
    <mergeCell ref="L34:L37"/>
    <mergeCell ref="M34:M37"/>
    <mergeCell ref="N34:N37"/>
    <mergeCell ref="BM38:BM41"/>
    <mergeCell ref="BU38:CC38"/>
    <mergeCell ref="BU39:CC39"/>
    <mergeCell ref="BU40:CC40"/>
    <mergeCell ref="BU41:CC41"/>
    <mergeCell ref="C42:C54"/>
    <mergeCell ref="D42:D47"/>
    <mergeCell ref="E42:E47"/>
    <mergeCell ref="F42:F47"/>
    <mergeCell ref="G42:G47"/>
    <mergeCell ref="AL38:AL41"/>
    <mergeCell ref="AT38:AT41"/>
    <mergeCell ref="AU38:AU41"/>
    <mergeCell ref="BC38:BC41"/>
    <mergeCell ref="BD38:BD41"/>
    <mergeCell ref="BL38:BL41"/>
    <mergeCell ref="P38:P41"/>
    <mergeCell ref="Q38:Q41"/>
    <mergeCell ref="R38:R41"/>
    <mergeCell ref="AB38:AB41"/>
    <mergeCell ref="AC38:AC41"/>
    <mergeCell ref="AK38:AK41"/>
    <mergeCell ref="J38:J41"/>
    <mergeCell ref="K38:K41"/>
    <mergeCell ref="L38:L41"/>
    <mergeCell ref="M38:M41"/>
    <mergeCell ref="N38:N41"/>
    <mergeCell ref="O38:O41"/>
    <mergeCell ref="H48:H54"/>
    <mergeCell ref="I48:I54"/>
    <mergeCell ref="BD42:BD47"/>
    <mergeCell ref="BL42:BL47"/>
    <mergeCell ref="BM42:BM47"/>
    <mergeCell ref="BU42:CC42"/>
    <mergeCell ref="BU45:CC45"/>
    <mergeCell ref="BU46:CC46"/>
    <mergeCell ref="BU47:CC47"/>
    <mergeCell ref="AC42:AC47"/>
    <mergeCell ref="AK42:AK47"/>
    <mergeCell ref="AL42:AL47"/>
    <mergeCell ref="AT42:AT47"/>
    <mergeCell ref="AU42:AU47"/>
    <mergeCell ref="BC42:BC47"/>
    <mergeCell ref="N42:N47"/>
    <mergeCell ref="O42:O47"/>
    <mergeCell ref="P42:P47"/>
    <mergeCell ref="Q42:Q47"/>
    <mergeCell ref="R42:R47"/>
    <mergeCell ref="AB42:AB47"/>
    <mergeCell ref="H42:H47"/>
    <mergeCell ref="I42:I47"/>
    <mergeCell ref="J42:J47"/>
    <mergeCell ref="K42:K47"/>
    <mergeCell ref="L42:L47"/>
    <mergeCell ref="M42:M47"/>
    <mergeCell ref="BM48:BM54"/>
    <mergeCell ref="BU48:CC48"/>
    <mergeCell ref="BU52:CC52"/>
    <mergeCell ref="BU53:CC53"/>
    <mergeCell ref="BU54:CC54"/>
    <mergeCell ref="C55:C75"/>
    <mergeCell ref="D55:D58"/>
    <mergeCell ref="E55:E58"/>
    <mergeCell ref="F55:F58"/>
    <mergeCell ref="G55:G58"/>
    <mergeCell ref="AL48:AL54"/>
    <mergeCell ref="AT48:AT54"/>
    <mergeCell ref="AU48:AU54"/>
    <mergeCell ref="BC48:BC54"/>
    <mergeCell ref="BD48:BD54"/>
    <mergeCell ref="BL48:BL54"/>
    <mergeCell ref="P48:P54"/>
    <mergeCell ref="Q48:Q54"/>
    <mergeCell ref="R48:R54"/>
    <mergeCell ref="AB48:AB54"/>
    <mergeCell ref="AC48:AC54"/>
    <mergeCell ref="AK48:AK54"/>
    <mergeCell ref="J48:J54"/>
    <mergeCell ref="K48:K54"/>
    <mergeCell ref="L48:L54"/>
    <mergeCell ref="M48:M54"/>
    <mergeCell ref="N48:N54"/>
    <mergeCell ref="O48:O54"/>
    <mergeCell ref="D48:D54"/>
    <mergeCell ref="E48:E54"/>
    <mergeCell ref="F48:F54"/>
    <mergeCell ref="G48:G54"/>
    <mergeCell ref="H59:H62"/>
    <mergeCell ref="I59:I62"/>
    <mergeCell ref="BD55:BD58"/>
    <mergeCell ref="BL55:BL58"/>
    <mergeCell ref="BM55:BM58"/>
    <mergeCell ref="BU55:CC55"/>
    <mergeCell ref="BU56:CC56"/>
    <mergeCell ref="BU57:CC57"/>
    <mergeCell ref="BU58:CC58"/>
    <mergeCell ref="AC55:AC58"/>
    <mergeCell ref="AK55:AK58"/>
    <mergeCell ref="AL55:AL58"/>
    <mergeCell ref="AT55:AT58"/>
    <mergeCell ref="AU55:AU58"/>
    <mergeCell ref="BC55:BC58"/>
    <mergeCell ref="N55:N58"/>
    <mergeCell ref="O55:O58"/>
    <mergeCell ref="P55:P58"/>
    <mergeCell ref="Q55:Q58"/>
    <mergeCell ref="R55:R58"/>
    <mergeCell ref="AB55:AB58"/>
    <mergeCell ref="H55:H58"/>
    <mergeCell ref="I55:I58"/>
    <mergeCell ref="J55:J58"/>
    <mergeCell ref="K55:K58"/>
    <mergeCell ref="L55:L58"/>
    <mergeCell ref="M55:M58"/>
    <mergeCell ref="BM59:BM62"/>
    <mergeCell ref="BU59:CC59"/>
    <mergeCell ref="BU60:CC60"/>
    <mergeCell ref="BU61:CC61"/>
    <mergeCell ref="BU62:CC62"/>
    <mergeCell ref="D63:D67"/>
    <mergeCell ref="E63:E67"/>
    <mergeCell ref="F63:F67"/>
    <mergeCell ref="G63:G67"/>
    <mergeCell ref="H63:H67"/>
    <mergeCell ref="AL59:AL62"/>
    <mergeCell ref="AT59:AT62"/>
    <mergeCell ref="AU59:AU62"/>
    <mergeCell ref="BC59:BC62"/>
    <mergeCell ref="BD59:BD62"/>
    <mergeCell ref="BL59:BL62"/>
    <mergeCell ref="P59:P62"/>
    <mergeCell ref="Q59:Q62"/>
    <mergeCell ref="R59:R62"/>
    <mergeCell ref="AB59:AB62"/>
    <mergeCell ref="AC59:AC62"/>
    <mergeCell ref="AK59:AK62"/>
    <mergeCell ref="J59:J62"/>
    <mergeCell ref="K59:K62"/>
    <mergeCell ref="L59:L62"/>
    <mergeCell ref="M59:M62"/>
    <mergeCell ref="N59:N62"/>
    <mergeCell ref="O59:O62"/>
    <mergeCell ref="D59:D62"/>
    <mergeCell ref="E59:E62"/>
    <mergeCell ref="F59:F62"/>
    <mergeCell ref="G59:G62"/>
    <mergeCell ref="H68:H71"/>
    <mergeCell ref="I68:I71"/>
    <mergeCell ref="BL63:BL67"/>
    <mergeCell ref="BM63:BM67"/>
    <mergeCell ref="BU63:CC63"/>
    <mergeCell ref="BU64:CC64"/>
    <mergeCell ref="BU66:CC66"/>
    <mergeCell ref="BU67:CC67"/>
    <mergeCell ref="AK63:AK67"/>
    <mergeCell ref="AL63:AL67"/>
    <mergeCell ref="AT63:AT67"/>
    <mergeCell ref="AU63:AU67"/>
    <mergeCell ref="BC63:BC67"/>
    <mergeCell ref="BD63:BD67"/>
    <mergeCell ref="O63:O67"/>
    <mergeCell ref="P63:P67"/>
    <mergeCell ref="Q63:Q67"/>
    <mergeCell ref="R63:R67"/>
    <mergeCell ref="AB63:AB67"/>
    <mergeCell ref="AC63:AC67"/>
    <mergeCell ref="I63:I67"/>
    <mergeCell ref="J63:J67"/>
    <mergeCell ref="K63:K67"/>
    <mergeCell ref="L63:L67"/>
    <mergeCell ref="M63:M67"/>
    <mergeCell ref="N63:N67"/>
    <mergeCell ref="BM68:BM71"/>
    <mergeCell ref="BU68:CC68"/>
    <mergeCell ref="BU69:CC69"/>
    <mergeCell ref="BU70:CC70"/>
    <mergeCell ref="BU71:CC71"/>
    <mergeCell ref="D72:D75"/>
    <mergeCell ref="E72:E75"/>
    <mergeCell ref="F72:F75"/>
    <mergeCell ref="G72:G75"/>
    <mergeCell ref="H72:H75"/>
    <mergeCell ref="AL68:AL71"/>
    <mergeCell ref="AT68:AT71"/>
    <mergeCell ref="AU68:AU71"/>
    <mergeCell ref="BC68:BC71"/>
    <mergeCell ref="BD68:BD71"/>
    <mergeCell ref="BL68:BL71"/>
    <mergeCell ref="P68:P71"/>
    <mergeCell ref="Q68:Q71"/>
    <mergeCell ref="R68:R71"/>
    <mergeCell ref="AB68:AB71"/>
    <mergeCell ref="AC68:AC71"/>
    <mergeCell ref="AK68:AK71"/>
    <mergeCell ref="J68:J71"/>
    <mergeCell ref="K68:K71"/>
    <mergeCell ref="L68:L71"/>
    <mergeCell ref="M68:M71"/>
    <mergeCell ref="N68:N71"/>
    <mergeCell ref="O68:O71"/>
    <mergeCell ref="D68:D71"/>
    <mergeCell ref="E68:E71"/>
    <mergeCell ref="F68:F71"/>
    <mergeCell ref="G68:G71"/>
    <mergeCell ref="BM72:BM75"/>
    <mergeCell ref="BU72:CC72"/>
    <mergeCell ref="BU73:CC73"/>
    <mergeCell ref="BU74:CC74"/>
    <mergeCell ref="BU75:CC75"/>
    <mergeCell ref="AK72:AK75"/>
    <mergeCell ref="AL72:AL75"/>
    <mergeCell ref="AT72:AT75"/>
    <mergeCell ref="AU72:AU75"/>
    <mergeCell ref="BC72:BC75"/>
    <mergeCell ref="BD72:BD75"/>
    <mergeCell ref="O72:O75"/>
    <mergeCell ref="P72:P75"/>
    <mergeCell ref="Q72:Q75"/>
    <mergeCell ref="R72:R75"/>
    <mergeCell ref="AB72:AB75"/>
    <mergeCell ref="AC72:AC75"/>
    <mergeCell ref="H76:H79"/>
    <mergeCell ref="I76:I79"/>
    <mergeCell ref="J76:J79"/>
    <mergeCell ref="K76:K79"/>
    <mergeCell ref="L76:L79"/>
    <mergeCell ref="M76:M79"/>
    <mergeCell ref="B76:B156"/>
    <mergeCell ref="C76:C99"/>
    <mergeCell ref="D76:D79"/>
    <mergeCell ref="E76:E79"/>
    <mergeCell ref="F76:F79"/>
    <mergeCell ref="G76:G79"/>
    <mergeCell ref="D80:D83"/>
    <mergeCell ref="E80:E83"/>
    <mergeCell ref="F80:F83"/>
    <mergeCell ref="G80:G83"/>
    <mergeCell ref="BL72:BL75"/>
    <mergeCell ref="I72:I75"/>
    <mergeCell ref="J72:J75"/>
    <mergeCell ref="K72:K75"/>
    <mergeCell ref="L72:L75"/>
    <mergeCell ref="M72:M75"/>
    <mergeCell ref="N72:N75"/>
    <mergeCell ref="BD76:BD79"/>
    <mergeCell ref="BL76:BL79"/>
    <mergeCell ref="BM76:BM79"/>
    <mergeCell ref="BU76:CC76"/>
    <mergeCell ref="BU77:CC77"/>
    <mergeCell ref="BU78:CC78"/>
    <mergeCell ref="BU79:CC79"/>
    <mergeCell ref="AC76:AC79"/>
    <mergeCell ref="AK76:AK79"/>
    <mergeCell ref="AL76:AL79"/>
    <mergeCell ref="AT76:AT79"/>
    <mergeCell ref="AU76:AU79"/>
    <mergeCell ref="BC76:BC79"/>
    <mergeCell ref="N76:N79"/>
    <mergeCell ref="O76:O79"/>
    <mergeCell ref="P76:P79"/>
    <mergeCell ref="Q76:Q79"/>
    <mergeCell ref="R76:R79"/>
    <mergeCell ref="AB76:AB79"/>
    <mergeCell ref="H84:H87"/>
    <mergeCell ref="I84:I87"/>
    <mergeCell ref="BD80:BD83"/>
    <mergeCell ref="BL80:BL83"/>
    <mergeCell ref="BM80:BM83"/>
    <mergeCell ref="BU80:CC80"/>
    <mergeCell ref="BU81:CC81"/>
    <mergeCell ref="BU82:CC82"/>
    <mergeCell ref="BU83:CC83"/>
    <mergeCell ref="AC80:AC83"/>
    <mergeCell ref="AK80:AK83"/>
    <mergeCell ref="AL80:AL83"/>
    <mergeCell ref="AT80:AT83"/>
    <mergeCell ref="AU80:AU83"/>
    <mergeCell ref="BC80:BC83"/>
    <mergeCell ref="N80:N83"/>
    <mergeCell ref="O80:O83"/>
    <mergeCell ref="P80:P83"/>
    <mergeCell ref="Q80:Q83"/>
    <mergeCell ref="R80:R83"/>
    <mergeCell ref="AB80:AB83"/>
    <mergeCell ref="H80:H83"/>
    <mergeCell ref="I80:I83"/>
    <mergeCell ref="J80:J83"/>
    <mergeCell ref="K80:K83"/>
    <mergeCell ref="L80:L83"/>
    <mergeCell ref="M80:M83"/>
    <mergeCell ref="BM84:BM87"/>
    <mergeCell ref="BU84:CC84"/>
    <mergeCell ref="BU85:CC85"/>
    <mergeCell ref="BU86:CC86"/>
    <mergeCell ref="BU87:CC87"/>
    <mergeCell ref="D88:D91"/>
    <mergeCell ref="E88:E91"/>
    <mergeCell ref="F88:F91"/>
    <mergeCell ref="G88:G91"/>
    <mergeCell ref="H88:H91"/>
    <mergeCell ref="AL84:AL87"/>
    <mergeCell ref="AT84:AT87"/>
    <mergeCell ref="AU84:AU87"/>
    <mergeCell ref="BC84:BC87"/>
    <mergeCell ref="BD84:BD87"/>
    <mergeCell ref="BL84:BL87"/>
    <mergeCell ref="P84:P87"/>
    <mergeCell ref="Q84:Q87"/>
    <mergeCell ref="R84:R87"/>
    <mergeCell ref="AB84:AB87"/>
    <mergeCell ref="AC84:AC87"/>
    <mergeCell ref="AK84:AK87"/>
    <mergeCell ref="J84:J87"/>
    <mergeCell ref="K84:K87"/>
    <mergeCell ref="L84:L87"/>
    <mergeCell ref="M84:M87"/>
    <mergeCell ref="N84:N87"/>
    <mergeCell ref="O84:O87"/>
    <mergeCell ref="D84:D87"/>
    <mergeCell ref="E84:E87"/>
    <mergeCell ref="F84:F87"/>
    <mergeCell ref="G84:G87"/>
    <mergeCell ref="H92:H95"/>
    <mergeCell ref="I92:I95"/>
    <mergeCell ref="BL88:BL91"/>
    <mergeCell ref="BM88:BM91"/>
    <mergeCell ref="BU88:CC88"/>
    <mergeCell ref="BU89:CC89"/>
    <mergeCell ref="BU90:CC90"/>
    <mergeCell ref="BU91:CC91"/>
    <mergeCell ref="AK88:AK91"/>
    <mergeCell ref="AL88:AL91"/>
    <mergeCell ref="AT88:AT91"/>
    <mergeCell ref="AU88:AU91"/>
    <mergeCell ref="BC88:BC91"/>
    <mergeCell ref="BD88:BD91"/>
    <mergeCell ref="O88:O91"/>
    <mergeCell ref="P88:P91"/>
    <mergeCell ref="Q88:Q91"/>
    <mergeCell ref="R88:R91"/>
    <mergeCell ref="AB88:AB91"/>
    <mergeCell ref="AC88:AC91"/>
    <mergeCell ref="I88:I91"/>
    <mergeCell ref="J88:J91"/>
    <mergeCell ref="K88:K91"/>
    <mergeCell ref="L88:L91"/>
    <mergeCell ref="M88:M91"/>
    <mergeCell ref="N88:N91"/>
    <mergeCell ref="BM92:BM95"/>
    <mergeCell ref="BU92:CC92"/>
    <mergeCell ref="BU93:CC93"/>
    <mergeCell ref="BU94:CC94"/>
    <mergeCell ref="BU95:CC95"/>
    <mergeCell ref="D96:D99"/>
    <mergeCell ref="E96:E99"/>
    <mergeCell ref="F96:F99"/>
    <mergeCell ref="G96:G99"/>
    <mergeCell ref="H96:H99"/>
    <mergeCell ref="AL92:AL95"/>
    <mergeCell ref="AT92:AT95"/>
    <mergeCell ref="AU92:AU95"/>
    <mergeCell ref="BC92:BC95"/>
    <mergeCell ref="BD92:BD95"/>
    <mergeCell ref="BL92:BL95"/>
    <mergeCell ref="P92:P95"/>
    <mergeCell ref="Q92:Q95"/>
    <mergeCell ref="R92:R95"/>
    <mergeCell ref="AB92:AB95"/>
    <mergeCell ref="AC92:AC95"/>
    <mergeCell ref="AK92:AK95"/>
    <mergeCell ref="J92:J95"/>
    <mergeCell ref="K92:K95"/>
    <mergeCell ref="L92:L95"/>
    <mergeCell ref="M92:M95"/>
    <mergeCell ref="N92:N95"/>
    <mergeCell ref="O92:O95"/>
    <mergeCell ref="D92:D95"/>
    <mergeCell ref="E92:E95"/>
    <mergeCell ref="F92:F95"/>
    <mergeCell ref="G92:G95"/>
    <mergeCell ref="BM96:BM99"/>
    <mergeCell ref="BU96:CC96"/>
    <mergeCell ref="BU97:CC97"/>
    <mergeCell ref="BU98:CC98"/>
    <mergeCell ref="BU99:CC99"/>
    <mergeCell ref="AK96:AK99"/>
    <mergeCell ref="AL96:AL99"/>
    <mergeCell ref="AT96:AT99"/>
    <mergeCell ref="AU96:AU99"/>
    <mergeCell ref="BC96:BC99"/>
    <mergeCell ref="BD96:BD99"/>
    <mergeCell ref="O96:O99"/>
    <mergeCell ref="P96:P99"/>
    <mergeCell ref="Q96:Q99"/>
    <mergeCell ref="R96:R99"/>
    <mergeCell ref="AB96:AB99"/>
    <mergeCell ref="AC96:AC99"/>
    <mergeCell ref="I100:I103"/>
    <mergeCell ref="J100:J103"/>
    <mergeCell ref="K100:K103"/>
    <mergeCell ref="L100:L103"/>
    <mergeCell ref="M100:M103"/>
    <mergeCell ref="N100:N103"/>
    <mergeCell ref="C100:C115"/>
    <mergeCell ref="D100:D103"/>
    <mergeCell ref="E100:E103"/>
    <mergeCell ref="F100:F103"/>
    <mergeCell ref="G100:G103"/>
    <mergeCell ref="H100:H103"/>
    <mergeCell ref="D104:D107"/>
    <mergeCell ref="E104:E107"/>
    <mergeCell ref="F104:F107"/>
    <mergeCell ref="G104:G107"/>
    <mergeCell ref="BL96:BL99"/>
    <mergeCell ref="I96:I99"/>
    <mergeCell ref="J96:J99"/>
    <mergeCell ref="K96:K99"/>
    <mergeCell ref="L96:L99"/>
    <mergeCell ref="M96:M99"/>
    <mergeCell ref="N96:N99"/>
    <mergeCell ref="BL100:BL103"/>
    <mergeCell ref="BM100:BM103"/>
    <mergeCell ref="BU100:CC100"/>
    <mergeCell ref="BU101:CC101"/>
    <mergeCell ref="BU102:CC102"/>
    <mergeCell ref="BU103:CC103"/>
    <mergeCell ref="AK100:AK103"/>
    <mergeCell ref="AL100:AL103"/>
    <mergeCell ref="AT100:AT103"/>
    <mergeCell ref="AU100:AU103"/>
    <mergeCell ref="BC100:BC103"/>
    <mergeCell ref="BD100:BD103"/>
    <mergeCell ref="O100:O103"/>
    <mergeCell ref="P100:P103"/>
    <mergeCell ref="Q100:Q103"/>
    <mergeCell ref="R100:R103"/>
    <mergeCell ref="AB100:AB103"/>
    <mergeCell ref="AC100:AC103"/>
    <mergeCell ref="H108:H111"/>
    <mergeCell ref="I108:I111"/>
    <mergeCell ref="BD104:BD107"/>
    <mergeCell ref="BL104:BL107"/>
    <mergeCell ref="BM104:BM107"/>
    <mergeCell ref="BU104:CC104"/>
    <mergeCell ref="BU105:CC105"/>
    <mergeCell ref="BU106:CC106"/>
    <mergeCell ref="BU107:CC107"/>
    <mergeCell ref="AC104:AC107"/>
    <mergeCell ref="AK104:AK107"/>
    <mergeCell ref="AL104:AL107"/>
    <mergeCell ref="AT104:AT107"/>
    <mergeCell ref="AU104:AU107"/>
    <mergeCell ref="BC104:BC107"/>
    <mergeCell ref="N104:N107"/>
    <mergeCell ref="O104:O107"/>
    <mergeCell ref="P104:P107"/>
    <mergeCell ref="Q104:Q107"/>
    <mergeCell ref="R104:R107"/>
    <mergeCell ref="AB104:AB107"/>
    <mergeCell ref="H104:H107"/>
    <mergeCell ref="I104:I107"/>
    <mergeCell ref="J104:J107"/>
    <mergeCell ref="K104:K107"/>
    <mergeCell ref="L104:L107"/>
    <mergeCell ref="M104:M107"/>
    <mergeCell ref="BM108:BM111"/>
    <mergeCell ref="BU108:CC108"/>
    <mergeCell ref="BU109:CC109"/>
    <mergeCell ref="BU110:CC110"/>
    <mergeCell ref="BU111:CC111"/>
    <mergeCell ref="D112:D115"/>
    <mergeCell ref="E112:E115"/>
    <mergeCell ref="F112:F115"/>
    <mergeCell ref="G112:G115"/>
    <mergeCell ref="H112:H115"/>
    <mergeCell ref="AL108:AL111"/>
    <mergeCell ref="AT108:AT111"/>
    <mergeCell ref="AU108:AU111"/>
    <mergeCell ref="BC108:BC111"/>
    <mergeCell ref="BD108:BD111"/>
    <mergeCell ref="BL108:BL111"/>
    <mergeCell ref="P108:P111"/>
    <mergeCell ref="Q108:Q111"/>
    <mergeCell ref="R108:R111"/>
    <mergeCell ref="AB108:AB111"/>
    <mergeCell ref="AC108:AC111"/>
    <mergeCell ref="AK108:AK111"/>
    <mergeCell ref="J108:J111"/>
    <mergeCell ref="K108:K111"/>
    <mergeCell ref="L108:L111"/>
    <mergeCell ref="M108:M111"/>
    <mergeCell ref="N108:N111"/>
    <mergeCell ref="O108:O111"/>
    <mergeCell ref="D108:D111"/>
    <mergeCell ref="E108:E111"/>
    <mergeCell ref="F108:F111"/>
    <mergeCell ref="G108:G111"/>
    <mergeCell ref="BM112:BM115"/>
    <mergeCell ref="BU112:CC112"/>
    <mergeCell ref="BU113:CC113"/>
    <mergeCell ref="BU114:CC114"/>
    <mergeCell ref="BU115:CC115"/>
    <mergeCell ref="AK112:AK115"/>
    <mergeCell ref="AL112:AL115"/>
    <mergeCell ref="AT112:AT115"/>
    <mergeCell ref="AU112:AU115"/>
    <mergeCell ref="BC112:BC115"/>
    <mergeCell ref="BD112:BD115"/>
    <mergeCell ref="O112:O115"/>
    <mergeCell ref="P112:P115"/>
    <mergeCell ref="Q112:Q115"/>
    <mergeCell ref="R112:R115"/>
    <mergeCell ref="AB112:AB115"/>
    <mergeCell ref="AC112:AC115"/>
    <mergeCell ref="I116:I119"/>
    <mergeCell ref="J116:J119"/>
    <mergeCell ref="K116:K119"/>
    <mergeCell ref="L116:L119"/>
    <mergeCell ref="M116:M119"/>
    <mergeCell ref="N116:N119"/>
    <mergeCell ref="C116:C127"/>
    <mergeCell ref="D116:D119"/>
    <mergeCell ref="E116:E119"/>
    <mergeCell ref="F116:F119"/>
    <mergeCell ref="G116:G119"/>
    <mergeCell ref="H116:H119"/>
    <mergeCell ref="D120:D123"/>
    <mergeCell ref="E120:E123"/>
    <mergeCell ref="F120:F123"/>
    <mergeCell ref="G120:G123"/>
    <mergeCell ref="BL112:BL115"/>
    <mergeCell ref="I112:I115"/>
    <mergeCell ref="J112:J115"/>
    <mergeCell ref="K112:K115"/>
    <mergeCell ref="L112:L115"/>
    <mergeCell ref="M112:M115"/>
    <mergeCell ref="N112:N115"/>
    <mergeCell ref="BL116:BL119"/>
    <mergeCell ref="BM116:BM119"/>
    <mergeCell ref="BU116:CC116"/>
    <mergeCell ref="BU117:CC117"/>
    <mergeCell ref="BU118:CC118"/>
    <mergeCell ref="BU119:CC119"/>
    <mergeCell ref="AK116:AK119"/>
    <mergeCell ref="AL116:AL119"/>
    <mergeCell ref="AT116:AT119"/>
    <mergeCell ref="AU116:AU119"/>
    <mergeCell ref="BC116:BC119"/>
    <mergeCell ref="BD116:BD119"/>
    <mergeCell ref="O116:O119"/>
    <mergeCell ref="P116:P119"/>
    <mergeCell ref="Q116:Q119"/>
    <mergeCell ref="R116:R119"/>
    <mergeCell ref="AB116:AB119"/>
    <mergeCell ref="AC116:AC119"/>
    <mergeCell ref="H124:H127"/>
    <mergeCell ref="I124:I127"/>
    <mergeCell ref="BD120:BD123"/>
    <mergeCell ref="BL120:BL123"/>
    <mergeCell ref="BM120:BM123"/>
    <mergeCell ref="BU120:CC120"/>
    <mergeCell ref="BU121:CC121"/>
    <mergeCell ref="BU122:CC122"/>
    <mergeCell ref="BU123:CC123"/>
    <mergeCell ref="AC120:AC123"/>
    <mergeCell ref="AK120:AK123"/>
    <mergeCell ref="AL120:AL123"/>
    <mergeCell ref="AT120:AT123"/>
    <mergeCell ref="AU120:AU123"/>
    <mergeCell ref="BC120:BC123"/>
    <mergeCell ref="N120:N123"/>
    <mergeCell ref="O120:O123"/>
    <mergeCell ref="P120:P123"/>
    <mergeCell ref="Q120:Q123"/>
    <mergeCell ref="R120:R123"/>
    <mergeCell ref="AB120:AB123"/>
    <mergeCell ref="H120:H123"/>
    <mergeCell ref="I120:I123"/>
    <mergeCell ref="J120:J123"/>
    <mergeCell ref="K120:K123"/>
    <mergeCell ref="L120:L123"/>
    <mergeCell ref="M120:M123"/>
    <mergeCell ref="BM124:BM127"/>
    <mergeCell ref="BU124:CC124"/>
    <mergeCell ref="BU125:CC125"/>
    <mergeCell ref="BU126:CC126"/>
    <mergeCell ref="BU127:CC127"/>
    <mergeCell ref="C128:C156"/>
    <mergeCell ref="D128:D131"/>
    <mergeCell ref="E128:E131"/>
    <mergeCell ref="F128:F131"/>
    <mergeCell ref="G128:G131"/>
    <mergeCell ref="AL124:AL127"/>
    <mergeCell ref="AT124:AT127"/>
    <mergeCell ref="AU124:AU127"/>
    <mergeCell ref="BC124:BC127"/>
    <mergeCell ref="BD124:BD127"/>
    <mergeCell ref="BL124:BL127"/>
    <mergeCell ref="P124:P127"/>
    <mergeCell ref="Q124:Q127"/>
    <mergeCell ref="R124:R127"/>
    <mergeCell ref="AB124:AB127"/>
    <mergeCell ref="AC124:AC127"/>
    <mergeCell ref="AK124:AK127"/>
    <mergeCell ref="J124:J127"/>
    <mergeCell ref="K124:K127"/>
    <mergeCell ref="L124:L127"/>
    <mergeCell ref="M124:M127"/>
    <mergeCell ref="N124:N127"/>
    <mergeCell ref="O124:O127"/>
    <mergeCell ref="D124:D127"/>
    <mergeCell ref="E124:E127"/>
    <mergeCell ref="F124:F127"/>
    <mergeCell ref="G124:G127"/>
    <mergeCell ref="H132:H136"/>
    <mergeCell ref="I132:I136"/>
    <mergeCell ref="BD128:BD131"/>
    <mergeCell ref="BL128:BL131"/>
    <mergeCell ref="BM128:BM131"/>
    <mergeCell ref="BU128:CC128"/>
    <mergeCell ref="BU129:CC129"/>
    <mergeCell ref="BU130:CC130"/>
    <mergeCell ref="BU131:CC131"/>
    <mergeCell ref="AC128:AC131"/>
    <mergeCell ref="AK128:AK131"/>
    <mergeCell ref="AL128:AL131"/>
    <mergeCell ref="AT128:AT131"/>
    <mergeCell ref="AU128:AU131"/>
    <mergeCell ref="BC128:BC131"/>
    <mergeCell ref="N128:N131"/>
    <mergeCell ref="O128:O131"/>
    <mergeCell ref="P128:P131"/>
    <mergeCell ref="Q128:Q131"/>
    <mergeCell ref="R128:R131"/>
    <mergeCell ref="AB128:AB131"/>
    <mergeCell ref="H128:H131"/>
    <mergeCell ref="I128:I131"/>
    <mergeCell ref="J128:J131"/>
    <mergeCell ref="K128:K131"/>
    <mergeCell ref="L128:L131"/>
    <mergeCell ref="M128:M131"/>
    <mergeCell ref="BM132:BM136"/>
    <mergeCell ref="BU132:CC132"/>
    <mergeCell ref="BU134:CC134"/>
    <mergeCell ref="BU135:CC135"/>
    <mergeCell ref="BU136:CC136"/>
    <mergeCell ref="D137:D142"/>
    <mergeCell ref="E137:E142"/>
    <mergeCell ref="F137:F142"/>
    <mergeCell ref="G137:G142"/>
    <mergeCell ref="H137:H142"/>
    <mergeCell ref="AL132:AL136"/>
    <mergeCell ref="AT132:AT136"/>
    <mergeCell ref="AU132:AU136"/>
    <mergeCell ref="BC132:BC136"/>
    <mergeCell ref="BD132:BD136"/>
    <mergeCell ref="BL132:BL136"/>
    <mergeCell ref="P132:P136"/>
    <mergeCell ref="Q132:Q136"/>
    <mergeCell ref="R132:R136"/>
    <mergeCell ref="AB132:AB136"/>
    <mergeCell ref="AC132:AC136"/>
    <mergeCell ref="AK132:AK136"/>
    <mergeCell ref="J132:J136"/>
    <mergeCell ref="K132:K136"/>
    <mergeCell ref="L132:L136"/>
    <mergeCell ref="M132:M136"/>
    <mergeCell ref="N132:N136"/>
    <mergeCell ref="O132:O136"/>
    <mergeCell ref="D132:D136"/>
    <mergeCell ref="E132:E136"/>
    <mergeCell ref="F132:F136"/>
    <mergeCell ref="G132:G136"/>
    <mergeCell ref="H143:H148"/>
    <mergeCell ref="I143:I148"/>
    <mergeCell ref="BL137:BL142"/>
    <mergeCell ref="BM137:BM142"/>
    <mergeCell ref="BU137:CC137"/>
    <mergeCell ref="BU140:CC140"/>
    <mergeCell ref="BU141:CC141"/>
    <mergeCell ref="BU142:CC142"/>
    <mergeCell ref="AK137:AK142"/>
    <mergeCell ref="AL137:AL142"/>
    <mergeCell ref="AT137:AT142"/>
    <mergeCell ref="AU137:AU142"/>
    <mergeCell ref="BC137:BC142"/>
    <mergeCell ref="BD137:BD142"/>
    <mergeCell ref="O137:O142"/>
    <mergeCell ref="P137:P142"/>
    <mergeCell ref="Q137:Q142"/>
    <mergeCell ref="R137:R142"/>
    <mergeCell ref="AB137:AB142"/>
    <mergeCell ref="AC137:AC142"/>
    <mergeCell ref="I137:I142"/>
    <mergeCell ref="J137:J142"/>
    <mergeCell ref="K137:K142"/>
    <mergeCell ref="L137:L142"/>
    <mergeCell ref="M137:M142"/>
    <mergeCell ref="N137:N142"/>
    <mergeCell ref="BM143:BM148"/>
    <mergeCell ref="BU143:CC143"/>
    <mergeCell ref="BU146:CC146"/>
    <mergeCell ref="BU147:CC147"/>
    <mergeCell ref="BU148:CC148"/>
    <mergeCell ref="D149:D152"/>
    <mergeCell ref="E149:E152"/>
    <mergeCell ref="F149:F152"/>
    <mergeCell ref="G149:G152"/>
    <mergeCell ref="H149:H152"/>
    <mergeCell ref="AL143:AL148"/>
    <mergeCell ref="AT143:AT148"/>
    <mergeCell ref="AU143:AU148"/>
    <mergeCell ref="BC143:BC148"/>
    <mergeCell ref="BD143:BD148"/>
    <mergeCell ref="BL143:BL148"/>
    <mergeCell ref="P143:P148"/>
    <mergeCell ref="Q143:Q148"/>
    <mergeCell ref="R143:R148"/>
    <mergeCell ref="AB143:AB148"/>
    <mergeCell ref="AC143:AC148"/>
    <mergeCell ref="AK143:AK148"/>
    <mergeCell ref="J143:J148"/>
    <mergeCell ref="K143:K148"/>
    <mergeCell ref="L143:L148"/>
    <mergeCell ref="M143:M148"/>
    <mergeCell ref="N143:N148"/>
    <mergeCell ref="O143:O148"/>
    <mergeCell ref="D143:D148"/>
    <mergeCell ref="E143:E148"/>
    <mergeCell ref="F143:F148"/>
    <mergeCell ref="G143:G148"/>
    <mergeCell ref="N153:N156"/>
    <mergeCell ref="O153:O156"/>
    <mergeCell ref="D153:D156"/>
    <mergeCell ref="E153:E156"/>
    <mergeCell ref="F153:F156"/>
    <mergeCell ref="G153:G156"/>
    <mergeCell ref="H153:H156"/>
    <mergeCell ref="I153:I156"/>
    <mergeCell ref="BL149:BL152"/>
    <mergeCell ref="BM149:BM152"/>
    <mergeCell ref="BU149:CC149"/>
    <mergeCell ref="BU150:CC150"/>
    <mergeCell ref="BU151:CC151"/>
    <mergeCell ref="BU152:CC152"/>
    <mergeCell ref="AK149:AK152"/>
    <mergeCell ref="AL149:AL152"/>
    <mergeCell ref="AT149:AT152"/>
    <mergeCell ref="AU149:AU152"/>
    <mergeCell ref="BC149:BC152"/>
    <mergeCell ref="BD149:BD152"/>
    <mergeCell ref="O149:O152"/>
    <mergeCell ref="P149:P152"/>
    <mergeCell ref="Q149:Q152"/>
    <mergeCell ref="R149:R152"/>
    <mergeCell ref="AB149:AB152"/>
    <mergeCell ref="AC149:AC152"/>
    <mergeCell ref="I149:I152"/>
    <mergeCell ref="J149:J152"/>
    <mergeCell ref="K149:K152"/>
    <mergeCell ref="L149:L152"/>
    <mergeCell ref="M149:M152"/>
    <mergeCell ref="N149:N152"/>
    <mergeCell ref="G157:G160"/>
    <mergeCell ref="H157:H160"/>
    <mergeCell ref="I157:I160"/>
    <mergeCell ref="J157:J160"/>
    <mergeCell ref="K157:K160"/>
    <mergeCell ref="L157:L160"/>
    <mergeCell ref="BM153:BM156"/>
    <mergeCell ref="BU153:CC153"/>
    <mergeCell ref="BU154:CC154"/>
    <mergeCell ref="BU155:CC155"/>
    <mergeCell ref="BU156:CC156"/>
    <mergeCell ref="B157:B323"/>
    <mergeCell ref="C157:C184"/>
    <mergeCell ref="D157:D160"/>
    <mergeCell ref="E157:E160"/>
    <mergeCell ref="F157:F160"/>
    <mergeCell ref="AL153:AL156"/>
    <mergeCell ref="AT153:AT156"/>
    <mergeCell ref="AU153:AU156"/>
    <mergeCell ref="BC153:BC156"/>
    <mergeCell ref="BD153:BD156"/>
    <mergeCell ref="BL153:BL156"/>
    <mergeCell ref="P153:P156"/>
    <mergeCell ref="Q153:Q156"/>
    <mergeCell ref="R153:R156"/>
    <mergeCell ref="AB153:AB156"/>
    <mergeCell ref="AC153:AC156"/>
    <mergeCell ref="AK153:AK156"/>
    <mergeCell ref="J153:J156"/>
    <mergeCell ref="K153:K156"/>
    <mergeCell ref="L153:L156"/>
    <mergeCell ref="M153:M156"/>
    <mergeCell ref="H161:H166"/>
    <mergeCell ref="I161:I166"/>
    <mergeCell ref="BC157:BC160"/>
    <mergeCell ref="BD157:BD160"/>
    <mergeCell ref="BL157:BL160"/>
    <mergeCell ref="BM157:BM160"/>
    <mergeCell ref="BU157:CC157"/>
    <mergeCell ref="BU158:CC158"/>
    <mergeCell ref="BU159:CC159"/>
    <mergeCell ref="BU160:CC160"/>
    <mergeCell ref="AB157:AB160"/>
    <mergeCell ref="AC157:AC160"/>
    <mergeCell ref="AK157:AK160"/>
    <mergeCell ref="AL157:AL160"/>
    <mergeCell ref="AT157:AT160"/>
    <mergeCell ref="AU157:AU160"/>
    <mergeCell ref="M157:M160"/>
    <mergeCell ref="N157:N160"/>
    <mergeCell ref="O157:O160"/>
    <mergeCell ref="P157:P160"/>
    <mergeCell ref="Q157:Q160"/>
    <mergeCell ref="R157:R160"/>
    <mergeCell ref="BM161:BM166"/>
    <mergeCell ref="BU161:CC161"/>
    <mergeCell ref="BU162:CC162"/>
    <mergeCell ref="BU163:CC163"/>
    <mergeCell ref="BU166:CC166"/>
    <mergeCell ref="D167:D173"/>
    <mergeCell ref="E167:E173"/>
    <mergeCell ref="F167:F173"/>
    <mergeCell ref="G167:G173"/>
    <mergeCell ref="H167:H173"/>
    <mergeCell ref="AL161:AL166"/>
    <mergeCell ref="AT161:AT166"/>
    <mergeCell ref="AU161:AU166"/>
    <mergeCell ref="BC161:BC166"/>
    <mergeCell ref="BD161:BD166"/>
    <mergeCell ref="BL161:BL166"/>
    <mergeCell ref="P161:P166"/>
    <mergeCell ref="Q161:Q166"/>
    <mergeCell ref="R161:R166"/>
    <mergeCell ref="AB161:AB166"/>
    <mergeCell ref="AC161:AC166"/>
    <mergeCell ref="AK161:AK166"/>
    <mergeCell ref="J161:J166"/>
    <mergeCell ref="K161:K166"/>
    <mergeCell ref="L161:L166"/>
    <mergeCell ref="M161:M166"/>
    <mergeCell ref="N161:N166"/>
    <mergeCell ref="O161:O166"/>
    <mergeCell ref="D161:D166"/>
    <mergeCell ref="E161:E166"/>
    <mergeCell ref="F161:F166"/>
    <mergeCell ref="G161:G166"/>
    <mergeCell ref="H174:H178"/>
    <mergeCell ref="I174:I178"/>
    <mergeCell ref="BL167:BL173"/>
    <mergeCell ref="BM167:BM173"/>
    <mergeCell ref="BU167:CC167"/>
    <mergeCell ref="BU171:CC171"/>
    <mergeCell ref="BU172:CC172"/>
    <mergeCell ref="BU173:CC173"/>
    <mergeCell ref="AK167:AK173"/>
    <mergeCell ref="AL167:AL173"/>
    <mergeCell ref="AT167:AT173"/>
    <mergeCell ref="AU167:AU173"/>
    <mergeCell ref="BC167:BC173"/>
    <mergeCell ref="BD167:BD173"/>
    <mergeCell ref="O167:O173"/>
    <mergeCell ref="P167:P173"/>
    <mergeCell ref="Q167:Q173"/>
    <mergeCell ref="R167:R173"/>
    <mergeCell ref="AB167:AB173"/>
    <mergeCell ref="AC167:AC173"/>
    <mergeCell ref="I167:I173"/>
    <mergeCell ref="J167:J173"/>
    <mergeCell ref="K167:K173"/>
    <mergeCell ref="L167:L173"/>
    <mergeCell ref="M167:M173"/>
    <mergeCell ref="N167:N173"/>
    <mergeCell ref="BM174:BM178"/>
    <mergeCell ref="BU174:CC174"/>
    <mergeCell ref="BU175:CC175"/>
    <mergeCell ref="BU177:CC177"/>
    <mergeCell ref="BU178:CC178"/>
    <mergeCell ref="D179:D184"/>
    <mergeCell ref="E179:E184"/>
    <mergeCell ref="F179:F184"/>
    <mergeCell ref="G179:G184"/>
    <mergeCell ref="H179:H184"/>
    <mergeCell ref="AL174:AL178"/>
    <mergeCell ref="AT174:AT178"/>
    <mergeCell ref="AU174:AU178"/>
    <mergeCell ref="BC174:BC178"/>
    <mergeCell ref="BD174:BD178"/>
    <mergeCell ref="BL174:BL178"/>
    <mergeCell ref="P174:P178"/>
    <mergeCell ref="Q174:Q178"/>
    <mergeCell ref="R174:R178"/>
    <mergeCell ref="AB174:AB178"/>
    <mergeCell ref="AC174:AC178"/>
    <mergeCell ref="AK174:AK178"/>
    <mergeCell ref="J174:J178"/>
    <mergeCell ref="K174:K178"/>
    <mergeCell ref="L174:L178"/>
    <mergeCell ref="M174:M178"/>
    <mergeCell ref="N174:N178"/>
    <mergeCell ref="O174:O178"/>
    <mergeCell ref="D174:D178"/>
    <mergeCell ref="E174:E178"/>
    <mergeCell ref="F174:F178"/>
    <mergeCell ref="G174:G178"/>
    <mergeCell ref="BM179:BM184"/>
    <mergeCell ref="BU179:CC179"/>
    <mergeCell ref="BU180:CC180"/>
    <mergeCell ref="BU183:CC183"/>
    <mergeCell ref="BU184:CC184"/>
    <mergeCell ref="AK179:AK184"/>
    <mergeCell ref="AL179:AL184"/>
    <mergeCell ref="AT179:AT184"/>
    <mergeCell ref="AU179:AU184"/>
    <mergeCell ref="BC179:BC184"/>
    <mergeCell ref="BD179:BD184"/>
    <mergeCell ref="O179:O184"/>
    <mergeCell ref="P179:P184"/>
    <mergeCell ref="Q179:Q184"/>
    <mergeCell ref="R179:R184"/>
    <mergeCell ref="AB179:AB184"/>
    <mergeCell ref="AC179:AC184"/>
    <mergeCell ref="I185:I195"/>
    <mergeCell ref="J185:J195"/>
    <mergeCell ref="K185:K195"/>
    <mergeCell ref="L185:L195"/>
    <mergeCell ref="M185:M195"/>
    <mergeCell ref="N185:N195"/>
    <mergeCell ref="C185:C199"/>
    <mergeCell ref="D185:D195"/>
    <mergeCell ref="E185:E195"/>
    <mergeCell ref="F185:F195"/>
    <mergeCell ref="G185:G195"/>
    <mergeCell ref="H185:H195"/>
    <mergeCell ref="D196:D199"/>
    <mergeCell ref="E196:E199"/>
    <mergeCell ref="F196:F199"/>
    <mergeCell ref="G196:G199"/>
    <mergeCell ref="BL179:BL184"/>
    <mergeCell ref="I179:I184"/>
    <mergeCell ref="J179:J184"/>
    <mergeCell ref="K179:K184"/>
    <mergeCell ref="L179:L184"/>
    <mergeCell ref="M179:M184"/>
    <mergeCell ref="N179:N184"/>
    <mergeCell ref="BL185:BL195"/>
    <mergeCell ref="BM185:BM195"/>
    <mergeCell ref="BU185:CC185"/>
    <mergeCell ref="BU193:CC193"/>
    <mergeCell ref="BU194:CC194"/>
    <mergeCell ref="BU195:CC195"/>
    <mergeCell ref="AK185:AK195"/>
    <mergeCell ref="AL185:AL195"/>
    <mergeCell ref="AT185:AT195"/>
    <mergeCell ref="AU185:AU195"/>
    <mergeCell ref="BC185:BC195"/>
    <mergeCell ref="BD185:BD195"/>
    <mergeCell ref="O185:O195"/>
    <mergeCell ref="P185:P195"/>
    <mergeCell ref="Q185:Q195"/>
    <mergeCell ref="R185:R195"/>
    <mergeCell ref="AB185:AB195"/>
    <mergeCell ref="AC185:AC195"/>
    <mergeCell ref="BL196:BL199"/>
    <mergeCell ref="BM196:BM199"/>
    <mergeCell ref="BU196:CC196"/>
    <mergeCell ref="BU197:CC197"/>
    <mergeCell ref="BU198:CC198"/>
    <mergeCell ref="BU199:CC199"/>
    <mergeCell ref="AC196:AC199"/>
    <mergeCell ref="AK196:AK199"/>
    <mergeCell ref="AL196:AL199"/>
    <mergeCell ref="AT196:AT199"/>
    <mergeCell ref="AU196:AU199"/>
    <mergeCell ref="BC196:BC199"/>
    <mergeCell ref="N196:N199"/>
    <mergeCell ref="O196:O199"/>
    <mergeCell ref="P196:P199"/>
    <mergeCell ref="Q196:Q199"/>
    <mergeCell ref="R196:R199"/>
    <mergeCell ref="AB196:AB199"/>
    <mergeCell ref="I200:I203"/>
    <mergeCell ref="J200:J203"/>
    <mergeCell ref="K200:K203"/>
    <mergeCell ref="L200:L203"/>
    <mergeCell ref="M200:M203"/>
    <mergeCell ref="N200:N203"/>
    <mergeCell ref="C200:C222"/>
    <mergeCell ref="D200:D203"/>
    <mergeCell ref="E200:E203"/>
    <mergeCell ref="F200:F203"/>
    <mergeCell ref="G200:G203"/>
    <mergeCell ref="H200:H203"/>
    <mergeCell ref="D204:D209"/>
    <mergeCell ref="E204:E209"/>
    <mergeCell ref="F204:F209"/>
    <mergeCell ref="G204:G209"/>
    <mergeCell ref="BD196:BD199"/>
    <mergeCell ref="H196:H199"/>
    <mergeCell ref="I196:I199"/>
    <mergeCell ref="J196:J199"/>
    <mergeCell ref="K196:K199"/>
    <mergeCell ref="L196:L199"/>
    <mergeCell ref="M196:M199"/>
    <mergeCell ref="BL200:BL203"/>
    <mergeCell ref="BM200:BM203"/>
    <mergeCell ref="BU200:CC200"/>
    <mergeCell ref="BU201:CC201"/>
    <mergeCell ref="BU202:CC202"/>
    <mergeCell ref="BU203:CC203"/>
    <mergeCell ref="AK200:AK203"/>
    <mergeCell ref="AL200:AL203"/>
    <mergeCell ref="AT200:AT203"/>
    <mergeCell ref="AU200:AU203"/>
    <mergeCell ref="BC200:BC203"/>
    <mergeCell ref="BD200:BD203"/>
    <mergeCell ref="O200:O203"/>
    <mergeCell ref="P200:P203"/>
    <mergeCell ref="Q200:Q203"/>
    <mergeCell ref="R200:R203"/>
    <mergeCell ref="AB200:AB203"/>
    <mergeCell ref="AC200:AC203"/>
    <mergeCell ref="H210:H213"/>
    <mergeCell ref="I210:I213"/>
    <mergeCell ref="BD204:BD209"/>
    <mergeCell ref="BL204:BL209"/>
    <mergeCell ref="BM204:BM209"/>
    <mergeCell ref="BU204:CC204"/>
    <mergeCell ref="BU207:CC207"/>
    <mergeCell ref="BU208:CC208"/>
    <mergeCell ref="BU209:CC209"/>
    <mergeCell ref="AC204:AC209"/>
    <mergeCell ref="AK204:AK209"/>
    <mergeCell ref="AL204:AL209"/>
    <mergeCell ref="AT204:AT209"/>
    <mergeCell ref="AU204:AU209"/>
    <mergeCell ref="BC204:BC209"/>
    <mergeCell ref="N204:N209"/>
    <mergeCell ref="O204:O209"/>
    <mergeCell ref="P204:P209"/>
    <mergeCell ref="Q204:Q209"/>
    <mergeCell ref="R204:R209"/>
    <mergeCell ref="AB204:AB209"/>
    <mergeCell ref="H204:H209"/>
    <mergeCell ref="I204:I209"/>
    <mergeCell ref="J204:J209"/>
    <mergeCell ref="K204:K209"/>
    <mergeCell ref="L204:L209"/>
    <mergeCell ref="M204:M209"/>
    <mergeCell ref="BM210:BM213"/>
    <mergeCell ref="BU210:CC210"/>
    <mergeCell ref="BU211:CC211"/>
    <mergeCell ref="BU212:CC212"/>
    <mergeCell ref="BU213:CC213"/>
    <mergeCell ref="D214:D217"/>
    <mergeCell ref="E214:E217"/>
    <mergeCell ref="F214:F217"/>
    <mergeCell ref="G214:G217"/>
    <mergeCell ref="H214:H217"/>
    <mergeCell ref="AL210:AL213"/>
    <mergeCell ref="AT210:AT213"/>
    <mergeCell ref="AU210:AU213"/>
    <mergeCell ref="BC210:BC213"/>
    <mergeCell ref="BD210:BD213"/>
    <mergeCell ref="BL210:BL213"/>
    <mergeCell ref="P210:P213"/>
    <mergeCell ref="Q210:Q213"/>
    <mergeCell ref="R210:R213"/>
    <mergeCell ref="AB210:AB213"/>
    <mergeCell ref="AC210:AC213"/>
    <mergeCell ref="AK210:AK213"/>
    <mergeCell ref="J210:J213"/>
    <mergeCell ref="K210:K213"/>
    <mergeCell ref="L210:L213"/>
    <mergeCell ref="M210:M213"/>
    <mergeCell ref="N210:N213"/>
    <mergeCell ref="O210:O213"/>
    <mergeCell ref="D210:D213"/>
    <mergeCell ref="E210:E213"/>
    <mergeCell ref="F210:F213"/>
    <mergeCell ref="G210:G213"/>
    <mergeCell ref="H218:H222"/>
    <mergeCell ref="I218:I222"/>
    <mergeCell ref="BL214:BL217"/>
    <mergeCell ref="BM214:BM217"/>
    <mergeCell ref="BU214:CC214"/>
    <mergeCell ref="BU215:CC215"/>
    <mergeCell ref="BU216:CC216"/>
    <mergeCell ref="BU217:CC217"/>
    <mergeCell ref="AK214:AK217"/>
    <mergeCell ref="AL214:AL217"/>
    <mergeCell ref="AT214:AT217"/>
    <mergeCell ref="AU214:AU217"/>
    <mergeCell ref="BC214:BC217"/>
    <mergeCell ref="BD214:BD217"/>
    <mergeCell ref="O214:O217"/>
    <mergeCell ref="P214:P217"/>
    <mergeCell ref="Q214:Q217"/>
    <mergeCell ref="R214:R217"/>
    <mergeCell ref="AB214:AB217"/>
    <mergeCell ref="AC214:AC217"/>
    <mergeCell ref="I214:I217"/>
    <mergeCell ref="J214:J217"/>
    <mergeCell ref="K214:K217"/>
    <mergeCell ref="L214:L217"/>
    <mergeCell ref="M214:M217"/>
    <mergeCell ref="N214:N217"/>
    <mergeCell ref="BM218:BM222"/>
    <mergeCell ref="BU218:CC218"/>
    <mergeCell ref="BU221:CC221"/>
    <mergeCell ref="BU222:CC222"/>
    <mergeCell ref="C223:C250"/>
    <mergeCell ref="D223:D229"/>
    <mergeCell ref="E223:E229"/>
    <mergeCell ref="F223:F229"/>
    <mergeCell ref="G223:G229"/>
    <mergeCell ref="H223:H229"/>
    <mergeCell ref="AL218:AL222"/>
    <mergeCell ref="AT218:AT222"/>
    <mergeCell ref="AU218:AU222"/>
    <mergeCell ref="BC218:BC222"/>
    <mergeCell ref="BD218:BD222"/>
    <mergeCell ref="BL218:BL222"/>
    <mergeCell ref="P218:P222"/>
    <mergeCell ref="Q218:Q222"/>
    <mergeCell ref="R218:R222"/>
    <mergeCell ref="AB218:AB222"/>
    <mergeCell ref="AC218:AC222"/>
    <mergeCell ref="AK218:AK222"/>
    <mergeCell ref="J218:J222"/>
    <mergeCell ref="K218:K222"/>
    <mergeCell ref="L218:L222"/>
    <mergeCell ref="M218:M222"/>
    <mergeCell ref="N218:N222"/>
    <mergeCell ref="O218:O222"/>
    <mergeCell ref="D218:D222"/>
    <mergeCell ref="E218:E222"/>
    <mergeCell ref="F218:F222"/>
    <mergeCell ref="G218:G222"/>
    <mergeCell ref="H230:H242"/>
    <mergeCell ref="I230:I242"/>
    <mergeCell ref="BL223:BL229"/>
    <mergeCell ref="BM223:BM229"/>
    <mergeCell ref="BU223:CC223"/>
    <mergeCell ref="BU227:CC227"/>
    <mergeCell ref="BU228:CC228"/>
    <mergeCell ref="BU229:CC229"/>
    <mergeCell ref="AK223:AK229"/>
    <mergeCell ref="AL223:AL229"/>
    <mergeCell ref="AT223:AT229"/>
    <mergeCell ref="AU223:AU229"/>
    <mergeCell ref="BC223:BC229"/>
    <mergeCell ref="BD223:BD229"/>
    <mergeCell ref="O223:O229"/>
    <mergeCell ref="P223:P229"/>
    <mergeCell ref="Q223:Q229"/>
    <mergeCell ref="R223:R229"/>
    <mergeCell ref="AB223:AB229"/>
    <mergeCell ref="AC223:AC229"/>
    <mergeCell ref="I223:I229"/>
    <mergeCell ref="J223:J229"/>
    <mergeCell ref="K223:K229"/>
    <mergeCell ref="L223:L229"/>
    <mergeCell ref="M223:M229"/>
    <mergeCell ref="N223:N229"/>
    <mergeCell ref="BM230:BM242"/>
    <mergeCell ref="BU230:CC230"/>
    <mergeCell ref="BU240:CC240"/>
    <mergeCell ref="BU241:CC241"/>
    <mergeCell ref="BU242:CC242"/>
    <mergeCell ref="D243:D250"/>
    <mergeCell ref="E243:E250"/>
    <mergeCell ref="F243:F250"/>
    <mergeCell ref="G243:G250"/>
    <mergeCell ref="H243:H250"/>
    <mergeCell ref="AL230:AL242"/>
    <mergeCell ref="AT230:AT242"/>
    <mergeCell ref="AU230:AU242"/>
    <mergeCell ref="BC230:BC242"/>
    <mergeCell ref="BD230:BD242"/>
    <mergeCell ref="BL230:BL242"/>
    <mergeCell ref="P230:P242"/>
    <mergeCell ref="Q230:Q242"/>
    <mergeCell ref="R230:R242"/>
    <mergeCell ref="AB230:AB242"/>
    <mergeCell ref="AC230:AC242"/>
    <mergeCell ref="AK230:AK242"/>
    <mergeCell ref="J230:J242"/>
    <mergeCell ref="K230:K242"/>
    <mergeCell ref="L230:L242"/>
    <mergeCell ref="M230:M242"/>
    <mergeCell ref="N230:N242"/>
    <mergeCell ref="O230:O242"/>
    <mergeCell ref="D230:D242"/>
    <mergeCell ref="E230:E242"/>
    <mergeCell ref="F230:F242"/>
    <mergeCell ref="G230:G242"/>
    <mergeCell ref="BM243:BM250"/>
    <mergeCell ref="BU243:CC243"/>
    <mergeCell ref="BU248:CC248"/>
    <mergeCell ref="BU249:CC249"/>
    <mergeCell ref="BU250:CC250"/>
    <mergeCell ref="AK243:AK250"/>
    <mergeCell ref="AL243:AL250"/>
    <mergeCell ref="AT243:AT250"/>
    <mergeCell ref="AU243:AU250"/>
    <mergeCell ref="BC243:BC250"/>
    <mergeCell ref="BD243:BD250"/>
    <mergeCell ref="O243:O250"/>
    <mergeCell ref="P243:P250"/>
    <mergeCell ref="Q243:Q250"/>
    <mergeCell ref="R243:R250"/>
    <mergeCell ref="AB243:AB250"/>
    <mergeCell ref="AC243:AC250"/>
    <mergeCell ref="I251:I256"/>
    <mergeCell ref="J251:J256"/>
    <mergeCell ref="K251:K256"/>
    <mergeCell ref="L251:L256"/>
    <mergeCell ref="M251:M256"/>
    <mergeCell ref="N251:N256"/>
    <mergeCell ref="C251:C278"/>
    <mergeCell ref="D251:D256"/>
    <mergeCell ref="E251:E256"/>
    <mergeCell ref="F251:F256"/>
    <mergeCell ref="G251:G256"/>
    <mergeCell ref="H251:H256"/>
    <mergeCell ref="D257:D260"/>
    <mergeCell ref="E257:E260"/>
    <mergeCell ref="F257:F260"/>
    <mergeCell ref="G257:G260"/>
    <mergeCell ref="BL243:BL250"/>
    <mergeCell ref="I243:I250"/>
    <mergeCell ref="J243:J250"/>
    <mergeCell ref="K243:K250"/>
    <mergeCell ref="L243:L250"/>
    <mergeCell ref="M243:M250"/>
    <mergeCell ref="N243:N250"/>
    <mergeCell ref="BL251:BL256"/>
    <mergeCell ref="BM251:BM256"/>
    <mergeCell ref="BU251:CC251"/>
    <mergeCell ref="BU254:CC254"/>
    <mergeCell ref="BU255:CC255"/>
    <mergeCell ref="BU256:CC256"/>
    <mergeCell ref="AK251:AK256"/>
    <mergeCell ref="AL251:AL256"/>
    <mergeCell ref="AT251:AT256"/>
    <mergeCell ref="AU251:AU256"/>
    <mergeCell ref="BC251:BC256"/>
    <mergeCell ref="BD251:BD256"/>
    <mergeCell ref="O251:O256"/>
    <mergeCell ref="P251:P256"/>
    <mergeCell ref="Q251:Q256"/>
    <mergeCell ref="R251:R256"/>
    <mergeCell ref="AB251:AB256"/>
    <mergeCell ref="AC251:AC256"/>
    <mergeCell ref="H261:H267"/>
    <mergeCell ref="I261:I267"/>
    <mergeCell ref="BD257:BD260"/>
    <mergeCell ref="BL257:BL260"/>
    <mergeCell ref="BM257:BM260"/>
    <mergeCell ref="BU257:CC257"/>
    <mergeCell ref="BU259:CC259"/>
    <mergeCell ref="BU260:CC260"/>
    <mergeCell ref="AC257:AC260"/>
    <mergeCell ref="AK257:AK260"/>
    <mergeCell ref="AL257:AL260"/>
    <mergeCell ref="AT257:AT260"/>
    <mergeCell ref="AU257:AU260"/>
    <mergeCell ref="BC257:BC260"/>
    <mergeCell ref="N257:N260"/>
    <mergeCell ref="O257:O260"/>
    <mergeCell ref="P257:P260"/>
    <mergeCell ref="Q257:Q260"/>
    <mergeCell ref="R257:R260"/>
    <mergeCell ref="AB257:AB260"/>
    <mergeCell ref="H257:H260"/>
    <mergeCell ref="I257:I260"/>
    <mergeCell ref="J257:J260"/>
    <mergeCell ref="K257:K260"/>
    <mergeCell ref="L257:L260"/>
    <mergeCell ref="M257:M260"/>
    <mergeCell ref="BM261:BM267"/>
    <mergeCell ref="BU261:CC261"/>
    <mergeCell ref="BU266:CC266"/>
    <mergeCell ref="BU267:CC267"/>
    <mergeCell ref="D268:D272"/>
    <mergeCell ref="E268:E272"/>
    <mergeCell ref="F268:F272"/>
    <mergeCell ref="G268:G272"/>
    <mergeCell ref="H268:H272"/>
    <mergeCell ref="I268:I272"/>
    <mergeCell ref="AL261:AL267"/>
    <mergeCell ref="AT261:AT267"/>
    <mergeCell ref="AU261:AU267"/>
    <mergeCell ref="BC261:BC267"/>
    <mergeCell ref="BD261:BD267"/>
    <mergeCell ref="BL261:BL267"/>
    <mergeCell ref="P261:P267"/>
    <mergeCell ref="Q261:Q267"/>
    <mergeCell ref="R261:R267"/>
    <mergeCell ref="AB261:AB267"/>
    <mergeCell ref="AC261:AC267"/>
    <mergeCell ref="AK261:AK267"/>
    <mergeCell ref="J261:J267"/>
    <mergeCell ref="K261:K267"/>
    <mergeCell ref="L261:L267"/>
    <mergeCell ref="M261:M267"/>
    <mergeCell ref="N261:N267"/>
    <mergeCell ref="O261:O267"/>
    <mergeCell ref="D261:D267"/>
    <mergeCell ref="E261:E267"/>
    <mergeCell ref="F261:F267"/>
    <mergeCell ref="G261:G267"/>
    <mergeCell ref="BM268:BM272"/>
    <mergeCell ref="BU268:CC268"/>
    <mergeCell ref="BU269:CC269"/>
    <mergeCell ref="BU271:CC271"/>
    <mergeCell ref="BU272:CC272"/>
    <mergeCell ref="D273:D278"/>
    <mergeCell ref="E273:E278"/>
    <mergeCell ref="F273:F278"/>
    <mergeCell ref="G273:G278"/>
    <mergeCell ref="H273:H278"/>
    <mergeCell ref="AL268:AL272"/>
    <mergeCell ref="AT268:AT272"/>
    <mergeCell ref="AU268:AU272"/>
    <mergeCell ref="BC268:BC272"/>
    <mergeCell ref="BD268:BD272"/>
    <mergeCell ref="BL268:BL272"/>
    <mergeCell ref="P268:P272"/>
    <mergeCell ref="Q268:Q272"/>
    <mergeCell ref="R268:R272"/>
    <mergeCell ref="AB268:AB272"/>
    <mergeCell ref="AC268:AC272"/>
    <mergeCell ref="AK268:AK272"/>
    <mergeCell ref="J268:J272"/>
    <mergeCell ref="K268:K272"/>
    <mergeCell ref="L268:L272"/>
    <mergeCell ref="M268:M272"/>
    <mergeCell ref="N268:N272"/>
    <mergeCell ref="O268:O272"/>
    <mergeCell ref="BM273:BM278"/>
    <mergeCell ref="BU273:CC273"/>
    <mergeCell ref="BU276:CC276"/>
    <mergeCell ref="BU277:CC277"/>
    <mergeCell ref="BU278:CC278"/>
    <mergeCell ref="AK273:AK278"/>
    <mergeCell ref="AL273:AL278"/>
    <mergeCell ref="AT273:AT278"/>
    <mergeCell ref="AU273:AU278"/>
    <mergeCell ref="BC273:BC278"/>
    <mergeCell ref="BD273:BD278"/>
    <mergeCell ref="O273:O278"/>
    <mergeCell ref="P273:P278"/>
    <mergeCell ref="Q273:Q278"/>
    <mergeCell ref="R273:R278"/>
    <mergeCell ref="AB273:AB278"/>
    <mergeCell ref="AC273:AC278"/>
    <mergeCell ref="I279:I282"/>
    <mergeCell ref="J279:J282"/>
    <mergeCell ref="K279:K282"/>
    <mergeCell ref="L279:L282"/>
    <mergeCell ref="M279:M282"/>
    <mergeCell ref="N279:N282"/>
    <mergeCell ref="C279:C292"/>
    <mergeCell ref="D279:D282"/>
    <mergeCell ref="E279:E282"/>
    <mergeCell ref="F279:F282"/>
    <mergeCell ref="G279:G282"/>
    <mergeCell ref="H279:H282"/>
    <mergeCell ref="D283:D287"/>
    <mergeCell ref="E283:E287"/>
    <mergeCell ref="F283:F287"/>
    <mergeCell ref="G283:G287"/>
    <mergeCell ref="BL273:BL278"/>
    <mergeCell ref="I273:I278"/>
    <mergeCell ref="J273:J278"/>
    <mergeCell ref="K273:K278"/>
    <mergeCell ref="L273:L278"/>
    <mergeCell ref="M273:M278"/>
    <mergeCell ref="N273:N278"/>
    <mergeCell ref="BL279:BL282"/>
    <mergeCell ref="BM279:BM282"/>
    <mergeCell ref="BU279:CC279"/>
    <mergeCell ref="BU280:CC280"/>
    <mergeCell ref="BU281:CC281"/>
    <mergeCell ref="BU282:CC282"/>
    <mergeCell ref="AK279:AK282"/>
    <mergeCell ref="AL279:AL282"/>
    <mergeCell ref="AT279:AT282"/>
    <mergeCell ref="AU279:AU282"/>
    <mergeCell ref="BC279:BC282"/>
    <mergeCell ref="BD279:BD282"/>
    <mergeCell ref="O279:O282"/>
    <mergeCell ref="P279:P282"/>
    <mergeCell ref="Q279:Q282"/>
    <mergeCell ref="R279:R282"/>
    <mergeCell ref="AB279:AB282"/>
    <mergeCell ref="AC279:AC282"/>
    <mergeCell ref="E288:E292"/>
    <mergeCell ref="F288:F292"/>
    <mergeCell ref="G288:G292"/>
    <mergeCell ref="H288:H292"/>
    <mergeCell ref="I288:I292"/>
    <mergeCell ref="BD283:BD287"/>
    <mergeCell ref="BL283:BL287"/>
    <mergeCell ref="BM283:BM287"/>
    <mergeCell ref="BU283:CC283"/>
    <mergeCell ref="BU284:CC284"/>
    <mergeCell ref="BU286:CC286"/>
    <mergeCell ref="BU287:CC287"/>
    <mergeCell ref="AC283:AC287"/>
    <mergeCell ref="AK283:AK287"/>
    <mergeCell ref="AL283:AL287"/>
    <mergeCell ref="AT283:AT287"/>
    <mergeCell ref="AU283:AU287"/>
    <mergeCell ref="BC283:BC287"/>
    <mergeCell ref="N283:N287"/>
    <mergeCell ref="O283:O287"/>
    <mergeCell ref="P283:P287"/>
    <mergeCell ref="Q283:Q287"/>
    <mergeCell ref="R283:R287"/>
    <mergeCell ref="AB283:AB287"/>
    <mergeCell ref="H283:H287"/>
    <mergeCell ref="I283:I287"/>
    <mergeCell ref="J283:J287"/>
    <mergeCell ref="K283:K287"/>
    <mergeCell ref="L283:L287"/>
    <mergeCell ref="M283:M287"/>
    <mergeCell ref="K293:K296"/>
    <mergeCell ref="L293:L296"/>
    <mergeCell ref="M293:M296"/>
    <mergeCell ref="BM288:BM292"/>
    <mergeCell ref="BU288:CC288"/>
    <mergeCell ref="BU289:CC289"/>
    <mergeCell ref="BU291:CC291"/>
    <mergeCell ref="BU292:CC292"/>
    <mergeCell ref="C293:C296"/>
    <mergeCell ref="D293:D296"/>
    <mergeCell ref="E293:E296"/>
    <mergeCell ref="F293:F296"/>
    <mergeCell ref="G293:G296"/>
    <mergeCell ref="AL288:AL292"/>
    <mergeCell ref="AT288:AT292"/>
    <mergeCell ref="AU288:AU292"/>
    <mergeCell ref="BC288:BC292"/>
    <mergeCell ref="BD288:BD292"/>
    <mergeCell ref="BL288:BL292"/>
    <mergeCell ref="P288:P292"/>
    <mergeCell ref="Q288:Q292"/>
    <mergeCell ref="R288:R292"/>
    <mergeCell ref="AB288:AB292"/>
    <mergeCell ref="AC288:AC292"/>
    <mergeCell ref="AK288:AK292"/>
    <mergeCell ref="J288:J292"/>
    <mergeCell ref="K288:K292"/>
    <mergeCell ref="L288:L292"/>
    <mergeCell ref="M288:M292"/>
    <mergeCell ref="N288:N292"/>
    <mergeCell ref="O288:O292"/>
    <mergeCell ref="D288:D292"/>
    <mergeCell ref="C297:C307"/>
    <mergeCell ref="D297:D301"/>
    <mergeCell ref="E297:E301"/>
    <mergeCell ref="F297:F301"/>
    <mergeCell ref="G297:G301"/>
    <mergeCell ref="H297:H301"/>
    <mergeCell ref="D302:D307"/>
    <mergeCell ref="E302:E307"/>
    <mergeCell ref="F302:F307"/>
    <mergeCell ref="G302:G307"/>
    <mergeCell ref="BD293:BD296"/>
    <mergeCell ref="BL293:BL296"/>
    <mergeCell ref="BM293:BM296"/>
    <mergeCell ref="BU293:CC293"/>
    <mergeCell ref="BU294:CC294"/>
    <mergeCell ref="BU295:CC295"/>
    <mergeCell ref="BU296:CC296"/>
    <mergeCell ref="AC293:AC296"/>
    <mergeCell ref="AK293:AK296"/>
    <mergeCell ref="AL293:AL296"/>
    <mergeCell ref="AT293:AT296"/>
    <mergeCell ref="AU293:AU296"/>
    <mergeCell ref="BC293:BC296"/>
    <mergeCell ref="N293:N296"/>
    <mergeCell ref="O293:O296"/>
    <mergeCell ref="P293:P296"/>
    <mergeCell ref="Q293:Q296"/>
    <mergeCell ref="R293:R296"/>
    <mergeCell ref="AB293:AB296"/>
    <mergeCell ref="H293:H296"/>
    <mergeCell ref="I293:I296"/>
    <mergeCell ref="J293:J296"/>
    <mergeCell ref="H302:H307"/>
    <mergeCell ref="I302:I307"/>
    <mergeCell ref="J302:J307"/>
    <mergeCell ref="K302:K307"/>
    <mergeCell ref="L302:L307"/>
    <mergeCell ref="M302:M307"/>
    <mergeCell ref="BL297:BL301"/>
    <mergeCell ref="BM297:BM301"/>
    <mergeCell ref="BU297:CC297"/>
    <mergeCell ref="BU298:CC298"/>
    <mergeCell ref="BU300:CC300"/>
    <mergeCell ref="BU301:CC301"/>
    <mergeCell ref="AK297:AK301"/>
    <mergeCell ref="AL297:AL301"/>
    <mergeCell ref="AT297:AT301"/>
    <mergeCell ref="AU297:AU301"/>
    <mergeCell ref="BC297:BC301"/>
    <mergeCell ref="BD297:BD301"/>
    <mergeCell ref="O297:O301"/>
    <mergeCell ref="P297:P301"/>
    <mergeCell ref="Q297:Q301"/>
    <mergeCell ref="R297:R301"/>
    <mergeCell ref="AB297:AB301"/>
    <mergeCell ref="AC297:AC301"/>
    <mergeCell ref="I297:I301"/>
    <mergeCell ref="J297:J301"/>
    <mergeCell ref="K297:K301"/>
    <mergeCell ref="L297:L301"/>
    <mergeCell ref="M297:M301"/>
    <mergeCell ref="N297:N301"/>
    <mergeCell ref="BD302:BD307"/>
    <mergeCell ref="BL302:BL307"/>
    <mergeCell ref="BM302:BM307"/>
    <mergeCell ref="BU302:CC302"/>
    <mergeCell ref="BU305:CC305"/>
    <mergeCell ref="BU306:CC306"/>
    <mergeCell ref="BU307:CC307"/>
    <mergeCell ref="AC302:AC307"/>
    <mergeCell ref="AK302:AK307"/>
    <mergeCell ref="AL302:AL307"/>
    <mergeCell ref="AT302:AT307"/>
    <mergeCell ref="AU302:AU307"/>
    <mergeCell ref="BC302:BC307"/>
    <mergeCell ref="N302:N307"/>
    <mergeCell ref="O302:O307"/>
    <mergeCell ref="P302:P307"/>
    <mergeCell ref="Q302:Q307"/>
    <mergeCell ref="R302:R307"/>
    <mergeCell ref="AB302:AB307"/>
    <mergeCell ref="N312:N315"/>
    <mergeCell ref="O312:O315"/>
    <mergeCell ref="BL308:BL311"/>
    <mergeCell ref="BM308:BM311"/>
    <mergeCell ref="BU308:CC308"/>
    <mergeCell ref="BU311:CC311"/>
    <mergeCell ref="D312:D315"/>
    <mergeCell ref="E312:E315"/>
    <mergeCell ref="F312:F315"/>
    <mergeCell ref="G312:G315"/>
    <mergeCell ref="H312:H315"/>
    <mergeCell ref="I312:I315"/>
    <mergeCell ref="AK308:AK311"/>
    <mergeCell ref="AL308:AL311"/>
    <mergeCell ref="AT308:AT311"/>
    <mergeCell ref="AU308:AU311"/>
    <mergeCell ref="BC308:BC311"/>
    <mergeCell ref="BD308:BD311"/>
    <mergeCell ref="O308:O311"/>
    <mergeCell ref="P308:P311"/>
    <mergeCell ref="Q308:Q311"/>
    <mergeCell ref="R308:R311"/>
    <mergeCell ref="AB308:AB311"/>
    <mergeCell ref="AC308:AC311"/>
    <mergeCell ref="I308:I311"/>
    <mergeCell ref="J308:J311"/>
    <mergeCell ref="K308:K311"/>
    <mergeCell ref="L308:L311"/>
    <mergeCell ref="M308:M311"/>
    <mergeCell ref="N308:N311"/>
    <mergeCell ref="D308:D311"/>
    <mergeCell ref="E308:E311"/>
    <mergeCell ref="I316:I319"/>
    <mergeCell ref="J316:J319"/>
    <mergeCell ref="K316:K319"/>
    <mergeCell ref="L316:L319"/>
    <mergeCell ref="M316:M319"/>
    <mergeCell ref="N316:N319"/>
    <mergeCell ref="BM312:BM315"/>
    <mergeCell ref="BU312:CC312"/>
    <mergeCell ref="BU313:CC313"/>
    <mergeCell ref="BU314:CC314"/>
    <mergeCell ref="BU315:CC315"/>
    <mergeCell ref="D316:D319"/>
    <mergeCell ref="E316:E319"/>
    <mergeCell ref="F316:F319"/>
    <mergeCell ref="G316:G319"/>
    <mergeCell ref="H316:H319"/>
    <mergeCell ref="AL312:AL315"/>
    <mergeCell ref="AT312:AT315"/>
    <mergeCell ref="AU312:AU315"/>
    <mergeCell ref="BC312:BC315"/>
    <mergeCell ref="BD312:BD315"/>
    <mergeCell ref="BL312:BL315"/>
    <mergeCell ref="P312:P315"/>
    <mergeCell ref="Q312:Q315"/>
    <mergeCell ref="R312:R315"/>
    <mergeCell ref="AB312:AB315"/>
    <mergeCell ref="AC312:AC315"/>
    <mergeCell ref="AK312:AK315"/>
    <mergeCell ref="J312:J315"/>
    <mergeCell ref="K312:K315"/>
    <mergeCell ref="L312:L315"/>
    <mergeCell ref="M312:M315"/>
    <mergeCell ref="BL316:BL319"/>
    <mergeCell ref="BM316:BM319"/>
    <mergeCell ref="BU316:CC316"/>
    <mergeCell ref="BU317:CC317"/>
    <mergeCell ref="BU318:CC318"/>
    <mergeCell ref="BU319:CC319"/>
    <mergeCell ref="AK316:AK319"/>
    <mergeCell ref="AL316:AL319"/>
    <mergeCell ref="AT316:AT319"/>
    <mergeCell ref="AU316:AU319"/>
    <mergeCell ref="BC316:BC319"/>
    <mergeCell ref="BD316:BD319"/>
    <mergeCell ref="O316:O319"/>
    <mergeCell ref="P316:P319"/>
    <mergeCell ref="Q316:Q319"/>
    <mergeCell ref="R316:R319"/>
    <mergeCell ref="AB316:AB319"/>
    <mergeCell ref="AC316:AC319"/>
    <mergeCell ref="BL320:BL323"/>
    <mergeCell ref="BM320:BM323"/>
    <mergeCell ref="BU320:CC320"/>
    <mergeCell ref="BU321:CC321"/>
    <mergeCell ref="BU322:CC322"/>
    <mergeCell ref="BU323:CC323"/>
    <mergeCell ref="AC320:AC323"/>
    <mergeCell ref="AK320:AK323"/>
    <mergeCell ref="AL320:AL323"/>
    <mergeCell ref="AT320:AT323"/>
    <mergeCell ref="AU320:AU323"/>
    <mergeCell ref="BC320:BC323"/>
    <mergeCell ref="N320:N323"/>
    <mergeCell ref="O320:O323"/>
    <mergeCell ref="P320:P323"/>
    <mergeCell ref="Q320:Q323"/>
    <mergeCell ref="R320:R323"/>
    <mergeCell ref="AB320:AB323"/>
    <mergeCell ref="H324:H328"/>
    <mergeCell ref="I324:I328"/>
    <mergeCell ref="J324:J328"/>
    <mergeCell ref="K324:K328"/>
    <mergeCell ref="L324:L328"/>
    <mergeCell ref="M324:M328"/>
    <mergeCell ref="B324:B368"/>
    <mergeCell ref="C324:C348"/>
    <mergeCell ref="D324:D328"/>
    <mergeCell ref="E324:E328"/>
    <mergeCell ref="F324:F328"/>
    <mergeCell ref="G324:G328"/>
    <mergeCell ref="D329:D332"/>
    <mergeCell ref="E329:E332"/>
    <mergeCell ref="F329:F332"/>
    <mergeCell ref="G329:G332"/>
    <mergeCell ref="BD320:BD323"/>
    <mergeCell ref="H320:H323"/>
    <mergeCell ref="I320:I323"/>
    <mergeCell ref="J320:J323"/>
    <mergeCell ref="K320:K323"/>
    <mergeCell ref="L320:L323"/>
    <mergeCell ref="M320:M323"/>
    <mergeCell ref="C308:C323"/>
    <mergeCell ref="F308:F311"/>
    <mergeCell ref="G308:G311"/>
    <mergeCell ref="H308:H311"/>
    <mergeCell ref="D320:D323"/>
    <mergeCell ref="E320:E323"/>
    <mergeCell ref="F320:F323"/>
    <mergeCell ref="G320:G323"/>
    <mergeCell ref="BD324:BD328"/>
    <mergeCell ref="BL324:BL328"/>
    <mergeCell ref="BM324:BM328"/>
    <mergeCell ref="BU324:CC324"/>
    <mergeCell ref="BU326:CC326"/>
    <mergeCell ref="BU327:CC327"/>
    <mergeCell ref="BU328:CC328"/>
    <mergeCell ref="AC324:AC328"/>
    <mergeCell ref="AK324:AK328"/>
    <mergeCell ref="AL324:AL328"/>
    <mergeCell ref="AT324:AT328"/>
    <mergeCell ref="AU324:AU328"/>
    <mergeCell ref="BC324:BC328"/>
    <mergeCell ref="N324:N328"/>
    <mergeCell ref="O324:O328"/>
    <mergeCell ref="P324:P328"/>
    <mergeCell ref="Q324:Q328"/>
    <mergeCell ref="R324:R328"/>
    <mergeCell ref="AB324:AB328"/>
    <mergeCell ref="H333:H336"/>
    <mergeCell ref="I333:I336"/>
    <mergeCell ref="BD329:BD332"/>
    <mergeCell ref="BL329:BL332"/>
    <mergeCell ref="BM329:BM332"/>
    <mergeCell ref="BU329:CC329"/>
    <mergeCell ref="BU330:CC330"/>
    <mergeCell ref="BU331:CC331"/>
    <mergeCell ref="BU332:CC332"/>
    <mergeCell ref="AC329:AC332"/>
    <mergeCell ref="AK329:AK332"/>
    <mergeCell ref="AL329:AL332"/>
    <mergeCell ref="AT329:AT332"/>
    <mergeCell ref="AU329:AU332"/>
    <mergeCell ref="BC329:BC332"/>
    <mergeCell ref="N329:N332"/>
    <mergeCell ref="O329:O332"/>
    <mergeCell ref="P329:P332"/>
    <mergeCell ref="Q329:Q332"/>
    <mergeCell ref="R329:R332"/>
    <mergeCell ref="AB329:AB332"/>
    <mergeCell ref="H329:H332"/>
    <mergeCell ref="I329:I332"/>
    <mergeCell ref="J329:J332"/>
    <mergeCell ref="K329:K332"/>
    <mergeCell ref="L329:L332"/>
    <mergeCell ref="M329:M332"/>
    <mergeCell ref="BM333:BM336"/>
    <mergeCell ref="BU333:CC333"/>
    <mergeCell ref="BU334:CC334"/>
    <mergeCell ref="BU335:CC335"/>
    <mergeCell ref="BU336:CC336"/>
    <mergeCell ref="D337:D340"/>
    <mergeCell ref="E337:E340"/>
    <mergeCell ref="F337:F340"/>
    <mergeCell ref="G337:G340"/>
    <mergeCell ref="H337:H340"/>
    <mergeCell ref="AL333:AL336"/>
    <mergeCell ref="AT333:AT336"/>
    <mergeCell ref="AU333:AU336"/>
    <mergeCell ref="BC333:BC336"/>
    <mergeCell ref="BD333:BD336"/>
    <mergeCell ref="BL333:BL336"/>
    <mergeCell ref="P333:P336"/>
    <mergeCell ref="Q333:Q336"/>
    <mergeCell ref="R333:R336"/>
    <mergeCell ref="AB333:AB336"/>
    <mergeCell ref="AC333:AC336"/>
    <mergeCell ref="AK333:AK336"/>
    <mergeCell ref="J333:J336"/>
    <mergeCell ref="K333:K336"/>
    <mergeCell ref="L333:L336"/>
    <mergeCell ref="M333:M336"/>
    <mergeCell ref="N333:N336"/>
    <mergeCell ref="O333:O336"/>
    <mergeCell ref="D333:D336"/>
    <mergeCell ref="E333:E336"/>
    <mergeCell ref="F333:F336"/>
    <mergeCell ref="G333:G336"/>
    <mergeCell ref="H341:H344"/>
    <mergeCell ref="I341:I344"/>
    <mergeCell ref="BL337:BL340"/>
    <mergeCell ref="BM337:BM340"/>
    <mergeCell ref="BU337:CC337"/>
    <mergeCell ref="BU338:CC338"/>
    <mergeCell ref="BU339:CC339"/>
    <mergeCell ref="BU340:CC340"/>
    <mergeCell ref="AK337:AK340"/>
    <mergeCell ref="AL337:AL340"/>
    <mergeCell ref="AT337:AT340"/>
    <mergeCell ref="AU337:AU340"/>
    <mergeCell ref="BC337:BC340"/>
    <mergeCell ref="BD337:BD340"/>
    <mergeCell ref="O337:O340"/>
    <mergeCell ref="P337:P340"/>
    <mergeCell ref="Q337:Q340"/>
    <mergeCell ref="R337:R340"/>
    <mergeCell ref="AB337:AB340"/>
    <mergeCell ref="AC337:AC340"/>
    <mergeCell ref="I337:I340"/>
    <mergeCell ref="J337:J340"/>
    <mergeCell ref="K337:K340"/>
    <mergeCell ref="L337:L340"/>
    <mergeCell ref="M337:M340"/>
    <mergeCell ref="N337:N340"/>
    <mergeCell ref="BM341:BM344"/>
    <mergeCell ref="BU341:CC341"/>
    <mergeCell ref="BU342:CC342"/>
    <mergeCell ref="BU343:CC343"/>
    <mergeCell ref="BU344:CC344"/>
    <mergeCell ref="D345:D348"/>
    <mergeCell ref="E345:E348"/>
    <mergeCell ref="F345:F348"/>
    <mergeCell ref="G345:G348"/>
    <mergeCell ref="H345:H348"/>
    <mergeCell ref="AL341:AL344"/>
    <mergeCell ref="AT341:AT344"/>
    <mergeCell ref="AU341:AU344"/>
    <mergeCell ref="BC341:BC344"/>
    <mergeCell ref="BD341:BD344"/>
    <mergeCell ref="BL341:BL344"/>
    <mergeCell ref="P341:P344"/>
    <mergeCell ref="Q341:Q344"/>
    <mergeCell ref="R341:R344"/>
    <mergeCell ref="AB341:AB344"/>
    <mergeCell ref="AC341:AC344"/>
    <mergeCell ref="AK341:AK344"/>
    <mergeCell ref="J341:J344"/>
    <mergeCell ref="K341:K344"/>
    <mergeCell ref="L341:L344"/>
    <mergeCell ref="M341:M344"/>
    <mergeCell ref="N341:N344"/>
    <mergeCell ref="O341:O344"/>
    <mergeCell ref="D341:D344"/>
    <mergeCell ref="E341:E344"/>
    <mergeCell ref="F341:F344"/>
    <mergeCell ref="G341:G344"/>
    <mergeCell ref="BM345:BM348"/>
    <mergeCell ref="BU345:CC345"/>
    <mergeCell ref="BU346:CC346"/>
    <mergeCell ref="BU347:CC347"/>
    <mergeCell ref="BU348:CC348"/>
    <mergeCell ref="AK345:AK348"/>
    <mergeCell ref="AL345:AL348"/>
    <mergeCell ref="AT345:AT348"/>
    <mergeCell ref="AU345:AU348"/>
    <mergeCell ref="BC345:BC348"/>
    <mergeCell ref="BD345:BD348"/>
    <mergeCell ref="O345:O348"/>
    <mergeCell ref="P345:P348"/>
    <mergeCell ref="Q345:Q348"/>
    <mergeCell ref="R345:R348"/>
    <mergeCell ref="AB345:AB348"/>
    <mergeCell ref="AC345:AC348"/>
    <mergeCell ref="I349:I352"/>
    <mergeCell ref="J349:J352"/>
    <mergeCell ref="K349:K352"/>
    <mergeCell ref="L349:L352"/>
    <mergeCell ref="M349:M352"/>
    <mergeCell ref="N349:N352"/>
    <mergeCell ref="C349:C356"/>
    <mergeCell ref="D349:D352"/>
    <mergeCell ref="E349:E352"/>
    <mergeCell ref="F349:F352"/>
    <mergeCell ref="G349:G352"/>
    <mergeCell ref="H349:H352"/>
    <mergeCell ref="D353:D356"/>
    <mergeCell ref="E353:E356"/>
    <mergeCell ref="F353:F356"/>
    <mergeCell ref="G353:G356"/>
    <mergeCell ref="BL345:BL348"/>
    <mergeCell ref="I345:I348"/>
    <mergeCell ref="J345:J348"/>
    <mergeCell ref="K345:K348"/>
    <mergeCell ref="L345:L348"/>
    <mergeCell ref="M345:M348"/>
    <mergeCell ref="N345:N348"/>
    <mergeCell ref="BL349:BL352"/>
    <mergeCell ref="BM349:BM352"/>
    <mergeCell ref="BU349:CC349"/>
    <mergeCell ref="BU350:CC350"/>
    <mergeCell ref="BU351:CC351"/>
    <mergeCell ref="BU352:CC352"/>
    <mergeCell ref="AK349:AK352"/>
    <mergeCell ref="AL349:AL352"/>
    <mergeCell ref="AT349:AT352"/>
    <mergeCell ref="AU349:AU352"/>
    <mergeCell ref="BC349:BC352"/>
    <mergeCell ref="BD349:BD352"/>
    <mergeCell ref="O349:O352"/>
    <mergeCell ref="P349:P352"/>
    <mergeCell ref="Q349:Q352"/>
    <mergeCell ref="R349:R352"/>
    <mergeCell ref="AB349:AB352"/>
    <mergeCell ref="AC349:AC352"/>
    <mergeCell ref="BL353:BL356"/>
    <mergeCell ref="BM353:BM356"/>
    <mergeCell ref="BU353:CC353"/>
    <mergeCell ref="BU354:CC354"/>
    <mergeCell ref="BU355:CC355"/>
    <mergeCell ref="BU356:CC356"/>
    <mergeCell ref="AC353:AC356"/>
    <mergeCell ref="AK353:AK356"/>
    <mergeCell ref="AL353:AL356"/>
    <mergeCell ref="AT353:AT356"/>
    <mergeCell ref="AU353:AU356"/>
    <mergeCell ref="BC353:BC356"/>
    <mergeCell ref="N353:N356"/>
    <mergeCell ref="O353:O356"/>
    <mergeCell ref="P353:P356"/>
    <mergeCell ref="Q353:Q356"/>
    <mergeCell ref="R353:R356"/>
    <mergeCell ref="AB353:AB356"/>
    <mergeCell ref="I357:I360"/>
    <mergeCell ref="J357:J360"/>
    <mergeCell ref="K357:K360"/>
    <mergeCell ref="L357:L360"/>
    <mergeCell ref="M357:M360"/>
    <mergeCell ref="N357:N360"/>
    <mergeCell ref="C357:C368"/>
    <mergeCell ref="D357:D360"/>
    <mergeCell ref="E357:E360"/>
    <mergeCell ref="F357:F360"/>
    <mergeCell ref="G357:G360"/>
    <mergeCell ref="H357:H360"/>
    <mergeCell ref="D361:D364"/>
    <mergeCell ref="E361:E364"/>
    <mergeCell ref="F361:F364"/>
    <mergeCell ref="G361:G364"/>
    <mergeCell ref="BD353:BD356"/>
    <mergeCell ref="H353:H356"/>
    <mergeCell ref="I353:I356"/>
    <mergeCell ref="J353:J356"/>
    <mergeCell ref="K353:K356"/>
    <mergeCell ref="L353:L356"/>
    <mergeCell ref="M353:M356"/>
    <mergeCell ref="M361:M364"/>
    <mergeCell ref="BL357:BL360"/>
    <mergeCell ref="BM357:BM360"/>
    <mergeCell ref="BU357:CC357"/>
    <mergeCell ref="BU358:CC358"/>
    <mergeCell ref="BU359:CC359"/>
    <mergeCell ref="BU360:CC360"/>
    <mergeCell ref="AK357:AK360"/>
    <mergeCell ref="AL357:AL360"/>
    <mergeCell ref="AT357:AT360"/>
    <mergeCell ref="AU357:AU360"/>
    <mergeCell ref="BC357:BC360"/>
    <mergeCell ref="BD357:BD360"/>
    <mergeCell ref="O357:O360"/>
    <mergeCell ref="P357:P360"/>
    <mergeCell ref="Q357:Q360"/>
    <mergeCell ref="R357:R360"/>
    <mergeCell ref="AB357:AB360"/>
    <mergeCell ref="AC357:AC360"/>
    <mergeCell ref="N365:N368"/>
    <mergeCell ref="O365:O368"/>
    <mergeCell ref="D365:D368"/>
    <mergeCell ref="E365:E368"/>
    <mergeCell ref="F365:F368"/>
    <mergeCell ref="G365:G368"/>
    <mergeCell ref="H365:H368"/>
    <mergeCell ref="I365:I368"/>
    <mergeCell ref="BD361:BD364"/>
    <mergeCell ref="BL361:BL364"/>
    <mergeCell ref="BM361:BM364"/>
    <mergeCell ref="BU361:CC361"/>
    <mergeCell ref="BU362:CC362"/>
    <mergeCell ref="BU363:CC363"/>
    <mergeCell ref="BU364:CC364"/>
    <mergeCell ref="AC361:AC364"/>
    <mergeCell ref="AK361:AK364"/>
    <mergeCell ref="AL361:AL364"/>
    <mergeCell ref="AT361:AT364"/>
    <mergeCell ref="AU361:AU364"/>
    <mergeCell ref="BC361:BC364"/>
    <mergeCell ref="N361:N364"/>
    <mergeCell ref="O361:O364"/>
    <mergeCell ref="P361:P364"/>
    <mergeCell ref="Q361:Q364"/>
    <mergeCell ref="R361:R364"/>
    <mergeCell ref="AB361:AB364"/>
    <mergeCell ref="H361:H364"/>
    <mergeCell ref="I361:I364"/>
    <mergeCell ref="J361:J364"/>
    <mergeCell ref="K361:K364"/>
    <mergeCell ref="L361:L364"/>
    <mergeCell ref="G369:G372"/>
    <mergeCell ref="H369:H372"/>
    <mergeCell ref="I369:I372"/>
    <mergeCell ref="J369:J372"/>
    <mergeCell ref="K369:K372"/>
    <mergeCell ref="L369:L372"/>
    <mergeCell ref="BM365:BM368"/>
    <mergeCell ref="BU365:CC365"/>
    <mergeCell ref="BU366:CC366"/>
    <mergeCell ref="BU367:CC367"/>
    <mergeCell ref="BU368:CC368"/>
    <mergeCell ref="B369:B424"/>
    <mergeCell ref="C369:C395"/>
    <mergeCell ref="D369:D372"/>
    <mergeCell ref="E369:E372"/>
    <mergeCell ref="F369:F372"/>
    <mergeCell ref="AL365:AL368"/>
    <mergeCell ref="AT365:AT368"/>
    <mergeCell ref="AU365:AU368"/>
    <mergeCell ref="BC365:BC368"/>
    <mergeCell ref="BD365:BD368"/>
    <mergeCell ref="BL365:BL368"/>
    <mergeCell ref="P365:P368"/>
    <mergeCell ref="Q365:Q368"/>
    <mergeCell ref="R365:R368"/>
    <mergeCell ref="AB365:AB368"/>
    <mergeCell ref="AC365:AC368"/>
    <mergeCell ref="AK365:AK368"/>
    <mergeCell ref="J365:J368"/>
    <mergeCell ref="K365:K368"/>
    <mergeCell ref="L365:L368"/>
    <mergeCell ref="M365:M368"/>
    <mergeCell ref="H373:H377"/>
    <mergeCell ref="I373:I377"/>
    <mergeCell ref="BC369:BC372"/>
    <mergeCell ref="BD369:BD372"/>
    <mergeCell ref="BL369:BL372"/>
    <mergeCell ref="BM369:BM372"/>
    <mergeCell ref="BU369:CC369"/>
    <mergeCell ref="BU370:CC370"/>
    <mergeCell ref="BU371:CC371"/>
    <mergeCell ref="BU372:CC372"/>
    <mergeCell ref="AB369:AB372"/>
    <mergeCell ref="AC369:AC372"/>
    <mergeCell ref="AK369:AK372"/>
    <mergeCell ref="AL369:AL372"/>
    <mergeCell ref="AT369:AT372"/>
    <mergeCell ref="AU369:AU372"/>
    <mergeCell ref="M369:M372"/>
    <mergeCell ref="N369:N372"/>
    <mergeCell ref="O369:O372"/>
    <mergeCell ref="P369:P372"/>
    <mergeCell ref="Q369:Q372"/>
    <mergeCell ref="R369:R372"/>
    <mergeCell ref="BM373:BM377"/>
    <mergeCell ref="BU373:CC373"/>
    <mergeCell ref="BU375:CC375"/>
    <mergeCell ref="BU376:CC376"/>
    <mergeCell ref="BU377:CC377"/>
    <mergeCell ref="D378:D381"/>
    <mergeCell ref="E378:E381"/>
    <mergeCell ref="F378:F381"/>
    <mergeCell ref="G378:G381"/>
    <mergeCell ref="H378:H381"/>
    <mergeCell ref="AL373:AL377"/>
    <mergeCell ref="AT373:AT377"/>
    <mergeCell ref="AU373:AU377"/>
    <mergeCell ref="BC373:BC377"/>
    <mergeCell ref="BD373:BD377"/>
    <mergeCell ref="BL373:BL377"/>
    <mergeCell ref="P373:P377"/>
    <mergeCell ref="Q373:Q377"/>
    <mergeCell ref="R373:R377"/>
    <mergeCell ref="AB373:AB377"/>
    <mergeCell ref="AC373:AC377"/>
    <mergeCell ref="AK373:AK377"/>
    <mergeCell ref="J373:J377"/>
    <mergeCell ref="K373:K377"/>
    <mergeCell ref="L373:L377"/>
    <mergeCell ref="M373:M377"/>
    <mergeCell ref="N373:N377"/>
    <mergeCell ref="O373:O377"/>
    <mergeCell ref="D373:D377"/>
    <mergeCell ref="E373:E377"/>
    <mergeCell ref="F373:F377"/>
    <mergeCell ref="G373:G377"/>
    <mergeCell ref="H382:H385"/>
    <mergeCell ref="I382:I385"/>
    <mergeCell ref="BL378:BL381"/>
    <mergeCell ref="BM378:BM381"/>
    <mergeCell ref="BU378:CC378"/>
    <mergeCell ref="BU379:CC379"/>
    <mergeCell ref="BU380:CC380"/>
    <mergeCell ref="BU381:CC381"/>
    <mergeCell ref="AK378:AK381"/>
    <mergeCell ref="AL378:AL381"/>
    <mergeCell ref="AT378:AT381"/>
    <mergeCell ref="AU378:AU381"/>
    <mergeCell ref="BC378:BC381"/>
    <mergeCell ref="BD378:BD381"/>
    <mergeCell ref="O378:O381"/>
    <mergeCell ref="P378:P381"/>
    <mergeCell ref="Q378:Q381"/>
    <mergeCell ref="R378:R381"/>
    <mergeCell ref="AB378:AB381"/>
    <mergeCell ref="AC378:AC381"/>
    <mergeCell ref="I378:I381"/>
    <mergeCell ref="J378:J381"/>
    <mergeCell ref="K378:K381"/>
    <mergeCell ref="L378:L381"/>
    <mergeCell ref="M378:M381"/>
    <mergeCell ref="N378:N381"/>
    <mergeCell ref="BM382:BM385"/>
    <mergeCell ref="BU382:CC382"/>
    <mergeCell ref="BU383:CC383"/>
    <mergeCell ref="BU384:CC384"/>
    <mergeCell ref="BU385:CC385"/>
    <mergeCell ref="D386:D395"/>
    <mergeCell ref="E386:E395"/>
    <mergeCell ref="F386:F395"/>
    <mergeCell ref="G386:G395"/>
    <mergeCell ref="H386:H395"/>
    <mergeCell ref="AL382:AL385"/>
    <mergeCell ref="AT382:AT385"/>
    <mergeCell ref="AU382:AU385"/>
    <mergeCell ref="BC382:BC385"/>
    <mergeCell ref="BD382:BD385"/>
    <mergeCell ref="BL382:BL385"/>
    <mergeCell ref="P382:P385"/>
    <mergeCell ref="Q382:Q385"/>
    <mergeCell ref="R382:R385"/>
    <mergeCell ref="AB382:AB385"/>
    <mergeCell ref="AC382:AC385"/>
    <mergeCell ref="AK382:AK385"/>
    <mergeCell ref="J382:J385"/>
    <mergeCell ref="K382:K385"/>
    <mergeCell ref="L382:L385"/>
    <mergeCell ref="M382:M385"/>
    <mergeCell ref="N382:N385"/>
    <mergeCell ref="O382:O385"/>
    <mergeCell ref="D382:D385"/>
    <mergeCell ref="E382:E385"/>
    <mergeCell ref="F382:F385"/>
    <mergeCell ref="G382:G385"/>
    <mergeCell ref="BL386:BL395"/>
    <mergeCell ref="BM386:BM395"/>
    <mergeCell ref="BU386:CC386"/>
    <mergeCell ref="S389:S391"/>
    <mergeCell ref="BU393:CC393"/>
    <mergeCell ref="BU394:CC394"/>
    <mergeCell ref="BU395:CC395"/>
    <mergeCell ref="AC386:AC395"/>
    <mergeCell ref="AK386:AK395"/>
    <mergeCell ref="AL386:AL395"/>
    <mergeCell ref="AT386:AT395"/>
    <mergeCell ref="AU386:AU395"/>
    <mergeCell ref="BC386:BC395"/>
    <mergeCell ref="O386:O395"/>
    <mergeCell ref="P386:P395"/>
    <mergeCell ref="Q386:Q395"/>
    <mergeCell ref="R386:R395"/>
    <mergeCell ref="S386:S388"/>
    <mergeCell ref="AB386:AB395"/>
    <mergeCell ref="I396:I401"/>
    <mergeCell ref="J396:J401"/>
    <mergeCell ref="K396:K401"/>
    <mergeCell ref="L396:L401"/>
    <mergeCell ref="M396:M401"/>
    <mergeCell ref="N396:N401"/>
    <mergeCell ref="C396:C416"/>
    <mergeCell ref="D396:D401"/>
    <mergeCell ref="E396:E401"/>
    <mergeCell ref="F396:F401"/>
    <mergeCell ref="G396:G401"/>
    <mergeCell ref="H396:H401"/>
    <mergeCell ref="D402:D405"/>
    <mergeCell ref="E402:E405"/>
    <mergeCell ref="F402:F405"/>
    <mergeCell ref="G402:G405"/>
    <mergeCell ref="BD386:BD395"/>
    <mergeCell ref="I386:I395"/>
    <mergeCell ref="J386:J395"/>
    <mergeCell ref="K386:K395"/>
    <mergeCell ref="L386:L395"/>
    <mergeCell ref="M386:M395"/>
    <mergeCell ref="N386:N395"/>
    <mergeCell ref="BL396:BL401"/>
    <mergeCell ref="BM396:BM401"/>
    <mergeCell ref="BU396:CC396"/>
    <mergeCell ref="BU399:CC399"/>
    <mergeCell ref="BU400:CC400"/>
    <mergeCell ref="BU401:CC401"/>
    <mergeCell ref="AK396:AK401"/>
    <mergeCell ref="AL396:AL401"/>
    <mergeCell ref="AT396:AT401"/>
    <mergeCell ref="AU396:AU401"/>
    <mergeCell ref="BC396:BC401"/>
    <mergeCell ref="BD396:BD401"/>
    <mergeCell ref="O396:O401"/>
    <mergeCell ref="P396:P401"/>
    <mergeCell ref="Q396:Q401"/>
    <mergeCell ref="R396:R401"/>
    <mergeCell ref="AB396:AB401"/>
    <mergeCell ref="AC396:AC401"/>
    <mergeCell ref="F406:F412"/>
    <mergeCell ref="G406:G412"/>
    <mergeCell ref="H406:H412"/>
    <mergeCell ref="I406:I412"/>
    <mergeCell ref="BD402:BD405"/>
    <mergeCell ref="BL402:BL405"/>
    <mergeCell ref="BM402:BM405"/>
    <mergeCell ref="BU402:CC402"/>
    <mergeCell ref="BU403:CC403"/>
    <mergeCell ref="BU404:CC404"/>
    <mergeCell ref="BU405:CC405"/>
    <mergeCell ref="AC402:AC405"/>
    <mergeCell ref="AK402:AK405"/>
    <mergeCell ref="AL402:AL405"/>
    <mergeCell ref="AT402:AT405"/>
    <mergeCell ref="AU402:AU405"/>
    <mergeCell ref="BC402:BC405"/>
    <mergeCell ref="N402:N405"/>
    <mergeCell ref="O402:O405"/>
    <mergeCell ref="P402:P405"/>
    <mergeCell ref="Q402:Q405"/>
    <mergeCell ref="R402:R405"/>
    <mergeCell ref="AB402:AB405"/>
    <mergeCell ref="H402:H405"/>
    <mergeCell ref="I402:I405"/>
    <mergeCell ref="J402:J405"/>
    <mergeCell ref="K402:K405"/>
    <mergeCell ref="L402:L405"/>
    <mergeCell ref="M402:M405"/>
    <mergeCell ref="M413:M416"/>
    <mergeCell ref="N413:N416"/>
    <mergeCell ref="BM406:BM412"/>
    <mergeCell ref="BU406:CC406"/>
    <mergeCell ref="BU410:CC410"/>
    <mergeCell ref="BU411:CC411"/>
    <mergeCell ref="BU412:CC412"/>
    <mergeCell ref="D413:D416"/>
    <mergeCell ref="E413:E416"/>
    <mergeCell ref="F413:F416"/>
    <mergeCell ref="G413:G416"/>
    <mergeCell ref="H413:H416"/>
    <mergeCell ref="AL406:AL412"/>
    <mergeCell ref="AT406:AT412"/>
    <mergeCell ref="AU406:AU412"/>
    <mergeCell ref="BC406:BC412"/>
    <mergeCell ref="BD406:BD412"/>
    <mergeCell ref="BL406:BL412"/>
    <mergeCell ref="P406:P412"/>
    <mergeCell ref="Q406:Q412"/>
    <mergeCell ref="R406:R412"/>
    <mergeCell ref="AB406:AB412"/>
    <mergeCell ref="AC406:AC412"/>
    <mergeCell ref="AK406:AK412"/>
    <mergeCell ref="J406:J412"/>
    <mergeCell ref="K406:K412"/>
    <mergeCell ref="L406:L412"/>
    <mergeCell ref="M406:M412"/>
    <mergeCell ref="N406:N412"/>
    <mergeCell ref="O406:O412"/>
    <mergeCell ref="D406:D412"/>
    <mergeCell ref="E406:E412"/>
    <mergeCell ref="C417:C424"/>
    <mergeCell ref="D417:D420"/>
    <mergeCell ref="E417:E420"/>
    <mergeCell ref="F417:F420"/>
    <mergeCell ref="G417:G420"/>
    <mergeCell ref="H417:H420"/>
    <mergeCell ref="D421:D424"/>
    <mergeCell ref="E421:E424"/>
    <mergeCell ref="F421:F424"/>
    <mergeCell ref="G421:G424"/>
    <mergeCell ref="BL413:BL416"/>
    <mergeCell ref="BM413:BM416"/>
    <mergeCell ref="BU413:CC413"/>
    <mergeCell ref="BU414:CC414"/>
    <mergeCell ref="BU415:CC415"/>
    <mergeCell ref="BU416:CC416"/>
    <mergeCell ref="AK413:AK416"/>
    <mergeCell ref="AL413:AL416"/>
    <mergeCell ref="AT413:AT416"/>
    <mergeCell ref="AU413:AU416"/>
    <mergeCell ref="BC413:BC416"/>
    <mergeCell ref="BD413:BD416"/>
    <mergeCell ref="O413:O416"/>
    <mergeCell ref="P413:P416"/>
    <mergeCell ref="Q413:Q416"/>
    <mergeCell ref="R413:R416"/>
    <mergeCell ref="AB413:AB416"/>
    <mergeCell ref="AC413:AC416"/>
    <mergeCell ref="I413:I416"/>
    <mergeCell ref="J413:J416"/>
    <mergeCell ref="K413:K416"/>
    <mergeCell ref="L413:L416"/>
    <mergeCell ref="H421:H424"/>
    <mergeCell ref="I421:I424"/>
    <mergeCell ref="J421:J424"/>
    <mergeCell ref="K421:K424"/>
    <mergeCell ref="L421:L424"/>
    <mergeCell ref="M421:M424"/>
    <mergeCell ref="BL417:BL420"/>
    <mergeCell ref="BM417:BM420"/>
    <mergeCell ref="BU417:CC417"/>
    <mergeCell ref="BU418:CC418"/>
    <mergeCell ref="BU419:CC419"/>
    <mergeCell ref="BU420:CC420"/>
    <mergeCell ref="AK417:AK420"/>
    <mergeCell ref="AL417:AL420"/>
    <mergeCell ref="AT417:AT420"/>
    <mergeCell ref="AU417:AU420"/>
    <mergeCell ref="BC417:BC420"/>
    <mergeCell ref="BD417:BD420"/>
    <mergeCell ref="O417:O420"/>
    <mergeCell ref="P417:P420"/>
    <mergeCell ref="Q417:Q420"/>
    <mergeCell ref="R417:R420"/>
    <mergeCell ref="AB417:AB420"/>
    <mergeCell ref="AC417:AC420"/>
    <mergeCell ref="I417:I420"/>
    <mergeCell ref="J417:J420"/>
    <mergeCell ref="K417:K420"/>
    <mergeCell ref="L417:L420"/>
    <mergeCell ref="M417:M420"/>
    <mergeCell ref="N417:N420"/>
    <mergeCell ref="BD421:BD424"/>
    <mergeCell ref="BL421:BL424"/>
    <mergeCell ref="BM421:BM424"/>
    <mergeCell ref="BU421:CC421"/>
    <mergeCell ref="BU422:CC422"/>
    <mergeCell ref="BU423:CC423"/>
    <mergeCell ref="BU424:CC424"/>
    <mergeCell ref="AC421:AC424"/>
    <mergeCell ref="AK421:AK424"/>
    <mergeCell ref="AL421:AL424"/>
    <mergeCell ref="AT421:AT424"/>
    <mergeCell ref="AU421:AU424"/>
    <mergeCell ref="BC421:BC424"/>
    <mergeCell ref="N421:N424"/>
    <mergeCell ref="O421:O424"/>
    <mergeCell ref="P421:P424"/>
    <mergeCell ref="Q421:Q424"/>
    <mergeCell ref="R421:R424"/>
    <mergeCell ref="AB421:AB424"/>
  </mergeCells>
  <conditionalFormatting sqref="L22 L218:L220">
    <cfRule type="expression" dxfId="438" priority="45">
      <formula>$L22=$M22</formula>
    </cfRule>
  </conditionalFormatting>
  <conditionalFormatting sqref="L26">
    <cfRule type="expression" dxfId="437" priority="44">
      <formula>$L26=$M26</formula>
    </cfRule>
  </conditionalFormatting>
  <conditionalFormatting sqref="L38 L30">
    <cfRule type="expression" dxfId="436" priority="42">
      <formula>$L30=$M30</formula>
    </cfRule>
  </conditionalFormatting>
  <conditionalFormatting sqref="L34">
    <cfRule type="expression" dxfId="435" priority="43">
      <formula>$L34=$M34</formula>
    </cfRule>
  </conditionalFormatting>
  <conditionalFormatting sqref="L42:L44">
    <cfRule type="expression" dxfId="434" priority="41">
      <formula>$L42=$M42</formula>
    </cfRule>
  </conditionalFormatting>
  <conditionalFormatting sqref="L48:L51">
    <cfRule type="expression" dxfId="433" priority="40">
      <formula>$L48=$M48</formula>
    </cfRule>
  </conditionalFormatting>
  <conditionalFormatting sqref="L59">
    <cfRule type="expression" dxfId="432" priority="39">
      <formula>$L59=$M59</formula>
    </cfRule>
  </conditionalFormatting>
  <conditionalFormatting sqref="L55">
    <cfRule type="expression" dxfId="431" priority="38">
      <formula>$L55=$M55</formula>
    </cfRule>
  </conditionalFormatting>
  <conditionalFormatting sqref="L63:L64">
    <cfRule type="expression" dxfId="430" priority="37">
      <formula>$L63=$M63</formula>
    </cfRule>
  </conditionalFormatting>
  <conditionalFormatting sqref="L88 L92 L96 L104 L108 L112 L120 L124">
    <cfRule type="expression" dxfId="429" priority="36">
      <formula>$L88=$M88</formula>
    </cfRule>
  </conditionalFormatting>
  <conditionalFormatting sqref="L68">
    <cfRule type="expression" dxfId="428" priority="35">
      <formula>$L68=$M68</formula>
    </cfRule>
  </conditionalFormatting>
  <conditionalFormatting sqref="L76">
    <cfRule type="expression" dxfId="427" priority="33">
      <formula>$L76=$M76</formula>
    </cfRule>
  </conditionalFormatting>
  <conditionalFormatting sqref="L128">
    <cfRule type="expression" dxfId="426" priority="28">
      <formula>$L128=$M128</formula>
    </cfRule>
  </conditionalFormatting>
  <conditionalFormatting sqref="L72">
    <cfRule type="expression" dxfId="425" priority="34">
      <formula>$L72=$M72</formula>
    </cfRule>
  </conditionalFormatting>
  <conditionalFormatting sqref="L80">
    <cfRule type="expression" dxfId="424" priority="32">
      <formula>$L80=$M80</formula>
    </cfRule>
  </conditionalFormatting>
  <conditionalFormatting sqref="L84">
    <cfRule type="expression" dxfId="423" priority="31">
      <formula>$L84=$M84</formula>
    </cfRule>
  </conditionalFormatting>
  <conditionalFormatting sqref="L100">
    <cfRule type="expression" dxfId="422" priority="30">
      <formula>$L100=$M100</formula>
    </cfRule>
  </conditionalFormatting>
  <conditionalFormatting sqref="L116">
    <cfRule type="expression" dxfId="421" priority="29">
      <formula>$L116=$M116</formula>
    </cfRule>
  </conditionalFormatting>
  <conditionalFormatting sqref="L132:L133">
    <cfRule type="expression" dxfId="420" priority="27">
      <formula>$L132=$M132</formula>
    </cfRule>
  </conditionalFormatting>
  <conditionalFormatting sqref="L161 L167:L170 L174 L196 L204:L206">
    <cfRule type="expression" dxfId="419" priority="26">
      <formula>$L161=$M161</formula>
    </cfRule>
  </conditionalFormatting>
  <conditionalFormatting sqref="L157">
    <cfRule type="expression" dxfId="418" priority="25">
      <formula>$L157=$M157</formula>
    </cfRule>
  </conditionalFormatting>
  <conditionalFormatting sqref="L185:L192">
    <cfRule type="expression" dxfId="417" priority="24">
      <formula>$L185=$M185</formula>
    </cfRule>
  </conditionalFormatting>
  <conditionalFormatting sqref="L200">
    <cfRule type="expression" dxfId="416" priority="23">
      <formula>$L200=$M200</formula>
    </cfRule>
  </conditionalFormatting>
  <conditionalFormatting sqref="L137:L139 L143:L145 L149 L153">
    <cfRule type="expression" dxfId="415" priority="22">
      <formula>$L137=$M137</formula>
    </cfRule>
  </conditionalFormatting>
  <conditionalFormatting sqref="L210 L214">
    <cfRule type="expression" dxfId="414" priority="21">
      <formula>$L210=$M210</formula>
    </cfRule>
  </conditionalFormatting>
  <conditionalFormatting sqref="L223:L225">
    <cfRule type="expression" dxfId="413" priority="20">
      <formula>$L223=$M223</formula>
    </cfRule>
  </conditionalFormatting>
  <conditionalFormatting sqref="L230:L242">
    <cfRule type="expression" dxfId="412" priority="19">
      <formula>$L230=$M230</formula>
    </cfRule>
  </conditionalFormatting>
  <conditionalFormatting sqref="L243:L247">
    <cfRule type="expression" dxfId="411" priority="18">
      <formula>$L243=$M243</formula>
    </cfRule>
  </conditionalFormatting>
  <conditionalFormatting sqref="L251:L253">
    <cfRule type="expression" dxfId="410" priority="17">
      <formula>$L251=$M251</formula>
    </cfRule>
  </conditionalFormatting>
  <conditionalFormatting sqref="L257 L261:L265">
    <cfRule type="expression" dxfId="409" priority="16">
      <formula>$L257=$M257</formula>
    </cfRule>
  </conditionalFormatting>
  <conditionalFormatting sqref="L268:L269 L273:L275 L283">
    <cfRule type="expression" dxfId="408" priority="15">
      <formula>$L268=$M268</formula>
    </cfRule>
  </conditionalFormatting>
  <conditionalFormatting sqref="L279">
    <cfRule type="expression" dxfId="407" priority="14">
      <formula>$L279=$M279</formula>
    </cfRule>
  </conditionalFormatting>
  <conditionalFormatting sqref="L288 L302:L304 L312 L316">
    <cfRule type="expression" dxfId="406" priority="13">
      <formula>$L288=$M288</formula>
    </cfRule>
  </conditionalFormatting>
  <conditionalFormatting sqref="L293">
    <cfRule type="expression" dxfId="405" priority="12">
      <formula>$L293=$M293</formula>
    </cfRule>
  </conditionalFormatting>
  <conditionalFormatting sqref="L297">
    <cfRule type="expression" dxfId="404" priority="11">
      <formula>$L297=$M297</formula>
    </cfRule>
  </conditionalFormatting>
  <conditionalFormatting sqref="L308:L310">
    <cfRule type="expression" dxfId="403" priority="10">
      <formula>$L308=$M308</formula>
    </cfRule>
  </conditionalFormatting>
  <conditionalFormatting sqref="L320 L329 L333 L337 L341 L345 L353 L361 L365 L373:L374 L378 L382 L386:L392">
    <cfRule type="expression" dxfId="402" priority="9">
      <formula>$L320=$M320</formula>
    </cfRule>
  </conditionalFormatting>
  <conditionalFormatting sqref="L324:L325">
    <cfRule type="expression" dxfId="401" priority="8">
      <formula>$L324=$M324</formula>
    </cfRule>
  </conditionalFormatting>
  <conditionalFormatting sqref="L349">
    <cfRule type="expression" dxfId="400" priority="7">
      <formula>$L349=$M349</formula>
    </cfRule>
  </conditionalFormatting>
  <conditionalFormatting sqref="L357">
    <cfRule type="expression" dxfId="399" priority="6">
      <formula>$L357=$M357</formula>
    </cfRule>
  </conditionalFormatting>
  <conditionalFormatting sqref="L369">
    <cfRule type="expression" dxfId="398" priority="5">
      <formula>$L369=$M369</formula>
    </cfRule>
  </conditionalFormatting>
  <conditionalFormatting sqref="L421 L402 L406:L409 L413">
    <cfRule type="expression" dxfId="397" priority="4">
      <formula>$L402=$M402</formula>
    </cfRule>
  </conditionalFormatting>
  <conditionalFormatting sqref="L417">
    <cfRule type="expression" dxfId="396" priority="2">
      <formula>$L417=$M417</formula>
    </cfRule>
  </conditionalFormatting>
  <conditionalFormatting sqref="L396:L398">
    <cfRule type="expression" dxfId="395" priority="3">
      <formula>$L396=$M396</formula>
    </cfRule>
  </conditionalFormatting>
  <conditionalFormatting sqref="L179">
    <cfRule type="expression" dxfId="394" priority="1">
      <formula>$L179=$M179</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29FBE-D7B7-409C-8561-F983C2D490B8}">
  <sheetPr>
    <tabColor rgb="FFFF0000"/>
  </sheetPr>
  <dimension ref="A1:CC620"/>
  <sheetViews>
    <sheetView zoomScale="60" zoomScaleNormal="60" workbookViewId="0">
      <selection sqref="A1:XFD1048576"/>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17.6640625" style="4" bestFit="1" customWidth="1"/>
    <col min="10" max="10" width="6.6640625" style="53" customWidth="1"/>
    <col min="11" max="11" width="21.6640625" style="3" customWidth="1"/>
    <col min="12" max="13" width="9.6640625" style="23" customWidth="1"/>
    <col min="14" max="17" width="9.6640625" style="24" customWidth="1"/>
    <col min="18" max="18" width="6.6640625" style="4" customWidth="1"/>
    <col min="19" max="19" width="95.6640625" style="4" customWidth="1"/>
    <col min="20" max="20" width="17.6640625" style="4" customWidth="1"/>
    <col min="21" max="22" width="10.6640625" style="4" customWidth="1"/>
    <col min="23" max="23" width="33.6640625" style="4" customWidth="1"/>
    <col min="24" max="27" width="11.6640625" style="27" customWidth="1"/>
    <col min="28" max="28" width="6.6640625" style="3" customWidth="1"/>
    <col min="29" max="29" width="11.33203125" style="22" customWidth="1"/>
    <col min="30" max="31" width="15.44140625" style="25" bestFit="1" customWidth="1"/>
    <col min="32" max="36" width="13.33203125" style="25" customWidth="1"/>
    <col min="37" max="37" width="6.6640625" style="3" customWidth="1"/>
    <col min="38" max="38" width="11.33203125" style="26" customWidth="1"/>
    <col min="39" max="39" width="13.88671875" style="57" bestFit="1" customWidth="1"/>
    <col min="40" max="40" width="15" style="57" customWidth="1"/>
    <col min="41" max="42" width="13.33203125" style="57" customWidth="1"/>
    <col min="43" max="45" width="13.33203125" style="1" customWidth="1"/>
    <col min="46" max="46" width="6.5546875" style="3" customWidth="1"/>
    <col min="47" max="47" width="11.33203125" style="26" customWidth="1"/>
    <col min="48" max="48" width="13.88671875" style="57" bestFit="1" customWidth="1"/>
    <col min="49" max="49" width="15.33203125" style="57" customWidth="1"/>
    <col min="50" max="51" width="13.33203125" style="57" customWidth="1"/>
    <col min="52" max="54" width="13.33203125" style="1" customWidth="1"/>
    <col min="55" max="55" width="6.5546875" style="3" customWidth="1"/>
    <col min="56" max="56" width="11.33203125" style="26" customWidth="1"/>
    <col min="57" max="58" width="13.88671875" style="57" bestFit="1" customWidth="1"/>
    <col min="59" max="60" width="13.33203125" style="57" customWidth="1"/>
    <col min="61" max="63" width="13.33203125" style="1" customWidth="1"/>
    <col min="64" max="64" width="6.5546875" style="3" customWidth="1"/>
    <col min="65" max="65" width="11.33203125" style="26" customWidth="1"/>
    <col min="66" max="67" width="13.88671875" style="57" bestFit="1" customWidth="1"/>
    <col min="68"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241" t="s">
        <v>1673</v>
      </c>
      <c r="M2" s="229"/>
      <c r="N2" s="229"/>
      <c r="O2" s="229"/>
      <c r="P2" s="229"/>
      <c r="Q2" s="230"/>
      <c r="R2" s="1158" t="s">
        <v>0</v>
      </c>
      <c r="S2" s="1160"/>
      <c r="T2" s="1008" t="s">
        <v>1</v>
      </c>
      <c r="U2" s="1009"/>
      <c r="V2" s="1010"/>
      <c r="W2" s="246" t="str">
        <f>+$L2</f>
        <v>INSTITUTO DEPARTAMENTAL DE SALUD</v>
      </c>
      <c r="X2" s="242"/>
      <c r="Y2" s="242"/>
      <c r="Z2" s="242"/>
      <c r="AA2" s="243"/>
      <c r="AB2" s="1158" t="s">
        <v>0</v>
      </c>
      <c r="AC2" s="1159"/>
      <c r="AD2" s="1159"/>
      <c r="AE2" s="1159"/>
      <c r="AF2" s="1159"/>
      <c r="AG2" s="1159"/>
      <c r="AH2" s="1159"/>
      <c r="AI2" s="1159"/>
      <c r="AJ2" s="1160"/>
      <c r="AK2" s="1132" t="s">
        <v>1</v>
      </c>
      <c r="AL2" s="1132"/>
      <c r="AM2" s="1132"/>
      <c r="AN2" s="1161" t="str">
        <f>+$L2</f>
        <v>INSTITUTO DEPARTAMENTAL DE SALUD</v>
      </c>
      <c r="AO2" s="1161"/>
      <c r="AP2" s="1161"/>
      <c r="AQ2" s="1161"/>
      <c r="AR2" s="1161"/>
      <c r="AS2" s="1161"/>
      <c r="AT2" s="1158" t="s">
        <v>0</v>
      </c>
      <c r="AU2" s="1159"/>
      <c r="AV2" s="1159"/>
      <c r="AW2" s="1159"/>
      <c r="AX2" s="1159"/>
      <c r="AY2" s="1159"/>
      <c r="AZ2" s="1159"/>
      <c r="BA2" s="1159"/>
      <c r="BB2" s="1160"/>
      <c r="BC2" s="1132" t="s">
        <v>1</v>
      </c>
      <c r="BD2" s="1132"/>
      <c r="BE2" s="1132"/>
      <c r="BF2" s="1161" t="str">
        <f>+$L2</f>
        <v>INSTITUTO DEPARTAMENTAL DE SALUD</v>
      </c>
      <c r="BG2" s="1161"/>
      <c r="BH2" s="1161"/>
      <c r="BI2" s="1161"/>
      <c r="BJ2" s="1161"/>
      <c r="BK2" s="1161"/>
      <c r="BL2" s="1158" t="s">
        <v>0</v>
      </c>
      <c r="BM2" s="1159"/>
      <c r="BN2" s="1159"/>
      <c r="BO2" s="1159"/>
      <c r="BP2" s="1159"/>
      <c r="BQ2" s="1159"/>
      <c r="BR2" s="1159"/>
      <c r="BS2" s="1159"/>
      <c r="BT2" s="1160"/>
      <c r="BU2" s="1132" t="s">
        <v>1</v>
      </c>
      <c r="BV2" s="1132"/>
      <c r="BW2" s="1132"/>
      <c r="BX2" s="1161" t="str">
        <f>+$L2</f>
        <v>INSTITUTO DEPARTAMENTAL DE SALUD</v>
      </c>
      <c r="BY2" s="1161"/>
      <c r="BZ2" s="1161"/>
      <c r="CA2" s="1161"/>
      <c r="CB2" s="1161"/>
      <c r="CC2" s="1161"/>
    </row>
    <row r="3" spans="1:81" s="58" customFormat="1" ht="16.2" customHeight="1" x14ac:dyDescent="0.3">
      <c r="A3" s="34"/>
      <c r="B3" s="1167"/>
      <c r="C3" s="1156" t="s">
        <v>1657</v>
      </c>
      <c r="D3" s="1156"/>
      <c r="E3" s="1156"/>
      <c r="F3" s="1156"/>
      <c r="G3" s="1156"/>
      <c r="H3" s="1156"/>
      <c r="I3" s="227"/>
      <c r="J3" s="252" t="s">
        <v>2</v>
      </c>
      <c r="K3" s="252"/>
      <c r="L3" s="247" t="s">
        <v>6663</v>
      </c>
      <c r="M3" s="244"/>
      <c r="N3" s="244"/>
      <c r="O3" s="244"/>
      <c r="P3" s="244"/>
      <c r="Q3" s="245"/>
      <c r="R3" s="1155" t="s">
        <v>1657</v>
      </c>
      <c r="S3" s="1157"/>
      <c r="T3" s="1008" t="s">
        <v>2</v>
      </c>
      <c r="U3" s="1009"/>
      <c r="V3" s="1010"/>
      <c r="W3" s="58" t="str">
        <f>+$L3</f>
        <v>ATENCION EN SALUD</v>
      </c>
      <c r="X3" s="250"/>
      <c r="Y3" s="250"/>
      <c r="Z3" s="250"/>
      <c r="AA3" s="251"/>
      <c r="AB3" s="1155" t="s">
        <v>1657</v>
      </c>
      <c r="AC3" s="1156"/>
      <c r="AD3" s="1156"/>
      <c r="AE3" s="1156"/>
      <c r="AF3" s="1156"/>
      <c r="AG3" s="1156"/>
      <c r="AH3" s="1156"/>
      <c r="AI3" s="1156"/>
      <c r="AJ3" s="1157"/>
      <c r="AK3" s="1132" t="s">
        <v>2</v>
      </c>
      <c r="AL3" s="1132"/>
      <c r="AM3" s="1132"/>
      <c r="AN3" s="1148" t="str">
        <f>+$L3</f>
        <v>ATENCION EN SALUD</v>
      </c>
      <c r="AO3" s="1148"/>
      <c r="AP3" s="1148"/>
      <c r="AQ3" s="1148"/>
      <c r="AR3" s="1148"/>
      <c r="AS3" s="1148"/>
      <c r="AT3" s="1155" t="s">
        <v>1657</v>
      </c>
      <c r="AU3" s="1156"/>
      <c r="AV3" s="1156"/>
      <c r="AW3" s="1156"/>
      <c r="AX3" s="1156"/>
      <c r="AY3" s="1156"/>
      <c r="AZ3" s="1156"/>
      <c r="BA3" s="1156"/>
      <c r="BB3" s="1157"/>
      <c r="BC3" s="1132" t="s">
        <v>2</v>
      </c>
      <c r="BD3" s="1132"/>
      <c r="BE3" s="1132"/>
      <c r="BF3" s="1148" t="str">
        <f>+$L3</f>
        <v>ATENCION EN SALUD</v>
      </c>
      <c r="BG3" s="1148"/>
      <c r="BH3" s="1148"/>
      <c r="BI3" s="1148"/>
      <c r="BJ3" s="1148"/>
      <c r="BK3" s="1148"/>
      <c r="BL3" s="1155" t="s">
        <v>1657</v>
      </c>
      <c r="BM3" s="1156"/>
      <c r="BN3" s="1156"/>
      <c r="BO3" s="1156"/>
      <c r="BP3" s="1156"/>
      <c r="BQ3" s="1156"/>
      <c r="BR3" s="1156"/>
      <c r="BS3" s="1156"/>
      <c r="BT3" s="1157"/>
      <c r="BU3" s="1132" t="s">
        <v>2</v>
      </c>
      <c r="BV3" s="1132"/>
      <c r="BW3" s="1132"/>
      <c r="BX3" s="1148" t="str">
        <f>+$L3</f>
        <v>ATENCION EN SALUD</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223" t="s">
        <v>20</v>
      </c>
      <c r="M4" s="224"/>
      <c r="N4" s="224"/>
      <c r="O4" s="224"/>
      <c r="P4" s="224"/>
      <c r="Q4" s="225"/>
      <c r="R4" s="1136" t="s">
        <v>3849</v>
      </c>
      <c r="S4" s="1138"/>
      <c r="T4" s="1008" t="s">
        <v>1664</v>
      </c>
      <c r="U4" s="1009"/>
      <c r="V4" s="1010"/>
      <c r="W4" s="248" t="str">
        <f>+$L4</f>
        <v>1. Bienestar Social</v>
      </c>
      <c r="X4" s="224"/>
      <c r="Y4" s="224"/>
      <c r="Z4" s="224"/>
      <c r="AA4" s="225"/>
      <c r="AB4" s="1136" t="s">
        <v>3849</v>
      </c>
      <c r="AC4" s="1137"/>
      <c r="AD4" s="1137"/>
      <c r="AE4" s="1137"/>
      <c r="AF4" s="1137"/>
      <c r="AG4" s="1137"/>
      <c r="AH4" s="1137"/>
      <c r="AI4" s="1137"/>
      <c r="AJ4" s="1138"/>
      <c r="AK4" s="1132" t="s">
        <v>1656</v>
      </c>
      <c r="AL4" s="1132"/>
      <c r="AM4" s="1132"/>
      <c r="AN4" s="1135" t="str">
        <f>+$L4</f>
        <v>1. Bienestar Social</v>
      </c>
      <c r="AO4" s="1135"/>
      <c r="AP4" s="1135"/>
      <c r="AQ4" s="1135"/>
      <c r="AR4" s="1135"/>
      <c r="AS4" s="1135"/>
      <c r="AT4" s="1136" t="s">
        <v>3849</v>
      </c>
      <c r="AU4" s="1137"/>
      <c r="AV4" s="1137"/>
      <c r="AW4" s="1137"/>
      <c r="AX4" s="1137"/>
      <c r="AY4" s="1137"/>
      <c r="AZ4" s="1137"/>
      <c r="BA4" s="1137"/>
      <c r="BB4" s="1138"/>
      <c r="BC4" s="1132" t="s">
        <v>1656</v>
      </c>
      <c r="BD4" s="1132"/>
      <c r="BE4" s="1132"/>
      <c r="BF4" s="1135" t="str">
        <f>+$L4</f>
        <v>1. Bienestar Social</v>
      </c>
      <c r="BG4" s="1135"/>
      <c r="BH4" s="1135"/>
      <c r="BI4" s="1135"/>
      <c r="BJ4" s="1135"/>
      <c r="BK4" s="1135"/>
      <c r="BL4" s="1136" t="s">
        <v>3849</v>
      </c>
      <c r="BM4" s="1137"/>
      <c r="BN4" s="1137"/>
      <c r="BO4" s="1137"/>
      <c r="BP4" s="1137"/>
      <c r="BQ4" s="1137"/>
      <c r="BR4" s="1137"/>
      <c r="BS4" s="1137"/>
      <c r="BT4" s="1138"/>
      <c r="BU4" s="1132" t="s">
        <v>1656</v>
      </c>
      <c r="BV4" s="1132"/>
      <c r="BW4" s="1132"/>
      <c r="BX4" s="1135" t="str">
        <f>+$L4</f>
        <v>1. Bienestar Social</v>
      </c>
      <c r="BY4" s="1135"/>
      <c r="BZ4" s="1135"/>
      <c r="CA4" s="1135"/>
      <c r="CB4" s="1135"/>
      <c r="CC4" s="1135"/>
    </row>
    <row r="5" spans="1:81" s="58" customFormat="1" ht="16.2" customHeight="1" x14ac:dyDescent="0.3">
      <c r="A5" s="34"/>
      <c r="B5" s="1168"/>
      <c r="C5" s="1140"/>
      <c r="D5" s="1140"/>
      <c r="E5" s="1140"/>
      <c r="F5" s="1140"/>
      <c r="G5" s="1140"/>
      <c r="H5" s="1140"/>
      <c r="I5" s="228"/>
      <c r="J5" s="252" t="s">
        <v>1659</v>
      </c>
      <c r="K5" s="252"/>
      <c r="L5" s="220" t="s">
        <v>3832</v>
      </c>
      <c r="M5" s="221"/>
      <c r="N5" s="221"/>
      <c r="O5" s="221"/>
      <c r="P5" s="221"/>
      <c r="Q5" s="222"/>
      <c r="R5" s="1139"/>
      <c r="S5" s="1141"/>
      <c r="T5" s="1008" t="s">
        <v>1665</v>
      </c>
      <c r="U5" s="1009"/>
      <c r="V5" s="1010"/>
      <c r="W5" s="249" t="str">
        <f>+$L5</f>
        <v>1.2 Más Oportunidades para la Salud</v>
      </c>
      <c r="X5" s="221"/>
      <c r="Y5" s="221"/>
      <c r="Z5" s="221"/>
      <c r="AA5" s="222"/>
      <c r="AB5" s="1139"/>
      <c r="AC5" s="1140"/>
      <c r="AD5" s="1140"/>
      <c r="AE5" s="1140"/>
      <c r="AF5" s="1140"/>
      <c r="AG5" s="1140"/>
      <c r="AH5" s="1140"/>
      <c r="AI5" s="1140"/>
      <c r="AJ5" s="1141"/>
      <c r="AK5" s="1132" t="s">
        <v>1659</v>
      </c>
      <c r="AL5" s="1132"/>
      <c r="AM5" s="1132"/>
      <c r="AN5" s="1133" t="str">
        <f>+$L5</f>
        <v>1.2 Más Oportunidades para la Salud</v>
      </c>
      <c r="AO5" s="1133"/>
      <c r="AP5" s="1133"/>
      <c r="AQ5" s="1133"/>
      <c r="AR5" s="1133"/>
      <c r="AS5" s="1133"/>
      <c r="AT5" s="1139"/>
      <c r="AU5" s="1140"/>
      <c r="AV5" s="1140"/>
      <c r="AW5" s="1140"/>
      <c r="AX5" s="1140"/>
      <c r="AY5" s="1140"/>
      <c r="AZ5" s="1140"/>
      <c r="BA5" s="1140"/>
      <c r="BB5" s="1141"/>
      <c r="BC5" s="1132" t="s">
        <v>1659</v>
      </c>
      <c r="BD5" s="1132"/>
      <c r="BE5" s="1132"/>
      <c r="BF5" s="1133" t="str">
        <f>+$L5</f>
        <v>1.2 Más Oportunidades para la Salud</v>
      </c>
      <c r="BG5" s="1133"/>
      <c r="BH5" s="1133"/>
      <c r="BI5" s="1133"/>
      <c r="BJ5" s="1133"/>
      <c r="BK5" s="1133"/>
      <c r="BL5" s="1139"/>
      <c r="BM5" s="1140"/>
      <c r="BN5" s="1140"/>
      <c r="BO5" s="1140"/>
      <c r="BP5" s="1140"/>
      <c r="BQ5" s="1140"/>
      <c r="BR5" s="1140"/>
      <c r="BS5" s="1140"/>
      <c r="BT5" s="1141"/>
      <c r="BU5" s="1132" t="s">
        <v>1659</v>
      </c>
      <c r="BV5" s="1132"/>
      <c r="BW5" s="1132"/>
      <c r="BX5" s="1133" t="str">
        <f>+$L5</f>
        <v>1.2 Más Oportunidades para la Salud</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c r="R10" s="24"/>
      <c r="S10" s="640"/>
      <c r="AD10" s="641"/>
    </row>
    <row r="11" spans="1:81" s="58" customFormat="1" ht="40.200000000000003" customHeight="1" thickTop="1" thickBot="1" x14ac:dyDescent="0.35">
      <c r="A11" s="34"/>
      <c r="B11" s="906" t="s">
        <v>142</v>
      </c>
      <c r="C11" s="1236" t="s">
        <v>145</v>
      </c>
      <c r="D11" s="871">
        <v>1905</v>
      </c>
      <c r="E11" s="851" t="s">
        <v>6664</v>
      </c>
      <c r="F11" s="851">
        <v>1905031</v>
      </c>
      <c r="G11" s="851" t="s">
        <v>6665</v>
      </c>
      <c r="H11" s="851" t="s">
        <v>6666</v>
      </c>
      <c r="I11" s="1184">
        <v>2021004540215</v>
      </c>
      <c r="J11" s="812">
        <v>84</v>
      </c>
      <c r="K11" s="854" t="str">
        <f>+[3]Metas!K94</f>
        <v>Municipios con espacios de gestión intersectorial para la salud ambiental incluidos los Municipios PDET</v>
      </c>
      <c r="L11" s="1233"/>
      <c r="M11" s="860"/>
      <c r="N11" s="836"/>
      <c r="O11" s="839"/>
      <c r="P11" s="863"/>
      <c r="Q11" s="866"/>
      <c r="R11" s="812">
        <f>+$J11</f>
        <v>84</v>
      </c>
      <c r="S11" s="642" t="s">
        <v>6667</v>
      </c>
      <c r="T11" s="643" t="s">
        <v>3822</v>
      </c>
      <c r="U11" s="235" t="s">
        <v>3827</v>
      </c>
      <c r="V11" s="235" t="s">
        <v>3830</v>
      </c>
      <c r="W11" s="642" t="s">
        <v>6002</v>
      </c>
      <c r="X11" s="258">
        <v>44931</v>
      </c>
      <c r="Y11" s="258">
        <v>44956</v>
      </c>
      <c r="Z11" s="258">
        <v>44959</v>
      </c>
      <c r="AA11" s="258">
        <v>45290</v>
      </c>
      <c r="AB11" s="812">
        <f>+$J11</f>
        <v>84</v>
      </c>
      <c r="AC11" s="827">
        <f>+L11</f>
        <v>0</v>
      </c>
      <c r="AD11" s="427">
        <f>+AM11+AV11+BE11+BN11</f>
        <v>5038957.4970000098</v>
      </c>
      <c r="AE11" s="44">
        <f t="shared" ref="AE11:AJ45" si="0">+AN11+AW11+BF11+BO11</f>
        <v>0</v>
      </c>
      <c r="AF11" s="44">
        <f t="shared" si="0"/>
        <v>5038957.4970000098</v>
      </c>
      <c r="AG11" s="44">
        <f t="shared" si="0"/>
        <v>0</v>
      </c>
      <c r="AH11" s="44">
        <f t="shared" si="0"/>
        <v>0</v>
      </c>
      <c r="AI11" s="44">
        <f t="shared" si="0"/>
        <v>0</v>
      </c>
      <c r="AJ11" s="44">
        <f t="shared" si="0"/>
        <v>0</v>
      </c>
      <c r="AK11" s="812">
        <f>+$J11</f>
        <v>84</v>
      </c>
      <c r="AL11" s="990"/>
      <c r="AM11" s="44">
        <f>SUM(AN11:AS11)</f>
        <v>1259739.3742500024</v>
      </c>
      <c r="AN11" s="35"/>
      <c r="AO11" s="35">
        <v>1259739.3742500024</v>
      </c>
      <c r="AP11" s="35"/>
      <c r="AQ11" s="35"/>
      <c r="AR11" s="35"/>
      <c r="AS11" s="35"/>
      <c r="AT11" s="812">
        <f>+$J11</f>
        <v>84</v>
      </c>
      <c r="AU11" s="993"/>
      <c r="AV11" s="44">
        <f>SUM(AW11:BB11)</f>
        <v>1259739.3742500024</v>
      </c>
      <c r="AW11" s="35"/>
      <c r="AX11" s="35">
        <v>1259739.3742500024</v>
      </c>
      <c r="AY11" s="35"/>
      <c r="AZ11" s="35"/>
      <c r="BA11" s="35"/>
      <c r="BB11" s="35"/>
      <c r="BC11" s="812">
        <f>+$J11</f>
        <v>84</v>
      </c>
      <c r="BD11" s="996">
        <f>+P11</f>
        <v>0</v>
      </c>
      <c r="BE11" s="44">
        <f>SUM(BF11:BK11)</f>
        <v>1259739.3742500024</v>
      </c>
      <c r="BF11" s="35"/>
      <c r="BG11" s="35">
        <v>1259739.3742500024</v>
      </c>
      <c r="BH11" s="35"/>
      <c r="BI11" s="35"/>
      <c r="BJ11" s="35"/>
      <c r="BK11" s="35"/>
      <c r="BL11" s="812">
        <f>+$J11</f>
        <v>84</v>
      </c>
      <c r="BM11" s="987">
        <f>+Q11</f>
        <v>0</v>
      </c>
      <c r="BN11" s="44">
        <f>SUM(BO11:BT11)</f>
        <v>1259739.3742500024</v>
      </c>
      <c r="BO11" s="35"/>
      <c r="BP11" s="35">
        <v>1259739.3742500024</v>
      </c>
      <c r="BQ11" s="35"/>
      <c r="BR11" s="35"/>
      <c r="BS11" s="35"/>
      <c r="BT11" s="35"/>
      <c r="BU11" s="818"/>
      <c r="BV11" s="819"/>
      <c r="BW11" s="819"/>
      <c r="BX11" s="819"/>
      <c r="BY11" s="819"/>
      <c r="BZ11" s="819"/>
      <c r="CA11" s="819"/>
      <c r="CB11" s="819"/>
      <c r="CC11" s="820"/>
    </row>
    <row r="12" spans="1:81" s="58" customFormat="1" ht="40.200000000000003" customHeight="1" thickTop="1" thickBot="1" x14ac:dyDescent="0.35">
      <c r="A12" s="34"/>
      <c r="B12" s="907"/>
      <c r="C12" s="1237"/>
      <c r="D12" s="872"/>
      <c r="E12" s="852"/>
      <c r="F12" s="852"/>
      <c r="G12" s="852"/>
      <c r="H12" s="852"/>
      <c r="I12" s="1185"/>
      <c r="J12" s="813"/>
      <c r="K12" s="855"/>
      <c r="L12" s="1234"/>
      <c r="M12" s="861"/>
      <c r="N12" s="837"/>
      <c r="O12" s="840"/>
      <c r="P12" s="864"/>
      <c r="Q12" s="867"/>
      <c r="R12" s="813"/>
      <c r="S12" s="644" t="s">
        <v>6668</v>
      </c>
      <c r="T12" s="645" t="s">
        <v>3822</v>
      </c>
      <c r="U12" s="393" t="s">
        <v>3827</v>
      </c>
      <c r="V12" s="393" t="s">
        <v>3830</v>
      </c>
      <c r="W12" s="644" t="s">
        <v>6669</v>
      </c>
      <c r="X12" s="258">
        <v>44931</v>
      </c>
      <c r="Y12" s="258">
        <v>44956</v>
      </c>
      <c r="Z12" s="258">
        <v>44959</v>
      </c>
      <c r="AA12" s="258">
        <v>45290</v>
      </c>
      <c r="AB12" s="813"/>
      <c r="AC12" s="828"/>
      <c r="AD12" s="427">
        <f t="shared" ref="AD12:AD17" si="1">+AM12+AV12+BE12+BN12</f>
        <v>11757567.493000014</v>
      </c>
      <c r="AE12" s="427"/>
      <c r="AF12" s="44">
        <f t="shared" si="0"/>
        <v>11757567.493000014</v>
      </c>
      <c r="AG12" s="427"/>
      <c r="AH12" s="427"/>
      <c r="AI12" s="427"/>
      <c r="AJ12" s="427"/>
      <c r="AK12" s="813"/>
      <c r="AL12" s="991"/>
      <c r="AM12" s="44">
        <f t="shared" ref="AM12:AM17" si="2">SUM(AN12:AS12)</f>
        <v>2939391.8732500034</v>
      </c>
      <c r="AN12" s="646"/>
      <c r="AO12" s="646">
        <v>2939391.8732500034</v>
      </c>
      <c r="AP12" s="646"/>
      <c r="AQ12" s="646"/>
      <c r="AR12" s="646"/>
      <c r="AS12" s="646"/>
      <c r="AT12" s="813"/>
      <c r="AU12" s="994"/>
      <c r="AV12" s="44">
        <f t="shared" ref="AV12:AV17" si="3">SUM(AW12:BB12)</f>
        <v>2939391.8732500034</v>
      </c>
      <c r="AW12" s="646"/>
      <c r="AX12" s="646">
        <v>2939391.8732500034</v>
      </c>
      <c r="AY12" s="646"/>
      <c r="AZ12" s="646"/>
      <c r="BA12" s="646"/>
      <c r="BB12" s="646"/>
      <c r="BC12" s="813"/>
      <c r="BD12" s="997"/>
      <c r="BE12" s="44">
        <f t="shared" ref="BE12:BE17" si="4">SUM(BF12:BK12)</f>
        <v>2939391.8732500034</v>
      </c>
      <c r="BF12" s="646"/>
      <c r="BG12" s="646">
        <v>2939391.8732500034</v>
      </c>
      <c r="BH12" s="646"/>
      <c r="BI12" s="646"/>
      <c r="BJ12" s="646"/>
      <c r="BK12" s="646"/>
      <c r="BL12" s="813"/>
      <c r="BM12" s="988"/>
      <c r="BN12" s="44">
        <f t="shared" ref="BN12:BN17" si="5">SUM(BO12:BT12)</f>
        <v>2939391.8732500034</v>
      </c>
      <c r="BO12" s="646"/>
      <c r="BP12" s="646">
        <v>2939391.8732500034</v>
      </c>
      <c r="BQ12" s="646"/>
      <c r="BR12" s="646"/>
      <c r="BS12" s="646"/>
      <c r="BT12" s="646"/>
      <c r="BU12" s="429"/>
      <c r="BV12" s="430"/>
      <c r="BW12" s="430"/>
      <c r="BX12" s="430"/>
      <c r="BY12" s="430"/>
      <c r="BZ12" s="430"/>
      <c r="CA12" s="430"/>
      <c r="CB12" s="430"/>
      <c r="CC12" s="431"/>
    </row>
    <row r="13" spans="1:81" s="58" customFormat="1" ht="40.200000000000003" customHeight="1" thickTop="1" thickBot="1" x14ac:dyDescent="0.35">
      <c r="A13" s="34"/>
      <c r="B13" s="907"/>
      <c r="C13" s="1237"/>
      <c r="D13" s="872"/>
      <c r="E13" s="852"/>
      <c r="F13" s="852"/>
      <c r="G13" s="852"/>
      <c r="H13" s="852"/>
      <c r="I13" s="1185"/>
      <c r="J13" s="813"/>
      <c r="K13" s="855"/>
      <c r="L13" s="1234"/>
      <c r="M13" s="861"/>
      <c r="N13" s="837"/>
      <c r="O13" s="840"/>
      <c r="P13" s="864"/>
      <c r="Q13" s="867"/>
      <c r="R13" s="813"/>
      <c r="S13" s="644" t="s">
        <v>6670</v>
      </c>
      <c r="T13" s="645" t="s">
        <v>3822</v>
      </c>
      <c r="U13" s="393" t="s">
        <v>3827</v>
      </c>
      <c r="V13" s="393" t="s">
        <v>3830</v>
      </c>
      <c r="W13" s="261"/>
      <c r="X13" s="258">
        <v>44931</v>
      </c>
      <c r="Y13" s="258">
        <v>44956</v>
      </c>
      <c r="Z13" s="258">
        <v>44959</v>
      </c>
      <c r="AA13" s="258">
        <v>45290</v>
      </c>
      <c r="AB13" s="813"/>
      <c r="AC13" s="828"/>
      <c r="AD13" s="427">
        <f t="shared" si="1"/>
        <v>165000000</v>
      </c>
      <c r="AE13" s="427"/>
      <c r="AF13" s="44">
        <f t="shared" si="0"/>
        <v>165000000</v>
      </c>
      <c r="AG13" s="427"/>
      <c r="AH13" s="427"/>
      <c r="AI13" s="427"/>
      <c r="AJ13" s="427"/>
      <c r="AK13" s="813"/>
      <c r="AL13" s="991"/>
      <c r="AM13" s="44">
        <f t="shared" si="2"/>
        <v>41250000</v>
      </c>
      <c r="AN13" s="646"/>
      <c r="AO13" s="646">
        <v>41250000</v>
      </c>
      <c r="AP13" s="646"/>
      <c r="AQ13" s="646"/>
      <c r="AR13" s="646"/>
      <c r="AS13" s="646"/>
      <c r="AT13" s="813"/>
      <c r="AU13" s="994"/>
      <c r="AV13" s="44">
        <f t="shared" si="3"/>
        <v>41250000</v>
      </c>
      <c r="AW13" s="646"/>
      <c r="AX13" s="646">
        <v>41250000</v>
      </c>
      <c r="AY13" s="646"/>
      <c r="AZ13" s="646"/>
      <c r="BA13" s="646"/>
      <c r="BB13" s="646"/>
      <c r="BC13" s="813"/>
      <c r="BD13" s="997"/>
      <c r="BE13" s="44">
        <f t="shared" si="4"/>
        <v>41250000</v>
      </c>
      <c r="BF13" s="646"/>
      <c r="BG13" s="646">
        <v>41250000</v>
      </c>
      <c r="BH13" s="646"/>
      <c r="BI13" s="646"/>
      <c r="BJ13" s="646"/>
      <c r="BK13" s="646"/>
      <c r="BL13" s="813"/>
      <c r="BM13" s="988"/>
      <c r="BN13" s="44">
        <f t="shared" si="5"/>
        <v>41250000</v>
      </c>
      <c r="BO13" s="646"/>
      <c r="BP13" s="646">
        <v>41250000</v>
      </c>
      <c r="BQ13" s="646"/>
      <c r="BR13" s="646"/>
      <c r="BS13" s="646"/>
      <c r="BT13" s="646"/>
      <c r="BU13" s="429"/>
      <c r="BV13" s="430"/>
      <c r="BW13" s="430"/>
      <c r="BX13" s="430"/>
      <c r="BY13" s="430"/>
      <c r="BZ13" s="430"/>
      <c r="CA13" s="430"/>
      <c r="CB13" s="430"/>
      <c r="CC13" s="431"/>
    </row>
    <row r="14" spans="1:81" s="58" customFormat="1" ht="40.200000000000003" customHeight="1" thickTop="1" thickBot="1" x14ac:dyDescent="0.35">
      <c r="A14" s="34"/>
      <c r="B14" s="907"/>
      <c r="C14" s="1237"/>
      <c r="D14" s="872"/>
      <c r="E14" s="852"/>
      <c r="F14" s="852"/>
      <c r="G14" s="852"/>
      <c r="H14" s="852"/>
      <c r="I14" s="1185"/>
      <c r="J14" s="813"/>
      <c r="K14" s="855"/>
      <c r="L14" s="1234"/>
      <c r="M14" s="861"/>
      <c r="N14" s="837"/>
      <c r="O14" s="840"/>
      <c r="P14" s="864"/>
      <c r="Q14" s="867"/>
      <c r="R14" s="813"/>
      <c r="S14" s="644" t="s">
        <v>6671</v>
      </c>
      <c r="T14" s="645" t="s">
        <v>3822</v>
      </c>
      <c r="U14" s="393" t="s">
        <v>3827</v>
      </c>
      <c r="V14" s="393" t="s">
        <v>3830</v>
      </c>
      <c r="W14" s="261"/>
      <c r="X14" s="258">
        <v>44931</v>
      </c>
      <c r="Y14" s="258">
        <v>44956</v>
      </c>
      <c r="Z14" s="258">
        <v>44959</v>
      </c>
      <c r="AA14" s="258">
        <v>45290</v>
      </c>
      <c r="AB14" s="813"/>
      <c r="AC14" s="828"/>
      <c r="AD14" s="427">
        <f t="shared" si="1"/>
        <v>165000000</v>
      </c>
      <c r="AE14" s="427"/>
      <c r="AF14" s="44">
        <f t="shared" si="0"/>
        <v>165000000</v>
      </c>
      <c r="AG14" s="427"/>
      <c r="AH14" s="427"/>
      <c r="AI14" s="427"/>
      <c r="AJ14" s="427"/>
      <c r="AK14" s="813"/>
      <c r="AL14" s="991"/>
      <c r="AM14" s="44">
        <f t="shared" si="2"/>
        <v>41250000</v>
      </c>
      <c r="AN14" s="646"/>
      <c r="AO14" s="646">
        <v>41250000</v>
      </c>
      <c r="AP14" s="646"/>
      <c r="AQ14" s="646"/>
      <c r="AR14" s="646"/>
      <c r="AS14" s="646"/>
      <c r="AT14" s="813"/>
      <c r="AU14" s="994"/>
      <c r="AV14" s="44">
        <f t="shared" si="3"/>
        <v>41250000</v>
      </c>
      <c r="AW14" s="646"/>
      <c r="AX14" s="646">
        <v>41250000</v>
      </c>
      <c r="AY14" s="646"/>
      <c r="AZ14" s="646"/>
      <c r="BA14" s="646"/>
      <c r="BB14" s="646"/>
      <c r="BC14" s="813"/>
      <c r="BD14" s="997"/>
      <c r="BE14" s="44">
        <f t="shared" si="4"/>
        <v>41250000</v>
      </c>
      <c r="BF14" s="646"/>
      <c r="BG14" s="646">
        <v>41250000</v>
      </c>
      <c r="BH14" s="646"/>
      <c r="BI14" s="646"/>
      <c r="BJ14" s="646"/>
      <c r="BK14" s="646"/>
      <c r="BL14" s="813"/>
      <c r="BM14" s="988"/>
      <c r="BN14" s="44">
        <f t="shared" si="5"/>
        <v>41250000</v>
      </c>
      <c r="BO14" s="646"/>
      <c r="BP14" s="646">
        <v>41250000</v>
      </c>
      <c r="BQ14" s="646"/>
      <c r="BR14" s="646"/>
      <c r="BS14" s="646"/>
      <c r="BT14" s="646"/>
      <c r="BU14" s="429"/>
      <c r="BV14" s="430"/>
      <c r="BW14" s="430"/>
      <c r="BX14" s="430"/>
      <c r="BY14" s="430"/>
      <c r="BZ14" s="430"/>
      <c r="CA14" s="430"/>
      <c r="CB14" s="430"/>
      <c r="CC14" s="431"/>
    </row>
    <row r="15" spans="1:81" s="58" customFormat="1" ht="40.200000000000003" customHeight="1" thickTop="1" thickBot="1" x14ac:dyDescent="0.35">
      <c r="A15" s="34"/>
      <c r="B15" s="907"/>
      <c r="C15" s="1237"/>
      <c r="D15" s="872"/>
      <c r="E15" s="852"/>
      <c r="F15" s="852"/>
      <c r="G15" s="852"/>
      <c r="H15" s="852"/>
      <c r="I15" s="1185"/>
      <c r="J15" s="813"/>
      <c r="K15" s="855"/>
      <c r="L15" s="1234"/>
      <c r="M15" s="861"/>
      <c r="N15" s="837"/>
      <c r="O15" s="840"/>
      <c r="P15" s="864"/>
      <c r="Q15" s="867"/>
      <c r="R15" s="813"/>
      <c r="S15" s="644" t="s">
        <v>6672</v>
      </c>
      <c r="T15" s="645" t="s">
        <v>3822</v>
      </c>
      <c r="U15" s="393" t="s">
        <v>3827</v>
      </c>
      <c r="V15" s="393" t="s">
        <v>3830</v>
      </c>
      <c r="W15" s="261"/>
      <c r="X15" s="258">
        <v>44931</v>
      </c>
      <c r="Y15" s="258">
        <v>44956</v>
      </c>
      <c r="Z15" s="258">
        <v>44959</v>
      </c>
      <c r="AA15" s="258">
        <v>45290</v>
      </c>
      <c r="AB15" s="813"/>
      <c r="AC15" s="828"/>
      <c r="AD15" s="427">
        <f t="shared" si="1"/>
        <v>105982624.95000011</v>
      </c>
      <c r="AE15" s="427"/>
      <c r="AF15" s="44">
        <f t="shared" si="0"/>
        <v>105982624.95000011</v>
      </c>
      <c r="AG15" s="427"/>
      <c r="AH15" s="427"/>
      <c r="AI15" s="427"/>
      <c r="AJ15" s="427"/>
      <c r="AK15" s="813"/>
      <c r="AL15" s="991"/>
      <c r="AM15" s="44">
        <f t="shared" si="2"/>
        <v>26495656.237500027</v>
      </c>
      <c r="AN15" s="646"/>
      <c r="AO15" s="646">
        <v>26495656.237500027</v>
      </c>
      <c r="AP15" s="646"/>
      <c r="AQ15" s="646"/>
      <c r="AR15" s="646"/>
      <c r="AS15" s="646"/>
      <c r="AT15" s="813"/>
      <c r="AU15" s="994"/>
      <c r="AV15" s="44">
        <f t="shared" si="3"/>
        <v>26495656.237500027</v>
      </c>
      <c r="AW15" s="646"/>
      <c r="AX15" s="646">
        <v>26495656.237500027</v>
      </c>
      <c r="AY15" s="646"/>
      <c r="AZ15" s="646"/>
      <c r="BA15" s="646"/>
      <c r="BB15" s="646"/>
      <c r="BC15" s="813"/>
      <c r="BD15" s="997"/>
      <c r="BE15" s="44">
        <f t="shared" si="4"/>
        <v>26495656.237500027</v>
      </c>
      <c r="BF15" s="646"/>
      <c r="BG15" s="646">
        <v>26495656.237500027</v>
      </c>
      <c r="BH15" s="646"/>
      <c r="BI15" s="646"/>
      <c r="BJ15" s="646"/>
      <c r="BK15" s="646"/>
      <c r="BL15" s="813"/>
      <c r="BM15" s="988"/>
      <c r="BN15" s="44">
        <f t="shared" si="5"/>
        <v>26495656.237500027</v>
      </c>
      <c r="BO15" s="646"/>
      <c r="BP15" s="646">
        <v>26495656.237500027</v>
      </c>
      <c r="BQ15" s="646"/>
      <c r="BR15" s="646"/>
      <c r="BS15" s="646"/>
      <c r="BT15" s="646"/>
      <c r="BU15" s="429"/>
      <c r="BV15" s="430"/>
      <c r="BW15" s="430"/>
      <c r="BX15" s="430"/>
      <c r="BY15" s="430"/>
      <c r="BZ15" s="430"/>
      <c r="CA15" s="430"/>
      <c r="CB15" s="430"/>
      <c r="CC15" s="431"/>
    </row>
    <row r="16" spans="1:81" s="58" customFormat="1" ht="40.200000000000003" customHeight="1" thickTop="1" thickBot="1" x14ac:dyDescent="0.35">
      <c r="A16" s="34"/>
      <c r="B16" s="907"/>
      <c r="C16" s="1237"/>
      <c r="D16" s="872"/>
      <c r="E16" s="852"/>
      <c r="F16" s="852"/>
      <c r="G16" s="852"/>
      <c r="H16" s="852"/>
      <c r="I16" s="1185"/>
      <c r="J16" s="813"/>
      <c r="K16" s="855"/>
      <c r="L16" s="1234"/>
      <c r="M16" s="861"/>
      <c r="N16" s="837"/>
      <c r="O16" s="840"/>
      <c r="P16" s="864"/>
      <c r="Q16" s="867"/>
      <c r="R16" s="813"/>
      <c r="S16" s="644" t="s">
        <v>6673</v>
      </c>
      <c r="T16" s="645" t="s">
        <v>3822</v>
      </c>
      <c r="U16" s="393" t="s">
        <v>3827</v>
      </c>
      <c r="V16" s="393" t="s">
        <v>3830</v>
      </c>
      <c r="W16" s="261"/>
      <c r="X16" s="258">
        <v>44931</v>
      </c>
      <c r="Y16" s="258">
        <v>44956</v>
      </c>
      <c r="Z16" s="258">
        <v>44959</v>
      </c>
      <c r="AA16" s="258">
        <v>45290</v>
      </c>
      <c r="AB16" s="813"/>
      <c r="AC16" s="828"/>
      <c r="AD16" s="427">
        <f t="shared" si="1"/>
        <v>35194787.485000029</v>
      </c>
      <c r="AE16" s="427"/>
      <c r="AF16" s="44">
        <f t="shared" si="0"/>
        <v>35194787.485000029</v>
      </c>
      <c r="AG16" s="427"/>
      <c r="AH16" s="427"/>
      <c r="AI16" s="427"/>
      <c r="AJ16" s="427"/>
      <c r="AK16" s="813"/>
      <c r="AL16" s="991"/>
      <c r="AM16" s="44">
        <f t="shared" si="2"/>
        <v>8798696.8712500073</v>
      </c>
      <c r="AN16" s="646"/>
      <c r="AO16" s="646">
        <v>8798696.8712500073</v>
      </c>
      <c r="AP16" s="646"/>
      <c r="AQ16" s="646"/>
      <c r="AR16" s="646"/>
      <c r="AS16" s="646"/>
      <c r="AT16" s="813"/>
      <c r="AU16" s="994"/>
      <c r="AV16" s="44">
        <f t="shared" si="3"/>
        <v>8798696.8712500073</v>
      </c>
      <c r="AW16" s="646"/>
      <c r="AX16" s="646">
        <v>8798696.8712500073</v>
      </c>
      <c r="AY16" s="646"/>
      <c r="AZ16" s="646"/>
      <c r="BA16" s="646"/>
      <c r="BB16" s="646"/>
      <c r="BC16" s="813"/>
      <c r="BD16" s="997"/>
      <c r="BE16" s="44">
        <f t="shared" si="4"/>
        <v>8798696.8712500073</v>
      </c>
      <c r="BF16" s="646"/>
      <c r="BG16" s="646">
        <v>8798696.8712500073</v>
      </c>
      <c r="BH16" s="646"/>
      <c r="BI16" s="646"/>
      <c r="BJ16" s="646"/>
      <c r="BK16" s="646"/>
      <c r="BL16" s="813"/>
      <c r="BM16" s="988"/>
      <c r="BN16" s="44">
        <f t="shared" si="5"/>
        <v>8798696.8712500073</v>
      </c>
      <c r="BO16" s="646"/>
      <c r="BP16" s="646">
        <v>8798696.8712500073</v>
      </c>
      <c r="BQ16" s="646"/>
      <c r="BR16" s="646"/>
      <c r="BS16" s="646"/>
      <c r="BT16" s="646"/>
      <c r="BU16" s="429"/>
      <c r="BV16" s="430"/>
      <c r="BW16" s="430"/>
      <c r="BX16" s="430"/>
      <c r="BY16" s="430"/>
      <c r="BZ16" s="430"/>
      <c r="CA16" s="430"/>
      <c r="CB16" s="430"/>
      <c r="CC16" s="431"/>
    </row>
    <row r="17" spans="1:81" s="58" customFormat="1" ht="40.200000000000003" customHeight="1" thickTop="1" thickBot="1" x14ac:dyDescent="0.35">
      <c r="A17" s="34"/>
      <c r="B17" s="907"/>
      <c r="C17" s="1237"/>
      <c r="D17" s="872"/>
      <c r="E17" s="852"/>
      <c r="F17" s="852"/>
      <c r="G17" s="852"/>
      <c r="H17" s="852"/>
      <c r="I17" s="1185"/>
      <c r="J17" s="813"/>
      <c r="K17" s="855"/>
      <c r="L17" s="1234"/>
      <c r="M17" s="861"/>
      <c r="N17" s="837"/>
      <c r="O17" s="840"/>
      <c r="P17" s="864"/>
      <c r="Q17" s="867"/>
      <c r="R17" s="813"/>
      <c r="S17" s="644" t="s">
        <v>6674</v>
      </c>
      <c r="T17" s="645" t="s">
        <v>3822</v>
      </c>
      <c r="U17" s="393" t="s">
        <v>3827</v>
      </c>
      <c r="V17" s="393" t="s">
        <v>3830</v>
      </c>
      <c r="W17" s="261"/>
      <c r="X17" s="258">
        <v>44931</v>
      </c>
      <c r="Y17" s="258">
        <v>44956</v>
      </c>
      <c r="Z17" s="258">
        <v>44959</v>
      </c>
      <c r="AA17" s="258">
        <v>45290</v>
      </c>
      <c r="AB17" s="813"/>
      <c r="AC17" s="828"/>
      <c r="AD17" s="427">
        <f t="shared" si="1"/>
        <v>35194787.485000029</v>
      </c>
      <c r="AE17" s="427"/>
      <c r="AF17" s="44">
        <f t="shared" si="0"/>
        <v>35194787.485000029</v>
      </c>
      <c r="AG17" s="427"/>
      <c r="AH17" s="427"/>
      <c r="AI17" s="427"/>
      <c r="AJ17" s="427"/>
      <c r="AK17" s="813"/>
      <c r="AL17" s="991"/>
      <c r="AM17" s="44">
        <f t="shared" si="2"/>
        <v>8798696.8712500073</v>
      </c>
      <c r="AN17" s="646"/>
      <c r="AO17" s="646">
        <v>8798696.8712500073</v>
      </c>
      <c r="AP17" s="646"/>
      <c r="AQ17" s="646"/>
      <c r="AR17" s="646"/>
      <c r="AS17" s="646"/>
      <c r="AT17" s="813"/>
      <c r="AU17" s="994"/>
      <c r="AV17" s="44">
        <f t="shared" si="3"/>
        <v>8798696.8712500073</v>
      </c>
      <c r="AW17" s="646"/>
      <c r="AX17" s="646">
        <v>8798696.8712500073</v>
      </c>
      <c r="AY17" s="646"/>
      <c r="AZ17" s="646"/>
      <c r="BA17" s="646"/>
      <c r="BB17" s="646"/>
      <c r="BC17" s="813"/>
      <c r="BD17" s="997"/>
      <c r="BE17" s="44">
        <f t="shared" si="4"/>
        <v>8798696.8712500073</v>
      </c>
      <c r="BF17" s="646"/>
      <c r="BG17" s="646">
        <v>8798696.8712500073</v>
      </c>
      <c r="BH17" s="646"/>
      <c r="BI17" s="646"/>
      <c r="BJ17" s="646"/>
      <c r="BK17" s="646"/>
      <c r="BL17" s="813"/>
      <c r="BM17" s="988"/>
      <c r="BN17" s="44">
        <f t="shared" si="5"/>
        <v>8798696.8712500073</v>
      </c>
      <c r="BO17" s="646"/>
      <c r="BP17" s="646">
        <v>8798696.8712500073</v>
      </c>
      <c r="BQ17" s="646"/>
      <c r="BR17" s="646"/>
      <c r="BS17" s="646"/>
      <c r="BT17" s="646"/>
      <c r="BU17" s="429"/>
      <c r="BV17" s="430"/>
      <c r="BW17" s="430"/>
      <c r="BX17" s="430"/>
      <c r="BY17" s="430"/>
      <c r="BZ17" s="430"/>
      <c r="CA17" s="430"/>
      <c r="CB17" s="430"/>
      <c r="CC17" s="431"/>
    </row>
    <row r="18" spans="1:81" s="58" customFormat="1" ht="40.200000000000003" customHeight="1" thickTop="1" thickBot="1" x14ac:dyDescent="0.35">
      <c r="A18" s="34"/>
      <c r="B18" s="907"/>
      <c r="C18" s="1237"/>
      <c r="D18" s="871">
        <v>19030</v>
      </c>
      <c r="E18" s="851" t="s">
        <v>6675</v>
      </c>
      <c r="F18" s="851">
        <v>1903035</v>
      </c>
      <c r="G18" s="851" t="s">
        <v>6676</v>
      </c>
      <c r="H18" s="851" t="s">
        <v>6677</v>
      </c>
      <c r="I18" s="1184">
        <v>2021004540150</v>
      </c>
      <c r="J18" s="812">
        <v>85</v>
      </c>
      <c r="K18" s="854" t="str">
        <f>+[3]Metas!K95</f>
        <v>Municipios con vigilancia de la calidad del agua para consumo humano</v>
      </c>
      <c r="L18" s="1233"/>
      <c r="M18" s="860"/>
      <c r="N18" s="836"/>
      <c r="O18" s="839"/>
      <c r="P18" s="863"/>
      <c r="Q18" s="866"/>
      <c r="R18" s="812">
        <f>+$J18</f>
        <v>85</v>
      </c>
      <c r="S18" s="642" t="s">
        <v>6678</v>
      </c>
      <c r="T18" s="643" t="s">
        <v>3822</v>
      </c>
      <c r="U18" s="235" t="s">
        <v>3827</v>
      </c>
      <c r="V18" s="235" t="s">
        <v>3830</v>
      </c>
      <c r="W18" s="642" t="s">
        <v>6679</v>
      </c>
      <c r="X18" s="258">
        <v>44931</v>
      </c>
      <c r="Y18" s="258">
        <v>44956</v>
      </c>
      <c r="Z18" s="258">
        <v>44959</v>
      </c>
      <c r="AA18" s="258">
        <v>45290</v>
      </c>
      <c r="AB18" s="812">
        <f>+$J18</f>
        <v>85</v>
      </c>
      <c r="AC18" s="827">
        <f>+L18</f>
        <v>0</v>
      </c>
      <c r="AD18" s="44">
        <f>+AM18+AV18+BE18+BN18</f>
        <v>19496524.990000021</v>
      </c>
      <c r="AE18" s="44">
        <f t="shared" si="0"/>
        <v>0</v>
      </c>
      <c r="AF18" s="44">
        <f t="shared" si="0"/>
        <v>19496524.990000021</v>
      </c>
      <c r="AG18" s="44">
        <f t="shared" si="0"/>
        <v>0</v>
      </c>
      <c r="AH18" s="44">
        <f t="shared" si="0"/>
        <v>0</v>
      </c>
      <c r="AI18" s="44">
        <f t="shared" si="0"/>
        <v>0</v>
      </c>
      <c r="AJ18" s="44">
        <f t="shared" si="0"/>
        <v>0</v>
      </c>
      <c r="AK18" s="812">
        <f>+$J18</f>
        <v>85</v>
      </c>
      <c r="AL18" s="990">
        <f>+N18</f>
        <v>0</v>
      </c>
      <c r="AM18" s="44">
        <f t="shared" ref="AM18:AM234" si="6">SUM(AN18:AS18)</f>
        <v>4874131.2475000052</v>
      </c>
      <c r="AN18" s="35"/>
      <c r="AO18" s="35">
        <v>4874131.2475000052</v>
      </c>
      <c r="AP18" s="35"/>
      <c r="AQ18" s="35"/>
      <c r="AR18" s="35"/>
      <c r="AS18" s="35"/>
      <c r="AT18" s="812">
        <f>+$J18</f>
        <v>85</v>
      </c>
      <c r="AU18" s="993">
        <f>+O18</f>
        <v>0</v>
      </c>
      <c r="AV18" s="44">
        <f t="shared" ref="AV18:AV234" si="7">SUM(AW18:BB18)</f>
        <v>4874131.2475000052</v>
      </c>
      <c r="AW18" s="35"/>
      <c r="AX18" s="35">
        <v>4874131.2475000052</v>
      </c>
      <c r="AY18" s="35"/>
      <c r="AZ18" s="35"/>
      <c r="BA18" s="35"/>
      <c r="BB18" s="35"/>
      <c r="BC18" s="812">
        <f>+$J18</f>
        <v>85</v>
      </c>
      <c r="BD18" s="996">
        <f>+P18</f>
        <v>0</v>
      </c>
      <c r="BE18" s="44">
        <f t="shared" ref="BE18:BE234" si="8">SUM(BF18:BK18)</f>
        <v>4874131.2475000052</v>
      </c>
      <c r="BF18" s="35"/>
      <c r="BG18" s="35">
        <v>4874131.2475000052</v>
      </c>
      <c r="BH18" s="35"/>
      <c r="BI18" s="35"/>
      <c r="BJ18" s="35"/>
      <c r="BK18" s="35"/>
      <c r="BL18" s="812">
        <f>+$J18</f>
        <v>85</v>
      </c>
      <c r="BM18" s="987">
        <f>+Q18</f>
        <v>0</v>
      </c>
      <c r="BN18" s="44">
        <f t="shared" ref="BN18:BN234" si="9">SUM(BO18:BT18)</f>
        <v>4874131.2475000052</v>
      </c>
      <c r="BO18" s="35"/>
      <c r="BP18" s="35">
        <v>4874131.2475000052</v>
      </c>
      <c r="BQ18" s="35"/>
      <c r="BR18" s="35"/>
      <c r="BS18" s="35"/>
      <c r="BT18" s="35"/>
      <c r="BU18" s="818"/>
      <c r="BV18" s="819"/>
      <c r="BW18" s="819"/>
      <c r="BX18" s="819"/>
      <c r="BY18" s="819"/>
      <c r="BZ18" s="819"/>
      <c r="CA18" s="819"/>
      <c r="CB18" s="819"/>
      <c r="CC18" s="820"/>
    </row>
    <row r="19" spans="1:81" s="58" customFormat="1" ht="40.200000000000003" customHeight="1" thickTop="1" thickBot="1" x14ac:dyDescent="0.35">
      <c r="A19" s="34"/>
      <c r="B19" s="907"/>
      <c r="C19" s="1237"/>
      <c r="D19" s="872"/>
      <c r="E19" s="852"/>
      <c r="F19" s="852"/>
      <c r="G19" s="852"/>
      <c r="H19" s="852"/>
      <c r="I19" s="1185"/>
      <c r="J19" s="813"/>
      <c r="K19" s="855"/>
      <c r="L19" s="1234"/>
      <c r="M19" s="861"/>
      <c r="N19" s="837"/>
      <c r="O19" s="840"/>
      <c r="P19" s="864"/>
      <c r="Q19" s="867"/>
      <c r="R19" s="813"/>
      <c r="S19" s="644" t="s">
        <v>6680</v>
      </c>
      <c r="T19" s="645" t="s">
        <v>3822</v>
      </c>
      <c r="U19" s="393" t="s">
        <v>3827</v>
      </c>
      <c r="V19" s="393" t="s">
        <v>3830</v>
      </c>
      <c r="W19" s="644"/>
      <c r="X19" s="258">
        <v>44931</v>
      </c>
      <c r="Y19" s="258">
        <v>44956</v>
      </c>
      <c r="Z19" s="258">
        <v>44959</v>
      </c>
      <c r="AA19" s="258">
        <v>45290</v>
      </c>
      <c r="AB19" s="813"/>
      <c r="AC19" s="828"/>
      <c r="AD19" s="44">
        <f t="shared" ref="AD19:AJ46" si="10">+AM19+AV19+BE19+BN19</f>
        <v>38993049.980000041</v>
      </c>
      <c r="AE19" s="427"/>
      <c r="AF19" s="44">
        <f t="shared" si="0"/>
        <v>38993049.980000041</v>
      </c>
      <c r="AG19" s="427"/>
      <c r="AH19" s="427"/>
      <c r="AI19" s="427"/>
      <c r="AJ19" s="427"/>
      <c r="AK19" s="813"/>
      <c r="AL19" s="991"/>
      <c r="AM19" s="44">
        <f t="shared" si="6"/>
        <v>9748262.4950000104</v>
      </c>
      <c r="AN19" s="646"/>
      <c r="AO19" s="646">
        <v>9748262.4950000104</v>
      </c>
      <c r="AP19" s="646"/>
      <c r="AQ19" s="646"/>
      <c r="AR19" s="646"/>
      <c r="AS19" s="646"/>
      <c r="AT19" s="813"/>
      <c r="AU19" s="994"/>
      <c r="AV19" s="44">
        <f t="shared" si="7"/>
        <v>9748262.4950000104</v>
      </c>
      <c r="AW19" s="646"/>
      <c r="AX19" s="646">
        <v>9748262.4950000104</v>
      </c>
      <c r="AY19" s="646"/>
      <c r="AZ19" s="646"/>
      <c r="BA19" s="646"/>
      <c r="BB19" s="646"/>
      <c r="BC19" s="813"/>
      <c r="BD19" s="997"/>
      <c r="BE19" s="44">
        <f t="shared" si="8"/>
        <v>9748262.4950000104</v>
      </c>
      <c r="BF19" s="646"/>
      <c r="BG19" s="646">
        <v>9748262.4950000104</v>
      </c>
      <c r="BH19" s="646"/>
      <c r="BI19" s="646"/>
      <c r="BJ19" s="646"/>
      <c r="BK19" s="646"/>
      <c r="BL19" s="813"/>
      <c r="BM19" s="988"/>
      <c r="BN19" s="44">
        <f t="shared" si="9"/>
        <v>9748262.4950000104</v>
      </c>
      <c r="BO19" s="646"/>
      <c r="BP19" s="646">
        <v>9748262.4950000104</v>
      </c>
      <c r="BQ19" s="646"/>
      <c r="BR19" s="646"/>
      <c r="BS19" s="646"/>
      <c r="BT19" s="646"/>
      <c r="BU19" s="429"/>
      <c r="BV19" s="430"/>
      <c r="BW19" s="430"/>
      <c r="BX19" s="430"/>
      <c r="BY19" s="430"/>
      <c r="BZ19" s="430"/>
      <c r="CA19" s="430"/>
      <c r="CB19" s="430"/>
      <c r="CC19" s="431"/>
    </row>
    <row r="20" spans="1:81" s="58" customFormat="1" ht="40.200000000000003" customHeight="1" thickTop="1" thickBot="1" x14ac:dyDescent="0.35">
      <c r="A20" s="34"/>
      <c r="B20" s="907"/>
      <c r="C20" s="1237"/>
      <c r="D20" s="872"/>
      <c r="E20" s="852"/>
      <c r="F20" s="852"/>
      <c r="G20" s="852"/>
      <c r="H20" s="852"/>
      <c r="I20" s="1185"/>
      <c r="J20" s="813"/>
      <c r="K20" s="855"/>
      <c r="L20" s="1234"/>
      <c r="M20" s="861"/>
      <c r="N20" s="837"/>
      <c r="O20" s="840"/>
      <c r="P20" s="864"/>
      <c r="Q20" s="867"/>
      <c r="R20" s="813"/>
      <c r="S20" s="644" t="s">
        <v>6681</v>
      </c>
      <c r="T20" s="645" t="s">
        <v>3822</v>
      </c>
      <c r="U20" s="393" t="s">
        <v>3827</v>
      </c>
      <c r="V20" s="393" t="s">
        <v>3830</v>
      </c>
      <c r="W20" s="644"/>
      <c r="X20" s="258">
        <v>44931</v>
      </c>
      <c r="Y20" s="258">
        <v>44956</v>
      </c>
      <c r="Z20" s="258">
        <v>44959</v>
      </c>
      <c r="AA20" s="258">
        <v>45290</v>
      </c>
      <c r="AB20" s="813"/>
      <c r="AC20" s="828"/>
      <c r="AD20" s="44">
        <f t="shared" si="10"/>
        <v>58489574.970000066</v>
      </c>
      <c r="AE20" s="427"/>
      <c r="AF20" s="44">
        <f t="shared" si="0"/>
        <v>58489574.970000066</v>
      </c>
      <c r="AG20" s="427"/>
      <c r="AH20" s="427"/>
      <c r="AI20" s="427"/>
      <c r="AJ20" s="427"/>
      <c r="AK20" s="813"/>
      <c r="AL20" s="991"/>
      <c r="AM20" s="44">
        <f t="shared" si="6"/>
        <v>14622393.742500016</v>
      </c>
      <c r="AN20" s="646"/>
      <c r="AO20" s="646">
        <v>14622393.742500016</v>
      </c>
      <c r="AP20" s="646"/>
      <c r="AQ20" s="646"/>
      <c r="AR20" s="646"/>
      <c r="AS20" s="646"/>
      <c r="AT20" s="813"/>
      <c r="AU20" s="994"/>
      <c r="AV20" s="44">
        <f t="shared" si="7"/>
        <v>14622393.742500016</v>
      </c>
      <c r="AW20" s="646"/>
      <c r="AX20" s="646">
        <v>14622393.742500016</v>
      </c>
      <c r="AY20" s="646"/>
      <c r="AZ20" s="646"/>
      <c r="BA20" s="646"/>
      <c r="BB20" s="646"/>
      <c r="BC20" s="813"/>
      <c r="BD20" s="997"/>
      <c r="BE20" s="44">
        <f t="shared" si="8"/>
        <v>14622393.742500016</v>
      </c>
      <c r="BF20" s="646"/>
      <c r="BG20" s="646">
        <v>14622393.742500016</v>
      </c>
      <c r="BH20" s="646"/>
      <c r="BI20" s="646"/>
      <c r="BJ20" s="646"/>
      <c r="BK20" s="646"/>
      <c r="BL20" s="813"/>
      <c r="BM20" s="988"/>
      <c r="BN20" s="44">
        <f t="shared" si="9"/>
        <v>14622393.742500016</v>
      </c>
      <c r="BO20" s="646"/>
      <c r="BP20" s="646">
        <v>14622393.742500016</v>
      </c>
      <c r="BQ20" s="646"/>
      <c r="BR20" s="646"/>
      <c r="BS20" s="646"/>
      <c r="BT20" s="646"/>
      <c r="BU20" s="429"/>
      <c r="BV20" s="430"/>
      <c r="BW20" s="430"/>
      <c r="BX20" s="430"/>
      <c r="BY20" s="430"/>
      <c r="BZ20" s="430"/>
      <c r="CA20" s="430"/>
      <c r="CB20" s="430"/>
      <c r="CC20" s="431"/>
    </row>
    <row r="21" spans="1:81" s="58" customFormat="1" ht="40.200000000000003" customHeight="1" thickTop="1" thickBot="1" x14ac:dyDescent="0.35">
      <c r="A21" s="34"/>
      <c r="B21" s="907"/>
      <c r="C21" s="1237"/>
      <c r="D21" s="872"/>
      <c r="E21" s="852"/>
      <c r="F21" s="852"/>
      <c r="G21" s="852"/>
      <c r="H21" s="852"/>
      <c r="I21" s="1185"/>
      <c r="J21" s="813"/>
      <c r="K21" s="855"/>
      <c r="L21" s="1234"/>
      <c r="M21" s="861"/>
      <c r="N21" s="837"/>
      <c r="O21" s="840"/>
      <c r="P21" s="864"/>
      <c r="Q21" s="867"/>
      <c r="R21" s="813"/>
      <c r="S21" s="644" t="s">
        <v>6682</v>
      </c>
      <c r="T21" s="645" t="s">
        <v>3822</v>
      </c>
      <c r="U21" s="393" t="s">
        <v>3827</v>
      </c>
      <c r="V21" s="393" t="s">
        <v>3830</v>
      </c>
      <c r="W21" s="644"/>
      <c r="X21" s="258">
        <v>44931</v>
      </c>
      <c r="Y21" s="258">
        <v>44956</v>
      </c>
      <c r="Z21" s="258">
        <v>44959</v>
      </c>
      <c r="AA21" s="258">
        <v>45290</v>
      </c>
      <c r="AB21" s="813"/>
      <c r="AC21" s="828"/>
      <c r="AD21" s="44">
        <f t="shared" si="10"/>
        <v>77986099.960000083</v>
      </c>
      <c r="AE21" s="427"/>
      <c r="AF21" s="44">
        <f t="shared" si="0"/>
        <v>77986099.960000083</v>
      </c>
      <c r="AG21" s="427"/>
      <c r="AH21" s="427"/>
      <c r="AI21" s="427"/>
      <c r="AJ21" s="427"/>
      <c r="AK21" s="813"/>
      <c r="AL21" s="991"/>
      <c r="AM21" s="44">
        <f t="shared" si="6"/>
        <v>19496524.990000021</v>
      </c>
      <c r="AN21" s="646"/>
      <c r="AO21" s="646">
        <v>19496524.990000021</v>
      </c>
      <c r="AP21" s="646"/>
      <c r="AQ21" s="646"/>
      <c r="AR21" s="646"/>
      <c r="AS21" s="646"/>
      <c r="AT21" s="813"/>
      <c r="AU21" s="994"/>
      <c r="AV21" s="44">
        <f t="shared" si="7"/>
        <v>19496524.990000021</v>
      </c>
      <c r="AW21" s="646"/>
      <c r="AX21" s="646">
        <v>19496524.990000021</v>
      </c>
      <c r="AY21" s="646"/>
      <c r="AZ21" s="646"/>
      <c r="BA21" s="646"/>
      <c r="BB21" s="646"/>
      <c r="BC21" s="813"/>
      <c r="BD21" s="997"/>
      <c r="BE21" s="44">
        <f t="shared" si="8"/>
        <v>19496524.990000021</v>
      </c>
      <c r="BF21" s="646"/>
      <c r="BG21" s="646">
        <v>19496524.990000021</v>
      </c>
      <c r="BH21" s="646"/>
      <c r="BI21" s="646"/>
      <c r="BJ21" s="646"/>
      <c r="BK21" s="646"/>
      <c r="BL21" s="813"/>
      <c r="BM21" s="988"/>
      <c r="BN21" s="44">
        <f t="shared" si="9"/>
        <v>19496524.990000021</v>
      </c>
      <c r="BO21" s="646"/>
      <c r="BP21" s="646">
        <v>19496524.990000021</v>
      </c>
      <c r="BQ21" s="646"/>
      <c r="BR21" s="646"/>
      <c r="BS21" s="646"/>
      <c r="BT21" s="646"/>
      <c r="BU21" s="429"/>
      <c r="BV21" s="430"/>
      <c r="BW21" s="430"/>
      <c r="BX21" s="430"/>
      <c r="BY21" s="430"/>
      <c r="BZ21" s="430"/>
      <c r="CA21" s="430"/>
      <c r="CB21" s="430"/>
      <c r="CC21" s="431"/>
    </row>
    <row r="22" spans="1:81" s="58" customFormat="1" ht="40.200000000000003" customHeight="1" thickTop="1" thickBot="1" x14ac:dyDescent="0.35">
      <c r="A22" s="34"/>
      <c r="B22" s="907"/>
      <c r="C22" s="1237"/>
      <c r="D22" s="872"/>
      <c r="E22" s="852"/>
      <c r="F22" s="852"/>
      <c r="G22" s="852"/>
      <c r="H22" s="852"/>
      <c r="I22" s="1185"/>
      <c r="J22" s="813"/>
      <c r="K22" s="855"/>
      <c r="L22" s="1234"/>
      <c r="M22" s="861"/>
      <c r="N22" s="837"/>
      <c r="O22" s="840"/>
      <c r="P22" s="864"/>
      <c r="Q22" s="867"/>
      <c r="R22" s="813"/>
      <c r="S22" s="644" t="s">
        <v>6683</v>
      </c>
      <c r="T22" s="645" t="s">
        <v>3822</v>
      </c>
      <c r="U22" s="393" t="s">
        <v>3827</v>
      </c>
      <c r="V22" s="393" t="s">
        <v>3830</v>
      </c>
      <c r="W22" s="644"/>
      <c r="X22" s="258">
        <v>44931</v>
      </c>
      <c r="Y22" s="258">
        <v>44956</v>
      </c>
      <c r="Z22" s="258">
        <v>44959</v>
      </c>
      <c r="AA22" s="258">
        <v>45290</v>
      </c>
      <c r="AB22" s="813"/>
      <c r="AC22" s="828"/>
      <c r="AD22" s="44">
        <f t="shared" si="10"/>
        <v>398171812.27500045</v>
      </c>
      <c r="AE22" s="427"/>
      <c r="AF22" s="44">
        <f t="shared" si="0"/>
        <v>398171812.27500045</v>
      </c>
      <c r="AG22" s="427"/>
      <c r="AH22" s="427"/>
      <c r="AI22" s="427"/>
      <c r="AJ22" s="427"/>
      <c r="AK22" s="813"/>
      <c r="AL22" s="991"/>
      <c r="AM22" s="44">
        <f t="shared" si="6"/>
        <v>99542953.068750113</v>
      </c>
      <c r="AN22" s="646"/>
      <c r="AO22" s="646">
        <v>99542953.068750113</v>
      </c>
      <c r="AP22" s="646"/>
      <c r="AQ22" s="646"/>
      <c r="AR22" s="646"/>
      <c r="AS22" s="646"/>
      <c r="AT22" s="813"/>
      <c r="AU22" s="994"/>
      <c r="AV22" s="44">
        <f t="shared" si="7"/>
        <v>99542953.068750113</v>
      </c>
      <c r="AW22" s="646"/>
      <c r="AX22" s="646">
        <v>99542953.068750113</v>
      </c>
      <c r="AY22" s="646"/>
      <c r="AZ22" s="646"/>
      <c r="BA22" s="646"/>
      <c r="BB22" s="646"/>
      <c r="BC22" s="813"/>
      <c r="BD22" s="997"/>
      <c r="BE22" s="44">
        <f t="shared" si="8"/>
        <v>99542953.068750113</v>
      </c>
      <c r="BF22" s="646"/>
      <c r="BG22" s="646">
        <v>99542953.068750113</v>
      </c>
      <c r="BH22" s="646"/>
      <c r="BI22" s="646"/>
      <c r="BJ22" s="646"/>
      <c r="BK22" s="646"/>
      <c r="BL22" s="813"/>
      <c r="BM22" s="988"/>
      <c r="BN22" s="44">
        <f t="shared" si="9"/>
        <v>99542953.068750113</v>
      </c>
      <c r="BO22" s="646"/>
      <c r="BP22" s="646">
        <v>99542953.068750113</v>
      </c>
      <c r="BQ22" s="646"/>
      <c r="BR22" s="646"/>
      <c r="BS22" s="646"/>
      <c r="BT22" s="646"/>
      <c r="BU22" s="429"/>
      <c r="BV22" s="430"/>
      <c r="BW22" s="430"/>
      <c r="BX22" s="430"/>
      <c r="BY22" s="430"/>
      <c r="BZ22" s="430"/>
      <c r="CA22" s="430"/>
      <c r="CB22" s="430"/>
      <c r="CC22" s="431"/>
    </row>
    <row r="23" spans="1:81" s="58" customFormat="1" ht="40.200000000000003" customHeight="1" thickTop="1" thickBot="1" x14ac:dyDescent="0.35">
      <c r="A23" s="34"/>
      <c r="B23" s="907"/>
      <c r="C23" s="1237"/>
      <c r="D23" s="872"/>
      <c r="E23" s="852"/>
      <c r="F23" s="852"/>
      <c r="G23" s="852"/>
      <c r="H23" s="852"/>
      <c r="I23" s="1185"/>
      <c r="J23" s="813"/>
      <c r="K23" s="855"/>
      <c r="L23" s="1234"/>
      <c r="M23" s="861"/>
      <c r="N23" s="837"/>
      <c r="O23" s="840"/>
      <c r="P23" s="864"/>
      <c r="Q23" s="867"/>
      <c r="R23" s="813"/>
      <c r="S23" s="644" t="s">
        <v>6684</v>
      </c>
      <c r="T23" s="645" t="s">
        <v>3822</v>
      </c>
      <c r="U23" s="393" t="s">
        <v>3827</v>
      </c>
      <c r="V23" s="393" t="s">
        <v>3830</v>
      </c>
      <c r="W23" s="644" t="s">
        <v>6685</v>
      </c>
      <c r="X23" s="258">
        <v>44931</v>
      </c>
      <c r="Y23" s="258">
        <v>44956</v>
      </c>
      <c r="Z23" s="258">
        <v>44959</v>
      </c>
      <c r="AA23" s="258">
        <v>45290</v>
      </c>
      <c r="AB23" s="813"/>
      <c r="AC23" s="828"/>
      <c r="AD23" s="44">
        <f t="shared" si="10"/>
        <v>53089574.970000058</v>
      </c>
      <c r="AE23" s="51">
        <f t="shared" si="0"/>
        <v>0</v>
      </c>
      <c r="AF23" s="44">
        <f t="shared" si="0"/>
        <v>53089574.970000058</v>
      </c>
      <c r="AG23" s="51">
        <f t="shared" si="0"/>
        <v>0</v>
      </c>
      <c r="AH23" s="51">
        <f t="shared" si="0"/>
        <v>0</v>
      </c>
      <c r="AI23" s="51">
        <f t="shared" si="0"/>
        <v>0</v>
      </c>
      <c r="AJ23" s="51">
        <f t="shared" si="0"/>
        <v>0</v>
      </c>
      <c r="AK23" s="813"/>
      <c r="AL23" s="991"/>
      <c r="AM23" s="51">
        <f t="shared" si="6"/>
        <v>13272393.742500015</v>
      </c>
      <c r="AN23" s="336"/>
      <c r="AO23" s="646">
        <v>13272393.742500015</v>
      </c>
      <c r="AP23" s="336"/>
      <c r="AQ23" s="336"/>
      <c r="AR23" s="336"/>
      <c r="AS23" s="336"/>
      <c r="AT23" s="813"/>
      <c r="AU23" s="994"/>
      <c r="AV23" s="44">
        <f t="shared" si="7"/>
        <v>13272393.742500015</v>
      </c>
      <c r="AW23" s="336"/>
      <c r="AX23" s="646">
        <v>13272393.742500015</v>
      </c>
      <c r="AY23" s="336"/>
      <c r="AZ23" s="336"/>
      <c r="BA23" s="336"/>
      <c r="BB23" s="336"/>
      <c r="BC23" s="813"/>
      <c r="BD23" s="997"/>
      <c r="BE23" s="51">
        <f t="shared" si="8"/>
        <v>13272393.742500015</v>
      </c>
      <c r="BF23" s="336"/>
      <c r="BG23" s="646">
        <v>13272393.742500015</v>
      </c>
      <c r="BH23" s="336"/>
      <c r="BI23" s="336"/>
      <c r="BJ23" s="336"/>
      <c r="BK23" s="336"/>
      <c r="BL23" s="813"/>
      <c r="BM23" s="988"/>
      <c r="BN23" s="44">
        <f t="shared" si="9"/>
        <v>13272393.742500015</v>
      </c>
      <c r="BO23" s="336"/>
      <c r="BP23" s="646">
        <v>13272393.742500015</v>
      </c>
      <c r="BQ23" s="336"/>
      <c r="BR23" s="336"/>
      <c r="BS23" s="336"/>
      <c r="BT23" s="336"/>
      <c r="BU23" s="821"/>
      <c r="BV23" s="822"/>
      <c r="BW23" s="822"/>
      <c r="BX23" s="822"/>
      <c r="BY23" s="822"/>
      <c r="BZ23" s="822"/>
      <c r="CA23" s="822"/>
      <c r="CB23" s="822"/>
      <c r="CC23" s="823"/>
    </row>
    <row r="24" spans="1:81" s="58" customFormat="1" ht="40.200000000000003" customHeight="1" thickTop="1" thickBot="1" x14ac:dyDescent="0.35">
      <c r="A24" s="34"/>
      <c r="B24" s="907"/>
      <c r="C24" s="1237"/>
      <c r="D24" s="872"/>
      <c r="E24" s="852"/>
      <c r="F24" s="852"/>
      <c r="G24" s="852"/>
      <c r="H24" s="852"/>
      <c r="I24" s="1185"/>
      <c r="J24" s="813"/>
      <c r="K24" s="855"/>
      <c r="L24" s="1234"/>
      <c r="M24" s="861"/>
      <c r="N24" s="837"/>
      <c r="O24" s="840"/>
      <c r="P24" s="864"/>
      <c r="Q24" s="867"/>
      <c r="R24" s="813"/>
      <c r="S24" s="644" t="s">
        <v>6686</v>
      </c>
      <c r="T24" s="645" t="s">
        <v>3822</v>
      </c>
      <c r="U24" s="393" t="s">
        <v>3827</v>
      </c>
      <c r="V24" s="393" t="s">
        <v>3830</v>
      </c>
      <c r="W24" s="644" t="s">
        <v>6687</v>
      </c>
      <c r="X24" s="258">
        <v>44931</v>
      </c>
      <c r="Y24" s="258">
        <v>44956</v>
      </c>
      <c r="Z24" s="258">
        <v>44959</v>
      </c>
      <c r="AA24" s="258">
        <v>45290</v>
      </c>
      <c r="AB24" s="813"/>
      <c r="AC24" s="828"/>
      <c r="AD24" s="44">
        <f t="shared" si="10"/>
        <v>53089574.970000058</v>
      </c>
      <c r="AE24" s="51">
        <f t="shared" si="0"/>
        <v>0</v>
      </c>
      <c r="AF24" s="44">
        <f t="shared" si="0"/>
        <v>53089574.970000058</v>
      </c>
      <c r="AG24" s="51">
        <f t="shared" si="0"/>
        <v>0</v>
      </c>
      <c r="AH24" s="51">
        <f t="shared" si="0"/>
        <v>0</v>
      </c>
      <c r="AI24" s="51">
        <f t="shared" si="0"/>
        <v>0</v>
      </c>
      <c r="AJ24" s="51">
        <f t="shared" si="0"/>
        <v>0</v>
      </c>
      <c r="AK24" s="813"/>
      <c r="AL24" s="991"/>
      <c r="AM24" s="51">
        <f t="shared" si="6"/>
        <v>13272393.742500015</v>
      </c>
      <c r="AN24" s="336"/>
      <c r="AO24" s="646">
        <v>13272393.742500015</v>
      </c>
      <c r="AP24" s="336"/>
      <c r="AQ24" s="336"/>
      <c r="AR24" s="336"/>
      <c r="AS24" s="336"/>
      <c r="AT24" s="813"/>
      <c r="AU24" s="994"/>
      <c r="AV24" s="44">
        <f t="shared" si="7"/>
        <v>13272393.742500015</v>
      </c>
      <c r="AW24" s="336"/>
      <c r="AX24" s="646">
        <v>13272393.742500015</v>
      </c>
      <c r="AY24" s="336"/>
      <c r="AZ24" s="336"/>
      <c r="BA24" s="336"/>
      <c r="BB24" s="336"/>
      <c r="BC24" s="813"/>
      <c r="BD24" s="997"/>
      <c r="BE24" s="51">
        <f t="shared" si="8"/>
        <v>13272393.742500015</v>
      </c>
      <c r="BF24" s="336"/>
      <c r="BG24" s="646">
        <v>13272393.742500015</v>
      </c>
      <c r="BH24" s="336"/>
      <c r="BI24" s="336"/>
      <c r="BJ24" s="336"/>
      <c r="BK24" s="336"/>
      <c r="BL24" s="813"/>
      <c r="BM24" s="988"/>
      <c r="BN24" s="44">
        <f t="shared" si="9"/>
        <v>13272393.742500015</v>
      </c>
      <c r="BO24" s="336"/>
      <c r="BP24" s="646">
        <v>13272393.742500015</v>
      </c>
      <c r="BQ24" s="336"/>
      <c r="BR24" s="336"/>
      <c r="BS24" s="336"/>
      <c r="BT24" s="336"/>
      <c r="BU24" s="821"/>
      <c r="BV24" s="822"/>
      <c r="BW24" s="822"/>
      <c r="BX24" s="822"/>
      <c r="BY24" s="822"/>
      <c r="BZ24" s="822"/>
      <c r="CA24" s="822"/>
      <c r="CB24" s="822"/>
      <c r="CC24" s="823"/>
    </row>
    <row r="25" spans="1:81" s="58" customFormat="1" ht="40.200000000000003" customHeight="1" thickTop="1" thickBot="1" x14ac:dyDescent="0.35">
      <c r="A25" s="34"/>
      <c r="B25" s="907"/>
      <c r="C25" s="1237"/>
      <c r="D25" s="873"/>
      <c r="E25" s="853"/>
      <c r="F25" s="853"/>
      <c r="G25" s="853"/>
      <c r="H25" s="853"/>
      <c r="I25" s="1186"/>
      <c r="J25" s="814"/>
      <c r="K25" s="856"/>
      <c r="L25" s="1235"/>
      <c r="M25" s="862"/>
      <c r="N25" s="838"/>
      <c r="O25" s="841"/>
      <c r="P25" s="865"/>
      <c r="Q25" s="874"/>
      <c r="R25" s="814"/>
      <c r="S25" s="644" t="s">
        <v>6688</v>
      </c>
      <c r="T25" s="645" t="s">
        <v>3822</v>
      </c>
      <c r="U25" s="393" t="s">
        <v>3827</v>
      </c>
      <c r="V25" s="393" t="s">
        <v>3830</v>
      </c>
      <c r="W25" s="644" t="s">
        <v>6689</v>
      </c>
      <c r="X25" s="258">
        <v>44931</v>
      </c>
      <c r="Y25" s="258">
        <v>44956</v>
      </c>
      <c r="Z25" s="258">
        <v>44959</v>
      </c>
      <c r="AA25" s="258">
        <v>45290</v>
      </c>
      <c r="AB25" s="814"/>
      <c r="AC25" s="829"/>
      <c r="AD25" s="44">
        <f t="shared" si="10"/>
        <v>26544787.485000029</v>
      </c>
      <c r="AE25" s="46">
        <f t="shared" si="0"/>
        <v>0</v>
      </c>
      <c r="AF25" s="44">
        <f t="shared" si="0"/>
        <v>26544787.485000029</v>
      </c>
      <c r="AG25" s="46">
        <f t="shared" si="0"/>
        <v>0</v>
      </c>
      <c r="AH25" s="46">
        <f t="shared" si="0"/>
        <v>0</v>
      </c>
      <c r="AI25" s="46">
        <f t="shared" si="0"/>
        <v>0</v>
      </c>
      <c r="AJ25" s="46">
        <f t="shared" si="0"/>
        <v>0</v>
      </c>
      <c r="AK25" s="814"/>
      <c r="AL25" s="992"/>
      <c r="AM25" s="46">
        <f t="shared" si="6"/>
        <v>6636196.8712500073</v>
      </c>
      <c r="AN25" s="37"/>
      <c r="AO25" s="646">
        <v>6636196.8712500073</v>
      </c>
      <c r="AP25" s="37"/>
      <c r="AQ25" s="37"/>
      <c r="AR25" s="37"/>
      <c r="AS25" s="37"/>
      <c r="AT25" s="814"/>
      <c r="AU25" s="995"/>
      <c r="AV25" s="44">
        <f t="shared" si="7"/>
        <v>6636196.8712500073</v>
      </c>
      <c r="AW25" s="37"/>
      <c r="AX25" s="646">
        <v>6636196.8712500073</v>
      </c>
      <c r="AY25" s="37"/>
      <c r="AZ25" s="37"/>
      <c r="BA25" s="37"/>
      <c r="BB25" s="37"/>
      <c r="BC25" s="814"/>
      <c r="BD25" s="998"/>
      <c r="BE25" s="46">
        <f t="shared" si="8"/>
        <v>6636196.8712500073</v>
      </c>
      <c r="BF25" s="37"/>
      <c r="BG25" s="646">
        <v>6636196.8712500073</v>
      </c>
      <c r="BH25" s="37"/>
      <c r="BI25" s="37"/>
      <c r="BJ25" s="37"/>
      <c r="BK25" s="37"/>
      <c r="BL25" s="814"/>
      <c r="BM25" s="989"/>
      <c r="BN25" s="44">
        <f t="shared" si="9"/>
        <v>6636196.8712500073</v>
      </c>
      <c r="BO25" s="37"/>
      <c r="BP25" s="646">
        <v>6636196.8712500073</v>
      </c>
      <c r="BQ25" s="37"/>
      <c r="BR25" s="37"/>
      <c r="BS25" s="37"/>
      <c r="BT25" s="37"/>
      <c r="BU25" s="824"/>
      <c r="BV25" s="825"/>
      <c r="BW25" s="825"/>
      <c r="BX25" s="825"/>
      <c r="BY25" s="825"/>
      <c r="BZ25" s="825"/>
      <c r="CA25" s="825"/>
      <c r="CB25" s="825"/>
      <c r="CC25" s="826"/>
    </row>
    <row r="26" spans="1:81" s="58" customFormat="1" ht="40.200000000000003" customHeight="1" thickTop="1" thickBot="1" x14ac:dyDescent="0.35">
      <c r="A26" s="34"/>
      <c r="B26" s="907"/>
      <c r="C26" s="1237"/>
      <c r="D26" s="871">
        <v>1905</v>
      </c>
      <c r="E26" s="851" t="s">
        <v>6664</v>
      </c>
      <c r="F26" s="851">
        <v>1905031</v>
      </c>
      <c r="G26" s="851" t="s">
        <v>6665</v>
      </c>
      <c r="H26" s="851" t="s">
        <v>6666</v>
      </c>
      <c r="I26" s="1184">
        <v>2021004540215</v>
      </c>
      <c r="J26" s="812">
        <v>86</v>
      </c>
      <c r="K26" s="854" t="str">
        <f>+[3]Metas!K96</f>
        <v>Municipios desarrollando estrategias de control para la prevención de la rabia transmitida por felinos y caninos.</v>
      </c>
      <c r="L26" s="1233"/>
      <c r="M26" s="860"/>
      <c r="N26" s="836"/>
      <c r="O26" s="839"/>
      <c r="P26" s="863"/>
      <c r="Q26" s="866"/>
      <c r="R26" s="812">
        <f>+$J26</f>
        <v>86</v>
      </c>
      <c r="S26" s="642" t="s">
        <v>6690</v>
      </c>
      <c r="T26" s="643" t="s">
        <v>3822</v>
      </c>
      <c r="U26" s="235" t="s">
        <v>3827</v>
      </c>
      <c r="V26" s="235" t="s">
        <v>3830</v>
      </c>
      <c r="W26" s="642" t="s">
        <v>6691</v>
      </c>
      <c r="X26" s="258">
        <v>44931</v>
      </c>
      <c r="Y26" s="258">
        <v>44956</v>
      </c>
      <c r="Z26" s="258">
        <v>44959</v>
      </c>
      <c r="AA26" s="258">
        <v>45290</v>
      </c>
      <c r="AB26" s="812">
        <f>+$J26</f>
        <v>86</v>
      </c>
      <c r="AC26" s="827">
        <f>+L26</f>
        <v>0</v>
      </c>
      <c r="AD26" s="44">
        <f t="shared" si="10"/>
        <v>111636616.84999999</v>
      </c>
      <c r="AE26" s="44">
        <f t="shared" si="0"/>
        <v>0</v>
      </c>
      <c r="AF26" s="44">
        <f t="shared" si="0"/>
        <v>111636616.84999999</v>
      </c>
      <c r="AG26" s="44">
        <f t="shared" si="0"/>
        <v>0</v>
      </c>
      <c r="AH26" s="44">
        <f t="shared" si="0"/>
        <v>0</v>
      </c>
      <c r="AI26" s="44">
        <f t="shared" si="0"/>
        <v>0</v>
      </c>
      <c r="AJ26" s="44">
        <f t="shared" si="0"/>
        <v>0</v>
      </c>
      <c r="AK26" s="812">
        <f>+$J26</f>
        <v>86</v>
      </c>
      <c r="AL26" s="990">
        <f>+N26</f>
        <v>0</v>
      </c>
      <c r="AM26" s="44">
        <f t="shared" si="6"/>
        <v>27909154.212499999</v>
      </c>
      <c r="AN26" s="35"/>
      <c r="AO26" s="35">
        <v>27909154.212499999</v>
      </c>
      <c r="AP26" s="35"/>
      <c r="AQ26" s="35"/>
      <c r="AR26" s="35"/>
      <c r="AS26" s="35"/>
      <c r="AT26" s="812">
        <f>+$J26</f>
        <v>86</v>
      </c>
      <c r="AU26" s="993">
        <f>+O26</f>
        <v>0</v>
      </c>
      <c r="AV26" s="44">
        <f t="shared" si="7"/>
        <v>27909154.212499999</v>
      </c>
      <c r="AW26" s="35"/>
      <c r="AX26" s="35">
        <v>27909154.212499999</v>
      </c>
      <c r="AY26" s="35"/>
      <c r="AZ26" s="35"/>
      <c r="BA26" s="35"/>
      <c r="BB26" s="35"/>
      <c r="BC26" s="812">
        <f>+$J26</f>
        <v>86</v>
      </c>
      <c r="BD26" s="54">
        <f>+P26</f>
        <v>0</v>
      </c>
      <c r="BE26" s="44">
        <f t="shared" si="8"/>
        <v>27909154.212499999</v>
      </c>
      <c r="BF26" s="35"/>
      <c r="BG26" s="35">
        <v>27909154.212499999</v>
      </c>
      <c r="BH26" s="35"/>
      <c r="BI26" s="35"/>
      <c r="BJ26" s="35"/>
      <c r="BK26" s="35"/>
      <c r="BL26" s="812">
        <f>+$J26</f>
        <v>86</v>
      </c>
      <c r="BM26" s="41">
        <f>+Q26</f>
        <v>0</v>
      </c>
      <c r="BN26" s="44">
        <f t="shared" si="9"/>
        <v>27909154.212499999</v>
      </c>
      <c r="BO26" s="35"/>
      <c r="BP26" s="35">
        <v>27909154.212499999</v>
      </c>
      <c r="BQ26" s="35"/>
      <c r="BR26" s="35"/>
      <c r="BS26" s="35"/>
      <c r="BT26" s="35"/>
      <c r="BU26" s="818"/>
      <c r="BV26" s="819"/>
      <c r="BW26" s="819"/>
      <c r="BX26" s="819"/>
      <c r="BY26" s="819"/>
      <c r="BZ26" s="819"/>
      <c r="CA26" s="819"/>
      <c r="CB26" s="819"/>
      <c r="CC26" s="820"/>
    </row>
    <row r="27" spans="1:81" s="58" customFormat="1" ht="40.200000000000003" customHeight="1" thickTop="1" thickBot="1" x14ac:dyDescent="0.35">
      <c r="A27" s="34"/>
      <c r="B27" s="907"/>
      <c r="C27" s="1237"/>
      <c r="D27" s="872"/>
      <c r="E27" s="852"/>
      <c r="F27" s="852"/>
      <c r="G27" s="852"/>
      <c r="H27" s="852"/>
      <c r="I27" s="1185"/>
      <c r="J27" s="813"/>
      <c r="K27" s="855"/>
      <c r="L27" s="1234"/>
      <c r="M27" s="861"/>
      <c r="N27" s="837"/>
      <c r="O27" s="840"/>
      <c r="P27" s="864"/>
      <c r="Q27" s="867"/>
      <c r="R27" s="813"/>
      <c r="S27" s="644" t="s">
        <v>6692</v>
      </c>
      <c r="T27" s="645" t="s">
        <v>3822</v>
      </c>
      <c r="U27" s="393" t="s">
        <v>3827</v>
      </c>
      <c r="V27" s="393" t="s">
        <v>3830</v>
      </c>
      <c r="W27" s="644" t="s">
        <v>6693</v>
      </c>
      <c r="X27" s="258">
        <v>44931</v>
      </c>
      <c r="Y27" s="258">
        <v>44956</v>
      </c>
      <c r="Z27" s="258">
        <v>44959</v>
      </c>
      <c r="AA27" s="258">
        <v>45290</v>
      </c>
      <c r="AB27" s="813"/>
      <c r="AC27" s="828"/>
      <c r="AD27" s="44">
        <f t="shared" si="10"/>
        <v>2002900</v>
      </c>
      <c r="AE27" s="427"/>
      <c r="AF27" s="44">
        <f t="shared" si="0"/>
        <v>2002900</v>
      </c>
      <c r="AG27" s="427"/>
      <c r="AH27" s="427"/>
      <c r="AI27" s="427"/>
      <c r="AJ27" s="427"/>
      <c r="AK27" s="813"/>
      <c r="AL27" s="991"/>
      <c r="AM27" s="44">
        <f t="shared" si="6"/>
        <v>500725</v>
      </c>
      <c r="AN27" s="646"/>
      <c r="AO27" s="646">
        <v>500725</v>
      </c>
      <c r="AP27" s="646"/>
      <c r="AQ27" s="646"/>
      <c r="AR27" s="646"/>
      <c r="AS27" s="646"/>
      <c r="AT27" s="813"/>
      <c r="AU27" s="994"/>
      <c r="AV27" s="44">
        <f t="shared" si="7"/>
        <v>500725</v>
      </c>
      <c r="AW27" s="646"/>
      <c r="AX27" s="646">
        <v>500725</v>
      </c>
      <c r="AY27" s="646"/>
      <c r="AZ27" s="646"/>
      <c r="BA27" s="646"/>
      <c r="BB27" s="646"/>
      <c r="BC27" s="813"/>
      <c r="BD27" s="647"/>
      <c r="BE27" s="44">
        <f t="shared" si="8"/>
        <v>500725</v>
      </c>
      <c r="BF27" s="646"/>
      <c r="BG27" s="646">
        <v>500725</v>
      </c>
      <c r="BH27" s="646"/>
      <c r="BI27" s="646"/>
      <c r="BJ27" s="646"/>
      <c r="BK27" s="646"/>
      <c r="BL27" s="813"/>
      <c r="BM27" s="648"/>
      <c r="BN27" s="44">
        <f t="shared" si="9"/>
        <v>500725</v>
      </c>
      <c r="BO27" s="646"/>
      <c r="BP27" s="646">
        <v>500725</v>
      </c>
      <c r="BQ27" s="646"/>
      <c r="BR27" s="646"/>
      <c r="BS27" s="646"/>
      <c r="BT27" s="646"/>
      <c r="BU27" s="429"/>
      <c r="BV27" s="430"/>
      <c r="BW27" s="430"/>
      <c r="BX27" s="430"/>
      <c r="BY27" s="430"/>
      <c r="BZ27" s="430"/>
      <c r="CA27" s="430"/>
      <c r="CB27" s="430"/>
      <c r="CC27" s="431"/>
    </row>
    <row r="28" spans="1:81" s="58" customFormat="1" ht="40.200000000000003" customHeight="1" thickTop="1" thickBot="1" x14ac:dyDescent="0.35">
      <c r="A28" s="34"/>
      <c r="B28" s="907"/>
      <c r="C28" s="1237"/>
      <c r="D28" s="872"/>
      <c r="E28" s="852"/>
      <c r="F28" s="852"/>
      <c r="G28" s="852"/>
      <c r="H28" s="852"/>
      <c r="I28" s="1185"/>
      <c r="J28" s="813"/>
      <c r="K28" s="855"/>
      <c r="L28" s="1234"/>
      <c r="M28" s="861"/>
      <c r="N28" s="837"/>
      <c r="O28" s="840"/>
      <c r="P28" s="864"/>
      <c r="Q28" s="867"/>
      <c r="R28" s="813"/>
      <c r="S28" s="644" t="s">
        <v>6694</v>
      </c>
      <c r="T28" s="645" t="s">
        <v>3822</v>
      </c>
      <c r="U28" s="393" t="s">
        <v>3827</v>
      </c>
      <c r="V28" s="393" t="s">
        <v>3830</v>
      </c>
      <c r="W28" s="644" t="s">
        <v>6693</v>
      </c>
      <c r="X28" s="258">
        <v>44931</v>
      </c>
      <c r="Y28" s="258">
        <v>44956</v>
      </c>
      <c r="Z28" s="258">
        <v>44959</v>
      </c>
      <c r="AA28" s="258">
        <v>45290</v>
      </c>
      <c r="AB28" s="813"/>
      <c r="AC28" s="828"/>
      <c r="AD28" s="44">
        <f t="shared" si="10"/>
        <v>370991408</v>
      </c>
      <c r="AE28" s="427"/>
      <c r="AF28" s="44">
        <f t="shared" si="0"/>
        <v>370991408</v>
      </c>
      <c r="AG28" s="427"/>
      <c r="AH28" s="427"/>
      <c r="AI28" s="427"/>
      <c r="AJ28" s="427"/>
      <c r="AK28" s="813"/>
      <c r="AL28" s="991"/>
      <c r="AM28" s="44">
        <f t="shared" si="6"/>
        <v>92747852</v>
      </c>
      <c r="AN28" s="646"/>
      <c r="AO28" s="646">
        <v>92747852</v>
      </c>
      <c r="AP28" s="646"/>
      <c r="AQ28" s="646"/>
      <c r="AR28" s="646"/>
      <c r="AS28" s="646"/>
      <c r="AT28" s="813"/>
      <c r="AU28" s="994"/>
      <c r="AV28" s="44">
        <f t="shared" si="7"/>
        <v>92747852</v>
      </c>
      <c r="AW28" s="646"/>
      <c r="AX28" s="646">
        <v>92747852</v>
      </c>
      <c r="AY28" s="646"/>
      <c r="AZ28" s="646"/>
      <c r="BA28" s="646"/>
      <c r="BB28" s="646"/>
      <c r="BC28" s="813"/>
      <c r="BD28" s="647"/>
      <c r="BE28" s="44">
        <f t="shared" si="8"/>
        <v>92747852</v>
      </c>
      <c r="BF28" s="646"/>
      <c r="BG28" s="646">
        <v>92747852</v>
      </c>
      <c r="BH28" s="646"/>
      <c r="BI28" s="646"/>
      <c r="BJ28" s="646"/>
      <c r="BK28" s="646"/>
      <c r="BL28" s="813"/>
      <c r="BM28" s="648"/>
      <c r="BN28" s="44">
        <f t="shared" si="9"/>
        <v>92747852</v>
      </c>
      <c r="BO28" s="646"/>
      <c r="BP28" s="646">
        <v>92747852</v>
      </c>
      <c r="BQ28" s="646"/>
      <c r="BR28" s="646"/>
      <c r="BS28" s="646"/>
      <c r="BT28" s="646"/>
      <c r="BU28" s="429"/>
      <c r="BV28" s="430"/>
      <c r="BW28" s="430"/>
      <c r="BX28" s="430"/>
      <c r="BY28" s="430"/>
      <c r="BZ28" s="430"/>
      <c r="CA28" s="430"/>
      <c r="CB28" s="430"/>
      <c r="CC28" s="431"/>
    </row>
    <row r="29" spans="1:81" s="58" customFormat="1" ht="40.200000000000003" customHeight="1" thickTop="1" thickBot="1" x14ac:dyDescent="0.35">
      <c r="A29" s="34"/>
      <c r="B29" s="907"/>
      <c r="C29" s="1237"/>
      <c r="D29" s="872"/>
      <c r="E29" s="852"/>
      <c r="F29" s="852"/>
      <c r="G29" s="852"/>
      <c r="H29" s="852"/>
      <c r="I29" s="1185"/>
      <c r="J29" s="813"/>
      <c r="K29" s="855"/>
      <c r="L29" s="1234"/>
      <c r="M29" s="861"/>
      <c r="N29" s="837"/>
      <c r="O29" s="840"/>
      <c r="P29" s="864"/>
      <c r="Q29" s="867"/>
      <c r="R29" s="813"/>
      <c r="S29" s="644" t="s">
        <v>6695</v>
      </c>
      <c r="T29" s="645" t="s">
        <v>3822</v>
      </c>
      <c r="U29" s="393" t="s">
        <v>3827</v>
      </c>
      <c r="V29" s="393" t="s">
        <v>3830</v>
      </c>
      <c r="W29" s="644" t="s">
        <v>6693</v>
      </c>
      <c r="X29" s="258">
        <v>44931</v>
      </c>
      <c r="Y29" s="258">
        <v>44956</v>
      </c>
      <c r="Z29" s="258">
        <v>44959</v>
      </c>
      <c r="AA29" s="258">
        <v>45290</v>
      </c>
      <c r="AB29" s="813"/>
      <c r="AC29" s="828"/>
      <c r="AD29" s="44">
        <f t="shared" si="10"/>
        <v>2660400</v>
      </c>
      <c r="AE29" s="427"/>
      <c r="AF29" s="44">
        <f t="shared" si="0"/>
        <v>2660400</v>
      </c>
      <c r="AG29" s="427"/>
      <c r="AH29" s="427"/>
      <c r="AI29" s="427"/>
      <c r="AJ29" s="427"/>
      <c r="AK29" s="813"/>
      <c r="AL29" s="991"/>
      <c r="AM29" s="44">
        <f t="shared" si="6"/>
        <v>665100</v>
      </c>
      <c r="AN29" s="646"/>
      <c r="AO29" s="646">
        <v>665100</v>
      </c>
      <c r="AP29" s="646"/>
      <c r="AQ29" s="646"/>
      <c r="AR29" s="646"/>
      <c r="AS29" s="646"/>
      <c r="AT29" s="813"/>
      <c r="AU29" s="994"/>
      <c r="AV29" s="44">
        <f t="shared" si="7"/>
        <v>665100</v>
      </c>
      <c r="AW29" s="646"/>
      <c r="AX29" s="646">
        <v>665100</v>
      </c>
      <c r="AY29" s="646"/>
      <c r="AZ29" s="646"/>
      <c r="BA29" s="646"/>
      <c r="BB29" s="646"/>
      <c r="BC29" s="813"/>
      <c r="BD29" s="647"/>
      <c r="BE29" s="44">
        <f t="shared" si="8"/>
        <v>665100</v>
      </c>
      <c r="BF29" s="646"/>
      <c r="BG29" s="646">
        <v>665100</v>
      </c>
      <c r="BH29" s="646"/>
      <c r="BI29" s="646"/>
      <c r="BJ29" s="646"/>
      <c r="BK29" s="646"/>
      <c r="BL29" s="813"/>
      <c r="BM29" s="648"/>
      <c r="BN29" s="44">
        <f t="shared" si="9"/>
        <v>665100</v>
      </c>
      <c r="BO29" s="646"/>
      <c r="BP29" s="646">
        <v>665100</v>
      </c>
      <c r="BQ29" s="646"/>
      <c r="BR29" s="646"/>
      <c r="BS29" s="646"/>
      <c r="BT29" s="646"/>
      <c r="BU29" s="429"/>
      <c r="BV29" s="430"/>
      <c r="BW29" s="430"/>
      <c r="BX29" s="430"/>
      <c r="BY29" s="430"/>
      <c r="BZ29" s="430"/>
      <c r="CA29" s="430"/>
      <c r="CB29" s="430"/>
      <c r="CC29" s="431"/>
    </row>
    <row r="30" spans="1:81" s="58" customFormat="1" ht="40.200000000000003" customHeight="1" thickTop="1" thickBot="1" x14ac:dyDescent="0.35">
      <c r="A30" s="34"/>
      <c r="B30" s="907"/>
      <c r="C30" s="1237"/>
      <c r="D30" s="872"/>
      <c r="E30" s="852"/>
      <c r="F30" s="852"/>
      <c r="G30" s="852"/>
      <c r="H30" s="852"/>
      <c r="I30" s="1185"/>
      <c r="J30" s="813"/>
      <c r="K30" s="855"/>
      <c r="L30" s="1234"/>
      <c r="M30" s="861"/>
      <c r="N30" s="837"/>
      <c r="O30" s="840"/>
      <c r="P30" s="864"/>
      <c r="Q30" s="867"/>
      <c r="R30" s="813"/>
      <c r="S30" s="644" t="s">
        <v>6696</v>
      </c>
      <c r="T30" s="645" t="s">
        <v>3822</v>
      </c>
      <c r="U30" s="393" t="s">
        <v>3827</v>
      </c>
      <c r="V30" s="393" t="s">
        <v>3830</v>
      </c>
      <c r="W30" s="644" t="s">
        <v>6693</v>
      </c>
      <c r="X30" s="258">
        <v>44931</v>
      </c>
      <c r="Y30" s="258">
        <v>44956</v>
      </c>
      <c r="Z30" s="258">
        <v>44959</v>
      </c>
      <c r="AA30" s="258">
        <v>45290</v>
      </c>
      <c r="AB30" s="813"/>
      <c r="AC30" s="828"/>
      <c r="AD30" s="44">
        <f t="shared" si="10"/>
        <v>217369318.30000001</v>
      </c>
      <c r="AE30" s="427"/>
      <c r="AF30" s="44">
        <f t="shared" si="0"/>
        <v>217369318.30000001</v>
      </c>
      <c r="AG30" s="427"/>
      <c r="AH30" s="427"/>
      <c r="AI30" s="427"/>
      <c r="AJ30" s="427"/>
      <c r="AK30" s="813"/>
      <c r="AL30" s="991"/>
      <c r="AM30" s="44">
        <f t="shared" si="6"/>
        <v>54342329.575000003</v>
      </c>
      <c r="AN30" s="646"/>
      <c r="AO30" s="646">
        <v>54342329.575000003</v>
      </c>
      <c r="AP30" s="646"/>
      <c r="AQ30" s="646"/>
      <c r="AR30" s="646"/>
      <c r="AS30" s="646"/>
      <c r="AT30" s="813"/>
      <c r="AU30" s="994"/>
      <c r="AV30" s="44">
        <f t="shared" si="7"/>
        <v>54342329.575000003</v>
      </c>
      <c r="AW30" s="646"/>
      <c r="AX30" s="646">
        <v>54342329.575000003</v>
      </c>
      <c r="AY30" s="646"/>
      <c r="AZ30" s="646"/>
      <c r="BA30" s="646"/>
      <c r="BB30" s="646"/>
      <c r="BC30" s="813"/>
      <c r="BD30" s="647"/>
      <c r="BE30" s="44">
        <f t="shared" si="8"/>
        <v>54342329.575000003</v>
      </c>
      <c r="BF30" s="646"/>
      <c r="BG30" s="646">
        <v>54342329.575000003</v>
      </c>
      <c r="BH30" s="646"/>
      <c r="BI30" s="646"/>
      <c r="BJ30" s="646"/>
      <c r="BK30" s="646"/>
      <c r="BL30" s="813"/>
      <c r="BM30" s="648"/>
      <c r="BN30" s="44">
        <f t="shared" si="9"/>
        <v>54342329.575000003</v>
      </c>
      <c r="BO30" s="646"/>
      <c r="BP30" s="646">
        <v>54342329.575000003</v>
      </c>
      <c r="BQ30" s="646"/>
      <c r="BR30" s="646"/>
      <c r="BS30" s="646"/>
      <c r="BT30" s="646"/>
      <c r="BU30" s="429"/>
      <c r="BV30" s="430"/>
      <c r="BW30" s="430"/>
      <c r="BX30" s="430"/>
      <c r="BY30" s="430"/>
      <c r="BZ30" s="430"/>
      <c r="CA30" s="430"/>
      <c r="CB30" s="430"/>
      <c r="CC30" s="431"/>
    </row>
    <row r="31" spans="1:81" s="58" customFormat="1" ht="40.200000000000003" customHeight="1" thickTop="1" thickBot="1" x14ac:dyDescent="0.35">
      <c r="A31" s="34"/>
      <c r="B31" s="907"/>
      <c r="C31" s="1237"/>
      <c r="D31" s="872"/>
      <c r="E31" s="852"/>
      <c r="F31" s="852"/>
      <c r="G31" s="852"/>
      <c r="H31" s="852"/>
      <c r="I31" s="1185"/>
      <c r="J31" s="813"/>
      <c r="K31" s="855"/>
      <c r="L31" s="1234"/>
      <c r="M31" s="861"/>
      <c r="N31" s="837"/>
      <c r="O31" s="840"/>
      <c r="P31" s="864"/>
      <c r="Q31" s="867"/>
      <c r="R31" s="813"/>
      <c r="S31" s="644" t="s">
        <v>6697</v>
      </c>
      <c r="T31" s="645" t="s">
        <v>3822</v>
      </c>
      <c r="U31" s="393" t="s">
        <v>3827</v>
      </c>
      <c r="V31" s="393" t="s">
        <v>3830</v>
      </c>
      <c r="W31" s="644" t="s">
        <v>6693</v>
      </c>
      <c r="X31" s="258">
        <v>44931</v>
      </c>
      <c r="Y31" s="258">
        <v>44956</v>
      </c>
      <c r="Z31" s="258">
        <v>44959</v>
      </c>
      <c r="AA31" s="258">
        <v>45290</v>
      </c>
      <c r="AB31" s="813"/>
      <c r="AC31" s="828"/>
      <c r="AD31" s="44">
        <f t="shared" si="10"/>
        <v>3824257.51</v>
      </c>
      <c r="AE31" s="427"/>
      <c r="AF31" s="44">
        <f t="shared" si="0"/>
        <v>3824257.51</v>
      </c>
      <c r="AG31" s="427"/>
      <c r="AH31" s="427"/>
      <c r="AI31" s="427"/>
      <c r="AJ31" s="427"/>
      <c r="AK31" s="813"/>
      <c r="AL31" s="991"/>
      <c r="AM31" s="44">
        <f t="shared" si="6"/>
        <v>956064.37749999994</v>
      </c>
      <c r="AN31" s="646"/>
      <c r="AO31" s="646">
        <v>956064.37749999994</v>
      </c>
      <c r="AP31" s="646"/>
      <c r="AQ31" s="646"/>
      <c r="AR31" s="646"/>
      <c r="AS31" s="646"/>
      <c r="AT31" s="813"/>
      <c r="AU31" s="994"/>
      <c r="AV31" s="44">
        <f t="shared" si="7"/>
        <v>956064.37749999994</v>
      </c>
      <c r="AW31" s="646"/>
      <c r="AX31" s="646">
        <v>956064.37749999994</v>
      </c>
      <c r="AY31" s="646"/>
      <c r="AZ31" s="646"/>
      <c r="BA31" s="646"/>
      <c r="BB31" s="646"/>
      <c r="BC31" s="813"/>
      <c r="BD31" s="647"/>
      <c r="BE31" s="44">
        <f t="shared" si="8"/>
        <v>956064.37749999994</v>
      </c>
      <c r="BF31" s="646"/>
      <c r="BG31" s="646">
        <v>956064.37749999994</v>
      </c>
      <c r="BH31" s="646"/>
      <c r="BI31" s="646"/>
      <c r="BJ31" s="646"/>
      <c r="BK31" s="646"/>
      <c r="BL31" s="813"/>
      <c r="BM31" s="648"/>
      <c r="BN31" s="44">
        <f t="shared" si="9"/>
        <v>956064.37749999994</v>
      </c>
      <c r="BO31" s="646"/>
      <c r="BP31" s="646">
        <v>956064.37749999994</v>
      </c>
      <c r="BQ31" s="646"/>
      <c r="BR31" s="646"/>
      <c r="BS31" s="646"/>
      <c r="BT31" s="646"/>
      <c r="BU31" s="429"/>
      <c r="BV31" s="430"/>
      <c r="BW31" s="430"/>
      <c r="BX31" s="430"/>
      <c r="BY31" s="430"/>
      <c r="BZ31" s="430"/>
      <c r="CA31" s="430"/>
      <c r="CB31" s="430"/>
      <c r="CC31" s="431"/>
    </row>
    <row r="32" spans="1:81" s="58" customFormat="1" ht="40.200000000000003" customHeight="1" thickTop="1" thickBot="1" x14ac:dyDescent="0.35">
      <c r="A32" s="34"/>
      <c r="B32" s="907"/>
      <c r="C32" s="1237"/>
      <c r="D32" s="872"/>
      <c r="E32" s="852"/>
      <c r="F32" s="852"/>
      <c r="G32" s="852"/>
      <c r="H32" s="852"/>
      <c r="I32" s="1185"/>
      <c r="J32" s="813"/>
      <c r="K32" s="855"/>
      <c r="L32" s="1234"/>
      <c r="M32" s="861"/>
      <c r="N32" s="837"/>
      <c r="O32" s="840"/>
      <c r="P32" s="864"/>
      <c r="Q32" s="867"/>
      <c r="R32" s="813"/>
      <c r="S32" s="644" t="s">
        <v>6698</v>
      </c>
      <c r="T32" s="645" t="s">
        <v>3822</v>
      </c>
      <c r="U32" s="393" t="s">
        <v>3827</v>
      </c>
      <c r="V32" s="393" t="s">
        <v>3830</v>
      </c>
      <c r="W32" s="644" t="s">
        <v>6693</v>
      </c>
      <c r="X32" s="258">
        <v>44931</v>
      </c>
      <c r="Y32" s="258">
        <v>44956</v>
      </c>
      <c r="Z32" s="258">
        <v>44959</v>
      </c>
      <c r="AA32" s="258">
        <v>45290</v>
      </c>
      <c r="AB32" s="813"/>
      <c r="AC32" s="828"/>
      <c r="AD32" s="44">
        <f t="shared" si="10"/>
        <v>1724257.51</v>
      </c>
      <c r="AE32" s="427"/>
      <c r="AF32" s="44">
        <f t="shared" si="0"/>
        <v>1724257.51</v>
      </c>
      <c r="AG32" s="427"/>
      <c r="AH32" s="427"/>
      <c r="AI32" s="427"/>
      <c r="AJ32" s="427"/>
      <c r="AK32" s="813"/>
      <c r="AL32" s="991"/>
      <c r="AM32" s="44">
        <f t="shared" si="6"/>
        <v>431064.3775</v>
      </c>
      <c r="AN32" s="646"/>
      <c r="AO32" s="646">
        <v>431064.3775</v>
      </c>
      <c r="AP32" s="646"/>
      <c r="AQ32" s="646"/>
      <c r="AR32" s="646"/>
      <c r="AS32" s="646"/>
      <c r="AT32" s="813"/>
      <c r="AU32" s="994"/>
      <c r="AV32" s="44">
        <f t="shared" si="7"/>
        <v>431064.3775</v>
      </c>
      <c r="AW32" s="646"/>
      <c r="AX32" s="646">
        <v>431064.3775</v>
      </c>
      <c r="AY32" s="646"/>
      <c r="AZ32" s="646"/>
      <c r="BA32" s="646"/>
      <c r="BB32" s="646"/>
      <c r="BC32" s="813"/>
      <c r="BD32" s="647"/>
      <c r="BE32" s="44">
        <f t="shared" si="8"/>
        <v>431064.3775</v>
      </c>
      <c r="BF32" s="646"/>
      <c r="BG32" s="646">
        <v>431064.3775</v>
      </c>
      <c r="BH32" s="646"/>
      <c r="BI32" s="646"/>
      <c r="BJ32" s="646"/>
      <c r="BK32" s="646"/>
      <c r="BL32" s="813"/>
      <c r="BM32" s="648"/>
      <c r="BN32" s="44">
        <f t="shared" si="9"/>
        <v>431064.3775</v>
      </c>
      <c r="BO32" s="646"/>
      <c r="BP32" s="646">
        <v>431064.3775</v>
      </c>
      <c r="BQ32" s="646"/>
      <c r="BR32" s="646"/>
      <c r="BS32" s="646"/>
      <c r="BT32" s="646"/>
      <c r="BU32" s="429"/>
      <c r="BV32" s="430"/>
      <c r="BW32" s="430"/>
      <c r="BX32" s="430"/>
      <c r="BY32" s="430"/>
      <c r="BZ32" s="430"/>
      <c r="CA32" s="430"/>
      <c r="CB32" s="430"/>
      <c r="CC32" s="431"/>
    </row>
    <row r="33" spans="1:81" s="58" customFormat="1" ht="40.200000000000003" customHeight="1" thickTop="1" thickBot="1" x14ac:dyDescent="0.35">
      <c r="A33" s="34"/>
      <c r="B33" s="907"/>
      <c r="C33" s="1237"/>
      <c r="D33" s="872"/>
      <c r="E33" s="852"/>
      <c r="F33" s="852"/>
      <c r="G33" s="852"/>
      <c r="H33" s="852"/>
      <c r="I33" s="1185"/>
      <c r="J33" s="813"/>
      <c r="K33" s="855"/>
      <c r="L33" s="1234"/>
      <c r="M33" s="861"/>
      <c r="N33" s="837"/>
      <c r="O33" s="840"/>
      <c r="P33" s="864"/>
      <c r="Q33" s="867"/>
      <c r="R33" s="813"/>
      <c r="S33" s="644" t="s">
        <v>6699</v>
      </c>
      <c r="T33" s="645" t="s">
        <v>3822</v>
      </c>
      <c r="U33" s="393" t="s">
        <v>3827</v>
      </c>
      <c r="V33" s="393" t="s">
        <v>3830</v>
      </c>
      <c r="W33" s="644" t="s">
        <v>6693</v>
      </c>
      <c r="X33" s="258">
        <v>44931</v>
      </c>
      <c r="Y33" s="258">
        <v>44956</v>
      </c>
      <c r="Z33" s="258">
        <v>44959</v>
      </c>
      <c r="AA33" s="258">
        <v>45290</v>
      </c>
      <c r="AB33" s="813"/>
      <c r="AC33" s="828"/>
      <c r="AD33" s="44">
        <f t="shared" si="10"/>
        <v>5554804.4699999997</v>
      </c>
      <c r="AE33" s="51">
        <f t="shared" si="0"/>
        <v>0</v>
      </c>
      <c r="AF33" s="44">
        <f t="shared" si="0"/>
        <v>5554804.4699999997</v>
      </c>
      <c r="AG33" s="51">
        <f t="shared" si="0"/>
        <v>0</v>
      </c>
      <c r="AH33" s="51">
        <f t="shared" si="0"/>
        <v>0</v>
      </c>
      <c r="AI33" s="51">
        <f t="shared" si="0"/>
        <v>0</v>
      </c>
      <c r="AJ33" s="51">
        <f t="shared" si="0"/>
        <v>0</v>
      </c>
      <c r="AK33" s="813"/>
      <c r="AL33" s="991"/>
      <c r="AM33" s="44">
        <f t="shared" si="6"/>
        <v>1388701.1174999999</v>
      </c>
      <c r="AN33" s="336"/>
      <c r="AO33" s="646">
        <v>1388701.1174999999</v>
      </c>
      <c r="AP33" s="336"/>
      <c r="AQ33" s="336"/>
      <c r="AR33" s="336"/>
      <c r="AS33" s="336"/>
      <c r="AT33" s="813"/>
      <c r="AU33" s="994"/>
      <c r="AV33" s="44">
        <f t="shared" si="7"/>
        <v>1388701.1174999999</v>
      </c>
      <c r="AW33" s="336"/>
      <c r="AX33" s="646">
        <v>1388701.1174999999</v>
      </c>
      <c r="AY33" s="336"/>
      <c r="AZ33" s="336"/>
      <c r="BA33" s="336"/>
      <c r="BB33" s="336"/>
      <c r="BC33" s="813"/>
      <c r="BD33" s="425"/>
      <c r="BE33" s="44">
        <f t="shared" si="8"/>
        <v>1388701.1174999999</v>
      </c>
      <c r="BF33" s="336"/>
      <c r="BG33" s="646">
        <v>1388701.1174999999</v>
      </c>
      <c r="BH33" s="336"/>
      <c r="BI33" s="336"/>
      <c r="BJ33" s="336"/>
      <c r="BK33" s="336"/>
      <c r="BL33" s="813"/>
      <c r="BM33" s="426"/>
      <c r="BN33" s="44">
        <f t="shared" si="9"/>
        <v>1388701.1174999999</v>
      </c>
      <c r="BO33" s="336"/>
      <c r="BP33" s="646">
        <v>1388701.1174999999</v>
      </c>
      <c r="BQ33" s="336"/>
      <c r="BR33" s="336"/>
      <c r="BS33" s="336"/>
      <c r="BT33" s="336"/>
      <c r="BU33" s="821"/>
      <c r="BV33" s="822"/>
      <c r="BW33" s="822"/>
      <c r="BX33" s="822"/>
      <c r="BY33" s="822"/>
      <c r="BZ33" s="822"/>
      <c r="CA33" s="822"/>
      <c r="CB33" s="822"/>
      <c r="CC33" s="823"/>
    </row>
    <row r="34" spans="1:81" s="58" customFormat="1" ht="40.200000000000003" customHeight="1" thickTop="1" thickBot="1" x14ac:dyDescent="0.35">
      <c r="A34" s="34"/>
      <c r="B34" s="907"/>
      <c r="C34" s="1237"/>
      <c r="D34" s="872"/>
      <c r="E34" s="852"/>
      <c r="F34" s="852"/>
      <c r="G34" s="852"/>
      <c r="H34" s="852"/>
      <c r="I34" s="1185"/>
      <c r="J34" s="813"/>
      <c r="K34" s="855"/>
      <c r="L34" s="1234"/>
      <c r="M34" s="861"/>
      <c r="N34" s="837"/>
      <c r="O34" s="840"/>
      <c r="P34" s="864"/>
      <c r="Q34" s="867"/>
      <c r="R34" s="813"/>
      <c r="S34" s="644" t="s">
        <v>6700</v>
      </c>
      <c r="T34" s="645" t="s">
        <v>3822</v>
      </c>
      <c r="U34" s="393" t="s">
        <v>3827</v>
      </c>
      <c r="V34" s="393" t="s">
        <v>3830</v>
      </c>
      <c r="W34" s="644" t="s">
        <v>6693</v>
      </c>
      <c r="X34" s="258">
        <v>44931</v>
      </c>
      <c r="Y34" s="258">
        <v>44956</v>
      </c>
      <c r="Z34" s="258">
        <v>44959</v>
      </c>
      <c r="AA34" s="258">
        <v>45290</v>
      </c>
      <c r="AB34" s="813"/>
      <c r="AC34" s="828"/>
      <c r="AD34" s="51">
        <f t="shared" si="10"/>
        <v>46786657.509999998</v>
      </c>
      <c r="AE34" s="51">
        <f t="shared" si="0"/>
        <v>0</v>
      </c>
      <c r="AF34" s="51">
        <f t="shared" si="0"/>
        <v>46786657.509999998</v>
      </c>
      <c r="AG34" s="51">
        <f t="shared" si="0"/>
        <v>0</v>
      </c>
      <c r="AH34" s="51">
        <f t="shared" si="0"/>
        <v>0</v>
      </c>
      <c r="AI34" s="51">
        <f t="shared" si="0"/>
        <v>0</v>
      </c>
      <c r="AJ34" s="51">
        <f t="shared" si="0"/>
        <v>0</v>
      </c>
      <c r="AK34" s="813"/>
      <c r="AL34" s="991"/>
      <c r="AM34" s="51">
        <f t="shared" si="6"/>
        <v>11696664.377499999</v>
      </c>
      <c r="AN34" s="336"/>
      <c r="AO34" s="646">
        <v>11696664.377499999</v>
      </c>
      <c r="AP34" s="336"/>
      <c r="AQ34" s="336"/>
      <c r="AR34" s="336"/>
      <c r="AS34" s="336"/>
      <c r="AT34" s="813"/>
      <c r="AU34" s="994"/>
      <c r="AV34" s="44">
        <f t="shared" si="7"/>
        <v>11696664.377499999</v>
      </c>
      <c r="AW34" s="336"/>
      <c r="AX34" s="646">
        <v>11696664.377499999</v>
      </c>
      <c r="AY34" s="336"/>
      <c r="AZ34" s="336"/>
      <c r="BA34" s="336"/>
      <c r="BB34" s="336"/>
      <c r="BC34" s="813"/>
      <c r="BD34" s="425"/>
      <c r="BE34" s="44">
        <f t="shared" si="8"/>
        <v>11696664.377499999</v>
      </c>
      <c r="BF34" s="336"/>
      <c r="BG34" s="646">
        <v>11696664.377499999</v>
      </c>
      <c r="BH34" s="336"/>
      <c r="BI34" s="336"/>
      <c r="BJ34" s="336"/>
      <c r="BK34" s="336"/>
      <c r="BL34" s="813"/>
      <c r="BM34" s="426"/>
      <c r="BN34" s="44">
        <f t="shared" si="9"/>
        <v>11696664.377499999</v>
      </c>
      <c r="BO34" s="336"/>
      <c r="BP34" s="646">
        <v>11696664.377499999</v>
      </c>
      <c r="BQ34" s="336"/>
      <c r="BR34" s="336"/>
      <c r="BS34" s="336"/>
      <c r="BT34" s="336"/>
      <c r="BU34" s="821"/>
      <c r="BV34" s="822"/>
      <c r="BW34" s="822"/>
      <c r="BX34" s="822"/>
      <c r="BY34" s="822"/>
      <c r="BZ34" s="822"/>
      <c r="CA34" s="822"/>
      <c r="CB34" s="822"/>
      <c r="CC34" s="823"/>
    </row>
    <row r="35" spans="1:81" s="58" customFormat="1" ht="40.200000000000003" customHeight="1" thickTop="1" thickBot="1" x14ac:dyDescent="0.35">
      <c r="A35" s="34"/>
      <c r="B35" s="907"/>
      <c r="C35" s="1238"/>
      <c r="D35" s="873"/>
      <c r="E35" s="853"/>
      <c r="F35" s="853"/>
      <c r="G35" s="853"/>
      <c r="H35" s="853"/>
      <c r="I35" s="1186"/>
      <c r="J35" s="814"/>
      <c r="K35" s="856"/>
      <c r="L35" s="1235"/>
      <c r="M35" s="862"/>
      <c r="N35" s="838"/>
      <c r="O35" s="841"/>
      <c r="P35" s="865"/>
      <c r="Q35" s="874"/>
      <c r="R35" s="814"/>
      <c r="S35" s="644" t="s">
        <v>6701</v>
      </c>
      <c r="T35" s="645" t="s">
        <v>3822</v>
      </c>
      <c r="U35" s="393" t="s">
        <v>3827</v>
      </c>
      <c r="V35" s="393" t="s">
        <v>3830</v>
      </c>
      <c r="W35" s="644" t="s">
        <v>6693</v>
      </c>
      <c r="X35" s="258">
        <v>44931</v>
      </c>
      <c r="Y35" s="258">
        <v>44956</v>
      </c>
      <c r="Z35" s="258">
        <v>44959</v>
      </c>
      <c r="AA35" s="258">
        <v>45290</v>
      </c>
      <c r="AB35" s="814"/>
      <c r="AC35" s="829"/>
      <c r="AD35" s="46">
        <f t="shared" si="10"/>
        <v>38317296.549999997</v>
      </c>
      <c r="AE35" s="46">
        <f t="shared" si="0"/>
        <v>0</v>
      </c>
      <c r="AF35" s="46">
        <f t="shared" si="0"/>
        <v>38317296.549999997</v>
      </c>
      <c r="AG35" s="46">
        <f t="shared" si="0"/>
        <v>0</v>
      </c>
      <c r="AH35" s="46">
        <f t="shared" si="0"/>
        <v>0</v>
      </c>
      <c r="AI35" s="46">
        <f t="shared" si="0"/>
        <v>0</v>
      </c>
      <c r="AJ35" s="46">
        <f t="shared" si="0"/>
        <v>0</v>
      </c>
      <c r="AK35" s="814"/>
      <c r="AL35" s="992"/>
      <c r="AM35" s="46">
        <f t="shared" si="6"/>
        <v>9579324.1374999993</v>
      </c>
      <c r="AN35" s="37"/>
      <c r="AO35" s="646">
        <v>9579324.1374999993</v>
      </c>
      <c r="AP35" s="37"/>
      <c r="AQ35" s="37"/>
      <c r="AR35" s="37"/>
      <c r="AS35" s="37"/>
      <c r="AT35" s="814"/>
      <c r="AU35" s="995"/>
      <c r="AV35" s="46">
        <f t="shared" si="7"/>
        <v>9579324.1374999993</v>
      </c>
      <c r="AW35" s="37"/>
      <c r="AX35" s="646">
        <v>9579324.1374999993</v>
      </c>
      <c r="AY35" s="37"/>
      <c r="AZ35" s="37"/>
      <c r="BA35" s="37"/>
      <c r="BB35" s="37"/>
      <c r="BC35" s="814"/>
      <c r="BD35" s="56"/>
      <c r="BE35" s="44">
        <f t="shared" si="8"/>
        <v>9579324.1374999993</v>
      </c>
      <c r="BF35" s="37"/>
      <c r="BG35" s="646">
        <v>9579324.1374999993</v>
      </c>
      <c r="BH35" s="37"/>
      <c r="BI35" s="37"/>
      <c r="BJ35" s="37"/>
      <c r="BK35" s="37"/>
      <c r="BL35" s="814"/>
      <c r="BM35" s="43"/>
      <c r="BN35" s="44">
        <f t="shared" si="9"/>
        <v>9579324.1374999993</v>
      </c>
      <c r="BO35" s="37"/>
      <c r="BP35" s="646">
        <v>9579324.1374999993</v>
      </c>
      <c r="BQ35" s="37"/>
      <c r="BR35" s="37"/>
      <c r="BS35" s="37"/>
      <c r="BT35" s="37"/>
      <c r="BU35" s="824"/>
      <c r="BV35" s="825"/>
      <c r="BW35" s="825"/>
      <c r="BX35" s="825"/>
      <c r="BY35" s="825"/>
      <c r="BZ35" s="825"/>
      <c r="CA35" s="825"/>
      <c r="CB35" s="825"/>
      <c r="CC35" s="826"/>
    </row>
    <row r="36" spans="1:81" s="58" customFormat="1" ht="40.200000000000003" customHeight="1" thickTop="1" thickBot="1" x14ac:dyDescent="0.35">
      <c r="A36" s="34"/>
      <c r="B36" s="907"/>
      <c r="C36" s="868" t="s">
        <v>150</v>
      </c>
      <c r="D36" s="871">
        <v>1903</v>
      </c>
      <c r="E36" s="851" t="s">
        <v>6675</v>
      </c>
      <c r="F36" s="851">
        <v>1903035</v>
      </c>
      <c r="G36" s="851" t="s">
        <v>6676</v>
      </c>
      <c r="H36" s="851" t="s">
        <v>6677</v>
      </c>
      <c r="I36" s="1184">
        <v>2021004540150</v>
      </c>
      <c r="J36" s="812">
        <v>87</v>
      </c>
      <c r="K36" s="854" t="str">
        <f>+[3]Metas!K97</f>
        <v>Municipios en categorías 4° a 6° se realiza la vigilancia sanitaria de los factores de riesgo en salud ambiental</v>
      </c>
      <c r="L36" s="857"/>
      <c r="M36" s="860">
        <f>SUM(N36:Q36)</f>
        <v>0</v>
      </c>
      <c r="N36" s="836"/>
      <c r="O36" s="839"/>
      <c r="P36" s="863"/>
      <c r="Q36" s="866"/>
      <c r="R36" s="812">
        <f t="shared" ref="R36" si="11">+$J36</f>
        <v>87</v>
      </c>
      <c r="S36" s="642" t="s">
        <v>6702</v>
      </c>
      <c r="T36" s="643" t="s">
        <v>3822</v>
      </c>
      <c r="U36" s="235" t="s">
        <v>3827</v>
      </c>
      <c r="V36" s="235" t="s">
        <v>3830</v>
      </c>
      <c r="W36" s="642" t="s">
        <v>6703</v>
      </c>
      <c r="X36" s="258">
        <v>44931</v>
      </c>
      <c r="Y36" s="258">
        <v>44956</v>
      </c>
      <c r="Z36" s="258">
        <v>44959</v>
      </c>
      <c r="AA36" s="258">
        <v>45290</v>
      </c>
      <c r="AB36" s="812">
        <f t="shared" ref="AB36" si="12">+$J36</f>
        <v>87</v>
      </c>
      <c r="AC36" s="827">
        <f>+L36</f>
        <v>0</v>
      </c>
      <c r="AD36" s="44">
        <f t="shared" si="10"/>
        <v>87734362.455000103</v>
      </c>
      <c r="AE36" s="44">
        <f t="shared" si="0"/>
        <v>0</v>
      </c>
      <c r="AF36" s="44">
        <f t="shared" si="0"/>
        <v>87734362.455000103</v>
      </c>
      <c r="AG36" s="44">
        <f t="shared" si="0"/>
        <v>0</v>
      </c>
      <c r="AH36" s="44">
        <f t="shared" si="0"/>
        <v>0</v>
      </c>
      <c r="AI36" s="44">
        <f t="shared" si="0"/>
        <v>0</v>
      </c>
      <c r="AJ36" s="44">
        <f t="shared" si="0"/>
        <v>0</v>
      </c>
      <c r="AK36" s="812">
        <f t="shared" ref="AK36" si="13">+$J36</f>
        <v>87</v>
      </c>
      <c r="AL36" s="990">
        <f>+N36</f>
        <v>0</v>
      </c>
      <c r="AM36" s="44">
        <f t="shared" si="6"/>
        <v>21933590.613750026</v>
      </c>
      <c r="AN36" s="35"/>
      <c r="AO36" s="35">
        <v>21933590.613750026</v>
      </c>
      <c r="AP36" s="35"/>
      <c r="AQ36" s="35"/>
      <c r="AR36" s="35"/>
      <c r="AS36" s="35"/>
      <c r="AT36" s="812">
        <f t="shared" ref="AT36" si="14">+$J36</f>
        <v>87</v>
      </c>
      <c r="AU36" s="993">
        <f>+O36</f>
        <v>0</v>
      </c>
      <c r="AV36" s="44">
        <f t="shared" si="7"/>
        <v>21933590.613750026</v>
      </c>
      <c r="AW36" s="35"/>
      <c r="AX36" s="35">
        <v>21933590.613750026</v>
      </c>
      <c r="AY36" s="35"/>
      <c r="AZ36" s="35"/>
      <c r="BA36" s="35"/>
      <c r="BB36" s="35"/>
      <c r="BC36" s="812">
        <f t="shared" ref="BC36" si="15">+$J36</f>
        <v>87</v>
      </c>
      <c r="BD36" s="54">
        <f>+P36</f>
        <v>0</v>
      </c>
      <c r="BE36" s="44">
        <f t="shared" si="8"/>
        <v>21933590.613750026</v>
      </c>
      <c r="BF36" s="35"/>
      <c r="BG36" s="35">
        <v>21933590.613750026</v>
      </c>
      <c r="BH36" s="35"/>
      <c r="BI36" s="35"/>
      <c r="BJ36" s="35"/>
      <c r="BK36" s="35"/>
      <c r="BL36" s="812">
        <f t="shared" ref="BL36" si="16">+$J36</f>
        <v>87</v>
      </c>
      <c r="BM36" s="41">
        <f>+Q36</f>
        <v>0</v>
      </c>
      <c r="BN36" s="44">
        <f t="shared" si="9"/>
        <v>21933590.613750026</v>
      </c>
      <c r="BO36" s="35"/>
      <c r="BP36" s="35">
        <v>21933590.613750026</v>
      </c>
      <c r="BQ36" s="35"/>
      <c r="BR36" s="35"/>
      <c r="BS36" s="35"/>
      <c r="BT36" s="35"/>
      <c r="BU36" s="818"/>
      <c r="BV36" s="819"/>
      <c r="BW36" s="819"/>
      <c r="BX36" s="819"/>
      <c r="BY36" s="819"/>
      <c r="BZ36" s="819"/>
      <c r="CA36" s="819"/>
      <c r="CB36" s="819"/>
      <c r="CC36" s="820"/>
    </row>
    <row r="37" spans="1:81" s="58" customFormat="1" ht="40.200000000000003" customHeight="1" thickTop="1" thickBot="1" x14ac:dyDescent="0.35">
      <c r="A37" s="34"/>
      <c r="B37" s="907"/>
      <c r="C37" s="869"/>
      <c r="D37" s="872"/>
      <c r="E37" s="852"/>
      <c r="F37" s="852"/>
      <c r="G37" s="852"/>
      <c r="H37" s="852"/>
      <c r="I37" s="1185"/>
      <c r="J37" s="813"/>
      <c r="K37" s="855"/>
      <c r="L37" s="858"/>
      <c r="M37" s="861"/>
      <c r="N37" s="837"/>
      <c r="O37" s="840"/>
      <c r="P37" s="864"/>
      <c r="Q37" s="867"/>
      <c r="R37" s="813"/>
      <c r="S37" s="644" t="s">
        <v>6704</v>
      </c>
      <c r="T37" s="645" t="s">
        <v>3822</v>
      </c>
      <c r="U37" s="393" t="s">
        <v>3827</v>
      </c>
      <c r="V37" s="393" t="s">
        <v>3830</v>
      </c>
      <c r="W37" s="644" t="s">
        <v>6705</v>
      </c>
      <c r="X37" s="258">
        <v>44931</v>
      </c>
      <c r="Y37" s="258">
        <v>44956</v>
      </c>
      <c r="Z37" s="258">
        <v>44959</v>
      </c>
      <c r="AA37" s="258">
        <v>45290</v>
      </c>
      <c r="AB37" s="813"/>
      <c r="AC37" s="828"/>
      <c r="AD37" s="44">
        <f t="shared" si="10"/>
        <v>87734362.455000103</v>
      </c>
      <c r="AE37" s="427"/>
      <c r="AF37" s="44">
        <f t="shared" si="0"/>
        <v>87734362.455000103</v>
      </c>
      <c r="AG37" s="427"/>
      <c r="AH37" s="427"/>
      <c r="AI37" s="427"/>
      <c r="AJ37" s="427"/>
      <c r="AK37" s="813"/>
      <c r="AL37" s="991"/>
      <c r="AM37" s="44">
        <f t="shared" si="6"/>
        <v>21933590.613750026</v>
      </c>
      <c r="AN37" s="646"/>
      <c r="AO37" s="646">
        <v>21933590.613750026</v>
      </c>
      <c r="AP37" s="646"/>
      <c r="AQ37" s="646"/>
      <c r="AR37" s="646"/>
      <c r="AS37" s="646"/>
      <c r="AT37" s="813"/>
      <c r="AU37" s="994"/>
      <c r="AV37" s="44">
        <f t="shared" si="7"/>
        <v>21933590.613750026</v>
      </c>
      <c r="AW37" s="646"/>
      <c r="AX37" s="646">
        <v>21933590.613750026</v>
      </c>
      <c r="AY37" s="646"/>
      <c r="AZ37" s="646"/>
      <c r="BA37" s="646"/>
      <c r="BB37" s="646"/>
      <c r="BC37" s="813"/>
      <c r="BD37" s="647"/>
      <c r="BE37" s="44">
        <f t="shared" si="8"/>
        <v>21933590.613750026</v>
      </c>
      <c r="BF37" s="646"/>
      <c r="BG37" s="646">
        <v>21933590.613750026</v>
      </c>
      <c r="BH37" s="646"/>
      <c r="BI37" s="646"/>
      <c r="BJ37" s="646"/>
      <c r="BK37" s="646"/>
      <c r="BL37" s="813"/>
      <c r="BM37" s="648"/>
      <c r="BN37" s="44">
        <f t="shared" si="9"/>
        <v>21933590.613750026</v>
      </c>
      <c r="BO37" s="646"/>
      <c r="BP37" s="646">
        <v>21933590.613750026</v>
      </c>
      <c r="BQ37" s="646"/>
      <c r="BR37" s="646"/>
      <c r="BS37" s="646"/>
      <c r="BT37" s="646"/>
      <c r="BU37" s="429"/>
      <c r="BV37" s="430"/>
      <c r="BW37" s="430"/>
      <c r="BX37" s="430"/>
      <c r="BY37" s="430"/>
      <c r="BZ37" s="430"/>
      <c r="CA37" s="430"/>
      <c r="CB37" s="430"/>
      <c r="CC37" s="431"/>
    </row>
    <row r="38" spans="1:81" s="58" customFormat="1" ht="40.200000000000003" customHeight="1" thickTop="1" thickBot="1" x14ac:dyDescent="0.35">
      <c r="A38" s="34"/>
      <c r="B38" s="907"/>
      <c r="C38" s="869"/>
      <c r="D38" s="872"/>
      <c r="E38" s="852"/>
      <c r="F38" s="852"/>
      <c r="G38" s="852"/>
      <c r="H38" s="852"/>
      <c r="I38" s="1185"/>
      <c r="J38" s="813"/>
      <c r="K38" s="855"/>
      <c r="L38" s="858"/>
      <c r="M38" s="861"/>
      <c r="N38" s="837"/>
      <c r="O38" s="840"/>
      <c r="P38" s="864"/>
      <c r="Q38" s="867"/>
      <c r="R38" s="813"/>
      <c r="S38" s="644" t="s">
        <v>6706</v>
      </c>
      <c r="T38" s="645" t="s">
        <v>3822</v>
      </c>
      <c r="U38" s="393" t="s">
        <v>3827</v>
      </c>
      <c r="V38" s="393" t="s">
        <v>3830</v>
      </c>
      <c r="W38" s="644" t="s">
        <v>6685</v>
      </c>
      <c r="X38" s="258">
        <v>44931</v>
      </c>
      <c r="Y38" s="258">
        <v>44956</v>
      </c>
      <c r="Z38" s="258">
        <v>44959</v>
      </c>
      <c r="AA38" s="258">
        <v>45290</v>
      </c>
      <c r="AB38" s="813"/>
      <c r="AC38" s="828"/>
      <c r="AD38" s="44">
        <f t="shared" si="10"/>
        <v>19496524.990000021</v>
      </c>
      <c r="AE38" s="427"/>
      <c r="AF38" s="44">
        <f t="shared" si="0"/>
        <v>19496524.990000021</v>
      </c>
      <c r="AG38" s="427"/>
      <c r="AH38" s="427"/>
      <c r="AI38" s="427"/>
      <c r="AJ38" s="427"/>
      <c r="AK38" s="813"/>
      <c r="AL38" s="991"/>
      <c r="AM38" s="44">
        <f t="shared" si="6"/>
        <v>4874131.2475000052</v>
      </c>
      <c r="AN38" s="646"/>
      <c r="AO38" s="646">
        <v>4874131.2475000052</v>
      </c>
      <c r="AP38" s="646"/>
      <c r="AQ38" s="646"/>
      <c r="AR38" s="646"/>
      <c r="AS38" s="646"/>
      <c r="AT38" s="813"/>
      <c r="AU38" s="994"/>
      <c r="AV38" s="44">
        <f t="shared" si="7"/>
        <v>4874131.2475000052</v>
      </c>
      <c r="AW38" s="646"/>
      <c r="AX38" s="646">
        <v>4874131.2475000052</v>
      </c>
      <c r="AY38" s="646"/>
      <c r="AZ38" s="646"/>
      <c r="BA38" s="646"/>
      <c r="BB38" s="646"/>
      <c r="BC38" s="813"/>
      <c r="BD38" s="647"/>
      <c r="BE38" s="44">
        <f t="shared" si="8"/>
        <v>4874131.2475000052</v>
      </c>
      <c r="BF38" s="646"/>
      <c r="BG38" s="646">
        <v>4874131.2475000052</v>
      </c>
      <c r="BH38" s="646"/>
      <c r="BI38" s="646"/>
      <c r="BJ38" s="646"/>
      <c r="BK38" s="646"/>
      <c r="BL38" s="813"/>
      <c r="BM38" s="648"/>
      <c r="BN38" s="44">
        <f t="shared" si="9"/>
        <v>4874131.2475000052</v>
      </c>
      <c r="BO38" s="646"/>
      <c r="BP38" s="646">
        <v>4874131.2475000052</v>
      </c>
      <c r="BQ38" s="646"/>
      <c r="BR38" s="646"/>
      <c r="BS38" s="646"/>
      <c r="BT38" s="646"/>
      <c r="BU38" s="429"/>
      <c r="BV38" s="430"/>
      <c r="BW38" s="430"/>
      <c r="BX38" s="430"/>
      <c r="BY38" s="430"/>
      <c r="BZ38" s="430"/>
      <c r="CA38" s="430"/>
      <c r="CB38" s="430"/>
      <c r="CC38" s="431"/>
    </row>
    <row r="39" spans="1:81" s="58" customFormat="1" ht="40.200000000000003" customHeight="1" thickTop="1" thickBot="1" x14ac:dyDescent="0.35">
      <c r="A39" s="34"/>
      <c r="B39" s="907"/>
      <c r="C39" s="869"/>
      <c r="D39" s="872"/>
      <c r="E39" s="852"/>
      <c r="F39" s="852"/>
      <c r="G39" s="852"/>
      <c r="H39" s="852"/>
      <c r="I39" s="1185"/>
      <c r="J39" s="813"/>
      <c r="K39" s="855"/>
      <c r="L39" s="858"/>
      <c r="M39" s="861"/>
      <c r="N39" s="837"/>
      <c r="O39" s="840"/>
      <c r="P39" s="864"/>
      <c r="Q39" s="867"/>
      <c r="R39" s="813"/>
      <c r="S39" s="644" t="s">
        <v>6707</v>
      </c>
      <c r="T39" s="645" t="s">
        <v>3822</v>
      </c>
      <c r="U39" s="393" t="s">
        <v>3827</v>
      </c>
      <c r="V39" s="393" t="s">
        <v>3830</v>
      </c>
      <c r="W39" s="261"/>
      <c r="X39" s="258">
        <v>44931</v>
      </c>
      <c r="Y39" s="258">
        <v>44956</v>
      </c>
      <c r="Z39" s="258">
        <v>44959</v>
      </c>
      <c r="AA39" s="258">
        <v>45290</v>
      </c>
      <c r="AB39" s="813"/>
      <c r="AC39" s="828"/>
      <c r="AD39" s="44">
        <f t="shared" si="10"/>
        <v>38694787.485000029</v>
      </c>
      <c r="AE39" s="427"/>
      <c r="AF39" s="44">
        <f t="shared" si="0"/>
        <v>38694787.485000029</v>
      </c>
      <c r="AG39" s="427"/>
      <c r="AH39" s="427"/>
      <c r="AI39" s="427"/>
      <c r="AJ39" s="427"/>
      <c r="AK39" s="813"/>
      <c r="AL39" s="991"/>
      <c r="AM39" s="44">
        <f t="shared" si="6"/>
        <v>9673696.8712500073</v>
      </c>
      <c r="AN39" s="646"/>
      <c r="AO39" s="646">
        <v>9673696.8712500073</v>
      </c>
      <c r="AP39" s="646"/>
      <c r="AQ39" s="646"/>
      <c r="AR39" s="646"/>
      <c r="AS39" s="646"/>
      <c r="AT39" s="813"/>
      <c r="AU39" s="994"/>
      <c r="AV39" s="44">
        <f t="shared" si="7"/>
        <v>9673696.8712500073</v>
      </c>
      <c r="AW39" s="646"/>
      <c r="AX39" s="646">
        <v>9673696.8712500073</v>
      </c>
      <c r="AY39" s="646"/>
      <c r="AZ39" s="646"/>
      <c r="BA39" s="646"/>
      <c r="BB39" s="646"/>
      <c r="BC39" s="813"/>
      <c r="BD39" s="647"/>
      <c r="BE39" s="44">
        <f t="shared" si="8"/>
        <v>9673696.8712500073</v>
      </c>
      <c r="BF39" s="646"/>
      <c r="BG39" s="646">
        <v>9673696.8712500073</v>
      </c>
      <c r="BH39" s="646"/>
      <c r="BI39" s="646"/>
      <c r="BJ39" s="646"/>
      <c r="BK39" s="646"/>
      <c r="BL39" s="813"/>
      <c r="BM39" s="648"/>
      <c r="BN39" s="44">
        <f t="shared" si="9"/>
        <v>9673696.8712500073</v>
      </c>
      <c r="BO39" s="646"/>
      <c r="BP39" s="646">
        <v>9673696.8712500073</v>
      </c>
      <c r="BQ39" s="646"/>
      <c r="BR39" s="646"/>
      <c r="BS39" s="646"/>
      <c r="BT39" s="646"/>
      <c r="BU39" s="429"/>
      <c r="BV39" s="430"/>
      <c r="BW39" s="430"/>
      <c r="BX39" s="430"/>
      <c r="BY39" s="430"/>
      <c r="BZ39" s="430"/>
      <c r="CA39" s="430"/>
      <c r="CB39" s="430"/>
      <c r="CC39" s="431"/>
    </row>
    <row r="40" spans="1:81" s="58" customFormat="1" ht="40.200000000000003" customHeight="1" thickTop="1" thickBot="1" x14ac:dyDescent="0.35">
      <c r="A40" s="34"/>
      <c r="B40" s="907"/>
      <c r="C40" s="869"/>
      <c r="D40" s="872"/>
      <c r="E40" s="852"/>
      <c r="F40" s="852"/>
      <c r="G40" s="852"/>
      <c r="H40" s="852"/>
      <c r="I40" s="1185"/>
      <c r="J40" s="813"/>
      <c r="K40" s="855"/>
      <c r="L40" s="858"/>
      <c r="M40" s="861"/>
      <c r="N40" s="837"/>
      <c r="O40" s="840"/>
      <c r="P40" s="864"/>
      <c r="Q40" s="867"/>
      <c r="R40" s="813"/>
      <c r="S40" s="644" t="s">
        <v>6708</v>
      </c>
      <c r="T40" s="645" t="s">
        <v>3822</v>
      </c>
      <c r="U40" s="393" t="s">
        <v>3827</v>
      </c>
      <c r="V40" s="393" t="s">
        <v>3830</v>
      </c>
      <c r="W40" s="261"/>
      <c r="X40" s="258">
        <v>44931</v>
      </c>
      <c r="Y40" s="258">
        <v>44956</v>
      </c>
      <c r="Z40" s="258">
        <v>44959</v>
      </c>
      <c r="AA40" s="258">
        <v>45290</v>
      </c>
      <c r="AB40" s="813"/>
      <c r="AC40" s="828"/>
      <c r="AD40" s="44">
        <f t="shared" si="10"/>
        <v>38694787.485000029</v>
      </c>
      <c r="AE40" s="427"/>
      <c r="AF40" s="44">
        <f t="shared" si="0"/>
        <v>38694787.485000029</v>
      </c>
      <c r="AG40" s="427"/>
      <c r="AH40" s="427"/>
      <c r="AI40" s="427"/>
      <c r="AJ40" s="427"/>
      <c r="AK40" s="813"/>
      <c r="AL40" s="991"/>
      <c r="AM40" s="44">
        <f t="shared" si="6"/>
        <v>9673696.8712500073</v>
      </c>
      <c r="AN40" s="646"/>
      <c r="AO40" s="646">
        <v>9673696.8712500073</v>
      </c>
      <c r="AP40" s="646"/>
      <c r="AQ40" s="646"/>
      <c r="AR40" s="646"/>
      <c r="AS40" s="646"/>
      <c r="AT40" s="813"/>
      <c r="AU40" s="994"/>
      <c r="AV40" s="44">
        <f t="shared" si="7"/>
        <v>9673696.8712500073</v>
      </c>
      <c r="AW40" s="646"/>
      <c r="AX40" s="646">
        <v>9673696.8712500073</v>
      </c>
      <c r="AY40" s="646"/>
      <c r="AZ40" s="646"/>
      <c r="BA40" s="646"/>
      <c r="BB40" s="646"/>
      <c r="BC40" s="813"/>
      <c r="BD40" s="647"/>
      <c r="BE40" s="44">
        <f t="shared" si="8"/>
        <v>9673696.8712500073</v>
      </c>
      <c r="BF40" s="646"/>
      <c r="BG40" s="646">
        <v>9673696.8712500073</v>
      </c>
      <c r="BH40" s="646"/>
      <c r="BI40" s="646"/>
      <c r="BJ40" s="646"/>
      <c r="BK40" s="646"/>
      <c r="BL40" s="813"/>
      <c r="BM40" s="648"/>
      <c r="BN40" s="44">
        <f t="shared" si="9"/>
        <v>9673696.8712500073</v>
      </c>
      <c r="BO40" s="646"/>
      <c r="BP40" s="646">
        <v>9673696.8712500073</v>
      </c>
      <c r="BQ40" s="646"/>
      <c r="BR40" s="646"/>
      <c r="BS40" s="646"/>
      <c r="BT40" s="646"/>
      <c r="BU40" s="429"/>
      <c r="BV40" s="430"/>
      <c r="BW40" s="430"/>
      <c r="BX40" s="430"/>
      <c r="BY40" s="430"/>
      <c r="BZ40" s="430"/>
      <c r="CA40" s="430"/>
      <c r="CB40" s="430"/>
      <c r="CC40" s="431"/>
    </row>
    <row r="41" spans="1:81" s="58" customFormat="1" ht="40.200000000000003" customHeight="1" thickTop="1" thickBot="1" x14ac:dyDescent="0.35">
      <c r="A41" s="34"/>
      <c r="B41" s="907"/>
      <c r="C41" s="869"/>
      <c r="D41" s="872"/>
      <c r="E41" s="852"/>
      <c r="F41" s="852"/>
      <c r="G41" s="852"/>
      <c r="H41" s="852"/>
      <c r="I41" s="1185"/>
      <c r="J41" s="813"/>
      <c r="K41" s="855"/>
      <c r="L41" s="858"/>
      <c r="M41" s="861"/>
      <c r="N41" s="837"/>
      <c r="O41" s="840"/>
      <c r="P41" s="864"/>
      <c r="Q41" s="867"/>
      <c r="R41" s="813"/>
      <c r="S41" s="644" t="s">
        <v>6709</v>
      </c>
      <c r="T41" s="645" t="s">
        <v>3822</v>
      </c>
      <c r="U41" s="393" t="s">
        <v>3827</v>
      </c>
      <c r="V41" s="393" t="s">
        <v>3830</v>
      </c>
      <c r="W41" s="261"/>
      <c r="X41" s="258">
        <v>44931</v>
      </c>
      <c r="Y41" s="258">
        <v>44956</v>
      </c>
      <c r="Z41" s="258">
        <v>44959</v>
      </c>
      <c r="AA41" s="258">
        <v>45290</v>
      </c>
      <c r="AB41" s="813"/>
      <c r="AC41" s="828"/>
      <c r="AD41" s="44">
        <f t="shared" si="10"/>
        <v>19496524.990000021</v>
      </c>
      <c r="AE41" s="427"/>
      <c r="AF41" s="44">
        <f t="shared" si="0"/>
        <v>19496524.990000021</v>
      </c>
      <c r="AG41" s="427"/>
      <c r="AH41" s="427"/>
      <c r="AI41" s="427"/>
      <c r="AJ41" s="427"/>
      <c r="AK41" s="813"/>
      <c r="AL41" s="991"/>
      <c r="AM41" s="44">
        <f t="shared" si="6"/>
        <v>4874131.2475000052</v>
      </c>
      <c r="AN41" s="646"/>
      <c r="AO41" s="646">
        <v>4874131.2475000052</v>
      </c>
      <c r="AP41" s="646"/>
      <c r="AQ41" s="646"/>
      <c r="AR41" s="646"/>
      <c r="AS41" s="646"/>
      <c r="AT41" s="813"/>
      <c r="AU41" s="994"/>
      <c r="AV41" s="44">
        <f t="shared" si="7"/>
        <v>4874131.2475000052</v>
      </c>
      <c r="AW41" s="646"/>
      <c r="AX41" s="646">
        <v>4874131.2475000052</v>
      </c>
      <c r="AY41" s="646"/>
      <c r="AZ41" s="646"/>
      <c r="BA41" s="646"/>
      <c r="BB41" s="646"/>
      <c r="BC41" s="813"/>
      <c r="BD41" s="647"/>
      <c r="BE41" s="44">
        <f t="shared" si="8"/>
        <v>4874131.2475000052</v>
      </c>
      <c r="BF41" s="646"/>
      <c r="BG41" s="646">
        <v>4874131.2475000052</v>
      </c>
      <c r="BH41" s="646"/>
      <c r="BI41" s="646"/>
      <c r="BJ41" s="646"/>
      <c r="BK41" s="646"/>
      <c r="BL41" s="813"/>
      <c r="BM41" s="648"/>
      <c r="BN41" s="44">
        <f t="shared" si="9"/>
        <v>4874131.2475000052</v>
      </c>
      <c r="BO41" s="646"/>
      <c r="BP41" s="646">
        <v>4874131.2475000052</v>
      </c>
      <c r="BQ41" s="646"/>
      <c r="BR41" s="646"/>
      <c r="BS41" s="646"/>
      <c r="BT41" s="646"/>
      <c r="BU41" s="429"/>
      <c r="BV41" s="430"/>
      <c r="BW41" s="430"/>
      <c r="BX41" s="430"/>
      <c r="BY41" s="430"/>
      <c r="BZ41" s="430"/>
      <c r="CA41" s="430"/>
      <c r="CB41" s="430"/>
      <c r="CC41" s="431"/>
    </row>
    <row r="42" spans="1:81" s="58" customFormat="1" ht="40.200000000000003" customHeight="1" thickTop="1" thickBot="1" x14ac:dyDescent="0.35">
      <c r="A42" s="34"/>
      <c r="B42" s="907"/>
      <c r="C42" s="869"/>
      <c r="D42" s="872"/>
      <c r="E42" s="852"/>
      <c r="F42" s="852"/>
      <c r="G42" s="852"/>
      <c r="H42" s="852"/>
      <c r="I42" s="1185"/>
      <c r="J42" s="813"/>
      <c r="K42" s="855"/>
      <c r="L42" s="858"/>
      <c r="M42" s="861"/>
      <c r="N42" s="837"/>
      <c r="O42" s="840"/>
      <c r="P42" s="864"/>
      <c r="Q42" s="867"/>
      <c r="R42" s="813"/>
      <c r="S42" s="644" t="s">
        <v>6710</v>
      </c>
      <c r="T42" s="645" t="s">
        <v>3822</v>
      </c>
      <c r="U42" s="393" t="s">
        <v>3827</v>
      </c>
      <c r="V42" s="393" t="s">
        <v>3830</v>
      </c>
      <c r="W42" s="261"/>
      <c r="X42" s="258">
        <v>44931</v>
      </c>
      <c r="Y42" s="258">
        <v>44956</v>
      </c>
      <c r="Z42" s="258">
        <v>44959</v>
      </c>
      <c r="AA42" s="258">
        <v>45290</v>
      </c>
      <c r="AB42" s="813"/>
      <c r="AC42" s="828"/>
      <c r="AD42" s="44">
        <f t="shared" si="10"/>
        <v>29244787.485000033</v>
      </c>
      <c r="AE42" s="427"/>
      <c r="AF42" s="44">
        <f t="shared" si="0"/>
        <v>29244787.485000033</v>
      </c>
      <c r="AG42" s="427"/>
      <c r="AH42" s="427"/>
      <c r="AI42" s="427"/>
      <c r="AJ42" s="427"/>
      <c r="AK42" s="813"/>
      <c r="AL42" s="991"/>
      <c r="AM42" s="44">
        <f t="shared" si="6"/>
        <v>7311196.8712500082</v>
      </c>
      <c r="AN42" s="646"/>
      <c r="AO42" s="646">
        <v>7311196.8712500082</v>
      </c>
      <c r="AP42" s="646"/>
      <c r="AQ42" s="646"/>
      <c r="AR42" s="646"/>
      <c r="AS42" s="646"/>
      <c r="AT42" s="813"/>
      <c r="AU42" s="994"/>
      <c r="AV42" s="44">
        <f t="shared" si="7"/>
        <v>7311196.8712500082</v>
      </c>
      <c r="AW42" s="646"/>
      <c r="AX42" s="646">
        <v>7311196.8712500082</v>
      </c>
      <c r="AY42" s="646"/>
      <c r="AZ42" s="646"/>
      <c r="BA42" s="646"/>
      <c r="BB42" s="646"/>
      <c r="BC42" s="813"/>
      <c r="BD42" s="647"/>
      <c r="BE42" s="44">
        <f t="shared" si="8"/>
        <v>7311196.8712500082</v>
      </c>
      <c r="BF42" s="646"/>
      <c r="BG42" s="646">
        <v>7311196.8712500082</v>
      </c>
      <c r="BH42" s="646"/>
      <c r="BI42" s="646"/>
      <c r="BJ42" s="646"/>
      <c r="BK42" s="646"/>
      <c r="BL42" s="813"/>
      <c r="BM42" s="648"/>
      <c r="BN42" s="44">
        <f t="shared" si="9"/>
        <v>7311196.8712500082</v>
      </c>
      <c r="BO42" s="646"/>
      <c r="BP42" s="646">
        <v>7311196.8712500082</v>
      </c>
      <c r="BQ42" s="646"/>
      <c r="BR42" s="646"/>
      <c r="BS42" s="646"/>
      <c r="BT42" s="646"/>
      <c r="BU42" s="429"/>
      <c r="BV42" s="430"/>
      <c r="BW42" s="430"/>
      <c r="BX42" s="430"/>
      <c r="BY42" s="430"/>
      <c r="BZ42" s="430"/>
      <c r="CA42" s="430"/>
      <c r="CB42" s="430"/>
      <c r="CC42" s="431"/>
    </row>
    <row r="43" spans="1:81" s="58" customFormat="1" ht="40.200000000000003" customHeight="1" thickTop="1" thickBot="1" x14ac:dyDescent="0.35">
      <c r="A43" s="34"/>
      <c r="B43" s="907"/>
      <c r="C43" s="869"/>
      <c r="D43" s="872"/>
      <c r="E43" s="852"/>
      <c r="F43" s="852"/>
      <c r="G43" s="852"/>
      <c r="H43" s="852"/>
      <c r="I43" s="1185"/>
      <c r="J43" s="813"/>
      <c r="K43" s="855"/>
      <c r="L43" s="858"/>
      <c r="M43" s="861"/>
      <c r="N43" s="837"/>
      <c r="O43" s="840"/>
      <c r="P43" s="864"/>
      <c r="Q43" s="867"/>
      <c r="R43" s="813"/>
      <c r="S43" s="644" t="s">
        <v>6711</v>
      </c>
      <c r="T43" s="645" t="s">
        <v>3822</v>
      </c>
      <c r="U43" s="393" t="s">
        <v>3827</v>
      </c>
      <c r="V43" s="393" t="s">
        <v>3830</v>
      </c>
      <c r="W43" s="261"/>
      <c r="X43" s="258">
        <v>44931</v>
      </c>
      <c r="Y43" s="258">
        <v>44956</v>
      </c>
      <c r="Z43" s="258">
        <v>44959</v>
      </c>
      <c r="AA43" s="258">
        <v>45290</v>
      </c>
      <c r="AB43" s="813"/>
      <c r="AC43" s="828"/>
      <c r="AD43" s="44">
        <f t="shared" si="10"/>
        <v>19496524.990000021</v>
      </c>
      <c r="AE43" s="427"/>
      <c r="AF43" s="44">
        <f t="shared" si="0"/>
        <v>19496524.990000021</v>
      </c>
      <c r="AG43" s="427"/>
      <c r="AH43" s="427"/>
      <c r="AI43" s="427"/>
      <c r="AJ43" s="427"/>
      <c r="AK43" s="813"/>
      <c r="AL43" s="991"/>
      <c r="AM43" s="44">
        <f t="shared" si="6"/>
        <v>4874131.2475000052</v>
      </c>
      <c r="AN43" s="646"/>
      <c r="AO43" s="646">
        <v>4874131.2475000052</v>
      </c>
      <c r="AP43" s="646"/>
      <c r="AQ43" s="646"/>
      <c r="AR43" s="646"/>
      <c r="AS43" s="646"/>
      <c r="AT43" s="813"/>
      <c r="AU43" s="994"/>
      <c r="AV43" s="44">
        <f t="shared" si="7"/>
        <v>4874131.2475000052</v>
      </c>
      <c r="AW43" s="646"/>
      <c r="AX43" s="646">
        <v>4874131.2475000052</v>
      </c>
      <c r="AY43" s="646"/>
      <c r="AZ43" s="646"/>
      <c r="BA43" s="646"/>
      <c r="BB43" s="646"/>
      <c r="BC43" s="813"/>
      <c r="BD43" s="647"/>
      <c r="BE43" s="44">
        <f t="shared" si="8"/>
        <v>4874131.2475000052</v>
      </c>
      <c r="BF43" s="646"/>
      <c r="BG43" s="646">
        <v>4874131.2475000052</v>
      </c>
      <c r="BH43" s="646"/>
      <c r="BI43" s="646"/>
      <c r="BJ43" s="646"/>
      <c r="BK43" s="646"/>
      <c r="BL43" s="813"/>
      <c r="BM43" s="648"/>
      <c r="BN43" s="44">
        <f t="shared" si="9"/>
        <v>4874131.2475000052</v>
      </c>
      <c r="BO43" s="646"/>
      <c r="BP43" s="646">
        <v>4874131.2475000052</v>
      </c>
      <c r="BQ43" s="646"/>
      <c r="BR43" s="646"/>
      <c r="BS43" s="646"/>
      <c r="BT43" s="646"/>
      <c r="BU43" s="429"/>
      <c r="BV43" s="430"/>
      <c r="BW43" s="430"/>
      <c r="BX43" s="430"/>
      <c r="BY43" s="430"/>
      <c r="BZ43" s="430"/>
      <c r="CA43" s="430"/>
      <c r="CB43" s="430"/>
      <c r="CC43" s="431"/>
    </row>
    <row r="44" spans="1:81" s="58" customFormat="1" ht="40.200000000000003" customHeight="1" thickTop="1" thickBot="1" x14ac:dyDescent="0.35">
      <c r="A44" s="34"/>
      <c r="B44" s="907"/>
      <c r="C44" s="869"/>
      <c r="D44" s="872"/>
      <c r="E44" s="852"/>
      <c r="F44" s="852"/>
      <c r="G44" s="852"/>
      <c r="H44" s="852"/>
      <c r="I44" s="1185"/>
      <c r="J44" s="813"/>
      <c r="K44" s="855"/>
      <c r="L44" s="858"/>
      <c r="M44" s="861"/>
      <c r="N44" s="837"/>
      <c r="O44" s="840"/>
      <c r="P44" s="864"/>
      <c r="Q44" s="867"/>
      <c r="R44" s="813"/>
      <c r="S44" s="644" t="s">
        <v>6712</v>
      </c>
      <c r="T44" s="645" t="s">
        <v>3822</v>
      </c>
      <c r="U44" s="393" t="s">
        <v>3827</v>
      </c>
      <c r="V44" s="393" t="s">
        <v>3830</v>
      </c>
      <c r="W44" s="261"/>
      <c r="X44" s="258">
        <v>44931</v>
      </c>
      <c r="Y44" s="258">
        <v>44956</v>
      </c>
      <c r="Z44" s="258">
        <v>44959</v>
      </c>
      <c r="AA44" s="258">
        <v>45290</v>
      </c>
      <c r="AB44" s="813"/>
      <c r="AC44" s="828"/>
      <c r="AD44" s="44">
        <f t="shared" si="10"/>
        <v>116979149.94000013</v>
      </c>
      <c r="AE44" s="427"/>
      <c r="AF44" s="44">
        <f t="shared" si="0"/>
        <v>116979149.94000013</v>
      </c>
      <c r="AG44" s="427"/>
      <c r="AH44" s="427"/>
      <c r="AI44" s="427"/>
      <c r="AJ44" s="427"/>
      <c r="AK44" s="813"/>
      <c r="AL44" s="991"/>
      <c r="AM44" s="44">
        <f t="shared" si="6"/>
        <v>29244787.485000033</v>
      </c>
      <c r="AN44" s="646"/>
      <c r="AO44" s="646">
        <v>29244787.485000033</v>
      </c>
      <c r="AP44" s="646"/>
      <c r="AQ44" s="646"/>
      <c r="AR44" s="646"/>
      <c r="AS44" s="646"/>
      <c r="AT44" s="813"/>
      <c r="AU44" s="994"/>
      <c r="AV44" s="44">
        <f t="shared" si="7"/>
        <v>29244787.485000033</v>
      </c>
      <c r="AW44" s="646"/>
      <c r="AX44" s="646">
        <v>29244787.485000033</v>
      </c>
      <c r="AY44" s="646"/>
      <c r="AZ44" s="646"/>
      <c r="BA44" s="646"/>
      <c r="BB44" s="646"/>
      <c r="BC44" s="813"/>
      <c r="BD44" s="647"/>
      <c r="BE44" s="44">
        <f t="shared" si="8"/>
        <v>29244787.485000033</v>
      </c>
      <c r="BF44" s="646"/>
      <c r="BG44" s="646">
        <v>29244787.485000033</v>
      </c>
      <c r="BH44" s="646"/>
      <c r="BI44" s="646"/>
      <c r="BJ44" s="646"/>
      <c r="BK44" s="646"/>
      <c r="BL44" s="813"/>
      <c r="BM44" s="648"/>
      <c r="BN44" s="44">
        <f t="shared" si="9"/>
        <v>29244787.485000033</v>
      </c>
      <c r="BO44" s="646"/>
      <c r="BP44" s="646">
        <v>29244787.485000033</v>
      </c>
      <c r="BQ44" s="646"/>
      <c r="BR44" s="646"/>
      <c r="BS44" s="646"/>
      <c r="BT44" s="646"/>
      <c r="BU44" s="429"/>
      <c r="BV44" s="430"/>
      <c r="BW44" s="430"/>
      <c r="BX44" s="430"/>
      <c r="BY44" s="430"/>
      <c r="BZ44" s="430"/>
      <c r="CA44" s="430"/>
      <c r="CB44" s="430"/>
      <c r="CC44" s="431"/>
    </row>
    <row r="45" spans="1:81" s="58" customFormat="1" ht="40.200000000000003" customHeight="1" thickTop="1" thickBot="1" x14ac:dyDescent="0.35">
      <c r="A45" s="34"/>
      <c r="B45" s="907"/>
      <c r="C45" s="869"/>
      <c r="D45" s="872"/>
      <c r="E45" s="852"/>
      <c r="F45" s="852"/>
      <c r="G45" s="852"/>
      <c r="H45" s="852"/>
      <c r="I45" s="1185"/>
      <c r="J45" s="813"/>
      <c r="K45" s="855"/>
      <c r="L45" s="858"/>
      <c r="M45" s="861"/>
      <c r="N45" s="837"/>
      <c r="O45" s="840"/>
      <c r="P45" s="864"/>
      <c r="Q45" s="867"/>
      <c r="R45" s="813"/>
      <c r="S45" s="649" t="s">
        <v>6713</v>
      </c>
      <c r="T45" s="645" t="s">
        <v>3822</v>
      </c>
      <c r="U45" s="393" t="s">
        <v>3827</v>
      </c>
      <c r="V45" s="393" t="s">
        <v>3830</v>
      </c>
      <c r="X45" s="258">
        <v>44931</v>
      </c>
      <c r="Y45" s="258">
        <v>44956</v>
      </c>
      <c r="Z45" s="258">
        <v>44959</v>
      </c>
      <c r="AA45" s="258">
        <v>45290</v>
      </c>
      <c r="AB45" s="813"/>
      <c r="AC45" s="828"/>
      <c r="AD45" s="44">
        <f t="shared" si="10"/>
        <v>9748262.4950000104</v>
      </c>
      <c r="AE45" s="51">
        <f t="shared" si="0"/>
        <v>0</v>
      </c>
      <c r="AF45" s="44">
        <f t="shared" si="0"/>
        <v>9748262.4950000104</v>
      </c>
      <c r="AG45" s="51">
        <f t="shared" si="0"/>
        <v>0</v>
      </c>
      <c r="AH45" s="51">
        <f t="shared" si="0"/>
        <v>0</v>
      </c>
      <c r="AI45" s="51">
        <f t="shared" si="0"/>
        <v>0</v>
      </c>
      <c r="AJ45" s="51">
        <f t="shared" si="0"/>
        <v>0</v>
      </c>
      <c r="AK45" s="813"/>
      <c r="AL45" s="991"/>
      <c r="AM45" s="44">
        <f t="shared" si="6"/>
        <v>2437065.6237500026</v>
      </c>
      <c r="AN45" s="336"/>
      <c r="AO45" s="646">
        <v>2437065.6237500026</v>
      </c>
      <c r="AP45" s="336"/>
      <c r="AQ45" s="336"/>
      <c r="AR45" s="336"/>
      <c r="AS45" s="336"/>
      <c r="AT45" s="813"/>
      <c r="AU45" s="994"/>
      <c r="AV45" s="44">
        <f t="shared" si="7"/>
        <v>2437065.6237500026</v>
      </c>
      <c r="AW45" s="336"/>
      <c r="AX45" s="646">
        <v>2437065.6237500026</v>
      </c>
      <c r="AY45" s="336"/>
      <c r="AZ45" s="336"/>
      <c r="BA45" s="336"/>
      <c r="BB45" s="336"/>
      <c r="BC45" s="813"/>
      <c r="BD45" s="425"/>
      <c r="BE45" s="44">
        <f t="shared" si="8"/>
        <v>2437065.6237500026</v>
      </c>
      <c r="BF45" s="336"/>
      <c r="BG45" s="646">
        <v>2437065.6237500026</v>
      </c>
      <c r="BH45" s="336"/>
      <c r="BI45" s="336"/>
      <c r="BJ45" s="336"/>
      <c r="BK45" s="336"/>
      <c r="BL45" s="813"/>
      <c r="BM45" s="426"/>
      <c r="BN45" s="44">
        <f t="shared" si="9"/>
        <v>2437065.6237500026</v>
      </c>
      <c r="BO45" s="336"/>
      <c r="BP45" s="646">
        <v>2437065.6237500026</v>
      </c>
      <c r="BQ45" s="336"/>
      <c r="BR45" s="336"/>
      <c r="BS45" s="336"/>
      <c r="BT45" s="336"/>
      <c r="BU45" s="821"/>
      <c r="BV45" s="822"/>
      <c r="BW45" s="822"/>
      <c r="BX45" s="822"/>
      <c r="BY45" s="822"/>
      <c r="BZ45" s="822"/>
      <c r="CA45" s="822"/>
      <c r="CB45" s="822"/>
      <c r="CC45" s="823"/>
    </row>
    <row r="46" spans="1:81" s="58" customFormat="1" ht="40.200000000000003" customHeight="1" thickTop="1" thickBot="1" x14ac:dyDescent="0.35">
      <c r="A46" s="34"/>
      <c r="B46" s="907"/>
      <c r="C46" s="869"/>
      <c r="D46" s="871">
        <v>1903</v>
      </c>
      <c r="E46" s="851" t="s">
        <v>6675</v>
      </c>
      <c r="F46" s="851">
        <v>1903035</v>
      </c>
      <c r="G46" s="851" t="s">
        <v>6676</v>
      </c>
      <c r="H46" s="851" t="s">
        <v>6677</v>
      </c>
      <c r="I46" s="1184">
        <v>2021004540150</v>
      </c>
      <c r="J46" s="812">
        <v>88</v>
      </c>
      <c r="K46" s="854" t="str">
        <f>+[3]Metas!K98</f>
        <v>Municipios en categorías 4° a 6° con establecimientos de alto y bajo riesgo de interés sanitario vigilados, según censo territorial</v>
      </c>
      <c r="L46" s="857"/>
      <c r="M46" s="860">
        <f>SUM(N46:Q46)</f>
        <v>0</v>
      </c>
      <c r="N46" s="836"/>
      <c r="O46" s="839"/>
      <c r="P46" s="863"/>
      <c r="Q46" s="866"/>
      <c r="R46" s="812">
        <f t="shared" ref="R46" si="17">+$J46</f>
        <v>88</v>
      </c>
      <c r="S46" s="642" t="s">
        <v>6714</v>
      </c>
      <c r="T46" s="650" t="s">
        <v>3822</v>
      </c>
      <c r="U46" s="438" t="s">
        <v>3827</v>
      </c>
      <c r="V46" s="438" t="s">
        <v>3830</v>
      </c>
      <c r="W46" s="231"/>
      <c r="X46" s="258">
        <v>44931</v>
      </c>
      <c r="Y46" s="258">
        <v>44956</v>
      </c>
      <c r="Z46" s="258">
        <v>44959</v>
      </c>
      <c r="AA46" s="258">
        <v>45290</v>
      </c>
      <c r="AB46" s="812">
        <f t="shared" ref="AB46" si="18">+$J46</f>
        <v>88</v>
      </c>
      <c r="AC46" s="827">
        <f t="shared" ref="AC46" si="19">+L46</f>
        <v>0</v>
      </c>
      <c r="AD46" s="44">
        <f t="shared" si="10"/>
        <v>144662026.16950017</v>
      </c>
      <c r="AE46" s="44">
        <f t="shared" si="10"/>
        <v>0</v>
      </c>
      <c r="AF46" s="44">
        <f t="shared" si="10"/>
        <v>144662026.16950017</v>
      </c>
      <c r="AG46" s="44">
        <f t="shared" si="10"/>
        <v>0</v>
      </c>
      <c r="AH46" s="44">
        <f t="shared" si="10"/>
        <v>0</v>
      </c>
      <c r="AI46" s="44">
        <f t="shared" si="10"/>
        <v>0</v>
      </c>
      <c r="AJ46" s="44">
        <f t="shared" si="10"/>
        <v>0</v>
      </c>
      <c r="AK46" s="812">
        <f t="shared" ref="AK46" si="20">+$J46</f>
        <v>88</v>
      </c>
      <c r="AL46" s="830">
        <f>+N46</f>
        <v>0</v>
      </c>
      <c r="AM46" s="44">
        <f t="shared" si="6"/>
        <v>36165506.542375043</v>
      </c>
      <c r="AN46" s="47"/>
      <c r="AO46" s="47">
        <v>36165506.542375043</v>
      </c>
      <c r="AP46" s="47"/>
      <c r="AQ46" s="47"/>
      <c r="AR46" s="47"/>
      <c r="AS46" s="47"/>
      <c r="AT46" s="812">
        <f t="shared" ref="AT46" si="21">+$J46</f>
        <v>88</v>
      </c>
      <c r="AU46" s="833">
        <f>+O46</f>
        <v>0</v>
      </c>
      <c r="AV46" s="44">
        <f t="shared" si="7"/>
        <v>36165506.542375043</v>
      </c>
      <c r="AW46" s="47"/>
      <c r="AX46" s="646">
        <v>36165506.542375043</v>
      </c>
      <c r="AY46" s="47"/>
      <c r="AZ46" s="47"/>
      <c r="BA46" s="47"/>
      <c r="BB46" s="47"/>
      <c r="BC46" s="812">
        <f t="shared" ref="BC46" si="22">+$J46</f>
        <v>88</v>
      </c>
      <c r="BD46" s="809">
        <f>+P46</f>
        <v>0</v>
      </c>
      <c r="BE46" s="44">
        <f t="shared" si="8"/>
        <v>36165506.542375043</v>
      </c>
      <c r="BF46" s="47"/>
      <c r="BG46" s="646">
        <v>36165506.542375043</v>
      </c>
      <c r="BH46" s="47"/>
      <c r="BI46" s="47"/>
      <c r="BJ46" s="47"/>
      <c r="BK46" s="47"/>
      <c r="BL46" s="812">
        <f t="shared" ref="BL46" si="23">+$J46</f>
        <v>88</v>
      </c>
      <c r="BM46" s="815">
        <f>+Q46</f>
        <v>0</v>
      </c>
      <c r="BN46" s="44">
        <f t="shared" si="9"/>
        <v>36165506.542375043</v>
      </c>
      <c r="BO46" s="47"/>
      <c r="BP46" s="47">
        <v>36165506.542375043</v>
      </c>
      <c r="BQ46" s="47"/>
      <c r="BR46" s="47"/>
      <c r="BS46" s="47"/>
      <c r="BT46" s="47"/>
      <c r="BU46" s="818"/>
      <c r="BV46" s="819"/>
      <c r="BW46" s="819"/>
      <c r="BX46" s="819"/>
      <c r="BY46" s="819"/>
      <c r="BZ46" s="819"/>
      <c r="CA46" s="819"/>
      <c r="CB46" s="819"/>
      <c r="CC46" s="820"/>
    </row>
    <row r="47" spans="1:81" s="58" customFormat="1" ht="40.200000000000003" customHeight="1" thickTop="1" thickBot="1" x14ac:dyDescent="0.35">
      <c r="A47" s="34"/>
      <c r="B47" s="907"/>
      <c r="C47" s="869"/>
      <c r="D47" s="872"/>
      <c r="E47" s="852"/>
      <c r="F47" s="852"/>
      <c r="G47" s="852"/>
      <c r="H47" s="852"/>
      <c r="I47" s="1185"/>
      <c r="J47" s="813"/>
      <c r="K47" s="855"/>
      <c r="L47" s="858"/>
      <c r="M47" s="861"/>
      <c r="N47" s="837"/>
      <c r="O47" s="840"/>
      <c r="P47" s="864"/>
      <c r="Q47" s="867"/>
      <c r="R47" s="813"/>
      <c r="S47" s="644" t="s">
        <v>6715</v>
      </c>
      <c r="T47" s="651" t="s">
        <v>3822</v>
      </c>
      <c r="U47" s="236" t="s">
        <v>3827</v>
      </c>
      <c r="V47" s="236" t="s">
        <v>3830</v>
      </c>
      <c r="W47" s="261"/>
      <c r="X47" s="258">
        <v>44931</v>
      </c>
      <c r="Y47" s="258">
        <v>44956</v>
      </c>
      <c r="Z47" s="258">
        <v>44959</v>
      </c>
      <c r="AA47" s="258">
        <v>45290</v>
      </c>
      <c r="AB47" s="813"/>
      <c r="AC47" s="828"/>
      <c r="AD47" s="44">
        <f t="shared" ref="AD47:AJ82" si="24">+AM47+AV47+BE47+BN47</f>
        <v>123996022.43100014</v>
      </c>
      <c r="AE47" s="427"/>
      <c r="AF47" s="44">
        <f t="shared" si="24"/>
        <v>123996022.43100014</v>
      </c>
      <c r="AG47" s="427"/>
      <c r="AH47" s="427"/>
      <c r="AI47" s="427"/>
      <c r="AJ47" s="427"/>
      <c r="AK47" s="813"/>
      <c r="AL47" s="831"/>
      <c r="AM47" s="44">
        <f t="shared" si="6"/>
        <v>30999005.607750036</v>
      </c>
      <c r="AN47" s="428"/>
      <c r="AO47" s="428">
        <v>30999005.607750036</v>
      </c>
      <c r="AP47" s="428"/>
      <c r="AQ47" s="428"/>
      <c r="AR47" s="428"/>
      <c r="AS47" s="428"/>
      <c r="AT47" s="813"/>
      <c r="AU47" s="834"/>
      <c r="AV47" s="44">
        <f t="shared" si="7"/>
        <v>30999005.607750036</v>
      </c>
      <c r="AW47" s="428"/>
      <c r="AX47" s="646">
        <v>30999005.607750036</v>
      </c>
      <c r="AY47" s="428"/>
      <c r="AZ47" s="428"/>
      <c r="BA47" s="428"/>
      <c r="BB47" s="428"/>
      <c r="BC47" s="813"/>
      <c r="BD47" s="810"/>
      <c r="BE47" s="44">
        <f t="shared" si="8"/>
        <v>30999005.607750036</v>
      </c>
      <c r="BF47" s="428"/>
      <c r="BG47" s="646">
        <v>30999005.607750036</v>
      </c>
      <c r="BH47" s="428"/>
      <c r="BI47" s="428"/>
      <c r="BJ47" s="428"/>
      <c r="BK47" s="428"/>
      <c r="BL47" s="813"/>
      <c r="BM47" s="816"/>
      <c r="BN47" s="44">
        <f t="shared" si="9"/>
        <v>30999005.607750036</v>
      </c>
      <c r="BO47" s="428"/>
      <c r="BP47" s="428">
        <v>30999005.607750036</v>
      </c>
      <c r="BQ47" s="428"/>
      <c r="BR47" s="428"/>
      <c r="BS47" s="428"/>
      <c r="BT47" s="428"/>
      <c r="BU47" s="429"/>
      <c r="BV47" s="430"/>
      <c r="BW47" s="430"/>
      <c r="BX47" s="430"/>
      <c r="BY47" s="430"/>
      <c r="BZ47" s="430"/>
      <c r="CA47" s="430"/>
      <c r="CB47" s="430"/>
      <c r="CC47" s="431"/>
    </row>
    <row r="48" spans="1:81" s="58" customFormat="1" ht="40.200000000000003" customHeight="1" thickTop="1" thickBot="1" x14ac:dyDescent="0.35">
      <c r="A48" s="34"/>
      <c r="B48" s="907"/>
      <c r="C48" s="869"/>
      <c r="D48" s="872"/>
      <c r="E48" s="852"/>
      <c r="F48" s="852"/>
      <c r="G48" s="852"/>
      <c r="H48" s="852"/>
      <c r="I48" s="1185"/>
      <c r="J48" s="813"/>
      <c r="K48" s="855"/>
      <c r="L48" s="858"/>
      <c r="M48" s="861"/>
      <c r="N48" s="837"/>
      <c r="O48" s="840"/>
      <c r="P48" s="864"/>
      <c r="Q48" s="867"/>
      <c r="R48" s="813"/>
      <c r="S48" s="644" t="s">
        <v>6716</v>
      </c>
      <c r="T48" s="651" t="s">
        <v>3822</v>
      </c>
      <c r="U48" s="236" t="s">
        <v>3827</v>
      </c>
      <c r="V48" s="236" t="s">
        <v>3830</v>
      </c>
      <c r="W48" s="261"/>
      <c r="X48" s="258">
        <v>44931</v>
      </c>
      <c r="Y48" s="258">
        <v>44956</v>
      </c>
      <c r="Z48" s="258">
        <v>44959</v>
      </c>
      <c r="AA48" s="258">
        <v>45290</v>
      </c>
      <c r="AB48" s="813"/>
      <c r="AC48" s="828"/>
      <c r="AD48" s="44">
        <f t="shared" si="24"/>
        <v>20666003.738500029</v>
      </c>
      <c r="AE48" s="427"/>
      <c r="AF48" s="44">
        <f t="shared" si="24"/>
        <v>20666003.738500029</v>
      </c>
      <c r="AG48" s="427"/>
      <c r="AH48" s="427"/>
      <c r="AI48" s="427"/>
      <c r="AJ48" s="427"/>
      <c r="AK48" s="813"/>
      <c r="AL48" s="831"/>
      <c r="AM48" s="44">
        <f t="shared" si="6"/>
        <v>5166500.9346250072</v>
      </c>
      <c r="AN48" s="428"/>
      <c r="AO48" s="428">
        <v>5166500.9346250072</v>
      </c>
      <c r="AP48" s="428"/>
      <c r="AQ48" s="428"/>
      <c r="AR48" s="428"/>
      <c r="AS48" s="428"/>
      <c r="AT48" s="813"/>
      <c r="AU48" s="834"/>
      <c r="AV48" s="44">
        <f t="shared" si="7"/>
        <v>5166500.9346250072</v>
      </c>
      <c r="AW48" s="428"/>
      <c r="AX48" s="646">
        <v>5166500.9346250072</v>
      </c>
      <c r="AY48" s="428"/>
      <c r="AZ48" s="428"/>
      <c r="BA48" s="428"/>
      <c r="BB48" s="428"/>
      <c r="BC48" s="813"/>
      <c r="BD48" s="810"/>
      <c r="BE48" s="44">
        <f t="shared" si="8"/>
        <v>5166500.9346250072</v>
      </c>
      <c r="BF48" s="428"/>
      <c r="BG48" s="646">
        <v>5166500.9346250072</v>
      </c>
      <c r="BH48" s="428"/>
      <c r="BI48" s="428"/>
      <c r="BJ48" s="428"/>
      <c r="BK48" s="428"/>
      <c r="BL48" s="813"/>
      <c r="BM48" s="816"/>
      <c r="BN48" s="44">
        <f t="shared" si="9"/>
        <v>5166500.9346250072</v>
      </c>
      <c r="BO48" s="428"/>
      <c r="BP48" s="428">
        <v>5166500.9346250072</v>
      </c>
      <c r="BQ48" s="428"/>
      <c r="BR48" s="428"/>
      <c r="BS48" s="428"/>
      <c r="BT48" s="428"/>
      <c r="BU48" s="429"/>
      <c r="BV48" s="430"/>
      <c r="BW48" s="430"/>
      <c r="BX48" s="430"/>
      <c r="BY48" s="430"/>
      <c r="BZ48" s="430"/>
      <c r="CA48" s="430"/>
      <c r="CB48" s="430"/>
      <c r="CC48" s="431"/>
    </row>
    <row r="49" spans="1:81" s="58" customFormat="1" ht="40.200000000000003" customHeight="1" thickTop="1" thickBot="1" x14ac:dyDescent="0.35">
      <c r="A49" s="34"/>
      <c r="B49" s="907"/>
      <c r="C49" s="869"/>
      <c r="D49" s="872"/>
      <c r="E49" s="852"/>
      <c r="F49" s="852"/>
      <c r="G49" s="852"/>
      <c r="H49" s="852"/>
      <c r="I49" s="1185"/>
      <c r="J49" s="813"/>
      <c r="K49" s="855"/>
      <c r="L49" s="858"/>
      <c r="M49" s="861"/>
      <c r="N49" s="837"/>
      <c r="O49" s="840"/>
      <c r="P49" s="864"/>
      <c r="Q49" s="867"/>
      <c r="R49" s="813"/>
      <c r="S49" s="644" t="s">
        <v>6717</v>
      </c>
      <c r="T49" s="651" t="s">
        <v>3822</v>
      </c>
      <c r="U49" s="236" t="s">
        <v>3827</v>
      </c>
      <c r="V49" s="236" t="s">
        <v>3830</v>
      </c>
      <c r="W49" s="261"/>
      <c r="X49" s="258">
        <v>44931</v>
      </c>
      <c r="Y49" s="258">
        <v>44956</v>
      </c>
      <c r="Z49" s="258">
        <v>44959</v>
      </c>
      <c r="AA49" s="258">
        <v>45290</v>
      </c>
      <c r="AB49" s="813"/>
      <c r="AC49" s="828"/>
      <c r="AD49" s="44">
        <f t="shared" si="24"/>
        <v>20666003.738500029</v>
      </c>
      <c r="AE49" s="427"/>
      <c r="AF49" s="44">
        <f t="shared" si="24"/>
        <v>20666003.738500029</v>
      </c>
      <c r="AG49" s="427"/>
      <c r="AH49" s="427"/>
      <c r="AI49" s="427"/>
      <c r="AJ49" s="427"/>
      <c r="AK49" s="813"/>
      <c r="AL49" s="831"/>
      <c r="AM49" s="44">
        <f t="shared" si="6"/>
        <v>5166500.9346250072</v>
      </c>
      <c r="AN49" s="428"/>
      <c r="AO49" s="428">
        <v>5166500.9346250072</v>
      </c>
      <c r="AP49" s="428"/>
      <c r="AQ49" s="428"/>
      <c r="AR49" s="428"/>
      <c r="AS49" s="428"/>
      <c r="AT49" s="813"/>
      <c r="AU49" s="834"/>
      <c r="AV49" s="44">
        <f t="shared" si="7"/>
        <v>5166500.9346250072</v>
      </c>
      <c r="AW49" s="428"/>
      <c r="AX49" s="646">
        <v>5166500.9346250072</v>
      </c>
      <c r="AY49" s="428"/>
      <c r="AZ49" s="428"/>
      <c r="BA49" s="428"/>
      <c r="BB49" s="428"/>
      <c r="BC49" s="813"/>
      <c r="BD49" s="810"/>
      <c r="BE49" s="44">
        <f t="shared" si="8"/>
        <v>5166500.9346250072</v>
      </c>
      <c r="BF49" s="428"/>
      <c r="BG49" s="646">
        <v>5166500.9346250072</v>
      </c>
      <c r="BH49" s="428"/>
      <c r="BI49" s="428"/>
      <c r="BJ49" s="428"/>
      <c r="BK49" s="428"/>
      <c r="BL49" s="813"/>
      <c r="BM49" s="816"/>
      <c r="BN49" s="44">
        <f t="shared" si="9"/>
        <v>5166500.9346250072</v>
      </c>
      <c r="BO49" s="428"/>
      <c r="BP49" s="428">
        <v>5166500.9346250072</v>
      </c>
      <c r="BQ49" s="428"/>
      <c r="BR49" s="428"/>
      <c r="BS49" s="428"/>
      <c r="BT49" s="428"/>
      <c r="BU49" s="429"/>
      <c r="BV49" s="430"/>
      <c r="BW49" s="430"/>
      <c r="BX49" s="430"/>
      <c r="BY49" s="430"/>
      <c r="BZ49" s="430"/>
      <c r="CA49" s="430"/>
      <c r="CB49" s="430"/>
      <c r="CC49" s="431"/>
    </row>
    <row r="50" spans="1:81" s="58" customFormat="1" ht="40.200000000000003" customHeight="1" thickTop="1" thickBot="1" x14ac:dyDescent="0.35">
      <c r="A50" s="34"/>
      <c r="B50" s="907"/>
      <c r="C50" s="869"/>
      <c r="D50" s="872"/>
      <c r="E50" s="852"/>
      <c r="F50" s="852"/>
      <c r="G50" s="852"/>
      <c r="H50" s="852"/>
      <c r="I50" s="1185"/>
      <c r="J50" s="813"/>
      <c r="K50" s="855"/>
      <c r="L50" s="858"/>
      <c r="M50" s="861"/>
      <c r="N50" s="837"/>
      <c r="O50" s="840"/>
      <c r="P50" s="864"/>
      <c r="Q50" s="867"/>
      <c r="R50" s="813"/>
      <c r="S50" s="644" t="s">
        <v>6718</v>
      </c>
      <c r="T50" s="651" t="s">
        <v>3822</v>
      </c>
      <c r="U50" s="236" t="s">
        <v>3827</v>
      </c>
      <c r="V50" s="236" t="s">
        <v>3830</v>
      </c>
      <c r="W50" s="261"/>
      <c r="X50" s="258">
        <v>44931</v>
      </c>
      <c r="Y50" s="258">
        <v>44956</v>
      </c>
      <c r="Z50" s="258">
        <v>44959</v>
      </c>
      <c r="AA50" s="258">
        <v>45290</v>
      </c>
      <c r="AB50" s="813"/>
      <c r="AC50" s="828"/>
      <c r="AD50" s="44">
        <f t="shared" si="24"/>
        <v>20666003.738500029</v>
      </c>
      <c r="AE50" s="427"/>
      <c r="AF50" s="44">
        <f t="shared" si="24"/>
        <v>20666003.738500029</v>
      </c>
      <c r="AG50" s="427"/>
      <c r="AH50" s="427"/>
      <c r="AI50" s="427"/>
      <c r="AJ50" s="427"/>
      <c r="AK50" s="813"/>
      <c r="AL50" s="831"/>
      <c r="AM50" s="44">
        <f t="shared" si="6"/>
        <v>5166500.9346250072</v>
      </c>
      <c r="AN50" s="428"/>
      <c r="AO50" s="428">
        <v>5166500.9346250072</v>
      </c>
      <c r="AP50" s="428"/>
      <c r="AQ50" s="428"/>
      <c r="AR50" s="428"/>
      <c r="AS50" s="428"/>
      <c r="AT50" s="813"/>
      <c r="AU50" s="834"/>
      <c r="AV50" s="44">
        <f t="shared" si="7"/>
        <v>5166500.9346250072</v>
      </c>
      <c r="AW50" s="428"/>
      <c r="AX50" s="646">
        <v>5166500.9346250072</v>
      </c>
      <c r="AY50" s="428"/>
      <c r="AZ50" s="428"/>
      <c r="BA50" s="428"/>
      <c r="BB50" s="428"/>
      <c r="BC50" s="813"/>
      <c r="BD50" s="810"/>
      <c r="BE50" s="44">
        <f t="shared" si="8"/>
        <v>5166500.9346250072</v>
      </c>
      <c r="BF50" s="428"/>
      <c r="BG50" s="646">
        <v>5166500.9346250072</v>
      </c>
      <c r="BH50" s="428"/>
      <c r="BI50" s="428"/>
      <c r="BJ50" s="428"/>
      <c r="BK50" s="428"/>
      <c r="BL50" s="813"/>
      <c r="BM50" s="816"/>
      <c r="BN50" s="44">
        <f t="shared" si="9"/>
        <v>5166500.9346250072</v>
      </c>
      <c r="BO50" s="428"/>
      <c r="BP50" s="428">
        <v>5166500.9346250072</v>
      </c>
      <c r="BQ50" s="428"/>
      <c r="BR50" s="428"/>
      <c r="BS50" s="428"/>
      <c r="BT50" s="428"/>
      <c r="BU50" s="429"/>
      <c r="BV50" s="430"/>
      <c r="BW50" s="430"/>
      <c r="BX50" s="430"/>
      <c r="BY50" s="430"/>
      <c r="BZ50" s="430"/>
      <c r="CA50" s="430"/>
      <c r="CB50" s="430"/>
      <c r="CC50" s="431"/>
    </row>
    <row r="51" spans="1:81" s="58" customFormat="1" ht="40.200000000000003" customHeight="1" thickTop="1" thickBot="1" x14ac:dyDescent="0.35">
      <c r="A51" s="34"/>
      <c r="B51" s="907"/>
      <c r="C51" s="869"/>
      <c r="D51" s="872"/>
      <c r="E51" s="852"/>
      <c r="F51" s="852"/>
      <c r="G51" s="852"/>
      <c r="H51" s="852"/>
      <c r="I51" s="1185"/>
      <c r="J51" s="813"/>
      <c r="K51" s="855"/>
      <c r="L51" s="858"/>
      <c r="M51" s="861"/>
      <c r="N51" s="837"/>
      <c r="O51" s="840"/>
      <c r="P51" s="864"/>
      <c r="Q51" s="867"/>
      <c r="R51" s="813"/>
      <c r="S51" s="644" t="s">
        <v>6719</v>
      </c>
      <c r="T51" s="651" t="s">
        <v>3822</v>
      </c>
      <c r="U51" s="236" t="s">
        <v>3827</v>
      </c>
      <c r="V51" s="236" t="s">
        <v>3830</v>
      </c>
      <c r="W51" s="261"/>
      <c r="X51" s="258">
        <v>44931</v>
      </c>
      <c r="Y51" s="258">
        <v>44956</v>
      </c>
      <c r="Z51" s="258">
        <v>44959</v>
      </c>
      <c r="AA51" s="258">
        <v>45290</v>
      </c>
      <c r="AB51" s="813"/>
      <c r="AC51" s="828"/>
      <c r="AD51" s="44">
        <f t="shared" si="24"/>
        <v>41332007.477000058</v>
      </c>
      <c r="AE51" s="427"/>
      <c r="AF51" s="44">
        <f t="shared" si="24"/>
        <v>41332007.477000058</v>
      </c>
      <c r="AG51" s="427"/>
      <c r="AH51" s="427"/>
      <c r="AI51" s="427"/>
      <c r="AJ51" s="427"/>
      <c r="AK51" s="813"/>
      <c r="AL51" s="831"/>
      <c r="AM51" s="44">
        <f t="shared" si="6"/>
        <v>10333001.869250014</v>
      </c>
      <c r="AN51" s="428"/>
      <c r="AO51" s="428">
        <v>10333001.869250014</v>
      </c>
      <c r="AP51" s="428"/>
      <c r="AQ51" s="428"/>
      <c r="AR51" s="428"/>
      <c r="AS51" s="428"/>
      <c r="AT51" s="813"/>
      <c r="AU51" s="834"/>
      <c r="AV51" s="44">
        <f t="shared" si="7"/>
        <v>10333001.869250014</v>
      </c>
      <c r="AW51" s="428"/>
      <c r="AX51" s="646">
        <v>10333001.869250014</v>
      </c>
      <c r="AY51" s="428"/>
      <c r="AZ51" s="428"/>
      <c r="BA51" s="428"/>
      <c r="BB51" s="428"/>
      <c r="BC51" s="813"/>
      <c r="BD51" s="810"/>
      <c r="BE51" s="44">
        <f t="shared" si="8"/>
        <v>10333001.869250014</v>
      </c>
      <c r="BF51" s="428"/>
      <c r="BG51" s="646">
        <v>10333001.869250014</v>
      </c>
      <c r="BH51" s="428"/>
      <c r="BI51" s="428"/>
      <c r="BJ51" s="428"/>
      <c r="BK51" s="428"/>
      <c r="BL51" s="813"/>
      <c r="BM51" s="816"/>
      <c r="BN51" s="44">
        <f t="shared" si="9"/>
        <v>10333001.869250014</v>
      </c>
      <c r="BO51" s="428"/>
      <c r="BP51" s="428">
        <v>10333001.869250014</v>
      </c>
      <c r="BQ51" s="428"/>
      <c r="BR51" s="428"/>
      <c r="BS51" s="428"/>
      <c r="BT51" s="428"/>
      <c r="BU51" s="429"/>
      <c r="BV51" s="430"/>
      <c r="BW51" s="430"/>
      <c r="BX51" s="430"/>
      <c r="BY51" s="430"/>
      <c r="BZ51" s="430"/>
      <c r="CA51" s="430"/>
      <c r="CB51" s="430"/>
      <c r="CC51" s="431"/>
    </row>
    <row r="52" spans="1:81" s="58" customFormat="1" ht="40.200000000000003" customHeight="1" thickTop="1" thickBot="1" x14ac:dyDescent="0.35">
      <c r="A52" s="34"/>
      <c r="B52" s="907"/>
      <c r="C52" s="869"/>
      <c r="D52" s="872"/>
      <c r="E52" s="852"/>
      <c r="F52" s="852"/>
      <c r="G52" s="852"/>
      <c r="H52" s="852"/>
      <c r="I52" s="1185"/>
      <c r="J52" s="813"/>
      <c r="K52" s="855"/>
      <c r="L52" s="858"/>
      <c r="M52" s="861"/>
      <c r="N52" s="837"/>
      <c r="O52" s="840"/>
      <c r="P52" s="864"/>
      <c r="Q52" s="867"/>
      <c r="R52" s="813"/>
      <c r="S52" s="644" t="s">
        <v>6720</v>
      </c>
      <c r="T52" s="651" t="s">
        <v>3822</v>
      </c>
      <c r="U52" s="236" t="s">
        <v>3827</v>
      </c>
      <c r="V52" s="236" t="s">
        <v>3830</v>
      </c>
      <c r="W52" s="261"/>
      <c r="X52" s="258">
        <v>44931</v>
      </c>
      <c r="Y52" s="258">
        <v>44956</v>
      </c>
      <c r="Z52" s="258">
        <v>44959</v>
      </c>
      <c r="AA52" s="258">
        <v>45290</v>
      </c>
      <c r="AB52" s="813"/>
      <c r="AC52" s="828"/>
      <c r="AD52" s="44">
        <f t="shared" si="24"/>
        <v>41332007.477000058</v>
      </c>
      <c r="AE52" s="427"/>
      <c r="AF52" s="44">
        <f t="shared" si="24"/>
        <v>41332007.477000058</v>
      </c>
      <c r="AG52" s="427"/>
      <c r="AH52" s="427"/>
      <c r="AI52" s="427"/>
      <c r="AJ52" s="427"/>
      <c r="AK52" s="813"/>
      <c r="AL52" s="831"/>
      <c r="AM52" s="44">
        <f t="shared" si="6"/>
        <v>10333001.869250014</v>
      </c>
      <c r="AN52" s="428"/>
      <c r="AO52" s="428">
        <v>10333001.869250014</v>
      </c>
      <c r="AP52" s="428"/>
      <c r="AQ52" s="428"/>
      <c r="AR52" s="428"/>
      <c r="AS52" s="428"/>
      <c r="AT52" s="813"/>
      <c r="AU52" s="834"/>
      <c r="AV52" s="44">
        <f t="shared" si="7"/>
        <v>10333001.869250014</v>
      </c>
      <c r="AW52" s="428"/>
      <c r="AX52" s="646">
        <v>10333001.869250014</v>
      </c>
      <c r="AY52" s="428"/>
      <c r="AZ52" s="428"/>
      <c r="BA52" s="428"/>
      <c r="BB52" s="428"/>
      <c r="BC52" s="813"/>
      <c r="BD52" s="810"/>
      <c r="BE52" s="44">
        <f t="shared" si="8"/>
        <v>10333001.869250014</v>
      </c>
      <c r="BF52" s="428"/>
      <c r="BG52" s="646">
        <v>10333001.869250014</v>
      </c>
      <c r="BH52" s="428"/>
      <c r="BI52" s="428"/>
      <c r="BJ52" s="428"/>
      <c r="BK52" s="428"/>
      <c r="BL52" s="813"/>
      <c r="BM52" s="816"/>
      <c r="BN52" s="44">
        <f t="shared" si="9"/>
        <v>10333001.869250014</v>
      </c>
      <c r="BO52" s="428"/>
      <c r="BP52" s="428">
        <v>10333001.869250014</v>
      </c>
      <c r="BQ52" s="428"/>
      <c r="BR52" s="428"/>
      <c r="BS52" s="428"/>
      <c r="BT52" s="428"/>
      <c r="BU52" s="429"/>
      <c r="BV52" s="430"/>
      <c r="BW52" s="430"/>
      <c r="BX52" s="430"/>
      <c r="BY52" s="430"/>
      <c r="BZ52" s="430"/>
      <c r="CA52" s="430"/>
      <c r="CB52" s="430"/>
      <c r="CC52" s="431"/>
    </row>
    <row r="53" spans="1:81" s="58" customFormat="1" ht="40.200000000000003" customHeight="1" thickTop="1" thickBot="1" x14ac:dyDescent="0.35">
      <c r="A53" s="34"/>
      <c r="B53" s="907"/>
      <c r="C53" s="869"/>
      <c r="D53" s="872"/>
      <c r="E53" s="852"/>
      <c r="F53" s="852"/>
      <c r="G53" s="852"/>
      <c r="H53" s="852"/>
      <c r="I53" s="1185"/>
      <c r="J53" s="813"/>
      <c r="K53" s="855"/>
      <c r="L53" s="858"/>
      <c r="M53" s="861"/>
      <c r="N53" s="837"/>
      <c r="O53" s="840"/>
      <c r="P53" s="864"/>
      <c r="Q53" s="867"/>
      <c r="R53" s="813"/>
      <c r="S53" s="644" t="s">
        <v>6721</v>
      </c>
      <c r="T53" s="651" t="s">
        <v>3822</v>
      </c>
      <c r="U53" s="236" t="s">
        <v>3827</v>
      </c>
      <c r="V53" s="236" t="s">
        <v>3830</v>
      </c>
      <c r="W53" s="261"/>
      <c r="X53" s="258">
        <v>44931</v>
      </c>
      <c r="Y53" s="258">
        <v>44956</v>
      </c>
      <c r="Z53" s="258">
        <v>44959</v>
      </c>
      <c r="AA53" s="258">
        <v>45290</v>
      </c>
      <c r="AB53" s="813"/>
      <c r="AC53" s="828"/>
      <c r="AD53" s="44">
        <f t="shared" si="24"/>
        <v>16647393.742500015</v>
      </c>
      <c r="AE53" s="427"/>
      <c r="AF53" s="44">
        <f t="shared" si="24"/>
        <v>16647393.742500015</v>
      </c>
      <c r="AG53" s="427"/>
      <c r="AH53" s="427"/>
      <c r="AI53" s="427"/>
      <c r="AJ53" s="427"/>
      <c r="AK53" s="813"/>
      <c r="AL53" s="831"/>
      <c r="AM53" s="44">
        <f t="shared" si="6"/>
        <v>4161848.4356250037</v>
      </c>
      <c r="AN53" s="428"/>
      <c r="AO53" s="428">
        <v>4161848.4356250037</v>
      </c>
      <c r="AP53" s="428"/>
      <c r="AQ53" s="428"/>
      <c r="AR53" s="428"/>
      <c r="AS53" s="428"/>
      <c r="AT53" s="813"/>
      <c r="AU53" s="834"/>
      <c r="AV53" s="44">
        <f t="shared" si="7"/>
        <v>4161848.4356250037</v>
      </c>
      <c r="AW53" s="428"/>
      <c r="AX53" s="646">
        <v>4161848.4356250037</v>
      </c>
      <c r="AY53" s="428"/>
      <c r="AZ53" s="428"/>
      <c r="BA53" s="428"/>
      <c r="BB53" s="428"/>
      <c r="BC53" s="813"/>
      <c r="BD53" s="810"/>
      <c r="BE53" s="44">
        <f t="shared" si="8"/>
        <v>4161848.4356250037</v>
      </c>
      <c r="BF53" s="428"/>
      <c r="BG53" s="646">
        <v>4161848.4356250037</v>
      </c>
      <c r="BH53" s="428"/>
      <c r="BI53" s="428"/>
      <c r="BJ53" s="428"/>
      <c r="BK53" s="428"/>
      <c r="BL53" s="813"/>
      <c r="BM53" s="816"/>
      <c r="BN53" s="44">
        <f t="shared" si="9"/>
        <v>4161848.4356250037</v>
      </c>
      <c r="BO53" s="428"/>
      <c r="BP53" s="428">
        <v>4161848.4356250037</v>
      </c>
      <c r="BQ53" s="428"/>
      <c r="BR53" s="428"/>
      <c r="BS53" s="428"/>
      <c r="BT53" s="428"/>
      <c r="BU53" s="429"/>
      <c r="BV53" s="430"/>
      <c r="BW53" s="430"/>
      <c r="BX53" s="430"/>
      <c r="BY53" s="430"/>
      <c r="BZ53" s="430"/>
      <c r="CA53" s="430"/>
      <c r="CB53" s="430"/>
      <c r="CC53" s="431"/>
    </row>
    <row r="54" spans="1:81" s="58" customFormat="1" ht="40.200000000000003" customHeight="1" thickTop="1" thickBot="1" x14ac:dyDescent="0.35">
      <c r="A54" s="34"/>
      <c r="B54" s="907"/>
      <c r="C54" s="869"/>
      <c r="D54" s="872"/>
      <c r="E54" s="852"/>
      <c r="F54" s="852"/>
      <c r="G54" s="852"/>
      <c r="H54" s="852"/>
      <c r="I54" s="1185"/>
      <c r="J54" s="813"/>
      <c r="K54" s="855"/>
      <c r="L54" s="858"/>
      <c r="M54" s="861"/>
      <c r="N54" s="837"/>
      <c r="O54" s="840"/>
      <c r="P54" s="864"/>
      <c r="Q54" s="867"/>
      <c r="R54" s="813"/>
      <c r="S54" s="644" t="s">
        <v>6722</v>
      </c>
      <c r="T54" s="651" t="s">
        <v>3822</v>
      </c>
      <c r="U54" s="236" t="s">
        <v>3827</v>
      </c>
      <c r="V54" s="236" t="s">
        <v>3830</v>
      </c>
      <c r="W54" s="261"/>
      <c r="X54" s="258">
        <v>44931</v>
      </c>
      <c r="Y54" s="258">
        <v>44956</v>
      </c>
      <c r="Z54" s="258">
        <v>44959</v>
      </c>
      <c r="AA54" s="258">
        <v>45290</v>
      </c>
      <c r="AB54" s="813"/>
      <c r="AC54" s="828"/>
      <c r="AD54" s="44">
        <f t="shared" si="24"/>
        <v>5549131.2475000061</v>
      </c>
      <c r="AE54" s="427"/>
      <c r="AF54" s="44">
        <f t="shared" si="24"/>
        <v>5549131.2475000061</v>
      </c>
      <c r="AG54" s="427"/>
      <c r="AH54" s="427"/>
      <c r="AI54" s="427"/>
      <c r="AJ54" s="427"/>
      <c r="AK54" s="813"/>
      <c r="AL54" s="831"/>
      <c r="AM54" s="44">
        <f t="shared" si="6"/>
        <v>1387282.8118750015</v>
      </c>
      <c r="AN54" s="428"/>
      <c r="AO54" s="428">
        <v>1387282.8118750015</v>
      </c>
      <c r="AP54" s="428"/>
      <c r="AQ54" s="428"/>
      <c r="AR54" s="428"/>
      <c r="AS54" s="428"/>
      <c r="AT54" s="813"/>
      <c r="AU54" s="834"/>
      <c r="AV54" s="44">
        <f t="shared" si="7"/>
        <v>1387282.8118750015</v>
      </c>
      <c r="AW54" s="428"/>
      <c r="AX54" s="646">
        <v>1387282.8118750015</v>
      </c>
      <c r="AY54" s="428"/>
      <c r="AZ54" s="428"/>
      <c r="BA54" s="428"/>
      <c r="BB54" s="428"/>
      <c r="BC54" s="813"/>
      <c r="BD54" s="810"/>
      <c r="BE54" s="44">
        <f t="shared" si="8"/>
        <v>1387282.8118750015</v>
      </c>
      <c r="BF54" s="428"/>
      <c r="BG54" s="646">
        <v>1387282.8118750015</v>
      </c>
      <c r="BH54" s="428"/>
      <c r="BI54" s="428"/>
      <c r="BJ54" s="428"/>
      <c r="BK54" s="428"/>
      <c r="BL54" s="813"/>
      <c r="BM54" s="816"/>
      <c r="BN54" s="44">
        <f t="shared" si="9"/>
        <v>1387282.8118750015</v>
      </c>
      <c r="BO54" s="428"/>
      <c r="BP54" s="428">
        <v>1387282.8118750015</v>
      </c>
      <c r="BQ54" s="428"/>
      <c r="BR54" s="428"/>
      <c r="BS54" s="428"/>
      <c r="BT54" s="428"/>
      <c r="BU54" s="429"/>
      <c r="BV54" s="430"/>
      <c r="BW54" s="430"/>
      <c r="BX54" s="430"/>
      <c r="BY54" s="430"/>
      <c r="BZ54" s="430"/>
      <c r="CA54" s="430"/>
      <c r="CB54" s="430"/>
      <c r="CC54" s="431"/>
    </row>
    <row r="55" spans="1:81" s="58" customFormat="1" ht="40.200000000000003" customHeight="1" thickTop="1" thickBot="1" x14ac:dyDescent="0.35">
      <c r="A55" s="34"/>
      <c r="B55" s="907"/>
      <c r="C55" s="869"/>
      <c r="D55" s="872"/>
      <c r="E55" s="852"/>
      <c r="F55" s="852"/>
      <c r="G55" s="852"/>
      <c r="H55" s="852"/>
      <c r="I55" s="1185"/>
      <c r="J55" s="813"/>
      <c r="K55" s="855"/>
      <c r="L55" s="858"/>
      <c r="M55" s="861"/>
      <c r="N55" s="837"/>
      <c r="O55" s="840"/>
      <c r="P55" s="864"/>
      <c r="Q55" s="867"/>
      <c r="R55" s="813"/>
      <c r="S55" s="644" t="s">
        <v>6723</v>
      </c>
      <c r="T55" s="651" t="s">
        <v>3822</v>
      </c>
      <c r="U55" s="236" t="s">
        <v>3827</v>
      </c>
      <c r="V55" s="236" t="s">
        <v>3830</v>
      </c>
      <c r="W55" s="261"/>
      <c r="X55" s="258">
        <v>44931</v>
      </c>
      <c r="Y55" s="258">
        <v>44956</v>
      </c>
      <c r="Z55" s="258">
        <v>44959</v>
      </c>
      <c r="AA55" s="258">
        <v>45290</v>
      </c>
      <c r="AB55" s="813"/>
      <c r="AC55" s="828"/>
      <c r="AD55" s="44">
        <f t="shared" si="24"/>
        <v>11098262.495000012</v>
      </c>
      <c r="AE55" s="427"/>
      <c r="AF55" s="44">
        <f t="shared" si="24"/>
        <v>11098262.495000012</v>
      </c>
      <c r="AG55" s="427"/>
      <c r="AH55" s="427"/>
      <c r="AI55" s="427"/>
      <c r="AJ55" s="427"/>
      <c r="AK55" s="813"/>
      <c r="AL55" s="831"/>
      <c r="AM55" s="44">
        <f t="shared" si="6"/>
        <v>2774565.6237500031</v>
      </c>
      <c r="AN55" s="428"/>
      <c r="AO55" s="428">
        <v>2774565.6237500031</v>
      </c>
      <c r="AP55" s="428"/>
      <c r="AQ55" s="428"/>
      <c r="AR55" s="428"/>
      <c r="AS55" s="428"/>
      <c r="AT55" s="813"/>
      <c r="AU55" s="834"/>
      <c r="AV55" s="44">
        <f t="shared" si="7"/>
        <v>2774565.6237500031</v>
      </c>
      <c r="AW55" s="428"/>
      <c r="AX55" s="646">
        <v>2774565.6237500031</v>
      </c>
      <c r="AY55" s="428"/>
      <c r="AZ55" s="428"/>
      <c r="BA55" s="428"/>
      <c r="BB55" s="428"/>
      <c r="BC55" s="813"/>
      <c r="BD55" s="810"/>
      <c r="BE55" s="44">
        <f t="shared" si="8"/>
        <v>2774565.6237500031</v>
      </c>
      <c r="BF55" s="428"/>
      <c r="BG55" s="646">
        <v>2774565.6237500031</v>
      </c>
      <c r="BH55" s="428"/>
      <c r="BI55" s="428"/>
      <c r="BJ55" s="428"/>
      <c r="BK55" s="428"/>
      <c r="BL55" s="813"/>
      <c r="BM55" s="816"/>
      <c r="BN55" s="44">
        <f t="shared" si="9"/>
        <v>2774565.6237500031</v>
      </c>
      <c r="BO55" s="428"/>
      <c r="BP55" s="428">
        <v>2774565.6237500031</v>
      </c>
      <c r="BQ55" s="428"/>
      <c r="BR55" s="428"/>
      <c r="BS55" s="428"/>
      <c r="BT55" s="428"/>
      <c r="BU55" s="429"/>
      <c r="BV55" s="430"/>
      <c r="BW55" s="430"/>
      <c r="BX55" s="430"/>
      <c r="BY55" s="430"/>
      <c r="BZ55" s="430"/>
      <c r="CA55" s="430"/>
      <c r="CB55" s="430"/>
      <c r="CC55" s="431"/>
    </row>
    <row r="56" spans="1:81" s="58" customFormat="1" ht="40.200000000000003" customHeight="1" thickTop="1" thickBot="1" x14ac:dyDescent="0.35">
      <c r="A56" s="34"/>
      <c r="B56" s="907"/>
      <c r="C56" s="869"/>
      <c r="D56" s="872"/>
      <c r="E56" s="852"/>
      <c r="F56" s="852"/>
      <c r="G56" s="852"/>
      <c r="H56" s="852"/>
      <c r="I56" s="1185"/>
      <c r="J56" s="813"/>
      <c r="K56" s="855"/>
      <c r="L56" s="858"/>
      <c r="M56" s="861"/>
      <c r="N56" s="837"/>
      <c r="O56" s="840"/>
      <c r="P56" s="864"/>
      <c r="Q56" s="867"/>
      <c r="R56" s="813"/>
      <c r="S56" s="644" t="s">
        <v>6724</v>
      </c>
      <c r="T56" s="651" t="s">
        <v>3822</v>
      </c>
      <c r="U56" s="236" t="s">
        <v>3827</v>
      </c>
      <c r="V56" s="236" t="s">
        <v>3830</v>
      </c>
      <c r="W56" s="261"/>
      <c r="X56" s="258">
        <v>44931</v>
      </c>
      <c r="Y56" s="258">
        <v>44956</v>
      </c>
      <c r="Z56" s="258">
        <v>44959</v>
      </c>
      <c r="AA56" s="258">
        <v>45290</v>
      </c>
      <c r="AB56" s="813"/>
      <c r="AC56" s="828"/>
      <c r="AD56" s="44">
        <f t="shared" si="24"/>
        <v>11098262.495000012</v>
      </c>
      <c r="AE56" s="427"/>
      <c r="AF56" s="44">
        <f t="shared" si="24"/>
        <v>11098262.495000012</v>
      </c>
      <c r="AG56" s="427"/>
      <c r="AH56" s="427"/>
      <c r="AI56" s="427"/>
      <c r="AJ56" s="427"/>
      <c r="AK56" s="813"/>
      <c r="AL56" s="831"/>
      <c r="AM56" s="44">
        <f t="shared" si="6"/>
        <v>2774565.6237500031</v>
      </c>
      <c r="AN56" s="428"/>
      <c r="AO56" s="428">
        <v>2774565.6237500031</v>
      </c>
      <c r="AP56" s="428"/>
      <c r="AQ56" s="428"/>
      <c r="AR56" s="428"/>
      <c r="AS56" s="428"/>
      <c r="AT56" s="813"/>
      <c r="AU56" s="834"/>
      <c r="AV56" s="44">
        <f t="shared" si="7"/>
        <v>2774565.6237500031</v>
      </c>
      <c r="AW56" s="428"/>
      <c r="AX56" s="646">
        <v>2774565.6237500031</v>
      </c>
      <c r="AY56" s="428"/>
      <c r="AZ56" s="428"/>
      <c r="BA56" s="428"/>
      <c r="BB56" s="428"/>
      <c r="BC56" s="813"/>
      <c r="BD56" s="810"/>
      <c r="BE56" s="44">
        <f t="shared" si="8"/>
        <v>2774565.6237500031</v>
      </c>
      <c r="BF56" s="428"/>
      <c r="BG56" s="646">
        <v>2774565.6237500031</v>
      </c>
      <c r="BH56" s="428"/>
      <c r="BI56" s="428"/>
      <c r="BJ56" s="428"/>
      <c r="BK56" s="428"/>
      <c r="BL56" s="813"/>
      <c r="BM56" s="816"/>
      <c r="BN56" s="44">
        <f t="shared" si="9"/>
        <v>2774565.6237500031</v>
      </c>
      <c r="BO56" s="428"/>
      <c r="BP56" s="428">
        <v>2774565.6237500031</v>
      </c>
      <c r="BQ56" s="428"/>
      <c r="BR56" s="428"/>
      <c r="BS56" s="428"/>
      <c r="BT56" s="428"/>
      <c r="BU56" s="429"/>
      <c r="BV56" s="430"/>
      <c r="BW56" s="430"/>
      <c r="BX56" s="430"/>
      <c r="BY56" s="430"/>
      <c r="BZ56" s="430"/>
      <c r="CA56" s="430"/>
      <c r="CB56" s="430"/>
      <c r="CC56" s="431"/>
    </row>
    <row r="57" spans="1:81" s="58" customFormat="1" ht="40.200000000000003" customHeight="1" thickTop="1" thickBot="1" x14ac:dyDescent="0.35">
      <c r="A57" s="34"/>
      <c r="B57" s="907"/>
      <c r="C57" s="869"/>
      <c r="D57" s="872"/>
      <c r="E57" s="852"/>
      <c r="F57" s="852"/>
      <c r="G57" s="852"/>
      <c r="H57" s="852"/>
      <c r="I57" s="1185"/>
      <c r="J57" s="813"/>
      <c r="K57" s="855"/>
      <c r="L57" s="858"/>
      <c r="M57" s="861"/>
      <c r="N57" s="837"/>
      <c r="O57" s="840"/>
      <c r="P57" s="864"/>
      <c r="Q57" s="867"/>
      <c r="R57" s="813"/>
      <c r="S57" s="644" t="s">
        <v>6725</v>
      </c>
      <c r="T57" s="651" t="s">
        <v>3822</v>
      </c>
      <c r="U57" s="236" t="s">
        <v>3827</v>
      </c>
      <c r="V57" s="236" t="s">
        <v>3830</v>
      </c>
      <c r="W57" s="261"/>
      <c r="X57" s="258">
        <v>44931</v>
      </c>
      <c r="Y57" s="258">
        <v>44956</v>
      </c>
      <c r="Z57" s="258">
        <v>44959</v>
      </c>
      <c r="AA57" s="258">
        <v>45290</v>
      </c>
      <c r="AB57" s="813"/>
      <c r="AC57" s="828"/>
      <c r="AD57" s="44">
        <f t="shared" si="24"/>
        <v>11098262.495000012</v>
      </c>
      <c r="AE57" s="427"/>
      <c r="AF57" s="44">
        <f t="shared" si="24"/>
        <v>11098262.495000012</v>
      </c>
      <c r="AG57" s="427"/>
      <c r="AH57" s="427"/>
      <c r="AI57" s="427"/>
      <c r="AJ57" s="427"/>
      <c r="AK57" s="813"/>
      <c r="AL57" s="831"/>
      <c r="AM57" s="44">
        <f t="shared" si="6"/>
        <v>2774565.6237500031</v>
      </c>
      <c r="AN57" s="428"/>
      <c r="AO57" s="428">
        <v>2774565.6237500031</v>
      </c>
      <c r="AP57" s="428"/>
      <c r="AQ57" s="428"/>
      <c r="AR57" s="428"/>
      <c r="AS57" s="428"/>
      <c r="AT57" s="813"/>
      <c r="AU57" s="834"/>
      <c r="AV57" s="44">
        <f t="shared" si="7"/>
        <v>2774565.6237500031</v>
      </c>
      <c r="AW57" s="428"/>
      <c r="AX57" s="646">
        <v>2774565.6237500031</v>
      </c>
      <c r="AY57" s="428"/>
      <c r="AZ57" s="428"/>
      <c r="BA57" s="428"/>
      <c r="BB57" s="428"/>
      <c r="BC57" s="813"/>
      <c r="BD57" s="810"/>
      <c r="BE57" s="44">
        <f t="shared" si="8"/>
        <v>2774565.6237500031</v>
      </c>
      <c r="BF57" s="428"/>
      <c r="BG57" s="646">
        <v>2774565.6237500031</v>
      </c>
      <c r="BH57" s="428"/>
      <c r="BI57" s="428"/>
      <c r="BJ57" s="428"/>
      <c r="BK57" s="428"/>
      <c r="BL57" s="813"/>
      <c r="BM57" s="816"/>
      <c r="BN57" s="44">
        <f t="shared" si="9"/>
        <v>2774565.6237500031</v>
      </c>
      <c r="BO57" s="428"/>
      <c r="BP57" s="428">
        <v>2774565.6237500031</v>
      </c>
      <c r="BQ57" s="428"/>
      <c r="BR57" s="428"/>
      <c r="BS57" s="428"/>
      <c r="BT57" s="428"/>
      <c r="BU57" s="429"/>
      <c r="BV57" s="430"/>
      <c r="BW57" s="430"/>
      <c r="BX57" s="430"/>
      <c r="BY57" s="430"/>
      <c r="BZ57" s="430"/>
      <c r="CA57" s="430"/>
      <c r="CB57" s="430"/>
      <c r="CC57" s="431"/>
    </row>
    <row r="58" spans="1:81" s="58" customFormat="1" ht="40.200000000000003" customHeight="1" thickTop="1" thickBot="1" x14ac:dyDescent="0.35">
      <c r="A58" s="34"/>
      <c r="B58" s="907"/>
      <c r="C58" s="869"/>
      <c r="D58" s="872"/>
      <c r="E58" s="852"/>
      <c r="F58" s="852"/>
      <c r="G58" s="852"/>
      <c r="H58" s="852"/>
      <c r="I58" s="1185"/>
      <c r="J58" s="813"/>
      <c r="K58" s="855"/>
      <c r="L58" s="858"/>
      <c r="M58" s="861"/>
      <c r="N58" s="837"/>
      <c r="O58" s="840"/>
      <c r="P58" s="864"/>
      <c r="Q58" s="867"/>
      <c r="R58" s="813"/>
      <c r="S58" s="644" t="s">
        <v>6726</v>
      </c>
      <c r="T58" s="651" t="s">
        <v>3822</v>
      </c>
      <c r="U58" s="236" t="s">
        <v>3827</v>
      </c>
      <c r="V58" s="236" t="s">
        <v>3830</v>
      </c>
      <c r="W58" s="261"/>
      <c r="X58" s="258">
        <v>44931</v>
      </c>
      <c r="Y58" s="258">
        <v>44956</v>
      </c>
      <c r="Z58" s="258">
        <v>44959</v>
      </c>
      <c r="AA58" s="258">
        <v>45290</v>
      </c>
      <c r="AB58" s="813"/>
      <c r="AC58" s="828"/>
      <c r="AD58" s="44">
        <f t="shared" si="24"/>
        <v>11098262.495000012</v>
      </c>
      <c r="AE58" s="427"/>
      <c r="AF58" s="44">
        <f t="shared" si="24"/>
        <v>11098262.495000012</v>
      </c>
      <c r="AG58" s="427"/>
      <c r="AH58" s="427"/>
      <c r="AI58" s="427"/>
      <c r="AJ58" s="427"/>
      <c r="AK58" s="813"/>
      <c r="AL58" s="831"/>
      <c r="AM58" s="44">
        <f t="shared" si="6"/>
        <v>2774565.6237500031</v>
      </c>
      <c r="AN58" s="428"/>
      <c r="AO58" s="428">
        <v>2774565.6237500031</v>
      </c>
      <c r="AP58" s="428"/>
      <c r="AQ58" s="428"/>
      <c r="AR58" s="428"/>
      <c r="AS58" s="428"/>
      <c r="AT58" s="813"/>
      <c r="AU58" s="834"/>
      <c r="AV58" s="44">
        <f t="shared" si="7"/>
        <v>2774565.6237500031</v>
      </c>
      <c r="AW58" s="428"/>
      <c r="AX58" s="646">
        <v>2774565.6237500031</v>
      </c>
      <c r="AY58" s="428"/>
      <c r="AZ58" s="428"/>
      <c r="BA58" s="428"/>
      <c r="BB58" s="428"/>
      <c r="BC58" s="813"/>
      <c r="BD58" s="810"/>
      <c r="BE58" s="44">
        <f t="shared" si="8"/>
        <v>2774565.6237500031</v>
      </c>
      <c r="BF58" s="428"/>
      <c r="BG58" s="646">
        <v>2774565.6237500031</v>
      </c>
      <c r="BH58" s="428"/>
      <c r="BI58" s="428"/>
      <c r="BJ58" s="428"/>
      <c r="BK58" s="428"/>
      <c r="BL58" s="813"/>
      <c r="BM58" s="816"/>
      <c r="BN58" s="44">
        <f t="shared" si="9"/>
        <v>2774565.6237500031</v>
      </c>
      <c r="BO58" s="428"/>
      <c r="BP58" s="428">
        <v>2774565.6237500031</v>
      </c>
      <c r="BQ58" s="428"/>
      <c r="BR58" s="428"/>
      <c r="BS58" s="428"/>
      <c r="BT58" s="428"/>
      <c r="BU58" s="429"/>
      <c r="BV58" s="430"/>
      <c r="BW58" s="430"/>
      <c r="BX58" s="430"/>
      <c r="BY58" s="430"/>
      <c r="BZ58" s="430"/>
      <c r="CA58" s="430"/>
      <c r="CB58" s="430"/>
      <c r="CC58" s="431"/>
    </row>
    <row r="59" spans="1:81" s="58" customFormat="1" ht="40.200000000000003" customHeight="1" thickTop="1" thickBot="1" x14ac:dyDescent="0.35">
      <c r="A59" s="34"/>
      <c r="B59" s="907"/>
      <c r="C59" s="869"/>
      <c r="D59" s="872"/>
      <c r="E59" s="852"/>
      <c r="F59" s="852"/>
      <c r="G59" s="852"/>
      <c r="H59" s="852"/>
      <c r="I59" s="1185"/>
      <c r="J59" s="813"/>
      <c r="K59" s="855"/>
      <c r="L59" s="858"/>
      <c r="M59" s="861"/>
      <c r="N59" s="837"/>
      <c r="O59" s="840"/>
      <c r="P59" s="864"/>
      <c r="Q59" s="867"/>
      <c r="R59" s="813"/>
      <c r="S59" s="401" t="s">
        <v>6727</v>
      </c>
      <c r="T59" s="651" t="s">
        <v>3822</v>
      </c>
      <c r="U59" s="236" t="s">
        <v>3827</v>
      </c>
      <c r="V59" s="236" t="s">
        <v>3830</v>
      </c>
      <c r="W59" s="39"/>
      <c r="X59" s="258">
        <v>44931</v>
      </c>
      <c r="Y59" s="258">
        <v>44956</v>
      </c>
      <c r="Z59" s="258">
        <v>44959</v>
      </c>
      <c r="AA59" s="258">
        <v>45290</v>
      </c>
      <c r="AB59" s="813"/>
      <c r="AC59" s="828"/>
      <c r="AD59" s="44">
        <f t="shared" si="24"/>
        <v>22196524.990000024</v>
      </c>
      <c r="AE59" s="51">
        <f t="shared" si="24"/>
        <v>0</v>
      </c>
      <c r="AF59" s="44">
        <f t="shared" si="24"/>
        <v>22196524.990000024</v>
      </c>
      <c r="AG59" s="51">
        <f t="shared" si="24"/>
        <v>0</v>
      </c>
      <c r="AH59" s="51">
        <f t="shared" si="24"/>
        <v>0</v>
      </c>
      <c r="AI59" s="51">
        <f t="shared" si="24"/>
        <v>0</v>
      </c>
      <c r="AJ59" s="51">
        <f t="shared" si="24"/>
        <v>0</v>
      </c>
      <c r="AK59" s="813"/>
      <c r="AL59" s="831"/>
      <c r="AM59" s="44">
        <f t="shared" si="6"/>
        <v>5549131.2475000061</v>
      </c>
      <c r="AN59" s="257"/>
      <c r="AO59" s="257">
        <v>5549131.2475000061</v>
      </c>
      <c r="AP59" s="257"/>
      <c r="AQ59" s="257"/>
      <c r="AR59" s="257"/>
      <c r="AS59" s="257"/>
      <c r="AT59" s="813"/>
      <c r="AU59" s="834"/>
      <c r="AV59" s="44">
        <f t="shared" si="7"/>
        <v>5549131.2475000061</v>
      </c>
      <c r="AW59" s="257"/>
      <c r="AX59" s="646">
        <v>5549131.2475000061</v>
      </c>
      <c r="AY59" s="257"/>
      <c r="AZ59" s="257"/>
      <c r="BA59" s="257"/>
      <c r="BB59" s="257"/>
      <c r="BC59" s="813"/>
      <c r="BD59" s="810"/>
      <c r="BE59" s="44">
        <f t="shared" si="8"/>
        <v>5549131.2475000061</v>
      </c>
      <c r="BF59" s="257"/>
      <c r="BG59" s="646">
        <v>5549131.2475000061</v>
      </c>
      <c r="BH59" s="257"/>
      <c r="BI59" s="257"/>
      <c r="BJ59" s="257"/>
      <c r="BK59" s="257"/>
      <c r="BL59" s="813"/>
      <c r="BM59" s="816"/>
      <c r="BN59" s="44">
        <f t="shared" si="9"/>
        <v>5549131.2475000061</v>
      </c>
      <c r="BO59" s="257"/>
      <c r="BP59" s="257">
        <v>5549131.2475000061</v>
      </c>
      <c r="BQ59" s="257"/>
      <c r="BR59" s="257"/>
      <c r="BS59" s="257"/>
      <c r="BT59" s="257"/>
      <c r="BU59" s="821"/>
      <c r="BV59" s="822"/>
      <c r="BW59" s="822"/>
      <c r="BX59" s="822"/>
      <c r="BY59" s="822"/>
      <c r="BZ59" s="822"/>
      <c r="CA59" s="822"/>
      <c r="CB59" s="822"/>
      <c r="CC59" s="823"/>
    </row>
    <row r="60" spans="1:81" s="58" customFormat="1" ht="40.200000000000003" customHeight="1" thickTop="1" thickBot="1" x14ac:dyDescent="0.35">
      <c r="A60" s="34"/>
      <c r="B60" s="907"/>
      <c r="C60" s="869"/>
      <c r="D60" s="872"/>
      <c r="E60" s="852"/>
      <c r="F60" s="852"/>
      <c r="G60" s="852"/>
      <c r="H60" s="852"/>
      <c r="I60" s="1185"/>
      <c r="J60" s="813"/>
      <c r="K60" s="855"/>
      <c r="L60" s="858"/>
      <c r="M60" s="861"/>
      <c r="N60" s="837"/>
      <c r="O60" s="840"/>
      <c r="P60" s="864"/>
      <c r="Q60" s="867"/>
      <c r="R60" s="813"/>
      <c r="S60" s="401" t="s">
        <v>6728</v>
      </c>
      <c r="T60" s="651" t="s">
        <v>3822</v>
      </c>
      <c r="U60" s="236" t="s">
        <v>3827</v>
      </c>
      <c r="V60" s="236" t="s">
        <v>3830</v>
      </c>
      <c r="W60" s="39"/>
      <c r="X60" s="258">
        <v>44931</v>
      </c>
      <c r="Y60" s="258">
        <v>44956</v>
      </c>
      <c r="Z60" s="258">
        <v>44959</v>
      </c>
      <c r="AA60" s="258">
        <v>45290</v>
      </c>
      <c r="AB60" s="813"/>
      <c r="AC60" s="828"/>
      <c r="AD60" s="51">
        <f t="shared" si="24"/>
        <v>22196524.990000024</v>
      </c>
      <c r="AE60" s="51">
        <f t="shared" si="24"/>
        <v>0</v>
      </c>
      <c r="AF60" s="51">
        <f t="shared" si="24"/>
        <v>22196524.990000024</v>
      </c>
      <c r="AG60" s="51">
        <f t="shared" si="24"/>
        <v>0</v>
      </c>
      <c r="AH60" s="51">
        <f t="shared" si="24"/>
        <v>0</v>
      </c>
      <c r="AI60" s="51">
        <f t="shared" si="24"/>
        <v>0</v>
      </c>
      <c r="AJ60" s="51">
        <f t="shared" si="24"/>
        <v>0</v>
      </c>
      <c r="AK60" s="813"/>
      <c r="AL60" s="831"/>
      <c r="AM60" s="51">
        <f t="shared" si="6"/>
        <v>5549131.2475000061</v>
      </c>
      <c r="AN60" s="257"/>
      <c r="AO60" s="257">
        <v>5549131.2475000061</v>
      </c>
      <c r="AP60" s="257"/>
      <c r="AQ60" s="257"/>
      <c r="AR60" s="257"/>
      <c r="AS60" s="257"/>
      <c r="AT60" s="813"/>
      <c r="AU60" s="834"/>
      <c r="AV60" s="51">
        <f t="shared" si="7"/>
        <v>5549131.2475000061</v>
      </c>
      <c r="AW60" s="257"/>
      <c r="AX60" s="646">
        <v>5549131.2475000061</v>
      </c>
      <c r="AY60" s="257"/>
      <c r="AZ60" s="257"/>
      <c r="BA60" s="257"/>
      <c r="BB60" s="257"/>
      <c r="BC60" s="813"/>
      <c r="BD60" s="810"/>
      <c r="BE60" s="51">
        <f t="shared" si="8"/>
        <v>5549131.2475000061</v>
      </c>
      <c r="BF60" s="257"/>
      <c r="BG60" s="646">
        <v>5549131.2475000061</v>
      </c>
      <c r="BH60" s="257"/>
      <c r="BI60" s="257"/>
      <c r="BJ60" s="257"/>
      <c r="BK60" s="257"/>
      <c r="BL60" s="813"/>
      <c r="BM60" s="816"/>
      <c r="BN60" s="51">
        <f t="shared" si="9"/>
        <v>5549131.2475000061</v>
      </c>
      <c r="BO60" s="257"/>
      <c r="BP60" s="257">
        <v>5549131.2475000061</v>
      </c>
      <c r="BQ60" s="257"/>
      <c r="BR60" s="257"/>
      <c r="BS60" s="257"/>
      <c r="BT60" s="257"/>
      <c r="BU60" s="821"/>
      <c r="BV60" s="822"/>
      <c r="BW60" s="822"/>
      <c r="BX60" s="822"/>
      <c r="BY60" s="822"/>
      <c r="BZ60" s="822"/>
      <c r="CA60" s="822"/>
      <c r="CB60" s="822"/>
      <c r="CC60" s="823"/>
    </row>
    <row r="61" spans="1:81" s="58" customFormat="1" ht="40.200000000000003" customHeight="1" thickTop="1" thickBot="1" x14ac:dyDescent="0.35">
      <c r="A61" s="34"/>
      <c r="B61" s="906" t="s">
        <v>1675</v>
      </c>
      <c r="C61" s="1232" t="s">
        <v>153</v>
      </c>
      <c r="D61" s="871">
        <v>1905</v>
      </c>
      <c r="E61" s="851" t="s">
        <v>6664</v>
      </c>
      <c r="F61" s="851">
        <v>1905035</v>
      </c>
      <c r="G61" s="851" t="s">
        <v>6729</v>
      </c>
      <c r="H61" s="851" t="s">
        <v>6730</v>
      </c>
      <c r="I61" s="1184">
        <v>2021004540244</v>
      </c>
      <c r="J61" s="812">
        <v>89</v>
      </c>
      <c r="K61" s="854" t="str">
        <f>+[3]Metas!K100</f>
        <v xml:space="preserve">Municipios con seguimiento a la implementación en el sector público y privado de una estrategia integral departamental de estilos de vida saludable para la disminución de factores de riesgo para las enfermedades crónicas no transmisibles ECNT y la salud bucal visual y auditiva SBVA, con énfasis en efectos colaterales por covid 19 </v>
      </c>
      <c r="L61" s="857"/>
      <c r="M61" s="860">
        <f>SUM(N61:Q61)/4</f>
        <v>0</v>
      </c>
      <c r="N61" s="836"/>
      <c r="O61" s="839"/>
      <c r="P61" s="863"/>
      <c r="Q61" s="866"/>
      <c r="R61" s="812">
        <f t="shared" ref="R61" si="25">+$J61</f>
        <v>89</v>
      </c>
      <c r="S61" s="642" t="s">
        <v>6731</v>
      </c>
      <c r="T61" s="643" t="s">
        <v>3822</v>
      </c>
      <c r="U61" s="235" t="s">
        <v>3827</v>
      </c>
      <c r="V61" s="235" t="s">
        <v>3830</v>
      </c>
      <c r="W61" s="231"/>
      <c r="X61" s="258">
        <v>44931</v>
      </c>
      <c r="Y61" s="258">
        <v>44956</v>
      </c>
      <c r="Z61" s="258">
        <v>44959</v>
      </c>
      <c r="AA61" s="258">
        <v>45290</v>
      </c>
      <c r="AB61" s="812">
        <f t="shared" ref="AB61" si="26">+$J61</f>
        <v>89</v>
      </c>
      <c r="AC61" s="827">
        <f t="shared" ref="AC61" si="27">+L61</f>
        <v>0</v>
      </c>
      <c r="AD61" s="51">
        <f t="shared" si="24"/>
        <v>4868300</v>
      </c>
      <c r="AE61" s="44">
        <f t="shared" si="24"/>
        <v>0</v>
      </c>
      <c r="AF61" s="51">
        <f t="shared" si="24"/>
        <v>4868300</v>
      </c>
      <c r="AG61" s="44">
        <f t="shared" si="24"/>
        <v>0</v>
      </c>
      <c r="AH61" s="44">
        <f t="shared" si="24"/>
        <v>0</v>
      </c>
      <c r="AI61" s="44">
        <f t="shared" si="24"/>
        <v>0</v>
      </c>
      <c r="AJ61" s="44">
        <f t="shared" si="24"/>
        <v>0</v>
      </c>
      <c r="AK61" s="812">
        <f t="shared" ref="AK61" si="28">+$J61</f>
        <v>89</v>
      </c>
      <c r="AL61" s="830">
        <f>+N61</f>
        <v>0</v>
      </c>
      <c r="AM61" s="51">
        <f t="shared" si="6"/>
        <v>1217075</v>
      </c>
      <c r="AN61" s="47"/>
      <c r="AO61" s="47">
        <v>1217075</v>
      </c>
      <c r="AP61" s="47"/>
      <c r="AQ61" s="47"/>
      <c r="AR61" s="47"/>
      <c r="AS61" s="47"/>
      <c r="AT61" s="812">
        <f t="shared" ref="AT61" si="29">+$J61</f>
        <v>89</v>
      </c>
      <c r="AU61" s="833">
        <f>+O61</f>
        <v>0</v>
      </c>
      <c r="AV61" s="51">
        <f t="shared" si="7"/>
        <v>1217075</v>
      </c>
      <c r="AW61" s="47"/>
      <c r="AX61" s="35">
        <v>1217075</v>
      </c>
      <c r="AY61" s="47"/>
      <c r="AZ61" s="47"/>
      <c r="BA61" s="47"/>
      <c r="BB61" s="47"/>
      <c r="BC61" s="812">
        <f t="shared" ref="BC61" si="30">+$J61</f>
        <v>89</v>
      </c>
      <c r="BD61" s="809">
        <f>+P61</f>
        <v>0</v>
      </c>
      <c r="BE61" s="51">
        <f t="shared" si="8"/>
        <v>1217075</v>
      </c>
      <c r="BF61" s="47"/>
      <c r="BG61" s="35">
        <v>1217075</v>
      </c>
      <c r="BH61" s="47"/>
      <c r="BI61" s="47"/>
      <c r="BJ61" s="47"/>
      <c r="BK61" s="47"/>
      <c r="BL61" s="812">
        <f t="shared" ref="BL61" si="31">+$J61</f>
        <v>89</v>
      </c>
      <c r="BM61" s="815">
        <f>+Q61</f>
        <v>0</v>
      </c>
      <c r="BN61" s="51">
        <f t="shared" si="9"/>
        <v>1217075</v>
      </c>
      <c r="BO61" s="47"/>
      <c r="BP61" s="47">
        <v>1217075</v>
      </c>
      <c r="BQ61" s="47"/>
      <c r="BR61" s="47"/>
      <c r="BS61" s="47"/>
      <c r="BT61" s="47"/>
      <c r="BU61" s="818"/>
      <c r="BV61" s="819"/>
      <c r="BW61" s="819"/>
      <c r="BX61" s="819"/>
      <c r="BY61" s="819"/>
      <c r="BZ61" s="819"/>
      <c r="CA61" s="819"/>
      <c r="CB61" s="819"/>
      <c r="CC61" s="820"/>
    </row>
    <row r="62" spans="1:81" s="58" customFormat="1" ht="40.200000000000003" customHeight="1" thickTop="1" thickBot="1" x14ac:dyDescent="0.35">
      <c r="A62" s="34"/>
      <c r="B62" s="907"/>
      <c r="C62" s="1232"/>
      <c r="D62" s="872"/>
      <c r="E62" s="852"/>
      <c r="F62" s="852"/>
      <c r="G62" s="852"/>
      <c r="H62" s="852"/>
      <c r="I62" s="1185"/>
      <c r="J62" s="813"/>
      <c r="K62" s="855"/>
      <c r="L62" s="858"/>
      <c r="M62" s="861"/>
      <c r="N62" s="837"/>
      <c r="O62" s="840"/>
      <c r="P62" s="864"/>
      <c r="Q62" s="867"/>
      <c r="R62" s="813"/>
      <c r="S62" s="644" t="s">
        <v>6732</v>
      </c>
      <c r="T62" s="651" t="s">
        <v>3822</v>
      </c>
      <c r="U62" s="236" t="s">
        <v>3827</v>
      </c>
      <c r="V62" s="236" t="s">
        <v>3830</v>
      </c>
      <c r="W62" s="261"/>
      <c r="X62" s="258">
        <v>44931</v>
      </c>
      <c r="Y62" s="258">
        <v>44956</v>
      </c>
      <c r="Z62" s="258">
        <v>44959</v>
      </c>
      <c r="AA62" s="258">
        <v>45290</v>
      </c>
      <c r="AB62" s="813"/>
      <c r="AC62" s="828"/>
      <c r="AD62" s="51">
        <f t="shared" si="24"/>
        <v>200000000</v>
      </c>
      <c r="AE62" s="427"/>
      <c r="AF62" s="51">
        <f t="shared" si="24"/>
        <v>200000000</v>
      </c>
      <c r="AG62" s="427"/>
      <c r="AH62" s="427"/>
      <c r="AI62" s="427"/>
      <c r="AJ62" s="427"/>
      <c r="AK62" s="813"/>
      <c r="AL62" s="831"/>
      <c r="AM62" s="51">
        <f t="shared" si="6"/>
        <v>50000000</v>
      </c>
      <c r="AN62" s="428"/>
      <c r="AO62" s="428">
        <v>50000000</v>
      </c>
      <c r="AP62" s="428"/>
      <c r="AQ62" s="428"/>
      <c r="AR62" s="428"/>
      <c r="AS62" s="428"/>
      <c r="AT62" s="813"/>
      <c r="AU62" s="834"/>
      <c r="AV62" s="51">
        <f t="shared" si="7"/>
        <v>50000000</v>
      </c>
      <c r="AW62" s="428"/>
      <c r="AX62" s="646">
        <v>50000000</v>
      </c>
      <c r="AY62" s="428"/>
      <c r="AZ62" s="428"/>
      <c r="BA62" s="428"/>
      <c r="BB62" s="428"/>
      <c r="BC62" s="813"/>
      <c r="BD62" s="810"/>
      <c r="BE62" s="51">
        <f t="shared" si="8"/>
        <v>50000000</v>
      </c>
      <c r="BF62" s="428"/>
      <c r="BG62" s="646">
        <v>50000000</v>
      </c>
      <c r="BH62" s="428"/>
      <c r="BI62" s="428"/>
      <c r="BJ62" s="428"/>
      <c r="BK62" s="428"/>
      <c r="BL62" s="813"/>
      <c r="BM62" s="816"/>
      <c r="BN62" s="51">
        <f t="shared" si="9"/>
        <v>50000000</v>
      </c>
      <c r="BO62" s="428"/>
      <c r="BP62" s="428">
        <v>50000000</v>
      </c>
      <c r="BQ62" s="428"/>
      <c r="BR62" s="428"/>
      <c r="BS62" s="428"/>
      <c r="BT62" s="428"/>
      <c r="BU62" s="429"/>
      <c r="BV62" s="430"/>
      <c r="BW62" s="430"/>
      <c r="BX62" s="430"/>
      <c r="BY62" s="430"/>
      <c r="BZ62" s="430"/>
      <c r="CA62" s="430"/>
      <c r="CB62" s="430"/>
      <c r="CC62" s="431"/>
    </row>
    <row r="63" spans="1:81" s="58" customFormat="1" ht="40.200000000000003" customHeight="1" thickTop="1" thickBot="1" x14ac:dyDescent="0.35">
      <c r="A63" s="34"/>
      <c r="B63" s="907"/>
      <c r="C63" s="1232"/>
      <c r="D63" s="872"/>
      <c r="E63" s="852"/>
      <c r="F63" s="852"/>
      <c r="G63" s="852"/>
      <c r="H63" s="852"/>
      <c r="I63" s="1185"/>
      <c r="J63" s="813"/>
      <c r="K63" s="855"/>
      <c r="L63" s="858"/>
      <c r="M63" s="861"/>
      <c r="N63" s="837"/>
      <c r="O63" s="840"/>
      <c r="P63" s="864"/>
      <c r="Q63" s="867"/>
      <c r="R63" s="813"/>
      <c r="S63" s="644" t="s">
        <v>6733</v>
      </c>
      <c r="T63" s="651" t="s">
        <v>3822</v>
      </c>
      <c r="U63" s="236" t="s">
        <v>3827</v>
      </c>
      <c r="V63" s="236" t="s">
        <v>3830</v>
      </c>
      <c r="W63" s="261"/>
      <c r="X63" s="258">
        <v>44931</v>
      </c>
      <c r="Y63" s="258">
        <v>44956</v>
      </c>
      <c r="Z63" s="258">
        <v>44959</v>
      </c>
      <c r="AA63" s="258">
        <v>45290</v>
      </c>
      <c r="AB63" s="813"/>
      <c r="AC63" s="828"/>
      <c r="AD63" s="51">
        <f t="shared" si="24"/>
        <v>6570000</v>
      </c>
      <c r="AE63" s="427"/>
      <c r="AF63" s="51">
        <f t="shared" si="24"/>
        <v>6570000</v>
      </c>
      <c r="AG63" s="427"/>
      <c r="AH63" s="427"/>
      <c r="AI63" s="427"/>
      <c r="AJ63" s="427"/>
      <c r="AK63" s="813"/>
      <c r="AL63" s="831"/>
      <c r="AM63" s="51">
        <f t="shared" si="6"/>
        <v>1642500</v>
      </c>
      <c r="AN63" s="428"/>
      <c r="AO63" s="428">
        <v>1642500</v>
      </c>
      <c r="AP63" s="428"/>
      <c r="AQ63" s="428"/>
      <c r="AR63" s="428"/>
      <c r="AS63" s="428"/>
      <c r="AT63" s="813"/>
      <c r="AU63" s="834"/>
      <c r="AV63" s="51">
        <f t="shared" si="7"/>
        <v>1642500</v>
      </c>
      <c r="AW63" s="428"/>
      <c r="AX63" s="646">
        <v>1642500</v>
      </c>
      <c r="AY63" s="428"/>
      <c r="AZ63" s="428"/>
      <c r="BA63" s="428"/>
      <c r="BB63" s="428"/>
      <c r="BC63" s="813"/>
      <c r="BD63" s="810"/>
      <c r="BE63" s="51">
        <f t="shared" si="8"/>
        <v>1642500</v>
      </c>
      <c r="BF63" s="428"/>
      <c r="BG63" s="646">
        <v>1642500</v>
      </c>
      <c r="BH63" s="428"/>
      <c r="BI63" s="428"/>
      <c r="BJ63" s="428"/>
      <c r="BK63" s="428"/>
      <c r="BL63" s="813"/>
      <c r="BM63" s="816"/>
      <c r="BN63" s="51">
        <f t="shared" si="9"/>
        <v>1642500</v>
      </c>
      <c r="BO63" s="428"/>
      <c r="BP63" s="428">
        <v>1642500</v>
      </c>
      <c r="BQ63" s="428"/>
      <c r="BR63" s="428"/>
      <c r="BS63" s="428"/>
      <c r="BT63" s="428"/>
      <c r="BU63" s="429"/>
      <c r="BV63" s="430"/>
      <c r="BW63" s="430"/>
      <c r="BX63" s="430"/>
      <c r="BY63" s="430"/>
      <c r="BZ63" s="430"/>
      <c r="CA63" s="430"/>
      <c r="CB63" s="430"/>
      <c r="CC63" s="431"/>
    </row>
    <row r="64" spans="1:81" s="58" customFormat="1" ht="40.200000000000003" customHeight="1" thickTop="1" thickBot="1" x14ac:dyDescent="0.35">
      <c r="A64" s="34"/>
      <c r="B64" s="907"/>
      <c r="C64" s="1232"/>
      <c r="D64" s="872"/>
      <c r="E64" s="852"/>
      <c r="F64" s="852"/>
      <c r="G64" s="852"/>
      <c r="H64" s="852"/>
      <c r="I64" s="1185"/>
      <c r="J64" s="813"/>
      <c r="K64" s="855"/>
      <c r="L64" s="858"/>
      <c r="M64" s="861"/>
      <c r="N64" s="837"/>
      <c r="O64" s="840"/>
      <c r="P64" s="864"/>
      <c r="Q64" s="867"/>
      <c r="R64" s="813"/>
      <c r="S64" s="644" t="s">
        <v>6734</v>
      </c>
      <c r="T64" s="651" t="s">
        <v>3822</v>
      </c>
      <c r="U64" s="236" t="s">
        <v>3827</v>
      </c>
      <c r="V64" s="236" t="s">
        <v>3830</v>
      </c>
      <c r="W64" s="261"/>
      <c r="X64" s="258">
        <v>44931</v>
      </c>
      <c r="Y64" s="258">
        <v>44956</v>
      </c>
      <c r="Z64" s="258">
        <v>44959</v>
      </c>
      <c r="AA64" s="258">
        <v>45290</v>
      </c>
      <c r="AB64" s="813"/>
      <c r="AC64" s="828"/>
      <c r="AD64" s="51">
        <f t="shared" si="24"/>
        <v>5868300</v>
      </c>
      <c r="AE64" s="427"/>
      <c r="AF64" s="51">
        <f t="shared" si="24"/>
        <v>5868300</v>
      </c>
      <c r="AG64" s="427"/>
      <c r="AH64" s="427"/>
      <c r="AI64" s="427"/>
      <c r="AJ64" s="427"/>
      <c r="AK64" s="813"/>
      <c r="AL64" s="831"/>
      <c r="AM64" s="51">
        <f t="shared" si="6"/>
        <v>1467075</v>
      </c>
      <c r="AN64" s="428"/>
      <c r="AO64" s="428">
        <v>1467075</v>
      </c>
      <c r="AP64" s="428"/>
      <c r="AQ64" s="428"/>
      <c r="AR64" s="428"/>
      <c r="AS64" s="428"/>
      <c r="AT64" s="813"/>
      <c r="AU64" s="834"/>
      <c r="AV64" s="51">
        <f t="shared" si="7"/>
        <v>1467075</v>
      </c>
      <c r="AW64" s="428"/>
      <c r="AX64" s="646">
        <v>1467075</v>
      </c>
      <c r="AY64" s="428"/>
      <c r="AZ64" s="428"/>
      <c r="BA64" s="428"/>
      <c r="BB64" s="428"/>
      <c r="BC64" s="813"/>
      <c r="BD64" s="810"/>
      <c r="BE64" s="51">
        <f t="shared" si="8"/>
        <v>1467075</v>
      </c>
      <c r="BF64" s="428"/>
      <c r="BG64" s="646">
        <v>1467075</v>
      </c>
      <c r="BH64" s="428"/>
      <c r="BI64" s="428"/>
      <c r="BJ64" s="428"/>
      <c r="BK64" s="428"/>
      <c r="BL64" s="813"/>
      <c r="BM64" s="816"/>
      <c r="BN64" s="51">
        <f t="shared" si="9"/>
        <v>1467075</v>
      </c>
      <c r="BO64" s="428"/>
      <c r="BP64" s="428">
        <v>1467075</v>
      </c>
      <c r="BQ64" s="428"/>
      <c r="BR64" s="428"/>
      <c r="BS64" s="428"/>
      <c r="BT64" s="428"/>
      <c r="BU64" s="429"/>
      <c r="BV64" s="430"/>
      <c r="BW64" s="430"/>
      <c r="BX64" s="430"/>
      <c r="BY64" s="430"/>
      <c r="BZ64" s="430"/>
      <c r="CA64" s="430"/>
      <c r="CB64" s="430"/>
      <c r="CC64" s="431"/>
    </row>
    <row r="65" spans="1:81" s="58" customFormat="1" ht="40.200000000000003" customHeight="1" thickTop="1" thickBot="1" x14ac:dyDescent="0.35">
      <c r="A65" s="34"/>
      <c r="B65" s="907"/>
      <c r="C65" s="1232"/>
      <c r="D65" s="872"/>
      <c r="E65" s="852"/>
      <c r="F65" s="852"/>
      <c r="G65" s="852"/>
      <c r="H65" s="852"/>
      <c r="I65" s="1185"/>
      <c r="J65" s="813"/>
      <c r="K65" s="855"/>
      <c r="L65" s="858"/>
      <c r="M65" s="861"/>
      <c r="N65" s="837"/>
      <c r="O65" s="840"/>
      <c r="P65" s="864"/>
      <c r="Q65" s="867"/>
      <c r="R65" s="813"/>
      <c r="S65" s="644" t="s">
        <v>6735</v>
      </c>
      <c r="T65" s="651" t="s">
        <v>3822</v>
      </c>
      <c r="U65" s="236" t="s">
        <v>3827</v>
      </c>
      <c r="V65" s="236" t="s">
        <v>3830</v>
      </c>
      <c r="W65" s="261"/>
      <c r="X65" s="258">
        <v>44931</v>
      </c>
      <c r="Y65" s="258">
        <v>44956</v>
      </c>
      <c r="Z65" s="258">
        <v>44959</v>
      </c>
      <c r="AA65" s="258">
        <v>45290</v>
      </c>
      <c r="AB65" s="813"/>
      <c r="AC65" s="828"/>
      <c r="AD65" s="51">
        <f t="shared" si="24"/>
        <v>140000000</v>
      </c>
      <c r="AE65" s="427"/>
      <c r="AF65" s="51">
        <f t="shared" si="24"/>
        <v>140000000</v>
      </c>
      <c r="AG65" s="427"/>
      <c r="AH65" s="427"/>
      <c r="AI65" s="427"/>
      <c r="AJ65" s="427"/>
      <c r="AK65" s="813"/>
      <c r="AL65" s="831"/>
      <c r="AM65" s="51">
        <f t="shared" si="6"/>
        <v>35000000</v>
      </c>
      <c r="AN65" s="428"/>
      <c r="AO65" s="428">
        <v>35000000</v>
      </c>
      <c r="AP65" s="428"/>
      <c r="AQ65" s="428"/>
      <c r="AR65" s="428"/>
      <c r="AS65" s="428"/>
      <c r="AT65" s="813"/>
      <c r="AU65" s="834"/>
      <c r="AV65" s="51">
        <f t="shared" si="7"/>
        <v>35000000</v>
      </c>
      <c r="AW65" s="428"/>
      <c r="AX65" s="646">
        <v>35000000</v>
      </c>
      <c r="AY65" s="428"/>
      <c r="AZ65" s="428"/>
      <c r="BA65" s="428"/>
      <c r="BB65" s="428"/>
      <c r="BC65" s="813"/>
      <c r="BD65" s="810"/>
      <c r="BE65" s="51">
        <f t="shared" si="8"/>
        <v>35000000</v>
      </c>
      <c r="BF65" s="428"/>
      <c r="BG65" s="646">
        <v>35000000</v>
      </c>
      <c r="BH65" s="428"/>
      <c r="BI65" s="428"/>
      <c r="BJ65" s="428"/>
      <c r="BK65" s="428"/>
      <c r="BL65" s="813"/>
      <c r="BM65" s="816"/>
      <c r="BN65" s="51">
        <f t="shared" si="9"/>
        <v>35000000</v>
      </c>
      <c r="BO65" s="428"/>
      <c r="BP65" s="428">
        <v>35000000</v>
      </c>
      <c r="BQ65" s="428"/>
      <c r="BR65" s="428"/>
      <c r="BS65" s="428"/>
      <c r="BT65" s="428"/>
      <c r="BU65" s="429"/>
      <c r="BV65" s="430"/>
      <c r="BW65" s="430"/>
      <c r="BX65" s="430"/>
      <c r="BY65" s="430"/>
      <c r="BZ65" s="430"/>
      <c r="CA65" s="430"/>
      <c r="CB65" s="430"/>
      <c r="CC65" s="431"/>
    </row>
    <row r="66" spans="1:81" s="58" customFormat="1" ht="40.200000000000003" customHeight="1" thickTop="1" thickBot="1" x14ac:dyDescent="0.35">
      <c r="A66" s="34"/>
      <c r="B66" s="907"/>
      <c r="C66" s="1232"/>
      <c r="D66" s="872"/>
      <c r="E66" s="852"/>
      <c r="F66" s="852"/>
      <c r="G66" s="852"/>
      <c r="H66" s="852"/>
      <c r="I66" s="1185"/>
      <c r="J66" s="813"/>
      <c r="K66" s="855"/>
      <c r="L66" s="858"/>
      <c r="M66" s="861"/>
      <c r="N66" s="837"/>
      <c r="O66" s="840"/>
      <c r="P66" s="864"/>
      <c r="Q66" s="867"/>
      <c r="R66" s="813"/>
      <c r="S66" s="644" t="s">
        <v>6736</v>
      </c>
      <c r="T66" s="651" t="s">
        <v>3822</v>
      </c>
      <c r="U66" s="236" t="s">
        <v>3827</v>
      </c>
      <c r="V66" s="236" t="s">
        <v>3830</v>
      </c>
      <c r="W66" s="261"/>
      <c r="X66" s="258">
        <v>44931</v>
      </c>
      <c r="Y66" s="258">
        <v>44956</v>
      </c>
      <c r="Z66" s="258">
        <v>44959</v>
      </c>
      <c r="AA66" s="258">
        <v>45290</v>
      </c>
      <c r="AB66" s="813"/>
      <c r="AC66" s="828"/>
      <c r="AD66" s="51">
        <f t="shared" si="24"/>
        <v>6570000</v>
      </c>
      <c r="AE66" s="427"/>
      <c r="AF66" s="51">
        <f t="shared" si="24"/>
        <v>6570000</v>
      </c>
      <c r="AG66" s="427"/>
      <c r="AH66" s="427"/>
      <c r="AI66" s="427"/>
      <c r="AJ66" s="427"/>
      <c r="AK66" s="813"/>
      <c r="AL66" s="831"/>
      <c r="AM66" s="51">
        <f t="shared" si="6"/>
        <v>1642500</v>
      </c>
      <c r="AN66" s="428"/>
      <c r="AO66" s="428">
        <v>1642500</v>
      </c>
      <c r="AP66" s="428"/>
      <c r="AQ66" s="428"/>
      <c r="AR66" s="428"/>
      <c r="AS66" s="428"/>
      <c r="AT66" s="813"/>
      <c r="AU66" s="834"/>
      <c r="AV66" s="51">
        <f t="shared" si="7"/>
        <v>1642500</v>
      </c>
      <c r="AW66" s="428"/>
      <c r="AX66" s="646">
        <v>1642500</v>
      </c>
      <c r="AY66" s="428"/>
      <c r="AZ66" s="428"/>
      <c r="BA66" s="428"/>
      <c r="BB66" s="428"/>
      <c r="BC66" s="813"/>
      <c r="BD66" s="810"/>
      <c r="BE66" s="51">
        <f t="shared" si="8"/>
        <v>1642500</v>
      </c>
      <c r="BF66" s="428"/>
      <c r="BG66" s="646">
        <v>1642500</v>
      </c>
      <c r="BH66" s="428"/>
      <c r="BI66" s="428"/>
      <c r="BJ66" s="428"/>
      <c r="BK66" s="428"/>
      <c r="BL66" s="813"/>
      <c r="BM66" s="816"/>
      <c r="BN66" s="51">
        <f t="shared" si="9"/>
        <v>1642500</v>
      </c>
      <c r="BO66" s="428"/>
      <c r="BP66" s="428">
        <v>1642500</v>
      </c>
      <c r="BQ66" s="428"/>
      <c r="BR66" s="428"/>
      <c r="BS66" s="428"/>
      <c r="BT66" s="428"/>
      <c r="BU66" s="429"/>
      <c r="BV66" s="430"/>
      <c r="BW66" s="430"/>
      <c r="BX66" s="430"/>
      <c r="BY66" s="430"/>
      <c r="BZ66" s="430"/>
      <c r="CA66" s="430"/>
      <c r="CB66" s="430"/>
      <c r="CC66" s="431"/>
    </row>
    <row r="67" spans="1:81" s="58" customFormat="1" ht="40.200000000000003" customHeight="1" thickTop="1" thickBot="1" x14ac:dyDescent="0.35">
      <c r="A67" s="34"/>
      <c r="B67" s="907"/>
      <c r="C67" s="1232"/>
      <c r="D67" s="872"/>
      <c r="E67" s="852"/>
      <c r="F67" s="852"/>
      <c r="G67" s="852"/>
      <c r="H67" s="852"/>
      <c r="I67" s="1185"/>
      <c r="J67" s="813"/>
      <c r="K67" s="855"/>
      <c r="L67" s="858"/>
      <c r="M67" s="861"/>
      <c r="N67" s="837"/>
      <c r="O67" s="840"/>
      <c r="P67" s="864"/>
      <c r="Q67" s="867"/>
      <c r="R67" s="813"/>
      <c r="S67" s="644" t="s">
        <v>6737</v>
      </c>
      <c r="T67" s="651" t="s">
        <v>3822</v>
      </c>
      <c r="U67" s="236" t="s">
        <v>3827</v>
      </c>
      <c r="V67" s="236" t="s">
        <v>3830</v>
      </c>
      <c r="W67" s="261"/>
      <c r="X67" s="258">
        <v>44931</v>
      </c>
      <c r="Y67" s="258">
        <v>44956</v>
      </c>
      <c r="Z67" s="258">
        <v>44959</v>
      </c>
      <c r="AA67" s="258">
        <v>45290</v>
      </c>
      <c r="AB67" s="813"/>
      <c r="AC67" s="828"/>
      <c r="AD67" s="51">
        <f t="shared" si="24"/>
        <v>5868300</v>
      </c>
      <c r="AE67" s="427"/>
      <c r="AF67" s="51">
        <f t="shared" si="24"/>
        <v>5868300</v>
      </c>
      <c r="AG67" s="427"/>
      <c r="AH67" s="427"/>
      <c r="AI67" s="427"/>
      <c r="AJ67" s="427"/>
      <c r="AK67" s="813"/>
      <c r="AL67" s="831"/>
      <c r="AM67" s="51">
        <f t="shared" si="6"/>
        <v>1467075</v>
      </c>
      <c r="AN67" s="428"/>
      <c r="AO67" s="428">
        <v>1467075</v>
      </c>
      <c r="AP67" s="428"/>
      <c r="AQ67" s="428"/>
      <c r="AR67" s="428"/>
      <c r="AS67" s="428"/>
      <c r="AT67" s="813"/>
      <c r="AU67" s="834"/>
      <c r="AV67" s="51">
        <f t="shared" si="7"/>
        <v>1467075</v>
      </c>
      <c r="AW67" s="428"/>
      <c r="AX67" s="646">
        <v>1467075</v>
      </c>
      <c r="AY67" s="428"/>
      <c r="AZ67" s="428"/>
      <c r="BA67" s="428"/>
      <c r="BB67" s="428"/>
      <c r="BC67" s="813"/>
      <c r="BD67" s="810"/>
      <c r="BE67" s="51">
        <f t="shared" si="8"/>
        <v>1467075</v>
      </c>
      <c r="BF67" s="428"/>
      <c r="BG67" s="646">
        <v>1467075</v>
      </c>
      <c r="BH67" s="428"/>
      <c r="BI67" s="428"/>
      <c r="BJ67" s="428"/>
      <c r="BK67" s="428"/>
      <c r="BL67" s="813"/>
      <c r="BM67" s="816"/>
      <c r="BN67" s="51">
        <f t="shared" si="9"/>
        <v>1467075</v>
      </c>
      <c r="BO67" s="428"/>
      <c r="BP67" s="428">
        <v>1467075</v>
      </c>
      <c r="BQ67" s="428"/>
      <c r="BR67" s="428"/>
      <c r="BS67" s="428"/>
      <c r="BT67" s="428"/>
      <c r="BU67" s="429"/>
      <c r="BV67" s="430"/>
      <c r="BW67" s="430"/>
      <c r="BX67" s="430"/>
      <c r="BY67" s="430"/>
      <c r="BZ67" s="430"/>
      <c r="CA67" s="430"/>
      <c r="CB67" s="430"/>
      <c r="CC67" s="431"/>
    </row>
    <row r="68" spans="1:81" s="58" customFormat="1" ht="40.200000000000003" customHeight="1" thickTop="1" thickBot="1" x14ac:dyDescent="0.35">
      <c r="A68" s="34"/>
      <c r="B68" s="907"/>
      <c r="C68" s="1232"/>
      <c r="D68" s="872"/>
      <c r="E68" s="852"/>
      <c r="F68" s="852"/>
      <c r="G68" s="852"/>
      <c r="H68" s="852"/>
      <c r="I68" s="1185"/>
      <c r="J68" s="813"/>
      <c r="K68" s="855"/>
      <c r="L68" s="858"/>
      <c r="M68" s="861"/>
      <c r="N68" s="837"/>
      <c r="O68" s="840"/>
      <c r="P68" s="864"/>
      <c r="Q68" s="867"/>
      <c r="R68" s="813"/>
      <c r="S68" s="644" t="s">
        <v>6738</v>
      </c>
      <c r="T68" s="651" t="s">
        <v>3822</v>
      </c>
      <c r="U68" s="236" t="s">
        <v>3827</v>
      </c>
      <c r="V68" s="236" t="s">
        <v>3830</v>
      </c>
      <c r="W68" s="261"/>
      <c r="X68" s="258">
        <v>44931</v>
      </c>
      <c r="Y68" s="258">
        <v>44956</v>
      </c>
      <c r="Z68" s="258">
        <v>44959</v>
      </c>
      <c r="AA68" s="258">
        <v>45290</v>
      </c>
      <c r="AB68" s="813"/>
      <c r="AC68" s="828"/>
      <c r="AD68" s="51">
        <f t="shared" si="24"/>
        <v>30000000</v>
      </c>
      <c r="AE68" s="427"/>
      <c r="AF68" s="51">
        <f t="shared" si="24"/>
        <v>30000000</v>
      </c>
      <c r="AG68" s="427"/>
      <c r="AH68" s="427"/>
      <c r="AI68" s="427"/>
      <c r="AJ68" s="427"/>
      <c r="AK68" s="813"/>
      <c r="AL68" s="831"/>
      <c r="AM68" s="51">
        <f t="shared" si="6"/>
        <v>7500000</v>
      </c>
      <c r="AN68" s="428"/>
      <c r="AO68" s="428">
        <v>7500000</v>
      </c>
      <c r="AP68" s="428"/>
      <c r="AQ68" s="428"/>
      <c r="AR68" s="428"/>
      <c r="AS68" s="428"/>
      <c r="AT68" s="813"/>
      <c r="AU68" s="834"/>
      <c r="AV68" s="51">
        <f t="shared" si="7"/>
        <v>7500000</v>
      </c>
      <c r="AW68" s="428"/>
      <c r="AX68" s="646">
        <v>7500000</v>
      </c>
      <c r="AY68" s="428"/>
      <c r="AZ68" s="428"/>
      <c r="BA68" s="428"/>
      <c r="BB68" s="428"/>
      <c r="BC68" s="813"/>
      <c r="BD68" s="810"/>
      <c r="BE68" s="51">
        <f t="shared" si="8"/>
        <v>7500000</v>
      </c>
      <c r="BF68" s="428"/>
      <c r="BG68" s="646">
        <v>7500000</v>
      </c>
      <c r="BH68" s="428"/>
      <c r="BI68" s="428"/>
      <c r="BJ68" s="428"/>
      <c r="BK68" s="428"/>
      <c r="BL68" s="813"/>
      <c r="BM68" s="816"/>
      <c r="BN68" s="51">
        <f t="shared" si="9"/>
        <v>7500000</v>
      </c>
      <c r="BO68" s="428"/>
      <c r="BP68" s="428">
        <v>7500000</v>
      </c>
      <c r="BQ68" s="428"/>
      <c r="BR68" s="428"/>
      <c r="BS68" s="428"/>
      <c r="BT68" s="428"/>
      <c r="BU68" s="429"/>
      <c r="BV68" s="430"/>
      <c r="BW68" s="430"/>
      <c r="BX68" s="430"/>
      <c r="BY68" s="430"/>
      <c r="BZ68" s="430"/>
      <c r="CA68" s="430"/>
      <c r="CB68" s="430"/>
      <c r="CC68" s="431"/>
    </row>
    <row r="69" spans="1:81" s="58" customFormat="1" ht="40.200000000000003" customHeight="1" thickTop="1" thickBot="1" x14ac:dyDescent="0.35">
      <c r="A69" s="34"/>
      <c r="B69" s="907"/>
      <c r="C69" s="1232"/>
      <c r="D69" s="872"/>
      <c r="E69" s="852"/>
      <c r="F69" s="852"/>
      <c r="G69" s="852"/>
      <c r="H69" s="852"/>
      <c r="I69" s="1185"/>
      <c r="J69" s="813"/>
      <c r="K69" s="855"/>
      <c r="L69" s="858"/>
      <c r="M69" s="861"/>
      <c r="N69" s="837"/>
      <c r="O69" s="840"/>
      <c r="P69" s="864"/>
      <c r="Q69" s="867"/>
      <c r="R69" s="813"/>
      <c r="S69" s="644" t="s">
        <v>6739</v>
      </c>
      <c r="T69" s="651" t="s">
        <v>3822</v>
      </c>
      <c r="U69" s="236" t="s">
        <v>3827</v>
      </c>
      <c r="V69" s="236" t="s">
        <v>3830</v>
      </c>
      <c r="W69" s="261"/>
      <c r="X69" s="258">
        <v>44931</v>
      </c>
      <c r="Y69" s="258">
        <v>44956</v>
      </c>
      <c r="Z69" s="258">
        <v>44959</v>
      </c>
      <c r="AA69" s="258">
        <v>45290</v>
      </c>
      <c r="AB69" s="813"/>
      <c r="AC69" s="828"/>
      <c r="AD69" s="51">
        <f t="shared" si="24"/>
        <v>3777400</v>
      </c>
      <c r="AE69" s="427"/>
      <c r="AF69" s="51">
        <f t="shared" si="24"/>
        <v>3777400</v>
      </c>
      <c r="AG69" s="427"/>
      <c r="AH69" s="427"/>
      <c r="AI69" s="427"/>
      <c r="AJ69" s="427"/>
      <c r="AK69" s="813"/>
      <c r="AL69" s="831"/>
      <c r="AM69" s="51">
        <f t="shared" si="6"/>
        <v>944350</v>
      </c>
      <c r="AN69" s="428"/>
      <c r="AO69" s="428">
        <v>944350</v>
      </c>
      <c r="AP69" s="428"/>
      <c r="AQ69" s="428"/>
      <c r="AR69" s="428"/>
      <c r="AS69" s="428"/>
      <c r="AT69" s="813"/>
      <c r="AU69" s="834"/>
      <c r="AV69" s="51">
        <f t="shared" si="7"/>
        <v>944350</v>
      </c>
      <c r="AW69" s="428"/>
      <c r="AX69" s="646">
        <v>944350</v>
      </c>
      <c r="AY69" s="428"/>
      <c r="AZ69" s="428"/>
      <c r="BA69" s="428"/>
      <c r="BB69" s="428"/>
      <c r="BC69" s="813"/>
      <c r="BD69" s="810"/>
      <c r="BE69" s="51">
        <f t="shared" si="8"/>
        <v>944350</v>
      </c>
      <c r="BF69" s="428"/>
      <c r="BG69" s="646">
        <v>944350</v>
      </c>
      <c r="BH69" s="428"/>
      <c r="BI69" s="428"/>
      <c r="BJ69" s="428"/>
      <c r="BK69" s="428"/>
      <c r="BL69" s="813"/>
      <c r="BM69" s="816"/>
      <c r="BN69" s="51">
        <f t="shared" si="9"/>
        <v>944350</v>
      </c>
      <c r="BO69" s="428"/>
      <c r="BP69" s="428">
        <v>944350</v>
      </c>
      <c r="BQ69" s="428"/>
      <c r="BR69" s="428"/>
      <c r="BS69" s="428"/>
      <c r="BT69" s="428"/>
      <c r="BU69" s="429"/>
      <c r="BV69" s="430"/>
      <c r="BW69" s="430"/>
      <c r="BX69" s="430"/>
      <c r="BY69" s="430"/>
      <c r="BZ69" s="430"/>
      <c r="CA69" s="430"/>
      <c r="CB69" s="430"/>
      <c r="CC69" s="431"/>
    </row>
    <row r="70" spans="1:81" s="58" customFormat="1" ht="40.200000000000003" customHeight="1" thickTop="1" thickBot="1" x14ac:dyDescent="0.35">
      <c r="A70" s="34"/>
      <c r="B70" s="907"/>
      <c r="C70" s="1232"/>
      <c r="D70" s="872"/>
      <c r="E70" s="852"/>
      <c r="F70" s="852"/>
      <c r="G70" s="852"/>
      <c r="H70" s="852"/>
      <c r="I70" s="1185"/>
      <c r="J70" s="813"/>
      <c r="K70" s="855"/>
      <c r="L70" s="858"/>
      <c r="M70" s="861"/>
      <c r="N70" s="837"/>
      <c r="O70" s="840"/>
      <c r="P70" s="864"/>
      <c r="Q70" s="867"/>
      <c r="R70" s="813"/>
      <c r="S70" s="644" t="s">
        <v>6740</v>
      </c>
      <c r="T70" s="651" t="s">
        <v>3822</v>
      </c>
      <c r="U70" s="236" t="s">
        <v>3827</v>
      </c>
      <c r="V70" s="236" t="s">
        <v>3830</v>
      </c>
      <c r="W70" s="261"/>
      <c r="X70" s="258">
        <v>44931</v>
      </c>
      <c r="Y70" s="258">
        <v>44956</v>
      </c>
      <c r="Z70" s="258">
        <v>44959</v>
      </c>
      <c r="AA70" s="258">
        <v>45290</v>
      </c>
      <c r="AB70" s="813"/>
      <c r="AC70" s="828"/>
      <c r="AD70" s="51">
        <f t="shared" si="24"/>
        <v>14150000</v>
      </c>
      <c r="AE70" s="427"/>
      <c r="AF70" s="51">
        <f t="shared" si="24"/>
        <v>14150000</v>
      </c>
      <c r="AG70" s="427"/>
      <c r="AH70" s="427"/>
      <c r="AI70" s="427"/>
      <c r="AJ70" s="427"/>
      <c r="AK70" s="813"/>
      <c r="AL70" s="831"/>
      <c r="AM70" s="51">
        <f t="shared" si="6"/>
        <v>3537500</v>
      </c>
      <c r="AN70" s="428"/>
      <c r="AO70" s="428">
        <v>3537500</v>
      </c>
      <c r="AP70" s="428"/>
      <c r="AQ70" s="428"/>
      <c r="AR70" s="428"/>
      <c r="AS70" s="428"/>
      <c r="AT70" s="813"/>
      <c r="AU70" s="834"/>
      <c r="AV70" s="51">
        <f t="shared" si="7"/>
        <v>3537500</v>
      </c>
      <c r="AW70" s="428"/>
      <c r="AX70" s="646">
        <v>3537500</v>
      </c>
      <c r="AY70" s="428"/>
      <c r="AZ70" s="428"/>
      <c r="BA70" s="428"/>
      <c r="BB70" s="428"/>
      <c r="BC70" s="813"/>
      <c r="BD70" s="810"/>
      <c r="BE70" s="51">
        <f t="shared" si="8"/>
        <v>3537500</v>
      </c>
      <c r="BF70" s="428"/>
      <c r="BG70" s="646">
        <v>3537500</v>
      </c>
      <c r="BH70" s="428"/>
      <c r="BI70" s="428"/>
      <c r="BJ70" s="428"/>
      <c r="BK70" s="428"/>
      <c r="BL70" s="813"/>
      <c r="BM70" s="816"/>
      <c r="BN70" s="51">
        <f t="shared" si="9"/>
        <v>3537500</v>
      </c>
      <c r="BO70" s="428"/>
      <c r="BP70" s="428">
        <v>3537500</v>
      </c>
      <c r="BQ70" s="428"/>
      <c r="BR70" s="428"/>
      <c r="BS70" s="428"/>
      <c r="BT70" s="428"/>
      <c r="BU70" s="429"/>
      <c r="BV70" s="430"/>
      <c r="BW70" s="430"/>
      <c r="BX70" s="430"/>
      <c r="BY70" s="430"/>
      <c r="BZ70" s="430"/>
      <c r="CA70" s="430"/>
      <c r="CB70" s="430"/>
      <c r="CC70" s="431"/>
    </row>
    <row r="71" spans="1:81" s="58" customFormat="1" ht="40.200000000000003" customHeight="1" thickTop="1" thickBot="1" x14ac:dyDescent="0.35">
      <c r="A71" s="34"/>
      <c r="B71" s="907"/>
      <c r="C71" s="1232"/>
      <c r="D71" s="872"/>
      <c r="E71" s="852"/>
      <c r="F71" s="852"/>
      <c r="G71" s="852"/>
      <c r="H71" s="852"/>
      <c r="I71" s="1185"/>
      <c r="J71" s="813"/>
      <c r="K71" s="855"/>
      <c r="L71" s="858"/>
      <c r="M71" s="861"/>
      <c r="N71" s="837"/>
      <c r="O71" s="840"/>
      <c r="P71" s="864"/>
      <c r="Q71" s="867"/>
      <c r="R71" s="813"/>
      <c r="S71" s="644" t="s">
        <v>6741</v>
      </c>
      <c r="T71" s="651" t="s">
        <v>3822</v>
      </c>
      <c r="U71" s="236" t="s">
        <v>3827</v>
      </c>
      <c r="V71" s="236" t="s">
        <v>3830</v>
      </c>
      <c r="W71" s="261"/>
      <c r="X71" s="258">
        <v>44931</v>
      </c>
      <c r="Y71" s="258">
        <v>44956</v>
      </c>
      <c r="Z71" s="258">
        <v>44959</v>
      </c>
      <c r="AA71" s="258">
        <v>45290</v>
      </c>
      <c r="AB71" s="813"/>
      <c r="AC71" s="828"/>
      <c r="AD71" s="51">
        <f t="shared" si="24"/>
        <v>3800500</v>
      </c>
      <c r="AE71" s="427"/>
      <c r="AF71" s="51">
        <f t="shared" si="24"/>
        <v>3800500</v>
      </c>
      <c r="AG71" s="427"/>
      <c r="AH71" s="427"/>
      <c r="AI71" s="427"/>
      <c r="AJ71" s="427"/>
      <c r="AK71" s="813"/>
      <c r="AL71" s="831"/>
      <c r="AM71" s="51">
        <f t="shared" si="6"/>
        <v>950125</v>
      </c>
      <c r="AN71" s="428"/>
      <c r="AO71" s="428">
        <v>950125</v>
      </c>
      <c r="AP71" s="428"/>
      <c r="AQ71" s="428"/>
      <c r="AR71" s="428"/>
      <c r="AS71" s="428"/>
      <c r="AT71" s="813"/>
      <c r="AU71" s="834"/>
      <c r="AV71" s="51">
        <f t="shared" si="7"/>
        <v>950125</v>
      </c>
      <c r="AW71" s="428"/>
      <c r="AX71" s="646">
        <v>950125</v>
      </c>
      <c r="AY71" s="428"/>
      <c r="AZ71" s="428"/>
      <c r="BA71" s="428"/>
      <c r="BB71" s="428"/>
      <c r="BC71" s="813"/>
      <c r="BD71" s="810"/>
      <c r="BE71" s="51">
        <f t="shared" si="8"/>
        <v>950125</v>
      </c>
      <c r="BF71" s="428"/>
      <c r="BG71" s="646">
        <v>950125</v>
      </c>
      <c r="BH71" s="428"/>
      <c r="BI71" s="428"/>
      <c r="BJ71" s="428"/>
      <c r="BK71" s="428"/>
      <c r="BL71" s="813"/>
      <c r="BM71" s="816"/>
      <c r="BN71" s="51">
        <f t="shared" si="9"/>
        <v>950125</v>
      </c>
      <c r="BO71" s="428"/>
      <c r="BP71" s="428">
        <v>950125</v>
      </c>
      <c r="BQ71" s="428"/>
      <c r="BR71" s="428"/>
      <c r="BS71" s="428"/>
      <c r="BT71" s="428"/>
      <c r="BU71" s="429"/>
      <c r="BV71" s="430"/>
      <c r="BW71" s="430"/>
      <c r="BX71" s="430"/>
      <c r="BY71" s="430"/>
      <c r="BZ71" s="430"/>
      <c r="CA71" s="430"/>
      <c r="CB71" s="430"/>
      <c r="CC71" s="431"/>
    </row>
    <row r="72" spans="1:81" s="58" customFormat="1" ht="40.200000000000003" customHeight="1" thickTop="1" thickBot="1" x14ac:dyDescent="0.35">
      <c r="A72" s="34"/>
      <c r="B72" s="907"/>
      <c r="C72" s="1232"/>
      <c r="D72" s="872"/>
      <c r="E72" s="852"/>
      <c r="F72" s="852"/>
      <c r="G72" s="852"/>
      <c r="H72" s="852"/>
      <c r="I72" s="1185"/>
      <c r="J72" s="813"/>
      <c r="K72" s="855"/>
      <c r="L72" s="858"/>
      <c r="M72" s="861"/>
      <c r="N72" s="837"/>
      <c r="O72" s="840"/>
      <c r="P72" s="864"/>
      <c r="Q72" s="867"/>
      <c r="R72" s="813"/>
      <c r="S72" s="644" t="s">
        <v>6742</v>
      </c>
      <c r="T72" s="651" t="s">
        <v>3822</v>
      </c>
      <c r="U72" s="236" t="s">
        <v>3827</v>
      </c>
      <c r="V72" s="236" t="s">
        <v>3830</v>
      </c>
      <c r="W72" s="261"/>
      <c r="X72" s="258">
        <v>44931</v>
      </c>
      <c r="Y72" s="258">
        <v>44956</v>
      </c>
      <c r="Z72" s="258">
        <v>44959</v>
      </c>
      <c r="AA72" s="258">
        <v>45290</v>
      </c>
      <c r="AB72" s="813"/>
      <c r="AC72" s="828"/>
      <c r="AD72" s="51">
        <f t="shared" si="24"/>
        <v>4070200</v>
      </c>
      <c r="AE72" s="427"/>
      <c r="AF72" s="51">
        <f t="shared" si="24"/>
        <v>4070200</v>
      </c>
      <c r="AG72" s="427"/>
      <c r="AH72" s="427"/>
      <c r="AI72" s="427"/>
      <c r="AJ72" s="427"/>
      <c r="AK72" s="813"/>
      <c r="AL72" s="831"/>
      <c r="AM72" s="51">
        <f t="shared" si="6"/>
        <v>1017550</v>
      </c>
      <c r="AN72" s="428"/>
      <c r="AO72" s="428">
        <v>1017550</v>
      </c>
      <c r="AP72" s="428"/>
      <c r="AQ72" s="428"/>
      <c r="AR72" s="428"/>
      <c r="AS72" s="428"/>
      <c r="AT72" s="813"/>
      <c r="AU72" s="834"/>
      <c r="AV72" s="51">
        <f t="shared" si="7"/>
        <v>1017550</v>
      </c>
      <c r="AW72" s="428"/>
      <c r="AX72" s="646">
        <v>1017550</v>
      </c>
      <c r="AY72" s="428"/>
      <c r="AZ72" s="428"/>
      <c r="BA72" s="428"/>
      <c r="BB72" s="428"/>
      <c r="BC72" s="813"/>
      <c r="BD72" s="810"/>
      <c r="BE72" s="51">
        <f t="shared" si="8"/>
        <v>1017550</v>
      </c>
      <c r="BF72" s="428"/>
      <c r="BG72" s="646">
        <v>1017550</v>
      </c>
      <c r="BH72" s="428"/>
      <c r="BI72" s="428"/>
      <c r="BJ72" s="428"/>
      <c r="BK72" s="428"/>
      <c r="BL72" s="813"/>
      <c r="BM72" s="816"/>
      <c r="BN72" s="51">
        <f t="shared" si="9"/>
        <v>1017550</v>
      </c>
      <c r="BO72" s="428"/>
      <c r="BP72" s="428">
        <v>1017550</v>
      </c>
      <c r="BQ72" s="428"/>
      <c r="BR72" s="428"/>
      <c r="BS72" s="428"/>
      <c r="BT72" s="428"/>
      <c r="BU72" s="429"/>
      <c r="BV72" s="430"/>
      <c r="BW72" s="430"/>
      <c r="BX72" s="430"/>
      <c r="BY72" s="430"/>
      <c r="BZ72" s="430"/>
      <c r="CA72" s="430"/>
      <c r="CB72" s="430"/>
      <c r="CC72" s="431"/>
    </row>
    <row r="73" spans="1:81" s="58" customFormat="1" ht="40.200000000000003" customHeight="1" thickTop="1" thickBot="1" x14ac:dyDescent="0.35">
      <c r="A73" s="34"/>
      <c r="B73" s="907"/>
      <c r="C73" s="1232"/>
      <c r="D73" s="872"/>
      <c r="E73" s="852"/>
      <c r="F73" s="852"/>
      <c r="G73" s="852"/>
      <c r="H73" s="852"/>
      <c r="I73" s="1185"/>
      <c r="J73" s="813"/>
      <c r="K73" s="855"/>
      <c r="L73" s="858"/>
      <c r="M73" s="861"/>
      <c r="N73" s="837"/>
      <c r="O73" s="840"/>
      <c r="P73" s="864"/>
      <c r="Q73" s="867"/>
      <c r="R73" s="813"/>
      <c r="S73" s="644" t="s">
        <v>6743</v>
      </c>
      <c r="T73" s="651" t="s">
        <v>3822</v>
      </c>
      <c r="U73" s="236" t="s">
        <v>3827</v>
      </c>
      <c r="V73" s="236" t="s">
        <v>3830</v>
      </c>
      <c r="W73" s="261"/>
      <c r="X73" s="258">
        <v>44931</v>
      </c>
      <c r="Y73" s="258">
        <v>44956</v>
      </c>
      <c r="Z73" s="258">
        <v>44959</v>
      </c>
      <c r="AA73" s="258">
        <v>45290</v>
      </c>
      <c r="AB73" s="813"/>
      <c r="AC73" s="828"/>
      <c r="AD73" s="51">
        <f t="shared" si="24"/>
        <v>4800000</v>
      </c>
      <c r="AE73" s="427"/>
      <c r="AF73" s="51">
        <f t="shared" si="24"/>
        <v>4800000</v>
      </c>
      <c r="AG73" s="427"/>
      <c r="AH73" s="427"/>
      <c r="AI73" s="427"/>
      <c r="AJ73" s="427"/>
      <c r="AK73" s="813"/>
      <c r="AL73" s="831"/>
      <c r="AM73" s="51">
        <f t="shared" si="6"/>
        <v>1200000</v>
      </c>
      <c r="AN73" s="428"/>
      <c r="AO73" s="428">
        <v>1200000</v>
      </c>
      <c r="AP73" s="428"/>
      <c r="AQ73" s="428"/>
      <c r="AR73" s="428"/>
      <c r="AS73" s="428"/>
      <c r="AT73" s="813"/>
      <c r="AU73" s="834"/>
      <c r="AV73" s="51">
        <f t="shared" si="7"/>
        <v>1200000</v>
      </c>
      <c r="AW73" s="428"/>
      <c r="AX73" s="646">
        <v>1200000</v>
      </c>
      <c r="AY73" s="428"/>
      <c r="AZ73" s="428"/>
      <c r="BA73" s="428"/>
      <c r="BB73" s="428"/>
      <c r="BC73" s="813"/>
      <c r="BD73" s="810"/>
      <c r="BE73" s="51">
        <f t="shared" si="8"/>
        <v>1200000</v>
      </c>
      <c r="BF73" s="428"/>
      <c r="BG73" s="646">
        <v>1200000</v>
      </c>
      <c r="BH73" s="428"/>
      <c r="BI73" s="428"/>
      <c r="BJ73" s="428"/>
      <c r="BK73" s="428"/>
      <c r="BL73" s="813"/>
      <c r="BM73" s="816"/>
      <c r="BN73" s="51">
        <f t="shared" si="9"/>
        <v>1200000</v>
      </c>
      <c r="BO73" s="428"/>
      <c r="BP73" s="428">
        <v>1200000</v>
      </c>
      <c r="BQ73" s="428"/>
      <c r="BR73" s="428"/>
      <c r="BS73" s="428"/>
      <c r="BT73" s="428"/>
      <c r="BU73" s="429"/>
      <c r="BV73" s="430"/>
      <c r="BW73" s="430"/>
      <c r="BX73" s="430"/>
      <c r="BY73" s="430"/>
      <c r="BZ73" s="430"/>
      <c r="CA73" s="430"/>
      <c r="CB73" s="430"/>
      <c r="CC73" s="431"/>
    </row>
    <row r="74" spans="1:81" s="58" customFormat="1" ht="40.200000000000003" customHeight="1" thickTop="1" thickBot="1" x14ac:dyDescent="0.35">
      <c r="A74" s="34"/>
      <c r="B74" s="907"/>
      <c r="C74" s="1232"/>
      <c r="D74" s="872"/>
      <c r="E74" s="852"/>
      <c r="F74" s="852"/>
      <c r="G74" s="852"/>
      <c r="H74" s="852"/>
      <c r="I74" s="1185"/>
      <c r="J74" s="813"/>
      <c r="K74" s="855"/>
      <c r="L74" s="858"/>
      <c r="M74" s="861"/>
      <c r="N74" s="837"/>
      <c r="O74" s="840"/>
      <c r="P74" s="864"/>
      <c r="Q74" s="867"/>
      <c r="R74" s="813"/>
      <c r="S74" s="644" t="s">
        <v>6744</v>
      </c>
      <c r="T74" s="651" t="s">
        <v>3822</v>
      </c>
      <c r="U74" s="236" t="s">
        <v>3827</v>
      </c>
      <c r="V74" s="236" t="s">
        <v>3830</v>
      </c>
      <c r="W74" s="261"/>
      <c r="X74" s="258">
        <v>44931</v>
      </c>
      <c r="Y74" s="258">
        <v>44956</v>
      </c>
      <c r="Z74" s="258">
        <v>44959</v>
      </c>
      <c r="AA74" s="258">
        <v>45290</v>
      </c>
      <c r="AB74" s="813"/>
      <c r="AC74" s="828"/>
      <c r="AD74" s="51">
        <f t="shared" si="24"/>
        <v>3650000</v>
      </c>
      <c r="AE74" s="427"/>
      <c r="AF74" s="51">
        <f t="shared" si="24"/>
        <v>3650000</v>
      </c>
      <c r="AG74" s="427"/>
      <c r="AH74" s="427"/>
      <c r="AI74" s="427"/>
      <c r="AJ74" s="427"/>
      <c r="AK74" s="813"/>
      <c r="AL74" s="831"/>
      <c r="AM74" s="51">
        <f t="shared" si="6"/>
        <v>912500</v>
      </c>
      <c r="AN74" s="428"/>
      <c r="AO74" s="428">
        <v>912500</v>
      </c>
      <c r="AP74" s="428"/>
      <c r="AQ74" s="428"/>
      <c r="AR74" s="428"/>
      <c r="AS74" s="428"/>
      <c r="AT74" s="813"/>
      <c r="AU74" s="834"/>
      <c r="AV74" s="51">
        <f t="shared" si="7"/>
        <v>912500</v>
      </c>
      <c r="AW74" s="428"/>
      <c r="AX74" s="646">
        <v>912500</v>
      </c>
      <c r="AY74" s="428"/>
      <c r="AZ74" s="428"/>
      <c r="BA74" s="428"/>
      <c r="BB74" s="428"/>
      <c r="BC74" s="813"/>
      <c r="BD74" s="810"/>
      <c r="BE74" s="51">
        <f t="shared" si="8"/>
        <v>912500</v>
      </c>
      <c r="BF74" s="428"/>
      <c r="BG74" s="646">
        <v>912500</v>
      </c>
      <c r="BH74" s="428"/>
      <c r="BI74" s="428"/>
      <c r="BJ74" s="428"/>
      <c r="BK74" s="428"/>
      <c r="BL74" s="813"/>
      <c r="BM74" s="816"/>
      <c r="BN74" s="51">
        <f t="shared" si="9"/>
        <v>912500</v>
      </c>
      <c r="BO74" s="428"/>
      <c r="BP74" s="428">
        <v>912500</v>
      </c>
      <c r="BQ74" s="428"/>
      <c r="BR74" s="428"/>
      <c r="BS74" s="428"/>
      <c r="BT74" s="428"/>
      <c r="BU74" s="429"/>
      <c r="BV74" s="430"/>
      <c r="BW74" s="430"/>
      <c r="BX74" s="430"/>
      <c r="BY74" s="430"/>
      <c r="BZ74" s="430"/>
      <c r="CA74" s="430"/>
      <c r="CB74" s="430"/>
      <c r="CC74" s="431"/>
    </row>
    <row r="75" spans="1:81" s="58" customFormat="1" ht="40.200000000000003" customHeight="1" thickTop="1" thickBot="1" x14ac:dyDescent="0.35">
      <c r="A75" s="34"/>
      <c r="B75" s="907"/>
      <c r="C75" s="1232"/>
      <c r="D75" s="872"/>
      <c r="E75" s="852"/>
      <c r="F75" s="852"/>
      <c r="G75" s="852"/>
      <c r="H75" s="852"/>
      <c r="I75" s="1185"/>
      <c r="J75" s="813"/>
      <c r="K75" s="855"/>
      <c r="L75" s="858"/>
      <c r="M75" s="861"/>
      <c r="N75" s="837"/>
      <c r="O75" s="840"/>
      <c r="P75" s="864"/>
      <c r="Q75" s="867"/>
      <c r="R75" s="813"/>
      <c r="S75" s="644" t="s">
        <v>6745</v>
      </c>
      <c r="T75" s="651" t="s">
        <v>3822</v>
      </c>
      <c r="U75" s="236" t="s">
        <v>3827</v>
      </c>
      <c r="V75" s="236" t="s">
        <v>3830</v>
      </c>
      <c r="W75" s="261"/>
      <c r="X75" s="258">
        <v>44931</v>
      </c>
      <c r="Y75" s="258">
        <v>44956</v>
      </c>
      <c r="Z75" s="258">
        <v>44959</v>
      </c>
      <c r="AA75" s="258">
        <v>45290</v>
      </c>
      <c r="AB75" s="813"/>
      <c r="AC75" s="828"/>
      <c r="AD75" s="51">
        <f t="shared" si="24"/>
        <v>4370800</v>
      </c>
      <c r="AE75" s="427"/>
      <c r="AF75" s="51">
        <f t="shared" si="24"/>
        <v>4370800</v>
      </c>
      <c r="AG75" s="427"/>
      <c r="AH75" s="427"/>
      <c r="AI75" s="427"/>
      <c r="AJ75" s="427"/>
      <c r="AK75" s="813"/>
      <c r="AL75" s="831"/>
      <c r="AM75" s="51">
        <f t="shared" si="6"/>
        <v>1092700</v>
      </c>
      <c r="AN75" s="428"/>
      <c r="AO75" s="428">
        <v>1092700</v>
      </c>
      <c r="AP75" s="428"/>
      <c r="AQ75" s="428"/>
      <c r="AR75" s="428"/>
      <c r="AS75" s="428"/>
      <c r="AT75" s="813"/>
      <c r="AU75" s="834"/>
      <c r="AV75" s="51">
        <f t="shared" si="7"/>
        <v>1092700</v>
      </c>
      <c r="AW75" s="428"/>
      <c r="AX75" s="646">
        <v>1092700</v>
      </c>
      <c r="AY75" s="428"/>
      <c r="AZ75" s="428"/>
      <c r="BA75" s="428"/>
      <c r="BB75" s="428"/>
      <c r="BC75" s="813"/>
      <c r="BD75" s="810"/>
      <c r="BE75" s="51">
        <f t="shared" si="8"/>
        <v>1092700</v>
      </c>
      <c r="BF75" s="428"/>
      <c r="BG75" s="646">
        <v>1092700</v>
      </c>
      <c r="BH75" s="428"/>
      <c r="BI75" s="428"/>
      <c r="BJ75" s="428"/>
      <c r="BK75" s="428"/>
      <c r="BL75" s="813"/>
      <c r="BM75" s="816"/>
      <c r="BN75" s="51">
        <f t="shared" si="9"/>
        <v>1092700</v>
      </c>
      <c r="BO75" s="428"/>
      <c r="BP75" s="428">
        <v>1092700</v>
      </c>
      <c r="BQ75" s="428"/>
      <c r="BR75" s="428"/>
      <c r="BS75" s="428"/>
      <c r="BT75" s="428"/>
      <c r="BU75" s="429"/>
      <c r="BV75" s="430"/>
      <c r="BW75" s="430"/>
      <c r="BX75" s="430"/>
      <c r="BY75" s="430"/>
      <c r="BZ75" s="430"/>
      <c r="CA75" s="430"/>
      <c r="CB75" s="430"/>
      <c r="CC75" s="431"/>
    </row>
    <row r="76" spans="1:81" s="58" customFormat="1" ht="40.200000000000003" customHeight="1" thickTop="1" thickBot="1" x14ac:dyDescent="0.35">
      <c r="A76" s="34"/>
      <c r="B76" s="907"/>
      <c r="C76" s="1232"/>
      <c r="D76" s="872"/>
      <c r="E76" s="852"/>
      <c r="F76" s="852"/>
      <c r="G76" s="852"/>
      <c r="H76" s="852"/>
      <c r="I76" s="1185"/>
      <c r="J76" s="813"/>
      <c r="K76" s="855"/>
      <c r="L76" s="858"/>
      <c r="M76" s="861"/>
      <c r="N76" s="837"/>
      <c r="O76" s="840"/>
      <c r="P76" s="864"/>
      <c r="Q76" s="867"/>
      <c r="R76" s="813"/>
      <c r="S76" s="644" t="s">
        <v>6746</v>
      </c>
      <c r="T76" s="651" t="s">
        <v>3822</v>
      </c>
      <c r="U76" s="236" t="s">
        <v>3827</v>
      </c>
      <c r="V76" s="236" t="s">
        <v>3830</v>
      </c>
      <c r="W76" s="261"/>
      <c r="X76" s="258">
        <v>44931</v>
      </c>
      <c r="Y76" s="258">
        <v>44956</v>
      </c>
      <c r="Z76" s="258">
        <v>44959</v>
      </c>
      <c r="AA76" s="258">
        <v>45290</v>
      </c>
      <c r="AB76" s="813"/>
      <c r="AC76" s="828"/>
      <c r="AD76" s="51">
        <f t="shared" si="24"/>
        <v>4300000</v>
      </c>
      <c r="AE76" s="427"/>
      <c r="AF76" s="51">
        <f t="shared" si="24"/>
        <v>4300000</v>
      </c>
      <c r="AG76" s="427"/>
      <c r="AH76" s="427"/>
      <c r="AI76" s="427"/>
      <c r="AJ76" s="427"/>
      <c r="AK76" s="813"/>
      <c r="AL76" s="831"/>
      <c r="AM76" s="51">
        <f t="shared" si="6"/>
        <v>1075000</v>
      </c>
      <c r="AN76" s="428"/>
      <c r="AO76" s="428">
        <v>1075000</v>
      </c>
      <c r="AP76" s="428"/>
      <c r="AQ76" s="428"/>
      <c r="AR76" s="428"/>
      <c r="AS76" s="428"/>
      <c r="AT76" s="813"/>
      <c r="AU76" s="834"/>
      <c r="AV76" s="51">
        <f t="shared" si="7"/>
        <v>1075000</v>
      </c>
      <c r="AW76" s="428"/>
      <c r="AX76" s="646">
        <v>1075000</v>
      </c>
      <c r="AY76" s="428"/>
      <c r="AZ76" s="428"/>
      <c r="BA76" s="428"/>
      <c r="BB76" s="428"/>
      <c r="BC76" s="813"/>
      <c r="BD76" s="810"/>
      <c r="BE76" s="51">
        <f t="shared" si="8"/>
        <v>1075000</v>
      </c>
      <c r="BF76" s="428"/>
      <c r="BG76" s="646">
        <v>1075000</v>
      </c>
      <c r="BH76" s="428"/>
      <c r="BI76" s="428"/>
      <c r="BJ76" s="428"/>
      <c r="BK76" s="428"/>
      <c r="BL76" s="813"/>
      <c r="BM76" s="816"/>
      <c r="BN76" s="51">
        <f t="shared" si="9"/>
        <v>1075000</v>
      </c>
      <c r="BO76" s="428"/>
      <c r="BP76" s="428">
        <v>1075000</v>
      </c>
      <c r="BQ76" s="428"/>
      <c r="BR76" s="428"/>
      <c r="BS76" s="428"/>
      <c r="BT76" s="428"/>
      <c r="BU76" s="429"/>
      <c r="BV76" s="430"/>
      <c r="BW76" s="430"/>
      <c r="BX76" s="430"/>
      <c r="BY76" s="430"/>
      <c r="BZ76" s="430"/>
      <c r="CA76" s="430"/>
      <c r="CB76" s="430"/>
      <c r="CC76" s="431"/>
    </row>
    <row r="77" spans="1:81" s="58" customFormat="1" ht="40.200000000000003" customHeight="1" thickTop="1" thickBot="1" x14ac:dyDescent="0.35">
      <c r="A77" s="34"/>
      <c r="B77" s="907"/>
      <c r="C77" s="1232"/>
      <c r="D77" s="872"/>
      <c r="E77" s="852"/>
      <c r="F77" s="852"/>
      <c r="G77" s="852"/>
      <c r="H77" s="852"/>
      <c r="I77" s="1185"/>
      <c r="J77" s="813"/>
      <c r="K77" s="855"/>
      <c r="L77" s="858"/>
      <c r="M77" s="861"/>
      <c r="N77" s="837"/>
      <c r="O77" s="840"/>
      <c r="P77" s="864"/>
      <c r="Q77" s="867"/>
      <c r="R77" s="813"/>
      <c r="S77" s="644" t="s">
        <v>6747</v>
      </c>
      <c r="T77" s="651" t="s">
        <v>3822</v>
      </c>
      <c r="U77" s="236" t="s">
        <v>3827</v>
      </c>
      <c r="V77" s="236" t="s">
        <v>3830</v>
      </c>
      <c r="W77" s="261"/>
      <c r="X77" s="258">
        <v>44931</v>
      </c>
      <c r="Y77" s="258">
        <v>44956</v>
      </c>
      <c r="Z77" s="258">
        <v>44959</v>
      </c>
      <c r="AA77" s="258">
        <v>45290</v>
      </c>
      <c r="AB77" s="813"/>
      <c r="AC77" s="828"/>
      <c r="AD77" s="51">
        <f t="shared" si="24"/>
        <v>4300000</v>
      </c>
      <c r="AE77" s="427"/>
      <c r="AF77" s="51">
        <f t="shared" si="24"/>
        <v>4300000</v>
      </c>
      <c r="AG77" s="427"/>
      <c r="AH77" s="427"/>
      <c r="AI77" s="427"/>
      <c r="AJ77" s="427"/>
      <c r="AK77" s="813"/>
      <c r="AL77" s="831"/>
      <c r="AM77" s="51">
        <f t="shared" si="6"/>
        <v>1075000</v>
      </c>
      <c r="AN77" s="428"/>
      <c r="AO77" s="428">
        <v>1075000</v>
      </c>
      <c r="AP77" s="428"/>
      <c r="AQ77" s="428"/>
      <c r="AR77" s="428"/>
      <c r="AS77" s="428"/>
      <c r="AT77" s="813"/>
      <c r="AU77" s="834"/>
      <c r="AV77" s="51">
        <f t="shared" si="7"/>
        <v>1075000</v>
      </c>
      <c r="AW77" s="428"/>
      <c r="AX77" s="646">
        <v>1075000</v>
      </c>
      <c r="AY77" s="428"/>
      <c r="AZ77" s="428"/>
      <c r="BA77" s="428"/>
      <c r="BB77" s="428"/>
      <c r="BC77" s="813"/>
      <c r="BD77" s="810"/>
      <c r="BE77" s="51">
        <f t="shared" si="8"/>
        <v>1075000</v>
      </c>
      <c r="BF77" s="428"/>
      <c r="BG77" s="646">
        <v>1075000</v>
      </c>
      <c r="BH77" s="428"/>
      <c r="BI77" s="428"/>
      <c r="BJ77" s="428"/>
      <c r="BK77" s="428"/>
      <c r="BL77" s="813"/>
      <c r="BM77" s="816"/>
      <c r="BN77" s="51">
        <f t="shared" si="9"/>
        <v>1075000</v>
      </c>
      <c r="BO77" s="428"/>
      <c r="BP77" s="428">
        <v>1075000</v>
      </c>
      <c r="BQ77" s="428"/>
      <c r="BR77" s="428"/>
      <c r="BS77" s="428"/>
      <c r="BT77" s="428"/>
      <c r="BU77" s="429"/>
      <c r="BV77" s="430"/>
      <c r="BW77" s="430"/>
      <c r="BX77" s="430"/>
      <c r="BY77" s="430"/>
      <c r="BZ77" s="430"/>
      <c r="CA77" s="430"/>
      <c r="CB77" s="430"/>
      <c r="CC77" s="431"/>
    </row>
    <row r="78" spans="1:81" s="58" customFormat="1" ht="40.200000000000003" customHeight="1" thickTop="1" thickBot="1" x14ac:dyDescent="0.35">
      <c r="A78" s="34"/>
      <c r="B78" s="907"/>
      <c r="C78" s="1232"/>
      <c r="D78" s="872"/>
      <c r="E78" s="852"/>
      <c r="F78" s="852"/>
      <c r="G78" s="852"/>
      <c r="H78" s="852"/>
      <c r="I78" s="1185"/>
      <c r="J78" s="813"/>
      <c r="K78" s="855"/>
      <c r="L78" s="858"/>
      <c r="M78" s="861"/>
      <c r="N78" s="837"/>
      <c r="O78" s="840"/>
      <c r="P78" s="864"/>
      <c r="Q78" s="867"/>
      <c r="R78" s="813"/>
      <c r="S78" s="644" t="s">
        <v>6748</v>
      </c>
      <c r="T78" s="651" t="s">
        <v>3822</v>
      </c>
      <c r="U78" s="236" t="s">
        <v>3827</v>
      </c>
      <c r="V78" s="236" t="s">
        <v>3830</v>
      </c>
      <c r="W78" s="261"/>
      <c r="X78" s="258">
        <v>44931</v>
      </c>
      <c r="Y78" s="258">
        <v>44956</v>
      </c>
      <c r="Z78" s="258">
        <v>44959</v>
      </c>
      <c r="AA78" s="258">
        <v>45290</v>
      </c>
      <c r="AB78" s="813"/>
      <c r="AC78" s="828"/>
      <c r="AD78" s="51">
        <f t="shared" si="24"/>
        <v>17450000</v>
      </c>
      <c r="AE78" s="427"/>
      <c r="AF78" s="51">
        <f t="shared" si="24"/>
        <v>17450000</v>
      </c>
      <c r="AG78" s="427"/>
      <c r="AH78" s="427"/>
      <c r="AI78" s="427"/>
      <c r="AJ78" s="427"/>
      <c r="AK78" s="813"/>
      <c r="AL78" s="831"/>
      <c r="AM78" s="51">
        <f t="shared" si="6"/>
        <v>4362500</v>
      </c>
      <c r="AN78" s="428"/>
      <c r="AO78" s="428">
        <v>4362500</v>
      </c>
      <c r="AP78" s="428"/>
      <c r="AQ78" s="428"/>
      <c r="AR78" s="428"/>
      <c r="AS78" s="428"/>
      <c r="AT78" s="813"/>
      <c r="AU78" s="834"/>
      <c r="AV78" s="51">
        <f t="shared" si="7"/>
        <v>4362500</v>
      </c>
      <c r="AW78" s="428"/>
      <c r="AX78" s="646">
        <v>4362500</v>
      </c>
      <c r="AY78" s="428"/>
      <c r="AZ78" s="428"/>
      <c r="BA78" s="428"/>
      <c r="BB78" s="428"/>
      <c r="BC78" s="813"/>
      <c r="BD78" s="810"/>
      <c r="BE78" s="51">
        <f t="shared" si="8"/>
        <v>4362500</v>
      </c>
      <c r="BF78" s="428"/>
      <c r="BG78" s="646">
        <v>4362500</v>
      </c>
      <c r="BH78" s="428"/>
      <c r="BI78" s="428"/>
      <c r="BJ78" s="428"/>
      <c r="BK78" s="428"/>
      <c r="BL78" s="813"/>
      <c r="BM78" s="816"/>
      <c r="BN78" s="51">
        <f t="shared" si="9"/>
        <v>4362500</v>
      </c>
      <c r="BO78" s="428"/>
      <c r="BP78" s="428">
        <v>4362500</v>
      </c>
      <c r="BQ78" s="428"/>
      <c r="BR78" s="428"/>
      <c r="BS78" s="428"/>
      <c r="BT78" s="428"/>
      <c r="BU78" s="429"/>
      <c r="BV78" s="430"/>
      <c r="BW78" s="430"/>
      <c r="BX78" s="430"/>
      <c r="BY78" s="430"/>
      <c r="BZ78" s="430"/>
      <c r="CA78" s="430"/>
      <c r="CB78" s="430"/>
      <c r="CC78" s="431"/>
    </row>
    <row r="79" spans="1:81" s="58" customFormat="1" ht="40.200000000000003" customHeight="1" thickTop="1" thickBot="1" x14ac:dyDescent="0.35">
      <c r="A79" s="34"/>
      <c r="B79" s="907"/>
      <c r="C79" s="1232"/>
      <c r="D79" s="872"/>
      <c r="E79" s="852"/>
      <c r="F79" s="852"/>
      <c r="G79" s="852"/>
      <c r="H79" s="852"/>
      <c r="I79" s="1185"/>
      <c r="J79" s="813"/>
      <c r="K79" s="855"/>
      <c r="L79" s="858"/>
      <c r="M79" s="861"/>
      <c r="N79" s="837"/>
      <c r="O79" s="840"/>
      <c r="P79" s="864"/>
      <c r="Q79" s="867"/>
      <c r="R79" s="813"/>
      <c r="S79" s="644" t="s">
        <v>6749</v>
      </c>
      <c r="T79" s="651" t="s">
        <v>3822</v>
      </c>
      <c r="U79" s="236" t="s">
        <v>3827</v>
      </c>
      <c r="V79" s="236" t="s">
        <v>3830</v>
      </c>
      <c r="W79" s="261"/>
      <c r="X79" s="258">
        <v>44931</v>
      </c>
      <c r="Y79" s="258">
        <v>44956</v>
      </c>
      <c r="Z79" s="258">
        <v>44959</v>
      </c>
      <c r="AA79" s="258">
        <v>45290</v>
      </c>
      <c r="AB79" s="813"/>
      <c r="AC79" s="828"/>
      <c r="AD79" s="51">
        <f t="shared" si="24"/>
        <v>10300000</v>
      </c>
      <c r="AE79" s="427"/>
      <c r="AF79" s="51">
        <f t="shared" si="24"/>
        <v>10300000</v>
      </c>
      <c r="AG79" s="427"/>
      <c r="AH79" s="427"/>
      <c r="AI79" s="427"/>
      <c r="AJ79" s="427"/>
      <c r="AK79" s="813"/>
      <c r="AL79" s="831"/>
      <c r="AM79" s="51">
        <f t="shared" si="6"/>
        <v>2575000</v>
      </c>
      <c r="AN79" s="428"/>
      <c r="AO79" s="428">
        <v>2575000</v>
      </c>
      <c r="AP79" s="428"/>
      <c r="AQ79" s="428"/>
      <c r="AR79" s="428"/>
      <c r="AS79" s="428"/>
      <c r="AT79" s="813"/>
      <c r="AU79" s="834"/>
      <c r="AV79" s="51">
        <f t="shared" si="7"/>
        <v>2575000</v>
      </c>
      <c r="AW79" s="428"/>
      <c r="AX79" s="646">
        <v>2575000</v>
      </c>
      <c r="AY79" s="428"/>
      <c r="AZ79" s="428"/>
      <c r="BA79" s="428"/>
      <c r="BB79" s="428"/>
      <c r="BC79" s="813"/>
      <c r="BD79" s="810"/>
      <c r="BE79" s="51">
        <f t="shared" si="8"/>
        <v>2575000</v>
      </c>
      <c r="BF79" s="428"/>
      <c r="BG79" s="646">
        <v>2575000</v>
      </c>
      <c r="BH79" s="428"/>
      <c r="BI79" s="428"/>
      <c r="BJ79" s="428"/>
      <c r="BK79" s="428"/>
      <c r="BL79" s="813"/>
      <c r="BM79" s="816"/>
      <c r="BN79" s="51">
        <f t="shared" si="9"/>
        <v>2575000</v>
      </c>
      <c r="BO79" s="428"/>
      <c r="BP79" s="428">
        <v>2575000</v>
      </c>
      <c r="BQ79" s="428"/>
      <c r="BR79" s="428"/>
      <c r="BS79" s="428"/>
      <c r="BT79" s="428"/>
      <c r="BU79" s="429"/>
      <c r="BV79" s="430"/>
      <c r="BW79" s="430"/>
      <c r="BX79" s="430"/>
      <c r="BY79" s="430"/>
      <c r="BZ79" s="430"/>
      <c r="CA79" s="430"/>
      <c r="CB79" s="430"/>
      <c r="CC79" s="431"/>
    </row>
    <row r="80" spans="1:81" s="58" customFormat="1" ht="40.200000000000003" customHeight="1" thickTop="1" thickBot="1" x14ac:dyDescent="0.35">
      <c r="A80" s="34"/>
      <c r="B80" s="907"/>
      <c r="C80" s="1232"/>
      <c r="D80" s="872"/>
      <c r="E80" s="852"/>
      <c r="F80" s="852"/>
      <c r="G80" s="852"/>
      <c r="H80" s="852"/>
      <c r="I80" s="1185"/>
      <c r="J80" s="813"/>
      <c r="K80" s="855"/>
      <c r="L80" s="858"/>
      <c r="M80" s="861"/>
      <c r="N80" s="837"/>
      <c r="O80" s="840"/>
      <c r="P80" s="864"/>
      <c r="Q80" s="867"/>
      <c r="R80" s="813"/>
      <c r="S80" s="644" t="s">
        <v>6750</v>
      </c>
      <c r="T80" s="651" t="s">
        <v>3822</v>
      </c>
      <c r="U80" s="236" t="s">
        <v>3827</v>
      </c>
      <c r="V80" s="236" t="s">
        <v>3830</v>
      </c>
      <c r="W80" s="261"/>
      <c r="X80" s="258">
        <v>44931</v>
      </c>
      <c r="Y80" s="258">
        <v>44956</v>
      </c>
      <c r="Z80" s="258">
        <v>44959</v>
      </c>
      <c r="AA80" s="258">
        <v>45290</v>
      </c>
      <c r="AB80" s="813"/>
      <c r="AC80" s="828"/>
      <c r="AD80" s="51">
        <f t="shared" si="24"/>
        <v>3779000</v>
      </c>
      <c r="AE80" s="427"/>
      <c r="AF80" s="51">
        <f t="shared" si="24"/>
        <v>3779000</v>
      </c>
      <c r="AG80" s="427"/>
      <c r="AH80" s="427"/>
      <c r="AI80" s="427"/>
      <c r="AJ80" s="427"/>
      <c r="AK80" s="813"/>
      <c r="AL80" s="831"/>
      <c r="AM80" s="51">
        <f t="shared" si="6"/>
        <v>944750</v>
      </c>
      <c r="AN80" s="428"/>
      <c r="AO80" s="428">
        <v>944750</v>
      </c>
      <c r="AP80" s="428"/>
      <c r="AQ80" s="428"/>
      <c r="AR80" s="428"/>
      <c r="AS80" s="428"/>
      <c r="AT80" s="813"/>
      <c r="AU80" s="834"/>
      <c r="AV80" s="51">
        <f t="shared" si="7"/>
        <v>944750</v>
      </c>
      <c r="AW80" s="428"/>
      <c r="AX80" s="646">
        <v>944750</v>
      </c>
      <c r="AY80" s="428"/>
      <c r="AZ80" s="428"/>
      <c r="BA80" s="428"/>
      <c r="BB80" s="428"/>
      <c r="BC80" s="813"/>
      <c r="BD80" s="810"/>
      <c r="BE80" s="51">
        <f t="shared" si="8"/>
        <v>944750</v>
      </c>
      <c r="BF80" s="428"/>
      <c r="BG80" s="646">
        <v>944750</v>
      </c>
      <c r="BH80" s="428"/>
      <c r="BI80" s="428"/>
      <c r="BJ80" s="428"/>
      <c r="BK80" s="428"/>
      <c r="BL80" s="813"/>
      <c r="BM80" s="816"/>
      <c r="BN80" s="51">
        <f t="shared" si="9"/>
        <v>944750</v>
      </c>
      <c r="BO80" s="428"/>
      <c r="BP80" s="428">
        <v>944750</v>
      </c>
      <c r="BQ80" s="428"/>
      <c r="BR80" s="428"/>
      <c r="BS80" s="428"/>
      <c r="BT80" s="428"/>
      <c r="BU80" s="429"/>
      <c r="BV80" s="430"/>
      <c r="BW80" s="430"/>
      <c r="BX80" s="430"/>
      <c r="BY80" s="430"/>
      <c r="BZ80" s="430"/>
      <c r="CA80" s="430"/>
      <c r="CB80" s="430"/>
      <c r="CC80" s="431"/>
    </row>
    <row r="81" spans="1:81" s="58" customFormat="1" ht="40.200000000000003" customHeight="1" thickTop="1" thickBot="1" x14ac:dyDescent="0.35">
      <c r="A81" s="34"/>
      <c r="B81" s="907"/>
      <c r="C81" s="1232"/>
      <c r="D81" s="872"/>
      <c r="E81" s="852"/>
      <c r="F81" s="852"/>
      <c r="G81" s="852"/>
      <c r="H81" s="852"/>
      <c r="I81" s="1185"/>
      <c r="J81" s="813"/>
      <c r="K81" s="855"/>
      <c r="L81" s="858"/>
      <c r="M81" s="861"/>
      <c r="N81" s="837"/>
      <c r="O81" s="840"/>
      <c r="P81" s="864"/>
      <c r="Q81" s="867"/>
      <c r="R81" s="813"/>
      <c r="S81" s="644" t="s">
        <v>6751</v>
      </c>
      <c r="T81" s="651" t="s">
        <v>3822</v>
      </c>
      <c r="U81" s="236" t="s">
        <v>3827</v>
      </c>
      <c r="V81" s="236" t="s">
        <v>3830</v>
      </c>
      <c r="W81" s="261"/>
      <c r="X81" s="258">
        <v>44931</v>
      </c>
      <c r="Y81" s="258">
        <v>44956</v>
      </c>
      <c r="Z81" s="258">
        <v>44959</v>
      </c>
      <c r="AA81" s="258">
        <v>45290</v>
      </c>
      <c r="AB81" s="813"/>
      <c r="AC81" s="828"/>
      <c r="AD81" s="51">
        <f t="shared" si="24"/>
        <v>3500600</v>
      </c>
      <c r="AE81" s="427"/>
      <c r="AF81" s="51">
        <f t="shared" si="24"/>
        <v>3500600</v>
      </c>
      <c r="AG81" s="427"/>
      <c r="AH81" s="427"/>
      <c r="AI81" s="427"/>
      <c r="AJ81" s="427"/>
      <c r="AK81" s="813"/>
      <c r="AL81" s="831"/>
      <c r="AM81" s="51">
        <f t="shared" si="6"/>
        <v>875150</v>
      </c>
      <c r="AN81" s="428"/>
      <c r="AO81" s="428">
        <v>875150</v>
      </c>
      <c r="AP81" s="428"/>
      <c r="AQ81" s="428"/>
      <c r="AR81" s="428"/>
      <c r="AS81" s="428"/>
      <c r="AT81" s="813"/>
      <c r="AU81" s="834"/>
      <c r="AV81" s="51">
        <f t="shared" si="7"/>
        <v>875150</v>
      </c>
      <c r="AW81" s="428"/>
      <c r="AX81" s="646">
        <v>875150</v>
      </c>
      <c r="AY81" s="428"/>
      <c r="AZ81" s="428"/>
      <c r="BA81" s="428"/>
      <c r="BB81" s="428"/>
      <c r="BC81" s="813"/>
      <c r="BD81" s="810"/>
      <c r="BE81" s="51">
        <f t="shared" si="8"/>
        <v>875150</v>
      </c>
      <c r="BF81" s="428"/>
      <c r="BG81" s="646">
        <v>875150</v>
      </c>
      <c r="BH81" s="428"/>
      <c r="BI81" s="428"/>
      <c r="BJ81" s="428"/>
      <c r="BK81" s="428"/>
      <c r="BL81" s="813"/>
      <c r="BM81" s="816"/>
      <c r="BN81" s="51">
        <f t="shared" si="9"/>
        <v>875150</v>
      </c>
      <c r="BO81" s="428"/>
      <c r="BP81" s="428">
        <v>875150</v>
      </c>
      <c r="BQ81" s="428"/>
      <c r="BR81" s="428"/>
      <c r="BS81" s="428"/>
      <c r="BT81" s="428"/>
      <c r="BU81" s="429"/>
      <c r="BV81" s="430"/>
      <c r="BW81" s="430"/>
      <c r="BX81" s="430"/>
      <c r="BY81" s="430"/>
      <c r="BZ81" s="430"/>
      <c r="CA81" s="430"/>
      <c r="CB81" s="430"/>
      <c r="CC81" s="431"/>
    </row>
    <row r="82" spans="1:81" s="58" customFormat="1" ht="40.200000000000003" customHeight="1" thickTop="1" thickBot="1" x14ac:dyDescent="0.35">
      <c r="A82" s="34"/>
      <c r="B82" s="907"/>
      <c r="C82" s="1232"/>
      <c r="D82" s="872"/>
      <c r="E82" s="852"/>
      <c r="F82" s="852"/>
      <c r="G82" s="852"/>
      <c r="H82" s="852"/>
      <c r="I82" s="1185"/>
      <c r="J82" s="813"/>
      <c r="K82" s="855"/>
      <c r="L82" s="858"/>
      <c r="M82" s="861"/>
      <c r="N82" s="837"/>
      <c r="O82" s="840"/>
      <c r="P82" s="864"/>
      <c r="Q82" s="867"/>
      <c r="R82" s="813"/>
      <c r="S82" s="644" t="s">
        <v>6752</v>
      </c>
      <c r="T82" s="651" t="s">
        <v>3822</v>
      </c>
      <c r="U82" s="236" t="s">
        <v>3827</v>
      </c>
      <c r="V82" s="236" t="s">
        <v>3830</v>
      </c>
      <c r="W82" s="261"/>
      <c r="X82" s="258">
        <v>44931</v>
      </c>
      <c r="Y82" s="258">
        <v>44956</v>
      </c>
      <c r="Z82" s="258">
        <v>44959</v>
      </c>
      <c r="AA82" s="258">
        <v>45290</v>
      </c>
      <c r="AB82" s="813"/>
      <c r="AC82" s="828"/>
      <c r="AD82" s="51">
        <f t="shared" si="24"/>
        <v>3580000</v>
      </c>
      <c r="AE82" s="427"/>
      <c r="AF82" s="51">
        <f t="shared" si="24"/>
        <v>3580000</v>
      </c>
      <c r="AG82" s="427"/>
      <c r="AH82" s="427"/>
      <c r="AI82" s="427"/>
      <c r="AJ82" s="427"/>
      <c r="AK82" s="813"/>
      <c r="AL82" s="831"/>
      <c r="AM82" s="51">
        <f t="shared" si="6"/>
        <v>895000</v>
      </c>
      <c r="AN82" s="428"/>
      <c r="AO82" s="428">
        <v>895000</v>
      </c>
      <c r="AP82" s="428"/>
      <c r="AQ82" s="428"/>
      <c r="AR82" s="428"/>
      <c r="AS82" s="428"/>
      <c r="AT82" s="813"/>
      <c r="AU82" s="834"/>
      <c r="AV82" s="51">
        <f t="shared" si="7"/>
        <v>895000</v>
      </c>
      <c r="AW82" s="428"/>
      <c r="AX82" s="646">
        <v>895000</v>
      </c>
      <c r="AY82" s="428"/>
      <c r="AZ82" s="428"/>
      <c r="BA82" s="428"/>
      <c r="BB82" s="428"/>
      <c r="BC82" s="813"/>
      <c r="BD82" s="810"/>
      <c r="BE82" s="51">
        <f t="shared" si="8"/>
        <v>895000</v>
      </c>
      <c r="BF82" s="428"/>
      <c r="BG82" s="646">
        <v>895000</v>
      </c>
      <c r="BH82" s="428"/>
      <c r="BI82" s="428"/>
      <c r="BJ82" s="428"/>
      <c r="BK82" s="428"/>
      <c r="BL82" s="813"/>
      <c r="BM82" s="816"/>
      <c r="BN82" s="51">
        <f t="shared" si="9"/>
        <v>895000</v>
      </c>
      <c r="BO82" s="428"/>
      <c r="BP82" s="428">
        <v>895000</v>
      </c>
      <c r="BQ82" s="428"/>
      <c r="BR82" s="428"/>
      <c r="BS82" s="428"/>
      <c r="BT82" s="428"/>
      <c r="BU82" s="429"/>
      <c r="BV82" s="430"/>
      <c r="BW82" s="430"/>
      <c r="BX82" s="430"/>
      <c r="BY82" s="430"/>
      <c r="BZ82" s="430"/>
      <c r="CA82" s="430"/>
      <c r="CB82" s="430"/>
      <c r="CC82" s="431"/>
    </row>
    <row r="83" spans="1:81" s="58" customFormat="1" ht="40.200000000000003" customHeight="1" thickTop="1" thickBot="1" x14ac:dyDescent="0.35">
      <c r="A83" s="34"/>
      <c r="B83" s="907"/>
      <c r="C83" s="1232"/>
      <c r="D83" s="872"/>
      <c r="E83" s="852"/>
      <c r="F83" s="852"/>
      <c r="G83" s="852"/>
      <c r="H83" s="852"/>
      <c r="I83" s="1185"/>
      <c r="J83" s="813"/>
      <c r="K83" s="855"/>
      <c r="L83" s="858"/>
      <c r="M83" s="861"/>
      <c r="N83" s="837"/>
      <c r="O83" s="840"/>
      <c r="P83" s="864"/>
      <c r="Q83" s="867"/>
      <c r="R83" s="813"/>
      <c r="S83" s="644" t="s">
        <v>6753</v>
      </c>
      <c r="T83" s="651" t="s">
        <v>3822</v>
      </c>
      <c r="U83" s="236" t="s">
        <v>3827</v>
      </c>
      <c r="V83" s="236" t="s">
        <v>3830</v>
      </c>
      <c r="W83" s="261"/>
      <c r="X83" s="258">
        <v>44931</v>
      </c>
      <c r="Y83" s="258">
        <v>44956</v>
      </c>
      <c r="Z83" s="258">
        <v>44959</v>
      </c>
      <c r="AA83" s="258">
        <v>45290</v>
      </c>
      <c r="AB83" s="813"/>
      <c r="AC83" s="828"/>
      <c r="AD83" s="51">
        <f t="shared" ref="AD83:AJ123" si="32">+AM83+AV83+BE83+BN83</f>
        <v>3580000</v>
      </c>
      <c r="AE83" s="427"/>
      <c r="AF83" s="51">
        <f t="shared" ref="AF83:AF139" si="33">+AO83+AX83+BG83+BP83</f>
        <v>3580000</v>
      </c>
      <c r="AG83" s="427"/>
      <c r="AH83" s="427"/>
      <c r="AI83" s="427"/>
      <c r="AJ83" s="427"/>
      <c r="AK83" s="813"/>
      <c r="AL83" s="831"/>
      <c r="AM83" s="51">
        <f t="shared" si="6"/>
        <v>895000</v>
      </c>
      <c r="AN83" s="428"/>
      <c r="AO83" s="428">
        <v>895000</v>
      </c>
      <c r="AP83" s="428"/>
      <c r="AQ83" s="428"/>
      <c r="AR83" s="428"/>
      <c r="AS83" s="428"/>
      <c r="AT83" s="813"/>
      <c r="AU83" s="834"/>
      <c r="AV83" s="51">
        <f t="shared" si="7"/>
        <v>895000</v>
      </c>
      <c r="AW83" s="428"/>
      <c r="AX83" s="646">
        <v>895000</v>
      </c>
      <c r="AY83" s="428"/>
      <c r="AZ83" s="428"/>
      <c r="BA83" s="428"/>
      <c r="BB83" s="428"/>
      <c r="BC83" s="813"/>
      <c r="BD83" s="810"/>
      <c r="BE83" s="51">
        <f t="shared" si="8"/>
        <v>895000</v>
      </c>
      <c r="BF83" s="428"/>
      <c r="BG83" s="646">
        <v>895000</v>
      </c>
      <c r="BH83" s="428"/>
      <c r="BI83" s="428"/>
      <c r="BJ83" s="428"/>
      <c r="BK83" s="428"/>
      <c r="BL83" s="813"/>
      <c r="BM83" s="816"/>
      <c r="BN83" s="51">
        <f t="shared" si="9"/>
        <v>895000</v>
      </c>
      <c r="BO83" s="428"/>
      <c r="BP83" s="428">
        <v>895000</v>
      </c>
      <c r="BQ83" s="428"/>
      <c r="BR83" s="428"/>
      <c r="BS83" s="428"/>
      <c r="BT83" s="428"/>
      <c r="BU83" s="429"/>
      <c r="BV83" s="430"/>
      <c r="BW83" s="430"/>
      <c r="BX83" s="430"/>
      <c r="BY83" s="430"/>
      <c r="BZ83" s="430"/>
      <c r="CA83" s="430"/>
      <c r="CB83" s="430"/>
      <c r="CC83" s="431"/>
    </row>
    <row r="84" spans="1:81" s="58" customFormat="1" ht="40.200000000000003" customHeight="1" thickTop="1" thickBot="1" x14ac:dyDescent="0.35">
      <c r="A84" s="34"/>
      <c r="B84" s="907"/>
      <c r="C84" s="1232"/>
      <c r="D84" s="872"/>
      <c r="E84" s="852"/>
      <c r="F84" s="852"/>
      <c r="G84" s="852"/>
      <c r="H84" s="852"/>
      <c r="I84" s="1185"/>
      <c r="J84" s="813"/>
      <c r="K84" s="855"/>
      <c r="L84" s="858"/>
      <c r="M84" s="861"/>
      <c r="N84" s="837"/>
      <c r="O84" s="840"/>
      <c r="P84" s="864"/>
      <c r="Q84" s="867"/>
      <c r="R84" s="813"/>
      <c r="S84" s="644" t="s">
        <v>6754</v>
      </c>
      <c r="T84" s="651" t="s">
        <v>3822</v>
      </c>
      <c r="U84" s="236" t="s">
        <v>3827</v>
      </c>
      <c r="V84" s="236" t="s">
        <v>3830</v>
      </c>
      <c r="W84" s="261"/>
      <c r="X84" s="258">
        <v>44931</v>
      </c>
      <c r="Y84" s="258">
        <v>44956</v>
      </c>
      <c r="Z84" s="258">
        <v>44959</v>
      </c>
      <c r="AA84" s="258">
        <v>45290</v>
      </c>
      <c r="AB84" s="813"/>
      <c r="AC84" s="828"/>
      <c r="AD84" s="51">
        <f t="shared" si="32"/>
        <v>3978000</v>
      </c>
      <c r="AE84" s="427"/>
      <c r="AF84" s="51">
        <f t="shared" si="33"/>
        <v>3978000</v>
      </c>
      <c r="AG84" s="427"/>
      <c r="AH84" s="427"/>
      <c r="AI84" s="427"/>
      <c r="AJ84" s="427"/>
      <c r="AK84" s="813"/>
      <c r="AL84" s="831"/>
      <c r="AM84" s="51">
        <f t="shared" si="6"/>
        <v>994500</v>
      </c>
      <c r="AN84" s="428"/>
      <c r="AO84" s="428">
        <v>994500</v>
      </c>
      <c r="AP84" s="428"/>
      <c r="AQ84" s="428"/>
      <c r="AR84" s="428"/>
      <c r="AS84" s="428"/>
      <c r="AT84" s="813"/>
      <c r="AU84" s="834"/>
      <c r="AV84" s="51">
        <f t="shared" si="7"/>
        <v>994500</v>
      </c>
      <c r="AW84" s="428"/>
      <c r="AX84" s="646">
        <v>994500</v>
      </c>
      <c r="AY84" s="428"/>
      <c r="AZ84" s="428"/>
      <c r="BA84" s="428"/>
      <c r="BB84" s="428"/>
      <c r="BC84" s="813"/>
      <c r="BD84" s="810"/>
      <c r="BE84" s="51">
        <f t="shared" si="8"/>
        <v>994500</v>
      </c>
      <c r="BF84" s="428"/>
      <c r="BG84" s="646">
        <v>994500</v>
      </c>
      <c r="BH84" s="428"/>
      <c r="BI84" s="428"/>
      <c r="BJ84" s="428"/>
      <c r="BK84" s="428"/>
      <c r="BL84" s="813"/>
      <c r="BM84" s="816"/>
      <c r="BN84" s="51">
        <f t="shared" si="9"/>
        <v>994500</v>
      </c>
      <c r="BO84" s="428"/>
      <c r="BP84" s="428">
        <v>994500</v>
      </c>
      <c r="BQ84" s="428"/>
      <c r="BR84" s="428"/>
      <c r="BS84" s="428"/>
      <c r="BT84" s="428"/>
      <c r="BU84" s="429"/>
      <c r="BV84" s="430"/>
      <c r="BW84" s="430"/>
      <c r="BX84" s="430"/>
      <c r="BY84" s="430"/>
      <c r="BZ84" s="430"/>
      <c r="CA84" s="430"/>
      <c r="CB84" s="430"/>
      <c r="CC84" s="431"/>
    </row>
    <row r="85" spans="1:81" s="58" customFormat="1" ht="40.200000000000003" customHeight="1" thickTop="1" thickBot="1" x14ac:dyDescent="0.35">
      <c r="A85" s="34"/>
      <c r="B85" s="907"/>
      <c r="C85" s="1232"/>
      <c r="D85" s="872"/>
      <c r="E85" s="852"/>
      <c r="F85" s="852"/>
      <c r="G85" s="852"/>
      <c r="H85" s="852"/>
      <c r="I85" s="1185"/>
      <c r="J85" s="813"/>
      <c r="K85" s="855"/>
      <c r="L85" s="858"/>
      <c r="M85" s="861"/>
      <c r="N85" s="837"/>
      <c r="O85" s="840"/>
      <c r="P85" s="864"/>
      <c r="Q85" s="867"/>
      <c r="R85" s="813"/>
      <c r="S85" s="644" t="s">
        <v>6755</v>
      </c>
      <c r="T85" s="651" t="s">
        <v>3822</v>
      </c>
      <c r="U85" s="236" t="s">
        <v>3827</v>
      </c>
      <c r="V85" s="236" t="s">
        <v>3830</v>
      </c>
      <c r="W85" s="261"/>
      <c r="X85" s="258">
        <v>44931</v>
      </c>
      <c r="Y85" s="258">
        <v>44956</v>
      </c>
      <c r="Z85" s="258">
        <v>44959</v>
      </c>
      <c r="AA85" s="258">
        <v>45290</v>
      </c>
      <c r="AB85" s="813"/>
      <c r="AC85" s="828"/>
      <c r="AD85" s="51">
        <f t="shared" si="32"/>
        <v>3580000</v>
      </c>
      <c r="AE85" s="427"/>
      <c r="AF85" s="51">
        <f t="shared" si="33"/>
        <v>3580000</v>
      </c>
      <c r="AG85" s="427"/>
      <c r="AH85" s="427"/>
      <c r="AI85" s="427"/>
      <c r="AJ85" s="427"/>
      <c r="AK85" s="813"/>
      <c r="AL85" s="831"/>
      <c r="AM85" s="51">
        <f t="shared" si="6"/>
        <v>895000</v>
      </c>
      <c r="AN85" s="428"/>
      <c r="AO85" s="428">
        <v>895000</v>
      </c>
      <c r="AP85" s="428"/>
      <c r="AQ85" s="428"/>
      <c r="AR85" s="428"/>
      <c r="AS85" s="428"/>
      <c r="AT85" s="813"/>
      <c r="AU85" s="834"/>
      <c r="AV85" s="51">
        <f t="shared" si="7"/>
        <v>895000</v>
      </c>
      <c r="AW85" s="428"/>
      <c r="AX85" s="646">
        <v>895000</v>
      </c>
      <c r="AY85" s="428"/>
      <c r="AZ85" s="428"/>
      <c r="BA85" s="428"/>
      <c r="BB85" s="428"/>
      <c r="BC85" s="813"/>
      <c r="BD85" s="810"/>
      <c r="BE85" s="51">
        <f t="shared" si="8"/>
        <v>895000</v>
      </c>
      <c r="BF85" s="428"/>
      <c r="BG85" s="646">
        <v>895000</v>
      </c>
      <c r="BH85" s="428"/>
      <c r="BI85" s="428"/>
      <c r="BJ85" s="428"/>
      <c r="BK85" s="428"/>
      <c r="BL85" s="813"/>
      <c r="BM85" s="816"/>
      <c r="BN85" s="51">
        <f t="shared" si="9"/>
        <v>895000</v>
      </c>
      <c r="BO85" s="428"/>
      <c r="BP85" s="428">
        <v>895000</v>
      </c>
      <c r="BQ85" s="428"/>
      <c r="BR85" s="428"/>
      <c r="BS85" s="428"/>
      <c r="BT85" s="428"/>
      <c r="BU85" s="429"/>
      <c r="BV85" s="430"/>
      <c r="BW85" s="430"/>
      <c r="BX85" s="430"/>
      <c r="BY85" s="430"/>
      <c r="BZ85" s="430"/>
      <c r="CA85" s="430"/>
      <c r="CB85" s="430"/>
      <c r="CC85" s="431"/>
    </row>
    <row r="86" spans="1:81" s="58" customFormat="1" ht="40.200000000000003" customHeight="1" thickTop="1" thickBot="1" x14ac:dyDescent="0.35">
      <c r="A86" s="34"/>
      <c r="B86" s="907"/>
      <c r="C86" s="1232"/>
      <c r="D86" s="872"/>
      <c r="E86" s="852"/>
      <c r="F86" s="852"/>
      <c r="G86" s="852"/>
      <c r="H86" s="852"/>
      <c r="I86" s="1185"/>
      <c r="J86" s="813"/>
      <c r="K86" s="855"/>
      <c r="L86" s="858"/>
      <c r="M86" s="861"/>
      <c r="N86" s="837"/>
      <c r="O86" s="840"/>
      <c r="P86" s="864"/>
      <c r="Q86" s="867"/>
      <c r="R86" s="813"/>
      <c r="S86" s="644" t="s">
        <v>6756</v>
      </c>
      <c r="T86" s="651" t="s">
        <v>3822</v>
      </c>
      <c r="U86" s="236" t="s">
        <v>3827</v>
      </c>
      <c r="V86" s="236" t="s">
        <v>3830</v>
      </c>
      <c r="W86" s="261"/>
      <c r="X86" s="258">
        <v>44931</v>
      </c>
      <c r="Y86" s="258">
        <v>44956</v>
      </c>
      <c r="Z86" s="258">
        <v>44959</v>
      </c>
      <c r="AA86" s="258">
        <v>45290</v>
      </c>
      <c r="AB86" s="813"/>
      <c r="AC86" s="828"/>
      <c r="AD86" s="51">
        <f t="shared" si="32"/>
        <v>3975000</v>
      </c>
      <c r="AE86" s="427"/>
      <c r="AF86" s="51">
        <f t="shared" si="33"/>
        <v>3975000</v>
      </c>
      <c r="AG86" s="427"/>
      <c r="AH86" s="427"/>
      <c r="AI86" s="427"/>
      <c r="AJ86" s="427"/>
      <c r="AK86" s="813"/>
      <c r="AL86" s="831"/>
      <c r="AM86" s="51">
        <f t="shared" si="6"/>
        <v>993750</v>
      </c>
      <c r="AN86" s="428"/>
      <c r="AO86" s="428">
        <v>993750</v>
      </c>
      <c r="AP86" s="428"/>
      <c r="AQ86" s="428"/>
      <c r="AR86" s="428"/>
      <c r="AS86" s="428"/>
      <c r="AT86" s="813"/>
      <c r="AU86" s="834"/>
      <c r="AV86" s="51">
        <f t="shared" si="7"/>
        <v>993750</v>
      </c>
      <c r="AW86" s="428"/>
      <c r="AX86" s="646">
        <v>993750</v>
      </c>
      <c r="AY86" s="428"/>
      <c r="AZ86" s="428"/>
      <c r="BA86" s="428"/>
      <c r="BB86" s="428"/>
      <c r="BC86" s="813"/>
      <c r="BD86" s="810"/>
      <c r="BE86" s="51">
        <f t="shared" si="8"/>
        <v>993750</v>
      </c>
      <c r="BF86" s="428"/>
      <c r="BG86" s="646">
        <v>993750</v>
      </c>
      <c r="BH86" s="428"/>
      <c r="BI86" s="428"/>
      <c r="BJ86" s="428"/>
      <c r="BK86" s="428"/>
      <c r="BL86" s="813"/>
      <c r="BM86" s="816"/>
      <c r="BN86" s="51">
        <f t="shared" si="9"/>
        <v>993750</v>
      </c>
      <c r="BO86" s="428"/>
      <c r="BP86" s="428">
        <v>993750</v>
      </c>
      <c r="BQ86" s="428"/>
      <c r="BR86" s="428"/>
      <c r="BS86" s="428"/>
      <c r="BT86" s="428"/>
      <c r="BU86" s="429"/>
      <c r="BV86" s="430"/>
      <c r="BW86" s="430"/>
      <c r="BX86" s="430"/>
      <c r="BY86" s="430"/>
      <c r="BZ86" s="430"/>
      <c r="CA86" s="430"/>
      <c r="CB86" s="430"/>
      <c r="CC86" s="431"/>
    </row>
    <row r="87" spans="1:81" s="58" customFormat="1" ht="40.200000000000003" customHeight="1" thickTop="1" thickBot="1" x14ac:dyDescent="0.35">
      <c r="A87" s="34"/>
      <c r="B87" s="907"/>
      <c r="C87" s="1232"/>
      <c r="D87" s="872"/>
      <c r="E87" s="852"/>
      <c r="F87" s="852"/>
      <c r="G87" s="852"/>
      <c r="H87" s="852"/>
      <c r="I87" s="1185"/>
      <c r="J87" s="813"/>
      <c r="K87" s="855"/>
      <c r="L87" s="858"/>
      <c r="M87" s="861"/>
      <c r="N87" s="837"/>
      <c r="O87" s="840"/>
      <c r="P87" s="864"/>
      <c r="Q87" s="867"/>
      <c r="R87" s="813"/>
      <c r="S87" s="644" t="s">
        <v>6757</v>
      </c>
      <c r="T87" s="651" t="s">
        <v>3822</v>
      </c>
      <c r="U87" s="236" t="s">
        <v>3827</v>
      </c>
      <c r="V87" s="236" t="s">
        <v>3830</v>
      </c>
      <c r="W87" s="261"/>
      <c r="X87" s="258">
        <v>44931</v>
      </c>
      <c r="Y87" s="258">
        <v>44956</v>
      </c>
      <c r="Z87" s="258">
        <v>44959</v>
      </c>
      <c r="AA87" s="258">
        <v>45290</v>
      </c>
      <c r="AB87" s="813"/>
      <c r="AC87" s="828"/>
      <c r="AD87" s="51">
        <f t="shared" si="32"/>
        <v>3978000</v>
      </c>
      <c r="AE87" s="427"/>
      <c r="AF87" s="51">
        <f t="shared" si="33"/>
        <v>3978000</v>
      </c>
      <c r="AG87" s="427"/>
      <c r="AH87" s="427"/>
      <c r="AI87" s="427"/>
      <c r="AJ87" s="427"/>
      <c r="AK87" s="813"/>
      <c r="AL87" s="831"/>
      <c r="AM87" s="51">
        <f t="shared" si="6"/>
        <v>994500</v>
      </c>
      <c r="AN87" s="428"/>
      <c r="AO87" s="428">
        <v>994500</v>
      </c>
      <c r="AP87" s="428"/>
      <c r="AQ87" s="428"/>
      <c r="AR87" s="428"/>
      <c r="AS87" s="428"/>
      <c r="AT87" s="813"/>
      <c r="AU87" s="834"/>
      <c r="AV87" s="51">
        <f t="shared" si="7"/>
        <v>994500</v>
      </c>
      <c r="AW87" s="428"/>
      <c r="AX87" s="646">
        <v>994500</v>
      </c>
      <c r="AY87" s="428"/>
      <c r="AZ87" s="428"/>
      <c r="BA87" s="428"/>
      <c r="BB87" s="428"/>
      <c r="BC87" s="813"/>
      <c r="BD87" s="810"/>
      <c r="BE87" s="51">
        <f t="shared" si="8"/>
        <v>994500</v>
      </c>
      <c r="BF87" s="428"/>
      <c r="BG87" s="646">
        <v>994500</v>
      </c>
      <c r="BH87" s="428"/>
      <c r="BI87" s="428"/>
      <c r="BJ87" s="428"/>
      <c r="BK87" s="428"/>
      <c r="BL87" s="813"/>
      <c r="BM87" s="816"/>
      <c r="BN87" s="51">
        <f t="shared" si="9"/>
        <v>994500</v>
      </c>
      <c r="BO87" s="428"/>
      <c r="BP87" s="428">
        <v>994500</v>
      </c>
      <c r="BQ87" s="428"/>
      <c r="BR87" s="428"/>
      <c r="BS87" s="428"/>
      <c r="BT87" s="428"/>
      <c r="BU87" s="429"/>
      <c r="BV87" s="430"/>
      <c r="BW87" s="430"/>
      <c r="BX87" s="430"/>
      <c r="BY87" s="430"/>
      <c r="BZ87" s="430"/>
      <c r="CA87" s="430"/>
      <c r="CB87" s="430"/>
      <c r="CC87" s="431"/>
    </row>
    <row r="88" spans="1:81" s="58" customFormat="1" ht="40.200000000000003" customHeight="1" thickTop="1" thickBot="1" x14ac:dyDescent="0.35">
      <c r="A88" s="34"/>
      <c r="B88" s="907"/>
      <c r="C88" s="1232"/>
      <c r="D88" s="872"/>
      <c r="E88" s="852"/>
      <c r="F88" s="852"/>
      <c r="G88" s="852"/>
      <c r="H88" s="852"/>
      <c r="I88" s="1185"/>
      <c r="J88" s="813"/>
      <c r="K88" s="855"/>
      <c r="L88" s="858"/>
      <c r="M88" s="861"/>
      <c r="N88" s="837"/>
      <c r="O88" s="840"/>
      <c r="P88" s="864"/>
      <c r="Q88" s="867"/>
      <c r="R88" s="813"/>
      <c r="S88" s="644" t="s">
        <v>6758</v>
      </c>
      <c r="T88" s="651" t="s">
        <v>3822</v>
      </c>
      <c r="U88" s="236" t="s">
        <v>3827</v>
      </c>
      <c r="V88" s="236" t="s">
        <v>3830</v>
      </c>
      <c r="W88" s="261"/>
      <c r="X88" s="258">
        <v>44931</v>
      </c>
      <c r="Y88" s="258">
        <v>44956</v>
      </c>
      <c r="Z88" s="258">
        <v>44959</v>
      </c>
      <c r="AA88" s="258">
        <v>45290</v>
      </c>
      <c r="AB88" s="813"/>
      <c r="AC88" s="828"/>
      <c r="AD88" s="51">
        <f t="shared" si="32"/>
        <v>6820000</v>
      </c>
      <c r="AE88" s="427"/>
      <c r="AF88" s="51">
        <f t="shared" si="33"/>
        <v>6820000</v>
      </c>
      <c r="AG88" s="427"/>
      <c r="AH88" s="427"/>
      <c r="AI88" s="427"/>
      <c r="AJ88" s="427"/>
      <c r="AK88" s="813"/>
      <c r="AL88" s="831"/>
      <c r="AM88" s="51">
        <f t="shared" si="6"/>
        <v>1705000</v>
      </c>
      <c r="AN88" s="428"/>
      <c r="AO88" s="428">
        <v>1705000</v>
      </c>
      <c r="AP88" s="428"/>
      <c r="AQ88" s="428"/>
      <c r="AR88" s="428"/>
      <c r="AS88" s="428"/>
      <c r="AT88" s="813"/>
      <c r="AU88" s="834"/>
      <c r="AV88" s="51">
        <f t="shared" si="7"/>
        <v>1705000</v>
      </c>
      <c r="AW88" s="428"/>
      <c r="AX88" s="646">
        <v>1705000</v>
      </c>
      <c r="AY88" s="428"/>
      <c r="AZ88" s="428"/>
      <c r="BA88" s="428"/>
      <c r="BB88" s="428"/>
      <c r="BC88" s="813"/>
      <c r="BD88" s="810"/>
      <c r="BE88" s="51">
        <f t="shared" si="8"/>
        <v>1705000</v>
      </c>
      <c r="BF88" s="428"/>
      <c r="BG88" s="646">
        <v>1705000</v>
      </c>
      <c r="BH88" s="428"/>
      <c r="BI88" s="428"/>
      <c r="BJ88" s="428"/>
      <c r="BK88" s="428"/>
      <c r="BL88" s="813"/>
      <c r="BM88" s="816"/>
      <c r="BN88" s="51">
        <f t="shared" si="9"/>
        <v>1705000</v>
      </c>
      <c r="BO88" s="428"/>
      <c r="BP88" s="428">
        <v>1705000</v>
      </c>
      <c r="BQ88" s="428"/>
      <c r="BR88" s="428"/>
      <c r="BS88" s="428"/>
      <c r="BT88" s="428"/>
      <c r="BU88" s="429"/>
      <c r="BV88" s="430"/>
      <c r="BW88" s="430"/>
      <c r="BX88" s="430"/>
      <c r="BY88" s="430"/>
      <c r="BZ88" s="430"/>
      <c r="CA88" s="430"/>
      <c r="CB88" s="430"/>
      <c r="CC88" s="431"/>
    </row>
    <row r="89" spans="1:81" s="58" customFormat="1" ht="40.200000000000003" customHeight="1" thickTop="1" thickBot="1" x14ac:dyDescent="0.35">
      <c r="A89" s="34"/>
      <c r="B89" s="907"/>
      <c r="C89" s="1232"/>
      <c r="D89" s="872"/>
      <c r="E89" s="852"/>
      <c r="F89" s="852"/>
      <c r="G89" s="852"/>
      <c r="H89" s="852"/>
      <c r="I89" s="1185"/>
      <c r="J89" s="813"/>
      <c r="K89" s="855"/>
      <c r="L89" s="858"/>
      <c r="M89" s="861"/>
      <c r="N89" s="837"/>
      <c r="O89" s="840"/>
      <c r="P89" s="864"/>
      <c r="Q89" s="867"/>
      <c r="R89" s="813"/>
      <c r="S89" s="652" t="s">
        <v>6759</v>
      </c>
      <c r="T89" s="653" t="s">
        <v>3822</v>
      </c>
      <c r="U89" s="237" t="s">
        <v>3827</v>
      </c>
      <c r="V89" s="237" t="s">
        <v>3830</v>
      </c>
      <c r="W89" s="39"/>
      <c r="X89" s="258">
        <v>44931</v>
      </c>
      <c r="Y89" s="258">
        <v>44956</v>
      </c>
      <c r="Z89" s="258">
        <v>44959</v>
      </c>
      <c r="AA89" s="258">
        <v>45290</v>
      </c>
      <c r="AB89" s="813"/>
      <c r="AC89" s="828"/>
      <c r="AD89" s="51">
        <f t="shared" si="32"/>
        <v>4672800</v>
      </c>
      <c r="AE89" s="51">
        <f t="shared" si="32"/>
        <v>0</v>
      </c>
      <c r="AF89" s="51">
        <f t="shared" si="33"/>
        <v>4672800</v>
      </c>
      <c r="AG89" s="51">
        <f t="shared" si="32"/>
        <v>0</v>
      </c>
      <c r="AH89" s="51">
        <f t="shared" si="32"/>
        <v>0</v>
      </c>
      <c r="AI89" s="51">
        <f t="shared" si="32"/>
        <v>0</v>
      </c>
      <c r="AJ89" s="51">
        <f t="shared" si="32"/>
        <v>0</v>
      </c>
      <c r="AK89" s="813"/>
      <c r="AL89" s="831"/>
      <c r="AM89" s="51">
        <f t="shared" si="6"/>
        <v>1168200</v>
      </c>
      <c r="AN89" s="257"/>
      <c r="AO89" s="49">
        <v>1168200</v>
      </c>
      <c r="AP89" s="257"/>
      <c r="AQ89" s="257"/>
      <c r="AR89" s="257"/>
      <c r="AS89" s="257"/>
      <c r="AT89" s="813"/>
      <c r="AU89" s="834"/>
      <c r="AV89" s="51">
        <f t="shared" si="7"/>
        <v>1168200</v>
      </c>
      <c r="AW89" s="257"/>
      <c r="AX89" s="646">
        <v>1168200</v>
      </c>
      <c r="AY89" s="257"/>
      <c r="AZ89" s="257"/>
      <c r="BA89" s="257"/>
      <c r="BB89" s="257"/>
      <c r="BC89" s="813"/>
      <c r="BD89" s="810"/>
      <c r="BE89" s="51">
        <f t="shared" si="8"/>
        <v>1168200</v>
      </c>
      <c r="BF89" s="257"/>
      <c r="BG89" s="646">
        <v>1168200</v>
      </c>
      <c r="BH89" s="257"/>
      <c r="BI89" s="257"/>
      <c r="BJ89" s="257"/>
      <c r="BK89" s="257"/>
      <c r="BL89" s="813"/>
      <c r="BM89" s="816"/>
      <c r="BN89" s="51">
        <f t="shared" si="9"/>
        <v>1168200</v>
      </c>
      <c r="BO89" s="257"/>
      <c r="BP89" s="49">
        <v>1168200</v>
      </c>
      <c r="BQ89" s="257"/>
      <c r="BR89" s="257"/>
      <c r="BS89" s="257"/>
      <c r="BT89" s="257"/>
      <c r="BU89" s="821"/>
      <c r="BV89" s="822"/>
      <c r="BW89" s="822"/>
      <c r="BX89" s="822"/>
      <c r="BY89" s="822"/>
      <c r="BZ89" s="822"/>
      <c r="CA89" s="822"/>
      <c r="CB89" s="822"/>
      <c r="CC89" s="823"/>
    </row>
    <row r="90" spans="1:81" s="58" customFormat="1" ht="40.200000000000003" customHeight="1" thickTop="1" thickBot="1" x14ac:dyDescent="0.35">
      <c r="A90" s="34"/>
      <c r="B90" s="907"/>
      <c r="C90" s="1232" t="s">
        <v>155</v>
      </c>
      <c r="D90" s="871"/>
      <c r="E90" s="851"/>
      <c r="F90" s="851"/>
      <c r="G90" s="851"/>
      <c r="H90" s="851"/>
      <c r="I90" s="1184"/>
      <c r="J90" s="812">
        <v>90</v>
      </c>
      <c r="K90" s="854" t="str">
        <f>+[3]Metas!K101</f>
        <v>Empresas Sociales del Estado ESE con adherencia a las Rutas Integrales de Atención para las enfermedades crónicas no transmisibles ECNT y la salud bucal visual y auditiva SBVA, con prioridad en los municipios poder</v>
      </c>
      <c r="L90" s="857"/>
      <c r="M90" s="860">
        <f>SUM(N90:Q90)/4</f>
        <v>0</v>
      </c>
      <c r="N90" s="836"/>
      <c r="O90" s="839"/>
      <c r="P90" s="863"/>
      <c r="Q90" s="866"/>
      <c r="R90" s="812">
        <f t="shared" ref="R90" si="34">+$J90</f>
        <v>90</v>
      </c>
      <c r="S90" s="644" t="s">
        <v>6760</v>
      </c>
      <c r="T90" s="645" t="s">
        <v>3822</v>
      </c>
      <c r="U90" s="393" t="s">
        <v>3827</v>
      </c>
      <c r="V90" s="393" t="s">
        <v>3830</v>
      </c>
      <c r="W90" s="261"/>
      <c r="X90" s="258">
        <v>44931</v>
      </c>
      <c r="Y90" s="258">
        <v>44956</v>
      </c>
      <c r="Z90" s="258">
        <v>44959</v>
      </c>
      <c r="AA90" s="258">
        <v>45290</v>
      </c>
      <c r="AB90" s="812">
        <f t="shared" ref="AB90" si="35">+$J90</f>
        <v>90</v>
      </c>
      <c r="AC90" s="827">
        <f t="shared" ref="AC90" si="36">+L90</f>
        <v>0</v>
      </c>
      <c r="AD90" s="51">
        <f t="shared" si="32"/>
        <v>5872300</v>
      </c>
      <c r="AE90" s="44">
        <f t="shared" si="32"/>
        <v>0</v>
      </c>
      <c r="AF90" s="51">
        <f t="shared" si="33"/>
        <v>5872300</v>
      </c>
      <c r="AG90" s="44">
        <f t="shared" si="32"/>
        <v>0</v>
      </c>
      <c r="AH90" s="44">
        <f t="shared" si="32"/>
        <v>0</v>
      </c>
      <c r="AI90" s="44">
        <f t="shared" si="32"/>
        <v>0</v>
      </c>
      <c r="AJ90" s="44">
        <f t="shared" si="32"/>
        <v>0</v>
      </c>
      <c r="AK90" s="812">
        <f t="shared" ref="AK90" si="37">+$J90</f>
        <v>90</v>
      </c>
      <c r="AL90" s="830">
        <f>+N90</f>
        <v>0</v>
      </c>
      <c r="AM90" s="51">
        <f t="shared" si="6"/>
        <v>1468075</v>
      </c>
      <c r="AN90" s="47"/>
      <c r="AO90" s="428">
        <v>1468075</v>
      </c>
      <c r="AP90" s="47"/>
      <c r="AQ90" s="47"/>
      <c r="AR90" s="47"/>
      <c r="AS90" s="47"/>
      <c r="AT90" s="812">
        <f t="shared" ref="AT90" si="38">+$J90</f>
        <v>90</v>
      </c>
      <c r="AU90" s="833">
        <f>+O90</f>
        <v>0</v>
      </c>
      <c r="AV90" s="51">
        <f t="shared" si="7"/>
        <v>1468075</v>
      </c>
      <c r="AW90" s="47"/>
      <c r="AX90" s="35">
        <v>1468075</v>
      </c>
      <c r="AY90" s="47"/>
      <c r="AZ90" s="47"/>
      <c r="BA90" s="47"/>
      <c r="BB90" s="47"/>
      <c r="BC90" s="812">
        <f t="shared" ref="BC90" si="39">+$J90</f>
        <v>90</v>
      </c>
      <c r="BD90" s="809">
        <f>+P90</f>
        <v>0</v>
      </c>
      <c r="BE90" s="51">
        <f t="shared" si="8"/>
        <v>1468075</v>
      </c>
      <c r="BF90" s="47"/>
      <c r="BG90" s="35">
        <v>1468075</v>
      </c>
      <c r="BH90" s="47"/>
      <c r="BI90" s="47"/>
      <c r="BJ90" s="47"/>
      <c r="BK90" s="47"/>
      <c r="BL90" s="812">
        <f t="shared" ref="BL90" si="40">+$J90</f>
        <v>90</v>
      </c>
      <c r="BM90" s="815">
        <f>+Q90</f>
        <v>0</v>
      </c>
      <c r="BN90" s="44">
        <f t="shared" si="9"/>
        <v>1468075</v>
      </c>
      <c r="BO90" s="47"/>
      <c r="BP90" s="428">
        <v>1468075</v>
      </c>
      <c r="BQ90" s="47"/>
      <c r="BR90" s="47"/>
      <c r="BS90" s="47"/>
      <c r="BT90" s="47"/>
      <c r="BU90" s="818"/>
      <c r="BV90" s="819"/>
      <c r="BW90" s="819"/>
      <c r="BX90" s="819"/>
      <c r="BY90" s="819"/>
      <c r="BZ90" s="819"/>
      <c r="CA90" s="819"/>
      <c r="CB90" s="819"/>
      <c r="CC90" s="820"/>
    </row>
    <row r="91" spans="1:81" s="58" customFormat="1" ht="40.200000000000003" customHeight="1" thickTop="1" thickBot="1" x14ac:dyDescent="0.35">
      <c r="A91" s="34"/>
      <c r="B91" s="907"/>
      <c r="C91" s="1232"/>
      <c r="D91" s="872"/>
      <c r="E91" s="852"/>
      <c r="F91" s="852"/>
      <c r="G91" s="852"/>
      <c r="H91" s="852"/>
      <c r="I91" s="1185"/>
      <c r="J91" s="813"/>
      <c r="K91" s="855"/>
      <c r="L91" s="858"/>
      <c r="M91" s="861"/>
      <c r="N91" s="837"/>
      <c r="O91" s="840"/>
      <c r="P91" s="864"/>
      <c r="Q91" s="867"/>
      <c r="R91" s="813"/>
      <c r="S91" s="644" t="s">
        <v>6761</v>
      </c>
      <c r="T91" s="651" t="s">
        <v>3822</v>
      </c>
      <c r="U91" s="236" t="s">
        <v>3827</v>
      </c>
      <c r="V91" s="236" t="s">
        <v>3830</v>
      </c>
      <c r="W91" s="261"/>
      <c r="X91" s="258">
        <v>44931</v>
      </c>
      <c r="Y91" s="258">
        <v>44956</v>
      </c>
      <c r="Z91" s="258">
        <v>44959</v>
      </c>
      <c r="AA91" s="258">
        <v>45290</v>
      </c>
      <c r="AB91" s="813"/>
      <c r="AC91" s="828"/>
      <c r="AD91" s="51">
        <f t="shared" si="32"/>
        <v>8980000</v>
      </c>
      <c r="AE91" s="427"/>
      <c r="AF91" s="51">
        <f t="shared" si="33"/>
        <v>8980000</v>
      </c>
      <c r="AG91" s="427"/>
      <c r="AH91" s="427"/>
      <c r="AI91" s="427"/>
      <c r="AJ91" s="427"/>
      <c r="AK91" s="813"/>
      <c r="AL91" s="831"/>
      <c r="AM91" s="51">
        <f t="shared" si="6"/>
        <v>2245000</v>
      </c>
      <c r="AN91" s="428"/>
      <c r="AO91" s="428">
        <v>2245000</v>
      </c>
      <c r="AP91" s="428"/>
      <c r="AQ91" s="428"/>
      <c r="AR91" s="428"/>
      <c r="AS91" s="428"/>
      <c r="AT91" s="813"/>
      <c r="AU91" s="834"/>
      <c r="AV91" s="51">
        <f t="shared" si="7"/>
        <v>2245000</v>
      </c>
      <c r="AW91" s="428"/>
      <c r="AX91" s="646">
        <v>2245000</v>
      </c>
      <c r="AY91" s="428"/>
      <c r="AZ91" s="428"/>
      <c r="BA91" s="428"/>
      <c r="BB91" s="428"/>
      <c r="BC91" s="813"/>
      <c r="BD91" s="810"/>
      <c r="BE91" s="51">
        <f t="shared" si="8"/>
        <v>2245000</v>
      </c>
      <c r="BF91" s="428"/>
      <c r="BG91" s="646">
        <v>2245000</v>
      </c>
      <c r="BH91" s="428"/>
      <c r="BI91" s="428"/>
      <c r="BJ91" s="428"/>
      <c r="BK91" s="428"/>
      <c r="BL91" s="813"/>
      <c r="BM91" s="816"/>
      <c r="BN91" s="44">
        <f t="shared" si="9"/>
        <v>2245000</v>
      </c>
      <c r="BO91" s="428"/>
      <c r="BP91" s="428">
        <v>2245000</v>
      </c>
      <c r="BQ91" s="428"/>
      <c r="BR91" s="428"/>
      <c r="BS91" s="428"/>
      <c r="BT91" s="428"/>
      <c r="BU91" s="429"/>
      <c r="BV91" s="430"/>
      <c r="BW91" s="430"/>
      <c r="BX91" s="430"/>
      <c r="BY91" s="430"/>
      <c r="BZ91" s="430"/>
      <c r="CA91" s="430"/>
      <c r="CB91" s="430"/>
      <c r="CC91" s="431"/>
    </row>
    <row r="92" spans="1:81" s="58" customFormat="1" ht="40.200000000000003" customHeight="1" thickTop="1" thickBot="1" x14ac:dyDescent="0.35">
      <c r="A92" s="34"/>
      <c r="B92" s="907"/>
      <c r="C92" s="1232"/>
      <c r="D92" s="872"/>
      <c r="E92" s="852"/>
      <c r="F92" s="852"/>
      <c r="G92" s="852"/>
      <c r="H92" s="852"/>
      <c r="I92" s="1185"/>
      <c r="J92" s="813"/>
      <c r="K92" s="855"/>
      <c r="L92" s="858"/>
      <c r="M92" s="861"/>
      <c r="N92" s="837"/>
      <c r="O92" s="840"/>
      <c r="P92" s="864"/>
      <c r="Q92" s="867"/>
      <c r="R92" s="813"/>
      <c r="S92" s="644" t="s">
        <v>6762</v>
      </c>
      <c r="T92" s="651" t="s">
        <v>3822</v>
      </c>
      <c r="U92" s="236" t="s">
        <v>3827</v>
      </c>
      <c r="V92" s="236" t="s">
        <v>3830</v>
      </c>
      <c r="W92" s="261"/>
      <c r="X92" s="258">
        <v>44931</v>
      </c>
      <c r="Y92" s="258">
        <v>44956</v>
      </c>
      <c r="Z92" s="258">
        <v>44959</v>
      </c>
      <c r="AA92" s="258">
        <v>45290</v>
      </c>
      <c r="AB92" s="813"/>
      <c r="AC92" s="828"/>
      <c r="AD92" s="51">
        <f t="shared" si="32"/>
        <v>5862000</v>
      </c>
      <c r="AE92" s="427"/>
      <c r="AF92" s="51">
        <f t="shared" si="33"/>
        <v>5862000</v>
      </c>
      <c r="AG92" s="427"/>
      <c r="AH92" s="427"/>
      <c r="AI92" s="427"/>
      <c r="AJ92" s="427"/>
      <c r="AK92" s="813"/>
      <c r="AL92" s="831"/>
      <c r="AM92" s="51">
        <f t="shared" si="6"/>
        <v>1465500</v>
      </c>
      <c r="AN92" s="428"/>
      <c r="AO92" s="428">
        <v>1465500</v>
      </c>
      <c r="AP92" s="428"/>
      <c r="AQ92" s="428"/>
      <c r="AR92" s="428"/>
      <c r="AS92" s="428"/>
      <c r="AT92" s="813"/>
      <c r="AU92" s="834"/>
      <c r="AV92" s="51">
        <f t="shared" si="7"/>
        <v>1465500</v>
      </c>
      <c r="AW92" s="428"/>
      <c r="AX92" s="646">
        <v>1465500</v>
      </c>
      <c r="AY92" s="428"/>
      <c r="AZ92" s="428"/>
      <c r="BA92" s="428"/>
      <c r="BB92" s="428"/>
      <c r="BC92" s="813"/>
      <c r="BD92" s="810"/>
      <c r="BE92" s="51">
        <f t="shared" si="8"/>
        <v>1465500</v>
      </c>
      <c r="BF92" s="428"/>
      <c r="BG92" s="646">
        <v>1465500</v>
      </c>
      <c r="BH92" s="428"/>
      <c r="BI92" s="428"/>
      <c r="BJ92" s="428"/>
      <c r="BK92" s="428"/>
      <c r="BL92" s="813"/>
      <c r="BM92" s="816"/>
      <c r="BN92" s="44">
        <f t="shared" si="9"/>
        <v>1465500</v>
      </c>
      <c r="BO92" s="428"/>
      <c r="BP92" s="428">
        <v>1465500</v>
      </c>
      <c r="BQ92" s="428"/>
      <c r="BR92" s="428"/>
      <c r="BS92" s="428"/>
      <c r="BT92" s="428"/>
      <c r="BU92" s="429"/>
      <c r="BV92" s="430"/>
      <c r="BW92" s="430"/>
      <c r="BX92" s="430"/>
      <c r="BY92" s="430"/>
      <c r="BZ92" s="430"/>
      <c r="CA92" s="430"/>
      <c r="CB92" s="430"/>
      <c r="CC92" s="431"/>
    </row>
    <row r="93" spans="1:81" s="58" customFormat="1" ht="40.200000000000003" customHeight="1" thickTop="1" thickBot="1" x14ac:dyDescent="0.35">
      <c r="A93" s="34"/>
      <c r="B93" s="907"/>
      <c r="C93" s="1232"/>
      <c r="D93" s="872"/>
      <c r="E93" s="852"/>
      <c r="F93" s="852"/>
      <c r="G93" s="852"/>
      <c r="H93" s="852"/>
      <c r="I93" s="1185"/>
      <c r="J93" s="813"/>
      <c r="K93" s="855"/>
      <c r="L93" s="858"/>
      <c r="M93" s="861"/>
      <c r="N93" s="837"/>
      <c r="O93" s="840"/>
      <c r="P93" s="864"/>
      <c r="Q93" s="867"/>
      <c r="R93" s="813"/>
      <c r="S93" s="644" t="s">
        <v>6763</v>
      </c>
      <c r="T93" s="651" t="s">
        <v>3822</v>
      </c>
      <c r="U93" s="236" t="s">
        <v>3827</v>
      </c>
      <c r="V93" s="236" t="s">
        <v>3830</v>
      </c>
      <c r="W93" s="261"/>
      <c r="X93" s="258">
        <v>44931</v>
      </c>
      <c r="Y93" s="258">
        <v>44956</v>
      </c>
      <c r="Z93" s="258">
        <v>44959</v>
      </c>
      <c r="AA93" s="258">
        <v>45290</v>
      </c>
      <c r="AB93" s="813"/>
      <c r="AC93" s="828"/>
      <c r="AD93" s="51">
        <f t="shared" si="32"/>
        <v>5851000</v>
      </c>
      <c r="AE93" s="427"/>
      <c r="AF93" s="51">
        <f t="shared" si="33"/>
        <v>5851000</v>
      </c>
      <c r="AG93" s="427"/>
      <c r="AH93" s="427"/>
      <c r="AI93" s="427"/>
      <c r="AJ93" s="427"/>
      <c r="AK93" s="813"/>
      <c r="AL93" s="831"/>
      <c r="AM93" s="51">
        <f t="shared" si="6"/>
        <v>1462750</v>
      </c>
      <c r="AN93" s="428"/>
      <c r="AO93" s="428">
        <v>1462750</v>
      </c>
      <c r="AP93" s="428"/>
      <c r="AQ93" s="428"/>
      <c r="AR93" s="428"/>
      <c r="AS93" s="428"/>
      <c r="AT93" s="813"/>
      <c r="AU93" s="834"/>
      <c r="AV93" s="51">
        <f t="shared" si="7"/>
        <v>1462750</v>
      </c>
      <c r="AW93" s="428"/>
      <c r="AX93" s="646">
        <v>1462750</v>
      </c>
      <c r="AY93" s="428"/>
      <c r="AZ93" s="428"/>
      <c r="BA93" s="428"/>
      <c r="BB93" s="428"/>
      <c r="BC93" s="813"/>
      <c r="BD93" s="810"/>
      <c r="BE93" s="51">
        <f t="shared" si="8"/>
        <v>1462750</v>
      </c>
      <c r="BF93" s="428"/>
      <c r="BG93" s="646">
        <v>1462750</v>
      </c>
      <c r="BH93" s="428"/>
      <c r="BI93" s="428"/>
      <c r="BJ93" s="428"/>
      <c r="BK93" s="428"/>
      <c r="BL93" s="813"/>
      <c r="BM93" s="816"/>
      <c r="BN93" s="44">
        <f t="shared" si="9"/>
        <v>1462750</v>
      </c>
      <c r="BO93" s="428"/>
      <c r="BP93" s="428">
        <v>1462750</v>
      </c>
      <c r="BQ93" s="428"/>
      <c r="BR93" s="428"/>
      <c r="BS93" s="428"/>
      <c r="BT93" s="428"/>
      <c r="BU93" s="429"/>
      <c r="BV93" s="430"/>
      <c r="BW93" s="430"/>
      <c r="BX93" s="430"/>
      <c r="BY93" s="430"/>
      <c r="BZ93" s="430"/>
      <c r="CA93" s="430"/>
      <c r="CB93" s="430"/>
      <c r="CC93" s="431"/>
    </row>
    <row r="94" spans="1:81" s="58" customFormat="1" ht="40.200000000000003" customHeight="1" thickTop="1" thickBot="1" x14ac:dyDescent="0.35">
      <c r="A94" s="34"/>
      <c r="B94" s="907"/>
      <c r="C94" s="1232"/>
      <c r="D94" s="872"/>
      <c r="E94" s="852"/>
      <c r="F94" s="852"/>
      <c r="G94" s="852"/>
      <c r="H94" s="852"/>
      <c r="I94" s="1185"/>
      <c r="J94" s="813"/>
      <c r="K94" s="855"/>
      <c r="L94" s="858"/>
      <c r="M94" s="861"/>
      <c r="N94" s="837"/>
      <c r="O94" s="840"/>
      <c r="P94" s="864"/>
      <c r="Q94" s="867"/>
      <c r="R94" s="813"/>
      <c r="S94" s="644" t="s">
        <v>6764</v>
      </c>
      <c r="T94" s="651" t="s">
        <v>3822</v>
      </c>
      <c r="U94" s="236" t="s">
        <v>3827</v>
      </c>
      <c r="V94" s="236" t="s">
        <v>3830</v>
      </c>
      <c r="W94" s="261"/>
      <c r="X94" s="258">
        <v>44931</v>
      </c>
      <c r="Y94" s="258">
        <v>44956</v>
      </c>
      <c r="Z94" s="258">
        <v>44959</v>
      </c>
      <c r="AA94" s="258">
        <v>45290</v>
      </c>
      <c r="AB94" s="813"/>
      <c r="AC94" s="828"/>
      <c r="AD94" s="51">
        <f t="shared" si="32"/>
        <v>8900000</v>
      </c>
      <c r="AE94" s="427"/>
      <c r="AF94" s="51">
        <f t="shared" si="33"/>
        <v>8900000</v>
      </c>
      <c r="AG94" s="427"/>
      <c r="AH94" s="427"/>
      <c r="AI94" s="427"/>
      <c r="AJ94" s="427"/>
      <c r="AK94" s="813"/>
      <c r="AL94" s="831"/>
      <c r="AM94" s="51">
        <f t="shared" si="6"/>
        <v>2225000</v>
      </c>
      <c r="AN94" s="428"/>
      <c r="AO94" s="428">
        <v>2225000</v>
      </c>
      <c r="AP94" s="428"/>
      <c r="AQ94" s="428"/>
      <c r="AR94" s="428"/>
      <c r="AS94" s="428"/>
      <c r="AT94" s="813"/>
      <c r="AU94" s="834"/>
      <c r="AV94" s="51">
        <f t="shared" si="7"/>
        <v>2225000</v>
      </c>
      <c r="AW94" s="428"/>
      <c r="AX94" s="646">
        <v>2225000</v>
      </c>
      <c r="AY94" s="428"/>
      <c r="AZ94" s="428"/>
      <c r="BA94" s="428"/>
      <c r="BB94" s="428"/>
      <c r="BC94" s="813"/>
      <c r="BD94" s="810"/>
      <c r="BE94" s="51">
        <f t="shared" si="8"/>
        <v>2225000</v>
      </c>
      <c r="BF94" s="428"/>
      <c r="BG94" s="646">
        <v>2225000</v>
      </c>
      <c r="BH94" s="428"/>
      <c r="BI94" s="428"/>
      <c r="BJ94" s="428"/>
      <c r="BK94" s="428"/>
      <c r="BL94" s="813"/>
      <c r="BM94" s="816"/>
      <c r="BN94" s="44">
        <f t="shared" si="9"/>
        <v>2225000</v>
      </c>
      <c r="BO94" s="428"/>
      <c r="BP94" s="428">
        <v>2225000</v>
      </c>
      <c r="BQ94" s="428"/>
      <c r="BR94" s="428"/>
      <c r="BS94" s="428"/>
      <c r="BT94" s="428"/>
      <c r="BU94" s="429"/>
      <c r="BV94" s="430"/>
      <c r="BW94" s="430"/>
      <c r="BX94" s="430"/>
      <c r="BY94" s="430"/>
      <c r="BZ94" s="430"/>
      <c r="CA94" s="430"/>
      <c r="CB94" s="430"/>
      <c r="CC94" s="431"/>
    </row>
    <row r="95" spans="1:81" s="58" customFormat="1" ht="40.200000000000003" customHeight="1" thickTop="1" thickBot="1" x14ac:dyDescent="0.35">
      <c r="A95" s="34"/>
      <c r="B95" s="907"/>
      <c r="C95" s="1232"/>
      <c r="D95" s="872"/>
      <c r="E95" s="852"/>
      <c r="F95" s="852"/>
      <c r="G95" s="852"/>
      <c r="H95" s="852"/>
      <c r="I95" s="1185"/>
      <c r="J95" s="813"/>
      <c r="K95" s="855"/>
      <c r="L95" s="858"/>
      <c r="M95" s="861"/>
      <c r="N95" s="837"/>
      <c r="O95" s="840"/>
      <c r="P95" s="864"/>
      <c r="Q95" s="867"/>
      <c r="R95" s="813"/>
      <c r="S95" s="644" t="s">
        <v>6765</v>
      </c>
      <c r="T95" s="651" t="s">
        <v>3822</v>
      </c>
      <c r="U95" s="236" t="s">
        <v>3827</v>
      </c>
      <c r="V95" s="236" t="s">
        <v>3830</v>
      </c>
      <c r="W95" s="261"/>
      <c r="X95" s="258">
        <v>44931</v>
      </c>
      <c r="Y95" s="258">
        <v>44956</v>
      </c>
      <c r="Z95" s="258">
        <v>44959</v>
      </c>
      <c r="AA95" s="258">
        <v>45290</v>
      </c>
      <c r="AB95" s="813"/>
      <c r="AC95" s="828"/>
      <c r="AD95" s="51">
        <f t="shared" si="32"/>
        <v>5870000</v>
      </c>
      <c r="AE95" s="427"/>
      <c r="AF95" s="51">
        <f t="shared" si="33"/>
        <v>5870000</v>
      </c>
      <c r="AG95" s="427"/>
      <c r="AH95" s="427"/>
      <c r="AI95" s="427"/>
      <c r="AJ95" s="427"/>
      <c r="AK95" s="813"/>
      <c r="AL95" s="831"/>
      <c r="AM95" s="51">
        <f t="shared" si="6"/>
        <v>1467500</v>
      </c>
      <c r="AN95" s="428"/>
      <c r="AO95" s="428">
        <v>1467500</v>
      </c>
      <c r="AP95" s="428"/>
      <c r="AQ95" s="428"/>
      <c r="AR95" s="428"/>
      <c r="AS95" s="428"/>
      <c r="AT95" s="813"/>
      <c r="AU95" s="834"/>
      <c r="AV95" s="51">
        <f t="shared" si="7"/>
        <v>1467500</v>
      </c>
      <c r="AW95" s="428"/>
      <c r="AX95" s="646">
        <v>1467500</v>
      </c>
      <c r="AY95" s="428"/>
      <c r="AZ95" s="428"/>
      <c r="BA95" s="428"/>
      <c r="BB95" s="428"/>
      <c r="BC95" s="813"/>
      <c r="BD95" s="810"/>
      <c r="BE95" s="51">
        <f t="shared" si="8"/>
        <v>1467500</v>
      </c>
      <c r="BF95" s="428"/>
      <c r="BG95" s="646">
        <v>1467500</v>
      </c>
      <c r="BH95" s="428"/>
      <c r="BI95" s="428"/>
      <c r="BJ95" s="428"/>
      <c r="BK95" s="428"/>
      <c r="BL95" s="813"/>
      <c r="BM95" s="816"/>
      <c r="BN95" s="44">
        <f t="shared" si="9"/>
        <v>1467500</v>
      </c>
      <c r="BO95" s="428"/>
      <c r="BP95" s="428">
        <v>1467500</v>
      </c>
      <c r="BQ95" s="428"/>
      <c r="BR95" s="428"/>
      <c r="BS95" s="428"/>
      <c r="BT95" s="428"/>
      <c r="BU95" s="429"/>
      <c r="BV95" s="430"/>
      <c r="BW95" s="430"/>
      <c r="BX95" s="430"/>
      <c r="BY95" s="430"/>
      <c r="BZ95" s="430"/>
      <c r="CA95" s="430"/>
      <c r="CB95" s="430"/>
      <c r="CC95" s="431"/>
    </row>
    <row r="96" spans="1:81" s="58" customFormat="1" ht="40.200000000000003" customHeight="1" thickTop="1" thickBot="1" x14ac:dyDescent="0.35">
      <c r="A96" s="34"/>
      <c r="B96" s="907"/>
      <c r="C96" s="1232"/>
      <c r="D96" s="872"/>
      <c r="E96" s="852"/>
      <c r="F96" s="852"/>
      <c r="G96" s="852"/>
      <c r="H96" s="852"/>
      <c r="I96" s="1185"/>
      <c r="J96" s="813"/>
      <c r="K96" s="855"/>
      <c r="L96" s="858"/>
      <c r="M96" s="861"/>
      <c r="N96" s="837"/>
      <c r="O96" s="840"/>
      <c r="P96" s="864"/>
      <c r="Q96" s="867"/>
      <c r="R96" s="813"/>
      <c r="S96" s="644" t="s">
        <v>6766</v>
      </c>
      <c r="T96" s="651" t="s">
        <v>3822</v>
      </c>
      <c r="U96" s="236" t="s">
        <v>3827</v>
      </c>
      <c r="V96" s="236" t="s">
        <v>3830</v>
      </c>
      <c r="W96" s="261"/>
      <c r="X96" s="258">
        <v>44931</v>
      </c>
      <c r="Y96" s="258">
        <v>44956</v>
      </c>
      <c r="Z96" s="258">
        <v>44959</v>
      </c>
      <c r="AA96" s="258">
        <v>45290</v>
      </c>
      <c r="AB96" s="813"/>
      <c r="AC96" s="828"/>
      <c r="AD96" s="51">
        <f t="shared" si="32"/>
        <v>5930000</v>
      </c>
      <c r="AE96" s="427"/>
      <c r="AF96" s="51">
        <f t="shared" si="33"/>
        <v>5930000</v>
      </c>
      <c r="AG96" s="427"/>
      <c r="AH96" s="427"/>
      <c r="AI96" s="427"/>
      <c r="AJ96" s="427"/>
      <c r="AK96" s="813"/>
      <c r="AL96" s="831"/>
      <c r="AM96" s="51">
        <f t="shared" si="6"/>
        <v>1482500</v>
      </c>
      <c r="AN96" s="428"/>
      <c r="AO96" s="428">
        <v>1482500</v>
      </c>
      <c r="AP96" s="428"/>
      <c r="AQ96" s="428"/>
      <c r="AR96" s="428"/>
      <c r="AS96" s="428"/>
      <c r="AT96" s="813"/>
      <c r="AU96" s="834"/>
      <c r="AV96" s="51">
        <f t="shared" si="7"/>
        <v>1482500</v>
      </c>
      <c r="AW96" s="428"/>
      <c r="AX96" s="646">
        <v>1482500</v>
      </c>
      <c r="AY96" s="428"/>
      <c r="AZ96" s="428"/>
      <c r="BA96" s="428"/>
      <c r="BB96" s="428"/>
      <c r="BC96" s="813"/>
      <c r="BD96" s="810"/>
      <c r="BE96" s="51">
        <f t="shared" si="8"/>
        <v>1482500</v>
      </c>
      <c r="BF96" s="428"/>
      <c r="BG96" s="646">
        <v>1482500</v>
      </c>
      <c r="BH96" s="428"/>
      <c r="BI96" s="428"/>
      <c r="BJ96" s="428"/>
      <c r="BK96" s="428"/>
      <c r="BL96" s="813"/>
      <c r="BM96" s="816"/>
      <c r="BN96" s="44">
        <f t="shared" si="9"/>
        <v>1482500</v>
      </c>
      <c r="BO96" s="428"/>
      <c r="BP96" s="428">
        <v>1482500</v>
      </c>
      <c r="BQ96" s="428"/>
      <c r="BR96" s="428"/>
      <c r="BS96" s="428"/>
      <c r="BT96" s="428"/>
      <c r="BU96" s="429"/>
      <c r="BV96" s="430"/>
      <c r="BW96" s="430"/>
      <c r="BX96" s="430"/>
      <c r="BY96" s="430"/>
      <c r="BZ96" s="430"/>
      <c r="CA96" s="430"/>
      <c r="CB96" s="430"/>
      <c r="CC96" s="431"/>
    </row>
    <row r="97" spans="1:81" s="58" customFormat="1" ht="40.200000000000003" customHeight="1" thickTop="1" thickBot="1" x14ac:dyDescent="0.35">
      <c r="A97" s="34"/>
      <c r="B97" s="907"/>
      <c r="C97" s="1232"/>
      <c r="D97" s="872"/>
      <c r="E97" s="852"/>
      <c r="F97" s="852"/>
      <c r="G97" s="852"/>
      <c r="H97" s="852"/>
      <c r="I97" s="1185"/>
      <c r="J97" s="813"/>
      <c r="K97" s="855"/>
      <c r="L97" s="858"/>
      <c r="M97" s="861"/>
      <c r="N97" s="837"/>
      <c r="O97" s="840"/>
      <c r="P97" s="864"/>
      <c r="Q97" s="867"/>
      <c r="R97" s="813"/>
      <c r="S97" s="644" t="s">
        <v>6767</v>
      </c>
      <c r="T97" s="651" t="s">
        <v>3822</v>
      </c>
      <c r="U97" s="236" t="s">
        <v>3827</v>
      </c>
      <c r="V97" s="236" t="s">
        <v>3830</v>
      </c>
      <c r="W97" s="261"/>
      <c r="X97" s="258">
        <v>44931</v>
      </c>
      <c r="Y97" s="258">
        <v>44956</v>
      </c>
      <c r="Z97" s="258">
        <v>44959</v>
      </c>
      <c r="AA97" s="258">
        <v>45290</v>
      </c>
      <c r="AB97" s="813"/>
      <c r="AC97" s="828"/>
      <c r="AD97" s="51">
        <f t="shared" si="32"/>
        <v>4876000</v>
      </c>
      <c r="AE97" s="427"/>
      <c r="AF97" s="51">
        <f t="shared" si="33"/>
        <v>4876000</v>
      </c>
      <c r="AG97" s="427"/>
      <c r="AH97" s="427"/>
      <c r="AI97" s="427"/>
      <c r="AJ97" s="427"/>
      <c r="AK97" s="813"/>
      <c r="AL97" s="831"/>
      <c r="AM97" s="51">
        <f t="shared" si="6"/>
        <v>1219000</v>
      </c>
      <c r="AN97" s="428"/>
      <c r="AO97" s="428">
        <v>1219000</v>
      </c>
      <c r="AP97" s="428"/>
      <c r="AQ97" s="428"/>
      <c r="AR97" s="428"/>
      <c r="AS97" s="428"/>
      <c r="AT97" s="813"/>
      <c r="AU97" s="834"/>
      <c r="AV97" s="51">
        <f t="shared" si="7"/>
        <v>1219000</v>
      </c>
      <c r="AW97" s="428"/>
      <c r="AX97" s="646">
        <v>1219000</v>
      </c>
      <c r="AY97" s="428"/>
      <c r="AZ97" s="428"/>
      <c r="BA97" s="428"/>
      <c r="BB97" s="428"/>
      <c r="BC97" s="813"/>
      <c r="BD97" s="810"/>
      <c r="BE97" s="51">
        <f t="shared" si="8"/>
        <v>1219000</v>
      </c>
      <c r="BF97" s="428"/>
      <c r="BG97" s="646">
        <v>1219000</v>
      </c>
      <c r="BH97" s="428"/>
      <c r="BI97" s="428"/>
      <c r="BJ97" s="428"/>
      <c r="BK97" s="428"/>
      <c r="BL97" s="813"/>
      <c r="BM97" s="816"/>
      <c r="BN97" s="44">
        <f t="shared" si="9"/>
        <v>1219000</v>
      </c>
      <c r="BO97" s="428"/>
      <c r="BP97" s="428">
        <v>1219000</v>
      </c>
      <c r="BQ97" s="428"/>
      <c r="BR97" s="428"/>
      <c r="BS97" s="428"/>
      <c r="BT97" s="428"/>
      <c r="BU97" s="429"/>
      <c r="BV97" s="430"/>
      <c r="BW97" s="430"/>
      <c r="BX97" s="430"/>
      <c r="BY97" s="430"/>
      <c r="BZ97" s="430"/>
      <c r="CA97" s="430"/>
      <c r="CB97" s="430"/>
      <c r="CC97" s="431"/>
    </row>
    <row r="98" spans="1:81" s="58" customFormat="1" ht="40.200000000000003" customHeight="1" thickTop="1" thickBot="1" x14ac:dyDescent="0.35">
      <c r="A98" s="34"/>
      <c r="B98" s="907"/>
      <c r="C98" s="1232"/>
      <c r="D98" s="872"/>
      <c r="E98" s="852"/>
      <c r="F98" s="852"/>
      <c r="G98" s="852"/>
      <c r="H98" s="852"/>
      <c r="I98" s="1185"/>
      <c r="J98" s="813"/>
      <c r="K98" s="855"/>
      <c r="L98" s="858"/>
      <c r="M98" s="861"/>
      <c r="N98" s="837"/>
      <c r="O98" s="840"/>
      <c r="P98" s="864"/>
      <c r="Q98" s="867"/>
      <c r="R98" s="813"/>
      <c r="S98" s="644" t="s">
        <v>6768</v>
      </c>
      <c r="T98" s="651" t="s">
        <v>3822</v>
      </c>
      <c r="U98" s="236" t="s">
        <v>3827</v>
      </c>
      <c r="V98" s="236" t="s">
        <v>3830</v>
      </c>
      <c r="W98" s="261"/>
      <c r="X98" s="258">
        <v>44931</v>
      </c>
      <c r="Y98" s="258">
        <v>44956</v>
      </c>
      <c r="Z98" s="258">
        <v>44959</v>
      </c>
      <c r="AA98" s="258">
        <v>45290</v>
      </c>
      <c r="AB98" s="813"/>
      <c r="AC98" s="828"/>
      <c r="AD98" s="51">
        <f t="shared" si="32"/>
        <v>5970300</v>
      </c>
      <c r="AE98" s="427"/>
      <c r="AF98" s="51">
        <f t="shared" si="33"/>
        <v>5970300</v>
      </c>
      <c r="AG98" s="427"/>
      <c r="AH98" s="427"/>
      <c r="AI98" s="427"/>
      <c r="AJ98" s="427"/>
      <c r="AK98" s="813"/>
      <c r="AL98" s="831"/>
      <c r="AM98" s="51">
        <f t="shared" si="6"/>
        <v>1492575</v>
      </c>
      <c r="AN98" s="428"/>
      <c r="AO98" s="428">
        <v>1492575</v>
      </c>
      <c r="AP98" s="428"/>
      <c r="AQ98" s="428"/>
      <c r="AR98" s="428"/>
      <c r="AS98" s="428"/>
      <c r="AT98" s="813"/>
      <c r="AU98" s="834"/>
      <c r="AV98" s="51">
        <f t="shared" si="7"/>
        <v>1492575</v>
      </c>
      <c r="AW98" s="428"/>
      <c r="AX98" s="646">
        <v>1492575</v>
      </c>
      <c r="AY98" s="428"/>
      <c r="AZ98" s="428"/>
      <c r="BA98" s="428"/>
      <c r="BB98" s="428"/>
      <c r="BC98" s="813"/>
      <c r="BD98" s="810"/>
      <c r="BE98" s="51">
        <f t="shared" si="8"/>
        <v>1492575</v>
      </c>
      <c r="BF98" s="428"/>
      <c r="BG98" s="646">
        <v>1492575</v>
      </c>
      <c r="BH98" s="428"/>
      <c r="BI98" s="428"/>
      <c r="BJ98" s="428"/>
      <c r="BK98" s="428"/>
      <c r="BL98" s="813"/>
      <c r="BM98" s="816"/>
      <c r="BN98" s="44">
        <f t="shared" si="9"/>
        <v>1492575</v>
      </c>
      <c r="BO98" s="428"/>
      <c r="BP98" s="428">
        <v>1492575</v>
      </c>
      <c r="BQ98" s="428"/>
      <c r="BR98" s="428"/>
      <c r="BS98" s="428"/>
      <c r="BT98" s="428"/>
      <c r="BU98" s="429"/>
      <c r="BV98" s="430"/>
      <c r="BW98" s="430"/>
      <c r="BX98" s="430"/>
      <c r="BY98" s="430"/>
      <c r="BZ98" s="430"/>
      <c r="CA98" s="430"/>
      <c r="CB98" s="430"/>
      <c r="CC98" s="431"/>
    </row>
    <row r="99" spans="1:81" s="58" customFormat="1" ht="40.200000000000003" customHeight="1" thickTop="1" thickBot="1" x14ac:dyDescent="0.35">
      <c r="A99" s="34"/>
      <c r="B99" s="907"/>
      <c r="C99" s="1232"/>
      <c r="D99" s="872"/>
      <c r="E99" s="852"/>
      <c r="F99" s="852"/>
      <c r="G99" s="852"/>
      <c r="H99" s="852"/>
      <c r="I99" s="1185"/>
      <c r="J99" s="813"/>
      <c r="K99" s="855"/>
      <c r="L99" s="858"/>
      <c r="M99" s="861"/>
      <c r="N99" s="837"/>
      <c r="O99" s="840"/>
      <c r="P99" s="864"/>
      <c r="Q99" s="867"/>
      <c r="R99" s="813"/>
      <c r="S99" s="644" t="s">
        <v>6769</v>
      </c>
      <c r="T99" s="651" t="s">
        <v>3822</v>
      </c>
      <c r="U99" s="236" t="s">
        <v>3827</v>
      </c>
      <c r="V99" s="236" t="s">
        <v>3830</v>
      </c>
      <c r="W99" s="261"/>
      <c r="X99" s="258">
        <v>44931</v>
      </c>
      <c r="Y99" s="258">
        <v>44956</v>
      </c>
      <c r="Z99" s="258">
        <v>44959</v>
      </c>
      <c r="AA99" s="258">
        <v>45290</v>
      </c>
      <c r="AB99" s="813"/>
      <c r="AC99" s="828"/>
      <c r="AD99" s="51">
        <f t="shared" si="32"/>
        <v>5860000</v>
      </c>
      <c r="AE99" s="427"/>
      <c r="AF99" s="51">
        <f t="shared" si="33"/>
        <v>5860000</v>
      </c>
      <c r="AG99" s="427"/>
      <c r="AH99" s="427"/>
      <c r="AI99" s="427"/>
      <c r="AJ99" s="427"/>
      <c r="AK99" s="813"/>
      <c r="AL99" s="831"/>
      <c r="AM99" s="51">
        <f t="shared" si="6"/>
        <v>1465000</v>
      </c>
      <c r="AN99" s="428"/>
      <c r="AO99" s="428">
        <v>1465000</v>
      </c>
      <c r="AP99" s="428"/>
      <c r="AQ99" s="428"/>
      <c r="AR99" s="428"/>
      <c r="AS99" s="428"/>
      <c r="AT99" s="813"/>
      <c r="AU99" s="834"/>
      <c r="AV99" s="51">
        <f t="shared" si="7"/>
        <v>1465000</v>
      </c>
      <c r="AW99" s="428"/>
      <c r="AX99" s="646">
        <v>1465000</v>
      </c>
      <c r="AY99" s="428"/>
      <c r="AZ99" s="428"/>
      <c r="BA99" s="428"/>
      <c r="BB99" s="428"/>
      <c r="BC99" s="813"/>
      <c r="BD99" s="810"/>
      <c r="BE99" s="51">
        <f t="shared" si="8"/>
        <v>1465000</v>
      </c>
      <c r="BF99" s="428"/>
      <c r="BG99" s="646">
        <v>1465000</v>
      </c>
      <c r="BH99" s="428"/>
      <c r="BI99" s="428"/>
      <c r="BJ99" s="428"/>
      <c r="BK99" s="428"/>
      <c r="BL99" s="813"/>
      <c r="BM99" s="816"/>
      <c r="BN99" s="44">
        <f t="shared" si="9"/>
        <v>1465000</v>
      </c>
      <c r="BO99" s="428"/>
      <c r="BP99" s="428">
        <v>1465000</v>
      </c>
      <c r="BQ99" s="428"/>
      <c r="BR99" s="428"/>
      <c r="BS99" s="428"/>
      <c r="BT99" s="428"/>
      <c r="BU99" s="429"/>
      <c r="BV99" s="430"/>
      <c r="BW99" s="430"/>
      <c r="BX99" s="430"/>
      <c r="BY99" s="430"/>
      <c r="BZ99" s="430"/>
      <c r="CA99" s="430"/>
      <c r="CB99" s="430"/>
      <c r="CC99" s="431"/>
    </row>
    <row r="100" spans="1:81" s="58" customFormat="1" ht="40.200000000000003" customHeight="1" thickTop="1" thickBot="1" x14ac:dyDescent="0.35">
      <c r="A100" s="34"/>
      <c r="B100" s="907"/>
      <c r="C100" s="1232"/>
      <c r="D100" s="872"/>
      <c r="E100" s="852"/>
      <c r="F100" s="852"/>
      <c r="G100" s="852"/>
      <c r="H100" s="852"/>
      <c r="I100" s="1185"/>
      <c r="J100" s="813"/>
      <c r="K100" s="855"/>
      <c r="L100" s="858"/>
      <c r="M100" s="861"/>
      <c r="N100" s="837"/>
      <c r="O100" s="840"/>
      <c r="P100" s="864"/>
      <c r="Q100" s="867"/>
      <c r="R100" s="813"/>
      <c r="S100" s="644" t="s">
        <v>6770</v>
      </c>
      <c r="T100" s="651" t="s">
        <v>3822</v>
      </c>
      <c r="U100" s="236" t="s">
        <v>3827</v>
      </c>
      <c r="V100" s="236" t="s">
        <v>3830</v>
      </c>
      <c r="W100" s="261"/>
      <c r="X100" s="258">
        <v>44931</v>
      </c>
      <c r="Y100" s="258">
        <v>44956</v>
      </c>
      <c r="Z100" s="258">
        <v>44959</v>
      </c>
      <c r="AA100" s="258">
        <v>45290</v>
      </c>
      <c r="AB100" s="813"/>
      <c r="AC100" s="828"/>
      <c r="AD100" s="51">
        <f t="shared" si="32"/>
        <v>8954000</v>
      </c>
      <c r="AE100" s="427"/>
      <c r="AF100" s="51">
        <f t="shared" si="33"/>
        <v>8954000</v>
      </c>
      <c r="AG100" s="427"/>
      <c r="AH100" s="427"/>
      <c r="AI100" s="427"/>
      <c r="AJ100" s="427"/>
      <c r="AK100" s="813"/>
      <c r="AL100" s="831"/>
      <c r="AM100" s="51">
        <f t="shared" si="6"/>
        <v>2238500</v>
      </c>
      <c r="AN100" s="428"/>
      <c r="AO100" s="428">
        <v>2238500</v>
      </c>
      <c r="AP100" s="428"/>
      <c r="AQ100" s="428"/>
      <c r="AR100" s="428"/>
      <c r="AS100" s="428"/>
      <c r="AT100" s="813"/>
      <c r="AU100" s="834"/>
      <c r="AV100" s="51">
        <f t="shared" si="7"/>
        <v>2238500</v>
      </c>
      <c r="AW100" s="428"/>
      <c r="AX100" s="646">
        <v>2238500</v>
      </c>
      <c r="AY100" s="428"/>
      <c r="AZ100" s="428"/>
      <c r="BA100" s="428"/>
      <c r="BB100" s="428"/>
      <c r="BC100" s="813"/>
      <c r="BD100" s="810"/>
      <c r="BE100" s="51">
        <f t="shared" si="8"/>
        <v>2238500</v>
      </c>
      <c r="BF100" s="428"/>
      <c r="BG100" s="646">
        <v>2238500</v>
      </c>
      <c r="BH100" s="428"/>
      <c r="BI100" s="428"/>
      <c r="BJ100" s="428"/>
      <c r="BK100" s="428"/>
      <c r="BL100" s="813"/>
      <c r="BM100" s="816"/>
      <c r="BN100" s="44">
        <f t="shared" si="9"/>
        <v>2238500</v>
      </c>
      <c r="BO100" s="428"/>
      <c r="BP100" s="428">
        <v>2238500</v>
      </c>
      <c r="BQ100" s="428"/>
      <c r="BR100" s="428"/>
      <c r="BS100" s="428"/>
      <c r="BT100" s="428"/>
      <c r="BU100" s="429"/>
      <c r="BV100" s="430"/>
      <c r="BW100" s="430"/>
      <c r="BX100" s="430"/>
      <c r="BY100" s="430"/>
      <c r="BZ100" s="430"/>
      <c r="CA100" s="430"/>
      <c r="CB100" s="430"/>
      <c r="CC100" s="431"/>
    </row>
    <row r="101" spans="1:81" s="58" customFormat="1" ht="40.200000000000003" customHeight="1" thickTop="1" thickBot="1" x14ac:dyDescent="0.35">
      <c r="A101" s="34"/>
      <c r="B101" s="907"/>
      <c r="C101" s="1232"/>
      <c r="D101" s="872"/>
      <c r="E101" s="852"/>
      <c r="F101" s="852"/>
      <c r="G101" s="852"/>
      <c r="H101" s="852"/>
      <c r="I101" s="1185"/>
      <c r="J101" s="813"/>
      <c r="K101" s="855"/>
      <c r="L101" s="858"/>
      <c r="M101" s="861"/>
      <c r="N101" s="837"/>
      <c r="O101" s="840"/>
      <c r="P101" s="864"/>
      <c r="Q101" s="867"/>
      <c r="R101" s="813"/>
      <c r="S101" s="644" t="s">
        <v>6771</v>
      </c>
      <c r="T101" s="651" t="s">
        <v>3822</v>
      </c>
      <c r="U101" s="236" t="s">
        <v>3827</v>
      </c>
      <c r="V101" s="236" t="s">
        <v>3830</v>
      </c>
      <c r="W101" s="261"/>
      <c r="X101" s="258">
        <v>44931</v>
      </c>
      <c r="Y101" s="258">
        <v>44956</v>
      </c>
      <c r="Z101" s="258">
        <v>44959</v>
      </c>
      <c r="AA101" s="258">
        <v>45290</v>
      </c>
      <c r="AB101" s="813"/>
      <c r="AC101" s="828"/>
      <c r="AD101" s="51">
        <f t="shared" si="32"/>
        <v>5950000</v>
      </c>
      <c r="AE101" s="427"/>
      <c r="AF101" s="51">
        <f t="shared" si="33"/>
        <v>5950000</v>
      </c>
      <c r="AG101" s="427"/>
      <c r="AH101" s="427"/>
      <c r="AI101" s="427"/>
      <c r="AJ101" s="427"/>
      <c r="AK101" s="813"/>
      <c r="AL101" s="831"/>
      <c r="AM101" s="51">
        <f t="shared" si="6"/>
        <v>1487500</v>
      </c>
      <c r="AN101" s="428"/>
      <c r="AO101" s="428">
        <v>1487500</v>
      </c>
      <c r="AP101" s="428"/>
      <c r="AQ101" s="428"/>
      <c r="AR101" s="428"/>
      <c r="AS101" s="428"/>
      <c r="AT101" s="813"/>
      <c r="AU101" s="834"/>
      <c r="AV101" s="51">
        <f t="shared" si="7"/>
        <v>1487500</v>
      </c>
      <c r="AW101" s="428"/>
      <c r="AX101" s="646">
        <v>1487500</v>
      </c>
      <c r="AY101" s="428"/>
      <c r="AZ101" s="428"/>
      <c r="BA101" s="428"/>
      <c r="BB101" s="428"/>
      <c r="BC101" s="813"/>
      <c r="BD101" s="810"/>
      <c r="BE101" s="51">
        <f t="shared" si="8"/>
        <v>1487500</v>
      </c>
      <c r="BF101" s="428"/>
      <c r="BG101" s="646">
        <v>1487500</v>
      </c>
      <c r="BH101" s="428"/>
      <c r="BI101" s="428"/>
      <c r="BJ101" s="428"/>
      <c r="BK101" s="428"/>
      <c r="BL101" s="813"/>
      <c r="BM101" s="816"/>
      <c r="BN101" s="44">
        <f t="shared" si="9"/>
        <v>1487500</v>
      </c>
      <c r="BO101" s="428"/>
      <c r="BP101" s="428">
        <v>1487500</v>
      </c>
      <c r="BQ101" s="428"/>
      <c r="BR101" s="428"/>
      <c r="BS101" s="428"/>
      <c r="BT101" s="428"/>
      <c r="BU101" s="429"/>
      <c r="BV101" s="430"/>
      <c r="BW101" s="430"/>
      <c r="BX101" s="430"/>
      <c r="BY101" s="430"/>
      <c r="BZ101" s="430"/>
      <c r="CA101" s="430"/>
      <c r="CB101" s="430"/>
      <c r="CC101" s="431"/>
    </row>
    <row r="102" spans="1:81" s="58" customFormat="1" ht="40.200000000000003" customHeight="1" thickTop="1" thickBot="1" x14ac:dyDescent="0.35">
      <c r="A102" s="34"/>
      <c r="B102" s="907"/>
      <c r="C102" s="1232"/>
      <c r="D102" s="872"/>
      <c r="E102" s="852"/>
      <c r="F102" s="852"/>
      <c r="G102" s="852"/>
      <c r="H102" s="852"/>
      <c r="I102" s="1185"/>
      <c r="J102" s="813"/>
      <c r="K102" s="855"/>
      <c r="L102" s="858"/>
      <c r="M102" s="861"/>
      <c r="N102" s="837"/>
      <c r="O102" s="840"/>
      <c r="P102" s="864"/>
      <c r="Q102" s="867"/>
      <c r="R102" s="813"/>
      <c r="S102" s="644" t="s">
        <v>6772</v>
      </c>
      <c r="T102" s="651" t="s">
        <v>3822</v>
      </c>
      <c r="U102" s="236" t="s">
        <v>3827</v>
      </c>
      <c r="V102" s="236" t="s">
        <v>3830</v>
      </c>
      <c r="W102" s="261"/>
      <c r="X102" s="258">
        <v>44931</v>
      </c>
      <c r="Y102" s="258">
        <v>44956</v>
      </c>
      <c r="Z102" s="258">
        <v>44959</v>
      </c>
      <c r="AA102" s="258">
        <v>45290</v>
      </c>
      <c r="AB102" s="813"/>
      <c r="AC102" s="828"/>
      <c r="AD102" s="51">
        <f t="shared" si="32"/>
        <v>5251252</v>
      </c>
      <c r="AE102" s="427"/>
      <c r="AF102" s="51">
        <f t="shared" si="33"/>
        <v>5251252</v>
      </c>
      <c r="AG102" s="427"/>
      <c r="AH102" s="427"/>
      <c r="AI102" s="427"/>
      <c r="AJ102" s="427"/>
      <c r="AK102" s="813"/>
      <c r="AL102" s="831"/>
      <c r="AM102" s="51">
        <f t="shared" si="6"/>
        <v>1312813</v>
      </c>
      <c r="AN102" s="428"/>
      <c r="AO102" s="428">
        <v>1312813</v>
      </c>
      <c r="AP102" s="428"/>
      <c r="AQ102" s="428"/>
      <c r="AR102" s="428"/>
      <c r="AS102" s="428"/>
      <c r="AT102" s="813"/>
      <c r="AU102" s="834"/>
      <c r="AV102" s="51">
        <f t="shared" si="7"/>
        <v>1312813</v>
      </c>
      <c r="AW102" s="428"/>
      <c r="AX102" s="646">
        <v>1312813</v>
      </c>
      <c r="AY102" s="428"/>
      <c r="AZ102" s="428"/>
      <c r="BA102" s="428"/>
      <c r="BB102" s="428"/>
      <c r="BC102" s="813"/>
      <c r="BD102" s="810"/>
      <c r="BE102" s="51">
        <f t="shared" si="8"/>
        <v>1312813</v>
      </c>
      <c r="BF102" s="428"/>
      <c r="BG102" s="646">
        <v>1312813</v>
      </c>
      <c r="BH102" s="428"/>
      <c r="BI102" s="428"/>
      <c r="BJ102" s="428"/>
      <c r="BK102" s="428"/>
      <c r="BL102" s="813"/>
      <c r="BM102" s="816"/>
      <c r="BN102" s="44">
        <f t="shared" si="9"/>
        <v>1312813</v>
      </c>
      <c r="BO102" s="428"/>
      <c r="BP102" s="428">
        <v>1312813</v>
      </c>
      <c r="BQ102" s="428"/>
      <c r="BR102" s="428"/>
      <c r="BS102" s="428"/>
      <c r="BT102" s="428"/>
      <c r="BU102" s="429"/>
      <c r="BV102" s="430"/>
      <c r="BW102" s="430"/>
      <c r="BX102" s="430"/>
      <c r="BY102" s="430"/>
      <c r="BZ102" s="430"/>
      <c r="CA102" s="430"/>
      <c r="CB102" s="430"/>
      <c r="CC102" s="431"/>
    </row>
    <row r="103" spans="1:81" s="58" customFormat="1" ht="40.200000000000003" customHeight="1" thickTop="1" thickBot="1" x14ac:dyDescent="0.35">
      <c r="A103" s="34"/>
      <c r="B103" s="1229" t="s">
        <v>156</v>
      </c>
      <c r="C103" s="868" t="s">
        <v>159</v>
      </c>
      <c r="D103" s="871">
        <v>1905</v>
      </c>
      <c r="E103" s="851" t="s">
        <v>6664</v>
      </c>
      <c r="F103" s="851">
        <v>1905035</v>
      </c>
      <c r="G103" s="851" t="s">
        <v>6729</v>
      </c>
      <c r="H103" s="851" t="s">
        <v>6730</v>
      </c>
      <c r="I103" s="1184">
        <v>2021004540244</v>
      </c>
      <c r="J103" s="812">
        <v>91</v>
      </c>
      <c r="K103" s="854" t="str">
        <f>+[3]Metas!K103</f>
        <v>Municipios adoptan y adaptan la política departamental de salud mental, con énfasis en la atención a los efectos colaterales del COVID-19 incluidos los municipios PDET</v>
      </c>
      <c r="L103" s="857"/>
      <c r="M103" s="860"/>
      <c r="N103" s="1193"/>
      <c r="O103" s="1175"/>
      <c r="P103" s="1178"/>
      <c r="Q103" s="1181"/>
      <c r="R103" s="812">
        <f t="shared" ref="R103" si="41">+$J103</f>
        <v>91</v>
      </c>
      <c r="S103" s="642" t="s">
        <v>6773</v>
      </c>
      <c r="T103" s="643" t="s">
        <v>3822</v>
      </c>
      <c r="U103" s="235" t="s">
        <v>3827</v>
      </c>
      <c r="V103" s="235" t="s">
        <v>3830</v>
      </c>
      <c r="W103" s="231"/>
      <c r="X103" s="258">
        <v>44931</v>
      </c>
      <c r="Y103" s="258">
        <v>44956</v>
      </c>
      <c r="Z103" s="258">
        <v>44959</v>
      </c>
      <c r="AA103" s="258">
        <v>45290</v>
      </c>
      <c r="AB103" s="812">
        <f t="shared" ref="AB103" si="42">+$J103</f>
        <v>91</v>
      </c>
      <c r="AC103" s="827">
        <f t="shared" ref="AC103" si="43">+L103</f>
        <v>0</v>
      </c>
      <c r="AD103" s="44">
        <f t="shared" si="32"/>
        <v>2000000</v>
      </c>
      <c r="AE103" s="44">
        <f t="shared" si="32"/>
        <v>0</v>
      </c>
      <c r="AF103" s="51">
        <f t="shared" si="33"/>
        <v>2000000</v>
      </c>
      <c r="AG103" s="44">
        <f t="shared" si="32"/>
        <v>0</v>
      </c>
      <c r="AH103" s="44">
        <f t="shared" si="32"/>
        <v>0</v>
      </c>
      <c r="AI103" s="44">
        <f t="shared" si="32"/>
        <v>0</v>
      </c>
      <c r="AJ103" s="44">
        <f t="shared" si="32"/>
        <v>0</v>
      </c>
      <c r="AK103" s="812">
        <f t="shared" ref="AK103" si="44">+$J103</f>
        <v>91</v>
      </c>
      <c r="AL103" s="830">
        <f>+N103</f>
        <v>0</v>
      </c>
      <c r="AM103" s="51">
        <f t="shared" si="6"/>
        <v>500000</v>
      </c>
      <c r="AN103" s="47"/>
      <c r="AO103" s="47">
        <v>500000</v>
      </c>
      <c r="AP103" s="47"/>
      <c r="AQ103" s="47"/>
      <c r="AR103" s="47"/>
      <c r="AS103" s="47"/>
      <c r="AT103" s="812">
        <f t="shared" ref="AT103" si="45">+$J103</f>
        <v>91</v>
      </c>
      <c r="AU103" s="833">
        <f>+O103</f>
        <v>0</v>
      </c>
      <c r="AV103" s="51">
        <f t="shared" si="7"/>
        <v>500000</v>
      </c>
      <c r="AW103" s="47"/>
      <c r="AX103" s="35">
        <v>500000</v>
      </c>
      <c r="AY103" s="47"/>
      <c r="AZ103" s="47"/>
      <c r="BA103" s="47"/>
      <c r="BB103" s="47"/>
      <c r="BC103" s="812">
        <f t="shared" ref="BC103" si="46">+$J103</f>
        <v>91</v>
      </c>
      <c r="BD103" s="809">
        <f>+P103</f>
        <v>0</v>
      </c>
      <c r="BE103" s="44">
        <f t="shared" si="8"/>
        <v>500000</v>
      </c>
      <c r="BF103" s="47"/>
      <c r="BG103" s="35">
        <v>500000</v>
      </c>
      <c r="BH103" s="47"/>
      <c r="BI103" s="47"/>
      <c r="BJ103" s="47"/>
      <c r="BK103" s="47"/>
      <c r="BL103" s="812">
        <f t="shared" ref="BL103" si="47">+$J103</f>
        <v>91</v>
      </c>
      <c r="BM103" s="815">
        <f>+Q103</f>
        <v>0</v>
      </c>
      <c r="BN103" s="44">
        <f t="shared" si="9"/>
        <v>500000</v>
      </c>
      <c r="BO103" s="47"/>
      <c r="BP103" s="47">
        <v>500000</v>
      </c>
      <c r="BQ103" s="47"/>
      <c r="BR103" s="47"/>
      <c r="BS103" s="47"/>
      <c r="BT103" s="47"/>
      <c r="BU103" s="818"/>
      <c r="BV103" s="819"/>
      <c r="BW103" s="819"/>
      <c r="BX103" s="819"/>
      <c r="BY103" s="819"/>
      <c r="BZ103" s="819"/>
      <c r="CA103" s="819"/>
      <c r="CB103" s="819"/>
      <c r="CC103" s="820"/>
    </row>
    <row r="104" spans="1:81" s="58" customFormat="1" ht="40.200000000000003" customHeight="1" thickTop="1" thickBot="1" x14ac:dyDescent="0.35">
      <c r="A104" s="34"/>
      <c r="B104" s="1230"/>
      <c r="C104" s="869"/>
      <c r="D104" s="872"/>
      <c r="E104" s="852"/>
      <c r="F104" s="852"/>
      <c r="G104" s="852"/>
      <c r="H104" s="852"/>
      <c r="I104" s="1185"/>
      <c r="J104" s="813"/>
      <c r="K104" s="855"/>
      <c r="L104" s="858"/>
      <c r="M104" s="861"/>
      <c r="N104" s="1194"/>
      <c r="O104" s="1176"/>
      <c r="P104" s="1179"/>
      <c r="Q104" s="1182"/>
      <c r="R104" s="813"/>
      <c r="S104" s="644" t="s">
        <v>6774</v>
      </c>
      <c r="T104" s="651" t="s">
        <v>3822</v>
      </c>
      <c r="U104" s="236" t="s">
        <v>3827</v>
      </c>
      <c r="V104" s="236" t="s">
        <v>3830</v>
      </c>
      <c r="W104" s="261"/>
      <c r="X104" s="258">
        <v>44931</v>
      </c>
      <c r="Y104" s="258">
        <v>44956</v>
      </c>
      <c r="Z104" s="258">
        <v>44959</v>
      </c>
      <c r="AA104" s="258">
        <v>45290</v>
      </c>
      <c r="AB104" s="813"/>
      <c r="AC104" s="828"/>
      <c r="AD104" s="44">
        <f t="shared" si="32"/>
        <v>2000000</v>
      </c>
      <c r="AE104" s="427"/>
      <c r="AF104" s="51">
        <f t="shared" si="33"/>
        <v>2000000</v>
      </c>
      <c r="AG104" s="427"/>
      <c r="AH104" s="427"/>
      <c r="AI104" s="427"/>
      <c r="AJ104" s="427"/>
      <c r="AK104" s="813"/>
      <c r="AL104" s="831"/>
      <c r="AM104" s="51">
        <f t="shared" si="6"/>
        <v>500000</v>
      </c>
      <c r="AN104" s="428"/>
      <c r="AO104" s="428">
        <v>500000</v>
      </c>
      <c r="AP104" s="428"/>
      <c r="AQ104" s="428"/>
      <c r="AR104" s="428"/>
      <c r="AS104" s="428"/>
      <c r="AT104" s="813"/>
      <c r="AU104" s="834"/>
      <c r="AV104" s="51">
        <f t="shared" si="7"/>
        <v>500000</v>
      </c>
      <c r="AW104" s="428"/>
      <c r="AX104" s="646">
        <v>500000</v>
      </c>
      <c r="AY104" s="428"/>
      <c r="AZ104" s="428"/>
      <c r="BA104" s="428"/>
      <c r="BB104" s="428"/>
      <c r="BC104" s="813"/>
      <c r="BD104" s="810"/>
      <c r="BE104" s="44">
        <f t="shared" si="8"/>
        <v>500000</v>
      </c>
      <c r="BF104" s="428"/>
      <c r="BG104" s="646">
        <v>500000</v>
      </c>
      <c r="BH104" s="428"/>
      <c r="BI104" s="428"/>
      <c r="BJ104" s="428"/>
      <c r="BK104" s="428"/>
      <c r="BL104" s="813"/>
      <c r="BM104" s="816"/>
      <c r="BN104" s="44">
        <f t="shared" si="9"/>
        <v>500000</v>
      </c>
      <c r="BO104" s="428"/>
      <c r="BP104" s="428">
        <v>500000</v>
      </c>
      <c r="BQ104" s="428"/>
      <c r="BR104" s="428"/>
      <c r="BS104" s="428"/>
      <c r="BT104" s="428"/>
      <c r="BU104" s="429"/>
      <c r="BV104" s="430"/>
      <c r="BW104" s="430"/>
      <c r="BX104" s="430"/>
      <c r="BY104" s="430"/>
      <c r="BZ104" s="430"/>
      <c r="CA104" s="430"/>
      <c r="CB104" s="430"/>
      <c r="CC104" s="431"/>
    </row>
    <row r="105" spans="1:81" s="58" customFormat="1" ht="40.200000000000003" customHeight="1" thickTop="1" thickBot="1" x14ac:dyDescent="0.35">
      <c r="A105" s="34"/>
      <c r="B105" s="1230"/>
      <c r="C105" s="869"/>
      <c r="D105" s="872"/>
      <c r="E105" s="852"/>
      <c r="F105" s="852"/>
      <c r="G105" s="852"/>
      <c r="H105" s="852"/>
      <c r="I105" s="1185"/>
      <c r="J105" s="813"/>
      <c r="K105" s="855"/>
      <c r="L105" s="858"/>
      <c r="M105" s="861"/>
      <c r="N105" s="1194"/>
      <c r="O105" s="1176"/>
      <c r="P105" s="1179"/>
      <c r="Q105" s="1182"/>
      <c r="R105" s="813"/>
      <c r="S105" s="644" t="s">
        <v>6775</v>
      </c>
      <c r="T105" s="651" t="s">
        <v>3822</v>
      </c>
      <c r="U105" s="236" t="s">
        <v>3827</v>
      </c>
      <c r="V105" s="236" t="s">
        <v>3830</v>
      </c>
      <c r="W105" s="261"/>
      <c r="X105" s="258">
        <v>44931</v>
      </c>
      <c r="Y105" s="258">
        <v>44956</v>
      </c>
      <c r="Z105" s="258">
        <v>44959</v>
      </c>
      <c r="AA105" s="258">
        <v>45290</v>
      </c>
      <c r="AB105" s="813"/>
      <c r="AC105" s="828"/>
      <c r="AD105" s="44">
        <f t="shared" si="32"/>
        <v>1000000</v>
      </c>
      <c r="AE105" s="427"/>
      <c r="AF105" s="51">
        <f t="shared" si="33"/>
        <v>1000000</v>
      </c>
      <c r="AG105" s="427"/>
      <c r="AH105" s="427"/>
      <c r="AI105" s="427"/>
      <c r="AJ105" s="427"/>
      <c r="AK105" s="813"/>
      <c r="AL105" s="831"/>
      <c r="AM105" s="51">
        <f t="shared" si="6"/>
        <v>250000</v>
      </c>
      <c r="AN105" s="428"/>
      <c r="AO105" s="428">
        <v>250000</v>
      </c>
      <c r="AP105" s="428"/>
      <c r="AQ105" s="428"/>
      <c r="AR105" s="428"/>
      <c r="AS105" s="428"/>
      <c r="AT105" s="813"/>
      <c r="AU105" s="834"/>
      <c r="AV105" s="51">
        <f t="shared" si="7"/>
        <v>250000</v>
      </c>
      <c r="AW105" s="428"/>
      <c r="AX105" s="646">
        <v>250000</v>
      </c>
      <c r="AY105" s="428"/>
      <c r="AZ105" s="428"/>
      <c r="BA105" s="428"/>
      <c r="BB105" s="428"/>
      <c r="BC105" s="813"/>
      <c r="BD105" s="810"/>
      <c r="BE105" s="44">
        <f t="shared" si="8"/>
        <v>250000</v>
      </c>
      <c r="BF105" s="428"/>
      <c r="BG105" s="646">
        <v>250000</v>
      </c>
      <c r="BH105" s="428"/>
      <c r="BI105" s="428"/>
      <c r="BJ105" s="428"/>
      <c r="BK105" s="428"/>
      <c r="BL105" s="813"/>
      <c r="BM105" s="816"/>
      <c r="BN105" s="44">
        <f t="shared" si="9"/>
        <v>250000</v>
      </c>
      <c r="BO105" s="428"/>
      <c r="BP105" s="428">
        <v>250000</v>
      </c>
      <c r="BQ105" s="428"/>
      <c r="BR105" s="428"/>
      <c r="BS105" s="428"/>
      <c r="BT105" s="428"/>
      <c r="BU105" s="429"/>
      <c r="BV105" s="430"/>
      <c r="BW105" s="430"/>
      <c r="BX105" s="430"/>
      <c r="BY105" s="430"/>
      <c r="BZ105" s="430"/>
      <c r="CA105" s="430"/>
      <c r="CB105" s="430"/>
      <c r="CC105" s="431"/>
    </row>
    <row r="106" spans="1:81" s="58" customFormat="1" ht="40.200000000000003" customHeight="1" thickTop="1" thickBot="1" x14ac:dyDescent="0.35">
      <c r="A106" s="34"/>
      <c r="B106" s="1230"/>
      <c r="C106" s="869"/>
      <c r="D106" s="872"/>
      <c r="E106" s="852"/>
      <c r="F106" s="852"/>
      <c r="G106" s="852"/>
      <c r="H106" s="852"/>
      <c r="I106" s="1185"/>
      <c r="J106" s="813"/>
      <c r="K106" s="855"/>
      <c r="L106" s="858"/>
      <c r="M106" s="861"/>
      <c r="N106" s="1194"/>
      <c r="O106" s="1176"/>
      <c r="P106" s="1179"/>
      <c r="Q106" s="1182"/>
      <c r="R106" s="813"/>
      <c r="S106" s="644" t="s">
        <v>6776</v>
      </c>
      <c r="T106" s="651" t="s">
        <v>3822</v>
      </c>
      <c r="U106" s="236" t="s">
        <v>3827</v>
      </c>
      <c r="V106" s="236" t="s">
        <v>3830</v>
      </c>
      <c r="W106" s="261"/>
      <c r="X106" s="258">
        <v>44931</v>
      </c>
      <c r="Y106" s="258">
        <v>44956</v>
      </c>
      <c r="Z106" s="258">
        <v>44959</v>
      </c>
      <c r="AA106" s="258">
        <v>45290</v>
      </c>
      <c r="AB106" s="813"/>
      <c r="AC106" s="828"/>
      <c r="AD106" s="44">
        <f t="shared" si="32"/>
        <v>1000000</v>
      </c>
      <c r="AE106" s="427"/>
      <c r="AF106" s="51">
        <f t="shared" si="33"/>
        <v>1000000</v>
      </c>
      <c r="AG106" s="427"/>
      <c r="AH106" s="427"/>
      <c r="AI106" s="427"/>
      <c r="AJ106" s="427"/>
      <c r="AK106" s="813"/>
      <c r="AL106" s="831"/>
      <c r="AM106" s="51">
        <f t="shared" si="6"/>
        <v>250000</v>
      </c>
      <c r="AN106" s="428"/>
      <c r="AO106" s="428">
        <v>250000</v>
      </c>
      <c r="AP106" s="428"/>
      <c r="AQ106" s="428"/>
      <c r="AR106" s="428"/>
      <c r="AS106" s="428"/>
      <c r="AT106" s="813"/>
      <c r="AU106" s="834"/>
      <c r="AV106" s="51">
        <f t="shared" si="7"/>
        <v>250000</v>
      </c>
      <c r="AW106" s="428"/>
      <c r="AX106" s="646">
        <v>250000</v>
      </c>
      <c r="AY106" s="428"/>
      <c r="AZ106" s="428"/>
      <c r="BA106" s="428"/>
      <c r="BB106" s="428"/>
      <c r="BC106" s="813"/>
      <c r="BD106" s="810"/>
      <c r="BE106" s="44">
        <f t="shared" si="8"/>
        <v>250000</v>
      </c>
      <c r="BF106" s="428"/>
      <c r="BG106" s="646">
        <v>250000</v>
      </c>
      <c r="BH106" s="428"/>
      <c r="BI106" s="428"/>
      <c r="BJ106" s="428"/>
      <c r="BK106" s="428"/>
      <c r="BL106" s="813"/>
      <c r="BM106" s="816"/>
      <c r="BN106" s="44">
        <f t="shared" si="9"/>
        <v>250000</v>
      </c>
      <c r="BO106" s="428"/>
      <c r="BP106" s="428">
        <v>250000</v>
      </c>
      <c r="BQ106" s="428"/>
      <c r="BR106" s="428"/>
      <c r="BS106" s="428"/>
      <c r="BT106" s="428"/>
      <c r="BU106" s="429"/>
      <c r="BV106" s="430"/>
      <c r="BW106" s="430"/>
      <c r="BX106" s="430"/>
      <c r="BY106" s="430"/>
      <c r="BZ106" s="430"/>
      <c r="CA106" s="430"/>
      <c r="CB106" s="430"/>
      <c r="CC106" s="431"/>
    </row>
    <row r="107" spans="1:81" s="58" customFormat="1" ht="40.200000000000003" customHeight="1" thickTop="1" thickBot="1" x14ac:dyDescent="0.35">
      <c r="A107" s="34"/>
      <c r="B107" s="1230"/>
      <c r="C107" s="869"/>
      <c r="D107" s="872"/>
      <c r="E107" s="852"/>
      <c r="F107" s="852"/>
      <c r="G107" s="852"/>
      <c r="H107" s="852"/>
      <c r="I107" s="1185"/>
      <c r="J107" s="813"/>
      <c r="K107" s="855"/>
      <c r="L107" s="858"/>
      <c r="M107" s="861"/>
      <c r="N107" s="1194"/>
      <c r="O107" s="1176"/>
      <c r="P107" s="1179"/>
      <c r="Q107" s="1182"/>
      <c r="R107" s="813"/>
      <c r="S107" s="644" t="s">
        <v>6777</v>
      </c>
      <c r="T107" s="651" t="s">
        <v>3822</v>
      </c>
      <c r="U107" s="236" t="s">
        <v>3827</v>
      </c>
      <c r="V107" s="236" t="s">
        <v>3830</v>
      </c>
      <c r="W107" s="261"/>
      <c r="X107" s="258">
        <v>44931</v>
      </c>
      <c r="Y107" s="258">
        <v>44956</v>
      </c>
      <c r="Z107" s="258">
        <v>44959</v>
      </c>
      <c r="AA107" s="258">
        <v>45290</v>
      </c>
      <c r="AB107" s="813"/>
      <c r="AC107" s="828"/>
      <c r="AD107" s="44">
        <f t="shared" si="32"/>
        <v>2000000</v>
      </c>
      <c r="AE107" s="427"/>
      <c r="AF107" s="51">
        <f t="shared" si="33"/>
        <v>2000000</v>
      </c>
      <c r="AG107" s="427"/>
      <c r="AH107" s="427"/>
      <c r="AI107" s="427"/>
      <c r="AJ107" s="427"/>
      <c r="AK107" s="813"/>
      <c r="AL107" s="831"/>
      <c r="AM107" s="51">
        <f t="shared" si="6"/>
        <v>500000</v>
      </c>
      <c r="AN107" s="428"/>
      <c r="AO107" s="428">
        <v>500000</v>
      </c>
      <c r="AP107" s="428"/>
      <c r="AQ107" s="428"/>
      <c r="AR107" s="428"/>
      <c r="AS107" s="428"/>
      <c r="AT107" s="813"/>
      <c r="AU107" s="834"/>
      <c r="AV107" s="51">
        <f t="shared" si="7"/>
        <v>500000</v>
      </c>
      <c r="AW107" s="428"/>
      <c r="AX107" s="646">
        <v>500000</v>
      </c>
      <c r="AY107" s="428"/>
      <c r="AZ107" s="428"/>
      <c r="BA107" s="428"/>
      <c r="BB107" s="428"/>
      <c r="BC107" s="813"/>
      <c r="BD107" s="810"/>
      <c r="BE107" s="44">
        <f t="shared" si="8"/>
        <v>500000</v>
      </c>
      <c r="BF107" s="428"/>
      <c r="BG107" s="646">
        <v>500000</v>
      </c>
      <c r="BH107" s="428"/>
      <c r="BI107" s="428"/>
      <c r="BJ107" s="428"/>
      <c r="BK107" s="428"/>
      <c r="BL107" s="813"/>
      <c r="BM107" s="816"/>
      <c r="BN107" s="44">
        <f t="shared" si="9"/>
        <v>500000</v>
      </c>
      <c r="BO107" s="428"/>
      <c r="BP107" s="428">
        <v>500000</v>
      </c>
      <c r="BQ107" s="428"/>
      <c r="BR107" s="428"/>
      <c r="BS107" s="428"/>
      <c r="BT107" s="428"/>
      <c r="BU107" s="429"/>
      <c r="BV107" s="430"/>
      <c r="BW107" s="430"/>
      <c r="BX107" s="430"/>
      <c r="BY107" s="430"/>
      <c r="BZ107" s="430"/>
      <c r="CA107" s="430"/>
      <c r="CB107" s="430"/>
      <c r="CC107" s="431"/>
    </row>
    <row r="108" spans="1:81" s="58" customFormat="1" ht="40.200000000000003" customHeight="1" thickTop="1" thickBot="1" x14ac:dyDescent="0.35">
      <c r="A108" s="34"/>
      <c r="B108" s="1230"/>
      <c r="C108" s="869"/>
      <c r="D108" s="872"/>
      <c r="E108" s="852"/>
      <c r="F108" s="852"/>
      <c r="G108" s="852"/>
      <c r="H108" s="852"/>
      <c r="I108" s="1185"/>
      <c r="J108" s="813"/>
      <c r="K108" s="855"/>
      <c r="L108" s="858"/>
      <c r="M108" s="861"/>
      <c r="N108" s="1194"/>
      <c r="O108" s="1176"/>
      <c r="P108" s="1179"/>
      <c r="Q108" s="1182"/>
      <c r="R108" s="813"/>
      <c r="S108" s="644" t="s">
        <v>6778</v>
      </c>
      <c r="T108" s="651" t="s">
        <v>3822</v>
      </c>
      <c r="U108" s="236" t="s">
        <v>3827</v>
      </c>
      <c r="V108" s="236" t="s">
        <v>3830</v>
      </c>
      <c r="W108" s="261"/>
      <c r="X108" s="258">
        <v>44931</v>
      </c>
      <c r="Y108" s="258">
        <v>44956</v>
      </c>
      <c r="Z108" s="258">
        <v>44959</v>
      </c>
      <c r="AA108" s="258">
        <v>45290</v>
      </c>
      <c r="AB108" s="813"/>
      <c r="AC108" s="828"/>
      <c r="AD108" s="44">
        <f t="shared" si="32"/>
        <v>12000000</v>
      </c>
      <c r="AE108" s="427"/>
      <c r="AF108" s="51">
        <f t="shared" si="33"/>
        <v>12000000</v>
      </c>
      <c r="AG108" s="427"/>
      <c r="AH108" s="427"/>
      <c r="AI108" s="427"/>
      <c r="AJ108" s="427"/>
      <c r="AK108" s="813"/>
      <c r="AL108" s="831"/>
      <c r="AM108" s="51">
        <f t="shared" si="6"/>
        <v>3000000</v>
      </c>
      <c r="AN108" s="428"/>
      <c r="AO108" s="428">
        <v>3000000</v>
      </c>
      <c r="AP108" s="428"/>
      <c r="AQ108" s="428"/>
      <c r="AR108" s="428"/>
      <c r="AS108" s="428"/>
      <c r="AT108" s="813"/>
      <c r="AU108" s="834"/>
      <c r="AV108" s="51">
        <f t="shared" si="7"/>
        <v>3000000</v>
      </c>
      <c r="AW108" s="428"/>
      <c r="AX108" s="646">
        <v>3000000</v>
      </c>
      <c r="AY108" s="428"/>
      <c r="AZ108" s="428"/>
      <c r="BA108" s="428"/>
      <c r="BB108" s="428"/>
      <c r="BC108" s="813"/>
      <c r="BD108" s="810"/>
      <c r="BE108" s="44">
        <f t="shared" si="8"/>
        <v>3000000</v>
      </c>
      <c r="BF108" s="428"/>
      <c r="BG108" s="646">
        <v>3000000</v>
      </c>
      <c r="BH108" s="428"/>
      <c r="BI108" s="428"/>
      <c r="BJ108" s="428"/>
      <c r="BK108" s="428"/>
      <c r="BL108" s="813"/>
      <c r="BM108" s="816"/>
      <c r="BN108" s="44">
        <f t="shared" si="9"/>
        <v>3000000</v>
      </c>
      <c r="BO108" s="428"/>
      <c r="BP108" s="428">
        <v>3000000</v>
      </c>
      <c r="BQ108" s="428"/>
      <c r="BR108" s="428"/>
      <c r="BS108" s="428"/>
      <c r="BT108" s="428"/>
      <c r="BU108" s="429"/>
      <c r="BV108" s="430"/>
      <c r="BW108" s="430"/>
      <c r="BX108" s="430"/>
      <c r="BY108" s="430"/>
      <c r="BZ108" s="430"/>
      <c r="CA108" s="430"/>
      <c r="CB108" s="430"/>
      <c r="CC108" s="431"/>
    </row>
    <row r="109" spans="1:81" s="58" customFormat="1" ht="40.200000000000003" customHeight="1" thickTop="1" thickBot="1" x14ac:dyDescent="0.35">
      <c r="A109" s="34"/>
      <c r="B109" s="1230"/>
      <c r="C109" s="869"/>
      <c r="D109" s="872"/>
      <c r="E109" s="852"/>
      <c r="F109" s="852"/>
      <c r="G109" s="852"/>
      <c r="H109" s="852"/>
      <c r="I109" s="1185"/>
      <c r="J109" s="813"/>
      <c r="K109" s="855"/>
      <c r="L109" s="858"/>
      <c r="M109" s="861"/>
      <c r="N109" s="1194"/>
      <c r="O109" s="1176"/>
      <c r="P109" s="1179"/>
      <c r="Q109" s="1182"/>
      <c r="R109" s="813"/>
      <c r="S109" s="644" t="s">
        <v>6779</v>
      </c>
      <c r="T109" s="651" t="s">
        <v>3822</v>
      </c>
      <c r="U109" s="236" t="s">
        <v>3827</v>
      </c>
      <c r="V109" s="236" t="s">
        <v>3830</v>
      </c>
      <c r="W109" s="261"/>
      <c r="X109" s="258">
        <v>44931</v>
      </c>
      <c r="Y109" s="258">
        <v>44956</v>
      </c>
      <c r="Z109" s="258">
        <v>44959</v>
      </c>
      <c r="AA109" s="258">
        <v>45290</v>
      </c>
      <c r="AB109" s="813"/>
      <c r="AC109" s="828"/>
      <c r="AD109" s="44">
        <f t="shared" si="32"/>
        <v>2000000</v>
      </c>
      <c r="AE109" s="427"/>
      <c r="AF109" s="51">
        <f t="shared" si="33"/>
        <v>2000000</v>
      </c>
      <c r="AG109" s="427"/>
      <c r="AH109" s="427"/>
      <c r="AI109" s="427"/>
      <c r="AJ109" s="427"/>
      <c r="AK109" s="813"/>
      <c r="AL109" s="831"/>
      <c r="AM109" s="51">
        <f t="shared" si="6"/>
        <v>500000</v>
      </c>
      <c r="AN109" s="428"/>
      <c r="AO109" s="428">
        <v>500000</v>
      </c>
      <c r="AP109" s="428"/>
      <c r="AQ109" s="428"/>
      <c r="AR109" s="428"/>
      <c r="AS109" s="428"/>
      <c r="AT109" s="813"/>
      <c r="AU109" s="834"/>
      <c r="AV109" s="51">
        <f t="shared" si="7"/>
        <v>500000</v>
      </c>
      <c r="AW109" s="428"/>
      <c r="AX109" s="646">
        <v>500000</v>
      </c>
      <c r="AY109" s="428"/>
      <c r="AZ109" s="428"/>
      <c r="BA109" s="428"/>
      <c r="BB109" s="428"/>
      <c r="BC109" s="813"/>
      <c r="BD109" s="810"/>
      <c r="BE109" s="44">
        <f t="shared" si="8"/>
        <v>500000</v>
      </c>
      <c r="BF109" s="428"/>
      <c r="BG109" s="646">
        <v>500000</v>
      </c>
      <c r="BH109" s="428"/>
      <c r="BI109" s="428"/>
      <c r="BJ109" s="428"/>
      <c r="BK109" s="428"/>
      <c r="BL109" s="813"/>
      <c r="BM109" s="816"/>
      <c r="BN109" s="44">
        <f t="shared" si="9"/>
        <v>500000</v>
      </c>
      <c r="BO109" s="428"/>
      <c r="BP109" s="428">
        <v>500000</v>
      </c>
      <c r="BQ109" s="428"/>
      <c r="BR109" s="428"/>
      <c r="BS109" s="428"/>
      <c r="BT109" s="428"/>
      <c r="BU109" s="429"/>
      <c r="BV109" s="430"/>
      <c r="BW109" s="430"/>
      <c r="BX109" s="430"/>
      <c r="BY109" s="430"/>
      <c r="BZ109" s="430"/>
      <c r="CA109" s="430"/>
      <c r="CB109" s="430"/>
      <c r="CC109" s="431"/>
    </row>
    <row r="110" spans="1:81" s="58" customFormat="1" ht="40.200000000000003" customHeight="1" thickTop="1" thickBot="1" x14ac:dyDescent="0.35">
      <c r="A110" s="34"/>
      <c r="B110" s="1230"/>
      <c r="C110" s="869"/>
      <c r="D110" s="872"/>
      <c r="E110" s="852"/>
      <c r="F110" s="852"/>
      <c r="G110" s="852"/>
      <c r="H110" s="852"/>
      <c r="I110" s="1185"/>
      <c r="J110" s="813"/>
      <c r="K110" s="855"/>
      <c r="L110" s="858"/>
      <c r="M110" s="861"/>
      <c r="N110" s="1194"/>
      <c r="O110" s="1176"/>
      <c r="P110" s="1179"/>
      <c r="Q110" s="1182"/>
      <c r="R110" s="813"/>
      <c r="S110" s="644" t="s">
        <v>6780</v>
      </c>
      <c r="T110" s="651" t="s">
        <v>3822</v>
      </c>
      <c r="U110" s="236" t="s">
        <v>3827</v>
      </c>
      <c r="V110" s="236" t="s">
        <v>3830</v>
      </c>
      <c r="W110" s="261"/>
      <c r="X110" s="258">
        <v>44931</v>
      </c>
      <c r="Y110" s="258">
        <v>44956</v>
      </c>
      <c r="Z110" s="258">
        <v>44959</v>
      </c>
      <c r="AA110" s="258">
        <v>45290</v>
      </c>
      <c r="AB110" s="813"/>
      <c r="AC110" s="828"/>
      <c r="AD110" s="44">
        <f t="shared" si="32"/>
        <v>3000000</v>
      </c>
      <c r="AE110" s="427"/>
      <c r="AF110" s="51">
        <f t="shared" si="33"/>
        <v>3000000</v>
      </c>
      <c r="AG110" s="427"/>
      <c r="AH110" s="427"/>
      <c r="AI110" s="427"/>
      <c r="AJ110" s="427"/>
      <c r="AK110" s="813"/>
      <c r="AL110" s="831"/>
      <c r="AM110" s="51">
        <f t="shared" si="6"/>
        <v>750000</v>
      </c>
      <c r="AN110" s="428"/>
      <c r="AO110" s="428">
        <v>750000</v>
      </c>
      <c r="AP110" s="428"/>
      <c r="AQ110" s="428"/>
      <c r="AR110" s="428"/>
      <c r="AS110" s="428"/>
      <c r="AT110" s="813"/>
      <c r="AU110" s="834"/>
      <c r="AV110" s="51">
        <f t="shared" si="7"/>
        <v>750000</v>
      </c>
      <c r="AW110" s="428"/>
      <c r="AX110" s="646">
        <v>750000</v>
      </c>
      <c r="AY110" s="428"/>
      <c r="AZ110" s="428"/>
      <c r="BA110" s="428"/>
      <c r="BB110" s="428"/>
      <c r="BC110" s="813"/>
      <c r="BD110" s="810"/>
      <c r="BE110" s="44">
        <f t="shared" si="8"/>
        <v>750000</v>
      </c>
      <c r="BF110" s="428"/>
      <c r="BG110" s="646">
        <v>750000</v>
      </c>
      <c r="BH110" s="428"/>
      <c r="BI110" s="428"/>
      <c r="BJ110" s="428"/>
      <c r="BK110" s="428"/>
      <c r="BL110" s="813"/>
      <c r="BM110" s="816"/>
      <c r="BN110" s="44">
        <f t="shared" si="9"/>
        <v>750000</v>
      </c>
      <c r="BO110" s="428"/>
      <c r="BP110" s="428">
        <v>750000</v>
      </c>
      <c r="BQ110" s="428"/>
      <c r="BR110" s="428"/>
      <c r="BS110" s="428"/>
      <c r="BT110" s="428"/>
      <c r="BU110" s="429"/>
      <c r="BV110" s="430"/>
      <c r="BW110" s="430"/>
      <c r="BX110" s="430"/>
      <c r="BY110" s="430"/>
      <c r="BZ110" s="430"/>
      <c r="CA110" s="430"/>
      <c r="CB110" s="430"/>
      <c r="CC110" s="431"/>
    </row>
    <row r="111" spans="1:81" s="58" customFormat="1" ht="40.200000000000003" customHeight="1" thickTop="1" thickBot="1" x14ac:dyDescent="0.35">
      <c r="A111" s="34"/>
      <c r="B111" s="1230"/>
      <c r="C111" s="869"/>
      <c r="D111" s="872"/>
      <c r="E111" s="852"/>
      <c r="F111" s="852"/>
      <c r="G111" s="852"/>
      <c r="H111" s="852"/>
      <c r="I111" s="1185"/>
      <c r="J111" s="813"/>
      <c r="K111" s="855"/>
      <c r="L111" s="858"/>
      <c r="M111" s="861"/>
      <c r="N111" s="1194"/>
      <c r="O111" s="1176"/>
      <c r="P111" s="1179"/>
      <c r="Q111" s="1182"/>
      <c r="R111" s="813"/>
      <c r="S111" s="644" t="s">
        <v>6781</v>
      </c>
      <c r="T111" s="651" t="s">
        <v>3822</v>
      </c>
      <c r="U111" s="236" t="s">
        <v>3827</v>
      </c>
      <c r="V111" s="236" t="s">
        <v>3830</v>
      </c>
      <c r="W111" s="261"/>
      <c r="X111" s="258">
        <v>44931</v>
      </c>
      <c r="Y111" s="258">
        <v>44956</v>
      </c>
      <c r="Z111" s="258">
        <v>44959</v>
      </c>
      <c r="AA111" s="258">
        <v>45290</v>
      </c>
      <c r="AB111" s="813"/>
      <c r="AC111" s="828"/>
      <c r="AD111" s="44">
        <f t="shared" si="32"/>
        <v>5000000</v>
      </c>
      <c r="AE111" s="427"/>
      <c r="AF111" s="51">
        <f t="shared" si="33"/>
        <v>5000000</v>
      </c>
      <c r="AG111" s="427"/>
      <c r="AH111" s="427"/>
      <c r="AI111" s="427"/>
      <c r="AJ111" s="427"/>
      <c r="AK111" s="813"/>
      <c r="AL111" s="831"/>
      <c r="AM111" s="51">
        <f t="shared" si="6"/>
        <v>1250000</v>
      </c>
      <c r="AN111" s="428"/>
      <c r="AO111" s="428">
        <v>1250000</v>
      </c>
      <c r="AP111" s="428"/>
      <c r="AQ111" s="428"/>
      <c r="AR111" s="428"/>
      <c r="AS111" s="428"/>
      <c r="AT111" s="813"/>
      <c r="AU111" s="834"/>
      <c r="AV111" s="51">
        <f t="shared" si="7"/>
        <v>1250000</v>
      </c>
      <c r="AW111" s="428"/>
      <c r="AX111" s="646">
        <v>1250000</v>
      </c>
      <c r="AY111" s="428"/>
      <c r="AZ111" s="428"/>
      <c r="BA111" s="428"/>
      <c r="BB111" s="428"/>
      <c r="BC111" s="813"/>
      <c r="BD111" s="810"/>
      <c r="BE111" s="44">
        <f t="shared" si="8"/>
        <v>1250000</v>
      </c>
      <c r="BF111" s="428"/>
      <c r="BG111" s="646">
        <v>1250000</v>
      </c>
      <c r="BH111" s="428"/>
      <c r="BI111" s="428"/>
      <c r="BJ111" s="428"/>
      <c r="BK111" s="428"/>
      <c r="BL111" s="813"/>
      <c r="BM111" s="816"/>
      <c r="BN111" s="44">
        <f t="shared" si="9"/>
        <v>1250000</v>
      </c>
      <c r="BO111" s="428"/>
      <c r="BP111" s="428">
        <v>1250000</v>
      </c>
      <c r="BQ111" s="428"/>
      <c r="BR111" s="428"/>
      <c r="BS111" s="428"/>
      <c r="BT111" s="428"/>
      <c r="BU111" s="429"/>
      <c r="BV111" s="430"/>
      <c r="BW111" s="430"/>
      <c r="BX111" s="430"/>
      <c r="BY111" s="430"/>
      <c r="BZ111" s="430"/>
      <c r="CA111" s="430"/>
      <c r="CB111" s="430"/>
      <c r="CC111" s="431"/>
    </row>
    <row r="112" spans="1:81" s="58" customFormat="1" ht="40.200000000000003" customHeight="1" thickTop="1" thickBot="1" x14ac:dyDescent="0.35">
      <c r="A112" s="34"/>
      <c r="B112" s="1230"/>
      <c r="C112" s="869"/>
      <c r="D112" s="872"/>
      <c r="E112" s="852"/>
      <c r="F112" s="852"/>
      <c r="G112" s="852"/>
      <c r="H112" s="852"/>
      <c r="I112" s="1185"/>
      <c r="J112" s="813"/>
      <c r="K112" s="855"/>
      <c r="L112" s="858"/>
      <c r="M112" s="861"/>
      <c r="N112" s="1194"/>
      <c r="O112" s="1176"/>
      <c r="P112" s="1179"/>
      <c r="Q112" s="1182"/>
      <c r="R112" s="813"/>
      <c r="S112" s="644" t="s">
        <v>6782</v>
      </c>
      <c r="T112" s="651" t="s">
        <v>3822</v>
      </c>
      <c r="U112" s="236" t="s">
        <v>3827</v>
      </c>
      <c r="V112" s="236" t="s">
        <v>3830</v>
      </c>
      <c r="W112" s="261"/>
      <c r="X112" s="258">
        <v>44931</v>
      </c>
      <c r="Y112" s="258">
        <v>44956</v>
      </c>
      <c r="Z112" s="258">
        <v>44959</v>
      </c>
      <c r="AA112" s="258">
        <v>45290</v>
      </c>
      <c r="AB112" s="813"/>
      <c r="AC112" s="828"/>
      <c r="AD112" s="44">
        <f t="shared" si="32"/>
        <v>1500000</v>
      </c>
      <c r="AE112" s="427"/>
      <c r="AF112" s="51">
        <f t="shared" si="33"/>
        <v>1500000</v>
      </c>
      <c r="AG112" s="427"/>
      <c r="AH112" s="427"/>
      <c r="AI112" s="427"/>
      <c r="AJ112" s="427"/>
      <c r="AK112" s="813"/>
      <c r="AL112" s="831"/>
      <c r="AM112" s="51">
        <f t="shared" si="6"/>
        <v>375000</v>
      </c>
      <c r="AN112" s="428"/>
      <c r="AO112" s="428">
        <v>375000</v>
      </c>
      <c r="AP112" s="428"/>
      <c r="AQ112" s="428"/>
      <c r="AR112" s="428"/>
      <c r="AS112" s="428"/>
      <c r="AT112" s="813"/>
      <c r="AU112" s="834"/>
      <c r="AV112" s="51">
        <f t="shared" si="7"/>
        <v>375000</v>
      </c>
      <c r="AW112" s="428"/>
      <c r="AX112" s="646">
        <v>375000</v>
      </c>
      <c r="AY112" s="428"/>
      <c r="AZ112" s="428"/>
      <c r="BA112" s="428"/>
      <c r="BB112" s="428"/>
      <c r="BC112" s="813"/>
      <c r="BD112" s="810"/>
      <c r="BE112" s="44">
        <f t="shared" si="8"/>
        <v>375000</v>
      </c>
      <c r="BF112" s="428"/>
      <c r="BG112" s="646">
        <v>375000</v>
      </c>
      <c r="BH112" s="428"/>
      <c r="BI112" s="428"/>
      <c r="BJ112" s="428"/>
      <c r="BK112" s="428"/>
      <c r="BL112" s="813"/>
      <c r="BM112" s="816"/>
      <c r="BN112" s="44">
        <f t="shared" si="9"/>
        <v>375000</v>
      </c>
      <c r="BO112" s="428"/>
      <c r="BP112" s="428">
        <v>375000</v>
      </c>
      <c r="BQ112" s="428"/>
      <c r="BR112" s="428"/>
      <c r="BS112" s="428"/>
      <c r="BT112" s="428"/>
      <c r="BU112" s="429"/>
      <c r="BV112" s="430"/>
      <c r="BW112" s="430"/>
      <c r="BX112" s="430"/>
      <c r="BY112" s="430"/>
      <c r="BZ112" s="430"/>
      <c r="CA112" s="430"/>
      <c r="CB112" s="430"/>
      <c r="CC112" s="431"/>
    </row>
    <row r="113" spans="1:81" s="58" customFormat="1" ht="40.200000000000003" customHeight="1" thickTop="1" thickBot="1" x14ac:dyDescent="0.35">
      <c r="A113" s="34"/>
      <c r="B113" s="1230"/>
      <c r="C113" s="869"/>
      <c r="D113" s="872"/>
      <c r="E113" s="852"/>
      <c r="F113" s="852"/>
      <c r="G113" s="852"/>
      <c r="H113" s="852"/>
      <c r="I113" s="1185"/>
      <c r="J113" s="813"/>
      <c r="K113" s="855"/>
      <c r="L113" s="858"/>
      <c r="M113" s="861"/>
      <c r="N113" s="1194"/>
      <c r="O113" s="1176"/>
      <c r="P113" s="1179"/>
      <c r="Q113" s="1182"/>
      <c r="R113" s="813"/>
      <c r="S113" s="644" t="s">
        <v>6783</v>
      </c>
      <c r="T113" s="651" t="s">
        <v>3822</v>
      </c>
      <c r="U113" s="236" t="s">
        <v>3827</v>
      </c>
      <c r="V113" s="236" t="s">
        <v>3830</v>
      </c>
      <c r="W113" s="261"/>
      <c r="X113" s="258">
        <v>44931</v>
      </c>
      <c r="Y113" s="258">
        <v>44956</v>
      </c>
      <c r="Z113" s="258">
        <v>44959</v>
      </c>
      <c r="AA113" s="258">
        <v>45290</v>
      </c>
      <c r="AB113" s="813"/>
      <c r="AC113" s="828"/>
      <c r="AD113" s="44">
        <f t="shared" si="32"/>
        <v>8000000</v>
      </c>
      <c r="AE113" s="427"/>
      <c r="AF113" s="51">
        <f t="shared" si="33"/>
        <v>8000000</v>
      </c>
      <c r="AG113" s="427"/>
      <c r="AH113" s="427"/>
      <c r="AI113" s="427"/>
      <c r="AJ113" s="427"/>
      <c r="AK113" s="813"/>
      <c r="AL113" s="831"/>
      <c r="AM113" s="51">
        <f t="shared" si="6"/>
        <v>2000000</v>
      </c>
      <c r="AN113" s="428"/>
      <c r="AO113" s="428">
        <v>2000000</v>
      </c>
      <c r="AP113" s="428"/>
      <c r="AQ113" s="428"/>
      <c r="AR113" s="428"/>
      <c r="AS113" s="428"/>
      <c r="AT113" s="813"/>
      <c r="AU113" s="834"/>
      <c r="AV113" s="51">
        <f t="shared" si="7"/>
        <v>2000000</v>
      </c>
      <c r="AW113" s="428"/>
      <c r="AX113" s="646">
        <v>2000000</v>
      </c>
      <c r="AY113" s="428"/>
      <c r="AZ113" s="428"/>
      <c r="BA113" s="428"/>
      <c r="BB113" s="428"/>
      <c r="BC113" s="813"/>
      <c r="BD113" s="810"/>
      <c r="BE113" s="44">
        <f t="shared" si="8"/>
        <v>2000000</v>
      </c>
      <c r="BF113" s="428"/>
      <c r="BG113" s="646">
        <v>2000000</v>
      </c>
      <c r="BH113" s="428"/>
      <c r="BI113" s="428"/>
      <c r="BJ113" s="428"/>
      <c r="BK113" s="428"/>
      <c r="BL113" s="813"/>
      <c r="BM113" s="816"/>
      <c r="BN113" s="44">
        <f t="shared" si="9"/>
        <v>2000000</v>
      </c>
      <c r="BO113" s="428"/>
      <c r="BP113" s="428">
        <v>2000000</v>
      </c>
      <c r="BQ113" s="428"/>
      <c r="BR113" s="428"/>
      <c r="BS113" s="428"/>
      <c r="BT113" s="428"/>
      <c r="BU113" s="429"/>
      <c r="BV113" s="430"/>
      <c r="BW113" s="430"/>
      <c r="BX113" s="430"/>
      <c r="BY113" s="430"/>
      <c r="BZ113" s="430"/>
      <c r="CA113" s="430"/>
      <c r="CB113" s="430"/>
      <c r="CC113" s="431"/>
    </row>
    <row r="114" spans="1:81" s="58" customFormat="1" ht="40.200000000000003" customHeight="1" thickTop="1" thickBot="1" x14ac:dyDescent="0.35">
      <c r="A114" s="34"/>
      <c r="B114" s="1230"/>
      <c r="C114" s="869"/>
      <c r="D114" s="872"/>
      <c r="E114" s="852"/>
      <c r="F114" s="852"/>
      <c r="G114" s="852"/>
      <c r="H114" s="852"/>
      <c r="I114" s="1185"/>
      <c r="J114" s="813"/>
      <c r="K114" s="855"/>
      <c r="L114" s="858"/>
      <c r="M114" s="861"/>
      <c r="N114" s="1194"/>
      <c r="O114" s="1176"/>
      <c r="P114" s="1179"/>
      <c r="Q114" s="1182"/>
      <c r="R114" s="813"/>
      <c r="S114" s="644" t="s">
        <v>6784</v>
      </c>
      <c r="T114" s="651" t="s">
        <v>3822</v>
      </c>
      <c r="U114" s="236" t="s">
        <v>3827</v>
      </c>
      <c r="V114" s="236" t="s">
        <v>3830</v>
      </c>
      <c r="W114" s="261"/>
      <c r="X114" s="258">
        <v>44931</v>
      </c>
      <c r="Y114" s="258">
        <v>44956</v>
      </c>
      <c r="Z114" s="258">
        <v>44959</v>
      </c>
      <c r="AA114" s="258">
        <v>45290</v>
      </c>
      <c r="AB114" s="813"/>
      <c r="AC114" s="828"/>
      <c r="AD114" s="44">
        <f t="shared" si="32"/>
        <v>4500000</v>
      </c>
      <c r="AE114" s="427"/>
      <c r="AF114" s="51">
        <f t="shared" si="33"/>
        <v>4500000</v>
      </c>
      <c r="AG114" s="427"/>
      <c r="AH114" s="427"/>
      <c r="AI114" s="427"/>
      <c r="AJ114" s="427"/>
      <c r="AK114" s="813"/>
      <c r="AL114" s="831"/>
      <c r="AM114" s="51">
        <f t="shared" si="6"/>
        <v>1125000</v>
      </c>
      <c r="AN114" s="428"/>
      <c r="AO114" s="428">
        <v>1125000</v>
      </c>
      <c r="AP114" s="428"/>
      <c r="AQ114" s="428"/>
      <c r="AR114" s="428"/>
      <c r="AS114" s="428"/>
      <c r="AT114" s="813"/>
      <c r="AU114" s="834"/>
      <c r="AV114" s="51">
        <f t="shared" si="7"/>
        <v>1125000</v>
      </c>
      <c r="AW114" s="428"/>
      <c r="AX114" s="646">
        <v>1125000</v>
      </c>
      <c r="AY114" s="428"/>
      <c r="AZ114" s="428"/>
      <c r="BA114" s="428"/>
      <c r="BB114" s="428"/>
      <c r="BC114" s="813"/>
      <c r="BD114" s="810"/>
      <c r="BE114" s="44">
        <f t="shared" si="8"/>
        <v>1125000</v>
      </c>
      <c r="BF114" s="428"/>
      <c r="BG114" s="646">
        <v>1125000</v>
      </c>
      <c r="BH114" s="428"/>
      <c r="BI114" s="428"/>
      <c r="BJ114" s="428"/>
      <c r="BK114" s="428"/>
      <c r="BL114" s="813"/>
      <c r="BM114" s="816"/>
      <c r="BN114" s="44">
        <f t="shared" si="9"/>
        <v>1125000</v>
      </c>
      <c r="BO114" s="428"/>
      <c r="BP114" s="428">
        <v>1125000</v>
      </c>
      <c r="BQ114" s="428"/>
      <c r="BR114" s="428"/>
      <c r="BS114" s="428"/>
      <c r="BT114" s="428"/>
      <c r="BU114" s="429"/>
      <c r="BV114" s="430"/>
      <c r="BW114" s="430"/>
      <c r="BX114" s="430"/>
      <c r="BY114" s="430"/>
      <c r="BZ114" s="430"/>
      <c r="CA114" s="430"/>
      <c r="CB114" s="430"/>
      <c r="CC114" s="431"/>
    </row>
    <row r="115" spans="1:81" s="58" customFormat="1" ht="40.200000000000003" customHeight="1" thickTop="1" thickBot="1" x14ac:dyDescent="0.35">
      <c r="A115" s="34"/>
      <c r="B115" s="1230"/>
      <c r="C115" s="869"/>
      <c r="D115" s="872"/>
      <c r="E115" s="852"/>
      <c r="F115" s="852"/>
      <c r="G115" s="852"/>
      <c r="H115" s="852"/>
      <c r="I115" s="1185"/>
      <c r="J115" s="813"/>
      <c r="K115" s="855"/>
      <c r="L115" s="858"/>
      <c r="M115" s="861"/>
      <c r="N115" s="1194"/>
      <c r="O115" s="1176"/>
      <c r="P115" s="1179"/>
      <c r="Q115" s="1182"/>
      <c r="R115" s="813"/>
      <c r="S115" s="644" t="s">
        <v>6785</v>
      </c>
      <c r="T115" s="651" t="s">
        <v>3822</v>
      </c>
      <c r="U115" s="236" t="s">
        <v>3827</v>
      </c>
      <c r="V115" s="236" t="s">
        <v>3830</v>
      </c>
      <c r="W115" s="261"/>
      <c r="X115" s="258">
        <v>44931</v>
      </c>
      <c r="Y115" s="258">
        <v>44956</v>
      </c>
      <c r="Z115" s="258">
        <v>44959</v>
      </c>
      <c r="AA115" s="258">
        <v>45290</v>
      </c>
      <c r="AB115" s="813"/>
      <c r="AC115" s="828"/>
      <c r="AD115" s="44">
        <f t="shared" si="32"/>
        <v>495550</v>
      </c>
      <c r="AE115" s="427"/>
      <c r="AF115" s="51">
        <f t="shared" si="33"/>
        <v>495550</v>
      </c>
      <c r="AG115" s="427"/>
      <c r="AH115" s="427"/>
      <c r="AI115" s="427"/>
      <c r="AJ115" s="427"/>
      <c r="AK115" s="813"/>
      <c r="AL115" s="831"/>
      <c r="AM115" s="51">
        <f t="shared" si="6"/>
        <v>123887.5</v>
      </c>
      <c r="AN115" s="428"/>
      <c r="AO115" s="428">
        <v>123887.5</v>
      </c>
      <c r="AP115" s="428"/>
      <c r="AQ115" s="428"/>
      <c r="AR115" s="428"/>
      <c r="AS115" s="428"/>
      <c r="AT115" s="813"/>
      <c r="AU115" s="834"/>
      <c r="AV115" s="51">
        <f t="shared" si="7"/>
        <v>123887.5</v>
      </c>
      <c r="AW115" s="428"/>
      <c r="AX115" s="646">
        <v>123887.5</v>
      </c>
      <c r="AY115" s="428"/>
      <c r="AZ115" s="428"/>
      <c r="BA115" s="428"/>
      <c r="BB115" s="428"/>
      <c r="BC115" s="813"/>
      <c r="BD115" s="810"/>
      <c r="BE115" s="44">
        <f t="shared" si="8"/>
        <v>123887.5</v>
      </c>
      <c r="BF115" s="428"/>
      <c r="BG115" s="646">
        <v>123887.5</v>
      </c>
      <c r="BH115" s="428"/>
      <c r="BI115" s="428"/>
      <c r="BJ115" s="428"/>
      <c r="BK115" s="428"/>
      <c r="BL115" s="813"/>
      <c r="BM115" s="816"/>
      <c r="BN115" s="44">
        <f t="shared" si="9"/>
        <v>123887.5</v>
      </c>
      <c r="BO115" s="428"/>
      <c r="BP115" s="428">
        <v>123887.5</v>
      </c>
      <c r="BQ115" s="428"/>
      <c r="BR115" s="428"/>
      <c r="BS115" s="428"/>
      <c r="BT115" s="428"/>
      <c r="BU115" s="429"/>
      <c r="BV115" s="430"/>
      <c r="BW115" s="430"/>
      <c r="BX115" s="430"/>
      <c r="BY115" s="430"/>
      <c r="BZ115" s="430"/>
      <c r="CA115" s="430"/>
      <c r="CB115" s="430"/>
      <c r="CC115" s="431"/>
    </row>
    <row r="116" spans="1:81" s="58" customFormat="1" ht="40.200000000000003" customHeight="1" thickTop="1" thickBot="1" x14ac:dyDescent="0.35">
      <c r="A116" s="34"/>
      <c r="B116" s="1230"/>
      <c r="C116" s="869"/>
      <c r="D116" s="872"/>
      <c r="E116" s="852"/>
      <c r="F116" s="852"/>
      <c r="G116" s="852"/>
      <c r="H116" s="852"/>
      <c r="I116" s="1185"/>
      <c r="J116" s="813"/>
      <c r="K116" s="855"/>
      <c r="L116" s="858"/>
      <c r="M116" s="861"/>
      <c r="N116" s="1194"/>
      <c r="O116" s="1176"/>
      <c r="P116" s="1179"/>
      <c r="Q116" s="1182"/>
      <c r="R116" s="813"/>
      <c r="S116" s="644" t="s">
        <v>6786</v>
      </c>
      <c r="T116" s="651" t="s">
        <v>3822</v>
      </c>
      <c r="U116" s="236" t="s">
        <v>3827</v>
      </c>
      <c r="V116" s="236" t="s">
        <v>3830</v>
      </c>
      <c r="W116" s="261"/>
      <c r="X116" s="258">
        <v>44931</v>
      </c>
      <c r="Y116" s="258">
        <v>44956</v>
      </c>
      <c r="Z116" s="258">
        <v>44959</v>
      </c>
      <c r="AA116" s="258">
        <v>45290</v>
      </c>
      <c r="AB116" s="813"/>
      <c r="AC116" s="828"/>
      <c r="AD116" s="44">
        <f t="shared" si="32"/>
        <v>500000</v>
      </c>
      <c r="AE116" s="427"/>
      <c r="AF116" s="51">
        <f t="shared" si="33"/>
        <v>500000</v>
      </c>
      <c r="AG116" s="427"/>
      <c r="AH116" s="427"/>
      <c r="AI116" s="427"/>
      <c r="AJ116" s="427"/>
      <c r="AK116" s="813"/>
      <c r="AL116" s="831"/>
      <c r="AM116" s="51">
        <f t="shared" si="6"/>
        <v>125000</v>
      </c>
      <c r="AN116" s="428"/>
      <c r="AO116" s="428">
        <v>125000</v>
      </c>
      <c r="AP116" s="428"/>
      <c r="AQ116" s="428"/>
      <c r="AR116" s="428"/>
      <c r="AS116" s="428"/>
      <c r="AT116" s="813"/>
      <c r="AU116" s="834"/>
      <c r="AV116" s="51">
        <f t="shared" si="7"/>
        <v>125000</v>
      </c>
      <c r="AW116" s="428"/>
      <c r="AX116" s="646">
        <v>125000</v>
      </c>
      <c r="AY116" s="428"/>
      <c r="AZ116" s="428"/>
      <c r="BA116" s="428"/>
      <c r="BB116" s="428"/>
      <c r="BC116" s="813"/>
      <c r="BD116" s="810"/>
      <c r="BE116" s="44">
        <f t="shared" si="8"/>
        <v>125000</v>
      </c>
      <c r="BF116" s="428"/>
      <c r="BG116" s="646">
        <v>125000</v>
      </c>
      <c r="BH116" s="428"/>
      <c r="BI116" s="428"/>
      <c r="BJ116" s="428"/>
      <c r="BK116" s="428"/>
      <c r="BL116" s="813"/>
      <c r="BM116" s="816"/>
      <c r="BN116" s="44">
        <f t="shared" si="9"/>
        <v>125000</v>
      </c>
      <c r="BO116" s="428"/>
      <c r="BP116" s="428">
        <v>125000</v>
      </c>
      <c r="BQ116" s="428"/>
      <c r="BR116" s="428"/>
      <c r="BS116" s="428"/>
      <c r="BT116" s="428"/>
      <c r="BU116" s="429"/>
      <c r="BV116" s="430"/>
      <c r="BW116" s="430"/>
      <c r="BX116" s="430"/>
      <c r="BY116" s="430"/>
      <c r="BZ116" s="430"/>
      <c r="CA116" s="430"/>
      <c r="CB116" s="430"/>
      <c r="CC116" s="431"/>
    </row>
    <row r="117" spans="1:81" s="58" customFormat="1" ht="40.200000000000003" customHeight="1" thickTop="1" thickBot="1" x14ac:dyDescent="0.35">
      <c r="A117" s="34"/>
      <c r="B117" s="1230"/>
      <c r="C117" s="869"/>
      <c r="D117" s="872"/>
      <c r="E117" s="852"/>
      <c r="F117" s="852"/>
      <c r="G117" s="852"/>
      <c r="H117" s="852"/>
      <c r="I117" s="1185"/>
      <c r="J117" s="813"/>
      <c r="K117" s="855"/>
      <c r="L117" s="858"/>
      <c r="M117" s="861"/>
      <c r="N117" s="1194"/>
      <c r="O117" s="1176"/>
      <c r="P117" s="1179"/>
      <c r="Q117" s="1182"/>
      <c r="R117" s="813"/>
      <c r="S117" s="644" t="s">
        <v>6787</v>
      </c>
      <c r="T117" s="651" t="s">
        <v>3822</v>
      </c>
      <c r="U117" s="236" t="s">
        <v>3827</v>
      </c>
      <c r="V117" s="236" t="s">
        <v>3830</v>
      </c>
      <c r="W117" s="261"/>
      <c r="X117" s="258">
        <v>44931</v>
      </c>
      <c r="Y117" s="258">
        <v>44956</v>
      </c>
      <c r="Z117" s="258">
        <v>44959</v>
      </c>
      <c r="AA117" s="258">
        <v>45290</v>
      </c>
      <c r="AB117" s="813"/>
      <c r="AC117" s="828"/>
      <c r="AD117" s="44">
        <f t="shared" si="32"/>
        <v>1000000</v>
      </c>
      <c r="AE117" s="427"/>
      <c r="AF117" s="51">
        <f t="shared" si="33"/>
        <v>1000000</v>
      </c>
      <c r="AG117" s="427"/>
      <c r="AH117" s="427"/>
      <c r="AI117" s="427"/>
      <c r="AJ117" s="427"/>
      <c r="AK117" s="813"/>
      <c r="AL117" s="831"/>
      <c r="AM117" s="51">
        <f t="shared" si="6"/>
        <v>250000</v>
      </c>
      <c r="AN117" s="428"/>
      <c r="AO117" s="428">
        <v>250000</v>
      </c>
      <c r="AP117" s="428"/>
      <c r="AQ117" s="428"/>
      <c r="AR117" s="428"/>
      <c r="AS117" s="428"/>
      <c r="AT117" s="813"/>
      <c r="AU117" s="834"/>
      <c r="AV117" s="51">
        <f t="shared" si="7"/>
        <v>250000</v>
      </c>
      <c r="AW117" s="428"/>
      <c r="AX117" s="646">
        <v>250000</v>
      </c>
      <c r="AY117" s="428"/>
      <c r="AZ117" s="428"/>
      <c r="BA117" s="428"/>
      <c r="BB117" s="428"/>
      <c r="BC117" s="813"/>
      <c r="BD117" s="810"/>
      <c r="BE117" s="44">
        <f t="shared" si="8"/>
        <v>250000</v>
      </c>
      <c r="BF117" s="428"/>
      <c r="BG117" s="646">
        <v>250000</v>
      </c>
      <c r="BH117" s="428"/>
      <c r="BI117" s="428"/>
      <c r="BJ117" s="428"/>
      <c r="BK117" s="428"/>
      <c r="BL117" s="813"/>
      <c r="BM117" s="816"/>
      <c r="BN117" s="44">
        <f t="shared" si="9"/>
        <v>250000</v>
      </c>
      <c r="BO117" s="428"/>
      <c r="BP117" s="428">
        <v>250000</v>
      </c>
      <c r="BQ117" s="428"/>
      <c r="BR117" s="428"/>
      <c r="BS117" s="428"/>
      <c r="BT117" s="428"/>
      <c r="BU117" s="429"/>
      <c r="BV117" s="430"/>
      <c r="BW117" s="430"/>
      <c r="BX117" s="430"/>
      <c r="BY117" s="430"/>
      <c r="BZ117" s="430"/>
      <c r="CA117" s="430"/>
      <c r="CB117" s="430"/>
      <c r="CC117" s="431"/>
    </row>
    <row r="118" spans="1:81" s="58" customFormat="1" ht="40.200000000000003" customHeight="1" thickTop="1" thickBot="1" x14ac:dyDescent="0.35">
      <c r="A118" s="34"/>
      <c r="B118" s="1230"/>
      <c r="C118" s="869"/>
      <c r="D118" s="872"/>
      <c r="E118" s="852"/>
      <c r="F118" s="852"/>
      <c r="G118" s="852"/>
      <c r="H118" s="852"/>
      <c r="I118" s="1185"/>
      <c r="J118" s="813"/>
      <c r="K118" s="855"/>
      <c r="L118" s="858"/>
      <c r="M118" s="861"/>
      <c r="N118" s="1194"/>
      <c r="O118" s="1176"/>
      <c r="P118" s="1179"/>
      <c r="Q118" s="1182"/>
      <c r="R118" s="813"/>
      <c r="S118" s="644" t="s">
        <v>6788</v>
      </c>
      <c r="T118" s="651" t="s">
        <v>3822</v>
      </c>
      <c r="U118" s="236" t="s">
        <v>3827</v>
      </c>
      <c r="V118" s="236" t="s">
        <v>3830</v>
      </c>
      <c r="W118" s="261"/>
      <c r="X118" s="258">
        <v>44931</v>
      </c>
      <c r="Y118" s="258">
        <v>44956</v>
      </c>
      <c r="Z118" s="258">
        <v>44959</v>
      </c>
      <c r="AA118" s="258">
        <v>45290</v>
      </c>
      <c r="AB118" s="813"/>
      <c r="AC118" s="828"/>
      <c r="AD118" s="44">
        <f t="shared" si="32"/>
        <v>10000000</v>
      </c>
      <c r="AE118" s="427"/>
      <c r="AF118" s="51">
        <f t="shared" si="33"/>
        <v>10000000</v>
      </c>
      <c r="AG118" s="427"/>
      <c r="AH118" s="427"/>
      <c r="AI118" s="427"/>
      <c r="AJ118" s="427"/>
      <c r="AK118" s="813"/>
      <c r="AL118" s="831"/>
      <c r="AM118" s="51">
        <f t="shared" si="6"/>
        <v>2500000</v>
      </c>
      <c r="AN118" s="428"/>
      <c r="AO118" s="428">
        <v>2500000</v>
      </c>
      <c r="AP118" s="428"/>
      <c r="AQ118" s="428"/>
      <c r="AR118" s="428"/>
      <c r="AS118" s="428"/>
      <c r="AT118" s="813"/>
      <c r="AU118" s="834"/>
      <c r="AV118" s="51">
        <f t="shared" si="7"/>
        <v>2500000</v>
      </c>
      <c r="AW118" s="428"/>
      <c r="AX118" s="646">
        <v>2500000</v>
      </c>
      <c r="AY118" s="428"/>
      <c r="AZ118" s="428"/>
      <c r="BA118" s="428"/>
      <c r="BB118" s="428"/>
      <c r="BC118" s="813"/>
      <c r="BD118" s="810"/>
      <c r="BE118" s="44">
        <f t="shared" si="8"/>
        <v>2500000</v>
      </c>
      <c r="BF118" s="428"/>
      <c r="BG118" s="646">
        <v>2500000</v>
      </c>
      <c r="BH118" s="428"/>
      <c r="BI118" s="428"/>
      <c r="BJ118" s="428"/>
      <c r="BK118" s="428"/>
      <c r="BL118" s="813"/>
      <c r="BM118" s="816"/>
      <c r="BN118" s="44">
        <f t="shared" si="9"/>
        <v>2500000</v>
      </c>
      <c r="BO118" s="428"/>
      <c r="BP118" s="428">
        <v>2500000</v>
      </c>
      <c r="BQ118" s="428"/>
      <c r="BR118" s="428"/>
      <c r="BS118" s="428"/>
      <c r="BT118" s="428"/>
      <c r="BU118" s="429"/>
      <c r="BV118" s="430"/>
      <c r="BW118" s="430"/>
      <c r="BX118" s="430"/>
      <c r="BY118" s="430"/>
      <c r="BZ118" s="430"/>
      <c r="CA118" s="430"/>
      <c r="CB118" s="430"/>
      <c r="CC118" s="431"/>
    </row>
    <row r="119" spans="1:81" s="58" customFormat="1" ht="40.200000000000003" customHeight="1" thickTop="1" thickBot="1" x14ac:dyDescent="0.35">
      <c r="A119" s="34"/>
      <c r="B119" s="1230"/>
      <c r="C119" s="869"/>
      <c r="D119" s="872"/>
      <c r="E119" s="852"/>
      <c r="F119" s="852"/>
      <c r="G119" s="852"/>
      <c r="H119" s="852"/>
      <c r="I119" s="1185"/>
      <c r="J119" s="813"/>
      <c r="K119" s="855"/>
      <c r="L119" s="858"/>
      <c r="M119" s="861"/>
      <c r="N119" s="1194"/>
      <c r="O119" s="1176"/>
      <c r="P119" s="1179"/>
      <c r="Q119" s="1182"/>
      <c r="R119" s="813"/>
      <c r="S119" s="644" t="s">
        <v>6789</v>
      </c>
      <c r="T119" s="651" t="s">
        <v>3822</v>
      </c>
      <c r="U119" s="236" t="s">
        <v>3827</v>
      </c>
      <c r="V119" s="236" t="s">
        <v>3830</v>
      </c>
      <c r="W119" s="261"/>
      <c r="X119" s="258">
        <v>44931</v>
      </c>
      <c r="Y119" s="258">
        <v>44956</v>
      </c>
      <c r="Z119" s="258">
        <v>44959</v>
      </c>
      <c r="AA119" s="258">
        <v>45290</v>
      </c>
      <c r="AB119" s="813"/>
      <c r="AC119" s="828"/>
      <c r="AD119" s="44">
        <f t="shared" si="32"/>
        <v>1000000</v>
      </c>
      <c r="AE119" s="427"/>
      <c r="AF119" s="51">
        <f t="shared" si="33"/>
        <v>1000000</v>
      </c>
      <c r="AG119" s="427"/>
      <c r="AH119" s="427"/>
      <c r="AI119" s="427"/>
      <c r="AJ119" s="427"/>
      <c r="AK119" s="813"/>
      <c r="AL119" s="831"/>
      <c r="AM119" s="51">
        <f t="shared" si="6"/>
        <v>250000</v>
      </c>
      <c r="AN119" s="428"/>
      <c r="AO119" s="428">
        <v>250000</v>
      </c>
      <c r="AP119" s="428"/>
      <c r="AQ119" s="428"/>
      <c r="AR119" s="428"/>
      <c r="AS119" s="428"/>
      <c r="AT119" s="813"/>
      <c r="AU119" s="834"/>
      <c r="AV119" s="51">
        <f t="shared" si="7"/>
        <v>250000</v>
      </c>
      <c r="AW119" s="428"/>
      <c r="AX119" s="646">
        <v>250000</v>
      </c>
      <c r="AY119" s="428"/>
      <c r="AZ119" s="428"/>
      <c r="BA119" s="428"/>
      <c r="BB119" s="428"/>
      <c r="BC119" s="813"/>
      <c r="BD119" s="810"/>
      <c r="BE119" s="44">
        <f t="shared" si="8"/>
        <v>250000</v>
      </c>
      <c r="BF119" s="428"/>
      <c r="BG119" s="646">
        <v>250000</v>
      </c>
      <c r="BH119" s="428"/>
      <c r="BI119" s="428"/>
      <c r="BJ119" s="428"/>
      <c r="BK119" s="428"/>
      <c r="BL119" s="813"/>
      <c r="BM119" s="816"/>
      <c r="BN119" s="44">
        <f t="shared" si="9"/>
        <v>250000</v>
      </c>
      <c r="BO119" s="428"/>
      <c r="BP119" s="428">
        <v>250000</v>
      </c>
      <c r="BQ119" s="428"/>
      <c r="BR119" s="428"/>
      <c r="BS119" s="428"/>
      <c r="BT119" s="428"/>
      <c r="BU119" s="429"/>
      <c r="BV119" s="430"/>
      <c r="BW119" s="430"/>
      <c r="BX119" s="430"/>
      <c r="BY119" s="430"/>
      <c r="BZ119" s="430"/>
      <c r="CA119" s="430"/>
      <c r="CB119" s="430"/>
      <c r="CC119" s="431"/>
    </row>
    <row r="120" spans="1:81" s="58" customFormat="1" ht="40.200000000000003" customHeight="1" thickTop="1" thickBot="1" x14ac:dyDescent="0.35">
      <c r="A120" s="34"/>
      <c r="B120" s="1230"/>
      <c r="C120" s="869"/>
      <c r="D120" s="872"/>
      <c r="E120" s="852"/>
      <c r="F120" s="852"/>
      <c r="G120" s="852"/>
      <c r="H120" s="852"/>
      <c r="I120" s="1185"/>
      <c r="J120" s="813"/>
      <c r="K120" s="855"/>
      <c r="L120" s="858"/>
      <c r="M120" s="861"/>
      <c r="N120" s="1194"/>
      <c r="O120" s="1176"/>
      <c r="P120" s="1179"/>
      <c r="Q120" s="1182"/>
      <c r="R120" s="813"/>
      <c r="S120" s="644" t="s">
        <v>6790</v>
      </c>
      <c r="T120" s="651" t="s">
        <v>3822</v>
      </c>
      <c r="U120" s="236" t="s">
        <v>3827</v>
      </c>
      <c r="V120" s="236" t="s">
        <v>3830</v>
      </c>
      <c r="W120" s="261"/>
      <c r="X120" s="258">
        <v>44931</v>
      </c>
      <c r="Y120" s="258">
        <v>44956</v>
      </c>
      <c r="Z120" s="258">
        <v>44959</v>
      </c>
      <c r="AA120" s="258">
        <v>45290</v>
      </c>
      <c r="AB120" s="813"/>
      <c r="AC120" s="828"/>
      <c r="AD120" s="44">
        <f t="shared" si="32"/>
        <v>1000000</v>
      </c>
      <c r="AE120" s="427"/>
      <c r="AF120" s="51">
        <f t="shared" si="33"/>
        <v>1000000</v>
      </c>
      <c r="AG120" s="427"/>
      <c r="AH120" s="427"/>
      <c r="AI120" s="427"/>
      <c r="AJ120" s="427"/>
      <c r="AK120" s="813"/>
      <c r="AL120" s="831"/>
      <c r="AM120" s="51">
        <f t="shared" si="6"/>
        <v>250000</v>
      </c>
      <c r="AN120" s="428"/>
      <c r="AO120" s="428">
        <v>250000</v>
      </c>
      <c r="AP120" s="428"/>
      <c r="AQ120" s="428"/>
      <c r="AR120" s="428"/>
      <c r="AS120" s="428"/>
      <c r="AT120" s="813"/>
      <c r="AU120" s="834"/>
      <c r="AV120" s="51">
        <f t="shared" si="7"/>
        <v>250000</v>
      </c>
      <c r="AW120" s="428"/>
      <c r="AX120" s="646">
        <v>250000</v>
      </c>
      <c r="AY120" s="428"/>
      <c r="AZ120" s="428"/>
      <c r="BA120" s="428"/>
      <c r="BB120" s="428"/>
      <c r="BC120" s="813"/>
      <c r="BD120" s="810"/>
      <c r="BE120" s="44">
        <f t="shared" si="8"/>
        <v>250000</v>
      </c>
      <c r="BF120" s="428"/>
      <c r="BG120" s="646">
        <v>250000</v>
      </c>
      <c r="BH120" s="428"/>
      <c r="BI120" s="428"/>
      <c r="BJ120" s="428"/>
      <c r="BK120" s="428"/>
      <c r="BL120" s="813"/>
      <c r="BM120" s="816"/>
      <c r="BN120" s="44">
        <f t="shared" si="9"/>
        <v>250000</v>
      </c>
      <c r="BO120" s="428"/>
      <c r="BP120" s="428">
        <v>250000</v>
      </c>
      <c r="BQ120" s="428"/>
      <c r="BR120" s="428"/>
      <c r="BS120" s="428"/>
      <c r="BT120" s="428"/>
      <c r="BU120" s="429"/>
      <c r="BV120" s="430"/>
      <c r="BW120" s="430"/>
      <c r="BX120" s="430"/>
      <c r="BY120" s="430"/>
      <c r="BZ120" s="430"/>
      <c r="CA120" s="430"/>
      <c r="CB120" s="430"/>
      <c r="CC120" s="431"/>
    </row>
    <row r="121" spans="1:81" s="58" customFormat="1" ht="40.200000000000003" customHeight="1" thickTop="1" thickBot="1" x14ac:dyDescent="0.35">
      <c r="A121" s="34"/>
      <c r="B121" s="1230"/>
      <c r="C121" s="869"/>
      <c r="D121" s="872"/>
      <c r="E121" s="852"/>
      <c r="F121" s="852"/>
      <c r="G121" s="852"/>
      <c r="H121" s="852"/>
      <c r="I121" s="1185"/>
      <c r="J121" s="813"/>
      <c r="K121" s="855"/>
      <c r="L121" s="858"/>
      <c r="M121" s="861"/>
      <c r="N121" s="1194"/>
      <c r="O121" s="1176"/>
      <c r="P121" s="1179"/>
      <c r="Q121" s="1182"/>
      <c r="R121" s="813"/>
      <c r="S121" s="644" t="s">
        <v>6791</v>
      </c>
      <c r="T121" s="651" t="s">
        <v>3822</v>
      </c>
      <c r="U121" s="236" t="s">
        <v>3827</v>
      </c>
      <c r="V121" s="236" t="s">
        <v>3830</v>
      </c>
      <c r="W121" s="261"/>
      <c r="X121" s="258">
        <v>44931</v>
      </c>
      <c r="Y121" s="258">
        <v>44956</v>
      </c>
      <c r="Z121" s="258">
        <v>44959</v>
      </c>
      <c r="AA121" s="258">
        <v>45290</v>
      </c>
      <c r="AB121" s="813"/>
      <c r="AC121" s="828"/>
      <c r="AD121" s="44">
        <f t="shared" si="32"/>
        <v>4000000</v>
      </c>
      <c r="AE121" s="427"/>
      <c r="AF121" s="51">
        <f t="shared" si="33"/>
        <v>4000000</v>
      </c>
      <c r="AG121" s="427"/>
      <c r="AH121" s="427"/>
      <c r="AI121" s="427"/>
      <c r="AJ121" s="427"/>
      <c r="AK121" s="813"/>
      <c r="AL121" s="831"/>
      <c r="AM121" s="51">
        <f t="shared" si="6"/>
        <v>1000000</v>
      </c>
      <c r="AN121" s="428"/>
      <c r="AO121" s="428">
        <v>1000000</v>
      </c>
      <c r="AP121" s="428"/>
      <c r="AQ121" s="428"/>
      <c r="AR121" s="428"/>
      <c r="AS121" s="428"/>
      <c r="AT121" s="813"/>
      <c r="AU121" s="834"/>
      <c r="AV121" s="51">
        <f t="shared" si="7"/>
        <v>1000000</v>
      </c>
      <c r="AW121" s="428"/>
      <c r="AX121" s="646">
        <v>1000000</v>
      </c>
      <c r="AY121" s="428"/>
      <c r="AZ121" s="428"/>
      <c r="BA121" s="428"/>
      <c r="BB121" s="428"/>
      <c r="BC121" s="813"/>
      <c r="BD121" s="810"/>
      <c r="BE121" s="44">
        <f t="shared" si="8"/>
        <v>1000000</v>
      </c>
      <c r="BF121" s="428"/>
      <c r="BG121" s="646">
        <v>1000000</v>
      </c>
      <c r="BH121" s="428"/>
      <c r="BI121" s="428"/>
      <c r="BJ121" s="428"/>
      <c r="BK121" s="428"/>
      <c r="BL121" s="813"/>
      <c r="BM121" s="816"/>
      <c r="BN121" s="44">
        <f t="shared" si="9"/>
        <v>1000000</v>
      </c>
      <c r="BO121" s="428"/>
      <c r="BP121" s="428">
        <v>1000000</v>
      </c>
      <c r="BQ121" s="428"/>
      <c r="BR121" s="428"/>
      <c r="BS121" s="428"/>
      <c r="BT121" s="428"/>
      <c r="BU121" s="429"/>
      <c r="BV121" s="430"/>
      <c r="BW121" s="430"/>
      <c r="BX121" s="430"/>
      <c r="BY121" s="430"/>
      <c r="BZ121" s="430"/>
      <c r="CA121" s="430"/>
      <c r="CB121" s="430"/>
      <c r="CC121" s="431"/>
    </row>
    <row r="122" spans="1:81" s="58" customFormat="1" ht="40.200000000000003" customHeight="1" thickTop="1" thickBot="1" x14ac:dyDescent="0.35">
      <c r="A122" s="34"/>
      <c r="B122" s="1230"/>
      <c r="C122" s="869"/>
      <c r="D122" s="872"/>
      <c r="E122" s="852"/>
      <c r="F122" s="852"/>
      <c r="G122" s="852"/>
      <c r="H122" s="852"/>
      <c r="I122" s="1185"/>
      <c r="J122" s="813"/>
      <c r="K122" s="855"/>
      <c r="L122" s="858"/>
      <c r="M122" s="861"/>
      <c r="N122" s="1194"/>
      <c r="O122" s="1176"/>
      <c r="P122" s="1179"/>
      <c r="Q122" s="1182"/>
      <c r="R122" s="813"/>
      <c r="S122" s="644" t="s">
        <v>6792</v>
      </c>
      <c r="T122" s="651" t="s">
        <v>3822</v>
      </c>
      <c r="U122" s="236" t="s">
        <v>3827</v>
      </c>
      <c r="V122" s="236" t="s">
        <v>3830</v>
      </c>
      <c r="W122" s="261"/>
      <c r="X122" s="258">
        <v>44931</v>
      </c>
      <c r="Y122" s="258">
        <v>44956</v>
      </c>
      <c r="Z122" s="258">
        <v>44959</v>
      </c>
      <c r="AA122" s="258">
        <v>45290</v>
      </c>
      <c r="AB122" s="813"/>
      <c r="AC122" s="828"/>
      <c r="AD122" s="44">
        <f t="shared" si="32"/>
        <v>2000000</v>
      </c>
      <c r="AE122" s="427"/>
      <c r="AF122" s="51">
        <f t="shared" si="33"/>
        <v>2000000</v>
      </c>
      <c r="AG122" s="427"/>
      <c r="AH122" s="427"/>
      <c r="AI122" s="427"/>
      <c r="AJ122" s="427"/>
      <c r="AK122" s="813"/>
      <c r="AL122" s="831"/>
      <c r="AM122" s="51">
        <f t="shared" si="6"/>
        <v>500000</v>
      </c>
      <c r="AN122" s="428"/>
      <c r="AO122" s="428">
        <v>500000</v>
      </c>
      <c r="AP122" s="428"/>
      <c r="AQ122" s="428"/>
      <c r="AR122" s="428"/>
      <c r="AS122" s="428"/>
      <c r="AT122" s="813"/>
      <c r="AU122" s="834"/>
      <c r="AV122" s="51">
        <f t="shared" si="7"/>
        <v>500000</v>
      </c>
      <c r="AW122" s="428"/>
      <c r="AX122" s="646">
        <v>500000</v>
      </c>
      <c r="AY122" s="428"/>
      <c r="AZ122" s="428"/>
      <c r="BA122" s="428"/>
      <c r="BB122" s="428"/>
      <c r="BC122" s="813"/>
      <c r="BD122" s="810"/>
      <c r="BE122" s="44">
        <f t="shared" si="8"/>
        <v>500000</v>
      </c>
      <c r="BF122" s="428"/>
      <c r="BG122" s="646">
        <v>500000</v>
      </c>
      <c r="BH122" s="428"/>
      <c r="BI122" s="428"/>
      <c r="BJ122" s="428"/>
      <c r="BK122" s="428"/>
      <c r="BL122" s="813"/>
      <c r="BM122" s="816"/>
      <c r="BN122" s="44">
        <f t="shared" si="9"/>
        <v>500000</v>
      </c>
      <c r="BO122" s="428"/>
      <c r="BP122" s="428">
        <v>500000</v>
      </c>
      <c r="BQ122" s="428"/>
      <c r="BR122" s="428"/>
      <c r="BS122" s="428"/>
      <c r="BT122" s="428"/>
      <c r="BU122" s="429"/>
      <c r="BV122" s="430"/>
      <c r="BW122" s="430"/>
      <c r="BX122" s="430"/>
      <c r="BY122" s="430"/>
      <c r="BZ122" s="430"/>
      <c r="CA122" s="430"/>
      <c r="CB122" s="430"/>
      <c r="CC122" s="431"/>
    </row>
    <row r="123" spans="1:81" s="58" customFormat="1" ht="40.200000000000003" customHeight="1" thickTop="1" thickBot="1" x14ac:dyDescent="0.35">
      <c r="A123" s="34"/>
      <c r="B123" s="1230"/>
      <c r="C123" s="869"/>
      <c r="D123" s="872"/>
      <c r="E123" s="852"/>
      <c r="F123" s="852"/>
      <c r="G123" s="852"/>
      <c r="H123" s="852"/>
      <c r="I123" s="1185"/>
      <c r="J123" s="813"/>
      <c r="K123" s="855"/>
      <c r="L123" s="858"/>
      <c r="M123" s="861"/>
      <c r="N123" s="1194"/>
      <c r="O123" s="1176"/>
      <c r="P123" s="1179"/>
      <c r="Q123" s="1182"/>
      <c r="R123" s="813"/>
      <c r="S123" s="644" t="s">
        <v>6793</v>
      </c>
      <c r="T123" s="651" t="s">
        <v>3822</v>
      </c>
      <c r="U123" s="236" t="s">
        <v>3827</v>
      </c>
      <c r="V123" s="236" t="s">
        <v>3830</v>
      </c>
      <c r="W123" s="261"/>
      <c r="X123" s="258">
        <v>44931</v>
      </c>
      <c r="Y123" s="258">
        <v>44956</v>
      </c>
      <c r="Z123" s="258">
        <v>44959</v>
      </c>
      <c r="AA123" s="258">
        <v>45290</v>
      </c>
      <c r="AB123" s="813"/>
      <c r="AC123" s="828"/>
      <c r="AD123" s="44">
        <f t="shared" si="32"/>
        <v>1200000</v>
      </c>
      <c r="AE123" s="427"/>
      <c r="AF123" s="51">
        <f t="shared" si="33"/>
        <v>1200000</v>
      </c>
      <c r="AG123" s="427"/>
      <c r="AH123" s="427"/>
      <c r="AI123" s="427"/>
      <c r="AJ123" s="427"/>
      <c r="AK123" s="813"/>
      <c r="AL123" s="831"/>
      <c r="AM123" s="51">
        <f t="shared" si="6"/>
        <v>300000</v>
      </c>
      <c r="AN123" s="428"/>
      <c r="AO123" s="428">
        <v>300000</v>
      </c>
      <c r="AP123" s="428"/>
      <c r="AQ123" s="428"/>
      <c r="AR123" s="428"/>
      <c r="AS123" s="428"/>
      <c r="AT123" s="813"/>
      <c r="AU123" s="834"/>
      <c r="AV123" s="51">
        <f t="shared" si="7"/>
        <v>300000</v>
      </c>
      <c r="AW123" s="428"/>
      <c r="AX123" s="646">
        <v>300000</v>
      </c>
      <c r="AY123" s="428"/>
      <c r="AZ123" s="428"/>
      <c r="BA123" s="428"/>
      <c r="BB123" s="428"/>
      <c r="BC123" s="813"/>
      <c r="BD123" s="810"/>
      <c r="BE123" s="44">
        <f t="shared" si="8"/>
        <v>300000</v>
      </c>
      <c r="BF123" s="428"/>
      <c r="BG123" s="646">
        <v>300000</v>
      </c>
      <c r="BH123" s="428"/>
      <c r="BI123" s="428"/>
      <c r="BJ123" s="428"/>
      <c r="BK123" s="428"/>
      <c r="BL123" s="813"/>
      <c r="BM123" s="816"/>
      <c r="BN123" s="44">
        <f t="shared" si="9"/>
        <v>300000</v>
      </c>
      <c r="BO123" s="428"/>
      <c r="BP123" s="428">
        <v>300000</v>
      </c>
      <c r="BQ123" s="428"/>
      <c r="BR123" s="428"/>
      <c r="BS123" s="428"/>
      <c r="BT123" s="428"/>
      <c r="BU123" s="429"/>
      <c r="BV123" s="430"/>
      <c r="BW123" s="430"/>
      <c r="BX123" s="430"/>
      <c r="BY123" s="430"/>
      <c r="BZ123" s="430"/>
      <c r="CA123" s="430"/>
      <c r="CB123" s="430"/>
      <c r="CC123" s="431"/>
    </row>
    <row r="124" spans="1:81" s="58" customFormat="1" ht="40.200000000000003" customHeight="1" thickTop="1" thickBot="1" x14ac:dyDescent="0.35">
      <c r="A124" s="34"/>
      <c r="B124" s="1230"/>
      <c r="C124" s="869"/>
      <c r="D124" s="872"/>
      <c r="E124" s="852"/>
      <c r="F124" s="852"/>
      <c r="G124" s="852"/>
      <c r="H124" s="852"/>
      <c r="I124" s="1185"/>
      <c r="J124" s="813"/>
      <c r="K124" s="855"/>
      <c r="L124" s="858"/>
      <c r="M124" s="861"/>
      <c r="N124" s="1194"/>
      <c r="O124" s="1176"/>
      <c r="P124" s="1179"/>
      <c r="Q124" s="1182"/>
      <c r="R124" s="813"/>
      <c r="S124" s="644" t="s">
        <v>6794</v>
      </c>
      <c r="T124" s="651" t="s">
        <v>3822</v>
      </c>
      <c r="U124" s="236" t="s">
        <v>3827</v>
      </c>
      <c r="V124" s="236" t="s">
        <v>3830</v>
      </c>
      <c r="W124" s="261"/>
      <c r="X124" s="258">
        <v>44931</v>
      </c>
      <c r="Y124" s="258">
        <v>44956</v>
      </c>
      <c r="Z124" s="258">
        <v>44959</v>
      </c>
      <c r="AA124" s="258">
        <v>45290</v>
      </c>
      <c r="AB124" s="813"/>
      <c r="AC124" s="828"/>
      <c r="AD124" s="44">
        <f t="shared" ref="AD124:AJ159" si="48">+AM124+AV124+BE124+BN124</f>
        <v>1000000</v>
      </c>
      <c r="AE124" s="427"/>
      <c r="AF124" s="51">
        <f t="shared" si="33"/>
        <v>1000000</v>
      </c>
      <c r="AG124" s="427"/>
      <c r="AH124" s="427"/>
      <c r="AI124" s="427"/>
      <c r="AJ124" s="427"/>
      <c r="AK124" s="813"/>
      <c r="AL124" s="831"/>
      <c r="AM124" s="51">
        <f t="shared" si="6"/>
        <v>250000</v>
      </c>
      <c r="AN124" s="428"/>
      <c r="AO124" s="428">
        <v>250000</v>
      </c>
      <c r="AP124" s="428"/>
      <c r="AQ124" s="428"/>
      <c r="AR124" s="428"/>
      <c r="AS124" s="428"/>
      <c r="AT124" s="813"/>
      <c r="AU124" s="834"/>
      <c r="AV124" s="51">
        <f t="shared" si="7"/>
        <v>250000</v>
      </c>
      <c r="AW124" s="428"/>
      <c r="AX124" s="646">
        <v>250000</v>
      </c>
      <c r="AY124" s="428"/>
      <c r="AZ124" s="428"/>
      <c r="BA124" s="428"/>
      <c r="BB124" s="428"/>
      <c r="BC124" s="813"/>
      <c r="BD124" s="810"/>
      <c r="BE124" s="44">
        <f t="shared" si="8"/>
        <v>250000</v>
      </c>
      <c r="BF124" s="428"/>
      <c r="BG124" s="646">
        <v>250000</v>
      </c>
      <c r="BH124" s="428"/>
      <c r="BI124" s="428"/>
      <c r="BJ124" s="428"/>
      <c r="BK124" s="428"/>
      <c r="BL124" s="813"/>
      <c r="BM124" s="816"/>
      <c r="BN124" s="44">
        <f t="shared" si="9"/>
        <v>250000</v>
      </c>
      <c r="BO124" s="428"/>
      <c r="BP124" s="428">
        <v>250000</v>
      </c>
      <c r="BQ124" s="428"/>
      <c r="BR124" s="428"/>
      <c r="BS124" s="428"/>
      <c r="BT124" s="428"/>
      <c r="BU124" s="429"/>
      <c r="BV124" s="430"/>
      <c r="BW124" s="430"/>
      <c r="BX124" s="430"/>
      <c r="BY124" s="430"/>
      <c r="BZ124" s="430"/>
      <c r="CA124" s="430"/>
      <c r="CB124" s="430"/>
      <c r="CC124" s="431"/>
    </row>
    <row r="125" spans="1:81" s="58" customFormat="1" ht="40.200000000000003" customHeight="1" thickTop="1" thickBot="1" x14ac:dyDescent="0.35">
      <c r="A125" s="34"/>
      <c r="B125" s="1230"/>
      <c r="C125" s="869"/>
      <c r="D125" s="872"/>
      <c r="E125" s="852"/>
      <c r="F125" s="852"/>
      <c r="G125" s="852"/>
      <c r="H125" s="852"/>
      <c r="I125" s="1185"/>
      <c r="J125" s="813"/>
      <c r="K125" s="855"/>
      <c r="L125" s="858"/>
      <c r="M125" s="861"/>
      <c r="N125" s="1194"/>
      <c r="O125" s="1176"/>
      <c r="P125" s="1179"/>
      <c r="Q125" s="1182"/>
      <c r="R125" s="813"/>
      <c r="S125" s="644" t="s">
        <v>6795</v>
      </c>
      <c r="T125" s="651" t="s">
        <v>3822</v>
      </c>
      <c r="U125" s="236" t="s">
        <v>3827</v>
      </c>
      <c r="V125" s="236" t="s">
        <v>3830</v>
      </c>
      <c r="W125" s="261"/>
      <c r="X125" s="258">
        <v>44931</v>
      </c>
      <c r="Y125" s="258">
        <v>44956</v>
      </c>
      <c r="Z125" s="258">
        <v>44959</v>
      </c>
      <c r="AA125" s="258">
        <v>45290</v>
      </c>
      <c r="AB125" s="813"/>
      <c r="AC125" s="828"/>
      <c r="AD125" s="44">
        <f t="shared" si="48"/>
        <v>1000000</v>
      </c>
      <c r="AE125" s="427"/>
      <c r="AF125" s="51">
        <f t="shared" si="33"/>
        <v>1000000</v>
      </c>
      <c r="AG125" s="427"/>
      <c r="AH125" s="427"/>
      <c r="AI125" s="427"/>
      <c r="AJ125" s="427"/>
      <c r="AK125" s="813"/>
      <c r="AL125" s="831"/>
      <c r="AM125" s="51">
        <f t="shared" si="6"/>
        <v>250000</v>
      </c>
      <c r="AN125" s="428"/>
      <c r="AO125" s="428">
        <v>250000</v>
      </c>
      <c r="AP125" s="428"/>
      <c r="AQ125" s="428"/>
      <c r="AR125" s="428"/>
      <c r="AS125" s="428"/>
      <c r="AT125" s="813"/>
      <c r="AU125" s="834"/>
      <c r="AV125" s="51">
        <f t="shared" si="7"/>
        <v>250000</v>
      </c>
      <c r="AW125" s="428"/>
      <c r="AX125" s="646">
        <v>250000</v>
      </c>
      <c r="AY125" s="428"/>
      <c r="AZ125" s="428"/>
      <c r="BA125" s="428"/>
      <c r="BB125" s="428"/>
      <c r="BC125" s="813"/>
      <c r="BD125" s="810"/>
      <c r="BE125" s="44">
        <f t="shared" si="8"/>
        <v>250000</v>
      </c>
      <c r="BF125" s="428"/>
      <c r="BG125" s="646">
        <v>250000</v>
      </c>
      <c r="BH125" s="428"/>
      <c r="BI125" s="428"/>
      <c r="BJ125" s="428"/>
      <c r="BK125" s="428"/>
      <c r="BL125" s="813"/>
      <c r="BM125" s="816"/>
      <c r="BN125" s="44">
        <f t="shared" si="9"/>
        <v>250000</v>
      </c>
      <c r="BO125" s="428"/>
      <c r="BP125" s="428">
        <v>250000</v>
      </c>
      <c r="BQ125" s="428"/>
      <c r="BR125" s="428"/>
      <c r="BS125" s="428"/>
      <c r="BT125" s="428"/>
      <c r="BU125" s="429"/>
      <c r="BV125" s="430"/>
      <c r="BW125" s="430"/>
      <c r="BX125" s="430"/>
      <c r="BY125" s="430"/>
      <c r="BZ125" s="430"/>
      <c r="CA125" s="430"/>
      <c r="CB125" s="430"/>
      <c r="CC125" s="431"/>
    </row>
    <row r="126" spans="1:81" s="58" customFormat="1" ht="40.200000000000003" customHeight="1" thickTop="1" thickBot="1" x14ac:dyDescent="0.35">
      <c r="A126" s="34"/>
      <c r="B126" s="1230"/>
      <c r="C126" s="869"/>
      <c r="D126" s="872"/>
      <c r="E126" s="852"/>
      <c r="F126" s="852"/>
      <c r="G126" s="852"/>
      <c r="H126" s="852"/>
      <c r="I126" s="1185"/>
      <c r="J126" s="813"/>
      <c r="K126" s="855"/>
      <c r="L126" s="858"/>
      <c r="M126" s="861"/>
      <c r="N126" s="1194"/>
      <c r="O126" s="1176"/>
      <c r="P126" s="1179"/>
      <c r="Q126" s="1182"/>
      <c r="R126" s="813"/>
      <c r="S126" s="644" t="s">
        <v>6796</v>
      </c>
      <c r="T126" s="651" t="s">
        <v>3822</v>
      </c>
      <c r="U126" s="236" t="s">
        <v>3827</v>
      </c>
      <c r="V126" s="236" t="s">
        <v>3830</v>
      </c>
      <c r="W126" s="261"/>
      <c r="X126" s="258">
        <v>44931</v>
      </c>
      <c r="Y126" s="258">
        <v>44956</v>
      </c>
      <c r="Z126" s="258">
        <v>44959</v>
      </c>
      <c r="AA126" s="258">
        <v>45290</v>
      </c>
      <c r="AB126" s="813"/>
      <c r="AC126" s="828"/>
      <c r="AD126" s="44">
        <f t="shared" si="48"/>
        <v>3911000</v>
      </c>
      <c r="AE126" s="427"/>
      <c r="AF126" s="51">
        <f t="shared" si="33"/>
        <v>3911000</v>
      </c>
      <c r="AG126" s="427"/>
      <c r="AH126" s="427"/>
      <c r="AI126" s="427"/>
      <c r="AJ126" s="427"/>
      <c r="AK126" s="813"/>
      <c r="AL126" s="831"/>
      <c r="AM126" s="51">
        <f t="shared" si="6"/>
        <v>977750</v>
      </c>
      <c r="AN126" s="428"/>
      <c r="AO126" s="428">
        <v>977750</v>
      </c>
      <c r="AP126" s="428"/>
      <c r="AQ126" s="428"/>
      <c r="AR126" s="428"/>
      <c r="AS126" s="428"/>
      <c r="AT126" s="813"/>
      <c r="AU126" s="834"/>
      <c r="AV126" s="51">
        <f t="shared" si="7"/>
        <v>977750</v>
      </c>
      <c r="AW126" s="428"/>
      <c r="AX126" s="646">
        <v>977750</v>
      </c>
      <c r="AY126" s="428"/>
      <c r="AZ126" s="428"/>
      <c r="BA126" s="428"/>
      <c r="BB126" s="428"/>
      <c r="BC126" s="813"/>
      <c r="BD126" s="810"/>
      <c r="BE126" s="44">
        <f t="shared" si="8"/>
        <v>977750</v>
      </c>
      <c r="BF126" s="428"/>
      <c r="BG126" s="646">
        <v>977750</v>
      </c>
      <c r="BH126" s="428"/>
      <c r="BI126" s="428"/>
      <c r="BJ126" s="428"/>
      <c r="BK126" s="428"/>
      <c r="BL126" s="813"/>
      <c r="BM126" s="816"/>
      <c r="BN126" s="44">
        <f t="shared" si="9"/>
        <v>977750</v>
      </c>
      <c r="BO126" s="428"/>
      <c r="BP126" s="428">
        <v>977750</v>
      </c>
      <c r="BQ126" s="428"/>
      <c r="BR126" s="428"/>
      <c r="BS126" s="428"/>
      <c r="BT126" s="428"/>
      <c r="BU126" s="429"/>
      <c r="BV126" s="430"/>
      <c r="BW126" s="430"/>
      <c r="BX126" s="430"/>
      <c r="BY126" s="430"/>
      <c r="BZ126" s="430"/>
      <c r="CA126" s="430"/>
      <c r="CB126" s="430"/>
      <c r="CC126" s="431"/>
    </row>
    <row r="127" spans="1:81" s="58" customFormat="1" ht="40.200000000000003" customHeight="1" thickTop="1" thickBot="1" x14ac:dyDescent="0.35">
      <c r="A127" s="34"/>
      <c r="B127" s="1230"/>
      <c r="C127" s="869"/>
      <c r="D127" s="872"/>
      <c r="E127" s="852"/>
      <c r="F127" s="852"/>
      <c r="G127" s="852"/>
      <c r="H127" s="852"/>
      <c r="I127" s="1185"/>
      <c r="J127" s="813"/>
      <c r="K127" s="855"/>
      <c r="L127" s="858"/>
      <c r="M127" s="861"/>
      <c r="N127" s="1194"/>
      <c r="O127" s="1176"/>
      <c r="P127" s="1179"/>
      <c r="Q127" s="1182"/>
      <c r="R127" s="813"/>
      <c r="S127" s="644" t="s">
        <v>6797</v>
      </c>
      <c r="T127" s="651" t="s">
        <v>3822</v>
      </c>
      <c r="U127" s="236" t="s">
        <v>3827</v>
      </c>
      <c r="V127" s="236" t="s">
        <v>3830</v>
      </c>
      <c r="W127" s="261"/>
      <c r="X127" s="258">
        <v>44931</v>
      </c>
      <c r="Y127" s="258">
        <v>44956</v>
      </c>
      <c r="Z127" s="258">
        <v>44959</v>
      </c>
      <c r="AA127" s="258">
        <v>45290</v>
      </c>
      <c r="AB127" s="813"/>
      <c r="AC127" s="828"/>
      <c r="AD127" s="44">
        <f t="shared" si="48"/>
        <v>400630</v>
      </c>
      <c r="AE127" s="427"/>
      <c r="AF127" s="51">
        <f t="shared" si="33"/>
        <v>400630</v>
      </c>
      <c r="AG127" s="427"/>
      <c r="AH127" s="427"/>
      <c r="AI127" s="427"/>
      <c r="AJ127" s="427"/>
      <c r="AK127" s="813"/>
      <c r="AL127" s="831"/>
      <c r="AM127" s="51">
        <f t="shared" si="6"/>
        <v>100157.5</v>
      </c>
      <c r="AN127" s="428"/>
      <c r="AO127" s="428">
        <v>100157.5</v>
      </c>
      <c r="AP127" s="428"/>
      <c r="AQ127" s="428"/>
      <c r="AR127" s="428"/>
      <c r="AS127" s="428"/>
      <c r="AT127" s="813"/>
      <c r="AU127" s="834"/>
      <c r="AV127" s="51">
        <f t="shared" si="7"/>
        <v>100157.5</v>
      </c>
      <c r="AW127" s="428"/>
      <c r="AX127" s="646">
        <v>100157.5</v>
      </c>
      <c r="AY127" s="428"/>
      <c r="AZ127" s="428"/>
      <c r="BA127" s="428"/>
      <c r="BB127" s="428"/>
      <c r="BC127" s="813"/>
      <c r="BD127" s="810"/>
      <c r="BE127" s="44">
        <f t="shared" si="8"/>
        <v>100157.5</v>
      </c>
      <c r="BF127" s="428"/>
      <c r="BG127" s="646">
        <v>100157.5</v>
      </c>
      <c r="BH127" s="428"/>
      <c r="BI127" s="428"/>
      <c r="BJ127" s="428"/>
      <c r="BK127" s="428"/>
      <c r="BL127" s="813"/>
      <c r="BM127" s="816"/>
      <c r="BN127" s="44">
        <f t="shared" si="9"/>
        <v>100157.5</v>
      </c>
      <c r="BO127" s="428"/>
      <c r="BP127" s="428">
        <v>100157.5</v>
      </c>
      <c r="BQ127" s="428"/>
      <c r="BR127" s="428"/>
      <c r="BS127" s="428"/>
      <c r="BT127" s="428"/>
      <c r="BU127" s="429"/>
      <c r="BV127" s="430"/>
      <c r="BW127" s="430"/>
      <c r="BX127" s="430"/>
      <c r="BY127" s="430"/>
      <c r="BZ127" s="430"/>
      <c r="CA127" s="430"/>
      <c r="CB127" s="430"/>
      <c r="CC127" s="431"/>
    </row>
    <row r="128" spans="1:81" s="58" customFormat="1" ht="40.200000000000003" customHeight="1" thickTop="1" thickBot="1" x14ac:dyDescent="0.35">
      <c r="A128" s="34"/>
      <c r="B128" s="1230"/>
      <c r="C128" s="869"/>
      <c r="D128" s="872"/>
      <c r="E128" s="852"/>
      <c r="F128" s="852"/>
      <c r="G128" s="852"/>
      <c r="H128" s="852"/>
      <c r="I128" s="1185"/>
      <c r="J128" s="813"/>
      <c r="K128" s="855"/>
      <c r="L128" s="858"/>
      <c r="M128" s="861"/>
      <c r="N128" s="1194"/>
      <c r="O128" s="1176"/>
      <c r="P128" s="1179"/>
      <c r="Q128" s="1182"/>
      <c r="R128" s="813"/>
      <c r="S128" s="644" t="s">
        <v>6798</v>
      </c>
      <c r="T128" s="651" t="s">
        <v>3822</v>
      </c>
      <c r="U128" s="236" t="s">
        <v>3827</v>
      </c>
      <c r="V128" s="236" t="s">
        <v>3830</v>
      </c>
      <c r="W128" s="261"/>
      <c r="X128" s="258">
        <v>44931</v>
      </c>
      <c r="Y128" s="258">
        <v>44956</v>
      </c>
      <c r="Z128" s="258">
        <v>44959</v>
      </c>
      <c r="AA128" s="258">
        <v>45290</v>
      </c>
      <c r="AB128" s="813"/>
      <c r="AC128" s="828"/>
      <c r="AD128" s="44">
        <f t="shared" si="48"/>
        <v>2000000</v>
      </c>
      <c r="AE128" s="427"/>
      <c r="AF128" s="51">
        <f t="shared" si="33"/>
        <v>2000000</v>
      </c>
      <c r="AG128" s="427"/>
      <c r="AH128" s="427"/>
      <c r="AI128" s="427"/>
      <c r="AJ128" s="427"/>
      <c r="AK128" s="813"/>
      <c r="AL128" s="831"/>
      <c r="AM128" s="51">
        <f t="shared" si="6"/>
        <v>500000</v>
      </c>
      <c r="AN128" s="428"/>
      <c r="AO128" s="428">
        <v>500000</v>
      </c>
      <c r="AP128" s="428"/>
      <c r="AQ128" s="428"/>
      <c r="AR128" s="428"/>
      <c r="AS128" s="428"/>
      <c r="AT128" s="813"/>
      <c r="AU128" s="834"/>
      <c r="AV128" s="51">
        <f t="shared" si="7"/>
        <v>500000</v>
      </c>
      <c r="AW128" s="428"/>
      <c r="AX128" s="646">
        <v>500000</v>
      </c>
      <c r="AY128" s="428"/>
      <c r="AZ128" s="428"/>
      <c r="BA128" s="428"/>
      <c r="BB128" s="428"/>
      <c r="BC128" s="813"/>
      <c r="BD128" s="810"/>
      <c r="BE128" s="44">
        <f t="shared" si="8"/>
        <v>500000</v>
      </c>
      <c r="BF128" s="428"/>
      <c r="BG128" s="646">
        <v>500000</v>
      </c>
      <c r="BH128" s="428"/>
      <c r="BI128" s="428"/>
      <c r="BJ128" s="428"/>
      <c r="BK128" s="428"/>
      <c r="BL128" s="813"/>
      <c r="BM128" s="816"/>
      <c r="BN128" s="44">
        <f t="shared" si="9"/>
        <v>500000</v>
      </c>
      <c r="BO128" s="428"/>
      <c r="BP128" s="428">
        <v>500000</v>
      </c>
      <c r="BQ128" s="428"/>
      <c r="BR128" s="428"/>
      <c r="BS128" s="428"/>
      <c r="BT128" s="428"/>
      <c r="BU128" s="429"/>
      <c r="BV128" s="430"/>
      <c r="BW128" s="430"/>
      <c r="BX128" s="430"/>
      <c r="BY128" s="430"/>
      <c r="BZ128" s="430"/>
      <c r="CA128" s="430"/>
      <c r="CB128" s="430"/>
      <c r="CC128" s="431"/>
    </row>
    <row r="129" spans="1:81" s="58" customFormat="1" ht="40.200000000000003" customHeight="1" thickTop="1" thickBot="1" x14ac:dyDescent="0.35">
      <c r="A129" s="34"/>
      <c r="B129" s="1230"/>
      <c r="C129" s="869"/>
      <c r="D129" s="872"/>
      <c r="E129" s="852"/>
      <c r="F129" s="852"/>
      <c r="G129" s="852"/>
      <c r="H129" s="852"/>
      <c r="I129" s="1185"/>
      <c r="J129" s="813"/>
      <c r="K129" s="855"/>
      <c r="L129" s="858"/>
      <c r="M129" s="861"/>
      <c r="N129" s="1194"/>
      <c r="O129" s="1176"/>
      <c r="P129" s="1179"/>
      <c r="Q129" s="1182"/>
      <c r="R129" s="813"/>
      <c r="S129" s="644" t="s">
        <v>6799</v>
      </c>
      <c r="T129" s="651" t="s">
        <v>3822</v>
      </c>
      <c r="U129" s="236" t="s">
        <v>3827</v>
      </c>
      <c r="V129" s="236" t="s">
        <v>3830</v>
      </c>
      <c r="W129" s="261"/>
      <c r="X129" s="258">
        <v>44931</v>
      </c>
      <c r="Y129" s="258">
        <v>44956</v>
      </c>
      <c r="Z129" s="258">
        <v>44959</v>
      </c>
      <c r="AA129" s="258">
        <v>45290</v>
      </c>
      <c r="AB129" s="813"/>
      <c r="AC129" s="828"/>
      <c r="AD129" s="44">
        <f t="shared" si="48"/>
        <v>8000000</v>
      </c>
      <c r="AE129" s="427"/>
      <c r="AF129" s="51">
        <f t="shared" si="33"/>
        <v>8000000</v>
      </c>
      <c r="AG129" s="427"/>
      <c r="AH129" s="427"/>
      <c r="AI129" s="427"/>
      <c r="AJ129" s="427"/>
      <c r="AK129" s="813"/>
      <c r="AL129" s="831"/>
      <c r="AM129" s="51">
        <f t="shared" si="6"/>
        <v>2000000</v>
      </c>
      <c r="AN129" s="428"/>
      <c r="AO129" s="428">
        <v>2000000</v>
      </c>
      <c r="AP129" s="428"/>
      <c r="AQ129" s="428"/>
      <c r="AR129" s="428"/>
      <c r="AS129" s="428"/>
      <c r="AT129" s="813"/>
      <c r="AU129" s="834"/>
      <c r="AV129" s="51">
        <f t="shared" si="7"/>
        <v>2000000</v>
      </c>
      <c r="AW129" s="428"/>
      <c r="AX129" s="646">
        <v>2000000</v>
      </c>
      <c r="AY129" s="428"/>
      <c r="AZ129" s="428"/>
      <c r="BA129" s="428"/>
      <c r="BB129" s="428"/>
      <c r="BC129" s="813"/>
      <c r="BD129" s="810"/>
      <c r="BE129" s="44">
        <f t="shared" si="8"/>
        <v>2000000</v>
      </c>
      <c r="BF129" s="428"/>
      <c r="BG129" s="646">
        <v>2000000</v>
      </c>
      <c r="BH129" s="428"/>
      <c r="BI129" s="428"/>
      <c r="BJ129" s="428"/>
      <c r="BK129" s="428"/>
      <c r="BL129" s="813"/>
      <c r="BM129" s="816"/>
      <c r="BN129" s="44">
        <f t="shared" si="9"/>
        <v>2000000</v>
      </c>
      <c r="BO129" s="428"/>
      <c r="BP129" s="428">
        <v>2000000</v>
      </c>
      <c r="BQ129" s="428"/>
      <c r="BR129" s="428"/>
      <c r="BS129" s="428"/>
      <c r="BT129" s="428"/>
      <c r="BU129" s="429"/>
      <c r="BV129" s="430"/>
      <c r="BW129" s="430"/>
      <c r="BX129" s="430"/>
      <c r="BY129" s="430"/>
      <c r="BZ129" s="430"/>
      <c r="CA129" s="430"/>
      <c r="CB129" s="430"/>
      <c r="CC129" s="431"/>
    </row>
    <row r="130" spans="1:81" s="58" customFormat="1" ht="40.200000000000003" customHeight="1" thickTop="1" thickBot="1" x14ac:dyDescent="0.35">
      <c r="A130" s="34"/>
      <c r="B130" s="1230"/>
      <c r="C130" s="869"/>
      <c r="D130" s="872"/>
      <c r="E130" s="852"/>
      <c r="F130" s="852"/>
      <c r="G130" s="852"/>
      <c r="H130" s="852"/>
      <c r="I130" s="1185"/>
      <c r="J130" s="813"/>
      <c r="K130" s="855"/>
      <c r="L130" s="858"/>
      <c r="M130" s="861"/>
      <c r="N130" s="1194"/>
      <c r="O130" s="1176"/>
      <c r="P130" s="1179"/>
      <c r="Q130" s="1182"/>
      <c r="R130" s="813"/>
      <c r="S130" s="644" t="s">
        <v>6800</v>
      </c>
      <c r="T130" s="651" t="s">
        <v>3822</v>
      </c>
      <c r="U130" s="236" t="s">
        <v>3827</v>
      </c>
      <c r="V130" s="236" t="s">
        <v>3830</v>
      </c>
      <c r="W130" s="261"/>
      <c r="X130" s="258">
        <v>44931</v>
      </c>
      <c r="Y130" s="258">
        <v>44956</v>
      </c>
      <c r="Z130" s="258">
        <v>44959</v>
      </c>
      <c r="AA130" s="258">
        <v>45290</v>
      </c>
      <c r="AB130" s="813"/>
      <c r="AC130" s="828"/>
      <c r="AD130" s="44">
        <f t="shared" si="48"/>
        <v>4000000</v>
      </c>
      <c r="AE130" s="427"/>
      <c r="AF130" s="51">
        <f t="shared" si="33"/>
        <v>4000000</v>
      </c>
      <c r="AG130" s="427"/>
      <c r="AH130" s="427"/>
      <c r="AI130" s="427"/>
      <c r="AJ130" s="427"/>
      <c r="AK130" s="813"/>
      <c r="AL130" s="831"/>
      <c r="AM130" s="51">
        <f t="shared" si="6"/>
        <v>1000000</v>
      </c>
      <c r="AN130" s="428"/>
      <c r="AO130" s="428">
        <v>1000000</v>
      </c>
      <c r="AP130" s="428"/>
      <c r="AQ130" s="428"/>
      <c r="AR130" s="428"/>
      <c r="AS130" s="428"/>
      <c r="AT130" s="813"/>
      <c r="AU130" s="834"/>
      <c r="AV130" s="51">
        <f t="shared" si="7"/>
        <v>1000000</v>
      </c>
      <c r="AW130" s="428"/>
      <c r="AX130" s="646">
        <v>1000000</v>
      </c>
      <c r="AY130" s="428"/>
      <c r="AZ130" s="428"/>
      <c r="BA130" s="428"/>
      <c r="BB130" s="428"/>
      <c r="BC130" s="813"/>
      <c r="BD130" s="810"/>
      <c r="BE130" s="44">
        <f t="shared" si="8"/>
        <v>1000000</v>
      </c>
      <c r="BF130" s="428"/>
      <c r="BG130" s="646">
        <v>1000000</v>
      </c>
      <c r="BH130" s="428"/>
      <c r="BI130" s="428"/>
      <c r="BJ130" s="428"/>
      <c r="BK130" s="428"/>
      <c r="BL130" s="813"/>
      <c r="BM130" s="816"/>
      <c r="BN130" s="44">
        <f t="shared" si="9"/>
        <v>1000000</v>
      </c>
      <c r="BO130" s="428"/>
      <c r="BP130" s="428">
        <v>1000000</v>
      </c>
      <c r="BQ130" s="428"/>
      <c r="BR130" s="428"/>
      <c r="BS130" s="428"/>
      <c r="BT130" s="428"/>
      <c r="BU130" s="429"/>
      <c r="BV130" s="430"/>
      <c r="BW130" s="430"/>
      <c r="BX130" s="430"/>
      <c r="BY130" s="430"/>
      <c r="BZ130" s="430"/>
      <c r="CA130" s="430"/>
      <c r="CB130" s="430"/>
      <c r="CC130" s="431"/>
    </row>
    <row r="131" spans="1:81" s="58" customFormat="1" ht="40.200000000000003" customHeight="1" thickTop="1" thickBot="1" x14ac:dyDescent="0.35">
      <c r="A131" s="34"/>
      <c r="B131" s="1230"/>
      <c r="C131" s="869"/>
      <c r="D131" s="872"/>
      <c r="E131" s="852"/>
      <c r="F131" s="852"/>
      <c r="G131" s="852"/>
      <c r="H131" s="852"/>
      <c r="I131" s="1185"/>
      <c r="J131" s="813"/>
      <c r="K131" s="855"/>
      <c r="L131" s="858"/>
      <c r="M131" s="861"/>
      <c r="N131" s="1194"/>
      <c r="O131" s="1176"/>
      <c r="P131" s="1179"/>
      <c r="Q131" s="1182"/>
      <c r="R131" s="813"/>
      <c r="S131" s="644" t="s">
        <v>6801</v>
      </c>
      <c r="T131" s="651" t="s">
        <v>3822</v>
      </c>
      <c r="U131" s="236" t="s">
        <v>3827</v>
      </c>
      <c r="V131" s="236" t="s">
        <v>3830</v>
      </c>
      <c r="W131" s="261"/>
      <c r="X131" s="258">
        <v>44931</v>
      </c>
      <c r="Y131" s="258">
        <v>44956</v>
      </c>
      <c r="Z131" s="258">
        <v>44959</v>
      </c>
      <c r="AA131" s="258">
        <v>45290</v>
      </c>
      <c r="AB131" s="813"/>
      <c r="AC131" s="828"/>
      <c r="AD131" s="44">
        <f t="shared" si="48"/>
        <v>1000000</v>
      </c>
      <c r="AE131" s="427"/>
      <c r="AF131" s="51">
        <f t="shared" si="33"/>
        <v>1000000</v>
      </c>
      <c r="AG131" s="427"/>
      <c r="AH131" s="427"/>
      <c r="AI131" s="427"/>
      <c r="AJ131" s="427"/>
      <c r="AK131" s="813"/>
      <c r="AL131" s="831"/>
      <c r="AM131" s="51">
        <f t="shared" si="6"/>
        <v>250000</v>
      </c>
      <c r="AN131" s="428"/>
      <c r="AO131" s="428">
        <v>250000</v>
      </c>
      <c r="AP131" s="428"/>
      <c r="AQ131" s="428"/>
      <c r="AR131" s="428"/>
      <c r="AS131" s="428"/>
      <c r="AT131" s="813"/>
      <c r="AU131" s="834"/>
      <c r="AV131" s="51">
        <f t="shared" si="7"/>
        <v>250000</v>
      </c>
      <c r="AW131" s="428"/>
      <c r="AX131" s="646">
        <v>250000</v>
      </c>
      <c r="AY131" s="428"/>
      <c r="AZ131" s="428"/>
      <c r="BA131" s="428"/>
      <c r="BB131" s="428"/>
      <c r="BC131" s="813"/>
      <c r="BD131" s="810"/>
      <c r="BE131" s="44">
        <f t="shared" si="8"/>
        <v>250000</v>
      </c>
      <c r="BF131" s="428"/>
      <c r="BG131" s="646">
        <v>250000</v>
      </c>
      <c r="BH131" s="428"/>
      <c r="BI131" s="428"/>
      <c r="BJ131" s="428"/>
      <c r="BK131" s="428"/>
      <c r="BL131" s="813"/>
      <c r="BM131" s="816"/>
      <c r="BN131" s="44">
        <f t="shared" si="9"/>
        <v>250000</v>
      </c>
      <c r="BO131" s="428"/>
      <c r="BP131" s="428">
        <v>250000</v>
      </c>
      <c r="BQ131" s="428"/>
      <c r="BR131" s="428"/>
      <c r="BS131" s="428"/>
      <c r="BT131" s="428"/>
      <c r="BU131" s="429"/>
      <c r="BV131" s="430"/>
      <c r="BW131" s="430"/>
      <c r="BX131" s="430"/>
      <c r="BY131" s="430"/>
      <c r="BZ131" s="430"/>
      <c r="CA131" s="430"/>
      <c r="CB131" s="430"/>
      <c r="CC131" s="431"/>
    </row>
    <row r="132" spans="1:81" s="58" customFormat="1" ht="40.200000000000003" customHeight="1" thickTop="1" thickBot="1" x14ac:dyDescent="0.35">
      <c r="A132" s="34"/>
      <c r="B132" s="1230"/>
      <c r="C132" s="869"/>
      <c r="D132" s="872"/>
      <c r="E132" s="852"/>
      <c r="F132" s="852"/>
      <c r="G132" s="852"/>
      <c r="H132" s="852"/>
      <c r="I132" s="1185"/>
      <c r="J132" s="813"/>
      <c r="K132" s="855"/>
      <c r="L132" s="858"/>
      <c r="M132" s="861"/>
      <c r="N132" s="1194"/>
      <c r="O132" s="1176"/>
      <c r="P132" s="1179"/>
      <c r="Q132" s="1182"/>
      <c r="R132" s="813"/>
      <c r="S132" s="644" t="s">
        <v>6802</v>
      </c>
      <c r="T132" s="651" t="s">
        <v>3822</v>
      </c>
      <c r="U132" s="236" t="s">
        <v>3827</v>
      </c>
      <c r="V132" s="236" t="s">
        <v>3830</v>
      </c>
      <c r="W132" s="261"/>
      <c r="X132" s="258">
        <v>44931</v>
      </c>
      <c r="Y132" s="258">
        <v>44956</v>
      </c>
      <c r="Z132" s="258">
        <v>44959</v>
      </c>
      <c r="AA132" s="258">
        <v>45290</v>
      </c>
      <c r="AB132" s="813"/>
      <c r="AC132" s="828"/>
      <c r="AD132" s="44">
        <f t="shared" si="48"/>
        <v>700000</v>
      </c>
      <c r="AE132" s="427"/>
      <c r="AF132" s="51">
        <f t="shared" si="33"/>
        <v>700000</v>
      </c>
      <c r="AG132" s="427"/>
      <c r="AH132" s="427"/>
      <c r="AI132" s="427"/>
      <c r="AJ132" s="427"/>
      <c r="AK132" s="813"/>
      <c r="AL132" s="831"/>
      <c r="AM132" s="51">
        <f t="shared" si="6"/>
        <v>175000</v>
      </c>
      <c r="AN132" s="428"/>
      <c r="AO132" s="428">
        <v>175000</v>
      </c>
      <c r="AP132" s="428"/>
      <c r="AQ132" s="428"/>
      <c r="AR132" s="428"/>
      <c r="AS132" s="428"/>
      <c r="AT132" s="813"/>
      <c r="AU132" s="834"/>
      <c r="AV132" s="51">
        <f t="shared" si="7"/>
        <v>175000</v>
      </c>
      <c r="AW132" s="428"/>
      <c r="AX132" s="646">
        <v>175000</v>
      </c>
      <c r="AY132" s="428"/>
      <c r="AZ132" s="428"/>
      <c r="BA132" s="428"/>
      <c r="BB132" s="428"/>
      <c r="BC132" s="813"/>
      <c r="BD132" s="810"/>
      <c r="BE132" s="44">
        <f t="shared" si="8"/>
        <v>175000</v>
      </c>
      <c r="BF132" s="428"/>
      <c r="BG132" s="646">
        <v>175000</v>
      </c>
      <c r="BH132" s="428"/>
      <c r="BI132" s="428"/>
      <c r="BJ132" s="428"/>
      <c r="BK132" s="428"/>
      <c r="BL132" s="813"/>
      <c r="BM132" s="816"/>
      <c r="BN132" s="44">
        <f t="shared" si="9"/>
        <v>175000</v>
      </c>
      <c r="BO132" s="428"/>
      <c r="BP132" s="428">
        <v>175000</v>
      </c>
      <c r="BQ132" s="428"/>
      <c r="BR132" s="428"/>
      <c r="BS132" s="428"/>
      <c r="BT132" s="428"/>
      <c r="BU132" s="429"/>
      <c r="BV132" s="430"/>
      <c r="BW132" s="430"/>
      <c r="BX132" s="430"/>
      <c r="BY132" s="430"/>
      <c r="BZ132" s="430"/>
      <c r="CA132" s="430"/>
      <c r="CB132" s="430"/>
      <c r="CC132" s="431"/>
    </row>
    <row r="133" spans="1:81" s="58" customFormat="1" ht="40.200000000000003" customHeight="1" thickTop="1" thickBot="1" x14ac:dyDescent="0.35">
      <c r="A133" s="34"/>
      <c r="B133" s="1230"/>
      <c r="C133" s="869"/>
      <c r="D133" s="872"/>
      <c r="E133" s="852"/>
      <c r="F133" s="852"/>
      <c r="G133" s="852"/>
      <c r="H133" s="852"/>
      <c r="I133" s="1185"/>
      <c r="J133" s="813"/>
      <c r="K133" s="855"/>
      <c r="L133" s="858"/>
      <c r="M133" s="861"/>
      <c r="N133" s="1194"/>
      <c r="O133" s="1176"/>
      <c r="P133" s="1179"/>
      <c r="Q133" s="1182"/>
      <c r="R133" s="813"/>
      <c r="S133" s="644" t="s">
        <v>6803</v>
      </c>
      <c r="T133" s="651" t="s">
        <v>3822</v>
      </c>
      <c r="U133" s="236" t="s">
        <v>3827</v>
      </c>
      <c r="V133" s="236" t="s">
        <v>3830</v>
      </c>
      <c r="W133" s="261"/>
      <c r="X133" s="258">
        <v>44931</v>
      </c>
      <c r="Y133" s="258">
        <v>44956</v>
      </c>
      <c r="Z133" s="258">
        <v>44959</v>
      </c>
      <c r="AA133" s="258">
        <v>45290</v>
      </c>
      <c r="AB133" s="813"/>
      <c r="AC133" s="828"/>
      <c r="AD133" s="44">
        <f t="shared" si="48"/>
        <v>500000</v>
      </c>
      <c r="AE133" s="427"/>
      <c r="AF133" s="51">
        <f t="shared" si="33"/>
        <v>500000</v>
      </c>
      <c r="AG133" s="427"/>
      <c r="AH133" s="427"/>
      <c r="AI133" s="427"/>
      <c r="AJ133" s="427"/>
      <c r="AK133" s="813"/>
      <c r="AL133" s="831"/>
      <c r="AM133" s="51">
        <f t="shared" si="6"/>
        <v>125000</v>
      </c>
      <c r="AN133" s="428"/>
      <c r="AO133" s="428">
        <v>125000</v>
      </c>
      <c r="AP133" s="428"/>
      <c r="AQ133" s="428"/>
      <c r="AR133" s="428"/>
      <c r="AS133" s="428"/>
      <c r="AT133" s="813"/>
      <c r="AU133" s="834"/>
      <c r="AV133" s="51">
        <f t="shared" si="7"/>
        <v>125000</v>
      </c>
      <c r="AW133" s="428"/>
      <c r="AX133" s="646">
        <v>125000</v>
      </c>
      <c r="AY133" s="428"/>
      <c r="AZ133" s="428"/>
      <c r="BA133" s="428"/>
      <c r="BB133" s="428"/>
      <c r="BC133" s="813"/>
      <c r="BD133" s="810"/>
      <c r="BE133" s="44">
        <f t="shared" si="8"/>
        <v>125000</v>
      </c>
      <c r="BF133" s="428"/>
      <c r="BG133" s="646">
        <v>125000</v>
      </c>
      <c r="BH133" s="428"/>
      <c r="BI133" s="428"/>
      <c r="BJ133" s="428"/>
      <c r="BK133" s="428"/>
      <c r="BL133" s="813"/>
      <c r="BM133" s="816"/>
      <c r="BN133" s="44">
        <f t="shared" si="9"/>
        <v>125000</v>
      </c>
      <c r="BO133" s="428"/>
      <c r="BP133" s="428">
        <v>125000</v>
      </c>
      <c r="BQ133" s="428"/>
      <c r="BR133" s="428"/>
      <c r="BS133" s="428"/>
      <c r="BT133" s="428"/>
      <c r="BU133" s="429"/>
      <c r="BV133" s="430"/>
      <c r="BW133" s="430"/>
      <c r="BX133" s="430"/>
      <c r="BY133" s="430"/>
      <c r="BZ133" s="430"/>
      <c r="CA133" s="430"/>
      <c r="CB133" s="430"/>
      <c r="CC133" s="431"/>
    </row>
    <row r="134" spans="1:81" s="58" customFormat="1" ht="40.200000000000003" customHeight="1" thickTop="1" thickBot="1" x14ac:dyDescent="0.35">
      <c r="A134" s="34"/>
      <c r="B134" s="1230"/>
      <c r="C134" s="869"/>
      <c r="D134" s="872"/>
      <c r="E134" s="852"/>
      <c r="F134" s="852"/>
      <c r="G134" s="852"/>
      <c r="H134" s="852"/>
      <c r="I134" s="1185"/>
      <c r="J134" s="813"/>
      <c r="K134" s="855"/>
      <c r="L134" s="858"/>
      <c r="M134" s="861"/>
      <c r="N134" s="1194"/>
      <c r="O134" s="1176"/>
      <c r="P134" s="1179"/>
      <c r="Q134" s="1182"/>
      <c r="R134" s="813"/>
      <c r="S134" s="644" t="s">
        <v>6804</v>
      </c>
      <c r="T134" s="651" t="s">
        <v>3822</v>
      </c>
      <c r="U134" s="236" t="s">
        <v>3827</v>
      </c>
      <c r="V134" s="236" t="s">
        <v>3830</v>
      </c>
      <c r="W134" s="261"/>
      <c r="X134" s="258">
        <v>44931</v>
      </c>
      <c r="Y134" s="258">
        <v>44956</v>
      </c>
      <c r="Z134" s="258">
        <v>44959</v>
      </c>
      <c r="AA134" s="258">
        <v>45290</v>
      </c>
      <c r="AB134" s="813"/>
      <c r="AC134" s="828"/>
      <c r="AD134" s="44">
        <f t="shared" si="48"/>
        <v>4500000</v>
      </c>
      <c r="AE134" s="427"/>
      <c r="AF134" s="51">
        <f t="shared" si="33"/>
        <v>4500000</v>
      </c>
      <c r="AG134" s="427"/>
      <c r="AH134" s="427"/>
      <c r="AI134" s="427"/>
      <c r="AJ134" s="427"/>
      <c r="AK134" s="813"/>
      <c r="AL134" s="831"/>
      <c r="AM134" s="51">
        <f t="shared" si="6"/>
        <v>1125000</v>
      </c>
      <c r="AN134" s="428"/>
      <c r="AO134" s="428">
        <v>1125000</v>
      </c>
      <c r="AP134" s="428"/>
      <c r="AQ134" s="428"/>
      <c r="AR134" s="428"/>
      <c r="AS134" s="428"/>
      <c r="AT134" s="813"/>
      <c r="AU134" s="834"/>
      <c r="AV134" s="51">
        <f t="shared" si="7"/>
        <v>1125000</v>
      </c>
      <c r="AW134" s="428"/>
      <c r="AX134" s="646">
        <v>1125000</v>
      </c>
      <c r="AY134" s="428"/>
      <c r="AZ134" s="428"/>
      <c r="BA134" s="428"/>
      <c r="BB134" s="428"/>
      <c r="BC134" s="813"/>
      <c r="BD134" s="810"/>
      <c r="BE134" s="44">
        <f t="shared" si="8"/>
        <v>1125000</v>
      </c>
      <c r="BF134" s="428"/>
      <c r="BG134" s="646">
        <v>1125000</v>
      </c>
      <c r="BH134" s="428"/>
      <c r="BI134" s="428"/>
      <c r="BJ134" s="428"/>
      <c r="BK134" s="428"/>
      <c r="BL134" s="813"/>
      <c r="BM134" s="816"/>
      <c r="BN134" s="44">
        <f t="shared" si="9"/>
        <v>1125000</v>
      </c>
      <c r="BO134" s="428"/>
      <c r="BP134" s="428">
        <v>1125000</v>
      </c>
      <c r="BQ134" s="428"/>
      <c r="BR134" s="428"/>
      <c r="BS134" s="428"/>
      <c r="BT134" s="428"/>
      <c r="BU134" s="429"/>
      <c r="BV134" s="430"/>
      <c r="BW134" s="430"/>
      <c r="BX134" s="430"/>
      <c r="BY134" s="430"/>
      <c r="BZ134" s="430"/>
      <c r="CA134" s="430"/>
      <c r="CB134" s="430"/>
      <c r="CC134" s="431"/>
    </row>
    <row r="135" spans="1:81" s="58" customFormat="1" ht="40.200000000000003" customHeight="1" thickTop="1" thickBot="1" x14ac:dyDescent="0.35">
      <c r="A135" s="34"/>
      <c r="B135" s="1230"/>
      <c r="C135" s="869"/>
      <c r="D135" s="872"/>
      <c r="E135" s="852"/>
      <c r="F135" s="852"/>
      <c r="G135" s="852"/>
      <c r="H135" s="852"/>
      <c r="I135" s="1185"/>
      <c r="J135" s="813"/>
      <c r="K135" s="855"/>
      <c r="L135" s="858"/>
      <c r="M135" s="861"/>
      <c r="N135" s="1194"/>
      <c r="O135" s="1176"/>
      <c r="P135" s="1179"/>
      <c r="Q135" s="1182"/>
      <c r="R135" s="813"/>
      <c r="S135" s="644" t="s">
        <v>6805</v>
      </c>
      <c r="T135" s="651" t="s">
        <v>3822</v>
      </c>
      <c r="U135" s="236" t="s">
        <v>3827</v>
      </c>
      <c r="V135" s="236" t="s">
        <v>3830</v>
      </c>
      <c r="W135" s="261"/>
      <c r="X135" s="258">
        <v>44931</v>
      </c>
      <c r="Y135" s="258">
        <v>44956</v>
      </c>
      <c r="Z135" s="258">
        <v>44959</v>
      </c>
      <c r="AA135" s="258">
        <v>45290</v>
      </c>
      <c r="AB135" s="813"/>
      <c r="AC135" s="828"/>
      <c r="AD135" s="44">
        <f t="shared" si="48"/>
        <v>2995550</v>
      </c>
      <c r="AE135" s="427"/>
      <c r="AF135" s="51">
        <f t="shared" si="33"/>
        <v>2995550</v>
      </c>
      <c r="AG135" s="427"/>
      <c r="AH135" s="427"/>
      <c r="AI135" s="427"/>
      <c r="AJ135" s="427"/>
      <c r="AK135" s="813"/>
      <c r="AL135" s="831"/>
      <c r="AM135" s="51">
        <f t="shared" si="6"/>
        <v>748887.5</v>
      </c>
      <c r="AN135" s="428"/>
      <c r="AO135" s="428">
        <v>748887.5</v>
      </c>
      <c r="AP135" s="428"/>
      <c r="AQ135" s="428"/>
      <c r="AR135" s="428"/>
      <c r="AS135" s="428"/>
      <c r="AT135" s="813"/>
      <c r="AU135" s="834"/>
      <c r="AV135" s="51">
        <f t="shared" si="7"/>
        <v>748887.5</v>
      </c>
      <c r="AW135" s="428"/>
      <c r="AX135" s="646">
        <v>748887.5</v>
      </c>
      <c r="AY135" s="428"/>
      <c r="AZ135" s="428"/>
      <c r="BA135" s="428"/>
      <c r="BB135" s="428"/>
      <c r="BC135" s="813"/>
      <c r="BD135" s="810"/>
      <c r="BE135" s="44">
        <f t="shared" si="8"/>
        <v>748887.5</v>
      </c>
      <c r="BF135" s="428"/>
      <c r="BG135" s="646">
        <v>748887.5</v>
      </c>
      <c r="BH135" s="428"/>
      <c r="BI135" s="428"/>
      <c r="BJ135" s="428"/>
      <c r="BK135" s="428"/>
      <c r="BL135" s="813"/>
      <c r="BM135" s="816"/>
      <c r="BN135" s="44">
        <f t="shared" si="9"/>
        <v>748887.5</v>
      </c>
      <c r="BO135" s="428"/>
      <c r="BP135" s="428">
        <v>748887.5</v>
      </c>
      <c r="BQ135" s="428"/>
      <c r="BR135" s="428"/>
      <c r="BS135" s="428"/>
      <c r="BT135" s="428"/>
      <c r="BU135" s="429"/>
      <c r="BV135" s="430"/>
      <c r="BW135" s="430"/>
      <c r="BX135" s="430"/>
      <c r="BY135" s="430"/>
      <c r="BZ135" s="430"/>
      <c r="CA135" s="430"/>
      <c r="CB135" s="430"/>
      <c r="CC135" s="431"/>
    </row>
    <row r="136" spans="1:81" s="58" customFormat="1" ht="40.200000000000003" customHeight="1" thickTop="1" thickBot="1" x14ac:dyDescent="0.35">
      <c r="A136" s="34"/>
      <c r="B136" s="1230"/>
      <c r="C136" s="869"/>
      <c r="D136" s="872"/>
      <c r="E136" s="852"/>
      <c r="F136" s="852"/>
      <c r="G136" s="852"/>
      <c r="H136" s="852"/>
      <c r="I136" s="1185"/>
      <c r="J136" s="813"/>
      <c r="K136" s="855"/>
      <c r="L136" s="858"/>
      <c r="M136" s="861"/>
      <c r="N136" s="1194"/>
      <c r="O136" s="1176"/>
      <c r="P136" s="1179"/>
      <c r="Q136" s="1182"/>
      <c r="R136" s="813"/>
      <c r="S136" s="644" t="s">
        <v>6806</v>
      </c>
      <c r="T136" s="651" t="s">
        <v>3822</v>
      </c>
      <c r="U136" s="236" t="s">
        <v>3827</v>
      </c>
      <c r="V136" s="236" t="s">
        <v>3830</v>
      </c>
      <c r="W136" s="261"/>
      <c r="X136" s="258">
        <v>44931</v>
      </c>
      <c r="Y136" s="258">
        <v>44956</v>
      </c>
      <c r="Z136" s="258">
        <v>44959</v>
      </c>
      <c r="AA136" s="258">
        <v>45290</v>
      </c>
      <c r="AB136" s="813"/>
      <c r="AC136" s="828"/>
      <c r="AD136" s="44">
        <f t="shared" si="48"/>
        <v>1314006</v>
      </c>
      <c r="AE136" s="427"/>
      <c r="AF136" s="51">
        <f t="shared" si="33"/>
        <v>1314006</v>
      </c>
      <c r="AG136" s="427"/>
      <c r="AH136" s="427"/>
      <c r="AI136" s="427"/>
      <c r="AJ136" s="427"/>
      <c r="AK136" s="813"/>
      <c r="AL136" s="831"/>
      <c r="AM136" s="51">
        <f t="shared" si="6"/>
        <v>328501.5</v>
      </c>
      <c r="AN136" s="428"/>
      <c r="AO136" s="428">
        <v>328501.5</v>
      </c>
      <c r="AP136" s="428"/>
      <c r="AQ136" s="428"/>
      <c r="AR136" s="428"/>
      <c r="AS136" s="428"/>
      <c r="AT136" s="813"/>
      <c r="AU136" s="834"/>
      <c r="AV136" s="51">
        <f t="shared" si="7"/>
        <v>328501.5</v>
      </c>
      <c r="AW136" s="428"/>
      <c r="AX136" s="646">
        <v>328501.5</v>
      </c>
      <c r="AY136" s="428"/>
      <c r="AZ136" s="428"/>
      <c r="BA136" s="428"/>
      <c r="BB136" s="428"/>
      <c r="BC136" s="813"/>
      <c r="BD136" s="810"/>
      <c r="BE136" s="44">
        <f t="shared" si="8"/>
        <v>328501.5</v>
      </c>
      <c r="BF136" s="428"/>
      <c r="BG136" s="646">
        <v>328501.5</v>
      </c>
      <c r="BH136" s="428"/>
      <c r="BI136" s="428"/>
      <c r="BJ136" s="428"/>
      <c r="BK136" s="428"/>
      <c r="BL136" s="813"/>
      <c r="BM136" s="816"/>
      <c r="BN136" s="44">
        <f t="shared" si="9"/>
        <v>328501.5</v>
      </c>
      <c r="BO136" s="428"/>
      <c r="BP136" s="428">
        <v>328501.5</v>
      </c>
      <c r="BQ136" s="428"/>
      <c r="BR136" s="428"/>
      <c r="BS136" s="428"/>
      <c r="BT136" s="428"/>
      <c r="BU136" s="429"/>
      <c r="BV136" s="430"/>
      <c r="BW136" s="430"/>
      <c r="BX136" s="430"/>
      <c r="BY136" s="430"/>
      <c r="BZ136" s="430"/>
      <c r="CA136" s="430"/>
      <c r="CB136" s="430"/>
      <c r="CC136" s="431"/>
    </row>
    <row r="137" spans="1:81" s="58" customFormat="1" ht="40.200000000000003" customHeight="1" thickTop="1" thickBot="1" x14ac:dyDescent="0.35">
      <c r="A137" s="34"/>
      <c r="B137" s="1230"/>
      <c r="C137" s="869"/>
      <c r="D137" s="872"/>
      <c r="E137" s="852"/>
      <c r="F137" s="852"/>
      <c r="G137" s="852"/>
      <c r="H137" s="852"/>
      <c r="I137" s="1185"/>
      <c r="J137" s="813"/>
      <c r="K137" s="855"/>
      <c r="L137" s="858"/>
      <c r="M137" s="861"/>
      <c r="N137" s="1194"/>
      <c r="O137" s="1176"/>
      <c r="P137" s="1179"/>
      <c r="Q137" s="1182"/>
      <c r="R137" s="813"/>
      <c r="S137" s="644" t="s">
        <v>6807</v>
      </c>
      <c r="T137" s="651" t="s">
        <v>3822</v>
      </c>
      <c r="U137" s="236" t="s">
        <v>3827</v>
      </c>
      <c r="V137" s="236" t="s">
        <v>3830</v>
      </c>
      <c r="W137" s="261"/>
      <c r="X137" s="258">
        <v>44931</v>
      </c>
      <c r="Y137" s="258">
        <v>44956</v>
      </c>
      <c r="Z137" s="258">
        <v>44959</v>
      </c>
      <c r="AA137" s="258">
        <v>45290</v>
      </c>
      <c r="AB137" s="813"/>
      <c r="AC137" s="828"/>
      <c r="AD137" s="44">
        <f t="shared" si="48"/>
        <v>4991100</v>
      </c>
      <c r="AE137" s="427"/>
      <c r="AF137" s="51">
        <f t="shared" si="33"/>
        <v>4991100</v>
      </c>
      <c r="AG137" s="427"/>
      <c r="AH137" s="427"/>
      <c r="AI137" s="427"/>
      <c r="AJ137" s="427"/>
      <c r="AK137" s="813"/>
      <c r="AL137" s="831"/>
      <c r="AM137" s="51">
        <f t="shared" si="6"/>
        <v>1247775</v>
      </c>
      <c r="AN137" s="428"/>
      <c r="AO137" s="428">
        <v>1247775</v>
      </c>
      <c r="AP137" s="428"/>
      <c r="AQ137" s="428"/>
      <c r="AR137" s="428"/>
      <c r="AS137" s="428"/>
      <c r="AT137" s="813"/>
      <c r="AU137" s="834"/>
      <c r="AV137" s="51">
        <f t="shared" si="7"/>
        <v>1247775</v>
      </c>
      <c r="AW137" s="428"/>
      <c r="AX137" s="646">
        <v>1247775</v>
      </c>
      <c r="AY137" s="428"/>
      <c r="AZ137" s="428"/>
      <c r="BA137" s="428"/>
      <c r="BB137" s="428"/>
      <c r="BC137" s="813"/>
      <c r="BD137" s="810"/>
      <c r="BE137" s="44">
        <f t="shared" si="8"/>
        <v>1247775</v>
      </c>
      <c r="BF137" s="428"/>
      <c r="BG137" s="646">
        <v>1247775</v>
      </c>
      <c r="BH137" s="428"/>
      <c r="BI137" s="428"/>
      <c r="BJ137" s="428"/>
      <c r="BK137" s="428"/>
      <c r="BL137" s="813"/>
      <c r="BM137" s="816"/>
      <c r="BN137" s="44">
        <f t="shared" si="9"/>
        <v>1247775</v>
      </c>
      <c r="BO137" s="428"/>
      <c r="BP137" s="428">
        <v>1247775</v>
      </c>
      <c r="BQ137" s="428"/>
      <c r="BR137" s="428"/>
      <c r="BS137" s="428"/>
      <c r="BT137" s="428"/>
      <c r="BU137" s="429"/>
      <c r="BV137" s="430"/>
      <c r="BW137" s="430"/>
      <c r="BX137" s="430"/>
      <c r="BY137" s="430"/>
      <c r="BZ137" s="430"/>
      <c r="CA137" s="430"/>
      <c r="CB137" s="430"/>
      <c r="CC137" s="431"/>
    </row>
    <row r="138" spans="1:81" s="58" customFormat="1" ht="40.200000000000003" customHeight="1" thickTop="1" thickBot="1" x14ac:dyDescent="0.35">
      <c r="A138" s="34"/>
      <c r="B138" s="1230"/>
      <c r="C138" s="869"/>
      <c r="D138" s="872"/>
      <c r="E138" s="852"/>
      <c r="F138" s="852"/>
      <c r="G138" s="852"/>
      <c r="H138" s="852"/>
      <c r="I138" s="1185"/>
      <c r="J138" s="813"/>
      <c r="K138" s="855"/>
      <c r="L138" s="858"/>
      <c r="M138" s="861"/>
      <c r="N138" s="1194"/>
      <c r="O138" s="1176"/>
      <c r="P138" s="1179"/>
      <c r="Q138" s="1182"/>
      <c r="R138" s="813"/>
      <c r="S138" s="644" t="s">
        <v>6808</v>
      </c>
      <c r="T138" s="651" t="s">
        <v>3822</v>
      </c>
      <c r="U138" s="236" t="s">
        <v>3827</v>
      </c>
      <c r="V138" s="236" t="s">
        <v>3830</v>
      </c>
      <c r="W138" s="261"/>
      <c r="X138" s="258">
        <v>44931</v>
      </c>
      <c r="Y138" s="258">
        <v>44956</v>
      </c>
      <c r="Z138" s="258">
        <v>44959</v>
      </c>
      <c r="AA138" s="258">
        <v>45290</v>
      </c>
      <c r="AB138" s="813"/>
      <c r="AC138" s="828"/>
      <c r="AD138" s="44">
        <f t="shared" si="48"/>
        <v>2900000</v>
      </c>
      <c r="AE138" s="427"/>
      <c r="AF138" s="51">
        <f t="shared" si="33"/>
        <v>2900000</v>
      </c>
      <c r="AG138" s="427"/>
      <c r="AH138" s="427"/>
      <c r="AI138" s="427"/>
      <c r="AJ138" s="427"/>
      <c r="AK138" s="813"/>
      <c r="AL138" s="831"/>
      <c r="AM138" s="51">
        <f t="shared" si="6"/>
        <v>725000</v>
      </c>
      <c r="AN138" s="428"/>
      <c r="AO138" s="428">
        <v>725000</v>
      </c>
      <c r="AP138" s="428"/>
      <c r="AQ138" s="428"/>
      <c r="AR138" s="428"/>
      <c r="AS138" s="428"/>
      <c r="AT138" s="813"/>
      <c r="AU138" s="834"/>
      <c r="AV138" s="51">
        <f t="shared" si="7"/>
        <v>725000</v>
      </c>
      <c r="AW138" s="428"/>
      <c r="AX138" s="646">
        <v>725000</v>
      </c>
      <c r="AY138" s="428"/>
      <c r="AZ138" s="428"/>
      <c r="BA138" s="428"/>
      <c r="BB138" s="428"/>
      <c r="BC138" s="813"/>
      <c r="BD138" s="810"/>
      <c r="BE138" s="44">
        <f t="shared" si="8"/>
        <v>725000</v>
      </c>
      <c r="BF138" s="428"/>
      <c r="BG138" s="646">
        <v>725000</v>
      </c>
      <c r="BH138" s="428"/>
      <c r="BI138" s="428"/>
      <c r="BJ138" s="428"/>
      <c r="BK138" s="428"/>
      <c r="BL138" s="813"/>
      <c r="BM138" s="816"/>
      <c r="BN138" s="44">
        <f t="shared" si="9"/>
        <v>725000</v>
      </c>
      <c r="BO138" s="428"/>
      <c r="BP138" s="428">
        <v>725000</v>
      </c>
      <c r="BQ138" s="428"/>
      <c r="BR138" s="428"/>
      <c r="BS138" s="428"/>
      <c r="BT138" s="428"/>
      <c r="BU138" s="429"/>
      <c r="BV138" s="430"/>
      <c r="BW138" s="430"/>
      <c r="BX138" s="430"/>
      <c r="BY138" s="430"/>
      <c r="BZ138" s="430"/>
      <c r="CA138" s="430"/>
      <c r="CB138" s="430"/>
      <c r="CC138" s="431"/>
    </row>
    <row r="139" spans="1:81" s="58" customFormat="1" ht="40.200000000000003" customHeight="1" thickTop="1" thickBot="1" x14ac:dyDescent="0.35">
      <c r="A139" s="34"/>
      <c r="B139" s="1231"/>
      <c r="C139" s="869"/>
      <c r="D139" s="872"/>
      <c r="E139" s="852"/>
      <c r="F139" s="852"/>
      <c r="G139" s="852"/>
      <c r="H139" s="852"/>
      <c r="I139" s="1185"/>
      <c r="J139" s="813"/>
      <c r="K139" s="855"/>
      <c r="L139" s="858"/>
      <c r="M139" s="861"/>
      <c r="N139" s="1194"/>
      <c r="O139" s="1176"/>
      <c r="P139" s="1179"/>
      <c r="Q139" s="1182"/>
      <c r="R139" s="813"/>
      <c r="S139" s="644" t="s">
        <v>6809</v>
      </c>
      <c r="T139" s="645" t="s">
        <v>3822</v>
      </c>
      <c r="U139" s="393" t="s">
        <v>3827</v>
      </c>
      <c r="V139" s="393" t="s">
        <v>3830</v>
      </c>
      <c r="W139" s="261"/>
      <c r="X139" s="258">
        <v>44931</v>
      </c>
      <c r="Y139" s="258">
        <v>44956</v>
      </c>
      <c r="Z139" s="258">
        <v>44959</v>
      </c>
      <c r="AA139" s="258">
        <v>45290</v>
      </c>
      <c r="AB139" s="813"/>
      <c r="AC139" s="828"/>
      <c r="AD139" s="44">
        <f t="shared" si="48"/>
        <v>977318</v>
      </c>
      <c r="AE139" s="51">
        <f t="shared" si="48"/>
        <v>0</v>
      </c>
      <c r="AF139" s="51">
        <f t="shared" si="33"/>
        <v>977318</v>
      </c>
      <c r="AG139" s="51">
        <f t="shared" si="48"/>
        <v>0</v>
      </c>
      <c r="AH139" s="51">
        <f t="shared" si="48"/>
        <v>0</v>
      </c>
      <c r="AI139" s="51">
        <f t="shared" si="48"/>
        <v>0</v>
      </c>
      <c r="AJ139" s="51">
        <f t="shared" si="48"/>
        <v>0</v>
      </c>
      <c r="AK139" s="813"/>
      <c r="AL139" s="831"/>
      <c r="AM139" s="51">
        <f t="shared" si="6"/>
        <v>244329.5</v>
      </c>
      <c r="AN139" s="257"/>
      <c r="AO139" s="428">
        <v>244329.5</v>
      </c>
      <c r="AP139" s="257"/>
      <c r="AQ139" s="257"/>
      <c r="AR139" s="257"/>
      <c r="AS139" s="257"/>
      <c r="AT139" s="813"/>
      <c r="AU139" s="834"/>
      <c r="AV139" s="51">
        <f t="shared" si="7"/>
        <v>244329.5</v>
      </c>
      <c r="AW139" s="257"/>
      <c r="AX139" s="646">
        <v>244329.5</v>
      </c>
      <c r="AY139" s="257"/>
      <c r="AZ139" s="257"/>
      <c r="BA139" s="257"/>
      <c r="BB139" s="257"/>
      <c r="BC139" s="813"/>
      <c r="BD139" s="810"/>
      <c r="BE139" s="44">
        <f t="shared" si="8"/>
        <v>244329.5</v>
      </c>
      <c r="BF139" s="257"/>
      <c r="BG139" s="646">
        <v>244329.5</v>
      </c>
      <c r="BH139" s="257"/>
      <c r="BI139" s="257"/>
      <c r="BJ139" s="257"/>
      <c r="BK139" s="257"/>
      <c r="BL139" s="813"/>
      <c r="BM139" s="816"/>
      <c r="BN139" s="44">
        <f t="shared" si="9"/>
        <v>244329.5</v>
      </c>
      <c r="BO139" s="257"/>
      <c r="BP139" s="428">
        <v>244329.5</v>
      </c>
      <c r="BQ139" s="257"/>
      <c r="BR139" s="257"/>
      <c r="BS139" s="257"/>
      <c r="BT139" s="257"/>
      <c r="BU139" s="821"/>
      <c r="BV139" s="822"/>
      <c r="BW139" s="822"/>
      <c r="BX139" s="822"/>
      <c r="BY139" s="822"/>
      <c r="BZ139" s="822"/>
      <c r="CA139" s="822"/>
      <c r="CB139" s="822"/>
      <c r="CC139" s="823"/>
    </row>
    <row r="140" spans="1:81" s="58" customFormat="1" ht="40.200000000000003" customHeight="1" thickTop="1" thickBot="1" x14ac:dyDescent="0.35">
      <c r="A140" s="34"/>
      <c r="B140" s="1231"/>
      <c r="C140" s="868" t="s">
        <v>161</v>
      </c>
      <c r="D140" s="871">
        <v>1905</v>
      </c>
      <c r="E140" s="851" t="s">
        <v>6664</v>
      </c>
      <c r="F140" s="851">
        <v>1905035</v>
      </c>
      <c r="G140" s="851" t="s">
        <v>6729</v>
      </c>
      <c r="H140" s="851" t="s">
        <v>6730</v>
      </c>
      <c r="I140" s="1184">
        <v>2021004540244</v>
      </c>
      <c r="J140" s="812">
        <v>92</v>
      </c>
      <c r="K140" s="854" t="str">
        <f>+[3]Metas!K104</f>
        <v>Contención tasa de incidencia de violencia intrafamiliar en 150 por 100,000 habitantes</v>
      </c>
      <c r="L140" s="1187"/>
      <c r="M140" s="1190">
        <f>SUM(N140:Q140)</f>
        <v>0</v>
      </c>
      <c r="N140" s="1193"/>
      <c r="O140" s="1175"/>
      <c r="P140" s="1178"/>
      <c r="Q140" s="1181"/>
      <c r="R140" s="812">
        <f t="shared" ref="R140" si="49">+$J140</f>
        <v>92</v>
      </c>
      <c r="S140" s="642" t="s">
        <v>6810</v>
      </c>
      <c r="T140" s="643" t="s">
        <v>3822</v>
      </c>
      <c r="U140" s="235" t="s">
        <v>3827</v>
      </c>
      <c r="V140" s="235" t="s">
        <v>3830</v>
      </c>
      <c r="W140" s="231"/>
      <c r="X140" s="258">
        <v>44931</v>
      </c>
      <c r="Y140" s="258">
        <v>44956</v>
      </c>
      <c r="Z140" s="258">
        <v>44959</v>
      </c>
      <c r="AA140" s="258">
        <v>45290</v>
      </c>
      <c r="AB140" s="812">
        <f t="shared" ref="AB140" si="50">+$J140</f>
        <v>92</v>
      </c>
      <c r="AC140" s="827">
        <f t="shared" ref="AC140" si="51">+L140</f>
        <v>0</v>
      </c>
      <c r="AD140" s="44">
        <f>+AM140+AV140+BE140+BN140</f>
        <v>479285</v>
      </c>
      <c r="AE140" s="44">
        <f t="shared" si="48"/>
        <v>0</v>
      </c>
      <c r="AF140" s="44">
        <f t="shared" si="48"/>
        <v>479285</v>
      </c>
      <c r="AG140" s="44">
        <f t="shared" si="48"/>
        <v>0</v>
      </c>
      <c r="AH140" s="44">
        <f t="shared" si="48"/>
        <v>0</v>
      </c>
      <c r="AI140" s="44">
        <f t="shared" si="48"/>
        <v>0</v>
      </c>
      <c r="AJ140" s="44">
        <f t="shared" si="48"/>
        <v>0</v>
      </c>
      <c r="AK140" s="812">
        <f t="shared" ref="AK140" si="52">+$J140</f>
        <v>92</v>
      </c>
      <c r="AL140" s="830">
        <f>+N140</f>
        <v>0</v>
      </c>
      <c r="AM140" s="44">
        <f t="shared" si="6"/>
        <v>119821.25</v>
      </c>
      <c r="AN140" s="47"/>
      <c r="AO140" s="47">
        <v>119821.25</v>
      </c>
      <c r="AP140" s="47"/>
      <c r="AQ140" s="47"/>
      <c r="AR140" s="47"/>
      <c r="AS140" s="47"/>
      <c r="AT140" s="812">
        <f t="shared" ref="AT140" si="53">+$J140</f>
        <v>92</v>
      </c>
      <c r="AU140" s="833">
        <f>+O140</f>
        <v>0</v>
      </c>
      <c r="AV140" s="44">
        <f t="shared" si="7"/>
        <v>119821.25</v>
      </c>
      <c r="AW140" s="47"/>
      <c r="AX140" s="35">
        <v>119821.25</v>
      </c>
      <c r="AY140" s="47"/>
      <c r="AZ140" s="47"/>
      <c r="BA140" s="47"/>
      <c r="BB140" s="47"/>
      <c r="BC140" s="812">
        <f t="shared" ref="BC140" si="54">+$J140</f>
        <v>92</v>
      </c>
      <c r="BD140" s="809">
        <f>+P140</f>
        <v>0</v>
      </c>
      <c r="BE140" s="44">
        <f t="shared" si="8"/>
        <v>119821.25</v>
      </c>
      <c r="BF140" s="47"/>
      <c r="BG140" s="35">
        <v>119821.25</v>
      </c>
      <c r="BH140" s="47"/>
      <c r="BI140" s="47"/>
      <c r="BJ140" s="47"/>
      <c r="BK140" s="47"/>
      <c r="BL140" s="812">
        <f t="shared" ref="BL140" si="55">+$J140</f>
        <v>92</v>
      </c>
      <c r="BM140" s="815">
        <f>+Q140</f>
        <v>0</v>
      </c>
      <c r="BN140" s="44">
        <f>SUM(BO140:BT140)</f>
        <v>119821.25</v>
      </c>
      <c r="BO140" s="47"/>
      <c r="BP140" s="47">
        <v>119821.25</v>
      </c>
      <c r="BQ140" s="47"/>
      <c r="BR140" s="47"/>
      <c r="BS140" s="47"/>
      <c r="BT140" s="47"/>
      <c r="BU140" s="818"/>
      <c r="BV140" s="819"/>
      <c r="BW140" s="819"/>
      <c r="BX140" s="819"/>
      <c r="BY140" s="819"/>
      <c r="BZ140" s="819"/>
      <c r="CA140" s="819"/>
      <c r="CB140" s="819"/>
      <c r="CC140" s="820"/>
    </row>
    <row r="141" spans="1:81" s="58" customFormat="1" ht="40.200000000000003" customHeight="1" thickTop="1" thickBot="1" x14ac:dyDescent="0.35">
      <c r="A141" s="34"/>
      <c r="B141" s="1231"/>
      <c r="C141" s="869"/>
      <c r="D141" s="872"/>
      <c r="E141" s="852"/>
      <c r="F141" s="852"/>
      <c r="G141" s="852"/>
      <c r="H141" s="852"/>
      <c r="I141" s="1185"/>
      <c r="J141" s="813"/>
      <c r="K141" s="855"/>
      <c r="L141" s="1188"/>
      <c r="M141" s="1191"/>
      <c r="N141" s="1194"/>
      <c r="O141" s="1176"/>
      <c r="P141" s="1179"/>
      <c r="Q141" s="1182"/>
      <c r="R141" s="813"/>
      <c r="S141" s="644" t="s">
        <v>6811</v>
      </c>
      <c r="T141" s="651" t="s">
        <v>3822</v>
      </c>
      <c r="U141" s="236" t="s">
        <v>3827</v>
      </c>
      <c r="V141" s="236" t="s">
        <v>3830</v>
      </c>
      <c r="W141" s="261"/>
      <c r="X141" s="258">
        <v>44931</v>
      </c>
      <c r="Y141" s="258">
        <v>44956</v>
      </c>
      <c r="Z141" s="258">
        <v>44959</v>
      </c>
      <c r="AA141" s="258">
        <v>45290</v>
      </c>
      <c r="AB141" s="813"/>
      <c r="AC141" s="828"/>
      <c r="AD141" s="44">
        <f>+AM141+AV141+BE141+BN141</f>
        <v>3095550</v>
      </c>
      <c r="AE141" s="427"/>
      <c r="AF141" s="44">
        <f t="shared" si="48"/>
        <v>3095550</v>
      </c>
      <c r="AG141" s="427"/>
      <c r="AH141" s="427"/>
      <c r="AI141" s="427"/>
      <c r="AJ141" s="427"/>
      <c r="AK141" s="813"/>
      <c r="AL141" s="831"/>
      <c r="AM141" s="44">
        <f t="shared" si="6"/>
        <v>773887.5</v>
      </c>
      <c r="AN141" s="428"/>
      <c r="AO141" s="428">
        <v>773887.5</v>
      </c>
      <c r="AP141" s="428"/>
      <c r="AQ141" s="428"/>
      <c r="AR141" s="428"/>
      <c r="AS141" s="428"/>
      <c r="AT141" s="813"/>
      <c r="AU141" s="834"/>
      <c r="AV141" s="44">
        <f t="shared" si="7"/>
        <v>773887.5</v>
      </c>
      <c r="AW141" s="428"/>
      <c r="AX141" s="646">
        <v>773887.5</v>
      </c>
      <c r="AY141" s="428"/>
      <c r="AZ141" s="428"/>
      <c r="BA141" s="428"/>
      <c r="BB141" s="428"/>
      <c r="BC141" s="813"/>
      <c r="BD141" s="810"/>
      <c r="BE141" s="44">
        <f t="shared" si="8"/>
        <v>773887.5</v>
      </c>
      <c r="BF141" s="428"/>
      <c r="BG141" s="646">
        <v>773887.5</v>
      </c>
      <c r="BH141" s="428"/>
      <c r="BI141" s="428"/>
      <c r="BJ141" s="428"/>
      <c r="BK141" s="428"/>
      <c r="BL141" s="813"/>
      <c r="BM141" s="816"/>
      <c r="BN141" s="44">
        <f t="shared" ref="BN141:BN159" si="56">SUM(BO141:BT141)</f>
        <v>773887.5</v>
      </c>
      <c r="BO141" s="428"/>
      <c r="BP141" s="428">
        <v>773887.5</v>
      </c>
      <c r="BQ141" s="428"/>
      <c r="BR141" s="428"/>
      <c r="BS141" s="428"/>
      <c r="BT141" s="428"/>
      <c r="BU141" s="429"/>
      <c r="BV141" s="430"/>
      <c r="BW141" s="430"/>
      <c r="BX141" s="430"/>
      <c r="BY141" s="430"/>
      <c r="BZ141" s="430"/>
      <c r="CA141" s="430"/>
      <c r="CB141" s="430"/>
      <c r="CC141" s="431"/>
    </row>
    <row r="142" spans="1:81" s="58" customFormat="1" ht="40.200000000000003" customHeight="1" thickTop="1" thickBot="1" x14ac:dyDescent="0.35">
      <c r="A142" s="34"/>
      <c r="B142" s="1231"/>
      <c r="C142" s="869"/>
      <c r="D142" s="872"/>
      <c r="E142" s="852"/>
      <c r="F142" s="852"/>
      <c r="G142" s="852"/>
      <c r="H142" s="852"/>
      <c r="I142" s="1185"/>
      <c r="J142" s="813"/>
      <c r="K142" s="855"/>
      <c r="L142" s="1188"/>
      <c r="M142" s="1191"/>
      <c r="N142" s="1194"/>
      <c r="O142" s="1176"/>
      <c r="P142" s="1179"/>
      <c r="Q142" s="1182"/>
      <c r="R142" s="813"/>
      <c r="S142" s="644" t="s">
        <v>6812</v>
      </c>
      <c r="T142" s="651" t="s">
        <v>3822</v>
      </c>
      <c r="U142" s="236" t="s">
        <v>3827</v>
      </c>
      <c r="V142" s="236" t="s">
        <v>3830</v>
      </c>
      <c r="W142" s="261"/>
      <c r="X142" s="258">
        <v>44931</v>
      </c>
      <c r="Y142" s="258">
        <v>44956</v>
      </c>
      <c r="Z142" s="258">
        <v>44959</v>
      </c>
      <c r="AA142" s="258">
        <v>45290</v>
      </c>
      <c r="AB142" s="813"/>
      <c r="AC142" s="828"/>
      <c r="AD142" s="44">
        <f t="shared" ref="AD142:AJ160" si="57">+AM142+AV142+BE142+BN142</f>
        <v>4835482</v>
      </c>
      <c r="AE142" s="427"/>
      <c r="AF142" s="44">
        <f t="shared" si="48"/>
        <v>4835482</v>
      </c>
      <c r="AG142" s="427"/>
      <c r="AH142" s="427"/>
      <c r="AI142" s="427"/>
      <c r="AJ142" s="427"/>
      <c r="AK142" s="813"/>
      <c r="AL142" s="831"/>
      <c r="AM142" s="44">
        <f t="shared" si="6"/>
        <v>1208870.5</v>
      </c>
      <c r="AN142" s="428"/>
      <c r="AO142" s="428">
        <v>1208870.5</v>
      </c>
      <c r="AP142" s="428"/>
      <c r="AQ142" s="428"/>
      <c r="AR142" s="428"/>
      <c r="AS142" s="428"/>
      <c r="AT142" s="813"/>
      <c r="AU142" s="834"/>
      <c r="AV142" s="44">
        <f t="shared" si="7"/>
        <v>1208870.5</v>
      </c>
      <c r="AW142" s="428"/>
      <c r="AX142" s="646">
        <v>1208870.5</v>
      </c>
      <c r="AY142" s="428"/>
      <c r="AZ142" s="428"/>
      <c r="BA142" s="428"/>
      <c r="BB142" s="428"/>
      <c r="BC142" s="813"/>
      <c r="BD142" s="810"/>
      <c r="BE142" s="44">
        <f t="shared" si="8"/>
        <v>1208870.5</v>
      </c>
      <c r="BF142" s="428"/>
      <c r="BG142" s="646">
        <v>1208870.5</v>
      </c>
      <c r="BH142" s="428"/>
      <c r="BI142" s="428"/>
      <c r="BJ142" s="428"/>
      <c r="BK142" s="428"/>
      <c r="BL142" s="813"/>
      <c r="BM142" s="816"/>
      <c r="BN142" s="44">
        <f t="shared" si="56"/>
        <v>1208870.5</v>
      </c>
      <c r="BO142" s="428"/>
      <c r="BP142" s="428">
        <v>1208870.5</v>
      </c>
      <c r="BQ142" s="428"/>
      <c r="BR142" s="428"/>
      <c r="BS142" s="428"/>
      <c r="BT142" s="428"/>
      <c r="BU142" s="429"/>
      <c r="BV142" s="430"/>
      <c r="BW142" s="430"/>
      <c r="BX142" s="430"/>
      <c r="BY142" s="430"/>
      <c r="BZ142" s="430"/>
      <c r="CA142" s="430"/>
      <c r="CB142" s="430"/>
      <c r="CC142" s="431"/>
    </row>
    <row r="143" spans="1:81" s="58" customFormat="1" ht="40.200000000000003" customHeight="1" thickTop="1" thickBot="1" x14ac:dyDescent="0.35">
      <c r="A143" s="34"/>
      <c r="B143" s="1231"/>
      <c r="C143" s="869"/>
      <c r="D143" s="872"/>
      <c r="E143" s="852"/>
      <c r="F143" s="852"/>
      <c r="G143" s="852"/>
      <c r="H143" s="852"/>
      <c r="I143" s="1185"/>
      <c r="J143" s="813"/>
      <c r="K143" s="855"/>
      <c r="L143" s="1188"/>
      <c r="M143" s="1191"/>
      <c r="N143" s="1194"/>
      <c r="O143" s="1176"/>
      <c r="P143" s="1179"/>
      <c r="Q143" s="1182"/>
      <c r="R143" s="813"/>
      <c r="S143" s="644" t="s">
        <v>6813</v>
      </c>
      <c r="T143" s="651" t="s">
        <v>3822</v>
      </c>
      <c r="U143" s="236" t="s">
        <v>3827</v>
      </c>
      <c r="V143" s="236" t="s">
        <v>3830</v>
      </c>
      <c r="W143" s="261"/>
      <c r="X143" s="258">
        <v>44931</v>
      </c>
      <c r="Y143" s="258">
        <v>44956</v>
      </c>
      <c r="Z143" s="258">
        <v>44959</v>
      </c>
      <c r="AA143" s="258">
        <v>45290</v>
      </c>
      <c r="AB143" s="813"/>
      <c r="AC143" s="828"/>
      <c r="AD143" s="44">
        <f t="shared" si="57"/>
        <v>3335482</v>
      </c>
      <c r="AE143" s="427"/>
      <c r="AF143" s="44">
        <f t="shared" si="48"/>
        <v>3335482</v>
      </c>
      <c r="AG143" s="427"/>
      <c r="AH143" s="427"/>
      <c r="AI143" s="427"/>
      <c r="AJ143" s="427"/>
      <c r="AK143" s="813"/>
      <c r="AL143" s="831"/>
      <c r="AM143" s="44">
        <f t="shared" si="6"/>
        <v>833870.5</v>
      </c>
      <c r="AN143" s="428"/>
      <c r="AO143" s="428">
        <v>833870.5</v>
      </c>
      <c r="AP143" s="428"/>
      <c r="AQ143" s="428"/>
      <c r="AR143" s="428"/>
      <c r="AS143" s="428"/>
      <c r="AT143" s="813"/>
      <c r="AU143" s="834"/>
      <c r="AV143" s="44">
        <f t="shared" si="7"/>
        <v>833870.5</v>
      </c>
      <c r="AW143" s="428"/>
      <c r="AX143" s="646">
        <v>833870.5</v>
      </c>
      <c r="AY143" s="428"/>
      <c r="AZ143" s="428"/>
      <c r="BA143" s="428"/>
      <c r="BB143" s="428"/>
      <c r="BC143" s="813"/>
      <c r="BD143" s="810"/>
      <c r="BE143" s="44">
        <f t="shared" si="8"/>
        <v>833870.5</v>
      </c>
      <c r="BF143" s="428"/>
      <c r="BG143" s="646">
        <v>833870.5</v>
      </c>
      <c r="BH143" s="428"/>
      <c r="BI143" s="428"/>
      <c r="BJ143" s="428"/>
      <c r="BK143" s="428"/>
      <c r="BL143" s="813"/>
      <c r="BM143" s="816"/>
      <c r="BN143" s="44">
        <f t="shared" si="56"/>
        <v>833870.5</v>
      </c>
      <c r="BO143" s="428"/>
      <c r="BP143" s="428">
        <v>833870.5</v>
      </c>
      <c r="BQ143" s="428"/>
      <c r="BR143" s="428"/>
      <c r="BS143" s="428"/>
      <c r="BT143" s="428"/>
      <c r="BU143" s="429"/>
      <c r="BV143" s="430"/>
      <c r="BW143" s="430"/>
      <c r="BX143" s="430"/>
      <c r="BY143" s="430"/>
      <c r="BZ143" s="430"/>
      <c r="CA143" s="430"/>
      <c r="CB143" s="430"/>
      <c r="CC143" s="431"/>
    </row>
    <row r="144" spans="1:81" s="58" customFormat="1" ht="40.200000000000003" customHeight="1" thickTop="1" thickBot="1" x14ac:dyDescent="0.35">
      <c r="A144" s="34"/>
      <c r="B144" s="1231"/>
      <c r="C144" s="869"/>
      <c r="D144" s="872"/>
      <c r="E144" s="852"/>
      <c r="F144" s="852"/>
      <c r="G144" s="852"/>
      <c r="H144" s="852"/>
      <c r="I144" s="1185"/>
      <c r="J144" s="813"/>
      <c r="K144" s="855"/>
      <c r="L144" s="1188"/>
      <c r="M144" s="1191"/>
      <c r="N144" s="1194"/>
      <c r="O144" s="1176"/>
      <c r="P144" s="1179"/>
      <c r="Q144" s="1182"/>
      <c r="R144" s="813"/>
      <c r="S144" s="644" t="s">
        <v>6814</v>
      </c>
      <c r="T144" s="651" t="s">
        <v>3822</v>
      </c>
      <c r="U144" s="236" t="s">
        <v>3827</v>
      </c>
      <c r="V144" s="236" t="s">
        <v>3830</v>
      </c>
      <c r="W144" s="261"/>
      <c r="X144" s="258">
        <v>44931</v>
      </c>
      <c r="Y144" s="258">
        <v>44956</v>
      </c>
      <c r="Z144" s="258">
        <v>44959</v>
      </c>
      <c r="AA144" s="258">
        <v>45290</v>
      </c>
      <c r="AB144" s="813"/>
      <c r="AC144" s="828"/>
      <c r="AD144" s="44">
        <f t="shared" si="57"/>
        <v>3751066</v>
      </c>
      <c r="AE144" s="427"/>
      <c r="AF144" s="44">
        <f t="shared" si="48"/>
        <v>3751066</v>
      </c>
      <c r="AG144" s="427"/>
      <c r="AH144" s="427"/>
      <c r="AI144" s="427"/>
      <c r="AJ144" s="427"/>
      <c r="AK144" s="813"/>
      <c r="AL144" s="831"/>
      <c r="AM144" s="44">
        <f t="shared" si="6"/>
        <v>937766.5</v>
      </c>
      <c r="AN144" s="428"/>
      <c r="AO144" s="428">
        <v>937766.5</v>
      </c>
      <c r="AP144" s="428"/>
      <c r="AQ144" s="428"/>
      <c r="AR144" s="428"/>
      <c r="AS144" s="428"/>
      <c r="AT144" s="813"/>
      <c r="AU144" s="834"/>
      <c r="AV144" s="44">
        <f t="shared" si="7"/>
        <v>937766.5</v>
      </c>
      <c r="AW144" s="428"/>
      <c r="AX144" s="646">
        <v>937766.5</v>
      </c>
      <c r="AY144" s="428"/>
      <c r="AZ144" s="428"/>
      <c r="BA144" s="428"/>
      <c r="BB144" s="428"/>
      <c r="BC144" s="813"/>
      <c r="BD144" s="810"/>
      <c r="BE144" s="44">
        <f t="shared" si="8"/>
        <v>937766.5</v>
      </c>
      <c r="BF144" s="428"/>
      <c r="BG144" s="646">
        <v>937766.5</v>
      </c>
      <c r="BH144" s="428"/>
      <c r="BI144" s="428"/>
      <c r="BJ144" s="428"/>
      <c r="BK144" s="428"/>
      <c r="BL144" s="813"/>
      <c r="BM144" s="816"/>
      <c r="BN144" s="44">
        <f t="shared" si="56"/>
        <v>937766.5</v>
      </c>
      <c r="BO144" s="428"/>
      <c r="BP144" s="428">
        <v>937766.5</v>
      </c>
      <c r="BQ144" s="428"/>
      <c r="BR144" s="428"/>
      <c r="BS144" s="428"/>
      <c r="BT144" s="428"/>
      <c r="BU144" s="429"/>
      <c r="BV144" s="430"/>
      <c r="BW144" s="430"/>
      <c r="BX144" s="430"/>
      <c r="BY144" s="430"/>
      <c r="BZ144" s="430"/>
      <c r="CA144" s="430"/>
      <c r="CB144" s="430"/>
      <c r="CC144" s="431"/>
    </row>
    <row r="145" spans="1:81" s="58" customFormat="1" ht="40.200000000000003" customHeight="1" thickTop="1" thickBot="1" x14ac:dyDescent="0.35">
      <c r="A145" s="34"/>
      <c r="B145" s="1231"/>
      <c r="C145" s="869"/>
      <c r="D145" s="872"/>
      <c r="E145" s="852"/>
      <c r="F145" s="852"/>
      <c r="G145" s="852"/>
      <c r="H145" s="852"/>
      <c r="I145" s="1185"/>
      <c r="J145" s="813"/>
      <c r="K145" s="855"/>
      <c r="L145" s="1188"/>
      <c r="M145" s="1191"/>
      <c r="N145" s="1194"/>
      <c r="O145" s="1176"/>
      <c r="P145" s="1179"/>
      <c r="Q145" s="1182"/>
      <c r="R145" s="813"/>
      <c r="S145" s="644" t="s">
        <v>6815</v>
      </c>
      <c r="T145" s="651" t="s">
        <v>3822</v>
      </c>
      <c r="U145" s="236" t="s">
        <v>3827</v>
      </c>
      <c r="V145" s="236" t="s">
        <v>3830</v>
      </c>
      <c r="W145" s="261"/>
      <c r="X145" s="258">
        <v>44931</v>
      </c>
      <c r="Y145" s="258">
        <v>44956</v>
      </c>
      <c r="Z145" s="258">
        <v>44959</v>
      </c>
      <c r="AA145" s="258">
        <v>45290</v>
      </c>
      <c r="AB145" s="813"/>
      <c r="AC145" s="828"/>
      <c r="AD145" s="44">
        <f t="shared" si="57"/>
        <v>2200000</v>
      </c>
      <c r="AE145" s="427"/>
      <c r="AF145" s="44">
        <f t="shared" si="48"/>
        <v>2200000</v>
      </c>
      <c r="AG145" s="427"/>
      <c r="AH145" s="427"/>
      <c r="AI145" s="427"/>
      <c r="AJ145" s="427"/>
      <c r="AK145" s="813"/>
      <c r="AL145" s="831"/>
      <c r="AM145" s="44">
        <f t="shared" si="6"/>
        <v>550000</v>
      </c>
      <c r="AN145" s="428"/>
      <c r="AO145" s="428">
        <v>550000</v>
      </c>
      <c r="AP145" s="428"/>
      <c r="AQ145" s="428"/>
      <c r="AR145" s="428"/>
      <c r="AS145" s="428"/>
      <c r="AT145" s="813"/>
      <c r="AU145" s="834"/>
      <c r="AV145" s="44">
        <f t="shared" si="7"/>
        <v>550000</v>
      </c>
      <c r="AW145" s="428"/>
      <c r="AX145" s="646">
        <v>550000</v>
      </c>
      <c r="AY145" s="428"/>
      <c r="AZ145" s="428"/>
      <c r="BA145" s="428"/>
      <c r="BB145" s="428"/>
      <c r="BC145" s="813"/>
      <c r="BD145" s="810"/>
      <c r="BE145" s="44">
        <f t="shared" si="8"/>
        <v>550000</v>
      </c>
      <c r="BF145" s="428"/>
      <c r="BG145" s="646">
        <v>550000</v>
      </c>
      <c r="BH145" s="428"/>
      <c r="BI145" s="428"/>
      <c r="BJ145" s="428"/>
      <c r="BK145" s="428"/>
      <c r="BL145" s="813"/>
      <c r="BM145" s="816"/>
      <c r="BN145" s="44">
        <f t="shared" si="56"/>
        <v>550000</v>
      </c>
      <c r="BO145" s="428"/>
      <c r="BP145" s="428">
        <v>550000</v>
      </c>
      <c r="BQ145" s="428"/>
      <c r="BR145" s="428"/>
      <c r="BS145" s="428"/>
      <c r="BT145" s="428"/>
      <c r="BU145" s="429"/>
      <c r="BV145" s="430"/>
      <c r="BW145" s="430"/>
      <c r="BX145" s="430"/>
      <c r="BY145" s="430"/>
      <c r="BZ145" s="430"/>
      <c r="CA145" s="430"/>
      <c r="CB145" s="430"/>
      <c r="CC145" s="431"/>
    </row>
    <row r="146" spans="1:81" s="58" customFormat="1" ht="40.200000000000003" customHeight="1" thickTop="1" thickBot="1" x14ac:dyDescent="0.35">
      <c r="A146" s="34"/>
      <c r="B146" s="1231"/>
      <c r="C146" s="869"/>
      <c r="D146" s="872"/>
      <c r="E146" s="852"/>
      <c r="F146" s="852"/>
      <c r="G146" s="852"/>
      <c r="H146" s="852"/>
      <c r="I146" s="1185"/>
      <c r="J146" s="813"/>
      <c r="K146" s="855"/>
      <c r="L146" s="1188"/>
      <c r="M146" s="1191"/>
      <c r="N146" s="1194"/>
      <c r="O146" s="1176"/>
      <c r="P146" s="1179"/>
      <c r="Q146" s="1182"/>
      <c r="R146" s="813"/>
      <c r="S146" s="644" t="s">
        <v>6816</v>
      </c>
      <c r="T146" s="651" t="s">
        <v>3822</v>
      </c>
      <c r="U146" s="236" t="s">
        <v>3827</v>
      </c>
      <c r="V146" s="236" t="s">
        <v>3830</v>
      </c>
      <c r="W146" s="261"/>
      <c r="X146" s="258">
        <v>44931</v>
      </c>
      <c r="Y146" s="258">
        <v>44956</v>
      </c>
      <c r="Z146" s="258">
        <v>44959</v>
      </c>
      <c r="AA146" s="258">
        <v>45290</v>
      </c>
      <c r="AB146" s="813"/>
      <c r="AC146" s="828"/>
      <c r="AD146" s="44">
        <f t="shared" si="57"/>
        <v>3000000</v>
      </c>
      <c r="AE146" s="427"/>
      <c r="AF146" s="44">
        <f t="shared" si="48"/>
        <v>3000000</v>
      </c>
      <c r="AG146" s="427"/>
      <c r="AH146" s="427"/>
      <c r="AI146" s="427"/>
      <c r="AJ146" s="427"/>
      <c r="AK146" s="813"/>
      <c r="AL146" s="831"/>
      <c r="AM146" s="44">
        <f t="shared" si="6"/>
        <v>750000</v>
      </c>
      <c r="AN146" s="428"/>
      <c r="AO146" s="428">
        <v>750000</v>
      </c>
      <c r="AP146" s="428"/>
      <c r="AQ146" s="428"/>
      <c r="AR146" s="428"/>
      <c r="AS146" s="428"/>
      <c r="AT146" s="813"/>
      <c r="AU146" s="834"/>
      <c r="AV146" s="44">
        <f t="shared" si="7"/>
        <v>750000</v>
      </c>
      <c r="AW146" s="428"/>
      <c r="AX146" s="646">
        <v>750000</v>
      </c>
      <c r="AY146" s="428"/>
      <c r="AZ146" s="428"/>
      <c r="BA146" s="428"/>
      <c r="BB146" s="428"/>
      <c r="BC146" s="813"/>
      <c r="BD146" s="810"/>
      <c r="BE146" s="44">
        <f t="shared" si="8"/>
        <v>750000</v>
      </c>
      <c r="BF146" s="428"/>
      <c r="BG146" s="646">
        <v>750000</v>
      </c>
      <c r="BH146" s="428"/>
      <c r="BI146" s="428"/>
      <c r="BJ146" s="428"/>
      <c r="BK146" s="428"/>
      <c r="BL146" s="813"/>
      <c r="BM146" s="816"/>
      <c r="BN146" s="44">
        <f t="shared" si="56"/>
        <v>750000</v>
      </c>
      <c r="BO146" s="428"/>
      <c r="BP146" s="428">
        <v>750000</v>
      </c>
      <c r="BQ146" s="428"/>
      <c r="BR146" s="428"/>
      <c r="BS146" s="428"/>
      <c r="BT146" s="428"/>
      <c r="BU146" s="429"/>
      <c r="BV146" s="430"/>
      <c r="BW146" s="430"/>
      <c r="BX146" s="430"/>
      <c r="BY146" s="430"/>
      <c r="BZ146" s="430"/>
      <c r="CA146" s="430"/>
      <c r="CB146" s="430"/>
      <c r="CC146" s="431"/>
    </row>
    <row r="147" spans="1:81" s="58" customFormat="1" ht="40.200000000000003" customHeight="1" thickTop="1" thickBot="1" x14ac:dyDescent="0.35">
      <c r="A147" s="34"/>
      <c r="B147" s="1231"/>
      <c r="C147" s="869"/>
      <c r="D147" s="872"/>
      <c r="E147" s="852"/>
      <c r="F147" s="852"/>
      <c r="G147" s="852"/>
      <c r="H147" s="852"/>
      <c r="I147" s="1185"/>
      <c r="J147" s="813"/>
      <c r="K147" s="855"/>
      <c r="L147" s="1188"/>
      <c r="M147" s="1191"/>
      <c r="N147" s="1194"/>
      <c r="O147" s="1176"/>
      <c r="P147" s="1179"/>
      <c r="Q147" s="1182"/>
      <c r="R147" s="813"/>
      <c r="S147" s="644" t="s">
        <v>6817</v>
      </c>
      <c r="T147" s="651" t="s">
        <v>3822</v>
      </c>
      <c r="U147" s="236" t="s">
        <v>3827</v>
      </c>
      <c r="V147" s="236" t="s">
        <v>3830</v>
      </c>
      <c r="W147" s="261"/>
      <c r="X147" s="258">
        <v>44931</v>
      </c>
      <c r="Y147" s="258">
        <v>44956</v>
      </c>
      <c r="Z147" s="258">
        <v>44959</v>
      </c>
      <c r="AA147" s="258">
        <v>45290</v>
      </c>
      <c r="AB147" s="813"/>
      <c r="AC147" s="828"/>
      <c r="AD147" s="44">
        <f t="shared" si="57"/>
        <v>5000000</v>
      </c>
      <c r="AE147" s="427"/>
      <c r="AF147" s="44">
        <f t="shared" si="48"/>
        <v>5000000</v>
      </c>
      <c r="AG147" s="427"/>
      <c r="AH147" s="427"/>
      <c r="AI147" s="427"/>
      <c r="AJ147" s="427"/>
      <c r="AK147" s="813"/>
      <c r="AL147" s="831"/>
      <c r="AM147" s="44">
        <f t="shared" si="6"/>
        <v>1250000</v>
      </c>
      <c r="AN147" s="428"/>
      <c r="AO147" s="428">
        <v>1250000</v>
      </c>
      <c r="AP147" s="428"/>
      <c r="AQ147" s="428"/>
      <c r="AR147" s="428"/>
      <c r="AS147" s="428"/>
      <c r="AT147" s="813"/>
      <c r="AU147" s="834"/>
      <c r="AV147" s="44">
        <f t="shared" si="7"/>
        <v>1250000</v>
      </c>
      <c r="AW147" s="428"/>
      <c r="AX147" s="646">
        <v>1250000</v>
      </c>
      <c r="AY147" s="428"/>
      <c r="AZ147" s="428"/>
      <c r="BA147" s="428"/>
      <c r="BB147" s="428"/>
      <c r="BC147" s="813"/>
      <c r="BD147" s="810"/>
      <c r="BE147" s="44">
        <f t="shared" si="8"/>
        <v>1250000</v>
      </c>
      <c r="BF147" s="428"/>
      <c r="BG147" s="646">
        <v>1250000</v>
      </c>
      <c r="BH147" s="428"/>
      <c r="BI147" s="428"/>
      <c r="BJ147" s="428"/>
      <c r="BK147" s="428"/>
      <c r="BL147" s="813"/>
      <c r="BM147" s="816"/>
      <c r="BN147" s="44">
        <f t="shared" si="56"/>
        <v>1250000</v>
      </c>
      <c r="BO147" s="428"/>
      <c r="BP147" s="428">
        <v>1250000</v>
      </c>
      <c r="BQ147" s="428"/>
      <c r="BR147" s="428"/>
      <c r="BS147" s="428"/>
      <c r="BT147" s="428"/>
      <c r="BU147" s="429"/>
      <c r="BV147" s="430"/>
      <c r="BW147" s="430"/>
      <c r="BX147" s="430"/>
      <c r="BY147" s="430"/>
      <c r="BZ147" s="430"/>
      <c r="CA147" s="430"/>
      <c r="CB147" s="430"/>
      <c r="CC147" s="431"/>
    </row>
    <row r="148" spans="1:81" s="58" customFormat="1" ht="40.200000000000003" customHeight="1" thickTop="1" thickBot="1" x14ac:dyDescent="0.35">
      <c r="A148" s="34"/>
      <c r="B148" s="1231"/>
      <c r="C148" s="869"/>
      <c r="D148" s="872"/>
      <c r="E148" s="852"/>
      <c r="F148" s="852"/>
      <c r="G148" s="852"/>
      <c r="H148" s="852"/>
      <c r="I148" s="1185"/>
      <c r="J148" s="813"/>
      <c r="K148" s="855"/>
      <c r="L148" s="1188"/>
      <c r="M148" s="1191"/>
      <c r="N148" s="1194"/>
      <c r="O148" s="1176"/>
      <c r="P148" s="1179"/>
      <c r="Q148" s="1182"/>
      <c r="R148" s="813"/>
      <c r="S148" s="644" t="s">
        <v>6818</v>
      </c>
      <c r="T148" s="651" t="s">
        <v>3822</v>
      </c>
      <c r="U148" s="236" t="s">
        <v>3827</v>
      </c>
      <c r="V148" s="236" t="s">
        <v>3830</v>
      </c>
      <c r="W148" s="261"/>
      <c r="X148" s="258">
        <v>44931</v>
      </c>
      <c r="Y148" s="258">
        <v>44956</v>
      </c>
      <c r="Z148" s="258">
        <v>44959</v>
      </c>
      <c r="AA148" s="258">
        <v>45290</v>
      </c>
      <c r="AB148" s="813"/>
      <c r="AC148" s="828"/>
      <c r="AD148" s="44">
        <f t="shared" si="57"/>
        <v>5000000</v>
      </c>
      <c r="AE148" s="427"/>
      <c r="AF148" s="44">
        <f t="shared" si="48"/>
        <v>5000000</v>
      </c>
      <c r="AG148" s="427"/>
      <c r="AH148" s="427"/>
      <c r="AI148" s="427"/>
      <c r="AJ148" s="427"/>
      <c r="AK148" s="813"/>
      <c r="AL148" s="831"/>
      <c r="AM148" s="44">
        <f t="shared" si="6"/>
        <v>1250000</v>
      </c>
      <c r="AN148" s="428"/>
      <c r="AO148" s="428">
        <v>1250000</v>
      </c>
      <c r="AP148" s="428"/>
      <c r="AQ148" s="428"/>
      <c r="AR148" s="428"/>
      <c r="AS148" s="428"/>
      <c r="AT148" s="813"/>
      <c r="AU148" s="834"/>
      <c r="AV148" s="44">
        <f t="shared" si="7"/>
        <v>1250000</v>
      </c>
      <c r="AW148" s="428"/>
      <c r="AX148" s="646">
        <v>1250000</v>
      </c>
      <c r="AY148" s="428"/>
      <c r="AZ148" s="428"/>
      <c r="BA148" s="428"/>
      <c r="BB148" s="428"/>
      <c r="BC148" s="813"/>
      <c r="BD148" s="810"/>
      <c r="BE148" s="44">
        <f t="shared" si="8"/>
        <v>1250000</v>
      </c>
      <c r="BF148" s="428"/>
      <c r="BG148" s="646">
        <v>1250000</v>
      </c>
      <c r="BH148" s="428"/>
      <c r="BI148" s="428"/>
      <c r="BJ148" s="428"/>
      <c r="BK148" s="428"/>
      <c r="BL148" s="813"/>
      <c r="BM148" s="816"/>
      <c r="BN148" s="44">
        <f t="shared" si="56"/>
        <v>1250000</v>
      </c>
      <c r="BO148" s="428"/>
      <c r="BP148" s="428">
        <v>1250000</v>
      </c>
      <c r="BQ148" s="428"/>
      <c r="BR148" s="428"/>
      <c r="BS148" s="428"/>
      <c r="BT148" s="428"/>
      <c r="BU148" s="429"/>
      <c r="BV148" s="430"/>
      <c r="BW148" s="430"/>
      <c r="BX148" s="430"/>
      <c r="BY148" s="430"/>
      <c r="BZ148" s="430"/>
      <c r="CA148" s="430"/>
      <c r="CB148" s="430"/>
      <c r="CC148" s="431"/>
    </row>
    <row r="149" spans="1:81" s="58" customFormat="1" ht="40.200000000000003" customHeight="1" thickTop="1" thickBot="1" x14ac:dyDescent="0.35">
      <c r="A149" s="34"/>
      <c r="B149" s="1231"/>
      <c r="C149" s="869"/>
      <c r="D149" s="872"/>
      <c r="E149" s="852"/>
      <c r="F149" s="852"/>
      <c r="G149" s="852"/>
      <c r="H149" s="852"/>
      <c r="I149" s="1185"/>
      <c r="J149" s="813"/>
      <c r="K149" s="855"/>
      <c r="L149" s="1188"/>
      <c r="M149" s="1191"/>
      <c r="N149" s="1194"/>
      <c r="O149" s="1176"/>
      <c r="P149" s="1179"/>
      <c r="Q149" s="1182"/>
      <c r="R149" s="813"/>
      <c r="S149" s="644" t="s">
        <v>6819</v>
      </c>
      <c r="T149" s="651" t="s">
        <v>3822</v>
      </c>
      <c r="U149" s="236" t="s">
        <v>3827</v>
      </c>
      <c r="V149" s="236" t="s">
        <v>3830</v>
      </c>
      <c r="W149" s="261"/>
      <c r="X149" s="258">
        <v>44931</v>
      </c>
      <c r="Y149" s="258">
        <v>44956</v>
      </c>
      <c r="Z149" s="258">
        <v>44959</v>
      </c>
      <c r="AA149" s="258">
        <v>45290</v>
      </c>
      <c r="AB149" s="813"/>
      <c r="AC149" s="828"/>
      <c r="AD149" s="44">
        <f t="shared" si="57"/>
        <v>15000000</v>
      </c>
      <c r="AE149" s="427"/>
      <c r="AF149" s="44">
        <f t="shared" si="48"/>
        <v>15000000</v>
      </c>
      <c r="AG149" s="427"/>
      <c r="AH149" s="427"/>
      <c r="AI149" s="427"/>
      <c r="AJ149" s="427"/>
      <c r="AK149" s="813"/>
      <c r="AL149" s="831"/>
      <c r="AM149" s="44">
        <f t="shared" si="6"/>
        <v>3750000</v>
      </c>
      <c r="AN149" s="428"/>
      <c r="AO149" s="428">
        <v>3750000</v>
      </c>
      <c r="AP149" s="428"/>
      <c r="AQ149" s="428"/>
      <c r="AR149" s="428"/>
      <c r="AS149" s="428"/>
      <c r="AT149" s="813"/>
      <c r="AU149" s="834"/>
      <c r="AV149" s="44">
        <f t="shared" si="7"/>
        <v>3750000</v>
      </c>
      <c r="AW149" s="428"/>
      <c r="AX149" s="646">
        <v>3750000</v>
      </c>
      <c r="AY149" s="428"/>
      <c r="AZ149" s="428"/>
      <c r="BA149" s="428"/>
      <c r="BB149" s="428"/>
      <c r="BC149" s="813"/>
      <c r="BD149" s="810"/>
      <c r="BE149" s="44">
        <f t="shared" si="8"/>
        <v>3750000</v>
      </c>
      <c r="BF149" s="428"/>
      <c r="BG149" s="646">
        <v>3750000</v>
      </c>
      <c r="BH149" s="428"/>
      <c r="BI149" s="428"/>
      <c r="BJ149" s="428"/>
      <c r="BK149" s="428"/>
      <c r="BL149" s="813"/>
      <c r="BM149" s="816"/>
      <c r="BN149" s="44">
        <f t="shared" si="56"/>
        <v>3750000</v>
      </c>
      <c r="BO149" s="428"/>
      <c r="BP149" s="428">
        <v>3750000</v>
      </c>
      <c r="BQ149" s="428"/>
      <c r="BR149" s="428"/>
      <c r="BS149" s="428"/>
      <c r="BT149" s="428"/>
      <c r="BU149" s="429"/>
      <c r="BV149" s="430"/>
      <c r="BW149" s="430"/>
      <c r="BX149" s="430"/>
      <c r="BY149" s="430"/>
      <c r="BZ149" s="430"/>
      <c r="CA149" s="430"/>
      <c r="CB149" s="430"/>
      <c r="CC149" s="431"/>
    </row>
    <row r="150" spans="1:81" s="58" customFormat="1" ht="40.200000000000003" customHeight="1" thickTop="1" thickBot="1" x14ac:dyDescent="0.35">
      <c r="A150" s="34"/>
      <c r="B150" s="1231"/>
      <c r="C150" s="869"/>
      <c r="D150" s="872"/>
      <c r="E150" s="852"/>
      <c r="F150" s="852"/>
      <c r="G150" s="852"/>
      <c r="H150" s="852"/>
      <c r="I150" s="1185"/>
      <c r="J150" s="813"/>
      <c r="K150" s="855"/>
      <c r="L150" s="1188"/>
      <c r="M150" s="1191"/>
      <c r="N150" s="1194"/>
      <c r="O150" s="1176"/>
      <c r="P150" s="1179"/>
      <c r="Q150" s="1182"/>
      <c r="R150" s="813"/>
      <c r="S150" s="644" t="s">
        <v>6820</v>
      </c>
      <c r="T150" s="651" t="s">
        <v>3822</v>
      </c>
      <c r="U150" s="236" t="s">
        <v>3827</v>
      </c>
      <c r="V150" s="236" t="s">
        <v>3830</v>
      </c>
      <c r="W150" s="261"/>
      <c r="X150" s="258">
        <v>44931</v>
      </c>
      <c r="Y150" s="258">
        <v>44956</v>
      </c>
      <c r="Z150" s="258">
        <v>44959</v>
      </c>
      <c r="AA150" s="258">
        <v>45290</v>
      </c>
      <c r="AB150" s="813"/>
      <c r="AC150" s="828"/>
      <c r="AD150" s="44">
        <f t="shared" si="57"/>
        <v>120000000</v>
      </c>
      <c r="AE150" s="427"/>
      <c r="AF150" s="44">
        <f t="shared" si="48"/>
        <v>120000000</v>
      </c>
      <c r="AG150" s="427"/>
      <c r="AH150" s="427"/>
      <c r="AI150" s="427"/>
      <c r="AJ150" s="427"/>
      <c r="AK150" s="813"/>
      <c r="AL150" s="831"/>
      <c r="AM150" s="44">
        <f t="shared" si="6"/>
        <v>30000000</v>
      </c>
      <c r="AN150" s="428"/>
      <c r="AO150" s="428">
        <v>30000000</v>
      </c>
      <c r="AP150" s="428"/>
      <c r="AQ150" s="428"/>
      <c r="AR150" s="428"/>
      <c r="AS150" s="428"/>
      <c r="AT150" s="813"/>
      <c r="AU150" s="834"/>
      <c r="AV150" s="44">
        <f t="shared" si="7"/>
        <v>30000000</v>
      </c>
      <c r="AW150" s="428"/>
      <c r="AX150" s="646">
        <v>30000000</v>
      </c>
      <c r="AY150" s="428"/>
      <c r="AZ150" s="428"/>
      <c r="BA150" s="428"/>
      <c r="BB150" s="428"/>
      <c r="BC150" s="813"/>
      <c r="BD150" s="810"/>
      <c r="BE150" s="44">
        <f t="shared" si="8"/>
        <v>30000000</v>
      </c>
      <c r="BF150" s="428"/>
      <c r="BG150" s="646">
        <v>30000000</v>
      </c>
      <c r="BH150" s="428"/>
      <c r="BI150" s="428"/>
      <c r="BJ150" s="428"/>
      <c r="BK150" s="428"/>
      <c r="BL150" s="813"/>
      <c r="BM150" s="816"/>
      <c r="BN150" s="44">
        <f t="shared" si="56"/>
        <v>30000000</v>
      </c>
      <c r="BO150" s="428"/>
      <c r="BP150" s="428">
        <v>30000000</v>
      </c>
      <c r="BQ150" s="428"/>
      <c r="BR150" s="428"/>
      <c r="BS150" s="428"/>
      <c r="BT150" s="428"/>
      <c r="BU150" s="429"/>
      <c r="BV150" s="430"/>
      <c r="BW150" s="430"/>
      <c r="BX150" s="430"/>
      <c r="BY150" s="430"/>
      <c r="BZ150" s="430"/>
      <c r="CA150" s="430"/>
      <c r="CB150" s="430"/>
      <c r="CC150" s="431"/>
    </row>
    <row r="151" spans="1:81" s="58" customFormat="1" ht="40.200000000000003" customHeight="1" thickTop="1" thickBot="1" x14ac:dyDescent="0.35">
      <c r="A151" s="34"/>
      <c r="B151" s="1231"/>
      <c r="C151" s="869"/>
      <c r="D151" s="872"/>
      <c r="E151" s="852"/>
      <c r="F151" s="852"/>
      <c r="G151" s="852"/>
      <c r="H151" s="852"/>
      <c r="I151" s="1185"/>
      <c r="J151" s="813"/>
      <c r="K151" s="855"/>
      <c r="L151" s="1188"/>
      <c r="M151" s="1191"/>
      <c r="N151" s="1194"/>
      <c r="O151" s="1176"/>
      <c r="P151" s="1179"/>
      <c r="Q151" s="1182"/>
      <c r="R151" s="813"/>
      <c r="S151" s="644" t="s">
        <v>6821</v>
      </c>
      <c r="T151" s="651" t="s">
        <v>3822</v>
      </c>
      <c r="U151" s="236" t="s">
        <v>3827</v>
      </c>
      <c r="V151" s="236" t="s">
        <v>3830</v>
      </c>
      <c r="W151" s="261"/>
      <c r="X151" s="258">
        <v>44931</v>
      </c>
      <c r="Y151" s="258">
        <v>44956</v>
      </c>
      <c r="Z151" s="258">
        <v>44959</v>
      </c>
      <c r="AA151" s="258">
        <v>45290</v>
      </c>
      <c r="AB151" s="813"/>
      <c r="AC151" s="828"/>
      <c r="AD151" s="44">
        <f t="shared" si="57"/>
        <v>14000000</v>
      </c>
      <c r="AE151" s="427"/>
      <c r="AF151" s="44">
        <f t="shared" si="48"/>
        <v>14000000</v>
      </c>
      <c r="AG151" s="427"/>
      <c r="AH151" s="427"/>
      <c r="AI151" s="427"/>
      <c r="AJ151" s="427"/>
      <c r="AK151" s="813"/>
      <c r="AL151" s="831"/>
      <c r="AM151" s="44">
        <f t="shared" si="6"/>
        <v>3500000</v>
      </c>
      <c r="AN151" s="428"/>
      <c r="AO151" s="428">
        <v>3500000</v>
      </c>
      <c r="AP151" s="428"/>
      <c r="AQ151" s="428"/>
      <c r="AR151" s="428"/>
      <c r="AS151" s="428"/>
      <c r="AT151" s="813"/>
      <c r="AU151" s="834"/>
      <c r="AV151" s="44">
        <f t="shared" si="7"/>
        <v>3500000</v>
      </c>
      <c r="AW151" s="428"/>
      <c r="AX151" s="646">
        <v>3500000</v>
      </c>
      <c r="AY151" s="428"/>
      <c r="AZ151" s="428"/>
      <c r="BA151" s="428"/>
      <c r="BB151" s="428"/>
      <c r="BC151" s="813"/>
      <c r="BD151" s="810"/>
      <c r="BE151" s="44">
        <f t="shared" si="8"/>
        <v>3500000</v>
      </c>
      <c r="BF151" s="428"/>
      <c r="BG151" s="646">
        <v>3500000</v>
      </c>
      <c r="BH151" s="428"/>
      <c r="BI151" s="428"/>
      <c r="BJ151" s="428"/>
      <c r="BK151" s="428"/>
      <c r="BL151" s="813"/>
      <c r="BM151" s="816"/>
      <c r="BN151" s="44">
        <f t="shared" si="56"/>
        <v>3500000</v>
      </c>
      <c r="BO151" s="428"/>
      <c r="BP151" s="428">
        <v>3500000</v>
      </c>
      <c r="BQ151" s="428"/>
      <c r="BR151" s="428"/>
      <c r="BS151" s="428"/>
      <c r="BT151" s="428"/>
      <c r="BU151" s="429"/>
      <c r="BV151" s="430"/>
      <c r="BW151" s="430"/>
      <c r="BX151" s="430"/>
      <c r="BY151" s="430"/>
      <c r="BZ151" s="430"/>
      <c r="CA151" s="430"/>
      <c r="CB151" s="430"/>
      <c r="CC151" s="431"/>
    </row>
    <row r="152" spans="1:81" s="58" customFormat="1" ht="40.200000000000003" customHeight="1" thickTop="1" thickBot="1" x14ac:dyDescent="0.35">
      <c r="A152" s="34"/>
      <c r="B152" s="1231"/>
      <c r="C152" s="869"/>
      <c r="D152" s="872"/>
      <c r="E152" s="852"/>
      <c r="F152" s="852"/>
      <c r="G152" s="852"/>
      <c r="H152" s="852"/>
      <c r="I152" s="1185"/>
      <c r="J152" s="813"/>
      <c r="K152" s="855"/>
      <c r="L152" s="1188"/>
      <c r="M152" s="1191"/>
      <c r="N152" s="1194"/>
      <c r="O152" s="1176"/>
      <c r="P152" s="1179"/>
      <c r="Q152" s="1182"/>
      <c r="R152" s="813"/>
      <c r="S152" s="644" t="s">
        <v>6822</v>
      </c>
      <c r="T152" s="651" t="s">
        <v>3822</v>
      </c>
      <c r="U152" s="236" t="s">
        <v>3827</v>
      </c>
      <c r="V152" s="236" t="s">
        <v>3830</v>
      </c>
      <c r="W152" s="261"/>
      <c r="X152" s="258">
        <v>44931</v>
      </c>
      <c r="Y152" s="258">
        <v>44956</v>
      </c>
      <c r="Z152" s="258">
        <v>44959</v>
      </c>
      <c r="AA152" s="258">
        <v>45290</v>
      </c>
      <c r="AB152" s="813"/>
      <c r="AC152" s="828"/>
      <c r="AD152" s="44">
        <f t="shared" si="57"/>
        <v>2000000</v>
      </c>
      <c r="AE152" s="427"/>
      <c r="AF152" s="44">
        <f t="shared" si="48"/>
        <v>2000000</v>
      </c>
      <c r="AG152" s="427"/>
      <c r="AH152" s="427"/>
      <c r="AI152" s="427"/>
      <c r="AJ152" s="427"/>
      <c r="AK152" s="813"/>
      <c r="AL152" s="831"/>
      <c r="AM152" s="44">
        <f t="shared" si="6"/>
        <v>500000</v>
      </c>
      <c r="AN152" s="428"/>
      <c r="AO152" s="428">
        <v>500000</v>
      </c>
      <c r="AP152" s="428"/>
      <c r="AQ152" s="428"/>
      <c r="AR152" s="428"/>
      <c r="AS152" s="428"/>
      <c r="AT152" s="813"/>
      <c r="AU152" s="834"/>
      <c r="AV152" s="44">
        <f t="shared" si="7"/>
        <v>500000</v>
      </c>
      <c r="AW152" s="428"/>
      <c r="AX152" s="646">
        <v>500000</v>
      </c>
      <c r="AY152" s="428"/>
      <c r="AZ152" s="428"/>
      <c r="BA152" s="428"/>
      <c r="BB152" s="428"/>
      <c r="BC152" s="813"/>
      <c r="BD152" s="810"/>
      <c r="BE152" s="44">
        <f t="shared" si="8"/>
        <v>500000</v>
      </c>
      <c r="BF152" s="428"/>
      <c r="BG152" s="646">
        <v>500000</v>
      </c>
      <c r="BH152" s="428"/>
      <c r="BI152" s="428"/>
      <c r="BJ152" s="428"/>
      <c r="BK152" s="428"/>
      <c r="BL152" s="813"/>
      <c r="BM152" s="816"/>
      <c r="BN152" s="44">
        <f t="shared" si="56"/>
        <v>500000</v>
      </c>
      <c r="BO152" s="428"/>
      <c r="BP152" s="428">
        <v>500000</v>
      </c>
      <c r="BQ152" s="428"/>
      <c r="BR152" s="428"/>
      <c r="BS152" s="428"/>
      <c r="BT152" s="428"/>
      <c r="BU152" s="429"/>
      <c r="BV152" s="430"/>
      <c r="BW152" s="430"/>
      <c r="BX152" s="430"/>
      <c r="BY152" s="430"/>
      <c r="BZ152" s="430"/>
      <c r="CA152" s="430"/>
      <c r="CB152" s="430"/>
      <c r="CC152" s="431"/>
    </row>
    <row r="153" spans="1:81" s="58" customFormat="1" ht="40.200000000000003" customHeight="1" thickTop="1" thickBot="1" x14ac:dyDescent="0.35">
      <c r="A153" s="34"/>
      <c r="B153" s="1231"/>
      <c r="C153" s="869"/>
      <c r="D153" s="872"/>
      <c r="E153" s="852"/>
      <c r="F153" s="852"/>
      <c r="G153" s="852"/>
      <c r="H153" s="852"/>
      <c r="I153" s="1185"/>
      <c r="J153" s="813"/>
      <c r="K153" s="855"/>
      <c r="L153" s="1188"/>
      <c r="M153" s="1191"/>
      <c r="N153" s="1194"/>
      <c r="O153" s="1176"/>
      <c r="P153" s="1179"/>
      <c r="Q153" s="1182"/>
      <c r="R153" s="813"/>
      <c r="S153" s="644" t="s">
        <v>6823</v>
      </c>
      <c r="T153" s="651" t="s">
        <v>3822</v>
      </c>
      <c r="U153" s="236" t="s">
        <v>3827</v>
      </c>
      <c r="V153" s="236" t="s">
        <v>3830</v>
      </c>
      <c r="W153" s="261"/>
      <c r="X153" s="258">
        <v>44931</v>
      </c>
      <c r="Y153" s="258">
        <v>44956</v>
      </c>
      <c r="Z153" s="258">
        <v>44959</v>
      </c>
      <c r="AA153" s="258">
        <v>45290</v>
      </c>
      <c r="AB153" s="813"/>
      <c r="AC153" s="828"/>
      <c r="AD153" s="44">
        <f t="shared" si="57"/>
        <v>1000000</v>
      </c>
      <c r="AE153" s="427"/>
      <c r="AF153" s="44">
        <f t="shared" si="48"/>
        <v>1000000</v>
      </c>
      <c r="AG153" s="427"/>
      <c r="AH153" s="427"/>
      <c r="AI153" s="427"/>
      <c r="AJ153" s="427"/>
      <c r="AK153" s="813"/>
      <c r="AL153" s="831"/>
      <c r="AM153" s="44">
        <f t="shared" si="6"/>
        <v>250000</v>
      </c>
      <c r="AN153" s="428"/>
      <c r="AO153" s="428">
        <v>250000</v>
      </c>
      <c r="AP153" s="428"/>
      <c r="AQ153" s="428"/>
      <c r="AR153" s="428"/>
      <c r="AS153" s="428"/>
      <c r="AT153" s="813"/>
      <c r="AU153" s="834"/>
      <c r="AV153" s="44">
        <f t="shared" si="7"/>
        <v>250000</v>
      </c>
      <c r="AW153" s="428"/>
      <c r="AX153" s="646">
        <v>250000</v>
      </c>
      <c r="AY153" s="428"/>
      <c r="AZ153" s="428"/>
      <c r="BA153" s="428"/>
      <c r="BB153" s="428"/>
      <c r="BC153" s="813"/>
      <c r="BD153" s="810"/>
      <c r="BE153" s="44">
        <f t="shared" si="8"/>
        <v>250000</v>
      </c>
      <c r="BF153" s="428"/>
      <c r="BG153" s="646">
        <v>250000</v>
      </c>
      <c r="BH153" s="428"/>
      <c r="BI153" s="428"/>
      <c r="BJ153" s="428"/>
      <c r="BK153" s="428"/>
      <c r="BL153" s="813"/>
      <c r="BM153" s="816"/>
      <c r="BN153" s="44">
        <f t="shared" si="56"/>
        <v>250000</v>
      </c>
      <c r="BO153" s="428"/>
      <c r="BP153" s="428">
        <v>250000</v>
      </c>
      <c r="BQ153" s="428"/>
      <c r="BR153" s="428"/>
      <c r="BS153" s="428"/>
      <c r="BT153" s="428"/>
      <c r="BU153" s="429"/>
      <c r="BV153" s="430"/>
      <c r="BW153" s="430"/>
      <c r="BX153" s="430"/>
      <c r="BY153" s="430"/>
      <c r="BZ153" s="430"/>
      <c r="CA153" s="430"/>
      <c r="CB153" s="430"/>
      <c r="CC153" s="431"/>
    </row>
    <row r="154" spans="1:81" s="58" customFormat="1" ht="40.200000000000003" customHeight="1" thickTop="1" thickBot="1" x14ac:dyDescent="0.35">
      <c r="A154" s="34"/>
      <c r="B154" s="1231"/>
      <c r="C154" s="869"/>
      <c r="D154" s="872"/>
      <c r="E154" s="852"/>
      <c r="F154" s="852"/>
      <c r="G154" s="852"/>
      <c r="H154" s="852"/>
      <c r="I154" s="1185"/>
      <c r="J154" s="813"/>
      <c r="K154" s="855"/>
      <c r="L154" s="1188"/>
      <c r="M154" s="1191"/>
      <c r="N154" s="1194"/>
      <c r="O154" s="1176"/>
      <c r="P154" s="1179"/>
      <c r="Q154" s="1182"/>
      <c r="R154" s="813"/>
      <c r="S154" s="644" t="s">
        <v>6824</v>
      </c>
      <c r="T154" s="651" t="s">
        <v>3822</v>
      </c>
      <c r="U154" s="236" t="s">
        <v>3827</v>
      </c>
      <c r="V154" s="236" t="s">
        <v>3830</v>
      </c>
      <c r="W154" s="261"/>
      <c r="X154" s="258">
        <v>44931</v>
      </c>
      <c r="Y154" s="258">
        <v>44956</v>
      </c>
      <c r="Z154" s="258">
        <v>44959</v>
      </c>
      <c r="AA154" s="258">
        <v>45290</v>
      </c>
      <c r="AB154" s="813"/>
      <c r="AC154" s="828"/>
      <c r="AD154" s="44">
        <f t="shared" si="57"/>
        <v>5400000</v>
      </c>
      <c r="AE154" s="427"/>
      <c r="AF154" s="44">
        <f t="shared" si="48"/>
        <v>5400000</v>
      </c>
      <c r="AG154" s="427"/>
      <c r="AH154" s="427"/>
      <c r="AI154" s="427"/>
      <c r="AJ154" s="427"/>
      <c r="AK154" s="813"/>
      <c r="AL154" s="831"/>
      <c r="AM154" s="44">
        <f t="shared" si="6"/>
        <v>1350000</v>
      </c>
      <c r="AN154" s="428"/>
      <c r="AO154" s="428">
        <v>1350000</v>
      </c>
      <c r="AP154" s="428"/>
      <c r="AQ154" s="428"/>
      <c r="AR154" s="428"/>
      <c r="AS154" s="428"/>
      <c r="AT154" s="813"/>
      <c r="AU154" s="834"/>
      <c r="AV154" s="44">
        <f t="shared" si="7"/>
        <v>1350000</v>
      </c>
      <c r="AW154" s="428"/>
      <c r="AX154" s="646">
        <v>1350000</v>
      </c>
      <c r="AY154" s="428"/>
      <c r="AZ154" s="428"/>
      <c r="BA154" s="428"/>
      <c r="BB154" s="428"/>
      <c r="BC154" s="813"/>
      <c r="BD154" s="810"/>
      <c r="BE154" s="44">
        <f t="shared" si="8"/>
        <v>1350000</v>
      </c>
      <c r="BF154" s="428"/>
      <c r="BG154" s="646">
        <v>1350000</v>
      </c>
      <c r="BH154" s="428"/>
      <c r="BI154" s="428"/>
      <c r="BJ154" s="428"/>
      <c r="BK154" s="428"/>
      <c r="BL154" s="813"/>
      <c r="BM154" s="816"/>
      <c r="BN154" s="44">
        <f t="shared" si="56"/>
        <v>1350000</v>
      </c>
      <c r="BO154" s="428"/>
      <c r="BP154" s="428">
        <v>1350000</v>
      </c>
      <c r="BQ154" s="428"/>
      <c r="BR154" s="428"/>
      <c r="BS154" s="428"/>
      <c r="BT154" s="428"/>
      <c r="BU154" s="429"/>
      <c r="BV154" s="430"/>
      <c r="BW154" s="430"/>
      <c r="BX154" s="430"/>
      <c r="BY154" s="430"/>
      <c r="BZ154" s="430"/>
      <c r="CA154" s="430"/>
      <c r="CB154" s="430"/>
      <c r="CC154" s="431"/>
    </row>
    <row r="155" spans="1:81" s="58" customFormat="1" ht="40.200000000000003" customHeight="1" thickTop="1" thickBot="1" x14ac:dyDescent="0.35">
      <c r="A155" s="34"/>
      <c r="B155" s="1231"/>
      <c r="C155" s="869"/>
      <c r="D155" s="872"/>
      <c r="E155" s="852"/>
      <c r="F155" s="852"/>
      <c r="G155" s="852"/>
      <c r="H155" s="852"/>
      <c r="I155" s="1185"/>
      <c r="J155" s="813"/>
      <c r="K155" s="855"/>
      <c r="L155" s="1188"/>
      <c r="M155" s="1191"/>
      <c r="N155" s="1194"/>
      <c r="O155" s="1176"/>
      <c r="P155" s="1179"/>
      <c r="Q155" s="1182"/>
      <c r="R155" s="813"/>
      <c r="S155" s="644" t="s">
        <v>6825</v>
      </c>
      <c r="T155" s="651" t="s">
        <v>3822</v>
      </c>
      <c r="U155" s="236" t="s">
        <v>3827</v>
      </c>
      <c r="V155" s="236" t="s">
        <v>3830</v>
      </c>
      <c r="W155" s="261"/>
      <c r="X155" s="258">
        <v>44931</v>
      </c>
      <c r="Y155" s="258">
        <v>44956</v>
      </c>
      <c r="Z155" s="258">
        <v>44959</v>
      </c>
      <c r="AA155" s="258">
        <v>45290</v>
      </c>
      <c r="AB155" s="813"/>
      <c r="AC155" s="828"/>
      <c r="AD155" s="44">
        <f t="shared" si="57"/>
        <v>2000000</v>
      </c>
      <c r="AE155" s="427"/>
      <c r="AF155" s="44">
        <f t="shared" si="48"/>
        <v>2000000</v>
      </c>
      <c r="AG155" s="427"/>
      <c r="AH155" s="427"/>
      <c r="AI155" s="427"/>
      <c r="AJ155" s="427"/>
      <c r="AK155" s="813"/>
      <c r="AL155" s="831"/>
      <c r="AM155" s="44">
        <f t="shared" si="6"/>
        <v>500000</v>
      </c>
      <c r="AN155" s="428"/>
      <c r="AO155" s="428">
        <v>500000</v>
      </c>
      <c r="AP155" s="428"/>
      <c r="AQ155" s="428"/>
      <c r="AR155" s="428"/>
      <c r="AS155" s="428"/>
      <c r="AT155" s="813"/>
      <c r="AU155" s="834"/>
      <c r="AV155" s="44">
        <f t="shared" si="7"/>
        <v>500000</v>
      </c>
      <c r="AW155" s="428"/>
      <c r="AX155" s="646">
        <v>500000</v>
      </c>
      <c r="AY155" s="428"/>
      <c r="AZ155" s="428"/>
      <c r="BA155" s="428"/>
      <c r="BB155" s="428"/>
      <c r="BC155" s="813"/>
      <c r="BD155" s="810"/>
      <c r="BE155" s="44">
        <f t="shared" si="8"/>
        <v>500000</v>
      </c>
      <c r="BF155" s="428"/>
      <c r="BG155" s="646">
        <v>500000</v>
      </c>
      <c r="BH155" s="428"/>
      <c r="BI155" s="428"/>
      <c r="BJ155" s="428"/>
      <c r="BK155" s="428"/>
      <c r="BL155" s="813"/>
      <c r="BM155" s="816"/>
      <c r="BN155" s="44">
        <f t="shared" si="56"/>
        <v>500000</v>
      </c>
      <c r="BO155" s="428"/>
      <c r="BP155" s="428">
        <v>500000</v>
      </c>
      <c r="BQ155" s="428"/>
      <c r="BR155" s="428"/>
      <c r="BS155" s="428"/>
      <c r="BT155" s="428"/>
      <c r="BU155" s="429"/>
      <c r="BV155" s="430"/>
      <c r="BW155" s="430"/>
      <c r="BX155" s="430"/>
      <c r="BY155" s="430"/>
      <c r="BZ155" s="430"/>
      <c r="CA155" s="430"/>
      <c r="CB155" s="430"/>
      <c r="CC155" s="431"/>
    </row>
    <row r="156" spans="1:81" s="58" customFormat="1" ht="40.200000000000003" customHeight="1" thickTop="1" thickBot="1" x14ac:dyDescent="0.35">
      <c r="A156" s="34"/>
      <c r="B156" s="1231"/>
      <c r="C156" s="869"/>
      <c r="D156" s="872"/>
      <c r="E156" s="852"/>
      <c r="F156" s="852"/>
      <c r="G156" s="852"/>
      <c r="H156" s="852"/>
      <c r="I156" s="1185"/>
      <c r="J156" s="813"/>
      <c r="K156" s="855"/>
      <c r="L156" s="1188"/>
      <c r="M156" s="1191"/>
      <c r="N156" s="1194"/>
      <c r="O156" s="1176"/>
      <c r="P156" s="1179"/>
      <c r="Q156" s="1182"/>
      <c r="R156" s="813"/>
      <c r="S156" s="644" t="s">
        <v>6826</v>
      </c>
      <c r="T156" s="651" t="s">
        <v>3822</v>
      </c>
      <c r="U156" s="236" t="s">
        <v>3827</v>
      </c>
      <c r="V156" s="236" t="s">
        <v>3830</v>
      </c>
      <c r="W156" s="261"/>
      <c r="X156" s="258">
        <v>44931</v>
      </c>
      <c r="Y156" s="258">
        <v>44956</v>
      </c>
      <c r="Z156" s="258">
        <v>44959</v>
      </c>
      <c r="AA156" s="258">
        <v>45290</v>
      </c>
      <c r="AB156" s="813"/>
      <c r="AC156" s="828"/>
      <c r="AD156" s="44">
        <f t="shared" si="57"/>
        <v>120000000</v>
      </c>
      <c r="AE156" s="427"/>
      <c r="AF156" s="44">
        <f t="shared" si="48"/>
        <v>120000000</v>
      </c>
      <c r="AG156" s="427"/>
      <c r="AH156" s="427"/>
      <c r="AI156" s="427"/>
      <c r="AJ156" s="427"/>
      <c r="AK156" s="813"/>
      <c r="AL156" s="831"/>
      <c r="AM156" s="44">
        <f t="shared" si="6"/>
        <v>30000000</v>
      </c>
      <c r="AN156" s="428"/>
      <c r="AO156" s="428">
        <v>30000000</v>
      </c>
      <c r="AP156" s="428"/>
      <c r="AQ156" s="428"/>
      <c r="AR156" s="428"/>
      <c r="AS156" s="428"/>
      <c r="AT156" s="813"/>
      <c r="AU156" s="834"/>
      <c r="AV156" s="44">
        <f t="shared" si="7"/>
        <v>30000000</v>
      </c>
      <c r="AW156" s="428"/>
      <c r="AX156" s="646">
        <v>30000000</v>
      </c>
      <c r="AY156" s="428"/>
      <c r="AZ156" s="428"/>
      <c r="BA156" s="428"/>
      <c r="BB156" s="428"/>
      <c r="BC156" s="813"/>
      <c r="BD156" s="810"/>
      <c r="BE156" s="44">
        <f t="shared" si="8"/>
        <v>30000000</v>
      </c>
      <c r="BF156" s="428"/>
      <c r="BG156" s="646">
        <v>30000000</v>
      </c>
      <c r="BH156" s="428"/>
      <c r="BI156" s="428"/>
      <c r="BJ156" s="428"/>
      <c r="BK156" s="428"/>
      <c r="BL156" s="813"/>
      <c r="BM156" s="816"/>
      <c r="BN156" s="44">
        <f t="shared" si="56"/>
        <v>30000000</v>
      </c>
      <c r="BO156" s="428"/>
      <c r="BP156" s="428">
        <v>30000000</v>
      </c>
      <c r="BQ156" s="428"/>
      <c r="BR156" s="428"/>
      <c r="BS156" s="428"/>
      <c r="BT156" s="428"/>
      <c r="BU156" s="429"/>
      <c r="BV156" s="430"/>
      <c r="BW156" s="430"/>
      <c r="BX156" s="430"/>
      <c r="BY156" s="430"/>
      <c r="BZ156" s="430"/>
      <c r="CA156" s="430"/>
      <c r="CB156" s="430"/>
      <c r="CC156" s="431"/>
    </row>
    <row r="157" spans="1:81" s="58" customFormat="1" ht="40.200000000000003" customHeight="1" thickTop="1" thickBot="1" x14ac:dyDescent="0.35">
      <c r="A157" s="34"/>
      <c r="B157" s="1231"/>
      <c r="C157" s="869"/>
      <c r="D157" s="872"/>
      <c r="E157" s="852"/>
      <c r="F157" s="852"/>
      <c r="G157" s="852"/>
      <c r="H157" s="852"/>
      <c r="I157" s="1185"/>
      <c r="J157" s="813"/>
      <c r="K157" s="855"/>
      <c r="L157" s="1188"/>
      <c r="M157" s="1191"/>
      <c r="N157" s="1194"/>
      <c r="O157" s="1176"/>
      <c r="P157" s="1179"/>
      <c r="Q157" s="1182"/>
      <c r="R157" s="813"/>
      <c r="S157" s="644" t="s">
        <v>6827</v>
      </c>
      <c r="T157" s="651" t="s">
        <v>3822</v>
      </c>
      <c r="U157" s="236" t="s">
        <v>3827</v>
      </c>
      <c r="V157" s="236" t="s">
        <v>3830</v>
      </c>
      <c r="W157" s="261"/>
      <c r="X157" s="258">
        <v>44931</v>
      </c>
      <c r="Y157" s="258">
        <v>44956</v>
      </c>
      <c r="Z157" s="258">
        <v>44959</v>
      </c>
      <c r="AA157" s="258">
        <v>45290</v>
      </c>
      <c r="AB157" s="813"/>
      <c r="AC157" s="828"/>
      <c r="AD157" s="44">
        <f t="shared" si="57"/>
        <v>3000000</v>
      </c>
      <c r="AE157" s="427"/>
      <c r="AF157" s="44">
        <f t="shared" si="48"/>
        <v>3000000</v>
      </c>
      <c r="AG157" s="427"/>
      <c r="AH157" s="427"/>
      <c r="AI157" s="427"/>
      <c r="AJ157" s="427"/>
      <c r="AK157" s="813"/>
      <c r="AL157" s="831"/>
      <c r="AM157" s="44">
        <f t="shared" si="6"/>
        <v>750000</v>
      </c>
      <c r="AN157" s="428"/>
      <c r="AO157" s="428">
        <v>750000</v>
      </c>
      <c r="AP157" s="428"/>
      <c r="AQ157" s="428"/>
      <c r="AR157" s="428"/>
      <c r="AS157" s="428"/>
      <c r="AT157" s="813"/>
      <c r="AU157" s="834"/>
      <c r="AV157" s="44">
        <f t="shared" si="7"/>
        <v>750000</v>
      </c>
      <c r="AW157" s="428"/>
      <c r="AX157" s="646">
        <v>750000</v>
      </c>
      <c r="AY157" s="428"/>
      <c r="AZ157" s="428"/>
      <c r="BA157" s="428"/>
      <c r="BB157" s="428"/>
      <c r="BC157" s="813"/>
      <c r="BD157" s="810"/>
      <c r="BE157" s="44">
        <f t="shared" si="8"/>
        <v>750000</v>
      </c>
      <c r="BF157" s="428"/>
      <c r="BG157" s="646">
        <v>750000</v>
      </c>
      <c r="BH157" s="428"/>
      <c r="BI157" s="428"/>
      <c r="BJ157" s="428"/>
      <c r="BK157" s="428"/>
      <c r="BL157" s="813"/>
      <c r="BM157" s="816"/>
      <c r="BN157" s="44">
        <f t="shared" si="56"/>
        <v>750000</v>
      </c>
      <c r="BO157" s="428"/>
      <c r="BP157" s="428">
        <v>750000</v>
      </c>
      <c r="BQ157" s="428"/>
      <c r="BR157" s="428"/>
      <c r="BS157" s="428"/>
      <c r="BT157" s="428"/>
      <c r="BU157" s="429"/>
      <c r="BV157" s="430"/>
      <c r="BW157" s="430"/>
      <c r="BX157" s="430"/>
      <c r="BY157" s="430"/>
      <c r="BZ157" s="430"/>
      <c r="CA157" s="430"/>
      <c r="CB157" s="430"/>
      <c r="CC157" s="431"/>
    </row>
    <row r="158" spans="1:81" s="58" customFormat="1" ht="40.200000000000003" customHeight="1" thickTop="1" thickBot="1" x14ac:dyDescent="0.35">
      <c r="A158" s="34"/>
      <c r="B158" s="1231"/>
      <c r="C158" s="869"/>
      <c r="D158" s="872"/>
      <c r="E158" s="852"/>
      <c r="F158" s="852"/>
      <c r="G158" s="852"/>
      <c r="H158" s="852"/>
      <c r="I158" s="1185"/>
      <c r="J158" s="813"/>
      <c r="K158" s="855"/>
      <c r="L158" s="1188"/>
      <c r="M158" s="1191"/>
      <c r="N158" s="1194"/>
      <c r="O158" s="1176"/>
      <c r="P158" s="1179"/>
      <c r="Q158" s="1182"/>
      <c r="R158" s="813"/>
      <c r="S158" s="644" t="s">
        <v>6828</v>
      </c>
      <c r="T158" s="651" t="s">
        <v>3822</v>
      </c>
      <c r="U158" s="236" t="s">
        <v>3827</v>
      </c>
      <c r="V158" s="236" t="s">
        <v>3830</v>
      </c>
      <c r="W158" s="261"/>
      <c r="X158" s="258">
        <v>44931</v>
      </c>
      <c r="Y158" s="258">
        <v>44956</v>
      </c>
      <c r="Z158" s="258">
        <v>44959</v>
      </c>
      <c r="AA158" s="258">
        <v>45290</v>
      </c>
      <c r="AB158" s="813"/>
      <c r="AC158" s="828"/>
      <c r="AD158" s="44">
        <f t="shared" si="57"/>
        <v>3000000</v>
      </c>
      <c r="AE158" s="427"/>
      <c r="AF158" s="44">
        <f t="shared" si="48"/>
        <v>3000000</v>
      </c>
      <c r="AG158" s="427"/>
      <c r="AH158" s="427"/>
      <c r="AI158" s="427"/>
      <c r="AJ158" s="427"/>
      <c r="AK158" s="813"/>
      <c r="AL158" s="831"/>
      <c r="AM158" s="44">
        <f t="shared" si="6"/>
        <v>750000</v>
      </c>
      <c r="AN158" s="428"/>
      <c r="AO158" s="428">
        <v>750000</v>
      </c>
      <c r="AP158" s="428"/>
      <c r="AQ158" s="428"/>
      <c r="AR158" s="428"/>
      <c r="AS158" s="428"/>
      <c r="AT158" s="813"/>
      <c r="AU158" s="834"/>
      <c r="AV158" s="44">
        <f t="shared" si="7"/>
        <v>750000</v>
      </c>
      <c r="AW158" s="428"/>
      <c r="AX158" s="646">
        <v>750000</v>
      </c>
      <c r="AY158" s="428"/>
      <c r="AZ158" s="428"/>
      <c r="BA158" s="428"/>
      <c r="BB158" s="428"/>
      <c r="BC158" s="813"/>
      <c r="BD158" s="810"/>
      <c r="BE158" s="44">
        <f t="shared" si="8"/>
        <v>750000</v>
      </c>
      <c r="BF158" s="428"/>
      <c r="BG158" s="646">
        <v>750000</v>
      </c>
      <c r="BH158" s="428"/>
      <c r="BI158" s="428"/>
      <c r="BJ158" s="428"/>
      <c r="BK158" s="428"/>
      <c r="BL158" s="813"/>
      <c r="BM158" s="816"/>
      <c r="BN158" s="44">
        <f t="shared" si="56"/>
        <v>750000</v>
      </c>
      <c r="BO158" s="428"/>
      <c r="BP158" s="428">
        <v>750000</v>
      </c>
      <c r="BQ158" s="428"/>
      <c r="BR158" s="428"/>
      <c r="BS158" s="428"/>
      <c r="BT158" s="428"/>
      <c r="BU158" s="429"/>
      <c r="BV158" s="430"/>
      <c r="BW158" s="430"/>
      <c r="BX158" s="430"/>
      <c r="BY158" s="430"/>
      <c r="BZ158" s="430"/>
      <c r="CA158" s="430"/>
      <c r="CB158" s="430"/>
      <c r="CC158" s="431"/>
    </row>
    <row r="159" spans="1:81" s="58" customFormat="1" ht="40.200000000000003" customHeight="1" thickTop="1" thickBot="1" x14ac:dyDescent="0.35">
      <c r="A159" s="34"/>
      <c r="B159" s="1231"/>
      <c r="C159" s="869"/>
      <c r="D159" s="872"/>
      <c r="E159" s="852"/>
      <c r="F159" s="852"/>
      <c r="G159" s="852"/>
      <c r="H159" s="852"/>
      <c r="I159" s="1185"/>
      <c r="J159" s="813"/>
      <c r="K159" s="855"/>
      <c r="L159" s="1188"/>
      <c r="M159" s="1191"/>
      <c r="N159" s="1194"/>
      <c r="O159" s="1176"/>
      <c r="P159" s="1179"/>
      <c r="Q159" s="1182"/>
      <c r="R159" s="813"/>
      <c r="S159" s="644" t="s">
        <v>6829</v>
      </c>
      <c r="T159" s="651" t="s">
        <v>3822</v>
      </c>
      <c r="U159" s="236" t="s">
        <v>3827</v>
      </c>
      <c r="V159" s="236" t="s">
        <v>3830</v>
      </c>
      <c r="W159" s="261"/>
      <c r="X159" s="258">
        <v>44931</v>
      </c>
      <c r="Y159" s="258">
        <v>44956</v>
      </c>
      <c r="Z159" s="258">
        <v>44959</v>
      </c>
      <c r="AA159" s="258">
        <v>45290</v>
      </c>
      <c r="AB159" s="813"/>
      <c r="AC159" s="828"/>
      <c r="AD159" s="44">
        <f t="shared" si="57"/>
        <v>5000000</v>
      </c>
      <c r="AE159" s="51">
        <f t="shared" si="48"/>
        <v>0</v>
      </c>
      <c r="AF159" s="51">
        <f t="shared" si="48"/>
        <v>5000000</v>
      </c>
      <c r="AG159" s="51">
        <f t="shared" si="48"/>
        <v>0</v>
      </c>
      <c r="AH159" s="51">
        <f t="shared" si="48"/>
        <v>0</v>
      </c>
      <c r="AI159" s="51">
        <f t="shared" si="48"/>
        <v>0</v>
      </c>
      <c r="AJ159" s="51">
        <f t="shared" si="48"/>
        <v>0</v>
      </c>
      <c r="AK159" s="813"/>
      <c r="AL159" s="831"/>
      <c r="AM159" s="44">
        <f t="shared" si="6"/>
        <v>1250000</v>
      </c>
      <c r="AN159" s="257"/>
      <c r="AO159" s="428">
        <v>1250000</v>
      </c>
      <c r="AP159" s="257"/>
      <c r="AQ159" s="257"/>
      <c r="AR159" s="257"/>
      <c r="AS159" s="257"/>
      <c r="AT159" s="813"/>
      <c r="AU159" s="834"/>
      <c r="AV159" s="44">
        <f t="shared" si="7"/>
        <v>1250000</v>
      </c>
      <c r="AW159" s="257"/>
      <c r="AX159" s="646">
        <v>1250000</v>
      </c>
      <c r="AY159" s="257"/>
      <c r="AZ159" s="257"/>
      <c r="BA159" s="257"/>
      <c r="BB159" s="257"/>
      <c r="BC159" s="813"/>
      <c r="BD159" s="810"/>
      <c r="BE159" s="44">
        <f t="shared" si="8"/>
        <v>1250000</v>
      </c>
      <c r="BF159" s="257"/>
      <c r="BG159" s="646">
        <v>1250000</v>
      </c>
      <c r="BH159" s="257"/>
      <c r="BI159" s="257"/>
      <c r="BJ159" s="257"/>
      <c r="BK159" s="257"/>
      <c r="BL159" s="813"/>
      <c r="BM159" s="816"/>
      <c r="BN159" s="44">
        <f t="shared" si="56"/>
        <v>1250000</v>
      </c>
      <c r="BO159" s="257"/>
      <c r="BP159" s="428">
        <v>1250000</v>
      </c>
      <c r="BQ159" s="257"/>
      <c r="BR159" s="257"/>
      <c r="BS159" s="257"/>
      <c r="BT159" s="257"/>
      <c r="BU159" s="821"/>
      <c r="BV159" s="822"/>
      <c r="BW159" s="822"/>
      <c r="BX159" s="822"/>
      <c r="BY159" s="822"/>
      <c r="BZ159" s="822"/>
      <c r="CA159" s="822"/>
      <c r="CB159" s="822"/>
      <c r="CC159" s="823"/>
    </row>
    <row r="160" spans="1:81" s="58" customFormat="1" ht="40.200000000000003" customHeight="1" thickTop="1" thickBot="1" x14ac:dyDescent="0.35">
      <c r="A160" s="34"/>
      <c r="B160" s="1231"/>
      <c r="C160" s="869"/>
      <c r="D160" s="871">
        <v>1905</v>
      </c>
      <c r="E160" s="851" t="s">
        <v>6664</v>
      </c>
      <c r="F160" s="851">
        <v>1905031</v>
      </c>
      <c r="G160" s="851" t="s">
        <v>6665</v>
      </c>
      <c r="H160" s="851" t="s">
        <v>6666</v>
      </c>
      <c r="I160" s="1184">
        <v>2021004540215</v>
      </c>
      <c r="J160" s="812">
        <v>93</v>
      </c>
      <c r="K160" s="854" t="str">
        <f>+[3]Metas!K105</f>
        <v>Contención en 15 x 10.000 habitantes la Tasa de consumo de sustancias psicoactivas SPA ilícitas por atención en servicios de salud en personas de 12 a 65 años</v>
      </c>
      <c r="L160" s="1187"/>
      <c r="M160" s="1190">
        <f>SUM(N160:Q160)/4</f>
        <v>0</v>
      </c>
      <c r="N160" s="1193"/>
      <c r="O160" s="1175"/>
      <c r="P160" s="1178"/>
      <c r="Q160" s="1181"/>
      <c r="R160" s="812">
        <f t="shared" ref="R160" si="58">+$J160</f>
        <v>93</v>
      </c>
      <c r="S160" s="642" t="s">
        <v>6830</v>
      </c>
      <c r="T160" s="643" t="s">
        <v>3822</v>
      </c>
      <c r="U160" s="235" t="s">
        <v>3827</v>
      </c>
      <c r="V160" s="235" t="s">
        <v>3830</v>
      </c>
      <c r="W160" s="231"/>
      <c r="X160" s="258">
        <v>44931</v>
      </c>
      <c r="Y160" s="258">
        <v>44956</v>
      </c>
      <c r="Z160" s="258">
        <v>44959</v>
      </c>
      <c r="AA160" s="258">
        <v>45290</v>
      </c>
      <c r="AB160" s="812">
        <f t="shared" ref="AB160" si="59">+$J160</f>
        <v>93</v>
      </c>
      <c r="AC160" s="827">
        <f t="shared" ref="AC160" si="60">+L160</f>
        <v>0</v>
      </c>
      <c r="AD160" s="44">
        <f t="shared" si="57"/>
        <v>1000000</v>
      </c>
      <c r="AE160" s="44">
        <f t="shared" si="57"/>
        <v>0</v>
      </c>
      <c r="AF160" s="44">
        <f t="shared" si="57"/>
        <v>1000000</v>
      </c>
      <c r="AG160" s="44">
        <f t="shared" si="57"/>
        <v>0</v>
      </c>
      <c r="AH160" s="44">
        <f t="shared" si="57"/>
        <v>0</v>
      </c>
      <c r="AI160" s="44">
        <f t="shared" si="57"/>
        <v>0</v>
      </c>
      <c r="AJ160" s="44">
        <f t="shared" si="57"/>
        <v>0</v>
      </c>
      <c r="AK160" s="812">
        <f t="shared" ref="AK160" si="61">+$J160</f>
        <v>93</v>
      </c>
      <c r="AL160" s="830">
        <f>+N160</f>
        <v>0</v>
      </c>
      <c r="AM160" s="44">
        <f t="shared" si="6"/>
        <v>250000</v>
      </c>
      <c r="AN160" s="47"/>
      <c r="AO160" s="47">
        <v>250000</v>
      </c>
      <c r="AP160" s="47"/>
      <c r="AQ160" s="47"/>
      <c r="AR160" s="47"/>
      <c r="AS160" s="47"/>
      <c r="AT160" s="812">
        <f t="shared" ref="AT160" si="62">+$J160</f>
        <v>93</v>
      </c>
      <c r="AU160" s="833">
        <f>+O160</f>
        <v>0</v>
      </c>
      <c r="AV160" s="44">
        <f t="shared" si="7"/>
        <v>250000</v>
      </c>
      <c r="AW160" s="47"/>
      <c r="AX160" s="35">
        <v>250000</v>
      </c>
      <c r="AY160" s="47"/>
      <c r="AZ160" s="47"/>
      <c r="BA160" s="47"/>
      <c r="BB160" s="47"/>
      <c r="BC160" s="812">
        <f t="shared" ref="BC160" si="63">+$J160</f>
        <v>93</v>
      </c>
      <c r="BD160" s="809">
        <f>+P160</f>
        <v>0</v>
      </c>
      <c r="BE160" s="44">
        <f t="shared" si="8"/>
        <v>250000</v>
      </c>
      <c r="BF160" s="47"/>
      <c r="BG160" s="35">
        <v>250000</v>
      </c>
      <c r="BH160" s="47"/>
      <c r="BI160" s="47"/>
      <c r="BJ160" s="47"/>
      <c r="BK160" s="47"/>
      <c r="BL160" s="812">
        <f t="shared" ref="BL160" si="64">+$J160</f>
        <v>93</v>
      </c>
      <c r="BM160" s="815">
        <f>+Q160</f>
        <v>0</v>
      </c>
      <c r="BN160" s="44">
        <f t="shared" si="9"/>
        <v>250000</v>
      </c>
      <c r="BO160" s="47"/>
      <c r="BP160" s="47">
        <v>250000</v>
      </c>
      <c r="BQ160" s="47"/>
      <c r="BR160" s="47"/>
      <c r="BS160" s="47"/>
      <c r="BT160" s="47"/>
      <c r="BU160" s="818"/>
      <c r="BV160" s="819"/>
      <c r="BW160" s="819"/>
      <c r="BX160" s="819"/>
      <c r="BY160" s="819"/>
      <c r="BZ160" s="819"/>
      <c r="CA160" s="819"/>
      <c r="CB160" s="819"/>
      <c r="CC160" s="820"/>
    </row>
    <row r="161" spans="1:81" s="58" customFormat="1" ht="40.200000000000003" customHeight="1" thickTop="1" thickBot="1" x14ac:dyDescent="0.35">
      <c r="A161" s="34"/>
      <c r="B161" s="1231"/>
      <c r="C161" s="869"/>
      <c r="D161" s="872"/>
      <c r="E161" s="852"/>
      <c r="F161" s="852"/>
      <c r="G161" s="852"/>
      <c r="H161" s="852"/>
      <c r="I161" s="1185"/>
      <c r="J161" s="813"/>
      <c r="K161" s="855"/>
      <c r="L161" s="1188"/>
      <c r="M161" s="1191"/>
      <c r="N161" s="1194"/>
      <c r="O161" s="1176"/>
      <c r="P161" s="1179"/>
      <c r="Q161" s="1182"/>
      <c r="R161" s="813"/>
      <c r="S161" s="644" t="s">
        <v>6831</v>
      </c>
      <c r="T161" s="651" t="s">
        <v>3822</v>
      </c>
      <c r="U161" s="236" t="s">
        <v>3827</v>
      </c>
      <c r="V161" s="236" t="s">
        <v>3830</v>
      </c>
      <c r="W161" s="261"/>
      <c r="X161" s="258">
        <v>44931</v>
      </c>
      <c r="Y161" s="258">
        <v>44956</v>
      </c>
      <c r="Z161" s="258">
        <v>44959</v>
      </c>
      <c r="AA161" s="258">
        <v>45290</v>
      </c>
      <c r="AB161" s="813"/>
      <c r="AC161" s="828"/>
      <c r="AD161" s="44">
        <f t="shared" ref="AD161:AJ176" si="65">+AM161+AV161+BE161+BN161</f>
        <v>0</v>
      </c>
      <c r="AE161" s="44">
        <f t="shared" si="65"/>
        <v>0</v>
      </c>
      <c r="AF161" s="44">
        <f t="shared" si="65"/>
        <v>0</v>
      </c>
      <c r="AG161" s="427"/>
      <c r="AH161" s="427"/>
      <c r="AI161" s="427"/>
      <c r="AJ161" s="427"/>
      <c r="AK161" s="813"/>
      <c r="AL161" s="831"/>
      <c r="AM161" s="44">
        <f t="shared" si="6"/>
        <v>0</v>
      </c>
      <c r="AN161" s="428"/>
      <c r="AO161" s="428">
        <v>0</v>
      </c>
      <c r="AP161" s="428"/>
      <c r="AQ161" s="428"/>
      <c r="AR161" s="428"/>
      <c r="AS161" s="428"/>
      <c r="AT161" s="813"/>
      <c r="AU161" s="834"/>
      <c r="AV161" s="44">
        <f t="shared" si="7"/>
        <v>0</v>
      </c>
      <c r="AW161" s="428"/>
      <c r="AX161" s="646">
        <v>0</v>
      </c>
      <c r="AY161" s="428"/>
      <c r="AZ161" s="428"/>
      <c r="BA161" s="428"/>
      <c r="BB161" s="428"/>
      <c r="BC161" s="813"/>
      <c r="BD161" s="810"/>
      <c r="BE161" s="44">
        <f t="shared" si="8"/>
        <v>0</v>
      </c>
      <c r="BF161" s="428"/>
      <c r="BG161" s="646">
        <v>0</v>
      </c>
      <c r="BH161" s="428"/>
      <c r="BI161" s="428"/>
      <c r="BJ161" s="428"/>
      <c r="BK161" s="428"/>
      <c r="BL161" s="813"/>
      <c r="BM161" s="816"/>
      <c r="BN161" s="44">
        <f t="shared" si="9"/>
        <v>0</v>
      </c>
      <c r="BO161" s="428"/>
      <c r="BP161" s="428">
        <v>0</v>
      </c>
      <c r="BQ161" s="428"/>
      <c r="BR161" s="428"/>
      <c r="BS161" s="428"/>
      <c r="BT161" s="428"/>
      <c r="BU161" s="429"/>
      <c r="BV161" s="430"/>
      <c r="BW161" s="430"/>
      <c r="BX161" s="430"/>
      <c r="BY161" s="430"/>
      <c r="BZ161" s="430"/>
      <c r="CA161" s="430"/>
      <c r="CB161" s="430"/>
      <c r="CC161" s="431"/>
    </row>
    <row r="162" spans="1:81" s="58" customFormat="1" ht="40.200000000000003" customHeight="1" thickTop="1" thickBot="1" x14ac:dyDescent="0.35">
      <c r="A162" s="34"/>
      <c r="B162" s="1231"/>
      <c r="C162" s="869"/>
      <c r="D162" s="872"/>
      <c r="E162" s="852"/>
      <c r="F162" s="852"/>
      <c r="G162" s="852"/>
      <c r="H162" s="852"/>
      <c r="I162" s="1185"/>
      <c r="J162" s="813"/>
      <c r="K162" s="855"/>
      <c r="L162" s="1188"/>
      <c r="M162" s="1191"/>
      <c r="N162" s="1194"/>
      <c r="O162" s="1176"/>
      <c r="P162" s="1179"/>
      <c r="Q162" s="1182"/>
      <c r="R162" s="813"/>
      <c r="S162" s="644" t="s">
        <v>6832</v>
      </c>
      <c r="T162" s="651" t="s">
        <v>3822</v>
      </c>
      <c r="U162" s="236" t="s">
        <v>3827</v>
      </c>
      <c r="V162" s="236" t="s">
        <v>3830</v>
      </c>
      <c r="W162" s="261"/>
      <c r="X162" s="258">
        <v>44931</v>
      </c>
      <c r="Y162" s="258">
        <v>44956</v>
      </c>
      <c r="Z162" s="258">
        <v>44959</v>
      </c>
      <c r="AA162" s="258">
        <v>45290</v>
      </c>
      <c r="AB162" s="813"/>
      <c r="AC162" s="828"/>
      <c r="AD162" s="44">
        <f t="shared" si="65"/>
        <v>1250000</v>
      </c>
      <c r="AE162" s="44">
        <f t="shared" si="65"/>
        <v>0</v>
      </c>
      <c r="AF162" s="44">
        <f t="shared" si="65"/>
        <v>1250000</v>
      </c>
      <c r="AG162" s="427"/>
      <c r="AH162" s="427"/>
      <c r="AI162" s="427"/>
      <c r="AJ162" s="427"/>
      <c r="AK162" s="813"/>
      <c r="AL162" s="831"/>
      <c r="AM162" s="44">
        <f t="shared" si="6"/>
        <v>312500</v>
      </c>
      <c r="AN162" s="428"/>
      <c r="AO162" s="428">
        <v>312500</v>
      </c>
      <c r="AP162" s="428"/>
      <c r="AQ162" s="428"/>
      <c r="AR162" s="428"/>
      <c r="AS162" s="428"/>
      <c r="AT162" s="813"/>
      <c r="AU162" s="834"/>
      <c r="AV162" s="44">
        <f t="shared" si="7"/>
        <v>312500</v>
      </c>
      <c r="AW162" s="428"/>
      <c r="AX162" s="646">
        <v>312500</v>
      </c>
      <c r="AY162" s="428"/>
      <c r="AZ162" s="428"/>
      <c r="BA162" s="428"/>
      <c r="BB162" s="428"/>
      <c r="BC162" s="813"/>
      <c r="BD162" s="810"/>
      <c r="BE162" s="44">
        <f t="shared" si="8"/>
        <v>312500</v>
      </c>
      <c r="BF162" s="428"/>
      <c r="BG162" s="646">
        <v>312500</v>
      </c>
      <c r="BH162" s="428"/>
      <c r="BI162" s="428"/>
      <c r="BJ162" s="428"/>
      <c r="BK162" s="428"/>
      <c r="BL162" s="813"/>
      <c r="BM162" s="816"/>
      <c r="BN162" s="44">
        <f t="shared" si="9"/>
        <v>312500</v>
      </c>
      <c r="BO162" s="428"/>
      <c r="BP162" s="428">
        <v>312500</v>
      </c>
      <c r="BQ162" s="428"/>
      <c r="BR162" s="428"/>
      <c r="BS162" s="428"/>
      <c r="BT162" s="428"/>
      <c r="BU162" s="429"/>
      <c r="BV162" s="430"/>
      <c r="BW162" s="430"/>
      <c r="BX162" s="430"/>
      <c r="BY162" s="430"/>
      <c r="BZ162" s="430"/>
      <c r="CA162" s="430"/>
      <c r="CB162" s="430"/>
      <c r="CC162" s="431"/>
    </row>
    <row r="163" spans="1:81" s="58" customFormat="1" ht="40.200000000000003" customHeight="1" thickTop="1" thickBot="1" x14ac:dyDescent="0.35">
      <c r="A163" s="34"/>
      <c r="B163" s="1231"/>
      <c r="C163" s="869"/>
      <c r="D163" s="872"/>
      <c r="E163" s="852"/>
      <c r="F163" s="852"/>
      <c r="G163" s="852"/>
      <c r="H163" s="852"/>
      <c r="I163" s="1185"/>
      <c r="J163" s="813"/>
      <c r="K163" s="855"/>
      <c r="L163" s="1188"/>
      <c r="M163" s="1191"/>
      <c r="N163" s="1194"/>
      <c r="O163" s="1176"/>
      <c r="P163" s="1179"/>
      <c r="Q163" s="1182"/>
      <c r="R163" s="813"/>
      <c r="S163" s="644" t="s">
        <v>6833</v>
      </c>
      <c r="T163" s="651" t="s">
        <v>3822</v>
      </c>
      <c r="U163" s="236" t="s">
        <v>3827</v>
      </c>
      <c r="V163" s="236" t="s">
        <v>3830</v>
      </c>
      <c r="W163" s="261"/>
      <c r="X163" s="258">
        <v>44931</v>
      </c>
      <c r="Y163" s="258">
        <v>44956</v>
      </c>
      <c r="Z163" s="258">
        <v>44959</v>
      </c>
      <c r="AA163" s="258">
        <v>45290</v>
      </c>
      <c r="AB163" s="813"/>
      <c r="AC163" s="828"/>
      <c r="AD163" s="44">
        <f t="shared" si="65"/>
        <v>1500000</v>
      </c>
      <c r="AE163" s="44">
        <f t="shared" si="65"/>
        <v>0</v>
      </c>
      <c r="AF163" s="44">
        <f t="shared" si="65"/>
        <v>1500000</v>
      </c>
      <c r="AG163" s="427"/>
      <c r="AH163" s="427"/>
      <c r="AI163" s="427"/>
      <c r="AJ163" s="427"/>
      <c r="AK163" s="813"/>
      <c r="AL163" s="831"/>
      <c r="AM163" s="44">
        <f t="shared" si="6"/>
        <v>375000</v>
      </c>
      <c r="AN163" s="428"/>
      <c r="AO163" s="428">
        <v>375000</v>
      </c>
      <c r="AP163" s="428"/>
      <c r="AQ163" s="428"/>
      <c r="AR163" s="428"/>
      <c r="AS163" s="428"/>
      <c r="AT163" s="813"/>
      <c r="AU163" s="834"/>
      <c r="AV163" s="44">
        <f t="shared" si="7"/>
        <v>375000</v>
      </c>
      <c r="AW163" s="428"/>
      <c r="AX163" s="646">
        <v>375000</v>
      </c>
      <c r="AY163" s="428"/>
      <c r="AZ163" s="428"/>
      <c r="BA163" s="428"/>
      <c r="BB163" s="428"/>
      <c r="BC163" s="813"/>
      <c r="BD163" s="810"/>
      <c r="BE163" s="44">
        <f t="shared" si="8"/>
        <v>375000</v>
      </c>
      <c r="BF163" s="428"/>
      <c r="BG163" s="646">
        <v>375000</v>
      </c>
      <c r="BH163" s="428"/>
      <c r="BI163" s="428"/>
      <c r="BJ163" s="428"/>
      <c r="BK163" s="428"/>
      <c r="BL163" s="813"/>
      <c r="BM163" s="816"/>
      <c r="BN163" s="44">
        <f t="shared" si="9"/>
        <v>375000</v>
      </c>
      <c r="BO163" s="428"/>
      <c r="BP163" s="428">
        <v>375000</v>
      </c>
      <c r="BQ163" s="428"/>
      <c r="BR163" s="428"/>
      <c r="BS163" s="428"/>
      <c r="BT163" s="428"/>
      <c r="BU163" s="429"/>
      <c r="BV163" s="430"/>
      <c r="BW163" s="430"/>
      <c r="BX163" s="430"/>
      <c r="BY163" s="430"/>
      <c r="BZ163" s="430"/>
      <c r="CA163" s="430"/>
      <c r="CB163" s="430"/>
      <c r="CC163" s="431"/>
    </row>
    <row r="164" spans="1:81" s="58" customFormat="1" ht="40.200000000000003" customHeight="1" thickTop="1" thickBot="1" x14ac:dyDescent="0.35">
      <c r="A164" s="34"/>
      <c r="B164" s="1231"/>
      <c r="C164" s="869"/>
      <c r="D164" s="872"/>
      <c r="E164" s="852"/>
      <c r="F164" s="852"/>
      <c r="G164" s="852"/>
      <c r="H164" s="852"/>
      <c r="I164" s="1185"/>
      <c r="J164" s="813"/>
      <c r="K164" s="855"/>
      <c r="L164" s="1188"/>
      <c r="M164" s="1191"/>
      <c r="N164" s="1194"/>
      <c r="O164" s="1176"/>
      <c r="P164" s="1179"/>
      <c r="Q164" s="1182"/>
      <c r="R164" s="813"/>
      <c r="S164" s="644" t="s">
        <v>6834</v>
      </c>
      <c r="T164" s="651" t="s">
        <v>3822</v>
      </c>
      <c r="U164" s="236" t="s">
        <v>3827</v>
      </c>
      <c r="V164" s="236" t="s">
        <v>3830</v>
      </c>
      <c r="W164" s="261"/>
      <c r="X164" s="258">
        <v>44931</v>
      </c>
      <c r="Y164" s="258">
        <v>44956</v>
      </c>
      <c r="Z164" s="258">
        <v>44959</v>
      </c>
      <c r="AA164" s="258">
        <v>45290</v>
      </c>
      <c r="AB164" s="813"/>
      <c r="AC164" s="828"/>
      <c r="AD164" s="44">
        <f t="shared" si="65"/>
        <v>1000000</v>
      </c>
      <c r="AE164" s="44">
        <f t="shared" si="65"/>
        <v>0</v>
      </c>
      <c r="AF164" s="44">
        <f t="shared" si="65"/>
        <v>1000000</v>
      </c>
      <c r="AG164" s="427"/>
      <c r="AH164" s="427"/>
      <c r="AI164" s="427"/>
      <c r="AJ164" s="427"/>
      <c r="AK164" s="813"/>
      <c r="AL164" s="831"/>
      <c r="AM164" s="44">
        <f t="shared" si="6"/>
        <v>250000</v>
      </c>
      <c r="AN164" s="428"/>
      <c r="AO164" s="428">
        <v>250000</v>
      </c>
      <c r="AP164" s="428"/>
      <c r="AQ164" s="428"/>
      <c r="AR164" s="428"/>
      <c r="AS164" s="428"/>
      <c r="AT164" s="813"/>
      <c r="AU164" s="834"/>
      <c r="AV164" s="44">
        <f t="shared" si="7"/>
        <v>250000</v>
      </c>
      <c r="AW164" s="428"/>
      <c r="AX164" s="646">
        <v>250000</v>
      </c>
      <c r="AY164" s="428"/>
      <c r="AZ164" s="428"/>
      <c r="BA164" s="428"/>
      <c r="BB164" s="428"/>
      <c r="BC164" s="813"/>
      <c r="BD164" s="810"/>
      <c r="BE164" s="44">
        <f t="shared" si="8"/>
        <v>250000</v>
      </c>
      <c r="BF164" s="428"/>
      <c r="BG164" s="646">
        <v>250000</v>
      </c>
      <c r="BH164" s="428"/>
      <c r="BI164" s="428"/>
      <c r="BJ164" s="428"/>
      <c r="BK164" s="428"/>
      <c r="BL164" s="813"/>
      <c r="BM164" s="816"/>
      <c r="BN164" s="44">
        <f t="shared" si="9"/>
        <v>250000</v>
      </c>
      <c r="BO164" s="428"/>
      <c r="BP164" s="428">
        <v>250000</v>
      </c>
      <c r="BQ164" s="428"/>
      <c r="BR164" s="428"/>
      <c r="BS164" s="428"/>
      <c r="BT164" s="428"/>
      <c r="BU164" s="429"/>
      <c r="BV164" s="430"/>
      <c r="BW164" s="430"/>
      <c r="BX164" s="430"/>
      <c r="BY164" s="430"/>
      <c r="BZ164" s="430"/>
      <c r="CA164" s="430"/>
      <c r="CB164" s="430"/>
      <c r="CC164" s="431"/>
    </row>
    <row r="165" spans="1:81" s="58" customFormat="1" ht="40.200000000000003" customHeight="1" thickTop="1" thickBot="1" x14ac:dyDescent="0.35">
      <c r="A165" s="34"/>
      <c r="B165" s="1231"/>
      <c r="C165" s="869"/>
      <c r="D165" s="872"/>
      <c r="E165" s="852"/>
      <c r="F165" s="852"/>
      <c r="G165" s="852"/>
      <c r="H165" s="852"/>
      <c r="I165" s="1185"/>
      <c r="J165" s="813"/>
      <c r="K165" s="855"/>
      <c r="L165" s="1188"/>
      <c r="M165" s="1191"/>
      <c r="N165" s="1194"/>
      <c r="O165" s="1176"/>
      <c r="P165" s="1179"/>
      <c r="Q165" s="1182"/>
      <c r="R165" s="813"/>
      <c r="S165" s="644" t="s">
        <v>6835</v>
      </c>
      <c r="T165" s="651" t="s">
        <v>3822</v>
      </c>
      <c r="U165" s="236" t="s">
        <v>3827</v>
      </c>
      <c r="V165" s="236" t="s">
        <v>3830</v>
      </c>
      <c r="W165" s="261"/>
      <c r="X165" s="258">
        <v>44931</v>
      </c>
      <c r="Y165" s="258">
        <v>44956</v>
      </c>
      <c r="Z165" s="258">
        <v>44959</v>
      </c>
      <c r="AA165" s="258">
        <v>45290</v>
      </c>
      <c r="AB165" s="813"/>
      <c r="AC165" s="828"/>
      <c r="AD165" s="44">
        <f t="shared" si="65"/>
        <v>1700000</v>
      </c>
      <c r="AE165" s="44">
        <f t="shared" si="65"/>
        <v>0</v>
      </c>
      <c r="AF165" s="44">
        <f t="shared" si="65"/>
        <v>1700000</v>
      </c>
      <c r="AG165" s="427"/>
      <c r="AH165" s="427"/>
      <c r="AI165" s="427"/>
      <c r="AJ165" s="427"/>
      <c r="AK165" s="813"/>
      <c r="AL165" s="831"/>
      <c r="AM165" s="44">
        <f t="shared" si="6"/>
        <v>425000</v>
      </c>
      <c r="AN165" s="428"/>
      <c r="AO165" s="428">
        <v>425000</v>
      </c>
      <c r="AP165" s="428"/>
      <c r="AQ165" s="428"/>
      <c r="AR165" s="428"/>
      <c r="AS165" s="428"/>
      <c r="AT165" s="813"/>
      <c r="AU165" s="834"/>
      <c r="AV165" s="44">
        <f t="shared" si="7"/>
        <v>425000</v>
      </c>
      <c r="AW165" s="428"/>
      <c r="AX165" s="646">
        <v>425000</v>
      </c>
      <c r="AY165" s="428"/>
      <c r="AZ165" s="428"/>
      <c r="BA165" s="428"/>
      <c r="BB165" s="428"/>
      <c r="BC165" s="813"/>
      <c r="BD165" s="810"/>
      <c r="BE165" s="44">
        <f t="shared" si="8"/>
        <v>425000</v>
      </c>
      <c r="BF165" s="428"/>
      <c r="BG165" s="646">
        <v>425000</v>
      </c>
      <c r="BH165" s="428"/>
      <c r="BI165" s="428"/>
      <c r="BJ165" s="428"/>
      <c r="BK165" s="428"/>
      <c r="BL165" s="813"/>
      <c r="BM165" s="816"/>
      <c r="BN165" s="44">
        <f t="shared" si="9"/>
        <v>425000</v>
      </c>
      <c r="BO165" s="428"/>
      <c r="BP165" s="428">
        <v>425000</v>
      </c>
      <c r="BQ165" s="428"/>
      <c r="BR165" s="428"/>
      <c r="BS165" s="428"/>
      <c r="BT165" s="428"/>
      <c r="BU165" s="429"/>
      <c r="BV165" s="430"/>
      <c r="BW165" s="430"/>
      <c r="BX165" s="430"/>
      <c r="BY165" s="430"/>
      <c r="BZ165" s="430"/>
      <c r="CA165" s="430"/>
      <c r="CB165" s="430"/>
      <c r="CC165" s="431"/>
    </row>
    <row r="166" spans="1:81" s="58" customFormat="1" ht="40.200000000000003" customHeight="1" thickTop="1" thickBot="1" x14ac:dyDescent="0.35">
      <c r="A166" s="34"/>
      <c r="B166" s="1231"/>
      <c r="C166" s="869"/>
      <c r="D166" s="872"/>
      <c r="E166" s="852"/>
      <c r="F166" s="852"/>
      <c r="G166" s="852"/>
      <c r="H166" s="852"/>
      <c r="I166" s="1185"/>
      <c r="J166" s="813"/>
      <c r="K166" s="855"/>
      <c r="L166" s="1188"/>
      <c r="M166" s="1191"/>
      <c r="N166" s="1194"/>
      <c r="O166" s="1176"/>
      <c r="P166" s="1179"/>
      <c r="Q166" s="1182"/>
      <c r="R166" s="813"/>
      <c r="S166" s="644" t="s">
        <v>6836</v>
      </c>
      <c r="T166" s="651" t="s">
        <v>3822</v>
      </c>
      <c r="U166" s="236" t="s">
        <v>3827</v>
      </c>
      <c r="V166" s="236" t="s">
        <v>3830</v>
      </c>
      <c r="W166" s="261"/>
      <c r="X166" s="258">
        <v>44931</v>
      </c>
      <c r="Y166" s="258">
        <v>44956</v>
      </c>
      <c r="Z166" s="258">
        <v>44959</v>
      </c>
      <c r="AA166" s="258">
        <v>45290</v>
      </c>
      <c r="AB166" s="813"/>
      <c r="AC166" s="828"/>
      <c r="AD166" s="44">
        <f t="shared" si="65"/>
        <v>900000</v>
      </c>
      <c r="AE166" s="44">
        <f t="shared" si="65"/>
        <v>0</v>
      </c>
      <c r="AF166" s="44">
        <f t="shared" si="65"/>
        <v>900000</v>
      </c>
      <c r="AG166" s="427"/>
      <c r="AH166" s="427"/>
      <c r="AI166" s="427"/>
      <c r="AJ166" s="427"/>
      <c r="AK166" s="813"/>
      <c r="AL166" s="831"/>
      <c r="AM166" s="44">
        <f t="shared" si="6"/>
        <v>225000</v>
      </c>
      <c r="AN166" s="428"/>
      <c r="AO166" s="428">
        <v>225000</v>
      </c>
      <c r="AP166" s="428"/>
      <c r="AQ166" s="428"/>
      <c r="AR166" s="428"/>
      <c r="AS166" s="428"/>
      <c r="AT166" s="813"/>
      <c r="AU166" s="834"/>
      <c r="AV166" s="44">
        <f t="shared" si="7"/>
        <v>225000</v>
      </c>
      <c r="AW166" s="428"/>
      <c r="AX166" s="646">
        <v>225000</v>
      </c>
      <c r="AY166" s="428"/>
      <c r="AZ166" s="428"/>
      <c r="BA166" s="428"/>
      <c r="BB166" s="428"/>
      <c r="BC166" s="813"/>
      <c r="BD166" s="810"/>
      <c r="BE166" s="44">
        <f t="shared" si="8"/>
        <v>225000</v>
      </c>
      <c r="BF166" s="428"/>
      <c r="BG166" s="646">
        <v>225000</v>
      </c>
      <c r="BH166" s="428"/>
      <c r="BI166" s="428"/>
      <c r="BJ166" s="428"/>
      <c r="BK166" s="428"/>
      <c r="BL166" s="813"/>
      <c r="BM166" s="816"/>
      <c r="BN166" s="44">
        <f t="shared" si="9"/>
        <v>225000</v>
      </c>
      <c r="BO166" s="428"/>
      <c r="BP166" s="428">
        <v>225000</v>
      </c>
      <c r="BQ166" s="428"/>
      <c r="BR166" s="428"/>
      <c r="BS166" s="428"/>
      <c r="BT166" s="428"/>
      <c r="BU166" s="429"/>
      <c r="BV166" s="430"/>
      <c r="BW166" s="430"/>
      <c r="BX166" s="430"/>
      <c r="BY166" s="430"/>
      <c r="BZ166" s="430"/>
      <c r="CA166" s="430"/>
      <c r="CB166" s="430"/>
      <c r="CC166" s="431"/>
    </row>
    <row r="167" spans="1:81" s="58" customFormat="1" ht="40.200000000000003" customHeight="1" thickTop="1" thickBot="1" x14ac:dyDescent="0.35">
      <c r="A167" s="34"/>
      <c r="B167" s="1231"/>
      <c r="C167" s="869"/>
      <c r="D167" s="872"/>
      <c r="E167" s="852"/>
      <c r="F167" s="852"/>
      <c r="G167" s="852"/>
      <c r="H167" s="852"/>
      <c r="I167" s="1185"/>
      <c r="J167" s="813"/>
      <c r="K167" s="855"/>
      <c r="L167" s="1188"/>
      <c r="M167" s="1191"/>
      <c r="N167" s="1194"/>
      <c r="O167" s="1176"/>
      <c r="P167" s="1179"/>
      <c r="Q167" s="1182"/>
      <c r="R167" s="813"/>
      <c r="S167" s="644" t="s">
        <v>6837</v>
      </c>
      <c r="T167" s="651" t="s">
        <v>3822</v>
      </c>
      <c r="U167" s="236" t="s">
        <v>3827</v>
      </c>
      <c r="V167" s="236" t="s">
        <v>3830</v>
      </c>
      <c r="W167" s="261"/>
      <c r="X167" s="258">
        <v>44931</v>
      </c>
      <c r="Y167" s="258">
        <v>44956</v>
      </c>
      <c r="Z167" s="258">
        <v>44959</v>
      </c>
      <c r="AA167" s="258">
        <v>45290</v>
      </c>
      <c r="AB167" s="813"/>
      <c r="AC167" s="828"/>
      <c r="AD167" s="44">
        <f t="shared" si="65"/>
        <v>2000000</v>
      </c>
      <c r="AE167" s="44">
        <f t="shared" si="65"/>
        <v>0</v>
      </c>
      <c r="AF167" s="44">
        <f t="shared" si="65"/>
        <v>2000000</v>
      </c>
      <c r="AG167" s="427"/>
      <c r="AH167" s="427"/>
      <c r="AI167" s="427"/>
      <c r="AJ167" s="427"/>
      <c r="AK167" s="813"/>
      <c r="AL167" s="831"/>
      <c r="AM167" s="44">
        <f t="shared" si="6"/>
        <v>500000</v>
      </c>
      <c r="AN167" s="428"/>
      <c r="AO167" s="428">
        <v>500000</v>
      </c>
      <c r="AP167" s="428"/>
      <c r="AQ167" s="428"/>
      <c r="AR167" s="428"/>
      <c r="AS167" s="428"/>
      <c r="AT167" s="813"/>
      <c r="AU167" s="834"/>
      <c r="AV167" s="44">
        <f t="shared" si="7"/>
        <v>500000</v>
      </c>
      <c r="AW167" s="428"/>
      <c r="AX167" s="646">
        <v>500000</v>
      </c>
      <c r="AY167" s="428"/>
      <c r="AZ167" s="428"/>
      <c r="BA167" s="428"/>
      <c r="BB167" s="428"/>
      <c r="BC167" s="813"/>
      <c r="BD167" s="810"/>
      <c r="BE167" s="44">
        <f t="shared" si="8"/>
        <v>500000</v>
      </c>
      <c r="BF167" s="428"/>
      <c r="BG167" s="646">
        <v>500000</v>
      </c>
      <c r="BH167" s="428"/>
      <c r="BI167" s="428"/>
      <c r="BJ167" s="428"/>
      <c r="BK167" s="428"/>
      <c r="BL167" s="813"/>
      <c r="BM167" s="816"/>
      <c r="BN167" s="44">
        <f t="shared" si="9"/>
        <v>500000</v>
      </c>
      <c r="BO167" s="428"/>
      <c r="BP167" s="428">
        <v>500000</v>
      </c>
      <c r="BQ167" s="428"/>
      <c r="BR167" s="428"/>
      <c r="BS167" s="428"/>
      <c r="BT167" s="428"/>
      <c r="BU167" s="429"/>
      <c r="BV167" s="430"/>
      <c r="BW167" s="430"/>
      <c r="BX167" s="430"/>
      <c r="BY167" s="430"/>
      <c r="BZ167" s="430"/>
      <c r="CA167" s="430"/>
      <c r="CB167" s="430"/>
      <c r="CC167" s="431"/>
    </row>
    <row r="168" spans="1:81" s="58" customFormat="1" ht="40.200000000000003" customHeight="1" thickTop="1" thickBot="1" x14ac:dyDescent="0.35">
      <c r="A168" s="34"/>
      <c r="B168" s="1231"/>
      <c r="C168" s="869"/>
      <c r="D168" s="872"/>
      <c r="E168" s="852"/>
      <c r="F168" s="852"/>
      <c r="G168" s="852"/>
      <c r="H168" s="852"/>
      <c r="I168" s="1185"/>
      <c r="J168" s="813"/>
      <c r="K168" s="855"/>
      <c r="L168" s="1188"/>
      <c r="M168" s="1191"/>
      <c r="N168" s="1194"/>
      <c r="O168" s="1176"/>
      <c r="P168" s="1179"/>
      <c r="Q168" s="1182"/>
      <c r="R168" s="813"/>
      <c r="S168" s="644" t="s">
        <v>6838</v>
      </c>
      <c r="T168" s="651" t="s">
        <v>3822</v>
      </c>
      <c r="U168" s="236" t="s">
        <v>3827</v>
      </c>
      <c r="V168" s="236" t="s">
        <v>3830</v>
      </c>
      <c r="W168" s="261"/>
      <c r="X168" s="258">
        <v>44931</v>
      </c>
      <c r="Y168" s="258">
        <v>44956</v>
      </c>
      <c r="Z168" s="258">
        <v>44959</v>
      </c>
      <c r="AA168" s="258">
        <v>45290</v>
      </c>
      <c r="AB168" s="813"/>
      <c r="AC168" s="828"/>
      <c r="AD168" s="44">
        <f t="shared" si="65"/>
        <v>2000000</v>
      </c>
      <c r="AE168" s="44">
        <f t="shared" si="65"/>
        <v>0</v>
      </c>
      <c r="AF168" s="44">
        <f t="shared" si="65"/>
        <v>2000000</v>
      </c>
      <c r="AG168" s="427"/>
      <c r="AH168" s="427"/>
      <c r="AI168" s="427"/>
      <c r="AJ168" s="427"/>
      <c r="AK168" s="813"/>
      <c r="AL168" s="831"/>
      <c r="AM168" s="44">
        <f t="shared" si="6"/>
        <v>500000</v>
      </c>
      <c r="AN168" s="428"/>
      <c r="AO168" s="428">
        <v>500000</v>
      </c>
      <c r="AP168" s="428"/>
      <c r="AQ168" s="428"/>
      <c r="AR168" s="428"/>
      <c r="AS168" s="428"/>
      <c r="AT168" s="813"/>
      <c r="AU168" s="834"/>
      <c r="AV168" s="44">
        <f t="shared" si="7"/>
        <v>500000</v>
      </c>
      <c r="AW168" s="428"/>
      <c r="AX168" s="646">
        <v>500000</v>
      </c>
      <c r="AY168" s="428"/>
      <c r="AZ168" s="428"/>
      <c r="BA168" s="428"/>
      <c r="BB168" s="428"/>
      <c r="BC168" s="813"/>
      <c r="BD168" s="810"/>
      <c r="BE168" s="44">
        <f t="shared" si="8"/>
        <v>500000</v>
      </c>
      <c r="BF168" s="428"/>
      <c r="BG168" s="646">
        <v>500000</v>
      </c>
      <c r="BH168" s="428"/>
      <c r="BI168" s="428"/>
      <c r="BJ168" s="428"/>
      <c r="BK168" s="428"/>
      <c r="BL168" s="813"/>
      <c r="BM168" s="816"/>
      <c r="BN168" s="44">
        <f t="shared" si="9"/>
        <v>500000</v>
      </c>
      <c r="BO168" s="428"/>
      <c r="BP168" s="428">
        <v>500000</v>
      </c>
      <c r="BQ168" s="428"/>
      <c r="BR168" s="428"/>
      <c r="BS168" s="428"/>
      <c r="BT168" s="428"/>
      <c r="BU168" s="429"/>
      <c r="BV168" s="430"/>
      <c r="BW168" s="430"/>
      <c r="BX168" s="430"/>
      <c r="BY168" s="430"/>
      <c r="BZ168" s="430"/>
      <c r="CA168" s="430"/>
      <c r="CB168" s="430"/>
      <c r="CC168" s="431"/>
    </row>
    <row r="169" spans="1:81" s="58" customFormat="1" ht="40.200000000000003" customHeight="1" thickTop="1" thickBot="1" x14ac:dyDescent="0.35">
      <c r="A169" s="34"/>
      <c r="B169" s="1231"/>
      <c r="C169" s="869"/>
      <c r="D169" s="872"/>
      <c r="E169" s="852"/>
      <c r="F169" s="852"/>
      <c r="G169" s="852"/>
      <c r="H169" s="852"/>
      <c r="I169" s="1185"/>
      <c r="J169" s="813"/>
      <c r="K169" s="855"/>
      <c r="L169" s="1188"/>
      <c r="M169" s="1191"/>
      <c r="N169" s="1194"/>
      <c r="O169" s="1176"/>
      <c r="P169" s="1179"/>
      <c r="Q169" s="1182"/>
      <c r="R169" s="813"/>
      <c r="S169" s="644" t="s">
        <v>6839</v>
      </c>
      <c r="T169" s="651" t="s">
        <v>3822</v>
      </c>
      <c r="U169" s="236" t="s">
        <v>3827</v>
      </c>
      <c r="V169" s="236" t="s">
        <v>3830</v>
      </c>
      <c r="W169" s="261"/>
      <c r="X169" s="258">
        <v>44931</v>
      </c>
      <c r="Y169" s="258">
        <v>44956</v>
      </c>
      <c r="Z169" s="258">
        <v>44959</v>
      </c>
      <c r="AA169" s="258">
        <v>45290</v>
      </c>
      <c r="AB169" s="813"/>
      <c r="AC169" s="828"/>
      <c r="AD169" s="44">
        <f t="shared" si="65"/>
        <v>1400000</v>
      </c>
      <c r="AE169" s="44">
        <f t="shared" si="65"/>
        <v>0</v>
      </c>
      <c r="AF169" s="44">
        <f t="shared" si="65"/>
        <v>1400000</v>
      </c>
      <c r="AG169" s="427"/>
      <c r="AH169" s="427"/>
      <c r="AI169" s="427"/>
      <c r="AJ169" s="427"/>
      <c r="AK169" s="813"/>
      <c r="AL169" s="831"/>
      <c r="AM169" s="44">
        <f t="shared" si="6"/>
        <v>350000</v>
      </c>
      <c r="AN169" s="428"/>
      <c r="AO169" s="428">
        <v>350000</v>
      </c>
      <c r="AP169" s="428"/>
      <c r="AQ169" s="428"/>
      <c r="AR169" s="428"/>
      <c r="AS169" s="428"/>
      <c r="AT169" s="813"/>
      <c r="AU169" s="834"/>
      <c r="AV169" s="44">
        <f t="shared" si="7"/>
        <v>350000</v>
      </c>
      <c r="AW169" s="428"/>
      <c r="AX169" s="646">
        <v>350000</v>
      </c>
      <c r="AY169" s="428"/>
      <c r="AZ169" s="428"/>
      <c r="BA169" s="428"/>
      <c r="BB169" s="428"/>
      <c r="BC169" s="813"/>
      <c r="BD169" s="810"/>
      <c r="BE169" s="44">
        <f t="shared" si="8"/>
        <v>350000</v>
      </c>
      <c r="BF169" s="428"/>
      <c r="BG169" s="646">
        <v>350000</v>
      </c>
      <c r="BH169" s="428"/>
      <c r="BI169" s="428"/>
      <c r="BJ169" s="428"/>
      <c r="BK169" s="428"/>
      <c r="BL169" s="813"/>
      <c r="BM169" s="816"/>
      <c r="BN169" s="44">
        <f t="shared" si="9"/>
        <v>350000</v>
      </c>
      <c r="BO169" s="428"/>
      <c r="BP169" s="428">
        <v>350000</v>
      </c>
      <c r="BQ169" s="428"/>
      <c r="BR169" s="428"/>
      <c r="BS169" s="428"/>
      <c r="BT169" s="428"/>
      <c r="BU169" s="429"/>
      <c r="BV169" s="430"/>
      <c r="BW169" s="430"/>
      <c r="BX169" s="430"/>
      <c r="BY169" s="430"/>
      <c r="BZ169" s="430"/>
      <c r="CA169" s="430"/>
      <c r="CB169" s="430"/>
      <c r="CC169" s="431"/>
    </row>
    <row r="170" spans="1:81" s="58" customFormat="1" ht="40.200000000000003" customHeight="1" thickTop="1" thickBot="1" x14ac:dyDescent="0.35">
      <c r="A170" s="34"/>
      <c r="B170" s="1231"/>
      <c r="C170" s="869"/>
      <c r="D170" s="872"/>
      <c r="E170" s="852"/>
      <c r="F170" s="852"/>
      <c r="G170" s="852"/>
      <c r="H170" s="852"/>
      <c r="I170" s="1185"/>
      <c r="J170" s="813"/>
      <c r="K170" s="855"/>
      <c r="L170" s="1188"/>
      <c r="M170" s="1191"/>
      <c r="N170" s="1194"/>
      <c r="O170" s="1176"/>
      <c r="P170" s="1179"/>
      <c r="Q170" s="1182"/>
      <c r="R170" s="813"/>
      <c r="S170" s="644" t="s">
        <v>6840</v>
      </c>
      <c r="T170" s="651" t="s">
        <v>3822</v>
      </c>
      <c r="U170" s="236" t="s">
        <v>3827</v>
      </c>
      <c r="V170" s="236" t="s">
        <v>3830</v>
      </c>
      <c r="W170" s="261"/>
      <c r="X170" s="258">
        <v>44931</v>
      </c>
      <c r="Y170" s="258">
        <v>44956</v>
      </c>
      <c r="Z170" s="258">
        <v>44959</v>
      </c>
      <c r="AA170" s="258">
        <v>45290</v>
      </c>
      <c r="AB170" s="813"/>
      <c r="AC170" s="828"/>
      <c r="AD170" s="44">
        <f t="shared" si="65"/>
        <v>1000000</v>
      </c>
      <c r="AE170" s="44">
        <f t="shared" si="65"/>
        <v>0</v>
      </c>
      <c r="AF170" s="44">
        <f t="shared" si="65"/>
        <v>1000000</v>
      </c>
      <c r="AG170" s="427"/>
      <c r="AH170" s="427"/>
      <c r="AI170" s="427"/>
      <c r="AJ170" s="427"/>
      <c r="AK170" s="813"/>
      <c r="AL170" s="831"/>
      <c r="AM170" s="44">
        <f t="shared" si="6"/>
        <v>250000</v>
      </c>
      <c r="AN170" s="428"/>
      <c r="AO170" s="428">
        <v>250000</v>
      </c>
      <c r="AP170" s="428"/>
      <c r="AQ170" s="428"/>
      <c r="AR170" s="428"/>
      <c r="AS170" s="428"/>
      <c r="AT170" s="813"/>
      <c r="AU170" s="834"/>
      <c r="AV170" s="44">
        <f t="shared" si="7"/>
        <v>250000</v>
      </c>
      <c r="AW170" s="428"/>
      <c r="AX170" s="646">
        <v>250000</v>
      </c>
      <c r="AY170" s="428"/>
      <c r="AZ170" s="428"/>
      <c r="BA170" s="428"/>
      <c r="BB170" s="428"/>
      <c r="BC170" s="813"/>
      <c r="BD170" s="810"/>
      <c r="BE170" s="44">
        <f t="shared" si="8"/>
        <v>250000</v>
      </c>
      <c r="BF170" s="428"/>
      <c r="BG170" s="646">
        <v>250000</v>
      </c>
      <c r="BH170" s="428"/>
      <c r="BI170" s="428"/>
      <c r="BJ170" s="428"/>
      <c r="BK170" s="428"/>
      <c r="BL170" s="813"/>
      <c r="BM170" s="816"/>
      <c r="BN170" s="44">
        <f t="shared" si="9"/>
        <v>250000</v>
      </c>
      <c r="BO170" s="428"/>
      <c r="BP170" s="428">
        <v>250000</v>
      </c>
      <c r="BQ170" s="428"/>
      <c r="BR170" s="428"/>
      <c r="BS170" s="428"/>
      <c r="BT170" s="428"/>
      <c r="BU170" s="429"/>
      <c r="BV170" s="430"/>
      <c r="BW170" s="430"/>
      <c r="BX170" s="430"/>
      <c r="BY170" s="430"/>
      <c r="BZ170" s="430"/>
      <c r="CA170" s="430"/>
      <c r="CB170" s="430"/>
      <c r="CC170" s="431"/>
    </row>
    <row r="171" spans="1:81" s="58" customFormat="1" ht="40.200000000000003" customHeight="1" thickTop="1" thickBot="1" x14ac:dyDescent="0.35">
      <c r="A171" s="34"/>
      <c r="B171" s="1231"/>
      <c r="C171" s="869"/>
      <c r="D171" s="872"/>
      <c r="E171" s="852"/>
      <c r="F171" s="852"/>
      <c r="G171" s="852"/>
      <c r="H171" s="852"/>
      <c r="I171" s="1185"/>
      <c r="J171" s="813"/>
      <c r="K171" s="855"/>
      <c r="L171" s="1188"/>
      <c r="M171" s="1191"/>
      <c r="N171" s="1194"/>
      <c r="O171" s="1176"/>
      <c r="P171" s="1179"/>
      <c r="Q171" s="1182"/>
      <c r="R171" s="813"/>
      <c r="S171" s="644" t="s">
        <v>6841</v>
      </c>
      <c r="T171" s="651" t="s">
        <v>3822</v>
      </c>
      <c r="U171" s="236" t="s">
        <v>3827</v>
      </c>
      <c r="V171" s="236" t="s">
        <v>3830</v>
      </c>
      <c r="W171" s="261"/>
      <c r="X171" s="258">
        <v>44931</v>
      </c>
      <c r="Y171" s="258">
        <v>44956</v>
      </c>
      <c r="Z171" s="258">
        <v>44959</v>
      </c>
      <c r="AA171" s="258">
        <v>45290</v>
      </c>
      <c r="AB171" s="813"/>
      <c r="AC171" s="828"/>
      <c r="AD171" s="44">
        <f t="shared" si="65"/>
        <v>1450000</v>
      </c>
      <c r="AE171" s="44">
        <f t="shared" si="65"/>
        <v>0</v>
      </c>
      <c r="AF171" s="44">
        <f t="shared" si="65"/>
        <v>1450000</v>
      </c>
      <c r="AG171" s="427"/>
      <c r="AH171" s="427"/>
      <c r="AI171" s="427"/>
      <c r="AJ171" s="427"/>
      <c r="AK171" s="813"/>
      <c r="AL171" s="831"/>
      <c r="AM171" s="44">
        <f t="shared" si="6"/>
        <v>362500</v>
      </c>
      <c r="AN171" s="428"/>
      <c r="AO171" s="428">
        <v>362500</v>
      </c>
      <c r="AP171" s="428"/>
      <c r="AQ171" s="428"/>
      <c r="AR171" s="428"/>
      <c r="AS171" s="428"/>
      <c r="AT171" s="813"/>
      <c r="AU171" s="834"/>
      <c r="AV171" s="44">
        <f t="shared" si="7"/>
        <v>362500</v>
      </c>
      <c r="AW171" s="428"/>
      <c r="AX171" s="646">
        <v>362500</v>
      </c>
      <c r="AY171" s="428"/>
      <c r="AZ171" s="428"/>
      <c r="BA171" s="428"/>
      <c r="BB171" s="428"/>
      <c r="BC171" s="813"/>
      <c r="BD171" s="810"/>
      <c r="BE171" s="44">
        <f t="shared" si="8"/>
        <v>362500</v>
      </c>
      <c r="BF171" s="428"/>
      <c r="BG171" s="646">
        <v>362500</v>
      </c>
      <c r="BH171" s="428"/>
      <c r="BI171" s="428"/>
      <c r="BJ171" s="428"/>
      <c r="BK171" s="428"/>
      <c r="BL171" s="813"/>
      <c r="BM171" s="816"/>
      <c r="BN171" s="44">
        <f t="shared" si="9"/>
        <v>362500</v>
      </c>
      <c r="BO171" s="428"/>
      <c r="BP171" s="428">
        <v>362500</v>
      </c>
      <c r="BQ171" s="428"/>
      <c r="BR171" s="428"/>
      <c r="BS171" s="428"/>
      <c r="BT171" s="428"/>
      <c r="BU171" s="429"/>
      <c r="BV171" s="430"/>
      <c r="BW171" s="430"/>
      <c r="BX171" s="430"/>
      <c r="BY171" s="430"/>
      <c r="BZ171" s="430"/>
      <c r="CA171" s="430"/>
      <c r="CB171" s="430"/>
      <c r="CC171" s="431"/>
    </row>
    <row r="172" spans="1:81" s="58" customFormat="1" ht="40.200000000000003" customHeight="1" thickTop="1" thickBot="1" x14ac:dyDescent="0.35">
      <c r="A172" s="34"/>
      <c r="B172" s="1231"/>
      <c r="C172" s="869"/>
      <c r="D172" s="872"/>
      <c r="E172" s="852"/>
      <c r="F172" s="852"/>
      <c r="G172" s="852"/>
      <c r="H172" s="852"/>
      <c r="I172" s="1185"/>
      <c r="J172" s="813"/>
      <c r="K172" s="855"/>
      <c r="L172" s="1188"/>
      <c r="M172" s="1191"/>
      <c r="N172" s="1194"/>
      <c r="O172" s="1176"/>
      <c r="P172" s="1179"/>
      <c r="Q172" s="1182"/>
      <c r="R172" s="813"/>
      <c r="S172" s="644" t="s">
        <v>6842</v>
      </c>
      <c r="T172" s="651" t="s">
        <v>3822</v>
      </c>
      <c r="U172" s="236" t="s">
        <v>3827</v>
      </c>
      <c r="V172" s="236" t="s">
        <v>3830</v>
      </c>
      <c r="W172" s="261"/>
      <c r="X172" s="258">
        <v>44931</v>
      </c>
      <c r="Y172" s="258">
        <v>44956</v>
      </c>
      <c r="Z172" s="258">
        <v>44959</v>
      </c>
      <c r="AA172" s="258">
        <v>45290</v>
      </c>
      <c r="AB172" s="813"/>
      <c r="AC172" s="828"/>
      <c r="AD172" s="44">
        <f t="shared" si="65"/>
        <v>120000000</v>
      </c>
      <c r="AE172" s="44">
        <f t="shared" si="65"/>
        <v>0</v>
      </c>
      <c r="AF172" s="44">
        <f t="shared" si="65"/>
        <v>120000000</v>
      </c>
      <c r="AG172" s="427"/>
      <c r="AH172" s="427"/>
      <c r="AI172" s="427"/>
      <c r="AJ172" s="427"/>
      <c r="AK172" s="813"/>
      <c r="AL172" s="831"/>
      <c r="AM172" s="44">
        <f t="shared" si="6"/>
        <v>30000000</v>
      </c>
      <c r="AN172" s="428"/>
      <c r="AO172" s="428">
        <v>30000000</v>
      </c>
      <c r="AP172" s="428"/>
      <c r="AQ172" s="428"/>
      <c r="AR172" s="428"/>
      <c r="AS172" s="428"/>
      <c r="AT172" s="813"/>
      <c r="AU172" s="834"/>
      <c r="AV172" s="44">
        <f t="shared" si="7"/>
        <v>30000000</v>
      </c>
      <c r="AW172" s="428"/>
      <c r="AX172" s="646">
        <v>30000000</v>
      </c>
      <c r="AY172" s="428"/>
      <c r="AZ172" s="428"/>
      <c r="BA172" s="428"/>
      <c r="BB172" s="428"/>
      <c r="BC172" s="813"/>
      <c r="BD172" s="810"/>
      <c r="BE172" s="44">
        <f t="shared" si="8"/>
        <v>30000000</v>
      </c>
      <c r="BF172" s="428"/>
      <c r="BG172" s="646">
        <v>30000000</v>
      </c>
      <c r="BH172" s="428"/>
      <c r="BI172" s="428"/>
      <c r="BJ172" s="428"/>
      <c r="BK172" s="428"/>
      <c r="BL172" s="813"/>
      <c r="BM172" s="816"/>
      <c r="BN172" s="44">
        <f t="shared" si="9"/>
        <v>30000000</v>
      </c>
      <c r="BO172" s="428"/>
      <c r="BP172" s="428">
        <v>30000000</v>
      </c>
      <c r="BQ172" s="428"/>
      <c r="BR172" s="428"/>
      <c r="BS172" s="428"/>
      <c r="BT172" s="428"/>
      <c r="BU172" s="429"/>
      <c r="BV172" s="430"/>
      <c r="BW172" s="430"/>
      <c r="BX172" s="430"/>
      <c r="BY172" s="430"/>
      <c r="BZ172" s="430"/>
      <c r="CA172" s="430"/>
      <c r="CB172" s="430"/>
      <c r="CC172" s="431"/>
    </row>
    <row r="173" spans="1:81" s="58" customFormat="1" ht="40.200000000000003" customHeight="1" thickTop="1" thickBot="1" x14ac:dyDescent="0.35">
      <c r="A173" s="34"/>
      <c r="B173" s="906" t="s">
        <v>163</v>
      </c>
      <c r="C173" s="868" t="s">
        <v>166</v>
      </c>
      <c r="D173" s="871">
        <v>1905</v>
      </c>
      <c r="E173" s="851" t="s">
        <v>6664</v>
      </c>
      <c r="F173" s="851">
        <v>1905031</v>
      </c>
      <c r="G173" s="851" t="s">
        <v>6665</v>
      </c>
      <c r="H173" s="851" t="s">
        <v>6666</v>
      </c>
      <c r="I173" s="1184">
        <v>2021004540215</v>
      </c>
      <c r="J173" s="812">
        <v>94</v>
      </c>
      <c r="K173" s="854" t="str">
        <f>+[3]Metas!K107</f>
        <v>Reducción de la mortalidad infantil evitable por desnutrición (de 9.4 a 4.7) con énfasis en la atención a los efectos colaterales del COVID-19</v>
      </c>
      <c r="L173" s="1187"/>
      <c r="M173" s="1190">
        <f>SUM(N173:Q173)</f>
        <v>0</v>
      </c>
      <c r="N173" s="1193"/>
      <c r="O173" s="1175"/>
      <c r="P173" s="1178"/>
      <c r="Q173" s="1181"/>
      <c r="R173" s="812">
        <f t="shared" ref="R173" si="66">+$J173</f>
        <v>94</v>
      </c>
      <c r="S173" s="642" t="s">
        <v>6843</v>
      </c>
      <c r="T173" s="643" t="s">
        <v>3822</v>
      </c>
      <c r="U173" s="235" t="s">
        <v>3827</v>
      </c>
      <c r="V173" s="235" t="s">
        <v>3830</v>
      </c>
      <c r="W173" s="231"/>
      <c r="X173" s="258">
        <v>44931</v>
      </c>
      <c r="Y173" s="258">
        <v>44956</v>
      </c>
      <c r="Z173" s="258">
        <v>44959</v>
      </c>
      <c r="AA173" s="258">
        <v>45290</v>
      </c>
      <c r="AB173" s="812">
        <f t="shared" ref="AB173" si="67">+$J173</f>
        <v>94</v>
      </c>
      <c r="AC173" s="827">
        <f t="shared" ref="AC173" si="68">+L173</f>
        <v>0</v>
      </c>
      <c r="AD173" s="44">
        <f t="shared" si="65"/>
        <v>30000000</v>
      </c>
      <c r="AE173" s="44">
        <f t="shared" si="65"/>
        <v>0</v>
      </c>
      <c r="AF173" s="44">
        <f t="shared" si="65"/>
        <v>30000000</v>
      </c>
      <c r="AG173" s="44">
        <f t="shared" si="65"/>
        <v>0</v>
      </c>
      <c r="AH173" s="44">
        <f t="shared" si="65"/>
        <v>0</v>
      </c>
      <c r="AI173" s="44">
        <f t="shared" si="65"/>
        <v>0</v>
      </c>
      <c r="AJ173" s="44">
        <f t="shared" si="65"/>
        <v>0</v>
      </c>
      <c r="AK173" s="812">
        <f t="shared" ref="AK173" si="69">+$J173</f>
        <v>94</v>
      </c>
      <c r="AL173" s="830">
        <f>+N173</f>
        <v>0</v>
      </c>
      <c r="AM173" s="44">
        <f t="shared" si="6"/>
        <v>7500000</v>
      </c>
      <c r="AN173" s="47"/>
      <c r="AO173" s="47">
        <v>7500000</v>
      </c>
      <c r="AP173" s="47"/>
      <c r="AQ173" s="47"/>
      <c r="AR173" s="47"/>
      <c r="AS173" s="47"/>
      <c r="AT173" s="812">
        <f t="shared" ref="AT173" si="70">+$J173</f>
        <v>94</v>
      </c>
      <c r="AU173" s="833">
        <f>+O173</f>
        <v>0</v>
      </c>
      <c r="AV173" s="44">
        <f t="shared" si="7"/>
        <v>7500000</v>
      </c>
      <c r="AW173" s="47"/>
      <c r="AX173" s="35">
        <v>7500000</v>
      </c>
      <c r="AY173" s="47"/>
      <c r="AZ173" s="47"/>
      <c r="BA173" s="47"/>
      <c r="BB173" s="47"/>
      <c r="BC173" s="812">
        <f t="shared" ref="BC173" si="71">+$J173</f>
        <v>94</v>
      </c>
      <c r="BD173" s="809">
        <f>+P173</f>
        <v>0</v>
      </c>
      <c r="BE173" s="44">
        <f t="shared" si="8"/>
        <v>7500000</v>
      </c>
      <c r="BF173" s="47"/>
      <c r="BG173" s="35">
        <v>7500000</v>
      </c>
      <c r="BH173" s="47"/>
      <c r="BI173" s="47"/>
      <c r="BJ173" s="47"/>
      <c r="BK173" s="47"/>
      <c r="BL173" s="812">
        <f t="shared" ref="BL173" si="72">+$J173</f>
        <v>94</v>
      </c>
      <c r="BM173" s="815">
        <f>+Q173</f>
        <v>0</v>
      </c>
      <c r="BN173" s="44">
        <f t="shared" si="9"/>
        <v>7500000</v>
      </c>
      <c r="BO173" s="47"/>
      <c r="BP173" s="47">
        <v>7500000</v>
      </c>
      <c r="BQ173" s="47"/>
      <c r="BR173" s="47"/>
      <c r="BS173" s="47"/>
      <c r="BT173" s="47"/>
      <c r="BU173" s="818"/>
      <c r="BV173" s="819"/>
      <c r="BW173" s="819"/>
      <c r="BX173" s="819"/>
      <c r="BY173" s="819"/>
      <c r="BZ173" s="819"/>
      <c r="CA173" s="819"/>
      <c r="CB173" s="819"/>
      <c r="CC173" s="820"/>
    </row>
    <row r="174" spans="1:81" s="58" customFormat="1" ht="40.200000000000003" customHeight="1" thickTop="1" thickBot="1" x14ac:dyDescent="0.35">
      <c r="A174" s="34"/>
      <c r="B174" s="907"/>
      <c r="C174" s="869"/>
      <c r="D174" s="872"/>
      <c r="E174" s="852"/>
      <c r="F174" s="852"/>
      <c r="G174" s="852"/>
      <c r="H174" s="852"/>
      <c r="I174" s="1185"/>
      <c r="J174" s="813"/>
      <c r="K174" s="855"/>
      <c r="L174" s="1188"/>
      <c r="M174" s="1191"/>
      <c r="N174" s="1194"/>
      <c r="O174" s="1176"/>
      <c r="P174" s="1179"/>
      <c r="Q174" s="1182"/>
      <c r="R174" s="813"/>
      <c r="S174" s="644" t="s">
        <v>6844</v>
      </c>
      <c r="T174" s="651" t="s">
        <v>3822</v>
      </c>
      <c r="U174" s="236" t="s">
        <v>3827</v>
      </c>
      <c r="V174" s="236" t="s">
        <v>3830</v>
      </c>
      <c r="W174" s="261"/>
      <c r="X174" s="258">
        <v>44931</v>
      </c>
      <c r="Y174" s="258">
        <v>44956</v>
      </c>
      <c r="Z174" s="258">
        <v>44959</v>
      </c>
      <c r="AA174" s="258">
        <v>45290</v>
      </c>
      <c r="AB174" s="813"/>
      <c r="AC174" s="828"/>
      <c r="AD174" s="44">
        <f t="shared" si="65"/>
        <v>30000000</v>
      </c>
      <c r="AE174" s="427"/>
      <c r="AF174" s="44">
        <f t="shared" si="65"/>
        <v>30000000</v>
      </c>
      <c r="AG174" s="427"/>
      <c r="AH174" s="427"/>
      <c r="AI174" s="427"/>
      <c r="AJ174" s="427"/>
      <c r="AK174" s="813"/>
      <c r="AL174" s="831"/>
      <c r="AM174" s="44">
        <f t="shared" si="6"/>
        <v>7500000</v>
      </c>
      <c r="AN174" s="428"/>
      <c r="AO174" s="428">
        <v>7500000</v>
      </c>
      <c r="AP174" s="428"/>
      <c r="AQ174" s="428"/>
      <c r="AR174" s="428"/>
      <c r="AS174" s="428"/>
      <c r="AT174" s="813"/>
      <c r="AU174" s="834"/>
      <c r="AV174" s="44">
        <f t="shared" si="7"/>
        <v>7500000</v>
      </c>
      <c r="AW174" s="428"/>
      <c r="AX174" s="646">
        <v>7500000</v>
      </c>
      <c r="AY174" s="428"/>
      <c r="AZ174" s="428"/>
      <c r="BA174" s="428"/>
      <c r="BB174" s="428"/>
      <c r="BC174" s="813"/>
      <c r="BD174" s="810"/>
      <c r="BE174" s="44">
        <f t="shared" si="8"/>
        <v>7500000</v>
      </c>
      <c r="BF174" s="428"/>
      <c r="BG174" s="646">
        <v>7500000</v>
      </c>
      <c r="BH174" s="428"/>
      <c r="BI174" s="428"/>
      <c r="BJ174" s="428"/>
      <c r="BK174" s="428"/>
      <c r="BL174" s="813"/>
      <c r="BM174" s="816"/>
      <c r="BN174" s="44">
        <f t="shared" si="9"/>
        <v>7500000</v>
      </c>
      <c r="BO174" s="428"/>
      <c r="BP174" s="428">
        <v>7500000</v>
      </c>
      <c r="BQ174" s="428"/>
      <c r="BR174" s="428"/>
      <c r="BS174" s="428"/>
      <c r="BT174" s="428"/>
      <c r="BU174" s="429"/>
      <c r="BV174" s="430"/>
      <c r="BW174" s="430"/>
      <c r="BX174" s="430"/>
      <c r="BY174" s="430"/>
      <c r="BZ174" s="430"/>
      <c r="CA174" s="430"/>
      <c r="CB174" s="430"/>
      <c r="CC174" s="431"/>
    </row>
    <row r="175" spans="1:81" s="58" customFormat="1" ht="40.200000000000003" customHeight="1" thickTop="1" thickBot="1" x14ac:dyDescent="0.35">
      <c r="A175" s="34"/>
      <c r="B175" s="907"/>
      <c r="C175" s="869"/>
      <c r="D175" s="872"/>
      <c r="E175" s="852"/>
      <c r="F175" s="852"/>
      <c r="G175" s="852"/>
      <c r="H175" s="852"/>
      <c r="I175" s="1185"/>
      <c r="J175" s="813"/>
      <c r="K175" s="855"/>
      <c r="L175" s="1188"/>
      <c r="M175" s="1191"/>
      <c r="N175" s="1194"/>
      <c r="O175" s="1176"/>
      <c r="P175" s="1179"/>
      <c r="Q175" s="1182"/>
      <c r="R175" s="813"/>
      <c r="S175" s="644" t="s">
        <v>6845</v>
      </c>
      <c r="T175" s="651" t="s">
        <v>3822</v>
      </c>
      <c r="U175" s="236" t="s">
        <v>3827</v>
      </c>
      <c r="V175" s="236" t="s">
        <v>3830</v>
      </c>
      <c r="W175" s="261"/>
      <c r="X175" s="258">
        <v>44931</v>
      </c>
      <c r="Y175" s="258">
        <v>44956</v>
      </c>
      <c r="Z175" s="258">
        <v>44959</v>
      </c>
      <c r="AA175" s="258">
        <v>45290</v>
      </c>
      <c r="AB175" s="813"/>
      <c r="AC175" s="828"/>
      <c r="AD175" s="44">
        <f t="shared" si="65"/>
        <v>30000000</v>
      </c>
      <c r="AE175" s="427"/>
      <c r="AF175" s="44">
        <f t="shared" si="65"/>
        <v>30000000</v>
      </c>
      <c r="AG175" s="427"/>
      <c r="AH175" s="427"/>
      <c r="AI175" s="427"/>
      <c r="AJ175" s="427"/>
      <c r="AK175" s="813"/>
      <c r="AL175" s="831"/>
      <c r="AM175" s="44">
        <f t="shared" si="6"/>
        <v>7500000</v>
      </c>
      <c r="AN175" s="428"/>
      <c r="AO175" s="428">
        <v>7500000</v>
      </c>
      <c r="AP175" s="428"/>
      <c r="AQ175" s="428"/>
      <c r="AR175" s="428"/>
      <c r="AS175" s="428"/>
      <c r="AT175" s="813"/>
      <c r="AU175" s="834"/>
      <c r="AV175" s="44">
        <f t="shared" si="7"/>
        <v>7500000</v>
      </c>
      <c r="AW175" s="428"/>
      <c r="AX175" s="646">
        <v>7500000</v>
      </c>
      <c r="AY175" s="428"/>
      <c r="AZ175" s="428"/>
      <c r="BA175" s="428"/>
      <c r="BB175" s="428"/>
      <c r="BC175" s="813"/>
      <c r="BD175" s="810"/>
      <c r="BE175" s="44">
        <f t="shared" si="8"/>
        <v>7500000</v>
      </c>
      <c r="BF175" s="428"/>
      <c r="BG175" s="646">
        <v>7500000</v>
      </c>
      <c r="BH175" s="428"/>
      <c r="BI175" s="428"/>
      <c r="BJ175" s="428"/>
      <c r="BK175" s="428"/>
      <c r="BL175" s="813"/>
      <c r="BM175" s="816"/>
      <c r="BN175" s="44">
        <f t="shared" si="9"/>
        <v>7500000</v>
      </c>
      <c r="BO175" s="428"/>
      <c r="BP175" s="428">
        <v>7500000</v>
      </c>
      <c r="BQ175" s="428"/>
      <c r="BR175" s="428"/>
      <c r="BS175" s="428"/>
      <c r="BT175" s="428"/>
      <c r="BU175" s="429"/>
      <c r="BV175" s="430"/>
      <c r="BW175" s="430"/>
      <c r="BX175" s="430"/>
      <c r="BY175" s="430"/>
      <c r="BZ175" s="430"/>
      <c r="CA175" s="430"/>
      <c r="CB175" s="430"/>
      <c r="CC175" s="431"/>
    </row>
    <row r="176" spans="1:81" s="58" customFormat="1" ht="40.200000000000003" customHeight="1" thickTop="1" thickBot="1" x14ac:dyDescent="0.35">
      <c r="A176" s="34"/>
      <c r="B176" s="907"/>
      <c r="C176" s="869"/>
      <c r="D176" s="872"/>
      <c r="E176" s="852"/>
      <c r="F176" s="852"/>
      <c r="G176" s="852"/>
      <c r="H176" s="852"/>
      <c r="I176" s="1185"/>
      <c r="J176" s="813"/>
      <c r="K176" s="855"/>
      <c r="L176" s="1188"/>
      <c r="M176" s="1191"/>
      <c r="N176" s="1194"/>
      <c r="O176" s="1176"/>
      <c r="P176" s="1179"/>
      <c r="Q176" s="1182"/>
      <c r="R176" s="813"/>
      <c r="S176" s="644" t="s">
        <v>6846</v>
      </c>
      <c r="T176" s="651" t="s">
        <v>3822</v>
      </c>
      <c r="U176" s="236" t="s">
        <v>3827</v>
      </c>
      <c r="V176" s="236" t="s">
        <v>3830</v>
      </c>
      <c r="W176" s="261"/>
      <c r="X176" s="258">
        <v>44931</v>
      </c>
      <c r="Y176" s="258">
        <v>44956</v>
      </c>
      <c r="Z176" s="258">
        <v>44959</v>
      </c>
      <c r="AA176" s="258">
        <v>45290</v>
      </c>
      <c r="AB176" s="813"/>
      <c r="AC176" s="828"/>
      <c r="AD176" s="44">
        <f t="shared" si="65"/>
        <v>60000000</v>
      </c>
      <c r="AE176" s="427"/>
      <c r="AF176" s="44">
        <f t="shared" si="65"/>
        <v>60000000</v>
      </c>
      <c r="AG176" s="427"/>
      <c r="AH176" s="427"/>
      <c r="AI176" s="427"/>
      <c r="AJ176" s="427"/>
      <c r="AK176" s="813"/>
      <c r="AL176" s="831"/>
      <c r="AM176" s="44">
        <f t="shared" si="6"/>
        <v>15000000</v>
      </c>
      <c r="AN176" s="428"/>
      <c r="AO176" s="428">
        <v>15000000</v>
      </c>
      <c r="AP176" s="428"/>
      <c r="AQ176" s="428"/>
      <c r="AR176" s="428"/>
      <c r="AS176" s="428"/>
      <c r="AT176" s="813"/>
      <c r="AU176" s="834"/>
      <c r="AV176" s="44">
        <f t="shared" si="7"/>
        <v>15000000</v>
      </c>
      <c r="AW176" s="428"/>
      <c r="AX176" s="646">
        <v>15000000</v>
      </c>
      <c r="AY176" s="428"/>
      <c r="AZ176" s="428"/>
      <c r="BA176" s="428"/>
      <c r="BB176" s="428"/>
      <c r="BC176" s="813"/>
      <c r="BD176" s="810"/>
      <c r="BE176" s="44">
        <f t="shared" si="8"/>
        <v>15000000</v>
      </c>
      <c r="BF176" s="428"/>
      <c r="BG176" s="646">
        <v>15000000</v>
      </c>
      <c r="BH176" s="428"/>
      <c r="BI176" s="428"/>
      <c r="BJ176" s="428"/>
      <c r="BK176" s="428"/>
      <c r="BL176" s="813"/>
      <c r="BM176" s="816"/>
      <c r="BN176" s="44">
        <f t="shared" si="9"/>
        <v>15000000</v>
      </c>
      <c r="BO176" s="428"/>
      <c r="BP176" s="428">
        <v>15000000</v>
      </c>
      <c r="BQ176" s="428"/>
      <c r="BR176" s="428"/>
      <c r="BS176" s="428"/>
      <c r="BT176" s="428"/>
      <c r="BU176" s="429"/>
      <c r="BV176" s="430"/>
      <c r="BW176" s="430"/>
      <c r="BX176" s="430"/>
      <c r="BY176" s="430"/>
      <c r="BZ176" s="430"/>
      <c r="CA176" s="430"/>
      <c r="CB176" s="430"/>
      <c r="CC176" s="431"/>
    </row>
    <row r="177" spans="1:81" s="58" customFormat="1" ht="40.200000000000003" customHeight="1" thickTop="1" thickBot="1" x14ac:dyDescent="0.35">
      <c r="A177" s="34"/>
      <c r="B177" s="907"/>
      <c r="C177" s="869"/>
      <c r="D177" s="872"/>
      <c r="E177" s="852"/>
      <c r="F177" s="852"/>
      <c r="G177" s="852"/>
      <c r="H177" s="852"/>
      <c r="I177" s="1185"/>
      <c r="J177" s="813"/>
      <c r="K177" s="855"/>
      <c r="L177" s="1188"/>
      <c r="M177" s="1191"/>
      <c r="N177" s="1194"/>
      <c r="O177" s="1176"/>
      <c r="P177" s="1179"/>
      <c r="Q177" s="1182"/>
      <c r="R177" s="813"/>
      <c r="S177" s="644" t="s">
        <v>6847</v>
      </c>
      <c r="T177" s="651" t="s">
        <v>3822</v>
      </c>
      <c r="U177" s="236" t="s">
        <v>3827</v>
      </c>
      <c r="V177" s="236" t="s">
        <v>3830</v>
      </c>
      <c r="W177" s="261"/>
      <c r="X177" s="258">
        <v>44931</v>
      </c>
      <c r="Y177" s="258">
        <v>44956</v>
      </c>
      <c r="Z177" s="258">
        <v>44959</v>
      </c>
      <c r="AA177" s="258">
        <v>45290</v>
      </c>
      <c r="AB177" s="813"/>
      <c r="AC177" s="828"/>
      <c r="AD177" s="44">
        <f t="shared" ref="AD177:AJ254" si="73">+AM177+AV177+BE177+BN177</f>
        <v>30000000</v>
      </c>
      <c r="AE177" s="427"/>
      <c r="AF177" s="44">
        <f t="shared" si="73"/>
        <v>30000000</v>
      </c>
      <c r="AG177" s="427"/>
      <c r="AH177" s="427"/>
      <c r="AI177" s="427"/>
      <c r="AJ177" s="427"/>
      <c r="AK177" s="813"/>
      <c r="AL177" s="831"/>
      <c r="AM177" s="44">
        <f t="shared" si="6"/>
        <v>7500000</v>
      </c>
      <c r="AN177" s="428"/>
      <c r="AO177" s="428">
        <v>7500000</v>
      </c>
      <c r="AP177" s="428"/>
      <c r="AQ177" s="428"/>
      <c r="AR177" s="428"/>
      <c r="AS177" s="428"/>
      <c r="AT177" s="813"/>
      <c r="AU177" s="834"/>
      <c r="AV177" s="44">
        <f t="shared" si="7"/>
        <v>7500000</v>
      </c>
      <c r="AW177" s="428"/>
      <c r="AX177" s="646">
        <v>7500000</v>
      </c>
      <c r="AY177" s="428"/>
      <c r="AZ177" s="428"/>
      <c r="BA177" s="428"/>
      <c r="BB177" s="428"/>
      <c r="BC177" s="813"/>
      <c r="BD177" s="810"/>
      <c r="BE177" s="44">
        <f t="shared" si="8"/>
        <v>7500000</v>
      </c>
      <c r="BF177" s="428"/>
      <c r="BG177" s="646">
        <v>7500000</v>
      </c>
      <c r="BH177" s="428"/>
      <c r="BI177" s="428"/>
      <c r="BJ177" s="428"/>
      <c r="BK177" s="428"/>
      <c r="BL177" s="813"/>
      <c r="BM177" s="816"/>
      <c r="BN177" s="44">
        <f t="shared" si="9"/>
        <v>7500000</v>
      </c>
      <c r="BO177" s="428"/>
      <c r="BP177" s="428">
        <v>7500000</v>
      </c>
      <c r="BQ177" s="428"/>
      <c r="BR177" s="428"/>
      <c r="BS177" s="428"/>
      <c r="BT177" s="428"/>
      <c r="BU177" s="429"/>
      <c r="BV177" s="430"/>
      <c r="BW177" s="430"/>
      <c r="BX177" s="430"/>
      <c r="BY177" s="430"/>
      <c r="BZ177" s="430"/>
      <c r="CA177" s="430"/>
      <c r="CB177" s="430"/>
      <c r="CC177" s="431"/>
    </row>
    <row r="178" spans="1:81" s="58" customFormat="1" ht="40.200000000000003" customHeight="1" thickTop="1" thickBot="1" x14ac:dyDescent="0.35">
      <c r="A178" s="34"/>
      <c r="B178" s="907"/>
      <c r="C178" s="869"/>
      <c r="D178" s="872"/>
      <c r="E178" s="852"/>
      <c r="F178" s="852"/>
      <c r="G178" s="852"/>
      <c r="H178" s="852"/>
      <c r="I178" s="1185"/>
      <c r="J178" s="813"/>
      <c r="K178" s="855"/>
      <c r="L178" s="1188"/>
      <c r="M178" s="1191"/>
      <c r="N178" s="1194"/>
      <c r="O178" s="1176"/>
      <c r="P178" s="1179"/>
      <c r="Q178" s="1182"/>
      <c r="R178" s="813"/>
      <c r="S178" s="644" t="s">
        <v>6848</v>
      </c>
      <c r="T178" s="651" t="s">
        <v>3822</v>
      </c>
      <c r="U178" s="236" t="s">
        <v>3827</v>
      </c>
      <c r="V178" s="236" t="s">
        <v>3830</v>
      </c>
      <c r="W178" s="261"/>
      <c r="X178" s="258">
        <v>44931</v>
      </c>
      <c r="Y178" s="258">
        <v>44956</v>
      </c>
      <c r="Z178" s="258">
        <v>44959</v>
      </c>
      <c r="AA178" s="258">
        <v>45290</v>
      </c>
      <c r="AB178" s="813"/>
      <c r="AC178" s="828"/>
      <c r="AD178" s="44">
        <f t="shared" si="73"/>
        <v>30000000</v>
      </c>
      <c r="AE178" s="427"/>
      <c r="AF178" s="44">
        <f t="shared" si="73"/>
        <v>30000000</v>
      </c>
      <c r="AG178" s="427"/>
      <c r="AH178" s="427"/>
      <c r="AI178" s="427"/>
      <c r="AJ178" s="427"/>
      <c r="AK178" s="813"/>
      <c r="AL178" s="831"/>
      <c r="AM178" s="44">
        <f t="shared" si="6"/>
        <v>7500000</v>
      </c>
      <c r="AN178" s="428"/>
      <c r="AO178" s="428">
        <v>7500000</v>
      </c>
      <c r="AP178" s="428"/>
      <c r="AQ178" s="428"/>
      <c r="AR178" s="428"/>
      <c r="AS178" s="428"/>
      <c r="AT178" s="813"/>
      <c r="AU178" s="834"/>
      <c r="AV178" s="44">
        <f t="shared" si="7"/>
        <v>7500000</v>
      </c>
      <c r="AW178" s="428"/>
      <c r="AX178" s="646">
        <v>7500000</v>
      </c>
      <c r="AY178" s="428"/>
      <c r="AZ178" s="428"/>
      <c r="BA178" s="428"/>
      <c r="BB178" s="428"/>
      <c r="BC178" s="813"/>
      <c r="BD178" s="810"/>
      <c r="BE178" s="44">
        <f t="shared" si="8"/>
        <v>7500000</v>
      </c>
      <c r="BF178" s="428"/>
      <c r="BG178" s="646">
        <v>7500000</v>
      </c>
      <c r="BH178" s="428"/>
      <c r="BI178" s="428"/>
      <c r="BJ178" s="428"/>
      <c r="BK178" s="428"/>
      <c r="BL178" s="813"/>
      <c r="BM178" s="816"/>
      <c r="BN178" s="44">
        <f t="shared" si="9"/>
        <v>7500000</v>
      </c>
      <c r="BO178" s="428"/>
      <c r="BP178" s="428">
        <v>7500000</v>
      </c>
      <c r="BQ178" s="428"/>
      <c r="BR178" s="428"/>
      <c r="BS178" s="428"/>
      <c r="BT178" s="428"/>
      <c r="BU178" s="429"/>
      <c r="BV178" s="430"/>
      <c r="BW178" s="430"/>
      <c r="BX178" s="430"/>
      <c r="BY178" s="430"/>
      <c r="BZ178" s="430"/>
      <c r="CA178" s="430"/>
      <c r="CB178" s="430"/>
      <c r="CC178" s="431"/>
    </row>
    <row r="179" spans="1:81" s="58" customFormat="1" ht="40.200000000000003" customHeight="1" thickTop="1" thickBot="1" x14ac:dyDescent="0.35">
      <c r="A179" s="34"/>
      <c r="B179" s="907"/>
      <c r="C179" s="869"/>
      <c r="D179" s="872"/>
      <c r="E179" s="852"/>
      <c r="F179" s="852"/>
      <c r="G179" s="852"/>
      <c r="H179" s="852"/>
      <c r="I179" s="1185"/>
      <c r="J179" s="813"/>
      <c r="K179" s="855"/>
      <c r="L179" s="1188"/>
      <c r="M179" s="1191"/>
      <c r="N179" s="1194"/>
      <c r="O179" s="1176"/>
      <c r="P179" s="1179"/>
      <c r="Q179" s="1182"/>
      <c r="R179" s="813"/>
      <c r="S179" s="644" t="s">
        <v>6849</v>
      </c>
      <c r="T179" s="651" t="s">
        <v>3822</v>
      </c>
      <c r="U179" s="236" t="s">
        <v>3827</v>
      </c>
      <c r="V179" s="236" t="s">
        <v>3830</v>
      </c>
      <c r="W179" s="261"/>
      <c r="X179" s="258">
        <v>44931</v>
      </c>
      <c r="Y179" s="258">
        <v>44956</v>
      </c>
      <c r="Z179" s="258">
        <v>44959</v>
      </c>
      <c r="AA179" s="258">
        <v>45290</v>
      </c>
      <c r="AB179" s="813"/>
      <c r="AC179" s="828"/>
      <c r="AD179" s="44">
        <f t="shared" si="73"/>
        <v>50000000</v>
      </c>
      <c r="AE179" s="427"/>
      <c r="AF179" s="44">
        <f t="shared" si="73"/>
        <v>50000000</v>
      </c>
      <c r="AG179" s="427"/>
      <c r="AH179" s="427"/>
      <c r="AI179" s="427"/>
      <c r="AJ179" s="427"/>
      <c r="AK179" s="813"/>
      <c r="AL179" s="831"/>
      <c r="AM179" s="44">
        <f t="shared" si="6"/>
        <v>12500000</v>
      </c>
      <c r="AN179" s="428"/>
      <c r="AO179" s="428">
        <v>12500000</v>
      </c>
      <c r="AP179" s="428"/>
      <c r="AQ179" s="428"/>
      <c r="AR179" s="428"/>
      <c r="AS179" s="428"/>
      <c r="AT179" s="813"/>
      <c r="AU179" s="834"/>
      <c r="AV179" s="44">
        <f t="shared" si="7"/>
        <v>12500000</v>
      </c>
      <c r="AW179" s="428"/>
      <c r="AX179" s="646">
        <v>12500000</v>
      </c>
      <c r="AY179" s="428"/>
      <c r="AZ179" s="428"/>
      <c r="BA179" s="428"/>
      <c r="BB179" s="428"/>
      <c r="BC179" s="813"/>
      <c r="BD179" s="810"/>
      <c r="BE179" s="44">
        <f t="shared" si="8"/>
        <v>12500000</v>
      </c>
      <c r="BF179" s="428"/>
      <c r="BG179" s="646">
        <v>12500000</v>
      </c>
      <c r="BH179" s="428"/>
      <c r="BI179" s="428"/>
      <c r="BJ179" s="428"/>
      <c r="BK179" s="428"/>
      <c r="BL179" s="813"/>
      <c r="BM179" s="816"/>
      <c r="BN179" s="44">
        <f t="shared" si="9"/>
        <v>12500000</v>
      </c>
      <c r="BO179" s="428"/>
      <c r="BP179" s="428">
        <v>12500000</v>
      </c>
      <c r="BQ179" s="428"/>
      <c r="BR179" s="428"/>
      <c r="BS179" s="428"/>
      <c r="BT179" s="428"/>
      <c r="BU179" s="429"/>
      <c r="BV179" s="430"/>
      <c r="BW179" s="430"/>
      <c r="BX179" s="430"/>
      <c r="BY179" s="430"/>
      <c r="BZ179" s="430"/>
      <c r="CA179" s="430"/>
      <c r="CB179" s="430"/>
      <c r="CC179" s="431"/>
    </row>
    <row r="180" spans="1:81" s="58" customFormat="1" ht="40.200000000000003" customHeight="1" thickTop="1" thickBot="1" x14ac:dyDescent="0.35">
      <c r="A180" s="34"/>
      <c r="B180" s="907"/>
      <c r="C180" s="869"/>
      <c r="D180" s="872"/>
      <c r="E180" s="852"/>
      <c r="F180" s="852"/>
      <c r="G180" s="852"/>
      <c r="H180" s="852"/>
      <c r="I180" s="1185"/>
      <c r="J180" s="813"/>
      <c r="K180" s="855"/>
      <c r="L180" s="1188"/>
      <c r="M180" s="1191"/>
      <c r="N180" s="1194"/>
      <c r="O180" s="1176"/>
      <c r="P180" s="1179"/>
      <c r="Q180" s="1182"/>
      <c r="R180" s="813"/>
      <c r="S180" s="644" t="s">
        <v>6850</v>
      </c>
      <c r="T180" s="651" t="s">
        <v>3822</v>
      </c>
      <c r="U180" s="236" t="s">
        <v>3827</v>
      </c>
      <c r="V180" s="236" t="s">
        <v>3830</v>
      </c>
      <c r="W180" s="261"/>
      <c r="X180" s="258">
        <v>44931</v>
      </c>
      <c r="Y180" s="258">
        <v>44956</v>
      </c>
      <c r="Z180" s="258">
        <v>44959</v>
      </c>
      <c r="AA180" s="258">
        <v>45290</v>
      </c>
      <c r="AB180" s="813"/>
      <c r="AC180" s="828"/>
      <c r="AD180" s="44">
        <f t="shared" si="73"/>
        <v>20000000</v>
      </c>
      <c r="AE180" s="427"/>
      <c r="AF180" s="44">
        <f t="shared" si="73"/>
        <v>20000000</v>
      </c>
      <c r="AG180" s="427"/>
      <c r="AH180" s="427"/>
      <c r="AI180" s="427"/>
      <c r="AJ180" s="427"/>
      <c r="AK180" s="813"/>
      <c r="AL180" s="831"/>
      <c r="AM180" s="44">
        <f t="shared" si="6"/>
        <v>5000000</v>
      </c>
      <c r="AN180" s="428"/>
      <c r="AO180" s="428">
        <v>5000000</v>
      </c>
      <c r="AP180" s="428"/>
      <c r="AQ180" s="428"/>
      <c r="AR180" s="428"/>
      <c r="AS180" s="428"/>
      <c r="AT180" s="813"/>
      <c r="AU180" s="834"/>
      <c r="AV180" s="44">
        <f t="shared" si="7"/>
        <v>5000000</v>
      </c>
      <c r="AW180" s="428"/>
      <c r="AX180" s="646">
        <v>5000000</v>
      </c>
      <c r="AY180" s="428"/>
      <c r="AZ180" s="428"/>
      <c r="BA180" s="428"/>
      <c r="BB180" s="428"/>
      <c r="BC180" s="813"/>
      <c r="BD180" s="810"/>
      <c r="BE180" s="44">
        <f t="shared" si="8"/>
        <v>5000000</v>
      </c>
      <c r="BF180" s="428"/>
      <c r="BG180" s="646">
        <v>5000000</v>
      </c>
      <c r="BH180" s="428"/>
      <c r="BI180" s="428"/>
      <c r="BJ180" s="428"/>
      <c r="BK180" s="428"/>
      <c r="BL180" s="813"/>
      <c r="BM180" s="816"/>
      <c r="BN180" s="44">
        <f t="shared" si="9"/>
        <v>5000000</v>
      </c>
      <c r="BO180" s="428"/>
      <c r="BP180" s="428">
        <v>5000000</v>
      </c>
      <c r="BQ180" s="428"/>
      <c r="BR180" s="428"/>
      <c r="BS180" s="428"/>
      <c r="BT180" s="428"/>
      <c r="BU180" s="429"/>
      <c r="BV180" s="430"/>
      <c r="BW180" s="430"/>
      <c r="BX180" s="430"/>
      <c r="BY180" s="430"/>
      <c r="BZ180" s="430"/>
      <c r="CA180" s="430"/>
      <c r="CB180" s="430"/>
      <c r="CC180" s="431"/>
    </row>
    <row r="181" spans="1:81" s="58" customFormat="1" ht="40.200000000000003" customHeight="1" thickTop="1" thickBot="1" x14ac:dyDescent="0.35">
      <c r="A181" s="34"/>
      <c r="B181" s="907"/>
      <c r="C181" s="869"/>
      <c r="D181" s="872"/>
      <c r="E181" s="852"/>
      <c r="F181" s="852"/>
      <c r="G181" s="852"/>
      <c r="H181" s="852"/>
      <c r="I181" s="1185"/>
      <c r="J181" s="813"/>
      <c r="K181" s="855"/>
      <c r="L181" s="1188"/>
      <c r="M181" s="1191"/>
      <c r="N181" s="1194"/>
      <c r="O181" s="1176"/>
      <c r="P181" s="1179"/>
      <c r="Q181" s="1182"/>
      <c r="R181" s="813"/>
      <c r="S181" s="644" t="s">
        <v>6851</v>
      </c>
      <c r="T181" s="651" t="s">
        <v>3822</v>
      </c>
      <c r="U181" s="236" t="s">
        <v>3827</v>
      </c>
      <c r="V181" s="236" t="s">
        <v>3830</v>
      </c>
      <c r="W181" s="261"/>
      <c r="X181" s="258">
        <v>44931</v>
      </c>
      <c r="Y181" s="258">
        <v>44956</v>
      </c>
      <c r="Z181" s="258">
        <v>44959</v>
      </c>
      <c r="AA181" s="258">
        <v>45290</v>
      </c>
      <c r="AB181" s="813"/>
      <c r="AC181" s="828"/>
      <c r="AD181" s="44">
        <f t="shared" si="73"/>
        <v>54700000</v>
      </c>
      <c r="AE181" s="427"/>
      <c r="AF181" s="44">
        <f t="shared" si="73"/>
        <v>54700000</v>
      </c>
      <c r="AG181" s="427"/>
      <c r="AH181" s="427"/>
      <c r="AI181" s="427"/>
      <c r="AJ181" s="427"/>
      <c r="AK181" s="813"/>
      <c r="AL181" s="831"/>
      <c r="AM181" s="44">
        <f t="shared" si="6"/>
        <v>13675000</v>
      </c>
      <c r="AN181" s="428"/>
      <c r="AO181" s="428">
        <v>13675000</v>
      </c>
      <c r="AP181" s="428"/>
      <c r="AQ181" s="428"/>
      <c r="AR181" s="428"/>
      <c r="AS181" s="428"/>
      <c r="AT181" s="813"/>
      <c r="AU181" s="834"/>
      <c r="AV181" s="44">
        <f t="shared" si="7"/>
        <v>13675000</v>
      </c>
      <c r="AW181" s="428"/>
      <c r="AX181" s="646">
        <v>13675000</v>
      </c>
      <c r="AY181" s="428"/>
      <c r="AZ181" s="428"/>
      <c r="BA181" s="428"/>
      <c r="BB181" s="428"/>
      <c r="BC181" s="813"/>
      <c r="BD181" s="810"/>
      <c r="BE181" s="44">
        <f t="shared" si="8"/>
        <v>13675000</v>
      </c>
      <c r="BF181" s="428"/>
      <c r="BG181" s="646">
        <v>13675000</v>
      </c>
      <c r="BH181" s="428"/>
      <c r="BI181" s="428"/>
      <c r="BJ181" s="428"/>
      <c r="BK181" s="428"/>
      <c r="BL181" s="813"/>
      <c r="BM181" s="816"/>
      <c r="BN181" s="44">
        <f t="shared" si="9"/>
        <v>13675000</v>
      </c>
      <c r="BO181" s="428"/>
      <c r="BP181" s="428">
        <v>13675000</v>
      </c>
      <c r="BQ181" s="428"/>
      <c r="BR181" s="428"/>
      <c r="BS181" s="428"/>
      <c r="BT181" s="428"/>
      <c r="BU181" s="429"/>
      <c r="BV181" s="430"/>
      <c r="BW181" s="430"/>
      <c r="BX181" s="430"/>
      <c r="BY181" s="430"/>
      <c r="BZ181" s="430"/>
      <c r="CA181" s="430"/>
      <c r="CB181" s="430"/>
      <c r="CC181" s="431"/>
    </row>
    <row r="182" spans="1:81" s="58" customFormat="1" ht="40.200000000000003" customHeight="1" thickTop="1" thickBot="1" x14ac:dyDescent="0.35">
      <c r="A182" s="34"/>
      <c r="B182" s="907"/>
      <c r="C182" s="869"/>
      <c r="D182" s="872"/>
      <c r="E182" s="852"/>
      <c r="F182" s="852"/>
      <c r="G182" s="852"/>
      <c r="H182" s="852"/>
      <c r="I182" s="1185"/>
      <c r="J182" s="813"/>
      <c r="K182" s="855"/>
      <c r="L182" s="1188"/>
      <c r="M182" s="1191"/>
      <c r="N182" s="1194"/>
      <c r="O182" s="1176"/>
      <c r="P182" s="1179"/>
      <c r="Q182" s="1182"/>
      <c r="R182" s="813"/>
      <c r="S182" s="644" t="s">
        <v>6852</v>
      </c>
      <c r="T182" s="651" t="s">
        <v>3822</v>
      </c>
      <c r="U182" s="236" t="s">
        <v>3827</v>
      </c>
      <c r="V182" s="236" t="s">
        <v>3830</v>
      </c>
      <c r="W182" s="261"/>
      <c r="X182" s="258">
        <v>44931</v>
      </c>
      <c r="Y182" s="258">
        <v>44956</v>
      </c>
      <c r="Z182" s="258">
        <v>44959</v>
      </c>
      <c r="AA182" s="258">
        <v>45290</v>
      </c>
      <c r="AB182" s="813"/>
      <c r="AC182" s="828"/>
      <c r="AD182" s="44">
        <f t="shared" si="73"/>
        <v>0</v>
      </c>
      <c r="AE182" s="427"/>
      <c r="AF182" s="44">
        <f t="shared" si="73"/>
        <v>0</v>
      </c>
      <c r="AG182" s="427"/>
      <c r="AH182" s="427"/>
      <c r="AI182" s="427"/>
      <c r="AJ182" s="427"/>
      <c r="AK182" s="813"/>
      <c r="AL182" s="831"/>
      <c r="AM182" s="44">
        <f t="shared" si="6"/>
        <v>0</v>
      </c>
      <c r="AN182" s="428"/>
      <c r="AO182" s="428">
        <v>0</v>
      </c>
      <c r="AP182" s="428"/>
      <c r="AQ182" s="428"/>
      <c r="AR182" s="428"/>
      <c r="AS182" s="428"/>
      <c r="AT182" s="813"/>
      <c r="AU182" s="834"/>
      <c r="AV182" s="44">
        <f t="shared" si="7"/>
        <v>0</v>
      </c>
      <c r="AW182" s="428"/>
      <c r="AX182" s="646">
        <v>0</v>
      </c>
      <c r="AY182" s="428"/>
      <c r="AZ182" s="428"/>
      <c r="BA182" s="428"/>
      <c r="BB182" s="428"/>
      <c r="BC182" s="813"/>
      <c r="BD182" s="810"/>
      <c r="BE182" s="44">
        <f t="shared" si="8"/>
        <v>0</v>
      </c>
      <c r="BF182" s="428"/>
      <c r="BG182" s="646">
        <v>0</v>
      </c>
      <c r="BH182" s="428"/>
      <c r="BI182" s="428"/>
      <c r="BJ182" s="428"/>
      <c r="BK182" s="428"/>
      <c r="BL182" s="813"/>
      <c r="BM182" s="816"/>
      <c r="BN182" s="44">
        <f t="shared" si="9"/>
        <v>0</v>
      </c>
      <c r="BO182" s="428"/>
      <c r="BP182" s="428">
        <v>0</v>
      </c>
      <c r="BQ182" s="428"/>
      <c r="BR182" s="428"/>
      <c r="BS182" s="428"/>
      <c r="BT182" s="428"/>
      <c r="BU182" s="429"/>
      <c r="BV182" s="430"/>
      <c r="BW182" s="430"/>
      <c r="BX182" s="430"/>
      <c r="BY182" s="430"/>
      <c r="BZ182" s="430"/>
      <c r="CA182" s="430"/>
      <c r="CB182" s="430"/>
      <c r="CC182" s="431"/>
    </row>
    <row r="183" spans="1:81" s="58" customFormat="1" ht="40.200000000000003" customHeight="1" thickTop="1" thickBot="1" x14ac:dyDescent="0.35">
      <c r="A183" s="34"/>
      <c r="B183" s="907"/>
      <c r="C183" s="869"/>
      <c r="D183" s="872"/>
      <c r="E183" s="852"/>
      <c r="F183" s="852"/>
      <c r="G183" s="852"/>
      <c r="H183" s="852"/>
      <c r="I183" s="1185"/>
      <c r="J183" s="813"/>
      <c r="K183" s="855"/>
      <c r="L183" s="1188"/>
      <c r="M183" s="1191"/>
      <c r="N183" s="1194"/>
      <c r="O183" s="1176"/>
      <c r="P183" s="1179"/>
      <c r="Q183" s="1182"/>
      <c r="R183" s="813"/>
      <c r="S183" s="644" t="s">
        <v>6853</v>
      </c>
      <c r="T183" s="651" t="s">
        <v>3822</v>
      </c>
      <c r="U183" s="236" t="s">
        <v>3827</v>
      </c>
      <c r="V183" s="236" t="s">
        <v>3830</v>
      </c>
      <c r="W183" s="261"/>
      <c r="X183" s="258">
        <v>44931</v>
      </c>
      <c r="Y183" s="258">
        <v>44956</v>
      </c>
      <c r="Z183" s="258">
        <v>44959</v>
      </c>
      <c r="AA183" s="258">
        <v>45290</v>
      </c>
      <c r="AB183" s="813"/>
      <c r="AC183" s="828"/>
      <c r="AD183" s="44">
        <f t="shared" si="73"/>
        <v>3000000</v>
      </c>
      <c r="AE183" s="427"/>
      <c r="AF183" s="44">
        <f t="shared" si="73"/>
        <v>3000000</v>
      </c>
      <c r="AG183" s="427"/>
      <c r="AH183" s="427"/>
      <c r="AI183" s="427"/>
      <c r="AJ183" s="427"/>
      <c r="AK183" s="813"/>
      <c r="AL183" s="831"/>
      <c r="AM183" s="44">
        <f t="shared" si="6"/>
        <v>750000</v>
      </c>
      <c r="AN183" s="428"/>
      <c r="AO183" s="428">
        <v>750000</v>
      </c>
      <c r="AP183" s="428"/>
      <c r="AQ183" s="428"/>
      <c r="AR183" s="428"/>
      <c r="AS183" s="428"/>
      <c r="AT183" s="813"/>
      <c r="AU183" s="834"/>
      <c r="AV183" s="44">
        <f t="shared" si="7"/>
        <v>750000</v>
      </c>
      <c r="AW183" s="428"/>
      <c r="AX183" s="646">
        <v>750000</v>
      </c>
      <c r="AY183" s="428"/>
      <c r="AZ183" s="428"/>
      <c r="BA183" s="428"/>
      <c r="BB183" s="428"/>
      <c r="BC183" s="813"/>
      <c r="BD183" s="810"/>
      <c r="BE183" s="44">
        <f t="shared" si="8"/>
        <v>750000</v>
      </c>
      <c r="BF183" s="428"/>
      <c r="BG183" s="646">
        <v>750000</v>
      </c>
      <c r="BH183" s="428"/>
      <c r="BI183" s="428"/>
      <c r="BJ183" s="428"/>
      <c r="BK183" s="428"/>
      <c r="BL183" s="813"/>
      <c r="BM183" s="816"/>
      <c r="BN183" s="44">
        <f t="shared" si="9"/>
        <v>750000</v>
      </c>
      <c r="BO183" s="428"/>
      <c r="BP183" s="428">
        <v>750000</v>
      </c>
      <c r="BQ183" s="428"/>
      <c r="BR183" s="428"/>
      <c r="BS183" s="428"/>
      <c r="BT183" s="428"/>
      <c r="BU183" s="429"/>
      <c r="BV183" s="430"/>
      <c r="BW183" s="430"/>
      <c r="BX183" s="430"/>
      <c r="BY183" s="430"/>
      <c r="BZ183" s="430"/>
      <c r="CA183" s="430"/>
      <c r="CB183" s="430"/>
      <c r="CC183" s="431"/>
    </row>
    <row r="184" spans="1:81" s="58" customFormat="1" ht="40.200000000000003" customHeight="1" thickTop="1" thickBot="1" x14ac:dyDescent="0.35">
      <c r="A184" s="34"/>
      <c r="B184" s="907"/>
      <c r="C184" s="869"/>
      <c r="D184" s="872"/>
      <c r="E184" s="852"/>
      <c r="F184" s="852"/>
      <c r="G184" s="852"/>
      <c r="H184" s="852"/>
      <c r="I184" s="1185"/>
      <c r="J184" s="813"/>
      <c r="K184" s="855"/>
      <c r="L184" s="1188"/>
      <c r="M184" s="1191"/>
      <c r="N184" s="1194"/>
      <c r="O184" s="1176"/>
      <c r="P184" s="1179"/>
      <c r="Q184" s="1182"/>
      <c r="R184" s="813"/>
      <c r="S184" s="644" t="s">
        <v>6854</v>
      </c>
      <c r="T184" s="651" t="s">
        <v>3822</v>
      </c>
      <c r="U184" s="236" t="s">
        <v>3827</v>
      </c>
      <c r="V184" s="236" t="s">
        <v>3830</v>
      </c>
      <c r="W184" s="261"/>
      <c r="X184" s="258">
        <v>44931</v>
      </c>
      <c r="Y184" s="258">
        <v>44956</v>
      </c>
      <c r="Z184" s="258">
        <v>44959</v>
      </c>
      <c r="AA184" s="258">
        <v>45290</v>
      </c>
      <c r="AB184" s="813"/>
      <c r="AC184" s="828"/>
      <c r="AD184" s="44">
        <f t="shared" si="73"/>
        <v>0</v>
      </c>
      <c r="AE184" s="427"/>
      <c r="AF184" s="44">
        <f t="shared" si="73"/>
        <v>0</v>
      </c>
      <c r="AG184" s="427"/>
      <c r="AH184" s="427"/>
      <c r="AI184" s="427"/>
      <c r="AJ184" s="427"/>
      <c r="AK184" s="813"/>
      <c r="AL184" s="831"/>
      <c r="AM184" s="44">
        <f t="shared" si="6"/>
        <v>0</v>
      </c>
      <c r="AN184" s="428"/>
      <c r="AO184" s="428">
        <v>0</v>
      </c>
      <c r="AP184" s="428"/>
      <c r="AQ184" s="428"/>
      <c r="AR184" s="428"/>
      <c r="AS184" s="428"/>
      <c r="AT184" s="813"/>
      <c r="AU184" s="834"/>
      <c r="AV184" s="44">
        <f t="shared" si="7"/>
        <v>0</v>
      </c>
      <c r="AW184" s="428"/>
      <c r="AX184" s="646">
        <v>0</v>
      </c>
      <c r="AY184" s="428"/>
      <c r="AZ184" s="428"/>
      <c r="BA184" s="428"/>
      <c r="BB184" s="428"/>
      <c r="BC184" s="813"/>
      <c r="BD184" s="810"/>
      <c r="BE184" s="44">
        <f t="shared" si="8"/>
        <v>0</v>
      </c>
      <c r="BF184" s="428"/>
      <c r="BG184" s="646">
        <v>0</v>
      </c>
      <c r="BH184" s="428"/>
      <c r="BI184" s="428"/>
      <c r="BJ184" s="428"/>
      <c r="BK184" s="428"/>
      <c r="BL184" s="813"/>
      <c r="BM184" s="816"/>
      <c r="BN184" s="44">
        <f t="shared" si="9"/>
        <v>0</v>
      </c>
      <c r="BO184" s="428"/>
      <c r="BP184" s="428">
        <v>0</v>
      </c>
      <c r="BQ184" s="428"/>
      <c r="BR184" s="428"/>
      <c r="BS184" s="428"/>
      <c r="BT184" s="428"/>
      <c r="BU184" s="429"/>
      <c r="BV184" s="430"/>
      <c r="BW184" s="430"/>
      <c r="BX184" s="430"/>
      <c r="BY184" s="430"/>
      <c r="BZ184" s="430"/>
      <c r="CA184" s="430"/>
      <c r="CB184" s="430"/>
      <c r="CC184" s="431"/>
    </row>
    <row r="185" spans="1:81" s="58" customFormat="1" ht="40.200000000000003" customHeight="1" thickTop="1" thickBot="1" x14ac:dyDescent="0.35">
      <c r="A185" s="34"/>
      <c r="B185" s="907"/>
      <c r="C185" s="869"/>
      <c r="D185" s="872"/>
      <c r="E185" s="852"/>
      <c r="F185" s="852"/>
      <c r="G185" s="852"/>
      <c r="H185" s="852"/>
      <c r="I185" s="1185"/>
      <c r="J185" s="813"/>
      <c r="K185" s="855"/>
      <c r="L185" s="1188"/>
      <c r="M185" s="1191"/>
      <c r="N185" s="1194"/>
      <c r="O185" s="1176"/>
      <c r="P185" s="1179"/>
      <c r="Q185" s="1182"/>
      <c r="R185" s="813"/>
      <c r="S185" s="401" t="s">
        <v>6855</v>
      </c>
      <c r="T185" s="651" t="s">
        <v>3822</v>
      </c>
      <c r="U185" s="236" t="s">
        <v>3827</v>
      </c>
      <c r="V185" s="236" t="s">
        <v>3830</v>
      </c>
      <c r="W185" s="261"/>
      <c r="X185" s="258">
        <v>44931</v>
      </c>
      <c r="Y185" s="258">
        <v>44956</v>
      </c>
      <c r="Z185" s="258">
        <v>44959</v>
      </c>
      <c r="AA185" s="258">
        <v>45290</v>
      </c>
      <c r="AB185" s="813"/>
      <c r="AC185" s="828"/>
      <c r="AD185" s="44">
        <f t="shared" si="73"/>
        <v>0</v>
      </c>
      <c r="AE185" s="427"/>
      <c r="AF185" s="44">
        <f t="shared" si="73"/>
        <v>0</v>
      </c>
      <c r="AG185" s="427"/>
      <c r="AH185" s="427"/>
      <c r="AI185" s="427"/>
      <c r="AJ185" s="427"/>
      <c r="AK185" s="813"/>
      <c r="AL185" s="831"/>
      <c r="AM185" s="427"/>
      <c r="AN185" s="428"/>
      <c r="AO185" s="257">
        <v>0</v>
      </c>
      <c r="AP185" s="428"/>
      <c r="AQ185" s="428"/>
      <c r="AR185" s="428"/>
      <c r="AS185" s="428"/>
      <c r="AT185" s="813"/>
      <c r="AU185" s="834"/>
      <c r="AV185" s="44">
        <f t="shared" si="7"/>
        <v>0</v>
      </c>
      <c r="AW185" s="428"/>
      <c r="AX185" s="646">
        <v>0</v>
      </c>
      <c r="AY185" s="428"/>
      <c r="AZ185" s="428"/>
      <c r="BA185" s="428"/>
      <c r="BB185" s="428"/>
      <c r="BC185" s="813"/>
      <c r="BD185" s="810"/>
      <c r="BE185" s="44">
        <f t="shared" si="8"/>
        <v>0</v>
      </c>
      <c r="BF185" s="428"/>
      <c r="BG185" s="646">
        <v>0</v>
      </c>
      <c r="BH185" s="428"/>
      <c r="BI185" s="428"/>
      <c r="BJ185" s="428"/>
      <c r="BK185" s="428"/>
      <c r="BL185" s="813"/>
      <c r="BM185" s="816"/>
      <c r="BN185" s="44">
        <f t="shared" si="9"/>
        <v>0</v>
      </c>
      <c r="BO185" s="428"/>
      <c r="BP185" s="257">
        <v>0</v>
      </c>
      <c r="BQ185" s="428"/>
      <c r="BR185" s="428"/>
      <c r="BS185" s="428"/>
      <c r="BT185" s="428"/>
      <c r="BU185" s="429"/>
      <c r="BV185" s="430"/>
      <c r="BW185" s="430"/>
      <c r="BX185" s="430"/>
      <c r="BY185" s="430"/>
      <c r="BZ185" s="430"/>
      <c r="CA185" s="430"/>
      <c r="CB185" s="430"/>
      <c r="CC185" s="431"/>
    </row>
    <row r="186" spans="1:81" s="58" customFormat="1" ht="40.200000000000003" customHeight="1" thickTop="1" thickBot="1" x14ac:dyDescent="0.35">
      <c r="A186" s="34"/>
      <c r="B186" s="907"/>
      <c r="C186" s="869"/>
      <c r="D186" s="872"/>
      <c r="E186" s="852"/>
      <c r="F186" s="852"/>
      <c r="G186" s="852"/>
      <c r="H186" s="852"/>
      <c r="I186" s="1185"/>
      <c r="J186" s="813"/>
      <c r="K186" s="855"/>
      <c r="L186" s="1188"/>
      <c r="M186" s="1191"/>
      <c r="N186" s="1194"/>
      <c r="O186" s="1176"/>
      <c r="P186" s="1179"/>
      <c r="Q186" s="1182"/>
      <c r="R186" s="813"/>
      <c r="S186" s="401" t="s">
        <v>6856</v>
      </c>
      <c r="T186" s="651" t="s">
        <v>3822</v>
      </c>
      <c r="U186" s="236" t="s">
        <v>3827</v>
      </c>
      <c r="V186" s="236" t="s">
        <v>3830</v>
      </c>
      <c r="W186" s="39"/>
      <c r="X186" s="258">
        <v>44931</v>
      </c>
      <c r="Y186" s="258">
        <v>44956</v>
      </c>
      <c r="Z186" s="258">
        <v>44959</v>
      </c>
      <c r="AA186" s="258">
        <v>45290</v>
      </c>
      <c r="AB186" s="813"/>
      <c r="AC186" s="828"/>
      <c r="AD186" s="44">
        <f t="shared" si="73"/>
        <v>0</v>
      </c>
      <c r="AE186" s="51">
        <f t="shared" si="73"/>
        <v>0</v>
      </c>
      <c r="AF186" s="44">
        <f t="shared" si="73"/>
        <v>0</v>
      </c>
      <c r="AG186" s="51">
        <f t="shared" si="73"/>
        <v>0</v>
      </c>
      <c r="AH186" s="51">
        <f t="shared" si="73"/>
        <v>0</v>
      </c>
      <c r="AI186" s="51">
        <f t="shared" si="73"/>
        <v>0</v>
      </c>
      <c r="AJ186" s="51">
        <f t="shared" si="73"/>
        <v>0</v>
      </c>
      <c r="AK186" s="813"/>
      <c r="AL186" s="831"/>
      <c r="AM186" s="51">
        <f t="shared" si="6"/>
        <v>0</v>
      </c>
      <c r="AN186" s="257"/>
      <c r="AO186" s="257">
        <v>0</v>
      </c>
      <c r="AP186" s="257"/>
      <c r="AQ186" s="257"/>
      <c r="AR186" s="257"/>
      <c r="AS186" s="257"/>
      <c r="AT186" s="813"/>
      <c r="AU186" s="834"/>
      <c r="AV186" s="51">
        <f t="shared" si="7"/>
        <v>0</v>
      </c>
      <c r="AW186" s="257"/>
      <c r="AX186" s="646">
        <v>0</v>
      </c>
      <c r="AY186" s="257"/>
      <c r="AZ186" s="257"/>
      <c r="BA186" s="257"/>
      <c r="BB186" s="257"/>
      <c r="BC186" s="813"/>
      <c r="BD186" s="810"/>
      <c r="BE186" s="44">
        <f t="shared" si="8"/>
        <v>0</v>
      </c>
      <c r="BF186" s="257"/>
      <c r="BG186" s="646">
        <v>0</v>
      </c>
      <c r="BH186" s="257"/>
      <c r="BI186" s="257"/>
      <c r="BJ186" s="257"/>
      <c r="BK186" s="257"/>
      <c r="BL186" s="813"/>
      <c r="BM186" s="816"/>
      <c r="BN186" s="51">
        <f t="shared" si="9"/>
        <v>0</v>
      </c>
      <c r="BO186" s="257"/>
      <c r="BP186" s="257">
        <v>0</v>
      </c>
      <c r="BQ186" s="257"/>
      <c r="BR186" s="257"/>
      <c r="BS186" s="257"/>
      <c r="BT186" s="257"/>
      <c r="BU186" s="821"/>
      <c r="BV186" s="822"/>
      <c r="BW186" s="822"/>
      <c r="BX186" s="822"/>
      <c r="BY186" s="822"/>
      <c r="BZ186" s="822"/>
      <c r="CA186" s="822"/>
      <c r="CB186" s="822"/>
      <c r="CC186" s="823"/>
    </row>
    <row r="187" spans="1:81" s="58" customFormat="1" ht="40.200000000000003" customHeight="1" thickTop="1" thickBot="1" x14ac:dyDescent="0.35">
      <c r="A187" s="34"/>
      <c r="B187" s="907"/>
      <c r="C187" s="869"/>
      <c r="D187" s="871">
        <v>1905</v>
      </c>
      <c r="E187" s="851" t="s">
        <v>6664</v>
      </c>
      <c r="F187" s="851">
        <v>1905035</v>
      </c>
      <c r="G187" s="851" t="s">
        <v>6729</v>
      </c>
      <c r="H187" s="851" t="s">
        <v>6730</v>
      </c>
      <c r="I187" s="1184">
        <v>2021004540244</v>
      </c>
      <c r="J187" s="812">
        <v>95</v>
      </c>
      <c r="K187" s="854" t="str">
        <f>+[3]Metas!K108</f>
        <v>Contención de la prevalencia de desnutrición aguda en niños y niñas menores de 5 años en 0,4</v>
      </c>
      <c r="L187" s="857"/>
      <c r="M187" s="860">
        <f>SUM(N187:Q187)</f>
        <v>0</v>
      </c>
      <c r="N187" s="836"/>
      <c r="O187" s="839"/>
      <c r="P187" s="863"/>
      <c r="Q187" s="866"/>
      <c r="R187" s="812">
        <f t="shared" ref="R187" si="74">+$J187</f>
        <v>95</v>
      </c>
      <c r="S187" s="642" t="s">
        <v>6857</v>
      </c>
      <c r="T187" s="643" t="s">
        <v>3822</v>
      </c>
      <c r="U187" s="235" t="s">
        <v>3827</v>
      </c>
      <c r="V187" s="235" t="s">
        <v>3831</v>
      </c>
      <c r="W187" s="231"/>
      <c r="X187" s="258">
        <v>44931</v>
      </c>
      <c r="Y187" s="258">
        <v>44956</v>
      </c>
      <c r="Z187" s="258">
        <v>44959</v>
      </c>
      <c r="AA187" s="258">
        <v>45290</v>
      </c>
      <c r="AB187" s="812">
        <f t="shared" ref="AB187" si="75">+$J187</f>
        <v>95</v>
      </c>
      <c r="AC187" s="827">
        <f t="shared" ref="AC187" si="76">+L187</f>
        <v>0</v>
      </c>
      <c r="AD187" s="44">
        <f t="shared" si="73"/>
        <v>0</v>
      </c>
      <c r="AE187" s="44">
        <f t="shared" si="73"/>
        <v>0</v>
      </c>
      <c r="AF187" s="44">
        <f t="shared" si="73"/>
        <v>0</v>
      </c>
      <c r="AG187" s="44">
        <f t="shared" si="73"/>
        <v>0</v>
      </c>
      <c r="AH187" s="44">
        <f t="shared" si="73"/>
        <v>0</v>
      </c>
      <c r="AI187" s="44">
        <f t="shared" si="73"/>
        <v>0</v>
      </c>
      <c r="AJ187" s="44">
        <f t="shared" si="73"/>
        <v>0</v>
      </c>
      <c r="AK187" s="812">
        <f t="shared" ref="AK187" si="77">+$J187</f>
        <v>95</v>
      </c>
      <c r="AL187" s="830">
        <f>+N187</f>
        <v>0</v>
      </c>
      <c r="AM187" s="44">
        <f t="shared" si="6"/>
        <v>0</v>
      </c>
      <c r="AN187" s="47"/>
      <c r="AO187" s="35">
        <v>0</v>
      </c>
      <c r="AP187" s="47"/>
      <c r="AQ187" s="47"/>
      <c r="AR187" s="47"/>
      <c r="AS187" s="47"/>
      <c r="AT187" s="812">
        <f t="shared" ref="AT187" si="78">+$J187</f>
        <v>95</v>
      </c>
      <c r="AU187" s="833">
        <f>+O187</f>
        <v>0</v>
      </c>
      <c r="AV187" s="44">
        <f t="shared" si="7"/>
        <v>0</v>
      </c>
      <c r="AW187" s="47"/>
      <c r="AX187" s="47">
        <v>0</v>
      </c>
      <c r="AY187" s="47"/>
      <c r="AZ187" s="47"/>
      <c r="BA187" s="47"/>
      <c r="BB187" s="47"/>
      <c r="BC187" s="812">
        <f t="shared" ref="BC187" si="79">+$J187</f>
        <v>95</v>
      </c>
      <c r="BD187" s="809">
        <f>+P187</f>
        <v>0</v>
      </c>
      <c r="BE187" s="44">
        <f t="shared" si="8"/>
        <v>0</v>
      </c>
      <c r="BF187" s="47"/>
      <c r="BG187" s="35">
        <v>0</v>
      </c>
      <c r="BH187" s="47"/>
      <c r="BI187" s="47"/>
      <c r="BJ187" s="47"/>
      <c r="BK187" s="47"/>
      <c r="BL187" s="812">
        <f t="shared" ref="BL187" si="80">+$J187</f>
        <v>95</v>
      </c>
      <c r="BM187" s="815">
        <f>+Q187</f>
        <v>0</v>
      </c>
      <c r="BN187" s="44">
        <f t="shared" si="9"/>
        <v>0</v>
      </c>
      <c r="BO187" s="47"/>
      <c r="BP187" s="35">
        <v>0</v>
      </c>
      <c r="BQ187" s="47"/>
      <c r="BR187" s="47"/>
      <c r="BS187" s="47"/>
      <c r="BT187" s="47"/>
      <c r="BU187" s="818"/>
      <c r="BV187" s="819"/>
      <c r="BW187" s="819"/>
      <c r="BX187" s="819"/>
      <c r="BY187" s="819"/>
      <c r="BZ187" s="819"/>
      <c r="CA187" s="819"/>
      <c r="CB187" s="819"/>
      <c r="CC187" s="820"/>
    </row>
    <row r="188" spans="1:81" s="58" customFormat="1" ht="40.200000000000003" customHeight="1" thickTop="1" thickBot="1" x14ac:dyDescent="0.35">
      <c r="A188" s="34"/>
      <c r="B188" s="907"/>
      <c r="C188" s="869"/>
      <c r="D188" s="872"/>
      <c r="E188" s="852"/>
      <c r="F188" s="852"/>
      <c r="G188" s="852"/>
      <c r="H188" s="852"/>
      <c r="I188" s="1185"/>
      <c r="J188" s="813"/>
      <c r="K188" s="855"/>
      <c r="L188" s="858"/>
      <c r="M188" s="861"/>
      <c r="N188" s="837"/>
      <c r="O188" s="840"/>
      <c r="P188" s="864"/>
      <c r="Q188" s="867"/>
      <c r="R188" s="813"/>
      <c r="S188" s="644" t="s">
        <v>6858</v>
      </c>
      <c r="T188" s="651" t="s">
        <v>3822</v>
      </c>
      <c r="U188" s="236" t="s">
        <v>3827</v>
      </c>
      <c r="V188" s="236" t="s">
        <v>3830</v>
      </c>
      <c r="W188" s="261"/>
      <c r="X188" s="258">
        <v>44931</v>
      </c>
      <c r="Y188" s="258">
        <v>44956</v>
      </c>
      <c r="Z188" s="258">
        <v>44959</v>
      </c>
      <c r="AA188" s="258">
        <v>45290</v>
      </c>
      <c r="AB188" s="813"/>
      <c r="AC188" s="828"/>
      <c r="AD188" s="44">
        <f t="shared" si="73"/>
        <v>25300000</v>
      </c>
      <c r="AE188" s="427"/>
      <c r="AF188" s="44">
        <f t="shared" si="73"/>
        <v>25300000</v>
      </c>
      <c r="AG188" s="427"/>
      <c r="AH188" s="427"/>
      <c r="AI188" s="427"/>
      <c r="AJ188" s="427"/>
      <c r="AK188" s="813"/>
      <c r="AL188" s="831"/>
      <c r="AM188" s="44">
        <f t="shared" si="6"/>
        <v>6325000</v>
      </c>
      <c r="AN188" s="428"/>
      <c r="AO188" s="646">
        <v>6325000</v>
      </c>
      <c r="AP188" s="428"/>
      <c r="AQ188" s="428"/>
      <c r="AR188" s="428"/>
      <c r="AS188" s="428"/>
      <c r="AT188" s="813"/>
      <c r="AU188" s="834"/>
      <c r="AV188" s="44">
        <f t="shared" si="7"/>
        <v>6325000</v>
      </c>
      <c r="AW188" s="428"/>
      <c r="AX188" s="428">
        <v>6325000</v>
      </c>
      <c r="AY188" s="428"/>
      <c r="AZ188" s="428"/>
      <c r="BA188" s="428"/>
      <c r="BB188" s="428"/>
      <c r="BC188" s="813"/>
      <c r="BD188" s="810"/>
      <c r="BE188" s="44">
        <f t="shared" si="8"/>
        <v>6325000</v>
      </c>
      <c r="BF188" s="428"/>
      <c r="BG188" s="646">
        <v>6325000</v>
      </c>
      <c r="BH188" s="428"/>
      <c r="BI188" s="428"/>
      <c r="BJ188" s="428"/>
      <c r="BK188" s="428"/>
      <c r="BL188" s="813"/>
      <c r="BM188" s="816"/>
      <c r="BN188" s="44">
        <f t="shared" si="9"/>
        <v>6325000</v>
      </c>
      <c r="BO188" s="428"/>
      <c r="BP188" s="646">
        <v>6325000</v>
      </c>
      <c r="BQ188" s="428"/>
      <c r="BR188" s="428"/>
      <c r="BS188" s="428"/>
      <c r="BT188" s="428"/>
      <c r="BU188" s="429"/>
      <c r="BV188" s="430"/>
      <c r="BW188" s="430"/>
      <c r="BX188" s="430"/>
      <c r="BY188" s="430"/>
      <c r="BZ188" s="430"/>
      <c r="CA188" s="430"/>
      <c r="CB188" s="430"/>
      <c r="CC188" s="431"/>
    </row>
    <row r="189" spans="1:81" s="58" customFormat="1" ht="40.200000000000003" customHeight="1" thickTop="1" thickBot="1" x14ac:dyDescent="0.35">
      <c r="A189" s="34"/>
      <c r="B189" s="907"/>
      <c r="C189" s="869"/>
      <c r="D189" s="872"/>
      <c r="E189" s="852"/>
      <c r="F189" s="852"/>
      <c r="G189" s="852"/>
      <c r="H189" s="852"/>
      <c r="I189" s="1185"/>
      <c r="J189" s="813"/>
      <c r="K189" s="855"/>
      <c r="L189" s="858"/>
      <c r="M189" s="861"/>
      <c r="N189" s="837"/>
      <c r="O189" s="840"/>
      <c r="P189" s="864"/>
      <c r="Q189" s="867"/>
      <c r="R189" s="813"/>
      <c r="S189" s="644" t="s">
        <v>6859</v>
      </c>
      <c r="T189" s="651" t="s">
        <v>3822</v>
      </c>
      <c r="U189" s="236" t="s">
        <v>3827</v>
      </c>
      <c r="V189" s="236" t="s">
        <v>3830</v>
      </c>
      <c r="W189" s="261"/>
      <c r="X189" s="258">
        <v>44931</v>
      </c>
      <c r="Y189" s="258">
        <v>44956</v>
      </c>
      <c r="Z189" s="258">
        <v>44959</v>
      </c>
      <c r="AA189" s="258">
        <v>45290</v>
      </c>
      <c r="AB189" s="813"/>
      <c r="AC189" s="828"/>
      <c r="AD189" s="44">
        <f t="shared" si="73"/>
        <v>0</v>
      </c>
      <c r="AE189" s="427"/>
      <c r="AF189" s="44">
        <f t="shared" si="73"/>
        <v>0</v>
      </c>
      <c r="AG189" s="427"/>
      <c r="AH189" s="427"/>
      <c r="AI189" s="427"/>
      <c r="AJ189" s="427"/>
      <c r="AK189" s="813"/>
      <c r="AL189" s="831"/>
      <c r="AM189" s="44">
        <f t="shared" si="6"/>
        <v>0</v>
      </c>
      <c r="AN189" s="428"/>
      <c r="AO189" s="646">
        <v>0</v>
      </c>
      <c r="AP189" s="428"/>
      <c r="AQ189" s="428"/>
      <c r="AR189" s="428"/>
      <c r="AS189" s="428"/>
      <c r="AT189" s="813"/>
      <c r="AU189" s="834"/>
      <c r="AV189" s="44">
        <f t="shared" si="7"/>
        <v>0</v>
      </c>
      <c r="AW189" s="428"/>
      <c r="AX189" s="428">
        <v>0</v>
      </c>
      <c r="AY189" s="428"/>
      <c r="AZ189" s="428"/>
      <c r="BA189" s="428"/>
      <c r="BB189" s="428"/>
      <c r="BC189" s="813"/>
      <c r="BD189" s="810"/>
      <c r="BE189" s="44">
        <f t="shared" si="8"/>
        <v>0</v>
      </c>
      <c r="BF189" s="428"/>
      <c r="BG189" s="646">
        <v>0</v>
      </c>
      <c r="BH189" s="428"/>
      <c r="BI189" s="428"/>
      <c r="BJ189" s="428"/>
      <c r="BK189" s="428"/>
      <c r="BL189" s="813"/>
      <c r="BM189" s="816"/>
      <c r="BN189" s="44">
        <f t="shared" si="9"/>
        <v>0</v>
      </c>
      <c r="BO189" s="428"/>
      <c r="BP189" s="646">
        <v>0</v>
      </c>
      <c r="BQ189" s="428"/>
      <c r="BR189" s="428"/>
      <c r="BS189" s="428"/>
      <c r="BT189" s="428"/>
      <c r="BU189" s="429"/>
      <c r="BV189" s="430"/>
      <c r="BW189" s="430"/>
      <c r="BX189" s="430"/>
      <c r="BY189" s="430"/>
      <c r="BZ189" s="430"/>
      <c r="CA189" s="430"/>
      <c r="CB189" s="430"/>
      <c r="CC189" s="431"/>
    </row>
    <row r="190" spans="1:81" s="58" customFormat="1" ht="40.200000000000003" customHeight="1" thickTop="1" thickBot="1" x14ac:dyDescent="0.35">
      <c r="A190" s="34"/>
      <c r="B190" s="907"/>
      <c r="C190" s="869"/>
      <c r="D190" s="872"/>
      <c r="E190" s="852"/>
      <c r="F190" s="852"/>
      <c r="G190" s="852"/>
      <c r="H190" s="852"/>
      <c r="I190" s="1185"/>
      <c r="J190" s="813"/>
      <c r="K190" s="855"/>
      <c r="L190" s="858"/>
      <c r="M190" s="861"/>
      <c r="N190" s="837"/>
      <c r="O190" s="840"/>
      <c r="P190" s="864"/>
      <c r="Q190" s="867"/>
      <c r="R190" s="813"/>
      <c r="S190" s="644" t="s">
        <v>6860</v>
      </c>
      <c r="T190" s="651" t="s">
        <v>3822</v>
      </c>
      <c r="U190" s="236" t="s">
        <v>3827</v>
      </c>
      <c r="V190" s="236" t="s">
        <v>3830</v>
      </c>
      <c r="W190" s="261"/>
      <c r="X190" s="258">
        <v>44931</v>
      </c>
      <c r="Y190" s="258">
        <v>44956</v>
      </c>
      <c r="Z190" s="258">
        <v>44959</v>
      </c>
      <c r="AA190" s="258">
        <v>45290</v>
      </c>
      <c r="AB190" s="813"/>
      <c r="AC190" s="828"/>
      <c r="AD190" s="44">
        <f t="shared" si="73"/>
        <v>0</v>
      </c>
      <c r="AE190" s="427"/>
      <c r="AF190" s="44">
        <f t="shared" si="73"/>
        <v>0</v>
      </c>
      <c r="AG190" s="427"/>
      <c r="AH190" s="427"/>
      <c r="AI190" s="427"/>
      <c r="AJ190" s="427"/>
      <c r="AK190" s="813"/>
      <c r="AL190" s="831"/>
      <c r="AM190" s="44">
        <f t="shared" si="6"/>
        <v>0</v>
      </c>
      <c r="AN190" s="428"/>
      <c r="AO190" s="646">
        <v>0</v>
      </c>
      <c r="AP190" s="428"/>
      <c r="AQ190" s="428"/>
      <c r="AR190" s="428"/>
      <c r="AS190" s="428"/>
      <c r="AT190" s="813"/>
      <c r="AU190" s="834"/>
      <c r="AV190" s="44">
        <f t="shared" si="7"/>
        <v>0</v>
      </c>
      <c r="AW190" s="428"/>
      <c r="AX190" s="428">
        <v>0</v>
      </c>
      <c r="AY190" s="428"/>
      <c r="AZ190" s="428"/>
      <c r="BA190" s="428"/>
      <c r="BB190" s="428"/>
      <c r="BC190" s="813"/>
      <c r="BD190" s="810"/>
      <c r="BE190" s="44">
        <f t="shared" si="8"/>
        <v>0</v>
      </c>
      <c r="BF190" s="428"/>
      <c r="BG190" s="646">
        <v>0</v>
      </c>
      <c r="BH190" s="428"/>
      <c r="BI190" s="428"/>
      <c r="BJ190" s="428"/>
      <c r="BK190" s="428"/>
      <c r="BL190" s="813"/>
      <c r="BM190" s="816"/>
      <c r="BN190" s="44">
        <f t="shared" si="9"/>
        <v>0</v>
      </c>
      <c r="BO190" s="428"/>
      <c r="BP190" s="646">
        <v>0</v>
      </c>
      <c r="BQ190" s="428"/>
      <c r="BR190" s="428"/>
      <c r="BS190" s="428"/>
      <c r="BT190" s="428"/>
      <c r="BU190" s="429"/>
      <c r="BV190" s="430"/>
      <c r="BW190" s="430"/>
      <c r="BX190" s="430"/>
      <c r="BY190" s="430"/>
      <c r="BZ190" s="430"/>
      <c r="CA190" s="430"/>
      <c r="CB190" s="430"/>
      <c r="CC190" s="431"/>
    </row>
    <row r="191" spans="1:81" s="58" customFormat="1" ht="40.200000000000003" customHeight="1" thickTop="1" thickBot="1" x14ac:dyDescent="0.35">
      <c r="A191" s="34"/>
      <c r="B191" s="907"/>
      <c r="C191" s="869"/>
      <c r="D191" s="872"/>
      <c r="E191" s="852"/>
      <c r="F191" s="852"/>
      <c r="G191" s="852"/>
      <c r="H191" s="852"/>
      <c r="I191" s="1185"/>
      <c r="J191" s="813"/>
      <c r="K191" s="855"/>
      <c r="L191" s="858"/>
      <c r="M191" s="861"/>
      <c r="N191" s="837"/>
      <c r="O191" s="840"/>
      <c r="P191" s="864"/>
      <c r="Q191" s="867"/>
      <c r="R191" s="813"/>
      <c r="S191" s="644" t="s">
        <v>6861</v>
      </c>
      <c r="T191" s="651" t="s">
        <v>3822</v>
      </c>
      <c r="U191" s="236" t="s">
        <v>3827</v>
      </c>
      <c r="V191" s="236" t="s">
        <v>3830</v>
      </c>
      <c r="W191" s="261"/>
      <c r="X191" s="258">
        <v>44931</v>
      </c>
      <c r="Y191" s="258">
        <v>44956</v>
      </c>
      <c r="Z191" s="258">
        <v>44959</v>
      </c>
      <c r="AA191" s="258">
        <v>45290</v>
      </c>
      <c r="AB191" s="813"/>
      <c r="AC191" s="828"/>
      <c r="AD191" s="44">
        <f t="shared" si="73"/>
        <v>0</v>
      </c>
      <c r="AE191" s="427"/>
      <c r="AF191" s="44">
        <f t="shared" si="73"/>
        <v>0</v>
      </c>
      <c r="AG191" s="427"/>
      <c r="AH191" s="427"/>
      <c r="AI191" s="427"/>
      <c r="AJ191" s="427"/>
      <c r="AK191" s="813"/>
      <c r="AL191" s="831"/>
      <c r="AM191" s="44">
        <f t="shared" si="6"/>
        <v>0</v>
      </c>
      <c r="AN191" s="428"/>
      <c r="AO191" s="646">
        <v>0</v>
      </c>
      <c r="AP191" s="428"/>
      <c r="AQ191" s="428"/>
      <c r="AR191" s="428"/>
      <c r="AS191" s="428"/>
      <c r="AT191" s="813"/>
      <c r="AU191" s="834"/>
      <c r="AV191" s="44">
        <f t="shared" si="7"/>
        <v>0</v>
      </c>
      <c r="AW191" s="428"/>
      <c r="AX191" s="428">
        <v>0</v>
      </c>
      <c r="AY191" s="428"/>
      <c r="AZ191" s="428"/>
      <c r="BA191" s="428"/>
      <c r="BB191" s="428"/>
      <c r="BC191" s="813"/>
      <c r="BD191" s="810"/>
      <c r="BE191" s="44">
        <f t="shared" si="8"/>
        <v>0</v>
      </c>
      <c r="BF191" s="428"/>
      <c r="BG191" s="646">
        <v>0</v>
      </c>
      <c r="BH191" s="428"/>
      <c r="BI191" s="428"/>
      <c r="BJ191" s="428"/>
      <c r="BK191" s="428"/>
      <c r="BL191" s="813"/>
      <c r="BM191" s="816"/>
      <c r="BN191" s="44">
        <f t="shared" si="9"/>
        <v>0</v>
      </c>
      <c r="BO191" s="428"/>
      <c r="BP191" s="646">
        <v>0</v>
      </c>
      <c r="BQ191" s="428"/>
      <c r="BR191" s="428"/>
      <c r="BS191" s="428"/>
      <c r="BT191" s="428"/>
      <c r="BU191" s="429"/>
      <c r="BV191" s="430"/>
      <c r="BW191" s="430"/>
      <c r="BX191" s="430"/>
      <c r="BY191" s="430"/>
      <c r="BZ191" s="430"/>
      <c r="CA191" s="430"/>
      <c r="CB191" s="430"/>
      <c r="CC191" s="431"/>
    </row>
    <row r="192" spans="1:81" s="58" customFormat="1" ht="40.200000000000003" customHeight="1" thickTop="1" thickBot="1" x14ac:dyDescent="0.35">
      <c r="A192" s="34"/>
      <c r="B192" s="907"/>
      <c r="C192" s="869"/>
      <c r="D192" s="872"/>
      <c r="E192" s="852"/>
      <c r="F192" s="852"/>
      <c r="G192" s="852"/>
      <c r="H192" s="852"/>
      <c r="I192" s="1185"/>
      <c r="J192" s="813"/>
      <c r="K192" s="855"/>
      <c r="L192" s="858"/>
      <c r="M192" s="861"/>
      <c r="N192" s="837"/>
      <c r="O192" s="840"/>
      <c r="P192" s="864"/>
      <c r="Q192" s="867"/>
      <c r="R192" s="813"/>
      <c r="S192" s="644" t="s">
        <v>6862</v>
      </c>
      <c r="T192" s="651" t="s">
        <v>3822</v>
      </c>
      <c r="U192" s="236" t="s">
        <v>3827</v>
      </c>
      <c r="V192" s="236" t="s">
        <v>3830</v>
      </c>
      <c r="W192" s="261"/>
      <c r="X192" s="258">
        <v>44931</v>
      </c>
      <c r="Y192" s="258">
        <v>44956</v>
      </c>
      <c r="Z192" s="258">
        <v>44959</v>
      </c>
      <c r="AA192" s="258">
        <v>45290</v>
      </c>
      <c r="AB192" s="813"/>
      <c r="AC192" s="828"/>
      <c r="AD192" s="44">
        <f t="shared" si="73"/>
        <v>0</v>
      </c>
      <c r="AE192" s="427"/>
      <c r="AF192" s="44">
        <f t="shared" si="73"/>
        <v>0</v>
      </c>
      <c r="AG192" s="427"/>
      <c r="AH192" s="427"/>
      <c r="AI192" s="427"/>
      <c r="AJ192" s="427"/>
      <c r="AK192" s="813"/>
      <c r="AL192" s="831"/>
      <c r="AM192" s="44">
        <f t="shared" si="6"/>
        <v>0</v>
      </c>
      <c r="AN192" s="428"/>
      <c r="AO192" s="646">
        <v>0</v>
      </c>
      <c r="AP192" s="428"/>
      <c r="AQ192" s="428"/>
      <c r="AR192" s="428"/>
      <c r="AS192" s="428"/>
      <c r="AT192" s="813"/>
      <c r="AU192" s="834"/>
      <c r="AV192" s="44">
        <f t="shared" si="7"/>
        <v>0</v>
      </c>
      <c r="AW192" s="428"/>
      <c r="AX192" s="428">
        <v>0</v>
      </c>
      <c r="AY192" s="428"/>
      <c r="AZ192" s="428"/>
      <c r="BA192" s="428"/>
      <c r="BB192" s="428"/>
      <c r="BC192" s="813"/>
      <c r="BD192" s="810"/>
      <c r="BE192" s="44">
        <f t="shared" si="8"/>
        <v>0</v>
      </c>
      <c r="BF192" s="428"/>
      <c r="BG192" s="646">
        <v>0</v>
      </c>
      <c r="BH192" s="428"/>
      <c r="BI192" s="428"/>
      <c r="BJ192" s="428"/>
      <c r="BK192" s="428"/>
      <c r="BL192" s="813"/>
      <c r="BM192" s="816"/>
      <c r="BN192" s="44">
        <f t="shared" si="9"/>
        <v>0</v>
      </c>
      <c r="BO192" s="428"/>
      <c r="BP192" s="646">
        <v>0</v>
      </c>
      <c r="BQ192" s="428"/>
      <c r="BR192" s="428"/>
      <c r="BS192" s="428"/>
      <c r="BT192" s="428"/>
      <c r="BU192" s="429"/>
      <c r="BV192" s="430"/>
      <c r="BW192" s="430"/>
      <c r="BX192" s="430"/>
      <c r="BY192" s="430"/>
      <c r="BZ192" s="430"/>
      <c r="CA192" s="430"/>
      <c r="CB192" s="430"/>
      <c r="CC192" s="431"/>
    </row>
    <row r="193" spans="1:81" s="58" customFormat="1" ht="40.200000000000003" customHeight="1" thickTop="1" thickBot="1" x14ac:dyDescent="0.35">
      <c r="A193" s="34"/>
      <c r="B193" s="907"/>
      <c r="C193" s="869"/>
      <c r="D193" s="872"/>
      <c r="E193" s="852"/>
      <c r="F193" s="852"/>
      <c r="G193" s="852"/>
      <c r="H193" s="852"/>
      <c r="I193" s="1185"/>
      <c r="J193" s="813"/>
      <c r="K193" s="855"/>
      <c r="L193" s="858"/>
      <c r="M193" s="861"/>
      <c r="N193" s="837"/>
      <c r="O193" s="840"/>
      <c r="P193" s="864"/>
      <c r="Q193" s="867"/>
      <c r="R193" s="813"/>
      <c r="S193" s="644" t="s">
        <v>6863</v>
      </c>
      <c r="T193" s="651" t="s">
        <v>3822</v>
      </c>
      <c r="U193" s="236" t="s">
        <v>3827</v>
      </c>
      <c r="V193" s="236" t="s">
        <v>3830</v>
      </c>
      <c r="W193" s="261"/>
      <c r="X193" s="258">
        <v>44931</v>
      </c>
      <c r="Y193" s="258">
        <v>44956</v>
      </c>
      <c r="Z193" s="258">
        <v>44959</v>
      </c>
      <c r="AA193" s="258">
        <v>45290</v>
      </c>
      <c r="AB193" s="813"/>
      <c r="AC193" s="828"/>
      <c r="AD193" s="44">
        <f t="shared" si="73"/>
        <v>0</v>
      </c>
      <c r="AE193" s="427"/>
      <c r="AF193" s="44">
        <f t="shared" si="73"/>
        <v>0</v>
      </c>
      <c r="AG193" s="427"/>
      <c r="AH193" s="427"/>
      <c r="AI193" s="427"/>
      <c r="AJ193" s="427"/>
      <c r="AK193" s="813"/>
      <c r="AL193" s="831"/>
      <c r="AM193" s="44">
        <f t="shared" si="6"/>
        <v>0</v>
      </c>
      <c r="AN193" s="428"/>
      <c r="AO193" s="646">
        <v>0</v>
      </c>
      <c r="AP193" s="428"/>
      <c r="AQ193" s="428"/>
      <c r="AR193" s="428"/>
      <c r="AS193" s="428"/>
      <c r="AT193" s="813"/>
      <c r="AU193" s="834"/>
      <c r="AV193" s="44">
        <f t="shared" si="7"/>
        <v>0</v>
      </c>
      <c r="AW193" s="428"/>
      <c r="AX193" s="428">
        <v>0</v>
      </c>
      <c r="AY193" s="428"/>
      <c r="AZ193" s="428"/>
      <c r="BA193" s="428"/>
      <c r="BB193" s="428"/>
      <c r="BC193" s="813"/>
      <c r="BD193" s="810"/>
      <c r="BE193" s="44">
        <f t="shared" si="8"/>
        <v>0</v>
      </c>
      <c r="BF193" s="428"/>
      <c r="BG193" s="646">
        <v>0</v>
      </c>
      <c r="BH193" s="428"/>
      <c r="BI193" s="428"/>
      <c r="BJ193" s="428"/>
      <c r="BK193" s="428"/>
      <c r="BL193" s="813"/>
      <c r="BM193" s="816"/>
      <c r="BN193" s="44">
        <f t="shared" si="9"/>
        <v>0</v>
      </c>
      <c r="BO193" s="428"/>
      <c r="BP193" s="646">
        <v>0</v>
      </c>
      <c r="BQ193" s="428"/>
      <c r="BR193" s="428"/>
      <c r="BS193" s="428"/>
      <c r="BT193" s="428"/>
      <c r="BU193" s="429"/>
      <c r="BV193" s="430"/>
      <c r="BW193" s="430"/>
      <c r="BX193" s="430"/>
      <c r="BY193" s="430"/>
      <c r="BZ193" s="430"/>
      <c r="CA193" s="430"/>
      <c r="CB193" s="430"/>
      <c r="CC193" s="431"/>
    </row>
    <row r="194" spans="1:81" s="58" customFormat="1" ht="40.200000000000003" customHeight="1" thickTop="1" thickBot="1" x14ac:dyDescent="0.35">
      <c r="A194" s="34"/>
      <c r="B194" s="907"/>
      <c r="C194" s="869"/>
      <c r="D194" s="872"/>
      <c r="E194" s="852"/>
      <c r="F194" s="852"/>
      <c r="G194" s="852"/>
      <c r="H194" s="852"/>
      <c r="I194" s="1185"/>
      <c r="J194" s="813"/>
      <c r="K194" s="855"/>
      <c r="L194" s="858"/>
      <c r="M194" s="861"/>
      <c r="N194" s="837"/>
      <c r="O194" s="840"/>
      <c r="P194" s="864"/>
      <c r="Q194" s="867"/>
      <c r="R194" s="813"/>
      <c r="S194" s="644" t="s">
        <v>6864</v>
      </c>
      <c r="T194" s="651" t="s">
        <v>3822</v>
      </c>
      <c r="U194" s="236" t="s">
        <v>3827</v>
      </c>
      <c r="V194" s="236" t="s">
        <v>3830</v>
      </c>
      <c r="W194" s="261"/>
      <c r="X194" s="258">
        <v>44931</v>
      </c>
      <c r="Y194" s="258">
        <v>44956</v>
      </c>
      <c r="Z194" s="258">
        <v>44959</v>
      </c>
      <c r="AA194" s="258">
        <v>45290</v>
      </c>
      <c r="AB194" s="813"/>
      <c r="AC194" s="828"/>
      <c r="AD194" s="44">
        <f t="shared" si="73"/>
        <v>0</v>
      </c>
      <c r="AE194" s="427"/>
      <c r="AF194" s="44">
        <f t="shared" si="73"/>
        <v>0</v>
      </c>
      <c r="AG194" s="427"/>
      <c r="AH194" s="427"/>
      <c r="AI194" s="427"/>
      <c r="AJ194" s="427"/>
      <c r="AK194" s="813"/>
      <c r="AL194" s="831"/>
      <c r="AM194" s="44">
        <f t="shared" si="6"/>
        <v>0</v>
      </c>
      <c r="AN194" s="428"/>
      <c r="AO194" s="646">
        <v>0</v>
      </c>
      <c r="AP194" s="428"/>
      <c r="AQ194" s="428"/>
      <c r="AR194" s="428"/>
      <c r="AS194" s="428"/>
      <c r="AT194" s="813"/>
      <c r="AU194" s="834"/>
      <c r="AV194" s="44">
        <f t="shared" si="7"/>
        <v>0</v>
      </c>
      <c r="AW194" s="428"/>
      <c r="AX194" s="428">
        <v>0</v>
      </c>
      <c r="AY194" s="428"/>
      <c r="AZ194" s="428"/>
      <c r="BA194" s="428"/>
      <c r="BB194" s="428"/>
      <c r="BC194" s="813"/>
      <c r="BD194" s="810"/>
      <c r="BE194" s="44">
        <f t="shared" si="8"/>
        <v>0</v>
      </c>
      <c r="BF194" s="428"/>
      <c r="BG194" s="646">
        <v>0</v>
      </c>
      <c r="BH194" s="428"/>
      <c r="BI194" s="428"/>
      <c r="BJ194" s="428"/>
      <c r="BK194" s="428"/>
      <c r="BL194" s="813"/>
      <c r="BM194" s="816"/>
      <c r="BN194" s="44">
        <f t="shared" si="9"/>
        <v>0</v>
      </c>
      <c r="BO194" s="428"/>
      <c r="BP194" s="646">
        <v>0</v>
      </c>
      <c r="BQ194" s="428"/>
      <c r="BR194" s="428"/>
      <c r="BS194" s="428"/>
      <c r="BT194" s="428"/>
      <c r="BU194" s="429"/>
      <c r="BV194" s="430"/>
      <c r="BW194" s="430"/>
      <c r="BX194" s="430"/>
      <c r="BY194" s="430"/>
      <c r="BZ194" s="430"/>
      <c r="CA194" s="430"/>
      <c r="CB194" s="430"/>
      <c r="CC194" s="431"/>
    </row>
    <row r="195" spans="1:81" s="58" customFormat="1" ht="40.200000000000003" customHeight="1" thickTop="1" thickBot="1" x14ac:dyDescent="0.35">
      <c r="A195" s="34"/>
      <c r="B195" s="907"/>
      <c r="C195" s="869"/>
      <c r="D195" s="872"/>
      <c r="E195" s="852"/>
      <c r="F195" s="852"/>
      <c r="G195" s="852"/>
      <c r="H195" s="852"/>
      <c r="I195" s="1185"/>
      <c r="J195" s="813"/>
      <c r="K195" s="855"/>
      <c r="L195" s="858"/>
      <c r="M195" s="861"/>
      <c r="N195" s="837"/>
      <c r="O195" s="840"/>
      <c r="P195" s="864"/>
      <c r="Q195" s="867"/>
      <c r="R195" s="813"/>
      <c r="S195" s="401" t="s">
        <v>6865</v>
      </c>
      <c r="T195" s="651" t="s">
        <v>3822</v>
      </c>
      <c r="U195" s="236" t="s">
        <v>3827</v>
      </c>
      <c r="V195" s="236" t="s">
        <v>3830</v>
      </c>
      <c r="W195" s="261"/>
      <c r="X195" s="258">
        <v>44931</v>
      </c>
      <c r="Y195" s="258">
        <v>44956</v>
      </c>
      <c r="Z195" s="258">
        <v>44959</v>
      </c>
      <c r="AA195" s="258">
        <v>45290</v>
      </c>
      <c r="AB195" s="813"/>
      <c r="AC195" s="828"/>
      <c r="AD195" s="44">
        <f t="shared" si="73"/>
        <v>0</v>
      </c>
      <c r="AE195" s="427"/>
      <c r="AF195" s="44">
        <f t="shared" si="73"/>
        <v>0</v>
      </c>
      <c r="AG195" s="427"/>
      <c r="AH195" s="427"/>
      <c r="AI195" s="427"/>
      <c r="AJ195" s="427"/>
      <c r="AK195" s="813"/>
      <c r="AL195" s="831"/>
      <c r="AM195" s="44">
        <f t="shared" si="6"/>
        <v>0</v>
      </c>
      <c r="AN195" s="428"/>
      <c r="AO195" s="646">
        <v>0</v>
      </c>
      <c r="AP195" s="428"/>
      <c r="AQ195" s="428"/>
      <c r="AR195" s="428"/>
      <c r="AS195" s="428"/>
      <c r="AT195" s="813"/>
      <c r="AU195" s="834"/>
      <c r="AV195" s="44">
        <f t="shared" si="7"/>
        <v>0</v>
      </c>
      <c r="AW195" s="428"/>
      <c r="AX195" s="257">
        <v>0</v>
      </c>
      <c r="AY195" s="428"/>
      <c r="AZ195" s="428"/>
      <c r="BA195" s="428"/>
      <c r="BB195" s="428"/>
      <c r="BC195" s="813"/>
      <c r="BD195" s="810"/>
      <c r="BE195" s="44">
        <f t="shared" si="8"/>
        <v>0</v>
      </c>
      <c r="BF195" s="428"/>
      <c r="BG195" s="646">
        <v>0</v>
      </c>
      <c r="BH195" s="428"/>
      <c r="BI195" s="428"/>
      <c r="BJ195" s="428"/>
      <c r="BK195" s="428"/>
      <c r="BL195" s="813"/>
      <c r="BM195" s="816"/>
      <c r="BN195" s="44">
        <f t="shared" si="9"/>
        <v>0</v>
      </c>
      <c r="BO195" s="428"/>
      <c r="BP195" s="646">
        <v>0</v>
      </c>
      <c r="BQ195" s="428"/>
      <c r="BR195" s="428"/>
      <c r="BS195" s="428"/>
      <c r="BT195" s="428"/>
      <c r="BU195" s="429"/>
      <c r="BV195" s="430"/>
      <c r="BW195" s="430"/>
      <c r="BX195" s="430"/>
      <c r="BY195" s="430"/>
      <c r="BZ195" s="430"/>
      <c r="CA195" s="430"/>
      <c r="CB195" s="430"/>
      <c r="CC195" s="431"/>
    </row>
    <row r="196" spans="1:81" s="58" customFormat="1" ht="40.200000000000003" customHeight="1" thickTop="1" thickBot="1" x14ac:dyDescent="0.35">
      <c r="A196" s="34"/>
      <c r="B196" s="907"/>
      <c r="C196" s="869"/>
      <c r="D196" s="872"/>
      <c r="E196" s="852"/>
      <c r="F196" s="852"/>
      <c r="G196" s="852"/>
      <c r="H196" s="852"/>
      <c r="I196" s="1185"/>
      <c r="J196" s="813"/>
      <c r="K196" s="855"/>
      <c r="L196" s="858"/>
      <c r="M196" s="861"/>
      <c r="N196" s="837"/>
      <c r="O196" s="840"/>
      <c r="P196" s="864"/>
      <c r="Q196" s="867"/>
      <c r="R196" s="813"/>
      <c r="S196" s="401" t="s">
        <v>6866</v>
      </c>
      <c r="T196" s="651" t="s">
        <v>3822</v>
      </c>
      <c r="U196" s="236" t="s">
        <v>3827</v>
      </c>
      <c r="V196" s="236" t="s">
        <v>3830</v>
      </c>
      <c r="W196" s="261"/>
      <c r="X196" s="258">
        <v>44931</v>
      </c>
      <c r="Y196" s="258">
        <v>44956</v>
      </c>
      <c r="Z196" s="258">
        <v>44959</v>
      </c>
      <c r="AA196" s="258">
        <v>45290</v>
      </c>
      <c r="AB196" s="813"/>
      <c r="AC196" s="828"/>
      <c r="AD196" s="44">
        <f t="shared" si="73"/>
        <v>0</v>
      </c>
      <c r="AE196" s="427"/>
      <c r="AF196" s="44">
        <f t="shared" si="73"/>
        <v>0</v>
      </c>
      <c r="AG196" s="427"/>
      <c r="AH196" s="427"/>
      <c r="AI196" s="427"/>
      <c r="AJ196" s="427"/>
      <c r="AK196" s="813"/>
      <c r="AL196" s="831"/>
      <c r="AM196" s="44">
        <f t="shared" si="6"/>
        <v>0</v>
      </c>
      <c r="AN196" s="428"/>
      <c r="AO196" s="646">
        <v>0</v>
      </c>
      <c r="AP196" s="428"/>
      <c r="AQ196" s="428"/>
      <c r="AR196" s="428"/>
      <c r="AS196" s="428"/>
      <c r="AT196" s="813"/>
      <c r="AU196" s="834"/>
      <c r="AV196" s="44">
        <f t="shared" si="7"/>
        <v>0</v>
      </c>
      <c r="AW196" s="428"/>
      <c r="AX196" s="257">
        <v>0</v>
      </c>
      <c r="AY196" s="428"/>
      <c r="AZ196" s="428"/>
      <c r="BA196" s="428"/>
      <c r="BB196" s="428"/>
      <c r="BC196" s="813"/>
      <c r="BD196" s="810"/>
      <c r="BE196" s="44">
        <f t="shared" si="8"/>
        <v>0</v>
      </c>
      <c r="BF196" s="428"/>
      <c r="BG196" s="646">
        <v>0</v>
      </c>
      <c r="BH196" s="428"/>
      <c r="BI196" s="428"/>
      <c r="BJ196" s="428"/>
      <c r="BK196" s="428"/>
      <c r="BL196" s="813"/>
      <c r="BM196" s="816"/>
      <c r="BN196" s="44">
        <f t="shared" si="9"/>
        <v>0</v>
      </c>
      <c r="BO196" s="428"/>
      <c r="BP196" s="646">
        <v>0</v>
      </c>
      <c r="BQ196" s="428"/>
      <c r="BR196" s="428"/>
      <c r="BS196" s="428"/>
      <c r="BT196" s="428"/>
      <c r="BU196" s="429"/>
      <c r="BV196" s="430"/>
      <c r="BW196" s="430"/>
      <c r="BX196" s="430"/>
      <c r="BY196" s="430"/>
      <c r="BZ196" s="430"/>
      <c r="CA196" s="430"/>
      <c r="CB196" s="430"/>
      <c r="CC196" s="431"/>
    </row>
    <row r="197" spans="1:81" s="58" customFormat="1" ht="40.200000000000003" customHeight="1" thickTop="1" thickBot="1" x14ac:dyDescent="0.35">
      <c r="A197" s="34"/>
      <c r="B197" s="907"/>
      <c r="C197" s="868" t="s">
        <v>170</v>
      </c>
      <c r="D197" s="871">
        <v>1903</v>
      </c>
      <c r="E197" s="851" t="s">
        <v>6675</v>
      </c>
      <c r="F197" s="851">
        <v>1903035</v>
      </c>
      <c r="G197" s="851" t="s">
        <v>6676</v>
      </c>
      <c r="H197" s="851" t="s">
        <v>6677</v>
      </c>
      <c r="I197" s="1184">
        <v>2021004540150</v>
      </c>
      <c r="J197" s="812">
        <v>96</v>
      </c>
      <c r="K197" s="854" t="str">
        <f>+[3]Metas!K109</f>
        <v>de notificación Inmediata de SIVIGILA con Identificación del Agente etiológico en brotes de enfermedades transmitidas por alimentos (ETA).</v>
      </c>
      <c r="L197" s="1187"/>
      <c r="M197" s="1190">
        <f t="shared" ref="M197:M236" si="81">SUM(N197:Q197)</f>
        <v>0</v>
      </c>
      <c r="N197" s="1193"/>
      <c r="O197" s="1175"/>
      <c r="P197" s="1178"/>
      <c r="Q197" s="1181"/>
      <c r="R197" s="812">
        <f t="shared" ref="R197" si="82">+$J197</f>
        <v>96</v>
      </c>
      <c r="S197" s="642" t="s">
        <v>6867</v>
      </c>
      <c r="T197" s="643" t="s">
        <v>3822</v>
      </c>
      <c r="U197" s="235" t="s">
        <v>3827</v>
      </c>
      <c r="V197" s="235" t="s">
        <v>3830</v>
      </c>
      <c r="W197" s="231"/>
      <c r="X197" s="258">
        <v>44931</v>
      </c>
      <c r="Y197" s="258">
        <v>44956</v>
      </c>
      <c r="Z197" s="258">
        <v>44959</v>
      </c>
      <c r="AA197" s="258">
        <v>45290</v>
      </c>
      <c r="AB197" s="812">
        <f t="shared" ref="AB197" si="83">+$J197</f>
        <v>96</v>
      </c>
      <c r="AC197" s="827">
        <f t="shared" ref="AC197" si="84">+L197</f>
        <v>0</v>
      </c>
      <c r="AD197" s="44">
        <f t="shared" si="73"/>
        <v>0</v>
      </c>
      <c r="AE197" s="44">
        <f t="shared" si="73"/>
        <v>0</v>
      </c>
      <c r="AF197" s="44">
        <f t="shared" si="73"/>
        <v>0</v>
      </c>
      <c r="AG197" s="44">
        <f t="shared" si="73"/>
        <v>0</v>
      </c>
      <c r="AH197" s="44">
        <f t="shared" si="73"/>
        <v>0</v>
      </c>
      <c r="AI197" s="44">
        <f t="shared" si="73"/>
        <v>0</v>
      </c>
      <c r="AJ197" s="44">
        <f t="shared" si="73"/>
        <v>0</v>
      </c>
      <c r="AK197" s="812">
        <f t="shared" ref="AK197" si="85">+$J197</f>
        <v>96</v>
      </c>
      <c r="AL197" s="830">
        <f t="shared" ref="AL197:AL236" si="86">+N197</f>
        <v>0</v>
      </c>
      <c r="AM197" s="44">
        <f t="shared" si="6"/>
        <v>0</v>
      </c>
      <c r="AN197" s="47"/>
      <c r="AO197" s="47"/>
      <c r="AP197" s="47"/>
      <c r="AQ197" s="47"/>
      <c r="AR197" s="47"/>
      <c r="AS197" s="47"/>
      <c r="AT197" s="812">
        <f t="shared" ref="AT197" si="87">+$J197</f>
        <v>96</v>
      </c>
      <c r="AU197" s="833">
        <f t="shared" ref="AU197:AU236" si="88">+O197</f>
        <v>0</v>
      </c>
      <c r="AV197" s="44">
        <f t="shared" si="7"/>
        <v>0</v>
      </c>
      <c r="AW197" s="47"/>
      <c r="AX197" s="47"/>
      <c r="AY197" s="47"/>
      <c r="AZ197" s="47"/>
      <c r="BA197" s="47"/>
      <c r="BB197" s="47"/>
      <c r="BC197" s="812">
        <f t="shared" ref="BC197" si="89">+$J197</f>
        <v>96</v>
      </c>
      <c r="BD197" s="809">
        <f t="shared" ref="BD197:BD236" si="90">+P197</f>
        <v>0</v>
      </c>
      <c r="BE197" s="44">
        <f t="shared" si="8"/>
        <v>0</v>
      </c>
      <c r="BF197" s="47"/>
      <c r="BG197" s="47"/>
      <c r="BH197" s="47"/>
      <c r="BI197" s="47"/>
      <c r="BJ197" s="47"/>
      <c r="BK197" s="47"/>
      <c r="BL197" s="812">
        <f t="shared" ref="BL197" si="91">+$J197</f>
        <v>96</v>
      </c>
      <c r="BM197" s="815">
        <f t="shared" ref="BM197:BM236" si="92">+Q197</f>
        <v>0</v>
      </c>
      <c r="BN197" s="44">
        <f t="shared" si="9"/>
        <v>0</v>
      </c>
      <c r="BO197" s="47"/>
      <c r="BP197" s="47"/>
      <c r="BQ197" s="47"/>
      <c r="BR197" s="47"/>
      <c r="BS197" s="47"/>
      <c r="BT197" s="47"/>
      <c r="BU197" s="818"/>
      <c r="BV197" s="819"/>
      <c r="BW197" s="819"/>
      <c r="BX197" s="819"/>
      <c r="BY197" s="819"/>
      <c r="BZ197" s="819"/>
      <c r="CA197" s="819"/>
      <c r="CB197" s="819"/>
      <c r="CC197" s="820"/>
    </row>
    <row r="198" spans="1:81" s="58" customFormat="1" ht="40.200000000000003" customHeight="1" thickTop="1" thickBot="1" x14ac:dyDescent="0.35">
      <c r="A198" s="34"/>
      <c r="B198" s="907"/>
      <c r="C198" s="869"/>
      <c r="D198" s="872"/>
      <c r="E198" s="852"/>
      <c r="F198" s="852"/>
      <c r="G198" s="852"/>
      <c r="H198" s="852"/>
      <c r="I198" s="1185"/>
      <c r="J198" s="813"/>
      <c r="K198" s="855"/>
      <c r="L198" s="1188"/>
      <c r="M198" s="1191"/>
      <c r="N198" s="1194"/>
      <c r="O198" s="1176"/>
      <c r="P198" s="1179"/>
      <c r="Q198" s="1182"/>
      <c r="R198" s="813"/>
      <c r="S198" s="644" t="s">
        <v>6868</v>
      </c>
      <c r="T198" s="651" t="s">
        <v>3822</v>
      </c>
      <c r="U198" s="236" t="s">
        <v>3827</v>
      </c>
      <c r="V198" s="236" t="s">
        <v>3830</v>
      </c>
      <c r="W198" s="261"/>
      <c r="X198" s="258">
        <v>44931</v>
      </c>
      <c r="Y198" s="258">
        <v>44956</v>
      </c>
      <c r="Z198" s="258">
        <v>44959</v>
      </c>
      <c r="AA198" s="258">
        <v>45290</v>
      </c>
      <c r="AB198" s="813"/>
      <c r="AC198" s="828"/>
      <c r="AD198" s="44">
        <f t="shared" si="73"/>
        <v>0</v>
      </c>
      <c r="AE198" s="427"/>
      <c r="AF198" s="44">
        <f t="shared" si="73"/>
        <v>0</v>
      </c>
      <c r="AG198" s="427"/>
      <c r="AH198" s="427"/>
      <c r="AI198" s="427"/>
      <c r="AJ198" s="427"/>
      <c r="AK198" s="813"/>
      <c r="AL198" s="831"/>
      <c r="AM198" s="427"/>
      <c r="AN198" s="428"/>
      <c r="AO198" s="428"/>
      <c r="AP198" s="428"/>
      <c r="AQ198" s="428"/>
      <c r="AR198" s="428"/>
      <c r="AS198" s="428"/>
      <c r="AT198" s="813"/>
      <c r="AU198" s="834"/>
      <c r="AV198" s="427"/>
      <c r="AW198" s="428"/>
      <c r="AX198" s="428"/>
      <c r="AY198" s="428"/>
      <c r="AZ198" s="428"/>
      <c r="BA198" s="428"/>
      <c r="BB198" s="428"/>
      <c r="BC198" s="813"/>
      <c r="BD198" s="810"/>
      <c r="BE198" s="427"/>
      <c r="BF198" s="428"/>
      <c r="BG198" s="428"/>
      <c r="BH198" s="428"/>
      <c r="BI198" s="428"/>
      <c r="BJ198" s="428"/>
      <c r="BK198" s="428"/>
      <c r="BL198" s="813"/>
      <c r="BM198" s="816"/>
      <c r="BN198" s="427"/>
      <c r="BO198" s="428"/>
      <c r="BP198" s="428"/>
      <c r="BQ198" s="428"/>
      <c r="BR198" s="428"/>
      <c r="BS198" s="428"/>
      <c r="BT198" s="428"/>
      <c r="BU198" s="429"/>
      <c r="BV198" s="430"/>
      <c r="BW198" s="430"/>
      <c r="BX198" s="430"/>
      <c r="BY198" s="430"/>
      <c r="BZ198" s="430"/>
      <c r="CA198" s="430"/>
      <c r="CB198" s="430"/>
      <c r="CC198" s="431"/>
    </row>
    <row r="199" spans="1:81" s="58" customFormat="1" ht="40.200000000000003" customHeight="1" thickTop="1" thickBot="1" x14ac:dyDescent="0.35">
      <c r="A199" s="34"/>
      <c r="B199" s="907"/>
      <c r="C199" s="869"/>
      <c r="D199" s="872"/>
      <c r="E199" s="852"/>
      <c r="F199" s="852"/>
      <c r="G199" s="852"/>
      <c r="H199" s="852"/>
      <c r="I199" s="1185"/>
      <c r="J199" s="813"/>
      <c r="K199" s="855"/>
      <c r="L199" s="1188"/>
      <c r="M199" s="1191"/>
      <c r="N199" s="1194"/>
      <c r="O199" s="1176"/>
      <c r="P199" s="1179"/>
      <c r="Q199" s="1182"/>
      <c r="R199" s="813"/>
      <c r="S199" s="644" t="s">
        <v>6869</v>
      </c>
      <c r="T199" s="651" t="s">
        <v>3822</v>
      </c>
      <c r="U199" s="236" t="s">
        <v>3827</v>
      </c>
      <c r="V199" s="236" t="s">
        <v>3830</v>
      </c>
      <c r="W199" s="261"/>
      <c r="X199" s="258">
        <v>44931</v>
      </c>
      <c r="Y199" s="258">
        <v>44956</v>
      </c>
      <c r="Z199" s="258">
        <v>44959</v>
      </c>
      <c r="AA199" s="258">
        <v>45290</v>
      </c>
      <c r="AB199" s="813"/>
      <c r="AC199" s="828"/>
      <c r="AD199" s="44">
        <f t="shared" si="73"/>
        <v>0</v>
      </c>
      <c r="AE199" s="427"/>
      <c r="AF199" s="44">
        <f t="shared" si="73"/>
        <v>0</v>
      </c>
      <c r="AG199" s="427"/>
      <c r="AH199" s="427"/>
      <c r="AI199" s="427"/>
      <c r="AJ199" s="427"/>
      <c r="AK199" s="813"/>
      <c r="AL199" s="831"/>
      <c r="AM199" s="427"/>
      <c r="AN199" s="428"/>
      <c r="AO199" s="428"/>
      <c r="AP199" s="428"/>
      <c r="AQ199" s="428"/>
      <c r="AR199" s="428"/>
      <c r="AS199" s="428"/>
      <c r="AT199" s="813"/>
      <c r="AU199" s="834"/>
      <c r="AV199" s="427"/>
      <c r="AW199" s="428"/>
      <c r="AX199" s="428"/>
      <c r="AY199" s="428"/>
      <c r="AZ199" s="428"/>
      <c r="BA199" s="428"/>
      <c r="BB199" s="428"/>
      <c r="BC199" s="813"/>
      <c r="BD199" s="810"/>
      <c r="BE199" s="427"/>
      <c r="BF199" s="428"/>
      <c r="BG199" s="428"/>
      <c r="BH199" s="428"/>
      <c r="BI199" s="428"/>
      <c r="BJ199" s="428"/>
      <c r="BK199" s="428"/>
      <c r="BL199" s="813"/>
      <c r="BM199" s="816"/>
      <c r="BN199" s="427"/>
      <c r="BO199" s="428"/>
      <c r="BP199" s="428"/>
      <c r="BQ199" s="428"/>
      <c r="BR199" s="428"/>
      <c r="BS199" s="428"/>
      <c r="BT199" s="428"/>
      <c r="BU199" s="429"/>
      <c r="BV199" s="430"/>
      <c r="BW199" s="430"/>
      <c r="BX199" s="430"/>
      <c r="BY199" s="430"/>
      <c r="BZ199" s="430"/>
      <c r="CA199" s="430"/>
      <c r="CB199" s="430"/>
      <c r="CC199" s="431"/>
    </row>
    <row r="200" spans="1:81" s="58" customFormat="1" ht="40.200000000000003" customHeight="1" thickTop="1" thickBot="1" x14ac:dyDescent="0.35">
      <c r="A200" s="34"/>
      <c r="B200" s="907"/>
      <c r="C200" s="869"/>
      <c r="D200" s="872"/>
      <c r="E200" s="852"/>
      <c r="F200" s="852"/>
      <c r="G200" s="852"/>
      <c r="H200" s="852"/>
      <c r="I200" s="1185"/>
      <c r="J200" s="813"/>
      <c r="K200" s="855"/>
      <c r="L200" s="1188"/>
      <c r="M200" s="1191"/>
      <c r="N200" s="1194"/>
      <c r="O200" s="1176"/>
      <c r="P200" s="1179"/>
      <c r="Q200" s="1182"/>
      <c r="R200" s="813"/>
      <c r="S200" s="644" t="s">
        <v>6870</v>
      </c>
      <c r="T200" s="651" t="s">
        <v>3822</v>
      </c>
      <c r="U200" s="236" t="s">
        <v>3827</v>
      </c>
      <c r="V200" s="236" t="s">
        <v>3830</v>
      </c>
      <c r="W200" s="261"/>
      <c r="X200" s="258">
        <v>44931</v>
      </c>
      <c r="Y200" s="258">
        <v>44956</v>
      </c>
      <c r="Z200" s="258">
        <v>44959</v>
      </c>
      <c r="AA200" s="258">
        <v>45290</v>
      </c>
      <c r="AB200" s="813"/>
      <c r="AC200" s="828"/>
      <c r="AD200" s="44">
        <f t="shared" si="73"/>
        <v>0</v>
      </c>
      <c r="AE200" s="427"/>
      <c r="AF200" s="44">
        <f t="shared" si="73"/>
        <v>0</v>
      </c>
      <c r="AG200" s="427"/>
      <c r="AH200" s="427"/>
      <c r="AI200" s="427"/>
      <c r="AJ200" s="427"/>
      <c r="AK200" s="813"/>
      <c r="AL200" s="831"/>
      <c r="AM200" s="427"/>
      <c r="AN200" s="428"/>
      <c r="AO200" s="428"/>
      <c r="AP200" s="428"/>
      <c r="AQ200" s="428"/>
      <c r="AR200" s="428"/>
      <c r="AS200" s="428"/>
      <c r="AT200" s="813"/>
      <c r="AU200" s="834"/>
      <c r="AV200" s="427"/>
      <c r="AW200" s="428"/>
      <c r="AX200" s="428"/>
      <c r="AY200" s="428"/>
      <c r="AZ200" s="428"/>
      <c r="BA200" s="428"/>
      <c r="BB200" s="428"/>
      <c r="BC200" s="813"/>
      <c r="BD200" s="810"/>
      <c r="BE200" s="427"/>
      <c r="BF200" s="428"/>
      <c r="BG200" s="428"/>
      <c r="BH200" s="428"/>
      <c r="BI200" s="428"/>
      <c r="BJ200" s="428"/>
      <c r="BK200" s="428"/>
      <c r="BL200" s="813"/>
      <c r="BM200" s="816"/>
      <c r="BN200" s="427"/>
      <c r="BO200" s="428"/>
      <c r="BP200" s="428"/>
      <c r="BQ200" s="428"/>
      <c r="BR200" s="428"/>
      <c r="BS200" s="428"/>
      <c r="BT200" s="428"/>
      <c r="BU200" s="429"/>
      <c r="BV200" s="430"/>
      <c r="BW200" s="430"/>
      <c r="BX200" s="430"/>
      <c r="BY200" s="430"/>
      <c r="BZ200" s="430"/>
      <c r="CA200" s="430"/>
      <c r="CB200" s="430"/>
      <c r="CC200" s="431"/>
    </row>
    <row r="201" spans="1:81" s="58" customFormat="1" ht="40.200000000000003" customHeight="1" thickTop="1" thickBot="1" x14ac:dyDescent="0.35">
      <c r="A201" s="34"/>
      <c r="B201" s="907"/>
      <c r="C201" s="869"/>
      <c r="D201" s="872"/>
      <c r="E201" s="852"/>
      <c r="F201" s="852"/>
      <c r="G201" s="852"/>
      <c r="H201" s="852"/>
      <c r="I201" s="1185"/>
      <c r="J201" s="813"/>
      <c r="K201" s="855"/>
      <c r="L201" s="1188"/>
      <c r="M201" s="1191"/>
      <c r="N201" s="1194"/>
      <c r="O201" s="1176"/>
      <c r="P201" s="1179"/>
      <c r="Q201" s="1182"/>
      <c r="R201" s="813"/>
      <c r="S201" s="401" t="s">
        <v>6871</v>
      </c>
      <c r="T201" s="651" t="s">
        <v>3822</v>
      </c>
      <c r="U201" s="236" t="s">
        <v>3827</v>
      </c>
      <c r="V201" s="236" t="s">
        <v>3830</v>
      </c>
      <c r="W201" s="261"/>
      <c r="X201" s="258">
        <v>44931</v>
      </c>
      <c r="Y201" s="258">
        <v>44956</v>
      </c>
      <c r="Z201" s="258">
        <v>44959</v>
      </c>
      <c r="AA201" s="258">
        <v>45290</v>
      </c>
      <c r="AB201" s="813"/>
      <c r="AC201" s="828"/>
      <c r="AD201" s="44">
        <f t="shared" si="73"/>
        <v>0</v>
      </c>
      <c r="AE201" s="427"/>
      <c r="AF201" s="44">
        <f t="shared" si="73"/>
        <v>0</v>
      </c>
      <c r="AG201" s="427"/>
      <c r="AH201" s="427"/>
      <c r="AI201" s="427"/>
      <c r="AJ201" s="427"/>
      <c r="AK201" s="813"/>
      <c r="AL201" s="831"/>
      <c r="AM201" s="427"/>
      <c r="AN201" s="428"/>
      <c r="AO201" s="428"/>
      <c r="AP201" s="428"/>
      <c r="AQ201" s="428"/>
      <c r="AR201" s="428"/>
      <c r="AS201" s="428"/>
      <c r="AT201" s="813"/>
      <c r="AU201" s="834"/>
      <c r="AV201" s="427"/>
      <c r="AW201" s="428"/>
      <c r="AX201" s="428"/>
      <c r="AY201" s="428"/>
      <c r="AZ201" s="428"/>
      <c r="BA201" s="428"/>
      <c r="BB201" s="428"/>
      <c r="BC201" s="813"/>
      <c r="BD201" s="810"/>
      <c r="BE201" s="427"/>
      <c r="BF201" s="428"/>
      <c r="BG201" s="428"/>
      <c r="BH201" s="428"/>
      <c r="BI201" s="428"/>
      <c r="BJ201" s="428"/>
      <c r="BK201" s="428"/>
      <c r="BL201" s="813"/>
      <c r="BM201" s="816"/>
      <c r="BN201" s="427"/>
      <c r="BO201" s="428"/>
      <c r="BP201" s="428"/>
      <c r="BQ201" s="428"/>
      <c r="BR201" s="428"/>
      <c r="BS201" s="428"/>
      <c r="BT201" s="428"/>
      <c r="BU201" s="429"/>
      <c r="BV201" s="430"/>
      <c r="BW201" s="430"/>
      <c r="BX201" s="430"/>
      <c r="BY201" s="430"/>
      <c r="BZ201" s="430"/>
      <c r="CA201" s="430"/>
      <c r="CB201" s="430"/>
      <c r="CC201" s="431"/>
    </row>
    <row r="202" spans="1:81" s="58" customFormat="1" ht="40.200000000000003" customHeight="1" thickTop="1" thickBot="1" x14ac:dyDescent="0.35">
      <c r="A202" s="34"/>
      <c r="B202" s="907"/>
      <c r="C202" s="869"/>
      <c r="D202" s="872"/>
      <c r="E202" s="852"/>
      <c r="F202" s="852"/>
      <c r="G202" s="852"/>
      <c r="H202" s="852"/>
      <c r="I202" s="1185"/>
      <c r="J202" s="813"/>
      <c r="K202" s="855"/>
      <c r="L202" s="1188"/>
      <c r="M202" s="1191"/>
      <c r="N202" s="1194"/>
      <c r="O202" s="1176"/>
      <c r="P202" s="1179"/>
      <c r="Q202" s="1182"/>
      <c r="R202" s="813"/>
      <c r="S202" s="401" t="s">
        <v>6872</v>
      </c>
      <c r="T202" s="651" t="s">
        <v>3822</v>
      </c>
      <c r="U202" s="236" t="s">
        <v>3827</v>
      </c>
      <c r="V202" s="236" t="s">
        <v>3830</v>
      </c>
      <c r="W202" s="261"/>
      <c r="X202" s="258">
        <v>44931</v>
      </c>
      <c r="Y202" s="258">
        <v>44956</v>
      </c>
      <c r="Z202" s="258">
        <v>44959</v>
      </c>
      <c r="AA202" s="258">
        <v>45290</v>
      </c>
      <c r="AB202" s="813"/>
      <c r="AC202" s="828"/>
      <c r="AD202" s="44">
        <f t="shared" si="73"/>
        <v>0</v>
      </c>
      <c r="AE202" s="427"/>
      <c r="AF202" s="44">
        <f t="shared" si="73"/>
        <v>0</v>
      </c>
      <c r="AG202" s="427"/>
      <c r="AH202" s="427"/>
      <c r="AI202" s="427"/>
      <c r="AJ202" s="427"/>
      <c r="AK202" s="813"/>
      <c r="AL202" s="831"/>
      <c r="AM202" s="427"/>
      <c r="AN202" s="428"/>
      <c r="AO202" s="428"/>
      <c r="AP202" s="428"/>
      <c r="AQ202" s="428"/>
      <c r="AR202" s="428"/>
      <c r="AS202" s="428"/>
      <c r="AT202" s="813"/>
      <c r="AU202" s="834"/>
      <c r="AV202" s="427"/>
      <c r="AW202" s="428"/>
      <c r="AX202" s="428"/>
      <c r="AY202" s="428"/>
      <c r="AZ202" s="428"/>
      <c r="BA202" s="428"/>
      <c r="BB202" s="428"/>
      <c r="BC202" s="813"/>
      <c r="BD202" s="810"/>
      <c r="BE202" s="427"/>
      <c r="BF202" s="428"/>
      <c r="BG202" s="428"/>
      <c r="BH202" s="428"/>
      <c r="BI202" s="428"/>
      <c r="BJ202" s="428"/>
      <c r="BK202" s="428"/>
      <c r="BL202" s="813"/>
      <c r="BM202" s="816"/>
      <c r="BN202" s="427"/>
      <c r="BO202" s="428"/>
      <c r="BP202" s="428"/>
      <c r="BQ202" s="428"/>
      <c r="BR202" s="428"/>
      <c r="BS202" s="428"/>
      <c r="BT202" s="428"/>
      <c r="BU202" s="429"/>
      <c r="BV202" s="430"/>
      <c r="BW202" s="430"/>
      <c r="BX202" s="430"/>
      <c r="BY202" s="430"/>
      <c r="BZ202" s="430"/>
      <c r="CA202" s="430"/>
      <c r="CB202" s="430"/>
      <c r="CC202" s="431"/>
    </row>
    <row r="203" spans="1:81" s="58" customFormat="1" ht="40.200000000000003" customHeight="1" thickTop="1" thickBot="1" x14ac:dyDescent="0.35">
      <c r="A203" s="34"/>
      <c r="B203" s="907"/>
      <c r="C203" s="869"/>
      <c r="D203" s="872"/>
      <c r="E203" s="852"/>
      <c r="F203" s="852"/>
      <c r="G203" s="852"/>
      <c r="H203" s="852"/>
      <c r="I203" s="1185"/>
      <c r="J203" s="813"/>
      <c r="K203" s="855"/>
      <c r="L203" s="1188"/>
      <c r="M203" s="1191"/>
      <c r="N203" s="1194"/>
      <c r="O203" s="1176"/>
      <c r="P203" s="1179"/>
      <c r="Q203" s="1182"/>
      <c r="R203" s="813"/>
      <c r="S203" s="652" t="s">
        <v>6873</v>
      </c>
      <c r="T203" s="651" t="s">
        <v>3822</v>
      </c>
      <c r="U203" s="236" t="s">
        <v>3827</v>
      </c>
      <c r="V203" s="236" t="s">
        <v>3830</v>
      </c>
      <c r="W203" s="261"/>
      <c r="X203" s="258">
        <v>44931</v>
      </c>
      <c r="Y203" s="258">
        <v>44956</v>
      </c>
      <c r="Z203" s="258">
        <v>44959</v>
      </c>
      <c r="AA203" s="258">
        <v>45290</v>
      </c>
      <c r="AB203" s="813"/>
      <c r="AC203" s="828"/>
      <c r="AD203" s="44">
        <f t="shared" si="73"/>
        <v>0</v>
      </c>
      <c r="AE203" s="427"/>
      <c r="AF203" s="44">
        <f t="shared" si="73"/>
        <v>0</v>
      </c>
      <c r="AG203" s="427"/>
      <c r="AH203" s="427"/>
      <c r="AI203" s="427"/>
      <c r="AJ203" s="427"/>
      <c r="AK203" s="813"/>
      <c r="AL203" s="831"/>
      <c r="AM203" s="427"/>
      <c r="AN203" s="428"/>
      <c r="AO203" s="428"/>
      <c r="AP203" s="428"/>
      <c r="AQ203" s="428"/>
      <c r="AR203" s="428"/>
      <c r="AS203" s="428"/>
      <c r="AT203" s="813"/>
      <c r="AU203" s="834"/>
      <c r="AV203" s="427"/>
      <c r="AW203" s="428"/>
      <c r="AX203" s="428"/>
      <c r="AY203" s="428"/>
      <c r="AZ203" s="428"/>
      <c r="BA203" s="428"/>
      <c r="BB203" s="428"/>
      <c r="BC203" s="813"/>
      <c r="BD203" s="810"/>
      <c r="BE203" s="427"/>
      <c r="BF203" s="428"/>
      <c r="BG203" s="428"/>
      <c r="BH203" s="428"/>
      <c r="BI203" s="428"/>
      <c r="BJ203" s="428"/>
      <c r="BK203" s="428"/>
      <c r="BL203" s="813"/>
      <c r="BM203" s="816"/>
      <c r="BN203" s="427"/>
      <c r="BO203" s="428"/>
      <c r="BP203" s="428"/>
      <c r="BQ203" s="428"/>
      <c r="BR203" s="428"/>
      <c r="BS203" s="428"/>
      <c r="BT203" s="428"/>
      <c r="BU203" s="429"/>
      <c r="BV203" s="430"/>
      <c r="BW203" s="430"/>
      <c r="BX203" s="430"/>
      <c r="BY203" s="430"/>
      <c r="BZ203" s="430"/>
      <c r="CA203" s="430"/>
      <c r="CB203" s="430"/>
      <c r="CC203" s="431"/>
    </row>
    <row r="204" spans="1:81" s="58" customFormat="1" ht="40.200000000000003" customHeight="1" thickTop="1" thickBot="1" x14ac:dyDescent="0.35">
      <c r="A204" s="34"/>
      <c r="B204" s="885" t="s">
        <v>171</v>
      </c>
      <c r="C204" s="868" t="s">
        <v>174</v>
      </c>
      <c r="D204" s="871">
        <v>1905</v>
      </c>
      <c r="E204" s="851" t="s">
        <v>6664</v>
      </c>
      <c r="F204" s="851">
        <v>1905031</v>
      </c>
      <c r="G204" s="851" t="s">
        <v>6665</v>
      </c>
      <c r="H204" s="851" t="s">
        <v>6666</v>
      </c>
      <c r="I204" s="1184">
        <v>2021004540215</v>
      </c>
      <c r="J204" s="812">
        <v>97</v>
      </c>
      <c r="K204" s="854" t="str">
        <f>+[3]Metas!K111</f>
        <v>Municipios con desarrollo de programas para garantizar los derechos sexuales y los derechos reproductivos con prioridad en los Municipios PDET.</v>
      </c>
      <c r="L204" s="857"/>
      <c r="M204" s="860">
        <f t="shared" si="81"/>
        <v>0</v>
      </c>
      <c r="N204" s="836"/>
      <c r="O204" s="839"/>
      <c r="P204" s="863"/>
      <c r="Q204" s="866"/>
      <c r="R204" s="812">
        <f t="shared" ref="R204" si="93">+$J204</f>
        <v>97</v>
      </c>
      <c r="S204" s="642" t="s">
        <v>6874</v>
      </c>
      <c r="T204" s="643" t="s">
        <v>3822</v>
      </c>
      <c r="U204" s="235" t="s">
        <v>3827</v>
      </c>
      <c r="V204" s="235" t="s">
        <v>3830</v>
      </c>
      <c r="W204" s="231"/>
      <c r="X204" s="258">
        <v>44931</v>
      </c>
      <c r="Y204" s="258">
        <v>44956</v>
      </c>
      <c r="Z204" s="258">
        <v>44959</v>
      </c>
      <c r="AA204" s="258">
        <v>45290</v>
      </c>
      <c r="AB204" s="812">
        <f t="shared" ref="AB204" si="94">+$J204</f>
        <v>97</v>
      </c>
      <c r="AC204" s="827">
        <f t="shared" ref="AC204" si="95">+L204</f>
        <v>0</v>
      </c>
      <c r="AD204" s="44">
        <f t="shared" si="73"/>
        <v>22000000</v>
      </c>
      <c r="AE204" s="44">
        <f t="shared" si="73"/>
        <v>0</v>
      </c>
      <c r="AF204" s="44">
        <f t="shared" si="73"/>
        <v>22000000</v>
      </c>
      <c r="AG204" s="44">
        <f t="shared" si="73"/>
        <v>0</v>
      </c>
      <c r="AH204" s="44">
        <f t="shared" si="73"/>
        <v>0</v>
      </c>
      <c r="AI204" s="44">
        <f t="shared" si="73"/>
        <v>0</v>
      </c>
      <c r="AJ204" s="44">
        <f t="shared" si="73"/>
        <v>0</v>
      </c>
      <c r="AK204" s="812">
        <f t="shared" ref="AK204" si="96">+$J204</f>
        <v>97</v>
      </c>
      <c r="AL204" s="830">
        <f t="shared" si="86"/>
        <v>0</v>
      </c>
      <c r="AM204" s="44">
        <f t="shared" si="6"/>
        <v>5500000</v>
      </c>
      <c r="AN204" s="47"/>
      <c r="AO204" s="47">
        <v>5500000</v>
      </c>
      <c r="AP204" s="47"/>
      <c r="AQ204" s="47"/>
      <c r="AR204" s="47"/>
      <c r="AS204" s="47"/>
      <c r="AT204" s="812">
        <f t="shared" ref="AT204" si="97">+$J204</f>
        <v>97</v>
      </c>
      <c r="AU204" s="833">
        <f t="shared" si="88"/>
        <v>0</v>
      </c>
      <c r="AV204" s="44">
        <f t="shared" si="7"/>
        <v>5500000</v>
      </c>
      <c r="AW204" s="47"/>
      <c r="AX204" s="35">
        <v>5500000</v>
      </c>
      <c r="AY204" s="47"/>
      <c r="AZ204" s="47"/>
      <c r="BA204" s="47"/>
      <c r="BB204" s="47"/>
      <c r="BC204" s="812">
        <f t="shared" ref="BC204" si="98">+$J204</f>
        <v>97</v>
      </c>
      <c r="BD204" s="809">
        <f t="shared" si="90"/>
        <v>0</v>
      </c>
      <c r="BE204" s="44">
        <f t="shared" si="8"/>
        <v>5500000</v>
      </c>
      <c r="BF204" s="47"/>
      <c r="BG204" s="35">
        <v>5500000</v>
      </c>
      <c r="BH204" s="47"/>
      <c r="BI204" s="47"/>
      <c r="BJ204" s="47"/>
      <c r="BK204" s="47"/>
      <c r="BL204" s="812">
        <f t="shared" ref="BL204" si="99">+$J204</f>
        <v>97</v>
      </c>
      <c r="BM204" s="815">
        <f t="shared" si="92"/>
        <v>0</v>
      </c>
      <c r="BN204" s="44">
        <f t="shared" si="9"/>
        <v>5500000</v>
      </c>
      <c r="BO204" s="47"/>
      <c r="BP204" s="47">
        <v>5500000</v>
      </c>
      <c r="BQ204" s="47"/>
      <c r="BR204" s="47"/>
      <c r="BS204" s="47"/>
      <c r="BT204" s="47"/>
      <c r="BU204" s="818"/>
      <c r="BV204" s="819"/>
      <c r="BW204" s="819"/>
      <c r="BX204" s="819"/>
      <c r="BY204" s="819"/>
      <c r="BZ204" s="819"/>
      <c r="CA204" s="819"/>
      <c r="CB204" s="819"/>
      <c r="CC204" s="820"/>
    </row>
    <row r="205" spans="1:81" s="58" customFormat="1" ht="40.200000000000003" customHeight="1" thickTop="1" thickBot="1" x14ac:dyDescent="0.35">
      <c r="A205" s="34"/>
      <c r="B205" s="886"/>
      <c r="C205" s="869"/>
      <c r="D205" s="872"/>
      <c r="E205" s="852"/>
      <c r="F205" s="852"/>
      <c r="G205" s="852"/>
      <c r="H205" s="852"/>
      <c r="I205" s="1185"/>
      <c r="J205" s="813"/>
      <c r="K205" s="855"/>
      <c r="L205" s="858"/>
      <c r="M205" s="861"/>
      <c r="N205" s="837"/>
      <c r="O205" s="840"/>
      <c r="P205" s="864"/>
      <c r="Q205" s="867"/>
      <c r="R205" s="813"/>
      <c r="S205" s="644" t="s">
        <v>6875</v>
      </c>
      <c r="T205" s="651" t="s">
        <v>3822</v>
      </c>
      <c r="U205" s="236" t="s">
        <v>3827</v>
      </c>
      <c r="V205" s="236" t="s">
        <v>3830</v>
      </c>
      <c r="W205" s="261"/>
      <c r="X205" s="258">
        <v>44931</v>
      </c>
      <c r="Y205" s="258">
        <v>44956</v>
      </c>
      <c r="Z205" s="258">
        <v>44959</v>
      </c>
      <c r="AA205" s="258">
        <v>45290</v>
      </c>
      <c r="AB205" s="813"/>
      <c r="AC205" s="828"/>
      <c r="AD205" s="44">
        <f t="shared" si="73"/>
        <v>5500000</v>
      </c>
      <c r="AE205" s="427"/>
      <c r="AF205" s="44">
        <f t="shared" si="73"/>
        <v>5500000</v>
      </c>
      <c r="AG205" s="427"/>
      <c r="AH205" s="427"/>
      <c r="AI205" s="427"/>
      <c r="AJ205" s="427"/>
      <c r="AK205" s="813"/>
      <c r="AL205" s="831"/>
      <c r="AM205" s="44">
        <f t="shared" si="6"/>
        <v>1375000</v>
      </c>
      <c r="AN205" s="428"/>
      <c r="AO205" s="428">
        <v>1375000</v>
      </c>
      <c r="AP205" s="428"/>
      <c r="AQ205" s="428"/>
      <c r="AR205" s="428"/>
      <c r="AS205" s="428"/>
      <c r="AT205" s="813"/>
      <c r="AU205" s="834"/>
      <c r="AV205" s="44">
        <f t="shared" si="7"/>
        <v>1375000</v>
      </c>
      <c r="AW205" s="428"/>
      <c r="AX205" s="646">
        <v>1375000</v>
      </c>
      <c r="AY205" s="428"/>
      <c r="AZ205" s="428"/>
      <c r="BA205" s="428"/>
      <c r="BB205" s="428"/>
      <c r="BC205" s="813"/>
      <c r="BD205" s="810"/>
      <c r="BE205" s="44">
        <f t="shared" si="8"/>
        <v>1375000</v>
      </c>
      <c r="BF205" s="428"/>
      <c r="BG205" s="646">
        <v>1375000</v>
      </c>
      <c r="BH205" s="428"/>
      <c r="BI205" s="428"/>
      <c r="BJ205" s="428"/>
      <c r="BK205" s="428"/>
      <c r="BL205" s="813"/>
      <c r="BM205" s="816"/>
      <c r="BN205" s="44">
        <f t="shared" si="9"/>
        <v>1375000</v>
      </c>
      <c r="BO205" s="428"/>
      <c r="BP205" s="428">
        <v>1375000</v>
      </c>
      <c r="BQ205" s="428"/>
      <c r="BR205" s="428"/>
      <c r="BS205" s="428"/>
      <c r="BT205" s="428"/>
      <c r="BU205" s="429"/>
      <c r="BV205" s="430"/>
      <c r="BW205" s="430"/>
      <c r="BX205" s="430"/>
      <c r="BY205" s="430"/>
      <c r="BZ205" s="430"/>
      <c r="CA205" s="430"/>
      <c r="CB205" s="430"/>
      <c r="CC205" s="431"/>
    </row>
    <row r="206" spans="1:81" s="58" customFormat="1" ht="40.200000000000003" customHeight="1" thickTop="1" thickBot="1" x14ac:dyDescent="0.35">
      <c r="A206" s="34"/>
      <c r="B206" s="886"/>
      <c r="C206" s="869"/>
      <c r="D206" s="872"/>
      <c r="E206" s="852"/>
      <c r="F206" s="852"/>
      <c r="G206" s="852"/>
      <c r="H206" s="852"/>
      <c r="I206" s="1185"/>
      <c r="J206" s="813"/>
      <c r="K206" s="855"/>
      <c r="L206" s="858"/>
      <c r="M206" s="861"/>
      <c r="N206" s="837"/>
      <c r="O206" s="840"/>
      <c r="P206" s="864"/>
      <c r="Q206" s="867"/>
      <c r="R206" s="813"/>
      <c r="S206" s="644" t="s">
        <v>6876</v>
      </c>
      <c r="T206" s="651" t="s">
        <v>3822</v>
      </c>
      <c r="U206" s="236" t="s">
        <v>3827</v>
      </c>
      <c r="V206" s="236" t="s">
        <v>3830</v>
      </c>
      <c r="W206" s="261"/>
      <c r="X206" s="258">
        <v>44931</v>
      </c>
      <c r="Y206" s="258">
        <v>44956</v>
      </c>
      <c r="Z206" s="258">
        <v>44959</v>
      </c>
      <c r="AA206" s="258">
        <v>45290</v>
      </c>
      <c r="AB206" s="813"/>
      <c r="AC206" s="828"/>
      <c r="AD206" s="44">
        <f t="shared" si="73"/>
        <v>6000000</v>
      </c>
      <c r="AE206" s="427"/>
      <c r="AF206" s="44">
        <f t="shared" si="73"/>
        <v>6000000</v>
      </c>
      <c r="AG206" s="427"/>
      <c r="AH206" s="427"/>
      <c r="AI206" s="427"/>
      <c r="AJ206" s="427"/>
      <c r="AK206" s="813"/>
      <c r="AL206" s="831"/>
      <c r="AM206" s="44">
        <f t="shared" si="6"/>
        <v>1500000</v>
      </c>
      <c r="AN206" s="428"/>
      <c r="AO206" s="428">
        <v>1500000</v>
      </c>
      <c r="AP206" s="428"/>
      <c r="AQ206" s="428"/>
      <c r="AR206" s="428"/>
      <c r="AS206" s="428"/>
      <c r="AT206" s="813"/>
      <c r="AU206" s="834"/>
      <c r="AV206" s="44">
        <f t="shared" si="7"/>
        <v>1500000</v>
      </c>
      <c r="AW206" s="428"/>
      <c r="AX206" s="646">
        <v>1500000</v>
      </c>
      <c r="AY206" s="428"/>
      <c r="AZ206" s="428"/>
      <c r="BA206" s="428"/>
      <c r="BB206" s="428"/>
      <c r="BC206" s="813"/>
      <c r="BD206" s="810"/>
      <c r="BE206" s="44">
        <f t="shared" si="8"/>
        <v>1500000</v>
      </c>
      <c r="BF206" s="428"/>
      <c r="BG206" s="646">
        <v>1500000</v>
      </c>
      <c r="BH206" s="428"/>
      <c r="BI206" s="428"/>
      <c r="BJ206" s="428"/>
      <c r="BK206" s="428"/>
      <c r="BL206" s="813"/>
      <c r="BM206" s="816"/>
      <c r="BN206" s="44">
        <f t="shared" si="9"/>
        <v>1500000</v>
      </c>
      <c r="BO206" s="428"/>
      <c r="BP206" s="428">
        <v>1500000</v>
      </c>
      <c r="BQ206" s="428"/>
      <c r="BR206" s="428"/>
      <c r="BS206" s="428"/>
      <c r="BT206" s="428"/>
      <c r="BU206" s="429"/>
      <c r="BV206" s="430"/>
      <c r="BW206" s="430"/>
      <c r="BX206" s="430"/>
      <c r="BY206" s="430"/>
      <c r="BZ206" s="430"/>
      <c r="CA206" s="430"/>
      <c r="CB206" s="430"/>
      <c r="CC206" s="431"/>
    </row>
    <row r="207" spans="1:81" s="58" customFormat="1" ht="40.200000000000003" customHeight="1" thickTop="1" thickBot="1" x14ac:dyDescent="0.35">
      <c r="A207" s="34"/>
      <c r="B207" s="886"/>
      <c r="C207" s="869"/>
      <c r="D207" s="872"/>
      <c r="E207" s="852"/>
      <c r="F207" s="852"/>
      <c r="G207" s="852"/>
      <c r="H207" s="852"/>
      <c r="I207" s="1185"/>
      <c r="J207" s="813"/>
      <c r="K207" s="855"/>
      <c r="L207" s="858"/>
      <c r="M207" s="861"/>
      <c r="N207" s="837"/>
      <c r="O207" s="840"/>
      <c r="P207" s="864"/>
      <c r="Q207" s="867"/>
      <c r="R207" s="813"/>
      <c r="S207" s="644" t="s">
        <v>6877</v>
      </c>
      <c r="T207" s="651" t="s">
        <v>3822</v>
      </c>
      <c r="U207" s="236" t="s">
        <v>3827</v>
      </c>
      <c r="V207" s="236" t="s">
        <v>3830</v>
      </c>
      <c r="W207" s="261"/>
      <c r="X207" s="258">
        <v>44931</v>
      </c>
      <c r="Y207" s="258">
        <v>44956</v>
      </c>
      <c r="Z207" s="258">
        <v>44959</v>
      </c>
      <c r="AA207" s="258">
        <v>45290</v>
      </c>
      <c r="AB207" s="813"/>
      <c r="AC207" s="828"/>
      <c r="AD207" s="44">
        <f t="shared" si="73"/>
        <v>6000000</v>
      </c>
      <c r="AE207" s="427"/>
      <c r="AF207" s="44">
        <f t="shared" si="73"/>
        <v>6000000</v>
      </c>
      <c r="AG207" s="427"/>
      <c r="AH207" s="427"/>
      <c r="AI207" s="427"/>
      <c r="AJ207" s="427"/>
      <c r="AK207" s="813"/>
      <c r="AL207" s="831"/>
      <c r="AM207" s="44">
        <f t="shared" si="6"/>
        <v>1500000</v>
      </c>
      <c r="AN207" s="428"/>
      <c r="AO207" s="428">
        <v>1500000</v>
      </c>
      <c r="AP207" s="428"/>
      <c r="AQ207" s="428"/>
      <c r="AR207" s="428"/>
      <c r="AS207" s="428"/>
      <c r="AT207" s="813"/>
      <c r="AU207" s="834"/>
      <c r="AV207" s="44">
        <f t="shared" si="7"/>
        <v>1500000</v>
      </c>
      <c r="AW207" s="428"/>
      <c r="AX207" s="646">
        <v>1500000</v>
      </c>
      <c r="AY207" s="428"/>
      <c r="AZ207" s="428"/>
      <c r="BA207" s="428"/>
      <c r="BB207" s="428"/>
      <c r="BC207" s="813"/>
      <c r="BD207" s="810"/>
      <c r="BE207" s="44">
        <f t="shared" si="8"/>
        <v>1500000</v>
      </c>
      <c r="BF207" s="428"/>
      <c r="BG207" s="646">
        <v>1500000</v>
      </c>
      <c r="BH207" s="428"/>
      <c r="BI207" s="428"/>
      <c r="BJ207" s="428"/>
      <c r="BK207" s="428"/>
      <c r="BL207" s="813"/>
      <c r="BM207" s="816"/>
      <c r="BN207" s="44">
        <f t="shared" si="9"/>
        <v>1500000</v>
      </c>
      <c r="BO207" s="428"/>
      <c r="BP207" s="428">
        <v>1500000</v>
      </c>
      <c r="BQ207" s="428"/>
      <c r="BR207" s="428"/>
      <c r="BS207" s="428"/>
      <c r="BT207" s="428"/>
      <c r="BU207" s="429"/>
      <c r="BV207" s="430"/>
      <c r="BW207" s="430"/>
      <c r="BX207" s="430"/>
      <c r="BY207" s="430"/>
      <c r="BZ207" s="430"/>
      <c r="CA207" s="430"/>
      <c r="CB207" s="430"/>
      <c r="CC207" s="431"/>
    </row>
    <row r="208" spans="1:81" s="58" customFormat="1" ht="40.200000000000003" customHeight="1" thickTop="1" thickBot="1" x14ac:dyDescent="0.35">
      <c r="A208" s="34"/>
      <c r="B208" s="886"/>
      <c r="C208" s="869"/>
      <c r="D208" s="872"/>
      <c r="E208" s="852"/>
      <c r="F208" s="852"/>
      <c r="G208" s="852"/>
      <c r="H208" s="852"/>
      <c r="I208" s="1185"/>
      <c r="J208" s="813"/>
      <c r="K208" s="855"/>
      <c r="L208" s="858"/>
      <c r="M208" s="861"/>
      <c r="N208" s="837"/>
      <c r="O208" s="840"/>
      <c r="P208" s="864"/>
      <c r="Q208" s="867"/>
      <c r="R208" s="813"/>
      <c r="S208" s="644" t="s">
        <v>6878</v>
      </c>
      <c r="T208" s="651" t="s">
        <v>3822</v>
      </c>
      <c r="U208" s="236" t="s">
        <v>3827</v>
      </c>
      <c r="V208" s="236" t="s">
        <v>3830</v>
      </c>
      <c r="W208" s="261"/>
      <c r="X208" s="258">
        <v>44931</v>
      </c>
      <c r="Y208" s="258">
        <v>44956</v>
      </c>
      <c r="Z208" s="258">
        <v>44959</v>
      </c>
      <c r="AA208" s="258">
        <v>45290</v>
      </c>
      <c r="AB208" s="813"/>
      <c r="AC208" s="828"/>
      <c r="AD208" s="44">
        <f t="shared" si="73"/>
        <v>30000000</v>
      </c>
      <c r="AE208" s="427"/>
      <c r="AF208" s="44">
        <f t="shared" si="73"/>
        <v>30000000</v>
      </c>
      <c r="AG208" s="427"/>
      <c r="AH208" s="427"/>
      <c r="AI208" s="427"/>
      <c r="AJ208" s="427"/>
      <c r="AK208" s="813"/>
      <c r="AL208" s="831"/>
      <c r="AM208" s="44">
        <f t="shared" si="6"/>
        <v>7500000</v>
      </c>
      <c r="AN208" s="428"/>
      <c r="AO208" s="428">
        <v>7500000</v>
      </c>
      <c r="AP208" s="428"/>
      <c r="AQ208" s="428"/>
      <c r="AR208" s="428"/>
      <c r="AS208" s="428"/>
      <c r="AT208" s="813"/>
      <c r="AU208" s="834"/>
      <c r="AV208" s="44">
        <f t="shared" si="7"/>
        <v>7500000</v>
      </c>
      <c r="AW208" s="428"/>
      <c r="AX208" s="646">
        <v>7500000</v>
      </c>
      <c r="AY208" s="428"/>
      <c r="AZ208" s="428"/>
      <c r="BA208" s="428"/>
      <c r="BB208" s="428"/>
      <c r="BC208" s="813"/>
      <c r="BD208" s="810"/>
      <c r="BE208" s="44">
        <f t="shared" si="8"/>
        <v>7500000</v>
      </c>
      <c r="BF208" s="428"/>
      <c r="BG208" s="646">
        <v>7500000</v>
      </c>
      <c r="BH208" s="428"/>
      <c r="BI208" s="428"/>
      <c r="BJ208" s="428"/>
      <c r="BK208" s="428"/>
      <c r="BL208" s="813"/>
      <c r="BM208" s="816"/>
      <c r="BN208" s="44">
        <f t="shared" si="9"/>
        <v>7500000</v>
      </c>
      <c r="BO208" s="428"/>
      <c r="BP208" s="428">
        <v>7500000</v>
      </c>
      <c r="BQ208" s="428"/>
      <c r="BR208" s="428"/>
      <c r="BS208" s="428"/>
      <c r="BT208" s="428"/>
      <c r="BU208" s="429"/>
      <c r="BV208" s="430"/>
      <c r="BW208" s="430"/>
      <c r="BX208" s="430"/>
      <c r="BY208" s="430"/>
      <c r="BZ208" s="430"/>
      <c r="CA208" s="430"/>
      <c r="CB208" s="430"/>
      <c r="CC208" s="431"/>
    </row>
    <row r="209" spans="1:81" s="58" customFormat="1" ht="40.200000000000003" customHeight="1" thickTop="1" thickBot="1" x14ac:dyDescent="0.35">
      <c r="A209" s="34"/>
      <c r="B209" s="886"/>
      <c r="C209" s="869"/>
      <c r="D209" s="872"/>
      <c r="E209" s="852"/>
      <c r="F209" s="852"/>
      <c r="G209" s="852"/>
      <c r="H209" s="852"/>
      <c r="I209" s="1185"/>
      <c r="J209" s="813"/>
      <c r="K209" s="855"/>
      <c r="L209" s="858"/>
      <c r="M209" s="861"/>
      <c r="N209" s="837"/>
      <c r="O209" s="840"/>
      <c r="P209" s="864"/>
      <c r="Q209" s="867"/>
      <c r="R209" s="813"/>
      <c r="S209" s="644" t="s">
        <v>6879</v>
      </c>
      <c r="T209" s="651" t="s">
        <v>3822</v>
      </c>
      <c r="U209" s="236" t="s">
        <v>3827</v>
      </c>
      <c r="V209" s="236" t="s">
        <v>3830</v>
      </c>
      <c r="W209" s="261"/>
      <c r="X209" s="258">
        <v>44931</v>
      </c>
      <c r="Y209" s="258">
        <v>44956</v>
      </c>
      <c r="Z209" s="258">
        <v>44959</v>
      </c>
      <c r="AA209" s="258">
        <v>45290</v>
      </c>
      <c r="AB209" s="813"/>
      <c r="AC209" s="828"/>
      <c r="AD209" s="44">
        <f t="shared" si="73"/>
        <v>16000000</v>
      </c>
      <c r="AE209" s="427"/>
      <c r="AF209" s="44">
        <f t="shared" si="73"/>
        <v>16000000</v>
      </c>
      <c r="AG209" s="427"/>
      <c r="AH209" s="427"/>
      <c r="AI209" s="427"/>
      <c r="AJ209" s="427"/>
      <c r="AK209" s="813"/>
      <c r="AL209" s="831"/>
      <c r="AM209" s="44">
        <f t="shared" si="6"/>
        <v>4000000</v>
      </c>
      <c r="AN209" s="428"/>
      <c r="AO209" s="428">
        <v>4000000</v>
      </c>
      <c r="AP209" s="428"/>
      <c r="AQ209" s="428"/>
      <c r="AR209" s="428"/>
      <c r="AS209" s="428"/>
      <c r="AT209" s="813"/>
      <c r="AU209" s="834"/>
      <c r="AV209" s="44">
        <f t="shared" si="7"/>
        <v>4000000</v>
      </c>
      <c r="AW209" s="428"/>
      <c r="AX209" s="646">
        <v>4000000</v>
      </c>
      <c r="AY209" s="428"/>
      <c r="AZ209" s="428"/>
      <c r="BA209" s="428"/>
      <c r="BB209" s="428"/>
      <c r="BC209" s="813"/>
      <c r="BD209" s="810"/>
      <c r="BE209" s="44">
        <f t="shared" si="8"/>
        <v>4000000</v>
      </c>
      <c r="BF209" s="428"/>
      <c r="BG209" s="646">
        <v>4000000</v>
      </c>
      <c r="BH209" s="428"/>
      <c r="BI209" s="428"/>
      <c r="BJ209" s="428"/>
      <c r="BK209" s="428"/>
      <c r="BL209" s="813"/>
      <c r="BM209" s="816"/>
      <c r="BN209" s="44">
        <f t="shared" si="9"/>
        <v>4000000</v>
      </c>
      <c r="BO209" s="428"/>
      <c r="BP209" s="428">
        <v>4000000</v>
      </c>
      <c r="BQ209" s="428"/>
      <c r="BR209" s="428"/>
      <c r="BS209" s="428"/>
      <c r="BT209" s="428"/>
      <c r="BU209" s="429"/>
      <c r="BV209" s="430"/>
      <c r="BW209" s="430"/>
      <c r="BX209" s="430"/>
      <c r="BY209" s="430"/>
      <c r="BZ209" s="430"/>
      <c r="CA209" s="430"/>
      <c r="CB209" s="430"/>
      <c r="CC209" s="431"/>
    </row>
    <row r="210" spans="1:81" s="58" customFormat="1" ht="40.200000000000003" customHeight="1" thickTop="1" thickBot="1" x14ac:dyDescent="0.35">
      <c r="A210" s="34"/>
      <c r="B210" s="886"/>
      <c r="C210" s="869"/>
      <c r="D210" s="872"/>
      <c r="E210" s="852"/>
      <c r="F210" s="852"/>
      <c r="G210" s="852"/>
      <c r="H210" s="852"/>
      <c r="I210" s="1185"/>
      <c r="J210" s="813"/>
      <c r="K210" s="855"/>
      <c r="L210" s="858"/>
      <c r="M210" s="861"/>
      <c r="N210" s="837"/>
      <c r="O210" s="840"/>
      <c r="P210" s="864"/>
      <c r="Q210" s="867"/>
      <c r="R210" s="813"/>
      <c r="S210" s="644" t="s">
        <v>6880</v>
      </c>
      <c r="T210" s="651" t="s">
        <v>3822</v>
      </c>
      <c r="U210" s="236" t="s">
        <v>3827</v>
      </c>
      <c r="V210" s="236" t="s">
        <v>3830</v>
      </c>
      <c r="W210" s="261"/>
      <c r="X210" s="258">
        <v>44931</v>
      </c>
      <c r="Y210" s="258">
        <v>44956</v>
      </c>
      <c r="Z210" s="258">
        <v>44959</v>
      </c>
      <c r="AA210" s="258">
        <v>45290</v>
      </c>
      <c r="AB210" s="813"/>
      <c r="AC210" s="828"/>
      <c r="AD210" s="44">
        <f t="shared" si="73"/>
        <v>5630000</v>
      </c>
      <c r="AE210" s="427"/>
      <c r="AF210" s="44">
        <f t="shared" si="73"/>
        <v>5630000</v>
      </c>
      <c r="AG210" s="427"/>
      <c r="AH210" s="427"/>
      <c r="AI210" s="427"/>
      <c r="AJ210" s="427"/>
      <c r="AK210" s="813"/>
      <c r="AL210" s="831"/>
      <c r="AM210" s="44">
        <f t="shared" si="6"/>
        <v>1407500</v>
      </c>
      <c r="AN210" s="428"/>
      <c r="AO210" s="428">
        <v>1407500</v>
      </c>
      <c r="AP210" s="428"/>
      <c r="AQ210" s="428"/>
      <c r="AR210" s="428"/>
      <c r="AS210" s="428"/>
      <c r="AT210" s="813"/>
      <c r="AU210" s="834"/>
      <c r="AV210" s="44">
        <f t="shared" si="7"/>
        <v>1407500</v>
      </c>
      <c r="AW210" s="428"/>
      <c r="AX210" s="646">
        <v>1407500</v>
      </c>
      <c r="AY210" s="428"/>
      <c r="AZ210" s="428"/>
      <c r="BA210" s="428"/>
      <c r="BB210" s="428"/>
      <c r="BC210" s="813"/>
      <c r="BD210" s="810"/>
      <c r="BE210" s="44">
        <f t="shared" si="8"/>
        <v>1407500</v>
      </c>
      <c r="BF210" s="428"/>
      <c r="BG210" s="646">
        <v>1407500</v>
      </c>
      <c r="BH210" s="428"/>
      <c r="BI210" s="428"/>
      <c r="BJ210" s="428"/>
      <c r="BK210" s="428"/>
      <c r="BL210" s="813"/>
      <c r="BM210" s="816"/>
      <c r="BN210" s="44">
        <f t="shared" si="9"/>
        <v>1407500</v>
      </c>
      <c r="BO210" s="428"/>
      <c r="BP210" s="428">
        <v>1407500</v>
      </c>
      <c r="BQ210" s="428"/>
      <c r="BR210" s="428"/>
      <c r="BS210" s="428"/>
      <c r="BT210" s="428"/>
      <c r="BU210" s="429"/>
      <c r="BV210" s="430"/>
      <c r="BW210" s="430"/>
      <c r="BX210" s="430"/>
      <c r="BY210" s="430"/>
      <c r="BZ210" s="430"/>
      <c r="CA210" s="430"/>
      <c r="CB210" s="430"/>
      <c r="CC210" s="431"/>
    </row>
    <row r="211" spans="1:81" s="58" customFormat="1" ht="40.200000000000003" customHeight="1" thickTop="1" thickBot="1" x14ac:dyDescent="0.35">
      <c r="A211" s="34"/>
      <c r="B211" s="886"/>
      <c r="C211" s="869"/>
      <c r="D211" s="872"/>
      <c r="E211" s="852"/>
      <c r="F211" s="852"/>
      <c r="G211" s="852"/>
      <c r="H211" s="852"/>
      <c r="I211" s="1185"/>
      <c r="J211" s="813"/>
      <c r="K211" s="855"/>
      <c r="L211" s="858"/>
      <c r="M211" s="861"/>
      <c r="N211" s="837"/>
      <c r="O211" s="840"/>
      <c r="P211" s="864"/>
      <c r="Q211" s="867"/>
      <c r="R211" s="813"/>
      <c r="S211" s="644" t="s">
        <v>6881</v>
      </c>
      <c r="T211" s="651" t="s">
        <v>3822</v>
      </c>
      <c r="U211" s="236" t="s">
        <v>3827</v>
      </c>
      <c r="V211" s="236" t="s">
        <v>3830</v>
      </c>
      <c r="W211" s="261"/>
      <c r="X211" s="258">
        <v>44931</v>
      </c>
      <c r="Y211" s="258">
        <v>44956</v>
      </c>
      <c r="Z211" s="258">
        <v>44959</v>
      </c>
      <c r="AA211" s="258">
        <v>45290</v>
      </c>
      <c r="AB211" s="813"/>
      <c r="AC211" s="828"/>
      <c r="AD211" s="44">
        <f t="shared" si="73"/>
        <v>4000000</v>
      </c>
      <c r="AE211" s="427"/>
      <c r="AF211" s="44">
        <f t="shared" si="73"/>
        <v>4000000</v>
      </c>
      <c r="AG211" s="427"/>
      <c r="AH211" s="427"/>
      <c r="AI211" s="427"/>
      <c r="AJ211" s="427"/>
      <c r="AK211" s="813"/>
      <c r="AL211" s="831"/>
      <c r="AM211" s="44">
        <f t="shared" si="6"/>
        <v>1000000</v>
      </c>
      <c r="AN211" s="428"/>
      <c r="AO211" s="428">
        <v>1000000</v>
      </c>
      <c r="AP211" s="428"/>
      <c r="AQ211" s="428"/>
      <c r="AR211" s="428"/>
      <c r="AS211" s="428"/>
      <c r="AT211" s="813"/>
      <c r="AU211" s="834"/>
      <c r="AV211" s="44">
        <f t="shared" si="7"/>
        <v>1000000</v>
      </c>
      <c r="AW211" s="428"/>
      <c r="AX211" s="646">
        <v>1000000</v>
      </c>
      <c r="AY211" s="428"/>
      <c r="AZ211" s="428"/>
      <c r="BA211" s="428"/>
      <c r="BB211" s="428"/>
      <c r="BC211" s="813"/>
      <c r="BD211" s="810"/>
      <c r="BE211" s="44">
        <f t="shared" si="8"/>
        <v>1000000</v>
      </c>
      <c r="BF211" s="428"/>
      <c r="BG211" s="646">
        <v>1000000</v>
      </c>
      <c r="BH211" s="428"/>
      <c r="BI211" s="428"/>
      <c r="BJ211" s="428"/>
      <c r="BK211" s="428"/>
      <c r="BL211" s="813"/>
      <c r="BM211" s="816"/>
      <c r="BN211" s="44">
        <f t="shared" si="9"/>
        <v>1000000</v>
      </c>
      <c r="BO211" s="428"/>
      <c r="BP211" s="428">
        <v>1000000</v>
      </c>
      <c r="BQ211" s="428"/>
      <c r="BR211" s="428"/>
      <c r="BS211" s="428"/>
      <c r="BT211" s="428"/>
      <c r="BU211" s="429"/>
      <c r="BV211" s="430"/>
      <c r="BW211" s="430"/>
      <c r="BX211" s="430"/>
      <c r="BY211" s="430"/>
      <c r="BZ211" s="430"/>
      <c r="CA211" s="430"/>
      <c r="CB211" s="430"/>
      <c r="CC211" s="431"/>
    </row>
    <row r="212" spans="1:81" s="58" customFormat="1" ht="40.200000000000003" customHeight="1" thickTop="1" thickBot="1" x14ac:dyDescent="0.35">
      <c r="A212" s="34"/>
      <c r="B212" s="886"/>
      <c r="C212" s="869"/>
      <c r="D212" s="872"/>
      <c r="E212" s="852"/>
      <c r="F212" s="852"/>
      <c r="G212" s="852"/>
      <c r="H212" s="852"/>
      <c r="I212" s="1185"/>
      <c r="J212" s="813"/>
      <c r="K212" s="855"/>
      <c r="L212" s="858"/>
      <c r="M212" s="861"/>
      <c r="N212" s="837"/>
      <c r="O212" s="840"/>
      <c r="P212" s="864"/>
      <c r="Q212" s="867"/>
      <c r="R212" s="813"/>
      <c r="S212" s="644" t="s">
        <v>6882</v>
      </c>
      <c r="T212" s="651" t="s">
        <v>3822</v>
      </c>
      <c r="U212" s="236" t="s">
        <v>3827</v>
      </c>
      <c r="V212" s="236" t="s">
        <v>3830</v>
      </c>
      <c r="W212" s="261"/>
      <c r="X212" s="258">
        <v>44931</v>
      </c>
      <c r="Y212" s="258">
        <v>44956</v>
      </c>
      <c r="Z212" s="258">
        <v>44959</v>
      </c>
      <c r="AA212" s="258">
        <v>45290</v>
      </c>
      <c r="AB212" s="813"/>
      <c r="AC212" s="828"/>
      <c r="AD212" s="44">
        <f t="shared" si="73"/>
        <v>180000000</v>
      </c>
      <c r="AE212" s="427"/>
      <c r="AF212" s="44">
        <f t="shared" si="73"/>
        <v>180000000</v>
      </c>
      <c r="AG212" s="427"/>
      <c r="AH212" s="427"/>
      <c r="AI212" s="427"/>
      <c r="AJ212" s="427"/>
      <c r="AK212" s="813"/>
      <c r="AL212" s="831"/>
      <c r="AM212" s="44">
        <f t="shared" si="6"/>
        <v>45000000</v>
      </c>
      <c r="AN212" s="428"/>
      <c r="AO212" s="428">
        <v>45000000</v>
      </c>
      <c r="AP212" s="428"/>
      <c r="AQ212" s="428"/>
      <c r="AR212" s="428"/>
      <c r="AS212" s="428"/>
      <c r="AT212" s="813"/>
      <c r="AU212" s="834"/>
      <c r="AV212" s="44">
        <f t="shared" si="7"/>
        <v>45000000</v>
      </c>
      <c r="AW212" s="428"/>
      <c r="AX212" s="646">
        <v>45000000</v>
      </c>
      <c r="AY212" s="428"/>
      <c r="AZ212" s="428"/>
      <c r="BA212" s="428"/>
      <c r="BB212" s="428"/>
      <c r="BC212" s="813"/>
      <c r="BD212" s="810"/>
      <c r="BE212" s="44">
        <f t="shared" si="8"/>
        <v>45000000</v>
      </c>
      <c r="BF212" s="428"/>
      <c r="BG212" s="646">
        <v>45000000</v>
      </c>
      <c r="BH212" s="428"/>
      <c r="BI212" s="428"/>
      <c r="BJ212" s="428"/>
      <c r="BK212" s="428"/>
      <c r="BL212" s="813"/>
      <c r="BM212" s="816"/>
      <c r="BN212" s="44">
        <f t="shared" si="9"/>
        <v>45000000</v>
      </c>
      <c r="BO212" s="428"/>
      <c r="BP212" s="428">
        <v>45000000</v>
      </c>
      <c r="BQ212" s="428"/>
      <c r="BR212" s="428"/>
      <c r="BS212" s="428"/>
      <c r="BT212" s="428"/>
      <c r="BU212" s="429"/>
      <c r="BV212" s="430"/>
      <c r="BW212" s="430"/>
      <c r="BX212" s="430"/>
      <c r="BY212" s="430"/>
      <c r="BZ212" s="430"/>
      <c r="CA212" s="430"/>
      <c r="CB212" s="430"/>
      <c r="CC212" s="431"/>
    </row>
    <row r="213" spans="1:81" s="58" customFormat="1" ht="40.200000000000003" customHeight="1" thickTop="1" thickBot="1" x14ac:dyDescent="0.35">
      <c r="A213" s="34"/>
      <c r="B213" s="886"/>
      <c r="C213" s="869"/>
      <c r="D213" s="872"/>
      <c r="E213" s="852"/>
      <c r="F213" s="852"/>
      <c r="G213" s="852"/>
      <c r="H213" s="852"/>
      <c r="I213" s="1185"/>
      <c r="J213" s="813"/>
      <c r="K213" s="855"/>
      <c r="L213" s="858"/>
      <c r="M213" s="861"/>
      <c r="N213" s="837"/>
      <c r="O213" s="840"/>
      <c r="P213" s="864"/>
      <c r="Q213" s="867"/>
      <c r="R213" s="813"/>
      <c r="S213" s="644" t="s">
        <v>6883</v>
      </c>
      <c r="T213" s="651" t="s">
        <v>3822</v>
      </c>
      <c r="U213" s="236" t="s">
        <v>3827</v>
      </c>
      <c r="V213" s="236" t="s">
        <v>3830</v>
      </c>
      <c r="W213" s="261"/>
      <c r="X213" s="258">
        <v>44931</v>
      </c>
      <c r="Y213" s="258">
        <v>44956</v>
      </c>
      <c r="Z213" s="258">
        <v>44959</v>
      </c>
      <c r="AA213" s="258">
        <v>45290</v>
      </c>
      <c r="AB213" s="813"/>
      <c r="AC213" s="828"/>
      <c r="AD213" s="44">
        <f t="shared" si="73"/>
        <v>4500000</v>
      </c>
      <c r="AE213" s="427"/>
      <c r="AF213" s="44">
        <f t="shared" si="73"/>
        <v>4500000</v>
      </c>
      <c r="AG213" s="427"/>
      <c r="AH213" s="427"/>
      <c r="AI213" s="427"/>
      <c r="AJ213" s="427"/>
      <c r="AK213" s="813"/>
      <c r="AL213" s="831"/>
      <c r="AM213" s="44">
        <f t="shared" si="6"/>
        <v>1125000</v>
      </c>
      <c r="AN213" s="428"/>
      <c r="AO213" s="428">
        <v>1125000</v>
      </c>
      <c r="AP213" s="428"/>
      <c r="AQ213" s="428"/>
      <c r="AR213" s="428"/>
      <c r="AS213" s="428"/>
      <c r="AT213" s="813"/>
      <c r="AU213" s="834"/>
      <c r="AV213" s="44">
        <f t="shared" si="7"/>
        <v>1125000</v>
      </c>
      <c r="AW213" s="428"/>
      <c r="AX213" s="646">
        <v>1125000</v>
      </c>
      <c r="AY213" s="428"/>
      <c r="AZ213" s="428"/>
      <c r="BA213" s="428"/>
      <c r="BB213" s="428"/>
      <c r="BC213" s="813"/>
      <c r="BD213" s="810"/>
      <c r="BE213" s="44">
        <f t="shared" si="8"/>
        <v>1125000</v>
      </c>
      <c r="BF213" s="428"/>
      <c r="BG213" s="646">
        <v>1125000</v>
      </c>
      <c r="BH213" s="428"/>
      <c r="BI213" s="428"/>
      <c r="BJ213" s="428"/>
      <c r="BK213" s="428"/>
      <c r="BL213" s="813"/>
      <c r="BM213" s="816"/>
      <c r="BN213" s="44">
        <f t="shared" si="9"/>
        <v>1125000</v>
      </c>
      <c r="BO213" s="428"/>
      <c r="BP213" s="428">
        <v>1125000</v>
      </c>
      <c r="BQ213" s="428"/>
      <c r="BR213" s="428"/>
      <c r="BS213" s="428"/>
      <c r="BT213" s="428"/>
      <c r="BU213" s="429"/>
      <c r="BV213" s="430"/>
      <c r="BW213" s="430"/>
      <c r="BX213" s="430"/>
      <c r="BY213" s="430"/>
      <c r="BZ213" s="430"/>
      <c r="CA213" s="430"/>
      <c r="CB213" s="430"/>
      <c r="CC213" s="431"/>
    </row>
    <row r="214" spans="1:81" s="58" customFormat="1" ht="40.200000000000003" customHeight="1" thickTop="1" thickBot="1" x14ac:dyDescent="0.35">
      <c r="A214" s="34"/>
      <c r="B214" s="886"/>
      <c r="C214" s="869"/>
      <c r="D214" s="872"/>
      <c r="E214" s="852"/>
      <c r="F214" s="852"/>
      <c r="G214" s="852"/>
      <c r="H214" s="852"/>
      <c r="I214" s="1185"/>
      <c r="J214" s="813"/>
      <c r="K214" s="855"/>
      <c r="L214" s="858"/>
      <c r="M214" s="861"/>
      <c r="N214" s="837"/>
      <c r="O214" s="840"/>
      <c r="P214" s="864"/>
      <c r="Q214" s="867"/>
      <c r="R214" s="813"/>
      <c r="S214" s="644" t="s">
        <v>6884</v>
      </c>
      <c r="T214" s="651" t="s">
        <v>3822</v>
      </c>
      <c r="U214" s="236" t="s">
        <v>3827</v>
      </c>
      <c r="V214" s="236" t="s">
        <v>3830</v>
      </c>
      <c r="W214" s="261"/>
      <c r="X214" s="258">
        <v>44931</v>
      </c>
      <c r="Y214" s="258">
        <v>44956</v>
      </c>
      <c r="Z214" s="258">
        <v>44959</v>
      </c>
      <c r="AA214" s="258">
        <v>45290</v>
      </c>
      <c r="AB214" s="813"/>
      <c r="AC214" s="828"/>
      <c r="AD214" s="44">
        <f t="shared" si="73"/>
        <v>2200000</v>
      </c>
      <c r="AE214" s="427"/>
      <c r="AF214" s="44">
        <f t="shared" si="73"/>
        <v>2200000</v>
      </c>
      <c r="AG214" s="427"/>
      <c r="AH214" s="427"/>
      <c r="AI214" s="427"/>
      <c r="AJ214" s="427"/>
      <c r="AK214" s="813"/>
      <c r="AL214" s="831"/>
      <c r="AM214" s="44">
        <f t="shared" si="6"/>
        <v>550000</v>
      </c>
      <c r="AN214" s="428"/>
      <c r="AO214" s="428">
        <v>550000</v>
      </c>
      <c r="AP214" s="428"/>
      <c r="AQ214" s="428"/>
      <c r="AR214" s="428"/>
      <c r="AS214" s="428"/>
      <c r="AT214" s="813"/>
      <c r="AU214" s="834"/>
      <c r="AV214" s="44">
        <f t="shared" si="7"/>
        <v>550000</v>
      </c>
      <c r="AW214" s="428"/>
      <c r="AX214" s="646">
        <v>550000</v>
      </c>
      <c r="AY214" s="428"/>
      <c r="AZ214" s="428"/>
      <c r="BA214" s="428"/>
      <c r="BB214" s="428"/>
      <c r="BC214" s="813"/>
      <c r="BD214" s="810"/>
      <c r="BE214" s="44">
        <f t="shared" si="8"/>
        <v>550000</v>
      </c>
      <c r="BF214" s="428"/>
      <c r="BG214" s="646">
        <v>550000</v>
      </c>
      <c r="BH214" s="428"/>
      <c r="BI214" s="428"/>
      <c r="BJ214" s="428"/>
      <c r="BK214" s="428"/>
      <c r="BL214" s="813"/>
      <c r="BM214" s="816"/>
      <c r="BN214" s="44">
        <f t="shared" si="9"/>
        <v>550000</v>
      </c>
      <c r="BO214" s="428"/>
      <c r="BP214" s="428">
        <v>550000</v>
      </c>
      <c r="BQ214" s="428"/>
      <c r="BR214" s="428"/>
      <c r="BS214" s="428"/>
      <c r="BT214" s="428"/>
      <c r="BU214" s="429"/>
      <c r="BV214" s="430"/>
      <c r="BW214" s="430"/>
      <c r="BX214" s="430"/>
      <c r="BY214" s="430"/>
      <c r="BZ214" s="430"/>
      <c r="CA214" s="430"/>
      <c r="CB214" s="430"/>
      <c r="CC214" s="431"/>
    </row>
    <row r="215" spans="1:81" s="58" customFormat="1" ht="40.200000000000003" customHeight="1" thickTop="1" thickBot="1" x14ac:dyDescent="0.35">
      <c r="A215" s="34"/>
      <c r="B215" s="886"/>
      <c r="C215" s="869"/>
      <c r="D215" s="872"/>
      <c r="E215" s="852"/>
      <c r="F215" s="852"/>
      <c r="G215" s="852"/>
      <c r="H215" s="852"/>
      <c r="I215" s="1185"/>
      <c r="J215" s="813"/>
      <c r="K215" s="855"/>
      <c r="L215" s="858"/>
      <c r="M215" s="861"/>
      <c r="N215" s="837"/>
      <c r="O215" s="840"/>
      <c r="P215" s="864"/>
      <c r="Q215" s="867"/>
      <c r="R215" s="813"/>
      <c r="S215" s="401" t="s">
        <v>6885</v>
      </c>
      <c r="T215" s="651" t="s">
        <v>3822</v>
      </c>
      <c r="U215" s="236" t="s">
        <v>3827</v>
      </c>
      <c r="V215" s="236" t="s">
        <v>3830</v>
      </c>
      <c r="W215" s="261"/>
      <c r="X215" s="258">
        <v>44931</v>
      </c>
      <c r="Y215" s="258">
        <v>44956</v>
      </c>
      <c r="Z215" s="258">
        <v>44959</v>
      </c>
      <c r="AA215" s="258">
        <v>45290</v>
      </c>
      <c r="AB215" s="813"/>
      <c r="AC215" s="828"/>
      <c r="AD215" s="44">
        <f t="shared" si="73"/>
        <v>2200000</v>
      </c>
      <c r="AE215" s="427"/>
      <c r="AF215" s="44">
        <f t="shared" si="73"/>
        <v>2200000</v>
      </c>
      <c r="AG215" s="427"/>
      <c r="AH215" s="427"/>
      <c r="AI215" s="427"/>
      <c r="AJ215" s="427"/>
      <c r="AK215" s="813"/>
      <c r="AL215" s="831"/>
      <c r="AM215" s="44">
        <f t="shared" si="6"/>
        <v>550000</v>
      </c>
      <c r="AN215" s="428"/>
      <c r="AO215" s="257">
        <v>550000</v>
      </c>
      <c r="AP215" s="428"/>
      <c r="AQ215" s="428"/>
      <c r="AR215" s="428"/>
      <c r="AS215" s="428"/>
      <c r="AT215" s="813"/>
      <c r="AU215" s="834"/>
      <c r="AV215" s="44">
        <f t="shared" si="7"/>
        <v>550000</v>
      </c>
      <c r="AW215" s="428"/>
      <c r="AX215" s="646">
        <v>550000</v>
      </c>
      <c r="AY215" s="428"/>
      <c r="AZ215" s="428"/>
      <c r="BA215" s="428"/>
      <c r="BB215" s="428"/>
      <c r="BC215" s="813"/>
      <c r="BD215" s="810"/>
      <c r="BE215" s="44">
        <f t="shared" si="8"/>
        <v>550000</v>
      </c>
      <c r="BF215" s="428"/>
      <c r="BG215" s="646">
        <v>550000</v>
      </c>
      <c r="BH215" s="428"/>
      <c r="BI215" s="428"/>
      <c r="BJ215" s="428"/>
      <c r="BK215" s="428"/>
      <c r="BL215" s="813"/>
      <c r="BM215" s="816"/>
      <c r="BN215" s="44">
        <f t="shared" si="9"/>
        <v>550000</v>
      </c>
      <c r="BO215" s="428"/>
      <c r="BP215" s="257">
        <v>550000</v>
      </c>
      <c r="BQ215" s="428"/>
      <c r="BR215" s="428"/>
      <c r="BS215" s="428"/>
      <c r="BT215" s="428"/>
      <c r="BU215" s="429"/>
      <c r="BV215" s="430"/>
      <c r="BW215" s="430"/>
      <c r="BX215" s="430"/>
      <c r="BY215" s="430"/>
      <c r="BZ215" s="430"/>
      <c r="CA215" s="430"/>
      <c r="CB215" s="430"/>
      <c r="CC215" s="431"/>
    </row>
    <row r="216" spans="1:81" s="58" customFormat="1" ht="40.200000000000003" customHeight="1" thickTop="1" thickBot="1" x14ac:dyDescent="0.35">
      <c r="A216" s="34"/>
      <c r="B216" s="886"/>
      <c r="C216" s="869"/>
      <c r="D216" s="871">
        <v>1905</v>
      </c>
      <c r="E216" s="851" t="s">
        <v>6664</v>
      </c>
      <c r="F216" s="851">
        <v>1905031</v>
      </c>
      <c r="G216" s="851" t="s">
        <v>6665</v>
      </c>
      <c r="H216" s="851" t="s">
        <v>6666</v>
      </c>
      <c r="I216" s="1184">
        <v>2021004540215</v>
      </c>
      <c r="J216" s="812">
        <v>98</v>
      </c>
      <c r="K216" s="854" t="str">
        <f>+[3]Metas!K112</f>
        <v>Contenida la Razón de Mortalidad Materna en 40,1 por 100.000 NV</v>
      </c>
      <c r="L216" s="1187"/>
      <c r="M216" s="1190">
        <f t="shared" si="81"/>
        <v>0</v>
      </c>
      <c r="N216" s="1193"/>
      <c r="O216" s="1175"/>
      <c r="P216" s="1178"/>
      <c r="Q216" s="1181"/>
      <c r="R216" s="812">
        <f t="shared" ref="R216" si="100">+$J216</f>
        <v>98</v>
      </c>
      <c r="S216" s="642" t="s">
        <v>6886</v>
      </c>
      <c r="T216" s="643" t="s">
        <v>3822</v>
      </c>
      <c r="U216" s="235" t="s">
        <v>3827</v>
      </c>
      <c r="V216" s="235" t="s">
        <v>3830</v>
      </c>
      <c r="W216" s="231"/>
      <c r="X216" s="258">
        <v>44931</v>
      </c>
      <c r="Y216" s="258">
        <v>44956</v>
      </c>
      <c r="Z216" s="258">
        <v>44959</v>
      </c>
      <c r="AA216" s="258">
        <v>45290</v>
      </c>
      <c r="AB216" s="812">
        <f t="shared" ref="AB216" si="101">+$J216</f>
        <v>98</v>
      </c>
      <c r="AC216" s="827">
        <f t="shared" ref="AC216" si="102">+L216</f>
        <v>0</v>
      </c>
      <c r="AD216" s="44">
        <f t="shared" si="73"/>
        <v>4000000</v>
      </c>
      <c r="AE216" s="44">
        <f t="shared" si="73"/>
        <v>0</v>
      </c>
      <c r="AF216" s="44">
        <f t="shared" si="73"/>
        <v>4000000</v>
      </c>
      <c r="AG216" s="44">
        <f t="shared" si="73"/>
        <v>0</v>
      </c>
      <c r="AH216" s="44">
        <f t="shared" si="73"/>
        <v>0</v>
      </c>
      <c r="AI216" s="44">
        <f t="shared" si="73"/>
        <v>0</v>
      </c>
      <c r="AJ216" s="44">
        <f t="shared" si="73"/>
        <v>0</v>
      </c>
      <c r="AK216" s="812">
        <f t="shared" ref="AK216" si="103">+$J216</f>
        <v>98</v>
      </c>
      <c r="AL216" s="830">
        <f t="shared" si="86"/>
        <v>0</v>
      </c>
      <c r="AM216" s="44">
        <f t="shared" si="6"/>
        <v>1000000</v>
      </c>
      <c r="AN216" s="47"/>
      <c r="AO216" s="47">
        <v>1000000</v>
      </c>
      <c r="AP216" s="47"/>
      <c r="AQ216" s="47"/>
      <c r="AR216" s="47"/>
      <c r="AS216" s="47"/>
      <c r="AT216" s="812">
        <f t="shared" ref="AT216" si="104">+$J216</f>
        <v>98</v>
      </c>
      <c r="AU216" s="833">
        <f t="shared" si="88"/>
        <v>0</v>
      </c>
      <c r="AV216" s="44">
        <f t="shared" si="7"/>
        <v>1000000</v>
      </c>
      <c r="AW216" s="47"/>
      <c r="AX216" s="35">
        <v>1000000</v>
      </c>
      <c r="AY216" s="47"/>
      <c r="AZ216" s="47"/>
      <c r="BA216" s="47"/>
      <c r="BB216" s="47"/>
      <c r="BC216" s="812">
        <f t="shared" ref="BC216" si="105">+$J216</f>
        <v>98</v>
      </c>
      <c r="BD216" s="809">
        <f t="shared" si="90"/>
        <v>0</v>
      </c>
      <c r="BE216" s="44">
        <f t="shared" si="8"/>
        <v>1000000</v>
      </c>
      <c r="BF216" s="47"/>
      <c r="BG216" s="35">
        <v>1000000</v>
      </c>
      <c r="BH216" s="47"/>
      <c r="BI216" s="47"/>
      <c r="BJ216" s="47"/>
      <c r="BK216" s="47"/>
      <c r="BL216" s="812">
        <f t="shared" ref="BL216" si="106">+$J216</f>
        <v>98</v>
      </c>
      <c r="BM216" s="815">
        <f t="shared" si="92"/>
        <v>0</v>
      </c>
      <c r="BN216" s="44">
        <f t="shared" si="9"/>
        <v>1000000</v>
      </c>
      <c r="BO216" s="47"/>
      <c r="BP216" s="47">
        <v>1000000</v>
      </c>
      <c r="BQ216" s="47"/>
      <c r="BR216" s="47"/>
      <c r="BS216" s="47"/>
      <c r="BT216" s="47"/>
      <c r="BU216" s="818"/>
      <c r="BV216" s="819"/>
      <c r="BW216" s="819"/>
      <c r="BX216" s="819"/>
      <c r="BY216" s="819"/>
      <c r="BZ216" s="819"/>
      <c r="CA216" s="819"/>
      <c r="CB216" s="819"/>
      <c r="CC216" s="820"/>
    </row>
    <row r="217" spans="1:81" s="58" customFormat="1" ht="40.200000000000003" customHeight="1" thickTop="1" thickBot="1" x14ac:dyDescent="0.35">
      <c r="A217" s="34"/>
      <c r="B217" s="886"/>
      <c r="C217" s="869"/>
      <c r="D217" s="872"/>
      <c r="E217" s="852"/>
      <c r="F217" s="852"/>
      <c r="G217" s="852"/>
      <c r="H217" s="852"/>
      <c r="I217" s="1185"/>
      <c r="J217" s="813"/>
      <c r="K217" s="855"/>
      <c r="L217" s="1188"/>
      <c r="M217" s="1191"/>
      <c r="N217" s="1194"/>
      <c r="O217" s="1176"/>
      <c r="P217" s="1179"/>
      <c r="Q217" s="1182"/>
      <c r="R217" s="813"/>
      <c r="S217" s="644" t="s">
        <v>6887</v>
      </c>
      <c r="T217" s="651" t="s">
        <v>3822</v>
      </c>
      <c r="U217" s="236" t="s">
        <v>3827</v>
      </c>
      <c r="V217" s="236" t="s">
        <v>3830</v>
      </c>
      <c r="W217" s="261"/>
      <c r="X217" s="258">
        <v>44931</v>
      </c>
      <c r="Y217" s="258">
        <v>44956</v>
      </c>
      <c r="Z217" s="258">
        <v>44959</v>
      </c>
      <c r="AA217" s="258">
        <v>45290</v>
      </c>
      <c r="AB217" s="813"/>
      <c r="AC217" s="828"/>
      <c r="AD217" s="44">
        <f t="shared" si="73"/>
        <v>4000000</v>
      </c>
      <c r="AE217" s="427"/>
      <c r="AF217" s="44">
        <f t="shared" si="73"/>
        <v>4000000</v>
      </c>
      <c r="AG217" s="427"/>
      <c r="AH217" s="427"/>
      <c r="AI217" s="427"/>
      <c r="AJ217" s="427"/>
      <c r="AK217" s="813"/>
      <c r="AL217" s="831"/>
      <c r="AM217" s="44">
        <f t="shared" si="6"/>
        <v>1000000</v>
      </c>
      <c r="AN217" s="428"/>
      <c r="AO217" s="428">
        <v>1000000</v>
      </c>
      <c r="AP217" s="428"/>
      <c r="AQ217" s="428"/>
      <c r="AR217" s="428"/>
      <c r="AS217" s="428"/>
      <c r="AT217" s="813"/>
      <c r="AU217" s="834"/>
      <c r="AV217" s="44">
        <f t="shared" si="7"/>
        <v>1000000</v>
      </c>
      <c r="AW217" s="428"/>
      <c r="AX217" s="646">
        <v>1000000</v>
      </c>
      <c r="AY217" s="428"/>
      <c r="AZ217" s="428"/>
      <c r="BA217" s="428"/>
      <c r="BB217" s="428"/>
      <c r="BC217" s="813"/>
      <c r="BD217" s="810"/>
      <c r="BE217" s="44">
        <f t="shared" si="8"/>
        <v>1000000</v>
      </c>
      <c r="BF217" s="428"/>
      <c r="BG217" s="646">
        <v>1000000</v>
      </c>
      <c r="BH217" s="428"/>
      <c r="BI217" s="428"/>
      <c r="BJ217" s="428"/>
      <c r="BK217" s="428"/>
      <c r="BL217" s="813"/>
      <c r="BM217" s="816"/>
      <c r="BN217" s="44">
        <f t="shared" si="9"/>
        <v>1000000</v>
      </c>
      <c r="BO217" s="428"/>
      <c r="BP217" s="428">
        <v>1000000</v>
      </c>
      <c r="BQ217" s="428"/>
      <c r="BR217" s="428"/>
      <c r="BS217" s="428"/>
      <c r="BT217" s="428"/>
      <c r="BU217" s="429"/>
      <c r="BV217" s="430"/>
      <c r="BW217" s="430"/>
      <c r="BX217" s="430"/>
      <c r="BY217" s="430"/>
      <c r="BZ217" s="430"/>
      <c r="CA217" s="430"/>
      <c r="CB217" s="430"/>
      <c r="CC217" s="431"/>
    </row>
    <row r="218" spans="1:81" s="58" customFormat="1" ht="40.200000000000003" customHeight="1" thickTop="1" thickBot="1" x14ac:dyDescent="0.35">
      <c r="A218" s="34"/>
      <c r="B218" s="886"/>
      <c r="C218" s="869"/>
      <c r="D218" s="872"/>
      <c r="E218" s="852"/>
      <c r="F218" s="852"/>
      <c r="G218" s="852"/>
      <c r="H218" s="852"/>
      <c r="I218" s="1185"/>
      <c r="J218" s="813"/>
      <c r="K218" s="855"/>
      <c r="L218" s="1188"/>
      <c r="M218" s="1191"/>
      <c r="N218" s="1194"/>
      <c r="O218" s="1176"/>
      <c r="P218" s="1179"/>
      <c r="Q218" s="1182"/>
      <c r="R218" s="813"/>
      <c r="S218" s="644" t="s">
        <v>6888</v>
      </c>
      <c r="T218" s="651" t="s">
        <v>3822</v>
      </c>
      <c r="U218" s="236" t="s">
        <v>3827</v>
      </c>
      <c r="V218" s="236" t="s">
        <v>3830</v>
      </c>
      <c r="W218" s="261"/>
      <c r="X218" s="258">
        <v>44931</v>
      </c>
      <c r="Y218" s="258">
        <v>44956</v>
      </c>
      <c r="Z218" s="258">
        <v>44959</v>
      </c>
      <c r="AA218" s="258">
        <v>45290</v>
      </c>
      <c r="AB218" s="813"/>
      <c r="AC218" s="828"/>
      <c r="AD218" s="44">
        <f t="shared" si="73"/>
        <v>4000000</v>
      </c>
      <c r="AE218" s="427"/>
      <c r="AF218" s="44">
        <f t="shared" si="73"/>
        <v>4000000</v>
      </c>
      <c r="AG218" s="427"/>
      <c r="AH218" s="427"/>
      <c r="AI218" s="427"/>
      <c r="AJ218" s="427"/>
      <c r="AK218" s="813"/>
      <c r="AL218" s="831"/>
      <c r="AM218" s="44">
        <f t="shared" si="6"/>
        <v>1000000</v>
      </c>
      <c r="AN218" s="428"/>
      <c r="AO218" s="428">
        <v>1000000</v>
      </c>
      <c r="AP218" s="428"/>
      <c r="AQ218" s="428"/>
      <c r="AR218" s="428"/>
      <c r="AS218" s="428"/>
      <c r="AT218" s="813"/>
      <c r="AU218" s="834"/>
      <c r="AV218" s="44">
        <f t="shared" si="7"/>
        <v>1000000</v>
      </c>
      <c r="AW218" s="428"/>
      <c r="AX218" s="646">
        <v>1000000</v>
      </c>
      <c r="AY218" s="428"/>
      <c r="AZ218" s="428"/>
      <c r="BA218" s="428"/>
      <c r="BB218" s="428"/>
      <c r="BC218" s="813"/>
      <c r="BD218" s="810"/>
      <c r="BE218" s="44">
        <f t="shared" si="8"/>
        <v>1000000</v>
      </c>
      <c r="BF218" s="428"/>
      <c r="BG218" s="646">
        <v>1000000</v>
      </c>
      <c r="BH218" s="428"/>
      <c r="BI218" s="428"/>
      <c r="BJ218" s="428"/>
      <c r="BK218" s="428"/>
      <c r="BL218" s="813"/>
      <c r="BM218" s="816"/>
      <c r="BN218" s="44">
        <f t="shared" si="9"/>
        <v>1000000</v>
      </c>
      <c r="BO218" s="428"/>
      <c r="BP218" s="428">
        <v>1000000</v>
      </c>
      <c r="BQ218" s="428"/>
      <c r="BR218" s="428"/>
      <c r="BS218" s="428"/>
      <c r="BT218" s="428"/>
      <c r="BU218" s="429"/>
      <c r="BV218" s="430"/>
      <c r="BW218" s="430"/>
      <c r="BX218" s="430"/>
      <c r="BY218" s="430"/>
      <c r="BZ218" s="430"/>
      <c r="CA218" s="430"/>
      <c r="CB218" s="430"/>
      <c r="CC218" s="431"/>
    </row>
    <row r="219" spans="1:81" s="58" customFormat="1" ht="40.200000000000003" customHeight="1" thickTop="1" thickBot="1" x14ac:dyDescent="0.35">
      <c r="A219" s="34"/>
      <c r="B219" s="886"/>
      <c r="C219" s="869"/>
      <c r="D219" s="872"/>
      <c r="E219" s="852"/>
      <c r="F219" s="852"/>
      <c r="G219" s="852"/>
      <c r="H219" s="852"/>
      <c r="I219" s="1185"/>
      <c r="J219" s="813"/>
      <c r="K219" s="855"/>
      <c r="L219" s="1188"/>
      <c r="M219" s="1191"/>
      <c r="N219" s="1194"/>
      <c r="O219" s="1176"/>
      <c r="P219" s="1179"/>
      <c r="Q219" s="1182"/>
      <c r="R219" s="813"/>
      <c r="S219" s="644" t="s">
        <v>6889</v>
      </c>
      <c r="T219" s="651" t="s">
        <v>3822</v>
      </c>
      <c r="U219" s="236" t="s">
        <v>3827</v>
      </c>
      <c r="V219" s="236" t="s">
        <v>3830</v>
      </c>
      <c r="W219" s="261"/>
      <c r="X219" s="258">
        <v>44931</v>
      </c>
      <c r="Y219" s="258">
        <v>44956</v>
      </c>
      <c r="Z219" s="258">
        <v>44959</v>
      </c>
      <c r="AA219" s="258">
        <v>45290</v>
      </c>
      <c r="AB219" s="813"/>
      <c r="AC219" s="828"/>
      <c r="AD219" s="44">
        <f t="shared" si="73"/>
        <v>4500000</v>
      </c>
      <c r="AE219" s="427"/>
      <c r="AF219" s="44">
        <f t="shared" si="73"/>
        <v>4500000</v>
      </c>
      <c r="AG219" s="427"/>
      <c r="AH219" s="427"/>
      <c r="AI219" s="427"/>
      <c r="AJ219" s="427"/>
      <c r="AK219" s="813"/>
      <c r="AL219" s="831"/>
      <c r="AM219" s="44">
        <f t="shared" si="6"/>
        <v>1125000</v>
      </c>
      <c r="AN219" s="428"/>
      <c r="AO219" s="428">
        <v>1125000</v>
      </c>
      <c r="AP219" s="428"/>
      <c r="AQ219" s="428"/>
      <c r="AR219" s="428"/>
      <c r="AS219" s="428"/>
      <c r="AT219" s="813"/>
      <c r="AU219" s="834"/>
      <c r="AV219" s="44">
        <f t="shared" si="7"/>
        <v>1125000</v>
      </c>
      <c r="AW219" s="428"/>
      <c r="AX219" s="646">
        <v>1125000</v>
      </c>
      <c r="AY219" s="428"/>
      <c r="AZ219" s="428"/>
      <c r="BA219" s="428"/>
      <c r="BB219" s="428"/>
      <c r="BC219" s="813"/>
      <c r="BD219" s="810"/>
      <c r="BE219" s="44">
        <f t="shared" si="8"/>
        <v>1125000</v>
      </c>
      <c r="BF219" s="428"/>
      <c r="BG219" s="646">
        <v>1125000</v>
      </c>
      <c r="BH219" s="428"/>
      <c r="BI219" s="428"/>
      <c r="BJ219" s="428"/>
      <c r="BK219" s="428"/>
      <c r="BL219" s="813"/>
      <c r="BM219" s="816"/>
      <c r="BN219" s="44">
        <f t="shared" si="9"/>
        <v>1125000</v>
      </c>
      <c r="BO219" s="428"/>
      <c r="BP219" s="428">
        <v>1125000</v>
      </c>
      <c r="BQ219" s="428"/>
      <c r="BR219" s="428"/>
      <c r="BS219" s="428"/>
      <c r="BT219" s="428"/>
      <c r="BU219" s="429"/>
      <c r="BV219" s="430"/>
      <c r="BW219" s="430"/>
      <c r="BX219" s="430"/>
      <c r="BY219" s="430"/>
      <c r="BZ219" s="430"/>
      <c r="CA219" s="430"/>
      <c r="CB219" s="430"/>
      <c r="CC219" s="431"/>
    </row>
    <row r="220" spans="1:81" s="58" customFormat="1" ht="40.200000000000003" customHeight="1" thickTop="1" thickBot="1" x14ac:dyDescent="0.35">
      <c r="A220" s="34"/>
      <c r="B220" s="886"/>
      <c r="C220" s="869"/>
      <c r="D220" s="872"/>
      <c r="E220" s="852"/>
      <c r="F220" s="852"/>
      <c r="G220" s="852"/>
      <c r="H220" s="852"/>
      <c r="I220" s="1185"/>
      <c r="J220" s="813"/>
      <c r="K220" s="855"/>
      <c r="L220" s="1188"/>
      <c r="M220" s="1191"/>
      <c r="N220" s="1194"/>
      <c r="O220" s="1176"/>
      <c r="P220" s="1179"/>
      <c r="Q220" s="1182"/>
      <c r="R220" s="813"/>
      <c r="S220" s="644" t="s">
        <v>6890</v>
      </c>
      <c r="T220" s="651" t="s">
        <v>3822</v>
      </c>
      <c r="U220" s="236" t="s">
        <v>3827</v>
      </c>
      <c r="V220" s="236" t="s">
        <v>3830</v>
      </c>
      <c r="W220" s="261"/>
      <c r="X220" s="258">
        <v>44931</v>
      </c>
      <c r="Y220" s="258">
        <v>44956</v>
      </c>
      <c r="Z220" s="258">
        <v>44959</v>
      </c>
      <c r="AA220" s="258">
        <v>45290</v>
      </c>
      <c r="AB220" s="813"/>
      <c r="AC220" s="828"/>
      <c r="AD220" s="44">
        <f t="shared" si="73"/>
        <v>3000000</v>
      </c>
      <c r="AE220" s="427"/>
      <c r="AF220" s="44">
        <f t="shared" si="73"/>
        <v>3000000</v>
      </c>
      <c r="AG220" s="427"/>
      <c r="AH220" s="427"/>
      <c r="AI220" s="427"/>
      <c r="AJ220" s="427"/>
      <c r="AK220" s="813"/>
      <c r="AL220" s="831"/>
      <c r="AM220" s="44">
        <f t="shared" si="6"/>
        <v>750000</v>
      </c>
      <c r="AN220" s="428"/>
      <c r="AO220" s="428">
        <v>750000</v>
      </c>
      <c r="AP220" s="428"/>
      <c r="AQ220" s="428"/>
      <c r="AR220" s="428"/>
      <c r="AS220" s="428"/>
      <c r="AT220" s="813"/>
      <c r="AU220" s="834"/>
      <c r="AV220" s="44">
        <f t="shared" si="7"/>
        <v>750000</v>
      </c>
      <c r="AW220" s="428"/>
      <c r="AX220" s="646">
        <v>750000</v>
      </c>
      <c r="AY220" s="428"/>
      <c r="AZ220" s="428"/>
      <c r="BA220" s="428"/>
      <c r="BB220" s="428"/>
      <c r="BC220" s="813"/>
      <c r="BD220" s="810"/>
      <c r="BE220" s="44">
        <f t="shared" si="8"/>
        <v>750000</v>
      </c>
      <c r="BF220" s="428"/>
      <c r="BG220" s="646">
        <v>750000</v>
      </c>
      <c r="BH220" s="428"/>
      <c r="BI220" s="428"/>
      <c r="BJ220" s="428"/>
      <c r="BK220" s="428"/>
      <c r="BL220" s="813"/>
      <c r="BM220" s="816"/>
      <c r="BN220" s="44">
        <f t="shared" si="9"/>
        <v>750000</v>
      </c>
      <c r="BO220" s="428"/>
      <c r="BP220" s="428">
        <v>750000</v>
      </c>
      <c r="BQ220" s="428"/>
      <c r="BR220" s="428"/>
      <c r="BS220" s="428"/>
      <c r="BT220" s="428"/>
      <c r="BU220" s="429"/>
      <c r="BV220" s="430"/>
      <c r="BW220" s="430"/>
      <c r="BX220" s="430"/>
      <c r="BY220" s="430"/>
      <c r="BZ220" s="430"/>
      <c r="CA220" s="430"/>
      <c r="CB220" s="430"/>
      <c r="CC220" s="431"/>
    </row>
    <row r="221" spans="1:81" s="58" customFormat="1" ht="40.200000000000003" customHeight="1" thickTop="1" thickBot="1" x14ac:dyDescent="0.35">
      <c r="A221" s="34"/>
      <c r="B221" s="886"/>
      <c r="C221" s="869"/>
      <c r="D221" s="872"/>
      <c r="E221" s="852"/>
      <c r="F221" s="852"/>
      <c r="G221" s="852"/>
      <c r="H221" s="852"/>
      <c r="I221" s="1185"/>
      <c r="J221" s="813"/>
      <c r="K221" s="855"/>
      <c r="L221" s="1188"/>
      <c r="M221" s="1191"/>
      <c r="N221" s="1194"/>
      <c r="O221" s="1176"/>
      <c r="P221" s="1179"/>
      <c r="Q221" s="1182"/>
      <c r="R221" s="813"/>
      <c r="S221" s="644" t="s">
        <v>6891</v>
      </c>
      <c r="T221" s="651" t="s">
        <v>3822</v>
      </c>
      <c r="U221" s="236" t="s">
        <v>3827</v>
      </c>
      <c r="V221" s="236" t="s">
        <v>3830</v>
      </c>
      <c r="W221" s="261"/>
      <c r="X221" s="258">
        <v>44931</v>
      </c>
      <c r="Y221" s="258">
        <v>44956</v>
      </c>
      <c r="Z221" s="258">
        <v>44959</v>
      </c>
      <c r="AA221" s="258">
        <v>45290</v>
      </c>
      <c r="AB221" s="813"/>
      <c r="AC221" s="828"/>
      <c r="AD221" s="44">
        <f t="shared" si="73"/>
        <v>2500000</v>
      </c>
      <c r="AE221" s="427"/>
      <c r="AF221" s="44">
        <f t="shared" si="73"/>
        <v>2500000</v>
      </c>
      <c r="AG221" s="427"/>
      <c r="AH221" s="427"/>
      <c r="AI221" s="427"/>
      <c r="AJ221" s="427"/>
      <c r="AK221" s="813"/>
      <c r="AL221" s="831"/>
      <c r="AM221" s="44">
        <f t="shared" si="6"/>
        <v>625000</v>
      </c>
      <c r="AN221" s="428"/>
      <c r="AO221" s="428">
        <v>625000</v>
      </c>
      <c r="AP221" s="428"/>
      <c r="AQ221" s="428"/>
      <c r="AR221" s="428"/>
      <c r="AS221" s="428"/>
      <c r="AT221" s="813"/>
      <c r="AU221" s="834"/>
      <c r="AV221" s="44">
        <f t="shared" si="7"/>
        <v>625000</v>
      </c>
      <c r="AW221" s="428"/>
      <c r="AX221" s="646">
        <v>625000</v>
      </c>
      <c r="AY221" s="428"/>
      <c r="AZ221" s="428"/>
      <c r="BA221" s="428"/>
      <c r="BB221" s="428"/>
      <c r="BC221" s="813"/>
      <c r="BD221" s="810"/>
      <c r="BE221" s="44">
        <f t="shared" si="8"/>
        <v>625000</v>
      </c>
      <c r="BF221" s="428"/>
      <c r="BG221" s="646">
        <v>625000</v>
      </c>
      <c r="BH221" s="428"/>
      <c r="BI221" s="428"/>
      <c r="BJ221" s="428"/>
      <c r="BK221" s="428"/>
      <c r="BL221" s="813"/>
      <c r="BM221" s="816"/>
      <c r="BN221" s="44">
        <f t="shared" si="9"/>
        <v>625000</v>
      </c>
      <c r="BO221" s="428"/>
      <c r="BP221" s="428">
        <v>625000</v>
      </c>
      <c r="BQ221" s="428"/>
      <c r="BR221" s="428"/>
      <c r="BS221" s="428"/>
      <c r="BT221" s="428"/>
      <c r="BU221" s="429"/>
      <c r="BV221" s="430"/>
      <c r="BW221" s="430"/>
      <c r="BX221" s="430"/>
      <c r="BY221" s="430"/>
      <c r="BZ221" s="430"/>
      <c r="CA221" s="430"/>
      <c r="CB221" s="430"/>
      <c r="CC221" s="431"/>
    </row>
    <row r="222" spans="1:81" s="58" customFormat="1" ht="40.200000000000003" customHeight="1" thickTop="1" thickBot="1" x14ac:dyDescent="0.35">
      <c r="A222" s="34"/>
      <c r="B222" s="886"/>
      <c r="C222" s="869"/>
      <c r="D222" s="872"/>
      <c r="E222" s="852"/>
      <c r="F222" s="852"/>
      <c r="G222" s="852"/>
      <c r="H222" s="852"/>
      <c r="I222" s="1185"/>
      <c r="J222" s="813"/>
      <c r="K222" s="855"/>
      <c r="L222" s="1188"/>
      <c r="M222" s="1191"/>
      <c r="N222" s="1194"/>
      <c r="O222" s="1176"/>
      <c r="P222" s="1179"/>
      <c r="Q222" s="1182"/>
      <c r="R222" s="813"/>
      <c r="S222" s="644" t="s">
        <v>6892</v>
      </c>
      <c r="T222" s="651" t="s">
        <v>3822</v>
      </c>
      <c r="U222" s="236" t="s">
        <v>3827</v>
      </c>
      <c r="V222" s="236" t="s">
        <v>3830</v>
      </c>
      <c r="W222" s="261"/>
      <c r="X222" s="258">
        <v>44931</v>
      </c>
      <c r="Y222" s="258">
        <v>44956</v>
      </c>
      <c r="Z222" s="258">
        <v>44959</v>
      </c>
      <c r="AA222" s="258">
        <v>45290</v>
      </c>
      <c r="AB222" s="813"/>
      <c r="AC222" s="828"/>
      <c r="AD222" s="44">
        <f t="shared" si="73"/>
        <v>3000000</v>
      </c>
      <c r="AE222" s="427"/>
      <c r="AF222" s="44">
        <f t="shared" si="73"/>
        <v>3000000</v>
      </c>
      <c r="AG222" s="427"/>
      <c r="AH222" s="427"/>
      <c r="AI222" s="427"/>
      <c r="AJ222" s="427"/>
      <c r="AK222" s="813"/>
      <c r="AL222" s="831"/>
      <c r="AM222" s="44">
        <f t="shared" si="6"/>
        <v>750000</v>
      </c>
      <c r="AN222" s="428"/>
      <c r="AO222" s="428">
        <v>750000</v>
      </c>
      <c r="AP222" s="428"/>
      <c r="AQ222" s="428"/>
      <c r="AR222" s="428"/>
      <c r="AS222" s="428"/>
      <c r="AT222" s="813"/>
      <c r="AU222" s="834"/>
      <c r="AV222" s="44">
        <f t="shared" si="7"/>
        <v>750000</v>
      </c>
      <c r="AW222" s="428"/>
      <c r="AX222" s="646">
        <v>750000</v>
      </c>
      <c r="AY222" s="428"/>
      <c r="AZ222" s="428"/>
      <c r="BA222" s="428"/>
      <c r="BB222" s="428"/>
      <c r="BC222" s="813"/>
      <c r="BD222" s="810"/>
      <c r="BE222" s="44">
        <f t="shared" si="8"/>
        <v>750000</v>
      </c>
      <c r="BF222" s="428"/>
      <c r="BG222" s="646">
        <v>750000</v>
      </c>
      <c r="BH222" s="428"/>
      <c r="BI222" s="428"/>
      <c r="BJ222" s="428"/>
      <c r="BK222" s="428"/>
      <c r="BL222" s="813"/>
      <c r="BM222" s="816"/>
      <c r="BN222" s="44">
        <f t="shared" si="9"/>
        <v>750000</v>
      </c>
      <c r="BO222" s="428"/>
      <c r="BP222" s="428">
        <v>750000</v>
      </c>
      <c r="BQ222" s="428"/>
      <c r="BR222" s="428"/>
      <c r="BS222" s="428"/>
      <c r="BT222" s="428"/>
      <c r="BU222" s="429"/>
      <c r="BV222" s="430"/>
      <c r="BW222" s="430"/>
      <c r="BX222" s="430"/>
      <c r="BY222" s="430"/>
      <c r="BZ222" s="430"/>
      <c r="CA222" s="430"/>
      <c r="CB222" s="430"/>
      <c r="CC222" s="431"/>
    </row>
    <row r="223" spans="1:81" s="58" customFormat="1" ht="40.200000000000003" customHeight="1" thickTop="1" thickBot="1" x14ac:dyDescent="0.35">
      <c r="A223" s="34"/>
      <c r="B223" s="886"/>
      <c r="C223" s="869"/>
      <c r="D223" s="872"/>
      <c r="E223" s="852"/>
      <c r="F223" s="852"/>
      <c r="G223" s="852"/>
      <c r="H223" s="852"/>
      <c r="I223" s="1185"/>
      <c r="J223" s="813"/>
      <c r="K223" s="855"/>
      <c r="L223" s="1188"/>
      <c r="M223" s="1191"/>
      <c r="N223" s="1194"/>
      <c r="O223" s="1176"/>
      <c r="P223" s="1179"/>
      <c r="Q223" s="1182"/>
      <c r="R223" s="813"/>
      <c r="S223" s="644" t="s">
        <v>6893</v>
      </c>
      <c r="T223" s="651" t="s">
        <v>3822</v>
      </c>
      <c r="U223" s="236" t="s">
        <v>3827</v>
      </c>
      <c r="V223" s="236" t="s">
        <v>3830</v>
      </c>
      <c r="W223" s="261"/>
      <c r="X223" s="258">
        <v>44931</v>
      </c>
      <c r="Y223" s="258">
        <v>44956</v>
      </c>
      <c r="Z223" s="258">
        <v>44959</v>
      </c>
      <c r="AA223" s="258">
        <v>45290</v>
      </c>
      <c r="AB223" s="813"/>
      <c r="AC223" s="828"/>
      <c r="AD223" s="44">
        <f t="shared" si="73"/>
        <v>2000000</v>
      </c>
      <c r="AE223" s="427"/>
      <c r="AF223" s="44">
        <f t="shared" si="73"/>
        <v>2000000</v>
      </c>
      <c r="AG223" s="427"/>
      <c r="AH223" s="427"/>
      <c r="AI223" s="427"/>
      <c r="AJ223" s="427"/>
      <c r="AK223" s="813"/>
      <c r="AL223" s="831"/>
      <c r="AM223" s="44">
        <f t="shared" si="6"/>
        <v>500000</v>
      </c>
      <c r="AN223" s="428"/>
      <c r="AO223" s="428">
        <v>500000</v>
      </c>
      <c r="AP223" s="428"/>
      <c r="AQ223" s="428"/>
      <c r="AR223" s="428"/>
      <c r="AS223" s="428"/>
      <c r="AT223" s="813"/>
      <c r="AU223" s="834"/>
      <c r="AV223" s="44">
        <f t="shared" si="7"/>
        <v>500000</v>
      </c>
      <c r="AW223" s="428"/>
      <c r="AX223" s="646">
        <v>500000</v>
      </c>
      <c r="AY223" s="428"/>
      <c r="AZ223" s="428"/>
      <c r="BA223" s="428"/>
      <c r="BB223" s="428"/>
      <c r="BC223" s="813"/>
      <c r="BD223" s="810"/>
      <c r="BE223" s="44">
        <f t="shared" si="8"/>
        <v>500000</v>
      </c>
      <c r="BF223" s="428"/>
      <c r="BG223" s="646">
        <v>500000</v>
      </c>
      <c r="BH223" s="428"/>
      <c r="BI223" s="428"/>
      <c r="BJ223" s="428"/>
      <c r="BK223" s="428"/>
      <c r="BL223" s="813"/>
      <c r="BM223" s="816"/>
      <c r="BN223" s="44">
        <f t="shared" si="9"/>
        <v>500000</v>
      </c>
      <c r="BO223" s="428"/>
      <c r="BP223" s="428">
        <v>500000</v>
      </c>
      <c r="BQ223" s="428"/>
      <c r="BR223" s="428"/>
      <c r="BS223" s="428"/>
      <c r="BT223" s="428"/>
      <c r="BU223" s="429"/>
      <c r="BV223" s="430"/>
      <c r="BW223" s="430"/>
      <c r="BX223" s="430"/>
      <c r="BY223" s="430"/>
      <c r="BZ223" s="430"/>
      <c r="CA223" s="430"/>
      <c r="CB223" s="430"/>
      <c r="CC223" s="431"/>
    </row>
    <row r="224" spans="1:81" s="58" customFormat="1" ht="40.200000000000003" customHeight="1" thickTop="1" thickBot="1" x14ac:dyDescent="0.35">
      <c r="A224" s="34"/>
      <c r="B224" s="886"/>
      <c r="C224" s="869"/>
      <c r="D224" s="872"/>
      <c r="E224" s="852"/>
      <c r="F224" s="852"/>
      <c r="G224" s="852"/>
      <c r="H224" s="852"/>
      <c r="I224" s="1185"/>
      <c r="J224" s="813"/>
      <c r="K224" s="855"/>
      <c r="L224" s="1188"/>
      <c r="M224" s="1191"/>
      <c r="N224" s="1194"/>
      <c r="O224" s="1176"/>
      <c r="P224" s="1179"/>
      <c r="Q224" s="1182"/>
      <c r="R224" s="813"/>
      <c r="S224" s="644" t="s">
        <v>6894</v>
      </c>
      <c r="T224" s="651" t="s">
        <v>3822</v>
      </c>
      <c r="U224" s="236" t="s">
        <v>3827</v>
      </c>
      <c r="V224" s="236" t="s">
        <v>3830</v>
      </c>
      <c r="W224" s="261"/>
      <c r="X224" s="258">
        <v>44931</v>
      </c>
      <c r="Y224" s="258">
        <v>44956</v>
      </c>
      <c r="Z224" s="258">
        <v>44959</v>
      </c>
      <c r="AA224" s="258">
        <v>45290</v>
      </c>
      <c r="AB224" s="813"/>
      <c r="AC224" s="828"/>
      <c r="AD224" s="44">
        <f t="shared" si="73"/>
        <v>2000000</v>
      </c>
      <c r="AE224" s="427"/>
      <c r="AF224" s="44">
        <f t="shared" si="73"/>
        <v>2000000</v>
      </c>
      <c r="AG224" s="427"/>
      <c r="AH224" s="427"/>
      <c r="AI224" s="427"/>
      <c r="AJ224" s="427"/>
      <c r="AK224" s="813"/>
      <c r="AL224" s="831"/>
      <c r="AM224" s="44">
        <f t="shared" si="6"/>
        <v>500000</v>
      </c>
      <c r="AN224" s="428"/>
      <c r="AO224" s="428">
        <v>500000</v>
      </c>
      <c r="AP224" s="428"/>
      <c r="AQ224" s="428"/>
      <c r="AR224" s="428"/>
      <c r="AS224" s="428"/>
      <c r="AT224" s="813"/>
      <c r="AU224" s="834"/>
      <c r="AV224" s="44">
        <f t="shared" si="7"/>
        <v>500000</v>
      </c>
      <c r="AW224" s="428"/>
      <c r="AX224" s="646">
        <v>500000</v>
      </c>
      <c r="AY224" s="428"/>
      <c r="AZ224" s="428"/>
      <c r="BA224" s="428"/>
      <c r="BB224" s="428"/>
      <c r="BC224" s="813"/>
      <c r="BD224" s="810"/>
      <c r="BE224" s="44">
        <f t="shared" si="8"/>
        <v>500000</v>
      </c>
      <c r="BF224" s="428"/>
      <c r="BG224" s="646">
        <v>500000</v>
      </c>
      <c r="BH224" s="428"/>
      <c r="BI224" s="428"/>
      <c r="BJ224" s="428"/>
      <c r="BK224" s="428"/>
      <c r="BL224" s="813"/>
      <c r="BM224" s="816"/>
      <c r="BN224" s="44">
        <f t="shared" si="9"/>
        <v>500000</v>
      </c>
      <c r="BO224" s="428"/>
      <c r="BP224" s="428">
        <v>500000</v>
      </c>
      <c r="BQ224" s="428"/>
      <c r="BR224" s="428"/>
      <c r="BS224" s="428"/>
      <c r="BT224" s="428"/>
      <c r="BU224" s="429"/>
      <c r="BV224" s="430"/>
      <c r="BW224" s="430"/>
      <c r="BX224" s="430"/>
      <c r="BY224" s="430"/>
      <c r="BZ224" s="430"/>
      <c r="CA224" s="430"/>
      <c r="CB224" s="430"/>
      <c r="CC224" s="431"/>
    </row>
    <row r="225" spans="1:81" s="58" customFormat="1" ht="40.200000000000003" customHeight="1" thickTop="1" thickBot="1" x14ac:dyDescent="0.35">
      <c r="A225" s="34"/>
      <c r="B225" s="886"/>
      <c r="C225" s="869"/>
      <c r="D225" s="872"/>
      <c r="E225" s="852"/>
      <c r="F225" s="852"/>
      <c r="G225" s="852"/>
      <c r="H225" s="852"/>
      <c r="I225" s="1185"/>
      <c r="J225" s="813"/>
      <c r="K225" s="855"/>
      <c r="L225" s="1188"/>
      <c r="M225" s="1191"/>
      <c r="N225" s="1194"/>
      <c r="O225" s="1176"/>
      <c r="P225" s="1179"/>
      <c r="Q225" s="1182"/>
      <c r="R225" s="813"/>
      <c r="S225" s="401" t="s">
        <v>6895</v>
      </c>
      <c r="T225" s="651" t="s">
        <v>3822</v>
      </c>
      <c r="U225" s="236" t="s">
        <v>3827</v>
      </c>
      <c r="V225" s="236" t="s">
        <v>3830</v>
      </c>
      <c r="W225" s="261"/>
      <c r="X225" s="258">
        <v>44931</v>
      </c>
      <c r="Y225" s="258">
        <v>44956</v>
      </c>
      <c r="Z225" s="258">
        <v>44959</v>
      </c>
      <c r="AA225" s="258">
        <v>45290</v>
      </c>
      <c r="AB225" s="813"/>
      <c r="AC225" s="828"/>
      <c r="AD225" s="44">
        <f t="shared" si="73"/>
        <v>2000000</v>
      </c>
      <c r="AE225" s="427"/>
      <c r="AF225" s="44">
        <f t="shared" si="73"/>
        <v>2000000</v>
      </c>
      <c r="AG225" s="427"/>
      <c r="AH225" s="427"/>
      <c r="AI225" s="427"/>
      <c r="AJ225" s="427"/>
      <c r="AK225" s="813"/>
      <c r="AL225" s="831"/>
      <c r="AM225" s="44">
        <f t="shared" si="6"/>
        <v>500000</v>
      </c>
      <c r="AN225" s="428"/>
      <c r="AO225" s="257">
        <v>500000</v>
      </c>
      <c r="AP225" s="428"/>
      <c r="AQ225" s="428"/>
      <c r="AR225" s="428"/>
      <c r="AS225" s="428"/>
      <c r="AT225" s="813"/>
      <c r="AU225" s="834"/>
      <c r="AV225" s="44">
        <f t="shared" si="7"/>
        <v>500000</v>
      </c>
      <c r="AW225" s="428"/>
      <c r="AX225" s="646">
        <v>500000</v>
      </c>
      <c r="AY225" s="428"/>
      <c r="AZ225" s="428"/>
      <c r="BA225" s="428"/>
      <c r="BB225" s="428"/>
      <c r="BC225" s="813"/>
      <c r="BD225" s="810"/>
      <c r="BE225" s="44">
        <f t="shared" si="8"/>
        <v>500000</v>
      </c>
      <c r="BF225" s="428"/>
      <c r="BG225" s="646">
        <v>500000</v>
      </c>
      <c r="BH225" s="428"/>
      <c r="BI225" s="428"/>
      <c r="BJ225" s="428"/>
      <c r="BK225" s="428"/>
      <c r="BL225" s="813"/>
      <c r="BM225" s="816"/>
      <c r="BN225" s="44">
        <f t="shared" si="9"/>
        <v>500000</v>
      </c>
      <c r="BO225" s="428"/>
      <c r="BP225" s="257">
        <v>500000</v>
      </c>
      <c r="BQ225" s="428"/>
      <c r="BR225" s="428"/>
      <c r="BS225" s="428"/>
      <c r="BT225" s="428"/>
      <c r="BU225" s="429"/>
      <c r="BV225" s="430"/>
      <c r="BW225" s="430"/>
      <c r="BX225" s="430"/>
      <c r="BY225" s="430"/>
      <c r="BZ225" s="430"/>
      <c r="CA225" s="430"/>
      <c r="CB225" s="430"/>
      <c r="CC225" s="431"/>
    </row>
    <row r="226" spans="1:81" s="58" customFormat="1" ht="40.200000000000003" customHeight="1" thickTop="1" thickBot="1" x14ac:dyDescent="0.35">
      <c r="A226" s="34"/>
      <c r="B226" s="886"/>
      <c r="C226" s="868" t="s">
        <v>177</v>
      </c>
      <c r="D226" s="871">
        <v>1905</v>
      </c>
      <c r="E226" s="851" t="s">
        <v>6664</v>
      </c>
      <c r="F226" s="851">
        <v>1905035</v>
      </c>
      <c r="G226" s="851" t="s">
        <v>6729</v>
      </c>
      <c r="H226" s="851" t="s">
        <v>6730</v>
      </c>
      <c r="I226" s="1184">
        <v>2021004540244</v>
      </c>
      <c r="J226" s="812">
        <v>99</v>
      </c>
      <c r="K226" s="854" t="str">
        <f>+[3]Metas!K113</f>
        <v>Municipios con vigilancia a la ruta de atención integral de violencias con énfasis en la atención a los efectos colaterales del COVID-19 incluidos los municipios PDET.</v>
      </c>
      <c r="L226" s="857"/>
      <c r="M226" s="860">
        <f t="shared" si="81"/>
        <v>0</v>
      </c>
      <c r="N226" s="836"/>
      <c r="O226" s="839"/>
      <c r="P226" s="863"/>
      <c r="Q226" s="866"/>
      <c r="R226" s="812">
        <f t="shared" ref="R226" si="107">+$J226</f>
        <v>99</v>
      </c>
      <c r="S226" s="642" t="s">
        <v>6896</v>
      </c>
      <c r="T226" s="643" t="s">
        <v>3822</v>
      </c>
      <c r="U226" s="235" t="s">
        <v>3827</v>
      </c>
      <c r="V226" s="235" t="s">
        <v>3830</v>
      </c>
      <c r="W226" s="231"/>
      <c r="X226" s="258">
        <v>44931</v>
      </c>
      <c r="Y226" s="258">
        <v>44956</v>
      </c>
      <c r="Z226" s="258">
        <v>44959</v>
      </c>
      <c r="AA226" s="258">
        <v>45290</v>
      </c>
      <c r="AB226" s="812">
        <f t="shared" ref="AB226" si="108">+$J226</f>
        <v>99</v>
      </c>
      <c r="AC226" s="827">
        <f t="shared" ref="AC226" si="109">+L226</f>
        <v>0</v>
      </c>
      <c r="AD226" s="44">
        <f t="shared" si="73"/>
        <v>2400000</v>
      </c>
      <c r="AE226" s="44">
        <f t="shared" si="73"/>
        <v>0</v>
      </c>
      <c r="AF226" s="44">
        <f t="shared" si="73"/>
        <v>2400000</v>
      </c>
      <c r="AG226" s="44">
        <f t="shared" si="73"/>
        <v>0</v>
      </c>
      <c r="AH226" s="44">
        <f t="shared" si="73"/>
        <v>0</v>
      </c>
      <c r="AI226" s="44">
        <f t="shared" si="73"/>
        <v>0</v>
      </c>
      <c r="AJ226" s="44">
        <f t="shared" si="73"/>
        <v>0</v>
      </c>
      <c r="AK226" s="812">
        <f t="shared" ref="AK226" si="110">+$J226</f>
        <v>99</v>
      </c>
      <c r="AL226" s="830">
        <f t="shared" si="86"/>
        <v>0</v>
      </c>
      <c r="AM226" s="44">
        <f t="shared" si="6"/>
        <v>600000</v>
      </c>
      <c r="AN226" s="47"/>
      <c r="AO226" s="47">
        <v>600000</v>
      </c>
      <c r="AP226" s="47"/>
      <c r="AQ226" s="47"/>
      <c r="AR226" s="47"/>
      <c r="AS226" s="47"/>
      <c r="AT226" s="812">
        <f t="shared" ref="AT226" si="111">+$J226</f>
        <v>99</v>
      </c>
      <c r="AU226" s="833">
        <f t="shared" si="88"/>
        <v>0</v>
      </c>
      <c r="AV226" s="44">
        <f t="shared" si="7"/>
        <v>600000</v>
      </c>
      <c r="AW226" s="47"/>
      <c r="AX226" s="35">
        <v>600000</v>
      </c>
      <c r="AY226" s="47"/>
      <c r="AZ226" s="47"/>
      <c r="BA226" s="47"/>
      <c r="BB226" s="47"/>
      <c r="BC226" s="812">
        <f t="shared" ref="BC226" si="112">+$J226</f>
        <v>99</v>
      </c>
      <c r="BD226" s="809">
        <f t="shared" si="90"/>
        <v>0</v>
      </c>
      <c r="BE226" s="44">
        <f t="shared" si="8"/>
        <v>600000</v>
      </c>
      <c r="BF226" s="47"/>
      <c r="BG226" s="35">
        <v>600000</v>
      </c>
      <c r="BH226" s="47"/>
      <c r="BI226" s="47"/>
      <c r="BJ226" s="47"/>
      <c r="BK226" s="47"/>
      <c r="BL226" s="812">
        <f t="shared" ref="BL226" si="113">+$J226</f>
        <v>99</v>
      </c>
      <c r="BM226" s="815">
        <f t="shared" si="92"/>
        <v>0</v>
      </c>
      <c r="BN226" s="44">
        <f t="shared" si="9"/>
        <v>600000</v>
      </c>
      <c r="BO226" s="47"/>
      <c r="BP226" s="47">
        <v>600000</v>
      </c>
      <c r="BQ226" s="47"/>
      <c r="BR226" s="47"/>
      <c r="BS226" s="47"/>
      <c r="BT226" s="47"/>
      <c r="BU226" s="818"/>
      <c r="BV226" s="819"/>
      <c r="BW226" s="819"/>
      <c r="BX226" s="819"/>
      <c r="BY226" s="819"/>
      <c r="BZ226" s="819"/>
      <c r="CA226" s="819"/>
      <c r="CB226" s="819"/>
      <c r="CC226" s="820"/>
    </row>
    <row r="227" spans="1:81" s="58" customFormat="1" ht="40.200000000000003" customHeight="1" thickTop="1" thickBot="1" x14ac:dyDescent="0.35">
      <c r="A227" s="34"/>
      <c r="B227" s="886"/>
      <c r="C227" s="869"/>
      <c r="D227" s="872"/>
      <c r="E227" s="852"/>
      <c r="F227" s="852"/>
      <c r="G227" s="852"/>
      <c r="H227" s="852"/>
      <c r="I227" s="1185"/>
      <c r="J227" s="813"/>
      <c r="K227" s="855"/>
      <c r="L227" s="858"/>
      <c r="M227" s="861"/>
      <c r="N227" s="837"/>
      <c r="O227" s="840"/>
      <c r="P227" s="864"/>
      <c r="Q227" s="867"/>
      <c r="R227" s="813"/>
      <c r="S227" s="644" t="s">
        <v>6897</v>
      </c>
      <c r="T227" s="651" t="s">
        <v>3822</v>
      </c>
      <c r="U227" s="236" t="s">
        <v>3827</v>
      </c>
      <c r="V227" s="236" t="s">
        <v>3830</v>
      </c>
      <c r="W227" s="261"/>
      <c r="X227" s="258">
        <v>44931</v>
      </c>
      <c r="Y227" s="258">
        <v>44956</v>
      </c>
      <c r="Z227" s="258">
        <v>44959</v>
      </c>
      <c r="AA227" s="258">
        <v>45290</v>
      </c>
      <c r="AB227" s="813"/>
      <c r="AC227" s="828"/>
      <c r="AD227" s="44">
        <f t="shared" si="73"/>
        <v>3000000</v>
      </c>
      <c r="AE227" s="427"/>
      <c r="AF227" s="44">
        <f t="shared" si="73"/>
        <v>3000000</v>
      </c>
      <c r="AG227" s="427"/>
      <c r="AH227" s="427"/>
      <c r="AI227" s="427"/>
      <c r="AJ227" s="427"/>
      <c r="AK227" s="813"/>
      <c r="AL227" s="831"/>
      <c r="AM227" s="44">
        <f t="shared" si="6"/>
        <v>750000</v>
      </c>
      <c r="AN227" s="428"/>
      <c r="AO227" s="428">
        <v>750000</v>
      </c>
      <c r="AP227" s="428"/>
      <c r="AQ227" s="428"/>
      <c r="AR227" s="428"/>
      <c r="AS227" s="428"/>
      <c r="AT227" s="813"/>
      <c r="AU227" s="834"/>
      <c r="AV227" s="44">
        <f t="shared" si="7"/>
        <v>750000</v>
      </c>
      <c r="AW227" s="428"/>
      <c r="AX227" s="646">
        <v>750000</v>
      </c>
      <c r="AY227" s="428"/>
      <c r="AZ227" s="428"/>
      <c r="BA227" s="428"/>
      <c r="BB227" s="428"/>
      <c r="BC227" s="813"/>
      <c r="BD227" s="810"/>
      <c r="BE227" s="44">
        <f t="shared" si="8"/>
        <v>750000</v>
      </c>
      <c r="BF227" s="428"/>
      <c r="BG227" s="646">
        <v>750000</v>
      </c>
      <c r="BH227" s="428"/>
      <c r="BI227" s="428"/>
      <c r="BJ227" s="428"/>
      <c r="BK227" s="428"/>
      <c r="BL227" s="813"/>
      <c r="BM227" s="816"/>
      <c r="BN227" s="44">
        <f t="shared" si="9"/>
        <v>750000</v>
      </c>
      <c r="BO227" s="428"/>
      <c r="BP227" s="428">
        <v>750000</v>
      </c>
      <c r="BQ227" s="428"/>
      <c r="BR227" s="428"/>
      <c r="BS227" s="428"/>
      <c r="BT227" s="428"/>
      <c r="BU227" s="429"/>
      <c r="BV227" s="430"/>
      <c r="BW227" s="430"/>
      <c r="BX227" s="430"/>
      <c r="BY227" s="430"/>
      <c r="BZ227" s="430"/>
      <c r="CA227" s="430"/>
      <c r="CB227" s="430"/>
      <c r="CC227" s="431"/>
    </row>
    <row r="228" spans="1:81" s="58" customFormat="1" ht="40.200000000000003" customHeight="1" thickTop="1" thickBot="1" x14ac:dyDescent="0.35">
      <c r="A228" s="34"/>
      <c r="B228" s="886"/>
      <c r="C228" s="869"/>
      <c r="D228" s="872"/>
      <c r="E228" s="852"/>
      <c r="F228" s="852"/>
      <c r="G228" s="852"/>
      <c r="H228" s="852"/>
      <c r="I228" s="1185"/>
      <c r="J228" s="813"/>
      <c r="K228" s="855"/>
      <c r="L228" s="858"/>
      <c r="M228" s="861"/>
      <c r="N228" s="837"/>
      <c r="O228" s="840"/>
      <c r="P228" s="864"/>
      <c r="Q228" s="867"/>
      <c r="R228" s="813"/>
      <c r="S228" s="644" t="s">
        <v>6898</v>
      </c>
      <c r="T228" s="651" t="s">
        <v>3822</v>
      </c>
      <c r="U228" s="236" t="s">
        <v>3827</v>
      </c>
      <c r="V228" s="236" t="s">
        <v>3830</v>
      </c>
      <c r="W228" s="261"/>
      <c r="X228" s="258">
        <v>44931</v>
      </c>
      <c r="Y228" s="258">
        <v>44956</v>
      </c>
      <c r="Z228" s="258">
        <v>44959</v>
      </c>
      <c r="AA228" s="258">
        <v>45290</v>
      </c>
      <c r="AB228" s="813"/>
      <c r="AC228" s="828"/>
      <c r="AD228" s="44">
        <f t="shared" si="73"/>
        <v>3600000</v>
      </c>
      <c r="AE228" s="427"/>
      <c r="AF228" s="44">
        <f t="shared" si="73"/>
        <v>3600000</v>
      </c>
      <c r="AG228" s="427"/>
      <c r="AH228" s="427"/>
      <c r="AI228" s="427"/>
      <c r="AJ228" s="427"/>
      <c r="AK228" s="813"/>
      <c r="AL228" s="831"/>
      <c r="AM228" s="44">
        <f t="shared" si="6"/>
        <v>900000</v>
      </c>
      <c r="AN228" s="428"/>
      <c r="AO228" s="428">
        <v>900000</v>
      </c>
      <c r="AP228" s="428"/>
      <c r="AQ228" s="428"/>
      <c r="AR228" s="428"/>
      <c r="AS228" s="428"/>
      <c r="AT228" s="813"/>
      <c r="AU228" s="834"/>
      <c r="AV228" s="44">
        <f t="shared" si="7"/>
        <v>900000</v>
      </c>
      <c r="AW228" s="428"/>
      <c r="AX228" s="646">
        <v>900000</v>
      </c>
      <c r="AY228" s="428"/>
      <c r="AZ228" s="428"/>
      <c r="BA228" s="428"/>
      <c r="BB228" s="428"/>
      <c r="BC228" s="813"/>
      <c r="BD228" s="810"/>
      <c r="BE228" s="44">
        <f t="shared" si="8"/>
        <v>900000</v>
      </c>
      <c r="BF228" s="428"/>
      <c r="BG228" s="646">
        <v>900000</v>
      </c>
      <c r="BH228" s="428"/>
      <c r="BI228" s="428"/>
      <c r="BJ228" s="428"/>
      <c r="BK228" s="428"/>
      <c r="BL228" s="813"/>
      <c r="BM228" s="816"/>
      <c r="BN228" s="44">
        <f t="shared" si="9"/>
        <v>900000</v>
      </c>
      <c r="BO228" s="428"/>
      <c r="BP228" s="428">
        <v>900000</v>
      </c>
      <c r="BQ228" s="428"/>
      <c r="BR228" s="428"/>
      <c r="BS228" s="428"/>
      <c r="BT228" s="428"/>
      <c r="BU228" s="429"/>
      <c r="BV228" s="430"/>
      <c r="BW228" s="430"/>
      <c r="BX228" s="430"/>
      <c r="BY228" s="430"/>
      <c r="BZ228" s="430"/>
      <c r="CA228" s="430"/>
      <c r="CB228" s="430"/>
      <c r="CC228" s="431"/>
    </row>
    <row r="229" spans="1:81" s="58" customFormat="1" ht="40.200000000000003" customHeight="1" thickTop="1" thickBot="1" x14ac:dyDescent="0.35">
      <c r="A229" s="34"/>
      <c r="B229" s="886"/>
      <c r="C229" s="869"/>
      <c r="D229" s="872"/>
      <c r="E229" s="852"/>
      <c r="F229" s="852"/>
      <c r="G229" s="852"/>
      <c r="H229" s="852"/>
      <c r="I229" s="1185"/>
      <c r="J229" s="813"/>
      <c r="K229" s="855"/>
      <c r="L229" s="858"/>
      <c r="M229" s="861"/>
      <c r="N229" s="837"/>
      <c r="O229" s="840"/>
      <c r="P229" s="864"/>
      <c r="Q229" s="867"/>
      <c r="R229" s="813"/>
      <c r="S229" s="644" t="s">
        <v>6899</v>
      </c>
      <c r="T229" s="651" t="s">
        <v>3822</v>
      </c>
      <c r="U229" s="236" t="s">
        <v>3827</v>
      </c>
      <c r="V229" s="236" t="s">
        <v>3830</v>
      </c>
      <c r="W229" s="261"/>
      <c r="X229" s="258">
        <v>44931</v>
      </c>
      <c r="Y229" s="258">
        <v>44956</v>
      </c>
      <c r="Z229" s="258">
        <v>44959</v>
      </c>
      <c r="AA229" s="258">
        <v>45290</v>
      </c>
      <c r="AB229" s="813"/>
      <c r="AC229" s="828"/>
      <c r="AD229" s="44">
        <f t="shared" si="73"/>
        <v>4000000</v>
      </c>
      <c r="AE229" s="427"/>
      <c r="AF229" s="44">
        <f t="shared" si="73"/>
        <v>4000000</v>
      </c>
      <c r="AG229" s="427"/>
      <c r="AH229" s="427"/>
      <c r="AI229" s="427"/>
      <c r="AJ229" s="427"/>
      <c r="AK229" s="813"/>
      <c r="AL229" s="831"/>
      <c r="AM229" s="44">
        <f t="shared" si="6"/>
        <v>1000000</v>
      </c>
      <c r="AN229" s="428"/>
      <c r="AO229" s="428">
        <v>1000000</v>
      </c>
      <c r="AP229" s="428"/>
      <c r="AQ229" s="428"/>
      <c r="AR229" s="428"/>
      <c r="AS229" s="428"/>
      <c r="AT229" s="813"/>
      <c r="AU229" s="834"/>
      <c r="AV229" s="44">
        <f t="shared" si="7"/>
        <v>1000000</v>
      </c>
      <c r="AW229" s="428"/>
      <c r="AX229" s="646">
        <v>1000000</v>
      </c>
      <c r="AY229" s="428"/>
      <c r="AZ229" s="428"/>
      <c r="BA229" s="428"/>
      <c r="BB229" s="428"/>
      <c r="BC229" s="813"/>
      <c r="BD229" s="810"/>
      <c r="BE229" s="44">
        <f t="shared" si="8"/>
        <v>1000000</v>
      </c>
      <c r="BF229" s="428"/>
      <c r="BG229" s="646">
        <v>1000000</v>
      </c>
      <c r="BH229" s="428"/>
      <c r="BI229" s="428"/>
      <c r="BJ229" s="428"/>
      <c r="BK229" s="428"/>
      <c r="BL229" s="813"/>
      <c r="BM229" s="816"/>
      <c r="BN229" s="44">
        <f t="shared" si="9"/>
        <v>1000000</v>
      </c>
      <c r="BO229" s="428"/>
      <c r="BP229" s="428">
        <v>1000000</v>
      </c>
      <c r="BQ229" s="428"/>
      <c r="BR229" s="428"/>
      <c r="BS229" s="428"/>
      <c r="BT229" s="428"/>
      <c r="BU229" s="429"/>
      <c r="BV229" s="430"/>
      <c r="BW229" s="430"/>
      <c r="BX229" s="430"/>
      <c r="BY229" s="430"/>
      <c r="BZ229" s="430"/>
      <c r="CA229" s="430"/>
      <c r="CB229" s="430"/>
      <c r="CC229" s="431"/>
    </row>
    <row r="230" spans="1:81" s="58" customFormat="1" ht="40.200000000000003" customHeight="1" thickTop="1" thickBot="1" x14ac:dyDescent="0.35">
      <c r="A230" s="34"/>
      <c r="B230" s="886"/>
      <c r="C230" s="869"/>
      <c r="D230" s="872"/>
      <c r="E230" s="852"/>
      <c r="F230" s="852"/>
      <c r="G230" s="852"/>
      <c r="H230" s="852"/>
      <c r="I230" s="1185"/>
      <c r="J230" s="813"/>
      <c r="K230" s="855"/>
      <c r="L230" s="858"/>
      <c r="M230" s="861"/>
      <c r="N230" s="837"/>
      <c r="O230" s="840"/>
      <c r="P230" s="864"/>
      <c r="Q230" s="867"/>
      <c r="R230" s="813"/>
      <c r="S230" s="644" t="s">
        <v>6900</v>
      </c>
      <c r="T230" s="651" t="s">
        <v>3822</v>
      </c>
      <c r="U230" s="236" t="s">
        <v>3827</v>
      </c>
      <c r="V230" s="236" t="s">
        <v>3830</v>
      </c>
      <c r="W230" s="261"/>
      <c r="X230" s="258">
        <v>44931</v>
      </c>
      <c r="Y230" s="258">
        <v>44956</v>
      </c>
      <c r="Z230" s="258">
        <v>44959</v>
      </c>
      <c r="AA230" s="258">
        <v>45290</v>
      </c>
      <c r="AB230" s="813"/>
      <c r="AC230" s="828"/>
      <c r="AD230" s="44">
        <f t="shared" si="73"/>
        <v>3500000</v>
      </c>
      <c r="AE230" s="427"/>
      <c r="AF230" s="44">
        <f t="shared" si="73"/>
        <v>3500000</v>
      </c>
      <c r="AG230" s="427"/>
      <c r="AH230" s="427"/>
      <c r="AI230" s="427"/>
      <c r="AJ230" s="427"/>
      <c r="AK230" s="813"/>
      <c r="AL230" s="831"/>
      <c r="AM230" s="44">
        <f t="shared" si="6"/>
        <v>875000</v>
      </c>
      <c r="AN230" s="428"/>
      <c r="AO230" s="428">
        <v>875000</v>
      </c>
      <c r="AP230" s="428"/>
      <c r="AQ230" s="428"/>
      <c r="AR230" s="428"/>
      <c r="AS230" s="428"/>
      <c r="AT230" s="813"/>
      <c r="AU230" s="834"/>
      <c r="AV230" s="44">
        <f t="shared" si="7"/>
        <v>875000</v>
      </c>
      <c r="AW230" s="428"/>
      <c r="AX230" s="646">
        <v>875000</v>
      </c>
      <c r="AY230" s="428"/>
      <c r="AZ230" s="428"/>
      <c r="BA230" s="428"/>
      <c r="BB230" s="428"/>
      <c r="BC230" s="813"/>
      <c r="BD230" s="810"/>
      <c r="BE230" s="44">
        <f t="shared" si="8"/>
        <v>875000</v>
      </c>
      <c r="BF230" s="428"/>
      <c r="BG230" s="646">
        <v>875000</v>
      </c>
      <c r="BH230" s="428"/>
      <c r="BI230" s="428"/>
      <c r="BJ230" s="428"/>
      <c r="BK230" s="428"/>
      <c r="BL230" s="813"/>
      <c r="BM230" s="816"/>
      <c r="BN230" s="44">
        <f t="shared" si="9"/>
        <v>875000</v>
      </c>
      <c r="BO230" s="428"/>
      <c r="BP230" s="428">
        <v>875000</v>
      </c>
      <c r="BQ230" s="428"/>
      <c r="BR230" s="428"/>
      <c r="BS230" s="428"/>
      <c r="BT230" s="428"/>
      <c r="BU230" s="429"/>
      <c r="BV230" s="430"/>
      <c r="BW230" s="430"/>
      <c r="BX230" s="430"/>
      <c r="BY230" s="430"/>
      <c r="BZ230" s="430"/>
      <c r="CA230" s="430"/>
      <c r="CB230" s="430"/>
      <c r="CC230" s="431"/>
    </row>
    <row r="231" spans="1:81" s="58" customFormat="1" ht="40.200000000000003" customHeight="1" thickTop="1" thickBot="1" x14ac:dyDescent="0.35">
      <c r="A231" s="34"/>
      <c r="B231" s="886"/>
      <c r="C231" s="869"/>
      <c r="D231" s="872"/>
      <c r="E231" s="852"/>
      <c r="F231" s="852"/>
      <c r="G231" s="852"/>
      <c r="H231" s="852"/>
      <c r="I231" s="1185"/>
      <c r="J231" s="813"/>
      <c r="K231" s="855"/>
      <c r="L231" s="858"/>
      <c r="M231" s="861"/>
      <c r="N231" s="837"/>
      <c r="O231" s="840"/>
      <c r="P231" s="864"/>
      <c r="Q231" s="867"/>
      <c r="R231" s="813"/>
      <c r="S231" s="644" t="s">
        <v>6901</v>
      </c>
      <c r="T231" s="651" t="s">
        <v>3822</v>
      </c>
      <c r="U231" s="236" t="s">
        <v>3827</v>
      </c>
      <c r="V231" s="236" t="s">
        <v>3830</v>
      </c>
      <c r="W231" s="261"/>
      <c r="X231" s="258">
        <v>44931</v>
      </c>
      <c r="Y231" s="258">
        <v>44956</v>
      </c>
      <c r="Z231" s="258">
        <v>44959</v>
      </c>
      <c r="AA231" s="258">
        <v>45290</v>
      </c>
      <c r="AB231" s="813"/>
      <c r="AC231" s="828"/>
      <c r="AD231" s="44">
        <f t="shared" si="73"/>
        <v>3500000</v>
      </c>
      <c r="AE231" s="427"/>
      <c r="AF231" s="44">
        <f t="shared" si="73"/>
        <v>3500000</v>
      </c>
      <c r="AG231" s="427"/>
      <c r="AH231" s="427"/>
      <c r="AI231" s="427"/>
      <c r="AJ231" s="427"/>
      <c r="AK231" s="813"/>
      <c r="AL231" s="831"/>
      <c r="AM231" s="44">
        <f t="shared" si="6"/>
        <v>875000</v>
      </c>
      <c r="AN231" s="428"/>
      <c r="AO231" s="428">
        <v>875000</v>
      </c>
      <c r="AP231" s="428"/>
      <c r="AQ231" s="428"/>
      <c r="AR231" s="428"/>
      <c r="AS231" s="428"/>
      <c r="AT231" s="813"/>
      <c r="AU231" s="834"/>
      <c r="AV231" s="44">
        <f t="shared" si="7"/>
        <v>875000</v>
      </c>
      <c r="AW231" s="428"/>
      <c r="AX231" s="646">
        <v>875000</v>
      </c>
      <c r="AY231" s="428"/>
      <c r="AZ231" s="428"/>
      <c r="BA231" s="428"/>
      <c r="BB231" s="428"/>
      <c r="BC231" s="813"/>
      <c r="BD231" s="810"/>
      <c r="BE231" s="44">
        <f t="shared" si="8"/>
        <v>875000</v>
      </c>
      <c r="BF231" s="428"/>
      <c r="BG231" s="646">
        <v>875000</v>
      </c>
      <c r="BH231" s="428"/>
      <c r="BI231" s="428"/>
      <c r="BJ231" s="428"/>
      <c r="BK231" s="428"/>
      <c r="BL231" s="813"/>
      <c r="BM231" s="816"/>
      <c r="BN231" s="44">
        <f t="shared" si="9"/>
        <v>875000</v>
      </c>
      <c r="BO231" s="428"/>
      <c r="BP231" s="428">
        <v>875000</v>
      </c>
      <c r="BQ231" s="428"/>
      <c r="BR231" s="428"/>
      <c r="BS231" s="428"/>
      <c r="BT231" s="428"/>
      <c r="BU231" s="429"/>
      <c r="BV231" s="430"/>
      <c r="BW231" s="430"/>
      <c r="BX231" s="430"/>
      <c r="BY231" s="430"/>
      <c r="BZ231" s="430"/>
      <c r="CA231" s="430"/>
      <c r="CB231" s="430"/>
      <c r="CC231" s="431"/>
    </row>
    <row r="232" spans="1:81" s="58" customFormat="1" ht="40.200000000000003" customHeight="1" thickTop="1" thickBot="1" x14ac:dyDescent="0.35">
      <c r="A232" s="34"/>
      <c r="B232" s="886"/>
      <c r="C232" s="869"/>
      <c r="D232" s="872"/>
      <c r="E232" s="852"/>
      <c r="F232" s="852"/>
      <c r="G232" s="852"/>
      <c r="H232" s="852"/>
      <c r="I232" s="1185"/>
      <c r="J232" s="813"/>
      <c r="K232" s="855"/>
      <c r="L232" s="858"/>
      <c r="M232" s="861"/>
      <c r="N232" s="837"/>
      <c r="O232" s="840"/>
      <c r="P232" s="864"/>
      <c r="Q232" s="867"/>
      <c r="R232" s="813"/>
      <c r="S232" s="401" t="s">
        <v>6902</v>
      </c>
      <c r="T232" s="651" t="s">
        <v>3822</v>
      </c>
      <c r="U232" s="236" t="s">
        <v>3827</v>
      </c>
      <c r="V232" s="236" t="s">
        <v>3830</v>
      </c>
      <c r="W232" s="261"/>
      <c r="X232" s="258">
        <v>44931</v>
      </c>
      <c r="Y232" s="258">
        <v>44956</v>
      </c>
      <c r="Z232" s="258">
        <v>44959</v>
      </c>
      <c r="AA232" s="258">
        <v>45290</v>
      </c>
      <c r="AB232" s="813"/>
      <c r="AC232" s="828"/>
      <c r="AD232" s="44">
        <f t="shared" si="73"/>
        <v>11000000</v>
      </c>
      <c r="AE232" s="427"/>
      <c r="AF232" s="44">
        <f t="shared" si="73"/>
        <v>11000000</v>
      </c>
      <c r="AG232" s="427"/>
      <c r="AH232" s="427"/>
      <c r="AI232" s="427"/>
      <c r="AJ232" s="427"/>
      <c r="AK232" s="813"/>
      <c r="AL232" s="831"/>
      <c r="AM232" s="44">
        <f t="shared" si="6"/>
        <v>2750000</v>
      </c>
      <c r="AN232" s="428"/>
      <c r="AO232" s="257">
        <v>2750000</v>
      </c>
      <c r="AP232" s="428"/>
      <c r="AQ232" s="428"/>
      <c r="AR232" s="428"/>
      <c r="AS232" s="428"/>
      <c r="AT232" s="813"/>
      <c r="AU232" s="834"/>
      <c r="AV232" s="44">
        <f t="shared" si="7"/>
        <v>2750000</v>
      </c>
      <c r="AW232" s="428"/>
      <c r="AX232" s="646">
        <v>2750000</v>
      </c>
      <c r="AY232" s="428"/>
      <c r="AZ232" s="428"/>
      <c r="BA232" s="428"/>
      <c r="BB232" s="428"/>
      <c r="BC232" s="813"/>
      <c r="BD232" s="810"/>
      <c r="BE232" s="44">
        <f t="shared" si="8"/>
        <v>2750000</v>
      </c>
      <c r="BF232" s="428"/>
      <c r="BG232" s="646">
        <v>2750000</v>
      </c>
      <c r="BH232" s="428"/>
      <c r="BI232" s="428"/>
      <c r="BJ232" s="428"/>
      <c r="BK232" s="428"/>
      <c r="BL232" s="813"/>
      <c r="BM232" s="816"/>
      <c r="BN232" s="44">
        <f t="shared" si="9"/>
        <v>2750000</v>
      </c>
      <c r="BO232" s="428"/>
      <c r="BP232" s="257">
        <v>2750000</v>
      </c>
      <c r="BQ232" s="428"/>
      <c r="BR232" s="428"/>
      <c r="BS232" s="428"/>
      <c r="BT232" s="428"/>
      <c r="BU232" s="429"/>
      <c r="BV232" s="430"/>
      <c r="BW232" s="430"/>
      <c r="BX232" s="430"/>
      <c r="BY232" s="430"/>
      <c r="BZ232" s="430"/>
      <c r="CA232" s="430"/>
      <c r="CB232" s="430"/>
      <c r="CC232" s="431"/>
    </row>
    <row r="233" spans="1:81" s="58" customFormat="1" ht="40.200000000000003" customHeight="1" thickTop="1" thickBot="1" x14ac:dyDescent="0.35">
      <c r="A233" s="34"/>
      <c r="B233" s="886"/>
      <c r="C233" s="869"/>
      <c r="D233" s="872"/>
      <c r="E233" s="852"/>
      <c r="F233" s="852"/>
      <c r="G233" s="852"/>
      <c r="H233" s="852"/>
      <c r="I233" s="1185"/>
      <c r="J233" s="813"/>
      <c r="K233" s="855"/>
      <c r="L233" s="858"/>
      <c r="M233" s="861"/>
      <c r="N233" s="837"/>
      <c r="O233" s="840"/>
      <c r="P233" s="864"/>
      <c r="Q233" s="867"/>
      <c r="R233" s="813"/>
      <c r="S233" s="401" t="s">
        <v>6903</v>
      </c>
      <c r="T233" s="651" t="s">
        <v>3822</v>
      </c>
      <c r="U233" s="236" t="s">
        <v>3827</v>
      </c>
      <c r="V233" s="236" t="s">
        <v>3830</v>
      </c>
      <c r="W233" s="39"/>
      <c r="X233" s="258">
        <v>44931</v>
      </c>
      <c r="Y233" s="258">
        <v>44956</v>
      </c>
      <c r="Z233" s="258">
        <v>44959</v>
      </c>
      <c r="AA233" s="258">
        <v>45290</v>
      </c>
      <c r="AB233" s="813"/>
      <c r="AC233" s="828"/>
      <c r="AD233" s="44">
        <f t="shared" si="73"/>
        <v>180000000</v>
      </c>
      <c r="AE233" s="51">
        <f t="shared" si="73"/>
        <v>0</v>
      </c>
      <c r="AF233" s="44">
        <f t="shared" si="73"/>
        <v>180000000</v>
      </c>
      <c r="AG233" s="51">
        <f t="shared" si="73"/>
        <v>0</v>
      </c>
      <c r="AH233" s="51">
        <f t="shared" si="73"/>
        <v>0</v>
      </c>
      <c r="AI233" s="51">
        <f t="shared" si="73"/>
        <v>0</v>
      </c>
      <c r="AJ233" s="51">
        <f t="shared" si="73"/>
        <v>0</v>
      </c>
      <c r="AK233" s="813"/>
      <c r="AL233" s="831"/>
      <c r="AM233" s="44">
        <f t="shared" si="6"/>
        <v>45000000</v>
      </c>
      <c r="AN233" s="257"/>
      <c r="AO233" s="257">
        <v>45000000</v>
      </c>
      <c r="AP233" s="257"/>
      <c r="AQ233" s="257"/>
      <c r="AR233" s="257"/>
      <c r="AS233" s="257"/>
      <c r="AT233" s="813"/>
      <c r="AU233" s="834"/>
      <c r="AV233" s="44">
        <f t="shared" si="7"/>
        <v>45000000</v>
      </c>
      <c r="AW233" s="257"/>
      <c r="AX233" s="646">
        <v>45000000</v>
      </c>
      <c r="AY233" s="257"/>
      <c r="AZ233" s="257"/>
      <c r="BA233" s="257"/>
      <c r="BB233" s="257"/>
      <c r="BC233" s="813"/>
      <c r="BD233" s="810"/>
      <c r="BE233" s="44">
        <f t="shared" si="8"/>
        <v>45000000</v>
      </c>
      <c r="BF233" s="257"/>
      <c r="BG233" s="646">
        <v>45000000</v>
      </c>
      <c r="BH233" s="257"/>
      <c r="BI233" s="257"/>
      <c r="BJ233" s="257"/>
      <c r="BK233" s="257"/>
      <c r="BL233" s="813"/>
      <c r="BM233" s="816"/>
      <c r="BN233" s="44">
        <f t="shared" si="9"/>
        <v>45000000</v>
      </c>
      <c r="BO233" s="257"/>
      <c r="BP233" s="257">
        <v>45000000</v>
      </c>
      <c r="BQ233" s="257"/>
      <c r="BR233" s="257"/>
      <c r="BS233" s="257"/>
      <c r="BT233" s="257"/>
      <c r="BU233" s="821"/>
      <c r="BV233" s="822"/>
      <c r="BW233" s="822"/>
      <c r="BX233" s="822"/>
      <c r="BY233" s="822"/>
      <c r="BZ233" s="822"/>
      <c r="CA233" s="822"/>
      <c r="CB233" s="822"/>
      <c r="CC233" s="823"/>
    </row>
    <row r="234" spans="1:81" s="58" customFormat="1" ht="40.200000000000003" customHeight="1" thickTop="1" thickBot="1" x14ac:dyDescent="0.35">
      <c r="A234" s="34"/>
      <c r="B234" s="886"/>
      <c r="C234" s="869"/>
      <c r="D234" s="871">
        <v>1905</v>
      </c>
      <c r="E234" s="851" t="s">
        <v>6904</v>
      </c>
      <c r="F234" s="851">
        <v>1905031</v>
      </c>
      <c r="G234" s="851" t="s">
        <v>6665</v>
      </c>
      <c r="H234" s="851" t="s">
        <v>6666</v>
      </c>
      <c r="I234" s="1184">
        <v>2021004540215</v>
      </c>
      <c r="J234" s="812">
        <v>100</v>
      </c>
      <c r="K234" s="854" t="str">
        <f>+[3]Metas!K114</f>
        <v>Disminuida la tasa de fecundidad especifica en niñas de 10 a 14 años, a menos de 1 nacimientos por cada 1000 niñas</v>
      </c>
      <c r="L234" s="857"/>
      <c r="M234" s="860">
        <f t="shared" si="81"/>
        <v>0</v>
      </c>
      <c r="N234" s="836"/>
      <c r="O234" s="839"/>
      <c r="P234" s="863"/>
      <c r="Q234" s="866"/>
      <c r="R234" s="812">
        <f t="shared" ref="R234" si="114">+$J234</f>
        <v>100</v>
      </c>
      <c r="S234" s="642" t="s">
        <v>6905</v>
      </c>
      <c r="T234" s="643" t="s">
        <v>3822</v>
      </c>
      <c r="U234" s="235" t="s">
        <v>3827</v>
      </c>
      <c r="V234" s="235" t="s">
        <v>3830</v>
      </c>
      <c r="W234" s="231"/>
      <c r="X234" s="258">
        <v>44931</v>
      </c>
      <c r="Y234" s="258">
        <v>44956</v>
      </c>
      <c r="Z234" s="258">
        <v>44959</v>
      </c>
      <c r="AA234" s="258">
        <v>45290</v>
      </c>
      <c r="AB234" s="812">
        <f t="shared" ref="AB234" si="115">+$J234</f>
        <v>100</v>
      </c>
      <c r="AC234" s="827">
        <f t="shared" ref="AC234" si="116">+L234</f>
        <v>0</v>
      </c>
      <c r="AD234" s="44">
        <f t="shared" si="73"/>
        <v>5000000</v>
      </c>
      <c r="AE234" s="44">
        <f t="shared" si="73"/>
        <v>0</v>
      </c>
      <c r="AF234" s="44">
        <f t="shared" si="73"/>
        <v>5000000</v>
      </c>
      <c r="AG234" s="44">
        <f t="shared" si="73"/>
        <v>0</v>
      </c>
      <c r="AH234" s="44">
        <f t="shared" si="73"/>
        <v>0</v>
      </c>
      <c r="AI234" s="44">
        <f t="shared" si="73"/>
        <v>0</v>
      </c>
      <c r="AJ234" s="44">
        <f t="shared" si="73"/>
        <v>0</v>
      </c>
      <c r="AK234" s="812">
        <f t="shared" ref="AK234" si="117">+$J234</f>
        <v>100</v>
      </c>
      <c r="AL234" s="830">
        <f t="shared" si="86"/>
        <v>0</v>
      </c>
      <c r="AM234" s="44">
        <f t="shared" si="6"/>
        <v>1250000</v>
      </c>
      <c r="AN234" s="47"/>
      <c r="AO234" s="47">
        <v>1250000</v>
      </c>
      <c r="AP234" s="47"/>
      <c r="AQ234" s="47"/>
      <c r="AR234" s="47"/>
      <c r="AS234" s="47"/>
      <c r="AT234" s="812">
        <f t="shared" ref="AT234" si="118">+$J234</f>
        <v>100</v>
      </c>
      <c r="AU234" s="833">
        <f t="shared" si="88"/>
        <v>0</v>
      </c>
      <c r="AV234" s="44">
        <f t="shared" si="7"/>
        <v>1250000</v>
      </c>
      <c r="AW234" s="47"/>
      <c r="AX234" s="35">
        <v>1250000</v>
      </c>
      <c r="AY234" s="47"/>
      <c r="AZ234" s="47"/>
      <c r="BA234" s="47"/>
      <c r="BB234" s="47"/>
      <c r="BC234" s="812">
        <f t="shared" ref="BC234" si="119">+$J234</f>
        <v>100</v>
      </c>
      <c r="BD234" s="809">
        <f t="shared" si="90"/>
        <v>0</v>
      </c>
      <c r="BE234" s="44">
        <f t="shared" si="8"/>
        <v>1250000</v>
      </c>
      <c r="BF234" s="47"/>
      <c r="BG234" s="35">
        <v>1250000</v>
      </c>
      <c r="BH234" s="47"/>
      <c r="BI234" s="47"/>
      <c r="BJ234" s="47"/>
      <c r="BK234" s="47"/>
      <c r="BL234" s="812">
        <f t="shared" ref="BL234" si="120">+$J234</f>
        <v>100</v>
      </c>
      <c r="BM234" s="815">
        <f t="shared" si="92"/>
        <v>0</v>
      </c>
      <c r="BN234" s="44">
        <f t="shared" si="9"/>
        <v>1250000</v>
      </c>
      <c r="BO234" s="47"/>
      <c r="BP234" s="47">
        <v>1250000</v>
      </c>
      <c r="BQ234" s="47"/>
      <c r="BR234" s="47"/>
      <c r="BS234" s="47"/>
      <c r="BT234" s="47"/>
      <c r="BU234" s="818"/>
      <c r="BV234" s="819"/>
      <c r="BW234" s="819"/>
      <c r="BX234" s="819"/>
      <c r="BY234" s="819"/>
      <c r="BZ234" s="819"/>
      <c r="CA234" s="819"/>
      <c r="CB234" s="819"/>
      <c r="CC234" s="820"/>
    </row>
    <row r="235" spans="1:81" s="58" customFormat="1" ht="40.200000000000003" customHeight="1" thickTop="1" thickBot="1" x14ac:dyDescent="0.35">
      <c r="A235" s="34"/>
      <c r="B235" s="886"/>
      <c r="C235" s="869"/>
      <c r="D235" s="873"/>
      <c r="E235" s="853"/>
      <c r="F235" s="853"/>
      <c r="G235" s="853"/>
      <c r="H235" s="853"/>
      <c r="I235" s="1186"/>
      <c r="J235" s="814"/>
      <c r="K235" s="856"/>
      <c r="L235" s="859"/>
      <c r="M235" s="862"/>
      <c r="N235" s="838"/>
      <c r="O235" s="841"/>
      <c r="P235" s="865"/>
      <c r="Q235" s="874"/>
      <c r="R235" s="814"/>
      <c r="S235" s="401" t="s">
        <v>6906</v>
      </c>
      <c r="T235" s="651" t="s">
        <v>3822</v>
      </c>
      <c r="U235" s="236" t="s">
        <v>3827</v>
      </c>
      <c r="V235" s="236" t="s">
        <v>3830</v>
      </c>
      <c r="W235" s="232"/>
      <c r="X235" s="258">
        <v>44931</v>
      </c>
      <c r="Y235" s="258">
        <v>44956</v>
      </c>
      <c r="Z235" s="258">
        <v>44959</v>
      </c>
      <c r="AA235" s="258">
        <v>45290</v>
      </c>
      <c r="AB235" s="814"/>
      <c r="AC235" s="829"/>
      <c r="AD235" s="46">
        <f t="shared" si="73"/>
        <v>3479818</v>
      </c>
      <c r="AE235" s="46">
        <f t="shared" si="73"/>
        <v>0</v>
      </c>
      <c r="AF235" s="46">
        <f t="shared" si="73"/>
        <v>3479818</v>
      </c>
      <c r="AG235" s="46">
        <f t="shared" si="73"/>
        <v>0</v>
      </c>
      <c r="AH235" s="46">
        <f t="shared" si="73"/>
        <v>0</v>
      </c>
      <c r="AI235" s="46">
        <f t="shared" si="73"/>
        <v>0</v>
      </c>
      <c r="AJ235" s="46">
        <f t="shared" si="73"/>
        <v>0</v>
      </c>
      <c r="AK235" s="814"/>
      <c r="AL235" s="832"/>
      <c r="AM235" s="46">
        <f t="shared" ref="AM235:AM399" si="121">SUM(AN235:AS235)</f>
        <v>869954.5</v>
      </c>
      <c r="AN235" s="49"/>
      <c r="AO235" s="49">
        <v>869954.5</v>
      </c>
      <c r="AP235" s="49"/>
      <c r="AQ235" s="49"/>
      <c r="AR235" s="49"/>
      <c r="AS235" s="49"/>
      <c r="AT235" s="814"/>
      <c r="AU235" s="835"/>
      <c r="AV235" s="46">
        <f t="shared" ref="AV235:AV399" si="122">SUM(AW235:BB235)</f>
        <v>869954.5</v>
      </c>
      <c r="AW235" s="49"/>
      <c r="AX235" s="646">
        <v>869954.5</v>
      </c>
      <c r="AY235" s="49"/>
      <c r="AZ235" s="49"/>
      <c r="BA235" s="49"/>
      <c r="BB235" s="49"/>
      <c r="BC235" s="814"/>
      <c r="BD235" s="811"/>
      <c r="BE235" s="46">
        <f t="shared" ref="BE235:BE399" si="123">SUM(BF235:BK235)</f>
        <v>869954.5</v>
      </c>
      <c r="BF235" s="49"/>
      <c r="BG235" s="646">
        <v>869954.5</v>
      </c>
      <c r="BH235" s="49"/>
      <c r="BI235" s="49"/>
      <c r="BJ235" s="49"/>
      <c r="BK235" s="49"/>
      <c r="BL235" s="814"/>
      <c r="BM235" s="817"/>
      <c r="BN235" s="46">
        <f t="shared" ref="BN235:BN399" si="124">SUM(BO235:BT235)</f>
        <v>869954.5</v>
      </c>
      <c r="BO235" s="49"/>
      <c r="BP235" s="49">
        <v>869954.5</v>
      </c>
      <c r="BQ235" s="49"/>
      <c r="BR235" s="49"/>
      <c r="BS235" s="49"/>
      <c r="BT235" s="49"/>
      <c r="BU235" s="824"/>
      <c r="BV235" s="825"/>
      <c r="BW235" s="825"/>
      <c r="BX235" s="825"/>
      <c r="BY235" s="825"/>
      <c r="BZ235" s="825"/>
      <c r="CA235" s="825"/>
      <c r="CB235" s="825"/>
      <c r="CC235" s="826"/>
    </row>
    <row r="236" spans="1:81" s="58" customFormat="1" ht="40.200000000000003" customHeight="1" thickTop="1" thickBot="1" x14ac:dyDescent="0.35">
      <c r="A236" s="34"/>
      <c r="B236" s="886"/>
      <c r="C236" s="869"/>
      <c r="D236" s="871">
        <v>1905</v>
      </c>
      <c r="E236" s="851" t="s">
        <v>6664</v>
      </c>
      <c r="F236" s="851">
        <v>1905035</v>
      </c>
      <c r="G236" s="851" t="s">
        <v>6729</v>
      </c>
      <c r="H236" s="851" t="s">
        <v>6730</v>
      </c>
      <c r="I236" s="1184">
        <v>2021004540244</v>
      </c>
      <c r="J236" s="812">
        <v>101</v>
      </c>
      <c r="K236" s="854" t="str">
        <f>+[3]Metas!K115</f>
        <v xml:space="preserve">Disminuida la tasa de fecundidad especifica de 68 a 44 por 1000 en adolescentes de 15 a 19 años,. </v>
      </c>
      <c r="L236" s="857"/>
      <c r="M236" s="860">
        <f t="shared" si="81"/>
        <v>0</v>
      </c>
      <c r="N236" s="836"/>
      <c r="O236" s="839"/>
      <c r="P236" s="863"/>
      <c r="Q236" s="866"/>
      <c r="R236" s="812">
        <f t="shared" ref="R236" si="125">+$J236</f>
        <v>101</v>
      </c>
      <c r="S236" s="642" t="s">
        <v>6907</v>
      </c>
      <c r="T236" s="643" t="s">
        <v>3822</v>
      </c>
      <c r="U236" s="235" t="s">
        <v>3827</v>
      </c>
      <c r="V236" s="235" t="s">
        <v>3830</v>
      </c>
      <c r="W236" s="231"/>
      <c r="X236" s="258">
        <v>44931</v>
      </c>
      <c r="Y236" s="258">
        <v>44956</v>
      </c>
      <c r="Z236" s="258">
        <v>44959</v>
      </c>
      <c r="AA236" s="258">
        <v>45290</v>
      </c>
      <c r="AB236" s="812">
        <f t="shared" ref="AB236" si="126">+$J236</f>
        <v>101</v>
      </c>
      <c r="AC236" s="827">
        <f t="shared" ref="AC236" si="127">+L236</f>
        <v>0</v>
      </c>
      <c r="AD236" s="44">
        <f t="shared" si="73"/>
        <v>8000000</v>
      </c>
      <c r="AE236" s="44">
        <f t="shared" si="73"/>
        <v>0</v>
      </c>
      <c r="AF236" s="44">
        <f t="shared" si="73"/>
        <v>8000000</v>
      </c>
      <c r="AG236" s="44">
        <f t="shared" si="73"/>
        <v>0</v>
      </c>
      <c r="AH236" s="44">
        <f t="shared" si="73"/>
        <v>0</v>
      </c>
      <c r="AI236" s="44">
        <f t="shared" si="73"/>
        <v>0</v>
      </c>
      <c r="AJ236" s="44">
        <f t="shared" si="73"/>
        <v>0</v>
      </c>
      <c r="AK236" s="812">
        <f t="shared" ref="AK236" si="128">+$J236</f>
        <v>101</v>
      </c>
      <c r="AL236" s="830">
        <f t="shared" si="86"/>
        <v>0</v>
      </c>
      <c r="AM236" s="44">
        <f t="shared" si="121"/>
        <v>2000000</v>
      </c>
      <c r="AN236" s="47"/>
      <c r="AO236" s="428">
        <v>2000000</v>
      </c>
      <c r="AP236" s="47"/>
      <c r="AQ236" s="47"/>
      <c r="AR236" s="47"/>
      <c r="AS236" s="47"/>
      <c r="AT236" s="812">
        <f t="shared" ref="AT236" si="129">+$J236</f>
        <v>101</v>
      </c>
      <c r="AU236" s="833">
        <f t="shared" si="88"/>
        <v>0</v>
      </c>
      <c r="AV236" s="44">
        <f t="shared" si="122"/>
        <v>2000000</v>
      </c>
      <c r="AW236" s="47"/>
      <c r="AX236" s="35">
        <v>2000000</v>
      </c>
      <c r="AY236" s="47"/>
      <c r="AZ236" s="47"/>
      <c r="BA236" s="47"/>
      <c r="BB236" s="47"/>
      <c r="BC236" s="812">
        <f t="shared" ref="BC236" si="130">+$J236</f>
        <v>101</v>
      </c>
      <c r="BD236" s="809">
        <f t="shared" si="90"/>
        <v>0</v>
      </c>
      <c r="BE236" s="44">
        <f t="shared" si="123"/>
        <v>2000000</v>
      </c>
      <c r="BF236" s="47"/>
      <c r="BG236" s="35">
        <v>2000000</v>
      </c>
      <c r="BH236" s="47"/>
      <c r="BI236" s="47"/>
      <c r="BJ236" s="47"/>
      <c r="BK236" s="47"/>
      <c r="BL236" s="812">
        <f t="shared" ref="BL236" si="131">+$J236</f>
        <v>101</v>
      </c>
      <c r="BM236" s="815">
        <f t="shared" si="92"/>
        <v>0</v>
      </c>
      <c r="BN236" s="44">
        <f t="shared" si="124"/>
        <v>2000000</v>
      </c>
      <c r="BO236" s="47"/>
      <c r="BP236" s="428">
        <v>2000000</v>
      </c>
      <c r="BQ236" s="47"/>
      <c r="BR236" s="47"/>
      <c r="BS236" s="47"/>
      <c r="BT236" s="47"/>
      <c r="BU236" s="818"/>
      <c r="BV236" s="819"/>
      <c r="BW236" s="819"/>
      <c r="BX236" s="819"/>
      <c r="BY236" s="819"/>
      <c r="BZ236" s="819"/>
      <c r="CA236" s="819"/>
      <c r="CB236" s="819"/>
      <c r="CC236" s="820"/>
    </row>
    <row r="237" spans="1:81" s="58" customFormat="1" ht="40.200000000000003" customHeight="1" thickTop="1" thickBot="1" x14ac:dyDescent="0.35">
      <c r="A237" s="34"/>
      <c r="B237" s="886"/>
      <c r="C237" s="869"/>
      <c r="D237" s="872"/>
      <c r="E237" s="852"/>
      <c r="F237" s="852"/>
      <c r="G237" s="852"/>
      <c r="H237" s="852"/>
      <c r="I237" s="1185"/>
      <c r="J237" s="813"/>
      <c r="K237" s="855"/>
      <c r="L237" s="858"/>
      <c r="M237" s="861"/>
      <c r="N237" s="837"/>
      <c r="O237" s="840"/>
      <c r="P237" s="864"/>
      <c r="Q237" s="867"/>
      <c r="R237" s="813"/>
      <c r="S237" s="401" t="s">
        <v>6908</v>
      </c>
      <c r="T237" s="651" t="s">
        <v>3822</v>
      </c>
      <c r="U237" s="236" t="s">
        <v>3827</v>
      </c>
      <c r="V237" s="236" t="s">
        <v>3830</v>
      </c>
      <c r="W237" s="39"/>
      <c r="X237" s="258">
        <v>44931</v>
      </c>
      <c r="Y237" s="258">
        <v>44956</v>
      </c>
      <c r="Z237" s="258">
        <v>44959</v>
      </c>
      <c r="AA237" s="258">
        <v>45290</v>
      </c>
      <c r="AB237" s="813"/>
      <c r="AC237" s="828"/>
      <c r="AD237" s="51">
        <f t="shared" si="73"/>
        <v>9000000</v>
      </c>
      <c r="AE237" s="51">
        <f t="shared" si="73"/>
        <v>0</v>
      </c>
      <c r="AF237" s="51">
        <f t="shared" si="73"/>
        <v>9000000</v>
      </c>
      <c r="AG237" s="51">
        <f t="shared" si="73"/>
        <v>0</v>
      </c>
      <c r="AH237" s="51">
        <f t="shared" si="73"/>
        <v>0</v>
      </c>
      <c r="AI237" s="51">
        <f t="shared" si="73"/>
        <v>0</v>
      </c>
      <c r="AJ237" s="51">
        <f t="shared" si="73"/>
        <v>0</v>
      </c>
      <c r="AK237" s="813"/>
      <c r="AL237" s="831"/>
      <c r="AM237" s="51">
        <f t="shared" si="121"/>
        <v>2250000</v>
      </c>
      <c r="AN237" s="257"/>
      <c r="AO237" s="428">
        <v>2250000</v>
      </c>
      <c r="AP237" s="257"/>
      <c r="AQ237" s="257"/>
      <c r="AR237" s="257"/>
      <c r="AS237" s="257"/>
      <c r="AT237" s="813"/>
      <c r="AU237" s="834"/>
      <c r="AV237" s="51">
        <f t="shared" si="122"/>
        <v>2250000</v>
      </c>
      <c r="AW237" s="257"/>
      <c r="AX237" s="646">
        <v>2250000</v>
      </c>
      <c r="AY237" s="257"/>
      <c r="AZ237" s="257"/>
      <c r="BA237" s="257"/>
      <c r="BB237" s="257"/>
      <c r="BC237" s="813"/>
      <c r="BD237" s="810"/>
      <c r="BE237" s="51">
        <f t="shared" si="123"/>
        <v>2250000</v>
      </c>
      <c r="BF237" s="257"/>
      <c r="BG237" s="646">
        <v>2250000</v>
      </c>
      <c r="BH237" s="257"/>
      <c r="BI237" s="257"/>
      <c r="BJ237" s="257"/>
      <c r="BK237" s="257"/>
      <c r="BL237" s="813"/>
      <c r="BM237" s="816"/>
      <c r="BN237" s="51">
        <f t="shared" si="124"/>
        <v>2250000</v>
      </c>
      <c r="BO237" s="257"/>
      <c r="BP237" s="428">
        <v>2250000</v>
      </c>
      <c r="BQ237" s="257"/>
      <c r="BR237" s="257"/>
      <c r="BS237" s="257"/>
      <c r="BT237" s="257"/>
      <c r="BU237" s="821"/>
      <c r="BV237" s="822"/>
      <c r="BW237" s="822"/>
      <c r="BX237" s="822"/>
      <c r="BY237" s="822"/>
      <c r="BZ237" s="822"/>
      <c r="CA237" s="822"/>
      <c r="CB237" s="822"/>
      <c r="CC237" s="823"/>
    </row>
    <row r="238" spans="1:81" s="58" customFormat="1" ht="40.200000000000003" customHeight="1" thickTop="1" thickBot="1" x14ac:dyDescent="0.35">
      <c r="A238" s="34"/>
      <c r="B238" s="886"/>
      <c r="C238" s="869"/>
      <c r="D238" s="872"/>
      <c r="E238" s="852"/>
      <c r="F238" s="852"/>
      <c r="G238" s="852"/>
      <c r="H238" s="852"/>
      <c r="I238" s="1185"/>
      <c r="J238" s="813"/>
      <c r="K238" s="855"/>
      <c r="L238" s="858"/>
      <c r="M238" s="861"/>
      <c r="N238" s="837"/>
      <c r="O238" s="840"/>
      <c r="P238" s="864"/>
      <c r="Q238" s="867"/>
      <c r="R238" s="813"/>
      <c r="S238" s="401" t="s">
        <v>6909</v>
      </c>
      <c r="T238" s="651" t="s">
        <v>3822</v>
      </c>
      <c r="U238" s="236" t="s">
        <v>3827</v>
      </c>
      <c r="V238" s="236" t="s">
        <v>3830</v>
      </c>
      <c r="W238" s="39"/>
      <c r="X238" s="258">
        <v>44931</v>
      </c>
      <c r="Y238" s="258">
        <v>44956</v>
      </c>
      <c r="Z238" s="258">
        <v>44959</v>
      </c>
      <c r="AA238" s="258">
        <v>45290</v>
      </c>
      <c r="AB238" s="813"/>
      <c r="AC238" s="828"/>
      <c r="AD238" s="51">
        <f t="shared" si="73"/>
        <v>5500000</v>
      </c>
      <c r="AE238" s="51">
        <f t="shared" si="73"/>
        <v>0</v>
      </c>
      <c r="AF238" s="51">
        <f t="shared" si="73"/>
        <v>5500000</v>
      </c>
      <c r="AG238" s="51">
        <f t="shared" si="73"/>
        <v>0</v>
      </c>
      <c r="AH238" s="51">
        <f t="shared" si="73"/>
        <v>0</v>
      </c>
      <c r="AI238" s="51">
        <f t="shared" si="73"/>
        <v>0</v>
      </c>
      <c r="AJ238" s="51">
        <f t="shared" si="73"/>
        <v>0</v>
      </c>
      <c r="AK238" s="813"/>
      <c r="AL238" s="831"/>
      <c r="AM238" s="51">
        <f t="shared" si="121"/>
        <v>1375000</v>
      </c>
      <c r="AN238" s="257"/>
      <c r="AO238" s="257">
        <v>1375000</v>
      </c>
      <c r="AP238" s="257"/>
      <c r="AQ238" s="257"/>
      <c r="AR238" s="257"/>
      <c r="AS238" s="257"/>
      <c r="AT238" s="813"/>
      <c r="AU238" s="834"/>
      <c r="AV238" s="51">
        <f t="shared" si="122"/>
        <v>1375000</v>
      </c>
      <c r="AW238" s="257"/>
      <c r="AX238" s="646">
        <v>1375000</v>
      </c>
      <c r="AY238" s="257"/>
      <c r="AZ238" s="257"/>
      <c r="BA238" s="257"/>
      <c r="BB238" s="257"/>
      <c r="BC238" s="813"/>
      <c r="BD238" s="810"/>
      <c r="BE238" s="51">
        <f t="shared" si="123"/>
        <v>1375000</v>
      </c>
      <c r="BF238" s="257"/>
      <c r="BG238" s="646">
        <v>1375000</v>
      </c>
      <c r="BH238" s="257"/>
      <c r="BI238" s="257"/>
      <c r="BJ238" s="257"/>
      <c r="BK238" s="257"/>
      <c r="BL238" s="813"/>
      <c r="BM238" s="816"/>
      <c r="BN238" s="51">
        <f t="shared" si="124"/>
        <v>1375000</v>
      </c>
      <c r="BO238" s="257"/>
      <c r="BP238" s="257">
        <v>1375000</v>
      </c>
      <c r="BQ238" s="257"/>
      <c r="BR238" s="257"/>
      <c r="BS238" s="257"/>
      <c r="BT238" s="257"/>
      <c r="BU238" s="821"/>
      <c r="BV238" s="822"/>
      <c r="BW238" s="822"/>
      <c r="BX238" s="822"/>
      <c r="BY238" s="822"/>
      <c r="BZ238" s="822"/>
      <c r="CA238" s="822"/>
      <c r="CB238" s="822"/>
      <c r="CC238" s="823"/>
    </row>
    <row r="239" spans="1:81" s="58" customFormat="1" ht="40.200000000000003" customHeight="1" thickTop="1" thickBot="1" x14ac:dyDescent="0.35">
      <c r="A239" s="34"/>
      <c r="B239" s="886"/>
      <c r="C239" s="869"/>
      <c r="D239" s="873"/>
      <c r="E239" s="853"/>
      <c r="F239" s="853"/>
      <c r="G239" s="853"/>
      <c r="H239" s="853"/>
      <c r="I239" s="1186"/>
      <c r="J239" s="814"/>
      <c r="K239" s="856"/>
      <c r="L239" s="859"/>
      <c r="M239" s="862"/>
      <c r="N239" s="838"/>
      <c r="O239" s="841"/>
      <c r="P239" s="865"/>
      <c r="Q239" s="874"/>
      <c r="R239" s="814"/>
      <c r="S239" s="652" t="s">
        <v>6910</v>
      </c>
      <c r="T239" s="653" t="s">
        <v>3822</v>
      </c>
      <c r="U239" s="237" t="s">
        <v>3827</v>
      </c>
      <c r="V239" s="237" t="s">
        <v>3830</v>
      </c>
      <c r="W239" s="232"/>
      <c r="X239" s="258">
        <v>44931</v>
      </c>
      <c r="Y239" s="258">
        <v>44956</v>
      </c>
      <c r="Z239" s="258">
        <v>44959</v>
      </c>
      <c r="AA239" s="258">
        <v>45290</v>
      </c>
      <c r="AB239" s="814"/>
      <c r="AC239" s="829"/>
      <c r="AD239" s="46">
        <f t="shared" si="73"/>
        <v>5000000</v>
      </c>
      <c r="AE239" s="46">
        <f t="shared" si="73"/>
        <v>0</v>
      </c>
      <c r="AF239" s="46">
        <f t="shared" si="73"/>
        <v>5000000</v>
      </c>
      <c r="AG239" s="46">
        <f t="shared" si="73"/>
        <v>0</v>
      </c>
      <c r="AH239" s="46">
        <f t="shared" si="73"/>
        <v>0</v>
      </c>
      <c r="AI239" s="46">
        <f t="shared" si="73"/>
        <v>0</v>
      </c>
      <c r="AJ239" s="46">
        <f t="shared" si="73"/>
        <v>0</v>
      </c>
      <c r="AK239" s="814"/>
      <c r="AL239" s="832"/>
      <c r="AM239" s="46">
        <f t="shared" si="121"/>
        <v>1250000</v>
      </c>
      <c r="AN239" s="49"/>
      <c r="AO239" s="49">
        <v>1250000</v>
      </c>
      <c r="AP239" s="49"/>
      <c r="AQ239" s="49"/>
      <c r="AR239" s="49"/>
      <c r="AS239" s="49"/>
      <c r="AT239" s="814"/>
      <c r="AU239" s="835"/>
      <c r="AV239" s="46">
        <f t="shared" si="122"/>
        <v>1250000</v>
      </c>
      <c r="AW239" s="49"/>
      <c r="AX239" s="646">
        <v>1250000</v>
      </c>
      <c r="AY239" s="49"/>
      <c r="AZ239" s="49"/>
      <c r="BA239" s="49"/>
      <c r="BB239" s="49"/>
      <c r="BC239" s="814"/>
      <c r="BD239" s="811"/>
      <c r="BE239" s="46">
        <f t="shared" si="123"/>
        <v>1250000</v>
      </c>
      <c r="BF239" s="49"/>
      <c r="BG239" s="646">
        <v>1250000</v>
      </c>
      <c r="BH239" s="49"/>
      <c r="BI239" s="49"/>
      <c r="BJ239" s="49"/>
      <c r="BK239" s="49"/>
      <c r="BL239" s="814"/>
      <c r="BM239" s="817"/>
      <c r="BN239" s="46">
        <f t="shared" si="124"/>
        <v>1250000</v>
      </c>
      <c r="BO239" s="49"/>
      <c r="BP239" s="49">
        <v>1250000</v>
      </c>
      <c r="BQ239" s="49"/>
      <c r="BR239" s="49"/>
      <c r="BS239" s="49"/>
      <c r="BT239" s="49"/>
      <c r="BU239" s="824"/>
      <c r="BV239" s="825"/>
      <c r="BW239" s="825"/>
      <c r="BX239" s="825"/>
      <c r="BY239" s="825"/>
      <c r="BZ239" s="825"/>
      <c r="CA239" s="825"/>
      <c r="CB239" s="825"/>
      <c r="CC239" s="826"/>
    </row>
    <row r="240" spans="1:81" s="58" customFormat="1" ht="40.200000000000003" customHeight="1" thickTop="1" thickBot="1" x14ac:dyDescent="0.35">
      <c r="A240" s="34"/>
      <c r="B240" s="886"/>
      <c r="C240" s="869"/>
      <c r="D240" s="871">
        <v>1905</v>
      </c>
      <c r="E240" s="851" t="s">
        <v>6664</v>
      </c>
      <c r="F240" s="851">
        <v>1905035</v>
      </c>
      <c r="G240" s="851" t="s">
        <v>6729</v>
      </c>
      <c r="H240" s="851" t="s">
        <v>6730</v>
      </c>
      <c r="I240" s="1184">
        <v>2021004540244</v>
      </c>
      <c r="J240" s="812">
        <v>102</v>
      </c>
      <c r="K240" s="854" t="str">
        <f>+[3]Metas!K116</f>
        <v>Contenida la Tasa de Mortalidad Perinatal en 12,9 x 1000 NV</v>
      </c>
      <c r="L240" s="857"/>
      <c r="M240" s="860">
        <f>SUM(N240:Q240)</f>
        <v>0</v>
      </c>
      <c r="N240" s="836"/>
      <c r="O240" s="839"/>
      <c r="P240" s="863"/>
      <c r="Q240" s="866"/>
      <c r="R240" s="812">
        <f t="shared" ref="R240" si="132">+$J240</f>
        <v>102</v>
      </c>
      <c r="S240" s="642" t="s">
        <v>6911</v>
      </c>
      <c r="T240" s="643" t="s">
        <v>3822</v>
      </c>
      <c r="U240" s="235" t="s">
        <v>3827</v>
      </c>
      <c r="V240" s="235" t="s">
        <v>3830</v>
      </c>
      <c r="W240" s="231"/>
      <c r="X240" s="258">
        <v>44931</v>
      </c>
      <c r="Y240" s="258">
        <v>44956</v>
      </c>
      <c r="Z240" s="258">
        <v>44959</v>
      </c>
      <c r="AA240" s="258">
        <v>45290</v>
      </c>
      <c r="AB240" s="812">
        <f t="shared" ref="AB240" si="133">+$J240</f>
        <v>102</v>
      </c>
      <c r="AC240" s="827">
        <f t="shared" ref="AC240" si="134">+L240</f>
        <v>0</v>
      </c>
      <c r="AD240" s="44">
        <f t="shared" si="73"/>
        <v>5500000</v>
      </c>
      <c r="AE240" s="44">
        <f t="shared" si="73"/>
        <v>0</v>
      </c>
      <c r="AF240" s="44">
        <f t="shared" si="73"/>
        <v>5500000</v>
      </c>
      <c r="AG240" s="44">
        <f t="shared" si="73"/>
        <v>0</v>
      </c>
      <c r="AH240" s="44">
        <f t="shared" si="73"/>
        <v>0</v>
      </c>
      <c r="AI240" s="44">
        <f t="shared" si="73"/>
        <v>0</v>
      </c>
      <c r="AJ240" s="44">
        <f t="shared" si="73"/>
        <v>0</v>
      </c>
      <c r="AK240" s="812">
        <f t="shared" ref="AK240" si="135">+$J240</f>
        <v>102</v>
      </c>
      <c r="AL240" s="830">
        <f>+N240</f>
        <v>0</v>
      </c>
      <c r="AM240" s="44">
        <f t="shared" si="121"/>
        <v>1375000</v>
      </c>
      <c r="AN240" s="47"/>
      <c r="AO240" s="47">
        <v>1375000</v>
      </c>
      <c r="AP240" s="47"/>
      <c r="AQ240" s="47"/>
      <c r="AR240" s="47"/>
      <c r="AS240" s="47"/>
      <c r="AT240" s="812">
        <f t="shared" ref="AT240" si="136">+$J240</f>
        <v>102</v>
      </c>
      <c r="AU240" s="833">
        <f>+O240</f>
        <v>0</v>
      </c>
      <c r="AV240" s="44">
        <f t="shared" si="122"/>
        <v>1375000</v>
      </c>
      <c r="AW240" s="47"/>
      <c r="AX240" s="35">
        <v>1375000</v>
      </c>
      <c r="AY240" s="47"/>
      <c r="AZ240" s="47"/>
      <c r="BA240" s="47"/>
      <c r="BB240" s="47"/>
      <c r="BC240" s="812">
        <f t="shared" ref="BC240" si="137">+$J240</f>
        <v>102</v>
      </c>
      <c r="BD240" s="809">
        <f>+P240</f>
        <v>0</v>
      </c>
      <c r="BE240" s="44">
        <f t="shared" si="123"/>
        <v>1375000</v>
      </c>
      <c r="BF240" s="47"/>
      <c r="BG240" s="35">
        <v>1375000</v>
      </c>
      <c r="BH240" s="47"/>
      <c r="BI240" s="47"/>
      <c r="BJ240" s="47"/>
      <c r="BK240" s="47"/>
      <c r="BL240" s="812">
        <f t="shared" ref="BL240" si="138">+$J240</f>
        <v>102</v>
      </c>
      <c r="BM240" s="815">
        <f>+Q240</f>
        <v>0</v>
      </c>
      <c r="BN240" s="44">
        <f t="shared" si="124"/>
        <v>1375000</v>
      </c>
      <c r="BO240" s="47"/>
      <c r="BP240" s="47">
        <v>1375000</v>
      </c>
      <c r="BQ240" s="47"/>
      <c r="BR240" s="47"/>
      <c r="BS240" s="47"/>
      <c r="BT240" s="47"/>
      <c r="BU240" s="818"/>
      <c r="BV240" s="819"/>
      <c r="BW240" s="819"/>
      <c r="BX240" s="819"/>
      <c r="BY240" s="819"/>
      <c r="BZ240" s="819"/>
      <c r="CA240" s="819"/>
      <c r="CB240" s="819"/>
      <c r="CC240" s="820"/>
    </row>
    <row r="241" spans="1:81" s="58" customFormat="1" ht="40.200000000000003" customHeight="1" thickTop="1" thickBot="1" x14ac:dyDescent="0.35">
      <c r="A241" s="34"/>
      <c r="B241" s="886"/>
      <c r="C241" s="869"/>
      <c r="D241" s="872"/>
      <c r="E241" s="852"/>
      <c r="F241" s="852"/>
      <c r="G241" s="852"/>
      <c r="H241" s="852"/>
      <c r="I241" s="1185"/>
      <c r="J241" s="813"/>
      <c r="K241" s="855"/>
      <c r="L241" s="858"/>
      <c r="M241" s="861"/>
      <c r="N241" s="837"/>
      <c r="O241" s="840"/>
      <c r="P241" s="864"/>
      <c r="Q241" s="867"/>
      <c r="R241" s="813"/>
      <c r="S241" s="401" t="s">
        <v>6912</v>
      </c>
      <c r="T241" s="651" t="s">
        <v>3822</v>
      </c>
      <c r="U241" s="236" t="s">
        <v>3827</v>
      </c>
      <c r="V241" s="236" t="s">
        <v>3830</v>
      </c>
      <c r="W241" s="39"/>
      <c r="X241" s="258">
        <v>44931</v>
      </c>
      <c r="Y241" s="258">
        <v>44956</v>
      </c>
      <c r="Z241" s="258">
        <v>44959</v>
      </c>
      <c r="AA241" s="258">
        <v>45290</v>
      </c>
      <c r="AB241" s="813"/>
      <c r="AC241" s="828"/>
      <c r="AD241" s="51">
        <f t="shared" si="73"/>
        <v>5000000</v>
      </c>
      <c r="AE241" s="51">
        <f t="shared" si="73"/>
        <v>0</v>
      </c>
      <c r="AF241" s="51">
        <f t="shared" si="73"/>
        <v>5000000</v>
      </c>
      <c r="AG241" s="51">
        <f t="shared" si="73"/>
        <v>0</v>
      </c>
      <c r="AH241" s="51">
        <f t="shared" si="73"/>
        <v>0</v>
      </c>
      <c r="AI241" s="51">
        <f t="shared" si="73"/>
        <v>0</v>
      </c>
      <c r="AJ241" s="51">
        <f t="shared" si="73"/>
        <v>0</v>
      </c>
      <c r="AK241" s="813"/>
      <c r="AL241" s="831"/>
      <c r="AM241" s="51">
        <f t="shared" si="121"/>
        <v>1250000</v>
      </c>
      <c r="AN241" s="257"/>
      <c r="AO241" s="257">
        <v>1250000</v>
      </c>
      <c r="AP241" s="257"/>
      <c r="AQ241" s="257"/>
      <c r="AR241" s="257"/>
      <c r="AS241" s="257"/>
      <c r="AT241" s="813"/>
      <c r="AU241" s="834"/>
      <c r="AV241" s="51">
        <f t="shared" si="122"/>
        <v>1250000</v>
      </c>
      <c r="AW241" s="257"/>
      <c r="AX241" s="646">
        <v>1250000</v>
      </c>
      <c r="AY241" s="257"/>
      <c r="AZ241" s="257"/>
      <c r="BA241" s="257"/>
      <c r="BB241" s="257"/>
      <c r="BC241" s="813"/>
      <c r="BD241" s="810"/>
      <c r="BE241" s="51">
        <f t="shared" si="123"/>
        <v>1250000</v>
      </c>
      <c r="BF241" s="257"/>
      <c r="BG241" s="646">
        <v>1250000</v>
      </c>
      <c r="BH241" s="257"/>
      <c r="BI241" s="257"/>
      <c r="BJ241" s="257"/>
      <c r="BK241" s="257"/>
      <c r="BL241" s="813"/>
      <c r="BM241" s="816"/>
      <c r="BN241" s="51">
        <f t="shared" si="124"/>
        <v>1250000</v>
      </c>
      <c r="BO241" s="257"/>
      <c r="BP241" s="257">
        <v>1250000</v>
      </c>
      <c r="BQ241" s="257"/>
      <c r="BR241" s="257"/>
      <c r="BS241" s="257"/>
      <c r="BT241" s="257"/>
      <c r="BU241" s="821"/>
      <c r="BV241" s="822"/>
      <c r="BW241" s="822"/>
      <c r="BX241" s="822"/>
      <c r="BY241" s="822"/>
      <c r="BZ241" s="822"/>
      <c r="CA241" s="822"/>
      <c r="CB241" s="822"/>
      <c r="CC241" s="823"/>
    </row>
    <row r="242" spans="1:81" s="58" customFormat="1" ht="40.200000000000003" customHeight="1" thickTop="1" thickBot="1" x14ac:dyDescent="0.35">
      <c r="A242" s="34"/>
      <c r="B242" s="886"/>
      <c r="C242" s="869"/>
      <c r="D242" s="872"/>
      <c r="E242" s="852"/>
      <c r="F242" s="852"/>
      <c r="G242" s="852"/>
      <c r="H242" s="852"/>
      <c r="I242" s="1185"/>
      <c r="J242" s="813"/>
      <c r="K242" s="855"/>
      <c r="L242" s="858"/>
      <c r="M242" s="861"/>
      <c r="N242" s="837"/>
      <c r="O242" s="840"/>
      <c r="P242" s="864"/>
      <c r="Q242" s="867"/>
      <c r="R242" s="813"/>
      <c r="S242" s="401" t="s">
        <v>6913</v>
      </c>
      <c r="T242" s="651" t="s">
        <v>3822</v>
      </c>
      <c r="U242" s="236" t="s">
        <v>3827</v>
      </c>
      <c r="V242" s="236" t="s">
        <v>3830</v>
      </c>
      <c r="W242" s="39"/>
      <c r="X242" s="258">
        <v>44931</v>
      </c>
      <c r="Y242" s="258">
        <v>44956</v>
      </c>
      <c r="Z242" s="258">
        <v>44959</v>
      </c>
      <c r="AA242" s="258">
        <v>45290</v>
      </c>
      <c r="AB242" s="813"/>
      <c r="AC242" s="828"/>
      <c r="AD242" s="51">
        <f t="shared" si="73"/>
        <v>5640000</v>
      </c>
      <c r="AE242" s="51">
        <f t="shared" si="73"/>
        <v>0</v>
      </c>
      <c r="AF242" s="51">
        <f t="shared" si="73"/>
        <v>5640000</v>
      </c>
      <c r="AG242" s="51">
        <f t="shared" si="73"/>
        <v>0</v>
      </c>
      <c r="AH242" s="51">
        <f t="shared" si="73"/>
        <v>0</v>
      </c>
      <c r="AI242" s="51">
        <f t="shared" si="73"/>
        <v>0</v>
      </c>
      <c r="AJ242" s="51">
        <f t="shared" si="73"/>
        <v>0</v>
      </c>
      <c r="AK242" s="813"/>
      <c r="AL242" s="831"/>
      <c r="AM242" s="51">
        <f t="shared" si="121"/>
        <v>1410000</v>
      </c>
      <c r="AN242" s="257"/>
      <c r="AO242" s="257">
        <v>1410000</v>
      </c>
      <c r="AP242" s="257"/>
      <c r="AQ242" s="257"/>
      <c r="AR242" s="257"/>
      <c r="AS242" s="257"/>
      <c r="AT242" s="813"/>
      <c r="AU242" s="834"/>
      <c r="AV242" s="51">
        <f t="shared" si="122"/>
        <v>1410000</v>
      </c>
      <c r="AW242" s="257"/>
      <c r="AX242" s="646">
        <v>1410000</v>
      </c>
      <c r="AY242" s="257"/>
      <c r="AZ242" s="257"/>
      <c r="BA242" s="257"/>
      <c r="BB242" s="257"/>
      <c r="BC242" s="813"/>
      <c r="BD242" s="810"/>
      <c r="BE242" s="51">
        <f t="shared" si="123"/>
        <v>1410000</v>
      </c>
      <c r="BF242" s="257"/>
      <c r="BG242" s="646">
        <v>1410000</v>
      </c>
      <c r="BH242" s="257"/>
      <c r="BI242" s="257"/>
      <c r="BJ242" s="257"/>
      <c r="BK242" s="257"/>
      <c r="BL242" s="813"/>
      <c r="BM242" s="816"/>
      <c r="BN242" s="51">
        <f t="shared" si="124"/>
        <v>1410000</v>
      </c>
      <c r="BO242" s="257"/>
      <c r="BP242" s="257">
        <v>1410000</v>
      </c>
      <c r="BQ242" s="257"/>
      <c r="BR242" s="257"/>
      <c r="BS242" s="257"/>
      <c r="BT242" s="257"/>
      <c r="BU242" s="821"/>
      <c r="BV242" s="822"/>
      <c r="BW242" s="822"/>
      <c r="BX242" s="822"/>
      <c r="BY242" s="822"/>
      <c r="BZ242" s="822"/>
      <c r="CA242" s="822"/>
      <c r="CB242" s="822"/>
      <c r="CC242" s="823"/>
    </row>
    <row r="243" spans="1:81" s="58" customFormat="1" ht="40.200000000000003" customHeight="1" thickTop="1" thickBot="1" x14ac:dyDescent="0.35">
      <c r="A243" s="34"/>
      <c r="B243" s="887"/>
      <c r="C243" s="870"/>
      <c r="D243" s="873"/>
      <c r="E243" s="853"/>
      <c r="F243" s="853"/>
      <c r="G243" s="853"/>
      <c r="H243" s="853"/>
      <c r="I243" s="1186"/>
      <c r="J243" s="814"/>
      <c r="K243" s="856"/>
      <c r="L243" s="859"/>
      <c r="M243" s="862"/>
      <c r="N243" s="838"/>
      <c r="O243" s="841"/>
      <c r="P243" s="865"/>
      <c r="Q243" s="874"/>
      <c r="R243" s="814"/>
      <c r="S243" s="652" t="s">
        <v>6914</v>
      </c>
      <c r="T243" s="653" t="s">
        <v>3822</v>
      </c>
      <c r="U243" s="237" t="s">
        <v>3827</v>
      </c>
      <c r="V243" s="237" t="s">
        <v>3830</v>
      </c>
      <c r="W243" s="232"/>
      <c r="X243" s="258">
        <v>44931</v>
      </c>
      <c r="Y243" s="258">
        <v>44956</v>
      </c>
      <c r="Z243" s="258">
        <v>44959</v>
      </c>
      <c r="AA243" s="258">
        <v>45290</v>
      </c>
      <c r="AB243" s="814"/>
      <c r="AC243" s="829"/>
      <c r="AD243" s="46">
        <f t="shared" si="73"/>
        <v>5000000</v>
      </c>
      <c r="AE243" s="46">
        <f t="shared" si="73"/>
        <v>0</v>
      </c>
      <c r="AF243" s="46">
        <f t="shared" si="73"/>
        <v>5000000</v>
      </c>
      <c r="AG243" s="46">
        <f t="shared" si="73"/>
        <v>0</v>
      </c>
      <c r="AH243" s="46">
        <f t="shared" si="73"/>
        <v>0</v>
      </c>
      <c r="AI243" s="46">
        <f t="shared" si="73"/>
        <v>0</v>
      </c>
      <c r="AJ243" s="46">
        <f t="shared" si="73"/>
        <v>0</v>
      </c>
      <c r="AK243" s="814"/>
      <c r="AL243" s="832"/>
      <c r="AM243" s="46">
        <f t="shared" si="121"/>
        <v>1250000</v>
      </c>
      <c r="AN243" s="49"/>
      <c r="AO243" s="49">
        <v>1250000</v>
      </c>
      <c r="AP243" s="49"/>
      <c r="AQ243" s="49"/>
      <c r="AR243" s="49"/>
      <c r="AS243" s="49"/>
      <c r="AT243" s="814"/>
      <c r="AU243" s="835"/>
      <c r="AV243" s="46">
        <f t="shared" si="122"/>
        <v>1250000</v>
      </c>
      <c r="AW243" s="49"/>
      <c r="AX243" s="646">
        <v>1250000</v>
      </c>
      <c r="AY243" s="49"/>
      <c r="AZ243" s="49"/>
      <c r="BA243" s="49"/>
      <c r="BB243" s="49"/>
      <c r="BC243" s="814"/>
      <c r="BD243" s="811"/>
      <c r="BE243" s="46">
        <f t="shared" si="123"/>
        <v>1250000</v>
      </c>
      <c r="BF243" s="49"/>
      <c r="BG243" s="646">
        <v>1250000</v>
      </c>
      <c r="BH243" s="49"/>
      <c r="BI243" s="49"/>
      <c r="BJ243" s="49"/>
      <c r="BK243" s="49"/>
      <c r="BL243" s="814"/>
      <c r="BM243" s="817"/>
      <c r="BN243" s="46">
        <f t="shared" si="124"/>
        <v>1250000</v>
      </c>
      <c r="BO243" s="49"/>
      <c r="BP243" s="49">
        <v>1250000</v>
      </c>
      <c r="BQ243" s="49"/>
      <c r="BR243" s="49"/>
      <c r="BS243" s="49"/>
      <c r="BT243" s="49"/>
      <c r="BU243" s="824"/>
      <c r="BV243" s="825"/>
      <c r="BW243" s="825"/>
      <c r="BX243" s="825"/>
      <c r="BY243" s="825"/>
      <c r="BZ243" s="825"/>
      <c r="CA243" s="825"/>
      <c r="CB243" s="825"/>
      <c r="CC243" s="826"/>
    </row>
    <row r="244" spans="1:81" s="58" customFormat="1" ht="40.200000000000003" customHeight="1" thickTop="1" thickBot="1" x14ac:dyDescent="0.35">
      <c r="A244" s="34"/>
      <c r="B244" s="885" t="s">
        <v>178</v>
      </c>
      <c r="C244" s="868" t="s">
        <v>181</v>
      </c>
      <c r="D244" s="871">
        <v>1905</v>
      </c>
      <c r="E244" s="851" t="s">
        <v>6664</v>
      </c>
      <c r="F244" s="851">
        <v>1905031</v>
      </c>
      <c r="G244" s="851" t="s">
        <v>6665</v>
      </c>
      <c r="H244" s="851" t="s">
        <v>6666</v>
      </c>
      <c r="I244" s="1184">
        <v>2021004540215</v>
      </c>
      <c r="J244" s="812">
        <v>103</v>
      </c>
      <c r="K244" s="854" t="str">
        <f>+[3]Metas!K118</f>
        <v>Contención de la tasa de mortalidad por tuberculosis.</v>
      </c>
      <c r="L244" s="857"/>
      <c r="M244" s="860">
        <f>SUM(N244:Q244)</f>
        <v>0</v>
      </c>
      <c r="N244" s="836"/>
      <c r="O244" s="839"/>
      <c r="P244" s="863"/>
      <c r="Q244" s="866"/>
      <c r="R244" s="812">
        <f t="shared" ref="R244" si="139">+$J244</f>
        <v>103</v>
      </c>
      <c r="S244" s="642" t="s">
        <v>6915</v>
      </c>
      <c r="T244" s="643" t="s">
        <v>3822</v>
      </c>
      <c r="U244" s="235" t="s">
        <v>3827</v>
      </c>
      <c r="V244" s="235" t="s">
        <v>3830</v>
      </c>
      <c r="W244" s="231"/>
      <c r="X244" s="258">
        <v>44931</v>
      </c>
      <c r="Y244" s="258">
        <v>44956</v>
      </c>
      <c r="Z244" s="258">
        <v>44959</v>
      </c>
      <c r="AA244" s="258">
        <v>45290</v>
      </c>
      <c r="AB244" s="812">
        <f t="shared" ref="AB244" si="140">+$J244</f>
        <v>103</v>
      </c>
      <c r="AC244" s="827">
        <f t="shared" ref="AC244" si="141">+L244</f>
        <v>0</v>
      </c>
      <c r="AD244" s="44">
        <f t="shared" si="73"/>
        <v>10999864</v>
      </c>
      <c r="AE244" s="44">
        <f t="shared" si="73"/>
        <v>0</v>
      </c>
      <c r="AF244" s="44">
        <f t="shared" si="73"/>
        <v>4999864</v>
      </c>
      <c r="AG244" s="44">
        <f t="shared" si="73"/>
        <v>0</v>
      </c>
      <c r="AH244" s="44">
        <f t="shared" si="73"/>
        <v>0</v>
      </c>
      <c r="AI244" s="44">
        <f t="shared" si="73"/>
        <v>6000000</v>
      </c>
      <c r="AJ244" s="44">
        <f t="shared" si="73"/>
        <v>0</v>
      </c>
      <c r="AK244" s="812">
        <f t="shared" ref="AK244" si="142">+$J244</f>
        <v>103</v>
      </c>
      <c r="AL244" s="830">
        <f>+N244</f>
        <v>0</v>
      </c>
      <c r="AM244" s="44">
        <f t="shared" si="121"/>
        <v>2749966</v>
      </c>
      <c r="AN244" s="47"/>
      <c r="AO244" s="47">
        <v>1249966</v>
      </c>
      <c r="AP244" s="47"/>
      <c r="AQ244" s="47"/>
      <c r="AR244" s="47">
        <v>1500000</v>
      </c>
      <c r="AS244" s="47"/>
      <c r="AT244" s="812">
        <f t="shared" ref="AT244" si="143">+$J244</f>
        <v>103</v>
      </c>
      <c r="AU244" s="833">
        <f>+O244</f>
        <v>0</v>
      </c>
      <c r="AV244" s="44">
        <f t="shared" si="122"/>
        <v>2749966</v>
      </c>
      <c r="AW244" s="47"/>
      <c r="AX244" s="35">
        <v>1249966</v>
      </c>
      <c r="AY244" s="35">
        <v>0</v>
      </c>
      <c r="AZ244" s="35">
        <v>0</v>
      </c>
      <c r="BA244" s="35">
        <v>1500000</v>
      </c>
      <c r="BB244" s="47"/>
      <c r="BC244" s="812">
        <f t="shared" ref="BC244" si="144">+$J244</f>
        <v>103</v>
      </c>
      <c r="BD244" s="809">
        <f>+P244</f>
        <v>0</v>
      </c>
      <c r="BE244" s="44">
        <f t="shared" si="123"/>
        <v>2749966</v>
      </c>
      <c r="BF244" s="47"/>
      <c r="BG244" s="35">
        <v>1249966</v>
      </c>
      <c r="BH244" s="35">
        <v>0</v>
      </c>
      <c r="BI244" s="35">
        <v>0</v>
      </c>
      <c r="BJ244" s="35">
        <v>1500000</v>
      </c>
      <c r="BK244" s="47"/>
      <c r="BL244" s="812">
        <f t="shared" ref="BL244" si="145">+$J244</f>
        <v>103</v>
      </c>
      <c r="BM244" s="815">
        <f>+Q244</f>
        <v>0</v>
      </c>
      <c r="BN244" s="44">
        <f t="shared" si="124"/>
        <v>2749966</v>
      </c>
      <c r="BO244" s="47"/>
      <c r="BP244" s="47">
        <v>1249966</v>
      </c>
      <c r="BQ244" s="47">
        <v>0</v>
      </c>
      <c r="BR244" s="47">
        <v>0</v>
      </c>
      <c r="BS244" s="47">
        <v>1500000</v>
      </c>
      <c r="BT244" s="47"/>
      <c r="BU244" s="818"/>
      <c r="BV244" s="819"/>
      <c r="BW244" s="819"/>
      <c r="BX244" s="819"/>
      <c r="BY244" s="819"/>
      <c r="BZ244" s="819"/>
      <c r="CA244" s="819"/>
      <c r="CB244" s="819"/>
      <c r="CC244" s="820"/>
    </row>
    <row r="245" spans="1:81" s="58" customFormat="1" ht="40.200000000000003" customHeight="1" thickTop="1" thickBot="1" x14ac:dyDescent="0.35">
      <c r="A245" s="34"/>
      <c r="B245" s="886"/>
      <c r="C245" s="869"/>
      <c r="D245" s="872"/>
      <c r="E245" s="852"/>
      <c r="F245" s="852"/>
      <c r="G245" s="852"/>
      <c r="H245" s="852"/>
      <c r="I245" s="1185"/>
      <c r="J245" s="813"/>
      <c r="K245" s="855"/>
      <c r="L245" s="858"/>
      <c r="M245" s="861"/>
      <c r="N245" s="837"/>
      <c r="O245" s="840"/>
      <c r="P245" s="864"/>
      <c r="Q245" s="867"/>
      <c r="R245" s="813"/>
      <c r="S245" s="644" t="s">
        <v>6916</v>
      </c>
      <c r="T245" s="651" t="s">
        <v>3822</v>
      </c>
      <c r="U245" s="236" t="s">
        <v>3827</v>
      </c>
      <c r="V245" s="236" t="s">
        <v>3830</v>
      </c>
      <c r="W245" s="261"/>
      <c r="X245" s="258">
        <v>44931</v>
      </c>
      <c r="Y245" s="258">
        <v>44956</v>
      </c>
      <c r="Z245" s="258">
        <v>44959</v>
      </c>
      <c r="AA245" s="258">
        <v>45290</v>
      </c>
      <c r="AB245" s="813"/>
      <c r="AC245" s="828"/>
      <c r="AD245" s="44">
        <f t="shared" si="73"/>
        <v>8000000</v>
      </c>
      <c r="AE245" s="44">
        <f t="shared" si="73"/>
        <v>0</v>
      </c>
      <c r="AF245" s="44">
        <f t="shared" si="73"/>
        <v>2000000</v>
      </c>
      <c r="AG245" s="427"/>
      <c r="AH245" s="427"/>
      <c r="AI245" s="427"/>
      <c r="AJ245" s="427"/>
      <c r="AK245" s="813"/>
      <c r="AL245" s="831"/>
      <c r="AM245" s="44">
        <f t="shared" si="121"/>
        <v>2000000</v>
      </c>
      <c r="AN245" s="428"/>
      <c r="AO245" s="428">
        <v>500000</v>
      </c>
      <c r="AP245" s="428"/>
      <c r="AQ245" s="428"/>
      <c r="AR245" s="428">
        <v>1500000</v>
      </c>
      <c r="AS245" s="428"/>
      <c r="AT245" s="813"/>
      <c r="AU245" s="834"/>
      <c r="AV245" s="44">
        <f t="shared" si="122"/>
        <v>2000000</v>
      </c>
      <c r="AW245" s="428"/>
      <c r="AX245" s="646">
        <v>500000</v>
      </c>
      <c r="AY245" s="646">
        <v>0</v>
      </c>
      <c r="AZ245" s="646">
        <v>0</v>
      </c>
      <c r="BA245" s="646">
        <v>1500000</v>
      </c>
      <c r="BB245" s="428"/>
      <c r="BC245" s="813"/>
      <c r="BD245" s="810"/>
      <c r="BE245" s="44">
        <f t="shared" si="123"/>
        <v>2000000</v>
      </c>
      <c r="BF245" s="428"/>
      <c r="BG245" s="646">
        <v>500000</v>
      </c>
      <c r="BH245" s="646">
        <v>0</v>
      </c>
      <c r="BI245" s="646">
        <v>0</v>
      </c>
      <c r="BJ245" s="646">
        <v>1500000</v>
      </c>
      <c r="BK245" s="428"/>
      <c r="BL245" s="813"/>
      <c r="BM245" s="816"/>
      <c r="BN245" s="44">
        <f t="shared" si="124"/>
        <v>2000000</v>
      </c>
      <c r="BO245" s="428"/>
      <c r="BP245" s="428">
        <v>500000</v>
      </c>
      <c r="BQ245" s="428">
        <v>0</v>
      </c>
      <c r="BR245" s="428">
        <v>0</v>
      </c>
      <c r="BS245" s="428">
        <v>1500000</v>
      </c>
      <c r="BT245" s="428"/>
      <c r="BU245" s="429"/>
      <c r="BV245" s="430"/>
      <c r="BW245" s="430"/>
      <c r="BX245" s="430"/>
      <c r="BY245" s="430"/>
      <c r="BZ245" s="430"/>
      <c r="CA245" s="430"/>
      <c r="CB245" s="430"/>
      <c r="CC245" s="431"/>
    </row>
    <row r="246" spans="1:81" s="58" customFormat="1" ht="40.200000000000003" customHeight="1" thickTop="1" thickBot="1" x14ac:dyDescent="0.35">
      <c r="A246" s="34"/>
      <c r="B246" s="886"/>
      <c r="C246" s="869"/>
      <c r="D246" s="872"/>
      <c r="E246" s="852"/>
      <c r="F246" s="852"/>
      <c r="G246" s="852"/>
      <c r="H246" s="852"/>
      <c r="I246" s="1185"/>
      <c r="J246" s="813"/>
      <c r="K246" s="855"/>
      <c r="L246" s="858"/>
      <c r="M246" s="861"/>
      <c r="N246" s="837"/>
      <c r="O246" s="840"/>
      <c r="P246" s="864"/>
      <c r="Q246" s="867"/>
      <c r="R246" s="813"/>
      <c r="S246" s="644" t="s">
        <v>6917</v>
      </c>
      <c r="T246" s="651" t="s">
        <v>3822</v>
      </c>
      <c r="U246" s="236" t="s">
        <v>3827</v>
      </c>
      <c r="V246" s="236" t="s">
        <v>3830</v>
      </c>
      <c r="W246" s="261"/>
      <c r="X246" s="258">
        <v>44931</v>
      </c>
      <c r="Y246" s="258">
        <v>44956</v>
      </c>
      <c r="Z246" s="258">
        <v>44959</v>
      </c>
      <c r="AA246" s="258">
        <v>45290</v>
      </c>
      <c r="AB246" s="813"/>
      <c r="AC246" s="828"/>
      <c r="AD246" s="44">
        <f t="shared" si="73"/>
        <v>8000000</v>
      </c>
      <c r="AE246" s="44">
        <f t="shared" si="73"/>
        <v>0</v>
      </c>
      <c r="AF246" s="44">
        <f t="shared" si="73"/>
        <v>2000000</v>
      </c>
      <c r="AG246" s="427"/>
      <c r="AH246" s="427"/>
      <c r="AI246" s="427"/>
      <c r="AJ246" s="427"/>
      <c r="AK246" s="813"/>
      <c r="AL246" s="831"/>
      <c r="AM246" s="44">
        <f t="shared" si="121"/>
        <v>2000000</v>
      </c>
      <c r="AN246" s="428"/>
      <c r="AO246" s="428">
        <v>500000</v>
      </c>
      <c r="AP246" s="428"/>
      <c r="AQ246" s="428"/>
      <c r="AR246" s="428">
        <v>1500000</v>
      </c>
      <c r="AS246" s="428"/>
      <c r="AT246" s="813"/>
      <c r="AU246" s="834"/>
      <c r="AV246" s="44">
        <f t="shared" si="122"/>
        <v>2000000</v>
      </c>
      <c r="AW246" s="428"/>
      <c r="AX246" s="646">
        <v>500000</v>
      </c>
      <c r="AY246" s="646">
        <v>0</v>
      </c>
      <c r="AZ246" s="646">
        <v>0</v>
      </c>
      <c r="BA246" s="646">
        <v>1500000</v>
      </c>
      <c r="BB246" s="428"/>
      <c r="BC246" s="813"/>
      <c r="BD246" s="810"/>
      <c r="BE246" s="44">
        <f t="shared" si="123"/>
        <v>2000000</v>
      </c>
      <c r="BF246" s="428"/>
      <c r="BG246" s="646">
        <v>500000</v>
      </c>
      <c r="BH246" s="646">
        <v>0</v>
      </c>
      <c r="BI246" s="646">
        <v>0</v>
      </c>
      <c r="BJ246" s="646">
        <v>1500000</v>
      </c>
      <c r="BK246" s="428"/>
      <c r="BL246" s="813"/>
      <c r="BM246" s="816"/>
      <c r="BN246" s="44">
        <f t="shared" si="124"/>
        <v>2000000</v>
      </c>
      <c r="BO246" s="428"/>
      <c r="BP246" s="428">
        <v>500000</v>
      </c>
      <c r="BQ246" s="428">
        <v>0</v>
      </c>
      <c r="BR246" s="428">
        <v>0</v>
      </c>
      <c r="BS246" s="428">
        <v>1500000</v>
      </c>
      <c r="BT246" s="428"/>
      <c r="BU246" s="429"/>
      <c r="BV246" s="430"/>
      <c r="BW246" s="430"/>
      <c r="BX246" s="430"/>
      <c r="BY246" s="430"/>
      <c r="BZ246" s="430"/>
      <c r="CA246" s="430"/>
      <c r="CB246" s="430"/>
      <c r="CC246" s="431"/>
    </row>
    <row r="247" spans="1:81" s="58" customFormat="1" ht="40.200000000000003" customHeight="1" thickTop="1" thickBot="1" x14ac:dyDescent="0.35">
      <c r="A247" s="34"/>
      <c r="B247" s="886"/>
      <c r="C247" s="869"/>
      <c r="D247" s="872"/>
      <c r="E247" s="852"/>
      <c r="F247" s="852"/>
      <c r="G247" s="852"/>
      <c r="H247" s="852"/>
      <c r="I247" s="1185"/>
      <c r="J247" s="813"/>
      <c r="K247" s="855"/>
      <c r="L247" s="858"/>
      <c r="M247" s="861"/>
      <c r="N247" s="837"/>
      <c r="O247" s="840"/>
      <c r="P247" s="864"/>
      <c r="Q247" s="867"/>
      <c r="R247" s="813"/>
      <c r="S247" s="644" t="s">
        <v>6918</v>
      </c>
      <c r="T247" s="651" t="s">
        <v>3822</v>
      </c>
      <c r="U247" s="236" t="s">
        <v>3827</v>
      </c>
      <c r="V247" s="236" t="s">
        <v>3830</v>
      </c>
      <c r="W247" s="261"/>
      <c r="X247" s="258">
        <v>44931</v>
      </c>
      <c r="Y247" s="258">
        <v>44956</v>
      </c>
      <c r="Z247" s="258">
        <v>44959</v>
      </c>
      <c r="AA247" s="258">
        <v>45290</v>
      </c>
      <c r="AB247" s="813"/>
      <c r="AC247" s="828"/>
      <c r="AD247" s="44">
        <f t="shared" si="73"/>
        <v>5000000</v>
      </c>
      <c r="AE247" s="44">
        <f t="shared" si="73"/>
        <v>0</v>
      </c>
      <c r="AF247" s="44">
        <f t="shared" si="73"/>
        <v>2000000</v>
      </c>
      <c r="AG247" s="427"/>
      <c r="AH247" s="427"/>
      <c r="AI247" s="427"/>
      <c r="AJ247" s="427"/>
      <c r="AK247" s="813"/>
      <c r="AL247" s="831"/>
      <c r="AM247" s="44">
        <f t="shared" si="121"/>
        <v>1250000</v>
      </c>
      <c r="AN247" s="428"/>
      <c r="AO247" s="428">
        <v>500000</v>
      </c>
      <c r="AP247" s="428"/>
      <c r="AQ247" s="428"/>
      <c r="AR247" s="428">
        <v>750000</v>
      </c>
      <c r="AS247" s="428"/>
      <c r="AT247" s="813"/>
      <c r="AU247" s="834"/>
      <c r="AV247" s="44">
        <f t="shared" si="122"/>
        <v>1250000</v>
      </c>
      <c r="AW247" s="428"/>
      <c r="AX247" s="646">
        <v>500000</v>
      </c>
      <c r="AY247" s="646">
        <v>0</v>
      </c>
      <c r="AZ247" s="646">
        <v>0</v>
      </c>
      <c r="BA247" s="646">
        <v>750000</v>
      </c>
      <c r="BB247" s="428"/>
      <c r="BC247" s="813"/>
      <c r="BD247" s="810"/>
      <c r="BE247" s="44">
        <f t="shared" si="123"/>
        <v>1250000</v>
      </c>
      <c r="BF247" s="428"/>
      <c r="BG247" s="646">
        <v>500000</v>
      </c>
      <c r="BH247" s="646">
        <v>0</v>
      </c>
      <c r="BI247" s="646">
        <v>0</v>
      </c>
      <c r="BJ247" s="646">
        <v>750000</v>
      </c>
      <c r="BK247" s="428"/>
      <c r="BL247" s="813"/>
      <c r="BM247" s="816"/>
      <c r="BN247" s="44">
        <f t="shared" si="124"/>
        <v>1250000</v>
      </c>
      <c r="BO247" s="428"/>
      <c r="BP247" s="428">
        <v>500000</v>
      </c>
      <c r="BQ247" s="428">
        <v>0</v>
      </c>
      <c r="BR247" s="428">
        <v>0</v>
      </c>
      <c r="BS247" s="428">
        <v>750000</v>
      </c>
      <c r="BT247" s="428"/>
      <c r="BU247" s="429"/>
      <c r="BV247" s="430"/>
      <c r="BW247" s="430"/>
      <c r="BX247" s="430"/>
      <c r="BY247" s="430"/>
      <c r="BZ247" s="430"/>
      <c r="CA247" s="430"/>
      <c r="CB247" s="430"/>
      <c r="CC247" s="431"/>
    </row>
    <row r="248" spans="1:81" s="58" customFormat="1" ht="40.200000000000003" customHeight="1" thickTop="1" thickBot="1" x14ac:dyDescent="0.35">
      <c r="A248" s="34"/>
      <c r="B248" s="886"/>
      <c r="C248" s="869"/>
      <c r="D248" s="872"/>
      <c r="E248" s="852"/>
      <c r="F248" s="852"/>
      <c r="G248" s="852"/>
      <c r="H248" s="852"/>
      <c r="I248" s="1185"/>
      <c r="J248" s="813"/>
      <c r="K248" s="855"/>
      <c r="L248" s="858"/>
      <c r="M248" s="861"/>
      <c r="N248" s="837"/>
      <c r="O248" s="840"/>
      <c r="P248" s="864"/>
      <c r="Q248" s="867"/>
      <c r="R248" s="813"/>
      <c r="S248" s="644" t="s">
        <v>6919</v>
      </c>
      <c r="T248" s="651" t="s">
        <v>3822</v>
      </c>
      <c r="U248" s="236" t="s">
        <v>3827</v>
      </c>
      <c r="V248" s="236" t="s">
        <v>3830</v>
      </c>
      <c r="W248" s="261"/>
      <c r="X248" s="258">
        <v>44931</v>
      </c>
      <c r="Y248" s="258">
        <v>44956</v>
      </c>
      <c r="Z248" s="258">
        <v>44959</v>
      </c>
      <c r="AA248" s="258">
        <v>45290</v>
      </c>
      <c r="AB248" s="813"/>
      <c r="AC248" s="828"/>
      <c r="AD248" s="44">
        <f t="shared" si="73"/>
        <v>5000000</v>
      </c>
      <c r="AE248" s="44">
        <f t="shared" si="73"/>
        <v>0</v>
      </c>
      <c r="AF248" s="44">
        <f t="shared" si="73"/>
        <v>2000000</v>
      </c>
      <c r="AG248" s="427"/>
      <c r="AH248" s="427"/>
      <c r="AI248" s="427"/>
      <c r="AJ248" s="427"/>
      <c r="AK248" s="813"/>
      <c r="AL248" s="831"/>
      <c r="AM248" s="44">
        <f t="shared" si="121"/>
        <v>1250000</v>
      </c>
      <c r="AN248" s="428"/>
      <c r="AO248" s="428">
        <v>500000</v>
      </c>
      <c r="AP248" s="428"/>
      <c r="AQ248" s="428"/>
      <c r="AR248" s="428">
        <v>750000</v>
      </c>
      <c r="AS248" s="428"/>
      <c r="AT248" s="813"/>
      <c r="AU248" s="834"/>
      <c r="AV248" s="44">
        <f t="shared" si="122"/>
        <v>1250000</v>
      </c>
      <c r="AW248" s="428"/>
      <c r="AX248" s="646">
        <v>500000</v>
      </c>
      <c r="AY248" s="646">
        <v>0</v>
      </c>
      <c r="AZ248" s="646">
        <v>0</v>
      </c>
      <c r="BA248" s="646">
        <v>750000</v>
      </c>
      <c r="BB248" s="428"/>
      <c r="BC248" s="813"/>
      <c r="BD248" s="810"/>
      <c r="BE248" s="44">
        <f t="shared" si="123"/>
        <v>1250000</v>
      </c>
      <c r="BF248" s="428"/>
      <c r="BG248" s="646">
        <v>500000</v>
      </c>
      <c r="BH248" s="646">
        <v>0</v>
      </c>
      <c r="BI248" s="646">
        <v>0</v>
      </c>
      <c r="BJ248" s="646">
        <v>750000</v>
      </c>
      <c r="BK248" s="428"/>
      <c r="BL248" s="813"/>
      <c r="BM248" s="816"/>
      <c r="BN248" s="44">
        <f t="shared" si="124"/>
        <v>1250000</v>
      </c>
      <c r="BO248" s="428"/>
      <c r="BP248" s="428">
        <v>500000</v>
      </c>
      <c r="BQ248" s="428">
        <v>0</v>
      </c>
      <c r="BR248" s="428">
        <v>0</v>
      </c>
      <c r="BS248" s="428">
        <v>750000</v>
      </c>
      <c r="BT248" s="428"/>
      <c r="BU248" s="429"/>
      <c r="BV248" s="430"/>
      <c r="BW248" s="430"/>
      <c r="BX248" s="430"/>
      <c r="BY248" s="430"/>
      <c r="BZ248" s="430"/>
      <c r="CA248" s="430"/>
      <c r="CB248" s="430"/>
      <c r="CC248" s="431"/>
    </row>
    <row r="249" spans="1:81" s="58" customFormat="1" ht="40.200000000000003" customHeight="1" thickTop="1" thickBot="1" x14ac:dyDescent="0.35">
      <c r="A249" s="34"/>
      <c r="B249" s="886"/>
      <c r="C249" s="869"/>
      <c r="D249" s="872"/>
      <c r="E249" s="852"/>
      <c r="F249" s="852"/>
      <c r="G249" s="852"/>
      <c r="H249" s="852"/>
      <c r="I249" s="1185"/>
      <c r="J249" s="813"/>
      <c r="K249" s="855"/>
      <c r="L249" s="858"/>
      <c r="M249" s="861"/>
      <c r="N249" s="837"/>
      <c r="O249" s="840"/>
      <c r="P249" s="864"/>
      <c r="Q249" s="867"/>
      <c r="R249" s="813"/>
      <c r="S249" s="644" t="s">
        <v>6920</v>
      </c>
      <c r="T249" s="651" t="s">
        <v>3822</v>
      </c>
      <c r="U249" s="236" t="s">
        <v>3827</v>
      </c>
      <c r="V249" s="236" t="s">
        <v>3830</v>
      </c>
      <c r="W249" s="261"/>
      <c r="X249" s="258">
        <v>44931</v>
      </c>
      <c r="Y249" s="258">
        <v>44956</v>
      </c>
      <c r="Z249" s="258">
        <v>44959</v>
      </c>
      <c r="AA249" s="258">
        <v>45290</v>
      </c>
      <c r="AB249" s="813"/>
      <c r="AC249" s="828"/>
      <c r="AD249" s="44">
        <f t="shared" si="73"/>
        <v>5000000</v>
      </c>
      <c r="AE249" s="44">
        <f t="shared" si="73"/>
        <v>0</v>
      </c>
      <c r="AF249" s="44">
        <f t="shared" si="73"/>
        <v>2000000</v>
      </c>
      <c r="AG249" s="427"/>
      <c r="AH249" s="427"/>
      <c r="AI249" s="427"/>
      <c r="AJ249" s="427"/>
      <c r="AK249" s="813"/>
      <c r="AL249" s="831"/>
      <c r="AM249" s="44">
        <f t="shared" si="121"/>
        <v>1250000</v>
      </c>
      <c r="AN249" s="428"/>
      <c r="AO249" s="428">
        <v>500000</v>
      </c>
      <c r="AP249" s="428"/>
      <c r="AQ249" s="428"/>
      <c r="AR249" s="428">
        <v>750000</v>
      </c>
      <c r="AS249" s="428"/>
      <c r="AT249" s="813"/>
      <c r="AU249" s="834"/>
      <c r="AV249" s="44">
        <f t="shared" si="122"/>
        <v>1250000</v>
      </c>
      <c r="AW249" s="428"/>
      <c r="AX249" s="646">
        <v>500000</v>
      </c>
      <c r="AY249" s="646">
        <v>0</v>
      </c>
      <c r="AZ249" s="646">
        <v>0</v>
      </c>
      <c r="BA249" s="646">
        <v>750000</v>
      </c>
      <c r="BB249" s="428"/>
      <c r="BC249" s="813"/>
      <c r="BD249" s="810"/>
      <c r="BE249" s="44">
        <f t="shared" si="123"/>
        <v>1250000</v>
      </c>
      <c r="BF249" s="428"/>
      <c r="BG249" s="646">
        <v>500000</v>
      </c>
      <c r="BH249" s="646">
        <v>0</v>
      </c>
      <c r="BI249" s="646">
        <v>0</v>
      </c>
      <c r="BJ249" s="646">
        <v>750000</v>
      </c>
      <c r="BK249" s="428"/>
      <c r="BL249" s="813"/>
      <c r="BM249" s="816"/>
      <c r="BN249" s="44">
        <f t="shared" si="124"/>
        <v>1250000</v>
      </c>
      <c r="BO249" s="428"/>
      <c r="BP249" s="428">
        <v>500000</v>
      </c>
      <c r="BQ249" s="428">
        <v>0</v>
      </c>
      <c r="BR249" s="428">
        <v>0</v>
      </c>
      <c r="BS249" s="428">
        <v>750000</v>
      </c>
      <c r="BT249" s="428"/>
      <c r="BU249" s="429"/>
      <c r="BV249" s="430"/>
      <c r="BW249" s="430"/>
      <c r="BX249" s="430"/>
      <c r="BY249" s="430"/>
      <c r="BZ249" s="430"/>
      <c r="CA249" s="430"/>
      <c r="CB249" s="430"/>
      <c r="CC249" s="431"/>
    </row>
    <row r="250" spans="1:81" s="58" customFormat="1" ht="40.200000000000003" customHeight="1" thickTop="1" thickBot="1" x14ac:dyDescent="0.35">
      <c r="A250" s="34"/>
      <c r="B250" s="886"/>
      <c r="C250" s="869"/>
      <c r="D250" s="872"/>
      <c r="E250" s="852"/>
      <c r="F250" s="852"/>
      <c r="G250" s="852"/>
      <c r="H250" s="852"/>
      <c r="I250" s="1185"/>
      <c r="J250" s="813"/>
      <c r="K250" s="855"/>
      <c r="L250" s="858"/>
      <c r="M250" s="861"/>
      <c r="N250" s="837"/>
      <c r="O250" s="840"/>
      <c r="P250" s="864"/>
      <c r="Q250" s="867"/>
      <c r="R250" s="813"/>
      <c r="S250" s="644" t="s">
        <v>6921</v>
      </c>
      <c r="T250" s="651" t="s">
        <v>3822</v>
      </c>
      <c r="U250" s="236" t="s">
        <v>3827</v>
      </c>
      <c r="V250" s="236" t="s">
        <v>3830</v>
      </c>
      <c r="W250" s="261"/>
      <c r="X250" s="258">
        <v>44931</v>
      </c>
      <c r="Y250" s="258">
        <v>44956</v>
      </c>
      <c r="Z250" s="258">
        <v>44959</v>
      </c>
      <c r="AA250" s="258">
        <v>45290</v>
      </c>
      <c r="AB250" s="813"/>
      <c r="AC250" s="828"/>
      <c r="AD250" s="44">
        <f t="shared" si="73"/>
        <v>6000000</v>
      </c>
      <c r="AE250" s="44">
        <f t="shared" si="73"/>
        <v>0</v>
      </c>
      <c r="AF250" s="44">
        <f t="shared" si="73"/>
        <v>3000000</v>
      </c>
      <c r="AG250" s="427"/>
      <c r="AH250" s="427"/>
      <c r="AI250" s="427"/>
      <c r="AJ250" s="427"/>
      <c r="AK250" s="813"/>
      <c r="AL250" s="831"/>
      <c r="AM250" s="44">
        <f t="shared" si="121"/>
        <v>1500000</v>
      </c>
      <c r="AN250" s="428"/>
      <c r="AO250" s="428">
        <v>750000</v>
      </c>
      <c r="AP250" s="428"/>
      <c r="AQ250" s="428"/>
      <c r="AR250" s="428">
        <v>750000</v>
      </c>
      <c r="AS250" s="428"/>
      <c r="AT250" s="813"/>
      <c r="AU250" s="834"/>
      <c r="AV250" s="44">
        <f t="shared" si="122"/>
        <v>1500000</v>
      </c>
      <c r="AW250" s="428"/>
      <c r="AX250" s="646">
        <v>750000</v>
      </c>
      <c r="AY250" s="646">
        <v>0</v>
      </c>
      <c r="AZ250" s="646">
        <v>0</v>
      </c>
      <c r="BA250" s="646">
        <v>750000</v>
      </c>
      <c r="BB250" s="428"/>
      <c r="BC250" s="813"/>
      <c r="BD250" s="810"/>
      <c r="BE250" s="44">
        <f t="shared" si="123"/>
        <v>1500000</v>
      </c>
      <c r="BF250" s="428"/>
      <c r="BG250" s="646">
        <v>750000</v>
      </c>
      <c r="BH250" s="646">
        <v>0</v>
      </c>
      <c r="BI250" s="646">
        <v>0</v>
      </c>
      <c r="BJ250" s="646">
        <v>750000</v>
      </c>
      <c r="BK250" s="428"/>
      <c r="BL250" s="813"/>
      <c r="BM250" s="816"/>
      <c r="BN250" s="44">
        <f t="shared" si="124"/>
        <v>1500000</v>
      </c>
      <c r="BO250" s="428"/>
      <c r="BP250" s="428">
        <v>750000</v>
      </c>
      <c r="BQ250" s="428">
        <v>0</v>
      </c>
      <c r="BR250" s="428">
        <v>0</v>
      </c>
      <c r="BS250" s="428">
        <v>750000</v>
      </c>
      <c r="BT250" s="428"/>
      <c r="BU250" s="429"/>
      <c r="BV250" s="430"/>
      <c r="BW250" s="430"/>
      <c r="BX250" s="430"/>
      <c r="BY250" s="430"/>
      <c r="BZ250" s="430"/>
      <c r="CA250" s="430"/>
      <c r="CB250" s="430"/>
      <c r="CC250" s="431"/>
    </row>
    <row r="251" spans="1:81" s="58" customFormat="1" ht="40.200000000000003" customHeight="1" thickTop="1" thickBot="1" x14ac:dyDescent="0.35">
      <c r="A251" s="34"/>
      <c r="B251" s="886"/>
      <c r="C251" s="869"/>
      <c r="D251" s="872"/>
      <c r="E251" s="852"/>
      <c r="F251" s="852"/>
      <c r="G251" s="852"/>
      <c r="H251" s="852"/>
      <c r="I251" s="1185"/>
      <c r="J251" s="813"/>
      <c r="K251" s="855"/>
      <c r="L251" s="858"/>
      <c r="M251" s="861"/>
      <c r="N251" s="837"/>
      <c r="O251" s="840"/>
      <c r="P251" s="864"/>
      <c r="Q251" s="867"/>
      <c r="R251" s="813"/>
      <c r="S251" s="644" t="s">
        <v>6922</v>
      </c>
      <c r="T251" s="651" t="s">
        <v>3822</v>
      </c>
      <c r="U251" s="236" t="s">
        <v>3827</v>
      </c>
      <c r="V251" s="236" t="s">
        <v>3830</v>
      </c>
      <c r="W251" s="261"/>
      <c r="X251" s="258">
        <v>44931</v>
      </c>
      <c r="Y251" s="258">
        <v>44956</v>
      </c>
      <c r="Z251" s="258">
        <v>44959</v>
      </c>
      <c r="AA251" s="258">
        <v>45290</v>
      </c>
      <c r="AB251" s="813"/>
      <c r="AC251" s="828"/>
      <c r="AD251" s="44">
        <f t="shared" si="73"/>
        <v>5000000</v>
      </c>
      <c r="AE251" s="44">
        <f t="shared" si="73"/>
        <v>0</v>
      </c>
      <c r="AF251" s="44">
        <f t="shared" si="73"/>
        <v>3000000</v>
      </c>
      <c r="AG251" s="427"/>
      <c r="AH251" s="427"/>
      <c r="AI251" s="427"/>
      <c r="AJ251" s="427"/>
      <c r="AK251" s="813"/>
      <c r="AL251" s="831"/>
      <c r="AM251" s="44">
        <f t="shared" si="121"/>
        <v>1250000</v>
      </c>
      <c r="AN251" s="428"/>
      <c r="AO251" s="428">
        <v>750000</v>
      </c>
      <c r="AP251" s="428"/>
      <c r="AQ251" s="428"/>
      <c r="AR251" s="428">
        <v>500000</v>
      </c>
      <c r="AS251" s="428"/>
      <c r="AT251" s="813"/>
      <c r="AU251" s="834"/>
      <c r="AV251" s="44">
        <f t="shared" si="122"/>
        <v>1250000</v>
      </c>
      <c r="AW251" s="428"/>
      <c r="AX251" s="646">
        <v>750000</v>
      </c>
      <c r="AY251" s="646">
        <v>0</v>
      </c>
      <c r="AZ251" s="646">
        <v>0</v>
      </c>
      <c r="BA251" s="646">
        <v>500000</v>
      </c>
      <c r="BB251" s="428"/>
      <c r="BC251" s="813"/>
      <c r="BD251" s="810"/>
      <c r="BE251" s="44">
        <f t="shared" si="123"/>
        <v>1250000</v>
      </c>
      <c r="BF251" s="428"/>
      <c r="BG251" s="646">
        <v>750000</v>
      </c>
      <c r="BH251" s="646">
        <v>0</v>
      </c>
      <c r="BI251" s="646">
        <v>0</v>
      </c>
      <c r="BJ251" s="646">
        <v>500000</v>
      </c>
      <c r="BK251" s="428"/>
      <c r="BL251" s="813"/>
      <c r="BM251" s="816"/>
      <c r="BN251" s="44">
        <f t="shared" si="124"/>
        <v>1250000</v>
      </c>
      <c r="BO251" s="428"/>
      <c r="BP251" s="428">
        <v>750000</v>
      </c>
      <c r="BQ251" s="428">
        <v>0</v>
      </c>
      <c r="BR251" s="428">
        <v>0</v>
      </c>
      <c r="BS251" s="428">
        <v>500000</v>
      </c>
      <c r="BT251" s="428"/>
      <c r="BU251" s="429"/>
      <c r="BV251" s="430"/>
      <c r="BW251" s="430"/>
      <c r="BX251" s="430"/>
      <c r="BY251" s="430"/>
      <c r="BZ251" s="430"/>
      <c r="CA251" s="430"/>
      <c r="CB251" s="430"/>
      <c r="CC251" s="431"/>
    </row>
    <row r="252" spans="1:81" s="58" customFormat="1" ht="40.200000000000003" customHeight="1" thickTop="1" thickBot="1" x14ac:dyDescent="0.35">
      <c r="A252" s="34"/>
      <c r="B252" s="886"/>
      <c r="C252" s="869"/>
      <c r="D252" s="872"/>
      <c r="E252" s="852"/>
      <c r="F252" s="852"/>
      <c r="G252" s="852"/>
      <c r="H252" s="852"/>
      <c r="I252" s="1185"/>
      <c r="J252" s="813"/>
      <c r="K252" s="855"/>
      <c r="L252" s="858"/>
      <c r="M252" s="861"/>
      <c r="N252" s="837"/>
      <c r="O252" s="840"/>
      <c r="P252" s="864"/>
      <c r="Q252" s="867"/>
      <c r="R252" s="813"/>
      <c r="S252" s="644" t="s">
        <v>6923</v>
      </c>
      <c r="T252" s="651" t="s">
        <v>3822</v>
      </c>
      <c r="U252" s="236" t="s">
        <v>3827</v>
      </c>
      <c r="V252" s="236" t="s">
        <v>3830</v>
      </c>
      <c r="W252" s="261"/>
      <c r="X252" s="258">
        <v>44931</v>
      </c>
      <c r="Y252" s="258">
        <v>44956</v>
      </c>
      <c r="Z252" s="258">
        <v>44959</v>
      </c>
      <c r="AA252" s="258">
        <v>45290</v>
      </c>
      <c r="AB252" s="813"/>
      <c r="AC252" s="828"/>
      <c r="AD252" s="44">
        <f t="shared" si="73"/>
        <v>5000000</v>
      </c>
      <c r="AE252" s="44">
        <f t="shared" si="73"/>
        <v>0</v>
      </c>
      <c r="AF252" s="44">
        <f t="shared" si="73"/>
        <v>2000000</v>
      </c>
      <c r="AG252" s="427"/>
      <c r="AH252" s="427"/>
      <c r="AI252" s="427"/>
      <c r="AJ252" s="427"/>
      <c r="AK252" s="813"/>
      <c r="AL252" s="831"/>
      <c r="AM252" s="44">
        <f t="shared" si="121"/>
        <v>1250000</v>
      </c>
      <c r="AN252" s="428"/>
      <c r="AO252" s="428">
        <v>500000</v>
      </c>
      <c r="AP252" s="428"/>
      <c r="AQ252" s="428"/>
      <c r="AR252" s="428">
        <v>750000</v>
      </c>
      <c r="AS252" s="428"/>
      <c r="AT252" s="813"/>
      <c r="AU252" s="834"/>
      <c r="AV252" s="44">
        <f t="shared" si="122"/>
        <v>1250000</v>
      </c>
      <c r="AW252" s="428"/>
      <c r="AX252" s="646">
        <v>500000</v>
      </c>
      <c r="AY252" s="646">
        <v>0</v>
      </c>
      <c r="AZ252" s="646">
        <v>0</v>
      </c>
      <c r="BA252" s="646">
        <v>750000</v>
      </c>
      <c r="BB252" s="428"/>
      <c r="BC252" s="813"/>
      <c r="BD252" s="810"/>
      <c r="BE252" s="44">
        <f t="shared" si="123"/>
        <v>1250000</v>
      </c>
      <c r="BF252" s="428"/>
      <c r="BG252" s="646">
        <v>500000</v>
      </c>
      <c r="BH252" s="646">
        <v>0</v>
      </c>
      <c r="BI252" s="646">
        <v>0</v>
      </c>
      <c r="BJ252" s="646">
        <v>750000</v>
      </c>
      <c r="BK252" s="428"/>
      <c r="BL252" s="813"/>
      <c r="BM252" s="816"/>
      <c r="BN252" s="44">
        <f t="shared" si="124"/>
        <v>1250000</v>
      </c>
      <c r="BO252" s="428"/>
      <c r="BP252" s="428">
        <v>500000</v>
      </c>
      <c r="BQ252" s="428">
        <v>0</v>
      </c>
      <c r="BR252" s="428">
        <v>0</v>
      </c>
      <c r="BS252" s="428">
        <v>750000</v>
      </c>
      <c r="BT252" s="428"/>
      <c r="BU252" s="429"/>
      <c r="BV252" s="430"/>
      <c r="BW252" s="430"/>
      <c r="BX252" s="430"/>
      <c r="BY252" s="430"/>
      <c r="BZ252" s="430"/>
      <c r="CA252" s="430"/>
      <c r="CB252" s="430"/>
      <c r="CC252" s="431"/>
    </row>
    <row r="253" spans="1:81" s="58" customFormat="1" ht="40.200000000000003" customHeight="1" thickTop="1" thickBot="1" x14ac:dyDescent="0.35">
      <c r="A253" s="34"/>
      <c r="B253" s="886"/>
      <c r="C253" s="869"/>
      <c r="D253" s="872"/>
      <c r="E253" s="852"/>
      <c r="F253" s="852"/>
      <c r="G253" s="852"/>
      <c r="H253" s="852"/>
      <c r="I253" s="1185"/>
      <c r="J253" s="813"/>
      <c r="K253" s="855"/>
      <c r="L253" s="858"/>
      <c r="M253" s="861"/>
      <c r="N253" s="837"/>
      <c r="O253" s="840"/>
      <c r="P253" s="864"/>
      <c r="Q253" s="867"/>
      <c r="R253" s="813"/>
      <c r="S253" s="644" t="s">
        <v>6924</v>
      </c>
      <c r="T253" s="651" t="s">
        <v>3822</v>
      </c>
      <c r="U253" s="236" t="s">
        <v>3827</v>
      </c>
      <c r="V253" s="236" t="s">
        <v>3830</v>
      </c>
      <c r="W253" s="261"/>
      <c r="X253" s="258">
        <v>44931</v>
      </c>
      <c r="Y253" s="258">
        <v>44956</v>
      </c>
      <c r="Z253" s="258">
        <v>44959</v>
      </c>
      <c r="AA253" s="258">
        <v>45290</v>
      </c>
      <c r="AB253" s="813"/>
      <c r="AC253" s="828"/>
      <c r="AD253" s="44">
        <f t="shared" si="73"/>
        <v>12000000</v>
      </c>
      <c r="AE253" s="44">
        <f t="shared" si="73"/>
        <v>0</v>
      </c>
      <c r="AF253" s="44">
        <f t="shared" si="73"/>
        <v>2000000</v>
      </c>
      <c r="AG253" s="427"/>
      <c r="AH253" s="427"/>
      <c r="AI253" s="427"/>
      <c r="AJ253" s="427"/>
      <c r="AK253" s="813"/>
      <c r="AL253" s="831"/>
      <c r="AM253" s="44">
        <f t="shared" si="121"/>
        <v>3000000</v>
      </c>
      <c r="AN253" s="428"/>
      <c r="AO253" s="428">
        <v>500000</v>
      </c>
      <c r="AP253" s="428"/>
      <c r="AQ253" s="428"/>
      <c r="AR253" s="428">
        <v>2500000</v>
      </c>
      <c r="AS253" s="428"/>
      <c r="AT253" s="813"/>
      <c r="AU253" s="834"/>
      <c r="AV253" s="44">
        <f t="shared" si="122"/>
        <v>3000000</v>
      </c>
      <c r="AW253" s="428"/>
      <c r="AX253" s="646">
        <v>500000</v>
      </c>
      <c r="AY253" s="646">
        <v>0</v>
      </c>
      <c r="AZ253" s="646">
        <v>0</v>
      </c>
      <c r="BA253" s="646">
        <v>2500000</v>
      </c>
      <c r="BB253" s="428"/>
      <c r="BC253" s="813"/>
      <c r="BD253" s="810"/>
      <c r="BE253" s="44">
        <f t="shared" si="123"/>
        <v>3000000</v>
      </c>
      <c r="BF253" s="428"/>
      <c r="BG253" s="646">
        <v>500000</v>
      </c>
      <c r="BH253" s="646">
        <v>0</v>
      </c>
      <c r="BI253" s="646">
        <v>0</v>
      </c>
      <c r="BJ253" s="646">
        <v>2500000</v>
      </c>
      <c r="BK253" s="428"/>
      <c r="BL253" s="813"/>
      <c r="BM253" s="816"/>
      <c r="BN253" s="44">
        <f t="shared" si="124"/>
        <v>3000000</v>
      </c>
      <c r="BO253" s="428"/>
      <c r="BP253" s="428">
        <v>500000</v>
      </c>
      <c r="BQ253" s="428">
        <v>0</v>
      </c>
      <c r="BR253" s="428">
        <v>0</v>
      </c>
      <c r="BS253" s="428">
        <v>2500000</v>
      </c>
      <c r="BT253" s="428"/>
      <c r="BU253" s="429"/>
      <c r="BV253" s="430"/>
      <c r="BW253" s="430"/>
      <c r="BX253" s="430"/>
      <c r="BY253" s="430"/>
      <c r="BZ253" s="430"/>
      <c r="CA253" s="430"/>
      <c r="CB253" s="430"/>
      <c r="CC253" s="431"/>
    </row>
    <row r="254" spans="1:81" s="58" customFormat="1" ht="40.200000000000003" customHeight="1" thickTop="1" thickBot="1" x14ac:dyDescent="0.35">
      <c r="A254" s="34"/>
      <c r="B254" s="886"/>
      <c r="C254" s="869"/>
      <c r="D254" s="872"/>
      <c r="E254" s="852"/>
      <c r="F254" s="852"/>
      <c r="G254" s="852"/>
      <c r="H254" s="852"/>
      <c r="I254" s="1185"/>
      <c r="J254" s="813"/>
      <c r="K254" s="855"/>
      <c r="L254" s="858"/>
      <c r="M254" s="861"/>
      <c r="N254" s="837"/>
      <c r="O254" s="840"/>
      <c r="P254" s="864"/>
      <c r="Q254" s="867"/>
      <c r="R254" s="813"/>
      <c r="S254" s="644" t="s">
        <v>6925</v>
      </c>
      <c r="T254" s="651" t="s">
        <v>3822</v>
      </c>
      <c r="U254" s="236" t="s">
        <v>3827</v>
      </c>
      <c r="V254" s="236" t="s">
        <v>3830</v>
      </c>
      <c r="W254" s="261"/>
      <c r="X254" s="258">
        <v>44931</v>
      </c>
      <c r="Y254" s="258">
        <v>44956</v>
      </c>
      <c r="Z254" s="258">
        <v>44959</v>
      </c>
      <c r="AA254" s="258">
        <v>45290</v>
      </c>
      <c r="AB254" s="813"/>
      <c r="AC254" s="828"/>
      <c r="AD254" s="44">
        <f t="shared" si="73"/>
        <v>15000000</v>
      </c>
      <c r="AE254" s="44">
        <f t="shared" si="73"/>
        <v>0</v>
      </c>
      <c r="AF254" s="44">
        <f t="shared" ref="AF254:AF287" si="146">+AO254+AX254+BG254+BP254</f>
        <v>5000000</v>
      </c>
      <c r="AG254" s="427"/>
      <c r="AH254" s="427"/>
      <c r="AI254" s="427"/>
      <c r="AJ254" s="427"/>
      <c r="AK254" s="813"/>
      <c r="AL254" s="831"/>
      <c r="AM254" s="44">
        <f t="shared" si="121"/>
        <v>3750000</v>
      </c>
      <c r="AN254" s="428"/>
      <c r="AO254" s="428">
        <v>1250000</v>
      </c>
      <c r="AP254" s="428"/>
      <c r="AQ254" s="428"/>
      <c r="AR254" s="428">
        <v>2500000</v>
      </c>
      <c r="AS254" s="428"/>
      <c r="AT254" s="813"/>
      <c r="AU254" s="834"/>
      <c r="AV254" s="44">
        <f t="shared" si="122"/>
        <v>3750000</v>
      </c>
      <c r="AW254" s="428"/>
      <c r="AX254" s="646">
        <v>1250000</v>
      </c>
      <c r="AY254" s="646">
        <v>0</v>
      </c>
      <c r="AZ254" s="646">
        <v>0</v>
      </c>
      <c r="BA254" s="646">
        <v>2500000</v>
      </c>
      <c r="BB254" s="428"/>
      <c r="BC254" s="813"/>
      <c r="BD254" s="810"/>
      <c r="BE254" s="44">
        <f t="shared" si="123"/>
        <v>3750000</v>
      </c>
      <c r="BF254" s="428"/>
      <c r="BG254" s="646">
        <v>1250000</v>
      </c>
      <c r="BH254" s="646">
        <v>0</v>
      </c>
      <c r="BI254" s="646">
        <v>0</v>
      </c>
      <c r="BJ254" s="646">
        <v>2500000</v>
      </c>
      <c r="BK254" s="428"/>
      <c r="BL254" s="813"/>
      <c r="BM254" s="816"/>
      <c r="BN254" s="44">
        <f t="shared" si="124"/>
        <v>3750000</v>
      </c>
      <c r="BO254" s="428"/>
      <c r="BP254" s="428">
        <v>1250000</v>
      </c>
      <c r="BQ254" s="428">
        <v>0</v>
      </c>
      <c r="BR254" s="428">
        <v>0</v>
      </c>
      <c r="BS254" s="428">
        <v>2500000</v>
      </c>
      <c r="BT254" s="428"/>
      <c r="BU254" s="429"/>
      <c r="BV254" s="430"/>
      <c r="BW254" s="430"/>
      <c r="BX254" s="430"/>
      <c r="BY254" s="430"/>
      <c r="BZ254" s="430"/>
      <c r="CA254" s="430"/>
      <c r="CB254" s="430"/>
      <c r="CC254" s="431"/>
    </row>
    <row r="255" spans="1:81" s="58" customFormat="1" ht="40.200000000000003" customHeight="1" thickTop="1" thickBot="1" x14ac:dyDescent="0.35">
      <c r="A255" s="34"/>
      <c r="B255" s="886"/>
      <c r="C255" s="869"/>
      <c r="D255" s="872"/>
      <c r="E255" s="852"/>
      <c r="F255" s="852"/>
      <c r="G255" s="852"/>
      <c r="H255" s="852"/>
      <c r="I255" s="1185"/>
      <c r="J255" s="813"/>
      <c r="K255" s="855"/>
      <c r="L255" s="858"/>
      <c r="M255" s="861"/>
      <c r="N255" s="837"/>
      <c r="O255" s="840"/>
      <c r="P255" s="864"/>
      <c r="Q255" s="867"/>
      <c r="R255" s="813"/>
      <c r="S255" s="644" t="s">
        <v>6926</v>
      </c>
      <c r="T255" s="651" t="s">
        <v>3822</v>
      </c>
      <c r="U255" s="236" t="s">
        <v>3827</v>
      </c>
      <c r="V255" s="236" t="s">
        <v>3830</v>
      </c>
      <c r="W255" s="261"/>
      <c r="X255" s="258">
        <v>44931</v>
      </c>
      <c r="Y255" s="258">
        <v>44956</v>
      </c>
      <c r="Z255" s="258">
        <v>44959</v>
      </c>
      <c r="AA255" s="258">
        <v>45290</v>
      </c>
      <c r="AB255" s="813"/>
      <c r="AC255" s="828"/>
      <c r="AD255" s="44">
        <f t="shared" ref="AD255:AJ297" si="147">+AM255+AV255+BE255+BN255</f>
        <v>12000000</v>
      </c>
      <c r="AE255" s="44">
        <f t="shared" si="147"/>
        <v>0</v>
      </c>
      <c r="AF255" s="44">
        <f t="shared" si="146"/>
        <v>5000000</v>
      </c>
      <c r="AG255" s="427"/>
      <c r="AH255" s="427"/>
      <c r="AI255" s="427"/>
      <c r="AJ255" s="427"/>
      <c r="AK255" s="813"/>
      <c r="AL255" s="831"/>
      <c r="AM255" s="44">
        <f t="shared" si="121"/>
        <v>3000000</v>
      </c>
      <c r="AN255" s="428"/>
      <c r="AO255" s="428">
        <v>1250000</v>
      </c>
      <c r="AP255" s="428"/>
      <c r="AQ255" s="428"/>
      <c r="AR255" s="428">
        <v>1750000</v>
      </c>
      <c r="AS255" s="428"/>
      <c r="AT255" s="813"/>
      <c r="AU255" s="834"/>
      <c r="AV255" s="44">
        <f t="shared" si="122"/>
        <v>3000000</v>
      </c>
      <c r="AW255" s="428"/>
      <c r="AX255" s="646">
        <v>1250000</v>
      </c>
      <c r="AY255" s="646">
        <v>0</v>
      </c>
      <c r="AZ255" s="646">
        <v>0</v>
      </c>
      <c r="BA255" s="646">
        <v>1750000</v>
      </c>
      <c r="BB255" s="428"/>
      <c r="BC255" s="813"/>
      <c r="BD255" s="810"/>
      <c r="BE255" s="44">
        <f t="shared" si="123"/>
        <v>3000000</v>
      </c>
      <c r="BF255" s="428"/>
      <c r="BG255" s="646">
        <v>1250000</v>
      </c>
      <c r="BH255" s="646">
        <v>0</v>
      </c>
      <c r="BI255" s="646">
        <v>0</v>
      </c>
      <c r="BJ255" s="646">
        <v>1750000</v>
      </c>
      <c r="BK255" s="428"/>
      <c r="BL255" s="813"/>
      <c r="BM255" s="816"/>
      <c r="BN255" s="44">
        <f t="shared" si="124"/>
        <v>3000000</v>
      </c>
      <c r="BO255" s="428"/>
      <c r="BP255" s="428">
        <v>1250000</v>
      </c>
      <c r="BQ255" s="428">
        <v>0</v>
      </c>
      <c r="BR255" s="428">
        <v>0</v>
      </c>
      <c r="BS255" s="428">
        <v>1750000</v>
      </c>
      <c r="BT255" s="428"/>
      <c r="BU255" s="429"/>
      <c r="BV255" s="430"/>
      <c r="BW255" s="430"/>
      <c r="BX255" s="430"/>
      <c r="BY255" s="430"/>
      <c r="BZ255" s="430"/>
      <c r="CA255" s="430"/>
      <c r="CB255" s="430"/>
      <c r="CC255" s="431"/>
    </row>
    <row r="256" spans="1:81" s="58" customFormat="1" ht="40.200000000000003" customHeight="1" thickTop="1" thickBot="1" x14ac:dyDescent="0.35">
      <c r="A256" s="34"/>
      <c r="B256" s="886"/>
      <c r="C256" s="869"/>
      <c r="D256" s="872"/>
      <c r="E256" s="852"/>
      <c r="F256" s="852"/>
      <c r="G256" s="852"/>
      <c r="H256" s="852"/>
      <c r="I256" s="1185"/>
      <c r="J256" s="813"/>
      <c r="K256" s="855"/>
      <c r="L256" s="858"/>
      <c r="M256" s="861"/>
      <c r="N256" s="837"/>
      <c r="O256" s="840"/>
      <c r="P256" s="864"/>
      <c r="Q256" s="867"/>
      <c r="R256" s="813"/>
      <c r="S256" s="644" t="s">
        <v>6927</v>
      </c>
      <c r="T256" s="651" t="s">
        <v>3822</v>
      </c>
      <c r="U256" s="236" t="s">
        <v>3827</v>
      </c>
      <c r="V256" s="236" t="s">
        <v>3830</v>
      </c>
      <c r="W256" s="261"/>
      <c r="X256" s="258">
        <v>44931</v>
      </c>
      <c r="Y256" s="258">
        <v>44956</v>
      </c>
      <c r="Z256" s="258">
        <v>44959</v>
      </c>
      <c r="AA256" s="258">
        <v>45290</v>
      </c>
      <c r="AB256" s="813"/>
      <c r="AC256" s="828"/>
      <c r="AD256" s="44">
        <f t="shared" si="147"/>
        <v>12000000</v>
      </c>
      <c r="AE256" s="44">
        <f t="shared" si="147"/>
        <v>0</v>
      </c>
      <c r="AF256" s="44">
        <f t="shared" si="146"/>
        <v>7000000</v>
      </c>
      <c r="AG256" s="427"/>
      <c r="AH256" s="427"/>
      <c r="AI256" s="427"/>
      <c r="AJ256" s="427"/>
      <c r="AK256" s="813"/>
      <c r="AL256" s="831"/>
      <c r="AM256" s="44">
        <f t="shared" si="121"/>
        <v>3000000</v>
      </c>
      <c r="AN256" s="428"/>
      <c r="AO256" s="428">
        <v>1750000</v>
      </c>
      <c r="AP256" s="428"/>
      <c r="AQ256" s="428"/>
      <c r="AR256" s="428">
        <v>1250000</v>
      </c>
      <c r="AS256" s="428"/>
      <c r="AT256" s="813"/>
      <c r="AU256" s="834"/>
      <c r="AV256" s="44">
        <f t="shared" si="122"/>
        <v>3000000</v>
      </c>
      <c r="AW256" s="428"/>
      <c r="AX256" s="646">
        <v>1750000</v>
      </c>
      <c r="AY256" s="646">
        <v>0</v>
      </c>
      <c r="AZ256" s="646">
        <v>0</v>
      </c>
      <c r="BA256" s="646">
        <v>1250000</v>
      </c>
      <c r="BB256" s="428"/>
      <c r="BC256" s="813"/>
      <c r="BD256" s="810"/>
      <c r="BE256" s="44">
        <f t="shared" si="123"/>
        <v>3000000</v>
      </c>
      <c r="BF256" s="428"/>
      <c r="BG256" s="646">
        <v>1750000</v>
      </c>
      <c r="BH256" s="646">
        <v>0</v>
      </c>
      <c r="BI256" s="646">
        <v>0</v>
      </c>
      <c r="BJ256" s="646">
        <v>1250000</v>
      </c>
      <c r="BK256" s="428"/>
      <c r="BL256" s="813"/>
      <c r="BM256" s="816"/>
      <c r="BN256" s="44">
        <f t="shared" si="124"/>
        <v>3000000</v>
      </c>
      <c r="BO256" s="428"/>
      <c r="BP256" s="428">
        <v>1750000</v>
      </c>
      <c r="BQ256" s="428">
        <v>0</v>
      </c>
      <c r="BR256" s="428">
        <v>0</v>
      </c>
      <c r="BS256" s="428">
        <v>1250000</v>
      </c>
      <c r="BT256" s="428"/>
      <c r="BU256" s="429"/>
      <c r="BV256" s="430"/>
      <c r="BW256" s="430"/>
      <c r="BX256" s="430"/>
      <c r="BY256" s="430"/>
      <c r="BZ256" s="430"/>
      <c r="CA256" s="430"/>
      <c r="CB256" s="430"/>
      <c r="CC256" s="431"/>
    </row>
    <row r="257" spans="1:81" s="58" customFormat="1" ht="40.200000000000003" customHeight="1" thickTop="1" thickBot="1" x14ac:dyDescent="0.35">
      <c r="A257" s="34"/>
      <c r="B257" s="886"/>
      <c r="C257" s="869"/>
      <c r="D257" s="872"/>
      <c r="E257" s="852"/>
      <c r="F257" s="852"/>
      <c r="G257" s="852"/>
      <c r="H257" s="852"/>
      <c r="I257" s="1185"/>
      <c r="J257" s="813"/>
      <c r="K257" s="855"/>
      <c r="L257" s="858"/>
      <c r="M257" s="861"/>
      <c r="N257" s="837"/>
      <c r="O257" s="840"/>
      <c r="P257" s="864"/>
      <c r="Q257" s="867"/>
      <c r="R257" s="813"/>
      <c r="S257" s="644" t="s">
        <v>6928</v>
      </c>
      <c r="T257" s="651" t="s">
        <v>3822</v>
      </c>
      <c r="U257" s="236" t="s">
        <v>3827</v>
      </c>
      <c r="V257" s="236" t="s">
        <v>3830</v>
      </c>
      <c r="W257" s="261"/>
      <c r="X257" s="258">
        <v>44931</v>
      </c>
      <c r="Y257" s="258">
        <v>44956</v>
      </c>
      <c r="Z257" s="258">
        <v>44959</v>
      </c>
      <c r="AA257" s="258">
        <v>45290</v>
      </c>
      <c r="AB257" s="813"/>
      <c r="AC257" s="828"/>
      <c r="AD257" s="44">
        <f t="shared" si="147"/>
        <v>8000000</v>
      </c>
      <c r="AE257" s="44">
        <f t="shared" si="147"/>
        <v>0</v>
      </c>
      <c r="AF257" s="44">
        <f t="shared" si="146"/>
        <v>3000000</v>
      </c>
      <c r="AG257" s="427"/>
      <c r="AH257" s="427"/>
      <c r="AI257" s="427"/>
      <c r="AJ257" s="427"/>
      <c r="AK257" s="813"/>
      <c r="AL257" s="831"/>
      <c r="AM257" s="44">
        <f t="shared" si="121"/>
        <v>2000000</v>
      </c>
      <c r="AN257" s="428"/>
      <c r="AO257" s="428">
        <v>750000</v>
      </c>
      <c r="AP257" s="428"/>
      <c r="AQ257" s="428"/>
      <c r="AR257" s="428">
        <v>1250000</v>
      </c>
      <c r="AS257" s="428"/>
      <c r="AT257" s="813"/>
      <c r="AU257" s="834"/>
      <c r="AV257" s="44">
        <f t="shared" si="122"/>
        <v>2000000</v>
      </c>
      <c r="AW257" s="428"/>
      <c r="AX257" s="646">
        <v>750000</v>
      </c>
      <c r="AY257" s="646">
        <v>0</v>
      </c>
      <c r="AZ257" s="646">
        <v>0</v>
      </c>
      <c r="BA257" s="646">
        <v>1250000</v>
      </c>
      <c r="BB257" s="428"/>
      <c r="BC257" s="813"/>
      <c r="BD257" s="810"/>
      <c r="BE257" s="44">
        <f t="shared" si="123"/>
        <v>2000000</v>
      </c>
      <c r="BF257" s="428"/>
      <c r="BG257" s="646">
        <v>750000</v>
      </c>
      <c r="BH257" s="646">
        <v>0</v>
      </c>
      <c r="BI257" s="646">
        <v>0</v>
      </c>
      <c r="BJ257" s="646">
        <v>1250000</v>
      </c>
      <c r="BK257" s="428"/>
      <c r="BL257" s="813"/>
      <c r="BM257" s="816"/>
      <c r="BN257" s="44">
        <f t="shared" si="124"/>
        <v>2000000</v>
      </c>
      <c r="BO257" s="428"/>
      <c r="BP257" s="428">
        <v>750000</v>
      </c>
      <c r="BQ257" s="428">
        <v>0</v>
      </c>
      <c r="BR257" s="428">
        <v>0</v>
      </c>
      <c r="BS257" s="428">
        <v>1250000</v>
      </c>
      <c r="BT257" s="428"/>
      <c r="BU257" s="429"/>
      <c r="BV257" s="430"/>
      <c r="BW257" s="430"/>
      <c r="BX257" s="430"/>
      <c r="BY257" s="430"/>
      <c r="BZ257" s="430"/>
      <c r="CA257" s="430"/>
      <c r="CB257" s="430"/>
      <c r="CC257" s="431"/>
    </row>
    <row r="258" spans="1:81" s="58" customFormat="1" ht="40.200000000000003" customHeight="1" thickTop="1" thickBot="1" x14ac:dyDescent="0.35">
      <c r="A258" s="34"/>
      <c r="B258" s="886"/>
      <c r="C258" s="869"/>
      <c r="D258" s="872"/>
      <c r="E258" s="852"/>
      <c r="F258" s="852"/>
      <c r="G258" s="852"/>
      <c r="H258" s="852"/>
      <c r="I258" s="1185"/>
      <c r="J258" s="813"/>
      <c r="K258" s="855"/>
      <c r="L258" s="858"/>
      <c r="M258" s="861"/>
      <c r="N258" s="837"/>
      <c r="O258" s="840"/>
      <c r="P258" s="864"/>
      <c r="Q258" s="867"/>
      <c r="R258" s="813"/>
      <c r="S258" s="644" t="s">
        <v>6929</v>
      </c>
      <c r="T258" s="651" t="s">
        <v>3822</v>
      </c>
      <c r="U258" s="236" t="s">
        <v>3827</v>
      </c>
      <c r="V258" s="236" t="s">
        <v>3830</v>
      </c>
      <c r="W258" s="261"/>
      <c r="X258" s="258">
        <v>44931</v>
      </c>
      <c r="Y258" s="258">
        <v>44956</v>
      </c>
      <c r="Z258" s="258">
        <v>44959</v>
      </c>
      <c r="AA258" s="258">
        <v>45290</v>
      </c>
      <c r="AB258" s="813"/>
      <c r="AC258" s="828"/>
      <c r="AD258" s="44">
        <f t="shared" si="147"/>
        <v>8000000</v>
      </c>
      <c r="AE258" s="44">
        <f t="shared" si="147"/>
        <v>0</v>
      </c>
      <c r="AF258" s="44">
        <f t="shared" si="146"/>
        <v>3000000</v>
      </c>
      <c r="AG258" s="427"/>
      <c r="AH258" s="427"/>
      <c r="AI258" s="427"/>
      <c r="AJ258" s="427"/>
      <c r="AK258" s="813"/>
      <c r="AL258" s="831"/>
      <c r="AM258" s="44">
        <f t="shared" si="121"/>
        <v>2000000</v>
      </c>
      <c r="AN258" s="428"/>
      <c r="AO258" s="428">
        <v>750000</v>
      </c>
      <c r="AP258" s="428"/>
      <c r="AQ258" s="428"/>
      <c r="AR258" s="428">
        <v>1250000</v>
      </c>
      <c r="AS258" s="428"/>
      <c r="AT258" s="813"/>
      <c r="AU258" s="834"/>
      <c r="AV258" s="44">
        <f t="shared" si="122"/>
        <v>2000000</v>
      </c>
      <c r="AW258" s="428"/>
      <c r="AX258" s="646">
        <v>750000</v>
      </c>
      <c r="AY258" s="646">
        <v>0</v>
      </c>
      <c r="AZ258" s="646">
        <v>0</v>
      </c>
      <c r="BA258" s="646">
        <v>1250000</v>
      </c>
      <c r="BB258" s="428"/>
      <c r="BC258" s="813"/>
      <c r="BD258" s="810"/>
      <c r="BE258" s="44">
        <f t="shared" si="123"/>
        <v>2000000</v>
      </c>
      <c r="BF258" s="428"/>
      <c r="BG258" s="646">
        <v>750000</v>
      </c>
      <c r="BH258" s="646">
        <v>0</v>
      </c>
      <c r="BI258" s="646">
        <v>0</v>
      </c>
      <c r="BJ258" s="646">
        <v>1250000</v>
      </c>
      <c r="BK258" s="428"/>
      <c r="BL258" s="813"/>
      <c r="BM258" s="816"/>
      <c r="BN258" s="44">
        <f t="shared" si="124"/>
        <v>2000000</v>
      </c>
      <c r="BO258" s="428"/>
      <c r="BP258" s="428">
        <v>750000</v>
      </c>
      <c r="BQ258" s="428">
        <v>0</v>
      </c>
      <c r="BR258" s="428">
        <v>0</v>
      </c>
      <c r="BS258" s="428">
        <v>1250000</v>
      </c>
      <c r="BT258" s="428"/>
      <c r="BU258" s="429"/>
      <c r="BV258" s="430"/>
      <c r="BW258" s="430"/>
      <c r="BX258" s="430"/>
      <c r="BY258" s="430"/>
      <c r="BZ258" s="430"/>
      <c r="CA258" s="430"/>
      <c r="CB258" s="430"/>
      <c r="CC258" s="431"/>
    </row>
    <row r="259" spans="1:81" s="58" customFormat="1" ht="40.200000000000003" customHeight="1" thickTop="1" thickBot="1" x14ac:dyDescent="0.35">
      <c r="A259" s="34"/>
      <c r="B259" s="886"/>
      <c r="C259" s="869"/>
      <c r="D259" s="872"/>
      <c r="E259" s="852"/>
      <c r="F259" s="852"/>
      <c r="G259" s="852"/>
      <c r="H259" s="852"/>
      <c r="I259" s="1185"/>
      <c r="J259" s="813"/>
      <c r="K259" s="855"/>
      <c r="L259" s="858"/>
      <c r="M259" s="861"/>
      <c r="N259" s="837"/>
      <c r="O259" s="840"/>
      <c r="P259" s="864"/>
      <c r="Q259" s="867"/>
      <c r="R259" s="813"/>
      <c r="S259" s="644" t="s">
        <v>6930</v>
      </c>
      <c r="T259" s="651" t="s">
        <v>3822</v>
      </c>
      <c r="U259" s="236" t="s">
        <v>3827</v>
      </c>
      <c r="V259" s="236" t="s">
        <v>3830</v>
      </c>
      <c r="W259" s="261"/>
      <c r="X259" s="258">
        <v>44931</v>
      </c>
      <c r="Y259" s="258">
        <v>44956</v>
      </c>
      <c r="Z259" s="258">
        <v>44959</v>
      </c>
      <c r="AA259" s="258">
        <v>45290</v>
      </c>
      <c r="AB259" s="813"/>
      <c r="AC259" s="828"/>
      <c r="AD259" s="44">
        <f t="shared" si="147"/>
        <v>10000000</v>
      </c>
      <c r="AE259" s="44">
        <f t="shared" si="147"/>
        <v>0</v>
      </c>
      <c r="AF259" s="44">
        <f t="shared" si="146"/>
        <v>3000000</v>
      </c>
      <c r="AG259" s="427"/>
      <c r="AH259" s="427"/>
      <c r="AI259" s="427"/>
      <c r="AJ259" s="427"/>
      <c r="AK259" s="813"/>
      <c r="AL259" s="831"/>
      <c r="AM259" s="44">
        <f t="shared" si="121"/>
        <v>2500000</v>
      </c>
      <c r="AN259" s="428"/>
      <c r="AO259" s="428">
        <v>750000</v>
      </c>
      <c r="AP259" s="428"/>
      <c r="AQ259" s="428"/>
      <c r="AR259" s="428">
        <v>1750000</v>
      </c>
      <c r="AS259" s="428"/>
      <c r="AT259" s="813"/>
      <c r="AU259" s="834"/>
      <c r="AV259" s="44">
        <f t="shared" si="122"/>
        <v>2500000</v>
      </c>
      <c r="AW259" s="428"/>
      <c r="AX259" s="646">
        <v>750000</v>
      </c>
      <c r="AY259" s="646">
        <v>0</v>
      </c>
      <c r="AZ259" s="646">
        <v>0</v>
      </c>
      <c r="BA259" s="646">
        <v>1750000</v>
      </c>
      <c r="BB259" s="428"/>
      <c r="BC259" s="813"/>
      <c r="BD259" s="810"/>
      <c r="BE259" s="44">
        <f t="shared" si="123"/>
        <v>2500000</v>
      </c>
      <c r="BF259" s="428"/>
      <c r="BG259" s="646">
        <v>750000</v>
      </c>
      <c r="BH259" s="646">
        <v>0</v>
      </c>
      <c r="BI259" s="646">
        <v>0</v>
      </c>
      <c r="BJ259" s="646">
        <v>1750000</v>
      </c>
      <c r="BK259" s="428"/>
      <c r="BL259" s="813"/>
      <c r="BM259" s="816"/>
      <c r="BN259" s="44">
        <f t="shared" si="124"/>
        <v>2500000</v>
      </c>
      <c r="BO259" s="428"/>
      <c r="BP259" s="428">
        <v>750000</v>
      </c>
      <c r="BQ259" s="428">
        <v>0</v>
      </c>
      <c r="BR259" s="428">
        <v>0</v>
      </c>
      <c r="BS259" s="428">
        <v>1750000</v>
      </c>
      <c r="BT259" s="428"/>
      <c r="BU259" s="429"/>
      <c r="BV259" s="430"/>
      <c r="BW259" s="430"/>
      <c r="BX259" s="430"/>
      <c r="BY259" s="430"/>
      <c r="BZ259" s="430"/>
      <c r="CA259" s="430"/>
      <c r="CB259" s="430"/>
      <c r="CC259" s="431"/>
    </row>
    <row r="260" spans="1:81" s="58" customFormat="1" ht="40.200000000000003" customHeight="1" thickTop="1" thickBot="1" x14ac:dyDescent="0.35">
      <c r="A260" s="34"/>
      <c r="B260" s="886"/>
      <c r="C260" s="869"/>
      <c r="D260" s="872"/>
      <c r="E260" s="852"/>
      <c r="F260" s="852"/>
      <c r="G260" s="852"/>
      <c r="H260" s="852"/>
      <c r="I260" s="1185"/>
      <c r="J260" s="813"/>
      <c r="K260" s="855"/>
      <c r="L260" s="858"/>
      <c r="M260" s="861"/>
      <c r="N260" s="837"/>
      <c r="O260" s="840"/>
      <c r="P260" s="864"/>
      <c r="Q260" s="867"/>
      <c r="R260" s="813"/>
      <c r="S260" s="644" t="s">
        <v>6931</v>
      </c>
      <c r="T260" s="651" t="s">
        <v>3822</v>
      </c>
      <c r="U260" s="236" t="s">
        <v>3827</v>
      </c>
      <c r="V260" s="236" t="s">
        <v>3830</v>
      </c>
      <c r="W260" s="261"/>
      <c r="X260" s="258">
        <v>44931</v>
      </c>
      <c r="Y260" s="258">
        <v>44956</v>
      </c>
      <c r="Z260" s="258">
        <v>44959</v>
      </c>
      <c r="AA260" s="258">
        <v>45290</v>
      </c>
      <c r="AB260" s="813"/>
      <c r="AC260" s="828"/>
      <c r="AD260" s="44">
        <f t="shared" si="147"/>
        <v>14000000</v>
      </c>
      <c r="AE260" s="44">
        <f t="shared" si="147"/>
        <v>0</v>
      </c>
      <c r="AF260" s="44">
        <f t="shared" si="146"/>
        <v>7000000</v>
      </c>
      <c r="AG260" s="427"/>
      <c r="AH260" s="427"/>
      <c r="AI260" s="427"/>
      <c r="AJ260" s="427"/>
      <c r="AK260" s="813"/>
      <c r="AL260" s="831"/>
      <c r="AM260" s="44">
        <f t="shared" si="121"/>
        <v>3500000</v>
      </c>
      <c r="AN260" s="428"/>
      <c r="AO260" s="428">
        <v>1750000</v>
      </c>
      <c r="AP260" s="428"/>
      <c r="AQ260" s="428"/>
      <c r="AR260" s="428">
        <v>1750000</v>
      </c>
      <c r="AS260" s="428"/>
      <c r="AT260" s="813"/>
      <c r="AU260" s="834"/>
      <c r="AV260" s="44">
        <f t="shared" si="122"/>
        <v>3500000</v>
      </c>
      <c r="AW260" s="428"/>
      <c r="AX260" s="646">
        <v>1750000</v>
      </c>
      <c r="AY260" s="646">
        <v>0</v>
      </c>
      <c r="AZ260" s="646">
        <v>0</v>
      </c>
      <c r="BA260" s="646">
        <v>1750000</v>
      </c>
      <c r="BB260" s="428"/>
      <c r="BC260" s="813"/>
      <c r="BD260" s="810"/>
      <c r="BE260" s="44">
        <f t="shared" si="123"/>
        <v>3500000</v>
      </c>
      <c r="BF260" s="428"/>
      <c r="BG260" s="646">
        <v>1750000</v>
      </c>
      <c r="BH260" s="646">
        <v>0</v>
      </c>
      <c r="BI260" s="646">
        <v>0</v>
      </c>
      <c r="BJ260" s="646">
        <v>1750000</v>
      </c>
      <c r="BK260" s="428"/>
      <c r="BL260" s="813"/>
      <c r="BM260" s="816"/>
      <c r="BN260" s="44">
        <f t="shared" si="124"/>
        <v>3500000</v>
      </c>
      <c r="BO260" s="428"/>
      <c r="BP260" s="428">
        <v>1750000</v>
      </c>
      <c r="BQ260" s="428">
        <v>0</v>
      </c>
      <c r="BR260" s="428">
        <v>0</v>
      </c>
      <c r="BS260" s="428">
        <v>1750000</v>
      </c>
      <c r="BT260" s="428"/>
      <c r="BU260" s="429"/>
      <c r="BV260" s="430"/>
      <c r="BW260" s="430"/>
      <c r="BX260" s="430"/>
      <c r="BY260" s="430"/>
      <c r="BZ260" s="430"/>
      <c r="CA260" s="430"/>
      <c r="CB260" s="430"/>
      <c r="CC260" s="431"/>
    </row>
    <row r="261" spans="1:81" s="58" customFormat="1" ht="40.200000000000003" customHeight="1" thickTop="1" thickBot="1" x14ac:dyDescent="0.35">
      <c r="A261" s="34"/>
      <c r="B261" s="886"/>
      <c r="C261" s="869"/>
      <c r="D261" s="872"/>
      <c r="E261" s="852"/>
      <c r="F261" s="852"/>
      <c r="G261" s="852"/>
      <c r="H261" s="852"/>
      <c r="I261" s="1185"/>
      <c r="J261" s="813"/>
      <c r="K261" s="855"/>
      <c r="L261" s="858"/>
      <c r="M261" s="861"/>
      <c r="N261" s="837"/>
      <c r="O261" s="840"/>
      <c r="P261" s="864"/>
      <c r="Q261" s="867"/>
      <c r="R261" s="813"/>
      <c r="S261" s="644" t="s">
        <v>6932</v>
      </c>
      <c r="T261" s="651" t="s">
        <v>3822</v>
      </c>
      <c r="U261" s="236" t="s">
        <v>3827</v>
      </c>
      <c r="V261" s="236" t="s">
        <v>3830</v>
      </c>
      <c r="W261" s="261"/>
      <c r="X261" s="258">
        <v>44931</v>
      </c>
      <c r="Y261" s="258">
        <v>44956</v>
      </c>
      <c r="Z261" s="258">
        <v>44959</v>
      </c>
      <c r="AA261" s="258">
        <v>45290</v>
      </c>
      <c r="AB261" s="813"/>
      <c r="AC261" s="828"/>
      <c r="AD261" s="44">
        <f t="shared" si="147"/>
        <v>11000000</v>
      </c>
      <c r="AE261" s="44">
        <f t="shared" si="147"/>
        <v>0</v>
      </c>
      <c r="AF261" s="44">
        <f t="shared" si="146"/>
        <v>7000000</v>
      </c>
      <c r="AG261" s="427"/>
      <c r="AH261" s="427"/>
      <c r="AI261" s="427"/>
      <c r="AJ261" s="427"/>
      <c r="AK261" s="813"/>
      <c r="AL261" s="831"/>
      <c r="AM261" s="44">
        <f t="shared" si="121"/>
        <v>2750000</v>
      </c>
      <c r="AN261" s="428"/>
      <c r="AO261" s="428">
        <v>1750000</v>
      </c>
      <c r="AP261" s="428"/>
      <c r="AQ261" s="428"/>
      <c r="AR261" s="428">
        <v>1000000</v>
      </c>
      <c r="AS261" s="428"/>
      <c r="AT261" s="813"/>
      <c r="AU261" s="834"/>
      <c r="AV261" s="44">
        <f t="shared" si="122"/>
        <v>2750000</v>
      </c>
      <c r="AW261" s="428"/>
      <c r="AX261" s="646">
        <v>1750000</v>
      </c>
      <c r="AY261" s="646">
        <v>0</v>
      </c>
      <c r="AZ261" s="646">
        <v>0</v>
      </c>
      <c r="BA261" s="646">
        <v>1000000</v>
      </c>
      <c r="BB261" s="428"/>
      <c r="BC261" s="813"/>
      <c r="BD261" s="810"/>
      <c r="BE261" s="44">
        <f t="shared" si="123"/>
        <v>2750000</v>
      </c>
      <c r="BF261" s="428"/>
      <c r="BG261" s="646">
        <v>1750000</v>
      </c>
      <c r="BH261" s="646">
        <v>0</v>
      </c>
      <c r="BI261" s="646">
        <v>0</v>
      </c>
      <c r="BJ261" s="646">
        <v>1000000</v>
      </c>
      <c r="BK261" s="428"/>
      <c r="BL261" s="813"/>
      <c r="BM261" s="816"/>
      <c r="BN261" s="44">
        <f t="shared" si="124"/>
        <v>2750000</v>
      </c>
      <c r="BO261" s="428"/>
      <c r="BP261" s="428">
        <v>1750000</v>
      </c>
      <c r="BQ261" s="428">
        <v>0</v>
      </c>
      <c r="BR261" s="428">
        <v>0</v>
      </c>
      <c r="BS261" s="428">
        <v>1000000</v>
      </c>
      <c r="BT261" s="428"/>
      <c r="BU261" s="429"/>
      <c r="BV261" s="430"/>
      <c r="BW261" s="430"/>
      <c r="BX261" s="430"/>
      <c r="BY261" s="430"/>
      <c r="BZ261" s="430"/>
      <c r="CA261" s="430"/>
      <c r="CB261" s="430"/>
      <c r="CC261" s="431"/>
    </row>
    <row r="262" spans="1:81" s="58" customFormat="1" ht="40.200000000000003" customHeight="1" thickTop="1" thickBot="1" x14ac:dyDescent="0.35">
      <c r="A262" s="34"/>
      <c r="B262" s="886"/>
      <c r="C262" s="869"/>
      <c r="D262" s="872"/>
      <c r="E262" s="852"/>
      <c r="F262" s="852"/>
      <c r="G262" s="852"/>
      <c r="H262" s="852"/>
      <c r="I262" s="1185"/>
      <c r="J262" s="813"/>
      <c r="K262" s="855"/>
      <c r="L262" s="858"/>
      <c r="M262" s="861"/>
      <c r="N262" s="837"/>
      <c r="O262" s="840"/>
      <c r="P262" s="864"/>
      <c r="Q262" s="867"/>
      <c r="R262" s="813"/>
      <c r="S262" s="644" t="s">
        <v>6933</v>
      </c>
      <c r="T262" s="651" t="s">
        <v>3822</v>
      </c>
      <c r="U262" s="236" t="s">
        <v>3827</v>
      </c>
      <c r="V262" s="236" t="s">
        <v>3830</v>
      </c>
      <c r="W262" s="261"/>
      <c r="X262" s="258">
        <v>44931</v>
      </c>
      <c r="Y262" s="258">
        <v>44956</v>
      </c>
      <c r="Z262" s="258">
        <v>44959</v>
      </c>
      <c r="AA262" s="258">
        <v>45290</v>
      </c>
      <c r="AB262" s="813"/>
      <c r="AC262" s="828"/>
      <c r="AD262" s="44">
        <f t="shared" si="147"/>
        <v>7000000</v>
      </c>
      <c r="AE262" s="44">
        <f t="shared" si="147"/>
        <v>0</v>
      </c>
      <c r="AF262" s="44">
        <f t="shared" si="146"/>
        <v>3000000</v>
      </c>
      <c r="AG262" s="427"/>
      <c r="AH262" s="427"/>
      <c r="AI262" s="427"/>
      <c r="AJ262" s="427"/>
      <c r="AK262" s="813"/>
      <c r="AL262" s="831"/>
      <c r="AM262" s="44">
        <f t="shared" si="121"/>
        <v>1750000</v>
      </c>
      <c r="AN262" s="428"/>
      <c r="AO262" s="428">
        <v>750000</v>
      </c>
      <c r="AP262" s="428"/>
      <c r="AQ262" s="428"/>
      <c r="AR262" s="428">
        <v>1000000</v>
      </c>
      <c r="AS262" s="428"/>
      <c r="AT262" s="813"/>
      <c r="AU262" s="834"/>
      <c r="AV262" s="44">
        <f t="shared" si="122"/>
        <v>1750000</v>
      </c>
      <c r="AW262" s="428"/>
      <c r="AX262" s="646">
        <v>750000</v>
      </c>
      <c r="AY262" s="646">
        <v>0</v>
      </c>
      <c r="AZ262" s="646">
        <v>0</v>
      </c>
      <c r="BA262" s="646">
        <v>1000000</v>
      </c>
      <c r="BB262" s="428"/>
      <c r="BC262" s="813"/>
      <c r="BD262" s="810"/>
      <c r="BE262" s="44">
        <f t="shared" si="123"/>
        <v>1750000</v>
      </c>
      <c r="BF262" s="428"/>
      <c r="BG262" s="646">
        <v>750000</v>
      </c>
      <c r="BH262" s="646">
        <v>0</v>
      </c>
      <c r="BI262" s="646">
        <v>0</v>
      </c>
      <c r="BJ262" s="646">
        <v>1000000</v>
      </c>
      <c r="BK262" s="428"/>
      <c r="BL262" s="813"/>
      <c r="BM262" s="816"/>
      <c r="BN262" s="44">
        <f t="shared" si="124"/>
        <v>1750000</v>
      </c>
      <c r="BO262" s="428"/>
      <c r="BP262" s="428">
        <v>750000</v>
      </c>
      <c r="BQ262" s="428">
        <v>0</v>
      </c>
      <c r="BR262" s="428">
        <v>0</v>
      </c>
      <c r="BS262" s="428">
        <v>1000000</v>
      </c>
      <c r="BT262" s="428"/>
      <c r="BU262" s="429"/>
      <c r="BV262" s="430"/>
      <c r="BW262" s="430"/>
      <c r="BX262" s="430"/>
      <c r="BY262" s="430"/>
      <c r="BZ262" s="430"/>
      <c r="CA262" s="430"/>
      <c r="CB262" s="430"/>
      <c r="CC262" s="431"/>
    </row>
    <row r="263" spans="1:81" s="58" customFormat="1" ht="40.200000000000003" customHeight="1" thickTop="1" thickBot="1" x14ac:dyDescent="0.35">
      <c r="A263" s="34"/>
      <c r="B263" s="886"/>
      <c r="C263" s="869"/>
      <c r="D263" s="872"/>
      <c r="E263" s="852"/>
      <c r="F263" s="852"/>
      <c r="G263" s="852"/>
      <c r="H263" s="852"/>
      <c r="I263" s="1185"/>
      <c r="J263" s="813"/>
      <c r="K263" s="855"/>
      <c r="L263" s="858"/>
      <c r="M263" s="861"/>
      <c r="N263" s="837"/>
      <c r="O263" s="840"/>
      <c r="P263" s="864"/>
      <c r="Q263" s="867"/>
      <c r="R263" s="813"/>
      <c r="S263" s="644" t="s">
        <v>6934</v>
      </c>
      <c r="T263" s="651" t="s">
        <v>3822</v>
      </c>
      <c r="U263" s="236" t="s">
        <v>3827</v>
      </c>
      <c r="V263" s="236" t="s">
        <v>3830</v>
      </c>
      <c r="W263" s="261"/>
      <c r="X263" s="258">
        <v>44931</v>
      </c>
      <c r="Y263" s="258">
        <v>44956</v>
      </c>
      <c r="Z263" s="258">
        <v>44959</v>
      </c>
      <c r="AA263" s="258">
        <v>45290</v>
      </c>
      <c r="AB263" s="813"/>
      <c r="AC263" s="828"/>
      <c r="AD263" s="44">
        <f t="shared" si="147"/>
        <v>7000000</v>
      </c>
      <c r="AE263" s="44">
        <f t="shared" si="147"/>
        <v>0</v>
      </c>
      <c r="AF263" s="44">
        <f t="shared" si="146"/>
        <v>3000000</v>
      </c>
      <c r="AG263" s="427"/>
      <c r="AH263" s="427"/>
      <c r="AI263" s="427"/>
      <c r="AJ263" s="427"/>
      <c r="AK263" s="813"/>
      <c r="AL263" s="831"/>
      <c r="AM263" s="44">
        <f t="shared" si="121"/>
        <v>1750000</v>
      </c>
      <c r="AN263" s="428"/>
      <c r="AO263" s="428">
        <v>750000</v>
      </c>
      <c r="AP263" s="428"/>
      <c r="AQ263" s="428"/>
      <c r="AR263" s="428">
        <v>1000000</v>
      </c>
      <c r="AS263" s="428"/>
      <c r="AT263" s="813"/>
      <c r="AU263" s="834"/>
      <c r="AV263" s="44">
        <f t="shared" si="122"/>
        <v>1750000</v>
      </c>
      <c r="AW263" s="428"/>
      <c r="AX263" s="646">
        <v>750000</v>
      </c>
      <c r="AY263" s="646">
        <v>0</v>
      </c>
      <c r="AZ263" s="646">
        <v>0</v>
      </c>
      <c r="BA263" s="646">
        <v>1000000</v>
      </c>
      <c r="BB263" s="428"/>
      <c r="BC263" s="813"/>
      <c r="BD263" s="810"/>
      <c r="BE263" s="44">
        <f t="shared" si="123"/>
        <v>1750000</v>
      </c>
      <c r="BF263" s="428"/>
      <c r="BG263" s="646">
        <v>750000</v>
      </c>
      <c r="BH263" s="646">
        <v>0</v>
      </c>
      <c r="BI263" s="646">
        <v>0</v>
      </c>
      <c r="BJ263" s="646">
        <v>1000000</v>
      </c>
      <c r="BK263" s="428"/>
      <c r="BL263" s="813"/>
      <c r="BM263" s="816"/>
      <c r="BN263" s="44">
        <f t="shared" si="124"/>
        <v>1750000</v>
      </c>
      <c r="BO263" s="428"/>
      <c r="BP263" s="428">
        <v>750000</v>
      </c>
      <c r="BQ263" s="428">
        <v>0</v>
      </c>
      <c r="BR263" s="428">
        <v>0</v>
      </c>
      <c r="BS263" s="428">
        <v>1000000</v>
      </c>
      <c r="BT263" s="428"/>
      <c r="BU263" s="429"/>
      <c r="BV263" s="430"/>
      <c r="BW263" s="430"/>
      <c r="BX263" s="430"/>
      <c r="BY263" s="430"/>
      <c r="BZ263" s="430"/>
      <c r="CA263" s="430"/>
      <c r="CB263" s="430"/>
      <c r="CC263" s="431"/>
    </row>
    <row r="264" spans="1:81" s="58" customFormat="1" ht="40.200000000000003" customHeight="1" thickTop="1" thickBot="1" x14ac:dyDescent="0.35">
      <c r="A264" s="34"/>
      <c r="B264" s="886"/>
      <c r="C264" s="869"/>
      <c r="D264" s="872"/>
      <c r="E264" s="852"/>
      <c r="F264" s="852"/>
      <c r="G264" s="852"/>
      <c r="H264" s="852"/>
      <c r="I264" s="1185"/>
      <c r="J264" s="813"/>
      <c r="K264" s="855"/>
      <c r="L264" s="858"/>
      <c r="M264" s="861"/>
      <c r="N264" s="837"/>
      <c r="O264" s="840"/>
      <c r="P264" s="864"/>
      <c r="Q264" s="867"/>
      <c r="R264" s="813"/>
      <c r="S264" s="644" t="s">
        <v>6935</v>
      </c>
      <c r="T264" s="651" t="s">
        <v>3822</v>
      </c>
      <c r="U264" s="236" t="s">
        <v>3827</v>
      </c>
      <c r="V264" s="236" t="s">
        <v>3830</v>
      </c>
      <c r="W264" s="261"/>
      <c r="X264" s="258">
        <v>44931</v>
      </c>
      <c r="Y264" s="258">
        <v>44956</v>
      </c>
      <c r="Z264" s="258">
        <v>44959</v>
      </c>
      <c r="AA264" s="258">
        <v>45290</v>
      </c>
      <c r="AB264" s="813"/>
      <c r="AC264" s="828"/>
      <c r="AD264" s="44">
        <f t="shared" si="147"/>
        <v>7000000</v>
      </c>
      <c r="AE264" s="44">
        <f t="shared" si="147"/>
        <v>0</v>
      </c>
      <c r="AF264" s="44">
        <f t="shared" si="146"/>
        <v>3000000</v>
      </c>
      <c r="AG264" s="427"/>
      <c r="AH264" s="427"/>
      <c r="AI264" s="427"/>
      <c r="AJ264" s="427"/>
      <c r="AK264" s="813"/>
      <c r="AL264" s="831"/>
      <c r="AM264" s="44">
        <f t="shared" si="121"/>
        <v>1750000</v>
      </c>
      <c r="AN264" s="428"/>
      <c r="AO264" s="428">
        <v>750000</v>
      </c>
      <c r="AP264" s="428"/>
      <c r="AQ264" s="428"/>
      <c r="AR264" s="428">
        <v>1000000</v>
      </c>
      <c r="AS264" s="428"/>
      <c r="AT264" s="813"/>
      <c r="AU264" s="834"/>
      <c r="AV264" s="44">
        <f t="shared" si="122"/>
        <v>1750000</v>
      </c>
      <c r="AW264" s="428"/>
      <c r="AX264" s="646">
        <v>750000</v>
      </c>
      <c r="AY264" s="646">
        <v>0</v>
      </c>
      <c r="AZ264" s="646">
        <v>0</v>
      </c>
      <c r="BA264" s="646">
        <v>1000000</v>
      </c>
      <c r="BB264" s="428"/>
      <c r="BC264" s="813"/>
      <c r="BD264" s="810"/>
      <c r="BE264" s="44">
        <f t="shared" si="123"/>
        <v>1750000</v>
      </c>
      <c r="BF264" s="428"/>
      <c r="BG264" s="646">
        <v>750000</v>
      </c>
      <c r="BH264" s="646">
        <v>0</v>
      </c>
      <c r="BI264" s="646">
        <v>0</v>
      </c>
      <c r="BJ264" s="646">
        <v>1000000</v>
      </c>
      <c r="BK264" s="428"/>
      <c r="BL264" s="813"/>
      <c r="BM264" s="816"/>
      <c r="BN264" s="44">
        <f t="shared" si="124"/>
        <v>1750000</v>
      </c>
      <c r="BO264" s="428"/>
      <c r="BP264" s="428">
        <v>750000</v>
      </c>
      <c r="BQ264" s="428">
        <v>0</v>
      </c>
      <c r="BR264" s="428">
        <v>0</v>
      </c>
      <c r="BS264" s="428">
        <v>1000000</v>
      </c>
      <c r="BT264" s="428"/>
      <c r="BU264" s="429"/>
      <c r="BV264" s="430"/>
      <c r="BW264" s="430"/>
      <c r="BX264" s="430"/>
      <c r="BY264" s="430"/>
      <c r="BZ264" s="430"/>
      <c r="CA264" s="430"/>
      <c r="CB264" s="430"/>
      <c r="CC264" s="431"/>
    </row>
    <row r="265" spans="1:81" s="58" customFormat="1" ht="40.200000000000003" customHeight="1" thickTop="1" thickBot="1" x14ac:dyDescent="0.35">
      <c r="A265" s="34"/>
      <c r="B265" s="886"/>
      <c r="C265" s="869"/>
      <c r="D265" s="872"/>
      <c r="E265" s="852"/>
      <c r="F265" s="852"/>
      <c r="G265" s="852"/>
      <c r="H265" s="852"/>
      <c r="I265" s="1185"/>
      <c r="J265" s="813"/>
      <c r="K265" s="855"/>
      <c r="L265" s="858"/>
      <c r="M265" s="861"/>
      <c r="N265" s="837"/>
      <c r="O265" s="840"/>
      <c r="P265" s="864"/>
      <c r="Q265" s="867"/>
      <c r="R265" s="813"/>
      <c r="S265" s="644" t="s">
        <v>6936</v>
      </c>
      <c r="T265" s="651" t="s">
        <v>3822</v>
      </c>
      <c r="U265" s="236" t="s">
        <v>3827</v>
      </c>
      <c r="V265" s="236" t="s">
        <v>3830</v>
      </c>
      <c r="W265" s="261"/>
      <c r="X265" s="258">
        <v>44931</v>
      </c>
      <c r="Y265" s="258">
        <v>44956</v>
      </c>
      <c r="Z265" s="258">
        <v>44959</v>
      </c>
      <c r="AA265" s="258">
        <v>45290</v>
      </c>
      <c r="AB265" s="813"/>
      <c r="AC265" s="828"/>
      <c r="AD265" s="44">
        <f t="shared" si="147"/>
        <v>7000000</v>
      </c>
      <c r="AE265" s="44">
        <f t="shared" si="147"/>
        <v>0</v>
      </c>
      <c r="AF265" s="44">
        <f t="shared" si="146"/>
        <v>3000000</v>
      </c>
      <c r="AG265" s="427"/>
      <c r="AH265" s="427"/>
      <c r="AI265" s="427"/>
      <c r="AJ265" s="427"/>
      <c r="AK265" s="813"/>
      <c r="AL265" s="831"/>
      <c r="AM265" s="44">
        <f t="shared" si="121"/>
        <v>1750000</v>
      </c>
      <c r="AN265" s="428"/>
      <c r="AO265" s="428">
        <v>750000</v>
      </c>
      <c r="AP265" s="428"/>
      <c r="AQ265" s="428"/>
      <c r="AR265" s="428">
        <v>1000000</v>
      </c>
      <c r="AS265" s="428"/>
      <c r="AT265" s="813"/>
      <c r="AU265" s="834"/>
      <c r="AV265" s="44">
        <f t="shared" si="122"/>
        <v>1750000</v>
      </c>
      <c r="AW265" s="428"/>
      <c r="AX265" s="646">
        <v>750000</v>
      </c>
      <c r="AY265" s="646">
        <v>0</v>
      </c>
      <c r="AZ265" s="646">
        <v>0</v>
      </c>
      <c r="BA265" s="646">
        <v>1000000</v>
      </c>
      <c r="BB265" s="428"/>
      <c r="BC265" s="813"/>
      <c r="BD265" s="810"/>
      <c r="BE265" s="44">
        <f t="shared" si="123"/>
        <v>1750000</v>
      </c>
      <c r="BF265" s="428"/>
      <c r="BG265" s="646">
        <v>750000</v>
      </c>
      <c r="BH265" s="646">
        <v>0</v>
      </c>
      <c r="BI265" s="646">
        <v>0</v>
      </c>
      <c r="BJ265" s="646">
        <v>1000000</v>
      </c>
      <c r="BK265" s="428"/>
      <c r="BL265" s="813"/>
      <c r="BM265" s="816"/>
      <c r="BN265" s="44">
        <f t="shared" si="124"/>
        <v>1750000</v>
      </c>
      <c r="BO265" s="428"/>
      <c r="BP265" s="428">
        <v>750000</v>
      </c>
      <c r="BQ265" s="428">
        <v>0</v>
      </c>
      <c r="BR265" s="428">
        <v>0</v>
      </c>
      <c r="BS265" s="428">
        <v>1000000</v>
      </c>
      <c r="BT265" s="428"/>
      <c r="BU265" s="429"/>
      <c r="BV265" s="430"/>
      <c r="BW265" s="430"/>
      <c r="BX265" s="430"/>
      <c r="BY265" s="430"/>
      <c r="BZ265" s="430"/>
      <c r="CA265" s="430"/>
      <c r="CB265" s="430"/>
      <c r="CC265" s="431"/>
    </row>
    <row r="266" spans="1:81" s="58" customFormat="1" ht="40.200000000000003" customHeight="1" thickTop="1" thickBot="1" x14ac:dyDescent="0.35">
      <c r="A266" s="34"/>
      <c r="B266" s="886"/>
      <c r="C266" s="869"/>
      <c r="D266" s="872"/>
      <c r="E266" s="852"/>
      <c r="F266" s="852"/>
      <c r="G266" s="852"/>
      <c r="H266" s="852"/>
      <c r="I266" s="1185"/>
      <c r="J266" s="813"/>
      <c r="K266" s="855"/>
      <c r="L266" s="858"/>
      <c r="M266" s="861"/>
      <c r="N266" s="837"/>
      <c r="O266" s="840"/>
      <c r="P266" s="864"/>
      <c r="Q266" s="867"/>
      <c r="R266" s="813"/>
      <c r="S266" s="644" t="s">
        <v>6937</v>
      </c>
      <c r="T266" s="651" t="s">
        <v>3822</v>
      </c>
      <c r="U266" s="236" t="s">
        <v>3827</v>
      </c>
      <c r="V266" s="236" t="s">
        <v>3830</v>
      </c>
      <c r="W266" s="261"/>
      <c r="X266" s="258">
        <v>44931</v>
      </c>
      <c r="Y266" s="258">
        <v>44956</v>
      </c>
      <c r="Z266" s="258">
        <v>44959</v>
      </c>
      <c r="AA266" s="258">
        <v>45290</v>
      </c>
      <c r="AB266" s="813"/>
      <c r="AC266" s="828"/>
      <c r="AD266" s="44">
        <f t="shared" si="147"/>
        <v>6600000</v>
      </c>
      <c r="AE266" s="44">
        <f t="shared" si="147"/>
        <v>0</v>
      </c>
      <c r="AF266" s="44">
        <f t="shared" si="146"/>
        <v>3000000</v>
      </c>
      <c r="AG266" s="427"/>
      <c r="AH266" s="427"/>
      <c r="AI266" s="427"/>
      <c r="AJ266" s="427"/>
      <c r="AK266" s="813"/>
      <c r="AL266" s="831"/>
      <c r="AM266" s="44">
        <f t="shared" si="121"/>
        <v>1650000</v>
      </c>
      <c r="AN266" s="428"/>
      <c r="AO266" s="428">
        <v>750000</v>
      </c>
      <c r="AP266" s="428"/>
      <c r="AQ266" s="428"/>
      <c r="AR266" s="428">
        <v>900000</v>
      </c>
      <c r="AS266" s="428"/>
      <c r="AT266" s="813"/>
      <c r="AU266" s="834"/>
      <c r="AV266" s="44">
        <f t="shared" si="122"/>
        <v>1650000</v>
      </c>
      <c r="AW266" s="428"/>
      <c r="AX266" s="646">
        <v>750000</v>
      </c>
      <c r="AY266" s="646">
        <v>0</v>
      </c>
      <c r="AZ266" s="646">
        <v>0</v>
      </c>
      <c r="BA266" s="646">
        <v>900000</v>
      </c>
      <c r="BB266" s="428"/>
      <c r="BC266" s="813"/>
      <c r="BD266" s="810"/>
      <c r="BE266" s="44">
        <f t="shared" si="123"/>
        <v>1650000</v>
      </c>
      <c r="BF266" s="428"/>
      <c r="BG266" s="646">
        <v>750000</v>
      </c>
      <c r="BH266" s="646">
        <v>0</v>
      </c>
      <c r="BI266" s="646">
        <v>0</v>
      </c>
      <c r="BJ266" s="646">
        <v>900000</v>
      </c>
      <c r="BK266" s="428"/>
      <c r="BL266" s="813"/>
      <c r="BM266" s="816"/>
      <c r="BN266" s="44">
        <f t="shared" si="124"/>
        <v>1650000</v>
      </c>
      <c r="BO266" s="428"/>
      <c r="BP266" s="428">
        <v>750000</v>
      </c>
      <c r="BQ266" s="428">
        <v>0</v>
      </c>
      <c r="BR266" s="428">
        <v>0</v>
      </c>
      <c r="BS266" s="428">
        <v>900000</v>
      </c>
      <c r="BT266" s="428"/>
      <c r="BU266" s="429"/>
      <c r="BV266" s="430"/>
      <c r="BW266" s="430"/>
      <c r="BX266" s="430"/>
      <c r="BY266" s="430"/>
      <c r="BZ266" s="430"/>
      <c r="CA266" s="430"/>
      <c r="CB266" s="430"/>
      <c r="CC266" s="431"/>
    </row>
    <row r="267" spans="1:81" s="58" customFormat="1" ht="40.200000000000003" customHeight="1" thickTop="1" thickBot="1" x14ac:dyDescent="0.35">
      <c r="A267" s="34"/>
      <c r="B267" s="886"/>
      <c r="C267" s="869"/>
      <c r="D267" s="872"/>
      <c r="E267" s="852"/>
      <c r="F267" s="852"/>
      <c r="G267" s="852"/>
      <c r="H267" s="852"/>
      <c r="I267" s="1185"/>
      <c r="J267" s="813"/>
      <c r="K267" s="855"/>
      <c r="L267" s="858"/>
      <c r="M267" s="861"/>
      <c r="N267" s="837"/>
      <c r="O267" s="840"/>
      <c r="P267" s="864"/>
      <c r="Q267" s="867"/>
      <c r="R267" s="813"/>
      <c r="S267" s="644" t="s">
        <v>6938</v>
      </c>
      <c r="T267" s="651" t="s">
        <v>3822</v>
      </c>
      <c r="U267" s="236" t="s">
        <v>3827</v>
      </c>
      <c r="V267" s="236" t="s">
        <v>3830</v>
      </c>
      <c r="W267" s="261"/>
      <c r="X267" s="258">
        <v>44931</v>
      </c>
      <c r="Y267" s="258">
        <v>44956</v>
      </c>
      <c r="Z267" s="258">
        <v>44959</v>
      </c>
      <c r="AA267" s="258">
        <v>45290</v>
      </c>
      <c r="AB267" s="813"/>
      <c r="AC267" s="828"/>
      <c r="AD267" s="44">
        <f t="shared" si="147"/>
        <v>7000000</v>
      </c>
      <c r="AE267" s="44">
        <f t="shared" si="147"/>
        <v>0</v>
      </c>
      <c r="AF267" s="44">
        <f t="shared" si="146"/>
        <v>3000000</v>
      </c>
      <c r="AG267" s="427"/>
      <c r="AH267" s="427"/>
      <c r="AI267" s="427"/>
      <c r="AJ267" s="427"/>
      <c r="AK267" s="813"/>
      <c r="AL267" s="831"/>
      <c r="AM267" s="44">
        <f t="shared" si="121"/>
        <v>1750000</v>
      </c>
      <c r="AN267" s="428"/>
      <c r="AO267" s="428">
        <v>750000</v>
      </c>
      <c r="AP267" s="428"/>
      <c r="AQ267" s="428"/>
      <c r="AR267" s="428">
        <v>1000000</v>
      </c>
      <c r="AS267" s="428"/>
      <c r="AT267" s="813"/>
      <c r="AU267" s="834"/>
      <c r="AV267" s="44">
        <f t="shared" si="122"/>
        <v>1750000</v>
      </c>
      <c r="AW267" s="428"/>
      <c r="AX267" s="646">
        <v>750000</v>
      </c>
      <c r="AY267" s="646">
        <v>0</v>
      </c>
      <c r="AZ267" s="646">
        <v>0</v>
      </c>
      <c r="BA267" s="646">
        <v>1000000</v>
      </c>
      <c r="BB267" s="428"/>
      <c r="BC267" s="813"/>
      <c r="BD267" s="810"/>
      <c r="BE267" s="44">
        <f t="shared" si="123"/>
        <v>1750000</v>
      </c>
      <c r="BF267" s="428"/>
      <c r="BG267" s="646">
        <v>750000</v>
      </c>
      <c r="BH267" s="646">
        <v>0</v>
      </c>
      <c r="BI267" s="646">
        <v>0</v>
      </c>
      <c r="BJ267" s="646">
        <v>1000000</v>
      </c>
      <c r="BK267" s="428"/>
      <c r="BL267" s="813"/>
      <c r="BM267" s="816"/>
      <c r="BN267" s="44">
        <f t="shared" si="124"/>
        <v>1750000</v>
      </c>
      <c r="BO267" s="428"/>
      <c r="BP267" s="428">
        <v>750000</v>
      </c>
      <c r="BQ267" s="428">
        <v>0</v>
      </c>
      <c r="BR267" s="428">
        <v>0</v>
      </c>
      <c r="BS267" s="428">
        <v>1000000</v>
      </c>
      <c r="BT267" s="428"/>
      <c r="BU267" s="429"/>
      <c r="BV267" s="430"/>
      <c r="BW267" s="430"/>
      <c r="BX267" s="430"/>
      <c r="BY267" s="430"/>
      <c r="BZ267" s="430"/>
      <c r="CA267" s="430"/>
      <c r="CB267" s="430"/>
      <c r="CC267" s="431"/>
    </row>
    <row r="268" spans="1:81" s="58" customFormat="1" ht="40.200000000000003" customHeight="1" thickTop="1" thickBot="1" x14ac:dyDescent="0.35">
      <c r="A268" s="34"/>
      <c r="B268" s="886"/>
      <c r="C268" s="869"/>
      <c r="D268" s="872"/>
      <c r="E268" s="852"/>
      <c r="F268" s="852"/>
      <c r="G268" s="852"/>
      <c r="H268" s="852"/>
      <c r="I268" s="1185"/>
      <c r="J268" s="813"/>
      <c r="K268" s="855"/>
      <c r="L268" s="858"/>
      <c r="M268" s="861"/>
      <c r="N268" s="837"/>
      <c r="O268" s="840"/>
      <c r="P268" s="864"/>
      <c r="Q268" s="867"/>
      <c r="R268" s="813"/>
      <c r="S268" s="644" t="s">
        <v>6939</v>
      </c>
      <c r="T268" s="651" t="s">
        <v>3822</v>
      </c>
      <c r="U268" s="236" t="s">
        <v>3827</v>
      </c>
      <c r="V268" s="236" t="s">
        <v>3830</v>
      </c>
      <c r="W268" s="261"/>
      <c r="X268" s="258">
        <v>44931</v>
      </c>
      <c r="Y268" s="258">
        <v>44956</v>
      </c>
      <c r="Z268" s="258">
        <v>44959</v>
      </c>
      <c r="AA268" s="258">
        <v>45290</v>
      </c>
      <c r="AB268" s="813"/>
      <c r="AC268" s="828"/>
      <c r="AD268" s="44">
        <f t="shared" si="147"/>
        <v>6000000</v>
      </c>
      <c r="AE268" s="44">
        <f t="shared" si="147"/>
        <v>0</v>
      </c>
      <c r="AF268" s="44">
        <f t="shared" si="146"/>
        <v>3000000</v>
      </c>
      <c r="AG268" s="427"/>
      <c r="AH268" s="427"/>
      <c r="AI268" s="427"/>
      <c r="AJ268" s="427"/>
      <c r="AK268" s="813"/>
      <c r="AL268" s="831"/>
      <c r="AM268" s="44">
        <f t="shared" si="121"/>
        <v>1500000</v>
      </c>
      <c r="AN268" s="428"/>
      <c r="AO268" s="428">
        <v>750000</v>
      </c>
      <c r="AP268" s="428"/>
      <c r="AQ268" s="428"/>
      <c r="AR268" s="428">
        <v>750000</v>
      </c>
      <c r="AS268" s="428"/>
      <c r="AT268" s="813"/>
      <c r="AU268" s="834"/>
      <c r="AV268" s="44">
        <f t="shared" si="122"/>
        <v>1500000</v>
      </c>
      <c r="AW268" s="428"/>
      <c r="AX268" s="646">
        <v>750000</v>
      </c>
      <c r="AY268" s="646">
        <v>0</v>
      </c>
      <c r="AZ268" s="646">
        <v>0</v>
      </c>
      <c r="BA268" s="646">
        <v>750000</v>
      </c>
      <c r="BB268" s="428"/>
      <c r="BC268" s="813"/>
      <c r="BD268" s="810"/>
      <c r="BE268" s="44">
        <f t="shared" si="123"/>
        <v>1500000</v>
      </c>
      <c r="BF268" s="428"/>
      <c r="BG268" s="646">
        <v>750000</v>
      </c>
      <c r="BH268" s="646">
        <v>0</v>
      </c>
      <c r="BI268" s="646">
        <v>0</v>
      </c>
      <c r="BJ268" s="646">
        <v>750000</v>
      </c>
      <c r="BK268" s="428"/>
      <c r="BL268" s="813"/>
      <c r="BM268" s="816"/>
      <c r="BN268" s="44">
        <f t="shared" si="124"/>
        <v>1500000</v>
      </c>
      <c r="BO268" s="428"/>
      <c r="BP268" s="428">
        <v>750000</v>
      </c>
      <c r="BQ268" s="428">
        <v>0</v>
      </c>
      <c r="BR268" s="428">
        <v>0</v>
      </c>
      <c r="BS268" s="428">
        <v>750000</v>
      </c>
      <c r="BT268" s="428"/>
      <c r="BU268" s="429"/>
      <c r="BV268" s="430"/>
      <c r="BW268" s="430"/>
      <c r="BX268" s="430"/>
      <c r="BY268" s="430"/>
      <c r="BZ268" s="430"/>
      <c r="CA268" s="430"/>
      <c r="CB268" s="430"/>
      <c r="CC268" s="431"/>
    </row>
    <row r="269" spans="1:81" s="58" customFormat="1" ht="40.200000000000003" customHeight="1" thickTop="1" thickBot="1" x14ac:dyDescent="0.35">
      <c r="A269" s="34"/>
      <c r="B269" s="886"/>
      <c r="C269" s="869"/>
      <c r="D269" s="872"/>
      <c r="E269" s="852"/>
      <c r="F269" s="852"/>
      <c r="G269" s="852"/>
      <c r="H269" s="852"/>
      <c r="I269" s="1185"/>
      <c r="J269" s="813"/>
      <c r="K269" s="855"/>
      <c r="L269" s="858"/>
      <c r="M269" s="861"/>
      <c r="N269" s="837"/>
      <c r="O269" s="840"/>
      <c r="P269" s="864"/>
      <c r="Q269" s="867"/>
      <c r="R269" s="813"/>
      <c r="S269" s="644" t="s">
        <v>6940</v>
      </c>
      <c r="T269" s="651" t="s">
        <v>3822</v>
      </c>
      <c r="U269" s="236" t="s">
        <v>3827</v>
      </c>
      <c r="V269" s="236" t="s">
        <v>3830</v>
      </c>
      <c r="W269" s="261"/>
      <c r="X269" s="258">
        <v>44931</v>
      </c>
      <c r="Y269" s="258">
        <v>44956</v>
      </c>
      <c r="Z269" s="258">
        <v>44959</v>
      </c>
      <c r="AA269" s="258">
        <v>45290</v>
      </c>
      <c r="AB269" s="813"/>
      <c r="AC269" s="828"/>
      <c r="AD269" s="44">
        <f t="shared" si="147"/>
        <v>3000000</v>
      </c>
      <c r="AE269" s="44">
        <f t="shared" si="147"/>
        <v>0</v>
      </c>
      <c r="AF269" s="44">
        <f t="shared" si="146"/>
        <v>3000000</v>
      </c>
      <c r="AG269" s="427"/>
      <c r="AH269" s="427"/>
      <c r="AI269" s="427"/>
      <c r="AJ269" s="427"/>
      <c r="AK269" s="813"/>
      <c r="AL269" s="831"/>
      <c r="AM269" s="44">
        <f t="shared" si="121"/>
        <v>750000</v>
      </c>
      <c r="AN269" s="428"/>
      <c r="AO269" s="428">
        <v>750000</v>
      </c>
      <c r="AP269" s="428"/>
      <c r="AQ269" s="428"/>
      <c r="AR269" s="428">
        <v>0</v>
      </c>
      <c r="AS269" s="428"/>
      <c r="AT269" s="813"/>
      <c r="AU269" s="834"/>
      <c r="AV269" s="44">
        <f t="shared" si="122"/>
        <v>750000</v>
      </c>
      <c r="AW269" s="428"/>
      <c r="AX269" s="646">
        <v>750000</v>
      </c>
      <c r="AY269" s="646">
        <v>0</v>
      </c>
      <c r="AZ269" s="646">
        <v>0</v>
      </c>
      <c r="BA269" s="646">
        <v>0</v>
      </c>
      <c r="BB269" s="428"/>
      <c r="BC269" s="813"/>
      <c r="BD269" s="810"/>
      <c r="BE269" s="44">
        <f t="shared" si="123"/>
        <v>750000</v>
      </c>
      <c r="BF269" s="428"/>
      <c r="BG269" s="646">
        <v>750000</v>
      </c>
      <c r="BH269" s="646">
        <v>0</v>
      </c>
      <c r="BI269" s="646">
        <v>0</v>
      </c>
      <c r="BJ269" s="646">
        <v>0</v>
      </c>
      <c r="BK269" s="428"/>
      <c r="BL269" s="813"/>
      <c r="BM269" s="816"/>
      <c r="BN269" s="44">
        <f t="shared" si="124"/>
        <v>750000</v>
      </c>
      <c r="BO269" s="428"/>
      <c r="BP269" s="428">
        <v>750000</v>
      </c>
      <c r="BQ269" s="428">
        <v>0</v>
      </c>
      <c r="BR269" s="428">
        <v>0</v>
      </c>
      <c r="BS269" s="428">
        <v>0</v>
      </c>
      <c r="BT269" s="428"/>
      <c r="BU269" s="429"/>
      <c r="BV269" s="430"/>
      <c r="BW269" s="430"/>
      <c r="BX269" s="430"/>
      <c r="BY269" s="430"/>
      <c r="BZ269" s="430"/>
      <c r="CA269" s="430"/>
      <c r="CB269" s="430"/>
      <c r="CC269" s="431"/>
    </row>
    <row r="270" spans="1:81" s="58" customFormat="1" ht="40.200000000000003" customHeight="1" thickTop="1" thickBot="1" x14ac:dyDescent="0.35">
      <c r="A270" s="34"/>
      <c r="B270" s="886"/>
      <c r="C270" s="869"/>
      <c r="D270" s="872"/>
      <c r="E270" s="852"/>
      <c r="F270" s="852"/>
      <c r="G270" s="852"/>
      <c r="H270" s="852"/>
      <c r="I270" s="1185"/>
      <c r="J270" s="813"/>
      <c r="K270" s="855"/>
      <c r="L270" s="858"/>
      <c r="M270" s="861"/>
      <c r="N270" s="837"/>
      <c r="O270" s="840"/>
      <c r="P270" s="864"/>
      <c r="Q270" s="867"/>
      <c r="R270" s="813"/>
      <c r="S270" s="644" t="s">
        <v>6941</v>
      </c>
      <c r="T270" s="651" t="s">
        <v>3822</v>
      </c>
      <c r="U270" s="236" t="s">
        <v>3827</v>
      </c>
      <c r="V270" s="236" t="s">
        <v>3830</v>
      </c>
      <c r="W270" s="261"/>
      <c r="X270" s="258">
        <v>44931</v>
      </c>
      <c r="Y270" s="258">
        <v>44956</v>
      </c>
      <c r="Z270" s="258">
        <v>44959</v>
      </c>
      <c r="AA270" s="258">
        <v>45290</v>
      </c>
      <c r="AB270" s="813"/>
      <c r="AC270" s="828"/>
      <c r="AD270" s="44">
        <f t="shared" si="147"/>
        <v>50000000</v>
      </c>
      <c r="AE270" s="44">
        <f t="shared" si="147"/>
        <v>0</v>
      </c>
      <c r="AF270" s="44">
        <f t="shared" si="146"/>
        <v>0</v>
      </c>
      <c r="AG270" s="427"/>
      <c r="AH270" s="427"/>
      <c r="AI270" s="427"/>
      <c r="AJ270" s="427"/>
      <c r="AK270" s="813"/>
      <c r="AL270" s="831"/>
      <c r="AM270" s="44">
        <f t="shared" si="121"/>
        <v>12500000</v>
      </c>
      <c r="AN270" s="428"/>
      <c r="AO270" s="428">
        <v>0</v>
      </c>
      <c r="AP270" s="428"/>
      <c r="AQ270" s="428"/>
      <c r="AR270" s="428">
        <v>12500000</v>
      </c>
      <c r="AS270" s="428"/>
      <c r="AT270" s="813"/>
      <c r="AU270" s="834"/>
      <c r="AV270" s="44">
        <f t="shared" si="122"/>
        <v>12500000</v>
      </c>
      <c r="AW270" s="428"/>
      <c r="AX270" s="646">
        <v>0</v>
      </c>
      <c r="AY270" s="646">
        <v>0</v>
      </c>
      <c r="AZ270" s="646">
        <v>0</v>
      </c>
      <c r="BA270" s="646">
        <v>12500000</v>
      </c>
      <c r="BB270" s="428"/>
      <c r="BC270" s="813"/>
      <c r="BD270" s="810"/>
      <c r="BE270" s="44">
        <f t="shared" si="123"/>
        <v>12500000</v>
      </c>
      <c r="BF270" s="428"/>
      <c r="BG270" s="646">
        <v>0</v>
      </c>
      <c r="BH270" s="646">
        <v>0</v>
      </c>
      <c r="BI270" s="646">
        <v>0</v>
      </c>
      <c r="BJ270" s="646">
        <v>12500000</v>
      </c>
      <c r="BK270" s="428"/>
      <c r="BL270" s="813"/>
      <c r="BM270" s="816"/>
      <c r="BN270" s="44">
        <f t="shared" si="124"/>
        <v>12500000</v>
      </c>
      <c r="BO270" s="428"/>
      <c r="BP270" s="428">
        <v>0</v>
      </c>
      <c r="BQ270" s="428">
        <v>0</v>
      </c>
      <c r="BR270" s="428">
        <v>0</v>
      </c>
      <c r="BS270" s="428">
        <v>12500000</v>
      </c>
      <c r="BT270" s="428"/>
      <c r="BU270" s="429"/>
      <c r="BV270" s="430"/>
      <c r="BW270" s="430"/>
      <c r="BX270" s="430"/>
      <c r="BY270" s="430"/>
      <c r="BZ270" s="430"/>
      <c r="CA270" s="430"/>
      <c r="CB270" s="430"/>
      <c r="CC270" s="431"/>
    </row>
    <row r="271" spans="1:81" s="58" customFormat="1" ht="40.200000000000003" customHeight="1" thickTop="1" thickBot="1" x14ac:dyDescent="0.35">
      <c r="A271" s="34"/>
      <c r="B271" s="886"/>
      <c r="C271" s="869"/>
      <c r="D271" s="872"/>
      <c r="E271" s="852"/>
      <c r="F271" s="852"/>
      <c r="G271" s="852"/>
      <c r="H271" s="852"/>
      <c r="I271" s="1185"/>
      <c r="J271" s="813"/>
      <c r="K271" s="855"/>
      <c r="L271" s="858"/>
      <c r="M271" s="861"/>
      <c r="N271" s="837"/>
      <c r="O271" s="840"/>
      <c r="P271" s="864"/>
      <c r="Q271" s="867"/>
      <c r="R271" s="813"/>
      <c r="S271" s="644" t="s">
        <v>6942</v>
      </c>
      <c r="T271" s="651" t="s">
        <v>3822</v>
      </c>
      <c r="U271" s="236" t="s">
        <v>3827</v>
      </c>
      <c r="V271" s="236" t="s">
        <v>3830</v>
      </c>
      <c r="W271" s="261"/>
      <c r="X271" s="258">
        <v>44931</v>
      </c>
      <c r="Y271" s="258">
        <v>44956</v>
      </c>
      <c r="Z271" s="258">
        <v>44959</v>
      </c>
      <c r="AA271" s="258">
        <v>45290</v>
      </c>
      <c r="AB271" s="813"/>
      <c r="AC271" s="828"/>
      <c r="AD271" s="44">
        <f t="shared" si="147"/>
        <v>100000000</v>
      </c>
      <c r="AE271" s="44">
        <f t="shared" si="147"/>
        <v>0</v>
      </c>
      <c r="AF271" s="44">
        <f t="shared" si="146"/>
        <v>50000000</v>
      </c>
      <c r="AG271" s="427"/>
      <c r="AH271" s="427"/>
      <c r="AI271" s="427"/>
      <c r="AJ271" s="427"/>
      <c r="AK271" s="813"/>
      <c r="AL271" s="831"/>
      <c r="AM271" s="44">
        <f t="shared" si="121"/>
        <v>25000000</v>
      </c>
      <c r="AN271" s="428"/>
      <c r="AO271" s="428">
        <v>12500000</v>
      </c>
      <c r="AP271" s="428"/>
      <c r="AQ271" s="428"/>
      <c r="AR271" s="428">
        <v>12500000</v>
      </c>
      <c r="AS271" s="428"/>
      <c r="AT271" s="813"/>
      <c r="AU271" s="834"/>
      <c r="AV271" s="44">
        <f t="shared" si="122"/>
        <v>25000000</v>
      </c>
      <c r="AW271" s="428"/>
      <c r="AX271" s="646">
        <v>12500000</v>
      </c>
      <c r="AY271" s="646">
        <v>0</v>
      </c>
      <c r="AZ271" s="646">
        <v>0</v>
      </c>
      <c r="BA271" s="646">
        <v>12500000</v>
      </c>
      <c r="BB271" s="428"/>
      <c r="BC271" s="813"/>
      <c r="BD271" s="810"/>
      <c r="BE271" s="44">
        <f t="shared" si="123"/>
        <v>25000000</v>
      </c>
      <c r="BF271" s="428"/>
      <c r="BG271" s="646">
        <v>12500000</v>
      </c>
      <c r="BH271" s="646">
        <v>0</v>
      </c>
      <c r="BI271" s="646">
        <v>0</v>
      </c>
      <c r="BJ271" s="646">
        <v>12500000</v>
      </c>
      <c r="BK271" s="428"/>
      <c r="BL271" s="813"/>
      <c r="BM271" s="816"/>
      <c r="BN271" s="44">
        <f t="shared" si="124"/>
        <v>25000000</v>
      </c>
      <c r="BO271" s="428"/>
      <c r="BP271" s="428">
        <v>12500000</v>
      </c>
      <c r="BQ271" s="428">
        <v>0</v>
      </c>
      <c r="BR271" s="428">
        <v>0</v>
      </c>
      <c r="BS271" s="428">
        <v>12500000</v>
      </c>
      <c r="BT271" s="428"/>
      <c r="BU271" s="429"/>
      <c r="BV271" s="430"/>
      <c r="BW271" s="430"/>
      <c r="BX271" s="430"/>
      <c r="BY271" s="430"/>
      <c r="BZ271" s="430"/>
      <c r="CA271" s="430"/>
      <c r="CB271" s="430"/>
      <c r="CC271" s="431"/>
    </row>
    <row r="272" spans="1:81" s="58" customFormat="1" ht="40.200000000000003" customHeight="1" thickTop="1" thickBot="1" x14ac:dyDescent="0.35">
      <c r="A272" s="34"/>
      <c r="B272" s="886"/>
      <c r="C272" s="869"/>
      <c r="D272" s="872"/>
      <c r="E272" s="852"/>
      <c r="F272" s="852"/>
      <c r="G272" s="852"/>
      <c r="H272" s="852"/>
      <c r="I272" s="1185"/>
      <c r="J272" s="813"/>
      <c r="K272" s="855"/>
      <c r="L272" s="858"/>
      <c r="M272" s="861"/>
      <c r="N272" s="837"/>
      <c r="O272" s="840"/>
      <c r="P272" s="864"/>
      <c r="Q272" s="867"/>
      <c r="R272" s="813"/>
      <c r="S272" s="644" t="s">
        <v>6943</v>
      </c>
      <c r="T272" s="651" t="s">
        <v>3822</v>
      </c>
      <c r="U272" s="236" t="s">
        <v>3827</v>
      </c>
      <c r="V272" s="236" t="s">
        <v>3830</v>
      </c>
      <c r="W272" s="261"/>
      <c r="X272" s="258">
        <v>44931</v>
      </c>
      <c r="Y272" s="258">
        <v>44956</v>
      </c>
      <c r="Z272" s="258">
        <v>44959</v>
      </c>
      <c r="AA272" s="258">
        <v>45290</v>
      </c>
      <c r="AB272" s="813"/>
      <c r="AC272" s="828"/>
      <c r="AD272" s="44">
        <f t="shared" si="147"/>
        <v>100000000</v>
      </c>
      <c r="AE272" s="44">
        <f t="shared" si="147"/>
        <v>0</v>
      </c>
      <c r="AF272" s="44">
        <f t="shared" si="146"/>
        <v>50000000</v>
      </c>
      <c r="AG272" s="427"/>
      <c r="AH272" s="427"/>
      <c r="AI272" s="427"/>
      <c r="AJ272" s="427"/>
      <c r="AK272" s="813"/>
      <c r="AL272" s="831"/>
      <c r="AM272" s="44">
        <f t="shared" si="121"/>
        <v>25000000</v>
      </c>
      <c r="AN272" s="428"/>
      <c r="AO272" s="428">
        <v>12500000</v>
      </c>
      <c r="AP272" s="428"/>
      <c r="AQ272" s="428"/>
      <c r="AR272" s="428">
        <v>12500000</v>
      </c>
      <c r="AS272" s="428"/>
      <c r="AT272" s="813"/>
      <c r="AU272" s="834"/>
      <c r="AV272" s="44">
        <f t="shared" si="122"/>
        <v>25000000</v>
      </c>
      <c r="AW272" s="428"/>
      <c r="AX272" s="646">
        <v>12500000</v>
      </c>
      <c r="AY272" s="646">
        <v>0</v>
      </c>
      <c r="AZ272" s="646">
        <v>0</v>
      </c>
      <c r="BA272" s="646">
        <v>12500000</v>
      </c>
      <c r="BB272" s="428"/>
      <c r="BC272" s="813"/>
      <c r="BD272" s="810"/>
      <c r="BE272" s="44">
        <f t="shared" si="123"/>
        <v>25000000</v>
      </c>
      <c r="BF272" s="428"/>
      <c r="BG272" s="646">
        <v>12500000</v>
      </c>
      <c r="BH272" s="646">
        <v>0</v>
      </c>
      <c r="BI272" s="646">
        <v>0</v>
      </c>
      <c r="BJ272" s="646">
        <v>12500000</v>
      </c>
      <c r="BK272" s="428"/>
      <c r="BL272" s="813"/>
      <c r="BM272" s="816"/>
      <c r="BN272" s="44">
        <f t="shared" si="124"/>
        <v>25000000</v>
      </c>
      <c r="BO272" s="428"/>
      <c r="BP272" s="428">
        <v>12500000</v>
      </c>
      <c r="BQ272" s="428">
        <v>0</v>
      </c>
      <c r="BR272" s="428">
        <v>0</v>
      </c>
      <c r="BS272" s="428">
        <v>12500000</v>
      </c>
      <c r="BT272" s="428"/>
      <c r="BU272" s="429"/>
      <c r="BV272" s="430"/>
      <c r="BW272" s="430"/>
      <c r="BX272" s="430"/>
      <c r="BY272" s="430"/>
      <c r="BZ272" s="430"/>
      <c r="CA272" s="430"/>
      <c r="CB272" s="430"/>
      <c r="CC272" s="431"/>
    </row>
    <row r="273" spans="1:81" s="58" customFormat="1" ht="40.200000000000003" customHeight="1" thickTop="1" thickBot="1" x14ac:dyDescent="0.35">
      <c r="A273" s="34"/>
      <c r="B273" s="886"/>
      <c r="C273" s="869"/>
      <c r="D273" s="872"/>
      <c r="E273" s="852"/>
      <c r="F273" s="852"/>
      <c r="G273" s="852"/>
      <c r="H273" s="852"/>
      <c r="I273" s="1185"/>
      <c r="J273" s="813"/>
      <c r="K273" s="855"/>
      <c r="L273" s="858"/>
      <c r="M273" s="861"/>
      <c r="N273" s="837"/>
      <c r="O273" s="840"/>
      <c r="P273" s="864"/>
      <c r="Q273" s="867"/>
      <c r="R273" s="813"/>
      <c r="S273" s="644" t="s">
        <v>6944</v>
      </c>
      <c r="T273" s="651" t="s">
        <v>3822</v>
      </c>
      <c r="U273" s="236" t="s">
        <v>3827</v>
      </c>
      <c r="V273" s="236" t="s">
        <v>3830</v>
      </c>
      <c r="W273" s="261"/>
      <c r="X273" s="258">
        <v>44931</v>
      </c>
      <c r="Y273" s="258">
        <v>44956</v>
      </c>
      <c r="Z273" s="258">
        <v>44959</v>
      </c>
      <c r="AA273" s="258">
        <v>45290</v>
      </c>
      <c r="AB273" s="813"/>
      <c r="AC273" s="828"/>
      <c r="AD273" s="44">
        <f t="shared" si="147"/>
        <v>70000000</v>
      </c>
      <c r="AE273" s="44">
        <f t="shared" si="147"/>
        <v>0</v>
      </c>
      <c r="AF273" s="44">
        <f t="shared" si="146"/>
        <v>50000000</v>
      </c>
      <c r="AG273" s="427"/>
      <c r="AH273" s="427"/>
      <c r="AI273" s="427"/>
      <c r="AJ273" s="427"/>
      <c r="AK273" s="813"/>
      <c r="AL273" s="831"/>
      <c r="AM273" s="44">
        <f t="shared" si="121"/>
        <v>17500000</v>
      </c>
      <c r="AN273" s="428"/>
      <c r="AO273" s="428">
        <v>12500000</v>
      </c>
      <c r="AP273" s="428"/>
      <c r="AQ273" s="428"/>
      <c r="AR273" s="428">
        <v>5000000</v>
      </c>
      <c r="AS273" s="428"/>
      <c r="AT273" s="813"/>
      <c r="AU273" s="834"/>
      <c r="AV273" s="44">
        <f t="shared" si="122"/>
        <v>17500000</v>
      </c>
      <c r="AW273" s="428"/>
      <c r="AX273" s="646">
        <v>12500000</v>
      </c>
      <c r="AY273" s="646">
        <v>0</v>
      </c>
      <c r="AZ273" s="646">
        <v>0</v>
      </c>
      <c r="BA273" s="646">
        <v>5000000</v>
      </c>
      <c r="BB273" s="428"/>
      <c r="BC273" s="813"/>
      <c r="BD273" s="810"/>
      <c r="BE273" s="44">
        <f t="shared" si="123"/>
        <v>17500000</v>
      </c>
      <c r="BF273" s="428"/>
      <c r="BG273" s="646">
        <v>12500000</v>
      </c>
      <c r="BH273" s="646">
        <v>0</v>
      </c>
      <c r="BI273" s="646">
        <v>0</v>
      </c>
      <c r="BJ273" s="646">
        <v>5000000</v>
      </c>
      <c r="BK273" s="428"/>
      <c r="BL273" s="813"/>
      <c r="BM273" s="816"/>
      <c r="BN273" s="44">
        <f t="shared" si="124"/>
        <v>17500000</v>
      </c>
      <c r="BO273" s="428"/>
      <c r="BP273" s="428">
        <v>12500000</v>
      </c>
      <c r="BQ273" s="428">
        <v>0</v>
      </c>
      <c r="BR273" s="428">
        <v>0</v>
      </c>
      <c r="BS273" s="428">
        <v>5000000</v>
      </c>
      <c r="BT273" s="428"/>
      <c r="BU273" s="429"/>
      <c r="BV273" s="430"/>
      <c r="BW273" s="430"/>
      <c r="BX273" s="430"/>
      <c r="BY273" s="430"/>
      <c r="BZ273" s="430"/>
      <c r="CA273" s="430"/>
      <c r="CB273" s="430"/>
      <c r="CC273" s="431"/>
    </row>
    <row r="274" spans="1:81" s="58" customFormat="1" ht="40.200000000000003" customHeight="1" thickTop="1" thickBot="1" x14ac:dyDescent="0.35">
      <c r="A274" s="34"/>
      <c r="B274" s="886"/>
      <c r="C274" s="869"/>
      <c r="D274" s="872"/>
      <c r="E274" s="852"/>
      <c r="F274" s="852"/>
      <c r="G274" s="852"/>
      <c r="H274" s="852"/>
      <c r="I274" s="1185"/>
      <c r="J274" s="813"/>
      <c r="K274" s="855"/>
      <c r="L274" s="858"/>
      <c r="M274" s="861"/>
      <c r="N274" s="837"/>
      <c r="O274" s="840"/>
      <c r="P274" s="864"/>
      <c r="Q274" s="867"/>
      <c r="R274" s="813"/>
      <c r="S274" s="644" t="s">
        <v>6945</v>
      </c>
      <c r="T274" s="651" t="s">
        <v>3822</v>
      </c>
      <c r="U274" s="236" t="s">
        <v>3827</v>
      </c>
      <c r="V274" s="236" t="s">
        <v>3830</v>
      </c>
      <c r="W274" s="261"/>
      <c r="X274" s="258">
        <v>44931</v>
      </c>
      <c r="Y274" s="258">
        <v>44956</v>
      </c>
      <c r="Z274" s="258">
        <v>44959</v>
      </c>
      <c r="AA274" s="258">
        <v>45290</v>
      </c>
      <c r="AB274" s="813"/>
      <c r="AC274" s="828"/>
      <c r="AD274" s="44">
        <f t="shared" si="147"/>
        <v>21000000</v>
      </c>
      <c r="AE274" s="44">
        <f t="shared" si="147"/>
        <v>0</v>
      </c>
      <c r="AF274" s="44">
        <f t="shared" si="146"/>
        <v>0</v>
      </c>
      <c r="AG274" s="427"/>
      <c r="AH274" s="427"/>
      <c r="AI274" s="427"/>
      <c r="AJ274" s="427"/>
      <c r="AK274" s="813"/>
      <c r="AL274" s="831"/>
      <c r="AM274" s="44">
        <f t="shared" si="121"/>
        <v>5250000</v>
      </c>
      <c r="AN274" s="428"/>
      <c r="AO274" s="428">
        <v>0</v>
      </c>
      <c r="AP274" s="428"/>
      <c r="AQ274" s="428"/>
      <c r="AR274" s="428">
        <v>5250000</v>
      </c>
      <c r="AS274" s="428"/>
      <c r="AT274" s="813"/>
      <c r="AU274" s="834"/>
      <c r="AV274" s="44">
        <f t="shared" si="122"/>
        <v>5250000</v>
      </c>
      <c r="AW274" s="428"/>
      <c r="AX274" s="646">
        <v>0</v>
      </c>
      <c r="AY274" s="646">
        <v>0</v>
      </c>
      <c r="AZ274" s="646">
        <v>0</v>
      </c>
      <c r="BA274" s="646">
        <v>5250000</v>
      </c>
      <c r="BB274" s="428"/>
      <c r="BC274" s="813"/>
      <c r="BD274" s="810"/>
      <c r="BE274" s="44">
        <f t="shared" si="123"/>
        <v>5250000</v>
      </c>
      <c r="BF274" s="428"/>
      <c r="BG274" s="646">
        <v>0</v>
      </c>
      <c r="BH274" s="646">
        <v>0</v>
      </c>
      <c r="BI274" s="646">
        <v>0</v>
      </c>
      <c r="BJ274" s="646">
        <v>5250000</v>
      </c>
      <c r="BK274" s="428"/>
      <c r="BL274" s="813"/>
      <c r="BM274" s="816"/>
      <c r="BN274" s="44">
        <f t="shared" si="124"/>
        <v>5250000</v>
      </c>
      <c r="BO274" s="428"/>
      <c r="BP274" s="428">
        <v>0</v>
      </c>
      <c r="BQ274" s="428">
        <v>0</v>
      </c>
      <c r="BR274" s="428">
        <v>0</v>
      </c>
      <c r="BS274" s="428">
        <v>5250000</v>
      </c>
      <c r="BT274" s="428"/>
      <c r="BU274" s="429"/>
      <c r="BV274" s="430"/>
      <c r="BW274" s="430"/>
      <c r="BX274" s="430"/>
      <c r="BY274" s="430"/>
      <c r="BZ274" s="430"/>
      <c r="CA274" s="430"/>
      <c r="CB274" s="430"/>
      <c r="CC274" s="431"/>
    </row>
    <row r="275" spans="1:81" s="58" customFormat="1" ht="40.200000000000003" customHeight="1" thickTop="1" thickBot="1" x14ac:dyDescent="0.35">
      <c r="A275" s="34"/>
      <c r="B275" s="886"/>
      <c r="C275" s="869"/>
      <c r="D275" s="872"/>
      <c r="E275" s="852"/>
      <c r="F275" s="852"/>
      <c r="G275" s="852"/>
      <c r="H275" s="852"/>
      <c r="I275" s="1185"/>
      <c r="J275" s="813"/>
      <c r="K275" s="855"/>
      <c r="L275" s="858"/>
      <c r="M275" s="861"/>
      <c r="N275" s="837"/>
      <c r="O275" s="840"/>
      <c r="P275" s="864"/>
      <c r="Q275" s="867"/>
      <c r="R275" s="813"/>
      <c r="S275" s="644" t="s">
        <v>6946</v>
      </c>
      <c r="T275" s="651" t="s">
        <v>3822</v>
      </c>
      <c r="U275" s="236" t="s">
        <v>3827</v>
      </c>
      <c r="V275" s="236" t="s">
        <v>3830</v>
      </c>
      <c r="W275" s="261"/>
      <c r="X275" s="258">
        <v>44931</v>
      </c>
      <c r="Y275" s="258">
        <v>44956</v>
      </c>
      <c r="Z275" s="258">
        <v>44959</v>
      </c>
      <c r="AA275" s="258">
        <v>45290</v>
      </c>
      <c r="AB275" s="813"/>
      <c r="AC275" s="828"/>
      <c r="AD275" s="44">
        <f t="shared" si="147"/>
        <v>24000000</v>
      </c>
      <c r="AE275" s="44">
        <f t="shared" si="147"/>
        <v>0</v>
      </c>
      <c r="AF275" s="44">
        <f t="shared" si="146"/>
        <v>21000000</v>
      </c>
      <c r="AG275" s="427"/>
      <c r="AH275" s="427"/>
      <c r="AI275" s="427"/>
      <c r="AJ275" s="427"/>
      <c r="AK275" s="813"/>
      <c r="AL275" s="831"/>
      <c r="AM275" s="44">
        <f t="shared" si="121"/>
        <v>6000000</v>
      </c>
      <c r="AN275" s="428"/>
      <c r="AO275" s="428">
        <v>5250000</v>
      </c>
      <c r="AP275" s="428"/>
      <c r="AQ275" s="428"/>
      <c r="AR275" s="428">
        <v>750000</v>
      </c>
      <c r="AS275" s="428"/>
      <c r="AT275" s="813"/>
      <c r="AU275" s="834"/>
      <c r="AV275" s="44">
        <f t="shared" si="122"/>
        <v>6000000</v>
      </c>
      <c r="AW275" s="428"/>
      <c r="AX275" s="646">
        <v>5250000</v>
      </c>
      <c r="AY275" s="646">
        <v>0</v>
      </c>
      <c r="AZ275" s="646">
        <v>0</v>
      </c>
      <c r="BA275" s="646">
        <v>750000</v>
      </c>
      <c r="BB275" s="428"/>
      <c r="BC275" s="813"/>
      <c r="BD275" s="810"/>
      <c r="BE275" s="44">
        <f t="shared" si="123"/>
        <v>6000000</v>
      </c>
      <c r="BF275" s="428"/>
      <c r="BG275" s="646">
        <v>5250000</v>
      </c>
      <c r="BH275" s="646">
        <v>0</v>
      </c>
      <c r="BI275" s="646">
        <v>0</v>
      </c>
      <c r="BJ275" s="646">
        <v>750000</v>
      </c>
      <c r="BK275" s="428"/>
      <c r="BL275" s="813"/>
      <c r="BM275" s="816"/>
      <c r="BN275" s="44">
        <f t="shared" si="124"/>
        <v>6000000</v>
      </c>
      <c r="BO275" s="428"/>
      <c r="BP275" s="428">
        <v>5250000</v>
      </c>
      <c r="BQ275" s="428">
        <v>0</v>
      </c>
      <c r="BR275" s="428">
        <v>0</v>
      </c>
      <c r="BS275" s="428">
        <v>750000</v>
      </c>
      <c r="BT275" s="428"/>
      <c r="BU275" s="429"/>
      <c r="BV275" s="430"/>
      <c r="BW275" s="430"/>
      <c r="BX275" s="430"/>
      <c r="BY275" s="430"/>
      <c r="BZ275" s="430"/>
      <c r="CA275" s="430"/>
      <c r="CB275" s="430"/>
      <c r="CC275" s="431"/>
    </row>
    <row r="276" spans="1:81" s="58" customFormat="1" ht="40.200000000000003" customHeight="1" thickTop="1" thickBot="1" x14ac:dyDescent="0.35">
      <c r="A276" s="34"/>
      <c r="B276" s="886"/>
      <c r="C276" s="869"/>
      <c r="D276" s="872"/>
      <c r="E276" s="852"/>
      <c r="F276" s="852"/>
      <c r="G276" s="852"/>
      <c r="H276" s="852"/>
      <c r="I276" s="1185"/>
      <c r="J276" s="813"/>
      <c r="K276" s="855"/>
      <c r="L276" s="858"/>
      <c r="M276" s="861"/>
      <c r="N276" s="837"/>
      <c r="O276" s="840"/>
      <c r="P276" s="864"/>
      <c r="Q276" s="867"/>
      <c r="R276" s="813"/>
      <c r="S276" s="644" t="s">
        <v>6947</v>
      </c>
      <c r="T276" s="651" t="s">
        <v>3822</v>
      </c>
      <c r="U276" s="236" t="s">
        <v>3827</v>
      </c>
      <c r="V276" s="236" t="s">
        <v>3830</v>
      </c>
      <c r="W276" s="261"/>
      <c r="X276" s="258">
        <v>44931</v>
      </c>
      <c r="Y276" s="258">
        <v>44956</v>
      </c>
      <c r="Z276" s="258">
        <v>44959</v>
      </c>
      <c r="AA276" s="258">
        <v>45290</v>
      </c>
      <c r="AB276" s="813"/>
      <c r="AC276" s="828"/>
      <c r="AD276" s="44">
        <f t="shared" si="147"/>
        <v>6000000</v>
      </c>
      <c r="AE276" s="44">
        <f t="shared" si="147"/>
        <v>0</v>
      </c>
      <c r="AF276" s="44">
        <f t="shared" si="146"/>
        <v>3000000</v>
      </c>
      <c r="AG276" s="427"/>
      <c r="AH276" s="427"/>
      <c r="AI276" s="427"/>
      <c r="AJ276" s="427"/>
      <c r="AK276" s="813"/>
      <c r="AL276" s="831"/>
      <c r="AM276" s="44">
        <f t="shared" si="121"/>
        <v>1500000</v>
      </c>
      <c r="AN276" s="428"/>
      <c r="AO276" s="428">
        <v>750000</v>
      </c>
      <c r="AP276" s="428"/>
      <c r="AQ276" s="428"/>
      <c r="AR276" s="428">
        <v>750000</v>
      </c>
      <c r="AS276" s="428"/>
      <c r="AT276" s="813"/>
      <c r="AU276" s="834"/>
      <c r="AV276" s="44">
        <f t="shared" si="122"/>
        <v>1500000</v>
      </c>
      <c r="AW276" s="428"/>
      <c r="AX276" s="646">
        <v>750000</v>
      </c>
      <c r="AY276" s="646">
        <v>0</v>
      </c>
      <c r="AZ276" s="646">
        <v>0</v>
      </c>
      <c r="BA276" s="646">
        <v>750000</v>
      </c>
      <c r="BB276" s="428"/>
      <c r="BC276" s="813"/>
      <c r="BD276" s="810"/>
      <c r="BE276" s="44">
        <f t="shared" si="123"/>
        <v>1500000</v>
      </c>
      <c r="BF276" s="428"/>
      <c r="BG276" s="646">
        <v>750000</v>
      </c>
      <c r="BH276" s="646">
        <v>0</v>
      </c>
      <c r="BI276" s="646">
        <v>0</v>
      </c>
      <c r="BJ276" s="646">
        <v>750000</v>
      </c>
      <c r="BK276" s="428"/>
      <c r="BL276" s="813"/>
      <c r="BM276" s="816"/>
      <c r="BN276" s="44">
        <f t="shared" si="124"/>
        <v>1500000</v>
      </c>
      <c r="BO276" s="428"/>
      <c r="BP276" s="428">
        <v>750000</v>
      </c>
      <c r="BQ276" s="428">
        <v>0</v>
      </c>
      <c r="BR276" s="428">
        <v>0</v>
      </c>
      <c r="BS276" s="428">
        <v>750000</v>
      </c>
      <c r="BT276" s="428"/>
      <c r="BU276" s="429"/>
      <c r="BV276" s="430"/>
      <c r="BW276" s="430"/>
      <c r="BX276" s="430"/>
      <c r="BY276" s="430"/>
      <c r="BZ276" s="430"/>
      <c r="CA276" s="430"/>
      <c r="CB276" s="430"/>
      <c r="CC276" s="431"/>
    </row>
    <row r="277" spans="1:81" s="58" customFormat="1" ht="40.200000000000003" customHeight="1" thickTop="1" thickBot="1" x14ac:dyDescent="0.35">
      <c r="A277" s="34"/>
      <c r="B277" s="886"/>
      <c r="C277" s="869"/>
      <c r="D277" s="872"/>
      <c r="E277" s="852"/>
      <c r="F277" s="852"/>
      <c r="G277" s="852"/>
      <c r="H277" s="852"/>
      <c r="I277" s="1185"/>
      <c r="J277" s="813"/>
      <c r="K277" s="855"/>
      <c r="L277" s="858"/>
      <c r="M277" s="861"/>
      <c r="N277" s="837"/>
      <c r="O277" s="840"/>
      <c r="P277" s="864"/>
      <c r="Q277" s="867"/>
      <c r="R277" s="813"/>
      <c r="S277" s="644" t="s">
        <v>6948</v>
      </c>
      <c r="T277" s="651" t="s">
        <v>3822</v>
      </c>
      <c r="U277" s="236" t="s">
        <v>3827</v>
      </c>
      <c r="V277" s="236" t="s">
        <v>3830</v>
      </c>
      <c r="W277" s="261"/>
      <c r="X277" s="258">
        <v>44931</v>
      </c>
      <c r="Y277" s="258">
        <v>44956</v>
      </c>
      <c r="Z277" s="258">
        <v>44959</v>
      </c>
      <c r="AA277" s="258">
        <v>45290</v>
      </c>
      <c r="AB277" s="813"/>
      <c r="AC277" s="828"/>
      <c r="AD277" s="44">
        <f t="shared" si="147"/>
        <v>6000000</v>
      </c>
      <c r="AE277" s="44">
        <f t="shared" si="147"/>
        <v>0</v>
      </c>
      <c r="AF277" s="44">
        <f t="shared" si="146"/>
        <v>3000000</v>
      </c>
      <c r="AG277" s="427"/>
      <c r="AH277" s="427"/>
      <c r="AI277" s="427"/>
      <c r="AJ277" s="427"/>
      <c r="AK277" s="813"/>
      <c r="AL277" s="831"/>
      <c r="AM277" s="44">
        <f t="shared" si="121"/>
        <v>1500000</v>
      </c>
      <c r="AN277" s="428"/>
      <c r="AO277" s="428">
        <v>750000</v>
      </c>
      <c r="AP277" s="428"/>
      <c r="AQ277" s="428"/>
      <c r="AR277" s="428">
        <v>750000</v>
      </c>
      <c r="AS277" s="428"/>
      <c r="AT277" s="813"/>
      <c r="AU277" s="834"/>
      <c r="AV277" s="44">
        <f t="shared" si="122"/>
        <v>1500000</v>
      </c>
      <c r="AW277" s="428"/>
      <c r="AX277" s="646">
        <v>750000</v>
      </c>
      <c r="AY277" s="646">
        <v>0</v>
      </c>
      <c r="AZ277" s="646">
        <v>0</v>
      </c>
      <c r="BA277" s="646">
        <v>750000</v>
      </c>
      <c r="BB277" s="428"/>
      <c r="BC277" s="813"/>
      <c r="BD277" s="810"/>
      <c r="BE277" s="44">
        <f t="shared" si="123"/>
        <v>1500000</v>
      </c>
      <c r="BF277" s="428"/>
      <c r="BG277" s="646">
        <v>750000</v>
      </c>
      <c r="BH277" s="646">
        <v>0</v>
      </c>
      <c r="BI277" s="646">
        <v>0</v>
      </c>
      <c r="BJ277" s="646">
        <v>750000</v>
      </c>
      <c r="BK277" s="428"/>
      <c r="BL277" s="813"/>
      <c r="BM277" s="816"/>
      <c r="BN277" s="44">
        <f t="shared" si="124"/>
        <v>1500000</v>
      </c>
      <c r="BO277" s="428"/>
      <c r="BP277" s="428">
        <v>750000</v>
      </c>
      <c r="BQ277" s="428">
        <v>0</v>
      </c>
      <c r="BR277" s="428">
        <v>0</v>
      </c>
      <c r="BS277" s="428">
        <v>750000</v>
      </c>
      <c r="BT277" s="428"/>
      <c r="BU277" s="429"/>
      <c r="BV277" s="430"/>
      <c r="BW277" s="430"/>
      <c r="BX277" s="430"/>
      <c r="BY277" s="430"/>
      <c r="BZ277" s="430"/>
      <c r="CA277" s="430"/>
      <c r="CB277" s="430"/>
      <c r="CC277" s="431"/>
    </row>
    <row r="278" spans="1:81" s="58" customFormat="1" ht="40.200000000000003" customHeight="1" thickTop="1" thickBot="1" x14ac:dyDescent="0.35">
      <c r="A278" s="34"/>
      <c r="B278" s="886"/>
      <c r="C278" s="869"/>
      <c r="D278" s="872"/>
      <c r="E278" s="852"/>
      <c r="F278" s="852"/>
      <c r="G278" s="852"/>
      <c r="H278" s="852"/>
      <c r="I278" s="1185"/>
      <c r="J278" s="813"/>
      <c r="K278" s="855"/>
      <c r="L278" s="858"/>
      <c r="M278" s="861"/>
      <c r="N278" s="837"/>
      <c r="O278" s="840"/>
      <c r="P278" s="864"/>
      <c r="Q278" s="867"/>
      <c r="R278" s="813"/>
      <c r="S278" s="644" t="s">
        <v>6949</v>
      </c>
      <c r="T278" s="651" t="s">
        <v>3822</v>
      </c>
      <c r="U278" s="236" t="s">
        <v>3827</v>
      </c>
      <c r="V278" s="236" t="s">
        <v>3830</v>
      </c>
      <c r="W278" s="261"/>
      <c r="X278" s="258">
        <v>44931</v>
      </c>
      <c r="Y278" s="258">
        <v>44956</v>
      </c>
      <c r="Z278" s="258">
        <v>44959</v>
      </c>
      <c r="AA278" s="258">
        <v>45290</v>
      </c>
      <c r="AB278" s="813"/>
      <c r="AC278" s="828"/>
      <c r="AD278" s="44">
        <f t="shared" si="147"/>
        <v>6000000</v>
      </c>
      <c r="AE278" s="44">
        <f t="shared" si="147"/>
        <v>0</v>
      </c>
      <c r="AF278" s="44">
        <f t="shared" si="146"/>
        <v>3000000</v>
      </c>
      <c r="AG278" s="427"/>
      <c r="AH278" s="427"/>
      <c r="AI278" s="427"/>
      <c r="AJ278" s="427"/>
      <c r="AK278" s="813"/>
      <c r="AL278" s="831"/>
      <c r="AM278" s="44">
        <f t="shared" si="121"/>
        <v>1500000</v>
      </c>
      <c r="AN278" s="428"/>
      <c r="AO278" s="428">
        <v>750000</v>
      </c>
      <c r="AP278" s="428"/>
      <c r="AQ278" s="428"/>
      <c r="AR278" s="428">
        <v>750000</v>
      </c>
      <c r="AS278" s="428"/>
      <c r="AT278" s="813"/>
      <c r="AU278" s="834"/>
      <c r="AV278" s="44">
        <f t="shared" si="122"/>
        <v>1500000</v>
      </c>
      <c r="AW278" s="428"/>
      <c r="AX278" s="646">
        <v>750000</v>
      </c>
      <c r="AY278" s="646">
        <v>0</v>
      </c>
      <c r="AZ278" s="646">
        <v>0</v>
      </c>
      <c r="BA278" s="646">
        <v>750000</v>
      </c>
      <c r="BB278" s="428"/>
      <c r="BC278" s="813"/>
      <c r="BD278" s="810"/>
      <c r="BE278" s="44">
        <f t="shared" si="123"/>
        <v>1500000</v>
      </c>
      <c r="BF278" s="428"/>
      <c r="BG278" s="646">
        <v>750000</v>
      </c>
      <c r="BH278" s="646">
        <v>0</v>
      </c>
      <c r="BI278" s="646">
        <v>0</v>
      </c>
      <c r="BJ278" s="646">
        <v>750000</v>
      </c>
      <c r="BK278" s="428"/>
      <c r="BL278" s="813"/>
      <c r="BM278" s="816"/>
      <c r="BN278" s="44">
        <f t="shared" si="124"/>
        <v>1500000</v>
      </c>
      <c r="BO278" s="428"/>
      <c r="BP278" s="428">
        <v>750000</v>
      </c>
      <c r="BQ278" s="428">
        <v>0</v>
      </c>
      <c r="BR278" s="428">
        <v>0</v>
      </c>
      <c r="BS278" s="428">
        <v>750000</v>
      </c>
      <c r="BT278" s="428"/>
      <c r="BU278" s="429"/>
      <c r="BV278" s="430"/>
      <c r="BW278" s="430"/>
      <c r="BX278" s="430"/>
      <c r="BY278" s="430"/>
      <c r="BZ278" s="430"/>
      <c r="CA278" s="430"/>
      <c r="CB278" s="430"/>
      <c r="CC278" s="431"/>
    </row>
    <row r="279" spans="1:81" s="58" customFormat="1" ht="40.200000000000003" customHeight="1" thickTop="1" thickBot="1" x14ac:dyDescent="0.35">
      <c r="A279" s="34"/>
      <c r="B279" s="886"/>
      <c r="C279" s="869"/>
      <c r="D279" s="872"/>
      <c r="E279" s="852"/>
      <c r="F279" s="852"/>
      <c r="G279" s="852"/>
      <c r="H279" s="852"/>
      <c r="I279" s="1185"/>
      <c r="J279" s="813"/>
      <c r="K279" s="855"/>
      <c r="L279" s="858"/>
      <c r="M279" s="861"/>
      <c r="N279" s="837"/>
      <c r="O279" s="840"/>
      <c r="P279" s="864"/>
      <c r="Q279" s="867"/>
      <c r="R279" s="813"/>
      <c r="S279" s="644" t="s">
        <v>6950</v>
      </c>
      <c r="T279" s="651" t="s">
        <v>3822</v>
      </c>
      <c r="U279" s="236" t="s">
        <v>3827</v>
      </c>
      <c r="V279" s="236" t="s">
        <v>3830</v>
      </c>
      <c r="W279" s="261"/>
      <c r="X279" s="258">
        <v>44931</v>
      </c>
      <c r="Y279" s="258">
        <v>44956</v>
      </c>
      <c r="Z279" s="258">
        <v>44959</v>
      </c>
      <c r="AA279" s="258">
        <v>45290</v>
      </c>
      <c r="AB279" s="813"/>
      <c r="AC279" s="828"/>
      <c r="AD279" s="44">
        <f t="shared" si="147"/>
        <v>7000000</v>
      </c>
      <c r="AE279" s="44">
        <f t="shared" si="147"/>
        <v>0</v>
      </c>
      <c r="AF279" s="44">
        <f t="shared" si="146"/>
        <v>3000000</v>
      </c>
      <c r="AG279" s="427"/>
      <c r="AH279" s="427"/>
      <c r="AI279" s="427"/>
      <c r="AJ279" s="427"/>
      <c r="AK279" s="813"/>
      <c r="AL279" s="831"/>
      <c r="AM279" s="44">
        <f t="shared" si="121"/>
        <v>1750000</v>
      </c>
      <c r="AN279" s="428"/>
      <c r="AO279" s="428">
        <v>750000</v>
      </c>
      <c r="AP279" s="428"/>
      <c r="AQ279" s="428"/>
      <c r="AR279" s="428">
        <v>1000000</v>
      </c>
      <c r="AS279" s="428"/>
      <c r="AT279" s="813"/>
      <c r="AU279" s="834"/>
      <c r="AV279" s="44">
        <f t="shared" si="122"/>
        <v>1750000</v>
      </c>
      <c r="AW279" s="428"/>
      <c r="AX279" s="646">
        <v>750000</v>
      </c>
      <c r="AY279" s="646">
        <v>0</v>
      </c>
      <c r="AZ279" s="646">
        <v>0</v>
      </c>
      <c r="BA279" s="646">
        <v>1000000</v>
      </c>
      <c r="BB279" s="428"/>
      <c r="BC279" s="813"/>
      <c r="BD279" s="810"/>
      <c r="BE279" s="44">
        <f t="shared" si="123"/>
        <v>1750000</v>
      </c>
      <c r="BF279" s="428"/>
      <c r="BG279" s="646">
        <v>750000</v>
      </c>
      <c r="BH279" s="646">
        <v>0</v>
      </c>
      <c r="BI279" s="646">
        <v>0</v>
      </c>
      <c r="BJ279" s="646">
        <v>1000000</v>
      </c>
      <c r="BK279" s="428"/>
      <c r="BL279" s="813"/>
      <c r="BM279" s="816"/>
      <c r="BN279" s="44">
        <f t="shared" si="124"/>
        <v>1750000</v>
      </c>
      <c r="BO279" s="428"/>
      <c r="BP279" s="428">
        <v>750000</v>
      </c>
      <c r="BQ279" s="428">
        <v>0</v>
      </c>
      <c r="BR279" s="428">
        <v>0</v>
      </c>
      <c r="BS279" s="428">
        <v>1000000</v>
      </c>
      <c r="BT279" s="428"/>
      <c r="BU279" s="429"/>
      <c r="BV279" s="430"/>
      <c r="BW279" s="430"/>
      <c r="BX279" s="430"/>
      <c r="BY279" s="430"/>
      <c r="BZ279" s="430"/>
      <c r="CA279" s="430"/>
      <c r="CB279" s="430"/>
      <c r="CC279" s="431"/>
    </row>
    <row r="280" spans="1:81" s="58" customFormat="1" ht="40.200000000000003" customHeight="1" thickTop="1" thickBot="1" x14ac:dyDescent="0.35">
      <c r="A280" s="34"/>
      <c r="B280" s="886"/>
      <c r="C280" s="869"/>
      <c r="D280" s="872"/>
      <c r="E280" s="852"/>
      <c r="F280" s="852"/>
      <c r="G280" s="852"/>
      <c r="H280" s="852"/>
      <c r="I280" s="1185"/>
      <c r="J280" s="813"/>
      <c r="K280" s="855"/>
      <c r="L280" s="858"/>
      <c r="M280" s="861"/>
      <c r="N280" s="837"/>
      <c r="O280" s="840"/>
      <c r="P280" s="864"/>
      <c r="Q280" s="867"/>
      <c r="R280" s="813"/>
      <c r="S280" s="644" t="s">
        <v>6951</v>
      </c>
      <c r="T280" s="651" t="s">
        <v>3822</v>
      </c>
      <c r="U280" s="236" t="s">
        <v>3827</v>
      </c>
      <c r="V280" s="236" t="s">
        <v>3830</v>
      </c>
      <c r="W280" s="261"/>
      <c r="X280" s="258">
        <v>44931</v>
      </c>
      <c r="Y280" s="258">
        <v>44956</v>
      </c>
      <c r="Z280" s="258">
        <v>44959</v>
      </c>
      <c r="AA280" s="258">
        <v>45290</v>
      </c>
      <c r="AB280" s="813"/>
      <c r="AC280" s="828"/>
      <c r="AD280" s="44">
        <f t="shared" si="147"/>
        <v>7000000</v>
      </c>
      <c r="AE280" s="44">
        <f t="shared" si="147"/>
        <v>0</v>
      </c>
      <c r="AF280" s="44">
        <f t="shared" si="146"/>
        <v>3000000</v>
      </c>
      <c r="AG280" s="427"/>
      <c r="AH280" s="427"/>
      <c r="AI280" s="427"/>
      <c r="AJ280" s="427"/>
      <c r="AK280" s="813"/>
      <c r="AL280" s="831"/>
      <c r="AM280" s="44">
        <f t="shared" si="121"/>
        <v>1750000</v>
      </c>
      <c r="AN280" s="428"/>
      <c r="AO280" s="428">
        <v>750000</v>
      </c>
      <c r="AP280" s="428"/>
      <c r="AQ280" s="428"/>
      <c r="AR280" s="428">
        <v>1000000</v>
      </c>
      <c r="AS280" s="428"/>
      <c r="AT280" s="813"/>
      <c r="AU280" s="834"/>
      <c r="AV280" s="44">
        <f t="shared" si="122"/>
        <v>1750000</v>
      </c>
      <c r="AW280" s="428"/>
      <c r="AX280" s="646">
        <v>750000</v>
      </c>
      <c r="AY280" s="646">
        <v>0</v>
      </c>
      <c r="AZ280" s="646">
        <v>0</v>
      </c>
      <c r="BA280" s="646">
        <v>1000000</v>
      </c>
      <c r="BB280" s="428"/>
      <c r="BC280" s="813"/>
      <c r="BD280" s="810"/>
      <c r="BE280" s="44">
        <f t="shared" si="123"/>
        <v>1750000</v>
      </c>
      <c r="BF280" s="428"/>
      <c r="BG280" s="646">
        <v>750000</v>
      </c>
      <c r="BH280" s="646">
        <v>0</v>
      </c>
      <c r="BI280" s="646">
        <v>0</v>
      </c>
      <c r="BJ280" s="646">
        <v>1000000</v>
      </c>
      <c r="BK280" s="428"/>
      <c r="BL280" s="813"/>
      <c r="BM280" s="816"/>
      <c r="BN280" s="44">
        <f t="shared" si="124"/>
        <v>1750000</v>
      </c>
      <c r="BO280" s="428"/>
      <c r="BP280" s="428">
        <v>750000</v>
      </c>
      <c r="BQ280" s="428">
        <v>0</v>
      </c>
      <c r="BR280" s="428">
        <v>0</v>
      </c>
      <c r="BS280" s="428">
        <v>1000000</v>
      </c>
      <c r="BT280" s="428"/>
      <c r="BU280" s="429"/>
      <c r="BV280" s="430"/>
      <c r="BW280" s="430"/>
      <c r="BX280" s="430"/>
      <c r="BY280" s="430"/>
      <c r="BZ280" s="430"/>
      <c r="CA280" s="430"/>
      <c r="CB280" s="430"/>
      <c r="CC280" s="431"/>
    </row>
    <row r="281" spans="1:81" s="58" customFormat="1" ht="40.200000000000003" customHeight="1" thickTop="1" thickBot="1" x14ac:dyDescent="0.35">
      <c r="A281" s="34"/>
      <c r="B281" s="886"/>
      <c r="C281" s="869"/>
      <c r="D281" s="872"/>
      <c r="E281" s="852"/>
      <c r="F281" s="852"/>
      <c r="G281" s="852"/>
      <c r="H281" s="852"/>
      <c r="I281" s="1185"/>
      <c r="J281" s="813"/>
      <c r="K281" s="855"/>
      <c r="L281" s="858"/>
      <c r="M281" s="861"/>
      <c r="N281" s="837"/>
      <c r="O281" s="840"/>
      <c r="P281" s="864"/>
      <c r="Q281" s="867"/>
      <c r="R281" s="813"/>
      <c r="S281" s="644" t="s">
        <v>6952</v>
      </c>
      <c r="T281" s="651" t="s">
        <v>3822</v>
      </c>
      <c r="U281" s="236" t="s">
        <v>3827</v>
      </c>
      <c r="V281" s="236" t="s">
        <v>3830</v>
      </c>
      <c r="W281" s="261"/>
      <c r="X281" s="258">
        <v>44931</v>
      </c>
      <c r="Y281" s="258">
        <v>44956</v>
      </c>
      <c r="Z281" s="258">
        <v>44959</v>
      </c>
      <c r="AA281" s="258">
        <v>45290</v>
      </c>
      <c r="AB281" s="813"/>
      <c r="AC281" s="828"/>
      <c r="AD281" s="44">
        <f t="shared" si="147"/>
        <v>8000000</v>
      </c>
      <c r="AE281" s="44">
        <f t="shared" si="147"/>
        <v>0</v>
      </c>
      <c r="AF281" s="44">
        <f t="shared" si="146"/>
        <v>3000000</v>
      </c>
      <c r="AG281" s="427"/>
      <c r="AH281" s="427"/>
      <c r="AI281" s="427"/>
      <c r="AJ281" s="427"/>
      <c r="AK281" s="813"/>
      <c r="AL281" s="831"/>
      <c r="AM281" s="44">
        <f t="shared" si="121"/>
        <v>2000000</v>
      </c>
      <c r="AN281" s="428"/>
      <c r="AO281" s="428">
        <v>750000</v>
      </c>
      <c r="AP281" s="428"/>
      <c r="AQ281" s="428"/>
      <c r="AR281" s="428">
        <v>1250000</v>
      </c>
      <c r="AS281" s="428"/>
      <c r="AT281" s="813"/>
      <c r="AU281" s="834"/>
      <c r="AV281" s="44">
        <f t="shared" si="122"/>
        <v>2000000</v>
      </c>
      <c r="AW281" s="428"/>
      <c r="AX281" s="646">
        <v>750000</v>
      </c>
      <c r="AY281" s="646">
        <v>0</v>
      </c>
      <c r="AZ281" s="646">
        <v>0</v>
      </c>
      <c r="BA281" s="646">
        <v>1250000</v>
      </c>
      <c r="BB281" s="428"/>
      <c r="BC281" s="813"/>
      <c r="BD281" s="810"/>
      <c r="BE281" s="44">
        <f t="shared" si="123"/>
        <v>2000000</v>
      </c>
      <c r="BF281" s="428"/>
      <c r="BG281" s="646">
        <v>750000</v>
      </c>
      <c r="BH281" s="646">
        <v>0</v>
      </c>
      <c r="BI281" s="646">
        <v>0</v>
      </c>
      <c r="BJ281" s="646">
        <v>1250000</v>
      </c>
      <c r="BK281" s="428"/>
      <c r="BL281" s="813"/>
      <c r="BM281" s="816"/>
      <c r="BN281" s="44">
        <f t="shared" si="124"/>
        <v>2000000</v>
      </c>
      <c r="BO281" s="428"/>
      <c r="BP281" s="428">
        <v>750000</v>
      </c>
      <c r="BQ281" s="428">
        <v>0</v>
      </c>
      <c r="BR281" s="428">
        <v>0</v>
      </c>
      <c r="BS281" s="428">
        <v>1250000</v>
      </c>
      <c r="BT281" s="428"/>
      <c r="BU281" s="429"/>
      <c r="BV281" s="430"/>
      <c r="BW281" s="430"/>
      <c r="BX281" s="430"/>
      <c r="BY281" s="430"/>
      <c r="BZ281" s="430"/>
      <c r="CA281" s="430"/>
      <c r="CB281" s="430"/>
      <c r="CC281" s="431"/>
    </row>
    <row r="282" spans="1:81" s="58" customFormat="1" ht="40.200000000000003" customHeight="1" thickTop="1" thickBot="1" x14ac:dyDescent="0.35">
      <c r="A282" s="34"/>
      <c r="B282" s="886"/>
      <c r="C282" s="869"/>
      <c r="D282" s="872"/>
      <c r="E282" s="852"/>
      <c r="F282" s="852"/>
      <c r="G282" s="852"/>
      <c r="H282" s="852"/>
      <c r="I282" s="1185"/>
      <c r="J282" s="813"/>
      <c r="K282" s="855"/>
      <c r="L282" s="858"/>
      <c r="M282" s="861"/>
      <c r="N282" s="837"/>
      <c r="O282" s="840"/>
      <c r="P282" s="864"/>
      <c r="Q282" s="867"/>
      <c r="R282" s="813"/>
      <c r="S282" s="644" t="s">
        <v>6953</v>
      </c>
      <c r="T282" s="651" t="s">
        <v>3822</v>
      </c>
      <c r="U282" s="236" t="s">
        <v>3827</v>
      </c>
      <c r="V282" s="236" t="s">
        <v>3830</v>
      </c>
      <c r="W282" s="261"/>
      <c r="X282" s="258">
        <v>44931</v>
      </c>
      <c r="Y282" s="258">
        <v>44956</v>
      </c>
      <c r="Z282" s="258">
        <v>44959</v>
      </c>
      <c r="AA282" s="258">
        <v>45290</v>
      </c>
      <c r="AB282" s="813"/>
      <c r="AC282" s="828"/>
      <c r="AD282" s="44">
        <f t="shared" si="147"/>
        <v>8000000</v>
      </c>
      <c r="AE282" s="44">
        <f t="shared" si="147"/>
        <v>0</v>
      </c>
      <c r="AF282" s="44">
        <f t="shared" si="146"/>
        <v>3000000</v>
      </c>
      <c r="AG282" s="427"/>
      <c r="AH282" s="427"/>
      <c r="AI282" s="427"/>
      <c r="AJ282" s="427"/>
      <c r="AK282" s="813"/>
      <c r="AL282" s="831"/>
      <c r="AM282" s="44">
        <f t="shared" si="121"/>
        <v>2000000</v>
      </c>
      <c r="AN282" s="428"/>
      <c r="AO282" s="428">
        <v>750000</v>
      </c>
      <c r="AP282" s="428"/>
      <c r="AQ282" s="428"/>
      <c r="AR282" s="428">
        <v>1250000</v>
      </c>
      <c r="AS282" s="428"/>
      <c r="AT282" s="813"/>
      <c r="AU282" s="834"/>
      <c r="AV282" s="44">
        <f t="shared" si="122"/>
        <v>2000000</v>
      </c>
      <c r="AW282" s="428"/>
      <c r="AX282" s="646">
        <v>750000</v>
      </c>
      <c r="AY282" s="646">
        <v>0</v>
      </c>
      <c r="AZ282" s="646">
        <v>0</v>
      </c>
      <c r="BA282" s="646">
        <v>1250000</v>
      </c>
      <c r="BB282" s="428"/>
      <c r="BC282" s="813"/>
      <c r="BD282" s="810"/>
      <c r="BE282" s="44">
        <f t="shared" si="123"/>
        <v>2000000</v>
      </c>
      <c r="BF282" s="428"/>
      <c r="BG282" s="646">
        <v>750000</v>
      </c>
      <c r="BH282" s="646">
        <v>0</v>
      </c>
      <c r="BI282" s="646">
        <v>0</v>
      </c>
      <c r="BJ282" s="646">
        <v>1250000</v>
      </c>
      <c r="BK282" s="428"/>
      <c r="BL282" s="813"/>
      <c r="BM282" s="816"/>
      <c r="BN282" s="44">
        <f t="shared" si="124"/>
        <v>2000000</v>
      </c>
      <c r="BO282" s="428"/>
      <c r="BP282" s="428">
        <v>750000</v>
      </c>
      <c r="BQ282" s="428">
        <v>0</v>
      </c>
      <c r="BR282" s="428">
        <v>0</v>
      </c>
      <c r="BS282" s="428">
        <v>1250000</v>
      </c>
      <c r="BT282" s="428"/>
      <c r="BU282" s="429"/>
      <c r="BV282" s="430"/>
      <c r="BW282" s="430"/>
      <c r="BX282" s="430"/>
      <c r="BY282" s="430"/>
      <c r="BZ282" s="430"/>
      <c r="CA282" s="430"/>
      <c r="CB282" s="430"/>
      <c r="CC282" s="431"/>
    </row>
    <row r="283" spans="1:81" s="58" customFormat="1" ht="40.200000000000003" customHeight="1" thickTop="1" thickBot="1" x14ac:dyDescent="0.35">
      <c r="A283" s="34"/>
      <c r="B283" s="886"/>
      <c r="C283" s="869"/>
      <c r="D283" s="872"/>
      <c r="E283" s="852"/>
      <c r="F283" s="852"/>
      <c r="G283" s="852"/>
      <c r="H283" s="852"/>
      <c r="I283" s="1185"/>
      <c r="J283" s="813"/>
      <c r="K283" s="855"/>
      <c r="L283" s="858"/>
      <c r="M283" s="861"/>
      <c r="N283" s="837"/>
      <c r="O283" s="840"/>
      <c r="P283" s="864"/>
      <c r="Q283" s="867"/>
      <c r="R283" s="813"/>
      <c r="S283" s="644" t="s">
        <v>6954</v>
      </c>
      <c r="T283" s="651" t="s">
        <v>3822</v>
      </c>
      <c r="U283" s="236" t="s">
        <v>3827</v>
      </c>
      <c r="V283" s="236" t="s">
        <v>3830</v>
      </c>
      <c r="W283" s="261"/>
      <c r="X283" s="258">
        <v>44931</v>
      </c>
      <c r="Y283" s="258">
        <v>44956</v>
      </c>
      <c r="Z283" s="258">
        <v>44959</v>
      </c>
      <c r="AA283" s="258">
        <v>45290</v>
      </c>
      <c r="AB283" s="813"/>
      <c r="AC283" s="828"/>
      <c r="AD283" s="44">
        <f t="shared" si="147"/>
        <v>8000000</v>
      </c>
      <c r="AE283" s="44">
        <f t="shared" si="147"/>
        <v>0</v>
      </c>
      <c r="AF283" s="44">
        <f t="shared" si="146"/>
        <v>3000000</v>
      </c>
      <c r="AG283" s="427"/>
      <c r="AH283" s="427"/>
      <c r="AI283" s="427"/>
      <c r="AJ283" s="427"/>
      <c r="AK283" s="813"/>
      <c r="AL283" s="831"/>
      <c r="AM283" s="44">
        <f t="shared" si="121"/>
        <v>2000000</v>
      </c>
      <c r="AN283" s="428"/>
      <c r="AO283" s="428">
        <v>750000</v>
      </c>
      <c r="AP283" s="428"/>
      <c r="AQ283" s="428"/>
      <c r="AR283" s="428">
        <v>1250000</v>
      </c>
      <c r="AS283" s="428"/>
      <c r="AT283" s="813"/>
      <c r="AU283" s="834"/>
      <c r="AV283" s="44">
        <f t="shared" si="122"/>
        <v>2000000</v>
      </c>
      <c r="AW283" s="428"/>
      <c r="AX283" s="646">
        <v>750000</v>
      </c>
      <c r="AY283" s="646">
        <v>0</v>
      </c>
      <c r="AZ283" s="646">
        <v>0</v>
      </c>
      <c r="BA283" s="646">
        <v>1250000</v>
      </c>
      <c r="BB283" s="428"/>
      <c r="BC283" s="813"/>
      <c r="BD283" s="810"/>
      <c r="BE283" s="44">
        <f t="shared" si="123"/>
        <v>2000000</v>
      </c>
      <c r="BF283" s="428"/>
      <c r="BG283" s="646">
        <v>750000</v>
      </c>
      <c r="BH283" s="646">
        <v>0</v>
      </c>
      <c r="BI283" s="646">
        <v>0</v>
      </c>
      <c r="BJ283" s="646">
        <v>1250000</v>
      </c>
      <c r="BK283" s="428"/>
      <c r="BL283" s="813"/>
      <c r="BM283" s="816"/>
      <c r="BN283" s="44">
        <f t="shared" si="124"/>
        <v>2000000</v>
      </c>
      <c r="BO283" s="428"/>
      <c r="BP283" s="428">
        <v>750000</v>
      </c>
      <c r="BQ283" s="428">
        <v>0</v>
      </c>
      <c r="BR283" s="428">
        <v>0</v>
      </c>
      <c r="BS283" s="428">
        <v>1250000</v>
      </c>
      <c r="BT283" s="428"/>
      <c r="BU283" s="429"/>
      <c r="BV283" s="430"/>
      <c r="BW283" s="430"/>
      <c r="BX283" s="430"/>
      <c r="BY283" s="430"/>
      <c r="BZ283" s="430"/>
      <c r="CA283" s="430"/>
      <c r="CB283" s="430"/>
      <c r="CC283" s="431"/>
    </row>
    <row r="284" spans="1:81" s="58" customFormat="1" ht="40.200000000000003" customHeight="1" thickTop="1" thickBot="1" x14ac:dyDescent="0.35">
      <c r="A284" s="34"/>
      <c r="B284" s="886"/>
      <c r="C284" s="869"/>
      <c r="D284" s="872"/>
      <c r="E284" s="852"/>
      <c r="F284" s="852"/>
      <c r="G284" s="852"/>
      <c r="H284" s="852"/>
      <c r="I284" s="1185"/>
      <c r="J284" s="813"/>
      <c r="K284" s="855"/>
      <c r="L284" s="858"/>
      <c r="M284" s="861"/>
      <c r="N284" s="837"/>
      <c r="O284" s="840"/>
      <c r="P284" s="864"/>
      <c r="Q284" s="867"/>
      <c r="R284" s="813"/>
      <c r="S284" s="644" t="s">
        <v>6955</v>
      </c>
      <c r="T284" s="651" t="s">
        <v>3822</v>
      </c>
      <c r="U284" s="236" t="s">
        <v>3827</v>
      </c>
      <c r="V284" s="236" t="s">
        <v>3830</v>
      </c>
      <c r="W284" s="261"/>
      <c r="X284" s="258">
        <v>44931</v>
      </c>
      <c r="Y284" s="258">
        <v>44956</v>
      </c>
      <c r="Z284" s="258">
        <v>44959</v>
      </c>
      <c r="AA284" s="258">
        <v>45290</v>
      </c>
      <c r="AB284" s="813"/>
      <c r="AC284" s="828"/>
      <c r="AD284" s="44">
        <f t="shared" si="147"/>
        <v>8000000</v>
      </c>
      <c r="AE284" s="44">
        <f t="shared" si="147"/>
        <v>0</v>
      </c>
      <c r="AF284" s="44">
        <f t="shared" si="146"/>
        <v>3000000</v>
      </c>
      <c r="AG284" s="427"/>
      <c r="AH284" s="427"/>
      <c r="AI284" s="427"/>
      <c r="AJ284" s="427"/>
      <c r="AK284" s="813"/>
      <c r="AL284" s="831"/>
      <c r="AM284" s="44">
        <f t="shared" si="121"/>
        <v>2000000</v>
      </c>
      <c r="AN284" s="428"/>
      <c r="AO284" s="428">
        <v>750000</v>
      </c>
      <c r="AP284" s="428"/>
      <c r="AQ284" s="428"/>
      <c r="AR284" s="428">
        <v>1250000</v>
      </c>
      <c r="AS284" s="428"/>
      <c r="AT284" s="813"/>
      <c r="AU284" s="834"/>
      <c r="AV284" s="44">
        <f t="shared" si="122"/>
        <v>2000000</v>
      </c>
      <c r="AW284" s="428"/>
      <c r="AX284" s="646">
        <v>750000</v>
      </c>
      <c r="AY284" s="646">
        <v>0</v>
      </c>
      <c r="AZ284" s="646">
        <v>0</v>
      </c>
      <c r="BA284" s="646">
        <v>1250000</v>
      </c>
      <c r="BB284" s="428"/>
      <c r="BC284" s="813"/>
      <c r="BD284" s="810"/>
      <c r="BE284" s="44">
        <f t="shared" si="123"/>
        <v>2000000</v>
      </c>
      <c r="BF284" s="428"/>
      <c r="BG284" s="646">
        <v>750000</v>
      </c>
      <c r="BH284" s="646">
        <v>0</v>
      </c>
      <c r="BI284" s="646">
        <v>0</v>
      </c>
      <c r="BJ284" s="646">
        <v>1250000</v>
      </c>
      <c r="BK284" s="428"/>
      <c r="BL284" s="813"/>
      <c r="BM284" s="816"/>
      <c r="BN284" s="44">
        <f t="shared" si="124"/>
        <v>2000000</v>
      </c>
      <c r="BO284" s="428"/>
      <c r="BP284" s="428">
        <v>750000</v>
      </c>
      <c r="BQ284" s="428">
        <v>0</v>
      </c>
      <c r="BR284" s="428">
        <v>0</v>
      </c>
      <c r="BS284" s="428">
        <v>1250000</v>
      </c>
      <c r="BT284" s="428"/>
      <c r="BU284" s="429"/>
      <c r="BV284" s="430"/>
      <c r="BW284" s="430"/>
      <c r="BX284" s="430"/>
      <c r="BY284" s="430"/>
      <c r="BZ284" s="430"/>
      <c r="CA284" s="430"/>
      <c r="CB284" s="430"/>
      <c r="CC284" s="431"/>
    </row>
    <row r="285" spans="1:81" s="58" customFormat="1" ht="40.200000000000003" customHeight="1" thickTop="1" thickBot="1" x14ac:dyDescent="0.35">
      <c r="A285" s="34"/>
      <c r="B285" s="886"/>
      <c r="C285" s="869"/>
      <c r="D285" s="872"/>
      <c r="E285" s="852"/>
      <c r="F285" s="852"/>
      <c r="G285" s="852"/>
      <c r="H285" s="852"/>
      <c r="I285" s="1185"/>
      <c r="J285" s="813"/>
      <c r="K285" s="855"/>
      <c r="L285" s="858"/>
      <c r="M285" s="861"/>
      <c r="N285" s="837"/>
      <c r="O285" s="840"/>
      <c r="P285" s="864"/>
      <c r="Q285" s="867"/>
      <c r="R285" s="813"/>
      <c r="S285" s="644" t="s">
        <v>6956</v>
      </c>
      <c r="T285" s="651" t="s">
        <v>3822</v>
      </c>
      <c r="U285" s="236" t="s">
        <v>3827</v>
      </c>
      <c r="V285" s="236" t="s">
        <v>3830</v>
      </c>
      <c r="W285" s="261"/>
      <c r="X285" s="258">
        <v>44931</v>
      </c>
      <c r="Y285" s="258">
        <v>44956</v>
      </c>
      <c r="Z285" s="258">
        <v>44959</v>
      </c>
      <c r="AA285" s="258">
        <v>45290</v>
      </c>
      <c r="AB285" s="813"/>
      <c r="AC285" s="828"/>
      <c r="AD285" s="44">
        <f t="shared" si="147"/>
        <v>7000000</v>
      </c>
      <c r="AE285" s="44">
        <f t="shared" si="147"/>
        <v>0</v>
      </c>
      <c r="AF285" s="44">
        <f t="shared" si="146"/>
        <v>3000000</v>
      </c>
      <c r="AG285" s="427"/>
      <c r="AH285" s="427"/>
      <c r="AI285" s="427"/>
      <c r="AJ285" s="427"/>
      <c r="AK285" s="813"/>
      <c r="AL285" s="831"/>
      <c r="AM285" s="44">
        <f t="shared" si="121"/>
        <v>1750000</v>
      </c>
      <c r="AN285" s="428"/>
      <c r="AO285" s="428">
        <v>750000</v>
      </c>
      <c r="AP285" s="428"/>
      <c r="AQ285" s="428"/>
      <c r="AR285" s="428">
        <v>1000000</v>
      </c>
      <c r="AS285" s="428"/>
      <c r="AT285" s="813"/>
      <c r="AU285" s="834"/>
      <c r="AV285" s="44">
        <f t="shared" si="122"/>
        <v>1750000</v>
      </c>
      <c r="AW285" s="428"/>
      <c r="AX285" s="646">
        <v>750000</v>
      </c>
      <c r="AY285" s="646">
        <v>0</v>
      </c>
      <c r="AZ285" s="646">
        <v>0</v>
      </c>
      <c r="BA285" s="646">
        <v>1000000</v>
      </c>
      <c r="BB285" s="428"/>
      <c r="BC285" s="813"/>
      <c r="BD285" s="810"/>
      <c r="BE285" s="44">
        <f t="shared" si="123"/>
        <v>1750000</v>
      </c>
      <c r="BF285" s="428"/>
      <c r="BG285" s="646">
        <v>750000</v>
      </c>
      <c r="BH285" s="646">
        <v>0</v>
      </c>
      <c r="BI285" s="646">
        <v>0</v>
      </c>
      <c r="BJ285" s="646">
        <v>1000000</v>
      </c>
      <c r="BK285" s="428"/>
      <c r="BL285" s="813"/>
      <c r="BM285" s="816"/>
      <c r="BN285" s="44">
        <f t="shared" si="124"/>
        <v>1750000</v>
      </c>
      <c r="BO285" s="428"/>
      <c r="BP285" s="428">
        <v>750000</v>
      </c>
      <c r="BQ285" s="428">
        <v>0</v>
      </c>
      <c r="BR285" s="428">
        <v>0</v>
      </c>
      <c r="BS285" s="428">
        <v>1000000</v>
      </c>
      <c r="BT285" s="428"/>
      <c r="BU285" s="429"/>
      <c r="BV285" s="430"/>
      <c r="BW285" s="430"/>
      <c r="BX285" s="430"/>
      <c r="BY285" s="430"/>
      <c r="BZ285" s="430"/>
      <c r="CA285" s="430"/>
      <c r="CB285" s="430"/>
      <c r="CC285" s="431"/>
    </row>
    <row r="286" spans="1:81" s="58" customFormat="1" ht="40.200000000000003" customHeight="1" thickTop="1" thickBot="1" x14ac:dyDescent="0.35">
      <c r="A286" s="34"/>
      <c r="B286" s="886"/>
      <c r="C286" s="869"/>
      <c r="D286" s="872"/>
      <c r="E286" s="852"/>
      <c r="F286" s="852"/>
      <c r="G286" s="852"/>
      <c r="H286" s="852"/>
      <c r="I286" s="1185"/>
      <c r="J286" s="813"/>
      <c r="K286" s="855"/>
      <c r="L286" s="858"/>
      <c r="M286" s="861"/>
      <c r="N286" s="837"/>
      <c r="O286" s="840"/>
      <c r="P286" s="864"/>
      <c r="Q286" s="867"/>
      <c r="R286" s="813"/>
      <c r="S286" s="644" t="s">
        <v>6957</v>
      </c>
      <c r="T286" s="651" t="s">
        <v>3822</v>
      </c>
      <c r="U286" s="236" t="s">
        <v>3827</v>
      </c>
      <c r="V286" s="236" t="s">
        <v>3830</v>
      </c>
      <c r="W286" s="261"/>
      <c r="X286" s="258">
        <v>44931</v>
      </c>
      <c r="Y286" s="258">
        <v>44956</v>
      </c>
      <c r="Z286" s="258">
        <v>44959</v>
      </c>
      <c r="AA286" s="258">
        <v>45290</v>
      </c>
      <c r="AB286" s="813"/>
      <c r="AC286" s="828"/>
      <c r="AD286" s="44">
        <f t="shared" si="147"/>
        <v>6221715</v>
      </c>
      <c r="AE286" s="44">
        <f t="shared" si="147"/>
        <v>0</v>
      </c>
      <c r="AF286" s="44">
        <f t="shared" si="146"/>
        <v>3000000</v>
      </c>
      <c r="AG286" s="427"/>
      <c r="AH286" s="427"/>
      <c r="AI286" s="427"/>
      <c r="AJ286" s="427"/>
      <c r="AK286" s="813"/>
      <c r="AL286" s="831"/>
      <c r="AM286" s="44">
        <f t="shared" si="121"/>
        <v>1555428.75</v>
      </c>
      <c r="AN286" s="428"/>
      <c r="AO286" s="428">
        <v>750000</v>
      </c>
      <c r="AP286" s="428"/>
      <c r="AQ286" s="428"/>
      <c r="AR286" s="428">
        <v>805428.75</v>
      </c>
      <c r="AS286" s="428"/>
      <c r="AT286" s="813"/>
      <c r="AU286" s="834"/>
      <c r="AV286" s="44">
        <f t="shared" si="122"/>
        <v>1555428.75</v>
      </c>
      <c r="AW286" s="428"/>
      <c r="AX286" s="646">
        <v>750000</v>
      </c>
      <c r="AY286" s="646">
        <v>0</v>
      </c>
      <c r="AZ286" s="646">
        <v>0</v>
      </c>
      <c r="BA286" s="646">
        <v>805428.75</v>
      </c>
      <c r="BB286" s="428"/>
      <c r="BC286" s="813"/>
      <c r="BD286" s="810"/>
      <c r="BE286" s="44">
        <f t="shared" si="123"/>
        <v>1555428.75</v>
      </c>
      <c r="BF286" s="428"/>
      <c r="BG286" s="646">
        <v>750000</v>
      </c>
      <c r="BH286" s="646">
        <v>0</v>
      </c>
      <c r="BI286" s="646">
        <v>0</v>
      </c>
      <c r="BJ286" s="646">
        <v>805428.75</v>
      </c>
      <c r="BK286" s="428"/>
      <c r="BL286" s="813"/>
      <c r="BM286" s="816"/>
      <c r="BN286" s="44">
        <f t="shared" si="124"/>
        <v>1555428.75</v>
      </c>
      <c r="BO286" s="428"/>
      <c r="BP286" s="428">
        <v>750000</v>
      </c>
      <c r="BQ286" s="428">
        <v>0</v>
      </c>
      <c r="BR286" s="428">
        <v>0</v>
      </c>
      <c r="BS286" s="428">
        <v>805428.75</v>
      </c>
      <c r="BT286" s="428"/>
      <c r="BU286" s="429"/>
      <c r="BV286" s="430"/>
      <c r="BW286" s="430"/>
      <c r="BX286" s="430"/>
      <c r="BY286" s="430"/>
      <c r="BZ286" s="430"/>
      <c r="CA286" s="430"/>
      <c r="CB286" s="430"/>
      <c r="CC286" s="431"/>
    </row>
    <row r="287" spans="1:81" s="58" customFormat="1" ht="40.200000000000003" customHeight="1" thickTop="1" thickBot="1" x14ac:dyDescent="0.35">
      <c r="A287" s="34"/>
      <c r="B287" s="886"/>
      <c r="C287" s="869"/>
      <c r="D287" s="872"/>
      <c r="E287" s="852"/>
      <c r="F287" s="852"/>
      <c r="G287" s="852"/>
      <c r="H287" s="852"/>
      <c r="I287" s="1185"/>
      <c r="J287" s="813"/>
      <c r="K287" s="855"/>
      <c r="L287" s="858"/>
      <c r="M287" s="861"/>
      <c r="N287" s="837"/>
      <c r="O287" s="840"/>
      <c r="P287" s="864"/>
      <c r="Q287" s="867"/>
      <c r="R287" s="813"/>
      <c r="S287" s="644" t="s">
        <v>6958</v>
      </c>
      <c r="T287" s="653" t="s">
        <v>3822</v>
      </c>
      <c r="U287" s="237" t="s">
        <v>3827</v>
      </c>
      <c r="V287" s="237" t="s">
        <v>3830</v>
      </c>
      <c r="W287" s="261"/>
      <c r="X287" s="258">
        <v>44931</v>
      </c>
      <c r="Y287" s="258">
        <v>44956</v>
      </c>
      <c r="Z287" s="258">
        <v>44959</v>
      </c>
      <c r="AA287" s="258">
        <v>45290</v>
      </c>
      <c r="AB287" s="813"/>
      <c r="AC287" s="828"/>
      <c r="AD287" s="44">
        <f t="shared" si="147"/>
        <v>8154559</v>
      </c>
      <c r="AE287" s="44">
        <f t="shared" si="147"/>
        <v>0</v>
      </c>
      <c r="AF287" s="44">
        <f t="shared" si="146"/>
        <v>3154559</v>
      </c>
      <c r="AG287" s="427"/>
      <c r="AH287" s="427"/>
      <c r="AI287" s="427"/>
      <c r="AJ287" s="427"/>
      <c r="AK287" s="813"/>
      <c r="AL287" s="831"/>
      <c r="AM287" s="44">
        <f t="shared" si="121"/>
        <v>2038639.75</v>
      </c>
      <c r="AN287" s="428"/>
      <c r="AO287" s="428">
        <v>788639.75</v>
      </c>
      <c r="AP287" s="428"/>
      <c r="AQ287" s="428"/>
      <c r="AR287" s="428">
        <v>1250000</v>
      </c>
      <c r="AS287" s="428"/>
      <c r="AT287" s="813"/>
      <c r="AU287" s="834"/>
      <c r="AV287" s="44">
        <f t="shared" si="122"/>
        <v>2038639.75</v>
      </c>
      <c r="AW287" s="428"/>
      <c r="AX287" s="646">
        <v>788639.75</v>
      </c>
      <c r="AY287" s="646">
        <v>0</v>
      </c>
      <c r="AZ287" s="646">
        <v>0</v>
      </c>
      <c r="BA287" s="646">
        <v>1250000</v>
      </c>
      <c r="BB287" s="428"/>
      <c r="BC287" s="813"/>
      <c r="BD287" s="810"/>
      <c r="BE287" s="44">
        <f t="shared" si="123"/>
        <v>2038639.75</v>
      </c>
      <c r="BF287" s="428"/>
      <c r="BG287" s="646">
        <v>788639.75</v>
      </c>
      <c r="BH287" s="646">
        <v>0</v>
      </c>
      <c r="BI287" s="646">
        <v>0</v>
      </c>
      <c r="BJ287" s="646">
        <v>1250000</v>
      </c>
      <c r="BK287" s="428"/>
      <c r="BL287" s="813"/>
      <c r="BM287" s="816"/>
      <c r="BN287" s="44">
        <f t="shared" si="124"/>
        <v>2038639.75</v>
      </c>
      <c r="BO287" s="428"/>
      <c r="BP287" s="428">
        <v>788639.75</v>
      </c>
      <c r="BQ287" s="428">
        <v>0</v>
      </c>
      <c r="BR287" s="428">
        <v>0</v>
      </c>
      <c r="BS287" s="428">
        <v>1250000</v>
      </c>
      <c r="BT287" s="428"/>
      <c r="BU287" s="429"/>
      <c r="BV287" s="430"/>
      <c r="BW287" s="430"/>
      <c r="BX287" s="430"/>
      <c r="BY287" s="430"/>
      <c r="BZ287" s="430"/>
      <c r="CA287" s="430"/>
      <c r="CB287" s="430"/>
      <c r="CC287" s="431"/>
    </row>
    <row r="288" spans="1:81" s="58" customFormat="1" ht="40.200000000000003" customHeight="1" thickTop="1" thickBot="1" x14ac:dyDescent="0.35">
      <c r="A288" s="34"/>
      <c r="B288" s="886"/>
      <c r="C288" s="869"/>
      <c r="D288" s="871">
        <v>1905</v>
      </c>
      <c r="E288" s="851" t="s">
        <v>6664</v>
      </c>
      <c r="F288" s="851">
        <v>1905031</v>
      </c>
      <c r="G288" s="851" t="s">
        <v>6665</v>
      </c>
      <c r="H288" s="851" t="s">
        <v>6666</v>
      </c>
      <c r="I288" s="1184">
        <v>2021004540215</v>
      </c>
      <c r="J288" s="812">
        <v>104</v>
      </c>
      <c r="K288" s="854" t="str">
        <f>+[3]Metas!K119</f>
        <v>Mantenida la prevalencia en menos de 1 caso por 10.000 habitantes para cumplir los criterios de eliminación de la Enfermedad de Hansen..</v>
      </c>
      <c r="L288" s="857"/>
      <c r="M288" s="860">
        <f>SUM(N288:Q288)</f>
        <v>0</v>
      </c>
      <c r="N288" s="836"/>
      <c r="O288" s="839"/>
      <c r="P288" s="863"/>
      <c r="Q288" s="866"/>
      <c r="R288" s="812">
        <f t="shared" ref="R288" si="148">+$J288</f>
        <v>104</v>
      </c>
      <c r="S288" s="642" t="s">
        <v>6959</v>
      </c>
      <c r="T288" s="643" t="s">
        <v>3822</v>
      </c>
      <c r="U288" s="235" t="s">
        <v>3827</v>
      </c>
      <c r="V288" s="235" t="s">
        <v>3830</v>
      </c>
      <c r="W288" s="231"/>
      <c r="X288" s="258">
        <v>44931</v>
      </c>
      <c r="Y288" s="258">
        <v>44956</v>
      </c>
      <c r="Z288" s="258">
        <v>44959</v>
      </c>
      <c r="AA288" s="258">
        <v>45290</v>
      </c>
      <c r="AB288" s="812">
        <f t="shared" ref="AB288" si="149">+$J288</f>
        <v>104</v>
      </c>
      <c r="AC288" s="827">
        <f t="shared" ref="AC288" si="150">+L288</f>
        <v>0</v>
      </c>
      <c r="AD288" s="44">
        <f>+AM288+AV288+BE288+BN288</f>
        <v>20200000</v>
      </c>
      <c r="AE288" s="44">
        <f t="shared" si="147"/>
        <v>0</v>
      </c>
      <c r="AF288" s="44">
        <f t="shared" si="147"/>
        <v>4000000</v>
      </c>
      <c r="AG288" s="44">
        <f t="shared" si="147"/>
        <v>0</v>
      </c>
      <c r="AH288" s="44">
        <f t="shared" si="147"/>
        <v>0</v>
      </c>
      <c r="AI288" s="44">
        <f t="shared" si="147"/>
        <v>16200000</v>
      </c>
      <c r="AJ288" s="44">
        <f t="shared" si="147"/>
        <v>0</v>
      </c>
      <c r="AK288" s="812">
        <f t="shared" ref="AK288" si="151">+$J288</f>
        <v>104</v>
      </c>
      <c r="AL288" s="830">
        <f>+N288</f>
        <v>0</v>
      </c>
      <c r="AM288" s="44">
        <f t="shared" si="121"/>
        <v>5050000</v>
      </c>
      <c r="AN288" s="47"/>
      <c r="AO288" s="47">
        <v>1000000</v>
      </c>
      <c r="AP288" s="47">
        <v>0</v>
      </c>
      <c r="AQ288" s="47">
        <v>0</v>
      </c>
      <c r="AR288" s="47">
        <v>4050000</v>
      </c>
      <c r="AS288" s="47"/>
      <c r="AT288" s="812">
        <f t="shared" ref="AT288" si="152">+$J288</f>
        <v>104</v>
      </c>
      <c r="AU288" s="833">
        <f>+O288</f>
        <v>0</v>
      </c>
      <c r="AV288" s="44">
        <f t="shared" si="122"/>
        <v>5050000</v>
      </c>
      <c r="AW288" s="47"/>
      <c r="AX288" s="35">
        <v>1000000</v>
      </c>
      <c r="AY288" s="35">
        <v>0</v>
      </c>
      <c r="AZ288" s="35">
        <v>0</v>
      </c>
      <c r="BA288" s="35">
        <v>4050000</v>
      </c>
      <c r="BB288" s="47"/>
      <c r="BC288" s="812">
        <f t="shared" ref="BC288" si="153">+$J288</f>
        <v>104</v>
      </c>
      <c r="BD288" s="809">
        <f>+P288</f>
        <v>0</v>
      </c>
      <c r="BE288" s="44">
        <f>SUM(BF288:BK288)</f>
        <v>5050000</v>
      </c>
      <c r="BF288" s="47"/>
      <c r="BG288" s="35">
        <v>1000000</v>
      </c>
      <c r="BH288" s="35">
        <v>0</v>
      </c>
      <c r="BI288" s="35">
        <v>0</v>
      </c>
      <c r="BJ288" s="35">
        <v>4050000</v>
      </c>
      <c r="BK288" s="47"/>
      <c r="BL288" s="812">
        <f t="shared" ref="BL288" si="154">+$J288</f>
        <v>104</v>
      </c>
      <c r="BM288" s="815">
        <f>+Q288</f>
        <v>0</v>
      </c>
      <c r="BN288" s="44">
        <f t="shared" si="124"/>
        <v>5050000</v>
      </c>
      <c r="BO288" s="47"/>
      <c r="BP288" s="47">
        <v>1000000</v>
      </c>
      <c r="BQ288" s="47">
        <v>0</v>
      </c>
      <c r="BR288" s="47">
        <v>0</v>
      </c>
      <c r="BS288" s="47">
        <v>4050000</v>
      </c>
      <c r="BT288" s="47"/>
      <c r="BU288" s="818"/>
      <c r="BV288" s="819"/>
      <c r="BW288" s="819"/>
      <c r="BX288" s="819"/>
      <c r="BY288" s="819"/>
      <c r="BZ288" s="819"/>
      <c r="CA288" s="819"/>
      <c r="CB288" s="819"/>
      <c r="CC288" s="820"/>
    </row>
    <row r="289" spans="1:81" s="58" customFormat="1" ht="40.200000000000003" customHeight="1" thickTop="1" thickBot="1" x14ac:dyDescent="0.35">
      <c r="A289" s="34"/>
      <c r="B289" s="886"/>
      <c r="C289" s="869"/>
      <c r="D289" s="872"/>
      <c r="E289" s="852"/>
      <c r="F289" s="852"/>
      <c r="G289" s="852"/>
      <c r="H289" s="852"/>
      <c r="I289" s="1185"/>
      <c r="J289" s="813"/>
      <c r="K289" s="855"/>
      <c r="L289" s="858"/>
      <c r="M289" s="861"/>
      <c r="N289" s="837"/>
      <c r="O289" s="840"/>
      <c r="P289" s="864"/>
      <c r="Q289" s="867"/>
      <c r="R289" s="813"/>
      <c r="S289" s="644" t="s">
        <v>6960</v>
      </c>
      <c r="T289" s="651" t="s">
        <v>3822</v>
      </c>
      <c r="U289" s="236" t="s">
        <v>3827</v>
      </c>
      <c r="V289" s="236" t="s">
        <v>3830</v>
      </c>
      <c r="W289" s="261"/>
      <c r="X289" s="258">
        <v>44931</v>
      </c>
      <c r="Y289" s="258">
        <v>44956</v>
      </c>
      <c r="Z289" s="258">
        <v>44959</v>
      </c>
      <c r="AA289" s="258">
        <v>45290</v>
      </c>
      <c r="AB289" s="813"/>
      <c r="AC289" s="828"/>
      <c r="AD289" s="44">
        <f t="shared" si="147"/>
        <v>20200000</v>
      </c>
      <c r="AE289" s="427"/>
      <c r="AF289" s="44">
        <f t="shared" si="147"/>
        <v>4000000</v>
      </c>
      <c r="AG289" s="427"/>
      <c r="AH289" s="427"/>
      <c r="AI289" s="427"/>
      <c r="AJ289" s="427"/>
      <c r="AK289" s="813"/>
      <c r="AL289" s="831"/>
      <c r="AM289" s="44">
        <f t="shared" si="121"/>
        <v>5050000</v>
      </c>
      <c r="AN289" s="428"/>
      <c r="AO289" s="428">
        <v>1000000</v>
      </c>
      <c r="AP289" s="428">
        <v>0</v>
      </c>
      <c r="AQ289" s="428">
        <v>0</v>
      </c>
      <c r="AR289" s="428">
        <v>4050000</v>
      </c>
      <c r="AS289" s="428"/>
      <c r="AT289" s="813"/>
      <c r="AU289" s="834"/>
      <c r="AV289" s="44">
        <f t="shared" si="122"/>
        <v>5050000</v>
      </c>
      <c r="AW289" s="428"/>
      <c r="AX289" s="646">
        <v>1000000</v>
      </c>
      <c r="AY289" s="646">
        <v>0</v>
      </c>
      <c r="AZ289" s="646">
        <v>0</v>
      </c>
      <c r="BA289" s="646">
        <v>4050000</v>
      </c>
      <c r="BB289" s="428"/>
      <c r="BC289" s="813"/>
      <c r="BD289" s="810"/>
      <c r="BE289" s="44">
        <f t="shared" ref="BE289:BE309" si="155">SUM(BF289:BK289)</f>
        <v>5050000</v>
      </c>
      <c r="BF289" s="428"/>
      <c r="BG289" s="646">
        <v>1000000</v>
      </c>
      <c r="BH289" s="646">
        <v>0</v>
      </c>
      <c r="BI289" s="646">
        <v>0</v>
      </c>
      <c r="BJ289" s="646">
        <v>4050000</v>
      </c>
      <c r="BK289" s="428"/>
      <c r="BL289" s="813"/>
      <c r="BM289" s="816"/>
      <c r="BN289" s="44">
        <f t="shared" si="124"/>
        <v>5050000</v>
      </c>
      <c r="BO289" s="428"/>
      <c r="BP289" s="428">
        <v>1000000</v>
      </c>
      <c r="BQ289" s="428">
        <v>0</v>
      </c>
      <c r="BR289" s="428">
        <v>0</v>
      </c>
      <c r="BS289" s="428">
        <v>4050000</v>
      </c>
      <c r="BT289" s="428"/>
      <c r="BU289" s="429"/>
      <c r="BV289" s="430"/>
      <c r="BW289" s="430"/>
      <c r="BX289" s="430"/>
      <c r="BY289" s="430"/>
      <c r="BZ289" s="430"/>
      <c r="CA289" s="430"/>
      <c r="CB289" s="430"/>
      <c r="CC289" s="431"/>
    </row>
    <row r="290" spans="1:81" s="58" customFormat="1" ht="40.200000000000003" customHeight="1" thickTop="1" thickBot="1" x14ac:dyDescent="0.35">
      <c r="A290" s="34"/>
      <c r="B290" s="886"/>
      <c r="C290" s="869"/>
      <c r="D290" s="872"/>
      <c r="E290" s="852"/>
      <c r="F290" s="852"/>
      <c r="G290" s="852"/>
      <c r="H290" s="852"/>
      <c r="I290" s="1185"/>
      <c r="J290" s="813"/>
      <c r="K290" s="855"/>
      <c r="L290" s="858"/>
      <c r="M290" s="861"/>
      <c r="N290" s="837"/>
      <c r="O290" s="840"/>
      <c r="P290" s="864"/>
      <c r="Q290" s="867"/>
      <c r="R290" s="813"/>
      <c r="S290" s="644" t="s">
        <v>6961</v>
      </c>
      <c r="T290" s="651" t="s">
        <v>3822</v>
      </c>
      <c r="U290" s="236" t="s">
        <v>3827</v>
      </c>
      <c r="V290" s="236" t="s">
        <v>3830</v>
      </c>
      <c r="W290" s="261"/>
      <c r="X290" s="258">
        <v>44931</v>
      </c>
      <c r="Y290" s="258">
        <v>44956</v>
      </c>
      <c r="Z290" s="258">
        <v>44959</v>
      </c>
      <c r="AA290" s="258">
        <v>45290</v>
      </c>
      <c r="AB290" s="813"/>
      <c r="AC290" s="828"/>
      <c r="AD290" s="44">
        <f t="shared" si="147"/>
        <v>20200000</v>
      </c>
      <c r="AE290" s="427"/>
      <c r="AF290" s="44">
        <f t="shared" si="147"/>
        <v>4000000</v>
      </c>
      <c r="AG290" s="427"/>
      <c r="AH290" s="427"/>
      <c r="AI290" s="427"/>
      <c r="AJ290" s="427"/>
      <c r="AK290" s="813"/>
      <c r="AL290" s="831"/>
      <c r="AM290" s="44">
        <f t="shared" si="121"/>
        <v>5050000</v>
      </c>
      <c r="AN290" s="428"/>
      <c r="AO290" s="428">
        <v>1000000</v>
      </c>
      <c r="AP290" s="428">
        <v>0</v>
      </c>
      <c r="AQ290" s="428">
        <v>0</v>
      </c>
      <c r="AR290" s="428">
        <v>4050000</v>
      </c>
      <c r="AS290" s="428"/>
      <c r="AT290" s="813"/>
      <c r="AU290" s="834"/>
      <c r="AV290" s="44">
        <f t="shared" si="122"/>
        <v>5050000</v>
      </c>
      <c r="AW290" s="428"/>
      <c r="AX290" s="646">
        <v>1000000</v>
      </c>
      <c r="AY290" s="646">
        <v>0</v>
      </c>
      <c r="AZ290" s="646">
        <v>0</v>
      </c>
      <c r="BA290" s="646">
        <v>4050000</v>
      </c>
      <c r="BB290" s="428"/>
      <c r="BC290" s="813"/>
      <c r="BD290" s="810"/>
      <c r="BE290" s="44">
        <f t="shared" si="155"/>
        <v>5050000</v>
      </c>
      <c r="BF290" s="428"/>
      <c r="BG290" s="646">
        <v>1000000</v>
      </c>
      <c r="BH290" s="646">
        <v>0</v>
      </c>
      <c r="BI290" s="646">
        <v>0</v>
      </c>
      <c r="BJ290" s="646">
        <v>4050000</v>
      </c>
      <c r="BK290" s="428"/>
      <c r="BL290" s="813"/>
      <c r="BM290" s="816"/>
      <c r="BN290" s="44">
        <f t="shared" si="124"/>
        <v>5050000</v>
      </c>
      <c r="BO290" s="428"/>
      <c r="BP290" s="428">
        <v>1000000</v>
      </c>
      <c r="BQ290" s="428">
        <v>0</v>
      </c>
      <c r="BR290" s="428">
        <v>0</v>
      </c>
      <c r="BS290" s="428">
        <v>4050000</v>
      </c>
      <c r="BT290" s="428"/>
      <c r="BU290" s="429"/>
      <c r="BV290" s="430"/>
      <c r="BW290" s="430"/>
      <c r="BX290" s="430"/>
      <c r="BY290" s="430"/>
      <c r="BZ290" s="430"/>
      <c r="CA290" s="430"/>
      <c r="CB290" s="430"/>
      <c r="CC290" s="431"/>
    </row>
    <row r="291" spans="1:81" s="58" customFormat="1" ht="40.200000000000003" customHeight="1" thickTop="1" thickBot="1" x14ac:dyDescent="0.35">
      <c r="A291" s="34"/>
      <c r="B291" s="886"/>
      <c r="C291" s="869"/>
      <c r="D291" s="872"/>
      <c r="E291" s="852"/>
      <c r="F291" s="852"/>
      <c r="G291" s="852"/>
      <c r="H291" s="852"/>
      <c r="I291" s="1185"/>
      <c r="J291" s="813"/>
      <c r="K291" s="855"/>
      <c r="L291" s="858"/>
      <c r="M291" s="861"/>
      <c r="N291" s="837"/>
      <c r="O291" s="840"/>
      <c r="P291" s="864"/>
      <c r="Q291" s="867"/>
      <c r="R291" s="813"/>
      <c r="S291" s="644" t="s">
        <v>6962</v>
      </c>
      <c r="T291" s="651" t="s">
        <v>3822</v>
      </c>
      <c r="U291" s="236" t="s">
        <v>3827</v>
      </c>
      <c r="V291" s="236" t="s">
        <v>3830</v>
      </c>
      <c r="W291" s="261"/>
      <c r="X291" s="258">
        <v>44931</v>
      </c>
      <c r="Y291" s="258">
        <v>44956</v>
      </c>
      <c r="Z291" s="258">
        <v>44959</v>
      </c>
      <c r="AA291" s="258">
        <v>45290</v>
      </c>
      <c r="AB291" s="813"/>
      <c r="AC291" s="828"/>
      <c r="AD291" s="44">
        <f t="shared" si="147"/>
        <v>20200000</v>
      </c>
      <c r="AE291" s="427"/>
      <c r="AF291" s="44">
        <f t="shared" si="147"/>
        <v>4000000</v>
      </c>
      <c r="AG291" s="427"/>
      <c r="AH291" s="427"/>
      <c r="AI291" s="427"/>
      <c r="AJ291" s="427"/>
      <c r="AK291" s="813"/>
      <c r="AL291" s="831"/>
      <c r="AM291" s="44">
        <f t="shared" si="121"/>
        <v>5050000</v>
      </c>
      <c r="AN291" s="428"/>
      <c r="AO291" s="428">
        <v>1000000</v>
      </c>
      <c r="AP291" s="428">
        <v>0</v>
      </c>
      <c r="AQ291" s="428">
        <v>0</v>
      </c>
      <c r="AR291" s="428">
        <v>4050000</v>
      </c>
      <c r="AS291" s="428"/>
      <c r="AT291" s="813"/>
      <c r="AU291" s="834"/>
      <c r="AV291" s="44">
        <f t="shared" si="122"/>
        <v>5050000</v>
      </c>
      <c r="AW291" s="428"/>
      <c r="AX291" s="646">
        <v>1000000</v>
      </c>
      <c r="AY291" s="646">
        <v>0</v>
      </c>
      <c r="AZ291" s="646">
        <v>0</v>
      </c>
      <c r="BA291" s="646">
        <v>4050000</v>
      </c>
      <c r="BB291" s="428"/>
      <c r="BC291" s="813"/>
      <c r="BD291" s="810"/>
      <c r="BE291" s="44">
        <f t="shared" si="155"/>
        <v>5050000</v>
      </c>
      <c r="BF291" s="428"/>
      <c r="BG291" s="646">
        <v>1000000</v>
      </c>
      <c r="BH291" s="646">
        <v>0</v>
      </c>
      <c r="BI291" s="646">
        <v>0</v>
      </c>
      <c r="BJ291" s="646">
        <v>4050000</v>
      </c>
      <c r="BK291" s="428"/>
      <c r="BL291" s="813"/>
      <c r="BM291" s="816"/>
      <c r="BN291" s="44">
        <f t="shared" si="124"/>
        <v>5050000</v>
      </c>
      <c r="BO291" s="428"/>
      <c r="BP291" s="428">
        <v>1000000</v>
      </c>
      <c r="BQ291" s="428">
        <v>0</v>
      </c>
      <c r="BR291" s="428">
        <v>0</v>
      </c>
      <c r="BS291" s="428">
        <v>4050000</v>
      </c>
      <c r="BT291" s="428"/>
      <c r="BU291" s="429"/>
      <c r="BV291" s="430"/>
      <c r="BW291" s="430"/>
      <c r="BX291" s="430"/>
      <c r="BY291" s="430"/>
      <c r="BZ291" s="430"/>
      <c r="CA291" s="430"/>
      <c r="CB291" s="430"/>
      <c r="CC291" s="431"/>
    </row>
    <row r="292" spans="1:81" s="58" customFormat="1" ht="40.200000000000003" customHeight="1" thickTop="1" thickBot="1" x14ac:dyDescent="0.35">
      <c r="A292" s="34"/>
      <c r="B292" s="886"/>
      <c r="C292" s="869"/>
      <c r="D292" s="872"/>
      <c r="E292" s="852"/>
      <c r="F292" s="852"/>
      <c r="G292" s="852"/>
      <c r="H292" s="852"/>
      <c r="I292" s="1185"/>
      <c r="J292" s="813"/>
      <c r="K292" s="855"/>
      <c r="L292" s="858"/>
      <c r="M292" s="861"/>
      <c r="N292" s="837"/>
      <c r="O292" s="840"/>
      <c r="P292" s="864"/>
      <c r="Q292" s="867"/>
      <c r="R292" s="813"/>
      <c r="S292" s="644" t="s">
        <v>6963</v>
      </c>
      <c r="T292" s="651" t="s">
        <v>3822</v>
      </c>
      <c r="U292" s="236" t="s">
        <v>3827</v>
      </c>
      <c r="V292" s="236" t="s">
        <v>3830</v>
      </c>
      <c r="W292" s="261"/>
      <c r="X292" s="258">
        <v>44931</v>
      </c>
      <c r="Y292" s="258">
        <v>44956</v>
      </c>
      <c r="Z292" s="258">
        <v>44959</v>
      </c>
      <c r="AA292" s="258">
        <v>45290</v>
      </c>
      <c r="AB292" s="813"/>
      <c r="AC292" s="828"/>
      <c r="AD292" s="44">
        <f t="shared" si="147"/>
        <v>21000000</v>
      </c>
      <c r="AE292" s="427"/>
      <c r="AF292" s="44">
        <f t="shared" si="147"/>
        <v>5000000</v>
      </c>
      <c r="AG292" s="427"/>
      <c r="AH292" s="427"/>
      <c r="AI292" s="427"/>
      <c r="AJ292" s="427"/>
      <c r="AK292" s="813"/>
      <c r="AL292" s="831"/>
      <c r="AM292" s="44">
        <f t="shared" si="121"/>
        <v>5250000</v>
      </c>
      <c r="AN292" s="428"/>
      <c r="AO292" s="428">
        <v>1250000</v>
      </c>
      <c r="AP292" s="428">
        <v>0</v>
      </c>
      <c r="AQ292" s="428">
        <v>0</v>
      </c>
      <c r="AR292" s="428">
        <v>4000000</v>
      </c>
      <c r="AS292" s="428"/>
      <c r="AT292" s="813"/>
      <c r="AU292" s="834"/>
      <c r="AV292" s="44">
        <f t="shared" si="122"/>
        <v>5250000</v>
      </c>
      <c r="AW292" s="428"/>
      <c r="AX292" s="646">
        <v>1250000</v>
      </c>
      <c r="AY292" s="646">
        <v>0</v>
      </c>
      <c r="AZ292" s="646">
        <v>0</v>
      </c>
      <c r="BA292" s="646">
        <v>4000000</v>
      </c>
      <c r="BB292" s="428"/>
      <c r="BC292" s="813"/>
      <c r="BD292" s="810"/>
      <c r="BE292" s="44">
        <f t="shared" si="155"/>
        <v>5250000</v>
      </c>
      <c r="BF292" s="428"/>
      <c r="BG292" s="646">
        <v>1250000</v>
      </c>
      <c r="BH292" s="646">
        <v>0</v>
      </c>
      <c r="BI292" s="646">
        <v>0</v>
      </c>
      <c r="BJ292" s="646">
        <v>4000000</v>
      </c>
      <c r="BK292" s="428"/>
      <c r="BL292" s="813"/>
      <c r="BM292" s="816"/>
      <c r="BN292" s="44">
        <f t="shared" si="124"/>
        <v>5250000</v>
      </c>
      <c r="BO292" s="428"/>
      <c r="BP292" s="428">
        <v>1250000</v>
      </c>
      <c r="BQ292" s="428">
        <v>0</v>
      </c>
      <c r="BR292" s="428">
        <v>0</v>
      </c>
      <c r="BS292" s="428">
        <v>4000000</v>
      </c>
      <c r="BT292" s="428"/>
      <c r="BU292" s="429"/>
      <c r="BV292" s="430"/>
      <c r="BW292" s="430"/>
      <c r="BX292" s="430"/>
      <c r="BY292" s="430"/>
      <c r="BZ292" s="430"/>
      <c r="CA292" s="430"/>
      <c r="CB292" s="430"/>
      <c r="CC292" s="431"/>
    </row>
    <row r="293" spans="1:81" s="58" customFormat="1" ht="40.200000000000003" customHeight="1" thickTop="1" thickBot="1" x14ac:dyDescent="0.35">
      <c r="A293" s="34"/>
      <c r="B293" s="886"/>
      <c r="C293" s="869"/>
      <c r="D293" s="872"/>
      <c r="E293" s="852"/>
      <c r="F293" s="852"/>
      <c r="G293" s="852"/>
      <c r="H293" s="852"/>
      <c r="I293" s="1185"/>
      <c r="J293" s="813"/>
      <c r="K293" s="855"/>
      <c r="L293" s="858"/>
      <c r="M293" s="861"/>
      <c r="N293" s="837"/>
      <c r="O293" s="840"/>
      <c r="P293" s="864"/>
      <c r="Q293" s="867"/>
      <c r="R293" s="813"/>
      <c r="S293" s="644" t="s">
        <v>6964</v>
      </c>
      <c r="T293" s="651" t="s">
        <v>3822</v>
      </c>
      <c r="U293" s="236" t="s">
        <v>3827</v>
      </c>
      <c r="V293" s="236" t="s">
        <v>3830</v>
      </c>
      <c r="W293" s="261"/>
      <c r="X293" s="258">
        <v>44931</v>
      </c>
      <c r="Y293" s="258">
        <v>44956</v>
      </c>
      <c r="Z293" s="258">
        <v>44959</v>
      </c>
      <c r="AA293" s="258">
        <v>45290</v>
      </c>
      <c r="AB293" s="813"/>
      <c r="AC293" s="828"/>
      <c r="AD293" s="44">
        <f t="shared" si="147"/>
        <v>11000000</v>
      </c>
      <c r="AE293" s="427"/>
      <c r="AF293" s="44">
        <f t="shared" si="147"/>
        <v>5000000</v>
      </c>
      <c r="AG293" s="427"/>
      <c r="AH293" s="427"/>
      <c r="AI293" s="427"/>
      <c r="AJ293" s="427"/>
      <c r="AK293" s="813"/>
      <c r="AL293" s="831"/>
      <c r="AM293" s="44">
        <f t="shared" si="121"/>
        <v>2750000</v>
      </c>
      <c r="AN293" s="428"/>
      <c r="AO293" s="428">
        <v>1250000</v>
      </c>
      <c r="AP293" s="428">
        <v>0</v>
      </c>
      <c r="AQ293" s="428">
        <v>0</v>
      </c>
      <c r="AR293" s="428">
        <v>1500000</v>
      </c>
      <c r="AS293" s="428"/>
      <c r="AT293" s="813"/>
      <c r="AU293" s="834"/>
      <c r="AV293" s="44">
        <f t="shared" si="122"/>
        <v>2750000</v>
      </c>
      <c r="AW293" s="428"/>
      <c r="AX293" s="646">
        <v>1250000</v>
      </c>
      <c r="AY293" s="646">
        <v>0</v>
      </c>
      <c r="AZ293" s="646">
        <v>0</v>
      </c>
      <c r="BA293" s="646">
        <v>1500000</v>
      </c>
      <c r="BB293" s="428"/>
      <c r="BC293" s="813"/>
      <c r="BD293" s="810"/>
      <c r="BE293" s="44">
        <f t="shared" si="155"/>
        <v>2750000</v>
      </c>
      <c r="BF293" s="428"/>
      <c r="BG293" s="646">
        <v>1250000</v>
      </c>
      <c r="BH293" s="646">
        <v>0</v>
      </c>
      <c r="BI293" s="646">
        <v>0</v>
      </c>
      <c r="BJ293" s="646">
        <v>1500000</v>
      </c>
      <c r="BK293" s="428"/>
      <c r="BL293" s="813"/>
      <c r="BM293" s="816"/>
      <c r="BN293" s="44">
        <f t="shared" si="124"/>
        <v>2750000</v>
      </c>
      <c r="BO293" s="428"/>
      <c r="BP293" s="428">
        <v>1250000</v>
      </c>
      <c r="BQ293" s="428">
        <v>0</v>
      </c>
      <c r="BR293" s="428">
        <v>0</v>
      </c>
      <c r="BS293" s="428">
        <v>1500000</v>
      </c>
      <c r="BT293" s="428"/>
      <c r="BU293" s="429"/>
      <c r="BV293" s="430"/>
      <c r="BW293" s="430"/>
      <c r="BX293" s="430"/>
      <c r="BY293" s="430"/>
      <c r="BZ293" s="430"/>
      <c r="CA293" s="430"/>
      <c r="CB293" s="430"/>
      <c r="CC293" s="431"/>
    </row>
    <row r="294" spans="1:81" s="58" customFormat="1" ht="40.200000000000003" customHeight="1" thickTop="1" thickBot="1" x14ac:dyDescent="0.35">
      <c r="A294" s="34"/>
      <c r="B294" s="886"/>
      <c r="C294" s="869"/>
      <c r="D294" s="872"/>
      <c r="E294" s="852"/>
      <c r="F294" s="852"/>
      <c r="G294" s="852"/>
      <c r="H294" s="852"/>
      <c r="I294" s="1185"/>
      <c r="J294" s="813"/>
      <c r="K294" s="855"/>
      <c r="L294" s="858"/>
      <c r="M294" s="861"/>
      <c r="N294" s="837"/>
      <c r="O294" s="840"/>
      <c r="P294" s="864"/>
      <c r="Q294" s="867"/>
      <c r="R294" s="813"/>
      <c r="S294" s="644" t="s">
        <v>6965</v>
      </c>
      <c r="T294" s="651" t="s">
        <v>3822</v>
      </c>
      <c r="U294" s="236" t="s">
        <v>3827</v>
      </c>
      <c r="V294" s="236" t="s">
        <v>3830</v>
      </c>
      <c r="W294" s="261"/>
      <c r="X294" s="258">
        <v>44931</v>
      </c>
      <c r="Y294" s="258">
        <v>44956</v>
      </c>
      <c r="Z294" s="258">
        <v>44959</v>
      </c>
      <c r="AA294" s="258">
        <v>45290</v>
      </c>
      <c r="AB294" s="813"/>
      <c r="AC294" s="828"/>
      <c r="AD294" s="44">
        <f t="shared" si="147"/>
        <v>11000000</v>
      </c>
      <c r="AE294" s="427"/>
      <c r="AF294" s="44">
        <f t="shared" si="147"/>
        <v>5000000</v>
      </c>
      <c r="AG294" s="427"/>
      <c r="AH294" s="427"/>
      <c r="AI294" s="427"/>
      <c r="AJ294" s="427"/>
      <c r="AK294" s="813"/>
      <c r="AL294" s="831"/>
      <c r="AM294" s="44">
        <f t="shared" si="121"/>
        <v>2750000</v>
      </c>
      <c r="AN294" s="428"/>
      <c r="AO294" s="428">
        <v>1250000</v>
      </c>
      <c r="AP294" s="428">
        <v>0</v>
      </c>
      <c r="AQ294" s="428">
        <v>0</v>
      </c>
      <c r="AR294" s="428">
        <v>1500000</v>
      </c>
      <c r="AS294" s="428"/>
      <c r="AT294" s="813"/>
      <c r="AU294" s="834"/>
      <c r="AV294" s="44">
        <f t="shared" si="122"/>
        <v>2750000</v>
      </c>
      <c r="AW294" s="428"/>
      <c r="AX294" s="646">
        <v>1250000</v>
      </c>
      <c r="AY294" s="646">
        <v>0</v>
      </c>
      <c r="AZ294" s="646">
        <v>0</v>
      </c>
      <c r="BA294" s="646">
        <v>1500000</v>
      </c>
      <c r="BB294" s="428"/>
      <c r="BC294" s="813"/>
      <c r="BD294" s="810"/>
      <c r="BE294" s="44">
        <f t="shared" si="155"/>
        <v>2750000</v>
      </c>
      <c r="BF294" s="428"/>
      <c r="BG294" s="646">
        <v>1250000</v>
      </c>
      <c r="BH294" s="646">
        <v>0</v>
      </c>
      <c r="BI294" s="646">
        <v>0</v>
      </c>
      <c r="BJ294" s="646">
        <v>1500000</v>
      </c>
      <c r="BK294" s="428"/>
      <c r="BL294" s="813"/>
      <c r="BM294" s="816"/>
      <c r="BN294" s="44">
        <f t="shared" si="124"/>
        <v>2750000</v>
      </c>
      <c r="BO294" s="428"/>
      <c r="BP294" s="428">
        <v>1250000</v>
      </c>
      <c r="BQ294" s="428">
        <v>0</v>
      </c>
      <c r="BR294" s="428">
        <v>0</v>
      </c>
      <c r="BS294" s="428">
        <v>1500000</v>
      </c>
      <c r="BT294" s="428"/>
      <c r="BU294" s="429"/>
      <c r="BV294" s="430"/>
      <c r="BW294" s="430"/>
      <c r="BX294" s="430"/>
      <c r="BY294" s="430"/>
      <c r="BZ294" s="430"/>
      <c r="CA294" s="430"/>
      <c r="CB294" s="430"/>
      <c r="CC294" s="431"/>
    </row>
    <row r="295" spans="1:81" s="58" customFormat="1" ht="40.200000000000003" customHeight="1" thickTop="1" thickBot="1" x14ac:dyDescent="0.35">
      <c r="A295" s="34"/>
      <c r="B295" s="886"/>
      <c r="C295" s="869"/>
      <c r="D295" s="872"/>
      <c r="E295" s="852"/>
      <c r="F295" s="852"/>
      <c r="G295" s="852"/>
      <c r="H295" s="852"/>
      <c r="I295" s="1185"/>
      <c r="J295" s="813"/>
      <c r="K295" s="855"/>
      <c r="L295" s="858"/>
      <c r="M295" s="861"/>
      <c r="N295" s="837"/>
      <c r="O295" s="840"/>
      <c r="P295" s="864"/>
      <c r="Q295" s="867"/>
      <c r="R295" s="813"/>
      <c r="S295" s="644" t="s">
        <v>6966</v>
      </c>
      <c r="T295" s="651" t="s">
        <v>3822</v>
      </c>
      <c r="U295" s="236" t="s">
        <v>3827</v>
      </c>
      <c r="V295" s="236" t="s">
        <v>3830</v>
      </c>
      <c r="W295" s="261"/>
      <c r="X295" s="258">
        <v>44931</v>
      </c>
      <c r="Y295" s="258">
        <v>44956</v>
      </c>
      <c r="Z295" s="258">
        <v>44959</v>
      </c>
      <c r="AA295" s="258">
        <v>45290</v>
      </c>
      <c r="AB295" s="813"/>
      <c r="AC295" s="828"/>
      <c r="AD295" s="44">
        <f>+AM295+AV295+BE295+BN295</f>
        <v>5000000</v>
      </c>
      <c r="AE295" s="427"/>
      <c r="AF295" s="44">
        <f t="shared" si="147"/>
        <v>5000000</v>
      </c>
      <c r="AG295" s="427"/>
      <c r="AH295" s="427"/>
      <c r="AI295" s="427"/>
      <c r="AJ295" s="427"/>
      <c r="AK295" s="813"/>
      <c r="AL295" s="831"/>
      <c r="AM295" s="44">
        <f t="shared" si="121"/>
        <v>1250000</v>
      </c>
      <c r="AN295" s="428"/>
      <c r="AO295" s="428">
        <v>1250000</v>
      </c>
      <c r="AP295" s="428">
        <v>0</v>
      </c>
      <c r="AQ295" s="428">
        <v>0</v>
      </c>
      <c r="AR295" s="428">
        <v>0</v>
      </c>
      <c r="AS295" s="428"/>
      <c r="AT295" s="813"/>
      <c r="AU295" s="834"/>
      <c r="AV295" s="44">
        <f t="shared" si="122"/>
        <v>1250000</v>
      </c>
      <c r="AW295" s="428"/>
      <c r="AX295" s="646">
        <v>1250000</v>
      </c>
      <c r="AY295" s="646">
        <v>0</v>
      </c>
      <c r="AZ295" s="646">
        <v>0</v>
      </c>
      <c r="BA295" s="646">
        <v>0</v>
      </c>
      <c r="BB295" s="428"/>
      <c r="BC295" s="813"/>
      <c r="BD295" s="810"/>
      <c r="BE295" s="44">
        <f t="shared" si="155"/>
        <v>1250000</v>
      </c>
      <c r="BF295" s="428"/>
      <c r="BG295" s="646">
        <v>1250000</v>
      </c>
      <c r="BH295" s="646">
        <v>0</v>
      </c>
      <c r="BI295" s="646">
        <v>0</v>
      </c>
      <c r="BJ295" s="646">
        <v>0</v>
      </c>
      <c r="BK295" s="428"/>
      <c r="BL295" s="813"/>
      <c r="BM295" s="816"/>
      <c r="BN295" s="44">
        <f t="shared" si="124"/>
        <v>1250000</v>
      </c>
      <c r="BO295" s="428"/>
      <c r="BP295" s="428">
        <v>1250000</v>
      </c>
      <c r="BQ295" s="428">
        <v>0</v>
      </c>
      <c r="BR295" s="428">
        <v>0</v>
      </c>
      <c r="BS295" s="428">
        <v>0</v>
      </c>
      <c r="BT295" s="428"/>
      <c r="BU295" s="429"/>
      <c r="BV295" s="430"/>
      <c r="BW295" s="430"/>
      <c r="BX295" s="430"/>
      <c r="BY295" s="430"/>
      <c r="BZ295" s="430"/>
      <c r="CA295" s="430"/>
      <c r="CB295" s="430"/>
      <c r="CC295" s="431"/>
    </row>
    <row r="296" spans="1:81" s="58" customFormat="1" ht="40.200000000000003" customHeight="1" thickTop="1" thickBot="1" x14ac:dyDescent="0.35">
      <c r="A296" s="34"/>
      <c r="B296" s="886"/>
      <c r="C296" s="869"/>
      <c r="D296" s="872"/>
      <c r="E296" s="852"/>
      <c r="F296" s="852"/>
      <c r="G296" s="852"/>
      <c r="H296" s="852"/>
      <c r="I296" s="1185"/>
      <c r="J296" s="813"/>
      <c r="K296" s="855"/>
      <c r="L296" s="858"/>
      <c r="M296" s="861"/>
      <c r="N296" s="837"/>
      <c r="O296" s="840"/>
      <c r="P296" s="864"/>
      <c r="Q296" s="867"/>
      <c r="R296" s="813"/>
      <c r="S296" s="644" t="s">
        <v>6967</v>
      </c>
      <c r="T296" s="651" t="s">
        <v>3822</v>
      </c>
      <c r="U296" s="236" t="s">
        <v>3827</v>
      </c>
      <c r="V296" s="236" t="s">
        <v>3830</v>
      </c>
      <c r="W296" s="261"/>
      <c r="X296" s="258">
        <v>44931</v>
      </c>
      <c r="Y296" s="258">
        <v>44956</v>
      </c>
      <c r="Z296" s="258">
        <v>44959</v>
      </c>
      <c r="AA296" s="258">
        <v>45290</v>
      </c>
      <c r="AB296" s="813"/>
      <c r="AC296" s="828"/>
      <c r="AD296" s="44">
        <f t="shared" si="147"/>
        <v>11000000</v>
      </c>
      <c r="AE296" s="427"/>
      <c r="AF296" s="44">
        <f t="shared" si="147"/>
        <v>5000000</v>
      </c>
      <c r="AG296" s="427"/>
      <c r="AH296" s="427"/>
      <c r="AI296" s="427"/>
      <c r="AJ296" s="427"/>
      <c r="AK296" s="813"/>
      <c r="AL296" s="831"/>
      <c r="AM296" s="44">
        <f t="shared" si="121"/>
        <v>2750000</v>
      </c>
      <c r="AN296" s="428"/>
      <c r="AO296" s="428">
        <v>1250000</v>
      </c>
      <c r="AP296" s="428">
        <v>0</v>
      </c>
      <c r="AQ296" s="428">
        <v>0</v>
      </c>
      <c r="AR296" s="428">
        <v>1500000</v>
      </c>
      <c r="AS296" s="428"/>
      <c r="AT296" s="813"/>
      <c r="AU296" s="834"/>
      <c r="AV296" s="44">
        <f t="shared" si="122"/>
        <v>2750000</v>
      </c>
      <c r="AW296" s="428"/>
      <c r="AX296" s="646">
        <v>1250000</v>
      </c>
      <c r="AY296" s="646">
        <v>0</v>
      </c>
      <c r="AZ296" s="646">
        <v>0</v>
      </c>
      <c r="BA296" s="646">
        <v>1500000</v>
      </c>
      <c r="BB296" s="428"/>
      <c r="BC296" s="813"/>
      <c r="BD296" s="810"/>
      <c r="BE296" s="44">
        <f t="shared" si="155"/>
        <v>2750000</v>
      </c>
      <c r="BF296" s="428"/>
      <c r="BG296" s="646">
        <v>1250000</v>
      </c>
      <c r="BH296" s="646">
        <v>0</v>
      </c>
      <c r="BI296" s="646">
        <v>0</v>
      </c>
      <c r="BJ296" s="646">
        <v>1500000</v>
      </c>
      <c r="BK296" s="428"/>
      <c r="BL296" s="813"/>
      <c r="BM296" s="816"/>
      <c r="BN296" s="44">
        <f t="shared" si="124"/>
        <v>2750000</v>
      </c>
      <c r="BO296" s="428"/>
      <c r="BP296" s="428">
        <v>1250000</v>
      </c>
      <c r="BQ296" s="428">
        <v>0</v>
      </c>
      <c r="BR296" s="428">
        <v>0</v>
      </c>
      <c r="BS296" s="428">
        <v>1500000</v>
      </c>
      <c r="BT296" s="428"/>
      <c r="BU296" s="429"/>
      <c r="BV296" s="430"/>
      <c r="BW296" s="430"/>
      <c r="BX296" s="430"/>
      <c r="BY296" s="430"/>
      <c r="BZ296" s="430"/>
      <c r="CA296" s="430"/>
      <c r="CB296" s="430"/>
      <c r="CC296" s="431"/>
    </row>
    <row r="297" spans="1:81" s="58" customFormat="1" ht="40.200000000000003" customHeight="1" thickTop="1" thickBot="1" x14ac:dyDescent="0.35">
      <c r="A297" s="34"/>
      <c r="B297" s="886"/>
      <c r="C297" s="869"/>
      <c r="D297" s="872"/>
      <c r="E297" s="852"/>
      <c r="F297" s="852"/>
      <c r="G297" s="852"/>
      <c r="H297" s="852"/>
      <c r="I297" s="1185"/>
      <c r="J297" s="813"/>
      <c r="K297" s="855"/>
      <c r="L297" s="858"/>
      <c r="M297" s="861"/>
      <c r="N297" s="837"/>
      <c r="O297" s="840"/>
      <c r="P297" s="864"/>
      <c r="Q297" s="867"/>
      <c r="R297" s="813"/>
      <c r="S297" s="644" t="s">
        <v>6968</v>
      </c>
      <c r="T297" s="651" t="s">
        <v>3822</v>
      </c>
      <c r="U297" s="236" t="s">
        <v>3827</v>
      </c>
      <c r="V297" s="236" t="s">
        <v>3830</v>
      </c>
      <c r="W297" s="261"/>
      <c r="X297" s="258">
        <v>44931</v>
      </c>
      <c r="Y297" s="258">
        <v>44956</v>
      </c>
      <c r="Z297" s="258">
        <v>44959</v>
      </c>
      <c r="AA297" s="258">
        <v>45290</v>
      </c>
      <c r="AB297" s="813"/>
      <c r="AC297" s="828"/>
      <c r="AD297" s="44">
        <f t="shared" si="147"/>
        <v>4000000</v>
      </c>
      <c r="AE297" s="427"/>
      <c r="AF297" s="44">
        <f t="shared" si="147"/>
        <v>2000000</v>
      </c>
      <c r="AG297" s="427"/>
      <c r="AH297" s="427"/>
      <c r="AI297" s="427"/>
      <c r="AJ297" s="427"/>
      <c r="AK297" s="813"/>
      <c r="AL297" s="831"/>
      <c r="AM297" s="44">
        <f t="shared" si="121"/>
        <v>1000000</v>
      </c>
      <c r="AN297" s="428"/>
      <c r="AO297" s="428">
        <v>500000</v>
      </c>
      <c r="AP297" s="428">
        <v>0</v>
      </c>
      <c r="AQ297" s="428">
        <v>0</v>
      </c>
      <c r="AR297" s="428">
        <v>500000</v>
      </c>
      <c r="AS297" s="428"/>
      <c r="AT297" s="813"/>
      <c r="AU297" s="834"/>
      <c r="AV297" s="44">
        <f t="shared" si="122"/>
        <v>1000000</v>
      </c>
      <c r="AW297" s="428"/>
      <c r="AX297" s="646">
        <v>500000</v>
      </c>
      <c r="AY297" s="646">
        <v>0</v>
      </c>
      <c r="AZ297" s="646">
        <v>0</v>
      </c>
      <c r="BA297" s="646">
        <v>500000</v>
      </c>
      <c r="BB297" s="428"/>
      <c r="BC297" s="813"/>
      <c r="BD297" s="810"/>
      <c r="BE297" s="44">
        <f t="shared" si="155"/>
        <v>1000000</v>
      </c>
      <c r="BF297" s="428"/>
      <c r="BG297" s="646">
        <v>500000</v>
      </c>
      <c r="BH297" s="646">
        <v>0</v>
      </c>
      <c r="BI297" s="646">
        <v>0</v>
      </c>
      <c r="BJ297" s="646">
        <v>500000</v>
      </c>
      <c r="BK297" s="428"/>
      <c r="BL297" s="813"/>
      <c r="BM297" s="816"/>
      <c r="BN297" s="44">
        <f t="shared" si="124"/>
        <v>1000000</v>
      </c>
      <c r="BO297" s="428"/>
      <c r="BP297" s="428">
        <v>500000</v>
      </c>
      <c r="BQ297" s="428">
        <v>0</v>
      </c>
      <c r="BR297" s="428">
        <v>0</v>
      </c>
      <c r="BS297" s="428">
        <v>500000</v>
      </c>
      <c r="BT297" s="428"/>
      <c r="BU297" s="429"/>
      <c r="BV297" s="430"/>
      <c r="BW297" s="430"/>
      <c r="BX297" s="430"/>
      <c r="BY297" s="430"/>
      <c r="BZ297" s="430"/>
      <c r="CA297" s="430"/>
      <c r="CB297" s="430"/>
      <c r="CC297" s="431"/>
    </row>
    <row r="298" spans="1:81" s="58" customFormat="1" ht="40.200000000000003" customHeight="1" thickTop="1" thickBot="1" x14ac:dyDescent="0.35">
      <c r="A298" s="34"/>
      <c r="B298" s="886"/>
      <c r="C298" s="869"/>
      <c r="D298" s="872"/>
      <c r="E298" s="852"/>
      <c r="F298" s="852"/>
      <c r="G298" s="852"/>
      <c r="H298" s="852"/>
      <c r="I298" s="1185"/>
      <c r="J298" s="813"/>
      <c r="K298" s="855"/>
      <c r="L298" s="858"/>
      <c r="M298" s="861"/>
      <c r="N298" s="837"/>
      <c r="O298" s="840"/>
      <c r="P298" s="864"/>
      <c r="Q298" s="867"/>
      <c r="R298" s="813"/>
      <c r="S298" s="644" t="s">
        <v>6969</v>
      </c>
      <c r="T298" s="651" t="s">
        <v>3822</v>
      </c>
      <c r="U298" s="236" t="s">
        <v>3827</v>
      </c>
      <c r="V298" s="236" t="s">
        <v>3830</v>
      </c>
      <c r="W298" s="39"/>
      <c r="X298" s="258">
        <v>44931</v>
      </c>
      <c r="Y298" s="258">
        <v>44956</v>
      </c>
      <c r="Z298" s="258">
        <v>44959</v>
      </c>
      <c r="AA298" s="258">
        <v>45290</v>
      </c>
      <c r="AB298" s="813"/>
      <c r="AC298" s="828"/>
      <c r="AD298" s="44">
        <f t="shared" ref="AD298:AJ363" si="156">+AM298+AV298+BE298+BN298</f>
        <v>4000000</v>
      </c>
      <c r="AE298" s="51">
        <f t="shared" si="156"/>
        <v>0</v>
      </c>
      <c r="AF298" s="44">
        <f t="shared" si="156"/>
        <v>1000000</v>
      </c>
      <c r="AG298" s="51">
        <f t="shared" si="156"/>
        <v>0</v>
      </c>
      <c r="AH298" s="51">
        <f t="shared" si="156"/>
        <v>0</v>
      </c>
      <c r="AI298" s="51">
        <f t="shared" si="156"/>
        <v>3000000</v>
      </c>
      <c r="AJ298" s="51">
        <f t="shared" si="156"/>
        <v>0</v>
      </c>
      <c r="AK298" s="813"/>
      <c r="AL298" s="831"/>
      <c r="AM298" s="44">
        <f t="shared" si="121"/>
        <v>1000000</v>
      </c>
      <c r="AN298" s="257"/>
      <c r="AO298" s="428">
        <v>250000</v>
      </c>
      <c r="AP298" s="428">
        <v>0</v>
      </c>
      <c r="AQ298" s="428">
        <v>0</v>
      </c>
      <c r="AR298" s="428">
        <v>750000</v>
      </c>
      <c r="AS298" s="257"/>
      <c r="AT298" s="813"/>
      <c r="AU298" s="834"/>
      <c r="AV298" s="44">
        <f t="shared" si="122"/>
        <v>1000000</v>
      </c>
      <c r="AW298" s="257"/>
      <c r="AX298" s="646">
        <v>250000</v>
      </c>
      <c r="AY298" s="646">
        <v>0</v>
      </c>
      <c r="AZ298" s="646">
        <v>0</v>
      </c>
      <c r="BA298" s="646">
        <v>750000</v>
      </c>
      <c r="BB298" s="257"/>
      <c r="BC298" s="813"/>
      <c r="BD298" s="810"/>
      <c r="BE298" s="44">
        <f t="shared" si="155"/>
        <v>1000000</v>
      </c>
      <c r="BF298" s="257"/>
      <c r="BG298" s="646">
        <v>250000</v>
      </c>
      <c r="BH298" s="646">
        <v>0</v>
      </c>
      <c r="BI298" s="646">
        <v>0</v>
      </c>
      <c r="BJ298" s="646">
        <v>750000</v>
      </c>
      <c r="BK298" s="257"/>
      <c r="BL298" s="813"/>
      <c r="BM298" s="816"/>
      <c r="BN298" s="44">
        <f t="shared" si="124"/>
        <v>1000000</v>
      </c>
      <c r="BO298" s="257"/>
      <c r="BP298" s="428">
        <v>250000</v>
      </c>
      <c r="BQ298" s="428">
        <v>0</v>
      </c>
      <c r="BR298" s="428">
        <v>0</v>
      </c>
      <c r="BS298" s="428">
        <v>750000</v>
      </c>
      <c r="BT298" s="257"/>
      <c r="BU298" s="821"/>
      <c r="BV298" s="822"/>
      <c r="BW298" s="822"/>
      <c r="BX298" s="822"/>
      <c r="BY298" s="822"/>
      <c r="BZ298" s="822"/>
      <c r="CA298" s="822"/>
      <c r="CB298" s="822"/>
      <c r="CC298" s="823"/>
    </row>
    <row r="299" spans="1:81" s="58" customFormat="1" ht="40.200000000000003" customHeight="1" thickTop="1" thickBot="1" x14ac:dyDescent="0.35">
      <c r="A299" s="34"/>
      <c r="B299" s="886"/>
      <c r="C299" s="869"/>
      <c r="D299" s="872"/>
      <c r="E299" s="852"/>
      <c r="F299" s="852"/>
      <c r="G299" s="852"/>
      <c r="H299" s="852"/>
      <c r="I299" s="1185"/>
      <c r="J299" s="813"/>
      <c r="K299" s="855"/>
      <c r="L299" s="858"/>
      <c r="M299" s="861"/>
      <c r="N299" s="837"/>
      <c r="O299" s="840"/>
      <c r="P299" s="864"/>
      <c r="Q299" s="867"/>
      <c r="R299" s="813"/>
      <c r="S299" s="644" t="s">
        <v>6970</v>
      </c>
      <c r="T299" s="651" t="s">
        <v>3822</v>
      </c>
      <c r="U299" s="236" t="s">
        <v>3827</v>
      </c>
      <c r="V299" s="236" t="s">
        <v>3830</v>
      </c>
      <c r="W299" s="39"/>
      <c r="X299" s="258">
        <v>44931</v>
      </c>
      <c r="Y299" s="258">
        <v>44956</v>
      </c>
      <c r="Z299" s="258">
        <v>44959</v>
      </c>
      <c r="AA299" s="258">
        <v>45290</v>
      </c>
      <c r="AB299" s="813"/>
      <c r="AC299" s="828"/>
      <c r="AD299" s="44">
        <f t="shared" si="156"/>
        <v>10000000</v>
      </c>
      <c r="AE299" s="51">
        <f t="shared" si="156"/>
        <v>0</v>
      </c>
      <c r="AF299" s="44">
        <f t="shared" si="156"/>
        <v>4000000</v>
      </c>
      <c r="AG299" s="51">
        <f t="shared" si="156"/>
        <v>0</v>
      </c>
      <c r="AH299" s="51">
        <f t="shared" si="156"/>
        <v>0</v>
      </c>
      <c r="AI299" s="51">
        <f t="shared" si="156"/>
        <v>6000000</v>
      </c>
      <c r="AJ299" s="51">
        <f t="shared" si="156"/>
        <v>0</v>
      </c>
      <c r="AK299" s="813"/>
      <c r="AL299" s="831"/>
      <c r="AM299" s="44">
        <f t="shared" si="121"/>
        <v>2500000</v>
      </c>
      <c r="AN299" s="257"/>
      <c r="AO299" s="428">
        <v>1000000</v>
      </c>
      <c r="AP299" s="428">
        <v>0</v>
      </c>
      <c r="AQ299" s="428">
        <v>0</v>
      </c>
      <c r="AR299" s="428">
        <v>1500000</v>
      </c>
      <c r="AS299" s="257"/>
      <c r="AT299" s="813"/>
      <c r="AU299" s="834"/>
      <c r="AV299" s="44">
        <f t="shared" si="122"/>
        <v>2500000</v>
      </c>
      <c r="AW299" s="257"/>
      <c r="AX299" s="646">
        <v>1000000</v>
      </c>
      <c r="AY299" s="646">
        <v>0</v>
      </c>
      <c r="AZ299" s="646">
        <v>0</v>
      </c>
      <c r="BA299" s="646">
        <v>1500000</v>
      </c>
      <c r="BB299" s="257"/>
      <c r="BC299" s="813"/>
      <c r="BD299" s="810"/>
      <c r="BE299" s="44">
        <f t="shared" si="155"/>
        <v>2500000</v>
      </c>
      <c r="BF299" s="257"/>
      <c r="BG299" s="646">
        <v>1000000</v>
      </c>
      <c r="BH299" s="646">
        <v>0</v>
      </c>
      <c r="BI299" s="646">
        <v>0</v>
      </c>
      <c r="BJ299" s="646">
        <v>1500000</v>
      </c>
      <c r="BK299" s="257"/>
      <c r="BL299" s="813"/>
      <c r="BM299" s="816"/>
      <c r="BN299" s="44">
        <f t="shared" si="124"/>
        <v>2500000</v>
      </c>
      <c r="BO299" s="257"/>
      <c r="BP299" s="428">
        <v>1000000</v>
      </c>
      <c r="BQ299" s="428">
        <v>0</v>
      </c>
      <c r="BR299" s="428">
        <v>0</v>
      </c>
      <c r="BS299" s="428">
        <v>1500000</v>
      </c>
      <c r="BT299" s="257"/>
      <c r="BU299" s="821"/>
      <c r="BV299" s="822"/>
      <c r="BW299" s="822"/>
      <c r="BX299" s="822"/>
      <c r="BY299" s="822"/>
      <c r="BZ299" s="822"/>
      <c r="CA299" s="822"/>
      <c r="CB299" s="822"/>
      <c r="CC299" s="823"/>
    </row>
    <row r="300" spans="1:81" s="58" customFormat="1" ht="40.200000000000003" customHeight="1" thickTop="1" thickBot="1" x14ac:dyDescent="0.35">
      <c r="A300" s="34"/>
      <c r="B300" s="886"/>
      <c r="C300" s="869"/>
      <c r="D300" s="873"/>
      <c r="E300" s="853"/>
      <c r="F300" s="853"/>
      <c r="G300" s="853"/>
      <c r="H300" s="853"/>
      <c r="I300" s="1186"/>
      <c r="J300" s="814"/>
      <c r="K300" s="856"/>
      <c r="L300" s="859"/>
      <c r="M300" s="862"/>
      <c r="N300" s="838"/>
      <c r="O300" s="841"/>
      <c r="P300" s="865"/>
      <c r="Q300" s="874"/>
      <c r="R300" s="814"/>
      <c r="S300" s="644" t="s">
        <v>6971</v>
      </c>
      <c r="T300" s="651" t="s">
        <v>3822</v>
      </c>
      <c r="U300" s="236" t="s">
        <v>3827</v>
      </c>
      <c r="V300" s="236" t="s">
        <v>3830</v>
      </c>
      <c r="W300" s="232"/>
      <c r="X300" s="258">
        <v>44931</v>
      </c>
      <c r="Y300" s="258">
        <v>44956</v>
      </c>
      <c r="Z300" s="258">
        <v>44959</v>
      </c>
      <c r="AA300" s="258">
        <v>45290</v>
      </c>
      <c r="AB300" s="814"/>
      <c r="AC300" s="829"/>
      <c r="AD300" s="44">
        <f t="shared" si="156"/>
        <v>10884910</v>
      </c>
      <c r="AE300" s="46">
        <f t="shared" si="156"/>
        <v>0</v>
      </c>
      <c r="AF300" s="44">
        <f t="shared" si="156"/>
        <v>5000000</v>
      </c>
      <c r="AG300" s="46">
        <f t="shared" si="156"/>
        <v>0</v>
      </c>
      <c r="AH300" s="46">
        <f t="shared" si="156"/>
        <v>0</v>
      </c>
      <c r="AI300" s="46">
        <f t="shared" si="156"/>
        <v>5884910</v>
      </c>
      <c r="AJ300" s="46">
        <f t="shared" si="156"/>
        <v>0</v>
      </c>
      <c r="AK300" s="814"/>
      <c r="AL300" s="832"/>
      <c r="AM300" s="44">
        <f t="shared" si="121"/>
        <v>2721227.5</v>
      </c>
      <c r="AN300" s="49"/>
      <c r="AO300" s="428">
        <v>1250000</v>
      </c>
      <c r="AP300" s="428">
        <v>0</v>
      </c>
      <c r="AQ300" s="428">
        <v>0</v>
      </c>
      <c r="AR300" s="428">
        <v>1471227.5</v>
      </c>
      <c r="AS300" s="49"/>
      <c r="AT300" s="814"/>
      <c r="AU300" s="835"/>
      <c r="AV300" s="44">
        <f t="shared" si="122"/>
        <v>2721227.5</v>
      </c>
      <c r="AW300" s="49"/>
      <c r="AX300" s="646">
        <v>1250000</v>
      </c>
      <c r="AY300" s="646">
        <v>0</v>
      </c>
      <c r="AZ300" s="646">
        <v>0</v>
      </c>
      <c r="BA300" s="646">
        <v>1471227.5</v>
      </c>
      <c r="BB300" s="49"/>
      <c r="BC300" s="814"/>
      <c r="BD300" s="811"/>
      <c r="BE300" s="44">
        <f t="shared" si="155"/>
        <v>2721227.5</v>
      </c>
      <c r="BF300" s="49"/>
      <c r="BG300" s="646">
        <v>1250000</v>
      </c>
      <c r="BH300" s="646">
        <v>0</v>
      </c>
      <c r="BI300" s="646">
        <v>0</v>
      </c>
      <c r="BJ300" s="646">
        <v>1471227.5</v>
      </c>
      <c r="BK300" s="49"/>
      <c r="BL300" s="814"/>
      <c r="BM300" s="817"/>
      <c r="BN300" s="44">
        <f t="shared" si="124"/>
        <v>2721227.5</v>
      </c>
      <c r="BO300" s="49"/>
      <c r="BP300" s="428">
        <v>1250000</v>
      </c>
      <c r="BQ300" s="428">
        <v>0</v>
      </c>
      <c r="BR300" s="428">
        <v>0</v>
      </c>
      <c r="BS300" s="428">
        <v>1471227.5</v>
      </c>
      <c r="BT300" s="49"/>
      <c r="BU300" s="824"/>
      <c r="BV300" s="825"/>
      <c r="BW300" s="825"/>
      <c r="BX300" s="825"/>
      <c r="BY300" s="825"/>
      <c r="BZ300" s="825"/>
      <c r="CA300" s="825"/>
      <c r="CB300" s="825"/>
      <c r="CC300" s="826"/>
    </row>
    <row r="301" spans="1:81" s="58" customFormat="1" ht="40.200000000000003" customHeight="1" thickTop="1" thickBot="1" x14ac:dyDescent="0.35">
      <c r="A301" s="34"/>
      <c r="B301" s="886"/>
      <c r="C301" s="869"/>
      <c r="D301" s="871">
        <v>1905</v>
      </c>
      <c r="E301" s="851" t="s">
        <v>6664</v>
      </c>
      <c r="F301" s="851">
        <v>1905031</v>
      </c>
      <c r="G301" s="851" t="s">
        <v>6665</v>
      </c>
      <c r="H301" s="851" t="s">
        <v>6666</v>
      </c>
      <c r="I301" s="1184">
        <v>2021004540215</v>
      </c>
      <c r="J301" s="812">
        <v>105</v>
      </c>
      <c r="K301" s="854" t="str">
        <f>+[3]Metas!K120</f>
        <v>Mantenida la discapacidad severa por enfermedad de Hansen (Lepra) entre los casos nuevos hasta llegar a una tasa de 5,3 por 1.000.000 de habitantes con discapacidad grado 2</v>
      </c>
      <c r="L301" s="857"/>
      <c r="M301" s="860">
        <f>SUM(N301:Q301)</f>
        <v>0</v>
      </c>
      <c r="N301" s="836"/>
      <c r="O301" s="839"/>
      <c r="P301" s="863"/>
      <c r="Q301" s="866"/>
      <c r="R301" s="812">
        <f t="shared" ref="R301" si="157">+$J301</f>
        <v>105</v>
      </c>
      <c r="S301" s="642" t="s">
        <v>6972</v>
      </c>
      <c r="T301" s="643" t="s">
        <v>3822</v>
      </c>
      <c r="U301" s="235" t="s">
        <v>3827</v>
      </c>
      <c r="V301" s="235" t="s">
        <v>3830</v>
      </c>
      <c r="W301" s="231"/>
      <c r="X301" s="258">
        <v>44931</v>
      </c>
      <c r="Y301" s="258">
        <v>44956</v>
      </c>
      <c r="Z301" s="258">
        <v>44959</v>
      </c>
      <c r="AA301" s="258">
        <v>45290</v>
      </c>
      <c r="AB301" s="812">
        <f t="shared" ref="AB301" si="158">+$J301</f>
        <v>105</v>
      </c>
      <c r="AC301" s="827">
        <f t="shared" ref="AC301" si="159">+L301</f>
        <v>0</v>
      </c>
      <c r="AD301" s="44">
        <f t="shared" si="156"/>
        <v>54625000</v>
      </c>
      <c r="AE301" s="44">
        <f t="shared" si="156"/>
        <v>0</v>
      </c>
      <c r="AF301" s="44">
        <f t="shared" si="156"/>
        <v>54625000</v>
      </c>
      <c r="AG301" s="44">
        <f t="shared" si="156"/>
        <v>0</v>
      </c>
      <c r="AH301" s="44">
        <f t="shared" si="156"/>
        <v>0</v>
      </c>
      <c r="AI301" s="44">
        <f t="shared" si="156"/>
        <v>0</v>
      </c>
      <c r="AJ301" s="44">
        <f t="shared" si="156"/>
        <v>0</v>
      </c>
      <c r="AK301" s="812">
        <f t="shared" ref="AK301" si="160">+$J301</f>
        <v>105</v>
      </c>
      <c r="AL301" s="830">
        <f>+N301</f>
        <v>0</v>
      </c>
      <c r="AM301" s="44">
        <f t="shared" si="121"/>
        <v>13656250</v>
      </c>
      <c r="AN301" s="47"/>
      <c r="AO301" s="47">
        <v>13656250</v>
      </c>
      <c r="AP301" s="47">
        <v>0</v>
      </c>
      <c r="AQ301" s="47">
        <v>0</v>
      </c>
      <c r="AR301" s="47">
        <v>0</v>
      </c>
      <c r="AS301" s="47"/>
      <c r="AT301" s="812">
        <f t="shared" ref="AT301" si="161">+$J301</f>
        <v>105</v>
      </c>
      <c r="AU301" s="833">
        <f>+O301</f>
        <v>0</v>
      </c>
      <c r="AV301" s="44">
        <f t="shared" si="122"/>
        <v>13656250</v>
      </c>
      <c r="AW301" s="47"/>
      <c r="AX301" s="35">
        <v>13656250</v>
      </c>
      <c r="AY301" s="35">
        <v>0</v>
      </c>
      <c r="AZ301" s="35">
        <v>0</v>
      </c>
      <c r="BA301" s="35">
        <v>0</v>
      </c>
      <c r="BB301" s="47"/>
      <c r="BC301" s="812">
        <f t="shared" ref="BC301" si="162">+$J301</f>
        <v>105</v>
      </c>
      <c r="BD301" s="809">
        <f>+P301</f>
        <v>0</v>
      </c>
      <c r="BE301" s="44">
        <f t="shared" si="155"/>
        <v>13656250</v>
      </c>
      <c r="BF301" s="47"/>
      <c r="BG301" s="35">
        <v>13656250</v>
      </c>
      <c r="BH301" s="35">
        <v>0</v>
      </c>
      <c r="BI301" s="35">
        <v>0</v>
      </c>
      <c r="BJ301" s="35">
        <v>0</v>
      </c>
      <c r="BK301" s="47"/>
      <c r="BL301" s="812">
        <f t="shared" ref="BL301" si="163">+$J301</f>
        <v>105</v>
      </c>
      <c r="BM301" s="815">
        <f>+Q301</f>
        <v>0</v>
      </c>
      <c r="BN301" s="44">
        <f t="shared" si="124"/>
        <v>13656250</v>
      </c>
      <c r="BO301" s="47"/>
      <c r="BP301" s="47">
        <v>13656250</v>
      </c>
      <c r="BQ301" s="47">
        <v>0</v>
      </c>
      <c r="BR301" s="47">
        <v>0</v>
      </c>
      <c r="BS301" s="47">
        <v>0</v>
      </c>
      <c r="BT301" s="47"/>
      <c r="BU301" s="818"/>
      <c r="BV301" s="819"/>
      <c r="BW301" s="819"/>
      <c r="BX301" s="819"/>
      <c r="BY301" s="819"/>
      <c r="BZ301" s="819"/>
      <c r="CA301" s="819"/>
      <c r="CB301" s="819"/>
      <c r="CC301" s="820"/>
    </row>
    <row r="302" spans="1:81" s="58" customFormat="1" ht="40.200000000000003" customHeight="1" thickTop="1" thickBot="1" x14ac:dyDescent="0.35">
      <c r="A302" s="34"/>
      <c r="B302" s="886"/>
      <c r="C302" s="869"/>
      <c r="D302" s="872"/>
      <c r="E302" s="852"/>
      <c r="F302" s="852"/>
      <c r="G302" s="852"/>
      <c r="H302" s="852"/>
      <c r="I302" s="1185"/>
      <c r="J302" s="813"/>
      <c r="K302" s="855"/>
      <c r="L302" s="858"/>
      <c r="M302" s="861"/>
      <c r="N302" s="837"/>
      <c r="O302" s="840"/>
      <c r="P302" s="864"/>
      <c r="Q302" s="867"/>
      <c r="R302" s="813"/>
      <c r="S302" s="644" t="s">
        <v>6973</v>
      </c>
      <c r="T302" s="651" t="s">
        <v>3822</v>
      </c>
      <c r="U302" s="236" t="s">
        <v>3827</v>
      </c>
      <c r="V302" s="236" t="s">
        <v>3830</v>
      </c>
      <c r="W302" s="261"/>
      <c r="X302" s="258">
        <v>44931</v>
      </c>
      <c r="Y302" s="258">
        <v>44956</v>
      </c>
      <c r="Z302" s="258">
        <v>44959</v>
      </c>
      <c r="AA302" s="258">
        <v>45290</v>
      </c>
      <c r="AB302" s="813"/>
      <c r="AC302" s="828"/>
      <c r="AD302" s="44">
        <f t="shared" si="156"/>
        <v>29691660</v>
      </c>
      <c r="AE302" s="427"/>
      <c r="AF302" s="44">
        <f t="shared" si="156"/>
        <v>26691660</v>
      </c>
      <c r="AG302" s="427"/>
      <c r="AH302" s="427"/>
      <c r="AI302" s="427"/>
      <c r="AJ302" s="427"/>
      <c r="AK302" s="813"/>
      <c r="AL302" s="831"/>
      <c r="AM302" s="44">
        <f t="shared" si="121"/>
        <v>7422915</v>
      </c>
      <c r="AN302" s="428"/>
      <c r="AO302" s="428">
        <v>6672915</v>
      </c>
      <c r="AP302" s="428">
        <v>0</v>
      </c>
      <c r="AQ302" s="428">
        <v>0</v>
      </c>
      <c r="AR302" s="428">
        <v>750000</v>
      </c>
      <c r="AS302" s="428"/>
      <c r="AT302" s="813"/>
      <c r="AU302" s="834"/>
      <c r="AV302" s="44">
        <f t="shared" si="122"/>
        <v>7422915</v>
      </c>
      <c r="AW302" s="428"/>
      <c r="AX302" s="646">
        <v>6672915</v>
      </c>
      <c r="AY302" s="646">
        <v>0</v>
      </c>
      <c r="AZ302" s="646">
        <v>0</v>
      </c>
      <c r="BA302" s="646">
        <v>750000</v>
      </c>
      <c r="BB302" s="428"/>
      <c r="BC302" s="813"/>
      <c r="BD302" s="810"/>
      <c r="BE302" s="44">
        <f t="shared" si="155"/>
        <v>7422915</v>
      </c>
      <c r="BF302" s="428"/>
      <c r="BG302" s="646">
        <v>6672915</v>
      </c>
      <c r="BH302" s="646">
        <v>0</v>
      </c>
      <c r="BI302" s="646">
        <v>0</v>
      </c>
      <c r="BJ302" s="646">
        <v>750000</v>
      </c>
      <c r="BK302" s="428"/>
      <c r="BL302" s="813"/>
      <c r="BM302" s="816"/>
      <c r="BN302" s="44">
        <f t="shared" si="124"/>
        <v>7422915</v>
      </c>
      <c r="BO302" s="428"/>
      <c r="BP302" s="428">
        <v>6672915</v>
      </c>
      <c r="BQ302" s="428">
        <v>0</v>
      </c>
      <c r="BR302" s="428">
        <v>0</v>
      </c>
      <c r="BS302" s="428">
        <v>750000</v>
      </c>
      <c r="BT302" s="428"/>
      <c r="BU302" s="429"/>
      <c r="BV302" s="430"/>
      <c r="BW302" s="430"/>
      <c r="BX302" s="430"/>
      <c r="BY302" s="430"/>
      <c r="BZ302" s="430"/>
      <c r="CA302" s="430"/>
      <c r="CB302" s="430"/>
      <c r="CC302" s="431"/>
    </row>
    <row r="303" spans="1:81" s="58" customFormat="1" ht="40.200000000000003" customHeight="1" thickTop="1" thickBot="1" x14ac:dyDescent="0.35">
      <c r="A303" s="34"/>
      <c r="B303" s="886"/>
      <c r="C303" s="869"/>
      <c r="D303" s="872"/>
      <c r="E303" s="852"/>
      <c r="F303" s="852"/>
      <c r="G303" s="852"/>
      <c r="H303" s="852"/>
      <c r="I303" s="1185"/>
      <c r="J303" s="813"/>
      <c r="K303" s="855"/>
      <c r="L303" s="858"/>
      <c r="M303" s="861"/>
      <c r="N303" s="837"/>
      <c r="O303" s="840"/>
      <c r="P303" s="864"/>
      <c r="Q303" s="867"/>
      <c r="R303" s="813"/>
      <c r="S303" s="644" t="s">
        <v>6974</v>
      </c>
      <c r="T303" s="651" t="s">
        <v>3822</v>
      </c>
      <c r="U303" s="236" t="s">
        <v>3827</v>
      </c>
      <c r="V303" s="236" t="s">
        <v>3830</v>
      </c>
      <c r="W303" s="261"/>
      <c r="X303" s="258">
        <v>44931</v>
      </c>
      <c r="Y303" s="258">
        <v>44956</v>
      </c>
      <c r="Z303" s="258">
        <v>44959</v>
      </c>
      <c r="AA303" s="258">
        <v>45290</v>
      </c>
      <c r="AB303" s="813"/>
      <c r="AC303" s="828"/>
      <c r="AD303" s="44">
        <f t="shared" si="156"/>
        <v>8000000</v>
      </c>
      <c r="AE303" s="427"/>
      <c r="AF303" s="44">
        <f t="shared" si="156"/>
        <v>3000000</v>
      </c>
      <c r="AG303" s="427"/>
      <c r="AH303" s="427"/>
      <c r="AI303" s="427"/>
      <c r="AJ303" s="427"/>
      <c r="AK303" s="813"/>
      <c r="AL303" s="831"/>
      <c r="AM303" s="44">
        <f t="shared" si="121"/>
        <v>2000000</v>
      </c>
      <c r="AN303" s="428"/>
      <c r="AO303" s="428">
        <v>750000</v>
      </c>
      <c r="AP303" s="428">
        <v>0</v>
      </c>
      <c r="AQ303" s="428">
        <v>0</v>
      </c>
      <c r="AR303" s="428">
        <v>1250000</v>
      </c>
      <c r="AS303" s="428"/>
      <c r="AT303" s="813"/>
      <c r="AU303" s="834"/>
      <c r="AV303" s="44">
        <f t="shared" si="122"/>
        <v>2000000</v>
      </c>
      <c r="AW303" s="428"/>
      <c r="AX303" s="646">
        <v>750000</v>
      </c>
      <c r="AY303" s="646">
        <v>0</v>
      </c>
      <c r="AZ303" s="646">
        <v>0</v>
      </c>
      <c r="BA303" s="646">
        <v>1250000</v>
      </c>
      <c r="BB303" s="428"/>
      <c r="BC303" s="813"/>
      <c r="BD303" s="810"/>
      <c r="BE303" s="44">
        <f t="shared" si="155"/>
        <v>2000000</v>
      </c>
      <c r="BF303" s="428"/>
      <c r="BG303" s="646">
        <v>750000</v>
      </c>
      <c r="BH303" s="646">
        <v>0</v>
      </c>
      <c r="BI303" s="646">
        <v>0</v>
      </c>
      <c r="BJ303" s="646">
        <v>1250000</v>
      </c>
      <c r="BK303" s="428"/>
      <c r="BL303" s="813"/>
      <c r="BM303" s="816"/>
      <c r="BN303" s="44">
        <f t="shared" si="124"/>
        <v>2000000</v>
      </c>
      <c r="BO303" s="428"/>
      <c r="BP303" s="428">
        <v>750000</v>
      </c>
      <c r="BQ303" s="428">
        <v>0</v>
      </c>
      <c r="BR303" s="428">
        <v>0</v>
      </c>
      <c r="BS303" s="428">
        <v>1250000</v>
      </c>
      <c r="BT303" s="428"/>
      <c r="BU303" s="429"/>
      <c r="BV303" s="430"/>
      <c r="BW303" s="430"/>
      <c r="BX303" s="430"/>
      <c r="BY303" s="430"/>
      <c r="BZ303" s="430"/>
      <c r="CA303" s="430"/>
      <c r="CB303" s="430"/>
      <c r="CC303" s="431"/>
    </row>
    <row r="304" spans="1:81" s="58" customFormat="1" ht="40.200000000000003" customHeight="1" thickTop="1" thickBot="1" x14ac:dyDescent="0.35">
      <c r="A304" s="34"/>
      <c r="B304" s="886"/>
      <c r="C304" s="869"/>
      <c r="D304" s="872"/>
      <c r="E304" s="852"/>
      <c r="F304" s="852"/>
      <c r="G304" s="852"/>
      <c r="H304" s="852"/>
      <c r="I304" s="1185"/>
      <c r="J304" s="813"/>
      <c r="K304" s="855"/>
      <c r="L304" s="858"/>
      <c r="M304" s="861"/>
      <c r="N304" s="837"/>
      <c r="O304" s="840"/>
      <c r="P304" s="864"/>
      <c r="Q304" s="867"/>
      <c r="R304" s="813"/>
      <c r="S304" s="644" t="s">
        <v>6975</v>
      </c>
      <c r="T304" s="651" t="s">
        <v>3822</v>
      </c>
      <c r="U304" s="236" t="s">
        <v>3827</v>
      </c>
      <c r="V304" s="236" t="s">
        <v>3830</v>
      </c>
      <c r="W304" s="261"/>
      <c r="X304" s="258">
        <v>44931</v>
      </c>
      <c r="Y304" s="258">
        <v>44956</v>
      </c>
      <c r="Z304" s="258">
        <v>44959</v>
      </c>
      <c r="AA304" s="258">
        <v>45290</v>
      </c>
      <c r="AB304" s="813"/>
      <c r="AC304" s="828"/>
      <c r="AD304" s="44">
        <f t="shared" si="156"/>
        <v>5000000</v>
      </c>
      <c r="AE304" s="427"/>
      <c r="AF304" s="44">
        <f t="shared" si="156"/>
        <v>4000000</v>
      </c>
      <c r="AG304" s="427"/>
      <c r="AH304" s="427"/>
      <c r="AI304" s="427"/>
      <c r="AJ304" s="427"/>
      <c r="AK304" s="813"/>
      <c r="AL304" s="831"/>
      <c r="AM304" s="44">
        <f t="shared" si="121"/>
        <v>1250000</v>
      </c>
      <c r="AN304" s="428"/>
      <c r="AO304" s="428">
        <v>1000000</v>
      </c>
      <c r="AP304" s="428">
        <v>0</v>
      </c>
      <c r="AQ304" s="428">
        <v>0</v>
      </c>
      <c r="AR304" s="428">
        <v>250000</v>
      </c>
      <c r="AS304" s="428"/>
      <c r="AT304" s="813"/>
      <c r="AU304" s="834"/>
      <c r="AV304" s="44">
        <f t="shared" si="122"/>
        <v>1250000</v>
      </c>
      <c r="AW304" s="428"/>
      <c r="AX304" s="646">
        <v>1000000</v>
      </c>
      <c r="AY304" s="646">
        <v>0</v>
      </c>
      <c r="AZ304" s="646">
        <v>0</v>
      </c>
      <c r="BA304" s="646">
        <v>250000</v>
      </c>
      <c r="BB304" s="428"/>
      <c r="BC304" s="813"/>
      <c r="BD304" s="810"/>
      <c r="BE304" s="44">
        <f t="shared" si="155"/>
        <v>1250000</v>
      </c>
      <c r="BF304" s="428"/>
      <c r="BG304" s="646">
        <v>1000000</v>
      </c>
      <c r="BH304" s="646">
        <v>0</v>
      </c>
      <c r="BI304" s="646">
        <v>0</v>
      </c>
      <c r="BJ304" s="646">
        <v>250000</v>
      </c>
      <c r="BK304" s="428"/>
      <c r="BL304" s="813"/>
      <c r="BM304" s="816"/>
      <c r="BN304" s="44">
        <f t="shared" si="124"/>
        <v>1250000</v>
      </c>
      <c r="BO304" s="428"/>
      <c r="BP304" s="428">
        <v>1000000</v>
      </c>
      <c r="BQ304" s="428">
        <v>0</v>
      </c>
      <c r="BR304" s="428">
        <v>0</v>
      </c>
      <c r="BS304" s="428">
        <v>250000</v>
      </c>
      <c r="BT304" s="428"/>
      <c r="BU304" s="429"/>
      <c r="BV304" s="430"/>
      <c r="BW304" s="430"/>
      <c r="BX304" s="430"/>
      <c r="BY304" s="430"/>
      <c r="BZ304" s="430"/>
      <c r="CA304" s="430"/>
      <c r="CB304" s="430"/>
      <c r="CC304" s="431"/>
    </row>
    <row r="305" spans="1:81" s="58" customFormat="1" ht="40.200000000000003" customHeight="1" thickTop="1" thickBot="1" x14ac:dyDescent="0.35">
      <c r="A305" s="34"/>
      <c r="B305" s="886"/>
      <c r="C305" s="869"/>
      <c r="D305" s="872"/>
      <c r="E305" s="852"/>
      <c r="F305" s="852"/>
      <c r="G305" s="852"/>
      <c r="H305" s="852"/>
      <c r="I305" s="1185"/>
      <c r="J305" s="813"/>
      <c r="K305" s="855"/>
      <c r="L305" s="858"/>
      <c r="M305" s="861"/>
      <c r="N305" s="837"/>
      <c r="O305" s="840"/>
      <c r="P305" s="864"/>
      <c r="Q305" s="867"/>
      <c r="R305" s="813"/>
      <c r="S305" s="644" t="s">
        <v>6976</v>
      </c>
      <c r="T305" s="651" t="s">
        <v>3822</v>
      </c>
      <c r="U305" s="236" t="s">
        <v>3827</v>
      </c>
      <c r="V305" s="236" t="s">
        <v>3830</v>
      </c>
      <c r="W305" s="261"/>
      <c r="X305" s="258">
        <v>44931</v>
      </c>
      <c r="Y305" s="258">
        <v>44956</v>
      </c>
      <c r="Z305" s="258">
        <v>44959</v>
      </c>
      <c r="AA305" s="258">
        <v>45290</v>
      </c>
      <c r="AB305" s="813"/>
      <c r="AC305" s="828"/>
      <c r="AD305" s="44">
        <f t="shared" si="156"/>
        <v>1000000</v>
      </c>
      <c r="AE305" s="427"/>
      <c r="AF305" s="44">
        <f t="shared" si="156"/>
        <v>1000000</v>
      </c>
      <c r="AG305" s="427"/>
      <c r="AH305" s="427"/>
      <c r="AI305" s="427"/>
      <c r="AJ305" s="427"/>
      <c r="AK305" s="813"/>
      <c r="AL305" s="831"/>
      <c r="AM305" s="44">
        <f t="shared" si="121"/>
        <v>250000</v>
      </c>
      <c r="AN305" s="428"/>
      <c r="AO305" s="428">
        <v>250000</v>
      </c>
      <c r="AP305" s="428">
        <v>0</v>
      </c>
      <c r="AQ305" s="428">
        <v>0</v>
      </c>
      <c r="AR305" s="428">
        <v>0</v>
      </c>
      <c r="AS305" s="428"/>
      <c r="AT305" s="813"/>
      <c r="AU305" s="834"/>
      <c r="AV305" s="44">
        <f t="shared" si="122"/>
        <v>250000</v>
      </c>
      <c r="AW305" s="428"/>
      <c r="AX305" s="646">
        <v>250000</v>
      </c>
      <c r="AY305" s="646">
        <v>0</v>
      </c>
      <c r="AZ305" s="646">
        <v>0</v>
      </c>
      <c r="BA305" s="646">
        <v>0</v>
      </c>
      <c r="BB305" s="428"/>
      <c r="BC305" s="813"/>
      <c r="BD305" s="810"/>
      <c r="BE305" s="44">
        <f t="shared" si="155"/>
        <v>250000</v>
      </c>
      <c r="BF305" s="428"/>
      <c r="BG305" s="646">
        <v>250000</v>
      </c>
      <c r="BH305" s="646">
        <v>0</v>
      </c>
      <c r="BI305" s="646">
        <v>0</v>
      </c>
      <c r="BJ305" s="646">
        <v>0</v>
      </c>
      <c r="BK305" s="428"/>
      <c r="BL305" s="813"/>
      <c r="BM305" s="816"/>
      <c r="BN305" s="44">
        <f t="shared" si="124"/>
        <v>250000</v>
      </c>
      <c r="BO305" s="428"/>
      <c r="BP305" s="428">
        <v>250000</v>
      </c>
      <c r="BQ305" s="428">
        <v>0</v>
      </c>
      <c r="BR305" s="428">
        <v>0</v>
      </c>
      <c r="BS305" s="428">
        <v>0</v>
      </c>
      <c r="BT305" s="428"/>
      <c r="BU305" s="429"/>
      <c r="BV305" s="430"/>
      <c r="BW305" s="430"/>
      <c r="BX305" s="430"/>
      <c r="BY305" s="430"/>
      <c r="BZ305" s="430"/>
      <c r="CA305" s="430"/>
      <c r="CB305" s="430"/>
      <c r="CC305" s="431"/>
    </row>
    <row r="306" spans="1:81" s="58" customFormat="1" ht="40.200000000000003" customHeight="1" thickTop="1" thickBot="1" x14ac:dyDescent="0.35">
      <c r="A306" s="34"/>
      <c r="B306" s="886"/>
      <c r="C306" s="869"/>
      <c r="D306" s="872"/>
      <c r="E306" s="852"/>
      <c r="F306" s="852"/>
      <c r="G306" s="852"/>
      <c r="H306" s="852"/>
      <c r="I306" s="1185"/>
      <c r="J306" s="813"/>
      <c r="K306" s="855"/>
      <c r="L306" s="858"/>
      <c r="M306" s="861"/>
      <c r="N306" s="837"/>
      <c r="O306" s="840"/>
      <c r="P306" s="864"/>
      <c r="Q306" s="867"/>
      <c r="R306" s="813"/>
      <c r="S306" s="644" t="s">
        <v>6977</v>
      </c>
      <c r="T306" s="651" t="s">
        <v>3822</v>
      </c>
      <c r="U306" s="236" t="s">
        <v>3827</v>
      </c>
      <c r="V306" s="236" t="s">
        <v>3830</v>
      </c>
      <c r="W306" s="261"/>
      <c r="X306" s="258">
        <v>44931</v>
      </c>
      <c r="Y306" s="258">
        <v>44956</v>
      </c>
      <c r="Z306" s="258">
        <v>44959</v>
      </c>
      <c r="AA306" s="258">
        <v>45290</v>
      </c>
      <c r="AB306" s="813"/>
      <c r="AC306" s="828"/>
      <c r="AD306" s="44">
        <f t="shared" si="156"/>
        <v>1500000</v>
      </c>
      <c r="AE306" s="427"/>
      <c r="AF306" s="44">
        <f t="shared" si="156"/>
        <v>500000</v>
      </c>
      <c r="AG306" s="427"/>
      <c r="AH306" s="427"/>
      <c r="AI306" s="427"/>
      <c r="AJ306" s="427"/>
      <c r="AK306" s="813"/>
      <c r="AL306" s="831"/>
      <c r="AM306" s="44">
        <f t="shared" si="121"/>
        <v>375000</v>
      </c>
      <c r="AN306" s="428"/>
      <c r="AO306" s="428">
        <v>125000</v>
      </c>
      <c r="AP306" s="428">
        <v>0</v>
      </c>
      <c r="AQ306" s="428">
        <v>0</v>
      </c>
      <c r="AR306" s="428">
        <v>250000</v>
      </c>
      <c r="AS306" s="428"/>
      <c r="AT306" s="813"/>
      <c r="AU306" s="834"/>
      <c r="AV306" s="44">
        <f t="shared" si="122"/>
        <v>375000</v>
      </c>
      <c r="AW306" s="428"/>
      <c r="AX306" s="646">
        <v>125000</v>
      </c>
      <c r="AY306" s="646">
        <v>0</v>
      </c>
      <c r="AZ306" s="646">
        <v>0</v>
      </c>
      <c r="BA306" s="646">
        <v>250000</v>
      </c>
      <c r="BB306" s="428"/>
      <c r="BC306" s="813"/>
      <c r="BD306" s="810"/>
      <c r="BE306" s="44">
        <f t="shared" si="155"/>
        <v>375000</v>
      </c>
      <c r="BF306" s="428"/>
      <c r="BG306" s="646">
        <v>125000</v>
      </c>
      <c r="BH306" s="646">
        <v>0</v>
      </c>
      <c r="BI306" s="646">
        <v>0</v>
      </c>
      <c r="BJ306" s="646">
        <v>250000</v>
      </c>
      <c r="BK306" s="428"/>
      <c r="BL306" s="813"/>
      <c r="BM306" s="816"/>
      <c r="BN306" s="44">
        <f t="shared" si="124"/>
        <v>375000</v>
      </c>
      <c r="BO306" s="428"/>
      <c r="BP306" s="428">
        <v>125000</v>
      </c>
      <c r="BQ306" s="428">
        <v>0</v>
      </c>
      <c r="BR306" s="428">
        <v>0</v>
      </c>
      <c r="BS306" s="428">
        <v>250000</v>
      </c>
      <c r="BT306" s="428"/>
      <c r="BU306" s="429"/>
      <c r="BV306" s="430"/>
      <c r="BW306" s="430"/>
      <c r="BX306" s="430"/>
      <c r="BY306" s="430"/>
      <c r="BZ306" s="430"/>
      <c r="CA306" s="430"/>
      <c r="CB306" s="430"/>
      <c r="CC306" s="431"/>
    </row>
    <row r="307" spans="1:81" s="58" customFormat="1" ht="40.200000000000003" customHeight="1" thickTop="1" thickBot="1" x14ac:dyDescent="0.35">
      <c r="A307" s="34"/>
      <c r="B307" s="886"/>
      <c r="C307" s="869"/>
      <c r="D307" s="872"/>
      <c r="E307" s="852"/>
      <c r="F307" s="852"/>
      <c r="G307" s="852"/>
      <c r="H307" s="852"/>
      <c r="I307" s="1185"/>
      <c r="J307" s="813"/>
      <c r="K307" s="855"/>
      <c r="L307" s="858"/>
      <c r="M307" s="861"/>
      <c r="N307" s="837"/>
      <c r="O307" s="840"/>
      <c r="P307" s="864"/>
      <c r="Q307" s="867"/>
      <c r="R307" s="813"/>
      <c r="S307" s="644" t="s">
        <v>6978</v>
      </c>
      <c r="T307" s="651" t="s">
        <v>3822</v>
      </c>
      <c r="U307" s="236" t="s">
        <v>3827</v>
      </c>
      <c r="V307" s="236" t="s">
        <v>3830</v>
      </c>
      <c r="W307" s="261"/>
      <c r="X307" s="258">
        <v>44931</v>
      </c>
      <c r="Y307" s="258">
        <v>44956</v>
      </c>
      <c r="Z307" s="258">
        <v>44959</v>
      </c>
      <c r="AA307" s="258">
        <v>45290</v>
      </c>
      <c r="AB307" s="813"/>
      <c r="AC307" s="828"/>
      <c r="AD307" s="44">
        <f t="shared" si="156"/>
        <v>1500000</v>
      </c>
      <c r="AE307" s="427"/>
      <c r="AF307" s="44">
        <f t="shared" si="156"/>
        <v>500000</v>
      </c>
      <c r="AG307" s="427"/>
      <c r="AH307" s="427"/>
      <c r="AI307" s="427"/>
      <c r="AJ307" s="427"/>
      <c r="AK307" s="813"/>
      <c r="AL307" s="831"/>
      <c r="AM307" s="44">
        <f t="shared" si="121"/>
        <v>375000</v>
      </c>
      <c r="AN307" s="428"/>
      <c r="AO307" s="428">
        <v>125000</v>
      </c>
      <c r="AP307" s="428">
        <v>0</v>
      </c>
      <c r="AQ307" s="428">
        <v>0</v>
      </c>
      <c r="AR307" s="428">
        <v>250000</v>
      </c>
      <c r="AS307" s="428"/>
      <c r="AT307" s="813"/>
      <c r="AU307" s="834"/>
      <c r="AV307" s="44">
        <f t="shared" si="122"/>
        <v>375000</v>
      </c>
      <c r="AW307" s="428"/>
      <c r="AX307" s="646">
        <v>125000</v>
      </c>
      <c r="AY307" s="646">
        <v>0</v>
      </c>
      <c r="AZ307" s="646">
        <v>0</v>
      </c>
      <c r="BA307" s="646">
        <v>250000</v>
      </c>
      <c r="BB307" s="428"/>
      <c r="BC307" s="813"/>
      <c r="BD307" s="810"/>
      <c r="BE307" s="44">
        <f t="shared" si="155"/>
        <v>375000</v>
      </c>
      <c r="BF307" s="428"/>
      <c r="BG307" s="646">
        <v>125000</v>
      </c>
      <c r="BH307" s="646">
        <v>0</v>
      </c>
      <c r="BI307" s="646">
        <v>0</v>
      </c>
      <c r="BJ307" s="646">
        <v>250000</v>
      </c>
      <c r="BK307" s="428"/>
      <c r="BL307" s="813"/>
      <c r="BM307" s="816"/>
      <c r="BN307" s="44">
        <f t="shared" si="124"/>
        <v>375000</v>
      </c>
      <c r="BO307" s="428"/>
      <c r="BP307" s="428">
        <v>125000</v>
      </c>
      <c r="BQ307" s="428">
        <v>0</v>
      </c>
      <c r="BR307" s="428">
        <v>0</v>
      </c>
      <c r="BS307" s="428">
        <v>250000</v>
      </c>
      <c r="BT307" s="428"/>
      <c r="BU307" s="429"/>
      <c r="BV307" s="430"/>
      <c r="BW307" s="430"/>
      <c r="BX307" s="430"/>
      <c r="BY307" s="430"/>
      <c r="BZ307" s="430"/>
      <c r="CA307" s="430"/>
      <c r="CB307" s="430"/>
      <c r="CC307" s="431"/>
    </row>
    <row r="308" spans="1:81" s="58" customFormat="1" ht="40.200000000000003" customHeight="1" thickTop="1" thickBot="1" x14ac:dyDescent="0.35">
      <c r="A308" s="34"/>
      <c r="B308" s="886"/>
      <c r="C308" s="869"/>
      <c r="D308" s="872"/>
      <c r="E308" s="852"/>
      <c r="F308" s="852"/>
      <c r="G308" s="852"/>
      <c r="H308" s="852"/>
      <c r="I308" s="1185"/>
      <c r="J308" s="813"/>
      <c r="K308" s="855"/>
      <c r="L308" s="858"/>
      <c r="M308" s="861"/>
      <c r="N308" s="837"/>
      <c r="O308" s="840"/>
      <c r="P308" s="864"/>
      <c r="Q308" s="867"/>
      <c r="R308" s="813"/>
      <c r="S308" s="644" t="s">
        <v>6979</v>
      </c>
      <c r="T308" s="651" t="s">
        <v>3822</v>
      </c>
      <c r="U308" s="236" t="s">
        <v>3827</v>
      </c>
      <c r="V308" s="236" t="s">
        <v>3830</v>
      </c>
      <c r="W308" s="261"/>
      <c r="X308" s="258">
        <v>44931</v>
      </c>
      <c r="Y308" s="258">
        <v>44956</v>
      </c>
      <c r="Z308" s="258">
        <v>44959</v>
      </c>
      <c r="AA308" s="258">
        <v>45290</v>
      </c>
      <c r="AB308" s="813"/>
      <c r="AC308" s="828"/>
      <c r="AD308" s="44">
        <f t="shared" si="156"/>
        <v>1500000</v>
      </c>
      <c r="AE308" s="427"/>
      <c r="AF308" s="44">
        <f t="shared" si="156"/>
        <v>500000</v>
      </c>
      <c r="AG308" s="427"/>
      <c r="AH308" s="427"/>
      <c r="AI308" s="427"/>
      <c r="AJ308" s="427"/>
      <c r="AK308" s="813"/>
      <c r="AL308" s="831"/>
      <c r="AM308" s="44">
        <f t="shared" si="121"/>
        <v>375000</v>
      </c>
      <c r="AN308" s="428"/>
      <c r="AO308" s="428">
        <v>125000</v>
      </c>
      <c r="AP308" s="428">
        <v>0</v>
      </c>
      <c r="AQ308" s="428">
        <v>0</v>
      </c>
      <c r="AR308" s="428">
        <v>250000</v>
      </c>
      <c r="AS308" s="428"/>
      <c r="AT308" s="813"/>
      <c r="AU308" s="834"/>
      <c r="AV308" s="44">
        <f t="shared" si="122"/>
        <v>375000</v>
      </c>
      <c r="AW308" s="428"/>
      <c r="AX308" s="646">
        <v>125000</v>
      </c>
      <c r="AY308" s="646">
        <v>0</v>
      </c>
      <c r="AZ308" s="646">
        <v>0</v>
      </c>
      <c r="BA308" s="646">
        <v>250000</v>
      </c>
      <c r="BB308" s="428"/>
      <c r="BC308" s="813"/>
      <c r="BD308" s="810"/>
      <c r="BE308" s="44">
        <f t="shared" si="155"/>
        <v>375000</v>
      </c>
      <c r="BF308" s="428"/>
      <c r="BG308" s="646">
        <v>125000</v>
      </c>
      <c r="BH308" s="646">
        <v>0</v>
      </c>
      <c r="BI308" s="646">
        <v>0</v>
      </c>
      <c r="BJ308" s="646">
        <v>250000</v>
      </c>
      <c r="BK308" s="428"/>
      <c r="BL308" s="813"/>
      <c r="BM308" s="816"/>
      <c r="BN308" s="44">
        <f t="shared" si="124"/>
        <v>375000</v>
      </c>
      <c r="BO308" s="428"/>
      <c r="BP308" s="428">
        <v>125000</v>
      </c>
      <c r="BQ308" s="428">
        <v>0</v>
      </c>
      <c r="BR308" s="428">
        <v>0</v>
      </c>
      <c r="BS308" s="428">
        <v>250000</v>
      </c>
      <c r="BT308" s="428"/>
      <c r="BU308" s="429"/>
      <c r="BV308" s="430"/>
      <c r="BW308" s="430"/>
      <c r="BX308" s="430"/>
      <c r="BY308" s="430"/>
      <c r="BZ308" s="430"/>
      <c r="CA308" s="430"/>
      <c r="CB308" s="430"/>
      <c r="CC308" s="431"/>
    </row>
    <row r="309" spans="1:81" s="58" customFormat="1" ht="40.200000000000003" customHeight="1" thickTop="1" thickBot="1" x14ac:dyDescent="0.35">
      <c r="A309" s="34"/>
      <c r="B309" s="886"/>
      <c r="C309" s="869"/>
      <c r="D309" s="872"/>
      <c r="E309" s="852"/>
      <c r="F309" s="852"/>
      <c r="G309" s="852"/>
      <c r="H309" s="852"/>
      <c r="I309" s="1185"/>
      <c r="J309" s="813"/>
      <c r="K309" s="855"/>
      <c r="L309" s="858"/>
      <c r="M309" s="861"/>
      <c r="N309" s="837"/>
      <c r="O309" s="840"/>
      <c r="P309" s="864"/>
      <c r="Q309" s="867"/>
      <c r="R309" s="813"/>
      <c r="S309" s="644" t="s">
        <v>6980</v>
      </c>
      <c r="T309" s="651" t="s">
        <v>3822</v>
      </c>
      <c r="U309" s="236" t="s">
        <v>3827</v>
      </c>
      <c r="V309" s="236" t="s">
        <v>3830</v>
      </c>
      <c r="W309" s="261"/>
      <c r="X309" s="258">
        <v>44931</v>
      </c>
      <c r="Y309" s="258">
        <v>44956</v>
      </c>
      <c r="Z309" s="258">
        <v>44959</v>
      </c>
      <c r="AA309" s="258">
        <v>45290</v>
      </c>
      <c r="AB309" s="813"/>
      <c r="AC309" s="828"/>
      <c r="AD309" s="44">
        <f t="shared" si="156"/>
        <v>2349658</v>
      </c>
      <c r="AE309" s="427"/>
      <c r="AF309" s="44">
        <f t="shared" si="156"/>
        <v>589658</v>
      </c>
      <c r="AG309" s="427"/>
      <c r="AH309" s="427"/>
      <c r="AI309" s="427"/>
      <c r="AJ309" s="427"/>
      <c r="AK309" s="813"/>
      <c r="AL309" s="831"/>
      <c r="AM309" s="44">
        <f t="shared" si="121"/>
        <v>587414.5</v>
      </c>
      <c r="AN309" s="428"/>
      <c r="AO309" s="428">
        <v>147414.5</v>
      </c>
      <c r="AP309" s="428">
        <v>0</v>
      </c>
      <c r="AQ309" s="428">
        <v>0</v>
      </c>
      <c r="AR309" s="428">
        <v>440000</v>
      </c>
      <c r="AS309" s="428"/>
      <c r="AT309" s="813"/>
      <c r="AU309" s="834"/>
      <c r="AV309" s="44">
        <f t="shared" si="122"/>
        <v>587414.5</v>
      </c>
      <c r="AW309" s="428"/>
      <c r="AX309" s="646">
        <v>147414.5</v>
      </c>
      <c r="AY309" s="646">
        <v>0</v>
      </c>
      <c r="AZ309" s="646">
        <v>0</v>
      </c>
      <c r="BA309" s="646">
        <v>440000</v>
      </c>
      <c r="BB309" s="428"/>
      <c r="BC309" s="813"/>
      <c r="BD309" s="810"/>
      <c r="BE309" s="44">
        <f t="shared" si="155"/>
        <v>587414.5</v>
      </c>
      <c r="BF309" s="428"/>
      <c r="BG309" s="646">
        <v>147414.5</v>
      </c>
      <c r="BH309" s="646">
        <v>0</v>
      </c>
      <c r="BI309" s="646">
        <v>0</v>
      </c>
      <c r="BJ309" s="646">
        <v>440000</v>
      </c>
      <c r="BK309" s="428"/>
      <c r="BL309" s="813"/>
      <c r="BM309" s="816"/>
      <c r="BN309" s="44">
        <f t="shared" si="124"/>
        <v>587414.5</v>
      </c>
      <c r="BO309" s="428"/>
      <c r="BP309" s="428">
        <v>147414.5</v>
      </c>
      <c r="BQ309" s="428">
        <v>0</v>
      </c>
      <c r="BR309" s="428">
        <v>0</v>
      </c>
      <c r="BS309" s="428">
        <v>440000</v>
      </c>
      <c r="BT309" s="428"/>
      <c r="BU309" s="429"/>
      <c r="BV309" s="430"/>
      <c r="BW309" s="430"/>
      <c r="BX309" s="430"/>
      <c r="BY309" s="430"/>
      <c r="BZ309" s="430"/>
      <c r="CA309" s="430"/>
      <c r="CB309" s="430"/>
      <c r="CC309" s="431"/>
    </row>
    <row r="310" spans="1:81" s="58" customFormat="1" ht="40.200000000000003" customHeight="1" thickTop="1" thickBot="1" x14ac:dyDescent="0.35">
      <c r="A310" s="34"/>
      <c r="B310" s="886"/>
      <c r="C310" s="869"/>
      <c r="D310" s="871">
        <v>1906</v>
      </c>
      <c r="E310" s="851" t="s">
        <v>6664</v>
      </c>
      <c r="F310" s="851">
        <v>1905032</v>
      </c>
      <c r="G310" s="851" t="s">
        <v>6665</v>
      </c>
      <c r="H310" s="851" t="s">
        <v>6666</v>
      </c>
      <c r="I310" s="1184">
        <v>2021004540216</v>
      </c>
      <c r="J310" s="812">
        <v>106</v>
      </c>
      <c r="K310" s="854" t="str">
        <f>+[3]Metas!K121</f>
        <v>El Departamento mantiene la cobertura en los biológicos trazadores del programa ampliado de inmunizaciones.</v>
      </c>
      <c r="L310" s="1187"/>
      <c r="M310" s="1190">
        <f>SUM(N310:Q310)</f>
        <v>0</v>
      </c>
      <c r="N310" s="1193"/>
      <c r="O310" s="1175"/>
      <c r="P310" s="1178"/>
      <c r="Q310" s="1181"/>
      <c r="R310" s="812">
        <f t="shared" ref="R310" si="164">+$J310</f>
        <v>106</v>
      </c>
      <c r="S310" s="642" t="s">
        <v>6981</v>
      </c>
      <c r="T310" s="643" t="s">
        <v>3822</v>
      </c>
      <c r="U310" s="235" t="s">
        <v>3827</v>
      </c>
      <c r="V310" s="235" t="s">
        <v>3830</v>
      </c>
      <c r="W310" s="231"/>
      <c r="X310" s="258">
        <v>44931</v>
      </c>
      <c r="Y310" s="258">
        <v>44956</v>
      </c>
      <c r="Z310" s="258">
        <v>44959</v>
      </c>
      <c r="AA310" s="258">
        <v>45290</v>
      </c>
      <c r="AB310" s="812">
        <f t="shared" ref="AB310" si="165">+$J310</f>
        <v>106</v>
      </c>
      <c r="AC310" s="827">
        <f t="shared" ref="AC310" si="166">+L310</f>
        <v>0</v>
      </c>
      <c r="AD310" s="44">
        <f t="shared" si="156"/>
        <v>19800000</v>
      </c>
      <c r="AE310" s="44">
        <f t="shared" si="156"/>
        <v>0</v>
      </c>
      <c r="AF310" s="44">
        <f t="shared" si="156"/>
        <v>19800000</v>
      </c>
      <c r="AG310" s="44">
        <f t="shared" si="156"/>
        <v>0</v>
      </c>
      <c r="AH310" s="44">
        <f t="shared" si="156"/>
        <v>0</v>
      </c>
      <c r="AI310" s="44">
        <f t="shared" si="156"/>
        <v>0</v>
      </c>
      <c r="AJ310" s="44">
        <f t="shared" si="156"/>
        <v>0</v>
      </c>
      <c r="AK310" s="812">
        <f t="shared" ref="AK310" si="167">+$J310</f>
        <v>106</v>
      </c>
      <c r="AL310" s="830">
        <f>+N310</f>
        <v>0</v>
      </c>
      <c r="AM310" s="44">
        <f t="shared" si="121"/>
        <v>4950000</v>
      </c>
      <c r="AN310" s="47"/>
      <c r="AO310" s="47">
        <v>4950000</v>
      </c>
      <c r="AP310" s="47"/>
      <c r="AQ310" s="47"/>
      <c r="AR310" s="47"/>
      <c r="AS310" s="47"/>
      <c r="AT310" s="812">
        <f t="shared" ref="AT310" si="168">+$J310</f>
        <v>106</v>
      </c>
      <c r="AU310" s="833">
        <f>+O310</f>
        <v>0</v>
      </c>
      <c r="AV310" s="44">
        <f t="shared" si="122"/>
        <v>4950000</v>
      </c>
      <c r="AW310" s="47"/>
      <c r="AX310" s="35">
        <v>4950000</v>
      </c>
      <c r="AY310" s="47"/>
      <c r="AZ310" s="47"/>
      <c r="BA310" s="47"/>
      <c r="BB310" s="47"/>
      <c r="BC310" s="812">
        <f t="shared" ref="BC310" si="169">+$J310</f>
        <v>106</v>
      </c>
      <c r="BD310" s="809">
        <f>+P310</f>
        <v>0</v>
      </c>
      <c r="BE310" s="44">
        <f t="shared" si="123"/>
        <v>4950000</v>
      </c>
      <c r="BF310" s="47"/>
      <c r="BG310" s="35">
        <v>4950000</v>
      </c>
      <c r="BH310" s="47"/>
      <c r="BI310" s="47"/>
      <c r="BJ310" s="47"/>
      <c r="BK310" s="47"/>
      <c r="BL310" s="812">
        <f t="shared" ref="BL310" si="170">+$J310</f>
        <v>106</v>
      </c>
      <c r="BM310" s="815">
        <f>+Q310</f>
        <v>0</v>
      </c>
      <c r="BN310" s="44">
        <f t="shared" si="124"/>
        <v>4950000</v>
      </c>
      <c r="BO310" s="47"/>
      <c r="BP310" s="47">
        <v>4950000</v>
      </c>
      <c r="BQ310" s="47"/>
      <c r="BR310" s="47"/>
      <c r="BS310" s="47"/>
      <c r="BT310" s="47"/>
      <c r="BU310" s="818"/>
      <c r="BV310" s="819"/>
      <c r="BW310" s="819"/>
      <c r="BX310" s="819"/>
      <c r="BY310" s="819"/>
      <c r="BZ310" s="819"/>
      <c r="CA310" s="819"/>
      <c r="CB310" s="819"/>
      <c r="CC310" s="820"/>
    </row>
    <row r="311" spans="1:81" s="58" customFormat="1" ht="40.200000000000003" customHeight="1" thickTop="1" thickBot="1" x14ac:dyDescent="0.35">
      <c r="A311" s="34"/>
      <c r="B311" s="886"/>
      <c r="C311" s="869"/>
      <c r="D311" s="872"/>
      <c r="E311" s="852"/>
      <c r="F311" s="852"/>
      <c r="G311" s="852"/>
      <c r="H311" s="852"/>
      <c r="I311" s="1185"/>
      <c r="J311" s="813"/>
      <c r="K311" s="855"/>
      <c r="L311" s="1188"/>
      <c r="M311" s="1191"/>
      <c r="N311" s="1194"/>
      <c r="O311" s="1176"/>
      <c r="P311" s="1179"/>
      <c r="Q311" s="1182"/>
      <c r="R311" s="813"/>
      <c r="S311" s="644" t="s">
        <v>6982</v>
      </c>
      <c r="T311" s="651" t="s">
        <v>3822</v>
      </c>
      <c r="U311" s="236" t="s">
        <v>3827</v>
      </c>
      <c r="V311" s="236" t="s">
        <v>3830</v>
      </c>
      <c r="W311" s="261"/>
      <c r="X311" s="258">
        <v>44931</v>
      </c>
      <c r="Y311" s="258">
        <v>44956</v>
      </c>
      <c r="Z311" s="258">
        <v>44959</v>
      </c>
      <c r="AA311" s="258">
        <v>45290</v>
      </c>
      <c r="AB311" s="813"/>
      <c r="AC311" s="828"/>
      <c r="AD311" s="44">
        <f t="shared" si="156"/>
        <v>60000000</v>
      </c>
      <c r="AE311" s="44">
        <f t="shared" si="156"/>
        <v>0</v>
      </c>
      <c r="AF311" s="44">
        <f t="shared" si="156"/>
        <v>60000000</v>
      </c>
      <c r="AG311" s="427"/>
      <c r="AH311" s="427"/>
      <c r="AI311" s="427"/>
      <c r="AJ311" s="427"/>
      <c r="AK311" s="813"/>
      <c r="AL311" s="831"/>
      <c r="AM311" s="44">
        <f t="shared" si="121"/>
        <v>15000000</v>
      </c>
      <c r="AN311" s="428"/>
      <c r="AO311" s="428">
        <v>15000000</v>
      </c>
      <c r="AP311" s="428"/>
      <c r="AQ311" s="428"/>
      <c r="AR311" s="428"/>
      <c r="AS311" s="428"/>
      <c r="AT311" s="813"/>
      <c r="AU311" s="834"/>
      <c r="AV311" s="44">
        <f t="shared" si="122"/>
        <v>15000000</v>
      </c>
      <c r="AW311" s="428"/>
      <c r="AX311" s="646">
        <v>15000000</v>
      </c>
      <c r="AY311" s="428"/>
      <c r="AZ311" s="428"/>
      <c r="BA311" s="428"/>
      <c r="BB311" s="428"/>
      <c r="BC311" s="813"/>
      <c r="BD311" s="810"/>
      <c r="BE311" s="44">
        <f t="shared" si="123"/>
        <v>15000000</v>
      </c>
      <c r="BF311" s="428"/>
      <c r="BG311" s="646">
        <v>15000000</v>
      </c>
      <c r="BH311" s="428"/>
      <c r="BI311" s="428"/>
      <c r="BJ311" s="428"/>
      <c r="BK311" s="428"/>
      <c r="BL311" s="813"/>
      <c r="BM311" s="816"/>
      <c r="BN311" s="44">
        <f t="shared" si="124"/>
        <v>15000000</v>
      </c>
      <c r="BO311" s="428"/>
      <c r="BP311" s="428">
        <v>15000000</v>
      </c>
      <c r="BQ311" s="428"/>
      <c r="BR311" s="428"/>
      <c r="BS311" s="428"/>
      <c r="BT311" s="428"/>
      <c r="BU311" s="429"/>
      <c r="BV311" s="430"/>
      <c r="BW311" s="430"/>
      <c r="BX311" s="430"/>
      <c r="BY311" s="430"/>
      <c r="BZ311" s="430"/>
      <c r="CA311" s="430"/>
      <c r="CB311" s="430"/>
      <c r="CC311" s="431"/>
    </row>
    <row r="312" spans="1:81" s="58" customFormat="1" ht="40.200000000000003" customHeight="1" thickTop="1" thickBot="1" x14ac:dyDescent="0.35">
      <c r="A312" s="34"/>
      <c r="B312" s="886"/>
      <c r="C312" s="869"/>
      <c r="D312" s="872"/>
      <c r="E312" s="852"/>
      <c r="F312" s="852"/>
      <c r="G312" s="852"/>
      <c r="H312" s="852"/>
      <c r="I312" s="1185"/>
      <c r="J312" s="813"/>
      <c r="K312" s="855"/>
      <c r="L312" s="1188"/>
      <c r="M312" s="1191"/>
      <c r="N312" s="1194"/>
      <c r="O312" s="1176"/>
      <c r="P312" s="1179"/>
      <c r="Q312" s="1182"/>
      <c r="R312" s="813"/>
      <c r="S312" s="644" t="s">
        <v>6983</v>
      </c>
      <c r="T312" s="651" t="s">
        <v>3822</v>
      </c>
      <c r="U312" s="236" t="s">
        <v>3827</v>
      </c>
      <c r="V312" s="236" t="s">
        <v>3830</v>
      </c>
      <c r="W312" s="261"/>
      <c r="X312" s="258">
        <v>44931</v>
      </c>
      <c r="Y312" s="258">
        <v>44956</v>
      </c>
      <c r="Z312" s="258">
        <v>44959</v>
      </c>
      <c r="AA312" s="258">
        <v>45290</v>
      </c>
      <c r="AB312" s="813"/>
      <c r="AC312" s="828"/>
      <c r="AD312" s="44">
        <f t="shared" si="156"/>
        <v>16000000</v>
      </c>
      <c r="AE312" s="44">
        <f t="shared" si="156"/>
        <v>0</v>
      </c>
      <c r="AF312" s="44">
        <f t="shared" si="156"/>
        <v>16000000</v>
      </c>
      <c r="AG312" s="427"/>
      <c r="AH312" s="427"/>
      <c r="AI312" s="427"/>
      <c r="AJ312" s="427"/>
      <c r="AK312" s="813"/>
      <c r="AL312" s="831"/>
      <c r="AM312" s="44">
        <f t="shared" si="121"/>
        <v>4000000</v>
      </c>
      <c r="AN312" s="428"/>
      <c r="AO312" s="428">
        <v>4000000</v>
      </c>
      <c r="AP312" s="428"/>
      <c r="AQ312" s="428"/>
      <c r="AR312" s="428"/>
      <c r="AS312" s="428"/>
      <c r="AT312" s="813"/>
      <c r="AU312" s="834"/>
      <c r="AV312" s="44">
        <f t="shared" si="122"/>
        <v>4000000</v>
      </c>
      <c r="AW312" s="428"/>
      <c r="AX312" s="646">
        <v>4000000</v>
      </c>
      <c r="AY312" s="428"/>
      <c r="AZ312" s="428"/>
      <c r="BA312" s="428"/>
      <c r="BB312" s="428"/>
      <c r="BC312" s="813"/>
      <c r="BD312" s="810"/>
      <c r="BE312" s="44">
        <f t="shared" si="123"/>
        <v>4000000</v>
      </c>
      <c r="BF312" s="428"/>
      <c r="BG312" s="646">
        <v>4000000</v>
      </c>
      <c r="BH312" s="428"/>
      <c r="BI312" s="428"/>
      <c r="BJ312" s="428"/>
      <c r="BK312" s="428"/>
      <c r="BL312" s="813"/>
      <c r="BM312" s="816"/>
      <c r="BN312" s="44">
        <f t="shared" si="124"/>
        <v>4000000</v>
      </c>
      <c r="BO312" s="428"/>
      <c r="BP312" s="428">
        <v>4000000</v>
      </c>
      <c r="BQ312" s="428"/>
      <c r="BR312" s="428"/>
      <c r="BS312" s="428"/>
      <c r="BT312" s="428"/>
      <c r="BU312" s="429"/>
      <c r="BV312" s="430"/>
      <c r="BW312" s="430"/>
      <c r="BX312" s="430"/>
      <c r="BY312" s="430"/>
      <c r="BZ312" s="430"/>
      <c r="CA312" s="430"/>
      <c r="CB312" s="430"/>
      <c r="CC312" s="431"/>
    </row>
    <row r="313" spans="1:81" s="58" customFormat="1" ht="40.200000000000003" customHeight="1" thickTop="1" thickBot="1" x14ac:dyDescent="0.35">
      <c r="A313" s="34"/>
      <c r="B313" s="886"/>
      <c r="C313" s="869"/>
      <c r="D313" s="872"/>
      <c r="E313" s="852"/>
      <c r="F313" s="852"/>
      <c r="G313" s="852"/>
      <c r="H313" s="852"/>
      <c r="I313" s="1185"/>
      <c r="J313" s="813"/>
      <c r="K313" s="855"/>
      <c r="L313" s="1188"/>
      <c r="M313" s="1191"/>
      <c r="N313" s="1194"/>
      <c r="O313" s="1176"/>
      <c r="P313" s="1179"/>
      <c r="Q313" s="1182"/>
      <c r="R313" s="813"/>
      <c r="S313" s="644" t="s">
        <v>6984</v>
      </c>
      <c r="T313" s="651" t="s">
        <v>3822</v>
      </c>
      <c r="U313" s="236" t="s">
        <v>3827</v>
      </c>
      <c r="V313" s="236" t="s">
        <v>3830</v>
      </c>
      <c r="W313" s="261"/>
      <c r="X313" s="258">
        <v>44931</v>
      </c>
      <c r="Y313" s="258">
        <v>44956</v>
      </c>
      <c r="Z313" s="258">
        <v>44959</v>
      </c>
      <c r="AA313" s="258">
        <v>45290</v>
      </c>
      <c r="AB313" s="813"/>
      <c r="AC313" s="828"/>
      <c r="AD313" s="44">
        <f t="shared" si="156"/>
        <v>15000000</v>
      </c>
      <c r="AE313" s="44">
        <f t="shared" si="156"/>
        <v>0</v>
      </c>
      <c r="AF313" s="44">
        <f t="shared" si="156"/>
        <v>15000000</v>
      </c>
      <c r="AG313" s="427"/>
      <c r="AH313" s="427"/>
      <c r="AI313" s="427"/>
      <c r="AJ313" s="427"/>
      <c r="AK313" s="813"/>
      <c r="AL313" s="831"/>
      <c r="AM313" s="44">
        <f t="shared" si="121"/>
        <v>3750000</v>
      </c>
      <c r="AN313" s="428"/>
      <c r="AO313" s="428">
        <v>3750000</v>
      </c>
      <c r="AP313" s="428"/>
      <c r="AQ313" s="428"/>
      <c r="AR313" s="428"/>
      <c r="AS313" s="428"/>
      <c r="AT313" s="813"/>
      <c r="AU313" s="834"/>
      <c r="AV313" s="44">
        <f t="shared" si="122"/>
        <v>3750000</v>
      </c>
      <c r="AW313" s="428"/>
      <c r="AX313" s="646">
        <v>3750000</v>
      </c>
      <c r="AY313" s="428"/>
      <c r="AZ313" s="428"/>
      <c r="BA313" s="428"/>
      <c r="BB313" s="428"/>
      <c r="BC313" s="813"/>
      <c r="BD313" s="810"/>
      <c r="BE313" s="44">
        <f t="shared" si="123"/>
        <v>3750000</v>
      </c>
      <c r="BF313" s="428"/>
      <c r="BG313" s="646">
        <v>3750000</v>
      </c>
      <c r="BH313" s="428"/>
      <c r="BI313" s="428"/>
      <c r="BJ313" s="428"/>
      <c r="BK313" s="428"/>
      <c r="BL313" s="813"/>
      <c r="BM313" s="816"/>
      <c r="BN313" s="44">
        <f t="shared" si="124"/>
        <v>3750000</v>
      </c>
      <c r="BO313" s="428"/>
      <c r="BP313" s="428">
        <v>3750000</v>
      </c>
      <c r="BQ313" s="428"/>
      <c r="BR313" s="428"/>
      <c r="BS313" s="428"/>
      <c r="BT313" s="428"/>
      <c r="BU313" s="429"/>
      <c r="BV313" s="430"/>
      <c r="BW313" s="430"/>
      <c r="BX313" s="430"/>
      <c r="BY313" s="430"/>
      <c r="BZ313" s="430"/>
      <c r="CA313" s="430"/>
      <c r="CB313" s="430"/>
      <c r="CC313" s="431"/>
    </row>
    <row r="314" spans="1:81" s="58" customFormat="1" ht="40.200000000000003" customHeight="1" thickTop="1" thickBot="1" x14ac:dyDescent="0.35">
      <c r="A314" s="34"/>
      <c r="B314" s="886"/>
      <c r="C314" s="869"/>
      <c r="D314" s="872"/>
      <c r="E314" s="852"/>
      <c r="F314" s="852"/>
      <c r="G314" s="852"/>
      <c r="H314" s="852"/>
      <c r="I314" s="1185"/>
      <c r="J314" s="813"/>
      <c r="K314" s="855"/>
      <c r="L314" s="1188"/>
      <c r="M314" s="1191"/>
      <c r="N314" s="1194"/>
      <c r="O314" s="1176"/>
      <c r="P314" s="1179"/>
      <c r="Q314" s="1182"/>
      <c r="R314" s="813"/>
      <c r="S314" s="644" t="s">
        <v>6985</v>
      </c>
      <c r="T314" s="651" t="s">
        <v>3822</v>
      </c>
      <c r="U314" s="236" t="s">
        <v>3827</v>
      </c>
      <c r="V314" s="236" t="s">
        <v>3830</v>
      </c>
      <c r="W314" s="261"/>
      <c r="X314" s="258">
        <v>44931</v>
      </c>
      <c r="Y314" s="258">
        <v>44956</v>
      </c>
      <c r="Z314" s="258">
        <v>44959</v>
      </c>
      <c r="AA314" s="258">
        <v>45290</v>
      </c>
      <c r="AB314" s="813"/>
      <c r="AC314" s="828"/>
      <c r="AD314" s="44">
        <f t="shared" si="156"/>
        <v>23128968</v>
      </c>
      <c r="AE314" s="44">
        <f t="shared" si="156"/>
        <v>0</v>
      </c>
      <c r="AF314" s="44">
        <f t="shared" si="156"/>
        <v>23128968</v>
      </c>
      <c r="AG314" s="427"/>
      <c r="AH314" s="427"/>
      <c r="AI314" s="427"/>
      <c r="AJ314" s="427"/>
      <c r="AK314" s="813"/>
      <c r="AL314" s="831"/>
      <c r="AM314" s="44">
        <f t="shared" si="121"/>
        <v>5782242</v>
      </c>
      <c r="AN314" s="428"/>
      <c r="AO314" s="428">
        <v>5782242</v>
      </c>
      <c r="AP314" s="428"/>
      <c r="AQ314" s="428"/>
      <c r="AR314" s="428"/>
      <c r="AS314" s="428"/>
      <c r="AT314" s="813"/>
      <c r="AU314" s="834"/>
      <c r="AV314" s="44">
        <f t="shared" si="122"/>
        <v>5782242</v>
      </c>
      <c r="AW314" s="428"/>
      <c r="AX314" s="646">
        <v>5782242</v>
      </c>
      <c r="AY314" s="428"/>
      <c r="AZ314" s="428"/>
      <c r="BA314" s="428"/>
      <c r="BB314" s="428"/>
      <c r="BC314" s="813"/>
      <c r="BD314" s="810"/>
      <c r="BE314" s="44">
        <f t="shared" si="123"/>
        <v>5782242</v>
      </c>
      <c r="BF314" s="428"/>
      <c r="BG314" s="646">
        <v>5782242</v>
      </c>
      <c r="BH314" s="428"/>
      <c r="BI314" s="428"/>
      <c r="BJ314" s="428"/>
      <c r="BK314" s="428"/>
      <c r="BL314" s="813"/>
      <c r="BM314" s="816"/>
      <c r="BN314" s="44">
        <f t="shared" si="124"/>
        <v>5782242</v>
      </c>
      <c r="BO314" s="428"/>
      <c r="BP314" s="428">
        <v>5782242</v>
      </c>
      <c r="BQ314" s="428"/>
      <c r="BR314" s="428"/>
      <c r="BS314" s="428"/>
      <c r="BT314" s="428"/>
      <c r="BU314" s="429"/>
      <c r="BV314" s="430"/>
      <c r="BW314" s="430"/>
      <c r="BX314" s="430"/>
      <c r="BY314" s="430"/>
      <c r="BZ314" s="430"/>
      <c r="CA314" s="430"/>
      <c r="CB314" s="430"/>
      <c r="CC314" s="431"/>
    </row>
    <row r="315" spans="1:81" s="58" customFormat="1" ht="40.200000000000003" customHeight="1" thickTop="1" thickBot="1" x14ac:dyDescent="0.35">
      <c r="A315" s="34"/>
      <c r="B315" s="886"/>
      <c r="C315" s="869"/>
      <c r="D315" s="872"/>
      <c r="E315" s="852"/>
      <c r="F315" s="852"/>
      <c r="G315" s="852"/>
      <c r="H315" s="852"/>
      <c r="I315" s="1185"/>
      <c r="J315" s="813"/>
      <c r="K315" s="855"/>
      <c r="L315" s="1188"/>
      <c r="M315" s="1191"/>
      <c r="N315" s="1194"/>
      <c r="O315" s="1176"/>
      <c r="P315" s="1179"/>
      <c r="Q315" s="1182"/>
      <c r="R315" s="813"/>
      <c r="S315" s="644" t="s">
        <v>6986</v>
      </c>
      <c r="T315" s="651" t="s">
        <v>3822</v>
      </c>
      <c r="U315" s="236" t="s">
        <v>3827</v>
      </c>
      <c r="V315" s="236" t="s">
        <v>3830</v>
      </c>
      <c r="W315" s="261"/>
      <c r="X315" s="258">
        <v>44931</v>
      </c>
      <c r="Y315" s="258">
        <v>44956</v>
      </c>
      <c r="Z315" s="258">
        <v>44959</v>
      </c>
      <c r="AA315" s="258">
        <v>45290</v>
      </c>
      <c r="AB315" s="813"/>
      <c r="AC315" s="828"/>
      <c r="AD315" s="44">
        <f t="shared" si="156"/>
        <v>19100000</v>
      </c>
      <c r="AE315" s="44">
        <f t="shared" si="156"/>
        <v>0</v>
      </c>
      <c r="AF315" s="44">
        <f t="shared" si="156"/>
        <v>19100000</v>
      </c>
      <c r="AG315" s="427"/>
      <c r="AH315" s="427"/>
      <c r="AI315" s="427"/>
      <c r="AJ315" s="427"/>
      <c r="AK315" s="813"/>
      <c r="AL315" s="831"/>
      <c r="AM315" s="44">
        <f t="shared" si="121"/>
        <v>4775000</v>
      </c>
      <c r="AN315" s="428"/>
      <c r="AO315" s="428">
        <v>4775000</v>
      </c>
      <c r="AP315" s="428"/>
      <c r="AQ315" s="428"/>
      <c r="AR315" s="428"/>
      <c r="AS315" s="428"/>
      <c r="AT315" s="813"/>
      <c r="AU315" s="834"/>
      <c r="AV315" s="44">
        <f t="shared" si="122"/>
        <v>4775000</v>
      </c>
      <c r="AW315" s="428"/>
      <c r="AX315" s="646">
        <v>4775000</v>
      </c>
      <c r="AY315" s="428"/>
      <c r="AZ315" s="428"/>
      <c r="BA315" s="428"/>
      <c r="BB315" s="428"/>
      <c r="BC315" s="813"/>
      <c r="BD315" s="810"/>
      <c r="BE315" s="44">
        <f t="shared" si="123"/>
        <v>4775000</v>
      </c>
      <c r="BF315" s="428"/>
      <c r="BG315" s="646">
        <v>4775000</v>
      </c>
      <c r="BH315" s="428"/>
      <c r="BI315" s="428"/>
      <c r="BJ315" s="428"/>
      <c r="BK315" s="428"/>
      <c r="BL315" s="813"/>
      <c r="BM315" s="816"/>
      <c r="BN315" s="44">
        <f t="shared" si="124"/>
        <v>4775000</v>
      </c>
      <c r="BO315" s="428"/>
      <c r="BP315" s="428">
        <v>4775000</v>
      </c>
      <c r="BQ315" s="428"/>
      <c r="BR315" s="428"/>
      <c r="BS315" s="428"/>
      <c r="BT315" s="428"/>
      <c r="BU315" s="429"/>
      <c r="BV315" s="430"/>
      <c r="BW315" s="430"/>
      <c r="BX315" s="430"/>
      <c r="BY315" s="430"/>
      <c r="BZ315" s="430"/>
      <c r="CA315" s="430"/>
      <c r="CB315" s="430"/>
      <c r="CC315" s="431"/>
    </row>
    <row r="316" spans="1:81" s="58" customFormat="1" ht="40.200000000000003" customHeight="1" thickTop="1" thickBot="1" x14ac:dyDescent="0.35">
      <c r="A316" s="34"/>
      <c r="B316" s="886"/>
      <c r="C316" s="869"/>
      <c r="D316" s="872"/>
      <c r="E316" s="852"/>
      <c r="F316" s="852"/>
      <c r="G316" s="852"/>
      <c r="H316" s="852"/>
      <c r="I316" s="1185"/>
      <c r="J316" s="813"/>
      <c r="K316" s="855"/>
      <c r="L316" s="1188"/>
      <c r="M316" s="1191"/>
      <c r="N316" s="1194"/>
      <c r="O316" s="1176"/>
      <c r="P316" s="1179"/>
      <c r="Q316" s="1182"/>
      <c r="R316" s="813"/>
      <c r="S316" s="644" t="s">
        <v>6987</v>
      </c>
      <c r="T316" s="651" t="s">
        <v>3822</v>
      </c>
      <c r="U316" s="236" t="s">
        <v>3827</v>
      </c>
      <c r="V316" s="236" t="s">
        <v>3830</v>
      </c>
      <c r="W316" s="261"/>
      <c r="X316" s="258">
        <v>44931</v>
      </c>
      <c r="Y316" s="258">
        <v>44956</v>
      </c>
      <c r="Z316" s="258">
        <v>44959</v>
      </c>
      <c r="AA316" s="258">
        <v>45290</v>
      </c>
      <c r="AB316" s="813"/>
      <c r="AC316" s="828"/>
      <c r="AD316" s="44">
        <f t="shared" si="156"/>
        <v>15000000</v>
      </c>
      <c r="AE316" s="44">
        <f t="shared" si="156"/>
        <v>0</v>
      </c>
      <c r="AF316" s="44">
        <f t="shared" si="156"/>
        <v>15000000</v>
      </c>
      <c r="AG316" s="427"/>
      <c r="AH316" s="427"/>
      <c r="AI316" s="427"/>
      <c r="AJ316" s="427"/>
      <c r="AK316" s="813"/>
      <c r="AL316" s="831"/>
      <c r="AM316" s="44">
        <f t="shared" si="121"/>
        <v>3750000</v>
      </c>
      <c r="AN316" s="428"/>
      <c r="AO316" s="428">
        <v>3750000</v>
      </c>
      <c r="AP316" s="428"/>
      <c r="AQ316" s="428"/>
      <c r="AR316" s="428"/>
      <c r="AS316" s="428"/>
      <c r="AT316" s="813"/>
      <c r="AU316" s="834"/>
      <c r="AV316" s="44">
        <f t="shared" si="122"/>
        <v>3750000</v>
      </c>
      <c r="AW316" s="428"/>
      <c r="AX316" s="646">
        <v>3750000</v>
      </c>
      <c r="AY316" s="428"/>
      <c r="AZ316" s="428"/>
      <c r="BA316" s="428"/>
      <c r="BB316" s="428"/>
      <c r="BC316" s="813"/>
      <c r="BD316" s="810"/>
      <c r="BE316" s="44">
        <f t="shared" si="123"/>
        <v>3750000</v>
      </c>
      <c r="BF316" s="428"/>
      <c r="BG316" s="646">
        <v>3750000</v>
      </c>
      <c r="BH316" s="428"/>
      <c r="BI316" s="428"/>
      <c r="BJ316" s="428"/>
      <c r="BK316" s="428"/>
      <c r="BL316" s="813"/>
      <c r="BM316" s="816"/>
      <c r="BN316" s="44">
        <f t="shared" si="124"/>
        <v>3750000</v>
      </c>
      <c r="BO316" s="428"/>
      <c r="BP316" s="428">
        <v>3750000</v>
      </c>
      <c r="BQ316" s="428"/>
      <c r="BR316" s="428"/>
      <c r="BS316" s="428"/>
      <c r="BT316" s="428"/>
      <c r="BU316" s="429"/>
      <c r="BV316" s="430"/>
      <c r="BW316" s="430"/>
      <c r="BX316" s="430"/>
      <c r="BY316" s="430"/>
      <c r="BZ316" s="430"/>
      <c r="CA316" s="430"/>
      <c r="CB316" s="430"/>
      <c r="CC316" s="431"/>
    </row>
    <row r="317" spans="1:81" s="58" customFormat="1" ht="40.200000000000003" customHeight="1" thickTop="1" thickBot="1" x14ac:dyDescent="0.35">
      <c r="A317" s="34"/>
      <c r="B317" s="886"/>
      <c r="C317" s="869"/>
      <c r="D317" s="872"/>
      <c r="E317" s="852"/>
      <c r="F317" s="852"/>
      <c r="G317" s="852"/>
      <c r="H317" s="852"/>
      <c r="I317" s="1185"/>
      <c r="J317" s="813"/>
      <c r="K317" s="855"/>
      <c r="L317" s="1188"/>
      <c r="M317" s="1191"/>
      <c r="N317" s="1194"/>
      <c r="O317" s="1176"/>
      <c r="P317" s="1179"/>
      <c r="Q317" s="1182"/>
      <c r="R317" s="813"/>
      <c r="S317" s="644" t="s">
        <v>6988</v>
      </c>
      <c r="T317" s="651" t="s">
        <v>3822</v>
      </c>
      <c r="U317" s="236" t="s">
        <v>3827</v>
      </c>
      <c r="V317" s="236" t="s">
        <v>3830</v>
      </c>
      <c r="W317" s="261"/>
      <c r="X317" s="258">
        <v>44931</v>
      </c>
      <c r="Y317" s="258">
        <v>44956</v>
      </c>
      <c r="Z317" s="258">
        <v>44959</v>
      </c>
      <c r="AA317" s="258">
        <v>45290</v>
      </c>
      <c r="AB317" s="813"/>
      <c r="AC317" s="828"/>
      <c r="AD317" s="44">
        <f t="shared" si="156"/>
        <v>10000000</v>
      </c>
      <c r="AE317" s="44">
        <f t="shared" si="156"/>
        <v>0</v>
      </c>
      <c r="AF317" s="44">
        <f t="shared" si="156"/>
        <v>10000000</v>
      </c>
      <c r="AG317" s="427"/>
      <c r="AH317" s="427"/>
      <c r="AI317" s="427"/>
      <c r="AJ317" s="427"/>
      <c r="AK317" s="813"/>
      <c r="AL317" s="831"/>
      <c r="AM317" s="44">
        <f t="shared" si="121"/>
        <v>2500000</v>
      </c>
      <c r="AN317" s="428"/>
      <c r="AO317" s="428">
        <v>2500000</v>
      </c>
      <c r="AP317" s="428"/>
      <c r="AQ317" s="428"/>
      <c r="AR317" s="428"/>
      <c r="AS317" s="428"/>
      <c r="AT317" s="813"/>
      <c r="AU317" s="834"/>
      <c r="AV317" s="44">
        <f t="shared" si="122"/>
        <v>2500000</v>
      </c>
      <c r="AW317" s="428"/>
      <c r="AX317" s="646">
        <v>2500000</v>
      </c>
      <c r="AY317" s="428"/>
      <c r="AZ317" s="428"/>
      <c r="BA317" s="428"/>
      <c r="BB317" s="428"/>
      <c r="BC317" s="813"/>
      <c r="BD317" s="810"/>
      <c r="BE317" s="44">
        <f t="shared" si="123"/>
        <v>2500000</v>
      </c>
      <c r="BF317" s="428"/>
      <c r="BG317" s="646">
        <v>2500000</v>
      </c>
      <c r="BH317" s="428"/>
      <c r="BI317" s="428"/>
      <c r="BJ317" s="428"/>
      <c r="BK317" s="428"/>
      <c r="BL317" s="813"/>
      <c r="BM317" s="816"/>
      <c r="BN317" s="44">
        <f t="shared" si="124"/>
        <v>2500000</v>
      </c>
      <c r="BO317" s="428"/>
      <c r="BP317" s="428">
        <v>2500000</v>
      </c>
      <c r="BQ317" s="428"/>
      <c r="BR317" s="428"/>
      <c r="BS317" s="428"/>
      <c r="BT317" s="428"/>
      <c r="BU317" s="429"/>
      <c r="BV317" s="430"/>
      <c r="BW317" s="430"/>
      <c r="BX317" s="430"/>
      <c r="BY317" s="430"/>
      <c r="BZ317" s="430"/>
      <c r="CA317" s="430"/>
      <c r="CB317" s="430"/>
      <c r="CC317" s="431"/>
    </row>
    <row r="318" spans="1:81" s="58" customFormat="1" ht="40.200000000000003" customHeight="1" thickTop="1" thickBot="1" x14ac:dyDescent="0.35">
      <c r="A318" s="34"/>
      <c r="B318" s="886"/>
      <c r="C318" s="869"/>
      <c r="D318" s="872"/>
      <c r="E318" s="852"/>
      <c r="F318" s="852"/>
      <c r="G318" s="852"/>
      <c r="H318" s="852"/>
      <c r="I318" s="1185"/>
      <c r="J318" s="813"/>
      <c r="K318" s="855"/>
      <c r="L318" s="1188"/>
      <c r="M318" s="1191"/>
      <c r="N318" s="1194"/>
      <c r="O318" s="1176"/>
      <c r="P318" s="1179"/>
      <c r="Q318" s="1182"/>
      <c r="R318" s="813"/>
      <c r="S318" s="644" t="s">
        <v>6989</v>
      </c>
      <c r="T318" s="651" t="s">
        <v>3822</v>
      </c>
      <c r="U318" s="236" t="s">
        <v>3827</v>
      </c>
      <c r="V318" s="236" t="s">
        <v>3830</v>
      </c>
      <c r="W318" s="261"/>
      <c r="X318" s="258">
        <v>44931</v>
      </c>
      <c r="Y318" s="258">
        <v>44956</v>
      </c>
      <c r="Z318" s="258">
        <v>44959</v>
      </c>
      <c r="AA318" s="258">
        <v>45290</v>
      </c>
      <c r="AB318" s="813"/>
      <c r="AC318" s="828"/>
      <c r="AD318" s="44">
        <f t="shared" si="156"/>
        <v>8000000</v>
      </c>
      <c r="AE318" s="44">
        <f t="shared" si="156"/>
        <v>0</v>
      </c>
      <c r="AF318" s="44">
        <f t="shared" si="156"/>
        <v>8000000</v>
      </c>
      <c r="AG318" s="427"/>
      <c r="AH318" s="427"/>
      <c r="AI318" s="427"/>
      <c r="AJ318" s="427"/>
      <c r="AK318" s="813"/>
      <c r="AL318" s="831"/>
      <c r="AM318" s="44">
        <f t="shared" si="121"/>
        <v>2000000</v>
      </c>
      <c r="AN318" s="428"/>
      <c r="AO318" s="428">
        <v>2000000</v>
      </c>
      <c r="AP318" s="428"/>
      <c r="AQ318" s="428"/>
      <c r="AR318" s="428"/>
      <c r="AS318" s="428"/>
      <c r="AT318" s="813"/>
      <c r="AU318" s="834"/>
      <c r="AV318" s="44">
        <f t="shared" si="122"/>
        <v>2000000</v>
      </c>
      <c r="AW318" s="428"/>
      <c r="AX318" s="646">
        <v>2000000</v>
      </c>
      <c r="AY318" s="428"/>
      <c r="AZ318" s="428"/>
      <c r="BA318" s="428"/>
      <c r="BB318" s="428"/>
      <c r="BC318" s="813"/>
      <c r="BD318" s="810"/>
      <c r="BE318" s="44">
        <f t="shared" si="123"/>
        <v>2000000</v>
      </c>
      <c r="BF318" s="428"/>
      <c r="BG318" s="646">
        <v>2000000</v>
      </c>
      <c r="BH318" s="428"/>
      <c r="BI318" s="428"/>
      <c r="BJ318" s="428"/>
      <c r="BK318" s="428"/>
      <c r="BL318" s="813"/>
      <c r="BM318" s="816"/>
      <c r="BN318" s="44">
        <f t="shared" si="124"/>
        <v>2000000</v>
      </c>
      <c r="BO318" s="428"/>
      <c r="BP318" s="428">
        <v>2000000</v>
      </c>
      <c r="BQ318" s="428"/>
      <c r="BR318" s="428"/>
      <c r="BS318" s="428"/>
      <c r="BT318" s="428"/>
      <c r="BU318" s="429"/>
      <c r="BV318" s="430"/>
      <c r="BW318" s="430"/>
      <c r="BX318" s="430"/>
      <c r="BY318" s="430"/>
      <c r="BZ318" s="430"/>
      <c r="CA318" s="430"/>
      <c r="CB318" s="430"/>
      <c r="CC318" s="431"/>
    </row>
    <row r="319" spans="1:81" s="58" customFormat="1" ht="40.200000000000003" customHeight="1" thickTop="1" thickBot="1" x14ac:dyDescent="0.35">
      <c r="A319" s="34"/>
      <c r="B319" s="886"/>
      <c r="C319" s="869"/>
      <c r="D319" s="872"/>
      <c r="E319" s="852"/>
      <c r="F319" s="852"/>
      <c r="G319" s="852"/>
      <c r="H319" s="852"/>
      <c r="I319" s="1185"/>
      <c r="J319" s="813"/>
      <c r="K319" s="855"/>
      <c r="L319" s="1188"/>
      <c r="M319" s="1191"/>
      <c r="N319" s="1194"/>
      <c r="O319" s="1176"/>
      <c r="P319" s="1179"/>
      <c r="Q319" s="1182"/>
      <c r="R319" s="813"/>
      <c r="S319" s="644" t="s">
        <v>6990</v>
      </c>
      <c r="T319" s="651" t="s">
        <v>3822</v>
      </c>
      <c r="U319" s="236" t="s">
        <v>3827</v>
      </c>
      <c r="V319" s="236" t="s">
        <v>3830</v>
      </c>
      <c r="W319" s="261"/>
      <c r="X319" s="258">
        <v>44931</v>
      </c>
      <c r="Y319" s="258">
        <v>44956</v>
      </c>
      <c r="Z319" s="258">
        <v>44959</v>
      </c>
      <c r="AA319" s="258">
        <v>45290</v>
      </c>
      <c r="AB319" s="813"/>
      <c r="AC319" s="828"/>
      <c r="AD319" s="44">
        <f t="shared" si="156"/>
        <v>20000000</v>
      </c>
      <c r="AE319" s="44">
        <f t="shared" si="156"/>
        <v>0</v>
      </c>
      <c r="AF319" s="44">
        <f t="shared" si="156"/>
        <v>20000000</v>
      </c>
      <c r="AG319" s="427"/>
      <c r="AH319" s="427"/>
      <c r="AI319" s="427"/>
      <c r="AJ319" s="427"/>
      <c r="AK319" s="813"/>
      <c r="AL319" s="831"/>
      <c r="AM319" s="44">
        <f t="shared" si="121"/>
        <v>5000000</v>
      </c>
      <c r="AN319" s="428"/>
      <c r="AO319" s="428">
        <v>5000000</v>
      </c>
      <c r="AP319" s="428"/>
      <c r="AQ319" s="428"/>
      <c r="AR319" s="428"/>
      <c r="AS319" s="428"/>
      <c r="AT319" s="813"/>
      <c r="AU319" s="834"/>
      <c r="AV319" s="44">
        <f t="shared" si="122"/>
        <v>5000000</v>
      </c>
      <c r="AW319" s="428"/>
      <c r="AX319" s="646">
        <v>5000000</v>
      </c>
      <c r="AY319" s="428"/>
      <c r="AZ319" s="428"/>
      <c r="BA319" s="428"/>
      <c r="BB319" s="428"/>
      <c r="BC319" s="813"/>
      <c r="BD319" s="810"/>
      <c r="BE319" s="44">
        <f t="shared" si="123"/>
        <v>5000000</v>
      </c>
      <c r="BF319" s="428"/>
      <c r="BG319" s="646">
        <v>5000000</v>
      </c>
      <c r="BH319" s="428"/>
      <c r="BI319" s="428"/>
      <c r="BJ319" s="428"/>
      <c r="BK319" s="428"/>
      <c r="BL319" s="813"/>
      <c r="BM319" s="816"/>
      <c r="BN319" s="44">
        <f t="shared" si="124"/>
        <v>5000000</v>
      </c>
      <c r="BO319" s="428"/>
      <c r="BP319" s="428">
        <v>5000000</v>
      </c>
      <c r="BQ319" s="428"/>
      <c r="BR319" s="428"/>
      <c r="BS319" s="428"/>
      <c r="BT319" s="428"/>
      <c r="BU319" s="429"/>
      <c r="BV319" s="430"/>
      <c r="BW319" s="430"/>
      <c r="BX319" s="430"/>
      <c r="BY319" s="430"/>
      <c r="BZ319" s="430"/>
      <c r="CA319" s="430"/>
      <c r="CB319" s="430"/>
      <c r="CC319" s="431"/>
    </row>
    <row r="320" spans="1:81" s="58" customFormat="1" ht="40.200000000000003" customHeight="1" thickTop="1" thickBot="1" x14ac:dyDescent="0.35">
      <c r="A320" s="34"/>
      <c r="B320" s="886"/>
      <c r="C320" s="869"/>
      <c r="D320" s="872"/>
      <c r="E320" s="852"/>
      <c r="F320" s="852"/>
      <c r="G320" s="852"/>
      <c r="H320" s="852"/>
      <c r="I320" s="1185"/>
      <c r="J320" s="813"/>
      <c r="K320" s="855"/>
      <c r="L320" s="1188"/>
      <c r="M320" s="1191"/>
      <c r="N320" s="1194"/>
      <c r="O320" s="1176"/>
      <c r="P320" s="1179"/>
      <c r="Q320" s="1182"/>
      <c r="R320" s="813"/>
      <c r="S320" s="644" t="s">
        <v>6991</v>
      </c>
      <c r="T320" s="651" t="s">
        <v>3822</v>
      </c>
      <c r="U320" s="236" t="s">
        <v>3827</v>
      </c>
      <c r="V320" s="236" t="s">
        <v>3830</v>
      </c>
      <c r="W320" s="261"/>
      <c r="X320" s="258">
        <v>44931</v>
      </c>
      <c r="Y320" s="258">
        <v>44956</v>
      </c>
      <c r="Z320" s="258">
        <v>44959</v>
      </c>
      <c r="AA320" s="258">
        <v>45290</v>
      </c>
      <c r="AB320" s="813"/>
      <c r="AC320" s="828"/>
      <c r="AD320" s="44">
        <f t="shared" si="156"/>
        <v>35000000</v>
      </c>
      <c r="AE320" s="44">
        <f t="shared" si="156"/>
        <v>0</v>
      </c>
      <c r="AF320" s="44">
        <f t="shared" si="156"/>
        <v>35000000</v>
      </c>
      <c r="AG320" s="427"/>
      <c r="AH320" s="427"/>
      <c r="AI320" s="427"/>
      <c r="AJ320" s="427"/>
      <c r="AK320" s="813"/>
      <c r="AL320" s="831"/>
      <c r="AM320" s="44">
        <f t="shared" si="121"/>
        <v>8750000</v>
      </c>
      <c r="AN320" s="428"/>
      <c r="AO320" s="428">
        <v>8750000</v>
      </c>
      <c r="AP320" s="428"/>
      <c r="AQ320" s="428"/>
      <c r="AR320" s="428"/>
      <c r="AS320" s="428"/>
      <c r="AT320" s="813"/>
      <c r="AU320" s="834"/>
      <c r="AV320" s="44">
        <f t="shared" si="122"/>
        <v>8750000</v>
      </c>
      <c r="AW320" s="428"/>
      <c r="AX320" s="646">
        <v>8750000</v>
      </c>
      <c r="AY320" s="428"/>
      <c r="AZ320" s="428"/>
      <c r="BA320" s="428"/>
      <c r="BB320" s="428"/>
      <c r="BC320" s="813"/>
      <c r="BD320" s="810"/>
      <c r="BE320" s="44">
        <f t="shared" si="123"/>
        <v>8750000</v>
      </c>
      <c r="BF320" s="428"/>
      <c r="BG320" s="646">
        <v>8750000</v>
      </c>
      <c r="BH320" s="428"/>
      <c r="BI320" s="428"/>
      <c r="BJ320" s="428"/>
      <c r="BK320" s="428"/>
      <c r="BL320" s="813"/>
      <c r="BM320" s="816"/>
      <c r="BN320" s="44">
        <f t="shared" si="124"/>
        <v>8750000</v>
      </c>
      <c r="BO320" s="428"/>
      <c r="BP320" s="428">
        <v>8750000</v>
      </c>
      <c r="BQ320" s="428"/>
      <c r="BR320" s="428"/>
      <c r="BS320" s="428"/>
      <c r="BT320" s="428"/>
      <c r="BU320" s="429"/>
      <c r="BV320" s="430"/>
      <c r="BW320" s="430"/>
      <c r="BX320" s="430"/>
      <c r="BY320" s="430"/>
      <c r="BZ320" s="430"/>
      <c r="CA320" s="430"/>
      <c r="CB320" s="430"/>
      <c r="CC320" s="431"/>
    </row>
    <row r="321" spans="1:81" s="58" customFormat="1" ht="40.200000000000003" customHeight="1" thickTop="1" thickBot="1" x14ac:dyDescent="0.35">
      <c r="A321" s="34"/>
      <c r="B321" s="886"/>
      <c r="C321" s="869"/>
      <c r="D321" s="872"/>
      <c r="E321" s="852"/>
      <c r="F321" s="852"/>
      <c r="G321" s="852"/>
      <c r="H321" s="852"/>
      <c r="I321" s="1185"/>
      <c r="J321" s="813"/>
      <c r="K321" s="855"/>
      <c r="L321" s="1188"/>
      <c r="M321" s="1191"/>
      <c r="N321" s="1194"/>
      <c r="O321" s="1176"/>
      <c r="P321" s="1179"/>
      <c r="Q321" s="1182"/>
      <c r="R321" s="813"/>
      <c r="S321" s="644" t="s">
        <v>6992</v>
      </c>
      <c r="T321" s="651" t="s">
        <v>3822</v>
      </c>
      <c r="U321" s="236" t="s">
        <v>3827</v>
      </c>
      <c r="V321" s="236" t="s">
        <v>3830</v>
      </c>
      <c r="W321" s="261"/>
      <c r="X321" s="258">
        <v>44931</v>
      </c>
      <c r="Y321" s="258">
        <v>44956</v>
      </c>
      <c r="Z321" s="258">
        <v>44959</v>
      </c>
      <c r="AA321" s="258">
        <v>45290</v>
      </c>
      <c r="AB321" s="813"/>
      <c r="AC321" s="828"/>
      <c r="AD321" s="44">
        <f t="shared" si="156"/>
        <v>400000000</v>
      </c>
      <c r="AE321" s="44">
        <f t="shared" si="156"/>
        <v>0</v>
      </c>
      <c r="AF321" s="44">
        <f t="shared" si="156"/>
        <v>400000000</v>
      </c>
      <c r="AG321" s="427"/>
      <c r="AH321" s="427"/>
      <c r="AI321" s="427"/>
      <c r="AJ321" s="427"/>
      <c r="AK321" s="813"/>
      <c r="AL321" s="831"/>
      <c r="AM321" s="44">
        <f t="shared" si="121"/>
        <v>100000000</v>
      </c>
      <c r="AN321" s="428"/>
      <c r="AO321" s="428">
        <v>100000000</v>
      </c>
      <c r="AP321" s="428"/>
      <c r="AQ321" s="428"/>
      <c r="AR321" s="428"/>
      <c r="AS321" s="428"/>
      <c r="AT321" s="813"/>
      <c r="AU321" s="834"/>
      <c r="AV321" s="44">
        <f t="shared" si="122"/>
        <v>100000000</v>
      </c>
      <c r="AW321" s="428"/>
      <c r="AX321" s="646">
        <v>100000000</v>
      </c>
      <c r="AY321" s="428"/>
      <c r="AZ321" s="428"/>
      <c r="BA321" s="428"/>
      <c r="BB321" s="428"/>
      <c r="BC321" s="813"/>
      <c r="BD321" s="810"/>
      <c r="BE321" s="44">
        <f t="shared" si="123"/>
        <v>100000000</v>
      </c>
      <c r="BF321" s="428"/>
      <c r="BG321" s="646">
        <v>100000000</v>
      </c>
      <c r="BH321" s="428"/>
      <c r="BI321" s="428"/>
      <c r="BJ321" s="428"/>
      <c r="BK321" s="428"/>
      <c r="BL321" s="813"/>
      <c r="BM321" s="816"/>
      <c r="BN321" s="44">
        <f t="shared" si="124"/>
        <v>100000000</v>
      </c>
      <c r="BO321" s="428"/>
      <c r="BP321" s="428">
        <v>100000000</v>
      </c>
      <c r="BQ321" s="428"/>
      <c r="BR321" s="428"/>
      <c r="BS321" s="428"/>
      <c r="BT321" s="428"/>
      <c r="BU321" s="429"/>
      <c r="BV321" s="430"/>
      <c r="BW321" s="430"/>
      <c r="BX321" s="430"/>
      <c r="BY321" s="430"/>
      <c r="BZ321" s="430"/>
      <c r="CA321" s="430"/>
      <c r="CB321" s="430"/>
      <c r="CC321" s="431"/>
    </row>
    <row r="322" spans="1:81" s="58" customFormat="1" ht="40.200000000000003" customHeight="1" thickTop="1" thickBot="1" x14ac:dyDescent="0.35">
      <c r="A322" s="34"/>
      <c r="B322" s="886"/>
      <c r="C322" s="869"/>
      <c r="D322" s="872"/>
      <c r="E322" s="852"/>
      <c r="F322" s="852"/>
      <c r="G322" s="852"/>
      <c r="H322" s="852"/>
      <c r="I322" s="1185"/>
      <c r="J322" s="813"/>
      <c r="K322" s="855"/>
      <c r="L322" s="1188"/>
      <c r="M322" s="1191"/>
      <c r="N322" s="1194"/>
      <c r="O322" s="1176"/>
      <c r="P322" s="1179"/>
      <c r="Q322" s="1182"/>
      <c r="R322" s="813"/>
      <c r="S322" s="644" t="s">
        <v>6993</v>
      </c>
      <c r="T322" s="651" t="s">
        <v>3822</v>
      </c>
      <c r="U322" s="236" t="s">
        <v>3827</v>
      </c>
      <c r="V322" s="236" t="s">
        <v>3830</v>
      </c>
      <c r="W322" s="261"/>
      <c r="X322" s="258">
        <v>44931</v>
      </c>
      <c r="Y322" s="258">
        <v>44956</v>
      </c>
      <c r="Z322" s="258">
        <v>44959</v>
      </c>
      <c r="AA322" s="258">
        <v>45290</v>
      </c>
      <c r="AB322" s="813"/>
      <c r="AC322" s="828"/>
      <c r="AD322" s="44">
        <f t="shared" si="156"/>
        <v>60000000</v>
      </c>
      <c r="AE322" s="44">
        <f t="shared" si="156"/>
        <v>0</v>
      </c>
      <c r="AF322" s="44">
        <f t="shared" si="156"/>
        <v>60000000</v>
      </c>
      <c r="AG322" s="427"/>
      <c r="AH322" s="427"/>
      <c r="AI322" s="427"/>
      <c r="AJ322" s="427"/>
      <c r="AK322" s="813"/>
      <c r="AL322" s="831"/>
      <c r="AM322" s="44">
        <f t="shared" si="121"/>
        <v>15000000</v>
      </c>
      <c r="AN322" s="428"/>
      <c r="AO322" s="428">
        <v>15000000</v>
      </c>
      <c r="AP322" s="428"/>
      <c r="AQ322" s="428"/>
      <c r="AR322" s="428"/>
      <c r="AS322" s="428"/>
      <c r="AT322" s="813"/>
      <c r="AU322" s="834"/>
      <c r="AV322" s="44">
        <f t="shared" si="122"/>
        <v>15000000</v>
      </c>
      <c r="AW322" s="428"/>
      <c r="AX322" s="646">
        <v>15000000</v>
      </c>
      <c r="AY322" s="428"/>
      <c r="AZ322" s="428"/>
      <c r="BA322" s="428"/>
      <c r="BB322" s="428"/>
      <c r="BC322" s="813"/>
      <c r="BD322" s="810"/>
      <c r="BE322" s="44">
        <f t="shared" si="123"/>
        <v>15000000</v>
      </c>
      <c r="BF322" s="428"/>
      <c r="BG322" s="646">
        <v>15000000</v>
      </c>
      <c r="BH322" s="428"/>
      <c r="BI322" s="428"/>
      <c r="BJ322" s="428"/>
      <c r="BK322" s="428"/>
      <c r="BL322" s="813"/>
      <c r="BM322" s="816"/>
      <c r="BN322" s="44">
        <f t="shared" si="124"/>
        <v>15000000</v>
      </c>
      <c r="BO322" s="428"/>
      <c r="BP322" s="428">
        <v>15000000</v>
      </c>
      <c r="BQ322" s="428"/>
      <c r="BR322" s="428"/>
      <c r="BS322" s="428"/>
      <c r="BT322" s="428"/>
      <c r="BU322" s="429"/>
      <c r="BV322" s="430"/>
      <c r="BW322" s="430"/>
      <c r="BX322" s="430"/>
      <c r="BY322" s="430"/>
      <c r="BZ322" s="430"/>
      <c r="CA322" s="430"/>
      <c r="CB322" s="430"/>
      <c r="CC322" s="431"/>
    </row>
    <row r="323" spans="1:81" s="58" customFormat="1" ht="40.200000000000003" customHeight="1" thickTop="1" thickBot="1" x14ac:dyDescent="0.35">
      <c r="A323" s="34"/>
      <c r="B323" s="886"/>
      <c r="C323" s="869"/>
      <c r="D323" s="872"/>
      <c r="E323" s="852"/>
      <c r="F323" s="852"/>
      <c r="G323" s="852"/>
      <c r="H323" s="852"/>
      <c r="I323" s="1185"/>
      <c r="J323" s="813"/>
      <c r="K323" s="855"/>
      <c r="L323" s="1188"/>
      <c r="M323" s="1191"/>
      <c r="N323" s="1194"/>
      <c r="O323" s="1176"/>
      <c r="P323" s="1179"/>
      <c r="Q323" s="1182"/>
      <c r="R323" s="813"/>
      <c r="S323" s="644" t="s">
        <v>6994</v>
      </c>
      <c r="T323" s="651" t="s">
        <v>3822</v>
      </c>
      <c r="U323" s="236" t="s">
        <v>3827</v>
      </c>
      <c r="V323" s="236" t="s">
        <v>3830</v>
      </c>
      <c r="W323" s="261"/>
      <c r="X323" s="258">
        <v>44931</v>
      </c>
      <c r="Y323" s="258">
        <v>44956</v>
      </c>
      <c r="Z323" s="258">
        <v>44959</v>
      </c>
      <c r="AA323" s="258">
        <v>45290</v>
      </c>
      <c r="AB323" s="813"/>
      <c r="AC323" s="828"/>
      <c r="AD323" s="44">
        <f t="shared" si="156"/>
        <v>19000000</v>
      </c>
      <c r="AE323" s="44">
        <f t="shared" si="156"/>
        <v>0</v>
      </c>
      <c r="AF323" s="44">
        <f t="shared" si="156"/>
        <v>19000000</v>
      </c>
      <c r="AG323" s="427"/>
      <c r="AH323" s="427"/>
      <c r="AI323" s="427"/>
      <c r="AJ323" s="427"/>
      <c r="AK323" s="813"/>
      <c r="AL323" s="831"/>
      <c r="AM323" s="44">
        <f t="shared" si="121"/>
        <v>4750000</v>
      </c>
      <c r="AN323" s="428"/>
      <c r="AO323" s="428">
        <v>4750000</v>
      </c>
      <c r="AP323" s="428"/>
      <c r="AQ323" s="428"/>
      <c r="AR323" s="428"/>
      <c r="AS323" s="428"/>
      <c r="AT323" s="813"/>
      <c r="AU323" s="834"/>
      <c r="AV323" s="44">
        <f t="shared" si="122"/>
        <v>4750000</v>
      </c>
      <c r="AW323" s="428"/>
      <c r="AX323" s="646">
        <v>4750000</v>
      </c>
      <c r="AY323" s="428"/>
      <c r="AZ323" s="428"/>
      <c r="BA323" s="428"/>
      <c r="BB323" s="428"/>
      <c r="BC323" s="813"/>
      <c r="BD323" s="810"/>
      <c r="BE323" s="44">
        <f t="shared" si="123"/>
        <v>4750000</v>
      </c>
      <c r="BF323" s="428"/>
      <c r="BG323" s="646">
        <v>4750000</v>
      </c>
      <c r="BH323" s="428"/>
      <c r="BI323" s="428"/>
      <c r="BJ323" s="428"/>
      <c r="BK323" s="428"/>
      <c r="BL323" s="813"/>
      <c r="BM323" s="816"/>
      <c r="BN323" s="44">
        <f t="shared" si="124"/>
        <v>4750000</v>
      </c>
      <c r="BO323" s="428"/>
      <c r="BP323" s="428">
        <v>4750000</v>
      </c>
      <c r="BQ323" s="428"/>
      <c r="BR323" s="428"/>
      <c r="BS323" s="428"/>
      <c r="BT323" s="428"/>
      <c r="BU323" s="429"/>
      <c r="BV323" s="430"/>
      <c r="BW323" s="430"/>
      <c r="BX323" s="430"/>
      <c r="BY323" s="430"/>
      <c r="BZ323" s="430"/>
      <c r="CA323" s="430"/>
      <c r="CB323" s="430"/>
      <c r="CC323" s="431"/>
    </row>
    <row r="324" spans="1:81" s="58" customFormat="1" ht="40.200000000000003" customHeight="1" thickTop="1" thickBot="1" x14ac:dyDescent="0.35">
      <c r="A324" s="34"/>
      <c r="B324" s="886"/>
      <c r="C324" s="869"/>
      <c r="D324" s="872"/>
      <c r="E324" s="852"/>
      <c r="F324" s="852"/>
      <c r="G324" s="852"/>
      <c r="H324" s="852"/>
      <c r="I324" s="1185"/>
      <c r="J324" s="813"/>
      <c r="K324" s="855"/>
      <c r="L324" s="1188"/>
      <c r="M324" s="1191"/>
      <c r="N324" s="1194"/>
      <c r="O324" s="1176"/>
      <c r="P324" s="1179"/>
      <c r="Q324" s="1182"/>
      <c r="R324" s="813"/>
      <c r="S324" s="644" t="s">
        <v>6995</v>
      </c>
      <c r="T324" s="651" t="s">
        <v>3822</v>
      </c>
      <c r="U324" s="236" t="s">
        <v>3827</v>
      </c>
      <c r="V324" s="236" t="s">
        <v>3830</v>
      </c>
      <c r="W324" s="261"/>
      <c r="X324" s="258">
        <v>44931</v>
      </c>
      <c r="Y324" s="258">
        <v>44956</v>
      </c>
      <c r="Z324" s="258">
        <v>44959</v>
      </c>
      <c r="AA324" s="258">
        <v>45290</v>
      </c>
      <c r="AB324" s="813"/>
      <c r="AC324" s="828"/>
      <c r="AD324" s="44">
        <f t="shared" si="156"/>
        <v>19000000</v>
      </c>
      <c r="AE324" s="44">
        <f t="shared" si="156"/>
        <v>0</v>
      </c>
      <c r="AF324" s="44">
        <f t="shared" si="156"/>
        <v>19000000</v>
      </c>
      <c r="AG324" s="427"/>
      <c r="AH324" s="427"/>
      <c r="AI324" s="427"/>
      <c r="AJ324" s="427"/>
      <c r="AK324" s="813"/>
      <c r="AL324" s="831"/>
      <c r="AM324" s="44">
        <f t="shared" si="121"/>
        <v>4750000</v>
      </c>
      <c r="AN324" s="428"/>
      <c r="AO324" s="428">
        <v>4750000</v>
      </c>
      <c r="AP324" s="428"/>
      <c r="AQ324" s="428"/>
      <c r="AR324" s="428"/>
      <c r="AS324" s="428"/>
      <c r="AT324" s="813"/>
      <c r="AU324" s="834"/>
      <c r="AV324" s="44">
        <f t="shared" si="122"/>
        <v>4750000</v>
      </c>
      <c r="AW324" s="428"/>
      <c r="AX324" s="646">
        <v>4750000</v>
      </c>
      <c r="AY324" s="428"/>
      <c r="AZ324" s="428"/>
      <c r="BA324" s="428"/>
      <c r="BB324" s="428"/>
      <c r="BC324" s="813"/>
      <c r="BD324" s="810"/>
      <c r="BE324" s="44">
        <f t="shared" si="123"/>
        <v>4750000</v>
      </c>
      <c r="BF324" s="428"/>
      <c r="BG324" s="646">
        <v>4750000</v>
      </c>
      <c r="BH324" s="428"/>
      <c r="BI324" s="428"/>
      <c r="BJ324" s="428"/>
      <c r="BK324" s="428"/>
      <c r="BL324" s="813"/>
      <c r="BM324" s="816"/>
      <c r="BN324" s="44">
        <f t="shared" si="124"/>
        <v>4750000</v>
      </c>
      <c r="BO324" s="428"/>
      <c r="BP324" s="428">
        <v>4750000</v>
      </c>
      <c r="BQ324" s="428"/>
      <c r="BR324" s="428"/>
      <c r="BS324" s="428"/>
      <c r="BT324" s="428"/>
      <c r="BU324" s="429"/>
      <c r="BV324" s="430"/>
      <c r="BW324" s="430"/>
      <c r="BX324" s="430"/>
      <c r="BY324" s="430"/>
      <c r="BZ324" s="430"/>
      <c r="CA324" s="430"/>
      <c r="CB324" s="430"/>
      <c r="CC324" s="431"/>
    </row>
    <row r="325" spans="1:81" s="58" customFormat="1" ht="40.200000000000003" customHeight="1" thickTop="1" thickBot="1" x14ac:dyDescent="0.35">
      <c r="A325" s="34"/>
      <c r="B325" s="886"/>
      <c r="C325" s="869"/>
      <c r="D325" s="872"/>
      <c r="E325" s="852"/>
      <c r="F325" s="852"/>
      <c r="G325" s="852"/>
      <c r="H325" s="852"/>
      <c r="I325" s="1185"/>
      <c r="J325" s="813"/>
      <c r="K325" s="855"/>
      <c r="L325" s="1188"/>
      <c r="M325" s="1191"/>
      <c r="N325" s="1194"/>
      <c r="O325" s="1176"/>
      <c r="P325" s="1179"/>
      <c r="Q325" s="1182"/>
      <c r="R325" s="813"/>
      <c r="S325" s="644" t="s">
        <v>6996</v>
      </c>
      <c r="T325" s="651" t="s">
        <v>3822</v>
      </c>
      <c r="U325" s="236" t="s">
        <v>3827</v>
      </c>
      <c r="V325" s="236" t="s">
        <v>3830</v>
      </c>
      <c r="W325" s="261"/>
      <c r="X325" s="258">
        <v>44931</v>
      </c>
      <c r="Y325" s="258">
        <v>44956</v>
      </c>
      <c r="Z325" s="258">
        <v>44959</v>
      </c>
      <c r="AA325" s="258">
        <v>45290</v>
      </c>
      <c r="AB325" s="813"/>
      <c r="AC325" s="828"/>
      <c r="AD325" s="44">
        <f t="shared" si="156"/>
        <v>6000000</v>
      </c>
      <c r="AE325" s="44">
        <f t="shared" si="156"/>
        <v>0</v>
      </c>
      <c r="AF325" s="44">
        <f t="shared" si="156"/>
        <v>6000000</v>
      </c>
      <c r="AG325" s="427"/>
      <c r="AH325" s="427"/>
      <c r="AI325" s="427"/>
      <c r="AJ325" s="427"/>
      <c r="AK325" s="813"/>
      <c r="AL325" s="831"/>
      <c r="AM325" s="44">
        <f t="shared" si="121"/>
        <v>1500000</v>
      </c>
      <c r="AN325" s="428"/>
      <c r="AO325" s="428">
        <v>1500000</v>
      </c>
      <c r="AP325" s="428"/>
      <c r="AQ325" s="428"/>
      <c r="AR325" s="428"/>
      <c r="AS325" s="428"/>
      <c r="AT325" s="813"/>
      <c r="AU325" s="834"/>
      <c r="AV325" s="44">
        <f t="shared" si="122"/>
        <v>1500000</v>
      </c>
      <c r="AW325" s="428"/>
      <c r="AX325" s="646">
        <v>1500000</v>
      </c>
      <c r="AY325" s="428"/>
      <c r="AZ325" s="428"/>
      <c r="BA325" s="428"/>
      <c r="BB325" s="428"/>
      <c r="BC325" s="813"/>
      <c r="BD325" s="810"/>
      <c r="BE325" s="44">
        <f t="shared" si="123"/>
        <v>1500000</v>
      </c>
      <c r="BF325" s="428"/>
      <c r="BG325" s="646">
        <v>1500000</v>
      </c>
      <c r="BH325" s="428"/>
      <c r="BI325" s="428"/>
      <c r="BJ325" s="428"/>
      <c r="BK325" s="428"/>
      <c r="BL325" s="813"/>
      <c r="BM325" s="816"/>
      <c r="BN325" s="44">
        <f t="shared" si="124"/>
        <v>1500000</v>
      </c>
      <c r="BO325" s="428"/>
      <c r="BP325" s="428">
        <v>1500000</v>
      </c>
      <c r="BQ325" s="428"/>
      <c r="BR325" s="428"/>
      <c r="BS325" s="428"/>
      <c r="BT325" s="428"/>
      <c r="BU325" s="429"/>
      <c r="BV325" s="430"/>
      <c r="BW325" s="430"/>
      <c r="BX325" s="430"/>
      <c r="BY325" s="430"/>
      <c r="BZ325" s="430"/>
      <c r="CA325" s="430"/>
      <c r="CB325" s="430"/>
      <c r="CC325" s="431"/>
    </row>
    <row r="326" spans="1:81" s="58" customFormat="1" ht="40.200000000000003" customHeight="1" thickTop="1" thickBot="1" x14ac:dyDescent="0.35">
      <c r="A326" s="34"/>
      <c r="B326" s="886"/>
      <c r="C326" s="869"/>
      <c r="D326" s="872"/>
      <c r="E326" s="852"/>
      <c r="F326" s="852"/>
      <c r="G326" s="852"/>
      <c r="H326" s="852"/>
      <c r="I326" s="1185"/>
      <c r="J326" s="813"/>
      <c r="K326" s="855"/>
      <c r="L326" s="1188"/>
      <c r="M326" s="1191"/>
      <c r="N326" s="1194"/>
      <c r="O326" s="1176"/>
      <c r="P326" s="1179"/>
      <c r="Q326" s="1182"/>
      <c r="R326" s="813"/>
      <c r="S326" s="644" t="s">
        <v>6997</v>
      </c>
      <c r="T326" s="651" t="s">
        <v>3822</v>
      </c>
      <c r="U326" s="236" t="s">
        <v>3827</v>
      </c>
      <c r="V326" s="236" t="s">
        <v>3830</v>
      </c>
      <c r="W326" s="261"/>
      <c r="X326" s="258">
        <v>44931</v>
      </c>
      <c r="Y326" s="258">
        <v>44956</v>
      </c>
      <c r="Z326" s="258">
        <v>44959</v>
      </c>
      <c r="AA326" s="258">
        <v>45290</v>
      </c>
      <c r="AB326" s="813"/>
      <c r="AC326" s="828"/>
      <c r="AD326" s="44">
        <f t="shared" si="156"/>
        <v>4000000</v>
      </c>
      <c r="AE326" s="44">
        <f t="shared" si="156"/>
        <v>0</v>
      </c>
      <c r="AF326" s="44">
        <f t="shared" si="156"/>
        <v>4000000</v>
      </c>
      <c r="AG326" s="427"/>
      <c r="AH326" s="427"/>
      <c r="AI326" s="427"/>
      <c r="AJ326" s="427"/>
      <c r="AK326" s="813"/>
      <c r="AL326" s="831"/>
      <c r="AM326" s="44">
        <f t="shared" si="121"/>
        <v>1000000</v>
      </c>
      <c r="AN326" s="428"/>
      <c r="AO326" s="428">
        <v>1000000</v>
      </c>
      <c r="AP326" s="428"/>
      <c r="AQ326" s="428"/>
      <c r="AR326" s="428"/>
      <c r="AS326" s="428"/>
      <c r="AT326" s="813"/>
      <c r="AU326" s="834"/>
      <c r="AV326" s="44">
        <f t="shared" si="122"/>
        <v>1000000</v>
      </c>
      <c r="AW326" s="428"/>
      <c r="AX326" s="646">
        <v>1000000</v>
      </c>
      <c r="AY326" s="428"/>
      <c r="AZ326" s="428"/>
      <c r="BA326" s="428"/>
      <c r="BB326" s="428"/>
      <c r="BC326" s="813"/>
      <c r="BD326" s="810"/>
      <c r="BE326" s="44">
        <f t="shared" si="123"/>
        <v>1000000</v>
      </c>
      <c r="BF326" s="428"/>
      <c r="BG326" s="646">
        <v>1000000</v>
      </c>
      <c r="BH326" s="428"/>
      <c r="BI326" s="428"/>
      <c r="BJ326" s="428"/>
      <c r="BK326" s="428"/>
      <c r="BL326" s="813"/>
      <c r="BM326" s="816"/>
      <c r="BN326" s="44">
        <f t="shared" si="124"/>
        <v>1000000</v>
      </c>
      <c r="BO326" s="428"/>
      <c r="BP326" s="428">
        <v>1000000</v>
      </c>
      <c r="BQ326" s="428"/>
      <c r="BR326" s="428"/>
      <c r="BS326" s="428"/>
      <c r="BT326" s="428"/>
      <c r="BU326" s="429"/>
      <c r="BV326" s="430"/>
      <c r="BW326" s="430"/>
      <c r="BX326" s="430"/>
      <c r="BY326" s="430"/>
      <c r="BZ326" s="430"/>
      <c r="CA326" s="430"/>
      <c r="CB326" s="430"/>
      <c r="CC326" s="431"/>
    </row>
    <row r="327" spans="1:81" s="58" customFormat="1" ht="40.200000000000003" customHeight="1" thickTop="1" thickBot="1" x14ac:dyDescent="0.35">
      <c r="A327" s="34"/>
      <c r="B327" s="886"/>
      <c r="C327" s="869"/>
      <c r="D327" s="872"/>
      <c r="E327" s="852"/>
      <c r="F327" s="852"/>
      <c r="G327" s="852"/>
      <c r="H327" s="852"/>
      <c r="I327" s="1185"/>
      <c r="J327" s="813"/>
      <c r="K327" s="855"/>
      <c r="L327" s="1188"/>
      <c r="M327" s="1191"/>
      <c r="N327" s="1194"/>
      <c r="O327" s="1176"/>
      <c r="P327" s="1179"/>
      <c r="Q327" s="1182"/>
      <c r="R327" s="813"/>
      <c r="S327" s="401" t="s">
        <v>6998</v>
      </c>
      <c r="T327" s="651" t="s">
        <v>3822</v>
      </c>
      <c r="U327" s="236" t="s">
        <v>3827</v>
      </c>
      <c r="V327" s="236" t="s">
        <v>3830</v>
      </c>
      <c r="W327" s="261"/>
      <c r="X327" s="258">
        <v>44931</v>
      </c>
      <c r="Y327" s="258">
        <v>44956</v>
      </c>
      <c r="Z327" s="258">
        <v>44959</v>
      </c>
      <c r="AA327" s="258">
        <v>45290</v>
      </c>
      <c r="AB327" s="813"/>
      <c r="AC327" s="828"/>
      <c r="AD327" s="44">
        <f t="shared" si="156"/>
        <v>16000000</v>
      </c>
      <c r="AE327" s="44">
        <f t="shared" si="156"/>
        <v>0</v>
      </c>
      <c r="AF327" s="44">
        <f t="shared" si="156"/>
        <v>16000000</v>
      </c>
      <c r="AG327" s="427"/>
      <c r="AH327" s="427"/>
      <c r="AI327" s="427"/>
      <c r="AJ327" s="427"/>
      <c r="AK327" s="813"/>
      <c r="AL327" s="831"/>
      <c r="AM327" s="44">
        <f t="shared" si="121"/>
        <v>4000000</v>
      </c>
      <c r="AN327" s="428"/>
      <c r="AO327" s="257">
        <v>4000000</v>
      </c>
      <c r="AP327" s="428"/>
      <c r="AQ327" s="428"/>
      <c r="AR327" s="428"/>
      <c r="AS327" s="428"/>
      <c r="AT327" s="813"/>
      <c r="AU327" s="834"/>
      <c r="AV327" s="44">
        <f t="shared" si="122"/>
        <v>4000000</v>
      </c>
      <c r="AW327" s="428"/>
      <c r="AX327" s="646">
        <v>4000000</v>
      </c>
      <c r="AY327" s="428"/>
      <c r="AZ327" s="428"/>
      <c r="BA327" s="428"/>
      <c r="BB327" s="428"/>
      <c r="BC327" s="813"/>
      <c r="BD327" s="810"/>
      <c r="BE327" s="44">
        <f t="shared" si="123"/>
        <v>4000000</v>
      </c>
      <c r="BF327" s="428"/>
      <c r="BG327" s="646">
        <v>4000000</v>
      </c>
      <c r="BH327" s="428"/>
      <c r="BI327" s="428"/>
      <c r="BJ327" s="428"/>
      <c r="BK327" s="428"/>
      <c r="BL327" s="813"/>
      <c r="BM327" s="816"/>
      <c r="BN327" s="44">
        <f t="shared" si="124"/>
        <v>4000000</v>
      </c>
      <c r="BO327" s="428"/>
      <c r="BP327" s="257">
        <v>4000000</v>
      </c>
      <c r="BQ327" s="428"/>
      <c r="BR327" s="428"/>
      <c r="BS327" s="428"/>
      <c r="BT327" s="428"/>
      <c r="BU327" s="429"/>
      <c r="BV327" s="430"/>
      <c r="BW327" s="430"/>
      <c r="BX327" s="430"/>
      <c r="BY327" s="430"/>
      <c r="BZ327" s="430"/>
      <c r="CA327" s="430"/>
      <c r="CB327" s="430"/>
      <c r="CC327" s="431"/>
    </row>
    <row r="328" spans="1:81" s="58" customFormat="1" ht="40.200000000000003" customHeight="1" thickTop="1" thickBot="1" x14ac:dyDescent="0.35">
      <c r="A328" s="34"/>
      <c r="B328" s="886"/>
      <c r="C328" s="869"/>
      <c r="D328" s="872"/>
      <c r="E328" s="852"/>
      <c r="F328" s="852"/>
      <c r="G328" s="852"/>
      <c r="H328" s="852"/>
      <c r="I328" s="1185"/>
      <c r="J328" s="813"/>
      <c r="K328" s="855"/>
      <c r="L328" s="1188"/>
      <c r="M328" s="1191"/>
      <c r="N328" s="1194"/>
      <c r="O328" s="1176"/>
      <c r="P328" s="1179"/>
      <c r="Q328" s="1182"/>
      <c r="R328" s="813"/>
      <c r="S328" s="401" t="s">
        <v>6999</v>
      </c>
      <c r="T328" s="651" t="s">
        <v>3822</v>
      </c>
      <c r="U328" s="236" t="s">
        <v>3827</v>
      </c>
      <c r="V328" s="236" t="s">
        <v>3830</v>
      </c>
      <c r="W328" s="261"/>
      <c r="X328" s="258">
        <v>44931</v>
      </c>
      <c r="Y328" s="258">
        <v>44956</v>
      </c>
      <c r="Z328" s="258">
        <v>44959</v>
      </c>
      <c r="AA328" s="258">
        <v>45290</v>
      </c>
      <c r="AB328" s="813"/>
      <c r="AC328" s="828"/>
      <c r="AD328" s="44">
        <f t="shared" si="156"/>
        <v>18000000</v>
      </c>
      <c r="AE328" s="44">
        <f t="shared" si="156"/>
        <v>0</v>
      </c>
      <c r="AF328" s="44">
        <f t="shared" si="156"/>
        <v>18000000</v>
      </c>
      <c r="AG328" s="427"/>
      <c r="AH328" s="427"/>
      <c r="AI328" s="427"/>
      <c r="AJ328" s="427"/>
      <c r="AK328" s="813"/>
      <c r="AL328" s="831"/>
      <c r="AM328" s="44">
        <f t="shared" si="121"/>
        <v>4500000</v>
      </c>
      <c r="AN328" s="428"/>
      <c r="AO328" s="257">
        <v>4500000</v>
      </c>
      <c r="AP328" s="428"/>
      <c r="AQ328" s="428"/>
      <c r="AR328" s="428"/>
      <c r="AS328" s="428"/>
      <c r="AT328" s="813"/>
      <c r="AU328" s="834"/>
      <c r="AV328" s="44">
        <f t="shared" si="122"/>
        <v>4500000</v>
      </c>
      <c r="AW328" s="428"/>
      <c r="AX328" s="646">
        <v>4500000</v>
      </c>
      <c r="AY328" s="428"/>
      <c r="AZ328" s="428"/>
      <c r="BA328" s="428"/>
      <c r="BB328" s="428"/>
      <c r="BC328" s="813"/>
      <c r="BD328" s="810"/>
      <c r="BE328" s="44">
        <f t="shared" si="123"/>
        <v>4500000</v>
      </c>
      <c r="BF328" s="428"/>
      <c r="BG328" s="646">
        <v>4500000</v>
      </c>
      <c r="BH328" s="428"/>
      <c r="BI328" s="428"/>
      <c r="BJ328" s="428"/>
      <c r="BK328" s="428"/>
      <c r="BL328" s="813"/>
      <c r="BM328" s="816"/>
      <c r="BN328" s="44">
        <f t="shared" si="124"/>
        <v>4500000</v>
      </c>
      <c r="BO328" s="428"/>
      <c r="BP328" s="257">
        <v>4500000</v>
      </c>
      <c r="BQ328" s="428"/>
      <c r="BR328" s="428"/>
      <c r="BS328" s="428"/>
      <c r="BT328" s="428"/>
      <c r="BU328" s="429"/>
      <c r="BV328" s="430"/>
      <c r="BW328" s="430"/>
      <c r="BX328" s="430"/>
      <c r="BY328" s="430"/>
      <c r="BZ328" s="430"/>
      <c r="CA328" s="430"/>
      <c r="CB328" s="430"/>
      <c r="CC328" s="431"/>
    </row>
    <row r="329" spans="1:81" s="58" customFormat="1" ht="40.200000000000003" customHeight="1" thickTop="1" thickBot="1" x14ac:dyDescent="0.35">
      <c r="A329" s="34"/>
      <c r="B329" s="886"/>
      <c r="C329" s="868" t="s">
        <v>185</v>
      </c>
      <c r="D329" s="871">
        <v>1905</v>
      </c>
      <c r="E329" s="851" t="s">
        <v>6664</v>
      </c>
      <c r="F329" s="851">
        <v>1905035</v>
      </c>
      <c r="G329" s="851" t="s">
        <v>6729</v>
      </c>
      <c r="H329" s="851" t="s">
        <v>6730</v>
      </c>
      <c r="I329" s="1184">
        <v>2021004540244</v>
      </c>
      <c r="J329" s="812">
        <v>107</v>
      </c>
      <c r="K329" s="854" t="str">
        <f>+[3]Metas!K122</f>
        <v>Municipios Desarrollando EGI -Estrategia de Gestión Integrada para la Promoción de la salud, prevención, vigilancia y control de las zoonosis.</v>
      </c>
      <c r="L329" s="857"/>
      <c r="M329" s="860">
        <f>SUM(N329:Q329)</f>
        <v>0</v>
      </c>
      <c r="N329" s="836"/>
      <c r="O329" s="839"/>
      <c r="P329" s="863"/>
      <c r="Q329" s="866"/>
      <c r="R329" s="812">
        <f t="shared" ref="R329" si="171">+$J329</f>
        <v>107</v>
      </c>
      <c r="S329" s="642" t="s">
        <v>7000</v>
      </c>
      <c r="T329" s="643" t="s">
        <v>3822</v>
      </c>
      <c r="U329" s="235" t="s">
        <v>3827</v>
      </c>
      <c r="V329" s="235" t="s">
        <v>3830</v>
      </c>
      <c r="W329" s="231"/>
      <c r="X329" s="258">
        <v>44931</v>
      </c>
      <c r="Y329" s="258">
        <v>44956</v>
      </c>
      <c r="Z329" s="258">
        <v>44959</v>
      </c>
      <c r="AA329" s="258">
        <v>45290</v>
      </c>
      <c r="AB329" s="812">
        <f t="shared" ref="AB329" si="172">+$J329</f>
        <v>107</v>
      </c>
      <c r="AC329" s="827">
        <f t="shared" ref="AC329" si="173">+L329</f>
        <v>0</v>
      </c>
      <c r="AD329" s="44">
        <f t="shared" si="156"/>
        <v>26163733</v>
      </c>
      <c r="AE329" s="44">
        <f t="shared" si="156"/>
        <v>0</v>
      </c>
      <c r="AF329" s="44">
        <f t="shared" si="156"/>
        <v>26163733</v>
      </c>
      <c r="AG329" s="44">
        <f t="shared" si="156"/>
        <v>0</v>
      </c>
      <c r="AH329" s="44">
        <f t="shared" si="156"/>
        <v>0</v>
      </c>
      <c r="AI329" s="44">
        <f t="shared" si="156"/>
        <v>0</v>
      </c>
      <c r="AJ329" s="44">
        <f t="shared" si="156"/>
        <v>0</v>
      </c>
      <c r="AK329" s="812">
        <f t="shared" ref="AK329" si="174">+$J329</f>
        <v>107</v>
      </c>
      <c r="AL329" s="830">
        <f>+N329</f>
        <v>0</v>
      </c>
      <c r="AM329" s="44">
        <f t="shared" si="121"/>
        <v>6540933.25</v>
      </c>
      <c r="AN329" s="47"/>
      <c r="AO329" s="47">
        <v>6540933.25</v>
      </c>
      <c r="AP329" s="47"/>
      <c r="AQ329" s="47"/>
      <c r="AR329" s="47"/>
      <c r="AS329" s="47"/>
      <c r="AT329" s="812">
        <f t="shared" ref="AT329" si="175">+$J329</f>
        <v>107</v>
      </c>
      <c r="AU329" s="833">
        <f>+O329</f>
        <v>0</v>
      </c>
      <c r="AV329" s="44">
        <f t="shared" si="122"/>
        <v>6540933.25</v>
      </c>
      <c r="AW329" s="47"/>
      <c r="AX329" s="35">
        <v>6540933.25</v>
      </c>
      <c r="AY329" s="47"/>
      <c r="AZ329" s="47"/>
      <c r="BA329" s="47"/>
      <c r="BB329" s="47"/>
      <c r="BC329" s="812">
        <f t="shared" ref="BC329" si="176">+$J329</f>
        <v>107</v>
      </c>
      <c r="BD329" s="809">
        <f>+P329</f>
        <v>0</v>
      </c>
      <c r="BE329" s="44">
        <f t="shared" si="123"/>
        <v>6540933.25</v>
      </c>
      <c r="BF329" s="47"/>
      <c r="BG329" s="35">
        <v>6540933.25</v>
      </c>
      <c r="BH329" s="47"/>
      <c r="BI329" s="47"/>
      <c r="BJ329" s="47"/>
      <c r="BK329" s="47"/>
      <c r="BL329" s="812">
        <f t="shared" ref="BL329" si="177">+$J329</f>
        <v>107</v>
      </c>
      <c r="BM329" s="815">
        <f>+Q329</f>
        <v>0</v>
      </c>
      <c r="BN329" s="44">
        <f t="shared" si="124"/>
        <v>6540933.25</v>
      </c>
      <c r="BO329" s="47"/>
      <c r="BP329" s="47">
        <v>6540933.25</v>
      </c>
      <c r="BQ329" s="47"/>
      <c r="BR329" s="47"/>
      <c r="BS329" s="47"/>
      <c r="BT329" s="47"/>
      <c r="BU329" s="818"/>
      <c r="BV329" s="819"/>
      <c r="BW329" s="819"/>
      <c r="BX329" s="819"/>
      <c r="BY329" s="819"/>
      <c r="BZ329" s="819"/>
      <c r="CA329" s="819"/>
      <c r="CB329" s="819"/>
      <c r="CC329" s="820"/>
    </row>
    <row r="330" spans="1:81" s="58" customFormat="1" ht="40.200000000000003" customHeight="1" thickTop="1" thickBot="1" x14ac:dyDescent="0.35">
      <c r="A330" s="34"/>
      <c r="B330" s="886"/>
      <c r="C330" s="869"/>
      <c r="D330" s="872"/>
      <c r="E330" s="852"/>
      <c r="F330" s="852"/>
      <c r="G330" s="852"/>
      <c r="H330" s="852"/>
      <c r="I330" s="1185"/>
      <c r="J330" s="813"/>
      <c r="K330" s="855"/>
      <c r="L330" s="858"/>
      <c r="M330" s="861"/>
      <c r="N330" s="837"/>
      <c r="O330" s="840"/>
      <c r="P330" s="864"/>
      <c r="Q330" s="867"/>
      <c r="R330" s="813"/>
      <c r="S330" s="644" t="s">
        <v>7001</v>
      </c>
      <c r="T330" s="651" t="s">
        <v>3822</v>
      </c>
      <c r="U330" s="236" t="s">
        <v>3827</v>
      </c>
      <c r="V330" s="236" t="s">
        <v>3830</v>
      </c>
      <c r="W330" s="261"/>
      <c r="X330" s="258">
        <v>44931</v>
      </c>
      <c r="Y330" s="258">
        <v>44956</v>
      </c>
      <c r="Z330" s="258">
        <v>44959</v>
      </c>
      <c r="AA330" s="258">
        <v>45290</v>
      </c>
      <c r="AB330" s="813"/>
      <c r="AC330" s="828"/>
      <c r="AD330" s="44">
        <f t="shared" si="156"/>
        <v>21108915.370000001</v>
      </c>
      <c r="AE330" s="44">
        <f t="shared" si="156"/>
        <v>0</v>
      </c>
      <c r="AF330" s="44">
        <f t="shared" si="156"/>
        <v>21108915.370000001</v>
      </c>
      <c r="AG330" s="427"/>
      <c r="AH330" s="427"/>
      <c r="AI330" s="427"/>
      <c r="AJ330" s="427"/>
      <c r="AK330" s="813"/>
      <c r="AL330" s="831"/>
      <c r="AM330" s="44">
        <f t="shared" si="121"/>
        <v>5277228.8425000003</v>
      </c>
      <c r="AN330" s="428"/>
      <c r="AO330" s="428">
        <v>5277228.8425000003</v>
      </c>
      <c r="AP330" s="428"/>
      <c r="AQ330" s="428"/>
      <c r="AR330" s="428"/>
      <c r="AS330" s="428"/>
      <c r="AT330" s="813"/>
      <c r="AU330" s="834"/>
      <c r="AV330" s="44">
        <f t="shared" si="122"/>
        <v>5277228.8425000003</v>
      </c>
      <c r="AW330" s="428"/>
      <c r="AX330" s="646">
        <v>5277228.8425000003</v>
      </c>
      <c r="AY330" s="428"/>
      <c r="AZ330" s="428"/>
      <c r="BA330" s="428"/>
      <c r="BB330" s="428"/>
      <c r="BC330" s="813"/>
      <c r="BD330" s="810"/>
      <c r="BE330" s="44">
        <f t="shared" si="123"/>
        <v>5277228.8425000003</v>
      </c>
      <c r="BF330" s="428"/>
      <c r="BG330" s="646">
        <v>5277228.8425000003</v>
      </c>
      <c r="BH330" s="428"/>
      <c r="BI330" s="428"/>
      <c r="BJ330" s="428"/>
      <c r="BK330" s="428"/>
      <c r="BL330" s="813"/>
      <c r="BM330" s="816"/>
      <c r="BN330" s="44">
        <f t="shared" si="124"/>
        <v>5277228.8425000003</v>
      </c>
      <c r="BO330" s="428"/>
      <c r="BP330" s="428">
        <v>5277228.8425000003</v>
      </c>
      <c r="BQ330" s="428"/>
      <c r="BR330" s="428"/>
      <c r="BS330" s="428"/>
      <c r="BT330" s="428"/>
      <c r="BU330" s="429"/>
      <c r="BV330" s="430"/>
      <c r="BW330" s="430"/>
      <c r="BX330" s="430"/>
      <c r="BY330" s="430"/>
      <c r="BZ330" s="430"/>
      <c r="CA330" s="430"/>
      <c r="CB330" s="430"/>
      <c r="CC330" s="431"/>
    </row>
    <row r="331" spans="1:81" s="58" customFormat="1" ht="40.200000000000003" customHeight="1" thickTop="1" thickBot="1" x14ac:dyDescent="0.35">
      <c r="A331" s="34"/>
      <c r="B331" s="886"/>
      <c r="C331" s="869"/>
      <c r="D331" s="872"/>
      <c r="E331" s="852"/>
      <c r="F331" s="852"/>
      <c r="G331" s="852"/>
      <c r="H331" s="852"/>
      <c r="I331" s="1185"/>
      <c r="J331" s="813"/>
      <c r="K331" s="855"/>
      <c r="L331" s="858"/>
      <c r="M331" s="861"/>
      <c r="N331" s="837"/>
      <c r="O331" s="840"/>
      <c r="P331" s="864"/>
      <c r="Q331" s="867"/>
      <c r="R331" s="813"/>
      <c r="S331" s="644" t="s">
        <v>7002</v>
      </c>
      <c r="T331" s="651" t="s">
        <v>3822</v>
      </c>
      <c r="U331" s="236" t="s">
        <v>3827</v>
      </c>
      <c r="V331" s="236" t="s">
        <v>3830</v>
      </c>
      <c r="W331" s="261"/>
      <c r="X331" s="258">
        <v>44931</v>
      </c>
      <c r="Y331" s="258">
        <v>44956</v>
      </c>
      <c r="Z331" s="258">
        <v>44959</v>
      </c>
      <c r="AA331" s="258">
        <v>45290</v>
      </c>
      <c r="AB331" s="813"/>
      <c r="AC331" s="828"/>
      <c r="AD331" s="44">
        <f t="shared" si="156"/>
        <v>2248067.08</v>
      </c>
      <c r="AE331" s="44">
        <f t="shared" si="156"/>
        <v>0</v>
      </c>
      <c r="AF331" s="44">
        <f t="shared" si="156"/>
        <v>2248067.08</v>
      </c>
      <c r="AG331" s="427"/>
      <c r="AH331" s="427"/>
      <c r="AI331" s="427"/>
      <c r="AJ331" s="427"/>
      <c r="AK331" s="813"/>
      <c r="AL331" s="831"/>
      <c r="AM331" s="44">
        <f t="shared" si="121"/>
        <v>562016.77</v>
      </c>
      <c r="AN331" s="428"/>
      <c r="AO331" s="428">
        <v>562016.77</v>
      </c>
      <c r="AP331" s="428"/>
      <c r="AQ331" s="428"/>
      <c r="AR331" s="428"/>
      <c r="AS331" s="428"/>
      <c r="AT331" s="813"/>
      <c r="AU331" s="834"/>
      <c r="AV331" s="44">
        <f t="shared" si="122"/>
        <v>562016.77</v>
      </c>
      <c r="AW331" s="428"/>
      <c r="AX331" s="646">
        <v>562016.77</v>
      </c>
      <c r="AY331" s="428"/>
      <c r="AZ331" s="428"/>
      <c r="BA331" s="428"/>
      <c r="BB331" s="428"/>
      <c r="BC331" s="813"/>
      <c r="BD331" s="810"/>
      <c r="BE331" s="44">
        <f t="shared" si="123"/>
        <v>562016.77</v>
      </c>
      <c r="BF331" s="428"/>
      <c r="BG331" s="646">
        <v>562016.77</v>
      </c>
      <c r="BH331" s="428"/>
      <c r="BI331" s="428"/>
      <c r="BJ331" s="428"/>
      <c r="BK331" s="428"/>
      <c r="BL331" s="813"/>
      <c r="BM331" s="816"/>
      <c r="BN331" s="44">
        <f t="shared" si="124"/>
        <v>562016.77</v>
      </c>
      <c r="BO331" s="428"/>
      <c r="BP331" s="428">
        <v>562016.77</v>
      </c>
      <c r="BQ331" s="428"/>
      <c r="BR331" s="428"/>
      <c r="BS331" s="428"/>
      <c r="BT331" s="428"/>
      <c r="BU331" s="429"/>
      <c r="BV331" s="430"/>
      <c r="BW331" s="430"/>
      <c r="BX331" s="430"/>
      <c r="BY331" s="430"/>
      <c r="BZ331" s="430"/>
      <c r="CA331" s="430"/>
      <c r="CB331" s="430"/>
      <c r="CC331" s="431"/>
    </row>
    <row r="332" spans="1:81" s="58" customFormat="1" ht="40.200000000000003" customHeight="1" thickTop="1" thickBot="1" x14ac:dyDescent="0.35">
      <c r="A332" s="34"/>
      <c r="B332" s="886"/>
      <c r="C332" s="869"/>
      <c r="D332" s="872"/>
      <c r="E332" s="852"/>
      <c r="F332" s="852"/>
      <c r="G332" s="852"/>
      <c r="H332" s="852"/>
      <c r="I332" s="1185"/>
      <c r="J332" s="813"/>
      <c r="K332" s="855"/>
      <c r="L332" s="858"/>
      <c r="M332" s="861"/>
      <c r="N332" s="837"/>
      <c r="O332" s="840"/>
      <c r="P332" s="864"/>
      <c r="Q332" s="867"/>
      <c r="R332" s="813"/>
      <c r="S332" s="644" t="s">
        <v>7003</v>
      </c>
      <c r="T332" s="651" t="s">
        <v>3822</v>
      </c>
      <c r="U332" s="236" t="s">
        <v>3827</v>
      </c>
      <c r="V332" s="236" t="s">
        <v>3830</v>
      </c>
      <c r="W332" s="261"/>
      <c r="X332" s="258">
        <v>44931</v>
      </c>
      <c r="Y332" s="258">
        <v>44956</v>
      </c>
      <c r="Z332" s="258">
        <v>44959</v>
      </c>
      <c r="AA332" s="258">
        <v>45290</v>
      </c>
      <c r="AB332" s="813"/>
      <c r="AC332" s="828"/>
      <c r="AD332" s="44">
        <f t="shared" si="156"/>
        <v>2724257.2800000003</v>
      </c>
      <c r="AE332" s="44">
        <f t="shared" si="156"/>
        <v>0</v>
      </c>
      <c r="AF332" s="44">
        <f t="shared" si="156"/>
        <v>2724257.2800000003</v>
      </c>
      <c r="AG332" s="427"/>
      <c r="AH332" s="427"/>
      <c r="AI332" s="427"/>
      <c r="AJ332" s="427"/>
      <c r="AK332" s="813"/>
      <c r="AL332" s="831"/>
      <c r="AM332" s="44">
        <f t="shared" si="121"/>
        <v>681064.32000000007</v>
      </c>
      <c r="AN332" s="428"/>
      <c r="AO332" s="428">
        <v>681064.32000000007</v>
      </c>
      <c r="AP332" s="428"/>
      <c r="AQ332" s="428"/>
      <c r="AR332" s="428"/>
      <c r="AS332" s="428"/>
      <c r="AT332" s="813"/>
      <c r="AU332" s="834"/>
      <c r="AV332" s="44">
        <f t="shared" si="122"/>
        <v>681064.32000000007</v>
      </c>
      <c r="AW332" s="428"/>
      <c r="AX332" s="646">
        <v>681064.32000000007</v>
      </c>
      <c r="AY332" s="428"/>
      <c r="AZ332" s="428"/>
      <c r="BA332" s="428"/>
      <c r="BB332" s="428"/>
      <c r="BC332" s="813"/>
      <c r="BD332" s="810"/>
      <c r="BE332" s="44">
        <f t="shared" si="123"/>
        <v>681064.32000000007</v>
      </c>
      <c r="BF332" s="428"/>
      <c r="BG332" s="646">
        <v>681064.32000000007</v>
      </c>
      <c r="BH332" s="428"/>
      <c r="BI332" s="428"/>
      <c r="BJ332" s="428"/>
      <c r="BK332" s="428"/>
      <c r="BL332" s="813"/>
      <c r="BM332" s="816"/>
      <c r="BN332" s="44">
        <f t="shared" si="124"/>
        <v>681064.32000000007</v>
      </c>
      <c r="BO332" s="428"/>
      <c r="BP332" s="428">
        <v>681064.32000000007</v>
      </c>
      <c r="BQ332" s="428"/>
      <c r="BR332" s="428"/>
      <c r="BS332" s="428"/>
      <c r="BT332" s="428"/>
      <c r="BU332" s="429"/>
      <c r="BV332" s="430"/>
      <c r="BW332" s="430"/>
      <c r="BX332" s="430"/>
      <c r="BY332" s="430"/>
      <c r="BZ332" s="430"/>
      <c r="CA332" s="430"/>
      <c r="CB332" s="430"/>
      <c r="CC332" s="431"/>
    </row>
    <row r="333" spans="1:81" s="58" customFormat="1" ht="40.200000000000003" customHeight="1" thickTop="1" thickBot="1" x14ac:dyDescent="0.35">
      <c r="A333" s="34"/>
      <c r="B333" s="886"/>
      <c r="C333" s="869"/>
      <c r="D333" s="872"/>
      <c r="E333" s="852"/>
      <c r="F333" s="852"/>
      <c r="G333" s="852"/>
      <c r="H333" s="852"/>
      <c r="I333" s="1185"/>
      <c r="J333" s="813"/>
      <c r="K333" s="855"/>
      <c r="L333" s="858"/>
      <c r="M333" s="861"/>
      <c r="N333" s="837"/>
      <c r="O333" s="840"/>
      <c r="P333" s="864"/>
      <c r="Q333" s="867"/>
      <c r="R333" s="813"/>
      <c r="S333" s="644" t="s">
        <v>7004</v>
      </c>
      <c r="T333" s="651" t="s">
        <v>3822</v>
      </c>
      <c r="U333" s="236" t="s">
        <v>3827</v>
      </c>
      <c r="V333" s="236" t="s">
        <v>3830</v>
      </c>
      <c r="W333" s="261"/>
      <c r="X333" s="258">
        <v>44931</v>
      </c>
      <c r="Y333" s="258">
        <v>44956</v>
      </c>
      <c r="Z333" s="258">
        <v>44959</v>
      </c>
      <c r="AA333" s="258">
        <v>45290</v>
      </c>
      <c r="AB333" s="813"/>
      <c r="AC333" s="828"/>
      <c r="AD333" s="44">
        <f t="shared" si="156"/>
        <v>3238710.63</v>
      </c>
      <c r="AE333" s="44">
        <f t="shared" si="156"/>
        <v>0</v>
      </c>
      <c r="AF333" s="44">
        <f t="shared" si="156"/>
        <v>3238710.63</v>
      </c>
      <c r="AG333" s="427"/>
      <c r="AH333" s="427"/>
      <c r="AI333" s="427"/>
      <c r="AJ333" s="427"/>
      <c r="AK333" s="813"/>
      <c r="AL333" s="831"/>
      <c r="AM333" s="44">
        <f t="shared" si="121"/>
        <v>809677.65749999997</v>
      </c>
      <c r="AN333" s="428"/>
      <c r="AO333" s="428">
        <v>809677.65749999997</v>
      </c>
      <c r="AP333" s="428"/>
      <c r="AQ333" s="428"/>
      <c r="AR333" s="428"/>
      <c r="AS333" s="428"/>
      <c r="AT333" s="813"/>
      <c r="AU333" s="834"/>
      <c r="AV333" s="44">
        <f t="shared" si="122"/>
        <v>809677.65749999997</v>
      </c>
      <c r="AW333" s="428"/>
      <c r="AX333" s="646">
        <v>809677.65749999997</v>
      </c>
      <c r="AY333" s="428"/>
      <c r="AZ333" s="428"/>
      <c r="BA333" s="428"/>
      <c r="BB333" s="428"/>
      <c r="BC333" s="813"/>
      <c r="BD333" s="810"/>
      <c r="BE333" s="44">
        <f t="shared" si="123"/>
        <v>809677.65749999997</v>
      </c>
      <c r="BF333" s="428"/>
      <c r="BG333" s="646">
        <v>809677.65749999997</v>
      </c>
      <c r="BH333" s="428"/>
      <c r="BI333" s="428"/>
      <c r="BJ333" s="428"/>
      <c r="BK333" s="428"/>
      <c r="BL333" s="813"/>
      <c r="BM333" s="816"/>
      <c r="BN333" s="44">
        <f t="shared" si="124"/>
        <v>809677.65749999997</v>
      </c>
      <c r="BO333" s="428"/>
      <c r="BP333" s="428">
        <v>809677.65749999997</v>
      </c>
      <c r="BQ333" s="428"/>
      <c r="BR333" s="428"/>
      <c r="BS333" s="428"/>
      <c r="BT333" s="428"/>
      <c r="BU333" s="429"/>
      <c r="BV333" s="430"/>
      <c r="BW333" s="430"/>
      <c r="BX333" s="430"/>
      <c r="BY333" s="430"/>
      <c r="BZ333" s="430"/>
      <c r="CA333" s="430"/>
      <c r="CB333" s="430"/>
      <c r="CC333" s="431"/>
    </row>
    <row r="334" spans="1:81" s="58" customFormat="1" ht="40.200000000000003" customHeight="1" thickTop="1" thickBot="1" x14ac:dyDescent="0.35">
      <c r="A334" s="34"/>
      <c r="B334" s="886"/>
      <c r="C334" s="869"/>
      <c r="D334" s="872"/>
      <c r="E334" s="852"/>
      <c r="F334" s="852"/>
      <c r="G334" s="852"/>
      <c r="H334" s="852"/>
      <c r="I334" s="1185"/>
      <c r="J334" s="813"/>
      <c r="K334" s="855"/>
      <c r="L334" s="858"/>
      <c r="M334" s="861"/>
      <c r="N334" s="837"/>
      <c r="O334" s="840"/>
      <c r="P334" s="864"/>
      <c r="Q334" s="867"/>
      <c r="R334" s="813"/>
      <c r="S334" s="644" t="s">
        <v>7005</v>
      </c>
      <c r="T334" s="651" t="s">
        <v>3822</v>
      </c>
      <c r="U334" s="236" t="s">
        <v>3827</v>
      </c>
      <c r="V334" s="236" t="s">
        <v>3830</v>
      </c>
      <c r="W334" s="39"/>
      <c r="X334" s="258">
        <v>44931</v>
      </c>
      <c r="Y334" s="258">
        <v>44956</v>
      </c>
      <c r="Z334" s="258">
        <v>44959</v>
      </c>
      <c r="AA334" s="258">
        <v>45290</v>
      </c>
      <c r="AB334" s="813"/>
      <c r="AC334" s="828"/>
      <c r="AD334" s="44">
        <f t="shared" si="156"/>
        <v>2231190.09</v>
      </c>
      <c r="AE334" s="44">
        <f t="shared" si="156"/>
        <v>0</v>
      </c>
      <c r="AF334" s="44">
        <f t="shared" si="156"/>
        <v>2231190.09</v>
      </c>
      <c r="AG334" s="51">
        <f t="shared" si="156"/>
        <v>0</v>
      </c>
      <c r="AH334" s="51">
        <f t="shared" si="156"/>
        <v>0</v>
      </c>
      <c r="AI334" s="51">
        <f t="shared" si="156"/>
        <v>0</v>
      </c>
      <c r="AJ334" s="51">
        <f t="shared" si="156"/>
        <v>0</v>
      </c>
      <c r="AK334" s="813"/>
      <c r="AL334" s="831"/>
      <c r="AM334" s="44">
        <f t="shared" si="121"/>
        <v>557797.52249999996</v>
      </c>
      <c r="AN334" s="257"/>
      <c r="AO334" s="428">
        <v>557797.52249999996</v>
      </c>
      <c r="AP334" s="257"/>
      <c r="AQ334" s="257"/>
      <c r="AR334" s="257"/>
      <c r="AS334" s="257"/>
      <c r="AT334" s="813"/>
      <c r="AU334" s="834"/>
      <c r="AV334" s="44">
        <f t="shared" si="122"/>
        <v>557797.52249999996</v>
      </c>
      <c r="AW334" s="257"/>
      <c r="AX334" s="646">
        <v>557797.52249999996</v>
      </c>
      <c r="AY334" s="257"/>
      <c r="AZ334" s="257"/>
      <c r="BA334" s="257"/>
      <c r="BB334" s="257"/>
      <c r="BC334" s="813"/>
      <c r="BD334" s="810"/>
      <c r="BE334" s="44">
        <f t="shared" si="123"/>
        <v>557797.52249999996</v>
      </c>
      <c r="BF334" s="257"/>
      <c r="BG334" s="646">
        <v>557797.52249999996</v>
      </c>
      <c r="BH334" s="257"/>
      <c r="BI334" s="257"/>
      <c r="BJ334" s="257"/>
      <c r="BK334" s="257"/>
      <c r="BL334" s="813"/>
      <c r="BM334" s="816"/>
      <c r="BN334" s="44">
        <f t="shared" si="124"/>
        <v>557797.52249999996</v>
      </c>
      <c r="BO334" s="257"/>
      <c r="BP334" s="428">
        <v>557797.52249999996</v>
      </c>
      <c r="BQ334" s="257"/>
      <c r="BR334" s="257"/>
      <c r="BS334" s="257"/>
      <c r="BT334" s="257"/>
      <c r="BU334" s="821"/>
      <c r="BV334" s="822"/>
      <c r="BW334" s="822"/>
      <c r="BX334" s="822"/>
      <c r="BY334" s="822"/>
      <c r="BZ334" s="822"/>
      <c r="CA334" s="822"/>
      <c r="CB334" s="822"/>
      <c r="CC334" s="823"/>
    </row>
    <row r="335" spans="1:81" s="58" customFormat="1" ht="40.200000000000003" customHeight="1" thickTop="1" thickBot="1" x14ac:dyDescent="0.35">
      <c r="A335" s="34"/>
      <c r="B335" s="886"/>
      <c r="C335" s="869"/>
      <c r="D335" s="872"/>
      <c r="E335" s="852"/>
      <c r="F335" s="852"/>
      <c r="G335" s="852"/>
      <c r="H335" s="852"/>
      <c r="I335" s="1185"/>
      <c r="J335" s="813"/>
      <c r="K335" s="855"/>
      <c r="L335" s="858"/>
      <c r="M335" s="861"/>
      <c r="N335" s="837"/>
      <c r="O335" s="840"/>
      <c r="P335" s="864"/>
      <c r="Q335" s="867"/>
      <c r="R335" s="813"/>
      <c r="S335" s="401" t="s">
        <v>7006</v>
      </c>
      <c r="T335" s="651" t="s">
        <v>3822</v>
      </c>
      <c r="U335" s="236" t="s">
        <v>3827</v>
      </c>
      <c r="V335" s="236" t="s">
        <v>3830</v>
      </c>
      <c r="W335" s="39"/>
      <c r="X335" s="258">
        <v>44931</v>
      </c>
      <c r="Y335" s="258">
        <v>44956</v>
      </c>
      <c r="Z335" s="258">
        <v>44959</v>
      </c>
      <c r="AA335" s="258">
        <v>45290</v>
      </c>
      <c r="AB335" s="813"/>
      <c r="AC335" s="828"/>
      <c r="AD335" s="44">
        <f t="shared" si="156"/>
        <v>19660078</v>
      </c>
      <c r="AE335" s="44">
        <f t="shared" si="156"/>
        <v>0</v>
      </c>
      <c r="AF335" s="44">
        <f t="shared" si="156"/>
        <v>19660078</v>
      </c>
      <c r="AG335" s="51">
        <f t="shared" si="156"/>
        <v>0</v>
      </c>
      <c r="AH335" s="51">
        <f t="shared" si="156"/>
        <v>0</v>
      </c>
      <c r="AI335" s="51">
        <f t="shared" si="156"/>
        <v>0</v>
      </c>
      <c r="AJ335" s="51">
        <f t="shared" si="156"/>
        <v>0</v>
      </c>
      <c r="AK335" s="813"/>
      <c r="AL335" s="831"/>
      <c r="AM335" s="44">
        <f t="shared" si="121"/>
        <v>4915019.5</v>
      </c>
      <c r="AN335" s="257"/>
      <c r="AO335" s="257">
        <v>4915019.5</v>
      </c>
      <c r="AP335" s="257"/>
      <c r="AQ335" s="257"/>
      <c r="AR335" s="257"/>
      <c r="AS335" s="257"/>
      <c r="AT335" s="813"/>
      <c r="AU335" s="834"/>
      <c r="AV335" s="44">
        <f t="shared" si="122"/>
        <v>4915019.5</v>
      </c>
      <c r="AW335" s="257"/>
      <c r="AX335" s="646">
        <v>4915019.5</v>
      </c>
      <c r="AY335" s="257"/>
      <c r="AZ335" s="257"/>
      <c r="BA335" s="257"/>
      <c r="BB335" s="257"/>
      <c r="BC335" s="813"/>
      <c r="BD335" s="810"/>
      <c r="BE335" s="44">
        <f t="shared" si="123"/>
        <v>4915019.5</v>
      </c>
      <c r="BF335" s="257"/>
      <c r="BG335" s="646">
        <v>4915019.5</v>
      </c>
      <c r="BH335" s="257"/>
      <c r="BI335" s="257"/>
      <c r="BJ335" s="257"/>
      <c r="BK335" s="257"/>
      <c r="BL335" s="813"/>
      <c r="BM335" s="816"/>
      <c r="BN335" s="44">
        <f t="shared" si="124"/>
        <v>4915019.5</v>
      </c>
      <c r="BO335" s="257"/>
      <c r="BP335" s="257">
        <v>4915019.5</v>
      </c>
      <c r="BQ335" s="257"/>
      <c r="BR335" s="257"/>
      <c r="BS335" s="257"/>
      <c r="BT335" s="257"/>
      <c r="BU335" s="821"/>
      <c r="BV335" s="822"/>
      <c r="BW335" s="822"/>
      <c r="BX335" s="822"/>
      <c r="BY335" s="822"/>
      <c r="BZ335" s="822"/>
      <c r="CA335" s="822"/>
      <c r="CB335" s="822"/>
      <c r="CC335" s="823"/>
    </row>
    <row r="336" spans="1:81" s="58" customFormat="1" ht="40.200000000000003" customHeight="1" thickTop="1" thickBot="1" x14ac:dyDescent="0.35">
      <c r="A336" s="34"/>
      <c r="B336" s="886"/>
      <c r="C336" s="869"/>
      <c r="D336" s="873"/>
      <c r="E336" s="853"/>
      <c r="F336" s="853"/>
      <c r="G336" s="853"/>
      <c r="H336" s="853"/>
      <c r="I336" s="1186"/>
      <c r="J336" s="814"/>
      <c r="K336" s="856"/>
      <c r="L336" s="859"/>
      <c r="M336" s="862"/>
      <c r="N336" s="838"/>
      <c r="O336" s="841"/>
      <c r="P336" s="865"/>
      <c r="Q336" s="874"/>
      <c r="R336" s="814"/>
      <c r="S336" s="401" t="s">
        <v>7007</v>
      </c>
      <c r="T336" s="651" t="s">
        <v>3822</v>
      </c>
      <c r="U336" s="236" t="s">
        <v>3827</v>
      </c>
      <c r="V336" s="236" t="s">
        <v>3830</v>
      </c>
      <c r="W336" s="232"/>
      <c r="X336" s="258">
        <v>44931</v>
      </c>
      <c r="Y336" s="258">
        <v>44956</v>
      </c>
      <c r="Z336" s="258">
        <v>44959</v>
      </c>
      <c r="AA336" s="258">
        <v>45290</v>
      </c>
      <c r="AB336" s="814"/>
      <c r="AC336" s="829"/>
      <c r="AD336" s="44">
        <f t="shared" si="156"/>
        <v>10136590</v>
      </c>
      <c r="AE336" s="44">
        <f t="shared" si="156"/>
        <v>0</v>
      </c>
      <c r="AF336" s="44">
        <f t="shared" si="156"/>
        <v>10136590</v>
      </c>
      <c r="AG336" s="46">
        <f t="shared" si="156"/>
        <v>0</v>
      </c>
      <c r="AH336" s="46">
        <f t="shared" si="156"/>
        <v>0</v>
      </c>
      <c r="AI336" s="46">
        <f t="shared" si="156"/>
        <v>0</v>
      </c>
      <c r="AJ336" s="46">
        <f t="shared" si="156"/>
        <v>0</v>
      </c>
      <c r="AK336" s="814"/>
      <c r="AL336" s="832"/>
      <c r="AM336" s="44">
        <f t="shared" si="121"/>
        <v>2534147.5</v>
      </c>
      <c r="AN336" s="49"/>
      <c r="AO336" s="257">
        <v>2534147.5</v>
      </c>
      <c r="AP336" s="49"/>
      <c r="AQ336" s="49"/>
      <c r="AR336" s="49"/>
      <c r="AS336" s="49"/>
      <c r="AT336" s="814"/>
      <c r="AU336" s="835"/>
      <c r="AV336" s="44">
        <f t="shared" si="122"/>
        <v>2534147.5</v>
      </c>
      <c r="AW336" s="49"/>
      <c r="AX336" s="646">
        <v>2534147.5</v>
      </c>
      <c r="AY336" s="49"/>
      <c r="AZ336" s="49"/>
      <c r="BA336" s="49"/>
      <c r="BB336" s="49"/>
      <c r="BC336" s="814"/>
      <c r="BD336" s="811"/>
      <c r="BE336" s="44">
        <f t="shared" si="123"/>
        <v>2534147.5</v>
      </c>
      <c r="BF336" s="49"/>
      <c r="BG336" s="646">
        <v>2534147.5</v>
      </c>
      <c r="BH336" s="49"/>
      <c r="BI336" s="49"/>
      <c r="BJ336" s="49"/>
      <c r="BK336" s="49"/>
      <c r="BL336" s="814"/>
      <c r="BM336" s="817"/>
      <c r="BN336" s="44">
        <f t="shared" si="124"/>
        <v>2534147.5</v>
      </c>
      <c r="BO336" s="49"/>
      <c r="BP336" s="257">
        <v>2534147.5</v>
      </c>
      <c r="BQ336" s="49"/>
      <c r="BR336" s="49"/>
      <c r="BS336" s="49"/>
      <c r="BT336" s="49"/>
      <c r="BU336" s="824"/>
      <c r="BV336" s="825"/>
      <c r="BW336" s="825"/>
      <c r="BX336" s="825"/>
      <c r="BY336" s="825"/>
      <c r="BZ336" s="825"/>
      <c r="CA336" s="825"/>
      <c r="CB336" s="825"/>
      <c r="CC336" s="826"/>
    </row>
    <row r="337" spans="1:81" s="58" customFormat="1" ht="40.200000000000003" customHeight="1" thickTop="1" thickBot="1" x14ac:dyDescent="0.35">
      <c r="A337" s="34"/>
      <c r="B337" s="886"/>
      <c r="C337" s="869"/>
      <c r="D337" s="871">
        <v>1906</v>
      </c>
      <c r="E337" s="851" t="s">
        <v>6664</v>
      </c>
      <c r="F337" s="851">
        <v>1905032</v>
      </c>
      <c r="G337" s="851" t="s">
        <v>6665</v>
      </c>
      <c r="H337" s="851" t="s">
        <v>6666</v>
      </c>
      <c r="I337" s="1184">
        <v>2021004540215</v>
      </c>
      <c r="J337" s="812">
        <v>108</v>
      </c>
      <c r="K337" s="854" t="str">
        <f>+[3]Metas!K123</f>
        <v>Disminuida la tasa de letalidad por dengue grave a 10 casos por 100.000 habitantes en el Departamento</v>
      </c>
      <c r="L337" s="857"/>
      <c r="M337" s="860">
        <f>SUM(N337:Q337)</f>
        <v>0</v>
      </c>
      <c r="N337" s="836"/>
      <c r="O337" s="839"/>
      <c r="P337" s="863"/>
      <c r="Q337" s="866"/>
      <c r="R337" s="812">
        <f t="shared" ref="R337" si="178">+$J337</f>
        <v>108</v>
      </c>
      <c r="S337" s="642" t="s">
        <v>7008</v>
      </c>
      <c r="T337" s="643" t="s">
        <v>3822</v>
      </c>
      <c r="U337" s="235" t="s">
        <v>3827</v>
      </c>
      <c r="V337" s="235" t="s">
        <v>3830</v>
      </c>
      <c r="W337" s="642" t="s">
        <v>7009</v>
      </c>
      <c r="X337" s="258">
        <v>44931</v>
      </c>
      <c r="Y337" s="258">
        <v>44956</v>
      </c>
      <c r="Z337" s="258">
        <v>44959</v>
      </c>
      <c r="AA337" s="258">
        <v>45290</v>
      </c>
      <c r="AB337" s="812">
        <f t="shared" ref="AB337" si="179">+$J337</f>
        <v>108</v>
      </c>
      <c r="AC337" s="827">
        <f t="shared" ref="AC337" si="180">+L337</f>
        <v>0</v>
      </c>
      <c r="AD337" s="44">
        <f t="shared" si="156"/>
        <v>9380310.8493401762</v>
      </c>
      <c r="AE337" s="44">
        <f t="shared" si="156"/>
        <v>0</v>
      </c>
      <c r="AF337" s="44">
        <f t="shared" si="156"/>
        <v>9380310.8493401762</v>
      </c>
      <c r="AG337" s="44">
        <f t="shared" si="156"/>
        <v>0</v>
      </c>
      <c r="AH337" s="44">
        <f t="shared" si="156"/>
        <v>0</v>
      </c>
      <c r="AI337" s="44">
        <f t="shared" si="156"/>
        <v>0</v>
      </c>
      <c r="AJ337" s="44">
        <f t="shared" si="156"/>
        <v>0</v>
      </c>
      <c r="AK337" s="812">
        <f t="shared" ref="AK337" si="181">+$J337</f>
        <v>108</v>
      </c>
      <c r="AL337" s="830">
        <f>+N337</f>
        <v>0</v>
      </c>
      <c r="AM337" s="44">
        <f t="shared" si="121"/>
        <v>2345077.7123350441</v>
      </c>
      <c r="AN337" s="47"/>
      <c r="AO337" s="47">
        <v>2345077.7123350441</v>
      </c>
      <c r="AP337" s="47">
        <v>0</v>
      </c>
      <c r="AQ337" s="47">
        <v>0</v>
      </c>
      <c r="AR337" s="47">
        <v>0</v>
      </c>
      <c r="AS337" s="47"/>
      <c r="AT337" s="812">
        <f t="shared" ref="AT337" si="182">+$J337</f>
        <v>108</v>
      </c>
      <c r="AU337" s="833">
        <f>+O337</f>
        <v>0</v>
      </c>
      <c r="AV337" s="44">
        <f t="shared" si="122"/>
        <v>2345077.7123350441</v>
      </c>
      <c r="AW337" s="47"/>
      <c r="AX337" s="35">
        <v>2345077.7123350441</v>
      </c>
      <c r="AY337" s="35">
        <v>0</v>
      </c>
      <c r="AZ337" s="35">
        <v>0</v>
      </c>
      <c r="BA337" s="35">
        <v>0</v>
      </c>
      <c r="BB337" s="47"/>
      <c r="BC337" s="812">
        <f t="shared" ref="BC337" si="183">+$J337</f>
        <v>108</v>
      </c>
      <c r="BD337" s="809">
        <f>+P337</f>
        <v>0</v>
      </c>
      <c r="BE337" s="44">
        <f t="shared" si="123"/>
        <v>2345077.7123350441</v>
      </c>
      <c r="BF337" s="47"/>
      <c r="BG337" s="35">
        <v>2345077.7123350441</v>
      </c>
      <c r="BH337" s="35">
        <v>0</v>
      </c>
      <c r="BI337" s="35">
        <v>0</v>
      </c>
      <c r="BJ337" s="35">
        <v>0</v>
      </c>
      <c r="BK337" s="47"/>
      <c r="BL337" s="812">
        <f t="shared" ref="BL337" si="184">+$J337</f>
        <v>108</v>
      </c>
      <c r="BM337" s="815">
        <f>+Q337</f>
        <v>0</v>
      </c>
      <c r="BN337" s="44">
        <f t="shared" si="124"/>
        <v>2345077.7123350441</v>
      </c>
      <c r="BO337" s="47"/>
      <c r="BP337" s="47">
        <v>2345077.7123350441</v>
      </c>
      <c r="BQ337" s="47">
        <v>0</v>
      </c>
      <c r="BR337" s="47">
        <v>0</v>
      </c>
      <c r="BS337" s="47">
        <v>0</v>
      </c>
      <c r="BT337" s="47"/>
      <c r="BU337" s="818"/>
      <c r="BV337" s="819"/>
      <c r="BW337" s="819"/>
      <c r="BX337" s="819"/>
      <c r="BY337" s="819"/>
      <c r="BZ337" s="819"/>
      <c r="CA337" s="819"/>
      <c r="CB337" s="819"/>
      <c r="CC337" s="820"/>
    </row>
    <row r="338" spans="1:81" s="58" customFormat="1" ht="40.200000000000003" customHeight="1" thickTop="1" thickBot="1" x14ac:dyDescent="0.35">
      <c r="A338" s="34"/>
      <c r="B338" s="886"/>
      <c r="C338" s="869"/>
      <c r="D338" s="872"/>
      <c r="E338" s="852"/>
      <c r="F338" s="852"/>
      <c r="G338" s="852"/>
      <c r="H338" s="852"/>
      <c r="I338" s="1185"/>
      <c r="J338" s="813"/>
      <c r="K338" s="855"/>
      <c r="L338" s="858"/>
      <c r="M338" s="861"/>
      <c r="N338" s="837"/>
      <c r="O338" s="840"/>
      <c r="P338" s="864"/>
      <c r="Q338" s="867"/>
      <c r="R338" s="813"/>
      <c r="S338" s="644" t="s">
        <v>7010</v>
      </c>
      <c r="T338" s="651" t="s">
        <v>3822</v>
      </c>
      <c r="U338" s="236" t="s">
        <v>3827</v>
      </c>
      <c r="V338" s="236" t="s">
        <v>3830</v>
      </c>
      <c r="W338" s="401" t="s">
        <v>7011</v>
      </c>
      <c r="X338" s="258">
        <v>44931</v>
      </c>
      <c r="Y338" s="258">
        <v>44956</v>
      </c>
      <c r="Z338" s="258">
        <v>44959</v>
      </c>
      <c r="AA338" s="258">
        <v>45290</v>
      </c>
      <c r="AB338" s="813"/>
      <c r="AC338" s="828"/>
      <c r="AD338" s="44">
        <f t="shared" si="156"/>
        <v>83380540.883023784</v>
      </c>
      <c r="AE338" s="44">
        <f t="shared" si="156"/>
        <v>0</v>
      </c>
      <c r="AF338" s="44">
        <f t="shared" si="156"/>
        <v>83380540.883023784</v>
      </c>
      <c r="AG338" s="427"/>
      <c r="AH338" s="427"/>
      <c r="AI338" s="427"/>
      <c r="AJ338" s="427"/>
      <c r="AK338" s="813"/>
      <c r="AL338" s="831"/>
      <c r="AM338" s="44">
        <f t="shared" si="121"/>
        <v>20845135.220755946</v>
      </c>
      <c r="AN338" s="428"/>
      <c r="AO338" s="428">
        <v>20845135.220755946</v>
      </c>
      <c r="AP338" s="428">
        <v>0</v>
      </c>
      <c r="AQ338" s="428">
        <v>0</v>
      </c>
      <c r="AR338" s="428">
        <v>0</v>
      </c>
      <c r="AS338" s="428"/>
      <c r="AT338" s="813"/>
      <c r="AU338" s="834"/>
      <c r="AV338" s="44">
        <f t="shared" si="122"/>
        <v>20845135.220755946</v>
      </c>
      <c r="AW338" s="428"/>
      <c r="AX338" s="646">
        <v>20845135.220755946</v>
      </c>
      <c r="AY338" s="646">
        <v>0</v>
      </c>
      <c r="AZ338" s="646">
        <v>0</v>
      </c>
      <c r="BA338" s="646">
        <v>0</v>
      </c>
      <c r="BB338" s="428"/>
      <c r="BC338" s="813"/>
      <c r="BD338" s="810"/>
      <c r="BE338" s="44">
        <f t="shared" si="123"/>
        <v>20845135.220755946</v>
      </c>
      <c r="BF338" s="428"/>
      <c r="BG338" s="646">
        <v>20845135.220755946</v>
      </c>
      <c r="BH338" s="646">
        <v>0</v>
      </c>
      <c r="BI338" s="646">
        <v>0</v>
      </c>
      <c r="BJ338" s="646">
        <v>0</v>
      </c>
      <c r="BK338" s="428"/>
      <c r="BL338" s="813"/>
      <c r="BM338" s="816"/>
      <c r="BN338" s="44">
        <f t="shared" si="124"/>
        <v>20845135.220755946</v>
      </c>
      <c r="BO338" s="428"/>
      <c r="BP338" s="428">
        <v>20845135.220755946</v>
      </c>
      <c r="BQ338" s="428">
        <v>0</v>
      </c>
      <c r="BR338" s="428">
        <v>0</v>
      </c>
      <c r="BS338" s="428">
        <v>0</v>
      </c>
      <c r="BT338" s="428"/>
      <c r="BU338" s="429"/>
      <c r="BV338" s="430"/>
      <c r="BW338" s="430"/>
      <c r="BX338" s="430"/>
      <c r="BY338" s="430"/>
      <c r="BZ338" s="430"/>
      <c r="CA338" s="430"/>
      <c r="CB338" s="430"/>
      <c r="CC338" s="431"/>
    </row>
    <row r="339" spans="1:81" s="58" customFormat="1" ht="40.200000000000003" customHeight="1" thickTop="1" thickBot="1" x14ac:dyDescent="0.35">
      <c r="A339" s="34"/>
      <c r="B339" s="886"/>
      <c r="C339" s="869"/>
      <c r="D339" s="872"/>
      <c r="E339" s="852"/>
      <c r="F339" s="852"/>
      <c r="G339" s="852"/>
      <c r="H339" s="852"/>
      <c r="I339" s="1185"/>
      <c r="J339" s="813"/>
      <c r="K339" s="855"/>
      <c r="L339" s="858"/>
      <c r="M339" s="861"/>
      <c r="N339" s="837"/>
      <c r="O339" s="840"/>
      <c r="P339" s="864"/>
      <c r="Q339" s="867"/>
      <c r="R339" s="813"/>
      <c r="S339" s="644" t="s">
        <v>7012</v>
      </c>
      <c r="T339" s="651" t="s">
        <v>3822</v>
      </c>
      <c r="U339" s="236" t="s">
        <v>3827</v>
      </c>
      <c r="V339" s="236" t="s">
        <v>3830</v>
      </c>
      <c r="W339" s="401" t="s">
        <v>7013</v>
      </c>
      <c r="X339" s="258">
        <v>44931</v>
      </c>
      <c r="Y339" s="258">
        <v>44956</v>
      </c>
      <c r="Z339" s="258">
        <v>44959</v>
      </c>
      <c r="AA339" s="258">
        <v>45290</v>
      </c>
      <c r="AB339" s="813"/>
      <c r="AC339" s="828"/>
      <c r="AD339" s="44">
        <f t="shared" si="156"/>
        <v>88539893.819537356</v>
      </c>
      <c r="AE339" s="44">
        <f t="shared" si="156"/>
        <v>0</v>
      </c>
      <c r="AF339" s="44">
        <f t="shared" si="156"/>
        <v>0</v>
      </c>
      <c r="AG339" s="427"/>
      <c r="AH339" s="427"/>
      <c r="AI339" s="427"/>
      <c r="AJ339" s="427"/>
      <c r="AK339" s="813"/>
      <c r="AL339" s="831"/>
      <c r="AM339" s="44">
        <f t="shared" si="121"/>
        <v>22134973.454884339</v>
      </c>
      <c r="AN339" s="428"/>
      <c r="AO339" s="428">
        <v>0</v>
      </c>
      <c r="AP339" s="428">
        <v>0</v>
      </c>
      <c r="AQ339" s="428">
        <v>0</v>
      </c>
      <c r="AR339" s="428">
        <v>22134973.454884339</v>
      </c>
      <c r="AS339" s="428"/>
      <c r="AT339" s="813"/>
      <c r="AU339" s="834"/>
      <c r="AV339" s="44">
        <f t="shared" si="122"/>
        <v>22134973.454884339</v>
      </c>
      <c r="AW339" s="428"/>
      <c r="AX339" s="646">
        <v>0</v>
      </c>
      <c r="AY339" s="646">
        <v>0</v>
      </c>
      <c r="AZ339" s="646">
        <v>0</v>
      </c>
      <c r="BA339" s="646">
        <v>22134973.454884339</v>
      </c>
      <c r="BB339" s="428"/>
      <c r="BC339" s="813"/>
      <c r="BD339" s="810"/>
      <c r="BE339" s="44">
        <f t="shared" si="123"/>
        <v>22134973.454884339</v>
      </c>
      <c r="BF339" s="428"/>
      <c r="BG339" s="646">
        <v>0</v>
      </c>
      <c r="BH339" s="646">
        <v>0</v>
      </c>
      <c r="BI339" s="646">
        <v>0</v>
      </c>
      <c r="BJ339" s="646">
        <v>22134973.454884339</v>
      </c>
      <c r="BK339" s="428"/>
      <c r="BL339" s="813"/>
      <c r="BM339" s="816"/>
      <c r="BN339" s="44">
        <f t="shared" si="124"/>
        <v>22134973.454884339</v>
      </c>
      <c r="BO339" s="428"/>
      <c r="BP339" s="428">
        <v>0</v>
      </c>
      <c r="BQ339" s="428">
        <v>0</v>
      </c>
      <c r="BR339" s="428">
        <v>0</v>
      </c>
      <c r="BS339" s="428">
        <v>22134973.454884339</v>
      </c>
      <c r="BT339" s="428"/>
      <c r="BU339" s="429"/>
      <c r="BV339" s="430"/>
      <c r="BW339" s="430"/>
      <c r="BX339" s="430"/>
      <c r="BY339" s="430"/>
      <c r="BZ339" s="430"/>
      <c r="CA339" s="430"/>
      <c r="CB339" s="430"/>
      <c r="CC339" s="431"/>
    </row>
    <row r="340" spans="1:81" s="58" customFormat="1" ht="40.200000000000003" customHeight="1" thickTop="1" thickBot="1" x14ac:dyDescent="0.35">
      <c r="A340" s="34"/>
      <c r="B340" s="886"/>
      <c r="C340" s="869"/>
      <c r="D340" s="872"/>
      <c r="E340" s="852"/>
      <c r="F340" s="852"/>
      <c r="G340" s="852"/>
      <c r="H340" s="852"/>
      <c r="I340" s="1185"/>
      <c r="J340" s="813"/>
      <c r="K340" s="855"/>
      <c r="L340" s="858"/>
      <c r="M340" s="861"/>
      <c r="N340" s="837"/>
      <c r="O340" s="840"/>
      <c r="P340" s="864"/>
      <c r="Q340" s="867"/>
      <c r="R340" s="813"/>
      <c r="S340" s="644" t="s">
        <v>7014</v>
      </c>
      <c r="T340" s="651" t="s">
        <v>3822</v>
      </c>
      <c r="U340" s="236" t="s">
        <v>3827</v>
      </c>
      <c r="V340" s="236" t="s">
        <v>3830</v>
      </c>
      <c r="W340" s="401" t="s">
        <v>7013</v>
      </c>
      <c r="X340" s="258">
        <v>44931</v>
      </c>
      <c r="Y340" s="258">
        <v>44956</v>
      </c>
      <c r="Z340" s="258">
        <v>44959</v>
      </c>
      <c r="AA340" s="258">
        <v>45290</v>
      </c>
      <c r="AB340" s="813"/>
      <c r="AC340" s="828"/>
      <c r="AD340" s="44">
        <f t="shared" si="156"/>
        <v>218862000</v>
      </c>
      <c r="AE340" s="44">
        <f t="shared" si="156"/>
        <v>0</v>
      </c>
      <c r="AF340" s="44">
        <f t="shared" si="156"/>
        <v>218862000</v>
      </c>
      <c r="AG340" s="427"/>
      <c r="AH340" s="427"/>
      <c r="AI340" s="427"/>
      <c r="AJ340" s="427"/>
      <c r="AK340" s="813"/>
      <c r="AL340" s="831"/>
      <c r="AM340" s="44">
        <f t="shared" si="121"/>
        <v>54715500</v>
      </c>
      <c r="AN340" s="428"/>
      <c r="AO340" s="428">
        <v>54715500</v>
      </c>
      <c r="AP340" s="428">
        <v>0</v>
      </c>
      <c r="AQ340" s="428">
        <v>0</v>
      </c>
      <c r="AR340" s="428">
        <v>0</v>
      </c>
      <c r="AS340" s="428"/>
      <c r="AT340" s="813"/>
      <c r="AU340" s="834"/>
      <c r="AV340" s="44">
        <f t="shared" si="122"/>
        <v>54715500</v>
      </c>
      <c r="AW340" s="428"/>
      <c r="AX340" s="646">
        <v>54715500</v>
      </c>
      <c r="AY340" s="646">
        <v>0</v>
      </c>
      <c r="AZ340" s="646">
        <v>0</v>
      </c>
      <c r="BA340" s="646">
        <v>0</v>
      </c>
      <c r="BB340" s="428"/>
      <c r="BC340" s="813"/>
      <c r="BD340" s="810"/>
      <c r="BE340" s="44">
        <f t="shared" si="123"/>
        <v>54715500</v>
      </c>
      <c r="BF340" s="428"/>
      <c r="BG340" s="646">
        <v>54715500</v>
      </c>
      <c r="BH340" s="646">
        <v>0</v>
      </c>
      <c r="BI340" s="646">
        <v>0</v>
      </c>
      <c r="BJ340" s="646">
        <v>0</v>
      </c>
      <c r="BK340" s="428"/>
      <c r="BL340" s="813"/>
      <c r="BM340" s="816"/>
      <c r="BN340" s="44">
        <f t="shared" si="124"/>
        <v>54715500</v>
      </c>
      <c r="BO340" s="428"/>
      <c r="BP340" s="428">
        <v>54715500</v>
      </c>
      <c r="BQ340" s="428">
        <v>0</v>
      </c>
      <c r="BR340" s="428">
        <v>0</v>
      </c>
      <c r="BS340" s="428">
        <v>0</v>
      </c>
      <c r="BT340" s="428"/>
      <c r="BU340" s="429"/>
      <c r="BV340" s="430"/>
      <c r="BW340" s="430"/>
      <c r="BX340" s="430"/>
      <c r="BY340" s="430"/>
      <c r="BZ340" s="430"/>
      <c r="CA340" s="430"/>
      <c r="CB340" s="430"/>
      <c r="CC340" s="431"/>
    </row>
    <row r="341" spans="1:81" s="58" customFormat="1" ht="40.200000000000003" customHeight="1" thickTop="1" thickBot="1" x14ac:dyDescent="0.35">
      <c r="A341" s="34"/>
      <c r="B341" s="886"/>
      <c r="C341" s="869"/>
      <c r="D341" s="872"/>
      <c r="E341" s="852"/>
      <c r="F341" s="852"/>
      <c r="G341" s="852"/>
      <c r="H341" s="852"/>
      <c r="I341" s="1185"/>
      <c r="J341" s="813"/>
      <c r="K341" s="855"/>
      <c r="L341" s="858"/>
      <c r="M341" s="861"/>
      <c r="N341" s="837"/>
      <c r="O341" s="840"/>
      <c r="P341" s="864"/>
      <c r="Q341" s="867"/>
      <c r="R341" s="813"/>
      <c r="S341" s="644" t="s">
        <v>7015</v>
      </c>
      <c r="T341" s="651" t="s">
        <v>3822</v>
      </c>
      <c r="U341" s="236" t="s">
        <v>3827</v>
      </c>
      <c r="V341" s="236" t="s">
        <v>3830</v>
      </c>
      <c r="W341" s="401" t="s">
        <v>7016</v>
      </c>
      <c r="X341" s="258">
        <v>44931</v>
      </c>
      <c r="Y341" s="258">
        <v>44956</v>
      </c>
      <c r="Z341" s="258">
        <v>44959</v>
      </c>
      <c r="AA341" s="258">
        <v>45290</v>
      </c>
      <c r="AB341" s="813"/>
      <c r="AC341" s="828"/>
      <c r="AD341" s="44">
        <f t="shared" si="156"/>
        <v>223772846.40000001</v>
      </c>
      <c r="AE341" s="44">
        <f t="shared" si="156"/>
        <v>0</v>
      </c>
      <c r="AF341" s="44">
        <f t="shared" si="156"/>
        <v>223772846.40000001</v>
      </c>
      <c r="AG341" s="427"/>
      <c r="AH341" s="427"/>
      <c r="AI341" s="427"/>
      <c r="AJ341" s="427"/>
      <c r="AK341" s="813"/>
      <c r="AL341" s="831"/>
      <c r="AM341" s="44">
        <f t="shared" si="121"/>
        <v>55943211.600000001</v>
      </c>
      <c r="AN341" s="428"/>
      <c r="AO341" s="428">
        <v>55943211.600000001</v>
      </c>
      <c r="AP341" s="428">
        <v>0</v>
      </c>
      <c r="AQ341" s="428">
        <v>0</v>
      </c>
      <c r="AR341" s="428">
        <v>0</v>
      </c>
      <c r="AS341" s="428"/>
      <c r="AT341" s="813"/>
      <c r="AU341" s="834"/>
      <c r="AV341" s="44">
        <f t="shared" si="122"/>
        <v>55943211.600000001</v>
      </c>
      <c r="AW341" s="428"/>
      <c r="AX341" s="646">
        <v>55943211.600000001</v>
      </c>
      <c r="AY341" s="646">
        <v>0</v>
      </c>
      <c r="AZ341" s="646">
        <v>0</v>
      </c>
      <c r="BA341" s="646">
        <v>0</v>
      </c>
      <c r="BB341" s="428"/>
      <c r="BC341" s="813"/>
      <c r="BD341" s="810"/>
      <c r="BE341" s="44">
        <f t="shared" si="123"/>
        <v>55943211.600000001</v>
      </c>
      <c r="BF341" s="428"/>
      <c r="BG341" s="646">
        <v>55943211.600000001</v>
      </c>
      <c r="BH341" s="646">
        <v>0</v>
      </c>
      <c r="BI341" s="646">
        <v>0</v>
      </c>
      <c r="BJ341" s="646">
        <v>0</v>
      </c>
      <c r="BK341" s="428"/>
      <c r="BL341" s="813"/>
      <c r="BM341" s="816"/>
      <c r="BN341" s="44">
        <f t="shared" si="124"/>
        <v>55943211.600000001</v>
      </c>
      <c r="BO341" s="428"/>
      <c r="BP341" s="428">
        <v>55943211.600000001</v>
      </c>
      <c r="BQ341" s="428">
        <v>0</v>
      </c>
      <c r="BR341" s="428">
        <v>0</v>
      </c>
      <c r="BS341" s="428">
        <v>0</v>
      </c>
      <c r="BT341" s="428"/>
      <c r="BU341" s="429"/>
      <c r="BV341" s="430"/>
      <c r="BW341" s="430"/>
      <c r="BX341" s="430"/>
      <c r="BY341" s="430"/>
      <c r="BZ341" s="430"/>
      <c r="CA341" s="430"/>
      <c r="CB341" s="430"/>
      <c r="CC341" s="431"/>
    </row>
    <row r="342" spans="1:81" s="58" customFormat="1" ht="40.200000000000003" customHeight="1" thickTop="1" thickBot="1" x14ac:dyDescent="0.35">
      <c r="A342" s="34"/>
      <c r="B342" s="886"/>
      <c r="C342" s="869"/>
      <c r="D342" s="872"/>
      <c r="E342" s="852"/>
      <c r="F342" s="852"/>
      <c r="G342" s="852"/>
      <c r="H342" s="852"/>
      <c r="I342" s="1185"/>
      <c r="J342" s="813"/>
      <c r="K342" s="855"/>
      <c r="L342" s="858"/>
      <c r="M342" s="861"/>
      <c r="N342" s="837"/>
      <c r="O342" s="840"/>
      <c r="P342" s="864"/>
      <c r="Q342" s="867"/>
      <c r="R342" s="813"/>
      <c r="S342" s="644" t="s">
        <v>7017</v>
      </c>
      <c r="T342" s="651" t="s">
        <v>3822</v>
      </c>
      <c r="U342" s="236" t="s">
        <v>3827</v>
      </c>
      <c r="V342" s="236" t="s">
        <v>3830</v>
      </c>
      <c r="W342" s="401" t="s">
        <v>7018</v>
      </c>
      <c r="X342" s="258">
        <v>44931</v>
      </c>
      <c r="Y342" s="258">
        <v>44956</v>
      </c>
      <c r="Z342" s="258">
        <v>44959</v>
      </c>
      <c r="AA342" s="258">
        <v>45290</v>
      </c>
      <c r="AB342" s="813"/>
      <c r="AC342" s="828"/>
      <c r="AD342" s="44">
        <f t="shared" si="156"/>
        <v>56840425.661925219</v>
      </c>
      <c r="AE342" s="44">
        <f t="shared" si="156"/>
        <v>0</v>
      </c>
      <c r="AF342" s="44">
        <f t="shared" si="156"/>
        <v>0</v>
      </c>
      <c r="AG342" s="427"/>
      <c r="AH342" s="427"/>
      <c r="AI342" s="427"/>
      <c r="AJ342" s="427"/>
      <c r="AK342" s="813"/>
      <c r="AL342" s="831"/>
      <c r="AM342" s="44">
        <f t="shared" si="121"/>
        <v>14210106.415481305</v>
      </c>
      <c r="AN342" s="428"/>
      <c r="AO342" s="428">
        <v>0</v>
      </c>
      <c r="AP342" s="428">
        <v>0</v>
      </c>
      <c r="AQ342" s="428">
        <v>0</v>
      </c>
      <c r="AR342" s="428">
        <v>14210106.415481305</v>
      </c>
      <c r="AS342" s="428"/>
      <c r="AT342" s="813"/>
      <c r="AU342" s="834"/>
      <c r="AV342" s="44">
        <f t="shared" si="122"/>
        <v>14210106.415481305</v>
      </c>
      <c r="AW342" s="428"/>
      <c r="AX342" s="646">
        <v>0</v>
      </c>
      <c r="AY342" s="646">
        <v>0</v>
      </c>
      <c r="AZ342" s="646">
        <v>0</v>
      </c>
      <c r="BA342" s="646">
        <v>14210106.415481305</v>
      </c>
      <c r="BB342" s="428"/>
      <c r="BC342" s="813"/>
      <c r="BD342" s="810"/>
      <c r="BE342" s="44">
        <f t="shared" si="123"/>
        <v>14210106.415481305</v>
      </c>
      <c r="BF342" s="428"/>
      <c r="BG342" s="646">
        <v>0</v>
      </c>
      <c r="BH342" s="646">
        <v>0</v>
      </c>
      <c r="BI342" s="646">
        <v>0</v>
      </c>
      <c r="BJ342" s="646">
        <v>14210106.415481305</v>
      </c>
      <c r="BK342" s="428"/>
      <c r="BL342" s="813"/>
      <c r="BM342" s="816"/>
      <c r="BN342" s="44">
        <f t="shared" si="124"/>
        <v>14210106.415481305</v>
      </c>
      <c r="BO342" s="428"/>
      <c r="BP342" s="428">
        <v>0</v>
      </c>
      <c r="BQ342" s="428">
        <v>0</v>
      </c>
      <c r="BR342" s="428">
        <v>0</v>
      </c>
      <c r="BS342" s="428">
        <v>14210106.415481305</v>
      </c>
      <c r="BT342" s="428"/>
      <c r="BU342" s="429"/>
      <c r="BV342" s="430"/>
      <c r="BW342" s="430"/>
      <c r="BX342" s="430"/>
      <c r="BY342" s="430"/>
      <c r="BZ342" s="430"/>
      <c r="CA342" s="430"/>
      <c r="CB342" s="430"/>
      <c r="CC342" s="431"/>
    </row>
    <row r="343" spans="1:81" s="58" customFormat="1" ht="40.200000000000003" customHeight="1" thickTop="1" thickBot="1" x14ac:dyDescent="0.35">
      <c r="A343" s="34"/>
      <c r="B343" s="886"/>
      <c r="C343" s="869"/>
      <c r="D343" s="872"/>
      <c r="E343" s="852"/>
      <c r="F343" s="852"/>
      <c r="G343" s="852"/>
      <c r="H343" s="852"/>
      <c r="I343" s="1185"/>
      <c r="J343" s="813"/>
      <c r="K343" s="855"/>
      <c r="L343" s="858"/>
      <c r="M343" s="861"/>
      <c r="N343" s="837"/>
      <c r="O343" s="840"/>
      <c r="P343" s="864"/>
      <c r="Q343" s="867"/>
      <c r="R343" s="813"/>
      <c r="S343" s="644" t="s">
        <v>7019</v>
      </c>
      <c r="T343" s="651" t="s">
        <v>3822</v>
      </c>
      <c r="U343" s="236" t="s">
        <v>3827</v>
      </c>
      <c r="V343" s="236" t="s">
        <v>3830</v>
      </c>
      <c r="W343" s="401" t="s">
        <v>7020</v>
      </c>
      <c r="X343" s="258">
        <v>44931</v>
      </c>
      <c r="Y343" s="258">
        <v>44956</v>
      </c>
      <c r="Z343" s="258">
        <v>44959</v>
      </c>
      <c r="AA343" s="258">
        <v>45290</v>
      </c>
      <c r="AB343" s="813"/>
      <c r="AC343" s="828"/>
      <c r="AD343" s="44">
        <f t="shared" si="156"/>
        <v>12506400</v>
      </c>
      <c r="AE343" s="44">
        <f t="shared" si="156"/>
        <v>0</v>
      </c>
      <c r="AF343" s="44">
        <f t="shared" si="156"/>
        <v>12506400</v>
      </c>
      <c r="AG343" s="427"/>
      <c r="AH343" s="427"/>
      <c r="AI343" s="427"/>
      <c r="AJ343" s="427"/>
      <c r="AK343" s="813"/>
      <c r="AL343" s="831"/>
      <c r="AM343" s="44">
        <f t="shared" si="121"/>
        <v>3126600</v>
      </c>
      <c r="AN343" s="428"/>
      <c r="AO343" s="428">
        <v>3126600</v>
      </c>
      <c r="AP343" s="428">
        <v>0</v>
      </c>
      <c r="AQ343" s="428">
        <v>0</v>
      </c>
      <c r="AR343" s="428">
        <v>0</v>
      </c>
      <c r="AS343" s="428"/>
      <c r="AT343" s="813"/>
      <c r="AU343" s="834"/>
      <c r="AV343" s="44">
        <f t="shared" si="122"/>
        <v>3126600</v>
      </c>
      <c r="AW343" s="428"/>
      <c r="AX343" s="646">
        <v>3126600</v>
      </c>
      <c r="AY343" s="646">
        <v>0</v>
      </c>
      <c r="AZ343" s="646">
        <v>0</v>
      </c>
      <c r="BA343" s="646">
        <v>0</v>
      </c>
      <c r="BB343" s="428"/>
      <c r="BC343" s="813"/>
      <c r="BD343" s="810"/>
      <c r="BE343" s="44">
        <f t="shared" si="123"/>
        <v>3126600</v>
      </c>
      <c r="BF343" s="428"/>
      <c r="BG343" s="646">
        <v>3126600</v>
      </c>
      <c r="BH343" s="646">
        <v>0</v>
      </c>
      <c r="BI343" s="646">
        <v>0</v>
      </c>
      <c r="BJ343" s="646">
        <v>0</v>
      </c>
      <c r="BK343" s="428"/>
      <c r="BL343" s="813"/>
      <c r="BM343" s="816"/>
      <c r="BN343" s="44">
        <f t="shared" si="124"/>
        <v>3126600</v>
      </c>
      <c r="BO343" s="428"/>
      <c r="BP343" s="428">
        <v>3126600</v>
      </c>
      <c r="BQ343" s="428">
        <v>0</v>
      </c>
      <c r="BR343" s="428">
        <v>0</v>
      </c>
      <c r="BS343" s="428">
        <v>0</v>
      </c>
      <c r="BT343" s="428"/>
      <c r="BU343" s="429"/>
      <c r="BV343" s="430"/>
      <c r="BW343" s="430"/>
      <c r="BX343" s="430"/>
      <c r="BY343" s="430"/>
      <c r="BZ343" s="430"/>
      <c r="CA343" s="430"/>
      <c r="CB343" s="430"/>
      <c r="CC343" s="431"/>
    </row>
    <row r="344" spans="1:81" s="58" customFormat="1" ht="40.200000000000003" customHeight="1" thickTop="1" thickBot="1" x14ac:dyDescent="0.35">
      <c r="A344" s="34"/>
      <c r="B344" s="886"/>
      <c r="C344" s="869"/>
      <c r="D344" s="872"/>
      <c r="E344" s="852"/>
      <c r="F344" s="852"/>
      <c r="G344" s="852"/>
      <c r="H344" s="852"/>
      <c r="I344" s="1185"/>
      <c r="J344" s="813"/>
      <c r="K344" s="855"/>
      <c r="L344" s="858"/>
      <c r="M344" s="861"/>
      <c r="N344" s="837"/>
      <c r="O344" s="840"/>
      <c r="P344" s="864"/>
      <c r="Q344" s="867"/>
      <c r="R344" s="813"/>
      <c r="S344" s="644" t="s">
        <v>7021</v>
      </c>
      <c r="T344" s="651" t="s">
        <v>3822</v>
      </c>
      <c r="U344" s="236" t="s">
        <v>3827</v>
      </c>
      <c r="V344" s="236" t="s">
        <v>3830</v>
      </c>
      <c r="W344" s="401" t="s">
        <v>7022</v>
      </c>
      <c r="X344" s="258">
        <v>44931</v>
      </c>
      <c r="Y344" s="258">
        <v>44956</v>
      </c>
      <c r="Z344" s="258">
        <v>44959</v>
      </c>
      <c r="AA344" s="258">
        <v>45290</v>
      </c>
      <c r="AB344" s="813"/>
      <c r="AC344" s="828"/>
      <c r="AD344" s="44">
        <f t="shared" si="156"/>
        <v>27327127.722079434</v>
      </c>
      <c r="AE344" s="44">
        <f t="shared" si="156"/>
        <v>0</v>
      </c>
      <c r="AF344" s="44">
        <f t="shared" si="156"/>
        <v>0</v>
      </c>
      <c r="AG344" s="427"/>
      <c r="AH344" s="427"/>
      <c r="AI344" s="427"/>
      <c r="AJ344" s="427"/>
      <c r="AK344" s="813"/>
      <c r="AL344" s="831"/>
      <c r="AM344" s="44">
        <f t="shared" si="121"/>
        <v>6831781.9305198584</v>
      </c>
      <c r="AN344" s="428"/>
      <c r="AO344" s="428">
        <v>0</v>
      </c>
      <c r="AP344" s="428">
        <v>0</v>
      </c>
      <c r="AQ344" s="428">
        <v>0</v>
      </c>
      <c r="AR344" s="428">
        <v>6831781.9305198584</v>
      </c>
      <c r="AS344" s="428"/>
      <c r="AT344" s="813"/>
      <c r="AU344" s="834"/>
      <c r="AV344" s="44">
        <f t="shared" si="122"/>
        <v>6831781.9305198584</v>
      </c>
      <c r="AW344" s="428"/>
      <c r="AX344" s="646">
        <v>0</v>
      </c>
      <c r="AY344" s="646">
        <v>0</v>
      </c>
      <c r="AZ344" s="646">
        <v>0</v>
      </c>
      <c r="BA344" s="646">
        <v>6831781.9305198584</v>
      </c>
      <c r="BB344" s="428"/>
      <c r="BC344" s="813"/>
      <c r="BD344" s="810"/>
      <c r="BE344" s="44">
        <f t="shared" si="123"/>
        <v>6831781.9305198584</v>
      </c>
      <c r="BF344" s="428"/>
      <c r="BG344" s="646">
        <v>0</v>
      </c>
      <c r="BH344" s="646">
        <v>0</v>
      </c>
      <c r="BI344" s="646">
        <v>0</v>
      </c>
      <c r="BJ344" s="646">
        <v>6831781.9305198584</v>
      </c>
      <c r="BK344" s="428"/>
      <c r="BL344" s="813"/>
      <c r="BM344" s="816"/>
      <c r="BN344" s="44">
        <f t="shared" si="124"/>
        <v>6831781.9305198584</v>
      </c>
      <c r="BO344" s="428"/>
      <c r="BP344" s="428">
        <v>0</v>
      </c>
      <c r="BQ344" s="428">
        <v>0</v>
      </c>
      <c r="BR344" s="428">
        <v>0</v>
      </c>
      <c r="BS344" s="428">
        <v>6831781.9305198584</v>
      </c>
      <c r="BT344" s="428"/>
      <c r="BU344" s="429"/>
      <c r="BV344" s="430"/>
      <c r="BW344" s="430"/>
      <c r="BX344" s="430"/>
      <c r="BY344" s="430"/>
      <c r="BZ344" s="430"/>
      <c r="CA344" s="430"/>
      <c r="CB344" s="430"/>
      <c r="CC344" s="431"/>
    </row>
    <row r="345" spans="1:81" s="58" customFormat="1" ht="40.200000000000003" customHeight="1" thickTop="1" thickBot="1" x14ac:dyDescent="0.35">
      <c r="A345" s="34"/>
      <c r="B345" s="886"/>
      <c r="C345" s="869"/>
      <c r="D345" s="872"/>
      <c r="E345" s="852"/>
      <c r="F345" s="852"/>
      <c r="G345" s="852"/>
      <c r="H345" s="852"/>
      <c r="I345" s="1185"/>
      <c r="J345" s="813"/>
      <c r="K345" s="855"/>
      <c r="L345" s="858"/>
      <c r="M345" s="861"/>
      <c r="N345" s="837"/>
      <c r="O345" s="840"/>
      <c r="P345" s="864"/>
      <c r="Q345" s="867"/>
      <c r="R345" s="813"/>
      <c r="S345" s="644" t="s">
        <v>7023</v>
      </c>
      <c r="T345" s="651" t="s">
        <v>3822</v>
      </c>
      <c r="U345" s="236" t="s">
        <v>3827</v>
      </c>
      <c r="V345" s="236" t="s">
        <v>3830</v>
      </c>
      <c r="W345" s="401" t="s">
        <v>7016</v>
      </c>
      <c r="X345" s="258">
        <v>44931</v>
      </c>
      <c r="Y345" s="258">
        <v>44956</v>
      </c>
      <c r="Z345" s="258">
        <v>44959</v>
      </c>
      <c r="AA345" s="258">
        <v>45290</v>
      </c>
      <c r="AB345" s="813"/>
      <c r="AC345" s="828"/>
      <c r="AD345" s="44">
        <f t="shared" si="156"/>
        <v>153031915.24364483</v>
      </c>
      <c r="AE345" s="44">
        <f t="shared" si="156"/>
        <v>0</v>
      </c>
      <c r="AF345" s="44">
        <f t="shared" si="156"/>
        <v>0</v>
      </c>
      <c r="AG345" s="427"/>
      <c r="AH345" s="427"/>
      <c r="AI345" s="427"/>
      <c r="AJ345" s="427"/>
      <c r="AK345" s="813"/>
      <c r="AL345" s="831"/>
      <c r="AM345" s="44">
        <f t="shared" si="121"/>
        <v>38257978.810911208</v>
      </c>
      <c r="AN345" s="428"/>
      <c r="AO345" s="428">
        <v>0</v>
      </c>
      <c r="AP345" s="428">
        <v>0</v>
      </c>
      <c r="AQ345" s="428">
        <v>0</v>
      </c>
      <c r="AR345" s="428">
        <v>38257978.810911208</v>
      </c>
      <c r="AS345" s="428"/>
      <c r="AT345" s="813"/>
      <c r="AU345" s="834"/>
      <c r="AV345" s="44">
        <f t="shared" si="122"/>
        <v>38257978.810911208</v>
      </c>
      <c r="AW345" s="428"/>
      <c r="AX345" s="646">
        <v>0</v>
      </c>
      <c r="AY345" s="646">
        <v>0</v>
      </c>
      <c r="AZ345" s="646">
        <v>0</v>
      </c>
      <c r="BA345" s="646">
        <v>38257978.810911208</v>
      </c>
      <c r="BB345" s="428"/>
      <c r="BC345" s="813"/>
      <c r="BD345" s="810"/>
      <c r="BE345" s="44">
        <f t="shared" si="123"/>
        <v>38257978.810911208</v>
      </c>
      <c r="BF345" s="428"/>
      <c r="BG345" s="646">
        <v>0</v>
      </c>
      <c r="BH345" s="646">
        <v>0</v>
      </c>
      <c r="BI345" s="646">
        <v>0</v>
      </c>
      <c r="BJ345" s="646">
        <v>38257978.810911208</v>
      </c>
      <c r="BK345" s="428"/>
      <c r="BL345" s="813"/>
      <c r="BM345" s="816"/>
      <c r="BN345" s="44">
        <f t="shared" si="124"/>
        <v>38257978.810911208</v>
      </c>
      <c r="BO345" s="428"/>
      <c r="BP345" s="428">
        <v>0</v>
      </c>
      <c r="BQ345" s="428">
        <v>0</v>
      </c>
      <c r="BR345" s="428">
        <v>0</v>
      </c>
      <c r="BS345" s="428">
        <v>38257978.810911208</v>
      </c>
      <c r="BT345" s="428"/>
      <c r="BU345" s="429"/>
      <c r="BV345" s="430"/>
      <c r="BW345" s="430"/>
      <c r="BX345" s="430"/>
      <c r="BY345" s="430"/>
      <c r="BZ345" s="430"/>
      <c r="CA345" s="430"/>
      <c r="CB345" s="430"/>
      <c r="CC345" s="431"/>
    </row>
    <row r="346" spans="1:81" s="58" customFormat="1" ht="40.200000000000003" customHeight="1" thickTop="1" thickBot="1" x14ac:dyDescent="0.35">
      <c r="A346" s="34"/>
      <c r="B346" s="886"/>
      <c r="C346" s="869"/>
      <c r="D346" s="872"/>
      <c r="E346" s="852"/>
      <c r="F346" s="852"/>
      <c r="G346" s="852"/>
      <c r="H346" s="852"/>
      <c r="I346" s="1185"/>
      <c r="J346" s="813"/>
      <c r="K346" s="855"/>
      <c r="L346" s="858"/>
      <c r="M346" s="861"/>
      <c r="N346" s="837"/>
      <c r="O346" s="840"/>
      <c r="P346" s="864"/>
      <c r="Q346" s="867"/>
      <c r="R346" s="813"/>
      <c r="S346" s="644" t="s">
        <v>7024</v>
      </c>
      <c r="T346" s="651" t="s">
        <v>3822</v>
      </c>
      <c r="U346" s="236" t="s">
        <v>3827</v>
      </c>
      <c r="V346" s="236" t="s">
        <v>3830</v>
      </c>
      <c r="W346" s="401" t="s">
        <v>7025</v>
      </c>
      <c r="X346" s="258">
        <v>44931</v>
      </c>
      <c r="Y346" s="258">
        <v>44956</v>
      </c>
      <c r="Z346" s="258">
        <v>44959</v>
      </c>
      <c r="AA346" s="258">
        <v>45290</v>
      </c>
      <c r="AB346" s="813"/>
      <c r="AC346" s="828"/>
      <c r="AD346" s="44">
        <f t="shared" si="156"/>
        <v>53561170.335275687</v>
      </c>
      <c r="AE346" s="44">
        <f t="shared" si="156"/>
        <v>0</v>
      </c>
      <c r="AF346" s="44">
        <f t="shared" si="156"/>
        <v>0</v>
      </c>
      <c r="AG346" s="427"/>
      <c r="AH346" s="427"/>
      <c r="AI346" s="427"/>
      <c r="AJ346" s="427"/>
      <c r="AK346" s="813"/>
      <c r="AL346" s="831"/>
      <c r="AM346" s="44">
        <f t="shared" si="121"/>
        <v>13390292.583818922</v>
      </c>
      <c r="AN346" s="428"/>
      <c r="AO346" s="428">
        <v>0</v>
      </c>
      <c r="AP346" s="428">
        <v>0</v>
      </c>
      <c r="AQ346" s="428">
        <v>0</v>
      </c>
      <c r="AR346" s="428">
        <v>13390292.583818922</v>
      </c>
      <c r="AS346" s="428"/>
      <c r="AT346" s="813"/>
      <c r="AU346" s="834"/>
      <c r="AV346" s="44">
        <f t="shared" si="122"/>
        <v>13390292.583818922</v>
      </c>
      <c r="AW346" s="428"/>
      <c r="AX346" s="646">
        <v>0</v>
      </c>
      <c r="AY346" s="646">
        <v>0</v>
      </c>
      <c r="AZ346" s="646">
        <v>0</v>
      </c>
      <c r="BA346" s="646">
        <v>13390292.583818922</v>
      </c>
      <c r="BB346" s="428"/>
      <c r="BC346" s="813"/>
      <c r="BD346" s="810"/>
      <c r="BE346" s="44">
        <f t="shared" si="123"/>
        <v>13390292.583818922</v>
      </c>
      <c r="BF346" s="428"/>
      <c r="BG346" s="646">
        <v>0</v>
      </c>
      <c r="BH346" s="646">
        <v>0</v>
      </c>
      <c r="BI346" s="646">
        <v>0</v>
      </c>
      <c r="BJ346" s="646">
        <v>13390292.583818922</v>
      </c>
      <c r="BK346" s="428"/>
      <c r="BL346" s="813"/>
      <c r="BM346" s="816"/>
      <c r="BN346" s="44">
        <f t="shared" si="124"/>
        <v>13390292.583818922</v>
      </c>
      <c r="BO346" s="428"/>
      <c r="BP346" s="428">
        <v>0</v>
      </c>
      <c r="BQ346" s="428">
        <v>0</v>
      </c>
      <c r="BR346" s="428">
        <v>0</v>
      </c>
      <c r="BS346" s="428">
        <v>13390292.583818922</v>
      </c>
      <c r="BT346" s="428"/>
      <c r="BU346" s="429"/>
      <c r="BV346" s="430"/>
      <c r="BW346" s="430"/>
      <c r="BX346" s="430"/>
      <c r="BY346" s="430"/>
      <c r="BZ346" s="430"/>
      <c r="CA346" s="430"/>
      <c r="CB346" s="430"/>
      <c r="CC346" s="431"/>
    </row>
    <row r="347" spans="1:81" s="58" customFormat="1" ht="40.200000000000003" customHeight="1" thickTop="1" thickBot="1" x14ac:dyDescent="0.35">
      <c r="A347" s="34"/>
      <c r="B347" s="886"/>
      <c r="C347" s="869"/>
      <c r="D347" s="872"/>
      <c r="E347" s="852"/>
      <c r="F347" s="852"/>
      <c r="G347" s="852"/>
      <c r="H347" s="852"/>
      <c r="I347" s="1185"/>
      <c r="J347" s="813"/>
      <c r="K347" s="855"/>
      <c r="L347" s="858"/>
      <c r="M347" s="861"/>
      <c r="N347" s="837"/>
      <c r="O347" s="840"/>
      <c r="P347" s="864"/>
      <c r="Q347" s="867"/>
      <c r="R347" s="813"/>
      <c r="S347" s="644" t="s">
        <v>7026</v>
      </c>
      <c r="T347" s="651" t="s">
        <v>3822</v>
      </c>
      <c r="U347" s="236" t="s">
        <v>3827</v>
      </c>
      <c r="V347" s="236" t="s">
        <v>3830</v>
      </c>
      <c r="W347" s="401" t="s">
        <v>7027</v>
      </c>
      <c r="X347" s="258">
        <v>44931</v>
      </c>
      <c r="Y347" s="258">
        <v>44956</v>
      </c>
      <c r="Z347" s="258">
        <v>44959</v>
      </c>
      <c r="AA347" s="258">
        <v>45290</v>
      </c>
      <c r="AB347" s="813"/>
      <c r="AC347" s="828"/>
      <c r="AD347" s="44">
        <f t="shared" si="156"/>
        <v>47002659.681976624</v>
      </c>
      <c r="AE347" s="44">
        <f t="shared" si="156"/>
        <v>0</v>
      </c>
      <c r="AF347" s="44">
        <f t="shared" si="156"/>
        <v>0</v>
      </c>
      <c r="AG347" s="427"/>
      <c r="AH347" s="427"/>
      <c r="AI347" s="427"/>
      <c r="AJ347" s="427"/>
      <c r="AK347" s="813"/>
      <c r="AL347" s="831"/>
      <c r="AM347" s="44">
        <f t="shared" si="121"/>
        <v>11750664.920494156</v>
      </c>
      <c r="AN347" s="428"/>
      <c r="AO347" s="428">
        <v>0</v>
      </c>
      <c r="AP347" s="428">
        <v>0</v>
      </c>
      <c r="AQ347" s="428">
        <v>0</v>
      </c>
      <c r="AR347" s="428">
        <v>11750664.920494156</v>
      </c>
      <c r="AS347" s="428"/>
      <c r="AT347" s="813"/>
      <c r="AU347" s="834"/>
      <c r="AV347" s="44">
        <f t="shared" si="122"/>
        <v>11750664.920494156</v>
      </c>
      <c r="AW347" s="428"/>
      <c r="AX347" s="646">
        <v>0</v>
      </c>
      <c r="AY347" s="646">
        <v>0</v>
      </c>
      <c r="AZ347" s="646">
        <v>0</v>
      </c>
      <c r="BA347" s="646">
        <v>11750664.920494156</v>
      </c>
      <c r="BB347" s="428"/>
      <c r="BC347" s="813"/>
      <c r="BD347" s="810"/>
      <c r="BE347" s="44">
        <f t="shared" si="123"/>
        <v>11750664.920494156</v>
      </c>
      <c r="BF347" s="428"/>
      <c r="BG347" s="646">
        <v>0</v>
      </c>
      <c r="BH347" s="646">
        <v>0</v>
      </c>
      <c r="BI347" s="646">
        <v>0</v>
      </c>
      <c r="BJ347" s="646">
        <v>11750664.920494156</v>
      </c>
      <c r="BK347" s="428"/>
      <c r="BL347" s="813"/>
      <c r="BM347" s="816"/>
      <c r="BN347" s="44">
        <f t="shared" si="124"/>
        <v>11750664.920494156</v>
      </c>
      <c r="BO347" s="428"/>
      <c r="BP347" s="428">
        <v>0</v>
      </c>
      <c r="BQ347" s="428">
        <v>0</v>
      </c>
      <c r="BR347" s="428">
        <v>0</v>
      </c>
      <c r="BS347" s="428">
        <v>11750664.920494156</v>
      </c>
      <c r="BT347" s="428"/>
      <c r="BU347" s="429"/>
      <c r="BV347" s="430"/>
      <c r="BW347" s="430"/>
      <c r="BX347" s="430"/>
      <c r="BY347" s="430"/>
      <c r="BZ347" s="430"/>
      <c r="CA347" s="430"/>
      <c r="CB347" s="430"/>
      <c r="CC347" s="431"/>
    </row>
    <row r="348" spans="1:81" s="58" customFormat="1" ht="40.200000000000003" customHeight="1" thickTop="1" thickBot="1" x14ac:dyDescent="0.35">
      <c r="A348" s="34"/>
      <c r="B348" s="886"/>
      <c r="C348" s="869"/>
      <c r="D348" s="872"/>
      <c r="E348" s="852"/>
      <c r="F348" s="852"/>
      <c r="G348" s="852"/>
      <c r="H348" s="852"/>
      <c r="I348" s="1185"/>
      <c r="J348" s="813"/>
      <c r="K348" s="855"/>
      <c r="L348" s="858"/>
      <c r="M348" s="861"/>
      <c r="N348" s="837"/>
      <c r="O348" s="840"/>
      <c r="P348" s="864"/>
      <c r="Q348" s="867"/>
      <c r="R348" s="813"/>
      <c r="S348" s="644" t="s">
        <v>7028</v>
      </c>
      <c r="T348" s="651" t="s">
        <v>3822</v>
      </c>
      <c r="U348" s="236" t="s">
        <v>3827</v>
      </c>
      <c r="V348" s="236" t="s">
        <v>3830</v>
      </c>
      <c r="W348" s="401" t="s">
        <v>7027</v>
      </c>
      <c r="X348" s="258">
        <v>44931</v>
      </c>
      <c r="Y348" s="258">
        <v>44956</v>
      </c>
      <c r="Z348" s="258">
        <v>44959</v>
      </c>
      <c r="AA348" s="258">
        <v>45290</v>
      </c>
      <c r="AB348" s="813"/>
      <c r="AC348" s="828"/>
      <c r="AD348" s="44">
        <f t="shared" si="156"/>
        <v>5465425.5444158865</v>
      </c>
      <c r="AE348" s="44">
        <f t="shared" si="156"/>
        <v>0</v>
      </c>
      <c r="AF348" s="44">
        <f t="shared" si="156"/>
        <v>0</v>
      </c>
      <c r="AG348" s="427"/>
      <c r="AH348" s="427"/>
      <c r="AI348" s="427"/>
      <c r="AJ348" s="427"/>
      <c r="AK348" s="813"/>
      <c r="AL348" s="831"/>
      <c r="AM348" s="44">
        <f t="shared" si="121"/>
        <v>1366356.3861039716</v>
      </c>
      <c r="AN348" s="428"/>
      <c r="AO348" s="428">
        <v>0</v>
      </c>
      <c r="AP348" s="428">
        <v>0</v>
      </c>
      <c r="AQ348" s="428">
        <v>0</v>
      </c>
      <c r="AR348" s="428">
        <v>1366356.3861039716</v>
      </c>
      <c r="AS348" s="428"/>
      <c r="AT348" s="813"/>
      <c r="AU348" s="834"/>
      <c r="AV348" s="44">
        <f t="shared" si="122"/>
        <v>1366356.3861039716</v>
      </c>
      <c r="AW348" s="428"/>
      <c r="AX348" s="646">
        <v>0</v>
      </c>
      <c r="AY348" s="646">
        <v>0</v>
      </c>
      <c r="AZ348" s="646">
        <v>0</v>
      </c>
      <c r="BA348" s="646">
        <v>1366356.3861039716</v>
      </c>
      <c r="BB348" s="428"/>
      <c r="BC348" s="813"/>
      <c r="BD348" s="810"/>
      <c r="BE348" s="44">
        <f t="shared" si="123"/>
        <v>1366356.3861039716</v>
      </c>
      <c r="BF348" s="428"/>
      <c r="BG348" s="646">
        <v>0</v>
      </c>
      <c r="BH348" s="646">
        <v>0</v>
      </c>
      <c r="BI348" s="646">
        <v>0</v>
      </c>
      <c r="BJ348" s="646">
        <v>1366356.3861039716</v>
      </c>
      <c r="BK348" s="428"/>
      <c r="BL348" s="813"/>
      <c r="BM348" s="816"/>
      <c r="BN348" s="44">
        <f t="shared" si="124"/>
        <v>1366356.3861039716</v>
      </c>
      <c r="BO348" s="428"/>
      <c r="BP348" s="428">
        <v>0</v>
      </c>
      <c r="BQ348" s="428">
        <v>0</v>
      </c>
      <c r="BR348" s="428">
        <v>0</v>
      </c>
      <c r="BS348" s="428">
        <v>1366356.3861039716</v>
      </c>
      <c r="BT348" s="428"/>
      <c r="BU348" s="429"/>
      <c r="BV348" s="430"/>
      <c r="BW348" s="430"/>
      <c r="BX348" s="430"/>
      <c r="BY348" s="430"/>
      <c r="BZ348" s="430"/>
      <c r="CA348" s="430"/>
      <c r="CB348" s="430"/>
      <c r="CC348" s="431"/>
    </row>
    <row r="349" spans="1:81" s="58" customFormat="1" ht="40.200000000000003" customHeight="1" thickTop="1" thickBot="1" x14ac:dyDescent="0.35">
      <c r="A349" s="34"/>
      <c r="B349" s="886"/>
      <c r="C349" s="869"/>
      <c r="D349" s="872"/>
      <c r="E349" s="852"/>
      <c r="F349" s="852"/>
      <c r="G349" s="852"/>
      <c r="H349" s="852"/>
      <c r="I349" s="1185"/>
      <c r="J349" s="813"/>
      <c r="K349" s="855"/>
      <c r="L349" s="858"/>
      <c r="M349" s="861"/>
      <c r="N349" s="837"/>
      <c r="O349" s="840"/>
      <c r="P349" s="864"/>
      <c r="Q349" s="867"/>
      <c r="R349" s="813"/>
      <c r="S349" s="644" t="s">
        <v>7029</v>
      </c>
      <c r="T349" s="651" t="s">
        <v>3822</v>
      </c>
      <c r="U349" s="236" t="s">
        <v>3827</v>
      </c>
      <c r="V349" s="236" t="s">
        <v>3830</v>
      </c>
      <c r="W349" s="401" t="s">
        <v>7030</v>
      </c>
      <c r="X349" s="258">
        <v>44931</v>
      </c>
      <c r="Y349" s="258">
        <v>44956</v>
      </c>
      <c r="Z349" s="258">
        <v>44959</v>
      </c>
      <c r="AA349" s="258">
        <v>45290</v>
      </c>
      <c r="AB349" s="813"/>
      <c r="AC349" s="828"/>
      <c r="AD349" s="44">
        <f t="shared" si="156"/>
        <v>160896955.43172446</v>
      </c>
      <c r="AE349" s="44">
        <f t="shared" si="156"/>
        <v>0</v>
      </c>
      <c r="AF349" s="44">
        <f t="shared" si="156"/>
        <v>0</v>
      </c>
      <c r="AG349" s="427"/>
      <c r="AH349" s="427"/>
      <c r="AI349" s="427"/>
      <c r="AJ349" s="427"/>
      <c r="AK349" s="813"/>
      <c r="AL349" s="831"/>
      <c r="AM349" s="44">
        <f t="shared" si="121"/>
        <v>40224238.857931115</v>
      </c>
      <c r="AN349" s="428"/>
      <c r="AO349" s="428">
        <v>0</v>
      </c>
      <c r="AP349" s="428">
        <v>0</v>
      </c>
      <c r="AQ349" s="428">
        <v>0</v>
      </c>
      <c r="AR349" s="428">
        <v>40224238.857931115</v>
      </c>
      <c r="AS349" s="428"/>
      <c r="AT349" s="813"/>
      <c r="AU349" s="834"/>
      <c r="AV349" s="44">
        <f t="shared" si="122"/>
        <v>40224238.857931115</v>
      </c>
      <c r="AW349" s="428"/>
      <c r="AX349" s="646">
        <v>0</v>
      </c>
      <c r="AY349" s="646">
        <v>0</v>
      </c>
      <c r="AZ349" s="646">
        <v>0</v>
      </c>
      <c r="BA349" s="646">
        <v>40224238.857931115</v>
      </c>
      <c r="BB349" s="428"/>
      <c r="BC349" s="813"/>
      <c r="BD349" s="810"/>
      <c r="BE349" s="44">
        <f t="shared" si="123"/>
        <v>40224238.857931115</v>
      </c>
      <c r="BF349" s="428"/>
      <c r="BG349" s="646">
        <v>0</v>
      </c>
      <c r="BH349" s="646">
        <v>0</v>
      </c>
      <c r="BI349" s="646">
        <v>0</v>
      </c>
      <c r="BJ349" s="646">
        <v>40224238.857931115</v>
      </c>
      <c r="BK349" s="428"/>
      <c r="BL349" s="813"/>
      <c r="BM349" s="816"/>
      <c r="BN349" s="44">
        <f t="shared" si="124"/>
        <v>40224238.857931115</v>
      </c>
      <c r="BO349" s="428"/>
      <c r="BP349" s="428">
        <v>0</v>
      </c>
      <c r="BQ349" s="428">
        <v>0</v>
      </c>
      <c r="BR349" s="428">
        <v>0</v>
      </c>
      <c r="BS349" s="428">
        <v>40224238.857931115</v>
      </c>
      <c r="BT349" s="428"/>
      <c r="BU349" s="429"/>
      <c r="BV349" s="430"/>
      <c r="BW349" s="430"/>
      <c r="BX349" s="430"/>
      <c r="BY349" s="430"/>
      <c r="BZ349" s="430"/>
      <c r="CA349" s="430"/>
      <c r="CB349" s="430"/>
      <c r="CC349" s="431"/>
    </row>
    <row r="350" spans="1:81" s="58" customFormat="1" ht="40.200000000000003" customHeight="1" thickTop="1" thickBot="1" x14ac:dyDescent="0.35">
      <c r="A350" s="34"/>
      <c r="B350" s="886"/>
      <c r="C350" s="869"/>
      <c r="D350" s="872"/>
      <c r="E350" s="852"/>
      <c r="F350" s="852"/>
      <c r="G350" s="852"/>
      <c r="H350" s="852"/>
      <c r="I350" s="1185"/>
      <c r="J350" s="813"/>
      <c r="K350" s="855"/>
      <c r="L350" s="858"/>
      <c r="M350" s="861"/>
      <c r="N350" s="837"/>
      <c r="O350" s="840"/>
      <c r="P350" s="864"/>
      <c r="Q350" s="867"/>
      <c r="R350" s="813"/>
      <c r="S350" s="644" t="s">
        <v>7031</v>
      </c>
      <c r="T350" s="651" t="s">
        <v>3822</v>
      </c>
      <c r="U350" s="236" t="s">
        <v>3827</v>
      </c>
      <c r="V350" s="236" t="s">
        <v>3830</v>
      </c>
      <c r="W350" s="401" t="s">
        <v>7032</v>
      </c>
      <c r="X350" s="258">
        <v>44931</v>
      </c>
      <c r="Y350" s="258">
        <v>44956</v>
      </c>
      <c r="Z350" s="258">
        <v>44959</v>
      </c>
      <c r="AA350" s="258">
        <v>45290</v>
      </c>
      <c r="AB350" s="813"/>
      <c r="AC350" s="828"/>
      <c r="AD350" s="44">
        <f t="shared" si="156"/>
        <v>27327127.722079434</v>
      </c>
      <c r="AE350" s="44">
        <f t="shared" si="156"/>
        <v>0</v>
      </c>
      <c r="AF350" s="44">
        <f t="shared" si="156"/>
        <v>0</v>
      </c>
      <c r="AG350" s="427"/>
      <c r="AH350" s="427"/>
      <c r="AI350" s="427"/>
      <c r="AJ350" s="427"/>
      <c r="AK350" s="813"/>
      <c r="AL350" s="831"/>
      <c r="AM350" s="44">
        <f t="shared" si="121"/>
        <v>6831781.9305198584</v>
      </c>
      <c r="AN350" s="428"/>
      <c r="AO350" s="428">
        <v>0</v>
      </c>
      <c r="AP350" s="428">
        <v>0</v>
      </c>
      <c r="AQ350" s="428">
        <v>0</v>
      </c>
      <c r="AR350" s="428">
        <v>6831781.9305198584</v>
      </c>
      <c r="AS350" s="428"/>
      <c r="AT350" s="813"/>
      <c r="AU350" s="834"/>
      <c r="AV350" s="44">
        <f t="shared" si="122"/>
        <v>6831781.9305198584</v>
      </c>
      <c r="AW350" s="428"/>
      <c r="AX350" s="646">
        <v>0</v>
      </c>
      <c r="AY350" s="646">
        <v>0</v>
      </c>
      <c r="AZ350" s="646">
        <v>0</v>
      </c>
      <c r="BA350" s="646">
        <v>6831781.9305198584</v>
      </c>
      <c r="BB350" s="428"/>
      <c r="BC350" s="813"/>
      <c r="BD350" s="810"/>
      <c r="BE350" s="44">
        <f t="shared" si="123"/>
        <v>6831781.9305198584</v>
      </c>
      <c r="BF350" s="428"/>
      <c r="BG350" s="646">
        <v>0</v>
      </c>
      <c r="BH350" s="646">
        <v>0</v>
      </c>
      <c r="BI350" s="646">
        <v>0</v>
      </c>
      <c r="BJ350" s="646">
        <v>6831781.9305198584</v>
      </c>
      <c r="BK350" s="428"/>
      <c r="BL350" s="813"/>
      <c r="BM350" s="816"/>
      <c r="BN350" s="44">
        <f t="shared" si="124"/>
        <v>6831781.9305198584</v>
      </c>
      <c r="BO350" s="428"/>
      <c r="BP350" s="428">
        <v>0</v>
      </c>
      <c r="BQ350" s="428">
        <v>0</v>
      </c>
      <c r="BR350" s="428">
        <v>0</v>
      </c>
      <c r="BS350" s="428">
        <v>6831781.9305198584</v>
      </c>
      <c r="BT350" s="428"/>
      <c r="BU350" s="429"/>
      <c r="BV350" s="430"/>
      <c r="BW350" s="430"/>
      <c r="BX350" s="430"/>
      <c r="BY350" s="430"/>
      <c r="BZ350" s="430"/>
      <c r="CA350" s="430"/>
      <c r="CB350" s="430"/>
      <c r="CC350" s="431"/>
    </row>
    <row r="351" spans="1:81" s="58" customFormat="1" ht="40.200000000000003" customHeight="1" thickTop="1" thickBot="1" x14ac:dyDescent="0.35">
      <c r="A351" s="34"/>
      <c r="B351" s="886"/>
      <c r="C351" s="869"/>
      <c r="D351" s="872"/>
      <c r="E351" s="852"/>
      <c r="F351" s="852"/>
      <c r="G351" s="852"/>
      <c r="H351" s="852"/>
      <c r="I351" s="1185"/>
      <c r="J351" s="813"/>
      <c r="K351" s="855"/>
      <c r="L351" s="858"/>
      <c r="M351" s="861"/>
      <c r="N351" s="837"/>
      <c r="O351" s="840"/>
      <c r="P351" s="864"/>
      <c r="Q351" s="867"/>
      <c r="R351" s="813"/>
      <c r="S351" s="644" t="s">
        <v>7033</v>
      </c>
      <c r="T351" s="651" t="s">
        <v>3822</v>
      </c>
      <c r="U351" s="236" t="s">
        <v>3827</v>
      </c>
      <c r="V351" s="236" t="s">
        <v>3830</v>
      </c>
      <c r="W351" s="401" t="s">
        <v>7034</v>
      </c>
      <c r="X351" s="258">
        <v>44931</v>
      </c>
      <c r="Y351" s="258">
        <v>44956</v>
      </c>
      <c r="Z351" s="258">
        <v>44959</v>
      </c>
      <c r="AA351" s="258">
        <v>45290</v>
      </c>
      <c r="AB351" s="813"/>
      <c r="AC351" s="828"/>
      <c r="AD351" s="44">
        <f t="shared" si="156"/>
        <v>57324121.85707885</v>
      </c>
      <c r="AE351" s="44">
        <f t="shared" si="156"/>
        <v>0</v>
      </c>
      <c r="AF351" s="44">
        <f t="shared" si="156"/>
        <v>57324121.85707885</v>
      </c>
      <c r="AG351" s="427"/>
      <c r="AH351" s="427"/>
      <c r="AI351" s="427"/>
      <c r="AJ351" s="427"/>
      <c r="AK351" s="813"/>
      <c r="AL351" s="831"/>
      <c r="AM351" s="44">
        <f t="shared" si="121"/>
        <v>14331030.464269713</v>
      </c>
      <c r="AN351" s="428"/>
      <c r="AO351" s="428">
        <v>14331030.464269713</v>
      </c>
      <c r="AP351" s="428">
        <v>0</v>
      </c>
      <c r="AQ351" s="428">
        <v>0</v>
      </c>
      <c r="AR351" s="428">
        <v>0</v>
      </c>
      <c r="AS351" s="428"/>
      <c r="AT351" s="813"/>
      <c r="AU351" s="834"/>
      <c r="AV351" s="44">
        <f t="shared" si="122"/>
        <v>14331030.464269713</v>
      </c>
      <c r="AW351" s="428"/>
      <c r="AX351" s="646">
        <v>14331030.464269713</v>
      </c>
      <c r="AY351" s="646">
        <v>0</v>
      </c>
      <c r="AZ351" s="646">
        <v>0</v>
      </c>
      <c r="BA351" s="646">
        <v>0</v>
      </c>
      <c r="BB351" s="428"/>
      <c r="BC351" s="813"/>
      <c r="BD351" s="810"/>
      <c r="BE351" s="44">
        <f t="shared" si="123"/>
        <v>14331030.464269713</v>
      </c>
      <c r="BF351" s="428"/>
      <c r="BG351" s="646">
        <v>14331030.464269713</v>
      </c>
      <c r="BH351" s="646">
        <v>0</v>
      </c>
      <c r="BI351" s="646">
        <v>0</v>
      </c>
      <c r="BJ351" s="646">
        <v>0</v>
      </c>
      <c r="BK351" s="428"/>
      <c r="BL351" s="813"/>
      <c r="BM351" s="816"/>
      <c r="BN351" s="44">
        <f t="shared" si="124"/>
        <v>14331030.464269713</v>
      </c>
      <c r="BO351" s="428"/>
      <c r="BP351" s="428">
        <v>14331030.464269713</v>
      </c>
      <c r="BQ351" s="428">
        <v>0</v>
      </c>
      <c r="BR351" s="428">
        <v>0</v>
      </c>
      <c r="BS351" s="428">
        <v>0</v>
      </c>
      <c r="BT351" s="428"/>
      <c r="BU351" s="429"/>
      <c r="BV351" s="430"/>
      <c r="BW351" s="430"/>
      <c r="BX351" s="430"/>
      <c r="BY351" s="430"/>
      <c r="BZ351" s="430"/>
      <c r="CA351" s="430"/>
      <c r="CB351" s="430"/>
      <c r="CC351" s="431"/>
    </row>
    <row r="352" spans="1:81" s="58" customFormat="1" ht="40.200000000000003" customHeight="1" thickTop="1" thickBot="1" x14ac:dyDescent="0.35">
      <c r="A352" s="34"/>
      <c r="B352" s="886"/>
      <c r="C352" s="869"/>
      <c r="D352" s="872"/>
      <c r="E352" s="852"/>
      <c r="F352" s="852"/>
      <c r="G352" s="852"/>
      <c r="H352" s="852"/>
      <c r="I352" s="1185"/>
      <c r="J352" s="813"/>
      <c r="K352" s="855"/>
      <c r="L352" s="858"/>
      <c r="M352" s="861"/>
      <c r="N352" s="837"/>
      <c r="O352" s="840"/>
      <c r="P352" s="864"/>
      <c r="Q352" s="867"/>
      <c r="R352" s="813"/>
      <c r="S352" s="644" t="s">
        <v>7035</v>
      </c>
      <c r="T352" s="651" t="s">
        <v>3822</v>
      </c>
      <c r="U352" s="236" t="s">
        <v>3827</v>
      </c>
      <c r="V352" s="236" t="s">
        <v>3830</v>
      </c>
      <c r="W352" s="401" t="s">
        <v>7034</v>
      </c>
      <c r="X352" s="258">
        <v>44931</v>
      </c>
      <c r="Y352" s="258">
        <v>44956</v>
      </c>
      <c r="Z352" s="258">
        <v>44959</v>
      </c>
      <c r="AA352" s="258">
        <v>45290</v>
      </c>
      <c r="AB352" s="813"/>
      <c r="AC352" s="828"/>
      <c r="AD352" s="44">
        <f t="shared" si="156"/>
        <v>109308510.88831773</v>
      </c>
      <c r="AE352" s="44">
        <f t="shared" si="156"/>
        <v>0</v>
      </c>
      <c r="AF352" s="44">
        <f t="shared" si="156"/>
        <v>0</v>
      </c>
      <c r="AG352" s="427"/>
      <c r="AH352" s="427"/>
      <c r="AI352" s="427"/>
      <c r="AJ352" s="427"/>
      <c r="AK352" s="813"/>
      <c r="AL352" s="831"/>
      <c r="AM352" s="44">
        <f t="shared" si="121"/>
        <v>27327127.722079434</v>
      </c>
      <c r="AN352" s="428"/>
      <c r="AO352" s="428">
        <v>0</v>
      </c>
      <c r="AP352" s="428">
        <v>0</v>
      </c>
      <c r="AQ352" s="428">
        <v>0</v>
      </c>
      <c r="AR352" s="428">
        <v>27327127.722079434</v>
      </c>
      <c r="AS352" s="428"/>
      <c r="AT352" s="813"/>
      <c r="AU352" s="834"/>
      <c r="AV352" s="44">
        <f t="shared" si="122"/>
        <v>27327127.722079434</v>
      </c>
      <c r="AW352" s="428"/>
      <c r="AX352" s="646">
        <v>0</v>
      </c>
      <c r="AY352" s="646">
        <v>0</v>
      </c>
      <c r="AZ352" s="646">
        <v>0</v>
      </c>
      <c r="BA352" s="646">
        <v>27327127.722079434</v>
      </c>
      <c r="BB352" s="428"/>
      <c r="BC352" s="813"/>
      <c r="BD352" s="810"/>
      <c r="BE352" s="44">
        <f t="shared" si="123"/>
        <v>27327127.722079434</v>
      </c>
      <c r="BF352" s="428"/>
      <c r="BG352" s="646">
        <v>0</v>
      </c>
      <c r="BH352" s="646">
        <v>0</v>
      </c>
      <c r="BI352" s="646">
        <v>0</v>
      </c>
      <c r="BJ352" s="646">
        <v>27327127.722079434</v>
      </c>
      <c r="BK352" s="428"/>
      <c r="BL352" s="813"/>
      <c r="BM352" s="816"/>
      <c r="BN352" s="44">
        <f t="shared" si="124"/>
        <v>27327127.722079434</v>
      </c>
      <c r="BO352" s="428"/>
      <c r="BP352" s="428">
        <v>0</v>
      </c>
      <c r="BQ352" s="428">
        <v>0</v>
      </c>
      <c r="BR352" s="428">
        <v>0</v>
      </c>
      <c r="BS352" s="428">
        <v>27327127.722079434</v>
      </c>
      <c r="BT352" s="428"/>
      <c r="BU352" s="429"/>
      <c r="BV352" s="430"/>
      <c r="BW352" s="430"/>
      <c r="BX352" s="430"/>
      <c r="BY352" s="430"/>
      <c r="BZ352" s="430"/>
      <c r="CA352" s="430"/>
      <c r="CB352" s="430"/>
      <c r="CC352" s="431"/>
    </row>
    <row r="353" spans="1:81" s="58" customFormat="1" ht="40.200000000000003" customHeight="1" thickTop="1" thickBot="1" x14ac:dyDescent="0.35">
      <c r="A353" s="34"/>
      <c r="B353" s="886"/>
      <c r="C353" s="869"/>
      <c r="D353" s="872"/>
      <c r="E353" s="852"/>
      <c r="F353" s="852"/>
      <c r="G353" s="852"/>
      <c r="H353" s="852"/>
      <c r="I353" s="1185"/>
      <c r="J353" s="813"/>
      <c r="K353" s="855"/>
      <c r="L353" s="858"/>
      <c r="M353" s="861"/>
      <c r="N353" s="837"/>
      <c r="O353" s="840"/>
      <c r="P353" s="864"/>
      <c r="Q353" s="867"/>
      <c r="R353" s="813"/>
      <c r="S353" s="644" t="s">
        <v>7036</v>
      </c>
      <c r="T353" s="651" t="s">
        <v>3822</v>
      </c>
      <c r="U353" s="236" t="s">
        <v>3827</v>
      </c>
      <c r="V353" s="236" t="s">
        <v>3830</v>
      </c>
      <c r="W353" s="401" t="s">
        <v>7037</v>
      </c>
      <c r="X353" s="258">
        <v>44931</v>
      </c>
      <c r="Y353" s="258">
        <v>44956</v>
      </c>
      <c r="Z353" s="258">
        <v>44959</v>
      </c>
      <c r="AA353" s="258">
        <v>45290</v>
      </c>
      <c r="AB353" s="813"/>
      <c r="AC353" s="828"/>
      <c r="AD353" s="44">
        <f t="shared" si="156"/>
        <v>69706132.178207889</v>
      </c>
      <c r="AE353" s="44">
        <f t="shared" si="156"/>
        <v>0</v>
      </c>
      <c r="AF353" s="44">
        <f t="shared" si="156"/>
        <v>69706132.178207889</v>
      </c>
      <c r="AG353" s="51">
        <f t="shared" si="156"/>
        <v>0</v>
      </c>
      <c r="AH353" s="51">
        <f t="shared" si="156"/>
        <v>0</v>
      </c>
      <c r="AI353" s="51">
        <f t="shared" si="156"/>
        <v>0</v>
      </c>
      <c r="AJ353" s="51">
        <f t="shared" si="156"/>
        <v>0</v>
      </c>
      <c r="AK353" s="813"/>
      <c r="AL353" s="831"/>
      <c r="AM353" s="44">
        <f t="shared" si="121"/>
        <v>17426533.044551972</v>
      </c>
      <c r="AN353" s="257"/>
      <c r="AO353" s="428">
        <v>17426533.044551972</v>
      </c>
      <c r="AP353" s="428">
        <v>0</v>
      </c>
      <c r="AQ353" s="428">
        <v>0</v>
      </c>
      <c r="AR353" s="428">
        <v>0</v>
      </c>
      <c r="AS353" s="257"/>
      <c r="AT353" s="813"/>
      <c r="AU353" s="834"/>
      <c r="AV353" s="44">
        <f t="shared" si="122"/>
        <v>17426533.044551972</v>
      </c>
      <c r="AW353" s="257"/>
      <c r="AX353" s="646">
        <v>17426533.044551972</v>
      </c>
      <c r="AY353" s="646">
        <v>0</v>
      </c>
      <c r="AZ353" s="646">
        <v>0</v>
      </c>
      <c r="BA353" s="646">
        <v>0</v>
      </c>
      <c r="BB353" s="257"/>
      <c r="BC353" s="813"/>
      <c r="BD353" s="810"/>
      <c r="BE353" s="44">
        <f t="shared" si="123"/>
        <v>17426533.044551972</v>
      </c>
      <c r="BF353" s="257"/>
      <c r="BG353" s="646">
        <v>17426533.044551972</v>
      </c>
      <c r="BH353" s="646">
        <v>0</v>
      </c>
      <c r="BI353" s="646">
        <v>0</v>
      </c>
      <c r="BJ353" s="646">
        <v>0</v>
      </c>
      <c r="BK353" s="257"/>
      <c r="BL353" s="813"/>
      <c r="BM353" s="816"/>
      <c r="BN353" s="44">
        <f t="shared" si="124"/>
        <v>17426533.044551972</v>
      </c>
      <c r="BO353" s="257"/>
      <c r="BP353" s="428">
        <v>17426533.044551972</v>
      </c>
      <c r="BQ353" s="428">
        <v>0</v>
      </c>
      <c r="BR353" s="428">
        <v>0</v>
      </c>
      <c r="BS353" s="428">
        <v>0</v>
      </c>
      <c r="BT353" s="257"/>
      <c r="BU353" s="821"/>
      <c r="BV353" s="822"/>
      <c r="BW353" s="822"/>
      <c r="BX353" s="822"/>
      <c r="BY353" s="822"/>
      <c r="BZ353" s="822"/>
      <c r="CA353" s="822"/>
      <c r="CB353" s="822"/>
      <c r="CC353" s="823"/>
    </row>
    <row r="354" spans="1:81" s="58" customFormat="1" ht="40.200000000000003" customHeight="1" thickTop="1" thickBot="1" x14ac:dyDescent="0.35">
      <c r="A354" s="34"/>
      <c r="B354" s="886"/>
      <c r="C354" s="869"/>
      <c r="D354" s="872"/>
      <c r="E354" s="852"/>
      <c r="F354" s="852"/>
      <c r="G354" s="852"/>
      <c r="H354" s="852"/>
      <c r="I354" s="1185"/>
      <c r="J354" s="813"/>
      <c r="K354" s="855"/>
      <c r="L354" s="858"/>
      <c r="M354" s="861"/>
      <c r="N354" s="837"/>
      <c r="O354" s="840"/>
      <c r="P354" s="864"/>
      <c r="Q354" s="867"/>
      <c r="R354" s="813"/>
      <c r="S354" s="401" t="s">
        <v>7038</v>
      </c>
      <c r="T354" s="651" t="s">
        <v>3822</v>
      </c>
      <c r="U354" s="236" t="s">
        <v>3827</v>
      </c>
      <c r="V354" s="236" t="s">
        <v>3830</v>
      </c>
      <c r="W354" s="401" t="s">
        <v>7039</v>
      </c>
      <c r="X354" s="258">
        <v>44931</v>
      </c>
      <c r="Y354" s="258">
        <v>44956</v>
      </c>
      <c r="Z354" s="258">
        <v>44959</v>
      </c>
      <c r="AA354" s="258">
        <v>45290</v>
      </c>
      <c r="AB354" s="813"/>
      <c r="AC354" s="828"/>
      <c r="AD354" s="44">
        <f t="shared" si="156"/>
        <v>41537234.13756074</v>
      </c>
      <c r="AE354" s="44">
        <f t="shared" si="156"/>
        <v>0</v>
      </c>
      <c r="AF354" s="44">
        <f t="shared" si="156"/>
        <v>0</v>
      </c>
      <c r="AG354" s="51">
        <f t="shared" si="156"/>
        <v>0</v>
      </c>
      <c r="AH354" s="51">
        <f t="shared" si="156"/>
        <v>0</v>
      </c>
      <c r="AI354" s="51">
        <f t="shared" si="156"/>
        <v>41537234.13756074</v>
      </c>
      <c r="AJ354" s="51">
        <f t="shared" si="156"/>
        <v>0</v>
      </c>
      <c r="AK354" s="813"/>
      <c r="AL354" s="831"/>
      <c r="AM354" s="44">
        <f t="shared" si="121"/>
        <v>10384308.534390185</v>
      </c>
      <c r="AN354" s="257"/>
      <c r="AO354" s="257">
        <v>0</v>
      </c>
      <c r="AP354" s="257">
        <v>0</v>
      </c>
      <c r="AQ354" s="257">
        <v>0</v>
      </c>
      <c r="AR354" s="257">
        <v>10384308.534390185</v>
      </c>
      <c r="AS354" s="257"/>
      <c r="AT354" s="813"/>
      <c r="AU354" s="834"/>
      <c r="AV354" s="44">
        <f t="shared" si="122"/>
        <v>10384308.534390185</v>
      </c>
      <c r="AW354" s="257"/>
      <c r="AX354" s="646">
        <v>0</v>
      </c>
      <c r="AY354" s="646">
        <v>0</v>
      </c>
      <c r="AZ354" s="646">
        <v>0</v>
      </c>
      <c r="BA354" s="646">
        <v>10384308.534390185</v>
      </c>
      <c r="BB354" s="257"/>
      <c r="BC354" s="813"/>
      <c r="BD354" s="810"/>
      <c r="BE354" s="44">
        <f t="shared" si="123"/>
        <v>10384308.534390185</v>
      </c>
      <c r="BF354" s="257"/>
      <c r="BG354" s="646">
        <v>0</v>
      </c>
      <c r="BH354" s="646">
        <v>0</v>
      </c>
      <c r="BI354" s="646">
        <v>0</v>
      </c>
      <c r="BJ354" s="646">
        <v>10384308.534390185</v>
      </c>
      <c r="BK354" s="257"/>
      <c r="BL354" s="813"/>
      <c r="BM354" s="816"/>
      <c r="BN354" s="44">
        <f t="shared" si="124"/>
        <v>10384308.534390185</v>
      </c>
      <c r="BO354" s="257"/>
      <c r="BP354" s="257">
        <v>0</v>
      </c>
      <c r="BQ354" s="257">
        <v>0</v>
      </c>
      <c r="BR354" s="257">
        <v>0</v>
      </c>
      <c r="BS354" s="257">
        <v>10384308.534390185</v>
      </c>
      <c r="BT354" s="257"/>
      <c r="BU354" s="821"/>
      <c r="BV354" s="822"/>
      <c r="BW354" s="822"/>
      <c r="BX354" s="822"/>
      <c r="BY354" s="822"/>
      <c r="BZ354" s="822"/>
      <c r="CA354" s="822"/>
      <c r="CB354" s="822"/>
      <c r="CC354" s="823"/>
    </row>
    <row r="355" spans="1:81" s="58" customFormat="1" ht="40.200000000000003" customHeight="1" thickTop="1" thickBot="1" x14ac:dyDescent="0.35">
      <c r="A355" s="34"/>
      <c r="B355" s="886"/>
      <c r="C355" s="869"/>
      <c r="D355" s="873"/>
      <c r="E355" s="853"/>
      <c r="F355" s="853"/>
      <c r="G355" s="853"/>
      <c r="H355" s="853"/>
      <c r="I355" s="1186"/>
      <c r="J355" s="814"/>
      <c r="K355" s="856"/>
      <c r="L355" s="859"/>
      <c r="M355" s="862"/>
      <c r="N355" s="838"/>
      <c r="O355" s="841"/>
      <c r="P355" s="865"/>
      <c r="Q355" s="874"/>
      <c r="R355" s="814"/>
      <c r="S355" s="401" t="s">
        <v>7040</v>
      </c>
      <c r="T355" s="651" t="s">
        <v>3822</v>
      </c>
      <c r="U355" s="236" t="s">
        <v>3827</v>
      </c>
      <c r="V355" s="236" t="s">
        <v>3830</v>
      </c>
      <c r="W355" s="401" t="s">
        <v>7037</v>
      </c>
      <c r="X355" s="258">
        <v>44931</v>
      </c>
      <c r="Y355" s="258">
        <v>44956</v>
      </c>
      <c r="Z355" s="258">
        <v>44959</v>
      </c>
      <c r="AA355" s="258">
        <v>45290</v>
      </c>
      <c r="AB355" s="814"/>
      <c r="AC355" s="829"/>
      <c r="AD355" s="44">
        <f t="shared" si="156"/>
        <v>57324121.85707885</v>
      </c>
      <c r="AE355" s="44">
        <f t="shared" si="156"/>
        <v>0</v>
      </c>
      <c r="AF355" s="44">
        <f t="shared" si="156"/>
        <v>57324121.85707885</v>
      </c>
      <c r="AG355" s="46">
        <f t="shared" si="156"/>
        <v>0</v>
      </c>
      <c r="AH355" s="46">
        <f t="shared" si="156"/>
        <v>0</v>
      </c>
      <c r="AI355" s="46">
        <f t="shared" si="156"/>
        <v>0</v>
      </c>
      <c r="AJ355" s="46">
        <f t="shared" si="156"/>
        <v>0</v>
      </c>
      <c r="AK355" s="814"/>
      <c r="AL355" s="832"/>
      <c r="AM355" s="44">
        <f t="shared" si="121"/>
        <v>14331030.464269713</v>
      </c>
      <c r="AN355" s="49"/>
      <c r="AO355" s="257">
        <v>14331030.464269713</v>
      </c>
      <c r="AP355" s="257">
        <v>0</v>
      </c>
      <c r="AQ355" s="257">
        <v>0</v>
      </c>
      <c r="AR355" s="257">
        <v>0</v>
      </c>
      <c r="AS355" s="49"/>
      <c r="AT355" s="814"/>
      <c r="AU355" s="835"/>
      <c r="AV355" s="44">
        <f t="shared" si="122"/>
        <v>14331030.464269713</v>
      </c>
      <c r="AW355" s="49"/>
      <c r="AX355" s="646">
        <v>14331030.464269713</v>
      </c>
      <c r="AY355" s="646">
        <v>0</v>
      </c>
      <c r="AZ355" s="646">
        <v>0</v>
      </c>
      <c r="BA355" s="646">
        <v>0</v>
      </c>
      <c r="BB355" s="49"/>
      <c r="BC355" s="814"/>
      <c r="BD355" s="811"/>
      <c r="BE355" s="44">
        <f t="shared" si="123"/>
        <v>14331030.464269713</v>
      </c>
      <c r="BF355" s="49"/>
      <c r="BG355" s="646">
        <v>14331030.464269713</v>
      </c>
      <c r="BH355" s="646">
        <v>0</v>
      </c>
      <c r="BI355" s="646">
        <v>0</v>
      </c>
      <c r="BJ355" s="646">
        <v>0</v>
      </c>
      <c r="BK355" s="49"/>
      <c r="BL355" s="814"/>
      <c r="BM355" s="817"/>
      <c r="BN355" s="44">
        <f t="shared" si="124"/>
        <v>14331030.464269713</v>
      </c>
      <c r="BO355" s="49"/>
      <c r="BP355" s="257">
        <v>14331030.464269713</v>
      </c>
      <c r="BQ355" s="257">
        <v>0</v>
      </c>
      <c r="BR355" s="257">
        <v>0</v>
      </c>
      <c r="BS355" s="257">
        <v>0</v>
      </c>
      <c r="BT355" s="49"/>
      <c r="BU355" s="824"/>
      <c r="BV355" s="825"/>
      <c r="BW355" s="825"/>
      <c r="BX355" s="825"/>
      <c r="BY355" s="825"/>
      <c r="BZ355" s="825"/>
      <c r="CA355" s="825"/>
      <c r="CB355" s="825"/>
      <c r="CC355" s="826"/>
    </row>
    <row r="356" spans="1:81" s="58" customFormat="1" ht="40.200000000000003" customHeight="1" thickTop="1" thickBot="1" x14ac:dyDescent="0.35">
      <c r="A356" s="34"/>
      <c r="B356" s="886"/>
      <c r="C356" s="869"/>
      <c r="D356" s="871">
        <v>1907</v>
      </c>
      <c r="E356" s="851" t="s">
        <v>6664</v>
      </c>
      <c r="F356" s="851">
        <v>1905033</v>
      </c>
      <c r="G356" s="851" t="s">
        <v>6665</v>
      </c>
      <c r="H356" s="851" t="s">
        <v>6666</v>
      </c>
      <c r="I356" s="1184">
        <v>2021004540215</v>
      </c>
      <c r="J356" s="812">
        <v>109</v>
      </c>
      <c r="K356" s="854" t="str">
        <f>+[3]Metas!K124</f>
        <v>Mantenida la tasa de mortalidad por Malaria en cero muertes *100,000 Habitantes</v>
      </c>
      <c r="L356" s="857"/>
      <c r="M356" s="860">
        <f t="shared" ref="M356:M385" si="185">SUM(N356:Q356)/4</f>
        <v>0</v>
      </c>
      <c r="N356" s="836"/>
      <c r="O356" s="839"/>
      <c r="P356" s="863"/>
      <c r="Q356" s="866"/>
      <c r="R356" s="812">
        <f t="shared" ref="R356" si="186">+$J356</f>
        <v>109</v>
      </c>
      <c r="S356" s="642" t="s">
        <v>7041</v>
      </c>
      <c r="T356" s="643" t="s">
        <v>3822</v>
      </c>
      <c r="U356" s="235" t="s">
        <v>3827</v>
      </c>
      <c r="V356" s="235" t="s">
        <v>3830</v>
      </c>
      <c r="W356" s="642" t="s">
        <v>7042</v>
      </c>
      <c r="X356" s="258">
        <v>44931</v>
      </c>
      <c r="Y356" s="258">
        <v>44956</v>
      </c>
      <c r="Z356" s="258">
        <v>44959</v>
      </c>
      <c r="AA356" s="258">
        <v>45290</v>
      </c>
      <c r="AB356" s="812">
        <f t="shared" ref="AB356" si="187">+$J356</f>
        <v>109</v>
      </c>
      <c r="AC356" s="827">
        <f t="shared" ref="AC356" si="188">+L356</f>
        <v>0</v>
      </c>
      <c r="AD356" s="44">
        <f t="shared" si="156"/>
        <v>103843085.34390184</v>
      </c>
      <c r="AE356" s="44">
        <f t="shared" si="156"/>
        <v>0</v>
      </c>
      <c r="AF356" s="44">
        <f t="shared" si="156"/>
        <v>0</v>
      </c>
      <c r="AG356" s="44">
        <f t="shared" si="156"/>
        <v>0</v>
      </c>
      <c r="AH356" s="44">
        <f t="shared" si="156"/>
        <v>0</v>
      </c>
      <c r="AI356" s="44">
        <f t="shared" si="156"/>
        <v>103843085.34390184</v>
      </c>
      <c r="AJ356" s="44">
        <f t="shared" si="156"/>
        <v>0</v>
      </c>
      <c r="AK356" s="812">
        <f t="shared" ref="AK356" si="189">+$J356</f>
        <v>109</v>
      </c>
      <c r="AL356" s="830">
        <f t="shared" ref="AL356:AL385" si="190">+N356</f>
        <v>0</v>
      </c>
      <c r="AM356" s="44">
        <f t="shared" si="121"/>
        <v>25960771.335975461</v>
      </c>
      <c r="AN356" s="47"/>
      <c r="AO356" s="47">
        <v>0</v>
      </c>
      <c r="AP356" s="47">
        <v>0</v>
      </c>
      <c r="AQ356" s="47">
        <v>0</v>
      </c>
      <c r="AR356" s="47">
        <v>25960771.335975461</v>
      </c>
      <c r="AS356" s="47"/>
      <c r="AT356" s="812">
        <f t="shared" ref="AT356" si="191">+$J356</f>
        <v>109</v>
      </c>
      <c r="AU356" s="833">
        <f t="shared" ref="AU356:AU385" si="192">+O356</f>
        <v>0</v>
      </c>
      <c r="AV356" s="44">
        <f t="shared" si="122"/>
        <v>25960771.335975461</v>
      </c>
      <c r="AW356" s="47"/>
      <c r="AX356" s="35">
        <v>0</v>
      </c>
      <c r="AY356" s="35">
        <v>0</v>
      </c>
      <c r="AZ356" s="35">
        <v>0</v>
      </c>
      <c r="BA356" s="35">
        <v>25960771.335975461</v>
      </c>
      <c r="BB356" s="47"/>
      <c r="BC356" s="812">
        <f t="shared" ref="BC356" si="193">+$J356</f>
        <v>109</v>
      </c>
      <c r="BD356" s="809">
        <f t="shared" ref="BD356:BD385" si="194">+P356</f>
        <v>0</v>
      </c>
      <c r="BE356" s="44">
        <f t="shared" si="123"/>
        <v>25960771.335975461</v>
      </c>
      <c r="BF356" s="47"/>
      <c r="BG356" s="35">
        <v>0</v>
      </c>
      <c r="BH356" s="35">
        <v>0</v>
      </c>
      <c r="BI356" s="35">
        <v>0</v>
      </c>
      <c r="BJ356" s="35">
        <v>25960771.335975461</v>
      </c>
      <c r="BK356" s="47"/>
      <c r="BL356" s="812">
        <f t="shared" ref="BL356" si="195">+$J356</f>
        <v>109</v>
      </c>
      <c r="BM356" s="815">
        <f t="shared" ref="BM356:BM385" si="196">+Q356</f>
        <v>0</v>
      </c>
      <c r="BN356" s="44">
        <f t="shared" si="124"/>
        <v>25960771.335975461</v>
      </c>
      <c r="BO356" s="47"/>
      <c r="BP356" s="47">
        <v>0</v>
      </c>
      <c r="BQ356" s="47">
        <v>0</v>
      </c>
      <c r="BR356" s="47">
        <v>0</v>
      </c>
      <c r="BS356" s="47">
        <v>25960771.335975461</v>
      </c>
      <c r="BT356" s="47"/>
      <c r="BU356" s="818"/>
      <c r="BV356" s="819"/>
      <c r="BW356" s="819"/>
      <c r="BX356" s="819"/>
      <c r="BY356" s="819"/>
      <c r="BZ356" s="819"/>
      <c r="CA356" s="819"/>
      <c r="CB356" s="819"/>
      <c r="CC356" s="820"/>
    </row>
    <row r="357" spans="1:81" s="58" customFormat="1" ht="40.200000000000003" customHeight="1" thickTop="1" thickBot="1" x14ac:dyDescent="0.35">
      <c r="A357" s="34"/>
      <c r="B357" s="886"/>
      <c r="C357" s="869"/>
      <c r="D357" s="872"/>
      <c r="E357" s="852"/>
      <c r="F357" s="852"/>
      <c r="G357" s="852"/>
      <c r="H357" s="852"/>
      <c r="I357" s="1185"/>
      <c r="J357" s="813"/>
      <c r="K357" s="855"/>
      <c r="L357" s="858"/>
      <c r="M357" s="861"/>
      <c r="N357" s="837"/>
      <c r="O357" s="840"/>
      <c r="P357" s="864"/>
      <c r="Q357" s="867"/>
      <c r="R357" s="813"/>
      <c r="S357" s="644" t="s">
        <v>7043</v>
      </c>
      <c r="T357" s="651" t="s">
        <v>3822</v>
      </c>
      <c r="U357" s="236" t="s">
        <v>3827</v>
      </c>
      <c r="V357" s="236" t="s">
        <v>3830</v>
      </c>
      <c r="W357" s="401" t="s">
        <v>7044</v>
      </c>
      <c r="X357" s="258">
        <v>44931</v>
      </c>
      <c r="Y357" s="258">
        <v>44956</v>
      </c>
      <c r="Z357" s="258">
        <v>44959</v>
      </c>
      <c r="AA357" s="258">
        <v>45290</v>
      </c>
      <c r="AB357" s="813"/>
      <c r="AC357" s="828"/>
      <c r="AD357" s="44">
        <f t="shared" si="156"/>
        <v>404441490.28677559</v>
      </c>
      <c r="AE357" s="44">
        <f t="shared" si="156"/>
        <v>0</v>
      </c>
      <c r="AF357" s="44">
        <f t="shared" si="156"/>
        <v>0</v>
      </c>
      <c r="AG357" s="427"/>
      <c r="AH357" s="427"/>
      <c r="AI357" s="427"/>
      <c r="AJ357" s="427"/>
      <c r="AK357" s="813"/>
      <c r="AL357" s="831"/>
      <c r="AM357" s="44">
        <f t="shared" si="121"/>
        <v>101110372.5716939</v>
      </c>
      <c r="AN357" s="428"/>
      <c r="AO357" s="428">
        <v>0</v>
      </c>
      <c r="AP357" s="428">
        <v>0</v>
      </c>
      <c r="AQ357" s="428">
        <v>0</v>
      </c>
      <c r="AR357" s="428">
        <v>101110372.5716939</v>
      </c>
      <c r="AS357" s="428"/>
      <c r="AT357" s="813"/>
      <c r="AU357" s="834"/>
      <c r="AV357" s="44">
        <f t="shared" si="122"/>
        <v>101110372.5716939</v>
      </c>
      <c r="AW357" s="428"/>
      <c r="AX357" s="646">
        <v>0</v>
      </c>
      <c r="AY357" s="646">
        <v>0</v>
      </c>
      <c r="AZ357" s="646">
        <v>0</v>
      </c>
      <c r="BA357" s="646">
        <v>101110372.5716939</v>
      </c>
      <c r="BB357" s="428"/>
      <c r="BC357" s="813"/>
      <c r="BD357" s="810"/>
      <c r="BE357" s="44">
        <f t="shared" si="123"/>
        <v>101110372.5716939</v>
      </c>
      <c r="BF357" s="428"/>
      <c r="BG357" s="646">
        <v>0</v>
      </c>
      <c r="BH357" s="646">
        <v>0</v>
      </c>
      <c r="BI357" s="646">
        <v>0</v>
      </c>
      <c r="BJ357" s="646">
        <v>101110372.5716939</v>
      </c>
      <c r="BK357" s="428"/>
      <c r="BL357" s="813"/>
      <c r="BM357" s="816"/>
      <c r="BN357" s="44">
        <f t="shared" si="124"/>
        <v>101110372.5716939</v>
      </c>
      <c r="BO357" s="428"/>
      <c r="BP357" s="428">
        <v>0</v>
      </c>
      <c r="BQ357" s="428">
        <v>0</v>
      </c>
      <c r="BR357" s="428">
        <v>0</v>
      </c>
      <c r="BS357" s="428">
        <v>101110372.5716939</v>
      </c>
      <c r="BT357" s="428"/>
      <c r="BU357" s="429"/>
      <c r="BV357" s="430"/>
      <c r="BW357" s="430"/>
      <c r="BX357" s="430"/>
      <c r="BY357" s="430"/>
      <c r="BZ357" s="430"/>
      <c r="CA357" s="430"/>
      <c r="CB357" s="430"/>
      <c r="CC357" s="431"/>
    </row>
    <row r="358" spans="1:81" s="58" customFormat="1" ht="40.200000000000003" customHeight="1" thickTop="1" thickBot="1" x14ac:dyDescent="0.35">
      <c r="A358" s="34"/>
      <c r="B358" s="886"/>
      <c r="C358" s="869"/>
      <c r="D358" s="872"/>
      <c r="E358" s="852"/>
      <c r="F358" s="852"/>
      <c r="G358" s="852"/>
      <c r="H358" s="852"/>
      <c r="I358" s="1185"/>
      <c r="J358" s="813"/>
      <c r="K358" s="855"/>
      <c r="L358" s="858"/>
      <c r="M358" s="861"/>
      <c r="N358" s="837"/>
      <c r="O358" s="840"/>
      <c r="P358" s="864"/>
      <c r="Q358" s="867"/>
      <c r="R358" s="813"/>
      <c r="S358" s="644" t="s">
        <v>7045</v>
      </c>
      <c r="T358" s="651" t="s">
        <v>3822</v>
      </c>
      <c r="U358" s="236" t="s">
        <v>3827</v>
      </c>
      <c r="V358" s="236" t="s">
        <v>3830</v>
      </c>
      <c r="W358" s="401" t="s">
        <v>7037</v>
      </c>
      <c r="X358" s="258">
        <v>44931</v>
      </c>
      <c r="Y358" s="258">
        <v>44956</v>
      </c>
      <c r="Z358" s="258">
        <v>44959</v>
      </c>
      <c r="AA358" s="258">
        <v>45290</v>
      </c>
      <c r="AB358" s="813"/>
      <c r="AC358" s="828"/>
      <c r="AD358" s="44">
        <f t="shared" si="156"/>
        <v>57324121.85707885</v>
      </c>
      <c r="AE358" s="44">
        <f t="shared" si="156"/>
        <v>0</v>
      </c>
      <c r="AF358" s="44">
        <f t="shared" si="156"/>
        <v>57324121.85707885</v>
      </c>
      <c r="AG358" s="427"/>
      <c r="AH358" s="427"/>
      <c r="AI358" s="427"/>
      <c r="AJ358" s="427"/>
      <c r="AK358" s="813"/>
      <c r="AL358" s="831"/>
      <c r="AM358" s="44">
        <f t="shared" si="121"/>
        <v>14331030.464269713</v>
      </c>
      <c r="AN358" s="428"/>
      <c r="AO358" s="428">
        <v>14331030.464269713</v>
      </c>
      <c r="AP358" s="428">
        <v>0</v>
      </c>
      <c r="AQ358" s="428">
        <v>0</v>
      </c>
      <c r="AR358" s="428">
        <v>0</v>
      </c>
      <c r="AS358" s="428"/>
      <c r="AT358" s="813"/>
      <c r="AU358" s="834"/>
      <c r="AV358" s="44">
        <f t="shared" si="122"/>
        <v>14331030.464269713</v>
      </c>
      <c r="AW358" s="428"/>
      <c r="AX358" s="646">
        <v>14331030.464269713</v>
      </c>
      <c r="AY358" s="646">
        <v>0</v>
      </c>
      <c r="AZ358" s="646">
        <v>0</v>
      </c>
      <c r="BA358" s="646">
        <v>0</v>
      </c>
      <c r="BB358" s="428"/>
      <c r="BC358" s="813"/>
      <c r="BD358" s="810"/>
      <c r="BE358" s="44">
        <f t="shared" si="123"/>
        <v>14331030.464269713</v>
      </c>
      <c r="BF358" s="428"/>
      <c r="BG358" s="646">
        <v>14331030.464269713</v>
      </c>
      <c r="BH358" s="646">
        <v>0</v>
      </c>
      <c r="BI358" s="646">
        <v>0</v>
      </c>
      <c r="BJ358" s="646">
        <v>0</v>
      </c>
      <c r="BK358" s="428"/>
      <c r="BL358" s="813"/>
      <c r="BM358" s="816"/>
      <c r="BN358" s="44">
        <f t="shared" si="124"/>
        <v>14331030.464269713</v>
      </c>
      <c r="BO358" s="428"/>
      <c r="BP358" s="428">
        <v>14331030.464269713</v>
      </c>
      <c r="BQ358" s="428">
        <v>0</v>
      </c>
      <c r="BR358" s="428">
        <v>0</v>
      </c>
      <c r="BS358" s="428">
        <v>0</v>
      </c>
      <c r="BT358" s="428"/>
      <c r="BU358" s="429"/>
      <c r="BV358" s="430"/>
      <c r="BW358" s="430"/>
      <c r="BX358" s="430"/>
      <c r="BY358" s="430"/>
      <c r="BZ358" s="430"/>
      <c r="CA358" s="430"/>
      <c r="CB358" s="430"/>
      <c r="CC358" s="431"/>
    </row>
    <row r="359" spans="1:81" s="58" customFormat="1" ht="40.200000000000003" customHeight="1" thickTop="1" thickBot="1" x14ac:dyDescent="0.35">
      <c r="A359" s="34"/>
      <c r="B359" s="886"/>
      <c r="C359" s="869"/>
      <c r="D359" s="872"/>
      <c r="E359" s="852"/>
      <c r="F359" s="852"/>
      <c r="G359" s="852"/>
      <c r="H359" s="852"/>
      <c r="I359" s="1185"/>
      <c r="J359" s="813"/>
      <c r="K359" s="855"/>
      <c r="L359" s="858"/>
      <c r="M359" s="861"/>
      <c r="N359" s="837"/>
      <c r="O359" s="840"/>
      <c r="P359" s="864"/>
      <c r="Q359" s="867"/>
      <c r="R359" s="813"/>
      <c r="S359" s="644" t="s">
        <v>7046</v>
      </c>
      <c r="T359" s="651" t="s">
        <v>3822</v>
      </c>
      <c r="U359" s="236" t="s">
        <v>3827</v>
      </c>
      <c r="V359" s="236" t="s">
        <v>3830</v>
      </c>
      <c r="W359" s="401" t="s">
        <v>7047</v>
      </c>
      <c r="X359" s="258">
        <v>44931</v>
      </c>
      <c r="Y359" s="258">
        <v>44956</v>
      </c>
      <c r="Z359" s="258">
        <v>44959</v>
      </c>
      <c r="AA359" s="258">
        <v>45290</v>
      </c>
      <c r="AB359" s="813"/>
      <c r="AC359" s="828"/>
      <c r="AD359" s="44">
        <f t="shared" si="156"/>
        <v>32792553.266495317</v>
      </c>
      <c r="AE359" s="44">
        <f t="shared" si="156"/>
        <v>0</v>
      </c>
      <c r="AF359" s="44">
        <f t="shared" si="156"/>
        <v>0</v>
      </c>
      <c r="AG359" s="427"/>
      <c r="AH359" s="427"/>
      <c r="AI359" s="427"/>
      <c r="AJ359" s="427"/>
      <c r="AK359" s="813"/>
      <c r="AL359" s="831"/>
      <c r="AM359" s="44">
        <f t="shared" si="121"/>
        <v>8198138.3166238293</v>
      </c>
      <c r="AN359" s="428"/>
      <c r="AO359" s="428">
        <v>0</v>
      </c>
      <c r="AP359" s="428">
        <v>0</v>
      </c>
      <c r="AQ359" s="428">
        <v>0</v>
      </c>
      <c r="AR359" s="428">
        <v>8198138.3166238293</v>
      </c>
      <c r="AS359" s="428"/>
      <c r="AT359" s="813"/>
      <c r="AU359" s="834"/>
      <c r="AV359" s="44">
        <f t="shared" si="122"/>
        <v>8198138.3166238293</v>
      </c>
      <c r="AW359" s="428"/>
      <c r="AX359" s="646">
        <v>0</v>
      </c>
      <c r="AY359" s="646">
        <v>0</v>
      </c>
      <c r="AZ359" s="646">
        <v>0</v>
      </c>
      <c r="BA359" s="646">
        <v>8198138.3166238293</v>
      </c>
      <c r="BB359" s="428"/>
      <c r="BC359" s="813"/>
      <c r="BD359" s="810"/>
      <c r="BE359" s="44">
        <f t="shared" si="123"/>
        <v>8198138.3166238293</v>
      </c>
      <c r="BF359" s="428"/>
      <c r="BG359" s="646">
        <v>0</v>
      </c>
      <c r="BH359" s="646">
        <v>0</v>
      </c>
      <c r="BI359" s="646">
        <v>0</v>
      </c>
      <c r="BJ359" s="646">
        <v>8198138.3166238293</v>
      </c>
      <c r="BK359" s="428"/>
      <c r="BL359" s="813"/>
      <c r="BM359" s="816"/>
      <c r="BN359" s="44">
        <f t="shared" si="124"/>
        <v>8198138.3166238293</v>
      </c>
      <c r="BO359" s="428"/>
      <c r="BP359" s="428">
        <v>0</v>
      </c>
      <c r="BQ359" s="428">
        <v>0</v>
      </c>
      <c r="BR359" s="428">
        <v>0</v>
      </c>
      <c r="BS359" s="428">
        <v>8198138.3166238293</v>
      </c>
      <c r="BT359" s="428"/>
      <c r="BU359" s="429"/>
      <c r="BV359" s="430"/>
      <c r="BW359" s="430"/>
      <c r="BX359" s="430"/>
      <c r="BY359" s="430"/>
      <c r="BZ359" s="430"/>
      <c r="CA359" s="430"/>
      <c r="CB359" s="430"/>
      <c r="CC359" s="431"/>
    </row>
    <row r="360" spans="1:81" s="58" customFormat="1" ht="40.200000000000003" customHeight="1" thickTop="1" thickBot="1" x14ac:dyDescent="0.35">
      <c r="A360" s="34"/>
      <c r="B360" s="886"/>
      <c r="C360" s="869"/>
      <c r="D360" s="872"/>
      <c r="E360" s="852"/>
      <c r="F360" s="852"/>
      <c r="G360" s="852"/>
      <c r="H360" s="852"/>
      <c r="I360" s="1185"/>
      <c r="J360" s="813"/>
      <c r="K360" s="855"/>
      <c r="L360" s="858"/>
      <c r="M360" s="861"/>
      <c r="N360" s="837"/>
      <c r="O360" s="840"/>
      <c r="P360" s="864"/>
      <c r="Q360" s="867"/>
      <c r="R360" s="813"/>
      <c r="S360" s="644" t="s">
        <v>7048</v>
      </c>
      <c r="T360" s="651" t="s">
        <v>3822</v>
      </c>
      <c r="U360" s="236" t="s">
        <v>3827</v>
      </c>
      <c r="V360" s="236" t="s">
        <v>3830</v>
      </c>
      <c r="W360" s="401" t="s">
        <v>7049</v>
      </c>
      <c r="X360" s="258">
        <v>44931</v>
      </c>
      <c r="Y360" s="258">
        <v>44956</v>
      </c>
      <c r="Z360" s="258">
        <v>44959</v>
      </c>
      <c r="AA360" s="258">
        <v>45290</v>
      </c>
      <c r="AB360" s="813"/>
      <c r="AC360" s="828"/>
      <c r="AD360" s="44">
        <f t="shared" si="156"/>
        <v>57324121.85707885</v>
      </c>
      <c r="AE360" s="44">
        <f t="shared" si="156"/>
        <v>0</v>
      </c>
      <c r="AF360" s="44">
        <f t="shared" si="156"/>
        <v>57324121.85707885</v>
      </c>
      <c r="AG360" s="427"/>
      <c r="AH360" s="427"/>
      <c r="AI360" s="427"/>
      <c r="AJ360" s="427"/>
      <c r="AK360" s="813"/>
      <c r="AL360" s="831"/>
      <c r="AM360" s="44">
        <f t="shared" si="121"/>
        <v>14331030.464269713</v>
      </c>
      <c r="AN360" s="428"/>
      <c r="AO360" s="428">
        <v>14331030.464269713</v>
      </c>
      <c r="AP360" s="428">
        <v>0</v>
      </c>
      <c r="AQ360" s="428">
        <v>0</v>
      </c>
      <c r="AR360" s="428">
        <v>0</v>
      </c>
      <c r="AS360" s="428"/>
      <c r="AT360" s="813"/>
      <c r="AU360" s="834"/>
      <c r="AV360" s="44">
        <f t="shared" si="122"/>
        <v>14331030.464269713</v>
      </c>
      <c r="AW360" s="428"/>
      <c r="AX360" s="646">
        <v>14331030.464269713</v>
      </c>
      <c r="AY360" s="646">
        <v>0</v>
      </c>
      <c r="AZ360" s="646">
        <v>0</v>
      </c>
      <c r="BA360" s="646">
        <v>0</v>
      </c>
      <c r="BB360" s="428"/>
      <c r="BC360" s="813"/>
      <c r="BD360" s="810"/>
      <c r="BE360" s="44">
        <f t="shared" si="123"/>
        <v>14331030.464269713</v>
      </c>
      <c r="BF360" s="428"/>
      <c r="BG360" s="646">
        <v>14331030.464269713</v>
      </c>
      <c r="BH360" s="646">
        <v>0</v>
      </c>
      <c r="BI360" s="646">
        <v>0</v>
      </c>
      <c r="BJ360" s="646">
        <v>0</v>
      </c>
      <c r="BK360" s="428"/>
      <c r="BL360" s="813"/>
      <c r="BM360" s="816"/>
      <c r="BN360" s="44">
        <f t="shared" si="124"/>
        <v>14331030.464269713</v>
      </c>
      <c r="BO360" s="428"/>
      <c r="BP360" s="428">
        <v>14331030.464269713</v>
      </c>
      <c r="BQ360" s="428">
        <v>0</v>
      </c>
      <c r="BR360" s="428">
        <v>0</v>
      </c>
      <c r="BS360" s="428">
        <v>0</v>
      </c>
      <c r="BT360" s="428"/>
      <c r="BU360" s="429"/>
      <c r="BV360" s="430"/>
      <c r="BW360" s="430"/>
      <c r="BX360" s="430"/>
      <c r="BY360" s="430"/>
      <c r="BZ360" s="430"/>
      <c r="CA360" s="430"/>
      <c r="CB360" s="430"/>
      <c r="CC360" s="431"/>
    </row>
    <row r="361" spans="1:81" s="58" customFormat="1" ht="40.200000000000003" customHeight="1" thickTop="1" thickBot="1" x14ac:dyDescent="0.35">
      <c r="A361" s="34"/>
      <c r="B361" s="886"/>
      <c r="C361" s="869"/>
      <c r="D361" s="872"/>
      <c r="E361" s="852"/>
      <c r="F361" s="852"/>
      <c r="G361" s="852"/>
      <c r="H361" s="852"/>
      <c r="I361" s="1185"/>
      <c r="J361" s="813"/>
      <c r="K361" s="855"/>
      <c r="L361" s="858"/>
      <c r="M361" s="861"/>
      <c r="N361" s="837"/>
      <c r="O361" s="840"/>
      <c r="P361" s="864"/>
      <c r="Q361" s="867"/>
      <c r="R361" s="813"/>
      <c r="S361" s="644" t="s">
        <v>7050</v>
      </c>
      <c r="T361" s="651" t="s">
        <v>3822</v>
      </c>
      <c r="U361" s="236" t="s">
        <v>3827</v>
      </c>
      <c r="V361" s="236" t="s">
        <v>3830</v>
      </c>
      <c r="W361" s="401" t="s">
        <v>7013</v>
      </c>
      <c r="X361" s="258">
        <v>44931</v>
      </c>
      <c r="Y361" s="258">
        <v>44956</v>
      </c>
      <c r="Z361" s="258">
        <v>44959</v>
      </c>
      <c r="AA361" s="258">
        <v>45290</v>
      </c>
      <c r="AB361" s="813"/>
      <c r="AC361" s="828"/>
      <c r="AD361" s="44">
        <f t="shared" si="156"/>
        <v>269992021.89414477</v>
      </c>
      <c r="AE361" s="44">
        <f t="shared" si="156"/>
        <v>0</v>
      </c>
      <c r="AF361" s="44">
        <f t="shared" si="156"/>
        <v>0</v>
      </c>
      <c r="AG361" s="51">
        <f t="shared" si="156"/>
        <v>0</v>
      </c>
      <c r="AH361" s="51">
        <f t="shared" si="156"/>
        <v>0</v>
      </c>
      <c r="AI361" s="51">
        <f t="shared" si="156"/>
        <v>269992021.89414477</v>
      </c>
      <c r="AJ361" s="51">
        <f t="shared" si="156"/>
        <v>0</v>
      </c>
      <c r="AK361" s="813"/>
      <c r="AL361" s="831"/>
      <c r="AM361" s="44">
        <f t="shared" si="121"/>
        <v>67498005.473536193</v>
      </c>
      <c r="AN361" s="257"/>
      <c r="AO361" s="428">
        <v>0</v>
      </c>
      <c r="AP361" s="428">
        <v>0</v>
      </c>
      <c r="AQ361" s="428">
        <v>0</v>
      </c>
      <c r="AR361" s="428">
        <v>67498005.473536193</v>
      </c>
      <c r="AS361" s="257"/>
      <c r="AT361" s="813"/>
      <c r="AU361" s="834"/>
      <c r="AV361" s="44">
        <f t="shared" si="122"/>
        <v>67498005.473536193</v>
      </c>
      <c r="AW361" s="257"/>
      <c r="AX361" s="646">
        <v>0</v>
      </c>
      <c r="AY361" s="646">
        <v>0</v>
      </c>
      <c r="AZ361" s="646">
        <v>0</v>
      </c>
      <c r="BA361" s="646">
        <v>67498005.473536193</v>
      </c>
      <c r="BB361" s="257"/>
      <c r="BC361" s="813"/>
      <c r="BD361" s="810"/>
      <c r="BE361" s="44">
        <f t="shared" si="123"/>
        <v>67498005.473536193</v>
      </c>
      <c r="BF361" s="257"/>
      <c r="BG361" s="646">
        <v>0</v>
      </c>
      <c r="BH361" s="646">
        <v>0</v>
      </c>
      <c r="BI361" s="646">
        <v>0</v>
      </c>
      <c r="BJ361" s="646">
        <v>67498005.473536193</v>
      </c>
      <c r="BK361" s="257"/>
      <c r="BL361" s="813"/>
      <c r="BM361" s="816"/>
      <c r="BN361" s="44">
        <f t="shared" si="124"/>
        <v>67498005.473536193</v>
      </c>
      <c r="BO361" s="257"/>
      <c r="BP361" s="428">
        <v>0</v>
      </c>
      <c r="BQ361" s="428">
        <v>0</v>
      </c>
      <c r="BR361" s="428">
        <v>0</v>
      </c>
      <c r="BS361" s="428">
        <v>67498005.473536193</v>
      </c>
      <c r="BT361" s="257"/>
      <c r="BU361" s="821"/>
      <c r="BV361" s="822"/>
      <c r="BW361" s="822"/>
      <c r="BX361" s="822"/>
      <c r="BY361" s="822"/>
      <c r="BZ361" s="822"/>
      <c r="CA361" s="822"/>
      <c r="CB361" s="822"/>
      <c r="CC361" s="823"/>
    </row>
    <row r="362" spans="1:81" s="58" customFormat="1" ht="40.200000000000003" customHeight="1" thickTop="1" thickBot="1" x14ac:dyDescent="0.35">
      <c r="A362" s="34"/>
      <c r="B362" s="886"/>
      <c r="C362" s="869"/>
      <c r="D362" s="872"/>
      <c r="E362" s="852"/>
      <c r="F362" s="852"/>
      <c r="G362" s="852"/>
      <c r="H362" s="852"/>
      <c r="I362" s="1185"/>
      <c r="J362" s="813"/>
      <c r="K362" s="855"/>
      <c r="L362" s="858"/>
      <c r="M362" s="861"/>
      <c r="N362" s="837"/>
      <c r="O362" s="840"/>
      <c r="P362" s="864"/>
      <c r="Q362" s="867"/>
      <c r="R362" s="813"/>
      <c r="S362" s="644" t="s">
        <v>7051</v>
      </c>
      <c r="T362" s="651" t="s">
        <v>3822</v>
      </c>
      <c r="U362" s="236" t="s">
        <v>3827</v>
      </c>
      <c r="V362" s="236" t="s">
        <v>3830</v>
      </c>
      <c r="W362" s="401" t="s">
        <v>7052</v>
      </c>
      <c r="X362" s="258">
        <v>44931</v>
      </c>
      <c r="Y362" s="258">
        <v>44956</v>
      </c>
      <c r="Z362" s="258">
        <v>44959</v>
      </c>
      <c r="AA362" s="258">
        <v>45290</v>
      </c>
      <c r="AB362" s="813"/>
      <c r="AC362" s="828"/>
      <c r="AD362" s="44">
        <f t="shared" si="156"/>
        <v>57324121.85707885</v>
      </c>
      <c r="AE362" s="44">
        <f t="shared" si="156"/>
        <v>0</v>
      </c>
      <c r="AF362" s="44">
        <f t="shared" si="156"/>
        <v>57324121.85707885</v>
      </c>
      <c r="AG362" s="51">
        <f t="shared" si="156"/>
        <v>0</v>
      </c>
      <c r="AH362" s="51">
        <f t="shared" si="156"/>
        <v>0</v>
      </c>
      <c r="AI362" s="51">
        <f t="shared" si="156"/>
        <v>0</v>
      </c>
      <c r="AJ362" s="51">
        <f t="shared" si="156"/>
        <v>0</v>
      </c>
      <c r="AK362" s="813"/>
      <c r="AL362" s="831"/>
      <c r="AM362" s="44">
        <f t="shared" si="121"/>
        <v>14331030.464269713</v>
      </c>
      <c r="AN362" s="257"/>
      <c r="AO362" s="428">
        <v>14331030.464269713</v>
      </c>
      <c r="AP362" s="428">
        <v>0</v>
      </c>
      <c r="AQ362" s="428">
        <v>0</v>
      </c>
      <c r="AR362" s="428">
        <v>0</v>
      </c>
      <c r="AS362" s="257"/>
      <c r="AT362" s="813"/>
      <c r="AU362" s="834"/>
      <c r="AV362" s="44">
        <f t="shared" si="122"/>
        <v>14331030.464269713</v>
      </c>
      <c r="AW362" s="257"/>
      <c r="AX362" s="646">
        <v>14331030.464269713</v>
      </c>
      <c r="AY362" s="646">
        <v>0</v>
      </c>
      <c r="AZ362" s="646">
        <v>0</v>
      </c>
      <c r="BA362" s="646">
        <v>0</v>
      </c>
      <c r="BB362" s="257"/>
      <c r="BC362" s="813"/>
      <c r="BD362" s="810"/>
      <c r="BE362" s="44">
        <f t="shared" si="123"/>
        <v>14331030.464269713</v>
      </c>
      <c r="BF362" s="257"/>
      <c r="BG362" s="646">
        <v>14331030.464269713</v>
      </c>
      <c r="BH362" s="646">
        <v>0</v>
      </c>
      <c r="BI362" s="646">
        <v>0</v>
      </c>
      <c r="BJ362" s="646">
        <v>0</v>
      </c>
      <c r="BK362" s="257"/>
      <c r="BL362" s="813"/>
      <c r="BM362" s="816"/>
      <c r="BN362" s="44">
        <f t="shared" si="124"/>
        <v>14331030.464269713</v>
      </c>
      <c r="BO362" s="257"/>
      <c r="BP362" s="428">
        <v>14331030.464269713</v>
      </c>
      <c r="BQ362" s="428">
        <v>0</v>
      </c>
      <c r="BR362" s="428">
        <v>0</v>
      </c>
      <c r="BS362" s="428">
        <v>0</v>
      </c>
      <c r="BT362" s="257"/>
      <c r="BU362" s="821"/>
      <c r="BV362" s="822"/>
      <c r="BW362" s="822"/>
      <c r="BX362" s="822"/>
      <c r="BY362" s="822"/>
      <c r="BZ362" s="822"/>
      <c r="CA362" s="822"/>
      <c r="CB362" s="822"/>
      <c r="CC362" s="823"/>
    </row>
    <row r="363" spans="1:81" s="58" customFormat="1" ht="40.200000000000003" customHeight="1" thickTop="1" thickBot="1" x14ac:dyDescent="0.35">
      <c r="A363" s="34"/>
      <c r="B363" s="886"/>
      <c r="C363" s="869"/>
      <c r="D363" s="873"/>
      <c r="E363" s="853"/>
      <c r="F363" s="853"/>
      <c r="G363" s="853"/>
      <c r="H363" s="853"/>
      <c r="I363" s="1186"/>
      <c r="J363" s="814"/>
      <c r="K363" s="856"/>
      <c r="L363" s="859"/>
      <c r="M363" s="862"/>
      <c r="N363" s="838"/>
      <c r="O363" s="841"/>
      <c r="P363" s="865"/>
      <c r="Q363" s="874"/>
      <c r="R363" s="814"/>
      <c r="S363" s="644" t="s">
        <v>7053</v>
      </c>
      <c r="T363" s="651" t="s">
        <v>3822</v>
      </c>
      <c r="U363" s="236" t="s">
        <v>3827</v>
      </c>
      <c r="V363" s="236" t="s">
        <v>3830</v>
      </c>
      <c r="W363" s="401" t="s">
        <v>7013</v>
      </c>
      <c r="X363" s="258">
        <v>44931</v>
      </c>
      <c r="Y363" s="258">
        <v>44956</v>
      </c>
      <c r="Z363" s="258">
        <v>44959</v>
      </c>
      <c r="AA363" s="258">
        <v>45290</v>
      </c>
      <c r="AB363" s="814"/>
      <c r="AC363" s="829"/>
      <c r="AD363" s="44">
        <f t="shared" si="156"/>
        <v>193539470.86023337</v>
      </c>
      <c r="AE363" s="44">
        <f t="shared" si="156"/>
        <v>0</v>
      </c>
      <c r="AF363" s="44">
        <f t="shared" si="156"/>
        <v>0</v>
      </c>
      <c r="AG363" s="46">
        <f t="shared" si="156"/>
        <v>0</v>
      </c>
      <c r="AH363" s="46">
        <f t="shared" ref="AG363:AJ522" si="197">+AQ363+AZ363+BI363+BR363</f>
        <v>0</v>
      </c>
      <c r="AI363" s="46">
        <f t="shared" si="197"/>
        <v>193539470.86023337</v>
      </c>
      <c r="AJ363" s="46">
        <f t="shared" si="197"/>
        <v>0</v>
      </c>
      <c r="AK363" s="814"/>
      <c r="AL363" s="832"/>
      <c r="AM363" s="44">
        <f t="shared" si="121"/>
        <v>48384867.715058342</v>
      </c>
      <c r="AN363" s="49"/>
      <c r="AO363" s="428">
        <v>0</v>
      </c>
      <c r="AP363" s="428">
        <v>0</v>
      </c>
      <c r="AQ363" s="428">
        <v>0</v>
      </c>
      <c r="AR363" s="428">
        <v>48384867.715058342</v>
      </c>
      <c r="AS363" s="49"/>
      <c r="AT363" s="814"/>
      <c r="AU363" s="835"/>
      <c r="AV363" s="44">
        <f t="shared" si="122"/>
        <v>48384867.715058342</v>
      </c>
      <c r="AW363" s="49"/>
      <c r="AX363" s="646">
        <v>0</v>
      </c>
      <c r="AY363" s="646">
        <v>0</v>
      </c>
      <c r="AZ363" s="646">
        <v>0</v>
      </c>
      <c r="BA363" s="646">
        <v>48384867.715058342</v>
      </c>
      <c r="BB363" s="49"/>
      <c r="BC363" s="814"/>
      <c r="BD363" s="811"/>
      <c r="BE363" s="44">
        <f t="shared" si="123"/>
        <v>48384867.715058342</v>
      </c>
      <c r="BF363" s="49"/>
      <c r="BG363" s="646">
        <v>0</v>
      </c>
      <c r="BH363" s="646">
        <v>0</v>
      </c>
      <c r="BI363" s="646">
        <v>0</v>
      </c>
      <c r="BJ363" s="646">
        <v>48384867.715058342</v>
      </c>
      <c r="BK363" s="49"/>
      <c r="BL363" s="814"/>
      <c r="BM363" s="817"/>
      <c r="BN363" s="44">
        <f t="shared" si="124"/>
        <v>48384867.715058342</v>
      </c>
      <c r="BO363" s="49"/>
      <c r="BP363" s="428">
        <v>0</v>
      </c>
      <c r="BQ363" s="428">
        <v>0</v>
      </c>
      <c r="BR363" s="428">
        <v>0</v>
      </c>
      <c r="BS363" s="428">
        <v>48384867.715058342</v>
      </c>
      <c r="BT363" s="49"/>
      <c r="BU363" s="824"/>
      <c r="BV363" s="825"/>
      <c r="BW363" s="825"/>
      <c r="BX363" s="825"/>
      <c r="BY363" s="825"/>
      <c r="BZ363" s="825"/>
      <c r="CA363" s="825"/>
      <c r="CB363" s="825"/>
      <c r="CC363" s="826"/>
    </row>
    <row r="364" spans="1:81" s="58" customFormat="1" ht="40.200000000000003" customHeight="1" thickTop="1" thickBot="1" x14ac:dyDescent="0.35">
      <c r="A364" s="34"/>
      <c r="B364" s="886"/>
      <c r="C364" s="869"/>
      <c r="D364" s="871">
        <v>1907</v>
      </c>
      <c r="E364" s="851" t="s">
        <v>6664</v>
      </c>
      <c r="F364" s="851">
        <v>1905033</v>
      </c>
      <c r="G364" s="851" t="s">
        <v>6665</v>
      </c>
      <c r="H364" s="851" t="s">
        <v>6666</v>
      </c>
      <c r="I364" s="1184">
        <v>2021004540215</v>
      </c>
      <c r="J364" s="812">
        <v>110</v>
      </c>
      <c r="K364" s="854" t="str">
        <f>+[3]Metas!K125</f>
        <v>Municipios categoría 4 a 6, se desarrollan acciones de Gestión, promoción y vigilancia de las ETV</v>
      </c>
      <c r="L364" s="857"/>
      <c r="M364" s="860">
        <f t="shared" si="185"/>
        <v>0</v>
      </c>
      <c r="N364" s="836"/>
      <c r="O364" s="839"/>
      <c r="P364" s="863"/>
      <c r="Q364" s="866"/>
      <c r="R364" s="812">
        <f t="shared" ref="R364" si="198">+$J364</f>
        <v>110</v>
      </c>
      <c r="S364" s="642" t="s">
        <v>7054</v>
      </c>
      <c r="T364" s="643" t="s">
        <v>3822</v>
      </c>
      <c r="U364" s="235" t="s">
        <v>3827</v>
      </c>
      <c r="V364" s="235" t="s">
        <v>3830</v>
      </c>
      <c r="W364" s="642" t="s">
        <v>7055</v>
      </c>
      <c r="X364" s="258">
        <v>44931</v>
      </c>
      <c r="Y364" s="258">
        <v>44956</v>
      </c>
      <c r="Z364" s="258">
        <v>44959</v>
      </c>
      <c r="AA364" s="258">
        <v>45290</v>
      </c>
      <c r="AB364" s="812">
        <f t="shared" ref="AB364" si="199">+$J364</f>
        <v>110</v>
      </c>
      <c r="AC364" s="827">
        <f t="shared" ref="AC364" si="200">+L364</f>
        <v>0</v>
      </c>
      <c r="AD364" s="44">
        <f t="shared" ref="AD364:AI399" si="201">+AM364+AV364+BE364+BN364</f>
        <v>28662165.15421553</v>
      </c>
      <c r="AE364" s="44">
        <f t="shared" si="201"/>
        <v>0</v>
      </c>
      <c r="AF364" s="44">
        <f t="shared" si="201"/>
        <v>28662165.15421553</v>
      </c>
      <c r="AG364" s="44">
        <f t="shared" si="197"/>
        <v>0</v>
      </c>
      <c r="AH364" s="44">
        <f t="shared" si="197"/>
        <v>0</v>
      </c>
      <c r="AI364" s="44">
        <f t="shared" si="197"/>
        <v>0</v>
      </c>
      <c r="AJ364" s="44">
        <f t="shared" si="197"/>
        <v>0</v>
      </c>
      <c r="AK364" s="812">
        <f t="shared" ref="AK364" si="202">+$J364</f>
        <v>110</v>
      </c>
      <c r="AL364" s="830">
        <f t="shared" si="190"/>
        <v>0</v>
      </c>
      <c r="AM364" s="44">
        <f t="shared" si="121"/>
        <v>7165541.2885538824</v>
      </c>
      <c r="AN364" s="47"/>
      <c r="AO364" s="47">
        <v>7165541.2885538824</v>
      </c>
      <c r="AP364" s="47">
        <v>0</v>
      </c>
      <c r="AQ364" s="47">
        <v>0</v>
      </c>
      <c r="AR364" s="47">
        <v>0</v>
      </c>
      <c r="AS364" s="47"/>
      <c r="AT364" s="812">
        <f t="shared" ref="AT364" si="203">+$J364</f>
        <v>110</v>
      </c>
      <c r="AU364" s="833">
        <f t="shared" si="192"/>
        <v>0</v>
      </c>
      <c r="AV364" s="44">
        <f t="shared" si="122"/>
        <v>7165541.2885538824</v>
      </c>
      <c r="AW364" s="47"/>
      <c r="AX364" s="35">
        <v>7165541.2885538824</v>
      </c>
      <c r="AY364" s="35">
        <v>0</v>
      </c>
      <c r="AZ364" s="35">
        <v>0</v>
      </c>
      <c r="BA364" s="35">
        <v>0</v>
      </c>
      <c r="BB364" s="47"/>
      <c r="BC364" s="812">
        <f t="shared" ref="BC364" si="204">+$J364</f>
        <v>110</v>
      </c>
      <c r="BD364" s="809">
        <f t="shared" si="194"/>
        <v>0</v>
      </c>
      <c r="BE364" s="44">
        <f t="shared" si="123"/>
        <v>7165541.2885538824</v>
      </c>
      <c r="BF364" s="47"/>
      <c r="BG364" s="35">
        <v>7165541.2885538824</v>
      </c>
      <c r="BH364" s="35">
        <v>0</v>
      </c>
      <c r="BI364" s="35">
        <v>0</v>
      </c>
      <c r="BJ364" s="35">
        <v>0</v>
      </c>
      <c r="BK364" s="47"/>
      <c r="BL364" s="812">
        <f t="shared" ref="BL364" si="205">+$J364</f>
        <v>110</v>
      </c>
      <c r="BM364" s="815">
        <f t="shared" si="196"/>
        <v>0</v>
      </c>
      <c r="BN364" s="44">
        <f t="shared" si="124"/>
        <v>7165541.2885538824</v>
      </c>
      <c r="BO364" s="47"/>
      <c r="BP364" s="47">
        <v>7165541.2885538824</v>
      </c>
      <c r="BQ364" s="47">
        <v>0</v>
      </c>
      <c r="BR364" s="47">
        <v>0</v>
      </c>
      <c r="BS364" s="47">
        <v>0</v>
      </c>
      <c r="BT364" s="47"/>
      <c r="BU364" s="818"/>
      <c r="BV364" s="819"/>
      <c r="BW364" s="819"/>
      <c r="BX364" s="819"/>
      <c r="BY364" s="819"/>
      <c r="BZ364" s="819"/>
      <c r="CA364" s="819"/>
      <c r="CB364" s="819"/>
      <c r="CC364" s="820"/>
    </row>
    <row r="365" spans="1:81" s="58" customFormat="1" ht="40.200000000000003" customHeight="1" thickTop="1" thickBot="1" x14ac:dyDescent="0.35">
      <c r="A365" s="34"/>
      <c r="B365" s="886"/>
      <c r="C365" s="869"/>
      <c r="D365" s="872"/>
      <c r="E365" s="852"/>
      <c r="F365" s="852"/>
      <c r="G365" s="852"/>
      <c r="H365" s="852"/>
      <c r="I365" s="1185"/>
      <c r="J365" s="813"/>
      <c r="K365" s="855"/>
      <c r="L365" s="858"/>
      <c r="M365" s="861"/>
      <c r="N365" s="837"/>
      <c r="O365" s="840"/>
      <c r="P365" s="864"/>
      <c r="Q365" s="867"/>
      <c r="R365" s="813"/>
      <c r="S365" s="644" t="s">
        <v>7056</v>
      </c>
      <c r="T365" s="651" t="s">
        <v>3822</v>
      </c>
      <c r="U365" s="236" t="s">
        <v>3827</v>
      </c>
      <c r="V365" s="236" t="s">
        <v>3830</v>
      </c>
      <c r="W365" s="401" t="s">
        <v>7057</v>
      </c>
      <c r="X365" s="258">
        <v>44931</v>
      </c>
      <c r="Y365" s="258">
        <v>44956</v>
      </c>
      <c r="Z365" s="258">
        <v>44959</v>
      </c>
      <c r="AA365" s="258">
        <v>45290</v>
      </c>
      <c r="AB365" s="813"/>
      <c r="AC365" s="828"/>
      <c r="AD365" s="44">
        <f t="shared" si="201"/>
        <v>28662060.928539425</v>
      </c>
      <c r="AE365" s="44">
        <f t="shared" si="201"/>
        <v>0</v>
      </c>
      <c r="AF365" s="44">
        <f t="shared" si="201"/>
        <v>28662060.928539425</v>
      </c>
      <c r="AG365" s="427"/>
      <c r="AH365" s="427"/>
      <c r="AI365" s="427"/>
      <c r="AJ365" s="427"/>
      <c r="AK365" s="813"/>
      <c r="AL365" s="831"/>
      <c r="AM365" s="44">
        <f t="shared" si="121"/>
        <v>7165515.2321348563</v>
      </c>
      <c r="AN365" s="428"/>
      <c r="AO365" s="428">
        <v>7165515.2321348563</v>
      </c>
      <c r="AP365" s="428">
        <v>0</v>
      </c>
      <c r="AQ365" s="428">
        <v>0</v>
      </c>
      <c r="AR365" s="428">
        <v>0</v>
      </c>
      <c r="AS365" s="428"/>
      <c r="AT365" s="813"/>
      <c r="AU365" s="834"/>
      <c r="AV365" s="44">
        <f t="shared" si="122"/>
        <v>7165515.2321348563</v>
      </c>
      <c r="AW365" s="428"/>
      <c r="AX365" s="646">
        <v>7165515.2321348563</v>
      </c>
      <c r="AY365" s="646">
        <v>0</v>
      </c>
      <c r="AZ365" s="646">
        <v>0</v>
      </c>
      <c r="BA365" s="646">
        <v>0</v>
      </c>
      <c r="BB365" s="428"/>
      <c r="BC365" s="813"/>
      <c r="BD365" s="810"/>
      <c r="BE365" s="44">
        <f t="shared" si="123"/>
        <v>7165515.2321348563</v>
      </c>
      <c r="BF365" s="428"/>
      <c r="BG365" s="646">
        <v>7165515.2321348563</v>
      </c>
      <c r="BH365" s="646">
        <v>0</v>
      </c>
      <c r="BI365" s="646">
        <v>0</v>
      </c>
      <c r="BJ365" s="646">
        <v>0</v>
      </c>
      <c r="BK365" s="428"/>
      <c r="BL365" s="813"/>
      <c r="BM365" s="816"/>
      <c r="BN365" s="44">
        <f t="shared" si="124"/>
        <v>7165515.2321348563</v>
      </c>
      <c r="BO365" s="428"/>
      <c r="BP365" s="428">
        <v>7165515.2321348563</v>
      </c>
      <c r="BQ365" s="428">
        <v>0</v>
      </c>
      <c r="BR365" s="428">
        <v>0</v>
      </c>
      <c r="BS365" s="428">
        <v>0</v>
      </c>
      <c r="BT365" s="428"/>
      <c r="BU365" s="429"/>
      <c r="BV365" s="430"/>
      <c r="BW365" s="430"/>
      <c r="BX365" s="430"/>
      <c r="BY365" s="430"/>
      <c r="BZ365" s="430"/>
      <c r="CA365" s="430"/>
      <c r="CB365" s="430"/>
      <c r="CC365" s="431"/>
    </row>
    <row r="366" spans="1:81" s="58" customFormat="1" ht="40.200000000000003" customHeight="1" thickTop="1" thickBot="1" x14ac:dyDescent="0.35">
      <c r="A366" s="34"/>
      <c r="B366" s="886"/>
      <c r="C366" s="869"/>
      <c r="D366" s="872"/>
      <c r="E366" s="852"/>
      <c r="F366" s="852"/>
      <c r="G366" s="852"/>
      <c r="H366" s="852"/>
      <c r="I366" s="1185"/>
      <c r="J366" s="813"/>
      <c r="K366" s="855"/>
      <c r="L366" s="858"/>
      <c r="M366" s="861"/>
      <c r="N366" s="837"/>
      <c r="O366" s="840"/>
      <c r="P366" s="864"/>
      <c r="Q366" s="867"/>
      <c r="R366" s="813"/>
      <c r="S366" s="644" t="s">
        <v>7058</v>
      </c>
      <c r="T366" s="651" t="s">
        <v>3822</v>
      </c>
      <c r="U366" s="236" t="s">
        <v>3827</v>
      </c>
      <c r="V366" s="236" t="s">
        <v>3830</v>
      </c>
      <c r="W366" s="401" t="s">
        <v>7059</v>
      </c>
      <c r="X366" s="258">
        <v>44931</v>
      </c>
      <c r="Y366" s="258">
        <v>44956</v>
      </c>
      <c r="Z366" s="258">
        <v>44959</v>
      </c>
      <c r="AA366" s="258">
        <v>45290</v>
      </c>
      <c r="AB366" s="813"/>
      <c r="AC366" s="828"/>
      <c r="AD366" s="44">
        <f t="shared" si="201"/>
        <v>57324121.85707885</v>
      </c>
      <c r="AE366" s="44">
        <f t="shared" si="201"/>
        <v>0</v>
      </c>
      <c r="AF366" s="44">
        <f t="shared" si="201"/>
        <v>57324121.85707885</v>
      </c>
      <c r="AG366" s="427"/>
      <c r="AH366" s="427"/>
      <c r="AI366" s="427"/>
      <c r="AJ366" s="427"/>
      <c r="AK366" s="813"/>
      <c r="AL366" s="831"/>
      <c r="AM366" s="44">
        <f t="shared" si="121"/>
        <v>14331030.464269713</v>
      </c>
      <c r="AN366" s="428"/>
      <c r="AO366" s="428">
        <v>14331030.464269713</v>
      </c>
      <c r="AP366" s="428">
        <v>0</v>
      </c>
      <c r="AQ366" s="428">
        <v>0</v>
      </c>
      <c r="AR366" s="428">
        <v>0</v>
      </c>
      <c r="AS366" s="428"/>
      <c r="AT366" s="813"/>
      <c r="AU366" s="834"/>
      <c r="AV366" s="44">
        <f t="shared" si="122"/>
        <v>14331030.464269713</v>
      </c>
      <c r="AW366" s="428"/>
      <c r="AX366" s="646">
        <v>14331030.464269713</v>
      </c>
      <c r="AY366" s="646">
        <v>0</v>
      </c>
      <c r="AZ366" s="646">
        <v>0</v>
      </c>
      <c r="BA366" s="646">
        <v>0</v>
      </c>
      <c r="BB366" s="428"/>
      <c r="BC366" s="813"/>
      <c r="BD366" s="810"/>
      <c r="BE366" s="44">
        <f t="shared" si="123"/>
        <v>14331030.464269713</v>
      </c>
      <c r="BF366" s="428"/>
      <c r="BG366" s="646">
        <v>14331030.464269713</v>
      </c>
      <c r="BH366" s="646">
        <v>0</v>
      </c>
      <c r="BI366" s="646">
        <v>0</v>
      </c>
      <c r="BJ366" s="646">
        <v>0</v>
      </c>
      <c r="BK366" s="428"/>
      <c r="BL366" s="813"/>
      <c r="BM366" s="816"/>
      <c r="BN366" s="44">
        <f t="shared" si="124"/>
        <v>14331030.464269713</v>
      </c>
      <c r="BO366" s="428"/>
      <c r="BP366" s="428">
        <v>14331030.464269713</v>
      </c>
      <c r="BQ366" s="428">
        <v>0</v>
      </c>
      <c r="BR366" s="428">
        <v>0</v>
      </c>
      <c r="BS366" s="428">
        <v>0</v>
      </c>
      <c r="BT366" s="428"/>
      <c r="BU366" s="429"/>
      <c r="BV366" s="430"/>
      <c r="BW366" s="430"/>
      <c r="BX366" s="430"/>
      <c r="BY366" s="430"/>
      <c r="BZ366" s="430"/>
      <c r="CA366" s="430"/>
      <c r="CB366" s="430"/>
      <c r="CC366" s="431"/>
    </row>
    <row r="367" spans="1:81" s="58" customFormat="1" ht="40.200000000000003" customHeight="1" thickTop="1" thickBot="1" x14ac:dyDescent="0.35">
      <c r="A367" s="34"/>
      <c r="B367" s="886"/>
      <c r="C367" s="869"/>
      <c r="D367" s="872"/>
      <c r="E367" s="852"/>
      <c r="F367" s="852"/>
      <c r="G367" s="852"/>
      <c r="H367" s="852"/>
      <c r="I367" s="1185"/>
      <c r="J367" s="813"/>
      <c r="K367" s="855"/>
      <c r="L367" s="858"/>
      <c r="M367" s="861"/>
      <c r="N367" s="837"/>
      <c r="O367" s="840"/>
      <c r="P367" s="864"/>
      <c r="Q367" s="867"/>
      <c r="R367" s="813"/>
      <c r="S367" s="644" t="s">
        <v>7060</v>
      </c>
      <c r="T367" s="651" t="s">
        <v>3822</v>
      </c>
      <c r="U367" s="236" t="s">
        <v>3827</v>
      </c>
      <c r="V367" s="236" t="s">
        <v>3830</v>
      </c>
      <c r="W367" s="401" t="s">
        <v>7061</v>
      </c>
      <c r="X367" s="258">
        <v>44931</v>
      </c>
      <c r="Y367" s="258">
        <v>44956</v>
      </c>
      <c r="Z367" s="258">
        <v>44959</v>
      </c>
      <c r="AA367" s="258">
        <v>45290</v>
      </c>
      <c r="AB367" s="813"/>
      <c r="AC367" s="828"/>
      <c r="AD367" s="44">
        <f t="shared" si="201"/>
        <v>57324121.85707885</v>
      </c>
      <c r="AE367" s="44">
        <f t="shared" si="201"/>
        <v>0</v>
      </c>
      <c r="AF367" s="44">
        <f t="shared" si="201"/>
        <v>57324121.85707885</v>
      </c>
      <c r="AG367" s="427"/>
      <c r="AH367" s="427"/>
      <c r="AI367" s="427"/>
      <c r="AJ367" s="427"/>
      <c r="AK367" s="813"/>
      <c r="AL367" s="831"/>
      <c r="AM367" s="44">
        <f t="shared" si="121"/>
        <v>14331030.464269713</v>
      </c>
      <c r="AN367" s="428"/>
      <c r="AO367" s="428">
        <v>14331030.464269713</v>
      </c>
      <c r="AP367" s="428">
        <v>0</v>
      </c>
      <c r="AQ367" s="428">
        <v>0</v>
      </c>
      <c r="AR367" s="428">
        <v>0</v>
      </c>
      <c r="AS367" s="428"/>
      <c r="AT367" s="813"/>
      <c r="AU367" s="834"/>
      <c r="AV367" s="44">
        <f t="shared" si="122"/>
        <v>14331030.464269713</v>
      </c>
      <c r="AW367" s="428"/>
      <c r="AX367" s="646">
        <v>14331030.464269713</v>
      </c>
      <c r="AY367" s="646">
        <v>0</v>
      </c>
      <c r="AZ367" s="646">
        <v>0</v>
      </c>
      <c r="BA367" s="646">
        <v>0</v>
      </c>
      <c r="BB367" s="428"/>
      <c r="BC367" s="813"/>
      <c r="BD367" s="810"/>
      <c r="BE367" s="44">
        <f t="shared" si="123"/>
        <v>14331030.464269713</v>
      </c>
      <c r="BF367" s="428"/>
      <c r="BG367" s="646">
        <v>14331030.464269713</v>
      </c>
      <c r="BH367" s="646">
        <v>0</v>
      </c>
      <c r="BI367" s="646">
        <v>0</v>
      </c>
      <c r="BJ367" s="646">
        <v>0</v>
      </c>
      <c r="BK367" s="428"/>
      <c r="BL367" s="813"/>
      <c r="BM367" s="816"/>
      <c r="BN367" s="44">
        <f t="shared" si="124"/>
        <v>14331030.464269713</v>
      </c>
      <c r="BO367" s="428"/>
      <c r="BP367" s="428">
        <v>14331030.464269713</v>
      </c>
      <c r="BQ367" s="428">
        <v>0</v>
      </c>
      <c r="BR367" s="428">
        <v>0</v>
      </c>
      <c r="BS367" s="428">
        <v>0</v>
      </c>
      <c r="BT367" s="428"/>
      <c r="BU367" s="429"/>
      <c r="BV367" s="430"/>
      <c r="BW367" s="430"/>
      <c r="BX367" s="430"/>
      <c r="BY367" s="430"/>
      <c r="BZ367" s="430"/>
      <c r="CA367" s="430"/>
      <c r="CB367" s="430"/>
      <c r="CC367" s="431"/>
    </row>
    <row r="368" spans="1:81" s="58" customFormat="1" ht="40.200000000000003" customHeight="1" thickTop="1" thickBot="1" x14ac:dyDescent="0.35">
      <c r="A368" s="34"/>
      <c r="B368" s="886"/>
      <c r="C368" s="869"/>
      <c r="D368" s="872"/>
      <c r="E368" s="852"/>
      <c r="F368" s="852"/>
      <c r="G368" s="852"/>
      <c r="H368" s="852"/>
      <c r="I368" s="1185"/>
      <c r="J368" s="813"/>
      <c r="K368" s="855"/>
      <c r="L368" s="858"/>
      <c r="M368" s="861"/>
      <c r="N368" s="837"/>
      <c r="O368" s="840"/>
      <c r="P368" s="864"/>
      <c r="Q368" s="867"/>
      <c r="R368" s="813"/>
      <c r="S368" s="644" t="s">
        <v>7062</v>
      </c>
      <c r="T368" s="651" t="s">
        <v>3822</v>
      </c>
      <c r="U368" s="236" t="s">
        <v>3827</v>
      </c>
      <c r="V368" s="236" t="s">
        <v>3830</v>
      </c>
      <c r="W368" s="401" t="s">
        <v>7063</v>
      </c>
      <c r="X368" s="258">
        <v>44931</v>
      </c>
      <c r="Y368" s="258">
        <v>44956</v>
      </c>
      <c r="Z368" s="258">
        <v>44959</v>
      </c>
      <c r="AA368" s="258">
        <v>45290</v>
      </c>
      <c r="AB368" s="813"/>
      <c r="AC368" s="828"/>
      <c r="AD368" s="44">
        <f t="shared" si="201"/>
        <v>66750481.694635198</v>
      </c>
      <c r="AE368" s="44">
        <f t="shared" si="201"/>
        <v>0</v>
      </c>
      <c r="AF368" s="44">
        <f t="shared" si="201"/>
        <v>66750481.694635198</v>
      </c>
      <c r="AG368" s="427"/>
      <c r="AH368" s="427"/>
      <c r="AI368" s="427"/>
      <c r="AJ368" s="427"/>
      <c r="AK368" s="813"/>
      <c r="AL368" s="831"/>
      <c r="AM368" s="44">
        <f t="shared" si="121"/>
        <v>16687620.423658799</v>
      </c>
      <c r="AN368" s="428"/>
      <c r="AO368" s="428">
        <v>16687620.423658799</v>
      </c>
      <c r="AP368" s="428">
        <v>0</v>
      </c>
      <c r="AQ368" s="428">
        <v>0</v>
      </c>
      <c r="AR368" s="428">
        <v>0</v>
      </c>
      <c r="AS368" s="428"/>
      <c r="AT368" s="813"/>
      <c r="AU368" s="834"/>
      <c r="AV368" s="44">
        <f t="shared" si="122"/>
        <v>16687620.423658799</v>
      </c>
      <c r="AW368" s="428"/>
      <c r="AX368" s="646">
        <v>16687620.423658799</v>
      </c>
      <c r="AY368" s="646">
        <v>0</v>
      </c>
      <c r="AZ368" s="646">
        <v>0</v>
      </c>
      <c r="BA368" s="646">
        <v>0</v>
      </c>
      <c r="BB368" s="428"/>
      <c r="BC368" s="813"/>
      <c r="BD368" s="810"/>
      <c r="BE368" s="44">
        <f t="shared" si="123"/>
        <v>16687620.423658799</v>
      </c>
      <c r="BF368" s="428"/>
      <c r="BG368" s="646">
        <v>16687620.423658799</v>
      </c>
      <c r="BH368" s="646">
        <v>0</v>
      </c>
      <c r="BI368" s="646">
        <v>0</v>
      </c>
      <c r="BJ368" s="646">
        <v>0</v>
      </c>
      <c r="BK368" s="428"/>
      <c r="BL368" s="813"/>
      <c r="BM368" s="816"/>
      <c r="BN368" s="44">
        <f t="shared" si="124"/>
        <v>16687620.423658799</v>
      </c>
      <c r="BO368" s="428"/>
      <c r="BP368" s="428">
        <v>16687620.423658799</v>
      </c>
      <c r="BQ368" s="428">
        <v>0</v>
      </c>
      <c r="BR368" s="428">
        <v>0</v>
      </c>
      <c r="BS368" s="428">
        <v>0</v>
      </c>
      <c r="BT368" s="428"/>
      <c r="BU368" s="429"/>
      <c r="BV368" s="430"/>
      <c r="BW368" s="430"/>
      <c r="BX368" s="430"/>
      <c r="BY368" s="430"/>
      <c r="BZ368" s="430"/>
      <c r="CA368" s="430"/>
      <c r="CB368" s="430"/>
      <c r="CC368" s="431"/>
    </row>
    <row r="369" spans="1:81" s="58" customFormat="1" ht="40.200000000000003" customHeight="1" thickTop="1" thickBot="1" x14ac:dyDescent="0.35">
      <c r="A369" s="34"/>
      <c r="B369" s="886"/>
      <c r="C369" s="869"/>
      <c r="D369" s="872"/>
      <c r="E369" s="852"/>
      <c r="F369" s="852"/>
      <c r="G369" s="852"/>
      <c r="H369" s="852"/>
      <c r="I369" s="1185"/>
      <c r="J369" s="813"/>
      <c r="K369" s="855"/>
      <c r="L369" s="858"/>
      <c r="M369" s="861"/>
      <c r="N369" s="837"/>
      <c r="O369" s="840"/>
      <c r="P369" s="864"/>
      <c r="Q369" s="867"/>
      <c r="R369" s="813"/>
      <c r="S369" s="644" t="s">
        <v>7064</v>
      </c>
      <c r="T369" s="651" t="s">
        <v>3822</v>
      </c>
      <c r="U369" s="236" t="s">
        <v>3827</v>
      </c>
      <c r="V369" s="236" t="s">
        <v>3830</v>
      </c>
      <c r="W369" s="401" t="s">
        <v>7065</v>
      </c>
      <c r="X369" s="258">
        <v>44931</v>
      </c>
      <c r="Y369" s="258">
        <v>44956</v>
      </c>
      <c r="Z369" s="258">
        <v>44959</v>
      </c>
      <c r="AA369" s="258">
        <v>45290</v>
      </c>
      <c r="AB369" s="813"/>
      <c r="AC369" s="828"/>
      <c r="AD369" s="44">
        <f t="shared" si="201"/>
        <v>34978723.484261677</v>
      </c>
      <c r="AE369" s="44">
        <f t="shared" si="201"/>
        <v>0</v>
      </c>
      <c r="AF369" s="44">
        <f t="shared" si="201"/>
        <v>0</v>
      </c>
      <c r="AG369" s="427"/>
      <c r="AH369" s="427"/>
      <c r="AI369" s="427"/>
      <c r="AJ369" s="427"/>
      <c r="AK369" s="813"/>
      <c r="AL369" s="831"/>
      <c r="AM369" s="44">
        <f t="shared" si="121"/>
        <v>8744680.8710654192</v>
      </c>
      <c r="AN369" s="428"/>
      <c r="AO369" s="428">
        <v>0</v>
      </c>
      <c r="AP369" s="428">
        <v>0</v>
      </c>
      <c r="AQ369" s="428">
        <v>0</v>
      </c>
      <c r="AR369" s="428">
        <v>8744680.8710654192</v>
      </c>
      <c r="AS369" s="428"/>
      <c r="AT369" s="813"/>
      <c r="AU369" s="834"/>
      <c r="AV369" s="44">
        <f t="shared" si="122"/>
        <v>8744680.8710654192</v>
      </c>
      <c r="AW369" s="428"/>
      <c r="AX369" s="646">
        <v>0</v>
      </c>
      <c r="AY369" s="646">
        <v>0</v>
      </c>
      <c r="AZ369" s="646">
        <v>0</v>
      </c>
      <c r="BA369" s="646">
        <v>8744680.8710654192</v>
      </c>
      <c r="BB369" s="428"/>
      <c r="BC369" s="813"/>
      <c r="BD369" s="810"/>
      <c r="BE369" s="44">
        <f t="shared" si="123"/>
        <v>8744680.8710654192</v>
      </c>
      <c r="BF369" s="428"/>
      <c r="BG369" s="646">
        <v>0</v>
      </c>
      <c r="BH369" s="646">
        <v>0</v>
      </c>
      <c r="BI369" s="646">
        <v>0</v>
      </c>
      <c r="BJ369" s="646">
        <v>8744680.8710654192</v>
      </c>
      <c r="BK369" s="428"/>
      <c r="BL369" s="813"/>
      <c r="BM369" s="816"/>
      <c r="BN369" s="44">
        <f t="shared" si="124"/>
        <v>8744680.8710654192</v>
      </c>
      <c r="BO369" s="428"/>
      <c r="BP369" s="428">
        <v>0</v>
      </c>
      <c r="BQ369" s="428">
        <v>0</v>
      </c>
      <c r="BR369" s="428">
        <v>0</v>
      </c>
      <c r="BS369" s="428">
        <v>8744680.8710654192</v>
      </c>
      <c r="BT369" s="428"/>
      <c r="BU369" s="429"/>
      <c r="BV369" s="430"/>
      <c r="BW369" s="430"/>
      <c r="BX369" s="430"/>
      <c r="BY369" s="430"/>
      <c r="BZ369" s="430"/>
      <c r="CA369" s="430"/>
      <c r="CB369" s="430"/>
      <c r="CC369" s="431"/>
    </row>
    <row r="370" spans="1:81" s="58" customFormat="1" ht="40.200000000000003" customHeight="1" thickTop="1" thickBot="1" x14ac:dyDescent="0.35">
      <c r="A370" s="34"/>
      <c r="B370" s="886"/>
      <c r="C370" s="869"/>
      <c r="D370" s="872"/>
      <c r="E370" s="852"/>
      <c r="F370" s="852"/>
      <c r="G370" s="852"/>
      <c r="H370" s="852"/>
      <c r="I370" s="1185"/>
      <c r="J370" s="813"/>
      <c r="K370" s="855"/>
      <c r="L370" s="858"/>
      <c r="M370" s="861"/>
      <c r="N370" s="837"/>
      <c r="O370" s="840"/>
      <c r="P370" s="864"/>
      <c r="Q370" s="867"/>
      <c r="R370" s="813"/>
      <c r="S370" s="644" t="s">
        <v>7066</v>
      </c>
      <c r="T370" s="651" t="s">
        <v>3822</v>
      </c>
      <c r="U370" s="236" t="s">
        <v>3827</v>
      </c>
      <c r="V370" s="236" t="s">
        <v>3830</v>
      </c>
      <c r="W370" s="401" t="s">
        <v>7037</v>
      </c>
      <c r="X370" s="258">
        <v>44931</v>
      </c>
      <c r="Y370" s="258">
        <v>44956</v>
      </c>
      <c r="Z370" s="258">
        <v>44959</v>
      </c>
      <c r="AA370" s="258">
        <v>45290</v>
      </c>
      <c r="AB370" s="813"/>
      <c r="AC370" s="828"/>
      <c r="AD370" s="44">
        <f t="shared" si="201"/>
        <v>57324121.85707885</v>
      </c>
      <c r="AE370" s="44">
        <f t="shared" si="201"/>
        <v>0</v>
      </c>
      <c r="AF370" s="44">
        <f t="shared" si="201"/>
        <v>57324121.85707885</v>
      </c>
      <c r="AG370" s="427"/>
      <c r="AH370" s="427"/>
      <c r="AI370" s="427"/>
      <c r="AJ370" s="427"/>
      <c r="AK370" s="813"/>
      <c r="AL370" s="831"/>
      <c r="AM370" s="44">
        <f t="shared" si="121"/>
        <v>14331030.464269713</v>
      </c>
      <c r="AN370" s="428"/>
      <c r="AO370" s="428">
        <v>14331030.464269713</v>
      </c>
      <c r="AP370" s="428">
        <v>0</v>
      </c>
      <c r="AQ370" s="428">
        <v>0</v>
      </c>
      <c r="AR370" s="428">
        <v>0</v>
      </c>
      <c r="AS370" s="428"/>
      <c r="AT370" s="813"/>
      <c r="AU370" s="834"/>
      <c r="AV370" s="44">
        <f t="shared" si="122"/>
        <v>14331030.464269713</v>
      </c>
      <c r="AW370" s="428"/>
      <c r="AX370" s="646">
        <v>14331030.464269713</v>
      </c>
      <c r="AY370" s="646">
        <v>0</v>
      </c>
      <c r="AZ370" s="646">
        <v>0</v>
      </c>
      <c r="BA370" s="646">
        <v>0</v>
      </c>
      <c r="BB370" s="428"/>
      <c r="BC370" s="813"/>
      <c r="BD370" s="810"/>
      <c r="BE370" s="44">
        <f t="shared" si="123"/>
        <v>14331030.464269713</v>
      </c>
      <c r="BF370" s="428"/>
      <c r="BG370" s="646">
        <v>14331030.464269713</v>
      </c>
      <c r="BH370" s="646">
        <v>0</v>
      </c>
      <c r="BI370" s="646">
        <v>0</v>
      </c>
      <c r="BJ370" s="646">
        <v>0</v>
      </c>
      <c r="BK370" s="428"/>
      <c r="BL370" s="813"/>
      <c r="BM370" s="816"/>
      <c r="BN370" s="44">
        <f t="shared" si="124"/>
        <v>14331030.464269713</v>
      </c>
      <c r="BO370" s="428"/>
      <c r="BP370" s="428">
        <v>14331030.464269713</v>
      </c>
      <c r="BQ370" s="428">
        <v>0</v>
      </c>
      <c r="BR370" s="428">
        <v>0</v>
      </c>
      <c r="BS370" s="428">
        <v>0</v>
      </c>
      <c r="BT370" s="428"/>
      <c r="BU370" s="429"/>
      <c r="BV370" s="430"/>
      <c r="BW370" s="430"/>
      <c r="BX370" s="430"/>
      <c r="BY370" s="430"/>
      <c r="BZ370" s="430"/>
      <c r="CA370" s="430"/>
      <c r="CB370" s="430"/>
      <c r="CC370" s="431"/>
    </row>
    <row r="371" spans="1:81" s="58" customFormat="1" ht="40.200000000000003" customHeight="1" thickTop="1" thickBot="1" x14ac:dyDescent="0.35">
      <c r="A371" s="34"/>
      <c r="B371" s="886"/>
      <c r="C371" s="869"/>
      <c r="D371" s="872"/>
      <c r="E371" s="852"/>
      <c r="F371" s="852"/>
      <c r="G371" s="852"/>
      <c r="H371" s="852"/>
      <c r="I371" s="1185"/>
      <c r="J371" s="813"/>
      <c r="K371" s="855"/>
      <c r="L371" s="858"/>
      <c r="M371" s="861"/>
      <c r="N371" s="837"/>
      <c r="O371" s="840"/>
      <c r="P371" s="864"/>
      <c r="Q371" s="867"/>
      <c r="R371" s="813"/>
      <c r="S371" s="644" t="s">
        <v>7050</v>
      </c>
      <c r="T371" s="651" t="s">
        <v>3822</v>
      </c>
      <c r="U371" s="236" t="s">
        <v>3827</v>
      </c>
      <c r="V371" s="236" t="s">
        <v>3830</v>
      </c>
      <c r="W371" s="401" t="s">
        <v>7013</v>
      </c>
      <c r="X371" s="258">
        <v>44931</v>
      </c>
      <c r="Y371" s="258">
        <v>44956</v>
      </c>
      <c r="Z371" s="258">
        <v>44959</v>
      </c>
      <c r="AA371" s="258">
        <v>45290</v>
      </c>
      <c r="AB371" s="813"/>
      <c r="AC371" s="828"/>
      <c r="AD371" s="44">
        <f t="shared" si="201"/>
        <v>198517372.79449159</v>
      </c>
      <c r="AE371" s="44">
        <f t="shared" si="201"/>
        <v>0</v>
      </c>
      <c r="AF371" s="44">
        <f t="shared" si="201"/>
        <v>0</v>
      </c>
      <c r="AG371" s="51">
        <f t="shared" si="197"/>
        <v>0</v>
      </c>
      <c r="AH371" s="51">
        <f t="shared" si="197"/>
        <v>0</v>
      </c>
      <c r="AI371" s="51">
        <f t="shared" si="197"/>
        <v>198517372.79449159</v>
      </c>
      <c r="AJ371" s="51">
        <f t="shared" si="197"/>
        <v>0</v>
      </c>
      <c r="AK371" s="813"/>
      <c r="AL371" s="831"/>
      <c r="AM371" s="44">
        <f t="shared" si="121"/>
        <v>49629343.198622897</v>
      </c>
      <c r="AN371" s="257"/>
      <c r="AO371" s="428">
        <v>0</v>
      </c>
      <c r="AP371" s="428">
        <v>0</v>
      </c>
      <c r="AQ371" s="428">
        <v>0</v>
      </c>
      <c r="AR371" s="428">
        <v>49629343.198622897</v>
      </c>
      <c r="AS371" s="257"/>
      <c r="AT371" s="813"/>
      <c r="AU371" s="834"/>
      <c r="AV371" s="44">
        <f t="shared" si="122"/>
        <v>49629343.198622897</v>
      </c>
      <c r="AW371" s="257"/>
      <c r="AX371" s="646">
        <v>0</v>
      </c>
      <c r="AY371" s="646">
        <v>0</v>
      </c>
      <c r="AZ371" s="646">
        <v>0</v>
      </c>
      <c r="BA371" s="646">
        <v>49629343.198622897</v>
      </c>
      <c r="BB371" s="257"/>
      <c r="BC371" s="813"/>
      <c r="BD371" s="810"/>
      <c r="BE371" s="44">
        <f t="shared" si="123"/>
        <v>49629343.198622897</v>
      </c>
      <c r="BF371" s="257"/>
      <c r="BG371" s="646">
        <v>0</v>
      </c>
      <c r="BH371" s="646">
        <v>0</v>
      </c>
      <c r="BI371" s="646">
        <v>0</v>
      </c>
      <c r="BJ371" s="646">
        <v>49629343.198622897</v>
      </c>
      <c r="BK371" s="257"/>
      <c r="BL371" s="813"/>
      <c r="BM371" s="816"/>
      <c r="BN371" s="44">
        <f t="shared" si="124"/>
        <v>49629343.198622897</v>
      </c>
      <c r="BO371" s="257"/>
      <c r="BP371" s="428">
        <v>0</v>
      </c>
      <c r="BQ371" s="428">
        <v>0</v>
      </c>
      <c r="BR371" s="428">
        <v>0</v>
      </c>
      <c r="BS371" s="428">
        <v>49629343.198622897</v>
      </c>
      <c r="BT371" s="257"/>
      <c r="BU371" s="821"/>
      <c r="BV371" s="822"/>
      <c r="BW371" s="822"/>
      <c r="BX371" s="822"/>
      <c r="BY371" s="822"/>
      <c r="BZ371" s="822"/>
      <c r="CA371" s="822"/>
      <c r="CB371" s="822"/>
      <c r="CC371" s="823"/>
    </row>
    <row r="372" spans="1:81" s="58" customFormat="1" ht="40.200000000000003" customHeight="1" thickTop="1" thickBot="1" x14ac:dyDescent="0.35">
      <c r="A372" s="34"/>
      <c r="B372" s="886"/>
      <c r="C372" s="869"/>
      <c r="D372" s="872"/>
      <c r="E372" s="852"/>
      <c r="F372" s="852"/>
      <c r="G372" s="852"/>
      <c r="H372" s="852"/>
      <c r="I372" s="1185"/>
      <c r="J372" s="813"/>
      <c r="K372" s="855"/>
      <c r="L372" s="858"/>
      <c r="M372" s="861"/>
      <c r="N372" s="837"/>
      <c r="O372" s="840"/>
      <c r="P372" s="864"/>
      <c r="Q372" s="867"/>
      <c r="R372" s="813"/>
      <c r="S372" s="401" t="s">
        <v>7067</v>
      </c>
      <c r="T372" s="651" t="s">
        <v>3822</v>
      </c>
      <c r="U372" s="236" t="s">
        <v>3827</v>
      </c>
      <c r="V372" s="236" t="s">
        <v>3830</v>
      </c>
      <c r="W372" s="401" t="s">
        <v>7068</v>
      </c>
      <c r="X372" s="258">
        <v>44931</v>
      </c>
      <c r="Y372" s="258">
        <v>44956</v>
      </c>
      <c r="Z372" s="258">
        <v>44959</v>
      </c>
      <c r="AA372" s="258">
        <v>45290</v>
      </c>
      <c r="AB372" s="813"/>
      <c r="AC372" s="828"/>
      <c r="AD372" s="44">
        <f t="shared" si="201"/>
        <v>131170213.06598127</v>
      </c>
      <c r="AE372" s="44">
        <f t="shared" si="201"/>
        <v>0</v>
      </c>
      <c r="AF372" s="44">
        <f t="shared" si="201"/>
        <v>0</v>
      </c>
      <c r="AG372" s="51">
        <f t="shared" si="197"/>
        <v>0</v>
      </c>
      <c r="AH372" s="51">
        <f t="shared" si="197"/>
        <v>0</v>
      </c>
      <c r="AI372" s="51">
        <f t="shared" si="197"/>
        <v>131170213.06598127</v>
      </c>
      <c r="AJ372" s="51">
        <f t="shared" si="197"/>
        <v>0</v>
      </c>
      <c r="AK372" s="813"/>
      <c r="AL372" s="831"/>
      <c r="AM372" s="44">
        <f t="shared" si="121"/>
        <v>32792553.266495317</v>
      </c>
      <c r="AN372" s="257"/>
      <c r="AO372" s="257">
        <v>0</v>
      </c>
      <c r="AP372" s="257">
        <v>0</v>
      </c>
      <c r="AQ372" s="257">
        <v>0</v>
      </c>
      <c r="AR372" s="257">
        <v>32792553.266495317</v>
      </c>
      <c r="AS372" s="257"/>
      <c r="AT372" s="813"/>
      <c r="AU372" s="834"/>
      <c r="AV372" s="44">
        <f t="shared" si="122"/>
        <v>32792553.266495317</v>
      </c>
      <c r="AW372" s="257"/>
      <c r="AX372" s="646">
        <v>0</v>
      </c>
      <c r="AY372" s="646">
        <v>0</v>
      </c>
      <c r="AZ372" s="646">
        <v>0</v>
      </c>
      <c r="BA372" s="646">
        <v>32792553.266495317</v>
      </c>
      <c r="BB372" s="257"/>
      <c r="BC372" s="813"/>
      <c r="BD372" s="810"/>
      <c r="BE372" s="44">
        <f t="shared" si="123"/>
        <v>32792553.266495317</v>
      </c>
      <c r="BF372" s="257"/>
      <c r="BG372" s="646">
        <v>0</v>
      </c>
      <c r="BH372" s="646">
        <v>0</v>
      </c>
      <c r="BI372" s="646">
        <v>0</v>
      </c>
      <c r="BJ372" s="646">
        <v>32792553.266495317</v>
      </c>
      <c r="BK372" s="257"/>
      <c r="BL372" s="813"/>
      <c r="BM372" s="816"/>
      <c r="BN372" s="44">
        <f t="shared" si="124"/>
        <v>32792553.266495317</v>
      </c>
      <c r="BO372" s="257"/>
      <c r="BP372" s="257">
        <v>0</v>
      </c>
      <c r="BQ372" s="257">
        <v>0</v>
      </c>
      <c r="BR372" s="257">
        <v>0</v>
      </c>
      <c r="BS372" s="257">
        <v>32792553.266495317</v>
      </c>
      <c r="BT372" s="257"/>
      <c r="BU372" s="821"/>
      <c r="BV372" s="822"/>
      <c r="BW372" s="822"/>
      <c r="BX372" s="822"/>
      <c r="BY372" s="822"/>
      <c r="BZ372" s="822"/>
      <c r="CA372" s="822"/>
      <c r="CB372" s="822"/>
      <c r="CC372" s="823"/>
    </row>
    <row r="373" spans="1:81" s="58" customFormat="1" ht="40.200000000000003" customHeight="1" thickTop="1" thickBot="1" x14ac:dyDescent="0.35">
      <c r="A373" s="34"/>
      <c r="B373" s="886"/>
      <c r="C373" s="869"/>
      <c r="D373" s="873"/>
      <c r="E373" s="853"/>
      <c r="F373" s="853"/>
      <c r="G373" s="853"/>
      <c r="H373" s="853"/>
      <c r="I373" s="1186"/>
      <c r="J373" s="814"/>
      <c r="K373" s="856"/>
      <c r="L373" s="859"/>
      <c r="M373" s="862"/>
      <c r="N373" s="838"/>
      <c r="O373" s="841"/>
      <c r="P373" s="865"/>
      <c r="Q373" s="874"/>
      <c r="R373" s="814"/>
      <c r="S373" s="401" t="s">
        <v>7069</v>
      </c>
      <c r="T373" s="651" t="s">
        <v>3822</v>
      </c>
      <c r="U373" s="236" t="s">
        <v>3827</v>
      </c>
      <c r="V373" s="236" t="s">
        <v>3830</v>
      </c>
      <c r="W373" s="401" t="s">
        <v>7034</v>
      </c>
      <c r="X373" s="258">
        <v>44931</v>
      </c>
      <c r="Y373" s="258">
        <v>44956</v>
      </c>
      <c r="Z373" s="258">
        <v>44959</v>
      </c>
      <c r="AA373" s="258">
        <v>45290</v>
      </c>
      <c r="AB373" s="814"/>
      <c r="AC373" s="829"/>
      <c r="AD373" s="44">
        <f t="shared" si="201"/>
        <v>68048904.322400868</v>
      </c>
      <c r="AE373" s="44">
        <f t="shared" si="201"/>
        <v>0</v>
      </c>
      <c r="AF373" s="44">
        <f t="shared" si="201"/>
        <v>68048904.322400868</v>
      </c>
      <c r="AG373" s="46">
        <f t="shared" si="197"/>
        <v>0</v>
      </c>
      <c r="AH373" s="46">
        <f t="shared" si="197"/>
        <v>0</v>
      </c>
      <c r="AI373" s="46">
        <f t="shared" si="197"/>
        <v>0</v>
      </c>
      <c r="AJ373" s="46">
        <f t="shared" si="197"/>
        <v>0</v>
      </c>
      <c r="AK373" s="814"/>
      <c r="AL373" s="832"/>
      <c r="AM373" s="44">
        <f t="shared" si="121"/>
        <v>17012226.080600217</v>
      </c>
      <c r="AN373" s="49"/>
      <c r="AO373" s="257">
        <v>17012226.080600217</v>
      </c>
      <c r="AP373" s="257">
        <v>0</v>
      </c>
      <c r="AQ373" s="257">
        <v>0</v>
      </c>
      <c r="AR373" s="257">
        <v>0</v>
      </c>
      <c r="AS373" s="49"/>
      <c r="AT373" s="814"/>
      <c r="AU373" s="835"/>
      <c r="AV373" s="44">
        <f t="shared" si="122"/>
        <v>17012226.080600217</v>
      </c>
      <c r="AW373" s="49"/>
      <c r="AX373" s="646">
        <v>17012226.080600217</v>
      </c>
      <c r="AY373" s="646">
        <v>0</v>
      </c>
      <c r="AZ373" s="646">
        <v>0</v>
      </c>
      <c r="BA373" s="646">
        <v>0</v>
      </c>
      <c r="BB373" s="49"/>
      <c r="BC373" s="814"/>
      <c r="BD373" s="811"/>
      <c r="BE373" s="44">
        <f t="shared" si="123"/>
        <v>17012226.080600217</v>
      </c>
      <c r="BF373" s="49"/>
      <c r="BG373" s="646">
        <v>17012226.080600217</v>
      </c>
      <c r="BH373" s="646">
        <v>0</v>
      </c>
      <c r="BI373" s="646">
        <v>0</v>
      </c>
      <c r="BJ373" s="646">
        <v>0</v>
      </c>
      <c r="BK373" s="49"/>
      <c r="BL373" s="814"/>
      <c r="BM373" s="817"/>
      <c r="BN373" s="44">
        <f t="shared" si="124"/>
        <v>17012226.080600217</v>
      </c>
      <c r="BO373" s="49"/>
      <c r="BP373" s="257">
        <v>17012226.080600217</v>
      </c>
      <c r="BQ373" s="257">
        <v>0</v>
      </c>
      <c r="BR373" s="257">
        <v>0</v>
      </c>
      <c r="BS373" s="257">
        <v>0</v>
      </c>
      <c r="BT373" s="49"/>
      <c r="BU373" s="824"/>
      <c r="BV373" s="825"/>
      <c r="BW373" s="825"/>
      <c r="BX373" s="825"/>
      <c r="BY373" s="825"/>
      <c r="BZ373" s="825"/>
      <c r="CA373" s="825"/>
      <c r="CB373" s="825"/>
      <c r="CC373" s="826"/>
    </row>
    <row r="374" spans="1:81" s="58" customFormat="1" ht="40.200000000000003" customHeight="1" thickTop="1" thickBot="1" x14ac:dyDescent="0.35">
      <c r="A374" s="34"/>
      <c r="B374" s="886"/>
      <c r="C374" s="869"/>
      <c r="D374" s="871">
        <v>1907</v>
      </c>
      <c r="E374" s="851" t="s">
        <v>6664</v>
      </c>
      <c r="F374" s="851">
        <v>1905033</v>
      </c>
      <c r="G374" s="851" t="s">
        <v>6665</v>
      </c>
      <c r="H374" s="851" t="s">
        <v>6666</v>
      </c>
      <c r="I374" s="1184">
        <v>2021004540215</v>
      </c>
      <c r="J374" s="812">
        <v>111</v>
      </c>
      <c r="K374" s="854" t="str">
        <f>+[3]Metas!K126</f>
        <v>Municipios endémicos (Chagas) con interrupción de la transmisión de T. Cruzi por Rhodnius prolixus vector domiciliado</v>
      </c>
      <c r="L374" s="857"/>
      <c r="M374" s="860">
        <f t="shared" si="185"/>
        <v>0</v>
      </c>
      <c r="N374" s="836"/>
      <c r="O374" s="839"/>
      <c r="P374" s="863"/>
      <c r="Q374" s="866"/>
      <c r="R374" s="812">
        <f t="shared" ref="R374" si="206">+$J374</f>
        <v>111</v>
      </c>
      <c r="S374" s="642" t="s">
        <v>7070</v>
      </c>
      <c r="T374" s="643" t="s">
        <v>3822</v>
      </c>
      <c r="U374" s="235" t="s">
        <v>3827</v>
      </c>
      <c r="V374" s="235" t="s">
        <v>3830</v>
      </c>
      <c r="W374" s="642" t="s">
        <v>7071</v>
      </c>
      <c r="X374" s="258">
        <v>44931</v>
      </c>
      <c r="Y374" s="258">
        <v>44956</v>
      </c>
      <c r="Z374" s="258">
        <v>44959</v>
      </c>
      <c r="AA374" s="258">
        <v>45290</v>
      </c>
      <c r="AB374" s="812">
        <f t="shared" ref="AB374" si="207">+$J374</f>
        <v>111</v>
      </c>
      <c r="AC374" s="827">
        <f t="shared" ref="AC374" si="208">+L374</f>
        <v>0</v>
      </c>
      <c r="AD374" s="44">
        <f t="shared" si="201"/>
        <v>142388490.59999999</v>
      </c>
      <c r="AE374" s="44">
        <f t="shared" si="201"/>
        <v>0</v>
      </c>
      <c r="AF374" s="44">
        <f t="shared" si="201"/>
        <v>142388490.59999999</v>
      </c>
      <c r="AG374" s="44">
        <f t="shared" si="197"/>
        <v>0</v>
      </c>
      <c r="AH374" s="44">
        <f t="shared" si="197"/>
        <v>0</v>
      </c>
      <c r="AI374" s="44">
        <f t="shared" si="197"/>
        <v>0</v>
      </c>
      <c r="AJ374" s="44">
        <f t="shared" si="197"/>
        <v>0</v>
      </c>
      <c r="AK374" s="812">
        <f t="shared" ref="AK374" si="209">+$J374</f>
        <v>111</v>
      </c>
      <c r="AL374" s="830">
        <f t="shared" si="190"/>
        <v>0</v>
      </c>
      <c r="AM374" s="44">
        <f t="shared" si="121"/>
        <v>35597122.649999999</v>
      </c>
      <c r="AN374" s="47"/>
      <c r="AO374" s="47">
        <v>35597122.649999999</v>
      </c>
      <c r="AP374" s="47">
        <v>0</v>
      </c>
      <c r="AQ374" s="47">
        <v>0</v>
      </c>
      <c r="AR374" s="47">
        <v>0</v>
      </c>
      <c r="AS374" s="47"/>
      <c r="AT374" s="812">
        <f t="shared" ref="AT374" si="210">+$J374</f>
        <v>111</v>
      </c>
      <c r="AU374" s="833">
        <f t="shared" si="192"/>
        <v>0</v>
      </c>
      <c r="AV374" s="44">
        <f t="shared" si="122"/>
        <v>35597122.649999999</v>
      </c>
      <c r="AW374" s="47"/>
      <c r="AX374" s="35">
        <v>35597122.649999999</v>
      </c>
      <c r="AY374" s="35">
        <v>0</v>
      </c>
      <c r="AZ374" s="35">
        <v>0</v>
      </c>
      <c r="BA374" s="35">
        <v>0</v>
      </c>
      <c r="BB374" s="47"/>
      <c r="BC374" s="812">
        <f t="shared" ref="BC374" si="211">+$J374</f>
        <v>111</v>
      </c>
      <c r="BD374" s="809">
        <f t="shared" si="194"/>
        <v>0</v>
      </c>
      <c r="BE374" s="44">
        <f t="shared" si="123"/>
        <v>35597122.649999999</v>
      </c>
      <c r="BF374" s="47"/>
      <c r="BG374" s="35">
        <v>35597122.649999999</v>
      </c>
      <c r="BH374" s="35">
        <v>0</v>
      </c>
      <c r="BI374" s="35">
        <v>0</v>
      </c>
      <c r="BJ374" s="35">
        <v>0</v>
      </c>
      <c r="BK374" s="47"/>
      <c r="BL374" s="812">
        <f t="shared" ref="BL374" si="212">+$J374</f>
        <v>111</v>
      </c>
      <c r="BM374" s="815">
        <f t="shared" si="196"/>
        <v>0</v>
      </c>
      <c r="BN374" s="44">
        <f t="shared" si="124"/>
        <v>35597122.649999999</v>
      </c>
      <c r="BO374" s="47"/>
      <c r="BP374" s="47">
        <v>35597122.649999999</v>
      </c>
      <c r="BQ374" s="47">
        <v>0</v>
      </c>
      <c r="BR374" s="47">
        <v>0</v>
      </c>
      <c r="BS374" s="47">
        <v>0</v>
      </c>
      <c r="BT374" s="47"/>
      <c r="BU374" s="818"/>
      <c r="BV374" s="819"/>
      <c r="BW374" s="819"/>
      <c r="BX374" s="819"/>
      <c r="BY374" s="819"/>
      <c r="BZ374" s="819"/>
      <c r="CA374" s="819"/>
      <c r="CB374" s="819"/>
      <c r="CC374" s="820"/>
    </row>
    <row r="375" spans="1:81" s="58" customFormat="1" ht="40.200000000000003" customHeight="1" thickTop="1" thickBot="1" x14ac:dyDescent="0.35">
      <c r="A375" s="34"/>
      <c r="B375" s="886"/>
      <c r="C375" s="869"/>
      <c r="D375" s="872"/>
      <c r="E375" s="852"/>
      <c r="F375" s="852"/>
      <c r="G375" s="852"/>
      <c r="H375" s="852"/>
      <c r="I375" s="1185"/>
      <c r="J375" s="813"/>
      <c r="K375" s="855"/>
      <c r="L375" s="858"/>
      <c r="M375" s="861"/>
      <c r="N375" s="837"/>
      <c r="O375" s="840"/>
      <c r="P375" s="864"/>
      <c r="Q375" s="867"/>
      <c r="R375" s="813"/>
      <c r="S375" s="644" t="s">
        <v>7072</v>
      </c>
      <c r="T375" s="651" t="s">
        <v>3822</v>
      </c>
      <c r="U375" s="236" t="s">
        <v>3827</v>
      </c>
      <c r="V375" s="236" t="s">
        <v>3830</v>
      </c>
      <c r="W375" s="401" t="s">
        <v>7073</v>
      </c>
      <c r="X375" s="258">
        <v>44931</v>
      </c>
      <c r="Y375" s="258">
        <v>44956</v>
      </c>
      <c r="Z375" s="258">
        <v>44959</v>
      </c>
      <c r="AA375" s="258">
        <v>45290</v>
      </c>
      <c r="AB375" s="813"/>
      <c r="AC375" s="828"/>
      <c r="AD375" s="44">
        <f t="shared" si="201"/>
        <v>57324121.85707885</v>
      </c>
      <c r="AE375" s="44">
        <f t="shared" si="201"/>
        <v>0</v>
      </c>
      <c r="AF375" s="44">
        <f t="shared" si="201"/>
        <v>57324121.85707885</v>
      </c>
      <c r="AG375" s="44">
        <f t="shared" si="197"/>
        <v>0</v>
      </c>
      <c r="AH375" s="44">
        <f t="shared" si="197"/>
        <v>0</v>
      </c>
      <c r="AI375" s="44">
        <f t="shared" si="197"/>
        <v>0</v>
      </c>
      <c r="AJ375" s="427"/>
      <c r="AK375" s="813"/>
      <c r="AL375" s="831"/>
      <c r="AM375" s="44">
        <f t="shared" si="121"/>
        <v>14331030.464269713</v>
      </c>
      <c r="AN375" s="428"/>
      <c r="AO375" s="428">
        <v>14331030.464269713</v>
      </c>
      <c r="AP375" s="428">
        <v>0</v>
      </c>
      <c r="AQ375" s="428">
        <v>0</v>
      </c>
      <c r="AR375" s="428">
        <v>0</v>
      </c>
      <c r="AS375" s="428"/>
      <c r="AT375" s="813"/>
      <c r="AU375" s="834"/>
      <c r="AV375" s="44">
        <f t="shared" si="122"/>
        <v>14331030.464269713</v>
      </c>
      <c r="AW375" s="428"/>
      <c r="AX375" s="646">
        <v>14331030.464269713</v>
      </c>
      <c r="AY375" s="646">
        <v>0</v>
      </c>
      <c r="AZ375" s="646">
        <v>0</v>
      </c>
      <c r="BA375" s="646">
        <v>0</v>
      </c>
      <c r="BB375" s="428"/>
      <c r="BC375" s="813"/>
      <c r="BD375" s="810"/>
      <c r="BE375" s="44">
        <f t="shared" si="123"/>
        <v>14331030.464269713</v>
      </c>
      <c r="BF375" s="428"/>
      <c r="BG375" s="646">
        <v>14331030.464269713</v>
      </c>
      <c r="BH375" s="646">
        <v>0</v>
      </c>
      <c r="BI375" s="646">
        <v>0</v>
      </c>
      <c r="BJ375" s="646">
        <v>0</v>
      </c>
      <c r="BK375" s="428"/>
      <c r="BL375" s="813"/>
      <c r="BM375" s="816"/>
      <c r="BN375" s="44">
        <f t="shared" si="124"/>
        <v>14331030.464269713</v>
      </c>
      <c r="BO375" s="428"/>
      <c r="BP375" s="428">
        <v>14331030.464269713</v>
      </c>
      <c r="BQ375" s="428">
        <v>0</v>
      </c>
      <c r="BR375" s="428">
        <v>0</v>
      </c>
      <c r="BS375" s="428">
        <v>0</v>
      </c>
      <c r="BT375" s="428"/>
      <c r="BU375" s="429"/>
      <c r="BV375" s="430"/>
      <c r="BW375" s="430"/>
      <c r="BX375" s="430"/>
      <c r="BY375" s="430"/>
      <c r="BZ375" s="430"/>
      <c r="CA375" s="430"/>
      <c r="CB375" s="430"/>
      <c r="CC375" s="431"/>
    </row>
    <row r="376" spans="1:81" s="58" customFormat="1" ht="40.200000000000003" customHeight="1" thickTop="1" thickBot="1" x14ac:dyDescent="0.35">
      <c r="A376" s="34"/>
      <c r="B376" s="886"/>
      <c r="C376" s="869"/>
      <c r="D376" s="872"/>
      <c r="E376" s="852"/>
      <c r="F376" s="852"/>
      <c r="G376" s="852"/>
      <c r="H376" s="852"/>
      <c r="I376" s="1185"/>
      <c r="J376" s="813"/>
      <c r="K376" s="855"/>
      <c r="L376" s="858"/>
      <c r="M376" s="861"/>
      <c r="N376" s="837"/>
      <c r="O376" s="840"/>
      <c r="P376" s="864"/>
      <c r="Q376" s="867"/>
      <c r="R376" s="813"/>
      <c r="S376" s="644" t="s">
        <v>7074</v>
      </c>
      <c r="T376" s="651" t="s">
        <v>3822</v>
      </c>
      <c r="U376" s="236" t="s">
        <v>3827</v>
      </c>
      <c r="V376" s="236" t="s">
        <v>3830</v>
      </c>
      <c r="W376" s="401" t="s">
        <v>7037</v>
      </c>
      <c r="X376" s="258">
        <v>44931</v>
      </c>
      <c r="Y376" s="258">
        <v>44956</v>
      </c>
      <c r="Z376" s="258">
        <v>44959</v>
      </c>
      <c r="AA376" s="258">
        <v>45290</v>
      </c>
      <c r="AB376" s="813"/>
      <c r="AC376" s="828"/>
      <c r="AD376" s="44">
        <f t="shared" si="201"/>
        <v>57324121.85707885</v>
      </c>
      <c r="AE376" s="44">
        <f t="shared" si="201"/>
        <v>0</v>
      </c>
      <c r="AF376" s="44">
        <f t="shared" si="201"/>
        <v>57324121.85707885</v>
      </c>
      <c r="AG376" s="44">
        <f t="shared" si="197"/>
        <v>0</v>
      </c>
      <c r="AH376" s="44">
        <f t="shared" si="197"/>
        <v>0</v>
      </c>
      <c r="AI376" s="44">
        <f t="shared" si="197"/>
        <v>0</v>
      </c>
      <c r="AJ376" s="427"/>
      <c r="AK376" s="813"/>
      <c r="AL376" s="831"/>
      <c r="AM376" s="44">
        <f t="shared" si="121"/>
        <v>14331030.464269713</v>
      </c>
      <c r="AN376" s="428"/>
      <c r="AO376" s="428">
        <v>14331030.464269713</v>
      </c>
      <c r="AP376" s="428">
        <v>0</v>
      </c>
      <c r="AQ376" s="428">
        <v>0</v>
      </c>
      <c r="AR376" s="428">
        <v>0</v>
      </c>
      <c r="AS376" s="428"/>
      <c r="AT376" s="813"/>
      <c r="AU376" s="834"/>
      <c r="AV376" s="44">
        <f t="shared" si="122"/>
        <v>14331030.464269713</v>
      </c>
      <c r="AW376" s="428"/>
      <c r="AX376" s="646">
        <v>14331030.464269713</v>
      </c>
      <c r="AY376" s="646">
        <v>0</v>
      </c>
      <c r="AZ376" s="646">
        <v>0</v>
      </c>
      <c r="BA376" s="646">
        <v>0</v>
      </c>
      <c r="BB376" s="428"/>
      <c r="BC376" s="813"/>
      <c r="BD376" s="810"/>
      <c r="BE376" s="44">
        <f t="shared" si="123"/>
        <v>14331030.464269713</v>
      </c>
      <c r="BF376" s="428"/>
      <c r="BG376" s="646">
        <v>14331030.464269713</v>
      </c>
      <c r="BH376" s="646">
        <v>0</v>
      </c>
      <c r="BI376" s="646">
        <v>0</v>
      </c>
      <c r="BJ376" s="646">
        <v>0</v>
      </c>
      <c r="BK376" s="428"/>
      <c r="BL376" s="813"/>
      <c r="BM376" s="816"/>
      <c r="BN376" s="44">
        <f t="shared" si="124"/>
        <v>14331030.464269713</v>
      </c>
      <c r="BO376" s="428"/>
      <c r="BP376" s="428">
        <v>14331030.464269713</v>
      </c>
      <c r="BQ376" s="428">
        <v>0</v>
      </c>
      <c r="BR376" s="428">
        <v>0</v>
      </c>
      <c r="BS376" s="428">
        <v>0</v>
      </c>
      <c r="BT376" s="428"/>
      <c r="BU376" s="429"/>
      <c r="BV376" s="430"/>
      <c r="BW376" s="430"/>
      <c r="BX376" s="430"/>
      <c r="BY376" s="430"/>
      <c r="BZ376" s="430"/>
      <c r="CA376" s="430"/>
      <c r="CB376" s="430"/>
      <c r="CC376" s="431"/>
    </row>
    <row r="377" spans="1:81" s="58" customFormat="1" ht="40.200000000000003" customHeight="1" thickTop="1" thickBot="1" x14ac:dyDescent="0.35">
      <c r="A377" s="34"/>
      <c r="B377" s="886"/>
      <c r="C377" s="869"/>
      <c r="D377" s="872"/>
      <c r="E377" s="852"/>
      <c r="F377" s="852"/>
      <c r="G377" s="852"/>
      <c r="H377" s="852"/>
      <c r="I377" s="1185"/>
      <c r="J377" s="813"/>
      <c r="K377" s="855"/>
      <c r="L377" s="858"/>
      <c r="M377" s="861"/>
      <c r="N377" s="837"/>
      <c r="O377" s="840"/>
      <c r="P377" s="864"/>
      <c r="Q377" s="867"/>
      <c r="R377" s="813"/>
      <c r="S377" s="644" t="s">
        <v>7075</v>
      </c>
      <c r="T377" s="651" t="s">
        <v>3822</v>
      </c>
      <c r="U377" s="236" t="s">
        <v>3827</v>
      </c>
      <c r="V377" s="236" t="s">
        <v>3830</v>
      </c>
      <c r="W377" s="401" t="s">
        <v>7076</v>
      </c>
      <c r="X377" s="258">
        <v>44931</v>
      </c>
      <c r="Y377" s="258">
        <v>44956</v>
      </c>
      <c r="Z377" s="258">
        <v>44959</v>
      </c>
      <c r="AA377" s="258">
        <v>45290</v>
      </c>
      <c r="AB377" s="813"/>
      <c r="AC377" s="828"/>
      <c r="AD377" s="44">
        <f t="shared" si="201"/>
        <v>50153291.115462705</v>
      </c>
      <c r="AE377" s="44">
        <f t="shared" si="201"/>
        <v>0</v>
      </c>
      <c r="AF377" s="44">
        <f t="shared" si="201"/>
        <v>50153291.115462705</v>
      </c>
      <c r="AG377" s="44">
        <f t="shared" si="197"/>
        <v>0</v>
      </c>
      <c r="AH377" s="44">
        <f t="shared" si="197"/>
        <v>0</v>
      </c>
      <c r="AI377" s="44">
        <f t="shared" si="197"/>
        <v>0</v>
      </c>
      <c r="AJ377" s="427"/>
      <c r="AK377" s="813"/>
      <c r="AL377" s="831"/>
      <c r="AM377" s="44">
        <f t="shared" si="121"/>
        <v>12538322.778865676</v>
      </c>
      <c r="AN377" s="428"/>
      <c r="AO377" s="428">
        <v>12538322.778865676</v>
      </c>
      <c r="AP377" s="428">
        <v>0</v>
      </c>
      <c r="AQ377" s="428">
        <v>0</v>
      </c>
      <c r="AR377" s="428">
        <v>0</v>
      </c>
      <c r="AS377" s="428"/>
      <c r="AT377" s="813"/>
      <c r="AU377" s="834"/>
      <c r="AV377" s="44">
        <f t="shared" si="122"/>
        <v>12538322.778865676</v>
      </c>
      <c r="AW377" s="428"/>
      <c r="AX377" s="646">
        <v>12538322.778865676</v>
      </c>
      <c r="AY377" s="646">
        <v>0</v>
      </c>
      <c r="AZ377" s="646">
        <v>0</v>
      </c>
      <c r="BA377" s="646">
        <v>0</v>
      </c>
      <c r="BB377" s="428"/>
      <c r="BC377" s="813"/>
      <c r="BD377" s="810"/>
      <c r="BE377" s="44">
        <f t="shared" si="123"/>
        <v>12538322.778865676</v>
      </c>
      <c r="BF377" s="428"/>
      <c r="BG377" s="646">
        <v>12538322.778865676</v>
      </c>
      <c r="BH377" s="646">
        <v>0</v>
      </c>
      <c r="BI377" s="646">
        <v>0</v>
      </c>
      <c r="BJ377" s="646">
        <v>0</v>
      </c>
      <c r="BK377" s="428"/>
      <c r="BL377" s="813"/>
      <c r="BM377" s="816"/>
      <c r="BN377" s="44">
        <f t="shared" si="124"/>
        <v>12538322.778865676</v>
      </c>
      <c r="BO377" s="428"/>
      <c r="BP377" s="428">
        <v>12538322.778865676</v>
      </c>
      <c r="BQ377" s="428">
        <v>0</v>
      </c>
      <c r="BR377" s="428">
        <v>0</v>
      </c>
      <c r="BS377" s="428">
        <v>0</v>
      </c>
      <c r="BT377" s="428"/>
      <c r="BU377" s="429"/>
      <c r="BV377" s="430"/>
      <c r="BW377" s="430"/>
      <c r="BX377" s="430"/>
      <c r="BY377" s="430"/>
      <c r="BZ377" s="430"/>
      <c r="CA377" s="430"/>
      <c r="CB377" s="430"/>
      <c r="CC377" s="431"/>
    </row>
    <row r="378" spans="1:81" s="58" customFormat="1" ht="40.200000000000003" customHeight="1" thickTop="1" thickBot="1" x14ac:dyDescent="0.35">
      <c r="A378" s="34"/>
      <c r="B378" s="886"/>
      <c r="C378" s="869"/>
      <c r="D378" s="872"/>
      <c r="E378" s="852"/>
      <c r="F378" s="852"/>
      <c r="G378" s="852"/>
      <c r="H378" s="852"/>
      <c r="I378" s="1185"/>
      <c r="J378" s="813"/>
      <c r="K378" s="855"/>
      <c r="L378" s="858"/>
      <c r="M378" s="861"/>
      <c r="N378" s="837"/>
      <c r="O378" s="840"/>
      <c r="P378" s="864"/>
      <c r="Q378" s="867"/>
      <c r="R378" s="813"/>
      <c r="S378" s="644" t="s">
        <v>7077</v>
      </c>
      <c r="T378" s="651" t="s">
        <v>3822</v>
      </c>
      <c r="U378" s="236" t="s">
        <v>3827</v>
      </c>
      <c r="V378" s="236" t="s">
        <v>3830</v>
      </c>
      <c r="W378" s="401" t="s">
        <v>7078</v>
      </c>
      <c r="X378" s="258">
        <v>44931</v>
      </c>
      <c r="Y378" s="258">
        <v>44956</v>
      </c>
      <c r="Z378" s="258">
        <v>44959</v>
      </c>
      <c r="AA378" s="258">
        <v>45290</v>
      </c>
      <c r="AB378" s="813"/>
      <c r="AC378" s="828"/>
      <c r="AD378" s="44">
        <f t="shared" si="201"/>
        <v>109308510.88831773</v>
      </c>
      <c r="AE378" s="44">
        <f t="shared" si="201"/>
        <v>0</v>
      </c>
      <c r="AF378" s="44">
        <f t="shared" si="201"/>
        <v>0</v>
      </c>
      <c r="AG378" s="44">
        <f t="shared" si="197"/>
        <v>0</v>
      </c>
      <c r="AH378" s="44">
        <f t="shared" si="197"/>
        <v>0</v>
      </c>
      <c r="AI378" s="44">
        <f t="shared" si="197"/>
        <v>109308510.88831773</v>
      </c>
      <c r="AJ378" s="427"/>
      <c r="AK378" s="813"/>
      <c r="AL378" s="831"/>
      <c r="AM378" s="44">
        <f t="shared" si="121"/>
        <v>27327127.722079434</v>
      </c>
      <c r="AN378" s="428"/>
      <c r="AO378" s="428">
        <v>0</v>
      </c>
      <c r="AP378" s="428">
        <v>0</v>
      </c>
      <c r="AQ378" s="428">
        <v>0</v>
      </c>
      <c r="AR378" s="428">
        <v>27327127.722079434</v>
      </c>
      <c r="AS378" s="428"/>
      <c r="AT378" s="813"/>
      <c r="AU378" s="834"/>
      <c r="AV378" s="44">
        <f t="shared" si="122"/>
        <v>27327127.722079434</v>
      </c>
      <c r="AW378" s="428"/>
      <c r="AX378" s="646">
        <v>0</v>
      </c>
      <c r="AY378" s="646">
        <v>0</v>
      </c>
      <c r="AZ378" s="646">
        <v>0</v>
      </c>
      <c r="BA378" s="646">
        <v>27327127.722079434</v>
      </c>
      <c r="BB378" s="428"/>
      <c r="BC378" s="813"/>
      <c r="BD378" s="810"/>
      <c r="BE378" s="44">
        <f t="shared" si="123"/>
        <v>27327127.722079434</v>
      </c>
      <c r="BF378" s="428"/>
      <c r="BG378" s="646">
        <v>0</v>
      </c>
      <c r="BH378" s="646">
        <v>0</v>
      </c>
      <c r="BI378" s="646">
        <v>0</v>
      </c>
      <c r="BJ378" s="646">
        <v>27327127.722079434</v>
      </c>
      <c r="BK378" s="428"/>
      <c r="BL378" s="813"/>
      <c r="BM378" s="816"/>
      <c r="BN378" s="44">
        <f t="shared" si="124"/>
        <v>27327127.722079434</v>
      </c>
      <c r="BO378" s="428"/>
      <c r="BP378" s="428">
        <v>0</v>
      </c>
      <c r="BQ378" s="428">
        <v>0</v>
      </c>
      <c r="BR378" s="428">
        <v>0</v>
      </c>
      <c r="BS378" s="428">
        <v>27327127.722079434</v>
      </c>
      <c r="BT378" s="428"/>
      <c r="BU378" s="429"/>
      <c r="BV378" s="430"/>
      <c r="BW378" s="430"/>
      <c r="BX378" s="430"/>
      <c r="BY378" s="430"/>
      <c r="BZ378" s="430"/>
      <c r="CA378" s="430"/>
      <c r="CB378" s="430"/>
      <c r="CC378" s="431"/>
    </row>
    <row r="379" spans="1:81" s="58" customFormat="1" ht="40.200000000000003" customHeight="1" thickTop="1" thickBot="1" x14ac:dyDescent="0.35">
      <c r="A379" s="34"/>
      <c r="B379" s="886"/>
      <c r="C379" s="869"/>
      <c r="D379" s="872"/>
      <c r="E379" s="852"/>
      <c r="F379" s="852"/>
      <c r="G379" s="852"/>
      <c r="H379" s="852"/>
      <c r="I379" s="1185"/>
      <c r="J379" s="813"/>
      <c r="K379" s="855"/>
      <c r="L379" s="858"/>
      <c r="M379" s="861"/>
      <c r="N379" s="837"/>
      <c r="O379" s="840"/>
      <c r="P379" s="864"/>
      <c r="Q379" s="867"/>
      <c r="R379" s="813"/>
      <c r="S379" s="644" t="s">
        <v>7079</v>
      </c>
      <c r="T379" s="651" t="s">
        <v>3822</v>
      </c>
      <c r="U379" s="236" t="s">
        <v>3827</v>
      </c>
      <c r="V379" s="236" t="s">
        <v>3830</v>
      </c>
      <c r="W379" s="401" t="s">
        <v>7080</v>
      </c>
      <c r="X379" s="258">
        <v>44931</v>
      </c>
      <c r="Y379" s="258">
        <v>44956</v>
      </c>
      <c r="Z379" s="258">
        <v>44959</v>
      </c>
      <c r="AA379" s="258">
        <v>45290</v>
      </c>
      <c r="AB379" s="813"/>
      <c r="AC379" s="828"/>
      <c r="AD379" s="44">
        <f t="shared" si="201"/>
        <v>109308510.88831773</v>
      </c>
      <c r="AE379" s="44">
        <f t="shared" si="201"/>
        <v>0</v>
      </c>
      <c r="AF379" s="44">
        <f t="shared" si="201"/>
        <v>0</v>
      </c>
      <c r="AG379" s="44">
        <f t="shared" si="197"/>
        <v>0</v>
      </c>
      <c r="AH379" s="44">
        <f t="shared" si="197"/>
        <v>0</v>
      </c>
      <c r="AI379" s="44">
        <f t="shared" si="197"/>
        <v>109308510.88831773</v>
      </c>
      <c r="AJ379" s="51">
        <f t="shared" si="197"/>
        <v>0</v>
      </c>
      <c r="AK379" s="813"/>
      <c r="AL379" s="831"/>
      <c r="AM379" s="44">
        <f t="shared" si="121"/>
        <v>27327127.722079434</v>
      </c>
      <c r="AN379" s="257"/>
      <c r="AO379" s="428">
        <v>0</v>
      </c>
      <c r="AP379" s="428">
        <v>0</v>
      </c>
      <c r="AQ379" s="428">
        <v>0</v>
      </c>
      <c r="AR379" s="428">
        <v>27327127.722079434</v>
      </c>
      <c r="AS379" s="257"/>
      <c r="AT379" s="813"/>
      <c r="AU379" s="834"/>
      <c r="AV379" s="44">
        <f t="shared" si="122"/>
        <v>27327127.722079434</v>
      </c>
      <c r="AW379" s="428"/>
      <c r="AX379" s="646">
        <v>0</v>
      </c>
      <c r="AY379" s="646">
        <v>0</v>
      </c>
      <c r="AZ379" s="646">
        <v>0</v>
      </c>
      <c r="BA379" s="646">
        <v>27327127.722079434</v>
      </c>
      <c r="BB379" s="257"/>
      <c r="BC379" s="813"/>
      <c r="BD379" s="810"/>
      <c r="BE379" s="44">
        <f t="shared" si="123"/>
        <v>27327127.722079434</v>
      </c>
      <c r="BF379" s="428"/>
      <c r="BG379" s="646">
        <v>0</v>
      </c>
      <c r="BH379" s="646">
        <v>0</v>
      </c>
      <c r="BI379" s="646">
        <v>0</v>
      </c>
      <c r="BJ379" s="646">
        <v>27327127.722079434</v>
      </c>
      <c r="BK379" s="257"/>
      <c r="BL379" s="813"/>
      <c r="BM379" s="816"/>
      <c r="BN379" s="44">
        <f t="shared" si="124"/>
        <v>27327127.722079434</v>
      </c>
      <c r="BO379" s="428"/>
      <c r="BP379" s="428">
        <v>0</v>
      </c>
      <c r="BQ379" s="428">
        <v>0</v>
      </c>
      <c r="BR379" s="428">
        <v>0</v>
      </c>
      <c r="BS379" s="428">
        <v>27327127.722079434</v>
      </c>
      <c r="BT379" s="257"/>
      <c r="BU379" s="821"/>
      <c r="BV379" s="822"/>
      <c r="BW379" s="822"/>
      <c r="BX379" s="822"/>
      <c r="BY379" s="822"/>
      <c r="BZ379" s="822"/>
      <c r="CA379" s="822"/>
      <c r="CB379" s="822"/>
      <c r="CC379" s="823"/>
    </row>
    <row r="380" spans="1:81" s="58" customFormat="1" ht="40.200000000000003" customHeight="1" thickTop="1" thickBot="1" x14ac:dyDescent="0.35">
      <c r="A380" s="34"/>
      <c r="B380" s="886"/>
      <c r="C380" s="869"/>
      <c r="D380" s="872"/>
      <c r="E380" s="852"/>
      <c r="F380" s="852"/>
      <c r="G380" s="852"/>
      <c r="H380" s="852"/>
      <c r="I380" s="1185"/>
      <c r="J380" s="813"/>
      <c r="K380" s="855"/>
      <c r="L380" s="858"/>
      <c r="M380" s="861"/>
      <c r="N380" s="837"/>
      <c r="O380" s="840"/>
      <c r="P380" s="864"/>
      <c r="Q380" s="867"/>
      <c r="R380" s="813"/>
      <c r="S380" s="401" t="s">
        <v>7081</v>
      </c>
      <c r="T380" s="651" t="s">
        <v>3822</v>
      </c>
      <c r="U380" s="236" t="s">
        <v>3827</v>
      </c>
      <c r="V380" s="236" t="s">
        <v>3830</v>
      </c>
      <c r="W380" s="401" t="s">
        <v>7082</v>
      </c>
      <c r="X380" s="258">
        <v>44931</v>
      </c>
      <c r="Y380" s="258">
        <v>44956</v>
      </c>
      <c r="Z380" s="258">
        <v>44959</v>
      </c>
      <c r="AA380" s="258">
        <v>45290</v>
      </c>
      <c r="AB380" s="813"/>
      <c r="AC380" s="828"/>
      <c r="AD380" s="44">
        <f t="shared" si="201"/>
        <v>104225676.10377973</v>
      </c>
      <c r="AE380" s="44">
        <f t="shared" si="201"/>
        <v>0</v>
      </c>
      <c r="AF380" s="44">
        <f t="shared" si="201"/>
        <v>104225676.10377973</v>
      </c>
      <c r="AG380" s="44">
        <f t="shared" si="197"/>
        <v>0</v>
      </c>
      <c r="AH380" s="44">
        <f t="shared" si="197"/>
        <v>0</v>
      </c>
      <c r="AI380" s="44">
        <f t="shared" si="197"/>
        <v>0</v>
      </c>
      <c r="AJ380" s="51">
        <f t="shared" si="197"/>
        <v>0</v>
      </c>
      <c r="AK380" s="813"/>
      <c r="AL380" s="831"/>
      <c r="AM380" s="44">
        <f t="shared" si="121"/>
        <v>26056419.025944933</v>
      </c>
      <c r="AN380" s="257"/>
      <c r="AO380" s="257">
        <v>26056419.025944933</v>
      </c>
      <c r="AP380" s="257">
        <v>0</v>
      </c>
      <c r="AQ380" s="257">
        <v>0</v>
      </c>
      <c r="AR380" s="257">
        <v>0</v>
      </c>
      <c r="AS380" s="257"/>
      <c r="AT380" s="813"/>
      <c r="AU380" s="834"/>
      <c r="AV380" s="44">
        <f t="shared" si="122"/>
        <v>26056419.025944933</v>
      </c>
      <c r="AW380" s="257"/>
      <c r="AX380" s="646">
        <v>26056419.025944933</v>
      </c>
      <c r="AY380" s="646">
        <v>0</v>
      </c>
      <c r="AZ380" s="646">
        <v>0</v>
      </c>
      <c r="BA380" s="646">
        <v>0</v>
      </c>
      <c r="BB380" s="257"/>
      <c r="BC380" s="813"/>
      <c r="BD380" s="810"/>
      <c r="BE380" s="44">
        <f t="shared" si="123"/>
        <v>26056419.025944933</v>
      </c>
      <c r="BF380" s="257"/>
      <c r="BG380" s="646">
        <v>26056419.025944933</v>
      </c>
      <c r="BH380" s="646">
        <v>0</v>
      </c>
      <c r="BI380" s="646">
        <v>0</v>
      </c>
      <c r="BJ380" s="646">
        <v>0</v>
      </c>
      <c r="BK380" s="257"/>
      <c r="BL380" s="813"/>
      <c r="BM380" s="816"/>
      <c r="BN380" s="44">
        <f t="shared" si="124"/>
        <v>26056419.025944933</v>
      </c>
      <c r="BO380" s="257"/>
      <c r="BP380" s="257">
        <v>26056419.025944933</v>
      </c>
      <c r="BQ380" s="257">
        <v>0</v>
      </c>
      <c r="BR380" s="257">
        <v>0</v>
      </c>
      <c r="BS380" s="257">
        <v>0</v>
      </c>
      <c r="BT380" s="257"/>
      <c r="BU380" s="821"/>
      <c r="BV380" s="822"/>
      <c r="BW380" s="822"/>
      <c r="BX380" s="822"/>
      <c r="BY380" s="822"/>
      <c r="BZ380" s="822"/>
      <c r="CA380" s="822"/>
      <c r="CB380" s="822"/>
      <c r="CC380" s="823"/>
    </row>
    <row r="381" spans="1:81" s="58" customFormat="1" ht="40.200000000000003" customHeight="1" thickTop="1" thickBot="1" x14ac:dyDescent="0.35">
      <c r="A381" s="34"/>
      <c r="B381" s="887"/>
      <c r="C381" s="870"/>
      <c r="D381" s="873"/>
      <c r="E381" s="853"/>
      <c r="F381" s="853"/>
      <c r="G381" s="853"/>
      <c r="H381" s="853"/>
      <c r="I381" s="1186"/>
      <c r="J381" s="814"/>
      <c r="K381" s="856"/>
      <c r="L381" s="859"/>
      <c r="M381" s="862"/>
      <c r="N381" s="838"/>
      <c r="O381" s="841"/>
      <c r="P381" s="865"/>
      <c r="Q381" s="874"/>
      <c r="R381" s="814"/>
      <c r="S381" s="401" t="s">
        <v>7083</v>
      </c>
      <c r="T381" s="651" t="s">
        <v>3822</v>
      </c>
      <c r="U381" s="236" t="s">
        <v>3827</v>
      </c>
      <c r="V381" s="236" t="s">
        <v>3830</v>
      </c>
      <c r="W381" s="401" t="s">
        <v>7084</v>
      </c>
      <c r="X381" s="258">
        <v>44931</v>
      </c>
      <c r="Y381" s="258">
        <v>44956</v>
      </c>
      <c r="Z381" s="258">
        <v>44959</v>
      </c>
      <c r="AA381" s="258">
        <v>45290</v>
      </c>
      <c r="AB381" s="814"/>
      <c r="AC381" s="829"/>
      <c r="AD381" s="44">
        <f t="shared" si="201"/>
        <v>188939608.03854194</v>
      </c>
      <c r="AE381" s="44">
        <f t="shared" si="201"/>
        <v>0</v>
      </c>
      <c r="AF381" s="44">
        <f t="shared" si="201"/>
        <v>0</v>
      </c>
      <c r="AG381" s="44">
        <f t="shared" si="197"/>
        <v>0</v>
      </c>
      <c r="AH381" s="44">
        <f t="shared" si="197"/>
        <v>0</v>
      </c>
      <c r="AI381" s="44">
        <f t="shared" si="197"/>
        <v>188939608.03854194</v>
      </c>
      <c r="AJ381" s="46">
        <f t="shared" si="197"/>
        <v>0</v>
      </c>
      <c r="AK381" s="814"/>
      <c r="AL381" s="832"/>
      <c r="AM381" s="44">
        <f t="shared" si="121"/>
        <v>47234902.009635486</v>
      </c>
      <c r="AN381" s="49"/>
      <c r="AO381" s="257">
        <v>0</v>
      </c>
      <c r="AP381" s="257">
        <v>0</v>
      </c>
      <c r="AQ381" s="257">
        <v>0</v>
      </c>
      <c r="AR381" s="257">
        <v>47234902.009635486</v>
      </c>
      <c r="AS381" s="49"/>
      <c r="AT381" s="814"/>
      <c r="AU381" s="835"/>
      <c r="AV381" s="44">
        <f t="shared" si="122"/>
        <v>47234902.009635486</v>
      </c>
      <c r="AW381" s="257"/>
      <c r="AX381" s="646">
        <v>0</v>
      </c>
      <c r="AY381" s="646">
        <v>0</v>
      </c>
      <c r="AZ381" s="646">
        <v>0</v>
      </c>
      <c r="BA381" s="646">
        <v>47234902.009635486</v>
      </c>
      <c r="BB381" s="49"/>
      <c r="BC381" s="814"/>
      <c r="BD381" s="811"/>
      <c r="BE381" s="44">
        <f t="shared" si="123"/>
        <v>47234902.009635486</v>
      </c>
      <c r="BF381" s="257"/>
      <c r="BG381" s="646">
        <v>0</v>
      </c>
      <c r="BH381" s="646">
        <v>0</v>
      </c>
      <c r="BI381" s="646">
        <v>0</v>
      </c>
      <c r="BJ381" s="646">
        <v>47234902.009635486</v>
      </c>
      <c r="BK381" s="49"/>
      <c r="BL381" s="814"/>
      <c r="BM381" s="817"/>
      <c r="BN381" s="44">
        <f t="shared" si="124"/>
        <v>47234902.009635486</v>
      </c>
      <c r="BO381" s="257"/>
      <c r="BP381" s="257">
        <v>0</v>
      </c>
      <c r="BQ381" s="257">
        <v>0</v>
      </c>
      <c r="BR381" s="257">
        <v>0</v>
      </c>
      <c r="BS381" s="257">
        <v>47234902.009635486</v>
      </c>
      <c r="BT381" s="49"/>
      <c r="BU381" s="824"/>
      <c r="BV381" s="825"/>
      <c r="BW381" s="825"/>
      <c r="BX381" s="825"/>
      <c r="BY381" s="825"/>
      <c r="BZ381" s="825"/>
      <c r="CA381" s="825"/>
      <c r="CB381" s="825"/>
      <c r="CC381" s="826"/>
    </row>
    <row r="382" spans="1:81" s="58" customFormat="1" ht="40.200000000000003" customHeight="1" thickTop="1" thickBot="1" x14ac:dyDescent="0.35">
      <c r="A382" s="34"/>
      <c r="B382" s="885" t="s">
        <v>187</v>
      </c>
      <c r="C382" s="362" t="s">
        <v>190</v>
      </c>
      <c r="D382" s="372">
        <v>1906</v>
      </c>
      <c r="E382" s="375" t="s">
        <v>7085</v>
      </c>
      <c r="F382" s="375" t="s">
        <v>7086</v>
      </c>
      <c r="G382" s="375" t="s">
        <v>7087</v>
      </c>
      <c r="H382" s="375" t="s">
        <v>7088</v>
      </c>
      <c r="I382" s="537">
        <v>2021004540180</v>
      </c>
      <c r="J382" s="357">
        <v>112</v>
      </c>
      <c r="K382" s="368" t="str">
        <f>+[3]Metas!K128</f>
        <v>Las ESEs del Departamento mantendrán los procesos de planificación permitiendo fortalecer la capacidad de respuesta y el impacto en la salud por emergencias y desastres, con énfasis en la atención a los efectos colaterales del COVID-19 incluidos los municipios PDET</v>
      </c>
      <c r="L382" s="364"/>
      <c r="M382" s="365">
        <f t="shared" si="185"/>
        <v>0</v>
      </c>
      <c r="N382" s="366"/>
      <c r="O382" s="367"/>
      <c r="P382" s="369"/>
      <c r="Q382" s="370"/>
      <c r="R382" s="357">
        <f t="shared" ref="R382:R383" si="213">+$J382</f>
        <v>112</v>
      </c>
      <c r="S382" s="354" t="s">
        <v>7089</v>
      </c>
      <c r="T382" s="235" t="s">
        <v>3822</v>
      </c>
      <c r="U382" s="235" t="s">
        <v>3827</v>
      </c>
      <c r="V382" s="235" t="s">
        <v>3830</v>
      </c>
      <c r="W382" s="654" t="s">
        <v>7090</v>
      </c>
      <c r="X382" s="256">
        <v>44927</v>
      </c>
      <c r="Y382" s="256">
        <v>45291</v>
      </c>
      <c r="Z382" s="256">
        <v>44927</v>
      </c>
      <c r="AA382" s="256">
        <v>45291</v>
      </c>
      <c r="AB382" s="357">
        <f t="shared" ref="AB382:AB383" si="214">+$J382</f>
        <v>112</v>
      </c>
      <c r="AC382" s="371">
        <f t="shared" ref="AC382:AC383" si="215">+L382</f>
        <v>0</v>
      </c>
      <c r="AD382" s="44">
        <f t="shared" si="201"/>
        <v>37422876</v>
      </c>
      <c r="AE382" s="44">
        <f t="shared" si="201"/>
        <v>37422876</v>
      </c>
      <c r="AF382" s="44">
        <f t="shared" si="201"/>
        <v>0</v>
      </c>
      <c r="AG382" s="44">
        <f t="shared" si="197"/>
        <v>0</v>
      </c>
      <c r="AH382" s="44">
        <f t="shared" si="197"/>
        <v>0</v>
      </c>
      <c r="AI382" s="44">
        <f t="shared" si="197"/>
        <v>0</v>
      </c>
      <c r="AJ382" s="44">
        <f t="shared" si="197"/>
        <v>0</v>
      </c>
      <c r="AK382" s="357">
        <f t="shared" ref="AK382:AK383" si="216">+$J382</f>
        <v>112</v>
      </c>
      <c r="AL382" s="361">
        <f t="shared" si="190"/>
        <v>0</v>
      </c>
      <c r="AM382" s="44">
        <f t="shared" si="121"/>
        <v>9355719</v>
      </c>
      <c r="AN382" s="47">
        <v>9355719</v>
      </c>
      <c r="AO382" s="47"/>
      <c r="AP382" s="47"/>
      <c r="AQ382" s="47"/>
      <c r="AR382" s="47"/>
      <c r="AS382" s="47"/>
      <c r="AT382" s="357">
        <f t="shared" ref="AT382:AT383" si="217">+$J382</f>
        <v>112</v>
      </c>
      <c r="AU382" s="358">
        <f t="shared" si="192"/>
        <v>0</v>
      </c>
      <c r="AV382" s="44">
        <f t="shared" si="122"/>
        <v>9355719</v>
      </c>
      <c r="AW382" s="47">
        <v>9355719</v>
      </c>
      <c r="AX382" s="47"/>
      <c r="AY382" s="47"/>
      <c r="AZ382" s="47"/>
      <c r="BA382" s="47"/>
      <c r="BB382" s="47"/>
      <c r="BC382" s="357">
        <f t="shared" ref="BC382:BC383" si="218">+$J382</f>
        <v>112</v>
      </c>
      <c r="BD382" s="359">
        <f t="shared" si="194"/>
        <v>0</v>
      </c>
      <c r="BE382" s="44">
        <f t="shared" si="123"/>
        <v>9355719</v>
      </c>
      <c r="BF382" s="47">
        <v>9355719</v>
      </c>
      <c r="BG382" s="47"/>
      <c r="BH382" s="47"/>
      <c r="BI382" s="47"/>
      <c r="BJ382" s="47"/>
      <c r="BK382" s="47"/>
      <c r="BL382" s="357">
        <f t="shared" ref="BL382:BL383" si="219">+$J382</f>
        <v>112</v>
      </c>
      <c r="BM382" s="360">
        <f t="shared" si="196"/>
        <v>0</v>
      </c>
      <c r="BN382" s="44">
        <f t="shared" si="124"/>
        <v>9355719</v>
      </c>
      <c r="BO382" s="47">
        <v>9355719</v>
      </c>
      <c r="BP382" s="47"/>
      <c r="BQ382" s="47"/>
      <c r="BR382" s="47"/>
      <c r="BS382" s="47"/>
      <c r="BT382" s="47"/>
      <c r="BU382" s="818"/>
      <c r="BV382" s="819"/>
      <c r="BW382" s="819"/>
      <c r="BX382" s="819"/>
      <c r="BY382" s="819"/>
      <c r="BZ382" s="819"/>
      <c r="CA382" s="819"/>
      <c r="CB382" s="819"/>
      <c r="CC382" s="820"/>
    </row>
    <row r="383" spans="1:81" s="58" customFormat="1" ht="40.200000000000003" customHeight="1" thickTop="1" thickBot="1" x14ac:dyDescent="0.35">
      <c r="A383" s="34"/>
      <c r="B383" s="886"/>
      <c r="C383" s="868" t="s">
        <v>192</v>
      </c>
      <c r="D383" s="871">
        <v>1906</v>
      </c>
      <c r="E383" s="851" t="s">
        <v>7085</v>
      </c>
      <c r="F383" s="851" t="s">
        <v>7086</v>
      </c>
      <c r="G383" s="851" t="s">
        <v>7087</v>
      </c>
      <c r="H383" s="851" t="s">
        <v>7088</v>
      </c>
      <c r="I383" s="1184">
        <v>2021004540180</v>
      </c>
      <c r="J383" s="812">
        <v>113</v>
      </c>
      <c r="K383" s="854" t="str">
        <f>+[3]Metas!K129</f>
        <v>Los municipios realizan el seguimiento de los eventos de interés en salud publica en el marco del reglamento sanitario internacional 2005, con énfasis en la atención a los efectos colaterales del COVID-19 incluidos los Municipios PDET</v>
      </c>
      <c r="L383" s="857"/>
      <c r="M383" s="860">
        <f t="shared" si="185"/>
        <v>0</v>
      </c>
      <c r="N383" s="836"/>
      <c r="O383" s="839"/>
      <c r="P383" s="863"/>
      <c r="Q383" s="866"/>
      <c r="R383" s="812">
        <f t="shared" si="213"/>
        <v>113</v>
      </c>
      <c r="S383" s="655" t="s">
        <v>7091</v>
      </c>
      <c r="T383" s="235" t="s">
        <v>3822</v>
      </c>
      <c r="U383" s="235" t="s">
        <v>3827</v>
      </c>
      <c r="V383" s="235" t="s">
        <v>3830</v>
      </c>
      <c r="W383" s="654" t="s">
        <v>7092</v>
      </c>
      <c r="X383" s="256">
        <v>44927</v>
      </c>
      <c r="Y383" s="256">
        <v>45291</v>
      </c>
      <c r="Z383" s="256">
        <v>44927</v>
      </c>
      <c r="AA383" s="256">
        <v>45291</v>
      </c>
      <c r="AB383" s="812">
        <f t="shared" si="214"/>
        <v>113</v>
      </c>
      <c r="AC383" s="827">
        <f t="shared" si="215"/>
        <v>0</v>
      </c>
      <c r="AD383" s="44">
        <f t="shared" si="201"/>
        <v>37422876</v>
      </c>
      <c r="AE383" s="44">
        <f t="shared" si="201"/>
        <v>37422876</v>
      </c>
      <c r="AF383" s="44">
        <f t="shared" si="201"/>
        <v>0</v>
      </c>
      <c r="AG383" s="44">
        <f t="shared" si="197"/>
        <v>0</v>
      </c>
      <c r="AH383" s="44">
        <f t="shared" si="197"/>
        <v>0</v>
      </c>
      <c r="AI383" s="44">
        <f t="shared" si="197"/>
        <v>0</v>
      </c>
      <c r="AJ383" s="44">
        <f t="shared" si="197"/>
        <v>0</v>
      </c>
      <c r="AK383" s="812">
        <f t="shared" si="216"/>
        <v>113</v>
      </c>
      <c r="AL383" s="830">
        <f t="shared" si="190"/>
        <v>0</v>
      </c>
      <c r="AM383" s="44">
        <f t="shared" si="121"/>
        <v>9355719</v>
      </c>
      <c r="AN383" s="47">
        <v>9355719</v>
      </c>
      <c r="AO383" s="47"/>
      <c r="AP383" s="47"/>
      <c r="AQ383" s="47"/>
      <c r="AR383" s="47"/>
      <c r="AS383" s="47"/>
      <c r="AT383" s="812">
        <f t="shared" si="217"/>
        <v>113</v>
      </c>
      <c r="AU383" s="833">
        <f t="shared" si="192"/>
        <v>0</v>
      </c>
      <c r="AV383" s="44">
        <f t="shared" si="122"/>
        <v>9355719</v>
      </c>
      <c r="AW383" s="47">
        <v>9355719</v>
      </c>
      <c r="AX383" s="47"/>
      <c r="AY383" s="47"/>
      <c r="AZ383" s="47"/>
      <c r="BA383" s="47"/>
      <c r="BB383" s="47"/>
      <c r="BC383" s="812">
        <f t="shared" si="218"/>
        <v>113</v>
      </c>
      <c r="BD383" s="809">
        <f t="shared" si="194"/>
        <v>0</v>
      </c>
      <c r="BE383" s="44">
        <f t="shared" si="123"/>
        <v>9355719</v>
      </c>
      <c r="BF383" s="47">
        <v>9355719</v>
      </c>
      <c r="BG383" s="47"/>
      <c r="BH383" s="47"/>
      <c r="BI383" s="47"/>
      <c r="BJ383" s="47"/>
      <c r="BK383" s="47"/>
      <c r="BL383" s="812">
        <f t="shared" si="219"/>
        <v>113</v>
      </c>
      <c r="BM383" s="815">
        <f t="shared" si="196"/>
        <v>0</v>
      </c>
      <c r="BN383" s="44">
        <f t="shared" si="124"/>
        <v>9355719</v>
      </c>
      <c r="BO383" s="47">
        <v>9355719</v>
      </c>
      <c r="BP383" s="47"/>
      <c r="BQ383" s="47"/>
      <c r="BR383" s="47"/>
      <c r="BS383" s="47"/>
      <c r="BT383" s="47"/>
      <c r="BU383" s="818"/>
      <c r="BV383" s="819"/>
      <c r="BW383" s="819"/>
      <c r="BX383" s="819"/>
      <c r="BY383" s="819"/>
      <c r="BZ383" s="819"/>
      <c r="CA383" s="819"/>
      <c r="CB383" s="819"/>
      <c r="CC383" s="820"/>
    </row>
    <row r="384" spans="1:81" s="58" customFormat="1" ht="40.200000000000003" customHeight="1" thickTop="1" thickBot="1" x14ac:dyDescent="0.3">
      <c r="A384" s="34"/>
      <c r="B384" s="886"/>
      <c r="C384" s="869"/>
      <c r="D384" s="872"/>
      <c r="E384" s="852"/>
      <c r="F384" s="852"/>
      <c r="G384" s="852"/>
      <c r="H384" s="852"/>
      <c r="I384" s="1185"/>
      <c r="J384" s="813"/>
      <c r="K384" s="855"/>
      <c r="L384" s="858"/>
      <c r="M384" s="861"/>
      <c r="N384" s="837"/>
      <c r="O384" s="840"/>
      <c r="P384" s="864"/>
      <c r="Q384" s="867"/>
      <c r="R384" s="813"/>
      <c r="S384" s="656" t="s">
        <v>7093</v>
      </c>
      <c r="T384" s="236" t="s">
        <v>3822</v>
      </c>
      <c r="U384" s="236" t="s">
        <v>3827</v>
      </c>
      <c r="V384" s="236" t="s">
        <v>3830</v>
      </c>
      <c r="W384" s="657" t="s">
        <v>6002</v>
      </c>
      <c r="X384" s="31">
        <v>44927</v>
      </c>
      <c r="Y384" s="31">
        <v>45291</v>
      </c>
      <c r="Z384" s="31">
        <v>44927</v>
      </c>
      <c r="AA384" s="31">
        <v>45291</v>
      </c>
      <c r="AB384" s="813"/>
      <c r="AC384" s="828"/>
      <c r="AD384" s="44">
        <f t="shared" si="201"/>
        <v>37422876</v>
      </c>
      <c r="AE384" s="44">
        <f t="shared" si="201"/>
        <v>37422876</v>
      </c>
      <c r="AF384" s="44">
        <f t="shared" si="201"/>
        <v>0</v>
      </c>
      <c r="AG384" s="44">
        <f t="shared" si="197"/>
        <v>0</v>
      </c>
      <c r="AH384" s="44">
        <f t="shared" si="197"/>
        <v>0</v>
      </c>
      <c r="AI384" s="44">
        <f t="shared" si="197"/>
        <v>0</v>
      </c>
      <c r="AJ384" s="51">
        <f t="shared" si="197"/>
        <v>0</v>
      </c>
      <c r="AK384" s="813"/>
      <c r="AL384" s="831"/>
      <c r="AM384" s="44">
        <f t="shared" si="121"/>
        <v>9355719</v>
      </c>
      <c r="AN384" s="257">
        <v>9355719</v>
      </c>
      <c r="AO384" s="257"/>
      <c r="AP384" s="257"/>
      <c r="AQ384" s="257"/>
      <c r="AR384" s="257"/>
      <c r="AS384" s="257"/>
      <c r="AT384" s="813"/>
      <c r="AU384" s="834"/>
      <c r="AV384" s="44">
        <f t="shared" si="122"/>
        <v>9355719</v>
      </c>
      <c r="AW384" s="257">
        <v>9355719</v>
      </c>
      <c r="AX384" s="257"/>
      <c r="AY384" s="257"/>
      <c r="AZ384" s="257"/>
      <c r="BA384" s="257"/>
      <c r="BB384" s="257"/>
      <c r="BC384" s="813"/>
      <c r="BD384" s="810"/>
      <c r="BE384" s="44">
        <f t="shared" si="123"/>
        <v>9355719</v>
      </c>
      <c r="BF384" s="257">
        <v>9355719</v>
      </c>
      <c r="BG384" s="257"/>
      <c r="BH384" s="257"/>
      <c r="BI384" s="257"/>
      <c r="BJ384" s="257"/>
      <c r="BK384" s="257"/>
      <c r="BL384" s="813"/>
      <c r="BM384" s="816"/>
      <c r="BN384" s="44">
        <f t="shared" si="124"/>
        <v>9355719</v>
      </c>
      <c r="BO384" s="257">
        <v>9355719</v>
      </c>
      <c r="BP384" s="257"/>
      <c r="BQ384" s="257"/>
      <c r="BR384" s="257"/>
      <c r="BS384" s="257"/>
      <c r="BT384" s="257"/>
      <c r="BU384" s="821"/>
      <c r="BV384" s="822"/>
      <c r="BW384" s="822"/>
      <c r="BX384" s="822"/>
      <c r="BY384" s="822"/>
      <c r="BZ384" s="822"/>
      <c r="CA384" s="822"/>
      <c r="CB384" s="822"/>
      <c r="CC384" s="823"/>
    </row>
    <row r="385" spans="1:81" s="58" customFormat="1" ht="40.200000000000003" customHeight="1" thickTop="1" thickBot="1" x14ac:dyDescent="0.35">
      <c r="A385" s="34"/>
      <c r="B385" s="885" t="s">
        <v>193</v>
      </c>
      <c r="C385" s="868" t="s">
        <v>196</v>
      </c>
      <c r="D385" s="871">
        <v>1906</v>
      </c>
      <c r="E385" s="851" t="s">
        <v>6664</v>
      </c>
      <c r="F385" s="851">
        <v>1905032</v>
      </c>
      <c r="G385" s="851" t="s">
        <v>6665</v>
      </c>
      <c r="H385" s="851" t="s">
        <v>6666</v>
      </c>
      <c r="I385" s="1184">
        <v>2021004540215</v>
      </c>
      <c r="J385" s="812">
        <v>114</v>
      </c>
      <c r="K385" s="854" t="str">
        <f>+[3]Metas!K131</f>
        <v>Municipios con acciones de promoción de la salud y prevención de riesgos laborales en la población del sector informal de la economía, con énfasis en la atención a los efectos colaterales del COVID-19 incluidos los municipios PDET.</v>
      </c>
      <c r="L385" s="857"/>
      <c r="M385" s="860">
        <f t="shared" si="185"/>
        <v>0</v>
      </c>
      <c r="N385" s="836"/>
      <c r="O385" s="839"/>
      <c r="P385" s="863"/>
      <c r="Q385" s="866"/>
      <c r="R385" s="812">
        <f t="shared" ref="R385" si="220">+$J385</f>
        <v>114</v>
      </c>
      <c r="S385" s="642" t="s">
        <v>7094</v>
      </c>
      <c r="T385" s="643" t="s">
        <v>3822</v>
      </c>
      <c r="U385" s="235" t="s">
        <v>3827</v>
      </c>
      <c r="V385" s="235" t="s">
        <v>3830</v>
      </c>
      <c r="W385" s="231"/>
      <c r="X385" s="258">
        <v>44931</v>
      </c>
      <c r="Y385" s="258">
        <v>44956</v>
      </c>
      <c r="Z385" s="258">
        <v>44959</v>
      </c>
      <c r="AA385" s="258">
        <v>45290</v>
      </c>
      <c r="AB385" s="812">
        <f t="shared" ref="AB385" si="221">+$J385</f>
        <v>114</v>
      </c>
      <c r="AC385" s="827">
        <f t="shared" ref="AC385" si="222">+L385</f>
        <v>0</v>
      </c>
      <c r="AD385" s="44">
        <f t="shared" si="201"/>
        <v>25680474.256500002</v>
      </c>
      <c r="AE385" s="44">
        <f t="shared" si="201"/>
        <v>0</v>
      </c>
      <c r="AF385" s="44">
        <f t="shared" si="201"/>
        <v>25680474.256500002</v>
      </c>
      <c r="AG385" s="44">
        <f t="shared" si="197"/>
        <v>0</v>
      </c>
      <c r="AH385" s="44">
        <f t="shared" si="197"/>
        <v>0</v>
      </c>
      <c r="AI385" s="44">
        <f t="shared" si="197"/>
        <v>0</v>
      </c>
      <c r="AJ385" s="44">
        <f t="shared" si="197"/>
        <v>0</v>
      </c>
      <c r="AK385" s="812">
        <f t="shared" ref="AK385" si="223">+$J385</f>
        <v>114</v>
      </c>
      <c r="AL385" s="830">
        <f t="shared" si="190"/>
        <v>0</v>
      </c>
      <c r="AM385" s="44">
        <f t="shared" si="121"/>
        <v>6420118.5641250005</v>
      </c>
      <c r="AN385" s="47"/>
      <c r="AO385" s="47">
        <v>6420118.5641250005</v>
      </c>
      <c r="AP385" s="47"/>
      <c r="AQ385" s="47"/>
      <c r="AR385" s="47"/>
      <c r="AS385" s="47"/>
      <c r="AT385" s="812">
        <f t="shared" ref="AT385" si="224">+$J385</f>
        <v>114</v>
      </c>
      <c r="AU385" s="833">
        <f t="shared" si="192"/>
        <v>0</v>
      </c>
      <c r="AV385" s="44">
        <f t="shared" si="122"/>
        <v>6420118.5641250005</v>
      </c>
      <c r="AW385" s="47"/>
      <c r="AX385" s="35">
        <v>6420118.5641250005</v>
      </c>
      <c r="AY385" s="47"/>
      <c r="AZ385" s="47"/>
      <c r="BA385" s="47"/>
      <c r="BB385" s="47"/>
      <c r="BC385" s="812">
        <f t="shared" ref="BC385" si="225">+$J385</f>
        <v>114</v>
      </c>
      <c r="BD385" s="809">
        <f t="shared" si="194"/>
        <v>0</v>
      </c>
      <c r="BE385" s="44">
        <f t="shared" si="123"/>
        <v>6420118.5641250005</v>
      </c>
      <c r="BF385" s="47"/>
      <c r="BG385" s="35">
        <v>6420118.5641250005</v>
      </c>
      <c r="BH385" s="47"/>
      <c r="BI385" s="47"/>
      <c r="BJ385" s="47"/>
      <c r="BK385" s="47"/>
      <c r="BL385" s="812">
        <f t="shared" ref="BL385" si="226">+$J385</f>
        <v>114</v>
      </c>
      <c r="BM385" s="815">
        <f t="shared" si="196"/>
        <v>0</v>
      </c>
      <c r="BN385" s="44">
        <f t="shared" si="124"/>
        <v>6420118.5641250005</v>
      </c>
      <c r="BO385" s="47"/>
      <c r="BP385" s="47">
        <v>6420118.5641250005</v>
      </c>
      <c r="BQ385" s="47"/>
      <c r="BR385" s="47"/>
      <c r="BS385" s="47"/>
      <c r="BT385" s="47"/>
      <c r="BU385" s="818"/>
      <c r="BV385" s="819"/>
      <c r="BW385" s="819"/>
      <c r="BX385" s="819"/>
      <c r="BY385" s="819"/>
      <c r="BZ385" s="819"/>
      <c r="CA385" s="819"/>
      <c r="CB385" s="819"/>
      <c r="CC385" s="820"/>
    </row>
    <row r="386" spans="1:81" s="58" customFormat="1" ht="40.200000000000003" customHeight="1" thickTop="1" thickBot="1" x14ac:dyDescent="0.35">
      <c r="A386" s="34"/>
      <c r="B386" s="886"/>
      <c r="C386" s="869"/>
      <c r="D386" s="872"/>
      <c r="E386" s="852"/>
      <c r="F386" s="852"/>
      <c r="G386" s="852"/>
      <c r="H386" s="852"/>
      <c r="I386" s="1185"/>
      <c r="J386" s="813"/>
      <c r="K386" s="855"/>
      <c r="L386" s="858"/>
      <c r="M386" s="861"/>
      <c r="N386" s="837"/>
      <c r="O386" s="840"/>
      <c r="P386" s="864"/>
      <c r="Q386" s="867"/>
      <c r="R386" s="813"/>
      <c r="S386" s="644" t="s">
        <v>7095</v>
      </c>
      <c r="T386" s="651" t="s">
        <v>3822</v>
      </c>
      <c r="U386" s="236" t="s">
        <v>3827</v>
      </c>
      <c r="V386" s="236" t="s">
        <v>3830</v>
      </c>
      <c r="W386" s="261"/>
      <c r="X386" s="258">
        <v>44931</v>
      </c>
      <c r="Y386" s="258">
        <v>44956</v>
      </c>
      <c r="Z386" s="258">
        <v>44959</v>
      </c>
      <c r="AA386" s="258">
        <v>45290</v>
      </c>
      <c r="AB386" s="813"/>
      <c r="AC386" s="828"/>
      <c r="AD386" s="44">
        <f t="shared" si="201"/>
        <v>8560158.0855</v>
      </c>
      <c r="AE386" s="44">
        <f t="shared" si="201"/>
        <v>0</v>
      </c>
      <c r="AF386" s="44">
        <f t="shared" si="201"/>
        <v>8560158.0855</v>
      </c>
      <c r="AG386" s="44">
        <f t="shared" si="197"/>
        <v>0</v>
      </c>
      <c r="AH386" s="44">
        <f t="shared" si="197"/>
        <v>0</v>
      </c>
      <c r="AI386" s="44">
        <f t="shared" si="197"/>
        <v>0</v>
      </c>
      <c r="AJ386" s="427"/>
      <c r="AK386" s="813"/>
      <c r="AL386" s="831"/>
      <c r="AM386" s="44">
        <f t="shared" si="121"/>
        <v>2140039.521375</v>
      </c>
      <c r="AN386" s="428"/>
      <c r="AO386" s="428">
        <v>2140039.521375</v>
      </c>
      <c r="AP386" s="428"/>
      <c r="AQ386" s="428"/>
      <c r="AR386" s="428"/>
      <c r="AS386" s="428"/>
      <c r="AT386" s="813"/>
      <c r="AU386" s="834"/>
      <c r="AV386" s="44">
        <f t="shared" si="122"/>
        <v>2140039.521375</v>
      </c>
      <c r="AW386" s="428"/>
      <c r="AX386" s="646">
        <v>2140039.521375</v>
      </c>
      <c r="AY386" s="428"/>
      <c r="AZ386" s="428"/>
      <c r="BA386" s="428"/>
      <c r="BB386" s="428"/>
      <c r="BC386" s="813"/>
      <c r="BD386" s="810"/>
      <c r="BE386" s="44">
        <f t="shared" si="123"/>
        <v>2140039.521375</v>
      </c>
      <c r="BF386" s="428"/>
      <c r="BG386" s="646">
        <v>2140039.521375</v>
      </c>
      <c r="BH386" s="428"/>
      <c r="BI386" s="428"/>
      <c r="BJ386" s="428"/>
      <c r="BK386" s="428"/>
      <c r="BL386" s="813"/>
      <c r="BM386" s="816"/>
      <c r="BN386" s="44">
        <f t="shared" si="124"/>
        <v>2140039.521375</v>
      </c>
      <c r="BO386" s="428"/>
      <c r="BP386" s="428">
        <v>2140039.521375</v>
      </c>
      <c r="BQ386" s="428"/>
      <c r="BR386" s="428"/>
      <c r="BS386" s="428"/>
      <c r="BT386" s="428"/>
      <c r="BU386" s="429"/>
      <c r="BV386" s="430"/>
      <c r="BW386" s="430"/>
      <c r="BX386" s="430"/>
      <c r="BY386" s="430"/>
      <c r="BZ386" s="430"/>
      <c r="CA386" s="430"/>
      <c r="CB386" s="430"/>
      <c r="CC386" s="431"/>
    </row>
    <row r="387" spans="1:81" s="58" customFormat="1" ht="40.200000000000003" customHeight="1" thickTop="1" thickBot="1" x14ac:dyDescent="0.35">
      <c r="A387" s="34"/>
      <c r="B387" s="886"/>
      <c r="C387" s="869"/>
      <c r="D387" s="872"/>
      <c r="E387" s="852"/>
      <c r="F387" s="852"/>
      <c r="G387" s="852"/>
      <c r="H387" s="852"/>
      <c r="I387" s="1185"/>
      <c r="J387" s="813"/>
      <c r="K387" s="855"/>
      <c r="L387" s="858"/>
      <c r="M387" s="861"/>
      <c r="N387" s="837"/>
      <c r="O387" s="840"/>
      <c r="P387" s="864"/>
      <c r="Q387" s="867"/>
      <c r="R387" s="813"/>
      <c r="S387" s="644" t="s">
        <v>7096</v>
      </c>
      <c r="T387" s="651" t="s">
        <v>3822</v>
      </c>
      <c r="U387" s="236" t="s">
        <v>3827</v>
      </c>
      <c r="V387" s="236" t="s">
        <v>3830</v>
      </c>
      <c r="W387" s="261"/>
      <c r="X387" s="258">
        <v>44931</v>
      </c>
      <c r="Y387" s="258">
        <v>44956</v>
      </c>
      <c r="Z387" s="258">
        <v>44959</v>
      </c>
      <c r="AA387" s="258">
        <v>45290</v>
      </c>
      <c r="AB387" s="813"/>
      <c r="AC387" s="828"/>
      <c r="AD387" s="44">
        <f t="shared" si="201"/>
        <v>8560158.0855</v>
      </c>
      <c r="AE387" s="44">
        <f t="shared" si="201"/>
        <v>0</v>
      </c>
      <c r="AF387" s="44">
        <f t="shared" si="201"/>
        <v>8560158.0855</v>
      </c>
      <c r="AG387" s="44">
        <f t="shared" si="197"/>
        <v>0</v>
      </c>
      <c r="AH387" s="44">
        <f t="shared" si="197"/>
        <v>0</v>
      </c>
      <c r="AI387" s="44">
        <f t="shared" si="197"/>
        <v>0</v>
      </c>
      <c r="AJ387" s="427"/>
      <c r="AK387" s="813"/>
      <c r="AL387" s="831"/>
      <c r="AM387" s="44">
        <f t="shared" si="121"/>
        <v>2140039.521375</v>
      </c>
      <c r="AN387" s="428"/>
      <c r="AO387" s="428">
        <v>2140039.521375</v>
      </c>
      <c r="AP387" s="428"/>
      <c r="AQ387" s="428"/>
      <c r="AR387" s="428"/>
      <c r="AS387" s="428"/>
      <c r="AT387" s="813"/>
      <c r="AU387" s="834"/>
      <c r="AV387" s="44">
        <f t="shared" si="122"/>
        <v>2140039.521375</v>
      </c>
      <c r="AW387" s="428"/>
      <c r="AX387" s="646">
        <v>2140039.521375</v>
      </c>
      <c r="AY387" s="428"/>
      <c r="AZ387" s="428"/>
      <c r="BA387" s="428"/>
      <c r="BB387" s="428"/>
      <c r="BC387" s="813"/>
      <c r="BD387" s="810"/>
      <c r="BE387" s="44">
        <f t="shared" si="123"/>
        <v>2140039.521375</v>
      </c>
      <c r="BF387" s="428"/>
      <c r="BG387" s="646">
        <v>2140039.521375</v>
      </c>
      <c r="BH387" s="428"/>
      <c r="BI387" s="428"/>
      <c r="BJ387" s="428"/>
      <c r="BK387" s="428"/>
      <c r="BL387" s="813"/>
      <c r="BM387" s="816"/>
      <c r="BN387" s="44">
        <f t="shared" si="124"/>
        <v>2140039.521375</v>
      </c>
      <c r="BO387" s="428"/>
      <c r="BP387" s="428">
        <v>2140039.521375</v>
      </c>
      <c r="BQ387" s="428"/>
      <c r="BR387" s="428"/>
      <c r="BS387" s="428"/>
      <c r="BT387" s="428"/>
      <c r="BU387" s="429"/>
      <c r="BV387" s="430"/>
      <c r="BW387" s="430"/>
      <c r="BX387" s="430"/>
      <c r="BY387" s="430"/>
      <c r="BZ387" s="430"/>
      <c r="CA387" s="430"/>
      <c r="CB387" s="430"/>
      <c r="CC387" s="431"/>
    </row>
    <row r="388" spans="1:81" s="58" customFormat="1" ht="40.200000000000003" customHeight="1" thickTop="1" thickBot="1" x14ac:dyDescent="0.35">
      <c r="A388" s="34"/>
      <c r="B388" s="886"/>
      <c r="C388" s="869"/>
      <c r="D388" s="872"/>
      <c r="E388" s="852"/>
      <c r="F388" s="852"/>
      <c r="G388" s="852"/>
      <c r="H388" s="852"/>
      <c r="I388" s="1185"/>
      <c r="J388" s="813"/>
      <c r="K388" s="855"/>
      <c r="L388" s="858"/>
      <c r="M388" s="861"/>
      <c r="N388" s="837"/>
      <c r="O388" s="840"/>
      <c r="P388" s="864"/>
      <c r="Q388" s="867"/>
      <c r="R388" s="813"/>
      <c r="S388" s="644" t="s">
        <v>7097</v>
      </c>
      <c r="T388" s="651" t="s">
        <v>3822</v>
      </c>
      <c r="U388" s="236" t="s">
        <v>3827</v>
      </c>
      <c r="V388" s="236" t="s">
        <v>3830</v>
      </c>
      <c r="W388" s="261"/>
      <c r="X388" s="258">
        <v>44931</v>
      </c>
      <c r="Y388" s="258">
        <v>44956</v>
      </c>
      <c r="Z388" s="258">
        <v>44959</v>
      </c>
      <c r="AA388" s="258">
        <v>45290</v>
      </c>
      <c r="AB388" s="813"/>
      <c r="AC388" s="828"/>
      <c r="AD388" s="44">
        <f t="shared" si="201"/>
        <v>40000000</v>
      </c>
      <c r="AE388" s="44">
        <f t="shared" si="201"/>
        <v>0</v>
      </c>
      <c r="AF388" s="44">
        <f t="shared" si="201"/>
        <v>40000000</v>
      </c>
      <c r="AG388" s="44">
        <f t="shared" si="197"/>
        <v>0</v>
      </c>
      <c r="AH388" s="44">
        <f t="shared" si="197"/>
        <v>0</v>
      </c>
      <c r="AI388" s="44">
        <f t="shared" si="197"/>
        <v>0</v>
      </c>
      <c r="AJ388" s="427"/>
      <c r="AK388" s="813"/>
      <c r="AL388" s="831"/>
      <c r="AM388" s="44">
        <f t="shared" si="121"/>
        <v>10000000</v>
      </c>
      <c r="AN388" s="428"/>
      <c r="AO388" s="428">
        <v>10000000</v>
      </c>
      <c r="AP388" s="428"/>
      <c r="AQ388" s="428"/>
      <c r="AR388" s="428"/>
      <c r="AS388" s="428"/>
      <c r="AT388" s="813"/>
      <c r="AU388" s="834"/>
      <c r="AV388" s="44">
        <f t="shared" si="122"/>
        <v>10000000</v>
      </c>
      <c r="AW388" s="428"/>
      <c r="AX388" s="646">
        <v>10000000</v>
      </c>
      <c r="AY388" s="428"/>
      <c r="AZ388" s="428"/>
      <c r="BA388" s="428"/>
      <c r="BB388" s="428"/>
      <c r="BC388" s="813"/>
      <c r="BD388" s="810"/>
      <c r="BE388" s="44">
        <f t="shared" si="123"/>
        <v>10000000</v>
      </c>
      <c r="BF388" s="428"/>
      <c r="BG388" s="646">
        <v>10000000</v>
      </c>
      <c r="BH388" s="428"/>
      <c r="BI388" s="428"/>
      <c r="BJ388" s="428"/>
      <c r="BK388" s="428"/>
      <c r="BL388" s="813"/>
      <c r="BM388" s="816"/>
      <c r="BN388" s="44">
        <f t="shared" si="124"/>
        <v>10000000</v>
      </c>
      <c r="BO388" s="428"/>
      <c r="BP388" s="428">
        <v>10000000</v>
      </c>
      <c r="BQ388" s="428"/>
      <c r="BR388" s="428"/>
      <c r="BS388" s="428"/>
      <c r="BT388" s="428"/>
      <c r="BU388" s="429"/>
      <c r="BV388" s="430"/>
      <c r="BW388" s="430"/>
      <c r="BX388" s="430"/>
      <c r="BY388" s="430"/>
      <c r="BZ388" s="430"/>
      <c r="CA388" s="430"/>
      <c r="CB388" s="430"/>
      <c r="CC388" s="431"/>
    </row>
    <row r="389" spans="1:81" s="58" customFormat="1" ht="40.200000000000003" customHeight="1" thickTop="1" thickBot="1" x14ac:dyDescent="0.35">
      <c r="A389" s="34"/>
      <c r="B389" s="886"/>
      <c r="C389" s="869"/>
      <c r="D389" s="872"/>
      <c r="E389" s="852"/>
      <c r="F389" s="852"/>
      <c r="G389" s="852"/>
      <c r="H389" s="852"/>
      <c r="I389" s="1185"/>
      <c r="J389" s="813"/>
      <c r="K389" s="855"/>
      <c r="L389" s="858"/>
      <c r="M389" s="861"/>
      <c r="N389" s="837"/>
      <c r="O389" s="840"/>
      <c r="P389" s="864"/>
      <c r="Q389" s="867"/>
      <c r="R389" s="813"/>
      <c r="S389" s="644" t="s">
        <v>7098</v>
      </c>
      <c r="T389" s="651" t="s">
        <v>3822</v>
      </c>
      <c r="U389" s="236" t="s">
        <v>3827</v>
      </c>
      <c r="V389" s="236" t="s">
        <v>3830</v>
      </c>
      <c r="W389" s="261"/>
      <c r="X389" s="258">
        <v>44931</v>
      </c>
      <c r="Y389" s="258">
        <v>44956</v>
      </c>
      <c r="Z389" s="258">
        <v>44959</v>
      </c>
      <c r="AA389" s="258">
        <v>45290</v>
      </c>
      <c r="AB389" s="813"/>
      <c r="AC389" s="828"/>
      <c r="AD389" s="44">
        <f t="shared" si="201"/>
        <v>8560158.0855</v>
      </c>
      <c r="AE389" s="44">
        <f t="shared" si="201"/>
        <v>0</v>
      </c>
      <c r="AF389" s="44">
        <f t="shared" si="201"/>
        <v>8560158.0855</v>
      </c>
      <c r="AG389" s="44">
        <f t="shared" si="197"/>
        <v>0</v>
      </c>
      <c r="AH389" s="44">
        <f t="shared" si="197"/>
        <v>0</v>
      </c>
      <c r="AI389" s="44">
        <f t="shared" si="197"/>
        <v>0</v>
      </c>
      <c r="AJ389" s="427"/>
      <c r="AK389" s="813"/>
      <c r="AL389" s="831"/>
      <c r="AM389" s="44">
        <f t="shared" si="121"/>
        <v>2140039.521375</v>
      </c>
      <c r="AN389" s="428"/>
      <c r="AO389" s="428">
        <v>2140039.521375</v>
      </c>
      <c r="AP389" s="428"/>
      <c r="AQ389" s="428"/>
      <c r="AR389" s="428"/>
      <c r="AS389" s="428"/>
      <c r="AT389" s="813"/>
      <c r="AU389" s="834"/>
      <c r="AV389" s="44">
        <f t="shared" si="122"/>
        <v>2140039.521375</v>
      </c>
      <c r="AW389" s="428"/>
      <c r="AX389" s="646">
        <v>2140039.521375</v>
      </c>
      <c r="AY389" s="428"/>
      <c r="AZ389" s="428"/>
      <c r="BA389" s="428"/>
      <c r="BB389" s="428"/>
      <c r="BC389" s="813"/>
      <c r="BD389" s="810"/>
      <c r="BE389" s="44">
        <f t="shared" si="123"/>
        <v>2140039.521375</v>
      </c>
      <c r="BF389" s="428"/>
      <c r="BG389" s="646">
        <v>2140039.521375</v>
      </c>
      <c r="BH389" s="428"/>
      <c r="BI389" s="428"/>
      <c r="BJ389" s="428"/>
      <c r="BK389" s="428"/>
      <c r="BL389" s="813"/>
      <c r="BM389" s="816"/>
      <c r="BN389" s="44">
        <f t="shared" si="124"/>
        <v>2140039.521375</v>
      </c>
      <c r="BO389" s="428"/>
      <c r="BP389" s="428">
        <v>2140039.521375</v>
      </c>
      <c r="BQ389" s="428"/>
      <c r="BR389" s="428"/>
      <c r="BS389" s="428"/>
      <c r="BT389" s="428"/>
      <c r="BU389" s="429"/>
      <c r="BV389" s="430"/>
      <c r="BW389" s="430"/>
      <c r="BX389" s="430"/>
      <c r="BY389" s="430"/>
      <c r="BZ389" s="430"/>
      <c r="CA389" s="430"/>
      <c r="CB389" s="430"/>
      <c r="CC389" s="431"/>
    </row>
    <row r="390" spans="1:81" s="58" customFormat="1" ht="40.200000000000003" customHeight="1" thickTop="1" thickBot="1" x14ac:dyDescent="0.35">
      <c r="A390" s="34"/>
      <c r="B390" s="886"/>
      <c r="C390" s="869"/>
      <c r="D390" s="872"/>
      <c r="E390" s="852"/>
      <c r="F390" s="852"/>
      <c r="G390" s="852"/>
      <c r="H390" s="852"/>
      <c r="I390" s="1185"/>
      <c r="J390" s="813"/>
      <c r="K390" s="855"/>
      <c r="L390" s="858"/>
      <c r="M390" s="861"/>
      <c r="N390" s="837"/>
      <c r="O390" s="840"/>
      <c r="P390" s="864"/>
      <c r="Q390" s="867"/>
      <c r="R390" s="813"/>
      <c r="S390" s="644" t="s">
        <v>7099</v>
      </c>
      <c r="T390" s="651" t="s">
        <v>3822</v>
      </c>
      <c r="U390" s="236" t="s">
        <v>3827</v>
      </c>
      <c r="V390" s="236" t="s">
        <v>3830</v>
      </c>
      <c r="W390" s="261"/>
      <c r="X390" s="258">
        <v>44931</v>
      </c>
      <c r="Y390" s="258">
        <v>44956</v>
      </c>
      <c r="Z390" s="258">
        <v>44959</v>
      </c>
      <c r="AA390" s="258">
        <v>45290</v>
      </c>
      <c r="AB390" s="813"/>
      <c r="AC390" s="828"/>
      <c r="AD390" s="44">
        <f t="shared" si="201"/>
        <v>17120316.171</v>
      </c>
      <c r="AE390" s="44">
        <f t="shared" si="201"/>
        <v>0</v>
      </c>
      <c r="AF390" s="44">
        <f t="shared" si="201"/>
        <v>17120316.171</v>
      </c>
      <c r="AG390" s="44">
        <f t="shared" si="197"/>
        <v>0</v>
      </c>
      <c r="AH390" s="44">
        <f t="shared" si="197"/>
        <v>0</v>
      </c>
      <c r="AI390" s="44">
        <f t="shared" si="197"/>
        <v>0</v>
      </c>
      <c r="AJ390" s="427"/>
      <c r="AK390" s="813"/>
      <c r="AL390" s="831"/>
      <c r="AM390" s="44">
        <f t="shared" si="121"/>
        <v>4280079.04275</v>
      </c>
      <c r="AN390" s="428"/>
      <c r="AO390" s="428">
        <v>4280079.04275</v>
      </c>
      <c r="AP390" s="428"/>
      <c r="AQ390" s="428"/>
      <c r="AR390" s="428"/>
      <c r="AS390" s="428"/>
      <c r="AT390" s="813"/>
      <c r="AU390" s="834"/>
      <c r="AV390" s="44">
        <f t="shared" si="122"/>
        <v>4280079.04275</v>
      </c>
      <c r="AW390" s="428"/>
      <c r="AX390" s="646">
        <v>4280079.04275</v>
      </c>
      <c r="AY390" s="428"/>
      <c r="AZ390" s="428"/>
      <c r="BA390" s="428"/>
      <c r="BB390" s="428"/>
      <c r="BC390" s="813"/>
      <c r="BD390" s="810"/>
      <c r="BE390" s="44">
        <f t="shared" si="123"/>
        <v>4280079.04275</v>
      </c>
      <c r="BF390" s="428"/>
      <c r="BG390" s="646">
        <v>4280079.04275</v>
      </c>
      <c r="BH390" s="428"/>
      <c r="BI390" s="428"/>
      <c r="BJ390" s="428"/>
      <c r="BK390" s="428"/>
      <c r="BL390" s="813"/>
      <c r="BM390" s="816"/>
      <c r="BN390" s="44">
        <f t="shared" si="124"/>
        <v>4280079.04275</v>
      </c>
      <c r="BO390" s="428"/>
      <c r="BP390" s="428">
        <v>4280079.04275</v>
      </c>
      <c r="BQ390" s="428"/>
      <c r="BR390" s="428"/>
      <c r="BS390" s="428"/>
      <c r="BT390" s="428"/>
      <c r="BU390" s="429"/>
      <c r="BV390" s="430"/>
      <c r="BW390" s="430"/>
      <c r="BX390" s="430"/>
      <c r="BY390" s="430"/>
      <c r="BZ390" s="430"/>
      <c r="CA390" s="430"/>
      <c r="CB390" s="430"/>
      <c r="CC390" s="431"/>
    </row>
    <row r="391" spans="1:81" s="58" customFormat="1" ht="40.200000000000003" customHeight="1" thickTop="1" thickBot="1" x14ac:dyDescent="0.35">
      <c r="A391" s="34"/>
      <c r="B391" s="886"/>
      <c r="C391" s="869"/>
      <c r="D391" s="872"/>
      <c r="E391" s="852"/>
      <c r="F391" s="852"/>
      <c r="G391" s="852"/>
      <c r="H391" s="852"/>
      <c r="I391" s="1185"/>
      <c r="J391" s="813"/>
      <c r="K391" s="855"/>
      <c r="L391" s="858"/>
      <c r="M391" s="861"/>
      <c r="N391" s="837"/>
      <c r="O391" s="840"/>
      <c r="P391" s="864"/>
      <c r="Q391" s="867"/>
      <c r="R391" s="813"/>
      <c r="S391" s="644" t="s">
        <v>7100</v>
      </c>
      <c r="T391" s="651" t="s">
        <v>3822</v>
      </c>
      <c r="U391" s="236" t="s">
        <v>3827</v>
      </c>
      <c r="V391" s="236" t="s">
        <v>3830</v>
      </c>
      <c r="W391" s="261"/>
      <c r="X391" s="258">
        <v>44931</v>
      </c>
      <c r="Y391" s="258">
        <v>44956</v>
      </c>
      <c r="Z391" s="258">
        <v>44959</v>
      </c>
      <c r="AA391" s="258">
        <v>45290</v>
      </c>
      <c r="AB391" s="813"/>
      <c r="AC391" s="828"/>
      <c r="AD391" s="44">
        <f t="shared" si="201"/>
        <v>17120316.171</v>
      </c>
      <c r="AE391" s="44">
        <f t="shared" si="201"/>
        <v>0</v>
      </c>
      <c r="AF391" s="44">
        <f t="shared" si="201"/>
        <v>17120316.171</v>
      </c>
      <c r="AG391" s="44">
        <f t="shared" si="197"/>
        <v>0</v>
      </c>
      <c r="AH391" s="44">
        <f t="shared" si="197"/>
        <v>0</v>
      </c>
      <c r="AI391" s="44">
        <f t="shared" si="197"/>
        <v>0</v>
      </c>
      <c r="AJ391" s="427"/>
      <c r="AK391" s="813"/>
      <c r="AL391" s="831"/>
      <c r="AM391" s="44">
        <f t="shared" si="121"/>
        <v>4280079.04275</v>
      </c>
      <c r="AN391" s="428"/>
      <c r="AO391" s="428">
        <v>4280079.04275</v>
      </c>
      <c r="AP391" s="428"/>
      <c r="AQ391" s="428"/>
      <c r="AR391" s="428"/>
      <c r="AS391" s="428"/>
      <c r="AT391" s="813"/>
      <c r="AU391" s="834"/>
      <c r="AV391" s="44">
        <f t="shared" si="122"/>
        <v>4280079.04275</v>
      </c>
      <c r="AW391" s="428"/>
      <c r="AX391" s="646">
        <v>4280079.04275</v>
      </c>
      <c r="AY391" s="428"/>
      <c r="AZ391" s="428"/>
      <c r="BA391" s="428"/>
      <c r="BB391" s="428"/>
      <c r="BC391" s="813"/>
      <c r="BD391" s="810"/>
      <c r="BE391" s="44">
        <f t="shared" si="123"/>
        <v>4280079.04275</v>
      </c>
      <c r="BF391" s="428"/>
      <c r="BG391" s="646">
        <v>4280079.04275</v>
      </c>
      <c r="BH391" s="428"/>
      <c r="BI391" s="428"/>
      <c r="BJ391" s="428"/>
      <c r="BK391" s="428"/>
      <c r="BL391" s="813"/>
      <c r="BM391" s="816"/>
      <c r="BN391" s="44">
        <f t="shared" si="124"/>
        <v>4280079.04275</v>
      </c>
      <c r="BO391" s="428"/>
      <c r="BP391" s="428">
        <v>4280079.04275</v>
      </c>
      <c r="BQ391" s="428"/>
      <c r="BR391" s="428"/>
      <c r="BS391" s="428"/>
      <c r="BT391" s="428"/>
      <c r="BU391" s="429"/>
      <c r="BV391" s="430"/>
      <c r="BW391" s="430"/>
      <c r="BX391" s="430"/>
      <c r="BY391" s="430"/>
      <c r="BZ391" s="430"/>
      <c r="CA391" s="430"/>
      <c r="CB391" s="430"/>
      <c r="CC391" s="431"/>
    </row>
    <row r="392" spans="1:81" s="58" customFormat="1" ht="40.200000000000003" customHeight="1" thickTop="1" thickBot="1" x14ac:dyDescent="0.35">
      <c r="A392" s="34"/>
      <c r="B392" s="886"/>
      <c r="C392" s="869"/>
      <c r="D392" s="872"/>
      <c r="E392" s="852"/>
      <c r="F392" s="852"/>
      <c r="G392" s="852"/>
      <c r="H392" s="852"/>
      <c r="I392" s="1185"/>
      <c r="J392" s="813"/>
      <c r="K392" s="855"/>
      <c r="L392" s="858"/>
      <c r="M392" s="861"/>
      <c r="N392" s="837"/>
      <c r="O392" s="840"/>
      <c r="P392" s="864"/>
      <c r="Q392" s="867"/>
      <c r="R392" s="813"/>
      <c r="S392" s="644" t="s">
        <v>7101</v>
      </c>
      <c r="T392" s="651" t="s">
        <v>3822</v>
      </c>
      <c r="U392" s="236" t="s">
        <v>3827</v>
      </c>
      <c r="V392" s="236" t="s">
        <v>3830</v>
      </c>
      <c r="W392" s="261"/>
      <c r="X392" s="258">
        <v>44931</v>
      </c>
      <c r="Y392" s="258">
        <v>44956</v>
      </c>
      <c r="Z392" s="258">
        <v>44959</v>
      </c>
      <c r="AA392" s="258">
        <v>45290</v>
      </c>
      <c r="AB392" s="813"/>
      <c r="AC392" s="828"/>
      <c r="AD392" s="44">
        <f t="shared" si="201"/>
        <v>160000000</v>
      </c>
      <c r="AE392" s="44">
        <f t="shared" si="201"/>
        <v>0</v>
      </c>
      <c r="AF392" s="44">
        <f t="shared" si="201"/>
        <v>160000000</v>
      </c>
      <c r="AG392" s="44">
        <f t="shared" si="197"/>
        <v>0</v>
      </c>
      <c r="AH392" s="44">
        <f t="shared" si="197"/>
        <v>0</v>
      </c>
      <c r="AI392" s="44">
        <f t="shared" si="197"/>
        <v>0</v>
      </c>
      <c r="AJ392" s="427"/>
      <c r="AK392" s="813"/>
      <c r="AL392" s="831"/>
      <c r="AM392" s="44">
        <f t="shared" si="121"/>
        <v>40000000</v>
      </c>
      <c r="AN392" s="428"/>
      <c r="AO392" s="428">
        <v>40000000</v>
      </c>
      <c r="AP392" s="428"/>
      <c r="AQ392" s="428"/>
      <c r="AR392" s="428"/>
      <c r="AS392" s="428"/>
      <c r="AT392" s="813"/>
      <c r="AU392" s="834"/>
      <c r="AV392" s="44">
        <f t="shared" si="122"/>
        <v>40000000</v>
      </c>
      <c r="AW392" s="428"/>
      <c r="AX392" s="646">
        <v>40000000</v>
      </c>
      <c r="AY392" s="428"/>
      <c r="AZ392" s="428"/>
      <c r="BA392" s="428"/>
      <c r="BB392" s="428"/>
      <c r="BC392" s="813"/>
      <c r="BD392" s="810"/>
      <c r="BE392" s="44">
        <f t="shared" si="123"/>
        <v>40000000</v>
      </c>
      <c r="BF392" s="428"/>
      <c r="BG392" s="646">
        <v>40000000</v>
      </c>
      <c r="BH392" s="428"/>
      <c r="BI392" s="428"/>
      <c r="BJ392" s="428"/>
      <c r="BK392" s="428"/>
      <c r="BL392" s="813"/>
      <c r="BM392" s="816"/>
      <c r="BN392" s="44">
        <f t="shared" si="124"/>
        <v>40000000</v>
      </c>
      <c r="BO392" s="428"/>
      <c r="BP392" s="428">
        <v>40000000</v>
      </c>
      <c r="BQ392" s="428"/>
      <c r="BR392" s="428"/>
      <c r="BS392" s="428"/>
      <c r="BT392" s="428"/>
      <c r="BU392" s="429"/>
      <c r="BV392" s="430"/>
      <c r="BW392" s="430"/>
      <c r="BX392" s="430"/>
      <c r="BY392" s="430"/>
      <c r="BZ392" s="430"/>
      <c r="CA392" s="430"/>
      <c r="CB392" s="430"/>
      <c r="CC392" s="431"/>
    </row>
    <row r="393" spans="1:81" s="58" customFormat="1" ht="40.200000000000003" customHeight="1" thickTop="1" thickBot="1" x14ac:dyDescent="0.35">
      <c r="A393" s="34"/>
      <c r="B393" s="886"/>
      <c r="C393" s="869"/>
      <c r="D393" s="872"/>
      <c r="E393" s="852"/>
      <c r="F393" s="852"/>
      <c r="G393" s="852"/>
      <c r="H393" s="852"/>
      <c r="I393" s="1185"/>
      <c r="J393" s="813"/>
      <c r="K393" s="855"/>
      <c r="L393" s="858"/>
      <c r="M393" s="861"/>
      <c r="N393" s="837"/>
      <c r="O393" s="840"/>
      <c r="P393" s="864"/>
      <c r="Q393" s="867"/>
      <c r="R393" s="813"/>
      <c r="S393" s="644" t="s">
        <v>7102</v>
      </c>
      <c r="T393" s="651" t="s">
        <v>3822</v>
      </c>
      <c r="U393" s="236" t="s">
        <v>3827</v>
      </c>
      <c r="V393" s="236" t="s">
        <v>3830</v>
      </c>
      <c r="W393" s="261"/>
      <c r="X393" s="258">
        <v>44931</v>
      </c>
      <c r="Y393" s="258">
        <v>44956</v>
      </c>
      <c r="Z393" s="258">
        <v>44959</v>
      </c>
      <c r="AA393" s="258">
        <v>45290</v>
      </c>
      <c r="AB393" s="813"/>
      <c r="AC393" s="828"/>
      <c r="AD393" s="44">
        <f t="shared" si="201"/>
        <v>34240632.342</v>
      </c>
      <c r="AE393" s="44">
        <f t="shared" si="201"/>
        <v>0</v>
      </c>
      <c r="AF393" s="44">
        <f t="shared" si="201"/>
        <v>34240632.342</v>
      </c>
      <c r="AG393" s="44">
        <f t="shared" si="197"/>
        <v>0</v>
      </c>
      <c r="AH393" s="44">
        <f t="shared" si="197"/>
        <v>0</v>
      </c>
      <c r="AI393" s="44">
        <f t="shared" si="197"/>
        <v>0</v>
      </c>
      <c r="AJ393" s="427"/>
      <c r="AK393" s="813"/>
      <c r="AL393" s="831"/>
      <c r="AM393" s="44">
        <f t="shared" si="121"/>
        <v>8560158.0855</v>
      </c>
      <c r="AN393" s="428"/>
      <c r="AO393" s="428">
        <v>8560158.0855</v>
      </c>
      <c r="AP393" s="428"/>
      <c r="AQ393" s="428"/>
      <c r="AR393" s="428"/>
      <c r="AS393" s="428"/>
      <c r="AT393" s="813"/>
      <c r="AU393" s="834"/>
      <c r="AV393" s="44">
        <f t="shared" si="122"/>
        <v>8560158.0855</v>
      </c>
      <c r="AW393" s="428"/>
      <c r="AX393" s="646">
        <v>8560158.0855</v>
      </c>
      <c r="AY393" s="428"/>
      <c r="AZ393" s="428"/>
      <c r="BA393" s="428"/>
      <c r="BB393" s="428"/>
      <c r="BC393" s="813"/>
      <c r="BD393" s="810"/>
      <c r="BE393" s="44">
        <f t="shared" si="123"/>
        <v>8560158.0855</v>
      </c>
      <c r="BF393" s="428"/>
      <c r="BG393" s="646">
        <v>8560158.0855</v>
      </c>
      <c r="BH393" s="428"/>
      <c r="BI393" s="428"/>
      <c r="BJ393" s="428"/>
      <c r="BK393" s="428"/>
      <c r="BL393" s="813"/>
      <c r="BM393" s="816"/>
      <c r="BN393" s="44">
        <f t="shared" si="124"/>
        <v>8560158.0855</v>
      </c>
      <c r="BO393" s="428"/>
      <c r="BP393" s="428">
        <v>8560158.0855</v>
      </c>
      <c r="BQ393" s="428"/>
      <c r="BR393" s="428"/>
      <c r="BS393" s="428"/>
      <c r="BT393" s="428"/>
      <c r="BU393" s="429"/>
      <c r="BV393" s="430"/>
      <c r="BW393" s="430"/>
      <c r="BX393" s="430"/>
      <c r="BY393" s="430"/>
      <c r="BZ393" s="430"/>
      <c r="CA393" s="430"/>
      <c r="CB393" s="430"/>
      <c r="CC393" s="431"/>
    </row>
    <row r="394" spans="1:81" s="58" customFormat="1" ht="40.200000000000003" customHeight="1" thickTop="1" thickBot="1" x14ac:dyDescent="0.35">
      <c r="A394" s="34"/>
      <c r="B394" s="886"/>
      <c r="C394" s="869"/>
      <c r="D394" s="872"/>
      <c r="E394" s="852"/>
      <c r="F394" s="852"/>
      <c r="G394" s="852"/>
      <c r="H394" s="852"/>
      <c r="I394" s="1185"/>
      <c r="J394" s="813"/>
      <c r="K394" s="855"/>
      <c r="L394" s="858"/>
      <c r="M394" s="861"/>
      <c r="N394" s="837"/>
      <c r="O394" s="840"/>
      <c r="P394" s="864"/>
      <c r="Q394" s="867"/>
      <c r="R394" s="813"/>
      <c r="S394" s="644" t="s">
        <v>7103</v>
      </c>
      <c r="T394" s="651" t="s">
        <v>3822</v>
      </c>
      <c r="U394" s="236" t="s">
        <v>3827</v>
      </c>
      <c r="V394" s="236" t="s">
        <v>3830</v>
      </c>
      <c r="W394" s="261"/>
      <c r="X394" s="258">
        <v>44931</v>
      </c>
      <c r="Y394" s="258">
        <v>44956</v>
      </c>
      <c r="Z394" s="258">
        <v>44959</v>
      </c>
      <c r="AA394" s="258">
        <v>45290</v>
      </c>
      <c r="AB394" s="813"/>
      <c r="AC394" s="828"/>
      <c r="AD394" s="44">
        <f t="shared" si="201"/>
        <v>34240632.342</v>
      </c>
      <c r="AE394" s="44">
        <f t="shared" si="201"/>
        <v>0</v>
      </c>
      <c r="AF394" s="44">
        <f t="shared" si="201"/>
        <v>34240632.342</v>
      </c>
      <c r="AG394" s="44">
        <f t="shared" si="197"/>
        <v>0</v>
      </c>
      <c r="AH394" s="44">
        <f t="shared" si="197"/>
        <v>0</v>
      </c>
      <c r="AI394" s="44">
        <f t="shared" si="197"/>
        <v>0</v>
      </c>
      <c r="AJ394" s="427"/>
      <c r="AK394" s="813"/>
      <c r="AL394" s="831"/>
      <c r="AM394" s="44">
        <f t="shared" si="121"/>
        <v>8560158.0855</v>
      </c>
      <c r="AN394" s="428"/>
      <c r="AO394" s="428">
        <v>8560158.0855</v>
      </c>
      <c r="AP394" s="428"/>
      <c r="AQ394" s="428"/>
      <c r="AR394" s="428"/>
      <c r="AS394" s="428"/>
      <c r="AT394" s="813"/>
      <c r="AU394" s="834"/>
      <c r="AV394" s="44">
        <f t="shared" si="122"/>
        <v>8560158.0855</v>
      </c>
      <c r="AW394" s="428"/>
      <c r="AX394" s="646">
        <v>8560158.0855</v>
      </c>
      <c r="AY394" s="428"/>
      <c r="AZ394" s="428"/>
      <c r="BA394" s="428"/>
      <c r="BB394" s="428"/>
      <c r="BC394" s="813"/>
      <c r="BD394" s="810"/>
      <c r="BE394" s="44">
        <f t="shared" si="123"/>
        <v>8560158.0855</v>
      </c>
      <c r="BF394" s="428"/>
      <c r="BG394" s="646">
        <v>8560158.0855</v>
      </c>
      <c r="BH394" s="428"/>
      <c r="BI394" s="428"/>
      <c r="BJ394" s="428"/>
      <c r="BK394" s="428"/>
      <c r="BL394" s="813"/>
      <c r="BM394" s="816"/>
      <c r="BN394" s="44">
        <f t="shared" si="124"/>
        <v>8560158.0855</v>
      </c>
      <c r="BO394" s="428"/>
      <c r="BP394" s="428">
        <v>8560158.0855</v>
      </c>
      <c r="BQ394" s="428"/>
      <c r="BR394" s="428"/>
      <c r="BS394" s="428"/>
      <c r="BT394" s="428"/>
      <c r="BU394" s="429"/>
      <c r="BV394" s="430"/>
      <c r="BW394" s="430"/>
      <c r="BX394" s="430"/>
      <c r="BY394" s="430"/>
      <c r="BZ394" s="430"/>
      <c r="CA394" s="430"/>
      <c r="CB394" s="430"/>
      <c r="CC394" s="431"/>
    </row>
    <row r="395" spans="1:81" s="58" customFormat="1" ht="40.200000000000003" customHeight="1" thickTop="1" thickBot="1" x14ac:dyDescent="0.35">
      <c r="A395" s="34"/>
      <c r="B395" s="886"/>
      <c r="C395" s="869"/>
      <c r="D395" s="872"/>
      <c r="E395" s="852"/>
      <c r="F395" s="852"/>
      <c r="G395" s="852"/>
      <c r="H395" s="852"/>
      <c r="I395" s="1185"/>
      <c r="J395" s="813"/>
      <c r="K395" s="855"/>
      <c r="L395" s="858"/>
      <c r="M395" s="861"/>
      <c r="N395" s="837"/>
      <c r="O395" s="840"/>
      <c r="P395" s="864"/>
      <c r="Q395" s="867"/>
      <c r="R395" s="813"/>
      <c r="S395" s="644" t="s">
        <v>7104</v>
      </c>
      <c r="T395" s="651" t="s">
        <v>3822</v>
      </c>
      <c r="U395" s="236" t="s">
        <v>3827</v>
      </c>
      <c r="V395" s="236" t="s">
        <v>3830</v>
      </c>
      <c r="W395" s="39"/>
      <c r="X395" s="258">
        <v>44931</v>
      </c>
      <c r="Y395" s="258">
        <v>44956</v>
      </c>
      <c r="Z395" s="258">
        <v>44959</v>
      </c>
      <c r="AA395" s="258">
        <v>45290</v>
      </c>
      <c r="AB395" s="813"/>
      <c r="AC395" s="828"/>
      <c r="AD395" s="44">
        <f t="shared" si="201"/>
        <v>10000000</v>
      </c>
      <c r="AE395" s="44">
        <f t="shared" si="201"/>
        <v>0</v>
      </c>
      <c r="AF395" s="44">
        <f t="shared" si="201"/>
        <v>10000000</v>
      </c>
      <c r="AG395" s="44">
        <f t="shared" si="197"/>
        <v>0</v>
      </c>
      <c r="AH395" s="44">
        <f t="shared" si="197"/>
        <v>0</v>
      </c>
      <c r="AI395" s="44">
        <f t="shared" si="197"/>
        <v>0</v>
      </c>
      <c r="AJ395" s="51">
        <f t="shared" si="197"/>
        <v>0</v>
      </c>
      <c r="AK395" s="813"/>
      <c r="AL395" s="831"/>
      <c r="AM395" s="44">
        <f t="shared" si="121"/>
        <v>2500000</v>
      </c>
      <c r="AN395" s="257"/>
      <c r="AO395" s="428">
        <v>2500000</v>
      </c>
      <c r="AP395" s="257"/>
      <c r="AQ395" s="257"/>
      <c r="AR395" s="257"/>
      <c r="AS395" s="257"/>
      <c r="AT395" s="813"/>
      <c r="AU395" s="834"/>
      <c r="AV395" s="44">
        <f t="shared" si="122"/>
        <v>2500000</v>
      </c>
      <c r="AW395" s="257"/>
      <c r="AX395" s="646">
        <v>2500000</v>
      </c>
      <c r="AY395" s="257"/>
      <c r="AZ395" s="257"/>
      <c r="BA395" s="257"/>
      <c r="BB395" s="257"/>
      <c r="BC395" s="813"/>
      <c r="BD395" s="810"/>
      <c r="BE395" s="44">
        <f t="shared" si="123"/>
        <v>2500000</v>
      </c>
      <c r="BF395" s="257"/>
      <c r="BG395" s="646">
        <v>2500000</v>
      </c>
      <c r="BH395" s="257"/>
      <c r="BI395" s="257"/>
      <c r="BJ395" s="257"/>
      <c r="BK395" s="257"/>
      <c r="BL395" s="813"/>
      <c r="BM395" s="816"/>
      <c r="BN395" s="44">
        <f t="shared" si="124"/>
        <v>2500000</v>
      </c>
      <c r="BO395" s="257"/>
      <c r="BP395" s="428">
        <v>2500000</v>
      </c>
      <c r="BQ395" s="257"/>
      <c r="BR395" s="257"/>
      <c r="BS395" s="257"/>
      <c r="BT395" s="257"/>
      <c r="BU395" s="821"/>
      <c r="BV395" s="822"/>
      <c r="BW395" s="822"/>
      <c r="BX395" s="822"/>
      <c r="BY395" s="822"/>
      <c r="BZ395" s="822"/>
      <c r="CA395" s="822"/>
      <c r="CB395" s="822"/>
      <c r="CC395" s="823"/>
    </row>
    <row r="396" spans="1:81" s="58" customFormat="1" ht="40.200000000000003" customHeight="1" thickTop="1" thickBot="1" x14ac:dyDescent="0.35">
      <c r="A396" s="34"/>
      <c r="B396" s="886"/>
      <c r="C396" s="1226" t="s">
        <v>198</v>
      </c>
      <c r="D396" s="871">
        <v>1906</v>
      </c>
      <c r="E396" s="851" t="s">
        <v>6664</v>
      </c>
      <c r="F396" s="851">
        <v>1905032</v>
      </c>
      <c r="G396" s="851" t="s">
        <v>6665</v>
      </c>
      <c r="H396" s="851" t="s">
        <v>6666</v>
      </c>
      <c r="I396" s="1184">
        <v>2021004540215</v>
      </c>
      <c r="J396" s="812">
        <v>115</v>
      </c>
      <c r="K396" s="854" t="str">
        <f>+[3]Metas!K132</f>
        <v>Municipios con seguimiento de los accidentes laborales reportados en población trabajadora informal</v>
      </c>
      <c r="L396" s="857"/>
      <c r="M396" s="860">
        <f>SUM(N396:Q396)</f>
        <v>0</v>
      </c>
      <c r="N396" s="836"/>
      <c r="O396" s="839"/>
      <c r="P396" s="863"/>
      <c r="Q396" s="866"/>
      <c r="R396" s="812">
        <f t="shared" ref="R396" si="227">+$J396</f>
        <v>115</v>
      </c>
      <c r="S396" s="642" t="s">
        <v>7105</v>
      </c>
      <c r="T396" s="643" t="s">
        <v>3822</v>
      </c>
      <c r="U396" s="235" t="s">
        <v>3827</v>
      </c>
      <c r="V396" s="235" t="s">
        <v>3830</v>
      </c>
      <c r="W396" s="231"/>
      <c r="X396" s="258">
        <v>44931</v>
      </c>
      <c r="Y396" s="258">
        <v>44956</v>
      </c>
      <c r="Z396" s="258">
        <v>44959</v>
      </c>
      <c r="AA396" s="258">
        <v>45290</v>
      </c>
      <c r="AB396" s="812">
        <f t="shared" ref="AB396" si="228">+$J396</f>
        <v>115</v>
      </c>
      <c r="AC396" s="827">
        <f t="shared" ref="AC396" si="229">+L396</f>
        <v>0</v>
      </c>
      <c r="AD396" s="44">
        <f t="shared" si="201"/>
        <v>8560158.0855</v>
      </c>
      <c r="AE396" s="44">
        <f t="shared" si="201"/>
        <v>0</v>
      </c>
      <c r="AF396" s="44">
        <f t="shared" si="201"/>
        <v>8560158.0855</v>
      </c>
      <c r="AG396" s="44">
        <f t="shared" si="197"/>
        <v>0</v>
      </c>
      <c r="AH396" s="44">
        <f t="shared" si="197"/>
        <v>0</v>
      </c>
      <c r="AI396" s="44">
        <f t="shared" si="197"/>
        <v>0</v>
      </c>
      <c r="AJ396" s="44">
        <f t="shared" si="197"/>
        <v>0</v>
      </c>
      <c r="AK396" s="812">
        <f t="shared" ref="AK396" si="230">+$J396</f>
        <v>115</v>
      </c>
      <c r="AL396" s="830">
        <f>+N396</f>
        <v>0</v>
      </c>
      <c r="AM396" s="44">
        <f t="shared" si="121"/>
        <v>2140039.521375</v>
      </c>
      <c r="AN396" s="47"/>
      <c r="AO396" s="47">
        <v>2140039.521375</v>
      </c>
      <c r="AP396" s="47"/>
      <c r="AQ396" s="47"/>
      <c r="AR396" s="47"/>
      <c r="AS396" s="47"/>
      <c r="AT396" s="812">
        <f t="shared" ref="AT396" si="231">+$J396</f>
        <v>115</v>
      </c>
      <c r="AU396" s="833">
        <f>+O396</f>
        <v>0</v>
      </c>
      <c r="AV396" s="44">
        <f t="shared" si="122"/>
        <v>2140039.521375</v>
      </c>
      <c r="AW396" s="47"/>
      <c r="AX396" s="35">
        <v>2140039.521375</v>
      </c>
      <c r="AY396" s="47"/>
      <c r="AZ396" s="47"/>
      <c r="BA396" s="47"/>
      <c r="BB396" s="47"/>
      <c r="BC396" s="812">
        <f t="shared" ref="BC396" si="232">+$J396</f>
        <v>115</v>
      </c>
      <c r="BD396" s="809">
        <f>+P396</f>
        <v>0</v>
      </c>
      <c r="BE396" s="44">
        <f t="shared" si="123"/>
        <v>2140039.521375</v>
      </c>
      <c r="BF396" s="47"/>
      <c r="BG396" s="35">
        <v>2140039.521375</v>
      </c>
      <c r="BH396" s="47"/>
      <c r="BI396" s="47"/>
      <c r="BJ396" s="47"/>
      <c r="BK396" s="47"/>
      <c r="BL396" s="812">
        <f t="shared" ref="BL396" si="233">+$J396</f>
        <v>115</v>
      </c>
      <c r="BM396" s="815">
        <f>+Q396</f>
        <v>0</v>
      </c>
      <c r="BN396" s="44">
        <f t="shared" si="124"/>
        <v>2140039.521375</v>
      </c>
      <c r="BO396" s="47"/>
      <c r="BP396" s="47">
        <v>2140039.521375</v>
      </c>
      <c r="BQ396" s="47"/>
      <c r="BR396" s="47"/>
      <c r="BS396" s="47"/>
      <c r="BT396" s="47"/>
      <c r="BU396" s="818"/>
      <c r="BV396" s="819"/>
      <c r="BW396" s="819"/>
      <c r="BX396" s="819"/>
      <c r="BY396" s="819"/>
      <c r="BZ396" s="819"/>
      <c r="CA396" s="819"/>
      <c r="CB396" s="819"/>
      <c r="CC396" s="820"/>
    </row>
    <row r="397" spans="1:81" s="58" customFormat="1" ht="40.200000000000003" customHeight="1" thickTop="1" thickBot="1" x14ac:dyDescent="0.35">
      <c r="A397" s="34"/>
      <c r="B397" s="887"/>
      <c r="C397" s="1228"/>
      <c r="D397" s="873"/>
      <c r="E397" s="853"/>
      <c r="F397" s="853"/>
      <c r="G397" s="853"/>
      <c r="H397" s="853"/>
      <c r="I397" s="1186"/>
      <c r="J397" s="814"/>
      <c r="K397" s="856"/>
      <c r="L397" s="859"/>
      <c r="M397" s="862"/>
      <c r="N397" s="838"/>
      <c r="O397" s="841"/>
      <c r="P397" s="865"/>
      <c r="Q397" s="874"/>
      <c r="R397" s="814"/>
      <c r="S397" s="401" t="s">
        <v>7106</v>
      </c>
      <c r="T397" s="651" t="s">
        <v>3822</v>
      </c>
      <c r="U397" s="236" t="s">
        <v>3827</v>
      </c>
      <c r="V397" s="236" t="s">
        <v>3830</v>
      </c>
      <c r="W397" s="232"/>
      <c r="X397" s="258">
        <v>44931</v>
      </c>
      <c r="Y397" s="258">
        <v>44956</v>
      </c>
      <c r="Z397" s="258">
        <v>44959</v>
      </c>
      <c r="AA397" s="258">
        <v>45290</v>
      </c>
      <c r="AB397" s="814"/>
      <c r="AC397" s="829"/>
      <c r="AD397" s="44">
        <f t="shared" si="201"/>
        <v>8560158.0855</v>
      </c>
      <c r="AE397" s="44">
        <f t="shared" si="201"/>
        <v>0</v>
      </c>
      <c r="AF397" s="44">
        <f t="shared" si="201"/>
        <v>8560158.0855</v>
      </c>
      <c r="AG397" s="44">
        <f t="shared" si="197"/>
        <v>0</v>
      </c>
      <c r="AH397" s="44">
        <f t="shared" si="197"/>
        <v>0</v>
      </c>
      <c r="AI397" s="44">
        <f t="shared" si="197"/>
        <v>0</v>
      </c>
      <c r="AJ397" s="46">
        <f t="shared" si="197"/>
        <v>0</v>
      </c>
      <c r="AK397" s="814"/>
      <c r="AL397" s="832"/>
      <c r="AM397" s="44">
        <f t="shared" si="121"/>
        <v>2140039.521375</v>
      </c>
      <c r="AN397" s="49"/>
      <c r="AO397" s="257">
        <v>2140039.521375</v>
      </c>
      <c r="AP397" s="49"/>
      <c r="AQ397" s="49"/>
      <c r="AR397" s="49"/>
      <c r="AS397" s="49"/>
      <c r="AT397" s="814"/>
      <c r="AU397" s="835"/>
      <c r="AV397" s="44">
        <f t="shared" si="122"/>
        <v>2140039.521375</v>
      </c>
      <c r="AW397" s="49"/>
      <c r="AX397" s="646">
        <v>2140039.521375</v>
      </c>
      <c r="AY397" s="49"/>
      <c r="AZ397" s="49"/>
      <c r="BA397" s="49"/>
      <c r="BB397" s="49"/>
      <c r="BC397" s="814"/>
      <c r="BD397" s="811"/>
      <c r="BE397" s="44">
        <f t="shared" si="123"/>
        <v>2140039.521375</v>
      </c>
      <c r="BF397" s="49"/>
      <c r="BG397" s="646">
        <v>2140039.521375</v>
      </c>
      <c r="BH397" s="49"/>
      <c r="BI397" s="49"/>
      <c r="BJ397" s="49"/>
      <c r="BK397" s="49"/>
      <c r="BL397" s="814"/>
      <c r="BM397" s="817"/>
      <c r="BN397" s="44">
        <f t="shared" si="124"/>
        <v>2140039.521375</v>
      </c>
      <c r="BO397" s="49"/>
      <c r="BP397" s="257">
        <v>2140039.521375</v>
      </c>
      <c r="BQ397" s="49"/>
      <c r="BR397" s="49"/>
      <c r="BS397" s="49"/>
      <c r="BT397" s="49"/>
      <c r="BU397" s="824"/>
      <c r="BV397" s="825"/>
      <c r="BW397" s="825"/>
      <c r="BX397" s="825"/>
      <c r="BY397" s="825"/>
      <c r="BZ397" s="825"/>
      <c r="CA397" s="825"/>
      <c r="CB397" s="825"/>
      <c r="CC397" s="826"/>
    </row>
    <row r="398" spans="1:81" s="58" customFormat="1" ht="40.200000000000003" customHeight="1" thickTop="1" thickBot="1" x14ac:dyDescent="0.35">
      <c r="A398" s="34"/>
      <c r="B398" s="981" t="s">
        <v>199</v>
      </c>
      <c r="C398" s="1226" t="s">
        <v>202</v>
      </c>
      <c r="D398" s="871">
        <v>1906</v>
      </c>
      <c r="E398" s="851" t="s">
        <v>6664</v>
      </c>
      <c r="F398" s="851">
        <v>1905032</v>
      </c>
      <c r="G398" s="851" t="s">
        <v>6665</v>
      </c>
      <c r="H398" s="851" t="s">
        <v>6666</v>
      </c>
      <c r="I398" s="1184">
        <v>2021004540215</v>
      </c>
      <c r="J398" s="812">
        <v>116</v>
      </c>
      <c r="K398" s="854" t="str">
        <f>+[3]Metas!K134</f>
        <v>Contención de la mortalidad por EDA en menores de 5 años (tasa por 100.000), con énfasis del COVID-19.</v>
      </c>
      <c r="L398" s="857"/>
      <c r="M398" s="860">
        <f>SUM(N398:Q398)</f>
        <v>0</v>
      </c>
      <c r="N398" s="836"/>
      <c r="O398" s="839"/>
      <c r="P398" s="863"/>
      <c r="Q398" s="866"/>
      <c r="R398" s="812">
        <f t="shared" ref="R398" si="234">+$J398</f>
        <v>116</v>
      </c>
      <c r="S398" s="642" t="s">
        <v>7107</v>
      </c>
      <c r="T398" s="643" t="s">
        <v>3822</v>
      </c>
      <c r="U398" s="235" t="s">
        <v>3827</v>
      </c>
      <c r="V398" s="235" t="s">
        <v>3830</v>
      </c>
      <c r="W398" s="231"/>
      <c r="X398" s="258">
        <v>44931</v>
      </c>
      <c r="Y398" s="258">
        <v>44956</v>
      </c>
      <c r="Z398" s="258">
        <v>44959</v>
      </c>
      <c r="AA398" s="258">
        <v>45290</v>
      </c>
      <c r="AB398" s="812">
        <f t="shared" ref="AB398" si="235">+$J398</f>
        <v>116</v>
      </c>
      <c r="AC398" s="827">
        <f t="shared" ref="AC398" si="236">+L398</f>
        <v>0</v>
      </c>
      <c r="AD398" s="44">
        <f t="shared" si="201"/>
        <v>3165418.4596080799</v>
      </c>
      <c r="AE398" s="44">
        <f t="shared" si="201"/>
        <v>0</v>
      </c>
      <c r="AF398" s="44">
        <f t="shared" si="201"/>
        <v>3165418.4596080799</v>
      </c>
      <c r="AG398" s="44">
        <f t="shared" si="201"/>
        <v>0</v>
      </c>
      <c r="AH398" s="44">
        <f t="shared" si="201"/>
        <v>0</v>
      </c>
      <c r="AI398" s="44">
        <f t="shared" si="201"/>
        <v>0</v>
      </c>
      <c r="AJ398" s="44">
        <f t="shared" si="197"/>
        <v>0</v>
      </c>
      <c r="AK398" s="812">
        <f t="shared" ref="AK398" si="237">+$J398</f>
        <v>116</v>
      </c>
      <c r="AL398" s="830">
        <f>+N398</f>
        <v>0</v>
      </c>
      <c r="AM398" s="44">
        <f t="shared" si="121"/>
        <v>1865837.9596080801</v>
      </c>
      <c r="AN398" s="47"/>
      <c r="AO398" s="47">
        <f>433193.5+1432644.45960808</f>
        <v>1865837.9596080801</v>
      </c>
      <c r="AP398" s="47"/>
      <c r="AQ398" s="47"/>
      <c r="AR398" s="47"/>
      <c r="AS398" s="47"/>
      <c r="AT398" s="812">
        <f t="shared" ref="AT398" si="238">+$J398</f>
        <v>116</v>
      </c>
      <c r="AU398" s="833">
        <f>+O398</f>
        <v>0</v>
      </c>
      <c r="AV398" s="44">
        <f t="shared" si="122"/>
        <v>433193.5</v>
      </c>
      <c r="AW398" s="47"/>
      <c r="AX398" s="35">
        <v>433193.5</v>
      </c>
      <c r="AY398" s="47"/>
      <c r="AZ398" s="47"/>
      <c r="BA398" s="47"/>
      <c r="BB398" s="47"/>
      <c r="BC398" s="812">
        <f t="shared" ref="BC398" si="239">+$J398</f>
        <v>116</v>
      </c>
      <c r="BD398" s="809">
        <f>+P398</f>
        <v>0</v>
      </c>
      <c r="BE398" s="44">
        <f t="shared" si="123"/>
        <v>433193.5</v>
      </c>
      <c r="BF398" s="47"/>
      <c r="BG398" s="35">
        <v>433193.5</v>
      </c>
      <c r="BH398" s="47"/>
      <c r="BI398" s="47"/>
      <c r="BJ398" s="47"/>
      <c r="BK398" s="47"/>
      <c r="BL398" s="812">
        <f t="shared" ref="BL398" si="240">+$J398</f>
        <v>116</v>
      </c>
      <c r="BM398" s="815">
        <f>+Q398</f>
        <v>0</v>
      </c>
      <c r="BN398" s="44">
        <f t="shared" si="124"/>
        <v>433193.5</v>
      </c>
      <c r="BO398" s="47"/>
      <c r="BP398" s="47">
        <v>433193.5</v>
      </c>
      <c r="BQ398" s="47"/>
      <c r="BR398" s="47"/>
      <c r="BS398" s="47"/>
      <c r="BT398" s="47"/>
      <c r="BU398" s="818"/>
      <c r="BV398" s="819"/>
      <c r="BW398" s="819"/>
      <c r="BX398" s="819"/>
      <c r="BY398" s="819"/>
      <c r="BZ398" s="819"/>
      <c r="CA398" s="819"/>
      <c r="CB398" s="819"/>
      <c r="CC398" s="820"/>
    </row>
    <row r="399" spans="1:81" s="58" customFormat="1" ht="40.200000000000003" customHeight="1" thickTop="1" thickBot="1" x14ac:dyDescent="0.35">
      <c r="A399" s="34"/>
      <c r="B399" s="982"/>
      <c r="C399" s="1227"/>
      <c r="D399" s="872"/>
      <c r="E399" s="852"/>
      <c r="F399" s="852"/>
      <c r="G399" s="852"/>
      <c r="H399" s="852"/>
      <c r="I399" s="1185"/>
      <c r="J399" s="813"/>
      <c r="K399" s="855"/>
      <c r="L399" s="858"/>
      <c r="M399" s="861"/>
      <c r="N399" s="837"/>
      <c r="O399" s="840"/>
      <c r="P399" s="864"/>
      <c r="Q399" s="867"/>
      <c r="R399" s="813"/>
      <c r="S399" s="644" t="s">
        <v>7108</v>
      </c>
      <c r="T399" s="651" t="s">
        <v>3822</v>
      </c>
      <c r="U399" s="236" t="s">
        <v>3827</v>
      </c>
      <c r="V399" s="236" t="s">
        <v>3830</v>
      </c>
      <c r="W399" s="261"/>
      <c r="X399" s="258">
        <v>44931</v>
      </c>
      <c r="Y399" s="258">
        <v>44956</v>
      </c>
      <c r="Z399" s="258">
        <v>44959</v>
      </c>
      <c r="AA399" s="258">
        <v>45290</v>
      </c>
      <c r="AB399" s="813"/>
      <c r="AC399" s="828"/>
      <c r="AD399" s="44">
        <f t="shared" si="201"/>
        <v>2812774</v>
      </c>
      <c r="AE399" s="44">
        <f t="shared" si="201"/>
        <v>0</v>
      </c>
      <c r="AF399" s="44">
        <f t="shared" si="201"/>
        <v>2812774</v>
      </c>
      <c r="AG399" s="44">
        <f t="shared" si="201"/>
        <v>0</v>
      </c>
      <c r="AH399" s="44">
        <f t="shared" si="201"/>
        <v>0</v>
      </c>
      <c r="AI399" s="44">
        <f t="shared" si="201"/>
        <v>0</v>
      </c>
      <c r="AJ399" s="427"/>
      <c r="AK399" s="813"/>
      <c r="AL399" s="831"/>
      <c r="AM399" s="44">
        <f t="shared" si="121"/>
        <v>703193.5</v>
      </c>
      <c r="AN399" s="428"/>
      <c r="AO399" s="428">
        <v>703193.5</v>
      </c>
      <c r="AP399" s="428"/>
      <c r="AQ399" s="428"/>
      <c r="AR399" s="428"/>
      <c r="AS399" s="428"/>
      <c r="AT399" s="813"/>
      <c r="AU399" s="834"/>
      <c r="AV399" s="44">
        <f t="shared" si="122"/>
        <v>703193.5</v>
      </c>
      <c r="AW399" s="428"/>
      <c r="AX399" s="646">
        <v>703193.5</v>
      </c>
      <c r="AY399" s="428"/>
      <c r="AZ399" s="428"/>
      <c r="BA399" s="428"/>
      <c r="BB399" s="428"/>
      <c r="BC399" s="813"/>
      <c r="BD399" s="810"/>
      <c r="BE399" s="44">
        <f t="shared" si="123"/>
        <v>703193.5</v>
      </c>
      <c r="BF399" s="428"/>
      <c r="BG399" s="646">
        <v>703193.5</v>
      </c>
      <c r="BH399" s="428"/>
      <c r="BI399" s="428"/>
      <c r="BJ399" s="428"/>
      <c r="BK399" s="428"/>
      <c r="BL399" s="813"/>
      <c r="BM399" s="816"/>
      <c r="BN399" s="44">
        <f t="shared" si="124"/>
        <v>703193.5</v>
      </c>
      <c r="BO399" s="428"/>
      <c r="BP399" s="428">
        <v>703193.5</v>
      </c>
      <c r="BQ399" s="428"/>
      <c r="BR399" s="428"/>
      <c r="BS399" s="428"/>
      <c r="BT399" s="428"/>
      <c r="BU399" s="429"/>
      <c r="BV399" s="430"/>
      <c r="BW399" s="430"/>
      <c r="BX399" s="430"/>
      <c r="BY399" s="430"/>
      <c r="BZ399" s="430"/>
      <c r="CA399" s="430"/>
      <c r="CB399" s="430"/>
      <c r="CC399" s="431"/>
    </row>
    <row r="400" spans="1:81" s="58" customFormat="1" ht="40.200000000000003" customHeight="1" thickTop="1" thickBot="1" x14ac:dyDescent="0.35">
      <c r="A400" s="34"/>
      <c r="B400" s="982"/>
      <c r="C400" s="1227"/>
      <c r="D400" s="872"/>
      <c r="E400" s="852"/>
      <c r="F400" s="852"/>
      <c r="G400" s="852"/>
      <c r="H400" s="852"/>
      <c r="I400" s="1185"/>
      <c r="J400" s="813"/>
      <c r="K400" s="855"/>
      <c r="L400" s="858"/>
      <c r="M400" s="861"/>
      <c r="N400" s="837"/>
      <c r="O400" s="840"/>
      <c r="P400" s="864"/>
      <c r="Q400" s="867"/>
      <c r="R400" s="813"/>
      <c r="S400" s="644" t="s">
        <v>7109</v>
      </c>
      <c r="T400" s="651" t="s">
        <v>3822</v>
      </c>
      <c r="U400" s="236" t="s">
        <v>3827</v>
      </c>
      <c r="V400" s="236" t="s">
        <v>3830</v>
      </c>
      <c r="W400" s="261"/>
      <c r="X400" s="258">
        <v>44931</v>
      </c>
      <c r="Y400" s="258">
        <v>44956</v>
      </c>
      <c r="Z400" s="258">
        <v>44959</v>
      </c>
      <c r="AA400" s="258">
        <v>45290</v>
      </c>
      <c r="AB400" s="813"/>
      <c r="AC400" s="828"/>
      <c r="AD400" s="44">
        <f t="shared" ref="AD400:AI421" si="241">+AM400+AV400+BE400+BN400</f>
        <v>2812774</v>
      </c>
      <c r="AE400" s="44">
        <f t="shared" si="241"/>
        <v>0</v>
      </c>
      <c r="AF400" s="44">
        <f t="shared" si="241"/>
        <v>2812774</v>
      </c>
      <c r="AG400" s="44">
        <f t="shared" si="241"/>
        <v>0</v>
      </c>
      <c r="AH400" s="44">
        <f t="shared" si="241"/>
        <v>0</v>
      </c>
      <c r="AI400" s="44">
        <f t="shared" si="241"/>
        <v>0</v>
      </c>
      <c r="AJ400" s="427"/>
      <c r="AK400" s="813"/>
      <c r="AL400" s="831"/>
      <c r="AM400" s="44">
        <f t="shared" ref="AM400:AM420" si="242">SUM(AN400:AS400)</f>
        <v>703193.5</v>
      </c>
      <c r="AN400" s="428"/>
      <c r="AO400" s="428">
        <v>703193.5</v>
      </c>
      <c r="AP400" s="428"/>
      <c r="AQ400" s="428"/>
      <c r="AR400" s="428"/>
      <c r="AS400" s="428"/>
      <c r="AT400" s="813"/>
      <c r="AU400" s="834"/>
      <c r="AV400" s="44">
        <f t="shared" ref="AV400:AV463" si="243">SUM(AW400:BB400)</f>
        <v>703193.5</v>
      </c>
      <c r="AW400" s="428"/>
      <c r="AX400" s="646">
        <v>703193.5</v>
      </c>
      <c r="AY400" s="428"/>
      <c r="AZ400" s="428"/>
      <c r="BA400" s="428"/>
      <c r="BB400" s="428"/>
      <c r="BC400" s="813"/>
      <c r="BD400" s="810"/>
      <c r="BE400" s="44">
        <f t="shared" ref="BE400:BE463" si="244">SUM(BF400:BK400)</f>
        <v>703193.5</v>
      </c>
      <c r="BF400" s="428"/>
      <c r="BG400" s="646">
        <v>703193.5</v>
      </c>
      <c r="BH400" s="428"/>
      <c r="BI400" s="428"/>
      <c r="BJ400" s="428"/>
      <c r="BK400" s="428"/>
      <c r="BL400" s="813"/>
      <c r="BM400" s="816"/>
      <c r="BN400" s="44">
        <f t="shared" ref="BN400:BN463" si="245">SUM(BO400:BT400)</f>
        <v>703193.5</v>
      </c>
      <c r="BO400" s="428"/>
      <c r="BP400" s="428">
        <v>703193.5</v>
      </c>
      <c r="BQ400" s="428"/>
      <c r="BR400" s="428"/>
      <c r="BS400" s="428"/>
      <c r="BT400" s="428"/>
      <c r="BU400" s="429"/>
      <c r="BV400" s="430"/>
      <c r="BW400" s="430"/>
      <c r="BX400" s="430"/>
      <c r="BY400" s="430"/>
      <c r="BZ400" s="430"/>
      <c r="CA400" s="430"/>
      <c r="CB400" s="430"/>
      <c r="CC400" s="431"/>
    </row>
    <row r="401" spans="1:81" s="58" customFormat="1" ht="40.200000000000003" customHeight="1" thickTop="1" thickBot="1" x14ac:dyDescent="0.35">
      <c r="A401" s="34"/>
      <c r="B401" s="982"/>
      <c r="C401" s="1227"/>
      <c r="D401" s="872"/>
      <c r="E401" s="852"/>
      <c r="F401" s="852"/>
      <c r="G401" s="852"/>
      <c r="H401" s="852"/>
      <c r="I401" s="1185"/>
      <c r="J401" s="813"/>
      <c r="K401" s="855"/>
      <c r="L401" s="858"/>
      <c r="M401" s="861"/>
      <c r="N401" s="837"/>
      <c r="O401" s="840"/>
      <c r="P401" s="864"/>
      <c r="Q401" s="867"/>
      <c r="R401" s="813"/>
      <c r="S401" s="644" t="s">
        <v>7110</v>
      </c>
      <c r="T401" s="651" t="s">
        <v>3822</v>
      </c>
      <c r="U401" s="236" t="s">
        <v>3827</v>
      </c>
      <c r="V401" s="236" t="s">
        <v>3830</v>
      </c>
      <c r="W401" s="261"/>
      <c r="X401" s="258">
        <v>44931</v>
      </c>
      <c r="Y401" s="258">
        <v>44956</v>
      </c>
      <c r="Z401" s="258">
        <v>44959</v>
      </c>
      <c r="AA401" s="258">
        <v>45290</v>
      </c>
      <c r="AB401" s="813"/>
      <c r="AC401" s="828"/>
      <c r="AD401" s="44">
        <f t="shared" si="241"/>
        <v>1732774</v>
      </c>
      <c r="AE401" s="44">
        <f t="shared" si="241"/>
        <v>0</v>
      </c>
      <c r="AF401" s="44">
        <f t="shared" si="241"/>
        <v>1732774</v>
      </c>
      <c r="AG401" s="44">
        <f t="shared" si="241"/>
        <v>0</v>
      </c>
      <c r="AH401" s="44">
        <f t="shared" si="241"/>
        <v>0</v>
      </c>
      <c r="AI401" s="44">
        <f t="shared" si="241"/>
        <v>0</v>
      </c>
      <c r="AJ401" s="427"/>
      <c r="AK401" s="813"/>
      <c r="AL401" s="831"/>
      <c r="AM401" s="44">
        <f t="shared" si="242"/>
        <v>433193.5</v>
      </c>
      <c r="AN401" s="428"/>
      <c r="AO401" s="428">
        <v>433193.5</v>
      </c>
      <c r="AP401" s="428"/>
      <c r="AQ401" s="428"/>
      <c r="AR401" s="428"/>
      <c r="AS401" s="428"/>
      <c r="AT401" s="813"/>
      <c r="AU401" s="834"/>
      <c r="AV401" s="44">
        <f t="shared" si="243"/>
        <v>433193.5</v>
      </c>
      <c r="AW401" s="428"/>
      <c r="AX401" s="646">
        <v>433193.5</v>
      </c>
      <c r="AY401" s="428"/>
      <c r="AZ401" s="428"/>
      <c r="BA401" s="428"/>
      <c r="BB401" s="428"/>
      <c r="BC401" s="813"/>
      <c r="BD401" s="810"/>
      <c r="BE401" s="44">
        <f t="shared" si="244"/>
        <v>433193.5</v>
      </c>
      <c r="BF401" s="428"/>
      <c r="BG401" s="646">
        <v>433193.5</v>
      </c>
      <c r="BH401" s="428"/>
      <c r="BI401" s="428"/>
      <c r="BJ401" s="428"/>
      <c r="BK401" s="428"/>
      <c r="BL401" s="813"/>
      <c r="BM401" s="816"/>
      <c r="BN401" s="44">
        <f t="shared" si="245"/>
        <v>433193.5</v>
      </c>
      <c r="BO401" s="428"/>
      <c r="BP401" s="428">
        <v>433193.5</v>
      </c>
      <c r="BQ401" s="428"/>
      <c r="BR401" s="428"/>
      <c r="BS401" s="428"/>
      <c r="BT401" s="428"/>
      <c r="BU401" s="429"/>
      <c r="BV401" s="430"/>
      <c r="BW401" s="430"/>
      <c r="BX401" s="430"/>
      <c r="BY401" s="430"/>
      <c r="BZ401" s="430"/>
      <c r="CA401" s="430"/>
      <c r="CB401" s="430"/>
      <c r="CC401" s="431"/>
    </row>
    <row r="402" spans="1:81" s="58" customFormat="1" ht="40.200000000000003" customHeight="1" thickTop="1" thickBot="1" x14ac:dyDescent="0.35">
      <c r="A402" s="34"/>
      <c r="B402" s="982"/>
      <c r="C402" s="1227"/>
      <c r="D402" s="872"/>
      <c r="E402" s="852"/>
      <c r="F402" s="852"/>
      <c r="G402" s="852"/>
      <c r="H402" s="852"/>
      <c r="I402" s="1185"/>
      <c r="J402" s="813"/>
      <c r="K402" s="855"/>
      <c r="L402" s="858"/>
      <c r="M402" s="861"/>
      <c r="N402" s="837"/>
      <c r="O402" s="840"/>
      <c r="P402" s="864"/>
      <c r="Q402" s="867"/>
      <c r="R402" s="813"/>
      <c r="S402" s="644" t="s">
        <v>7111</v>
      </c>
      <c r="T402" s="651" t="s">
        <v>3822</v>
      </c>
      <c r="U402" s="236" t="s">
        <v>3827</v>
      </c>
      <c r="V402" s="236" t="s">
        <v>3830</v>
      </c>
      <c r="W402" s="261"/>
      <c r="X402" s="258">
        <v>44931</v>
      </c>
      <c r="Y402" s="258">
        <v>44956</v>
      </c>
      <c r="Z402" s="258">
        <v>44959</v>
      </c>
      <c r="AA402" s="258">
        <v>45290</v>
      </c>
      <c r="AB402" s="813"/>
      <c r="AC402" s="828"/>
      <c r="AD402" s="44">
        <f t="shared" si="241"/>
        <v>1732774</v>
      </c>
      <c r="AE402" s="44">
        <f t="shared" si="241"/>
        <v>0</v>
      </c>
      <c r="AF402" s="44">
        <f t="shared" si="241"/>
        <v>1732774</v>
      </c>
      <c r="AG402" s="44">
        <f t="shared" si="241"/>
        <v>0</v>
      </c>
      <c r="AH402" s="44">
        <f t="shared" si="241"/>
        <v>0</v>
      </c>
      <c r="AI402" s="44">
        <f t="shared" si="241"/>
        <v>0</v>
      </c>
      <c r="AJ402" s="427"/>
      <c r="AK402" s="813"/>
      <c r="AL402" s="831"/>
      <c r="AM402" s="44">
        <f t="shared" si="242"/>
        <v>433193.5</v>
      </c>
      <c r="AN402" s="428"/>
      <c r="AO402" s="428">
        <v>433193.5</v>
      </c>
      <c r="AP402" s="428"/>
      <c r="AQ402" s="428"/>
      <c r="AR402" s="428"/>
      <c r="AS402" s="428"/>
      <c r="AT402" s="813"/>
      <c r="AU402" s="834"/>
      <c r="AV402" s="44">
        <f t="shared" si="243"/>
        <v>433193.5</v>
      </c>
      <c r="AW402" s="428"/>
      <c r="AX402" s="646">
        <v>433193.5</v>
      </c>
      <c r="AY402" s="428"/>
      <c r="AZ402" s="428"/>
      <c r="BA402" s="428"/>
      <c r="BB402" s="428"/>
      <c r="BC402" s="813"/>
      <c r="BD402" s="810"/>
      <c r="BE402" s="44">
        <f t="shared" si="244"/>
        <v>433193.5</v>
      </c>
      <c r="BF402" s="428"/>
      <c r="BG402" s="646">
        <v>433193.5</v>
      </c>
      <c r="BH402" s="428"/>
      <c r="BI402" s="428"/>
      <c r="BJ402" s="428"/>
      <c r="BK402" s="428"/>
      <c r="BL402" s="813"/>
      <c r="BM402" s="816"/>
      <c r="BN402" s="44">
        <f t="shared" si="245"/>
        <v>433193.5</v>
      </c>
      <c r="BO402" s="428"/>
      <c r="BP402" s="428">
        <v>433193.5</v>
      </c>
      <c r="BQ402" s="428"/>
      <c r="BR402" s="428"/>
      <c r="BS402" s="428"/>
      <c r="BT402" s="428"/>
      <c r="BU402" s="429"/>
      <c r="BV402" s="430"/>
      <c r="BW402" s="430"/>
      <c r="BX402" s="430"/>
      <c r="BY402" s="430"/>
      <c r="BZ402" s="430"/>
      <c r="CA402" s="430"/>
      <c r="CB402" s="430"/>
      <c r="CC402" s="431"/>
    </row>
    <row r="403" spans="1:81" s="58" customFormat="1" ht="40.200000000000003" customHeight="1" thickTop="1" thickBot="1" x14ac:dyDescent="0.35">
      <c r="A403" s="34"/>
      <c r="B403" s="982"/>
      <c r="C403" s="1227"/>
      <c r="D403" s="872"/>
      <c r="E403" s="852"/>
      <c r="F403" s="852"/>
      <c r="G403" s="852"/>
      <c r="H403" s="852"/>
      <c r="I403" s="1185"/>
      <c r="J403" s="813"/>
      <c r="K403" s="855"/>
      <c r="L403" s="858"/>
      <c r="M403" s="861"/>
      <c r="N403" s="837"/>
      <c r="O403" s="840"/>
      <c r="P403" s="864"/>
      <c r="Q403" s="867"/>
      <c r="R403" s="813"/>
      <c r="S403" s="644" t="s">
        <v>7112</v>
      </c>
      <c r="T403" s="651" t="s">
        <v>3822</v>
      </c>
      <c r="U403" s="236" t="s">
        <v>3827</v>
      </c>
      <c r="V403" s="236" t="s">
        <v>3830</v>
      </c>
      <c r="W403" s="261"/>
      <c r="X403" s="258">
        <v>44931</v>
      </c>
      <c r="Y403" s="258">
        <v>44956</v>
      </c>
      <c r="Z403" s="258">
        <v>44959</v>
      </c>
      <c r="AA403" s="258">
        <v>45290</v>
      </c>
      <c r="AB403" s="813"/>
      <c r="AC403" s="828"/>
      <c r="AD403" s="44">
        <f t="shared" si="241"/>
        <v>1732774</v>
      </c>
      <c r="AE403" s="44">
        <f t="shared" si="241"/>
        <v>0</v>
      </c>
      <c r="AF403" s="44">
        <f t="shared" si="241"/>
        <v>1732774</v>
      </c>
      <c r="AG403" s="44">
        <f t="shared" si="241"/>
        <v>0</v>
      </c>
      <c r="AH403" s="44">
        <f t="shared" si="241"/>
        <v>0</v>
      </c>
      <c r="AI403" s="44">
        <f t="shared" si="241"/>
        <v>0</v>
      </c>
      <c r="AJ403" s="427"/>
      <c r="AK403" s="813"/>
      <c r="AL403" s="831"/>
      <c r="AM403" s="44">
        <f t="shared" si="242"/>
        <v>433193.5</v>
      </c>
      <c r="AN403" s="428"/>
      <c r="AO403" s="428">
        <v>433193.5</v>
      </c>
      <c r="AP403" s="428"/>
      <c r="AQ403" s="428"/>
      <c r="AR403" s="428"/>
      <c r="AS403" s="428"/>
      <c r="AT403" s="813"/>
      <c r="AU403" s="834"/>
      <c r="AV403" s="44">
        <f t="shared" si="243"/>
        <v>433193.5</v>
      </c>
      <c r="AW403" s="428"/>
      <c r="AX403" s="646">
        <v>433193.5</v>
      </c>
      <c r="AY403" s="428"/>
      <c r="AZ403" s="428"/>
      <c r="BA403" s="428"/>
      <c r="BB403" s="428"/>
      <c r="BC403" s="813"/>
      <c r="BD403" s="810"/>
      <c r="BE403" s="44">
        <f t="shared" si="244"/>
        <v>433193.5</v>
      </c>
      <c r="BF403" s="428"/>
      <c r="BG403" s="646">
        <v>433193.5</v>
      </c>
      <c r="BH403" s="428"/>
      <c r="BI403" s="428"/>
      <c r="BJ403" s="428"/>
      <c r="BK403" s="428"/>
      <c r="BL403" s="813"/>
      <c r="BM403" s="816"/>
      <c r="BN403" s="44">
        <f t="shared" si="245"/>
        <v>433193.5</v>
      </c>
      <c r="BO403" s="428"/>
      <c r="BP403" s="428">
        <v>433193.5</v>
      </c>
      <c r="BQ403" s="428"/>
      <c r="BR403" s="428"/>
      <c r="BS403" s="428"/>
      <c r="BT403" s="428"/>
      <c r="BU403" s="429"/>
      <c r="BV403" s="430"/>
      <c r="BW403" s="430"/>
      <c r="BX403" s="430"/>
      <c r="BY403" s="430"/>
      <c r="BZ403" s="430"/>
      <c r="CA403" s="430"/>
      <c r="CB403" s="430"/>
      <c r="CC403" s="431"/>
    </row>
    <row r="404" spans="1:81" s="58" customFormat="1" ht="40.200000000000003" customHeight="1" thickTop="1" thickBot="1" x14ac:dyDescent="0.35">
      <c r="A404" s="34"/>
      <c r="B404" s="982"/>
      <c r="C404" s="1227"/>
      <c r="D404" s="872"/>
      <c r="E404" s="852"/>
      <c r="F404" s="852"/>
      <c r="G404" s="852"/>
      <c r="H404" s="852"/>
      <c r="I404" s="1185"/>
      <c r="J404" s="813"/>
      <c r="K404" s="855"/>
      <c r="L404" s="858"/>
      <c r="M404" s="861"/>
      <c r="N404" s="837"/>
      <c r="O404" s="840"/>
      <c r="P404" s="864"/>
      <c r="Q404" s="867"/>
      <c r="R404" s="813"/>
      <c r="S404" s="644" t="s">
        <v>7113</v>
      </c>
      <c r="T404" s="651" t="s">
        <v>3822</v>
      </c>
      <c r="U404" s="236" t="s">
        <v>3827</v>
      </c>
      <c r="V404" s="236" t="s">
        <v>3830</v>
      </c>
      <c r="W404" s="261"/>
      <c r="X404" s="258">
        <v>44931</v>
      </c>
      <c r="Y404" s="258">
        <v>44956</v>
      </c>
      <c r="Z404" s="258">
        <v>44959</v>
      </c>
      <c r="AA404" s="258">
        <v>45290</v>
      </c>
      <c r="AB404" s="813"/>
      <c r="AC404" s="828"/>
      <c r="AD404" s="44">
        <f t="shared" si="241"/>
        <v>1732774</v>
      </c>
      <c r="AE404" s="44">
        <f t="shared" si="241"/>
        <v>0</v>
      </c>
      <c r="AF404" s="44">
        <f t="shared" si="241"/>
        <v>1732774</v>
      </c>
      <c r="AG404" s="44">
        <f t="shared" si="241"/>
        <v>0</v>
      </c>
      <c r="AH404" s="44">
        <f t="shared" si="241"/>
        <v>0</v>
      </c>
      <c r="AI404" s="44">
        <f t="shared" si="241"/>
        <v>0</v>
      </c>
      <c r="AJ404" s="427"/>
      <c r="AK404" s="813"/>
      <c r="AL404" s="831"/>
      <c r="AM404" s="44">
        <f t="shared" si="242"/>
        <v>433193.5</v>
      </c>
      <c r="AN404" s="428"/>
      <c r="AO404" s="428">
        <v>433193.5</v>
      </c>
      <c r="AP404" s="428"/>
      <c r="AQ404" s="428"/>
      <c r="AR404" s="428"/>
      <c r="AS404" s="428"/>
      <c r="AT404" s="813"/>
      <c r="AU404" s="834"/>
      <c r="AV404" s="44">
        <f t="shared" si="243"/>
        <v>433193.5</v>
      </c>
      <c r="AW404" s="428"/>
      <c r="AX404" s="646">
        <v>433193.5</v>
      </c>
      <c r="AY404" s="428"/>
      <c r="AZ404" s="428"/>
      <c r="BA404" s="428"/>
      <c r="BB404" s="428"/>
      <c r="BC404" s="813"/>
      <c r="BD404" s="810"/>
      <c r="BE404" s="44">
        <f t="shared" si="244"/>
        <v>433193.5</v>
      </c>
      <c r="BF404" s="428"/>
      <c r="BG404" s="646">
        <v>433193.5</v>
      </c>
      <c r="BH404" s="428"/>
      <c r="BI404" s="428"/>
      <c r="BJ404" s="428"/>
      <c r="BK404" s="428"/>
      <c r="BL404" s="813"/>
      <c r="BM404" s="816"/>
      <c r="BN404" s="44">
        <f t="shared" si="245"/>
        <v>433193.5</v>
      </c>
      <c r="BO404" s="428"/>
      <c r="BP404" s="428">
        <v>433193.5</v>
      </c>
      <c r="BQ404" s="428"/>
      <c r="BR404" s="428"/>
      <c r="BS404" s="428"/>
      <c r="BT404" s="428"/>
      <c r="BU404" s="429"/>
      <c r="BV404" s="430"/>
      <c r="BW404" s="430"/>
      <c r="BX404" s="430"/>
      <c r="BY404" s="430"/>
      <c r="BZ404" s="430"/>
      <c r="CA404" s="430"/>
      <c r="CB404" s="430"/>
      <c r="CC404" s="431"/>
    </row>
    <row r="405" spans="1:81" s="58" customFormat="1" ht="40.200000000000003" customHeight="1" thickTop="1" thickBot="1" x14ac:dyDescent="0.35">
      <c r="A405" s="34"/>
      <c r="B405" s="982"/>
      <c r="C405" s="1227"/>
      <c r="D405" s="872"/>
      <c r="E405" s="852"/>
      <c r="F405" s="852"/>
      <c r="G405" s="852"/>
      <c r="H405" s="852"/>
      <c r="I405" s="1185"/>
      <c r="J405" s="813"/>
      <c r="K405" s="855"/>
      <c r="L405" s="858"/>
      <c r="M405" s="861"/>
      <c r="N405" s="837"/>
      <c r="O405" s="840"/>
      <c r="P405" s="864"/>
      <c r="Q405" s="867"/>
      <c r="R405" s="813"/>
      <c r="S405" s="644" t="s">
        <v>7114</v>
      </c>
      <c r="T405" s="651" t="s">
        <v>3822</v>
      </c>
      <c r="U405" s="236" t="s">
        <v>3827</v>
      </c>
      <c r="V405" s="236" t="s">
        <v>3830</v>
      </c>
      <c r="W405" s="261"/>
      <c r="X405" s="258">
        <v>44931</v>
      </c>
      <c r="Y405" s="258">
        <v>44956</v>
      </c>
      <c r="Z405" s="258">
        <v>44959</v>
      </c>
      <c r="AA405" s="258">
        <v>45290</v>
      </c>
      <c r="AB405" s="813"/>
      <c r="AC405" s="828"/>
      <c r="AD405" s="44">
        <f t="shared" si="241"/>
        <v>1732774</v>
      </c>
      <c r="AE405" s="44">
        <f t="shared" si="241"/>
        <v>0</v>
      </c>
      <c r="AF405" s="44">
        <f t="shared" si="241"/>
        <v>1732774</v>
      </c>
      <c r="AG405" s="44">
        <f t="shared" si="241"/>
        <v>0</v>
      </c>
      <c r="AH405" s="44">
        <f t="shared" si="241"/>
        <v>0</v>
      </c>
      <c r="AI405" s="44">
        <f t="shared" si="241"/>
        <v>0</v>
      </c>
      <c r="AJ405" s="427"/>
      <c r="AK405" s="813"/>
      <c r="AL405" s="831"/>
      <c r="AM405" s="44">
        <f t="shared" si="242"/>
        <v>433193.5</v>
      </c>
      <c r="AN405" s="428"/>
      <c r="AO405" s="428">
        <v>433193.5</v>
      </c>
      <c r="AP405" s="428"/>
      <c r="AQ405" s="428"/>
      <c r="AR405" s="428"/>
      <c r="AS405" s="428"/>
      <c r="AT405" s="813"/>
      <c r="AU405" s="834"/>
      <c r="AV405" s="44">
        <f t="shared" si="243"/>
        <v>433193.5</v>
      </c>
      <c r="AW405" s="428"/>
      <c r="AX405" s="646">
        <v>433193.5</v>
      </c>
      <c r="AY405" s="428"/>
      <c r="AZ405" s="428"/>
      <c r="BA405" s="428"/>
      <c r="BB405" s="428"/>
      <c r="BC405" s="813"/>
      <c r="BD405" s="810"/>
      <c r="BE405" s="44">
        <f t="shared" si="244"/>
        <v>433193.5</v>
      </c>
      <c r="BF405" s="428"/>
      <c r="BG405" s="646">
        <v>433193.5</v>
      </c>
      <c r="BH405" s="428"/>
      <c r="BI405" s="428"/>
      <c r="BJ405" s="428"/>
      <c r="BK405" s="428"/>
      <c r="BL405" s="813"/>
      <c r="BM405" s="816"/>
      <c r="BN405" s="44">
        <f t="shared" si="245"/>
        <v>433193.5</v>
      </c>
      <c r="BO405" s="428"/>
      <c r="BP405" s="428">
        <v>433193.5</v>
      </c>
      <c r="BQ405" s="428"/>
      <c r="BR405" s="428"/>
      <c r="BS405" s="428"/>
      <c r="BT405" s="428"/>
      <c r="BU405" s="429"/>
      <c r="BV405" s="430"/>
      <c r="BW405" s="430"/>
      <c r="BX405" s="430"/>
      <c r="BY405" s="430"/>
      <c r="BZ405" s="430"/>
      <c r="CA405" s="430"/>
      <c r="CB405" s="430"/>
      <c r="CC405" s="431"/>
    </row>
    <row r="406" spans="1:81" s="58" customFormat="1" ht="40.200000000000003" customHeight="1" thickTop="1" thickBot="1" x14ac:dyDescent="0.35">
      <c r="A406" s="34"/>
      <c r="B406" s="982"/>
      <c r="C406" s="1227"/>
      <c r="D406" s="872"/>
      <c r="E406" s="852"/>
      <c r="F406" s="852"/>
      <c r="G406" s="852"/>
      <c r="H406" s="852"/>
      <c r="I406" s="1185"/>
      <c r="J406" s="813"/>
      <c r="K406" s="855"/>
      <c r="L406" s="858"/>
      <c r="M406" s="861"/>
      <c r="N406" s="837"/>
      <c r="O406" s="840"/>
      <c r="P406" s="864"/>
      <c r="Q406" s="867"/>
      <c r="R406" s="813"/>
      <c r="S406" s="644" t="s">
        <v>7115</v>
      </c>
      <c r="T406" s="651" t="s">
        <v>3822</v>
      </c>
      <c r="U406" s="236" t="s">
        <v>3827</v>
      </c>
      <c r="V406" s="236" t="s">
        <v>3830</v>
      </c>
      <c r="W406" s="261"/>
      <c r="X406" s="258">
        <v>44931</v>
      </c>
      <c r="Y406" s="258">
        <v>44956</v>
      </c>
      <c r="Z406" s="258">
        <v>44959</v>
      </c>
      <c r="AA406" s="258">
        <v>45290</v>
      </c>
      <c r="AB406" s="813"/>
      <c r="AC406" s="828"/>
      <c r="AD406" s="44">
        <f t="shared" si="241"/>
        <v>1732774</v>
      </c>
      <c r="AE406" s="44">
        <f t="shared" si="241"/>
        <v>0</v>
      </c>
      <c r="AF406" s="44">
        <f t="shared" si="241"/>
        <v>1732774</v>
      </c>
      <c r="AG406" s="44">
        <f t="shared" si="241"/>
        <v>0</v>
      </c>
      <c r="AH406" s="44">
        <f t="shared" si="241"/>
        <v>0</v>
      </c>
      <c r="AI406" s="44">
        <f t="shared" si="241"/>
        <v>0</v>
      </c>
      <c r="AJ406" s="427"/>
      <c r="AK406" s="813"/>
      <c r="AL406" s="831"/>
      <c r="AM406" s="44">
        <f t="shared" si="242"/>
        <v>433193.5</v>
      </c>
      <c r="AN406" s="428"/>
      <c r="AO406" s="428">
        <v>433193.5</v>
      </c>
      <c r="AP406" s="428"/>
      <c r="AQ406" s="428"/>
      <c r="AR406" s="428"/>
      <c r="AS406" s="428"/>
      <c r="AT406" s="813"/>
      <c r="AU406" s="834"/>
      <c r="AV406" s="44">
        <f t="shared" si="243"/>
        <v>433193.5</v>
      </c>
      <c r="AW406" s="428"/>
      <c r="AX406" s="646">
        <v>433193.5</v>
      </c>
      <c r="AY406" s="428"/>
      <c r="AZ406" s="428"/>
      <c r="BA406" s="428"/>
      <c r="BB406" s="428"/>
      <c r="BC406" s="813"/>
      <c r="BD406" s="810"/>
      <c r="BE406" s="44">
        <f t="shared" si="244"/>
        <v>433193.5</v>
      </c>
      <c r="BF406" s="428"/>
      <c r="BG406" s="646">
        <v>433193.5</v>
      </c>
      <c r="BH406" s="428"/>
      <c r="BI406" s="428"/>
      <c r="BJ406" s="428"/>
      <c r="BK406" s="428"/>
      <c r="BL406" s="813"/>
      <c r="BM406" s="816"/>
      <c r="BN406" s="44">
        <f t="shared" si="245"/>
        <v>433193.5</v>
      </c>
      <c r="BO406" s="428"/>
      <c r="BP406" s="428">
        <v>433193.5</v>
      </c>
      <c r="BQ406" s="428"/>
      <c r="BR406" s="428"/>
      <c r="BS406" s="428"/>
      <c r="BT406" s="428"/>
      <c r="BU406" s="429"/>
      <c r="BV406" s="430"/>
      <c r="BW406" s="430"/>
      <c r="BX406" s="430"/>
      <c r="BY406" s="430"/>
      <c r="BZ406" s="430"/>
      <c r="CA406" s="430"/>
      <c r="CB406" s="430"/>
      <c r="CC406" s="431"/>
    </row>
    <row r="407" spans="1:81" s="58" customFormat="1" ht="40.200000000000003" customHeight="1" thickTop="1" thickBot="1" x14ac:dyDescent="0.35">
      <c r="A407" s="34"/>
      <c r="B407" s="982"/>
      <c r="C407" s="1227"/>
      <c r="D407" s="872"/>
      <c r="E407" s="852"/>
      <c r="F407" s="852"/>
      <c r="G407" s="852"/>
      <c r="H407" s="852"/>
      <c r="I407" s="1185"/>
      <c r="J407" s="813"/>
      <c r="K407" s="855"/>
      <c r="L407" s="858"/>
      <c r="M407" s="861"/>
      <c r="N407" s="837"/>
      <c r="O407" s="840"/>
      <c r="P407" s="864"/>
      <c r="Q407" s="867"/>
      <c r="R407" s="813"/>
      <c r="S407" s="644" t="s">
        <v>7116</v>
      </c>
      <c r="T407" s="651" t="s">
        <v>3822</v>
      </c>
      <c r="U407" s="236" t="s">
        <v>3827</v>
      </c>
      <c r="V407" s="236" t="s">
        <v>3830</v>
      </c>
      <c r="W407" s="261"/>
      <c r="X407" s="258">
        <v>44931</v>
      </c>
      <c r="Y407" s="258">
        <v>44956</v>
      </c>
      <c r="Z407" s="258">
        <v>44959</v>
      </c>
      <c r="AA407" s="258">
        <v>45290</v>
      </c>
      <c r="AB407" s="813"/>
      <c r="AC407" s="828"/>
      <c r="AD407" s="44">
        <f t="shared" si="241"/>
        <v>2812774</v>
      </c>
      <c r="AE407" s="44">
        <f t="shared" si="241"/>
        <v>0</v>
      </c>
      <c r="AF407" s="44">
        <f t="shared" si="241"/>
        <v>2812774</v>
      </c>
      <c r="AG407" s="44">
        <f t="shared" si="241"/>
        <v>0</v>
      </c>
      <c r="AH407" s="44">
        <f t="shared" si="241"/>
        <v>0</v>
      </c>
      <c r="AI407" s="44">
        <f t="shared" si="241"/>
        <v>0</v>
      </c>
      <c r="AJ407" s="427"/>
      <c r="AK407" s="813"/>
      <c r="AL407" s="831"/>
      <c r="AM407" s="44">
        <f t="shared" si="242"/>
        <v>703193.5</v>
      </c>
      <c r="AN407" s="428"/>
      <c r="AO407" s="428">
        <v>703193.5</v>
      </c>
      <c r="AP407" s="428"/>
      <c r="AQ407" s="428"/>
      <c r="AR407" s="428"/>
      <c r="AS407" s="428"/>
      <c r="AT407" s="813"/>
      <c r="AU407" s="834"/>
      <c r="AV407" s="44">
        <f t="shared" si="243"/>
        <v>703193.5</v>
      </c>
      <c r="AW407" s="428"/>
      <c r="AX407" s="646">
        <v>703193.5</v>
      </c>
      <c r="AY407" s="428"/>
      <c r="AZ407" s="428"/>
      <c r="BA407" s="428"/>
      <c r="BB407" s="428"/>
      <c r="BC407" s="813"/>
      <c r="BD407" s="810"/>
      <c r="BE407" s="44">
        <f t="shared" si="244"/>
        <v>703193.5</v>
      </c>
      <c r="BF407" s="428"/>
      <c r="BG407" s="646">
        <v>703193.5</v>
      </c>
      <c r="BH407" s="428"/>
      <c r="BI407" s="428"/>
      <c r="BJ407" s="428"/>
      <c r="BK407" s="428"/>
      <c r="BL407" s="813"/>
      <c r="BM407" s="816"/>
      <c r="BN407" s="44">
        <f t="shared" si="245"/>
        <v>703193.5</v>
      </c>
      <c r="BO407" s="428"/>
      <c r="BP407" s="428">
        <v>703193.5</v>
      </c>
      <c r="BQ407" s="428"/>
      <c r="BR407" s="428"/>
      <c r="BS407" s="428"/>
      <c r="BT407" s="428"/>
      <c r="BU407" s="429"/>
      <c r="BV407" s="430"/>
      <c r="BW407" s="430"/>
      <c r="BX407" s="430"/>
      <c r="BY407" s="430"/>
      <c r="BZ407" s="430"/>
      <c r="CA407" s="430"/>
      <c r="CB407" s="430"/>
      <c r="CC407" s="431"/>
    </row>
    <row r="408" spans="1:81" s="58" customFormat="1" ht="40.200000000000003" customHeight="1" thickTop="1" thickBot="1" x14ac:dyDescent="0.35">
      <c r="A408" s="34"/>
      <c r="B408" s="982"/>
      <c r="C408" s="1227"/>
      <c r="D408" s="871">
        <v>1906</v>
      </c>
      <c r="E408" s="851" t="s">
        <v>6664</v>
      </c>
      <c r="F408" s="851">
        <v>1905032</v>
      </c>
      <c r="G408" s="851" t="s">
        <v>6665</v>
      </c>
      <c r="H408" s="851" t="s">
        <v>6666</v>
      </c>
      <c r="I408" s="1184">
        <v>2021004540215</v>
      </c>
      <c r="J408" s="812">
        <v>117</v>
      </c>
      <c r="K408" s="854" t="str">
        <f>+[3]Metas!K135</f>
        <v>Contención de la mortalidad por IRA en menores de 5 años (tasa por 100.000 ), con énfasis del COVID-19.</v>
      </c>
      <c r="L408" s="857"/>
      <c r="M408" s="860">
        <f>SUM(N408:Q408)</f>
        <v>0</v>
      </c>
      <c r="N408" s="836"/>
      <c r="O408" s="839"/>
      <c r="P408" s="863"/>
      <c r="Q408" s="866"/>
      <c r="R408" s="812">
        <f t="shared" ref="R408" si="246">+$J408</f>
        <v>117</v>
      </c>
      <c r="S408" s="642" t="s">
        <v>7117</v>
      </c>
      <c r="T408" s="643" t="s">
        <v>3822</v>
      </c>
      <c r="U408" s="235" t="s">
        <v>3827</v>
      </c>
      <c r="V408" s="235" t="s">
        <v>3830</v>
      </c>
      <c r="W408" s="231"/>
      <c r="X408" s="258">
        <v>44931</v>
      </c>
      <c r="Y408" s="258">
        <v>44956</v>
      </c>
      <c r="Z408" s="258">
        <v>44959</v>
      </c>
      <c r="AA408" s="258">
        <v>45290</v>
      </c>
      <c r="AB408" s="812">
        <f t="shared" ref="AB408" si="247">+$J408</f>
        <v>117</v>
      </c>
      <c r="AC408" s="827">
        <f t="shared" ref="AC408" si="248">+L408</f>
        <v>0</v>
      </c>
      <c r="AD408" s="44">
        <f t="shared" si="241"/>
        <v>2812774</v>
      </c>
      <c r="AE408" s="44">
        <f t="shared" si="241"/>
        <v>0</v>
      </c>
      <c r="AF408" s="44">
        <f t="shared" si="241"/>
        <v>2812774</v>
      </c>
      <c r="AG408" s="44">
        <f t="shared" si="241"/>
        <v>0</v>
      </c>
      <c r="AH408" s="44">
        <f t="shared" si="241"/>
        <v>0</v>
      </c>
      <c r="AI408" s="44">
        <f t="shared" si="241"/>
        <v>0</v>
      </c>
      <c r="AJ408" s="44">
        <f t="shared" si="197"/>
        <v>0</v>
      </c>
      <c r="AK408" s="812">
        <f t="shared" ref="AK408" si="249">+$J408</f>
        <v>117</v>
      </c>
      <c r="AL408" s="830">
        <f>+N408</f>
        <v>0</v>
      </c>
      <c r="AM408" s="44">
        <f t="shared" si="242"/>
        <v>703193.5</v>
      </c>
      <c r="AN408" s="47"/>
      <c r="AO408" s="47">
        <v>703193.5</v>
      </c>
      <c r="AP408" s="47"/>
      <c r="AQ408" s="47"/>
      <c r="AR408" s="47"/>
      <c r="AS408" s="47"/>
      <c r="AT408" s="812">
        <f t="shared" ref="AT408" si="250">+$J408</f>
        <v>117</v>
      </c>
      <c r="AU408" s="833">
        <f>+O408</f>
        <v>0</v>
      </c>
      <c r="AV408" s="44">
        <f t="shared" si="243"/>
        <v>703193.5</v>
      </c>
      <c r="AW408" s="47"/>
      <c r="AX408" s="35">
        <v>703193.5</v>
      </c>
      <c r="AY408" s="47"/>
      <c r="AZ408" s="47"/>
      <c r="BA408" s="47"/>
      <c r="BB408" s="47"/>
      <c r="BC408" s="812">
        <f t="shared" ref="BC408" si="251">+$J408</f>
        <v>117</v>
      </c>
      <c r="BD408" s="809">
        <f>+P408</f>
        <v>0</v>
      </c>
      <c r="BE408" s="44">
        <f t="shared" si="244"/>
        <v>703193.5</v>
      </c>
      <c r="BF408" s="47"/>
      <c r="BG408" s="35">
        <v>703193.5</v>
      </c>
      <c r="BH408" s="47"/>
      <c r="BI408" s="47"/>
      <c r="BJ408" s="47"/>
      <c r="BK408" s="47"/>
      <c r="BL408" s="812">
        <f t="shared" ref="BL408" si="252">+$J408</f>
        <v>117</v>
      </c>
      <c r="BM408" s="815">
        <f>+Q408</f>
        <v>0</v>
      </c>
      <c r="BN408" s="44">
        <f t="shared" si="245"/>
        <v>703193.5</v>
      </c>
      <c r="BO408" s="47"/>
      <c r="BP408" s="47">
        <v>703193.5</v>
      </c>
      <c r="BQ408" s="47"/>
      <c r="BR408" s="47"/>
      <c r="BS408" s="47"/>
      <c r="BT408" s="47"/>
      <c r="BU408" s="818"/>
      <c r="BV408" s="819"/>
      <c r="BW408" s="819"/>
      <c r="BX408" s="819"/>
      <c r="BY408" s="819"/>
      <c r="BZ408" s="819"/>
      <c r="CA408" s="819"/>
      <c r="CB408" s="819"/>
      <c r="CC408" s="820"/>
    </row>
    <row r="409" spans="1:81" s="58" customFormat="1" ht="40.200000000000003" customHeight="1" thickTop="1" thickBot="1" x14ac:dyDescent="0.35">
      <c r="A409" s="34"/>
      <c r="B409" s="982"/>
      <c r="C409" s="1227"/>
      <c r="D409" s="872"/>
      <c r="E409" s="852"/>
      <c r="F409" s="852"/>
      <c r="G409" s="852"/>
      <c r="H409" s="852"/>
      <c r="I409" s="1185"/>
      <c r="J409" s="813"/>
      <c r="K409" s="855"/>
      <c r="L409" s="858"/>
      <c r="M409" s="861"/>
      <c r="N409" s="837"/>
      <c r="O409" s="840"/>
      <c r="P409" s="864"/>
      <c r="Q409" s="867"/>
      <c r="R409" s="813"/>
      <c r="S409" s="644" t="s">
        <v>7118</v>
      </c>
      <c r="T409" s="645" t="s">
        <v>3822</v>
      </c>
      <c r="U409" s="645" t="s">
        <v>3827</v>
      </c>
      <c r="V409" s="645" t="s">
        <v>3830</v>
      </c>
      <c r="W409" s="261"/>
      <c r="X409" s="258">
        <v>44931</v>
      </c>
      <c r="Y409" s="258">
        <v>44956</v>
      </c>
      <c r="Z409" s="258">
        <v>44959</v>
      </c>
      <c r="AA409" s="258">
        <v>45290</v>
      </c>
      <c r="AB409" s="813"/>
      <c r="AC409" s="828"/>
      <c r="AD409" s="44">
        <f t="shared" si="241"/>
        <v>1732774</v>
      </c>
      <c r="AE409" s="44">
        <f t="shared" si="241"/>
        <v>0</v>
      </c>
      <c r="AF409" s="44">
        <f t="shared" si="241"/>
        <v>1732774</v>
      </c>
      <c r="AG409" s="44">
        <f t="shared" si="241"/>
        <v>0</v>
      </c>
      <c r="AH409" s="44">
        <f t="shared" si="241"/>
        <v>0</v>
      </c>
      <c r="AI409" s="44">
        <f t="shared" si="241"/>
        <v>0</v>
      </c>
      <c r="AJ409" s="427"/>
      <c r="AK409" s="813"/>
      <c r="AL409" s="831"/>
      <c r="AM409" s="44">
        <f t="shared" si="242"/>
        <v>433193.5</v>
      </c>
      <c r="AN409" s="428"/>
      <c r="AO409" s="428">
        <v>433193.5</v>
      </c>
      <c r="AP409" s="428"/>
      <c r="AQ409" s="428"/>
      <c r="AR409" s="428"/>
      <c r="AS409" s="428"/>
      <c r="AT409" s="813"/>
      <c r="AU409" s="834"/>
      <c r="AV409" s="44">
        <f t="shared" si="243"/>
        <v>433193.5</v>
      </c>
      <c r="AW409" s="428"/>
      <c r="AX409" s="646">
        <v>433193.5</v>
      </c>
      <c r="AY409" s="428"/>
      <c r="AZ409" s="428"/>
      <c r="BA409" s="428"/>
      <c r="BB409" s="428"/>
      <c r="BC409" s="813"/>
      <c r="BD409" s="810"/>
      <c r="BE409" s="44">
        <f t="shared" si="244"/>
        <v>433193.5</v>
      </c>
      <c r="BF409" s="428"/>
      <c r="BG409" s="646">
        <v>433193.5</v>
      </c>
      <c r="BH409" s="428"/>
      <c r="BI409" s="428"/>
      <c r="BJ409" s="428"/>
      <c r="BK409" s="428"/>
      <c r="BL409" s="813"/>
      <c r="BM409" s="816"/>
      <c r="BN409" s="44">
        <f t="shared" si="245"/>
        <v>433193.5</v>
      </c>
      <c r="BO409" s="428"/>
      <c r="BP409" s="428">
        <v>433193.5</v>
      </c>
      <c r="BQ409" s="428"/>
      <c r="BR409" s="428"/>
      <c r="BS409" s="428"/>
      <c r="BT409" s="428"/>
      <c r="BU409" s="429"/>
      <c r="BV409" s="430"/>
      <c r="BW409" s="430"/>
      <c r="BX409" s="430"/>
      <c r="BY409" s="430"/>
      <c r="BZ409" s="430"/>
      <c r="CA409" s="430"/>
      <c r="CB409" s="430"/>
      <c r="CC409" s="431"/>
    </row>
    <row r="410" spans="1:81" s="58" customFormat="1" ht="40.200000000000003" customHeight="1" thickTop="1" thickBot="1" x14ac:dyDescent="0.35">
      <c r="A410" s="34"/>
      <c r="B410" s="982"/>
      <c r="C410" s="1227"/>
      <c r="D410" s="872"/>
      <c r="E410" s="852"/>
      <c r="F410" s="852"/>
      <c r="G410" s="852"/>
      <c r="H410" s="852"/>
      <c r="I410" s="1185"/>
      <c r="J410" s="813"/>
      <c r="K410" s="855"/>
      <c r="L410" s="858"/>
      <c r="M410" s="861"/>
      <c r="N410" s="837"/>
      <c r="O410" s="840"/>
      <c r="P410" s="864"/>
      <c r="Q410" s="867"/>
      <c r="R410" s="813"/>
      <c r="S410" s="644" t="s">
        <v>7119</v>
      </c>
      <c r="T410" s="645" t="s">
        <v>3822</v>
      </c>
      <c r="U410" s="645" t="s">
        <v>3827</v>
      </c>
      <c r="V410" s="645" t="s">
        <v>3830</v>
      </c>
      <c r="W410" s="261"/>
      <c r="X410" s="258">
        <v>44931</v>
      </c>
      <c r="Y410" s="258">
        <v>44956</v>
      </c>
      <c r="Z410" s="258">
        <v>44959</v>
      </c>
      <c r="AA410" s="258">
        <v>45290</v>
      </c>
      <c r="AB410" s="813"/>
      <c r="AC410" s="828"/>
      <c r="AD410" s="44">
        <f t="shared" si="241"/>
        <v>1732774</v>
      </c>
      <c r="AE410" s="44">
        <f t="shared" si="241"/>
        <v>0</v>
      </c>
      <c r="AF410" s="44">
        <f t="shared" si="241"/>
        <v>1732774</v>
      </c>
      <c r="AG410" s="44">
        <f t="shared" si="241"/>
        <v>0</v>
      </c>
      <c r="AH410" s="44">
        <f t="shared" si="241"/>
        <v>0</v>
      </c>
      <c r="AI410" s="44">
        <f t="shared" si="241"/>
        <v>0</v>
      </c>
      <c r="AJ410" s="427"/>
      <c r="AK410" s="813"/>
      <c r="AL410" s="831"/>
      <c r="AM410" s="44">
        <f t="shared" si="242"/>
        <v>433193.5</v>
      </c>
      <c r="AN410" s="428"/>
      <c r="AO410" s="428">
        <v>433193.5</v>
      </c>
      <c r="AP410" s="428"/>
      <c r="AQ410" s="428"/>
      <c r="AR410" s="428"/>
      <c r="AS410" s="428"/>
      <c r="AT410" s="813"/>
      <c r="AU410" s="834"/>
      <c r="AV410" s="44">
        <f t="shared" si="243"/>
        <v>433193.5</v>
      </c>
      <c r="AW410" s="428"/>
      <c r="AX410" s="646">
        <v>433193.5</v>
      </c>
      <c r="AY410" s="428"/>
      <c r="AZ410" s="428"/>
      <c r="BA410" s="428"/>
      <c r="BB410" s="428"/>
      <c r="BC410" s="813"/>
      <c r="BD410" s="810"/>
      <c r="BE410" s="44">
        <f t="shared" si="244"/>
        <v>433193.5</v>
      </c>
      <c r="BF410" s="428"/>
      <c r="BG410" s="646">
        <v>433193.5</v>
      </c>
      <c r="BH410" s="428"/>
      <c r="BI410" s="428"/>
      <c r="BJ410" s="428"/>
      <c r="BK410" s="428"/>
      <c r="BL410" s="813"/>
      <c r="BM410" s="816"/>
      <c r="BN410" s="44">
        <f t="shared" si="245"/>
        <v>433193.5</v>
      </c>
      <c r="BO410" s="428"/>
      <c r="BP410" s="428">
        <v>433193.5</v>
      </c>
      <c r="BQ410" s="428"/>
      <c r="BR410" s="428"/>
      <c r="BS410" s="428"/>
      <c r="BT410" s="428"/>
      <c r="BU410" s="429"/>
      <c r="BV410" s="430"/>
      <c r="BW410" s="430"/>
      <c r="BX410" s="430"/>
      <c r="BY410" s="430"/>
      <c r="BZ410" s="430"/>
      <c r="CA410" s="430"/>
      <c r="CB410" s="430"/>
      <c r="CC410" s="431"/>
    </row>
    <row r="411" spans="1:81" s="58" customFormat="1" ht="40.200000000000003" customHeight="1" thickTop="1" thickBot="1" x14ac:dyDescent="0.35">
      <c r="A411" s="34"/>
      <c r="B411" s="982"/>
      <c r="C411" s="1227"/>
      <c r="D411" s="872"/>
      <c r="E411" s="852"/>
      <c r="F411" s="852"/>
      <c r="G411" s="852"/>
      <c r="H411" s="852"/>
      <c r="I411" s="1185"/>
      <c r="J411" s="813"/>
      <c r="K411" s="855"/>
      <c r="L411" s="858"/>
      <c r="M411" s="861"/>
      <c r="N411" s="837"/>
      <c r="O411" s="840"/>
      <c r="P411" s="864"/>
      <c r="Q411" s="867"/>
      <c r="R411" s="813"/>
      <c r="S411" s="644" t="s">
        <v>7120</v>
      </c>
      <c r="T411" s="645" t="s">
        <v>3822</v>
      </c>
      <c r="U411" s="645" t="s">
        <v>3827</v>
      </c>
      <c r="V411" s="645" t="s">
        <v>3830</v>
      </c>
      <c r="W411" s="261"/>
      <c r="X411" s="258">
        <v>44931</v>
      </c>
      <c r="Y411" s="258">
        <v>44956</v>
      </c>
      <c r="Z411" s="258">
        <v>44959</v>
      </c>
      <c r="AA411" s="258">
        <v>45290</v>
      </c>
      <c r="AB411" s="813"/>
      <c r="AC411" s="828"/>
      <c r="AD411" s="44">
        <f t="shared" si="241"/>
        <v>2812774</v>
      </c>
      <c r="AE411" s="44">
        <f t="shared" si="241"/>
        <v>0</v>
      </c>
      <c r="AF411" s="44">
        <f t="shared" si="241"/>
        <v>2812774</v>
      </c>
      <c r="AG411" s="44">
        <f t="shared" si="241"/>
        <v>0</v>
      </c>
      <c r="AH411" s="44">
        <f t="shared" si="241"/>
        <v>0</v>
      </c>
      <c r="AI411" s="44">
        <f t="shared" si="241"/>
        <v>0</v>
      </c>
      <c r="AJ411" s="427"/>
      <c r="AK411" s="813"/>
      <c r="AL411" s="831"/>
      <c r="AM411" s="44">
        <f t="shared" si="242"/>
        <v>703193.5</v>
      </c>
      <c r="AN411" s="428"/>
      <c r="AO411" s="428">
        <v>703193.5</v>
      </c>
      <c r="AP411" s="428"/>
      <c r="AQ411" s="428"/>
      <c r="AR411" s="428"/>
      <c r="AS411" s="428"/>
      <c r="AT411" s="813"/>
      <c r="AU411" s="834"/>
      <c r="AV411" s="44">
        <f t="shared" si="243"/>
        <v>703193.5</v>
      </c>
      <c r="AW411" s="428"/>
      <c r="AX411" s="646">
        <v>703193.5</v>
      </c>
      <c r="AY411" s="428"/>
      <c r="AZ411" s="428"/>
      <c r="BA411" s="428"/>
      <c r="BB411" s="428"/>
      <c r="BC411" s="813"/>
      <c r="BD411" s="810"/>
      <c r="BE411" s="44">
        <f t="shared" si="244"/>
        <v>703193.5</v>
      </c>
      <c r="BF411" s="428"/>
      <c r="BG411" s="646">
        <v>703193.5</v>
      </c>
      <c r="BH411" s="428"/>
      <c r="BI411" s="428"/>
      <c r="BJ411" s="428"/>
      <c r="BK411" s="428"/>
      <c r="BL411" s="813"/>
      <c r="BM411" s="816"/>
      <c r="BN411" s="44">
        <f t="shared" si="245"/>
        <v>703193.5</v>
      </c>
      <c r="BO411" s="428"/>
      <c r="BP411" s="428">
        <v>703193.5</v>
      </c>
      <c r="BQ411" s="428"/>
      <c r="BR411" s="428"/>
      <c r="BS411" s="428"/>
      <c r="BT411" s="428"/>
      <c r="BU411" s="429"/>
      <c r="BV411" s="430"/>
      <c r="BW411" s="430"/>
      <c r="BX411" s="430"/>
      <c r="BY411" s="430"/>
      <c r="BZ411" s="430"/>
      <c r="CA411" s="430"/>
      <c r="CB411" s="430"/>
      <c r="CC411" s="431"/>
    </row>
    <row r="412" spans="1:81" s="58" customFormat="1" ht="40.200000000000003" customHeight="1" thickTop="1" thickBot="1" x14ac:dyDescent="0.35">
      <c r="A412" s="34"/>
      <c r="B412" s="982"/>
      <c r="C412" s="1227"/>
      <c r="D412" s="872"/>
      <c r="E412" s="852"/>
      <c r="F412" s="852"/>
      <c r="G412" s="852"/>
      <c r="H412" s="852"/>
      <c r="I412" s="1185"/>
      <c r="J412" s="813"/>
      <c r="K412" s="855"/>
      <c r="L412" s="858"/>
      <c r="M412" s="861"/>
      <c r="N412" s="837"/>
      <c r="O412" s="840"/>
      <c r="P412" s="864"/>
      <c r="Q412" s="867"/>
      <c r="R412" s="813"/>
      <c r="S412" s="644" t="s">
        <v>7121</v>
      </c>
      <c r="T412" s="645" t="s">
        <v>3822</v>
      </c>
      <c r="U412" s="645" t="s">
        <v>3827</v>
      </c>
      <c r="V412" s="645" t="s">
        <v>3830</v>
      </c>
      <c r="W412" s="261"/>
      <c r="X412" s="258">
        <v>44931</v>
      </c>
      <c r="Y412" s="258">
        <v>44956</v>
      </c>
      <c r="Z412" s="258">
        <v>44959</v>
      </c>
      <c r="AA412" s="258">
        <v>45290</v>
      </c>
      <c r="AB412" s="813"/>
      <c r="AC412" s="828"/>
      <c r="AD412" s="44">
        <f t="shared" si="241"/>
        <v>3287088</v>
      </c>
      <c r="AE412" s="44">
        <f t="shared" si="241"/>
        <v>0</v>
      </c>
      <c r="AF412" s="44">
        <f t="shared" si="241"/>
        <v>3287088</v>
      </c>
      <c r="AG412" s="44">
        <f t="shared" si="241"/>
        <v>0</v>
      </c>
      <c r="AH412" s="44">
        <f t="shared" si="241"/>
        <v>0</v>
      </c>
      <c r="AI412" s="44">
        <f t="shared" si="241"/>
        <v>0</v>
      </c>
      <c r="AJ412" s="427"/>
      <c r="AK412" s="813"/>
      <c r="AL412" s="831"/>
      <c r="AM412" s="44">
        <f t="shared" si="242"/>
        <v>821772</v>
      </c>
      <c r="AN412" s="428"/>
      <c r="AO412" s="428">
        <v>821772</v>
      </c>
      <c r="AP412" s="428"/>
      <c r="AQ412" s="428"/>
      <c r="AR412" s="428"/>
      <c r="AS412" s="428"/>
      <c r="AT412" s="813"/>
      <c r="AU412" s="834"/>
      <c r="AV412" s="44">
        <f t="shared" si="243"/>
        <v>821772</v>
      </c>
      <c r="AW412" s="428"/>
      <c r="AX412" s="646">
        <v>821772</v>
      </c>
      <c r="AY412" s="428"/>
      <c r="AZ412" s="428"/>
      <c r="BA412" s="428"/>
      <c r="BB412" s="428"/>
      <c r="BC412" s="813"/>
      <c r="BD412" s="810"/>
      <c r="BE412" s="44">
        <f t="shared" si="244"/>
        <v>821772</v>
      </c>
      <c r="BF412" s="428"/>
      <c r="BG412" s="646">
        <v>821772</v>
      </c>
      <c r="BH412" s="428"/>
      <c r="BI412" s="428"/>
      <c r="BJ412" s="428"/>
      <c r="BK412" s="428"/>
      <c r="BL412" s="813"/>
      <c r="BM412" s="816"/>
      <c r="BN412" s="44">
        <f t="shared" si="245"/>
        <v>821772</v>
      </c>
      <c r="BO412" s="428"/>
      <c r="BP412" s="428">
        <v>821772</v>
      </c>
      <c r="BQ412" s="428"/>
      <c r="BR412" s="428"/>
      <c r="BS412" s="428"/>
      <c r="BT412" s="428"/>
      <c r="BU412" s="429"/>
      <c r="BV412" s="430"/>
      <c r="BW412" s="430"/>
      <c r="BX412" s="430"/>
      <c r="BY412" s="430"/>
      <c r="BZ412" s="430"/>
      <c r="CA412" s="430"/>
      <c r="CB412" s="430"/>
      <c r="CC412" s="431"/>
    </row>
    <row r="413" spans="1:81" s="58" customFormat="1" ht="40.200000000000003" customHeight="1" thickTop="1" thickBot="1" x14ac:dyDescent="0.35">
      <c r="A413" s="34"/>
      <c r="B413" s="982"/>
      <c r="C413" s="1227"/>
      <c r="D413" s="872"/>
      <c r="E413" s="852"/>
      <c r="F413" s="852"/>
      <c r="G413" s="852"/>
      <c r="H413" s="852"/>
      <c r="I413" s="1185"/>
      <c r="J413" s="813"/>
      <c r="K413" s="855"/>
      <c r="L413" s="858"/>
      <c r="M413" s="861"/>
      <c r="N413" s="837"/>
      <c r="O413" s="840"/>
      <c r="P413" s="864"/>
      <c r="Q413" s="867"/>
      <c r="R413" s="813"/>
      <c r="S413" s="644" t="s">
        <v>7122</v>
      </c>
      <c r="T413" s="645" t="s">
        <v>3822</v>
      </c>
      <c r="U413" s="645" t="s">
        <v>3827</v>
      </c>
      <c r="V413" s="645" t="s">
        <v>3830</v>
      </c>
      <c r="W413" s="261"/>
      <c r="X413" s="258">
        <v>44931</v>
      </c>
      <c r="Y413" s="258">
        <v>44956</v>
      </c>
      <c r="Z413" s="258">
        <v>44959</v>
      </c>
      <c r="AA413" s="258">
        <v>45290</v>
      </c>
      <c r="AB413" s="813"/>
      <c r="AC413" s="828"/>
      <c r="AD413" s="44">
        <f t="shared" si="241"/>
        <v>1732774</v>
      </c>
      <c r="AE413" s="44">
        <f t="shared" si="241"/>
        <v>0</v>
      </c>
      <c r="AF413" s="44">
        <f t="shared" si="241"/>
        <v>1732774</v>
      </c>
      <c r="AG413" s="44">
        <f t="shared" si="241"/>
        <v>0</v>
      </c>
      <c r="AH413" s="44">
        <f t="shared" si="241"/>
        <v>0</v>
      </c>
      <c r="AI413" s="44">
        <f t="shared" si="241"/>
        <v>0</v>
      </c>
      <c r="AJ413" s="427"/>
      <c r="AK413" s="813"/>
      <c r="AL413" s="831"/>
      <c r="AM413" s="44">
        <f t="shared" si="242"/>
        <v>433193.5</v>
      </c>
      <c r="AN413" s="428"/>
      <c r="AO413" s="428">
        <v>433193.5</v>
      </c>
      <c r="AP413" s="428"/>
      <c r="AQ413" s="428"/>
      <c r="AR413" s="428"/>
      <c r="AS413" s="428"/>
      <c r="AT413" s="813"/>
      <c r="AU413" s="834"/>
      <c r="AV413" s="44">
        <f t="shared" si="243"/>
        <v>433193.5</v>
      </c>
      <c r="AW413" s="428"/>
      <c r="AX413" s="646">
        <v>433193.5</v>
      </c>
      <c r="AY413" s="428"/>
      <c r="AZ413" s="428"/>
      <c r="BA413" s="428"/>
      <c r="BB413" s="428"/>
      <c r="BC413" s="813"/>
      <c r="BD413" s="810"/>
      <c r="BE413" s="44">
        <f t="shared" si="244"/>
        <v>433193.5</v>
      </c>
      <c r="BF413" s="428"/>
      <c r="BG413" s="646">
        <v>433193.5</v>
      </c>
      <c r="BH413" s="428"/>
      <c r="BI413" s="428"/>
      <c r="BJ413" s="428"/>
      <c r="BK413" s="428"/>
      <c r="BL413" s="813"/>
      <c r="BM413" s="816"/>
      <c r="BN413" s="44">
        <f t="shared" si="245"/>
        <v>433193.5</v>
      </c>
      <c r="BO413" s="428"/>
      <c r="BP413" s="428">
        <v>433193.5</v>
      </c>
      <c r="BQ413" s="428"/>
      <c r="BR413" s="428"/>
      <c r="BS413" s="428"/>
      <c r="BT413" s="428"/>
      <c r="BU413" s="429"/>
      <c r="BV413" s="430"/>
      <c r="BW413" s="430"/>
      <c r="BX413" s="430"/>
      <c r="BY413" s="430"/>
      <c r="BZ413" s="430"/>
      <c r="CA413" s="430"/>
      <c r="CB413" s="430"/>
      <c r="CC413" s="431"/>
    </row>
    <row r="414" spans="1:81" s="58" customFormat="1" ht="40.200000000000003" customHeight="1" thickTop="1" thickBot="1" x14ac:dyDescent="0.35">
      <c r="A414" s="34"/>
      <c r="B414" s="982"/>
      <c r="C414" s="1227"/>
      <c r="D414" s="872"/>
      <c r="E414" s="852"/>
      <c r="F414" s="852"/>
      <c r="G414" s="852"/>
      <c r="H414" s="852"/>
      <c r="I414" s="1185"/>
      <c r="J414" s="813"/>
      <c r="K414" s="855"/>
      <c r="L414" s="858"/>
      <c r="M414" s="861"/>
      <c r="N414" s="837"/>
      <c r="O414" s="840"/>
      <c r="P414" s="864"/>
      <c r="Q414" s="867"/>
      <c r="R414" s="813"/>
      <c r="S414" s="644" t="s">
        <v>7123</v>
      </c>
      <c r="T414" s="645" t="s">
        <v>3822</v>
      </c>
      <c r="U414" s="645" t="s">
        <v>3827</v>
      </c>
      <c r="V414" s="645" t="s">
        <v>3830</v>
      </c>
      <c r="W414" s="261"/>
      <c r="X414" s="258">
        <v>44931</v>
      </c>
      <c r="Y414" s="258">
        <v>44956</v>
      </c>
      <c r="Z414" s="258">
        <v>44959</v>
      </c>
      <c r="AA414" s="258">
        <v>45290</v>
      </c>
      <c r="AB414" s="813"/>
      <c r="AC414" s="828"/>
      <c r="AD414" s="44">
        <f t="shared" si="241"/>
        <v>4232774</v>
      </c>
      <c r="AE414" s="44">
        <f t="shared" si="241"/>
        <v>0</v>
      </c>
      <c r="AF414" s="44">
        <f t="shared" si="241"/>
        <v>4232774</v>
      </c>
      <c r="AG414" s="44">
        <f t="shared" si="241"/>
        <v>0</v>
      </c>
      <c r="AH414" s="44">
        <f t="shared" si="241"/>
        <v>0</v>
      </c>
      <c r="AI414" s="44">
        <f t="shared" si="241"/>
        <v>0</v>
      </c>
      <c r="AJ414" s="427"/>
      <c r="AK414" s="813"/>
      <c r="AL414" s="831"/>
      <c r="AM414" s="44">
        <f t="shared" si="242"/>
        <v>1058193.5</v>
      </c>
      <c r="AN414" s="428"/>
      <c r="AO414" s="428">
        <v>1058193.5</v>
      </c>
      <c r="AP414" s="428"/>
      <c r="AQ414" s="428"/>
      <c r="AR414" s="428"/>
      <c r="AS414" s="428"/>
      <c r="AT414" s="813"/>
      <c r="AU414" s="834"/>
      <c r="AV414" s="44">
        <f t="shared" si="243"/>
        <v>1058193.5</v>
      </c>
      <c r="AW414" s="428"/>
      <c r="AX414" s="646">
        <v>1058193.5</v>
      </c>
      <c r="AY414" s="428"/>
      <c r="AZ414" s="428"/>
      <c r="BA414" s="428"/>
      <c r="BB414" s="428"/>
      <c r="BC414" s="813"/>
      <c r="BD414" s="810"/>
      <c r="BE414" s="44">
        <f t="shared" si="244"/>
        <v>1058193.5</v>
      </c>
      <c r="BF414" s="428"/>
      <c r="BG414" s="646">
        <v>1058193.5</v>
      </c>
      <c r="BH414" s="428"/>
      <c r="BI414" s="428"/>
      <c r="BJ414" s="428"/>
      <c r="BK414" s="428"/>
      <c r="BL414" s="813"/>
      <c r="BM414" s="816"/>
      <c r="BN414" s="44">
        <f t="shared" si="245"/>
        <v>1058193.5</v>
      </c>
      <c r="BO414" s="428"/>
      <c r="BP414" s="428">
        <v>1058193.5</v>
      </c>
      <c r="BQ414" s="428"/>
      <c r="BR414" s="428"/>
      <c r="BS414" s="428"/>
      <c r="BT414" s="428"/>
      <c r="BU414" s="429"/>
      <c r="BV414" s="430"/>
      <c r="BW414" s="430"/>
      <c r="BX414" s="430"/>
      <c r="BY414" s="430"/>
      <c r="BZ414" s="430"/>
      <c r="CA414" s="430"/>
      <c r="CB414" s="430"/>
      <c r="CC414" s="431"/>
    </row>
    <row r="415" spans="1:81" s="58" customFormat="1" ht="40.200000000000003" customHeight="1" thickTop="1" thickBot="1" x14ac:dyDescent="0.35">
      <c r="A415" s="34"/>
      <c r="B415" s="982"/>
      <c r="C415" s="1227"/>
      <c r="D415" s="872"/>
      <c r="E415" s="852"/>
      <c r="F415" s="852"/>
      <c r="G415" s="852"/>
      <c r="H415" s="852"/>
      <c r="I415" s="1185"/>
      <c r="J415" s="813"/>
      <c r="K415" s="855"/>
      <c r="L415" s="858"/>
      <c r="M415" s="861"/>
      <c r="N415" s="837"/>
      <c r="O415" s="840"/>
      <c r="P415" s="864"/>
      <c r="Q415" s="867"/>
      <c r="R415" s="813"/>
      <c r="S415" s="644" t="s">
        <v>7124</v>
      </c>
      <c r="T415" s="645" t="s">
        <v>3822</v>
      </c>
      <c r="U415" s="645" t="s">
        <v>3827</v>
      </c>
      <c r="V415" s="645" t="s">
        <v>3830</v>
      </c>
      <c r="W415" s="261"/>
      <c r="X415" s="258">
        <v>44931</v>
      </c>
      <c r="Y415" s="258">
        <v>44956</v>
      </c>
      <c r="Z415" s="258">
        <v>44959</v>
      </c>
      <c r="AA415" s="258">
        <v>45290</v>
      </c>
      <c r="AB415" s="813"/>
      <c r="AC415" s="828"/>
      <c r="AD415" s="44">
        <f t="shared" si="241"/>
        <v>1732774</v>
      </c>
      <c r="AE415" s="44">
        <f t="shared" si="241"/>
        <v>0</v>
      </c>
      <c r="AF415" s="44">
        <f t="shared" si="241"/>
        <v>1732774</v>
      </c>
      <c r="AG415" s="44">
        <f t="shared" si="241"/>
        <v>0</v>
      </c>
      <c r="AH415" s="44">
        <f t="shared" si="241"/>
        <v>0</v>
      </c>
      <c r="AI415" s="44">
        <f t="shared" si="241"/>
        <v>0</v>
      </c>
      <c r="AJ415" s="427"/>
      <c r="AK415" s="813"/>
      <c r="AL415" s="831"/>
      <c r="AM415" s="44">
        <f t="shared" si="242"/>
        <v>433193.5</v>
      </c>
      <c r="AN415" s="428"/>
      <c r="AO415" s="428">
        <v>433193.5</v>
      </c>
      <c r="AP415" s="428"/>
      <c r="AQ415" s="428"/>
      <c r="AR415" s="428"/>
      <c r="AS415" s="428"/>
      <c r="AT415" s="813"/>
      <c r="AU415" s="834"/>
      <c r="AV415" s="44">
        <f t="shared" si="243"/>
        <v>433193.5</v>
      </c>
      <c r="AW415" s="428"/>
      <c r="AX415" s="646">
        <v>433193.5</v>
      </c>
      <c r="AY415" s="428"/>
      <c r="AZ415" s="428"/>
      <c r="BA415" s="428"/>
      <c r="BB415" s="428"/>
      <c r="BC415" s="813"/>
      <c r="BD415" s="810"/>
      <c r="BE415" s="44">
        <f t="shared" si="244"/>
        <v>433193.5</v>
      </c>
      <c r="BF415" s="428"/>
      <c r="BG415" s="646">
        <v>433193.5</v>
      </c>
      <c r="BH415" s="428"/>
      <c r="BI415" s="428"/>
      <c r="BJ415" s="428"/>
      <c r="BK415" s="428"/>
      <c r="BL415" s="813"/>
      <c r="BM415" s="816"/>
      <c r="BN415" s="44">
        <f t="shared" si="245"/>
        <v>433193.5</v>
      </c>
      <c r="BO415" s="428"/>
      <c r="BP415" s="428">
        <v>433193.5</v>
      </c>
      <c r="BQ415" s="428"/>
      <c r="BR415" s="428"/>
      <c r="BS415" s="428"/>
      <c r="BT415" s="428"/>
      <c r="BU415" s="429"/>
      <c r="BV415" s="430"/>
      <c r="BW415" s="430"/>
      <c r="BX415" s="430"/>
      <c r="BY415" s="430"/>
      <c r="BZ415" s="430"/>
      <c r="CA415" s="430"/>
      <c r="CB415" s="430"/>
      <c r="CC415" s="431"/>
    </row>
    <row r="416" spans="1:81" s="58" customFormat="1" ht="40.200000000000003" customHeight="1" thickTop="1" thickBot="1" x14ac:dyDescent="0.35">
      <c r="A416" s="34"/>
      <c r="B416" s="982"/>
      <c r="C416" s="1227"/>
      <c r="D416" s="872"/>
      <c r="E416" s="852"/>
      <c r="F416" s="852"/>
      <c r="G416" s="852"/>
      <c r="H416" s="852"/>
      <c r="I416" s="1185"/>
      <c r="J416" s="813"/>
      <c r="K416" s="855"/>
      <c r="L416" s="858"/>
      <c r="M416" s="861"/>
      <c r="N416" s="837"/>
      <c r="O416" s="840"/>
      <c r="P416" s="864"/>
      <c r="Q416" s="867"/>
      <c r="R416" s="813"/>
      <c r="S416" s="644" t="s">
        <v>7125</v>
      </c>
      <c r="T416" s="645" t="s">
        <v>3822</v>
      </c>
      <c r="U416" s="645" t="s">
        <v>3827</v>
      </c>
      <c r="V416" s="645" t="s">
        <v>3830</v>
      </c>
      <c r="W416" s="261"/>
      <c r="X416" s="258">
        <v>44931</v>
      </c>
      <c r="Y416" s="258">
        <v>44956</v>
      </c>
      <c r="Z416" s="258">
        <v>44959</v>
      </c>
      <c r="AA416" s="258">
        <v>45290</v>
      </c>
      <c r="AB416" s="813"/>
      <c r="AC416" s="828"/>
      <c r="AD416" s="44">
        <f t="shared" si="241"/>
        <v>1732774</v>
      </c>
      <c r="AE416" s="44">
        <f t="shared" si="241"/>
        <v>0</v>
      </c>
      <c r="AF416" s="44">
        <f t="shared" si="241"/>
        <v>1732774</v>
      </c>
      <c r="AG416" s="44">
        <f t="shared" si="241"/>
        <v>0</v>
      </c>
      <c r="AH416" s="44">
        <f t="shared" si="241"/>
        <v>0</v>
      </c>
      <c r="AI416" s="44">
        <f t="shared" si="241"/>
        <v>0</v>
      </c>
      <c r="AJ416" s="427"/>
      <c r="AK416" s="813"/>
      <c r="AL416" s="831"/>
      <c r="AM416" s="44">
        <f t="shared" si="242"/>
        <v>433193.5</v>
      </c>
      <c r="AN416" s="428"/>
      <c r="AO416" s="428">
        <v>433193.5</v>
      </c>
      <c r="AP416" s="428"/>
      <c r="AQ416" s="428"/>
      <c r="AR416" s="428"/>
      <c r="AS416" s="428"/>
      <c r="AT416" s="813"/>
      <c r="AU416" s="834"/>
      <c r="AV416" s="44">
        <f t="shared" si="243"/>
        <v>433193.5</v>
      </c>
      <c r="AW416" s="428"/>
      <c r="AX416" s="646">
        <v>433193.5</v>
      </c>
      <c r="AY416" s="428"/>
      <c r="AZ416" s="428"/>
      <c r="BA416" s="428"/>
      <c r="BB416" s="428"/>
      <c r="BC416" s="813"/>
      <c r="BD416" s="810"/>
      <c r="BE416" s="44">
        <f t="shared" si="244"/>
        <v>433193.5</v>
      </c>
      <c r="BF416" s="428"/>
      <c r="BG416" s="646">
        <v>433193.5</v>
      </c>
      <c r="BH416" s="428"/>
      <c r="BI416" s="428"/>
      <c r="BJ416" s="428"/>
      <c r="BK416" s="428"/>
      <c r="BL416" s="813"/>
      <c r="BM416" s="816"/>
      <c r="BN416" s="44">
        <f t="shared" si="245"/>
        <v>433193.5</v>
      </c>
      <c r="BO416" s="428"/>
      <c r="BP416" s="428">
        <v>433193.5</v>
      </c>
      <c r="BQ416" s="428"/>
      <c r="BR416" s="428"/>
      <c r="BS416" s="428"/>
      <c r="BT416" s="428"/>
      <c r="BU416" s="429"/>
      <c r="BV416" s="430"/>
      <c r="BW416" s="430"/>
      <c r="BX416" s="430"/>
      <c r="BY416" s="430"/>
      <c r="BZ416" s="430"/>
      <c r="CA416" s="430"/>
      <c r="CB416" s="430"/>
      <c r="CC416" s="431"/>
    </row>
    <row r="417" spans="1:81" s="58" customFormat="1" ht="40.200000000000003" customHeight="1" thickTop="1" thickBot="1" x14ac:dyDescent="0.35">
      <c r="A417" s="34"/>
      <c r="B417" s="982"/>
      <c r="C417" s="1227"/>
      <c r="D417" s="872"/>
      <c r="E417" s="852"/>
      <c r="F417" s="852"/>
      <c r="G417" s="852"/>
      <c r="H417" s="852"/>
      <c r="I417" s="1185"/>
      <c r="J417" s="813"/>
      <c r="K417" s="855"/>
      <c r="L417" s="858"/>
      <c r="M417" s="861"/>
      <c r="N417" s="837"/>
      <c r="O417" s="840"/>
      <c r="P417" s="864"/>
      <c r="Q417" s="867"/>
      <c r="R417" s="813"/>
      <c r="S417" s="644" t="s">
        <v>7126</v>
      </c>
      <c r="T417" s="645" t="s">
        <v>3822</v>
      </c>
      <c r="U417" s="645" t="s">
        <v>3827</v>
      </c>
      <c r="V417" s="645" t="s">
        <v>3830</v>
      </c>
      <c r="W417" s="261"/>
      <c r="X417" s="258">
        <v>44931</v>
      </c>
      <c r="Y417" s="258">
        <v>44956</v>
      </c>
      <c r="Z417" s="258">
        <v>44959</v>
      </c>
      <c r="AA417" s="258">
        <v>45290</v>
      </c>
      <c r="AB417" s="813"/>
      <c r="AC417" s="828"/>
      <c r="AD417" s="44">
        <f t="shared" si="241"/>
        <v>1732774</v>
      </c>
      <c r="AE417" s="44">
        <f t="shared" si="241"/>
        <v>0</v>
      </c>
      <c r="AF417" s="44">
        <f t="shared" si="241"/>
        <v>1732774</v>
      </c>
      <c r="AG417" s="44">
        <f t="shared" si="241"/>
        <v>0</v>
      </c>
      <c r="AH417" s="44">
        <f t="shared" si="241"/>
        <v>0</v>
      </c>
      <c r="AI417" s="44">
        <f t="shared" si="241"/>
        <v>0</v>
      </c>
      <c r="AJ417" s="427"/>
      <c r="AK417" s="813"/>
      <c r="AL417" s="831"/>
      <c r="AM417" s="44">
        <f t="shared" si="242"/>
        <v>433193.5</v>
      </c>
      <c r="AN417" s="428"/>
      <c r="AO417" s="428">
        <v>433193.5</v>
      </c>
      <c r="AP417" s="428"/>
      <c r="AQ417" s="428"/>
      <c r="AR417" s="428"/>
      <c r="AS417" s="428"/>
      <c r="AT417" s="813"/>
      <c r="AU417" s="834"/>
      <c r="AV417" s="44">
        <f t="shared" si="243"/>
        <v>433193.5</v>
      </c>
      <c r="AW417" s="428"/>
      <c r="AX417" s="646">
        <v>433193.5</v>
      </c>
      <c r="AY417" s="428"/>
      <c r="AZ417" s="428"/>
      <c r="BA417" s="428"/>
      <c r="BB417" s="428"/>
      <c r="BC417" s="813"/>
      <c r="BD417" s="810"/>
      <c r="BE417" s="44">
        <f t="shared" si="244"/>
        <v>433193.5</v>
      </c>
      <c r="BF417" s="428"/>
      <c r="BG417" s="646">
        <v>433193.5</v>
      </c>
      <c r="BH417" s="428"/>
      <c r="BI417" s="428"/>
      <c r="BJ417" s="428"/>
      <c r="BK417" s="428"/>
      <c r="BL417" s="813"/>
      <c r="BM417" s="816"/>
      <c r="BN417" s="44">
        <f t="shared" si="245"/>
        <v>433193.5</v>
      </c>
      <c r="BO417" s="428"/>
      <c r="BP417" s="428">
        <v>433193.5</v>
      </c>
      <c r="BQ417" s="428"/>
      <c r="BR417" s="428"/>
      <c r="BS417" s="428"/>
      <c r="BT417" s="428"/>
      <c r="BU417" s="429"/>
      <c r="BV417" s="430"/>
      <c r="BW417" s="430"/>
      <c r="BX417" s="430"/>
      <c r="BY417" s="430"/>
      <c r="BZ417" s="430"/>
      <c r="CA417" s="430"/>
      <c r="CB417" s="430"/>
      <c r="CC417" s="431"/>
    </row>
    <row r="418" spans="1:81" s="58" customFormat="1" ht="40.200000000000003" customHeight="1" thickTop="1" thickBot="1" x14ac:dyDescent="0.35">
      <c r="A418" s="34"/>
      <c r="B418" s="982"/>
      <c r="C418" s="1227"/>
      <c r="D418" s="872"/>
      <c r="E418" s="852"/>
      <c r="F418" s="852"/>
      <c r="G418" s="852"/>
      <c r="H418" s="852"/>
      <c r="I418" s="1185"/>
      <c r="J418" s="813"/>
      <c r="K418" s="855"/>
      <c r="L418" s="858"/>
      <c r="M418" s="861"/>
      <c r="N418" s="837"/>
      <c r="O418" s="840"/>
      <c r="P418" s="864"/>
      <c r="Q418" s="867"/>
      <c r="R418" s="813"/>
      <c r="S418" s="401" t="s">
        <v>7127</v>
      </c>
      <c r="T418" s="651" t="s">
        <v>3822</v>
      </c>
      <c r="U418" s="651" t="s">
        <v>3827</v>
      </c>
      <c r="V418" s="651" t="s">
        <v>3830</v>
      </c>
      <c r="W418" s="39"/>
      <c r="X418" s="258">
        <v>44931</v>
      </c>
      <c r="Y418" s="258">
        <v>44956</v>
      </c>
      <c r="Z418" s="258">
        <v>44959</v>
      </c>
      <c r="AA418" s="258">
        <v>45290</v>
      </c>
      <c r="AB418" s="813"/>
      <c r="AC418" s="828"/>
      <c r="AD418" s="44">
        <f t="shared" si="241"/>
        <v>1732774</v>
      </c>
      <c r="AE418" s="44">
        <f t="shared" si="241"/>
        <v>0</v>
      </c>
      <c r="AF418" s="44">
        <f t="shared" si="241"/>
        <v>1732774</v>
      </c>
      <c r="AG418" s="44">
        <f t="shared" si="241"/>
        <v>0</v>
      </c>
      <c r="AH418" s="44">
        <f t="shared" si="241"/>
        <v>0</v>
      </c>
      <c r="AI418" s="44">
        <f t="shared" si="241"/>
        <v>0</v>
      </c>
      <c r="AJ418" s="51">
        <f t="shared" si="197"/>
        <v>0</v>
      </c>
      <c r="AK418" s="813"/>
      <c r="AL418" s="831"/>
      <c r="AM418" s="44">
        <f t="shared" si="242"/>
        <v>433193.5</v>
      </c>
      <c r="AN418" s="257"/>
      <c r="AO418" s="257">
        <v>433193.5</v>
      </c>
      <c r="AP418" s="257"/>
      <c r="AQ418" s="257"/>
      <c r="AR418" s="257"/>
      <c r="AS418" s="257"/>
      <c r="AT418" s="813"/>
      <c r="AU418" s="834"/>
      <c r="AV418" s="44">
        <f t="shared" si="243"/>
        <v>433193.5</v>
      </c>
      <c r="AW418" s="257"/>
      <c r="AX418" s="646">
        <v>433193.5</v>
      </c>
      <c r="AY418" s="257"/>
      <c r="AZ418" s="257"/>
      <c r="BA418" s="257"/>
      <c r="BB418" s="257"/>
      <c r="BC418" s="813"/>
      <c r="BD418" s="810"/>
      <c r="BE418" s="44">
        <f t="shared" si="244"/>
        <v>433193.5</v>
      </c>
      <c r="BF418" s="257"/>
      <c r="BG418" s="646">
        <v>433193.5</v>
      </c>
      <c r="BH418" s="257"/>
      <c r="BI418" s="257"/>
      <c r="BJ418" s="257"/>
      <c r="BK418" s="257"/>
      <c r="BL418" s="813"/>
      <c r="BM418" s="816"/>
      <c r="BN418" s="44">
        <f t="shared" si="245"/>
        <v>433193.5</v>
      </c>
      <c r="BO418" s="257"/>
      <c r="BP418" s="257">
        <v>433193.5</v>
      </c>
      <c r="BQ418" s="257"/>
      <c r="BR418" s="257"/>
      <c r="BS418" s="257"/>
      <c r="BT418" s="257"/>
      <c r="BU418" s="821"/>
      <c r="BV418" s="822"/>
      <c r="BW418" s="822"/>
      <c r="BX418" s="822"/>
      <c r="BY418" s="822"/>
      <c r="BZ418" s="822"/>
      <c r="CA418" s="822"/>
      <c r="CB418" s="822"/>
      <c r="CC418" s="823"/>
    </row>
    <row r="419" spans="1:81" s="58" customFormat="1" ht="40.200000000000003" customHeight="1" thickTop="1" thickBot="1" x14ac:dyDescent="0.35">
      <c r="A419" s="34"/>
      <c r="B419" s="982"/>
      <c r="C419" s="1227"/>
      <c r="D419" s="872"/>
      <c r="E419" s="852"/>
      <c r="F419" s="852"/>
      <c r="G419" s="852"/>
      <c r="H419" s="852"/>
      <c r="I419" s="1185"/>
      <c r="J419" s="813"/>
      <c r="K419" s="855"/>
      <c r="L419" s="858"/>
      <c r="M419" s="861"/>
      <c r="N419" s="837"/>
      <c r="O419" s="840"/>
      <c r="P419" s="864"/>
      <c r="Q419" s="867"/>
      <c r="R419" s="813"/>
      <c r="S419" s="401" t="s">
        <v>7128</v>
      </c>
      <c r="T419" s="651" t="s">
        <v>3822</v>
      </c>
      <c r="U419" s="651" t="s">
        <v>3827</v>
      </c>
      <c r="V419" s="651" t="s">
        <v>3830</v>
      </c>
      <c r="W419" s="39"/>
      <c r="X419" s="258">
        <v>44931</v>
      </c>
      <c r="Y419" s="258">
        <v>44956</v>
      </c>
      <c r="Z419" s="258">
        <v>44959</v>
      </c>
      <c r="AA419" s="258">
        <v>45290</v>
      </c>
      <c r="AB419" s="813"/>
      <c r="AC419" s="828"/>
      <c r="AD419" s="44">
        <f t="shared" si="241"/>
        <v>1732774</v>
      </c>
      <c r="AE419" s="44">
        <f t="shared" si="241"/>
        <v>0</v>
      </c>
      <c r="AF419" s="44">
        <f t="shared" si="241"/>
        <v>1732774</v>
      </c>
      <c r="AG419" s="44">
        <f t="shared" si="241"/>
        <v>0</v>
      </c>
      <c r="AH419" s="44">
        <f t="shared" si="241"/>
        <v>0</v>
      </c>
      <c r="AI419" s="44">
        <f t="shared" si="241"/>
        <v>0</v>
      </c>
      <c r="AJ419" s="51">
        <f t="shared" si="197"/>
        <v>0</v>
      </c>
      <c r="AK419" s="813"/>
      <c r="AL419" s="831"/>
      <c r="AM419" s="44">
        <f t="shared" si="242"/>
        <v>433193.5</v>
      </c>
      <c r="AN419" s="257"/>
      <c r="AO419" s="257">
        <v>433193.5</v>
      </c>
      <c r="AP419" s="257"/>
      <c r="AQ419" s="257"/>
      <c r="AR419" s="257"/>
      <c r="AS419" s="257"/>
      <c r="AT419" s="813"/>
      <c r="AU419" s="834"/>
      <c r="AV419" s="44">
        <f t="shared" si="243"/>
        <v>433193.5</v>
      </c>
      <c r="AW419" s="257"/>
      <c r="AX419" s="646">
        <v>433193.5</v>
      </c>
      <c r="AY419" s="257"/>
      <c r="AZ419" s="257"/>
      <c r="BA419" s="257"/>
      <c r="BB419" s="257"/>
      <c r="BC419" s="813"/>
      <c r="BD419" s="810"/>
      <c r="BE419" s="44">
        <f t="shared" si="244"/>
        <v>433193.5</v>
      </c>
      <c r="BF419" s="257"/>
      <c r="BG419" s="646">
        <v>433193.5</v>
      </c>
      <c r="BH419" s="257"/>
      <c r="BI419" s="257"/>
      <c r="BJ419" s="257"/>
      <c r="BK419" s="257"/>
      <c r="BL419" s="813"/>
      <c r="BM419" s="816"/>
      <c r="BN419" s="44">
        <f t="shared" si="245"/>
        <v>433193.5</v>
      </c>
      <c r="BO419" s="257"/>
      <c r="BP419" s="257">
        <v>433193.5</v>
      </c>
      <c r="BQ419" s="257"/>
      <c r="BR419" s="257"/>
      <c r="BS419" s="257"/>
      <c r="BT419" s="257"/>
      <c r="BU419" s="821"/>
      <c r="BV419" s="822"/>
      <c r="BW419" s="822"/>
      <c r="BX419" s="822"/>
      <c r="BY419" s="822"/>
      <c r="BZ419" s="822"/>
      <c r="CA419" s="822"/>
      <c r="CB419" s="822"/>
      <c r="CC419" s="823"/>
    </row>
    <row r="420" spans="1:81" s="58" customFormat="1" ht="40.200000000000003" customHeight="1" thickTop="1" thickBot="1" x14ac:dyDescent="0.35">
      <c r="A420" s="34"/>
      <c r="B420" s="982"/>
      <c r="C420" s="1228"/>
      <c r="D420" s="873"/>
      <c r="E420" s="853"/>
      <c r="F420" s="853"/>
      <c r="G420" s="853"/>
      <c r="H420" s="853"/>
      <c r="I420" s="1186"/>
      <c r="J420" s="814"/>
      <c r="K420" s="856"/>
      <c r="L420" s="859"/>
      <c r="M420" s="862"/>
      <c r="N420" s="838"/>
      <c r="O420" s="841"/>
      <c r="P420" s="865"/>
      <c r="Q420" s="874"/>
      <c r="R420" s="814"/>
      <c r="S420" s="652" t="s">
        <v>7129</v>
      </c>
      <c r="T420" s="653" t="s">
        <v>3822</v>
      </c>
      <c r="U420" s="653" t="s">
        <v>3827</v>
      </c>
      <c r="V420" s="653" t="s">
        <v>3830</v>
      </c>
      <c r="W420" s="232"/>
      <c r="X420" s="258">
        <v>44931</v>
      </c>
      <c r="Y420" s="258">
        <v>44956</v>
      </c>
      <c r="Z420" s="258">
        <v>44959</v>
      </c>
      <c r="AA420" s="258">
        <v>45290</v>
      </c>
      <c r="AB420" s="814"/>
      <c r="AC420" s="829"/>
      <c r="AD420" s="44">
        <f t="shared" si="241"/>
        <v>1732774</v>
      </c>
      <c r="AE420" s="44">
        <f t="shared" si="241"/>
        <v>0</v>
      </c>
      <c r="AF420" s="44">
        <f t="shared" si="241"/>
        <v>1732774</v>
      </c>
      <c r="AG420" s="44">
        <f t="shared" si="241"/>
        <v>0</v>
      </c>
      <c r="AH420" s="44">
        <f t="shared" si="241"/>
        <v>0</v>
      </c>
      <c r="AI420" s="44">
        <f t="shared" si="241"/>
        <v>0</v>
      </c>
      <c r="AJ420" s="46">
        <f t="shared" si="197"/>
        <v>0</v>
      </c>
      <c r="AK420" s="814"/>
      <c r="AL420" s="832"/>
      <c r="AM420" s="44">
        <f t="shared" si="242"/>
        <v>433193.5</v>
      </c>
      <c r="AN420" s="49"/>
      <c r="AO420" s="49">
        <v>433193.5</v>
      </c>
      <c r="AP420" s="49"/>
      <c r="AQ420" s="49"/>
      <c r="AR420" s="49"/>
      <c r="AS420" s="49"/>
      <c r="AT420" s="814"/>
      <c r="AU420" s="835"/>
      <c r="AV420" s="44">
        <f t="shared" si="243"/>
        <v>433193.5</v>
      </c>
      <c r="AW420" s="49"/>
      <c r="AX420" s="646">
        <v>433193.5</v>
      </c>
      <c r="AY420" s="49"/>
      <c r="AZ420" s="49"/>
      <c r="BA420" s="49"/>
      <c r="BB420" s="49"/>
      <c r="BC420" s="814"/>
      <c r="BD420" s="811"/>
      <c r="BE420" s="44">
        <f t="shared" si="244"/>
        <v>433193.5</v>
      </c>
      <c r="BF420" s="49"/>
      <c r="BG420" s="646">
        <v>433193.5</v>
      </c>
      <c r="BH420" s="49"/>
      <c r="BI420" s="49"/>
      <c r="BJ420" s="49"/>
      <c r="BK420" s="49"/>
      <c r="BL420" s="814"/>
      <c r="BM420" s="817"/>
      <c r="BN420" s="44">
        <f t="shared" si="245"/>
        <v>433193.5</v>
      </c>
      <c r="BO420" s="49"/>
      <c r="BP420" s="49">
        <v>433193.5</v>
      </c>
      <c r="BQ420" s="49"/>
      <c r="BR420" s="49"/>
      <c r="BS420" s="49"/>
      <c r="BT420" s="49"/>
      <c r="BU420" s="824"/>
      <c r="BV420" s="825"/>
      <c r="BW420" s="825"/>
      <c r="BX420" s="825"/>
      <c r="BY420" s="825"/>
      <c r="BZ420" s="825"/>
      <c r="CA420" s="825"/>
      <c r="CB420" s="825"/>
      <c r="CC420" s="826"/>
    </row>
    <row r="421" spans="1:81" s="58" customFormat="1" ht="40.200000000000003" customHeight="1" thickTop="1" thickBot="1" x14ac:dyDescent="0.35">
      <c r="A421" s="34"/>
      <c r="B421" s="982"/>
      <c r="C421" s="1226" t="s">
        <v>204</v>
      </c>
      <c r="D421" s="871">
        <v>1906</v>
      </c>
      <c r="E421" s="851" t="s">
        <v>6664</v>
      </c>
      <c r="F421" s="851">
        <v>1905032</v>
      </c>
      <c r="G421" s="851" t="s">
        <v>6665</v>
      </c>
      <c r="H421" s="851" t="s">
        <v>6666</v>
      </c>
      <c r="I421" s="1184">
        <v>2021004540215</v>
      </c>
      <c r="J421" s="812">
        <v>118</v>
      </c>
      <c r="K421" s="854" t="str">
        <f>+[3]Metas!K136</f>
        <v>Promoción de la implementación y adecuación del sistema de salud propio e intercultural (SISPI) para la comunidades étnicas (BARÍ-U´WA) incluyendo los municipios PDET.</v>
      </c>
      <c r="L421" s="857"/>
      <c r="M421" s="860">
        <f>SUM(N421:Q421)</f>
        <v>0</v>
      </c>
      <c r="N421" s="836"/>
      <c r="O421" s="839"/>
      <c r="P421" s="863"/>
      <c r="Q421" s="866"/>
      <c r="R421" s="812">
        <f t="shared" ref="R421" si="253">+$J421</f>
        <v>118</v>
      </c>
      <c r="S421" s="642" t="s">
        <v>7130</v>
      </c>
      <c r="T421" s="643" t="s">
        <v>3822</v>
      </c>
      <c r="U421" s="235" t="s">
        <v>3827</v>
      </c>
      <c r="V421" s="235" t="s">
        <v>3830</v>
      </c>
      <c r="W421" s="231"/>
      <c r="X421" s="258">
        <v>44931</v>
      </c>
      <c r="Y421" s="258">
        <v>44956</v>
      </c>
      <c r="Z421" s="258">
        <v>44959</v>
      </c>
      <c r="AA421" s="258">
        <v>45290</v>
      </c>
      <c r="AB421" s="812">
        <f t="shared" ref="AB421" si="254">+$J421</f>
        <v>118</v>
      </c>
      <c r="AC421" s="827">
        <f t="shared" ref="AC421" si="255">+L421</f>
        <v>0</v>
      </c>
      <c r="AD421" s="44">
        <f t="shared" si="241"/>
        <v>5877368</v>
      </c>
      <c r="AE421" s="44">
        <f t="shared" si="241"/>
        <v>0</v>
      </c>
      <c r="AF421" s="44">
        <f t="shared" si="241"/>
        <v>5877368</v>
      </c>
      <c r="AG421" s="44">
        <f t="shared" si="241"/>
        <v>0</v>
      </c>
      <c r="AH421" s="44">
        <f t="shared" si="241"/>
        <v>0</v>
      </c>
      <c r="AI421" s="44">
        <f t="shared" si="241"/>
        <v>0</v>
      </c>
      <c r="AJ421" s="44">
        <f t="shared" si="197"/>
        <v>0</v>
      </c>
      <c r="AK421" s="812">
        <f t="shared" ref="AK421" si="256">+$J421</f>
        <v>118</v>
      </c>
      <c r="AL421" s="830">
        <f>+N421</f>
        <v>0</v>
      </c>
      <c r="AM421" s="44">
        <f t="shared" ref="AM421:AM609" si="257">SUM(AN421:AS421)</f>
        <v>1469342</v>
      </c>
      <c r="AN421" s="47"/>
      <c r="AO421" s="47">
        <v>1469342</v>
      </c>
      <c r="AP421" s="47"/>
      <c r="AQ421" s="47"/>
      <c r="AR421" s="47"/>
      <c r="AS421" s="47"/>
      <c r="AT421" s="812">
        <f t="shared" ref="AT421" si="258">+$J421</f>
        <v>118</v>
      </c>
      <c r="AU421" s="833">
        <f>+O421</f>
        <v>0</v>
      </c>
      <c r="AV421" s="44">
        <f t="shared" si="243"/>
        <v>1469342</v>
      </c>
      <c r="AW421" s="47"/>
      <c r="AX421" s="35">
        <v>1469342</v>
      </c>
      <c r="AY421" s="47"/>
      <c r="AZ421" s="47"/>
      <c r="BA421" s="47"/>
      <c r="BB421" s="47"/>
      <c r="BC421" s="812">
        <f t="shared" ref="BC421" si="259">+$J421</f>
        <v>118</v>
      </c>
      <c r="BD421" s="809">
        <f>+P421</f>
        <v>0</v>
      </c>
      <c r="BE421" s="44">
        <f t="shared" si="244"/>
        <v>1469342</v>
      </c>
      <c r="BF421" s="47"/>
      <c r="BG421" s="35">
        <v>1469342</v>
      </c>
      <c r="BH421" s="47"/>
      <c r="BI421" s="47"/>
      <c r="BJ421" s="47"/>
      <c r="BK421" s="47"/>
      <c r="BL421" s="812">
        <f t="shared" ref="BL421" si="260">+$J421</f>
        <v>118</v>
      </c>
      <c r="BM421" s="815">
        <f>+Q421</f>
        <v>0</v>
      </c>
      <c r="BN421" s="44">
        <f t="shared" si="245"/>
        <v>1469342</v>
      </c>
      <c r="BO421" s="47"/>
      <c r="BP421" s="47">
        <v>1469342</v>
      </c>
      <c r="BQ421" s="47"/>
      <c r="BR421" s="47"/>
      <c r="BS421" s="47"/>
      <c r="BT421" s="47"/>
      <c r="BU421" s="818"/>
      <c r="BV421" s="819"/>
      <c r="BW421" s="819"/>
      <c r="BX421" s="819"/>
      <c r="BY421" s="819"/>
      <c r="BZ421" s="819"/>
      <c r="CA421" s="819"/>
      <c r="CB421" s="819"/>
      <c r="CC421" s="820"/>
    </row>
    <row r="422" spans="1:81" s="58" customFormat="1" ht="40.200000000000003" customHeight="1" thickTop="1" thickBot="1" x14ac:dyDescent="0.35">
      <c r="A422" s="34"/>
      <c r="B422" s="982"/>
      <c r="C422" s="1227"/>
      <c r="D422" s="872"/>
      <c r="E422" s="852"/>
      <c r="F422" s="852"/>
      <c r="G422" s="852"/>
      <c r="H422" s="852"/>
      <c r="I422" s="1185"/>
      <c r="J422" s="813"/>
      <c r="K422" s="855"/>
      <c r="L422" s="858"/>
      <c r="M422" s="861"/>
      <c r="N422" s="837"/>
      <c r="O422" s="840"/>
      <c r="P422" s="864"/>
      <c r="Q422" s="867"/>
      <c r="R422" s="813"/>
      <c r="S422" s="644" t="s">
        <v>7131</v>
      </c>
      <c r="T422" s="645" t="s">
        <v>3822</v>
      </c>
      <c r="U422" s="645" t="s">
        <v>3827</v>
      </c>
      <c r="V422" s="645" t="s">
        <v>3830</v>
      </c>
      <c r="W422" s="261"/>
      <c r="X422" s="258">
        <v>44931</v>
      </c>
      <c r="Y422" s="258">
        <v>44956</v>
      </c>
      <c r="Z422" s="258">
        <v>44959</v>
      </c>
      <c r="AA422" s="258">
        <v>45290</v>
      </c>
      <c r="AB422" s="813"/>
      <c r="AC422" s="828"/>
      <c r="AD422" s="44">
        <f t="shared" ref="AD422:AI440" si="261">+AM422+AV422+BE422+BN422</f>
        <v>5877368</v>
      </c>
      <c r="AE422" s="44">
        <f t="shared" si="261"/>
        <v>0</v>
      </c>
      <c r="AF422" s="44">
        <f t="shared" si="261"/>
        <v>5877368</v>
      </c>
      <c r="AG422" s="44">
        <f t="shared" si="261"/>
        <v>0</v>
      </c>
      <c r="AH422" s="44">
        <f t="shared" si="261"/>
        <v>0</v>
      </c>
      <c r="AI422" s="44">
        <f t="shared" si="261"/>
        <v>0</v>
      </c>
      <c r="AJ422" s="427"/>
      <c r="AK422" s="813"/>
      <c r="AL422" s="831"/>
      <c r="AM422" s="44">
        <f t="shared" si="257"/>
        <v>1469342</v>
      </c>
      <c r="AN422" s="428"/>
      <c r="AO422" s="428">
        <v>1469342</v>
      </c>
      <c r="AP422" s="428"/>
      <c r="AQ422" s="428"/>
      <c r="AR422" s="428"/>
      <c r="AS422" s="428"/>
      <c r="AT422" s="813"/>
      <c r="AU422" s="834"/>
      <c r="AV422" s="44">
        <f t="shared" si="243"/>
        <v>1469342</v>
      </c>
      <c r="AW422" s="428"/>
      <c r="AX422" s="646">
        <v>1469342</v>
      </c>
      <c r="AY422" s="428"/>
      <c r="AZ422" s="428"/>
      <c r="BA422" s="428"/>
      <c r="BB422" s="428"/>
      <c r="BC422" s="813"/>
      <c r="BD422" s="810"/>
      <c r="BE422" s="44">
        <f t="shared" si="244"/>
        <v>1469342</v>
      </c>
      <c r="BF422" s="428"/>
      <c r="BG422" s="646">
        <v>1469342</v>
      </c>
      <c r="BH422" s="428"/>
      <c r="BI422" s="428"/>
      <c r="BJ422" s="428"/>
      <c r="BK422" s="428"/>
      <c r="BL422" s="813"/>
      <c r="BM422" s="816"/>
      <c r="BN422" s="44">
        <f t="shared" si="245"/>
        <v>1469342</v>
      </c>
      <c r="BO422" s="428"/>
      <c r="BP422" s="428">
        <v>1469342</v>
      </c>
      <c r="BQ422" s="428"/>
      <c r="BR422" s="428"/>
      <c r="BS422" s="428"/>
      <c r="BT422" s="428"/>
      <c r="BU422" s="429"/>
      <c r="BV422" s="430"/>
      <c r="BW422" s="430"/>
      <c r="BX422" s="430"/>
      <c r="BY422" s="430"/>
      <c r="BZ422" s="430"/>
      <c r="CA422" s="430"/>
      <c r="CB422" s="430"/>
      <c r="CC422" s="431"/>
    </row>
    <row r="423" spans="1:81" s="58" customFormat="1" ht="40.200000000000003" customHeight="1" thickTop="1" thickBot="1" x14ac:dyDescent="0.35">
      <c r="A423" s="34"/>
      <c r="B423" s="982"/>
      <c r="C423" s="1227"/>
      <c r="D423" s="872"/>
      <c r="E423" s="852"/>
      <c r="F423" s="852"/>
      <c r="G423" s="852"/>
      <c r="H423" s="852"/>
      <c r="I423" s="1185"/>
      <c r="J423" s="813"/>
      <c r="K423" s="855"/>
      <c r="L423" s="858"/>
      <c r="M423" s="861"/>
      <c r="N423" s="837"/>
      <c r="O423" s="840"/>
      <c r="P423" s="864"/>
      <c r="Q423" s="867"/>
      <c r="R423" s="813"/>
      <c r="S423" s="644" t="s">
        <v>7132</v>
      </c>
      <c r="T423" s="645" t="s">
        <v>3822</v>
      </c>
      <c r="U423" s="645" t="s">
        <v>3827</v>
      </c>
      <c r="V423" s="645" t="s">
        <v>3830</v>
      </c>
      <c r="W423" s="261"/>
      <c r="X423" s="258">
        <v>44931</v>
      </c>
      <c r="Y423" s="258">
        <v>44956</v>
      </c>
      <c r="Z423" s="258">
        <v>44959</v>
      </c>
      <c r="AA423" s="258">
        <v>45290</v>
      </c>
      <c r="AB423" s="813"/>
      <c r="AC423" s="828"/>
      <c r="AD423" s="44">
        <f t="shared" si="261"/>
        <v>5877368</v>
      </c>
      <c r="AE423" s="44">
        <f t="shared" si="261"/>
        <v>0</v>
      </c>
      <c r="AF423" s="44">
        <f t="shared" si="261"/>
        <v>5877368</v>
      </c>
      <c r="AG423" s="44">
        <f t="shared" si="261"/>
        <v>0</v>
      </c>
      <c r="AH423" s="44">
        <f t="shared" si="261"/>
        <v>0</v>
      </c>
      <c r="AI423" s="44">
        <f t="shared" si="261"/>
        <v>0</v>
      </c>
      <c r="AJ423" s="427"/>
      <c r="AK423" s="813"/>
      <c r="AL423" s="831"/>
      <c r="AM423" s="44">
        <f t="shared" si="257"/>
        <v>1469342</v>
      </c>
      <c r="AN423" s="428"/>
      <c r="AO423" s="428">
        <v>1469342</v>
      </c>
      <c r="AP423" s="428"/>
      <c r="AQ423" s="428"/>
      <c r="AR423" s="428"/>
      <c r="AS423" s="428"/>
      <c r="AT423" s="813"/>
      <c r="AU423" s="834"/>
      <c r="AV423" s="44">
        <f t="shared" si="243"/>
        <v>1469342</v>
      </c>
      <c r="AW423" s="428"/>
      <c r="AX423" s="646">
        <v>1469342</v>
      </c>
      <c r="AY423" s="428"/>
      <c r="AZ423" s="428"/>
      <c r="BA423" s="428"/>
      <c r="BB423" s="428"/>
      <c r="BC423" s="813"/>
      <c r="BD423" s="810"/>
      <c r="BE423" s="44">
        <f t="shared" si="244"/>
        <v>1469342</v>
      </c>
      <c r="BF423" s="428"/>
      <c r="BG423" s="646">
        <v>1469342</v>
      </c>
      <c r="BH423" s="428"/>
      <c r="BI423" s="428"/>
      <c r="BJ423" s="428"/>
      <c r="BK423" s="428"/>
      <c r="BL423" s="813"/>
      <c r="BM423" s="816"/>
      <c r="BN423" s="44">
        <f t="shared" si="245"/>
        <v>1469342</v>
      </c>
      <c r="BO423" s="428"/>
      <c r="BP423" s="428">
        <v>1469342</v>
      </c>
      <c r="BQ423" s="428"/>
      <c r="BR423" s="428"/>
      <c r="BS423" s="428"/>
      <c r="BT423" s="428"/>
      <c r="BU423" s="429"/>
      <c r="BV423" s="430"/>
      <c r="BW423" s="430"/>
      <c r="BX423" s="430"/>
      <c r="BY423" s="430"/>
      <c r="BZ423" s="430"/>
      <c r="CA423" s="430"/>
      <c r="CB423" s="430"/>
      <c r="CC423" s="431"/>
    </row>
    <row r="424" spans="1:81" s="58" customFormat="1" ht="40.200000000000003" customHeight="1" thickTop="1" thickBot="1" x14ac:dyDescent="0.35">
      <c r="A424" s="34"/>
      <c r="B424" s="982"/>
      <c r="C424" s="1227"/>
      <c r="D424" s="872"/>
      <c r="E424" s="852"/>
      <c r="F424" s="852"/>
      <c r="G424" s="852"/>
      <c r="H424" s="852"/>
      <c r="I424" s="1185"/>
      <c r="J424" s="813"/>
      <c r="K424" s="855"/>
      <c r="L424" s="858"/>
      <c r="M424" s="861"/>
      <c r="N424" s="837"/>
      <c r="O424" s="840"/>
      <c r="P424" s="864"/>
      <c r="Q424" s="867"/>
      <c r="R424" s="813"/>
      <c r="S424" s="644" t="s">
        <v>7133</v>
      </c>
      <c r="T424" s="645" t="s">
        <v>3822</v>
      </c>
      <c r="U424" s="645" t="s">
        <v>3827</v>
      </c>
      <c r="V424" s="645" t="s">
        <v>3830</v>
      </c>
      <c r="W424" s="261"/>
      <c r="X424" s="258">
        <v>44931</v>
      </c>
      <c r="Y424" s="258">
        <v>44956</v>
      </c>
      <c r="Z424" s="258">
        <v>44959</v>
      </c>
      <c r="AA424" s="258">
        <v>45290</v>
      </c>
      <c r="AB424" s="813"/>
      <c r="AC424" s="828"/>
      <c r="AD424" s="44">
        <f t="shared" si="261"/>
        <v>5877368</v>
      </c>
      <c r="AE424" s="44">
        <f t="shared" si="261"/>
        <v>0</v>
      </c>
      <c r="AF424" s="44">
        <f t="shared" si="261"/>
        <v>5877368</v>
      </c>
      <c r="AG424" s="44">
        <f t="shared" si="261"/>
        <v>0</v>
      </c>
      <c r="AH424" s="44">
        <f t="shared" si="261"/>
        <v>0</v>
      </c>
      <c r="AI424" s="44">
        <f t="shared" si="261"/>
        <v>0</v>
      </c>
      <c r="AJ424" s="427"/>
      <c r="AK424" s="813"/>
      <c r="AL424" s="831"/>
      <c r="AM424" s="44">
        <f t="shared" si="257"/>
        <v>1469342</v>
      </c>
      <c r="AN424" s="428"/>
      <c r="AO424" s="428">
        <v>1469342</v>
      </c>
      <c r="AP424" s="428"/>
      <c r="AQ424" s="428"/>
      <c r="AR424" s="428"/>
      <c r="AS424" s="428"/>
      <c r="AT424" s="813"/>
      <c r="AU424" s="834"/>
      <c r="AV424" s="44">
        <f t="shared" si="243"/>
        <v>1469342</v>
      </c>
      <c r="AW424" s="428"/>
      <c r="AX424" s="646">
        <v>1469342</v>
      </c>
      <c r="AY424" s="428"/>
      <c r="AZ424" s="428"/>
      <c r="BA424" s="428"/>
      <c r="BB424" s="428"/>
      <c r="BC424" s="813"/>
      <c r="BD424" s="810"/>
      <c r="BE424" s="44">
        <f t="shared" si="244"/>
        <v>1469342</v>
      </c>
      <c r="BF424" s="428"/>
      <c r="BG424" s="646">
        <v>1469342</v>
      </c>
      <c r="BH424" s="428"/>
      <c r="BI424" s="428"/>
      <c r="BJ424" s="428"/>
      <c r="BK424" s="428"/>
      <c r="BL424" s="813"/>
      <c r="BM424" s="816"/>
      <c r="BN424" s="44">
        <f t="shared" si="245"/>
        <v>1469342</v>
      </c>
      <c r="BO424" s="428"/>
      <c r="BP424" s="428">
        <v>1469342</v>
      </c>
      <c r="BQ424" s="428"/>
      <c r="BR424" s="428"/>
      <c r="BS424" s="428"/>
      <c r="BT424" s="428"/>
      <c r="BU424" s="429"/>
      <c r="BV424" s="430"/>
      <c r="BW424" s="430"/>
      <c r="BX424" s="430"/>
      <c r="BY424" s="430"/>
      <c r="BZ424" s="430"/>
      <c r="CA424" s="430"/>
      <c r="CB424" s="430"/>
      <c r="CC424" s="431"/>
    </row>
    <row r="425" spans="1:81" s="58" customFormat="1" ht="40.200000000000003" customHeight="1" thickTop="1" thickBot="1" x14ac:dyDescent="0.35">
      <c r="A425" s="34"/>
      <c r="B425" s="982"/>
      <c r="C425" s="1227"/>
      <c r="D425" s="872"/>
      <c r="E425" s="852"/>
      <c r="F425" s="852"/>
      <c r="G425" s="852"/>
      <c r="H425" s="852"/>
      <c r="I425" s="1185"/>
      <c r="J425" s="813"/>
      <c r="K425" s="855"/>
      <c r="L425" s="858"/>
      <c r="M425" s="861"/>
      <c r="N425" s="837"/>
      <c r="O425" s="840"/>
      <c r="P425" s="864"/>
      <c r="Q425" s="867"/>
      <c r="R425" s="813"/>
      <c r="S425" s="644" t="s">
        <v>7134</v>
      </c>
      <c r="T425" s="645" t="s">
        <v>3822</v>
      </c>
      <c r="U425" s="645" t="s">
        <v>3827</v>
      </c>
      <c r="V425" s="645" t="s">
        <v>3830</v>
      </c>
      <c r="W425" s="261"/>
      <c r="X425" s="258">
        <v>44931</v>
      </c>
      <c r="Y425" s="258">
        <v>44956</v>
      </c>
      <c r="Z425" s="258">
        <v>44959</v>
      </c>
      <c r="AA425" s="258">
        <v>45290</v>
      </c>
      <c r="AB425" s="813"/>
      <c r="AC425" s="828"/>
      <c r="AD425" s="44">
        <f t="shared" si="261"/>
        <v>5877368</v>
      </c>
      <c r="AE425" s="44">
        <f t="shared" si="261"/>
        <v>0</v>
      </c>
      <c r="AF425" s="44">
        <f t="shared" si="261"/>
        <v>5877368</v>
      </c>
      <c r="AG425" s="44">
        <f t="shared" si="261"/>
        <v>0</v>
      </c>
      <c r="AH425" s="44">
        <f t="shared" si="261"/>
        <v>0</v>
      </c>
      <c r="AI425" s="44">
        <f t="shared" si="261"/>
        <v>0</v>
      </c>
      <c r="AJ425" s="427"/>
      <c r="AK425" s="813"/>
      <c r="AL425" s="831"/>
      <c r="AM425" s="44">
        <f t="shared" si="257"/>
        <v>1469342</v>
      </c>
      <c r="AN425" s="428"/>
      <c r="AO425" s="428">
        <v>1469342</v>
      </c>
      <c r="AP425" s="428"/>
      <c r="AQ425" s="428"/>
      <c r="AR425" s="428"/>
      <c r="AS425" s="428"/>
      <c r="AT425" s="813"/>
      <c r="AU425" s="834"/>
      <c r="AV425" s="44">
        <f t="shared" si="243"/>
        <v>1469342</v>
      </c>
      <c r="AW425" s="428"/>
      <c r="AX425" s="646">
        <v>1469342</v>
      </c>
      <c r="AY425" s="428"/>
      <c r="AZ425" s="428"/>
      <c r="BA425" s="428"/>
      <c r="BB425" s="428"/>
      <c r="BC425" s="813"/>
      <c r="BD425" s="810"/>
      <c r="BE425" s="44">
        <f t="shared" si="244"/>
        <v>1469342</v>
      </c>
      <c r="BF425" s="428"/>
      <c r="BG425" s="646">
        <v>1469342</v>
      </c>
      <c r="BH425" s="428"/>
      <c r="BI425" s="428"/>
      <c r="BJ425" s="428"/>
      <c r="BK425" s="428"/>
      <c r="BL425" s="813"/>
      <c r="BM425" s="816"/>
      <c r="BN425" s="44">
        <f t="shared" si="245"/>
        <v>1469342</v>
      </c>
      <c r="BO425" s="428"/>
      <c r="BP425" s="428">
        <v>1469342</v>
      </c>
      <c r="BQ425" s="428"/>
      <c r="BR425" s="428"/>
      <c r="BS425" s="428"/>
      <c r="BT425" s="428"/>
      <c r="BU425" s="429"/>
      <c r="BV425" s="430"/>
      <c r="BW425" s="430"/>
      <c r="BX425" s="430"/>
      <c r="BY425" s="430"/>
      <c r="BZ425" s="430"/>
      <c r="CA425" s="430"/>
      <c r="CB425" s="430"/>
      <c r="CC425" s="431"/>
    </row>
    <row r="426" spans="1:81" s="58" customFormat="1" ht="40.200000000000003" customHeight="1" thickTop="1" thickBot="1" x14ac:dyDescent="0.35">
      <c r="A426" s="34"/>
      <c r="B426" s="982"/>
      <c r="C426" s="1227"/>
      <c r="D426" s="872"/>
      <c r="E426" s="852"/>
      <c r="F426" s="852"/>
      <c r="G426" s="852"/>
      <c r="H426" s="852"/>
      <c r="I426" s="1185"/>
      <c r="J426" s="813"/>
      <c r="K426" s="855"/>
      <c r="L426" s="858"/>
      <c r="M426" s="861"/>
      <c r="N426" s="837"/>
      <c r="O426" s="840"/>
      <c r="P426" s="864"/>
      <c r="Q426" s="867"/>
      <c r="R426" s="813"/>
      <c r="S426" s="644" t="s">
        <v>7135</v>
      </c>
      <c r="T426" s="645" t="s">
        <v>3822</v>
      </c>
      <c r="U426" s="645" t="s">
        <v>3827</v>
      </c>
      <c r="V426" s="645" t="s">
        <v>3830</v>
      </c>
      <c r="W426" s="261"/>
      <c r="X426" s="258">
        <v>44931</v>
      </c>
      <c r="Y426" s="258">
        <v>44956</v>
      </c>
      <c r="Z426" s="258">
        <v>44959</v>
      </c>
      <c r="AA426" s="258">
        <v>45290</v>
      </c>
      <c r="AB426" s="813"/>
      <c r="AC426" s="828"/>
      <c r="AD426" s="44">
        <f t="shared" si="261"/>
        <v>5877368</v>
      </c>
      <c r="AE426" s="44">
        <f t="shared" si="261"/>
        <v>0</v>
      </c>
      <c r="AF426" s="44">
        <f t="shared" si="261"/>
        <v>5877368</v>
      </c>
      <c r="AG426" s="44">
        <f t="shared" si="261"/>
        <v>0</v>
      </c>
      <c r="AH426" s="44">
        <f t="shared" si="261"/>
        <v>0</v>
      </c>
      <c r="AI426" s="44">
        <f t="shared" si="261"/>
        <v>0</v>
      </c>
      <c r="AJ426" s="427"/>
      <c r="AK426" s="813"/>
      <c r="AL426" s="831"/>
      <c r="AM426" s="44">
        <f t="shared" si="257"/>
        <v>1469342</v>
      </c>
      <c r="AN426" s="428"/>
      <c r="AO426" s="428">
        <v>1469342</v>
      </c>
      <c r="AP426" s="428"/>
      <c r="AQ426" s="428"/>
      <c r="AR426" s="428"/>
      <c r="AS426" s="428"/>
      <c r="AT426" s="813"/>
      <c r="AU426" s="834"/>
      <c r="AV426" s="44">
        <f t="shared" si="243"/>
        <v>1469342</v>
      </c>
      <c r="AW426" s="428"/>
      <c r="AX426" s="646">
        <v>1469342</v>
      </c>
      <c r="AY426" s="428"/>
      <c r="AZ426" s="428"/>
      <c r="BA426" s="428"/>
      <c r="BB426" s="428"/>
      <c r="BC426" s="813"/>
      <c r="BD426" s="810"/>
      <c r="BE426" s="44">
        <f t="shared" si="244"/>
        <v>1469342</v>
      </c>
      <c r="BF426" s="428"/>
      <c r="BG426" s="646">
        <v>1469342</v>
      </c>
      <c r="BH426" s="428"/>
      <c r="BI426" s="428"/>
      <c r="BJ426" s="428"/>
      <c r="BK426" s="428"/>
      <c r="BL426" s="813"/>
      <c r="BM426" s="816"/>
      <c r="BN426" s="44">
        <f t="shared" si="245"/>
        <v>1469342</v>
      </c>
      <c r="BO426" s="428"/>
      <c r="BP426" s="428">
        <v>1469342</v>
      </c>
      <c r="BQ426" s="428"/>
      <c r="BR426" s="428"/>
      <c r="BS426" s="428"/>
      <c r="BT426" s="428"/>
      <c r="BU426" s="429"/>
      <c r="BV426" s="430"/>
      <c r="BW426" s="430"/>
      <c r="BX426" s="430"/>
      <c r="BY426" s="430"/>
      <c r="BZ426" s="430"/>
      <c r="CA426" s="430"/>
      <c r="CB426" s="430"/>
      <c r="CC426" s="431"/>
    </row>
    <row r="427" spans="1:81" s="58" customFormat="1" ht="40.200000000000003" customHeight="1" thickTop="1" thickBot="1" x14ac:dyDescent="0.35">
      <c r="A427" s="34"/>
      <c r="B427" s="982"/>
      <c r="C427" s="1227"/>
      <c r="D427" s="872"/>
      <c r="E427" s="852"/>
      <c r="F427" s="852"/>
      <c r="G427" s="852"/>
      <c r="H427" s="852"/>
      <c r="I427" s="1185"/>
      <c r="J427" s="813"/>
      <c r="K427" s="855"/>
      <c r="L427" s="858"/>
      <c r="M427" s="861"/>
      <c r="N427" s="837"/>
      <c r="O427" s="840"/>
      <c r="P427" s="864"/>
      <c r="Q427" s="867"/>
      <c r="R427" s="813"/>
      <c r="S427" s="644" t="s">
        <v>7136</v>
      </c>
      <c r="T427" s="645" t="s">
        <v>3822</v>
      </c>
      <c r="U427" s="645" t="s">
        <v>3827</v>
      </c>
      <c r="V427" s="645" t="s">
        <v>3830</v>
      </c>
      <c r="W427" s="261"/>
      <c r="X427" s="258">
        <v>44931</v>
      </c>
      <c r="Y427" s="258">
        <v>44956</v>
      </c>
      <c r="Z427" s="258">
        <v>44959</v>
      </c>
      <c r="AA427" s="258">
        <v>45290</v>
      </c>
      <c r="AB427" s="813"/>
      <c r="AC427" s="828"/>
      <c r="AD427" s="44">
        <f t="shared" si="261"/>
        <v>5877368</v>
      </c>
      <c r="AE427" s="44">
        <f t="shared" si="261"/>
        <v>0</v>
      </c>
      <c r="AF427" s="44">
        <f t="shared" si="261"/>
        <v>5877368</v>
      </c>
      <c r="AG427" s="44">
        <f t="shared" si="261"/>
        <v>0</v>
      </c>
      <c r="AH427" s="44">
        <f t="shared" si="261"/>
        <v>0</v>
      </c>
      <c r="AI427" s="44">
        <f t="shared" si="261"/>
        <v>0</v>
      </c>
      <c r="AJ427" s="427"/>
      <c r="AK427" s="813"/>
      <c r="AL427" s="831"/>
      <c r="AM427" s="44">
        <f t="shared" si="257"/>
        <v>1469342</v>
      </c>
      <c r="AN427" s="428"/>
      <c r="AO427" s="428">
        <v>1469342</v>
      </c>
      <c r="AP427" s="428"/>
      <c r="AQ427" s="428"/>
      <c r="AR427" s="428"/>
      <c r="AS427" s="428"/>
      <c r="AT427" s="813"/>
      <c r="AU427" s="834"/>
      <c r="AV427" s="44">
        <f t="shared" si="243"/>
        <v>1469342</v>
      </c>
      <c r="AW427" s="428"/>
      <c r="AX427" s="646">
        <v>1469342</v>
      </c>
      <c r="AY427" s="428"/>
      <c r="AZ427" s="428"/>
      <c r="BA427" s="428"/>
      <c r="BB427" s="428"/>
      <c r="BC427" s="813"/>
      <c r="BD427" s="810"/>
      <c r="BE427" s="44">
        <f t="shared" si="244"/>
        <v>1469342</v>
      </c>
      <c r="BF427" s="428"/>
      <c r="BG427" s="646">
        <v>1469342</v>
      </c>
      <c r="BH427" s="428"/>
      <c r="BI427" s="428"/>
      <c r="BJ427" s="428"/>
      <c r="BK427" s="428"/>
      <c r="BL427" s="813"/>
      <c r="BM427" s="816"/>
      <c r="BN427" s="44">
        <f t="shared" si="245"/>
        <v>1469342</v>
      </c>
      <c r="BO427" s="428"/>
      <c r="BP427" s="428">
        <v>1469342</v>
      </c>
      <c r="BQ427" s="428"/>
      <c r="BR427" s="428"/>
      <c r="BS427" s="428"/>
      <c r="BT427" s="428"/>
      <c r="BU427" s="429"/>
      <c r="BV427" s="430"/>
      <c r="BW427" s="430"/>
      <c r="BX427" s="430"/>
      <c r="BY427" s="430"/>
      <c r="BZ427" s="430"/>
      <c r="CA427" s="430"/>
      <c r="CB427" s="430"/>
      <c r="CC427" s="431"/>
    </row>
    <row r="428" spans="1:81" s="58" customFormat="1" ht="40.200000000000003" customHeight="1" thickTop="1" thickBot="1" x14ac:dyDescent="0.35">
      <c r="A428" s="34"/>
      <c r="B428" s="982"/>
      <c r="C428" s="1227"/>
      <c r="D428" s="872"/>
      <c r="E428" s="852"/>
      <c r="F428" s="852"/>
      <c r="G428" s="852"/>
      <c r="H428" s="852"/>
      <c r="I428" s="1185"/>
      <c r="J428" s="813"/>
      <c r="K428" s="855"/>
      <c r="L428" s="858"/>
      <c r="M428" s="861"/>
      <c r="N428" s="837"/>
      <c r="O428" s="840"/>
      <c r="P428" s="864"/>
      <c r="Q428" s="867"/>
      <c r="R428" s="813"/>
      <c r="S428" s="401" t="s">
        <v>7137</v>
      </c>
      <c r="T428" s="645" t="s">
        <v>3822</v>
      </c>
      <c r="U428" s="645" t="s">
        <v>3827</v>
      </c>
      <c r="V428" s="645" t="s">
        <v>3830</v>
      </c>
      <c r="W428" s="39"/>
      <c r="X428" s="258">
        <v>44931</v>
      </c>
      <c r="Y428" s="258">
        <v>44956</v>
      </c>
      <c r="Z428" s="258">
        <v>44959</v>
      </c>
      <c r="AA428" s="258">
        <v>45290</v>
      </c>
      <c r="AB428" s="813"/>
      <c r="AC428" s="828"/>
      <c r="AD428" s="44">
        <f t="shared" si="261"/>
        <v>5877368</v>
      </c>
      <c r="AE428" s="44">
        <f t="shared" si="261"/>
        <v>0</v>
      </c>
      <c r="AF428" s="44">
        <f t="shared" si="261"/>
        <v>5877368</v>
      </c>
      <c r="AG428" s="44">
        <f t="shared" si="261"/>
        <v>0</v>
      </c>
      <c r="AH428" s="44">
        <f t="shared" si="261"/>
        <v>0</v>
      </c>
      <c r="AI428" s="44">
        <f t="shared" si="261"/>
        <v>0</v>
      </c>
      <c r="AJ428" s="51">
        <f t="shared" si="197"/>
        <v>0</v>
      </c>
      <c r="AK428" s="813"/>
      <c r="AL428" s="831"/>
      <c r="AM428" s="44">
        <f t="shared" si="257"/>
        <v>1469342</v>
      </c>
      <c r="AN428" s="257"/>
      <c r="AO428" s="257">
        <v>1469342</v>
      </c>
      <c r="AP428" s="257"/>
      <c r="AQ428" s="257"/>
      <c r="AR428" s="257"/>
      <c r="AS428" s="257"/>
      <c r="AT428" s="813"/>
      <c r="AU428" s="834"/>
      <c r="AV428" s="44">
        <f t="shared" si="243"/>
        <v>1469342</v>
      </c>
      <c r="AW428" s="257"/>
      <c r="AX428" s="646">
        <v>1469342</v>
      </c>
      <c r="AY428" s="257"/>
      <c r="AZ428" s="257"/>
      <c r="BA428" s="257"/>
      <c r="BB428" s="257"/>
      <c r="BC428" s="813"/>
      <c r="BD428" s="810"/>
      <c r="BE428" s="44">
        <f t="shared" si="244"/>
        <v>1469342</v>
      </c>
      <c r="BF428" s="257"/>
      <c r="BG428" s="646">
        <v>1469342</v>
      </c>
      <c r="BH428" s="257"/>
      <c r="BI428" s="257"/>
      <c r="BJ428" s="257"/>
      <c r="BK428" s="257"/>
      <c r="BL428" s="813"/>
      <c r="BM428" s="816"/>
      <c r="BN428" s="44">
        <f t="shared" si="245"/>
        <v>1469342</v>
      </c>
      <c r="BO428" s="257"/>
      <c r="BP428" s="257">
        <v>1469342</v>
      </c>
      <c r="BQ428" s="257"/>
      <c r="BR428" s="257"/>
      <c r="BS428" s="257"/>
      <c r="BT428" s="257"/>
      <c r="BU428" s="821"/>
      <c r="BV428" s="822"/>
      <c r="BW428" s="822"/>
      <c r="BX428" s="822"/>
      <c r="BY428" s="822"/>
      <c r="BZ428" s="822"/>
      <c r="CA428" s="822"/>
      <c r="CB428" s="822"/>
      <c r="CC428" s="823"/>
    </row>
    <row r="429" spans="1:81" s="58" customFormat="1" ht="40.200000000000003" customHeight="1" thickTop="1" thickBot="1" x14ac:dyDescent="0.35">
      <c r="A429" s="34"/>
      <c r="B429" s="982"/>
      <c r="C429" s="1227"/>
      <c r="D429" s="872"/>
      <c r="E429" s="852"/>
      <c r="F429" s="852"/>
      <c r="G429" s="852"/>
      <c r="H429" s="852"/>
      <c r="I429" s="1185"/>
      <c r="J429" s="813"/>
      <c r="K429" s="855"/>
      <c r="L429" s="858"/>
      <c r="M429" s="861"/>
      <c r="N429" s="837"/>
      <c r="O429" s="840"/>
      <c r="P429" s="864"/>
      <c r="Q429" s="867"/>
      <c r="R429" s="813"/>
      <c r="S429" s="401" t="s">
        <v>7138</v>
      </c>
      <c r="T429" s="645" t="s">
        <v>3822</v>
      </c>
      <c r="U429" s="645" t="s">
        <v>3827</v>
      </c>
      <c r="V429" s="645" t="s">
        <v>3830</v>
      </c>
      <c r="W429" s="39"/>
      <c r="X429" s="258">
        <v>44931</v>
      </c>
      <c r="Y429" s="258">
        <v>44956</v>
      </c>
      <c r="Z429" s="258">
        <v>44959</v>
      </c>
      <c r="AA429" s="258">
        <v>45290</v>
      </c>
      <c r="AB429" s="813"/>
      <c r="AC429" s="828"/>
      <c r="AD429" s="44">
        <f t="shared" si="261"/>
        <v>5877368</v>
      </c>
      <c r="AE429" s="44">
        <f t="shared" si="261"/>
        <v>0</v>
      </c>
      <c r="AF429" s="44">
        <f t="shared" si="261"/>
        <v>5877368</v>
      </c>
      <c r="AG429" s="44">
        <f t="shared" si="261"/>
        <v>0</v>
      </c>
      <c r="AH429" s="44">
        <f t="shared" si="261"/>
        <v>0</v>
      </c>
      <c r="AI429" s="44">
        <f t="shared" si="261"/>
        <v>0</v>
      </c>
      <c r="AJ429" s="51">
        <f t="shared" si="197"/>
        <v>0</v>
      </c>
      <c r="AK429" s="813"/>
      <c r="AL429" s="831"/>
      <c r="AM429" s="44">
        <f t="shared" si="257"/>
        <v>1469342</v>
      </c>
      <c r="AN429" s="257"/>
      <c r="AO429" s="257">
        <v>1469342</v>
      </c>
      <c r="AP429" s="257"/>
      <c r="AQ429" s="257"/>
      <c r="AR429" s="257"/>
      <c r="AS429" s="257"/>
      <c r="AT429" s="813"/>
      <c r="AU429" s="834"/>
      <c r="AV429" s="44">
        <f t="shared" si="243"/>
        <v>1469342</v>
      </c>
      <c r="AW429" s="257"/>
      <c r="AX429" s="646">
        <v>1469342</v>
      </c>
      <c r="AY429" s="257"/>
      <c r="AZ429" s="257"/>
      <c r="BA429" s="257"/>
      <c r="BB429" s="257"/>
      <c r="BC429" s="813"/>
      <c r="BD429" s="810"/>
      <c r="BE429" s="44">
        <f t="shared" si="244"/>
        <v>1469342</v>
      </c>
      <c r="BF429" s="257"/>
      <c r="BG429" s="646">
        <v>1469342</v>
      </c>
      <c r="BH429" s="257"/>
      <c r="BI429" s="257"/>
      <c r="BJ429" s="257"/>
      <c r="BK429" s="257"/>
      <c r="BL429" s="813"/>
      <c r="BM429" s="816"/>
      <c r="BN429" s="44">
        <f t="shared" si="245"/>
        <v>1469342</v>
      </c>
      <c r="BO429" s="257"/>
      <c r="BP429" s="257">
        <v>1469342</v>
      </c>
      <c r="BQ429" s="257"/>
      <c r="BR429" s="257"/>
      <c r="BS429" s="257"/>
      <c r="BT429" s="257"/>
      <c r="BU429" s="821"/>
      <c r="BV429" s="822"/>
      <c r="BW429" s="822"/>
      <c r="BX429" s="822"/>
      <c r="BY429" s="822"/>
      <c r="BZ429" s="822"/>
      <c r="CA429" s="822"/>
      <c r="CB429" s="822"/>
      <c r="CC429" s="823"/>
    </row>
    <row r="430" spans="1:81" s="58" customFormat="1" ht="40.200000000000003" customHeight="1" thickTop="1" thickBot="1" x14ac:dyDescent="0.35">
      <c r="A430" s="34"/>
      <c r="B430" s="982"/>
      <c r="C430" s="1228"/>
      <c r="D430" s="873"/>
      <c r="E430" s="853"/>
      <c r="F430" s="853"/>
      <c r="G430" s="853"/>
      <c r="H430" s="853"/>
      <c r="I430" s="1186"/>
      <c r="J430" s="814"/>
      <c r="K430" s="856"/>
      <c r="L430" s="859"/>
      <c r="M430" s="862"/>
      <c r="N430" s="838"/>
      <c r="O430" s="841"/>
      <c r="P430" s="865"/>
      <c r="Q430" s="874"/>
      <c r="R430" s="814"/>
      <c r="S430" s="652" t="s">
        <v>7139</v>
      </c>
      <c r="T430" s="645" t="s">
        <v>3822</v>
      </c>
      <c r="U430" s="645" t="s">
        <v>3827</v>
      </c>
      <c r="V430" s="645" t="s">
        <v>3830</v>
      </c>
      <c r="W430" s="232"/>
      <c r="X430" s="258">
        <v>44931</v>
      </c>
      <c r="Y430" s="258">
        <v>44956</v>
      </c>
      <c r="Z430" s="258">
        <v>44959</v>
      </c>
      <c r="AA430" s="258">
        <v>45290</v>
      </c>
      <c r="AB430" s="814"/>
      <c r="AC430" s="829"/>
      <c r="AD430" s="44">
        <f t="shared" si="261"/>
        <v>213833655.40000001</v>
      </c>
      <c r="AE430" s="44">
        <f t="shared" si="261"/>
        <v>0</v>
      </c>
      <c r="AF430" s="44">
        <f t="shared" si="261"/>
        <v>213833655.40000001</v>
      </c>
      <c r="AG430" s="44">
        <f t="shared" si="261"/>
        <v>0</v>
      </c>
      <c r="AH430" s="44">
        <f t="shared" si="261"/>
        <v>0</v>
      </c>
      <c r="AI430" s="44">
        <f t="shared" si="261"/>
        <v>0</v>
      </c>
      <c r="AJ430" s="46">
        <f t="shared" si="197"/>
        <v>0</v>
      </c>
      <c r="AK430" s="814"/>
      <c r="AL430" s="832"/>
      <c r="AM430" s="44">
        <f t="shared" si="257"/>
        <v>53458413.850000001</v>
      </c>
      <c r="AN430" s="49"/>
      <c r="AO430" s="49">
        <v>53458413.850000001</v>
      </c>
      <c r="AP430" s="49"/>
      <c r="AQ430" s="49"/>
      <c r="AR430" s="49"/>
      <c r="AS430" s="49"/>
      <c r="AT430" s="814"/>
      <c r="AU430" s="835"/>
      <c r="AV430" s="44">
        <f t="shared" si="243"/>
        <v>53458413.850000001</v>
      </c>
      <c r="AW430" s="49"/>
      <c r="AX430" s="646">
        <v>53458413.850000001</v>
      </c>
      <c r="AY430" s="49"/>
      <c r="AZ430" s="49"/>
      <c r="BA430" s="49"/>
      <c r="BB430" s="49"/>
      <c r="BC430" s="814"/>
      <c r="BD430" s="811"/>
      <c r="BE430" s="44">
        <f t="shared" si="244"/>
        <v>53458413.850000001</v>
      </c>
      <c r="BF430" s="49"/>
      <c r="BG430" s="646">
        <v>53458413.850000001</v>
      </c>
      <c r="BH430" s="49"/>
      <c r="BI430" s="49"/>
      <c r="BJ430" s="49"/>
      <c r="BK430" s="49"/>
      <c r="BL430" s="814"/>
      <c r="BM430" s="817"/>
      <c r="BN430" s="44">
        <f t="shared" si="245"/>
        <v>53458413.850000001</v>
      </c>
      <c r="BO430" s="49"/>
      <c r="BP430" s="49">
        <v>53458413.850000001</v>
      </c>
      <c r="BQ430" s="49"/>
      <c r="BR430" s="49"/>
      <c r="BS430" s="49"/>
      <c r="BT430" s="49"/>
      <c r="BU430" s="824"/>
      <c r="BV430" s="825"/>
      <c r="BW430" s="825"/>
      <c r="BX430" s="825"/>
      <c r="BY430" s="825"/>
      <c r="BZ430" s="825"/>
      <c r="CA430" s="825"/>
      <c r="CB430" s="825"/>
      <c r="CC430" s="826"/>
    </row>
    <row r="431" spans="1:81" s="58" customFormat="1" ht="40.200000000000003" customHeight="1" thickTop="1" thickBot="1" x14ac:dyDescent="0.35">
      <c r="A431" s="34"/>
      <c r="B431" s="982"/>
      <c r="C431" s="1226" t="s">
        <v>206</v>
      </c>
      <c r="D431" s="871">
        <v>1906</v>
      </c>
      <c r="E431" s="851" t="s">
        <v>6664</v>
      </c>
      <c r="F431" s="851">
        <v>1905032</v>
      </c>
      <c r="G431" s="851" t="s">
        <v>6665</v>
      </c>
      <c r="H431" s="851" t="s">
        <v>6666</v>
      </c>
      <c r="I431" s="1184">
        <v>2021004540215</v>
      </c>
      <c r="J431" s="812">
        <v>119</v>
      </c>
      <c r="K431" s="854" t="str">
        <f>+[3]Metas!K137</f>
        <v>Municipios asesorados y asistidos técnicamente en el proceso de implementación, seguimiento de las políticas públicas de envejecimiento y vejez y de apoyo y fortalecimiento a las familias, con énfasis en la atención a los efectos colaterales del COVID-19 incluidos los municipios PDET.</v>
      </c>
      <c r="L431" s="1187"/>
      <c r="M431" s="1190">
        <f>SUM(N431:Q431)</f>
        <v>0</v>
      </c>
      <c r="N431" s="1193"/>
      <c r="O431" s="1175"/>
      <c r="P431" s="1178"/>
      <c r="Q431" s="1181"/>
      <c r="R431" s="812">
        <f t="shared" ref="R431" si="262">+$J431</f>
        <v>119</v>
      </c>
      <c r="S431" s="642" t="s">
        <v>7140</v>
      </c>
      <c r="T431" s="643" t="s">
        <v>3822</v>
      </c>
      <c r="U431" s="235" t="s">
        <v>3827</v>
      </c>
      <c r="V431" s="235" t="s">
        <v>3830</v>
      </c>
      <c r="W431" s="231"/>
      <c r="X431" s="258">
        <v>44931</v>
      </c>
      <c r="Y431" s="258">
        <v>44956</v>
      </c>
      <c r="Z431" s="258">
        <v>44959</v>
      </c>
      <c r="AA431" s="258">
        <v>45290</v>
      </c>
      <c r="AB431" s="812">
        <f t="shared" ref="AB431" si="263">+$J431</f>
        <v>119</v>
      </c>
      <c r="AC431" s="827">
        <f t="shared" ref="AC431" si="264">+L431</f>
        <v>0</v>
      </c>
      <c r="AD431" s="44">
        <f t="shared" si="261"/>
        <v>2174314</v>
      </c>
      <c r="AE431" s="44">
        <f t="shared" si="261"/>
        <v>0</v>
      </c>
      <c r="AF431" s="44">
        <f t="shared" si="261"/>
        <v>2174314</v>
      </c>
      <c r="AG431" s="44">
        <f t="shared" si="261"/>
        <v>0</v>
      </c>
      <c r="AH431" s="44">
        <f t="shared" si="261"/>
        <v>0</v>
      </c>
      <c r="AI431" s="44">
        <f t="shared" si="261"/>
        <v>0</v>
      </c>
      <c r="AJ431" s="44">
        <f t="shared" si="197"/>
        <v>0</v>
      </c>
      <c r="AK431" s="812">
        <f t="shared" ref="AK431" si="265">+$J431</f>
        <v>119</v>
      </c>
      <c r="AL431" s="830">
        <f>+N431</f>
        <v>0</v>
      </c>
      <c r="AM431" s="44">
        <f t="shared" si="257"/>
        <v>543578.5</v>
      </c>
      <c r="AN431" s="47"/>
      <c r="AO431" s="47">
        <v>543578.5</v>
      </c>
      <c r="AP431" s="47"/>
      <c r="AQ431" s="47"/>
      <c r="AR431" s="47"/>
      <c r="AS431" s="47"/>
      <c r="AT431" s="812">
        <f t="shared" ref="AT431" si="266">+$J431</f>
        <v>119</v>
      </c>
      <c r="AU431" s="833">
        <f>+O431</f>
        <v>0</v>
      </c>
      <c r="AV431" s="44">
        <f t="shared" si="243"/>
        <v>543578.5</v>
      </c>
      <c r="AW431" s="47"/>
      <c r="AX431" s="35">
        <v>543578.5</v>
      </c>
      <c r="AY431" s="47"/>
      <c r="AZ431" s="47"/>
      <c r="BA431" s="47"/>
      <c r="BB431" s="47"/>
      <c r="BC431" s="812">
        <f t="shared" ref="BC431" si="267">+$J431</f>
        <v>119</v>
      </c>
      <c r="BD431" s="809">
        <f>+P431</f>
        <v>0</v>
      </c>
      <c r="BE431" s="44">
        <f t="shared" si="244"/>
        <v>543578.5</v>
      </c>
      <c r="BF431" s="47"/>
      <c r="BG431" s="35">
        <v>543578.5</v>
      </c>
      <c r="BH431" s="47"/>
      <c r="BI431" s="47"/>
      <c r="BJ431" s="47"/>
      <c r="BK431" s="47"/>
      <c r="BL431" s="812">
        <f t="shared" ref="BL431" si="268">+$J431</f>
        <v>119</v>
      </c>
      <c r="BM431" s="815">
        <f>+Q431</f>
        <v>0</v>
      </c>
      <c r="BN431" s="44">
        <f t="shared" si="245"/>
        <v>543578.5</v>
      </c>
      <c r="BO431" s="47"/>
      <c r="BP431" s="47">
        <v>543578.5</v>
      </c>
      <c r="BQ431" s="47"/>
      <c r="BR431" s="47"/>
      <c r="BS431" s="47"/>
      <c r="BT431" s="47"/>
      <c r="BU431" s="818"/>
      <c r="BV431" s="819"/>
      <c r="BW431" s="819"/>
      <c r="BX431" s="819"/>
      <c r="BY431" s="819"/>
      <c r="BZ431" s="819"/>
      <c r="CA431" s="819"/>
      <c r="CB431" s="819"/>
      <c r="CC431" s="820"/>
    </row>
    <row r="432" spans="1:81" s="58" customFormat="1" ht="40.200000000000003" customHeight="1" thickTop="1" thickBot="1" x14ac:dyDescent="0.35">
      <c r="A432" s="34"/>
      <c r="B432" s="982"/>
      <c r="C432" s="1227"/>
      <c r="D432" s="872"/>
      <c r="E432" s="852"/>
      <c r="F432" s="852"/>
      <c r="G432" s="852"/>
      <c r="H432" s="852"/>
      <c r="I432" s="1185"/>
      <c r="J432" s="813"/>
      <c r="K432" s="855"/>
      <c r="L432" s="1188"/>
      <c r="M432" s="1191"/>
      <c r="N432" s="1194"/>
      <c r="O432" s="1176"/>
      <c r="P432" s="1179"/>
      <c r="Q432" s="1182"/>
      <c r="R432" s="813"/>
      <c r="S432" s="644" t="s">
        <v>7141</v>
      </c>
      <c r="T432" s="645" t="s">
        <v>3822</v>
      </c>
      <c r="U432" s="645" t="s">
        <v>3827</v>
      </c>
      <c r="V432" s="645" t="s">
        <v>3830</v>
      </c>
      <c r="W432" s="261"/>
      <c r="X432" s="258">
        <v>44931</v>
      </c>
      <c r="Y432" s="258">
        <v>44956</v>
      </c>
      <c r="Z432" s="258">
        <v>44959</v>
      </c>
      <c r="AA432" s="258">
        <v>45290</v>
      </c>
      <c r="AB432" s="813"/>
      <c r="AC432" s="828"/>
      <c r="AD432" s="44">
        <f t="shared" si="261"/>
        <v>2174314</v>
      </c>
      <c r="AE432" s="44">
        <f t="shared" si="261"/>
        <v>0</v>
      </c>
      <c r="AF432" s="44">
        <f t="shared" si="261"/>
        <v>2174314</v>
      </c>
      <c r="AG432" s="44">
        <f t="shared" si="261"/>
        <v>0</v>
      </c>
      <c r="AH432" s="44">
        <f t="shared" si="261"/>
        <v>0</v>
      </c>
      <c r="AI432" s="44">
        <f t="shared" si="261"/>
        <v>0</v>
      </c>
      <c r="AJ432" s="427"/>
      <c r="AK432" s="813"/>
      <c r="AL432" s="831"/>
      <c r="AM432" s="44">
        <f t="shared" si="257"/>
        <v>543578.5</v>
      </c>
      <c r="AN432" s="428"/>
      <c r="AO432" s="428">
        <v>543578.5</v>
      </c>
      <c r="AP432" s="428"/>
      <c r="AQ432" s="428"/>
      <c r="AR432" s="428"/>
      <c r="AS432" s="428"/>
      <c r="AT432" s="813"/>
      <c r="AU432" s="834"/>
      <c r="AV432" s="44">
        <f t="shared" si="243"/>
        <v>543578.5</v>
      </c>
      <c r="AW432" s="428"/>
      <c r="AX432" s="646">
        <v>543578.5</v>
      </c>
      <c r="AY432" s="428"/>
      <c r="AZ432" s="428"/>
      <c r="BA432" s="428"/>
      <c r="BB432" s="428"/>
      <c r="BC432" s="813"/>
      <c r="BD432" s="810"/>
      <c r="BE432" s="44">
        <f t="shared" si="244"/>
        <v>543578.5</v>
      </c>
      <c r="BF432" s="428"/>
      <c r="BG432" s="646">
        <v>543578.5</v>
      </c>
      <c r="BH432" s="428"/>
      <c r="BI432" s="428"/>
      <c r="BJ432" s="428"/>
      <c r="BK432" s="428"/>
      <c r="BL432" s="813"/>
      <c r="BM432" s="816"/>
      <c r="BN432" s="44">
        <f t="shared" si="245"/>
        <v>543578.5</v>
      </c>
      <c r="BO432" s="428"/>
      <c r="BP432" s="428">
        <v>543578.5</v>
      </c>
      <c r="BQ432" s="428"/>
      <c r="BR432" s="428"/>
      <c r="BS432" s="428"/>
      <c r="BT432" s="428"/>
      <c r="BU432" s="429"/>
      <c r="BV432" s="430"/>
      <c r="BW432" s="430"/>
      <c r="BX432" s="430"/>
      <c r="BY432" s="430"/>
      <c r="BZ432" s="430"/>
      <c r="CA432" s="430"/>
      <c r="CB432" s="430"/>
      <c r="CC432" s="431"/>
    </row>
    <row r="433" spans="1:81" s="58" customFormat="1" ht="40.200000000000003" customHeight="1" thickTop="1" thickBot="1" x14ac:dyDescent="0.35">
      <c r="A433" s="34"/>
      <c r="B433" s="982"/>
      <c r="C433" s="1227"/>
      <c r="D433" s="872"/>
      <c r="E433" s="852"/>
      <c r="F433" s="852"/>
      <c r="G433" s="852"/>
      <c r="H433" s="852"/>
      <c r="I433" s="1185"/>
      <c r="J433" s="813"/>
      <c r="K433" s="855"/>
      <c r="L433" s="1188"/>
      <c r="M433" s="1191"/>
      <c r="N433" s="1194"/>
      <c r="O433" s="1176"/>
      <c r="P433" s="1179"/>
      <c r="Q433" s="1182"/>
      <c r="R433" s="813"/>
      <c r="S433" s="644" t="s">
        <v>7142</v>
      </c>
      <c r="T433" s="645" t="s">
        <v>3822</v>
      </c>
      <c r="U433" s="645" t="s">
        <v>3827</v>
      </c>
      <c r="V433" s="645" t="s">
        <v>3830</v>
      </c>
      <c r="W433" s="261"/>
      <c r="X433" s="258">
        <v>44931</v>
      </c>
      <c r="Y433" s="258">
        <v>44956</v>
      </c>
      <c r="Z433" s="258">
        <v>44959</v>
      </c>
      <c r="AA433" s="258">
        <v>45290</v>
      </c>
      <c r="AB433" s="813"/>
      <c r="AC433" s="828"/>
      <c r="AD433" s="44">
        <f t="shared" si="261"/>
        <v>2174314</v>
      </c>
      <c r="AE433" s="44">
        <f t="shared" si="261"/>
        <v>0</v>
      </c>
      <c r="AF433" s="44">
        <f t="shared" si="261"/>
        <v>2174314</v>
      </c>
      <c r="AG433" s="44">
        <f t="shared" si="261"/>
        <v>0</v>
      </c>
      <c r="AH433" s="44">
        <f t="shared" si="261"/>
        <v>0</v>
      </c>
      <c r="AI433" s="44">
        <f t="shared" si="261"/>
        <v>0</v>
      </c>
      <c r="AJ433" s="427"/>
      <c r="AK433" s="813"/>
      <c r="AL433" s="831"/>
      <c r="AM433" s="44">
        <f t="shared" si="257"/>
        <v>543578.5</v>
      </c>
      <c r="AN433" s="428"/>
      <c r="AO433" s="428">
        <v>543578.5</v>
      </c>
      <c r="AP433" s="428"/>
      <c r="AQ433" s="428"/>
      <c r="AR433" s="428"/>
      <c r="AS433" s="428"/>
      <c r="AT433" s="813"/>
      <c r="AU433" s="834"/>
      <c r="AV433" s="44">
        <f t="shared" si="243"/>
        <v>543578.5</v>
      </c>
      <c r="AW433" s="428"/>
      <c r="AX433" s="646">
        <v>543578.5</v>
      </c>
      <c r="AY433" s="428"/>
      <c r="AZ433" s="428"/>
      <c r="BA433" s="428"/>
      <c r="BB433" s="428"/>
      <c r="BC433" s="813"/>
      <c r="BD433" s="810"/>
      <c r="BE433" s="44">
        <f t="shared" si="244"/>
        <v>543578.5</v>
      </c>
      <c r="BF433" s="428"/>
      <c r="BG433" s="646">
        <v>543578.5</v>
      </c>
      <c r="BH433" s="428"/>
      <c r="BI433" s="428"/>
      <c r="BJ433" s="428"/>
      <c r="BK433" s="428"/>
      <c r="BL433" s="813"/>
      <c r="BM433" s="816"/>
      <c r="BN433" s="44">
        <f t="shared" si="245"/>
        <v>543578.5</v>
      </c>
      <c r="BO433" s="428"/>
      <c r="BP433" s="428">
        <v>543578.5</v>
      </c>
      <c r="BQ433" s="428"/>
      <c r="BR433" s="428"/>
      <c r="BS433" s="428"/>
      <c r="BT433" s="428"/>
      <c r="BU433" s="429"/>
      <c r="BV433" s="430"/>
      <c r="BW433" s="430"/>
      <c r="BX433" s="430"/>
      <c r="BY433" s="430"/>
      <c r="BZ433" s="430"/>
      <c r="CA433" s="430"/>
      <c r="CB433" s="430"/>
      <c r="CC433" s="431"/>
    </row>
    <row r="434" spans="1:81" s="58" customFormat="1" ht="40.200000000000003" customHeight="1" thickTop="1" thickBot="1" x14ac:dyDescent="0.35">
      <c r="A434" s="34"/>
      <c r="B434" s="982"/>
      <c r="C434" s="1227"/>
      <c r="D434" s="872"/>
      <c r="E434" s="852"/>
      <c r="F434" s="852"/>
      <c r="G434" s="852"/>
      <c r="H434" s="852"/>
      <c r="I434" s="1185"/>
      <c r="J434" s="813"/>
      <c r="K434" s="855"/>
      <c r="L434" s="1188"/>
      <c r="M434" s="1191"/>
      <c r="N434" s="1194"/>
      <c r="O434" s="1176"/>
      <c r="P434" s="1179"/>
      <c r="Q434" s="1182"/>
      <c r="R434" s="813"/>
      <c r="S434" s="644" t="s">
        <v>7143</v>
      </c>
      <c r="T434" s="645" t="s">
        <v>3822</v>
      </c>
      <c r="U434" s="645" t="s">
        <v>3827</v>
      </c>
      <c r="V434" s="645" t="s">
        <v>3830</v>
      </c>
      <c r="W434" s="261"/>
      <c r="X434" s="258">
        <v>44931</v>
      </c>
      <c r="Y434" s="258">
        <v>44956</v>
      </c>
      <c r="Z434" s="258">
        <v>44959</v>
      </c>
      <c r="AA434" s="258">
        <v>45290</v>
      </c>
      <c r="AB434" s="813"/>
      <c r="AC434" s="828"/>
      <c r="AD434" s="44">
        <f t="shared" si="261"/>
        <v>2174314</v>
      </c>
      <c r="AE434" s="44">
        <f t="shared" si="261"/>
        <v>0</v>
      </c>
      <c r="AF434" s="44">
        <f t="shared" si="261"/>
        <v>2174314</v>
      </c>
      <c r="AG434" s="44">
        <f t="shared" si="261"/>
        <v>0</v>
      </c>
      <c r="AH434" s="44">
        <f t="shared" si="261"/>
        <v>0</v>
      </c>
      <c r="AI434" s="44">
        <f t="shared" si="261"/>
        <v>0</v>
      </c>
      <c r="AJ434" s="427"/>
      <c r="AK434" s="813"/>
      <c r="AL434" s="831"/>
      <c r="AM434" s="44">
        <f t="shared" si="257"/>
        <v>543578.5</v>
      </c>
      <c r="AN434" s="428"/>
      <c r="AO434" s="428">
        <v>543578.5</v>
      </c>
      <c r="AP434" s="428"/>
      <c r="AQ434" s="428"/>
      <c r="AR434" s="428"/>
      <c r="AS434" s="428"/>
      <c r="AT434" s="813"/>
      <c r="AU434" s="834"/>
      <c r="AV434" s="44">
        <f t="shared" si="243"/>
        <v>543578.5</v>
      </c>
      <c r="AW434" s="428"/>
      <c r="AX434" s="646">
        <v>543578.5</v>
      </c>
      <c r="AY434" s="428"/>
      <c r="AZ434" s="428"/>
      <c r="BA434" s="428"/>
      <c r="BB434" s="428"/>
      <c r="BC434" s="813"/>
      <c r="BD434" s="810"/>
      <c r="BE434" s="44">
        <f t="shared" si="244"/>
        <v>543578.5</v>
      </c>
      <c r="BF434" s="428"/>
      <c r="BG434" s="646">
        <v>543578.5</v>
      </c>
      <c r="BH434" s="428"/>
      <c r="BI434" s="428"/>
      <c r="BJ434" s="428"/>
      <c r="BK434" s="428"/>
      <c r="BL434" s="813"/>
      <c r="BM434" s="816"/>
      <c r="BN434" s="44">
        <f t="shared" si="245"/>
        <v>543578.5</v>
      </c>
      <c r="BO434" s="428"/>
      <c r="BP434" s="428">
        <v>543578.5</v>
      </c>
      <c r="BQ434" s="428"/>
      <c r="BR434" s="428"/>
      <c r="BS434" s="428"/>
      <c r="BT434" s="428"/>
      <c r="BU434" s="429"/>
      <c r="BV434" s="430"/>
      <c r="BW434" s="430"/>
      <c r="BX434" s="430"/>
      <c r="BY434" s="430"/>
      <c r="BZ434" s="430"/>
      <c r="CA434" s="430"/>
      <c r="CB434" s="430"/>
      <c r="CC434" s="431"/>
    </row>
    <row r="435" spans="1:81" s="58" customFormat="1" ht="40.200000000000003" customHeight="1" thickTop="1" thickBot="1" x14ac:dyDescent="0.35">
      <c r="A435" s="34"/>
      <c r="B435" s="982"/>
      <c r="C435" s="1227"/>
      <c r="D435" s="872"/>
      <c r="E435" s="852"/>
      <c r="F435" s="852"/>
      <c r="G435" s="852"/>
      <c r="H435" s="852"/>
      <c r="I435" s="1185"/>
      <c r="J435" s="813"/>
      <c r="K435" s="855"/>
      <c r="L435" s="1188"/>
      <c r="M435" s="1191"/>
      <c r="N435" s="1194"/>
      <c r="O435" s="1176"/>
      <c r="P435" s="1179"/>
      <c r="Q435" s="1182"/>
      <c r="R435" s="813"/>
      <c r="S435" s="644" t="s">
        <v>7144</v>
      </c>
      <c r="T435" s="645" t="s">
        <v>3822</v>
      </c>
      <c r="U435" s="645" t="s">
        <v>3827</v>
      </c>
      <c r="V435" s="645" t="s">
        <v>3830</v>
      </c>
      <c r="W435" s="261"/>
      <c r="X435" s="258">
        <v>44931</v>
      </c>
      <c r="Y435" s="258">
        <v>44956</v>
      </c>
      <c r="Z435" s="258">
        <v>44959</v>
      </c>
      <c r="AA435" s="258">
        <v>45290</v>
      </c>
      <c r="AB435" s="813"/>
      <c r="AC435" s="828"/>
      <c r="AD435" s="44">
        <f t="shared" si="261"/>
        <v>2174314</v>
      </c>
      <c r="AE435" s="44">
        <f t="shared" si="261"/>
        <v>0</v>
      </c>
      <c r="AF435" s="44">
        <f t="shared" si="261"/>
        <v>2174314</v>
      </c>
      <c r="AG435" s="44">
        <f t="shared" si="261"/>
        <v>0</v>
      </c>
      <c r="AH435" s="44">
        <f t="shared" si="261"/>
        <v>0</v>
      </c>
      <c r="AI435" s="44">
        <f t="shared" si="261"/>
        <v>0</v>
      </c>
      <c r="AJ435" s="427"/>
      <c r="AK435" s="813"/>
      <c r="AL435" s="831"/>
      <c r="AM435" s="44">
        <f t="shared" si="257"/>
        <v>543578.5</v>
      </c>
      <c r="AN435" s="428"/>
      <c r="AO435" s="428">
        <v>543578.5</v>
      </c>
      <c r="AP435" s="428"/>
      <c r="AQ435" s="428"/>
      <c r="AR435" s="428"/>
      <c r="AS435" s="428"/>
      <c r="AT435" s="813"/>
      <c r="AU435" s="834"/>
      <c r="AV435" s="44">
        <f t="shared" si="243"/>
        <v>543578.5</v>
      </c>
      <c r="AW435" s="428"/>
      <c r="AX435" s="646">
        <v>543578.5</v>
      </c>
      <c r="AY435" s="428"/>
      <c r="AZ435" s="428"/>
      <c r="BA435" s="428"/>
      <c r="BB435" s="428"/>
      <c r="BC435" s="813"/>
      <c r="BD435" s="810"/>
      <c r="BE435" s="44">
        <f t="shared" si="244"/>
        <v>543578.5</v>
      </c>
      <c r="BF435" s="428"/>
      <c r="BG435" s="646">
        <v>543578.5</v>
      </c>
      <c r="BH435" s="428"/>
      <c r="BI435" s="428"/>
      <c r="BJ435" s="428"/>
      <c r="BK435" s="428"/>
      <c r="BL435" s="813"/>
      <c r="BM435" s="816"/>
      <c r="BN435" s="44">
        <f t="shared" si="245"/>
        <v>543578.5</v>
      </c>
      <c r="BO435" s="428"/>
      <c r="BP435" s="428">
        <v>543578.5</v>
      </c>
      <c r="BQ435" s="428"/>
      <c r="BR435" s="428"/>
      <c r="BS435" s="428"/>
      <c r="BT435" s="428"/>
      <c r="BU435" s="429"/>
      <c r="BV435" s="430"/>
      <c r="BW435" s="430"/>
      <c r="BX435" s="430"/>
      <c r="BY435" s="430"/>
      <c r="BZ435" s="430"/>
      <c r="CA435" s="430"/>
      <c r="CB435" s="430"/>
      <c r="CC435" s="431"/>
    </row>
    <row r="436" spans="1:81" s="58" customFormat="1" ht="40.200000000000003" customHeight="1" thickTop="1" thickBot="1" x14ac:dyDescent="0.35">
      <c r="A436" s="34"/>
      <c r="B436" s="982"/>
      <c r="C436" s="1227"/>
      <c r="D436" s="872"/>
      <c r="E436" s="852"/>
      <c r="F436" s="852"/>
      <c r="G436" s="852"/>
      <c r="H436" s="852"/>
      <c r="I436" s="1185"/>
      <c r="J436" s="813"/>
      <c r="K436" s="855"/>
      <c r="L436" s="1188"/>
      <c r="M436" s="1191"/>
      <c r="N436" s="1194"/>
      <c r="O436" s="1176"/>
      <c r="P436" s="1179"/>
      <c r="Q436" s="1182"/>
      <c r="R436" s="813"/>
      <c r="S436" s="644" t="s">
        <v>7145</v>
      </c>
      <c r="T436" s="645" t="s">
        <v>3822</v>
      </c>
      <c r="U436" s="645" t="s">
        <v>3827</v>
      </c>
      <c r="V436" s="645" t="s">
        <v>3830</v>
      </c>
      <c r="W436" s="261"/>
      <c r="X436" s="258">
        <v>44931</v>
      </c>
      <c r="Y436" s="258">
        <v>44956</v>
      </c>
      <c r="Z436" s="258">
        <v>44959</v>
      </c>
      <c r="AA436" s="258">
        <v>45290</v>
      </c>
      <c r="AB436" s="813"/>
      <c r="AC436" s="828"/>
      <c r="AD436" s="44">
        <f t="shared" si="261"/>
        <v>2174314</v>
      </c>
      <c r="AE436" s="44">
        <f t="shared" si="261"/>
        <v>0</v>
      </c>
      <c r="AF436" s="44">
        <f t="shared" si="261"/>
        <v>2174314</v>
      </c>
      <c r="AG436" s="44">
        <f t="shared" si="261"/>
        <v>0</v>
      </c>
      <c r="AH436" s="44">
        <f t="shared" si="261"/>
        <v>0</v>
      </c>
      <c r="AI436" s="44">
        <f t="shared" si="261"/>
        <v>0</v>
      </c>
      <c r="AJ436" s="427"/>
      <c r="AK436" s="813"/>
      <c r="AL436" s="831"/>
      <c r="AM436" s="44">
        <f t="shared" si="257"/>
        <v>543578.5</v>
      </c>
      <c r="AN436" s="428"/>
      <c r="AO436" s="428">
        <v>543578.5</v>
      </c>
      <c r="AP436" s="428"/>
      <c r="AQ436" s="428"/>
      <c r="AR436" s="428"/>
      <c r="AS436" s="428"/>
      <c r="AT436" s="813"/>
      <c r="AU436" s="834"/>
      <c r="AV436" s="44">
        <f t="shared" si="243"/>
        <v>543578.5</v>
      </c>
      <c r="AW436" s="428"/>
      <c r="AX436" s="646">
        <v>543578.5</v>
      </c>
      <c r="AY436" s="428"/>
      <c r="AZ436" s="428"/>
      <c r="BA436" s="428"/>
      <c r="BB436" s="428"/>
      <c r="BC436" s="813"/>
      <c r="BD436" s="810"/>
      <c r="BE436" s="44">
        <f t="shared" si="244"/>
        <v>543578.5</v>
      </c>
      <c r="BF436" s="428"/>
      <c r="BG436" s="646">
        <v>543578.5</v>
      </c>
      <c r="BH436" s="428"/>
      <c r="BI436" s="428"/>
      <c r="BJ436" s="428"/>
      <c r="BK436" s="428"/>
      <c r="BL436" s="813"/>
      <c r="BM436" s="816"/>
      <c r="BN436" s="44">
        <f t="shared" si="245"/>
        <v>543578.5</v>
      </c>
      <c r="BO436" s="428"/>
      <c r="BP436" s="428">
        <v>543578.5</v>
      </c>
      <c r="BQ436" s="428"/>
      <c r="BR436" s="428"/>
      <c r="BS436" s="428"/>
      <c r="BT436" s="428"/>
      <c r="BU436" s="429"/>
      <c r="BV436" s="430"/>
      <c r="BW436" s="430"/>
      <c r="BX436" s="430"/>
      <c r="BY436" s="430"/>
      <c r="BZ436" s="430"/>
      <c r="CA436" s="430"/>
      <c r="CB436" s="430"/>
      <c r="CC436" s="431"/>
    </row>
    <row r="437" spans="1:81" s="58" customFormat="1" ht="40.200000000000003" customHeight="1" thickTop="1" thickBot="1" x14ac:dyDescent="0.35">
      <c r="A437" s="34"/>
      <c r="B437" s="982"/>
      <c r="C437" s="1227"/>
      <c r="D437" s="872"/>
      <c r="E437" s="852"/>
      <c r="F437" s="852"/>
      <c r="G437" s="852"/>
      <c r="H437" s="852"/>
      <c r="I437" s="1185"/>
      <c r="J437" s="813"/>
      <c r="K437" s="855"/>
      <c r="L437" s="1188"/>
      <c r="M437" s="1191"/>
      <c r="N437" s="1194"/>
      <c r="O437" s="1176"/>
      <c r="P437" s="1179"/>
      <c r="Q437" s="1182"/>
      <c r="R437" s="813"/>
      <c r="S437" s="644" t="s">
        <v>7146</v>
      </c>
      <c r="T437" s="645" t="s">
        <v>3822</v>
      </c>
      <c r="U437" s="645" t="s">
        <v>3827</v>
      </c>
      <c r="V437" s="645" t="s">
        <v>3830</v>
      </c>
      <c r="W437" s="261"/>
      <c r="X437" s="258">
        <v>44931</v>
      </c>
      <c r="Y437" s="258">
        <v>44956</v>
      </c>
      <c r="Z437" s="258">
        <v>44959</v>
      </c>
      <c r="AA437" s="258">
        <v>45290</v>
      </c>
      <c r="AB437" s="813"/>
      <c r="AC437" s="828"/>
      <c r="AD437" s="44">
        <f t="shared" si="261"/>
        <v>2174314</v>
      </c>
      <c r="AE437" s="44">
        <f t="shared" si="261"/>
        <v>0</v>
      </c>
      <c r="AF437" s="44">
        <f t="shared" si="261"/>
        <v>2174314</v>
      </c>
      <c r="AG437" s="44">
        <f t="shared" si="261"/>
        <v>0</v>
      </c>
      <c r="AH437" s="44">
        <f t="shared" si="261"/>
        <v>0</v>
      </c>
      <c r="AI437" s="44">
        <f t="shared" si="261"/>
        <v>0</v>
      </c>
      <c r="AJ437" s="427"/>
      <c r="AK437" s="813"/>
      <c r="AL437" s="831"/>
      <c r="AM437" s="44">
        <f t="shared" si="257"/>
        <v>543578.5</v>
      </c>
      <c r="AN437" s="428"/>
      <c r="AO437" s="428">
        <v>543578.5</v>
      </c>
      <c r="AP437" s="428"/>
      <c r="AQ437" s="428"/>
      <c r="AR437" s="428"/>
      <c r="AS437" s="428"/>
      <c r="AT437" s="813"/>
      <c r="AU437" s="834"/>
      <c r="AV437" s="44">
        <f t="shared" si="243"/>
        <v>543578.5</v>
      </c>
      <c r="AW437" s="428"/>
      <c r="AX437" s="646">
        <v>543578.5</v>
      </c>
      <c r="AY437" s="428"/>
      <c r="AZ437" s="428"/>
      <c r="BA437" s="428"/>
      <c r="BB437" s="428"/>
      <c r="BC437" s="813"/>
      <c r="BD437" s="810"/>
      <c r="BE437" s="44">
        <f t="shared" si="244"/>
        <v>543578.5</v>
      </c>
      <c r="BF437" s="428"/>
      <c r="BG437" s="646">
        <v>543578.5</v>
      </c>
      <c r="BH437" s="428"/>
      <c r="BI437" s="428"/>
      <c r="BJ437" s="428"/>
      <c r="BK437" s="428"/>
      <c r="BL437" s="813"/>
      <c r="BM437" s="816"/>
      <c r="BN437" s="44">
        <f t="shared" si="245"/>
        <v>543578.5</v>
      </c>
      <c r="BO437" s="428"/>
      <c r="BP437" s="428">
        <v>543578.5</v>
      </c>
      <c r="BQ437" s="428"/>
      <c r="BR437" s="428"/>
      <c r="BS437" s="428"/>
      <c r="BT437" s="428"/>
      <c r="BU437" s="429"/>
      <c r="BV437" s="430"/>
      <c r="BW437" s="430"/>
      <c r="BX437" s="430"/>
      <c r="BY437" s="430"/>
      <c r="BZ437" s="430"/>
      <c r="CA437" s="430"/>
      <c r="CB437" s="430"/>
      <c r="CC437" s="431"/>
    </row>
    <row r="438" spans="1:81" s="58" customFormat="1" ht="40.200000000000003" customHeight="1" thickTop="1" thickBot="1" x14ac:dyDescent="0.35">
      <c r="A438" s="34"/>
      <c r="B438" s="982"/>
      <c r="C438" s="1227"/>
      <c r="D438" s="872"/>
      <c r="E438" s="852"/>
      <c r="F438" s="852"/>
      <c r="G438" s="852"/>
      <c r="H438" s="852"/>
      <c r="I438" s="1185"/>
      <c r="J438" s="813"/>
      <c r="K438" s="855"/>
      <c r="L438" s="1188"/>
      <c r="M438" s="1191"/>
      <c r="N438" s="1194"/>
      <c r="O438" s="1176"/>
      <c r="P438" s="1179"/>
      <c r="Q438" s="1182"/>
      <c r="R438" s="813"/>
      <c r="S438" s="644" t="s">
        <v>7147</v>
      </c>
      <c r="T438" s="645" t="s">
        <v>3822</v>
      </c>
      <c r="U438" s="645" t="s">
        <v>3827</v>
      </c>
      <c r="V438" s="645" t="s">
        <v>3830</v>
      </c>
      <c r="W438" s="39"/>
      <c r="X438" s="258">
        <v>44931</v>
      </c>
      <c r="Y438" s="258">
        <v>44956</v>
      </c>
      <c r="Z438" s="258">
        <v>44959</v>
      </c>
      <c r="AA438" s="258">
        <v>45290</v>
      </c>
      <c r="AB438" s="813"/>
      <c r="AC438" s="828"/>
      <c r="AD438" s="44">
        <f t="shared" si="261"/>
        <v>4674314</v>
      </c>
      <c r="AE438" s="44">
        <f t="shared" si="261"/>
        <v>0</v>
      </c>
      <c r="AF438" s="44">
        <f t="shared" si="261"/>
        <v>4674314</v>
      </c>
      <c r="AG438" s="44">
        <f t="shared" si="261"/>
        <v>0</v>
      </c>
      <c r="AH438" s="44">
        <f t="shared" si="261"/>
        <v>0</v>
      </c>
      <c r="AI438" s="44">
        <f t="shared" si="261"/>
        <v>0</v>
      </c>
      <c r="AJ438" s="51">
        <f t="shared" si="197"/>
        <v>0</v>
      </c>
      <c r="AK438" s="813"/>
      <c r="AL438" s="831"/>
      <c r="AM438" s="44">
        <f t="shared" si="257"/>
        <v>1168578.5</v>
      </c>
      <c r="AN438" s="257"/>
      <c r="AO438" s="428">
        <v>1168578.5</v>
      </c>
      <c r="AP438" s="257"/>
      <c r="AQ438" s="257"/>
      <c r="AR438" s="257"/>
      <c r="AS438" s="257"/>
      <c r="AT438" s="813"/>
      <c r="AU438" s="834"/>
      <c r="AV438" s="44">
        <f t="shared" si="243"/>
        <v>1168578.5</v>
      </c>
      <c r="AW438" s="257"/>
      <c r="AX438" s="646">
        <v>1168578.5</v>
      </c>
      <c r="AY438" s="257"/>
      <c r="AZ438" s="257"/>
      <c r="BA438" s="257"/>
      <c r="BB438" s="257"/>
      <c r="BC438" s="813"/>
      <c r="BD438" s="810"/>
      <c r="BE438" s="44">
        <f t="shared" si="244"/>
        <v>1168578.5</v>
      </c>
      <c r="BF438" s="257"/>
      <c r="BG438" s="646">
        <v>1168578.5</v>
      </c>
      <c r="BH438" s="257"/>
      <c r="BI438" s="257"/>
      <c r="BJ438" s="257"/>
      <c r="BK438" s="257"/>
      <c r="BL438" s="813"/>
      <c r="BM438" s="816"/>
      <c r="BN438" s="44">
        <f t="shared" si="245"/>
        <v>1168578.5</v>
      </c>
      <c r="BO438" s="257"/>
      <c r="BP438" s="428">
        <v>1168578.5</v>
      </c>
      <c r="BQ438" s="257"/>
      <c r="BR438" s="257"/>
      <c r="BS438" s="257"/>
      <c r="BT438" s="257"/>
      <c r="BU438" s="821"/>
      <c r="BV438" s="822"/>
      <c r="BW438" s="822"/>
      <c r="BX438" s="822"/>
      <c r="BY438" s="822"/>
      <c r="BZ438" s="822"/>
      <c r="CA438" s="822"/>
      <c r="CB438" s="822"/>
      <c r="CC438" s="823"/>
    </row>
    <row r="439" spans="1:81" s="58" customFormat="1" ht="40.200000000000003" customHeight="1" thickTop="1" thickBot="1" x14ac:dyDescent="0.35">
      <c r="A439" s="34"/>
      <c r="B439" s="982"/>
      <c r="C439" s="868" t="s">
        <v>208</v>
      </c>
      <c r="D439" s="871">
        <v>1906</v>
      </c>
      <c r="E439" s="851" t="s">
        <v>6664</v>
      </c>
      <c r="F439" s="851">
        <v>1905032</v>
      </c>
      <c r="G439" s="851" t="s">
        <v>6665</v>
      </c>
      <c r="H439" s="851" t="s">
        <v>6666</v>
      </c>
      <c r="I439" s="1184">
        <v>2021004540215</v>
      </c>
      <c r="J439" s="812">
        <v>120</v>
      </c>
      <c r="K439" s="854" t="str">
        <f>+[3]Metas!K138</f>
        <v>Municipios asesorados y asistidos técnicamente en la adecuación del modelo nacional atención integral al enfoque de género, orientado a la reducción de las inequidades de género en salud con participación social y articulación intersectorial, con énfasis en la atención a los efectos colaterales del COVID-19 incluidos los Municipios PDET.</v>
      </c>
      <c r="L439" s="1187"/>
      <c r="M439" s="1190">
        <f>SUM(N439:Q439)</f>
        <v>0</v>
      </c>
      <c r="N439" s="1193"/>
      <c r="O439" s="1175"/>
      <c r="P439" s="1178"/>
      <c r="Q439" s="1181"/>
      <c r="R439" s="812">
        <f t="shared" ref="R439" si="269">+$J439</f>
        <v>120</v>
      </c>
      <c r="S439" s="642" t="s">
        <v>7148</v>
      </c>
      <c r="T439" s="643" t="s">
        <v>3822</v>
      </c>
      <c r="U439" s="235" t="s">
        <v>3827</v>
      </c>
      <c r="V439" s="235" t="s">
        <v>3830</v>
      </c>
      <c r="W439" s="231"/>
      <c r="X439" s="258">
        <v>44931</v>
      </c>
      <c r="Y439" s="258">
        <v>44956</v>
      </c>
      <c r="Z439" s="258">
        <v>44959</v>
      </c>
      <c r="AA439" s="258">
        <v>45290</v>
      </c>
      <c r="AB439" s="812">
        <f t="shared" ref="AB439:AB616" si="270">+$J439</f>
        <v>120</v>
      </c>
      <c r="AC439" s="827">
        <f t="shared" ref="AC439" si="271">+L439</f>
        <v>0</v>
      </c>
      <c r="AD439" s="44">
        <f t="shared" si="261"/>
        <v>2174314</v>
      </c>
      <c r="AE439" s="44">
        <f t="shared" si="261"/>
        <v>0</v>
      </c>
      <c r="AF439" s="44">
        <f t="shared" si="261"/>
        <v>2174314</v>
      </c>
      <c r="AG439" s="44">
        <f t="shared" si="261"/>
        <v>0</v>
      </c>
      <c r="AH439" s="44">
        <f t="shared" si="261"/>
        <v>0</v>
      </c>
      <c r="AI439" s="44">
        <f t="shared" si="261"/>
        <v>0</v>
      </c>
      <c r="AJ439" s="44">
        <f t="shared" si="197"/>
        <v>0</v>
      </c>
      <c r="AK439" s="812">
        <f t="shared" ref="AK439:AK616" si="272">+$J439</f>
        <v>120</v>
      </c>
      <c r="AL439" s="830">
        <f>+N439</f>
        <v>0</v>
      </c>
      <c r="AM439" s="44">
        <f t="shared" si="257"/>
        <v>543578.5</v>
      </c>
      <c r="AN439" s="47"/>
      <c r="AO439" s="47">
        <v>543578.5</v>
      </c>
      <c r="AP439" s="47"/>
      <c r="AQ439" s="47"/>
      <c r="AR439" s="47"/>
      <c r="AS439" s="47"/>
      <c r="AT439" s="812">
        <f t="shared" ref="AT439:AT616" si="273">+$J439</f>
        <v>120</v>
      </c>
      <c r="AU439" s="833">
        <f>+O439</f>
        <v>0</v>
      </c>
      <c r="AV439" s="44">
        <f t="shared" si="243"/>
        <v>543578.5</v>
      </c>
      <c r="AW439" s="47"/>
      <c r="AX439" s="35">
        <v>543578.5</v>
      </c>
      <c r="AY439" s="47"/>
      <c r="AZ439" s="47"/>
      <c r="BA439" s="47"/>
      <c r="BB439" s="47"/>
      <c r="BC439" s="812">
        <f t="shared" ref="BC439:BC616" si="274">+$J439</f>
        <v>120</v>
      </c>
      <c r="BD439" s="809">
        <f>+P439</f>
        <v>0</v>
      </c>
      <c r="BE439" s="44">
        <f t="shared" si="244"/>
        <v>543578.5</v>
      </c>
      <c r="BF439" s="47"/>
      <c r="BG439" s="35">
        <v>543578.5</v>
      </c>
      <c r="BH439" s="47"/>
      <c r="BI439" s="47"/>
      <c r="BJ439" s="47"/>
      <c r="BK439" s="47"/>
      <c r="BL439" s="812">
        <f t="shared" ref="BL439:BL616" si="275">+$J439</f>
        <v>120</v>
      </c>
      <c r="BM439" s="815">
        <f>+Q439</f>
        <v>0</v>
      </c>
      <c r="BN439" s="44">
        <f t="shared" si="245"/>
        <v>543578.5</v>
      </c>
      <c r="BO439" s="47"/>
      <c r="BP439" s="47">
        <v>543578.5</v>
      </c>
      <c r="BQ439" s="47"/>
      <c r="BR439" s="47"/>
      <c r="BS439" s="47"/>
      <c r="BT439" s="47"/>
      <c r="BU439" s="818"/>
      <c r="BV439" s="819"/>
      <c r="BW439" s="819"/>
      <c r="BX439" s="819"/>
      <c r="BY439" s="819"/>
      <c r="BZ439" s="819"/>
      <c r="CA439" s="819"/>
      <c r="CB439" s="819"/>
      <c r="CC439" s="820"/>
    </row>
    <row r="440" spans="1:81" s="58" customFormat="1" ht="40.200000000000003" customHeight="1" thickTop="1" thickBot="1" x14ac:dyDescent="0.35">
      <c r="A440" s="34"/>
      <c r="B440" s="982"/>
      <c r="C440" s="870"/>
      <c r="D440" s="873"/>
      <c r="E440" s="853"/>
      <c r="F440" s="853"/>
      <c r="G440" s="853"/>
      <c r="H440" s="853"/>
      <c r="I440" s="1186"/>
      <c r="J440" s="814"/>
      <c r="K440" s="856"/>
      <c r="L440" s="1189"/>
      <c r="M440" s="1192"/>
      <c r="N440" s="1195"/>
      <c r="O440" s="1177"/>
      <c r="P440" s="1180"/>
      <c r="Q440" s="1183"/>
      <c r="R440" s="814"/>
      <c r="S440" s="401" t="s">
        <v>7149</v>
      </c>
      <c r="T440" s="645" t="s">
        <v>3822</v>
      </c>
      <c r="U440" s="645" t="s">
        <v>3827</v>
      </c>
      <c r="V440" s="645" t="s">
        <v>3830</v>
      </c>
      <c r="W440" s="232"/>
      <c r="X440" s="258">
        <v>44931</v>
      </c>
      <c r="Y440" s="258">
        <v>44956</v>
      </c>
      <c r="Z440" s="258">
        <v>44959</v>
      </c>
      <c r="AA440" s="258">
        <v>45290</v>
      </c>
      <c r="AB440" s="814"/>
      <c r="AC440" s="829"/>
      <c r="AD440" s="44">
        <f t="shared" si="261"/>
        <v>2174314</v>
      </c>
      <c r="AE440" s="44">
        <f t="shared" si="261"/>
        <v>0</v>
      </c>
      <c r="AF440" s="44">
        <f t="shared" si="261"/>
        <v>2174314</v>
      </c>
      <c r="AG440" s="44">
        <f t="shared" si="261"/>
        <v>0</v>
      </c>
      <c r="AH440" s="44">
        <f t="shared" si="261"/>
        <v>0</v>
      </c>
      <c r="AI440" s="44">
        <f t="shared" si="261"/>
        <v>0</v>
      </c>
      <c r="AJ440" s="46">
        <f t="shared" si="197"/>
        <v>0</v>
      </c>
      <c r="AK440" s="814"/>
      <c r="AL440" s="832"/>
      <c r="AM440" s="44">
        <f t="shared" si="257"/>
        <v>543578.5</v>
      </c>
      <c r="AN440" s="49"/>
      <c r="AO440" s="257">
        <v>543578.5</v>
      </c>
      <c r="AP440" s="49"/>
      <c r="AQ440" s="49"/>
      <c r="AR440" s="49"/>
      <c r="AS440" s="49"/>
      <c r="AT440" s="814"/>
      <c r="AU440" s="835"/>
      <c r="AV440" s="44">
        <f t="shared" si="243"/>
        <v>543578.5</v>
      </c>
      <c r="AW440" s="49"/>
      <c r="AX440" s="646">
        <v>543578.5</v>
      </c>
      <c r="AY440" s="49"/>
      <c r="AZ440" s="49"/>
      <c r="BA440" s="49"/>
      <c r="BB440" s="49"/>
      <c r="BC440" s="814"/>
      <c r="BD440" s="811"/>
      <c r="BE440" s="44">
        <f t="shared" si="244"/>
        <v>543578.5</v>
      </c>
      <c r="BF440" s="49"/>
      <c r="BG440" s="646">
        <v>543578.5</v>
      </c>
      <c r="BH440" s="49"/>
      <c r="BI440" s="49"/>
      <c r="BJ440" s="49"/>
      <c r="BK440" s="49"/>
      <c r="BL440" s="814"/>
      <c r="BM440" s="817"/>
      <c r="BN440" s="44">
        <f t="shared" si="245"/>
        <v>543578.5</v>
      </c>
      <c r="BO440" s="49"/>
      <c r="BP440" s="257">
        <v>543578.5</v>
      </c>
      <c r="BQ440" s="49"/>
      <c r="BR440" s="49"/>
      <c r="BS440" s="49"/>
      <c r="BT440" s="49"/>
      <c r="BU440" s="824"/>
      <c r="BV440" s="825"/>
      <c r="BW440" s="825"/>
      <c r="BX440" s="825"/>
      <c r="BY440" s="825"/>
      <c r="BZ440" s="825"/>
      <c r="CA440" s="825"/>
      <c r="CB440" s="825"/>
      <c r="CC440" s="826"/>
    </row>
    <row r="441" spans="1:81" s="58" customFormat="1" ht="40.200000000000003" customHeight="1" thickTop="1" thickBot="1" x14ac:dyDescent="0.35">
      <c r="A441" s="34"/>
      <c r="B441" s="982"/>
      <c r="C441" s="868" t="s">
        <v>210</v>
      </c>
      <c r="D441" s="871"/>
      <c r="E441" s="851"/>
      <c r="F441" s="851"/>
      <c r="G441" s="851"/>
      <c r="H441" s="851"/>
      <c r="I441" s="1184"/>
      <c r="J441" s="812">
        <v>121</v>
      </c>
      <c r="K441" s="854" t="str">
        <f>+[3]Metas!K139</f>
        <v>Municipios y EPS asesorados y asistidos técnicamente en la implementación de la certificación de Discapacidad y seguimiento a la ampliación de la cobertura del Registro para la Localización y Caracterización de las Personas con Discapacidad - RLCPD.</v>
      </c>
      <c r="L441" s="1187"/>
      <c r="M441" s="1190">
        <f>SUM(N441:Q441)</f>
        <v>0</v>
      </c>
      <c r="N441" s="1193"/>
      <c r="O441" s="1175"/>
      <c r="P441" s="1178"/>
      <c r="Q441" s="1181"/>
      <c r="R441" s="812">
        <f t="shared" ref="R441" si="276">+$J441</f>
        <v>121</v>
      </c>
      <c r="S441" s="642" t="s">
        <v>7150</v>
      </c>
      <c r="T441" s="643" t="s">
        <v>3822</v>
      </c>
      <c r="U441" s="235" t="s">
        <v>3827</v>
      </c>
      <c r="V441" s="235" t="s">
        <v>3830</v>
      </c>
      <c r="W441" s="231"/>
      <c r="X441" s="258">
        <v>44931</v>
      </c>
      <c r="Y441" s="258">
        <v>44956</v>
      </c>
      <c r="Z441" s="258">
        <v>44959</v>
      </c>
      <c r="AA441" s="258">
        <v>45290</v>
      </c>
      <c r="AB441" s="812">
        <f t="shared" si="270"/>
        <v>121</v>
      </c>
      <c r="AC441" s="827">
        <f t="shared" ref="AC441" si="277">+L441</f>
        <v>0</v>
      </c>
      <c r="AD441" s="44">
        <f t="shared" ref="AD441:AI483" si="278">+AM441+AV441+BE441+BN441</f>
        <v>3383246</v>
      </c>
      <c r="AE441" s="44">
        <f t="shared" si="278"/>
        <v>0</v>
      </c>
      <c r="AF441" s="44">
        <f t="shared" si="278"/>
        <v>3383246</v>
      </c>
      <c r="AG441" s="44">
        <f t="shared" si="278"/>
        <v>0</v>
      </c>
      <c r="AH441" s="44">
        <f t="shared" si="278"/>
        <v>0</v>
      </c>
      <c r="AI441" s="44">
        <f t="shared" si="278"/>
        <v>0</v>
      </c>
      <c r="AJ441" s="44">
        <f t="shared" si="197"/>
        <v>0</v>
      </c>
      <c r="AK441" s="812">
        <f t="shared" si="272"/>
        <v>121</v>
      </c>
      <c r="AL441" s="830">
        <f>+N441</f>
        <v>0</v>
      </c>
      <c r="AM441" s="44">
        <f t="shared" si="257"/>
        <v>845811.5</v>
      </c>
      <c r="AN441" s="47"/>
      <c r="AO441" s="47">
        <v>845811.5</v>
      </c>
      <c r="AP441" s="47"/>
      <c r="AQ441" s="47"/>
      <c r="AR441" s="47"/>
      <c r="AS441" s="47"/>
      <c r="AT441" s="812">
        <f t="shared" si="273"/>
        <v>121</v>
      </c>
      <c r="AU441" s="833">
        <f>+O441</f>
        <v>0</v>
      </c>
      <c r="AV441" s="44">
        <f t="shared" si="243"/>
        <v>845811.5</v>
      </c>
      <c r="AW441" s="47"/>
      <c r="AX441" s="35">
        <v>845811.5</v>
      </c>
      <c r="AY441" s="47"/>
      <c r="AZ441" s="47"/>
      <c r="BA441" s="47"/>
      <c r="BB441" s="47"/>
      <c r="BC441" s="812">
        <f t="shared" si="274"/>
        <v>121</v>
      </c>
      <c r="BD441" s="809">
        <f>+P441</f>
        <v>0</v>
      </c>
      <c r="BE441" s="44">
        <f t="shared" si="244"/>
        <v>845811.5</v>
      </c>
      <c r="BF441" s="47"/>
      <c r="BG441" s="35">
        <v>845811.5</v>
      </c>
      <c r="BH441" s="47"/>
      <c r="BI441" s="47"/>
      <c r="BJ441" s="47"/>
      <c r="BK441" s="47"/>
      <c r="BL441" s="812">
        <f t="shared" si="275"/>
        <v>121</v>
      </c>
      <c r="BM441" s="815">
        <f>+Q441</f>
        <v>0</v>
      </c>
      <c r="BN441" s="44">
        <f t="shared" si="245"/>
        <v>845811.5</v>
      </c>
      <c r="BO441" s="47"/>
      <c r="BP441" s="47">
        <v>845811.5</v>
      </c>
      <c r="BQ441" s="47"/>
      <c r="BR441" s="47"/>
      <c r="BS441" s="47"/>
      <c r="BT441" s="47"/>
      <c r="BU441" s="818"/>
      <c r="BV441" s="819"/>
      <c r="BW441" s="819"/>
      <c r="BX441" s="819"/>
      <c r="BY441" s="819"/>
      <c r="BZ441" s="819"/>
      <c r="CA441" s="819"/>
      <c r="CB441" s="819"/>
      <c r="CC441" s="820"/>
    </row>
    <row r="442" spans="1:81" s="58" customFormat="1" ht="40.200000000000003" customHeight="1" thickTop="1" thickBot="1" x14ac:dyDescent="0.35">
      <c r="A442" s="34"/>
      <c r="B442" s="982"/>
      <c r="C442" s="869"/>
      <c r="D442" s="872"/>
      <c r="E442" s="852"/>
      <c r="F442" s="852"/>
      <c r="G442" s="852"/>
      <c r="H442" s="852"/>
      <c r="I442" s="1185"/>
      <c r="J442" s="813"/>
      <c r="K442" s="855"/>
      <c r="L442" s="1188"/>
      <c r="M442" s="1191"/>
      <c r="N442" s="1194"/>
      <c r="O442" s="1176"/>
      <c r="P442" s="1179"/>
      <c r="Q442" s="1182"/>
      <c r="R442" s="813"/>
      <c r="S442" s="644" t="s">
        <v>7151</v>
      </c>
      <c r="T442" s="645" t="s">
        <v>3822</v>
      </c>
      <c r="U442" s="645" t="s">
        <v>3827</v>
      </c>
      <c r="V442" s="645" t="s">
        <v>3830</v>
      </c>
      <c r="W442" s="261"/>
      <c r="X442" s="258">
        <v>44931</v>
      </c>
      <c r="Y442" s="258">
        <v>44956</v>
      </c>
      <c r="Z442" s="258">
        <v>44959</v>
      </c>
      <c r="AA442" s="258">
        <v>45290</v>
      </c>
      <c r="AB442" s="813"/>
      <c r="AC442" s="828"/>
      <c r="AD442" s="44">
        <f t="shared" si="278"/>
        <v>3383246</v>
      </c>
      <c r="AE442" s="44">
        <f t="shared" si="278"/>
        <v>0</v>
      </c>
      <c r="AF442" s="44">
        <f t="shared" si="278"/>
        <v>3383246</v>
      </c>
      <c r="AG442" s="44">
        <f t="shared" si="278"/>
        <v>0</v>
      </c>
      <c r="AH442" s="44">
        <f t="shared" si="278"/>
        <v>0</v>
      </c>
      <c r="AI442" s="44">
        <f t="shared" si="278"/>
        <v>0</v>
      </c>
      <c r="AJ442" s="427"/>
      <c r="AK442" s="813"/>
      <c r="AL442" s="831"/>
      <c r="AM442" s="44">
        <f t="shared" si="257"/>
        <v>845811.5</v>
      </c>
      <c r="AN442" s="428"/>
      <c r="AO442" s="428">
        <v>845811.5</v>
      </c>
      <c r="AP442" s="428"/>
      <c r="AQ442" s="428"/>
      <c r="AR442" s="428"/>
      <c r="AS442" s="428"/>
      <c r="AT442" s="813"/>
      <c r="AU442" s="834"/>
      <c r="AV442" s="44">
        <f t="shared" si="243"/>
        <v>845811.5</v>
      </c>
      <c r="AW442" s="428"/>
      <c r="AX442" s="646">
        <v>845811.5</v>
      </c>
      <c r="AY442" s="428"/>
      <c r="AZ442" s="428"/>
      <c r="BA442" s="428"/>
      <c r="BB442" s="428"/>
      <c r="BC442" s="813"/>
      <c r="BD442" s="810"/>
      <c r="BE442" s="44">
        <f t="shared" si="244"/>
        <v>845811.5</v>
      </c>
      <c r="BF442" s="428"/>
      <c r="BG442" s="646">
        <v>845811.5</v>
      </c>
      <c r="BH442" s="428"/>
      <c r="BI442" s="428"/>
      <c r="BJ442" s="428"/>
      <c r="BK442" s="428"/>
      <c r="BL442" s="813"/>
      <c r="BM442" s="816"/>
      <c r="BN442" s="44">
        <f t="shared" si="245"/>
        <v>845811.5</v>
      </c>
      <c r="BO442" s="428"/>
      <c r="BP442" s="428">
        <v>845811.5</v>
      </c>
      <c r="BQ442" s="428"/>
      <c r="BR442" s="428"/>
      <c r="BS442" s="428"/>
      <c r="BT442" s="428"/>
      <c r="BU442" s="429"/>
      <c r="BV442" s="430"/>
      <c r="BW442" s="430"/>
      <c r="BX442" s="430"/>
      <c r="BY442" s="430"/>
      <c r="BZ442" s="430"/>
      <c r="CA442" s="430"/>
      <c r="CB442" s="430"/>
      <c r="CC442" s="431"/>
    </row>
    <row r="443" spans="1:81" s="58" customFormat="1" ht="40.200000000000003" customHeight="1" thickTop="1" thickBot="1" x14ac:dyDescent="0.35">
      <c r="A443" s="34"/>
      <c r="B443" s="982"/>
      <c r="C443" s="869"/>
      <c r="D443" s="872"/>
      <c r="E443" s="852"/>
      <c r="F443" s="852"/>
      <c r="G443" s="852"/>
      <c r="H443" s="852"/>
      <c r="I443" s="1185"/>
      <c r="J443" s="813"/>
      <c r="K443" s="855"/>
      <c r="L443" s="1188"/>
      <c r="M443" s="1191"/>
      <c r="N443" s="1194"/>
      <c r="O443" s="1176"/>
      <c r="P443" s="1179"/>
      <c r="Q443" s="1182"/>
      <c r="R443" s="813"/>
      <c r="S443" s="644" t="s">
        <v>7152</v>
      </c>
      <c r="T443" s="645" t="s">
        <v>3822</v>
      </c>
      <c r="U443" s="645" t="s">
        <v>3827</v>
      </c>
      <c r="V443" s="645" t="s">
        <v>3830</v>
      </c>
      <c r="W443" s="261"/>
      <c r="X443" s="258">
        <v>44931</v>
      </c>
      <c r="Y443" s="258">
        <v>44956</v>
      </c>
      <c r="Z443" s="258">
        <v>44959</v>
      </c>
      <c r="AA443" s="258">
        <v>45290</v>
      </c>
      <c r="AB443" s="813"/>
      <c r="AC443" s="828"/>
      <c r="AD443" s="44">
        <f t="shared" si="278"/>
        <v>3383246</v>
      </c>
      <c r="AE443" s="44">
        <f t="shared" si="278"/>
        <v>0</v>
      </c>
      <c r="AF443" s="44">
        <f t="shared" si="278"/>
        <v>3383246</v>
      </c>
      <c r="AG443" s="44">
        <f t="shared" si="278"/>
        <v>0</v>
      </c>
      <c r="AH443" s="44">
        <f t="shared" si="278"/>
        <v>0</v>
      </c>
      <c r="AI443" s="44">
        <f t="shared" si="278"/>
        <v>0</v>
      </c>
      <c r="AJ443" s="427"/>
      <c r="AK443" s="813"/>
      <c r="AL443" s="831"/>
      <c r="AM443" s="44">
        <f t="shared" si="257"/>
        <v>845811.5</v>
      </c>
      <c r="AN443" s="428"/>
      <c r="AO443" s="428">
        <v>845811.5</v>
      </c>
      <c r="AP443" s="428"/>
      <c r="AQ443" s="428"/>
      <c r="AR443" s="428"/>
      <c r="AS443" s="428"/>
      <c r="AT443" s="813"/>
      <c r="AU443" s="834"/>
      <c r="AV443" s="44">
        <f t="shared" si="243"/>
        <v>845811.5</v>
      </c>
      <c r="AW443" s="428"/>
      <c r="AX443" s="646">
        <v>845811.5</v>
      </c>
      <c r="AY443" s="428"/>
      <c r="AZ443" s="428"/>
      <c r="BA443" s="428"/>
      <c r="BB443" s="428"/>
      <c r="BC443" s="813"/>
      <c r="BD443" s="810"/>
      <c r="BE443" s="44">
        <f t="shared" si="244"/>
        <v>845811.5</v>
      </c>
      <c r="BF443" s="428"/>
      <c r="BG443" s="646">
        <v>845811.5</v>
      </c>
      <c r="BH443" s="428"/>
      <c r="BI443" s="428"/>
      <c r="BJ443" s="428"/>
      <c r="BK443" s="428"/>
      <c r="BL443" s="813"/>
      <c r="BM443" s="816"/>
      <c r="BN443" s="44">
        <f t="shared" si="245"/>
        <v>845811.5</v>
      </c>
      <c r="BO443" s="428"/>
      <c r="BP443" s="428">
        <v>845811.5</v>
      </c>
      <c r="BQ443" s="428"/>
      <c r="BR443" s="428"/>
      <c r="BS443" s="428"/>
      <c r="BT443" s="428"/>
      <c r="BU443" s="429"/>
      <c r="BV443" s="430"/>
      <c r="BW443" s="430"/>
      <c r="BX443" s="430"/>
      <c r="BY443" s="430"/>
      <c r="BZ443" s="430"/>
      <c r="CA443" s="430"/>
      <c r="CB443" s="430"/>
      <c r="CC443" s="431"/>
    </row>
    <row r="444" spans="1:81" s="58" customFormat="1" ht="40.200000000000003" customHeight="1" thickTop="1" thickBot="1" x14ac:dyDescent="0.35">
      <c r="A444" s="34"/>
      <c r="B444" s="982"/>
      <c r="C444" s="869"/>
      <c r="D444" s="872"/>
      <c r="E444" s="852"/>
      <c r="F444" s="852"/>
      <c r="G444" s="852"/>
      <c r="H444" s="852"/>
      <c r="I444" s="1185"/>
      <c r="J444" s="813"/>
      <c r="K444" s="855"/>
      <c r="L444" s="1188"/>
      <c r="M444" s="1191"/>
      <c r="N444" s="1194"/>
      <c r="O444" s="1176"/>
      <c r="P444" s="1179"/>
      <c r="Q444" s="1182"/>
      <c r="R444" s="813"/>
      <c r="S444" s="644" t="s">
        <v>7153</v>
      </c>
      <c r="T444" s="645" t="s">
        <v>3822</v>
      </c>
      <c r="U444" s="645" t="s">
        <v>3827</v>
      </c>
      <c r="V444" s="645" t="s">
        <v>3830</v>
      </c>
      <c r="W444" s="261"/>
      <c r="X444" s="258">
        <v>44931</v>
      </c>
      <c r="Y444" s="258">
        <v>44956</v>
      </c>
      <c r="Z444" s="258">
        <v>44959</v>
      </c>
      <c r="AA444" s="258">
        <v>45290</v>
      </c>
      <c r="AB444" s="813"/>
      <c r="AC444" s="828"/>
      <c r="AD444" s="44">
        <f t="shared" si="278"/>
        <v>3383246</v>
      </c>
      <c r="AE444" s="44">
        <f t="shared" si="278"/>
        <v>0</v>
      </c>
      <c r="AF444" s="44">
        <f t="shared" si="278"/>
        <v>3383246</v>
      </c>
      <c r="AG444" s="44">
        <f t="shared" si="278"/>
        <v>0</v>
      </c>
      <c r="AH444" s="44">
        <f t="shared" si="278"/>
        <v>0</v>
      </c>
      <c r="AI444" s="44">
        <f t="shared" si="278"/>
        <v>0</v>
      </c>
      <c r="AJ444" s="427"/>
      <c r="AK444" s="813"/>
      <c r="AL444" s="831"/>
      <c r="AM444" s="44">
        <f t="shared" si="257"/>
        <v>845811.5</v>
      </c>
      <c r="AN444" s="428"/>
      <c r="AO444" s="428">
        <v>845811.5</v>
      </c>
      <c r="AP444" s="428"/>
      <c r="AQ444" s="428"/>
      <c r="AR444" s="428"/>
      <c r="AS444" s="428"/>
      <c r="AT444" s="813"/>
      <c r="AU444" s="834"/>
      <c r="AV444" s="44">
        <f t="shared" si="243"/>
        <v>845811.5</v>
      </c>
      <c r="AW444" s="428"/>
      <c r="AX444" s="646">
        <v>845811.5</v>
      </c>
      <c r="AY444" s="428"/>
      <c r="AZ444" s="428"/>
      <c r="BA444" s="428"/>
      <c r="BB444" s="428"/>
      <c r="BC444" s="813"/>
      <c r="BD444" s="810"/>
      <c r="BE444" s="44">
        <f t="shared" si="244"/>
        <v>845811.5</v>
      </c>
      <c r="BF444" s="428"/>
      <c r="BG444" s="646">
        <v>845811.5</v>
      </c>
      <c r="BH444" s="428"/>
      <c r="BI444" s="428"/>
      <c r="BJ444" s="428"/>
      <c r="BK444" s="428"/>
      <c r="BL444" s="813"/>
      <c r="BM444" s="816"/>
      <c r="BN444" s="44">
        <f t="shared" si="245"/>
        <v>845811.5</v>
      </c>
      <c r="BO444" s="428"/>
      <c r="BP444" s="428">
        <v>845811.5</v>
      </c>
      <c r="BQ444" s="428"/>
      <c r="BR444" s="428"/>
      <c r="BS444" s="428"/>
      <c r="BT444" s="428"/>
      <c r="BU444" s="429"/>
      <c r="BV444" s="430"/>
      <c r="BW444" s="430"/>
      <c r="BX444" s="430"/>
      <c r="BY444" s="430"/>
      <c r="BZ444" s="430"/>
      <c r="CA444" s="430"/>
      <c r="CB444" s="430"/>
      <c r="CC444" s="431"/>
    </row>
    <row r="445" spans="1:81" s="58" customFormat="1" ht="40.200000000000003" customHeight="1" thickTop="1" thickBot="1" x14ac:dyDescent="0.35">
      <c r="A445" s="34"/>
      <c r="B445" s="982"/>
      <c r="C445" s="869"/>
      <c r="D445" s="872"/>
      <c r="E445" s="852"/>
      <c r="F445" s="852"/>
      <c r="G445" s="852"/>
      <c r="H445" s="852"/>
      <c r="I445" s="1185"/>
      <c r="J445" s="813"/>
      <c r="K445" s="855"/>
      <c r="L445" s="1188"/>
      <c r="M445" s="1191"/>
      <c r="N445" s="1194"/>
      <c r="O445" s="1176"/>
      <c r="P445" s="1179"/>
      <c r="Q445" s="1182"/>
      <c r="R445" s="813"/>
      <c r="S445" s="644" t="s">
        <v>7154</v>
      </c>
      <c r="T445" s="645" t="s">
        <v>3822</v>
      </c>
      <c r="U445" s="645" t="s">
        <v>3827</v>
      </c>
      <c r="V445" s="645" t="s">
        <v>3830</v>
      </c>
      <c r="W445" s="261"/>
      <c r="X445" s="258">
        <v>44931</v>
      </c>
      <c r="Y445" s="258">
        <v>44956</v>
      </c>
      <c r="Z445" s="258">
        <v>44959</v>
      </c>
      <c r="AA445" s="258">
        <v>45290</v>
      </c>
      <c r="AB445" s="813"/>
      <c r="AC445" s="828"/>
      <c r="AD445" s="44">
        <f t="shared" si="278"/>
        <v>3383246</v>
      </c>
      <c r="AE445" s="44">
        <f t="shared" si="278"/>
        <v>0</v>
      </c>
      <c r="AF445" s="44">
        <f t="shared" si="278"/>
        <v>3383246</v>
      </c>
      <c r="AG445" s="44">
        <f t="shared" si="278"/>
        <v>0</v>
      </c>
      <c r="AH445" s="44">
        <f t="shared" si="278"/>
        <v>0</v>
      </c>
      <c r="AI445" s="44">
        <f t="shared" si="278"/>
        <v>0</v>
      </c>
      <c r="AJ445" s="427"/>
      <c r="AK445" s="813"/>
      <c r="AL445" s="831"/>
      <c r="AM445" s="44">
        <f t="shared" si="257"/>
        <v>845811.5</v>
      </c>
      <c r="AN445" s="428"/>
      <c r="AO445" s="428">
        <v>845811.5</v>
      </c>
      <c r="AP445" s="428"/>
      <c r="AQ445" s="428"/>
      <c r="AR445" s="428"/>
      <c r="AS445" s="428"/>
      <c r="AT445" s="813"/>
      <c r="AU445" s="834"/>
      <c r="AV445" s="44">
        <f t="shared" si="243"/>
        <v>845811.5</v>
      </c>
      <c r="AW445" s="428"/>
      <c r="AX445" s="646">
        <v>845811.5</v>
      </c>
      <c r="AY445" s="428"/>
      <c r="AZ445" s="428"/>
      <c r="BA445" s="428"/>
      <c r="BB445" s="428"/>
      <c r="BC445" s="813"/>
      <c r="BD445" s="810"/>
      <c r="BE445" s="44">
        <f t="shared" si="244"/>
        <v>845811.5</v>
      </c>
      <c r="BF445" s="428"/>
      <c r="BG445" s="646">
        <v>845811.5</v>
      </c>
      <c r="BH445" s="428"/>
      <c r="BI445" s="428"/>
      <c r="BJ445" s="428"/>
      <c r="BK445" s="428"/>
      <c r="BL445" s="813"/>
      <c r="BM445" s="816"/>
      <c r="BN445" s="44">
        <f t="shared" si="245"/>
        <v>845811.5</v>
      </c>
      <c r="BO445" s="428"/>
      <c r="BP445" s="428">
        <v>845811.5</v>
      </c>
      <c r="BQ445" s="428"/>
      <c r="BR445" s="428"/>
      <c r="BS445" s="428"/>
      <c r="BT445" s="428"/>
      <c r="BU445" s="429"/>
      <c r="BV445" s="430"/>
      <c r="BW445" s="430"/>
      <c r="BX445" s="430"/>
      <c r="BY445" s="430"/>
      <c r="BZ445" s="430"/>
      <c r="CA445" s="430"/>
      <c r="CB445" s="430"/>
      <c r="CC445" s="431"/>
    </row>
    <row r="446" spans="1:81" s="58" customFormat="1" ht="40.200000000000003" customHeight="1" thickTop="1" thickBot="1" x14ac:dyDescent="0.35">
      <c r="A446" s="34"/>
      <c r="B446" s="982"/>
      <c r="C446" s="869"/>
      <c r="D446" s="872"/>
      <c r="E446" s="852"/>
      <c r="F446" s="852"/>
      <c r="G446" s="852"/>
      <c r="H446" s="852"/>
      <c r="I446" s="1185"/>
      <c r="J446" s="813"/>
      <c r="K446" s="855"/>
      <c r="L446" s="1188"/>
      <c r="M446" s="1191"/>
      <c r="N446" s="1194"/>
      <c r="O446" s="1176"/>
      <c r="P446" s="1179"/>
      <c r="Q446" s="1182"/>
      <c r="R446" s="813"/>
      <c r="S446" s="644" t="s">
        <v>7155</v>
      </c>
      <c r="T446" s="645" t="s">
        <v>3822</v>
      </c>
      <c r="U446" s="645" t="s">
        <v>3827</v>
      </c>
      <c r="V446" s="645" t="s">
        <v>3830</v>
      </c>
      <c r="W446" s="261"/>
      <c r="X446" s="258">
        <v>44931</v>
      </c>
      <c r="Y446" s="258">
        <v>44956</v>
      </c>
      <c r="Z446" s="258">
        <v>44959</v>
      </c>
      <c r="AA446" s="258">
        <v>45290</v>
      </c>
      <c r="AB446" s="813"/>
      <c r="AC446" s="828"/>
      <c r="AD446" s="44">
        <f t="shared" si="278"/>
        <v>3383246</v>
      </c>
      <c r="AE446" s="44">
        <f t="shared" si="278"/>
        <v>0</v>
      </c>
      <c r="AF446" s="44">
        <f t="shared" si="278"/>
        <v>3383246</v>
      </c>
      <c r="AG446" s="44">
        <f t="shared" si="278"/>
        <v>0</v>
      </c>
      <c r="AH446" s="44">
        <f t="shared" si="278"/>
        <v>0</v>
      </c>
      <c r="AI446" s="44">
        <f t="shared" si="278"/>
        <v>0</v>
      </c>
      <c r="AJ446" s="427"/>
      <c r="AK446" s="813"/>
      <c r="AL446" s="831"/>
      <c r="AM446" s="44">
        <f t="shared" si="257"/>
        <v>845811.5</v>
      </c>
      <c r="AN446" s="428"/>
      <c r="AO446" s="428">
        <v>845811.5</v>
      </c>
      <c r="AP446" s="428"/>
      <c r="AQ446" s="428"/>
      <c r="AR446" s="428"/>
      <c r="AS446" s="428"/>
      <c r="AT446" s="813"/>
      <c r="AU446" s="834"/>
      <c r="AV446" s="44">
        <f t="shared" si="243"/>
        <v>845811.5</v>
      </c>
      <c r="AW446" s="428"/>
      <c r="AX446" s="646">
        <v>845811.5</v>
      </c>
      <c r="AY446" s="428"/>
      <c r="AZ446" s="428"/>
      <c r="BA446" s="428"/>
      <c r="BB446" s="428"/>
      <c r="BC446" s="813"/>
      <c r="BD446" s="810"/>
      <c r="BE446" s="44">
        <f t="shared" si="244"/>
        <v>845811.5</v>
      </c>
      <c r="BF446" s="428"/>
      <c r="BG446" s="646">
        <v>845811.5</v>
      </c>
      <c r="BH446" s="428"/>
      <c r="BI446" s="428"/>
      <c r="BJ446" s="428"/>
      <c r="BK446" s="428"/>
      <c r="BL446" s="813"/>
      <c r="BM446" s="816"/>
      <c r="BN446" s="44">
        <f t="shared" si="245"/>
        <v>845811.5</v>
      </c>
      <c r="BO446" s="428"/>
      <c r="BP446" s="428">
        <v>845811.5</v>
      </c>
      <c r="BQ446" s="428"/>
      <c r="BR446" s="428"/>
      <c r="BS446" s="428"/>
      <c r="BT446" s="428"/>
      <c r="BU446" s="429"/>
      <c r="BV446" s="430"/>
      <c r="BW446" s="430"/>
      <c r="BX446" s="430"/>
      <c r="BY446" s="430"/>
      <c r="BZ446" s="430"/>
      <c r="CA446" s="430"/>
      <c r="CB446" s="430"/>
      <c r="CC446" s="431"/>
    </row>
    <row r="447" spans="1:81" s="58" customFormat="1" ht="40.200000000000003" customHeight="1" thickTop="1" thickBot="1" x14ac:dyDescent="0.35">
      <c r="A447" s="34"/>
      <c r="B447" s="982"/>
      <c r="C447" s="869"/>
      <c r="D447" s="872"/>
      <c r="E447" s="852"/>
      <c r="F447" s="852"/>
      <c r="G447" s="852"/>
      <c r="H447" s="852"/>
      <c r="I447" s="1185"/>
      <c r="J447" s="813"/>
      <c r="K447" s="855"/>
      <c r="L447" s="1188"/>
      <c r="M447" s="1191"/>
      <c r="N447" s="1194"/>
      <c r="O447" s="1176"/>
      <c r="P447" s="1179"/>
      <c r="Q447" s="1182"/>
      <c r="R447" s="813"/>
      <c r="S447" s="401" t="s">
        <v>7156</v>
      </c>
      <c r="T447" s="645" t="s">
        <v>3822</v>
      </c>
      <c r="U447" s="645" t="s">
        <v>3827</v>
      </c>
      <c r="V447" s="645" t="s">
        <v>3830</v>
      </c>
      <c r="W447" s="261"/>
      <c r="X447" s="258">
        <v>44931</v>
      </c>
      <c r="Y447" s="258">
        <v>44956</v>
      </c>
      <c r="Z447" s="258">
        <v>44959</v>
      </c>
      <c r="AA447" s="258">
        <v>45290</v>
      </c>
      <c r="AB447" s="813"/>
      <c r="AC447" s="828"/>
      <c r="AD447" s="44">
        <f t="shared" si="278"/>
        <v>3383246</v>
      </c>
      <c r="AE447" s="44">
        <f t="shared" si="278"/>
        <v>0</v>
      </c>
      <c r="AF447" s="44">
        <f t="shared" si="278"/>
        <v>3383246</v>
      </c>
      <c r="AG447" s="44">
        <f t="shared" si="278"/>
        <v>0</v>
      </c>
      <c r="AH447" s="44">
        <f t="shared" si="278"/>
        <v>0</v>
      </c>
      <c r="AI447" s="44">
        <f t="shared" si="278"/>
        <v>0</v>
      </c>
      <c r="AJ447" s="427"/>
      <c r="AK447" s="813"/>
      <c r="AL447" s="831"/>
      <c r="AM447" s="44">
        <f t="shared" si="257"/>
        <v>845811.5</v>
      </c>
      <c r="AN447" s="428"/>
      <c r="AO447" s="257">
        <v>845811.5</v>
      </c>
      <c r="AP447" s="428"/>
      <c r="AQ447" s="428"/>
      <c r="AR447" s="428"/>
      <c r="AS447" s="428"/>
      <c r="AT447" s="813"/>
      <c r="AU447" s="834"/>
      <c r="AV447" s="44">
        <f t="shared" si="243"/>
        <v>845811.5</v>
      </c>
      <c r="AW447" s="428"/>
      <c r="AX447" s="646">
        <v>845811.5</v>
      </c>
      <c r="AY447" s="428"/>
      <c r="AZ447" s="428"/>
      <c r="BA447" s="428"/>
      <c r="BB447" s="428"/>
      <c r="BC447" s="813"/>
      <c r="BD447" s="810"/>
      <c r="BE447" s="44">
        <f t="shared" si="244"/>
        <v>845811.5</v>
      </c>
      <c r="BF447" s="428"/>
      <c r="BG447" s="646">
        <v>845811.5</v>
      </c>
      <c r="BH447" s="428"/>
      <c r="BI447" s="428"/>
      <c r="BJ447" s="428"/>
      <c r="BK447" s="428"/>
      <c r="BL447" s="813"/>
      <c r="BM447" s="816"/>
      <c r="BN447" s="44">
        <f t="shared" si="245"/>
        <v>845811.5</v>
      </c>
      <c r="BO447" s="428"/>
      <c r="BP447" s="257">
        <v>845811.5</v>
      </c>
      <c r="BQ447" s="428"/>
      <c r="BR447" s="428"/>
      <c r="BS447" s="428"/>
      <c r="BT447" s="428"/>
      <c r="BU447" s="429"/>
      <c r="BV447" s="430"/>
      <c r="BW447" s="430"/>
      <c r="BX447" s="430"/>
      <c r="BY447" s="430"/>
      <c r="BZ447" s="430"/>
      <c r="CA447" s="430"/>
      <c r="CB447" s="430"/>
      <c r="CC447" s="431"/>
    </row>
    <row r="448" spans="1:81" s="58" customFormat="1" ht="40.200000000000003" customHeight="1" thickTop="1" thickBot="1" x14ac:dyDescent="0.35">
      <c r="A448" s="34"/>
      <c r="B448" s="982"/>
      <c r="C448" s="869"/>
      <c r="D448" s="872"/>
      <c r="E448" s="852"/>
      <c r="F448" s="852"/>
      <c r="G448" s="852"/>
      <c r="H448" s="852"/>
      <c r="I448" s="1185"/>
      <c r="J448" s="813"/>
      <c r="K448" s="855"/>
      <c r="L448" s="1188"/>
      <c r="M448" s="1191"/>
      <c r="N448" s="1194"/>
      <c r="O448" s="1176"/>
      <c r="P448" s="1179"/>
      <c r="Q448" s="1182"/>
      <c r="R448" s="813"/>
      <c r="S448" s="401" t="s">
        <v>7157</v>
      </c>
      <c r="T448" s="645" t="s">
        <v>3822</v>
      </c>
      <c r="U448" s="645" t="s">
        <v>3827</v>
      </c>
      <c r="V448" s="645" t="s">
        <v>3830</v>
      </c>
      <c r="W448" s="39"/>
      <c r="X448" s="258">
        <v>44931</v>
      </c>
      <c r="Y448" s="258">
        <v>44956</v>
      </c>
      <c r="Z448" s="258">
        <v>44959</v>
      </c>
      <c r="AA448" s="258">
        <v>45290</v>
      </c>
      <c r="AB448" s="813"/>
      <c r="AC448" s="828"/>
      <c r="AD448" s="44">
        <f t="shared" si="278"/>
        <v>3383246</v>
      </c>
      <c r="AE448" s="44">
        <f t="shared" si="278"/>
        <v>0</v>
      </c>
      <c r="AF448" s="44">
        <f t="shared" si="278"/>
        <v>3383246</v>
      </c>
      <c r="AG448" s="44">
        <f t="shared" si="278"/>
        <v>0</v>
      </c>
      <c r="AH448" s="44">
        <f t="shared" si="278"/>
        <v>0</v>
      </c>
      <c r="AI448" s="44">
        <f t="shared" si="278"/>
        <v>0</v>
      </c>
      <c r="AJ448" s="51">
        <f t="shared" si="197"/>
        <v>0</v>
      </c>
      <c r="AK448" s="813"/>
      <c r="AL448" s="831"/>
      <c r="AM448" s="44">
        <f t="shared" si="257"/>
        <v>845811.5</v>
      </c>
      <c r="AN448" s="257"/>
      <c r="AO448" s="257">
        <v>845811.5</v>
      </c>
      <c r="AP448" s="257"/>
      <c r="AQ448" s="257"/>
      <c r="AR448" s="257"/>
      <c r="AS448" s="257"/>
      <c r="AT448" s="813"/>
      <c r="AU448" s="834"/>
      <c r="AV448" s="44">
        <f t="shared" si="243"/>
        <v>845811.5</v>
      </c>
      <c r="AW448" s="257"/>
      <c r="AX448" s="646">
        <v>845811.5</v>
      </c>
      <c r="AY448" s="257"/>
      <c r="AZ448" s="257"/>
      <c r="BA448" s="257"/>
      <c r="BB448" s="257"/>
      <c r="BC448" s="813"/>
      <c r="BD448" s="810"/>
      <c r="BE448" s="44">
        <f t="shared" si="244"/>
        <v>845811.5</v>
      </c>
      <c r="BF448" s="257"/>
      <c r="BG448" s="646">
        <v>845811.5</v>
      </c>
      <c r="BH448" s="257"/>
      <c r="BI448" s="257"/>
      <c r="BJ448" s="257"/>
      <c r="BK448" s="257"/>
      <c r="BL448" s="813"/>
      <c r="BM448" s="816"/>
      <c r="BN448" s="44">
        <f t="shared" si="245"/>
        <v>845811.5</v>
      </c>
      <c r="BO448" s="257"/>
      <c r="BP448" s="257">
        <v>845811.5</v>
      </c>
      <c r="BQ448" s="257"/>
      <c r="BR448" s="257"/>
      <c r="BS448" s="257"/>
      <c r="BT448" s="257"/>
      <c r="BU448" s="821"/>
      <c r="BV448" s="822"/>
      <c r="BW448" s="822"/>
      <c r="BX448" s="822"/>
      <c r="BY448" s="822"/>
      <c r="BZ448" s="822"/>
      <c r="CA448" s="822"/>
      <c r="CB448" s="822"/>
      <c r="CC448" s="823"/>
    </row>
    <row r="449" spans="1:81" s="58" customFormat="1" ht="40.200000000000003" customHeight="1" thickTop="1" thickBot="1" x14ac:dyDescent="0.35">
      <c r="A449" s="34"/>
      <c r="B449" s="982"/>
      <c r="C449" s="869"/>
      <c r="D449" s="872"/>
      <c r="E449" s="852"/>
      <c r="F449" s="852"/>
      <c r="G449" s="852"/>
      <c r="H449" s="852"/>
      <c r="I449" s="1185"/>
      <c r="J449" s="813"/>
      <c r="K449" s="855"/>
      <c r="L449" s="1188"/>
      <c r="M449" s="1191"/>
      <c r="N449" s="1194"/>
      <c r="O449" s="1176"/>
      <c r="P449" s="1179"/>
      <c r="Q449" s="1182"/>
      <c r="R449" s="813"/>
      <c r="S449" s="652" t="s">
        <v>7158</v>
      </c>
      <c r="T449" s="645" t="s">
        <v>3822</v>
      </c>
      <c r="U449" s="645" t="s">
        <v>3827</v>
      </c>
      <c r="V449" s="645" t="s">
        <v>3830</v>
      </c>
      <c r="W449" s="39"/>
      <c r="X449" s="258">
        <v>44931</v>
      </c>
      <c r="Y449" s="258">
        <v>44956</v>
      </c>
      <c r="Z449" s="258">
        <v>44959</v>
      </c>
      <c r="AA449" s="258">
        <v>45290</v>
      </c>
      <c r="AB449" s="813"/>
      <c r="AC449" s="828"/>
      <c r="AD449" s="44">
        <f t="shared" si="278"/>
        <v>5883246</v>
      </c>
      <c r="AE449" s="44">
        <f t="shared" si="278"/>
        <v>0</v>
      </c>
      <c r="AF449" s="44">
        <f t="shared" si="278"/>
        <v>5883246</v>
      </c>
      <c r="AG449" s="44">
        <f t="shared" si="278"/>
        <v>0</v>
      </c>
      <c r="AH449" s="44">
        <f t="shared" si="278"/>
        <v>0</v>
      </c>
      <c r="AI449" s="44">
        <f t="shared" si="278"/>
        <v>0</v>
      </c>
      <c r="AJ449" s="51">
        <f t="shared" si="197"/>
        <v>0</v>
      </c>
      <c r="AK449" s="813"/>
      <c r="AL449" s="831"/>
      <c r="AM449" s="44">
        <f t="shared" si="257"/>
        <v>1470811.5</v>
      </c>
      <c r="AN449" s="257"/>
      <c r="AO449" s="49">
        <v>1470811.5</v>
      </c>
      <c r="AP449" s="257"/>
      <c r="AQ449" s="257"/>
      <c r="AR449" s="257"/>
      <c r="AS449" s="257"/>
      <c r="AT449" s="813"/>
      <c r="AU449" s="834"/>
      <c r="AV449" s="44">
        <f t="shared" si="243"/>
        <v>1470811.5</v>
      </c>
      <c r="AW449" s="257"/>
      <c r="AX449" s="646">
        <v>1470811.5</v>
      </c>
      <c r="AY449" s="257"/>
      <c r="AZ449" s="257"/>
      <c r="BA449" s="257"/>
      <c r="BB449" s="257"/>
      <c r="BC449" s="813"/>
      <c r="BD449" s="810"/>
      <c r="BE449" s="44">
        <f t="shared" si="244"/>
        <v>1470811.5</v>
      </c>
      <c r="BF449" s="257"/>
      <c r="BG449" s="646">
        <v>1470811.5</v>
      </c>
      <c r="BH449" s="257"/>
      <c r="BI449" s="257"/>
      <c r="BJ449" s="257"/>
      <c r="BK449" s="257"/>
      <c r="BL449" s="813"/>
      <c r="BM449" s="816"/>
      <c r="BN449" s="44">
        <f t="shared" si="245"/>
        <v>1470811.5</v>
      </c>
      <c r="BO449" s="257"/>
      <c r="BP449" s="49">
        <v>1470811.5</v>
      </c>
      <c r="BQ449" s="257"/>
      <c r="BR449" s="257"/>
      <c r="BS449" s="257"/>
      <c r="BT449" s="257"/>
      <c r="BU449" s="821"/>
      <c r="BV449" s="822"/>
      <c r="BW449" s="822"/>
      <c r="BX449" s="822"/>
      <c r="BY449" s="822"/>
      <c r="BZ449" s="822"/>
      <c r="CA449" s="822"/>
      <c r="CB449" s="822"/>
      <c r="CC449" s="823"/>
    </row>
    <row r="450" spans="1:81" s="58" customFormat="1" ht="40.200000000000003" customHeight="1" thickTop="1" thickBot="1" x14ac:dyDescent="0.35">
      <c r="A450" s="34"/>
      <c r="B450" s="982"/>
      <c r="C450" s="868" t="s">
        <v>212</v>
      </c>
      <c r="D450" s="871"/>
      <c r="E450" s="851"/>
      <c r="F450" s="851"/>
      <c r="G450" s="851"/>
      <c r="H450" s="851"/>
      <c r="I450" s="1184"/>
      <c r="J450" s="812">
        <v>122</v>
      </c>
      <c r="K450" s="854" t="str">
        <f>+[3]Metas!K140</f>
        <v>Municipios del Departamento cuentan con la capacidad técnica y operativa para ejecutar y monitorear el programa de atención psicosocial y salud integral para población víctima del conflicto armado PAPSIVI y las EAPB cuentan con el modelo de atención integral en salud para población víctima del conflicto armado con énfasis en Municipios PDET.</v>
      </c>
      <c r="L450" s="1187"/>
      <c r="M450" s="1190">
        <f>SUM(N450:Q450)</f>
        <v>0</v>
      </c>
      <c r="N450" s="1193"/>
      <c r="O450" s="1175"/>
      <c r="P450" s="1178"/>
      <c r="Q450" s="1181"/>
      <c r="R450" s="812">
        <f t="shared" ref="R450" si="279">+$J450</f>
        <v>122</v>
      </c>
      <c r="S450" s="642" t="s">
        <v>7159</v>
      </c>
      <c r="T450" s="643" t="s">
        <v>3822</v>
      </c>
      <c r="U450" s="235" t="s">
        <v>3827</v>
      </c>
      <c r="V450" s="235" t="s">
        <v>3830</v>
      </c>
      <c r="W450" s="231"/>
      <c r="X450" s="258">
        <v>44931</v>
      </c>
      <c r="Y450" s="258">
        <v>44956</v>
      </c>
      <c r="Z450" s="258">
        <v>44959</v>
      </c>
      <c r="AA450" s="258">
        <v>45290</v>
      </c>
      <c r="AB450" s="812">
        <f t="shared" si="270"/>
        <v>122</v>
      </c>
      <c r="AC450" s="827">
        <f t="shared" ref="AC450" si="280">+L450</f>
        <v>0</v>
      </c>
      <c r="AD450" s="44">
        <f t="shared" si="278"/>
        <v>2894922</v>
      </c>
      <c r="AE450" s="44">
        <f t="shared" si="278"/>
        <v>0</v>
      </c>
      <c r="AF450" s="44">
        <f t="shared" si="278"/>
        <v>2894922</v>
      </c>
      <c r="AG450" s="44">
        <f t="shared" si="278"/>
        <v>0</v>
      </c>
      <c r="AH450" s="44">
        <f t="shared" si="278"/>
        <v>0</v>
      </c>
      <c r="AI450" s="44">
        <f t="shared" si="278"/>
        <v>0</v>
      </c>
      <c r="AJ450" s="44">
        <f t="shared" si="197"/>
        <v>0</v>
      </c>
      <c r="AK450" s="812">
        <f t="shared" si="272"/>
        <v>122</v>
      </c>
      <c r="AL450" s="830">
        <f>+N450</f>
        <v>0</v>
      </c>
      <c r="AM450" s="44">
        <f t="shared" si="257"/>
        <v>723730.5</v>
      </c>
      <c r="AN450" s="47"/>
      <c r="AO450" s="47">
        <v>723730.5</v>
      </c>
      <c r="AP450" s="47"/>
      <c r="AQ450" s="47"/>
      <c r="AR450" s="47"/>
      <c r="AS450" s="47"/>
      <c r="AT450" s="812">
        <f t="shared" si="273"/>
        <v>122</v>
      </c>
      <c r="AU450" s="833">
        <f>+O450</f>
        <v>0</v>
      </c>
      <c r="AV450" s="44">
        <f t="shared" si="243"/>
        <v>723730.5</v>
      </c>
      <c r="AW450" s="47"/>
      <c r="AX450" s="35">
        <v>723730.5</v>
      </c>
      <c r="AY450" s="47"/>
      <c r="AZ450" s="47"/>
      <c r="BA450" s="47"/>
      <c r="BB450" s="47"/>
      <c r="BC450" s="812">
        <f t="shared" si="274"/>
        <v>122</v>
      </c>
      <c r="BD450" s="809">
        <f>+P450</f>
        <v>0</v>
      </c>
      <c r="BE450" s="44">
        <f t="shared" si="244"/>
        <v>723730.5</v>
      </c>
      <c r="BF450" s="47"/>
      <c r="BG450" s="35">
        <v>723730.5</v>
      </c>
      <c r="BH450" s="47"/>
      <c r="BI450" s="47"/>
      <c r="BJ450" s="47"/>
      <c r="BK450" s="47"/>
      <c r="BL450" s="812">
        <f t="shared" si="275"/>
        <v>122</v>
      </c>
      <c r="BM450" s="815">
        <f>+Q450</f>
        <v>0</v>
      </c>
      <c r="BN450" s="44">
        <f t="shared" si="245"/>
        <v>723730.5</v>
      </c>
      <c r="BO450" s="47"/>
      <c r="BP450" s="47">
        <v>723730.5</v>
      </c>
      <c r="BQ450" s="47"/>
      <c r="BR450" s="47"/>
      <c r="BS450" s="47"/>
      <c r="BT450" s="47"/>
      <c r="BU450" s="818"/>
      <c r="BV450" s="819"/>
      <c r="BW450" s="819"/>
      <c r="BX450" s="819"/>
      <c r="BY450" s="819"/>
      <c r="BZ450" s="819"/>
      <c r="CA450" s="819"/>
      <c r="CB450" s="819"/>
      <c r="CC450" s="820"/>
    </row>
    <row r="451" spans="1:81" s="58" customFormat="1" ht="40.200000000000003" customHeight="1" thickTop="1" thickBot="1" x14ac:dyDescent="0.35">
      <c r="A451" s="34"/>
      <c r="B451" s="982"/>
      <c r="C451" s="869"/>
      <c r="D451" s="872"/>
      <c r="E451" s="852"/>
      <c r="F451" s="852"/>
      <c r="G451" s="852"/>
      <c r="H451" s="852"/>
      <c r="I451" s="1185"/>
      <c r="J451" s="813"/>
      <c r="K451" s="855"/>
      <c r="L451" s="1188"/>
      <c r="M451" s="1191"/>
      <c r="N451" s="1194"/>
      <c r="O451" s="1176"/>
      <c r="P451" s="1179"/>
      <c r="Q451" s="1182"/>
      <c r="R451" s="813"/>
      <c r="S451" s="644" t="s">
        <v>7160</v>
      </c>
      <c r="T451" s="645" t="s">
        <v>3822</v>
      </c>
      <c r="U451" s="645" t="s">
        <v>3827</v>
      </c>
      <c r="V451" s="645" t="s">
        <v>3830</v>
      </c>
      <c r="W451" s="261"/>
      <c r="X451" s="258">
        <v>44931</v>
      </c>
      <c r="Y451" s="258">
        <v>44956</v>
      </c>
      <c r="Z451" s="258">
        <v>44959</v>
      </c>
      <c r="AA451" s="258">
        <v>45290</v>
      </c>
      <c r="AB451" s="813"/>
      <c r="AC451" s="828"/>
      <c r="AD451" s="44">
        <f t="shared" si="278"/>
        <v>2894922</v>
      </c>
      <c r="AE451" s="44">
        <f t="shared" si="278"/>
        <v>0</v>
      </c>
      <c r="AF451" s="44">
        <f t="shared" si="278"/>
        <v>2894922</v>
      </c>
      <c r="AG451" s="44">
        <f t="shared" si="278"/>
        <v>0</v>
      </c>
      <c r="AH451" s="44">
        <f t="shared" si="278"/>
        <v>0</v>
      </c>
      <c r="AI451" s="44">
        <f t="shared" si="278"/>
        <v>0</v>
      </c>
      <c r="AJ451" s="427"/>
      <c r="AK451" s="813"/>
      <c r="AL451" s="831"/>
      <c r="AM451" s="44">
        <f t="shared" si="257"/>
        <v>723730.5</v>
      </c>
      <c r="AN451" s="428"/>
      <c r="AO451" s="428">
        <v>723730.5</v>
      </c>
      <c r="AP451" s="428"/>
      <c r="AQ451" s="428"/>
      <c r="AR451" s="428"/>
      <c r="AS451" s="428"/>
      <c r="AT451" s="813"/>
      <c r="AU451" s="834"/>
      <c r="AV451" s="44">
        <f t="shared" si="243"/>
        <v>723730.5</v>
      </c>
      <c r="AW451" s="428"/>
      <c r="AX451" s="646">
        <v>723730.5</v>
      </c>
      <c r="AY451" s="428"/>
      <c r="AZ451" s="428"/>
      <c r="BA451" s="428"/>
      <c r="BB451" s="428"/>
      <c r="BC451" s="813"/>
      <c r="BD451" s="810"/>
      <c r="BE451" s="44">
        <f t="shared" si="244"/>
        <v>723730.5</v>
      </c>
      <c r="BF451" s="428"/>
      <c r="BG451" s="646">
        <v>723730.5</v>
      </c>
      <c r="BH451" s="428"/>
      <c r="BI451" s="428"/>
      <c r="BJ451" s="428"/>
      <c r="BK451" s="428"/>
      <c r="BL451" s="813"/>
      <c r="BM451" s="816"/>
      <c r="BN451" s="44">
        <f t="shared" si="245"/>
        <v>723730.5</v>
      </c>
      <c r="BO451" s="428"/>
      <c r="BP451" s="428">
        <v>723730.5</v>
      </c>
      <c r="BQ451" s="428"/>
      <c r="BR451" s="428"/>
      <c r="BS451" s="428"/>
      <c r="BT451" s="428"/>
      <c r="BU451" s="429"/>
      <c r="BV451" s="430"/>
      <c r="BW451" s="430"/>
      <c r="BX451" s="430"/>
      <c r="BY451" s="430"/>
      <c r="BZ451" s="430"/>
      <c r="CA451" s="430"/>
      <c r="CB451" s="430"/>
      <c r="CC451" s="431"/>
    </row>
    <row r="452" spans="1:81" s="58" customFormat="1" ht="40.200000000000003" customHeight="1" thickTop="1" thickBot="1" x14ac:dyDescent="0.35">
      <c r="A452" s="34"/>
      <c r="B452" s="982"/>
      <c r="C452" s="869"/>
      <c r="D452" s="872"/>
      <c r="E452" s="852"/>
      <c r="F452" s="852"/>
      <c r="G452" s="852"/>
      <c r="H452" s="852"/>
      <c r="I452" s="1185"/>
      <c r="J452" s="813"/>
      <c r="K452" s="855"/>
      <c r="L452" s="1188"/>
      <c r="M452" s="1191"/>
      <c r="N452" s="1194"/>
      <c r="O452" s="1176"/>
      <c r="P452" s="1179"/>
      <c r="Q452" s="1182"/>
      <c r="R452" s="813"/>
      <c r="S452" s="644" t="s">
        <v>7161</v>
      </c>
      <c r="T452" s="645" t="s">
        <v>3822</v>
      </c>
      <c r="U452" s="645" t="s">
        <v>3827</v>
      </c>
      <c r="V452" s="645" t="s">
        <v>3830</v>
      </c>
      <c r="W452" s="261"/>
      <c r="X452" s="258">
        <v>44931</v>
      </c>
      <c r="Y452" s="258">
        <v>44956</v>
      </c>
      <c r="Z452" s="258">
        <v>44959</v>
      </c>
      <c r="AA452" s="258">
        <v>45290</v>
      </c>
      <c r="AB452" s="813"/>
      <c r="AC452" s="828"/>
      <c r="AD452" s="44">
        <f t="shared" si="278"/>
        <v>2894922</v>
      </c>
      <c r="AE452" s="44">
        <f t="shared" si="278"/>
        <v>0</v>
      </c>
      <c r="AF452" s="44">
        <f t="shared" si="278"/>
        <v>2894922</v>
      </c>
      <c r="AG452" s="44">
        <f t="shared" si="278"/>
        <v>0</v>
      </c>
      <c r="AH452" s="44">
        <f t="shared" si="278"/>
        <v>0</v>
      </c>
      <c r="AI452" s="44">
        <f t="shared" si="278"/>
        <v>0</v>
      </c>
      <c r="AJ452" s="427"/>
      <c r="AK452" s="813"/>
      <c r="AL452" s="831"/>
      <c r="AM452" s="44">
        <f t="shared" si="257"/>
        <v>723730.5</v>
      </c>
      <c r="AN452" s="428"/>
      <c r="AO452" s="428">
        <v>723730.5</v>
      </c>
      <c r="AP452" s="428"/>
      <c r="AQ452" s="428"/>
      <c r="AR452" s="428"/>
      <c r="AS452" s="428"/>
      <c r="AT452" s="813"/>
      <c r="AU452" s="834"/>
      <c r="AV452" s="44">
        <f t="shared" si="243"/>
        <v>723730.5</v>
      </c>
      <c r="AW452" s="428"/>
      <c r="AX452" s="646">
        <v>723730.5</v>
      </c>
      <c r="AY452" s="428"/>
      <c r="AZ452" s="428"/>
      <c r="BA452" s="428"/>
      <c r="BB452" s="428"/>
      <c r="BC452" s="813"/>
      <c r="BD452" s="810"/>
      <c r="BE452" s="44">
        <f t="shared" si="244"/>
        <v>723730.5</v>
      </c>
      <c r="BF452" s="428"/>
      <c r="BG452" s="646">
        <v>723730.5</v>
      </c>
      <c r="BH452" s="428"/>
      <c r="BI452" s="428"/>
      <c r="BJ452" s="428"/>
      <c r="BK452" s="428"/>
      <c r="BL452" s="813"/>
      <c r="BM452" s="816"/>
      <c r="BN452" s="44">
        <f t="shared" si="245"/>
        <v>723730.5</v>
      </c>
      <c r="BO452" s="428"/>
      <c r="BP452" s="428">
        <v>723730.5</v>
      </c>
      <c r="BQ452" s="428"/>
      <c r="BR452" s="428"/>
      <c r="BS452" s="428"/>
      <c r="BT452" s="428"/>
      <c r="BU452" s="429"/>
      <c r="BV452" s="430"/>
      <c r="BW452" s="430"/>
      <c r="BX452" s="430"/>
      <c r="BY452" s="430"/>
      <c r="BZ452" s="430"/>
      <c r="CA452" s="430"/>
      <c r="CB452" s="430"/>
      <c r="CC452" s="431"/>
    </row>
    <row r="453" spans="1:81" s="58" customFormat="1" ht="40.200000000000003" customHeight="1" thickTop="1" thickBot="1" x14ac:dyDescent="0.35">
      <c r="A453" s="34"/>
      <c r="B453" s="982"/>
      <c r="C453" s="869"/>
      <c r="D453" s="872"/>
      <c r="E453" s="852"/>
      <c r="F453" s="852"/>
      <c r="G453" s="852"/>
      <c r="H453" s="852"/>
      <c r="I453" s="1185"/>
      <c r="J453" s="813"/>
      <c r="K453" s="855"/>
      <c r="L453" s="1188"/>
      <c r="M453" s="1191"/>
      <c r="N453" s="1194"/>
      <c r="O453" s="1176"/>
      <c r="P453" s="1179"/>
      <c r="Q453" s="1182"/>
      <c r="R453" s="813"/>
      <c r="S453" s="644" t="s">
        <v>7162</v>
      </c>
      <c r="T453" s="645" t="s">
        <v>3822</v>
      </c>
      <c r="U453" s="645" t="s">
        <v>3827</v>
      </c>
      <c r="V453" s="645" t="s">
        <v>3830</v>
      </c>
      <c r="W453" s="261"/>
      <c r="X453" s="258">
        <v>44931</v>
      </c>
      <c r="Y453" s="258">
        <v>44956</v>
      </c>
      <c r="Z453" s="258">
        <v>44959</v>
      </c>
      <c r="AA453" s="258">
        <v>45290</v>
      </c>
      <c r="AB453" s="813"/>
      <c r="AC453" s="828"/>
      <c r="AD453" s="44">
        <f t="shared" si="278"/>
        <v>2894922</v>
      </c>
      <c r="AE453" s="44">
        <f t="shared" si="278"/>
        <v>0</v>
      </c>
      <c r="AF453" s="44">
        <f t="shared" si="278"/>
        <v>2894922</v>
      </c>
      <c r="AG453" s="44">
        <f t="shared" si="278"/>
        <v>0</v>
      </c>
      <c r="AH453" s="44">
        <f t="shared" si="278"/>
        <v>0</v>
      </c>
      <c r="AI453" s="44">
        <f t="shared" si="278"/>
        <v>0</v>
      </c>
      <c r="AJ453" s="427"/>
      <c r="AK453" s="813"/>
      <c r="AL453" s="831"/>
      <c r="AM453" s="44">
        <f t="shared" si="257"/>
        <v>723730.5</v>
      </c>
      <c r="AN453" s="428"/>
      <c r="AO453" s="428">
        <v>723730.5</v>
      </c>
      <c r="AP453" s="428"/>
      <c r="AQ453" s="428"/>
      <c r="AR453" s="428"/>
      <c r="AS453" s="428"/>
      <c r="AT453" s="813"/>
      <c r="AU453" s="834"/>
      <c r="AV453" s="44">
        <f t="shared" si="243"/>
        <v>723730.5</v>
      </c>
      <c r="AW453" s="428"/>
      <c r="AX453" s="646">
        <v>723730.5</v>
      </c>
      <c r="AY453" s="428"/>
      <c r="AZ453" s="428"/>
      <c r="BA453" s="428"/>
      <c r="BB453" s="428"/>
      <c r="BC453" s="813"/>
      <c r="BD453" s="810"/>
      <c r="BE453" s="44">
        <f t="shared" si="244"/>
        <v>723730.5</v>
      </c>
      <c r="BF453" s="428"/>
      <c r="BG453" s="646">
        <v>723730.5</v>
      </c>
      <c r="BH453" s="428"/>
      <c r="BI453" s="428"/>
      <c r="BJ453" s="428"/>
      <c r="BK453" s="428"/>
      <c r="BL453" s="813"/>
      <c r="BM453" s="816"/>
      <c r="BN453" s="44">
        <f t="shared" si="245"/>
        <v>723730.5</v>
      </c>
      <c r="BO453" s="428"/>
      <c r="BP453" s="428">
        <v>723730.5</v>
      </c>
      <c r="BQ453" s="428"/>
      <c r="BR453" s="428"/>
      <c r="BS453" s="428"/>
      <c r="BT453" s="428"/>
      <c r="BU453" s="429"/>
      <c r="BV453" s="430"/>
      <c r="BW453" s="430"/>
      <c r="BX453" s="430"/>
      <c r="BY453" s="430"/>
      <c r="BZ453" s="430"/>
      <c r="CA453" s="430"/>
      <c r="CB453" s="430"/>
      <c r="CC453" s="431"/>
    </row>
    <row r="454" spans="1:81" s="58" customFormat="1" ht="40.200000000000003" customHeight="1" thickTop="1" thickBot="1" x14ac:dyDescent="0.35">
      <c r="A454" s="34"/>
      <c r="B454" s="982"/>
      <c r="C454" s="869"/>
      <c r="D454" s="872"/>
      <c r="E454" s="852"/>
      <c r="F454" s="852"/>
      <c r="G454" s="852"/>
      <c r="H454" s="852"/>
      <c r="I454" s="1185"/>
      <c r="J454" s="813"/>
      <c r="K454" s="855"/>
      <c r="L454" s="1188"/>
      <c r="M454" s="1191"/>
      <c r="N454" s="1194"/>
      <c r="O454" s="1176"/>
      <c r="P454" s="1179"/>
      <c r="Q454" s="1182"/>
      <c r="R454" s="813"/>
      <c r="S454" s="644" t="s">
        <v>7163</v>
      </c>
      <c r="T454" s="645" t="s">
        <v>3822</v>
      </c>
      <c r="U454" s="645" t="s">
        <v>3827</v>
      </c>
      <c r="V454" s="645" t="s">
        <v>3830</v>
      </c>
      <c r="W454" s="261"/>
      <c r="X454" s="258">
        <v>44931</v>
      </c>
      <c r="Y454" s="258">
        <v>44956</v>
      </c>
      <c r="Z454" s="258">
        <v>44959</v>
      </c>
      <c r="AA454" s="258">
        <v>45290</v>
      </c>
      <c r="AB454" s="813"/>
      <c r="AC454" s="828"/>
      <c r="AD454" s="44">
        <f t="shared" si="278"/>
        <v>2894922</v>
      </c>
      <c r="AE454" s="44">
        <f t="shared" si="278"/>
        <v>0</v>
      </c>
      <c r="AF454" s="44">
        <f t="shared" si="278"/>
        <v>2894922</v>
      </c>
      <c r="AG454" s="44">
        <f t="shared" si="278"/>
        <v>0</v>
      </c>
      <c r="AH454" s="44">
        <f t="shared" si="278"/>
        <v>0</v>
      </c>
      <c r="AI454" s="44">
        <f t="shared" si="278"/>
        <v>0</v>
      </c>
      <c r="AJ454" s="427"/>
      <c r="AK454" s="813"/>
      <c r="AL454" s="831"/>
      <c r="AM454" s="44">
        <f t="shared" si="257"/>
        <v>723730.5</v>
      </c>
      <c r="AN454" s="428"/>
      <c r="AO454" s="428">
        <v>723730.5</v>
      </c>
      <c r="AP454" s="428"/>
      <c r="AQ454" s="428"/>
      <c r="AR454" s="428"/>
      <c r="AS454" s="428"/>
      <c r="AT454" s="813"/>
      <c r="AU454" s="834"/>
      <c r="AV454" s="44">
        <f t="shared" si="243"/>
        <v>723730.5</v>
      </c>
      <c r="AW454" s="428"/>
      <c r="AX454" s="646">
        <v>723730.5</v>
      </c>
      <c r="AY454" s="428"/>
      <c r="AZ454" s="428"/>
      <c r="BA454" s="428"/>
      <c r="BB454" s="428"/>
      <c r="BC454" s="813"/>
      <c r="BD454" s="810"/>
      <c r="BE454" s="44">
        <f t="shared" si="244"/>
        <v>723730.5</v>
      </c>
      <c r="BF454" s="428"/>
      <c r="BG454" s="646">
        <v>723730.5</v>
      </c>
      <c r="BH454" s="428"/>
      <c r="BI454" s="428"/>
      <c r="BJ454" s="428"/>
      <c r="BK454" s="428"/>
      <c r="BL454" s="813"/>
      <c r="BM454" s="816"/>
      <c r="BN454" s="44">
        <f t="shared" si="245"/>
        <v>723730.5</v>
      </c>
      <c r="BO454" s="428"/>
      <c r="BP454" s="428">
        <v>723730.5</v>
      </c>
      <c r="BQ454" s="428"/>
      <c r="BR454" s="428"/>
      <c r="BS454" s="428"/>
      <c r="BT454" s="428"/>
      <c r="BU454" s="429"/>
      <c r="BV454" s="430"/>
      <c r="BW454" s="430"/>
      <c r="BX454" s="430"/>
      <c r="BY454" s="430"/>
      <c r="BZ454" s="430"/>
      <c r="CA454" s="430"/>
      <c r="CB454" s="430"/>
      <c r="CC454" s="431"/>
    </row>
    <row r="455" spans="1:81" s="58" customFormat="1" ht="40.200000000000003" customHeight="1" thickTop="1" thickBot="1" x14ac:dyDescent="0.35">
      <c r="A455" s="34"/>
      <c r="B455" s="982"/>
      <c r="C455" s="869"/>
      <c r="D455" s="872"/>
      <c r="E455" s="852"/>
      <c r="F455" s="852"/>
      <c r="G455" s="852"/>
      <c r="H455" s="852"/>
      <c r="I455" s="1185"/>
      <c r="J455" s="813"/>
      <c r="K455" s="855"/>
      <c r="L455" s="1188"/>
      <c r="M455" s="1191"/>
      <c r="N455" s="1194"/>
      <c r="O455" s="1176"/>
      <c r="P455" s="1179"/>
      <c r="Q455" s="1182"/>
      <c r="R455" s="813"/>
      <c r="S455" s="644" t="s">
        <v>7164</v>
      </c>
      <c r="T455" s="645" t="s">
        <v>3822</v>
      </c>
      <c r="U455" s="645" t="s">
        <v>3827</v>
      </c>
      <c r="V455" s="645" t="s">
        <v>3830</v>
      </c>
      <c r="W455" s="261"/>
      <c r="X455" s="258">
        <v>44931</v>
      </c>
      <c r="Y455" s="258">
        <v>44956</v>
      </c>
      <c r="Z455" s="258">
        <v>44959</v>
      </c>
      <c r="AA455" s="258">
        <v>45290</v>
      </c>
      <c r="AB455" s="813"/>
      <c r="AC455" s="828"/>
      <c r="AD455" s="44">
        <f t="shared" si="278"/>
        <v>2894922</v>
      </c>
      <c r="AE455" s="44">
        <f t="shared" si="278"/>
        <v>0</v>
      </c>
      <c r="AF455" s="44">
        <f t="shared" si="278"/>
        <v>2894922</v>
      </c>
      <c r="AG455" s="44">
        <f t="shared" si="278"/>
        <v>0</v>
      </c>
      <c r="AH455" s="44">
        <f t="shared" si="278"/>
        <v>0</v>
      </c>
      <c r="AI455" s="44">
        <f t="shared" si="278"/>
        <v>0</v>
      </c>
      <c r="AJ455" s="427"/>
      <c r="AK455" s="813"/>
      <c r="AL455" s="831"/>
      <c r="AM455" s="44">
        <f t="shared" si="257"/>
        <v>723730.5</v>
      </c>
      <c r="AN455" s="428"/>
      <c r="AO455" s="428">
        <v>723730.5</v>
      </c>
      <c r="AP455" s="428"/>
      <c r="AQ455" s="428"/>
      <c r="AR455" s="428"/>
      <c r="AS455" s="428"/>
      <c r="AT455" s="813"/>
      <c r="AU455" s="834"/>
      <c r="AV455" s="44">
        <f t="shared" si="243"/>
        <v>723730.5</v>
      </c>
      <c r="AW455" s="428"/>
      <c r="AX455" s="646">
        <v>723730.5</v>
      </c>
      <c r="AY455" s="428"/>
      <c r="AZ455" s="428"/>
      <c r="BA455" s="428"/>
      <c r="BB455" s="428"/>
      <c r="BC455" s="813"/>
      <c r="BD455" s="810"/>
      <c r="BE455" s="44">
        <f t="shared" si="244"/>
        <v>723730.5</v>
      </c>
      <c r="BF455" s="428"/>
      <c r="BG455" s="646">
        <v>723730.5</v>
      </c>
      <c r="BH455" s="428"/>
      <c r="BI455" s="428"/>
      <c r="BJ455" s="428"/>
      <c r="BK455" s="428"/>
      <c r="BL455" s="813"/>
      <c r="BM455" s="816"/>
      <c r="BN455" s="44">
        <f t="shared" si="245"/>
        <v>723730.5</v>
      </c>
      <c r="BO455" s="428"/>
      <c r="BP455" s="428">
        <v>723730.5</v>
      </c>
      <c r="BQ455" s="428"/>
      <c r="BR455" s="428"/>
      <c r="BS455" s="428"/>
      <c r="BT455" s="428"/>
      <c r="BU455" s="429"/>
      <c r="BV455" s="430"/>
      <c r="BW455" s="430"/>
      <c r="BX455" s="430"/>
      <c r="BY455" s="430"/>
      <c r="BZ455" s="430"/>
      <c r="CA455" s="430"/>
      <c r="CB455" s="430"/>
      <c r="CC455" s="431"/>
    </row>
    <row r="456" spans="1:81" s="58" customFormat="1" ht="40.200000000000003" customHeight="1" thickTop="1" thickBot="1" x14ac:dyDescent="0.35">
      <c r="A456" s="34"/>
      <c r="B456" s="982"/>
      <c r="C456" s="869"/>
      <c r="D456" s="872"/>
      <c r="E456" s="852"/>
      <c r="F456" s="852"/>
      <c r="G456" s="852"/>
      <c r="H456" s="852"/>
      <c r="I456" s="1185"/>
      <c r="J456" s="813"/>
      <c r="K456" s="855"/>
      <c r="L456" s="1188"/>
      <c r="M456" s="1191"/>
      <c r="N456" s="1194"/>
      <c r="O456" s="1176"/>
      <c r="P456" s="1179"/>
      <c r="Q456" s="1182"/>
      <c r="R456" s="813"/>
      <c r="S456" s="644" t="s">
        <v>7165</v>
      </c>
      <c r="T456" s="645" t="s">
        <v>3822</v>
      </c>
      <c r="U456" s="645" t="s">
        <v>3827</v>
      </c>
      <c r="V456" s="645" t="s">
        <v>3830</v>
      </c>
      <c r="W456" s="261"/>
      <c r="X456" s="258">
        <v>44931</v>
      </c>
      <c r="Y456" s="258">
        <v>44956</v>
      </c>
      <c r="Z456" s="258">
        <v>44959</v>
      </c>
      <c r="AA456" s="258">
        <v>45290</v>
      </c>
      <c r="AB456" s="813"/>
      <c r="AC456" s="828"/>
      <c r="AD456" s="44">
        <f t="shared" si="278"/>
        <v>5894922</v>
      </c>
      <c r="AE456" s="44">
        <f t="shared" si="278"/>
        <v>0</v>
      </c>
      <c r="AF456" s="44">
        <f t="shared" si="278"/>
        <v>5894922</v>
      </c>
      <c r="AG456" s="44">
        <f t="shared" si="278"/>
        <v>0</v>
      </c>
      <c r="AH456" s="44">
        <f t="shared" si="278"/>
        <v>0</v>
      </c>
      <c r="AI456" s="44">
        <f t="shared" si="278"/>
        <v>0</v>
      </c>
      <c r="AJ456" s="427"/>
      <c r="AK456" s="813"/>
      <c r="AL456" s="831"/>
      <c r="AM456" s="44">
        <f t="shared" si="257"/>
        <v>1473730.5</v>
      </c>
      <c r="AN456" s="428"/>
      <c r="AO456" s="428">
        <v>1473730.5</v>
      </c>
      <c r="AP456" s="428"/>
      <c r="AQ456" s="428"/>
      <c r="AR456" s="428"/>
      <c r="AS456" s="428"/>
      <c r="AT456" s="813"/>
      <c r="AU456" s="834"/>
      <c r="AV456" s="44">
        <f t="shared" si="243"/>
        <v>1473730.5</v>
      </c>
      <c r="AW456" s="428"/>
      <c r="AX456" s="646">
        <v>1473730.5</v>
      </c>
      <c r="AY456" s="428"/>
      <c r="AZ456" s="428"/>
      <c r="BA456" s="428"/>
      <c r="BB456" s="428"/>
      <c r="BC456" s="813"/>
      <c r="BD456" s="810"/>
      <c r="BE456" s="44">
        <f t="shared" si="244"/>
        <v>1473730.5</v>
      </c>
      <c r="BF456" s="428"/>
      <c r="BG456" s="646">
        <v>1473730.5</v>
      </c>
      <c r="BH456" s="428"/>
      <c r="BI456" s="428"/>
      <c r="BJ456" s="428"/>
      <c r="BK456" s="428"/>
      <c r="BL456" s="813"/>
      <c r="BM456" s="816"/>
      <c r="BN456" s="44">
        <f t="shared" si="245"/>
        <v>1473730.5</v>
      </c>
      <c r="BO456" s="428"/>
      <c r="BP456" s="428">
        <v>1473730.5</v>
      </c>
      <c r="BQ456" s="428"/>
      <c r="BR456" s="428"/>
      <c r="BS456" s="428"/>
      <c r="BT456" s="428"/>
      <c r="BU456" s="429"/>
      <c r="BV456" s="430"/>
      <c r="BW456" s="430"/>
      <c r="BX456" s="430"/>
      <c r="BY456" s="430"/>
      <c r="BZ456" s="430"/>
      <c r="CA456" s="430"/>
      <c r="CB456" s="430"/>
      <c r="CC456" s="431"/>
    </row>
    <row r="457" spans="1:81" s="58" customFormat="1" ht="40.200000000000003" customHeight="1" thickTop="1" thickBot="1" x14ac:dyDescent="0.35">
      <c r="A457" s="34"/>
      <c r="B457" s="982"/>
      <c r="C457" s="869"/>
      <c r="D457" s="872"/>
      <c r="E457" s="852"/>
      <c r="F457" s="852"/>
      <c r="G457" s="852"/>
      <c r="H457" s="852"/>
      <c r="I457" s="1185"/>
      <c r="J457" s="813"/>
      <c r="K457" s="855"/>
      <c r="L457" s="1188"/>
      <c r="M457" s="1191"/>
      <c r="N457" s="1194"/>
      <c r="O457" s="1176"/>
      <c r="P457" s="1179"/>
      <c r="Q457" s="1182"/>
      <c r="R457" s="813"/>
      <c r="S457" s="401" t="s">
        <v>7166</v>
      </c>
      <c r="T457" s="645" t="s">
        <v>3822</v>
      </c>
      <c r="U457" s="645" t="s">
        <v>3827</v>
      </c>
      <c r="V457" s="645" t="s">
        <v>3830</v>
      </c>
      <c r="W457" s="39"/>
      <c r="X457" s="258">
        <v>44931</v>
      </c>
      <c r="Y457" s="258">
        <v>44956</v>
      </c>
      <c r="Z457" s="258">
        <v>44959</v>
      </c>
      <c r="AA457" s="258">
        <v>45290</v>
      </c>
      <c r="AB457" s="813"/>
      <c r="AC457" s="828"/>
      <c r="AD457" s="44">
        <f t="shared" si="278"/>
        <v>2894922</v>
      </c>
      <c r="AE457" s="44">
        <f t="shared" si="278"/>
        <v>0</v>
      </c>
      <c r="AF457" s="44">
        <f t="shared" si="278"/>
        <v>2894922</v>
      </c>
      <c r="AG457" s="44">
        <f t="shared" si="278"/>
        <v>0</v>
      </c>
      <c r="AH457" s="44">
        <f t="shared" si="278"/>
        <v>0</v>
      </c>
      <c r="AI457" s="44">
        <f t="shared" si="278"/>
        <v>0</v>
      </c>
      <c r="AJ457" s="51">
        <f t="shared" si="197"/>
        <v>0</v>
      </c>
      <c r="AK457" s="813"/>
      <c r="AL457" s="831"/>
      <c r="AM457" s="44">
        <f t="shared" si="257"/>
        <v>723730.5</v>
      </c>
      <c r="AN457" s="257"/>
      <c r="AO457" s="257">
        <v>723730.5</v>
      </c>
      <c r="AP457" s="257"/>
      <c r="AQ457" s="257"/>
      <c r="AR457" s="257"/>
      <c r="AS457" s="257"/>
      <c r="AT457" s="813"/>
      <c r="AU457" s="834"/>
      <c r="AV457" s="44">
        <f t="shared" si="243"/>
        <v>723730.5</v>
      </c>
      <c r="AW457" s="257"/>
      <c r="AX457" s="646">
        <v>723730.5</v>
      </c>
      <c r="AY457" s="257"/>
      <c r="AZ457" s="257"/>
      <c r="BA457" s="257"/>
      <c r="BB457" s="257"/>
      <c r="BC457" s="813"/>
      <c r="BD457" s="810"/>
      <c r="BE457" s="44">
        <f t="shared" si="244"/>
        <v>723730.5</v>
      </c>
      <c r="BF457" s="257"/>
      <c r="BG457" s="646">
        <v>723730.5</v>
      </c>
      <c r="BH457" s="257"/>
      <c r="BI457" s="257"/>
      <c r="BJ457" s="257"/>
      <c r="BK457" s="257"/>
      <c r="BL457" s="813"/>
      <c r="BM457" s="816"/>
      <c r="BN457" s="44">
        <f t="shared" si="245"/>
        <v>723730.5</v>
      </c>
      <c r="BO457" s="257"/>
      <c r="BP457" s="257">
        <v>723730.5</v>
      </c>
      <c r="BQ457" s="257"/>
      <c r="BR457" s="257"/>
      <c r="BS457" s="257"/>
      <c r="BT457" s="257"/>
      <c r="BU457" s="821"/>
      <c r="BV457" s="822"/>
      <c r="BW457" s="822"/>
      <c r="BX457" s="822"/>
      <c r="BY457" s="822"/>
      <c r="BZ457" s="822"/>
      <c r="CA457" s="822"/>
      <c r="CB457" s="822"/>
      <c r="CC457" s="823"/>
    </row>
    <row r="458" spans="1:81" s="58" customFormat="1" ht="40.200000000000003" customHeight="1" thickTop="1" thickBot="1" x14ac:dyDescent="0.35">
      <c r="A458" s="34"/>
      <c r="B458" s="982"/>
      <c r="C458" s="869"/>
      <c r="D458" s="872"/>
      <c r="E458" s="852"/>
      <c r="F458" s="852"/>
      <c r="G458" s="852"/>
      <c r="H458" s="852"/>
      <c r="I458" s="1185"/>
      <c r="J458" s="813"/>
      <c r="K458" s="855"/>
      <c r="L458" s="1188"/>
      <c r="M458" s="1191"/>
      <c r="N458" s="1194"/>
      <c r="O458" s="1176"/>
      <c r="P458" s="1179"/>
      <c r="Q458" s="1182"/>
      <c r="R458" s="813"/>
      <c r="S458" s="401" t="s">
        <v>7167</v>
      </c>
      <c r="T458" s="645" t="s">
        <v>3822</v>
      </c>
      <c r="U458" s="645" t="s">
        <v>3827</v>
      </c>
      <c r="V458" s="645" t="s">
        <v>3830</v>
      </c>
      <c r="W458" s="39"/>
      <c r="X458" s="258">
        <v>44931</v>
      </c>
      <c r="Y458" s="258">
        <v>44956</v>
      </c>
      <c r="Z458" s="258">
        <v>44959</v>
      </c>
      <c r="AA458" s="258">
        <v>45290</v>
      </c>
      <c r="AB458" s="813"/>
      <c r="AC458" s="828"/>
      <c r="AD458" s="44">
        <f t="shared" si="278"/>
        <v>2894922</v>
      </c>
      <c r="AE458" s="44">
        <f t="shared" si="278"/>
        <v>0</v>
      </c>
      <c r="AF458" s="44">
        <f t="shared" si="278"/>
        <v>2894922</v>
      </c>
      <c r="AG458" s="44">
        <f t="shared" si="278"/>
        <v>0</v>
      </c>
      <c r="AH458" s="44">
        <f t="shared" si="278"/>
        <v>0</v>
      </c>
      <c r="AI458" s="44">
        <f t="shared" si="278"/>
        <v>0</v>
      </c>
      <c r="AJ458" s="51">
        <f t="shared" si="197"/>
        <v>0</v>
      </c>
      <c r="AK458" s="813"/>
      <c r="AL458" s="831"/>
      <c r="AM458" s="44">
        <f t="shared" si="257"/>
        <v>723730.5</v>
      </c>
      <c r="AN458" s="257"/>
      <c r="AO458" s="257">
        <v>723730.5</v>
      </c>
      <c r="AP458" s="257"/>
      <c r="AQ458" s="257"/>
      <c r="AR458" s="257"/>
      <c r="AS458" s="257"/>
      <c r="AT458" s="813"/>
      <c r="AU458" s="834"/>
      <c r="AV458" s="44">
        <f t="shared" si="243"/>
        <v>723730.5</v>
      </c>
      <c r="AW458" s="257"/>
      <c r="AX458" s="646">
        <v>723730.5</v>
      </c>
      <c r="AY458" s="257"/>
      <c r="AZ458" s="257"/>
      <c r="BA458" s="257"/>
      <c r="BB458" s="257"/>
      <c r="BC458" s="813"/>
      <c r="BD458" s="810"/>
      <c r="BE458" s="44">
        <f t="shared" si="244"/>
        <v>723730.5</v>
      </c>
      <c r="BF458" s="257"/>
      <c r="BG458" s="646">
        <v>723730.5</v>
      </c>
      <c r="BH458" s="257"/>
      <c r="BI458" s="257"/>
      <c r="BJ458" s="257"/>
      <c r="BK458" s="257"/>
      <c r="BL458" s="813"/>
      <c r="BM458" s="816"/>
      <c r="BN458" s="44">
        <f t="shared" si="245"/>
        <v>723730.5</v>
      </c>
      <c r="BO458" s="257"/>
      <c r="BP458" s="257">
        <v>723730.5</v>
      </c>
      <c r="BQ458" s="257"/>
      <c r="BR458" s="257"/>
      <c r="BS458" s="257"/>
      <c r="BT458" s="257"/>
      <c r="BU458" s="821"/>
      <c r="BV458" s="822"/>
      <c r="BW458" s="822"/>
      <c r="BX458" s="822"/>
      <c r="BY458" s="822"/>
      <c r="BZ458" s="822"/>
      <c r="CA458" s="822"/>
      <c r="CB458" s="822"/>
      <c r="CC458" s="823"/>
    </row>
    <row r="459" spans="1:81" s="58" customFormat="1" ht="40.200000000000003" customHeight="1" thickTop="1" thickBot="1" x14ac:dyDescent="0.35">
      <c r="A459" s="34"/>
      <c r="B459" s="983"/>
      <c r="C459" s="870"/>
      <c r="D459" s="873"/>
      <c r="E459" s="853"/>
      <c r="F459" s="853"/>
      <c r="G459" s="853"/>
      <c r="H459" s="853"/>
      <c r="I459" s="1186"/>
      <c r="J459" s="814"/>
      <c r="K459" s="856"/>
      <c r="L459" s="1189"/>
      <c r="M459" s="1192"/>
      <c r="N459" s="1195"/>
      <c r="O459" s="1177"/>
      <c r="P459" s="1180"/>
      <c r="Q459" s="1183"/>
      <c r="R459" s="814"/>
      <c r="S459" s="652" t="s">
        <v>7168</v>
      </c>
      <c r="T459" s="645" t="s">
        <v>3822</v>
      </c>
      <c r="U459" s="645" t="s">
        <v>3827</v>
      </c>
      <c r="V459" s="645" t="s">
        <v>3830</v>
      </c>
      <c r="W459" s="232"/>
      <c r="X459" s="258">
        <v>44931</v>
      </c>
      <c r="Y459" s="258">
        <v>44956</v>
      </c>
      <c r="Z459" s="258">
        <v>44959</v>
      </c>
      <c r="AA459" s="258">
        <v>45290</v>
      </c>
      <c r="AB459" s="814"/>
      <c r="AC459" s="829"/>
      <c r="AD459" s="44">
        <f t="shared" si="278"/>
        <v>5394922</v>
      </c>
      <c r="AE459" s="44">
        <f t="shared" si="278"/>
        <v>0</v>
      </c>
      <c r="AF459" s="44">
        <f t="shared" si="278"/>
        <v>5394922</v>
      </c>
      <c r="AG459" s="44">
        <f t="shared" si="278"/>
        <v>0</v>
      </c>
      <c r="AH459" s="44">
        <f t="shared" si="278"/>
        <v>0</v>
      </c>
      <c r="AI459" s="44">
        <f t="shared" si="278"/>
        <v>0</v>
      </c>
      <c r="AJ459" s="46">
        <f t="shared" si="197"/>
        <v>0</v>
      </c>
      <c r="AK459" s="814"/>
      <c r="AL459" s="832"/>
      <c r="AM459" s="44">
        <f t="shared" si="257"/>
        <v>1348730.5</v>
      </c>
      <c r="AN459" s="49"/>
      <c r="AO459" s="49">
        <v>1348730.5</v>
      </c>
      <c r="AP459" s="49"/>
      <c r="AQ459" s="49"/>
      <c r="AR459" s="49"/>
      <c r="AS459" s="49"/>
      <c r="AT459" s="814"/>
      <c r="AU459" s="835"/>
      <c r="AV459" s="44">
        <f t="shared" si="243"/>
        <v>1348730.5</v>
      </c>
      <c r="AW459" s="49"/>
      <c r="AX459" s="646">
        <v>1348730.5</v>
      </c>
      <c r="AY459" s="49"/>
      <c r="AZ459" s="49"/>
      <c r="BA459" s="49"/>
      <c r="BB459" s="49"/>
      <c r="BC459" s="814"/>
      <c r="BD459" s="811"/>
      <c r="BE459" s="44">
        <f t="shared" si="244"/>
        <v>1348730.5</v>
      </c>
      <c r="BF459" s="49"/>
      <c r="BG459" s="646">
        <v>1348730.5</v>
      </c>
      <c r="BH459" s="49"/>
      <c r="BI459" s="49"/>
      <c r="BJ459" s="49"/>
      <c r="BK459" s="49"/>
      <c r="BL459" s="814"/>
      <c r="BM459" s="817"/>
      <c r="BN459" s="44">
        <f t="shared" si="245"/>
        <v>1348730.5</v>
      </c>
      <c r="BO459" s="49"/>
      <c r="BP459" s="49">
        <v>1348730.5</v>
      </c>
      <c r="BQ459" s="49"/>
      <c r="BR459" s="49"/>
      <c r="BS459" s="49"/>
      <c r="BT459" s="49"/>
      <c r="BU459" s="824"/>
      <c r="BV459" s="825"/>
      <c r="BW459" s="825"/>
      <c r="BX459" s="825"/>
      <c r="BY459" s="825"/>
      <c r="BZ459" s="825"/>
      <c r="CA459" s="825"/>
      <c r="CB459" s="825"/>
      <c r="CC459" s="826"/>
    </row>
    <row r="460" spans="1:81" s="58" customFormat="1" ht="40.200000000000003" customHeight="1" thickTop="1" thickBot="1" x14ac:dyDescent="0.35">
      <c r="A460" s="34"/>
      <c r="B460" s="981" t="s">
        <v>213</v>
      </c>
      <c r="C460" s="868" t="s">
        <v>216</v>
      </c>
      <c r="D460" s="871">
        <v>1905</v>
      </c>
      <c r="E460" s="851" t="s">
        <v>6664</v>
      </c>
      <c r="F460" s="851">
        <v>1905015</v>
      </c>
      <c r="G460" s="851" t="s">
        <v>7169</v>
      </c>
      <c r="H460" s="851" t="s">
        <v>7170</v>
      </c>
      <c r="I460" s="1184">
        <v>2021004540214</v>
      </c>
      <c r="J460" s="812">
        <v>123</v>
      </c>
      <c r="K460" s="854" t="str">
        <f>+[3]Metas!K142</f>
        <v>Municipios con monitoreo y seguimiento de los planes territoriales de salud.</v>
      </c>
      <c r="L460" s="857"/>
      <c r="M460" s="860">
        <f>SUM(N460:Q460)</f>
        <v>0</v>
      </c>
      <c r="N460" s="836"/>
      <c r="O460" s="839"/>
      <c r="P460" s="863"/>
      <c r="Q460" s="866"/>
      <c r="R460" s="812">
        <f t="shared" ref="R460" si="281">+$J460</f>
        <v>123</v>
      </c>
      <c r="S460" s="642" t="s">
        <v>7171</v>
      </c>
      <c r="T460" s="235"/>
      <c r="U460" s="235"/>
      <c r="V460" s="235"/>
      <c r="W460" s="231"/>
      <c r="X460" s="258">
        <v>44931</v>
      </c>
      <c r="Y460" s="258">
        <v>44956</v>
      </c>
      <c r="Z460" s="258">
        <v>44959</v>
      </c>
      <c r="AA460" s="258">
        <v>45290</v>
      </c>
      <c r="AB460" s="812">
        <f t="shared" si="270"/>
        <v>123</v>
      </c>
      <c r="AC460" s="827">
        <f t="shared" ref="AC460" si="282">+L460</f>
        <v>0</v>
      </c>
      <c r="AD460" s="44">
        <f t="shared" si="278"/>
        <v>16000000</v>
      </c>
      <c r="AE460" s="44">
        <f t="shared" si="278"/>
        <v>0</v>
      </c>
      <c r="AF460" s="44">
        <f t="shared" si="278"/>
        <v>16000000</v>
      </c>
      <c r="AG460" s="44">
        <f t="shared" si="278"/>
        <v>0</v>
      </c>
      <c r="AH460" s="44">
        <f t="shared" si="278"/>
        <v>0</v>
      </c>
      <c r="AI460" s="44">
        <f t="shared" si="278"/>
        <v>0</v>
      </c>
      <c r="AJ460" s="44">
        <f t="shared" si="197"/>
        <v>0</v>
      </c>
      <c r="AK460" s="812">
        <f t="shared" si="272"/>
        <v>123</v>
      </c>
      <c r="AL460" s="830">
        <f>+N460</f>
        <v>0</v>
      </c>
      <c r="AM460" s="44">
        <f t="shared" si="257"/>
        <v>4000000</v>
      </c>
      <c r="AN460" s="47"/>
      <c r="AO460" s="47">
        <v>4000000</v>
      </c>
      <c r="AP460" s="47"/>
      <c r="AQ460" s="47"/>
      <c r="AR460" s="47"/>
      <c r="AS460" s="47"/>
      <c r="AT460" s="812">
        <f t="shared" si="273"/>
        <v>123</v>
      </c>
      <c r="AU460" s="833">
        <f>+O460</f>
        <v>0</v>
      </c>
      <c r="AV460" s="44">
        <f t="shared" si="243"/>
        <v>4000000</v>
      </c>
      <c r="AW460" s="47"/>
      <c r="AX460" s="35">
        <v>4000000</v>
      </c>
      <c r="AY460" s="47"/>
      <c r="AZ460" s="47"/>
      <c r="BA460" s="47"/>
      <c r="BB460" s="47"/>
      <c r="BC460" s="812">
        <f t="shared" si="274"/>
        <v>123</v>
      </c>
      <c r="BD460" s="809">
        <f>+P460</f>
        <v>0</v>
      </c>
      <c r="BE460" s="44">
        <f t="shared" si="244"/>
        <v>4000000</v>
      </c>
      <c r="BF460" s="47"/>
      <c r="BG460" s="35">
        <v>4000000</v>
      </c>
      <c r="BH460" s="47"/>
      <c r="BI460" s="47"/>
      <c r="BJ460" s="47"/>
      <c r="BK460" s="47"/>
      <c r="BL460" s="812">
        <f t="shared" si="275"/>
        <v>123</v>
      </c>
      <c r="BM460" s="815">
        <f>+Q460</f>
        <v>0</v>
      </c>
      <c r="BN460" s="44">
        <f t="shared" si="245"/>
        <v>4000000</v>
      </c>
      <c r="BO460" s="47"/>
      <c r="BP460" s="47">
        <v>4000000</v>
      </c>
      <c r="BQ460" s="47"/>
      <c r="BR460" s="47"/>
      <c r="BS460" s="47"/>
      <c r="BT460" s="47"/>
      <c r="BU460" s="818"/>
      <c r="BV460" s="819"/>
      <c r="BW460" s="819"/>
      <c r="BX460" s="819"/>
      <c r="BY460" s="819"/>
      <c r="BZ460" s="819"/>
      <c r="CA460" s="819"/>
      <c r="CB460" s="819"/>
      <c r="CC460" s="820"/>
    </row>
    <row r="461" spans="1:81" s="58" customFormat="1" ht="40.200000000000003" customHeight="1" thickTop="1" thickBot="1" x14ac:dyDescent="0.35">
      <c r="A461" s="34"/>
      <c r="B461" s="982"/>
      <c r="C461" s="869"/>
      <c r="D461" s="872"/>
      <c r="E461" s="852"/>
      <c r="F461" s="852"/>
      <c r="G461" s="852"/>
      <c r="H461" s="852"/>
      <c r="I461" s="1185"/>
      <c r="J461" s="813"/>
      <c r="K461" s="855"/>
      <c r="L461" s="858"/>
      <c r="M461" s="861"/>
      <c r="N461" s="837"/>
      <c r="O461" s="840"/>
      <c r="P461" s="864"/>
      <c r="Q461" s="867"/>
      <c r="R461" s="813"/>
      <c r="S461" s="644" t="s">
        <v>7172</v>
      </c>
      <c r="T461" s="393"/>
      <c r="U461" s="393"/>
      <c r="V461" s="393"/>
      <c r="W461" s="261"/>
      <c r="X461" s="258">
        <v>44931</v>
      </c>
      <c r="Y461" s="258">
        <v>44956</v>
      </c>
      <c r="Z461" s="258">
        <v>44959</v>
      </c>
      <c r="AA461" s="258">
        <v>45290</v>
      </c>
      <c r="AB461" s="813"/>
      <c r="AC461" s="828"/>
      <c r="AD461" s="44">
        <f t="shared" si="278"/>
        <v>14000000</v>
      </c>
      <c r="AE461" s="44">
        <f t="shared" si="278"/>
        <v>0</v>
      </c>
      <c r="AF461" s="44">
        <f t="shared" si="278"/>
        <v>14000000</v>
      </c>
      <c r="AG461" s="44">
        <f t="shared" si="278"/>
        <v>0</v>
      </c>
      <c r="AH461" s="44">
        <f t="shared" si="278"/>
        <v>0</v>
      </c>
      <c r="AI461" s="44">
        <f t="shared" si="278"/>
        <v>0</v>
      </c>
      <c r="AJ461" s="44">
        <f t="shared" si="197"/>
        <v>0</v>
      </c>
      <c r="AK461" s="813"/>
      <c r="AL461" s="831"/>
      <c r="AM461" s="44">
        <f t="shared" si="257"/>
        <v>3500000</v>
      </c>
      <c r="AN461" s="428"/>
      <c r="AO461" s="428">
        <v>3500000</v>
      </c>
      <c r="AP461" s="428"/>
      <c r="AQ461" s="428"/>
      <c r="AR461" s="428"/>
      <c r="AS461" s="428"/>
      <c r="AT461" s="813"/>
      <c r="AU461" s="834"/>
      <c r="AV461" s="44">
        <f t="shared" si="243"/>
        <v>3500000</v>
      </c>
      <c r="AW461" s="428"/>
      <c r="AX461" s="646">
        <v>3500000</v>
      </c>
      <c r="AY461" s="428"/>
      <c r="AZ461" s="428"/>
      <c r="BA461" s="428"/>
      <c r="BB461" s="428"/>
      <c r="BC461" s="813"/>
      <c r="BD461" s="810"/>
      <c r="BE461" s="44">
        <f t="shared" si="244"/>
        <v>3500000</v>
      </c>
      <c r="BF461" s="428"/>
      <c r="BG461" s="646">
        <v>3500000</v>
      </c>
      <c r="BH461" s="428"/>
      <c r="BI461" s="428"/>
      <c r="BJ461" s="428"/>
      <c r="BK461" s="428"/>
      <c r="BL461" s="813"/>
      <c r="BM461" s="816"/>
      <c r="BN461" s="44">
        <f t="shared" si="245"/>
        <v>3500000</v>
      </c>
      <c r="BO461" s="428"/>
      <c r="BP461" s="428">
        <v>3500000</v>
      </c>
      <c r="BQ461" s="428"/>
      <c r="BR461" s="428"/>
      <c r="BS461" s="428"/>
      <c r="BT461" s="428"/>
      <c r="BU461" s="429"/>
      <c r="BV461" s="430"/>
      <c r="BW461" s="430"/>
      <c r="BX461" s="430"/>
      <c r="BY461" s="430"/>
      <c r="BZ461" s="430"/>
      <c r="CA461" s="430"/>
      <c r="CB461" s="430"/>
      <c r="CC461" s="431"/>
    </row>
    <row r="462" spans="1:81" s="58" customFormat="1" ht="40.200000000000003" customHeight="1" thickTop="1" thickBot="1" x14ac:dyDescent="0.35">
      <c r="A462" s="34"/>
      <c r="B462" s="982"/>
      <c r="C462" s="869"/>
      <c r="D462" s="872"/>
      <c r="E462" s="852"/>
      <c r="F462" s="852"/>
      <c r="G462" s="852"/>
      <c r="H462" s="852"/>
      <c r="I462" s="1185"/>
      <c r="J462" s="813"/>
      <c r="K462" s="855"/>
      <c r="L462" s="858"/>
      <c r="M462" s="861"/>
      <c r="N462" s="837"/>
      <c r="O462" s="840"/>
      <c r="P462" s="864"/>
      <c r="Q462" s="867"/>
      <c r="R462" s="813"/>
      <c r="S462" s="644" t="s">
        <v>7173</v>
      </c>
      <c r="T462" s="393"/>
      <c r="U462" s="393"/>
      <c r="V462" s="393"/>
      <c r="W462" s="261"/>
      <c r="X462" s="258">
        <v>44931</v>
      </c>
      <c r="Y462" s="258">
        <v>44956</v>
      </c>
      <c r="Z462" s="258">
        <v>44959</v>
      </c>
      <c r="AA462" s="258">
        <v>45290</v>
      </c>
      <c r="AB462" s="813"/>
      <c r="AC462" s="828"/>
      <c r="AD462" s="44">
        <f t="shared" si="278"/>
        <v>14000000</v>
      </c>
      <c r="AE462" s="44">
        <f t="shared" si="278"/>
        <v>0</v>
      </c>
      <c r="AF462" s="44">
        <f t="shared" si="278"/>
        <v>14000000</v>
      </c>
      <c r="AG462" s="44">
        <f t="shared" si="278"/>
        <v>0</v>
      </c>
      <c r="AH462" s="44">
        <f t="shared" si="278"/>
        <v>0</v>
      </c>
      <c r="AI462" s="44">
        <f t="shared" si="278"/>
        <v>0</v>
      </c>
      <c r="AJ462" s="44">
        <f t="shared" si="197"/>
        <v>0</v>
      </c>
      <c r="AK462" s="813"/>
      <c r="AL462" s="831"/>
      <c r="AM462" s="44">
        <f t="shared" si="257"/>
        <v>3500000</v>
      </c>
      <c r="AN462" s="428"/>
      <c r="AO462" s="428">
        <v>3500000</v>
      </c>
      <c r="AP462" s="428"/>
      <c r="AQ462" s="428"/>
      <c r="AR462" s="428"/>
      <c r="AS462" s="428"/>
      <c r="AT462" s="813"/>
      <c r="AU462" s="834"/>
      <c r="AV462" s="44">
        <f t="shared" si="243"/>
        <v>3500000</v>
      </c>
      <c r="AW462" s="428"/>
      <c r="AX462" s="646">
        <v>3500000</v>
      </c>
      <c r="AY462" s="428"/>
      <c r="AZ462" s="428"/>
      <c r="BA462" s="428"/>
      <c r="BB462" s="428"/>
      <c r="BC462" s="813"/>
      <c r="BD462" s="810"/>
      <c r="BE462" s="44">
        <f t="shared" si="244"/>
        <v>3500000</v>
      </c>
      <c r="BF462" s="428"/>
      <c r="BG462" s="646">
        <v>3500000</v>
      </c>
      <c r="BH462" s="428"/>
      <c r="BI462" s="428"/>
      <c r="BJ462" s="428"/>
      <c r="BK462" s="428"/>
      <c r="BL462" s="813"/>
      <c r="BM462" s="816"/>
      <c r="BN462" s="44">
        <f t="shared" si="245"/>
        <v>3500000</v>
      </c>
      <c r="BO462" s="428"/>
      <c r="BP462" s="428">
        <v>3500000</v>
      </c>
      <c r="BQ462" s="428"/>
      <c r="BR462" s="428"/>
      <c r="BS462" s="428"/>
      <c r="BT462" s="428"/>
      <c r="BU462" s="429"/>
      <c r="BV462" s="430"/>
      <c r="BW462" s="430"/>
      <c r="BX462" s="430"/>
      <c r="BY462" s="430"/>
      <c r="BZ462" s="430"/>
      <c r="CA462" s="430"/>
      <c r="CB462" s="430"/>
      <c r="CC462" s="431"/>
    </row>
    <row r="463" spans="1:81" s="58" customFormat="1" ht="40.200000000000003" customHeight="1" thickTop="1" thickBot="1" x14ac:dyDescent="0.35">
      <c r="A463" s="34"/>
      <c r="B463" s="982"/>
      <c r="C463" s="869"/>
      <c r="D463" s="872"/>
      <c r="E463" s="852"/>
      <c r="F463" s="852"/>
      <c r="G463" s="852"/>
      <c r="H463" s="852"/>
      <c r="I463" s="1185"/>
      <c r="J463" s="813"/>
      <c r="K463" s="855"/>
      <c r="L463" s="858"/>
      <c r="M463" s="861"/>
      <c r="N463" s="837"/>
      <c r="O463" s="840"/>
      <c r="P463" s="864"/>
      <c r="Q463" s="867"/>
      <c r="R463" s="813"/>
      <c r="S463" s="644" t="s">
        <v>7174</v>
      </c>
      <c r="T463" s="393"/>
      <c r="U463" s="393"/>
      <c r="V463" s="393"/>
      <c r="W463" s="261"/>
      <c r="X463" s="258">
        <v>44931</v>
      </c>
      <c r="Y463" s="258">
        <v>44956</v>
      </c>
      <c r="Z463" s="258">
        <v>44959</v>
      </c>
      <c r="AA463" s="258">
        <v>45290</v>
      </c>
      <c r="AB463" s="813"/>
      <c r="AC463" s="828"/>
      <c r="AD463" s="44">
        <f t="shared" si="278"/>
        <v>15000000</v>
      </c>
      <c r="AE463" s="44">
        <f t="shared" si="278"/>
        <v>0</v>
      </c>
      <c r="AF463" s="44">
        <f t="shared" si="278"/>
        <v>15000000</v>
      </c>
      <c r="AG463" s="44">
        <f t="shared" si="278"/>
        <v>0</v>
      </c>
      <c r="AH463" s="44">
        <f t="shared" si="278"/>
        <v>0</v>
      </c>
      <c r="AI463" s="44">
        <f t="shared" si="278"/>
        <v>0</v>
      </c>
      <c r="AJ463" s="44">
        <f t="shared" si="197"/>
        <v>0</v>
      </c>
      <c r="AK463" s="813"/>
      <c r="AL463" s="831"/>
      <c r="AM463" s="44">
        <f t="shared" si="257"/>
        <v>3750000</v>
      </c>
      <c r="AN463" s="428"/>
      <c r="AO463" s="428">
        <v>3750000</v>
      </c>
      <c r="AP463" s="428"/>
      <c r="AQ463" s="428"/>
      <c r="AR463" s="428"/>
      <c r="AS463" s="428"/>
      <c r="AT463" s="813"/>
      <c r="AU463" s="834"/>
      <c r="AV463" s="44">
        <f t="shared" si="243"/>
        <v>3750000</v>
      </c>
      <c r="AW463" s="428"/>
      <c r="AX463" s="646">
        <v>3750000</v>
      </c>
      <c r="AY463" s="428"/>
      <c r="AZ463" s="428"/>
      <c r="BA463" s="428"/>
      <c r="BB463" s="428"/>
      <c r="BC463" s="813"/>
      <c r="BD463" s="810"/>
      <c r="BE463" s="44">
        <f t="shared" si="244"/>
        <v>3750000</v>
      </c>
      <c r="BF463" s="428"/>
      <c r="BG463" s="646">
        <v>3750000</v>
      </c>
      <c r="BH463" s="428"/>
      <c r="BI463" s="428"/>
      <c r="BJ463" s="428"/>
      <c r="BK463" s="428"/>
      <c r="BL463" s="813"/>
      <c r="BM463" s="816"/>
      <c r="BN463" s="44">
        <f t="shared" si="245"/>
        <v>3750000</v>
      </c>
      <c r="BO463" s="428"/>
      <c r="BP463" s="428">
        <v>3750000</v>
      </c>
      <c r="BQ463" s="428"/>
      <c r="BR463" s="428"/>
      <c r="BS463" s="428"/>
      <c r="BT463" s="428"/>
      <c r="BU463" s="429"/>
      <c r="BV463" s="430"/>
      <c r="BW463" s="430"/>
      <c r="BX463" s="430"/>
      <c r="BY463" s="430"/>
      <c r="BZ463" s="430"/>
      <c r="CA463" s="430"/>
      <c r="CB463" s="430"/>
      <c r="CC463" s="431"/>
    </row>
    <row r="464" spans="1:81" s="58" customFormat="1" ht="40.200000000000003" customHeight="1" thickTop="1" thickBot="1" x14ac:dyDescent="0.35">
      <c r="A464" s="34"/>
      <c r="B464" s="982"/>
      <c r="C464" s="869"/>
      <c r="D464" s="872"/>
      <c r="E464" s="852"/>
      <c r="F464" s="852"/>
      <c r="G464" s="852"/>
      <c r="H464" s="852"/>
      <c r="I464" s="1185"/>
      <c r="J464" s="813"/>
      <c r="K464" s="855"/>
      <c r="L464" s="858"/>
      <c r="M464" s="861"/>
      <c r="N464" s="837"/>
      <c r="O464" s="840"/>
      <c r="P464" s="864"/>
      <c r="Q464" s="867"/>
      <c r="R464" s="813"/>
      <c r="S464" s="644" t="s">
        <v>7175</v>
      </c>
      <c r="T464" s="393"/>
      <c r="U464" s="393"/>
      <c r="V464" s="393"/>
      <c r="W464" s="261"/>
      <c r="X464" s="258">
        <v>44931</v>
      </c>
      <c r="Y464" s="258">
        <v>44956</v>
      </c>
      <c r="Z464" s="258">
        <v>44959</v>
      </c>
      <c r="AA464" s="258">
        <v>45290</v>
      </c>
      <c r="AB464" s="813"/>
      <c r="AC464" s="828"/>
      <c r="AD464" s="44">
        <f t="shared" si="278"/>
        <v>14000000</v>
      </c>
      <c r="AE464" s="44">
        <f t="shared" si="278"/>
        <v>0</v>
      </c>
      <c r="AF464" s="44">
        <f t="shared" si="278"/>
        <v>14000000</v>
      </c>
      <c r="AG464" s="44">
        <f t="shared" si="278"/>
        <v>0</v>
      </c>
      <c r="AH464" s="44">
        <f t="shared" si="278"/>
        <v>0</v>
      </c>
      <c r="AI464" s="44">
        <f t="shared" si="278"/>
        <v>0</v>
      </c>
      <c r="AJ464" s="44">
        <f t="shared" si="197"/>
        <v>0</v>
      </c>
      <c r="AK464" s="813"/>
      <c r="AL464" s="831"/>
      <c r="AM464" s="44">
        <f t="shared" si="257"/>
        <v>3500000</v>
      </c>
      <c r="AN464" s="428"/>
      <c r="AO464" s="428">
        <v>3500000</v>
      </c>
      <c r="AP464" s="428"/>
      <c r="AQ464" s="428"/>
      <c r="AR464" s="428"/>
      <c r="AS464" s="428"/>
      <c r="AT464" s="813"/>
      <c r="AU464" s="834"/>
      <c r="AV464" s="44">
        <f t="shared" ref="AV464:AV619" si="283">SUM(AW464:BB464)</f>
        <v>3500000</v>
      </c>
      <c r="AW464" s="428"/>
      <c r="AX464" s="646">
        <v>3500000</v>
      </c>
      <c r="AY464" s="428"/>
      <c r="AZ464" s="428"/>
      <c r="BA464" s="428"/>
      <c r="BB464" s="428"/>
      <c r="BC464" s="813"/>
      <c r="BD464" s="810"/>
      <c r="BE464" s="44">
        <f t="shared" ref="BE464:BE619" si="284">SUM(BF464:BK464)</f>
        <v>3500000</v>
      </c>
      <c r="BF464" s="428"/>
      <c r="BG464" s="646">
        <v>3500000</v>
      </c>
      <c r="BH464" s="428"/>
      <c r="BI464" s="428"/>
      <c r="BJ464" s="428"/>
      <c r="BK464" s="428"/>
      <c r="BL464" s="813"/>
      <c r="BM464" s="816"/>
      <c r="BN464" s="44">
        <f t="shared" ref="BN464:BN619" si="285">SUM(BO464:BT464)</f>
        <v>3500000</v>
      </c>
      <c r="BO464" s="428"/>
      <c r="BP464" s="428">
        <v>3500000</v>
      </c>
      <c r="BQ464" s="428"/>
      <c r="BR464" s="428"/>
      <c r="BS464" s="428"/>
      <c r="BT464" s="428"/>
      <c r="BU464" s="429"/>
      <c r="BV464" s="430"/>
      <c r="BW464" s="430"/>
      <c r="BX464" s="430"/>
      <c r="BY464" s="430"/>
      <c r="BZ464" s="430"/>
      <c r="CA464" s="430"/>
      <c r="CB464" s="430"/>
      <c r="CC464" s="431"/>
    </row>
    <row r="465" spans="1:81" s="58" customFormat="1" ht="40.200000000000003" customHeight="1" thickTop="1" thickBot="1" x14ac:dyDescent="0.35">
      <c r="A465" s="34"/>
      <c r="B465" s="982"/>
      <c r="C465" s="869"/>
      <c r="D465" s="872"/>
      <c r="E465" s="852"/>
      <c r="F465" s="852"/>
      <c r="G465" s="852"/>
      <c r="H465" s="852"/>
      <c r="I465" s="1185"/>
      <c r="J465" s="813"/>
      <c r="K465" s="855"/>
      <c r="L465" s="858"/>
      <c r="M465" s="861"/>
      <c r="N465" s="837"/>
      <c r="O465" s="840"/>
      <c r="P465" s="864"/>
      <c r="Q465" s="867"/>
      <c r="R465" s="813"/>
      <c r="S465" s="644" t="s">
        <v>7176</v>
      </c>
      <c r="T465" s="393"/>
      <c r="U465" s="393"/>
      <c r="V465" s="393"/>
      <c r="W465" s="261"/>
      <c r="X465" s="258">
        <v>44931</v>
      </c>
      <c r="Y465" s="258">
        <v>44956</v>
      </c>
      <c r="Z465" s="258">
        <v>44959</v>
      </c>
      <c r="AA465" s="258">
        <v>45290</v>
      </c>
      <c r="AB465" s="813"/>
      <c r="AC465" s="828"/>
      <c r="AD465" s="44">
        <f t="shared" si="278"/>
        <v>14000000</v>
      </c>
      <c r="AE465" s="44">
        <f t="shared" si="278"/>
        <v>0</v>
      </c>
      <c r="AF465" s="44">
        <f t="shared" si="278"/>
        <v>14000000</v>
      </c>
      <c r="AG465" s="44">
        <f t="shared" si="278"/>
        <v>0</v>
      </c>
      <c r="AH465" s="44">
        <f t="shared" si="278"/>
        <v>0</v>
      </c>
      <c r="AI465" s="44">
        <f t="shared" si="278"/>
        <v>0</v>
      </c>
      <c r="AJ465" s="44">
        <f t="shared" si="197"/>
        <v>0</v>
      </c>
      <c r="AK465" s="813"/>
      <c r="AL465" s="831"/>
      <c r="AM465" s="44">
        <f t="shared" si="257"/>
        <v>3500000</v>
      </c>
      <c r="AN465" s="428"/>
      <c r="AO465" s="428">
        <v>3500000</v>
      </c>
      <c r="AP465" s="428"/>
      <c r="AQ465" s="428"/>
      <c r="AR465" s="428"/>
      <c r="AS465" s="428"/>
      <c r="AT465" s="813"/>
      <c r="AU465" s="834"/>
      <c r="AV465" s="44">
        <f t="shared" si="283"/>
        <v>3500000</v>
      </c>
      <c r="AW465" s="428"/>
      <c r="AX465" s="646">
        <v>3500000</v>
      </c>
      <c r="AY465" s="428"/>
      <c r="AZ465" s="428"/>
      <c r="BA465" s="428"/>
      <c r="BB465" s="428"/>
      <c r="BC465" s="813"/>
      <c r="BD465" s="810"/>
      <c r="BE465" s="44">
        <f t="shared" si="284"/>
        <v>3500000</v>
      </c>
      <c r="BF465" s="428"/>
      <c r="BG465" s="646">
        <v>3500000</v>
      </c>
      <c r="BH465" s="428"/>
      <c r="BI465" s="428"/>
      <c r="BJ465" s="428"/>
      <c r="BK465" s="428"/>
      <c r="BL465" s="813"/>
      <c r="BM465" s="816"/>
      <c r="BN465" s="44">
        <f t="shared" si="285"/>
        <v>3500000</v>
      </c>
      <c r="BO465" s="428"/>
      <c r="BP465" s="428">
        <v>3500000</v>
      </c>
      <c r="BQ465" s="428"/>
      <c r="BR465" s="428"/>
      <c r="BS465" s="428"/>
      <c r="BT465" s="428"/>
      <c r="BU465" s="429"/>
      <c r="BV465" s="430"/>
      <c r="BW465" s="430"/>
      <c r="BX465" s="430"/>
      <c r="BY465" s="430"/>
      <c r="BZ465" s="430"/>
      <c r="CA465" s="430"/>
      <c r="CB465" s="430"/>
      <c r="CC465" s="431"/>
    </row>
    <row r="466" spans="1:81" s="58" customFormat="1" ht="40.200000000000003" customHeight="1" thickTop="1" thickBot="1" x14ac:dyDescent="0.35">
      <c r="A466" s="34"/>
      <c r="B466" s="982"/>
      <c r="C466" s="869"/>
      <c r="D466" s="872"/>
      <c r="E466" s="852"/>
      <c r="F466" s="852"/>
      <c r="G466" s="852"/>
      <c r="H466" s="852"/>
      <c r="I466" s="1185"/>
      <c r="J466" s="813"/>
      <c r="K466" s="855"/>
      <c r="L466" s="858"/>
      <c r="M466" s="861"/>
      <c r="N466" s="837"/>
      <c r="O466" s="840"/>
      <c r="P466" s="864"/>
      <c r="Q466" s="867"/>
      <c r="R466" s="813"/>
      <c r="S466" s="644" t="s">
        <v>7177</v>
      </c>
      <c r="T466" s="393"/>
      <c r="U466" s="393"/>
      <c r="V466" s="393"/>
      <c r="W466" s="261"/>
      <c r="X466" s="258">
        <v>44931</v>
      </c>
      <c r="Y466" s="258">
        <v>44956</v>
      </c>
      <c r="Z466" s="258">
        <v>44959</v>
      </c>
      <c r="AA466" s="258">
        <v>45290</v>
      </c>
      <c r="AB466" s="813"/>
      <c r="AC466" s="828"/>
      <c r="AD466" s="44">
        <f t="shared" si="278"/>
        <v>15000000</v>
      </c>
      <c r="AE466" s="44">
        <f t="shared" si="278"/>
        <v>0</v>
      </c>
      <c r="AF466" s="44">
        <f t="shared" si="278"/>
        <v>15000000</v>
      </c>
      <c r="AG466" s="44">
        <f t="shared" si="278"/>
        <v>0</v>
      </c>
      <c r="AH466" s="44">
        <f t="shared" si="278"/>
        <v>0</v>
      </c>
      <c r="AI466" s="44">
        <f t="shared" si="278"/>
        <v>0</v>
      </c>
      <c r="AJ466" s="44">
        <f t="shared" si="197"/>
        <v>0</v>
      </c>
      <c r="AK466" s="813"/>
      <c r="AL466" s="831"/>
      <c r="AM466" s="44">
        <f t="shared" si="257"/>
        <v>3750000</v>
      </c>
      <c r="AN466" s="428"/>
      <c r="AO466" s="428">
        <v>3750000</v>
      </c>
      <c r="AP466" s="428"/>
      <c r="AQ466" s="428"/>
      <c r="AR466" s="428"/>
      <c r="AS466" s="428"/>
      <c r="AT466" s="813"/>
      <c r="AU466" s="834"/>
      <c r="AV466" s="44">
        <f t="shared" si="283"/>
        <v>3750000</v>
      </c>
      <c r="AW466" s="428"/>
      <c r="AX466" s="646">
        <v>3750000</v>
      </c>
      <c r="AY466" s="428"/>
      <c r="AZ466" s="428"/>
      <c r="BA466" s="428"/>
      <c r="BB466" s="428"/>
      <c r="BC466" s="813"/>
      <c r="BD466" s="810"/>
      <c r="BE466" s="44">
        <f t="shared" si="284"/>
        <v>3750000</v>
      </c>
      <c r="BF466" s="428"/>
      <c r="BG466" s="646">
        <v>3750000</v>
      </c>
      <c r="BH466" s="428"/>
      <c r="BI466" s="428"/>
      <c r="BJ466" s="428"/>
      <c r="BK466" s="428"/>
      <c r="BL466" s="813"/>
      <c r="BM466" s="816"/>
      <c r="BN466" s="44">
        <f t="shared" si="285"/>
        <v>3750000</v>
      </c>
      <c r="BO466" s="428"/>
      <c r="BP466" s="428">
        <v>3750000</v>
      </c>
      <c r="BQ466" s="428"/>
      <c r="BR466" s="428"/>
      <c r="BS466" s="428"/>
      <c r="BT466" s="428"/>
      <c r="BU466" s="429"/>
      <c r="BV466" s="430"/>
      <c r="BW466" s="430"/>
      <c r="BX466" s="430"/>
      <c r="BY466" s="430"/>
      <c r="BZ466" s="430"/>
      <c r="CA466" s="430"/>
      <c r="CB466" s="430"/>
      <c r="CC466" s="431"/>
    </row>
    <row r="467" spans="1:81" s="58" customFormat="1" ht="40.200000000000003" customHeight="1" thickTop="1" thickBot="1" x14ac:dyDescent="0.35">
      <c r="A467" s="34"/>
      <c r="B467" s="982"/>
      <c r="C467" s="869"/>
      <c r="D467" s="872"/>
      <c r="E467" s="852"/>
      <c r="F467" s="852"/>
      <c r="G467" s="852"/>
      <c r="H467" s="852"/>
      <c r="I467" s="1185"/>
      <c r="J467" s="813"/>
      <c r="K467" s="855"/>
      <c r="L467" s="858"/>
      <c r="M467" s="861"/>
      <c r="N467" s="837"/>
      <c r="O467" s="840"/>
      <c r="P467" s="864"/>
      <c r="Q467" s="867"/>
      <c r="R467" s="813"/>
      <c r="S467" s="644" t="s">
        <v>7178</v>
      </c>
      <c r="T467" s="393"/>
      <c r="U467" s="393"/>
      <c r="V467" s="393"/>
      <c r="W467" s="261"/>
      <c r="X467" s="258">
        <v>44931</v>
      </c>
      <c r="Y467" s="258">
        <v>44956</v>
      </c>
      <c r="Z467" s="258">
        <v>44959</v>
      </c>
      <c r="AA467" s="258">
        <v>45290</v>
      </c>
      <c r="AB467" s="813"/>
      <c r="AC467" s="828"/>
      <c r="AD467" s="44">
        <f t="shared" si="278"/>
        <v>17000000</v>
      </c>
      <c r="AE467" s="44">
        <f t="shared" si="278"/>
        <v>0</v>
      </c>
      <c r="AF467" s="44">
        <f t="shared" si="278"/>
        <v>17000000</v>
      </c>
      <c r="AG467" s="44">
        <f t="shared" si="278"/>
        <v>0</v>
      </c>
      <c r="AH467" s="44">
        <f t="shared" si="278"/>
        <v>0</v>
      </c>
      <c r="AI467" s="44">
        <f t="shared" si="278"/>
        <v>0</v>
      </c>
      <c r="AJ467" s="44">
        <f t="shared" si="197"/>
        <v>0</v>
      </c>
      <c r="AK467" s="813"/>
      <c r="AL467" s="831"/>
      <c r="AM467" s="44">
        <f t="shared" si="257"/>
        <v>4250000</v>
      </c>
      <c r="AN467" s="428"/>
      <c r="AO467" s="428">
        <v>4250000</v>
      </c>
      <c r="AP467" s="428"/>
      <c r="AQ467" s="428"/>
      <c r="AR467" s="428"/>
      <c r="AS467" s="428"/>
      <c r="AT467" s="813"/>
      <c r="AU467" s="834"/>
      <c r="AV467" s="44">
        <f t="shared" si="283"/>
        <v>4250000</v>
      </c>
      <c r="AW467" s="428"/>
      <c r="AX467" s="646">
        <v>4250000</v>
      </c>
      <c r="AY467" s="428"/>
      <c r="AZ467" s="428"/>
      <c r="BA467" s="428"/>
      <c r="BB467" s="428"/>
      <c r="BC467" s="813"/>
      <c r="BD467" s="810"/>
      <c r="BE467" s="44">
        <f t="shared" si="284"/>
        <v>4250000</v>
      </c>
      <c r="BF467" s="428"/>
      <c r="BG467" s="646">
        <v>4250000</v>
      </c>
      <c r="BH467" s="428"/>
      <c r="BI467" s="428"/>
      <c r="BJ467" s="428"/>
      <c r="BK467" s="428"/>
      <c r="BL467" s="813"/>
      <c r="BM467" s="816"/>
      <c r="BN467" s="44">
        <f t="shared" si="285"/>
        <v>4250000</v>
      </c>
      <c r="BO467" s="428"/>
      <c r="BP467" s="428">
        <v>4250000</v>
      </c>
      <c r="BQ467" s="428"/>
      <c r="BR467" s="428"/>
      <c r="BS467" s="428"/>
      <c r="BT467" s="428"/>
      <c r="BU467" s="429"/>
      <c r="BV467" s="430"/>
      <c r="BW467" s="430"/>
      <c r="BX467" s="430"/>
      <c r="BY467" s="430"/>
      <c r="BZ467" s="430"/>
      <c r="CA467" s="430"/>
      <c r="CB467" s="430"/>
      <c r="CC467" s="431"/>
    </row>
    <row r="468" spans="1:81" s="58" customFormat="1" ht="40.200000000000003" customHeight="1" thickTop="1" thickBot="1" x14ac:dyDescent="0.35">
      <c r="A468" s="34"/>
      <c r="B468" s="982"/>
      <c r="C468" s="869"/>
      <c r="D468" s="872"/>
      <c r="E468" s="852"/>
      <c r="F468" s="852"/>
      <c r="G468" s="852"/>
      <c r="H468" s="852"/>
      <c r="I468" s="1185"/>
      <c r="J468" s="813"/>
      <c r="K468" s="855"/>
      <c r="L468" s="858"/>
      <c r="M468" s="861"/>
      <c r="N468" s="837"/>
      <c r="O468" s="840"/>
      <c r="P468" s="864"/>
      <c r="Q468" s="867"/>
      <c r="R468" s="813"/>
      <c r="S468" s="644" t="s">
        <v>7179</v>
      </c>
      <c r="T468" s="393"/>
      <c r="U468" s="393"/>
      <c r="V468" s="393"/>
      <c r="W468" s="261"/>
      <c r="X468" s="258">
        <v>44931</v>
      </c>
      <c r="Y468" s="258">
        <v>44956</v>
      </c>
      <c r="Z468" s="258">
        <v>44959</v>
      </c>
      <c r="AA468" s="258">
        <v>45290</v>
      </c>
      <c r="AB468" s="813"/>
      <c r="AC468" s="828"/>
      <c r="AD468" s="44">
        <f t="shared" si="278"/>
        <v>14000000</v>
      </c>
      <c r="AE468" s="44">
        <f t="shared" si="278"/>
        <v>0</v>
      </c>
      <c r="AF468" s="44">
        <f t="shared" si="278"/>
        <v>14000000</v>
      </c>
      <c r="AG468" s="44">
        <f t="shared" si="278"/>
        <v>0</v>
      </c>
      <c r="AH468" s="44">
        <f t="shared" si="278"/>
        <v>0</v>
      </c>
      <c r="AI468" s="44">
        <f t="shared" si="278"/>
        <v>0</v>
      </c>
      <c r="AJ468" s="44">
        <f t="shared" si="197"/>
        <v>0</v>
      </c>
      <c r="AK468" s="813"/>
      <c r="AL468" s="831"/>
      <c r="AM468" s="44">
        <f t="shared" si="257"/>
        <v>3500000</v>
      </c>
      <c r="AN468" s="428"/>
      <c r="AO468" s="428">
        <v>3500000</v>
      </c>
      <c r="AP468" s="428"/>
      <c r="AQ468" s="428"/>
      <c r="AR468" s="428"/>
      <c r="AS468" s="428"/>
      <c r="AT468" s="813"/>
      <c r="AU468" s="834"/>
      <c r="AV468" s="44">
        <f t="shared" si="283"/>
        <v>3500000</v>
      </c>
      <c r="AW468" s="428"/>
      <c r="AX468" s="646">
        <v>3500000</v>
      </c>
      <c r="AY468" s="428"/>
      <c r="AZ468" s="428"/>
      <c r="BA468" s="428"/>
      <c r="BB468" s="428"/>
      <c r="BC468" s="813"/>
      <c r="BD468" s="810"/>
      <c r="BE468" s="44">
        <f t="shared" si="284"/>
        <v>3500000</v>
      </c>
      <c r="BF468" s="428"/>
      <c r="BG468" s="646">
        <v>3500000</v>
      </c>
      <c r="BH468" s="428"/>
      <c r="BI468" s="428"/>
      <c r="BJ468" s="428"/>
      <c r="BK468" s="428"/>
      <c r="BL468" s="813"/>
      <c r="BM468" s="816"/>
      <c r="BN468" s="44">
        <f t="shared" si="285"/>
        <v>3500000</v>
      </c>
      <c r="BO468" s="428"/>
      <c r="BP468" s="428">
        <v>3500000</v>
      </c>
      <c r="BQ468" s="428"/>
      <c r="BR468" s="428"/>
      <c r="BS468" s="428"/>
      <c r="BT468" s="428"/>
      <c r="BU468" s="429"/>
      <c r="BV468" s="430"/>
      <c r="BW468" s="430"/>
      <c r="BX468" s="430"/>
      <c r="BY468" s="430"/>
      <c r="BZ468" s="430"/>
      <c r="CA468" s="430"/>
      <c r="CB468" s="430"/>
      <c r="CC468" s="431"/>
    </row>
    <row r="469" spans="1:81" s="58" customFormat="1" ht="40.200000000000003" customHeight="1" thickTop="1" thickBot="1" x14ac:dyDescent="0.35">
      <c r="A469" s="34"/>
      <c r="B469" s="982"/>
      <c r="C469" s="869"/>
      <c r="D469" s="872"/>
      <c r="E469" s="852"/>
      <c r="F469" s="852"/>
      <c r="G469" s="852"/>
      <c r="H469" s="852"/>
      <c r="I469" s="1185"/>
      <c r="J469" s="813"/>
      <c r="K469" s="855"/>
      <c r="L469" s="858"/>
      <c r="M469" s="861"/>
      <c r="N469" s="837"/>
      <c r="O469" s="840"/>
      <c r="P469" s="864"/>
      <c r="Q469" s="867"/>
      <c r="R469" s="813"/>
      <c r="S469" s="644" t="s">
        <v>7180</v>
      </c>
      <c r="T469" s="393"/>
      <c r="U469" s="393"/>
      <c r="V469" s="393"/>
      <c r="W469" s="261"/>
      <c r="X469" s="258">
        <v>44931</v>
      </c>
      <c r="Y469" s="258">
        <v>44956</v>
      </c>
      <c r="Z469" s="258">
        <v>44959</v>
      </c>
      <c r="AA469" s="258">
        <v>45290</v>
      </c>
      <c r="AB469" s="813"/>
      <c r="AC469" s="828"/>
      <c r="AD469" s="44">
        <f t="shared" si="278"/>
        <v>7000000</v>
      </c>
      <c r="AE469" s="44">
        <f t="shared" si="278"/>
        <v>0</v>
      </c>
      <c r="AF469" s="44">
        <f t="shared" si="278"/>
        <v>7000000</v>
      </c>
      <c r="AG469" s="44">
        <f t="shared" si="278"/>
        <v>0</v>
      </c>
      <c r="AH469" s="44">
        <f t="shared" si="278"/>
        <v>0</v>
      </c>
      <c r="AI469" s="44">
        <f t="shared" si="278"/>
        <v>0</v>
      </c>
      <c r="AJ469" s="44">
        <f t="shared" si="197"/>
        <v>0</v>
      </c>
      <c r="AK469" s="813"/>
      <c r="AL469" s="831"/>
      <c r="AM469" s="44">
        <f t="shared" si="257"/>
        <v>1750000</v>
      </c>
      <c r="AN469" s="428"/>
      <c r="AO469" s="428">
        <v>1750000</v>
      </c>
      <c r="AP469" s="428"/>
      <c r="AQ469" s="428"/>
      <c r="AR469" s="428"/>
      <c r="AS469" s="428"/>
      <c r="AT469" s="813"/>
      <c r="AU469" s="834"/>
      <c r="AV469" s="44">
        <f t="shared" si="283"/>
        <v>1750000</v>
      </c>
      <c r="AW469" s="428"/>
      <c r="AX469" s="646">
        <v>1750000</v>
      </c>
      <c r="AY469" s="428"/>
      <c r="AZ469" s="428"/>
      <c r="BA469" s="428"/>
      <c r="BB469" s="428"/>
      <c r="BC469" s="813"/>
      <c r="BD469" s="810"/>
      <c r="BE469" s="44">
        <f t="shared" si="284"/>
        <v>1750000</v>
      </c>
      <c r="BF469" s="428"/>
      <c r="BG469" s="646">
        <v>1750000</v>
      </c>
      <c r="BH469" s="428"/>
      <c r="BI469" s="428"/>
      <c r="BJ469" s="428"/>
      <c r="BK469" s="428"/>
      <c r="BL469" s="813"/>
      <c r="BM469" s="816"/>
      <c r="BN469" s="44">
        <f t="shared" si="285"/>
        <v>1750000</v>
      </c>
      <c r="BO469" s="428"/>
      <c r="BP469" s="428">
        <v>1750000</v>
      </c>
      <c r="BQ469" s="428"/>
      <c r="BR469" s="428"/>
      <c r="BS469" s="428"/>
      <c r="BT469" s="428"/>
      <c r="BU469" s="429"/>
      <c r="BV469" s="430"/>
      <c r="BW469" s="430"/>
      <c r="BX469" s="430"/>
      <c r="BY469" s="430"/>
      <c r="BZ469" s="430"/>
      <c r="CA469" s="430"/>
      <c r="CB469" s="430"/>
      <c r="CC469" s="431"/>
    </row>
    <row r="470" spans="1:81" s="58" customFormat="1" ht="40.200000000000003" customHeight="1" thickTop="1" thickBot="1" x14ac:dyDescent="0.35">
      <c r="A470" s="34"/>
      <c r="B470" s="982"/>
      <c r="C470" s="869"/>
      <c r="D470" s="872"/>
      <c r="E470" s="852"/>
      <c r="F470" s="852"/>
      <c r="G470" s="852"/>
      <c r="H470" s="852"/>
      <c r="I470" s="1185"/>
      <c r="J470" s="813"/>
      <c r="K470" s="855"/>
      <c r="L470" s="858"/>
      <c r="M470" s="861"/>
      <c r="N470" s="837"/>
      <c r="O470" s="840"/>
      <c r="P470" s="864"/>
      <c r="Q470" s="867"/>
      <c r="R470" s="813"/>
      <c r="S470" s="644" t="s">
        <v>7181</v>
      </c>
      <c r="T470" s="393"/>
      <c r="U470" s="393"/>
      <c r="V470" s="393"/>
      <c r="W470" s="261"/>
      <c r="X470" s="258">
        <v>44931</v>
      </c>
      <c r="Y470" s="258">
        <v>44956</v>
      </c>
      <c r="Z470" s="258">
        <v>44959</v>
      </c>
      <c r="AA470" s="258">
        <v>45290</v>
      </c>
      <c r="AB470" s="813"/>
      <c r="AC470" s="828"/>
      <c r="AD470" s="44">
        <f t="shared" si="278"/>
        <v>7000000</v>
      </c>
      <c r="AE470" s="44">
        <f t="shared" si="278"/>
        <v>0</v>
      </c>
      <c r="AF470" s="44">
        <f t="shared" si="278"/>
        <v>7000000</v>
      </c>
      <c r="AG470" s="44">
        <f t="shared" si="278"/>
        <v>0</v>
      </c>
      <c r="AH470" s="44">
        <f t="shared" si="278"/>
        <v>0</v>
      </c>
      <c r="AI470" s="44">
        <f t="shared" si="278"/>
        <v>0</v>
      </c>
      <c r="AJ470" s="44">
        <f t="shared" si="197"/>
        <v>0</v>
      </c>
      <c r="AK470" s="813"/>
      <c r="AL470" s="831"/>
      <c r="AM470" s="44">
        <f t="shared" si="257"/>
        <v>1750000</v>
      </c>
      <c r="AN470" s="428"/>
      <c r="AO470" s="428">
        <v>1750000</v>
      </c>
      <c r="AP470" s="428"/>
      <c r="AQ470" s="428"/>
      <c r="AR470" s="428"/>
      <c r="AS470" s="428"/>
      <c r="AT470" s="813"/>
      <c r="AU470" s="834"/>
      <c r="AV470" s="44">
        <f t="shared" si="283"/>
        <v>1750000</v>
      </c>
      <c r="AW470" s="428"/>
      <c r="AX470" s="646">
        <v>1750000</v>
      </c>
      <c r="AY470" s="428"/>
      <c r="AZ470" s="428"/>
      <c r="BA470" s="428"/>
      <c r="BB470" s="428"/>
      <c r="BC470" s="813"/>
      <c r="BD470" s="810"/>
      <c r="BE470" s="44">
        <f t="shared" si="284"/>
        <v>1750000</v>
      </c>
      <c r="BF470" s="428"/>
      <c r="BG470" s="646">
        <v>1750000</v>
      </c>
      <c r="BH470" s="428"/>
      <c r="BI470" s="428"/>
      <c r="BJ470" s="428"/>
      <c r="BK470" s="428"/>
      <c r="BL470" s="813"/>
      <c r="BM470" s="816"/>
      <c r="BN470" s="44">
        <f t="shared" si="285"/>
        <v>1750000</v>
      </c>
      <c r="BO470" s="428"/>
      <c r="BP470" s="428">
        <v>1750000</v>
      </c>
      <c r="BQ470" s="428"/>
      <c r="BR470" s="428"/>
      <c r="BS470" s="428"/>
      <c r="BT470" s="428"/>
      <c r="BU470" s="429"/>
      <c r="BV470" s="430"/>
      <c r="BW470" s="430"/>
      <c r="BX470" s="430"/>
      <c r="BY470" s="430"/>
      <c r="BZ470" s="430"/>
      <c r="CA470" s="430"/>
      <c r="CB470" s="430"/>
      <c r="CC470" s="431"/>
    </row>
    <row r="471" spans="1:81" s="58" customFormat="1" ht="40.200000000000003" customHeight="1" thickTop="1" thickBot="1" x14ac:dyDescent="0.35">
      <c r="A471" s="34"/>
      <c r="B471" s="982"/>
      <c r="C471" s="869"/>
      <c r="D471" s="872"/>
      <c r="E471" s="852"/>
      <c r="F471" s="852"/>
      <c r="G471" s="852"/>
      <c r="H471" s="852"/>
      <c r="I471" s="1185"/>
      <c r="J471" s="813"/>
      <c r="K471" s="855"/>
      <c r="L471" s="858"/>
      <c r="M471" s="861"/>
      <c r="N471" s="837"/>
      <c r="O471" s="840"/>
      <c r="P471" s="864"/>
      <c r="Q471" s="867"/>
      <c r="R471" s="813"/>
      <c r="S471" s="644" t="s">
        <v>7182</v>
      </c>
      <c r="T471" s="393"/>
      <c r="U471" s="393"/>
      <c r="V471" s="393"/>
      <c r="W471" s="261"/>
      <c r="X471" s="258">
        <v>44931</v>
      </c>
      <c r="Y471" s="258">
        <v>44956</v>
      </c>
      <c r="Z471" s="258">
        <v>44959</v>
      </c>
      <c r="AA471" s="258">
        <v>45290</v>
      </c>
      <c r="AB471" s="813"/>
      <c r="AC471" s="828"/>
      <c r="AD471" s="44">
        <f t="shared" si="278"/>
        <v>19000000</v>
      </c>
      <c r="AE471" s="44">
        <f t="shared" si="278"/>
        <v>0</v>
      </c>
      <c r="AF471" s="44">
        <f t="shared" si="278"/>
        <v>19000000</v>
      </c>
      <c r="AG471" s="44">
        <f t="shared" si="278"/>
        <v>0</v>
      </c>
      <c r="AH471" s="44">
        <f t="shared" si="278"/>
        <v>0</v>
      </c>
      <c r="AI471" s="44">
        <f t="shared" si="278"/>
        <v>0</v>
      </c>
      <c r="AJ471" s="44">
        <f t="shared" si="197"/>
        <v>0</v>
      </c>
      <c r="AK471" s="813"/>
      <c r="AL471" s="831"/>
      <c r="AM471" s="44">
        <f t="shared" si="257"/>
        <v>4750000</v>
      </c>
      <c r="AN471" s="428"/>
      <c r="AO471" s="428">
        <v>4750000</v>
      </c>
      <c r="AP471" s="428"/>
      <c r="AQ471" s="428"/>
      <c r="AR471" s="428"/>
      <c r="AS471" s="428"/>
      <c r="AT471" s="813"/>
      <c r="AU471" s="834"/>
      <c r="AV471" s="44">
        <f t="shared" si="283"/>
        <v>4750000</v>
      </c>
      <c r="AW471" s="428"/>
      <c r="AX471" s="646">
        <v>4750000</v>
      </c>
      <c r="AY471" s="428"/>
      <c r="AZ471" s="428"/>
      <c r="BA471" s="428"/>
      <c r="BB471" s="428"/>
      <c r="BC471" s="813"/>
      <c r="BD471" s="810"/>
      <c r="BE471" s="44">
        <f t="shared" si="284"/>
        <v>4750000</v>
      </c>
      <c r="BF471" s="428"/>
      <c r="BG471" s="646">
        <v>4750000</v>
      </c>
      <c r="BH471" s="428"/>
      <c r="BI471" s="428"/>
      <c r="BJ471" s="428"/>
      <c r="BK471" s="428"/>
      <c r="BL471" s="813"/>
      <c r="BM471" s="816"/>
      <c r="BN471" s="44">
        <f t="shared" si="285"/>
        <v>4750000</v>
      </c>
      <c r="BO471" s="428"/>
      <c r="BP471" s="428">
        <v>4750000</v>
      </c>
      <c r="BQ471" s="428"/>
      <c r="BR471" s="428"/>
      <c r="BS471" s="428"/>
      <c r="BT471" s="428"/>
      <c r="BU471" s="429"/>
      <c r="BV471" s="430"/>
      <c r="BW471" s="430"/>
      <c r="BX471" s="430"/>
      <c r="BY471" s="430"/>
      <c r="BZ471" s="430"/>
      <c r="CA471" s="430"/>
      <c r="CB471" s="430"/>
      <c r="CC471" s="431"/>
    </row>
    <row r="472" spans="1:81" s="58" customFormat="1" ht="40.200000000000003" customHeight="1" thickTop="1" thickBot="1" x14ac:dyDescent="0.35">
      <c r="A472" s="34"/>
      <c r="B472" s="982"/>
      <c r="C472" s="869"/>
      <c r="D472" s="872"/>
      <c r="E472" s="852"/>
      <c r="F472" s="852"/>
      <c r="G472" s="852"/>
      <c r="H472" s="852"/>
      <c r="I472" s="1185"/>
      <c r="J472" s="813"/>
      <c r="K472" s="855"/>
      <c r="L472" s="858"/>
      <c r="M472" s="861"/>
      <c r="N472" s="837"/>
      <c r="O472" s="840"/>
      <c r="P472" s="864"/>
      <c r="Q472" s="867"/>
      <c r="R472" s="813"/>
      <c r="S472" s="644" t="s">
        <v>7183</v>
      </c>
      <c r="T472" s="393"/>
      <c r="U472" s="393"/>
      <c r="V472" s="393"/>
      <c r="W472" s="261"/>
      <c r="X472" s="258">
        <v>44931</v>
      </c>
      <c r="Y472" s="258">
        <v>44956</v>
      </c>
      <c r="Z472" s="258">
        <v>44959</v>
      </c>
      <c r="AA472" s="258">
        <v>45290</v>
      </c>
      <c r="AB472" s="813"/>
      <c r="AC472" s="828"/>
      <c r="AD472" s="44">
        <f t="shared" si="278"/>
        <v>19000000</v>
      </c>
      <c r="AE472" s="44">
        <f t="shared" si="278"/>
        <v>0</v>
      </c>
      <c r="AF472" s="44">
        <f t="shared" si="278"/>
        <v>19000000</v>
      </c>
      <c r="AG472" s="44">
        <f t="shared" si="278"/>
        <v>0</v>
      </c>
      <c r="AH472" s="44">
        <f t="shared" si="278"/>
        <v>0</v>
      </c>
      <c r="AI472" s="44">
        <f t="shared" si="278"/>
        <v>0</v>
      </c>
      <c r="AJ472" s="44">
        <f t="shared" si="197"/>
        <v>0</v>
      </c>
      <c r="AK472" s="813"/>
      <c r="AL472" s="831"/>
      <c r="AM472" s="44">
        <f t="shared" si="257"/>
        <v>4750000</v>
      </c>
      <c r="AN472" s="428"/>
      <c r="AO472" s="428">
        <v>4750000</v>
      </c>
      <c r="AP472" s="428"/>
      <c r="AQ472" s="428"/>
      <c r="AR472" s="428"/>
      <c r="AS472" s="428"/>
      <c r="AT472" s="813"/>
      <c r="AU472" s="834"/>
      <c r="AV472" s="44">
        <f t="shared" si="283"/>
        <v>4750000</v>
      </c>
      <c r="AW472" s="428"/>
      <c r="AX472" s="646">
        <v>4750000</v>
      </c>
      <c r="AY472" s="428"/>
      <c r="AZ472" s="428"/>
      <c r="BA472" s="428"/>
      <c r="BB472" s="428"/>
      <c r="BC472" s="813"/>
      <c r="BD472" s="810"/>
      <c r="BE472" s="44">
        <f t="shared" si="284"/>
        <v>4750000</v>
      </c>
      <c r="BF472" s="428"/>
      <c r="BG472" s="646">
        <v>4750000</v>
      </c>
      <c r="BH472" s="428"/>
      <c r="BI472" s="428"/>
      <c r="BJ472" s="428"/>
      <c r="BK472" s="428"/>
      <c r="BL472" s="813"/>
      <c r="BM472" s="816"/>
      <c r="BN472" s="44">
        <f t="shared" si="285"/>
        <v>4750000</v>
      </c>
      <c r="BO472" s="428"/>
      <c r="BP472" s="428">
        <v>4750000</v>
      </c>
      <c r="BQ472" s="428"/>
      <c r="BR472" s="428"/>
      <c r="BS472" s="428"/>
      <c r="BT472" s="428"/>
      <c r="BU472" s="429"/>
      <c r="BV472" s="430"/>
      <c r="BW472" s="430"/>
      <c r="BX472" s="430"/>
      <c r="BY472" s="430"/>
      <c r="BZ472" s="430"/>
      <c r="CA472" s="430"/>
      <c r="CB472" s="430"/>
      <c r="CC472" s="431"/>
    </row>
    <row r="473" spans="1:81" s="58" customFormat="1" ht="40.200000000000003" customHeight="1" thickTop="1" thickBot="1" x14ac:dyDescent="0.35">
      <c r="A473" s="34"/>
      <c r="B473" s="982"/>
      <c r="C473" s="869"/>
      <c r="D473" s="872"/>
      <c r="E473" s="852"/>
      <c r="F473" s="852"/>
      <c r="G473" s="852"/>
      <c r="H473" s="852"/>
      <c r="I473" s="1185"/>
      <c r="J473" s="813"/>
      <c r="K473" s="855"/>
      <c r="L473" s="858"/>
      <c r="M473" s="861"/>
      <c r="N473" s="837"/>
      <c r="O473" s="840"/>
      <c r="P473" s="864"/>
      <c r="Q473" s="867"/>
      <c r="R473" s="813"/>
      <c r="S473" s="644" t="s">
        <v>7184</v>
      </c>
      <c r="T473" s="393"/>
      <c r="U473" s="393"/>
      <c r="V473" s="393"/>
      <c r="W473" s="261"/>
      <c r="X473" s="258">
        <v>44931</v>
      </c>
      <c r="Y473" s="258">
        <v>44956</v>
      </c>
      <c r="Z473" s="258">
        <v>44959</v>
      </c>
      <c r="AA473" s="258">
        <v>45290</v>
      </c>
      <c r="AB473" s="813"/>
      <c r="AC473" s="828"/>
      <c r="AD473" s="44">
        <f t="shared" si="278"/>
        <v>10000000</v>
      </c>
      <c r="AE473" s="44">
        <f t="shared" si="278"/>
        <v>0</v>
      </c>
      <c r="AF473" s="44">
        <f t="shared" si="278"/>
        <v>10000000</v>
      </c>
      <c r="AG473" s="44">
        <f t="shared" si="278"/>
        <v>0</v>
      </c>
      <c r="AH473" s="44">
        <f t="shared" si="278"/>
        <v>0</v>
      </c>
      <c r="AI473" s="44">
        <f t="shared" si="278"/>
        <v>0</v>
      </c>
      <c r="AJ473" s="44">
        <f t="shared" si="197"/>
        <v>0</v>
      </c>
      <c r="AK473" s="813"/>
      <c r="AL473" s="831"/>
      <c r="AM473" s="44">
        <f t="shared" si="257"/>
        <v>2500000</v>
      </c>
      <c r="AN473" s="428"/>
      <c r="AO473" s="428">
        <v>2500000</v>
      </c>
      <c r="AP473" s="428"/>
      <c r="AQ473" s="428"/>
      <c r="AR473" s="428"/>
      <c r="AS473" s="428"/>
      <c r="AT473" s="813"/>
      <c r="AU473" s="834"/>
      <c r="AV473" s="44">
        <f t="shared" si="283"/>
        <v>2500000</v>
      </c>
      <c r="AW473" s="428"/>
      <c r="AX473" s="646">
        <v>2500000</v>
      </c>
      <c r="AY473" s="428"/>
      <c r="AZ473" s="428"/>
      <c r="BA473" s="428"/>
      <c r="BB473" s="428"/>
      <c r="BC473" s="813"/>
      <c r="BD473" s="810"/>
      <c r="BE473" s="44">
        <f t="shared" si="284"/>
        <v>2500000</v>
      </c>
      <c r="BF473" s="428"/>
      <c r="BG473" s="646">
        <v>2500000</v>
      </c>
      <c r="BH473" s="428"/>
      <c r="BI473" s="428"/>
      <c r="BJ473" s="428"/>
      <c r="BK473" s="428"/>
      <c r="BL473" s="813"/>
      <c r="BM473" s="816"/>
      <c r="BN473" s="44">
        <f t="shared" si="285"/>
        <v>2500000</v>
      </c>
      <c r="BO473" s="428"/>
      <c r="BP473" s="428">
        <v>2500000</v>
      </c>
      <c r="BQ473" s="428"/>
      <c r="BR473" s="428"/>
      <c r="BS473" s="428"/>
      <c r="BT473" s="428"/>
      <c r="BU473" s="429"/>
      <c r="BV473" s="430"/>
      <c r="BW473" s="430"/>
      <c r="BX473" s="430"/>
      <c r="BY473" s="430"/>
      <c r="BZ473" s="430"/>
      <c r="CA473" s="430"/>
      <c r="CB473" s="430"/>
      <c r="CC473" s="431"/>
    </row>
    <row r="474" spans="1:81" s="58" customFormat="1" ht="40.200000000000003" customHeight="1" thickTop="1" thickBot="1" x14ac:dyDescent="0.35">
      <c r="A474" s="34"/>
      <c r="B474" s="982"/>
      <c r="C474" s="869"/>
      <c r="D474" s="872"/>
      <c r="E474" s="852"/>
      <c r="F474" s="852"/>
      <c r="G474" s="852"/>
      <c r="H474" s="852"/>
      <c r="I474" s="1185"/>
      <c r="J474" s="813"/>
      <c r="K474" s="855"/>
      <c r="L474" s="858"/>
      <c r="M474" s="861"/>
      <c r="N474" s="837"/>
      <c r="O474" s="840"/>
      <c r="P474" s="864"/>
      <c r="Q474" s="867"/>
      <c r="R474" s="813"/>
      <c r="S474" s="644" t="s">
        <v>7185</v>
      </c>
      <c r="T474" s="393"/>
      <c r="U474" s="393"/>
      <c r="V474" s="393"/>
      <c r="W474" s="261"/>
      <c r="X474" s="258">
        <v>44931</v>
      </c>
      <c r="Y474" s="258">
        <v>44956</v>
      </c>
      <c r="Z474" s="258">
        <v>44959</v>
      </c>
      <c r="AA474" s="258">
        <v>45290</v>
      </c>
      <c r="AB474" s="813"/>
      <c r="AC474" s="828"/>
      <c r="AD474" s="44">
        <f t="shared" si="278"/>
        <v>16000000</v>
      </c>
      <c r="AE474" s="44">
        <f t="shared" si="278"/>
        <v>0</v>
      </c>
      <c r="AF474" s="44">
        <f t="shared" si="278"/>
        <v>16000000</v>
      </c>
      <c r="AG474" s="44">
        <f t="shared" si="278"/>
        <v>0</v>
      </c>
      <c r="AH474" s="44">
        <f t="shared" si="278"/>
        <v>0</v>
      </c>
      <c r="AI474" s="44">
        <f t="shared" si="278"/>
        <v>0</v>
      </c>
      <c r="AJ474" s="44">
        <f t="shared" si="197"/>
        <v>0</v>
      </c>
      <c r="AK474" s="813"/>
      <c r="AL474" s="831"/>
      <c r="AM474" s="44">
        <f t="shared" si="257"/>
        <v>4000000</v>
      </c>
      <c r="AN474" s="428"/>
      <c r="AO474" s="428">
        <v>4000000</v>
      </c>
      <c r="AP474" s="428"/>
      <c r="AQ474" s="428"/>
      <c r="AR474" s="428"/>
      <c r="AS474" s="428"/>
      <c r="AT474" s="813"/>
      <c r="AU474" s="834"/>
      <c r="AV474" s="44">
        <f t="shared" si="283"/>
        <v>4000000</v>
      </c>
      <c r="AW474" s="428"/>
      <c r="AX474" s="646">
        <v>4000000</v>
      </c>
      <c r="AY474" s="428"/>
      <c r="AZ474" s="428"/>
      <c r="BA474" s="428"/>
      <c r="BB474" s="428"/>
      <c r="BC474" s="813"/>
      <c r="BD474" s="810"/>
      <c r="BE474" s="44">
        <f t="shared" si="284"/>
        <v>4000000</v>
      </c>
      <c r="BF474" s="428"/>
      <c r="BG474" s="646">
        <v>4000000</v>
      </c>
      <c r="BH474" s="428"/>
      <c r="BI474" s="428"/>
      <c r="BJ474" s="428"/>
      <c r="BK474" s="428"/>
      <c r="BL474" s="813"/>
      <c r="BM474" s="816"/>
      <c r="BN474" s="44">
        <f t="shared" si="285"/>
        <v>4000000</v>
      </c>
      <c r="BO474" s="428"/>
      <c r="BP474" s="428">
        <v>4000000</v>
      </c>
      <c r="BQ474" s="428"/>
      <c r="BR474" s="428"/>
      <c r="BS474" s="428"/>
      <c r="BT474" s="428"/>
      <c r="BU474" s="429"/>
      <c r="BV474" s="430"/>
      <c r="BW474" s="430"/>
      <c r="BX474" s="430"/>
      <c r="BY474" s="430"/>
      <c r="BZ474" s="430"/>
      <c r="CA474" s="430"/>
      <c r="CB474" s="430"/>
      <c r="CC474" s="431"/>
    </row>
    <row r="475" spans="1:81" s="58" customFormat="1" ht="40.200000000000003" customHeight="1" thickTop="1" thickBot="1" x14ac:dyDescent="0.35">
      <c r="A475" s="34"/>
      <c r="B475" s="982"/>
      <c r="C475" s="869"/>
      <c r="D475" s="872"/>
      <c r="E475" s="852"/>
      <c r="F475" s="852"/>
      <c r="G475" s="852"/>
      <c r="H475" s="852"/>
      <c r="I475" s="1185"/>
      <c r="J475" s="813"/>
      <c r="K475" s="855"/>
      <c r="L475" s="858"/>
      <c r="M475" s="861"/>
      <c r="N475" s="837"/>
      <c r="O475" s="840"/>
      <c r="P475" s="864"/>
      <c r="Q475" s="867"/>
      <c r="R475" s="813"/>
      <c r="S475" s="644" t="s">
        <v>7186</v>
      </c>
      <c r="T475" s="393"/>
      <c r="U475" s="393"/>
      <c r="V475" s="393"/>
      <c r="W475" s="261"/>
      <c r="X475" s="258">
        <v>44931</v>
      </c>
      <c r="Y475" s="258">
        <v>44956</v>
      </c>
      <c r="Z475" s="258">
        <v>44959</v>
      </c>
      <c r="AA475" s="258">
        <v>45290</v>
      </c>
      <c r="AB475" s="813"/>
      <c r="AC475" s="828"/>
      <c r="AD475" s="44">
        <f t="shared" si="278"/>
        <v>12500000</v>
      </c>
      <c r="AE475" s="44">
        <f t="shared" si="278"/>
        <v>0</v>
      </c>
      <c r="AF475" s="44">
        <f t="shared" si="278"/>
        <v>12500000</v>
      </c>
      <c r="AG475" s="44">
        <f t="shared" si="278"/>
        <v>0</v>
      </c>
      <c r="AH475" s="44">
        <f t="shared" si="278"/>
        <v>0</v>
      </c>
      <c r="AI475" s="44">
        <f t="shared" si="278"/>
        <v>0</v>
      </c>
      <c r="AJ475" s="44">
        <f t="shared" si="197"/>
        <v>0</v>
      </c>
      <c r="AK475" s="813"/>
      <c r="AL475" s="831"/>
      <c r="AM475" s="44">
        <f t="shared" si="257"/>
        <v>3125000</v>
      </c>
      <c r="AN475" s="428"/>
      <c r="AO475" s="428">
        <v>3125000</v>
      </c>
      <c r="AP475" s="428"/>
      <c r="AQ475" s="428"/>
      <c r="AR475" s="428"/>
      <c r="AS475" s="428"/>
      <c r="AT475" s="813"/>
      <c r="AU475" s="834"/>
      <c r="AV475" s="44">
        <f t="shared" si="283"/>
        <v>3125000</v>
      </c>
      <c r="AW475" s="428"/>
      <c r="AX475" s="646">
        <v>3125000</v>
      </c>
      <c r="AY475" s="428"/>
      <c r="AZ475" s="428"/>
      <c r="BA475" s="428"/>
      <c r="BB475" s="428"/>
      <c r="BC475" s="813"/>
      <c r="BD475" s="810"/>
      <c r="BE475" s="44">
        <f t="shared" si="284"/>
        <v>3125000</v>
      </c>
      <c r="BF475" s="428"/>
      <c r="BG475" s="646">
        <v>3125000</v>
      </c>
      <c r="BH475" s="428"/>
      <c r="BI475" s="428"/>
      <c r="BJ475" s="428"/>
      <c r="BK475" s="428"/>
      <c r="BL475" s="813"/>
      <c r="BM475" s="816"/>
      <c r="BN475" s="44">
        <f t="shared" si="285"/>
        <v>3125000</v>
      </c>
      <c r="BO475" s="428"/>
      <c r="BP475" s="428">
        <v>3125000</v>
      </c>
      <c r="BQ475" s="428"/>
      <c r="BR475" s="428"/>
      <c r="BS475" s="428"/>
      <c r="BT475" s="428"/>
      <c r="BU475" s="429"/>
      <c r="BV475" s="430"/>
      <c r="BW475" s="430"/>
      <c r="BX475" s="430"/>
      <c r="BY475" s="430"/>
      <c r="BZ475" s="430"/>
      <c r="CA475" s="430"/>
      <c r="CB475" s="430"/>
      <c r="CC475" s="431"/>
    </row>
    <row r="476" spans="1:81" s="58" customFormat="1" ht="40.200000000000003" customHeight="1" thickTop="1" thickBot="1" x14ac:dyDescent="0.35">
      <c r="A476" s="34"/>
      <c r="B476" s="982"/>
      <c r="C476" s="869"/>
      <c r="D476" s="872"/>
      <c r="E476" s="852"/>
      <c r="F476" s="852"/>
      <c r="G476" s="852"/>
      <c r="H476" s="852"/>
      <c r="I476" s="1185"/>
      <c r="J476" s="813"/>
      <c r="K476" s="855"/>
      <c r="L476" s="858"/>
      <c r="M476" s="861"/>
      <c r="N476" s="837"/>
      <c r="O476" s="840"/>
      <c r="P476" s="864"/>
      <c r="Q476" s="867"/>
      <c r="R476" s="813"/>
      <c r="S476" s="644" t="s">
        <v>7187</v>
      </c>
      <c r="T476" s="393"/>
      <c r="U476" s="393"/>
      <c r="V476" s="393"/>
      <c r="W476" s="261"/>
      <c r="X476" s="258">
        <v>44931</v>
      </c>
      <c r="Y476" s="258">
        <v>44956</v>
      </c>
      <c r="Z476" s="258">
        <v>44959</v>
      </c>
      <c r="AA476" s="258">
        <v>45290</v>
      </c>
      <c r="AB476" s="813"/>
      <c r="AC476" s="828"/>
      <c r="AD476" s="44">
        <f t="shared" si="278"/>
        <v>12500000</v>
      </c>
      <c r="AE476" s="44">
        <f t="shared" si="278"/>
        <v>0</v>
      </c>
      <c r="AF476" s="44">
        <f t="shared" si="278"/>
        <v>12500000</v>
      </c>
      <c r="AG476" s="44">
        <f t="shared" si="278"/>
        <v>0</v>
      </c>
      <c r="AH476" s="44">
        <f t="shared" si="278"/>
        <v>0</v>
      </c>
      <c r="AI476" s="44">
        <f t="shared" si="278"/>
        <v>0</v>
      </c>
      <c r="AJ476" s="44">
        <f t="shared" si="197"/>
        <v>0</v>
      </c>
      <c r="AK476" s="813"/>
      <c r="AL476" s="831"/>
      <c r="AM476" s="44">
        <f t="shared" si="257"/>
        <v>3125000</v>
      </c>
      <c r="AN476" s="428"/>
      <c r="AO476" s="428">
        <v>3125000</v>
      </c>
      <c r="AP476" s="428"/>
      <c r="AQ476" s="428"/>
      <c r="AR476" s="428"/>
      <c r="AS476" s="428"/>
      <c r="AT476" s="813"/>
      <c r="AU476" s="834"/>
      <c r="AV476" s="44">
        <f t="shared" si="283"/>
        <v>3125000</v>
      </c>
      <c r="AW476" s="428"/>
      <c r="AX476" s="646">
        <v>3125000</v>
      </c>
      <c r="AY476" s="428"/>
      <c r="AZ476" s="428"/>
      <c r="BA476" s="428"/>
      <c r="BB476" s="428"/>
      <c r="BC476" s="813"/>
      <c r="BD476" s="810"/>
      <c r="BE476" s="44">
        <f t="shared" si="284"/>
        <v>3125000</v>
      </c>
      <c r="BF476" s="428"/>
      <c r="BG476" s="646">
        <v>3125000</v>
      </c>
      <c r="BH476" s="428"/>
      <c r="BI476" s="428"/>
      <c r="BJ476" s="428"/>
      <c r="BK476" s="428"/>
      <c r="BL476" s="813"/>
      <c r="BM476" s="816"/>
      <c r="BN476" s="44">
        <f t="shared" si="285"/>
        <v>3125000</v>
      </c>
      <c r="BO476" s="428"/>
      <c r="BP476" s="428">
        <v>3125000</v>
      </c>
      <c r="BQ476" s="428"/>
      <c r="BR476" s="428"/>
      <c r="BS476" s="428"/>
      <c r="BT476" s="428"/>
      <c r="BU476" s="429"/>
      <c r="BV476" s="430"/>
      <c r="BW476" s="430"/>
      <c r="BX476" s="430"/>
      <c r="BY476" s="430"/>
      <c r="BZ476" s="430"/>
      <c r="CA476" s="430"/>
      <c r="CB476" s="430"/>
      <c r="CC476" s="431"/>
    </row>
    <row r="477" spans="1:81" s="58" customFormat="1" ht="40.200000000000003" customHeight="1" thickTop="1" thickBot="1" x14ac:dyDescent="0.35">
      <c r="A477" s="34"/>
      <c r="B477" s="982"/>
      <c r="C477" s="869"/>
      <c r="D477" s="872"/>
      <c r="E477" s="852"/>
      <c r="F477" s="852"/>
      <c r="G477" s="852"/>
      <c r="H477" s="852"/>
      <c r="I477" s="1185"/>
      <c r="J477" s="813"/>
      <c r="K477" s="855"/>
      <c r="L477" s="858"/>
      <c r="M477" s="861"/>
      <c r="N477" s="837"/>
      <c r="O477" s="840"/>
      <c r="P477" s="864"/>
      <c r="Q477" s="867"/>
      <c r="R477" s="813"/>
      <c r="S477" s="644" t="s">
        <v>7188</v>
      </c>
      <c r="T477" s="393"/>
      <c r="U477" s="393"/>
      <c r="V477" s="393"/>
      <c r="W477" s="261"/>
      <c r="X477" s="258">
        <v>44931</v>
      </c>
      <c r="Y477" s="258">
        <v>44956</v>
      </c>
      <c r="Z477" s="258">
        <v>44959</v>
      </c>
      <c r="AA477" s="258">
        <v>45290</v>
      </c>
      <c r="AB477" s="813"/>
      <c r="AC477" s="828"/>
      <c r="AD477" s="44">
        <f t="shared" si="278"/>
        <v>19000000</v>
      </c>
      <c r="AE477" s="44">
        <f t="shared" si="278"/>
        <v>0</v>
      </c>
      <c r="AF477" s="44">
        <f t="shared" si="278"/>
        <v>19000000</v>
      </c>
      <c r="AG477" s="44">
        <f t="shared" si="278"/>
        <v>0</v>
      </c>
      <c r="AH477" s="44">
        <f t="shared" si="278"/>
        <v>0</v>
      </c>
      <c r="AI477" s="44">
        <f t="shared" si="278"/>
        <v>0</v>
      </c>
      <c r="AJ477" s="44">
        <f t="shared" si="197"/>
        <v>0</v>
      </c>
      <c r="AK477" s="813"/>
      <c r="AL477" s="831"/>
      <c r="AM477" s="44">
        <f t="shared" si="257"/>
        <v>4750000</v>
      </c>
      <c r="AN477" s="428"/>
      <c r="AO477" s="428">
        <v>4750000</v>
      </c>
      <c r="AP477" s="428"/>
      <c r="AQ477" s="428"/>
      <c r="AR477" s="428"/>
      <c r="AS477" s="428"/>
      <c r="AT477" s="813"/>
      <c r="AU477" s="834"/>
      <c r="AV477" s="44">
        <f t="shared" si="283"/>
        <v>4750000</v>
      </c>
      <c r="AW477" s="428"/>
      <c r="AX477" s="646">
        <v>4750000</v>
      </c>
      <c r="AY477" s="428"/>
      <c r="AZ477" s="428"/>
      <c r="BA477" s="428"/>
      <c r="BB477" s="428"/>
      <c r="BC477" s="813"/>
      <c r="BD477" s="810"/>
      <c r="BE477" s="44">
        <f t="shared" si="284"/>
        <v>4750000</v>
      </c>
      <c r="BF477" s="428"/>
      <c r="BG477" s="646">
        <v>4750000</v>
      </c>
      <c r="BH477" s="428"/>
      <c r="BI477" s="428"/>
      <c r="BJ477" s="428"/>
      <c r="BK477" s="428"/>
      <c r="BL477" s="813"/>
      <c r="BM477" s="816"/>
      <c r="BN477" s="44">
        <f t="shared" si="285"/>
        <v>4750000</v>
      </c>
      <c r="BO477" s="428"/>
      <c r="BP477" s="428">
        <v>4750000</v>
      </c>
      <c r="BQ477" s="428"/>
      <c r="BR477" s="428"/>
      <c r="BS477" s="428"/>
      <c r="BT477" s="428"/>
      <c r="BU477" s="429"/>
      <c r="BV477" s="430"/>
      <c r="BW477" s="430"/>
      <c r="BX477" s="430"/>
      <c r="BY477" s="430"/>
      <c r="BZ477" s="430"/>
      <c r="CA477" s="430"/>
      <c r="CB477" s="430"/>
      <c r="CC477" s="431"/>
    </row>
    <row r="478" spans="1:81" s="58" customFormat="1" ht="40.200000000000003" customHeight="1" thickTop="1" thickBot="1" x14ac:dyDescent="0.35">
      <c r="A478" s="34"/>
      <c r="B478" s="982"/>
      <c r="C478" s="869"/>
      <c r="D478" s="872"/>
      <c r="E478" s="852"/>
      <c r="F478" s="852"/>
      <c r="G478" s="852"/>
      <c r="H478" s="852"/>
      <c r="I478" s="1185"/>
      <c r="J478" s="813"/>
      <c r="K478" s="855"/>
      <c r="L478" s="858"/>
      <c r="M478" s="861"/>
      <c r="N478" s="837"/>
      <c r="O478" s="840"/>
      <c r="P478" s="864"/>
      <c r="Q478" s="867"/>
      <c r="R478" s="813"/>
      <c r="S478" s="644" t="s">
        <v>7189</v>
      </c>
      <c r="T478" s="393"/>
      <c r="U478" s="393"/>
      <c r="V478" s="393"/>
      <c r="W478" s="261"/>
      <c r="X478" s="258">
        <v>44931</v>
      </c>
      <c r="Y478" s="258">
        <v>44956</v>
      </c>
      <c r="Z478" s="258">
        <v>44959</v>
      </c>
      <c r="AA478" s="258">
        <v>45290</v>
      </c>
      <c r="AB478" s="813"/>
      <c r="AC478" s="828"/>
      <c r="AD478" s="44">
        <f t="shared" si="278"/>
        <v>16000000</v>
      </c>
      <c r="AE478" s="44">
        <f t="shared" si="278"/>
        <v>0</v>
      </c>
      <c r="AF478" s="44">
        <f t="shared" si="278"/>
        <v>16000000</v>
      </c>
      <c r="AG478" s="44">
        <f t="shared" si="278"/>
        <v>0</v>
      </c>
      <c r="AH478" s="44">
        <f t="shared" si="278"/>
        <v>0</v>
      </c>
      <c r="AI478" s="44">
        <f t="shared" si="278"/>
        <v>0</v>
      </c>
      <c r="AJ478" s="44">
        <f t="shared" si="197"/>
        <v>0</v>
      </c>
      <c r="AK478" s="813"/>
      <c r="AL478" s="831"/>
      <c r="AM478" s="44">
        <f t="shared" si="257"/>
        <v>4000000</v>
      </c>
      <c r="AN478" s="428"/>
      <c r="AO478" s="428">
        <v>4000000</v>
      </c>
      <c r="AP478" s="428"/>
      <c r="AQ478" s="428"/>
      <c r="AR478" s="428"/>
      <c r="AS478" s="428"/>
      <c r="AT478" s="813"/>
      <c r="AU478" s="834"/>
      <c r="AV478" s="44">
        <f t="shared" si="283"/>
        <v>4000000</v>
      </c>
      <c r="AW478" s="428"/>
      <c r="AX478" s="646">
        <v>4000000</v>
      </c>
      <c r="AY478" s="428"/>
      <c r="AZ478" s="428"/>
      <c r="BA478" s="428"/>
      <c r="BB478" s="428"/>
      <c r="BC478" s="813"/>
      <c r="BD478" s="810"/>
      <c r="BE478" s="44">
        <f t="shared" si="284"/>
        <v>4000000</v>
      </c>
      <c r="BF478" s="428"/>
      <c r="BG478" s="646">
        <v>4000000</v>
      </c>
      <c r="BH478" s="428"/>
      <c r="BI478" s="428"/>
      <c r="BJ478" s="428"/>
      <c r="BK478" s="428"/>
      <c r="BL478" s="813"/>
      <c r="BM478" s="816"/>
      <c r="BN478" s="44">
        <f t="shared" si="285"/>
        <v>4000000</v>
      </c>
      <c r="BO478" s="428"/>
      <c r="BP478" s="428">
        <v>4000000</v>
      </c>
      <c r="BQ478" s="428"/>
      <c r="BR478" s="428"/>
      <c r="BS478" s="428"/>
      <c r="BT478" s="428"/>
      <c r="BU478" s="429"/>
      <c r="BV478" s="430"/>
      <c r="BW478" s="430"/>
      <c r="BX478" s="430"/>
      <c r="BY478" s="430"/>
      <c r="BZ478" s="430"/>
      <c r="CA478" s="430"/>
      <c r="CB478" s="430"/>
      <c r="CC478" s="431"/>
    </row>
    <row r="479" spans="1:81" s="58" customFormat="1" ht="40.200000000000003" customHeight="1" thickTop="1" thickBot="1" x14ac:dyDescent="0.35">
      <c r="A479" s="34"/>
      <c r="B479" s="982"/>
      <c r="C479" s="869"/>
      <c r="D479" s="872"/>
      <c r="E479" s="852"/>
      <c r="F479" s="852"/>
      <c r="G479" s="852"/>
      <c r="H479" s="852"/>
      <c r="I479" s="1185"/>
      <c r="J479" s="813"/>
      <c r="K479" s="855"/>
      <c r="L479" s="858"/>
      <c r="M479" s="861"/>
      <c r="N479" s="837"/>
      <c r="O479" s="840"/>
      <c r="P479" s="864"/>
      <c r="Q479" s="867"/>
      <c r="R479" s="813"/>
      <c r="S479" s="644" t="s">
        <v>7190</v>
      </c>
      <c r="T479" s="393"/>
      <c r="U479" s="393"/>
      <c r="V479" s="393"/>
      <c r="W479" s="261"/>
      <c r="X479" s="258">
        <v>44931</v>
      </c>
      <c r="Y479" s="258">
        <v>44956</v>
      </c>
      <c r="Z479" s="258">
        <v>44959</v>
      </c>
      <c r="AA479" s="258">
        <v>45290</v>
      </c>
      <c r="AB479" s="813"/>
      <c r="AC479" s="828"/>
      <c r="AD479" s="44">
        <f t="shared" si="278"/>
        <v>16000000</v>
      </c>
      <c r="AE479" s="44">
        <f t="shared" si="278"/>
        <v>0</v>
      </c>
      <c r="AF479" s="44">
        <f t="shared" si="278"/>
        <v>16000000</v>
      </c>
      <c r="AG479" s="44">
        <f t="shared" si="278"/>
        <v>0</v>
      </c>
      <c r="AH479" s="44">
        <f t="shared" si="278"/>
        <v>0</v>
      </c>
      <c r="AI479" s="44">
        <f t="shared" si="278"/>
        <v>0</v>
      </c>
      <c r="AJ479" s="44">
        <f t="shared" si="197"/>
        <v>0</v>
      </c>
      <c r="AK479" s="813"/>
      <c r="AL479" s="831"/>
      <c r="AM479" s="44">
        <f t="shared" si="257"/>
        <v>4000000</v>
      </c>
      <c r="AN479" s="428"/>
      <c r="AO479" s="428">
        <v>4000000</v>
      </c>
      <c r="AP479" s="428"/>
      <c r="AQ479" s="428"/>
      <c r="AR479" s="428"/>
      <c r="AS479" s="428"/>
      <c r="AT479" s="813"/>
      <c r="AU479" s="834"/>
      <c r="AV479" s="44">
        <f t="shared" si="283"/>
        <v>4000000</v>
      </c>
      <c r="AW479" s="428"/>
      <c r="AX479" s="646">
        <v>4000000</v>
      </c>
      <c r="AY479" s="428"/>
      <c r="AZ479" s="428"/>
      <c r="BA479" s="428"/>
      <c r="BB479" s="428"/>
      <c r="BC479" s="813"/>
      <c r="BD479" s="810"/>
      <c r="BE479" s="44">
        <f t="shared" si="284"/>
        <v>4000000</v>
      </c>
      <c r="BF479" s="428"/>
      <c r="BG479" s="646">
        <v>4000000</v>
      </c>
      <c r="BH479" s="428"/>
      <c r="BI479" s="428"/>
      <c r="BJ479" s="428"/>
      <c r="BK479" s="428"/>
      <c r="BL479" s="813"/>
      <c r="BM479" s="816"/>
      <c r="BN479" s="44">
        <f t="shared" si="285"/>
        <v>4000000</v>
      </c>
      <c r="BO479" s="428"/>
      <c r="BP479" s="428">
        <v>4000000</v>
      </c>
      <c r="BQ479" s="428"/>
      <c r="BR479" s="428"/>
      <c r="BS479" s="428"/>
      <c r="BT479" s="428"/>
      <c r="BU479" s="429"/>
      <c r="BV479" s="430"/>
      <c r="BW479" s="430"/>
      <c r="BX479" s="430"/>
      <c r="BY479" s="430"/>
      <c r="BZ479" s="430"/>
      <c r="CA479" s="430"/>
      <c r="CB479" s="430"/>
      <c r="CC479" s="431"/>
    </row>
    <row r="480" spans="1:81" s="58" customFormat="1" ht="40.200000000000003" customHeight="1" thickTop="1" thickBot="1" x14ac:dyDescent="0.35">
      <c r="A480" s="34"/>
      <c r="B480" s="982"/>
      <c r="C480" s="869"/>
      <c r="D480" s="872"/>
      <c r="E480" s="852"/>
      <c r="F480" s="852"/>
      <c r="G480" s="852"/>
      <c r="H480" s="852"/>
      <c r="I480" s="1185"/>
      <c r="J480" s="813"/>
      <c r="K480" s="855"/>
      <c r="L480" s="858"/>
      <c r="M480" s="861"/>
      <c r="N480" s="837"/>
      <c r="O480" s="840"/>
      <c r="P480" s="864"/>
      <c r="Q480" s="867"/>
      <c r="R480" s="813"/>
      <c r="S480" s="644" t="s">
        <v>7191</v>
      </c>
      <c r="T480" s="393"/>
      <c r="U480" s="393"/>
      <c r="V480" s="393"/>
      <c r="W480" s="261"/>
      <c r="X480" s="258">
        <v>44931</v>
      </c>
      <c r="Y480" s="258">
        <v>44956</v>
      </c>
      <c r="Z480" s="258">
        <v>44959</v>
      </c>
      <c r="AA480" s="258">
        <v>45290</v>
      </c>
      <c r="AB480" s="813"/>
      <c r="AC480" s="828"/>
      <c r="AD480" s="44">
        <f t="shared" si="278"/>
        <v>38000000</v>
      </c>
      <c r="AE480" s="44">
        <f t="shared" si="278"/>
        <v>0</v>
      </c>
      <c r="AF480" s="44">
        <f t="shared" si="278"/>
        <v>38000000</v>
      </c>
      <c r="AG480" s="44">
        <f t="shared" si="278"/>
        <v>0</v>
      </c>
      <c r="AH480" s="44">
        <f t="shared" si="278"/>
        <v>0</v>
      </c>
      <c r="AI480" s="44">
        <f t="shared" si="278"/>
        <v>0</v>
      </c>
      <c r="AJ480" s="44">
        <f t="shared" si="197"/>
        <v>0</v>
      </c>
      <c r="AK480" s="813"/>
      <c r="AL480" s="831"/>
      <c r="AM480" s="44">
        <f t="shared" si="257"/>
        <v>9500000</v>
      </c>
      <c r="AN480" s="428"/>
      <c r="AO480" s="428">
        <v>9500000</v>
      </c>
      <c r="AP480" s="428"/>
      <c r="AQ480" s="428"/>
      <c r="AR480" s="428"/>
      <c r="AS480" s="428"/>
      <c r="AT480" s="813"/>
      <c r="AU480" s="834"/>
      <c r="AV480" s="44">
        <f t="shared" si="283"/>
        <v>9500000</v>
      </c>
      <c r="AW480" s="428"/>
      <c r="AX480" s="646">
        <v>9500000</v>
      </c>
      <c r="AY480" s="428"/>
      <c r="AZ480" s="428"/>
      <c r="BA480" s="428"/>
      <c r="BB480" s="428"/>
      <c r="BC480" s="813"/>
      <c r="BD480" s="810"/>
      <c r="BE480" s="44">
        <f t="shared" si="284"/>
        <v>9500000</v>
      </c>
      <c r="BF480" s="428"/>
      <c r="BG480" s="646">
        <v>9500000</v>
      </c>
      <c r="BH480" s="428"/>
      <c r="BI480" s="428"/>
      <c r="BJ480" s="428"/>
      <c r="BK480" s="428"/>
      <c r="BL480" s="813"/>
      <c r="BM480" s="816"/>
      <c r="BN480" s="44">
        <f t="shared" si="285"/>
        <v>9500000</v>
      </c>
      <c r="BO480" s="428"/>
      <c r="BP480" s="428">
        <v>9500000</v>
      </c>
      <c r="BQ480" s="428"/>
      <c r="BR480" s="428"/>
      <c r="BS480" s="428"/>
      <c r="BT480" s="428"/>
      <c r="BU480" s="429"/>
      <c r="BV480" s="430"/>
      <c r="BW480" s="430"/>
      <c r="BX480" s="430"/>
      <c r="BY480" s="430"/>
      <c r="BZ480" s="430"/>
      <c r="CA480" s="430"/>
      <c r="CB480" s="430"/>
      <c r="CC480" s="431"/>
    </row>
    <row r="481" spans="1:81" s="58" customFormat="1" ht="40.200000000000003" customHeight="1" thickTop="1" thickBot="1" x14ac:dyDescent="0.35">
      <c r="A481" s="34"/>
      <c r="B481" s="982"/>
      <c r="C481" s="869"/>
      <c r="D481" s="872"/>
      <c r="E481" s="852"/>
      <c r="F481" s="852"/>
      <c r="G481" s="852"/>
      <c r="H481" s="852"/>
      <c r="I481" s="1185"/>
      <c r="J481" s="813"/>
      <c r="K481" s="855"/>
      <c r="L481" s="858"/>
      <c r="M481" s="861"/>
      <c r="N481" s="837"/>
      <c r="O481" s="840"/>
      <c r="P481" s="864"/>
      <c r="Q481" s="867"/>
      <c r="R481" s="813"/>
      <c r="S481" s="644" t="s">
        <v>7192</v>
      </c>
      <c r="T481" s="393"/>
      <c r="U481" s="393"/>
      <c r="V481" s="393"/>
      <c r="W481" s="261"/>
      <c r="X481" s="258">
        <v>44931</v>
      </c>
      <c r="Y481" s="258">
        <v>44956</v>
      </c>
      <c r="Z481" s="258">
        <v>44959</v>
      </c>
      <c r="AA481" s="258">
        <v>45290</v>
      </c>
      <c r="AB481" s="813"/>
      <c r="AC481" s="828"/>
      <c r="AD481" s="44">
        <f t="shared" si="278"/>
        <v>20000000</v>
      </c>
      <c r="AE481" s="44">
        <f t="shared" si="278"/>
        <v>0</v>
      </c>
      <c r="AF481" s="44">
        <f t="shared" si="278"/>
        <v>20000000</v>
      </c>
      <c r="AG481" s="44">
        <f t="shared" si="278"/>
        <v>0</v>
      </c>
      <c r="AH481" s="44">
        <f t="shared" si="278"/>
        <v>0</v>
      </c>
      <c r="AI481" s="44">
        <f t="shared" si="278"/>
        <v>0</v>
      </c>
      <c r="AJ481" s="44">
        <f t="shared" si="197"/>
        <v>0</v>
      </c>
      <c r="AK481" s="813"/>
      <c r="AL481" s="831"/>
      <c r="AM481" s="44">
        <f t="shared" si="257"/>
        <v>5000000</v>
      </c>
      <c r="AN481" s="428"/>
      <c r="AO481" s="428">
        <v>5000000</v>
      </c>
      <c r="AP481" s="428"/>
      <c r="AQ481" s="428"/>
      <c r="AR481" s="428"/>
      <c r="AS481" s="428"/>
      <c r="AT481" s="813"/>
      <c r="AU481" s="834"/>
      <c r="AV481" s="44">
        <f t="shared" si="283"/>
        <v>5000000</v>
      </c>
      <c r="AW481" s="428"/>
      <c r="AX481" s="646">
        <v>5000000</v>
      </c>
      <c r="AY481" s="428"/>
      <c r="AZ481" s="428"/>
      <c r="BA481" s="428"/>
      <c r="BB481" s="428"/>
      <c r="BC481" s="813"/>
      <c r="BD481" s="810"/>
      <c r="BE481" s="44">
        <f t="shared" si="284"/>
        <v>5000000</v>
      </c>
      <c r="BF481" s="428"/>
      <c r="BG481" s="646">
        <v>5000000</v>
      </c>
      <c r="BH481" s="428"/>
      <c r="BI481" s="428"/>
      <c r="BJ481" s="428"/>
      <c r="BK481" s="428"/>
      <c r="BL481" s="813"/>
      <c r="BM481" s="816"/>
      <c r="BN481" s="44">
        <f t="shared" si="285"/>
        <v>5000000</v>
      </c>
      <c r="BO481" s="428"/>
      <c r="BP481" s="428">
        <v>5000000</v>
      </c>
      <c r="BQ481" s="428"/>
      <c r="BR481" s="428"/>
      <c r="BS481" s="428"/>
      <c r="BT481" s="428"/>
      <c r="BU481" s="429"/>
      <c r="BV481" s="430"/>
      <c r="BW481" s="430"/>
      <c r="BX481" s="430"/>
      <c r="BY481" s="430"/>
      <c r="BZ481" s="430"/>
      <c r="CA481" s="430"/>
      <c r="CB481" s="430"/>
      <c r="CC481" s="431"/>
    </row>
    <row r="482" spans="1:81" s="58" customFormat="1" ht="40.200000000000003" customHeight="1" thickTop="1" thickBot="1" x14ac:dyDescent="0.35">
      <c r="A482" s="34"/>
      <c r="B482" s="982"/>
      <c r="C482" s="869"/>
      <c r="D482" s="872"/>
      <c r="E482" s="852"/>
      <c r="F482" s="852"/>
      <c r="G482" s="852"/>
      <c r="H482" s="852"/>
      <c r="I482" s="1185"/>
      <c r="J482" s="813"/>
      <c r="K482" s="855"/>
      <c r="L482" s="858"/>
      <c r="M482" s="861"/>
      <c r="N482" s="837"/>
      <c r="O482" s="840"/>
      <c r="P482" s="864"/>
      <c r="Q482" s="867"/>
      <c r="R482" s="813"/>
      <c r="S482" s="644" t="s">
        <v>7193</v>
      </c>
      <c r="T482" s="393"/>
      <c r="U482" s="393"/>
      <c r="V482" s="393"/>
      <c r="W482" s="261"/>
      <c r="X482" s="258">
        <v>44931</v>
      </c>
      <c r="Y482" s="258">
        <v>44956</v>
      </c>
      <c r="Z482" s="258">
        <v>44959</v>
      </c>
      <c r="AA482" s="258">
        <v>45290</v>
      </c>
      <c r="AB482" s="813"/>
      <c r="AC482" s="828"/>
      <c r="AD482" s="44">
        <f t="shared" si="278"/>
        <v>16000000</v>
      </c>
      <c r="AE482" s="44">
        <f t="shared" si="278"/>
        <v>0</v>
      </c>
      <c r="AF482" s="44">
        <f t="shared" si="278"/>
        <v>16000000</v>
      </c>
      <c r="AG482" s="44">
        <f t="shared" si="278"/>
        <v>0</v>
      </c>
      <c r="AH482" s="44">
        <f t="shared" si="278"/>
        <v>0</v>
      </c>
      <c r="AI482" s="44">
        <f t="shared" si="278"/>
        <v>0</v>
      </c>
      <c r="AJ482" s="44">
        <f t="shared" si="197"/>
        <v>0</v>
      </c>
      <c r="AK482" s="813"/>
      <c r="AL482" s="831"/>
      <c r="AM482" s="44">
        <f t="shared" si="257"/>
        <v>4000000</v>
      </c>
      <c r="AN482" s="428"/>
      <c r="AO482" s="428">
        <v>4000000</v>
      </c>
      <c r="AP482" s="428"/>
      <c r="AQ482" s="428"/>
      <c r="AR482" s="428"/>
      <c r="AS482" s="428"/>
      <c r="AT482" s="813"/>
      <c r="AU482" s="834"/>
      <c r="AV482" s="44">
        <f t="shared" si="283"/>
        <v>4000000</v>
      </c>
      <c r="AW482" s="428"/>
      <c r="AX482" s="646">
        <v>4000000</v>
      </c>
      <c r="AY482" s="428"/>
      <c r="AZ482" s="428"/>
      <c r="BA482" s="428"/>
      <c r="BB482" s="428"/>
      <c r="BC482" s="813"/>
      <c r="BD482" s="810"/>
      <c r="BE482" s="44">
        <f t="shared" si="284"/>
        <v>4000000</v>
      </c>
      <c r="BF482" s="428"/>
      <c r="BG482" s="646">
        <v>4000000</v>
      </c>
      <c r="BH482" s="428"/>
      <c r="BI482" s="428"/>
      <c r="BJ482" s="428"/>
      <c r="BK482" s="428"/>
      <c r="BL482" s="813"/>
      <c r="BM482" s="816"/>
      <c r="BN482" s="44">
        <f t="shared" si="285"/>
        <v>4000000</v>
      </c>
      <c r="BO482" s="428"/>
      <c r="BP482" s="428">
        <v>4000000</v>
      </c>
      <c r="BQ482" s="428"/>
      <c r="BR482" s="428"/>
      <c r="BS482" s="428"/>
      <c r="BT482" s="428"/>
      <c r="BU482" s="429"/>
      <c r="BV482" s="430"/>
      <c r="BW482" s="430"/>
      <c r="BX482" s="430"/>
      <c r="BY482" s="430"/>
      <c r="BZ482" s="430"/>
      <c r="CA482" s="430"/>
      <c r="CB482" s="430"/>
      <c r="CC482" s="431"/>
    </row>
    <row r="483" spans="1:81" s="58" customFormat="1" ht="40.200000000000003" customHeight="1" thickTop="1" thickBot="1" x14ac:dyDescent="0.35">
      <c r="A483" s="34"/>
      <c r="B483" s="982"/>
      <c r="C483" s="869"/>
      <c r="D483" s="872"/>
      <c r="E483" s="852"/>
      <c r="F483" s="852"/>
      <c r="G483" s="852"/>
      <c r="H483" s="852"/>
      <c r="I483" s="1185"/>
      <c r="J483" s="813"/>
      <c r="K483" s="855"/>
      <c r="L483" s="858"/>
      <c r="M483" s="861"/>
      <c r="N483" s="837"/>
      <c r="O483" s="840"/>
      <c r="P483" s="864"/>
      <c r="Q483" s="867"/>
      <c r="R483" s="813"/>
      <c r="S483" s="644" t="s">
        <v>7194</v>
      </c>
      <c r="T483" s="393"/>
      <c r="U483" s="393"/>
      <c r="V483" s="393"/>
      <c r="W483" s="261"/>
      <c r="X483" s="258">
        <v>44931</v>
      </c>
      <c r="Y483" s="258">
        <v>44956</v>
      </c>
      <c r="Z483" s="258">
        <v>44959</v>
      </c>
      <c r="AA483" s="258">
        <v>45290</v>
      </c>
      <c r="AB483" s="813"/>
      <c r="AC483" s="828"/>
      <c r="AD483" s="44">
        <f t="shared" si="278"/>
        <v>19000000</v>
      </c>
      <c r="AE483" s="44">
        <f t="shared" si="278"/>
        <v>0</v>
      </c>
      <c r="AF483" s="44">
        <f t="shared" si="278"/>
        <v>19000000</v>
      </c>
      <c r="AG483" s="44">
        <f t="shared" ref="AD483:AJ525" si="286">+AP483+AY483+BH483+BQ483</f>
        <v>0</v>
      </c>
      <c r="AH483" s="44">
        <f t="shared" si="286"/>
        <v>0</v>
      </c>
      <c r="AI483" s="44">
        <f t="shared" si="286"/>
        <v>0</v>
      </c>
      <c r="AJ483" s="44">
        <f t="shared" si="197"/>
        <v>0</v>
      </c>
      <c r="AK483" s="813"/>
      <c r="AL483" s="831"/>
      <c r="AM483" s="44">
        <f t="shared" si="257"/>
        <v>4750000</v>
      </c>
      <c r="AN483" s="428"/>
      <c r="AO483" s="428">
        <v>4750000</v>
      </c>
      <c r="AP483" s="428"/>
      <c r="AQ483" s="428"/>
      <c r="AR483" s="428"/>
      <c r="AS483" s="428"/>
      <c r="AT483" s="813"/>
      <c r="AU483" s="834"/>
      <c r="AV483" s="44">
        <f t="shared" si="283"/>
        <v>4750000</v>
      </c>
      <c r="AW483" s="428"/>
      <c r="AX483" s="646">
        <v>4750000</v>
      </c>
      <c r="AY483" s="428"/>
      <c r="AZ483" s="428"/>
      <c r="BA483" s="428"/>
      <c r="BB483" s="428"/>
      <c r="BC483" s="813"/>
      <c r="BD483" s="810"/>
      <c r="BE483" s="44">
        <f t="shared" si="284"/>
        <v>4750000</v>
      </c>
      <c r="BF483" s="428"/>
      <c r="BG483" s="646">
        <v>4750000</v>
      </c>
      <c r="BH483" s="428"/>
      <c r="BI483" s="428"/>
      <c r="BJ483" s="428"/>
      <c r="BK483" s="428"/>
      <c r="BL483" s="813"/>
      <c r="BM483" s="816"/>
      <c r="BN483" s="44">
        <f t="shared" si="285"/>
        <v>4750000</v>
      </c>
      <c r="BO483" s="428"/>
      <c r="BP483" s="428">
        <v>4750000</v>
      </c>
      <c r="BQ483" s="428"/>
      <c r="BR483" s="428"/>
      <c r="BS483" s="428"/>
      <c r="BT483" s="428"/>
      <c r="BU483" s="429"/>
      <c r="BV483" s="430"/>
      <c r="BW483" s="430"/>
      <c r="BX483" s="430"/>
      <c r="BY483" s="430"/>
      <c r="BZ483" s="430"/>
      <c r="CA483" s="430"/>
      <c r="CB483" s="430"/>
      <c r="CC483" s="431"/>
    </row>
    <row r="484" spans="1:81" s="58" customFormat="1" ht="40.200000000000003" customHeight="1" thickTop="1" thickBot="1" x14ac:dyDescent="0.35">
      <c r="A484" s="34"/>
      <c r="B484" s="982"/>
      <c r="C484" s="869"/>
      <c r="D484" s="872"/>
      <c r="E484" s="852"/>
      <c r="F484" s="852"/>
      <c r="G484" s="852"/>
      <c r="H484" s="852"/>
      <c r="I484" s="1185"/>
      <c r="J484" s="813"/>
      <c r="K484" s="855"/>
      <c r="L484" s="858"/>
      <c r="M484" s="861"/>
      <c r="N484" s="837"/>
      <c r="O484" s="840"/>
      <c r="P484" s="864"/>
      <c r="Q484" s="867"/>
      <c r="R484" s="813"/>
      <c r="S484" s="644" t="s">
        <v>7195</v>
      </c>
      <c r="T484" s="393"/>
      <c r="U484" s="393"/>
      <c r="V484" s="393"/>
      <c r="W484" s="261"/>
      <c r="X484" s="258">
        <v>44931</v>
      </c>
      <c r="Y484" s="258">
        <v>44956</v>
      </c>
      <c r="Z484" s="258">
        <v>44959</v>
      </c>
      <c r="AA484" s="258">
        <v>45290</v>
      </c>
      <c r="AB484" s="813"/>
      <c r="AC484" s="828"/>
      <c r="AD484" s="44">
        <f t="shared" si="286"/>
        <v>24048000</v>
      </c>
      <c r="AE484" s="44">
        <f t="shared" si="286"/>
        <v>0</v>
      </c>
      <c r="AF484" s="44">
        <f t="shared" si="286"/>
        <v>24048000</v>
      </c>
      <c r="AG484" s="44">
        <f t="shared" si="286"/>
        <v>0</v>
      </c>
      <c r="AH484" s="44">
        <f t="shared" si="286"/>
        <v>0</v>
      </c>
      <c r="AI484" s="44">
        <f t="shared" si="286"/>
        <v>0</v>
      </c>
      <c r="AJ484" s="44">
        <f t="shared" si="197"/>
        <v>0</v>
      </c>
      <c r="AK484" s="813"/>
      <c r="AL484" s="831"/>
      <c r="AM484" s="44">
        <f t="shared" si="257"/>
        <v>6012000</v>
      </c>
      <c r="AN484" s="428"/>
      <c r="AO484" s="428">
        <v>6012000</v>
      </c>
      <c r="AP484" s="428"/>
      <c r="AQ484" s="428"/>
      <c r="AR484" s="428"/>
      <c r="AS484" s="428"/>
      <c r="AT484" s="813"/>
      <c r="AU484" s="834"/>
      <c r="AV484" s="44">
        <f t="shared" si="283"/>
        <v>6012000</v>
      </c>
      <c r="AW484" s="428"/>
      <c r="AX484" s="646">
        <v>6012000</v>
      </c>
      <c r="AY484" s="428"/>
      <c r="AZ484" s="428"/>
      <c r="BA484" s="428"/>
      <c r="BB484" s="428"/>
      <c r="BC484" s="813"/>
      <c r="BD484" s="810"/>
      <c r="BE484" s="44">
        <f t="shared" si="284"/>
        <v>6012000</v>
      </c>
      <c r="BF484" s="428"/>
      <c r="BG484" s="646">
        <v>6012000</v>
      </c>
      <c r="BH484" s="428"/>
      <c r="BI484" s="428"/>
      <c r="BJ484" s="428"/>
      <c r="BK484" s="428"/>
      <c r="BL484" s="813"/>
      <c r="BM484" s="816"/>
      <c r="BN484" s="44">
        <f t="shared" si="285"/>
        <v>6012000</v>
      </c>
      <c r="BO484" s="428"/>
      <c r="BP484" s="428">
        <v>6012000</v>
      </c>
      <c r="BQ484" s="428"/>
      <c r="BR484" s="428"/>
      <c r="BS484" s="428"/>
      <c r="BT484" s="428"/>
      <c r="BU484" s="429"/>
      <c r="BV484" s="430"/>
      <c r="BW484" s="430"/>
      <c r="BX484" s="430"/>
      <c r="BY484" s="430"/>
      <c r="BZ484" s="430"/>
      <c r="CA484" s="430"/>
      <c r="CB484" s="430"/>
      <c r="CC484" s="431"/>
    </row>
    <row r="485" spans="1:81" s="58" customFormat="1" ht="40.200000000000003" customHeight="1" thickTop="1" thickBot="1" x14ac:dyDescent="0.35">
      <c r="A485" s="34"/>
      <c r="B485" s="982"/>
      <c r="C485" s="869"/>
      <c r="D485" s="872"/>
      <c r="E485" s="852"/>
      <c r="F485" s="852"/>
      <c r="G485" s="852"/>
      <c r="H485" s="852"/>
      <c r="I485" s="1185"/>
      <c r="J485" s="813"/>
      <c r="K485" s="855"/>
      <c r="L485" s="858"/>
      <c r="M485" s="861"/>
      <c r="N485" s="837"/>
      <c r="O485" s="840"/>
      <c r="P485" s="864"/>
      <c r="Q485" s="867"/>
      <c r="R485" s="813"/>
      <c r="S485" s="644" t="s">
        <v>7196</v>
      </c>
      <c r="T485" s="393"/>
      <c r="U485" s="393"/>
      <c r="V485" s="393"/>
      <c r="W485" s="261"/>
      <c r="X485" s="258">
        <v>44931</v>
      </c>
      <c r="Y485" s="258">
        <v>44956</v>
      </c>
      <c r="Z485" s="258">
        <v>44959</v>
      </c>
      <c r="AA485" s="258">
        <v>45290</v>
      </c>
      <c r="AB485" s="813"/>
      <c r="AC485" s="828"/>
      <c r="AD485" s="44">
        <f t="shared" si="286"/>
        <v>18000000</v>
      </c>
      <c r="AE485" s="44">
        <f t="shared" si="286"/>
        <v>0</v>
      </c>
      <c r="AF485" s="44">
        <f t="shared" si="286"/>
        <v>18000000</v>
      </c>
      <c r="AG485" s="44">
        <f t="shared" si="286"/>
        <v>0</v>
      </c>
      <c r="AH485" s="44">
        <f t="shared" si="286"/>
        <v>0</v>
      </c>
      <c r="AI485" s="44">
        <f t="shared" si="286"/>
        <v>0</v>
      </c>
      <c r="AJ485" s="44">
        <f t="shared" si="197"/>
        <v>0</v>
      </c>
      <c r="AK485" s="813"/>
      <c r="AL485" s="831"/>
      <c r="AM485" s="44">
        <f t="shared" si="257"/>
        <v>4500000</v>
      </c>
      <c r="AN485" s="428"/>
      <c r="AO485" s="428">
        <v>4500000</v>
      </c>
      <c r="AP485" s="428"/>
      <c r="AQ485" s="428"/>
      <c r="AR485" s="428"/>
      <c r="AS485" s="428"/>
      <c r="AT485" s="813"/>
      <c r="AU485" s="834"/>
      <c r="AV485" s="44">
        <f t="shared" si="283"/>
        <v>4500000</v>
      </c>
      <c r="AW485" s="428"/>
      <c r="AX485" s="646">
        <v>4500000</v>
      </c>
      <c r="AY485" s="428"/>
      <c r="AZ485" s="428"/>
      <c r="BA485" s="428"/>
      <c r="BB485" s="428"/>
      <c r="BC485" s="813"/>
      <c r="BD485" s="810"/>
      <c r="BE485" s="44">
        <f t="shared" si="284"/>
        <v>4500000</v>
      </c>
      <c r="BF485" s="428"/>
      <c r="BG485" s="646">
        <v>4500000</v>
      </c>
      <c r="BH485" s="428"/>
      <c r="BI485" s="428"/>
      <c r="BJ485" s="428"/>
      <c r="BK485" s="428"/>
      <c r="BL485" s="813"/>
      <c r="BM485" s="816"/>
      <c r="BN485" s="44">
        <f t="shared" si="285"/>
        <v>4500000</v>
      </c>
      <c r="BO485" s="428"/>
      <c r="BP485" s="428">
        <v>4500000</v>
      </c>
      <c r="BQ485" s="428"/>
      <c r="BR485" s="428"/>
      <c r="BS485" s="428"/>
      <c r="BT485" s="428"/>
      <c r="BU485" s="429"/>
      <c r="BV485" s="430"/>
      <c r="BW485" s="430"/>
      <c r="BX485" s="430"/>
      <c r="BY485" s="430"/>
      <c r="BZ485" s="430"/>
      <c r="CA485" s="430"/>
      <c r="CB485" s="430"/>
      <c r="CC485" s="431"/>
    </row>
    <row r="486" spans="1:81" s="58" customFormat="1" ht="40.200000000000003" customHeight="1" thickTop="1" thickBot="1" x14ac:dyDescent="0.35">
      <c r="A486" s="34"/>
      <c r="B486" s="982"/>
      <c r="C486" s="869"/>
      <c r="D486" s="872"/>
      <c r="E486" s="852"/>
      <c r="F486" s="852"/>
      <c r="G486" s="852"/>
      <c r="H486" s="852"/>
      <c r="I486" s="1185"/>
      <c r="J486" s="813"/>
      <c r="K486" s="855"/>
      <c r="L486" s="858"/>
      <c r="M486" s="861"/>
      <c r="N486" s="837"/>
      <c r="O486" s="840"/>
      <c r="P486" s="864"/>
      <c r="Q486" s="867"/>
      <c r="R486" s="813"/>
      <c r="S486" s="644" t="s">
        <v>7197</v>
      </c>
      <c r="T486" s="393"/>
      <c r="U486" s="393"/>
      <c r="V486" s="393"/>
      <c r="W486" s="261"/>
      <c r="X486" s="258">
        <v>44931</v>
      </c>
      <c r="Y486" s="258">
        <v>44956</v>
      </c>
      <c r="Z486" s="258">
        <v>44959</v>
      </c>
      <c r="AA486" s="258">
        <v>45290</v>
      </c>
      <c r="AB486" s="813"/>
      <c r="AC486" s="828"/>
      <c r="AD486" s="44">
        <f t="shared" si="286"/>
        <v>25000000</v>
      </c>
      <c r="AE486" s="44">
        <f t="shared" si="286"/>
        <v>0</v>
      </c>
      <c r="AF486" s="44">
        <f t="shared" si="286"/>
        <v>25000000</v>
      </c>
      <c r="AG486" s="44">
        <f t="shared" si="286"/>
        <v>0</v>
      </c>
      <c r="AH486" s="44">
        <f t="shared" si="286"/>
        <v>0</v>
      </c>
      <c r="AI486" s="44">
        <f t="shared" si="286"/>
        <v>0</v>
      </c>
      <c r="AJ486" s="44">
        <f t="shared" si="197"/>
        <v>0</v>
      </c>
      <c r="AK486" s="813"/>
      <c r="AL486" s="831"/>
      <c r="AM486" s="44">
        <f t="shared" si="257"/>
        <v>6250000</v>
      </c>
      <c r="AN486" s="428"/>
      <c r="AO486" s="428">
        <v>6250000</v>
      </c>
      <c r="AP486" s="428"/>
      <c r="AQ486" s="428"/>
      <c r="AR486" s="428"/>
      <c r="AS486" s="428"/>
      <c r="AT486" s="813"/>
      <c r="AU486" s="834"/>
      <c r="AV486" s="44">
        <f t="shared" si="283"/>
        <v>6250000</v>
      </c>
      <c r="AW486" s="428"/>
      <c r="AX486" s="646">
        <v>6250000</v>
      </c>
      <c r="AY486" s="428"/>
      <c r="AZ486" s="428"/>
      <c r="BA486" s="428"/>
      <c r="BB486" s="428"/>
      <c r="BC486" s="813"/>
      <c r="BD486" s="810"/>
      <c r="BE486" s="44">
        <f t="shared" si="284"/>
        <v>6250000</v>
      </c>
      <c r="BF486" s="428"/>
      <c r="BG486" s="646">
        <v>6250000</v>
      </c>
      <c r="BH486" s="428"/>
      <c r="BI486" s="428"/>
      <c r="BJ486" s="428"/>
      <c r="BK486" s="428"/>
      <c r="BL486" s="813"/>
      <c r="BM486" s="816"/>
      <c r="BN486" s="44">
        <f t="shared" si="285"/>
        <v>6250000</v>
      </c>
      <c r="BO486" s="428"/>
      <c r="BP486" s="428">
        <v>6250000</v>
      </c>
      <c r="BQ486" s="428"/>
      <c r="BR486" s="428"/>
      <c r="BS486" s="428"/>
      <c r="BT486" s="428"/>
      <c r="BU486" s="429"/>
      <c r="BV486" s="430"/>
      <c r="BW486" s="430"/>
      <c r="BX486" s="430"/>
      <c r="BY486" s="430"/>
      <c r="BZ486" s="430"/>
      <c r="CA486" s="430"/>
      <c r="CB486" s="430"/>
      <c r="CC486" s="431"/>
    </row>
    <row r="487" spans="1:81" s="58" customFormat="1" ht="40.200000000000003" customHeight="1" thickTop="1" thickBot="1" x14ac:dyDescent="0.35">
      <c r="A487" s="34"/>
      <c r="B487" s="982"/>
      <c r="C487" s="869"/>
      <c r="D487" s="872"/>
      <c r="E487" s="852"/>
      <c r="F487" s="852"/>
      <c r="G487" s="852"/>
      <c r="H487" s="852"/>
      <c r="I487" s="1185"/>
      <c r="J487" s="813"/>
      <c r="K487" s="855"/>
      <c r="L487" s="858"/>
      <c r="M487" s="861"/>
      <c r="N487" s="837"/>
      <c r="O487" s="840"/>
      <c r="P487" s="864"/>
      <c r="Q487" s="867"/>
      <c r="R487" s="813"/>
      <c r="S487" s="644" t="s">
        <v>7198</v>
      </c>
      <c r="T487" s="393"/>
      <c r="U487" s="393"/>
      <c r="V487" s="393"/>
      <c r="W487" s="261"/>
      <c r="X487" s="258">
        <v>44931</v>
      </c>
      <c r="Y487" s="258">
        <v>44956</v>
      </c>
      <c r="Z487" s="258">
        <v>44959</v>
      </c>
      <c r="AA487" s="258">
        <v>45290</v>
      </c>
      <c r="AB487" s="813"/>
      <c r="AC487" s="828"/>
      <c r="AD487" s="44">
        <f t="shared" si="286"/>
        <v>17000000</v>
      </c>
      <c r="AE487" s="44">
        <f t="shared" si="286"/>
        <v>0</v>
      </c>
      <c r="AF487" s="44">
        <f t="shared" si="286"/>
        <v>17000000</v>
      </c>
      <c r="AG487" s="44">
        <f t="shared" si="286"/>
        <v>0</v>
      </c>
      <c r="AH487" s="44">
        <f t="shared" si="286"/>
        <v>0</v>
      </c>
      <c r="AI487" s="44">
        <f t="shared" si="286"/>
        <v>0</v>
      </c>
      <c r="AJ487" s="44">
        <f t="shared" si="197"/>
        <v>0</v>
      </c>
      <c r="AK487" s="813"/>
      <c r="AL487" s="831"/>
      <c r="AM487" s="44">
        <f t="shared" si="257"/>
        <v>4250000</v>
      </c>
      <c r="AN487" s="428"/>
      <c r="AO487" s="428">
        <v>4250000</v>
      </c>
      <c r="AP487" s="428"/>
      <c r="AQ487" s="428"/>
      <c r="AR487" s="428"/>
      <c r="AS487" s="428"/>
      <c r="AT487" s="813"/>
      <c r="AU487" s="834"/>
      <c r="AV487" s="44">
        <f t="shared" si="283"/>
        <v>4250000</v>
      </c>
      <c r="AW487" s="428"/>
      <c r="AX487" s="646">
        <v>4250000</v>
      </c>
      <c r="AY487" s="428"/>
      <c r="AZ487" s="428"/>
      <c r="BA487" s="428"/>
      <c r="BB487" s="428"/>
      <c r="BC487" s="813"/>
      <c r="BD487" s="810"/>
      <c r="BE487" s="44">
        <f t="shared" si="284"/>
        <v>4250000</v>
      </c>
      <c r="BF487" s="428"/>
      <c r="BG487" s="646">
        <v>4250000</v>
      </c>
      <c r="BH487" s="428"/>
      <c r="BI487" s="428"/>
      <c r="BJ487" s="428"/>
      <c r="BK487" s="428"/>
      <c r="BL487" s="813"/>
      <c r="BM487" s="816"/>
      <c r="BN487" s="44">
        <f t="shared" si="285"/>
        <v>4250000</v>
      </c>
      <c r="BO487" s="428"/>
      <c r="BP487" s="428">
        <v>4250000</v>
      </c>
      <c r="BQ487" s="428"/>
      <c r="BR487" s="428"/>
      <c r="BS487" s="428"/>
      <c r="BT487" s="428"/>
      <c r="BU487" s="429"/>
      <c r="BV487" s="430"/>
      <c r="BW487" s="430"/>
      <c r="BX487" s="430"/>
      <c r="BY487" s="430"/>
      <c r="BZ487" s="430"/>
      <c r="CA487" s="430"/>
      <c r="CB487" s="430"/>
      <c r="CC487" s="431"/>
    </row>
    <row r="488" spans="1:81" s="58" customFormat="1" ht="40.200000000000003" customHeight="1" thickTop="1" thickBot="1" x14ac:dyDescent="0.35">
      <c r="A488" s="34"/>
      <c r="B488" s="982"/>
      <c r="C488" s="869"/>
      <c r="D488" s="872"/>
      <c r="E488" s="852"/>
      <c r="F488" s="852"/>
      <c r="G488" s="852"/>
      <c r="H488" s="852"/>
      <c r="I488" s="1185"/>
      <c r="J488" s="813"/>
      <c r="K488" s="855"/>
      <c r="L488" s="858"/>
      <c r="M488" s="861"/>
      <c r="N488" s="837"/>
      <c r="O488" s="840"/>
      <c r="P488" s="864"/>
      <c r="Q488" s="867"/>
      <c r="R488" s="813"/>
      <c r="S488" s="644" t="s">
        <v>7199</v>
      </c>
      <c r="T488" s="393"/>
      <c r="U488" s="393"/>
      <c r="V488" s="393"/>
      <c r="W488" s="261"/>
      <c r="X488" s="258">
        <v>44931</v>
      </c>
      <c r="Y488" s="258">
        <v>44956</v>
      </c>
      <c r="Z488" s="258">
        <v>44959</v>
      </c>
      <c r="AA488" s="258">
        <v>45290</v>
      </c>
      <c r="AB488" s="813"/>
      <c r="AC488" s="828"/>
      <c r="AD488" s="44">
        <f t="shared" si="286"/>
        <v>60000000</v>
      </c>
      <c r="AE488" s="44">
        <f t="shared" si="286"/>
        <v>0</v>
      </c>
      <c r="AF488" s="44">
        <f t="shared" si="286"/>
        <v>60000000</v>
      </c>
      <c r="AG488" s="44">
        <f t="shared" si="286"/>
        <v>0</v>
      </c>
      <c r="AH488" s="44">
        <f t="shared" si="286"/>
        <v>0</v>
      </c>
      <c r="AI488" s="44">
        <f t="shared" si="286"/>
        <v>0</v>
      </c>
      <c r="AJ488" s="44">
        <f t="shared" si="197"/>
        <v>0</v>
      </c>
      <c r="AK488" s="813"/>
      <c r="AL488" s="831"/>
      <c r="AM488" s="44">
        <f t="shared" si="257"/>
        <v>15000000</v>
      </c>
      <c r="AN488" s="428"/>
      <c r="AO488" s="428">
        <v>15000000</v>
      </c>
      <c r="AP488" s="428"/>
      <c r="AQ488" s="428"/>
      <c r="AR488" s="428"/>
      <c r="AS488" s="428"/>
      <c r="AT488" s="813"/>
      <c r="AU488" s="834"/>
      <c r="AV488" s="44">
        <f t="shared" si="283"/>
        <v>15000000</v>
      </c>
      <c r="AW488" s="428"/>
      <c r="AX488" s="646">
        <v>15000000</v>
      </c>
      <c r="AY488" s="428"/>
      <c r="AZ488" s="428"/>
      <c r="BA488" s="428"/>
      <c r="BB488" s="428"/>
      <c r="BC488" s="813"/>
      <c r="BD488" s="810"/>
      <c r="BE488" s="44">
        <f t="shared" si="284"/>
        <v>15000000</v>
      </c>
      <c r="BF488" s="428"/>
      <c r="BG488" s="646">
        <v>15000000</v>
      </c>
      <c r="BH488" s="428"/>
      <c r="BI488" s="428"/>
      <c r="BJ488" s="428"/>
      <c r="BK488" s="428"/>
      <c r="BL488" s="813"/>
      <c r="BM488" s="816"/>
      <c r="BN488" s="44">
        <f t="shared" si="285"/>
        <v>15000000</v>
      </c>
      <c r="BO488" s="428"/>
      <c r="BP488" s="428">
        <v>15000000</v>
      </c>
      <c r="BQ488" s="428"/>
      <c r="BR488" s="428"/>
      <c r="BS488" s="428"/>
      <c r="BT488" s="428"/>
      <c r="BU488" s="429"/>
      <c r="BV488" s="430"/>
      <c r="BW488" s="430"/>
      <c r="BX488" s="430"/>
      <c r="BY488" s="430"/>
      <c r="BZ488" s="430"/>
      <c r="CA488" s="430"/>
      <c r="CB488" s="430"/>
      <c r="CC488" s="431"/>
    </row>
    <row r="489" spans="1:81" s="58" customFormat="1" ht="40.200000000000003" customHeight="1" thickTop="1" thickBot="1" x14ac:dyDescent="0.35">
      <c r="A489" s="34"/>
      <c r="B489" s="982"/>
      <c r="C489" s="869"/>
      <c r="D489" s="872"/>
      <c r="E489" s="852"/>
      <c r="F489" s="852"/>
      <c r="G489" s="852"/>
      <c r="H489" s="852"/>
      <c r="I489" s="1185"/>
      <c r="J489" s="813"/>
      <c r="K489" s="855"/>
      <c r="L489" s="858"/>
      <c r="M489" s="861"/>
      <c r="N489" s="837"/>
      <c r="O489" s="840"/>
      <c r="P489" s="864"/>
      <c r="Q489" s="867"/>
      <c r="R489" s="813"/>
      <c r="S489" s="644" t="s">
        <v>7200</v>
      </c>
      <c r="T489" s="393"/>
      <c r="U489" s="393"/>
      <c r="V489" s="393"/>
      <c r="W489" s="261"/>
      <c r="X489" s="258">
        <v>44931</v>
      </c>
      <c r="Y489" s="258">
        <v>44956</v>
      </c>
      <c r="Z489" s="258">
        <v>44959</v>
      </c>
      <c r="AA489" s="258">
        <v>45290</v>
      </c>
      <c r="AB489" s="813"/>
      <c r="AC489" s="828"/>
      <c r="AD489" s="44">
        <f t="shared" si="286"/>
        <v>18000000</v>
      </c>
      <c r="AE489" s="44">
        <f t="shared" si="286"/>
        <v>0</v>
      </c>
      <c r="AF489" s="44">
        <f t="shared" si="286"/>
        <v>18000000</v>
      </c>
      <c r="AG489" s="44">
        <f t="shared" si="286"/>
        <v>0</v>
      </c>
      <c r="AH489" s="44">
        <f t="shared" si="286"/>
        <v>0</v>
      </c>
      <c r="AI489" s="44">
        <f t="shared" si="286"/>
        <v>0</v>
      </c>
      <c r="AJ489" s="44">
        <f t="shared" si="197"/>
        <v>0</v>
      </c>
      <c r="AK489" s="813"/>
      <c r="AL489" s="831"/>
      <c r="AM489" s="44">
        <f t="shared" si="257"/>
        <v>4500000</v>
      </c>
      <c r="AN489" s="428"/>
      <c r="AO489" s="428">
        <v>4500000</v>
      </c>
      <c r="AP489" s="428"/>
      <c r="AQ489" s="428"/>
      <c r="AR489" s="428"/>
      <c r="AS489" s="428"/>
      <c r="AT489" s="813"/>
      <c r="AU489" s="834"/>
      <c r="AV489" s="44">
        <f t="shared" si="283"/>
        <v>4500000</v>
      </c>
      <c r="AW489" s="428"/>
      <c r="AX489" s="646">
        <v>4500000</v>
      </c>
      <c r="AY489" s="428"/>
      <c r="AZ489" s="428"/>
      <c r="BA489" s="428"/>
      <c r="BB489" s="428"/>
      <c r="BC489" s="813"/>
      <c r="BD489" s="810"/>
      <c r="BE489" s="44">
        <f t="shared" si="284"/>
        <v>4500000</v>
      </c>
      <c r="BF489" s="428"/>
      <c r="BG489" s="646">
        <v>4500000</v>
      </c>
      <c r="BH489" s="428"/>
      <c r="BI489" s="428"/>
      <c r="BJ489" s="428"/>
      <c r="BK489" s="428"/>
      <c r="BL489" s="813"/>
      <c r="BM489" s="816"/>
      <c r="BN489" s="44">
        <f t="shared" si="285"/>
        <v>4500000</v>
      </c>
      <c r="BO489" s="428"/>
      <c r="BP489" s="428">
        <v>4500000</v>
      </c>
      <c r="BQ489" s="428"/>
      <c r="BR489" s="428"/>
      <c r="BS489" s="428"/>
      <c r="BT489" s="428"/>
      <c r="BU489" s="429"/>
      <c r="BV489" s="430"/>
      <c r="BW489" s="430"/>
      <c r="BX489" s="430"/>
      <c r="BY489" s="430"/>
      <c r="BZ489" s="430"/>
      <c r="CA489" s="430"/>
      <c r="CB489" s="430"/>
      <c r="CC489" s="431"/>
    </row>
    <row r="490" spans="1:81" s="58" customFormat="1" ht="40.200000000000003" customHeight="1" thickTop="1" thickBot="1" x14ac:dyDescent="0.35">
      <c r="A490" s="34"/>
      <c r="B490" s="982"/>
      <c r="C490" s="869"/>
      <c r="D490" s="872"/>
      <c r="E490" s="852"/>
      <c r="F490" s="852"/>
      <c r="G490" s="852"/>
      <c r="H490" s="852"/>
      <c r="I490" s="1185"/>
      <c r="J490" s="813"/>
      <c r="K490" s="855"/>
      <c r="L490" s="858"/>
      <c r="M490" s="861"/>
      <c r="N490" s="837"/>
      <c r="O490" s="840"/>
      <c r="P490" s="864"/>
      <c r="Q490" s="867"/>
      <c r="R490" s="813"/>
      <c r="S490" s="644" t="s">
        <v>7201</v>
      </c>
      <c r="T490" s="393"/>
      <c r="U490" s="393"/>
      <c r="V490" s="393"/>
      <c r="W490" s="261"/>
      <c r="X490" s="258">
        <v>44931</v>
      </c>
      <c r="Y490" s="258">
        <v>44956</v>
      </c>
      <c r="Z490" s="258">
        <v>44959</v>
      </c>
      <c r="AA490" s="258">
        <v>45290</v>
      </c>
      <c r="AB490" s="813"/>
      <c r="AC490" s="828"/>
      <c r="AD490" s="44">
        <f t="shared" si="286"/>
        <v>18000000</v>
      </c>
      <c r="AE490" s="44">
        <f t="shared" si="286"/>
        <v>0</v>
      </c>
      <c r="AF490" s="44">
        <f t="shared" si="286"/>
        <v>18000000</v>
      </c>
      <c r="AG490" s="44">
        <f t="shared" si="286"/>
        <v>0</v>
      </c>
      <c r="AH490" s="44">
        <f t="shared" si="286"/>
        <v>0</v>
      </c>
      <c r="AI490" s="44">
        <f t="shared" si="286"/>
        <v>0</v>
      </c>
      <c r="AJ490" s="44">
        <f t="shared" si="197"/>
        <v>0</v>
      </c>
      <c r="AK490" s="813"/>
      <c r="AL490" s="831"/>
      <c r="AM490" s="44">
        <f t="shared" si="257"/>
        <v>4500000</v>
      </c>
      <c r="AN490" s="428"/>
      <c r="AO490" s="428">
        <v>4500000</v>
      </c>
      <c r="AP490" s="428"/>
      <c r="AQ490" s="428"/>
      <c r="AR490" s="428"/>
      <c r="AS490" s="428"/>
      <c r="AT490" s="813"/>
      <c r="AU490" s="834"/>
      <c r="AV490" s="44">
        <f t="shared" si="283"/>
        <v>4500000</v>
      </c>
      <c r="AW490" s="428"/>
      <c r="AX490" s="646">
        <v>4500000</v>
      </c>
      <c r="AY490" s="428"/>
      <c r="AZ490" s="428"/>
      <c r="BA490" s="428"/>
      <c r="BB490" s="428"/>
      <c r="BC490" s="813"/>
      <c r="BD490" s="810"/>
      <c r="BE490" s="44">
        <f t="shared" si="284"/>
        <v>4500000</v>
      </c>
      <c r="BF490" s="428"/>
      <c r="BG490" s="646">
        <v>4500000</v>
      </c>
      <c r="BH490" s="428"/>
      <c r="BI490" s="428"/>
      <c r="BJ490" s="428"/>
      <c r="BK490" s="428"/>
      <c r="BL490" s="813"/>
      <c r="BM490" s="816"/>
      <c r="BN490" s="44">
        <f t="shared" si="285"/>
        <v>4500000</v>
      </c>
      <c r="BO490" s="428"/>
      <c r="BP490" s="428">
        <v>4500000</v>
      </c>
      <c r="BQ490" s="428"/>
      <c r="BR490" s="428"/>
      <c r="BS490" s="428"/>
      <c r="BT490" s="428"/>
      <c r="BU490" s="429"/>
      <c r="BV490" s="430"/>
      <c r="BW490" s="430"/>
      <c r="BX490" s="430"/>
      <c r="BY490" s="430"/>
      <c r="BZ490" s="430"/>
      <c r="CA490" s="430"/>
      <c r="CB490" s="430"/>
      <c r="CC490" s="431"/>
    </row>
    <row r="491" spans="1:81" s="58" customFormat="1" ht="40.200000000000003" customHeight="1" thickTop="1" thickBot="1" x14ac:dyDescent="0.35">
      <c r="A491" s="34"/>
      <c r="B491" s="982"/>
      <c r="C491" s="869"/>
      <c r="D491" s="872"/>
      <c r="E491" s="852"/>
      <c r="F491" s="852"/>
      <c r="G491" s="852"/>
      <c r="H491" s="852"/>
      <c r="I491" s="1185"/>
      <c r="J491" s="813"/>
      <c r="K491" s="855"/>
      <c r="L491" s="858"/>
      <c r="M491" s="861"/>
      <c r="N491" s="837"/>
      <c r="O491" s="840"/>
      <c r="P491" s="864"/>
      <c r="Q491" s="867"/>
      <c r="R491" s="813"/>
      <c r="S491" s="644" t="s">
        <v>7202</v>
      </c>
      <c r="T491" s="393"/>
      <c r="U491" s="393"/>
      <c r="V491" s="393"/>
      <c r="W491" s="261"/>
      <c r="X491" s="258">
        <v>44931</v>
      </c>
      <c r="Y491" s="258">
        <v>44956</v>
      </c>
      <c r="Z491" s="258">
        <v>44959</v>
      </c>
      <c r="AA491" s="258">
        <v>45290</v>
      </c>
      <c r="AB491" s="813"/>
      <c r="AC491" s="828"/>
      <c r="AD491" s="44">
        <f t="shared" si="286"/>
        <v>15000000</v>
      </c>
      <c r="AE491" s="44">
        <f t="shared" si="286"/>
        <v>0</v>
      </c>
      <c r="AF491" s="44">
        <f t="shared" si="286"/>
        <v>15000000</v>
      </c>
      <c r="AG491" s="44">
        <f t="shared" si="286"/>
        <v>0</v>
      </c>
      <c r="AH491" s="44">
        <f t="shared" si="286"/>
        <v>0</v>
      </c>
      <c r="AI491" s="44">
        <f t="shared" si="286"/>
        <v>0</v>
      </c>
      <c r="AJ491" s="44">
        <f t="shared" si="197"/>
        <v>0</v>
      </c>
      <c r="AK491" s="813"/>
      <c r="AL491" s="831"/>
      <c r="AM491" s="44">
        <f t="shared" si="257"/>
        <v>3750000</v>
      </c>
      <c r="AN491" s="428"/>
      <c r="AO491" s="428">
        <v>3750000</v>
      </c>
      <c r="AP491" s="428"/>
      <c r="AQ491" s="428"/>
      <c r="AR491" s="428"/>
      <c r="AS491" s="428"/>
      <c r="AT491" s="813"/>
      <c r="AU491" s="834"/>
      <c r="AV491" s="44">
        <f t="shared" si="283"/>
        <v>3750000</v>
      </c>
      <c r="AW491" s="428"/>
      <c r="AX491" s="646">
        <v>3750000</v>
      </c>
      <c r="AY491" s="428"/>
      <c r="AZ491" s="428"/>
      <c r="BA491" s="428"/>
      <c r="BB491" s="428"/>
      <c r="BC491" s="813"/>
      <c r="BD491" s="810"/>
      <c r="BE491" s="44">
        <f t="shared" si="284"/>
        <v>3750000</v>
      </c>
      <c r="BF491" s="428"/>
      <c r="BG491" s="646">
        <v>3750000</v>
      </c>
      <c r="BH491" s="428"/>
      <c r="BI491" s="428"/>
      <c r="BJ491" s="428"/>
      <c r="BK491" s="428"/>
      <c r="BL491" s="813"/>
      <c r="BM491" s="816"/>
      <c r="BN491" s="44">
        <f t="shared" si="285"/>
        <v>3750000</v>
      </c>
      <c r="BO491" s="428"/>
      <c r="BP491" s="428">
        <v>3750000</v>
      </c>
      <c r="BQ491" s="428"/>
      <c r="BR491" s="428"/>
      <c r="BS491" s="428"/>
      <c r="BT491" s="428"/>
      <c r="BU491" s="429"/>
      <c r="BV491" s="430"/>
      <c r="BW491" s="430"/>
      <c r="BX491" s="430"/>
      <c r="BY491" s="430"/>
      <c r="BZ491" s="430"/>
      <c r="CA491" s="430"/>
      <c r="CB491" s="430"/>
      <c r="CC491" s="431"/>
    </row>
    <row r="492" spans="1:81" s="58" customFormat="1" ht="40.200000000000003" customHeight="1" thickTop="1" thickBot="1" x14ac:dyDescent="0.35">
      <c r="A492" s="34"/>
      <c r="B492" s="982"/>
      <c r="C492" s="869"/>
      <c r="D492" s="872"/>
      <c r="E492" s="852"/>
      <c r="F492" s="852"/>
      <c r="G492" s="852"/>
      <c r="H492" s="852"/>
      <c r="I492" s="1185"/>
      <c r="J492" s="813"/>
      <c r="K492" s="855"/>
      <c r="L492" s="858"/>
      <c r="M492" s="861"/>
      <c r="N492" s="837"/>
      <c r="O492" s="840"/>
      <c r="P492" s="864"/>
      <c r="Q492" s="867"/>
      <c r="R492" s="813"/>
      <c r="S492" s="644" t="s">
        <v>7203</v>
      </c>
      <c r="T492" s="393"/>
      <c r="U492" s="393"/>
      <c r="V492" s="393"/>
      <c r="W492" s="261"/>
      <c r="X492" s="258">
        <v>44931</v>
      </c>
      <c r="Y492" s="258">
        <v>44956</v>
      </c>
      <c r="Z492" s="258">
        <v>44959</v>
      </c>
      <c r="AA492" s="258">
        <v>45290</v>
      </c>
      <c r="AB492" s="813"/>
      <c r="AC492" s="828"/>
      <c r="AD492" s="44">
        <f t="shared" si="286"/>
        <v>15000000</v>
      </c>
      <c r="AE492" s="44">
        <f t="shared" si="286"/>
        <v>0</v>
      </c>
      <c r="AF492" s="44">
        <f t="shared" si="286"/>
        <v>15000000</v>
      </c>
      <c r="AG492" s="44">
        <f t="shared" si="286"/>
        <v>0</v>
      </c>
      <c r="AH492" s="44">
        <f t="shared" si="286"/>
        <v>0</v>
      </c>
      <c r="AI492" s="44">
        <f t="shared" si="286"/>
        <v>0</v>
      </c>
      <c r="AJ492" s="44">
        <f t="shared" si="197"/>
        <v>0</v>
      </c>
      <c r="AK492" s="813"/>
      <c r="AL492" s="831"/>
      <c r="AM492" s="44">
        <f t="shared" si="257"/>
        <v>3750000</v>
      </c>
      <c r="AN492" s="428"/>
      <c r="AO492" s="428">
        <v>3750000</v>
      </c>
      <c r="AP492" s="428"/>
      <c r="AQ492" s="428"/>
      <c r="AR492" s="428"/>
      <c r="AS492" s="428"/>
      <c r="AT492" s="813"/>
      <c r="AU492" s="834"/>
      <c r="AV492" s="44">
        <f t="shared" si="283"/>
        <v>3750000</v>
      </c>
      <c r="AW492" s="428"/>
      <c r="AX492" s="646">
        <v>3750000</v>
      </c>
      <c r="AY492" s="428"/>
      <c r="AZ492" s="428"/>
      <c r="BA492" s="428"/>
      <c r="BB492" s="428"/>
      <c r="BC492" s="813"/>
      <c r="BD492" s="810"/>
      <c r="BE492" s="44">
        <f t="shared" si="284"/>
        <v>3750000</v>
      </c>
      <c r="BF492" s="428"/>
      <c r="BG492" s="646">
        <v>3750000</v>
      </c>
      <c r="BH492" s="428"/>
      <c r="BI492" s="428"/>
      <c r="BJ492" s="428"/>
      <c r="BK492" s="428"/>
      <c r="BL492" s="813"/>
      <c r="BM492" s="816"/>
      <c r="BN492" s="44">
        <f t="shared" si="285"/>
        <v>3750000</v>
      </c>
      <c r="BO492" s="428"/>
      <c r="BP492" s="428">
        <v>3750000</v>
      </c>
      <c r="BQ492" s="428"/>
      <c r="BR492" s="428"/>
      <c r="BS492" s="428"/>
      <c r="BT492" s="428"/>
      <c r="BU492" s="429"/>
      <c r="BV492" s="430"/>
      <c r="BW492" s="430"/>
      <c r="BX492" s="430"/>
      <c r="BY492" s="430"/>
      <c r="BZ492" s="430"/>
      <c r="CA492" s="430"/>
      <c r="CB492" s="430"/>
      <c r="CC492" s="431"/>
    </row>
    <row r="493" spans="1:81" s="58" customFormat="1" ht="40.200000000000003" customHeight="1" thickTop="1" thickBot="1" x14ac:dyDescent="0.35">
      <c r="A493" s="34"/>
      <c r="B493" s="982"/>
      <c r="C493" s="869"/>
      <c r="D493" s="872"/>
      <c r="E493" s="852"/>
      <c r="F493" s="852"/>
      <c r="G493" s="852"/>
      <c r="H493" s="852"/>
      <c r="I493" s="1185"/>
      <c r="J493" s="813"/>
      <c r="K493" s="855"/>
      <c r="L493" s="858"/>
      <c r="M493" s="861"/>
      <c r="N493" s="837"/>
      <c r="O493" s="840"/>
      <c r="P493" s="864"/>
      <c r="Q493" s="867"/>
      <c r="R493" s="813"/>
      <c r="S493" s="644" t="s">
        <v>7204</v>
      </c>
      <c r="T493" s="393"/>
      <c r="U493" s="393"/>
      <c r="V493" s="393"/>
      <c r="W493" s="261"/>
      <c r="X493" s="258">
        <v>44931</v>
      </c>
      <c r="Y493" s="258">
        <v>44956</v>
      </c>
      <c r="Z493" s="258">
        <v>44959</v>
      </c>
      <c r="AA493" s="258">
        <v>45290</v>
      </c>
      <c r="AB493" s="813"/>
      <c r="AC493" s="828"/>
      <c r="AD493" s="44">
        <f t="shared" si="286"/>
        <v>18500000</v>
      </c>
      <c r="AE493" s="44">
        <f t="shared" si="286"/>
        <v>0</v>
      </c>
      <c r="AF493" s="44">
        <f t="shared" si="286"/>
        <v>18500000</v>
      </c>
      <c r="AG493" s="44">
        <f t="shared" si="286"/>
        <v>0</v>
      </c>
      <c r="AH493" s="44">
        <f t="shared" si="286"/>
        <v>0</v>
      </c>
      <c r="AI493" s="44">
        <f t="shared" si="286"/>
        <v>0</v>
      </c>
      <c r="AJ493" s="44">
        <f t="shared" si="197"/>
        <v>0</v>
      </c>
      <c r="AK493" s="813"/>
      <c r="AL493" s="831"/>
      <c r="AM493" s="44">
        <f t="shared" si="257"/>
        <v>4625000</v>
      </c>
      <c r="AN493" s="428"/>
      <c r="AO493" s="428">
        <v>4625000</v>
      </c>
      <c r="AP493" s="428"/>
      <c r="AQ493" s="428"/>
      <c r="AR493" s="428"/>
      <c r="AS493" s="428"/>
      <c r="AT493" s="813"/>
      <c r="AU493" s="834"/>
      <c r="AV493" s="44">
        <f t="shared" si="283"/>
        <v>4625000</v>
      </c>
      <c r="AW493" s="428"/>
      <c r="AX493" s="646">
        <v>4625000</v>
      </c>
      <c r="AY493" s="428"/>
      <c r="AZ493" s="428"/>
      <c r="BA493" s="428"/>
      <c r="BB493" s="428"/>
      <c r="BC493" s="813"/>
      <c r="BD493" s="810"/>
      <c r="BE493" s="44">
        <f t="shared" si="284"/>
        <v>4625000</v>
      </c>
      <c r="BF493" s="428"/>
      <c r="BG493" s="646">
        <v>4625000</v>
      </c>
      <c r="BH493" s="428"/>
      <c r="BI493" s="428"/>
      <c r="BJ493" s="428"/>
      <c r="BK493" s="428"/>
      <c r="BL493" s="813"/>
      <c r="BM493" s="816"/>
      <c r="BN493" s="44">
        <f t="shared" si="285"/>
        <v>4625000</v>
      </c>
      <c r="BO493" s="428"/>
      <c r="BP493" s="428">
        <v>4625000</v>
      </c>
      <c r="BQ493" s="428"/>
      <c r="BR493" s="428"/>
      <c r="BS493" s="428"/>
      <c r="BT493" s="428"/>
      <c r="BU493" s="429"/>
      <c r="BV493" s="430"/>
      <c r="BW493" s="430"/>
      <c r="BX493" s="430"/>
      <c r="BY493" s="430"/>
      <c r="BZ493" s="430"/>
      <c r="CA493" s="430"/>
      <c r="CB493" s="430"/>
      <c r="CC493" s="431"/>
    </row>
    <row r="494" spans="1:81" s="58" customFormat="1" ht="40.200000000000003" customHeight="1" thickTop="1" thickBot="1" x14ac:dyDescent="0.35">
      <c r="A494" s="34"/>
      <c r="B494" s="982"/>
      <c r="C494" s="869"/>
      <c r="D494" s="872"/>
      <c r="E494" s="852"/>
      <c r="F494" s="852"/>
      <c r="G494" s="852"/>
      <c r="H494" s="852"/>
      <c r="I494" s="1185"/>
      <c r="J494" s="813"/>
      <c r="K494" s="855"/>
      <c r="L494" s="858"/>
      <c r="M494" s="861"/>
      <c r="N494" s="837"/>
      <c r="O494" s="840"/>
      <c r="P494" s="864"/>
      <c r="Q494" s="867"/>
      <c r="R494" s="813"/>
      <c r="S494" s="644" t="s">
        <v>7205</v>
      </c>
      <c r="T494" s="393"/>
      <c r="U494" s="393"/>
      <c r="V494" s="393"/>
      <c r="W494" s="261"/>
      <c r="X494" s="258">
        <v>44931</v>
      </c>
      <c r="Y494" s="258">
        <v>44956</v>
      </c>
      <c r="Z494" s="258">
        <v>44959</v>
      </c>
      <c r="AA494" s="258">
        <v>45290</v>
      </c>
      <c r="AB494" s="813"/>
      <c r="AC494" s="828"/>
      <c r="AD494" s="44">
        <f t="shared" si="286"/>
        <v>20000000</v>
      </c>
      <c r="AE494" s="44">
        <f t="shared" si="286"/>
        <v>0</v>
      </c>
      <c r="AF494" s="44">
        <f t="shared" si="286"/>
        <v>20000000</v>
      </c>
      <c r="AG494" s="44">
        <f t="shared" si="286"/>
        <v>0</v>
      </c>
      <c r="AH494" s="44">
        <f t="shared" si="286"/>
        <v>0</v>
      </c>
      <c r="AI494" s="44">
        <f t="shared" si="286"/>
        <v>0</v>
      </c>
      <c r="AJ494" s="44">
        <f t="shared" si="197"/>
        <v>0</v>
      </c>
      <c r="AK494" s="813"/>
      <c r="AL494" s="831"/>
      <c r="AM494" s="44">
        <f t="shared" si="257"/>
        <v>5000000</v>
      </c>
      <c r="AN494" s="428"/>
      <c r="AO494" s="428">
        <v>5000000</v>
      </c>
      <c r="AP494" s="428"/>
      <c r="AQ494" s="428"/>
      <c r="AR494" s="428"/>
      <c r="AS494" s="428"/>
      <c r="AT494" s="813"/>
      <c r="AU494" s="834"/>
      <c r="AV494" s="44">
        <f t="shared" si="283"/>
        <v>5000000</v>
      </c>
      <c r="AW494" s="428"/>
      <c r="AX494" s="646">
        <v>5000000</v>
      </c>
      <c r="AY494" s="428"/>
      <c r="AZ494" s="428"/>
      <c r="BA494" s="428"/>
      <c r="BB494" s="428"/>
      <c r="BC494" s="813"/>
      <c r="BD494" s="810"/>
      <c r="BE494" s="44">
        <f t="shared" si="284"/>
        <v>5000000</v>
      </c>
      <c r="BF494" s="428"/>
      <c r="BG494" s="646">
        <v>5000000</v>
      </c>
      <c r="BH494" s="428"/>
      <c r="BI494" s="428"/>
      <c r="BJ494" s="428"/>
      <c r="BK494" s="428"/>
      <c r="BL494" s="813"/>
      <c r="BM494" s="816"/>
      <c r="BN494" s="44">
        <f t="shared" si="285"/>
        <v>5000000</v>
      </c>
      <c r="BO494" s="428"/>
      <c r="BP494" s="428">
        <v>5000000</v>
      </c>
      <c r="BQ494" s="428"/>
      <c r="BR494" s="428"/>
      <c r="BS494" s="428"/>
      <c r="BT494" s="428"/>
      <c r="BU494" s="429"/>
      <c r="BV494" s="430"/>
      <c r="BW494" s="430"/>
      <c r="BX494" s="430"/>
      <c r="BY494" s="430"/>
      <c r="BZ494" s="430"/>
      <c r="CA494" s="430"/>
      <c r="CB494" s="430"/>
      <c r="CC494" s="431"/>
    </row>
    <row r="495" spans="1:81" s="58" customFormat="1" ht="40.200000000000003" customHeight="1" thickTop="1" thickBot="1" x14ac:dyDescent="0.35">
      <c r="A495" s="34"/>
      <c r="B495" s="982"/>
      <c r="C495" s="869"/>
      <c r="D495" s="872"/>
      <c r="E495" s="852"/>
      <c r="F495" s="852"/>
      <c r="G495" s="852"/>
      <c r="H495" s="852"/>
      <c r="I495" s="1185"/>
      <c r="J495" s="813"/>
      <c r="K495" s="855"/>
      <c r="L495" s="858"/>
      <c r="M495" s="861"/>
      <c r="N495" s="837"/>
      <c r="O495" s="840"/>
      <c r="P495" s="864"/>
      <c r="Q495" s="867"/>
      <c r="R495" s="813"/>
      <c r="S495" s="644" t="s">
        <v>7206</v>
      </c>
      <c r="T495" s="393"/>
      <c r="U495" s="393"/>
      <c r="V495" s="393"/>
      <c r="W495" s="261"/>
      <c r="X495" s="258">
        <v>44931</v>
      </c>
      <c r="Y495" s="258">
        <v>44956</v>
      </c>
      <c r="Z495" s="258">
        <v>44959</v>
      </c>
      <c r="AA495" s="258">
        <v>45290</v>
      </c>
      <c r="AB495" s="813"/>
      <c r="AC495" s="828"/>
      <c r="AD495" s="44">
        <f t="shared" si="286"/>
        <v>16000000</v>
      </c>
      <c r="AE495" s="44">
        <f t="shared" si="286"/>
        <v>0</v>
      </c>
      <c r="AF495" s="44">
        <f t="shared" si="286"/>
        <v>16000000</v>
      </c>
      <c r="AG495" s="44">
        <f t="shared" si="286"/>
        <v>0</v>
      </c>
      <c r="AH495" s="44">
        <f t="shared" si="286"/>
        <v>0</v>
      </c>
      <c r="AI495" s="44">
        <f t="shared" si="286"/>
        <v>0</v>
      </c>
      <c r="AJ495" s="44">
        <f t="shared" si="197"/>
        <v>0</v>
      </c>
      <c r="AK495" s="813"/>
      <c r="AL495" s="831"/>
      <c r="AM495" s="44">
        <f t="shared" si="257"/>
        <v>4000000</v>
      </c>
      <c r="AN495" s="428"/>
      <c r="AO495" s="428">
        <v>4000000</v>
      </c>
      <c r="AP495" s="428"/>
      <c r="AQ495" s="428"/>
      <c r="AR495" s="428"/>
      <c r="AS495" s="428"/>
      <c r="AT495" s="813"/>
      <c r="AU495" s="834"/>
      <c r="AV495" s="44">
        <f t="shared" si="283"/>
        <v>4000000</v>
      </c>
      <c r="AW495" s="428"/>
      <c r="AX495" s="646">
        <v>4000000</v>
      </c>
      <c r="AY495" s="428"/>
      <c r="AZ495" s="428"/>
      <c r="BA495" s="428"/>
      <c r="BB495" s="428"/>
      <c r="BC495" s="813"/>
      <c r="BD495" s="810"/>
      <c r="BE495" s="44">
        <f t="shared" si="284"/>
        <v>4000000</v>
      </c>
      <c r="BF495" s="428"/>
      <c r="BG495" s="646">
        <v>4000000</v>
      </c>
      <c r="BH495" s="428"/>
      <c r="BI495" s="428"/>
      <c r="BJ495" s="428"/>
      <c r="BK495" s="428"/>
      <c r="BL495" s="813"/>
      <c r="BM495" s="816"/>
      <c r="BN495" s="44">
        <f t="shared" si="285"/>
        <v>4000000</v>
      </c>
      <c r="BO495" s="428"/>
      <c r="BP495" s="428">
        <v>4000000</v>
      </c>
      <c r="BQ495" s="428"/>
      <c r="BR495" s="428"/>
      <c r="BS495" s="428"/>
      <c r="BT495" s="428"/>
      <c r="BU495" s="429"/>
      <c r="BV495" s="430"/>
      <c r="BW495" s="430"/>
      <c r="BX495" s="430"/>
      <c r="BY495" s="430"/>
      <c r="BZ495" s="430"/>
      <c r="CA495" s="430"/>
      <c r="CB495" s="430"/>
      <c r="CC495" s="431"/>
    </row>
    <row r="496" spans="1:81" s="58" customFormat="1" ht="40.200000000000003" customHeight="1" thickTop="1" thickBot="1" x14ac:dyDescent="0.35">
      <c r="A496" s="34"/>
      <c r="B496" s="982"/>
      <c r="C496" s="869"/>
      <c r="D496" s="872"/>
      <c r="E496" s="852"/>
      <c r="F496" s="852"/>
      <c r="G496" s="852"/>
      <c r="H496" s="852"/>
      <c r="I496" s="1185"/>
      <c r="J496" s="813"/>
      <c r="K496" s="855"/>
      <c r="L496" s="858"/>
      <c r="M496" s="861"/>
      <c r="N496" s="837"/>
      <c r="O496" s="840"/>
      <c r="P496" s="864"/>
      <c r="Q496" s="867"/>
      <c r="R496" s="813"/>
      <c r="S496" s="644" t="s">
        <v>7207</v>
      </c>
      <c r="T496" s="393"/>
      <c r="U496" s="393"/>
      <c r="V496" s="393"/>
      <c r="W496" s="261"/>
      <c r="X496" s="258">
        <v>44931</v>
      </c>
      <c r="Y496" s="258">
        <v>44956</v>
      </c>
      <c r="Z496" s="258">
        <v>44959</v>
      </c>
      <c r="AA496" s="258">
        <v>45290</v>
      </c>
      <c r="AB496" s="813"/>
      <c r="AC496" s="828"/>
      <c r="AD496" s="44">
        <f t="shared" si="286"/>
        <v>16000000</v>
      </c>
      <c r="AE496" s="44">
        <f t="shared" si="286"/>
        <v>0</v>
      </c>
      <c r="AF496" s="44">
        <f t="shared" si="286"/>
        <v>16000000</v>
      </c>
      <c r="AG496" s="44">
        <f t="shared" si="286"/>
        <v>0</v>
      </c>
      <c r="AH496" s="44">
        <f t="shared" si="286"/>
        <v>0</v>
      </c>
      <c r="AI496" s="44">
        <f t="shared" si="286"/>
        <v>0</v>
      </c>
      <c r="AJ496" s="44">
        <f t="shared" si="197"/>
        <v>0</v>
      </c>
      <c r="AK496" s="813"/>
      <c r="AL496" s="831"/>
      <c r="AM496" s="44">
        <f t="shared" si="257"/>
        <v>4000000</v>
      </c>
      <c r="AN496" s="428"/>
      <c r="AO496" s="428">
        <v>4000000</v>
      </c>
      <c r="AP496" s="428"/>
      <c r="AQ496" s="428"/>
      <c r="AR496" s="428"/>
      <c r="AS496" s="428"/>
      <c r="AT496" s="813"/>
      <c r="AU496" s="834"/>
      <c r="AV496" s="44">
        <f t="shared" si="283"/>
        <v>4000000</v>
      </c>
      <c r="AW496" s="428"/>
      <c r="AX496" s="646">
        <v>4000000</v>
      </c>
      <c r="AY496" s="428"/>
      <c r="AZ496" s="428"/>
      <c r="BA496" s="428"/>
      <c r="BB496" s="428"/>
      <c r="BC496" s="813"/>
      <c r="BD496" s="810"/>
      <c r="BE496" s="44">
        <f t="shared" si="284"/>
        <v>4000000</v>
      </c>
      <c r="BF496" s="428"/>
      <c r="BG496" s="646">
        <v>4000000</v>
      </c>
      <c r="BH496" s="428"/>
      <c r="BI496" s="428"/>
      <c r="BJ496" s="428"/>
      <c r="BK496" s="428"/>
      <c r="BL496" s="813"/>
      <c r="BM496" s="816"/>
      <c r="BN496" s="44">
        <f t="shared" si="285"/>
        <v>4000000</v>
      </c>
      <c r="BO496" s="428"/>
      <c r="BP496" s="428">
        <v>4000000</v>
      </c>
      <c r="BQ496" s="428"/>
      <c r="BR496" s="428"/>
      <c r="BS496" s="428"/>
      <c r="BT496" s="428"/>
      <c r="BU496" s="429"/>
      <c r="BV496" s="430"/>
      <c r="BW496" s="430"/>
      <c r="BX496" s="430"/>
      <c r="BY496" s="430"/>
      <c r="BZ496" s="430"/>
      <c r="CA496" s="430"/>
      <c r="CB496" s="430"/>
      <c r="CC496" s="431"/>
    </row>
    <row r="497" spans="1:81" s="58" customFormat="1" ht="40.200000000000003" customHeight="1" thickTop="1" thickBot="1" x14ac:dyDescent="0.35">
      <c r="A497" s="34"/>
      <c r="B497" s="982"/>
      <c r="C497" s="869"/>
      <c r="D497" s="872"/>
      <c r="E497" s="852"/>
      <c r="F497" s="852"/>
      <c r="G497" s="852"/>
      <c r="H497" s="852"/>
      <c r="I497" s="1185"/>
      <c r="J497" s="813"/>
      <c r="K497" s="855"/>
      <c r="L497" s="858"/>
      <c r="M497" s="861"/>
      <c r="N497" s="837"/>
      <c r="O497" s="840"/>
      <c r="P497" s="864"/>
      <c r="Q497" s="867"/>
      <c r="R497" s="813"/>
      <c r="S497" s="644" t="s">
        <v>7208</v>
      </c>
      <c r="T497" s="393"/>
      <c r="U497" s="393"/>
      <c r="V497" s="393"/>
      <c r="W497" s="261"/>
      <c r="X497" s="258">
        <v>44931</v>
      </c>
      <c r="Y497" s="258">
        <v>44956</v>
      </c>
      <c r="Z497" s="258">
        <v>44959</v>
      </c>
      <c r="AA497" s="258">
        <v>45290</v>
      </c>
      <c r="AB497" s="813"/>
      <c r="AC497" s="828"/>
      <c r="AD497" s="44">
        <f t="shared" si="286"/>
        <v>15500000</v>
      </c>
      <c r="AE497" s="44">
        <f t="shared" si="286"/>
        <v>0</v>
      </c>
      <c r="AF497" s="44">
        <f t="shared" si="286"/>
        <v>15500000</v>
      </c>
      <c r="AG497" s="44">
        <f t="shared" si="286"/>
        <v>0</v>
      </c>
      <c r="AH497" s="44">
        <f t="shared" si="286"/>
        <v>0</v>
      </c>
      <c r="AI497" s="44">
        <f t="shared" si="286"/>
        <v>0</v>
      </c>
      <c r="AJ497" s="44">
        <f t="shared" si="197"/>
        <v>0</v>
      </c>
      <c r="AK497" s="813"/>
      <c r="AL497" s="831"/>
      <c r="AM497" s="44">
        <f t="shared" si="257"/>
        <v>3875000</v>
      </c>
      <c r="AN497" s="428"/>
      <c r="AO497" s="428">
        <v>3875000</v>
      </c>
      <c r="AP497" s="428"/>
      <c r="AQ497" s="428"/>
      <c r="AR497" s="428"/>
      <c r="AS497" s="428"/>
      <c r="AT497" s="813"/>
      <c r="AU497" s="834"/>
      <c r="AV497" s="44">
        <f t="shared" si="283"/>
        <v>3875000</v>
      </c>
      <c r="AW497" s="428"/>
      <c r="AX497" s="646">
        <v>3875000</v>
      </c>
      <c r="AY497" s="428"/>
      <c r="AZ497" s="428"/>
      <c r="BA497" s="428"/>
      <c r="BB497" s="428"/>
      <c r="BC497" s="813"/>
      <c r="BD497" s="810"/>
      <c r="BE497" s="44">
        <f t="shared" si="284"/>
        <v>3875000</v>
      </c>
      <c r="BF497" s="428"/>
      <c r="BG497" s="646">
        <v>3875000</v>
      </c>
      <c r="BH497" s="428"/>
      <c r="BI497" s="428"/>
      <c r="BJ497" s="428"/>
      <c r="BK497" s="428"/>
      <c r="BL497" s="813"/>
      <c r="BM497" s="816"/>
      <c r="BN497" s="44">
        <f t="shared" si="285"/>
        <v>3875000</v>
      </c>
      <c r="BO497" s="428"/>
      <c r="BP497" s="428">
        <v>3875000</v>
      </c>
      <c r="BQ497" s="428"/>
      <c r="BR497" s="428"/>
      <c r="BS497" s="428"/>
      <c r="BT497" s="428"/>
      <c r="BU497" s="429"/>
      <c r="BV497" s="430"/>
      <c r="BW497" s="430"/>
      <c r="BX497" s="430"/>
      <c r="BY497" s="430"/>
      <c r="BZ497" s="430"/>
      <c r="CA497" s="430"/>
      <c r="CB497" s="430"/>
      <c r="CC497" s="431"/>
    </row>
    <row r="498" spans="1:81" s="58" customFormat="1" ht="40.200000000000003" customHeight="1" thickTop="1" thickBot="1" x14ac:dyDescent="0.35">
      <c r="A498" s="34"/>
      <c r="B498" s="982"/>
      <c r="C498" s="869"/>
      <c r="D498" s="872"/>
      <c r="E498" s="852"/>
      <c r="F498" s="852"/>
      <c r="G498" s="852"/>
      <c r="H498" s="852"/>
      <c r="I498" s="1185"/>
      <c r="J498" s="813"/>
      <c r="K498" s="855"/>
      <c r="L498" s="858"/>
      <c r="M498" s="861"/>
      <c r="N498" s="837"/>
      <c r="O498" s="840"/>
      <c r="P498" s="864"/>
      <c r="Q498" s="867"/>
      <c r="R498" s="813"/>
      <c r="S498" s="644" t="s">
        <v>7209</v>
      </c>
      <c r="T498" s="393"/>
      <c r="U498" s="393"/>
      <c r="V498" s="393"/>
      <c r="W498" s="261"/>
      <c r="X498" s="258">
        <v>44931</v>
      </c>
      <c r="Y498" s="258">
        <v>44956</v>
      </c>
      <c r="Z498" s="258">
        <v>44959</v>
      </c>
      <c r="AA498" s="258">
        <v>45290</v>
      </c>
      <c r="AB498" s="813"/>
      <c r="AC498" s="828"/>
      <c r="AD498" s="44">
        <f t="shared" si="286"/>
        <v>16000000</v>
      </c>
      <c r="AE498" s="44">
        <f t="shared" si="286"/>
        <v>0</v>
      </c>
      <c r="AF498" s="44">
        <f t="shared" si="286"/>
        <v>16000000</v>
      </c>
      <c r="AG498" s="44">
        <f t="shared" si="286"/>
        <v>0</v>
      </c>
      <c r="AH498" s="44">
        <f t="shared" si="286"/>
        <v>0</v>
      </c>
      <c r="AI498" s="44">
        <f t="shared" si="286"/>
        <v>0</v>
      </c>
      <c r="AJ498" s="44">
        <f t="shared" si="197"/>
        <v>0</v>
      </c>
      <c r="AK498" s="813"/>
      <c r="AL498" s="831"/>
      <c r="AM498" s="44">
        <f t="shared" si="257"/>
        <v>4000000</v>
      </c>
      <c r="AN498" s="428"/>
      <c r="AO498" s="428">
        <v>4000000</v>
      </c>
      <c r="AP498" s="428"/>
      <c r="AQ498" s="428"/>
      <c r="AR498" s="428"/>
      <c r="AS498" s="428"/>
      <c r="AT498" s="813"/>
      <c r="AU498" s="834"/>
      <c r="AV498" s="44">
        <f t="shared" si="283"/>
        <v>4000000</v>
      </c>
      <c r="AW498" s="428"/>
      <c r="AX498" s="646">
        <v>4000000</v>
      </c>
      <c r="AY498" s="428"/>
      <c r="AZ498" s="428"/>
      <c r="BA498" s="428"/>
      <c r="BB498" s="428"/>
      <c r="BC498" s="813"/>
      <c r="BD498" s="810"/>
      <c r="BE498" s="44">
        <f t="shared" si="284"/>
        <v>4000000</v>
      </c>
      <c r="BF498" s="428"/>
      <c r="BG498" s="646">
        <v>4000000</v>
      </c>
      <c r="BH498" s="428"/>
      <c r="BI498" s="428"/>
      <c r="BJ498" s="428"/>
      <c r="BK498" s="428"/>
      <c r="BL498" s="813"/>
      <c r="BM498" s="816"/>
      <c r="BN498" s="44">
        <f t="shared" si="285"/>
        <v>4000000</v>
      </c>
      <c r="BO498" s="428"/>
      <c r="BP498" s="428">
        <v>4000000</v>
      </c>
      <c r="BQ498" s="428"/>
      <c r="BR498" s="428"/>
      <c r="BS498" s="428"/>
      <c r="BT498" s="428"/>
      <c r="BU498" s="429"/>
      <c r="BV498" s="430"/>
      <c r="BW498" s="430"/>
      <c r="BX498" s="430"/>
      <c r="BY498" s="430"/>
      <c r="BZ498" s="430"/>
      <c r="CA498" s="430"/>
      <c r="CB498" s="430"/>
      <c r="CC498" s="431"/>
    </row>
    <row r="499" spans="1:81" s="58" customFormat="1" ht="40.200000000000003" customHeight="1" thickTop="1" thickBot="1" x14ac:dyDescent="0.35">
      <c r="A499" s="34"/>
      <c r="B499" s="982"/>
      <c r="C499" s="869"/>
      <c r="D499" s="872"/>
      <c r="E499" s="852"/>
      <c r="F499" s="852"/>
      <c r="G499" s="852"/>
      <c r="H499" s="852"/>
      <c r="I499" s="1185"/>
      <c r="J499" s="813"/>
      <c r="K499" s="855"/>
      <c r="L499" s="858"/>
      <c r="M499" s="861"/>
      <c r="N499" s="837"/>
      <c r="O499" s="840"/>
      <c r="P499" s="864"/>
      <c r="Q499" s="867"/>
      <c r="R499" s="813"/>
      <c r="S499" s="644" t="s">
        <v>7210</v>
      </c>
      <c r="T499" s="393"/>
      <c r="U499" s="393"/>
      <c r="V499" s="393"/>
      <c r="W499" s="261"/>
      <c r="X499" s="258">
        <v>44931</v>
      </c>
      <c r="Y499" s="258">
        <v>44956</v>
      </c>
      <c r="Z499" s="258">
        <v>44959</v>
      </c>
      <c r="AA499" s="258">
        <v>45290</v>
      </c>
      <c r="AB499" s="813"/>
      <c r="AC499" s="828"/>
      <c r="AD499" s="44">
        <f t="shared" si="286"/>
        <v>13000000</v>
      </c>
      <c r="AE499" s="44">
        <f t="shared" si="286"/>
        <v>0</v>
      </c>
      <c r="AF499" s="44">
        <f t="shared" si="286"/>
        <v>13000000</v>
      </c>
      <c r="AG499" s="44">
        <f t="shared" si="286"/>
        <v>0</v>
      </c>
      <c r="AH499" s="44">
        <f t="shared" si="286"/>
        <v>0</v>
      </c>
      <c r="AI499" s="44">
        <f t="shared" si="286"/>
        <v>0</v>
      </c>
      <c r="AJ499" s="44">
        <f t="shared" si="197"/>
        <v>0</v>
      </c>
      <c r="AK499" s="813"/>
      <c r="AL499" s="831"/>
      <c r="AM499" s="44">
        <f t="shared" si="257"/>
        <v>3250000</v>
      </c>
      <c r="AN499" s="428"/>
      <c r="AO499" s="428">
        <v>3250000</v>
      </c>
      <c r="AP499" s="428"/>
      <c r="AQ499" s="428"/>
      <c r="AR499" s="428"/>
      <c r="AS499" s="428"/>
      <c r="AT499" s="813"/>
      <c r="AU499" s="834"/>
      <c r="AV499" s="44">
        <f t="shared" si="283"/>
        <v>3250000</v>
      </c>
      <c r="AW499" s="428"/>
      <c r="AX499" s="646">
        <v>3250000</v>
      </c>
      <c r="AY499" s="428"/>
      <c r="AZ499" s="428"/>
      <c r="BA499" s="428"/>
      <c r="BB499" s="428"/>
      <c r="BC499" s="813"/>
      <c r="BD499" s="810"/>
      <c r="BE499" s="44">
        <f t="shared" si="284"/>
        <v>3250000</v>
      </c>
      <c r="BF499" s="428"/>
      <c r="BG499" s="646">
        <v>3250000</v>
      </c>
      <c r="BH499" s="428"/>
      <c r="BI499" s="428"/>
      <c r="BJ499" s="428"/>
      <c r="BK499" s="428"/>
      <c r="BL499" s="813"/>
      <c r="BM499" s="816"/>
      <c r="BN499" s="44">
        <f t="shared" si="285"/>
        <v>3250000</v>
      </c>
      <c r="BO499" s="428"/>
      <c r="BP499" s="428">
        <v>3250000</v>
      </c>
      <c r="BQ499" s="428"/>
      <c r="BR499" s="428"/>
      <c r="BS499" s="428"/>
      <c r="BT499" s="428"/>
      <c r="BU499" s="429"/>
      <c r="BV499" s="430"/>
      <c r="BW499" s="430"/>
      <c r="BX499" s="430"/>
      <c r="BY499" s="430"/>
      <c r="BZ499" s="430"/>
      <c r="CA499" s="430"/>
      <c r="CB499" s="430"/>
      <c r="CC499" s="431"/>
    </row>
    <row r="500" spans="1:81" s="58" customFormat="1" ht="40.200000000000003" customHeight="1" thickTop="1" thickBot="1" x14ac:dyDescent="0.35">
      <c r="A500" s="34"/>
      <c r="B500" s="982"/>
      <c r="C500" s="869"/>
      <c r="D500" s="872"/>
      <c r="E500" s="852"/>
      <c r="F500" s="852"/>
      <c r="G500" s="852"/>
      <c r="H500" s="852"/>
      <c r="I500" s="1185"/>
      <c r="J500" s="813"/>
      <c r="K500" s="855"/>
      <c r="L500" s="858"/>
      <c r="M500" s="861"/>
      <c r="N500" s="837"/>
      <c r="O500" s="840"/>
      <c r="P500" s="864"/>
      <c r="Q500" s="867"/>
      <c r="R500" s="813"/>
      <c r="S500" s="644" t="s">
        <v>7211</v>
      </c>
      <c r="T500" s="393"/>
      <c r="U500" s="393"/>
      <c r="V500" s="393"/>
      <c r="W500" s="261"/>
      <c r="X500" s="258">
        <v>44931</v>
      </c>
      <c r="Y500" s="258">
        <v>44956</v>
      </c>
      <c r="Z500" s="258">
        <v>44959</v>
      </c>
      <c r="AA500" s="258">
        <v>45290</v>
      </c>
      <c r="AB500" s="813"/>
      <c r="AC500" s="828"/>
      <c r="AD500" s="44">
        <f t="shared" si="286"/>
        <v>13000000</v>
      </c>
      <c r="AE500" s="44">
        <f t="shared" si="286"/>
        <v>0</v>
      </c>
      <c r="AF500" s="44">
        <f t="shared" si="286"/>
        <v>13000000</v>
      </c>
      <c r="AG500" s="44">
        <f t="shared" si="286"/>
        <v>0</v>
      </c>
      <c r="AH500" s="44">
        <f t="shared" si="286"/>
        <v>0</v>
      </c>
      <c r="AI500" s="44">
        <f t="shared" si="286"/>
        <v>0</v>
      </c>
      <c r="AJ500" s="44">
        <f t="shared" si="197"/>
        <v>0</v>
      </c>
      <c r="AK500" s="813"/>
      <c r="AL500" s="831"/>
      <c r="AM500" s="44">
        <f t="shared" si="257"/>
        <v>3250000</v>
      </c>
      <c r="AN500" s="428"/>
      <c r="AO500" s="428">
        <v>3250000</v>
      </c>
      <c r="AP500" s="428"/>
      <c r="AQ500" s="428"/>
      <c r="AR500" s="428"/>
      <c r="AS500" s="428"/>
      <c r="AT500" s="813"/>
      <c r="AU500" s="834"/>
      <c r="AV500" s="44">
        <f t="shared" si="283"/>
        <v>3250000</v>
      </c>
      <c r="AW500" s="428"/>
      <c r="AX500" s="646">
        <v>3250000</v>
      </c>
      <c r="AY500" s="428"/>
      <c r="AZ500" s="428"/>
      <c r="BA500" s="428"/>
      <c r="BB500" s="428"/>
      <c r="BC500" s="813"/>
      <c r="BD500" s="810"/>
      <c r="BE500" s="44">
        <f t="shared" si="284"/>
        <v>3250000</v>
      </c>
      <c r="BF500" s="428"/>
      <c r="BG500" s="646">
        <v>3250000</v>
      </c>
      <c r="BH500" s="428"/>
      <c r="BI500" s="428"/>
      <c r="BJ500" s="428"/>
      <c r="BK500" s="428"/>
      <c r="BL500" s="813"/>
      <c r="BM500" s="816"/>
      <c r="BN500" s="44">
        <f t="shared" si="285"/>
        <v>3250000</v>
      </c>
      <c r="BO500" s="428"/>
      <c r="BP500" s="428">
        <v>3250000</v>
      </c>
      <c r="BQ500" s="428"/>
      <c r="BR500" s="428"/>
      <c r="BS500" s="428"/>
      <c r="BT500" s="428"/>
      <c r="BU500" s="429"/>
      <c r="BV500" s="430"/>
      <c r="BW500" s="430"/>
      <c r="BX500" s="430"/>
      <c r="BY500" s="430"/>
      <c r="BZ500" s="430"/>
      <c r="CA500" s="430"/>
      <c r="CB500" s="430"/>
      <c r="CC500" s="431"/>
    </row>
    <row r="501" spans="1:81" s="58" customFormat="1" ht="40.200000000000003" customHeight="1" thickTop="1" thickBot="1" x14ac:dyDescent="0.35">
      <c r="A501" s="34"/>
      <c r="B501" s="982"/>
      <c r="C501" s="869"/>
      <c r="D501" s="872"/>
      <c r="E501" s="852"/>
      <c r="F501" s="852"/>
      <c r="G501" s="852"/>
      <c r="H501" s="852"/>
      <c r="I501" s="1185"/>
      <c r="J501" s="813"/>
      <c r="K501" s="855"/>
      <c r="L501" s="858"/>
      <c r="M501" s="861"/>
      <c r="N501" s="837"/>
      <c r="O501" s="840"/>
      <c r="P501" s="864"/>
      <c r="Q501" s="867"/>
      <c r="R501" s="813"/>
      <c r="S501" s="401" t="s">
        <v>7212</v>
      </c>
      <c r="T501" s="393"/>
      <c r="U501" s="393"/>
      <c r="V501" s="393"/>
      <c r="W501" s="261"/>
      <c r="X501" s="258">
        <v>44931</v>
      </c>
      <c r="Y501" s="258">
        <v>44956</v>
      </c>
      <c r="Z501" s="258">
        <v>44959</v>
      </c>
      <c r="AA501" s="258">
        <v>45290</v>
      </c>
      <c r="AB501" s="813"/>
      <c r="AC501" s="828"/>
      <c r="AD501" s="44">
        <f t="shared" si="286"/>
        <v>16500000</v>
      </c>
      <c r="AE501" s="44">
        <f t="shared" si="286"/>
        <v>0</v>
      </c>
      <c r="AF501" s="44">
        <f t="shared" si="286"/>
        <v>16500000</v>
      </c>
      <c r="AG501" s="44">
        <f t="shared" si="286"/>
        <v>0</v>
      </c>
      <c r="AH501" s="44">
        <f t="shared" si="286"/>
        <v>0</v>
      </c>
      <c r="AI501" s="44">
        <f t="shared" si="286"/>
        <v>0</v>
      </c>
      <c r="AJ501" s="44">
        <f t="shared" si="197"/>
        <v>0</v>
      </c>
      <c r="AK501" s="813"/>
      <c r="AL501" s="831"/>
      <c r="AM501" s="44">
        <f t="shared" si="257"/>
        <v>4125000</v>
      </c>
      <c r="AN501" s="428"/>
      <c r="AO501" s="257">
        <v>4125000</v>
      </c>
      <c r="AP501" s="428"/>
      <c r="AQ501" s="428"/>
      <c r="AR501" s="428"/>
      <c r="AS501" s="428"/>
      <c r="AT501" s="813"/>
      <c r="AU501" s="834"/>
      <c r="AV501" s="44">
        <f t="shared" si="283"/>
        <v>4125000</v>
      </c>
      <c r="AW501" s="428"/>
      <c r="AX501" s="646">
        <v>4125000</v>
      </c>
      <c r="AY501" s="428"/>
      <c r="AZ501" s="428"/>
      <c r="BA501" s="428"/>
      <c r="BB501" s="428"/>
      <c r="BC501" s="813"/>
      <c r="BD501" s="810"/>
      <c r="BE501" s="44">
        <f t="shared" si="284"/>
        <v>4125000</v>
      </c>
      <c r="BF501" s="428"/>
      <c r="BG501" s="646">
        <v>4125000</v>
      </c>
      <c r="BH501" s="428"/>
      <c r="BI501" s="428"/>
      <c r="BJ501" s="428"/>
      <c r="BK501" s="428"/>
      <c r="BL501" s="813"/>
      <c r="BM501" s="816"/>
      <c r="BN501" s="44">
        <f t="shared" si="285"/>
        <v>4125000</v>
      </c>
      <c r="BO501" s="428"/>
      <c r="BP501" s="257">
        <v>4125000</v>
      </c>
      <c r="BQ501" s="428"/>
      <c r="BR501" s="428"/>
      <c r="BS501" s="428"/>
      <c r="BT501" s="428"/>
      <c r="BU501" s="429"/>
      <c r="BV501" s="430"/>
      <c r="BW501" s="430"/>
      <c r="BX501" s="430"/>
      <c r="BY501" s="430"/>
      <c r="BZ501" s="430"/>
      <c r="CA501" s="430"/>
      <c r="CB501" s="430"/>
      <c r="CC501" s="431"/>
    </row>
    <row r="502" spans="1:81" s="58" customFormat="1" ht="40.200000000000003" customHeight="1" thickTop="1" thickBot="1" x14ac:dyDescent="0.35">
      <c r="A502" s="34"/>
      <c r="B502" s="982"/>
      <c r="C502" s="869"/>
      <c r="D502" s="872"/>
      <c r="E502" s="852"/>
      <c r="F502" s="852"/>
      <c r="G502" s="852"/>
      <c r="H502" s="852"/>
      <c r="I502" s="1185"/>
      <c r="J502" s="813"/>
      <c r="K502" s="855"/>
      <c r="L502" s="858"/>
      <c r="M502" s="861"/>
      <c r="N502" s="837"/>
      <c r="O502" s="840"/>
      <c r="P502" s="864"/>
      <c r="Q502" s="867"/>
      <c r="R502" s="813"/>
      <c r="S502" s="401" t="s">
        <v>7213</v>
      </c>
      <c r="T502" s="393"/>
      <c r="U502" s="393"/>
      <c r="V502" s="393"/>
      <c r="W502" s="261"/>
      <c r="X502" s="258">
        <v>44931</v>
      </c>
      <c r="Y502" s="258">
        <v>44956</v>
      </c>
      <c r="Z502" s="258">
        <v>44959</v>
      </c>
      <c r="AA502" s="258">
        <v>45290</v>
      </c>
      <c r="AB502" s="813"/>
      <c r="AC502" s="828"/>
      <c r="AD502" s="44">
        <f t="shared" si="286"/>
        <v>17500000</v>
      </c>
      <c r="AE502" s="44">
        <f t="shared" si="286"/>
        <v>0</v>
      </c>
      <c r="AF502" s="44">
        <f t="shared" si="286"/>
        <v>17500000</v>
      </c>
      <c r="AG502" s="44">
        <f t="shared" si="286"/>
        <v>0</v>
      </c>
      <c r="AH502" s="44">
        <f t="shared" si="286"/>
        <v>0</v>
      </c>
      <c r="AI502" s="44">
        <f t="shared" si="286"/>
        <v>0</v>
      </c>
      <c r="AJ502" s="44">
        <f t="shared" si="197"/>
        <v>0</v>
      </c>
      <c r="AK502" s="813"/>
      <c r="AL502" s="831"/>
      <c r="AM502" s="44">
        <f t="shared" si="257"/>
        <v>4375000</v>
      </c>
      <c r="AN502" s="428"/>
      <c r="AO502" s="257">
        <v>4375000</v>
      </c>
      <c r="AP502" s="428"/>
      <c r="AQ502" s="428"/>
      <c r="AR502" s="428"/>
      <c r="AS502" s="428"/>
      <c r="AT502" s="813"/>
      <c r="AU502" s="834"/>
      <c r="AV502" s="44">
        <f t="shared" si="283"/>
        <v>4375000</v>
      </c>
      <c r="AW502" s="428"/>
      <c r="AX502" s="646">
        <v>4375000</v>
      </c>
      <c r="AY502" s="428"/>
      <c r="AZ502" s="428"/>
      <c r="BA502" s="428"/>
      <c r="BB502" s="428"/>
      <c r="BC502" s="813"/>
      <c r="BD502" s="810"/>
      <c r="BE502" s="44">
        <f t="shared" si="284"/>
        <v>4375000</v>
      </c>
      <c r="BF502" s="428"/>
      <c r="BG502" s="646">
        <v>4375000</v>
      </c>
      <c r="BH502" s="428"/>
      <c r="BI502" s="428"/>
      <c r="BJ502" s="428"/>
      <c r="BK502" s="428"/>
      <c r="BL502" s="813"/>
      <c r="BM502" s="816"/>
      <c r="BN502" s="44">
        <f t="shared" si="285"/>
        <v>4375000</v>
      </c>
      <c r="BO502" s="428"/>
      <c r="BP502" s="257">
        <v>4375000</v>
      </c>
      <c r="BQ502" s="428"/>
      <c r="BR502" s="428"/>
      <c r="BS502" s="428"/>
      <c r="BT502" s="428"/>
      <c r="BU502" s="429"/>
      <c r="BV502" s="430"/>
      <c r="BW502" s="430"/>
      <c r="BX502" s="430"/>
      <c r="BY502" s="430"/>
      <c r="BZ502" s="430"/>
      <c r="CA502" s="430"/>
      <c r="CB502" s="430"/>
      <c r="CC502" s="431"/>
    </row>
    <row r="503" spans="1:81" s="58" customFormat="1" ht="40.200000000000003" customHeight="1" thickTop="1" thickBot="1" x14ac:dyDescent="0.35">
      <c r="A503" s="34"/>
      <c r="B503" s="982"/>
      <c r="C503" s="869"/>
      <c r="D503" s="372">
        <v>1905</v>
      </c>
      <c r="E503" s="375" t="s">
        <v>6664</v>
      </c>
      <c r="F503" s="375">
        <v>1905015</v>
      </c>
      <c r="G503" s="375" t="s">
        <v>7169</v>
      </c>
      <c r="H503" s="375" t="s">
        <v>7170</v>
      </c>
      <c r="I503" s="537">
        <v>2021004540214</v>
      </c>
      <c r="J503" s="357">
        <v>124</v>
      </c>
      <c r="K503" s="368" t="str">
        <f>+[3]Metas!K143</f>
        <v>Incremento del índice de desempeño de la gestión del plan territorial de salud.</v>
      </c>
      <c r="L503" s="376"/>
      <c r="M503" s="377">
        <f>SUM(N503:Q503)</f>
        <v>0</v>
      </c>
      <c r="N503" s="378"/>
      <c r="O503" s="379"/>
      <c r="P503" s="380"/>
      <c r="Q503" s="381"/>
      <c r="R503" s="357">
        <f t="shared" ref="R503:R504" si="287">+$J503</f>
        <v>124</v>
      </c>
      <c r="S503" s="231"/>
      <c r="T503" s="235"/>
      <c r="U503" s="235"/>
      <c r="V503" s="235"/>
      <c r="W503" s="231"/>
      <c r="X503" s="258">
        <v>44931</v>
      </c>
      <c r="Y503" s="258">
        <v>44956</v>
      </c>
      <c r="Z503" s="258">
        <v>44959</v>
      </c>
      <c r="AA503" s="258">
        <v>45290</v>
      </c>
      <c r="AB503" s="357">
        <f t="shared" si="270"/>
        <v>124</v>
      </c>
      <c r="AC503" s="371">
        <f t="shared" ref="AC503:AC504" si="288">+L503</f>
        <v>0</v>
      </c>
      <c r="AD503" s="44">
        <f t="shared" si="286"/>
        <v>650000000</v>
      </c>
      <c r="AE503" s="44">
        <f t="shared" si="286"/>
        <v>0</v>
      </c>
      <c r="AF503" s="44">
        <f t="shared" si="286"/>
        <v>650000000</v>
      </c>
      <c r="AG503" s="44">
        <f t="shared" si="286"/>
        <v>0</v>
      </c>
      <c r="AH503" s="44">
        <f t="shared" si="286"/>
        <v>0</v>
      </c>
      <c r="AI503" s="44">
        <f t="shared" si="286"/>
        <v>0</v>
      </c>
      <c r="AJ503" s="44">
        <f t="shared" si="197"/>
        <v>0</v>
      </c>
      <c r="AK503" s="357">
        <f t="shared" si="272"/>
        <v>124</v>
      </c>
      <c r="AL503" s="361">
        <f>+N503</f>
        <v>0</v>
      </c>
      <c r="AM503" s="44">
        <f t="shared" si="257"/>
        <v>162500000</v>
      </c>
      <c r="AN503" s="47"/>
      <c r="AO503" s="47">
        <v>162500000</v>
      </c>
      <c r="AP503" s="47"/>
      <c r="AQ503" s="47"/>
      <c r="AR503" s="47"/>
      <c r="AS503" s="47"/>
      <c r="AT503" s="357">
        <f t="shared" si="273"/>
        <v>124</v>
      </c>
      <c r="AU503" s="358">
        <f>+O503</f>
        <v>0</v>
      </c>
      <c r="AV503" s="44">
        <f t="shared" si="283"/>
        <v>162500000</v>
      </c>
      <c r="AW503" s="47"/>
      <c r="AX503" s="35">
        <v>162500000</v>
      </c>
      <c r="AY503" s="47"/>
      <c r="AZ503" s="47"/>
      <c r="BA503" s="47"/>
      <c r="BB503" s="47"/>
      <c r="BC503" s="357">
        <f t="shared" si="274"/>
        <v>124</v>
      </c>
      <c r="BD503" s="359">
        <f>+P503</f>
        <v>0</v>
      </c>
      <c r="BE503" s="44">
        <f t="shared" si="284"/>
        <v>162500000</v>
      </c>
      <c r="BF503" s="47"/>
      <c r="BG503" s="35">
        <v>162500000</v>
      </c>
      <c r="BH503" s="47"/>
      <c r="BI503" s="47"/>
      <c r="BJ503" s="47"/>
      <c r="BK503" s="47"/>
      <c r="BL503" s="357">
        <f t="shared" si="275"/>
        <v>124</v>
      </c>
      <c r="BM503" s="360">
        <f>+Q503</f>
        <v>0</v>
      </c>
      <c r="BN503" s="44">
        <f t="shared" si="285"/>
        <v>162500000</v>
      </c>
      <c r="BO503" s="47"/>
      <c r="BP503" s="47">
        <v>162500000</v>
      </c>
      <c r="BQ503" s="47"/>
      <c r="BR503" s="47"/>
      <c r="BS503" s="47"/>
      <c r="BT503" s="47"/>
      <c r="BU503" s="818"/>
      <c r="BV503" s="819"/>
      <c r="BW503" s="819"/>
      <c r="BX503" s="819"/>
      <c r="BY503" s="819"/>
      <c r="BZ503" s="819"/>
      <c r="CA503" s="819"/>
      <c r="CB503" s="819"/>
      <c r="CC503" s="820"/>
    </row>
    <row r="504" spans="1:81" s="58" customFormat="1" ht="40.200000000000003" customHeight="1" thickTop="1" thickBot="1" x14ac:dyDescent="0.35">
      <c r="A504" s="34"/>
      <c r="B504" s="982"/>
      <c r="C504" s="869"/>
      <c r="D504" s="871">
        <v>1905</v>
      </c>
      <c r="E504" s="851" t="s">
        <v>6664</v>
      </c>
      <c r="F504" s="851">
        <v>1905015</v>
      </c>
      <c r="G504" s="851" t="s">
        <v>7169</v>
      </c>
      <c r="H504" s="851" t="s">
        <v>7170</v>
      </c>
      <c r="I504" s="1184">
        <v>2021004540214</v>
      </c>
      <c r="J504" s="812">
        <v>125</v>
      </c>
      <c r="K504" s="854" t="str">
        <f>+[3]Metas!K144</f>
        <v>Municipios implementan la política de participación social en salud, incluyendo los Municipios PDET</v>
      </c>
      <c r="L504" s="857"/>
      <c r="M504" s="860">
        <f>SUM(N504:Q504)</f>
        <v>0</v>
      </c>
      <c r="N504" s="836"/>
      <c r="O504" s="839"/>
      <c r="P504" s="863"/>
      <c r="Q504" s="866"/>
      <c r="R504" s="812">
        <f t="shared" si="287"/>
        <v>125</v>
      </c>
      <c r="S504" s="642" t="s">
        <v>7214</v>
      </c>
      <c r="T504" s="643" t="s">
        <v>3822</v>
      </c>
      <c r="U504" s="643" t="s">
        <v>3827</v>
      </c>
      <c r="V504" s="643" t="s">
        <v>3830</v>
      </c>
      <c r="W504" s="231"/>
      <c r="X504" s="258">
        <v>44931</v>
      </c>
      <c r="Y504" s="258">
        <v>44956</v>
      </c>
      <c r="Z504" s="258">
        <v>44959</v>
      </c>
      <c r="AA504" s="258">
        <v>45290</v>
      </c>
      <c r="AB504" s="812">
        <f t="shared" si="270"/>
        <v>125</v>
      </c>
      <c r="AC504" s="827">
        <f t="shared" si="288"/>
        <v>0</v>
      </c>
      <c r="AD504" s="44">
        <f t="shared" si="286"/>
        <v>5000000</v>
      </c>
      <c r="AE504" s="44">
        <f t="shared" si="286"/>
        <v>0</v>
      </c>
      <c r="AF504" s="44">
        <f t="shared" si="286"/>
        <v>5000000</v>
      </c>
      <c r="AG504" s="44">
        <f t="shared" si="286"/>
        <v>0</v>
      </c>
      <c r="AH504" s="44">
        <f t="shared" si="286"/>
        <v>0</v>
      </c>
      <c r="AI504" s="44">
        <f t="shared" si="286"/>
        <v>0</v>
      </c>
      <c r="AJ504" s="44">
        <f t="shared" si="197"/>
        <v>0</v>
      </c>
      <c r="AK504" s="812">
        <f t="shared" si="272"/>
        <v>125</v>
      </c>
      <c r="AL504" s="830">
        <f>+N504</f>
        <v>0</v>
      </c>
      <c r="AM504" s="44">
        <f t="shared" si="257"/>
        <v>1250000</v>
      </c>
      <c r="AN504" s="47"/>
      <c r="AO504" s="47">
        <v>1250000</v>
      </c>
      <c r="AP504" s="47"/>
      <c r="AQ504" s="47"/>
      <c r="AR504" s="47"/>
      <c r="AS504" s="47"/>
      <c r="AT504" s="812">
        <f t="shared" si="273"/>
        <v>125</v>
      </c>
      <c r="AU504" s="833">
        <f>+O504</f>
        <v>0</v>
      </c>
      <c r="AV504" s="44">
        <f t="shared" si="283"/>
        <v>1250000</v>
      </c>
      <c r="AW504" s="47"/>
      <c r="AX504" s="35">
        <v>1250000</v>
      </c>
      <c r="AY504" s="47"/>
      <c r="AZ504" s="47"/>
      <c r="BA504" s="47"/>
      <c r="BB504" s="47"/>
      <c r="BC504" s="812">
        <f t="shared" si="274"/>
        <v>125</v>
      </c>
      <c r="BD504" s="809">
        <f>+P504</f>
        <v>0</v>
      </c>
      <c r="BE504" s="44">
        <f t="shared" si="284"/>
        <v>1250000</v>
      </c>
      <c r="BF504" s="47"/>
      <c r="BG504" s="35">
        <v>1250000</v>
      </c>
      <c r="BH504" s="47"/>
      <c r="BI504" s="47"/>
      <c r="BJ504" s="47"/>
      <c r="BK504" s="47"/>
      <c r="BL504" s="812">
        <f t="shared" si="275"/>
        <v>125</v>
      </c>
      <c r="BM504" s="815">
        <f>+Q504</f>
        <v>0</v>
      </c>
      <c r="BN504" s="44">
        <f t="shared" si="285"/>
        <v>1250000</v>
      </c>
      <c r="BO504" s="47"/>
      <c r="BP504" s="47">
        <v>1250000</v>
      </c>
      <c r="BQ504" s="47"/>
      <c r="BR504" s="47"/>
      <c r="BS504" s="47"/>
      <c r="BT504" s="47"/>
      <c r="BU504" s="818"/>
      <c r="BV504" s="819"/>
      <c r="BW504" s="819"/>
      <c r="BX504" s="819"/>
      <c r="BY504" s="819"/>
      <c r="BZ504" s="819"/>
      <c r="CA504" s="819"/>
      <c r="CB504" s="819"/>
      <c r="CC504" s="820"/>
    </row>
    <row r="505" spans="1:81" s="58" customFormat="1" ht="40.200000000000003" customHeight="1" thickTop="1" thickBot="1" x14ac:dyDescent="0.35">
      <c r="A505" s="34"/>
      <c r="B505" s="982"/>
      <c r="C505" s="869"/>
      <c r="D505" s="872"/>
      <c r="E505" s="852"/>
      <c r="F505" s="852"/>
      <c r="G505" s="852"/>
      <c r="H505" s="852"/>
      <c r="I505" s="1185"/>
      <c r="J505" s="813"/>
      <c r="K505" s="855"/>
      <c r="L505" s="858"/>
      <c r="M505" s="861"/>
      <c r="N505" s="837"/>
      <c r="O505" s="840"/>
      <c r="P505" s="864"/>
      <c r="Q505" s="867"/>
      <c r="R505" s="813"/>
      <c r="S505" s="644" t="s">
        <v>7215</v>
      </c>
      <c r="T505" s="645" t="s">
        <v>3822</v>
      </c>
      <c r="U505" s="645" t="s">
        <v>3827</v>
      </c>
      <c r="V505" s="645" t="s">
        <v>3830</v>
      </c>
      <c r="W505" s="261"/>
      <c r="X505" s="258">
        <v>44931</v>
      </c>
      <c r="Y505" s="258">
        <v>44956</v>
      </c>
      <c r="Z505" s="258">
        <v>44959</v>
      </c>
      <c r="AA505" s="258">
        <v>45290</v>
      </c>
      <c r="AB505" s="813"/>
      <c r="AC505" s="828"/>
      <c r="AD505" s="44">
        <f t="shared" si="286"/>
        <v>3000000</v>
      </c>
      <c r="AE505" s="44">
        <f t="shared" si="286"/>
        <v>0</v>
      </c>
      <c r="AF505" s="44">
        <f t="shared" si="286"/>
        <v>3000000</v>
      </c>
      <c r="AG505" s="44">
        <f t="shared" si="286"/>
        <v>0</v>
      </c>
      <c r="AH505" s="44">
        <f t="shared" si="286"/>
        <v>0</v>
      </c>
      <c r="AI505" s="44">
        <f t="shared" si="286"/>
        <v>0</v>
      </c>
      <c r="AJ505" s="44">
        <f t="shared" si="197"/>
        <v>0</v>
      </c>
      <c r="AK505" s="813"/>
      <c r="AL505" s="831"/>
      <c r="AM505" s="44">
        <f t="shared" si="257"/>
        <v>750000</v>
      </c>
      <c r="AN505" s="428"/>
      <c r="AO505" s="428">
        <v>750000</v>
      </c>
      <c r="AP505" s="428"/>
      <c r="AQ505" s="428"/>
      <c r="AR505" s="428"/>
      <c r="AS505" s="428"/>
      <c r="AT505" s="813"/>
      <c r="AU505" s="834"/>
      <c r="AV505" s="44">
        <f t="shared" si="283"/>
        <v>750000</v>
      </c>
      <c r="AW505" s="428"/>
      <c r="AX505" s="646">
        <v>750000</v>
      </c>
      <c r="AY505" s="428"/>
      <c r="AZ505" s="428"/>
      <c r="BA505" s="428"/>
      <c r="BB505" s="428"/>
      <c r="BC505" s="813"/>
      <c r="BD505" s="810"/>
      <c r="BE505" s="44">
        <f t="shared" si="284"/>
        <v>750000</v>
      </c>
      <c r="BF505" s="428"/>
      <c r="BG505" s="646">
        <v>750000</v>
      </c>
      <c r="BH505" s="428"/>
      <c r="BI505" s="428"/>
      <c r="BJ505" s="428"/>
      <c r="BK505" s="428"/>
      <c r="BL505" s="813"/>
      <c r="BM505" s="816"/>
      <c r="BN505" s="44">
        <f t="shared" si="285"/>
        <v>750000</v>
      </c>
      <c r="BO505" s="428"/>
      <c r="BP505" s="428">
        <v>750000</v>
      </c>
      <c r="BQ505" s="428"/>
      <c r="BR505" s="428"/>
      <c r="BS505" s="428"/>
      <c r="BT505" s="428"/>
      <c r="BU505" s="429"/>
      <c r="BV505" s="430"/>
      <c r="BW505" s="430"/>
      <c r="BX505" s="430"/>
      <c r="BY505" s="430"/>
      <c r="BZ505" s="430"/>
      <c r="CA505" s="430"/>
      <c r="CB505" s="430"/>
      <c r="CC505" s="431"/>
    </row>
    <row r="506" spans="1:81" s="58" customFormat="1" ht="40.200000000000003" customHeight="1" thickTop="1" thickBot="1" x14ac:dyDescent="0.35">
      <c r="A506" s="34"/>
      <c r="B506" s="982"/>
      <c r="C506" s="869"/>
      <c r="D506" s="872"/>
      <c r="E506" s="852"/>
      <c r="F506" s="852"/>
      <c r="G506" s="852"/>
      <c r="H506" s="852"/>
      <c r="I506" s="1185"/>
      <c r="J506" s="813"/>
      <c r="K506" s="855"/>
      <c r="L506" s="858"/>
      <c r="M506" s="861"/>
      <c r="N506" s="837"/>
      <c r="O506" s="840"/>
      <c r="P506" s="864"/>
      <c r="Q506" s="867"/>
      <c r="R506" s="813"/>
      <c r="S506" s="644" t="s">
        <v>7216</v>
      </c>
      <c r="T506" s="645" t="s">
        <v>3822</v>
      </c>
      <c r="U506" s="645" t="s">
        <v>3827</v>
      </c>
      <c r="V506" s="645" t="s">
        <v>3830</v>
      </c>
      <c r="W506" s="261"/>
      <c r="X506" s="258">
        <v>44931</v>
      </c>
      <c r="Y506" s="258">
        <v>44956</v>
      </c>
      <c r="Z506" s="258">
        <v>44959</v>
      </c>
      <c r="AA506" s="258">
        <v>45290</v>
      </c>
      <c r="AB506" s="813"/>
      <c r="AC506" s="828"/>
      <c r="AD506" s="44">
        <f t="shared" si="286"/>
        <v>3000000</v>
      </c>
      <c r="AE506" s="44">
        <f t="shared" si="286"/>
        <v>0</v>
      </c>
      <c r="AF506" s="44">
        <f t="shared" si="286"/>
        <v>3000000</v>
      </c>
      <c r="AG506" s="44">
        <f t="shared" si="286"/>
        <v>0</v>
      </c>
      <c r="AH506" s="44">
        <f t="shared" si="286"/>
        <v>0</v>
      </c>
      <c r="AI506" s="44">
        <f t="shared" si="286"/>
        <v>0</v>
      </c>
      <c r="AJ506" s="44">
        <f t="shared" si="197"/>
        <v>0</v>
      </c>
      <c r="AK506" s="813"/>
      <c r="AL506" s="831"/>
      <c r="AM506" s="44">
        <f t="shared" si="257"/>
        <v>750000</v>
      </c>
      <c r="AN506" s="428"/>
      <c r="AO506" s="428">
        <v>750000</v>
      </c>
      <c r="AP506" s="428"/>
      <c r="AQ506" s="428"/>
      <c r="AR506" s="428"/>
      <c r="AS506" s="428"/>
      <c r="AT506" s="813"/>
      <c r="AU506" s="834"/>
      <c r="AV506" s="44">
        <f t="shared" si="283"/>
        <v>750000</v>
      </c>
      <c r="AW506" s="428"/>
      <c r="AX506" s="646">
        <v>750000</v>
      </c>
      <c r="AY506" s="428"/>
      <c r="AZ506" s="428"/>
      <c r="BA506" s="428"/>
      <c r="BB506" s="428"/>
      <c r="BC506" s="813"/>
      <c r="BD506" s="810"/>
      <c r="BE506" s="44">
        <f t="shared" si="284"/>
        <v>750000</v>
      </c>
      <c r="BF506" s="428"/>
      <c r="BG506" s="646">
        <v>750000</v>
      </c>
      <c r="BH506" s="428"/>
      <c r="BI506" s="428"/>
      <c r="BJ506" s="428"/>
      <c r="BK506" s="428"/>
      <c r="BL506" s="813"/>
      <c r="BM506" s="816"/>
      <c r="BN506" s="44">
        <f t="shared" si="285"/>
        <v>750000</v>
      </c>
      <c r="BO506" s="428"/>
      <c r="BP506" s="428">
        <v>750000</v>
      </c>
      <c r="BQ506" s="428"/>
      <c r="BR506" s="428"/>
      <c r="BS506" s="428"/>
      <c r="BT506" s="428"/>
      <c r="BU506" s="429"/>
      <c r="BV506" s="430"/>
      <c r="BW506" s="430"/>
      <c r="BX506" s="430"/>
      <c r="BY506" s="430"/>
      <c r="BZ506" s="430"/>
      <c r="CA506" s="430"/>
      <c r="CB506" s="430"/>
      <c r="CC506" s="431"/>
    </row>
    <row r="507" spans="1:81" s="58" customFormat="1" ht="40.200000000000003" customHeight="1" thickTop="1" thickBot="1" x14ac:dyDescent="0.35">
      <c r="A507" s="34"/>
      <c r="B507" s="982"/>
      <c r="C507" s="869"/>
      <c r="D507" s="872"/>
      <c r="E507" s="852"/>
      <c r="F507" s="852"/>
      <c r="G507" s="852"/>
      <c r="H507" s="852"/>
      <c r="I507" s="1185"/>
      <c r="J507" s="813"/>
      <c r="K507" s="855"/>
      <c r="L507" s="858"/>
      <c r="M507" s="861"/>
      <c r="N507" s="837"/>
      <c r="O507" s="840"/>
      <c r="P507" s="864"/>
      <c r="Q507" s="867"/>
      <c r="R507" s="813"/>
      <c r="S507" s="644" t="s">
        <v>7217</v>
      </c>
      <c r="T507" s="645" t="s">
        <v>3822</v>
      </c>
      <c r="U507" s="645" t="s">
        <v>3827</v>
      </c>
      <c r="V507" s="645" t="s">
        <v>3830</v>
      </c>
      <c r="W507" s="261"/>
      <c r="X507" s="258">
        <v>44931</v>
      </c>
      <c r="Y507" s="258">
        <v>44956</v>
      </c>
      <c r="Z507" s="258">
        <v>44959</v>
      </c>
      <c r="AA507" s="258">
        <v>45290</v>
      </c>
      <c r="AB507" s="813"/>
      <c r="AC507" s="828"/>
      <c r="AD507" s="44">
        <f t="shared" si="286"/>
        <v>3000000</v>
      </c>
      <c r="AE507" s="44">
        <f t="shared" si="286"/>
        <v>0</v>
      </c>
      <c r="AF507" s="44">
        <f t="shared" si="286"/>
        <v>3000000</v>
      </c>
      <c r="AG507" s="44">
        <f t="shared" si="286"/>
        <v>0</v>
      </c>
      <c r="AH507" s="44">
        <f t="shared" si="286"/>
        <v>0</v>
      </c>
      <c r="AI507" s="44">
        <f t="shared" si="286"/>
        <v>0</v>
      </c>
      <c r="AJ507" s="44">
        <f t="shared" si="197"/>
        <v>0</v>
      </c>
      <c r="AK507" s="813"/>
      <c r="AL507" s="831"/>
      <c r="AM507" s="44">
        <f t="shared" si="257"/>
        <v>750000</v>
      </c>
      <c r="AN507" s="428"/>
      <c r="AO507" s="428">
        <v>750000</v>
      </c>
      <c r="AP507" s="428"/>
      <c r="AQ507" s="428"/>
      <c r="AR507" s="428"/>
      <c r="AS507" s="428"/>
      <c r="AT507" s="813"/>
      <c r="AU507" s="834"/>
      <c r="AV507" s="44">
        <f t="shared" si="283"/>
        <v>750000</v>
      </c>
      <c r="AW507" s="428"/>
      <c r="AX507" s="646">
        <v>750000</v>
      </c>
      <c r="AY507" s="428"/>
      <c r="AZ507" s="428"/>
      <c r="BA507" s="428"/>
      <c r="BB507" s="428"/>
      <c r="BC507" s="813"/>
      <c r="BD507" s="810"/>
      <c r="BE507" s="44">
        <f t="shared" si="284"/>
        <v>750000</v>
      </c>
      <c r="BF507" s="428"/>
      <c r="BG507" s="646">
        <v>750000</v>
      </c>
      <c r="BH507" s="428"/>
      <c r="BI507" s="428"/>
      <c r="BJ507" s="428"/>
      <c r="BK507" s="428"/>
      <c r="BL507" s="813"/>
      <c r="BM507" s="816"/>
      <c r="BN507" s="44">
        <f t="shared" si="285"/>
        <v>750000</v>
      </c>
      <c r="BO507" s="428"/>
      <c r="BP507" s="428">
        <v>750000</v>
      </c>
      <c r="BQ507" s="428"/>
      <c r="BR507" s="428"/>
      <c r="BS507" s="428"/>
      <c r="BT507" s="428"/>
      <c r="BU507" s="429"/>
      <c r="BV507" s="430"/>
      <c r="BW507" s="430"/>
      <c r="BX507" s="430"/>
      <c r="BY507" s="430"/>
      <c r="BZ507" s="430"/>
      <c r="CA507" s="430"/>
      <c r="CB507" s="430"/>
      <c r="CC507" s="431"/>
    </row>
    <row r="508" spans="1:81" s="58" customFormat="1" ht="40.200000000000003" customHeight="1" thickTop="1" thickBot="1" x14ac:dyDescent="0.35">
      <c r="A508" s="34"/>
      <c r="B508" s="982"/>
      <c r="C508" s="869"/>
      <c r="D508" s="872"/>
      <c r="E508" s="852"/>
      <c r="F508" s="852"/>
      <c r="G508" s="852"/>
      <c r="H508" s="852"/>
      <c r="I508" s="1185"/>
      <c r="J508" s="813"/>
      <c r="K508" s="855"/>
      <c r="L508" s="858"/>
      <c r="M508" s="861"/>
      <c r="N508" s="837"/>
      <c r="O508" s="840"/>
      <c r="P508" s="864"/>
      <c r="Q508" s="867"/>
      <c r="R508" s="813"/>
      <c r="S508" s="644" t="s">
        <v>7218</v>
      </c>
      <c r="T508" s="645" t="s">
        <v>3822</v>
      </c>
      <c r="U508" s="645" t="s">
        <v>3827</v>
      </c>
      <c r="V508" s="645" t="s">
        <v>3830</v>
      </c>
      <c r="W508" s="261"/>
      <c r="X508" s="258">
        <v>44931</v>
      </c>
      <c r="Y508" s="258">
        <v>44956</v>
      </c>
      <c r="Z508" s="258">
        <v>44959</v>
      </c>
      <c r="AA508" s="258">
        <v>45290</v>
      </c>
      <c r="AB508" s="813"/>
      <c r="AC508" s="828"/>
      <c r="AD508" s="44">
        <f t="shared" si="286"/>
        <v>6000000</v>
      </c>
      <c r="AE508" s="44">
        <f t="shared" si="286"/>
        <v>0</v>
      </c>
      <c r="AF508" s="44">
        <f t="shared" si="286"/>
        <v>6000000</v>
      </c>
      <c r="AG508" s="44">
        <f t="shared" si="286"/>
        <v>0</v>
      </c>
      <c r="AH508" s="44">
        <f t="shared" si="286"/>
        <v>0</v>
      </c>
      <c r="AI508" s="44">
        <f t="shared" si="286"/>
        <v>0</v>
      </c>
      <c r="AJ508" s="44">
        <f t="shared" si="197"/>
        <v>0</v>
      </c>
      <c r="AK508" s="813"/>
      <c r="AL508" s="831"/>
      <c r="AM508" s="44">
        <f t="shared" si="257"/>
        <v>1500000</v>
      </c>
      <c r="AN508" s="428"/>
      <c r="AO508" s="428">
        <v>1500000</v>
      </c>
      <c r="AP508" s="428"/>
      <c r="AQ508" s="428"/>
      <c r="AR508" s="428"/>
      <c r="AS508" s="428"/>
      <c r="AT508" s="813"/>
      <c r="AU508" s="834"/>
      <c r="AV508" s="44">
        <f t="shared" si="283"/>
        <v>1500000</v>
      </c>
      <c r="AW508" s="428"/>
      <c r="AX508" s="646">
        <v>1500000</v>
      </c>
      <c r="AY508" s="428"/>
      <c r="AZ508" s="428"/>
      <c r="BA508" s="428"/>
      <c r="BB508" s="428"/>
      <c r="BC508" s="813"/>
      <c r="BD508" s="810"/>
      <c r="BE508" s="44">
        <f t="shared" si="284"/>
        <v>1500000</v>
      </c>
      <c r="BF508" s="428"/>
      <c r="BG508" s="646">
        <v>1500000</v>
      </c>
      <c r="BH508" s="428"/>
      <c r="BI508" s="428"/>
      <c r="BJ508" s="428"/>
      <c r="BK508" s="428"/>
      <c r="BL508" s="813"/>
      <c r="BM508" s="816"/>
      <c r="BN508" s="44">
        <f t="shared" si="285"/>
        <v>1500000</v>
      </c>
      <c r="BO508" s="428"/>
      <c r="BP508" s="428">
        <v>1500000</v>
      </c>
      <c r="BQ508" s="428"/>
      <c r="BR508" s="428"/>
      <c r="BS508" s="428"/>
      <c r="BT508" s="428"/>
      <c r="BU508" s="429"/>
      <c r="BV508" s="430"/>
      <c r="BW508" s="430"/>
      <c r="BX508" s="430"/>
      <c r="BY508" s="430"/>
      <c r="BZ508" s="430"/>
      <c r="CA508" s="430"/>
      <c r="CB508" s="430"/>
      <c r="CC508" s="431"/>
    </row>
    <row r="509" spans="1:81" s="58" customFormat="1" ht="40.200000000000003" customHeight="1" thickTop="1" thickBot="1" x14ac:dyDescent="0.35">
      <c r="A509" s="34"/>
      <c r="B509" s="982"/>
      <c r="C509" s="869"/>
      <c r="D509" s="872"/>
      <c r="E509" s="852"/>
      <c r="F509" s="852"/>
      <c r="G509" s="852"/>
      <c r="H509" s="852"/>
      <c r="I509" s="1185"/>
      <c r="J509" s="813"/>
      <c r="K509" s="855"/>
      <c r="L509" s="858"/>
      <c r="M509" s="861"/>
      <c r="N509" s="837"/>
      <c r="O509" s="840"/>
      <c r="P509" s="864"/>
      <c r="Q509" s="867"/>
      <c r="R509" s="813"/>
      <c r="S509" s="644" t="s">
        <v>7219</v>
      </c>
      <c r="T509" s="645" t="s">
        <v>3822</v>
      </c>
      <c r="U509" s="645" t="s">
        <v>3827</v>
      </c>
      <c r="V509" s="645" t="s">
        <v>3830</v>
      </c>
      <c r="W509" s="261"/>
      <c r="X509" s="258">
        <v>44931</v>
      </c>
      <c r="Y509" s="258">
        <v>44956</v>
      </c>
      <c r="Z509" s="258">
        <v>44959</v>
      </c>
      <c r="AA509" s="258">
        <v>45290</v>
      </c>
      <c r="AB509" s="813"/>
      <c r="AC509" s="828"/>
      <c r="AD509" s="44">
        <f t="shared" si="286"/>
        <v>5000000</v>
      </c>
      <c r="AE509" s="44">
        <f t="shared" si="286"/>
        <v>0</v>
      </c>
      <c r="AF509" s="44">
        <f t="shared" si="286"/>
        <v>5000000</v>
      </c>
      <c r="AG509" s="44">
        <f t="shared" si="286"/>
        <v>0</v>
      </c>
      <c r="AH509" s="44">
        <f t="shared" si="286"/>
        <v>0</v>
      </c>
      <c r="AI509" s="44">
        <f t="shared" si="286"/>
        <v>0</v>
      </c>
      <c r="AJ509" s="44">
        <f t="shared" si="197"/>
        <v>0</v>
      </c>
      <c r="AK509" s="813"/>
      <c r="AL509" s="831"/>
      <c r="AM509" s="44">
        <f t="shared" si="257"/>
        <v>1250000</v>
      </c>
      <c r="AN509" s="428"/>
      <c r="AO509" s="428">
        <v>1250000</v>
      </c>
      <c r="AP509" s="428"/>
      <c r="AQ509" s="428"/>
      <c r="AR509" s="428"/>
      <c r="AS509" s="428"/>
      <c r="AT509" s="813"/>
      <c r="AU509" s="834"/>
      <c r="AV509" s="44">
        <f t="shared" si="283"/>
        <v>1250000</v>
      </c>
      <c r="AW509" s="428"/>
      <c r="AX509" s="646">
        <v>1250000</v>
      </c>
      <c r="AY509" s="428"/>
      <c r="AZ509" s="428"/>
      <c r="BA509" s="428"/>
      <c r="BB509" s="428"/>
      <c r="BC509" s="813"/>
      <c r="BD509" s="810"/>
      <c r="BE509" s="44">
        <f t="shared" si="284"/>
        <v>1250000</v>
      </c>
      <c r="BF509" s="428"/>
      <c r="BG509" s="646">
        <v>1250000</v>
      </c>
      <c r="BH509" s="428"/>
      <c r="BI509" s="428"/>
      <c r="BJ509" s="428"/>
      <c r="BK509" s="428"/>
      <c r="BL509" s="813"/>
      <c r="BM509" s="816"/>
      <c r="BN509" s="44">
        <f t="shared" si="285"/>
        <v>1250000</v>
      </c>
      <c r="BO509" s="428"/>
      <c r="BP509" s="428">
        <v>1250000</v>
      </c>
      <c r="BQ509" s="428"/>
      <c r="BR509" s="428"/>
      <c r="BS509" s="428"/>
      <c r="BT509" s="428"/>
      <c r="BU509" s="429"/>
      <c r="BV509" s="430"/>
      <c r="BW509" s="430"/>
      <c r="BX509" s="430"/>
      <c r="BY509" s="430"/>
      <c r="BZ509" s="430"/>
      <c r="CA509" s="430"/>
      <c r="CB509" s="430"/>
      <c r="CC509" s="431"/>
    </row>
    <row r="510" spans="1:81" s="58" customFormat="1" ht="40.200000000000003" customHeight="1" thickTop="1" thickBot="1" x14ac:dyDescent="0.35">
      <c r="A510" s="34"/>
      <c r="B510" s="982"/>
      <c r="C510" s="869"/>
      <c r="D510" s="872"/>
      <c r="E510" s="852"/>
      <c r="F510" s="852"/>
      <c r="G510" s="852"/>
      <c r="H510" s="852"/>
      <c r="I510" s="1185"/>
      <c r="J510" s="813"/>
      <c r="K510" s="855"/>
      <c r="L510" s="858"/>
      <c r="M510" s="861"/>
      <c r="N510" s="837"/>
      <c r="O510" s="840"/>
      <c r="P510" s="864"/>
      <c r="Q510" s="867"/>
      <c r="R510" s="813"/>
      <c r="S510" s="644" t="s">
        <v>7220</v>
      </c>
      <c r="T510" s="645" t="s">
        <v>3822</v>
      </c>
      <c r="U510" s="645" t="s">
        <v>3827</v>
      </c>
      <c r="V510" s="645" t="s">
        <v>3830</v>
      </c>
      <c r="W510" s="261"/>
      <c r="X510" s="258">
        <v>44931</v>
      </c>
      <c r="Y510" s="258">
        <v>44956</v>
      </c>
      <c r="Z510" s="258">
        <v>44959</v>
      </c>
      <c r="AA510" s="258">
        <v>45290</v>
      </c>
      <c r="AB510" s="813"/>
      <c r="AC510" s="828"/>
      <c r="AD510" s="44">
        <f t="shared" si="286"/>
        <v>5000000</v>
      </c>
      <c r="AE510" s="44">
        <f t="shared" si="286"/>
        <v>0</v>
      </c>
      <c r="AF510" s="44">
        <f t="shared" si="286"/>
        <v>5000000</v>
      </c>
      <c r="AG510" s="44">
        <f t="shared" si="286"/>
        <v>0</v>
      </c>
      <c r="AH510" s="44">
        <f t="shared" si="286"/>
        <v>0</v>
      </c>
      <c r="AI510" s="44">
        <f t="shared" si="286"/>
        <v>0</v>
      </c>
      <c r="AJ510" s="44">
        <f t="shared" si="197"/>
        <v>0</v>
      </c>
      <c r="AK510" s="813"/>
      <c r="AL510" s="831"/>
      <c r="AM510" s="44">
        <f t="shared" si="257"/>
        <v>1250000</v>
      </c>
      <c r="AN510" s="428"/>
      <c r="AO510" s="428">
        <v>1250000</v>
      </c>
      <c r="AP510" s="428"/>
      <c r="AQ510" s="428"/>
      <c r="AR510" s="428"/>
      <c r="AS510" s="428"/>
      <c r="AT510" s="813"/>
      <c r="AU510" s="834"/>
      <c r="AV510" s="44">
        <f t="shared" si="283"/>
        <v>1250000</v>
      </c>
      <c r="AW510" s="428"/>
      <c r="AX510" s="646">
        <v>1250000</v>
      </c>
      <c r="AY510" s="428"/>
      <c r="AZ510" s="428"/>
      <c r="BA510" s="428"/>
      <c r="BB510" s="428"/>
      <c r="BC510" s="813"/>
      <c r="BD510" s="810"/>
      <c r="BE510" s="44">
        <f t="shared" si="284"/>
        <v>1250000</v>
      </c>
      <c r="BF510" s="428"/>
      <c r="BG510" s="646">
        <v>1250000</v>
      </c>
      <c r="BH510" s="428"/>
      <c r="BI510" s="428"/>
      <c r="BJ510" s="428"/>
      <c r="BK510" s="428"/>
      <c r="BL510" s="813"/>
      <c r="BM510" s="816"/>
      <c r="BN510" s="44">
        <f t="shared" si="285"/>
        <v>1250000</v>
      </c>
      <c r="BO510" s="428"/>
      <c r="BP510" s="428">
        <v>1250000</v>
      </c>
      <c r="BQ510" s="428"/>
      <c r="BR510" s="428"/>
      <c r="BS510" s="428"/>
      <c r="BT510" s="428"/>
      <c r="BU510" s="429"/>
      <c r="BV510" s="430"/>
      <c r="BW510" s="430"/>
      <c r="BX510" s="430"/>
      <c r="BY510" s="430"/>
      <c r="BZ510" s="430"/>
      <c r="CA510" s="430"/>
      <c r="CB510" s="430"/>
      <c r="CC510" s="431"/>
    </row>
    <row r="511" spans="1:81" s="58" customFormat="1" ht="40.200000000000003" customHeight="1" thickTop="1" thickBot="1" x14ac:dyDescent="0.35">
      <c r="A511" s="34"/>
      <c r="B511" s="982"/>
      <c r="C511" s="869"/>
      <c r="D511" s="872"/>
      <c r="E511" s="852"/>
      <c r="F511" s="852"/>
      <c r="G511" s="852"/>
      <c r="H511" s="852"/>
      <c r="I511" s="1185"/>
      <c r="J511" s="813"/>
      <c r="K511" s="855"/>
      <c r="L511" s="858"/>
      <c r="M511" s="861"/>
      <c r="N511" s="837"/>
      <c r="O511" s="840"/>
      <c r="P511" s="864"/>
      <c r="Q511" s="867"/>
      <c r="R511" s="813"/>
      <c r="S511" s="644" t="s">
        <v>7221</v>
      </c>
      <c r="T511" s="645" t="s">
        <v>3822</v>
      </c>
      <c r="U511" s="645" t="s">
        <v>3827</v>
      </c>
      <c r="V511" s="645" t="s">
        <v>3830</v>
      </c>
      <c r="W511" s="261"/>
      <c r="X511" s="258">
        <v>44931</v>
      </c>
      <c r="Y511" s="258">
        <v>44956</v>
      </c>
      <c r="Z511" s="258">
        <v>44959</v>
      </c>
      <c r="AA511" s="258">
        <v>45290</v>
      </c>
      <c r="AB511" s="813"/>
      <c r="AC511" s="828"/>
      <c r="AD511" s="44">
        <f t="shared" si="286"/>
        <v>5000000</v>
      </c>
      <c r="AE511" s="44">
        <f t="shared" si="286"/>
        <v>0</v>
      </c>
      <c r="AF511" s="44">
        <f t="shared" si="286"/>
        <v>5000000</v>
      </c>
      <c r="AG511" s="44">
        <f t="shared" si="286"/>
        <v>0</v>
      </c>
      <c r="AH511" s="44">
        <f t="shared" si="286"/>
        <v>0</v>
      </c>
      <c r="AI511" s="44">
        <f t="shared" si="286"/>
        <v>0</v>
      </c>
      <c r="AJ511" s="44">
        <f t="shared" si="197"/>
        <v>0</v>
      </c>
      <c r="AK511" s="813"/>
      <c r="AL511" s="831"/>
      <c r="AM511" s="44">
        <f t="shared" si="257"/>
        <v>1250000</v>
      </c>
      <c r="AN511" s="428"/>
      <c r="AO511" s="428">
        <v>1250000</v>
      </c>
      <c r="AP511" s="428"/>
      <c r="AQ511" s="428"/>
      <c r="AR511" s="428"/>
      <c r="AS511" s="428"/>
      <c r="AT511" s="813"/>
      <c r="AU511" s="834"/>
      <c r="AV511" s="44">
        <f t="shared" si="283"/>
        <v>1250000</v>
      </c>
      <c r="AW511" s="428"/>
      <c r="AX511" s="646">
        <v>1250000</v>
      </c>
      <c r="AY511" s="428"/>
      <c r="AZ511" s="428"/>
      <c r="BA511" s="428"/>
      <c r="BB511" s="428"/>
      <c r="BC511" s="813"/>
      <c r="BD511" s="810"/>
      <c r="BE511" s="44">
        <f t="shared" si="284"/>
        <v>1250000</v>
      </c>
      <c r="BF511" s="428"/>
      <c r="BG511" s="646">
        <v>1250000</v>
      </c>
      <c r="BH511" s="428"/>
      <c r="BI511" s="428"/>
      <c r="BJ511" s="428"/>
      <c r="BK511" s="428"/>
      <c r="BL511" s="813"/>
      <c r="BM511" s="816"/>
      <c r="BN511" s="44">
        <f t="shared" si="285"/>
        <v>1250000</v>
      </c>
      <c r="BO511" s="428"/>
      <c r="BP511" s="428">
        <v>1250000</v>
      </c>
      <c r="BQ511" s="428"/>
      <c r="BR511" s="428"/>
      <c r="BS511" s="428"/>
      <c r="BT511" s="428"/>
      <c r="BU511" s="429"/>
      <c r="BV511" s="430"/>
      <c r="BW511" s="430"/>
      <c r="BX511" s="430"/>
      <c r="BY511" s="430"/>
      <c r="BZ511" s="430"/>
      <c r="CA511" s="430"/>
      <c r="CB511" s="430"/>
      <c r="CC511" s="431"/>
    </row>
    <row r="512" spans="1:81" s="58" customFormat="1" ht="40.200000000000003" customHeight="1" thickTop="1" thickBot="1" x14ac:dyDescent="0.35">
      <c r="A512" s="34"/>
      <c r="B512" s="982"/>
      <c r="C512" s="869"/>
      <c r="D512" s="872"/>
      <c r="E512" s="852"/>
      <c r="F512" s="852"/>
      <c r="G512" s="852"/>
      <c r="H512" s="852"/>
      <c r="I512" s="1185"/>
      <c r="J512" s="813"/>
      <c r="K512" s="855"/>
      <c r="L512" s="858"/>
      <c r="M512" s="861"/>
      <c r="N512" s="837"/>
      <c r="O512" s="840"/>
      <c r="P512" s="864"/>
      <c r="Q512" s="867"/>
      <c r="R512" s="813"/>
      <c r="S512" s="644" t="s">
        <v>7222</v>
      </c>
      <c r="T512" s="645" t="s">
        <v>3822</v>
      </c>
      <c r="U512" s="645" t="s">
        <v>3827</v>
      </c>
      <c r="V512" s="645" t="s">
        <v>3830</v>
      </c>
      <c r="W512" s="261"/>
      <c r="X512" s="258">
        <v>44931</v>
      </c>
      <c r="Y512" s="258">
        <v>44956</v>
      </c>
      <c r="Z512" s="258">
        <v>44959</v>
      </c>
      <c r="AA512" s="258">
        <v>45290</v>
      </c>
      <c r="AB512" s="813"/>
      <c r="AC512" s="828"/>
      <c r="AD512" s="44">
        <f t="shared" si="286"/>
        <v>5000000</v>
      </c>
      <c r="AE512" s="44">
        <f t="shared" si="286"/>
        <v>0</v>
      </c>
      <c r="AF512" s="44">
        <f t="shared" si="286"/>
        <v>5000000</v>
      </c>
      <c r="AG512" s="44">
        <f t="shared" si="286"/>
        <v>0</v>
      </c>
      <c r="AH512" s="44">
        <f t="shared" si="286"/>
        <v>0</v>
      </c>
      <c r="AI512" s="44">
        <f t="shared" si="286"/>
        <v>0</v>
      </c>
      <c r="AJ512" s="44">
        <f t="shared" si="197"/>
        <v>0</v>
      </c>
      <c r="AK512" s="813"/>
      <c r="AL512" s="831"/>
      <c r="AM512" s="44">
        <f t="shared" si="257"/>
        <v>1250000</v>
      </c>
      <c r="AN512" s="428"/>
      <c r="AO512" s="428">
        <v>1250000</v>
      </c>
      <c r="AP512" s="428"/>
      <c r="AQ512" s="428"/>
      <c r="AR512" s="428"/>
      <c r="AS512" s="428"/>
      <c r="AT512" s="813"/>
      <c r="AU512" s="834"/>
      <c r="AV512" s="44">
        <f t="shared" si="283"/>
        <v>1250000</v>
      </c>
      <c r="AW512" s="428"/>
      <c r="AX512" s="646">
        <v>1250000</v>
      </c>
      <c r="AY512" s="428"/>
      <c r="AZ512" s="428"/>
      <c r="BA512" s="428"/>
      <c r="BB512" s="428"/>
      <c r="BC512" s="813"/>
      <c r="BD512" s="810"/>
      <c r="BE512" s="44">
        <f t="shared" si="284"/>
        <v>1250000</v>
      </c>
      <c r="BF512" s="428"/>
      <c r="BG512" s="646">
        <v>1250000</v>
      </c>
      <c r="BH512" s="428"/>
      <c r="BI512" s="428"/>
      <c r="BJ512" s="428"/>
      <c r="BK512" s="428"/>
      <c r="BL512" s="813"/>
      <c r="BM512" s="816"/>
      <c r="BN512" s="44">
        <f t="shared" si="285"/>
        <v>1250000</v>
      </c>
      <c r="BO512" s="428"/>
      <c r="BP512" s="428">
        <v>1250000</v>
      </c>
      <c r="BQ512" s="428"/>
      <c r="BR512" s="428"/>
      <c r="BS512" s="428"/>
      <c r="BT512" s="428"/>
      <c r="BU512" s="429"/>
      <c r="BV512" s="430"/>
      <c r="BW512" s="430"/>
      <c r="BX512" s="430"/>
      <c r="BY512" s="430"/>
      <c r="BZ512" s="430"/>
      <c r="CA512" s="430"/>
      <c r="CB512" s="430"/>
      <c r="CC512" s="431"/>
    </row>
    <row r="513" spans="1:81" s="58" customFormat="1" ht="40.200000000000003" customHeight="1" thickTop="1" thickBot="1" x14ac:dyDescent="0.35">
      <c r="A513" s="34"/>
      <c r="B513" s="982"/>
      <c r="C513" s="869"/>
      <c r="D513" s="872"/>
      <c r="E513" s="852"/>
      <c r="F513" s="852"/>
      <c r="G513" s="852"/>
      <c r="H513" s="852"/>
      <c r="I513" s="1185"/>
      <c r="J513" s="813"/>
      <c r="K513" s="855"/>
      <c r="L513" s="858"/>
      <c r="M513" s="861"/>
      <c r="N513" s="837"/>
      <c r="O513" s="840"/>
      <c r="P513" s="864"/>
      <c r="Q513" s="867"/>
      <c r="R513" s="813"/>
      <c r="S513" s="644" t="s">
        <v>7223</v>
      </c>
      <c r="T513" s="645" t="s">
        <v>3822</v>
      </c>
      <c r="U513" s="645" t="s">
        <v>3827</v>
      </c>
      <c r="V513" s="645" t="s">
        <v>3830</v>
      </c>
      <c r="W513" s="261"/>
      <c r="X513" s="258">
        <v>44931</v>
      </c>
      <c r="Y513" s="258">
        <v>44956</v>
      </c>
      <c r="Z513" s="258">
        <v>44959</v>
      </c>
      <c r="AA513" s="258">
        <v>45290</v>
      </c>
      <c r="AB513" s="813"/>
      <c r="AC513" s="828"/>
      <c r="AD513" s="44">
        <f t="shared" si="286"/>
        <v>10000000</v>
      </c>
      <c r="AE513" s="44">
        <f t="shared" si="286"/>
        <v>0</v>
      </c>
      <c r="AF513" s="44">
        <f t="shared" si="286"/>
        <v>10000000</v>
      </c>
      <c r="AG513" s="44">
        <f t="shared" si="286"/>
        <v>0</v>
      </c>
      <c r="AH513" s="44">
        <f t="shared" si="286"/>
        <v>0</v>
      </c>
      <c r="AI513" s="44">
        <f t="shared" si="286"/>
        <v>0</v>
      </c>
      <c r="AJ513" s="44">
        <f t="shared" si="197"/>
        <v>0</v>
      </c>
      <c r="AK513" s="813"/>
      <c r="AL513" s="831"/>
      <c r="AM513" s="44">
        <f t="shared" si="257"/>
        <v>2500000</v>
      </c>
      <c r="AN513" s="428"/>
      <c r="AO513" s="428">
        <v>2500000</v>
      </c>
      <c r="AP513" s="428"/>
      <c r="AQ513" s="428"/>
      <c r="AR513" s="428"/>
      <c r="AS513" s="428"/>
      <c r="AT513" s="813"/>
      <c r="AU513" s="834"/>
      <c r="AV513" s="44">
        <f t="shared" si="283"/>
        <v>2500000</v>
      </c>
      <c r="AW513" s="428"/>
      <c r="AX513" s="646">
        <v>2500000</v>
      </c>
      <c r="AY513" s="428"/>
      <c r="AZ513" s="428"/>
      <c r="BA513" s="428"/>
      <c r="BB513" s="428"/>
      <c r="BC513" s="813"/>
      <c r="BD513" s="810"/>
      <c r="BE513" s="44">
        <f t="shared" si="284"/>
        <v>2500000</v>
      </c>
      <c r="BF513" s="428"/>
      <c r="BG513" s="646">
        <v>2500000</v>
      </c>
      <c r="BH513" s="428"/>
      <c r="BI513" s="428"/>
      <c r="BJ513" s="428"/>
      <c r="BK513" s="428"/>
      <c r="BL513" s="813"/>
      <c r="BM513" s="816"/>
      <c r="BN513" s="44">
        <f t="shared" si="285"/>
        <v>2500000</v>
      </c>
      <c r="BO513" s="428"/>
      <c r="BP513" s="428">
        <v>2500000</v>
      </c>
      <c r="BQ513" s="428"/>
      <c r="BR513" s="428"/>
      <c r="BS513" s="428"/>
      <c r="BT513" s="428"/>
      <c r="BU513" s="429"/>
      <c r="BV513" s="430"/>
      <c r="BW513" s="430"/>
      <c r="BX513" s="430"/>
      <c r="BY513" s="430"/>
      <c r="BZ513" s="430"/>
      <c r="CA513" s="430"/>
      <c r="CB513" s="430"/>
      <c r="CC513" s="431"/>
    </row>
    <row r="514" spans="1:81" s="58" customFormat="1" ht="40.200000000000003" customHeight="1" thickTop="1" thickBot="1" x14ac:dyDescent="0.35">
      <c r="A514" s="34"/>
      <c r="B514" s="982"/>
      <c r="C514" s="869"/>
      <c r="D514" s="872"/>
      <c r="E514" s="852"/>
      <c r="F514" s="852"/>
      <c r="G514" s="852"/>
      <c r="H514" s="852"/>
      <c r="I514" s="1185"/>
      <c r="J514" s="813"/>
      <c r="K514" s="855"/>
      <c r="L514" s="858"/>
      <c r="M514" s="861"/>
      <c r="N514" s="837"/>
      <c r="O514" s="840"/>
      <c r="P514" s="864"/>
      <c r="Q514" s="867"/>
      <c r="R514" s="813"/>
      <c r="S514" s="401" t="s">
        <v>7224</v>
      </c>
      <c r="T514" s="651" t="s">
        <v>3822</v>
      </c>
      <c r="U514" s="651" t="s">
        <v>3827</v>
      </c>
      <c r="V514" s="651" t="s">
        <v>3830</v>
      </c>
      <c r="W514" s="261"/>
      <c r="X514" s="258">
        <v>44931</v>
      </c>
      <c r="Y514" s="258">
        <v>44956</v>
      </c>
      <c r="Z514" s="258">
        <v>44959</v>
      </c>
      <c r="AA514" s="258">
        <v>45290</v>
      </c>
      <c r="AB514" s="813"/>
      <c r="AC514" s="828"/>
      <c r="AD514" s="44">
        <f t="shared" si="286"/>
        <v>27000000</v>
      </c>
      <c r="AE514" s="44">
        <f t="shared" si="286"/>
        <v>0</v>
      </c>
      <c r="AF514" s="44">
        <f t="shared" si="286"/>
        <v>27000000</v>
      </c>
      <c r="AG514" s="44">
        <f t="shared" si="286"/>
        <v>0</v>
      </c>
      <c r="AH514" s="44">
        <f t="shared" si="286"/>
        <v>0</v>
      </c>
      <c r="AI514" s="44">
        <f t="shared" si="286"/>
        <v>0</v>
      </c>
      <c r="AJ514" s="44">
        <f t="shared" si="197"/>
        <v>0</v>
      </c>
      <c r="AK514" s="813"/>
      <c r="AL514" s="831"/>
      <c r="AM514" s="44">
        <f t="shared" si="257"/>
        <v>6750000</v>
      </c>
      <c r="AN514" s="428"/>
      <c r="AO514" s="257">
        <v>6750000</v>
      </c>
      <c r="AP514" s="428"/>
      <c r="AQ514" s="428"/>
      <c r="AR514" s="428"/>
      <c r="AS514" s="428"/>
      <c r="AT514" s="813"/>
      <c r="AU514" s="834"/>
      <c r="AV514" s="44">
        <f t="shared" si="283"/>
        <v>6750000</v>
      </c>
      <c r="AW514" s="428"/>
      <c r="AX514" s="646">
        <v>6750000</v>
      </c>
      <c r="AY514" s="428"/>
      <c r="AZ514" s="428"/>
      <c r="BA514" s="428"/>
      <c r="BB514" s="428"/>
      <c r="BC514" s="813"/>
      <c r="BD514" s="810"/>
      <c r="BE514" s="44">
        <f t="shared" si="284"/>
        <v>6750000</v>
      </c>
      <c r="BF514" s="428"/>
      <c r="BG514" s="646">
        <v>6750000</v>
      </c>
      <c r="BH514" s="428"/>
      <c r="BI514" s="428"/>
      <c r="BJ514" s="428"/>
      <c r="BK514" s="428"/>
      <c r="BL514" s="813"/>
      <c r="BM514" s="816"/>
      <c r="BN514" s="44">
        <f t="shared" si="285"/>
        <v>6750000</v>
      </c>
      <c r="BO514" s="428"/>
      <c r="BP514" s="257">
        <v>6750000</v>
      </c>
      <c r="BQ514" s="428"/>
      <c r="BR514" s="428"/>
      <c r="BS514" s="428"/>
      <c r="BT514" s="428"/>
      <c r="BU514" s="429"/>
      <c r="BV514" s="430"/>
      <c r="BW514" s="430"/>
      <c r="BX514" s="430"/>
      <c r="BY514" s="430"/>
      <c r="BZ514" s="430"/>
      <c r="CA514" s="430"/>
      <c r="CB514" s="430"/>
      <c r="CC514" s="431"/>
    </row>
    <row r="515" spans="1:81" s="58" customFormat="1" ht="40.200000000000003" customHeight="1" thickTop="1" thickBot="1" x14ac:dyDescent="0.35">
      <c r="A515" s="34"/>
      <c r="B515" s="982"/>
      <c r="C515" s="869"/>
      <c r="D515" s="872"/>
      <c r="E515" s="852"/>
      <c r="F515" s="852"/>
      <c r="G515" s="852"/>
      <c r="H515" s="852"/>
      <c r="I515" s="1185"/>
      <c r="J515" s="813"/>
      <c r="K515" s="855"/>
      <c r="L515" s="858"/>
      <c r="M515" s="861"/>
      <c r="N515" s="837"/>
      <c r="O515" s="840"/>
      <c r="P515" s="864"/>
      <c r="Q515" s="867"/>
      <c r="R515" s="813"/>
      <c r="S515" s="401" t="s">
        <v>7225</v>
      </c>
      <c r="T515" s="651" t="s">
        <v>3822</v>
      </c>
      <c r="U515" s="651" t="s">
        <v>3827</v>
      </c>
      <c r="V515" s="651" t="s">
        <v>3830</v>
      </c>
      <c r="W515" s="39"/>
      <c r="X515" s="258">
        <v>44931</v>
      </c>
      <c r="Y515" s="258">
        <v>44956</v>
      </c>
      <c r="Z515" s="258">
        <v>44959</v>
      </c>
      <c r="AA515" s="258">
        <v>45290</v>
      </c>
      <c r="AB515" s="813"/>
      <c r="AC515" s="828"/>
      <c r="AD515" s="44">
        <f t="shared" si="286"/>
        <v>3000000</v>
      </c>
      <c r="AE515" s="44">
        <f t="shared" si="286"/>
        <v>0</v>
      </c>
      <c r="AF515" s="44">
        <f t="shared" si="286"/>
        <v>3000000</v>
      </c>
      <c r="AG515" s="44">
        <f t="shared" si="286"/>
        <v>0</v>
      </c>
      <c r="AH515" s="44">
        <f t="shared" si="286"/>
        <v>0</v>
      </c>
      <c r="AI515" s="44">
        <f t="shared" si="286"/>
        <v>0</v>
      </c>
      <c r="AJ515" s="44">
        <f t="shared" si="197"/>
        <v>0</v>
      </c>
      <c r="AK515" s="813"/>
      <c r="AL515" s="831"/>
      <c r="AM515" s="44">
        <f t="shared" si="257"/>
        <v>750000</v>
      </c>
      <c r="AN515" s="257"/>
      <c r="AO515" s="257">
        <v>750000</v>
      </c>
      <c r="AP515" s="257"/>
      <c r="AQ515" s="257"/>
      <c r="AR515" s="257"/>
      <c r="AS515" s="257"/>
      <c r="AT515" s="813"/>
      <c r="AU515" s="834"/>
      <c r="AV515" s="44">
        <f t="shared" si="283"/>
        <v>750000</v>
      </c>
      <c r="AW515" s="257"/>
      <c r="AX515" s="646">
        <v>750000</v>
      </c>
      <c r="AY515" s="257"/>
      <c r="AZ515" s="257"/>
      <c r="BA515" s="257"/>
      <c r="BB515" s="257"/>
      <c r="BC515" s="813"/>
      <c r="BD515" s="810"/>
      <c r="BE515" s="44">
        <f t="shared" si="284"/>
        <v>750000</v>
      </c>
      <c r="BF515" s="257"/>
      <c r="BG515" s="646">
        <v>750000</v>
      </c>
      <c r="BH515" s="257"/>
      <c r="BI515" s="257"/>
      <c r="BJ515" s="257"/>
      <c r="BK515" s="257"/>
      <c r="BL515" s="813"/>
      <c r="BM515" s="816"/>
      <c r="BN515" s="44">
        <f t="shared" si="285"/>
        <v>750000</v>
      </c>
      <c r="BO515" s="257"/>
      <c r="BP515" s="257">
        <v>750000</v>
      </c>
      <c r="BQ515" s="257"/>
      <c r="BR515" s="257"/>
      <c r="BS515" s="257"/>
      <c r="BT515" s="257"/>
      <c r="BU515" s="821"/>
      <c r="BV515" s="822"/>
      <c r="BW515" s="822"/>
      <c r="BX515" s="822"/>
      <c r="BY515" s="822"/>
      <c r="BZ515" s="822"/>
      <c r="CA515" s="822"/>
      <c r="CB515" s="822"/>
      <c r="CC515" s="823"/>
    </row>
    <row r="516" spans="1:81" s="58" customFormat="1" ht="40.200000000000003" customHeight="1" thickTop="1" thickBot="1" x14ac:dyDescent="0.35">
      <c r="A516" s="34"/>
      <c r="B516" s="982"/>
      <c r="C516" s="869"/>
      <c r="D516" s="872"/>
      <c r="E516" s="852"/>
      <c r="F516" s="852"/>
      <c r="G516" s="852"/>
      <c r="H516" s="852"/>
      <c r="I516" s="1185"/>
      <c r="J516" s="813"/>
      <c r="K516" s="855"/>
      <c r="L516" s="858"/>
      <c r="M516" s="861"/>
      <c r="N516" s="837"/>
      <c r="O516" s="840"/>
      <c r="P516" s="864"/>
      <c r="Q516" s="867"/>
      <c r="R516" s="813"/>
      <c r="S516" s="401" t="s">
        <v>7226</v>
      </c>
      <c r="T516" s="651" t="s">
        <v>3822</v>
      </c>
      <c r="U516" s="651" t="s">
        <v>3827</v>
      </c>
      <c r="V516" s="651" t="s">
        <v>3830</v>
      </c>
      <c r="W516" s="39"/>
      <c r="X516" s="258">
        <v>44931</v>
      </c>
      <c r="Y516" s="258">
        <v>44956</v>
      </c>
      <c r="Z516" s="258">
        <v>44959</v>
      </c>
      <c r="AA516" s="258">
        <v>45290</v>
      </c>
      <c r="AB516" s="813"/>
      <c r="AC516" s="828"/>
      <c r="AD516" s="44">
        <f t="shared" si="286"/>
        <v>3500000</v>
      </c>
      <c r="AE516" s="44">
        <f t="shared" si="286"/>
        <v>0</v>
      </c>
      <c r="AF516" s="44">
        <f t="shared" si="286"/>
        <v>3500000</v>
      </c>
      <c r="AG516" s="44">
        <f t="shared" si="286"/>
        <v>0</v>
      </c>
      <c r="AH516" s="44">
        <f t="shared" si="286"/>
        <v>0</v>
      </c>
      <c r="AI516" s="44">
        <f t="shared" si="286"/>
        <v>0</v>
      </c>
      <c r="AJ516" s="44">
        <f t="shared" si="197"/>
        <v>0</v>
      </c>
      <c r="AK516" s="813"/>
      <c r="AL516" s="831"/>
      <c r="AM516" s="44">
        <f t="shared" si="257"/>
        <v>875000</v>
      </c>
      <c r="AN516" s="257"/>
      <c r="AO516" s="442">
        <v>875000</v>
      </c>
      <c r="AP516" s="257"/>
      <c r="AQ516" s="257"/>
      <c r="AR516" s="257"/>
      <c r="AS516" s="257"/>
      <c r="AT516" s="813"/>
      <c r="AU516" s="834"/>
      <c r="AV516" s="44">
        <f t="shared" si="283"/>
        <v>875000</v>
      </c>
      <c r="AW516" s="257"/>
      <c r="AX516" s="646">
        <v>875000</v>
      </c>
      <c r="AY516" s="257"/>
      <c r="AZ516" s="257"/>
      <c r="BA516" s="257"/>
      <c r="BB516" s="257"/>
      <c r="BC516" s="813"/>
      <c r="BD516" s="810"/>
      <c r="BE516" s="44">
        <f t="shared" si="284"/>
        <v>875000</v>
      </c>
      <c r="BF516" s="257"/>
      <c r="BG516" s="646">
        <v>875000</v>
      </c>
      <c r="BH516" s="257"/>
      <c r="BI516" s="257"/>
      <c r="BJ516" s="257"/>
      <c r="BK516" s="257"/>
      <c r="BL516" s="813"/>
      <c r="BM516" s="816"/>
      <c r="BN516" s="44">
        <f t="shared" si="285"/>
        <v>875000</v>
      </c>
      <c r="BO516" s="257"/>
      <c r="BP516" s="442">
        <v>875000</v>
      </c>
      <c r="BQ516" s="257"/>
      <c r="BR516" s="257"/>
      <c r="BS516" s="257"/>
      <c r="BT516" s="257"/>
      <c r="BU516" s="821"/>
      <c r="BV516" s="822"/>
      <c r="BW516" s="822"/>
      <c r="BX516" s="822"/>
      <c r="BY516" s="822"/>
      <c r="BZ516" s="822"/>
      <c r="CA516" s="822"/>
      <c r="CB516" s="822"/>
      <c r="CC516" s="823"/>
    </row>
    <row r="517" spans="1:81" s="58" customFormat="1" ht="40.200000000000003" customHeight="1" thickTop="1" thickBot="1" x14ac:dyDescent="0.35">
      <c r="A517" s="34"/>
      <c r="B517" s="982"/>
      <c r="C517" s="869"/>
      <c r="D517" s="873"/>
      <c r="E517" s="853"/>
      <c r="F517" s="853"/>
      <c r="G517" s="853"/>
      <c r="H517" s="853"/>
      <c r="I517" s="1186"/>
      <c r="J517" s="814"/>
      <c r="K517" s="856"/>
      <c r="L517" s="859"/>
      <c r="M517" s="862"/>
      <c r="N517" s="838"/>
      <c r="O517" s="841"/>
      <c r="P517" s="865"/>
      <c r="Q517" s="874"/>
      <c r="R517" s="814"/>
      <c r="S517" s="401" t="s">
        <v>7227</v>
      </c>
      <c r="T517" s="653" t="s">
        <v>3822</v>
      </c>
      <c r="U517" s="653" t="s">
        <v>3827</v>
      </c>
      <c r="V517" s="653" t="s">
        <v>3830</v>
      </c>
      <c r="W517" s="232"/>
      <c r="X517" s="258">
        <v>44931</v>
      </c>
      <c r="Y517" s="258">
        <v>44956</v>
      </c>
      <c r="Z517" s="258">
        <v>44959</v>
      </c>
      <c r="AA517" s="258">
        <v>45290</v>
      </c>
      <c r="AB517" s="814"/>
      <c r="AC517" s="829"/>
      <c r="AD517" s="44">
        <f t="shared" si="286"/>
        <v>3500000</v>
      </c>
      <c r="AE517" s="44">
        <f t="shared" si="286"/>
        <v>0</v>
      </c>
      <c r="AF517" s="44">
        <f t="shared" si="286"/>
        <v>3500000</v>
      </c>
      <c r="AG517" s="44">
        <f t="shared" si="286"/>
        <v>0</v>
      </c>
      <c r="AH517" s="44">
        <f t="shared" si="286"/>
        <v>0</v>
      </c>
      <c r="AI517" s="44">
        <f t="shared" si="286"/>
        <v>0</v>
      </c>
      <c r="AJ517" s="44">
        <f t="shared" si="197"/>
        <v>0</v>
      </c>
      <c r="AK517" s="814"/>
      <c r="AL517" s="832"/>
      <c r="AM517" s="44">
        <f t="shared" si="257"/>
        <v>875000</v>
      </c>
      <c r="AN517" s="49"/>
      <c r="AO517" s="49">
        <v>875000</v>
      </c>
      <c r="AP517" s="49"/>
      <c r="AQ517" s="49"/>
      <c r="AR517" s="49"/>
      <c r="AS517" s="49"/>
      <c r="AT517" s="814"/>
      <c r="AU517" s="835"/>
      <c r="AV517" s="44">
        <f t="shared" si="283"/>
        <v>875000</v>
      </c>
      <c r="AW517" s="49"/>
      <c r="AX517" s="646">
        <v>875000</v>
      </c>
      <c r="AY517" s="49"/>
      <c r="AZ517" s="49"/>
      <c r="BA517" s="49"/>
      <c r="BB517" s="49"/>
      <c r="BC517" s="814"/>
      <c r="BD517" s="811"/>
      <c r="BE517" s="44">
        <f t="shared" si="284"/>
        <v>875000</v>
      </c>
      <c r="BF517" s="49"/>
      <c r="BG517" s="646">
        <v>875000</v>
      </c>
      <c r="BH517" s="49"/>
      <c r="BI517" s="49"/>
      <c r="BJ517" s="49"/>
      <c r="BK517" s="49"/>
      <c r="BL517" s="814"/>
      <c r="BM517" s="817"/>
      <c r="BN517" s="44">
        <f t="shared" si="285"/>
        <v>875000</v>
      </c>
      <c r="BO517" s="49"/>
      <c r="BP517" s="49">
        <v>875000</v>
      </c>
      <c r="BQ517" s="49"/>
      <c r="BR517" s="49"/>
      <c r="BS517" s="49"/>
      <c r="BT517" s="49"/>
      <c r="BU517" s="824"/>
      <c r="BV517" s="825"/>
      <c r="BW517" s="825"/>
      <c r="BX517" s="825"/>
      <c r="BY517" s="825"/>
      <c r="BZ517" s="825"/>
      <c r="CA517" s="825"/>
      <c r="CB517" s="825"/>
      <c r="CC517" s="826"/>
    </row>
    <row r="518" spans="1:81" s="58" customFormat="1" ht="40.200000000000003" customHeight="1" thickTop="1" thickBot="1" x14ac:dyDescent="0.35">
      <c r="A518" s="34"/>
      <c r="B518" s="982"/>
      <c r="C518" s="869"/>
      <c r="D518" s="871">
        <v>1903</v>
      </c>
      <c r="E518" s="851" t="s">
        <v>6675</v>
      </c>
      <c r="F518" s="851">
        <v>1903035</v>
      </c>
      <c r="G518" s="851" t="s">
        <v>6676</v>
      </c>
      <c r="H518" s="851" t="s">
        <v>6677</v>
      </c>
      <c r="I518" s="1184">
        <v>2021004540150</v>
      </c>
      <c r="J518" s="812">
        <v>126</v>
      </c>
      <c r="K518" s="854" t="str">
        <f>+[3]Metas!K145</f>
        <v>Municipios con el sistema de vigilancia SIVIGILA actualizado y operando.</v>
      </c>
      <c r="L518" s="857"/>
      <c r="M518" s="860">
        <f>SUM(N518:Q518)</f>
        <v>0</v>
      </c>
      <c r="N518" s="836"/>
      <c r="O518" s="839"/>
      <c r="P518" s="863"/>
      <c r="Q518" s="866"/>
      <c r="R518" s="812">
        <f t="shared" ref="R518" si="289">+$J518</f>
        <v>126</v>
      </c>
      <c r="S518" s="642" t="s">
        <v>7228</v>
      </c>
      <c r="T518" s="643" t="s">
        <v>3822</v>
      </c>
      <c r="U518" s="643" t="s">
        <v>3827</v>
      </c>
      <c r="V518" s="643" t="s">
        <v>3830</v>
      </c>
      <c r="W518" s="231"/>
      <c r="X518" s="258">
        <v>44931</v>
      </c>
      <c r="Y518" s="258">
        <v>44956</v>
      </c>
      <c r="Z518" s="258">
        <v>44959</v>
      </c>
      <c r="AA518" s="258">
        <v>45290</v>
      </c>
      <c r="AB518" s="812">
        <f t="shared" si="270"/>
        <v>126</v>
      </c>
      <c r="AC518" s="827">
        <f t="shared" ref="AC518" si="290">+L518</f>
        <v>0</v>
      </c>
      <c r="AD518" s="44">
        <f t="shared" si="286"/>
        <v>579149883</v>
      </c>
      <c r="AE518" s="44">
        <f t="shared" si="286"/>
        <v>0</v>
      </c>
      <c r="AF518" s="44">
        <f t="shared" si="286"/>
        <v>579149883</v>
      </c>
      <c r="AG518" s="44">
        <f t="shared" si="286"/>
        <v>0</v>
      </c>
      <c r="AH518" s="44">
        <f t="shared" si="286"/>
        <v>0</v>
      </c>
      <c r="AI518" s="44">
        <f t="shared" si="286"/>
        <v>0</v>
      </c>
      <c r="AJ518" s="44">
        <f t="shared" si="197"/>
        <v>0</v>
      </c>
      <c r="AK518" s="812">
        <f t="shared" si="272"/>
        <v>126</v>
      </c>
      <c r="AL518" s="830">
        <f>+N518</f>
        <v>0</v>
      </c>
      <c r="AM518" s="44">
        <f t="shared" si="257"/>
        <v>144787470.75</v>
      </c>
      <c r="AN518" s="47"/>
      <c r="AO518" s="47">
        <v>144787470.75</v>
      </c>
      <c r="AP518" s="47"/>
      <c r="AQ518" s="47"/>
      <c r="AR518" s="47"/>
      <c r="AS518" s="47"/>
      <c r="AT518" s="812">
        <f t="shared" si="273"/>
        <v>126</v>
      </c>
      <c r="AU518" s="833">
        <f>+O518</f>
        <v>0</v>
      </c>
      <c r="AV518" s="44">
        <f t="shared" si="283"/>
        <v>144787470.75</v>
      </c>
      <c r="AW518" s="47"/>
      <c r="AX518" s="35">
        <v>144787470.75</v>
      </c>
      <c r="AY518" s="47"/>
      <c r="AZ518" s="47"/>
      <c r="BA518" s="47"/>
      <c r="BB518" s="47"/>
      <c r="BC518" s="812">
        <f t="shared" si="274"/>
        <v>126</v>
      </c>
      <c r="BD518" s="809">
        <f>+P518</f>
        <v>0</v>
      </c>
      <c r="BE518" s="44">
        <f t="shared" si="284"/>
        <v>144787470.75</v>
      </c>
      <c r="BF518" s="47"/>
      <c r="BG518" s="35">
        <v>144787470.75</v>
      </c>
      <c r="BH518" s="47"/>
      <c r="BI518" s="47"/>
      <c r="BJ518" s="47"/>
      <c r="BK518" s="47"/>
      <c r="BL518" s="812">
        <f t="shared" si="275"/>
        <v>126</v>
      </c>
      <c r="BM518" s="815">
        <f>+Q518</f>
        <v>0</v>
      </c>
      <c r="BN518" s="44">
        <f t="shared" si="285"/>
        <v>144787470.75</v>
      </c>
      <c r="BO518" s="47"/>
      <c r="BP518" s="47">
        <v>144787470.75</v>
      </c>
      <c r="BQ518" s="47"/>
      <c r="BR518" s="47"/>
      <c r="BS518" s="47"/>
      <c r="BT518" s="47"/>
      <c r="BU518" s="818"/>
      <c r="BV518" s="819"/>
      <c r="BW518" s="819"/>
      <c r="BX518" s="819"/>
      <c r="BY518" s="819"/>
      <c r="BZ518" s="819"/>
      <c r="CA518" s="819"/>
      <c r="CB518" s="819"/>
      <c r="CC518" s="820"/>
    </row>
    <row r="519" spans="1:81" s="58" customFormat="1" ht="40.200000000000003" customHeight="1" thickTop="1" thickBot="1" x14ac:dyDescent="0.35">
      <c r="A519" s="34"/>
      <c r="B519" s="982"/>
      <c r="C519" s="869"/>
      <c r="D519" s="872"/>
      <c r="E519" s="852"/>
      <c r="F519" s="852"/>
      <c r="G519" s="852"/>
      <c r="H519" s="852"/>
      <c r="I519" s="1185"/>
      <c r="J519" s="813"/>
      <c r="K519" s="855"/>
      <c r="L519" s="858"/>
      <c r="M519" s="861"/>
      <c r="N519" s="837"/>
      <c r="O519" s="840"/>
      <c r="P519" s="864"/>
      <c r="Q519" s="867"/>
      <c r="R519" s="813"/>
      <c r="S519" s="644" t="s">
        <v>7229</v>
      </c>
      <c r="T519" s="651" t="s">
        <v>3822</v>
      </c>
      <c r="U519" s="236" t="s">
        <v>3827</v>
      </c>
      <c r="V519" s="236" t="s">
        <v>3830</v>
      </c>
      <c r="W519" s="261"/>
      <c r="X519" s="258">
        <v>44931</v>
      </c>
      <c r="Y519" s="258">
        <v>44956</v>
      </c>
      <c r="Z519" s="258">
        <v>44959</v>
      </c>
      <c r="AA519" s="258">
        <v>45290</v>
      </c>
      <c r="AB519" s="813"/>
      <c r="AC519" s="828"/>
      <c r="AD519" s="44">
        <f t="shared" si="286"/>
        <v>0</v>
      </c>
      <c r="AE519" s="44">
        <f t="shared" si="286"/>
        <v>0</v>
      </c>
      <c r="AF519" s="44">
        <f t="shared" si="286"/>
        <v>0</v>
      </c>
      <c r="AG519" s="44">
        <f t="shared" si="286"/>
        <v>0</v>
      </c>
      <c r="AH519" s="44">
        <f t="shared" si="286"/>
        <v>0</v>
      </c>
      <c r="AI519" s="44">
        <f t="shared" si="286"/>
        <v>0</v>
      </c>
      <c r="AJ519" s="44">
        <f t="shared" si="197"/>
        <v>0</v>
      </c>
      <c r="AK519" s="813"/>
      <c r="AL519" s="831"/>
      <c r="AM519" s="44">
        <f t="shared" si="257"/>
        <v>0</v>
      </c>
      <c r="AN519" s="428"/>
      <c r="AO519" s="428">
        <v>0</v>
      </c>
      <c r="AP519" s="428"/>
      <c r="AQ519" s="428"/>
      <c r="AR519" s="428"/>
      <c r="AS519" s="428"/>
      <c r="AT519" s="813"/>
      <c r="AU519" s="834"/>
      <c r="AV519" s="44">
        <f t="shared" si="283"/>
        <v>0</v>
      </c>
      <c r="AW519" s="428"/>
      <c r="AX519" s="646">
        <v>0</v>
      </c>
      <c r="AY519" s="428"/>
      <c r="AZ519" s="428"/>
      <c r="BA519" s="428"/>
      <c r="BB519" s="428"/>
      <c r="BC519" s="813"/>
      <c r="BD519" s="810"/>
      <c r="BE519" s="44">
        <f t="shared" si="284"/>
        <v>0</v>
      </c>
      <c r="BF519" s="428"/>
      <c r="BG519" s="646">
        <v>0</v>
      </c>
      <c r="BH519" s="428"/>
      <c r="BI519" s="428"/>
      <c r="BJ519" s="428"/>
      <c r="BK519" s="428"/>
      <c r="BL519" s="813"/>
      <c r="BM519" s="816"/>
      <c r="BN519" s="44">
        <f t="shared" si="285"/>
        <v>0</v>
      </c>
      <c r="BO519" s="428"/>
      <c r="BP519" s="428">
        <v>0</v>
      </c>
      <c r="BQ519" s="428"/>
      <c r="BR519" s="428"/>
      <c r="BS519" s="428"/>
      <c r="BT519" s="428"/>
      <c r="BU519" s="429"/>
      <c r="BV519" s="430"/>
      <c r="BW519" s="430"/>
      <c r="BX519" s="430"/>
      <c r="BY519" s="430"/>
      <c r="BZ519" s="430"/>
      <c r="CA519" s="430"/>
      <c r="CB519" s="430"/>
      <c r="CC519" s="431"/>
    </row>
    <row r="520" spans="1:81" s="58" customFormat="1" ht="40.200000000000003" customHeight="1" thickTop="1" thickBot="1" x14ac:dyDescent="0.35">
      <c r="A520" s="34"/>
      <c r="B520" s="982"/>
      <c r="C520" s="869"/>
      <c r="D520" s="872"/>
      <c r="E520" s="852"/>
      <c r="F520" s="852"/>
      <c r="G520" s="852"/>
      <c r="H520" s="852"/>
      <c r="I520" s="1185"/>
      <c r="J520" s="813"/>
      <c r="K520" s="855"/>
      <c r="L520" s="858"/>
      <c r="M520" s="861"/>
      <c r="N520" s="837"/>
      <c r="O520" s="840"/>
      <c r="P520" s="864"/>
      <c r="Q520" s="867"/>
      <c r="R520" s="813"/>
      <c r="S520" s="644" t="s">
        <v>7230</v>
      </c>
      <c r="T520" s="651" t="s">
        <v>3822</v>
      </c>
      <c r="U520" s="236" t="s">
        <v>3827</v>
      </c>
      <c r="V520" s="236" t="s">
        <v>3830</v>
      </c>
      <c r="W520" s="261"/>
      <c r="X520" s="258">
        <v>44931</v>
      </c>
      <c r="Y520" s="258">
        <v>44956</v>
      </c>
      <c r="Z520" s="258">
        <v>44959</v>
      </c>
      <c r="AA520" s="258">
        <v>45290</v>
      </c>
      <c r="AB520" s="813"/>
      <c r="AC520" s="828"/>
      <c r="AD520" s="44">
        <f t="shared" si="286"/>
        <v>194954102.15000001</v>
      </c>
      <c r="AE520" s="44">
        <f t="shared" si="286"/>
        <v>0</v>
      </c>
      <c r="AF520" s="44">
        <f t="shared" si="286"/>
        <v>194954102.15000001</v>
      </c>
      <c r="AG520" s="44">
        <f t="shared" si="286"/>
        <v>0</v>
      </c>
      <c r="AH520" s="44">
        <f t="shared" si="286"/>
        <v>0</v>
      </c>
      <c r="AI520" s="44">
        <f t="shared" si="286"/>
        <v>0</v>
      </c>
      <c r="AJ520" s="44">
        <f t="shared" si="197"/>
        <v>0</v>
      </c>
      <c r="AK520" s="813"/>
      <c r="AL520" s="831"/>
      <c r="AM520" s="44">
        <f t="shared" si="257"/>
        <v>48738525.537500001</v>
      </c>
      <c r="AN520" s="428"/>
      <c r="AO520" s="428">
        <v>48738525.537500001</v>
      </c>
      <c r="AP520" s="428"/>
      <c r="AQ520" s="428"/>
      <c r="AR520" s="428"/>
      <c r="AS520" s="428"/>
      <c r="AT520" s="813"/>
      <c r="AU520" s="834"/>
      <c r="AV520" s="44">
        <f t="shared" si="283"/>
        <v>48738525.537500001</v>
      </c>
      <c r="AW520" s="428"/>
      <c r="AX520" s="646">
        <v>48738525.537500001</v>
      </c>
      <c r="AY520" s="428"/>
      <c r="AZ520" s="428"/>
      <c r="BA520" s="428"/>
      <c r="BB520" s="428"/>
      <c r="BC520" s="813"/>
      <c r="BD520" s="810"/>
      <c r="BE520" s="44">
        <f t="shared" si="284"/>
        <v>48738525.537500001</v>
      </c>
      <c r="BF520" s="428"/>
      <c r="BG520" s="646">
        <v>48738525.537500001</v>
      </c>
      <c r="BH520" s="428"/>
      <c r="BI520" s="428"/>
      <c r="BJ520" s="428"/>
      <c r="BK520" s="428"/>
      <c r="BL520" s="813"/>
      <c r="BM520" s="816"/>
      <c r="BN520" s="44">
        <f t="shared" si="285"/>
        <v>48738525.537500001</v>
      </c>
      <c r="BO520" s="428"/>
      <c r="BP520" s="428">
        <v>48738525.537500001</v>
      </c>
      <c r="BQ520" s="428"/>
      <c r="BR520" s="428"/>
      <c r="BS520" s="428"/>
      <c r="BT520" s="428"/>
      <c r="BU520" s="429"/>
      <c r="BV520" s="430"/>
      <c r="BW520" s="430"/>
      <c r="BX520" s="430"/>
      <c r="BY520" s="430"/>
      <c r="BZ520" s="430"/>
      <c r="CA520" s="430"/>
      <c r="CB520" s="430"/>
      <c r="CC520" s="431"/>
    </row>
    <row r="521" spans="1:81" s="58" customFormat="1" ht="40.200000000000003" customHeight="1" thickTop="1" thickBot="1" x14ac:dyDescent="0.35">
      <c r="A521" s="34"/>
      <c r="B521" s="982"/>
      <c r="C521" s="869"/>
      <c r="D521" s="872"/>
      <c r="E521" s="852"/>
      <c r="F521" s="852"/>
      <c r="G521" s="852"/>
      <c r="H521" s="852"/>
      <c r="I521" s="1185"/>
      <c r="J521" s="813"/>
      <c r="K521" s="855"/>
      <c r="L521" s="858"/>
      <c r="M521" s="861"/>
      <c r="N521" s="837"/>
      <c r="O521" s="840"/>
      <c r="P521" s="864"/>
      <c r="Q521" s="867"/>
      <c r="R521" s="813"/>
      <c r="S521" s="644" t="s">
        <v>7231</v>
      </c>
      <c r="T521" s="651" t="s">
        <v>3822</v>
      </c>
      <c r="U521" s="236" t="s">
        <v>3827</v>
      </c>
      <c r="V521" s="236" t="s">
        <v>3830</v>
      </c>
      <c r="W521" s="261"/>
      <c r="X521" s="258">
        <v>44931</v>
      </c>
      <c r="Y521" s="258">
        <v>44956</v>
      </c>
      <c r="Z521" s="258">
        <v>44959</v>
      </c>
      <c r="AA521" s="258">
        <v>45290</v>
      </c>
      <c r="AB521" s="813"/>
      <c r="AC521" s="828"/>
      <c r="AD521" s="44">
        <f t="shared" si="286"/>
        <v>10262426</v>
      </c>
      <c r="AE521" s="44">
        <f t="shared" si="286"/>
        <v>0</v>
      </c>
      <c r="AF521" s="44">
        <f t="shared" si="286"/>
        <v>10262426</v>
      </c>
      <c r="AG521" s="44">
        <f t="shared" si="286"/>
        <v>0</v>
      </c>
      <c r="AH521" s="44">
        <f t="shared" si="286"/>
        <v>0</v>
      </c>
      <c r="AI521" s="44">
        <f t="shared" si="286"/>
        <v>0</v>
      </c>
      <c r="AJ521" s="44">
        <f t="shared" si="197"/>
        <v>0</v>
      </c>
      <c r="AK521" s="813"/>
      <c r="AL521" s="831"/>
      <c r="AM521" s="44">
        <f t="shared" si="257"/>
        <v>2565606.5</v>
      </c>
      <c r="AN521" s="428"/>
      <c r="AO521" s="428">
        <v>2565606.5</v>
      </c>
      <c r="AP521" s="428"/>
      <c r="AQ521" s="428"/>
      <c r="AR521" s="428"/>
      <c r="AS521" s="428"/>
      <c r="AT521" s="813"/>
      <c r="AU521" s="834"/>
      <c r="AV521" s="44">
        <f t="shared" si="283"/>
        <v>2565606.5</v>
      </c>
      <c r="AW521" s="428"/>
      <c r="AX521" s="646">
        <v>2565606.5</v>
      </c>
      <c r="AY521" s="428"/>
      <c r="AZ521" s="428"/>
      <c r="BA521" s="428"/>
      <c r="BB521" s="428"/>
      <c r="BC521" s="813"/>
      <c r="BD521" s="810"/>
      <c r="BE521" s="44">
        <f t="shared" si="284"/>
        <v>2565606.5</v>
      </c>
      <c r="BF521" s="428"/>
      <c r="BG521" s="646">
        <v>2565606.5</v>
      </c>
      <c r="BH521" s="428"/>
      <c r="BI521" s="428"/>
      <c r="BJ521" s="428"/>
      <c r="BK521" s="428"/>
      <c r="BL521" s="813"/>
      <c r="BM521" s="816"/>
      <c r="BN521" s="44">
        <f t="shared" si="285"/>
        <v>2565606.5</v>
      </c>
      <c r="BO521" s="428"/>
      <c r="BP521" s="428">
        <v>2565606.5</v>
      </c>
      <c r="BQ521" s="428"/>
      <c r="BR521" s="428"/>
      <c r="BS521" s="428"/>
      <c r="BT521" s="428"/>
      <c r="BU521" s="429"/>
      <c r="BV521" s="430"/>
      <c r="BW521" s="430"/>
      <c r="BX521" s="430"/>
      <c r="BY521" s="430"/>
      <c r="BZ521" s="430"/>
      <c r="CA521" s="430"/>
      <c r="CB521" s="430"/>
      <c r="CC521" s="431"/>
    </row>
    <row r="522" spans="1:81" s="58" customFormat="1" ht="40.200000000000003" customHeight="1" thickTop="1" thickBot="1" x14ac:dyDescent="0.35">
      <c r="A522" s="34"/>
      <c r="B522" s="982"/>
      <c r="C522" s="869"/>
      <c r="D522" s="872"/>
      <c r="E522" s="852"/>
      <c r="F522" s="852"/>
      <c r="G522" s="852"/>
      <c r="H522" s="852"/>
      <c r="I522" s="1185"/>
      <c r="J522" s="813"/>
      <c r="K522" s="855"/>
      <c r="L522" s="858"/>
      <c r="M522" s="861"/>
      <c r="N522" s="837"/>
      <c r="O522" s="840"/>
      <c r="P522" s="864"/>
      <c r="Q522" s="867"/>
      <c r="R522" s="813"/>
      <c r="S522" s="644" t="s">
        <v>7232</v>
      </c>
      <c r="T522" s="651" t="s">
        <v>3822</v>
      </c>
      <c r="U522" s="236" t="s">
        <v>3827</v>
      </c>
      <c r="V522" s="236" t="s">
        <v>3830</v>
      </c>
      <c r="W522" s="261"/>
      <c r="X522" s="258">
        <v>44931</v>
      </c>
      <c r="Y522" s="258">
        <v>44956</v>
      </c>
      <c r="Z522" s="258">
        <v>44959</v>
      </c>
      <c r="AA522" s="258">
        <v>45290</v>
      </c>
      <c r="AB522" s="813"/>
      <c r="AC522" s="828"/>
      <c r="AD522" s="44">
        <f t="shared" si="286"/>
        <v>8755559</v>
      </c>
      <c r="AE522" s="44">
        <f t="shared" si="286"/>
        <v>0</v>
      </c>
      <c r="AF522" s="44">
        <f t="shared" si="286"/>
        <v>8755559</v>
      </c>
      <c r="AG522" s="44">
        <f t="shared" si="286"/>
        <v>0</v>
      </c>
      <c r="AH522" s="44">
        <f t="shared" si="286"/>
        <v>0</v>
      </c>
      <c r="AI522" s="44">
        <f t="shared" si="286"/>
        <v>0</v>
      </c>
      <c r="AJ522" s="44">
        <f t="shared" si="197"/>
        <v>0</v>
      </c>
      <c r="AK522" s="813"/>
      <c r="AL522" s="831"/>
      <c r="AM522" s="44">
        <f t="shared" si="257"/>
        <v>2188889.75</v>
      </c>
      <c r="AN522" s="428"/>
      <c r="AO522" s="428">
        <v>2188889.75</v>
      </c>
      <c r="AP522" s="428"/>
      <c r="AQ522" s="428"/>
      <c r="AR522" s="428"/>
      <c r="AS522" s="428"/>
      <c r="AT522" s="813"/>
      <c r="AU522" s="834"/>
      <c r="AV522" s="44">
        <f t="shared" si="283"/>
        <v>2188889.75</v>
      </c>
      <c r="AW522" s="428"/>
      <c r="AX522" s="646">
        <v>2188889.75</v>
      </c>
      <c r="AY522" s="428"/>
      <c r="AZ522" s="428"/>
      <c r="BA522" s="428"/>
      <c r="BB522" s="428"/>
      <c r="BC522" s="813"/>
      <c r="BD522" s="810"/>
      <c r="BE522" s="44">
        <f t="shared" si="284"/>
        <v>2188889.75</v>
      </c>
      <c r="BF522" s="428"/>
      <c r="BG522" s="646">
        <v>2188889.75</v>
      </c>
      <c r="BH522" s="428"/>
      <c r="BI522" s="428"/>
      <c r="BJ522" s="428"/>
      <c r="BK522" s="428"/>
      <c r="BL522" s="813"/>
      <c r="BM522" s="816"/>
      <c r="BN522" s="44">
        <f t="shared" si="285"/>
        <v>2188889.75</v>
      </c>
      <c r="BO522" s="428"/>
      <c r="BP522" s="428">
        <v>2188889.75</v>
      </c>
      <c r="BQ522" s="428"/>
      <c r="BR522" s="428"/>
      <c r="BS522" s="428"/>
      <c r="BT522" s="428"/>
      <c r="BU522" s="429"/>
      <c r="BV522" s="430"/>
      <c r="BW522" s="430"/>
      <c r="BX522" s="430"/>
      <c r="BY522" s="430"/>
      <c r="BZ522" s="430"/>
      <c r="CA522" s="430"/>
      <c r="CB522" s="430"/>
      <c r="CC522" s="431"/>
    </row>
    <row r="523" spans="1:81" s="58" customFormat="1" ht="40.200000000000003" customHeight="1" thickTop="1" thickBot="1" x14ac:dyDescent="0.35">
      <c r="A523" s="34"/>
      <c r="B523" s="982"/>
      <c r="C523" s="869"/>
      <c r="D523" s="872"/>
      <c r="E523" s="852"/>
      <c r="F523" s="852"/>
      <c r="G523" s="852"/>
      <c r="H523" s="852"/>
      <c r="I523" s="1185"/>
      <c r="J523" s="813"/>
      <c r="K523" s="855"/>
      <c r="L523" s="858"/>
      <c r="M523" s="861"/>
      <c r="N523" s="837"/>
      <c r="O523" s="840"/>
      <c r="P523" s="864"/>
      <c r="Q523" s="867"/>
      <c r="R523" s="813"/>
      <c r="S523" s="644" t="s">
        <v>7233</v>
      </c>
      <c r="T523" s="651" t="s">
        <v>3822</v>
      </c>
      <c r="U523" s="236" t="s">
        <v>3827</v>
      </c>
      <c r="V523" s="236" t="s">
        <v>3830</v>
      </c>
      <c r="W523" s="261"/>
      <c r="X523" s="258">
        <v>44931</v>
      </c>
      <c r="Y523" s="258">
        <v>44956</v>
      </c>
      <c r="Z523" s="258">
        <v>44959</v>
      </c>
      <c r="AA523" s="258">
        <v>45290</v>
      </c>
      <c r="AB523" s="813"/>
      <c r="AC523" s="828"/>
      <c r="AD523" s="44">
        <f t="shared" si="286"/>
        <v>39195216</v>
      </c>
      <c r="AE523" s="44">
        <f t="shared" si="286"/>
        <v>0</v>
      </c>
      <c r="AF523" s="44">
        <f t="shared" si="286"/>
        <v>39195216</v>
      </c>
      <c r="AG523" s="44">
        <f t="shared" si="286"/>
        <v>0</v>
      </c>
      <c r="AH523" s="44">
        <f t="shared" si="286"/>
        <v>0</v>
      </c>
      <c r="AI523" s="44">
        <f t="shared" si="286"/>
        <v>0</v>
      </c>
      <c r="AJ523" s="44">
        <f t="shared" si="286"/>
        <v>0</v>
      </c>
      <c r="AK523" s="813"/>
      <c r="AL523" s="831"/>
      <c r="AM523" s="44">
        <f t="shared" si="257"/>
        <v>9798804</v>
      </c>
      <c r="AN523" s="428"/>
      <c r="AO523" s="428">
        <v>9798804</v>
      </c>
      <c r="AP523" s="428"/>
      <c r="AQ523" s="428"/>
      <c r="AR523" s="428"/>
      <c r="AS523" s="428"/>
      <c r="AT523" s="813"/>
      <c r="AU523" s="834"/>
      <c r="AV523" s="44">
        <f t="shared" si="283"/>
        <v>9798804</v>
      </c>
      <c r="AW523" s="428"/>
      <c r="AX523" s="646">
        <v>9798804</v>
      </c>
      <c r="AY523" s="428"/>
      <c r="AZ523" s="428"/>
      <c r="BA523" s="428"/>
      <c r="BB523" s="428"/>
      <c r="BC523" s="813"/>
      <c r="BD523" s="810"/>
      <c r="BE523" s="44">
        <f t="shared" si="284"/>
        <v>9798804</v>
      </c>
      <c r="BF523" s="428"/>
      <c r="BG523" s="646">
        <v>9798804</v>
      </c>
      <c r="BH523" s="428"/>
      <c r="BI523" s="428"/>
      <c r="BJ523" s="428"/>
      <c r="BK523" s="428"/>
      <c r="BL523" s="813"/>
      <c r="BM523" s="816"/>
      <c r="BN523" s="44">
        <f t="shared" si="285"/>
        <v>9798804</v>
      </c>
      <c r="BO523" s="428"/>
      <c r="BP523" s="428">
        <v>9798804</v>
      </c>
      <c r="BQ523" s="428"/>
      <c r="BR523" s="428"/>
      <c r="BS523" s="428"/>
      <c r="BT523" s="428"/>
      <c r="BU523" s="429"/>
      <c r="BV523" s="430"/>
      <c r="BW523" s="430"/>
      <c r="BX523" s="430"/>
      <c r="BY523" s="430"/>
      <c r="BZ523" s="430"/>
      <c r="CA523" s="430"/>
      <c r="CB523" s="430"/>
      <c r="CC523" s="431"/>
    </row>
    <row r="524" spans="1:81" s="58" customFormat="1" ht="40.200000000000003" customHeight="1" thickTop="1" thickBot="1" x14ac:dyDescent="0.35">
      <c r="A524" s="34"/>
      <c r="B524" s="982"/>
      <c r="C524" s="869"/>
      <c r="D524" s="872"/>
      <c r="E524" s="852"/>
      <c r="F524" s="852"/>
      <c r="G524" s="852"/>
      <c r="H524" s="852"/>
      <c r="I524" s="1185"/>
      <c r="J524" s="813"/>
      <c r="K524" s="855"/>
      <c r="L524" s="858"/>
      <c r="M524" s="861"/>
      <c r="N524" s="837"/>
      <c r="O524" s="840"/>
      <c r="P524" s="864"/>
      <c r="Q524" s="867"/>
      <c r="R524" s="813"/>
      <c r="S524" s="644" t="s">
        <v>7234</v>
      </c>
      <c r="T524" s="651" t="s">
        <v>3822</v>
      </c>
      <c r="U524" s="236" t="s">
        <v>3827</v>
      </c>
      <c r="V524" s="236" t="s">
        <v>3830</v>
      </c>
      <c r="W524" s="261"/>
      <c r="X524" s="258">
        <v>44931</v>
      </c>
      <c r="Y524" s="258">
        <v>44956</v>
      </c>
      <c r="Z524" s="258">
        <v>44959</v>
      </c>
      <c r="AA524" s="258">
        <v>45290</v>
      </c>
      <c r="AB524" s="813"/>
      <c r="AC524" s="828"/>
      <c r="AD524" s="44">
        <f t="shared" si="286"/>
        <v>0</v>
      </c>
      <c r="AE524" s="44">
        <f t="shared" si="286"/>
        <v>0</v>
      </c>
      <c r="AF524" s="44">
        <f t="shared" si="286"/>
        <v>0</v>
      </c>
      <c r="AG524" s="44">
        <f t="shared" si="286"/>
        <v>0</v>
      </c>
      <c r="AH524" s="44">
        <f t="shared" si="286"/>
        <v>0</v>
      </c>
      <c r="AI524" s="44">
        <f t="shared" si="286"/>
        <v>0</v>
      </c>
      <c r="AJ524" s="44">
        <f t="shared" si="286"/>
        <v>0</v>
      </c>
      <c r="AK524" s="813"/>
      <c r="AL524" s="831"/>
      <c r="AM524" s="44">
        <f t="shared" si="257"/>
        <v>0</v>
      </c>
      <c r="AN524" s="428"/>
      <c r="AO524" s="428">
        <v>0</v>
      </c>
      <c r="AP524" s="428"/>
      <c r="AQ524" s="428"/>
      <c r="AR524" s="428"/>
      <c r="AS524" s="428"/>
      <c r="AT524" s="813"/>
      <c r="AU524" s="834"/>
      <c r="AV524" s="44">
        <f t="shared" si="283"/>
        <v>0</v>
      </c>
      <c r="AW524" s="428"/>
      <c r="AX524" s="646">
        <v>0</v>
      </c>
      <c r="AY524" s="428"/>
      <c r="AZ524" s="428"/>
      <c r="BA524" s="428"/>
      <c r="BB524" s="428"/>
      <c r="BC524" s="813"/>
      <c r="BD524" s="810"/>
      <c r="BE524" s="44">
        <f t="shared" si="284"/>
        <v>0</v>
      </c>
      <c r="BF524" s="428"/>
      <c r="BG524" s="646">
        <v>0</v>
      </c>
      <c r="BH524" s="428"/>
      <c r="BI524" s="428"/>
      <c r="BJ524" s="428"/>
      <c r="BK524" s="428"/>
      <c r="BL524" s="813"/>
      <c r="BM524" s="816"/>
      <c r="BN524" s="44">
        <f t="shared" si="285"/>
        <v>0</v>
      </c>
      <c r="BO524" s="428"/>
      <c r="BP524" s="428">
        <v>0</v>
      </c>
      <c r="BQ524" s="428"/>
      <c r="BR524" s="428"/>
      <c r="BS524" s="428"/>
      <c r="BT524" s="428"/>
      <c r="BU524" s="429"/>
      <c r="BV524" s="430"/>
      <c r="BW524" s="430"/>
      <c r="BX524" s="430"/>
      <c r="BY524" s="430"/>
      <c r="BZ524" s="430"/>
      <c r="CA524" s="430"/>
      <c r="CB524" s="430"/>
      <c r="CC524" s="431"/>
    </row>
    <row r="525" spans="1:81" s="58" customFormat="1" ht="40.200000000000003" customHeight="1" thickTop="1" thickBot="1" x14ac:dyDescent="0.35">
      <c r="A525" s="34"/>
      <c r="B525" s="982"/>
      <c r="C525" s="869"/>
      <c r="D525" s="872"/>
      <c r="E525" s="852"/>
      <c r="F525" s="852"/>
      <c r="G525" s="852"/>
      <c r="H525" s="852"/>
      <c r="I525" s="1185"/>
      <c r="J525" s="813"/>
      <c r="K525" s="855"/>
      <c r="L525" s="858"/>
      <c r="M525" s="861"/>
      <c r="N525" s="837"/>
      <c r="O525" s="840"/>
      <c r="P525" s="864"/>
      <c r="Q525" s="867"/>
      <c r="R525" s="813"/>
      <c r="S525" s="644" t="s">
        <v>7235</v>
      </c>
      <c r="T525" s="651" t="s">
        <v>3822</v>
      </c>
      <c r="U525" s="236" t="s">
        <v>3827</v>
      </c>
      <c r="V525" s="236" t="s">
        <v>3830</v>
      </c>
      <c r="W525" s="261"/>
      <c r="X525" s="258">
        <v>44931</v>
      </c>
      <c r="Y525" s="258">
        <v>44956</v>
      </c>
      <c r="Z525" s="258">
        <v>44959</v>
      </c>
      <c r="AA525" s="258">
        <v>45290</v>
      </c>
      <c r="AB525" s="813"/>
      <c r="AC525" s="828"/>
      <c r="AD525" s="44">
        <f t="shared" si="286"/>
        <v>484943831</v>
      </c>
      <c r="AE525" s="44">
        <f t="shared" si="286"/>
        <v>0</v>
      </c>
      <c r="AF525" s="44">
        <f t="shared" si="286"/>
        <v>484943831</v>
      </c>
      <c r="AG525" s="44">
        <f t="shared" si="286"/>
        <v>0</v>
      </c>
      <c r="AH525" s="44">
        <f t="shared" ref="AH525:AJ585" si="291">+AQ525+AZ525+BI525+BR525</f>
        <v>0</v>
      </c>
      <c r="AI525" s="44">
        <f t="shared" si="291"/>
        <v>0</v>
      </c>
      <c r="AJ525" s="44">
        <f t="shared" si="291"/>
        <v>0</v>
      </c>
      <c r="AK525" s="813"/>
      <c r="AL525" s="831"/>
      <c r="AM525" s="44">
        <f t="shared" si="257"/>
        <v>121235957.75</v>
      </c>
      <c r="AN525" s="428"/>
      <c r="AO525" s="428">
        <v>121235957.75</v>
      </c>
      <c r="AP525" s="428"/>
      <c r="AQ525" s="428"/>
      <c r="AR525" s="428"/>
      <c r="AS525" s="428"/>
      <c r="AT525" s="813"/>
      <c r="AU525" s="834"/>
      <c r="AV525" s="44">
        <f t="shared" si="283"/>
        <v>121235957.75</v>
      </c>
      <c r="AW525" s="428"/>
      <c r="AX525" s="646">
        <v>121235957.75</v>
      </c>
      <c r="AY525" s="428"/>
      <c r="AZ525" s="428"/>
      <c r="BA525" s="428"/>
      <c r="BB525" s="428"/>
      <c r="BC525" s="813"/>
      <c r="BD525" s="810"/>
      <c r="BE525" s="44">
        <f t="shared" si="284"/>
        <v>121235957.75</v>
      </c>
      <c r="BF525" s="428"/>
      <c r="BG525" s="646">
        <v>121235957.75</v>
      </c>
      <c r="BH525" s="428"/>
      <c r="BI525" s="428"/>
      <c r="BJ525" s="428"/>
      <c r="BK525" s="428"/>
      <c r="BL525" s="813"/>
      <c r="BM525" s="816"/>
      <c r="BN525" s="44">
        <f t="shared" si="285"/>
        <v>121235957.75</v>
      </c>
      <c r="BO525" s="428"/>
      <c r="BP525" s="428">
        <v>121235957.75</v>
      </c>
      <c r="BQ525" s="428"/>
      <c r="BR525" s="428"/>
      <c r="BS525" s="428"/>
      <c r="BT525" s="428"/>
      <c r="BU525" s="429"/>
      <c r="BV525" s="430"/>
      <c r="BW525" s="430"/>
      <c r="BX525" s="430"/>
      <c r="BY525" s="430"/>
      <c r="BZ525" s="430"/>
      <c r="CA525" s="430"/>
      <c r="CB525" s="430"/>
      <c r="CC525" s="431"/>
    </row>
    <row r="526" spans="1:81" s="58" customFormat="1" ht="40.200000000000003" customHeight="1" thickTop="1" thickBot="1" x14ac:dyDescent="0.35">
      <c r="A526" s="34"/>
      <c r="B526" s="982"/>
      <c r="C526" s="869"/>
      <c r="D526" s="872"/>
      <c r="E526" s="852"/>
      <c r="F526" s="852"/>
      <c r="G526" s="852"/>
      <c r="H526" s="852"/>
      <c r="I526" s="1185"/>
      <c r="J526" s="813"/>
      <c r="K526" s="855"/>
      <c r="L526" s="858"/>
      <c r="M526" s="861"/>
      <c r="N526" s="837"/>
      <c r="O526" s="840"/>
      <c r="P526" s="864"/>
      <c r="Q526" s="867"/>
      <c r="R526" s="813"/>
      <c r="S526" s="644" t="s">
        <v>7236</v>
      </c>
      <c r="T526" s="651" t="s">
        <v>3822</v>
      </c>
      <c r="U526" s="236" t="s">
        <v>3827</v>
      </c>
      <c r="V526" s="236" t="s">
        <v>3830</v>
      </c>
      <c r="W526" s="261"/>
      <c r="X526" s="258">
        <v>44931</v>
      </c>
      <c r="Y526" s="258">
        <v>44956</v>
      </c>
      <c r="Z526" s="258">
        <v>44959</v>
      </c>
      <c r="AA526" s="258">
        <v>45290</v>
      </c>
      <c r="AB526" s="813"/>
      <c r="AC526" s="828"/>
      <c r="AD526" s="44">
        <f t="shared" ref="AD526:AI589" si="292">+AM526+AV526+BE526+BN526</f>
        <v>0</v>
      </c>
      <c r="AE526" s="44">
        <f t="shared" si="292"/>
        <v>0</v>
      </c>
      <c r="AF526" s="44">
        <f t="shared" si="292"/>
        <v>0</v>
      </c>
      <c r="AG526" s="44">
        <f t="shared" si="292"/>
        <v>0</v>
      </c>
      <c r="AH526" s="44">
        <f t="shared" si="291"/>
        <v>0</v>
      </c>
      <c r="AI526" s="44">
        <f t="shared" si="291"/>
        <v>0</v>
      </c>
      <c r="AJ526" s="44">
        <f t="shared" si="291"/>
        <v>0</v>
      </c>
      <c r="AK526" s="813"/>
      <c r="AL526" s="831"/>
      <c r="AM526" s="44">
        <f t="shared" si="257"/>
        <v>0</v>
      </c>
      <c r="AN526" s="428"/>
      <c r="AO526" s="428">
        <v>0</v>
      </c>
      <c r="AP526" s="428"/>
      <c r="AQ526" s="428"/>
      <c r="AR526" s="428"/>
      <c r="AS526" s="428"/>
      <c r="AT526" s="813"/>
      <c r="AU526" s="834"/>
      <c r="AV526" s="44">
        <f t="shared" si="283"/>
        <v>0</v>
      </c>
      <c r="AW526" s="428"/>
      <c r="AX526" s="646">
        <v>0</v>
      </c>
      <c r="AY526" s="428"/>
      <c r="AZ526" s="428"/>
      <c r="BA526" s="428"/>
      <c r="BB526" s="428"/>
      <c r="BC526" s="813"/>
      <c r="BD526" s="810"/>
      <c r="BE526" s="44">
        <f t="shared" si="284"/>
        <v>0</v>
      </c>
      <c r="BF526" s="428"/>
      <c r="BG526" s="646">
        <v>0</v>
      </c>
      <c r="BH526" s="428"/>
      <c r="BI526" s="428"/>
      <c r="BJ526" s="428"/>
      <c r="BK526" s="428"/>
      <c r="BL526" s="813"/>
      <c r="BM526" s="816"/>
      <c r="BN526" s="44">
        <f t="shared" si="285"/>
        <v>0</v>
      </c>
      <c r="BO526" s="428"/>
      <c r="BP526" s="428">
        <v>0</v>
      </c>
      <c r="BQ526" s="428"/>
      <c r="BR526" s="428"/>
      <c r="BS526" s="428"/>
      <c r="BT526" s="428"/>
      <c r="BU526" s="429"/>
      <c r="BV526" s="430"/>
      <c r="BW526" s="430"/>
      <c r="BX526" s="430"/>
      <c r="BY526" s="430"/>
      <c r="BZ526" s="430"/>
      <c r="CA526" s="430"/>
      <c r="CB526" s="430"/>
      <c r="CC526" s="431"/>
    </row>
    <row r="527" spans="1:81" s="58" customFormat="1" ht="40.200000000000003" customHeight="1" thickTop="1" thickBot="1" x14ac:dyDescent="0.35">
      <c r="A527" s="34"/>
      <c r="B527" s="982"/>
      <c r="C527" s="869"/>
      <c r="D527" s="872"/>
      <c r="E527" s="852"/>
      <c r="F527" s="852"/>
      <c r="G527" s="852"/>
      <c r="H527" s="852"/>
      <c r="I527" s="1185"/>
      <c r="J527" s="813"/>
      <c r="K527" s="855"/>
      <c r="L527" s="858"/>
      <c r="M527" s="861"/>
      <c r="N527" s="837"/>
      <c r="O527" s="840"/>
      <c r="P527" s="864"/>
      <c r="Q527" s="867"/>
      <c r="R527" s="813"/>
      <c r="S527" s="644" t="s">
        <v>7237</v>
      </c>
      <c r="T527" s="651" t="s">
        <v>3822</v>
      </c>
      <c r="U527" s="236" t="s">
        <v>3827</v>
      </c>
      <c r="V527" s="236" t="s">
        <v>3830</v>
      </c>
      <c r="W527" s="261"/>
      <c r="X527" s="258">
        <v>44931</v>
      </c>
      <c r="Y527" s="258">
        <v>44956</v>
      </c>
      <c r="Z527" s="258">
        <v>44959</v>
      </c>
      <c r="AA527" s="258">
        <v>45290</v>
      </c>
      <c r="AB527" s="813"/>
      <c r="AC527" s="828"/>
      <c r="AD527" s="44">
        <f t="shared" si="292"/>
        <v>0</v>
      </c>
      <c r="AE527" s="44">
        <f t="shared" si="292"/>
        <v>0</v>
      </c>
      <c r="AF527" s="44">
        <f t="shared" si="292"/>
        <v>0</v>
      </c>
      <c r="AG527" s="44">
        <f t="shared" si="292"/>
        <v>0</v>
      </c>
      <c r="AH527" s="44">
        <f t="shared" si="291"/>
        <v>0</v>
      </c>
      <c r="AI527" s="44">
        <f t="shared" si="291"/>
        <v>0</v>
      </c>
      <c r="AJ527" s="44">
        <f t="shared" si="291"/>
        <v>0</v>
      </c>
      <c r="AK527" s="813"/>
      <c r="AL527" s="831"/>
      <c r="AM527" s="44">
        <f t="shared" si="257"/>
        <v>0</v>
      </c>
      <c r="AN527" s="428"/>
      <c r="AO527" s="428">
        <v>0</v>
      </c>
      <c r="AP527" s="428"/>
      <c r="AQ527" s="428"/>
      <c r="AR527" s="428"/>
      <c r="AS527" s="428"/>
      <c r="AT527" s="813"/>
      <c r="AU527" s="834"/>
      <c r="AV527" s="44">
        <f t="shared" si="283"/>
        <v>0</v>
      </c>
      <c r="AW527" s="428"/>
      <c r="AX527" s="646">
        <v>0</v>
      </c>
      <c r="AY527" s="428"/>
      <c r="AZ527" s="428"/>
      <c r="BA527" s="428"/>
      <c r="BB527" s="428"/>
      <c r="BC527" s="813"/>
      <c r="BD527" s="810"/>
      <c r="BE527" s="44">
        <f t="shared" si="284"/>
        <v>0</v>
      </c>
      <c r="BF527" s="428"/>
      <c r="BG527" s="646">
        <v>0</v>
      </c>
      <c r="BH527" s="428"/>
      <c r="BI527" s="428"/>
      <c r="BJ527" s="428"/>
      <c r="BK527" s="428"/>
      <c r="BL527" s="813"/>
      <c r="BM527" s="816"/>
      <c r="BN527" s="44">
        <f t="shared" si="285"/>
        <v>0</v>
      </c>
      <c r="BO527" s="428"/>
      <c r="BP527" s="428">
        <v>0</v>
      </c>
      <c r="BQ527" s="428"/>
      <c r="BR527" s="428"/>
      <c r="BS527" s="428"/>
      <c r="BT527" s="428"/>
      <c r="BU527" s="429"/>
      <c r="BV527" s="430"/>
      <c r="BW527" s="430"/>
      <c r="BX527" s="430"/>
      <c r="BY527" s="430"/>
      <c r="BZ527" s="430"/>
      <c r="CA527" s="430"/>
      <c r="CB527" s="430"/>
      <c r="CC527" s="431"/>
    </row>
    <row r="528" spans="1:81" s="58" customFormat="1" ht="40.200000000000003" customHeight="1" thickTop="1" thickBot="1" x14ac:dyDescent="0.35">
      <c r="A528" s="34"/>
      <c r="B528" s="982"/>
      <c r="C528" s="869"/>
      <c r="D528" s="872"/>
      <c r="E528" s="852"/>
      <c r="F528" s="852"/>
      <c r="G528" s="852"/>
      <c r="H528" s="852"/>
      <c r="I528" s="1185"/>
      <c r="J528" s="813"/>
      <c r="K528" s="855"/>
      <c r="L528" s="858"/>
      <c r="M528" s="861"/>
      <c r="N528" s="837"/>
      <c r="O528" s="840"/>
      <c r="P528" s="864"/>
      <c r="Q528" s="867"/>
      <c r="R528" s="813"/>
      <c r="S528" s="644" t="s">
        <v>7238</v>
      </c>
      <c r="T528" s="651" t="s">
        <v>3822</v>
      </c>
      <c r="U528" s="236" t="s">
        <v>3827</v>
      </c>
      <c r="V528" s="236" t="s">
        <v>3830</v>
      </c>
      <c r="W528" s="261"/>
      <c r="X528" s="258">
        <v>44931</v>
      </c>
      <c r="Y528" s="258">
        <v>44956</v>
      </c>
      <c r="Z528" s="258">
        <v>44959</v>
      </c>
      <c r="AA528" s="258">
        <v>45290</v>
      </c>
      <c r="AB528" s="813"/>
      <c r="AC528" s="828"/>
      <c r="AD528" s="44">
        <f t="shared" si="292"/>
        <v>0</v>
      </c>
      <c r="AE528" s="44">
        <f t="shared" si="292"/>
        <v>0</v>
      </c>
      <c r="AF528" s="44">
        <f t="shared" si="292"/>
        <v>0</v>
      </c>
      <c r="AG528" s="44">
        <f t="shared" si="292"/>
        <v>0</v>
      </c>
      <c r="AH528" s="44">
        <f t="shared" si="291"/>
        <v>0</v>
      </c>
      <c r="AI528" s="44">
        <f t="shared" si="291"/>
        <v>0</v>
      </c>
      <c r="AJ528" s="44">
        <f t="shared" si="291"/>
        <v>0</v>
      </c>
      <c r="AK528" s="813"/>
      <c r="AL528" s="831"/>
      <c r="AM528" s="44">
        <f t="shared" si="257"/>
        <v>0</v>
      </c>
      <c r="AN528" s="428"/>
      <c r="AO528" s="428">
        <v>0</v>
      </c>
      <c r="AP528" s="428"/>
      <c r="AQ528" s="428"/>
      <c r="AR528" s="428"/>
      <c r="AS528" s="428"/>
      <c r="AT528" s="813"/>
      <c r="AU528" s="834"/>
      <c r="AV528" s="44">
        <f t="shared" si="283"/>
        <v>0</v>
      </c>
      <c r="AW528" s="428"/>
      <c r="AX528" s="646">
        <v>0</v>
      </c>
      <c r="AY528" s="428"/>
      <c r="AZ528" s="428"/>
      <c r="BA528" s="428"/>
      <c r="BB528" s="428"/>
      <c r="BC528" s="813"/>
      <c r="BD528" s="810"/>
      <c r="BE528" s="44">
        <f t="shared" si="284"/>
        <v>0</v>
      </c>
      <c r="BF528" s="428"/>
      <c r="BG528" s="646">
        <v>0</v>
      </c>
      <c r="BH528" s="428"/>
      <c r="BI528" s="428"/>
      <c r="BJ528" s="428"/>
      <c r="BK528" s="428"/>
      <c r="BL528" s="813"/>
      <c r="BM528" s="816"/>
      <c r="BN528" s="44">
        <f t="shared" si="285"/>
        <v>0</v>
      </c>
      <c r="BO528" s="428"/>
      <c r="BP528" s="428">
        <v>0</v>
      </c>
      <c r="BQ528" s="428"/>
      <c r="BR528" s="428"/>
      <c r="BS528" s="428"/>
      <c r="BT528" s="428"/>
      <c r="BU528" s="429"/>
      <c r="BV528" s="430"/>
      <c r="BW528" s="430"/>
      <c r="BX528" s="430"/>
      <c r="BY528" s="430"/>
      <c r="BZ528" s="430"/>
      <c r="CA528" s="430"/>
      <c r="CB528" s="430"/>
      <c r="CC528" s="431"/>
    </row>
    <row r="529" spans="1:81" s="58" customFormat="1" ht="40.200000000000003" customHeight="1" thickTop="1" thickBot="1" x14ac:dyDescent="0.35">
      <c r="A529" s="34"/>
      <c r="B529" s="982"/>
      <c r="C529" s="869"/>
      <c r="D529" s="872"/>
      <c r="E529" s="852"/>
      <c r="F529" s="852"/>
      <c r="G529" s="852"/>
      <c r="H529" s="852"/>
      <c r="I529" s="1185"/>
      <c r="J529" s="813"/>
      <c r="K529" s="855"/>
      <c r="L529" s="858"/>
      <c r="M529" s="861"/>
      <c r="N529" s="837"/>
      <c r="O529" s="840"/>
      <c r="P529" s="864"/>
      <c r="Q529" s="867"/>
      <c r="R529" s="813"/>
      <c r="S529" s="644" t="s">
        <v>7239</v>
      </c>
      <c r="T529" s="651" t="s">
        <v>3822</v>
      </c>
      <c r="U529" s="236" t="s">
        <v>3827</v>
      </c>
      <c r="V529" s="236" t="s">
        <v>3830</v>
      </c>
      <c r="W529" s="261"/>
      <c r="X529" s="258">
        <v>44931</v>
      </c>
      <c r="Y529" s="258">
        <v>44956</v>
      </c>
      <c r="Z529" s="258">
        <v>44959</v>
      </c>
      <c r="AA529" s="258">
        <v>45290</v>
      </c>
      <c r="AB529" s="813"/>
      <c r="AC529" s="828"/>
      <c r="AD529" s="44">
        <f t="shared" si="292"/>
        <v>569641000</v>
      </c>
      <c r="AE529" s="44">
        <f t="shared" si="292"/>
        <v>0</v>
      </c>
      <c r="AF529" s="44">
        <f t="shared" si="292"/>
        <v>569641000</v>
      </c>
      <c r="AG529" s="44">
        <f t="shared" si="292"/>
        <v>0</v>
      </c>
      <c r="AH529" s="44">
        <f t="shared" si="291"/>
        <v>0</v>
      </c>
      <c r="AI529" s="44">
        <f t="shared" si="291"/>
        <v>0</v>
      </c>
      <c r="AJ529" s="44">
        <f t="shared" si="291"/>
        <v>0</v>
      </c>
      <c r="AK529" s="813"/>
      <c r="AL529" s="831"/>
      <c r="AM529" s="44">
        <f t="shared" si="257"/>
        <v>142410250</v>
      </c>
      <c r="AN529" s="428"/>
      <c r="AO529" s="428">
        <v>142410250</v>
      </c>
      <c r="AP529" s="428"/>
      <c r="AQ529" s="428"/>
      <c r="AR529" s="428"/>
      <c r="AS529" s="428"/>
      <c r="AT529" s="813"/>
      <c r="AU529" s="834"/>
      <c r="AV529" s="44">
        <f t="shared" si="283"/>
        <v>142410250</v>
      </c>
      <c r="AW529" s="428"/>
      <c r="AX529" s="646">
        <v>142410250</v>
      </c>
      <c r="AY529" s="428"/>
      <c r="AZ529" s="428"/>
      <c r="BA529" s="428"/>
      <c r="BB529" s="428"/>
      <c r="BC529" s="813"/>
      <c r="BD529" s="810"/>
      <c r="BE529" s="44">
        <f t="shared" si="284"/>
        <v>142410250</v>
      </c>
      <c r="BF529" s="428"/>
      <c r="BG529" s="646">
        <v>142410250</v>
      </c>
      <c r="BH529" s="428"/>
      <c r="BI529" s="428"/>
      <c r="BJ529" s="428"/>
      <c r="BK529" s="428"/>
      <c r="BL529" s="813"/>
      <c r="BM529" s="816"/>
      <c r="BN529" s="44">
        <f t="shared" si="285"/>
        <v>142410250</v>
      </c>
      <c r="BO529" s="428"/>
      <c r="BP529" s="428">
        <v>142410250</v>
      </c>
      <c r="BQ529" s="428"/>
      <c r="BR529" s="428"/>
      <c r="BS529" s="428"/>
      <c r="BT529" s="428"/>
      <c r="BU529" s="429"/>
      <c r="BV529" s="430"/>
      <c r="BW529" s="430"/>
      <c r="BX529" s="430"/>
      <c r="BY529" s="430"/>
      <c r="BZ529" s="430"/>
      <c r="CA529" s="430"/>
      <c r="CB529" s="430"/>
      <c r="CC529" s="431"/>
    </row>
    <row r="530" spans="1:81" s="58" customFormat="1" ht="40.200000000000003" customHeight="1" thickTop="1" thickBot="1" x14ac:dyDescent="0.35">
      <c r="A530" s="34"/>
      <c r="B530" s="982"/>
      <c r="C530" s="869"/>
      <c r="D530" s="872"/>
      <c r="E530" s="852"/>
      <c r="F530" s="852"/>
      <c r="G530" s="852"/>
      <c r="H530" s="852"/>
      <c r="I530" s="1185"/>
      <c r="J530" s="813"/>
      <c r="K530" s="855"/>
      <c r="L530" s="858"/>
      <c r="M530" s="861"/>
      <c r="N530" s="837"/>
      <c r="O530" s="840"/>
      <c r="P530" s="864"/>
      <c r="Q530" s="867"/>
      <c r="R530" s="813"/>
      <c r="S530" s="644" t="s">
        <v>7240</v>
      </c>
      <c r="T530" s="651" t="s">
        <v>3822</v>
      </c>
      <c r="U530" s="236" t="s">
        <v>3827</v>
      </c>
      <c r="V530" s="236" t="s">
        <v>3830</v>
      </c>
      <c r="W530" s="261"/>
      <c r="X530" s="258">
        <v>44931</v>
      </c>
      <c r="Y530" s="258">
        <v>44956</v>
      </c>
      <c r="Z530" s="258">
        <v>44959</v>
      </c>
      <c r="AA530" s="258">
        <v>45290</v>
      </c>
      <c r="AB530" s="813"/>
      <c r="AC530" s="828"/>
      <c r="AD530" s="44">
        <f t="shared" si="292"/>
        <v>0</v>
      </c>
      <c r="AE530" s="44">
        <f t="shared" si="292"/>
        <v>0</v>
      </c>
      <c r="AF530" s="44">
        <f t="shared" si="292"/>
        <v>0</v>
      </c>
      <c r="AG530" s="44">
        <f t="shared" si="292"/>
        <v>0</v>
      </c>
      <c r="AH530" s="44">
        <f t="shared" si="291"/>
        <v>0</v>
      </c>
      <c r="AI530" s="44">
        <f t="shared" si="291"/>
        <v>0</v>
      </c>
      <c r="AJ530" s="44">
        <f t="shared" si="291"/>
        <v>0</v>
      </c>
      <c r="AK530" s="813"/>
      <c r="AL530" s="831"/>
      <c r="AM530" s="44">
        <f t="shared" si="257"/>
        <v>0</v>
      </c>
      <c r="AN530" s="428"/>
      <c r="AO530" s="428">
        <v>0</v>
      </c>
      <c r="AP530" s="428"/>
      <c r="AQ530" s="428"/>
      <c r="AR530" s="428"/>
      <c r="AS530" s="428"/>
      <c r="AT530" s="813"/>
      <c r="AU530" s="834"/>
      <c r="AV530" s="44">
        <f t="shared" si="283"/>
        <v>0</v>
      </c>
      <c r="AW530" s="428"/>
      <c r="AX530" s="646">
        <v>0</v>
      </c>
      <c r="AY530" s="428"/>
      <c r="AZ530" s="428"/>
      <c r="BA530" s="428"/>
      <c r="BB530" s="428"/>
      <c r="BC530" s="813"/>
      <c r="BD530" s="810"/>
      <c r="BE530" s="44">
        <f t="shared" si="284"/>
        <v>0</v>
      </c>
      <c r="BF530" s="428"/>
      <c r="BG530" s="646">
        <v>0</v>
      </c>
      <c r="BH530" s="428"/>
      <c r="BI530" s="428"/>
      <c r="BJ530" s="428"/>
      <c r="BK530" s="428"/>
      <c r="BL530" s="813"/>
      <c r="BM530" s="816"/>
      <c r="BN530" s="44">
        <f t="shared" si="285"/>
        <v>0</v>
      </c>
      <c r="BO530" s="428"/>
      <c r="BP530" s="428">
        <v>0</v>
      </c>
      <c r="BQ530" s="428"/>
      <c r="BR530" s="428"/>
      <c r="BS530" s="428"/>
      <c r="BT530" s="428"/>
      <c r="BU530" s="429"/>
      <c r="BV530" s="430"/>
      <c r="BW530" s="430"/>
      <c r="BX530" s="430"/>
      <c r="BY530" s="430"/>
      <c r="BZ530" s="430"/>
      <c r="CA530" s="430"/>
      <c r="CB530" s="430"/>
      <c r="CC530" s="431"/>
    </row>
    <row r="531" spans="1:81" s="58" customFormat="1" ht="40.200000000000003" customHeight="1" thickTop="1" thickBot="1" x14ac:dyDescent="0.35">
      <c r="A531" s="34"/>
      <c r="B531" s="982"/>
      <c r="C531" s="869"/>
      <c r="D531" s="872"/>
      <c r="E531" s="852"/>
      <c r="F531" s="852"/>
      <c r="G531" s="852"/>
      <c r="H531" s="852"/>
      <c r="I531" s="1185"/>
      <c r="J531" s="813"/>
      <c r="K531" s="855"/>
      <c r="L531" s="858"/>
      <c r="M531" s="861"/>
      <c r="N531" s="837"/>
      <c r="O531" s="840"/>
      <c r="P531" s="864"/>
      <c r="Q531" s="867"/>
      <c r="R531" s="813"/>
      <c r="S531" s="644" t="s">
        <v>7241</v>
      </c>
      <c r="T531" s="651" t="s">
        <v>3822</v>
      </c>
      <c r="U531" s="236" t="s">
        <v>3827</v>
      </c>
      <c r="V531" s="236" t="s">
        <v>3830</v>
      </c>
      <c r="W531" s="261"/>
      <c r="X531" s="258">
        <v>44931</v>
      </c>
      <c r="Y531" s="258">
        <v>44956</v>
      </c>
      <c r="Z531" s="258">
        <v>44959</v>
      </c>
      <c r="AA531" s="258">
        <v>45290</v>
      </c>
      <c r="AB531" s="813"/>
      <c r="AC531" s="828"/>
      <c r="AD531" s="44">
        <f t="shared" si="292"/>
        <v>0</v>
      </c>
      <c r="AE531" s="44">
        <f t="shared" si="292"/>
        <v>0</v>
      </c>
      <c r="AF531" s="44">
        <f t="shared" si="292"/>
        <v>0</v>
      </c>
      <c r="AG531" s="44">
        <f t="shared" si="292"/>
        <v>0</v>
      </c>
      <c r="AH531" s="44">
        <f t="shared" si="291"/>
        <v>0</v>
      </c>
      <c r="AI531" s="44">
        <f t="shared" si="291"/>
        <v>0</v>
      </c>
      <c r="AJ531" s="44">
        <f t="shared" si="291"/>
        <v>0</v>
      </c>
      <c r="AK531" s="813"/>
      <c r="AL531" s="831"/>
      <c r="AM531" s="44">
        <f t="shared" si="257"/>
        <v>0</v>
      </c>
      <c r="AN531" s="428"/>
      <c r="AO531" s="428">
        <v>0</v>
      </c>
      <c r="AP531" s="428"/>
      <c r="AQ531" s="428"/>
      <c r="AR531" s="428"/>
      <c r="AS531" s="428"/>
      <c r="AT531" s="813"/>
      <c r="AU531" s="834"/>
      <c r="AV531" s="44">
        <f t="shared" si="283"/>
        <v>0</v>
      </c>
      <c r="AW531" s="428"/>
      <c r="AX531" s="646">
        <v>0</v>
      </c>
      <c r="AY531" s="428"/>
      <c r="AZ531" s="428"/>
      <c r="BA531" s="428"/>
      <c r="BB531" s="428"/>
      <c r="BC531" s="813"/>
      <c r="BD531" s="810"/>
      <c r="BE531" s="44">
        <f t="shared" si="284"/>
        <v>0</v>
      </c>
      <c r="BF531" s="428"/>
      <c r="BG531" s="646">
        <v>0</v>
      </c>
      <c r="BH531" s="428"/>
      <c r="BI531" s="428"/>
      <c r="BJ531" s="428"/>
      <c r="BK531" s="428"/>
      <c r="BL531" s="813"/>
      <c r="BM531" s="816"/>
      <c r="BN531" s="44">
        <f t="shared" si="285"/>
        <v>0</v>
      </c>
      <c r="BO531" s="428"/>
      <c r="BP531" s="428">
        <v>0</v>
      </c>
      <c r="BQ531" s="428"/>
      <c r="BR531" s="428"/>
      <c r="BS531" s="428"/>
      <c r="BT531" s="428"/>
      <c r="BU531" s="429"/>
      <c r="BV531" s="430"/>
      <c r="BW531" s="430"/>
      <c r="BX531" s="430"/>
      <c r="BY531" s="430"/>
      <c r="BZ531" s="430"/>
      <c r="CA531" s="430"/>
      <c r="CB531" s="430"/>
      <c r="CC531" s="431"/>
    </row>
    <row r="532" spans="1:81" s="58" customFormat="1" ht="40.200000000000003" customHeight="1" thickTop="1" thickBot="1" x14ac:dyDescent="0.35">
      <c r="A532" s="34"/>
      <c r="B532" s="982"/>
      <c r="C532" s="869"/>
      <c r="D532" s="872"/>
      <c r="E532" s="852"/>
      <c r="F532" s="852"/>
      <c r="G532" s="852"/>
      <c r="H532" s="852"/>
      <c r="I532" s="1185"/>
      <c r="J532" s="813"/>
      <c r="K532" s="855"/>
      <c r="L532" s="858"/>
      <c r="M532" s="861"/>
      <c r="N532" s="837"/>
      <c r="O532" s="840"/>
      <c r="P532" s="864"/>
      <c r="Q532" s="867"/>
      <c r="R532" s="813"/>
      <c r="S532" s="644" t="s">
        <v>7242</v>
      </c>
      <c r="T532" s="651" t="s">
        <v>3822</v>
      </c>
      <c r="U532" s="236" t="s">
        <v>3827</v>
      </c>
      <c r="V532" s="236" t="s">
        <v>3830</v>
      </c>
      <c r="W532" s="261"/>
      <c r="X532" s="258">
        <v>44931</v>
      </c>
      <c r="Y532" s="258">
        <v>44956</v>
      </c>
      <c r="Z532" s="258">
        <v>44959</v>
      </c>
      <c r="AA532" s="258">
        <v>45290</v>
      </c>
      <c r="AB532" s="813"/>
      <c r="AC532" s="828"/>
      <c r="AD532" s="44">
        <f t="shared" si="292"/>
        <v>0</v>
      </c>
      <c r="AE532" s="44">
        <f t="shared" si="292"/>
        <v>0</v>
      </c>
      <c r="AF532" s="44">
        <f t="shared" si="292"/>
        <v>0</v>
      </c>
      <c r="AG532" s="44">
        <f t="shared" si="292"/>
        <v>0</v>
      </c>
      <c r="AH532" s="44">
        <f t="shared" si="291"/>
        <v>0</v>
      </c>
      <c r="AI532" s="44">
        <f t="shared" si="291"/>
        <v>0</v>
      </c>
      <c r="AJ532" s="44">
        <f t="shared" si="291"/>
        <v>0</v>
      </c>
      <c r="AK532" s="813"/>
      <c r="AL532" s="831"/>
      <c r="AM532" s="44">
        <f t="shared" si="257"/>
        <v>0</v>
      </c>
      <c r="AN532" s="428"/>
      <c r="AO532" s="428">
        <v>0</v>
      </c>
      <c r="AP532" s="428"/>
      <c r="AQ532" s="428"/>
      <c r="AR532" s="428"/>
      <c r="AS532" s="428"/>
      <c r="AT532" s="813"/>
      <c r="AU532" s="834"/>
      <c r="AV532" s="44">
        <f t="shared" si="283"/>
        <v>0</v>
      </c>
      <c r="AW532" s="428"/>
      <c r="AX532" s="646">
        <v>0</v>
      </c>
      <c r="AY532" s="428"/>
      <c r="AZ532" s="428"/>
      <c r="BA532" s="428"/>
      <c r="BB532" s="428"/>
      <c r="BC532" s="813"/>
      <c r="BD532" s="810"/>
      <c r="BE532" s="44">
        <f t="shared" si="284"/>
        <v>0</v>
      </c>
      <c r="BF532" s="428"/>
      <c r="BG532" s="646">
        <v>0</v>
      </c>
      <c r="BH532" s="428"/>
      <c r="BI532" s="428"/>
      <c r="BJ532" s="428"/>
      <c r="BK532" s="428"/>
      <c r="BL532" s="813"/>
      <c r="BM532" s="816"/>
      <c r="BN532" s="44">
        <f t="shared" si="285"/>
        <v>0</v>
      </c>
      <c r="BO532" s="428"/>
      <c r="BP532" s="428">
        <v>0</v>
      </c>
      <c r="BQ532" s="428"/>
      <c r="BR532" s="428"/>
      <c r="BS532" s="428"/>
      <c r="BT532" s="428"/>
      <c r="BU532" s="429"/>
      <c r="BV532" s="430"/>
      <c r="BW532" s="430"/>
      <c r="BX532" s="430"/>
      <c r="BY532" s="430"/>
      <c r="BZ532" s="430"/>
      <c r="CA532" s="430"/>
      <c r="CB532" s="430"/>
      <c r="CC532" s="431"/>
    </row>
    <row r="533" spans="1:81" s="58" customFormat="1" ht="40.200000000000003" customHeight="1" thickTop="1" thickBot="1" x14ac:dyDescent="0.35">
      <c r="A533" s="34"/>
      <c r="B533" s="982"/>
      <c r="C533" s="869"/>
      <c r="D533" s="872"/>
      <c r="E533" s="852"/>
      <c r="F533" s="852"/>
      <c r="G533" s="852"/>
      <c r="H533" s="852"/>
      <c r="I533" s="1185"/>
      <c r="J533" s="813"/>
      <c r="K533" s="855"/>
      <c r="L533" s="858"/>
      <c r="M533" s="861"/>
      <c r="N533" s="837"/>
      <c r="O533" s="840"/>
      <c r="P533" s="864"/>
      <c r="Q533" s="867"/>
      <c r="R533" s="813"/>
      <c r="S533" s="644" t="s">
        <v>7243</v>
      </c>
      <c r="T533" s="651" t="s">
        <v>3822</v>
      </c>
      <c r="U533" s="236" t="s">
        <v>3827</v>
      </c>
      <c r="V533" s="236" t="s">
        <v>3830</v>
      </c>
      <c r="W533" s="261"/>
      <c r="X533" s="258">
        <v>44931</v>
      </c>
      <c r="Y533" s="258">
        <v>44956</v>
      </c>
      <c r="Z533" s="258">
        <v>44959</v>
      </c>
      <c r="AA533" s="258">
        <v>45290</v>
      </c>
      <c r="AB533" s="813"/>
      <c r="AC533" s="828"/>
      <c r="AD533" s="44">
        <f t="shared" si="292"/>
        <v>0</v>
      </c>
      <c r="AE533" s="44">
        <f t="shared" si="292"/>
        <v>0</v>
      </c>
      <c r="AF533" s="44">
        <f t="shared" si="292"/>
        <v>0</v>
      </c>
      <c r="AG533" s="44">
        <f t="shared" si="292"/>
        <v>0</v>
      </c>
      <c r="AH533" s="44">
        <f t="shared" si="291"/>
        <v>0</v>
      </c>
      <c r="AI533" s="44">
        <f t="shared" si="291"/>
        <v>0</v>
      </c>
      <c r="AJ533" s="44">
        <f t="shared" si="291"/>
        <v>0</v>
      </c>
      <c r="AK533" s="813"/>
      <c r="AL533" s="831"/>
      <c r="AM533" s="44">
        <f t="shared" si="257"/>
        <v>0</v>
      </c>
      <c r="AN533" s="428"/>
      <c r="AO533" s="428">
        <v>0</v>
      </c>
      <c r="AP533" s="428"/>
      <c r="AQ533" s="428"/>
      <c r="AR533" s="428"/>
      <c r="AS533" s="428"/>
      <c r="AT533" s="813"/>
      <c r="AU533" s="834"/>
      <c r="AV533" s="44">
        <f t="shared" si="283"/>
        <v>0</v>
      </c>
      <c r="AW533" s="428"/>
      <c r="AX533" s="646">
        <v>0</v>
      </c>
      <c r="AY533" s="428"/>
      <c r="AZ533" s="428"/>
      <c r="BA533" s="428"/>
      <c r="BB533" s="428"/>
      <c r="BC533" s="813"/>
      <c r="BD533" s="810"/>
      <c r="BE533" s="44">
        <f t="shared" si="284"/>
        <v>0</v>
      </c>
      <c r="BF533" s="428"/>
      <c r="BG533" s="646">
        <v>0</v>
      </c>
      <c r="BH533" s="428"/>
      <c r="BI533" s="428"/>
      <c r="BJ533" s="428"/>
      <c r="BK533" s="428"/>
      <c r="BL533" s="813"/>
      <c r="BM533" s="816"/>
      <c r="BN533" s="44">
        <f t="shared" si="285"/>
        <v>0</v>
      </c>
      <c r="BO533" s="428"/>
      <c r="BP533" s="428">
        <v>0</v>
      </c>
      <c r="BQ533" s="428"/>
      <c r="BR533" s="428"/>
      <c r="BS533" s="428"/>
      <c r="BT533" s="428"/>
      <c r="BU533" s="429"/>
      <c r="BV533" s="430"/>
      <c r="BW533" s="430"/>
      <c r="BX533" s="430"/>
      <c r="BY533" s="430"/>
      <c r="BZ533" s="430"/>
      <c r="CA533" s="430"/>
      <c r="CB533" s="430"/>
      <c r="CC533" s="431"/>
    </row>
    <row r="534" spans="1:81" s="58" customFormat="1" ht="40.200000000000003" customHeight="1" thickTop="1" thickBot="1" x14ac:dyDescent="0.35">
      <c r="A534" s="34"/>
      <c r="B534" s="982"/>
      <c r="C534" s="869"/>
      <c r="D534" s="872"/>
      <c r="E534" s="852"/>
      <c r="F534" s="852"/>
      <c r="G534" s="852"/>
      <c r="H534" s="852"/>
      <c r="I534" s="1185"/>
      <c r="J534" s="813"/>
      <c r="K534" s="855"/>
      <c r="L534" s="858"/>
      <c r="M534" s="861"/>
      <c r="N534" s="837"/>
      <c r="O534" s="840"/>
      <c r="P534" s="864"/>
      <c r="Q534" s="867"/>
      <c r="R534" s="813"/>
      <c r="S534" s="644" t="s">
        <v>7244</v>
      </c>
      <c r="T534" s="651" t="s">
        <v>3822</v>
      </c>
      <c r="U534" s="236" t="s">
        <v>3827</v>
      </c>
      <c r="V534" s="236" t="s">
        <v>3830</v>
      </c>
      <c r="W534" s="261"/>
      <c r="X534" s="258">
        <v>44931</v>
      </c>
      <c r="Y534" s="258">
        <v>44956</v>
      </c>
      <c r="Z534" s="258">
        <v>44959</v>
      </c>
      <c r="AA534" s="258">
        <v>45290</v>
      </c>
      <c r="AB534" s="813"/>
      <c r="AC534" s="828"/>
      <c r="AD534" s="44">
        <f t="shared" si="292"/>
        <v>0</v>
      </c>
      <c r="AE534" s="44">
        <f t="shared" si="292"/>
        <v>0</v>
      </c>
      <c r="AF534" s="44">
        <f t="shared" si="292"/>
        <v>0</v>
      </c>
      <c r="AG534" s="44">
        <f t="shared" si="292"/>
        <v>0</v>
      </c>
      <c r="AH534" s="44">
        <f t="shared" si="291"/>
        <v>0</v>
      </c>
      <c r="AI534" s="44">
        <f t="shared" si="291"/>
        <v>0</v>
      </c>
      <c r="AJ534" s="44">
        <f t="shared" si="291"/>
        <v>0</v>
      </c>
      <c r="AK534" s="813"/>
      <c r="AL534" s="831"/>
      <c r="AM534" s="44">
        <f t="shared" si="257"/>
        <v>0</v>
      </c>
      <c r="AN534" s="428"/>
      <c r="AO534" s="428">
        <v>0</v>
      </c>
      <c r="AP534" s="428"/>
      <c r="AQ534" s="428"/>
      <c r="AR534" s="428"/>
      <c r="AS534" s="428"/>
      <c r="AT534" s="813"/>
      <c r="AU534" s="834"/>
      <c r="AV534" s="44">
        <f t="shared" si="283"/>
        <v>0</v>
      </c>
      <c r="AW534" s="428"/>
      <c r="AX534" s="646">
        <v>0</v>
      </c>
      <c r="AY534" s="428"/>
      <c r="AZ534" s="428"/>
      <c r="BA534" s="428"/>
      <c r="BB534" s="428"/>
      <c r="BC534" s="813"/>
      <c r="BD534" s="810"/>
      <c r="BE534" s="44">
        <f t="shared" si="284"/>
        <v>0</v>
      </c>
      <c r="BF534" s="428"/>
      <c r="BG534" s="646">
        <v>0</v>
      </c>
      <c r="BH534" s="428"/>
      <c r="BI534" s="428"/>
      <c r="BJ534" s="428"/>
      <c r="BK534" s="428"/>
      <c r="BL534" s="813"/>
      <c r="BM534" s="816"/>
      <c r="BN534" s="44">
        <f t="shared" si="285"/>
        <v>0</v>
      </c>
      <c r="BO534" s="428"/>
      <c r="BP534" s="428">
        <v>0</v>
      </c>
      <c r="BQ534" s="428"/>
      <c r="BR534" s="428"/>
      <c r="BS534" s="428"/>
      <c r="BT534" s="428"/>
      <c r="BU534" s="429"/>
      <c r="BV534" s="430"/>
      <c r="BW534" s="430"/>
      <c r="BX534" s="430"/>
      <c r="BY534" s="430"/>
      <c r="BZ534" s="430"/>
      <c r="CA534" s="430"/>
      <c r="CB534" s="430"/>
      <c r="CC534" s="431"/>
    </row>
    <row r="535" spans="1:81" s="58" customFormat="1" ht="40.200000000000003" customHeight="1" thickTop="1" thickBot="1" x14ac:dyDescent="0.35">
      <c r="A535" s="34"/>
      <c r="B535" s="982"/>
      <c r="C535" s="869"/>
      <c r="D535" s="872"/>
      <c r="E535" s="852"/>
      <c r="F535" s="852"/>
      <c r="G535" s="852"/>
      <c r="H535" s="852"/>
      <c r="I535" s="1185"/>
      <c r="J535" s="813"/>
      <c r="K535" s="855"/>
      <c r="L535" s="858"/>
      <c r="M535" s="861"/>
      <c r="N535" s="837"/>
      <c r="O535" s="840"/>
      <c r="P535" s="864"/>
      <c r="Q535" s="867"/>
      <c r="R535" s="813"/>
      <c r="S535" s="644" t="s">
        <v>7245</v>
      </c>
      <c r="T535" s="651" t="s">
        <v>3822</v>
      </c>
      <c r="U535" s="236" t="s">
        <v>3827</v>
      </c>
      <c r="V535" s="236" t="s">
        <v>3830</v>
      </c>
      <c r="W535" s="261"/>
      <c r="X535" s="258">
        <v>44931</v>
      </c>
      <c r="Y535" s="258">
        <v>44956</v>
      </c>
      <c r="Z535" s="258">
        <v>44959</v>
      </c>
      <c r="AA535" s="258">
        <v>45290</v>
      </c>
      <c r="AB535" s="813"/>
      <c r="AC535" s="828"/>
      <c r="AD535" s="44">
        <f t="shared" si="292"/>
        <v>0</v>
      </c>
      <c r="AE535" s="44">
        <f t="shared" si="292"/>
        <v>0</v>
      </c>
      <c r="AF535" s="44">
        <f t="shared" si="292"/>
        <v>0</v>
      </c>
      <c r="AG535" s="44">
        <f t="shared" si="292"/>
        <v>0</v>
      </c>
      <c r="AH535" s="44">
        <f t="shared" si="291"/>
        <v>0</v>
      </c>
      <c r="AI535" s="44">
        <f t="shared" si="291"/>
        <v>0</v>
      </c>
      <c r="AJ535" s="44">
        <f t="shared" si="291"/>
        <v>0</v>
      </c>
      <c r="AK535" s="813"/>
      <c r="AL535" s="831"/>
      <c r="AM535" s="44">
        <f t="shared" si="257"/>
        <v>0</v>
      </c>
      <c r="AN535" s="428"/>
      <c r="AO535" s="428">
        <v>0</v>
      </c>
      <c r="AP535" s="428"/>
      <c r="AQ535" s="428"/>
      <c r="AR535" s="428"/>
      <c r="AS535" s="428"/>
      <c r="AT535" s="813"/>
      <c r="AU535" s="834"/>
      <c r="AV535" s="44">
        <f t="shared" si="283"/>
        <v>0</v>
      </c>
      <c r="AW535" s="428"/>
      <c r="AX535" s="646">
        <v>0</v>
      </c>
      <c r="AY535" s="428"/>
      <c r="AZ535" s="428"/>
      <c r="BA535" s="428"/>
      <c r="BB535" s="428"/>
      <c r="BC535" s="813"/>
      <c r="BD535" s="810"/>
      <c r="BE535" s="44">
        <f t="shared" si="284"/>
        <v>0</v>
      </c>
      <c r="BF535" s="428"/>
      <c r="BG535" s="646">
        <v>0</v>
      </c>
      <c r="BH535" s="428"/>
      <c r="BI535" s="428"/>
      <c r="BJ535" s="428"/>
      <c r="BK535" s="428"/>
      <c r="BL535" s="813"/>
      <c r="BM535" s="816"/>
      <c r="BN535" s="44">
        <f t="shared" si="285"/>
        <v>0</v>
      </c>
      <c r="BO535" s="428"/>
      <c r="BP535" s="428">
        <v>0</v>
      </c>
      <c r="BQ535" s="428"/>
      <c r="BR535" s="428"/>
      <c r="BS535" s="428"/>
      <c r="BT535" s="428"/>
      <c r="BU535" s="429"/>
      <c r="BV535" s="430"/>
      <c r="BW535" s="430"/>
      <c r="BX535" s="430"/>
      <c r="BY535" s="430"/>
      <c r="BZ535" s="430"/>
      <c r="CA535" s="430"/>
      <c r="CB535" s="430"/>
      <c r="CC535" s="431"/>
    </row>
    <row r="536" spans="1:81" s="58" customFormat="1" ht="40.200000000000003" customHeight="1" thickTop="1" thickBot="1" x14ac:dyDescent="0.35">
      <c r="A536" s="34"/>
      <c r="B536" s="982"/>
      <c r="C536" s="869"/>
      <c r="D536" s="872"/>
      <c r="E536" s="852"/>
      <c r="F536" s="852"/>
      <c r="G536" s="852"/>
      <c r="H536" s="852"/>
      <c r="I536" s="1185"/>
      <c r="J536" s="813"/>
      <c r="K536" s="855"/>
      <c r="L536" s="858"/>
      <c r="M536" s="861"/>
      <c r="N536" s="837"/>
      <c r="O536" s="840"/>
      <c r="P536" s="864"/>
      <c r="Q536" s="867"/>
      <c r="R536" s="813"/>
      <c r="S536" s="644" t="s">
        <v>7246</v>
      </c>
      <c r="T536" s="651" t="s">
        <v>3822</v>
      </c>
      <c r="U536" s="236" t="s">
        <v>3827</v>
      </c>
      <c r="V536" s="236" t="s">
        <v>3830</v>
      </c>
      <c r="W536" s="261"/>
      <c r="X536" s="258">
        <v>44931</v>
      </c>
      <c r="Y536" s="258">
        <v>44956</v>
      </c>
      <c r="Z536" s="258">
        <v>44959</v>
      </c>
      <c r="AA536" s="258">
        <v>45290</v>
      </c>
      <c r="AB536" s="813"/>
      <c r="AC536" s="828"/>
      <c r="AD536" s="44">
        <f t="shared" si="292"/>
        <v>0</v>
      </c>
      <c r="AE536" s="44">
        <f t="shared" si="292"/>
        <v>0</v>
      </c>
      <c r="AF536" s="44">
        <f t="shared" si="292"/>
        <v>0</v>
      </c>
      <c r="AG536" s="44">
        <f t="shared" si="292"/>
        <v>0</v>
      </c>
      <c r="AH536" s="44">
        <f t="shared" si="291"/>
        <v>0</v>
      </c>
      <c r="AI536" s="44">
        <f t="shared" si="291"/>
        <v>0</v>
      </c>
      <c r="AJ536" s="44">
        <f t="shared" si="291"/>
        <v>0</v>
      </c>
      <c r="AK536" s="813"/>
      <c r="AL536" s="831"/>
      <c r="AM536" s="44">
        <f t="shared" si="257"/>
        <v>0</v>
      </c>
      <c r="AN536" s="428"/>
      <c r="AO536" s="428">
        <v>0</v>
      </c>
      <c r="AP536" s="428"/>
      <c r="AQ536" s="428"/>
      <c r="AR536" s="428"/>
      <c r="AS536" s="428"/>
      <c r="AT536" s="813"/>
      <c r="AU536" s="834"/>
      <c r="AV536" s="44">
        <f t="shared" si="283"/>
        <v>0</v>
      </c>
      <c r="AW536" s="428"/>
      <c r="AX536" s="646">
        <v>0</v>
      </c>
      <c r="AY536" s="428"/>
      <c r="AZ536" s="428"/>
      <c r="BA536" s="428"/>
      <c r="BB536" s="428"/>
      <c r="BC536" s="813"/>
      <c r="BD536" s="810"/>
      <c r="BE536" s="44">
        <f t="shared" si="284"/>
        <v>0</v>
      </c>
      <c r="BF536" s="428"/>
      <c r="BG536" s="646">
        <v>0</v>
      </c>
      <c r="BH536" s="428"/>
      <c r="BI536" s="428"/>
      <c r="BJ536" s="428"/>
      <c r="BK536" s="428"/>
      <c r="BL536" s="813"/>
      <c r="BM536" s="816"/>
      <c r="BN536" s="44">
        <f t="shared" si="285"/>
        <v>0</v>
      </c>
      <c r="BO536" s="428"/>
      <c r="BP536" s="428">
        <v>0</v>
      </c>
      <c r="BQ536" s="428"/>
      <c r="BR536" s="428"/>
      <c r="BS536" s="428"/>
      <c r="BT536" s="428"/>
      <c r="BU536" s="429"/>
      <c r="BV536" s="430"/>
      <c r="BW536" s="430"/>
      <c r="BX536" s="430"/>
      <c r="BY536" s="430"/>
      <c r="BZ536" s="430"/>
      <c r="CA536" s="430"/>
      <c r="CB536" s="430"/>
      <c r="CC536" s="431"/>
    </row>
    <row r="537" spans="1:81" s="58" customFormat="1" ht="40.200000000000003" customHeight="1" thickTop="1" thickBot="1" x14ac:dyDescent="0.35">
      <c r="A537" s="34"/>
      <c r="B537" s="982"/>
      <c r="C537" s="869"/>
      <c r="D537" s="872"/>
      <c r="E537" s="852"/>
      <c r="F537" s="852"/>
      <c r="G537" s="852"/>
      <c r="H537" s="852"/>
      <c r="I537" s="1185"/>
      <c r="J537" s="813"/>
      <c r="K537" s="855"/>
      <c r="L537" s="858"/>
      <c r="M537" s="861"/>
      <c r="N537" s="837"/>
      <c r="O537" s="840"/>
      <c r="P537" s="864"/>
      <c r="Q537" s="867"/>
      <c r="R537" s="813"/>
      <c r="S537" s="401" t="s">
        <v>7247</v>
      </c>
      <c r="T537" s="651" t="s">
        <v>3822</v>
      </c>
      <c r="U537" s="236" t="s">
        <v>3827</v>
      </c>
      <c r="V537" s="236" t="s">
        <v>3830</v>
      </c>
      <c r="W537" s="39"/>
      <c r="X537" s="258">
        <v>44931</v>
      </c>
      <c r="Y537" s="258">
        <v>44956</v>
      </c>
      <c r="Z537" s="258">
        <v>44959</v>
      </c>
      <c r="AA537" s="258">
        <v>45290</v>
      </c>
      <c r="AB537" s="813"/>
      <c r="AC537" s="828"/>
      <c r="AD537" s="44">
        <f t="shared" si="292"/>
        <v>0</v>
      </c>
      <c r="AE537" s="44">
        <f t="shared" si="292"/>
        <v>0</v>
      </c>
      <c r="AF537" s="44">
        <f t="shared" si="292"/>
        <v>0</v>
      </c>
      <c r="AG537" s="44">
        <f t="shared" si="292"/>
        <v>0</v>
      </c>
      <c r="AH537" s="44">
        <f t="shared" si="291"/>
        <v>0</v>
      </c>
      <c r="AI537" s="44">
        <f t="shared" si="291"/>
        <v>0</v>
      </c>
      <c r="AJ537" s="44">
        <f t="shared" si="291"/>
        <v>0</v>
      </c>
      <c r="AK537" s="813"/>
      <c r="AL537" s="831"/>
      <c r="AM537" s="44">
        <f t="shared" si="257"/>
        <v>0</v>
      </c>
      <c r="AN537" s="257"/>
      <c r="AO537" s="257">
        <v>0</v>
      </c>
      <c r="AP537" s="257"/>
      <c r="AQ537" s="257"/>
      <c r="AR537" s="257"/>
      <c r="AS537" s="257"/>
      <c r="AT537" s="813"/>
      <c r="AU537" s="834"/>
      <c r="AV537" s="44">
        <f t="shared" si="283"/>
        <v>0</v>
      </c>
      <c r="AW537" s="257"/>
      <c r="AX537" s="646">
        <v>0</v>
      </c>
      <c r="AY537" s="257"/>
      <c r="AZ537" s="257"/>
      <c r="BA537" s="257"/>
      <c r="BB537" s="257"/>
      <c r="BC537" s="813"/>
      <c r="BD537" s="810"/>
      <c r="BE537" s="44">
        <f t="shared" si="284"/>
        <v>0</v>
      </c>
      <c r="BF537" s="257"/>
      <c r="BG537" s="646">
        <v>0</v>
      </c>
      <c r="BH537" s="257"/>
      <c r="BI537" s="257"/>
      <c r="BJ537" s="257"/>
      <c r="BK537" s="257"/>
      <c r="BL537" s="813"/>
      <c r="BM537" s="816"/>
      <c r="BN537" s="44">
        <f t="shared" si="285"/>
        <v>0</v>
      </c>
      <c r="BO537" s="257"/>
      <c r="BP537" s="257">
        <v>0</v>
      </c>
      <c r="BQ537" s="257"/>
      <c r="BR537" s="257"/>
      <c r="BS537" s="257"/>
      <c r="BT537" s="257"/>
      <c r="BU537" s="821"/>
      <c r="BV537" s="822"/>
      <c r="BW537" s="822"/>
      <c r="BX537" s="822"/>
      <c r="BY537" s="822"/>
      <c r="BZ537" s="822"/>
      <c r="CA537" s="822"/>
      <c r="CB537" s="822"/>
      <c r="CC537" s="823"/>
    </row>
    <row r="538" spans="1:81" s="58" customFormat="1" ht="40.200000000000003" customHeight="1" thickTop="1" thickBot="1" x14ac:dyDescent="0.35">
      <c r="A538" s="34"/>
      <c r="B538" s="982"/>
      <c r="C538" s="869"/>
      <c r="D538" s="872"/>
      <c r="E538" s="852"/>
      <c r="F538" s="852"/>
      <c r="G538" s="852"/>
      <c r="H538" s="852"/>
      <c r="I538" s="1185"/>
      <c r="J538" s="813"/>
      <c r="K538" s="855"/>
      <c r="L538" s="858"/>
      <c r="M538" s="861"/>
      <c r="N538" s="837"/>
      <c r="O538" s="840"/>
      <c r="P538" s="864"/>
      <c r="Q538" s="867"/>
      <c r="R538" s="813"/>
      <c r="S538" s="401" t="s">
        <v>7248</v>
      </c>
      <c r="T538" s="651" t="s">
        <v>3822</v>
      </c>
      <c r="U538" s="236" t="s">
        <v>3827</v>
      </c>
      <c r="V538" s="236" t="s">
        <v>3830</v>
      </c>
      <c r="W538" s="39"/>
      <c r="X538" s="258">
        <v>44931</v>
      </c>
      <c r="Y538" s="258">
        <v>44956</v>
      </c>
      <c r="Z538" s="258">
        <v>44959</v>
      </c>
      <c r="AA538" s="258">
        <v>45290</v>
      </c>
      <c r="AB538" s="813"/>
      <c r="AC538" s="828"/>
      <c r="AD538" s="44">
        <f t="shared" si="292"/>
        <v>0</v>
      </c>
      <c r="AE538" s="44">
        <f t="shared" si="292"/>
        <v>0</v>
      </c>
      <c r="AF538" s="44">
        <f t="shared" si="292"/>
        <v>0</v>
      </c>
      <c r="AG538" s="44">
        <f t="shared" si="292"/>
        <v>0</v>
      </c>
      <c r="AH538" s="44">
        <f t="shared" si="291"/>
        <v>0</v>
      </c>
      <c r="AI538" s="44">
        <f t="shared" si="291"/>
        <v>0</v>
      </c>
      <c r="AJ538" s="44">
        <f t="shared" si="291"/>
        <v>0</v>
      </c>
      <c r="AK538" s="813"/>
      <c r="AL538" s="831"/>
      <c r="AM538" s="44">
        <f t="shared" si="257"/>
        <v>0</v>
      </c>
      <c r="AN538" s="257"/>
      <c r="AO538" s="257">
        <v>0</v>
      </c>
      <c r="AP538" s="257"/>
      <c r="AQ538" s="257"/>
      <c r="AR538" s="257"/>
      <c r="AS538" s="257"/>
      <c r="AT538" s="813"/>
      <c r="AU538" s="834"/>
      <c r="AV538" s="44">
        <f t="shared" si="283"/>
        <v>0</v>
      </c>
      <c r="AW538" s="257"/>
      <c r="AX538" s="646">
        <v>0</v>
      </c>
      <c r="AY538" s="257"/>
      <c r="AZ538" s="257"/>
      <c r="BA538" s="257"/>
      <c r="BB538" s="257"/>
      <c r="BC538" s="813"/>
      <c r="BD538" s="810"/>
      <c r="BE538" s="44">
        <f t="shared" si="284"/>
        <v>0</v>
      </c>
      <c r="BF538" s="257"/>
      <c r="BG538" s="646">
        <v>0</v>
      </c>
      <c r="BH538" s="257"/>
      <c r="BI538" s="257"/>
      <c r="BJ538" s="257"/>
      <c r="BK538" s="257"/>
      <c r="BL538" s="813"/>
      <c r="BM538" s="816"/>
      <c r="BN538" s="44">
        <f t="shared" si="285"/>
        <v>0</v>
      </c>
      <c r="BO538" s="257"/>
      <c r="BP538" s="257">
        <v>0</v>
      </c>
      <c r="BQ538" s="257"/>
      <c r="BR538" s="257"/>
      <c r="BS538" s="257"/>
      <c r="BT538" s="257"/>
      <c r="BU538" s="821"/>
      <c r="BV538" s="822"/>
      <c r="BW538" s="822"/>
      <c r="BX538" s="822"/>
      <c r="BY538" s="822"/>
      <c r="BZ538" s="822"/>
      <c r="CA538" s="822"/>
      <c r="CB538" s="822"/>
      <c r="CC538" s="823"/>
    </row>
    <row r="539" spans="1:81" s="58" customFormat="1" ht="40.200000000000003" customHeight="1" thickTop="1" thickBot="1" x14ac:dyDescent="0.35">
      <c r="A539" s="34"/>
      <c r="B539" s="982"/>
      <c r="C539" s="869"/>
      <c r="D539" s="871">
        <v>1903</v>
      </c>
      <c r="E539" s="851" t="s">
        <v>6675</v>
      </c>
      <c r="F539" s="851">
        <v>1903035</v>
      </c>
      <c r="G539" s="851" t="s">
        <v>6676</v>
      </c>
      <c r="H539" s="851" t="s">
        <v>6677</v>
      </c>
      <c r="I539" s="1184">
        <v>2021004540150</v>
      </c>
      <c r="J539" s="812">
        <v>127</v>
      </c>
      <c r="K539" s="854" t="str">
        <f>+[3]Metas!K146</f>
        <v>El Departamento cuenta con el observatorio de salud pública del Departamento, con énfasis en COVID-19</v>
      </c>
      <c r="L539" s="857"/>
      <c r="M539" s="860">
        <f>SUM(N539:Q539)/4</f>
        <v>0</v>
      </c>
      <c r="N539" s="836"/>
      <c r="O539" s="839"/>
      <c r="P539" s="863"/>
      <c r="Q539" s="866"/>
      <c r="R539" s="812">
        <f t="shared" ref="R539" si="293">+$J539</f>
        <v>127</v>
      </c>
      <c r="S539" s="642" t="s">
        <v>7249</v>
      </c>
      <c r="T539" s="643" t="s">
        <v>3822</v>
      </c>
      <c r="U539" s="235" t="s">
        <v>3827</v>
      </c>
      <c r="V539" s="235" t="s">
        <v>3830</v>
      </c>
      <c r="W539" s="231"/>
      <c r="X539" s="258">
        <v>44931</v>
      </c>
      <c r="Y539" s="258">
        <v>44956</v>
      </c>
      <c r="Z539" s="258">
        <v>44959</v>
      </c>
      <c r="AA539" s="258">
        <v>45290</v>
      </c>
      <c r="AB539" s="812">
        <f t="shared" si="270"/>
        <v>127</v>
      </c>
      <c r="AC539" s="827">
        <f t="shared" ref="AC539" si="294">+L539</f>
        <v>0</v>
      </c>
      <c r="AD539" s="44">
        <f t="shared" si="292"/>
        <v>15000000</v>
      </c>
      <c r="AE539" s="44">
        <f t="shared" si="292"/>
        <v>0</v>
      </c>
      <c r="AF539" s="44">
        <f t="shared" si="292"/>
        <v>15000000</v>
      </c>
      <c r="AG539" s="44">
        <f t="shared" si="292"/>
        <v>0</v>
      </c>
      <c r="AH539" s="44">
        <f t="shared" si="291"/>
        <v>0</v>
      </c>
      <c r="AI539" s="44">
        <f t="shared" si="291"/>
        <v>0</v>
      </c>
      <c r="AJ539" s="44">
        <f t="shared" si="291"/>
        <v>0</v>
      </c>
      <c r="AK539" s="812">
        <f t="shared" si="272"/>
        <v>127</v>
      </c>
      <c r="AL539" s="830">
        <f>+N539</f>
        <v>0</v>
      </c>
      <c r="AM539" s="44">
        <f t="shared" si="257"/>
        <v>3750000</v>
      </c>
      <c r="AN539" s="47"/>
      <c r="AO539" s="47">
        <v>3750000</v>
      </c>
      <c r="AP539" s="47"/>
      <c r="AQ539" s="47"/>
      <c r="AR539" s="47"/>
      <c r="AS539" s="47"/>
      <c r="AT539" s="812">
        <f t="shared" si="273"/>
        <v>127</v>
      </c>
      <c r="AU539" s="833">
        <f>+O539</f>
        <v>0</v>
      </c>
      <c r="AV539" s="44">
        <f t="shared" si="283"/>
        <v>3750000</v>
      </c>
      <c r="AW539" s="47"/>
      <c r="AX539" s="35">
        <v>3750000</v>
      </c>
      <c r="AY539" s="47"/>
      <c r="AZ539" s="47"/>
      <c r="BA539" s="47"/>
      <c r="BB539" s="47"/>
      <c r="BC539" s="812">
        <f t="shared" si="274"/>
        <v>127</v>
      </c>
      <c r="BD539" s="809">
        <f>+P539</f>
        <v>0</v>
      </c>
      <c r="BE539" s="44">
        <f t="shared" si="284"/>
        <v>3750000</v>
      </c>
      <c r="BF539" s="47"/>
      <c r="BG539" s="35">
        <v>3750000</v>
      </c>
      <c r="BH539" s="47"/>
      <c r="BI539" s="47"/>
      <c r="BJ539" s="47"/>
      <c r="BK539" s="47"/>
      <c r="BL539" s="812">
        <f t="shared" si="275"/>
        <v>127</v>
      </c>
      <c r="BM539" s="815">
        <f>+Q539</f>
        <v>0</v>
      </c>
      <c r="BN539" s="44">
        <f t="shared" si="285"/>
        <v>3750000</v>
      </c>
      <c r="BO539" s="47"/>
      <c r="BP539" s="47">
        <v>3750000</v>
      </c>
      <c r="BQ539" s="47"/>
      <c r="BR539" s="47"/>
      <c r="BS539" s="47"/>
      <c r="BT539" s="47"/>
      <c r="BU539" s="818"/>
      <c r="BV539" s="819"/>
      <c r="BW539" s="819"/>
      <c r="BX539" s="819"/>
      <c r="BY539" s="819"/>
      <c r="BZ539" s="819"/>
      <c r="CA539" s="819"/>
      <c r="CB539" s="819"/>
      <c r="CC539" s="820"/>
    </row>
    <row r="540" spans="1:81" s="58" customFormat="1" ht="40.200000000000003" customHeight="1" thickTop="1" thickBot="1" x14ac:dyDescent="0.35">
      <c r="A540" s="34"/>
      <c r="B540" s="982"/>
      <c r="C540" s="869"/>
      <c r="D540" s="872"/>
      <c r="E540" s="852"/>
      <c r="F540" s="852"/>
      <c r="G540" s="852"/>
      <c r="H540" s="852"/>
      <c r="I540" s="1185"/>
      <c r="J540" s="813"/>
      <c r="K540" s="855"/>
      <c r="L540" s="858"/>
      <c r="M540" s="861"/>
      <c r="N540" s="837"/>
      <c r="O540" s="840"/>
      <c r="P540" s="864"/>
      <c r="Q540" s="867"/>
      <c r="R540" s="813"/>
      <c r="S540" s="644" t="s">
        <v>7250</v>
      </c>
      <c r="T540" s="651" t="s">
        <v>3822</v>
      </c>
      <c r="U540" s="236" t="s">
        <v>3827</v>
      </c>
      <c r="V540" s="236" t="s">
        <v>3830</v>
      </c>
      <c r="W540" s="261"/>
      <c r="X540" s="258">
        <v>44931</v>
      </c>
      <c r="Y540" s="258">
        <v>44956</v>
      </c>
      <c r="Z540" s="258">
        <v>44959</v>
      </c>
      <c r="AA540" s="258">
        <v>45290</v>
      </c>
      <c r="AB540" s="813"/>
      <c r="AC540" s="828"/>
      <c r="AD540" s="44">
        <f t="shared" si="292"/>
        <v>15000000</v>
      </c>
      <c r="AE540" s="44">
        <f t="shared" si="292"/>
        <v>0</v>
      </c>
      <c r="AF540" s="44">
        <f t="shared" si="292"/>
        <v>15000000</v>
      </c>
      <c r="AG540" s="44">
        <f t="shared" si="292"/>
        <v>0</v>
      </c>
      <c r="AH540" s="44">
        <f t="shared" si="291"/>
        <v>0</v>
      </c>
      <c r="AI540" s="44">
        <f t="shared" si="291"/>
        <v>0</v>
      </c>
      <c r="AJ540" s="44">
        <f t="shared" si="291"/>
        <v>0</v>
      </c>
      <c r="AK540" s="813"/>
      <c r="AL540" s="831"/>
      <c r="AM540" s="44">
        <f t="shared" si="257"/>
        <v>3750000</v>
      </c>
      <c r="AN540" s="428"/>
      <c r="AO540" s="428">
        <v>3750000</v>
      </c>
      <c r="AP540" s="428"/>
      <c r="AQ540" s="428"/>
      <c r="AR540" s="428"/>
      <c r="AS540" s="428"/>
      <c r="AT540" s="813"/>
      <c r="AU540" s="834"/>
      <c r="AV540" s="44">
        <f t="shared" si="283"/>
        <v>3750000</v>
      </c>
      <c r="AW540" s="428"/>
      <c r="AX540" s="646">
        <v>3750000</v>
      </c>
      <c r="AY540" s="428"/>
      <c r="AZ540" s="428"/>
      <c r="BA540" s="428"/>
      <c r="BB540" s="428"/>
      <c r="BC540" s="813"/>
      <c r="BD540" s="810"/>
      <c r="BE540" s="44">
        <f t="shared" si="284"/>
        <v>3750000</v>
      </c>
      <c r="BF540" s="428"/>
      <c r="BG540" s="646">
        <v>3750000</v>
      </c>
      <c r="BH540" s="428"/>
      <c r="BI540" s="428"/>
      <c r="BJ540" s="428"/>
      <c r="BK540" s="428"/>
      <c r="BL540" s="813"/>
      <c r="BM540" s="816"/>
      <c r="BN540" s="44">
        <f t="shared" si="285"/>
        <v>3750000</v>
      </c>
      <c r="BO540" s="428"/>
      <c r="BP540" s="428">
        <v>3750000</v>
      </c>
      <c r="BQ540" s="428"/>
      <c r="BR540" s="428"/>
      <c r="BS540" s="428"/>
      <c r="BT540" s="428"/>
      <c r="BU540" s="429"/>
      <c r="BV540" s="430"/>
      <c r="BW540" s="430"/>
      <c r="BX540" s="430"/>
      <c r="BY540" s="430"/>
      <c r="BZ540" s="430"/>
      <c r="CA540" s="430"/>
      <c r="CB540" s="430"/>
      <c r="CC540" s="431"/>
    </row>
    <row r="541" spans="1:81" s="58" customFormat="1" ht="40.200000000000003" customHeight="1" thickTop="1" thickBot="1" x14ac:dyDescent="0.35">
      <c r="A541" s="34"/>
      <c r="B541" s="982"/>
      <c r="C541" s="869"/>
      <c r="D541" s="872"/>
      <c r="E541" s="852"/>
      <c r="F541" s="852"/>
      <c r="G541" s="852"/>
      <c r="H541" s="852"/>
      <c r="I541" s="1185"/>
      <c r="J541" s="813"/>
      <c r="K541" s="855"/>
      <c r="L541" s="858"/>
      <c r="M541" s="861"/>
      <c r="N541" s="837"/>
      <c r="O541" s="840"/>
      <c r="P541" s="864"/>
      <c r="Q541" s="867"/>
      <c r="R541" s="813"/>
      <c r="S541" s="644" t="s">
        <v>7251</v>
      </c>
      <c r="T541" s="651" t="s">
        <v>3822</v>
      </c>
      <c r="U541" s="236" t="s">
        <v>3827</v>
      </c>
      <c r="V541" s="236" t="s">
        <v>3830</v>
      </c>
      <c r="W541" s="261"/>
      <c r="X541" s="258">
        <v>44931</v>
      </c>
      <c r="Y541" s="258">
        <v>44956</v>
      </c>
      <c r="Z541" s="258">
        <v>44959</v>
      </c>
      <c r="AA541" s="258">
        <v>45290</v>
      </c>
      <c r="AB541" s="813"/>
      <c r="AC541" s="828"/>
      <c r="AD541" s="44">
        <f t="shared" si="292"/>
        <v>15000000</v>
      </c>
      <c r="AE541" s="44">
        <f t="shared" si="292"/>
        <v>0</v>
      </c>
      <c r="AF541" s="44">
        <f t="shared" si="292"/>
        <v>15000000</v>
      </c>
      <c r="AG541" s="44">
        <f t="shared" si="292"/>
        <v>0</v>
      </c>
      <c r="AH541" s="44">
        <f t="shared" si="291"/>
        <v>0</v>
      </c>
      <c r="AI541" s="44">
        <f t="shared" si="291"/>
        <v>0</v>
      </c>
      <c r="AJ541" s="44">
        <f t="shared" si="291"/>
        <v>0</v>
      </c>
      <c r="AK541" s="813"/>
      <c r="AL541" s="831"/>
      <c r="AM541" s="44">
        <f t="shared" si="257"/>
        <v>3750000</v>
      </c>
      <c r="AN541" s="428"/>
      <c r="AO541" s="428">
        <v>3750000</v>
      </c>
      <c r="AP541" s="428"/>
      <c r="AQ541" s="428"/>
      <c r="AR541" s="428"/>
      <c r="AS541" s="428"/>
      <c r="AT541" s="813"/>
      <c r="AU541" s="834"/>
      <c r="AV541" s="44">
        <f t="shared" si="283"/>
        <v>3750000</v>
      </c>
      <c r="AW541" s="428"/>
      <c r="AX541" s="646">
        <v>3750000</v>
      </c>
      <c r="AY541" s="428"/>
      <c r="AZ541" s="428"/>
      <c r="BA541" s="428"/>
      <c r="BB541" s="428"/>
      <c r="BC541" s="813"/>
      <c r="BD541" s="810"/>
      <c r="BE541" s="44">
        <f t="shared" si="284"/>
        <v>3750000</v>
      </c>
      <c r="BF541" s="428"/>
      <c r="BG541" s="646">
        <v>3750000</v>
      </c>
      <c r="BH541" s="428"/>
      <c r="BI541" s="428"/>
      <c r="BJ541" s="428"/>
      <c r="BK541" s="428"/>
      <c r="BL541" s="813"/>
      <c r="BM541" s="816"/>
      <c r="BN541" s="44">
        <f t="shared" si="285"/>
        <v>3750000</v>
      </c>
      <c r="BO541" s="428"/>
      <c r="BP541" s="428">
        <v>3750000</v>
      </c>
      <c r="BQ541" s="428"/>
      <c r="BR541" s="428"/>
      <c r="BS541" s="428"/>
      <c r="BT541" s="428"/>
      <c r="BU541" s="429"/>
      <c r="BV541" s="430"/>
      <c r="BW541" s="430"/>
      <c r="BX541" s="430"/>
      <c r="BY541" s="430"/>
      <c r="BZ541" s="430"/>
      <c r="CA541" s="430"/>
      <c r="CB541" s="430"/>
      <c r="CC541" s="431"/>
    </row>
    <row r="542" spans="1:81" s="58" customFormat="1" ht="40.200000000000003" customHeight="1" thickTop="1" thickBot="1" x14ac:dyDescent="0.35">
      <c r="A542" s="34"/>
      <c r="B542" s="982"/>
      <c r="C542" s="869"/>
      <c r="D542" s="872"/>
      <c r="E542" s="852"/>
      <c r="F542" s="852"/>
      <c r="G542" s="852"/>
      <c r="H542" s="852"/>
      <c r="I542" s="1185"/>
      <c r="J542" s="813"/>
      <c r="K542" s="855"/>
      <c r="L542" s="858"/>
      <c r="M542" s="861"/>
      <c r="N542" s="837"/>
      <c r="O542" s="840"/>
      <c r="P542" s="864"/>
      <c r="Q542" s="867"/>
      <c r="R542" s="813"/>
      <c r="S542" s="644" t="s">
        <v>7252</v>
      </c>
      <c r="T542" s="651" t="s">
        <v>3822</v>
      </c>
      <c r="U542" s="236" t="s">
        <v>3827</v>
      </c>
      <c r="V542" s="236" t="s">
        <v>3830</v>
      </c>
      <c r="W542" s="261"/>
      <c r="X542" s="258">
        <v>44931</v>
      </c>
      <c r="Y542" s="258">
        <v>44956</v>
      </c>
      <c r="Z542" s="258">
        <v>44959</v>
      </c>
      <c r="AA542" s="258">
        <v>45290</v>
      </c>
      <c r="AB542" s="813"/>
      <c r="AC542" s="828"/>
      <c r="AD542" s="44">
        <f t="shared" si="292"/>
        <v>70000000</v>
      </c>
      <c r="AE542" s="44">
        <f t="shared" si="292"/>
        <v>0</v>
      </c>
      <c r="AF542" s="44">
        <f t="shared" si="292"/>
        <v>70000000</v>
      </c>
      <c r="AG542" s="44">
        <f t="shared" si="292"/>
        <v>0</v>
      </c>
      <c r="AH542" s="44">
        <f t="shared" si="291"/>
        <v>0</v>
      </c>
      <c r="AI542" s="44">
        <f t="shared" si="291"/>
        <v>0</v>
      </c>
      <c r="AJ542" s="44">
        <f t="shared" si="291"/>
        <v>0</v>
      </c>
      <c r="AK542" s="813"/>
      <c r="AL542" s="831"/>
      <c r="AM542" s="44">
        <f t="shared" si="257"/>
        <v>17500000</v>
      </c>
      <c r="AN542" s="428"/>
      <c r="AO542" s="428">
        <v>17500000</v>
      </c>
      <c r="AP542" s="428"/>
      <c r="AQ542" s="428"/>
      <c r="AR542" s="428"/>
      <c r="AS542" s="428"/>
      <c r="AT542" s="813"/>
      <c r="AU542" s="834"/>
      <c r="AV542" s="44">
        <f t="shared" si="283"/>
        <v>17500000</v>
      </c>
      <c r="AW542" s="428"/>
      <c r="AX542" s="646">
        <v>17500000</v>
      </c>
      <c r="AY542" s="428"/>
      <c r="AZ542" s="428"/>
      <c r="BA542" s="428"/>
      <c r="BB542" s="428"/>
      <c r="BC542" s="813"/>
      <c r="BD542" s="810"/>
      <c r="BE542" s="44">
        <f t="shared" si="284"/>
        <v>17500000</v>
      </c>
      <c r="BF542" s="428"/>
      <c r="BG542" s="646">
        <v>17500000</v>
      </c>
      <c r="BH542" s="428"/>
      <c r="BI542" s="428"/>
      <c r="BJ542" s="428"/>
      <c r="BK542" s="428"/>
      <c r="BL542" s="813"/>
      <c r="BM542" s="816"/>
      <c r="BN542" s="44">
        <f t="shared" si="285"/>
        <v>17500000</v>
      </c>
      <c r="BO542" s="428"/>
      <c r="BP542" s="428">
        <v>17500000</v>
      </c>
      <c r="BQ542" s="428"/>
      <c r="BR542" s="428"/>
      <c r="BS542" s="428"/>
      <c r="BT542" s="428"/>
      <c r="BU542" s="429"/>
      <c r="BV542" s="430"/>
      <c r="BW542" s="430"/>
      <c r="BX542" s="430"/>
      <c r="BY542" s="430"/>
      <c r="BZ542" s="430"/>
      <c r="CA542" s="430"/>
      <c r="CB542" s="430"/>
      <c r="CC542" s="431"/>
    </row>
    <row r="543" spans="1:81" s="58" customFormat="1" ht="40.200000000000003" customHeight="1" thickTop="1" thickBot="1" x14ac:dyDescent="0.35">
      <c r="A543" s="34"/>
      <c r="B543" s="982"/>
      <c r="C543" s="869"/>
      <c r="D543" s="872"/>
      <c r="E543" s="852"/>
      <c r="F543" s="852"/>
      <c r="G543" s="852"/>
      <c r="H543" s="852"/>
      <c r="I543" s="1185"/>
      <c r="J543" s="813"/>
      <c r="K543" s="855"/>
      <c r="L543" s="858"/>
      <c r="M543" s="861"/>
      <c r="N543" s="837"/>
      <c r="O543" s="840"/>
      <c r="P543" s="864"/>
      <c r="Q543" s="867"/>
      <c r="R543" s="813"/>
      <c r="S543" s="644" t="s">
        <v>7253</v>
      </c>
      <c r="T543" s="651" t="s">
        <v>3822</v>
      </c>
      <c r="U543" s="236" t="s">
        <v>3827</v>
      </c>
      <c r="V543" s="236" t="s">
        <v>3830</v>
      </c>
      <c r="W543" s="261"/>
      <c r="X543" s="258">
        <v>44931</v>
      </c>
      <c r="Y543" s="258">
        <v>44956</v>
      </c>
      <c r="Z543" s="258">
        <v>44959</v>
      </c>
      <c r="AA543" s="258">
        <v>45290</v>
      </c>
      <c r="AB543" s="813"/>
      <c r="AC543" s="828"/>
      <c r="AD543" s="44">
        <f t="shared" si="292"/>
        <v>15000000</v>
      </c>
      <c r="AE543" s="44">
        <f t="shared" si="292"/>
        <v>0</v>
      </c>
      <c r="AF543" s="44">
        <f t="shared" si="292"/>
        <v>15000000</v>
      </c>
      <c r="AG543" s="44">
        <f t="shared" si="292"/>
        <v>0</v>
      </c>
      <c r="AH543" s="44">
        <f t="shared" si="291"/>
        <v>0</v>
      </c>
      <c r="AI543" s="44">
        <f t="shared" si="291"/>
        <v>0</v>
      </c>
      <c r="AJ543" s="44">
        <f t="shared" si="291"/>
        <v>0</v>
      </c>
      <c r="AK543" s="813"/>
      <c r="AL543" s="831"/>
      <c r="AM543" s="44">
        <f t="shared" si="257"/>
        <v>3750000</v>
      </c>
      <c r="AN543" s="428"/>
      <c r="AO543" s="428">
        <v>3750000</v>
      </c>
      <c r="AP543" s="428"/>
      <c r="AQ543" s="428"/>
      <c r="AR543" s="428"/>
      <c r="AS543" s="428"/>
      <c r="AT543" s="813"/>
      <c r="AU543" s="834"/>
      <c r="AV543" s="44">
        <f t="shared" si="283"/>
        <v>3750000</v>
      </c>
      <c r="AW543" s="428"/>
      <c r="AX543" s="646">
        <v>3750000</v>
      </c>
      <c r="AY543" s="428"/>
      <c r="AZ543" s="428"/>
      <c r="BA543" s="428"/>
      <c r="BB543" s="428"/>
      <c r="BC543" s="813"/>
      <c r="BD543" s="810"/>
      <c r="BE543" s="44">
        <f t="shared" si="284"/>
        <v>3750000</v>
      </c>
      <c r="BF543" s="428"/>
      <c r="BG543" s="646">
        <v>3750000</v>
      </c>
      <c r="BH543" s="428"/>
      <c r="BI543" s="428"/>
      <c r="BJ543" s="428"/>
      <c r="BK543" s="428"/>
      <c r="BL543" s="813"/>
      <c r="BM543" s="816"/>
      <c r="BN543" s="44">
        <f t="shared" si="285"/>
        <v>3750000</v>
      </c>
      <c r="BO543" s="428"/>
      <c r="BP543" s="428">
        <v>3750000</v>
      </c>
      <c r="BQ543" s="428"/>
      <c r="BR543" s="428"/>
      <c r="BS543" s="428"/>
      <c r="BT543" s="428"/>
      <c r="BU543" s="429"/>
      <c r="BV543" s="430"/>
      <c r="BW543" s="430"/>
      <c r="BX543" s="430"/>
      <c r="BY543" s="430"/>
      <c r="BZ543" s="430"/>
      <c r="CA543" s="430"/>
      <c r="CB543" s="430"/>
      <c r="CC543" s="431"/>
    </row>
    <row r="544" spans="1:81" s="58" customFormat="1" ht="40.200000000000003" customHeight="1" thickTop="1" thickBot="1" x14ac:dyDescent="0.35">
      <c r="A544" s="34"/>
      <c r="B544" s="982"/>
      <c r="C544" s="869"/>
      <c r="D544" s="872"/>
      <c r="E544" s="852"/>
      <c r="F544" s="852"/>
      <c r="G544" s="852"/>
      <c r="H544" s="852"/>
      <c r="I544" s="1185"/>
      <c r="J544" s="813"/>
      <c r="K544" s="855"/>
      <c r="L544" s="858"/>
      <c r="M544" s="861"/>
      <c r="N544" s="837"/>
      <c r="O544" s="840"/>
      <c r="P544" s="864"/>
      <c r="Q544" s="867"/>
      <c r="R544" s="813"/>
      <c r="S544" s="644" t="s">
        <v>7254</v>
      </c>
      <c r="T544" s="651" t="s">
        <v>3822</v>
      </c>
      <c r="U544" s="236" t="s">
        <v>3827</v>
      </c>
      <c r="V544" s="236" t="s">
        <v>3830</v>
      </c>
      <c r="W544" s="261"/>
      <c r="X544" s="258">
        <v>44931</v>
      </c>
      <c r="Y544" s="258">
        <v>44956</v>
      </c>
      <c r="Z544" s="258">
        <v>44959</v>
      </c>
      <c r="AA544" s="258">
        <v>45290</v>
      </c>
      <c r="AB544" s="813"/>
      <c r="AC544" s="828"/>
      <c r="AD544" s="44">
        <f t="shared" si="292"/>
        <v>15000000</v>
      </c>
      <c r="AE544" s="44">
        <f t="shared" si="292"/>
        <v>0</v>
      </c>
      <c r="AF544" s="44">
        <f t="shared" si="292"/>
        <v>15000000</v>
      </c>
      <c r="AG544" s="44">
        <f t="shared" si="292"/>
        <v>0</v>
      </c>
      <c r="AH544" s="44">
        <f t="shared" si="291"/>
        <v>0</v>
      </c>
      <c r="AI544" s="44">
        <f t="shared" si="291"/>
        <v>0</v>
      </c>
      <c r="AJ544" s="44">
        <f t="shared" si="291"/>
        <v>0</v>
      </c>
      <c r="AK544" s="813"/>
      <c r="AL544" s="831"/>
      <c r="AM544" s="44">
        <f t="shared" si="257"/>
        <v>3750000</v>
      </c>
      <c r="AN544" s="428"/>
      <c r="AO544" s="428">
        <v>3750000</v>
      </c>
      <c r="AP544" s="428"/>
      <c r="AQ544" s="428"/>
      <c r="AR544" s="428"/>
      <c r="AS544" s="428"/>
      <c r="AT544" s="813"/>
      <c r="AU544" s="834"/>
      <c r="AV544" s="44">
        <f t="shared" si="283"/>
        <v>3750000</v>
      </c>
      <c r="AW544" s="428"/>
      <c r="AX544" s="646">
        <v>3750000</v>
      </c>
      <c r="AY544" s="428"/>
      <c r="AZ544" s="428"/>
      <c r="BA544" s="428"/>
      <c r="BB544" s="428"/>
      <c r="BC544" s="813"/>
      <c r="BD544" s="810"/>
      <c r="BE544" s="44">
        <f t="shared" si="284"/>
        <v>3750000</v>
      </c>
      <c r="BF544" s="428"/>
      <c r="BG544" s="646">
        <v>3750000</v>
      </c>
      <c r="BH544" s="428"/>
      <c r="BI544" s="428"/>
      <c r="BJ544" s="428"/>
      <c r="BK544" s="428"/>
      <c r="BL544" s="813"/>
      <c r="BM544" s="816"/>
      <c r="BN544" s="44">
        <f t="shared" si="285"/>
        <v>3750000</v>
      </c>
      <c r="BO544" s="428"/>
      <c r="BP544" s="428">
        <v>3750000</v>
      </c>
      <c r="BQ544" s="428"/>
      <c r="BR544" s="428"/>
      <c r="BS544" s="428"/>
      <c r="BT544" s="428"/>
      <c r="BU544" s="429"/>
      <c r="BV544" s="430"/>
      <c r="BW544" s="430"/>
      <c r="BX544" s="430"/>
      <c r="BY544" s="430"/>
      <c r="BZ544" s="430"/>
      <c r="CA544" s="430"/>
      <c r="CB544" s="430"/>
      <c r="CC544" s="431"/>
    </row>
    <row r="545" spans="1:81" s="58" customFormat="1" ht="40.200000000000003" customHeight="1" thickTop="1" thickBot="1" x14ac:dyDescent="0.35">
      <c r="A545" s="34"/>
      <c r="B545" s="982"/>
      <c r="C545" s="869"/>
      <c r="D545" s="872"/>
      <c r="E545" s="852"/>
      <c r="F545" s="852"/>
      <c r="G545" s="852"/>
      <c r="H545" s="852"/>
      <c r="I545" s="1185"/>
      <c r="J545" s="813"/>
      <c r="K545" s="855"/>
      <c r="L545" s="858"/>
      <c r="M545" s="861"/>
      <c r="N545" s="837"/>
      <c r="O545" s="840"/>
      <c r="P545" s="864"/>
      <c r="Q545" s="867"/>
      <c r="R545" s="813"/>
      <c r="S545" s="644" t="s">
        <v>7255</v>
      </c>
      <c r="T545" s="651" t="s">
        <v>3822</v>
      </c>
      <c r="U545" s="236" t="s">
        <v>3827</v>
      </c>
      <c r="V545" s="236" t="s">
        <v>3830</v>
      </c>
      <c r="W545" s="261"/>
      <c r="X545" s="258">
        <v>44931</v>
      </c>
      <c r="Y545" s="258">
        <v>44956</v>
      </c>
      <c r="Z545" s="258">
        <v>44959</v>
      </c>
      <c r="AA545" s="258">
        <v>45290</v>
      </c>
      <c r="AB545" s="813"/>
      <c r="AC545" s="828"/>
      <c r="AD545" s="44">
        <f t="shared" si="292"/>
        <v>20000000</v>
      </c>
      <c r="AE545" s="44">
        <f t="shared" si="292"/>
        <v>0</v>
      </c>
      <c r="AF545" s="44">
        <f t="shared" si="292"/>
        <v>20000000</v>
      </c>
      <c r="AG545" s="44">
        <f t="shared" si="292"/>
        <v>0</v>
      </c>
      <c r="AH545" s="44">
        <f t="shared" si="291"/>
        <v>0</v>
      </c>
      <c r="AI545" s="44">
        <f t="shared" si="291"/>
        <v>0</v>
      </c>
      <c r="AJ545" s="44">
        <f t="shared" si="291"/>
        <v>0</v>
      </c>
      <c r="AK545" s="813"/>
      <c r="AL545" s="831"/>
      <c r="AM545" s="44">
        <f t="shared" si="257"/>
        <v>5000000</v>
      </c>
      <c r="AN545" s="428"/>
      <c r="AO545" s="428">
        <v>5000000</v>
      </c>
      <c r="AP545" s="428"/>
      <c r="AQ545" s="428"/>
      <c r="AR545" s="428"/>
      <c r="AS545" s="428"/>
      <c r="AT545" s="813"/>
      <c r="AU545" s="834"/>
      <c r="AV545" s="44">
        <f t="shared" si="283"/>
        <v>5000000</v>
      </c>
      <c r="AW545" s="428"/>
      <c r="AX545" s="646">
        <v>5000000</v>
      </c>
      <c r="AY545" s="428"/>
      <c r="AZ545" s="428"/>
      <c r="BA545" s="428"/>
      <c r="BB545" s="428"/>
      <c r="BC545" s="813"/>
      <c r="BD545" s="810"/>
      <c r="BE545" s="44">
        <f t="shared" si="284"/>
        <v>5000000</v>
      </c>
      <c r="BF545" s="428"/>
      <c r="BG545" s="646">
        <v>5000000</v>
      </c>
      <c r="BH545" s="428"/>
      <c r="BI545" s="428"/>
      <c r="BJ545" s="428"/>
      <c r="BK545" s="428"/>
      <c r="BL545" s="813"/>
      <c r="BM545" s="816"/>
      <c r="BN545" s="44">
        <f t="shared" si="285"/>
        <v>5000000</v>
      </c>
      <c r="BO545" s="428"/>
      <c r="BP545" s="428">
        <v>5000000</v>
      </c>
      <c r="BQ545" s="428"/>
      <c r="BR545" s="428"/>
      <c r="BS545" s="428"/>
      <c r="BT545" s="428"/>
      <c r="BU545" s="429"/>
      <c r="BV545" s="430"/>
      <c r="BW545" s="430"/>
      <c r="BX545" s="430"/>
      <c r="BY545" s="430"/>
      <c r="BZ545" s="430"/>
      <c r="CA545" s="430"/>
      <c r="CB545" s="430"/>
      <c r="CC545" s="431"/>
    </row>
    <row r="546" spans="1:81" s="58" customFormat="1" ht="40.200000000000003" customHeight="1" thickTop="1" thickBot="1" x14ac:dyDescent="0.35">
      <c r="A546" s="34"/>
      <c r="B546" s="982"/>
      <c r="C546" s="869"/>
      <c r="D546" s="872"/>
      <c r="E546" s="852"/>
      <c r="F546" s="852"/>
      <c r="G546" s="852"/>
      <c r="H546" s="852"/>
      <c r="I546" s="1185"/>
      <c r="J546" s="813"/>
      <c r="K546" s="855"/>
      <c r="L546" s="858"/>
      <c r="M546" s="861"/>
      <c r="N546" s="837"/>
      <c r="O546" s="840"/>
      <c r="P546" s="864"/>
      <c r="Q546" s="867"/>
      <c r="R546" s="813"/>
      <c r="S546" s="644" t="s">
        <v>7256</v>
      </c>
      <c r="T546" s="651" t="s">
        <v>3822</v>
      </c>
      <c r="U546" s="236" t="s">
        <v>3827</v>
      </c>
      <c r="V546" s="236" t="s">
        <v>3830</v>
      </c>
      <c r="W546" s="39"/>
      <c r="X546" s="258">
        <v>44931</v>
      </c>
      <c r="Y546" s="258">
        <v>44956</v>
      </c>
      <c r="Z546" s="258">
        <v>44959</v>
      </c>
      <c r="AA546" s="258">
        <v>45290</v>
      </c>
      <c r="AB546" s="813"/>
      <c r="AC546" s="828"/>
      <c r="AD546" s="44">
        <f t="shared" si="292"/>
        <v>16000000</v>
      </c>
      <c r="AE546" s="44">
        <f t="shared" si="292"/>
        <v>0</v>
      </c>
      <c r="AF546" s="44">
        <f t="shared" si="292"/>
        <v>16000000</v>
      </c>
      <c r="AG546" s="44">
        <f t="shared" si="292"/>
        <v>0</v>
      </c>
      <c r="AH546" s="44">
        <f t="shared" si="291"/>
        <v>0</v>
      </c>
      <c r="AI546" s="44">
        <f t="shared" si="291"/>
        <v>0</v>
      </c>
      <c r="AJ546" s="44">
        <f t="shared" si="291"/>
        <v>0</v>
      </c>
      <c r="AK546" s="813"/>
      <c r="AL546" s="831"/>
      <c r="AM546" s="44">
        <f t="shared" si="257"/>
        <v>4000000</v>
      </c>
      <c r="AN546" s="257"/>
      <c r="AO546" s="428">
        <v>4000000</v>
      </c>
      <c r="AP546" s="257"/>
      <c r="AQ546" s="257"/>
      <c r="AR546" s="257"/>
      <c r="AS546" s="257"/>
      <c r="AT546" s="813"/>
      <c r="AU546" s="834"/>
      <c r="AV546" s="44">
        <f t="shared" si="283"/>
        <v>4000000</v>
      </c>
      <c r="AW546" s="257"/>
      <c r="AX546" s="646">
        <v>4000000</v>
      </c>
      <c r="AY546" s="257"/>
      <c r="AZ546" s="257"/>
      <c r="BA546" s="257"/>
      <c r="BB546" s="257"/>
      <c r="BC546" s="813"/>
      <c r="BD546" s="810"/>
      <c r="BE546" s="44">
        <f t="shared" si="284"/>
        <v>4000000</v>
      </c>
      <c r="BF546" s="257"/>
      <c r="BG546" s="646">
        <v>4000000</v>
      </c>
      <c r="BH546" s="257"/>
      <c r="BI546" s="257"/>
      <c r="BJ546" s="257"/>
      <c r="BK546" s="257"/>
      <c r="BL546" s="813"/>
      <c r="BM546" s="816"/>
      <c r="BN546" s="44">
        <f t="shared" si="285"/>
        <v>4000000</v>
      </c>
      <c r="BO546" s="257"/>
      <c r="BP546" s="428">
        <v>4000000</v>
      </c>
      <c r="BQ546" s="257"/>
      <c r="BR546" s="257"/>
      <c r="BS546" s="257"/>
      <c r="BT546" s="257"/>
      <c r="BU546" s="821"/>
      <c r="BV546" s="822"/>
      <c r="BW546" s="822"/>
      <c r="BX546" s="822"/>
      <c r="BY546" s="822"/>
      <c r="BZ546" s="822"/>
      <c r="CA546" s="822"/>
      <c r="CB546" s="822"/>
      <c r="CC546" s="823"/>
    </row>
    <row r="547" spans="1:81" s="58" customFormat="1" ht="40.200000000000003" customHeight="1" thickTop="1" thickBot="1" x14ac:dyDescent="0.35">
      <c r="A547" s="34"/>
      <c r="B547" s="982"/>
      <c r="C547" s="869"/>
      <c r="D547" s="872"/>
      <c r="E547" s="852"/>
      <c r="F547" s="852"/>
      <c r="G547" s="852"/>
      <c r="H547" s="852"/>
      <c r="I547" s="1185"/>
      <c r="J547" s="813"/>
      <c r="K547" s="855"/>
      <c r="L547" s="858"/>
      <c r="M547" s="861"/>
      <c r="N547" s="837"/>
      <c r="O547" s="840"/>
      <c r="P547" s="864"/>
      <c r="Q547" s="867"/>
      <c r="R547" s="813"/>
      <c r="S547" s="644" t="s">
        <v>7257</v>
      </c>
      <c r="T547" s="651" t="s">
        <v>3822</v>
      </c>
      <c r="U547" s="236" t="s">
        <v>3827</v>
      </c>
      <c r="V547" s="236" t="s">
        <v>3830</v>
      </c>
      <c r="W547" s="39"/>
      <c r="X547" s="258">
        <v>44931</v>
      </c>
      <c r="Y547" s="258">
        <v>44956</v>
      </c>
      <c r="Z547" s="258">
        <v>44959</v>
      </c>
      <c r="AA547" s="258">
        <v>45290</v>
      </c>
      <c r="AB547" s="813"/>
      <c r="AC547" s="828"/>
      <c r="AD547" s="44">
        <f t="shared" si="292"/>
        <v>16000000</v>
      </c>
      <c r="AE547" s="44">
        <f t="shared" si="292"/>
        <v>0</v>
      </c>
      <c r="AF547" s="44">
        <f t="shared" si="292"/>
        <v>16000000</v>
      </c>
      <c r="AG547" s="44">
        <f t="shared" si="292"/>
        <v>0</v>
      </c>
      <c r="AH547" s="44">
        <f t="shared" si="291"/>
        <v>0</v>
      </c>
      <c r="AI547" s="44">
        <f t="shared" si="291"/>
        <v>0</v>
      </c>
      <c r="AJ547" s="44">
        <f t="shared" si="291"/>
        <v>0</v>
      </c>
      <c r="AK547" s="813"/>
      <c r="AL547" s="831"/>
      <c r="AM547" s="44">
        <f t="shared" si="257"/>
        <v>4000000</v>
      </c>
      <c r="AN547" s="257"/>
      <c r="AO547" s="428">
        <v>4000000</v>
      </c>
      <c r="AP547" s="257"/>
      <c r="AQ547" s="257"/>
      <c r="AR547" s="257"/>
      <c r="AS547" s="257"/>
      <c r="AT547" s="813"/>
      <c r="AU547" s="834"/>
      <c r="AV547" s="44">
        <f t="shared" si="283"/>
        <v>4000000</v>
      </c>
      <c r="AW547" s="257"/>
      <c r="AX547" s="646">
        <v>4000000</v>
      </c>
      <c r="AY547" s="257"/>
      <c r="AZ547" s="257"/>
      <c r="BA547" s="257"/>
      <c r="BB547" s="257"/>
      <c r="BC547" s="813"/>
      <c r="BD547" s="810"/>
      <c r="BE547" s="44">
        <f t="shared" si="284"/>
        <v>4000000</v>
      </c>
      <c r="BF547" s="257"/>
      <c r="BG547" s="646">
        <v>4000000</v>
      </c>
      <c r="BH547" s="257"/>
      <c r="BI547" s="257"/>
      <c r="BJ547" s="257"/>
      <c r="BK547" s="257"/>
      <c r="BL547" s="813"/>
      <c r="BM547" s="816"/>
      <c r="BN547" s="44">
        <f t="shared" si="285"/>
        <v>4000000</v>
      </c>
      <c r="BO547" s="257"/>
      <c r="BP547" s="428">
        <v>4000000</v>
      </c>
      <c r="BQ547" s="257"/>
      <c r="BR547" s="257"/>
      <c r="BS547" s="257"/>
      <c r="BT547" s="257"/>
      <c r="BU547" s="821"/>
      <c r="BV547" s="822"/>
      <c r="BW547" s="822"/>
      <c r="BX547" s="822"/>
      <c r="BY547" s="822"/>
      <c r="BZ547" s="822"/>
      <c r="CA547" s="822"/>
      <c r="CB547" s="822"/>
      <c r="CC547" s="823"/>
    </row>
    <row r="548" spans="1:81" s="58" customFormat="1" ht="40.200000000000003" customHeight="1" thickTop="1" thickBot="1" x14ac:dyDescent="0.35">
      <c r="A548" s="34"/>
      <c r="B548" s="982"/>
      <c r="C548" s="869"/>
      <c r="D548" s="873"/>
      <c r="E548" s="853"/>
      <c r="F548" s="853"/>
      <c r="G548" s="853"/>
      <c r="H548" s="853"/>
      <c r="I548" s="1186"/>
      <c r="J548" s="814"/>
      <c r="K548" s="856"/>
      <c r="L548" s="859"/>
      <c r="M548" s="862"/>
      <c r="N548" s="838"/>
      <c r="O548" s="841"/>
      <c r="P548" s="865"/>
      <c r="Q548" s="874"/>
      <c r="R548" s="814"/>
      <c r="S548" s="644" t="s">
        <v>7258</v>
      </c>
      <c r="T548" s="651" t="s">
        <v>3822</v>
      </c>
      <c r="U548" s="236" t="s">
        <v>3827</v>
      </c>
      <c r="V548" s="236" t="s">
        <v>3830</v>
      </c>
      <c r="W548" s="232"/>
      <c r="X548" s="258">
        <v>44931</v>
      </c>
      <c r="Y548" s="258">
        <v>44956</v>
      </c>
      <c r="Z548" s="258">
        <v>44959</v>
      </c>
      <c r="AA548" s="258">
        <v>45290</v>
      </c>
      <c r="AB548" s="814"/>
      <c r="AC548" s="829"/>
      <c r="AD548" s="44">
        <f t="shared" si="292"/>
        <v>16000000</v>
      </c>
      <c r="AE548" s="44">
        <f t="shared" si="292"/>
        <v>0</v>
      </c>
      <c r="AF548" s="44">
        <f t="shared" si="292"/>
        <v>16000000</v>
      </c>
      <c r="AG548" s="44">
        <f t="shared" si="292"/>
        <v>0</v>
      </c>
      <c r="AH548" s="44">
        <f t="shared" si="291"/>
        <v>0</v>
      </c>
      <c r="AI548" s="44">
        <f t="shared" si="291"/>
        <v>0</v>
      </c>
      <c r="AJ548" s="44">
        <f t="shared" si="291"/>
        <v>0</v>
      </c>
      <c r="AK548" s="814"/>
      <c r="AL548" s="832"/>
      <c r="AM548" s="44">
        <f t="shared" si="257"/>
        <v>4000000</v>
      </c>
      <c r="AN548" s="49"/>
      <c r="AO548" s="428">
        <v>4000000</v>
      </c>
      <c r="AP548" s="49"/>
      <c r="AQ548" s="49"/>
      <c r="AR548" s="49"/>
      <c r="AS548" s="49"/>
      <c r="AT548" s="814"/>
      <c r="AU548" s="835"/>
      <c r="AV548" s="44">
        <f t="shared" si="283"/>
        <v>4000000</v>
      </c>
      <c r="AW548" s="49"/>
      <c r="AX548" s="646">
        <v>4000000</v>
      </c>
      <c r="AY548" s="49"/>
      <c r="AZ548" s="49"/>
      <c r="BA548" s="49"/>
      <c r="BB548" s="49"/>
      <c r="BC548" s="814"/>
      <c r="BD548" s="811"/>
      <c r="BE548" s="44">
        <f t="shared" si="284"/>
        <v>4000000</v>
      </c>
      <c r="BF548" s="49"/>
      <c r="BG548" s="646">
        <v>4000000</v>
      </c>
      <c r="BH548" s="49"/>
      <c r="BI548" s="49"/>
      <c r="BJ548" s="49"/>
      <c r="BK548" s="49"/>
      <c r="BL548" s="814"/>
      <c r="BM548" s="817"/>
      <c r="BN548" s="44">
        <f t="shared" si="285"/>
        <v>4000000</v>
      </c>
      <c r="BO548" s="49"/>
      <c r="BP548" s="428">
        <v>4000000</v>
      </c>
      <c r="BQ548" s="49"/>
      <c r="BR548" s="49"/>
      <c r="BS548" s="49"/>
      <c r="BT548" s="49"/>
      <c r="BU548" s="824"/>
      <c r="BV548" s="825"/>
      <c r="BW548" s="825"/>
      <c r="BX548" s="825"/>
      <c r="BY548" s="825"/>
      <c r="BZ548" s="825"/>
      <c r="CA548" s="825"/>
      <c r="CB548" s="825"/>
      <c r="CC548" s="826"/>
    </row>
    <row r="549" spans="1:81" s="58" customFormat="1" ht="40.200000000000003" customHeight="1" thickTop="1" thickBot="1" x14ac:dyDescent="0.35">
      <c r="A549" s="34"/>
      <c r="B549" s="982"/>
      <c r="C549" s="869"/>
      <c r="D549" s="871">
        <v>1903</v>
      </c>
      <c r="E549" s="851" t="s">
        <v>6675</v>
      </c>
      <c r="F549" s="851">
        <v>1903035</v>
      </c>
      <c r="G549" s="851" t="s">
        <v>6676</v>
      </c>
      <c r="H549" s="851" t="s">
        <v>6677</v>
      </c>
      <c r="I549" s="1184">
        <v>2021004540150</v>
      </c>
      <c r="J549" s="812">
        <v>128</v>
      </c>
      <c r="K549" s="854" t="str">
        <f>+[3]Metas!K147</f>
        <v xml:space="preserve">Municipios con vigilancia de establecimientos y servicios farmacéuticos. </v>
      </c>
      <c r="L549" s="857"/>
      <c r="M549" s="860">
        <f>SUM(N549:Q549)/4</f>
        <v>0</v>
      </c>
      <c r="N549" s="836"/>
      <c r="O549" s="839"/>
      <c r="P549" s="863"/>
      <c r="Q549" s="866"/>
      <c r="R549" s="812">
        <f t="shared" ref="R549" si="295">+$J549</f>
        <v>128</v>
      </c>
      <c r="S549" s="642" t="s">
        <v>7259</v>
      </c>
      <c r="T549" s="643" t="s">
        <v>3822</v>
      </c>
      <c r="U549" s="235" t="s">
        <v>3827</v>
      </c>
      <c r="V549" s="235" t="s">
        <v>3830</v>
      </c>
      <c r="W549" s="231"/>
      <c r="X549" s="258">
        <v>44931</v>
      </c>
      <c r="Y549" s="258">
        <v>44956</v>
      </c>
      <c r="Z549" s="258">
        <v>44959</v>
      </c>
      <c r="AA549" s="258">
        <v>45290</v>
      </c>
      <c r="AB549" s="812">
        <f t="shared" si="270"/>
        <v>128</v>
      </c>
      <c r="AC549" s="827">
        <f t="shared" ref="AC549" si="296">+L549</f>
        <v>0</v>
      </c>
      <c r="AD549" s="44">
        <f t="shared" si="292"/>
        <v>339538808</v>
      </c>
      <c r="AE549" s="44">
        <f t="shared" si="292"/>
        <v>0</v>
      </c>
      <c r="AF549" s="44">
        <f t="shared" si="292"/>
        <v>339538808</v>
      </c>
      <c r="AG549" s="44">
        <f t="shared" si="292"/>
        <v>0</v>
      </c>
      <c r="AH549" s="44">
        <f t="shared" si="291"/>
        <v>0</v>
      </c>
      <c r="AI549" s="44">
        <f t="shared" si="291"/>
        <v>0</v>
      </c>
      <c r="AJ549" s="44">
        <f t="shared" si="291"/>
        <v>0</v>
      </c>
      <c r="AK549" s="812">
        <f t="shared" si="272"/>
        <v>128</v>
      </c>
      <c r="AL549" s="830">
        <f>+N549</f>
        <v>0</v>
      </c>
      <c r="AM549" s="44">
        <f t="shared" si="257"/>
        <v>84884702</v>
      </c>
      <c r="AN549" s="47"/>
      <c r="AO549" s="47">
        <v>84884702</v>
      </c>
      <c r="AP549" s="47"/>
      <c r="AQ549" s="47"/>
      <c r="AR549" s="47"/>
      <c r="AS549" s="47"/>
      <c r="AT549" s="812">
        <f t="shared" si="273"/>
        <v>128</v>
      </c>
      <c r="AU549" s="833">
        <f>+O549</f>
        <v>0</v>
      </c>
      <c r="AV549" s="44">
        <f t="shared" si="283"/>
        <v>84884702</v>
      </c>
      <c r="AW549" s="47"/>
      <c r="AX549" s="35">
        <v>84884702</v>
      </c>
      <c r="AY549" s="47"/>
      <c r="AZ549" s="47"/>
      <c r="BA549" s="47"/>
      <c r="BB549" s="47"/>
      <c r="BC549" s="812">
        <f t="shared" si="274"/>
        <v>128</v>
      </c>
      <c r="BD549" s="809">
        <f>+P549</f>
        <v>0</v>
      </c>
      <c r="BE549" s="44">
        <f t="shared" si="284"/>
        <v>84884702</v>
      </c>
      <c r="BF549" s="47"/>
      <c r="BG549" s="35">
        <v>84884702</v>
      </c>
      <c r="BH549" s="47"/>
      <c r="BI549" s="47"/>
      <c r="BJ549" s="47"/>
      <c r="BK549" s="47"/>
      <c r="BL549" s="812">
        <f t="shared" si="275"/>
        <v>128</v>
      </c>
      <c r="BM549" s="815">
        <f>+Q549</f>
        <v>0</v>
      </c>
      <c r="BN549" s="44">
        <f t="shared" si="285"/>
        <v>84884702</v>
      </c>
      <c r="BO549" s="47"/>
      <c r="BP549" s="47">
        <v>84884702</v>
      </c>
      <c r="BQ549" s="47"/>
      <c r="BR549" s="47"/>
      <c r="BS549" s="47"/>
      <c r="BT549" s="47"/>
      <c r="BU549" s="818"/>
      <c r="BV549" s="819"/>
      <c r="BW549" s="819"/>
      <c r="BX549" s="819"/>
      <c r="BY549" s="819"/>
      <c r="BZ549" s="819"/>
      <c r="CA549" s="819"/>
      <c r="CB549" s="819"/>
      <c r="CC549" s="820"/>
    </row>
    <row r="550" spans="1:81" s="58" customFormat="1" ht="40.200000000000003" customHeight="1" thickTop="1" thickBot="1" x14ac:dyDescent="0.35">
      <c r="A550" s="34"/>
      <c r="B550" s="982"/>
      <c r="C550" s="869"/>
      <c r="D550" s="872"/>
      <c r="E550" s="852"/>
      <c r="F550" s="852"/>
      <c r="G550" s="852"/>
      <c r="H550" s="852"/>
      <c r="I550" s="1185"/>
      <c r="J550" s="813"/>
      <c r="K550" s="855"/>
      <c r="L550" s="858"/>
      <c r="M550" s="861"/>
      <c r="N550" s="837"/>
      <c r="O550" s="840"/>
      <c r="P550" s="864"/>
      <c r="Q550" s="867"/>
      <c r="R550" s="813"/>
      <c r="S550" s="644" t="s">
        <v>7260</v>
      </c>
      <c r="T550" s="651" t="s">
        <v>3822</v>
      </c>
      <c r="U550" s="236" t="s">
        <v>3827</v>
      </c>
      <c r="V550" s="236" t="s">
        <v>3830</v>
      </c>
      <c r="W550" s="261"/>
      <c r="X550" s="258">
        <v>44931</v>
      </c>
      <c r="Y550" s="258">
        <v>44956</v>
      </c>
      <c r="Z550" s="258">
        <v>44959</v>
      </c>
      <c r="AA550" s="258">
        <v>45290</v>
      </c>
      <c r="AB550" s="813"/>
      <c r="AC550" s="828"/>
      <c r="AD550" s="44">
        <f t="shared" si="292"/>
        <v>28608273.329999983</v>
      </c>
      <c r="AE550" s="44">
        <f t="shared" si="292"/>
        <v>0</v>
      </c>
      <c r="AF550" s="44">
        <f t="shared" si="292"/>
        <v>28608273.329999983</v>
      </c>
      <c r="AG550" s="44">
        <f t="shared" si="292"/>
        <v>0</v>
      </c>
      <c r="AH550" s="44">
        <f t="shared" si="291"/>
        <v>0</v>
      </c>
      <c r="AI550" s="44">
        <f t="shared" si="291"/>
        <v>0</v>
      </c>
      <c r="AJ550" s="44">
        <f t="shared" si="291"/>
        <v>0</v>
      </c>
      <c r="AK550" s="813"/>
      <c r="AL550" s="831"/>
      <c r="AM550" s="44">
        <f t="shared" si="257"/>
        <v>7152068.3324999958</v>
      </c>
      <c r="AN550" s="428"/>
      <c r="AO550" s="428">
        <v>7152068.3324999958</v>
      </c>
      <c r="AP550" s="428"/>
      <c r="AQ550" s="428"/>
      <c r="AR550" s="428"/>
      <c r="AS550" s="428"/>
      <c r="AT550" s="813"/>
      <c r="AU550" s="834"/>
      <c r="AV550" s="44">
        <f t="shared" si="283"/>
        <v>7152068.3324999958</v>
      </c>
      <c r="AW550" s="428"/>
      <c r="AX550" s="646">
        <v>7152068.3324999958</v>
      </c>
      <c r="AY550" s="428"/>
      <c r="AZ550" s="428"/>
      <c r="BA550" s="428"/>
      <c r="BB550" s="428"/>
      <c r="BC550" s="813"/>
      <c r="BD550" s="810"/>
      <c r="BE550" s="44">
        <f t="shared" si="284"/>
        <v>7152068.3324999958</v>
      </c>
      <c r="BF550" s="428"/>
      <c r="BG550" s="646">
        <v>7152068.3324999958</v>
      </c>
      <c r="BH550" s="428"/>
      <c r="BI550" s="428"/>
      <c r="BJ550" s="428"/>
      <c r="BK550" s="428"/>
      <c r="BL550" s="813"/>
      <c r="BM550" s="816"/>
      <c r="BN550" s="44">
        <f t="shared" si="285"/>
        <v>7152068.3324999958</v>
      </c>
      <c r="BO550" s="428"/>
      <c r="BP550" s="428">
        <v>7152068.3324999958</v>
      </c>
      <c r="BQ550" s="428"/>
      <c r="BR550" s="428"/>
      <c r="BS550" s="428"/>
      <c r="BT550" s="428"/>
      <c r="BU550" s="429"/>
      <c r="BV550" s="430"/>
      <c r="BW550" s="430"/>
      <c r="BX550" s="430"/>
      <c r="BY550" s="430"/>
      <c r="BZ550" s="430"/>
      <c r="CA550" s="430"/>
      <c r="CB550" s="430"/>
      <c r="CC550" s="431"/>
    </row>
    <row r="551" spans="1:81" s="58" customFormat="1" ht="40.200000000000003" customHeight="1" thickTop="1" thickBot="1" x14ac:dyDescent="0.35">
      <c r="A551" s="34"/>
      <c r="B551" s="982"/>
      <c r="C551" s="869"/>
      <c r="D551" s="872"/>
      <c r="E551" s="852"/>
      <c r="F551" s="852"/>
      <c r="G551" s="852"/>
      <c r="H551" s="852"/>
      <c r="I551" s="1185"/>
      <c r="J551" s="813"/>
      <c r="K551" s="855"/>
      <c r="L551" s="858"/>
      <c r="M551" s="861"/>
      <c r="N551" s="837"/>
      <c r="O551" s="840"/>
      <c r="P551" s="864"/>
      <c r="Q551" s="867"/>
      <c r="R551" s="813"/>
      <c r="S551" s="644" t="s">
        <v>7261</v>
      </c>
      <c r="T551" s="651" t="s">
        <v>3822</v>
      </c>
      <c r="U551" s="236" t="s">
        <v>3827</v>
      </c>
      <c r="V551" s="236" t="s">
        <v>3830</v>
      </c>
      <c r="W551" s="261"/>
      <c r="X551" s="258">
        <v>44931</v>
      </c>
      <c r="Y551" s="258">
        <v>44956</v>
      </c>
      <c r="Z551" s="258">
        <v>44959</v>
      </c>
      <c r="AA551" s="258">
        <v>45290</v>
      </c>
      <c r="AB551" s="813"/>
      <c r="AC551" s="828"/>
      <c r="AD551" s="44">
        <f t="shared" si="292"/>
        <v>10000000</v>
      </c>
      <c r="AE551" s="44">
        <f t="shared" si="292"/>
        <v>0</v>
      </c>
      <c r="AF551" s="44">
        <f t="shared" si="292"/>
        <v>10000000</v>
      </c>
      <c r="AG551" s="44">
        <f t="shared" si="292"/>
        <v>0</v>
      </c>
      <c r="AH551" s="44">
        <f t="shared" si="291"/>
        <v>0</v>
      </c>
      <c r="AI551" s="44">
        <f t="shared" si="291"/>
        <v>0</v>
      </c>
      <c r="AJ551" s="44">
        <f t="shared" si="291"/>
        <v>0</v>
      </c>
      <c r="AK551" s="813"/>
      <c r="AL551" s="831"/>
      <c r="AM551" s="44">
        <f t="shared" si="257"/>
        <v>2500000</v>
      </c>
      <c r="AN551" s="428"/>
      <c r="AO551" s="428">
        <v>2500000</v>
      </c>
      <c r="AP551" s="428"/>
      <c r="AQ551" s="428"/>
      <c r="AR551" s="428"/>
      <c r="AS551" s="428"/>
      <c r="AT551" s="813"/>
      <c r="AU551" s="834"/>
      <c r="AV551" s="44">
        <f t="shared" si="283"/>
        <v>2500000</v>
      </c>
      <c r="AW551" s="428"/>
      <c r="AX551" s="646">
        <v>2500000</v>
      </c>
      <c r="AY551" s="428"/>
      <c r="AZ551" s="428"/>
      <c r="BA551" s="428"/>
      <c r="BB551" s="428"/>
      <c r="BC551" s="813"/>
      <c r="BD551" s="810"/>
      <c r="BE551" s="44">
        <f t="shared" si="284"/>
        <v>2500000</v>
      </c>
      <c r="BF551" s="428"/>
      <c r="BG551" s="646">
        <v>2500000</v>
      </c>
      <c r="BH551" s="428"/>
      <c r="BI551" s="428"/>
      <c r="BJ551" s="428"/>
      <c r="BK551" s="428"/>
      <c r="BL551" s="813"/>
      <c r="BM551" s="816"/>
      <c r="BN551" s="44">
        <f t="shared" si="285"/>
        <v>2500000</v>
      </c>
      <c r="BO551" s="428"/>
      <c r="BP551" s="428">
        <v>2500000</v>
      </c>
      <c r="BQ551" s="428"/>
      <c r="BR551" s="428"/>
      <c r="BS551" s="428"/>
      <c r="BT551" s="428"/>
      <c r="BU551" s="429"/>
      <c r="BV551" s="430"/>
      <c r="BW551" s="430"/>
      <c r="BX551" s="430"/>
      <c r="BY551" s="430"/>
      <c r="BZ551" s="430"/>
      <c r="CA551" s="430"/>
      <c r="CB551" s="430"/>
      <c r="CC551" s="431"/>
    </row>
    <row r="552" spans="1:81" s="58" customFormat="1" ht="40.200000000000003" customHeight="1" thickTop="1" thickBot="1" x14ac:dyDescent="0.35">
      <c r="A552" s="34"/>
      <c r="B552" s="982"/>
      <c r="C552" s="869"/>
      <c r="D552" s="872"/>
      <c r="E552" s="852"/>
      <c r="F552" s="852"/>
      <c r="G552" s="852"/>
      <c r="H552" s="852"/>
      <c r="I552" s="1185"/>
      <c r="J552" s="813"/>
      <c r="K552" s="855"/>
      <c r="L552" s="858"/>
      <c r="M552" s="861"/>
      <c r="N552" s="837"/>
      <c r="O552" s="840"/>
      <c r="P552" s="864"/>
      <c r="Q552" s="867"/>
      <c r="R552" s="813"/>
      <c r="S552" s="644" t="s">
        <v>7262</v>
      </c>
      <c r="T552" s="651" t="s">
        <v>3822</v>
      </c>
      <c r="U552" s="236" t="s">
        <v>3827</v>
      </c>
      <c r="V552" s="236" t="s">
        <v>3830</v>
      </c>
      <c r="W552" s="261"/>
      <c r="X552" s="258">
        <v>44931</v>
      </c>
      <c r="Y552" s="258">
        <v>44956</v>
      </c>
      <c r="Z552" s="258">
        <v>44959</v>
      </c>
      <c r="AA552" s="258">
        <v>45290</v>
      </c>
      <c r="AB552" s="813"/>
      <c r="AC552" s="828"/>
      <c r="AD552" s="44">
        <f t="shared" si="292"/>
        <v>10000000</v>
      </c>
      <c r="AE552" s="44">
        <f t="shared" si="292"/>
        <v>0</v>
      </c>
      <c r="AF552" s="44">
        <f t="shared" si="292"/>
        <v>10000000</v>
      </c>
      <c r="AG552" s="44">
        <f t="shared" si="292"/>
        <v>0</v>
      </c>
      <c r="AH552" s="44">
        <f t="shared" si="291"/>
        <v>0</v>
      </c>
      <c r="AI552" s="44">
        <f t="shared" si="291"/>
        <v>0</v>
      </c>
      <c r="AJ552" s="44">
        <f t="shared" si="291"/>
        <v>0</v>
      </c>
      <c r="AK552" s="813"/>
      <c r="AL552" s="831"/>
      <c r="AM552" s="44">
        <f t="shared" si="257"/>
        <v>2500000</v>
      </c>
      <c r="AN552" s="428"/>
      <c r="AO552" s="428">
        <v>2500000</v>
      </c>
      <c r="AP552" s="428"/>
      <c r="AQ552" s="428"/>
      <c r="AR552" s="428"/>
      <c r="AS552" s="428"/>
      <c r="AT552" s="813"/>
      <c r="AU552" s="834"/>
      <c r="AV552" s="44">
        <f t="shared" si="283"/>
        <v>2500000</v>
      </c>
      <c r="AW552" s="428"/>
      <c r="AX552" s="646">
        <v>2500000</v>
      </c>
      <c r="AY552" s="428"/>
      <c r="AZ552" s="428"/>
      <c r="BA552" s="428"/>
      <c r="BB552" s="428"/>
      <c r="BC552" s="813"/>
      <c r="BD552" s="810"/>
      <c r="BE552" s="44">
        <f t="shared" si="284"/>
        <v>2500000</v>
      </c>
      <c r="BF552" s="428"/>
      <c r="BG552" s="646">
        <v>2500000</v>
      </c>
      <c r="BH552" s="428"/>
      <c r="BI552" s="428"/>
      <c r="BJ552" s="428"/>
      <c r="BK552" s="428"/>
      <c r="BL552" s="813"/>
      <c r="BM552" s="816"/>
      <c r="BN552" s="44">
        <f t="shared" si="285"/>
        <v>2500000</v>
      </c>
      <c r="BO552" s="428"/>
      <c r="BP552" s="428">
        <v>2500000</v>
      </c>
      <c r="BQ552" s="428"/>
      <c r="BR552" s="428"/>
      <c r="BS552" s="428"/>
      <c r="BT552" s="428"/>
      <c r="BU552" s="429"/>
      <c r="BV552" s="430"/>
      <c r="BW552" s="430"/>
      <c r="BX552" s="430"/>
      <c r="BY552" s="430"/>
      <c r="BZ552" s="430"/>
      <c r="CA552" s="430"/>
      <c r="CB552" s="430"/>
      <c r="CC552" s="431"/>
    </row>
    <row r="553" spans="1:81" s="58" customFormat="1" ht="40.200000000000003" customHeight="1" thickTop="1" thickBot="1" x14ac:dyDescent="0.35">
      <c r="A553" s="34"/>
      <c r="B553" s="982"/>
      <c r="C553" s="869"/>
      <c r="D553" s="872"/>
      <c r="E553" s="852"/>
      <c r="F553" s="852"/>
      <c r="G553" s="852"/>
      <c r="H553" s="852"/>
      <c r="I553" s="1185"/>
      <c r="J553" s="813"/>
      <c r="K553" s="855"/>
      <c r="L553" s="858"/>
      <c r="M553" s="861"/>
      <c r="N553" s="837"/>
      <c r="O553" s="840"/>
      <c r="P553" s="864"/>
      <c r="Q553" s="867"/>
      <c r="R553" s="813"/>
      <c r="S553" s="644" t="s">
        <v>7263</v>
      </c>
      <c r="T553" s="651" t="s">
        <v>3822</v>
      </c>
      <c r="U553" s="236" t="s">
        <v>3827</v>
      </c>
      <c r="V553" s="236" t="s">
        <v>3830</v>
      </c>
      <c r="W553" s="261"/>
      <c r="X553" s="258">
        <v>44931</v>
      </c>
      <c r="Y553" s="258">
        <v>44956</v>
      </c>
      <c r="Z553" s="258">
        <v>44959</v>
      </c>
      <c r="AA553" s="258">
        <v>45290</v>
      </c>
      <c r="AB553" s="813"/>
      <c r="AC553" s="828"/>
      <c r="AD553" s="44">
        <f t="shared" si="292"/>
        <v>10000000</v>
      </c>
      <c r="AE553" s="44">
        <f t="shared" si="292"/>
        <v>0</v>
      </c>
      <c r="AF553" s="44">
        <f t="shared" si="292"/>
        <v>10000000</v>
      </c>
      <c r="AG553" s="44">
        <f t="shared" si="292"/>
        <v>0</v>
      </c>
      <c r="AH553" s="44">
        <f t="shared" si="291"/>
        <v>0</v>
      </c>
      <c r="AI553" s="44">
        <f t="shared" si="291"/>
        <v>0</v>
      </c>
      <c r="AJ553" s="44">
        <f t="shared" si="291"/>
        <v>0</v>
      </c>
      <c r="AK553" s="813"/>
      <c r="AL553" s="831"/>
      <c r="AM553" s="44">
        <f t="shared" si="257"/>
        <v>2500000</v>
      </c>
      <c r="AN553" s="428"/>
      <c r="AO553" s="428">
        <v>2500000</v>
      </c>
      <c r="AP553" s="428"/>
      <c r="AQ553" s="428"/>
      <c r="AR553" s="428"/>
      <c r="AS553" s="428"/>
      <c r="AT553" s="813"/>
      <c r="AU553" s="834"/>
      <c r="AV553" s="44">
        <f t="shared" si="283"/>
        <v>2500000</v>
      </c>
      <c r="AW553" s="428"/>
      <c r="AX553" s="646">
        <v>2500000</v>
      </c>
      <c r="AY553" s="428"/>
      <c r="AZ553" s="428"/>
      <c r="BA553" s="428"/>
      <c r="BB553" s="428"/>
      <c r="BC553" s="813"/>
      <c r="BD553" s="810"/>
      <c r="BE553" s="44">
        <f t="shared" si="284"/>
        <v>2500000</v>
      </c>
      <c r="BF553" s="428"/>
      <c r="BG553" s="646">
        <v>2500000</v>
      </c>
      <c r="BH553" s="428"/>
      <c r="BI553" s="428"/>
      <c r="BJ553" s="428"/>
      <c r="BK553" s="428"/>
      <c r="BL553" s="813"/>
      <c r="BM553" s="816"/>
      <c r="BN553" s="44">
        <f t="shared" si="285"/>
        <v>2500000</v>
      </c>
      <c r="BO553" s="428"/>
      <c r="BP553" s="428">
        <v>2500000</v>
      </c>
      <c r="BQ553" s="428"/>
      <c r="BR553" s="428"/>
      <c r="BS553" s="428"/>
      <c r="BT553" s="428"/>
      <c r="BU553" s="429"/>
      <c r="BV553" s="430"/>
      <c r="BW553" s="430"/>
      <c r="BX553" s="430"/>
      <c r="BY553" s="430"/>
      <c r="BZ553" s="430"/>
      <c r="CA553" s="430"/>
      <c r="CB553" s="430"/>
      <c r="CC553" s="431"/>
    </row>
    <row r="554" spans="1:81" s="58" customFormat="1" ht="40.200000000000003" customHeight="1" thickTop="1" thickBot="1" x14ac:dyDescent="0.35">
      <c r="A554" s="34"/>
      <c r="B554" s="982"/>
      <c r="C554" s="869"/>
      <c r="D554" s="872"/>
      <c r="E554" s="852"/>
      <c r="F554" s="852"/>
      <c r="G554" s="852"/>
      <c r="H554" s="852"/>
      <c r="I554" s="1185"/>
      <c r="J554" s="813"/>
      <c r="K554" s="855"/>
      <c r="L554" s="858"/>
      <c r="M554" s="861"/>
      <c r="N554" s="837"/>
      <c r="O554" s="840"/>
      <c r="P554" s="864"/>
      <c r="Q554" s="867"/>
      <c r="R554" s="813"/>
      <c r="S554" s="644" t="s">
        <v>7264</v>
      </c>
      <c r="T554" s="651" t="s">
        <v>3822</v>
      </c>
      <c r="U554" s="236" t="s">
        <v>3827</v>
      </c>
      <c r="V554" s="236" t="s">
        <v>3830</v>
      </c>
      <c r="W554" s="261"/>
      <c r="X554" s="258">
        <v>44931</v>
      </c>
      <c r="Y554" s="258">
        <v>44956</v>
      </c>
      <c r="Z554" s="258">
        <v>44959</v>
      </c>
      <c r="AA554" s="258">
        <v>45290</v>
      </c>
      <c r="AB554" s="813"/>
      <c r="AC554" s="828"/>
      <c r="AD554" s="44">
        <f t="shared" si="292"/>
        <v>10000000</v>
      </c>
      <c r="AE554" s="44">
        <f t="shared" si="292"/>
        <v>0</v>
      </c>
      <c r="AF554" s="44">
        <f t="shared" si="292"/>
        <v>10000000</v>
      </c>
      <c r="AG554" s="44">
        <f t="shared" si="292"/>
        <v>0</v>
      </c>
      <c r="AH554" s="44">
        <f t="shared" si="291"/>
        <v>0</v>
      </c>
      <c r="AI554" s="44">
        <f t="shared" si="291"/>
        <v>0</v>
      </c>
      <c r="AJ554" s="44">
        <f t="shared" si="291"/>
        <v>0</v>
      </c>
      <c r="AK554" s="813"/>
      <c r="AL554" s="831"/>
      <c r="AM554" s="44">
        <f t="shared" si="257"/>
        <v>2500000</v>
      </c>
      <c r="AN554" s="428"/>
      <c r="AO554" s="428">
        <v>2500000</v>
      </c>
      <c r="AP554" s="428"/>
      <c r="AQ554" s="428"/>
      <c r="AR554" s="428"/>
      <c r="AS554" s="428"/>
      <c r="AT554" s="813"/>
      <c r="AU554" s="834"/>
      <c r="AV554" s="44">
        <f t="shared" si="283"/>
        <v>2500000</v>
      </c>
      <c r="AW554" s="428"/>
      <c r="AX554" s="646">
        <v>2500000</v>
      </c>
      <c r="AY554" s="428"/>
      <c r="AZ554" s="428"/>
      <c r="BA554" s="428"/>
      <c r="BB554" s="428"/>
      <c r="BC554" s="813"/>
      <c r="BD554" s="810"/>
      <c r="BE554" s="44">
        <f t="shared" si="284"/>
        <v>2500000</v>
      </c>
      <c r="BF554" s="428"/>
      <c r="BG554" s="646">
        <v>2500000</v>
      </c>
      <c r="BH554" s="428"/>
      <c r="BI554" s="428"/>
      <c r="BJ554" s="428"/>
      <c r="BK554" s="428"/>
      <c r="BL554" s="813"/>
      <c r="BM554" s="816"/>
      <c r="BN554" s="44">
        <f t="shared" si="285"/>
        <v>2500000</v>
      </c>
      <c r="BO554" s="428"/>
      <c r="BP554" s="428">
        <v>2500000</v>
      </c>
      <c r="BQ554" s="428"/>
      <c r="BR554" s="428"/>
      <c r="BS554" s="428"/>
      <c r="BT554" s="428"/>
      <c r="BU554" s="429"/>
      <c r="BV554" s="430"/>
      <c r="BW554" s="430"/>
      <c r="BX554" s="430"/>
      <c r="BY554" s="430"/>
      <c r="BZ554" s="430"/>
      <c r="CA554" s="430"/>
      <c r="CB554" s="430"/>
      <c r="CC554" s="431"/>
    </row>
    <row r="555" spans="1:81" s="58" customFormat="1" ht="40.200000000000003" customHeight="1" thickTop="1" thickBot="1" x14ac:dyDescent="0.35">
      <c r="A555" s="34"/>
      <c r="B555" s="982"/>
      <c r="C555" s="869"/>
      <c r="D555" s="872"/>
      <c r="E555" s="852"/>
      <c r="F555" s="852"/>
      <c r="G555" s="852"/>
      <c r="H555" s="852"/>
      <c r="I555" s="1185"/>
      <c r="J555" s="813"/>
      <c r="K555" s="855"/>
      <c r="L555" s="858"/>
      <c r="M555" s="861"/>
      <c r="N555" s="837"/>
      <c r="O555" s="840"/>
      <c r="P555" s="864"/>
      <c r="Q555" s="867"/>
      <c r="R555" s="813"/>
      <c r="S555" s="644" t="s">
        <v>7265</v>
      </c>
      <c r="T555" s="651" t="s">
        <v>3822</v>
      </c>
      <c r="U555" s="236" t="s">
        <v>3827</v>
      </c>
      <c r="V555" s="236" t="s">
        <v>3830</v>
      </c>
      <c r="W555" s="261"/>
      <c r="X555" s="258">
        <v>44931</v>
      </c>
      <c r="Y555" s="258">
        <v>44956</v>
      </c>
      <c r="Z555" s="258">
        <v>44959</v>
      </c>
      <c r="AA555" s="258">
        <v>45290</v>
      </c>
      <c r="AB555" s="813"/>
      <c r="AC555" s="828"/>
      <c r="AD555" s="44">
        <f t="shared" si="292"/>
        <v>10000000</v>
      </c>
      <c r="AE555" s="44">
        <f t="shared" si="292"/>
        <v>0</v>
      </c>
      <c r="AF555" s="44">
        <f t="shared" si="292"/>
        <v>10000000</v>
      </c>
      <c r="AG555" s="44">
        <f t="shared" si="292"/>
        <v>0</v>
      </c>
      <c r="AH555" s="44">
        <f t="shared" si="291"/>
        <v>0</v>
      </c>
      <c r="AI555" s="44">
        <f t="shared" si="291"/>
        <v>0</v>
      </c>
      <c r="AJ555" s="44">
        <f t="shared" si="291"/>
        <v>0</v>
      </c>
      <c r="AK555" s="813"/>
      <c r="AL555" s="831"/>
      <c r="AM555" s="44">
        <f t="shared" si="257"/>
        <v>2500000</v>
      </c>
      <c r="AN555" s="428"/>
      <c r="AO555" s="428">
        <v>2500000</v>
      </c>
      <c r="AP555" s="428"/>
      <c r="AQ555" s="428"/>
      <c r="AR555" s="428"/>
      <c r="AS555" s="428"/>
      <c r="AT555" s="813"/>
      <c r="AU555" s="834"/>
      <c r="AV555" s="44">
        <f t="shared" si="283"/>
        <v>2500000</v>
      </c>
      <c r="AW555" s="428"/>
      <c r="AX555" s="646">
        <v>2500000</v>
      </c>
      <c r="AY555" s="428"/>
      <c r="AZ555" s="428"/>
      <c r="BA555" s="428"/>
      <c r="BB555" s="428"/>
      <c r="BC555" s="813"/>
      <c r="BD555" s="810"/>
      <c r="BE555" s="44">
        <f t="shared" si="284"/>
        <v>2500000</v>
      </c>
      <c r="BF555" s="428"/>
      <c r="BG555" s="646">
        <v>2500000</v>
      </c>
      <c r="BH555" s="428"/>
      <c r="BI555" s="428"/>
      <c r="BJ555" s="428"/>
      <c r="BK555" s="428"/>
      <c r="BL555" s="813"/>
      <c r="BM555" s="816"/>
      <c r="BN555" s="44">
        <f t="shared" si="285"/>
        <v>2500000</v>
      </c>
      <c r="BO555" s="428"/>
      <c r="BP555" s="428">
        <v>2500000</v>
      </c>
      <c r="BQ555" s="428"/>
      <c r="BR555" s="428"/>
      <c r="BS555" s="428"/>
      <c r="BT555" s="428"/>
      <c r="BU555" s="429"/>
      <c r="BV555" s="430"/>
      <c r="BW555" s="430"/>
      <c r="BX555" s="430"/>
      <c r="BY555" s="430"/>
      <c r="BZ555" s="430"/>
      <c r="CA555" s="430"/>
      <c r="CB555" s="430"/>
      <c r="CC555" s="431"/>
    </row>
    <row r="556" spans="1:81" s="58" customFormat="1" ht="40.200000000000003" customHeight="1" thickTop="1" thickBot="1" x14ac:dyDescent="0.35">
      <c r="A556" s="34"/>
      <c r="B556" s="982"/>
      <c r="C556" s="869"/>
      <c r="D556" s="872"/>
      <c r="E556" s="852"/>
      <c r="F556" s="852"/>
      <c r="G556" s="852"/>
      <c r="H556" s="852"/>
      <c r="I556" s="1185"/>
      <c r="J556" s="813"/>
      <c r="K556" s="855"/>
      <c r="L556" s="858"/>
      <c r="M556" s="861"/>
      <c r="N556" s="837"/>
      <c r="O556" s="840"/>
      <c r="P556" s="864"/>
      <c r="Q556" s="867"/>
      <c r="R556" s="813"/>
      <c r="S556" s="644" t="s">
        <v>7266</v>
      </c>
      <c r="T556" s="651" t="s">
        <v>3822</v>
      </c>
      <c r="U556" s="236" t="s">
        <v>3827</v>
      </c>
      <c r="V556" s="236" t="s">
        <v>3830</v>
      </c>
      <c r="W556" s="261"/>
      <c r="X556" s="258">
        <v>44931</v>
      </c>
      <c r="Y556" s="258">
        <v>44956</v>
      </c>
      <c r="Z556" s="258">
        <v>44959</v>
      </c>
      <c r="AA556" s="258">
        <v>45290</v>
      </c>
      <c r="AB556" s="813"/>
      <c r="AC556" s="828"/>
      <c r="AD556" s="44">
        <f t="shared" si="292"/>
        <v>10000000</v>
      </c>
      <c r="AE556" s="44">
        <f t="shared" si="292"/>
        <v>0</v>
      </c>
      <c r="AF556" s="44">
        <f t="shared" si="292"/>
        <v>10000000</v>
      </c>
      <c r="AG556" s="44">
        <f t="shared" si="292"/>
        <v>0</v>
      </c>
      <c r="AH556" s="44">
        <f t="shared" si="291"/>
        <v>0</v>
      </c>
      <c r="AI556" s="44">
        <f t="shared" si="291"/>
        <v>0</v>
      </c>
      <c r="AJ556" s="44">
        <f t="shared" si="291"/>
        <v>0</v>
      </c>
      <c r="AK556" s="813"/>
      <c r="AL556" s="831"/>
      <c r="AM556" s="44">
        <f t="shared" si="257"/>
        <v>2500000</v>
      </c>
      <c r="AN556" s="428"/>
      <c r="AO556" s="428">
        <v>2500000</v>
      </c>
      <c r="AP556" s="428"/>
      <c r="AQ556" s="428"/>
      <c r="AR556" s="428"/>
      <c r="AS556" s="428"/>
      <c r="AT556" s="813"/>
      <c r="AU556" s="834"/>
      <c r="AV556" s="44">
        <f t="shared" si="283"/>
        <v>2500000</v>
      </c>
      <c r="AW556" s="428"/>
      <c r="AX556" s="646">
        <v>2500000</v>
      </c>
      <c r="AY556" s="428"/>
      <c r="AZ556" s="428"/>
      <c r="BA556" s="428"/>
      <c r="BB556" s="428"/>
      <c r="BC556" s="813"/>
      <c r="BD556" s="810"/>
      <c r="BE556" s="44">
        <f t="shared" si="284"/>
        <v>2500000</v>
      </c>
      <c r="BF556" s="428"/>
      <c r="BG556" s="646">
        <v>2500000</v>
      </c>
      <c r="BH556" s="428"/>
      <c r="BI556" s="428"/>
      <c r="BJ556" s="428"/>
      <c r="BK556" s="428"/>
      <c r="BL556" s="813"/>
      <c r="BM556" s="816"/>
      <c r="BN556" s="44">
        <f t="shared" si="285"/>
        <v>2500000</v>
      </c>
      <c r="BO556" s="428"/>
      <c r="BP556" s="428">
        <v>2500000</v>
      </c>
      <c r="BQ556" s="428"/>
      <c r="BR556" s="428"/>
      <c r="BS556" s="428"/>
      <c r="BT556" s="428"/>
      <c r="BU556" s="429"/>
      <c r="BV556" s="430"/>
      <c r="BW556" s="430"/>
      <c r="BX556" s="430"/>
      <c r="BY556" s="430"/>
      <c r="BZ556" s="430"/>
      <c r="CA556" s="430"/>
      <c r="CB556" s="430"/>
      <c r="CC556" s="431"/>
    </row>
    <row r="557" spans="1:81" s="58" customFormat="1" ht="40.200000000000003" customHeight="1" thickTop="1" thickBot="1" x14ac:dyDescent="0.35">
      <c r="A557" s="34"/>
      <c r="B557" s="982"/>
      <c r="C557" s="869"/>
      <c r="D557" s="872"/>
      <c r="E557" s="852"/>
      <c r="F557" s="852"/>
      <c r="G557" s="852"/>
      <c r="H557" s="852"/>
      <c r="I557" s="1185"/>
      <c r="J557" s="813"/>
      <c r="K557" s="855"/>
      <c r="L557" s="858"/>
      <c r="M557" s="861"/>
      <c r="N557" s="837"/>
      <c r="O557" s="840"/>
      <c r="P557" s="864"/>
      <c r="Q557" s="867"/>
      <c r="R557" s="813"/>
      <c r="S557" s="644" t="s">
        <v>7267</v>
      </c>
      <c r="T557" s="651" t="s">
        <v>3822</v>
      </c>
      <c r="U557" s="236" t="s">
        <v>3827</v>
      </c>
      <c r="V557" s="236" t="s">
        <v>3830</v>
      </c>
      <c r="W557" s="261"/>
      <c r="X557" s="258">
        <v>44931</v>
      </c>
      <c r="Y557" s="258">
        <v>44956</v>
      </c>
      <c r="Z557" s="258">
        <v>44959</v>
      </c>
      <c r="AA557" s="258">
        <v>45290</v>
      </c>
      <c r="AB557" s="813"/>
      <c r="AC557" s="828"/>
      <c r="AD557" s="44">
        <f t="shared" si="292"/>
        <v>10000000</v>
      </c>
      <c r="AE557" s="44">
        <f t="shared" si="292"/>
        <v>0</v>
      </c>
      <c r="AF557" s="44">
        <f t="shared" si="292"/>
        <v>10000000</v>
      </c>
      <c r="AG557" s="44">
        <f t="shared" si="292"/>
        <v>0</v>
      </c>
      <c r="AH557" s="44">
        <f t="shared" si="291"/>
        <v>0</v>
      </c>
      <c r="AI557" s="44">
        <f t="shared" si="291"/>
        <v>0</v>
      </c>
      <c r="AJ557" s="44">
        <f t="shared" si="291"/>
        <v>0</v>
      </c>
      <c r="AK557" s="813"/>
      <c r="AL557" s="831"/>
      <c r="AM557" s="44">
        <f t="shared" si="257"/>
        <v>2500000</v>
      </c>
      <c r="AN557" s="428"/>
      <c r="AO557" s="428">
        <v>2500000</v>
      </c>
      <c r="AP557" s="428"/>
      <c r="AQ557" s="428"/>
      <c r="AR557" s="428"/>
      <c r="AS557" s="428"/>
      <c r="AT557" s="813"/>
      <c r="AU557" s="834"/>
      <c r="AV557" s="44">
        <f t="shared" si="283"/>
        <v>2500000</v>
      </c>
      <c r="AW557" s="428"/>
      <c r="AX557" s="646">
        <v>2500000</v>
      </c>
      <c r="AY557" s="428"/>
      <c r="AZ557" s="428"/>
      <c r="BA557" s="428"/>
      <c r="BB557" s="428"/>
      <c r="BC557" s="813"/>
      <c r="BD557" s="810"/>
      <c r="BE557" s="44">
        <f t="shared" si="284"/>
        <v>2500000</v>
      </c>
      <c r="BF557" s="428"/>
      <c r="BG557" s="646">
        <v>2500000</v>
      </c>
      <c r="BH557" s="428"/>
      <c r="BI557" s="428"/>
      <c r="BJ557" s="428"/>
      <c r="BK557" s="428"/>
      <c r="BL557" s="813"/>
      <c r="BM557" s="816"/>
      <c r="BN557" s="44">
        <f t="shared" si="285"/>
        <v>2500000</v>
      </c>
      <c r="BO557" s="428"/>
      <c r="BP557" s="428">
        <v>2500000</v>
      </c>
      <c r="BQ557" s="428"/>
      <c r="BR557" s="428"/>
      <c r="BS557" s="428"/>
      <c r="BT557" s="428"/>
      <c r="BU557" s="429"/>
      <c r="BV557" s="430"/>
      <c r="BW557" s="430"/>
      <c r="BX557" s="430"/>
      <c r="BY557" s="430"/>
      <c r="BZ557" s="430"/>
      <c r="CA557" s="430"/>
      <c r="CB557" s="430"/>
      <c r="CC557" s="431"/>
    </row>
    <row r="558" spans="1:81" s="58" customFormat="1" ht="40.200000000000003" customHeight="1" thickTop="1" thickBot="1" x14ac:dyDescent="0.35">
      <c r="A558" s="34"/>
      <c r="B558" s="982"/>
      <c r="C558" s="869"/>
      <c r="D558" s="872"/>
      <c r="E558" s="852"/>
      <c r="F558" s="852"/>
      <c r="G558" s="852"/>
      <c r="H558" s="852"/>
      <c r="I558" s="1185"/>
      <c r="J558" s="813"/>
      <c r="K558" s="855"/>
      <c r="L558" s="858"/>
      <c r="M558" s="861"/>
      <c r="N558" s="837"/>
      <c r="O558" s="840"/>
      <c r="P558" s="864"/>
      <c r="Q558" s="867"/>
      <c r="R558" s="813"/>
      <c r="S558" s="644" t="s">
        <v>7268</v>
      </c>
      <c r="T558" s="651" t="s">
        <v>3822</v>
      </c>
      <c r="U558" s="236" t="s">
        <v>3827</v>
      </c>
      <c r="V558" s="236" t="s">
        <v>3830</v>
      </c>
      <c r="W558" s="261"/>
      <c r="X558" s="258">
        <v>44931</v>
      </c>
      <c r="Y558" s="258">
        <v>44956</v>
      </c>
      <c r="Z558" s="258">
        <v>44959</v>
      </c>
      <c r="AA558" s="258">
        <v>45290</v>
      </c>
      <c r="AB558" s="813"/>
      <c r="AC558" s="828"/>
      <c r="AD558" s="44">
        <f t="shared" si="292"/>
        <v>10000000</v>
      </c>
      <c r="AE558" s="44">
        <f t="shared" si="292"/>
        <v>0</v>
      </c>
      <c r="AF558" s="44">
        <f t="shared" si="292"/>
        <v>10000000</v>
      </c>
      <c r="AG558" s="44">
        <f t="shared" si="292"/>
        <v>0</v>
      </c>
      <c r="AH558" s="44">
        <f t="shared" si="291"/>
        <v>0</v>
      </c>
      <c r="AI558" s="44">
        <f t="shared" si="291"/>
        <v>0</v>
      </c>
      <c r="AJ558" s="44">
        <f t="shared" si="291"/>
        <v>0</v>
      </c>
      <c r="AK558" s="813"/>
      <c r="AL558" s="831"/>
      <c r="AM558" s="44">
        <f t="shared" si="257"/>
        <v>2500000</v>
      </c>
      <c r="AN558" s="428"/>
      <c r="AO558" s="428">
        <v>2500000</v>
      </c>
      <c r="AP558" s="428"/>
      <c r="AQ558" s="428"/>
      <c r="AR558" s="428"/>
      <c r="AS558" s="428"/>
      <c r="AT558" s="813"/>
      <c r="AU558" s="834"/>
      <c r="AV558" s="44">
        <f t="shared" si="283"/>
        <v>2500000</v>
      </c>
      <c r="AW558" s="428"/>
      <c r="AX558" s="646">
        <v>2500000</v>
      </c>
      <c r="AY558" s="428"/>
      <c r="AZ558" s="428"/>
      <c r="BA558" s="428"/>
      <c r="BB558" s="428"/>
      <c r="BC558" s="813"/>
      <c r="BD558" s="810"/>
      <c r="BE558" s="44">
        <f t="shared" si="284"/>
        <v>2500000</v>
      </c>
      <c r="BF558" s="428"/>
      <c r="BG558" s="646">
        <v>2500000</v>
      </c>
      <c r="BH558" s="428"/>
      <c r="BI558" s="428"/>
      <c r="BJ558" s="428"/>
      <c r="BK558" s="428"/>
      <c r="BL558" s="813"/>
      <c r="BM558" s="816"/>
      <c r="BN558" s="44">
        <f t="shared" si="285"/>
        <v>2500000</v>
      </c>
      <c r="BO558" s="428"/>
      <c r="BP558" s="428">
        <v>2500000</v>
      </c>
      <c r="BQ558" s="428"/>
      <c r="BR558" s="428"/>
      <c r="BS558" s="428"/>
      <c r="BT558" s="428"/>
      <c r="BU558" s="429"/>
      <c r="BV558" s="430"/>
      <c r="BW558" s="430"/>
      <c r="BX558" s="430"/>
      <c r="BY558" s="430"/>
      <c r="BZ558" s="430"/>
      <c r="CA558" s="430"/>
      <c r="CB558" s="430"/>
      <c r="CC558" s="431"/>
    </row>
    <row r="559" spans="1:81" s="58" customFormat="1" ht="40.200000000000003" customHeight="1" thickTop="1" thickBot="1" x14ac:dyDescent="0.35">
      <c r="A559" s="34"/>
      <c r="B559" s="982"/>
      <c r="C559" s="869"/>
      <c r="D559" s="872"/>
      <c r="E559" s="852"/>
      <c r="F559" s="852"/>
      <c r="G559" s="852"/>
      <c r="H559" s="852"/>
      <c r="I559" s="1185"/>
      <c r="J559" s="813"/>
      <c r="K559" s="855"/>
      <c r="L559" s="858"/>
      <c r="M559" s="861"/>
      <c r="N559" s="837"/>
      <c r="O559" s="840"/>
      <c r="P559" s="864"/>
      <c r="Q559" s="867"/>
      <c r="R559" s="813"/>
      <c r="S559" s="644" t="s">
        <v>7269</v>
      </c>
      <c r="T559" s="651" t="s">
        <v>3822</v>
      </c>
      <c r="U559" s="236" t="s">
        <v>3827</v>
      </c>
      <c r="V559" s="236" t="s">
        <v>3830</v>
      </c>
      <c r="W559" s="261"/>
      <c r="X559" s="258">
        <v>44931</v>
      </c>
      <c r="Y559" s="258">
        <v>44956</v>
      </c>
      <c r="Z559" s="258">
        <v>44959</v>
      </c>
      <c r="AA559" s="258">
        <v>45290</v>
      </c>
      <c r="AB559" s="813"/>
      <c r="AC559" s="828"/>
      <c r="AD559" s="44">
        <f t="shared" si="292"/>
        <v>10000000</v>
      </c>
      <c r="AE559" s="44">
        <f t="shared" si="292"/>
        <v>0</v>
      </c>
      <c r="AF559" s="44">
        <f t="shared" si="292"/>
        <v>10000000</v>
      </c>
      <c r="AG559" s="44">
        <f t="shared" si="292"/>
        <v>0</v>
      </c>
      <c r="AH559" s="44">
        <f t="shared" si="291"/>
        <v>0</v>
      </c>
      <c r="AI559" s="44">
        <f t="shared" si="291"/>
        <v>0</v>
      </c>
      <c r="AJ559" s="44">
        <f t="shared" si="291"/>
        <v>0</v>
      </c>
      <c r="AK559" s="813"/>
      <c r="AL559" s="831"/>
      <c r="AM559" s="44">
        <f t="shared" si="257"/>
        <v>2500000</v>
      </c>
      <c r="AN559" s="428"/>
      <c r="AO559" s="428">
        <v>2500000</v>
      </c>
      <c r="AP559" s="428"/>
      <c r="AQ559" s="428"/>
      <c r="AR559" s="428"/>
      <c r="AS559" s="428"/>
      <c r="AT559" s="813"/>
      <c r="AU559" s="834"/>
      <c r="AV559" s="44">
        <f t="shared" si="283"/>
        <v>2500000</v>
      </c>
      <c r="AW559" s="428"/>
      <c r="AX559" s="646">
        <v>2500000</v>
      </c>
      <c r="AY559" s="428"/>
      <c r="AZ559" s="428"/>
      <c r="BA559" s="428"/>
      <c r="BB559" s="428"/>
      <c r="BC559" s="813"/>
      <c r="BD559" s="810"/>
      <c r="BE559" s="44">
        <f t="shared" si="284"/>
        <v>2500000</v>
      </c>
      <c r="BF559" s="428"/>
      <c r="BG559" s="646">
        <v>2500000</v>
      </c>
      <c r="BH559" s="428"/>
      <c r="BI559" s="428"/>
      <c r="BJ559" s="428"/>
      <c r="BK559" s="428"/>
      <c r="BL559" s="813"/>
      <c r="BM559" s="816"/>
      <c r="BN559" s="44">
        <f t="shared" si="285"/>
        <v>2500000</v>
      </c>
      <c r="BO559" s="428"/>
      <c r="BP559" s="428">
        <v>2500000</v>
      </c>
      <c r="BQ559" s="428"/>
      <c r="BR559" s="428"/>
      <c r="BS559" s="428"/>
      <c r="BT559" s="428"/>
      <c r="BU559" s="429"/>
      <c r="BV559" s="430"/>
      <c r="BW559" s="430"/>
      <c r="BX559" s="430"/>
      <c r="BY559" s="430"/>
      <c r="BZ559" s="430"/>
      <c r="CA559" s="430"/>
      <c r="CB559" s="430"/>
      <c r="CC559" s="431"/>
    </row>
    <row r="560" spans="1:81" s="58" customFormat="1" ht="40.200000000000003" customHeight="1" thickTop="1" thickBot="1" x14ac:dyDescent="0.35">
      <c r="A560" s="34"/>
      <c r="B560" s="982"/>
      <c r="C560" s="869"/>
      <c r="D560" s="872"/>
      <c r="E560" s="852"/>
      <c r="F560" s="852"/>
      <c r="G560" s="852"/>
      <c r="H560" s="852"/>
      <c r="I560" s="1185"/>
      <c r="J560" s="813"/>
      <c r="K560" s="855"/>
      <c r="L560" s="858"/>
      <c r="M560" s="861"/>
      <c r="N560" s="837"/>
      <c r="O560" s="840"/>
      <c r="P560" s="864"/>
      <c r="Q560" s="867"/>
      <c r="R560" s="813"/>
      <c r="S560" s="644" t="s">
        <v>7270</v>
      </c>
      <c r="T560" s="651" t="s">
        <v>3822</v>
      </c>
      <c r="U560" s="236" t="s">
        <v>3827</v>
      </c>
      <c r="V560" s="236" t="s">
        <v>3830</v>
      </c>
      <c r="W560" s="261"/>
      <c r="X560" s="258">
        <v>44931</v>
      </c>
      <c r="Y560" s="258">
        <v>44956</v>
      </c>
      <c r="Z560" s="258">
        <v>44959</v>
      </c>
      <c r="AA560" s="258">
        <v>45290</v>
      </c>
      <c r="AB560" s="813"/>
      <c r="AC560" s="828"/>
      <c r="AD560" s="44">
        <f t="shared" si="292"/>
        <v>0</v>
      </c>
      <c r="AE560" s="44">
        <f t="shared" si="292"/>
        <v>0</v>
      </c>
      <c r="AF560" s="44">
        <f t="shared" si="292"/>
        <v>0</v>
      </c>
      <c r="AG560" s="44">
        <f t="shared" si="292"/>
        <v>0</v>
      </c>
      <c r="AH560" s="44">
        <f t="shared" si="291"/>
        <v>0</v>
      </c>
      <c r="AI560" s="44">
        <f t="shared" si="291"/>
        <v>0</v>
      </c>
      <c r="AJ560" s="44">
        <f t="shared" si="291"/>
        <v>0</v>
      </c>
      <c r="AK560" s="813"/>
      <c r="AL560" s="831"/>
      <c r="AM560" s="44">
        <f t="shared" si="257"/>
        <v>0</v>
      </c>
      <c r="AN560" s="428"/>
      <c r="AO560" s="428">
        <v>0</v>
      </c>
      <c r="AP560" s="428"/>
      <c r="AQ560" s="428"/>
      <c r="AR560" s="428"/>
      <c r="AS560" s="428"/>
      <c r="AT560" s="813"/>
      <c r="AU560" s="834"/>
      <c r="AV560" s="44">
        <f t="shared" si="283"/>
        <v>0</v>
      </c>
      <c r="AW560" s="428"/>
      <c r="AX560" s="646">
        <v>0</v>
      </c>
      <c r="AY560" s="428"/>
      <c r="AZ560" s="428"/>
      <c r="BA560" s="428"/>
      <c r="BB560" s="428"/>
      <c r="BC560" s="813"/>
      <c r="BD560" s="810"/>
      <c r="BE560" s="44">
        <f t="shared" si="284"/>
        <v>0</v>
      </c>
      <c r="BF560" s="428"/>
      <c r="BG560" s="646">
        <v>0</v>
      </c>
      <c r="BH560" s="428"/>
      <c r="BI560" s="428"/>
      <c r="BJ560" s="428"/>
      <c r="BK560" s="428"/>
      <c r="BL560" s="813"/>
      <c r="BM560" s="816"/>
      <c r="BN560" s="44">
        <f t="shared" si="285"/>
        <v>0</v>
      </c>
      <c r="BO560" s="428"/>
      <c r="BP560" s="428">
        <v>0</v>
      </c>
      <c r="BQ560" s="428"/>
      <c r="BR560" s="428"/>
      <c r="BS560" s="428"/>
      <c r="BT560" s="428"/>
      <c r="BU560" s="429"/>
      <c r="BV560" s="430"/>
      <c r="BW560" s="430"/>
      <c r="BX560" s="430"/>
      <c r="BY560" s="430"/>
      <c r="BZ560" s="430"/>
      <c r="CA560" s="430"/>
      <c r="CB560" s="430"/>
      <c r="CC560" s="431"/>
    </row>
    <row r="561" spans="1:81" s="58" customFormat="1" ht="40.200000000000003" customHeight="1" thickTop="1" thickBot="1" x14ac:dyDescent="0.35">
      <c r="A561" s="34"/>
      <c r="B561" s="982"/>
      <c r="C561" s="869"/>
      <c r="D561" s="872"/>
      <c r="E561" s="852"/>
      <c r="F561" s="852"/>
      <c r="G561" s="852"/>
      <c r="H561" s="852"/>
      <c r="I561" s="1185"/>
      <c r="J561" s="813"/>
      <c r="K561" s="855"/>
      <c r="L561" s="858"/>
      <c r="M561" s="861"/>
      <c r="N561" s="837"/>
      <c r="O561" s="840"/>
      <c r="P561" s="864"/>
      <c r="Q561" s="867"/>
      <c r="R561" s="813"/>
      <c r="S561" s="644" t="s">
        <v>7271</v>
      </c>
      <c r="T561" s="651" t="s">
        <v>3822</v>
      </c>
      <c r="U561" s="236" t="s">
        <v>3827</v>
      </c>
      <c r="V561" s="236" t="s">
        <v>3830</v>
      </c>
      <c r="W561" s="261"/>
      <c r="X561" s="258">
        <v>44931</v>
      </c>
      <c r="Y561" s="258">
        <v>44956</v>
      </c>
      <c r="Z561" s="258">
        <v>44959</v>
      </c>
      <c r="AA561" s="258">
        <v>45290</v>
      </c>
      <c r="AB561" s="813"/>
      <c r="AC561" s="828"/>
      <c r="AD561" s="44">
        <f t="shared" si="292"/>
        <v>1000000</v>
      </c>
      <c r="AE561" s="44">
        <f t="shared" si="292"/>
        <v>0</v>
      </c>
      <c r="AF561" s="44">
        <f t="shared" si="292"/>
        <v>1000000</v>
      </c>
      <c r="AG561" s="44">
        <f t="shared" si="292"/>
        <v>0</v>
      </c>
      <c r="AH561" s="44">
        <f t="shared" si="291"/>
        <v>0</v>
      </c>
      <c r="AI561" s="44">
        <f t="shared" si="291"/>
        <v>0</v>
      </c>
      <c r="AJ561" s="44">
        <f t="shared" si="291"/>
        <v>0</v>
      </c>
      <c r="AK561" s="813"/>
      <c r="AL561" s="831"/>
      <c r="AM561" s="44">
        <f t="shared" si="257"/>
        <v>250000</v>
      </c>
      <c r="AN561" s="428"/>
      <c r="AO561" s="428">
        <v>250000</v>
      </c>
      <c r="AP561" s="428"/>
      <c r="AQ561" s="428"/>
      <c r="AR561" s="428"/>
      <c r="AS561" s="428"/>
      <c r="AT561" s="813"/>
      <c r="AU561" s="834"/>
      <c r="AV561" s="44">
        <f t="shared" si="283"/>
        <v>250000</v>
      </c>
      <c r="AW561" s="428"/>
      <c r="AX561" s="646">
        <v>250000</v>
      </c>
      <c r="AY561" s="428"/>
      <c r="AZ561" s="428"/>
      <c r="BA561" s="428"/>
      <c r="BB561" s="428"/>
      <c r="BC561" s="813"/>
      <c r="BD561" s="810"/>
      <c r="BE561" s="44">
        <f t="shared" si="284"/>
        <v>250000</v>
      </c>
      <c r="BF561" s="428"/>
      <c r="BG561" s="646">
        <v>250000</v>
      </c>
      <c r="BH561" s="428"/>
      <c r="BI561" s="428"/>
      <c r="BJ561" s="428"/>
      <c r="BK561" s="428"/>
      <c r="BL561" s="813"/>
      <c r="BM561" s="816"/>
      <c r="BN561" s="44">
        <f t="shared" si="285"/>
        <v>250000</v>
      </c>
      <c r="BO561" s="428"/>
      <c r="BP561" s="428">
        <v>250000</v>
      </c>
      <c r="BQ561" s="428"/>
      <c r="BR561" s="428"/>
      <c r="BS561" s="428"/>
      <c r="BT561" s="428"/>
      <c r="BU561" s="429"/>
      <c r="BV561" s="430"/>
      <c r="BW561" s="430"/>
      <c r="BX561" s="430"/>
      <c r="BY561" s="430"/>
      <c r="BZ561" s="430"/>
      <c r="CA561" s="430"/>
      <c r="CB561" s="430"/>
      <c r="CC561" s="431"/>
    </row>
    <row r="562" spans="1:81" s="58" customFormat="1" ht="40.200000000000003" customHeight="1" thickTop="1" thickBot="1" x14ac:dyDescent="0.35">
      <c r="A562" s="34"/>
      <c r="B562" s="982"/>
      <c r="C562" s="869"/>
      <c r="D562" s="872"/>
      <c r="E562" s="852"/>
      <c r="F562" s="852"/>
      <c r="G562" s="852"/>
      <c r="H562" s="852"/>
      <c r="I562" s="1185"/>
      <c r="J562" s="813"/>
      <c r="K562" s="855"/>
      <c r="L562" s="858"/>
      <c r="M562" s="861"/>
      <c r="N562" s="837"/>
      <c r="O562" s="840"/>
      <c r="P562" s="864"/>
      <c r="Q562" s="867"/>
      <c r="R562" s="813"/>
      <c r="S562" s="644" t="s">
        <v>7272</v>
      </c>
      <c r="T562" s="651" t="s">
        <v>3822</v>
      </c>
      <c r="U562" s="236" t="s">
        <v>3827</v>
      </c>
      <c r="V562" s="236" t="s">
        <v>3830</v>
      </c>
      <c r="W562" s="261"/>
      <c r="X562" s="258">
        <v>44931</v>
      </c>
      <c r="Y562" s="258">
        <v>44956</v>
      </c>
      <c r="Z562" s="258">
        <v>44959</v>
      </c>
      <c r="AA562" s="258">
        <v>45290</v>
      </c>
      <c r="AB562" s="813"/>
      <c r="AC562" s="828"/>
      <c r="AD562" s="44">
        <f t="shared" si="292"/>
        <v>40000000</v>
      </c>
      <c r="AE562" s="44">
        <f t="shared" si="292"/>
        <v>0</v>
      </c>
      <c r="AF562" s="44">
        <f t="shared" si="292"/>
        <v>40000000</v>
      </c>
      <c r="AG562" s="44">
        <f t="shared" si="292"/>
        <v>0</v>
      </c>
      <c r="AH562" s="44">
        <f t="shared" si="291"/>
        <v>0</v>
      </c>
      <c r="AI562" s="44">
        <f t="shared" si="291"/>
        <v>0</v>
      </c>
      <c r="AJ562" s="44">
        <f t="shared" si="291"/>
        <v>0</v>
      </c>
      <c r="AK562" s="813"/>
      <c r="AL562" s="831"/>
      <c r="AM562" s="44">
        <f t="shared" si="257"/>
        <v>10000000</v>
      </c>
      <c r="AN562" s="428"/>
      <c r="AO562" s="428">
        <v>10000000</v>
      </c>
      <c r="AP562" s="428"/>
      <c r="AQ562" s="428"/>
      <c r="AR562" s="428"/>
      <c r="AS562" s="428"/>
      <c r="AT562" s="813"/>
      <c r="AU562" s="834"/>
      <c r="AV562" s="44">
        <f t="shared" si="283"/>
        <v>10000000</v>
      </c>
      <c r="AW562" s="428"/>
      <c r="AX562" s="646">
        <v>10000000</v>
      </c>
      <c r="AY562" s="428"/>
      <c r="AZ562" s="428"/>
      <c r="BA562" s="428"/>
      <c r="BB562" s="428"/>
      <c r="BC562" s="813"/>
      <c r="BD562" s="810"/>
      <c r="BE562" s="44">
        <f t="shared" si="284"/>
        <v>10000000</v>
      </c>
      <c r="BF562" s="428"/>
      <c r="BG562" s="646">
        <v>10000000</v>
      </c>
      <c r="BH562" s="428"/>
      <c r="BI562" s="428"/>
      <c r="BJ562" s="428"/>
      <c r="BK562" s="428"/>
      <c r="BL562" s="813"/>
      <c r="BM562" s="816"/>
      <c r="BN562" s="44">
        <f t="shared" si="285"/>
        <v>10000000</v>
      </c>
      <c r="BO562" s="428"/>
      <c r="BP562" s="428">
        <v>10000000</v>
      </c>
      <c r="BQ562" s="428"/>
      <c r="BR562" s="428"/>
      <c r="BS562" s="428"/>
      <c r="BT562" s="428"/>
      <c r="BU562" s="429"/>
      <c r="BV562" s="430"/>
      <c r="BW562" s="430"/>
      <c r="BX562" s="430"/>
      <c r="BY562" s="430"/>
      <c r="BZ562" s="430"/>
      <c r="CA562" s="430"/>
      <c r="CB562" s="430"/>
      <c r="CC562" s="431"/>
    </row>
    <row r="563" spans="1:81" s="58" customFormat="1" ht="40.200000000000003" customHeight="1" thickTop="1" thickBot="1" x14ac:dyDescent="0.35">
      <c r="A563" s="34"/>
      <c r="B563" s="982"/>
      <c r="C563" s="869"/>
      <c r="D563" s="872"/>
      <c r="E563" s="852"/>
      <c r="F563" s="852"/>
      <c r="G563" s="852"/>
      <c r="H563" s="852"/>
      <c r="I563" s="1185"/>
      <c r="J563" s="813"/>
      <c r="K563" s="855"/>
      <c r="L563" s="858"/>
      <c r="M563" s="861"/>
      <c r="N563" s="837"/>
      <c r="O563" s="840"/>
      <c r="P563" s="864"/>
      <c r="Q563" s="867"/>
      <c r="R563" s="813"/>
      <c r="S563" s="644" t="s">
        <v>7273</v>
      </c>
      <c r="T563" s="651" t="s">
        <v>3822</v>
      </c>
      <c r="U563" s="236" t="s">
        <v>3827</v>
      </c>
      <c r="V563" s="236" t="s">
        <v>3830</v>
      </c>
      <c r="W563" s="261"/>
      <c r="X563" s="258">
        <v>44931</v>
      </c>
      <c r="Y563" s="258">
        <v>44956</v>
      </c>
      <c r="Z563" s="258">
        <v>44959</v>
      </c>
      <c r="AA563" s="258">
        <v>45290</v>
      </c>
      <c r="AB563" s="813"/>
      <c r="AC563" s="828"/>
      <c r="AD563" s="44">
        <f t="shared" si="292"/>
        <v>400000000</v>
      </c>
      <c r="AE563" s="44">
        <f t="shared" si="292"/>
        <v>0</v>
      </c>
      <c r="AF563" s="44">
        <f t="shared" si="292"/>
        <v>400000000</v>
      </c>
      <c r="AG563" s="44">
        <f t="shared" si="292"/>
        <v>0</v>
      </c>
      <c r="AH563" s="44">
        <f t="shared" si="291"/>
        <v>0</v>
      </c>
      <c r="AI563" s="44">
        <f t="shared" si="291"/>
        <v>0</v>
      </c>
      <c r="AJ563" s="44">
        <f t="shared" si="291"/>
        <v>0</v>
      </c>
      <c r="AK563" s="813"/>
      <c r="AL563" s="831"/>
      <c r="AM563" s="44">
        <f t="shared" si="257"/>
        <v>100000000</v>
      </c>
      <c r="AN563" s="428"/>
      <c r="AO563" s="428">
        <v>100000000</v>
      </c>
      <c r="AP563" s="428"/>
      <c r="AQ563" s="428"/>
      <c r="AR563" s="428"/>
      <c r="AS563" s="428"/>
      <c r="AT563" s="813"/>
      <c r="AU563" s="834"/>
      <c r="AV563" s="44">
        <f t="shared" si="283"/>
        <v>100000000</v>
      </c>
      <c r="AW563" s="428"/>
      <c r="AX563" s="646">
        <v>100000000</v>
      </c>
      <c r="AY563" s="428"/>
      <c r="AZ563" s="428"/>
      <c r="BA563" s="428"/>
      <c r="BB563" s="428"/>
      <c r="BC563" s="813"/>
      <c r="BD563" s="810"/>
      <c r="BE563" s="44">
        <f t="shared" si="284"/>
        <v>100000000</v>
      </c>
      <c r="BF563" s="428"/>
      <c r="BG563" s="646">
        <v>100000000</v>
      </c>
      <c r="BH563" s="428"/>
      <c r="BI563" s="428"/>
      <c r="BJ563" s="428"/>
      <c r="BK563" s="428"/>
      <c r="BL563" s="813"/>
      <c r="BM563" s="816"/>
      <c r="BN563" s="44">
        <f t="shared" si="285"/>
        <v>100000000</v>
      </c>
      <c r="BO563" s="428"/>
      <c r="BP563" s="428">
        <v>100000000</v>
      </c>
      <c r="BQ563" s="428"/>
      <c r="BR563" s="428"/>
      <c r="BS563" s="428"/>
      <c r="BT563" s="428"/>
      <c r="BU563" s="429"/>
      <c r="BV563" s="430"/>
      <c r="BW563" s="430"/>
      <c r="BX563" s="430"/>
      <c r="BY563" s="430"/>
      <c r="BZ563" s="430"/>
      <c r="CA563" s="430"/>
      <c r="CB563" s="430"/>
      <c r="CC563" s="431"/>
    </row>
    <row r="564" spans="1:81" s="58" customFormat="1" ht="40.200000000000003" customHeight="1" thickTop="1" thickBot="1" x14ac:dyDescent="0.35">
      <c r="A564" s="34"/>
      <c r="B564" s="982"/>
      <c r="C564" s="869"/>
      <c r="D564" s="872"/>
      <c r="E564" s="852"/>
      <c r="F564" s="852"/>
      <c r="G564" s="852"/>
      <c r="H564" s="852"/>
      <c r="I564" s="1185"/>
      <c r="J564" s="813"/>
      <c r="K564" s="855"/>
      <c r="L564" s="858"/>
      <c r="M564" s="861"/>
      <c r="N564" s="837"/>
      <c r="O564" s="840"/>
      <c r="P564" s="864"/>
      <c r="Q564" s="867"/>
      <c r="R564" s="813"/>
      <c r="S564" s="644" t="s">
        <v>7274</v>
      </c>
      <c r="T564" s="651" t="s">
        <v>3822</v>
      </c>
      <c r="U564" s="236" t="s">
        <v>3827</v>
      </c>
      <c r="V564" s="236" t="s">
        <v>3830</v>
      </c>
      <c r="W564" s="261"/>
      <c r="X564" s="258">
        <v>44931</v>
      </c>
      <c r="Y564" s="258">
        <v>44956</v>
      </c>
      <c r="Z564" s="258">
        <v>44959</v>
      </c>
      <c r="AA564" s="258">
        <v>45290</v>
      </c>
      <c r="AB564" s="813"/>
      <c r="AC564" s="828"/>
      <c r="AD564" s="44">
        <f t="shared" si="292"/>
        <v>800000000</v>
      </c>
      <c r="AE564" s="44">
        <f t="shared" si="292"/>
        <v>0</v>
      </c>
      <c r="AF564" s="44">
        <f t="shared" si="292"/>
        <v>800000000</v>
      </c>
      <c r="AG564" s="44">
        <f t="shared" si="292"/>
        <v>0</v>
      </c>
      <c r="AH564" s="44">
        <f t="shared" si="291"/>
        <v>0</v>
      </c>
      <c r="AI564" s="44">
        <f t="shared" si="291"/>
        <v>0</v>
      </c>
      <c r="AJ564" s="44">
        <f t="shared" si="291"/>
        <v>0</v>
      </c>
      <c r="AK564" s="813"/>
      <c r="AL564" s="831"/>
      <c r="AM564" s="44">
        <f t="shared" si="257"/>
        <v>200000000</v>
      </c>
      <c r="AN564" s="428"/>
      <c r="AO564" s="428">
        <v>200000000</v>
      </c>
      <c r="AP564" s="428"/>
      <c r="AQ564" s="428"/>
      <c r="AR564" s="428"/>
      <c r="AS564" s="428"/>
      <c r="AT564" s="813"/>
      <c r="AU564" s="834"/>
      <c r="AV564" s="44">
        <f t="shared" si="283"/>
        <v>200000000</v>
      </c>
      <c r="AW564" s="428"/>
      <c r="AX564" s="646">
        <v>200000000</v>
      </c>
      <c r="AY564" s="428"/>
      <c r="AZ564" s="428"/>
      <c r="BA564" s="428"/>
      <c r="BB564" s="428"/>
      <c r="BC564" s="813"/>
      <c r="BD564" s="810"/>
      <c r="BE564" s="44">
        <f t="shared" si="284"/>
        <v>200000000</v>
      </c>
      <c r="BF564" s="428"/>
      <c r="BG564" s="646">
        <v>200000000</v>
      </c>
      <c r="BH564" s="428"/>
      <c r="BI564" s="428"/>
      <c r="BJ564" s="428"/>
      <c r="BK564" s="428"/>
      <c r="BL564" s="813"/>
      <c r="BM564" s="816"/>
      <c r="BN564" s="44">
        <f t="shared" si="285"/>
        <v>200000000</v>
      </c>
      <c r="BO564" s="428"/>
      <c r="BP564" s="428">
        <v>200000000</v>
      </c>
      <c r="BQ564" s="428"/>
      <c r="BR564" s="428"/>
      <c r="BS564" s="428"/>
      <c r="BT564" s="428"/>
      <c r="BU564" s="429"/>
      <c r="BV564" s="430"/>
      <c r="BW564" s="430"/>
      <c r="BX564" s="430"/>
      <c r="BY564" s="430"/>
      <c r="BZ564" s="430"/>
      <c r="CA564" s="430"/>
      <c r="CB564" s="430"/>
      <c r="CC564" s="431"/>
    </row>
    <row r="565" spans="1:81" s="58" customFormat="1" ht="40.200000000000003" customHeight="1" thickTop="1" thickBot="1" x14ac:dyDescent="0.35">
      <c r="A565" s="34"/>
      <c r="B565" s="982"/>
      <c r="C565" s="869"/>
      <c r="D565" s="872"/>
      <c r="E565" s="852"/>
      <c r="F565" s="852"/>
      <c r="G565" s="852"/>
      <c r="H565" s="852"/>
      <c r="I565" s="1185"/>
      <c r="J565" s="813"/>
      <c r="K565" s="855"/>
      <c r="L565" s="858"/>
      <c r="M565" s="861"/>
      <c r="N565" s="837"/>
      <c r="O565" s="840"/>
      <c r="P565" s="864"/>
      <c r="Q565" s="867"/>
      <c r="R565" s="813"/>
      <c r="S565" s="644" t="s">
        <v>7275</v>
      </c>
      <c r="T565" s="651" t="s">
        <v>3822</v>
      </c>
      <c r="U565" s="236" t="s">
        <v>3827</v>
      </c>
      <c r="V565" s="236" t="s">
        <v>3830</v>
      </c>
      <c r="W565" s="261"/>
      <c r="X565" s="258">
        <v>44931</v>
      </c>
      <c r="Y565" s="258">
        <v>44956</v>
      </c>
      <c r="Z565" s="258">
        <v>44959</v>
      </c>
      <c r="AA565" s="258">
        <v>45290</v>
      </c>
      <c r="AB565" s="813"/>
      <c r="AC565" s="828"/>
      <c r="AD565" s="44">
        <f t="shared" si="292"/>
        <v>150000000</v>
      </c>
      <c r="AE565" s="44">
        <f t="shared" si="292"/>
        <v>0</v>
      </c>
      <c r="AF565" s="44">
        <f t="shared" si="292"/>
        <v>150000000</v>
      </c>
      <c r="AG565" s="44">
        <f t="shared" si="292"/>
        <v>0</v>
      </c>
      <c r="AH565" s="44">
        <f t="shared" si="291"/>
        <v>0</v>
      </c>
      <c r="AI565" s="44">
        <f t="shared" si="291"/>
        <v>0</v>
      </c>
      <c r="AJ565" s="44">
        <f t="shared" si="291"/>
        <v>0</v>
      </c>
      <c r="AK565" s="813"/>
      <c r="AL565" s="831"/>
      <c r="AM565" s="44">
        <f t="shared" si="257"/>
        <v>37500000</v>
      </c>
      <c r="AN565" s="428"/>
      <c r="AO565" s="428">
        <v>37500000</v>
      </c>
      <c r="AP565" s="428"/>
      <c r="AQ565" s="428"/>
      <c r="AR565" s="428"/>
      <c r="AS565" s="428"/>
      <c r="AT565" s="813"/>
      <c r="AU565" s="834"/>
      <c r="AV565" s="44">
        <f t="shared" si="283"/>
        <v>37500000</v>
      </c>
      <c r="AW565" s="428"/>
      <c r="AX565" s="646">
        <v>37500000</v>
      </c>
      <c r="AY565" s="428"/>
      <c r="AZ565" s="428"/>
      <c r="BA565" s="428"/>
      <c r="BB565" s="428"/>
      <c r="BC565" s="813"/>
      <c r="BD565" s="810"/>
      <c r="BE565" s="44">
        <f t="shared" si="284"/>
        <v>37500000</v>
      </c>
      <c r="BF565" s="428"/>
      <c r="BG565" s="646">
        <v>37500000</v>
      </c>
      <c r="BH565" s="428"/>
      <c r="BI565" s="428"/>
      <c r="BJ565" s="428"/>
      <c r="BK565" s="428"/>
      <c r="BL565" s="813"/>
      <c r="BM565" s="816"/>
      <c r="BN565" s="44">
        <f t="shared" si="285"/>
        <v>37500000</v>
      </c>
      <c r="BO565" s="428"/>
      <c r="BP565" s="428">
        <v>37500000</v>
      </c>
      <c r="BQ565" s="428"/>
      <c r="BR565" s="428"/>
      <c r="BS565" s="428"/>
      <c r="BT565" s="428"/>
      <c r="BU565" s="429"/>
      <c r="BV565" s="430"/>
      <c r="BW565" s="430"/>
      <c r="BX565" s="430"/>
      <c r="BY565" s="430"/>
      <c r="BZ565" s="430"/>
      <c r="CA565" s="430"/>
      <c r="CB565" s="430"/>
      <c r="CC565" s="431"/>
    </row>
    <row r="566" spans="1:81" s="58" customFormat="1" ht="40.200000000000003" customHeight="1" thickTop="1" thickBot="1" x14ac:dyDescent="0.35">
      <c r="A566" s="34"/>
      <c r="B566" s="982"/>
      <c r="C566" s="869"/>
      <c r="D566" s="872"/>
      <c r="E566" s="852"/>
      <c r="F566" s="852"/>
      <c r="G566" s="852"/>
      <c r="H566" s="852"/>
      <c r="I566" s="1185"/>
      <c r="J566" s="813"/>
      <c r="K566" s="855"/>
      <c r="L566" s="858"/>
      <c r="M566" s="861"/>
      <c r="N566" s="837"/>
      <c r="O566" s="840"/>
      <c r="P566" s="864"/>
      <c r="Q566" s="867"/>
      <c r="R566" s="813"/>
      <c r="S566" s="644" t="s">
        <v>7276</v>
      </c>
      <c r="T566" s="651" t="s">
        <v>3822</v>
      </c>
      <c r="U566" s="236" t="s">
        <v>3827</v>
      </c>
      <c r="V566" s="236" t="s">
        <v>3830</v>
      </c>
      <c r="W566" s="261"/>
      <c r="X566" s="258">
        <v>44931</v>
      </c>
      <c r="Y566" s="258">
        <v>44956</v>
      </c>
      <c r="Z566" s="258">
        <v>44959</v>
      </c>
      <c r="AA566" s="258">
        <v>45290</v>
      </c>
      <c r="AB566" s="813"/>
      <c r="AC566" s="828"/>
      <c r="AD566" s="44">
        <f t="shared" si="292"/>
        <v>80000000</v>
      </c>
      <c r="AE566" s="44">
        <f t="shared" si="292"/>
        <v>0</v>
      </c>
      <c r="AF566" s="44">
        <f t="shared" si="292"/>
        <v>80000000</v>
      </c>
      <c r="AG566" s="44">
        <f t="shared" si="292"/>
        <v>0</v>
      </c>
      <c r="AH566" s="44">
        <f t="shared" si="291"/>
        <v>0</v>
      </c>
      <c r="AI566" s="44">
        <f t="shared" si="291"/>
        <v>0</v>
      </c>
      <c r="AJ566" s="44">
        <f t="shared" si="291"/>
        <v>0</v>
      </c>
      <c r="AK566" s="813"/>
      <c r="AL566" s="831"/>
      <c r="AM566" s="44">
        <f t="shared" si="257"/>
        <v>20000000</v>
      </c>
      <c r="AN566" s="428"/>
      <c r="AO566" s="428">
        <v>20000000</v>
      </c>
      <c r="AP566" s="428"/>
      <c r="AQ566" s="428"/>
      <c r="AR566" s="428"/>
      <c r="AS566" s="428"/>
      <c r="AT566" s="813"/>
      <c r="AU566" s="834"/>
      <c r="AV566" s="44">
        <f t="shared" si="283"/>
        <v>20000000</v>
      </c>
      <c r="AW566" s="428"/>
      <c r="AX566" s="646">
        <v>20000000</v>
      </c>
      <c r="AY566" s="428"/>
      <c r="AZ566" s="428"/>
      <c r="BA566" s="428"/>
      <c r="BB566" s="428"/>
      <c r="BC566" s="813"/>
      <c r="BD566" s="810"/>
      <c r="BE566" s="44">
        <f t="shared" si="284"/>
        <v>20000000</v>
      </c>
      <c r="BF566" s="428"/>
      <c r="BG566" s="646">
        <v>20000000</v>
      </c>
      <c r="BH566" s="428"/>
      <c r="BI566" s="428"/>
      <c r="BJ566" s="428"/>
      <c r="BK566" s="428"/>
      <c r="BL566" s="813"/>
      <c r="BM566" s="816"/>
      <c r="BN566" s="44">
        <f t="shared" si="285"/>
        <v>20000000</v>
      </c>
      <c r="BO566" s="428"/>
      <c r="BP566" s="428">
        <v>20000000</v>
      </c>
      <c r="BQ566" s="428"/>
      <c r="BR566" s="428"/>
      <c r="BS566" s="428"/>
      <c r="BT566" s="428"/>
      <c r="BU566" s="429"/>
      <c r="BV566" s="430"/>
      <c r="BW566" s="430"/>
      <c r="BX566" s="430"/>
      <c r="BY566" s="430"/>
      <c r="BZ566" s="430"/>
      <c r="CA566" s="430"/>
      <c r="CB566" s="430"/>
      <c r="CC566" s="431"/>
    </row>
    <row r="567" spans="1:81" s="58" customFormat="1" ht="40.200000000000003" customHeight="1" thickTop="1" thickBot="1" x14ac:dyDescent="0.35">
      <c r="A567" s="34"/>
      <c r="B567" s="982"/>
      <c r="C567" s="869"/>
      <c r="D567" s="872"/>
      <c r="E567" s="852"/>
      <c r="F567" s="852"/>
      <c r="G567" s="852"/>
      <c r="H567" s="852"/>
      <c r="I567" s="1185"/>
      <c r="J567" s="813"/>
      <c r="K567" s="855"/>
      <c r="L567" s="858"/>
      <c r="M567" s="861"/>
      <c r="N567" s="837"/>
      <c r="O567" s="840"/>
      <c r="P567" s="864"/>
      <c r="Q567" s="867"/>
      <c r="R567" s="813"/>
      <c r="S567" s="644" t="s">
        <v>7277</v>
      </c>
      <c r="T567" s="651" t="s">
        <v>3822</v>
      </c>
      <c r="U567" s="236" t="s">
        <v>3827</v>
      </c>
      <c r="V567" s="236" t="s">
        <v>3830</v>
      </c>
      <c r="W567" s="261"/>
      <c r="X567" s="258">
        <v>44931</v>
      </c>
      <c r="Y567" s="258">
        <v>44956</v>
      </c>
      <c r="Z567" s="258">
        <v>44959</v>
      </c>
      <c r="AA567" s="258">
        <v>45290</v>
      </c>
      <c r="AB567" s="813"/>
      <c r="AC567" s="828"/>
      <c r="AD567" s="44">
        <f t="shared" si="292"/>
        <v>2500000</v>
      </c>
      <c r="AE567" s="44">
        <f t="shared" si="292"/>
        <v>0</v>
      </c>
      <c r="AF567" s="44">
        <f t="shared" si="292"/>
        <v>2500000</v>
      </c>
      <c r="AG567" s="44">
        <f t="shared" si="292"/>
        <v>0</v>
      </c>
      <c r="AH567" s="44">
        <f t="shared" si="291"/>
        <v>0</v>
      </c>
      <c r="AI567" s="44">
        <f t="shared" si="291"/>
        <v>0</v>
      </c>
      <c r="AJ567" s="44">
        <f t="shared" si="291"/>
        <v>0</v>
      </c>
      <c r="AK567" s="813"/>
      <c r="AL567" s="831"/>
      <c r="AM567" s="44">
        <f t="shared" si="257"/>
        <v>625000</v>
      </c>
      <c r="AN567" s="428"/>
      <c r="AO567" s="428">
        <v>625000</v>
      </c>
      <c r="AP567" s="428"/>
      <c r="AQ567" s="428"/>
      <c r="AR567" s="428"/>
      <c r="AS567" s="428"/>
      <c r="AT567" s="813"/>
      <c r="AU567" s="834"/>
      <c r="AV567" s="44">
        <f t="shared" si="283"/>
        <v>625000</v>
      </c>
      <c r="AW567" s="428"/>
      <c r="AX567" s="646">
        <v>625000</v>
      </c>
      <c r="AY567" s="428"/>
      <c r="AZ567" s="428"/>
      <c r="BA567" s="428"/>
      <c r="BB567" s="428"/>
      <c r="BC567" s="813"/>
      <c r="BD567" s="810"/>
      <c r="BE567" s="44">
        <f t="shared" si="284"/>
        <v>625000</v>
      </c>
      <c r="BF567" s="428"/>
      <c r="BG567" s="646">
        <v>625000</v>
      </c>
      <c r="BH567" s="428"/>
      <c r="BI567" s="428"/>
      <c r="BJ567" s="428"/>
      <c r="BK567" s="428"/>
      <c r="BL567" s="813"/>
      <c r="BM567" s="816"/>
      <c r="BN567" s="44">
        <f t="shared" si="285"/>
        <v>625000</v>
      </c>
      <c r="BO567" s="428"/>
      <c r="BP567" s="428">
        <v>625000</v>
      </c>
      <c r="BQ567" s="428"/>
      <c r="BR567" s="428"/>
      <c r="BS567" s="428"/>
      <c r="BT567" s="428"/>
      <c r="BU567" s="429"/>
      <c r="BV567" s="430"/>
      <c r="BW567" s="430"/>
      <c r="BX567" s="430"/>
      <c r="BY567" s="430"/>
      <c r="BZ567" s="430"/>
      <c r="CA567" s="430"/>
      <c r="CB567" s="430"/>
      <c r="CC567" s="431"/>
    </row>
    <row r="568" spans="1:81" s="58" customFormat="1" ht="40.200000000000003" customHeight="1" thickTop="1" thickBot="1" x14ac:dyDescent="0.35">
      <c r="A568" s="34"/>
      <c r="B568" s="982"/>
      <c r="C568" s="869"/>
      <c r="D568" s="872"/>
      <c r="E568" s="852"/>
      <c r="F568" s="852"/>
      <c r="G568" s="852"/>
      <c r="H568" s="852"/>
      <c r="I568" s="1185"/>
      <c r="J568" s="813"/>
      <c r="K568" s="855"/>
      <c r="L568" s="858"/>
      <c r="M568" s="861"/>
      <c r="N568" s="837"/>
      <c r="O568" s="840"/>
      <c r="P568" s="864"/>
      <c r="Q568" s="867"/>
      <c r="R568" s="813"/>
      <c r="S568" s="644" t="s">
        <v>7278</v>
      </c>
      <c r="T568" s="651" t="s">
        <v>3822</v>
      </c>
      <c r="U568" s="236" t="s">
        <v>3827</v>
      </c>
      <c r="V568" s="236" t="s">
        <v>3830</v>
      </c>
      <c r="W568" s="261"/>
      <c r="X568" s="258">
        <v>44931</v>
      </c>
      <c r="Y568" s="258">
        <v>44956</v>
      </c>
      <c r="Z568" s="258">
        <v>44959</v>
      </c>
      <c r="AA568" s="258">
        <v>45290</v>
      </c>
      <c r="AB568" s="813"/>
      <c r="AC568" s="828"/>
      <c r="AD568" s="44">
        <f t="shared" si="292"/>
        <v>2500000</v>
      </c>
      <c r="AE568" s="44">
        <f t="shared" si="292"/>
        <v>0</v>
      </c>
      <c r="AF568" s="44">
        <f t="shared" si="292"/>
        <v>2500000</v>
      </c>
      <c r="AG568" s="44">
        <f t="shared" si="292"/>
        <v>0</v>
      </c>
      <c r="AH568" s="44">
        <f t="shared" si="291"/>
        <v>0</v>
      </c>
      <c r="AI568" s="44">
        <f t="shared" si="291"/>
        <v>0</v>
      </c>
      <c r="AJ568" s="44">
        <f t="shared" si="291"/>
        <v>0</v>
      </c>
      <c r="AK568" s="813"/>
      <c r="AL568" s="831"/>
      <c r="AM568" s="44">
        <f t="shared" si="257"/>
        <v>625000</v>
      </c>
      <c r="AN568" s="428"/>
      <c r="AO568" s="428">
        <v>625000</v>
      </c>
      <c r="AP568" s="428"/>
      <c r="AQ568" s="428"/>
      <c r="AR568" s="428"/>
      <c r="AS568" s="428"/>
      <c r="AT568" s="813"/>
      <c r="AU568" s="834"/>
      <c r="AV568" s="44">
        <f t="shared" si="283"/>
        <v>625000</v>
      </c>
      <c r="AW568" s="428"/>
      <c r="AX568" s="646">
        <v>625000</v>
      </c>
      <c r="AY568" s="428"/>
      <c r="AZ568" s="428"/>
      <c r="BA568" s="428"/>
      <c r="BB568" s="428"/>
      <c r="BC568" s="813"/>
      <c r="BD568" s="810"/>
      <c r="BE568" s="44">
        <f t="shared" si="284"/>
        <v>625000</v>
      </c>
      <c r="BF568" s="428"/>
      <c r="BG568" s="646">
        <v>625000</v>
      </c>
      <c r="BH568" s="428"/>
      <c r="BI568" s="428"/>
      <c r="BJ568" s="428"/>
      <c r="BK568" s="428"/>
      <c r="BL568" s="813"/>
      <c r="BM568" s="816"/>
      <c r="BN568" s="44">
        <f t="shared" si="285"/>
        <v>625000</v>
      </c>
      <c r="BO568" s="428"/>
      <c r="BP568" s="428">
        <v>625000</v>
      </c>
      <c r="BQ568" s="428"/>
      <c r="BR568" s="428"/>
      <c r="BS568" s="428"/>
      <c r="BT568" s="428"/>
      <c r="BU568" s="429"/>
      <c r="BV568" s="430"/>
      <c r="BW568" s="430"/>
      <c r="BX568" s="430"/>
      <c r="BY568" s="430"/>
      <c r="BZ568" s="430"/>
      <c r="CA568" s="430"/>
      <c r="CB568" s="430"/>
      <c r="CC568" s="431"/>
    </row>
    <row r="569" spans="1:81" s="58" customFormat="1" ht="40.200000000000003" customHeight="1" thickTop="1" thickBot="1" x14ac:dyDescent="0.35">
      <c r="A569" s="34"/>
      <c r="B569" s="982"/>
      <c r="C569" s="869"/>
      <c r="D569" s="872"/>
      <c r="E569" s="852"/>
      <c r="F569" s="852"/>
      <c r="G569" s="852"/>
      <c r="H569" s="852"/>
      <c r="I569" s="1185"/>
      <c r="J569" s="813"/>
      <c r="K569" s="855"/>
      <c r="L569" s="858"/>
      <c r="M569" s="861"/>
      <c r="N569" s="837"/>
      <c r="O569" s="840"/>
      <c r="P569" s="864"/>
      <c r="Q569" s="867"/>
      <c r="R569" s="813"/>
      <c r="S569" s="644" t="s">
        <v>7279</v>
      </c>
      <c r="T569" s="651" t="s">
        <v>3822</v>
      </c>
      <c r="U569" s="236" t="s">
        <v>3827</v>
      </c>
      <c r="V569" s="236" t="s">
        <v>3830</v>
      </c>
      <c r="W569" s="261"/>
      <c r="X569" s="258">
        <v>44931</v>
      </c>
      <c r="Y569" s="258">
        <v>44956</v>
      </c>
      <c r="Z569" s="258">
        <v>44959</v>
      </c>
      <c r="AA569" s="258">
        <v>45290</v>
      </c>
      <c r="AB569" s="813"/>
      <c r="AC569" s="828"/>
      <c r="AD569" s="44">
        <f t="shared" si="292"/>
        <v>50000000</v>
      </c>
      <c r="AE569" s="44">
        <f t="shared" si="292"/>
        <v>0</v>
      </c>
      <c r="AF569" s="44">
        <f t="shared" si="292"/>
        <v>50000000</v>
      </c>
      <c r="AG569" s="44">
        <f t="shared" si="292"/>
        <v>0</v>
      </c>
      <c r="AH569" s="44">
        <f t="shared" si="291"/>
        <v>0</v>
      </c>
      <c r="AI569" s="44">
        <f t="shared" si="291"/>
        <v>0</v>
      </c>
      <c r="AJ569" s="44">
        <f t="shared" si="291"/>
        <v>0</v>
      </c>
      <c r="AK569" s="813"/>
      <c r="AL569" s="831"/>
      <c r="AM569" s="44">
        <f t="shared" si="257"/>
        <v>12500000</v>
      </c>
      <c r="AN569" s="428"/>
      <c r="AO569" s="428">
        <v>12500000</v>
      </c>
      <c r="AP569" s="428"/>
      <c r="AQ569" s="428"/>
      <c r="AR569" s="428"/>
      <c r="AS569" s="428"/>
      <c r="AT569" s="813"/>
      <c r="AU569" s="834"/>
      <c r="AV569" s="44">
        <f t="shared" si="283"/>
        <v>12500000</v>
      </c>
      <c r="AW569" s="428"/>
      <c r="AX569" s="646">
        <v>12500000</v>
      </c>
      <c r="AY569" s="428"/>
      <c r="AZ569" s="428"/>
      <c r="BA569" s="428"/>
      <c r="BB569" s="428"/>
      <c r="BC569" s="813"/>
      <c r="BD569" s="810"/>
      <c r="BE569" s="44">
        <f t="shared" si="284"/>
        <v>12500000</v>
      </c>
      <c r="BF569" s="428"/>
      <c r="BG569" s="646">
        <v>12500000</v>
      </c>
      <c r="BH569" s="428"/>
      <c r="BI569" s="428"/>
      <c r="BJ569" s="428"/>
      <c r="BK569" s="428"/>
      <c r="BL569" s="813"/>
      <c r="BM569" s="816"/>
      <c r="BN569" s="44">
        <f t="shared" si="285"/>
        <v>12500000</v>
      </c>
      <c r="BO569" s="428"/>
      <c r="BP569" s="428">
        <v>12500000</v>
      </c>
      <c r="BQ569" s="428"/>
      <c r="BR569" s="428"/>
      <c r="BS569" s="428"/>
      <c r="BT569" s="428"/>
      <c r="BU569" s="429"/>
      <c r="BV569" s="430"/>
      <c r="BW569" s="430"/>
      <c r="BX569" s="430"/>
      <c r="BY569" s="430"/>
      <c r="BZ569" s="430"/>
      <c r="CA569" s="430"/>
      <c r="CB569" s="430"/>
      <c r="CC569" s="431"/>
    </row>
    <row r="570" spans="1:81" s="58" customFormat="1" ht="40.200000000000003" customHeight="1" thickTop="1" thickBot="1" x14ac:dyDescent="0.35">
      <c r="A570" s="34"/>
      <c r="B570" s="982"/>
      <c r="C570" s="869"/>
      <c r="D570" s="872"/>
      <c r="E570" s="852"/>
      <c r="F570" s="852"/>
      <c r="G570" s="852"/>
      <c r="H570" s="852"/>
      <c r="I570" s="1185"/>
      <c r="J570" s="813"/>
      <c r="K570" s="855"/>
      <c r="L570" s="858"/>
      <c r="M570" s="861"/>
      <c r="N570" s="837"/>
      <c r="O570" s="840"/>
      <c r="P570" s="864"/>
      <c r="Q570" s="867"/>
      <c r="R570" s="813"/>
      <c r="S570" s="644" t="s">
        <v>7280</v>
      </c>
      <c r="T570" s="651" t="s">
        <v>3822</v>
      </c>
      <c r="U570" s="236" t="s">
        <v>3827</v>
      </c>
      <c r="V570" s="236" t="s">
        <v>3830</v>
      </c>
      <c r="W570" s="261"/>
      <c r="X570" s="258">
        <v>44931</v>
      </c>
      <c r="Y570" s="258">
        <v>44956</v>
      </c>
      <c r="Z570" s="258">
        <v>44959</v>
      </c>
      <c r="AA570" s="258">
        <v>45290</v>
      </c>
      <c r="AB570" s="813"/>
      <c r="AC570" s="828"/>
      <c r="AD570" s="44">
        <f t="shared" si="292"/>
        <v>50000000</v>
      </c>
      <c r="AE570" s="44">
        <f t="shared" si="292"/>
        <v>0</v>
      </c>
      <c r="AF570" s="44">
        <f t="shared" si="292"/>
        <v>50000000</v>
      </c>
      <c r="AG570" s="44">
        <f t="shared" si="292"/>
        <v>0</v>
      </c>
      <c r="AH570" s="44">
        <f t="shared" si="291"/>
        <v>0</v>
      </c>
      <c r="AI570" s="44">
        <f t="shared" si="291"/>
        <v>0</v>
      </c>
      <c r="AJ570" s="44">
        <f t="shared" si="291"/>
        <v>0</v>
      </c>
      <c r="AK570" s="813"/>
      <c r="AL570" s="831"/>
      <c r="AM570" s="44">
        <f t="shared" si="257"/>
        <v>12500000</v>
      </c>
      <c r="AN570" s="428"/>
      <c r="AO570" s="428">
        <v>12500000</v>
      </c>
      <c r="AP570" s="428"/>
      <c r="AQ570" s="428"/>
      <c r="AR570" s="428"/>
      <c r="AS570" s="428"/>
      <c r="AT570" s="813"/>
      <c r="AU570" s="834"/>
      <c r="AV570" s="44">
        <f t="shared" si="283"/>
        <v>12500000</v>
      </c>
      <c r="AW570" s="428"/>
      <c r="AX570" s="646">
        <v>12500000</v>
      </c>
      <c r="AY570" s="428"/>
      <c r="AZ570" s="428"/>
      <c r="BA570" s="428"/>
      <c r="BB570" s="428"/>
      <c r="BC570" s="813"/>
      <c r="BD570" s="810"/>
      <c r="BE570" s="44">
        <f t="shared" si="284"/>
        <v>12500000</v>
      </c>
      <c r="BF570" s="428"/>
      <c r="BG570" s="646">
        <v>12500000</v>
      </c>
      <c r="BH570" s="428"/>
      <c r="BI570" s="428"/>
      <c r="BJ570" s="428"/>
      <c r="BK570" s="428"/>
      <c r="BL570" s="813"/>
      <c r="BM570" s="816"/>
      <c r="BN570" s="44">
        <f t="shared" si="285"/>
        <v>12500000</v>
      </c>
      <c r="BO570" s="428"/>
      <c r="BP570" s="428">
        <v>12500000</v>
      </c>
      <c r="BQ570" s="428"/>
      <c r="BR570" s="428"/>
      <c r="BS570" s="428"/>
      <c r="BT570" s="428"/>
      <c r="BU570" s="429"/>
      <c r="BV570" s="430"/>
      <c r="BW570" s="430"/>
      <c r="BX570" s="430"/>
      <c r="BY570" s="430"/>
      <c r="BZ570" s="430"/>
      <c r="CA570" s="430"/>
      <c r="CB570" s="430"/>
      <c r="CC570" s="431"/>
    </row>
    <row r="571" spans="1:81" s="58" customFormat="1" ht="40.200000000000003" customHeight="1" thickTop="1" thickBot="1" x14ac:dyDescent="0.35">
      <c r="A571" s="34"/>
      <c r="B571" s="982"/>
      <c r="C571" s="869"/>
      <c r="D571" s="872"/>
      <c r="E571" s="852"/>
      <c r="F571" s="852"/>
      <c r="G571" s="852"/>
      <c r="H571" s="852"/>
      <c r="I571" s="1185"/>
      <c r="J571" s="813"/>
      <c r="K571" s="855"/>
      <c r="L571" s="858"/>
      <c r="M571" s="861"/>
      <c r="N571" s="837"/>
      <c r="O571" s="840"/>
      <c r="P571" s="864"/>
      <c r="Q571" s="867"/>
      <c r="R571" s="813"/>
      <c r="S571" s="644" t="s">
        <v>7281</v>
      </c>
      <c r="T571" s="651" t="s">
        <v>3822</v>
      </c>
      <c r="U571" s="236" t="s">
        <v>3827</v>
      </c>
      <c r="V571" s="236" t="s">
        <v>3830</v>
      </c>
      <c r="W571" s="261"/>
      <c r="X571" s="258">
        <v>44931</v>
      </c>
      <c r="Y571" s="258">
        <v>44956</v>
      </c>
      <c r="Z571" s="258">
        <v>44959</v>
      </c>
      <c r="AA571" s="258">
        <v>45290</v>
      </c>
      <c r="AB571" s="813"/>
      <c r="AC571" s="828"/>
      <c r="AD571" s="44">
        <f t="shared" si="292"/>
        <v>50000000</v>
      </c>
      <c r="AE571" s="44">
        <f t="shared" si="292"/>
        <v>0</v>
      </c>
      <c r="AF571" s="44">
        <f t="shared" si="292"/>
        <v>50000000</v>
      </c>
      <c r="AG571" s="44">
        <f t="shared" si="292"/>
        <v>0</v>
      </c>
      <c r="AH571" s="44">
        <f t="shared" si="291"/>
        <v>0</v>
      </c>
      <c r="AI571" s="44">
        <f t="shared" si="291"/>
        <v>0</v>
      </c>
      <c r="AJ571" s="44">
        <f t="shared" si="291"/>
        <v>0</v>
      </c>
      <c r="AK571" s="813"/>
      <c r="AL571" s="831"/>
      <c r="AM571" s="44">
        <f t="shared" si="257"/>
        <v>12500000</v>
      </c>
      <c r="AN571" s="428"/>
      <c r="AO571" s="428">
        <v>12500000</v>
      </c>
      <c r="AP571" s="428"/>
      <c r="AQ571" s="428"/>
      <c r="AR571" s="428"/>
      <c r="AS571" s="428"/>
      <c r="AT571" s="813"/>
      <c r="AU571" s="834"/>
      <c r="AV571" s="44">
        <f t="shared" si="283"/>
        <v>12500000</v>
      </c>
      <c r="AW571" s="428"/>
      <c r="AX571" s="646">
        <v>12500000</v>
      </c>
      <c r="AY571" s="428"/>
      <c r="AZ571" s="428"/>
      <c r="BA571" s="428"/>
      <c r="BB571" s="428"/>
      <c r="BC571" s="813"/>
      <c r="BD571" s="810"/>
      <c r="BE571" s="44">
        <f t="shared" si="284"/>
        <v>12500000</v>
      </c>
      <c r="BF571" s="428"/>
      <c r="BG571" s="646">
        <v>12500000</v>
      </c>
      <c r="BH571" s="428"/>
      <c r="BI571" s="428"/>
      <c r="BJ571" s="428"/>
      <c r="BK571" s="428"/>
      <c r="BL571" s="813"/>
      <c r="BM571" s="816"/>
      <c r="BN571" s="44">
        <f t="shared" si="285"/>
        <v>12500000</v>
      </c>
      <c r="BO571" s="428"/>
      <c r="BP571" s="428">
        <v>12500000</v>
      </c>
      <c r="BQ571" s="428"/>
      <c r="BR571" s="428"/>
      <c r="BS571" s="428"/>
      <c r="BT571" s="428"/>
      <c r="BU571" s="429"/>
      <c r="BV571" s="430"/>
      <c r="BW571" s="430"/>
      <c r="BX571" s="430"/>
      <c r="BY571" s="430"/>
      <c r="BZ571" s="430"/>
      <c r="CA571" s="430"/>
      <c r="CB571" s="430"/>
      <c r="CC571" s="431"/>
    </row>
    <row r="572" spans="1:81" s="58" customFormat="1" ht="40.200000000000003" customHeight="1" thickTop="1" thickBot="1" x14ac:dyDescent="0.35">
      <c r="A572" s="34"/>
      <c r="B572" s="982"/>
      <c r="C572" s="869"/>
      <c r="D572" s="872"/>
      <c r="E572" s="852"/>
      <c r="F572" s="852"/>
      <c r="G572" s="852"/>
      <c r="H572" s="852"/>
      <c r="I572" s="1185"/>
      <c r="J572" s="813"/>
      <c r="K572" s="855"/>
      <c r="L572" s="858"/>
      <c r="M572" s="861"/>
      <c r="N572" s="837"/>
      <c r="O572" s="840"/>
      <c r="P572" s="864"/>
      <c r="Q572" s="867"/>
      <c r="R572" s="813"/>
      <c r="S572" s="644" t="s">
        <v>7282</v>
      </c>
      <c r="T572" s="651" t="s">
        <v>3822</v>
      </c>
      <c r="U572" s="236" t="s">
        <v>3827</v>
      </c>
      <c r="V572" s="236" t="s">
        <v>3830</v>
      </c>
      <c r="W572" s="261"/>
      <c r="X572" s="258">
        <v>44931</v>
      </c>
      <c r="Y572" s="258">
        <v>44956</v>
      </c>
      <c r="Z572" s="258">
        <v>44959</v>
      </c>
      <c r="AA572" s="258">
        <v>45290</v>
      </c>
      <c r="AB572" s="813"/>
      <c r="AC572" s="828"/>
      <c r="AD572" s="44">
        <f t="shared" si="292"/>
        <v>3500000</v>
      </c>
      <c r="AE572" s="44">
        <f t="shared" si="292"/>
        <v>0</v>
      </c>
      <c r="AF572" s="44">
        <f t="shared" si="292"/>
        <v>3500000</v>
      </c>
      <c r="AG572" s="44">
        <f t="shared" si="292"/>
        <v>0</v>
      </c>
      <c r="AH572" s="44">
        <f t="shared" si="291"/>
        <v>0</v>
      </c>
      <c r="AI572" s="44">
        <f t="shared" si="291"/>
        <v>0</v>
      </c>
      <c r="AJ572" s="44">
        <f t="shared" si="291"/>
        <v>0</v>
      </c>
      <c r="AK572" s="813"/>
      <c r="AL572" s="831"/>
      <c r="AM572" s="44">
        <f t="shared" si="257"/>
        <v>875000</v>
      </c>
      <c r="AN572" s="428"/>
      <c r="AO572" s="428">
        <v>875000</v>
      </c>
      <c r="AP572" s="428"/>
      <c r="AQ572" s="428"/>
      <c r="AR572" s="428"/>
      <c r="AS572" s="428"/>
      <c r="AT572" s="813"/>
      <c r="AU572" s="834"/>
      <c r="AV572" s="44">
        <f t="shared" si="283"/>
        <v>875000</v>
      </c>
      <c r="AW572" s="428"/>
      <c r="AX572" s="646">
        <v>875000</v>
      </c>
      <c r="AY572" s="428"/>
      <c r="AZ572" s="428"/>
      <c r="BA572" s="428"/>
      <c r="BB572" s="428"/>
      <c r="BC572" s="813"/>
      <c r="BD572" s="810"/>
      <c r="BE572" s="44">
        <f t="shared" si="284"/>
        <v>875000</v>
      </c>
      <c r="BF572" s="428"/>
      <c r="BG572" s="646">
        <v>875000</v>
      </c>
      <c r="BH572" s="428"/>
      <c r="BI572" s="428"/>
      <c r="BJ572" s="428"/>
      <c r="BK572" s="428"/>
      <c r="BL572" s="813"/>
      <c r="BM572" s="816"/>
      <c r="BN572" s="44">
        <f t="shared" si="285"/>
        <v>875000</v>
      </c>
      <c r="BO572" s="428"/>
      <c r="BP572" s="428">
        <v>875000</v>
      </c>
      <c r="BQ572" s="428"/>
      <c r="BR572" s="428"/>
      <c r="BS572" s="428"/>
      <c r="BT572" s="428"/>
      <c r="BU572" s="429"/>
      <c r="BV572" s="430"/>
      <c r="BW572" s="430"/>
      <c r="BX572" s="430"/>
      <c r="BY572" s="430"/>
      <c r="BZ572" s="430"/>
      <c r="CA572" s="430"/>
      <c r="CB572" s="430"/>
      <c r="CC572" s="431"/>
    </row>
    <row r="573" spans="1:81" s="58" customFormat="1" ht="40.200000000000003" customHeight="1" thickTop="1" thickBot="1" x14ac:dyDescent="0.35">
      <c r="A573" s="34"/>
      <c r="B573" s="982"/>
      <c r="C573" s="869"/>
      <c r="D573" s="872"/>
      <c r="E573" s="852"/>
      <c r="F573" s="852"/>
      <c r="G573" s="852"/>
      <c r="H573" s="852"/>
      <c r="I573" s="1185"/>
      <c r="J573" s="813"/>
      <c r="K573" s="855"/>
      <c r="L573" s="858"/>
      <c r="M573" s="861"/>
      <c r="N573" s="837"/>
      <c r="O573" s="840"/>
      <c r="P573" s="864"/>
      <c r="Q573" s="867"/>
      <c r="R573" s="813"/>
      <c r="S573" s="644" t="s">
        <v>7283</v>
      </c>
      <c r="T573" s="651" t="s">
        <v>3822</v>
      </c>
      <c r="U573" s="236" t="s">
        <v>3827</v>
      </c>
      <c r="V573" s="236" t="s">
        <v>3830</v>
      </c>
      <c r="W573" s="261"/>
      <c r="X573" s="258">
        <v>44931</v>
      </c>
      <c r="Y573" s="258">
        <v>44956</v>
      </c>
      <c r="Z573" s="258">
        <v>44959</v>
      </c>
      <c r="AA573" s="258">
        <v>45290</v>
      </c>
      <c r="AB573" s="813"/>
      <c r="AC573" s="828"/>
      <c r="AD573" s="44">
        <f t="shared" si="292"/>
        <v>3500000</v>
      </c>
      <c r="AE573" s="44">
        <f t="shared" si="292"/>
        <v>0</v>
      </c>
      <c r="AF573" s="44">
        <f t="shared" si="292"/>
        <v>3500000</v>
      </c>
      <c r="AG573" s="44">
        <f t="shared" si="292"/>
        <v>0</v>
      </c>
      <c r="AH573" s="44">
        <f t="shared" si="291"/>
        <v>0</v>
      </c>
      <c r="AI573" s="44">
        <f t="shared" si="291"/>
        <v>0</v>
      </c>
      <c r="AJ573" s="44">
        <f t="shared" si="291"/>
        <v>0</v>
      </c>
      <c r="AK573" s="813"/>
      <c r="AL573" s="831"/>
      <c r="AM573" s="44">
        <f t="shared" si="257"/>
        <v>875000</v>
      </c>
      <c r="AN573" s="428"/>
      <c r="AO573" s="428">
        <v>875000</v>
      </c>
      <c r="AP573" s="428"/>
      <c r="AQ573" s="428"/>
      <c r="AR573" s="428"/>
      <c r="AS573" s="428"/>
      <c r="AT573" s="813"/>
      <c r="AU573" s="834"/>
      <c r="AV573" s="44">
        <f t="shared" si="283"/>
        <v>875000</v>
      </c>
      <c r="AW573" s="428"/>
      <c r="AX573" s="646">
        <v>875000</v>
      </c>
      <c r="AY573" s="428"/>
      <c r="AZ573" s="428"/>
      <c r="BA573" s="428"/>
      <c r="BB573" s="428"/>
      <c r="BC573" s="813"/>
      <c r="BD573" s="810"/>
      <c r="BE573" s="44">
        <f t="shared" si="284"/>
        <v>875000</v>
      </c>
      <c r="BF573" s="428"/>
      <c r="BG573" s="646">
        <v>875000</v>
      </c>
      <c r="BH573" s="428"/>
      <c r="BI573" s="428"/>
      <c r="BJ573" s="428"/>
      <c r="BK573" s="428"/>
      <c r="BL573" s="813"/>
      <c r="BM573" s="816"/>
      <c r="BN573" s="44">
        <f t="shared" si="285"/>
        <v>875000</v>
      </c>
      <c r="BO573" s="428"/>
      <c r="BP573" s="428">
        <v>875000</v>
      </c>
      <c r="BQ573" s="428"/>
      <c r="BR573" s="428"/>
      <c r="BS573" s="428"/>
      <c r="BT573" s="428"/>
      <c r="BU573" s="429"/>
      <c r="BV573" s="430"/>
      <c r="BW573" s="430"/>
      <c r="BX573" s="430"/>
      <c r="BY573" s="430"/>
      <c r="BZ573" s="430"/>
      <c r="CA573" s="430"/>
      <c r="CB573" s="430"/>
      <c r="CC573" s="431"/>
    </row>
    <row r="574" spans="1:81" s="58" customFormat="1" ht="40.200000000000003" customHeight="1" thickTop="1" thickBot="1" x14ac:dyDescent="0.35">
      <c r="A574" s="34"/>
      <c r="B574" s="982"/>
      <c r="C574" s="869"/>
      <c r="D574" s="872"/>
      <c r="E574" s="852"/>
      <c r="F574" s="852"/>
      <c r="G574" s="852"/>
      <c r="H574" s="852"/>
      <c r="I574" s="1185"/>
      <c r="J574" s="813"/>
      <c r="K574" s="855"/>
      <c r="L574" s="858"/>
      <c r="M574" s="861"/>
      <c r="N574" s="837"/>
      <c r="O574" s="840"/>
      <c r="P574" s="864"/>
      <c r="Q574" s="867"/>
      <c r="R574" s="813"/>
      <c r="S574" s="644" t="s">
        <v>7284</v>
      </c>
      <c r="T574" s="651" t="s">
        <v>3822</v>
      </c>
      <c r="U574" s="236" t="s">
        <v>3827</v>
      </c>
      <c r="V574" s="236" t="s">
        <v>3830</v>
      </c>
      <c r="W574" s="261"/>
      <c r="X574" s="258">
        <v>44931</v>
      </c>
      <c r="Y574" s="258">
        <v>44956</v>
      </c>
      <c r="Z574" s="258">
        <v>44959</v>
      </c>
      <c r="AA574" s="258">
        <v>45290</v>
      </c>
      <c r="AB574" s="813"/>
      <c r="AC574" s="828"/>
      <c r="AD574" s="44">
        <f t="shared" si="292"/>
        <v>2500000</v>
      </c>
      <c r="AE574" s="44">
        <f t="shared" si="292"/>
        <v>0</v>
      </c>
      <c r="AF574" s="44">
        <f t="shared" si="292"/>
        <v>2500000</v>
      </c>
      <c r="AG574" s="44">
        <f t="shared" si="292"/>
        <v>0</v>
      </c>
      <c r="AH574" s="44">
        <f t="shared" si="291"/>
        <v>0</v>
      </c>
      <c r="AI574" s="44">
        <f t="shared" si="291"/>
        <v>0</v>
      </c>
      <c r="AJ574" s="44">
        <f t="shared" si="291"/>
        <v>0</v>
      </c>
      <c r="AK574" s="813"/>
      <c r="AL574" s="831"/>
      <c r="AM574" s="44">
        <f t="shared" si="257"/>
        <v>625000</v>
      </c>
      <c r="AN574" s="428"/>
      <c r="AO574" s="428">
        <v>625000</v>
      </c>
      <c r="AP574" s="428"/>
      <c r="AQ574" s="428"/>
      <c r="AR574" s="428"/>
      <c r="AS574" s="428"/>
      <c r="AT574" s="813"/>
      <c r="AU574" s="834"/>
      <c r="AV574" s="44">
        <f t="shared" si="283"/>
        <v>625000</v>
      </c>
      <c r="AW574" s="428"/>
      <c r="AX574" s="646">
        <v>625000</v>
      </c>
      <c r="AY574" s="428"/>
      <c r="AZ574" s="428"/>
      <c r="BA574" s="428"/>
      <c r="BB574" s="428"/>
      <c r="BC574" s="813"/>
      <c r="BD574" s="810"/>
      <c r="BE574" s="44">
        <f t="shared" si="284"/>
        <v>625000</v>
      </c>
      <c r="BF574" s="428"/>
      <c r="BG574" s="646">
        <v>625000</v>
      </c>
      <c r="BH574" s="428"/>
      <c r="BI574" s="428"/>
      <c r="BJ574" s="428"/>
      <c r="BK574" s="428"/>
      <c r="BL574" s="813"/>
      <c r="BM574" s="816"/>
      <c r="BN574" s="44">
        <f t="shared" si="285"/>
        <v>625000</v>
      </c>
      <c r="BO574" s="428"/>
      <c r="BP574" s="428">
        <v>625000</v>
      </c>
      <c r="BQ574" s="428"/>
      <c r="BR574" s="428"/>
      <c r="BS574" s="428"/>
      <c r="BT574" s="428"/>
      <c r="BU574" s="429"/>
      <c r="BV574" s="430"/>
      <c r="BW574" s="430"/>
      <c r="BX574" s="430"/>
      <c r="BY574" s="430"/>
      <c r="BZ574" s="430"/>
      <c r="CA574" s="430"/>
      <c r="CB574" s="430"/>
      <c r="CC574" s="431"/>
    </row>
    <row r="575" spans="1:81" s="58" customFormat="1" ht="40.200000000000003" customHeight="1" thickTop="1" thickBot="1" x14ac:dyDescent="0.35">
      <c r="A575" s="34"/>
      <c r="B575" s="982"/>
      <c r="C575" s="869"/>
      <c r="D575" s="872"/>
      <c r="E575" s="852"/>
      <c r="F575" s="852"/>
      <c r="G575" s="852"/>
      <c r="H575" s="852"/>
      <c r="I575" s="1185"/>
      <c r="J575" s="813"/>
      <c r="K575" s="855"/>
      <c r="L575" s="858"/>
      <c r="M575" s="861"/>
      <c r="N575" s="837"/>
      <c r="O575" s="840"/>
      <c r="P575" s="864"/>
      <c r="Q575" s="867"/>
      <c r="R575" s="813"/>
      <c r="S575" s="644" t="s">
        <v>7285</v>
      </c>
      <c r="T575" s="651" t="s">
        <v>3822</v>
      </c>
      <c r="U575" s="236" t="s">
        <v>3827</v>
      </c>
      <c r="V575" s="236" t="s">
        <v>3830</v>
      </c>
      <c r="W575" s="261"/>
      <c r="X575" s="258">
        <v>44931</v>
      </c>
      <c r="Y575" s="258">
        <v>44956</v>
      </c>
      <c r="Z575" s="258">
        <v>44959</v>
      </c>
      <c r="AA575" s="258">
        <v>45290</v>
      </c>
      <c r="AB575" s="813"/>
      <c r="AC575" s="828"/>
      <c r="AD575" s="44">
        <f t="shared" si="292"/>
        <v>0</v>
      </c>
      <c r="AE575" s="44">
        <f t="shared" si="292"/>
        <v>0</v>
      </c>
      <c r="AF575" s="44">
        <f t="shared" si="292"/>
        <v>0</v>
      </c>
      <c r="AG575" s="44">
        <f t="shared" si="292"/>
        <v>0</v>
      </c>
      <c r="AH575" s="44">
        <f t="shared" si="291"/>
        <v>0</v>
      </c>
      <c r="AI575" s="44">
        <f t="shared" si="291"/>
        <v>0</v>
      </c>
      <c r="AJ575" s="44">
        <f t="shared" si="291"/>
        <v>0</v>
      </c>
      <c r="AK575" s="813"/>
      <c r="AL575" s="831"/>
      <c r="AM575" s="44">
        <f t="shared" si="257"/>
        <v>0</v>
      </c>
      <c r="AN575" s="428"/>
      <c r="AO575" s="428">
        <v>0</v>
      </c>
      <c r="AP575" s="428"/>
      <c r="AQ575" s="428"/>
      <c r="AR575" s="428"/>
      <c r="AS575" s="428"/>
      <c r="AT575" s="813"/>
      <c r="AU575" s="834"/>
      <c r="AV575" s="44">
        <f t="shared" si="283"/>
        <v>0</v>
      </c>
      <c r="AW575" s="428"/>
      <c r="AX575" s="646">
        <v>0</v>
      </c>
      <c r="AY575" s="428"/>
      <c r="AZ575" s="428"/>
      <c r="BA575" s="428"/>
      <c r="BB575" s="428"/>
      <c r="BC575" s="813"/>
      <c r="BD575" s="810"/>
      <c r="BE575" s="44">
        <f t="shared" si="284"/>
        <v>0</v>
      </c>
      <c r="BF575" s="428"/>
      <c r="BG575" s="646">
        <v>0</v>
      </c>
      <c r="BH575" s="428"/>
      <c r="BI575" s="428"/>
      <c r="BJ575" s="428"/>
      <c r="BK575" s="428"/>
      <c r="BL575" s="813"/>
      <c r="BM575" s="816"/>
      <c r="BN575" s="44">
        <f t="shared" si="285"/>
        <v>0</v>
      </c>
      <c r="BO575" s="428"/>
      <c r="BP575" s="428">
        <v>0</v>
      </c>
      <c r="BQ575" s="428"/>
      <c r="BR575" s="428"/>
      <c r="BS575" s="428"/>
      <c r="BT575" s="428"/>
      <c r="BU575" s="429"/>
      <c r="BV575" s="430"/>
      <c r="BW575" s="430"/>
      <c r="BX575" s="430"/>
      <c r="BY575" s="430"/>
      <c r="BZ575" s="430"/>
      <c r="CA575" s="430"/>
      <c r="CB575" s="430"/>
      <c r="CC575" s="431"/>
    </row>
    <row r="576" spans="1:81" s="58" customFormat="1" ht="40.200000000000003" customHeight="1" thickTop="1" thickBot="1" x14ac:dyDescent="0.35">
      <c r="A576" s="34"/>
      <c r="B576" s="982"/>
      <c r="C576" s="869"/>
      <c r="D576" s="872"/>
      <c r="E576" s="852"/>
      <c r="F576" s="852"/>
      <c r="G576" s="852"/>
      <c r="H576" s="852"/>
      <c r="I576" s="1185"/>
      <c r="J576" s="813"/>
      <c r="K576" s="855"/>
      <c r="L576" s="858"/>
      <c r="M576" s="861"/>
      <c r="N576" s="837"/>
      <c r="O576" s="840"/>
      <c r="P576" s="864"/>
      <c r="Q576" s="867"/>
      <c r="R576" s="813"/>
      <c r="S576" s="644" t="s">
        <v>7286</v>
      </c>
      <c r="T576" s="651" t="s">
        <v>3822</v>
      </c>
      <c r="U576" s="236" t="s">
        <v>3827</v>
      </c>
      <c r="V576" s="236" t="s">
        <v>3830</v>
      </c>
      <c r="W576" s="261"/>
      <c r="X576" s="258">
        <v>44931</v>
      </c>
      <c r="Y576" s="258">
        <v>44956</v>
      </c>
      <c r="Z576" s="258">
        <v>44959</v>
      </c>
      <c r="AA576" s="258">
        <v>45290</v>
      </c>
      <c r="AB576" s="813"/>
      <c r="AC576" s="828"/>
      <c r="AD576" s="44">
        <f t="shared" si="292"/>
        <v>5000000</v>
      </c>
      <c r="AE576" s="44">
        <f t="shared" si="292"/>
        <v>0</v>
      </c>
      <c r="AF576" s="44">
        <f t="shared" si="292"/>
        <v>5000000</v>
      </c>
      <c r="AG576" s="44">
        <f t="shared" si="292"/>
        <v>0</v>
      </c>
      <c r="AH576" s="44">
        <f t="shared" si="291"/>
        <v>0</v>
      </c>
      <c r="AI576" s="44">
        <f t="shared" si="291"/>
        <v>0</v>
      </c>
      <c r="AJ576" s="44">
        <f t="shared" si="291"/>
        <v>0</v>
      </c>
      <c r="AK576" s="813"/>
      <c r="AL576" s="831"/>
      <c r="AM576" s="44">
        <f t="shared" si="257"/>
        <v>1250000</v>
      </c>
      <c r="AN576" s="428"/>
      <c r="AO576" s="428">
        <v>1250000</v>
      </c>
      <c r="AP576" s="428"/>
      <c r="AQ576" s="428"/>
      <c r="AR576" s="428"/>
      <c r="AS576" s="428"/>
      <c r="AT576" s="813"/>
      <c r="AU576" s="834"/>
      <c r="AV576" s="44">
        <f t="shared" si="283"/>
        <v>1250000</v>
      </c>
      <c r="AW576" s="428"/>
      <c r="AX576" s="646">
        <v>1250000</v>
      </c>
      <c r="AY576" s="428"/>
      <c r="AZ576" s="428"/>
      <c r="BA576" s="428"/>
      <c r="BB576" s="428"/>
      <c r="BC576" s="813"/>
      <c r="BD576" s="810"/>
      <c r="BE576" s="44">
        <f t="shared" si="284"/>
        <v>1250000</v>
      </c>
      <c r="BF576" s="428"/>
      <c r="BG576" s="646">
        <v>1250000</v>
      </c>
      <c r="BH576" s="428"/>
      <c r="BI576" s="428"/>
      <c r="BJ576" s="428"/>
      <c r="BK576" s="428"/>
      <c r="BL576" s="813"/>
      <c r="BM576" s="816"/>
      <c r="BN576" s="44">
        <f t="shared" si="285"/>
        <v>1250000</v>
      </c>
      <c r="BO576" s="428"/>
      <c r="BP576" s="428">
        <v>1250000</v>
      </c>
      <c r="BQ576" s="428"/>
      <c r="BR576" s="428"/>
      <c r="BS576" s="428"/>
      <c r="BT576" s="428"/>
      <c r="BU576" s="429"/>
      <c r="BV576" s="430"/>
      <c r="BW576" s="430"/>
      <c r="BX576" s="430"/>
      <c r="BY576" s="430"/>
      <c r="BZ576" s="430"/>
      <c r="CA576" s="430"/>
      <c r="CB576" s="430"/>
      <c r="CC576" s="431"/>
    </row>
    <row r="577" spans="1:81" s="58" customFormat="1" ht="40.200000000000003" customHeight="1" thickTop="1" thickBot="1" x14ac:dyDescent="0.35">
      <c r="A577" s="34"/>
      <c r="B577" s="982"/>
      <c r="C577" s="869"/>
      <c r="D577" s="872"/>
      <c r="E577" s="852"/>
      <c r="F577" s="852"/>
      <c r="G577" s="852"/>
      <c r="H577" s="852"/>
      <c r="I577" s="1185"/>
      <c r="J577" s="813"/>
      <c r="K577" s="855"/>
      <c r="L577" s="858"/>
      <c r="M577" s="861"/>
      <c r="N577" s="837"/>
      <c r="O577" s="840"/>
      <c r="P577" s="864"/>
      <c r="Q577" s="867"/>
      <c r="R577" s="813"/>
      <c r="S577" s="644" t="s">
        <v>7287</v>
      </c>
      <c r="T577" s="651" t="s">
        <v>3822</v>
      </c>
      <c r="U577" s="236" t="s">
        <v>3827</v>
      </c>
      <c r="V577" s="236" t="s">
        <v>3830</v>
      </c>
      <c r="W577" s="261"/>
      <c r="X577" s="258">
        <v>44931</v>
      </c>
      <c r="Y577" s="258">
        <v>44956</v>
      </c>
      <c r="Z577" s="258">
        <v>44959</v>
      </c>
      <c r="AA577" s="258">
        <v>45290</v>
      </c>
      <c r="AB577" s="813"/>
      <c r="AC577" s="828"/>
      <c r="AD577" s="44">
        <f t="shared" si="292"/>
        <v>455598403</v>
      </c>
      <c r="AE577" s="44">
        <f t="shared" si="292"/>
        <v>0</v>
      </c>
      <c r="AF577" s="44">
        <f t="shared" si="292"/>
        <v>455598403</v>
      </c>
      <c r="AG577" s="44">
        <f t="shared" si="292"/>
        <v>0</v>
      </c>
      <c r="AH577" s="44">
        <f t="shared" si="291"/>
        <v>0</v>
      </c>
      <c r="AI577" s="44">
        <f t="shared" si="291"/>
        <v>0</v>
      </c>
      <c r="AJ577" s="44">
        <f t="shared" si="291"/>
        <v>0</v>
      </c>
      <c r="AK577" s="813"/>
      <c r="AL577" s="831"/>
      <c r="AM577" s="44">
        <f t="shared" si="257"/>
        <v>113899600.75</v>
      </c>
      <c r="AN577" s="428"/>
      <c r="AO577" s="428">
        <v>113899600.75</v>
      </c>
      <c r="AP577" s="428"/>
      <c r="AQ577" s="428"/>
      <c r="AR577" s="428"/>
      <c r="AS577" s="428"/>
      <c r="AT577" s="813"/>
      <c r="AU577" s="834"/>
      <c r="AV577" s="44">
        <f t="shared" si="283"/>
        <v>113899600.75</v>
      </c>
      <c r="AW577" s="428"/>
      <c r="AX577" s="646">
        <v>113899600.75</v>
      </c>
      <c r="AY577" s="428"/>
      <c r="AZ577" s="428"/>
      <c r="BA577" s="428"/>
      <c r="BB577" s="428"/>
      <c r="BC577" s="813"/>
      <c r="BD577" s="810"/>
      <c r="BE577" s="44">
        <f t="shared" si="284"/>
        <v>113899600.75</v>
      </c>
      <c r="BF577" s="428"/>
      <c r="BG577" s="646">
        <v>113899600.75</v>
      </c>
      <c r="BH577" s="428"/>
      <c r="BI577" s="428"/>
      <c r="BJ577" s="428"/>
      <c r="BK577" s="428"/>
      <c r="BL577" s="813"/>
      <c r="BM577" s="816"/>
      <c r="BN577" s="44">
        <f t="shared" si="285"/>
        <v>113899600.75</v>
      </c>
      <c r="BO577" s="428"/>
      <c r="BP577" s="428">
        <v>113899600.75</v>
      </c>
      <c r="BQ577" s="428"/>
      <c r="BR577" s="428"/>
      <c r="BS577" s="428"/>
      <c r="BT577" s="428"/>
      <c r="BU577" s="429"/>
      <c r="BV577" s="430"/>
      <c r="BW577" s="430"/>
      <c r="BX577" s="430"/>
      <c r="BY577" s="430"/>
      <c r="BZ577" s="430"/>
      <c r="CA577" s="430"/>
      <c r="CB577" s="430"/>
      <c r="CC577" s="431"/>
    </row>
    <row r="578" spans="1:81" s="58" customFormat="1" ht="40.200000000000003" customHeight="1" thickTop="1" thickBot="1" x14ac:dyDescent="0.35">
      <c r="A578" s="34"/>
      <c r="B578" s="982"/>
      <c r="C578" s="869"/>
      <c r="D578" s="872"/>
      <c r="E578" s="852"/>
      <c r="F578" s="852"/>
      <c r="G578" s="852"/>
      <c r="H578" s="852"/>
      <c r="I578" s="1185"/>
      <c r="J578" s="813"/>
      <c r="K578" s="855"/>
      <c r="L578" s="858"/>
      <c r="M578" s="861"/>
      <c r="N578" s="837"/>
      <c r="O578" s="840"/>
      <c r="P578" s="864"/>
      <c r="Q578" s="867"/>
      <c r="R578" s="813"/>
      <c r="S578" s="644" t="s">
        <v>7288</v>
      </c>
      <c r="T578" s="651" t="s">
        <v>3822</v>
      </c>
      <c r="U578" s="236" t="s">
        <v>3827</v>
      </c>
      <c r="V578" s="236" t="s">
        <v>3830</v>
      </c>
      <c r="W578" s="261"/>
      <c r="X578" s="258">
        <v>44931</v>
      </c>
      <c r="Y578" s="258">
        <v>44956</v>
      </c>
      <c r="Z578" s="258">
        <v>44959</v>
      </c>
      <c r="AA578" s="258">
        <v>45290</v>
      </c>
      <c r="AB578" s="813"/>
      <c r="AC578" s="828"/>
      <c r="AD578" s="44">
        <f t="shared" si="292"/>
        <v>200000</v>
      </c>
      <c r="AE578" s="44">
        <f t="shared" si="292"/>
        <v>0</v>
      </c>
      <c r="AF578" s="44">
        <f t="shared" si="292"/>
        <v>200000</v>
      </c>
      <c r="AG578" s="44">
        <f t="shared" si="292"/>
        <v>0</v>
      </c>
      <c r="AH578" s="44">
        <f t="shared" si="291"/>
        <v>0</v>
      </c>
      <c r="AI578" s="44">
        <f t="shared" si="291"/>
        <v>0</v>
      </c>
      <c r="AJ578" s="44">
        <f t="shared" si="291"/>
        <v>0</v>
      </c>
      <c r="AK578" s="813"/>
      <c r="AL578" s="831"/>
      <c r="AM578" s="44">
        <f t="shared" si="257"/>
        <v>50000</v>
      </c>
      <c r="AN578" s="428"/>
      <c r="AO578" s="428">
        <v>50000</v>
      </c>
      <c r="AP578" s="428"/>
      <c r="AQ578" s="428"/>
      <c r="AR578" s="428"/>
      <c r="AS578" s="428"/>
      <c r="AT578" s="813"/>
      <c r="AU578" s="834"/>
      <c r="AV578" s="44">
        <f t="shared" si="283"/>
        <v>50000</v>
      </c>
      <c r="AW578" s="428"/>
      <c r="AX578" s="646">
        <v>50000</v>
      </c>
      <c r="AY578" s="428"/>
      <c r="AZ578" s="428"/>
      <c r="BA578" s="428"/>
      <c r="BB578" s="428"/>
      <c r="BC578" s="813"/>
      <c r="BD578" s="810"/>
      <c r="BE578" s="44">
        <f t="shared" si="284"/>
        <v>50000</v>
      </c>
      <c r="BF578" s="428"/>
      <c r="BG578" s="646">
        <v>50000</v>
      </c>
      <c r="BH578" s="428"/>
      <c r="BI578" s="428"/>
      <c r="BJ578" s="428"/>
      <c r="BK578" s="428"/>
      <c r="BL578" s="813"/>
      <c r="BM578" s="816"/>
      <c r="BN578" s="44">
        <f t="shared" si="285"/>
        <v>50000</v>
      </c>
      <c r="BO578" s="428"/>
      <c r="BP578" s="428">
        <v>50000</v>
      </c>
      <c r="BQ578" s="428"/>
      <c r="BR578" s="428"/>
      <c r="BS578" s="428"/>
      <c r="BT578" s="428"/>
      <c r="BU578" s="429"/>
      <c r="BV578" s="430"/>
      <c r="BW578" s="430"/>
      <c r="BX578" s="430"/>
      <c r="BY578" s="430"/>
      <c r="BZ578" s="430"/>
      <c r="CA578" s="430"/>
      <c r="CB578" s="430"/>
      <c r="CC578" s="431"/>
    </row>
    <row r="579" spans="1:81" s="58" customFormat="1" ht="40.200000000000003" customHeight="1" thickTop="1" thickBot="1" x14ac:dyDescent="0.35">
      <c r="A579" s="34"/>
      <c r="B579" s="982"/>
      <c r="C579" s="869"/>
      <c r="D579" s="872"/>
      <c r="E579" s="852"/>
      <c r="F579" s="852"/>
      <c r="G579" s="852"/>
      <c r="H579" s="852"/>
      <c r="I579" s="1185"/>
      <c r="J579" s="813"/>
      <c r="K579" s="855"/>
      <c r="L579" s="858"/>
      <c r="M579" s="861"/>
      <c r="N579" s="837"/>
      <c r="O579" s="840"/>
      <c r="P579" s="864"/>
      <c r="Q579" s="867"/>
      <c r="R579" s="813"/>
      <c r="S579" s="644" t="s">
        <v>7289</v>
      </c>
      <c r="T579" s="651" t="s">
        <v>3822</v>
      </c>
      <c r="U579" s="236" t="s">
        <v>3827</v>
      </c>
      <c r="V579" s="236" t="s">
        <v>3830</v>
      </c>
      <c r="W579" s="261"/>
      <c r="X579" s="258">
        <v>44931</v>
      </c>
      <c r="Y579" s="258">
        <v>44956</v>
      </c>
      <c r="Z579" s="258">
        <v>44959</v>
      </c>
      <c r="AA579" s="258">
        <v>45290</v>
      </c>
      <c r="AB579" s="813"/>
      <c r="AC579" s="828"/>
      <c r="AD579" s="44">
        <f t="shared" si="292"/>
        <v>100000000</v>
      </c>
      <c r="AE579" s="44">
        <f t="shared" si="292"/>
        <v>0</v>
      </c>
      <c r="AF579" s="44">
        <f t="shared" si="292"/>
        <v>100000000</v>
      </c>
      <c r="AG579" s="44">
        <f t="shared" si="292"/>
        <v>0</v>
      </c>
      <c r="AH579" s="44">
        <f t="shared" si="291"/>
        <v>0</v>
      </c>
      <c r="AI579" s="44">
        <f t="shared" si="291"/>
        <v>0</v>
      </c>
      <c r="AJ579" s="44">
        <f t="shared" si="291"/>
        <v>0</v>
      </c>
      <c r="AK579" s="813"/>
      <c r="AL579" s="831"/>
      <c r="AM579" s="44">
        <f t="shared" si="257"/>
        <v>25000000</v>
      </c>
      <c r="AN579" s="428"/>
      <c r="AO579" s="428">
        <v>25000000</v>
      </c>
      <c r="AP579" s="428"/>
      <c r="AQ579" s="428"/>
      <c r="AR579" s="428"/>
      <c r="AS579" s="428"/>
      <c r="AT579" s="813"/>
      <c r="AU579" s="834"/>
      <c r="AV579" s="44">
        <f t="shared" si="283"/>
        <v>25000000</v>
      </c>
      <c r="AW579" s="428"/>
      <c r="AX579" s="646">
        <v>25000000</v>
      </c>
      <c r="AY579" s="428"/>
      <c r="AZ579" s="428"/>
      <c r="BA579" s="428"/>
      <c r="BB579" s="428"/>
      <c r="BC579" s="813"/>
      <c r="BD579" s="810"/>
      <c r="BE579" s="44">
        <f t="shared" si="284"/>
        <v>25000000</v>
      </c>
      <c r="BF579" s="428"/>
      <c r="BG579" s="646">
        <v>25000000</v>
      </c>
      <c r="BH579" s="428"/>
      <c r="BI579" s="428"/>
      <c r="BJ579" s="428"/>
      <c r="BK579" s="428"/>
      <c r="BL579" s="813"/>
      <c r="BM579" s="816"/>
      <c r="BN579" s="44">
        <f t="shared" si="285"/>
        <v>25000000</v>
      </c>
      <c r="BO579" s="428"/>
      <c r="BP579" s="428">
        <v>25000000</v>
      </c>
      <c r="BQ579" s="428"/>
      <c r="BR579" s="428"/>
      <c r="BS579" s="428"/>
      <c r="BT579" s="428"/>
      <c r="BU579" s="429"/>
      <c r="BV579" s="430"/>
      <c r="BW579" s="430"/>
      <c r="BX579" s="430"/>
      <c r="BY579" s="430"/>
      <c r="BZ579" s="430"/>
      <c r="CA579" s="430"/>
      <c r="CB579" s="430"/>
      <c r="CC579" s="431"/>
    </row>
    <row r="580" spans="1:81" s="58" customFormat="1" ht="40.200000000000003" customHeight="1" thickTop="1" thickBot="1" x14ac:dyDescent="0.35">
      <c r="A580" s="34"/>
      <c r="B580" s="982"/>
      <c r="C580" s="869"/>
      <c r="D580" s="872"/>
      <c r="E580" s="852"/>
      <c r="F580" s="852"/>
      <c r="G580" s="852"/>
      <c r="H580" s="852"/>
      <c r="I580" s="1185"/>
      <c r="J580" s="813"/>
      <c r="K580" s="855"/>
      <c r="L580" s="858"/>
      <c r="M580" s="861"/>
      <c r="N580" s="837"/>
      <c r="O580" s="840"/>
      <c r="P580" s="864"/>
      <c r="Q580" s="867"/>
      <c r="R580" s="813"/>
      <c r="S580" s="644" t="s">
        <v>7290</v>
      </c>
      <c r="T580" s="651" t="s">
        <v>3822</v>
      </c>
      <c r="U580" s="236" t="s">
        <v>3827</v>
      </c>
      <c r="V580" s="236" t="s">
        <v>3830</v>
      </c>
      <c r="W580" s="261"/>
      <c r="X580" s="258">
        <v>44931</v>
      </c>
      <c r="Y580" s="258">
        <v>44956</v>
      </c>
      <c r="Z580" s="258">
        <v>44959</v>
      </c>
      <c r="AA580" s="258">
        <v>45290</v>
      </c>
      <c r="AB580" s="813"/>
      <c r="AC580" s="828"/>
      <c r="AD580" s="44">
        <f t="shared" si="292"/>
        <v>3000000</v>
      </c>
      <c r="AE580" s="44">
        <f t="shared" si="292"/>
        <v>0</v>
      </c>
      <c r="AF580" s="44">
        <f t="shared" si="292"/>
        <v>3000000</v>
      </c>
      <c r="AG580" s="44">
        <f t="shared" si="292"/>
        <v>0</v>
      </c>
      <c r="AH580" s="44">
        <f t="shared" si="291"/>
        <v>0</v>
      </c>
      <c r="AI580" s="44">
        <f t="shared" si="291"/>
        <v>0</v>
      </c>
      <c r="AJ580" s="44">
        <f t="shared" si="291"/>
        <v>0</v>
      </c>
      <c r="AK580" s="813"/>
      <c r="AL580" s="831"/>
      <c r="AM580" s="44">
        <f t="shared" si="257"/>
        <v>750000</v>
      </c>
      <c r="AN580" s="428"/>
      <c r="AO580" s="428">
        <v>750000</v>
      </c>
      <c r="AP580" s="428"/>
      <c r="AQ580" s="428"/>
      <c r="AR580" s="428"/>
      <c r="AS580" s="428"/>
      <c r="AT580" s="813"/>
      <c r="AU580" s="834"/>
      <c r="AV580" s="44">
        <f t="shared" si="283"/>
        <v>750000</v>
      </c>
      <c r="AW580" s="428"/>
      <c r="AX580" s="646">
        <v>750000</v>
      </c>
      <c r="AY580" s="428"/>
      <c r="AZ580" s="428"/>
      <c r="BA580" s="428"/>
      <c r="BB580" s="428"/>
      <c r="BC580" s="813"/>
      <c r="BD580" s="810"/>
      <c r="BE580" s="44">
        <f t="shared" si="284"/>
        <v>750000</v>
      </c>
      <c r="BF580" s="428"/>
      <c r="BG580" s="646">
        <v>750000</v>
      </c>
      <c r="BH580" s="428"/>
      <c r="BI580" s="428"/>
      <c r="BJ580" s="428"/>
      <c r="BK580" s="428"/>
      <c r="BL580" s="813"/>
      <c r="BM580" s="816"/>
      <c r="BN580" s="44">
        <f t="shared" si="285"/>
        <v>750000</v>
      </c>
      <c r="BO580" s="428"/>
      <c r="BP580" s="428">
        <v>750000</v>
      </c>
      <c r="BQ580" s="428"/>
      <c r="BR580" s="428"/>
      <c r="BS580" s="428"/>
      <c r="BT580" s="428"/>
      <c r="BU580" s="429"/>
      <c r="BV580" s="430"/>
      <c r="BW580" s="430"/>
      <c r="BX580" s="430"/>
      <c r="BY580" s="430"/>
      <c r="BZ580" s="430"/>
      <c r="CA580" s="430"/>
      <c r="CB580" s="430"/>
      <c r="CC580" s="431"/>
    </row>
    <row r="581" spans="1:81" s="58" customFormat="1" ht="40.200000000000003" customHeight="1" thickTop="1" thickBot="1" x14ac:dyDescent="0.35">
      <c r="A581" s="34"/>
      <c r="B581" s="982"/>
      <c r="C581" s="869"/>
      <c r="D581" s="872"/>
      <c r="E581" s="852"/>
      <c r="F581" s="852"/>
      <c r="G581" s="852"/>
      <c r="H581" s="852"/>
      <c r="I581" s="1185"/>
      <c r="J581" s="813"/>
      <c r="K581" s="855"/>
      <c r="L581" s="858"/>
      <c r="M581" s="861"/>
      <c r="N581" s="837"/>
      <c r="O581" s="840"/>
      <c r="P581" s="864"/>
      <c r="Q581" s="867"/>
      <c r="R581" s="813"/>
      <c r="S581" s="644" t="s">
        <v>7291</v>
      </c>
      <c r="T581" s="651" t="s">
        <v>3822</v>
      </c>
      <c r="U581" s="236" t="s">
        <v>3827</v>
      </c>
      <c r="V581" s="236" t="s">
        <v>3830</v>
      </c>
      <c r="W581" s="261"/>
      <c r="X581" s="258">
        <v>44931</v>
      </c>
      <c r="Y581" s="258">
        <v>44956</v>
      </c>
      <c r="Z581" s="258">
        <v>44959</v>
      </c>
      <c r="AA581" s="258">
        <v>45290</v>
      </c>
      <c r="AB581" s="813"/>
      <c r="AC581" s="828"/>
      <c r="AD581" s="44">
        <f t="shared" si="292"/>
        <v>10000000</v>
      </c>
      <c r="AE581" s="44">
        <f t="shared" si="292"/>
        <v>0</v>
      </c>
      <c r="AF581" s="44">
        <f t="shared" si="292"/>
        <v>10000000</v>
      </c>
      <c r="AG581" s="44">
        <f t="shared" si="292"/>
        <v>0</v>
      </c>
      <c r="AH581" s="44">
        <f t="shared" si="291"/>
        <v>0</v>
      </c>
      <c r="AI581" s="44">
        <f t="shared" si="291"/>
        <v>0</v>
      </c>
      <c r="AJ581" s="44">
        <f t="shared" si="291"/>
        <v>0</v>
      </c>
      <c r="AK581" s="813"/>
      <c r="AL581" s="831"/>
      <c r="AM581" s="44">
        <f t="shared" si="257"/>
        <v>2500000</v>
      </c>
      <c r="AN581" s="428"/>
      <c r="AO581" s="428">
        <v>2500000</v>
      </c>
      <c r="AP581" s="428"/>
      <c r="AQ581" s="428"/>
      <c r="AR581" s="428"/>
      <c r="AS581" s="428"/>
      <c r="AT581" s="813"/>
      <c r="AU581" s="834"/>
      <c r="AV581" s="44">
        <f t="shared" si="283"/>
        <v>2500000</v>
      </c>
      <c r="AW581" s="428"/>
      <c r="AX581" s="646">
        <v>2500000</v>
      </c>
      <c r="AY581" s="428"/>
      <c r="AZ581" s="428"/>
      <c r="BA581" s="428"/>
      <c r="BB581" s="428"/>
      <c r="BC581" s="813"/>
      <c r="BD581" s="810"/>
      <c r="BE581" s="44">
        <f t="shared" si="284"/>
        <v>2500000</v>
      </c>
      <c r="BF581" s="428"/>
      <c r="BG581" s="646">
        <v>2500000</v>
      </c>
      <c r="BH581" s="428"/>
      <c r="BI581" s="428"/>
      <c r="BJ581" s="428"/>
      <c r="BK581" s="428"/>
      <c r="BL581" s="813"/>
      <c r="BM581" s="816"/>
      <c r="BN581" s="44">
        <f t="shared" si="285"/>
        <v>2500000</v>
      </c>
      <c r="BO581" s="428"/>
      <c r="BP581" s="428">
        <v>2500000</v>
      </c>
      <c r="BQ581" s="428"/>
      <c r="BR581" s="428"/>
      <c r="BS581" s="428"/>
      <c r="BT581" s="428"/>
      <c r="BU581" s="429"/>
      <c r="BV581" s="430"/>
      <c r="BW581" s="430"/>
      <c r="BX581" s="430"/>
      <c r="BY581" s="430"/>
      <c r="BZ581" s="430"/>
      <c r="CA581" s="430"/>
      <c r="CB581" s="430"/>
      <c r="CC581" s="431"/>
    </row>
    <row r="582" spans="1:81" s="58" customFormat="1" ht="40.200000000000003" customHeight="1" thickTop="1" thickBot="1" x14ac:dyDescent="0.35">
      <c r="A582" s="34"/>
      <c r="B582" s="982"/>
      <c r="C582" s="869"/>
      <c r="D582" s="872"/>
      <c r="E582" s="852"/>
      <c r="F582" s="852"/>
      <c r="G582" s="852"/>
      <c r="H582" s="852"/>
      <c r="I582" s="1185"/>
      <c r="J582" s="813"/>
      <c r="K582" s="855"/>
      <c r="L582" s="858"/>
      <c r="M582" s="861"/>
      <c r="N582" s="837"/>
      <c r="O582" s="840"/>
      <c r="P582" s="864"/>
      <c r="Q582" s="867"/>
      <c r="R582" s="813"/>
      <c r="S582" s="644" t="s">
        <v>7292</v>
      </c>
      <c r="T582" s="651" t="s">
        <v>3822</v>
      </c>
      <c r="U582" s="236" t="s">
        <v>3827</v>
      </c>
      <c r="V582" s="236" t="s">
        <v>3830</v>
      </c>
      <c r="W582" s="261"/>
      <c r="X582" s="258">
        <v>44931</v>
      </c>
      <c r="Y582" s="258">
        <v>44956</v>
      </c>
      <c r="Z582" s="258">
        <v>44959</v>
      </c>
      <c r="AA582" s="258">
        <v>45290</v>
      </c>
      <c r="AB582" s="813"/>
      <c r="AC582" s="828"/>
      <c r="AD582" s="44">
        <f t="shared" si="292"/>
        <v>5000000</v>
      </c>
      <c r="AE582" s="44">
        <f t="shared" si="292"/>
        <v>0</v>
      </c>
      <c r="AF582" s="44">
        <f t="shared" si="292"/>
        <v>5000000</v>
      </c>
      <c r="AG582" s="44">
        <f t="shared" si="292"/>
        <v>0</v>
      </c>
      <c r="AH582" s="44">
        <f t="shared" si="291"/>
        <v>0</v>
      </c>
      <c r="AI582" s="44">
        <f t="shared" si="291"/>
        <v>0</v>
      </c>
      <c r="AJ582" s="44">
        <f t="shared" si="291"/>
        <v>0</v>
      </c>
      <c r="AK582" s="813"/>
      <c r="AL582" s="831"/>
      <c r="AM582" s="44">
        <f t="shared" si="257"/>
        <v>1250000</v>
      </c>
      <c r="AN582" s="428"/>
      <c r="AO582" s="428">
        <v>1250000</v>
      </c>
      <c r="AP582" s="428"/>
      <c r="AQ582" s="428"/>
      <c r="AR582" s="428"/>
      <c r="AS582" s="428"/>
      <c r="AT582" s="813"/>
      <c r="AU582" s="834"/>
      <c r="AV582" s="44">
        <f t="shared" si="283"/>
        <v>1250000</v>
      </c>
      <c r="AW582" s="428"/>
      <c r="AX582" s="646">
        <v>1250000</v>
      </c>
      <c r="AY582" s="428"/>
      <c r="AZ582" s="428"/>
      <c r="BA582" s="428"/>
      <c r="BB582" s="428"/>
      <c r="BC582" s="813"/>
      <c r="BD582" s="810"/>
      <c r="BE582" s="44">
        <f t="shared" si="284"/>
        <v>1250000</v>
      </c>
      <c r="BF582" s="428"/>
      <c r="BG582" s="646">
        <v>1250000</v>
      </c>
      <c r="BH582" s="428"/>
      <c r="BI582" s="428"/>
      <c r="BJ582" s="428"/>
      <c r="BK582" s="428"/>
      <c r="BL582" s="813"/>
      <c r="BM582" s="816"/>
      <c r="BN582" s="44">
        <f t="shared" si="285"/>
        <v>1250000</v>
      </c>
      <c r="BO582" s="428"/>
      <c r="BP582" s="428">
        <v>1250000</v>
      </c>
      <c r="BQ582" s="428"/>
      <c r="BR582" s="428"/>
      <c r="BS582" s="428"/>
      <c r="BT582" s="428"/>
      <c r="BU582" s="429"/>
      <c r="BV582" s="430"/>
      <c r="BW582" s="430"/>
      <c r="BX582" s="430"/>
      <c r="BY582" s="430"/>
      <c r="BZ582" s="430"/>
      <c r="CA582" s="430"/>
      <c r="CB582" s="430"/>
      <c r="CC582" s="431"/>
    </row>
    <row r="583" spans="1:81" s="58" customFormat="1" ht="40.200000000000003" customHeight="1" thickTop="1" thickBot="1" x14ac:dyDescent="0.35">
      <c r="A583" s="34"/>
      <c r="B583" s="982"/>
      <c r="C583" s="869"/>
      <c r="D583" s="872"/>
      <c r="E583" s="852"/>
      <c r="F583" s="852"/>
      <c r="G583" s="852"/>
      <c r="H583" s="852"/>
      <c r="I583" s="1185"/>
      <c r="J583" s="813"/>
      <c r="K583" s="855"/>
      <c r="L583" s="858"/>
      <c r="M583" s="861"/>
      <c r="N583" s="837"/>
      <c r="O583" s="840"/>
      <c r="P583" s="864"/>
      <c r="Q583" s="867"/>
      <c r="R583" s="813"/>
      <c r="S583" s="644" t="s">
        <v>7293</v>
      </c>
      <c r="T583" s="651" t="s">
        <v>3822</v>
      </c>
      <c r="U583" s="236" t="s">
        <v>3827</v>
      </c>
      <c r="V583" s="236" t="s">
        <v>3830</v>
      </c>
      <c r="W583" s="261"/>
      <c r="X583" s="258">
        <v>44931</v>
      </c>
      <c r="Y583" s="258">
        <v>44956</v>
      </c>
      <c r="Z583" s="258">
        <v>44959</v>
      </c>
      <c r="AA583" s="258">
        <v>45290</v>
      </c>
      <c r="AB583" s="813"/>
      <c r="AC583" s="828"/>
      <c r="AD583" s="44">
        <f t="shared" si="292"/>
        <v>15000000</v>
      </c>
      <c r="AE583" s="44">
        <f t="shared" si="292"/>
        <v>0</v>
      </c>
      <c r="AF583" s="44">
        <f t="shared" si="292"/>
        <v>15000000</v>
      </c>
      <c r="AG583" s="44">
        <f t="shared" si="292"/>
        <v>0</v>
      </c>
      <c r="AH583" s="44">
        <f t="shared" si="291"/>
        <v>0</v>
      </c>
      <c r="AI583" s="44">
        <f t="shared" si="291"/>
        <v>0</v>
      </c>
      <c r="AJ583" s="44">
        <f t="shared" si="291"/>
        <v>0</v>
      </c>
      <c r="AK583" s="813"/>
      <c r="AL583" s="831"/>
      <c r="AM583" s="44">
        <f t="shared" si="257"/>
        <v>3750000</v>
      </c>
      <c r="AN583" s="428"/>
      <c r="AO583" s="428">
        <v>3750000</v>
      </c>
      <c r="AP583" s="428"/>
      <c r="AQ583" s="428"/>
      <c r="AR583" s="428"/>
      <c r="AS583" s="428"/>
      <c r="AT583" s="813"/>
      <c r="AU583" s="834"/>
      <c r="AV583" s="44">
        <f t="shared" si="283"/>
        <v>3750000</v>
      </c>
      <c r="AW583" s="428"/>
      <c r="AX583" s="646">
        <v>3750000</v>
      </c>
      <c r="AY583" s="428"/>
      <c r="AZ583" s="428"/>
      <c r="BA583" s="428"/>
      <c r="BB583" s="428"/>
      <c r="BC583" s="813"/>
      <c r="BD583" s="810"/>
      <c r="BE583" s="44">
        <f t="shared" si="284"/>
        <v>3750000</v>
      </c>
      <c r="BF583" s="428"/>
      <c r="BG583" s="646">
        <v>3750000</v>
      </c>
      <c r="BH583" s="428"/>
      <c r="BI583" s="428"/>
      <c r="BJ583" s="428"/>
      <c r="BK583" s="428"/>
      <c r="BL583" s="813"/>
      <c r="BM583" s="816"/>
      <c r="BN583" s="44">
        <f t="shared" si="285"/>
        <v>3750000</v>
      </c>
      <c r="BO583" s="428"/>
      <c r="BP583" s="428">
        <v>3750000</v>
      </c>
      <c r="BQ583" s="428"/>
      <c r="BR583" s="428"/>
      <c r="BS583" s="428"/>
      <c r="BT583" s="428"/>
      <c r="BU583" s="429"/>
      <c r="BV583" s="430"/>
      <c r="BW583" s="430"/>
      <c r="BX583" s="430"/>
      <c r="BY583" s="430"/>
      <c r="BZ583" s="430"/>
      <c r="CA583" s="430"/>
      <c r="CB583" s="430"/>
      <c r="CC583" s="431"/>
    </row>
    <row r="584" spans="1:81" s="58" customFormat="1" ht="40.200000000000003" customHeight="1" thickTop="1" thickBot="1" x14ac:dyDescent="0.35">
      <c r="A584" s="34"/>
      <c r="B584" s="982"/>
      <c r="C584" s="869"/>
      <c r="D584" s="872"/>
      <c r="E584" s="852"/>
      <c r="F584" s="852"/>
      <c r="G584" s="852"/>
      <c r="H584" s="852"/>
      <c r="I584" s="1185"/>
      <c r="J584" s="813"/>
      <c r="K584" s="855"/>
      <c r="L584" s="858"/>
      <c r="M584" s="861"/>
      <c r="N584" s="837"/>
      <c r="O584" s="840"/>
      <c r="P584" s="864"/>
      <c r="Q584" s="867"/>
      <c r="R584" s="813"/>
      <c r="S584" s="644" t="s">
        <v>7294</v>
      </c>
      <c r="T584" s="651" t="s">
        <v>3822</v>
      </c>
      <c r="U584" s="236" t="s">
        <v>3827</v>
      </c>
      <c r="V584" s="236" t="s">
        <v>3830</v>
      </c>
      <c r="W584" s="261"/>
      <c r="X584" s="258">
        <v>44931</v>
      </c>
      <c r="Y584" s="258">
        <v>44956</v>
      </c>
      <c r="Z584" s="258">
        <v>44959</v>
      </c>
      <c r="AA584" s="258">
        <v>45290</v>
      </c>
      <c r="AB584" s="813"/>
      <c r="AC584" s="828"/>
      <c r="AD584" s="44">
        <f t="shared" si="292"/>
        <v>15000000</v>
      </c>
      <c r="AE584" s="44">
        <f t="shared" si="292"/>
        <v>0</v>
      </c>
      <c r="AF584" s="44">
        <f t="shared" si="292"/>
        <v>15000000</v>
      </c>
      <c r="AG584" s="44">
        <f t="shared" si="292"/>
        <v>0</v>
      </c>
      <c r="AH584" s="44">
        <f t="shared" si="291"/>
        <v>0</v>
      </c>
      <c r="AI584" s="44">
        <f t="shared" si="291"/>
        <v>0</v>
      </c>
      <c r="AJ584" s="44">
        <f t="shared" si="291"/>
        <v>0</v>
      </c>
      <c r="AK584" s="813"/>
      <c r="AL584" s="831"/>
      <c r="AM584" s="44">
        <f t="shared" si="257"/>
        <v>3750000</v>
      </c>
      <c r="AN584" s="428"/>
      <c r="AO584" s="428">
        <v>3750000</v>
      </c>
      <c r="AP584" s="428"/>
      <c r="AQ584" s="428"/>
      <c r="AR584" s="428"/>
      <c r="AS584" s="428"/>
      <c r="AT584" s="813"/>
      <c r="AU584" s="834"/>
      <c r="AV584" s="44">
        <f t="shared" si="283"/>
        <v>3750000</v>
      </c>
      <c r="AW584" s="428"/>
      <c r="AX584" s="646">
        <v>3750000</v>
      </c>
      <c r="AY584" s="428"/>
      <c r="AZ584" s="428"/>
      <c r="BA584" s="428"/>
      <c r="BB584" s="428"/>
      <c r="BC584" s="813"/>
      <c r="BD584" s="810"/>
      <c r="BE584" s="44">
        <f t="shared" si="284"/>
        <v>3750000</v>
      </c>
      <c r="BF584" s="428"/>
      <c r="BG584" s="646">
        <v>3750000</v>
      </c>
      <c r="BH584" s="428"/>
      <c r="BI584" s="428"/>
      <c r="BJ584" s="428"/>
      <c r="BK584" s="428"/>
      <c r="BL584" s="813"/>
      <c r="BM584" s="816"/>
      <c r="BN584" s="44">
        <f t="shared" si="285"/>
        <v>3750000</v>
      </c>
      <c r="BO584" s="428"/>
      <c r="BP584" s="428">
        <v>3750000</v>
      </c>
      <c r="BQ584" s="428"/>
      <c r="BR584" s="428"/>
      <c r="BS584" s="428"/>
      <c r="BT584" s="428"/>
      <c r="BU584" s="429"/>
      <c r="BV584" s="430"/>
      <c r="BW584" s="430"/>
      <c r="BX584" s="430"/>
      <c r="BY584" s="430"/>
      <c r="BZ584" s="430"/>
      <c r="CA584" s="430"/>
      <c r="CB584" s="430"/>
      <c r="CC584" s="431"/>
    </row>
    <row r="585" spans="1:81" s="58" customFormat="1" ht="40.200000000000003" customHeight="1" thickTop="1" x14ac:dyDescent="0.3">
      <c r="A585" s="34"/>
      <c r="B585" s="982"/>
      <c r="C585" s="869"/>
      <c r="D585" s="871">
        <v>1906</v>
      </c>
      <c r="E585" s="851" t="s">
        <v>7295</v>
      </c>
      <c r="F585" s="851">
        <v>1906004</v>
      </c>
      <c r="G585" s="851" t="s">
        <v>3905</v>
      </c>
      <c r="H585" s="851" t="s">
        <v>7296</v>
      </c>
      <c r="I585" s="1184">
        <v>2021004540178</v>
      </c>
      <c r="J585" s="812">
        <v>129</v>
      </c>
      <c r="K585" s="854" t="str">
        <f>+[3]Metas!K148</f>
        <v>El Departamento basa su modelo de atención en salud en el Modelo de Acción Integral Territorial - MAITE en las ocho (8) líneas de acción: Salud Pública, Aseguramiento, Prestación de Servicios, Talento Humano, Financiamiento, Enfoque diferencial, Articulación intersectorial y Gobernanza con enfoque en el Modelo Integral de salud Rural en los municipios PDET</v>
      </c>
      <c r="L585" s="1217">
        <v>0.98</v>
      </c>
      <c r="M585" s="1190">
        <f>SUM(N585:Q585)</f>
        <v>0.98</v>
      </c>
      <c r="N585" s="1220">
        <v>0.245</v>
      </c>
      <c r="O585" s="1223">
        <v>0.245</v>
      </c>
      <c r="P585" s="1208">
        <v>0.245</v>
      </c>
      <c r="Q585" s="1211">
        <v>0.245</v>
      </c>
      <c r="R585" s="812">
        <f t="shared" ref="R585" si="297">+$J585</f>
        <v>129</v>
      </c>
      <c r="S585" s="658" t="s">
        <v>7297</v>
      </c>
      <c r="T585" s="434" t="s">
        <v>3822</v>
      </c>
      <c r="U585" s="235" t="s">
        <v>3827</v>
      </c>
      <c r="V585" s="235" t="s">
        <v>3830</v>
      </c>
      <c r="W585" s="659" t="s">
        <v>7298</v>
      </c>
      <c r="X585" s="256">
        <v>44927</v>
      </c>
      <c r="Y585" s="256">
        <v>45291</v>
      </c>
      <c r="Z585" s="256">
        <v>44927</v>
      </c>
      <c r="AA585" s="256">
        <v>45291</v>
      </c>
      <c r="AB585" s="812">
        <f t="shared" si="270"/>
        <v>129</v>
      </c>
      <c r="AC585" s="1214">
        <f t="shared" ref="AC585" si="298">+L585</f>
        <v>0.98</v>
      </c>
      <c r="AD585" s="660">
        <f t="shared" si="292"/>
        <v>12613028</v>
      </c>
      <c r="AE585" s="470">
        <f t="shared" si="292"/>
        <v>12613028</v>
      </c>
      <c r="AF585" s="44">
        <f t="shared" si="292"/>
        <v>0</v>
      </c>
      <c r="AG585" s="44">
        <f t="shared" si="292"/>
        <v>0</v>
      </c>
      <c r="AH585" s="44">
        <f t="shared" si="292"/>
        <v>0</v>
      </c>
      <c r="AI585" s="44">
        <f t="shared" si="292"/>
        <v>0</v>
      </c>
      <c r="AJ585" s="44">
        <f t="shared" si="291"/>
        <v>0</v>
      </c>
      <c r="AK585" s="812">
        <f t="shared" si="272"/>
        <v>129</v>
      </c>
      <c r="AL585" s="1199">
        <f>+N585</f>
        <v>0.245</v>
      </c>
      <c r="AM585" s="470">
        <f t="shared" si="257"/>
        <v>3153257</v>
      </c>
      <c r="AN585" s="47">
        <v>3153257</v>
      </c>
      <c r="AO585" s="47"/>
      <c r="AP585" s="47"/>
      <c r="AQ585" s="47"/>
      <c r="AR585" s="47"/>
      <c r="AS585" s="47"/>
      <c r="AT585" s="812">
        <f t="shared" si="273"/>
        <v>129</v>
      </c>
      <c r="AU585" s="1202">
        <f>+O585</f>
        <v>0.245</v>
      </c>
      <c r="AV585" s="470">
        <f t="shared" si="283"/>
        <v>3153257</v>
      </c>
      <c r="AW585" s="47">
        <v>3153257</v>
      </c>
      <c r="AX585" s="47"/>
      <c r="AY585" s="47"/>
      <c r="AZ585" s="47"/>
      <c r="BA585" s="47"/>
      <c r="BB585" s="47"/>
      <c r="BC585" s="812">
        <f t="shared" si="274"/>
        <v>129</v>
      </c>
      <c r="BD585" s="1205">
        <f>+P585</f>
        <v>0.245</v>
      </c>
      <c r="BE585" s="470">
        <f t="shared" si="284"/>
        <v>3153257</v>
      </c>
      <c r="BF585" s="47">
        <v>3153257</v>
      </c>
      <c r="BG585" s="47"/>
      <c r="BH585" s="47"/>
      <c r="BI585" s="47"/>
      <c r="BJ585" s="47"/>
      <c r="BK585" s="47"/>
      <c r="BL585" s="812">
        <f t="shared" si="275"/>
        <v>129</v>
      </c>
      <c r="BM585" s="1196">
        <f>+Q585</f>
        <v>0.245</v>
      </c>
      <c r="BN585" s="470">
        <f t="shared" si="285"/>
        <v>3153257</v>
      </c>
      <c r="BO585" s="47">
        <v>3153257</v>
      </c>
      <c r="BP585" s="47"/>
      <c r="BQ585" s="47"/>
      <c r="BR585" s="47"/>
      <c r="BS585" s="47"/>
      <c r="BT585" s="47"/>
      <c r="BU585" s="818"/>
      <c r="BV585" s="819"/>
      <c r="BW585" s="819"/>
      <c r="BX585" s="819"/>
      <c r="BY585" s="819"/>
      <c r="BZ585" s="819"/>
      <c r="CA585" s="819"/>
      <c r="CB585" s="819"/>
      <c r="CC585" s="820"/>
    </row>
    <row r="586" spans="1:81" s="58" customFormat="1" ht="40.200000000000003" customHeight="1" x14ac:dyDescent="0.3">
      <c r="A586" s="34"/>
      <c r="B586" s="982"/>
      <c r="C586" s="869"/>
      <c r="D586" s="872"/>
      <c r="E586" s="852"/>
      <c r="F586" s="852"/>
      <c r="G586" s="852"/>
      <c r="H586" s="852"/>
      <c r="I586" s="1185"/>
      <c r="J586" s="813"/>
      <c r="K586" s="855"/>
      <c r="L586" s="1218"/>
      <c r="M586" s="1191"/>
      <c r="N586" s="1221"/>
      <c r="O586" s="1224"/>
      <c r="P586" s="1209"/>
      <c r="Q586" s="1212"/>
      <c r="R586" s="813"/>
      <c r="S586" s="661" t="s">
        <v>7299</v>
      </c>
      <c r="T586" s="419" t="s">
        <v>3822</v>
      </c>
      <c r="U586" s="393" t="s">
        <v>3827</v>
      </c>
      <c r="V586" s="393" t="s">
        <v>3830</v>
      </c>
      <c r="W586" s="662" t="s">
        <v>7300</v>
      </c>
      <c r="X586" s="259">
        <v>44927</v>
      </c>
      <c r="Y586" s="259">
        <v>45291</v>
      </c>
      <c r="Z586" s="259">
        <v>44927</v>
      </c>
      <c r="AA586" s="259">
        <v>45291</v>
      </c>
      <c r="AB586" s="813"/>
      <c r="AC586" s="1215"/>
      <c r="AD586" s="51">
        <f t="shared" si="292"/>
        <v>12613028</v>
      </c>
      <c r="AE586" s="51">
        <f t="shared" si="292"/>
        <v>12613028</v>
      </c>
      <c r="AF586" s="427"/>
      <c r="AG586" s="427"/>
      <c r="AH586" s="427"/>
      <c r="AI586" s="427"/>
      <c r="AJ586" s="427"/>
      <c r="AK586" s="813"/>
      <c r="AL586" s="1200"/>
      <c r="AM586" s="51">
        <f t="shared" si="257"/>
        <v>3153257</v>
      </c>
      <c r="AN586" s="428">
        <v>3153257</v>
      </c>
      <c r="AO586" s="428"/>
      <c r="AP586" s="428"/>
      <c r="AQ586" s="428"/>
      <c r="AR586" s="428"/>
      <c r="AS586" s="428"/>
      <c r="AT586" s="813"/>
      <c r="AU586" s="1203"/>
      <c r="AV586" s="51">
        <f t="shared" si="283"/>
        <v>3153257</v>
      </c>
      <c r="AW586" s="428">
        <v>3153257</v>
      </c>
      <c r="AX586" s="428"/>
      <c r="AY586" s="428"/>
      <c r="AZ586" s="428"/>
      <c r="BA586" s="428"/>
      <c r="BB586" s="428"/>
      <c r="BC586" s="813"/>
      <c r="BD586" s="1206"/>
      <c r="BE586" s="51">
        <f t="shared" si="284"/>
        <v>3153257</v>
      </c>
      <c r="BF586" s="428">
        <v>3153257</v>
      </c>
      <c r="BG586" s="428"/>
      <c r="BH586" s="428"/>
      <c r="BI586" s="428"/>
      <c r="BJ586" s="428"/>
      <c r="BK586" s="428"/>
      <c r="BL586" s="813"/>
      <c r="BM586" s="1197"/>
      <c r="BN586" s="51">
        <f t="shared" si="285"/>
        <v>3153257</v>
      </c>
      <c r="BO586" s="428">
        <v>3153257</v>
      </c>
      <c r="BP586" s="428"/>
      <c r="BQ586" s="428"/>
      <c r="BR586" s="428"/>
      <c r="BS586" s="428"/>
      <c r="BT586" s="428"/>
      <c r="BU586" s="429"/>
      <c r="BV586" s="430"/>
      <c r="BW586" s="430"/>
      <c r="BX586" s="430"/>
      <c r="BY586" s="430"/>
      <c r="BZ586" s="430"/>
      <c r="CA586" s="430"/>
      <c r="CB586" s="430"/>
      <c r="CC586" s="431"/>
    </row>
    <row r="587" spans="1:81" s="58" customFormat="1" ht="40.200000000000003" customHeight="1" x14ac:dyDescent="0.3">
      <c r="A587" s="34"/>
      <c r="B587" s="982"/>
      <c r="C587" s="869"/>
      <c r="D587" s="872"/>
      <c r="E587" s="852"/>
      <c r="F587" s="852"/>
      <c r="G587" s="852"/>
      <c r="H587" s="852"/>
      <c r="I587" s="1185"/>
      <c r="J587" s="813"/>
      <c r="K587" s="855"/>
      <c r="L587" s="1218"/>
      <c r="M587" s="1191"/>
      <c r="N587" s="1221"/>
      <c r="O587" s="1224"/>
      <c r="P587" s="1209"/>
      <c r="Q587" s="1212"/>
      <c r="R587" s="813"/>
      <c r="S587" s="661" t="s">
        <v>7301</v>
      </c>
      <c r="T587" s="419" t="s">
        <v>3822</v>
      </c>
      <c r="U587" s="393" t="s">
        <v>3827</v>
      </c>
      <c r="V587" s="393" t="s">
        <v>3830</v>
      </c>
      <c r="W587" s="662" t="s">
        <v>6619</v>
      </c>
      <c r="X587" s="259">
        <v>44927</v>
      </c>
      <c r="Y587" s="259">
        <v>45291</v>
      </c>
      <c r="Z587" s="259">
        <v>44927</v>
      </c>
      <c r="AA587" s="259">
        <v>45291</v>
      </c>
      <c r="AB587" s="813"/>
      <c r="AC587" s="1215"/>
      <c r="AD587" s="51">
        <f t="shared" si="292"/>
        <v>12613028</v>
      </c>
      <c r="AE587" s="51">
        <f t="shared" si="292"/>
        <v>12613028</v>
      </c>
      <c r="AF587" s="427"/>
      <c r="AG587" s="427"/>
      <c r="AH587" s="427"/>
      <c r="AI587" s="427"/>
      <c r="AJ587" s="427"/>
      <c r="AK587" s="813"/>
      <c r="AL587" s="1200"/>
      <c r="AM587" s="51">
        <f t="shared" si="257"/>
        <v>3153257</v>
      </c>
      <c r="AN587" s="428">
        <v>3153257</v>
      </c>
      <c r="AO587" s="428"/>
      <c r="AP587" s="428"/>
      <c r="AQ587" s="428"/>
      <c r="AR587" s="428"/>
      <c r="AS587" s="428"/>
      <c r="AT587" s="813"/>
      <c r="AU587" s="1203"/>
      <c r="AV587" s="51">
        <f t="shared" si="283"/>
        <v>3153257</v>
      </c>
      <c r="AW587" s="428">
        <v>3153257</v>
      </c>
      <c r="AX587" s="428"/>
      <c r="AY587" s="428"/>
      <c r="AZ587" s="428"/>
      <c r="BA587" s="428"/>
      <c r="BB587" s="428"/>
      <c r="BC587" s="813"/>
      <c r="BD587" s="1206"/>
      <c r="BE587" s="51">
        <f t="shared" si="284"/>
        <v>3153257</v>
      </c>
      <c r="BF587" s="428">
        <v>3153257</v>
      </c>
      <c r="BG587" s="428"/>
      <c r="BH587" s="428"/>
      <c r="BI587" s="428"/>
      <c r="BJ587" s="428"/>
      <c r="BK587" s="428"/>
      <c r="BL587" s="813"/>
      <c r="BM587" s="1197"/>
      <c r="BN587" s="51">
        <f t="shared" si="285"/>
        <v>3153257</v>
      </c>
      <c r="BO587" s="428">
        <v>3153257</v>
      </c>
      <c r="BP587" s="428"/>
      <c r="BQ587" s="428"/>
      <c r="BR587" s="428"/>
      <c r="BS587" s="428"/>
      <c r="BT587" s="428"/>
      <c r="BU587" s="429"/>
      <c r="BV587" s="430"/>
      <c r="BW587" s="430"/>
      <c r="BX587" s="430"/>
      <c r="BY587" s="430"/>
      <c r="BZ587" s="430"/>
      <c r="CA587" s="430"/>
      <c r="CB587" s="430"/>
      <c r="CC587" s="431"/>
    </row>
    <row r="588" spans="1:81" s="58" customFormat="1" ht="40.200000000000003" customHeight="1" x14ac:dyDescent="0.3">
      <c r="A588" s="34"/>
      <c r="B588" s="982"/>
      <c r="C588" s="869"/>
      <c r="D588" s="872"/>
      <c r="E588" s="852"/>
      <c r="F588" s="852"/>
      <c r="G588" s="852"/>
      <c r="H588" s="852"/>
      <c r="I588" s="1185"/>
      <c r="J588" s="813"/>
      <c r="K588" s="855"/>
      <c r="L588" s="1218"/>
      <c r="M588" s="1191"/>
      <c r="N588" s="1221"/>
      <c r="O588" s="1224"/>
      <c r="P588" s="1209"/>
      <c r="Q588" s="1212"/>
      <c r="R588" s="813"/>
      <c r="S588" s="663" t="s">
        <v>7302</v>
      </c>
      <c r="T588" s="419" t="s">
        <v>3822</v>
      </c>
      <c r="U588" s="393" t="s">
        <v>3827</v>
      </c>
      <c r="V588" s="393" t="s">
        <v>3830</v>
      </c>
      <c r="W588" s="662" t="s">
        <v>7300</v>
      </c>
      <c r="X588" s="259">
        <v>44927</v>
      </c>
      <c r="Y588" s="259">
        <v>45291</v>
      </c>
      <c r="Z588" s="259">
        <v>44927</v>
      </c>
      <c r="AA588" s="259">
        <v>45291</v>
      </c>
      <c r="AB588" s="813"/>
      <c r="AC588" s="1215"/>
      <c r="AD588" s="51">
        <f t="shared" si="292"/>
        <v>12613028</v>
      </c>
      <c r="AE588" s="51">
        <f t="shared" si="292"/>
        <v>12613028</v>
      </c>
      <c r="AF588" s="427"/>
      <c r="AG588" s="427"/>
      <c r="AH588" s="427"/>
      <c r="AI588" s="427"/>
      <c r="AJ588" s="427"/>
      <c r="AK588" s="813"/>
      <c r="AL588" s="1200"/>
      <c r="AM588" s="51">
        <f t="shared" si="257"/>
        <v>3153257</v>
      </c>
      <c r="AN588" s="428">
        <v>3153257</v>
      </c>
      <c r="AO588" s="428"/>
      <c r="AP588" s="428"/>
      <c r="AQ588" s="428"/>
      <c r="AR588" s="428"/>
      <c r="AS588" s="428"/>
      <c r="AT588" s="813"/>
      <c r="AU588" s="1203"/>
      <c r="AV588" s="51">
        <f t="shared" si="283"/>
        <v>3153257</v>
      </c>
      <c r="AW588" s="428">
        <v>3153257</v>
      </c>
      <c r="AX588" s="428"/>
      <c r="AY588" s="428"/>
      <c r="AZ588" s="428"/>
      <c r="BA588" s="428"/>
      <c r="BB588" s="428"/>
      <c r="BC588" s="813"/>
      <c r="BD588" s="1206"/>
      <c r="BE588" s="51">
        <f t="shared" si="284"/>
        <v>3153257</v>
      </c>
      <c r="BF588" s="428">
        <v>3153257</v>
      </c>
      <c r="BG588" s="428"/>
      <c r="BH588" s="428"/>
      <c r="BI588" s="428"/>
      <c r="BJ588" s="428"/>
      <c r="BK588" s="428"/>
      <c r="BL588" s="813"/>
      <c r="BM588" s="1197"/>
      <c r="BN588" s="51">
        <f t="shared" si="285"/>
        <v>3153257</v>
      </c>
      <c r="BO588" s="428">
        <v>3153257</v>
      </c>
      <c r="BP588" s="428"/>
      <c r="BQ588" s="428"/>
      <c r="BR588" s="428"/>
      <c r="BS588" s="428"/>
      <c r="BT588" s="428"/>
      <c r="BU588" s="429"/>
      <c r="BV588" s="430"/>
      <c r="BW588" s="430"/>
      <c r="BX588" s="430"/>
      <c r="BY588" s="430"/>
      <c r="BZ588" s="430"/>
      <c r="CA588" s="430"/>
      <c r="CB588" s="430"/>
      <c r="CC588" s="431"/>
    </row>
    <row r="589" spans="1:81" s="58" customFormat="1" ht="40.200000000000003" customHeight="1" x14ac:dyDescent="0.3">
      <c r="A589" s="34"/>
      <c r="B589" s="982"/>
      <c r="C589" s="869"/>
      <c r="D589" s="872"/>
      <c r="E589" s="852"/>
      <c r="F589" s="852"/>
      <c r="G589" s="852"/>
      <c r="H589" s="852"/>
      <c r="I589" s="1185"/>
      <c r="J589" s="813"/>
      <c r="K589" s="855"/>
      <c r="L589" s="1218"/>
      <c r="M589" s="1191"/>
      <c r="N589" s="1221"/>
      <c r="O589" s="1224"/>
      <c r="P589" s="1209"/>
      <c r="Q589" s="1212"/>
      <c r="R589" s="813"/>
      <c r="S589" s="661" t="s">
        <v>7303</v>
      </c>
      <c r="T589" s="419" t="s">
        <v>3822</v>
      </c>
      <c r="U589" s="393" t="s">
        <v>3827</v>
      </c>
      <c r="V589" s="393" t="s">
        <v>3830</v>
      </c>
      <c r="W589" s="662" t="s">
        <v>7304</v>
      </c>
      <c r="X589" s="259">
        <v>44927</v>
      </c>
      <c r="Y589" s="259">
        <v>45291</v>
      </c>
      <c r="Z589" s="259">
        <v>44927</v>
      </c>
      <c r="AA589" s="259">
        <v>45291</v>
      </c>
      <c r="AB589" s="813"/>
      <c r="AC589" s="1215"/>
      <c r="AD589" s="51">
        <f t="shared" si="292"/>
        <v>12613028</v>
      </c>
      <c r="AE589" s="51">
        <f t="shared" si="292"/>
        <v>12613028</v>
      </c>
      <c r="AF589" s="427"/>
      <c r="AG589" s="427"/>
      <c r="AH589" s="427"/>
      <c r="AI589" s="427"/>
      <c r="AJ589" s="427"/>
      <c r="AK589" s="813"/>
      <c r="AL589" s="1200"/>
      <c r="AM589" s="51">
        <f t="shared" si="257"/>
        <v>3153257</v>
      </c>
      <c r="AN589" s="428">
        <v>3153257</v>
      </c>
      <c r="AO589" s="428"/>
      <c r="AP589" s="428"/>
      <c r="AQ589" s="428"/>
      <c r="AR589" s="428"/>
      <c r="AS589" s="428"/>
      <c r="AT589" s="813"/>
      <c r="AU589" s="1203"/>
      <c r="AV589" s="51">
        <f t="shared" si="283"/>
        <v>3153257</v>
      </c>
      <c r="AW589" s="428">
        <v>3153257</v>
      </c>
      <c r="AX589" s="428"/>
      <c r="AY589" s="428"/>
      <c r="AZ589" s="428"/>
      <c r="BA589" s="428"/>
      <c r="BB589" s="428"/>
      <c r="BC589" s="813"/>
      <c r="BD589" s="1206"/>
      <c r="BE589" s="51">
        <f t="shared" si="284"/>
        <v>3153257</v>
      </c>
      <c r="BF589" s="428">
        <v>3153257</v>
      </c>
      <c r="BG589" s="428"/>
      <c r="BH589" s="428"/>
      <c r="BI589" s="428"/>
      <c r="BJ589" s="428"/>
      <c r="BK589" s="428"/>
      <c r="BL589" s="813"/>
      <c r="BM589" s="1197"/>
      <c r="BN589" s="51">
        <f t="shared" si="285"/>
        <v>3153257</v>
      </c>
      <c r="BO589" s="428">
        <v>3153257</v>
      </c>
      <c r="BP589" s="428"/>
      <c r="BQ589" s="428"/>
      <c r="BR589" s="428"/>
      <c r="BS589" s="428"/>
      <c r="BT589" s="428"/>
      <c r="BU589" s="429"/>
      <c r="BV589" s="430"/>
      <c r="BW589" s="430"/>
      <c r="BX589" s="430"/>
      <c r="BY589" s="430"/>
      <c r="BZ589" s="430"/>
      <c r="CA589" s="430"/>
      <c r="CB589" s="430"/>
      <c r="CC589" s="431"/>
    </row>
    <row r="590" spans="1:81" s="58" customFormat="1" ht="40.200000000000003" customHeight="1" x14ac:dyDescent="0.3">
      <c r="A590" s="34"/>
      <c r="B590" s="982"/>
      <c r="C590" s="869"/>
      <c r="D590" s="872"/>
      <c r="E590" s="852"/>
      <c r="F590" s="852"/>
      <c r="G590" s="852"/>
      <c r="H590" s="852"/>
      <c r="I590" s="1185"/>
      <c r="J590" s="813"/>
      <c r="K590" s="855"/>
      <c r="L590" s="1218"/>
      <c r="M590" s="1191"/>
      <c r="N590" s="1221"/>
      <c r="O590" s="1224"/>
      <c r="P590" s="1209"/>
      <c r="Q590" s="1212"/>
      <c r="R590" s="813"/>
      <c r="S590" s="661" t="s">
        <v>7305</v>
      </c>
      <c r="T590" s="419" t="s">
        <v>3822</v>
      </c>
      <c r="U590" s="393" t="s">
        <v>3827</v>
      </c>
      <c r="V590" s="393" t="s">
        <v>3830</v>
      </c>
      <c r="W590" s="662" t="s">
        <v>7306</v>
      </c>
      <c r="X590" s="259">
        <v>44927</v>
      </c>
      <c r="Y590" s="259">
        <v>45291</v>
      </c>
      <c r="Z590" s="259">
        <v>44927</v>
      </c>
      <c r="AA590" s="259">
        <v>45291</v>
      </c>
      <c r="AB590" s="813"/>
      <c r="AC590" s="1215"/>
      <c r="AD590" s="51">
        <f t="shared" ref="AD590:AJ619" si="299">+AM590+AV590+BE590+BN590</f>
        <v>32339733276</v>
      </c>
      <c r="AE590" s="51">
        <f t="shared" si="299"/>
        <v>32339733276</v>
      </c>
      <c r="AF590" s="427"/>
      <c r="AG590" s="427"/>
      <c r="AH590" s="427"/>
      <c r="AI590" s="427"/>
      <c r="AJ590" s="427"/>
      <c r="AK590" s="813"/>
      <c r="AL590" s="1200"/>
      <c r="AM590" s="51">
        <f t="shared" si="257"/>
        <v>8084933319</v>
      </c>
      <c r="AN590" s="428">
        <v>8084933319</v>
      </c>
      <c r="AO590" s="428"/>
      <c r="AP590" s="428"/>
      <c r="AQ590" s="428"/>
      <c r="AR590" s="428"/>
      <c r="AS590" s="428"/>
      <c r="AT590" s="813"/>
      <c r="AU590" s="1203"/>
      <c r="AV590" s="51">
        <f t="shared" si="283"/>
        <v>8084933319</v>
      </c>
      <c r="AW590" s="428">
        <v>8084933319</v>
      </c>
      <c r="AX590" s="428"/>
      <c r="AY590" s="428"/>
      <c r="AZ590" s="428"/>
      <c r="BA590" s="428"/>
      <c r="BB590" s="428"/>
      <c r="BC590" s="813"/>
      <c r="BD590" s="1206"/>
      <c r="BE590" s="51">
        <f t="shared" si="284"/>
        <v>8084933319</v>
      </c>
      <c r="BF590" s="428">
        <v>8084933319</v>
      </c>
      <c r="BG590" s="428"/>
      <c r="BH590" s="428"/>
      <c r="BI590" s="428"/>
      <c r="BJ590" s="428"/>
      <c r="BK590" s="428"/>
      <c r="BL590" s="813"/>
      <c r="BM590" s="1197"/>
      <c r="BN590" s="51">
        <f t="shared" si="285"/>
        <v>8084933319</v>
      </c>
      <c r="BO590" s="428">
        <v>8084933319</v>
      </c>
      <c r="BP590" s="428"/>
      <c r="BQ590" s="428"/>
      <c r="BR590" s="428"/>
      <c r="BS590" s="428"/>
      <c r="BT590" s="428"/>
      <c r="BU590" s="429"/>
      <c r="BV590" s="430"/>
      <c r="BW590" s="430"/>
      <c r="BX590" s="430"/>
      <c r="BY590" s="430"/>
      <c r="BZ590" s="430"/>
      <c r="CA590" s="430"/>
      <c r="CB590" s="430"/>
      <c r="CC590" s="431"/>
    </row>
    <row r="591" spans="1:81" s="58" customFormat="1" ht="40.200000000000003" customHeight="1" x14ac:dyDescent="0.3">
      <c r="A591" s="34"/>
      <c r="B591" s="982"/>
      <c r="C591" s="869"/>
      <c r="D591" s="872"/>
      <c r="E591" s="852"/>
      <c r="F591" s="852"/>
      <c r="G591" s="852"/>
      <c r="H591" s="852"/>
      <c r="I591" s="1185"/>
      <c r="J591" s="813"/>
      <c r="K591" s="855"/>
      <c r="L591" s="1218"/>
      <c r="M591" s="1191"/>
      <c r="N591" s="1221"/>
      <c r="O591" s="1224"/>
      <c r="P591" s="1209"/>
      <c r="Q591" s="1212"/>
      <c r="R591" s="813"/>
      <c r="S591" s="661" t="s">
        <v>7307</v>
      </c>
      <c r="T591" s="419" t="s">
        <v>3822</v>
      </c>
      <c r="U591" s="513" t="s">
        <v>3827</v>
      </c>
      <c r="V591" s="393" t="s">
        <v>3830</v>
      </c>
      <c r="W591" s="662" t="s">
        <v>7308</v>
      </c>
      <c r="X591" s="259">
        <v>44927</v>
      </c>
      <c r="Y591" s="259">
        <v>45291</v>
      </c>
      <c r="Z591" s="259">
        <v>44927</v>
      </c>
      <c r="AA591" s="259">
        <v>45291</v>
      </c>
      <c r="AB591" s="813"/>
      <c r="AC591" s="1215"/>
      <c r="AD591" s="51">
        <f t="shared" si="299"/>
        <v>14367354376</v>
      </c>
      <c r="AE591" s="51">
        <f t="shared" si="299"/>
        <v>14367354376</v>
      </c>
      <c r="AF591" s="427"/>
      <c r="AG591" s="427"/>
      <c r="AH591" s="427"/>
      <c r="AI591" s="427"/>
      <c r="AJ591" s="427"/>
      <c r="AK591" s="813"/>
      <c r="AL591" s="1200"/>
      <c r="AM591" s="51">
        <f t="shared" si="257"/>
        <v>3591838594</v>
      </c>
      <c r="AN591" s="428">
        <v>3591838594</v>
      </c>
      <c r="AO591" s="428"/>
      <c r="AP591" s="428"/>
      <c r="AQ591" s="428"/>
      <c r="AR591" s="428"/>
      <c r="AS591" s="428"/>
      <c r="AT591" s="813"/>
      <c r="AU591" s="1203"/>
      <c r="AV591" s="51">
        <f t="shared" si="283"/>
        <v>3591838594</v>
      </c>
      <c r="AW591" s="428">
        <v>3591838594</v>
      </c>
      <c r="AX591" s="428"/>
      <c r="AY591" s="428"/>
      <c r="AZ591" s="428"/>
      <c r="BA591" s="428"/>
      <c r="BB591" s="428"/>
      <c r="BC591" s="813"/>
      <c r="BD591" s="1206"/>
      <c r="BE591" s="51">
        <f t="shared" si="284"/>
        <v>3591838594</v>
      </c>
      <c r="BF591" s="428">
        <v>3591838594</v>
      </c>
      <c r="BG591" s="428"/>
      <c r="BH591" s="428"/>
      <c r="BI591" s="428"/>
      <c r="BJ591" s="428"/>
      <c r="BK591" s="428"/>
      <c r="BL591" s="813"/>
      <c r="BM591" s="1197"/>
      <c r="BN591" s="51">
        <f t="shared" si="285"/>
        <v>3591838594</v>
      </c>
      <c r="BO591" s="428">
        <v>3591838594</v>
      </c>
      <c r="BP591" s="428"/>
      <c r="BQ591" s="428"/>
      <c r="BR591" s="428"/>
      <c r="BS591" s="428"/>
      <c r="BT591" s="428"/>
      <c r="BU591" s="429"/>
      <c r="BV591" s="430"/>
      <c r="BW591" s="430"/>
      <c r="BX591" s="430"/>
      <c r="BY591" s="430"/>
      <c r="BZ591" s="430"/>
      <c r="CA591" s="430"/>
      <c r="CB591" s="430"/>
      <c r="CC591" s="431"/>
    </row>
    <row r="592" spans="1:81" s="58" customFormat="1" ht="40.200000000000003" customHeight="1" x14ac:dyDescent="0.3">
      <c r="A592" s="34"/>
      <c r="B592" s="982"/>
      <c r="C592" s="869"/>
      <c r="D592" s="872"/>
      <c r="E592" s="852"/>
      <c r="F592" s="852"/>
      <c r="G592" s="852"/>
      <c r="H592" s="852"/>
      <c r="I592" s="1185"/>
      <c r="J592" s="813"/>
      <c r="K592" s="855"/>
      <c r="L592" s="1218"/>
      <c r="M592" s="1191"/>
      <c r="N592" s="1221"/>
      <c r="O592" s="1224"/>
      <c r="P592" s="1209"/>
      <c r="Q592" s="1212"/>
      <c r="R592" s="813"/>
      <c r="S592" s="661" t="s">
        <v>7309</v>
      </c>
      <c r="T592" s="664" t="s">
        <v>3822</v>
      </c>
      <c r="U592" s="236" t="s">
        <v>3827</v>
      </c>
      <c r="V592" s="409" t="s">
        <v>3830</v>
      </c>
      <c r="W592" s="665" t="s">
        <v>7310</v>
      </c>
      <c r="X592" s="31">
        <v>44927</v>
      </c>
      <c r="Y592" s="31">
        <v>45291</v>
      </c>
      <c r="Z592" s="31">
        <v>44927</v>
      </c>
      <c r="AA592" s="31">
        <v>45291</v>
      </c>
      <c r="AB592" s="813"/>
      <c r="AC592" s="1215"/>
      <c r="AD592" s="51">
        <f t="shared" si="299"/>
        <v>14367354376</v>
      </c>
      <c r="AE592" s="51">
        <f t="shared" si="299"/>
        <v>14367354376</v>
      </c>
      <c r="AF592" s="51">
        <f t="shared" si="299"/>
        <v>0</v>
      </c>
      <c r="AG592" s="51">
        <f t="shared" si="299"/>
        <v>0</v>
      </c>
      <c r="AH592" s="51">
        <f t="shared" si="299"/>
        <v>0</v>
      </c>
      <c r="AI592" s="51">
        <f t="shared" si="299"/>
        <v>0</v>
      </c>
      <c r="AJ592" s="51">
        <f t="shared" si="299"/>
        <v>0</v>
      </c>
      <c r="AK592" s="813"/>
      <c r="AL592" s="1200"/>
      <c r="AM592" s="51">
        <f t="shared" si="257"/>
        <v>3591838594</v>
      </c>
      <c r="AN592" s="257">
        <v>3591838594</v>
      </c>
      <c r="AO592" s="257"/>
      <c r="AP592" s="257"/>
      <c r="AQ592" s="257"/>
      <c r="AR592" s="257"/>
      <c r="AS592" s="257"/>
      <c r="AT592" s="813"/>
      <c r="AU592" s="1203"/>
      <c r="AV592" s="51">
        <f t="shared" si="283"/>
        <v>3591838594</v>
      </c>
      <c r="AW592" s="257">
        <v>3591838594</v>
      </c>
      <c r="AX592" s="257"/>
      <c r="AY592" s="257"/>
      <c r="AZ592" s="257"/>
      <c r="BA592" s="257"/>
      <c r="BB592" s="257"/>
      <c r="BC592" s="813"/>
      <c r="BD592" s="1206"/>
      <c r="BE592" s="51">
        <f t="shared" si="284"/>
        <v>3591838594</v>
      </c>
      <c r="BF592" s="257">
        <v>3591838594</v>
      </c>
      <c r="BG592" s="257"/>
      <c r="BH592" s="257"/>
      <c r="BI592" s="257"/>
      <c r="BJ592" s="257"/>
      <c r="BK592" s="257"/>
      <c r="BL592" s="813"/>
      <c r="BM592" s="1197"/>
      <c r="BN592" s="427">
        <f t="shared" si="285"/>
        <v>3591838594</v>
      </c>
      <c r="BO592" s="257">
        <v>3591838594</v>
      </c>
      <c r="BP592" s="257"/>
      <c r="BQ592" s="257"/>
      <c r="BR592" s="257"/>
      <c r="BS592" s="257"/>
      <c r="BT592" s="257"/>
      <c r="BU592" s="821"/>
      <c r="BV592" s="822"/>
      <c r="BW592" s="822"/>
      <c r="BX592" s="822"/>
      <c r="BY592" s="822"/>
      <c r="BZ592" s="822"/>
      <c r="CA592" s="822"/>
      <c r="CB592" s="822"/>
      <c r="CC592" s="823"/>
    </row>
    <row r="593" spans="1:81" s="58" customFormat="1" ht="40.200000000000003" customHeight="1" x14ac:dyDescent="0.3">
      <c r="A593" s="34"/>
      <c r="B593" s="982"/>
      <c r="C593" s="869"/>
      <c r="D593" s="872"/>
      <c r="E593" s="852"/>
      <c r="F593" s="852"/>
      <c r="G593" s="852"/>
      <c r="H593" s="852"/>
      <c r="I593" s="1185"/>
      <c r="J593" s="813"/>
      <c r="K593" s="855"/>
      <c r="L593" s="1218"/>
      <c r="M593" s="1191"/>
      <c r="N593" s="1221"/>
      <c r="O593" s="1224"/>
      <c r="P593" s="1209"/>
      <c r="Q593" s="1212"/>
      <c r="R593" s="813"/>
      <c r="S593" s="663" t="s">
        <v>7311</v>
      </c>
      <c r="T593" s="664" t="s">
        <v>3822</v>
      </c>
      <c r="U593" s="236" t="s">
        <v>3827</v>
      </c>
      <c r="V593" s="409" t="s">
        <v>3830</v>
      </c>
      <c r="W593" s="665" t="s">
        <v>7312</v>
      </c>
      <c r="X593" s="31">
        <v>44927</v>
      </c>
      <c r="Y593" s="31">
        <v>45291</v>
      </c>
      <c r="Z593" s="31">
        <v>44927</v>
      </c>
      <c r="AA593" s="31">
        <v>45291</v>
      </c>
      <c r="AB593" s="813"/>
      <c r="AC593" s="1215"/>
      <c r="AD593" s="51">
        <f t="shared" si="299"/>
        <v>14367354376</v>
      </c>
      <c r="AE593" s="427">
        <f t="shared" si="299"/>
        <v>14367354376</v>
      </c>
      <c r="AF593" s="51">
        <f t="shared" si="299"/>
        <v>0</v>
      </c>
      <c r="AG593" s="51">
        <f t="shared" si="299"/>
        <v>0</v>
      </c>
      <c r="AH593" s="51">
        <f t="shared" si="299"/>
        <v>0</v>
      </c>
      <c r="AI593" s="51">
        <f t="shared" si="299"/>
        <v>0</v>
      </c>
      <c r="AJ593" s="51">
        <f t="shared" si="299"/>
        <v>0</v>
      </c>
      <c r="AK593" s="813"/>
      <c r="AL593" s="1200"/>
      <c r="AM593" s="51">
        <f t="shared" si="257"/>
        <v>3591838594</v>
      </c>
      <c r="AN593" s="257">
        <v>3591838594</v>
      </c>
      <c r="AO593" s="257"/>
      <c r="AP593" s="257"/>
      <c r="AQ593" s="257"/>
      <c r="AR593" s="257"/>
      <c r="AS593" s="257"/>
      <c r="AT593" s="813"/>
      <c r="AU593" s="1203"/>
      <c r="AV593" s="427">
        <f t="shared" si="283"/>
        <v>3591838594</v>
      </c>
      <c r="AW593" s="257">
        <v>3591838594</v>
      </c>
      <c r="AX593" s="257"/>
      <c r="AY593" s="257"/>
      <c r="AZ593" s="257"/>
      <c r="BA593" s="257"/>
      <c r="BB593" s="257"/>
      <c r="BC593" s="813"/>
      <c r="BD593" s="1206"/>
      <c r="BE593" s="51">
        <f t="shared" si="284"/>
        <v>3591838594</v>
      </c>
      <c r="BF593" s="257">
        <v>3591838594</v>
      </c>
      <c r="BG593" s="257"/>
      <c r="BH593" s="257"/>
      <c r="BI593" s="257"/>
      <c r="BJ593" s="257"/>
      <c r="BK593" s="257"/>
      <c r="BL593" s="813"/>
      <c r="BM593" s="1197"/>
      <c r="BN593" s="51">
        <f t="shared" si="285"/>
        <v>3591838594</v>
      </c>
      <c r="BO593" s="257">
        <v>3591838594</v>
      </c>
      <c r="BP593" s="257"/>
      <c r="BQ593" s="257"/>
      <c r="BR593" s="257"/>
      <c r="BS593" s="257"/>
      <c r="BT593" s="257"/>
      <c r="BU593" s="821"/>
      <c r="BV593" s="822"/>
      <c r="BW593" s="822"/>
      <c r="BX593" s="822"/>
      <c r="BY593" s="822"/>
      <c r="BZ593" s="822"/>
      <c r="CA593" s="822"/>
      <c r="CB593" s="822"/>
      <c r="CC593" s="823"/>
    </row>
    <row r="594" spans="1:81" s="58" customFormat="1" ht="40.200000000000003" customHeight="1" thickBot="1" x14ac:dyDescent="0.35">
      <c r="A594" s="34"/>
      <c r="B594" s="982"/>
      <c r="C594" s="869"/>
      <c r="D594" s="873"/>
      <c r="E594" s="853"/>
      <c r="F594" s="853"/>
      <c r="G594" s="853"/>
      <c r="H594" s="853"/>
      <c r="I594" s="1186"/>
      <c r="J594" s="814"/>
      <c r="K594" s="856"/>
      <c r="L594" s="1219"/>
      <c r="M594" s="1192"/>
      <c r="N594" s="1222"/>
      <c r="O594" s="1225"/>
      <c r="P594" s="1210"/>
      <c r="Q594" s="1213"/>
      <c r="R594" s="814"/>
      <c r="S594" s="666" t="s">
        <v>7313</v>
      </c>
      <c r="T594" s="667" t="s">
        <v>3822</v>
      </c>
      <c r="U594" s="536" t="s">
        <v>3827</v>
      </c>
      <c r="V594" s="237" t="s">
        <v>3830</v>
      </c>
      <c r="W594" s="668" t="s">
        <v>7314</v>
      </c>
      <c r="X594" s="260">
        <v>44927</v>
      </c>
      <c r="Y594" s="260">
        <v>45291</v>
      </c>
      <c r="Z594" s="260">
        <v>44927</v>
      </c>
      <c r="AA594" s="260">
        <v>45291</v>
      </c>
      <c r="AB594" s="814"/>
      <c r="AC594" s="1216"/>
      <c r="AD594" s="46">
        <f t="shared" si="299"/>
        <v>14367354376</v>
      </c>
      <c r="AE594" s="46">
        <f t="shared" si="299"/>
        <v>14367354376</v>
      </c>
      <c r="AF594" s="46">
        <f t="shared" si="299"/>
        <v>0</v>
      </c>
      <c r="AG594" s="46">
        <f t="shared" si="299"/>
        <v>0</v>
      </c>
      <c r="AH594" s="46">
        <f t="shared" si="299"/>
        <v>0</v>
      </c>
      <c r="AI594" s="46">
        <f t="shared" si="299"/>
        <v>0</v>
      </c>
      <c r="AJ594" s="46">
        <f t="shared" si="299"/>
        <v>0</v>
      </c>
      <c r="AK594" s="814"/>
      <c r="AL594" s="1201"/>
      <c r="AM594" s="46">
        <f t="shared" si="257"/>
        <v>3591838594</v>
      </c>
      <c r="AN594" s="49">
        <v>3591838594</v>
      </c>
      <c r="AO594" s="49"/>
      <c r="AP594" s="49"/>
      <c r="AQ594" s="49"/>
      <c r="AR594" s="49"/>
      <c r="AS594" s="49"/>
      <c r="AT594" s="814"/>
      <c r="AU594" s="1204"/>
      <c r="AV594" s="46">
        <f t="shared" si="283"/>
        <v>3591838594</v>
      </c>
      <c r="AW594" s="49">
        <v>3591838594</v>
      </c>
      <c r="AX594" s="49"/>
      <c r="AY594" s="49"/>
      <c r="AZ594" s="49"/>
      <c r="BA594" s="49"/>
      <c r="BB594" s="49"/>
      <c r="BC594" s="814"/>
      <c r="BD594" s="1207"/>
      <c r="BE594" s="46">
        <f t="shared" si="284"/>
        <v>3591838594</v>
      </c>
      <c r="BF594" s="49">
        <v>3591838594</v>
      </c>
      <c r="BG594" s="49"/>
      <c r="BH594" s="49"/>
      <c r="BI594" s="49"/>
      <c r="BJ594" s="49"/>
      <c r="BK594" s="49"/>
      <c r="BL594" s="814"/>
      <c r="BM594" s="1198"/>
      <c r="BN594" s="46">
        <f t="shared" si="285"/>
        <v>3591838594</v>
      </c>
      <c r="BO594" s="49">
        <v>3591838594</v>
      </c>
      <c r="BP594" s="49"/>
      <c r="BQ594" s="49"/>
      <c r="BR594" s="49"/>
      <c r="BS594" s="49"/>
      <c r="BT594" s="49"/>
      <c r="BU594" s="824"/>
      <c r="BV594" s="825"/>
      <c r="BW594" s="825"/>
      <c r="BX594" s="825"/>
      <c r="BY594" s="825"/>
      <c r="BZ594" s="825"/>
      <c r="CA594" s="825"/>
      <c r="CB594" s="825"/>
      <c r="CC594" s="826"/>
    </row>
    <row r="595" spans="1:81" s="58" customFormat="1" ht="40.200000000000003" customHeight="1" thickTop="1" x14ac:dyDescent="0.3">
      <c r="A595" s="34"/>
      <c r="B595" s="982"/>
      <c r="C595" s="869"/>
      <c r="D595" s="871">
        <v>1906</v>
      </c>
      <c r="E595" s="851" t="s">
        <v>7295</v>
      </c>
      <c r="F595" s="851">
        <v>1906004</v>
      </c>
      <c r="G595" s="851" t="s">
        <v>3905</v>
      </c>
      <c r="H595" s="851" t="s">
        <v>7296</v>
      </c>
      <c r="I595" s="1184">
        <v>2021004540178</v>
      </c>
      <c r="J595" s="812">
        <v>130</v>
      </c>
      <c r="K595" s="854" t="str">
        <f>+[3]Metas!K149</f>
        <v>Cumplimiento al programa territorial de rediseño, reorganización y modernización (infraestructura y dotación) de la red pública del Departamento incluidos en el Plan Bienal de Salud Pública</v>
      </c>
      <c r="L595" s="1217">
        <v>1</v>
      </c>
      <c r="M595" s="1190">
        <f>SUM(N595:Q595)</f>
        <v>1</v>
      </c>
      <c r="N595" s="1220">
        <v>0.25</v>
      </c>
      <c r="O595" s="1223">
        <v>0.25</v>
      </c>
      <c r="P595" s="1208">
        <v>0.25</v>
      </c>
      <c r="Q595" s="1211">
        <v>0.25</v>
      </c>
      <c r="R595" s="812">
        <f t="shared" ref="R595" si="300">+$J595</f>
        <v>130</v>
      </c>
      <c r="S595" s="669" t="s">
        <v>7315</v>
      </c>
      <c r="T595" s="419" t="s">
        <v>3822</v>
      </c>
      <c r="U595" s="235" t="s">
        <v>3827</v>
      </c>
      <c r="V595" s="235" t="s">
        <v>3830</v>
      </c>
      <c r="W595" s="659" t="s">
        <v>7316</v>
      </c>
      <c r="X595" s="256">
        <v>44927</v>
      </c>
      <c r="Y595" s="256">
        <v>45291</v>
      </c>
      <c r="Z595" s="256">
        <v>44927</v>
      </c>
      <c r="AA595" s="256">
        <v>45291</v>
      </c>
      <c r="AB595" s="812">
        <f t="shared" si="270"/>
        <v>130</v>
      </c>
      <c r="AC595" s="1214">
        <f t="shared" ref="AC595" si="301">+L595</f>
        <v>1</v>
      </c>
      <c r="AD595" s="44">
        <f t="shared" si="299"/>
        <v>14367354376</v>
      </c>
      <c r="AE595" s="44">
        <f t="shared" si="299"/>
        <v>14367354376</v>
      </c>
      <c r="AF595" s="44">
        <f t="shared" si="299"/>
        <v>0</v>
      </c>
      <c r="AG595" s="44">
        <f t="shared" si="299"/>
        <v>0</v>
      </c>
      <c r="AH595" s="44">
        <f t="shared" si="299"/>
        <v>0</v>
      </c>
      <c r="AI595" s="44">
        <f t="shared" si="299"/>
        <v>0</v>
      </c>
      <c r="AJ595" s="44">
        <f t="shared" si="299"/>
        <v>0</v>
      </c>
      <c r="AK595" s="812">
        <f t="shared" si="272"/>
        <v>130</v>
      </c>
      <c r="AL595" s="1199">
        <f>+N595</f>
        <v>0.25</v>
      </c>
      <c r="AM595" s="44">
        <f t="shared" si="257"/>
        <v>3591838594</v>
      </c>
      <c r="AN595" s="47">
        <v>3591838594</v>
      </c>
      <c r="AO595" s="47"/>
      <c r="AP595" s="47"/>
      <c r="AQ595" s="47"/>
      <c r="AR595" s="47"/>
      <c r="AS595" s="47"/>
      <c r="AT595" s="812">
        <f t="shared" si="273"/>
        <v>130</v>
      </c>
      <c r="AU595" s="1202">
        <f>+O595</f>
        <v>0.25</v>
      </c>
      <c r="AV595" s="44">
        <f t="shared" si="283"/>
        <v>3591838594</v>
      </c>
      <c r="AW595" s="47">
        <v>3591838594</v>
      </c>
      <c r="AX595" s="47"/>
      <c r="AY595" s="47"/>
      <c r="AZ595" s="47"/>
      <c r="BA595" s="47"/>
      <c r="BB595" s="47"/>
      <c r="BC595" s="812">
        <f t="shared" si="274"/>
        <v>130</v>
      </c>
      <c r="BD595" s="1205">
        <f>+P595</f>
        <v>0.25</v>
      </c>
      <c r="BE595" s="44">
        <f t="shared" si="284"/>
        <v>3591838594</v>
      </c>
      <c r="BF595" s="47">
        <v>3591838594</v>
      </c>
      <c r="BG595" s="47"/>
      <c r="BH595" s="47"/>
      <c r="BI595" s="47"/>
      <c r="BJ595" s="47"/>
      <c r="BK595" s="47"/>
      <c r="BL595" s="812">
        <f t="shared" si="275"/>
        <v>130</v>
      </c>
      <c r="BM595" s="1196">
        <f>+Q595</f>
        <v>0.25</v>
      </c>
      <c r="BN595" s="44">
        <f t="shared" si="285"/>
        <v>3591838594</v>
      </c>
      <c r="BO595" s="47">
        <v>3591838594</v>
      </c>
      <c r="BP595" s="47"/>
      <c r="BQ595" s="47"/>
      <c r="BR595" s="47"/>
      <c r="BS595" s="47"/>
      <c r="BT595" s="47"/>
      <c r="BU595" s="818"/>
      <c r="BV595" s="819"/>
      <c r="BW595" s="819"/>
      <c r="BX595" s="819"/>
      <c r="BY595" s="819"/>
      <c r="BZ595" s="819"/>
      <c r="CA595" s="819"/>
      <c r="CB595" s="819"/>
      <c r="CC595" s="820"/>
    </row>
    <row r="596" spans="1:81" s="58" customFormat="1" ht="40.200000000000003" customHeight="1" x14ac:dyDescent="0.3">
      <c r="A596" s="34"/>
      <c r="B596" s="982"/>
      <c r="C596" s="869"/>
      <c r="D596" s="872"/>
      <c r="E596" s="852"/>
      <c r="F596" s="852"/>
      <c r="G596" s="852"/>
      <c r="H596" s="852"/>
      <c r="I596" s="1185"/>
      <c r="J596" s="813"/>
      <c r="K596" s="855"/>
      <c r="L596" s="1218"/>
      <c r="M596" s="1191"/>
      <c r="N596" s="1221"/>
      <c r="O596" s="1224"/>
      <c r="P596" s="1209"/>
      <c r="Q596" s="1212"/>
      <c r="R596" s="813"/>
      <c r="S596" s="670" t="s">
        <v>7317</v>
      </c>
      <c r="T596" s="409" t="s">
        <v>3822</v>
      </c>
      <c r="U596" s="236" t="s">
        <v>3827</v>
      </c>
      <c r="V596" s="236" t="s">
        <v>3830</v>
      </c>
      <c r="W596" s="665" t="s">
        <v>7314</v>
      </c>
      <c r="X596" s="31">
        <v>44927</v>
      </c>
      <c r="Y596" s="31">
        <v>45291</v>
      </c>
      <c r="Z596" s="31">
        <v>44927</v>
      </c>
      <c r="AA596" s="31">
        <v>45291</v>
      </c>
      <c r="AB596" s="813"/>
      <c r="AC596" s="1215"/>
      <c r="AD596" s="51">
        <f t="shared" si="299"/>
        <v>14367354376</v>
      </c>
      <c r="AE596" s="51">
        <f t="shared" si="299"/>
        <v>14367354376</v>
      </c>
      <c r="AF596" s="51">
        <f t="shared" si="299"/>
        <v>0</v>
      </c>
      <c r="AG596" s="51">
        <f t="shared" si="299"/>
        <v>0</v>
      </c>
      <c r="AH596" s="51">
        <f t="shared" si="299"/>
        <v>0</v>
      </c>
      <c r="AI596" s="51">
        <f t="shared" si="299"/>
        <v>0</v>
      </c>
      <c r="AJ596" s="51">
        <f t="shared" si="299"/>
        <v>0</v>
      </c>
      <c r="AK596" s="813"/>
      <c r="AL596" s="1200"/>
      <c r="AM596" s="51">
        <f t="shared" si="257"/>
        <v>3591838594</v>
      </c>
      <c r="AN596" s="257">
        <v>3591838594</v>
      </c>
      <c r="AO596" s="257"/>
      <c r="AP596" s="257"/>
      <c r="AQ596" s="257"/>
      <c r="AR596" s="257"/>
      <c r="AS596" s="257"/>
      <c r="AT596" s="813"/>
      <c r="AU596" s="1203"/>
      <c r="AV596" s="51">
        <f t="shared" si="283"/>
        <v>3591838594</v>
      </c>
      <c r="AW596" s="257">
        <v>3591838594</v>
      </c>
      <c r="AX596" s="257"/>
      <c r="AY596" s="257"/>
      <c r="AZ596" s="257"/>
      <c r="BA596" s="257"/>
      <c r="BB596" s="257"/>
      <c r="BC596" s="813"/>
      <c r="BD596" s="1206"/>
      <c r="BE596" s="51">
        <f t="shared" si="284"/>
        <v>3591838594</v>
      </c>
      <c r="BF596" s="257">
        <v>3591838594</v>
      </c>
      <c r="BG596" s="257"/>
      <c r="BH596" s="257"/>
      <c r="BI596" s="257"/>
      <c r="BJ596" s="257"/>
      <c r="BK596" s="257"/>
      <c r="BL596" s="813"/>
      <c r="BM596" s="1197"/>
      <c r="BN596" s="51">
        <f t="shared" si="285"/>
        <v>3591838594</v>
      </c>
      <c r="BO596" s="257">
        <v>3591838594</v>
      </c>
      <c r="BP596" s="257"/>
      <c r="BQ596" s="257"/>
      <c r="BR596" s="257"/>
      <c r="BS596" s="257"/>
      <c r="BT596" s="257"/>
      <c r="BU596" s="821"/>
      <c r="BV596" s="822"/>
      <c r="BW596" s="822"/>
      <c r="BX596" s="822"/>
      <c r="BY596" s="822"/>
      <c r="BZ596" s="822"/>
      <c r="CA596" s="822"/>
      <c r="CB596" s="822"/>
      <c r="CC596" s="823"/>
    </row>
    <row r="597" spans="1:81" s="58" customFormat="1" ht="40.200000000000003" customHeight="1" x14ac:dyDescent="0.3">
      <c r="A597" s="34"/>
      <c r="B597" s="982"/>
      <c r="C597" s="869"/>
      <c r="D597" s="872"/>
      <c r="E597" s="852"/>
      <c r="F597" s="852"/>
      <c r="G597" s="852"/>
      <c r="H597" s="852"/>
      <c r="I597" s="1185"/>
      <c r="J597" s="813"/>
      <c r="K597" s="855"/>
      <c r="L597" s="1218"/>
      <c r="M597" s="1191"/>
      <c r="N597" s="1221"/>
      <c r="O597" s="1224"/>
      <c r="P597" s="1209"/>
      <c r="Q597" s="1212"/>
      <c r="R597" s="813"/>
      <c r="S597" s="670" t="s">
        <v>7318</v>
      </c>
      <c r="T597" s="409" t="s">
        <v>3822</v>
      </c>
      <c r="U597" s="236" t="s">
        <v>3827</v>
      </c>
      <c r="V597" s="236" t="s">
        <v>3830</v>
      </c>
      <c r="W597" s="665" t="s">
        <v>7314</v>
      </c>
      <c r="X597" s="31">
        <v>44927</v>
      </c>
      <c r="Y597" s="31">
        <v>45291</v>
      </c>
      <c r="Z597" s="31">
        <v>44927</v>
      </c>
      <c r="AA597" s="31">
        <v>45291</v>
      </c>
      <c r="AB597" s="813"/>
      <c r="AC597" s="1215"/>
      <c r="AD597" s="51">
        <f t="shared" si="299"/>
        <v>14367354376</v>
      </c>
      <c r="AE597" s="51">
        <f t="shared" si="299"/>
        <v>14367354376</v>
      </c>
      <c r="AF597" s="51">
        <f t="shared" si="299"/>
        <v>0</v>
      </c>
      <c r="AG597" s="51">
        <f t="shared" si="299"/>
        <v>0</v>
      </c>
      <c r="AH597" s="51">
        <f t="shared" si="299"/>
        <v>0</v>
      </c>
      <c r="AI597" s="51">
        <f t="shared" si="299"/>
        <v>0</v>
      </c>
      <c r="AJ597" s="51">
        <f t="shared" si="299"/>
        <v>0</v>
      </c>
      <c r="AK597" s="813"/>
      <c r="AL597" s="1200"/>
      <c r="AM597" s="51">
        <f t="shared" si="257"/>
        <v>3591838594</v>
      </c>
      <c r="AN597" s="257">
        <v>3591838594</v>
      </c>
      <c r="AO597" s="257"/>
      <c r="AP597" s="257"/>
      <c r="AQ597" s="257"/>
      <c r="AR597" s="257"/>
      <c r="AS597" s="257"/>
      <c r="AT597" s="813"/>
      <c r="AU597" s="1203"/>
      <c r="AV597" s="51">
        <f t="shared" si="283"/>
        <v>3591838594</v>
      </c>
      <c r="AW597" s="257">
        <v>3591838594</v>
      </c>
      <c r="AX597" s="257"/>
      <c r="AY597" s="257"/>
      <c r="AZ597" s="257"/>
      <c r="BA597" s="257"/>
      <c r="BB597" s="257"/>
      <c r="BC597" s="813"/>
      <c r="BD597" s="1206"/>
      <c r="BE597" s="51">
        <f t="shared" si="284"/>
        <v>3591838594</v>
      </c>
      <c r="BF597" s="257">
        <v>3591838594</v>
      </c>
      <c r="BG597" s="257"/>
      <c r="BH597" s="257"/>
      <c r="BI597" s="257"/>
      <c r="BJ597" s="257"/>
      <c r="BK597" s="257"/>
      <c r="BL597" s="813"/>
      <c r="BM597" s="1197"/>
      <c r="BN597" s="51">
        <f t="shared" si="285"/>
        <v>3591838594</v>
      </c>
      <c r="BO597" s="257">
        <v>3591838594</v>
      </c>
      <c r="BP597" s="257"/>
      <c r="BQ597" s="257"/>
      <c r="BR597" s="257"/>
      <c r="BS597" s="257"/>
      <c r="BT597" s="257"/>
      <c r="BU597" s="821"/>
      <c r="BV597" s="822"/>
      <c r="BW597" s="822"/>
      <c r="BX597" s="822"/>
      <c r="BY597" s="822"/>
      <c r="BZ597" s="822"/>
      <c r="CA597" s="822"/>
      <c r="CB597" s="822"/>
      <c r="CC597" s="823"/>
    </row>
    <row r="598" spans="1:81" s="58" customFormat="1" ht="40.200000000000003" customHeight="1" thickBot="1" x14ac:dyDescent="0.35">
      <c r="A598" s="34"/>
      <c r="B598" s="982"/>
      <c r="C598" s="869"/>
      <c r="D598" s="873"/>
      <c r="E598" s="853"/>
      <c r="F598" s="853"/>
      <c r="G598" s="853"/>
      <c r="H598" s="853"/>
      <c r="I598" s="1186"/>
      <c r="J598" s="814"/>
      <c r="K598" s="856"/>
      <c r="L598" s="1219"/>
      <c r="M598" s="1192"/>
      <c r="N598" s="1222"/>
      <c r="O598" s="1225"/>
      <c r="P598" s="1210"/>
      <c r="Q598" s="1213"/>
      <c r="R598" s="814"/>
      <c r="S598" s="670" t="s">
        <v>7319</v>
      </c>
      <c r="T598" s="424" t="s">
        <v>3822</v>
      </c>
      <c r="U598" s="237" t="s">
        <v>3827</v>
      </c>
      <c r="V598" s="237" t="s">
        <v>3830</v>
      </c>
      <c r="W598" s="668" t="s">
        <v>7320</v>
      </c>
      <c r="X598" s="260">
        <v>44927</v>
      </c>
      <c r="Y598" s="260">
        <v>45291</v>
      </c>
      <c r="Z598" s="260">
        <v>44927</v>
      </c>
      <c r="AA598" s="260">
        <v>45291</v>
      </c>
      <c r="AB598" s="814"/>
      <c r="AC598" s="1216"/>
      <c r="AD598" s="46">
        <f t="shared" si="299"/>
        <v>14367354376</v>
      </c>
      <c r="AE598" s="46">
        <f t="shared" si="299"/>
        <v>14367354376</v>
      </c>
      <c r="AF598" s="46">
        <f t="shared" si="299"/>
        <v>0</v>
      </c>
      <c r="AG598" s="46">
        <f t="shared" si="299"/>
        <v>0</v>
      </c>
      <c r="AH598" s="46">
        <f t="shared" si="299"/>
        <v>0</v>
      </c>
      <c r="AI598" s="46">
        <f t="shared" si="299"/>
        <v>0</v>
      </c>
      <c r="AJ598" s="46">
        <f t="shared" si="299"/>
        <v>0</v>
      </c>
      <c r="AK598" s="814"/>
      <c r="AL598" s="1201"/>
      <c r="AM598" s="46">
        <f t="shared" si="257"/>
        <v>3591838594</v>
      </c>
      <c r="AN598" s="49">
        <v>3591838594</v>
      </c>
      <c r="AO598" s="49"/>
      <c r="AP598" s="49"/>
      <c r="AQ598" s="49"/>
      <c r="AR598" s="49"/>
      <c r="AS598" s="49"/>
      <c r="AT598" s="814"/>
      <c r="AU598" s="1204"/>
      <c r="AV598" s="46">
        <f t="shared" si="283"/>
        <v>3591838594</v>
      </c>
      <c r="AW598" s="49">
        <v>3591838594</v>
      </c>
      <c r="AX598" s="49"/>
      <c r="AY598" s="49"/>
      <c r="AZ598" s="49"/>
      <c r="BA598" s="49"/>
      <c r="BB598" s="49"/>
      <c r="BC598" s="814"/>
      <c r="BD598" s="1207"/>
      <c r="BE598" s="46">
        <f t="shared" si="284"/>
        <v>3591838594</v>
      </c>
      <c r="BF598" s="49">
        <v>3591838594</v>
      </c>
      <c r="BG598" s="49"/>
      <c r="BH598" s="49"/>
      <c r="BI598" s="49"/>
      <c r="BJ598" s="49"/>
      <c r="BK598" s="49"/>
      <c r="BL598" s="814"/>
      <c r="BM598" s="1198"/>
      <c r="BN598" s="46">
        <f t="shared" si="285"/>
        <v>3591838594</v>
      </c>
      <c r="BO598" s="49">
        <v>3591838594</v>
      </c>
      <c r="BP598" s="49"/>
      <c r="BQ598" s="49"/>
      <c r="BR598" s="49"/>
      <c r="BS598" s="49"/>
      <c r="BT598" s="49"/>
      <c r="BU598" s="824"/>
      <c r="BV598" s="825"/>
      <c r="BW598" s="825"/>
      <c r="BX598" s="825"/>
      <c r="BY598" s="825"/>
      <c r="BZ598" s="825"/>
      <c r="CA598" s="825"/>
      <c r="CB598" s="825"/>
      <c r="CC598" s="826"/>
    </row>
    <row r="599" spans="1:81" s="58" customFormat="1" ht="40.200000000000003" customHeight="1" thickTop="1" thickBot="1" x14ac:dyDescent="0.35">
      <c r="A599" s="34"/>
      <c r="B599" s="982"/>
      <c r="C599" s="869"/>
      <c r="D599" s="871">
        <v>1992</v>
      </c>
      <c r="E599" s="851" t="s">
        <v>7321</v>
      </c>
      <c r="F599" s="851" t="s">
        <v>7322</v>
      </c>
      <c r="G599" s="851">
        <v>436845</v>
      </c>
      <c r="H599" s="851" t="s">
        <v>7323</v>
      </c>
      <c r="I599" s="1184">
        <v>2021004540164</v>
      </c>
      <c r="J599" s="812">
        <v>131</v>
      </c>
      <c r="K599" s="854" t="str">
        <f>+[3]Metas!K150</f>
        <v>Verificación de los prestadores de servicios de salud habilitados en el REPS según el plan anual de visitas y seguimiento, monitoreo y evaluación a los planes de contingencia de las IPS</v>
      </c>
      <c r="L599" s="1187"/>
      <c r="M599" s="1190">
        <f>SUM(N599:Q599)</f>
        <v>0</v>
      </c>
      <c r="N599" s="1193"/>
      <c r="O599" s="1175"/>
      <c r="P599" s="1178"/>
      <c r="Q599" s="1181"/>
      <c r="R599" s="812">
        <f t="shared" ref="R599" si="302">+$J599</f>
        <v>131</v>
      </c>
      <c r="S599" s="671" t="s">
        <v>7324</v>
      </c>
      <c r="T599" s="237" t="s">
        <v>3822</v>
      </c>
      <c r="U599" s="237" t="s">
        <v>3827</v>
      </c>
      <c r="V599" s="237" t="s">
        <v>3830</v>
      </c>
      <c r="W599" s="672" t="s">
        <v>7325</v>
      </c>
      <c r="X599" s="260">
        <v>44927</v>
      </c>
      <c r="Y599" s="260">
        <v>45291</v>
      </c>
      <c r="Z599" s="260">
        <v>44927</v>
      </c>
      <c r="AA599" s="260">
        <v>45291</v>
      </c>
      <c r="AB599" s="812">
        <f t="shared" si="270"/>
        <v>131</v>
      </c>
      <c r="AC599" s="827">
        <f t="shared" ref="AC599" si="303">+L599</f>
        <v>0</v>
      </c>
      <c r="AD599" s="44">
        <f t="shared" si="299"/>
        <v>5013852</v>
      </c>
      <c r="AE599" s="44">
        <f t="shared" si="299"/>
        <v>4066152</v>
      </c>
      <c r="AF599" s="44">
        <f t="shared" si="299"/>
        <v>947700</v>
      </c>
      <c r="AG599" s="44">
        <f t="shared" si="299"/>
        <v>0</v>
      </c>
      <c r="AH599" s="44">
        <f t="shared" si="299"/>
        <v>0</v>
      </c>
      <c r="AI599" s="44">
        <f t="shared" si="299"/>
        <v>0</v>
      </c>
      <c r="AJ599" s="44">
        <f t="shared" si="299"/>
        <v>0</v>
      </c>
      <c r="AK599" s="812">
        <f t="shared" si="272"/>
        <v>131</v>
      </c>
      <c r="AL599" s="830">
        <f>+N599</f>
        <v>0</v>
      </c>
      <c r="AM599" s="44">
        <f t="shared" si="257"/>
        <v>1253463</v>
      </c>
      <c r="AN599" s="428">
        <v>1016538</v>
      </c>
      <c r="AO599" s="428">
        <v>236925</v>
      </c>
      <c r="AP599" s="47"/>
      <c r="AQ599" s="47"/>
      <c r="AR599" s="47"/>
      <c r="AS599" s="47"/>
      <c r="AT599" s="812">
        <f t="shared" si="273"/>
        <v>131</v>
      </c>
      <c r="AU599" s="833">
        <f>+O599</f>
        <v>0</v>
      </c>
      <c r="AV599" s="44">
        <f t="shared" si="283"/>
        <v>1253463</v>
      </c>
      <c r="AW599" s="428">
        <v>1016538</v>
      </c>
      <c r="AX599" s="428">
        <v>236925</v>
      </c>
      <c r="AY599" s="47"/>
      <c r="AZ599" s="47"/>
      <c r="BA599" s="47"/>
      <c r="BB599" s="47"/>
      <c r="BC599" s="812">
        <f t="shared" si="274"/>
        <v>131</v>
      </c>
      <c r="BD599" s="809">
        <f>+P599</f>
        <v>0</v>
      </c>
      <c r="BE599" s="44">
        <f t="shared" si="284"/>
        <v>1253463</v>
      </c>
      <c r="BF599" s="428">
        <v>1016538</v>
      </c>
      <c r="BG599" s="428">
        <v>236925</v>
      </c>
      <c r="BH599" s="47"/>
      <c r="BI599" s="47"/>
      <c r="BJ599" s="47"/>
      <c r="BK599" s="47"/>
      <c r="BL599" s="812">
        <f t="shared" si="275"/>
        <v>131</v>
      </c>
      <c r="BM599" s="815">
        <f>+Q599</f>
        <v>0</v>
      </c>
      <c r="BN599" s="44">
        <f t="shared" si="285"/>
        <v>1253463</v>
      </c>
      <c r="BO599" s="428">
        <v>1016538</v>
      </c>
      <c r="BP599" s="428">
        <v>236925</v>
      </c>
      <c r="BQ599" s="47"/>
      <c r="BR599" s="47"/>
      <c r="BS599" s="47"/>
      <c r="BT599" s="47"/>
      <c r="BU599" s="818"/>
      <c r="BV599" s="819"/>
      <c r="BW599" s="819"/>
      <c r="BX599" s="819"/>
      <c r="BY599" s="819"/>
      <c r="BZ599" s="819"/>
      <c r="CA599" s="819"/>
      <c r="CB599" s="819"/>
      <c r="CC599" s="820"/>
    </row>
    <row r="600" spans="1:81" s="58" customFormat="1" ht="40.200000000000003" customHeight="1" thickTop="1" thickBot="1" x14ac:dyDescent="0.35">
      <c r="A600" s="34"/>
      <c r="B600" s="982"/>
      <c r="C600" s="869"/>
      <c r="D600" s="872"/>
      <c r="E600" s="852"/>
      <c r="F600" s="852"/>
      <c r="G600" s="852"/>
      <c r="H600" s="852"/>
      <c r="I600" s="1185"/>
      <c r="J600" s="813"/>
      <c r="K600" s="855"/>
      <c r="L600" s="1188"/>
      <c r="M600" s="1191"/>
      <c r="N600" s="1194"/>
      <c r="O600" s="1176"/>
      <c r="P600" s="1179"/>
      <c r="Q600" s="1182"/>
      <c r="R600" s="813"/>
      <c r="S600" s="673" t="s">
        <v>7326</v>
      </c>
      <c r="T600" s="237" t="s">
        <v>3822</v>
      </c>
      <c r="U600" s="237" t="s">
        <v>3827</v>
      </c>
      <c r="V600" s="237" t="s">
        <v>3830</v>
      </c>
      <c r="W600" s="672" t="s">
        <v>7327</v>
      </c>
      <c r="X600" s="260">
        <v>44927</v>
      </c>
      <c r="Y600" s="260">
        <v>45291</v>
      </c>
      <c r="Z600" s="260">
        <v>44927</v>
      </c>
      <c r="AA600" s="260">
        <v>45291</v>
      </c>
      <c r="AB600" s="813"/>
      <c r="AC600" s="828"/>
      <c r="AD600" s="44">
        <f t="shared" si="299"/>
        <v>5013852</v>
      </c>
      <c r="AE600" s="44">
        <f t="shared" si="299"/>
        <v>4066152</v>
      </c>
      <c r="AF600" s="44">
        <f t="shared" si="299"/>
        <v>947700</v>
      </c>
      <c r="AG600" s="44">
        <f t="shared" si="299"/>
        <v>0</v>
      </c>
      <c r="AH600" s="44">
        <f t="shared" si="299"/>
        <v>0</v>
      </c>
      <c r="AI600" s="44">
        <f t="shared" si="299"/>
        <v>0</v>
      </c>
      <c r="AJ600" s="427"/>
      <c r="AK600" s="813"/>
      <c r="AL600" s="831"/>
      <c r="AM600" s="44">
        <f t="shared" si="257"/>
        <v>1253463</v>
      </c>
      <c r="AN600" s="428">
        <v>1016538</v>
      </c>
      <c r="AO600" s="428">
        <v>236925</v>
      </c>
      <c r="AP600" s="428"/>
      <c r="AQ600" s="428"/>
      <c r="AR600" s="428"/>
      <c r="AS600" s="428"/>
      <c r="AT600" s="813"/>
      <c r="AU600" s="834"/>
      <c r="AV600" s="44">
        <f t="shared" si="283"/>
        <v>1253463</v>
      </c>
      <c r="AW600" s="428">
        <v>1016538</v>
      </c>
      <c r="AX600" s="428">
        <v>236925</v>
      </c>
      <c r="AY600" s="428"/>
      <c r="AZ600" s="428"/>
      <c r="BA600" s="428"/>
      <c r="BB600" s="428"/>
      <c r="BC600" s="813"/>
      <c r="BD600" s="810"/>
      <c r="BE600" s="44">
        <f t="shared" si="284"/>
        <v>1253463</v>
      </c>
      <c r="BF600" s="428">
        <v>1016538</v>
      </c>
      <c r="BG600" s="428">
        <v>236925</v>
      </c>
      <c r="BH600" s="428"/>
      <c r="BI600" s="428"/>
      <c r="BJ600" s="428"/>
      <c r="BK600" s="428"/>
      <c r="BL600" s="813"/>
      <c r="BM600" s="816"/>
      <c r="BN600" s="44">
        <f t="shared" si="285"/>
        <v>1253463</v>
      </c>
      <c r="BO600" s="428">
        <v>1016538</v>
      </c>
      <c r="BP600" s="428">
        <v>236925</v>
      </c>
      <c r="BQ600" s="428"/>
      <c r="BR600" s="428"/>
      <c r="BS600" s="428"/>
      <c r="BT600" s="428"/>
      <c r="BU600" s="429"/>
      <c r="BV600" s="430"/>
      <c r="BW600" s="430"/>
      <c r="BX600" s="430"/>
      <c r="BY600" s="430"/>
      <c r="BZ600" s="430"/>
      <c r="CA600" s="430"/>
      <c r="CB600" s="430"/>
      <c r="CC600" s="431"/>
    </row>
    <row r="601" spans="1:81" s="58" customFormat="1" ht="40.200000000000003" customHeight="1" thickTop="1" thickBot="1" x14ac:dyDescent="0.35">
      <c r="A601" s="34"/>
      <c r="B601" s="982"/>
      <c r="C601" s="869"/>
      <c r="D601" s="872"/>
      <c r="E601" s="852"/>
      <c r="F601" s="852"/>
      <c r="G601" s="852"/>
      <c r="H601" s="852"/>
      <c r="I601" s="1185"/>
      <c r="J601" s="813"/>
      <c r="K601" s="855"/>
      <c r="L601" s="1188"/>
      <c r="M601" s="1191"/>
      <c r="N601" s="1194"/>
      <c r="O601" s="1176"/>
      <c r="P601" s="1179"/>
      <c r="Q601" s="1182"/>
      <c r="R601" s="813"/>
      <c r="S601" s="673" t="s">
        <v>7328</v>
      </c>
      <c r="T601" s="237" t="s">
        <v>3822</v>
      </c>
      <c r="U601" s="237" t="s">
        <v>3827</v>
      </c>
      <c r="V601" s="237" t="s">
        <v>3830</v>
      </c>
      <c r="W601" s="672" t="s">
        <v>7329</v>
      </c>
      <c r="X601" s="260">
        <v>44927</v>
      </c>
      <c r="Y601" s="260">
        <v>45291</v>
      </c>
      <c r="Z601" s="260">
        <v>44927</v>
      </c>
      <c r="AA601" s="260">
        <v>45291</v>
      </c>
      <c r="AB601" s="813"/>
      <c r="AC601" s="828"/>
      <c r="AD601" s="44">
        <f t="shared" si="299"/>
        <v>5013852</v>
      </c>
      <c r="AE601" s="44">
        <f t="shared" si="299"/>
        <v>4066152</v>
      </c>
      <c r="AF601" s="44">
        <f t="shared" si="299"/>
        <v>947700</v>
      </c>
      <c r="AG601" s="44">
        <f t="shared" si="299"/>
        <v>0</v>
      </c>
      <c r="AH601" s="44">
        <f t="shared" si="299"/>
        <v>0</v>
      </c>
      <c r="AI601" s="44">
        <f t="shared" si="299"/>
        <v>0</v>
      </c>
      <c r="AJ601" s="427"/>
      <c r="AK601" s="813"/>
      <c r="AL601" s="831"/>
      <c r="AM601" s="44">
        <f t="shared" si="257"/>
        <v>1253463</v>
      </c>
      <c r="AN601" s="428">
        <v>1016538</v>
      </c>
      <c r="AO601" s="428">
        <v>236925</v>
      </c>
      <c r="AP601" s="428"/>
      <c r="AQ601" s="428"/>
      <c r="AR601" s="428"/>
      <c r="AS601" s="428"/>
      <c r="AT601" s="813"/>
      <c r="AU601" s="834"/>
      <c r="AV601" s="44">
        <f t="shared" si="283"/>
        <v>1253463</v>
      </c>
      <c r="AW601" s="428">
        <v>1016538</v>
      </c>
      <c r="AX601" s="428">
        <v>236925</v>
      </c>
      <c r="AY601" s="428"/>
      <c r="AZ601" s="428"/>
      <c r="BA601" s="428"/>
      <c r="BB601" s="428"/>
      <c r="BC601" s="813"/>
      <c r="BD601" s="810"/>
      <c r="BE601" s="44">
        <f t="shared" si="284"/>
        <v>1253463</v>
      </c>
      <c r="BF601" s="428">
        <v>1016538</v>
      </c>
      <c r="BG601" s="428">
        <v>236925</v>
      </c>
      <c r="BH601" s="428"/>
      <c r="BI601" s="428"/>
      <c r="BJ601" s="428"/>
      <c r="BK601" s="428"/>
      <c r="BL601" s="813"/>
      <c r="BM601" s="816"/>
      <c r="BN601" s="44">
        <f t="shared" si="285"/>
        <v>1253463</v>
      </c>
      <c r="BO601" s="428">
        <v>1016538</v>
      </c>
      <c r="BP601" s="428">
        <v>236925</v>
      </c>
      <c r="BQ601" s="428"/>
      <c r="BR601" s="428"/>
      <c r="BS601" s="428"/>
      <c r="BT601" s="428"/>
      <c r="BU601" s="429"/>
      <c r="BV601" s="430"/>
      <c r="BW601" s="430"/>
      <c r="BX601" s="430"/>
      <c r="BY601" s="430"/>
      <c r="BZ601" s="430"/>
      <c r="CA601" s="430"/>
      <c r="CB601" s="430"/>
      <c r="CC601" s="431"/>
    </row>
    <row r="602" spans="1:81" s="58" customFormat="1" ht="40.200000000000003" customHeight="1" thickTop="1" thickBot="1" x14ac:dyDescent="0.35">
      <c r="A602" s="34"/>
      <c r="B602" s="982"/>
      <c r="C602" s="869"/>
      <c r="D602" s="872"/>
      <c r="E602" s="852"/>
      <c r="F602" s="852"/>
      <c r="G602" s="852"/>
      <c r="H602" s="852"/>
      <c r="I602" s="1185"/>
      <c r="J602" s="813"/>
      <c r="K602" s="855"/>
      <c r="L602" s="1188"/>
      <c r="M602" s="1191"/>
      <c r="N602" s="1194"/>
      <c r="O602" s="1176"/>
      <c r="P602" s="1179"/>
      <c r="Q602" s="1182"/>
      <c r="R602" s="813"/>
      <c r="S602" s="673" t="s">
        <v>7330</v>
      </c>
      <c r="T602" s="237" t="s">
        <v>3822</v>
      </c>
      <c r="U602" s="237" t="s">
        <v>3827</v>
      </c>
      <c r="V602" s="237" t="s">
        <v>3830</v>
      </c>
      <c r="W602" s="672" t="s">
        <v>7331</v>
      </c>
      <c r="X602" s="260">
        <v>44927</v>
      </c>
      <c r="Y602" s="260">
        <v>45291</v>
      </c>
      <c r="Z602" s="260">
        <v>44927</v>
      </c>
      <c r="AA602" s="260">
        <v>45291</v>
      </c>
      <c r="AB602" s="813"/>
      <c r="AC602" s="828"/>
      <c r="AD602" s="44">
        <f t="shared" si="299"/>
        <v>5013852</v>
      </c>
      <c r="AE602" s="44">
        <f t="shared" si="299"/>
        <v>4066152</v>
      </c>
      <c r="AF602" s="44">
        <f t="shared" si="299"/>
        <v>947700</v>
      </c>
      <c r="AG602" s="44">
        <f t="shared" si="299"/>
        <v>0</v>
      </c>
      <c r="AH602" s="44">
        <f t="shared" si="299"/>
        <v>0</v>
      </c>
      <c r="AI602" s="44">
        <f t="shared" si="299"/>
        <v>0</v>
      </c>
      <c r="AJ602" s="427"/>
      <c r="AK602" s="813"/>
      <c r="AL602" s="831"/>
      <c r="AM602" s="44">
        <f t="shared" si="257"/>
        <v>1253463</v>
      </c>
      <c r="AN602" s="428">
        <v>1016538</v>
      </c>
      <c r="AO602" s="428">
        <v>236925</v>
      </c>
      <c r="AP602" s="428"/>
      <c r="AQ602" s="428"/>
      <c r="AR602" s="428"/>
      <c r="AS602" s="428"/>
      <c r="AT602" s="813"/>
      <c r="AU602" s="834"/>
      <c r="AV602" s="44">
        <f t="shared" si="283"/>
        <v>1253463</v>
      </c>
      <c r="AW602" s="428">
        <v>1016538</v>
      </c>
      <c r="AX602" s="428">
        <v>236925</v>
      </c>
      <c r="AY602" s="428"/>
      <c r="AZ602" s="428"/>
      <c r="BA602" s="428"/>
      <c r="BB602" s="428"/>
      <c r="BC602" s="813"/>
      <c r="BD602" s="810"/>
      <c r="BE602" s="44">
        <f t="shared" si="284"/>
        <v>1253463</v>
      </c>
      <c r="BF602" s="428">
        <v>1016538</v>
      </c>
      <c r="BG602" s="428">
        <v>236925</v>
      </c>
      <c r="BH602" s="428"/>
      <c r="BI602" s="428"/>
      <c r="BJ602" s="428"/>
      <c r="BK602" s="428"/>
      <c r="BL602" s="813"/>
      <c r="BM602" s="816"/>
      <c r="BN602" s="44">
        <f t="shared" si="285"/>
        <v>1253463</v>
      </c>
      <c r="BO602" s="428">
        <v>1016538</v>
      </c>
      <c r="BP602" s="428">
        <v>236925</v>
      </c>
      <c r="BQ602" s="428"/>
      <c r="BR602" s="428"/>
      <c r="BS602" s="428"/>
      <c r="BT602" s="428"/>
      <c r="BU602" s="429"/>
      <c r="BV602" s="430"/>
      <c r="BW602" s="430"/>
      <c r="BX602" s="430"/>
      <c r="BY602" s="430"/>
      <c r="BZ602" s="430"/>
      <c r="CA602" s="430"/>
      <c r="CB602" s="430"/>
      <c r="CC602" s="431"/>
    </row>
    <row r="603" spans="1:81" s="58" customFormat="1" ht="40.200000000000003" customHeight="1" thickTop="1" thickBot="1" x14ac:dyDescent="0.35">
      <c r="A603" s="34"/>
      <c r="B603" s="982"/>
      <c r="C603" s="869"/>
      <c r="D603" s="872"/>
      <c r="E603" s="852"/>
      <c r="F603" s="852"/>
      <c r="G603" s="852"/>
      <c r="H603" s="852"/>
      <c r="I603" s="1185"/>
      <c r="J603" s="813"/>
      <c r="K603" s="855"/>
      <c r="L603" s="1188"/>
      <c r="M603" s="1191"/>
      <c r="N603" s="1194"/>
      <c r="O603" s="1176"/>
      <c r="P603" s="1179"/>
      <c r="Q603" s="1182"/>
      <c r="R603" s="813"/>
      <c r="S603" s="674" t="s">
        <v>7332</v>
      </c>
      <c r="T603" s="237" t="s">
        <v>3822</v>
      </c>
      <c r="U603" s="237" t="s">
        <v>3827</v>
      </c>
      <c r="V603" s="237" t="s">
        <v>3830</v>
      </c>
      <c r="W603" s="672" t="s">
        <v>7333</v>
      </c>
      <c r="X603" s="260">
        <v>44927</v>
      </c>
      <c r="Y603" s="260">
        <v>45291</v>
      </c>
      <c r="Z603" s="260">
        <v>44927</v>
      </c>
      <c r="AA603" s="260">
        <v>45291</v>
      </c>
      <c r="AB603" s="813"/>
      <c r="AC603" s="828"/>
      <c r="AD603" s="44">
        <f t="shared" si="299"/>
        <v>5013852</v>
      </c>
      <c r="AE603" s="44">
        <f t="shared" si="299"/>
        <v>4066152</v>
      </c>
      <c r="AF603" s="44">
        <f t="shared" si="299"/>
        <v>947700</v>
      </c>
      <c r="AG603" s="44">
        <f t="shared" si="299"/>
        <v>0</v>
      </c>
      <c r="AH603" s="44">
        <f t="shared" si="299"/>
        <v>0</v>
      </c>
      <c r="AI603" s="44">
        <f t="shared" si="299"/>
        <v>0</v>
      </c>
      <c r="AJ603" s="427"/>
      <c r="AK603" s="813"/>
      <c r="AL603" s="831"/>
      <c r="AM603" s="44">
        <f t="shared" si="257"/>
        <v>1253463</v>
      </c>
      <c r="AN603" s="428">
        <v>1016538</v>
      </c>
      <c r="AO603" s="428">
        <v>236925</v>
      </c>
      <c r="AP603" s="428"/>
      <c r="AQ603" s="428"/>
      <c r="AR603" s="428"/>
      <c r="AS603" s="428"/>
      <c r="AT603" s="813"/>
      <c r="AU603" s="834"/>
      <c r="AV603" s="44">
        <f t="shared" si="283"/>
        <v>1253463</v>
      </c>
      <c r="AW603" s="428">
        <v>1016538</v>
      </c>
      <c r="AX603" s="428">
        <v>236925</v>
      </c>
      <c r="AY603" s="428"/>
      <c r="AZ603" s="428"/>
      <c r="BA603" s="428"/>
      <c r="BB603" s="428"/>
      <c r="BC603" s="813"/>
      <c r="BD603" s="810"/>
      <c r="BE603" s="44">
        <f t="shared" si="284"/>
        <v>1253463</v>
      </c>
      <c r="BF603" s="428">
        <v>1016538</v>
      </c>
      <c r="BG603" s="428">
        <v>236925</v>
      </c>
      <c r="BH603" s="428"/>
      <c r="BI603" s="428"/>
      <c r="BJ603" s="428"/>
      <c r="BK603" s="428"/>
      <c r="BL603" s="813"/>
      <c r="BM603" s="816"/>
      <c r="BN603" s="44">
        <f t="shared" si="285"/>
        <v>1253463</v>
      </c>
      <c r="BO603" s="428">
        <v>1016538</v>
      </c>
      <c r="BP603" s="428">
        <v>236925</v>
      </c>
      <c r="BQ603" s="428"/>
      <c r="BR603" s="428"/>
      <c r="BS603" s="428"/>
      <c r="BT603" s="428"/>
      <c r="BU603" s="429"/>
      <c r="BV603" s="430"/>
      <c r="BW603" s="430"/>
      <c r="BX603" s="430"/>
      <c r="BY603" s="430"/>
      <c r="BZ603" s="430"/>
      <c r="CA603" s="430"/>
      <c r="CB603" s="430"/>
      <c r="CC603" s="431"/>
    </row>
    <row r="604" spans="1:81" s="58" customFormat="1" ht="40.200000000000003" customHeight="1" thickTop="1" thickBot="1" x14ac:dyDescent="0.35">
      <c r="A604" s="34"/>
      <c r="B604" s="982"/>
      <c r="C604" s="869"/>
      <c r="D604" s="872"/>
      <c r="E604" s="852"/>
      <c r="F604" s="852"/>
      <c r="G604" s="852"/>
      <c r="H604" s="852"/>
      <c r="I604" s="1185"/>
      <c r="J604" s="813"/>
      <c r="K604" s="855"/>
      <c r="L604" s="1188"/>
      <c r="M604" s="1191"/>
      <c r="N604" s="1194"/>
      <c r="O604" s="1176"/>
      <c r="P604" s="1179"/>
      <c r="Q604" s="1182"/>
      <c r="R604" s="813"/>
      <c r="S604" s="673" t="s">
        <v>7334</v>
      </c>
      <c r="T604" s="237" t="s">
        <v>3822</v>
      </c>
      <c r="U604" s="237" t="s">
        <v>3827</v>
      </c>
      <c r="V604" s="237" t="s">
        <v>3830</v>
      </c>
      <c r="W604" s="672" t="s">
        <v>7335</v>
      </c>
      <c r="X604" s="260">
        <v>44927</v>
      </c>
      <c r="Y604" s="260">
        <v>45291</v>
      </c>
      <c r="Z604" s="260">
        <v>44927</v>
      </c>
      <c r="AA604" s="260">
        <v>45291</v>
      </c>
      <c r="AB604" s="813"/>
      <c r="AC604" s="828"/>
      <c r="AD604" s="44">
        <f t="shared" si="299"/>
        <v>5013852</v>
      </c>
      <c r="AE604" s="44">
        <f t="shared" si="299"/>
        <v>4066152</v>
      </c>
      <c r="AF604" s="44">
        <f t="shared" si="299"/>
        <v>947700</v>
      </c>
      <c r="AG604" s="44">
        <f t="shared" si="299"/>
        <v>0</v>
      </c>
      <c r="AH604" s="44">
        <f t="shared" si="299"/>
        <v>0</v>
      </c>
      <c r="AI604" s="44">
        <f t="shared" si="299"/>
        <v>0</v>
      </c>
      <c r="AJ604" s="427"/>
      <c r="AK604" s="813"/>
      <c r="AL604" s="831"/>
      <c r="AM604" s="44">
        <f t="shared" si="257"/>
        <v>1253463</v>
      </c>
      <c r="AN604" s="428">
        <v>1016538</v>
      </c>
      <c r="AO604" s="428">
        <v>236925</v>
      </c>
      <c r="AP604" s="428"/>
      <c r="AQ604" s="428"/>
      <c r="AR604" s="428"/>
      <c r="AS604" s="428"/>
      <c r="AT604" s="813"/>
      <c r="AU604" s="834"/>
      <c r="AV604" s="44">
        <f t="shared" si="283"/>
        <v>1253463</v>
      </c>
      <c r="AW604" s="428">
        <v>1016538</v>
      </c>
      <c r="AX604" s="428">
        <v>236925</v>
      </c>
      <c r="AY604" s="428"/>
      <c r="AZ604" s="428"/>
      <c r="BA604" s="428"/>
      <c r="BB604" s="428"/>
      <c r="BC604" s="813"/>
      <c r="BD604" s="810"/>
      <c r="BE604" s="44">
        <f t="shared" si="284"/>
        <v>1253463</v>
      </c>
      <c r="BF604" s="428">
        <v>1016538</v>
      </c>
      <c r="BG604" s="428">
        <v>236925</v>
      </c>
      <c r="BH604" s="428"/>
      <c r="BI604" s="428"/>
      <c r="BJ604" s="428"/>
      <c r="BK604" s="428"/>
      <c r="BL604" s="813"/>
      <c r="BM604" s="816"/>
      <c r="BN604" s="44">
        <f t="shared" si="285"/>
        <v>1253463</v>
      </c>
      <c r="BO604" s="428">
        <v>1016538</v>
      </c>
      <c r="BP604" s="428">
        <v>236925</v>
      </c>
      <c r="BQ604" s="428"/>
      <c r="BR604" s="428"/>
      <c r="BS604" s="428"/>
      <c r="BT604" s="428"/>
      <c r="BU604" s="429"/>
      <c r="BV604" s="430"/>
      <c r="BW604" s="430"/>
      <c r="BX604" s="430"/>
      <c r="BY604" s="430"/>
      <c r="BZ604" s="430"/>
      <c r="CA604" s="430"/>
      <c r="CB604" s="430"/>
      <c r="CC604" s="431"/>
    </row>
    <row r="605" spans="1:81" s="58" customFormat="1" ht="40.200000000000003" customHeight="1" thickTop="1" thickBot="1" x14ac:dyDescent="0.35">
      <c r="A605" s="34"/>
      <c r="B605" s="982"/>
      <c r="C605" s="869"/>
      <c r="D605" s="872"/>
      <c r="E605" s="852"/>
      <c r="F605" s="852"/>
      <c r="G605" s="852"/>
      <c r="H605" s="852"/>
      <c r="I605" s="1185"/>
      <c r="J605" s="813"/>
      <c r="K605" s="855"/>
      <c r="L605" s="1188"/>
      <c r="M605" s="1191"/>
      <c r="N605" s="1194"/>
      <c r="O605" s="1176"/>
      <c r="P605" s="1179"/>
      <c r="Q605" s="1182"/>
      <c r="R605" s="813"/>
      <c r="S605" s="673" t="s">
        <v>7336</v>
      </c>
      <c r="T605" s="237" t="s">
        <v>3822</v>
      </c>
      <c r="U605" s="237" t="s">
        <v>3827</v>
      </c>
      <c r="V605" s="237" t="s">
        <v>3830</v>
      </c>
      <c r="W605" s="672" t="s">
        <v>7337</v>
      </c>
      <c r="X605" s="260">
        <v>44927</v>
      </c>
      <c r="Y605" s="260">
        <v>45291</v>
      </c>
      <c r="Z605" s="260">
        <v>44927</v>
      </c>
      <c r="AA605" s="260">
        <v>45291</v>
      </c>
      <c r="AB605" s="813"/>
      <c r="AC605" s="828"/>
      <c r="AD605" s="44">
        <f t="shared" si="299"/>
        <v>5013852</v>
      </c>
      <c r="AE605" s="44">
        <f t="shared" si="299"/>
        <v>4066152</v>
      </c>
      <c r="AF605" s="44">
        <f t="shared" si="299"/>
        <v>947700</v>
      </c>
      <c r="AG605" s="44">
        <f t="shared" si="299"/>
        <v>0</v>
      </c>
      <c r="AH605" s="44">
        <f t="shared" si="299"/>
        <v>0</v>
      </c>
      <c r="AI605" s="44">
        <f t="shared" si="299"/>
        <v>0</v>
      </c>
      <c r="AJ605" s="427"/>
      <c r="AK605" s="813"/>
      <c r="AL605" s="831"/>
      <c r="AM605" s="44">
        <f t="shared" si="257"/>
        <v>1253463</v>
      </c>
      <c r="AN605" s="428">
        <v>1016538</v>
      </c>
      <c r="AO605" s="428">
        <v>236925</v>
      </c>
      <c r="AP605" s="428"/>
      <c r="AQ605" s="428"/>
      <c r="AR605" s="428"/>
      <c r="AS605" s="428"/>
      <c r="AT605" s="813"/>
      <c r="AU605" s="834"/>
      <c r="AV605" s="44">
        <f t="shared" si="283"/>
        <v>1253463</v>
      </c>
      <c r="AW605" s="428">
        <v>1016538</v>
      </c>
      <c r="AX605" s="428">
        <v>236925</v>
      </c>
      <c r="AY605" s="428"/>
      <c r="AZ605" s="428"/>
      <c r="BA605" s="428"/>
      <c r="BB605" s="428"/>
      <c r="BC605" s="813"/>
      <c r="BD605" s="810"/>
      <c r="BE605" s="44">
        <f t="shared" si="284"/>
        <v>1253463</v>
      </c>
      <c r="BF605" s="428">
        <v>1016538</v>
      </c>
      <c r="BG605" s="428">
        <v>236925</v>
      </c>
      <c r="BH605" s="428"/>
      <c r="BI605" s="428"/>
      <c r="BJ605" s="428"/>
      <c r="BK605" s="428"/>
      <c r="BL605" s="813"/>
      <c r="BM605" s="816"/>
      <c r="BN605" s="44">
        <f t="shared" si="285"/>
        <v>1253463</v>
      </c>
      <c r="BO605" s="428">
        <v>1016538</v>
      </c>
      <c r="BP605" s="428">
        <v>236925</v>
      </c>
      <c r="BQ605" s="428"/>
      <c r="BR605" s="428"/>
      <c r="BS605" s="428"/>
      <c r="BT605" s="428"/>
      <c r="BU605" s="429"/>
      <c r="BV605" s="430"/>
      <c r="BW605" s="430"/>
      <c r="BX605" s="430"/>
      <c r="BY605" s="430"/>
      <c r="BZ605" s="430"/>
      <c r="CA605" s="430"/>
      <c r="CB605" s="430"/>
      <c r="CC605" s="431"/>
    </row>
    <row r="606" spans="1:81" s="58" customFormat="1" ht="40.200000000000003" customHeight="1" thickTop="1" thickBot="1" x14ac:dyDescent="0.35">
      <c r="A606" s="34"/>
      <c r="B606" s="982"/>
      <c r="C606" s="869"/>
      <c r="D606" s="872"/>
      <c r="E606" s="852"/>
      <c r="F606" s="852"/>
      <c r="G606" s="852"/>
      <c r="H606" s="852"/>
      <c r="I606" s="1185"/>
      <c r="J606" s="813"/>
      <c r="K606" s="855"/>
      <c r="L606" s="1188"/>
      <c r="M606" s="1191"/>
      <c r="N606" s="1194"/>
      <c r="O606" s="1176"/>
      <c r="P606" s="1179"/>
      <c r="Q606" s="1182"/>
      <c r="R606" s="813"/>
      <c r="S606" s="673" t="s">
        <v>7338</v>
      </c>
      <c r="T606" s="237" t="s">
        <v>3822</v>
      </c>
      <c r="U606" s="237" t="s">
        <v>3827</v>
      </c>
      <c r="V606" s="237" t="s">
        <v>3830</v>
      </c>
      <c r="W606" s="675" t="s">
        <v>7339</v>
      </c>
      <c r="X606" s="260">
        <v>44927</v>
      </c>
      <c r="Y606" s="260">
        <v>45291</v>
      </c>
      <c r="Z606" s="260">
        <v>44927</v>
      </c>
      <c r="AA606" s="260">
        <v>45291</v>
      </c>
      <c r="AB606" s="813"/>
      <c r="AC606" s="828"/>
      <c r="AD606" s="44">
        <f t="shared" si="299"/>
        <v>5013852</v>
      </c>
      <c r="AE606" s="44">
        <f t="shared" si="299"/>
        <v>4066152</v>
      </c>
      <c r="AF606" s="44">
        <f t="shared" si="299"/>
        <v>947700</v>
      </c>
      <c r="AG606" s="44">
        <f t="shared" si="299"/>
        <v>0</v>
      </c>
      <c r="AH606" s="44">
        <f t="shared" si="299"/>
        <v>0</v>
      </c>
      <c r="AI606" s="44">
        <f t="shared" si="299"/>
        <v>0</v>
      </c>
      <c r="AJ606" s="51">
        <f t="shared" si="299"/>
        <v>0</v>
      </c>
      <c r="AK606" s="813"/>
      <c r="AL606" s="831"/>
      <c r="AM606" s="44">
        <f t="shared" si="257"/>
        <v>1253463</v>
      </c>
      <c r="AN606" s="428">
        <v>1016538</v>
      </c>
      <c r="AO606" s="428">
        <v>236925</v>
      </c>
      <c r="AP606" s="257"/>
      <c r="AQ606" s="257"/>
      <c r="AR606" s="257"/>
      <c r="AS606" s="257"/>
      <c r="AT606" s="813"/>
      <c r="AU606" s="834"/>
      <c r="AV606" s="44">
        <f t="shared" si="283"/>
        <v>1253463</v>
      </c>
      <c r="AW606" s="428">
        <v>1016538</v>
      </c>
      <c r="AX606" s="428">
        <v>236925</v>
      </c>
      <c r="AY606" s="257"/>
      <c r="AZ606" s="257"/>
      <c r="BA606" s="257"/>
      <c r="BB606" s="257"/>
      <c r="BC606" s="813"/>
      <c r="BD606" s="810"/>
      <c r="BE606" s="44">
        <f t="shared" si="284"/>
        <v>1253463</v>
      </c>
      <c r="BF606" s="428">
        <v>1016538</v>
      </c>
      <c r="BG606" s="428">
        <v>236925</v>
      </c>
      <c r="BH606" s="257"/>
      <c r="BI606" s="257"/>
      <c r="BJ606" s="257"/>
      <c r="BK606" s="257"/>
      <c r="BL606" s="813"/>
      <c r="BM606" s="816"/>
      <c r="BN606" s="44">
        <f t="shared" si="285"/>
        <v>1253463</v>
      </c>
      <c r="BO606" s="428">
        <v>1016538</v>
      </c>
      <c r="BP606" s="428">
        <v>236925</v>
      </c>
      <c r="BQ606" s="257"/>
      <c r="BR606" s="257"/>
      <c r="BS606" s="257"/>
      <c r="BT606" s="257"/>
      <c r="BU606" s="821"/>
      <c r="BV606" s="822"/>
      <c r="BW606" s="822"/>
      <c r="BX606" s="822"/>
      <c r="BY606" s="822"/>
      <c r="BZ606" s="822"/>
      <c r="CA606" s="822"/>
      <c r="CB606" s="822"/>
      <c r="CC606" s="823"/>
    </row>
    <row r="607" spans="1:81" s="58" customFormat="1" ht="40.200000000000003" customHeight="1" thickTop="1" thickBot="1" x14ac:dyDescent="0.35">
      <c r="A607" s="34"/>
      <c r="B607" s="982"/>
      <c r="C607" s="869"/>
      <c r="D607" s="872"/>
      <c r="E607" s="852"/>
      <c r="F607" s="852"/>
      <c r="G607" s="852"/>
      <c r="H607" s="852"/>
      <c r="I607" s="1185"/>
      <c r="J607" s="813"/>
      <c r="K607" s="855"/>
      <c r="L607" s="1188"/>
      <c r="M607" s="1191"/>
      <c r="N607" s="1194"/>
      <c r="O607" s="1176"/>
      <c r="P607" s="1179"/>
      <c r="Q607" s="1182"/>
      <c r="R607" s="813"/>
      <c r="S607" s="673" t="s">
        <v>7340</v>
      </c>
      <c r="T607" s="237" t="s">
        <v>3822</v>
      </c>
      <c r="U607" s="237" t="s">
        <v>3827</v>
      </c>
      <c r="V607" s="237" t="s">
        <v>3830</v>
      </c>
      <c r="W607" s="675" t="s">
        <v>7341</v>
      </c>
      <c r="X607" s="260">
        <v>44927</v>
      </c>
      <c r="Y607" s="260">
        <v>45291</v>
      </c>
      <c r="Z607" s="260">
        <v>44927</v>
      </c>
      <c r="AA607" s="260">
        <v>45291</v>
      </c>
      <c r="AB607" s="813"/>
      <c r="AC607" s="828"/>
      <c r="AD607" s="44">
        <f t="shared" si="299"/>
        <v>5013852</v>
      </c>
      <c r="AE607" s="44">
        <f t="shared" si="299"/>
        <v>4066152</v>
      </c>
      <c r="AF607" s="44">
        <f t="shared" si="299"/>
        <v>947700</v>
      </c>
      <c r="AG607" s="44">
        <f t="shared" si="299"/>
        <v>0</v>
      </c>
      <c r="AH607" s="44">
        <f t="shared" si="299"/>
        <v>0</v>
      </c>
      <c r="AI607" s="44">
        <f t="shared" si="299"/>
        <v>0</v>
      </c>
      <c r="AJ607" s="51">
        <f t="shared" si="299"/>
        <v>0</v>
      </c>
      <c r="AK607" s="813"/>
      <c r="AL607" s="831"/>
      <c r="AM607" s="44">
        <f t="shared" si="257"/>
        <v>1253463</v>
      </c>
      <c r="AN607" s="428">
        <v>1016538</v>
      </c>
      <c r="AO607" s="428">
        <v>236925</v>
      </c>
      <c r="AP607" s="257"/>
      <c r="AQ607" s="257"/>
      <c r="AR607" s="257"/>
      <c r="AS607" s="257"/>
      <c r="AT607" s="813"/>
      <c r="AU607" s="834"/>
      <c r="AV607" s="44">
        <f t="shared" si="283"/>
        <v>1253463</v>
      </c>
      <c r="AW607" s="428">
        <v>1016538</v>
      </c>
      <c r="AX607" s="428">
        <v>236925</v>
      </c>
      <c r="AY607" s="257"/>
      <c r="AZ607" s="257"/>
      <c r="BA607" s="257"/>
      <c r="BB607" s="257"/>
      <c r="BC607" s="813"/>
      <c r="BD607" s="810"/>
      <c r="BE607" s="44">
        <f t="shared" si="284"/>
        <v>1253463</v>
      </c>
      <c r="BF607" s="428">
        <v>1016538</v>
      </c>
      <c r="BG607" s="428">
        <v>236925</v>
      </c>
      <c r="BH607" s="257"/>
      <c r="BI607" s="257"/>
      <c r="BJ607" s="257"/>
      <c r="BK607" s="257"/>
      <c r="BL607" s="813"/>
      <c r="BM607" s="816"/>
      <c r="BN607" s="44">
        <f t="shared" si="285"/>
        <v>1253463</v>
      </c>
      <c r="BO607" s="428">
        <v>1016538</v>
      </c>
      <c r="BP607" s="428">
        <v>236925</v>
      </c>
      <c r="BQ607" s="257"/>
      <c r="BR607" s="257"/>
      <c r="BS607" s="257"/>
      <c r="BT607" s="257"/>
      <c r="BU607" s="821"/>
      <c r="BV607" s="822"/>
      <c r="BW607" s="822"/>
      <c r="BX607" s="822"/>
      <c r="BY607" s="822"/>
      <c r="BZ607" s="822"/>
      <c r="CA607" s="822"/>
      <c r="CB607" s="822"/>
      <c r="CC607" s="823"/>
    </row>
    <row r="608" spans="1:81" s="58" customFormat="1" ht="40.200000000000003" customHeight="1" thickTop="1" thickBot="1" x14ac:dyDescent="0.35">
      <c r="A608" s="34"/>
      <c r="B608" s="982"/>
      <c r="C608" s="869"/>
      <c r="D608" s="873"/>
      <c r="E608" s="853"/>
      <c r="F608" s="853"/>
      <c r="G608" s="853"/>
      <c r="H608" s="853"/>
      <c r="I608" s="1186"/>
      <c r="J608" s="814"/>
      <c r="K608" s="856"/>
      <c r="L608" s="1189"/>
      <c r="M608" s="1192"/>
      <c r="N608" s="1195"/>
      <c r="O608" s="1177"/>
      <c r="P608" s="1180"/>
      <c r="Q608" s="1183"/>
      <c r="R608" s="814"/>
      <c r="S608" s="673" t="s">
        <v>7342</v>
      </c>
      <c r="T608" s="237" t="s">
        <v>3822</v>
      </c>
      <c r="U608" s="237" t="s">
        <v>3827</v>
      </c>
      <c r="V608" s="237" t="s">
        <v>3830</v>
      </c>
      <c r="W608" s="675" t="s">
        <v>7343</v>
      </c>
      <c r="X608" s="260">
        <v>44927</v>
      </c>
      <c r="Y608" s="260">
        <v>45291</v>
      </c>
      <c r="Z608" s="260">
        <v>44927</v>
      </c>
      <c r="AA608" s="260">
        <v>45291</v>
      </c>
      <c r="AB608" s="814"/>
      <c r="AC608" s="829"/>
      <c r="AD608" s="44">
        <f t="shared" si="299"/>
        <v>5013852</v>
      </c>
      <c r="AE608" s="44">
        <f t="shared" si="299"/>
        <v>4066152</v>
      </c>
      <c r="AF608" s="44">
        <f t="shared" si="299"/>
        <v>947700</v>
      </c>
      <c r="AG608" s="44">
        <f t="shared" si="299"/>
        <v>0</v>
      </c>
      <c r="AH608" s="44">
        <f t="shared" si="299"/>
        <v>0</v>
      </c>
      <c r="AI608" s="44">
        <f t="shared" si="299"/>
        <v>0</v>
      </c>
      <c r="AJ608" s="46">
        <f t="shared" si="299"/>
        <v>0</v>
      </c>
      <c r="AK608" s="814"/>
      <c r="AL608" s="832"/>
      <c r="AM608" s="44">
        <f t="shared" si="257"/>
        <v>1253463</v>
      </c>
      <c r="AN608" s="428">
        <v>1016538</v>
      </c>
      <c r="AO608" s="428">
        <v>236925</v>
      </c>
      <c r="AP608" s="49"/>
      <c r="AQ608" s="49"/>
      <c r="AR608" s="49"/>
      <c r="AS608" s="49"/>
      <c r="AT608" s="814"/>
      <c r="AU608" s="835"/>
      <c r="AV608" s="44">
        <f t="shared" si="283"/>
        <v>1253463</v>
      </c>
      <c r="AW608" s="428">
        <v>1016538</v>
      </c>
      <c r="AX608" s="428">
        <v>236925</v>
      </c>
      <c r="AY608" s="49"/>
      <c r="AZ608" s="49"/>
      <c r="BA608" s="49"/>
      <c r="BB608" s="49"/>
      <c r="BC608" s="814"/>
      <c r="BD608" s="811"/>
      <c r="BE608" s="44">
        <f t="shared" si="284"/>
        <v>1253463</v>
      </c>
      <c r="BF608" s="428">
        <v>1016538</v>
      </c>
      <c r="BG608" s="428">
        <v>236925</v>
      </c>
      <c r="BH608" s="49"/>
      <c r="BI608" s="49"/>
      <c r="BJ608" s="49"/>
      <c r="BK608" s="49"/>
      <c r="BL608" s="814"/>
      <c r="BM608" s="817"/>
      <c r="BN608" s="44">
        <f t="shared" si="285"/>
        <v>1253463</v>
      </c>
      <c r="BO608" s="428">
        <v>1016538</v>
      </c>
      <c r="BP608" s="428">
        <v>236925</v>
      </c>
      <c r="BQ608" s="49"/>
      <c r="BR608" s="49"/>
      <c r="BS608" s="49"/>
      <c r="BT608" s="49"/>
      <c r="BU608" s="824"/>
      <c r="BV608" s="825"/>
      <c r="BW608" s="825"/>
      <c r="BX608" s="825"/>
      <c r="BY608" s="825"/>
      <c r="BZ608" s="825"/>
      <c r="CA608" s="825"/>
      <c r="CB608" s="825"/>
      <c r="CC608" s="826"/>
    </row>
    <row r="609" spans="1:81" s="58" customFormat="1" ht="40.200000000000003" customHeight="1" thickTop="1" thickBot="1" x14ac:dyDescent="0.35">
      <c r="A609" s="34"/>
      <c r="B609" s="982"/>
      <c r="C609" s="869"/>
      <c r="D609" s="372">
        <v>1992</v>
      </c>
      <c r="E609" s="375" t="s">
        <v>7321</v>
      </c>
      <c r="F609" s="375" t="s">
        <v>7344</v>
      </c>
      <c r="G609" s="375">
        <v>436845</v>
      </c>
      <c r="H609" s="375" t="s">
        <v>7323</v>
      </c>
      <c r="I609" s="537">
        <v>202100454016</v>
      </c>
      <c r="J609" s="357">
        <v>132</v>
      </c>
      <c r="K609" s="368" t="str">
        <f>+[3]Metas!K151</f>
        <v>Seguimiento y monitoreo de los prestadores de servicios de salud con quejas interpuestas por los usuarios del SGSSS</v>
      </c>
      <c r="L609" s="376"/>
      <c r="M609" s="377">
        <f>SUM(N609:Q609)</f>
        <v>0</v>
      </c>
      <c r="N609" s="378"/>
      <c r="O609" s="379"/>
      <c r="P609" s="380"/>
      <c r="Q609" s="381"/>
      <c r="R609" s="357">
        <f t="shared" ref="R609:R610" si="304">+$J609</f>
        <v>132</v>
      </c>
      <c r="S609" s="676" t="s">
        <v>7345</v>
      </c>
      <c r="T609" s="236" t="s">
        <v>3822</v>
      </c>
      <c r="U609" s="236" t="s">
        <v>3827</v>
      </c>
      <c r="V609" s="236" t="s">
        <v>3830</v>
      </c>
      <c r="W609" s="677" t="s">
        <v>7346</v>
      </c>
      <c r="X609" s="260">
        <v>44927</v>
      </c>
      <c r="Y609" s="260">
        <v>45291</v>
      </c>
      <c r="Z609" s="260">
        <v>44927</v>
      </c>
      <c r="AA609" s="260">
        <v>45291</v>
      </c>
      <c r="AB609" s="357">
        <f t="shared" si="270"/>
        <v>132</v>
      </c>
      <c r="AC609" s="371">
        <f t="shared" ref="AC609:AC610" si="305">+L609</f>
        <v>0</v>
      </c>
      <c r="AD609" s="44">
        <f t="shared" si="299"/>
        <v>250692596</v>
      </c>
      <c r="AE609" s="44">
        <f t="shared" si="299"/>
        <v>203307592</v>
      </c>
      <c r="AF609" s="44">
        <f t="shared" si="299"/>
        <v>47385004</v>
      </c>
      <c r="AG609" s="44">
        <f t="shared" si="299"/>
        <v>0</v>
      </c>
      <c r="AH609" s="44">
        <f t="shared" si="299"/>
        <v>0</v>
      </c>
      <c r="AI609" s="44">
        <f t="shared" si="299"/>
        <v>0</v>
      </c>
      <c r="AJ609" s="44">
        <f t="shared" si="299"/>
        <v>0</v>
      </c>
      <c r="AK609" s="357">
        <f t="shared" si="272"/>
        <v>132</v>
      </c>
      <c r="AL609" s="361">
        <f>+N609</f>
        <v>0</v>
      </c>
      <c r="AM609" s="44">
        <f t="shared" si="257"/>
        <v>62673149</v>
      </c>
      <c r="AN609" s="47">
        <v>50826898</v>
      </c>
      <c r="AO609" s="47">
        <v>11846251</v>
      </c>
      <c r="AP609" s="47"/>
      <c r="AQ609" s="47"/>
      <c r="AR609" s="47"/>
      <c r="AS609" s="47"/>
      <c r="AT609" s="357">
        <f t="shared" si="273"/>
        <v>132</v>
      </c>
      <c r="AU609" s="358">
        <f>+O609</f>
        <v>0</v>
      </c>
      <c r="AV609" s="44">
        <f t="shared" si="283"/>
        <v>62673149</v>
      </c>
      <c r="AW609" s="47">
        <v>50826898</v>
      </c>
      <c r="AX609" s="47">
        <v>11846251</v>
      </c>
      <c r="AY609" s="47"/>
      <c r="AZ609" s="47"/>
      <c r="BA609" s="47"/>
      <c r="BB609" s="47"/>
      <c r="BC609" s="357">
        <f t="shared" si="274"/>
        <v>132</v>
      </c>
      <c r="BD609" s="359">
        <f>+P609</f>
        <v>0</v>
      </c>
      <c r="BE609" s="44">
        <f t="shared" si="284"/>
        <v>62673149</v>
      </c>
      <c r="BF609" s="47">
        <v>50826898</v>
      </c>
      <c r="BG609" s="47">
        <v>11846251</v>
      </c>
      <c r="BH609" s="47"/>
      <c r="BI609" s="47"/>
      <c r="BJ609" s="47"/>
      <c r="BK609" s="47"/>
      <c r="BL609" s="357">
        <f t="shared" si="275"/>
        <v>132</v>
      </c>
      <c r="BM609" s="360">
        <f>+Q609</f>
        <v>0</v>
      </c>
      <c r="BN609" s="44">
        <f t="shared" si="285"/>
        <v>62673149</v>
      </c>
      <c r="BO609" s="47">
        <v>50826898</v>
      </c>
      <c r="BP609" s="47">
        <v>11846251</v>
      </c>
      <c r="BQ609" s="47"/>
      <c r="BR609" s="47"/>
      <c r="BS609" s="47"/>
      <c r="BT609" s="47"/>
      <c r="BU609" s="818"/>
      <c r="BV609" s="819"/>
      <c r="BW609" s="819"/>
      <c r="BX609" s="819"/>
      <c r="BY609" s="819"/>
      <c r="BZ609" s="819"/>
      <c r="CA609" s="819"/>
      <c r="CB609" s="819"/>
      <c r="CC609" s="820"/>
    </row>
    <row r="610" spans="1:81" s="58" customFormat="1" ht="40.200000000000003" customHeight="1" thickTop="1" thickBot="1" x14ac:dyDescent="0.35">
      <c r="A610" s="34"/>
      <c r="B610" s="982"/>
      <c r="C610" s="869"/>
      <c r="D610" s="871">
        <v>1992</v>
      </c>
      <c r="E610" s="851" t="s">
        <v>7321</v>
      </c>
      <c r="F610" s="851" t="s">
        <v>7344</v>
      </c>
      <c r="G610" s="851">
        <v>436845</v>
      </c>
      <c r="H610" s="851" t="s">
        <v>7323</v>
      </c>
      <c r="I610" s="1184">
        <v>202100454016</v>
      </c>
      <c r="J610" s="812">
        <v>133</v>
      </c>
      <c r="K610" s="854" t="str">
        <f>+[3]Metas!K152</f>
        <v>Seguimiento y monitoreo al 100% de los prestadores de servicios de salud habilitados en el REPS con servicios de seguridad y salud en el trabajo y radiología e imágenes diagnósticas.</v>
      </c>
      <c r="L610" s="1187"/>
      <c r="M610" s="1190">
        <f>SUM(N610:Q610)</f>
        <v>0</v>
      </c>
      <c r="N610" s="1193"/>
      <c r="O610" s="1175"/>
      <c r="P610" s="1178"/>
      <c r="Q610" s="1181"/>
      <c r="R610" s="812">
        <f t="shared" si="304"/>
        <v>133</v>
      </c>
      <c r="S610" s="673" t="s">
        <v>7347</v>
      </c>
      <c r="T610" s="236" t="s">
        <v>3822</v>
      </c>
      <c r="U610" s="236" t="s">
        <v>3827</v>
      </c>
      <c r="V610" s="236" t="s">
        <v>3830</v>
      </c>
      <c r="W610" s="672" t="s">
        <v>7348</v>
      </c>
      <c r="X610" s="260">
        <v>44927</v>
      </c>
      <c r="Y610" s="260">
        <v>45291</v>
      </c>
      <c r="Z610" s="260">
        <v>44927</v>
      </c>
      <c r="AA610" s="260">
        <v>45291</v>
      </c>
      <c r="AB610" s="812">
        <f t="shared" si="270"/>
        <v>133</v>
      </c>
      <c r="AC610" s="827">
        <f t="shared" si="305"/>
        <v>0</v>
      </c>
      <c r="AD610" s="44">
        <f t="shared" si="299"/>
        <v>20891044</v>
      </c>
      <c r="AE610" s="44">
        <f t="shared" si="299"/>
        <v>16942296</v>
      </c>
      <c r="AF610" s="44">
        <f t="shared" si="299"/>
        <v>3948748</v>
      </c>
      <c r="AG610" s="44">
        <f t="shared" si="299"/>
        <v>0</v>
      </c>
      <c r="AH610" s="44">
        <f t="shared" si="299"/>
        <v>0</v>
      </c>
      <c r="AI610" s="44">
        <f t="shared" si="299"/>
        <v>0</v>
      </c>
      <c r="AJ610" s="44">
        <f t="shared" si="299"/>
        <v>0</v>
      </c>
      <c r="AK610" s="812">
        <f t="shared" si="272"/>
        <v>133</v>
      </c>
      <c r="AL610" s="830">
        <f>+N610</f>
        <v>0</v>
      </c>
      <c r="AM610" s="44">
        <f t="shared" ref="AM610:AM619" si="306">SUM(AN610:AS610)</f>
        <v>5222761</v>
      </c>
      <c r="AN610" s="47">
        <v>4235574</v>
      </c>
      <c r="AO610" s="47">
        <v>987187</v>
      </c>
      <c r="AP610" s="47"/>
      <c r="AQ610" s="47"/>
      <c r="AR610" s="47"/>
      <c r="AS610" s="47"/>
      <c r="AT610" s="812">
        <f t="shared" si="273"/>
        <v>133</v>
      </c>
      <c r="AU610" s="833">
        <f>+O610</f>
        <v>0</v>
      </c>
      <c r="AV610" s="44">
        <f t="shared" si="283"/>
        <v>5222761</v>
      </c>
      <c r="AW610" s="47">
        <v>4235574</v>
      </c>
      <c r="AX610" s="47">
        <v>987187</v>
      </c>
      <c r="AY610" s="47"/>
      <c r="AZ610" s="47"/>
      <c r="BA610" s="47"/>
      <c r="BB610" s="47"/>
      <c r="BC610" s="812">
        <f t="shared" si="274"/>
        <v>133</v>
      </c>
      <c r="BD610" s="809">
        <f>+P610</f>
        <v>0</v>
      </c>
      <c r="BE610" s="44">
        <f t="shared" si="284"/>
        <v>5222761</v>
      </c>
      <c r="BF610" s="47">
        <v>4235574</v>
      </c>
      <c r="BG610" s="47">
        <v>987187</v>
      </c>
      <c r="BH610" s="47"/>
      <c r="BI610" s="47"/>
      <c r="BJ610" s="47"/>
      <c r="BK610" s="47"/>
      <c r="BL610" s="812">
        <f t="shared" si="275"/>
        <v>133</v>
      </c>
      <c r="BM610" s="815">
        <f>+Q610</f>
        <v>0</v>
      </c>
      <c r="BN610" s="44">
        <f t="shared" si="285"/>
        <v>5222761</v>
      </c>
      <c r="BO610" s="47">
        <v>4235574</v>
      </c>
      <c r="BP610" s="47">
        <v>987187</v>
      </c>
      <c r="BQ610" s="47"/>
      <c r="BR610" s="47"/>
      <c r="BS610" s="47"/>
      <c r="BT610" s="47"/>
      <c r="BU610" s="818"/>
      <c r="BV610" s="819"/>
      <c r="BW610" s="819"/>
      <c r="BX610" s="819"/>
      <c r="BY610" s="819"/>
      <c r="BZ610" s="819"/>
      <c r="CA610" s="819"/>
      <c r="CB610" s="819"/>
      <c r="CC610" s="820"/>
    </row>
    <row r="611" spans="1:81" s="58" customFormat="1" ht="40.200000000000003" customHeight="1" thickTop="1" thickBot="1" x14ac:dyDescent="0.35">
      <c r="A611" s="34"/>
      <c r="B611" s="982"/>
      <c r="C611" s="869"/>
      <c r="D611" s="872"/>
      <c r="E611" s="852"/>
      <c r="F611" s="852"/>
      <c r="G611" s="852"/>
      <c r="H611" s="852"/>
      <c r="I611" s="1185"/>
      <c r="J611" s="813"/>
      <c r="K611" s="855"/>
      <c r="L611" s="1188"/>
      <c r="M611" s="1191"/>
      <c r="N611" s="1194"/>
      <c r="O611" s="1176"/>
      <c r="P611" s="1179"/>
      <c r="Q611" s="1182"/>
      <c r="R611" s="813"/>
      <c r="S611" s="673" t="s">
        <v>7349</v>
      </c>
      <c r="T611" s="236" t="s">
        <v>3822</v>
      </c>
      <c r="U611" s="236" t="s">
        <v>3827</v>
      </c>
      <c r="V611" s="236" t="s">
        <v>3830</v>
      </c>
      <c r="W611" s="672" t="s">
        <v>7348</v>
      </c>
      <c r="X611" s="260">
        <v>44927</v>
      </c>
      <c r="Y611" s="260">
        <v>45291</v>
      </c>
      <c r="Z611" s="260">
        <v>44927</v>
      </c>
      <c r="AA611" s="260">
        <v>45291</v>
      </c>
      <c r="AB611" s="813"/>
      <c r="AC611" s="828"/>
      <c r="AD611" s="44">
        <f t="shared" si="299"/>
        <v>20891044</v>
      </c>
      <c r="AE611" s="44">
        <f t="shared" si="299"/>
        <v>16942296</v>
      </c>
      <c r="AF611" s="44">
        <f t="shared" si="299"/>
        <v>3948748</v>
      </c>
      <c r="AG611" s="44">
        <f t="shared" si="299"/>
        <v>0</v>
      </c>
      <c r="AH611" s="44">
        <f t="shared" si="299"/>
        <v>0</v>
      </c>
      <c r="AI611" s="44">
        <f t="shared" si="299"/>
        <v>0</v>
      </c>
      <c r="AJ611" s="51">
        <f t="shared" si="299"/>
        <v>0</v>
      </c>
      <c r="AK611" s="813"/>
      <c r="AL611" s="831"/>
      <c r="AM611" s="44">
        <f t="shared" si="306"/>
        <v>5222761</v>
      </c>
      <c r="AN611" s="47">
        <v>4235574</v>
      </c>
      <c r="AO611" s="47">
        <v>987187</v>
      </c>
      <c r="AP611" s="257"/>
      <c r="AQ611" s="257"/>
      <c r="AR611" s="257"/>
      <c r="AS611" s="257"/>
      <c r="AT611" s="813"/>
      <c r="AU611" s="834"/>
      <c r="AV611" s="44">
        <f t="shared" si="283"/>
        <v>5222761</v>
      </c>
      <c r="AW611" s="47">
        <v>4235574</v>
      </c>
      <c r="AX611" s="47">
        <v>987187</v>
      </c>
      <c r="AY611" s="257"/>
      <c r="AZ611" s="257"/>
      <c r="BA611" s="257"/>
      <c r="BB611" s="257"/>
      <c r="BC611" s="813"/>
      <c r="BD611" s="810"/>
      <c r="BE611" s="44">
        <f t="shared" si="284"/>
        <v>5222761</v>
      </c>
      <c r="BF611" s="47">
        <v>4235574</v>
      </c>
      <c r="BG611" s="47">
        <v>987187</v>
      </c>
      <c r="BH611" s="257"/>
      <c r="BI611" s="257"/>
      <c r="BJ611" s="257"/>
      <c r="BK611" s="257"/>
      <c r="BL611" s="813"/>
      <c r="BM611" s="816"/>
      <c r="BN611" s="44">
        <f t="shared" si="285"/>
        <v>5222761</v>
      </c>
      <c r="BO611" s="47">
        <v>4235574</v>
      </c>
      <c r="BP611" s="47">
        <v>987187</v>
      </c>
      <c r="BQ611" s="257"/>
      <c r="BR611" s="257"/>
      <c r="BS611" s="257"/>
      <c r="BT611" s="257"/>
      <c r="BU611" s="821"/>
      <c r="BV611" s="822"/>
      <c r="BW611" s="822"/>
      <c r="BX611" s="822"/>
      <c r="BY611" s="822"/>
      <c r="BZ611" s="822"/>
      <c r="CA611" s="822"/>
      <c r="CB611" s="822"/>
      <c r="CC611" s="823"/>
    </row>
    <row r="612" spans="1:81" s="58" customFormat="1" ht="40.200000000000003" customHeight="1" thickTop="1" thickBot="1" x14ac:dyDescent="0.35">
      <c r="A612" s="34"/>
      <c r="B612" s="982"/>
      <c r="C612" s="869"/>
      <c r="D612" s="871">
        <v>1906</v>
      </c>
      <c r="E612" s="851"/>
      <c r="F612" s="851">
        <v>1906028</v>
      </c>
      <c r="G612" s="851"/>
      <c r="H612" s="851" t="s">
        <v>7350</v>
      </c>
      <c r="I612" s="1184" t="s">
        <v>7351</v>
      </c>
      <c r="J612" s="812">
        <v>134</v>
      </c>
      <c r="K612" s="854" t="str">
        <f>+[3]Metas!K153</f>
        <v>Del seguimiento y auditoria a las cuentas presentadas por la prestación de los servicios de salud de la red pública y privada, con cargo al Departamento, tanto de la Ley de punto final como la de la población MIGRANTE</v>
      </c>
      <c r="L612" s="1187"/>
      <c r="M612" s="1190">
        <f>SUM(N612:Q612)</f>
        <v>0</v>
      </c>
      <c r="N612" s="1193"/>
      <c r="O612" s="1175"/>
      <c r="P612" s="1178"/>
      <c r="Q612" s="1181"/>
      <c r="R612" s="812">
        <f t="shared" ref="R612" si="307">+$J612</f>
        <v>134</v>
      </c>
      <c r="S612" s="678" t="s">
        <v>7352</v>
      </c>
      <c r="T612" s="235"/>
      <c r="U612" s="235"/>
      <c r="V612" s="235"/>
      <c r="W612" s="679" t="s">
        <v>7353</v>
      </c>
      <c r="X612" s="260">
        <v>44927</v>
      </c>
      <c r="Y612" s="260">
        <v>45291</v>
      </c>
      <c r="Z612" s="260">
        <v>44927</v>
      </c>
      <c r="AA612" s="260">
        <v>45291</v>
      </c>
      <c r="AB612" s="812">
        <f t="shared" si="270"/>
        <v>134</v>
      </c>
      <c r="AC612" s="827">
        <f t="shared" ref="AC612" si="308">+L612</f>
        <v>0</v>
      </c>
      <c r="AD612" s="44">
        <f t="shared" si="299"/>
        <v>8673623164</v>
      </c>
      <c r="AE612" s="44">
        <f t="shared" si="299"/>
        <v>0</v>
      </c>
      <c r="AF612" s="44">
        <f t="shared" si="299"/>
        <v>8673623164</v>
      </c>
      <c r="AG612" s="44">
        <f t="shared" si="299"/>
        <v>0</v>
      </c>
      <c r="AH612" s="44">
        <f t="shared" si="299"/>
        <v>0</v>
      </c>
      <c r="AI612" s="44">
        <f t="shared" si="299"/>
        <v>0</v>
      </c>
      <c r="AJ612" s="44">
        <f t="shared" si="299"/>
        <v>0</v>
      </c>
      <c r="AK612" s="812">
        <f t="shared" si="272"/>
        <v>134</v>
      </c>
      <c r="AL612" s="830">
        <f>+N612</f>
        <v>0</v>
      </c>
      <c r="AM612" s="44">
        <f t="shared" si="306"/>
        <v>2168405791</v>
      </c>
      <c r="AN612" s="47"/>
      <c r="AO612" s="47">
        <v>2168405791</v>
      </c>
      <c r="AP612" s="47"/>
      <c r="AQ612" s="47"/>
      <c r="AR612" s="47"/>
      <c r="AS612" s="47"/>
      <c r="AT612" s="812">
        <f t="shared" si="273"/>
        <v>134</v>
      </c>
      <c r="AU612" s="833">
        <f>+O612</f>
        <v>0</v>
      </c>
      <c r="AV612" s="44">
        <f t="shared" si="283"/>
        <v>2168405791</v>
      </c>
      <c r="AW612" s="47"/>
      <c r="AX612" s="47">
        <v>2168405791</v>
      </c>
      <c r="AY612" s="47"/>
      <c r="AZ612" s="47"/>
      <c r="BA612" s="47"/>
      <c r="BB612" s="47"/>
      <c r="BC612" s="812">
        <f t="shared" si="274"/>
        <v>134</v>
      </c>
      <c r="BD612" s="809">
        <f>+P612</f>
        <v>0</v>
      </c>
      <c r="BE612" s="44">
        <f t="shared" si="284"/>
        <v>2168405791</v>
      </c>
      <c r="BF612" s="47"/>
      <c r="BG612" s="47">
        <v>2168405791</v>
      </c>
      <c r="BH612" s="47"/>
      <c r="BI612" s="47"/>
      <c r="BJ612" s="47"/>
      <c r="BK612" s="47"/>
      <c r="BL612" s="812">
        <f t="shared" si="275"/>
        <v>134</v>
      </c>
      <c r="BM612" s="815">
        <f>+Q612</f>
        <v>0</v>
      </c>
      <c r="BN612" s="44">
        <f t="shared" si="285"/>
        <v>2168405791</v>
      </c>
      <c r="BO612" s="47"/>
      <c r="BP612" s="47">
        <v>2168405791</v>
      </c>
      <c r="BQ612" s="47"/>
      <c r="BR612" s="47"/>
      <c r="BS612" s="47"/>
      <c r="BT612" s="47"/>
      <c r="BU612" s="818"/>
      <c r="BV612" s="819"/>
      <c r="BW612" s="819"/>
      <c r="BX612" s="819"/>
      <c r="BY612" s="819"/>
      <c r="BZ612" s="819"/>
      <c r="CA612" s="819"/>
      <c r="CB612" s="819"/>
      <c r="CC612" s="820"/>
    </row>
    <row r="613" spans="1:81" s="58" customFormat="1" ht="40.200000000000003" customHeight="1" thickTop="1" thickBot="1" x14ac:dyDescent="0.35">
      <c r="A613" s="34"/>
      <c r="B613" s="982"/>
      <c r="C613" s="869"/>
      <c r="D613" s="872"/>
      <c r="E613" s="852"/>
      <c r="F613" s="852"/>
      <c r="G613" s="852"/>
      <c r="H613" s="852"/>
      <c r="I613" s="1185"/>
      <c r="J613" s="813"/>
      <c r="K613" s="855"/>
      <c r="L613" s="1188"/>
      <c r="M613" s="1191"/>
      <c r="N613" s="1194"/>
      <c r="O613" s="1176"/>
      <c r="P613" s="1179"/>
      <c r="Q613" s="1182"/>
      <c r="R613" s="813"/>
      <c r="S613" s="678" t="s">
        <v>7354</v>
      </c>
      <c r="T613" s="236"/>
      <c r="U613" s="236"/>
      <c r="V613" s="236"/>
      <c r="W613" s="680" t="s">
        <v>7355</v>
      </c>
      <c r="X613" s="260">
        <v>44927</v>
      </c>
      <c r="Y613" s="260">
        <v>45291</v>
      </c>
      <c r="Z613" s="260">
        <v>44927</v>
      </c>
      <c r="AA613" s="260">
        <v>45291</v>
      </c>
      <c r="AB613" s="813"/>
      <c r="AC613" s="828"/>
      <c r="AD613" s="44">
        <f t="shared" si="299"/>
        <v>30094036920</v>
      </c>
      <c r="AE613" s="44">
        <f t="shared" si="299"/>
        <v>15047018460</v>
      </c>
      <c r="AF613" s="44">
        <f t="shared" si="299"/>
        <v>15047018460</v>
      </c>
      <c r="AG613" s="44">
        <f t="shared" si="299"/>
        <v>0</v>
      </c>
      <c r="AH613" s="44">
        <f t="shared" si="299"/>
        <v>0</v>
      </c>
      <c r="AI613" s="44">
        <f t="shared" si="299"/>
        <v>0</v>
      </c>
      <c r="AJ613" s="51">
        <f t="shared" si="299"/>
        <v>0</v>
      </c>
      <c r="AK613" s="813"/>
      <c r="AL613" s="831"/>
      <c r="AM613" s="51">
        <f t="shared" si="306"/>
        <v>7523509230</v>
      </c>
      <c r="AN613" s="257"/>
      <c r="AO613" s="257">
        <v>7523509230</v>
      </c>
      <c r="AP613" s="257"/>
      <c r="AQ613" s="257"/>
      <c r="AR613" s="257"/>
      <c r="AS613" s="257"/>
      <c r="AT613" s="813"/>
      <c r="AU613" s="834"/>
      <c r="AV613" s="51">
        <f t="shared" si="283"/>
        <v>7523509230</v>
      </c>
      <c r="AW613" s="257">
        <v>7523509230</v>
      </c>
      <c r="AX613" s="257"/>
      <c r="AY613" s="257"/>
      <c r="AZ613" s="257"/>
      <c r="BA613" s="257"/>
      <c r="BB613" s="257"/>
      <c r="BC613" s="813"/>
      <c r="BD613" s="810"/>
      <c r="BE613" s="51">
        <f t="shared" si="284"/>
        <v>7523509230</v>
      </c>
      <c r="BF613" s="257"/>
      <c r="BG613" s="257">
        <v>7523509230</v>
      </c>
      <c r="BH613" s="257"/>
      <c r="BI613" s="257"/>
      <c r="BJ613" s="257"/>
      <c r="BK613" s="257"/>
      <c r="BL613" s="813"/>
      <c r="BM613" s="816"/>
      <c r="BN613" s="51">
        <f t="shared" si="285"/>
        <v>7523509230</v>
      </c>
      <c r="BO613" s="257">
        <v>7523509230</v>
      </c>
      <c r="BP613" s="257"/>
      <c r="BQ613" s="257"/>
      <c r="BR613" s="257"/>
      <c r="BS613" s="257"/>
      <c r="BT613" s="257"/>
      <c r="BU613" s="821"/>
      <c r="BV613" s="822"/>
      <c r="BW613" s="822"/>
      <c r="BX613" s="822"/>
      <c r="BY613" s="822"/>
      <c r="BZ613" s="822"/>
      <c r="CA613" s="822"/>
      <c r="CB613" s="822"/>
      <c r="CC613" s="823"/>
    </row>
    <row r="614" spans="1:81" s="58" customFormat="1" ht="40.200000000000003" customHeight="1" thickTop="1" thickBot="1" x14ac:dyDescent="0.35">
      <c r="A614" s="34"/>
      <c r="B614" s="982"/>
      <c r="C614" s="869"/>
      <c r="D614" s="872"/>
      <c r="E614" s="852"/>
      <c r="F614" s="852"/>
      <c r="G614" s="852"/>
      <c r="H614" s="852"/>
      <c r="I614" s="1185"/>
      <c r="J614" s="813"/>
      <c r="K614" s="855"/>
      <c r="L614" s="1188"/>
      <c r="M614" s="1191"/>
      <c r="N614" s="1194"/>
      <c r="O614" s="1176"/>
      <c r="P614" s="1179"/>
      <c r="Q614" s="1182"/>
      <c r="R614" s="813"/>
      <c r="S614" s="678" t="s">
        <v>7356</v>
      </c>
      <c r="T614" s="236"/>
      <c r="U614" s="236"/>
      <c r="V614" s="236"/>
      <c r="W614" s="681">
        <v>3228</v>
      </c>
      <c r="X614" s="260">
        <v>44927</v>
      </c>
      <c r="Y614" s="260">
        <v>45291</v>
      </c>
      <c r="Z614" s="260">
        <v>44927</v>
      </c>
      <c r="AA614" s="260">
        <v>45291</v>
      </c>
      <c r="AB614" s="813"/>
      <c r="AC614" s="828"/>
      <c r="AD614" s="44">
        <f t="shared" si="299"/>
        <v>350884000</v>
      </c>
      <c r="AE614" s="44">
        <f t="shared" si="299"/>
        <v>0</v>
      </c>
      <c r="AF614" s="44">
        <f t="shared" si="299"/>
        <v>0</v>
      </c>
      <c r="AG614" s="44">
        <f t="shared" si="299"/>
        <v>0</v>
      </c>
      <c r="AH614" s="44">
        <f t="shared" si="299"/>
        <v>0</v>
      </c>
      <c r="AI614" s="44">
        <f t="shared" si="299"/>
        <v>350884000</v>
      </c>
      <c r="AJ614" s="51">
        <f t="shared" si="299"/>
        <v>0</v>
      </c>
      <c r="AK614" s="813"/>
      <c r="AL614" s="831"/>
      <c r="AM614" s="51">
        <f t="shared" si="306"/>
        <v>87721000</v>
      </c>
      <c r="AN614" s="257"/>
      <c r="AO614" s="257"/>
      <c r="AP614" s="257"/>
      <c r="AQ614" s="257"/>
      <c r="AR614" s="257">
        <v>87721000</v>
      </c>
      <c r="AS614" s="257"/>
      <c r="AT614" s="813"/>
      <c r="AU614" s="834"/>
      <c r="AV614" s="51">
        <f t="shared" si="283"/>
        <v>87721000</v>
      </c>
      <c r="AW614" s="257"/>
      <c r="AX614" s="257"/>
      <c r="AY614" s="257"/>
      <c r="AZ614" s="257"/>
      <c r="BA614" s="257">
        <v>87721000</v>
      </c>
      <c r="BB614" s="257"/>
      <c r="BC614" s="813"/>
      <c r="BD614" s="810"/>
      <c r="BE614" s="51">
        <f t="shared" si="284"/>
        <v>87721000</v>
      </c>
      <c r="BF614" s="257"/>
      <c r="BG614" s="257"/>
      <c r="BH614" s="257"/>
      <c r="BI614" s="257"/>
      <c r="BJ614" s="257">
        <v>87721000</v>
      </c>
      <c r="BK614" s="257"/>
      <c r="BL614" s="813"/>
      <c r="BM614" s="816"/>
      <c r="BN614" s="51">
        <f t="shared" si="285"/>
        <v>87721000</v>
      </c>
      <c r="BO614" s="257"/>
      <c r="BP614" s="257"/>
      <c r="BQ614" s="257"/>
      <c r="BR614" s="257"/>
      <c r="BS614" s="257">
        <v>87721000</v>
      </c>
      <c r="BT614" s="257"/>
      <c r="BU614" s="821"/>
      <c r="BV614" s="822"/>
      <c r="BW614" s="822"/>
      <c r="BX614" s="822"/>
      <c r="BY614" s="822"/>
      <c r="BZ614" s="822"/>
      <c r="CA614" s="822"/>
      <c r="CB614" s="822"/>
      <c r="CC614" s="823"/>
    </row>
    <row r="615" spans="1:81" s="58" customFormat="1" ht="40.200000000000003" customHeight="1" thickTop="1" thickBot="1" x14ac:dyDescent="0.35">
      <c r="A615" s="34"/>
      <c r="B615" s="982"/>
      <c r="C615" s="869"/>
      <c r="D615" s="873"/>
      <c r="E615" s="853"/>
      <c r="F615" s="853"/>
      <c r="G615" s="853"/>
      <c r="H615" s="853"/>
      <c r="I615" s="1186"/>
      <c r="J615" s="814"/>
      <c r="K615" s="856"/>
      <c r="L615" s="1189"/>
      <c r="M615" s="1192"/>
      <c r="N615" s="1195"/>
      <c r="O615" s="1177"/>
      <c r="P615" s="1180"/>
      <c r="Q615" s="1183"/>
      <c r="R615" s="814"/>
      <c r="S615" s="678" t="s">
        <v>7356</v>
      </c>
      <c r="T615" s="237"/>
      <c r="U615" s="237"/>
      <c r="V615" s="237"/>
      <c r="W615" s="682">
        <v>1</v>
      </c>
      <c r="X615" s="260">
        <v>44927</v>
      </c>
      <c r="Y615" s="260">
        <v>45291</v>
      </c>
      <c r="Z615" s="260">
        <v>44927</v>
      </c>
      <c r="AA615" s="260">
        <v>45291</v>
      </c>
      <c r="AB615" s="814"/>
      <c r="AC615" s="829"/>
      <c r="AD615" s="44">
        <f t="shared" si="299"/>
        <v>300903720</v>
      </c>
      <c r="AE615" s="44">
        <f t="shared" si="299"/>
        <v>300903720</v>
      </c>
      <c r="AF615" s="44">
        <f t="shared" si="299"/>
        <v>0</v>
      </c>
      <c r="AG615" s="44">
        <f t="shared" si="299"/>
        <v>0</v>
      </c>
      <c r="AH615" s="44">
        <f t="shared" si="299"/>
        <v>0</v>
      </c>
      <c r="AI615" s="44">
        <f t="shared" si="299"/>
        <v>0</v>
      </c>
      <c r="AJ615" s="46">
        <f t="shared" si="299"/>
        <v>0</v>
      </c>
      <c r="AK615" s="814"/>
      <c r="AL615" s="832"/>
      <c r="AM615" s="46">
        <f t="shared" si="306"/>
        <v>75225930</v>
      </c>
      <c r="AN615" s="49">
        <v>75225930</v>
      </c>
      <c r="AO615" s="49"/>
      <c r="AP615" s="49"/>
      <c r="AQ615" s="49"/>
      <c r="AR615" s="49"/>
      <c r="AS615" s="49"/>
      <c r="AT615" s="814"/>
      <c r="AU615" s="835"/>
      <c r="AV615" s="46">
        <f t="shared" si="283"/>
        <v>75225930</v>
      </c>
      <c r="AW615" s="49">
        <v>75225930</v>
      </c>
      <c r="AX615" s="49"/>
      <c r="AY615" s="49"/>
      <c r="AZ615" s="49"/>
      <c r="BA615" s="49"/>
      <c r="BB615" s="49"/>
      <c r="BC615" s="814"/>
      <c r="BD615" s="811"/>
      <c r="BE615" s="46">
        <f t="shared" si="284"/>
        <v>75225930</v>
      </c>
      <c r="BF615" s="49">
        <v>75225930</v>
      </c>
      <c r="BG615" s="49"/>
      <c r="BH615" s="49"/>
      <c r="BI615" s="49"/>
      <c r="BJ615" s="49"/>
      <c r="BK615" s="49"/>
      <c r="BL615" s="814"/>
      <c r="BM615" s="817"/>
      <c r="BN615" s="46">
        <f t="shared" si="285"/>
        <v>75225930</v>
      </c>
      <c r="BO615" s="49">
        <v>75225930</v>
      </c>
      <c r="BP615" s="49"/>
      <c r="BQ615" s="49"/>
      <c r="BR615" s="49"/>
      <c r="BS615" s="49"/>
      <c r="BT615" s="49"/>
      <c r="BU615" s="824"/>
      <c r="BV615" s="825"/>
      <c r="BW615" s="825"/>
      <c r="BX615" s="825"/>
      <c r="BY615" s="825"/>
      <c r="BZ615" s="825"/>
      <c r="CA615" s="825"/>
      <c r="CB615" s="825"/>
      <c r="CC615" s="826"/>
    </row>
    <row r="616" spans="1:81" s="58" customFormat="1" ht="40.200000000000003" customHeight="1" thickTop="1" x14ac:dyDescent="0.3">
      <c r="A616" s="34"/>
      <c r="B616" s="982"/>
      <c r="C616" s="869"/>
      <c r="D616" s="871">
        <v>1907</v>
      </c>
      <c r="E616" s="851" t="s">
        <v>7085</v>
      </c>
      <c r="F616" s="851" t="s">
        <v>7086</v>
      </c>
      <c r="G616" s="851" t="s">
        <v>7087</v>
      </c>
      <c r="H616" s="851" t="s">
        <v>7088</v>
      </c>
      <c r="I616" s="1184">
        <v>2021004540180</v>
      </c>
      <c r="J616" s="812">
        <v>135</v>
      </c>
      <c r="K616" s="854" t="str">
        <f>+[3]Metas!K154</f>
        <v>Gestión de las referencias y contrareferencias presentadas por la red prestadora incluyendo la población migrante, retornada y refugiada-MRR, y municipios PDET.</v>
      </c>
      <c r="L616" s="1187"/>
      <c r="M616" s="1190">
        <f>SUM(N616:Q616)</f>
        <v>0</v>
      </c>
      <c r="N616" s="1193"/>
      <c r="O616" s="1175"/>
      <c r="P616" s="1178"/>
      <c r="Q616" s="1181"/>
      <c r="R616" s="812">
        <f t="shared" ref="R616" si="309">+$J616</f>
        <v>135</v>
      </c>
      <c r="S616" s="655" t="s">
        <v>7357</v>
      </c>
      <c r="T616" s="235" t="s">
        <v>3822</v>
      </c>
      <c r="U616" s="235" t="s">
        <v>3827</v>
      </c>
      <c r="V616" s="235" t="s">
        <v>3830</v>
      </c>
      <c r="W616" s="654" t="s">
        <v>7358</v>
      </c>
      <c r="X616" s="256">
        <v>44927</v>
      </c>
      <c r="Y616" s="256">
        <v>45291</v>
      </c>
      <c r="Z616" s="256">
        <v>44927</v>
      </c>
      <c r="AA616" s="256">
        <v>45291</v>
      </c>
      <c r="AB616" s="812">
        <f t="shared" si="270"/>
        <v>135</v>
      </c>
      <c r="AC616" s="827">
        <f t="shared" ref="AC616" si="310">+L616</f>
        <v>0</v>
      </c>
      <c r="AD616" s="44">
        <f t="shared" si="299"/>
        <v>37422876</v>
      </c>
      <c r="AE616" s="44">
        <f t="shared" si="299"/>
        <v>37422876</v>
      </c>
      <c r="AF616" s="44">
        <f t="shared" si="299"/>
        <v>0</v>
      </c>
      <c r="AG616" s="44">
        <f t="shared" si="299"/>
        <v>0</v>
      </c>
      <c r="AH616" s="44">
        <f t="shared" si="299"/>
        <v>0</v>
      </c>
      <c r="AI616" s="44">
        <f t="shared" si="299"/>
        <v>0</v>
      </c>
      <c r="AJ616" s="44">
        <f t="shared" si="299"/>
        <v>0</v>
      </c>
      <c r="AK616" s="812">
        <f t="shared" si="272"/>
        <v>135</v>
      </c>
      <c r="AL616" s="830">
        <f>+N616</f>
        <v>0</v>
      </c>
      <c r="AM616" s="44">
        <f t="shared" si="306"/>
        <v>9355719</v>
      </c>
      <c r="AN616" s="47">
        <v>9355719</v>
      </c>
      <c r="AO616" s="47"/>
      <c r="AP616" s="47"/>
      <c r="AQ616" s="47"/>
      <c r="AR616" s="47"/>
      <c r="AS616" s="47"/>
      <c r="AT616" s="812">
        <f t="shared" si="273"/>
        <v>135</v>
      </c>
      <c r="AU616" s="833">
        <f>+O616</f>
        <v>0</v>
      </c>
      <c r="AV616" s="44">
        <f t="shared" si="283"/>
        <v>9355719</v>
      </c>
      <c r="AW616" s="47">
        <v>9355719</v>
      </c>
      <c r="AX616" s="47"/>
      <c r="AY616" s="47"/>
      <c r="AZ616" s="47"/>
      <c r="BA616" s="47"/>
      <c r="BB616" s="47"/>
      <c r="BC616" s="812">
        <f t="shared" si="274"/>
        <v>135</v>
      </c>
      <c r="BD616" s="809">
        <f>+P616</f>
        <v>0</v>
      </c>
      <c r="BE616" s="44">
        <f t="shared" si="284"/>
        <v>9355719</v>
      </c>
      <c r="BF616" s="47">
        <v>9355719</v>
      </c>
      <c r="BG616" s="47"/>
      <c r="BH616" s="47"/>
      <c r="BI616" s="47"/>
      <c r="BJ616" s="47"/>
      <c r="BK616" s="47"/>
      <c r="BL616" s="812">
        <f t="shared" si="275"/>
        <v>135</v>
      </c>
      <c r="BM616" s="815">
        <f>+Q616</f>
        <v>0</v>
      </c>
      <c r="BN616" s="44">
        <f t="shared" si="285"/>
        <v>9355719</v>
      </c>
      <c r="BO616" s="47">
        <v>9355719</v>
      </c>
      <c r="BP616" s="47"/>
      <c r="BQ616" s="47"/>
      <c r="BR616" s="47"/>
      <c r="BS616" s="47"/>
      <c r="BT616" s="47"/>
      <c r="BU616" s="818"/>
      <c r="BV616" s="819"/>
      <c r="BW616" s="819"/>
      <c r="BX616" s="819"/>
      <c r="BY616" s="819"/>
      <c r="BZ616" s="819"/>
      <c r="CA616" s="819"/>
      <c r="CB616" s="819"/>
      <c r="CC616" s="820"/>
    </row>
    <row r="617" spans="1:81" s="58" customFormat="1" ht="40.200000000000003" customHeight="1" thickBot="1" x14ac:dyDescent="0.35">
      <c r="A617" s="34"/>
      <c r="B617" s="982"/>
      <c r="C617" s="869"/>
      <c r="D617" s="872"/>
      <c r="E617" s="852"/>
      <c r="F617" s="852"/>
      <c r="G617" s="852"/>
      <c r="H617" s="852"/>
      <c r="I617" s="1185"/>
      <c r="J617" s="813"/>
      <c r="K617" s="855"/>
      <c r="L617" s="1188"/>
      <c r="M617" s="1191"/>
      <c r="N617" s="1194"/>
      <c r="O617" s="1176"/>
      <c r="P617" s="1179"/>
      <c r="Q617" s="1182"/>
      <c r="R617" s="813"/>
      <c r="S617" s="655" t="s">
        <v>7359</v>
      </c>
      <c r="T617" s="236" t="s">
        <v>3822</v>
      </c>
      <c r="U617" s="236" t="s">
        <v>3827</v>
      </c>
      <c r="V617" s="236" t="s">
        <v>3830</v>
      </c>
      <c r="W617" s="683" t="s">
        <v>6002</v>
      </c>
      <c r="X617" s="31">
        <v>44927</v>
      </c>
      <c r="Y617" s="31">
        <v>45291</v>
      </c>
      <c r="Z617" s="31">
        <v>44927</v>
      </c>
      <c r="AA617" s="31">
        <v>45291</v>
      </c>
      <c r="AB617" s="813"/>
      <c r="AC617" s="828"/>
      <c r="AD617" s="51">
        <f t="shared" si="299"/>
        <v>37422876</v>
      </c>
      <c r="AE617" s="51">
        <f t="shared" si="299"/>
        <v>37422876</v>
      </c>
      <c r="AF617" s="51">
        <f t="shared" si="299"/>
        <v>0</v>
      </c>
      <c r="AG617" s="51">
        <f t="shared" si="299"/>
        <v>0</v>
      </c>
      <c r="AH617" s="51">
        <f t="shared" si="299"/>
        <v>0</v>
      </c>
      <c r="AI617" s="51">
        <f t="shared" si="299"/>
        <v>0</v>
      </c>
      <c r="AJ617" s="51">
        <f t="shared" si="299"/>
        <v>0</v>
      </c>
      <c r="AK617" s="813"/>
      <c r="AL617" s="831"/>
      <c r="AM617" s="51">
        <f t="shared" si="306"/>
        <v>9355719</v>
      </c>
      <c r="AN617" s="257">
        <v>9355719</v>
      </c>
      <c r="AO617" s="257"/>
      <c r="AP617" s="257"/>
      <c r="AQ617" s="257"/>
      <c r="AR617" s="257"/>
      <c r="AS617" s="257"/>
      <c r="AT617" s="813"/>
      <c r="AU617" s="834"/>
      <c r="AV617" s="51">
        <f t="shared" si="283"/>
        <v>9355719</v>
      </c>
      <c r="AW617" s="257">
        <v>9355719</v>
      </c>
      <c r="AX617" s="257"/>
      <c r="AY617" s="257"/>
      <c r="AZ617" s="257"/>
      <c r="BA617" s="257"/>
      <c r="BB617" s="257"/>
      <c r="BC617" s="813"/>
      <c r="BD617" s="810"/>
      <c r="BE617" s="51">
        <f t="shared" si="284"/>
        <v>9355719</v>
      </c>
      <c r="BF617" s="257">
        <v>9355719</v>
      </c>
      <c r="BG617" s="257"/>
      <c r="BH617" s="257"/>
      <c r="BI617" s="257"/>
      <c r="BJ617" s="257"/>
      <c r="BK617" s="257"/>
      <c r="BL617" s="813"/>
      <c r="BM617" s="816"/>
      <c r="BN617" s="51">
        <f t="shared" si="285"/>
        <v>9355719</v>
      </c>
      <c r="BO617" s="257">
        <v>9355719</v>
      </c>
      <c r="BP617" s="257"/>
      <c r="BQ617" s="257"/>
      <c r="BR617" s="257"/>
      <c r="BS617" s="257"/>
      <c r="BT617" s="257"/>
      <c r="BU617" s="821"/>
      <c r="BV617" s="822"/>
      <c r="BW617" s="822"/>
      <c r="BX617" s="822"/>
      <c r="BY617" s="822"/>
      <c r="BZ617" s="822"/>
      <c r="CA617" s="822"/>
      <c r="CB617" s="822"/>
      <c r="CC617" s="823"/>
    </row>
    <row r="618" spans="1:81" s="58" customFormat="1" ht="40.200000000000003" customHeight="1" thickTop="1" x14ac:dyDescent="0.3">
      <c r="A618" s="34"/>
      <c r="B618" s="982"/>
      <c r="C618" s="869"/>
      <c r="D618" s="872"/>
      <c r="E618" s="852"/>
      <c r="F618" s="852"/>
      <c r="G618" s="852"/>
      <c r="H618" s="852"/>
      <c r="I618" s="1185"/>
      <c r="J618" s="813"/>
      <c r="K618" s="855"/>
      <c r="L618" s="1188"/>
      <c r="M618" s="1191"/>
      <c r="N618" s="1194"/>
      <c r="O618" s="1176"/>
      <c r="P618" s="1179"/>
      <c r="Q618" s="1182"/>
      <c r="R618" s="813"/>
      <c r="S618" s="655" t="s">
        <v>7360</v>
      </c>
      <c r="T618" s="236" t="s">
        <v>3822</v>
      </c>
      <c r="U618" s="236" t="s">
        <v>3827</v>
      </c>
      <c r="V618" s="236" t="s">
        <v>3830</v>
      </c>
      <c r="W618" s="657" t="s">
        <v>7358</v>
      </c>
      <c r="X618" s="31">
        <v>44927</v>
      </c>
      <c r="Y618" s="31">
        <v>45291</v>
      </c>
      <c r="Z618" s="31">
        <v>44927</v>
      </c>
      <c r="AA618" s="31">
        <v>45291</v>
      </c>
      <c r="AB618" s="813"/>
      <c r="AC618" s="828"/>
      <c r="AD618" s="51">
        <f t="shared" si="299"/>
        <v>37422876</v>
      </c>
      <c r="AE618" s="51">
        <f t="shared" si="299"/>
        <v>37422876</v>
      </c>
      <c r="AF618" s="51">
        <f t="shared" si="299"/>
        <v>0</v>
      </c>
      <c r="AG618" s="51">
        <f t="shared" si="299"/>
        <v>0</v>
      </c>
      <c r="AH618" s="51">
        <f t="shared" si="299"/>
        <v>0</v>
      </c>
      <c r="AI618" s="51">
        <f t="shared" si="299"/>
        <v>0</v>
      </c>
      <c r="AJ618" s="51">
        <f t="shared" si="299"/>
        <v>0</v>
      </c>
      <c r="AK618" s="813"/>
      <c r="AL618" s="831"/>
      <c r="AM618" s="51">
        <f t="shared" si="306"/>
        <v>9355719</v>
      </c>
      <c r="AN618" s="257">
        <v>9355719</v>
      </c>
      <c r="AO618" s="257"/>
      <c r="AP618" s="257"/>
      <c r="AQ618" s="257"/>
      <c r="AR618" s="257"/>
      <c r="AS618" s="257"/>
      <c r="AT618" s="813"/>
      <c r="AU618" s="834"/>
      <c r="AV618" s="51">
        <f t="shared" si="283"/>
        <v>9355719</v>
      </c>
      <c r="AW618" s="257">
        <v>9355719</v>
      </c>
      <c r="AX618" s="257"/>
      <c r="AY618" s="257"/>
      <c r="AZ618" s="257"/>
      <c r="BA618" s="257"/>
      <c r="BB618" s="257"/>
      <c r="BC618" s="813"/>
      <c r="BD618" s="810"/>
      <c r="BE618" s="51">
        <f t="shared" si="284"/>
        <v>9355719</v>
      </c>
      <c r="BF618" s="257">
        <v>9355719</v>
      </c>
      <c r="BG618" s="257"/>
      <c r="BH618" s="257"/>
      <c r="BI618" s="257"/>
      <c r="BJ618" s="257"/>
      <c r="BK618" s="257"/>
      <c r="BL618" s="813"/>
      <c r="BM618" s="816"/>
      <c r="BN618" s="51">
        <f t="shared" si="285"/>
        <v>9355719</v>
      </c>
      <c r="BO618" s="257">
        <v>9355719</v>
      </c>
      <c r="BP618" s="257"/>
      <c r="BQ618" s="257"/>
      <c r="BR618" s="257"/>
      <c r="BS618" s="257"/>
      <c r="BT618" s="257"/>
      <c r="BU618" s="821"/>
      <c r="BV618" s="822"/>
      <c r="BW618" s="822"/>
      <c r="BX618" s="822"/>
      <c r="BY618" s="822"/>
      <c r="BZ618" s="822"/>
      <c r="CA618" s="822"/>
      <c r="CB618" s="822"/>
      <c r="CC618" s="823"/>
    </row>
    <row r="619" spans="1:81" s="58" customFormat="1" ht="40.200000000000003" customHeight="1" thickBot="1" x14ac:dyDescent="0.35">
      <c r="A619" s="34"/>
      <c r="B619" s="983"/>
      <c r="C619" s="870"/>
      <c r="D619" s="873"/>
      <c r="E619" s="853"/>
      <c r="F619" s="853"/>
      <c r="G619" s="853"/>
      <c r="H619" s="853"/>
      <c r="I619" s="1186"/>
      <c r="J619" s="814"/>
      <c r="K619" s="856"/>
      <c r="L619" s="1189"/>
      <c r="M619" s="1192"/>
      <c r="N619" s="1195"/>
      <c r="O619" s="1177"/>
      <c r="P619" s="1180"/>
      <c r="Q619" s="1183"/>
      <c r="R619" s="814"/>
      <c r="S619" s="655" t="s">
        <v>7361</v>
      </c>
      <c r="T619" s="237" t="s">
        <v>3822</v>
      </c>
      <c r="U619" s="237" t="s">
        <v>3827</v>
      </c>
      <c r="V619" s="237" t="s">
        <v>3830</v>
      </c>
      <c r="W619" s="683" t="s">
        <v>6002</v>
      </c>
      <c r="X619" s="260">
        <v>44927</v>
      </c>
      <c r="Y619" s="260">
        <v>45291</v>
      </c>
      <c r="Z619" s="260">
        <v>44927</v>
      </c>
      <c r="AA619" s="260">
        <v>45291</v>
      </c>
      <c r="AB619" s="814"/>
      <c r="AC619" s="829"/>
      <c r="AD619" s="46">
        <f t="shared" si="299"/>
        <v>37422876</v>
      </c>
      <c r="AE619" s="46">
        <f t="shared" si="299"/>
        <v>37422876</v>
      </c>
      <c r="AF619" s="46">
        <f t="shared" si="299"/>
        <v>0</v>
      </c>
      <c r="AG619" s="46">
        <f t="shared" si="299"/>
        <v>0</v>
      </c>
      <c r="AH619" s="46">
        <f t="shared" si="299"/>
        <v>0</v>
      </c>
      <c r="AI619" s="46">
        <f t="shared" si="299"/>
        <v>0</v>
      </c>
      <c r="AJ619" s="46">
        <f t="shared" si="299"/>
        <v>0</v>
      </c>
      <c r="AK619" s="814"/>
      <c r="AL619" s="832"/>
      <c r="AM619" s="46">
        <f t="shared" si="306"/>
        <v>9355719</v>
      </c>
      <c r="AN619" s="49">
        <v>9355719</v>
      </c>
      <c r="AO619" s="49"/>
      <c r="AP619" s="49"/>
      <c r="AQ619" s="49"/>
      <c r="AR619" s="49"/>
      <c r="AS619" s="49"/>
      <c r="AT619" s="814"/>
      <c r="AU619" s="835"/>
      <c r="AV619" s="46">
        <f t="shared" si="283"/>
        <v>9355719</v>
      </c>
      <c r="AW619" s="49">
        <v>9355719</v>
      </c>
      <c r="AX619" s="49"/>
      <c r="AY619" s="49"/>
      <c r="AZ619" s="49"/>
      <c r="BA619" s="49"/>
      <c r="BB619" s="49"/>
      <c r="BC619" s="814"/>
      <c r="BD619" s="811"/>
      <c r="BE619" s="46">
        <f t="shared" si="284"/>
        <v>9355719</v>
      </c>
      <c r="BF619" s="49">
        <v>9355719</v>
      </c>
      <c r="BG619" s="49"/>
      <c r="BH619" s="49"/>
      <c r="BI619" s="49"/>
      <c r="BJ619" s="49"/>
      <c r="BK619" s="49"/>
      <c r="BL619" s="814"/>
      <c r="BM619" s="817"/>
      <c r="BN619" s="46">
        <f t="shared" si="285"/>
        <v>9355719</v>
      </c>
      <c r="BO619" s="49">
        <v>9355719</v>
      </c>
      <c r="BP619" s="49"/>
      <c r="BQ619" s="49"/>
      <c r="BR619" s="49"/>
      <c r="BS619" s="49"/>
      <c r="BT619" s="49"/>
      <c r="BU619" s="824"/>
      <c r="BV619" s="825"/>
      <c r="BW619" s="825"/>
      <c r="BX619" s="825"/>
      <c r="BY619" s="825"/>
      <c r="BZ619" s="825"/>
      <c r="CA619" s="825"/>
      <c r="CB619" s="825"/>
      <c r="CC619" s="826"/>
    </row>
    <row r="620" spans="1:81" ht="40.200000000000003" customHeight="1" thickTop="1" x14ac:dyDescent="0.3"/>
  </sheetData>
  <protectedRanges>
    <protectedRange sqref="S585:S594" name="Rango1_1_1"/>
    <protectedRange sqref="S595:S598" name="Rango1_5_1"/>
    <protectedRange sqref="W599:W601" name="Rango1_1_1_1_1_1"/>
    <protectedRange sqref="W602:W608" name="Rango1_1_1_1_2_1"/>
    <protectedRange sqref="S610" name="Rango1_1_1_5_1_2_1"/>
    <protectedRange sqref="S611" name="Rango1_1_1_5_1_2"/>
    <protectedRange sqref="W610:W611" name="Rango1_1_1_1"/>
  </protectedRanges>
  <mergeCells count="1488">
    <mergeCell ref="BL3:BT3"/>
    <mergeCell ref="BU3:BW3"/>
    <mergeCell ref="BX3:CC3"/>
    <mergeCell ref="C4:H5"/>
    <mergeCell ref="R4:S5"/>
    <mergeCell ref="T4:V4"/>
    <mergeCell ref="AB4:AJ5"/>
    <mergeCell ref="AK4:AM4"/>
    <mergeCell ref="AN4:AS4"/>
    <mergeCell ref="AT4:BB5"/>
    <mergeCell ref="BX2:CC2"/>
    <mergeCell ref="C3:H3"/>
    <mergeCell ref="R3:S3"/>
    <mergeCell ref="T3:V3"/>
    <mergeCell ref="AB3:AJ3"/>
    <mergeCell ref="AK3:AM3"/>
    <mergeCell ref="AN3:AS3"/>
    <mergeCell ref="AT3:BB3"/>
    <mergeCell ref="BC3:BE3"/>
    <mergeCell ref="BF3:BK3"/>
    <mergeCell ref="AN2:AS2"/>
    <mergeCell ref="AT2:BB2"/>
    <mergeCell ref="BC2:BE2"/>
    <mergeCell ref="BF2:BK2"/>
    <mergeCell ref="BL2:BT2"/>
    <mergeCell ref="BU2:BW2"/>
    <mergeCell ref="C2:H2"/>
    <mergeCell ref="R2:S2"/>
    <mergeCell ref="T2:V2"/>
    <mergeCell ref="AB2:AJ2"/>
    <mergeCell ref="AK2:AM2"/>
    <mergeCell ref="M7:M9"/>
    <mergeCell ref="N7:N9"/>
    <mergeCell ref="O7:O9"/>
    <mergeCell ref="BU5:BW5"/>
    <mergeCell ref="BX5:CC5"/>
    <mergeCell ref="B7:B9"/>
    <mergeCell ref="C7:C9"/>
    <mergeCell ref="D7:D9"/>
    <mergeCell ref="E7:E9"/>
    <mergeCell ref="F7:F9"/>
    <mergeCell ref="G7:G9"/>
    <mergeCell ref="H7:H9"/>
    <mergeCell ref="I7:I9"/>
    <mergeCell ref="BC4:BE4"/>
    <mergeCell ref="BF4:BK4"/>
    <mergeCell ref="BL4:BT5"/>
    <mergeCell ref="BU4:BW4"/>
    <mergeCell ref="BX4:CC4"/>
    <mergeCell ref="T5:V5"/>
    <mergeCell ref="AK5:AM5"/>
    <mergeCell ref="AN5:AS5"/>
    <mergeCell ref="BC5:BE5"/>
    <mergeCell ref="BF5:BK5"/>
    <mergeCell ref="B2:B5"/>
    <mergeCell ref="BU7:CC9"/>
    <mergeCell ref="AD8:AD9"/>
    <mergeCell ref="AE8:AH8"/>
    <mergeCell ref="AI8:AI9"/>
    <mergeCell ref="AJ8:AJ9"/>
    <mergeCell ref="AM8:AM9"/>
    <mergeCell ref="AN8:AQ8"/>
    <mergeCell ref="AR8:AR9"/>
    <mergeCell ref="AS8:AS9"/>
    <mergeCell ref="AV7:BB7"/>
    <mergeCell ref="BC7:BC9"/>
    <mergeCell ref="BD7:BD9"/>
    <mergeCell ref="BE7:BK7"/>
    <mergeCell ref="BL7:BL9"/>
    <mergeCell ref="BM7:BM9"/>
    <mergeCell ref="AV8:AV9"/>
    <mergeCell ref="AW8:AZ8"/>
    <mergeCell ref="BA8:BA9"/>
    <mergeCell ref="BB8:BB9"/>
    <mergeCell ref="AD7:AJ7"/>
    <mergeCell ref="AK7:AK9"/>
    <mergeCell ref="AL7:AL9"/>
    <mergeCell ref="AM7:AS7"/>
    <mergeCell ref="AT7:AT9"/>
    <mergeCell ref="AU7:AU9"/>
    <mergeCell ref="BS8:BS9"/>
    <mergeCell ref="BT8:BT9"/>
    <mergeCell ref="B11:B60"/>
    <mergeCell ref="C11:C35"/>
    <mergeCell ref="D11:D17"/>
    <mergeCell ref="E11:E17"/>
    <mergeCell ref="F11:F17"/>
    <mergeCell ref="G11:G17"/>
    <mergeCell ref="H11:H17"/>
    <mergeCell ref="I11:I17"/>
    <mergeCell ref="BE8:BE9"/>
    <mergeCell ref="BF8:BI8"/>
    <mergeCell ref="BJ8:BJ9"/>
    <mergeCell ref="BK8:BK9"/>
    <mergeCell ref="BN8:BN9"/>
    <mergeCell ref="BO8:BR8"/>
    <mergeCell ref="BN7:BT7"/>
    <mergeCell ref="V7:V9"/>
    <mergeCell ref="W7:W9"/>
    <mergeCell ref="X7:Y7"/>
    <mergeCell ref="Z7:AA7"/>
    <mergeCell ref="AB7:AB9"/>
    <mergeCell ref="AC7:AC9"/>
    <mergeCell ref="P7:P9"/>
    <mergeCell ref="Q7:Q9"/>
    <mergeCell ref="R7:R9"/>
    <mergeCell ref="S7:S9"/>
    <mergeCell ref="T7:T9"/>
    <mergeCell ref="U7:U9"/>
    <mergeCell ref="J7:J9"/>
    <mergeCell ref="K7:K9"/>
    <mergeCell ref="L7:L9"/>
    <mergeCell ref="BM11:BM17"/>
    <mergeCell ref="BU11:CC11"/>
    <mergeCell ref="D18:D25"/>
    <mergeCell ref="E18:E25"/>
    <mergeCell ref="F18:F25"/>
    <mergeCell ref="G18:G25"/>
    <mergeCell ref="H18:H25"/>
    <mergeCell ref="I18:I25"/>
    <mergeCell ref="J18:J25"/>
    <mergeCell ref="K18:K25"/>
    <mergeCell ref="AL11:AL17"/>
    <mergeCell ref="AT11:AT17"/>
    <mergeCell ref="AU11:AU17"/>
    <mergeCell ref="BC11:BC17"/>
    <mergeCell ref="BD11:BD17"/>
    <mergeCell ref="BL11:BL17"/>
    <mergeCell ref="P11:P17"/>
    <mergeCell ref="Q11:Q17"/>
    <mergeCell ref="R11:R17"/>
    <mergeCell ref="AB11:AB17"/>
    <mergeCell ref="AC11:AC17"/>
    <mergeCell ref="AK11:AK17"/>
    <mergeCell ref="J11:J17"/>
    <mergeCell ref="K11:K17"/>
    <mergeCell ref="L11:L17"/>
    <mergeCell ref="M11:M17"/>
    <mergeCell ref="N11:N17"/>
    <mergeCell ref="O11:O17"/>
    <mergeCell ref="I26:I35"/>
    <mergeCell ref="AU18:AU25"/>
    <mergeCell ref="BC18:BC25"/>
    <mergeCell ref="BD18:BD25"/>
    <mergeCell ref="BL18:BL25"/>
    <mergeCell ref="BM18:BM25"/>
    <mergeCell ref="BU18:CC18"/>
    <mergeCell ref="BU23:CC23"/>
    <mergeCell ref="BU24:CC24"/>
    <mergeCell ref="BU25:CC25"/>
    <mergeCell ref="R18:R25"/>
    <mergeCell ref="AB18:AB25"/>
    <mergeCell ref="AC18:AC25"/>
    <mergeCell ref="AK18:AK25"/>
    <mergeCell ref="AL18:AL25"/>
    <mergeCell ref="AT18:AT25"/>
    <mergeCell ref="L18:L25"/>
    <mergeCell ref="M18:M25"/>
    <mergeCell ref="N18:N25"/>
    <mergeCell ref="O18:O25"/>
    <mergeCell ref="P18:P25"/>
    <mergeCell ref="Q18:Q25"/>
    <mergeCell ref="C36:C60"/>
    <mergeCell ref="D36:D45"/>
    <mergeCell ref="E36:E45"/>
    <mergeCell ref="F36:F45"/>
    <mergeCell ref="G36:G45"/>
    <mergeCell ref="H36:H45"/>
    <mergeCell ref="AL26:AL35"/>
    <mergeCell ref="AT26:AT35"/>
    <mergeCell ref="AU26:AU35"/>
    <mergeCell ref="BC26:BC35"/>
    <mergeCell ref="BL26:BL35"/>
    <mergeCell ref="BU26:CC26"/>
    <mergeCell ref="BU33:CC33"/>
    <mergeCell ref="BU34:CC34"/>
    <mergeCell ref="BU35:CC35"/>
    <mergeCell ref="P26:P35"/>
    <mergeCell ref="Q26:Q35"/>
    <mergeCell ref="R26:R35"/>
    <mergeCell ref="AB26:AB35"/>
    <mergeCell ref="AC26:AC35"/>
    <mergeCell ref="AK26:AK35"/>
    <mergeCell ref="J26:J35"/>
    <mergeCell ref="K26:K35"/>
    <mergeCell ref="L26:L35"/>
    <mergeCell ref="M26:M35"/>
    <mergeCell ref="N26:N35"/>
    <mergeCell ref="O26:O35"/>
    <mergeCell ref="D26:D35"/>
    <mergeCell ref="E26:E35"/>
    <mergeCell ref="F26:F35"/>
    <mergeCell ref="G26:G35"/>
    <mergeCell ref="H26:H35"/>
    <mergeCell ref="BU36:CC36"/>
    <mergeCell ref="BU45:CC45"/>
    <mergeCell ref="D46:D60"/>
    <mergeCell ref="E46:E60"/>
    <mergeCell ref="F46:F60"/>
    <mergeCell ref="G46:G60"/>
    <mergeCell ref="H46:H60"/>
    <mergeCell ref="I46:I60"/>
    <mergeCell ref="J46:J60"/>
    <mergeCell ref="K46:K60"/>
    <mergeCell ref="AK36:AK45"/>
    <mergeCell ref="AL36:AL45"/>
    <mergeCell ref="AT36:AT45"/>
    <mergeCell ref="AU36:AU45"/>
    <mergeCell ref="BC36:BC45"/>
    <mergeCell ref="BL36:BL45"/>
    <mergeCell ref="O36:O45"/>
    <mergeCell ref="P36:P45"/>
    <mergeCell ref="Q36:Q45"/>
    <mergeCell ref="R36:R45"/>
    <mergeCell ref="AB36:AB45"/>
    <mergeCell ref="AC36:AC45"/>
    <mergeCell ref="I36:I45"/>
    <mergeCell ref="J36:J45"/>
    <mergeCell ref="K36:K45"/>
    <mergeCell ref="L36:L45"/>
    <mergeCell ref="M36:M45"/>
    <mergeCell ref="N36:N45"/>
    <mergeCell ref="AU46:AU60"/>
    <mergeCell ref="BC46:BC60"/>
    <mergeCell ref="BD46:BD60"/>
    <mergeCell ref="BL46:BL60"/>
    <mergeCell ref="BM46:BM60"/>
    <mergeCell ref="BU46:CC46"/>
    <mergeCell ref="BU59:CC59"/>
    <mergeCell ref="BU60:CC60"/>
    <mergeCell ref="R46:R60"/>
    <mergeCell ref="AB46:AB60"/>
    <mergeCell ref="AC46:AC60"/>
    <mergeCell ref="AK46:AK60"/>
    <mergeCell ref="AL46:AL60"/>
    <mergeCell ref="AT46:AT60"/>
    <mergeCell ref="L46:L60"/>
    <mergeCell ref="M46:M60"/>
    <mergeCell ref="N46:N60"/>
    <mergeCell ref="O46:O60"/>
    <mergeCell ref="P46:P60"/>
    <mergeCell ref="Q46:Q60"/>
    <mergeCell ref="BD61:BD89"/>
    <mergeCell ref="BL61:BL89"/>
    <mergeCell ref="BM61:BM89"/>
    <mergeCell ref="BU61:CC61"/>
    <mergeCell ref="BU89:CC89"/>
    <mergeCell ref="C90:C102"/>
    <mergeCell ref="D90:D102"/>
    <mergeCell ref="E90:E102"/>
    <mergeCell ref="F90:F102"/>
    <mergeCell ref="G90:G102"/>
    <mergeCell ref="AC61:AC89"/>
    <mergeCell ref="AK61:AK89"/>
    <mergeCell ref="AL61:AL89"/>
    <mergeCell ref="AT61:AT89"/>
    <mergeCell ref="AU61:AU89"/>
    <mergeCell ref="BC61:BC89"/>
    <mergeCell ref="N61:N89"/>
    <mergeCell ref="O61:O89"/>
    <mergeCell ref="P61:P89"/>
    <mergeCell ref="Q61:Q89"/>
    <mergeCell ref="R61:R89"/>
    <mergeCell ref="AB61:AB89"/>
    <mergeCell ref="H61:H89"/>
    <mergeCell ref="I61:I89"/>
    <mergeCell ref="J61:J89"/>
    <mergeCell ref="K61:K89"/>
    <mergeCell ref="L61:L89"/>
    <mergeCell ref="M61:M89"/>
    <mergeCell ref="C61:C89"/>
    <mergeCell ref="D61:D89"/>
    <mergeCell ref="E61:E89"/>
    <mergeCell ref="F61:F89"/>
    <mergeCell ref="BD90:BD102"/>
    <mergeCell ref="BL90:BL102"/>
    <mergeCell ref="BM90:BM102"/>
    <mergeCell ref="BU90:CC90"/>
    <mergeCell ref="B103:B172"/>
    <mergeCell ref="C103:C139"/>
    <mergeCell ref="D103:D139"/>
    <mergeCell ref="E103:E139"/>
    <mergeCell ref="F103:F139"/>
    <mergeCell ref="G103:G139"/>
    <mergeCell ref="AC90:AC102"/>
    <mergeCell ref="AK90:AK102"/>
    <mergeCell ref="AL90:AL102"/>
    <mergeCell ref="AT90:AT102"/>
    <mergeCell ref="AU90:AU102"/>
    <mergeCell ref="BC90:BC102"/>
    <mergeCell ref="N90:N102"/>
    <mergeCell ref="O90:O102"/>
    <mergeCell ref="P90:P102"/>
    <mergeCell ref="Q90:Q102"/>
    <mergeCell ref="R90:R102"/>
    <mergeCell ref="AB90:AB102"/>
    <mergeCell ref="H90:H102"/>
    <mergeCell ref="I90:I102"/>
    <mergeCell ref="J90:J102"/>
    <mergeCell ref="K90:K102"/>
    <mergeCell ref="L90:L102"/>
    <mergeCell ref="M90:M102"/>
    <mergeCell ref="B61:B102"/>
    <mergeCell ref="G61:G89"/>
    <mergeCell ref="BD103:BD139"/>
    <mergeCell ref="BL103:BL139"/>
    <mergeCell ref="BM103:BM139"/>
    <mergeCell ref="BU103:CC103"/>
    <mergeCell ref="BU139:CC139"/>
    <mergeCell ref="C140:C172"/>
    <mergeCell ref="D140:D159"/>
    <mergeCell ref="E140:E159"/>
    <mergeCell ref="F140:F159"/>
    <mergeCell ref="G140:G159"/>
    <mergeCell ref="AC103:AC139"/>
    <mergeCell ref="AK103:AK139"/>
    <mergeCell ref="AL103:AL139"/>
    <mergeCell ref="AT103:AT139"/>
    <mergeCell ref="AU103:AU139"/>
    <mergeCell ref="BC103:BC139"/>
    <mergeCell ref="N103:N139"/>
    <mergeCell ref="O103:O139"/>
    <mergeCell ref="P103:P139"/>
    <mergeCell ref="Q103:Q139"/>
    <mergeCell ref="R103:R139"/>
    <mergeCell ref="AB103:AB139"/>
    <mergeCell ref="H103:H139"/>
    <mergeCell ref="I103:I139"/>
    <mergeCell ref="J103:J139"/>
    <mergeCell ref="K103:K139"/>
    <mergeCell ref="L103:L139"/>
    <mergeCell ref="M103:M139"/>
    <mergeCell ref="BD140:BD159"/>
    <mergeCell ref="BL140:BL159"/>
    <mergeCell ref="BM140:BM159"/>
    <mergeCell ref="BU140:CC140"/>
    <mergeCell ref="BU159:CC159"/>
    <mergeCell ref="D160:D172"/>
    <mergeCell ref="E160:E172"/>
    <mergeCell ref="F160:F172"/>
    <mergeCell ref="G160:G172"/>
    <mergeCell ref="H160:H172"/>
    <mergeCell ref="AC140:AC159"/>
    <mergeCell ref="AK140:AK159"/>
    <mergeCell ref="AL140:AL159"/>
    <mergeCell ref="AT140:AT159"/>
    <mergeCell ref="AU140:AU159"/>
    <mergeCell ref="BC140:BC159"/>
    <mergeCell ref="N140:N159"/>
    <mergeCell ref="O140:O159"/>
    <mergeCell ref="P140:P159"/>
    <mergeCell ref="Q140:Q159"/>
    <mergeCell ref="R140:R159"/>
    <mergeCell ref="AB140:AB159"/>
    <mergeCell ref="H140:H159"/>
    <mergeCell ref="I140:I159"/>
    <mergeCell ref="J140:J159"/>
    <mergeCell ref="K140:K159"/>
    <mergeCell ref="L140:L159"/>
    <mergeCell ref="M140:M159"/>
    <mergeCell ref="BL160:BL172"/>
    <mergeCell ref="BM160:BM172"/>
    <mergeCell ref="BU160:CC160"/>
    <mergeCell ref="B173:B203"/>
    <mergeCell ref="C173:C196"/>
    <mergeCell ref="D173:D186"/>
    <mergeCell ref="E173:E186"/>
    <mergeCell ref="F173:F186"/>
    <mergeCell ref="G173:G186"/>
    <mergeCell ref="H173:H186"/>
    <mergeCell ref="AK160:AK172"/>
    <mergeCell ref="AL160:AL172"/>
    <mergeCell ref="AT160:AT172"/>
    <mergeCell ref="AU160:AU172"/>
    <mergeCell ref="BC160:BC172"/>
    <mergeCell ref="BD160:BD172"/>
    <mergeCell ref="O160:O172"/>
    <mergeCell ref="P160:P172"/>
    <mergeCell ref="Q160:Q172"/>
    <mergeCell ref="R160:R172"/>
    <mergeCell ref="AB160:AB172"/>
    <mergeCell ref="AC160:AC172"/>
    <mergeCell ref="I160:I172"/>
    <mergeCell ref="J160:J172"/>
    <mergeCell ref="K160:K172"/>
    <mergeCell ref="L160:L172"/>
    <mergeCell ref="M160:M172"/>
    <mergeCell ref="N160:N172"/>
    <mergeCell ref="BL173:BL186"/>
    <mergeCell ref="BM173:BM186"/>
    <mergeCell ref="BU173:CC173"/>
    <mergeCell ref="BU186:CC186"/>
    <mergeCell ref="D187:D196"/>
    <mergeCell ref="E187:E196"/>
    <mergeCell ref="F187:F196"/>
    <mergeCell ref="G187:G196"/>
    <mergeCell ref="H187:H196"/>
    <mergeCell ref="I187:I196"/>
    <mergeCell ref="AK173:AK186"/>
    <mergeCell ref="AL173:AL186"/>
    <mergeCell ref="AT173:AT186"/>
    <mergeCell ref="AU173:AU186"/>
    <mergeCell ref="BC173:BC186"/>
    <mergeCell ref="BD173:BD186"/>
    <mergeCell ref="O173:O186"/>
    <mergeCell ref="P173:P186"/>
    <mergeCell ref="Q173:Q186"/>
    <mergeCell ref="R173:R186"/>
    <mergeCell ref="AB173:AB186"/>
    <mergeCell ref="AC173:AC186"/>
    <mergeCell ref="I173:I186"/>
    <mergeCell ref="J173:J186"/>
    <mergeCell ref="K173:K186"/>
    <mergeCell ref="L173:L186"/>
    <mergeCell ref="M173:M186"/>
    <mergeCell ref="N173:N186"/>
    <mergeCell ref="BM187:BM196"/>
    <mergeCell ref="BU187:CC187"/>
    <mergeCell ref="C197:C203"/>
    <mergeCell ref="D197:D203"/>
    <mergeCell ref="E197:E203"/>
    <mergeCell ref="F197:F203"/>
    <mergeCell ref="G197:G203"/>
    <mergeCell ref="H197:H203"/>
    <mergeCell ref="I197:I203"/>
    <mergeCell ref="J197:J203"/>
    <mergeCell ref="AL187:AL196"/>
    <mergeCell ref="AT187:AT196"/>
    <mergeCell ref="AU187:AU196"/>
    <mergeCell ref="BC187:BC196"/>
    <mergeCell ref="BD187:BD196"/>
    <mergeCell ref="BL187:BL196"/>
    <mergeCell ref="P187:P196"/>
    <mergeCell ref="Q187:Q196"/>
    <mergeCell ref="R187:R196"/>
    <mergeCell ref="AB187:AB196"/>
    <mergeCell ref="AC187:AC196"/>
    <mergeCell ref="AK187:AK196"/>
    <mergeCell ref="J187:J196"/>
    <mergeCell ref="K187:K196"/>
    <mergeCell ref="L187:L196"/>
    <mergeCell ref="M187:M196"/>
    <mergeCell ref="N187:N196"/>
    <mergeCell ref="O187:O196"/>
    <mergeCell ref="BU197:CC197"/>
    <mergeCell ref="B204:B243"/>
    <mergeCell ref="C204:C225"/>
    <mergeCell ref="D204:D215"/>
    <mergeCell ref="E204:E215"/>
    <mergeCell ref="F204:F215"/>
    <mergeCell ref="G204:G215"/>
    <mergeCell ref="H204:H215"/>
    <mergeCell ref="I204:I215"/>
    <mergeCell ref="J204:J215"/>
    <mergeCell ref="AT197:AT203"/>
    <mergeCell ref="AU197:AU203"/>
    <mergeCell ref="BC197:BC203"/>
    <mergeCell ref="BD197:BD203"/>
    <mergeCell ref="BL197:BL203"/>
    <mergeCell ref="BM197:BM203"/>
    <mergeCell ref="Q197:Q203"/>
    <mergeCell ref="R197:R203"/>
    <mergeCell ref="AB197:AB203"/>
    <mergeCell ref="AC197:AC203"/>
    <mergeCell ref="AK197:AK203"/>
    <mergeCell ref="AL197:AL203"/>
    <mergeCell ref="K197:K203"/>
    <mergeCell ref="L197:L203"/>
    <mergeCell ref="M197:M203"/>
    <mergeCell ref="N197:N203"/>
    <mergeCell ref="O197:O203"/>
    <mergeCell ref="P197:P203"/>
    <mergeCell ref="BU204:CC204"/>
    <mergeCell ref="D216:D225"/>
    <mergeCell ref="E216:E225"/>
    <mergeCell ref="F216:F225"/>
    <mergeCell ref="G216:G225"/>
    <mergeCell ref="H216:H225"/>
    <mergeCell ref="I216:I225"/>
    <mergeCell ref="J216:J225"/>
    <mergeCell ref="K216:K225"/>
    <mergeCell ref="L216:L225"/>
    <mergeCell ref="AT204:AT215"/>
    <mergeCell ref="AU204:AU215"/>
    <mergeCell ref="BC204:BC215"/>
    <mergeCell ref="BD204:BD215"/>
    <mergeCell ref="BL204:BL215"/>
    <mergeCell ref="BM204:BM215"/>
    <mergeCell ref="Q204:Q215"/>
    <mergeCell ref="R204:R215"/>
    <mergeCell ref="AB204:AB215"/>
    <mergeCell ref="AC204:AC215"/>
    <mergeCell ref="AK204:AK215"/>
    <mergeCell ref="AL204:AL215"/>
    <mergeCell ref="K204:K215"/>
    <mergeCell ref="L204:L215"/>
    <mergeCell ref="M204:M215"/>
    <mergeCell ref="N204:N215"/>
    <mergeCell ref="O204:O215"/>
    <mergeCell ref="P204:P215"/>
    <mergeCell ref="BC216:BC225"/>
    <mergeCell ref="BD216:BD225"/>
    <mergeCell ref="BL216:BL225"/>
    <mergeCell ref="BM216:BM225"/>
    <mergeCell ref="BU216:CC216"/>
    <mergeCell ref="C226:C243"/>
    <mergeCell ref="D226:D233"/>
    <mergeCell ref="E226:E233"/>
    <mergeCell ref="F226:F233"/>
    <mergeCell ref="G226:G233"/>
    <mergeCell ref="AB216:AB225"/>
    <mergeCell ref="AC216:AC225"/>
    <mergeCell ref="AK216:AK225"/>
    <mergeCell ref="AL216:AL225"/>
    <mergeCell ref="AT216:AT225"/>
    <mergeCell ref="AU216:AU225"/>
    <mergeCell ref="M216:M225"/>
    <mergeCell ref="N216:N225"/>
    <mergeCell ref="O216:O225"/>
    <mergeCell ref="P216:P225"/>
    <mergeCell ref="Q216:Q225"/>
    <mergeCell ref="R216:R225"/>
    <mergeCell ref="BD226:BD233"/>
    <mergeCell ref="BL226:BL233"/>
    <mergeCell ref="BM226:BM233"/>
    <mergeCell ref="BU226:CC226"/>
    <mergeCell ref="BU233:CC233"/>
    <mergeCell ref="D234:D235"/>
    <mergeCell ref="E234:E235"/>
    <mergeCell ref="F234:F235"/>
    <mergeCell ref="G234:G235"/>
    <mergeCell ref="H234:H235"/>
    <mergeCell ref="AC226:AC233"/>
    <mergeCell ref="AK226:AK233"/>
    <mergeCell ref="AL226:AL233"/>
    <mergeCell ref="AT226:AT233"/>
    <mergeCell ref="AU226:AU233"/>
    <mergeCell ref="BC226:BC233"/>
    <mergeCell ref="N226:N233"/>
    <mergeCell ref="O226:O233"/>
    <mergeCell ref="P226:P233"/>
    <mergeCell ref="Q226:Q233"/>
    <mergeCell ref="R226:R233"/>
    <mergeCell ref="AB226:AB233"/>
    <mergeCell ref="H226:H233"/>
    <mergeCell ref="I226:I233"/>
    <mergeCell ref="J226:J233"/>
    <mergeCell ref="K226:K233"/>
    <mergeCell ref="L226:L233"/>
    <mergeCell ref="M226:M233"/>
    <mergeCell ref="BL234:BL235"/>
    <mergeCell ref="BM234:BM235"/>
    <mergeCell ref="BU234:CC234"/>
    <mergeCell ref="BU235:CC235"/>
    <mergeCell ref="D236:D239"/>
    <mergeCell ref="E236:E239"/>
    <mergeCell ref="F236:F239"/>
    <mergeCell ref="G236:G239"/>
    <mergeCell ref="H236:H239"/>
    <mergeCell ref="I236:I239"/>
    <mergeCell ref="AK234:AK235"/>
    <mergeCell ref="AL234:AL235"/>
    <mergeCell ref="AT234:AT235"/>
    <mergeCell ref="AU234:AU235"/>
    <mergeCell ref="BC234:BC235"/>
    <mergeCell ref="BD234:BD235"/>
    <mergeCell ref="O234:O235"/>
    <mergeCell ref="P234:P235"/>
    <mergeCell ref="Q234:Q235"/>
    <mergeCell ref="R234:R235"/>
    <mergeCell ref="AB234:AB235"/>
    <mergeCell ref="AC234:AC235"/>
    <mergeCell ref="I234:I235"/>
    <mergeCell ref="J234:J235"/>
    <mergeCell ref="K234:K235"/>
    <mergeCell ref="L234:L235"/>
    <mergeCell ref="M234:M235"/>
    <mergeCell ref="N234:N235"/>
    <mergeCell ref="M240:M243"/>
    <mergeCell ref="N240:N243"/>
    <mergeCell ref="BM236:BM239"/>
    <mergeCell ref="BU236:CC236"/>
    <mergeCell ref="BU237:CC237"/>
    <mergeCell ref="BU238:CC238"/>
    <mergeCell ref="BU239:CC239"/>
    <mergeCell ref="D240:D243"/>
    <mergeCell ref="E240:E243"/>
    <mergeCell ref="F240:F243"/>
    <mergeCell ref="G240:G243"/>
    <mergeCell ref="H240:H243"/>
    <mergeCell ref="AL236:AL239"/>
    <mergeCell ref="AT236:AT239"/>
    <mergeCell ref="AU236:AU239"/>
    <mergeCell ref="BC236:BC239"/>
    <mergeCell ref="BD236:BD239"/>
    <mergeCell ref="BL236:BL239"/>
    <mergeCell ref="P236:P239"/>
    <mergeCell ref="Q236:Q239"/>
    <mergeCell ref="R236:R239"/>
    <mergeCell ref="AB236:AB239"/>
    <mergeCell ref="AC236:AC239"/>
    <mergeCell ref="AK236:AK239"/>
    <mergeCell ref="J236:J239"/>
    <mergeCell ref="K236:K239"/>
    <mergeCell ref="L236:L239"/>
    <mergeCell ref="M236:M239"/>
    <mergeCell ref="N236:N239"/>
    <mergeCell ref="O236:O239"/>
    <mergeCell ref="B244:B381"/>
    <mergeCell ref="C244:C328"/>
    <mergeCell ref="D244:D287"/>
    <mergeCell ref="E244:E287"/>
    <mergeCell ref="F244:F287"/>
    <mergeCell ref="G244:G287"/>
    <mergeCell ref="D337:D355"/>
    <mergeCell ref="E337:E355"/>
    <mergeCell ref="F337:F355"/>
    <mergeCell ref="G337:G355"/>
    <mergeCell ref="BL240:BL243"/>
    <mergeCell ref="BM240:BM243"/>
    <mergeCell ref="BU240:CC240"/>
    <mergeCell ref="BU241:CC241"/>
    <mergeCell ref="BU242:CC242"/>
    <mergeCell ref="BU243:CC243"/>
    <mergeCell ref="AK240:AK243"/>
    <mergeCell ref="AL240:AL243"/>
    <mergeCell ref="AT240:AT243"/>
    <mergeCell ref="AU240:AU243"/>
    <mergeCell ref="BC240:BC243"/>
    <mergeCell ref="BD240:BD243"/>
    <mergeCell ref="O240:O243"/>
    <mergeCell ref="P240:P243"/>
    <mergeCell ref="Q240:Q243"/>
    <mergeCell ref="R240:R243"/>
    <mergeCell ref="AB240:AB243"/>
    <mergeCell ref="AC240:AC243"/>
    <mergeCell ref="I240:I243"/>
    <mergeCell ref="J240:J243"/>
    <mergeCell ref="K240:K243"/>
    <mergeCell ref="L240:L243"/>
    <mergeCell ref="BD244:BD287"/>
    <mergeCell ref="BL244:BL287"/>
    <mergeCell ref="BM244:BM287"/>
    <mergeCell ref="BU244:CC244"/>
    <mergeCell ref="D288:D300"/>
    <mergeCell ref="E288:E300"/>
    <mergeCell ref="F288:F300"/>
    <mergeCell ref="G288:G300"/>
    <mergeCell ref="H288:H300"/>
    <mergeCell ref="I288:I300"/>
    <mergeCell ref="AC244:AC287"/>
    <mergeCell ref="AK244:AK287"/>
    <mergeCell ref="AL244:AL287"/>
    <mergeCell ref="AT244:AT287"/>
    <mergeCell ref="AU244:AU287"/>
    <mergeCell ref="BC244:BC287"/>
    <mergeCell ref="N244:N287"/>
    <mergeCell ref="O244:O287"/>
    <mergeCell ref="P244:P287"/>
    <mergeCell ref="Q244:Q287"/>
    <mergeCell ref="R244:R287"/>
    <mergeCell ref="AB244:AB287"/>
    <mergeCell ref="H244:H287"/>
    <mergeCell ref="I244:I287"/>
    <mergeCell ref="J244:J287"/>
    <mergeCell ref="K244:K287"/>
    <mergeCell ref="L244:L287"/>
    <mergeCell ref="M244:M287"/>
    <mergeCell ref="BM288:BM300"/>
    <mergeCell ref="BU288:CC288"/>
    <mergeCell ref="BU298:CC298"/>
    <mergeCell ref="BU299:CC299"/>
    <mergeCell ref="BU300:CC300"/>
    <mergeCell ref="D301:D309"/>
    <mergeCell ref="E301:E309"/>
    <mergeCell ref="F301:F309"/>
    <mergeCell ref="G301:G309"/>
    <mergeCell ref="H301:H309"/>
    <mergeCell ref="AL288:AL300"/>
    <mergeCell ref="AT288:AT300"/>
    <mergeCell ref="AU288:AU300"/>
    <mergeCell ref="BC288:BC300"/>
    <mergeCell ref="BD288:BD300"/>
    <mergeCell ref="BL288:BL300"/>
    <mergeCell ref="P288:P300"/>
    <mergeCell ref="Q288:Q300"/>
    <mergeCell ref="R288:R300"/>
    <mergeCell ref="AB288:AB300"/>
    <mergeCell ref="AC288:AC300"/>
    <mergeCell ref="AK288:AK300"/>
    <mergeCell ref="J288:J300"/>
    <mergeCell ref="K288:K300"/>
    <mergeCell ref="L288:L300"/>
    <mergeCell ref="M288:M300"/>
    <mergeCell ref="N288:N300"/>
    <mergeCell ref="O288:O300"/>
    <mergeCell ref="BL301:BL309"/>
    <mergeCell ref="BM301:BM309"/>
    <mergeCell ref="BU301:CC301"/>
    <mergeCell ref="D310:D328"/>
    <mergeCell ref="E310:E328"/>
    <mergeCell ref="F310:F328"/>
    <mergeCell ref="G310:G328"/>
    <mergeCell ref="H310:H328"/>
    <mergeCell ref="I310:I328"/>
    <mergeCell ref="J310:J328"/>
    <mergeCell ref="AK301:AK309"/>
    <mergeCell ref="AL301:AL309"/>
    <mergeCell ref="AT301:AT309"/>
    <mergeCell ref="AU301:AU309"/>
    <mergeCell ref="BC301:BC309"/>
    <mergeCell ref="BD301:BD309"/>
    <mergeCell ref="O301:O309"/>
    <mergeCell ref="P301:P309"/>
    <mergeCell ref="Q301:Q309"/>
    <mergeCell ref="R301:R309"/>
    <mergeCell ref="AB301:AB309"/>
    <mergeCell ref="AC301:AC309"/>
    <mergeCell ref="I301:I309"/>
    <mergeCell ref="J301:J309"/>
    <mergeCell ref="K301:K309"/>
    <mergeCell ref="L301:L309"/>
    <mergeCell ref="M301:M309"/>
    <mergeCell ref="N301:N309"/>
    <mergeCell ref="BU310:CC310"/>
    <mergeCell ref="C329:C381"/>
    <mergeCell ref="D329:D336"/>
    <mergeCell ref="E329:E336"/>
    <mergeCell ref="F329:F336"/>
    <mergeCell ref="G329:G336"/>
    <mergeCell ref="H329:H336"/>
    <mergeCell ref="I329:I336"/>
    <mergeCell ref="J329:J336"/>
    <mergeCell ref="K329:K336"/>
    <mergeCell ref="AT310:AT328"/>
    <mergeCell ref="AU310:AU328"/>
    <mergeCell ref="BC310:BC328"/>
    <mergeCell ref="BD310:BD328"/>
    <mergeCell ref="BL310:BL328"/>
    <mergeCell ref="BM310:BM328"/>
    <mergeCell ref="Q310:Q328"/>
    <mergeCell ref="R310:R328"/>
    <mergeCell ref="AB310:AB328"/>
    <mergeCell ref="AC310:AC328"/>
    <mergeCell ref="AK310:AK328"/>
    <mergeCell ref="AL310:AL328"/>
    <mergeCell ref="K310:K328"/>
    <mergeCell ref="L310:L328"/>
    <mergeCell ref="M310:M328"/>
    <mergeCell ref="N310:N328"/>
    <mergeCell ref="O310:O328"/>
    <mergeCell ref="P310:P328"/>
    <mergeCell ref="AU329:AU336"/>
    <mergeCell ref="BC329:BC336"/>
    <mergeCell ref="BD329:BD336"/>
    <mergeCell ref="BL329:BL336"/>
    <mergeCell ref="BM329:BM336"/>
    <mergeCell ref="BU329:CC329"/>
    <mergeCell ref="BU334:CC334"/>
    <mergeCell ref="BU335:CC335"/>
    <mergeCell ref="BU336:CC336"/>
    <mergeCell ref="R329:R336"/>
    <mergeCell ref="AB329:AB336"/>
    <mergeCell ref="AC329:AC336"/>
    <mergeCell ref="AK329:AK336"/>
    <mergeCell ref="AL329:AL336"/>
    <mergeCell ref="AT329:AT336"/>
    <mergeCell ref="L329:L336"/>
    <mergeCell ref="M329:M336"/>
    <mergeCell ref="N329:N336"/>
    <mergeCell ref="O329:O336"/>
    <mergeCell ref="P329:P336"/>
    <mergeCell ref="Q329:Q336"/>
    <mergeCell ref="H356:H363"/>
    <mergeCell ref="I356:I363"/>
    <mergeCell ref="BD337:BD355"/>
    <mergeCell ref="BL337:BL355"/>
    <mergeCell ref="BM337:BM355"/>
    <mergeCell ref="BU337:CC337"/>
    <mergeCell ref="BU353:CC353"/>
    <mergeCell ref="BU354:CC354"/>
    <mergeCell ref="BU355:CC355"/>
    <mergeCell ref="AC337:AC355"/>
    <mergeCell ref="AK337:AK355"/>
    <mergeCell ref="AL337:AL355"/>
    <mergeCell ref="AT337:AT355"/>
    <mergeCell ref="AU337:AU355"/>
    <mergeCell ref="BC337:BC355"/>
    <mergeCell ref="N337:N355"/>
    <mergeCell ref="O337:O355"/>
    <mergeCell ref="P337:P355"/>
    <mergeCell ref="Q337:Q355"/>
    <mergeCell ref="R337:R355"/>
    <mergeCell ref="AB337:AB355"/>
    <mergeCell ref="H337:H355"/>
    <mergeCell ref="I337:I355"/>
    <mergeCell ref="J337:J355"/>
    <mergeCell ref="K337:K355"/>
    <mergeCell ref="L337:L355"/>
    <mergeCell ref="M337:M355"/>
    <mergeCell ref="BM356:BM363"/>
    <mergeCell ref="BU356:CC356"/>
    <mergeCell ref="BU361:CC361"/>
    <mergeCell ref="BU362:CC362"/>
    <mergeCell ref="BU363:CC363"/>
    <mergeCell ref="D364:D373"/>
    <mergeCell ref="E364:E373"/>
    <mergeCell ref="F364:F373"/>
    <mergeCell ref="G364:G373"/>
    <mergeCell ref="H364:H373"/>
    <mergeCell ref="AL356:AL363"/>
    <mergeCell ref="AT356:AT363"/>
    <mergeCell ref="AU356:AU363"/>
    <mergeCell ref="BC356:BC363"/>
    <mergeCell ref="BD356:BD363"/>
    <mergeCell ref="BL356:BL363"/>
    <mergeCell ref="P356:P363"/>
    <mergeCell ref="Q356:Q363"/>
    <mergeCell ref="R356:R363"/>
    <mergeCell ref="AB356:AB363"/>
    <mergeCell ref="AC356:AC363"/>
    <mergeCell ref="AK356:AK363"/>
    <mergeCell ref="J356:J363"/>
    <mergeCell ref="K356:K363"/>
    <mergeCell ref="L356:L363"/>
    <mergeCell ref="M356:M363"/>
    <mergeCell ref="N356:N363"/>
    <mergeCell ref="O356:O363"/>
    <mergeCell ref="D356:D363"/>
    <mergeCell ref="E356:E363"/>
    <mergeCell ref="F356:F363"/>
    <mergeCell ref="G356:G363"/>
    <mergeCell ref="N374:N381"/>
    <mergeCell ref="O374:O381"/>
    <mergeCell ref="D374:D381"/>
    <mergeCell ref="E374:E381"/>
    <mergeCell ref="F374:F381"/>
    <mergeCell ref="G374:G381"/>
    <mergeCell ref="H374:H381"/>
    <mergeCell ref="I374:I381"/>
    <mergeCell ref="BL364:BL373"/>
    <mergeCell ref="BM364:BM373"/>
    <mergeCell ref="BU364:CC364"/>
    <mergeCell ref="BU371:CC371"/>
    <mergeCell ref="BU372:CC372"/>
    <mergeCell ref="BU373:CC373"/>
    <mergeCell ref="AK364:AK373"/>
    <mergeCell ref="AL364:AL373"/>
    <mergeCell ref="AT364:AT373"/>
    <mergeCell ref="AU364:AU373"/>
    <mergeCell ref="BC364:BC373"/>
    <mergeCell ref="BD364:BD373"/>
    <mergeCell ref="O364:O373"/>
    <mergeCell ref="P364:P373"/>
    <mergeCell ref="Q364:Q373"/>
    <mergeCell ref="R364:R373"/>
    <mergeCell ref="AB364:AB373"/>
    <mergeCell ref="AC364:AC373"/>
    <mergeCell ref="I364:I373"/>
    <mergeCell ref="J364:J373"/>
    <mergeCell ref="K364:K373"/>
    <mergeCell ref="L364:L373"/>
    <mergeCell ref="M364:M373"/>
    <mergeCell ref="N364:N373"/>
    <mergeCell ref="F383:F384"/>
    <mergeCell ref="G383:G384"/>
    <mergeCell ref="H383:H384"/>
    <mergeCell ref="I383:I384"/>
    <mergeCell ref="J383:J384"/>
    <mergeCell ref="K383:K384"/>
    <mergeCell ref="BM374:BM381"/>
    <mergeCell ref="BU374:CC374"/>
    <mergeCell ref="BU379:CC379"/>
    <mergeCell ref="BU380:CC380"/>
    <mergeCell ref="BU381:CC381"/>
    <mergeCell ref="B382:B384"/>
    <mergeCell ref="BU382:CC382"/>
    <mergeCell ref="C383:C384"/>
    <mergeCell ref="D383:D384"/>
    <mergeCell ref="E383:E384"/>
    <mergeCell ref="AL374:AL381"/>
    <mergeCell ref="AT374:AT381"/>
    <mergeCell ref="AU374:AU381"/>
    <mergeCell ref="BC374:BC381"/>
    <mergeCell ref="BD374:BD381"/>
    <mergeCell ref="BL374:BL381"/>
    <mergeCell ref="P374:P381"/>
    <mergeCell ref="Q374:Q381"/>
    <mergeCell ref="R374:R381"/>
    <mergeCell ref="AB374:AB381"/>
    <mergeCell ref="AC374:AC381"/>
    <mergeCell ref="AK374:AK381"/>
    <mergeCell ref="J374:J381"/>
    <mergeCell ref="K374:K381"/>
    <mergeCell ref="L374:L381"/>
    <mergeCell ref="M374:M381"/>
    <mergeCell ref="AU383:AU384"/>
    <mergeCell ref="BC383:BC384"/>
    <mergeCell ref="BD383:BD384"/>
    <mergeCell ref="BL383:BL384"/>
    <mergeCell ref="BM383:BM384"/>
    <mergeCell ref="BU383:CC383"/>
    <mergeCell ref="BU384:CC384"/>
    <mergeCell ref="R383:R384"/>
    <mergeCell ref="AB383:AB384"/>
    <mergeCell ref="AC383:AC384"/>
    <mergeCell ref="AK383:AK384"/>
    <mergeCell ref="AL383:AL384"/>
    <mergeCell ref="AT383:AT384"/>
    <mergeCell ref="L383:L384"/>
    <mergeCell ref="M383:M384"/>
    <mergeCell ref="N383:N384"/>
    <mergeCell ref="O383:O384"/>
    <mergeCell ref="P383:P384"/>
    <mergeCell ref="Q383:Q384"/>
    <mergeCell ref="BD385:BD395"/>
    <mergeCell ref="BL385:BL395"/>
    <mergeCell ref="BM385:BM395"/>
    <mergeCell ref="BU385:CC385"/>
    <mergeCell ref="BU395:CC395"/>
    <mergeCell ref="C396:C397"/>
    <mergeCell ref="D396:D397"/>
    <mergeCell ref="E396:E397"/>
    <mergeCell ref="F396:F397"/>
    <mergeCell ref="G396:G397"/>
    <mergeCell ref="AC385:AC395"/>
    <mergeCell ref="AK385:AK395"/>
    <mergeCell ref="AL385:AL395"/>
    <mergeCell ref="AT385:AT395"/>
    <mergeCell ref="AU385:AU395"/>
    <mergeCell ref="BC385:BC395"/>
    <mergeCell ref="N385:N395"/>
    <mergeCell ref="O385:O395"/>
    <mergeCell ref="P385:P395"/>
    <mergeCell ref="Q385:Q395"/>
    <mergeCell ref="R385:R395"/>
    <mergeCell ref="AB385:AB395"/>
    <mergeCell ref="H385:H395"/>
    <mergeCell ref="I385:I395"/>
    <mergeCell ref="J385:J395"/>
    <mergeCell ref="K385:K395"/>
    <mergeCell ref="L385:L395"/>
    <mergeCell ref="M385:M395"/>
    <mergeCell ref="C385:C395"/>
    <mergeCell ref="D385:D395"/>
    <mergeCell ref="E385:E395"/>
    <mergeCell ref="F385:F395"/>
    <mergeCell ref="BD396:BD397"/>
    <mergeCell ref="BL396:BL397"/>
    <mergeCell ref="BM396:BM397"/>
    <mergeCell ref="BU396:CC396"/>
    <mergeCell ref="BU397:CC397"/>
    <mergeCell ref="B398:B459"/>
    <mergeCell ref="C398:C420"/>
    <mergeCell ref="D398:D407"/>
    <mergeCell ref="E398:E407"/>
    <mergeCell ref="F398:F407"/>
    <mergeCell ref="AC396:AC397"/>
    <mergeCell ref="AK396:AK397"/>
    <mergeCell ref="AL396:AL397"/>
    <mergeCell ref="AT396:AT397"/>
    <mergeCell ref="AU396:AU397"/>
    <mergeCell ref="BC396:BC397"/>
    <mergeCell ref="N396:N397"/>
    <mergeCell ref="O396:O397"/>
    <mergeCell ref="P396:P397"/>
    <mergeCell ref="Q396:Q397"/>
    <mergeCell ref="R396:R397"/>
    <mergeCell ref="AB396:AB397"/>
    <mergeCell ref="H396:H397"/>
    <mergeCell ref="I396:I397"/>
    <mergeCell ref="J396:J397"/>
    <mergeCell ref="K396:K397"/>
    <mergeCell ref="L396:L397"/>
    <mergeCell ref="M396:M397"/>
    <mergeCell ref="B385:B397"/>
    <mergeCell ref="G385:G395"/>
    <mergeCell ref="BC398:BC407"/>
    <mergeCell ref="BD398:BD407"/>
    <mergeCell ref="BL398:BL407"/>
    <mergeCell ref="BM398:BM407"/>
    <mergeCell ref="BU398:CC398"/>
    <mergeCell ref="D408:D420"/>
    <mergeCell ref="E408:E420"/>
    <mergeCell ref="F408:F420"/>
    <mergeCell ref="G408:G420"/>
    <mergeCell ref="H408:H420"/>
    <mergeCell ref="AB398:AB407"/>
    <mergeCell ref="AC398:AC407"/>
    <mergeCell ref="AK398:AK407"/>
    <mergeCell ref="AL398:AL407"/>
    <mergeCell ref="AT398:AT407"/>
    <mergeCell ref="AU398:AU407"/>
    <mergeCell ref="M398:M407"/>
    <mergeCell ref="N398:N407"/>
    <mergeCell ref="O398:O407"/>
    <mergeCell ref="P398:P407"/>
    <mergeCell ref="Q398:Q407"/>
    <mergeCell ref="R398:R407"/>
    <mergeCell ref="G398:G407"/>
    <mergeCell ref="H398:H407"/>
    <mergeCell ref="I398:I407"/>
    <mergeCell ref="J398:J407"/>
    <mergeCell ref="K398:K407"/>
    <mergeCell ref="L398:L407"/>
    <mergeCell ref="C421:C430"/>
    <mergeCell ref="D421:D430"/>
    <mergeCell ref="E421:E430"/>
    <mergeCell ref="F421:F430"/>
    <mergeCell ref="G421:G430"/>
    <mergeCell ref="H421:H430"/>
    <mergeCell ref="BL408:BL420"/>
    <mergeCell ref="BM408:BM420"/>
    <mergeCell ref="BU408:CC408"/>
    <mergeCell ref="BU418:CC418"/>
    <mergeCell ref="BU419:CC419"/>
    <mergeCell ref="BU420:CC420"/>
    <mergeCell ref="AK408:AK420"/>
    <mergeCell ref="AL408:AL420"/>
    <mergeCell ref="AT408:AT420"/>
    <mergeCell ref="AU408:AU420"/>
    <mergeCell ref="BC408:BC420"/>
    <mergeCell ref="BD408:BD420"/>
    <mergeCell ref="O408:O420"/>
    <mergeCell ref="P408:P420"/>
    <mergeCell ref="Q408:Q420"/>
    <mergeCell ref="R408:R420"/>
    <mergeCell ref="AB408:AB420"/>
    <mergeCell ref="AC408:AC420"/>
    <mergeCell ref="I408:I420"/>
    <mergeCell ref="J408:J420"/>
    <mergeCell ref="K408:K420"/>
    <mergeCell ref="L408:L420"/>
    <mergeCell ref="M408:M420"/>
    <mergeCell ref="N408:N420"/>
    <mergeCell ref="G431:G438"/>
    <mergeCell ref="H431:H438"/>
    <mergeCell ref="BL421:BL430"/>
    <mergeCell ref="BM421:BM430"/>
    <mergeCell ref="BU421:CC421"/>
    <mergeCell ref="BU428:CC428"/>
    <mergeCell ref="BU429:CC429"/>
    <mergeCell ref="BU430:CC430"/>
    <mergeCell ref="AK421:AK430"/>
    <mergeCell ref="AL421:AL430"/>
    <mergeCell ref="AT421:AT430"/>
    <mergeCell ref="AU421:AU430"/>
    <mergeCell ref="BC421:BC430"/>
    <mergeCell ref="BD421:BD430"/>
    <mergeCell ref="O421:O430"/>
    <mergeCell ref="P421:P430"/>
    <mergeCell ref="Q421:Q430"/>
    <mergeCell ref="R421:R430"/>
    <mergeCell ref="AB421:AB430"/>
    <mergeCell ref="AC421:AC430"/>
    <mergeCell ref="I421:I430"/>
    <mergeCell ref="J421:J430"/>
    <mergeCell ref="K421:K430"/>
    <mergeCell ref="L421:L430"/>
    <mergeCell ref="M421:M430"/>
    <mergeCell ref="N421:N430"/>
    <mergeCell ref="BL431:BL438"/>
    <mergeCell ref="BM431:BM438"/>
    <mergeCell ref="BU431:CC431"/>
    <mergeCell ref="BU438:CC438"/>
    <mergeCell ref="C439:C440"/>
    <mergeCell ref="D439:D440"/>
    <mergeCell ref="E439:E440"/>
    <mergeCell ref="F439:F440"/>
    <mergeCell ref="G439:G440"/>
    <mergeCell ref="H439:H440"/>
    <mergeCell ref="AK431:AK438"/>
    <mergeCell ref="AL431:AL438"/>
    <mergeCell ref="AT431:AT438"/>
    <mergeCell ref="AU431:AU438"/>
    <mergeCell ref="BC431:BC438"/>
    <mergeCell ref="BD431:BD438"/>
    <mergeCell ref="O431:O438"/>
    <mergeCell ref="P431:P438"/>
    <mergeCell ref="Q431:Q438"/>
    <mergeCell ref="R431:R438"/>
    <mergeCell ref="AB431:AB438"/>
    <mergeCell ref="AC431:AC438"/>
    <mergeCell ref="I431:I438"/>
    <mergeCell ref="J431:J438"/>
    <mergeCell ref="K431:K438"/>
    <mergeCell ref="L431:L438"/>
    <mergeCell ref="M431:M438"/>
    <mergeCell ref="N431:N438"/>
    <mergeCell ref="C431:C438"/>
    <mergeCell ref="D431:D438"/>
    <mergeCell ref="E431:E438"/>
    <mergeCell ref="F431:F438"/>
    <mergeCell ref="N441:N449"/>
    <mergeCell ref="BL439:BL440"/>
    <mergeCell ref="BM439:BM440"/>
    <mergeCell ref="BU439:CC439"/>
    <mergeCell ref="BU440:CC440"/>
    <mergeCell ref="C441:C449"/>
    <mergeCell ref="D441:D449"/>
    <mergeCell ref="E441:E449"/>
    <mergeCell ref="F441:F449"/>
    <mergeCell ref="G441:G449"/>
    <mergeCell ref="H441:H449"/>
    <mergeCell ref="AK439:AK440"/>
    <mergeCell ref="AL439:AL440"/>
    <mergeCell ref="AT439:AT440"/>
    <mergeCell ref="AU439:AU440"/>
    <mergeCell ref="BC439:BC440"/>
    <mergeCell ref="BD439:BD440"/>
    <mergeCell ref="O439:O440"/>
    <mergeCell ref="P439:P440"/>
    <mergeCell ref="Q439:Q440"/>
    <mergeCell ref="R439:R440"/>
    <mergeCell ref="AB439:AB440"/>
    <mergeCell ref="AC439:AC440"/>
    <mergeCell ref="I439:I440"/>
    <mergeCell ref="J439:J440"/>
    <mergeCell ref="K439:K440"/>
    <mergeCell ref="L439:L440"/>
    <mergeCell ref="M439:M440"/>
    <mergeCell ref="N439:N440"/>
    <mergeCell ref="I450:I459"/>
    <mergeCell ref="J450:J459"/>
    <mergeCell ref="K450:K459"/>
    <mergeCell ref="L450:L459"/>
    <mergeCell ref="M450:M459"/>
    <mergeCell ref="BL441:BL449"/>
    <mergeCell ref="BM441:BM449"/>
    <mergeCell ref="BU441:CC441"/>
    <mergeCell ref="BU448:CC448"/>
    <mergeCell ref="BU449:CC449"/>
    <mergeCell ref="C450:C459"/>
    <mergeCell ref="D450:D459"/>
    <mergeCell ref="E450:E459"/>
    <mergeCell ref="F450:F459"/>
    <mergeCell ref="G450:G459"/>
    <mergeCell ref="AK441:AK449"/>
    <mergeCell ref="AL441:AL449"/>
    <mergeCell ref="AT441:AT449"/>
    <mergeCell ref="AU441:AU449"/>
    <mergeCell ref="BC441:BC449"/>
    <mergeCell ref="BD441:BD449"/>
    <mergeCell ref="O441:O449"/>
    <mergeCell ref="P441:P449"/>
    <mergeCell ref="Q441:Q449"/>
    <mergeCell ref="R441:R449"/>
    <mergeCell ref="AB441:AB449"/>
    <mergeCell ref="AC441:AC449"/>
    <mergeCell ref="I441:I449"/>
    <mergeCell ref="J441:J449"/>
    <mergeCell ref="K441:K449"/>
    <mergeCell ref="L441:L449"/>
    <mergeCell ref="M441:M449"/>
    <mergeCell ref="L460:L502"/>
    <mergeCell ref="M460:M502"/>
    <mergeCell ref="B460:B619"/>
    <mergeCell ref="C460:C619"/>
    <mergeCell ref="D460:D502"/>
    <mergeCell ref="E460:E502"/>
    <mergeCell ref="F460:F502"/>
    <mergeCell ref="G460:G502"/>
    <mergeCell ref="D518:D538"/>
    <mergeCell ref="E518:E538"/>
    <mergeCell ref="F518:F538"/>
    <mergeCell ref="G518:G538"/>
    <mergeCell ref="BD450:BD459"/>
    <mergeCell ref="BL450:BL459"/>
    <mergeCell ref="BM450:BM459"/>
    <mergeCell ref="BU450:CC450"/>
    <mergeCell ref="BU457:CC457"/>
    <mergeCell ref="BU458:CC458"/>
    <mergeCell ref="BU459:CC459"/>
    <mergeCell ref="AC450:AC459"/>
    <mergeCell ref="AK450:AK459"/>
    <mergeCell ref="AL450:AL459"/>
    <mergeCell ref="AT450:AT459"/>
    <mergeCell ref="AU450:AU459"/>
    <mergeCell ref="BC450:BC459"/>
    <mergeCell ref="N450:N459"/>
    <mergeCell ref="O450:O459"/>
    <mergeCell ref="P450:P459"/>
    <mergeCell ref="Q450:Q459"/>
    <mergeCell ref="R450:R459"/>
    <mergeCell ref="AB450:AB459"/>
    <mergeCell ref="H450:H459"/>
    <mergeCell ref="I504:I517"/>
    <mergeCell ref="J504:J517"/>
    <mergeCell ref="K504:K517"/>
    <mergeCell ref="L504:L517"/>
    <mergeCell ref="M504:M517"/>
    <mergeCell ref="N504:N517"/>
    <mergeCell ref="BD460:BD502"/>
    <mergeCell ref="BL460:BL502"/>
    <mergeCell ref="BM460:BM502"/>
    <mergeCell ref="BU460:CC460"/>
    <mergeCell ref="BU503:CC503"/>
    <mergeCell ref="D504:D517"/>
    <mergeCell ref="E504:E517"/>
    <mergeCell ref="F504:F517"/>
    <mergeCell ref="G504:G517"/>
    <mergeCell ref="H504:H517"/>
    <mergeCell ref="AC460:AC502"/>
    <mergeCell ref="AK460:AK502"/>
    <mergeCell ref="AL460:AL502"/>
    <mergeCell ref="AT460:AT502"/>
    <mergeCell ref="AU460:AU502"/>
    <mergeCell ref="BC460:BC502"/>
    <mergeCell ref="N460:N502"/>
    <mergeCell ref="O460:O502"/>
    <mergeCell ref="P460:P502"/>
    <mergeCell ref="Q460:Q502"/>
    <mergeCell ref="R460:R502"/>
    <mergeCell ref="AB460:AB502"/>
    <mergeCell ref="H460:H502"/>
    <mergeCell ref="I460:I502"/>
    <mergeCell ref="J460:J502"/>
    <mergeCell ref="K460:K502"/>
    <mergeCell ref="BL504:BL517"/>
    <mergeCell ref="BM504:BM517"/>
    <mergeCell ref="BU504:CC504"/>
    <mergeCell ref="BU515:CC515"/>
    <mergeCell ref="BU516:CC516"/>
    <mergeCell ref="BU517:CC517"/>
    <mergeCell ref="AK504:AK517"/>
    <mergeCell ref="AL504:AL517"/>
    <mergeCell ref="AT504:AT517"/>
    <mergeCell ref="AU504:AU517"/>
    <mergeCell ref="BC504:BC517"/>
    <mergeCell ref="BD504:BD517"/>
    <mergeCell ref="O504:O517"/>
    <mergeCell ref="P504:P517"/>
    <mergeCell ref="Q504:Q517"/>
    <mergeCell ref="R504:R517"/>
    <mergeCell ref="AB504:AB517"/>
    <mergeCell ref="AC504:AC517"/>
    <mergeCell ref="H539:H548"/>
    <mergeCell ref="I539:I548"/>
    <mergeCell ref="BD518:BD538"/>
    <mergeCell ref="BL518:BL538"/>
    <mergeCell ref="BM518:BM538"/>
    <mergeCell ref="BU518:CC518"/>
    <mergeCell ref="BU537:CC537"/>
    <mergeCell ref="BU538:CC538"/>
    <mergeCell ref="AC518:AC538"/>
    <mergeCell ref="AK518:AK538"/>
    <mergeCell ref="AL518:AL538"/>
    <mergeCell ref="AT518:AT538"/>
    <mergeCell ref="AU518:AU538"/>
    <mergeCell ref="BC518:BC538"/>
    <mergeCell ref="N518:N538"/>
    <mergeCell ref="O518:O538"/>
    <mergeCell ref="P518:P538"/>
    <mergeCell ref="Q518:Q538"/>
    <mergeCell ref="R518:R538"/>
    <mergeCell ref="AB518:AB538"/>
    <mergeCell ref="H518:H538"/>
    <mergeCell ref="I518:I538"/>
    <mergeCell ref="J518:J538"/>
    <mergeCell ref="K518:K538"/>
    <mergeCell ref="L518:L538"/>
    <mergeCell ref="M518:M538"/>
    <mergeCell ref="BM539:BM548"/>
    <mergeCell ref="BU539:CC539"/>
    <mergeCell ref="BU546:CC546"/>
    <mergeCell ref="BU547:CC547"/>
    <mergeCell ref="BU548:CC548"/>
    <mergeCell ref="D549:D584"/>
    <mergeCell ref="E549:E584"/>
    <mergeCell ref="F549:F584"/>
    <mergeCell ref="G549:G584"/>
    <mergeCell ref="H549:H584"/>
    <mergeCell ref="AL539:AL548"/>
    <mergeCell ref="AT539:AT548"/>
    <mergeCell ref="AU539:AU548"/>
    <mergeCell ref="BC539:BC548"/>
    <mergeCell ref="BD539:BD548"/>
    <mergeCell ref="BL539:BL548"/>
    <mergeCell ref="P539:P548"/>
    <mergeCell ref="Q539:Q548"/>
    <mergeCell ref="R539:R548"/>
    <mergeCell ref="AB539:AB548"/>
    <mergeCell ref="AC539:AC548"/>
    <mergeCell ref="AK539:AK548"/>
    <mergeCell ref="J539:J548"/>
    <mergeCell ref="K539:K548"/>
    <mergeCell ref="L539:L548"/>
    <mergeCell ref="M539:M548"/>
    <mergeCell ref="N539:N548"/>
    <mergeCell ref="O539:O548"/>
    <mergeCell ref="D539:D548"/>
    <mergeCell ref="E539:E548"/>
    <mergeCell ref="F539:F548"/>
    <mergeCell ref="G539:G548"/>
    <mergeCell ref="BL549:BL584"/>
    <mergeCell ref="BM549:BM584"/>
    <mergeCell ref="BU549:CC549"/>
    <mergeCell ref="D585:D594"/>
    <mergeCell ref="E585:E594"/>
    <mergeCell ref="F585:F594"/>
    <mergeCell ref="G585:G594"/>
    <mergeCell ref="H585:H594"/>
    <mergeCell ref="I585:I594"/>
    <mergeCell ref="J585:J594"/>
    <mergeCell ref="AK549:AK584"/>
    <mergeCell ref="AL549:AL584"/>
    <mergeCell ref="AT549:AT584"/>
    <mergeCell ref="AU549:AU584"/>
    <mergeCell ref="BC549:BC584"/>
    <mergeCell ref="BD549:BD584"/>
    <mergeCell ref="O549:O584"/>
    <mergeCell ref="P549:P584"/>
    <mergeCell ref="Q549:Q584"/>
    <mergeCell ref="R549:R584"/>
    <mergeCell ref="AB549:AB584"/>
    <mergeCell ref="AC549:AC584"/>
    <mergeCell ref="I549:I584"/>
    <mergeCell ref="J549:J584"/>
    <mergeCell ref="K549:K584"/>
    <mergeCell ref="L549:L584"/>
    <mergeCell ref="M549:M584"/>
    <mergeCell ref="N549:N584"/>
    <mergeCell ref="BU585:CC585"/>
    <mergeCell ref="BU592:CC592"/>
    <mergeCell ref="BU593:CC593"/>
    <mergeCell ref="BU594:CC594"/>
    <mergeCell ref="D595:D598"/>
    <mergeCell ref="E595:E598"/>
    <mergeCell ref="F595:F598"/>
    <mergeCell ref="G595:G598"/>
    <mergeCell ref="H595:H598"/>
    <mergeCell ref="I595:I598"/>
    <mergeCell ref="AT585:AT594"/>
    <mergeCell ref="AU585:AU594"/>
    <mergeCell ref="BC585:BC594"/>
    <mergeCell ref="BD585:BD594"/>
    <mergeCell ref="BL585:BL594"/>
    <mergeCell ref="BM585:BM594"/>
    <mergeCell ref="Q585:Q594"/>
    <mergeCell ref="R585:R594"/>
    <mergeCell ref="AB585:AB594"/>
    <mergeCell ref="AC585:AC594"/>
    <mergeCell ref="AK585:AK594"/>
    <mergeCell ref="AL585:AL594"/>
    <mergeCell ref="K585:K594"/>
    <mergeCell ref="L585:L594"/>
    <mergeCell ref="M585:M594"/>
    <mergeCell ref="N585:N594"/>
    <mergeCell ref="O585:O594"/>
    <mergeCell ref="P585:P594"/>
    <mergeCell ref="M599:M608"/>
    <mergeCell ref="N599:N608"/>
    <mergeCell ref="BM595:BM598"/>
    <mergeCell ref="BU595:CC595"/>
    <mergeCell ref="BU596:CC596"/>
    <mergeCell ref="BU597:CC597"/>
    <mergeCell ref="BU598:CC598"/>
    <mergeCell ref="D599:D608"/>
    <mergeCell ref="E599:E608"/>
    <mergeCell ref="F599:F608"/>
    <mergeCell ref="G599:G608"/>
    <mergeCell ref="H599:H608"/>
    <mergeCell ref="AL595:AL598"/>
    <mergeCell ref="AT595:AT598"/>
    <mergeCell ref="AU595:AU598"/>
    <mergeCell ref="BC595:BC598"/>
    <mergeCell ref="BD595:BD598"/>
    <mergeCell ref="BL595:BL598"/>
    <mergeCell ref="P595:P598"/>
    <mergeCell ref="Q595:Q598"/>
    <mergeCell ref="R595:R598"/>
    <mergeCell ref="AB595:AB598"/>
    <mergeCell ref="AC595:AC598"/>
    <mergeCell ref="AK595:AK598"/>
    <mergeCell ref="J595:J598"/>
    <mergeCell ref="K595:K598"/>
    <mergeCell ref="L595:L598"/>
    <mergeCell ref="M595:M598"/>
    <mergeCell ref="N595:N598"/>
    <mergeCell ref="O595:O598"/>
    <mergeCell ref="BU609:CC609"/>
    <mergeCell ref="D610:D611"/>
    <mergeCell ref="E610:E611"/>
    <mergeCell ref="F610:F611"/>
    <mergeCell ref="G610:G611"/>
    <mergeCell ref="H610:H611"/>
    <mergeCell ref="I610:I611"/>
    <mergeCell ref="J610:J611"/>
    <mergeCell ref="K610:K611"/>
    <mergeCell ref="L610:L611"/>
    <mergeCell ref="BL599:BL608"/>
    <mergeCell ref="BM599:BM608"/>
    <mergeCell ref="BU599:CC599"/>
    <mergeCell ref="BU606:CC606"/>
    <mergeCell ref="BU607:CC607"/>
    <mergeCell ref="BU608:CC608"/>
    <mergeCell ref="AK599:AK608"/>
    <mergeCell ref="AL599:AL608"/>
    <mergeCell ref="AT599:AT608"/>
    <mergeCell ref="AU599:AU608"/>
    <mergeCell ref="BC599:BC608"/>
    <mergeCell ref="BD599:BD608"/>
    <mergeCell ref="O599:O608"/>
    <mergeCell ref="P599:P608"/>
    <mergeCell ref="Q599:Q608"/>
    <mergeCell ref="R599:R608"/>
    <mergeCell ref="AB599:AB608"/>
    <mergeCell ref="AC599:AC608"/>
    <mergeCell ref="I599:I608"/>
    <mergeCell ref="J599:J608"/>
    <mergeCell ref="K599:K608"/>
    <mergeCell ref="L599:L608"/>
    <mergeCell ref="N612:N615"/>
    <mergeCell ref="O612:O615"/>
    <mergeCell ref="D612:D615"/>
    <mergeCell ref="E612:E615"/>
    <mergeCell ref="F612:F615"/>
    <mergeCell ref="G612:G615"/>
    <mergeCell ref="H612:H615"/>
    <mergeCell ref="I612:I615"/>
    <mergeCell ref="BC610:BC611"/>
    <mergeCell ref="BD610:BD611"/>
    <mergeCell ref="BL610:BL611"/>
    <mergeCell ref="BM610:BM611"/>
    <mergeCell ref="BU610:CC610"/>
    <mergeCell ref="BU611:CC611"/>
    <mergeCell ref="AB610:AB611"/>
    <mergeCell ref="AC610:AC611"/>
    <mergeCell ref="AK610:AK611"/>
    <mergeCell ref="AL610:AL611"/>
    <mergeCell ref="AT610:AT611"/>
    <mergeCell ref="AU610:AU611"/>
    <mergeCell ref="M610:M611"/>
    <mergeCell ref="N610:N611"/>
    <mergeCell ref="O610:O611"/>
    <mergeCell ref="P610:P611"/>
    <mergeCell ref="Q610:Q611"/>
    <mergeCell ref="R610:R611"/>
    <mergeCell ref="I616:I619"/>
    <mergeCell ref="J616:J619"/>
    <mergeCell ref="K616:K619"/>
    <mergeCell ref="L616:L619"/>
    <mergeCell ref="M616:M619"/>
    <mergeCell ref="N616:N619"/>
    <mergeCell ref="BM612:BM615"/>
    <mergeCell ref="BU612:CC612"/>
    <mergeCell ref="BU613:CC613"/>
    <mergeCell ref="BU614:CC614"/>
    <mergeCell ref="BU615:CC615"/>
    <mergeCell ref="D616:D619"/>
    <mergeCell ref="E616:E619"/>
    <mergeCell ref="F616:F619"/>
    <mergeCell ref="G616:G619"/>
    <mergeCell ref="H616:H619"/>
    <mergeCell ref="AL612:AL615"/>
    <mergeCell ref="AT612:AT615"/>
    <mergeCell ref="AU612:AU615"/>
    <mergeCell ref="BC612:BC615"/>
    <mergeCell ref="BD612:BD615"/>
    <mergeCell ref="BL612:BL615"/>
    <mergeCell ref="P612:P615"/>
    <mergeCell ref="Q612:Q615"/>
    <mergeCell ref="R612:R615"/>
    <mergeCell ref="AB612:AB615"/>
    <mergeCell ref="AC612:AC615"/>
    <mergeCell ref="AK612:AK615"/>
    <mergeCell ref="J612:J615"/>
    <mergeCell ref="K612:K615"/>
    <mergeCell ref="L612:L615"/>
    <mergeCell ref="M612:M615"/>
    <mergeCell ref="BL616:BL619"/>
    <mergeCell ref="BM616:BM619"/>
    <mergeCell ref="BU616:CC616"/>
    <mergeCell ref="BU617:CC617"/>
    <mergeCell ref="BU618:CC618"/>
    <mergeCell ref="BU619:CC619"/>
    <mergeCell ref="AK616:AK619"/>
    <mergeCell ref="AL616:AL619"/>
    <mergeCell ref="AT616:AT619"/>
    <mergeCell ref="AU616:AU619"/>
    <mergeCell ref="BC616:BC619"/>
    <mergeCell ref="BD616:BD619"/>
    <mergeCell ref="O616:O619"/>
    <mergeCell ref="P616:P619"/>
    <mergeCell ref="Q616:Q619"/>
    <mergeCell ref="R616:R619"/>
    <mergeCell ref="AB616:AB619"/>
    <mergeCell ref="AC616:AC619"/>
  </mergeCells>
  <conditionalFormatting sqref="L46:L58 L364:L370 L374:L378 L382:L383 L385:L394 L226:L232 L234 L236 L329:L333 L337:L352 L398:L417 L421:L427 L431:L437 L441:L447 L518:L536 L599:L605 L609:L610 L612 L18:L22 L26:L32 L187:L196 L244:L297 L301:L309 L460:L514 L549:L585">
    <cfRule type="expression" dxfId="393" priority="20">
      <formula>$L18=$M18</formula>
    </cfRule>
  </conditionalFormatting>
  <conditionalFormatting sqref="L173:L185">
    <cfRule type="expression" dxfId="392" priority="15">
      <formula>$L173=$M173</formula>
    </cfRule>
  </conditionalFormatting>
  <conditionalFormatting sqref="L90:L102">
    <cfRule type="expression" dxfId="391" priority="18">
      <formula>$L90=$M90</formula>
    </cfRule>
  </conditionalFormatting>
  <conditionalFormatting sqref="L36:L44">
    <cfRule type="expression" dxfId="390" priority="21">
      <formula>$L36=$M36</formula>
    </cfRule>
  </conditionalFormatting>
  <conditionalFormatting sqref="L61:L88">
    <cfRule type="expression" dxfId="389" priority="19">
      <formula>$L61=$M61</formula>
    </cfRule>
  </conditionalFormatting>
  <conditionalFormatting sqref="L140:L158">
    <cfRule type="expression" dxfId="388" priority="17">
      <formula>$L140=$M140</formula>
    </cfRule>
  </conditionalFormatting>
  <conditionalFormatting sqref="L160:L172">
    <cfRule type="expression" dxfId="387" priority="16">
      <formula>$L160=$M160</formula>
    </cfRule>
  </conditionalFormatting>
  <conditionalFormatting sqref="L197:L203">
    <cfRule type="expression" dxfId="386" priority="14">
      <formula>$L197=$M197</formula>
    </cfRule>
  </conditionalFormatting>
  <conditionalFormatting sqref="L356:L360">
    <cfRule type="expression" dxfId="385" priority="9">
      <formula>$L356=$M356</formula>
    </cfRule>
  </conditionalFormatting>
  <conditionalFormatting sqref="L204:L215">
    <cfRule type="expression" dxfId="384" priority="13">
      <formula>$L204=$M204</formula>
    </cfRule>
  </conditionalFormatting>
  <conditionalFormatting sqref="L216:L225">
    <cfRule type="expression" dxfId="383" priority="12">
      <formula>$L216=$M216</formula>
    </cfRule>
  </conditionalFormatting>
  <conditionalFormatting sqref="L240">
    <cfRule type="expression" dxfId="382" priority="11">
      <formula>$L240=$M240</formula>
    </cfRule>
  </conditionalFormatting>
  <conditionalFormatting sqref="L310:L328">
    <cfRule type="expression" dxfId="381" priority="10">
      <formula>$L310=$M310</formula>
    </cfRule>
  </conditionalFormatting>
  <conditionalFormatting sqref="L396">
    <cfRule type="expression" dxfId="380" priority="8">
      <formula>$L396=$M396</formula>
    </cfRule>
  </conditionalFormatting>
  <conditionalFormatting sqref="L439">
    <cfRule type="expression" dxfId="379" priority="7">
      <formula>$L439=$M439</formula>
    </cfRule>
  </conditionalFormatting>
  <conditionalFormatting sqref="L450:L456">
    <cfRule type="expression" dxfId="378" priority="6">
      <formula>$L450=$M450</formula>
    </cfRule>
  </conditionalFormatting>
  <conditionalFormatting sqref="L539:L545">
    <cfRule type="expression" dxfId="377" priority="5">
      <formula>$L539=$M539</formula>
    </cfRule>
  </conditionalFormatting>
  <conditionalFormatting sqref="L595">
    <cfRule type="expression" dxfId="376" priority="4">
      <formula>$L595=$M595</formula>
    </cfRule>
  </conditionalFormatting>
  <conditionalFormatting sqref="L616">
    <cfRule type="expression" dxfId="375" priority="3">
      <formula>$L616=$M616</formula>
    </cfRule>
  </conditionalFormatting>
  <conditionalFormatting sqref="L11:L17">
    <cfRule type="expression" dxfId="374" priority="2">
      <formula>$L11=$M11</formula>
    </cfRule>
  </conditionalFormatting>
  <conditionalFormatting sqref="L103:L138">
    <cfRule type="expression" dxfId="373" priority="1">
      <formula>$L103=$M103</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CC123"/>
  <sheetViews>
    <sheetView showZeros="0" view="pageBreakPreview" zoomScale="60" zoomScaleNormal="60" workbookViewId="0">
      <pane ySplit="10" topLeftCell="A11" activePane="bottomLeft" state="frozen"/>
      <selection pane="bottomLeft" sqref="A1:XFD1"/>
    </sheetView>
  </sheetViews>
  <sheetFormatPr baseColWidth="10" defaultColWidth="11.44140625" defaultRowHeight="40.049999999999997" customHeight="1" x14ac:dyDescent="0.3"/>
  <cols>
    <col min="1" max="1" width="2.77734375" style="21" customWidth="1"/>
    <col min="2" max="2" width="15.77734375" style="33" customWidth="1"/>
    <col min="3" max="6" width="15.77734375" style="4" customWidth="1"/>
    <col min="7" max="8" width="20.77734375" style="4" customWidth="1"/>
    <col min="9" max="9" width="15.77734375" style="4" customWidth="1"/>
    <col min="10" max="10" width="6.5546875" style="53" customWidth="1"/>
    <col min="11" max="11" width="21.77734375" style="3" customWidth="1"/>
    <col min="12" max="13" width="9.77734375" style="23" customWidth="1"/>
    <col min="14" max="17" width="9.77734375" style="24" customWidth="1"/>
    <col min="18" max="18" width="6.77734375" style="4" customWidth="1"/>
    <col min="19" max="19" width="95.77734375" style="4" customWidth="1"/>
    <col min="20" max="20" width="17.77734375" style="4" customWidth="1"/>
    <col min="21" max="22" width="10.77734375" style="4" customWidth="1"/>
    <col min="23" max="23" width="33.77734375" style="4" customWidth="1"/>
    <col min="24" max="27" width="11.77734375" style="27" customWidth="1"/>
    <col min="28" max="28" width="6.77734375" style="3" customWidth="1"/>
    <col min="29" max="29" width="11.33203125" style="22" customWidth="1"/>
    <col min="30" max="36" width="13.33203125" style="25" customWidth="1"/>
    <col min="37" max="37" width="6.77734375" style="3" customWidth="1"/>
    <col min="38" max="38" width="11.33203125" style="26" customWidth="1"/>
    <col min="39" max="42" width="13.33203125" style="57" customWidth="1"/>
    <col min="43" max="45" width="13.33203125" style="1" customWidth="1"/>
    <col min="46" max="46" width="6.77734375" style="3" customWidth="1"/>
    <col min="47" max="47" width="11.33203125" style="26" customWidth="1"/>
    <col min="48" max="51" width="13.33203125" style="57" customWidth="1"/>
    <col min="52" max="54" width="13.33203125" style="1" customWidth="1"/>
    <col min="55" max="55" width="6.77734375" style="3" customWidth="1"/>
    <col min="56" max="56" width="11.33203125" style="26" customWidth="1"/>
    <col min="57" max="60" width="13.33203125" style="57" customWidth="1"/>
    <col min="61" max="63" width="13.33203125" style="1" customWidth="1"/>
    <col min="64" max="64" width="6.77734375" style="3" customWidth="1"/>
    <col min="65" max="65" width="11.33203125" style="26" customWidth="1"/>
    <col min="66" max="69" width="13.33203125" style="57" customWidth="1"/>
    <col min="70" max="72" width="13.33203125" style="1" customWidth="1"/>
    <col min="73" max="73" width="6.77734375" style="1" customWidth="1"/>
    <col min="74" max="74" width="11.33203125" style="1" customWidth="1"/>
    <col min="75" max="81" width="13.33203125" style="1" customWidth="1"/>
    <col min="82" max="101" width="12.6640625" style="1" customWidth="1"/>
    <col min="102" max="16384" width="11.44140625" style="1"/>
  </cols>
  <sheetData>
    <row r="1" spans="1:81" s="268" customFormat="1" ht="16.05"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05" customHeight="1" x14ac:dyDescent="0.3">
      <c r="A2" s="34"/>
      <c r="B2" s="1166"/>
      <c r="C2" s="1159" t="s">
        <v>0</v>
      </c>
      <c r="D2" s="1159"/>
      <c r="E2" s="1159"/>
      <c r="F2" s="1159"/>
      <c r="G2" s="1159"/>
      <c r="H2" s="1159"/>
      <c r="I2" s="226"/>
      <c r="J2" s="252" t="s">
        <v>1</v>
      </c>
      <c r="K2" s="252"/>
      <c r="L2" s="1169" t="s">
        <v>226</v>
      </c>
      <c r="M2" s="1170"/>
      <c r="N2" s="1170"/>
      <c r="O2" s="1170"/>
      <c r="P2" s="1170"/>
      <c r="Q2" s="1171"/>
      <c r="R2" s="1158" t="s">
        <v>0</v>
      </c>
      <c r="S2" s="1160"/>
      <c r="T2" s="1008" t="s">
        <v>1</v>
      </c>
      <c r="U2" s="1009"/>
      <c r="V2" s="1010"/>
      <c r="W2" s="1172" t="str">
        <f>+$L2</f>
        <v>INDENORTE</v>
      </c>
      <c r="X2" s="1173"/>
      <c r="Y2" s="1173"/>
      <c r="Z2" s="1173"/>
      <c r="AA2" s="1174"/>
      <c r="AB2" s="1158" t="s">
        <v>0</v>
      </c>
      <c r="AC2" s="1159"/>
      <c r="AD2" s="1159"/>
      <c r="AE2" s="1159"/>
      <c r="AF2" s="1159"/>
      <c r="AG2" s="1159"/>
      <c r="AH2" s="1159"/>
      <c r="AI2" s="1159"/>
      <c r="AJ2" s="1160"/>
      <c r="AK2" s="1241" t="s">
        <v>1</v>
      </c>
      <c r="AL2" s="1241"/>
      <c r="AM2" s="1241"/>
      <c r="AN2" s="1247" t="str">
        <f>+$L2</f>
        <v>INDENORTE</v>
      </c>
      <c r="AO2" s="1247"/>
      <c r="AP2" s="1247"/>
      <c r="AQ2" s="1247"/>
      <c r="AR2" s="1247"/>
      <c r="AS2" s="1247"/>
      <c r="AT2" s="1158" t="s">
        <v>0</v>
      </c>
      <c r="AU2" s="1159"/>
      <c r="AV2" s="1159"/>
      <c r="AW2" s="1159"/>
      <c r="AX2" s="1159"/>
      <c r="AY2" s="1159"/>
      <c r="AZ2" s="1159"/>
      <c r="BA2" s="1159"/>
      <c r="BB2" s="1160"/>
      <c r="BC2" s="1241" t="s">
        <v>1</v>
      </c>
      <c r="BD2" s="1241"/>
      <c r="BE2" s="1241"/>
      <c r="BF2" s="1247" t="str">
        <f>+$L2</f>
        <v>INDENORTE</v>
      </c>
      <c r="BG2" s="1247"/>
      <c r="BH2" s="1247"/>
      <c r="BI2" s="1247"/>
      <c r="BJ2" s="1247"/>
      <c r="BK2" s="1247"/>
      <c r="BL2" s="1158" t="s">
        <v>0</v>
      </c>
      <c r="BM2" s="1159"/>
      <c r="BN2" s="1159"/>
      <c r="BO2" s="1159"/>
      <c r="BP2" s="1159"/>
      <c r="BQ2" s="1159"/>
      <c r="BR2" s="1159"/>
      <c r="BS2" s="1159"/>
      <c r="BT2" s="1160"/>
      <c r="BU2" s="1241" t="s">
        <v>1</v>
      </c>
      <c r="BV2" s="1241"/>
      <c r="BW2" s="1241"/>
      <c r="BX2" s="1247" t="str">
        <f>+$L2</f>
        <v>INDENORTE</v>
      </c>
      <c r="BY2" s="1247"/>
      <c r="BZ2" s="1247"/>
      <c r="CA2" s="1247"/>
      <c r="CB2" s="1247"/>
      <c r="CC2" s="1247"/>
    </row>
    <row r="3" spans="1:81" s="58" customFormat="1" ht="16.05"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241" t="s">
        <v>2</v>
      </c>
      <c r="AL3" s="1241"/>
      <c r="AM3" s="1241"/>
      <c r="AN3" s="1246">
        <f>+$L3</f>
        <v>0</v>
      </c>
      <c r="AO3" s="1246"/>
      <c r="AP3" s="1246"/>
      <c r="AQ3" s="1246"/>
      <c r="AR3" s="1246"/>
      <c r="AS3" s="1246"/>
      <c r="AT3" s="1155" t="s">
        <v>1657</v>
      </c>
      <c r="AU3" s="1156"/>
      <c r="AV3" s="1156"/>
      <c r="AW3" s="1156"/>
      <c r="AX3" s="1156"/>
      <c r="AY3" s="1156"/>
      <c r="AZ3" s="1156"/>
      <c r="BA3" s="1156"/>
      <c r="BB3" s="1157"/>
      <c r="BC3" s="1241" t="s">
        <v>2</v>
      </c>
      <c r="BD3" s="1241"/>
      <c r="BE3" s="1241"/>
      <c r="BF3" s="1246">
        <f>+$L3</f>
        <v>0</v>
      </c>
      <c r="BG3" s="1246"/>
      <c r="BH3" s="1246"/>
      <c r="BI3" s="1246"/>
      <c r="BJ3" s="1246"/>
      <c r="BK3" s="1246"/>
      <c r="BL3" s="1155" t="s">
        <v>1657</v>
      </c>
      <c r="BM3" s="1156"/>
      <c r="BN3" s="1156"/>
      <c r="BO3" s="1156"/>
      <c r="BP3" s="1156"/>
      <c r="BQ3" s="1156"/>
      <c r="BR3" s="1156"/>
      <c r="BS3" s="1156"/>
      <c r="BT3" s="1157"/>
      <c r="BU3" s="1241" t="s">
        <v>2</v>
      </c>
      <c r="BV3" s="1241"/>
      <c r="BW3" s="1241"/>
      <c r="BX3" s="1246">
        <f>+$L3</f>
        <v>0</v>
      </c>
      <c r="BY3" s="1246"/>
      <c r="BZ3" s="1246"/>
      <c r="CA3" s="1246"/>
      <c r="CB3" s="1246"/>
      <c r="CC3" s="1246"/>
    </row>
    <row r="4" spans="1:81" s="58" customFormat="1" ht="16.05" customHeight="1" x14ac:dyDescent="0.3">
      <c r="A4" s="34"/>
      <c r="B4" s="1167"/>
      <c r="C4" s="1137" t="s">
        <v>3849</v>
      </c>
      <c r="D4" s="1137"/>
      <c r="E4" s="1137"/>
      <c r="F4" s="1137"/>
      <c r="G4" s="1137"/>
      <c r="H4" s="1137"/>
      <c r="I4" s="227"/>
      <c r="J4" s="252" t="s">
        <v>1656</v>
      </c>
      <c r="K4" s="252"/>
      <c r="L4" s="1149" t="s">
        <v>20</v>
      </c>
      <c r="M4" s="1150"/>
      <c r="N4" s="1150"/>
      <c r="O4" s="1150"/>
      <c r="P4" s="1150"/>
      <c r="Q4" s="1151"/>
      <c r="R4" s="1136" t="s">
        <v>3849</v>
      </c>
      <c r="S4" s="1138"/>
      <c r="T4" s="1008" t="s">
        <v>1664</v>
      </c>
      <c r="U4" s="1009"/>
      <c r="V4" s="1010"/>
      <c r="W4" s="1152" t="str">
        <f>+$L4</f>
        <v>1. Bienestar Social</v>
      </c>
      <c r="X4" s="1153"/>
      <c r="Y4" s="1153"/>
      <c r="Z4" s="1153"/>
      <c r="AA4" s="1154"/>
      <c r="AB4" s="1136" t="s">
        <v>3849</v>
      </c>
      <c r="AC4" s="1137"/>
      <c r="AD4" s="1137"/>
      <c r="AE4" s="1137"/>
      <c r="AF4" s="1137"/>
      <c r="AG4" s="1137"/>
      <c r="AH4" s="1137"/>
      <c r="AI4" s="1137"/>
      <c r="AJ4" s="1138"/>
      <c r="AK4" s="1241" t="s">
        <v>1656</v>
      </c>
      <c r="AL4" s="1241"/>
      <c r="AM4" s="1241"/>
      <c r="AN4" s="1243" t="str">
        <f>+$L4</f>
        <v>1. Bienestar Social</v>
      </c>
      <c r="AO4" s="1243"/>
      <c r="AP4" s="1243"/>
      <c r="AQ4" s="1243"/>
      <c r="AR4" s="1243"/>
      <c r="AS4" s="1243"/>
      <c r="AT4" s="1136" t="s">
        <v>3849</v>
      </c>
      <c r="AU4" s="1137"/>
      <c r="AV4" s="1137"/>
      <c r="AW4" s="1137"/>
      <c r="AX4" s="1137"/>
      <c r="AY4" s="1137"/>
      <c r="AZ4" s="1137"/>
      <c r="BA4" s="1137"/>
      <c r="BB4" s="1138"/>
      <c r="BC4" s="1241" t="s">
        <v>1656</v>
      </c>
      <c r="BD4" s="1241"/>
      <c r="BE4" s="1241"/>
      <c r="BF4" s="1243" t="str">
        <f>+$L4</f>
        <v>1. Bienestar Social</v>
      </c>
      <c r="BG4" s="1243"/>
      <c r="BH4" s="1243"/>
      <c r="BI4" s="1243"/>
      <c r="BJ4" s="1243"/>
      <c r="BK4" s="1243"/>
      <c r="BL4" s="1136" t="s">
        <v>3849</v>
      </c>
      <c r="BM4" s="1137"/>
      <c r="BN4" s="1137"/>
      <c r="BO4" s="1137"/>
      <c r="BP4" s="1137"/>
      <c r="BQ4" s="1137"/>
      <c r="BR4" s="1137"/>
      <c r="BS4" s="1137"/>
      <c r="BT4" s="1138"/>
      <c r="BU4" s="1241" t="s">
        <v>1656</v>
      </c>
      <c r="BV4" s="1241"/>
      <c r="BW4" s="1241"/>
      <c r="BX4" s="1243" t="str">
        <f>+$L4</f>
        <v>1. Bienestar Social</v>
      </c>
      <c r="BY4" s="1243"/>
      <c r="BZ4" s="1243"/>
      <c r="CA4" s="1243"/>
      <c r="CB4" s="1243"/>
      <c r="CC4" s="1243"/>
    </row>
    <row r="5" spans="1:81" s="58" customFormat="1" ht="16.05" customHeight="1" x14ac:dyDescent="0.3">
      <c r="A5" s="34"/>
      <c r="B5" s="1168"/>
      <c r="C5" s="1140"/>
      <c r="D5" s="1140"/>
      <c r="E5" s="1140"/>
      <c r="F5" s="1140"/>
      <c r="G5" s="1140"/>
      <c r="H5" s="1140"/>
      <c r="I5" s="228"/>
      <c r="J5" s="252" t="s">
        <v>1659</v>
      </c>
      <c r="K5" s="252"/>
      <c r="L5" s="1142" t="s">
        <v>220</v>
      </c>
      <c r="M5" s="1143"/>
      <c r="N5" s="1143"/>
      <c r="O5" s="1143"/>
      <c r="P5" s="1143"/>
      <c r="Q5" s="1144"/>
      <c r="R5" s="1139"/>
      <c r="S5" s="1141"/>
      <c r="T5" s="1008" t="s">
        <v>1665</v>
      </c>
      <c r="U5" s="1009"/>
      <c r="V5" s="1010"/>
      <c r="W5" s="1145" t="str">
        <f>+$L5</f>
        <v>1.3 Más Oportunidades para el Deporte y la Recreación.</v>
      </c>
      <c r="X5" s="1146"/>
      <c r="Y5" s="1146"/>
      <c r="Z5" s="1146"/>
      <c r="AA5" s="1147"/>
      <c r="AB5" s="1139"/>
      <c r="AC5" s="1140"/>
      <c r="AD5" s="1140"/>
      <c r="AE5" s="1140"/>
      <c r="AF5" s="1140"/>
      <c r="AG5" s="1140"/>
      <c r="AH5" s="1140"/>
      <c r="AI5" s="1140"/>
      <c r="AJ5" s="1141"/>
      <c r="AK5" s="1241" t="s">
        <v>1659</v>
      </c>
      <c r="AL5" s="1241"/>
      <c r="AM5" s="1241"/>
      <c r="AN5" s="1242" t="str">
        <f>+$L5</f>
        <v>1.3 Más Oportunidades para el Deporte y la Recreación.</v>
      </c>
      <c r="AO5" s="1242"/>
      <c r="AP5" s="1242"/>
      <c r="AQ5" s="1242"/>
      <c r="AR5" s="1242"/>
      <c r="AS5" s="1242"/>
      <c r="AT5" s="1139"/>
      <c r="AU5" s="1140"/>
      <c r="AV5" s="1140"/>
      <c r="AW5" s="1140"/>
      <c r="AX5" s="1140"/>
      <c r="AY5" s="1140"/>
      <c r="AZ5" s="1140"/>
      <c r="BA5" s="1140"/>
      <c r="BB5" s="1141"/>
      <c r="BC5" s="1241" t="s">
        <v>1659</v>
      </c>
      <c r="BD5" s="1241"/>
      <c r="BE5" s="1241"/>
      <c r="BF5" s="1242" t="str">
        <f>+$L5</f>
        <v>1.3 Más Oportunidades para el Deporte y la Recreación.</v>
      </c>
      <c r="BG5" s="1242"/>
      <c r="BH5" s="1242"/>
      <c r="BI5" s="1242"/>
      <c r="BJ5" s="1242"/>
      <c r="BK5" s="1242"/>
      <c r="BL5" s="1139"/>
      <c r="BM5" s="1140"/>
      <c r="BN5" s="1140"/>
      <c r="BO5" s="1140"/>
      <c r="BP5" s="1140"/>
      <c r="BQ5" s="1140"/>
      <c r="BR5" s="1140"/>
      <c r="BS5" s="1140"/>
      <c r="BT5" s="1141"/>
      <c r="BU5" s="1241" t="s">
        <v>1659</v>
      </c>
      <c r="BV5" s="1241"/>
      <c r="BW5" s="1241"/>
      <c r="BX5" s="1242" t="str">
        <f>+$L5</f>
        <v>1.3 Más Oportunidades para el Deporte y la Recreación.</v>
      </c>
      <c r="BY5" s="1242"/>
      <c r="BZ5" s="1242"/>
      <c r="CA5" s="1242"/>
      <c r="CB5" s="1242"/>
      <c r="CC5" s="1242"/>
    </row>
    <row r="6" spans="1:81" ht="16.05"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05" customHeight="1" thickBot="1" x14ac:dyDescent="0.35">
      <c r="A7" s="1"/>
      <c r="B7" s="1239" t="s">
        <v>3</v>
      </c>
      <c r="C7" s="1239" t="s">
        <v>1661</v>
      </c>
      <c r="D7" s="1248" t="s">
        <v>3813</v>
      </c>
      <c r="E7" s="1248" t="s">
        <v>3812</v>
      </c>
      <c r="F7" s="1126" t="s">
        <v>3814</v>
      </c>
      <c r="G7" s="1126" t="s">
        <v>3815</v>
      </c>
      <c r="H7" s="1126" t="s">
        <v>3816</v>
      </c>
      <c r="I7" s="1126" t="s">
        <v>3817</v>
      </c>
      <c r="J7" s="1244" t="s">
        <v>1662</v>
      </c>
      <c r="K7" s="1245" t="s">
        <v>1674</v>
      </c>
      <c r="L7" s="1094" t="s">
        <v>3850</v>
      </c>
      <c r="M7" s="1040" t="s">
        <v>1652</v>
      </c>
      <c r="N7" s="1113" t="s">
        <v>3851</v>
      </c>
      <c r="O7" s="1116" t="s">
        <v>3852</v>
      </c>
      <c r="P7" s="1119" t="s">
        <v>3853</v>
      </c>
      <c r="Q7" s="1122" t="s">
        <v>3854</v>
      </c>
      <c r="R7" s="1244" t="s">
        <v>1662</v>
      </c>
      <c r="S7" s="1108" t="s">
        <v>4</v>
      </c>
      <c r="T7" s="1240" t="s">
        <v>3818</v>
      </c>
      <c r="U7" s="1240" t="s">
        <v>3819</v>
      </c>
      <c r="V7" s="1240" t="s">
        <v>3820</v>
      </c>
      <c r="W7" s="1108" t="s">
        <v>5</v>
      </c>
      <c r="X7" s="1111" t="s">
        <v>6</v>
      </c>
      <c r="Y7" s="1112"/>
      <c r="Z7" s="1111" t="s">
        <v>7</v>
      </c>
      <c r="AA7" s="1112"/>
      <c r="AB7" s="1239"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239" t="s">
        <v>1662</v>
      </c>
      <c r="AU7" s="1082" t="s">
        <v>3858</v>
      </c>
      <c r="AV7" s="1085" t="s">
        <v>3859</v>
      </c>
      <c r="AW7" s="1086"/>
      <c r="AX7" s="1086"/>
      <c r="AY7" s="1086"/>
      <c r="AZ7" s="1086"/>
      <c r="BA7" s="1086"/>
      <c r="BB7" s="1087"/>
      <c r="BC7" s="1239" t="s">
        <v>1662</v>
      </c>
      <c r="BD7" s="1088" t="s">
        <v>3860</v>
      </c>
      <c r="BE7" s="1091" t="s">
        <v>3861</v>
      </c>
      <c r="BF7" s="1092"/>
      <c r="BG7" s="1092"/>
      <c r="BH7" s="1092"/>
      <c r="BI7" s="1092"/>
      <c r="BJ7" s="1092"/>
      <c r="BK7" s="1093"/>
      <c r="BL7" s="1239"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05" customHeight="1" x14ac:dyDescent="0.3">
      <c r="A8" s="1"/>
      <c r="B8" s="1239"/>
      <c r="C8" s="1239"/>
      <c r="D8" s="1248"/>
      <c r="E8" s="1248"/>
      <c r="F8" s="1127"/>
      <c r="G8" s="1127"/>
      <c r="H8" s="1127"/>
      <c r="I8" s="1127"/>
      <c r="J8" s="1244"/>
      <c r="K8" s="1245"/>
      <c r="L8" s="1095"/>
      <c r="M8" s="1130"/>
      <c r="N8" s="1114"/>
      <c r="O8" s="1117"/>
      <c r="P8" s="1120"/>
      <c r="Q8" s="1123"/>
      <c r="R8" s="1244"/>
      <c r="S8" s="1109"/>
      <c r="T8" s="1240"/>
      <c r="U8" s="1240"/>
      <c r="V8" s="1240"/>
      <c r="W8" s="1109"/>
      <c r="X8" s="28" t="s">
        <v>12</v>
      </c>
      <c r="Y8" s="28" t="s">
        <v>13</v>
      </c>
      <c r="Z8" s="28" t="s">
        <v>12</v>
      </c>
      <c r="AA8" s="28" t="s">
        <v>13</v>
      </c>
      <c r="AB8" s="1239"/>
      <c r="AC8" s="1095"/>
      <c r="AD8" s="1065" t="s">
        <v>8</v>
      </c>
      <c r="AE8" s="1061" t="s">
        <v>9</v>
      </c>
      <c r="AF8" s="1061"/>
      <c r="AG8" s="1061"/>
      <c r="AH8" s="1061"/>
      <c r="AI8" s="1062" t="s">
        <v>1653</v>
      </c>
      <c r="AJ8" s="1063" t="s">
        <v>10</v>
      </c>
      <c r="AK8" s="1239"/>
      <c r="AL8" s="1102"/>
      <c r="AM8" s="1059" t="s">
        <v>11</v>
      </c>
      <c r="AN8" s="1061" t="s">
        <v>9</v>
      </c>
      <c r="AO8" s="1061"/>
      <c r="AP8" s="1061"/>
      <c r="AQ8" s="1061"/>
      <c r="AR8" s="1062" t="s">
        <v>1653</v>
      </c>
      <c r="AS8" s="1063" t="s">
        <v>10</v>
      </c>
      <c r="AT8" s="1239"/>
      <c r="AU8" s="1083"/>
      <c r="AV8" s="1059" t="s">
        <v>11</v>
      </c>
      <c r="AW8" s="1061" t="s">
        <v>9</v>
      </c>
      <c r="AX8" s="1061"/>
      <c r="AY8" s="1061"/>
      <c r="AZ8" s="1061"/>
      <c r="BA8" s="1062" t="s">
        <v>1653</v>
      </c>
      <c r="BB8" s="1063" t="s">
        <v>10</v>
      </c>
      <c r="BC8" s="1239"/>
      <c r="BD8" s="1089"/>
      <c r="BE8" s="1059" t="s">
        <v>11</v>
      </c>
      <c r="BF8" s="1061" t="s">
        <v>9</v>
      </c>
      <c r="BG8" s="1061"/>
      <c r="BH8" s="1061"/>
      <c r="BI8" s="1061"/>
      <c r="BJ8" s="1062" t="s">
        <v>1653</v>
      </c>
      <c r="BK8" s="1063" t="s">
        <v>10</v>
      </c>
      <c r="BL8" s="1239"/>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05" customHeight="1" x14ac:dyDescent="0.3">
      <c r="A9" s="1"/>
      <c r="B9" s="1239"/>
      <c r="C9" s="1239"/>
      <c r="D9" s="1248"/>
      <c r="E9" s="1248"/>
      <c r="F9" s="1128"/>
      <c r="G9" s="1128"/>
      <c r="H9" s="1128"/>
      <c r="I9" s="1128"/>
      <c r="J9" s="1244"/>
      <c r="K9" s="1245"/>
      <c r="L9" s="1096"/>
      <c r="M9" s="1131"/>
      <c r="N9" s="1115"/>
      <c r="O9" s="1118"/>
      <c r="P9" s="1121"/>
      <c r="Q9" s="1124"/>
      <c r="R9" s="1244"/>
      <c r="S9" s="1110"/>
      <c r="T9" s="1240"/>
      <c r="U9" s="1240"/>
      <c r="V9" s="1240"/>
      <c r="W9" s="1110"/>
      <c r="X9" s="29" t="s">
        <v>1660</v>
      </c>
      <c r="Y9" s="29" t="s">
        <v>1660</v>
      </c>
      <c r="Z9" s="29" t="s">
        <v>1660</v>
      </c>
      <c r="AA9" s="29" t="s">
        <v>1660</v>
      </c>
      <c r="AB9" s="1239"/>
      <c r="AC9" s="1096"/>
      <c r="AD9" s="1066"/>
      <c r="AE9" s="5" t="s">
        <v>14</v>
      </c>
      <c r="AF9" s="5" t="s">
        <v>17</v>
      </c>
      <c r="AG9" s="5" t="s">
        <v>15</v>
      </c>
      <c r="AH9" s="5" t="s">
        <v>16</v>
      </c>
      <c r="AI9" s="1050"/>
      <c r="AJ9" s="1064"/>
      <c r="AK9" s="1239"/>
      <c r="AL9" s="1103"/>
      <c r="AM9" s="1060"/>
      <c r="AN9" s="5" t="s">
        <v>14</v>
      </c>
      <c r="AO9" s="5" t="s">
        <v>17</v>
      </c>
      <c r="AP9" s="5" t="s">
        <v>15</v>
      </c>
      <c r="AQ9" s="5" t="s">
        <v>16</v>
      </c>
      <c r="AR9" s="1050"/>
      <c r="AS9" s="1064"/>
      <c r="AT9" s="1239"/>
      <c r="AU9" s="1084"/>
      <c r="AV9" s="1060"/>
      <c r="AW9" s="5" t="s">
        <v>14</v>
      </c>
      <c r="AX9" s="5" t="s">
        <v>17</v>
      </c>
      <c r="AY9" s="5" t="s">
        <v>15</v>
      </c>
      <c r="AZ9" s="5" t="s">
        <v>16</v>
      </c>
      <c r="BA9" s="1050"/>
      <c r="BB9" s="1064"/>
      <c r="BC9" s="1239"/>
      <c r="BD9" s="1090"/>
      <c r="BE9" s="1060"/>
      <c r="BF9" s="5" t="s">
        <v>14</v>
      </c>
      <c r="BG9" s="5" t="s">
        <v>17</v>
      </c>
      <c r="BH9" s="5" t="s">
        <v>15</v>
      </c>
      <c r="BI9" s="5" t="s">
        <v>16</v>
      </c>
      <c r="BJ9" s="1050"/>
      <c r="BK9" s="1064"/>
      <c r="BL9" s="1239"/>
      <c r="BM9" s="1069"/>
      <c r="BN9" s="1066"/>
      <c r="BO9" s="5" t="s">
        <v>14</v>
      </c>
      <c r="BP9" s="5" t="s">
        <v>17</v>
      </c>
      <c r="BQ9" s="5" t="s">
        <v>15</v>
      </c>
      <c r="BR9" s="5" t="s">
        <v>16</v>
      </c>
      <c r="BS9" s="1050"/>
      <c r="BT9" s="1052"/>
      <c r="BU9" s="1079"/>
      <c r="BV9" s="1080"/>
      <c r="BW9" s="1080"/>
      <c r="BX9" s="1080"/>
      <c r="BY9" s="1080"/>
      <c r="BZ9" s="1080"/>
      <c r="CA9" s="1080"/>
      <c r="CB9" s="1080"/>
      <c r="CC9" s="1081"/>
    </row>
    <row r="10" spans="1:81" ht="16.05" customHeight="1" thickBot="1" x14ac:dyDescent="0.35">
      <c r="B10" s="2"/>
      <c r="R10" s="24"/>
    </row>
    <row r="11" spans="1:81" s="58" customFormat="1" ht="40.049999999999997" customHeight="1" thickTop="1" x14ac:dyDescent="0.3">
      <c r="A11" s="34"/>
      <c r="B11" s="906" t="s">
        <v>221</v>
      </c>
      <c r="C11" s="1236" t="s">
        <v>224</v>
      </c>
      <c r="D11" s="871"/>
      <c r="E11" s="851"/>
      <c r="F11" s="851"/>
      <c r="G11" s="851"/>
      <c r="H11" s="851"/>
      <c r="I11" s="851"/>
      <c r="J11" s="812">
        <v>136</v>
      </c>
      <c r="K11" s="854" t="str">
        <f>+Metas!K157</f>
        <v>Escuelas de Formación Deportiva Formalizadas</v>
      </c>
      <c r="L11" s="857"/>
      <c r="M11" s="860">
        <f>SUM(N11:Q11)</f>
        <v>0</v>
      </c>
      <c r="N11" s="836"/>
      <c r="O11" s="839"/>
      <c r="P11" s="863"/>
      <c r="Q11" s="866"/>
      <c r="R11" s="812">
        <f>+$J11</f>
        <v>136</v>
      </c>
      <c r="S11" s="231"/>
      <c r="T11" s="235"/>
      <c r="U11" s="235"/>
      <c r="V11" s="235"/>
      <c r="W11" s="38"/>
      <c r="X11" s="30"/>
      <c r="Y11" s="30"/>
      <c r="Z11" s="30"/>
      <c r="AA11" s="30"/>
      <c r="AB11" s="812">
        <f>+$J11</f>
        <v>136</v>
      </c>
      <c r="AC11" s="827">
        <f>+L11</f>
        <v>0</v>
      </c>
      <c r="AD11" s="50">
        <f>+AM11+AV11+BE11+BN11</f>
        <v>0</v>
      </c>
      <c r="AE11" s="50">
        <f t="shared" ref="AE11:AJ26" si="0">+AN11+AW11+BF11+BO11</f>
        <v>0</v>
      </c>
      <c r="AF11" s="50">
        <f t="shared" si="0"/>
        <v>0</v>
      </c>
      <c r="AG11" s="50">
        <f t="shared" si="0"/>
        <v>0</v>
      </c>
      <c r="AH11" s="50">
        <f t="shared" si="0"/>
        <v>0</v>
      </c>
      <c r="AI11" s="50">
        <f t="shared" si="0"/>
        <v>0</v>
      </c>
      <c r="AJ11" s="50">
        <f t="shared" si="0"/>
        <v>0</v>
      </c>
      <c r="AK11" s="812">
        <f>+$J11</f>
        <v>136</v>
      </c>
      <c r="AL11" s="990">
        <f>+N11</f>
        <v>0</v>
      </c>
      <c r="AM11" s="44">
        <f>SUM(AN11:AS11)</f>
        <v>0</v>
      </c>
      <c r="AN11" s="35"/>
      <c r="AO11" s="35"/>
      <c r="AP11" s="35"/>
      <c r="AQ11" s="35"/>
      <c r="AR11" s="35"/>
      <c r="AS11" s="35"/>
      <c r="AT11" s="812">
        <f>+$J11</f>
        <v>136</v>
      </c>
      <c r="AU11" s="993">
        <f>+O11</f>
        <v>0</v>
      </c>
      <c r="AV11" s="44">
        <f>SUM(AW11:BB11)</f>
        <v>0</v>
      </c>
      <c r="AW11" s="35"/>
      <c r="AX11" s="35"/>
      <c r="AY11" s="35"/>
      <c r="AZ11" s="35"/>
      <c r="BA11" s="35"/>
      <c r="BB11" s="35"/>
      <c r="BC11" s="812">
        <f>+$J11</f>
        <v>136</v>
      </c>
      <c r="BD11" s="996">
        <f>+P11</f>
        <v>0</v>
      </c>
      <c r="BE11" s="44">
        <f>SUM(BF11:BK11)</f>
        <v>0</v>
      </c>
      <c r="BF11" s="35"/>
      <c r="BG11" s="35"/>
      <c r="BH11" s="35"/>
      <c r="BI11" s="35"/>
      <c r="BJ11" s="35"/>
      <c r="BK11" s="35"/>
      <c r="BL11" s="812">
        <f>+$J11</f>
        <v>136</v>
      </c>
      <c r="BM11" s="987">
        <f>+Q11</f>
        <v>0</v>
      </c>
      <c r="BN11" s="44">
        <f>SUM(BO11:BT11)</f>
        <v>0</v>
      </c>
      <c r="BO11" s="35"/>
      <c r="BP11" s="35"/>
      <c r="BQ11" s="35"/>
      <c r="BR11" s="35"/>
      <c r="BS11" s="35"/>
      <c r="BT11" s="35"/>
      <c r="BU11" s="818"/>
      <c r="BV11" s="819"/>
      <c r="BW11" s="819"/>
      <c r="BX11" s="819"/>
      <c r="BY11" s="819"/>
      <c r="BZ11" s="819"/>
      <c r="CA11" s="819"/>
      <c r="CB11" s="819"/>
      <c r="CC11" s="820"/>
    </row>
    <row r="12" spans="1:81" s="58" customFormat="1" ht="40.049999999999997" customHeight="1" x14ac:dyDescent="0.3">
      <c r="A12" s="34"/>
      <c r="B12" s="907"/>
      <c r="C12" s="1237"/>
      <c r="D12" s="872"/>
      <c r="E12" s="852"/>
      <c r="F12" s="852"/>
      <c r="G12" s="852"/>
      <c r="H12" s="852"/>
      <c r="I12" s="852"/>
      <c r="J12" s="813"/>
      <c r="K12" s="855"/>
      <c r="L12" s="858"/>
      <c r="M12" s="861"/>
      <c r="N12" s="837"/>
      <c r="O12" s="840"/>
      <c r="P12" s="864"/>
      <c r="Q12" s="867"/>
      <c r="R12" s="813"/>
      <c r="S12" s="39"/>
      <c r="T12" s="236"/>
      <c r="U12" s="236"/>
      <c r="V12" s="236"/>
      <c r="W12" s="39"/>
      <c r="X12" s="31"/>
      <c r="Y12" s="31"/>
      <c r="Z12" s="31"/>
      <c r="AA12" s="31"/>
      <c r="AB12" s="813"/>
      <c r="AC12" s="828"/>
      <c r="AD12" s="51">
        <f t="shared" ref="AD12:AD14" si="1">+AM12+AV12+BE12+BN12</f>
        <v>0</v>
      </c>
      <c r="AE12" s="51">
        <f t="shared" si="0"/>
        <v>0</v>
      </c>
      <c r="AF12" s="51">
        <f t="shared" si="0"/>
        <v>0</v>
      </c>
      <c r="AG12" s="51">
        <f t="shared" si="0"/>
        <v>0</v>
      </c>
      <c r="AH12" s="51">
        <f t="shared" si="0"/>
        <v>0</v>
      </c>
      <c r="AI12" s="51">
        <f t="shared" si="0"/>
        <v>0</v>
      </c>
      <c r="AJ12" s="51">
        <f t="shared" si="0"/>
        <v>0</v>
      </c>
      <c r="AK12" s="813"/>
      <c r="AL12" s="991"/>
      <c r="AM12" s="45">
        <f t="shared" ref="AM12:AM75" si="2">SUM(AN12:AS12)</f>
        <v>0</v>
      </c>
      <c r="AN12" s="36"/>
      <c r="AO12" s="36"/>
      <c r="AP12" s="36"/>
      <c r="AQ12" s="36"/>
      <c r="AR12" s="36"/>
      <c r="AS12" s="36"/>
      <c r="AT12" s="813"/>
      <c r="AU12" s="994"/>
      <c r="AV12" s="45">
        <f t="shared" ref="AV12:AV75" si="3">SUM(AW12:BB12)</f>
        <v>0</v>
      </c>
      <c r="AW12" s="36"/>
      <c r="AX12" s="36"/>
      <c r="AY12" s="36"/>
      <c r="AZ12" s="36"/>
      <c r="BA12" s="36"/>
      <c r="BB12" s="36"/>
      <c r="BC12" s="813"/>
      <c r="BD12" s="997"/>
      <c r="BE12" s="45">
        <f t="shared" ref="BE12:BE75" si="4">SUM(BF12:BK12)</f>
        <v>0</v>
      </c>
      <c r="BF12" s="36"/>
      <c r="BG12" s="36"/>
      <c r="BH12" s="36"/>
      <c r="BI12" s="36"/>
      <c r="BJ12" s="36"/>
      <c r="BK12" s="36"/>
      <c r="BL12" s="813"/>
      <c r="BM12" s="988"/>
      <c r="BN12" s="45">
        <f t="shared" ref="BN12:BN75" si="5">SUM(BO12:BT12)</f>
        <v>0</v>
      </c>
      <c r="BO12" s="36"/>
      <c r="BP12" s="36"/>
      <c r="BQ12" s="36"/>
      <c r="BR12" s="36"/>
      <c r="BS12" s="36"/>
      <c r="BT12" s="36"/>
      <c r="BU12" s="821"/>
      <c r="BV12" s="822"/>
      <c r="BW12" s="822"/>
      <c r="BX12" s="822"/>
      <c r="BY12" s="822"/>
      <c r="BZ12" s="822"/>
      <c r="CA12" s="822"/>
      <c r="CB12" s="822"/>
      <c r="CC12" s="823"/>
    </row>
    <row r="13" spans="1:81" s="58" customFormat="1" ht="40.049999999999997" customHeight="1" x14ac:dyDescent="0.3">
      <c r="A13" s="34"/>
      <c r="B13" s="907"/>
      <c r="C13" s="1237"/>
      <c r="D13" s="872"/>
      <c r="E13" s="852"/>
      <c r="F13" s="852"/>
      <c r="G13" s="852"/>
      <c r="H13" s="852"/>
      <c r="I13" s="852"/>
      <c r="J13" s="813"/>
      <c r="K13" s="855"/>
      <c r="L13" s="858"/>
      <c r="M13" s="861"/>
      <c r="N13" s="837"/>
      <c r="O13" s="840"/>
      <c r="P13" s="864"/>
      <c r="Q13" s="867"/>
      <c r="R13" s="813"/>
      <c r="S13" s="39"/>
      <c r="T13" s="236"/>
      <c r="U13" s="236"/>
      <c r="V13" s="236"/>
      <c r="W13" s="39"/>
      <c r="X13" s="31"/>
      <c r="Y13" s="31"/>
      <c r="Z13" s="31"/>
      <c r="AA13" s="31"/>
      <c r="AB13" s="813"/>
      <c r="AC13" s="828"/>
      <c r="AD13" s="51">
        <f t="shared" si="1"/>
        <v>0</v>
      </c>
      <c r="AE13" s="51">
        <f t="shared" si="0"/>
        <v>0</v>
      </c>
      <c r="AF13" s="51">
        <f t="shared" si="0"/>
        <v>0</v>
      </c>
      <c r="AG13" s="51">
        <f t="shared" si="0"/>
        <v>0</v>
      </c>
      <c r="AH13" s="51">
        <f t="shared" si="0"/>
        <v>0</v>
      </c>
      <c r="AI13" s="51">
        <f t="shared" si="0"/>
        <v>0</v>
      </c>
      <c r="AJ13" s="51">
        <f t="shared" si="0"/>
        <v>0</v>
      </c>
      <c r="AK13" s="813"/>
      <c r="AL13" s="991"/>
      <c r="AM13" s="45">
        <f t="shared" si="2"/>
        <v>0</v>
      </c>
      <c r="AN13" s="36"/>
      <c r="AO13" s="36"/>
      <c r="AP13" s="36"/>
      <c r="AQ13" s="36"/>
      <c r="AR13" s="36"/>
      <c r="AS13" s="36"/>
      <c r="AT13" s="813"/>
      <c r="AU13" s="994"/>
      <c r="AV13" s="45">
        <f t="shared" si="3"/>
        <v>0</v>
      </c>
      <c r="AW13" s="36"/>
      <c r="AX13" s="36"/>
      <c r="AY13" s="36"/>
      <c r="AZ13" s="36"/>
      <c r="BA13" s="36"/>
      <c r="BB13" s="36"/>
      <c r="BC13" s="813"/>
      <c r="BD13" s="997"/>
      <c r="BE13" s="45">
        <f t="shared" si="4"/>
        <v>0</v>
      </c>
      <c r="BF13" s="36"/>
      <c r="BG13" s="36"/>
      <c r="BH13" s="36"/>
      <c r="BI13" s="36"/>
      <c r="BJ13" s="36"/>
      <c r="BK13" s="36"/>
      <c r="BL13" s="813"/>
      <c r="BM13" s="988"/>
      <c r="BN13" s="45">
        <f t="shared" si="5"/>
        <v>0</v>
      </c>
      <c r="BO13" s="36"/>
      <c r="BP13" s="36"/>
      <c r="BQ13" s="36"/>
      <c r="BR13" s="36"/>
      <c r="BS13" s="36"/>
      <c r="BT13" s="36"/>
      <c r="BU13" s="821"/>
      <c r="BV13" s="822"/>
      <c r="BW13" s="822"/>
      <c r="BX13" s="822"/>
      <c r="BY13" s="822"/>
      <c r="BZ13" s="822"/>
      <c r="CA13" s="822"/>
      <c r="CB13" s="822"/>
      <c r="CC13" s="823"/>
    </row>
    <row r="14" spans="1:81" s="58" customFormat="1" ht="40.049999999999997" customHeight="1" thickBot="1" x14ac:dyDescent="0.35">
      <c r="A14" s="34"/>
      <c r="B14" s="907"/>
      <c r="C14" s="1237"/>
      <c r="D14" s="873"/>
      <c r="E14" s="853"/>
      <c r="F14" s="853"/>
      <c r="G14" s="853"/>
      <c r="H14" s="853"/>
      <c r="I14" s="853"/>
      <c r="J14" s="814"/>
      <c r="K14" s="856"/>
      <c r="L14" s="859"/>
      <c r="M14" s="862"/>
      <c r="N14" s="838"/>
      <c r="O14" s="841"/>
      <c r="P14" s="865"/>
      <c r="Q14" s="874"/>
      <c r="R14" s="814"/>
      <c r="S14" s="40"/>
      <c r="T14" s="237"/>
      <c r="U14" s="237"/>
      <c r="V14" s="237"/>
      <c r="W14" s="40"/>
      <c r="X14" s="32"/>
      <c r="Y14" s="32"/>
      <c r="Z14" s="32"/>
      <c r="AA14" s="32"/>
      <c r="AB14" s="814"/>
      <c r="AC14" s="829"/>
      <c r="AD14" s="52">
        <f t="shared" si="1"/>
        <v>0</v>
      </c>
      <c r="AE14" s="52">
        <f t="shared" si="0"/>
        <v>0</v>
      </c>
      <c r="AF14" s="52">
        <f t="shared" si="0"/>
        <v>0</v>
      </c>
      <c r="AG14" s="52">
        <f t="shared" si="0"/>
        <v>0</v>
      </c>
      <c r="AH14" s="52">
        <f t="shared" si="0"/>
        <v>0</v>
      </c>
      <c r="AI14" s="52">
        <f t="shared" si="0"/>
        <v>0</v>
      </c>
      <c r="AJ14" s="52">
        <f t="shared" si="0"/>
        <v>0</v>
      </c>
      <c r="AK14" s="814"/>
      <c r="AL14" s="992"/>
      <c r="AM14" s="46">
        <f t="shared" si="2"/>
        <v>0</v>
      </c>
      <c r="AN14" s="37"/>
      <c r="AO14" s="37"/>
      <c r="AP14" s="37"/>
      <c r="AQ14" s="37"/>
      <c r="AR14" s="37"/>
      <c r="AS14" s="37"/>
      <c r="AT14" s="814"/>
      <c r="AU14" s="995"/>
      <c r="AV14" s="46">
        <f t="shared" si="3"/>
        <v>0</v>
      </c>
      <c r="AW14" s="37"/>
      <c r="AX14" s="37"/>
      <c r="AY14" s="37"/>
      <c r="AZ14" s="37"/>
      <c r="BA14" s="37"/>
      <c r="BB14" s="37"/>
      <c r="BC14" s="814"/>
      <c r="BD14" s="998"/>
      <c r="BE14" s="46">
        <f t="shared" si="4"/>
        <v>0</v>
      </c>
      <c r="BF14" s="37"/>
      <c r="BG14" s="37"/>
      <c r="BH14" s="37"/>
      <c r="BI14" s="37"/>
      <c r="BJ14" s="37"/>
      <c r="BK14" s="37"/>
      <c r="BL14" s="814"/>
      <c r="BM14" s="989"/>
      <c r="BN14" s="46">
        <f t="shared" si="5"/>
        <v>0</v>
      </c>
      <c r="BO14" s="37"/>
      <c r="BP14" s="37"/>
      <c r="BQ14" s="37"/>
      <c r="BR14" s="37"/>
      <c r="BS14" s="37"/>
      <c r="BT14" s="37"/>
      <c r="BU14" s="824"/>
      <c r="BV14" s="825"/>
      <c r="BW14" s="825"/>
      <c r="BX14" s="825"/>
      <c r="BY14" s="825"/>
      <c r="BZ14" s="825"/>
      <c r="CA14" s="825"/>
      <c r="CB14" s="825"/>
      <c r="CC14" s="826"/>
    </row>
    <row r="15" spans="1:81" s="58" customFormat="1" ht="40.049999999999997" customHeight="1" thickTop="1" x14ac:dyDescent="0.3">
      <c r="A15" s="34"/>
      <c r="B15" s="907"/>
      <c r="C15" s="1237"/>
      <c r="D15" s="871"/>
      <c r="E15" s="851"/>
      <c r="F15" s="851"/>
      <c r="G15" s="851"/>
      <c r="H15" s="851"/>
      <c r="I15" s="851"/>
      <c r="J15" s="812">
        <v>137</v>
      </c>
      <c r="K15" s="854" t="str">
        <f>+Metas!K158</f>
        <v>Escuelas de Formación Deportiva funcionando</v>
      </c>
      <c r="L15" s="857"/>
      <c r="M15" s="860">
        <f>SUM(N15:Q15)</f>
        <v>0</v>
      </c>
      <c r="N15" s="836"/>
      <c r="O15" s="839"/>
      <c r="P15" s="863"/>
      <c r="Q15" s="866"/>
      <c r="R15" s="812">
        <f>+$J15</f>
        <v>137</v>
      </c>
      <c r="S15" s="38"/>
      <c r="T15" s="235"/>
      <c r="U15" s="235"/>
      <c r="V15" s="235"/>
      <c r="W15" s="38"/>
      <c r="X15" s="30"/>
      <c r="Y15" s="30"/>
      <c r="Z15" s="30"/>
      <c r="AA15" s="30"/>
      <c r="AB15" s="812">
        <f>+$J15</f>
        <v>137</v>
      </c>
      <c r="AC15" s="827">
        <f>+L15</f>
        <v>0</v>
      </c>
      <c r="AD15" s="50">
        <f>+AM15+AV15+BE15+BN15</f>
        <v>0</v>
      </c>
      <c r="AE15" s="50">
        <f t="shared" si="0"/>
        <v>0</v>
      </c>
      <c r="AF15" s="50">
        <f t="shared" si="0"/>
        <v>0</v>
      </c>
      <c r="AG15" s="50">
        <f t="shared" si="0"/>
        <v>0</v>
      </c>
      <c r="AH15" s="50">
        <f t="shared" si="0"/>
        <v>0</v>
      </c>
      <c r="AI15" s="50">
        <f t="shared" si="0"/>
        <v>0</v>
      </c>
      <c r="AJ15" s="50">
        <f t="shared" si="0"/>
        <v>0</v>
      </c>
      <c r="AK15" s="812">
        <f>+$J15</f>
        <v>137</v>
      </c>
      <c r="AL15" s="990">
        <f>+N15</f>
        <v>0</v>
      </c>
      <c r="AM15" s="44">
        <f t="shared" si="2"/>
        <v>0</v>
      </c>
      <c r="AN15" s="35"/>
      <c r="AO15" s="35"/>
      <c r="AP15" s="35"/>
      <c r="AQ15" s="35"/>
      <c r="AR15" s="35"/>
      <c r="AS15" s="35"/>
      <c r="AT15" s="812">
        <f>+$J15</f>
        <v>137</v>
      </c>
      <c r="AU15" s="993">
        <f>+O15</f>
        <v>0</v>
      </c>
      <c r="AV15" s="44">
        <f t="shared" si="3"/>
        <v>0</v>
      </c>
      <c r="AW15" s="35"/>
      <c r="AX15" s="35"/>
      <c r="AY15" s="35"/>
      <c r="AZ15" s="35"/>
      <c r="BA15" s="35"/>
      <c r="BB15" s="35"/>
      <c r="BC15" s="812">
        <f>+$J15</f>
        <v>137</v>
      </c>
      <c r="BD15" s="996">
        <f>+P15</f>
        <v>0</v>
      </c>
      <c r="BE15" s="44">
        <f t="shared" si="4"/>
        <v>0</v>
      </c>
      <c r="BF15" s="35"/>
      <c r="BG15" s="35"/>
      <c r="BH15" s="35"/>
      <c r="BI15" s="35"/>
      <c r="BJ15" s="35"/>
      <c r="BK15" s="35"/>
      <c r="BL15" s="812">
        <f>+$J15</f>
        <v>137</v>
      </c>
      <c r="BM15" s="987">
        <f>+Q15</f>
        <v>0</v>
      </c>
      <c r="BN15" s="44">
        <f t="shared" si="5"/>
        <v>0</v>
      </c>
      <c r="BO15" s="35"/>
      <c r="BP15" s="35"/>
      <c r="BQ15" s="35"/>
      <c r="BR15" s="35"/>
      <c r="BS15" s="35"/>
      <c r="BT15" s="35"/>
      <c r="BU15" s="818"/>
      <c r="BV15" s="819"/>
      <c r="BW15" s="819"/>
      <c r="BX15" s="819"/>
      <c r="BY15" s="819"/>
      <c r="BZ15" s="819"/>
      <c r="CA15" s="819"/>
      <c r="CB15" s="819"/>
      <c r="CC15" s="820"/>
    </row>
    <row r="16" spans="1:81" s="58" customFormat="1" ht="40.049999999999997" customHeight="1" x14ac:dyDescent="0.3">
      <c r="A16" s="34"/>
      <c r="B16" s="907"/>
      <c r="C16" s="1237"/>
      <c r="D16" s="872"/>
      <c r="E16" s="852"/>
      <c r="F16" s="852"/>
      <c r="G16" s="852"/>
      <c r="H16" s="852"/>
      <c r="I16" s="852"/>
      <c r="J16" s="813"/>
      <c r="K16" s="855"/>
      <c r="L16" s="858"/>
      <c r="M16" s="861"/>
      <c r="N16" s="837"/>
      <c r="O16" s="840"/>
      <c r="P16" s="864"/>
      <c r="Q16" s="867"/>
      <c r="R16" s="813"/>
      <c r="S16" s="39"/>
      <c r="T16" s="236"/>
      <c r="U16" s="236"/>
      <c r="V16" s="236"/>
      <c r="W16" s="39"/>
      <c r="X16" s="31"/>
      <c r="Y16" s="31"/>
      <c r="Z16" s="31"/>
      <c r="AA16" s="31"/>
      <c r="AB16" s="813"/>
      <c r="AC16" s="828"/>
      <c r="AD16" s="51">
        <f t="shared" ref="AD16:AJ31" si="6">+AM16+AV16+BE16+BN16</f>
        <v>0</v>
      </c>
      <c r="AE16" s="51">
        <f t="shared" si="0"/>
        <v>0</v>
      </c>
      <c r="AF16" s="51">
        <f t="shared" si="0"/>
        <v>0</v>
      </c>
      <c r="AG16" s="51">
        <f t="shared" si="0"/>
        <v>0</v>
      </c>
      <c r="AH16" s="51">
        <f t="shared" si="0"/>
        <v>0</v>
      </c>
      <c r="AI16" s="51">
        <f t="shared" si="0"/>
        <v>0</v>
      </c>
      <c r="AJ16" s="51">
        <f t="shared" si="0"/>
        <v>0</v>
      </c>
      <c r="AK16" s="813"/>
      <c r="AL16" s="991"/>
      <c r="AM16" s="45">
        <f t="shared" si="2"/>
        <v>0</v>
      </c>
      <c r="AN16" s="36"/>
      <c r="AO16" s="36"/>
      <c r="AP16" s="36"/>
      <c r="AQ16" s="36"/>
      <c r="AR16" s="36"/>
      <c r="AS16" s="36"/>
      <c r="AT16" s="813"/>
      <c r="AU16" s="994"/>
      <c r="AV16" s="45">
        <f t="shared" si="3"/>
        <v>0</v>
      </c>
      <c r="AW16" s="36"/>
      <c r="AX16" s="36"/>
      <c r="AY16" s="36"/>
      <c r="AZ16" s="36"/>
      <c r="BA16" s="36"/>
      <c r="BB16" s="36"/>
      <c r="BC16" s="813"/>
      <c r="BD16" s="997"/>
      <c r="BE16" s="45">
        <f t="shared" si="4"/>
        <v>0</v>
      </c>
      <c r="BF16" s="36"/>
      <c r="BG16" s="36"/>
      <c r="BH16" s="36"/>
      <c r="BI16" s="36"/>
      <c r="BJ16" s="36"/>
      <c r="BK16" s="36"/>
      <c r="BL16" s="813"/>
      <c r="BM16" s="988"/>
      <c r="BN16" s="45">
        <f t="shared" si="5"/>
        <v>0</v>
      </c>
      <c r="BO16" s="36"/>
      <c r="BP16" s="36"/>
      <c r="BQ16" s="36"/>
      <c r="BR16" s="36"/>
      <c r="BS16" s="36"/>
      <c r="BT16" s="36"/>
      <c r="BU16" s="821"/>
      <c r="BV16" s="822"/>
      <c r="BW16" s="822"/>
      <c r="BX16" s="822"/>
      <c r="BY16" s="822"/>
      <c r="BZ16" s="822"/>
      <c r="CA16" s="822"/>
      <c r="CB16" s="822"/>
      <c r="CC16" s="823"/>
    </row>
    <row r="17" spans="1:81" s="58" customFormat="1" ht="40.049999999999997" customHeight="1" x14ac:dyDescent="0.3">
      <c r="A17" s="34"/>
      <c r="B17" s="907"/>
      <c r="C17" s="1237"/>
      <c r="D17" s="872"/>
      <c r="E17" s="852"/>
      <c r="F17" s="852"/>
      <c r="G17" s="852"/>
      <c r="H17" s="852"/>
      <c r="I17" s="852"/>
      <c r="J17" s="813"/>
      <c r="K17" s="855"/>
      <c r="L17" s="858"/>
      <c r="M17" s="861"/>
      <c r="N17" s="837"/>
      <c r="O17" s="840"/>
      <c r="P17" s="864"/>
      <c r="Q17" s="867"/>
      <c r="R17" s="813"/>
      <c r="S17" s="39"/>
      <c r="T17" s="236"/>
      <c r="U17" s="236"/>
      <c r="V17" s="236"/>
      <c r="W17" s="39"/>
      <c r="X17" s="31"/>
      <c r="Y17" s="31"/>
      <c r="Z17" s="31"/>
      <c r="AA17" s="31"/>
      <c r="AB17" s="813"/>
      <c r="AC17" s="828"/>
      <c r="AD17" s="51">
        <f t="shared" si="6"/>
        <v>0</v>
      </c>
      <c r="AE17" s="51">
        <f t="shared" si="0"/>
        <v>0</v>
      </c>
      <c r="AF17" s="51">
        <f t="shared" si="0"/>
        <v>0</v>
      </c>
      <c r="AG17" s="51">
        <f t="shared" si="0"/>
        <v>0</v>
      </c>
      <c r="AH17" s="51">
        <f t="shared" si="0"/>
        <v>0</v>
      </c>
      <c r="AI17" s="51">
        <f t="shared" si="0"/>
        <v>0</v>
      </c>
      <c r="AJ17" s="51">
        <f t="shared" si="0"/>
        <v>0</v>
      </c>
      <c r="AK17" s="813"/>
      <c r="AL17" s="991"/>
      <c r="AM17" s="45">
        <f t="shared" si="2"/>
        <v>0</v>
      </c>
      <c r="AN17" s="36"/>
      <c r="AO17" s="36"/>
      <c r="AP17" s="36"/>
      <c r="AQ17" s="36"/>
      <c r="AR17" s="36"/>
      <c r="AS17" s="36"/>
      <c r="AT17" s="813"/>
      <c r="AU17" s="994"/>
      <c r="AV17" s="45">
        <f t="shared" si="3"/>
        <v>0</v>
      </c>
      <c r="AW17" s="36"/>
      <c r="AX17" s="36"/>
      <c r="AY17" s="36"/>
      <c r="AZ17" s="36"/>
      <c r="BA17" s="36"/>
      <c r="BB17" s="36"/>
      <c r="BC17" s="813"/>
      <c r="BD17" s="997"/>
      <c r="BE17" s="45">
        <f t="shared" si="4"/>
        <v>0</v>
      </c>
      <c r="BF17" s="36"/>
      <c r="BG17" s="36"/>
      <c r="BH17" s="36"/>
      <c r="BI17" s="36"/>
      <c r="BJ17" s="36"/>
      <c r="BK17" s="36"/>
      <c r="BL17" s="813"/>
      <c r="BM17" s="988"/>
      <c r="BN17" s="45">
        <f t="shared" si="5"/>
        <v>0</v>
      </c>
      <c r="BO17" s="36"/>
      <c r="BP17" s="36"/>
      <c r="BQ17" s="36"/>
      <c r="BR17" s="36"/>
      <c r="BS17" s="36"/>
      <c r="BT17" s="36"/>
      <c r="BU17" s="821"/>
      <c r="BV17" s="822"/>
      <c r="BW17" s="822"/>
      <c r="BX17" s="822"/>
      <c r="BY17" s="822"/>
      <c r="BZ17" s="822"/>
      <c r="CA17" s="822"/>
      <c r="CB17" s="822"/>
      <c r="CC17" s="823"/>
    </row>
    <row r="18" spans="1:81" s="58" customFormat="1" ht="40.049999999999997" customHeight="1" thickBot="1" x14ac:dyDescent="0.35">
      <c r="A18" s="34"/>
      <c r="B18" s="907"/>
      <c r="C18" s="1237"/>
      <c r="D18" s="873"/>
      <c r="E18" s="853"/>
      <c r="F18" s="853"/>
      <c r="G18" s="853"/>
      <c r="H18" s="853"/>
      <c r="I18" s="853"/>
      <c r="J18" s="814"/>
      <c r="K18" s="856"/>
      <c r="L18" s="859"/>
      <c r="M18" s="862"/>
      <c r="N18" s="838"/>
      <c r="O18" s="841"/>
      <c r="P18" s="865"/>
      <c r="Q18" s="874"/>
      <c r="R18" s="814"/>
      <c r="S18" s="40"/>
      <c r="T18" s="237"/>
      <c r="U18" s="237"/>
      <c r="V18" s="237"/>
      <c r="W18" s="40"/>
      <c r="X18" s="32"/>
      <c r="Y18" s="32"/>
      <c r="Z18" s="32"/>
      <c r="AA18" s="32"/>
      <c r="AB18" s="814"/>
      <c r="AC18" s="829"/>
      <c r="AD18" s="52">
        <f t="shared" si="6"/>
        <v>0</v>
      </c>
      <c r="AE18" s="52">
        <f t="shared" si="0"/>
        <v>0</v>
      </c>
      <c r="AF18" s="52">
        <f t="shared" si="0"/>
        <v>0</v>
      </c>
      <c r="AG18" s="52">
        <f t="shared" si="0"/>
        <v>0</v>
      </c>
      <c r="AH18" s="52">
        <f t="shared" si="0"/>
        <v>0</v>
      </c>
      <c r="AI18" s="52">
        <f t="shared" si="0"/>
        <v>0</v>
      </c>
      <c r="AJ18" s="52">
        <f t="shared" si="0"/>
        <v>0</v>
      </c>
      <c r="AK18" s="814"/>
      <c r="AL18" s="992"/>
      <c r="AM18" s="46">
        <f t="shared" si="2"/>
        <v>0</v>
      </c>
      <c r="AN18" s="37"/>
      <c r="AO18" s="37"/>
      <c r="AP18" s="37"/>
      <c r="AQ18" s="37"/>
      <c r="AR18" s="37"/>
      <c r="AS18" s="37"/>
      <c r="AT18" s="814"/>
      <c r="AU18" s="995"/>
      <c r="AV18" s="46">
        <f t="shared" si="3"/>
        <v>0</v>
      </c>
      <c r="AW18" s="37"/>
      <c r="AX18" s="37"/>
      <c r="AY18" s="37"/>
      <c r="AZ18" s="37"/>
      <c r="BA18" s="37"/>
      <c r="BB18" s="37"/>
      <c r="BC18" s="814"/>
      <c r="BD18" s="998"/>
      <c r="BE18" s="46">
        <f t="shared" si="4"/>
        <v>0</v>
      </c>
      <c r="BF18" s="37"/>
      <c r="BG18" s="37"/>
      <c r="BH18" s="37"/>
      <c r="BI18" s="37"/>
      <c r="BJ18" s="37"/>
      <c r="BK18" s="37"/>
      <c r="BL18" s="814"/>
      <c r="BM18" s="989"/>
      <c r="BN18" s="46">
        <f t="shared" si="5"/>
        <v>0</v>
      </c>
      <c r="BO18" s="37"/>
      <c r="BP18" s="37"/>
      <c r="BQ18" s="37"/>
      <c r="BR18" s="37"/>
      <c r="BS18" s="37"/>
      <c r="BT18" s="37"/>
      <c r="BU18" s="824"/>
      <c r="BV18" s="825"/>
      <c r="BW18" s="825"/>
      <c r="BX18" s="825"/>
      <c r="BY18" s="825"/>
      <c r="BZ18" s="825"/>
      <c r="CA18" s="825"/>
      <c r="CB18" s="825"/>
      <c r="CC18" s="826"/>
    </row>
    <row r="19" spans="1:81" s="58" customFormat="1" ht="40.049999999999997" customHeight="1" thickTop="1" x14ac:dyDescent="0.3">
      <c r="A19" s="34"/>
      <c r="B19" s="907"/>
      <c r="C19" s="1237"/>
      <c r="D19" s="871"/>
      <c r="E19" s="851"/>
      <c r="F19" s="851"/>
      <c r="G19" s="851"/>
      <c r="H19" s="851"/>
      <c r="I19" s="851"/>
      <c r="J19" s="812">
        <v>138</v>
      </c>
      <c r="K19" s="854" t="str">
        <f>+Metas!K159</f>
        <v>Festival de escuelas “Los niños se la juegan por el medio ambiente” organizado y desarrollado</v>
      </c>
      <c r="L19" s="857"/>
      <c r="M19" s="860">
        <f>SUM(N19:Q19)</f>
        <v>0</v>
      </c>
      <c r="N19" s="836"/>
      <c r="O19" s="839"/>
      <c r="P19" s="863"/>
      <c r="Q19" s="866"/>
      <c r="R19" s="812">
        <f>+$J19</f>
        <v>138</v>
      </c>
      <c r="S19" s="38"/>
      <c r="T19" s="235"/>
      <c r="U19" s="235"/>
      <c r="V19" s="235"/>
      <c r="W19" s="38"/>
      <c r="X19" s="30"/>
      <c r="Y19" s="30"/>
      <c r="Z19" s="30"/>
      <c r="AA19" s="30"/>
      <c r="AB19" s="812">
        <f>+$J19</f>
        <v>138</v>
      </c>
      <c r="AC19" s="827">
        <f>+L19</f>
        <v>0</v>
      </c>
      <c r="AD19" s="50">
        <f t="shared" si="6"/>
        <v>0</v>
      </c>
      <c r="AE19" s="50">
        <f t="shared" si="0"/>
        <v>0</v>
      </c>
      <c r="AF19" s="50">
        <f t="shared" si="0"/>
        <v>0</v>
      </c>
      <c r="AG19" s="50">
        <f t="shared" si="0"/>
        <v>0</v>
      </c>
      <c r="AH19" s="50">
        <f t="shared" si="0"/>
        <v>0</v>
      </c>
      <c r="AI19" s="50">
        <f t="shared" si="0"/>
        <v>0</v>
      </c>
      <c r="AJ19" s="50">
        <f t="shared" si="0"/>
        <v>0</v>
      </c>
      <c r="AK19" s="812">
        <f>+$J19</f>
        <v>138</v>
      </c>
      <c r="AL19" s="990">
        <f>+N19</f>
        <v>0</v>
      </c>
      <c r="AM19" s="44">
        <f t="shared" si="2"/>
        <v>0</v>
      </c>
      <c r="AN19" s="35"/>
      <c r="AO19" s="35"/>
      <c r="AP19" s="35"/>
      <c r="AQ19" s="35"/>
      <c r="AR19" s="35"/>
      <c r="AS19" s="35"/>
      <c r="AT19" s="812">
        <f>+$J19</f>
        <v>138</v>
      </c>
      <c r="AU19" s="993">
        <f>+O19</f>
        <v>0</v>
      </c>
      <c r="AV19" s="44">
        <f t="shared" si="3"/>
        <v>0</v>
      </c>
      <c r="AW19" s="35"/>
      <c r="AX19" s="35"/>
      <c r="AY19" s="35"/>
      <c r="AZ19" s="35"/>
      <c r="BA19" s="35"/>
      <c r="BB19" s="35"/>
      <c r="BC19" s="812">
        <f>+$J19</f>
        <v>138</v>
      </c>
      <c r="BD19" s="54">
        <f>+P19</f>
        <v>0</v>
      </c>
      <c r="BE19" s="44">
        <f t="shared" si="4"/>
        <v>0</v>
      </c>
      <c r="BF19" s="35"/>
      <c r="BG19" s="35"/>
      <c r="BH19" s="35"/>
      <c r="BI19" s="35"/>
      <c r="BJ19" s="35"/>
      <c r="BK19" s="35"/>
      <c r="BL19" s="812">
        <f>+$J19</f>
        <v>138</v>
      </c>
      <c r="BM19" s="41">
        <f>+Q19</f>
        <v>0</v>
      </c>
      <c r="BN19" s="44">
        <f t="shared" si="5"/>
        <v>0</v>
      </c>
      <c r="BO19" s="35"/>
      <c r="BP19" s="35"/>
      <c r="BQ19" s="35"/>
      <c r="BR19" s="35"/>
      <c r="BS19" s="35"/>
      <c r="BT19" s="35"/>
      <c r="BU19" s="818"/>
      <c r="BV19" s="819"/>
      <c r="BW19" s="819"/>
      <c r="BX19" s="819"/>
      <c r="BY19" s="819"/>
      <c r="BZ19" s="819"/>
      <c r="CA19" s="819"/>
      <c r="CB19" s="819"/>
      <c r="CC19" s="820"/>
    </row>
    <row r="20" spans="1:81" s="58" customFormat="1" ht="40.049999999999997" customHeight="1" x14ac:dyDescent="0.3">
      <c r="A20" s="34"/>
      <c r="B20" s="907"/>
      <c r="C20" s="1237"/>
      <c r="D20" s="872"/>
      <c r="E20" s="852"/>
      <c r="F20" s="852"/>
      <c r="G20" s="852"/>
      <c r="H20" s="852"/>
      <c r="I20" s="852"/>
      <c r="J20" s="813"/>
      <c r="K20" s="855"/>
      <c r="L20" s="858"/>
      <c r="M20" s="861"/>
      <c r="N20" s="837"/>
      <c r="O20" s="840"/>
      <c r="P20" s="864"/>
      <c r="Q20" s="867"/>
      <c r="R20" s="813"/>
      <c r="S20" s="39"/>
      <c r="T20" s="236"/>
      <c r="U20" s="236"/>
      <c r="V20" s="236"/>
      <c r="W20" s="39"/>
      <c r="X20" s="31"/>
      <c r="Y20" s="31"/>
      <c r="Z20" s="31"/>
      <c r="AA20" s="31"/>
      <c r="AB20" s="813"/>
      <c r="AC20" s="828"/>
      <c r="AD20" s="51">
        <f t="shared" si="6"/>
        <v>0</v>
      </c>
      <c r="AE20" s="51">
        <f t="shared" si="0"/>
        <v>0</v>
      </c>
      <c r="AF20" s="51">
        <f t="shared" si="0"/>
        <v>0</v>
      </c>
      <c r="AG20" s="51">
        <f t="shared" si="0"/>
        <v>0</v>
      </c>
      <c r="AH20" s="51">
        <f t="shared" si="0"/>
        <v>0</v>
      </c>
      <c r="AI20" s="51">
        <f t="shared" si="0"/>
        <v>0</v>
      </c>
      <c r="AJ20" s="51">
        <f t="shared" si="0"/>
        <v>0</v>
      </c>
      <c r="AK20" s="813"/>
      <c r="AL20" s="991"/>
      <c r="AM20" s="45">
        <f t="shared" si="2"/>
        <v>0</v>
      </c>
      <c r="AN20" s="36"/>
      <c r="AO20" s="36"/>
      <c r="AP20" s="36"/>
      <c r="AQ20" s="36"/>
      <c r="AR20" s="36"/>
      <c r="AS20" s="36"/>
      <c r="AT20" s="813"/>
      <c r="AU20" s="994"/>
      <c r="AV20" s="45">
        <f t="shared" si="3"/>
        <v>0</v>
      </c>
      <c r="AW20" s="36"/>
      <c r="AX20" s="36"/>
      <c r="AY20" s="36"/>
      <c r="AZ20" s="36"/>
      <c r="BA20" s="36"/>
      <c r="BB20" s="36"/>
      <c r="BC20" s="813"/>
      <c r="BD20" s="55"/>
      <c r="BE20" s="45">
        <f t="shared" si="4"/>
        <v>0</v>
      </c>
      <c r="BF20" s="36"/>
      <c r="BG20" s="36"/>
      <c r="BH20" s="36"/>
      <c r="BI20" s="36"/>
      <c r="BJ20" s="36"/>
      <c r="BK20" s="36"/>
      <c r="BL20" s="813"/>
      <c r="BM20" s="42"/>
      <c r="BN20" s="45">
        <f t="shared" si="5"/>
        <v>0</v>
      </c>
      <c r="BO20" s="36"/>
      <c r="BP20" s="36"/>
      <c r="BQ20" s="36"/>
      <c r="BR20" s="36"/>
      <c r="BS20" s="36"/>
      <c r="BT20" s="36"/>
      <c r="BU20" s="821"/>
      <c r="BV20" s="822"/>
      <c r="BW20" s="822"/>
      <c r="BX20" s="822"/>
      <c r="BY20" s="822"/>
      <c r="BZ20" s="822"/>
      <c r="CA20" s="822"/>
      <c r="CB20" s="822"/>
      <c r="CC20" s="823"/>
    </row>
    <row r="21" spans="1:81" s="58" customFormat="1" ht="40.049999999999997" customHeight="1" x14ac:dyDescent="0.3">
      <c r="A21" s="34"/>
      <c r="B21" s="907"/>
      <c r="C21" s="1237"/>
      <c r="D21" s="872"/>
      <c r="E21" s="852"/>
      <c r="F21" s="852"/>
      <c r="G21" s="852"/>
      <c r="H21" s="852"/>
      <c r="I21" s="852"/>
      <c r="J21" s="813"/>
      <c r="K21" s="855"/>
      <c r="L21" s="858"/>
      <c r="M21" s="861"/>
      <c r="N21" s="837"/>
      <c r="O21" s="840"/>
      <c r="P21" s="864"/>
      <c r="Q21" s="867"/>
      <c r="R21" s="813"/>
      <c r="S21" s="39"/>
      <c r="T21" s="236"/>
      <c r="U21" s="236"/>
      <c r="V21" s="236"/>
      <c r="W21" s="39"/>
      <c r="X21" s="31"/>
      <c r="Y21" s="31"/>
      <c r="Z21" s="31"/>
      <c r="AA21" s="31"/>
      <c r="AB21" s="813"/>
      <c r="AC21" s="828"/>
      <c r="AD21" s="51">
        <f t="shared" si="6"/>
        <v>0</v>
      </c>
      <c r="AE21" s="51">
        <f t="shared" si="0"/>
        <v>0</v>
      </c>
      <c r="AF21" s="51">
        <f t="shared" si="0"/>
        <v>0</v>
      </c>
      <c r="AG21" s="51">
        <f t="shared" si="0"/>
        <v>0</v>
      </c>
      <c r="AH21" s="51">
        <f t="shared" si="0"/>
        <v>0</v>
      </c>
      <c r="AI21" s="51">
        <f t="shared" si="0"/>
        <v>0</v>
      </c>
      <c r="AJ21" s="51">
        <f t="shared" si="0"/>
        <v>0</v>
      </c>
      <c r="AK21" s="813"/>
      <c r="AL21" s="991"/>
      <c r="AM21" s="45">
        <f t="shared" si="2"/>
        <v>0</v>
      </c>
      <c r="AN21" s="36"/>
      <c r="AO21" s="36"/>
      <c r="AP21" s="36"/>
      <c r="AQ21" s="36"/>
      <c r="AR21" s="36"/>
      <c r="AS21" s="36"/>
      <c r="AT21" s="813"/>
      <c r="AU21" s="994"/>
      <c r="AV21" s="45">
        <f t="shared" si="3"/>
        <v>0</v>
      </c>
      <c r="AW21" s="36"/>
      <c r="AX21" s="36"/>
      <c r="AY21" s="36"/>
      <c r="AZ21" s="36"/>
      <c r="BA21" s="36"/>
      <c r="BB21" s="36"/>
      <c r="BC21" s="813"/>
      <c r="BD21" s="55"/>
      <c r="BE21" s="45">
        <f t="shared" si="4"/>
        <v>0</v>
      </c>
      <c r="BF21" s="36"/>
      <c r="BG21" s="36"/>
      <c r="BH21" s="36"/>
      <c r="BI21" s="36"/>
      <c r="BJ21" s="36"/>
      <c r="BK21" s="36"/>
      <c r="BL21" s="813"/>
      <c r="BM21" s="42"/>
      <c r="BN21" s="45">
        <f t="shared" si="5"/>
        <v>0</v>
      </c>
      <c r="BO21" s="36"/>
      <c r="BP21" s="36"/>
      <c r="BQ21" s="36"/>
      <c r="BR21" s="36"/>
      <c r="BS21" s="36"/>
      <c r="BT21" s="36"/>
      <c r="BU21" s="821"/>
      <c r="BV21" s="822"/>
      <c r="BW21" s="822"/>
      <c r="BX21" s="822"/>
      <c r="BY21" s="822"/>
      <c r="BZ21" s="822"/>
      <c r="CA21" s="822"/>
      <c r="CB21" s="822"/>
      <c r="CC21" s="823"/>
    </row>
    <row r="22" spans="1:81" s="58" customFormat="1" ht="40.049999999999997" customHeight="1" thickBot="1" x14ac:dyDescent="0.35">
      <c r="A22" s="34"/>
      <c r="B22" s="907"/>
      <c r="C22" s="1238"/>
      <c r="D22" s="873"/>
      <c r="E22" s="853"/>
      <c r="F22" s="853"/>
      <c r="G22" s="853"/>
      <c r="H22" s="853"/>
      <c r="I22" s="853"/>
      <c r="J22" s="814"/>
      <c r="K22" s="856"/>
      <c r="L22" s="859"/>
      <c r="M22" s="862"/>
      <c r="N22" s="838"/>
      <c r="O22" s="841"/>
      <c r="P22" s="865"/>
      <c r="Q22" s="874"/>
      <c r="R22" s="814"/>
      <c r="S22" s="40"/>
      <c r="T22" s="237"/>
      <c r="U22" s="237"/>
      <c r="V22" s="237"/>
      <c r="W22" s="40"/>
      <c r="X22" s="32"/>
      <c r="Y22" s="32"/>
      <c r="Z22" s="32"/>
      <c r="AA22" s="32"/>
      <c r="AB22" s="814"/>
      <c r="AC22" s="829"/>
      <c r="AD22" s="52">
        <f t="shared" si="6"/>
        <v>0</v>
      </c>
      <c r="AE22" s="52">
        <f t="shared" si="0"/>
        <v>0</v>
      </c>
      <c r="AF22" s="52">
        <f t="shared" si="0"/>
        <v>0</v>
      </c>
      <c r="AG22" s="52">
        <f t="shared" si="0"/>
        <v>0</v>
      </c>
      <c r="AH22" s="52">
        <f t="shared" si="0"/>
        <v>0</v>
      </c>
      <c r="AI22" s="52">
        <f t="shared" si="0"/>
        <v>0</v>
      </c>
      <c r="AJ22" s="52">
        <f t="shared" si="0"/>
        <v>0</v>
      </c>
      <c r="AK22" s="814"/>
      <c r="AL22" s="992"/>
      <c r="AM22" s="46">
        <f t="shared" si="2"/>
        <v>0</v>
      </c>
      <c r="AN22" s="37"/>
      <c r="AO22" s="37"/>
      <c r="AP22" s="37"/>
      <c r="AQ22" s="37"/>
      <c r="AR22" s="37"/>
      <c r="AS22" s="37"/>
      <c r="AT22" s="814"/>
      <c r="AU22" s="995"/>
      <c r="AV22" s="46">
        <f t="shared" si="3"/>
        <v>0</v>
      </c>
      <c r="AW22" s="37"/>
      <c r="AX22" s="37"/>
      <c r="AY22" s="37"/>
      <c r="AZ22" s="37"/>
      <c r="BA22" s="37"/>
      <c r="BB22" s="37"/>
      <c r="BC22" s="814"/>
      <c r="BD22" s="56"/>
      <c r="BE22" s="46">
        <f t="shared" si="4"/>
        <v>0</v>
      </c>
      <c r="BF22" s="37"/>
      <c r="BG22" s="37"/>
      <c r="BH22" s="37"/>
      <c r="BI22" s="37"/>
      <c r="BJ22" s="37"/>
      <c r="BK22" s="37"/>
      <c r="BL22" s="814"/>
      <c r="BM22" s="43"/>
      <c r="BN22" s="46">
        <f t="shared" si="5"/>
        <v>0</v>
      </c>
      <c r="BO22" s="37"/>
      <c r="BP22" s="37"/>
      <c r="BQ22" s="37"/>
      <c r="BR22" s="37"/>
      <c r="BS22" s="37"/>
      <c r="BT22" s="37"/>
      <c r="BU22" s="824"/>
      <c r="BV22" s="825"/>
      <c r="BW22" s="825"/>
      <c r="BX22" s="825"/>
      <c r="BY22" s="825"/>
      <c r="BZ22" s="825"/>
      <c r="CA22" s="825"/>
      <c r="CB22" s="825"/>
      <c r="CC22" s="826"/>
    </row>
    <row r="23" spans="1:81" s="58" customFormat="1" ht="40.049999999999997" customHeight="1" thickTop="1" x14ac:dyDescent="0.3">
      <c r="A23" s="34"/>
      <c r="B23" s="907"/>
      <c r="C23" s="868" t="s">
        <v>229</v>
      </c>
      <c r="D23" s="871"/>
      <c r="E23" s="851"/>
      <c r="F23" s="851"/>
      <c r="G23" s="851"/>
      <c r="H23" s="851"/>
      <c r="I23" s="851"/>
      <c r="J23" s="812">
        <v>139</v>
      </c>
      <c r="K23" s="854" t="str">
        <f>+Metas!K160</f>
        <v>municipios participando en los Juegos Supérate Intercolegiados</v>
      </c>
      <c r="L23" s="857"/>
      <c r="M23" s="860">
        <f>SUM(N23:Q23)</f>
        <v>0</v>
      </c>
      <c r="N23" s="836"/>
      <c r="O23" s="839"/>
      <c r="P23" s="863"/>
      <c r="Q23" s="866"/>
      <c r="R23" s="812">
        <f t="shared" ref="R23" si="7">+$J23</f>
        <v>139</v>
      </c>
      <c r="S23" s="38"/>
      <c r="T23" s="235"/>
      <c r="U23" s="235"/>
      <c r="V23" s="235"/>
      <c r="W23" s="38"/>
      <c r="X23" s="30"/>
      <c r="Y23" s="30"/>
      <c r="Z23" s="30"/>
      <c r="AA23" s="30"/>
      <c r="AB23" s="812">
        <f t="shared" ref="AB23" si="8">+$J23</f>
        <v>139</v>
      </c>
      <c r="AC23" s="827">
        <f>+L23</f>
        <v>0</v>
      </c>
      <c r="AD23" s="50">
        <f t="shared" si="6"/>
        <v>0</v>
      </c>
      <c r="AE23" s="50">
        <f t="shared" si="0"/>
        <v>0</v>
      </c>
      <c r="AF23" s="50">
        <f t="shared" si="0"/>
        <v>0</v>
      </c>
      <c r="AG23" s="50">
        <f t="shared" si="0"/>
        <v>0</v>
      </c>
      <c r="AH23" s="50">
        <f t="shared" si="0"/>
        <v>0</v>
      </c>
      <c r="AI23" s="50">
        <f t="shared" si="0"/>
        <v>0</v>
      </c>
      <c r="AJ23" s="50">
        <f t="shared" si="0"/>
        <v>0</v>
      </c>
      <c r="AK23" s="812">
        <f t="shared" ref="AK23" si="9">+$J23</f>
        <v>139</v>
      </c>
      <c r="AL23" s="990">
        <f>+N23</f>
        <v>0</v>
      </c>
      <c r="AM23" s="44">
        <f t="shared" si="2"/>
        <v>0</v>
      </c>
      <c r="AN23" s="35"/>
      <c r="AO23" s="35"/>
      <c r="AP23" s="35"/>
      <c r="AQ23" s="35"/>
      <c r="AR23" s="35"/>
      <c r="AS23" s="35"/>
      <c r="AT23" s="812">
        <f t="shared" ref="AT23" si="10">+$J23</f>
        <v>139</v>
      </c>
      <c r="AU23" s="993">
        <f>+O23</f>
        <v>0</v>
      </c>
      <c r="AV23" s="44">
        <f t="shared" si="3"/>
        <v>0</v>
      </c>
      <c r="AW23" s="35"/>
      <c r="AX23" s="35"/>
      <c r="AY23" s="35"/>
      <c r="AZ23" s="35"/>
      <c r="BA23" s="35"/>
      <c r="BB23" s="35"/>
      <c r="BC23" s="812">
        <f t="shared" ref="BC23" si="11">+$J23</f>
        <v>139</v>
      </c>
      <c r="BD23" s="54">
        <f>+P23</f>
        <v>0</v>
      </c>
      <c r="BE23" s="44">
        <f t="shared" si="4"/>
        <v>0</v>
      </c>
      <c r="BF23" s="35"/>
      <c r="BG23" s="35"/>
      <c r="BH23" s="35"/>
      <c r="BI23" s="35"/>
      <c r="BJ23" s="35"/>
      <c r="BK23" s="35"/>
      <c r="BL23" s="812">
        <f t="shared" ref="BL23" si="12">+$J23</f>
        <v>139</v>
      </c>
      <c r="BM23" s="41">
        <f>+Q23</f>
        <v>0</v>
      </c>
      <c r="BN23" s="44">
        <f t="shared" si="5"/>
        <v>0</v>
      </c>
      <c r="BO23" s="35"/>
      <c r="BP23" s="35"/>
      <c r="BQ23" s="35"/>
      <c r="BR23" s="35"/>
      <c r="BS23" s="35"/>
      <c r="BT23" s="35"/>
      <c r="BU23" s="818"/>
      <c r="BV23" s="819"/>
      <c r="BW23" s="819"/>
      <c r="BX23" s="819"/>
      <c r="BY23" s="819"/>
      <c r="BZ23" s="819"/>
      <c r="CA23" s="819"/>
      <c r="CB23" s="819"/>
      <c r="CC23" s="820"/>
    </row>
    <row r="24" spans="1:81" s="58" customFormat="1" ht="40.049999999999997" customHeight="1" x14ac:dyDescent="0.3">
      <c r="A24" s="34"/>
      <c r="B24" s="907"/>
      <c r="C24" s="869"/>
      <c r="D24" s="872"/>
      <c r="E24" s="852"/>
      <c r="F24" s="852"/>
      <c r="G24" s="852"/>
      <c r="H24" s="852"/>
      <c r="I24" s="852"/>
      <c r="J24" s="813"/>
      <c r="K24" s="855"/>
      <c r="L24" s="858"/>
      <c r="M24" s="861"/>
      <c r="N24" s="837"/>
      <c r="O24" s="840"/>
      <c r="P24" s="864"/>
      <c r="Q24" s="867"/>
      <c r="R24" s="813"/>
      <c r="S24" s="39"/>
      <c r="T24" s="236"/>
      <c r="U24" s="236"/>
      <c r="V24" s="236"/>
      <c r="W24" s="39"/>
      <c r="X24" s="31"/>
      <c r="Y24" s="31"/>
      <c r="Z24" s="31"/>
      <c r="AA24" s="31"/>
      <c r="AB24" s="813"/>
      <c r="AC24" s="828"/>
      <c r="AD24" s="51">
        <f t="shared" si="6"/>
        <v>0</v>
      </c>
      <c r="AE24" s="51">
        <f t="shared" si="0"/>
        <v>0</v>
      </c>
      <c r="AF24" s="51">
        <f t="shared" si="0"/>
        <v>0</v>
      </c>
      <c r="AG24" s="51">
        <f t="shared" si="0"/>
        <v>0</v>
      </c>
      <c r="AH24" s="51">
        <f t="shared" si="0"/>
        <v>0</v>
      </c>
      <c r="AI24" s="51">
        <f t="shared" si="0"/>
        <v>0</v>
      </c>
      <c r="AJ24" s="51">
        <f t="shared" si="0"/>
        <v>0</v>
      </c>
      <c r="AK24" s="813"/>
      <c r="AL24" s="991"/>
      <c r="AM24" s="45">
        <f t="shared" si="2"/>
        <v>0</v>
      </c>
      <c r="AN24" s="36"/>
      <c r="AO24" s="36"/>
      <c r="AP24" s="36"/>
      <c r="AQ24" s="36"/>
      <c r="AR24" s="36"/>
      <c r="AS24" s="36"/>
      <c r="AT24" s="813"/>
      <c r="AU24" s="994"/>
      <c r="AV24" s="45">
        <f t="shared" si="3"/>
        <v>0</v>
      </c>
      <c r="AW24" s="36"/>
      <c r="AX24" s="36"/>
      <c r="AY24" s="36"/>
      <c r="AZ24" s="36"/>
      <c r="BA24" s="36"/>
      <c r="BB24" s="36"/>
      <c r="BC24" s="813"/>
      <c r="BD24" s="55"/>
      <c r="BE24" s="45">
        <f t="shared" si="4"/>
        <v>0</v>
      </c>
      <c r="BF24" s="36"/>
      <c r="BG24" s="36"/>
      <c r="BH24" s="36"/>
      <c r="BI24" s="36"/>
      <c r="BJ24" s="36"/>
      <c r="BK24" s="36"/>
      <c r="BL24" s="813"/>
      <c r="BM24" s="42"/>
      <c r="BN24" s="45">
        <f t="shared" si="5"/>
        <v>0</v>
      </c>
      <c r="BO24" s="36"/>
      <c r="BP24" s="36"/>
      <c r="BQ24" s="36"/>
      <c r="BR24" s="36"/>
      <c r="BS24" s="36"/>
      <c r="BT24" s="36"/>
      <c r="BU24" s="821"/>
      <c r="BV24" s="822"/>
      <c r="BW24" s="822"/>
      <c r="BX24" s="822"/>
      <c r="BY24" s="822"/>
      <c r="BZ24" s="822"/>
      <c r="CA24" s="822"/>
      <c r="CB24" s="822"/>
      <c r="CC24" s="823"/>
    </row>
    <row r="25" spans="1:81" s="58" customFormat="1" ht="40.049999999999997" customHeight="1" x14ac:dyDescent="0.3">
      <c r="A25" s="34"/>
      <c r="B25" s="907"/>
      <c r="C25" s="869"/>
      <c r="D25" s="872"/>
      <c r="E25" s="852"/>
      <c r="F25" s="852"/>
      <c r="G25" s="852"/>
      <c r="H25" s="852"/>
      <c r="I25" s="852"/>
      <c r="J25" s="813"/>
      <c r="K25" s="855"/>
      <c r="L25" s="858"/>
      <c r="M25" s="861"/>
      <c r="N25" s="837"/>
      <c r="O25" s="840"/>
      <c r="P25" s="864"/>
      <c r="Q25" s="867"/>
      <c r="R25" s="813"/>
      <c r="S25" s="39"/>
      <c r="T25" s="236"/>
      <c r="U25" s="236"/>
      <c r="V25" s="236"/>
      <c r="W25" s="39"/>
      <c r="X25" s="31"/>
      <c r="Y25" s="31"/>
      <c r="Z25" s="31"/>
      <c r="AA25" s="31"/>
      <c r="AB25" s="813"/>
      <c r="AC25" s="828"/>
      <c r="AD25" s="51">
        <f t="shared" si="6"/>
        <v>0</v>
      </c>
      <c r="AE25" s="51">
        <f t="shared" si="0"/>
        <v>0</v>
      </c>
      <c r="AF25" s="51">
        <f t="shared" si="0"/>
        <v>0</v>
      </c>
      <c r="AG25" s="51">
        <f t="shared" si="0"/>
        <v>0</v>
      </c>
      <c r="AH25" s="51">
        <f t="shared" si="0"/>
        <v>0</v>
      </c>
      <c r="AI25" s="51">
        <f t="shared" si="0"/>
        <v>0</v>
      </c>
      <c r="AJ25" s="51">
        <f t="shared" si="0"/>
        <v>0</v>
      </c>
      <c r="AK25" s="813"/>
      <c r="AL25" s="991"/>
      <c r="AM25" s="45">
        <f t="shared" si="2"/>
        <v>0</v>
      </c>
      <c r="AN25" s="36"/>
      <c r="AO25" s="36"/>
      <c r="AP25" s="36"/>
      <c r="AQ25" s="36"/>
      <c r="AR25" s="36"/>
      <c r="AS25" s="36"/>
      <c r="AT25" s="813"/>
      <c r="AU25" s="994"/>
      <c r="AV25" s="45">
        <f t="shared" si="3"/>
        <v>0</v>
      </c>
      <c r="AW25" s="36"/>
      <c r="AX25" s="36"/>
      <c r="AY25" s="36"/>
      <c r="AZ25" s="36"/>
      <c r="BA25" s="36"/>
      <c r="BB25" s="36"/>
      <c r="BC25" s="813"/>
      <c r="BD25" s="55"/>
      <c r="BE25" s="45">
        <f t="shared" si="4"/>
        <v>0</v>
      </c>
      <c r="BF25" s="36"/>
      <c r="BG25" s="36"/>
      <c r="BH25" s="36"/>
      <c r="BI25" s="36"/>
      <c r="BJ25" s="36"/>
      <c r="BK25" s="36"/>
      <c r="BL25" s="813"/>
      <c r="BM25" s="42"/>
      <c r="BN25" s="45">
        <f t="shared" si="5"/>
        <v>0</v>
      </c>
      <c r="BO25" s="36"/>
      <c r="BP25" s="36"/>
      <c r="BQ25" s="36"/>
      <c r="BR25" s="36"/>
      <c r="BS25" s="36"/>
      <c r="BT25" s="36"/>
      <c r="BU25" s="821"/>
      <c r="BV25" s="822"/>
      <c r="BW25" s="822"/>
      <c r="BX25" s="822"/>
      <c r="BY25" s="822"/>
      <c r="BZ25" s="822"/>
      <c r="CA25" s="822"/>
      <c r="CB25" s="822"/>
      <c r="CC25" s="823"/>
    </row>
    <row r="26" spans="1:81" s="58" customFormat="1" ht="40.049999999999997" customHeight="1" thickBot="1" x14ac:dyDescent="0.35">
      <c r="A26" s="34"/>
      <c r="B26" s="907"/>
      <c r="C26" s="869"/>
      <c r="D26" s="873"/>
      <c r="E26" s="853"/>
      <c r="F26" s="853"/>
      <c r="G26" s="853"/>
      <c r="H26" s="853"/>
      <c r="I26" s="853"/>
      <c r="J26" s="814"/>
      <c r="K26" s="856"/>
      <c r="L26" s="859"/>
      <c r="M26" s="862"/>
      <c r="N26" s="838"/>
      <c r="O26" s="841"/>
      <c r="P26" s="865"/>
      <c r="Q26" s="874"/>
      <c r="R26" s="814"/>
      <c r="S26" s="40"/>
      <c r="T26" s="237"/>
      <c r="U26" s="237"/>
      <c r="V26" s="237"/>
      <c r="W26" s="40"/>
      <c r="X26" s="32"/>
      <c r="Y26" s="32"/>
      <c r="Z26" s="32"/>
      <c r="AA26" s="32"/>
      <c r="AB26" s="814"/>
      <c r="AC26" s="829"/>
      <c r="AD26" s="52">
        <f t="shared" si="6"/>
        <v>0</v>
      </c>
      <c r="AE26" s="52">
        <f t="shared" si="0"/>
        <v>0</v>
      </c>
      <c r="AF26" s="52">
        <f t="shared" si="0"/>
        <v>0</v>
      </c>
      <c r="AG26" s="52">
        <f t="shared" si="0"/>
        <v>0</v>
      </c>
      <c r="AH26" s="52">
        <f t="shared" si="0"/>
        <v>0</v>
      </c>
      <c r="AI26" s="52">
        <f t="shared" si="0"/>
        <v>0</v>
      </c>
      <c r="AJ26" s="52">
        <f t="shared" si="0"/>
        <v>0</v>
      </c>
      <c r="AK26" s="814"/>
      <c r="AL26" s="992"/>
      <c r="AM26" s="46">
        <f t="shared" si="2"/>
        <v>0</v>
      </c>
      <c r="AN26" s="37"/>
      <c r="AO26" s="37"/>
      <c r="AP26" s="37"/>
      <c r="AQ26" s="37"/>
      <c r="AR26" s="37"/>
      <c r="AS26" s="37"/>
      <c r="AT26" s="814"/>
      <c r="AU26" s="995"/>
      <c r="AV26" s="46">
        <f t="shared" si="3"/>
        <v>0</v>
      </c>
      <c r="AW26" s="37"/>
      <c r="AX26" s="37"/>
      <c r="AY26" s="37"/>
      <c r="AZ26" s="37"/>
      <c r="BA26" s="37"/>
      <c r="BB26" s="37"/>
      <c r="BC26" s="814"/>
      <c r="BD26" s="56"/>
      <c r="BE26" s="46">
        <f t="shared" si="4"/>
        <v>0</v>
      </c>
      <c r="BF26" s="37"/>
      <c r="BG26" s="37"/>
      <c r="BH26" s="37"/>
      <c r="BI26" s="37"/>
      <c r="BJ26" s="37"/>
      <c r="BK26" s="37"/>
      <c r="BL26" s="814"/>
      <c r="BM26" s="43"/>
      <c r="BN26" s="46">
        <f t="shared" si="5"/>
        <v>0</v>
      </c>
      <c r="BO26" s="37"/>
      <c r="BP26" s="37"/>
      <c r="BQ26" s="37"/>
      <c r="BR26" s="37"/>
      <c r="BS26" s="37"/>
      <c r="BT26" s="37"/>
      <c r="BU26" s="824"/>
      <c r="BV26" s="825"/>
      <c r="BW26" s="825"/>
      <c r="BX26" s="825"/>
      <c r="BY26" s="825"/>
      <c r="BZ26" s="825"/>
      <c r="CA26" s="825"/>
      <c r="CB26" s="825"/>
      <c r="CC26" s="826"/>
    </row>
    <row r="27" spans="1:81" s="58" customFormat="1" ht="40.049999999999997" customHeight="1" thickTop="1" x14ac:dyDescent="0.3">
      <c r="A27" s="34"/>
      <c r="B27" s="907" t="s">
        <v>230</v>
      </c>
      <c r="C27" s="869" t="s">
        <v>233</v>
      </c>
      <c r="D27" s="871"/>
      <c r="E27" s="851"/>
      <c r="F27" s="851"/>
      <c r="G27" s="851"/>
      <c r="H27" s="851"/>
      <c r="I27" s="851"/>
      <c r="J27" s="812">
        <v>140</v>
      </c>
      <c r="K27" s="854" t="str">
        <f>+Metas!K162</f>
        <v xml:space="preserve">Capacitaciones dirigidas al recurso humano que tiene a cargo el desarrollo del deporte asociado y alto rendimiento </v>
      </c>
      <c r="L27" s="857"/>
      <c r="M27" s="860">
        <f>SUM(N27:Q27)</f>
        <v>0</v>
      </c>
      <c r="N27" s="836"/>
      <c r="O27" s="839"/>
      <c r="P27" s="863"/>
      <c r="Q27" s="866"/>
      <c r="R27" s="812">
        <f t="shared" ref="R27" si="13">+$J27</f>
        <v>140</v>
      </c>
      <c r="S27" s="38"/>
      <c r="T27" s="235"/>
      <c r="U27" s="235"/>
      <c r="V27" s="235"/>
      <c r="W27" s="38"/>
      <c r="X27" s="30"/>
      <c r="Y27" s="30"/>
      <c r="Z27" s="30"/>
      <c r="AA27" s="30"/>
      <c r="AB27" s="812">
        <f t="shared" ref="AB27" si="14">+$J27</f>
        <v>140</v>
      </c>
      <c r="AC27" s="827">
        <f t="shared" ref="AC27" si="15">+L27</f>
        <v>0</v>
      </c>
      <c r="AD27" s="50">
        <f t="shared" si="6"/>
        <v>0</v>
      </c>
      <c r="AE27" s="50">
        <f t="shared" si="6"/>
        <v>0</v>
      </c>
      <c r="AF27" s="50">
        <f t="shared" si="6"/>
        <v>0</v>
      </c>
      <c r="AG27" s="50">
        <f t="shared" si="6"/>
        <v>0</v>
      </c>
      <c r="AH27" s="50">
        <f t="shared" si="6"/>
        <v>0</v>
      </c>
      <c r="AI27" s="50">
        <f t="shared" si="6"/>
        <v>0</v>
      </c>
      <c r="AJ27" s="50">
        <f t="shared" si="6"/>
        <v>0</v>
      </c>
      <c r="AK27" s="812">
        <f t="shared" ref="AK27" si="16">+$J27</f>
        <v>140</v>
      </c>
      <c r="AL27" s="830">
        <f>+N27</f>
        <v>0</v>
      </c>
      <c r="AM27" s="44">
        <f t="shared" si="2"/>
        <v>0</v>
      </c>
      <c r="AN27" s="47"/>
      <c r="AO27" s="47"/>
      <c r="AP27" s="47"/>
      <c r="AQ27" s="47"/>
      <c r="AR27" s="47"/>
      <c r="AS27" s="47"/>
      <c r="AT27" s="812">
        <f t="shared" ref="AT27" si="17">+$J27</f>
        <v>140</v>
      </c>
      <c r="AU27" s="833">
        <f>+O27</f>
        <v>0</v>
      </c>
      <c r="AV27" s="44">
        <f t="shared" si="3"/>
        <v>0</v>
      </c>
      <c r="AW27" s="47"/>
      <c r="AX27" s="47"/>
      <c r="AY27" s="47"/>
      <c r="AZ27" s="47"/>
      <c r="BA27" s="47"/>
      <c r="BB27" s="47"/>
      <c r="BC27" s="812">
        <f t="shared" ref="BC27" si="18">+$J27</f>
        <v>140</v>
      </c>
      <c r="BD27" s="809">
        <f>+P27</f>
        <v>0</v>
      </c>
      <c r="BE27" s="44">
        <f t="shared" si="4"/>
        <v>0</v>
      </c>
      <c r="BF27" s="47"/>
      <c r="BG27" s="47"/>
      <c r="BH27" s="47"/>
      <c r="BI27" s="47"/>
      <c r="BJ27" s="47"/>
      <c r="BK27" s="47"/>
      <c r="BL27" s="812">
        <f t="shared" ref="BL27" si="19">+$J27</f>
        <v>140</v>
      </c>
      <c r="BM27" s="815">
        <f>+Q27</f>
        <v>0</v>
      </c>
      <c r="BN27" s="44">
        <f t="shared" si="5"/>
        <v>0</v>
      </c>
      <c r="BO27" s="47"/>
      <c r="BP27" s="47"/>
      <c r="BQ27" s="47"/>
      <c r="BR27" s="47"/>
      <c r="BS27" s="47"/>
      <c r="BT27" s="47"/>
      <c r="BU27" s="818"/>
      <c r="BV27" s="819"/>
      <c r="BW27" s="819"/>
      <c r="BX27" s="819"/>
      <c r="BY27" s="819"/>
      <c r="BZ27" s="819"/>
      <c r="CA27" s="819"/>
      <c r="CB27" s="819"/>
      <c r="CC27" s="820"/>
    </row>
    <row r="28" spans="1:81" s="58" customFormat="1" ht="40.049999999999997" customHeight="1" x14ac:dyDescent="0.3">
      <c r="A28" s="34"/>
      <c r="B28" s="907"/>
      <c r="C28" s="869"/>
      <c r="D28" s="872"/>
      <c r="E28" s="852"/>
      <c r="F28" s="852"/>
      <c r="G28" s="852"/>
      <c r="H28" s="852"/>
      <c r="I28" s="852"/>
      <c r="J28" s="813"/>
      <c r="K28" s="855"/>
      <c r="L28" s="858"/>
      <c r="M28" s="861"/>
      <c r="N28" s="837"/>
      <c r="O28" s="840"/>
      <c r="P28" s="864"/>
      <c r="Q28" s="867"/>
      <c r="R28" s="813"/>
      <c r="S28" s="39"/>
      <c r="T28" s="236"/>
      <c r="U28" s="236"/>
      <c r="V28" s="236"/>
      <c r="W28" s="39"/>
      <c r="X28" s="31"/>
      <c r="Y28" s="31"/>
      <c r="Z28" s="31"/>
      <c r="AA28" s="31"/>
      <c r="AB28" s="813"/>
      <c r="AC28" s="828"/>
      <c r="AD28" s="51">
        <f t="shared" si="6"/>
        <v>0</v>
      </c>
      <c r="AE28" s="51">
        <f t="shared" si="6"/>
        <v>0</v>
      </c>
      <c r="AF28" s="51">
        <f t="shared" si="6"/>
        <v>0</v>
      </c>
      <c r="AG28" s="51">
        <f t="shared" si="6"/>
        <v>0</v>
      </c>
      <c r="AH28" s="51">
        <f t="shared" si="6"/>
        <v>0</v>
      </c>
      <c r="AI28" s="51">
        <f t="shared" si="6"/>
        <v>0</v>
      </c>
      <c r="AJ28" s="51">
        <f t="shared" si="6"/>
        <v>0</v>
      </c>
      <c r="AK28" s="813"/>
      <c r="AL28" s="831"/>
      <c r="AM28" s="45">
        <f t="shared" si="2"/>
        <v>0</v>
      </c>
      <c r="AN28" s="48"/>
      <c r="AO28" s="48"/>
      <c r="AP28" s="48"/>
      <c r="AQ28" s="48"/>
      <c r="AR28" s="48"/>
      <c r="AS28" s="48"/>
      <c r="AT28" s="813"/>
      <c r="AU28" s="834"/>
      <c r="AV28" s="45">
        <f t="shared" si="3"/>
        <v>0</v>
      </c>
      <c r="AW28" s="48"/>
      <c r="AX28" s="48"/>
      <c r="AY28" s="48"/>
      <c r="AZ28" s="48"/>
      <c r="BA28" s="48"/>
      <c r="BB28" s="48"/>
      <c r="BC28" s="813"/>
      <c r="BD28" s="810"/>
      <c r="BE28" s="45">
        <f t="shared" si="4"/>
        <v>0</v>
      </c>
      <c r="BF28" s="48"/>
      <c r="BG28" s="48"/>
      <c r="BH28" s="48"/>
      <c r="BI28" s="48"/>
      <c r="BJ28" s="48"/>
      <c r="BK28" s="48"/>
      <c r="BL28" s="813"/>
      <c r="BM28" s="816"/>
      <c r="BN28" s="45">
        <f t="shared" si="5"/>
        <v>0</v>
      </c>
      <c r="BO28" s="48"/>
      <c r="BP28" s="48"/>
      <c r="BQ28" s="48"/>
      <c r="BR28" s="48"/>
      <c r="BS28" s="48"/>
      <c r="BT28" s="48"/>
      <c r="BU28" s="821"/>
      <c r="BV28" s="822"/>
      <c r="BW28" s="822"/>
      <c r="BX28" s="822"/>
      <c r="BY28" s="822"/>
      <c r="BZ28" s="822"/>
      <c r="CA28" s="822"/>
      <c r="CB28" s="822"/>
      <c r="CC28" s="823"/>
    </row>
    <row r="29" spans="1:81" s="58" customFormat="1" ht="40.049999999999997" customHeight="1" x14ac:dyDescent="0.3">
      <c r="A29" s="34"/>
      <c r="B29" s="907"/>
      <c r="C29" s="869"/>
      <c r="D29" s="872"/>
      <c r="E29" s="852"/>
      <c r="F29" s="852"/>
      <c r="G29" s="852"/>
      <c r="H29" s="852"/>
      <c r="I29" s="852"/>
      <c r="J29" s="813"/>
      <c r="K29" s="855"/>
      <c r="L29" s="858"/>
      <c r="M29" s="861"/>
      <c r="N29" s="837"/>
      <c r="O29" s="840"/>
      <c r="P29" s="864"/>
      <c r="Q29" s="867"/>
      <c r="R29" s="813"/>
      <c r="S29" s="39"/>
      <c r="T29" s="236"/>
      <c r="U29" s="236"/>
      <c r="V29" s="236"/>
      <c r="W29" s="39"/>
      <c r="X29" s="31"/>
      <c r="Y29" s="31"/>
      <c r="Z29" s="31"/>
      <c r="AA29" s="31"/>
      <c r="AB29" s="813"/>
      <c r="AC29" s="828"/>
      <c r="AD29" s="51">
        <f t="shared" si="6"/>
        <v>0</v>
      </c>
      <c r="AE29" s="51">
        <f t="shared" si="6"/>
        <v>0</v>
      </c>
      <c r="AF29" s="51">
        <f t="shared" si="6"/>
        <v>0</v>
      </c>
      <c r="AG29" s="51">
        <f t="shared" si="6"/>
        <v>0</v>
      </c>
      <c r="AH29" s="51">
        <f t="shared" si="6"/>
        <v>0</v>
      </c>
      <c r="AI29" s="51">
        <f t="shared" si="6"/>
        <v>0</v>
      </c>
      <c r="AJ29" s="51">
        <f t="shared" si="6"/>
        <v>0</v>
      </c>
      <c r="AK29" s="813"/>
      <c r="AL29" s="831"/>
      <c r="AM29" s="45">
        <f t="shared" si="2"/>
        <v>0</v>
      </c>
      <c r="AN29" s="48"/>
      <c r="AO29" s="48"/>
      <c r="AP29" s="48"/>
      <c r="AQ29" s="48"/>
      <c r="AR29" s="48"/>
      <c r="AS29" s="48"/>
      <c r="AT29" s="813"/>
      <c r="AU29" s="834"/>
      <c r="AV29" s="45">
        <f t="shared" si="3"/>
        <v>0</v>
      </c>
      <c r="AW29" s="48"/>
      <c r="AX29" s="48"/>
      <c r="AY29" s="48"/>
      <c r="AZ29" s="48"/>
      <c r="BA29" s="48"/>
      <c r="BB29" s="48"/>
      <c r="BC29" s="813"/>
      <c r="BD29" s="810"/>
      <c r="BE29" s="45">
        <f t="shared" si="4"/>
        <v>0</v>
      </c>
      <c r="BF29" s="48"/>
      <c r="BG29" s="48"/>
      <c r="BH29" s="48"/>
      <c r="BI29" s="48"/>
      <c r="BJ29" s="48"/>
      <c r="BK29" s="48"/>
      <c r="BL29" s="813"/>
      <c r="BM29" s="816"/>
      <c r="BN29" s="45">
        <f t="shared" si="5"/>
        <v>0</v>
      </c>
      <c r="BO29" s="48"/>
      <c r="BP29" s="48"/>
      <c r="BQ29" s="48"/>
      <c r="BR29" s="48"/>
      <c r="BS29" s="48"/>
      <c r="BT29" s="48"/>
      <c r="BU29" s="821"/>
      <c r="BV29" s="822"/>
      <c r="BW29" s="822"/>
      <c r="BX29" s="822"/>
      <c r="BY29" s="822"/>
      <c r="BZ29" s="822"/>
      <c r="CA29" s="822"/>
      <c r="CB29" s="822"/>
      <c r="CC29" s="823"/>
    </row>
    <row r="30" spans="1:81" s="58" customFormat="1" ht="40.049999999999997" customHeight="1" thickBot="1" x14ac:dyDescent="0.35">
      <c r="A30" s="34"/>
      <c r="B30" s="907"/>
      <c r="C30" s="870"/>
      <c r="D30" s="873"/>
      <c r="E30" s="853"/>
      <c r="F30" s="853"/>
      <c r="G30" s="853"/>
      <c r="H30" s="853"/>
      <c r="I30" s="853"/>
      <c r="J30" s="814"/>
      <c r="K30" s="856"/>
      <c r="L30" s="859"/>
      <c r="M30" s="862"/>
      <c r="N30" s="838"/>
      <c r="O30" s="841"/>
      <c r="P30" s="865"/>
      <c r="Q30" s="874"/>
      <c r="R30" s="814"/>
      <c r="S30" s="40"/>
      <c r="T30" s="237"/>
      <c r="U30" s="237"/>
      <c r="V30" s="237"/>
      <c r="W30" s="40"/>
      <c r="X30" s="32"/>
      <c r="Y30" s="32"/>
      <c r="Z30" s="32"/>
      <c r="AA30" s="32"/>
      <c r="AB30" s="814"/>
      <c r="AC30" s="829"/>
      <c r="AD30" s="52">
        <f t="shared" si="6"/>
        <v>0</v>
      </c>
      <c r="AE30" s="52">
        <f t="shared" si="6"/>
        <v>0</v>
      </c>
      <c r="AF30" s="52">
        <f t="shared" si="6"/>
        <v>0</v>
      </c>
      <c r="AG30" s="52">
        <f t="shared" si="6"/>
        <v>0</v>
      </c>
      <c r="AH30" s="52">
        <f t="shared" si="6"/>
        <v>0</v>
      </c>
      <c r="AI30" s="52">
        <f t="shared" si="6"/>
        <v>0</v>
      </c>
      <c r="AJ30" s="52">
        <f t="shared" si="6"/>
        <v>0</v>
      </c>
      <c r="AK30" s="814"/>
      <c r="AL30" s="832"/>
      <c r="AM30" s="46">
        <f t="shared" si="2"/>
        <v>0</v>
      </c>
      <c r="AN30" s="49"/>
      <c r="AO30" s="49"/>
      <c r="AP30" s="49"/>
      <c r="AQ30" s="49"/>
      <c r="AR30" s="49"/>
      <c r="AS30" s="49"/>
      <c r="AT30" s="814"/>
      <c r="AU30" s="835"/>
      <c r="AV30" s="46">
        <f t="shared" si="3"/>
        <v>0</v>
      </c>
      <c r="AW30" s="49"/>
      <c r="AX30" s="49"/>
      <c r="AY30" s="49"/>
      <c r="AZ30" s="49"/>
      <c r="BA30" s="49"/>
      <c r="BB30" s="49"/>
      <c r="BC30" s="814"/>
      <c r="BD30" s="811"/>
      <c r="BE30" s="46">
        <f t="shared" si="4"/>
        <v>0</v>
      </c>
      <c r="BF30" s="49"/>
      <c r="BG30" s="49"/>
      <c r="BH30" s="49"/>
      <c r="BI30" s="49"/>
      <c r="BJ30" s="49"/>
      <c r="BK30" s="49"/>
      <c r="BL30" s="814"/>
      <c r="BM30" s="817"/>
      <c r="BN30" s="46">
        <f t="shared" si="5"/>
        <v>0</v>
      </c>
      <c r="BO30" s="49"/>
      <c r="BP30" s="49"/>
      <c r="BQ30" s="49"/>
      <c r="BR30" s="49"/>
      <c r="BS30" s="49"/>
      <c r="BT30" s="49"/>
      <c r="BU30" s="824"/>
      <c r="BV30" s="825"/>
      <c r="BW30" s="825"/>
      <c r="BX30" s="825"/>
      <c r="BY30" s="825"/>
      <c r="BZ30" s="825"/>
      <c r="CA30" s="825"/>
      <c r="CB30" s="825"/>
      <c r="CC30" s="826"/>
    </row>
    <row r="31" spans="1:81" s="58" customFormat="1" ht="40.049999999999997" customHeight="1" thickTop="1" x14ac:dyDescent="0.3">
      <c r="A31" s="34"/>
      <c r="B31" s="907"/>
      <c r="C31" s="868" t="s">
        <v>236</v>
      </c>
      <c r="D31" s="871"/>
      <c r="E31" s="851"/>
      <c r="F31" s="851"/>
      <c r="G31" s="851"/>
      <c r="H31" s="851"/>
      <c r="I31" s="851"/>
      <c r="J31" s="812">
        <v>141</v>
      </c>
      <c r="K31" s="854" t="str">
        <f>+Metas!K163</f>
        <v>Base de datos de la reserva deportiva del Departamento en las diferentes disciplinas deportivas convencionales y paranacionales organizada y consolidada</v>
      </c>
      <c r="L31" s="1187"/>
      <c r="M31" s="1190">
        <f>SUM(N31:Q31)/4</f>
        <v>0</v>
      </c>
      <c r="N31" s="1193"/>
      <c r="O31" s="1175"/>
      <c r="P31" s="1178"/>
      <c r="Q31" s="1181"/>
      <c r="R31" s="812">
        <f t="shared" ref="R31" si="20">+$J31</f>
        <v>141</v>
      </c>
      <c r="S31" s="38"/>
      <c r="T31" s="235"/>
      <c r="U31" s="235"/>
      <c r="V31" s="235"/>
      <c r="W31" s="38"/>
      <c r="X31" s="30"/>
      <c r="Y31" s="30"/>
      <c r="Z31" s="30"/>
      <c r="AA31" s="30"/>
      <c r="AB31" s="812">
        <f t="shared" ref="AB31" si="21">+$J31</f>
        <v>141</v>
      </c>
      <c r="AC31" s="827">
        <f t="shared" ref="AC31" si="22">+L31</f>
        <v>0</v>
      </c>
      <c r="AD31" s="50">
        <f t="shared" si="6"/>
        <v>0</v>
      </c>
      <c r="AE31" s="50">
        <f t="shared" si="6"/>
        <v>0</v>
      </c>
      <c r="AF31" s="50">
        <f t="shared" si="6"/>
        <v>0</v>
      </c>
      <c r="AG31" s="50">
        <f t="shared" si="6"/>
        <v>0</v>
      </c>
      <c r="AH31" s="50">
        <f t="shared" si="6"/>
        <v>0</v>
      </c>
      <c r="AI31" s="50">
        <f t="shared" si="6"/>
        <v>0</v>
      </c>
      <c r="AJ31" s="50">
        <f t="shared" si="6"/>
        <v>0</v>
      </c>
      <c r="AK31" s="812">
        <f t="shared" ref="AK31" si="23">+$J31</f>
        <v>141</v>
      </c>
      <c r="AL31" s="830">
        <f>+N31</f>
        <v>0</v>
      </c>
      <c r="AM31" s="44">
        <f t="shared" si="2"/>
        <v>0</v>
      </c>
      <c r="AN31" s="47"/>
      <c r="AO31" s="47"/>
      <c r="AP31" s="47"/>
      <c r="AQ31" s="47"/>
      <c r="AR31" s="47"/>
      <c r="AS31" s="47"/>
      <c r="AT31" s="812">
        <f t="shared" ref="AT31" si="24">+$J31</f>
        <v>141</v>
      </c>
      <c r="AU31" s="833">
        <f>+O31</f>
        <v>0</v>
      </c>
      <c r="AV31" s="44">
        <f t="shared" si="3"/>
        <v>0</v>
      </c>
      <c r="AW31" s="47"/>
      <c r="AX31" s="47"/>
      <c r="AY31" s="47"/>
      <c r="AZ31" s="47"/>
      <c r="BA31" s="47"/>
      <c r="BB31" s="47"/>
      <c r="BC31" s="812">
        <f t="shared" ref="BC31" si="25">+$J31</f>
        <v>141</v>
      </c>
      <c r="BD31" s="809">
        <f>+P31</f>
        <v>0</v>
      </c>
      <c r="BE31" s="44">
        <f t="shared" si="4"/>
        <v>0</v>
      </c>
      <c r="BF31" s="47"/>
      <c r="BG31" s="47"/>
      <c r="BH31" s="47"/>
      <c r="BI31" s="47"/>
      <c r="BJ31" s="47"/>
      <c r="BK31" s="47"/>
      <c r="BL31" s="812">
        <f t="shared" ref="BL31" si="26">+$J31</f>
        <v>141</v>
      </c>
      <c r="BM31" s="815">
        <f>+Q31</f>
        <v>0</v>
      </c>
      <c r="BN31" s="44">
        <f t="shared" si="5"/>
        <v>0</v>
      </c>
      <c r="BO31" s="47"/>
      <c r="BP31" s="47"/>
      <c r="BQ31" s="47"/>
      <c r="BR31" s="47"/>
      <c r="BS31" s="47"/>
      <c r="BT31" s="47"/>
      <c r="BU31" s="818"/>
      <c r="BV31" s="819"/>
      <c r="BW31" s="819"/>
      <c r="BX31" s="819"/>
      <c r="BY31" s="819"/>
      <c r="BZ31" s="819"/>
      <c r="CA31" s="819"/>
      <c r="CB31" s="819"/>
      <c r="CC31" s="820"/>
    </row>
    <row r="32" spans="1:81" s="58" customFormat="1" ht="40.049999999999997" customHeight="1" x14ac:dyDescent="0.3">
      <c r="A32" s="34"/>
      <c r="B32" s="907"/>
      <c r="C32" s="869"/>
      <c r="D32" s="872"/>
      <c r="E32" s="852"/>
      <c r="F32" s="852"/>
      <c r="G32" s="852"/>
      <c r="H32" s="852"/>
      <c r="I32" s="852"/>
      <c r="J32" s="813"/>
      <c r="K32" s="855"/>
      <c r="L32" s="1188"/>
      <c r="M32" s="1191"/>
      <c r="N32" s="1194"/>
      <c r="O32" s="1176"/>
      <c r="P32" s="1179"/>
      <c r="Q32" s="1182"/>
      <c r="R32" s="813"/>
      <c r="S32" s="39"/>
      <c r="T32" s="236"/>
      <c r="U32" s="236"/>
      <c r="V32" s="236"/>
      <c r="W32" s="39"/>
      <c r="X32" s="31"/>
      <c r="Y32" s="31"/>
      <c r="Z32" s="31"/>
      <c r="AA32" s="31"/>
      <c r="AB32" s="813"/>
      <c r="AC32" s="828"/>
      <c r="AD32" s="51">
        <f t="shared" ref="AD32:AJ68" si="27">+AM32+AV32+BE32+BN32</f>
        <v>0</v>
      </c>
      <c r="AE32" s="51">
        <f t="shared" si="27"/>
        <v>0</v>
      </c>
      <c r="AF32" s="51">
        <f t="shared" si="27"/>
        <v>0</v>
      </c>
      <c r="AG32" s="51">
        <f t="shared" si="27"/>
        <v>0</v>
      </c>
      <c r="AH32" s="51">
        <f t="shared" si="27"/>
        <v>0</v>
      </c>
      <c r="AI32" s="51">
        <f t="shared" si="27"/>
        <v>0</v>
      </c>
      <c r="AJ32" s="51">
        <f t="shared" si="27"/>
        <v>0</v>
      </c>
      <c r="AK32" s="813"/>
      <c r="AL32" s="831"/>
      <c r="AM32" s="45">
        <f t="shared" si="2"/>
        <v>0</v>
      </c>
      <c r="AN32" s="48"/>
      <c r="AO32" s="48"/>
      <c r="AP32" s="48"/>
      <c r="AQ32" s="48"/>
      <c r="AR32" s="48"/>
      <c r="AS32" s="48"/>
      <c r="AT32" s="813"/>
      <c r="AU32" s="834"/>
      <c r="AV32" s="45">
        <f t="shared" si="3"/>
        <v>0</v>
      </c>
      <c r="AW32" s="48"/>
      <c r="AX32" s="48"/>
      <c r="AY32" s="48"/>
      <c r="AZ32" s="48"/>
      <c r="BA32" s="48"/>
      <c r="BB32" s="48"/>
      <c r="BC32" s="813"/>
      <c r="BD32" s="810"/>
      <c r="BE32" s="45">
        <f t="shared" si="4"/>
        <v>0</v>
      </c>
      <c r="BF32" s="48"/>
      <c r="BG32" s="48"/>
      <c r="BH32" s="48"/>
      <c r="BI32" s="48"/>
      <c r="BJ32" s="48"/>
      <c r="BK32" s="48"/>
      <c r="BL32" s="813"/>
      <c r="BM32" s="816"/>
      <c r="BN32" s="45">
        <f t="shared" si="5"/>
        <v>0</v>
      </c>
      <c r="BO32" s="48"/>
      <c r="BP32" s="48"/>
      <c r="BQ32" s="48"/>
      <c r="BR32" s="48"/>
      <c r="BS32" s="48"/>
      <c r="BT32" s="48"/>
      <c r="BU32" s="821"/>
      <c r="BV32" s="822"/>
      <c r="BW32" s="822"/>
      <c r="BX32" s="822"/>
      <c r="BY32" s="822"/>
      <c r="BZ32" s="822"/>
      <c r="CA32" s="822"/>
      <c r="CB32" s="822"/>
      <c r="CC32" s="823"/>
    </row>
    <row r="33" spans="1:81" s="58" customFormat="1" ht="40.049999999999997" customHeight="1" x14ac:dyDescent="0.3">
      <c r="A33" s="34"/>
      <c r="B33" s="907"/>
      <c r="C33" s="869"/>
      <c r="D33" s="872"/>
      <c r="E33" s="852"/>
      <c r="F33" s="852"/>
      <c r="G33" s="852"/>
      <c r="H33" s="852"/>
      <c r="I33" s="852"/>
      <c r="J33" s="813"/>
      <c r="K33" s="855"/>
      <c r="L33" s="1188"/>
      <c r="M33" s="1191"/>
      <c r="N33" s="1194"/>
      <c r="O33" s="1176"/>
      <c r="P33" s="1179"/>
      <c r="Q33" s="1182"/>
      <c r="R33" s="813"/>
      <c r="S33" s="39"/>
      <c r="T33" s="236"/>
      <c r="U33" s="236"/>
      <c r="V33" s="236"/>
      <c r="W33" s="39"/>
      <c r="X33" s="31"/>
      <c r="Y33" s="31"/>
      <c r="Z33" s="31"/>
      <c r="AA33" s="31"/>
      <c r="AB33" s="813"/>
      <c r="AC33" s="828"/>
      <c r="AD33" s="51">
        <f t="shared" si="27"/>
        <v>0</v>
      </c>
      <c r="AE33" s="51">
        <f t="shared" si="27"/>
        <v>0</v>
      </c>
      <c r="AF33" s="51">
        <f t="shared" si="27"/>
        <v>0</v>
      </c>
      <c r="AG33" s="51">
        <f t="shared" si="27"/>
        <v>0</v>
      </c>
      <c r="AH33" s="51">
        <f t="shared" si="27"/>
        <v>0</v>
      </c>
      <c r="AI33" s="51">
        <f t="shared" si="27"/>
        <v>0</v>
      </c>
      <c r="AJ33" s="51">
        <f t="shared" si="27"/>
        <v>0</v>
      </c>
      <c r="AK33" s="813"/>
      <c r="AL33" s="831"/>
      <c r="AM33" s="45">
        <f t="shared" si="2"/>
        <v>0</v>
      </c>
      <c r="AN33" s="48"/>
      <c r="AO33" s="48"/>
      <c r="AP33" s="48"/>
      <c r="AQ33" s="48"/>
      <c r="AR33" s="48"/>
      <c r="AS33" s="48"/>
      <c r="AT33" s="813"/>
      <c r="AU33" s="834"/>
      <c r="AV33" s="45">
        <f t="shared" si="3"/>
        <v>0</v>
      </c>
      <c r="AW33" s="48"/>
      <c r="AX33" s="48"/>
      <c r="AY33" s="48"/>
      <c r="AZ33" s="48"/>
      <c r="BA33" s="48"/>
      <c r="BB33" s="48"/>
      <c r="BC33" s="813"/>
      <c r="BD33" s="810"/>
      <c r="BE33" s="45">
        <f t="shared" si="4"/>
        <v>0</v>
      </c>
      <c r="BF33" s="48"/>
      <c r="BG33" s="48"/>
      <c r="BH33" s="48"/>
      <c r="BI33" s="48"/>
      <c r="BJ33" s="48"/>
      <c r="BK33" s="48"/>
      <c r="BL33" s="813"/>
      <c r="BM33" s="816"/>
      <c r="BN33" s="45">
        <f t="shared" si="5"/>
        <v>0</v>
      </c>
      <c r="BO33" s="48"/>
      <c r="BP33" s="48"/>
      <c r="BQ33" s="48"/>
      <c r="BR33" s="48"/>
      <c r="BS33" s="48"/>
      <c r="BT33" s="48"/>
      <c r="BU33" s="821"/>
      <c r="BV33" s="822"/>
      <c r="BW33" s="822"/>
      <c r="BX33" s="822"/>
      <c r="BY33" s="822"/>
      <c r="BZ33" s="822"/>
      <c r="CA33" s="822"/>
      <c r="CB33" s="822"/>
      <c r="CC33" s="823"/>
    </row>
    <row r="34" spans="1:81" s="58" customFormat="1" ht="40.049999999999997" customHeight="1" thickBot="1" x14ac:dyDescent="0.35">
      <c r="A34" s="34"/>
      <c r="B34" s="907"/>
      <c r="C34" s="869"/>
      <c r="D34" s="873"/>
      <c r="E34" s="853"/>
      <c r="F34" s="853"/>
      <c r="G34" s="853"/>
      <c r="H34" s="853"/>
      <c r="I34" s="853"/>
      <c r="J34" s="814"/>
      <c r="K34" s="856"/>
      <c r="L34" s="1189"/>
      <c r="M34" s="1192"/>
      <c r="N34" s="1195"/>
      <c r="O34" s="1177"/>
      <c r="P34" s="1180"/>
      <c r="Q34" s="1183"/>
      <c r="R34" s="814"/>
      <c r="S34" s="40"/>
      <c r="T34" s="237"/>
      <c r="U34" s="237"/>
      <c r="V34" s="237"/>
      <c r="W34" s="40"/>
      <c r="X34" s="32"/>
      <c r="Y34" s="32"/>
      <c r="Z34" s="32"/>
      <c r="AA34" s="32"/>
      <c r="AB34" s="814"/>
      <c r="AC34" s="829"/>
      <c r="AD34" s="52">
        <f t="shared" si="27"/>
        <v>0</v>
      </c>
      <c r="AE34" s="52">
        <f t="shared" si="27"/>
        <v>0</v>
      </c>
      <c r="AF34" s="52">
        <f t="shared" si="27"/>
        <v>0</v>
      </c>
      <c r="AG34" s="52">
        <f t="shared" si="27"/>
        <v>0</v>
      </c>
      <c r="AH34" s="52">
        <f t="shared" si="27"/>
        <v>0</v>
      </c>
      <c r="AI34" s="52">
        <f t="shared" si="27"/>
        <v>0</v>
      </c>
      <c r="AJ34" s="52">
        <f t="shared" si="27"/>
        <v>0</v>
      </c>
      <c r="AK34" s="814"/>
      <c r="AL34" s="832"/>
      <c r="AM34" s="46">
        <f t="shared" si="2"/>
        <v>0</v>
      </c>
      <c r="AN34" s="49"/>
      <c r="AO34" s="49"/>
      <c r="AP34" s="49"/>
      <c r="AQ34" s="49"/>
      <c r="AR34" s="49"/>
      <c r="AS34" s="49"/>
      <c r="AT34" s="814"/>
      <c r="AU34" s="835"/>
      <c r="AV34" s="46">
        <f t="shared" si="3"/>
        <v>0</v>
      </c>
      <c r="AW34" s="49"/>
      <c r="AX34" s="49"/>
      <c r="AY34" s="49"/>
      <c r="AZ34" s="49"/>
      <c r="BA34" s="49"/>
      <c r="BB34" s="49"/>
      <c r="BC34" s="814"/>
      <c r="BD34" s="811"/>
      <c r="BE34" s="46">
        <f t="shared" si="4"/>
        <v>0</v>
      </c>
      <c r="BF34" s="49"/>
      <c r="BG34" s="49"/>
      <c r="BH34" s="49"/>
      <c r="BI34" s="49"/>
      <c r="BJ34" s="49"/>
      <c r="BK34" s="49"/>
      <c r="BL34" s="814"/>
      <c r="BM34" s="817"/>
      <c r="BN34" s="46">
        <f t="shared" si="5"/>
        <v>0</v>
      </c>
      <c r="BO34" s="49"/>
      <c r="BP34" s="49"/>
      <c r="BQ34" s="49"/>
      <c r="BR34" s="49"/>
      <c r="BS34" s="49"/>
      <c r="BT34" s="49"/>
      <c r="BU34" s="824"/>
      <c r="BV34" s="825"/>
      <c r="BW34" s="825"/>
      <c r="BX34" s="825"/>
      <c r="BY34" s="825"/>
      <c r="BZ34" s="825"/>
      <c r="CA34" s="825"/>
      <c r="CB34" s="825"/>
      <c r="CC34" s="826"/>
    </row>
    <row r="35" spans="1:81" s="58" customFormat="1" ht="40.049999999999997" customHeight="1" thickTop="1" x14ac:dyDescent="0.3">
      <c r="A35" s="34"/>
      <c r="B35" s="907"/>
      <c r="C35" s="869"/>
      <c r="D35" s="871"/>
      <c r="E35" s="851"/>
      <c r="F35" s="851"/>
      <c r="G35" s="851"/>
      <c r="H35" s="851"/>
      <c r="I35" s="851"/>
      <c r="J35" s="812">
        <v>142</v>
      </c>
      <c r="K35" s="854" t="str">
        <f>+Metas!K164</f>
        <v>Atletas de las diferentes disciplinas deportivas que conforman la reserva deportiva del Departamento apoyados</v>
      </c>
      <c r="L35" s="857"/>
      <c r="M35" s="860">
        <f>SUM(N35:Q35)/4</f>
        <v>0</v>
      </c>
      <c r="N35" s="836"/>
      <c r="O35" s="839"/>
      <c r="P35" s="863"/>
      <c r="Q35" s="866"/>
      <c r="R35" s="812">
        <f t="shared" ref="R35" si="28">+$J35</f>
        <v>142</v>
      </c>
      <c r="S35" s="38"/>
      <c r="T35" s="235"/>
      <c r="U35" s="235"/>
      <c r="V35" s="235"/>
      <c r="W35" s="38"/>
      <c r="X35" s="30"/>
      <c r="Y35" s="30"/>
      <c r="Z35" s="30"/>
      <c r="AA35" s="30"/>
      <c r="AB35" s="812">
        <f t="shared" ref="AB35" si="29">+$J35</f>
        <v>142</v>
      </c>
      <c r="AC35" s="827">
        <f t="shared" ref="AC35" si="30">+L35</f>
        <v>0</v>
      </c>
      <c r="AD35" s="50">
        <f t="shared" si="27"/>
        <v>0</v>
      </c>
      <c r="AE35" s="50">
        <f t="shared" si="27"/>
        <v>0</v>
      </c>
      <c r="AF35" s="50">
        <f t="shared" si="27"/>
        <v>0</v>
      </c>
      <c r="AG35" s="50">
        <f t="shared" si="27"/>
        <v>0</v>
      </c>
      <c r="AH35" s="50">
        <f t="shared" si="27"/>
        <v>0</v>
      </c>
      <c r="AI35" s="50">
        <f t="shared" si="27"/>
        <v>0</v>
      </c>
      <c r="AJ35" s="50">
        <f t="shared" si="27"/>
        <v>0</v>
      </c>
      <c r="AK35" s="812">
        <f t="shared" ref="AK35" si="31">+$J35</f>
        <v>142</v>
      </c>
      <c r="AL35" s="830">
        <f>+N35</f>
        <v>0</v>
      </c>
      <c r="AM35" s="44">
        <f t="shared" si="2"/>
        <v>0</v>
      </c>
      <c r="AN35" s="47"/>
      <c r="AO35" s="47"/>
      <c r="AP35" s="47"/>
      <c r="AQ35" s="47"/>
      <c r="AR35" s="47"/>
      <c r="AS35" s="47"/>
      <c r="AT35" s="812">
        <f t="shared" ref="AT35" si="32">+$J35</f>
        <v>142</v>
      </c>
      <c r="AU35" s="833">
        <f>+O35</f>
        <v>0</v>
      </c>
      <c r="AV35" s="44">
        <f t="shared" si="3"/>
        <v>0</v>
      </c>
      <c r="AW35" s="47"/>
      <c r="AX35" s="47"/>
      <c r="AY35" s="47"/>
      <c r="AZ35" s="47"/>
      <c r="BA35" s="47"/>
      <c r="BB35" s="47"/>
      <c r="BC35" s="812">
        <f t="shared" ref="BC35" si="33">+$J35</f>
        <v>142</v>
      </c>
      <c r="BD35" s="809">
        <f>+P35</f>
        <v>0</v>
      </c>
      <c r="BE35" s="44">
        <f t="shared" si="4"/>
        <v>0</v>
      </c>
      <c r="BF35" s="47"/>
      <c r="BG35" s="47"/>
      <c r="BH35" s="47"/>
      <c r="BI35" s="47"/>
      <c r="BJ35" s="47"/>
      <c r="BK35" s="47"/>
      <c r="BL35" s="812">
        <f t="shared" ref="BL35" si="34">+$J35</f>
        <v>142</v>
      </c>
      <c r="BM35" s="815">
        <f>+Q35</f>
        <v>0</v>
      </c>
      <c r="BN35" s="44">
        <f t="shared" si="5"/>
        <v>0</v>
      </c>
      <c r="BO35" s="47"/>
      <c r="BP35" s="47"/>
      <c r="BQ35" s="47"/>
      <c r="BR35" s="47"/>
      <c r="BS35" s="47"/>
      <c r="BT35" s="47"/>
      <c r="BU35" s="818"/>
      <c r="BV35" s="819"/>
      <c r="BW35" s="819"/>
      <c r="BX35" s="819"/>
      <c r="BY35" s="819"/>
      <c r="BZ35" s="819"/>
      <c r="CA35" s="819"/>
      <c r="CB35" s="819"/>
      <c r="CC35" s="820"/>
    </row>
    <row r="36" spans="1:81" s="58" customFormat="1" ht="40.049999999999997" customHeight="1" x14ac:dyDescent="0.3">
      <c r="A36" s="34"/>
      <c r="B36" s="907"/>
      <c r="C36" s="869"/>
      <c r="D36" s="872"/>
      <c r="E36" s="852"/>
      <c r="F36" s="852"/>
      <c r="G36" s="852"/>
      <c r="H36" s="852"/>
      <c r="I36" s="852"/>
      <c r="J36" s="813"/>
      <c r="K36" s="855"/>
      <c r="L36" s="858"/>
      <c r="M36" s="861"/>
      <c r="N36" s="837"/>
      <c r="O36" s="840"/>
      <c r="P36" s="864"/>
      <c r="Q36" s="867"/>
      <c r="R36" s="813"/>
      <c r="S36" s="39"/>
      <c r="T36" s="236"/>
      <c r="U36" s="236"/>
      <c r="V36" s="236"/>
      <c r="W36" s="39"/>
      <c r="X36" s="31"/>
      <c r="Y36" s="31"/>
      <c r="Z36" s="31"/>
      <c r="AA36" s="31"/>
      <c r="AB36" s="813"/>
      <c r="AC36" s="828"/>
      <c r="AD36" s="51">
        <f t="shared" si="27"/>
        <v>0</v>
      </c>
      <c r="AE36" s="51">
        <f t="shared" si="27"/>
        <v>0</v>
      </c>
      <c r="AF36" s="51">
        <f t="shared" si="27"/>
        <v>0</v>
      </c>
      <c r="AG36" s="51">
        <f t="shared" si="27"/>
        <v>0</v>
      </c>
      <c r="AH36" s="51">
        <f t="shared" si="27"/>
        <v>0</v>
      </c>
      <c r="AI36" s="51">
        <f t="shared" si="27"/>
        <v>0</v>
      </c>
      <c r="AJ36" s="51">
        <f t="shared" si="27"/>
        <v>0</v>
      </c>
      <c r="AK36" s="813"/>
      <c r="AL36" s="831"/>
      <c r="AM36" s="45">
        <f t="shared" si="2"/>
        <v>0</v>
      </c>
      <c r="AN36" s="48"/>
      <c r="AO36" s="48"/>
      <c r="AP36" s="48"/>
      <c r="AQ36" s="48"/>
      <c r="AR36" s="48"/>
      <c r="AS36" s="48"/>
      <c r="AT36" s="813"/>
      <c r="AU36" s="834"/>
      <c r="AV36" s="45">
        <f t="shared" si="3"/>
        <v>0</v>
      </c>
      <c r="AW36" s="48"/>
      <c r="AX36" s="48"/>
      <c r="AY36" s="48"/>
      <c r="AZ36" s="48"/>
      <c r="BA36" s="48"/>
      <c r="BB36" s="48"/>
      <c r="BC36" s="813"/>
      <c r="BD36" s="810"/>
      <c r="BE36" s="45">
        <f t="shared" si="4"/>
        <v>0</v>
      </c>
      <c r="BF36" s="48"/>
      <c r="BG36" s="48"/>
      <c r="BH36" s="48"/>
      <c r="BI36" s="48"/>
      <c r="BJ36" s="48"/>
      <c r="BK36" s="48"/>
      <c r="BL36" s="813"/>
      <c r="BM36" s="816"/>
      <c r="BN36" s="45">
        <f t="shared" si="5"/>
        <v>0</v>
      </c>
      <c r="BO36" s="48"/>
      <c r="BP36" s="48"/>
      <c r="BQ36" s="48"/>
      <c r="BR36" s="48"/>
      <c r="BS36" s="48"/>
      <c r="BT36" s="48"/>
      <c r="BU36" s="821"/>
      <c r="BV36" s="822"/>
      <c r="BW36" s="822"/>
      <c r="BX36" s="822"/>
      <c r="BY36" s="822"/>
      <c r="BZ36" s="822"/>
      <c r="CA36" s="822"/>
      <c r="CB36" s="822"/>
      <c r="CC36" s="823"/>
    </row>
    <row r="37" spans="1:81" s="58" customFormat="1" ht="40.049999999999997" customHeight="1" x14ac:dyDescent="0.3">
      <c r="A37" s="34"/>
      <c r="B37" s="907"/>
      <c r="C37" s="869"/>
      <c r="D37" s="872"/>
      <c r="E37" s="852"/>
      <c r="F37" s="852"/>
      <c r="G37" s="852"/>
      <c r="H37" s="852"/>
      <c r="I37" s="852"/>
      <c r="J37" s="813"/>
      <c r="K37" s="855"/>
      <c r="L37" s="858"/>
      <c r="M37" s="861"/>
      <c r="N37" s="837"/>
      <c r="O37" s="840"/>
      <c r="P37" s="864"/>
      <c r="Q37" s="867"/>
      <c r="R37" s="813"/>
      <c r="S37" s="39"/>
      <c r="T37" s="236"/>
      <c r="U37" s="236"/>
      <c r="V37" s="236"/>
      <c r="W37" s="39"/>
      <c r="X37" s="31"/>
      <c r="Y37" s="31"/>
      <c r="Z37" s="31"/>
      <c r="AA37" s="31"/>
      <c r="AB37" s="813"/>
      <c r="AC37" s="828"/>
      <c r="AD37" s="51">
        <f t="shared" si="27"/>
        <v>0</v>
      </c>
      <c r="AE37" s="51">
        <f t="shared" si="27"/>
        <v>0</v>
      </c>
      <c r="AF37" s="51">
        <f t="shared" si="27"/>
        <v>0</v>
      </c>
      <c r="AG37" s="51">
        <f t="shared" si="27"/>
        <v>0</v>
      </c>
      <c r="AH37" s="51">
        <f t="shared" si="27"/>
        <v>0</v>
      </c>
      <c r="AI37" s="51">
        <f t="shared" si="27"/>
        <v>0</v>
      </c>
      <c r="AJ37" s="51">
        <f t="shared" si="27"/>
        <v>0</v>
      </c>
      <c r="AK37" s="813"/>
      <c r="AL37" s="831"/>
      <c r="AM37" s="45">
        <f t="shared" si="2"/>
        <v>0</v>
      </c>
      <c r="AN37" s="48"/>
      <c r="AO37" s="48"/>
      <c r="AP37" s="48"/>
      <c r="AQ37" s="48"/>
      <c r="AR37" s="48"/>
      <c r="AS37" s="48"/>
      <c r="AT37" s="813"/>
      <c r="AU37" s="834"/>
      <c r="AV37" s="45">
        <f t="shared" si="3"/>
        <v>0</v>
      </c>
      <c r="AW37" s="48"/>
      <c r="AX37" s="48"/>
      <c r="AY37" s="48"/>
      <c r="AZ37" s="48"/>
      <c r="BA37" s="48"/>
      <c r="BB37" s="48"/>
      <c r="BC37" s="813"/>
      <c r="BD37" s="810"/>
      <c r="BE37" s="45">
        <f t="shared" si="4"/>
        <v>0</v>
      </c>
      <c r="BF37" s="48"/>
      <c r="BG37" s="48"/>
      <c r="BH37" s="48"/>
      <c r="BI37" s="48"/>
      <c r="BJ37" s="48"/>
      <c r="BK37" s="48"/>
      <c r="BL37" s="813"/>
      <c r="BM37" s="816"/>
      <c r="BN37" s="45">
        <f t="shared" si="5"/>
        <v>0</v>
      </c>
      <c r="BO37" s="48"/>
      <c r="BP37" s="48"/>
      <c r="BQ37" s="48"/>
      <c r="BR37" s="48"/>
      <c r="BS37" s="48"/>
      <c r="BT37" s="48"/>
      <c r="BU37" s="821"/>
      <c r="BV37" s="822"/>
      <c r="BW37" s="822"/>
      <c r="BX37" s="822"/>
      <c r="BY37" s="822"/>
      <c r="BZ37" s="822"/>
      <c r="CA37" s="822"/>
      <c r="CB37" s="822"/>
      <c r="CC37" s="823"/>
    </row>
    <row r="38" spans="1:81" s="58" customFormat="1" ht="40.049999999999997" customHeight="1" thickBot="1" x14ac:dyDescent="0.35">
      <c r="A38" s="34"/>
      <c r="B38" s="907"/>
      <c r="C38" s="870"/>
      <c r="D38" s="873"/>
      <c r="E38" s="853"/>
      <c r="F38" s="853"/>
      <c r="G38" s="853"/>
      <c r="H38" s="853"/>
      <c r="I38" s="853"/>
      <c r="J38" s="814"/>
      <c r="K38" s="856"/>
      <c r="L38" s="859"/>
      <c r="M38" s="862"/>
      <c r="N38" s="838"/>
      <c r="O38" s="841"/>
      <c r="P38" s="865"/>
      <c r="Q38" s="874"/>
      <c r="R38" s="814"/>
      <c r="S38" s="40"/>
      <c r="T38" s="237"/>
      <c r="U38" s="237"/>
      <c r="V38" s="237"/>
      <c r="W38" s="40"/>
      <c r="X38" s="32"/>
      <c r="Y38" s="32"/>
      <c r="Z38" s="32"/>
      <c r="AA38" s="32"/>
      <c r="AB38" s="814"/>
      <c r="AC38" s="829"/>
      <c r="AD38" s="52">
        <f t="shared" si="27"/>
        <v>0</v>
      </c>
      <c r="AE38" s="52">
        <f t="shared" si="27"/>
        <v>0</v>
      </c>
      <c r="AF38" s="52">
        <f t="shared" si="27"/>
        <v>0</v>
      </c>
      <c r="AG38" s="52">
        <f t="shared" si="27"/>
        <v>0</v>
      </c>
      <c r="AH38" s="52">
        <f t="shared" si="27"/>
        <v>0</v>
      </c>
      <c r="AI38" s="52">
        <f t="shared" si="27"/>
        <v>0</v>
      </c>
      <c r="AJ38" s="52">
        <f t="shared" si="27"/>
        <v>0</v>
      </c>
      <c r="AK38" s="814"/>
      <c r="AL38" s="832"/>
      <c r="AM38" s="46">
        <f t="shared" si="2"/>
        <v>0</v>
      </c>
      <c r="AN38" s="49"/>
      <c r="AO38" s="49"/>
      <c r="AP38" s="49"/>
      <c r="AQ38" s="49"/>
      <c r="AR38" s="49"/>
      <c r="AS38" s="49"/>
      <c r="AT38" s="814"/>
      <c r="AU38" s="835"/>
      <c r="AV38" s="46">
        <f t="shared" si="3"/>
        <v>0</v>
      </c>
      <c r="AW38" s="49"/>
      <c r="AX38" s="49"/>
      <c r="AY38" s="49"/>
      <c r="AZ38" s="49"/>
      <c r="BA38" s="49"/>
      <c r="BB38" s="49"/>
      <c r="BC38" s="814"/>
      <c r="BD38" s="811"/>
      <c r="BE38" s="46">
        <f t="shared" si="4"/>
        <v>0</v>
      </c>
      <c r="BF38" s="49"/>
      <c r="BG38" s="49"/>
      <c r="BH38" s="49"/>
      <c r="BI38" s="49"/>
      <c r="BJ38" s="49"/>
      <c r="BK38" s="49"/>
      <c r="BL38" s="814"/>
      <c r="BM38" s="817"/>
      <c r="BN38" s="46">
        <f t="shared" si="5"/>
        <v>0</v>
      </c>
      <c r="BO38" s="49"/>
      <c r="BP38" s="49"/>
      <c r="BQ38" s="49"/>
      <c r="BR38" s="49"/>
      <c r="BS38" s="49"/>
      <c r="BT38" s="49"/>
      <c r="BU38" s="824"/>
      <c r="BV38" s="825"/>
      <c r="BW38" s="825"/>
      <c r="BX38" s="825"/>
      <c r="BY38" s="825"/>
      <c r="BZ38" s="825"/>
      <c r="CA38" s="825"/>
      <c r="CB38" s="825"/>
      <c r="CC38" s="826"/>
    </row>
    <row r="39" spans="1:81" s="58" customFormat="1" ht="40.049999999999997" customHeight="1" thickTop="1" x14ac:dyDescent="0.3">
      <c r="A39" s="34"/>
      <c r="B39" s="907"/>
      <c r="C39" s="868" t="s">
        <v>239</v>
      </c>
      <c r="D39" s="871"/>
      <c r="E39" s="851"/>
      <c r="F39" s="851"/>
      <c r="G39" s="851"/>
      <c r="H39" s="851"/>
      <c r="I39" s="851"/>
      <c r="J39" s="812">
        <v>143</v>
      </c>
      <c r="K39" s="854" t="str">
        <f>+Metas!K165</f>
        <v>Participaciones anuales del deporte Convencional y Paranacional en campeonatos nacionales e internacionales</v>
      </c>
      <c r="L39" s="857"/>
      <c r="M39" s="860"/>
      <c r="N39" s="836"/>
      <c r="O39" s="839"/>
      <c r="P39" s="863"/>
      <c r="Q39" s="866"/>
      <c r="R39" s="812">
        <f t="shared" ref="R39" si="35">+$J39</f>
        <v>143</v>
      </c>
      <c r="S39" s="38"/>
      <c r="T39" s="235"/>
      <c r="U39" s="235"/>
      <c r="V39" s="235"/>
      <c r="W39" s="38"/>
      <c r="X39" s="30"/>
      <c r="Y39" s="30"/>
      <c r="Z39" s="30"/>
      <c r="AA39" s="30"/>
      <c r="AB39" s="812">
        <f t="shared" ref="AB39" si="36">+$J39</f>
        <v>143</v>
      </c>
      <c r="AC39" s="827">
        <f t="shared" ref="AC39" si="37">+L39</f>
        <v>0</v>
      </c>
      <c r="AD39" s="50">
        <f t="shared" si="27"/>
        <v>0</v>
      </c>
      <c r="AE39" s="50">
        <f t="shared" si="27"/>
        <v>0</v>
      </c>
      <c r="AF39" s="50">
        <f t="shared" si="27"/>
        <v>0</v>
      </c>
      <c r="AG39" s="50">
        <f t="shared" si="27"/>
        <v>0</v>
      </c>
      <c r="AH39" s="50">
        <f t="shared" si="27"/>
        <v>0</v>
      </c>
      <c r="AI39" s="50">
        <f t="shared" si="27"/>
        <v>0</v>
      </c>
      <c r="AJ39" s="50">
        <f t="shared" si="27"/>
        <v>0</v>
      </c>
      <c r="AK39" s="812">
        <f t="shared" ref="AK39" si="38">+$J39</f>
        <v>143</v>
      </c>
      <c r="AL39" s="830">
        <f>+N39</f>
        <v>0</v>
      </c>
      <c r="AM39" s="44">
        <f t="shared" si="2"/>
        <v>0</v>
      </c>
      <c r="AN39" s="47"/>
      <c r="AO39" s="47"/>
      <c r="AP39" s="47"/>
      <c r="AQ39" s="47"/>
      <c r="AR39" s="47"/>
      <c r="AS39" s="47"/>
      <c r="AT39" s="812">
        <f t="shared" ref="AT39" si="39">+$J39</f>
        <v>143</v>
      </c>
      <c r="AU39" s="833">
        <f>+O39</f>
        <v>0</v>
      </c>
      <c r="AV39" s="44">
        <f t="shared" si="3"/>
        <v>0</v>
      </c>
      <c r="AW39" s="47"/>
      <c r="AX39" s="47"/>
      <c r="AY39" s="47"/>
      <c r="AZ39" s="47"/>
      <c r="BA39" s="47"/>
      <c r="BB39" s="47"/>
      <c r="BC39" s="812">
        <f t="shared" ref="BC39" si="40">+$J39</f>
        <v>143</v>
      </c>
      <c r="BD39" s="809">
        <f>+P39</f>
        <v>0</v>
      </c>
      <c r="BE39" s="44">
        <f t="shared" si="4"/>
        <v>0</v>
      </c>
      <c r="BF39" s="47"/>
      <c r="BG39" s="47"/>
      <c r="BH39" s="47"/>
      <c r="BI39" s="47"/>
      <c r="BJ39" s="47"/>
      <c r="BK39" s="47"/>
      <c r="BL39" s="812">
        <f t="shared" ref="BL39" si="41">+$J39</f>
        <v>143</v>
      </c>
      <c r="BM39" s="815">
        <f>+Q39</f>
        <v>0</v>
      </c>
      <c r="BN39" s="44">
        <f t="shared" si="5"/>
        <v>0</v>
      </c>
      <c r="BO39" s="47"/>
      <c r="BP39" s="47"/>
      <c r="BQ39" s="47"/>
      <c r="BR39" s="47"/>
      <c r="BS39" s="47"/>
      <c r="BT39" s="47"/>
      <c r="BU39" s="818"/>
      <c r="BV39" s="819"/>
      <c r="BW39" s="819"/>
      <c r="BX39" s="819"/>
      <c r="BY39" s="819"/>
      <c r="BZ39" s="819"/>
      <c r="CA39" s="819"/>
      <c r="CB39" s="819"/>
      <c r="CC39" s="820"/>
    </row>
    <row r="40" spans="1:81" s="58" customFormat="1" ht="40.049999999999997" customHeight="1" x14ac:dyDescent="0.3">
      <c r="A40" s="34"/>
      <c r="B40" s="907"/>
      <c r="C40" s="869"/>
      <c r="D40" s="872"/>
      <c r="E40" s="852"/>
      <c r="F40" s="852"/>
      <c r="G40" s="852"/>
      <c r="H40" s="852"/>
      <c r="I40" s="852"/>
      <c r="J40" s="813"/>
      <c r="K40" s="855"/>
      <c r="L40" s="858"/>
      <c r="M40" s="861"/>
      <c r="N40" s="837"/>
      <c r="O40" s="840"/>
      <c r="P40" s="864"/>
      <c r="Q40" s="867"/>
      <c r="R40" s="813"/>
      <c r="S40" s="39"/>
      <c r="T40" s="236"/>
      <c r="U40" s="236"/>
      <c r="V40" s="236"/>
      <c r="W40" s="39"/>
      <c r="X40" s="31"/>
      <c r="Y40" s="31"/>
      <c r="Z40" s="31"/>
      <c r="AA40" s="31"/>
      <c r="AB40" s="813"/>
      <c r="AC40" s="828"/>
      <c r="AD40" s="51">
        <f t="shared" si="27"/>
        <v>0</v>
      </c>
      <c r="AE40" s="51">
        <f t="shared" si="27"/>
        <v>0</v>
      </c>
      <c r="AF40" s="51">
        <f t="shared" si="27"/>
        <v>0</v>
      </c>
      <c r="AG40" s="51">
        <f t="shared" si="27"/>
        <v>0</v>
      </c>
      <c r="AH40" s="51">
        <f t="shared" si="27"/>
        <v>0</v>
      </c>
      <c r="AI40" s="51">
        <f t="shared" si="27"/>
        <v>0</v>
      </c>
      <c r="AJ40" s="51">
        <f t="shared" si="27"/>
        <v>0</v>
      </c>
      <c r="AK40" s="813"/>
      <c r="AL40" s="831"/>
      <c r="AM40" s="45">
        <f t="shared" si="2"/>
        <v>0</v>
      </c>
      <c r="AN40" s="48"/>
      <c r="AO40" s="48"/>
      <c r="AP40" s="48"/>
      <c r="AQ40" s="48"/>
      <c r="AR40" s="48"/>
      <c r="AS40" s="48"/>
      <c r="AT40" s="813"/>
      <c r="AU40" s="834"/>
      <c r="AV40" s="45">
        <f t="shared" si="3"/>
        <v>0</v>
      </c>
      <c r="AW40" s="48"/>
      <c r="AX40" s="48"/>
      <c r="AY40" s="48"/>
      <c r="AZ40" s="48"/>
      <c r="BA40" s="48"/>
      <c r="BB40" s="48"/>
      <c r="BC40" s="813"/>
      <c r="BD40" s="810"/>
      <c r="BE40" s="45">
        <f t="shared" si="4"/>
        <v>0</v>
      </c>
      <c r="BF40" s="48"/>
      <c r="BG40" s="48"/>
      <c r="BH40" s="48"/>
      <c r="BI40" s="48"/>
      <c r="BJ40" s="48"/>
      <c r="BK40" s="48"/>
      <c r="BL40" s="813"/>
      <c r="BM40" s="816"/>
      <c r="BN40" s="45">
        <f t="shared" si="5"/>
        <v>0</v>
      </c>
      <c r="BO40" s="48"/>
      <c r="BP40" s="48"/>
      <c r="BQ40" s="48"/>
      <c r="BR40" s="48"/>
      <c r="BS40" s="48"/>
      <c r="BT40" s="48"/>
      <c r="BU40" s="821"/>
      <c r="BV40" s="822"/>
      <c r="BW40" s="822"/>
      <c r="BX40" s="822"/>
      <c r="BY40" s="822"/>
      <c r="BZ40" s="822"/>
      <c r="CA40" s="822"/>
      <c r="CB40" s="822"/>
      <c r="CC40" s="823"/>
    </row>
    <row r="41" spans="1:81" s="58" customFormat="1" ht="40.049999999999997" customHeight="1" x14ac:dyDescent="0.3">
      <c r="A41" s="34"/>
      <c r="B41" s="907"/>
      <c r="C41" s="869"/>
      <c r="D41" s="872"/>
      <c r="E41" s="852"/>
      <c r="F41" s="852"/>
      <c r="G41" s="852"/>
      <c r="H41" s="852"/>
      <c r="I41" s="852"/>
      <c r="J41" s="813"/>
      <c r="K41" s="855"/>
      <c r="L41" s="858"/>
      <c r="M41" s="861"/>
      <c r="N41" s="837"/>
      <c r="O41" s="840"/>
      <c r="P41" s="864"/>
      <c r="Q41" s="867"/>
      <c r="R41" s="813"/>
      <c r="S41" s="39"/>
      <c r="T41" s="236"/>
      <c r="U41" s="236"/>
      <c r="V41" s="236"/>
      <c r="W41" s="39"/>
      <c r="X41" s="31"/>
      <c r="Y41" s="31"/>
      <c r="Z41" s="31"/>
      <c r="AA41" s="31"/>
      <c r="AB41" s="813"/>
      <c r="AC41" s="828"/>
      <c r="AD41" s="51">
        <f t="shared" si="27"/>
        <v>0</v>
      </c>
      <c r="AE41" s="51">
        <f t="shared" si="27"/>
        <v>0</v>
      </c>
      <c r="AF41" s="51">
        <f t="shared" si="27"/>
        <v>0</v>
      </c>
      <c r="AG41" s="51">
        <f t="shared" si="27"/>
        <v>0</v>
      </c>
      <c r="AH41" s="51">
        <f t="shared" si="27"/>
        <v>0</v>
      </c>
      <c r="AI41" s="51">
        <f t="shared" si="27"/>
        <v>0</v>
      </c>
      <c r="AJ41" s="51">
        <f t="shared" si="27"/>
        <v>0</v>
      </c>
      <c r="AK41" s="813"/>
      <c r="AL41" s="831"/>
      <c r="AM41" s="45">
        <f t="shared" si="2"/>
        <v>0</v>
      </c>
      <c r="AN41" s="48"/>
      <c r="AO41" s="48"/>
      <c r="AP41" s="48"/>
      <c r="AQ41" s="48"/>
      <c r="AR41" s="48"/>
      <c r="AS41" s="48"/>
      <c r="AT41" s="813"/>
      <c r="AU41" s="834"/>
      <c r="AV41" s="45">
        <f t="shared" si="3"/>
        <v>0</v>
      </c>
      <c r="AW41" s="48"/>
      <c r="AX41" s="48"/>
      <c r="AY41" s="48"/>
      <c r="AZ41" s="48"/>
      <c r="BA41" s="48"/>
      <c r="BB41" s="48"/>
      <c r="BC41" s="813"/>
      <c r="BD41" s="810"/>
      <c r="BE41" s="45">
        <f t="shared" si="4"/>
        <v>0</v>
      </c>
      <c r="BF41" s="48"/>
      <c r="BG41" s="48"/>
      <c r="BH41" s="48"/>
      <c r="BI41" s="48"/>
      <c r="BJ41" s="48"/>
      <c r="BK41" s="48"/>
      <c r="BL41" s="813"/>
      <c r="BM41" s="816"/>
      <c r="BN41" s="45">
        <f t="shared" si="5"/>
        <v>0</v>
      </c>
      <c r="BO41" s="48"/>
      <c r="BP41" s="48"/>
      <c r="BQ41" s="48"/>
      <c r="BR41" s="48"/>
      <c r="BS41" s="48"/>
      <c r="BT41" s="48"/>
      <c r="BU41" s="821"/>
      <c r="BV41" s="822"/>
      <c r="BW41" s="822"/>
      <c r="BX41" s="822"/>
      <c r="BY41" s="822"/>
      <c r="BZ41" s="822"/>
      <c r="CA41" s="822"/>
      <c r="CB41" s="822"/>
      <c r="CC41" s="823"/>
    </row>
    <row r="42" spans="1:81" s="58" customFormat="1" ht="40.049999999999997" customHeight="1" thickBot="1" x14ac:dyDescent="0.35">
      <c r="A42" s="34"/>
      <c r="B42" s="907"/>
      <c r="C42" s="869"/>
      <c r="D42" s="873"/>
      <c r="E42" s="853"/>
      <c r="F42" s="853"/>
      <c r="G42" s="853"/>
      <c r="H42" s="853"/>
      <c r="I42" s="853"/>
      <c r="J42" s="814"/>
      <c r="K42" s="856"/>
      <c r="L42" s="859"/>
      <c r="M42" s="862"/>
      <c r="N42" s="838"/>
      <c r="O42" s="841"/>
      <c r="P42" s="865"/>
      <c r="Q42" s="874"/>
      <c r="R42" s="814"/>
      <c r="S42" s="40"/>
      <c r="T42" s="237"/>
      <c r="U42" s="237"/>
      <c r="V42" s="237"/>
      <c r="W42" s="40"/>
      <c r="X42" s="32"/>
      <c r="Y42" s="32"/>
      <c r="Z42" s="32"/>
      <c r="AA42" s="32"/>
      <c r="AB42" s="814"/>
      <c r="AC42" s="829"/>
      <c r="AD42" s="52">
        <f t="shared" si="27"/>
        <v>0</v>
      </c>
      <c r="AE42" s="52">
        <f t="shared" si="27"/>
        <v>0</v>
      </c>
      <c r="AF42" s="52">
        <f t="shared" si="27"/>
        <v>0</v>
      </c>
      <c r="AG42" s="52">
        <f t="shared" si="27"/>
        <v>0</v>
      </c>
      <c r="AH42" s="52">
        <f t="shared" si="27"/>
        <v>0</v>
      </c>
      <c r="AI42" s="52">
        <f t="shared" si="27"/>
        <v>0</v>
      </c>
      <c r="AJ42" s="52">
        <f t="shared" si="27"/>
        <v>0</v>
      </c>
      <c r="AK42" s="814"/>
      <c r="AL42" s="832"/>
      <c r="AM42" s="46">
        <f t="shared" si="2"/>
        <v>0</v>
      </c>
      <c r="AN42" s="49"/>
      <c r="AO42" s="49"/>
      <c r="AP42" s="49"/>
      <c r="AQ42" s="49"/>
      <c r="AR42" s="49"/>
      <c r="AS42" s="49"/>
      <c r="AT42" s="814"/>
      <c r="AU42" s="835"/>
      <c r="AV42" s="46">
        <f t="shared" si="3"/>
        <v>0</v>
      </c>
      <c r="AW42" s="49"/>
      <c r="AX42" s="49"/>
      <c r="AY42" s="49"/>
      <c r="AZ42" s="49"/>
      <c r="BA42" s="49"/>
      <c r="BB42" s="49"/>
      <c r="BC42" s="814"/>
      <c r="BD42" s="811"/>
      <c r="BE42" s="46">
        <f t="shared" si="4"/>
        <v>0</v>
      </c>
      <c r="BF42" s="49"/>
      <c r="BG42" s="49"/>
      <c r="BH42" s="49"/>
      <c r="BI42" s="49"/>
      <c r="BJ42" s="49"/>
      <c r="BK42" s="49"/>
      <c r="BL42" s="814"/>
      <c r="BM42" s="817"/>
      <c r="BN42" s="46">
        <f t="shared" si="5"/>
        <v>0</v>
      </c>
      <c r="BO42" s="49"/>
      <c r="BP42" s="49"/>
      <c r="BQ42" s="49"/>
      <c r="BR42" s="49"/>
      <c r="BS42" s="49"/>
      <c r="BT42" s="49"/>
      <c r="BU42" s="824"/>
      <c r="BV42" s="825"/>
      <c r="BW42" s="825"/>
      <c r="BX42" s="825"/>
      <c r="BY42" s="825"/>
      <c r="BZ42" s="825"/>
      <c r="CA42" s="825"/>
      <c r="CB42" s="825"/>
      <c r="CC42" s="826"/>
    </row>
    <row r="43" spans="1:81" s="58" customFormat="1" ht="40.049999999999997" customHeight="1" thickTop="1" x14ac:dyDescent="0.3">
      <c r="A43" s="34"/>
      <c r="B43" s="907"/>
      <c r="C43" s="869"/>
      <c r="D43" s="871"/>
      <c r="E43" s="851"/>
      <c r="F43" s="851"/>
      <c r="G43" s="851"/>
      <c r="H43" s="851"/>
      <c r="I43" s="851"/>
      <c r="J43" s="812">
        <v>144</v>
      </c>
      <c r="K43" s="854" t="str">
        <f>+Metas!K166</f>
        <v>Ligas del deporte convencional (24) y Paranacional (5) apoyadas para la preparación y participación de atletas en Juegos Nacionales 2023</v>
      </c>
      <c r="L43" s="857"/>
      <c r="M43" s="860">
        <f>SUM(N43:Q43)</f>
        <v>0</v>
      </c>
      <c r="N43" s="836"/>
      <c r="O43" s="839"/>
      <c r="P43" s="863"/>
      <c r="Q43" s="866"/>
      <c r="R43" s="812">
        <f t="shared" ref="R43" si="42">+$J43</f>
        <v>144</v>
      </c>
      <c r="S43" s="38"/>
      <c r="T43" s="235"/>
      <c r="U43" s="235"/>
      <c r="V43" s="235"/>
      <c r="W43" s="38"/>
      <c r="X43" s="30"/>
      <c r="Y43" s="30"/>
      <c r="Z43" s="30"/>
      <c r="AA43" s="30"/>
      <c r="AB43" s="812">
        <f t="shared" ref="AB43" si="43">+$J43</f>
        <v>144</v>
      </c>
      <c r="AC43" s="827">
        <f t="shared" ref="AC43" si="44">+L43</f>
        <v>0</v>
      </c>
      <c r="AD43" s="50">
        <f t="shared" si="27"/>
        <v>0</v>
      </c>
      <c r="AE43" s="50">
        <f t="shared" si="27"/>
        <v>0</v>
      </c>
      <c r="AF43" s="50">
        <f t="shared" si="27"/>
        <v>0</v>
      </c>
      <c r="AG43" s="50">
        <f t="shared" si="27"/>
        <v>0</v>
      </c>
      <c r="AH43" s="50">
        <f t="shared" si="27"/>
        <v>0</v>
      </c>
      <c r="AI43" s="50">
        <f t="shared" si="27"/>
        <v>0</v>
      </c>
      <c r="AJ43" s="50">
        <f t="shared" si="27"/>
        <v>0</v>
      </c>
      <c r="AK43" s="812">
        <f t="shared" ref="AK43" si="45">+$J43</f>
        <v>144</v>
      </c>
      <c r="AL43" s="830">
        <f>+N43</f>
        <v>0</v>
      </c>
      <c r="AM43" s="44">
        <f t="shared" si="2"/>
        <v>0</v>
      </c>
      <c r="AN43" s="47"/>
      <c r="AO43" s="47"/>
      <c r="AP43" s="47"/>
      <c r="AQ43" s="47"/>
      <c r="AR43" s="47"/>
      <c r="AS43" s="47"/>
      <c r="AT43" s="812">
        <f t="shared" ref="AT43" si="46">+$J43</f>
        <v>144</v>
      </c>
      <c r="AU43" s="833">
        <f>+O43</f>
        <v>0</v>
      </c>
      <c r="AV43" s="44">
        <f t="shared" si="3"/>
        <v>0</v>
      </c>
      <c r="AW43" s="47"/>
      <c r="AX43" s="47"/>
      <c r="AY43" s="47"/>
      <c r="AZ43" s="47"/>
      <c r="BA43" s="47"/>
      <c r="BB43" s="47"/>
      <c r="BC43" s="812">
        <f t="shared" ref="BC43" si="47">+$J43</f>
        <v>144</v>
      </c>
      <c r="BD43" s="809">
        <f>+P43</f>
        <v>0</v>
      </c>
      <c r="BE43" s="44">
        <f t="shared" si="4"/>
        <v>0</v>
      </c>
      <c r="BF43" s="47"/>
      <c r="BG43" s="47"/>
      <c r="BH43" s="47"/>
      <c r="BI43" s="47"/>
      <c r="BJ43" s="47"/>
      <c r="BK43" s="47"/>
      <c r="BL43" s="812">
        <f t="shared" ref="BL43" si="48">+$J43</f>
        <v>144</v>
      </c>
      <c r="BM43" s="815">
        <f>+Q43</f>
        <v>0</v>
      </c>
      <c r="BN43" s="44">
        <f t="shared" si="5"/>
        <v>0</v>
      </c>
      <c r="BO43" s="47"/>
      <c r="BP43" s="47"/>
      <c r="BQ43" s="47"/>
      <c r="BR43" s="47"/>
      <c r="BS43" s="47"/>
      <c r="BT43" s="47"/>
      <c r="BU43" s="818"/>
      <c r="BV43" s="819"/>
      <c r="BW43" s="819"/>
      <c r="BX43" s="819"/>
      <c r="BY43" s="819"/>
      <c r="BZ43" s="819"/>
      <c r="CA43" s="819"/>
      <c r="CB43" s="819"/>
      <c r="CC43" s="820"/>
    </row>
    <row r="44" spans="1:81" s="58" customFormat="1" ht="40.049999999999997" customHeight="1" x14ac:dyDescent="0.3">
      <c r="A44" s="34"/>
      <c r="B44" s="907"/>
      <c r="C44" s="869"/>
      <c r="D44" s="872"/>
      <c r="E44" s="852"/>
      <c r="F44" s="852"/>
      <c r="G44" s="852"/>
      <c r="H44" s="852"/>
      <c r="I44" s="852"/>
      <c r="J44" s="813"/>
      <c r="K44" s="855"/>
      <c r="L44" s="858"/>
      <c r="M44" s="861"/>
      <c r="N44" s="837"/>
      <c r="O44" s="840"/>
      <c r="P44" s="864"/>
      <c r="Q44" s="867"/>
      <c r="R44" s="813"/>
      <c r="S44" s="39"/>
      <c r="T44" s="236"/>
      <c r="U44" s="236"/>
      <c r="V44" s="236"/>
      <c r="W44" s="39"/>
      <c r="X44" s="31"/>
      <c r="Y44" s="31"/>
      <c r="Z44" s="31"/>
      <c r="AA44" s="31"/>
      <c r="AB44" s="813"/>
      <c r="AC44" s="828"/>
      <c r="AD44" s="51">
        <f t="shared" si="27"/>
        <v>0</v>
      </c>
      <c r="AE44" s="51">
        <f t="shared" si="27"/>
        <v>0</v>
      </c>
      <c r="AF44" s="51">
        <f t="shared" si="27"/>
        <v>0</v>
      </c>
      <c r="AG44" s="51">
        <f t="shared" si="27"/>
        <v>0</v>
      </c>
      <c r="AH44" s="51">
        <f t="shared" si="27"/>
        <v>0</v>
      </c>
      <c r="AI44" s="51">
        <f t="shared" si="27"/>
        <v>0</v>
      </c>
      <c r="AJ44" s="51">
        <f t="shared" si="27"/>
        <v>0</v>
      </c>
      <c r="AK44" s="813"/>
      <c r="AL44" s="831"/>
      <c r="AM44" s="45">
        <f t="shared" si="2"/>
        <v>0</v>
      </c>
      <c r="AN44" s="48"/>
      <c r="AO44" s="48"/>
      <c r="AP44" s="48"/>
      <c r="AQ44" s="48"/>
      <c r="AR44" s="48"/>
      <c r="AS44" s="48"/>
      <c r="AT44" s="813"/>
      <c r="AU44" s="834"/>
      <c r="AV44" s="45">
        <f t="shared" si="3"/>
        <v>0</v>
      </c>
      <c r="AW44" s="48"/>
      <c r="AX44" s="48"/>
      <c r="AY44" s="48"/>
      <c r="AZ44" s="48"/>
      <c r="BA44" s="48"/>
      <c r="BB44" s="48"/>
      <c r="BC44" s="813"/>
      <c r="BD44" s="810"/>
      <c r="BE44" s="45">
        <f t="shared" si="4"/>
        <v>0</v>
      </c>
      <c r="BF44" s="48"/>
      <c r="BG44" s="48"/>
      <c r="BH44" s="48"/>
      <c r="BI44" s="48"/>
      <c r="BJ44" s="48"/>
      <c r="BK44" s="48"/>
      <c r="BL44" s="813"/>
      <c r="BM44" s="816"/>
      <c r="BN44" s="45">
        <f t="shared" si="5"/>
        <v>0</v>
      </c>
      <c r="BO44" s="48"/>
      <c r="BP44" s="48"/>
      <c r="BQ44" s="48"/>
      <c r="BR44" s="48"/>
      <c r="BS44" s="48"/>
      <c r="BT44" s="48"/>
      <c r="BU44" s="821"/>
      <c r="BV44" s="822"/>
      <c r="BW44" s="822"/>
      <c r="BX44" s="822"/>
      <c r="BY44" s="822"/>
      <c r="BZ44" s="822"/>
      <c r="CA44" s="822"/>
      <c r="CB44" s="822"/>
      <c r="CC44" s="823"/>
    </row>
    <row r="45" spans="1:81" s="58" customFormat="1" ht="40.049999999999997" customHeight="1" x14ac:dyDescent="0.3">
      <c r="A45" s="34"/>
      <c r="B45" s="907"/>
      <c r="C45" s="869"/>
      <c r="D45" s="872"/>
      <c r="E45" s="852"/>
      <c r="F45" s="852"/>
      <c r="G45" s="852"/>
      <c r="H45" s="852"/>
      <c r="I45" s="852"/>
      <c r="J45" s="813"/>
      <c r="K45" s="855"/>
      <c r="L45" s="858"/>
      <c r="M45" s="861"/>
      <c r="N45" s="837"/>
      <c r="O45" s="840"/>
      <c r="P45" s="864"/>
      <c r="Q45" s="867"/>
      <c r="R45" s="813"/>
      <c r="S45" s="39"/>
      <c r="T45" s="236"/>
      <c r="U45" s="236"/>
      <c r="V45" s="236"/>
      <c r="W45" s="39"/>
      <c r="X45" s="31"/>
      <c r="Y45" s="31"/>
      <c r="Z45" s="31"/>
      <c r="AA45" s="31"/>
      <c r="AB45" s="813"/>
      <c r="AC45" s="828"/>
      <c r="AD45" s="51">
        <f t="shared" si="27"/>
        <v>0</v>
      </c>
      <c r="AE45" s="51">
        <f t="shared" si="27"/>
        <v>0</v>
      </c>
      <c r="AF45" s="51">
        <f t="shared" si="27"/>
        <v>0</v>
      </c>
      <c r="AG45" s="51">
        <f t="shared" si="27"/>
        <v>0</v>
      </c>
      <c r="AH45" s="51">
        <f t="shared" si="27"/>
        <v>0</v>
      </c>
      <c r="AI45" s="51">
        <f t="shared" si="27"/>
        <v>0</v>
      </c>
      <c r="AJ45" s="51">
        <f t="shared" si="27"/>
        <v>0</v>
      </c>
      <c r="AK45" s="813"/>
      <c r="AL45" s="831"/>
      <c r="AM45" s="45">
        <f t="shared" si="2"/>
        <v>0</v>
      </c>
      <c r="AN45" s="48"/>
      <c r="AO45" s="48"/>
      <c r="AP45" s="48"/>
      <c r="AQ45" s="48"/>
      <c r="AR45" s="48"/>
      <c r="AS45" s="48"/>
      <c r="AT45" s="813"/>
      <c r="AU45" s="834"/>
      <c r="AV45" s="45">
        <f t="shared" si="3"/>
        <v>0</v>
      </c>
      <c r="AW45" s="48"/>
      <c r="AX45" s="48"/>
      <c r="AY45" s="48"/>
      <c r="AZ45" s="48"/>
      <c r="BA45" s="48"/>
      <c r="BB45" s="48"/>
      <c r="BC45" s="813"/>
      <c r="BD45" s="810"/>
      <c r="BE45" s="45">
        <f t="shared" si="4"/>
        <v>0</v>
      </c>
      <c r="BF45" s="48"/>
      <c r="BG45" s="48"/>
      <c r="BH45" s="48"/>
      <c r="BI45" s="48"/>
      <c r="BJ45" s="48"/>
      <c r="BK45" s="48"/>
      <c r="BL45" s="813"/>
      <c r="BM45" s="816"/>
      <c r="BN45" s="45">
        <f t="shared" si="5"/>
        <v>0</v>
      </c>
      <c r="BO45" s="48"/>
      <c r="BP45" s="48"/>
      <c r="BQ45" s="48"/>
      <c r="BR45" s="48"/>
      <c r="BS45" s="48"/>
      <c r="BT45" s="48"/>
      <c r="BU45" s="821"/>
      <c r="BV45" s="822"/>
      <c r="BW45" s="822"/>
      <c r="BX45" s="822"/>
      <c r="BY45" s="822"/>
      <c r="BZ45" s="822"/>
      <c r="CA45" s="822"/>
      <c r="CB45" s="822"/>
      <c r="CC45" s="823"/>
    </row>
    <row r="46" spans="1:81" s="58" customFormat="1" ht="40.049999999999997" customHeight="1" thickBot="1" x14ac:dyDescent="0.35">
      <c r="A46" s="34"/>
      <c r="B46" s="907"/>
      <c r="C46" s="869"/>
      <c r="D46" s="873"/>
      <c r="E46" s="853"/>
      <c r="F46" s="853"/>
      <c r="G46" s="853"/>
      <c r="H46" s="853"/>
      <c r="I46" s="853"/>
      <c r="J46" s="814"/>
      <c r="K46" s="856"/>
      <c r="L46" s="859"/>
      <c r="M46" s="862"/>
      <c r="N46" s="838"/>
      <c r="O46" s="841"/>
      <c r="P46" s="865"/>
      <c r="Q46" s="874"/>
      <c r="R46" s="814"/>
      <c r="S46" s="40"/>
      <c r="T46" s="237"/>
      <c r="U46" s="237"/>
      <c r="V46" s="237"/>
      <c r="W46" s="40"/>
      <c r="X46" s="32"/>
      <c r="Y46" s="32"/>
      <c r="Z46" s="32"/>
      <c r="AA46" s="32"/>
      <c r="AB46" s="814"/>
      <c r="AC46" s="829"/>
      <c r="AD46" s="52">
        <f t="shared" si="27"/>
        <v>0</v>
      </c>
      <c r="AE46" s="52">
        <f t="shared" si="27"/>
        <v>0</v>
      </c>
      <c r="AF46" s="52">
        <f t="shared" si="27"/>
        <v>0</v>
      </c>
      <c r="AG46" s="52">
        <f t="shared" si="27"/>
        <v>0</v>
      </c>
      <c r="AH46" s="52">
        <f t="shared" si="27"/>
        <v>0</v>
      </c>
      <c r="AI46" s="52">
        <f t="shared" si="27"/>
        <v>0</v>
      </c>
      <c r="AJ46" s="52">
        <f t="shared" si="27"/>
        <v>0</v>
      </c>
      <c r="AK46" s="814"/>
      <c r="AL46" s="832"/>
      <c r="AM46" s="46">
        <f t="shared" si="2"/>
        <v>0</v>
      </c>
      <c r="AN46" s="49"/>
      <c r="AO46" s="49"/>
      <c r="AP46" s="49"/>
      <c r="AQ46" s="49"/>
      <c r="AR46" s="49"/>
      <c r="AS46" s="49"/>
      <c r="AT46" s="814"/>
      <c r="AU46" s="835"/>
      <c r="AV46" s="46">
        <f t="shared" si="3"/>
        <v>0</v>
      </c>
      <c r="AW46" s="49"/>
      <c r="AX46" s="49"/>
      <c r="AY46" s="49"/>
      <c r="AZ46" s="49"/>
      <c r="BA46" s="49"/>
      <c r="BB46" s="49"/>
      <c r="BC46" s="814"/>
      <c r="BD46" s="811"/>
      <c r="BE46" s="46">
        <f t="shared" si="4"/>
        <v>0</v>
      </c>
      <c r="BF46" s="49"/>
      <c r="BG46" s="49"/>
      <c r="BH46" s="49"/>
      <c r="BI46" s="49"/>
      <c r="BJ46" s="49"/>
      <c r="BK46" s="49"/>
      <c r="BL46" s="814"/>
      <c r="BM46" s="817"/>
      <c r="BN46" s="46">
        <f t="shared" si="5"/>
        <v>0</v>
      </c>
      <c r="BO46" s="49"/>
      <c r="BP46" s="49"/>
      <c r="BQ46" s="49"/>
      <c r="BR46" s="49"/>
      <c r="BS46" s="49"/>
      <c r="BT46" s="49"/>
      <c r="BU46" s="824"/>
      <c r="BV46" s="825"/>
      <c r="BW46" s="825"/>
      <c r="BX46" s="825"/>
      <c r="BY46" s="825"/>
      <c r="BZ46" s="825"/>
      <c r="CA46" s="825"/>
      <c r="CB46" s="825"/>
      <c r="CC46" s="826"/>
    </row>
    <row r="47" spans="1:81" s="58" customFormat="1" ht="40.049999999999997" customHeight="1" thickTop="1" x14ac:dyDescent="0.3">
      <c r="A47" s="34"/>
      <c r="B47" s="907"/>
      <c r="C47" s="869"/>
      <c r="D47" s="871"/>
      <c r="E47" s="851"/>
      <c r="F47" s="851"/>
      <c r="G47" s="851"/>
      <c r="H47" s="851"/>
      <c r="I47" s="851"/>
      <c r="J47" s="812">
        <v>145</v>
      </c>
      <c r="K47" s="854" t="str">
        <f>+Metas!K167</f>
        <v>Eventos Deportivos Nacionales e Internacionales realizados en el Departamento</v>
      </c>
      <c r="L47" s="857"/>
      <c r="M47" s="860">
        <f>SUM(N47:Q47)</f>
        <v>0</v>
      </c>
      <c r="N47" s="836"/>
      <c r="O47" s="839"/>
      <c r="P47" s="863"/>
      <c r="Q47" s="866"/>
      <c r="R47" s="812">
        <f t="shared" ref="R47" si="49">+$J47</f>
        <v>145</v>
      </c>
      <c r="S47" s="38"/>
      <c r="T47" s="235"/>
      <c r="U47" s="235"/>
      <c r="V47" s="235"/>
      <c r="W47" s="38"/>
      <c r="X47" s="30"/>
      <c r="Y47" s="30"/>
      <c r="Z47" s="30"/>
      <c r="AA47" s="30"/>
      <c r="AB47" s="812">
        <f t="shared" ref="AB47" si="50">+$J47</f>
        <v>145</v>
      </c>
      <c r="AC47" s="827">
        <f t="shared" ref="AC47" si="51">+L47</f>
        <v>0</v>
      </c>
      <c r="AD47" s="50">
        <f t="shared" si="27"/>
        <v>0</v>
      </c>
      <c r="AE47" s="50">
        <f t="shared" si="27"/>
        <v>0</v>
      </c>
      <c r="AF47" s="50">
        <f t="shared" si="27"/>
        <v>0</v>
      </c>
      <c r="AG47" s="50">
        <f t="shared" si="27"/>
        <v>0</v>
      </c>
      <c r="AH47" s="50">
        <f t="shared" si="27"/>
        <v>0</v>
      </c>
      <c r="AI47" s="50">
        <f t="shared" si="27"/>
        <v>0</v>
      </c>
      <c r="AJ47" s="50">
        <f t="shared" si="27"/>
        <v>0</v>
      </c>
      <c r="AK47" s="812">
        <f t="shared" ref="AK47" si="52">+$J47</f>
        <v>145</v>
      </c>
      <c r="AL47" s="830">
        <f>+N47</f>
        <v>0</v>
      </c>
      <c r="AM47" s="44">
        <f t="shared" si="2"/>
        <v>0</v>
      </c>
      <c r="AN47" s="47"/>
      <c r="AO47" s="47"/>
      <c r="AP47" s="47"/>
      <c r="AQ47" s="47"/>
      <c r="AR47" s="47"/>
      <c r="AS47" s="47"/>
      <c r="AT47" s="812">
        <f t="shared" ref="AT47" si="53">+$J47</f>
        <v>145</v>
      </c>
      <c r="AU47" s="833">
        <f>+O47</f>
        <v>0</v>
      </c>
      <c r="AV47" s="44">
        <f t="shared" si="3"/>
        <v>0</v>
      </c>
      <c r="AW47" s="47"/>
      <c r="AX47" s="47"/>
      <c r="AY47" s="47"/>
      <c r="AZ47" s="47"/>
      <c r="BA47" s="47"/>
      <c r="BB47" s="47"/>
      <c r="BC47" s="812">
        <f t="shared" ref="BC47" si="54">+$J47</f>
        <v>145</v>
      </c>
      <c r="BD47" s="809">
        <f>+P47</f>
        <v>0</v>
      </c>
      <c r="BE47" s="44">
        <f t="shared" si="4"/>
        <v>0</v>
      </c>
      <c r="BF47" s="47"/>
      <c r="BG47" s="47"/>
      <c r="BH47" s="47"/>
      <c r="BI47" s="47"/>
      <c r="BJ47" s="47"/>
      <c r="BK47" s="47"/>
      <c r="BL47" s="812">
        <f t="shared" ref="BL47" si="55">+$J47</f>
        <v>145</v>
      </c>
      <c r="BM47" s="815">
        <f>+Q47</f>
        <v>0</v>
      </c>
      <c r="BN47" s="44">
        <f t="shared" si="5"/>
        <v>0</v>
      </c>
      <c r="BO47" s="47"/>
      <c r="BP47" s="47"/>
      <c r="BQ47" s="47"/>
      <c r="BR47" s="47"/>
      <c r="BS47" s="47"/>
      <c r="BT47" s="47"/>
      <c r="BU47" s="818"/>
      <c r="BV47" s="819"/>
      <c r="BW47" s="819"/>
      <c r="BX47" s="819"/>
      <c r="BY47" s="819"/>
      <c r="BZ47" s="819"/>
      <c r="CA47" s="819"/>
      <c r="CB47" s="819"/>
      <c r="CC47" s="820"/>
    </row>
    <row r="48" spans="1:81" s="58" customFormat="1" ht="40.049999999999997" customHeight="1" x14ac:dyDescent="0.3">
      <c r="A48" s="34"/>
      <c r="B48" s="907"/>
      <c r="C48" s="869"/>
      <c r="D48" s="872"/>
      <c r="E48" s="852"/>
      <c r="F48" s="852"/>
      <c r="G48" s="852"/>
      <c r="H48" s="852"/>
      <c r="I48" s="852"/>
      <c r="J48" s="813"/>
      <c r="K48" s="855"/>
      <c r="L48" s="858"/>
      <c r="M48" s="861"/>
      <c r="N48" s="837"/>
      <c r="O48" s="840"/>
      <c r="P48" s="864"/>
      <c r="Q48" s="867"/>
      <c r="R48" s="813"/>
      <c r="S48" s="39"/>
      <c r="T48" s="236"/>
      <c r="U48" s="236"/>
      <c r="V48" s="236"/>
      <c r="W48" s="39"/>
      <c r="X48" s="31"/>
      <c r="Y48" s="31"/>
      <c r="Z48" s="31"/>
      <c r="AA48" s="31"/>
      <c r="AB48" s="813"/>
      <c r="AC48" s="828"/>
      <c r="AD48" s="51">
        <f t="shared" si="27"/>
        <v>0</v>
      </c>
      <c r="AE48" s="51">
        <f t="shared" si="27"/>
        <v>0</v>
      </c>
      <c r="AF48" s="51">
        <f t="shared" si="27"/>
        <v>0</v>
      </c>
      <c r="AG48" s="51">
        <f t="shared" si="27"/>
        <v>0</v>
      </c>
      <c r="AH48" s="51">
        <f t="shared" si="27"/>
        <v>0</v>
      </c>
      <c r="AI48" s="51">
        <f t="shared" si="27"/>
        <v>0</v>
      </c>
      <c r="AJ48" s="51">
        <f t="shared" si="27"/>
        <v>0</v>
      </c>
      <c r="AK48" s="813"/>
      <c r="AL48" s="831"/>
      <c r="AM48" s="45">
        <f t="shared" si="2"/>
        <v>0</v>
      </c>
      <c r="AN48" s="48"/>
      <c r="AO48" s="48"/>
      <c r="AP48" s="48"/>
      <c r="AQ48" s="48"/>
      <c r="AR48" s="48"/>
      <c r="AS48" s="48"/>
      <c r="AT48" s="813"/>
      <c r="AU48" s="834"/>
      <c r="AV48" s="45">
        <f t="shared" si="3"/>
        <v>0</v>
      </c>
      <c r="AW48" s="48"/>
      <c r="AX48" s="48"/>
      <c r="AY48" s="48"/>
      <c r="AZ48" s="48"/>
      <c r="BA48" s="48"/>
      <c r="BB48" s="48"/>
      <c r="BC48" s="813"/>
      <c r="BD48" s="810"/>
      <c r="BE48" s="45">
        <f t="shared" si="4"/>
        <v>0</v>
      </c>
      <c r="BF48" s="48"/>
      <c r="BG48" s="48"/>
      <c r="BH48" s="48"/>
      <c r="BI48" s="48"/>
      <c r="BJ48" s="48"/>
      <c r="BK48" s="48"/>
      <c r="BL48" s="813"/>
      <c r="BM48" s="816"/>
      <c r="BN48" s="45">
        <f t="shared" si="5"/>
        <v>0</v>
      </c>
      <c r="BO48" s="48"/>
      <c r="BP48" s="48"/>
      <c r="BQ48" s="48"/>
      <c r="BR48" s="48"/>
      <c r="BS48" s="48"/>
      <c r="BT48" s="48"/>
      <c r="BU48" s="821"/>
      <c r="BV48" s="822"/>
      <c r="BW48" s="822"/>
      <c r="BX48" s="822"/>
      <c r="BY48" s="822"/>
      <c r="BZ48" s="822"/>
      <c r="CA48" s="822"/>
      <c r="CB48" s="822"/>
      <c r="CC48" s="823"/>
    </row>
    <row r="49" spans="1:81" s="58" customFormat="1" ht="40.049999999999997" customHeight="1" x14ac:dyDescent="0.3">
      <c r="A49" s="34"/>
      <c r="B49" s="907"/>
      <c r="C49" s="869"/>
      <c r="D49" s="872"/>
      <c r="E49" s="852"/>
      <c r="F49" s="852"/>
      <c r="G49" s="852"/>
      <c r="H49" s="852"/>
      <c r="I49" s="852"/>
      <c r="J49" s="813"/>
      <c r="K49" s="855"/>
      <c r="L49" s="858"/>
      <c r="M49" s="861"/>
      <c r="N49" s="837"/>
      <c r="O49" s="840"/>
      <c r="P49" s="864"/>
      <c r="Q49" s="867"/>
      <c r="R49" s="813"/>
      <c r="S49" s="39"/>
      <c r="T49" s="236"/>
      <c r="U49" s="236"/>
      <c r="V49" s="236"/>
      <c r="W49" s="39"/>
      <c r="X49" s="31"/>
      <c r="Y49" s="31"/>
      <c r="Z49" s="31"/>
      <c r="AA49" s="31"/>
      <c r="AB49" s="813"/>
      <c r="AC49" s="828"/>
      <c r="AD49" s="51">
        <f t="shared" si="27"/>
        <v>0</v>
      </c>
      <c r="AE49" s="51">
        <f t="shared" si="27"/>
        <v>0</v>
      </c>
      <c r="AF49" s="51">
        <f t="shared" si="27"/>
        <v>0</v>
      </c>
      <c r="AG49" s="51">
        <f t="shared" si="27"/>
        <v>0</v>
      </c>
      <c r="AH49" s="51">
        <f t="shared" si="27"/>
        <v>0</v>
      </c>
      <c r="AI49" s="51">
        <f t="shared" si="27"/>
        <v>0</v>
      </c>
      <c r="AJ49" s="51">
        <f t="shared" si="27"/>
        <v>0</v>
      </c>
      <c r="AK49" s="813"/>
      <c r="AL49" s="831"/>
      <c r="AM49" s="45">
        <f t="shared" si="2"/>
        <v>0</v>
      </c>
      <c r="AN49" s="48"/>
      <c r="AO49" s="48"/>
      <c r="AP49" s="48"/>
      <c r="AQ49" s="48"/>
      <c r="AR49" s="48"/>
      <c r="AS49" s="48"/>
      <c r="AT49" s="813"/>
      <c r="AU49" s="834"/>
      <c r="AV49" s="45">
        <f t="shared" si="3"/>
        <v>0</v>
      </c>
      <c r="AW49" s="48"/>
      <c r="AX49" s="48"/>
      <c r="AY49" s="48"/>
      <c r="AZ49" s="48"/>
      <c r="BA49" s="48"/>
      <c r="BB49" s="48"/>
      <c r="BC49" s="813"/>
      <c r="BD49" s="810"/>
      <c r="BE49" s="45">
        <f t="shared" si="4"/>
        <v>0</v>
      </c>
      <c r="BF49" s="48"/>
      <c r="BG49" s="48"/>
      <c r="BH49" s="48"/>
      <c r="BI49" s="48"/>
      <c r="BJ49" s="48"/>
      <c r="BK49" s="48"/>
      <c r="BL49" s="813"/>
      <c r="BM49" s="816"/>
      <c r="BN49" s="45">
        <f t="shared" si="5"/>
        <v>0</v>
      </c>
      <c r="BO49" s="48"/>
      <c r="BP49" s="48"/>
      <c r="BQ49" s="48"/>
      <c r="BR49" s="48"/>
      <c r="BS49" s="48"/>
      <c r="BT49" s="48"/>
      <c r="BU49" s="821"/>
      <c r="BV49" s="822"/>
      <c r="BW49" s="822"/>
      <c r="BX49" s="822"/>
      <c r="BY49" s="822"/>
      <c r="BZ49" s="822"/>
      <c r="CA49" s="822"/>
      <c r="CB49" s="822"/>
      <c r="CC49" s="823"/>
    </row>
    <row r="50" spans="1:81" s="58" customFormat="1" ht="40.049999999999997" customHeight="1" thickBot="1" x14ac:dyDescent="0.35">
      <c r="A50" s="34"/>
      <c r="B50" s="907"/>
      <c r="C50" s="869"/>
      <c r="D50" s="873"/>
      <c r="E50" s="853"/>
      <c r="F50" s="853"/>
      <c r="G50" s="853"/>
      <c r="H50" s="853"/>
      <c r="I50" s="853"/>
      <c r="J50" s="814"/>
      <c r="K50" s="856"/>
      <c r="L50" s="859"/>
      <c r="M50" s="862"/>
      <c r="N50" s="838"/>
      <c r="O50" s="841"/>
      <c r="P50" s="865"/>
      <c r="Q50" s="874"/>
      <c r="R50" s="814"/>
      <c r="S50" s="40"/>
      <c r="T50" s="237"/>
      <c r="U50" s="237"/>
      <c r="V50" s="237"/>
      <c r="W50" s="40"/>
      <c r="X50" s="32"/>
      <c r="Y50" s="32"/>
      <c r="Z50" s="32"/>
      <c r="AA50" s="32"/>
      <c r="AB50" s="814"/>
      <c r="AC50" s="829"/>
      <c r="AD50" s="52">
        <f t="shared" si="27"/>
        <v>0</v>
      </c>
      <c r="AE50" s="52">
        <f t="shared" si="27"/>
        <v>0</v>
      </c>
      <c r="AF50" s="52">
        <f t="shared" si="27"/>
        <v>0</v>
      </c>
      <c r="AG50" s="52">
        <f t="shared" si="27"/>
        <v>0</v>
      </c>
      <c r="AH50" s="52">
        <f t="shared" si="27"/>
        <v>0</v>
      </c>
      <c r="AI50" s="52">
        <f t="shared" si="27"/>
        <v>0</v>
      </c>
      <c r="AJ50" s="52">
        <f t="shared" si="27"/>
        <v>0</v>
      </c>
      <c r="AK50" s="814"/>
      <c r="AL50" s="832"/>
      <c r="AM50" s="46">
        <f t="shared" si="2"/>
        <v>0</v>
      </c>
      <c r="AN50" s="49"/>
      <c r="AO50" s="49"/>
      <c r="AP50" s="49"/>
      <c r="AQ50" s="49"/>
      <c r="AR50" s="49"/>
      <c r="AS50" s="49"/>
      <c r="AT50" s="814"/>
      <c r="AU50" s="835"/>
      <c r="AV50" s="46">
        <f t="shared" si="3"/>
        <v>0</v>
      </c>
      <c r="AW50" s="49"/>
      <c r="AX50" s="49"/>
      <c r="AY50" s="49"/>
      <c r="AZ50" s="49"/>
      <c r="BA50" s="49"/>
      <c r="BB50" s="49"/>
      <c r="BC50" s="814"/>
      <c r="BD50" s="811"/>
      <c r="BE50" s="46">
        <f t="shared" si="4"/>
        <v>0</v>
      </c>
      <c r="BF50" s="49"/>
      <c r="BG50" s="49"/>
      <c r="BH50" s="49"/>
      <c r="BI50" s="49"/>
      <c r="BJ50" s="49"/>
      <c r="BK50" s="49"/>
      <c r="BL50" s="814"/>
      <c r="BM50" s="817"/>
      <c r="BN50" s="46">
        <f t="shared" si="5"/>
        <v>0</v>
      </c>
      <c r="BO50" s="49"/>
      <c r="BP50" s="49"/>
      <c r="BQ50" s="49"/>
      <c r="BR50" s="49"/>
      <c r="BS50" s="49"/>
      <c r="BT50" s="49"/>
      <c r="BU50" s="824"/>
      <c r="BV50" s="825"/>
      <c r="BW50" s="825"/>
      <c r="BX50" s="825"/>
      <c r="BY50" s="825"/>
      <c r="BZ50" s="825"/>
      <c r="CA50" s="825"/>
      <c r="CB50" s="825"/>
      <c r="CC50" s="826"/>
    </row>
    <row r="51" spans="1:81" s="58" customFormat="1" ht="40.049999999999997" customHeight="1" thickTop="1" x14ac:dyDescent="0.3">
      <c r="A51" s="34"/>
      <c r="B51" s="907"/>
      <c r="C51" s="869"/>
      <c r="D51" s="871"/>
      <c r="E51" s="851"/>
      <c r="F51" s="851"/>
      <c r="G51" s="851"/>
      <c r="H51" s="851"/>
      <c r="I51" s="851"/>
      <c r="J51" s="812">
        <v>146</v>
      </c>
      <c r="K51" s="854" t="str">
        <f>+Metas!K168</f>
        <v>Participación en los XXII Juegos Deportivos Nacionales y VI Paranacionales 2023</v>
      </c>
      <c r="L51" s="857"/>
      <c r="M51" s="860">
        <f>SUM(N51:Q51)</f>
        <v>0</v>
      </c>
      <c r="N51" s="836"/>
      <c r="O51" s="839"/>
      <c r="P51" s="863"/>
      <c r="Q51" s="866"/>
      <c r="R51" s="812">
        <f t="shared" ref="R51" si="56">+$J51</f>
        <v>146</v>
      </c>
      <c r="S51" s="38"/>
      <c r="T51" s="235"/>
      <c r="U51" s="235"/>
      <c r="V51" s="235"/>
      <c r="W51" s="38"/>
      <c r="X51" s="30"/>
      <c r="Y51" s="30"/>
      <c r="Z51" s="30"/>
      <c r="AA51" s="30"/>
      <c r="AB51" s="812">
        <f t="shared" ref="AB51" si="57">+$J51</f>
        <v>146</v>
      </c>
      <c r="AC51" s="827">
        <f t="shared" ref="AC51" si="58">+L51</f>
        <v>0</v>
      </c>
      <c r="AD51" s="50">
        <f t="shared" si="27"/>
        <v>0</v>
      </c>
      <c r="AE51" s="50">
        <f t="shared" si="27"/>
        <v>0</v>
      </c>
      <c r="AF51" s="50">
        <f t="shared" si="27"/>
        <v>0</v>
      </c>
      <c r="AG51" s="50">
        <f t="shared" si="27"/>
        <v>0</v>
      </c>
      <c r="AH51" s="50">
        <f t="shared" si="27"/>
        <v>0</v>
      </c>
      <c r="AI51" s="50">
        <f t="shared" si="27"/>
        <v>0</v>
      </c>
      <c r="AJ51" s="50">
        <f t="shared" si="27"/>
        <v>0</v>
      </c>
      <c r="AK51" s="812">
        <f t="shared" ref="AK51" si="59">+$J51</f>
        <v>146</v>
      </c>
      <c r="AL51" s="830">
        <f>+N51</f>
        <v>0</v>
      </c>
      <c r="AM51" s="44">
        <f t="shared" si="2"/>
        <v>0</v>
      </c>
      <c r="AN51" s="47"/>
      <c r="AO51" s="47"/>
      <c r="AP51" s="47"/>
      <c r="AQ51" s="47"/>
      <c r="AR51" s="47"/>
      <c r="AS51" s="47"/>
      <c r="AT51" s="812">
        <f t="shared" ref="AT51" si="60">+$J51</f>
        <v>146</v>
      </c>
      <c r="AU51" s="833">
        <f>+O51</f>
        <v>0</v>
      </c>
      <c r="AV51" s="44">
        <f t="shared" si="3"/>
        <v>0</v>
      </c>
      <c r="AW51" s="47"/>
      <c r="AX51" s="47"/>
      <c r="AY51" s="47"/>
      <c r="AZ51" s="47"/>
      <c r="BA51" s="47"/>
      <c r="BB51" s="47"/>
      <c r="BC51" s="812">
        <f t="shared" ref="BC51" si="61">+$J51</f>
        <v>146</v>
      </c>
      <c r="BD51" s="809">
        <f>+P51</f>
        <v>0</v>
      </c>
      <c r="BE51" s="44">
        <f t="shared" si="4"/>
        <v>0</v>
      </c>
      <c r="BF51" s="47"/>
      <c r="BG51" s="47"/>
      <c r="BH51" s="47"/>
      <c r="BI51" s="47"/>
      <c r="BJ51" s="47"/>
      <c r="BK51" s="47"/>
      <c r="BL51" s="812">
        <f t="shared" ref="BL51" si="62">+$J51</f>
        <v>146</v>
      </c>
      <c r="BM51" s="815">
        <f>+Q51</f>
        <v>0</v>
      </c>
      <c r="BN51" s="44">
        <f t="shared" si="5"/>
        <v>0</v>
      </c>
      <c r="BO51" s="47"/>
      <c r="BP51" s="47"/>
      <c r="BQ51" s="47"/>
      <c r="BR51" s="47"/>
      <c r="BS51" s="47"/>
      <c r="BT51" s="47"/>
      <c r="BU51" s="818"/>
      <c r="BV51" s="819"/>
      <c r="BW51" s="819"/>
      <c r="BX51" s="819"/>
      <c r="BY51" s="819"/>
      <c r="BZ51" s="819"/>
      <c r="CA51" s="819"/>
      <c r="CB51" s="819"/>
      <c r="CC51" s="820"/>
    </row>
    <row r="52" spans="1:81" s="58" customFormat="1" ht="40.049999999999997" customHeight="1" x14ac:dyDescent="0.3">
      <c r="A52" s="34"/>
      <c r="B52" s="907"/>
      <c r="C52" s="869"/>
      <c r="D52" s="872"/>
      <c r="E52" s="852"/>
      <c r="F52" s="852"/>
      <c r="G52" s="852"/>
      <c r="H52" s="852"/>
      <c r="I52" s="852"/>
      <c r="J52" s="813"/>
      <c r="K52" s="855"/>
      <c r="L52" s="858"/>
      <c r="M52" s="861"/>
      <c r="N52" s="837"/>
      <c r="O52" s="840"/>
      <c r="P52" s="864"/>
      <c r="Q52" s="867"/>
      <c r="R52" s="813"/>
      <c r="S52" s="39"/>
      <c r="T52" s="236"/>
      <c r="U52" s="236"/>
      <c r="V52" s="236"/>
      <c r="W52" s="39"/>
      <c r="X52" s="31"/>
      <c r="Y52" s="31"/>
      <c r="Z52" s="31"/>
      <c r="AA52" s="31"/>
      <c r="AB52" s="813"/>
      <c r="AC52" s="828"/>
      <c r="AD52" s="51">
        <f t="shared" si="27"/>
        <v>0</v>
      </c>
      <c r="AE52" s="51">
        <f t="shared" si="27"/>
        <v>0</v>
      </c>
      <c r="AF52" s="51">
        <f t="shared" si="27"/>
        <v>0</v>
      </c>
      <c r="AG52" s="51">
        <f t="shared" si="27"/>
        <v>0</v>
      </c>
      <c r="AH52" s="51">
        <f t="shared" si="27"/>
        <v>0</v>
      </c>
      <c r="AI52" s="51">
        <f t="shared" si="27"/>
        <v>0</v>
      </c>
      <c r="AJ52" s="51">
        <f t="shared" si="27"/>
        <v>0</v>
      </c>
      <c r="AK52" s="813"/>
      <c r="AL52" s="831"/>
      <c r="AM52" s="45">
        <f t="shared" si="2"/>
        <v>0</v>
      </c>
      <c r="AN52" s="48"/>
      <c r="AO52" s="48"/>
      <c r="AP52" s="48"/>
      <c r="AQ52" s="48"/>
      <c r="AR52" s="48"/>
      <c r="AS52" s="48"/>
      <c r="AT52" s="813"/>
      <c r="AU52" s="834"/>
      <c r="AV52" s="45">
        <f t="shared" si="3"/>
        <v>0</v>
      </c>
      <c r="AW52" s="48"/>
      <c r="AX52" s="48"/>
      <c r="AY52" s="48"/>
      <c r="AZ52" s="48"/>
      <c r="BA52" s="48"/>
      <c r="BB52" s="48"/>
      <c r="BC52" s="813"/>
      <c r="BD52" s="810"/>
      <c r="BE52" s="45">
        <f t="shared" si="4"/>
        <v>0</v>
      </c>
      <c r="BF52" s="48"/>
      <c r="BG52" s="48"/>
      <c r="BH52" s="48"/>
      <c r="BI52" s="48"/>
      <c r="BJ52" s="48"/>
      <c r="BK52" s="48"/>
      <c r="BL52" s="813"/>
      <c r="BM52" s="816"/>
      <c r="BN52" s="45">
        <f t="shared" si="5"/>
        <v>0</v>
      </c>
      <c r="BO52" s="48"/>
      <c r="BP52" s="48"/>
      <c r="BQ52" s="48"/>
      <c r="BR52" s="48"/>
      <c r="BS52" s="48"/>
      <c r="BT52" s="48"/>
      <c r="BU52" s="821"/>
      <c r="BV52" s="822"/>
      <c r="BW52" s="822"/>
      <c r="BX52" s="822"/>
      <c r="BY52" s="822"/>
      <c r="BZ52" s="822"/>
      <c r="CA52" s="822"/>
      <c r="CB52" s="822"/>
      <c r="CC52" s="823"/>
    </row>
    <row r="53" spans="1:81" s="58" customFormat="1" ht="40.049999999999997" customHeight="1" x14ac:dyDescent="0.3">
      <c r="A53" s="34"/>
      <c r="B53" s="907"/>
      <c r="C53" s="869"/>
      <c r="D53" s="872"/>
      <c r="E53" s="852"/>
      <c r="F53" s="852"/>
      <c r="G53" s="852"/>
      <c r="H53" s="852"/>
      <c r="I53" s="852"/>
      <c r="J53" s="813"/>
      <c r="K53" s="855"/>
      <c r="L53" s="858"/>
      <c r="M53" s="861"/>
      <c r="N53" s="837"/>
      <c r="O53" s="840"/>
      <c r="P53" s="864"/>
      <c r="Q53" s="867"/>
      <c r="R53" s="813"/>
      <c r="S53" s="39"/>
      <c r="T53" s="236"/>
      <c r="U53" s="236"/>
      <c r="V53" s="236"/>
      <c r="W53" s="39"/>
      <c r="X53" s="31"/>
      <c r="Y53" s="31"/>
      <c r="Z53" s="31"/>
      <c r="AA53" s="31"/>
      <c r="AB53" s="813"/>
      <c r="AC53" s="828"/>
      <c r="AD53" s="51">
        <f t="shared" si="27"/>
        <v>0</v>
      </c>
      <c r="AE53" s="51">
        <f t="shared" si="27"/>
        <v>0</v>
      </c>
      <c r="AF53" s="51">
        <f t="shared" si="27"/>
        <v>0</v>
      </c>
      <c r="AG53" s="51">
        <f t="shared" si="27"/>
        <v>0</v>
      </c>
      <c r="AH53" s="51">
        <f t="shared" si="27"/>
        <v>0</v>
      </c>
      <c r="AI53" s="51">
        <f t="shared" si="27"/>
        <v>0</v>
      </c>
      <c r="AJ53" s="51">
        <f t="shared" si="27"/>
        <v>0</v>
      </c>
      <c r="AK53" s="813"/>
      <c r="AL53" s="831"/>
      <c r="AM53" s="45">
        <f t="shared" si="2"/>
        <v>0</v>
      </c>
      <c r="AN53" s="48"/>
      <c r="AO53" s="48"/>
      <c r="AP53" s="48"/>
      <c r="AQ53" s="48"/>
      <c r="AR53" s="48"/>
      <c r="AS53" s="48"/>
      <c r="AT53" s="813"/>
      <c r="AU53" s="834"/>
      <c r="AV53" s="45">
        <f t="shared" si="3"/>
        <v>0</v>
      </c>
      <c r="AW53" s="48"/>
      <c r="AX53" s="48"/>
      <c r="AY53" s="48"/>
      <c r="AZ53" s="48"/>
      <c r="BA53" s="48"/>
      <c r="BB53" s="48"/>
      <c r="BC53" s="813"/>
      <c r="BD53" s="810"/>
      <c r="BE53" s="45">
        <f t="shared" si="4"/>
        <v>0</v>
      </c>
      <c r="BF53" s="48"/>
      <c r="BG53" s="48"/>
      <c r="BH53" s="48"/>
      <c r="BI53" s="48"/>
      <c r="BJ53" s="48"/>
      <c r="BK53" s="48"/>
      <c r="BL53" s="813"/>
      <c r="BM53" s="816"/>
      <c r="BN53" s="45">
        <f t="shared" si="5"/>
        <v>0</v>
      </c>
      <c r="BO53" s="48"/>
      <c r="BP53" s="48"/>
      <c r="BQ53" s="48"/>
      <c r="BR53" s="48"/>
      <c r="BS53" s="48"/>
      <c r="BT53" s="48"/>
      <c r="BU53" s="821"/>
      <c r="BV53" s="822"/>
      <c r="BW53" s="822"/>
      <c r="BX53" s="822"/>
      <c r="BY53" s="822"/>
      <c r="BZ53" s="822"/>
      <c r="CA53" s="822"/>
      <c r="CB53" s="822"/>
      <c r="CC53" s="823"/>
    </row>
    <row r="54" spans="1:81" s="58" customFormat="1" ht="40.049999999999997" customHeight="1" thickBot="1" x14ac:dyDescent="0.35">
      <c r="A54" s="34"/>
      <c r="B54" s="907"/>
      <c r="C54" s="870"/>
      <c r="D54" s="873"/>
      <c r="E54" s="853"/>
      <c r="F54" s="853"/>
      <c r="G54" s="853"/>
      <c r="H54" s="853"/>
      <c r="I54" s="853"/>
      <c r="J54" s="814"/>
      <c r="K54" s="856"/>
      <c r="L54" s="859"/>
      <c r="M54" s="862"/>
      <c r="N54" s="838"/>
      <c r="O54" s="841"/>
      <c r="P54" s="865"/>
      <c r="Q54" s="874"/>
      <c r="R54" s="814"/>
      <c r="S54" s="40"/>
      <c r="T54" s="237"/>
      <c r="U54" s="237"/>
      <c r="V54" s="237"/>
      <c r="W54" s="40"/>
      <c r="X54" s="32"/>
      <c r="Y54" s="32"/>
      <c r="Z54" s="32"/>
      <c r="AA54" s="32"/>
      <c r="AB54" s="814"/>
      <c r="AC54" s="829"/>
      <c r="AD54" s="52">
        <f t="shared" si="27"/>
        <v>0</v>
      </c>
      <c r="AE54" s="52">
        <f t="shared" si="27"/>
        <v>0</v>
      </c>
      <c r="AF54" s="52">
        <f t="shared" si="27"/>
        <v>0</v>
      </c>
      <c r="AG54" s="52">
        <f t="shared" si="27"/>
        <v>0</v>
      </c>
      <c r="AH54" s="52">
        <f t="shared" si="27"/>
        <v>0</v>
      </c>
      <c r="AI54" s="52">
        <f t="shared" si="27"/>
        <v>0</v>
      </c>
      <c r="AJ54" s="52">
        <f t="shared" si="27"/>
        <v>0</v>
      </c>
      <c r="AK54" s="814"/>
      <c r="AL54" s="832"/>
      <c r="AM54" s="46">
        <f t="shared" si="2"/>
        <v>0</v>
      </c>
      <c r="AN54" s="49"/>
      <c r="AO54" s="49"/>
      <c r="AP54" s="49"/>
      <c r="AQ54" s="49"/>
      <c r="AR54" s="49"/>
      <c r="AS54" s="49"/>
      <c r="AT54" s="814"/>
      <c r="AU54" s="835"/>
      <c r="AV54" s="46">
        <f t="shared" si="3"/>
        <v>0</v>
      </c>
      <c r="AW54" s="49"/>
      <c r="AX54" s="49"/>
      <c r="AY54" s="49"/>
      <c r="AZ54" s="49"/>
      <c r="BA54" s="49"/>
      <c r="BB54" s="49"/>
      <c r="BC54" s="814"/>
      <c r="BD54" s="811"/>
      <c r="BE54" s="46">
        <f t="shared" si="4"/>
        <v>0</v>
      </c>
      <c r="BF54" s="49"/>
      <c r="BG54" s="49"/>
      <c r="BH54" s="49"/>
      <c r="BI54" s="49"/>
      <c r="BJ54" s="49"/>
      <c r="BK54" s="49"/>
      <c r="BL54" s="814"/>
      <c r="BM54" s="817"/>
      <c r="BN54" s="46">
        <f t="shared" si="5"/>
        <v>0</v>
      </c>
      <c r="BO54" s="49"/>
      <c r="BP54" s="49"/>
      <c r="BQ54" s="49"/>
      <c r="BR54" s="49"/>
      <c r="BS54" s="49"/>
      <c r="BT54" s="49"/>
      <c r="BU54" s="824"/>
      <c r="BV54" s="825"/>
      <c r="BW54" s="825"/>
      <c r="BX54" s="825"/>
      <c r="BY54" s="825"/>
      <c r="BZ54" s="825"/>
      <c r="CA54" s="825"/>
      <c r="CB54" s="825"/>
      <c r="CC54" s="826"/>
    </row>
    <row r="55" spans="1:81" s="58" customFormat="1" ht="40.049999999999997" customHeight="1" thickTop="1" x14ac:dyDescent="0.3">
      <c r="A55" s="34"/>
      <c r="B55" s="907"/>
      <c r="C55" s="868" t="s">
        <v>245</v>
      </c>
      <c r="D55" s="871"/>
      <c r="E55" s="851"/>
      <c r="F55" s="851"/>
      <c r="G55" s="851"/>
      <c r="H55" s="851"/>
      <c r="I55" s="851"/>
      <c r="J55" s="812">
        <v>147</v>
      </c>
      <c r="K55" s="854" t="str">
        <f>+Metas!K169</f>
        <v>Deportistas medallistas de Juegos Nacionales 2019 apoyados</v>
      </c>
      <c r="L55" s="857"/>
      <c r="M55" s="860">
        <f>SUM(N55:Q55)</f>
        <v>0</v>
      </c>
      <c r="N55" s="836"/>
      <c r="O55" s="839"/>
      <c r="P55" s="863"/>
      <c r="Q55" s="866"/>
      <c r="R55" s="812">
        <f t="shared" ref="R55" si="63">+$J55</f>
        <v>147</v>
      </c>
      <c r="S55" s="38"/>
      <c r="T55" s="235"/>
      <c r="U55" s="235"/>
      <c r="V55" s="235"/>
      <c r="W55" s="38"/>
      <c r="X55" s="30"/>
      <c r="Y55" s="30"/>
      <c r="Z55" s="30"/>
      <c r="AA55" s="30"/>
      <c r="AB55" s="812">
        <f t="shared" ref="AB55" si="64">+$J55</f>
        <v>147</v>
      </c>
      <c r="AC55" s="827">
        <f t="shared" ref="AC55" si="65">+L55</f>
        <v>0</v>
      </c>
      <c r="AD55" s="50">
        <f t="shared" si="27"/>
        <v>0</v>
      </c>
      <c r="AE55" s="50">
        <f t="shared" si="27"/>
        <v>0</v>
      </c>
      <c r="AF55" s="50">
        <f t="shared" si="27"/>
        <v>0</v>
      </c>
      <c r="AG55" s="50">
        <f t="shared" si="27"/>
        <v>0</v>
      </c>
      <c r="AH55" s="50">
        <f t="shared" si="27"/>
        <v>0</v>
      </c>
      <c r="AI55" s="50">
        <f t="shared" si="27"/>
        <v>0</v>
      </c>
      <c r="AJ55" s="50">
        <f t="shared" si="27"/>
        <v>0</v>
      </c>
      <c r="AK55" s="812">
        <f t="shared" ref="AK55" si="66">+$J55</f>
        <v>147</v>
      </c>
      <c r="AL55" s="830">
        <f>+N55</f>
        <v>0</v>
      </c>
      <c r="AM55" s="44">
        <f t="shared" si="2"/>
        <v>0</v>
      </c>
      <c r="AN55" s="47"/>
      <c r="AO55" s="47"/>
      <c r="AP55" s="47"/>
      <c r="AQ55" s="47"/>
      <c r="AR55" s="47"/>
      <c r="AS55" s="47"/>
      <c r="AT55" s="812">
        <f t="shared" ref="AT55" si="67">+$J55</f>
        <v>147</v>
      </c>
      <c r="AU55" s="833">
        <f>+O55</f>
        <v>0</v>
      </c>
      <c r="AV55" s="44">
        <f t="shared" si="3"/>
        <v>0</v>
      </c>
      <c r="AW55" s="47"/>
      <c r="AX55" s="47"/>
      <c r="AY55" s="47"/>
      <c r="AZ55" s="47"/>
      <c r="BA55" s="47"/>
      <c r="BB55" s="47"/>
      <c r="BC55" s="812">
        <f t="shared" ref="BC55" si="68">+$J55</f>
        <v>147</v>
      </c>
      <c r="BD55" s="809">
        <f>+P55</f>
        <v>0</v>
      </c>
      <c r="BE55" s="44">
        <f t="shared" si="4"/>
        <v>0</v>
      </c>
      <c r="BF55" s="47"/>
      <c r="BG55" s="47"/>
      <c r="BH55" s="47"/>
      <c r="BI55" s="47"/>
      <c r="BJ55" s="47"/>
      <c r="BK55" s="47"/>
      <c r="BL55" s="812">
        <f t="shared" ref="BL55" si="69">+$J55</f>
        <v>147</v>
      </c>
      <c r="BM55" s="815">
        <f>+Q55</f>
        <v>0</v>
      </c>
      <c r="BN55" s="44">
        <f t="shared" si="5"/>
        <v>0</v>
      </c>
      <c r="BO55" s="47"/>
      <c r="BP55" s="47"/>
      <c r="BQ55" s="47"/>
      <c r="BR55" s="47"/>
      <c r="BS55" s="47"/>
      <c r="BT55" s="47"/>
      <c r="BU55" s="818"/>
      <c r="BV55" s="819"/>
      <c r="BW55" s="819"/>
      <c r="BX55" s="819"/>
      <c r="BY55" s="819"/>
      <c r="BZ55" s="819"/>
      <c r="CA55" s="819"/>
      <c r="CB55" s="819"/>
      <c r="CC55" s="820"/>
    </row>
    <row r="56" spans="1:81" s="58" customFormat="1" ht="40.049999999999997" customHeight="1" x14ac:dyDescent="0.3">
      <c r="A56" s="34"/>
      <c r="B56" s="907"/>
      <c r="C56" s="869"/>
      <c r="D56" s="872"/>
      <c r="E56" s="852"/>
      <c r="F56" s="852"/>
      <c r="G56" s="852"/>
      <c r="H56" s="852"/>
      <c r="I56" s="852"/>
      <c r="J56" s="813"/>
      <c r="K56" s="855"/>
      <c r="L56" s="858"/>
      <c r="M56" s="861"/>
      <c r="N56" s="837"/>
      <c r="O56" s="840"/>
      <c r="P56" s="864"/>
      <c r="Q56" s="867"/>
      <c r="R56" s="813"/>
      <c r="S56" s="39"/>
      <c r="T56" s="236"/>
      <c r="U56" s="236"/>
      <c r="V56" s="236"/>
      <c r="W56" s="39"/>
      <c r="X56" s="31"/>
      <c r="Y56" s="31"/>
      <c r="Z56" s="31"/>
      <c r="AA56" s="31"/>
      <c r="AB56" s="813"/>
      <c r="AC56" s="828"/>
      <c r="AD56" s="51">
        <f t="shared" si="27"/>
        <v>0</v>
      </c>
      <c r="AE56" s="51">
        <f t="shared" si="27"/>
        <v>0</v>
      </c>
      <c r="AF56" s="51">
        <f t="shared" si="27"/>
        <v>0</v>
      </c>
      <c r="AG56" s="51">
        <f t="shared" si="27"/>
        <v>0</v>
      </c>
      <c r="AH56" s="51">
        <f t="shared" si="27"/>
        <v>0</v>
      </c>
      <c r="AI56" s="51">
        <f t="shared" si="27"/>
        <v>0</v>
      </c>
      <c r="AJ56" s="51">
        <f t="shared" si="27"/>
        <v>0</v>
      </c>
      <c r="AK56" s="813"/>
      <c r="AL56" s="831"/>
      <c r="AM56" s="45">
        <f t="shared" si="2"/>
        <v>0</v>
      </c>
      <c r="AN56" s="48"/>
      <c r="AO56" s="48"/>
      <c r="AP56" s="48"/>
      <c r="AQ56" s="48"/>
      <c r="AR56" s="48"/>
      <c r="AS56" s="48"/>
      <c r="AT56" s="813"/>
      <c r="AU56" s="834"/>
      <c r="AV56" s="45">
        <f t="shared" si="3"/>
        <v>0</v>
      </c>
      <c r="AW56" s="48"/>
      <c r="AX56" s="48"/>
      <c r="AY56" s="48"/>
      <c r="AZ56" s="48"/>
      <c r="BA56" s="48"/>
      <c r="BB56" s="48"/>
      <c r="BC56" s="813"/>
      <c r="BD56" s="810"/>
      <c r="BE56" s="45">
        <f t="shared" si="4"/>
        <v>0</v>
      </c>
      <c r="BF56" s="48"/>
      <c r="BG56" s="48"/>
      <c r="BH56" s="48"/>
      <c r="BI56" s="48"/>
      <c r="BJ56" s="48"/>
      <c r="BK56" s="48"/>
      <c r="BL56" s="813"/>
      <c r="BM56" s="816"/>
      <c r="BN56" s="45">
        <f t="shared" si="5"/>
        <v>0</v>
      </c>
      <c r="BO56" s="48"/>
      <c r="BP56" s="48"/>
      <c r="BQ56" s="48"/>
      <c r="BR56" s="48"/>
      <c r="BS56" s="48"/>
      <c r="BT56" s="48"/>
      <c r="BU56" s="821"/>
      <c r="BV56" s="822"/>
      <c r="BW56" s="822"/>
      <c r="BX56" s="822"/>
      <c r="BY56" s="822"/>
      <c r="BZ56" s="822"/>
      <c r="CA56" s="822"/>
      <c r="CB56" s="822"/>
      <c r="CC56" s="823"/>
    </row>
    <row r="57" spans="1:81" s="58" customFormat="1" ht="40.049999999999997" customHeight="1" x14ac:dyDescent="0.3">
      <c r="A57" s="34"/>
      <c r="B57" s="907"/>
      <c r="C57" s="869"/>
      <c r="D57" s="872"/>
      <c r="E57" s="852"/>
      <c r="F57" s="852"/>
      <c r="G57" s="852"/>
      <c r="H57" s="852"/>
      <c r="I57" s="852"/>
      <c r="J57" s="813"/>
      <c r="K57" s="855"/>
      <c r="L57" s="858"/>
      <c r="M57" s="861"/>
      <c r="N57" s="837"/>
      <c r="O57" s="840"/>
      <c r="P57" s="864"/>
      <c r="Q57" s="867"/>
      <c r="R57" s="813"/>
      <c r="S57" s="39"/>
      <c r="T57" s="236"/>
      <c r="U57" s="236"/>
      <c r="V57" s="236"/>
      <c r="W57" s="39"/>
      <c r="X57" s="31"/>
      <c r="Y57" s="31"/>
      <c r="Z57" s="31"/>
      <c r="AA57" s="31"/>
      <c r="AB57" s="813"/>
      <c r="AC57" s="828"/>
      <c r="AD57" s="51">
        <f t="shared" si="27"/>
        <v>0</v>
      </c>
      <c r="AE57" s="51">
        <f t="shared" si="27"/>
        <v>0</v>
      </c>
      <c r="AF57" s="51">
        <f t="shared" si="27"/>
        <v>0</v>
      </c>
      <c r="AG57" s="51">
        <f t="shared" si="27"/>
        <v>0</v>
      </c>
      <c r="AH57" s="51">
        <f t="shared" si="27"/>
        <v>0</v>
      </c>
      <c r="AI57" s="51">
        <f t="shared" si="27"/>
        <v>0</v>
      </c>
      <c r="AJ57" s="51">
        <f t="shared" si="27"/>
        <v>0</v>
      </c>
      <c r="AK57" s="813"/>
      <c r="AL57" s="831"/>
      <c r="AM57" s="45">
        <f t="shared" si="2"/>
        <v>0</v>
      </c>
      <c r="AN57" s="48"/>
      <c r="AO57" s="48"/>
      <c r="AP57" s="48"/>
      <c r="AQ57" s="48"/>
      <c r="AR57" s="48"/>
      <c r="AS57" s="48"/>
      <c r="AT57" s="813"/>
      <c r="AU57" s="834"/>
      <c r="AV57" s="45">
        <f t="shared" si="3"/>
        <v>0</v>
      </c>
      <c r="AW57" s="48"/>
      <c r="AX57" s="48"/>
      <c r="AY57" s="48"/>
      <c r="AZ57" s="48"/>
      <c r="BA57" s="48"/>
      <c r="BB57" s="48"/>
      <c r="BC57" s="813"/>
      <c r="BD57" s="810"/>
      <c r="BE57" s="45">
        <f t="shared" si="4"/>
        <v>0</v>
      </c>
      <c r="BF57" s="48"/>
      <c r="BG57" s="48"/>
      <c r="BH57" s="48"/>
      <c r="BI57" s="48"/>
      <c r="BJ57" s="48"/>
      <c r="BK57" s="48"/>
      <c r="BL57" s="813"/>
      <c r="BM57" s="816"/>
      <c r="BN57" s="45">
        <f t="shared" si="5"/>
        <v>0</v>
      </c>
      <c r="BO57" s="48"/>
      <c r="BP57" s="48"/>
      <c r="BQ57" s="48"/>
      <c r="BR57" s="48"/>
      <c r="BS57" s="48"/>
      <c r="BT57" s="48"/>
      <c r="BU57" s="821"/>
      <c r="BV57" s="822"/>
      <c r="BW57" s="822"/>
      <c r="BX57" s="822"/>
      <c r="BY57" s="822"/>
      <c r="BZ57" s="822"/>
      <c r="CA57" s="822"/>
      <c r="CB57" s="822"/>
      <c r="CC57" s="823"/>
    </row>
    <row r="58" spans="1:81" s="58" customFormat="1" ht="40.049999999999997" customHeight="1" thickBot="1" x14ac:dyDescent="0.35">
      <c r="A58" s="34"/>
      <c r="B58" s="908"/>
      <c r="C58" s="870"/>
      <c r="D58" s="873"/>
      <c r="E58" s="853"/>
      <c r="F58" s="853"/>
      <c r="G58" s="853"/>
      <c r="H58" s="853"/>
      <c r="I58" s="853"/>
      <c r="J58" s="814"/>
      <c r="K58" s="856"/>
      <c r="L58" s="859"/>
      <c r="M58" s="862"/>
      <c r="N58" s="838"/>
      <c r="O58" s="841"/>
      <c r="P58" s="865"/>
      <c r="Q58" s="874"/>
      <c r="R58" s="814"/>
      <c r="S58" s="40"/>
      <c r="T58" s="237"/>
      <c r="U58" s="237"/>
      <c r="V58" s="237"/>
      <c r="W58" s="40"/>
      <c r="X58" s="32"/>
      <c r="Y58" s="32"/>
      <c r="Z58" s="32"/>
      <c r="AA58" s="32"/>
      <c r="AB58" s="814"/>
      <c r="AC58" s="829"/>
      <c r="AD58" s="52">
        <f t="shared" si="27"/>
        <v>0</v>
      </c>
      <c r="AE58" s="52">
        <f t="shared" si="27"/>
        <v>0</v>
      </c>
      <c r="AF58" s="52">
        <f t="shared" si="27"/>
        <v>0</v>
      </c>
      <c r="AG58" s="52">
        <f t="shared" si="27"/>
        <v>0</v>
      </c>
      <c r="AH58" s="52">
        <f t="shared" si="27"/>
        <v>0</v>
      </c>
      <c r="AI58" s="52">
        <f t="shared" si="27"/>
        <v>0</v>
      </c>
      <c r="AJ58" s="52">
        <f t="shared" si="27"/>
        <v>0</v>
      </c>
      <c r="AK58" s="814"/>
      <c r="AL58" s="832"/>
      <c r="AM58" s="46">
        <f t="shared" si="2"/>
        <v>0</v>
      </c>
      <c r="AN58" s="49"/>
      <c r="AO58" s="49"/>
      <c r="AP58" s="49"/>
      <c r="AQ58" s="49"/>
      <c r="AR58" s="49"/>
      <c r="AS58" s="49"/>
      <c r="AT58" s="814"/>
      <c r="AU58" s="835"/>
      <c r="AV58" s="46">
        <f t="shared" si="3"/>
        <v>0</v>
      </c>
      <c r="AW58" s="49"/>
      <c r="AX58" s="49"/>
      <c r="AY58" s="49"/>
      <c r="AZ58" s="49"/>
      <c r="BA58" s="49"/>
      <c r="BB58" s="49"/>
      <c r="BC58" s="814"/>
      <c r="BD58" s="811"/>
      <c r="BE58" s="46">
        <f t="shared" si="4"/>
        <v>0</v>
      </c>
      <c r="BF58" s="49"/>
      <c r="BG58" s="49"/>
      <c r="BH58" s="49"/>
      <c r="BI58" s="49"/>
      <c r="BJ58" s="49"/>
      <c r="BK58" s="49"/>
      <c r="BL58" s="814"/>
      <c r="BM58" s="817"/>
      <c r="BN58" s="46">
        <f t="shared" si="5"/>
        <v>0</v>
      </c>
      <c r="BO58" s="49"/>
      <c r="BP58" s="49"/>
      <c r="BQ58" s="49"/>
      <c r="BR58" s="49"/>
      <c r="BS58" s="49"/>
      <c r="BT58" s="49"/>
      <c r="BU58" s="824"/>
      <c r="BV58" s="825"/>
      <c r="BW58" s="825"/>
      <c r="BX58" s="825"/>
      <c r="BY58" s="825"/>
      <c r="BZ58" s="825"/>
      <c r="CA58" s="825"/>
      <c r="CB58" s="825"/>
      <c r="CC58" s="826"/>
    </row>
    <row r="59" spans="1:81" s="58" customFormat="1" ht="40.049999999999997" customHeight="1" thickTop="1" x14ac:dyDescent="0.3">
      <c r="A59" s="34"/>
      <c r="B59" s="885" t="s">
        <v>247</v>
      </c>
      <c r="C59" s="868" t="s">
        <v>247</v>
      </c>
      <c r="D59" s="871"/>
      <c r="E59" s="851"/>
      <c r="F59" s="851"/>
      <c r="G59" s="851"/>
      <c r="H59" s="851"/>
      <c r="I59" s="851"/>
      <c r="J59" s="812">
        <v>148</v>
      </c>
      <c r="K59" s="854" t="str">
        <f>+Metas!K171</f>
        <v>Carrera Atlética “Corriendo por el medio ambiente” organizada y desarrollada</v>
      </c>
      <c r="L59" s="857"/>
      <c r="M59" s="860">
        <f t="shared" ref="M59:M79" si="70">SUM(N59:Q59)</f>
        <v>0</v>
      </c>
      <c r="N59" s="836"/>
      <c r="O59" s="839"/>
      <c r="P59" s="863"/>
      <c r="Q59" s="866"/>
      <c r="R59" s="812">
        <f t="shared" ref="R59" si="71">+$J59</f>
        <v>148</v>
      </c>
      <c r="S59" s="38"/>
      <c r="T59" s="235"/>
      <c r="U59" s="235"/>
      <c r="V59" s="235"/>
      <c r="W59" s="38"/>
      <c r="X59" s="30"/>
      <c r="Y59" s="30"/>
      <c r="Z59" s="30"/>
      <c r="AA59" s="30"/>
      <c r="AB59" s="812">
        <f t="shared" ref="AB59" si="72">+$J59</f>
        <v>148</v>
      </c>
      <c r="AC59" s="827">
        <f t="shared" ref="AC59" si="73">+L59</f>
        <v>0</v>
      </c>
      <c r="AD59" s="50">
        <f t="shared" si="27"/>
        <v>0</v>
      </c>
      <c r="AE59" s="50">
        <f t="shared" si="27"/>
        <v>0</v>
      </c>
      <c r="AF59" s="50">
        <f t="shared" si="27"/>
        <v>0</v>
      </c>
      <c r="AG59" s="50">
        <f t="shared" si="27"/>
        <v>0</v>
      </c>
      <c r="AH59" s="50">
        <f t="shared" si="27"/>
        <v>0</v>
      </c>
      <c r="AI59" s="50">
        <f t="shared" si="27"/>
        <v>0</v>
      </c>
      <c r="AJ59" s="50">
        <f t="shared" si="27"/>
        <v>0</v>
      </c>
      <c r="AK59" s="812">
        <f t="shared" ref="AK59" si="74">+$J59</f>
        <v>148</v>
      </c>
      <c r="AL59" s="830">
        <f t="shared" ref="AL59:AL79" si="75">+N59</f>
        <v>0</v>
      </c>
      <c r="AM59" s="44">
        <f t="shared" si="2"/>
        <v>0</v>
      </c>
      <c r="AN59" s="47"/>
      <c r="AO59" s="47"/>
      <c r="AP59" s="47"/>
      <c r="AQ59" s="47"/>
      <c r="AR59" s="47"/>
      <c r="AS59" s="47"/>
      <c r="AT59" s="812">
        <f t="shared" ref="AT59" si="76">+$J59</f>
        <v>148</v>
      </c>
      <c r="AU59" s="833">
        <f t="shared" ref="AU59:AU79" si="77">+O59</f>
        <v>0</v>
      </c>
      <c r="AV59" s="44">
        <f t="shared" si="3"/>
        <v>0</v>
      </c>
      <c r="AW59" s="47"/>
      <c r="AX59" s="47"/>
      <c r="AY59" s="47"/>
      <c r="AZ59" s="47"/>
      <c r="BA59" s="47"/>
      <c r="BB59" s="47"/>
      <c r="BC59" s="812">
        <f t="shared" ref="BC59" si="78">+$J59</f>
        <v>148</v>
      </c>
      <c r="BD59" s="809">
        <f t="shared" ref="BD59:BD79" si="79">+P59</f>
        <v>0</v>
      </c>
      <c r="BE59" s="44">
        <f t="shared" si="4"/>
        <v>0</v>
      </c>
      <c r="BF59" s="47"/>
      <c r="BG59" s="47"/>
      <c r="BH59" s="47"/>
      <c r="BI59" s="47"/>
      <c r="BJ59" s="47"/>
      <c r="BK59" s="47"/>
      <c r="BL59" s="812">
        <f t="shared" ref="BL59" si="80">+$J59</f>
        <v>148</v>
      </c>
      <c r="BM59" s="815">
        <f t="shared" ref="BM59:BM79" si="81">+Q59</f>
        <v>0</v>
      </c>
      <c r="BN59" s="44">
        <f t="shared" si="5"/>
        <v>0</v>
      </c>
      <c r="BO59" s="47"/>
      <c r="BP59" s="47"/>
      <c r="BQ59" s="47"/>
      <c r="BR59" s="47"/>
      <c r="BS59" s="47"/>
      <c r="BT59" s="47"/>
      <c r="BU59" s="818"/>
      <c r="BV59" s="819"/>
      <c r="BW59" s="819"/>
      <c r="BX59" s="819"/>
      <c r="BY59" s="819"/>
      <c r="BZ59" s="819"/>
      <c r="CA59" s="819"/>
      <c r="CB59" s="819"/>
      <c r="CC59" s="820"/>
    </row>
    <row r="60" spans="1:81" s="58" customFormat="1" ht="40.049999999999997" customHeight="1" x14ac:dyDescent="0.3">
      <c r="A60" s="34"/>
      <c r="B60" s="886"/>
      <c r="C60" s="869"/>
      <c r="D60" s="872"/>
      <c r="E60" s="852"/>
      <c r="F60" s="852"/>
      <c r="G60" s="852"/>
      <c r="H60" s="852"/>
      <c r="I60" s="852"/>
      <c r="J60" s="813"/>
      <c r="K60" s="855"/>
      <c r="L60" s="858"/>
      <c r="M60" s="861"/>
      <c r="N60" s="837"/>
      <c r="O60" s="840"/>
      <c r="P60" s="864"/>
      <c r="Q60" s="867"/>
      <c r="R60" s="813"/>
      <c r="S60" s="39"/>
      <c r="T60" s="236"/>
      <c r="U60" s="236"/>
      <c r="V60" s="236"/>
      <c r="W60" s="39"/>
      <c r="X60" s="31"/>
      <c r="Y60" s="31"/>
      <c r="Z60" s="31"/>
      <c r="AA60" s="31"/>
      <c r="AB60" s="813"/>
      <c r="AC60" s="828"/>
      <c r="AD60" s="51">
        <f t="shared" si="27"/>
        <v>0</v>
      </c>
      <c r="AE60" s="51">
        <f t="shared" si="27"/>
        <v>0</v>
      </c>
      <c r="AF60" s="51">
        <f t="shared" si="27"/>
        <v>0</v>
      </c>
      <c r="AG60" s="51">
        <f t="shared" si="27"/>
        <v>0</v>
      </c>
      <c r="AH60" s="51">
        <f t="shared" si="27"/>
        <v>0</v>
      </c>
      <c r="AI60" s="51">
        <f t="shared" si="27"/>
        <v>0</v>
      </c>
      <c r="AJ60" s="51">
        <f t="shared" si="27"/>
        <v>0</v>
      </c>
      <c r="AK60" s="813"/>
      <c r="AL60" s="831"/>
      <c r="AM60" s="45">
        <f t="shared" si="2"/>
        <v>0</v>
      </c>
      <c r="AN60" s="48"/>
      <c r="AO60" s="48"/>
      <c r="AP60" s="48"/>
      <c r="AQ60" s="48"/>
      <c r="AR60" s="48"/>
      <c r="AS60" s="48"/>
      <c r="AT60" s="813"/>
      <c r="AU60" s="834"/>
      <c r="AV60" s="45">
        <f t="shared" si="3"/>
        <v>0</v>
      </c>
      <c r="AW60" s="48"/>
      <c r="AX60" s="48"/>
      <c r="AY60" s="48"/>
      <c r="AZ60" s="48"/>
      <c r="BA60" s="48"/>
      <c r="BB60" s="48"/>
      <c r="BC60" s="813"/>
      <c r="BD60" s="810"/>
      <c r="BE60" s="45">
        <f t="shared" si="4"/>
        <v>0</v>
      </c>
      <c r="BF60" s="48"/>
      <c r="BG60" s="48"/>
      <c r="BH60" s="48"/>
      <c r="BI60" s="48"/>
      <c r="BJ60" s="48"/>
      <c r="BK60" s="48"/>
      <c r="BL60" s="813"/>
      <c r="BM60" s="816"/>
      <c r="BN60" s="45">
        <f t="shared" si="5"/>
        <v>0</v>
      </c>
      <c r="BO60" s="48"/>
      <c r="BP60" s="48"/>
      <c r="BQ60" s="48"/>
      <c r="BR60" s="48"/>
      <c r="BS60" s="48"/>
      <c r="BT60" s="48"/>
      <c r="BU60" s="821"/>
      <c r="BV60" s="822"/>
      <c r="BW60" s="822"/>
      <c r="BX60" s="822"/>
      <c r="BY60" s="822"/>
      <c r="BZ60" s="822"/>
      <c r="CA60" s="822"/>
      <c r="CB60" s="822"/>
      <c r="CC60" s="823"/>
    </row>
    <row r="61" spans="1:81" s="58" customFormat="1" ht="40.049999999999997" customHeight="1" x14ac:dyDescent="0.3">
      <c r="A61" s="34"/>
      <c r="B61" s="886"/>
      <c r="C61" s="869"/>
      <c r="D61" s="872"/>
      <c r="E61" s="852"/>
      <c r="F61" s="852"/>
      <c r="G61" s="852"/>
      <c r="H61" s="852"/>
      <c r="I61" s="852"/>
      <c r="J61" s="813"/>
      <c r="K61" s="855"/>
      <c r="L61" s="858"/>
      <c r="M61" s="861"/>
      <c r="N61" s="837"/>
      <c r="O61" s="840"/>
      <c r="P61" s="864"/>
      <c r="Q61" s="867"/>
      <c r="R61" s="813"/>
      <c r="S61" s="39"/>
      <c r="T61" s="236"/>
      <c r="U61" s="236"/>
      <c r="V61" s="236"/>
      <c r="W61" s="39"/>
      <c r="X61" s="31"/>
      <c r="Y61" s="31"/>
      <c r="Z61" s="31"/>
      <c r="AA61" s="31"/>
      <c r="AB61" s="813"/>
      <c r="AC61" s="828"/>
      <c r="AD61" s="51">
        <f t="shared" si="27"/>
        <v>0</v>
      </c>
      <c r="AE61" s="51">
        <f t="shared" si="27"/>
        <v>0</v>
      </c>
      <c r="AF61" s="51">
        <f t="shared" si="27"/>
        <v>0</v>
      </c>
      <c r="AG61" s="51">
        <f t="shared" si="27"/>
        <v>0</v>
      </c>
      <c r="AH61" s="51">
        <f t="shared" si="27"/>
        <v>0</v>
      </c>
      <c r="AI61" s="51">
        <f t="shared" si="27"/>
        <v>0</v>
      </c>
      <c r="AJ61" s="51">
        <f t="shared" si="27"/>
        <v>0</v>
      </c>
      <c r="AK61" s="813"/>
      <c r="AL61" s="831"/>
      <c r="AM61" s="45">
        <f t="shared" si="2"/>
        <v>0</v>
      </c>
      <c r="AN61" s="48"/>
      <c r="AO61" s="48"/>
      <c r="AP61" s="48"/>
      <c r="AQ61" s="48"/>
      <c r="AR61" s="48"/>
      <c r="AS61" s="48"/>
      <c r="AT61" s="813"/>
      <c r="AU61" s="834"/>
      <c r="AV61" s="45">
        <f t="shared" si="3"/>
        <v>0</v>
      </c>
      <c r="AW61" s="48"/>
      <c r="AX61" s="48"/>
      <c r="AY61" s="48"/>
      <c r="AZ61" s="48"/>
      <c r="BA61" s="48"/>
      <c r="BB61" s="48"/>
      <c r="BC61" s="813"/>
      <c r="BD61" s="810"/>
      <c r="BE61" s="45">
        <f t="shared" si="4"/>
        <v>0</v>
      </c>
      <c r="BF61" s="48"/>
      <c r="BG61" s="48"/>
      <c r="BH61" s="48"/>
      <c r="BI61" s="48"/>
      <c r="BJ61" s="48"/>
      <c r="BK61" s="48"/>
      <c r="BL61" s="813"/>
      <c r="BM61" s="816"/>
      <c r="BN61" s="45">
        <f t="shared" si="5"/>
        <v>0</v>
      </c>
      <c r="BO61" s="48"/>
      <c r="BP61" s="48"/>
      <c r="BQ61" s="48"/>
      <c r="BR61" s="48"/>
      <c r="BS61" s="48"/>
      <c r="BT61" s="48"/>
      <c r="BU61" s="821"/>
      <c r="BV61" s="822"/>
      <c r="BW61" s="822"/>
      <c r="BX61" s="822"/>
      <c r="BY61" s="822"/>
      <c r="BZ61" s="822"/>
      <c r="CA61" s="822"/>
      <c r="CB61" s="822"/>
      <c r="CC61" s="823"/>
    </row>
    <row r="62" spans="1:81" s="58" customFormat="1" ht="40.049999999999997" customHeight="1" thickBot="1" x14ac:dyDescent="0.35">
      <c r="A62" s="34"/>
      <c r="B62" s="886"/>
      <c r="C62" s="869"/>
      <c r="D62" s="873"/>
      <c r="E62" s="853"/>
      <c r="F62" s="853"/>
      <c r="G62" s="853"/>
      <c r="H62" s="853"/>
      <c r="I62" s="853"/>
      <c r="J62" s="814"/>
      <c r="K62" s="856"/>
      <c r="L62" s="859"/>
      <c r="M62" s="862"/>
      <c r="N62" s="838"/>
      <c r="O62" s="841"/>
      <c r="P62" s="865"/>
      <c r="Q62" s="874"/>
      <c r="R62" s="814"/>
      <c r="S62" s="40"/>
      <c r="T62" s="237"/>
      <c r="U62" s="237"/>
      <c r="V62" s="237"/>
      <c r="W62" s="40"/>
      <c r="X62" s="32"/>
      <c r="Y62" s="32"/>
      <c r="Z62" s="32"/>
      <c r="AA62" s="32"/>
      <c r="AB62" s="814"/>
      <c r="AC62" s="829"/>
      <c r="AD62" s="52">
        <f t="shared" si="27"/>
        <v>0</v>
      </c>
      <c r="AE62" s="52">
        <f t="shared" si="27"/>
        <v>0</v>
      </c>
      <c r="AF62" s="52">
        <f t="shared" si="27"/>
        <v>0</v>
      </c>
      <c r="AG62" s="52">
        <f t="shared" si="27"/>
        <v>0</v>
      </c>
      <c r="AH62" s="52">
        <f t="shared" si="27"/>
        <v>0</v>
      </c>
      <c r="AI62" s="52">
        <f t="shared" si="27"/>
        <v>0</v>
      </c>
      <c r="AJ62" s="52">
        <f t="shared" si="27"/>
        <v>0</v>
      </c>
      <c r="AK62" s="814"/>
      <c r="AL62" s="832"/>
      <c r="AM62" s="46">
        <f t="shared" si="2"/>
        <v>0</v>
      </c>
      <c r="AN62" s="49"/>
      <c r="AO62" s="49"/>
      <c r="AP62" s="49"/>
      <c r="AQ62" s="49"/>
      <c r="AR62" s="49"/>
      <c r="AS62" s="49"/>
      <c r="AT62" s="814"/>
      <c r="AU62" s="835"/>
      <c r="AV62" s="46">
        <f t="shared" si="3"/>
        <v>0</v>
      </c>
      <c r="AW62" s="49"/>
      <c r="AX62" s="49"/>
      <c r="AY62" s="49"/>
      <c r="AZ62" s="49"/>
      <c r="BA62" s="49"/>
      <c r="BB62" s="49"/>
      <c r="BC62" s="814"/>
      <c r="BD62" s="811"/>
      <c r="BE62" s="46">
        <f t="shared" si="4"/>
        <v>0</v>
      </c>
      <c r="BF62" s="49"/>
      <c r="BG62" s="49"/>
      <c r="BH62" s="49"/>
      <c r="BI62" s="49"/>
      <c r="BJ62" s="49"/>
      <c r="BK62" s="49"/>
      <c r="BL62" s="814"/>
      <c r="BM62" s="817"/>
      <c r="BN62" s="46">
        <f t="shared" si="5"/>
        <v>0</v>
      </c>
      <c r="BO62" s="49"/>
      <c r="BP62" s="49"/>
      <c r="BQ62" s="49"/>
      <c r="BR62" s="49"/>
      <c r="BS62" s="49"/>
      <c r="BT62" s="49"/>
      <c r="BU62" s="824"/>
      <c r="BV62" s="825"/>
      <c r="BW62" s="825"/>
      <c r="BX62" s="825"/>
      <c r="BY62" s="825"/>
      <c r="BZ62" s="825"/>
      <c r="CA62" s="825"/>
      <c r="CB62" s="825"/>
      <c r="CC62" s="826"/>
    </row>
    <row r="63" spans="1:81" s="58" customFormat="1" ht="40.049999999999997" customHeight="1" thickTop="1" x14ac:dyDescent="0.3">
      <c r="A63" s="34"/>
      <c r="B63" s="886"/>
      <c r="C63" s="869"/>
      <c r="D63" s="871"/>
      <c r="E63" s="851"/>
      <c r="F63" s="851"/>
      <c r="G63" s="851"/>
      <c r="H63" s="851"/>
      <c r="I63" s="851"/>
      <c r="J63" s="812">
        <v>149</v>
      </c>
      <c r="K63" s="854" t="str">
        <f>+Metas!K172</f>
        <v>Torneo Departamental “Fútbol en Paz” organizado y desarrollado</v>
      </c>
      <c r="L63" s="857"/>
      <c r="M63" s="860">
        <f t="shared" si="70"/>
        <v>0</v>
      </c>
      <c r="N63" s="836"/>
      <c r="O63" s="839"/>
      <c r="P63" s="863"/>
      <c r="Q63" s="866"/>
      <c r="R63" s="812">
        <f t="shared" ref="R63" si="82">+$J63</f>
        <v>149</v>
      </c>
      <c r="S63" s="38"/>
      <c r="T63" s="235"/>
      <c r="U63" s="235"/>
      <c r="V63" s="235"/>
      <c r="W63" s="38"/>
      <c r="X63" s="30"/>
      <c r="Y63" s="30"/>
      <c r="Z63" s="30"/>
      <c r="AA63" s="30"/>
      <c r="AB63" s="812">
        <f t="shared" ref="AB63" si="83">+$J63</f>
        <v>149</v>
      </c>
      <c r="AC63" s="827">
        <f t="shared" ref="AC63" si="84">+L63</f>
        <v>0</v>
      </c>
      <c r="AD63" s="50">
        <f t="shared" si="27"/>
        <v>0</v>
      </c>
      <c r="AE63" s="50">
        <f t="shared" si="27"/>
        <v>0</v>
      </c>
      <c r="AF63" s="50">
        <f t="shared" si="27"/>
        <v>0</v>
      </c>
      <c r="AG63" s="50">
        <f t="shared" si="27"/>
        <v>0</v>
      </c>
      <c r="AH63" s="50">
        <f t="shared" si="27"/>
        <v>0</v>
      </c>
      <c r="AI63" s="50">
        <f t="shared" si="27"/>
        <v>0</v>
      </c>
      <c r="AJ63" s="50">
        <f t="shared" si="27"/>
        <v>0</v>
      </c>
      <c r="AK63" s="812">
        <f t="shared" ref="AK63" si="85">+$J63</f>
        <v>149</v>
      </c>
      <c r="AL63" s="830">
        <f t="shared" si="75"/>
        <v>0</v>
      </c>
      <c r="AM63" s="44">
        <f t="shared" si="2"/>
        <v>0</v>
      </c>
      <c r="AN63" s="47"/>
      <c r="AO63" s="47"/>
      <c r="AP63" s="47"/>
      <c r="AQ63" s="47"/>
      <c r="AR63" s="47"/>
      <c r="AS63" s="47"/>
      <c r="AT63" s="812">
        <f t="shared" ref="AT63" si="86">+$J63</f>
        <v>149</v>
      </c>
      <c r="AU63" s="833">
        <f t="shared" si="77"/>
        <v>0</v>
      </c>
      <c r="AV63" s="44">
        <f t="shared" si="3"/>
        <v>0</v>
      </c>
      <c r="AW63" s="47"/>
      <c r="AX63" s="47"/>
      <c r="AY63" s="47"/>
      <c r="AZ63" s="47"/>
      <c r="BA63" s="47"/>
      <c r="BB63" s="47"/>
      <c r="BC63" s="812">
        <f t="shared" ref="BC63" si="87">+$J63</f>
        <v>149</v>
      </c>
      <c r="BD63" s="809">
        <f t="shared" si="79"/>
        <v>0</v>
      </c>
      <c r="BE63" s="44">
        <f t="shared" si="4"/>
        <v>0</v>
      </c>
      <c r="BF63" s="47"/>
      <c r="BG63" s="47"/>
      <c r="BH63" s="47"/>
      <c r="BI63" s="47"/>
      <c r="BJ63" s="47"/>
      <c r="BK63" s="47"/>
      <c r="BL63" s="812">
        <f t="shared" ref="BL63" si="88">+$J63</f>
        <v>149</v>
      </c>
      <c r="BM63" s="815">
        <f t="shared" si="81"/>
        <v>0</v>
      </c>
      <c r="BN63" s="44">
        <f t="shared" si="5"/>
        <v>0</v>
      </c>
      <c r="BO63" s="47"/>
      <c r="BP63" s="47"/>
      <c r="BQ63" s="47"/>
      <c r="BR63" s="47"/>
      <c r="BS63" s="47"/>
      <c r="BT63" s="47"/>
      <c r="BU63" s="818"/>
      <c r="BV63" s="819"/>
      <c r="BW63" s="819"/>
      <c r="BX63" s="819"/>
      <c r="BY63" s="819"/>
      <c r="BZ63" s="819"/>
      <c r="CA63" s="819"/>
      <c r="CB63" s="819"/>
      <c r="CC63" s="820"/>
    </row>
    <row r="64" spans="1:81" s="58" customFormat="1" ht="40.049999999999997" customHeight="1" x14ac:dyDescent="0.3">
      <c r="A64" s="34"/>
      <c r="B64" s="886"/>
      <c r="C64" s="869"/>
      <c r="D64" s="872"/>
      <c r="E64" s="852"/>
      <c r="F64" s="852"/>
      <c r="G64" s="852"/>
      <c r="H64" s="852"/>
      <c r="I64" s="852"/>
      <c r="J64" s="813"/>
      <c r="K64" s="855"/>
      <c r="L64" s="858"/>
      <c r="M64" s="861"/>
      <c r="N64" s="837"/>
      <c r="O64" s="840"/>
      <c r="P64" s="864"/>
      <c r="Q64" s="867"/>
      <c r="R64" s="813"/>
      <c r="S64" s="39"/>
      <c r="T64" s="236"/>
      <c r="U64" s="236"/>
      <c r="V64" s="236"/>
      <c r="W64" s="39"/>
      <c r="X64" s="31"/>
      <c r="Y64" s="31"/>
      <c r="Z64" s="31"/>
      <c r="AA64" s="31"/>
      <c r="AB64" s="813"/>
      <c r="AC64" s="828"/>
      <c r="AD64" s="51">
        <f t="shared" si="27"/>
        <v>0</v>
      </c>
      <c r="AE64" s="51">
        <f t="shared" si="27"/>
        <v>0</v>
      </c>
      <c r="AF64" s="51">
        <f t="shared" si="27"/>
        <v>0</v>
      </c>
      <c r="AG64" s="51">
        <f t="shared" si="27"/>
        <v>0</v>
      </c>
      <c r="AH64" s="51">
        <f t="shared" si="27"/>
        <v>0</v>
      </c>
      <c r="AI64" s="51">
        <f t="shared" si="27"/>
        <v>0</v>
      </c>
      <c r="AJ64" s="51">
        <f t="shared" si="27"/>
        <v>0</v>
      </c>
      <c r="AK64" s="813"/>
      <c r="AL64" s="831"/>
      <c r="AM64" s="45">
        <f t="shared" si="2"/>
        <v>0</v>
      </c>
      <c r="AN64" s="48"/>
      <c r="AO64" s="48"/>
      <c r="AP64" s="48"/>
      <c r="AQ64" s="48"/>
      <c r="AR64" s="48"/>
      <c r="AS64" s="48"/>
      <c r="AT64" s="813"/>
      <c r="AU64" s="834"/>
      <c r="AV64" s="45">
        <f t="shared" si="3"/>
        <v>0</v>
      </c>
      <c r="AW64" s="48"/>
      <c r="AX64" s="48"/>
      <c r="AY64" s="48"/>
      <c r="AZ64" s="48"/>
      <c r="BA64" s="48"/>
      <c r="BB64" s="48"/>
      <c r="BC64" s="813"/>
      <c r="BD64" s="810"/>
      <c r="BE64" s="45">
        <f t="shared" si="4"/>
        <v>0</v>
      </c>
      <c r="BF64" s="48"/>
      <c r="BG64" s="48"/>
      <c r="BH64" s="48"/>
      <c r="BI64" s="48"/>
      <c r="BJ64" s="48"/>
      <c r="BK64" s="48"/>
      <c r="BL64" s="813"/>
      <c r="BM64" s="816"/>
      <c r="BN64" s="45">
        <f t="shared" si="5"/>
        <v>0</v>
      </c>
      <c r="BO64" s="48"/>
      <c r="BP64" s="48"/>
      <c r="BQ64" s="48"/>
      <c r="BR64" s="48"/>
      <c r="BS64" s="48"/>
      <c r="BT64" s="48"/>
      <c r="BU64" s="821"/>
      <c r="BV64" s="822"/>
      <c r="BW64" s="822"/>
      <c r="BX64" s="822"/>
      <c r="BY64" s="822"/>
      <c r="BZ64" s="822"/>
      <c r="CA64" s="822"/>
      <c r="CB64" s="822"/>
      <c r="CC64" s="823"/>
    </row>
    <row r="65" spans="1:81" s="58" customFormat="1" ht="40.049999999999997" customHeight="1" x14ac:dyDescent="0.3">
      <c r="A65" s="34"/>
      <c r="B65" s="886"/>
      <c r="C65" s="869"/>
      <c r="D65" s="872"/>
      <c r="E65" s="852"/>
      <c r="F65" s="852"/>
      <c r="G65" s="852"/>
      <c r="H65" s="852"/>
      <c r="I65" s="852"/>
      <c r="J65" s="813"/>
      <c r="K65" s="855"/>
      <c r="L65" s="858"/>
      <c r="M65" s="861"/>
      <c r="N65" s="837"/>
      <c r="O65" s="840"/>
      <c r="P65" s="864"/>
      <c r="Q65" s="867"/>
      <c r="R65" s="813"/>
      <c r="S65" s="39"/>
      <c r="T65" s="236"/>
      <c r="U65" s="236"/>
      <c r="V65" s="236"/>
      <c r="W65" s="39"/>
      <c r="X65" s="31"/>
      <c r="Y65" s="31"/>
      <c r="Z65" s="31"/>
      <c r="AA65" s="31"/>
      <c r="AB65" s="813"/>
      <c r="AC65" s="828"/>
      <c r="AD65" s="51">
        <f t="shared" si="27"/>
        <v>0</v>
      </c>
      <c r="AE65" s="51">
        <f t="shared" si="27"/>
        <v>0</v>
      </c>
      <c r="AF65" s="51">
        <f t="shared" si="27"/>
        <v>0</v>
      </c>
      <c r="AG65" s="51">
        <f t="shared" si="27"/>
        <v>0</v>
      </c>
      <c r="AH65" s="51">
        <f t="shared" si="27"/>
        <v>0</v>
      </c>
      <c r="AI65" s="51">
        <f t="shared" si="27"/>
        <v>0</v>
      </c>
      <c r="AJ65" s="51">
        <f t="shared" si="27"/>
        <v>0</v>
      </c>
      <c r="AK65" s="813"/>
      <c r="AL65" s="831"/>
      <c r="AM65" s="45">
        <f t="shared" si="2"/>
        <v>0</v>
      </c>
      <c r="AN65" s="48"/>
      <c r="AO65" s="48"/>
      <c r="AP65" s="48"/>
      <c r="AQ65" s="48"/>
      <c r="AR65" s="48"/>
      <c r="AS65" s="48"/>
      <c r="AT65" s="813"/>
      <c r="AU65" s="834"/>
      <c r="AV65" s="45">
        <f t="shared" si="3"/>
        <v>0</v>
      </c>
      <c r="AW65" s="48"/>
      <c r="AX65" s="48"/>
      <c r="AY65" s="48"/>
      <c r="AZ65" s="48"/>
      <c r="BA65" s="48"/>
      <c r="BB65" s="48"/>
      <c r="BC65" s="813"/>
      <c r="BD65" s="810"/>
      <c r="BE65" s="45">
        <f t="shared" si="4"/>
        <v>0</v>
      </c>
      <c r="BF65" s="48"/>
      <c r="BG65" s="48"/>
      <c r="BH65" s="48"/>
      <c r="BI65" s="48"/>
      <c r="BJ65" s="48"/>
      <c r="BK65" s="48"/>
      <c r="BL65" s="813"/>
      <c r="BM65" s="816"/>
      <c r="BN65" s="45">
        <f t="shared" si="5"/>
        <v>0</v>
      </c>
      <c r="BO65" s="48"/>
      <c r="BP65" s="48"/>
      <c r="BQ65" s="48"/>
      <c r="BR65" s="48"/>
      <c r="BS65" s="48"/>
      <c r="BT65" s="48"/>
      <c r="BU65" s="821"/>
      <c r="BV65" s="822"/>
      <c r="BW65" s="822"/>
      <c r="BX65" s="822"/>
      <c r="BY65" s="822"/>
      <c r="BZ65" s="822"/>
      <c r="CA65" s="822"/>
      <c r="CB65" s="822"/>
      <c r="CC65" s="823"/>
    </row>
    <row r="66" spans="1:81" s="58" customFormat="1" ht="40.049999999999997" customHeight="1" thickBot="1" x14ac:dyDescent="0.35">
      <c r="A66" s="34"/>
      <c r="B66" s="886"/>
      <c r="C66" s="869"/>
      <c r="D66" s="873"/>
      <c r="E66" s="853"/>
      <c r="F66" s="853"/>
      <c r="G66" s="853"/>
      <c r="H66" s="853"/>
      <c r="I66" s="853"/>
      <c r="J66" s="814"/>
      <c r="K66" s="856"/>
      <c r="L66" s="859"/>
      <c r="M66" s="862"/>
      <c r="N66" s="838"/>
      <c r="O66" s="841"/>
      <c r="P66" s="865"/>
      <c r="Q66" s="874"/>
      <c r="R66" s="814"/>
      <c r="S66" s="40"/>
      <c r="T66" s="237"/>
      <c r="U66" s="237"/>
      <c r="V66" s="237"/>
      <c r="W66" s="40"/>
      <c r="X66" s="32"/>
      <c r="Y66" s="32"/>
      <c r="Z66" s="32"/>
      <c r="AA66" s="32"/>
      <c r="AB66" s="814"/>
      <c r="AC66" s="829"/>
      <c r="AD66" s="52">
        <f t="shared" si="27"/>
        <v>0</v>
      </c>
      <c r="AE66" s="52">
        <f t="shared" si="27"/>
        <v>0</v>
      </c>
      <c r="AF66" s="52">
        <f t="shared" si="27"/>
        <v>0</v>
      </c>
      <c r="AG66" s="52">
        <f t="shared" si="27"/>
        <v>0</v>
      </c>
      <c r="AH66" s="52">
        <f t="shared" si="27"/>
        <v>0</v>
      </c>
      <c r="AI66" s="52">
        <f t="shared" si="27"/>
        <v>0</v>
      </c>
      <c r="AJ66" s="52">
        <f t="shared" si="27"/>
        <v>0</v>
      </c>
      <c r="AK66" s="814"/>
      <c r="AL66" s="832"/>
      <c r="AM66" s="46">
        <f t="shared" si="2"/>
        <v>0</v>
      </c>
      <c r="AN66" s="49"/>
      <c r="AO66" s="49"/>
      <c r="AP66" s="49"/>
      <c r="AQ66" s="49"/>
      <c r="AR66" s="49"/>
      <c r="AS66" s="49"/>
      <c r="AT66" s="814"/>
      <c r="AU66" s="835"/>
      <c r="AV66" s="46">
        <f t="shared" si="3"/>
        <v>0</v>
      </c>
      <c r="AW66" s="49"/>
      <c r="AX66" s="49"/>
      <c r="AY66" s="49"/>
      <c r="AZ66" s="49"/>
      <c r="BA66" s="49"/>
      <c r="BB66" s="49"/>
      <c r="BC66" s="814"/>
      <c r="BD66" s="811"/>
      <c r="BE66" s="46">
        <f t="shared" si="4"/>
        <v>0</v>
      </c>
      <c r="BF66" s="49"/>
      <c r="BG66" s="49"/>
      <c r="BH66" s="49"/>
      <c r="BI66" s="49"/>
      <c r="BJ66" s="49"/>
      <c r="BK66" s="49"/>
      <c r="BL66" s="814"/>
      <c r="BM66" s="817"/>
      <c r="BN66" s="46">
        <f t="shared" si="5"/>
        <v>0</v>
      </c>
      <c r="BO66" s="49"/>
      <c r="BP66" s="49"/>
      <c r="BQ66" s="49"/>
      <c r="BR66" s="49"/>
      <c r="BS66" s="49"/>
      <c r="BT66" s="49"/>
      <c r="BU66" s="824"/>
      <c r="BV66" s="825"/>
      <c r="BW66" s="825"/>
      <c r="BX66" s="825"/>
      <c r="BY66" s="825"/>
      <c r="BZ66" s="825"/>
      <c r="CA66" s="825"/>
      <c r="CB66" s="825"/>
      <c r="CC66" s="826"/>
    </row>
    <row r="67" spans="1:81" s="58" customFormat="1" ht="40.049999999999997" customHeight="1" thickTop="1" x14ac:dyDescent="0.3">
      <c r="A67" s="34"/>
      <c r="B67" s="886"/>
      <c r="C67" s="869"/>
      <c r="D67" s="871"/>
      <c r="E67" s="851"/>
      <c r="F67" s="851"/>
      <c r="G67" s="851"/>
      <c r="H67" s="851"/>
      <c r="I67" s="851"/>
      <c r="J67" s="812">
        <v>150</v>
      </c>
      <c r="K67" s="854" t="str">
        <f>+Metas!K173</f>
        <v>Evento de recreación con población migrante, connacionales, retornados y población receptora organizado y desarrollado</v>
      </c>
      <c r="L67" s="857"/>
      <c r="M67" s="860">
        <f t="shared" si="70"/>
        <v>0</v>
      </c>
      <c r="N67" s="836"/>
      <c r="O67" s="839"/>
      <c r="P67" s="863"/>
      <c r="Q67" s="866"/>
      <c r="R67" s="812">
        <f t="shared" ref="R67" si="89">+$J67</f>
        <v>150</v>
      </c>
      <c r="S67" s="38"/>
      <c r="T67" s="235"/>
      <c r="U67" s="235"/>
      <c r="V67" s="235"/>
      <c r="W67" s="38"/>
      <c r="X67" s="30"/>
      <c r="Y67" s="30"/>
      <c r="Z67" s="30"/>
      <c r="AA67" s="30"/>
      <c r="AB67" s="812">
        <f t="shared" ref="AB67" si="90">+$J67</f>
        <v>150</v>
      </c>
      <c r="AC67" s="827">
        <f t="shared" ref="AC67" si="91">+L67</f>
        <v>0</v>
      </c>
      <c r="AD67" s="50">
        <f t="shared" si="27"/>
        <v>0</v>
      </c>
      <c r="AE67" s="50">
        <f t="shared" si="27"/>
        <v>0</v>
      </c>
      <c r="AF67" s="50">
        <f t="shared" si="27"/>
        <v>0</v>
      </c>
      <c r="AG67" s="50">
        <f t="shared" si="27"/>
        <v>0</v>
      </c>
      <c r="AH67" s="50">
        <f t="shared" si="27"/>
        <v>0</v>
      </c>
      <c r="AI67" s="50">
        <f t="shared" si="27"/>
        <v>0</v>
      </c>
      <c r="AJ67" s="50">
        <f t="shared" si="27"/>
        <v>0</v>
      </c>
      <c r="AK67" s="812">
        <f t="shared" ref="AK67" si="92">+$J67</f>
        <v>150</v>
      </c>
      <c r="AL67" s="830">
        <f t="shared" si="75"/>
        <v>0</v>
      </c>
      <c r="AM67" s="44">
        <f t="shared" si="2"/>
        <v>0</v>
      </c>
      <c r="AN67" s="47"/>
      <c r="AO67" s="47"/>
      <c r="AP67" s="47"/>
      <c r="AQ67" s="47"/>
      <c r="AR67" s="47"/>
      <c r="AS67" s="47"/>
      <c r="AT67" s="812">
        <f t="shared" ref="AT67" si="93">+$J67</f>
        <v>150</v>
      </c>
      <c r="AU67" s="833">
        <f t="shared" si="77"/>
        <v>0</v>
      </c>
      <c r="AV67" s="44">
        <f t="shared" si="3"/>
        <v>0</v>
      </c>
      <c r="AW67" s="47"/>
      <c r="AX67" s="47"/>
      <c r="AY67" s="47"/>
      <c r="AZ67" s="47"/>
      <c r="BA67" s="47"/>
      <c r="BB67" s="47"/>
      <c r="BC67" s="812">
        <f t="shared" ref="BC67" si="94">+$J67</f>
        <v>150</v>
      </c>
      <c r="BD67" s="809">
        <f t="shared" si="79"/>
        <v>0</v>
      </c>
      <c r="BE67" s="44">
        <f t="shared" si="4"/>
        <v>0</v>
      </c>
      <c r="BF67" s="47"/>
      <c r="BG67" s="47"/>
      <c r="BH67" s="47"/>
      <c r="BI67" s="47"/>
      <c r="BJ67" s="47"/>
      <c r="BK67" s="47"/>
      <c r="BL67" s="812">
        <f t="shared" ref="BL67" si="95">+$J67</f>
        <v>150</v>
      </c>
      <c r="BM67" s="815">
        <f t="shared" si="81"/>
        <v>0</v>
      </c>
      <c r="BN67" s="44">
        <f t="shared" si="5"/>
        <v>0</v>
      </c>
      <c r="BO67" s="47"/>
      <c r="BP67" s="47"/>
      <c r="BQ67" s="47"/>
      <c r="BR67" s="47"/>
      <c r="BS67" s="47"/>
      <c r="BT67" s="47"/>
      <c r="BU67" s="818"/>
      <c r="BV67" s="819"/>
      <c r="BW67" s="819"/>
      <c r="BX67" s="819"/>
      <c r="BY67" s="819"/>
      <c r="BZ67" s="819"/>
      <c r="CA67" s="819"/>
      <c r="CB67" s="819"/>
      <c r="CC67" s="820"/>
    </row>
    <row r="68" spans="1:81" s="58" customFormat="1" ht="40.049999999999997" customHeight="1" x14ac:dyDescent="0.3">
      <c r="A68" s="34"/>
      <c r="B68" s="886"/>
      <c r="C68" s="869"/>
      <c r="D68" s="872"/>
      <c r="E68" s="852"/>
      <c r="F68" s="852"/>
      <c r="G68" s="852"/>
      <c r="H68" s="852"/>
      <c r="I68" s="852"/>
      <c r="J68" s="813"/>
      <c r="K68" s="855"/>
      <c r="L68" s="858"/>
      <c r="M68" s="861"/>
      <c r="N68" s="837"/>
      <c r="O68" s="840"/>
      <c r="P68" s="864"/>
      <c r="Q68" s="867"/>
      <c r="R68" s="813"/>
      <c r="S68" s="39"/>
      <c r="T68" s="236"/>
      <c r="U68" s="236"/>
      <c r="V68" s="236"/>
      <c r="W68" s="39"/>
      <c r="X68" s="31"/>
      <c r="Y68" s="31"/>
      <c r="Z68" s="31"/>
      <c r="AA68" s="31"/>
      <c r="AB68" s="813"/>
      <c r="AC68" s="828"/>
      <c r="AD68" s="51">
        <f t="shared" si="27"/>
        <v>0</v>
      </c>
      <c r="AE68" s="51">
        <f t="shared" si="27"/>
        <v>0</v>
      </c>
      <c r="AF68" s="51">
        <f t="shared" si="27"/>
        <v>0</v>
      </c>
      <c r="AG68" s="51">
        <f t="shared" ref="AG68:AJ122" si="96">+AP68+AY68+BH68+BQ68</f>
        <v>0</v>
      </c>
      <c r="AH68" s="51">
        <f t="shared" si="96"/>
        <v>0</v>
      </c>
      <c r="AI68" s="51">
        <f t="shared" si="96"/>
        <v>0</v>
      </c>
      <c r="AJ68" s="51">
        <f t="shared" si="96"/>
        <v>0</v>
      </c>
      <c r="AK68" s="813"/>
      <c r="AL68" s="831"/>
      <c r="AM68" s="45">
        <f t="shared" si="2"/>
        <v>0</v>
      </c>
      <c r="AN68" s="48"/>
      <c r="AO68" s="48"/>
      <c r="AP68" s="48"/>
      <c r="AQ68" s="48"/>
      <c r="AR68" s="48"/>
      <c r="AS68" s="48"/>
      <c r="AT68" s="813"/>
      <c r="AU68" s="834"/>
      <c r="AV68" s="45">
        <f t="shared" si="3"/>
        <v>0</v>
      </c>
      <c r="AW68" s="48"/>
      <c r="AX68" s="48"/>
      <c r="AY68" s="48"/>
      <c r="AZ68" s="48"/>
      <c r="BA68" s="48"/>
      <c r="BB68" s="48"/>
      <c r="BC68" s="813"/>
      <c r="BD68" s="810"/>
      <c r="BE68" s="45">
        <f t="shared" si="4"/>
        <v>0</v>
      </c>
      <c r="BF68" s="48"/>
      <c r="BG68" s="48"/>
      <c r="BH68" s="48"/>
      <c r="BI68" s="48"/>
      <c r="BJ68" s="48"/>
      <c r="BK68" s="48"/>
      <c r="BL68" s="813"/>
      <c r="BM68" s="816"/>
      <c r="BN68" s="45">
        <f t="shared" si="5"/>
        <v>0</v>
      </c>
      <c r="BO68" s="48"/>
      <c r="BP68" s="48"/>
      <c r="BQ68" s="48"/>
      <c r="BR68" s="48"/>
      <c r="BS68" s="48"/>
      <c r="BT68" s="48"/>
      <c r="BU68" s="821"/>
      <c r="BV68" s="822"/>
      <c r="BW68" s="822"/>
      <c r="BX68" s="822"/>
      <c r="BY68" s="822"/>
      <c r="BZ68" s="822"/>
      <c r="CA68" s="822"/>
      <c r="CB68" s="822"/>
      <c r="CC68" s="823"/>
    </row>
    <row r="69" spans="1:81" s="58" customFormat="1" ht="40.049999999999997" customHeight="1" x14ac:dyDescent="0.3">
      <c r="A69" s="34"/>
      <c r="B69" s="886"/>
      <c r="C69" s="869"/>
      <c r="D69" s="872"/>
      <c r="E69" s="852"/>
      <c r="F69" s="852"/>
      <c r="G69" s="852"/>
      <c r="H69" s="852"/>
      <c r="I69" s="852"/>
      <c r="J69" s="813"/>
      <c r="K69" s="855"/>
      <c r="L69" s="858"/>
      <c r="M69" s="861"/>
      <c r="N69" s="837"/>
      <c r="O69" s="840"/>
      <c r="P69" s="864"/>
      <c r="Q69" s="867"/>
      <c r="R69" s="813"/>
      <c r="S69" s="39"/>
      <c r="T69" s="236"/>
      <c r="U69" s="236"/>
      <c r="V69" s="236"/>
      <c r="W69" s="39"/>
      <c r="X69" s="31"/>
      <c r="Y69" s="31"/>
      <c r="Z69" s="31"/>
      <c r="AA69" s="31"/>
      <c r="AB69" s="813"/>
      <c r="AC69" s="828"/>
      <c r="AD69" s="51">
        <f t="shared" ref="AD69:AF122" si="97">+AM69+AV69+BE69+BN69</f>
        <v>0</v>
      </c>
      <c r="AE69" s="51">
        <f t="shared" si="97"/>
        <v>0</v>
      </c>
      <c r="AF69" s="51">
        <f t="shared" si="97"/>
        <v>0</v>
      </c>
      <c r="AG69" s="51">
        <f t="shared" si="96"/>
        <v>0</v>
      </c>
      <c r="AH69" s="51">
        <f t="shared" si="96"/>
        <v>0</v>
      </c>
      <c r="AI69" s="51">
        <f t="shared" si="96"/>
        <v>0</v>
      </c>
      <c r="AJ69" s="51">
        <f t="shared" si="96"/>
        <v>0</v>
      </c>
      <c r="AK69" s="813"/>
      <c r="AL69" s="831"/>
      <c r="AM69" s="45">
        <f t="shared" si="2"/>
        <v>0</v>
      </c>
      <c r="AN69" s="48"/>
      <c r="AO69" s="48"/>
      <c r="AP69" s="48"/>
      <c r="AQ69" s="48"/>
      <c r="AR69" s="48"/>
      <c r="AS69" s="48"/>
      <c r="AT69" s="813"/>
      <c r="AU69" s="834"/>
      <c r="AV69" s="45">
        <f t="shared" si="3"/>
        <v>0</v>
      </c>
      <c r="AW69" s="48"/>
      <c r="AX69" s="48"/>
      <c r="AY69" s="48"/>
      <c r="AZ69" s="48"/>
      <c r="BA69" s="48"/>
      <c r="BB69" s="48"/>
      <c r="BC69" s="813"/>
      <c r="BD69" s="810"/>
      <c r="BE69" s="45">
        <f t="shared" si="4"/>
        <v>0</v>
      </c>
      <c r="BF69" s="48"/>
      <c r="BG69" s="48"/>
      <c r="BH69" s="48"/>
      <c r="BI69" s="48"/>
      <c r="BJ69" s="48"/>
      <c r="BK69" s="48"/>
      <c r="BL69" s="813"/>
      <c r="BM69" s="816"/>
      <c r="BN69" s="45">
        <f t="shared" si="5"/>
        <v>0</v>
      </c>
      <c r="BO69" s="48"/>
      <c r="BP69" s="48"/>
      <c r="BQ69" s="48"/>
      <c r="BR69" s="48"/>
      <c r="BS69" s="48"/>
      <c r="BT69" s="48"/>
      <c r="BU69" s="821"/>
      <c r="BV69" s="822"/>
      <c r="BW69" s="822"/>
      <c r="BX69" s="822"/>
      <c r="BY69" s="822"/>
      <c r="BZ69" s="822"/>
      <c r="CA69" s="822"/>
      <c r="CB69" s="822"/>
      <c r="CC69" s="823"/>
    </row>
    <row r="70" spans="1:81" s="58" customFormat="1" ht="40.049999999999997" customHeight="1" thickBot="1" x14ac:dyDescent="0.35">
      <c r="A70" s="34"/>
      <c r="B70" s="886"/>
      <c r="C70" s="869"/>
      <c r="D70" s="873"/>
      <c r="E70" s="853"/>
      <c r="F70" s="853"/>
      <c r="G70" s="853"/>
      <c r="H70" s="853"/>
      <c r="I70" s="853"/>
      <c r="J70" s="814"/>
      <c r="K70" s="856"/>
      <c r="L70" s="859"/>
      <c r="M70" s="862"/>
      <c r="N70" s="838"/>
      <c r="O70" s="841"/>
      <c r="P70" s="865"/>
      <c r="Q70" s="874"/>
      <c r="R70" s="814"/>
      <c r="S70" s="40"/>
      <c r="T70" s="237"/>
      <c r="U70" s="237"/>
      <c r="V70" s="237"/>
      <c r="W70" s="40"/>
      <c r="X70" s="32"/>
      <c r="Y70" s="32"/>
      <c r="Z70" s="32"/>
      <c r="AA70" s="32"/>
      <c r="AB70" s="814"/>
      <c r="AC70" s="829"/>
      <c r="AD70" s="52">
        <f t="shared" si="97"/>
        <v>0</v>
      </c>
      <c r="AE70" s="52">
        <f t="shared" si="97"/>
        <v>0</v>
      </c>
      <c r="AF70" s="52">
        <f t="shared" si="97"/>
        <v>0</v>
      </c>
      <c r="AG70" s="52">
        <f t="shared" si="96"/>
        <v>0</v>
      </c>
      <c r="AH70" s="52">
        <f t="shared" si="96"/>
        <v>0</v>
      </c>
      <c r="AI70" s="52">
        <f t="shared" si="96"/>
        <v>0</v>
      </c>
      <c r="AJ70" s="52">
        <f t="shared" si="96"/>
        <v>0</v>
      </c>
      <c r="AK70" s="814"/>
      <c r="AL70" s="832"/>
      <c r="AM70" s="46">
        <f t="shared" si="2"/>
        <v>0</v>
      </c>
      <c r="AN70" s="49"/>
      <c r="AO70" s="49"/>
      <c r="AP70" s="49"/>
      <c r="AQ70" s="49"/>
      <c r="AR70" s="49"/>
      <c r="AS70" s="49"/>
      <c r="AT70" s="814"/>
      <c r="AU70" s="835"/>
      <c r="AV70" s="46">
        <f t="shared" si="3"/>
        <v>0</v>
      </c>
      <c r="AW70" s="49"/>
      <c r="AX70" s="49"/>
      <c r="AY70" s="49"/>
      <c r="AZ70" s="49"/>
      <c r="BA70" s="49"/>
      <c r="BB70" s="49"/>
      <c r="BC70" s="814"/>
      <c r="BD70" s="811"/>
      <c r="BE70" s="46">
        <f t="shared" si="4"/>
        <v>0</v>
      </c>
      <c r="BF70" s="49"/>
      <c r="BG70" s="49"/>
      <c r="BH70" s="49"/>
      <c r="BI70" s="49"/>
      <c r="BJ70" s="49"/>
      <c r="BK70" s="49"/>
      <c r="BL70" s="814"/>
      <c r="BM70" s="817"/>
      <c r="BN70" s="46">
        <f t="shared" si="5"/>
        <v>0</v>
      </c>
      <c r="BO70" s="49"/>
      <c r="BP70" s="49"/>
      <c r="BQ70" s="49"/>
      <c r="BR70" s="49"/>
      <c r="BS70" s="49"/>
      <c r="BT70" s="49"/>
      <c r="BU70" s="824"/>
      <c r="BV70" s="825"/>
      <c r="BW70" s="825"/>
      <c r="BX70" s="825"/>
      <c r="BY70" s="825"/>
      <c r="BZ70" s="825"/>
      <c r="CA70" s="825"/>
      <c r="CB70" s="825"/>
      <c r="CC70" s="826"/>
    </row>
    <row r="71" spans="1:81" s="58" customFormat="1" ht="40.049999999999997" customHeight="1" thickTop="1" x14ac:dyDescent="0.3">
      <c r="A71" s="34"/>
      <c r="B71" s="886"/>
      <c r="C71" s="869"/>
      <c r="D71" s="871"/>
      <c r="E71" s="851"/>
      <c r="F71" s="851"/>
      <c r="G71" s="851"/>
      <c r="H71" s="851"/>
      <c r="I71" s="851"/>
      <c r="J71" s="812">
        <v>151</v>
      </c>
      <c r="K71" s="854" t="str">
        <f>+Metas!K174</f>
        <v>Juegos Deportivos y Recreativos categoría abierta con inclusión social organizado y desarrollado</v>
      </c>
      <c r="L71" s="857"/>
      <c r="M71" s="860">
        <f t="shared" si="70"/>
        <v>0</v>
      </c>
      <c r="N71" s="836"/>
      <c r="O71" s="839"/>
      <c r="P71" s="863"/>
      <c r="Q71" s="866"/>
      <c r="R71" s="812">
        <f t="shared" ref="R71" si="98">+$J71</f>
        <v>151</v>
      </c>
      <c r="S71" s="38"/>
      <c r="T71" s="235"/>
      <c r="U71" s="235"/>
      <c r="V71" s="235"/>
      <c r="W71" s="38"/>
      <c r="X71" s="30"/>
      <c r="Y71" s="30"/>
      <c r="Z71" s="30"/>
      <c r="AA71" s="30"/>
      <c r="AB71" s="812">
        <f t="shared" ref="AB71" si="99">+$J71</f>
        <v>151</v>
      </c>
      <c r="AC71" s="827">
        <f t="shared" ref="AC71" si="100">+L71</f>
        <v>0</v>
      </c>
      <c r="AD71" s="50">
        <f t="shared" si="97"/>
        <v>0</v>
      </c>
      <c r="AE71" s="50">
        <f t="shared" si="97"/>
        <v>0</v>
      </c>
      <c r="AF71" s="50">
        <f t="shared" si="97"/>
        <v>0</v>
      </c>
      <c r="AG71" s="50">
        <f t="shared" si="96"/>
        <v>0</v>
      </c>
      <c r="AH71" s="50">
        <f t="shared" si="96"/>
        <v>0</v>
      </c>
      <c r="AI71" s="50">
        <f t="shared" si="96"/>
        <v>0</v>
      </c>
      <c r="AJ71" s="50">
        <f t="shared" si="96"/>
        <v>0</v>
      </c>
      <c r="AK71" s="812">
        <f t="shared" ref="AK71" si="101">+$J71</f>
        <v>151</v>
      </c>
      <c r="AL71" s="830">
        <f t="shared" si="75"/>
        <v>0</v>
      </c>
      <c r="AM71" s="44">
        <f t="shared" si="2"/>
        <v>0</v>
      </c>
      <c r="AN71" s="47"/>
      <c r="AO71" s="47"/>
      <c r="AP71" s="47"/>
      <c r="AQ71" s="47"/>
      <c r="AR71" s="47"/>
      <c r="AS71" s="47"/>
      <c r="AT71" s="812">
        <f t="shared" ref="AT71" si="102">+$J71</f>
        <v>151</v>
      </c>
      <c r="AU71" s="833">
        <f t="shared" si="77"/>
        <v>0</v>
      </c>
      <c r="AV71" s="44">
        <f t="shared" si="3"/>
        <v>0</v>
      </c>
      <c r="AW71" s="47"/>
      <c r="AX71" s="47"/>
      <c r="AY71" s="47"/>
      <c r="AZ71" s="47"/>
      <c r="BA71" s="47"/>
      <c r="BB71" s="47"/>
      <c r="BC71" s="812">
        <f t="shared" ref="BC71" si="103">+$J71</f>
        <v>151</v>
      </c>
      <c r="BD71" s="809">
        <f t="shared" si="79"/>
        <v>0</v>
      </c>
      <c r="BE71" s="44">
        <f t="shared" si="4"/>
        <v>0</v>
      </c>
      <c r="BF71" s="47"/>
      <c r="BG71" s="47"/>
      <c r="BH71" s="47"/>
      <c r="BI71" s="47"/>
      <c r="BJ71" s="47"/>
      <c r="BK71" s="47"/>
      <c r="BL71" s="812">
        <f t="shared" ref="BL71" si="104">+$J71</f>
        <v>151</v>
      </c>
      <c r="BM71" s="815">
        <f t="shared" si="81"/>
        <v>0</v>
      </c>
      <c r="BN71" s="44">
        <f t="shared" si="5"/>
        <v>0</v>
      </c>
      <c r="BO71" s="47"/>
      <c r="BP71" s="47"/>
      <c r="BQ71" s="47"/>
      <c r="BR71" s="47"/>
      <c r="BS71" s="47"/>
      <c r="BT71" s="47"/>
      <c r="BU71" s="818"/>
      <c r="BV71" s="819"/>
      <c r="BW71" s="819"/>
      <c r="BX71" s="819"/>
      <c r="BY71" s="819"/>
      <c r="BZ71" s="819"/>
      <c r="CA71" s="819"/>
      <c r="CB71" s="819"/>
      <c r="CC71" s="820"/>
    </row>
    <row r="72" spans="1:81" s="58" customFormat="1" ht="40.049999999999997" customHeight="1" x14ac:dyDescent="0.3">
      <c r="A72" s="34"/>
      <c r="B72" s="886"/>
      <c r="C72" s="869"/>
      <c r="D72" s="872"/>
      <c r="E72" s="852"/>
      <c r="F72" s="852"/>
      <c r="G72" s="852"/>
      <c r="H72" s="852"/>
      <c r="I72" s="852"/>
      <c r="J72" s="813"/>
      <c r="K72" s="855"/>
      <c r="L72" s="858"/>
      <c r="M72" s="861"/>
      <c r="N72" s="837"/>
      <c r="O72" s="840"/>
      <c r="P72" s="864"/>
      <c r="Q72" s="867"/>
      <c r="R72" s="813"/>
      <c r="S72" s="39"/>
      <c r="T72" s="236"/>
      <c r="U72" s="236"/>
      <c r="V72" s="236"/>
      <c r="W72" s="39"/>
      <c r="X72" s="31"/>
      <c r="Y72" s="31"/>
      <c r="Z72" s="31"/>
      <c r="AA72" s="31"/>
      <c r="AB72" s="813"/>
      <c r="AC72" s="828"/>
      <c r="AD72" s="51">
        <f t="shared" si="97"/>
        <v>0</v>
      </c>
      <c r="AE72" s="51">
        <f t="shared" si="97"/>
        <v>0</v>
      </c>
      <c r="AF72" s="51">
        <f t="shared" si="97"/>
        <v>0</v>
      </c>
      <c r="AG72" s="51">
        <f t="shared" si="96"/>
        <v>0</v>
      </c>
      <c r="AH72" s="51">
        <f t="shared" si="96"/>
        <v>0</v>
      </c>
      <c r="AI72" s="51">
        <f t="shared" si="96"/>
        <v>0</v>
      </c>
      <c r="AJ72" s="51">
        <f t="shared" si="96"/>
        <v>0</v>
      </c>
      <c r="AK72" s="813"/>
      <c r="AL72" s="831"/>
      <c r="AM72" s="45">
        <f t="shared" si="2"/>
        <v>0</v>
      </c>
      <c r="AN72" s="48"/>
      <c r="AO72" s="48"/>
      <c r="AP72" s="48"/>
      <c r="AQ72" s="48"/>
      <c r="AR72" s="48"/>
      <c r="AS72" s="48"/>
      <c r="AT72" s="813"/>
      <c r="AU72" s="834"/>
      <c r="AV72" s="45">
        <f t="shared" si="3"/>
        <v>0</v>
      </c>
      <c r="AW72" s="48"/>
      <c r="AX72" s="48"/>
      <c r="AY72" s="48"/>
      <c r="AZ72" s="48"/>
      <c r="BA72" s="48"/>
      <c r="BB72" s="48"/>
      <c r="BC72" s="813"/>
      <c r="BD72" s="810"/>
      <c r="BE72" s="45">
        <f t="shared" si="4"/>
        <v>0</v>
      </c>
      <c r="BF72" s="48"/>
      <c r="BG72" s="48"/>
      <c r="BH72" s="48"/>
      <c r="BI72" s="48"/>
      <c r="BJ72" s="48"/>
      <c r="BK72" s="48"/>
      <c r="BL72" s="813"/>
      <c r="BM72" s="816"/>
      <c r="BN72" s="45">
        <f t="shared" si="5"/>
        <v>0</v>
      </c>
      <c r="BO72" s="48"/>
      <c r="BP72" s="48"/>
      <c r="BQ72" s="48"/>
      <c r="BR72" s="48"/>
      <c r="BS72" s="48"/>
      <c r="BT72" s="48"/>
      <c r="BU72" s="821"/>
      <c r="BV72" s="822"/>
      <c r="BW72" s="822"/>
      <c r="BX72" s="822"/>
      <c r="BY72" s="822"/>
      <c r="BZ72" s="822"/>
      <c r="CA72" s="822"/>
      <c r="CB72" s="822"/>
      <c r="CC72" s="823"/>
    </row>
    <row r="73" spans="1:81" s="58" customFormat="1" ht="40.049999999999997" customHeight="1" x14ac:dyDescent="0.3">
      <c r="A73" s="34"/>
      <c r="B73" s="886"/>
      <c r="C73" s="869"/>
      <c r="D73" s="872"/>
      <c r="E73" s="852"/>
      <c r="F73" s="852"/>
      <c r="G73" s="852"/>
      <c r="H73" s="852"/>
      <c r="I73" s="852"/>
      <c r="J73" s="813"/>
      <c r="K73" s="855"/>
      <c r="L73" s="858"/>
      <c r="M73" s="861"/>
      <c r="N73" s="837"/>
      <c r="O73" s="840"/>
      <c r="P73" s="864"/>
      <c r="Q73" s="867"/>
      <c r="R73" s="813"/>
      <c r="S73" s="39"/>
      <c r="T73" s="236"/>
      <c r="U73" s="236"/>
      <c r="V73" s="236"/>
      <c r="W73" s="39"/>
      <c r="X73" s="31"/>
      <c r="Y73" s="31"/>
      <c r="Z73" s="31"/>
      <c r="AA73" s="31"/>
      <c r="AB73" s="813"/>
      <c r="AC73" s="828"/>
      <c r="AD73" s="51">
        <f t="shared" si="97"/>
        <v>0</v>
      </c>
      <c r="AE73" s="51">
        <f t="shared" si="97"/>
        <v>0</v>
      </c>
      <c r="AF73" s="51">
        <f t="shared" si="97"/>
        <v>0</v>
      </c>
      <c r="AG73" s="51">
        <f t="shared" si="96"/>
        <v>0</v>
      </c>
      <c r="AH73" s="51">
        <f t="shared" si="96"/>
        <v>0</v>
      </c>
      <c r="AI73" s="51">
        <f t="shared" si="96"/>
        <v>0</v>
      </c>
      <c r="AJ73" s="51">
        <f t="shared" si="96"/>
        <v>0</v>
      </c>
      <c r="AK73" s="813"/>
      <c r="AL73" s="831"/>
      <c r="AM73" s="45">
        <f t="shared" si="2"/>
        <v>0</v>
      </c>
      <c r="AN73" s="48"/>
      <c r="AO73" s="48"/>
      <c r="AP73" s="48"/>
      <c r="AQ73" s="48"/>
      <c r="AR73" s="48"/>
      <c r="AS73" s="48"/>
      <c r="AT73" s="813"/>
      <c r="AU73" s="834"/>
      <c r="AV73" s="45">
        <f t="shared" si="3"/>
        <v>0</v>
      </c>
      <c r="AW73" s="48"/>
      <c r="AX73" s="48"/>
      <c r="AY73" s="48"/>
      <c r="AZ73" s="48"/>
      <c r="BA73" s="48"/>
      <c r="BB73" s="48"/>
      <c r="BC73" s="813"/>
      <c r="BD73" s="810"/>
      <c r="BE73" s="45">
        <f t="shared" si="4"/>
        <v>0</v>
      </c>
      <c r="BF73" s="48"/>
      <c r="BG73" s="48"/>
      <c r="BH73" s="48"/>
      <c r="BI73" s="48"/>
      <c r="BJ73" s="48"/>
      <c r="BK73" s="48"/>
      <c r="BL73" s="813"/>
      <c r="BM73" s="816"/>
      <c r="BN73" s="45">
        <f t="shared" si="5"/>
        <v>0</v>
      </c>
      <c r="BO73" s="48"/>
      <c r="BP73" s="48"/>
      <c r="BQ73" s="48"/>
      <c r="BR73" s="48"/>
      <c r="BS73" s="48"/>
      <c r="BT73" s="48"/>
      <c r="BU73" s="821"/>
      <c r="BV73" s="822"/>
      <c r="BW73" s="822"/>
      <c r="BX73" s="822"/>
      <c r="BY73" s="822"/>
      <c r="BZ73" s="822"/>
      <c r="CA73" s="822"/>
      <c r="CB73" s="822"/>
      <c r="CC73" s="823"/>
    </row>
    <row r="74" spans="1:81" s="58" customFormat="1" ht="40.049999999999997" customHeight="1" thickBot="1" x14ac:dyDescent="0.35">
      <c r="A74" s="34"/>
      <c r="B74" s="886"/>
      <c r="C74" s="869"/>
      <c r="D74" s="873"/>
      <c r="E74" s="853"/>
      <c r="F74" s="853"/>
      <c r="G74" s="853"/>
      <c r="H74" s="853"/>
      <c r="I74" s="853"/>
      <c r="J74" s="814"/>
      <c r="K74" s="856"/>
      <c r="L74" s="859"/>
      <c r="M74" s="862"/>
      <c r="N74" s="838"/>
      <c r="O74" s="841"/>
      <c r="P74" s="865"/>
      <c r="Q74" s="874"/>
      <c r="R74" s="814"/>
      <c r="S74" s="40"/>
      <c r="T74" s="237"/>
      <c r="U74" s="237"/>
      <c r="V74" s="237"/>
      <c r="W74" s="40"/>
      <c r="X74" s="32"/>
      <c r="Y74" s="32"/>
      <c r="Z74" s="32"/>
      <c r="AA74" s="32"/>
      <c r="AB74" s="814"/>
      <c r="AC74" s="829"/>
      <c r="AD74" s="52">
        <f t="shared" si="97"/>
        <v>0</v>
      </c>
      <c r="AE74" s="52">
        <f t="shared" si="97"/>
        <v>0</v>
      </c>
      <c r="AF74" s="52">
        <f t="shared" si="97"/>
        <v>0</v>
      </c>
      <c r="AG74" s="52">
        <f t="shared" si="96"/>
        <v>0</v>
      </c>
      <c r="AH74" s="52">
        <f t="shared" si="96"/>
        <v>0</v>
      </c>
      <c r="AI74" s="52">
        <f t="shared" si="96"/>
        <v>0</v>
      </c>
      <c r="AJ74" s="52">
        <f t="shared" si="96"/>
        <v>0</v>
      </c>
      <c r="AK74" s="814"/>
      <c r="AL74" s="832"/>
      <c r="AM74" s="46">
        <f t="shared" si="2"/>
        <v>0</v>
      </c>
      <c r="AN74" s="49"/>
      <c r="AO74" s="49"/>
      <c r="AP74" s="49"/>
      <c r="AQ74" s="49"/>
      <c r="AR74" s="49"/>
      <c r="AS74" s="49"/>
      <c r="AT74" s="814"/>
      <c r="AU74" s="835"/>
      <c r="AV74" s="46">
        <f t="shared" si="3"/>
        <v>0</v>
      </c>
      <c r="AW74" s="49"/>
      <c r="AX74" s="49"/>
      <c r="AY74" s="49"/>
      <c r="AZ74" s="49"/>
      <c r="BA74" s="49"/>
      <c r="BB74" s="49"/>
      <c r="BC74" s="814"/>
      <c r="BD74" s="811"/>
      <c r="BE74" s="46">
        <f t="shared" si="4"/>
        <v>0</v>
      </c>
      <c r="BF74" s="49"/>
      <c r="BG74" s="49"/>
      <c r="BH74" s="49"/>
      <c r="BI74" s="49"/>
      <c r="BJ74" s="49"/>
      <c r="BK74" s="49"/>
      <c r="BL74" s="814"/>
      <c r="BM74" s="817"/>
      <c r="BN74" s="46">
        <f t="shared" si="5"/>
        <v>0</v>
      </c>
      <c r="BO74" s="49"/>
      <c r="BP74" s="49"/>
      <c r="BQ74" s="49"/>
      <c r="BR74" s="49"/>
      <c r="BS74" s="49"/>
      <c r="BT74" s="49"/>
      <c r="BU74" s="824"/>
      <c r="BV74" s="825"/>
      <c r="BW74" s="825"/>
      <c r="BX74" s="825"/>
      <c r="BY74" s="825"/>
      <c r="BZ74" s="825"/>
      <c r="CA74" s="825"/>
      <c r="CB74" s="825"/>
      <c r="CC74" s="826"/>
    </row>
    <row r="75" spans="1:81" s="58" customFormat="1" ht="40.049999999999997" customHeight="1" thickTop="1" x14ac:dyDescent="0.3">
      <c r="A75" s="34"/>
      <c r="B75" s="886"/>
      <c r="C75" s="869"/>
      <c r="D75" s="871"/>
      <c r="E75" s="851"/>
      <c r="F75" s="851"/>
      <c r="G75" s="851"/>
      <c r="H75" s="851"/>
      <c r="I75" s="851"/>
      <c r="J75" s="812">
        <v>152</v>
      </c>
      <c r="K75" s="854" t="str">
        <f>+Metas!K175</f>
        <v>municipios participando en programas recreativos para primera infancia, infancia, adolescencia, juventud, discapacitados, equidad y género, víctimas del conflicto, indígenas personas mayores, Campamentos Juveniles, comunidad LGTBI y Nuevo Comienzo otro motivo para vivir y población en general</v>
      </c>
      <c r="L75" s="857"/>
      <c r="M75" s="860">
        <f t="shared" si="70"/>
        <v>0</v>
      </c>
      <c r="N75" s="836"/>
      <c r="O75" s="839"/>
      <c r="P75" s="863"/>
      <c r="Q75" s="866"/>
      <c r="R75" s="812">
        <f t="shared" ref="R75" si="105">+$J75</f>
        <v>152</v>
      </c>
      <c r="S75" s="38"/>
      <c r="T75" s="235"/>
      <c r="U75" s="235"/>
      <c r="V75" s="235"/>
      <c r="W75" s="38"/>
      <c r="X75" s="30"/>
      <c r="Y75" s="30"/>
      <c r="Z75" s="30"/>
      <c r="AA75" s="30"/>
      <c r="AB75" s="812">
        <f t="shared" ref="AB75" si="106">+$J75</f>
        <v>152</v>
      </c>
      <c r="AC75" s="827">
        <f t="shared" ref="AC75" si="107">+L75</f>
        <v>0</v>
      </c>
      <c r="AD75" s="50">
        <f t="shared" si="97"/>
        <v>0</v>
      </c>
      <c r="AE75" s="50">
        <f t="shared" si="97"/>
        <v>0</v>
      </c>
      <c r="AF75" s="50">
        <f t="shared" si="97"/>
        <v>0</v>
      </c>
      <c r="AG75" s="50">
        <f t="shared" si="96"/>
        <v>0</v>
      </c>
      <c r="AH75" s="50">
        <f t="shared" si="96"/>
        <v>0</v>
      </c>
      <c r="AI75" s="50">
        <f t="shared" si="96"/>
        <v>0</v>
      </c>
      <c r="AJ75" s="50">
        <f t="shared" si="96"/>
        <v>0</v>
      </c>
      <c r="AK75" s="812">
        <f t="shared" ref="AK75" si="108">+$J75</f>
        <v>152</v>
      </c>
      <c r="AL75" s="830">
        <f t="shared" si="75"/>
        <v>0</v>
      </c>
      <c r="AM75" s="44">
        <f t="shared" si="2"/>
        <v>0</v>
      </c>
      <c r="AN75" s="47"/>
      <c r="AO75" s="47"/>
      <c r="AP75" s="47"/>
      <c r="AQ75" s="47"/>
      <c r="AR75" s="47"/>
      <c r="AS75" s="47"/>
      <c r="AT75" s="812">
        <f t="shared" ref="AT75" si="109">+$J75</f>
        <v>152</v>
      </c>
      <c r="AU75" s="833">
        <f t="shared" si="77"/>
        <v>0</v>
      </c>
      <c r="AV75" s="44">
        <f t="shared" si="3"/>
        <v>0</v>
      </c>
      <c r="AW75" s="47"/>
      <c r="AX75" s="47"/>
      <c r="AY75" s="47"/>
      <c r="AZ75" s="47"/>
      <c r="BA75" s="47"/>
      <c r="BB75" s="47"/>
      <c r="BC75" s="812">
        <f t="shared" ref="BC75" si="110">+$J75</f>
        <v>152</v>
      </c>
      <c r="BD75" s="809">
        <f t="shared" si="79"/>
        <v>0</v>
      </c>
      <c r="BE75" s="44">
        <f t="shared" si="4"/>
        <v>0</v>
      </c>
      <c r="BF75" s="47"/>
      <c r="BG75" s="47"/>
      <c r="BH75" s="47"/>
      <c r="BI75" s="47"/>
      <c r="BJ75" s="47"/>
      <c r="BK75" s="47"/>
      <c r="BL75" s="812">
        <f t="shared" ref="BL75" si="111">+$J75</f>
        <v>152</v>
      </c>
      <c r="BM75" s="815">
        <f t="shared" si="81"/>
        <v>0</v>
      </c>
      <c r="BN75" s="44">
        <f t="shared" si="5"/>
        <v>0</v>
      </c>
      <c r="BO75" s="47"/>
      <c r="BP75" s="47"/>
      <c r="BQ75" s="47"/>
      <c r="BR75" s="47"/>
      <c r="BS75" s="47"/>
      <c r="BT75" s="47"/>
      <c r="BU75" s="818"/>
      <c r="BV75" s="819"/>
      <c r="BW75" s="819"/>
      <c r="BX75" s="819"/>
      <c r="BY75" s="819"/>
      <c r="BZ75" s="819"/>
      <c r="CA75" s="819"/>
      <c r="CB75" s="819"/>
      <c r="CC75" s="820"/>
    </row>
    <row r="76" spans="1:81" s="58" customFormat="1" ht="40.049999999999997" customHeight="1" x14ac:dyDescent="0.3">
      <c r="A76" s="34"/>
      <c r="B76" s="886"/>
      <c r="C76" s="869"/>
      <c r="D76" s="872"/>
      <c r="E76" s="852"/>
      <c r="F76" s="852"/>
      <c r="G76" s="852"/>
      <c r="H76" s="852"/>
      <c r="I76" s="852"/>
      <c r="J76" s="813"/>
      <c r="K76" s="855"/>
      <c r="L76" s="858"/>
      <c r="M76" s="861"/>
      <c r="N76" s="837"/>
      <c r="O76" s="840"/>
      <c r="P76" s="864"/>
      <c r="Q76" s="867"/>
      <c r="R76" s="813"/>
      <c r="S76" s="39"/>
      <c r="T76" s="236"/>
      <c r="U76" s="236"/>
      <c r="V76" s="236"/>
      <c r="W76" s="39"/>
      <c r="X76" s="31"/>
      <c r="Y76" s="31"/>
      <c r="Z76" s="31"/>
      <c r="AA76" s="31"/>
      <c r="AB76" s="813"/>
      <c r="AC76" s="828"/>
      <c r="AD76" s="51">
        <f t="shared" si="97"/>
        <v>0</v>
      </c>
      <c r="AE76" s="51">
        <f t="shared" si="97"/>
        <v>0</v>
      </c>
      <c r="AF76" s="51">
        <f t="shared" si="97"/>
        <v>0</v>
      </c>
      <c r="AG76" s="51">
        <f t="shared" si="96"/>
        <v>0</v>
      </c>
      <c r="AH76" s="51">
        <f t="shared" si="96"/>
        <v>0</v>
      </c>
      <c r="AI76" s="51">
        <f t="shared" si="96"/>
        <v>0</v>
      </c>
      <c r="AJ76" s="51">
        <f t="shared" si="96"/>
        <v>0</v>
      </c>
      <c r="AK76" s="813"/>
      <c r="AL76" s="831"/>
      <c r="AM76" s="45">
        <f t="shared" ref="AM76:AM122" si="112">SUM(AN76:AS76)</f>
        <v>0</v>
      </c>
      <c r="AN76" s="48"/>
      <c r="AO76" s="48"/>
      <c r="AP76" s="48"/>
      <c r="AQ76" s="48"/>
      <c r="AR76" s="48"/>
      <c r="AS76" s="48"/>
      <c r="AT76" s="813"/>
      <c r="AU76" s="834"/>
      <c r="AV76" s="45">
        <f t="shared" ref="AV76:AV122" si="113">SUM(AW76:BB76)</f>
        <v>0</v>
      </c>
      <c r="AW76" s="48"/>
      <c r="AX76" s="48"/>
      <c r="AY76" s="48"/>
      <c r="AZ76" s="48"/>
      <c r="BA76" s="48"/>
      <c r="BB76" s="48"/>
      <c r="BC76" s="813"/>
      <c r="BD76" s="810"/>
      <c r="BE76" s="45">
        <f t="shared" ref="BE76:BE122" si="114">SUM(BF76:BK76)</f>
        <v>0</v>
      </c>
      <c r="BF76" s="48"/>
      <c r="BG76" s="48"/>
      <c r="BH76" s="48"/>
      <c r="BI76" s="48"/>
      <c r="BJ76" s="48"/>
      <c r="BK76" s="48"/>
      <c r="BL76" s="813"/>
      <c r="BM76" s="816"/>
      <c r="BN76" s="45">
        <f t="shared" ref="BN76:BN122" si="115">SUM(BO76:BT76)</f>
        <v>0</v>
      </c>
      <c r="BO76" s="48"/>
      <c r="BP76" s="48"/>
      <c r="BQ76" s="48"/>
      <c r="BR76" s="48"/>
      <c r="BS76" s="48"/>
      <c r="BT76" s="48"/>
      <c r="BU76" s="821"/>
      <c r="BV76" s="822"/>
      <c r="BW76" s="822"/>
      <c r="BX76" s="822"/>
      <c r="BY76" s="822"/>
      <c r="BZ76" s="822"/>
      <c r="CA76" s="822"/>
      <c r="CB76" s="822"/>
      <c r="CC76" s="823"/>
    </row>
    <row r="77" spans="1:81" s="58" customFormat="1" ht="40.049999999999997" customHeight="1" x14ac:dyDescent="0.3">
      <c r="A77" s="34"/>
      <c r="B77" s="886"/>
      <c r="C77" s="869"/>
      <c r="D77" s="872"/>
      <c r="E77" s="852"/>
      <c r="F77" s="852"/>
      <c r="G77" s="852"/>
      <c r="H77" s="852"/>
      <c r="I77" s="852"/>
      <c r="J77" s="813"/>
      <c r="K77" s="855"/>
      <c r="L77" s="858"/>
      <c r="M77" s="861"/>
      <c r="N77" s="837"/>
      <c r="O77" s="840"/>
      <c r="P77" s="864"/>
      <c r="Q77" s="867"/>
      <c r="R77" s="813"/>
      <c r="S77" s="39"/>
      <c r="T77" s="236"/>
      <c r="U77" s="236"/>
      <c r="V77" s="236"/>
      <c r="W77" s="39"/>
      <c r="X77" s="31"/>
      <c r="Y77" s="31"/>
      <c r="Z77" s="31"/>
      <c r="AA77" s="31"/>
      <c r="AB77" s="813"/>
      <c r="AC77" s="828"/>
      <c r="AD77" s="51">
        <f t="shared" si="97"/>
        <v>0</v>
      </c>
      <c r="AE77" s="51">
        <f t="shared" si="97"/>
        <v>0</v>
      </c>
      <c r="AF77" s="51">
        <f t="shared" si="97"/>
        <v>0</v>
      </c>
      <c r="AG77" s="51">
        <f t="shared" si="96"/>
        <v>0</v>
      </c>
      <c r="AH77" s="51">
        <f t="shared" si="96"/>
        <v>0</v>
      </c>
      <c r="AI77" s="51">
        <f t="shared" si="96"/>
        <v>0</v>
      </c>
      <c r="AJ77" s="51">
        <f t="shared" si="96"/>
        <v>0</v>
      </c>
      <c r="AK77" s="813"/>
      <c r="AL77" s="831"/>
      <c r="AM77" s="45">
        <f t="shared" si="112"/>
        <v>0</v>
      </c>
      <c r="AN77" s="48"/>
      <c r="AO77" s="48"/>
      <c r="AP77" s="48"/>
      <c r="AQ77" s="48"/>
      <c r="AR77" s="48"/>
      <c r="AS77" s="48"/>
      <c r="AT77" s="813"/>
      <c r="AU77" s="834"/>
      <c r="AV77" s="45">
        <f t="shared" si="113"/>
        <v>0</v>
      </c>
      <c r="AW77" s="48"/>
      <c r="AX77" s="48"/>
      <c r="AY77" s="48"/>
      <c r="AZ77" s="48"/>
      <c r="BA77" s="48"/>
      <c r="BB77" s="48"/>
      <c r="BC77" s="813"/>
      <c r="BD77" s="810"/>
      <c r="BE77" s="45">
        <f t="shared" si="114"/>
        <v>0</v>
      </c>
      <c r="BF77" s="48"/>
      <c r="BG77" s="48"/>
      <c r="BH77" s="48"/>
      <c r="BI77" s="48"/>
      <c r="BJ77" s="48"/>
      <c r="BK77" s="48"/>
      <c r="BL77" s="813"/>
      <c r="BM77" s="816"/>
      <c r="BN77" s="45">
        <f t="shared" si="115"/>
        <v>0</v>
      </c>
      <c r="BO77" s="48"/>
      <c r="BP77" s="48"/>
      <c r="BQ77" s="48"/>
      <c r="BR77" s="48"/>
      <c r="BS77" s="48"/>
      <c r="BT77" s="48"/>
      <c r="BU77" s="821"/>
      <c r="BV77" s="822"/>
      <c r="BW77" s="822"/>
      <c r="BX77" s="822"/>
      <c r="BY77" s="822"/>
      <c r="BZ77" s="822"/>
      <c r="CA77" s="822"/>
      <c r="CB77" s="822"/>
      <c r="CC77" s="823"/>
    </row>
    <row r="78" spans="1:81" s="58" customFormat="1" ht="40.049999999999997" customHeight="1" thickBot="1" x14ac:dyDescent="0.35">
      <c r="A78" s="34"/>
      <c r="B78" s="886"/>
      <c r="C78" s="869"/>
      <c r="D78" s="873"/>
      <c r="E78" s="853"/>
      <c r="F78" s="853"/>
      <c r="G78" s="853"/>
      <c r="H78" s="853"/>
      <c r="I78" s="853"/>
      <c r="J78" s="814"/>
      <c r="K78" s="856"/>
      <c r="L78" s="859"/>
      <c r="M78" s="862"/>
      <c r="N78" s="838"/>
      <c r="O78" s="841"/>
      <c r="P78" s="865"/>
      <c r="Q78" s="874"/>
      <c r="R78" s="814"/>
      <c r="S78" s="40"/>
      <c r="T78" s="237"/>
      <c r="U78" s="237"/>
      <c r="V78" s="237"/>
      <c r="W78" s="40"/>
      <c r="X78" s="32"/>
      <c r="Y78" s="32"/>
      <c r="Z78" s="32"/>
      <c r="AA78" s="32"/>
      <c r="AB78" s="814"/>
      <c r="AC78" s="829"/>
      <c r="AD78" s="52">
        <f t="shared" si="97"/>
        <v>0</v>
      </c>
      <c r="AE78" s="52">
        <f t="shared" si="97"/>
        <v>0</v>
      </c>
      <c r="AF78" s="52">
        <f t="shared" si="97"/>
        <v>0</v>
      </c>
      <c r="AG78" s="52">
        <f t="shared" si="96"/>
        <v>0</v>
      </c>
      <c r="AH78" s="52">
        <f t="shared" si="96"/>
        <v>0</v>
      </c>
      <c r="AI78" s="52">
        <f t="shared" si="96"/>
        <v>0</v>
      </c>
      <c r="AJ78" s="52">
        <f t="shared" si="96"/>
        <v>0</v>
      </c>
      <c r="AK78" s="814"/>
      <c r="AL78" s="832"/>
      <c r="AM78" s="46">
        <f t="shared" si="112"/>
        <v>0</v>
      </c>
      <c r="AN78" s="49"/>
      <c r="AO78" s="49"/>
      <c r="AP78" s="49"/>
      <c r="AQ78" s="49"/>
      <c r="AR78" s="49"/>
      <c r="AS78" s="49"/>
      <c r="AT78" s="814"/>
      <c r="AU78" s="835"/>
      <c r="AV78" s="46">
        <f t="shared" si="113"/>
        <v>0</v>
      </c>
      <c r="AW78" s="49"/>
      <c r="AX78" s="49"/>
      <c r="AY78" s="49"/>
      <c r="AZ78" s="49"/>
      <c r="BA78" s="49"/>
      <c r="BB78" s="49"/>
      <c r="BC78" s="814"/>
      <c r="BD78" s="811"/>
      <c r="BE78" s="46">
        <f t="shared" si="114"/>
        <v>0</v>
      </c>
      <c r="BF78" s="49"/>
      <c r="BG78" s="49"/>
      <c r="BH78" s="49"/>
      <c r="BI78" s="49"/>
      <c r="BJ78" s="49"/>
      <c r="BK78" s="49"/>
      <c r="BL78" s="814"/>
      <c r="BM78" s="817"/>
      <c r="BN78" s="46">
        <f t="shared" si="115"/>
        <v>0</v>
      </c>
      <c r="BO78" s="49"/>
      <c r="BP78" s="49"/>
      <c r="BQ78" s="49"/>
      <c r="BR78" s="49"/>
      <c r="BS78" s="49"/>
      <c r="BT78" s="49"/>
      <c r="BU78" s="824"/>
      <c r="BV78" s="825"/>
      <c r="BW78" s="825"/>
      <c r="BX78" s="825"/>
      <c r="BY78" s="825"/>
      <c r="BZ78" s="825"/>
      <c r="CA78" s="825"/>
      <c r="CB78" s="825"/>
      <c r="CC78" s="826"/>
    </row>
    <row r="79" spans="1:81" s="58" customFormat="1" ht="40.049999999999997" customHeight="1" thickTop="1" x14ac:dyDescent="0.3">
      <c r="A79" s="34"/>
      <c r="B79" s="886"/>
      <c r="C79" s="869"/>
      <c r="D79" s="871"/>
      <c r="E79" s="851"/>
      <c r="F79" s="851"/>
      <c r="G79" s="851"/>
      <c r="H79" s="851"/>
      <c r="I79" s="851"/>
      <c r="J79" s="812">
        <v>153</v>
      </c>
      <c r="K79" s="854" t="str">
        <f>+Metas!K176</f>
        <v>municipios participando en programas de Deporte Social comunitario para población desplazada, sistema carcelario y penitenciario, sistema de responsabilidad penal para adolescentes, indígenas, discapacidad, población rural, mujeres, gremios y organizaciones comunitarias y población en general.</v>
      </c>
      <c r="L79" s="857"/>
      <c r="M79" s="860">
        <f t="shared" si="70"/>
        <v>0</v>
      </c>
      <c r="N79" s="836"/>
      <c r="O79" s="839"/>
      <c r="P79" s="863"/>
      <c r="Q79" s="866"/>
      <c r="R79" s="812">
        <f t="shared" ref="R79" si="116">+$J79</f>
        <v>153</v>
      </c>
      <c r="S79" s="38"/>
      <c r="T79" s="235"/>
      <c r="U79" s="235"/>
      <c r="V79" s="235"/>
      <c r="W79" s="38"/>
      <c r="X79" s="30"/>
      <c r="Y79" s="30"/>
      <c r="Z79" s="30"/>
      <c r="AA79" s="30"/>
      <c r="AB79" s="812">
        <f t="shared" ref="AB79" si="117">+$J79</f>
        <v>153</v>
      </c>
      <c r="AC79" s="827">
        <f t="shared" ref="AC79" si="118">+L79</f>
        <v>0</v>
      </c>
      <c r="AD79" s="50">
        <f t="shared" si="97"/>
        <v>0</v>
      </c>
      <c r="AE79" s="50">
        <f t="shared" si="97"/>
        <v>0</v>
      </c>
      <c r="AF79" s="50">
        <f t="shared" si="97"/>
        <v>0</v>
      </c>
      <c r="AG79" s="50">
        <f t="shared" si="96"/>
        <v>0</v>
      </c>
      <c r="AH79" s="50">
        <f t="shared" si="96"/>
        <v>0</v>
      </c>
      <c r="AI79" s="50">
        <f t="shared" si="96"/>
        <v>0</v>
      </c>
      <c r="AJ79" s="50">
        <f t="shared" si="96"/>
        <v>0</v>
      </c>
      <c r="AK79" s="812">
        <f t="shared" ref="AK79" si="119">+$J79</f>
        <v>153</v>
      </c>
      <c r="AL79" s="830">
        <f t="shared" si="75"/>
        <v>0</v>
      </c>
      <c r="AM79" s="44">
        <f t="shared" si="112"/>
        <v>0</v>
      </c>
      <c r="AN79" s="47"/>
      <c r="AO79" s="47"/>
      <c r="AP79" s="47"/>
      <c r="AQ79" s="47"/>
      <c r="AR79" s="47"/>
      <c r="AS79" s="47"/>
      <c r="AT79" s="812">
        <f t="shared" ref="AT79" si="120">+$J79</f>
        <v>153</v>
      </c>
      <c r="AU79" s="833">
        <f t="shared" si="77"/>
        <v>0</v>
      </c>
      <c r="AV79" s="44">
        <f t="shared" si="113"/>
        <v>0</v>
      </c>
      <c r="AW79" s="47"/>
      <c r="AX79" s="47"/>
      <c r="AY79" s="47"/>
      <c r="AZ79" s="47"/>
      <c r="BA79" s="47"/>
      <c r="BB79" s="47"/>
      <c r="BC79" s="812">
        <f t="shared" ref="BC79" si="121">+$J79</f>
        <v>153</v>
      </c>
      <c r="BD79" s="809">
        <f t="shared" si="79"/>
        <v>0</v>
      </c>
      <c r="BE79" s="44">
        <f t="shared" si="114"/>
        <v>0</v>
      </c>
      <c r="BF79" s="47"/>
      <c r="BG79" s="47"/>
      <c r="BH79" s="47"/>
      <c r="BI79" s="47"/>
      <c r="BJ79" s="47"/>
      <c r="BK79" s="47"/>
      <c r="BL79" s="812">
        <f t="shared" ref="BL79" si="122">+$J79</f>
        <v>153</v>
      </c>
      <c r="BM79" s="815">
        <f t="shared" si="81"/>
        <v>0</v>
      </c>
      <c r="BN79" s="44">
        <f t="shared" si="115"/>
        <v>0</v>
      </c>
      <c r="BO79" s="47"/>
      <c r="BP79" s="47"/>
      <c r="BQ79" s="47"/>
      <c r="BR79" s="47"/>
      <c r="BS79" s="47"/>
      <c r="BT79" s="47"/>
      <c r="BU79" s="818"/>
      <c r="BV79" s="819"/>
      <c r="BW79" s="819"/>
      <c r="BX79" s="819"/>
      <c r="BY79" s="819"/>
      <c r="BZ79" s="819"/>
      <c r="CA79" s="819"/>
      <c r="CB79" s="819"/>
      <c r="CC79" s="820"/>
    </row>
    <row r="80" spans="1:81" s="58" customFormat="1" ht="40.049999999999997" customHeight="1" x14ac:dyDescent="0.3">
      <c r="A80" s="34"/>
      <c r="B80" s="886"/>
      <c r="C80" s="869"/>
      <c r="D80" s="872"/>
      <c r="E80" s="852"/>
      <c r="F80" s="852"/>
      <c r="G80" s="852"/>
      <c r="H80" s="852"/>
      <c r="I80" s="852"/>
      <c r="J80" s="813"/>
      <c r="K80" s="855"/>
      <c r="L80" s="858"/>
      <c r="M80" s="861"/>
      <c r="N80" s="837"/>
      <c r="O80" s="840"/>
      <c r="P80" s="864"/>
      <c r="Q80" s="867"/>
      <c r="R80" s="813"/>
      <c r="S80" s="39"/>
      <c r="T80" s="236"/>
      <c r="U80" s="236"/>
      <c r="V80" s="236"/>
      <c r="W80" s="39"/>
      <c r="X80" s="31"/>
      <c r="Y80" s="31"/>
      <c r="Z80" s="31"/>
      <c r="AA80" s="31"/>
      <c r="AB80" s="813"/>
      <c r="AC80" s="828"/>
      <c r="AD80" s="51">
        <f t="shared" si="97"/>
        <v>0</v>
      </c>
      <c r="AE80" s="51">
        <f t="shared" si="97"/>
        <v>0</v>
      </c>
      <c r="AF80" s="51">
        <f t="shared" si="97"/>
        <v>0</v>
      </c>
      <c r="AG80" s="51">
        <f t="shared" si="96"/>
        <v>0</v>
      </c>
      <c r="AH80" s="51">
        <f t="shared" si="96"/>
        <v>0</v>
      </c>
      <c r="AI80" s="51">
        <f t="shared" si="96"/>
        <v>0</v>
      </c>
      <c r="AJ80" s="51">
        <f t="shared" si="96"/>
        <v>0</v>
      </c>
      <c r="AK80" s="813"/>
      <c r="AL80" s="831"/>
      <c r="AM80" s="45">
        <f t="shared" si="112"/>
        <v>0</v>
      </c>
      <c r="AN80" s="48"/>
      <c r="AO80" s="48"/>
      <c r="AP80" s="48"/>
      <c r="AQ80" s="48"/>
      <c r="AR80" s="48"/>
      <c r="AS80" s="48"/>
      <c r="AT80" s="813"/>
      <c r="AU80" s="834"/>
      <c r="AV80" s="45">
        <f t="shared" si="113"/>
        <v>0</v>
      </c>
      <c r="AW80" s="48"/>
      <c r="AX80" s="48"/>
      <c r="AY80" s="48"/>
      <c r="AZ80" s="48"/>
      <c r="BA80" s="48"/>
      <c r="BB80" s="48"/>
      <c r="BC80" s="813"/>
      <c r="BD80" s="810"/>
      <c r="BE80" s="45">
        <f t="shared" si="114"/>
        <v>0</v>
      </c>
      <c r="BF80" s="48"/>
      <c r="BG80" s="48"/>
      <c r="BH80" s="48"/>
      <c r="BI80" s="48"/>
      <c r="BJ80" s="48"/>
      <c r="BK80" s="48"/>
      <c r="BL80" s="813"/>
      <c r="BM80" s="816"/>
      <c r="BN80" s="45">
        <f t="shared" si="115"/>
        <v>0</v>
      </c>
      <c r="BO80" s="48"/>
      <c r="BP80" s="48"/>
      <c r="BQ80" s="48"/>
      <c r="BR80" s="48"/>
      <c r="BS80" s="48"/>
      <c r="BT80" s="48"/>
      <c r="BU80" s="821"/>
      <c r="BV80" s="822"/>
      <c r="BW80" s="822"/>
      <c r="BX80" s="822"/>
      <c r="BY80" s="822"/>
      <c r="BZ80" s="822"/>
      <c r="CA80" s="822"/>
      <c r="CB80" s="822"/>
      <c r="CC80" s="823"/>
    </row>
    <row r="81" spans="1:81" s="58" customFormat="1" ht="40.049999999999997" customHeight="1" x14ac:dyDescent="0.3">
      <c r="A81" s="34"/>
      <c r="B81" s="886"/>
      <c r="C81" s="869"/>
      <c r="D81" s="872"/>
      <c r="E81" s="852"/>
      <c r="F81" s="852"/>
      <c r="G81" s="852"/>
      <c r="H81" s="852"/>
      <c r="I81" s="852"/>
      <c r="J81" s="813"/>
      <c r="K81" s="855"/>
      <c r="L81" s="858"/>
      <c r="M81" s="861"/>
      <c r="N81" s="837"/>
      <c r="O81" s="840"/>
      <c r="P81" s="864"/>
      <c r="Q81" s="867"/>
      <c r="R81" s="813"/>
      <c r="S81" s="39"/>
      <c r="T81" s="236"/>
      <c r="U81" s="236"/>
      <c r="V81" s="236"/>
      <c r="W81" s="39"/>
      <c r="X81" s="31"/>
      <c r="Y81" s="31"/>
      <c r="Z81" s="31"/>
      <c r="AA81" s="31"/>
      <c r="AB81" s="813"/>
      <c r="AC81" s="828"/>
      <c r="AD81" s="51">
        <f t="shared" si="97"/>
        <v>0</v>
      </c>
      <c r="AE81" s="51">
        <f t="shared" si="97"/>
        <v>0</v>
      </c>
      <c r="AF81" s="51">
        <f t="shared" si="97"/>
        <v>0</v>
      </c>
      <c r="AG81" s="51">
        <f t="shared" si="96"/>
        <v>0</v>
      </c>
      <c r="AH81" s="51">
        <f t="shared" si="96"/>
        <v>0</v>
      </c>
      <c r="AI81" s="51">
        <f t="shared" si="96"/>
        <v>0</v>
      </c>
      <c r="AJ81" s="51">
        <f t="shared" si="96"/>
        <v>0</v>
      </c>
      <c r="AK81" s="813"/>
      <c r="AL81" s="831"/>
      <c r="AM81" s="45">
        <f t="shared" si="112"/>
        <v>0</v>
      </c>
      <c r="AN81" s="48"/>
      <c r="AO81" s="48"/>
      <c r="AP81" s="48"/>
      <c r="AQ81" s="48"/>
      <c r="AR81" s="48"/>
      <c r="AS81" s="48"/>
      <c r="AT81" s="813"/>
      <c r="AU81" s="834"/>
      <c r="AV81" s="45">
        <f t="shared" si="113"/>
        <v>0</v>
      </c>
      <c r="AW81" s="48"/>
      <c r="AX81" s="48"/>
      <c r="AY81" s="48"/>
      <c r="AZ81" s="48"/>
      <c r="BA81" s="48"/>
      <c r="BB81" s="48"/>
      <c r="BC81" s="813"/>
      <c r="BD81" s="810"/>
      <c r="BE81" s="45">
        <f t="shared" si="114"/>
        <v>0</v>
      </c>
      <c r="BF81" s="48"/>
      <c r="BG81" s="48"/>
      <c r="BH81" s="48"/>
      <c r="BI81" s="48"/>
      <c r="BJ81" s="48"/>
      <c r="BK81" s="48"/>
      <c r="BL81" s="813"/>
      <c r="BM81" s="816"/>
      <c r="BN81" s="45">
        <f t="shared" si="115"/>
        <v>0</v>
      </c>
      <c r="BO81" s="48"/>
      <c r="BP81" s="48"/>
      <c r="BQ81" s="48"/>
      <c r="BR81" s="48"/>
      <c r="BS81" s="48"/>
      <c r="BT81" s="48"/>
      <c r="BU81" s="821"/>
      <c r="BV81" s="822"/>
      <c r="BW81" s="822"/>
      <c r="BX81" s="822"/>
      <c r="BY81" s="822"/>
      <c r="BZ81" s="822"/>
      <c r="CA81" s="822"/>
      <c r="CB81" s="822"/>
      <c r="CC81" s="823"/>
    </row>
    <row r="82" spans="1:81" s="58" customFormat="1" ht="40.049999999999997" customHeight="1" thickBot="1" x14ac:dyDescent="0.35">
      <c r="A82" s="34"/>
      <c r="B82" s="886"/>
      <c r="C82" s="869"/>
      <c r="D82" s="873"/>
      <c r="E82" s="853"/>
      <c r="F82" s="853"/>
      <c r="G82" s="853"/>
      <c r="H82" s="853"/>
      <c r="I82" s="853"/>
      <c r="J82" s="814"/>
      <c r="K82" s="856"/>
      <c r="L82" s="859"/>
      <c r="M82" s="862"/>
      <c r="N82" s="838"/>
      <c r="O82" s="841"/>
      <c r="P82" s="865"/>
      <c r="Q82" s="874"/>
      <c r="R82" s="814"/>
      <c r="S82" s="40"/>
      <c r="T82" s="237"/>
      <c r="U82" s="237"/>
      <c r="V82" s="237"/>
      <c r="W82" s="40"/>
      <c r="X82" s="32"/>
      <c r="Y82" s="32"/>
      <c r="Z82" s="32"/>
      <c r="AA82" s="32"/>
      <c r="AB82" s="814"/>
      <c r="AC82" s="829"/>
      <c r="AD82" s="52">
        <f t="shared" si="97"/>
        <v>0</v>
      </c>
      <c r="AE82" s="52">
        <f t="shared" si="97"/>
        <v>0</v>
      </c>
      <c r="AF82" s="52">
        <f t="shared" si="97"/>
        <v>0</v>
      </c>
      <c r="AG82" s="52">
        <f t="shared" si="96"/>
        <v>0</v>
      </c>
      <c r="AH82" s="52">
        <f t="shared" si="96"/>
        <v>0</v>
      </c>
      <c r="AI82" s="52">
        <f t="shared" si="96"/>
        <v>0</v>
      </c>
      <c r="AJ82" s="52">
        <f t="shared" si="96"/>
        <v>0</v>
      </c>
      <c r="AK82" s="814"/>
      <c r="AL82" s="832"/>
      <c r="AM82" s="46">
        <f t="shared" si="112"/>
        <v>0</v>
      </c>
      <c r="AN82" s="49"/>
      <c r="AO82" s="49"/>
      <c r="AP82" s="49"/>
      <c r="AQ82" s="49"/>
      <c r="AR82" s="49"/>
      <c r="AS82" s="49"/>
      <c r="AT82" s="814"/>
      <c r="AU82" s="835"/>
      <c r="AV82" s="46">
        <f t="shared" si="113"/>
        <v>0</v>
      </c>
      <c r="AW82" s="49"/>
      <c r="AX82" s="49"/>
      <c r="AY82" s="49"/>
      <c r="AZ82" s="49"/>
      <c r="BA82" s="49"/>
      <c r="BB82" s="49"/>
      <c r="BC82" s="814"/>
      <c r="BD82" s="811"/>
      <c r="BE82" s="46">
        <f t="shared" si="114"/>
        <v>0</v>
      </c>
      <c r="BF82" s="49"/>
      <c r="BG82" s="49"/>
      <c r="BH82" s="49"/>
      <c r="BI82" s="49"/>
      <c r="BJ82" s="49"/>
      <c r="BK82" s="49"/>
      <c r="BL82" s="814"/>
      <c r="BM82" s="817"/>
      <c r="BN82" s="46">
        <f t="shared" si="115"/>
        <v>0</v>
      </c>
      <c r="BO82" s="49"/>
      <c r="BP82" s="49"/>
      <c r="BQ82" s="49"/>
      <c r="BR82" s="49"/>
      <c r="BS82" s="49"/>
      <c r="BT82" s="49"/>
      <c r="BU82" s="824"/>
      <c r="BV82" s="825"/>
      <c r="BW82" s="825"/>
      <c r="BX82" s="825"/>
      <c r="BY82" s="825"/>
      <c r="BZ82" s="825"/>
      <c r="CA82" s="825"/>
      <c r="CB82" s="825"/>
      <c r="CC82" s="826"/>
    </row>
    <row r="83" spans="1:81" s="58" customFormat="1" ht="40.049999999999997" customHeight="1" thickTop="1" x14ac:dyDescent="0.3">
      <c r="A83" s="34"/>
      <c r="B83" s="886"/>
      <c r="C83" s="869"/>
      <c r="D83" s="871"/>
      <c r="E83" s="851"/>
      <c r="F83" s="851"/>
      <c r="G83" s="851"/>
      <c r="H83" s="851"/>
      <c r="I83" s="851"/>
      <c r="J83" s="812">
        <v>154</v>
      </c>
      <c r="K83" s="854" t="str">
        <f>+Metas!K177</f>
        <v>Municipios socializados y participando del programa Hábitos de y Estilos de Vida Saludable “Por un norte activo Hágale Toche”</v>
      </c>
      <c r="L83" s="857"/>
      <c r="M83" s="860">
        <f>SUM(N83:Q83)</f>
        <v>0</v>
      </c>
      <c r="N83" s="836"/>
      <c r="O83" s="839"/>
      <c r="P83" s="863"/>
      <c r="Q83" s="866"/>
      <c r="R83" s="812">
        <f t="shared" ref="R83" si="123">+$J83</f>
        <v>154</v>
      </c>
      <c r="S83" s="38"/>
      <c r="T83" s="235"/>
      <c r="U83" s="235"/>
      <c r="V83" s="235"/>
      <c r="W83" s="38"/>
      <c r="X83" s="30"/>
      <c r="Y83" s="30"/>
      <c r="Z83" s="30"/>
      <c r="AA83" s="30"/>
      <c r="AB83" s="812">
        <f t="shared" ref="AB83" si="124">+$J83</f>
        <v>154</v>
      </c>
      <c r="AC83" s="827">
        <f t="shared" ref="AC83" si="125">+L83</f>
        <v>0</v>
      </c>
      <c r="AD83" s="50">
        <f t="shared" si="97"/>
        <v>0</v>
      </c>
      <c r="AE83" s="50">
        <f t="shared" si="97"/>
        <v>0</v>
      </c>
      <c r="AF83" s="50">
        <f t="shared" si="97"/>
        <v>0</v>
      </c>
      <c r="AG83" s="50">
        <f t="shared" si="96"/>
        <v>0</v>
      </c>
      <c r="AH83" s="50">
        <f t="shared" si="96"/>
        <v>0</v>
      </c>
      <c r="AI83" s="50">
        <f t="shared" si="96"/>
        <v>0</v>
      </c>
      <c r="AJ83" s="50">
        <f t="shared" si="96"/>
        <v>0</v>
      </c>
      <c r="AK83" s="812">
        <f t="shared" ref="AK83" si="126">+$J83</f>
        <v>154</v>
      </c>
      <c r="AL83" s="830">
        <f>+N83</f>
        <v>0</v>
      </c>
      <c r="AM83" s="44">
        <f t="shared" si="112"/>
        <v>0</v>
      </c>
      <c r="AN83" s="47"/>
      <c r="AO83" s="47"/>
      <c r="AP83" s="47"/>
      <c r="AQ83" s="47"/>
      <c r="AR83" s="47"/>
      <c r="AS83" s="47"/>
      <c r="AT83" s="812">
        <f t="shared" ref="AT83" si="127">+$J83</f>
        <v>154</v>
      </c>
      <c r="AU83" s="833">
        <f>+O83</f>
        <v>0</v>
      </c>
      <c r="AV83" s="44">
        <f t="shared" si="113"/>
        <v>0</v>
      </c>
      <c r="AW83" s="47"/>
      <c r="AX83" s="47"/>
      <c r="AY83" s="47"/>
      <c r="AZ83" s="47"/>
      <c r="BA83" s="47"/>
      <c r="BB83" s="47"/>
      <c r="BC83" s="812">
        <f t="shared" ref="BC83" si="128">+$J83</f>
        <v>154</v>
      </c>
      <c r="BD83" s="809">
        <f>+P83</f>
        <v>0</v>
      </c>
      <c r="BE83" s="44">
        <f t="shared" si="114"/>
        <v>0</v>
      </c>
      <c r="BF83" s="47"/>
      <c r="BG83" s="47"/>
      <c r="BH83" s="47"/>
      <c r="BI83" s="47"/>
      <c r="BJ83" s="47"/>
      <c r="BK83" s="47"/>
      <c r="BL83" s="812">
        <f t="shared" ref="BL83" si="129">+$J83</f>
        <v>154</v>
      </c>
      <c r="BM83" s="815">
        <f>+Q83</f>
        <v>0</v>
      </c>
      <c r="BN83" s="44">
        <f t="shared" si="115"/>
        <v>0</v>
      </c>
      <c r="BO83" s="47"/>
      <c r="BP83" s="47"/>
      <c r="BQ83" s="47"/>
      <c r="BR83" s="47"/>
      <c r="BS83" s="47"/>
      <c r="BT83" s="47"/>
      <c r="BU83" s="818"/>
      <c r="BV83" s="819"/>
      <c r="BW83" s="819"/>
      <c r="BX83" s="819"/>
      <c r="BY83" s="819"/>
      <c r="BZ83" s="819"/>
      <c r="CA83" s="819"/>
      <c r="CB83" s="819"/>
      <c r="CC83" s="820"/>
    </row>
    <row r="84" spans="1:81" s="58" customFormat="1" ht="40.049999999999997" customHeight="1" x14ac:dyDescent="0.3">
      <c r="A84" s="34"/>
      <c r="B84" s="886"/>
      <c r="C84" s="869"/>
      <c r="D84" s="872"/>
      <c r="E84" s="852"/>
      <c r="F84" s="852"/>
      <c r="G84" s="852"/>
      <c r="H84" s="852"/>
      <c r="I84" s="852"/>
      <c r="J84" s="813"/>
      <c r="K84" s="855"/>
      <c r="L84" s="858"/>
      <c r="M84" s="861"/>
      <c r="N84" s="837"/>
      <c r="O84" s="840"/>
      <c r="P84" s="864"/>
      <c r="Q84" s="867"/>
      <c r="R84" s="813"/>
      <c r="S84" s="39"/>
      <c r="T84" s="236"/>
      <c r="U84" s="236"/>
      <c r="V84" s="236"/>
      <c r="W84" s="39"/>
      <c r="X84" s="31"/>
      <c r="Y84" s="31"/>
      <c r="Z84" s="31"/>
      <c r="AA84" s="31"/>
      <c r="AB84" s="813"/>
      <c r="AC84" s="828"/>
      <c r="AD84" s="51">
        <f t="shared" si="97"/>
        <v>0</v>
      </c>
      <c r="AE84" s="51">
        <f t="shared" si="97"/>
        <v>0</v>
      </c>
      <c r="AF84" s="51">
        <f t="shared" si="97"/>
        <v>0</v>
      </c>
      <c r="AG84" s="51">
        <f t="shared" si="96"/>
        <v>0</v>
      </c>
      <c r="AH84" s="51">
        <f t="shared" si="96"/>
        <v>0</v>
      </c>
      <c r="AI84" s="51">
        <f t="shared" si="96"/>
        <v>0</v>
      </c>
      <c r="AJ84" s="51">
        <f t="shared" si="96"/>
        <v>0</v>
      </c>
      <c r="AK84" s="813"/>
      <c r="AL84" s="831"/>
      <c r="AM84" s="45">
        <f t="shared" si="112"/>
        <v>0</v>
      </c>
      <c r="AN84" s="48"/>
      <c r="AO84" s="48"/>
      <c r="AP84" s="48"/>
      <c r="AQ84" s="48"/>
      <c r="AR84" s="48"/>
      <c r="AS84" s="48"/>
      <c r="AT84" s="813"/>
      <c r="AU84" s="834"/>
      <c r="AV84" s="45">
        <f t="shared" si="113"/>
        <v>0</v>
      </c>
      <c r="AW84" s="48"/>
      <c r="AX84" s="48"/>
      <c r="AY84" s="48"/>
      <c r="AZ84" s="48"/>
      <c r="BA84" s="48"/>
      <c r="BB84" s="48"/>
      <c r="BC84" s="813"/>
      <c r="BD84" s="810"/>
      <c r="BE84" s="45">
        <f t="shared" si="114"/>
        <v>0</v>
      </c>
      <c r="BF84" s="48"/>
      <c r="BG84" s="48"/>
      <c r="BH84" s="48"/>
      <c r="BI84" s="48"/>
      <c r="BJ84" s="48"/>
      <c r="BK84" s="48"/>
      <c r="BL84" s="813"/>
      <c r="BM84" s="816"/>
      <c r="BN84" s="45">
        <f t="shared" si="115"/>
        <v>0</v>
      </c>
      <c r="BO84" s="48"/>
      <c r="BP84" s="48"/>
      <c r="BQ84" s="48"/>
      <c r="BR84" s="48"/>
      <c r="BS84" s="48"/>
      <c r="BT84" s="48"/>
      <c r="BU84" s="821"/>
      <c r="BV84" s="822"/>
      <c r="BW84" s="822"/>
      <c r="BX84" s="822"/>
      <c r="BY84" s="822"/>
      <c r="BZ84" s="822"/>
      <c r="CA84" s="822"/>
      <c r="CB84" s="822"/>
      <c r="CC84" s="823"/>
    </row>
    <row r="85" spans="1:81" s="58" customFormat="1" ht="40.049999999999997" customHeight="1" x14ac:dyDescent="0.3">
      <c r="A85" s="34"/>
      <c r="B85" s="886"/>
      <c r="C85" s="869"/>
      <c r="D85" s="872"/>
      <c r="E85" s="852"/>
      <c r="F85" s="852"/>
      <c r="G85" s="852"/>
      <c r="H85" s="852"/>
      <c r="I85" s="852"/>
      <c r="J85" s="813"/>
      <c r="K85" s="855"/>
      <c r="L85" s="858"/>
      <c r="M85" s="861"/>
      <c r="N85" s="837"/>
      <c r="O85" s="840"/>
      <c r="P85" s="864"/>
      <c r="Q85" s="867"/>
      <c r="R85" s="813"/>
      <c r="S85" s="39"/>
      <c r="T85" s="236"/>
      <c r="U85" s="236"/>
      <c r="V85" s="236"/>
      <c r="W85" s="39"/>
      <c r="X85" s="31"/>
      <c r="Y85" s="31"/>
      <c r="Z85" s="31"/>
      <c r="AA85" s="31"/>
      <c r="AB85" s="813"/>
      <c r="AC85" s="828"/>
      <c r="AD85" s="51">
        <f t="shared" si="97"/>
        <v>0</v>
      </c>
      <c r="AE85" s="51">
        <f t="shared" si="97"/>
        <v>0</v>
      </c>
      <c r="AF85" s="51">
        <f t="shared" si="97"/>
        <v>0</v>
      </c>
      <c r="AG85" s="51">
        <f t="shared" si="96"/>
        <v>0</v>
      </c>
      <c r="AH85" s="51">
        <f t="shared" si="96"/>
        <v>0</v>
      </c>
      <c r="AI85" s="51">
        <f t="shared" si="96"/>
        <v>0</v>
      </c>
      <c r="AJ85" s="51">
        <f t="shared" si="96"/>
        <v>0</v>
      </c>
      <c r="AK85" s="813"/>
      <c r="AL85" s="831"/>
      <c r="AM85" s="45">
        <f t="shared" si="112"/>
        <v>0</v>
      </c>
      <c r="AN85" s="48"/>
      <c r="AO85" s="48"/>
      <c r="AP85" s="48"/>
      <c r="AQ85" s="48"/>
      <c r="AR85" s="48"/>
      <c r="AS85" s="48"/>
      <c r="AT85" s="813"/>
      <c r="AU85" s="834"/>
      <c r="AV85" s="45">
        <f t="shared" si="113"/>
        <v>0</v>
      </c>
      <c r="AW85" s="48"/>
      <c r="AX85" s="48"/>
      <c r="AY85" s="48"/>
      <c r="AZ85" s="48"/>
      <c r="BA85" s="48"/>
      <c r="BB85" s="48"/>
      <c r="BC85" s="813"/>
      <c r="BD85" s="810"/>
      <c r="BE85" s="45">
        <f t="shared" si="114"/>
        <v>0</v>
      </c>
      <c r="BF85" s="48"/>
      <c r="BG85" s="48"/>
      <c r="BH85" s="48"/>
      <c r="BI85" s="48"/>
      <c r="BJ85" s="48"/>
      <c r="BK85" s="48"/>
      <c r="BL85" s="813"/>
      <c r="BM85" s="816"/>
      <c r="BN85" s="45">
        <f t="shared" si="115"/>
        <v>0</v>
      </c>
      <c r="BO85" s="48"/>
      <c r="BP85" s="48"/>
      <c r="BQ85" s="48"/>
      <c r="BR85" s="48"/>
      <c r="BS85" s="48"/>
      <c r="BT85" s="48"/>
      <c r="BU85" s="821"/>
      <c r="BV85" s="822"/>
      <c r="BW85" s="822"/>
      <c r="BX85" s="822"/>
      <c r="BY85" s="822"/>
      <c r="BZ85" s="822"/>
      <c r="CA85" s="822"/>
      <c r="CB85" s="822"/>
      <c r="CC85" s="823"/>
    </row>
    <row r="86" spans="1:81" s="58" customFormat="1" ht="40.049999999999997" customHeight="1" thickBot="1" x14ac:dyDescent="0.35">
      <c r="A86" s="34"/>
      <c r="B86" s="886"/>
      <c r="C86" s="870"/>
      <c r="D86" s="873"/>
      <c r="E86" s="853"/>
      <c r="F86" s="853"/>
      <c r="G86" s="853"/>
      <c r="H86" s="853"/>
      <c r="I86" s="853"/>
      <c r="J86" s="814"/>
      <c r="K86" s="856"/>
      <c r="L86" s="859"/>
      <c r="M86" s="862"/>
      <c r="N86" s="838"/>
      <c r="O86" s="841"/>
      <c r="P86" s="865"/>
      <c r="Q86" s="874"/>
      <c r="R86" s="814"/>
      <c r="S86" s="40"/>
      <c r="T86" s="237"/>
      <c r="U86" s="237"/>
      <c r="V86" s="237"/>
      <c r="W86" s="40"/>
      <c r="X86" s="32"/>
      <c r="Y86" s="32"/>
      <c r="Z86" s="32"/>
      <c r="AA86" s="32"/>
      <c r="AB86" s="814"/>
      <c r="AC86" s="829"/>
      <c r="AD86" s="52">
        <f t="shared" si="97"/>
        <v>0</v>
      </c>
      <c r="AE86" s="52">
        <f t="shared" si="97"/>
        <v>0</v>
      </c>
      <c r="AF86" s="52">
        <f t="shared" si="97"/>
        <v>0</v>
      </c>
      <c r="AG86" s="52">
        <f t="shared" si="96"/>
        <v>0</v>
      </c>
      <c r="AH86" s="52">
        <f t="shared" si="96"/>
        <v>0</v>
      </c>
      <c r="AI86" s="52">
        <f t="shared" si="96"/>
        <v>0</v>
      </c>
      <c r="AJ86" s="52">
        <f t="shared" si="96"/>
        <v>0</v>
      </c>
      <c r="AK86" s="814"/>
      <c r="AL86" s="832"/>
      <c r="AM86" s="46">
        <f t="shared" si="112"/>
        <v>0</v>
      </c>
      <c r="AN86" s="49"/>
      <c r="AO86" s="49"/>
      <c r="AP86" s="49"/>
      <c r="AQ86" s="49"/>
      <c r="AR86" s="49"/>
      <c r="AS86" s="49"/>
      <c r="AT86" s="814"/>
      <c r="AU86" s="835"/>
      <c r="AV86" s="46">
        <f t="shared" si="113"/>
        <v>0</v>
      </c>
      <c r="AW86" s="49"/>
      <c r="AX86" s="49"/>
      <c r="AY86" s="49"/>
      <c r="AZ86" s="49"/>
      <c r="BA86" s="49"/>
      <c r="BB86" s="49"/>
      <c r="BC86" s="814"/>
      <c r="BD86" s="811"/>
      <c r="BE86" s="46">
        <f t="shared" si="114"/>
        <v>0</v>
      </c>
      <c r="BF86" s="49"/>
      <c r="BG86" s="49"/>
      <c r="BH86" s="49"/>
      <c r="BI86" s="49"/>
      <c r="BJ86" s="49"/>
      <c r="BK86" s="49"/>
      <c r="BL86" s="814"/>
      <c r="BM86" s="817"/>
      <c r="BN86" s="46">
        <f t="shared" si="115"/>
        <v>0</v>
      </c>
      <c r="BO86" s="49"/>
      <c r="BP86" s="49"/>
      <c r="BQ86" s="49"/>
      <c r="BR86" s="49"/>
      <c r="BS86" s="49"/>
      <c r="BT86" s="49"/>
      <c r="BU86" s="824"/>
      <c r="BV86" s="825"/>
      <c r="BW86" s="825"/>
      <c r="BX86" s="825"/>
      <c r="BY86" s="825"/>
      <c r="BZ86" s="825"/>
      <c r="CA86" s="825"/>
      <c r="CB86" s="825"/>
      <c r="CC86" s="826"/>
    </row>
    <row r="87" spans="1:81" s="58" customFormat="1" ht="40.049999999999997" customHeight="1" thickTop="1" x14ac:dyDescent="0.3">
      <c r="A87" s="34"/>
      <c r="B87" s="886"/>
      <c r="C87" s="868" t="s">
        <v>255</v>
      </c>
      <c r="D87" s="871"/>
      <c r="E87" s="851"/>
      <c r="F87" s="851"/>
      <c r="G87" s="851"/>
      <c r="H87" s="851"/>
      <c r="I87" s="851"/>
      <c r="J87" s="812">
        <v>155</v>
      </c>
      <c r="K87" s="854" t="str">
        <f>+Metas!K178</f>
        <v>Capacitaciones anuales sobre programas de Deporte Social comunitario, actividad física y recreación</v>
      </c>
      <c r="L87" s="857"/>
      <c r="M87" s="860">
        <f>SUM(N87:Q87)</f>
        <v>0</v>
      </c>
      <c r="N87" s="836"/>
      <c r="O87" s="839"/>
      <c r="P87" s="863"/>
      <c r="Q87" s="866"/>
      <c r="R87" s="812">
        <f t="shared" ref="R87" si="130">+$J87</f>
        <v>155</v>
      </c>
      <c r="S87" s="38"/>
      <c r="T87" s="235"/>
      <c r="U87" s="235"/>
      <c r="V87" s="235"/>
      <c r="W87" s="38"/>
      <c r="X87" s="30"/>
      <c r="Y87" s="30"/>
      <c r="Z87" s="30"/>
      <c r="AA87" s="30"/>
      <c r="AB87" s="812">
        <f t="shared" ref="AB87" si="131">+$J87</f>
        <v>155</v>
      </c>
      <c r="AC87" s="827">
        <f t="shared" ref="AC87" si="132">+L87</f>
        <v>0</v>
      </c>
      <c r="AD87" s="50">
        <f t="shared" si="97"/>
        <v>0</v>
      </c>
      <c r="AE87" s="50">
        <f t="shared" si="97"/>
        <v>0</v>
      </c>
      <c r="AF87" s="50">
        <f t="shared" si="97"/>
        <v>0</v>
      </c>
      <c r="AG87" s="50">
        <f t="shared" si="96"/>
        <v>0</v>
      </c>
      <c r="AH87" s="50">
        <f t="shared" si="96"/>
        <v>0</v>
      </c>
      <c r="AI87" s="50">
        <f t="shared" si="96"/>
        <v>0</v>
      </c>
      <c r="AJ87" s="50">
        <f t="shared" si="96"/>
        <v>0</v>
      </c>
      <c r="AK87" s="812">
        <f t="shared" ref="AK87" si="133">+$J87</f>
        <v>155</v>
      </c>
      <c r="AL87" s="830">
        <f>+N87</f>
        <v>0</v>
      </c>
      <c r="AM87" s="44">
        <f t="shared" si="112"/>
        <v>0</v>
      </c>
      <c r="AN87" s="47"/>
      <c r="AO87" s="47"/>
      <c r="AP87" s="47"/>
      <c r="AQ87" s="47"/>
      <c r="AR87" s="47"/>
      <c r="AS87" s="47"/>
      <c r="AT87" s="812">
        <f t="shared" ref="AT87" si="134">+$J87</f>
        <v>155</v>
      </c>
      <c r="AU87" s="833">
        <f>+O87</f>
        <v>0</v>
      </c>
      <c r="AV87" s="44">
        <f t="shared" si="113"/>
        <v>0</v>
      </c>
      <c r="AW87" s="47"/>
      <c r="AX87" s="47"/>
      <c r="AY87" s="47"/>
      <c r="AZ87" s="47"/>
      <c r="BA87" s="47"/>
      <c r="BB87" s="47"/>
      <c r="BC87" s="812">
        <f t="shared" ref="BC87" si="135">+$J87</f>
        <v>155</v>
      </c>
      <c r="BD87" s="809">
        <f>+P87</f>
        <v>0</v>
      </c>
      <c r="BE87" s="44">
        <f t="shared" si="114"/>
        <v>0</v>
      </c>
      <c r="BF87" s="47"/>
      <c r="BG87" s="47"/>
      <c r="BH87" s="47"/>
      <c r="BI87" s="47"/>
      <c r="BJ87" s="47"/>
      <c r="BK87" s="47"/>
      <c r="BL87" s="812">
        <f t="shared" ref="BL87" si="136">+$J87</f>
        <v>155</v>
      </c>
      <c r="BM87" s="815">
        <f>+Q87</f>
        <v>0</v>
      </c>
      <c r="BN87" s="44">
        <f t="shared" si="115"/>
        <v>0</v>
      </c>
      <c r="BO87" s="47"/>
      <c r="BP87" s="47"/>
      <c r="BQ87" s="47"/>
      <c r="BR87" s="47"/>
      <c r="BS87" s="47"/>
      <c r="BT87" s="47"/>
      <c r="BU87" s="818"/>
      <c r="BV87" s="819"/>
      <c r="BW87" s="819"/>
      <c r="BX87" s="819"/>
      <c r="BY87" s="819"/>
      <c r="BZ87" s="819"/>
      <c r="CA87" s="819"/>
      <c r="CB87" s="819"/>
      <c r="CC87" s="820"/>
    </row>
    <row r="88" spans="1:81" s="58" customFormat="1" ht="40.049999999999997" customHeight="1" x14ac:dyDescent="0.3">
      <c r="A88" s="34"/>
      <c r="B88" s="886"/>
      <c r="C88" s="869"/>
      <c r="D88" s="872"/>
      <c r="E88" s="852"/>
      <c r="F88" s="852"/>
      <c r="G88" s="852"/>
      <c r="H88" s="852"/>
      <c r="I88" s="852"/>
      <c r="J88" s="813"/>
      <c r="K88" s="855"/>
      <c r="L88" s="858"/>
      <c r="M88" s="861"/>
      <c r="N88" s="837"/>
      <c r="O88" s="840"/>
      <c r="P88" s="864"/>
      <c r="Q88" s="867"/>
      <c r="R88" s="813"/>
      <c r="S88" s="39"/>
      <c r="T88" s="236"/>
      <c r="U88" s="236"/>
      <c r="V88" s="236"/>
      <c r="W88" s="39"/>
      <c r="X88" s="31"/>
      <c r="Y88" s="31"/>
      <c r="Z88" s="31"/>
      <c r="AA88" s="31"/>
      <c r="AB88" s="813"/>
      <c r="AC88" s="828"/>
      <c r="AD88" s="51">
        <f t="shared" si="97"/>
        <v>0</v>
      </c>
      <c r="AE88" s="51">
        <f t="shared" si="97"/>
        <v>0</v>
      </c>
      <c r="AF88" s="51">
        <f t="shared" si="97"/>
        <v>0</v>
      </c>
      <c r="AG88" s="51">
        <f t="shared" si="96"/>
        <v>0</v>
      </c>
      <c r="AH88" s="51">
        <f t="shared" si="96"/>
        <v>0</v>
      </c>
      <c r="AI88" s="51">
        <f t="shared" si="96"/>
        <v>0</v>
      </c>
      <c r="AJ88" s="51">
        <f t="shared" si="96"/>
        <v>0</v>
      </c>
      <c r="AK88" s="813"/>
      <c r="AL88" s="831"/>
      <c r="AM88" s="45">
        <f t="shared" si="112"/>
        <v>0</v>
      </c>
      <c r="AN88" s="48"/>
      <c r="AO88" s="48"/>
      <c r="AP88" s="48"/>
      <c r="AQ88" s="48"/>
      <c r="AR88" s="48"/>
      <c r="AS88" s="48"/>
      <c r="AT88" s="813"/>
      <c r="AU88" s="834"/>
      <c r="AV88" s="45">
        <f t="shared" si="113"/>
        <v>0</v>
      </c>
      <c r="AW88" s="48"/>
      <c r="AX88" s="48"/>
      <c r="AY88" s="48"/>
      <c r="AZ88" s="48"/>
      <c r="BA88" s="48"/>
      <c r="BB88" s="48"/>
      <c r="BC88" s="813"/>
      <c r="BD88" s="810"/>
      <c r="BE88" s="45">
        <f t="shared" si="114"/>
        <v>0</v>
      </c>
      <c r="BF88" s="48"/>
      <c r="BG88" s="48"/>
      <c r="BH88" s="48"/>
      <c r="BI88" s="48"/>
      <c r="BJ88" s="48"/>
      <c r="BK88" s="48"/>
      <c r="BL88" s="813"/>
      <c r="BM88" s="816"/>
      <c r="BN88" s="45">
        <f t="shared" si="115"/>
        <v>0</v>
      </c>
      <c r="BO88" s="48"/>
      <c r="BP88" s="48"/>
      <c r="BQ88" s="48"/>
      <c r="BR88" s="48"/>
      <c r="BS88" s="48"/>
      <c r="BT88" s="48"/>
      <c r="BU88" s="821"/>
      <c r="BV88" s="822"/>
      <c r="BW88" s="822"/>
      <c r="BX88" s="822"/>
      <c r="BY88" s="822"/>
      <c r="BZ88" s="822"/>
      <c r="CA88" s="822"/>
      <c r="CB88" s="822"/>
      <c r="CC88" s="823"/>
    </row>
    <row r="89" spans="1:81" s="58" customFormat="1" ht="40.049999999999997" customHeight="1" x14ac:dyDescent="0.3">
      <c r="A89" s="34"/>
      <c r="B89" s="886"/>
      <c r="C89" s="869"/>
      <c r="D89" s="872"/>
      <c r="E89" s="852"/>
      <c r="F89" s="852"/>
      <c r="G89" s="852"/>
      <c r="H89" s="852"/>
      <c r="I89" s="852"/>
      <c r="J89" s="813"/>
      <c r="K89" s="855"/>
      <c r="L89" s="858"/>
      <c r="M89" s="861"/>
      <c r="N89" s="837"/>
      <c r="O89" s="840"/>
      <c r="P89" s="864"/>
      <c r="Q89" s="867"/>
      <c r="R89" s="813"/>
      <c r="S89" s="39"/>
      <c r="T89" s="236"/>
      <c r="U89" s="236"/>
      <c r="V89" s="236"/>
      <c r="W89" s="39"/>
      <c r="X89" s="31"/>
      <c r="Y89" s="31"/>
      <c r="Z89" s="31"/>
      <c r="AA89" s="31"/>
      <c r="AB89" s="813"/>
      <c r="AC89" s="828"/>
      <c r="AD89" s="51">
        <f t="shared" si="97"/>
        <v>0</v>
      </c>
      <c r="AE89" s="51">
        <f t="shared" si="97"/>
        <v>0</v>
      </c>
      <c r="AF89" s="51">
        <f t="shared" si="97"/>
        <v>0</v>
      </c>
      <c r="AG89" s="51">
        <f t="shared" si="96"/>
        <v>0</v>
      </c>
      <c r="AH89" s="51">
        <f t="shared" si="96"/>
        <v>0</v>
      </c>
      <c r="AI89" s="51">
        <f t="shared" si="96"/>
        <v>0</v>
      </c>
      <c r="AJ89" s="51">
        <f t="shared" si="96"/>
        <v>0</v>
      </c>
      <c r="AK89" s="813"/>
      <c r="AL89" s="831"/>
      <c r="AM89" s="45">
        <f t="shared" si="112"/>
        <v>0</v>
      </c>
      <c r="AN89" s="48"/>
      <c r="AO89" s="48"/>
      <c r="AP89" s="48"/>
      <c r="AQ89" s="48"/>
      <c r="AR89" s="48"/>
      <c r="AS89" s="48"/>
      <c r="AT89" s="813"/>
      <c r="AU89" s="834"/>
      <c r="AV89" s="45">
        <f t="shared" si="113"/>
        <v>0</v>
      </c>
      <c r="AW89" s="48"/>
      <c r="AX89" s="48"/>
      <c r="AY89" s="48"/>
      <c r="AZ89" s="48"/>
      <c r="BA89" s="48"/>
      <c r="BB89" s="48"/>
      <c r="BC89" s="813"/>
      <c r="BD89" s="810"/>
      <c r="BE89" s="45">
        <f t="shared" si="114"/>
        <v>0</v>
      </c>
      <c r="BF89" s="48"/>
      <c r="BG89" s="48"/>
      <c r="BH89" s="48"/>
      <c r="BI89" s="48"/>
      <c r="BJ89" s="48"/>
      <c r="BK89" s="48"/>
      <c r="BL89" s="813"/>
      <c r="BM89" s="816"/>
      <c r="BN89" s="45">
        <f t="shared" si="115"/>
        <v>0</v>
      </c>
      <c r="BO89" s="48"/>
      <c r="BP89" s="48"/>
      <c r="BQ89" s="48"/>
      <c r="BR89" s="48"/>
      <c r="BS89" s="48"/>
      <c r="BT89" s="48"/>
      <c r="BU89" s="821"/>
      <c r="BV89" s="822"/>
      <c r="BW89" s="822"/>
      <c r="BX89" s="822"/>
      <c r="BY89" s="822"/>
      <c r="BZ89" s="822"/>
      <c r="CA89" s="822"/>
      <c r="CB89" s="822"/>
      <c r="CC89" s="823"/>
    </row>
    <row r="90" spans="1:81" s="58" customFormat="1" ht="40.049999999999997" customHeight="1" thickBot="1" x14ac:dyDescent="0.35">
      <c r="A90" s="34"/>
      <c r="B90" s="887"/>
      <c r="C90" s="870"/>
      <c r="D90" s="873"/>
      <c r="E90" s="853"/>
      <c r="F90" s="853"/>
      <c r="G90" s="853"/>
      <c r="H90" s="853"/>
      <c r="I90" s="853"/>
      <c r="J90" s="814"/>
      <c r="K90" s="856"/>
      <c r="L90" s="859"/>
      <c r="M90" s="862"/>
      <c r="N90" s="838"/>
      <c r="O90" s="841"/>
      <c r="P90" s="865"/>
      <c r="Q90" s="874"/>
      <c r="R90" s="814"/>
      <c r="S90" s="40"/>
      <c r="T90" s="237"/>
      <c r="U90" s="237"/>
      <c r="V90" s="237"/>
      <c r="W90" s="40"/>
      <c r="X90" s="32"/>
      <c r="Y90" s="32"/>
      <c r="Z90" s="32"/>
      <c r="AA90" s="32"/>
      <c r="AB90" s="814"/>
      <c r="AC90" s="829"/>
      <c r="AD90" s="52">
        <f t="shared" si="97"/>
        <v>0</v>
      </c>
      <c r="AE90" s="52">
        <f t="shared" si="97"/>
        <v>0</v>
      </c>
      <c r="AF90" s="52">
        <f t="shared" si="97"/>
        <v>0</v>
      </c>
      <c r="AG90" s="52">
        <f t="shared" si="96"/>
        <v>0</v>
      </c>
      <c r="AH90" s="52">
        <f t="shared" si="96"/>
        <v>0</v>
      </c>
      <c r="AI90" s="52">
        <f t="shared" si="96"/>
        <v>0</v>
      </c>
      <c r="AJ90" s="52">
        <f t="shared" si="96"/>
        <v>0</v>
      </c>
      <c r="AK90" s="814"/>
      <c r="AL90" s="832"/>
      <c r="AM90" s="46">
        <f t="shared" si="112"/>
        <v>0</v>
      </c>
      <c r="AN90" s="49"/>
      <c r="AO90" s="49"/>
      <c r="AP90" s="49"/>
      <c r="AQ90" s="49"/>
      <c r="AR90" s="49"/>
      <c r="AS90" s="49"/>
      <c r="AT90" s="814"/>
      <c r="AU90" s="835"/>
      <c r="AV90" s="46">
        <f t="shared" si="113"/>
        <v>0</v>
      </c>
      <c r="AW90" s="49"/>
      <c r="AX90" s="49"/>
      <c r="AY90" s="49"/>
      <c r="AZ90" s="49"/>
      <c r="BA90" s="49"/>
      <c r="BB90" s="49"/>
      <c r="BC90" s="814"/>
      <c r="BD90" s="811"/>
      <c r="BE90" s="46">
        <f t="shared" si="114"/>
        <v>0</v>
      </c>
      <c r="BF90" s="49"/>
      <c r="BG90" s="49"/>
      <c r="BH90" s="49"/>
      <c r="BI90" s="49"/>
      <c r="BJ90" s="49"/>
      <c r="BK90" s="49"/>
      <c r="BL90" s="814"/>
      <c r="BM90" s="817"/>
      <c r="BN90" s="46">
        <f t="shared" si="115"/>
        <v>0</v>
      </c>
      <c r="BO90" s="49"/>
      <c r="BP90" s="49"/>
      <c r="BQ90" s="49"/>
      <c r="BR90" s="49"/>
      <c r="BS90" s="49"/>
      <c r="BT90" s="49"/>
      <c r="BU90" s="824"/>
      <c r="BV90" s="825"/>
      <c r="BW90" s="825"/>
      <c r="BX90" s="825"/>
      <c r="BY90" s="825"/>
      <c r="BZ90" s="825"/>
      <c r="CA90" s="825"/>
      <c r="CB90" s="825"/>
      <c r="CC90" s="826"/>
    </row>
    <row r="91" spans="1:81" s="58" customFormat="1" ht="40.049999999999997" customHeight="1" thickTop="1" x14ac:dyDescent="0.3">
      <c r="A91" s="34"/>
      <c r="B91" s="885" t="s">
        <v>257</v>
      </c>
      <c r="C91" s="868" t="s">
        <v>260</v>
      </c>
      <c r="D91" s="871"/>
      <c r="E91" s="851"/>
      <c r="F91" s="851"/>
      <c r="G91" s="851"/>
      <c r="H91" s="851"/>
      <c r="I91" s="851"/>
      <c r="J91" s="812">
        <v>156</v>
      </c>
      <c r="K91" s="854" t="str">
        <f>+Metas!K180</f>
        <v xml:space="preserve">Censo de Escenarios Deportivos y Recreativos del Departamento actualizado a través de estrategias tic ́s (implementación de un Software) </v>
      </c>
      <c r="L91" s="1187"/>
      <c r="M91" s="1190">
        <f>SUM(N91:Q91)</f>
        <v>0</v>
      </c>
      <c r="N91" s="1193"/>
      <c r="O91" s="1175"/>
      <c r="P91" s="1178"/>
      <c r="Q91" s="1181"/>
      <c r="R91" s="812">
        <f t="shared" ref="R91" si="137">+$J91</f>
        <v>156</v>
      </c>
      <c r="S91" s="38"/>
      <c r="T91" s="235"/>
      <c r="U91" s="235"/>
      <c r="V91" s="235"/>
      <c r="W91" s="38"/>
      <c r="X91" s="30"/>
      <c r="Y91" s="30"/>
      <c r="Z91" s="30"/>
      <c r="AA91" s="30"/>
      <c r="AB91" s="812">
        <f t="shared" ref="AB91" si="138">+$J91</f>
        <v>156</v>
      </c>
      <c r="AC91" s="827">
        <f t="shared" ref="AC91" si="139">+L91</f>
        <v>0</v>
      </c>
      <c r="AD91" s="50">
        <f t="shared" si="97"/>
        <v>0</v>
      </c>
      <c r="AE91" s="50">
        <f t="shared" si="97"/>
        <v>0</v>
      </c>
      <c r="AF91" s="50">
        <f t="shared" si="97"/>
        <v>0</v>
      </c>
      <c r="AG91" s="50">
        <f t="shared" si="96"/>
        <v>0</v>
      </c>
      <c r="AH91" s="50">
        <f t="shared" si="96"/>
        <v>0</v>
      </c>
      <c r="AI91" s="50">
        <f t="shared" si="96"/>
        <v>0</v>
      </c>
      <c r="AJ91" s="50">
        <f t="shared" si="96"/>
        <v>0</v>
      </c>
      <c r="AK91" s="812">
        <f t="shared" ref="AK91" si="140">+$J91</f>
        <v>156</v>
      </c>
      <c r="AL91" s="830">
        <f>+N91</f>
        <v>0</v>
      </c>
      <c r="AM91" s="44">
        <f t="shared" si="112"/>
        <v>0</v>
      </c>
      <c r="AN91" s="47"/>
      <c r="AO91" s="47"/>
      <c r="AP91" s="47"/>
      <c r="AQ91" s="47"/>
      <c r="AR91" s="47"/>
      <c r="AS91" s="47"/>
      <c r="AT91" s="812">
        <f t="shared" ref="AT91" si="141">+$J91</f>
        <v>156</v>
      </c>
      <c r="AU91" s="833">
        <f>+O91</f>
        <v>0</v>
      </c>
      <c r="AV91" s="44">
        <f t="shared" si="113"/>
        <v>0</v>
      </c>
      <c r="AW91" s="47"/>
      <c r="AX91" s="47"/>
      <c r="AY91" s="47"/>
      <c r="AZ91" s="47"/>
      <c r="BA91" s="47"/>
      <c r="BB91" s="47"/>
      <c r="BC91" s="812">
        <f t="shared" ref="BC91" si="142">+$J91</f>
        <v>156</v>
      </c>
      <c r="BD91" s="809">
        <f>+P91</f>
        <v>0</v>
      </c>
      <c r="BE91" s="44">
        <f t="shared" si="114"/>
        <v>0</v>
      </c>
      <c r="BF91" s="47"/>
      <c r="BG91" s="47"/>
      <c r="BH91" s="47"/>
      <c r="BI91" s="47"/>
      <c r="BJ91" s="47"/>
      <c r="BK91" s="47"/>
      <c r="BL91" s="812">
        <f t="shared" ref="BL91" si="143">+$J91</f>
        <v>156</v>
      </c>
      <c r="BM91" s="815">
        <f>+Q91</f>
        <v>0</v>
      </c>
      <c r="BN91" s="44">
        <f t="shared" si="115"/>
        <v>0</v>
      </c>
      <c r="BO91" s="47"/>
      <c r="BP91" s="47"/>
      <c r="BQ91" s="47"/>
      <c r="BR91" s="47"/>
      <c r="BS91" s="47"/>
      <c r="BT91" s="47"/>
      <c r="BU91" s="818"/>
      <c r="BV91" s="819"/>
      <c r="BW91" s="819"/>
      <c r="BX91" s="819"/>
      <c r="BY91" s="819"/>
      <c r="BZ91" s="819"/>
      <c r="CA91" s="819"/>
      <c r="CB91" s="819"/>
      <c r="CC91" s="820"/>
    </row>
    <row r="92" spans="1:81" s="58" customFormat="1" ht="40.049999999999997" customHeight="1" x14ac:dyDescent="0.3">
      <c r="A92" s="34"/>
      <c r="B92" s="886"/>
      <c r="C92" s="869"/>
      <c r="D92" s="872"/>
      <c r="E92" s="852"/>
      <c r="F92" s="852"/>
      <c r="G92" s="852"/>
      <c r="H92" s="852"/>
      <c r="I92" s="852"/>
      <c r="J92" s="813"/>
      <c r="K92" s="855"/>
      <c r="L92" s="1188"/>
      <c r="M92" s="1191"/>
      <c r="N92" s="1194"/>
      <c r="O92" s="1176"/>
      <c r="P92" s="1179"/>
      <c r="Q92" s="1182"/>
      <c r="R92" s="813"/>
      <c r="S92" s="39"/>
      <c r="T92" s="236"/>
      <c r="U92" s="236"/>
      <c r="V92" s="236"/>
      <c r="W92" s="39"/>
      <c r="X92" s="31"/>
      <c r="Y92" s="31"/>
      <c r="Z92" s="31"/>
      <c r="AA92" s="31"/>
      <c r="AB92" s="813"/>
      <c r="AC92" s="828"/>
      <c r="AD92" s="51">
        <f t="shared" si="97"/>
        <v>0</v>
      </c>
      <c r="AE92" s="51">
        <f t="shared" si="97"/>
        <v>0</v>
      </c>
      <c r="AF92" s="51">
        <f t="shared" si="97"/>
        <v>0</v>
      </c>
      <c r="AG92" s="51">
        <f t="shared" si="96"/>
        <v>0</v>
      </c>
      <c r="AH92" s="51">
        <f t="shared" si="96"/>
        <v>0</v>
      </c>
      <c r="AI92" s="51">
        <f t="shared" si="96"/>
        <v>0</v>
      </c>
      <c r="AJ92" s="51">
        <f t="shared" si="96"/>
        <v>0</v>
      </c>
      <c r="AK92" s="813"/>
      <c r="AL92" s="831"/>
      <c r="AM92" s="45">
        <f t="shared" si="112"/>
        <v>0</v>
      </c>
      <c r="AN92" s="48"/>
      <c r="AO92" s="48"/>
      <c r="AP92" s="48"/>
      <c r="AQ92" s="48"/>
      <c r="AR92" s="48"/>
      <c r="AS92" s="48"/>
      <c r="AT92" s="813"/>
      <c r="AU92" s="834"/>
      <c r="AV92" s="45">
        <f t="shared" si="113"/>
        <v>0</v>
      </c>
      <c r="AW92" s="48"/>
      <c r="AX92" s="48"/>
      <c r="AY92" s="48"/>
      <c r="AZ92" s="48"/>
      <c r="BA92" s="48"/>
      <c r="BB92" s="48"/>
      <c r="BC92" s="813"/>
      <c r="BD92" s="810"/>
      <c r="BE92" s="45">
        <f t="shared" si="114"/>
        <v>0</v>
      </c>
      <c r="BF92" s="48"/>
      <c r="BG92" s="48"/>
      <c r="BH92" s="48"/>
      <c r="BI92" s="48"/>
      <c r="BJ92" s="48"/>
      <c r="BK92" s="48"/>
      <c r="BL92" s="813"/>
      <c r="BM92" s="816"/>
      <c r="BN92" s="45">
        <f t="shared" si="115"/>
        <v>0</v>
      </c>
      <c r="BO92" s="48"/>
      <c r="BP92" s="48"/>
      <c r="BQ92" s="48"/>
      <c r="BR92" s="48"/>
      <c r="BS92" s="48"/>
      <c r="BT92" s="48"/>
      <c r="BU92" s="821"/>
      <c r="BV92" s="822"/>
      <c r="BW92" s="822"/>
      <c r="BX92" s="822"/>
      <c r="BY92" s="822"/>
      <c r="BZ92" s="822"/>
      <c r="CA92" s="822"/>
      <c r="CB92" s="822"/>
      <c r="CC92" s="823"/>
    </row>
    <row r="93" spans="1:81" s="58" customFormat="1" ht="40.049999999999997" customHeight="1" x14ac:dyDescent="0.3">
      <c r="A93" s="34"/>
      <c r="B93" s="886"/>
      <c r="C93" s="869"/>
      <c r="D93" s="872"/>
      <c r="E93" s="852"/>
      <c r="F93" s="852"/>
      <c r="G93" s="852"/>
      <c r="H93" s="852"/>
      <c r="I93" s="852"/>
      <c r="J93" s="813"/>
      <c r="K93" s="855"/>
      <c r="L93" s="1188"/>
      <c r="M93" s="1191"/>
      <c r="N93" s="1194"/>
      <c r="O93" s="1176"/>
      <c r="P93" s="1179"/>
      <c r="Q93" s="1182"/>
      <c r="R93" s="813"/>
      <c r="S93" s="39"/>
      <c r="T93" s="236"/>
      <c r="U93" s="236"/>
      <c r="V93" s="236"/>
      <c r="W93" s="39"/>
      <c r="X93" s="31"/>
      <c r="Y93" s="31"/>
      <c r="Z93" s="31"/>
      <c r="AA93" s="31"/>
      <c r="AB93" s="813"/>
      <c r="AC93" s="828"/>
      <c r="AD93" s="51">
        <f t="shared" si="97"/>
        <v>0</v>
      </c>
      <c r="AE93" s="51">
        <f t="shared" si="97"/>
        <v>0</v>
      </c>
      <c r="AF93" s="51">
        <f t="shared" si="97"/>
        <v>0</v>
      </c>
      <c r="AG93" s="51">
        <f t="shared" si="96"/>
        <v>0</v>
      </c>
      <c r="AH93" s="51">
        <f t="shared" si="96"/>
        <v>0</v>
      </c>
      <c r="AI93" s="51">
        <f t="shared" si="96"/>
        <v>0</v>
      </c>
      <c r="AJ93" s="51">
        <f t="shared" si="96"/>
        <v>0</v>
      </c>
      <c r="AK93" s="813"/>
      <c r="AL93" s="831"/>
      <c r="AM93" s="45">
        <f t="shared" si="112"/>
        <v>0</v>
      </c>
      <c r="AN93" s="48"/>
      <c r="AO93" s="48"/>
      <c r="AP93" s="48"/>
      <c r="AQ93" s="48"/>
      <c r="AR93" s="48"/>
      <c r="AS93" s="48"/>
      <c r="AT93" s="813"/>
      <c r="AU93" s="834"/>
      <c r="AV93" s="45">
        <f t="shared" si="113"/>
        <v>0</v>
      </c>
      <c r="AW93" s="48"/>
      <c r="AX93" s="48"/>
      <c r="AY93" s="48"/>
      <c r="AZ93" s="48"/>
      <c r="BA93" s="48"/>
      <c r="BB93" s="48"/>
      <c r="BC93" s="813"/>
      <c r="BD93" s="810"/>
      <c r="BE93" s="45">
        <f t="shared" si="114"/>
        <v>0</v>
      </c>
      <c r="BF93" s="48"/>
      <c r="BG93" s="48"/>
      <c r="BH93" s="48"/>
      <c r="BI93" s="48"/>
      <c r="BJ93" s="48"/>
      <c r="BK93" s="48"/>
      <c r="BL93" s="813"/>
      <c r="BM93" s="816"/>
      <c r="BN93" s="45">
        <f t="shared" si="115"/>
        <v>0</v>
      </c>
      <c r="BO93" s="48"/>
      <c r="BP93" s="48"/>
      <c r="BQ93" s="48"/>
      <c r="BR93" s="48"/>
      <c r="BS93" s="48"/>
      <c r="BT93" s="48"/>
      <c r="BU93" s="821"/>
      <c r="BV93" s="822"/>
      <c r="BW93" s="822"/>
      <c r="BX93" s="822"/>
      <c r="BY93" s="822"/>
      <c r="BZ93" s="822"/>
      <c r="CA93" s="822"/>
      <c r="CB93" s="822"/>
      <c r="CC93" s="823"/>
    </row>
    <row r="94" spans="1:81" s="58" customFormat="1" ht="40.049999999999997" customHeight="1" thickBot="1" x14ac:dyDescent="0.35">
      <c r="A94" s="34"/>
      <c r="B94" s="886"/>
      <c r="C94" s="869"/>
      <c r="D94" s="873"/>
      <c r="E94" s="853"/>
      <c r="F94" s="853"/>
      <c r="G94" s="853"/>
      <c r="H94" s="853"/>
      <c r="I94" s="853"/>
      <c r="J94" s="814"/>
      <c r="K94" s="856"/>
      <c r="L94" s="1189"/>
      <c r="M94" s="1192"/>
      <c r="N94" s="1195"/>
      <c r="O94" s="1177"/>
      <c r="P94" s="1180"/>
      <c r="Q94" s="1183"/>
      <c r="R94" s="814"/>
      <c r="S94" s="40"/>
      <c r="T94" s="237"/>
      <c r="U94" s="237"/>
      <c r="V94" s="237"/>
      <c r="W94" s="40"/>
      <c r="X94" s="32"/>
      <c r="Y94" s="32"/>
      <c r="Z94" s="32"/>
      <c r="AA94" s="32"/>
      <c r="AB94" s="814"/>
      <c r="AC94" s="829"/>
      <c r="AD94" s="52">
        <f t="shared" si="97"/>
        <v>0</v>
      </c>
      <c r="AE94" s="52">
        <f t="shared" si="97"/>
        <v>0</v>
      </c>
      <c r="AF94" s="52">
        <f t="shared" si="97"/>
        <v>0</v>
      </c>
      <c r="AG94" s="52">
        <f t="shared" si="96"/>
        <v>0</v>
      </c>
      <c r="AH94" s="52">
        <f t="shared" si="96"/>
        <v>0</v>
      </c>
      <c r="AI94" s="52">
        <f t="shared" si="96"/>
        <v>0</v>
      </c>
      <c r="AJ94" s="52">
        <f t="shared" si="96"/>
        <v>0</v>
      </c>
      <c r="AK94" s="814"/>
      <c r="AL94" s="832"/>
      <c r="AM94" s="46">
        <f t="shared" si="112"/>
        <v>0</v>
      </c>
      <c r="AN94" s="49"/>
      <c r="AO94" s="49"/>
      <c r="AP94" s="49"/>
      <c r="AQ94" s="49"/>
      <c r="AR94" s="49"/>
      <c r="AS94" s="49"/>
      <c r="AT94" s="814"/>
      <c r="AU94" s="835"/>
      <c r="AV94" s="46">
        <f t="shared" si="113"/>
        <v>0</v>
      </c>
      <c r="AW94" s="49"/>
      <c r="AX94" s="49"/>
      <c r="AY94" s="49"/>
      <c r="AZ94" s="49"/>
      <c r="BA94" s="49"/>
      <c r="BB94" s="49"/>
      <c r="BC94" s="814"/>
      <c r="BD94" s="811"/>
      <c r="BE94" s="46">
        <f t="shared" si="114"/>
        <v>0</v>
      </c>
      <c r="BF94" s="49"/>
      <c r="BG94" s="49"/>
      <c r="BH94" s="49"/>
      <c r="BI94" s="49"/>
      <c r="BJ94" s="49"/>
      <c r="BK94" s="49"/>
      <c r="BL94" s="814"/>
      <c r="BM94" s="817"/>
      <c r="BN94" s="46">
        <f t="shared" si="115"/>
        <v>0</v>
      </c>
      <c r="BO94" s="49"/>
      <c r="BP94" s="49"/>
      <c r="BQ94" s="49"/>
      <c r="BR94" s="49"/>
      <c r="BS94" s="49"/>
      <c r="BT94" s="49"/>
      <c r="BU94" s="824"/>
      <c r="BV94" s="825"/>
      <c r="BW94" s="825"/>
      <c r="BX94" s="825"/>
      <c r="BY94" s="825"/>
      <c r="BZ94" s="825"/>
      <c r="CA94" s="825"/>
      <c r="CB94" s="825"/>
      <c r="CC94" s="826"/>
    </row>
    <row r="95" spans="1:81" s="58" customFormat="1" ht="40.049999999999997" customHeight="1" thickTop="1" x14ac:dyDescent="0.3">
      <c r="A95" s="34"/>
      <c r="B95" s="886"/>
      <c r="C95" s="869"/>
      <c r="D95" s="871"/>
      <c r="E95" s="851"/>
      <c r="F95" s="851"/>
      <c r="G95" s="851"/>
      <c r="H95" s="851"/>
      <c r="I95" s="851"/>
      <c r="J95" s="812">
        <v>157</v>
      </c>
      <c r="K95" s="854" t="str">
        <f>+Metas!K181</f>
        <v>Construcción del Coliseo de Combate con zonas alternas para deportes de alto rendimiento que no cuentan con un escenario adecuado para sus entrenamientos</v>
      </c>
      <c r="L95" s="1187"/>
      <c r="M95" s="1190">
        <f>SUM(N95:Q95)</f>
        <v>0</v>
      </c>
      <c r="N95" s="1193"/>
      <c r="O95" s="1175"/>
      <c r="P95" s="1178"/>
      <c r="Q95" s="1181"/>
      <c r="R95" s="812">
        <f t="shared" ref="R95" si="144">+$J95</f>
        <v>157</v>
      </c>
      <c r="S95" s="38"/>
      <c r="T95" s="235"/>
      <c r="U95" s="235"/>
      <c r="V95" s="235"/>
      <c r="W95" s="38"/>
      <c r="X95" s="30"/>
      <c r="Y95" s="30"/>
      <c r="Z95" s="30"/>
      <c r="AA95" s="30"/>
      <c r="AB95" s="812">
        <f t="shared" ref="AB95" si="145">+$J95</f>
        <v>157</v>
      </c>
      <c r="AC95" s="827">
        <f t="shared" ref="AC95" si="146">+L95</f>
        <v>0</v>
      </c>
      <c r="AD95" s="50">
        <f t="shared" si="97"/>
        <v>0</v>
      </c>
      <c r="AE95" s="50">
        <f t="shared" si="97"/>
        <v>0</v>
      </c>
      <c r="AF95" s="50">
        <f t="shared" si="97"/>
        <v>0</v>
      </c>
      <c r="AG95" s="50">
        <f t="shared" si="96"/>
        <v>0</v>
      </c>
      <c r="AH95" s="50">
        <f t="shared" si="96"/>
        <v>0</v>
      </c>
      <c r="AI95" s="50">
        <f t="shared" si="96"/>
        <v>0</v>
      </c>
      <c r="AJ95" s="50">
        <f t="shared" si="96"/>
        <v>0</v>
      </c>
      <c r="AK95" s="812">
        <f t="shared" ref="AK95" si="147">+$J95</f>
        <v>157</v>
      </c>
      <c r="AL95" s="830">
        <f>+N95</f>
        <v>0</v>
      </c>
      <c r="AM95" s="44">
        <f t="shared" si="112"/>
        <v>0</v>
      </c>
      <c r="AN95" s="47"/>
      <c r="AO95" s="47"/>
      <c r="AP95" s="47"/>
      <c r="AQ95" s="47"/>
      <c r="AR95" s="47"/>
      <c r="AS95" s="47"/>
      <c r="AT95" s="812">
        <f t="shared" ref="AT95" si="148">+$J95</f>
        <v>157</v>
      </c>
      <c r="AU95" s="833">
        <f>+O95</f>
        <v>0</v>
      </c>
      <c r="AV95" s="44">
        <f t="shared" si="113"/>
        <v>0</v>
      </c>
      <c r="AW95" s="47"/>
      <c r="AX95" s="47"/>
      <c r="AY95" s="47"/>
      <c r="AZ95" s="47"/>
      <c r="BA95" s="47"/>
      <c r="BB95" s="47"/>
      <c r="BC95" s="812">
        <f t="shared" ref="BC95" si="149">+$J95</f>
        <v>157</v>
      </c>
      <c r="BD95" s="809">
        <f>+P95</f>
        <v>0</v>
      </c>
      <c r="BE95" s="44">
        <f t="shared" si="114"/>
        <v>0</v>
      </c>
      <c r="BF95" s="47"/>
      <c r="BG95" s="47"/>
      <c r="BH95" s="47"/>
      <c r="BI95" s="47"/>
      <c r="BJ95" s="47"/>
      <c r="BK95" s="47"/>
      <c r="BL95" s="812">
        <f t="shared" ref="BL95" si="150">+$J95</f>
        <v>157</v>
      </c>
      <c r="BM95" s="815">
        <f>+Q95</f>
        <v>0</v>
      </c>
      <c r="BN95" s="44">
        <f t="shared" si="115"/>
        <v>0</v>
      </c>
      <c r="BO95" s="47"/>
      <c r="BP95" s="47"/>
      <c r="BQ95" s="47"/>
      <c r="BR95" s="47"/>
      <c r="BS95" s="47"/>
      <c r="BT95" s="47"/>
      <c r="BU95" s="818"/>
      <c r="BV95" s="819"/>
      <c r="BW95" s="819"/>
      <c r="BX95" s="819"/>
      <c r="BY95" s="819"/>
      <c r="BZ95" s="819"/>
      <c r="CA95" s="819"/>
      <c r="CB95" s="819"/>
      <c r="CC95" s="820"/>
    </row>
    <row r="96" spans="1:81" s="58" customFormat="1" ht="40.049999999999997" customHeight="1" x14ac:dyDescent="0.3">
      <c r="A96" s="34"/>
      <c r="B96" s="886"/>
      <c r="C96" s="869"/>
      <c r="D96" s="872"/>
      <c r="E96" s="852"/>
      <c r="F96" s="852"/>
      <c r="G96" s="852"/>
      <c r="H96" s="852"/>
      <c r="I96" s="852"/>
      <c r="J96" s="813"/>
      <c r="K96" s="855"/>
      <c r="L96" s="1188"/>
      <c r="M96" s="1191"/>
      <c r="N96" s="1194"/>
      <c r="O96" s="1176"/>
      <c r="P96" s="1179"/>
      <c r="Q96" s="1182"/>
      <c r="R96" s="813"/>
      <c r="S96" s="39"/>
      <c r="T96" s="236"/>
      <c r="U96" s="236"/>
      <c r="V96" s="236"/>
      <c r="W96" s="39"/>
      <c r="X96" s="31"/>
      <c r="Y96" s="31"/>
      <c r="Z96" s="31"/>
      <c r="AA96" s="31"/>
      <c r="AB96" s="813"/>
      <c r="AC96" s="828"/>
      <c r="AD96" s="51">
        <f t="shared" si="97"/>
        <v>0</v>
      </c>
      <c r="AE96" s="51">
        <f t="shared" si="97"/>
        <v>0</v>
      </c>
      <c r="AF96" s="51">
        <f t="shared" si="97"/>
        <v>0</v>
      </c>
      <c r="AG96" s="51">
        <f t="shared" si="96"/>
        <v>0</v>
      </c>
      <c r="AH96" s="51">
        <f t="shared" si="96"/>
        <v>0</v>
      </c>
      <c r="AI96" s="51">
        <f t="shared" si="96"/>
        <v>0</v>
      </c>
      <c r="AJ96" s="51">
        <f t="shared" si="96"/>
        <v>0</v>
      </c>
      <c r="AK96" s="813"/>
      <c r="AL96" s="831"/>
      <c r="AM96" s="45">
        <f t="shared" si="112"/>
        <v>0</v>
      </c>
      <c r="AN96" s="48"/>
      <c r="AO96" s="48"/>
      <c r="AP96" s="48"/>
      <c r="AQ96" s="48"/>
      <c r="AR96" s="48"/>
      <c r="AS96" s="48"/>
      <c r="AT96" s="813"/>
      <c r="AU96" s="834"/>
      <c r="AV96" s="45">
        <f t="shared" si="113"/>
        <v>0</v>
      </c>
      <c r="AW96" s="48"/>
      <c r="AX96" s="48"/>
      <c r="AY96" s="48"/>
      <c r="AZ96" s="48"/>
      <c r="BA96" s="48"/>
      <c r="BB96" s="48"/>
      <c r="BC96" s="813"/>
      <c r="BD96" s="810"/>
      <c r="BE96" s="45">
        <f t="shared" si="114"/>
        <v>0</v>
      </c>
      <c r="BF96" s="48"/>
      <c r="BG96" s="48"/>
      <c r="BH96" s="48"/>
      <c r="BI96" s="48"/>
      <c r="BJ96" s="48"/>
      <c r="BK96" s="48"/>
      <c r="BL96" s="813"/>
      <c r="BM96" s="816"/>
      <c r="BN96" s="45">
        <f t="shared" si="115"/>
        <v>0</v>
      </c>
      <c r="BO96" s="48"/>
      <c r="BP96" s="48"/>
      <c r="BQ96" s="48"/>
      <c r="BR96" s="48"/>
      <c r="BS96" s="48"/>
      <c r="BT96" s="48"/>
      <c r="BU96" s="821"/>
      <c r="BV96" s="822"/>
      <c r="BW96" s="822"/>
      <c r="BX96" s="822"/>
      <c r="BY96" s="822"/>
      <c r="BZ96" s="822"/>
      <c r="CA96" s="822"/>
      <c r="CB96" s="822"/>
      <c r="CC96" s="823"/>
    </row>
    <row r="97" spans="1:81" s="58" customFormat="1" ht="40.049999999999997" customHeight="1" x14ac:dyDescent="0.3">
      <c r="A97" s="34"/>
      <c r="B97" s="886"/>
      <c r="C97" s="869"/>
      <c r="D97" s="872"/>
      <c r="E97" s="852"/>
      <c r="F97" s="852"/>
      <c r="G97" s="852"/>
      <c r="H97" s="852"/>
      <c r="I97" s="852"/>
      <c r="J97" s="813"/>
      <c r="K97" s="855"/>
      <c r="L97" s="1188"/>
      <c r="M97" s="1191"/>
      <c r="N97" s="1194"/>
      <c r="O97" s="1176"/>
      <c r="P97" s="1179"/>
      <c r="Q97" s="1182"/>
      <c r="R97" s="813"/>
      <c r="S97" s="39"/>
      <c r="T97" s="236"/>
      <c r="U97" s="236"/>
      <c r="V97" s="236"/>
      <c r="W97" s="39"/>
      <c r="X97" s="31"/>
      <c r="Y97" s="31"/>
      <c r="Z97" s="31"/>
      <c r="AA97" s="31"/>
      <c r="AB97" s="813"/>
      <c r="AC97" s="828"/>
      <c r="AD97" s="51">
        <f t="shared" si="97"/>
        <v>0</v>
      </c>
      <c r="AE97" s="51">
        <f t="shared" si="97"/>
        <v>0</v>
      </c>
      <c r="AF97" s="51">
        <f t="shared" si="97"/>
        <v>0</v>
      </c>
      <c r="AG97" s="51">
        <f t="shared" si="96"/>
        <v>0</v>
      </c>
      <c r="AH97" s="51">
        <f t="shared" si="96"/>
        <v>0</v>
      </c>
      <c r="AI97" s="51">
        <f t="shared" si="96"/>
        <v>0</v>
      </c>
      <c r="AJ97" s="51">
        <f t="shared" si="96"/>
        <v>0</v>
      </c>
      <c r="AK97" s="813"/>
      <c r="AL97" s="831"/>
      <c r="AM97" s="45">
        <f t="shared" si="112"/>
        <v>0</v>
      </c>
      <c r="AN97" s="48"/>
      <c r="AO97" s="48"/>
      <c r="AP97" s="48"/>
      <c r="AQ97" s="48"/>
      <c r="AR97" s="48"/>
      <c r="AS97" s="48"/>
      <c r="AT97" s="813"/>
      <c r="AU97" s="834"/>
      <c r="AV97" s="45">
        <f t="shared" si="113"/>
        <v>0</v>
      </c>
      <c r="AW97" s="48"/>
      <c r="AX97" s="48"/>
      <c r="AY97" s="48"/>
      <c r="AZ97" s="48"/>
      <c r="BA97" s="48"/>
      <c r="BB97" s="48"/>
      <c r="BC97" s="813"/>
      <c r="BD97" s="810"/>
      <c r="BE97" s="45">
        <f t="shared" si="114"/>
        <v>0</v>
      </c>
      <c r="BF97" s="48"/>
      <c r="BG97" s="48"/>
      <c r="BH97" s="48"/>
      <c r="BI97" s="48"/>
      <c r="BJ97" s="48"/>
      <c r="BK97" s="48"/>
      <c r="BL97" s="813"/>
      <c r="BM97" s="816"/>
      <c r="BN97" s="45">
        <f t="shared" si="115"/>
        <v>0</v>
      </c>
      <c r="BO97" s="48"/>
      <c r="BP97" s="48"/>
      <c r="BQ97" s="48"/>
      <c r="BR97" s="48"/>
      <c r="BS97" s="48"/>
      <c r="BT97" s="48"/>
      <c r="BU97" s="821"/>
      <c r="BV97" s="822"/>
      <c r="BW97" s="822"/>
      <c r="BX97" s="822"/>
      <c r="BY97" s="822"/>
      <c r="BZ97" s="822"/>
      <c r="CA97" s="822"/>
      <c r="CB97" s="822"/>
      <c r="CC97" s="823"/>
    </row>
    <row r="98" spans="1:81" s="58" customFormat="1" ht="40.049999999999997" customHeight="1" thickBot="1" x14ac:dyDescent="0.35">
      <c r="A98" s="34"/>
      <c r="B98" s="886"/>
      <c r="C98" s="869"/>
      <c r="D98" s="873"/>
      <c r="E98" s="853"/>
      <c r="F98" s="853"/>
      <c r="G98" s="853"/>
      <c r="H98" s="853"/>
      <c r="I98" s="853"/>
      <c r="J98" s="814"/>
      <c r="K98" s="856"/>
      <c r="L98" s="1189"/>
      <c r="M98" s="1192"/>
      <c r="N98" s="1195"/>
      <c r="O98" s="1177"/>
      <c r="P98" s="1180"/>
      <c r="Q98" s="1183"/>
      <c r="R98" s="814"/>
      <c r="S98" s="40"/>
      <c r="T98" s="237"/>
      <c r="U98" s="237"/>
      <c r="V98" s="237"/>
      <c r="W98" s="40"/>
      <c r="X98" s="32"/>
      <c r="Y98" s="32"/>
      <c r="Z98" s="32"/>
      <c r="AA98" s="32"/>
      <c r="AB98" s="814"/>
      <c r="AC98" s="829"/>
      <c r="AD98" s="52">
        <f t="shared" si="97"/>
        <v>0</v>
      </c>
      <c r="AE98" s="52">
        <f t="shared" si="97"/>
        <v>0</v>
      </c>
      <c r="AF98" s="52">
        <f t="shared" si="97"/>
        <v>0</v>
      </c>
      <c r="AG98" s="52">
        <f t="shared" si="96"/>
        <v>0</v>
      </c>
      <c r="AH98" s="52">
        <f t="shared" si="96"/>
        <v>0</v>
      </c>
      <c r="AI98" s="52">
        <f t="shared" si="96"/>
        <v>0</v>
      </c>
      <c r="AJ98" s="52">
        <f t="shared" si="96"/>
        <v>0</v>
      </c>
      <c r="AK98" s="814"/>
      <c r="AL98" s="832"/>
      <c r="AM98" s="46">
        <f t="shared" si="112"/>
        <v>0</v>
      </c>
      <c r="AN98" s="49"/>
      <c r="AO98" s="49"/>
      <c r="AP98" s="49"/>
      <c r="AQ98" s="49"/>
      <c r="AR98" s="49"/>
      <c r="AS98" s="49"/>
      <c r="AT98" s="814"/>
      <c r="AU98" s="835"/>
      <c r="AV98" s="46">
        <f t="shared" si="113"/>
        <v>0</v>
      </c>
      <c r="AW98" s="49"/>
      <c r="AX98" s="49"/>
      <c r="AY98" s="49"/>
      <c r="AZ98" s="49"/>
      <c r="BA98" s="49"/>
      <c r="BB98" s="49"/>
      <c r="BC98" s="814"/>
      <c r="BD98" s="811"/>
      <c r="BE98" s="46">
        <f t="shared" si="114"/>
        <v>0</v>
      </c>
      <c r="BF98" s="49"/>
      <c r="BG98" s="49"/>
      <c r="BH98" s="49"/>
      <c r="BI98" s="49"/>
      <c r="BJ98" s="49"/>
      <c r="BK98" s="49"/>
      <c r="BL98" s="814"/>
      <c r="BM98" s="817"/>
      <c r="BN98" s="46">
        <f t="shared" si="115"/>
        <v>0</v>
      </c>
      <c r="BO98" s="49"/>
      <c r="BP98" s="49"/>
      <c r="BQ98" s="49"/>
      <c r="BR98" s="49"/>
      <c r="BS98" s="49"/>
      <c r="BT98" s="49"/>
      <c r="BU98" s="824"/>
      <c r="BV98" s="825"/>
      <c r="BW98" s="825"/>
      <c r="BX98" s="825"/>
      <c r="BY98" s="825"/>
      <c r="BZ98" s="825"/>
      <c r="CA98" s="825"/>
      <c r="CB98" s="825"/>
      <c r="CC98" s="826"/>
    </row>
    <row r="99" spans="1:81" s="58" customFormat="1" ht="40.049999999999997" customHeight="1" thickTop="1" x14ac:dyDescent="0.3">
      <c r="A99" s="34"/>
      <c r="B99" s="886"/>
      <c r="C99" s="869"/>
      <c r="D99" s="871"/>
      <c r="E99" s="851"/>
      <c r="F99" s="851"/>
      <c r="G99" s="851"/>
      <c r="H99" s="851"/>
      <c r="I99" s="851"/>
      <c r="J99" s="812">
        <v>158</v>
      </c>
      <c r="K99" s="854" t="str">
        <f>+Metas!K182</f>
        <v>Construcción y dotación del Centro de Alto Rendimiento del Bicentenario (CAR)</v>
      </c>
      <c r="L99" s="1187"/>
      <c r="M99" s="1190">
        <f>SUM(N99:Q99)</f>
        <v>0</v>
      </c>
      <c r="N99" s="1193"/>
      <c r="O99" s="1175"/>
      <c r="P99" s="1178"/>
      <c r="Q99" s="1181"/>
      <c r="R99" s="812">
        <f t="shared" ref="R99" si="151">+$J99</f>
        <v>158</v>
      </c>
      <c r="S99" s="38"/>
      <c r="T99" s="235"/>
      <c r="U99" s="235"/>
      <c r="V99" s="235"/>
      <c r="W99" s="38"/>
      <c r="X99" s="30"/>
      <c r="Y99" s="30"/>
      <c r="Z99" s="30"/>
      <c r="AA99" s="30"/>
      <c r="AB99" s="812">
        <f t="shared" ref="AB99" si="152">+$J99</f>
        <v>158</v>
      </c>
      <c r="AC99" s="827">
        <f t="shared" ref="AC99" si="153">+L99</f>
        <v>0</v>
      </c>
      <c r="AD99" s="50">
        <f t="shared" si="97"/>
        <v>0</v>
      </c>
      <c r="AE99" s="50">
        <f t="shared" si="97"/>
        <v>0</v>
      </c>
      <c r="AF99" s="50">
        <f t="shared" si="97"/>
        <v>0</v>
      </c>
      <c r="AG99" s="50">
        <f t="shared" si="96"/>
        <v>0</v>
      </c>
      <c r="AH99" s="50">
        <f t="shared" si="96"/>
        <v>0</v>
      </c>
      <c r="AI99" s="50">
        <f t="shared" si="96"/>
        <v>0</v>
      </c>
      <c r="AJ99" s="50">
        <f t="shared" si="96"/>
        <v>0</v>
      </c>
      <c r="AK99" s="812">
        <f t="shared" ref="AK99" si="154">+$J99</f>
        <v>158</v>
      </c>
      <c r="AL99" s="830">
        <f>+N99</f>
        <v>0</v>
      </c>
      <c r="AM99" s="44">
        <f t="shared" si="112"/>
        <v>0</v>
      </c>
      <c r="AN99" s="47"/>
      <c r="AO99" s="47"/>
      <c r="AP99" s="47"/>
      <c r="AQ99" s="47"/>
      <c r="AR99" s="47"/>
      <c r="AS99" s="47"/>
      <c r="AT99" s="812">
        <f t="shared" ref="AT99" si="155">+$J99</f>
        <v>158</v>
      </c>
      <c r="AU99" s="833">
        <f>+O99</f>
        <v>0</v>
      </c>
      <c r="AV99" s="44">
        <f t="shared" si="113"/>
        <v>0</v>
      </c>
      <c r="AW99" s="47"/>
      <c r="AX99" s="47"/>
      <c r="AY99" s="47"/>
      <c r="AZ99" s="47"/>
      <c r="BA99" s="47"/>
      <c r="BB99" s="47"/>
      <c r="BC99" s="812">
        <f t="shared" ref="BC99" si="156">+$J99</f>
        <v>158</v>
      </c>
      <c r="BD99" s="809">
        <f>+P99</f>
        <v>0</v>
      </c>
      <c r="BE99" s="44">
        <f t="shared" si="114"/>
        <v>0</v>
      </c>
      <c r="BF99" s="47"/>
      <c r="BG99" s="47"/>
      <c r="BH99" s="47"/>
      <c r="BI99" s="47"/>
      <c r="BJ99" s="47"/>
      <c r="BK99" s="47"/>
      <c r="BL99" s="812">
        <f t="shared" ref="BL99" si="157">+$J99</f>
        <v>158</v>
      </c>
      <c r="BM99" s="815">
        <f>+Q99</f>
        <v>0</v>
      </c>
      <c r="BN99" s="44">
        <f t="shared" si="115"/>
        <v>0</v>
      </c>
      <c r="BO99" s="47"/>
      <c r="BP99" s="47"/>
      <c r="BQ99" s="47"/>
      <c r="BR99" s="47"/>
      <c r="BS99" s="47"/>
      <c r="BT99" s="47"/>
      <c r="BU99" s="818"/>
      <c r="BV99" s="819"/>
      <c r="BW99" s="819"/>
      <c r="BX99" s="819"/>
      <c r="BY99" s="819"/>
      <c r="BZ99" s="819"/>
      <c r="CA99" s="819"/>
      <c r="CB99" s="819"/>
      <c r="CC99" s="820"/>
    </row>
    <row r="100" spans="1:81" s="58" customFormat="1" ht="40.049999999999997" customHeight="1" x14ac:dyDescent="0.3">
      <c r="A100" s="34"/>
      <c r="B100" s="886"/>
      <c r="C100" s="869"/>
      <c r="D100" s="872"/>
      <c r="E100" s="852"/>
      <c r="F100" s="852"/>
      <c r="G100" s="852"/>
      <c r="H100" s="852"/>
      <c r="I100" s="852"/>
      <c r="J100" s="813"/>
      <c r="K100" s="855"/>
      <c r="L100" s="1188"/>
      <c r="M100" s="1191"/>
      <c r="N100" s="1194"/>
      <c r="O100" s="1176"/>
      <c r="P100" s="1179"/>
      <c r="Q100" s="1182"/>
      <c r="R100" s="813"/>
      <c r="S100" s="39"/>
      <c r="T100" s="236"/>
      <c r="U100" s="236"/>
      <c r="V100" s="236"/>
      <c r="W100" s="39"/>
      <c r="X100" s="31"/>
      <c r="Y100" s="31"/>
      <c r="Z100" s="31"/>
      <c r="AA100" s="31"/>
      <c r="AB100" s="813"/>
      <c r="AC100" s="828"/>
      <c r="AD100" s="51">
        <f t="shared" si="97"/>
        <v>0</v>
      </c>
      <c r="AE100" s="51">
        <f t="shared" si="97"/>
        <v>0</v>
      </c>
      <c r="AF100" s="51">
        <f t="shared" si="97"/>
        <v>0</v>
      </c>
      <c r="AG100" s="51">
        <f t="shared" si="96"/>
        <v>0</v>
      </c>
      <c r="AH100" s="51">
        <f t="shared" si="96"/>
        <v>0</v>
      </c>
      <c r="AI100" s="51">
        <f t="shared" si="96"/>
        <v>0</v>
      </c>
      <c r="AJ100" s="51">
        <f t="shared" si="96"/>
        <v>0</v>
      </c>
      <c r="AK100" s="813"/>
      <c r="AL100" s="831"/>
      <c r="AM100" s="45">
        <f t="shared" si="112"/>
        <v>0</v>
      </c>
      <c r="AN100" s="48"/>
      <c r="AO100" s="48"/>
      <c r="AP100" s="48"/>
      <c r="AQ100" s="48"/>
      <c r="AR100" s="48"/>
      <c r="AS100" s="48"/>
      <c r="AT100" s="813"/>
      <c r="AU100" s="834"/>
      <c r="AV100" s="45">
        <f t="shared" si="113"/>
        <v>0</v>
      </c>
      <c r="AW100" s="48"/>
      <c r="AX100" s="48"/>
      <c r="AY100" s="48"/>
      <c r="AZ100" s="48"/>
      <c r="BA100" s="48"/>
      <c r="BB100" s="48"/>
      <c r="BC100" s="813"/>
      <c r="BD100" s="810"/>
      <c r="BE100" s="45">
        <f t="shared" si="114"/>
        <v>0</v>
      </c>
      <c r="BF100" s="48"/>
      <c r="BG100" s="48"/>
      <c r="BH100" s="48"/>
      <c r="BI100" s="48"/>
      <c r="BJ100" s="48"/>
      <c r="BK100" s="48"/>
      <c r="BL100" s="813"/>
      <c r="BM100" s="816"/>
      <c r="BN100" s="45">
        <f t="shared" si="115"/>
        <v>0</v>
      </c>
      <c r="BO100" s="48"/>
      <c r="BP100" s="48"/>
      <c r="BQ100" s="48"/>
      <c r="BR100" s="48"/>
      <c r="BS100" s="48"/>
      <c r="BT100" s="48"/>
      <c r="BU100" s="821"/>
      <c r="BV100" s="822"/>
      <c r="BW100" s="822"/>
      <c r="BX100" s="822"/>
      <c r="BY100" s="822"/>
      <c r="BZ100" s="822"/>
      <c r="CA100" s="822"/>
      <c r="CB100" s="822"/>
      <c r="CC100" s="823"/>
    </row>
    <row r="101" spans="1:81" s="58" customFormat="1" ht="40.049999999999997" customHeight="1" x14ac:dyDescent="0.3">
      <c r="A101" s="34"/>
      <c r="B101" s="886"/>
      <c r="C101" s="869"/>
      <c r="D101" s="872"/>
      <c r="E101" s="852"/>
      <c r="F101" s="852"/>
      <c r="G101" s="852"/>
      <c r="H101" s="852"/>
      <c r="I101" s="852"/>
      <c r="J101" s="813"/>
      <c r="K101" s="855"/>
      <c r="L101" s="1188"/>
      <c r="M101" s="1191"/>
      <c r="N101" s="1194"/>
      <c r="O101" s="1176"/>
      <c r="P101" s="1179"/>
      <c r="Q101" s="1182"/>
      <c r="R101" s="813"/>
      <c r="S101" s="39"/>
      <c r="T101" s="236"/>
      <c r="U101" s="236"/>
      <c r="V101" s="236"/>
      <c r="W101" s="39"/>
      <c r="X101" s="31"/>
      <c r="Y101" s="31"/>
      <c r="Z101" s="31"/>
      <c r="AA101" s="31"/>
      <c r="AB101" s="813"/>
      <c r="AC101" s="828"/>
      <c r="AD101" s="51">
        <f t="shared" si="97"/>
        <v>0</v>
      </c>
      <c r="AE101" s="51">
        <f t="shared" si="97"/>
        <v>0</v>
      </c>
      <c r="AF101" s="51">
        <f t="shared" si="97"/>
        <v>0</v>
      </c>
      <c r="AG101" s="51">
        <f t="shared" si="96"/>
        <v>0</v>
      </c>
      <c r="AH101" s="51">
        <f t="shared" si="96"/>
        <v>0</v>
      </c>
      <c r="AI101" s="51">
        <f t="shared" si="96"/>
        <v>0</v>
      </c>
      <c r="AJ101" s="51">
        <f t="shared" si="96"/>
        <v>0</v>
      </c>
      <c r="AK101" s="813"/>
      <c r="AL101" s="831"/>
      <c r="AM101" s="45">
        <f t="shared" si="112"/>
        <v>0</v>
      </c>
      <c r="AN101" s="48"/>
      <c r="AO101" s="48"/>
      <c r="AP101" s="48"/>
      <c r="AQ101" s="48"/>
      <c r="AR101" s="48"/>
      <c r="AS101" s="48"/>
      <c r="AT101" s="813"/>
      <c r="AU101" s="834"/>
      <c r="AV101" s="45">
        <f t="shared" si="113"/>
        <v>0</v>
      </c>
      <c r="AW101" s="48"/>
      <c r="AX101" s="48"/>
      <c r="AY101" s="48"/>
      <c r="AZ101" s="48"/>
      <c r="BA101" s="48"/>
      <c r="BB101" s="48"/>
      <c r="BC101" s="813"/>
      <c r="BD101" s="810"/>
      <c r="BE101" s="45">
        <f t="shared" si="114"/>
        <v>0</v>
      </c>
      <c r="BF101" s="48"/>
      <c r="BG101" s="48"/>
      <c r="BH101" s="48"/>
      <c r="BI101" s="48"/>
      <c r="BJ101" s="48"/>
      <c r="BK101" s="48"/>
      <c r="BL101" s="813"/>
      <c r="BM101" s="816"/>
      <c r="BN101" s="45">
        <f t="shared" si="115"/>
        <v>0</v>
      </c>
      <c r="BO101" s="48"/>
      <c r="BP101" s="48"/>
      <c r="BQ101" s="48"/>
      <c r="BR101" s="48"/>
      <c r="BS101" s="48"/>
      <c r="BT101" s="48"/>
      <c r="BU101" s="821"/>
      <c r="BV101" s="822"/>
      <c r="BW101" s="822"/>
      <c r="BX101" s="822"/>
      <c r="BY101" s="822"/>
      <c r="BZ101" s="822"/>
      <c r="CA101" s="822"/>
      <c r="CB101" s="822"/>
      <c r="CC101" s="823"/>
    </row>
    <row r="102" spans="1:81" s="58" customFormat="1" ht="40.049999999999997" customHeight="1" thickBot="1" x14ac:dyDescent="0.35">
      <c r="A102" s="34"/>
      <c r="B102" s="886"/>
      <c r="C102" s="869"/>
      <c r="D102" s="873"/>
      <c r="E102" s="853"/>
      <c r="F102" s="853"/>
      <c r="G102" s="853"/>
      <c r="H102" s="853"/>
      <c r="I102" s="853"/>
      <c r="J102" s="814"/>
      <c r="K102" s="856"/>
      <c r="L102" s="1189"/>
      <c r="M102" s="1192"/>
      <c r="N102" s="1195"/>
      <c r="O102" s="1177"/>
      <c r="P102" s="1180"/>
      <c r="Q102" s="1183"/>
      <c r="R102" s="814"/>
      <c r="S102" s="40"/>
      <c r="T102" s="237"/>
      <c r="U102" s="237"/>
      <c r="V102" s="237"/>
      <c r="W102" s="40"/>
      <c r="X102" s="32"/>
      <c r="Y102" s="32"/>
      <c r="Z102" s="32"/>
      <c r="AA102" s="32"/>
      <c r="AB102" s="814"/>
      <c r="AC102" s="829"/>
      <c r="AD102" s="52">
        <f t="shared" si="97"/>
        <v>0</v>
      </c>
      <c r="AE102" s="52">
        <f t="shared" si="97"/>
        <v>0</v>
      </c>
      <c r="AF102" s="52">
        <f t="shared" si="97"/>
        <v>0</v>
      </c>
      <c r="AG102" s="52">
        <f t="shared" si="96"/>
        <v>0</v>
      </c>
      <c r="AH102" s="52">
        <f t="shared" si="96"/>
        <v>0</v>
      </c>
      <c r="AI102" s="52">
        <f t="shared" si="96"/>
        <v>0</v>
      </c>
      <c r="AJ102" s="52">
        <f t="shared" si="96"/>
        <v>0</v>
      </c>
      <c r="AK102" s="814"/>
      <c r="AL102" s="832"/>
      <c r="AM102" s="46">
        <f t="shared" si="112"/>
        <v>0</v>
      </c>
      <c r="AN102" s="49"/>
      <c r="AO102" s="49"/>
      <c r="AP102" s="49"/>
      <c r="AQ102" s="49"/>
      <c r="AR102" s="49"/>
      <c r="AS102" s="49"/>
      <c r="AT102" s="814"/>
      <c r="AU102" s="835"/>
      <c r="AV102" s="46">
        <f t="shared" si="113"/>
        <v>0</v>
      </c>
      <c r="AW102" s="49"/>
      <c r="AX102" s="49"/>
      <c r="AY102" s="49"/>
      <c r="AZ102" s="49"/>
      <c r="BA102" s="49"/>
      <c r="BB102" s="49"/>
      <c r="BC102" s="814"/>
      <c r="BD102" s="811"/>
      <c r="BE102" s="46">
        <f t="shared" si="114"/>
        <v>0</v>
      </c>
      <c r="BF102" s="49"/>
      <c r="BG102" s="49"/>
      <c r="BH102" s="49"/>
      <c r="BI102" s="49"/>
      <c r="BJ102" s="49"/>
      <c r="BK102" s="49"/>
      <c r="BL102" s="814"/>
      <c r="BM102" s="817"/>
      <c r="BN102" s="46">
        <f t="shared" si="115"/>
        <v>0</v>
      </c>
      <c r="BO102" s="49"/>
      <c r="BP102" s="49"/>
      <c r="BQ102" s="49"/>
      <c r="BR102" s="49"/>
      <c r="BS102" s="49"/>
      <c r="BT102" s="49"/>
      <c r="BU102" s="824"/>
      <c r="BV102" s="825"/>
      <c r="BW102" s="825"/>
      <c r="BX102" s="825"/>
      <c r="BY102" s="825"/>
      <c r="BZ102" s="825"/>
      <c r="CA102" s="825"/>
      <c r="CB102" s="825"/>
      <c r="CC102" s="826"/>
    </row>
    <row r="103" spans="1:81" s="58" customFormat="1" ht="40.049999999999997" customHeight="1" thickTop="1" x14ac:dyDescent="0.3">
      <c r="A103" s="34"/>
      <c r="B103" s="886"/>
      <c r="C103" s="869"/>
      <c r="D103" s="871"/>
      <c r="E103" s="851"/>
      <c r="F103" s="851"/>
      <c r="G103" s="851"/>
      <c r="H103" s="851"/>
      <c r="I103" s="851"/>
      <c r="J103" s="812">
        <v>159</v>
      </c>
      <c r="K103" s="854" t="str">
        <f>+Metas!K183</f>
        <v>Construcción y dotación de un gimnasio para la preparación y acondicionamiento físico de los deportistas convencionales y paranacionales</v>
      </c>
      <c r="L103" s="1187"/>
      <c r="M103" s="1190">
        <f>SUM(N103:Q103)</f>
        <v>0</v>
      </c>
      <c r="N103" s="1193"/>
      <c r="O103" s="1175"/>
      <c r="P103" s="1178"/>
      <c r="Q103" s="1181"/>
      <c r="R103" s="812">
        <f t="shared" ref="R103" si="158">+$J103</f>
        <v>159</v>
      </c>
      <c r="S103" s="38"/>
      <c r="T103" s="235"/>
      <c r="U103" s="235"/>
      <c r="V103" s="235"/>
      <c r="W103" s="38"/>
      <c r="X103" s="30"/>
      <c r="Y103" s="30"/>
      <c r="Z103" s="30"/>
      <c r="AA103" s="30"/>
      <c r="AB103" s="812">
        <f t="shared" ref="AB103" si="159">+$J103</f>
        <v>159</v>
      </c>
      <c r="AC103" s="827">
        <f t="shared" ref="AC103" si="160">+L103</f>
        <v>0</v>
      </c>
      <c r="AD103" s="50">
        <f t="shared" si="97"/>
        <v>0</v>
      </c>
      <c r="AE103" s="50">
        <f t="shared" si="97"/>
        <v>0</v>
      </c>
      <c r="AF103" s="50">
        <f t="shared" si="97"/>
        <v>0</v>
      </c>
      <c r="AG103" s="50">
        <f t="shared" si="96"/>
        <v>0</v>
      </c>
      <c r="AH103" s="50">
        <f t="shared" si="96"/>
        <v>0</v>
      </c>
      <c r="AI103" s="50">
        <f t="shared" si="96"/>
        <v>0</v>
      </c>
      <c r="AJ103" s="50">
        <f t="shared" si="96"/>
        <v>0</v>
      </c>
      <c r="AK103" s="812">
        <f t="shared" ref="AK103" si="161">+$J103</f>
        <v>159</v>
      </c>
      <c r="AL103" s="830">
        <f>+N103</f>
        <v>0</v>
      </c>
      <c r="AM103" s="44">
        <f t="shared" si="112"/>
        <v>0</v>
      </c>
      <c r="AN103" s="47"/>
      <c r="AO103" s="47"/>
      <c r="AP103" s="47"/>
      <c r="AQ103" s="47"/>
      <c r="AR103" s="47"/>
      <c r="AS103" s="47"/>
      <c r="AT103" s="812">
        <f t="shared" ref="AT103" si="162">+$J103</f>
        <v>159</v>
      </c>
      <c r="AU103" s="833">
        <f>+O103</f>
        <v>0</v>
      </c>
      <c r="AV103" s="44">
        <f t="shared" si="113"/>
        <v>0</v>
      </c>
      <c r="AW103" s="47"/>
      <c r="AX103" s="47"/>
      <c r="AY103" s="47"/>
      <c r="AZ103" s="47"/>
      <c r="BA103" s="47"/>
      <c r="BB103" s="47"/>
      <c r="BC103" s="812">
        <f t="shared" ref="BC103" si="163">+$J103</f>
        <v>159</v>
      </c>
      <c r="BD103" s="809">
        <f>+P103</f>
        <v>0</v>
      </c>
      <c r="BE103" s="44">
        <f t="shared" si="114"/>
        <v>0</v>
      </c>
      <c r="BF103" s="47"/>
      <c r="BG103" s="47"/>
      <c r="BH103" s="47"/>
      <c r="BI103" s="47"/>
      <c r="BJ103" s="47"/>
      <c r="BK103" s="47"/>
      <c r="BL103" s="812">
        <f t="shared" ref="BL103" si="164">+$J103</f>
        <v>159</v>
      </c>
      <c r="BM103" s="815">
        <f>+Q103</f>
        <v>0</v>
      </c>
      <c r="BN103" s="44">
        <f t="shared" si="115"/>
        <v>0</v>
      </c>
      <c r="BO103" s="47"/>
      <c r="BP103" s="47"/>
      <c r="BQ103" s="47"/>
      <c r="BR103" s="47"/>
      <c r="BS103" s="47"/>
      <c r="BT103" s="47"/>
      <c r="BU103" s="818"/>
      <c r="BV103" s="819"/>
      <c r="BW103" s="819"/>
      <c r="BX103" s="819"/>
      <c r="BY103" s="819"/>
      <c r="BZ103" s="819"/>
      <c r="CA103" s="819"/>
      <c r="CB103" s="819"/>
      <c r="CC103" s="820"/>
    </row>
    <row r="104" spans="1:81" s="58" customFormat="1" ht="40.049999999999997" customHeight="1" x14ac:dyDescent="0.3">
      <c r="A104" s="34"/>
      <c r="B104" s="886"/>
      <c r="C104" s="869"/>
      <c r="D104" s="872"/>
      <c r="E104" s="852"/>
      <c r="F104" s="852"/>
      <c r="G104" s="852"/>
      <c r="H104" s="852"/>
      <c r="I104" s="852"/>
      <c r="J104" s="813"/>
      <c r="K104" s="855"/>
      <c r="L104" s="1188"/>
      <c r="M104" s="1191"/>
      <c r="N104" s="1194"/>
      <c r="O104" s="1176"/>
      <c r="P104" s="1179"/>
      <c r="Q104" s="1182"/>
      <c r="R104" s="813"/>
      <c r="S104" s="39"/>
      <c r="T104" s="236"/>
      <c r="U104" s="236"/>
      <c r="V104" s="236"/>
      <c r="W104" s="39"/>
      <c r="X104" s="31"/>
      <c r="Y104" s="31"/>
      <c r="Z104" s="31"/>
      <c r="AA104" s="31"/>
      <c r="AB104" s="813"/>
      <c r="AC104" s="828"/>
      <c r="AD104" s="51">
        <f t="shared" si="97"/>
        <v>0</v>
      </c>
      <c r="AE104" s="51">
        <f t="shared" si="97"/>
        <v>0</v>
      </c>
      <c r="AF104" s="51">
        <f t="shared" si="97"/>
        <v>0</v>
      </c>
      <c r="AG104" s="51">
        <f t="shared" si="96"/>
        <v>0</v>
      </c>
      <c r="AH104" s="51">
        <f t="shared" si="96"/>
        <v>0</v>
      </c>
      <c r="AI104" s="51">
        <f t="shared" si="96"/>
        <v>0</v>
      </c>
      <c r="AJ104" s="51">
        <f t="shared" si="96"/>
        <v>0</v>
      </c>
      <c r="AK104" s="813"/>
      <c r="AL104" s="831"/>
      <c r="AM104" s="45">
        <f t="shared" si="112"/>
        <v>0</v>
      </c>
      <c r="AN104" s="48"/>
      <c r="AO104" s="48"/>
      <c r="AP104" s="48"/>
      <c r="AQ104" s="48"/>
      <c r="AR104" s="48"/>
      <c r="AS104" s="48"/>
      <c r="AT104" s="813"/>
      <c r="AU104" s="834"/>
      <c r="AV104" s="45">
        <f t="shared" si="113"/>
        <v>0</v>
      </c>
      <c r="AW104" s="48"/>
      <c r="AX104" s="48"/>
      <c r="AY104" s="48"/>
      <c r="AZ104" s="48"/>
      <c r="BA104" s="48"/>
      <c r="BB104" s="48"/>
      <c r="BC104" s="813"/>
      <c r="BD104" s="810"/>
      <c r="BE104" s="45">
        <f t="shared" si="114"/>
        <v>0</v>
      </c>
      <c r="BF104" s="48"/>
      <c r="BG104" s="48"/>
      <c r="BH104" s="48"/>
      <c r="BI104" s="48"/>
      <c r="BJ104" s="48"/>
      <c r="BK104" s="48"/>
      <c r="BL104" s="813"/>
      <c r="BM104" s="816"/>
      <c r="BN104" s="45">
        <f t="shared" si="115"/>
        <v>0</v>
      </c>
      <c r="BO104" s="48"/>
      <c r="BP104" s="48"/>
      <c r="BQ104" s="48"/>
      <c r="BR104" s="48"/>
      <c r="BS104" s="48"/>
      <c r="BT104" s="48"/>
      <c r="BU104" s="821"/>
      <c r="BV104" s="822"/>
      <c r="BW104" s="822"/>
      <c r="BX104" s="822"/>
      <c r="BY104" s="822"/>
      <c r="BZ104" s="822"/>
      <c r="CA104" s="822"/>
      <c r="CB104" s="822"/>
      <c r="CC104" s="823"/>
    </row>
    <row r="105" spans="1:81" s="58" customFormat="1" ht="40.049999999999997" customHeight="1" x14ac:dyDescent="0.3">
      <c r="A105" s="34"/>
      <c r="B105" s="886"/>
      <c r="C105" s="869"/>
      <c r="D105" s="872"/>
      <c r="E105" s="852"/>
      <c r="F105" s="852"/>
      <c r="G105" s="852"/>
      <c r="H105" s="852"/>
      <c r="I105" s="852"/>
      <c r="J105" s="813"/>
      <c r="K105" s="855"/>
      <c r="L105" s="1188"/>
      <c r="M105" s="1191"/>
      <c r="N105" s="1194"/>
      <c r="O105" s="1176"/>
      <c r="P105" s="1179"/>
      <c r="Q105" s="1182"/>
      <c r="R105" s="813"/>
      <c r="S105" s="39"/>
      <c r="T105" s="236"/>
      <c r="U105" s="236"/>
      <c r="V105" s="236"/>
      <c r="W105" s="39"/>
      <c r="X105" s="31"/>
      <c r="Y105" s="31"/>
      <c r="Z105" s="31"/>
      <c r="AA105" s="31"/>
      <c r="AB105" s="813"/>
      <c r="AC105" s="828"/>
      <c r="AD105" s="51">
        <f t="shared" si="97"/>
        <v>0</v>
      </c>
      <c r="AE105" s="51">
        <f t="shared" si="97"/>
        <v>0</v>
      </c>
      <c r="AF105" s="51">
        <f t="shared" si="97"/>
        <v>0</v>
      </c>
      <c r="AG105" s="51">
        <f t="shared" si="96"/>
        <v>0</v>
      </c>
      <c r="AH105" s="51">
        <f t="shared" si="96"/>
        <v>0</v>
      </c>
      <c r="AI105" s="51">
        <f t="shared" si="96"/>
        <v>0</v>
      </c>
      <c r="AJ105" s="51">
        <f t="shared" si="96"/>
        <v>0</v>
      </c>
      <c r="AK105" s="813"/>
      <c r="AL105" s="831"/>
      <c r="AM105" s="45">
        <f t="shared" si="112"/>
        <v>0</v>
      </c>
      <c r="AN105" s="48"/>
      <c r="AO105" s="48"/>
      <c r="AP105" s="48"/>
      <c r="AQ105" s="48"/>
      <c r="AR105" s="48"/>
      <c r="AS105" s="48"/>
      <c r="AT105" s="813"/>
      <c r="AU105" s="834"/>
      <c r="AV105" s="45">
        <f t="shared" si="113"/>
        <v>0</v>
      </c>
      <c r="AW105" s="48"/>
      <c r="AX105" s="48"/>
      <c r="AY105" s="48"/>
      <c r="AZ105" s="48"/>
      <c r="BA105" s="48"/>
      <c r="BB105" s="48"/>
      <c r="BC105" s="813"/>
      <c r="BD105" s="810"/>
      <c r="BE105" s="45">
        <f t="shared" si="114"/>
        <v>0</v>
      </c>
      <c r="BF105" s="48"/>
      <c r="BG105" s="48"/>
      <c r="BH105" s="48"/>
      <c r="BI105" s="48"/>
      <c r="BJ105" s="48"/>
      <c r="BK105" s="48"/>
      <c r="BL105" s="813"/>
      <c r="BM105" s="816"/>
      <c r="BN105" s="45">
        <f t="shared" si="115"/>
        <v>0</v>
      </c>
      <c r="BO105" s="48"/>
      <c r="BP105" s="48"/>
      <c r="BQ105" s="48"/>
      <c r="BR105" s="48"/>
      <c r="BS105" s="48"/>
      <c r="BT105" s="48"/>
      <c r="BU105" s="821"/>
      <c r="BV105" s="822"/>
      <c r="BW105" s="822"/>
      <c r="BX105" s="822"/>
      <c r="BY105" s="822"/>
      <c r="BZ105" s="822"/>
      <c r="CA105" s="822"/>
      <c r="CB105" s="822"/>
      <c r="CC105" s="823"/>
    </row>
    <row r="106" spans="1:81" s="58" customFormat="1" ht="40.049999999999997" customHeight="1" thickBot="1" x14ac:dyDescent="0.35">
      <c r="A106" s="34"/>
      <c r="B106" s="886"/>
      <c r="C106" s="869"/>
      <c r="D106" s="873"/>
      <c r="E106" s="853"/>
      <c r="F106" s="853"/>
      <c r="G106" s="853"/>
      <c r="H106" s="853"/>
      <c r="I106" s="853"/>
      <c r="J106" s="814"/>
      <c r="K106" s="856"/>
      <c r="L106" s="1189"/>
      <c r="M106" s="1192"/>
      <c r="N106" s="1195"/>
      <c r="O106" s="1177"/>
      <c r="P106" s="1180"/>
      <c r="Q106" s="1183"/>
      <c r="R106" s="814"/>
      <c r="S106" s="40"/>
      <c r="T106" s="237"/>
      <c r="U106" s="237"/>
      <c r="V106" s="237"/>
      <c r="W106" s="40"/>
      <c r="X106" s="32"/>
      <c r="Y106" s="32"/>
      <c r="Z106" s="32"/>
      <c r="AA106" s="32"/>
      <c r="AB106" s="814"/>
      <c r="AC106" s="829"/>
      <c r="AD106" s="52">
        <f t="shared" si="97"/>
        <v>0</v>
      </c>
      <c r="AE106" s="52">
        <f t="shared" si="97"/>
        <v>0</v>
      </c>
      <c r="AF106" s="52">
        <f t="shared" si="97"/>
        <v>0</v>
      </c>
      <c r="AG106" s="52">
        <f t="shared" si="96"/>
        <v>0</v>
      </c>
      <c r="AH106" s="52">
        <f t="shared" si="96"/>
        <v>0</v>
      </c>
      <c r="AI106" s="52">
        <f t="shared" si="96"/>
        <v>0</v>
      </c>
      <c r="AJ106" s="52">
        <f t="shared" si="96"/>
        <v>0</v>
      </c>
      <c r="AK106" s="814"/>
      <c r="AL106" s="832"/>
      <c r="AM106" s="46">
        <f t="shared" si="112"/>
        <v>0</v>
      </c>
      <c r="AN106" s="49"/>
      <c r="AO106" s="49"/>
      <c r="AP106" s="49"/>
      <c r="AQ106" s="49"/>
      <c r="AR106" s="49"/>
      <c r="AS106" s="49"/>
      <c r="AT106" s="814"/>
      <c r="AU106" s="835"/>
      <c r="AV106" s="46">
        <f t="shared" si="113"/>
        <v>0</v>
      </c>
      <c r="AW106" s="49"/>
      <c r="AX106" s="49"/>
      <c r="AY106" s="49"/>
      <c r="AZ106" s="49"/>
      <c r="BA106" s="49"/>
      <c r="BB106" s="49"/>
      <c r="BC106" s="814"/>
      <c r="BD106" s="811"/>
      <c r="BE106" s="46">
        <f t="shared" si="114"/>
        <v>0</v>
      </c>
      <c r="BF106" s="49"/>
      <c r="BG106" s="49"/>
      <c r="BH106" s="49"/>
      <c r="BI106" s="49"/>
      <c r="BJ106" s="49"/>
      <c r="BK106" s="49"/>
      <c r="BL106" s="814"/>
      <c r="BM106" s="817"/>
      <c r="BN106" s="46">
        <f t="shared" si="115"/>
        <v>0</v>
      </c>
      <c r="BO106" s="49"/>
      <c r="BP106" s="49"/>
      <c r="BQ106" s="49"/>
      <c r="BR106" s="49"/>
      <c r="BS106" s="49"/>
      <c r="BT106" s="49"/>
      <c r="BU106" s="824"/>
      <c r="BV106" s="825"/>
      <c r="BW106" s="825"/>
      <c r="BX106" s="825"/>
      <c r="BY106" s="825"/>
      <c r="BZ106" s="825"/>
      <c r="CA106" s="825"/>
      <c r="CB106" s="825"/>
      <c r="CC106" s="826"/>
    </row>
    <row r="107" spans="1:81" s="58" customFormat="1" ht="40.049999999999997" customHeight="1" thickTop="1" x14ac:dyDescent="0.3">
      <c r="A107" s="34"/>
      <c r="B107" s="886"/>
      <c r="C107" s="869"/>
      <c r="D107" s="871"/>
      <c r="E107" s="851"/>
      <c r="F107" s="851"/>
      <c r="G107" s="851"/>
      <c r="H107" s="851"/>
      <c r="I107" s="851"/>
      <c r="J107" s="812">
        <v>160</v>
      </c>
      <c r="K107" s="854" t="str">
        <f>+Metas!K184</f>
        <v>Mantenimiento y equipamiento de la Unidad de Medicina Deportiva del Departamento</v>
      </c>
      <c r="L107" s="1187"/>
      <c r="M107" s="1190">
        <f>SUM(N107:Q107)</f>
        <v>0</v>
      </c>
      <c r="N107" s="1193"/>
      <c r="O107" s="1175"/>
      <c r="P107" s="1178"/>
      <c r="Q107" s="1181"/>
      <c r="R107" s="812">
        <f t="shared" ref="R107" si="165">+$J107</f>
        <v>160</v>
      </c>
      <c r="S107" s="38"/>
      <c r="T107" s="235"/>
      <c r="U107" s="235"/>
      <c r="V107" s="235"/>
      <c r="W107" s="38"/>
      <c r="X107" s="30"/>
      <c r="Y107" s="30"/>
      <c r="Z107" s="30"/>
      <c r="AA107" s="30"/>
      <c r="AB107" s="812">
        <f t="shared" ref="AB107" si="166">+$J107</f>
        <v>160</v>
      </c>
      <c r="AC107" s="827">
        <f t="shared" ref="AC107" si="167">+L107</f>
        <v>0</v>
      </c>
      <c r="AD107" s="50">
        <f t="shared" si="97"/>
        <v>0</v>
      </c>
      <c r="AE107" s="50">
        <f t="shared" si="97"/>
        <v>0</v>
      </c>
      <c r="AF107" s="50">
        <f t="shared" si="97"/>
        <v>0</v>
      </c>
      <c r="AG107" s="50">
        <f t="shared" si="96"/>
        <v>0</v>
      </c>
      <c r="AH107" s="50">
        <f t="shared" si="96"/>
        <v>0</v>
      </c>
      <c r="AI107" s="50">
        <f t="shared" si="96"/>
        <v>0</v>
      </c>
      <c r="AJ107" s="50">
        <f t="shared" si="96"/>
        <v>0</v>
      </c>
      <c r="AK107" s="812">
        <f t="shared" ref="AK107" si="168">+$J107</f>
        <v>160</v>
      </c>
      <c r="AL107" s="830">
        <f>+N107</f>
        <v>0</v>
      </c>
      <c r="AM107" s="44">
        <f t="shared" si="112"/>
        <v>0</v>
      </c>
      <c r="AN107" s="47"/>
      <c r="AO107" s="47"/>
      <c r="AP107" s="47"/>
      <c r="AQ107" s="47"/>
      <c r="AR107" s="47"/>
      <c r="AS107" s="47"/>
      <c r="AT107" s="812">
        <f t="shared" ref="AT107" si="169">+$J107</f>
        <v>160</v>
      </c>
      <c r="AU107" s="833">
        <f>+O107</f>
        <v>0</v>
      </c>
      <c r="AV107" s="44">
        <f t="shared" si="113"/>
        <v>0</v>
      </c>
      <c r="AW107" s="47"/>
      <c r="AX107" s="47"/>
      <c r="AY107" s="47"/>
      <c r="AZ107" s="47"/>
      <c r="BA107" s="47"/>
      <c r="BB107" s="47"/>
      <c r="BC107" s="812">
        <f t="shared" ref="BC107" si="170">+$J107</f>
        <v>160</v>
      </c>
      <c r="BD107" s="809">
        <f>+P107</f>
        <v>0</v>
      </c>
      <c r="BE107" s="44">
        <f t="shared" si="114"/>
        <v>0</v>
      </c>
      <c r="BF107" s="47"/>
      <c r="BG107" s="47"/>
      <c r="BH107" s="47"/>
      <c r="BI107" s="47"/>
      <c r="BJ107" s="47"/>
      <c r="BK107" s="47"/>
      <c r="BL107" s="812">
        <f t="shared" ref="BL107" si="171">+$J107</f>
        <v>160</v>
      </c>
      <c r="BM107" s="815">
        <f>+Q107</f>
        <v>0</v>
      </c>
      <c r="BN107" s="44">
        <f t="shared" si="115"/>
        <v>0</v>
      </c>
      <c r="BO107" s="47"/>
      <c r="BP107" s="47"/>
      <c r="BQ107" s="47"/>
      <c r="BR107" s="47"/>
      <c r="BS107" s="47"/>
      <c r="BT107" s="47"/>
      <c r="BU107" s="818"/>
      <c r="BV107" s="819"/>
      <c r="BW107" s="819"/>
      <c r="BX107" s="819"/>
      <c r="BY107" s="819"/>
      <c r="BZ107" s="819"/>
      <c r="CA107" s="819"/>
      <c r="CB107" s="819"/>
      <c r="CC107" s="820"/>
    </row>
    <row r="108" spans="1:81" s="58" customFormat="1" ht="40.049999999999997" customHeight="1" x14ac:dyDescent="0.3">
      <c r="A108" s="34"/>
      <c r="B108" s="886"/>
      <c r="C108" s="869"/>
      <c r="D108" s="872"/>
      <c r="E108" s="852"/>
      <c r="F108" s="852"/>
      <c r="G108" s="852"/>
      <c r="H108" s="852"/>
      <c r="I108" s="852"/>
      <c r="J108" s="813"/>
      <c r="K108" s="855"/>
      <c r="L108" s="1188"/>
      <c r="M108" s="1191"/>
      <c r="N108" s="1194"/>
      <c r="O108" s="1176"/>
      <c r="P108" s="1179"/>
      <c r="Q108" s="1182"/>
      <c r="R108" s="813"/>
      <c r="S108" s="39"/>
      <c r="T108" s="236"/>
      <c r="U108" s="236"/>
      <c r="V108" s="236"/>
      <c r="W108" s="39"/>
      <c r="X108" s="31"/>
      <c r="Y108" s="31"/>
      <c r="Z108" s="31"/>
      <c r="AA108" s="31"/>
      <c r="AB108" s="813"/>
      <c r="AC108" s="828"/>
      <c r="AD108" s="51">
        <f t="shared" si="97"/>
        <v>0</v>
      </c>
      <c r="AE108" s="51">
        <f t="shared" si="97"/>
        <v>0</v>
      </c>
      <c r="AF108" s="51">
        <f t="shared" si="97"/>
        <v>0</v>
      </c>
      <c r="AG108" s="51">
        <f t="shared" si="96"/>
        <v>0</v>
      </c>
      <c r="AH108" s="51">
        <f t="shared" si="96"/>
        <v>0</v>
      </c>
      <c r="AI108" s="51">
        <f t="shared" si="96"/>
        <v>0</v>
      </c>
      <c r="AJ108" s="51">
        <f t="shared" si="96"/>
        <v>0</v>
      </c>
      <c r="AK108" s="813"/>
      <c r="AL108" s="831"/>
      <c r="AM108" s="45">
        <f t="shared" si="112"/>
        <v>0</v>
      </c>
      <c r="AN108" s="48"/>
      <c r="AO108" s="48"/>
      <c r="AP108" s="48"/>
      <c r="AQ108" s="48"/>
      <c r="AR108" s="48"/>
      <c r="AS108" s="48"/>
      <c r="AT108" s="813"/>
      <c r="AU108" s="834"/>
      <c r="AV108" s="45">
        <f t="shared" si="113"/>
        <v>0</v>
      </c>
      <c r="AW108" s="48"/>
      <c r="AX108" s="48"/>
      <c r="AY108" s="48"/>
      <c r="AZ108" s="48"/>
      <c r="BA108" s="48"/>
      <c r="BB108" s="48"/>
      <c r="BC108" s="813"/>
      <c r="BD108" s="810"/>
      <c r="BE108" s="45">
        <f t="shared" si="114"/>
        <v>0</v>
      </c>
      <c r="BF108" s="48"/>
      <c r="BG108" s="48"/>
      <c r="BH108" s="48"/>
      <c r="BI108" s="48"/>
      <c r="BJ108" s="48"/>
      <c r="BK108" s="48"/>
      <c r="BL108" s="813"/>
      <c r="BM108" s="816"/>
      <c r="BN108" s="45">
        <f t="shared" si="115"/>
        <v>0</v>
      </c>
      <c r="BO108" s="48"/>
      <c r="BP108" s="48"/>
      <c r="BQ108" s="48"/>
      <c r="BR108" s="48"/>
      <c r="BS108" s="48"/>
      <c r="BT108" s="48"/>
      <c r="BU108" s="821"/>
      <c r="BV108" s="822"/>
      <c r="BW108" s="822"/>
      <c r="BX108" s="822"/>
      <c r="BY108" s="822"/>
      <c r="BZ108" s="822"/>
      <c r="CA108" s="822"/>
      <c r="CB108" s="822"/>
      <c r="CC108" s="823"/>
    </row>
    <row r="109" spans="1:81" s="58" customFormat="1" ht="40.049999999999997" customHeight="1" x14ac:dyDescent="0.3">
      <c r="A109" s="34"/>
      <c r="B109" s="886"/>
      <c r="C109" s="869"/>
      <c r="D109" s="872"/>
      <c r="E109" s="852"/>
      <c r="F109" s="852"/>
      <c r="G109" s="852"/>
      <c r="H109" s="852"/>
      <c r="I109" s="852"/>
      <c r="J109" s="813"/>
      <c r="K109" s="855"/>
      <c r="L109" s="1188"/>
      <c r="M109" s="1191"/>
      <c r="N109" s="1194"/>
      <c r="O109" s="1176"/>
      <c r="P109" s="1179"/>
      <c r="Q109" s="1182"/>
      <c r="R109" s="813"/>
      <c r="S109" s="39"/>
      <c r="T109" s="236"/>
      <c r="U109" s="236"/>
      <c r="V109" s="236"/>
      <c r="W109" s="39"/>
      <c r="X109" s="31"/>
      <c r="Y109" s="31"/>
      <c r="Z109" s="31"/>
      <c r="AA109" s="31"/>
      <c r="AB109" s="813"/>
      <c r="AC109" s="828"/>
      <c r="AD109" s="51">
        <f t="shared" si="97"/>
        <v>0</v>
      </c>
      <c r="AE109" s="51">
        <f t="shared" si="97"/>
        <v>0</v>
      </c>
      <c r="AF109" s="51">
        <f t="shared" si="97"/>
        <v>0</v>
      </c>
      <c r="AG109" s="51">
        <f t="shared" si="96"/>
        <v>0</v>
      </c>
      <c r="AH109" s="51">
        <f t="shared" si="96"/>
        <v>0</v>
      </c>
      <c r="AI109" s="51">
        <f t="shared" si="96"/>
        <v>0</v>
      </c>
      <c r="AJ109" s="51">
        <f t="shared" si="96"/>
        <v>0</v>
      </c>
      <c r="AK109" s="813"/>
      <c r="AL109" s="831"/>
      <c r="AM109" s="45">
        <f t="shared" si="112"/>
        <v>0</v>
      </c>
      <c r="AN109" s="48"/>
      <c r="AO109" s="48"/>
      <c r="AP109" s="48"/>
      <c r="AQ109" s="48"/>
      <c r="AR109" s="48"/>
      <c r="AS109" s="48"/>
      <c r="AT109" s="813"/>
      <c r="AU109" s="834"/>
      <c r="AV109" s="45">
        <f t="shared" si="113"/>
        <v>0</v>
      </c>
      <c r="AW109" s="48"/>
      <c r="AX109" s="48"/>
      <c r="AY109" s="48"/>
      <c r="AZ109" s="48"/>
      <c r="BA109" s="48"/>
      <c r="BB109" s="48"/>
      <c r="BC109" s="813"/>
      <c r="BD109" s="810"/>
      <c r="BE109" s="45">
        <f t="shared" si="114"/>
        <v>0</v>
      </c>
      <c r="BF109" s="48"/>
      <c r="BG109" s="48"/>
      <c r="BH109" s="48"/>
      <c r="BI109" s="48"/>
      <c r="BJ109" s="48"/>
      <c r="BK109" s="48"/>
      <c r="BL109" s="813"/>
      <c r="BM109" s="816"/>
      <c r="BN109" s="45">
        <f t="shared" si="115"/>
        <v>0</v>
      </c>
      <c r="BO109" s="48"/>
      <c r="BP109" s="48"/>
      <c r="BQ109" s="48"/>
      <c r="BR109" s="48"/>
      <c r="BS109" s="48"/>
      <c r="BT109" s="48"/>
      <c r="BU109" s="821"/>
      <c r="BV109" s="822"/>
      <c r="BW109" s="822"/>
      <c r="BX109" s="822"/>
      <c r="BY109" s="822"/>
      <c r="BZ109" s="822"/>
      <c r="CA109" s="822"/>
      <c r="CB109" s="822"/>
      <c r="CC109" s="823"/>
    </row>
    <row r="110" spans="1:81" s="58" customFormat="1" ht="40.049999999999997" customHeight="1" thickBot="1" x14ac:dyDescent="0.35">
      <c r="A110" s="34"/>
      <c r="B110" s="886"/>
      <c r="C110" s="869"/>
      <c r="D110" s="873"/>
      <c r="E110" s="853"/>
      <c r="F110" s="853"/>
      <c r="G110" s="853"/>
      <c r="H110" s="853"/>
      <c r="I110" s="853"/>
      <c r="J110" s="814"/>
      <c r="K110" s="856"/>
      <c r="L110" s="1189"/>
      <c r="M110" s="1192"/>
      <c r="N110" s="1195"/>
      <c r="O110" s="1177"/>
      <c r="P110" s="1180"/>
      <c r="Q110" s="1183"/>
      <c r="R110" s="814"/>
      <c r="S110" s="40"/>
      <c r="T110" s="237"/>
      <c r="U110" s="237"/>
      <c r="V110" s="237"/>
      <c r="W110" s="40"/>
      <c r="X110" s="32"/>
      <c r="Y110" s="32"/>
      <c r="Z110" s="32"/>
      <c r="AA110" s="32"/>
      <c r="AB110" s="814"/>
      <c r="AC110" s="829"/>
      <c r="AD110" s="52">
        <f t="shared" si="97"/>
        <v>0</v>
      </c>
      <c r="AE110" s="52">
        <f t="shared" si="97"/>
        <v>0</v>
      </c>
      <c r="AF110" s="52">
        <f t="shared" si="97"/>
        <v>0</v>
      </c>
      <c r="AG110" s="52">
        <f t="shared" si="96"/>
        <v>0</v>
      </c>
      <c r="AH110" s="52">
        <f t="shared" si="96"/>
        <v>0</v>
      </c>
      <c r="AI110" s="52">
        <f t="shared" si="96"/>
        <v>0</v>
      </c>
      <c r="AJ110" s="52">
        <f t="shared" si="96"/>
        <v>0</v>
      </c>
      <c r="AK110" s="814"/>
      <c r="AL110" s="832"/>
      <c r="AM110" s="46">
        <f t="shared" si="112"/>
        <v>0</v>
      </c>
      <c r="AN110" s="49"/>
      <c r="AO110" s="49"/>
      <c r="AP110" s="49"/>
      <c r="AQ110" s="49"/>
      <c r="AR110" s="49"/>
      <c r="AS110" s="49"/>
      <c r="AT110" s="814"/>
      <c r="AU110" s="835"/>
      <c r="AV110" s="46">
        <f t="shared" si="113"/>
        <v>0</v>
      </c>
      <c r="AW110" s="49"/>
      <c r="AX110" s="49"/>
      <c r="AY110" s="49"/>
      <c r="AZ110" s="49"/>
      <c r="BA110" s="49"/>
      <c r="BB110" s="49"/>
      <c r="BC110" s="814"/>
      <c r="BD110" s="811"/>
      <c r="BE110" s="46">
        <f t="shared" si="114"/>
        <v>0</v>
      </c>
      <c r="BF110" s="49"/>
      <c r="BG110" s="49"/>
      <c r="BH110" s="49"/>
      <c r="BI110" s="49"/>
      <c r="BJ110" s="49"/>
      <c r="BK110" s="49"/>
      <c r="BL110" s="814"/>
      <c r="BM110" s="817"/>
      <c r="BN110" s="46">
        <f t="shared" si="115"/>
        <v>0</v>
      </c>
      <c r="BO110" s="49"/>
      <c r="BP110" s="49"/>
      <c r="BQ110" s="49"/>
      <c r="BR110" s="49"/>
      <c r="BS110" s="49"/>
      <c r="BT110" s="49"/>
      <c r="BU110" s="824"/>
      <c r="BV110" s="825"/>
      <c r="BW110" s="825"/>
      <c r="BX110" s="825"/>
      <c r="BY110" s="825"/>
      <c r="BZ110" s="825"/>
      <c r="CA110" s="825"/>
      <c r="CB110" s="825"/>
      <c r="CC110" s="826"/>
    </row>
    <row r="111" spans="1:81" s="58" customFormat="1" ht="40.049999999999997" customHeight="1" thickTop="1" x14ac:dyDescent="0.3">
      <c r="A111" s="34"/>
      <c r="B111" s="886"/>
      <c r="C111" s="869"/>
      <c r="D111" s="871"/>
      <c r="E111" s="851"/>
      <c r="F111" s="851"/>
      <c r="G111" s="851"/>
      <c r="H111" s="851"/>
      <c r="I111" s="851"/>
      <c r="J111" s="812">
        <v>161</v>
      </c>
      <c r="K111" s="854" t="str">
        <f>+Metas!K185</f>
        <v>Adecuación y mantenimiento de los escenarios deportivos a cargo de Indenorte</v>
      </c>
      <c r="L111" s="1187"/>
      <c r="M111" s="1190">
        <f t="shared" ref="M111:M119" si="172">SUM(N111:Q111)/4</f>
        <v>0</v>
      </c>
      <c r="N111" s="1193"/>
      <c r="O111" s="1175"/>
      <c r="P111" s="1178"/>
      <c r="Q111" s="1181"/>
      <c r="R111" s="812">
        <f t="shared" ref="R111" si="173">+$J111</f>
        <v>161</v>
      </c>
      <c r="S111" s="38"/>
      <c r="T111" s="235"/>
      <c r="U111" s="235"/>
      <c r="V111" s="235"/>
      <c r="W111" s="38"/>
      <c r="X111" s="30"/>
      <c r="Y111" s="30"/>
      <c r="Z111" s="30"/>
      <c r="AA111" s="30"/>
      <c r="AB111" s="812">
        <f t="shared" ref="AB111" si="174">+$J111</f>
        <v>161</v>
      </c>
      <c r="AC111" s="827">
        <f t="shared" ref="AC111" si="175">+L111</f>
        <v>0</v>
      </c>
      <c r="AD111" s="50">
        <f t="shared" si="97"/>
        <v>0</v>
      </c>
      <c r="AE111" s="50">
        <f t="shared" si="97"/>
        <v>0</v>
      </c>
      <c r="AF111" s="50">
        <f t="shared" si="97"/>
        <v>0</v>
      </c>
      <c r="AG111" s="50">
        <f t="shared" si="96"/>
        <v>0</v>
      </c>
      <c r="AH111" s="50">
        <f t="shared" si="96"/>
        <v>0</v>
      </c>
      <c r="AI111" s="50">
        <f t="shared" si="96"/>
        <v>0</v>
      </c>
      <c r="AJ111" s="50">
        <f t="shared" si="96"/>
        <v>0</v>
      </c>
      <c r="AK111" s="812">
        <f t="shared" ref="AK111" si="176">+$J111</f>
        <v>161</v>
      </c>
      <c r="AL111" s="830">
        <f t="shared" ref="AL111:AL119" si="177">+N111</f>
        <v>0</v>
      </c>
      <c r="AM111" s="44">
        <f t="shared" si="112"/>
        <v>0</v>
      </c>
      <c r="AN111" s="47"/>
      <c r="AO111" s="47"/>
      <c r="AP111" s="47"/>
      <c r="AQ111" s="47"/>
      <c r="AR111" s="47"/>
      <c r="AS111" s="47"/>
      <c r="AT111" s="812">
        <f t="shared" ref="AT111" si="178">+$J111</f>
        <v>161</v>
      </c>
      <c r="AU111" s="833">
        <f t="shared" ref="AU111:AU119" si="179">+O111</f>
        <v>0</v>
      </c>
      <c r="AV111" s="44">
        <f t="shared" si="113"/>
        <v>0</v>
      </c>
      <c r="AW111" s="47"/>
      <c r="AX111" s="47"/>
      <c r="AY111" s="47"/>
      <c r="AZ111" s="47"/>
      <c r="BA111" s="47"/>
      <c r="BB111" s="47"/>
      <c r="BC111" s="812">
        <f t="shared" ref="BC111" si="180">+$J111</f>
        <v>161</v>
      </c>
      <c r="BD111" s="809">
        <f t="shared" ref="BD111:BD119" si="181">+P111</f>
        <v>0</v>
      </c>
      <c r="BE111" s="44">
        <f t="shared" si="114"/>
        <v>0</v>
      </c>
      <c r="BF111" s="47"/>
      <c r="BG111" s="47"/>
      <c r="BH111" s="47"/>
      <c r="BI111" s="47"/>
      <c r="BJ111" s="47"/>
      <c r="BK111" s="47"/>
      <c r="BL111" s="812">
        <f t="shared" ref="BL111" si="182">+$J111</f>
        <v>161</v>
      </c>
      <c r="BM111" s="815">
        <f t="shared" ref="BM111:BM119" si="183">+Q111</f>
        <v>0</v>
      </c>
      <c r="BN111" s="44">
        <f t="shared" si="115"/>
        <v>0</v>
      </c>
      <c r="BO111" s="47"/>
      <c r="BP111" s="47"/>
      <c r="BQ111" s="47"/>
      <c r="BR111" s="47"/>
      <c r="BS111" s="47"/>
      <c r="BT111" s="47"/>
      <c r="BU111" s="818"/>
      <c r="BV111" s="819"/>
      <c r="BW111" s="819"/>
      <c r="BX111" s="819"/>
      <c r="BY111" s="819"/>
      <c r="BZ111" s="819"/>
      <c r="CA111" s="819"/>
      <c r="CB111" s="819"/>
      <c r="CC111" s="820"/>
    </row>
    <row r="112" spans="1:81" s="58" customFormat="1" ht="40.049999999999997" customHeight="1" x14ac:dyDescent="0.3">
      <c r="A112" s="34"/>
      <c r="B112" s="886"/>
      <c r="C112" s="869"/>
      <c r="D112" s="872"/>
      <c r="E112" s="852"/>
      <c r="F112" s="852"/>
      <c r="G112" s="852"/>
      <c r="H112" s="852"/>
      <c r="I112" s="852"/>
      <c r="J112" s="813"/>
      <c r="K112" s="855"/>
      <c r="L112" s="1188"/>
      <c r="M112" s="1191"/>
      <c r="N112" s="1194"/>
      <c r="O112" s="1176"/>
      <c r="P112" s="1179"/>
      <c r="Q112" s="1182"/>
      <c r="R112" s="813"/>
      <c r="S112" s="39"/>
      <c r="T112" s="236"/>
      <c r="U112" s="236"/>
      <c r="V112" s="236"/>
      <c r="W112" s="39"/>
      <c r="X112" s="31"/>
      <c r="Y112" s="31"/>
      <c r="Z112" s="31"/>
      <c r="AA112" s="31"/>
      <c r="AB112" s="813"/>
      <c r="AC112" s="828"/>
      <c r="AD112" s="51">
        <f t="shared" si="97"/>
        <v>0</v>
      </c>
      <c r="AE112" s="51">
        <f t="shared" si="97"/>
        <v>0</v>
      </c>
      <c r="AF112" s="51">
        <f t="shared" si="97"/>
        <v>0</v>
      </c>
      <c r="AG112" s="51">
        <f t="shared" si="96"/>
        <v>0</v>
      </c>
      <c r="AH112" s="51">
        <f t="shared" si="96"/>
        <v>0</v>
      </c>
      <c r="AI112" s="51">
        <f t="shared" si="96"/>
        <v>0</v>
      </c>
      <c r="AJ112" s="51">
        <f t="shared" si="96"/>
        <v>0</v>
      </c>
      <c r="AK112" s="813"/>
      <c r="AL112" s="831"/>
      <c r="AM112" s="45">
        <f t="shared" si="112"/>
        <v>0</v>
      </c>
      <c r="AN112" s="48"/>
      <c r="AO112" s="48"/>
      <c r="AP112" s="48"/>
      <c r="AQ112" s="48"/>
      <c r="AR112" s="48"/>
      <c r="AS112" s="48"/>
      <c r="AT112" s="813"/>
      <c r="AU112" s="834"/>
      <c r="AV112" s="45">
        <f t="shared" si="113"/>
        <v>0</v>
      </c>
      <c r="AW112" s="48"/>
      <c r="AX112" s="48"/>
      <c r="AY112" s="48"/>
      <c r="AZ112" s="48"/>
      <c r="BA112" s="48"/>
      <c r="BB112" s="48"/>
      <c r="BC112" s="813"/>
      <c r="BD112" s="810"/>
      <c r="BE112" s="45">
        <f t="shared" si="114"/>
        <v>0</v>
      </c>
      <c r="BF112" s="48"/>
      <c r="BG112" s="48"/>
      <c r="BH112" s="48"/>
      <c r="BI112" s="48"/>
      <c r="BJ112" s="48"/>
      <c r="BK112" s="48"/>
      <c r="BL112" s="813"/>
      <c r="BM112" s="816"/>
      <c r="BN112" s="45">
        <f t="shared" si="115"/>
        <v>0</v>
      </c>
      <c r="BO112" s="48"/>
      <c r="BP112" s="48"/>
      <c r="BQ112" s="48"/>
      <c r="BR112" s="48"/>
      <c r="BS112" s="48"/>
      <c r="BT112" s="48"/>
      <c r="BU112" s="821"/>
      <c r="BV112" s="822"/>
      <c r="BW112" s="822"/>
      <c r="BX112" s="822"/>
      <c r="BY112" s="822"/>
      <c r="BZ112" s="822"/>
      <c r="CA112" s="822"/>
      <c r="CB112" s="822"/>
      <c r="CC112" s="823"/>
    </row>
    <row r="113" spans="1:81" s="58" customFormat="1" ht="40.049999999999997" customHeight="1" x14ac:dyDescent="0.3">
      <c r="A113" s="34"/>
      <c r="B113" s="886"/>
      <c r="C113" s="869"/>
      <c r="D113" s="872"/>
      <c r="E113" s="852"/>
      <c r="F113" s="852"/>
      <c r="G113" s="852"/>
      <c r="H113" s="852"/>
      <c r="I113" s="852"/>
      <c r="J113" s="813"/>
      <c r="K113" s="855"/>
      <c r="L113" s="1188"/>
      <c r="M113" s="1191"/>
      <c r="N113" s="1194"/>
      <c r="O113" s="1176"/>
      <c r="P113" s="1179"/>
      <c r="Q113" s="1182"/>
      <c r="R113" s="813"/>
      <c r="S113" s="39"/>
      <c r="T113" s="236"/>
      <c r="U113" s="236"/>
      <c r="V113" s="236"/>
      <c r="W113" s="39"/>
      <c r="X113" s="31"/>
      <c r="Y113" s="31"/>
      <c r="Z113" s="31"/>
      <c r="AA113" s="31"/>
      <c r="AB113" s="813"/>
      <c r="AC113" s="828"/>
      <c r="AD113" s="51">
        <f t="shared" si="97"/>
        <v>0</v>
      </c>
      <c r="AE113" s="51">
        <f t="shared" si="97"/>
        <v>0</v>
      </c>
      <c r="AF113" s="51">
        <f t="shared" si="97"/>
        <v>0</v>
      </c>
      <c r="AG113" s="51">
        <f t="shared" si="96"/>
        <v>0</v>
      </c>
      <c r="AH113" s="51">
        <f t="shared" si="96"/>
        <v>0</v>
      </c>
      <c r="AI113" s="51">
        <f t="shared" si="96"/>
        <v>0</v>
      </c>
      <c r="AJ113" s="51">
        <f t="shared" si="96"/>
        <v>0</v>
      </c>
      <c r="AK113" s="813"/>
      <c r="AL113" s="831"/>
      <c r="AM113" s="45">
        <f t="shared" si="112"/>
        <v>0</v>
      </c>
      <c r="AN113" s="48"/>
      <c r="AO113" s="48"/>
      <c r="AP113" s="48"/>
      <c r="AQ113" s="48"/>
      <c r="AR113" s="48"/>
      <c r="AS113" s="48"/>
      <c r="AT113" s="813"/>
      <c r="AU113" s="834"/>
      <c r="AV113" s="45">
        <f t="shared" si="113"/>
        <v>0</v>
      </c>
      <c r="AW113" s="48"/>
      <c r="AX113" s="48"/>
      <c r="AY113" s="48"/>
      <c r="AZ113" s="48"/>
      <c r="BA113" s="48"/>
      <c r="BB113" s="48"/>
      <c r="BC113" s="813"/>
      <c r="BD113" s="810"/>
      <c r="BE113" s="45">
        <f t="shared" si="114"/>
        <v>0</v>
      </c>
      <c r="BF113" s="48"/>
      <c r="BG113" s="48"/>
      <c r="BH113" s="48"/>
      <c r="BI113" s="48"/>
      <c r="BJ113" s="48"/>
      <c r="BK113" s="48"/>
      <c r="BL113" s="813"/>
      <c r="BM113" s="816"/>
      <c r="BN113" s="45">
        <f t="shared" si="115"/>
        <v>0</v>
      </c>
      <c r="BO113" s="48"/>
      <c r="BP113" s="48"/>
      <c r="BQ113" s="48"/>
      <c r="BR113" s="48"/>
      <c r="BS113" s="48"/>
      <c r="BT113" s="48"/>
      <c r="BU113" s="821"/>
      <c r="BV113" s="822"/>
      <c r="BW113" s="822"/>
      <c r="BX113" s="822"/>
      <c r="BY113" s="822"/>
      <c r="BZ113" s="822"/>
      <c r="CA113" s="822"/>
      <c r="CB113" s="822"/>
      <c r="CC113" s="823"/>
    </row>
    <row r="114" spans="1:81" s="58" customFormat="1" ht="40.049999999999997" customHeight="1" thickBot="1" x14ac:dyDescent="0.35">
      <c r="A114" s="34"/>
      <c r="B114" s="886"/>
      <c r="C114" s="869"/>
      <c r="D114" s="873"/>
      <c r="E114" s="853"/>
      <c r="F114" s="853"/>
      <c r="G114" s="853"/>
      <c r="H114" s="853"/>
      <c r="I114" s="853"/>
      <c r="J114" s="814"/>
      <c r="K114" s="856"/>
      <c r="L114" s="1189"/>
      <c r="M114" s="1192"/>
      <c r="N114" s="1195"/>
      <c r="O114" s="1177"/>
      <c r="P114" s="1180"/>
      <c r="Q114" s="1183"/>
      <c r="R114" s="814"/>
      <c r="S114" s="40"/>
      <c r="T114" s="237"/>
      <c r="U114" s="237"/>
      <c r="V114" s="237"/>
      <c r="W114" s="40"/>
      <c r="X114" s="32"/>
      <c r="Y114" s="32"/>
      <c r="Z114" s="32"/>
      <c r="AA114" s="32"/>
      <c r="AB114" s="814"/>
      <c r="AC114" s="829"/>
      <c r="AD114" s="52">
        <f t="shared" si="97"/>
        <v>0</v>
      </c>
      <c r="AE114" s="52">
        <f t="shared" si="97"/>
        <v>0</v>
      </c>
      <c r="AF114" s="52">
        <f t="shared" si="97"/>
        <v>0</v>
      </c>
      <c r="AG114" s="52">
        <f t="shared" si="96"/>
        <v>0</v>
      </c>
      <c r="AH114" s="52">
        <f t="shared" si="96"/>
        <v>0</v>
      </c>
      <c r="AI114" s="52">
        <f t="shared" si="96"/>
        <v>0</v>
      </c>
      <c r="AJ114" s="52">
        <f t="shared" si="96"/>
        <v>0</v>
      </c>
      <c r="AK114" s="814"/>
      <c r="AL114" s="832"/>
      <c r="AM114" s="46">
        <f t="shared" si="112"/>
        <v>0</v>
      </c>
      <c r="AN114" s="49"/>
      <c r="AO114" s="49"/>
      <c r="AP114" s="49"/>
      <c r="AQ114" s="49"/>
      <c r="AR114" s="49"/>
      <c r="AS114" s="49"/>
      <c r="AT114" s="814"/>
      <c r="AU114" s="835"/>
      <c r="AV114" s="46">
        <f t="shared" si="113"/>
        <v>0</v>
      </c>
      <c r="AW114" s="49"/>
      <c r="AX114" s="49"/>
      <c r="AY114" s="49"/>
      <c r="AZ114" s="49"/>
      <c r="BA114" s="49"/>
      <c r="BB114" s="49"/>
      <c r="BC114" s="814"/>
      <c r="BD114" s="811"/>
      <c r="BE114" s="46">
        <f t="shared" si="114"/>
        <v>0</v>
      </c>
      <c r="BF114" s="49"/>
      <c r="BG114" s="49"/>
      <c r="BH114" s="49"/>
      <c r="BI114" s="49"/>
      <c r="BJ114" s="49"/>
      <c r="BK114" s="49"/>
      <c r="BL114" s="814"/>
      <c r="BM114" s="817"/>
      <c r="BN114" s="46">
        <f t="shared" si="115"/>
        <v>0</v>
      </c>
      <c r="BO114" s="49"/>
      <c r="BP114" s="49"/>
      <c r="BQ114" s="49"/>
      <c r="BR114" s="49"/>
      <c r="BS114" s="49"/>
      <c r="BT114" s="49"/>
      <c r="BU114" s="824"/>
      <c r="BV114" s="825"/>
      <c r="BW114" s="825"/>
      <c r="BX114" s="825"/>
      <c r="BY114" s="825"/>
      <c r="BZ114" s="825"/>
      <c r="CA114" s="825"/>
      <c r="CB114" s="825"/>
      <c r="CC114" s="826"/>
    </row>
    <row r="115" spans="1:81" s="58" customFormat="1" ht="40.049999999999997" customHeight="1" thickTop="1" x14ac:dyDescent="0.3">
      <c r="A115" s="34"/>
      <c r="B115" s="886"/>
      <c r="C115" s="869"/>
      <c r="D115" s="871"/>
      <c r="E115" s="851"/>
      <c r="F115" s="851"/>
      <c r="G115" s="851"/>
      <c r="H115" s="851"/>
      <c r="I115" s="851"/>
      <c r="J115" s="812">
        <v>162</v>
      </c>
      <c r="K115" s="854" t="str">
        <f>+Metas!K186</f>
        <v xml:space="preserve">Escenarios Deportivos construidos, adecuados, remodelados, dotados y/o mantenidos </v>
      </c>
      <c r="L115" s="857"/>
      <c r="M115" s="860">
        <f t="shared" si="172"/>
        <v>0</v>
      </c>
      <c r="N115" s="836"/>
      <c r="O115" s="839"/>
      <c r="P115" s="863"/>
      <c r="Q115" s="866"/>
      <c r="R115" s="812">
        <f t="shared" ref="R115" si="184">+$J115</f>
        <v>162</v>
      </c>
      <c r="S115" s="38"/>
      <c r="T115" s="235"/>
      <c r="U115" s="235"/>
      <c r="V115" s="235"/>
      <c r="W115" s="38"/>
      <c r="X115" s="30"/>
      <c r="Y115" s="30"/>
      <c r="Z115" s="30"/>
      <c r="AA115" s="30"/>
      <c r="AB115" s="812">
        <f t="shared" ref="AB115" si="185">+$J115</f>
        <v>162</v>
      </c>
      <c r="AC115" s="827">
        <f t="shared" ref="AC115" si="186">+L115</f>
        <v>0</v>
      </c>
      <c r="AD115" s="50">
        <f t="shared" si="97"/>
        <v>0</v>
      </c>
      <c r="AE115" s="50">
        <f t="shared" si="97"/>
        <v>0</v>
      </c>
      <c r="AF115" s="50">
        <f t="shared" si="97"/>
        <v>0</v>
      </c>
      <c r="AG115" s="50">
        <f t="shared" si="96"/>
        <v>0</v>
      </c>
      <c r="AH115" s="50">
        <f t="shared" si="96"/>
        <v>0</v>
      </c>
      <c r="AI115" s="50">
        <f t="shared" si="96"/>
        <v>0</v>
      </c>
      <c r="AJ115" s="50">
        <f t="shared" si="96"/>
        <v>0</v>
      </c>
      <c r="AK115" s="812">
        <f t="shared" ref="AK115" si="187">+$J115</f>
        <v>162</v>
      </c>
      <c r="AL115" s="830">
        <f t="shared" si="177"/>
        <v>0</v>
      </c>
      <c r="AM115" s="44">
        <f t="shared" si="112"/>
        <v>0</v>
      </c>
      <c r="AN115" s="47"/>
      <c r="AO115" s="47"/>
      <c r="AP115" s="47"/>
      <c r="AQ115" s="47"/>
      <c r="AR115" s="47"/>
      <c r="AS115" s="47"/>
      <c r="AT115" s="812">
        <f t="shared" ref="AT115" si="188">+$J115</f>
        <v>162</v>
      </c>
      <c r="AU115" s="833">
        <f t="shared" si="179"/>
        <v>0</v>
      </c>
      <c r="AV115" s="44">
        <f t="shared" si="113"/>
        <v>0</v>
      </c>
      <c r="AW115" s="47"/>
      <c r="AX115" s="47"/>
      <c r="AY115" s="47"/>
      <c r="AZ115" s="47"/>
      <c r="BA115" s="47"/>
      <c r="BB115" s="47"/>
      <c r="BC115" s="812">
        <f t="shared" ref="BC115" si="189">+$J115</f>
        <v>162</v>
      </c>
      <c r="BD115" s="809">
        <f t="shared" si="181"/>
        <v>0</v>
      </c>
      <c r="BE115" s="44">
        <f t="shared" si="114"/>
        <v>0</v>
      </c>
      <c r="BF115" s="47"/>
      <c r="BG115" s="47"/>
      <c r="BH115" s="47"/>
      <c r="BI115" s="47"/>
      <c r="BJ115" s="47"/>
      <c r="BK115" s="47"/>
      <c r="BL115" s="812">
        <f t="shared" ref="BL115" si="190">+$J115</f>
        <v>162</v>
      </c>
      <c r="BM115" s="815">
        <f t="shared" si="183"/>
        <v>0</v>
      </c>
      <c r="BN115" s="44">
        <f t="shared" si="115"/>
        <v>0</v>
      </c>
      <c r="BO115" s="47"/>
      <c r="BP115" s="47"/>
      <c r="BQ115" s="47"/>
      <c r="BR115" s="47"/>
      <c r="BS115" s="47"/>
      <c r="BT115" s="47"/>
      <c r="BU115" s="818"/>
      <c r="BV115" s="819"/>
      <c r="BW115" s="819"/>
      <c r="BX115" s="819"/>
      <c r="BY115" s="819"/>
      <c r="BZ115" s="819"/>
      <c r="CA115" s="819"/>
      <c r="CB115" s="819"/>
      <c r="CC115" s="820"/>
    </row>
    <row r="116" spans="1:81" s="58" customFormat="1" ht="40.049999999999997" customHeight="1" x14ac:dyDescent="0.3">
      <c r="A116" s="34"/>
      <c r="B116" s="886"/>
      <c r="C116" s="869"/>
      <c r="D116" s="872"/>
      <c r="E116" s="852"/>
      <c r="F116" s="852"/>
      <c r="G116" s="852"/>
      <c r="H116" s="852"/>
      <c r="I116" s="852"/>
      <c r="J116" s="813"/>
      <c r="K116" s="855"/>
      <c r="L116" s="858"/>
      <c r="M116" s="861"/>
      <c r="N116" s="837"/>
      <c r="O116" s="840"/>
      <c r="P116" s="864"/>
      <c r="Q116" s="867"/>
      <c r="R116" s="813"/>
      <c r="S116" s="39"/>
      <c r="T116" s="236"/>
      <c r="U116" s="236"/>
      <c r="V116" s="236"/>
      <c r="W116" s="39"/>
      <c r="X116" s="31"/>
      <c r="Y116" s="31"/>
      <c r="Z116" s="31"/>
      <c r="AA116" s="31"/>
      <c r="AB116" s="813"/>
      <c r="AC116" s="828"/>
      <c r="AD116" s="51">
        <f t="shared" si="97"/>
        <v>0</v>
      </c>
      <c r="AE116" s="51">
        <f t="shared" si="97"/>
        <v>0</v>
      </c>
      <c r="AF116" s="51">
        <f t="shared" si="97"/>
        <v>0</v>
      </c>
      <c r="AG116" s="51">
        <f t="shared" si="96"/>
        <v>0</v>
      </c>
      <c r="AH116" s="51">
        <f t="shared" si="96"/>
        <v>0</v>
      </c>
      <c r="AI116" s="51">
        <f t="shared" si="96"/>
        <v>0</v>
      </c>
      <c r="AJ116" s="51">
        <f t="shared" si="96"/>
        <v>0</v>
      </c>
      <c r="AK116" s="813"/>
      <c r="AL116" s="831"/>
      <c r="AM116" s="45">
        <f t="shared" si="112"/>
        <v>0</v>
      </c>
      <c r="AN116" s="48"/>
      <c r="AO116" s="48"/>
      <c r="AP116" s="48"/>
      <c r="AQ116" s="48"/>
      <c r="AR116" s="48"/>
      <c r="AS116" s="48"/>
      <c r="AT116" s="813"/>
      <c r="AU116" s="834"/>
      <c r="AV116" s="45">
        <f t="shared" si="113"/>
        <v>0</v>
      </c>
      <c r="AW116" s="48"/>
      <c r="AX116" s="48"/>
      <c r="AY116" s="48"/>
      <c r="AZ116" s="48"/>
      <c r="BA116" s="48"/>
      <c r="BB116" s="48"/>
      <c r="BC116" s="813"/>
      <c r="BD116" s="810"/>
      <c r="BE116" s="45">
        <f t="shared" si="114"/>
        <v>0</v>
      </c>
      <c r="BF116" s="48"/>
      <c r="BG116" s="48"/>
      <c r="BH116" s="48"/>
      <c r="BI116" s="48"/>
      <c r="BJ116" s="48"/>
      <c r="BK116" s="48"/>
      <c r="BL116" s="813"/>
      <c r="BM116" s="816"/>
      <c r="BN116" s="45">
        <f t="shared" si="115"/>
        <v>0</v>
      </c>
      <c r="BO116" s="48"/>
      <c r="BP116" s="48"/>
      <c r="BQ116" s="48"/>
      <c r="BR116" s="48"/>
      <c r="BS116" s="48"/>
      <c r="BT116" s="48"/>
      <c r="BU116" s="821"/>
      <c r="BV116" s="822"/>
      <c r="BW116" s="822"/>
      <c r="BX116" s="822"/>
      <c r="BY116" s="822"/>
      <c r="BZ116" s="822"/>
      <c r="CA116" s="822"/>
      <c r="CB116" s="822"/>
      <c r="CC116" s="823"/>
    </row>
    <row r="117" spans="1:81" s="58" customFormat="1" ht="40.049999999999997" customHeight="1" x14ac:dyDescent="0.3">
      <c r="A117" s="34"/>
      <c r="B117" s="886"/>
      <c r="C117" s="869"/>
      <c r="D117" s="872"/>
      <c r="E117" s="852"/>
      <c r="F117" s="852"/>
      <c r="G117" s="852"/>
      <c r="H117" s="852"/>
      <c r="I117" s="852"/>
      <c r="J117" s="813"/>
      <c r="K117" s="855"/>
      <c r="L117" s="858"/>
      <c r="M117" s="861"/>
      <c r="N117" s="837"/>
      <c r="O117" s="840"/>
      <c r="P117" s="864"/>
      <c r="Q117" s="867"/>
      <c r="R117" s="813"/>
      <c r="S117" s="39"/>
      <c r="T117" s="236"/>
      <c r="U117" s="236"/>
      <c r="V117" s="236"/>
      <c r="W117" s="39"/>
      <c r="X117" s="31"/>
      <c r="Y117" s="31"/>
      <c r="Z117" s="31"/>
      <c r="AA117" s="31"/>
      <c r="AB117" s="813"/>
      <c r="AC117" s="828"/>
      <c r="AD117" s="51">
        <f t="shared" si="97"/>
        <v>0</v>
      </c>
      <c r="AE117" s="51">
        <f t="shared" si="97"/>
        <v>0</v>
      </c>
      <c r="AF117" s="51">
        <f t="shared" si="97"/>
        <v>0</v>
      </c>
      <c r="AG117" s="51">
        <f t="shared" si="96"/>
        <v>0</v>
      </c>
      <c r="AH117" s="51">
        <f t="shared" si="96"/>
        <v>0</v>
      </c>
      <c r="AI117" s="51">
        <f t="shared" si="96"/>
        <v>0</v>
      </c>
      <c r="AJ117" s="51">
        <f t="shared" si="96"/>
        <v>0</v>
      </c>
      <c r="AK117" s="813"/>
      <c r="AL117" s="831"/>
      <c r="AM117" s="45">
        <f t="shared" si="112"/>
        <v>0</v>
      </c>
      <c r="AN117" s="48"/>
      <c r="AO117" s="48"/>
      <c r="AP117" s="48"/>
      <c r="AQ117" s="48"/>
      <c r="AR117" s="48"/>
      <c r="AS117" s="48"/>
      <c r="AT117" s="813"/>
      <c r="AU117" s="834"/>
      <c r="AV117" s="45">
        <f t="shared" si="113"/>
        <v>0</v>
      </c>
      <c r="AW117" s="48"/>
      <c r="AX117" s="48"/>
      <c r="AY117" s="48"/>
      <c r="AZ117" s="48"/>
      <c r="BA117" s="48"/>
      <c r="BB117" s="48"/>
      <c r="BC117" s="813"/>
      <c r="BD117" s="810"/>
      <c r="BE117" s="45">
        <f t="shared" si="114"/>
        <v>0</v>
      </c>
      <c r="BF117" s="48"/>
      <c r="BG117" s="48"/>
      <c r="BH117" s="48"/>
      <c r="BI117" s="48"/>
      <c r="BJ117" s="48"/>
      <c r="BK117" s="48"/>
      <c r="BL117" s="813"/>
      <c r="BM117" s="816"/>
      <c r="BN117" s="45">
        <f t="shared" si="115"/>
        <v>0</v>
      </c>
      <c r="BO117" s="48"/>
      <c r="BP117" s="48"/>
      <c r="BQ117" s="48"/>
      <c r="BR117" s="48"/>
      <c r="BS117" s="48"/>
      <c r="BT117" s="48"/>
      <c r="BU117" s="821"/>
      <c r="BV117" s="822"/>
      <c r="BW117" s="822"/>
      <c r="BX117" s="822"/>
      <c r="BY117" s="822"/>
      <c r="BZ117" s="822"/>
      <c r="CA117" s="822"/>
      <c r="CB117" s="822"/>
      <c r="CC117" s="823"/>
    </row>
    <row r="118" spans="1:81" s="58" customFormat="1" ht="40.049999999999997" customHeight="1" thickBot="1" x14ac:dyDescent="0.35">
      <c r="A118" s="34"/>
      <c r="B118" s="886"/>
      <c r="C118" s="869"/>
      <c r="D118" s="873"/>
      <c r="E118" s="853"/>
      <c r="F118" s="853"/>
      <c r="G118" s="853"/>
      <c r="H118" s="853"/>
      <c r="I118" s="853"/>
      <c r="J118" s="814"/>
      <c r="K118" s="856"/>
      <c r="L118" s="859"/>
      <c r="M118" s="862"/>
      <c r="N118" s="838"/>
      <c r="O118" s="841"/>
      <c r="P118" s="865"/>
      <c r="Q118" s="874"/>
      <c r="R118" s="814"/>
      <c r="S118" s="40"/>
      <c r="T118" s="237"/>
      <c r="U118" s="237"/>
      <c r="V118" s="237"/>
      <c r="W118" s="40"/>
      <c r="X118" s="32"/>
      <c r="Y118" s="32"/>
      <c r="Z118" s="32"/>
      <c r="AA118" s="32"/>
      <c r="AB118" s="814"/>
      <c r="AC118" s="829"/>
      <c r="AD118" s="52">
        <f t="shared" si="97"/>
        <v>0</v>
      </c>
      <c r="AE118" s="52">
        <f t="shared" si="97"/>
        <v>0</v>
      </c>
      <c r="AF118" s="52">
        <f t="shared" si="97"/>
        <v>0</v>
      </c>
      <c r="AG118" s="52">
        <f t="shared" si="96"/>
        <v>0</v>
      </c>
      <c r="AH118" s="52">
        <f t="shared" si="96"/>
        <v>0</v>
      </c>
      <c r="AI118" s="52">
        <f t="shared" si="96"/>
        <v>0</v>
      </c>
      <c r="AJ118" s="52">
        <f t="shared" si="96"/>
        <v>0</v>
      </c>
      <c r="AK118" s="814"/>
      <c r="AL118" s="832"/>
      <c r="AM118" s="46">
        <f t="shared" si="112"/>
        <v>0</v>
      </c>
      <c r="AN118" s="49"/>
      <c r="AO118" s="49"/>
      <c r="AP118" s="49"/>
      <c r="AQ118" s="49"/>
      <c r="AR118" s="49"/>
      <c r="AS118" s="49"/>
      <c r="AT118" s="814"/>
      <c r="AU118" s="835"/>
      <c r="AV118" s="46">
        <f t="shared" si="113"/>
        <v>0</v>
      </c>
      <c r="AW118" s="49"/>
      <c r="AX118" s="49"/>
      <c r="AY118" s="49"/>
      <c r="AZ118" s="49"/>
      <c r="BA118" s="49"/>
      <c r="BB118" s="49"/>
      <c r="BC118" s="814"/>
      <c r="BD118" s="811"/>
      <c r="BE118" s="46">
        <f t="shared" si="114"/>
        <v>0</v>
      </c>
      <c r="BF118" s="49"/>
      <c r="BG118" s="49"/>
      <c r="BH118" s="49"/>
      <c r="BI118" s="49"/>
      <c r="BJ118" s="49"/>
      <c r="BK118" s="49"/>
      <c r="BL118" s="814"/>
      <c r="BM118" s="817"/>
      <c r="BN118" s="46">
        <f t="shared" si="115"/>
        <v>0</v>
      </c>
      <c r="BO118" s="49"/>
      <c r="BP118" s="49"/>
      <c r="BQ118" s="49"/>
      <c r="BR118" s="49"/>
      <c r="BS118" s="49"/>
      <c r="BT118" s="49"/>
      <c r="BU118" s="824"/>
      <c r="BV118" s="825"/>
      <c r="BW118" s="825"/>
      <c r="BX118" s="825"/>
      <c r="BY118" s="825"/>
      <c r="BZ118" s="825"/>
      <c r="CA118" s="825"/>
      <c r="CB118" s="825"/>
      <c r="CC118" s="826"/>
    </row>
    <row r="119" spans="1:81" s="58" customFormat="1" ht="40.049999999999997" customHeight="1" thickTop="1" x14ac:dyDescent="0.3">
      <c r="A119" s="34"/>
      <c r="B119" s="886"/>
      <c r="C119" s="869"/>
      <c r="D119" s="871"/>
      <c r="E119" s="851"/>
      <c r="F119" s="851"/>
      <c r="G119" s="851"/>
      <c r="H119" s="851"/>
      <c r="I119" s="851"/>
      <c r="J119" s="812">
        <v>163</v>
      </c>
      <c r="K119" s="854" t="str">
        <f>+Metas!K187</f>
        <v xml:space="preserve">Escenarios Recreativos construidos, adecuados, remodelados, dotados y/o mantenidos </v>
      </c>
      <c r="L119" s="857"/>
      <c r="M119" s="860">
        <f t="shared" si="172"/>
        <v>0</v>
      </c>
      <c r="N119" s="836"/>
      <c r="O119" s="839"/>
      <c r="P119" s="863"/>
      <c r="Q119" s="866"/>
      <c r="R119" s="812">
        <f t="shared" ref="R119" si="191">+$J119</f>
        <v>163</v>
      </c>
      <c r="S119" s="38"/>
      <c r="T119" s="235"/>
      <c r="U119" s="235"/>
      <c r="V119" s="235"/>
      <c r="W119" s="38"/>
      <c r="X119" s="30"/>
      <c r="Y119" s="30"/>
      <c r="Z119" s="30"/>
      <c r="AA119" s="30"/>
      <c r="AB119" s="812">
        <f t="shared" ref="AB119" si="192">+$J119</f>
        <v>163</v>
      </c>
      <c r="AC119" s="827">
        <f t="shared" ref="AC119" si="193">+L119</f>
        <v>0</v>
      </c>
      <c r="AD119" s="50">
        <f t="shared" si="97"/>
        <v>0</v>
      </c>
      <c r="AE119" s="50">
        <f t="shared" si="97"/>
        <v>0</v>
      </c>
      <c r="AF119" s="50">
        <f t="shared" si="97"/>
        <v>0</v>
      </c>
      <c r="AG119" s="50">
        <f t="shared" si="96"/>
        <v>0</v>
      </c>
      <c r="AH119" s="50">
        <f t="shared" si="96"/>
        <v>0</v>
      </c>
      <c r="AI119" s="50">
        <f t="shared" si="96"/>
        <v>0</v>
      </c>
      <c r="AJ119" s="50">
        <f t="shared" si="96"/>
        <v>0</v>
      </c>
      <c r="AK119" s="812">
        <f t="shared" ref="AK119" si="194">+$J119</f>
        <v>163</v>
      </c>
      <c r="AL119" s="830">
        <f t="shared" si="177"/>
        <v>0</v>
      </c>
      <c r="AM119" s="44">
        <f t="shared" si="112"/>
        <v>0</v>
      </c>
      <c r="AN119" s="47"/>
      <c r="AO119" s="47"/>
      <c r="AP119" s="47"/>
      <c r="AQ119" s="47"/>
      <c r="AR119" s="47"/>
      <c r="AS119" s="47"/>
      <c r="AT119" s="812">
        <f t="shared" ref="AT119" si="195">+$J119</f>
        <v>163</v>
      </c>
      <c r="AU119" s="833">
        <f t="shared" si="179"/>
        <v>0</v>
      </c>
      <c r="AV119" s="44">
        <f t="shared" si="113"/>
        <v>0</v>
      </c>
      <c r="AW119" s="47"/>
      <c r="AX119" s="47"/>
      <c r="AY119" s="47"/>
      <c r="AZ119" s="47"/>
      <c r="BA119" s="47"/>
      <c r="BB119" s="47"/>
      <c r="BC119" s="812">
        <f t="shared" ref="BC119" si="196">+$J119</f>
        <v>163</v>
      </c>
      <c r="BD119" s="809">
        <f t="shared" si="181"/>
        <v>0</v>
      </c>
      <c r="BE119" s="44">
        <f t="shared" si="114"/>
        <v>0</v>
      </c>
      <c r="BF119" s="47"/>
      <c r="BG119" s="47"/>
      <c r="BH119" s="47"/>
      <c r="BI119" s="47"/>
      <c r="BJ119" s="47"/>
      <c r="BK119" s="47"/>
      <c r="BL119" s="812">
        <f t="shared" ref="BL119" si="197">+$J119</f>
        <v>163</v>
      </c>
      <c r="BM119" s="815">
        <f t="shared" si="183"/>
        <v>0</v>
      </c>
      <c r="BN119" s="44">
        <f t="shared" si="115"/>
        <v>0</v>
      </c>
      <c r="BO119" s="47"/>
      <c r="BP119" s="47"/>
      <c r="BQ119" s="47"/>
      <c r="BR119" s="47"/>
      <c r="BS119" s="47"/>
      <c r="BT119" s="47"/>
      <c r="BU119" s="818"/>
      <c r="BV119" s="819"/>
      <c r="BW119" s="819"/>
      <c r="BX119" s="819"/>
      <c r="BY119" s="819"/>
      <c r="BZ119" s="819"/>
      <c r="CA119" s="819"/>
      <c r="CB119" s="819"/>
      <c r="CC119" s="820"/>
    </row>
    <row r="120" spans="1:81" s="58" customFormat="1" ht="40.049999999999997" customHeight="1" x14ac:dyDescent="0.3">
      <c r="A120" s="34"/>
      <c r="B120" s="886"/>
      <c r="C120" s="869"/>
      <c r="D120" s="872"/>
      <c r="E120" s="852"/>
      <c r="F120" s="852"/>
      <c r="G120" s="852"/>
      <c r="H120" s="852"/>
      <c r="I120" s="852"/>
      <c r="J120" s="813"/>
      <c r="K120" s="855"/>
      <c r="L120" s="858"/>
      <c r="M120" s="861"/>
      <c r="N120" s="837"/>
      <c r="O120" s="840"/>
      <c r="P120" s="864"/>
      <c r="Q120" s="867"/>
      <c r="R120" s="813"/>
      <c r="S120" s="39"/>
      <c r="T120" s="236"/>
      <c r="U120" s="236"/>
      <c r="V120" s="236"/>
      <c r="W120" s="39"/>
      <c r="X120" s="31"/>
      <c r="Y120" s="31"/>
      <c r="Z120" s="31"/>
      <c r="AA120" s="31"/>
      <c r="AB120" s="813"/>
      <c r="AC120" s="828"/>
      <c r="AD120" s="51">
        <f t="shared" si="97"/>
        <v>0</v>
      </c>
      <c r="AE120" s="51">
        <f t="shared" si="97"/>
        <v>0</v>
      </c>
      <c r="AF120" s="51">
        <f t="shared" si="97"/>
        <v>0</v>
      </c>
      <c r="AG120" s="51">
        <f t="shared" si="96"/>
        <v>0</v>
      </c>
      <c r="AH120" s="51">
        <f t="shared" si="96"/>
        <v>0</v>
      </c>
      <c r="AI120" s="51">
        <f t="shared" si="96"/>
        <v>0</v>
      </c>
      <c r="AJ120" s="51">
        <f t="shared" si="96"/>
        <v>0</v>
      </c>
      <c r="AK120" s="813"/>
      <c r="AL120" s="831"/>
      <c r="AM120" s="45">
        <f t="shared" si="112"/>
        <v>0</v>
      </c>
      <c r="AN120" s="48"/>
      <c r="AO120" s="48"/>
      <c r="AP120" s="48"/>
      <c r="AQ120" s="48"/>
      <c r="AR120" s="48"/>
      <c r="AS120" s="48"/>
      <c r="AT120" s="813"/>
      <c r="AU120" s="834"/>
      <c r="AV120" s="45">
        <f t="shared" si="113"/>
        <v>0</v>
      </c>
      <c r="AW120" s="48"/>
      <c r="AX120" s="48"/>
      <c r="AY120" s="48"/>
      <c r="AZ120" s="48"/>
      <c r="BA120" s="48"/>
      <c r="BB120" s="48"/>
      <c r="BC120" s="813"/>
      <c r="BD120" s="810"/>
      <c r="BE120" s="45">
        <f t="shared" si="114"/>
        <v>0</v>
      </c>
      <c r="BF120" s="48"/>
      <c r="BG120" s="48"/>
      <c r="BH120" s="48"/>
      <c r="BI120" s="48"/>
      <c r="BJ120" s="48"/>
      <c r="BK120" s="48"/>
      <c r="BL120" s="813"/>
      <c r="BM120" s="816"/>
      <c r="BN120" s="45">
        <f t="shared" si="115"/>
        <v>0</v>
      </c>
      <c r="BO120" s="48"/>
      <c r="BP120" s="48"/>
      <c r="BQ120" s="48"/>
      <c r="BR120" s="48"/>
      <c r="BS120" s="48"/>
      <c r="BT120" s="48"/>
      <c r="BU120" s="821"/>
      <c r="BV120" s="822"/>
      <c r="BW120" s="822"/>
      <c r="BX120" s="822"/>
      <c r="BY120" s="822"/>
      <c r="BZ120" s="822"/>
      <c r="CA120" s="822"/>
      <c r="CB120" s="822"/>
      <c r="CC120" s="823"/>
    </row>
    <row r="121" spans="1:81" s="58" customFormat="1" ht="40.049999999999997" customHeight="1" x14ac:dyDescent="0.3">
      <c r="A121" s="34"/>
      <c r="B121" s="886"/>
      <c r="C121" s="869"/>
      <c r="D121" s="872"/>
      <c r="E121" s="852"/>
      <c r="F121" s="852"/>
      <c r="G121" s="852"/>
      <c r="H121" s="852"/>
      <c r="I121" s="852"/>
      <c r="J121" s="813"/>
      <c r="K121" s="855"/>
      <c r="L121" s="858"/>
      <c r="M121" s="861"/>
      <c r="N121" s="837"/>
      <c r="O121" s="840"/>
      <c r="P121" s="864"/>
      <c r="Q121" s="867"/>
      <c r="R121" s="813"/>
      <c r="S121" s="39"/>
      <c r="T121" s="236"/>
      <c r="U121" s="236"/>
      <c r="V121" s="236"/>
      <c r="W121" s="39"/>
      <c r="X121" s="31"/>
      <c r="Y121" s="31"/>
      <c r="Z121" s="31"/>
      <c r="AA121" s="31"/>
      <c r="AB121" s="813"/>
      <c r="AC121" s="828"/>
      <c r="AD121" s="51">
        <f t="shared" si="97"/>
        <v>0</v>
      </c>
      <c r="AE121" s="51">
        <f t="shared" si="97"/>
        <v>0</v>
      </c>
      <c r="AF121" s="51">
        <f t="shared" si="97"/>
        <v>0</v>
      </c>
      <c r="AG121" s="51">
        <f t="shared" si="96"/>
        <v>0</v>
      </c>
      <c r="AH121" s="51">
        <f t="shared" si="96"/>
        <v>0</v>
      </c>
      <c r="AI121" s="51">
        <f t="shared" si="96"/>
        <v>0</v>
      </c>
      <c r="AJ121" s="51">
        <f t="shared" si="96"/>
        <v>0</v>
      </c>
      <c r="AK121" s="813"/>
      <c r="AL121" s="831"/>
      <c r="AM121" s="45">
        <f t="shared" si="112"/>
        <v>0</v>
      </c>
      <c r="AN121" s="48"/>
      <c r="AO121" s="48"/>
      <c r="AP121" s="48"/>
      <c r="AQ121" s="48"/>
      <c r="AR121" s="48"/>
      <c r="AS121" s="48"/>
      <c r="AT121" s="813"/>
      <c r="AU121" s="834"/>
      <c r="AV121" s="45">
        <f t="shared" si="113"/>
        <v>0</v>
      </c>
      <c r="AW121" s="48"/>
      <c r="AX121" s="48"/>
      <c r="AY121" s="48"/>
      <c r="AZ121" s="48"/>
      <c r="BA121" s="48"/>
      <c r="BB121" s="48"/>
      <c r="BC121" s="813"/>
      <c r="BD121" s="810"/>
      <c r="BE121" s="45">
        <f t="shared" si="114"/>
        <v>0</v>
      </c>
      <c r="BF121" s="48"/>
      <c r="BG121" s="48"/>
      <c r="BH121" s="48"/>
      <c r="BI121" s="48"/>
      <c r="BJ121" s="48"/>
      <c r="BK121" s="48"/>
      <c r="BL121" s="813"/>
      <c r="BM121" s="816"/>
      <c r="BN121" s="45">
        <f t="shared" si="115"/>
        <v>0</v>
      </c>
      <c r="BO121" s="48"/>
      <c r="BP121" s="48"/>
      <c r="BQ121" s="48"/>
      <c r="BR121" s="48"/>
      <c r="BS121" s="48"/>
      <c r="BT121" s="48"/>
      <c r="BU121" s="821"/>
      <c r="BV121" s="822"/>
      <c r="BW121" s="822"/>
      <c r="BX121" s="822"/>
      <c r="BY121" s="822"/>
      <c r="BZ121" s="822"/>
      <c r="CA121" s="822"/>
      <c r="CB121" s="822"/>
      <c r="CC121" s="823"/>
    </row>
    <row r="122" spans="1:81" s="58" customFormat="1" ht="40.049999999999997" customHeight="1" thickBot="1" x14ac:dyDescent="0.35">
      <c r="A122" s="34"/>
      <c r="B122" s="887"/>
      <c r="C122" s="870"/>
      <c r="D122" s="873"/>
      <c r="E122" s="853"/>
      <c r="F122" s="853"/>
      <c r="G122" s="853"/>
      <c r="H122" s="853"/>
      <c r="I122" s="853"/>
      <c r="J122" s="814"/>
      <c r="K122" s="856"/>
      <c r="L122" s="859"/>
      <c r="M122" s="862"/>
      <c r="N122" s="838"/>
      <c r="O122" s="841"/>
      <c r="P122" s="865"/>
      <c r="Q122" s="874"/>
      <c r="R122" s="814"/>
      <c r="S122" s="40"/>
      <c r="T122" s="237"/>
      <c r="U122" s="237"/>
      <c r="V122" s="237"/>
      <c r="W122" s="40"/>
      <c r="X122" s="32"/>
      <c r="Y122" s="32"/>
      <c r="Z122" s="32"/>
      <c r="AA122" s="32"/>
      <c r="AB122" s="814"/>
      <c r="AC122" s="829"/>
      <c r="AD122" s="52">
        <f t="shared" si="97"/>
        <v>0</v>
      </c>
      <c r="AE122" s="52">
        <f t="shared" si="97"/>
        <v>0</v>
      </c>
      <c r="AF122" s="52">
        <f t="shared" si="97"/>
        <v>0</v>
      </c>
      <c r="AG122" s="52">
        <f t="shared" si="96"/>
        <v>0</v>
      </c>
      <c r="AH122" s="52">
        <f t="shared" si="96"/>
        <v>0</v>
      </c>
      <c r="AI122" s="52">
        <f t="shared" si="96"/>
        <v>0</v>
      </c>
      <c r="AJ122" s="52">
        <f t="shared" si="96"/>
        <v>0</v>
      </c>
      <c r="AK122" s="814"/>
      <c r="AL122" s="832"/>
      <c r="AM122" s="46">
        <f t="shared" si="112"/>
        <v>0</v>
      </c>
      <c r="AN122" s="49"/>
      <c r="AO122" s="49"/>
      <c r="AP122" s="49"/>
      <c r="AQ122" s="49"/>
      <c r="AR122" s="49"/>
      <c r="AS122" s="49"/>
      <c r="AT122" s="814"/>
      <c r="AU122" s="835"/>
      <c r="AV122" s="46">
        <f t="shared" si="113"/>
        <v>0</v>
      </c>
      <c r="AW122" s="49"/>
      <c r="AX122" s="49"/>
      <c r="AY122" s="49"/>
      <c r="AZ122" s="49"/>
      <c r="BA122" s="49"/>
      <c r="BB122" s="49"/>
      <c r="BC122" s="814"/>
      <c r="BD122" s="811"/>
      <c r="BE122" s="46">
        <f t="shared" si="114"/>
        <v>0</v>
      </c>
      <c r="BF122" s="49"/>
      <c r="BG122" s="49"/>
      <c r="BH122" s="49"/>
      <c r="BI122" s="49"/>
      <c r="BJ122" s="49"/>
      <c r="BK122" s="49"/>
      <c r="BL122" s="814"/>
      <c r="BM122" s="817"/>
      <c r="BN122" s="46">
        <f t="shared" si="115"/>
        <v>0</v>
      </c>
      <c r="BO122" s="49"/>
      <c r="BP122" s="49"/>
      <c r="BQ122" s="49"/>
      <c r="BR122" s="49"/>
      <c r="BS122" s="49"/>
      <c r="BT122" s="49"/>
      <c r="BU122" s="824"/>
      <c r="BV122" s="825"/>
      <c r="BW122" s="825"/>
      <c r="BX122" s="825"/>
      <c r="BY122" s="825"/>
      <c r="BZ122" s="825"/>
      <c r="CA122" s="825"/>
      <c r="CB122" s="825"/>
      <c r="CC122" s="826"/>
    </row>
    <row r="123" spans="1:81" ht="40.049999999999997" customHeight="1" thickTop="1" x14ac:dyDescent="0.3"/>
  </sheetData>
  <mergeCells count="933">
    <mergeCell ref="C2:H2"/>
    <mergeCell ref="R2:S2"/>
    <mergeCell ref="T2:V2"/>
    <mergeCell ref="C3:H3"/>
    <mergeCell ref="R3:S3"/>
    <mergeCell ref="T3:V3"/>
    <mergeCell ref="C4:H5"/>
    <mergeCell ref="R4:S5"/>
    <mergeCell ref="T4:V4"/>
    <mergeCell ref="T5:V5"/>
    <mergeCell ref="L2:Q2"/>
    <mergeCell ref="L3:Q3"/>
    <mergeCell ref="L4:Q4"/>
    <mergeCell ref="L5:Q5"/>
    <mergeCell ref="R15:R18"/>
    <mergeCell ref="R19:R22"/>
    <mergeCell ref="R23:R26"/>
    <mergeCell ref="R27:R30"/>
    <mergeCell ref="R31:R34"/>
    <mergeCell ref="R107:R110"/>
    <mergeCell ref="R111:R114"/>
    <mergeCell ref="R115:R118"/>
    <mergeCell ref="R119:R122"/>
    <mergeCell ref="R71:R74"/>
    <mergeCell ref="R75:R78"/>
    <mergeCell ref="R79:R82"/>
    <mergeCell ref="R83:R86"/>
    <mergeCell ref="R87:R90"/>
    <mergeCell ref="R91:R94"/>
    <mergeCell ref="R95:R98"/>
    <mergeCell ref="R99:R102"/>
    <mergeCell ref="R103:R106"/>
    <mergeCell ref="R35:R38"/>
    <mergeCell ref="R39:R42"/>
    <mergeCell ref="R43:R46"/>
    <mergeCell ref="R47:R50"/>
    <mergeCell ref="R51:R54"/>
    <mergeCell ref="R55:R58"/>
    <mergeCell ref="R59:R62"/>
    <mergeCell ref="R63:R66"/>
    <mergeCell ref="R67:R70"/>
    <mergeCell ref="D119:D122"/>
    <mergeCell ref="E119:E122"/>
    <mergeCell ref="F119:F122"/>
    <mergeCell ref="G119:G122"/>
    <mergeCell ref="H119:H122"/>
    <mergeCell ref="I119:I122"/>
    <mergeCell ref="D111:D114"/>
    <mergeCell ref="E111:E114"/>
    <mergeCell ref="F111:F114"/>
    <mergeCell ref="G111:G114"/>
    <mergeCell ref="H111:H114"/>
    <mergeCell ref="I111:I114"/>
    <mergeCell ref="D115:D118"/>
    <mergeCell ref="E115:E118"/>
    <mergeCell ref="F115:F118"/>
    <mergeCell ref="G115:G118"/>
    <mergeCell ref="H115:H118"/>
    <mergeCell ref="I115:I118"/>
    <mergeCell ref="D103:D106"/>
    <mergeCell ref="E103:E106"/>
    <mergeCell ref="F103:F106"/>
    <mergeCell ref="G103:G106"/>
    <mergeCell ref="H103:H106"/>
    <mergeCell ref="I103:I106"/>
    <mergeCell ref="D107:D110"/>
    <mergeCell ref="E107:E110"/>
    <mergeCell ref="F107:F110"/>
    <mergeCell ref="G107:G110"/>
    <mergeCell ref="H107:H110"/>
    <mergeCell ref="I107:I110"/>
    <mergeCell ref="D95:D98"/>
    <mergeCell ref="E95:E98"/>
    <mergeCell ref="F95:F98"/>
    <mergeCell ref="G95:G98"/>
    <mergeCell ref="H95:H98"/>
    <mergeCell ref="I95:I98"/>
    <mergeCell ref="D99:D102"/>
    <mergeCell ref="E99:E102"/>
    <mergeCell ref="F99:F102"/>
    <mergeCell ref="G99:G102"/>
    <mergeCell ref="H99:H102"/>
    <mergeCell ref="I99:I102"/>
    <mergeCell ref="D87:D90"/>
    <mergeCell ref="E87:E90"/>
    <mergeCell ref="F87:F90"/>
    <mergeCell ref="G87:G90"/>
    <mergeCell ref="H87:H90"/>
    <mergeCell ref="I87:I90"/>
    <mergeCell ref="D91:D94"/>
    <mergeCell ref="E91:E94"/>
    <mergeCell ref="F91:F94"/>
    <mergeCell ref="G91:G94"/>
    <mergeCell ref="H91:H94"/>
    <mergeCell ref="I91:I94"/>
    <mergeCell ref="D79:D82"/>
    <mergeCell ref="E79:E82"/>
    <mergeCell ref="F79:F82"/>
    <mergeCell ref="G79:G82"/>
    <mergeCell ref="H79:H82"/>
    <mergeCell ref="I79:I82"/>
    <mergeCell ref="D83:D86"/>
    <mergeCell ref="E83:E86"/>
    <mergeCell ref="F83:F86"/>
    <mergeCell ref="G83:G86"/>
    <mergeCell ref="H83:H86"/>
    <mergeCell ref="I83:I86"/>
    <mergeCell ref="D71:D74"/>
    <mergeCell ref="E71:E74"/>
    <mergeCell ref="F71:F74"/>
    <mergeCell ref="G71:G74"/>
    <mergeCell ref="H71:H74"/>
    <mergeCell ref="I71:I74"/>
    <mergeCell ref="D75:D78"/>
    <mergeCell ref="E75:E78"/>
    <mergeCell ref="F75:F78"/>
    <mergeCell ref="G75:G78"/>
    <mergeCell ref="H75:H78"/>
    <mergeCell ref="I75:I78"/>
    <mergeCell ref="D63:D66"/>
    <mergeCell ref="E63:E66"/>
    <mergeCell ref="F63:F66"/>
    <mergeCell ref="G63:G66"/>
    <mergeCell ref="H63:H66"/>
    <mergeCell ref="I63:I66"/>
    <mergeCell ref="D67:D70"/>
    <mergeCell ref="E67:E70"/>
    <mergeCell ref="F67:F70"/>
    <mergeCell ref="G67:G70"/>
    <mergeCell ref="H67:H70"/>
    <mergeCell ref="I67:I70"/>
    <mergeCell ref="D55:D58"/>
    <mergeCell ref="E55:E58"/>
    <mergeCell ref="F55:F58"/>
    <mergeCell ref="G55:G58"/>
    <mergeCell ref="H55:H58"/>
    <mergeCell ref="I55:I58"/>
    <mergeCell ref="D59:D62"/>
    <mergeCell ref="E59:E62"/>
    <mergeCell ref="F59:F62"/>
    <mergeCell ref="G59:G62"/>
    <mergeCell ref="H59:H62"/>
    <mergeCell ref="I59:I62"/>
    <mergeCell ref="D47:D50"/>
    <mergeCell ref="E47:E50"/>
    <mergeCell ref="F47:F50"/>
    <mergeCell ref="G47:G50"/>
    <mergeCell ref="H47:H50"/>
    <mergeCell ref="I47:I50"/>
    <mergeCell ref="D51:D54"/>
    <mergeCell ref="E51:E54"/>
    <mergeCell ref="F51:F54"/>
    <mergeCell ref="G51:G54"/>
    <mergeCell ref="H51:H54"/>
    <mergeCell ref="I51:I54"/>
    <mergeCell ref="D39:D42"/>
    <mergeCell ref="E39:E42"/>
    <mergeCell ref="F39:F42"/>
    <mergeCell ref="G39:G42"/>
    <mergeCell ref="H39:H42"/>
    <mergeCell ref="I39:I42"/>
    <mergeCell ref="D43:D46"/>
    <mergeCell ref="E43:E46"/>
    <mergeCell ref="F43:F46"/>
    <mergeCell ref="G43:G46"/>
    <mergeCell ref="H43:H46"/>
    <mergeCell ref="I43:I46"/>
    <mergeCell ref="D31:D34"/>
    <mergeCell ref="E31:E34"/>
    <mergeCell ref="F31:F34"/>
    <mergeCell ref="G31:G34"/>
    <mergeCell ref="H31:H34"/>
    <mergeCell ref="I31:I34"/>
    <mergeCell ref="D35:D38"/>
    <mergeCell ref="E35:E38"/>
    <mergeCell ref="F35:F38"/>
    <mergeCell ref="G35:G38"/>
    <mergeCell ref="H35:H38"/>
    <mergeCell ref="I35:I38"/>
    <mergeCell ref="D23:D26"/>
    <mergeCell ref="E23:E26"/>
    <mergeCell ref="F23:F26"/>
    <mergeCell ref="G23:G26"/>
    <mergeCell ref="H23:H26"/>
    <mergeCell ref="I23:I26"/>
    <mergeCell ref="D27:D30"/>
    <mergeCell ref="E27:E30"/>
    <mergeCell ref="F27:F30"/>
    <mergeCell ref="G27:G30"/>
    <mergeCell ref="H27:H30"/>
    <mergeCell ref="I27:I30"/>
    <mergeCell ref="D15:D18"/>
    <mergeCell ref="E15:E18"/>
    <mergeCell ref="F15:F18"/>
    <mergeCell ref="G15:G18"/>
    <mergeCell ref="H15:H18"/>
    <mergeCell ref="I15:I18"/>
    <mergeCell ref="D19:D22"/>
    <mergeCell ref="E19:E22"/>
    <mergeCell ref="F19:F22"/>
    <mergeCell ref="G19:G22"/>
    <mergeCell ref="H19:H22"/>
    <mergeCell ref="I19:I22"/>
    <mergeCell ref="D7:D9"/>
    <mergeCell ref="E7:E9"/>
    <mergeCell ref="F7:F9"/>
    <mergeCell ref="G7:G9"/>
    <mergeCell ref="H7:H9"/>
    <mergeCell ref="I7:I9"/>
    <mergeCell ref="D11:D14"/>
    <mergeCell ref="E11:E14"/>
    <mergeCell ref="F11:F14"/>
    <mergeCell ref="G11:G14"/>
    <mergeCell ref="H11:H14"/>
    <mergeCell ref="I11:I14"/>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O8:BR8"/>
    <mergeCell ref="AL7:AL9"/>
    <mergeCell ref="AM7:AS7"/>
    <mergeCell ref="AT7:AT9"/>
    <mergeCell ref="AU7:AU9"/>
    <mergeCell ref="AV7:BB7"/>
    <mergeCell ref="BC7:BC9"/>
    <mergeCell ref="AM8:AM9"/>
    <mergeCell ref="AN8:AQ8"/>
    <mergeCell ref="AR8:AR9"/>
    <mergeCell ref="AS8:AS9"/>
    <mergeCell ref="BC11:BC14"/>
    <mergeCell ref="AB11:AB14"/>
    <mergeCell ref="AC11:AC14"/>
    <mergeCell ref="AK11:AK14"/>
    <mergeCell ref="AL11:AL14"/>
    <mergeCell ref="AT11:AT14"/>
    <mergeCell ref="AU11:AU14"/>
    <mergeCell ref="BJ8:BJ9"/>
    <mergeCell ref="BK8:BK9"/>
    <mergeCell ref="AW8:AZ8"/>
    <mergeCell ref="BA8:BA9"/>
    <mergeCell ref="BB8:BB9"/>
    <mergeCell ref="X7:Y7"/>
    <mergeCell ref="Z7:AA7"/>
    <mergeCell ref="AB7:AB9"/>
    <mergeCell ref="J11:J14"/>
    <mergeCell ref="K11:K14"/>
    <mergeCell ref="L11:L14"/>
    <mergeCell ref="M11:M14"/>
    <mergeCell ref="N11:N14"/>
    <mergeCell ref="O11:O14"/>
    <mergeCell ref="P11:P14"/>
    <mergeCell ref="Q11:Q14"/>
    <mergeCell ref="V7:V9"/>
    <mergeCell ref="S7:S9"/>
    <mergeCell ref="T7:T9"/>
    <mergeCell ref="U7:U9"/>
    <mergeCell ref="R11:R14"/>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31:J34"/>
    <mergeCell ref="K31:K34"/>
    <mergeCell ref="L31:L34"/>
    <mergeCell ref="M31:M34"/>
    <mergeCell ref="N31:N34"/>
    <mergeCell ref="O31:O34"/>
    <mergeCell ref="AT27:AT30"/>
    <mergeCell ref="J27:J30"/>
    <mergeCell ref="K27:K30"/>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BU67:CC67"/>
    <mergeCell ref="BU68:CC68"/>
    <mergeCell ref="BU69:CC69"/>
    <mergeCell ref="BU70:CC70"/>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BU94:CC94"/>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BU95:CC95"/>
    <mergeCell ref="BU96:CC96"/>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J103:J106"/>
    <mergeCell ref="K103:K106"/>
    <mergeCell ref="L103:L106"/>
    <mergeCell ref="M103:M106"/>
    <mergeCell ref="N103:N106"/>
    <mergeCell ref="O103:O106"/>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U109:CC109"/>
    <mergeCell ref="BU110:CC110"/>
    <mergeCell ref="J111:J114"/>
    <mergeCell ref="K111:K114"/>
    <mergeCell ref="L111:L114"/>
    <mergeCell ref="M111:M114"/>
    <mergeCell ref="N111:N114"/>
    <mergeCell ref="O111:O114"/>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BU111:CC111"/>
    <mergeCell ref="BU112:CC112"/>
    <mergeCell ref="BU113:CC113"/>
    <mergeCell ref="BU114:CC114"/>
    <mergeCell ref="J115:J118"/>
    <mergeCell ref="K115:K118"/>
    <mergeCell ref="L115:L118"/>
    <mergeCell ref="M115:M118"/>
    <mergeCell ref="N115:N118"/>
    <mergeCell ref="O115:O118"/>
    <mergeCell ref="AT111:AT114"/>
    <mergeCell ref="AU111:AU114"/>
    <mergeCell ref="BC111:BC114"/>
    <mergeCell ref="AC119:AC122"/>
    <mergeCell ref="AK119:AK122"/>
    <mergeCell ref="AL119:AL122"/>
    <mergeCell ref="BD111:BD114"/>
    <mergeCell ref="BL111:BL114"/>
    <mergeCell ref="BM111:BM114"/>
    <mergeCell ref="P111:P114"/>
    <mergeCell ref="Q111:Q114"/>
    <mergeCell ref="AB111:AB114"/>
    <mergeCell ref="AC111:AC114"/>
    <mergeCell ref="AK111:AK114"/>
    <mergeCell ref="AL111:AL114"/>
    <mergeCell ref="BU122:CC122"/>
    <mergeCell ref="AT119:AT122"/>
    <mergeCell ref="AU119:AU122"/>
    <mergeCell ref="BC119:BC122"/>
    <mergeCell ref="BD119:BD122"/>
    <mergeCell ref="BL119:BL122"/>
    <mergeCell ref="BM119:BM122"/>
    <mergeCell ref="B59:B90"/>
    <mergeCell ref="C59:C86"/>
    <mergeCell ref="C87:C90"/>
    <mergeCell ref="B91:B122"/>
    <mergeCell ref="C91:C122"/>
    <mergeCell ref="BU115:CC115"/>
    <mergeCell ref="BU116:CC116"/>
    <mergeCell ref="BU117:CC117"/>
    <mergeCell ref="BU118:CC118"/>
    <mergeCell ref="BD115:BD118"/>
    <mergeCell ref="BL115:BL118"/>
    <mergeCell ref="BM115:BM118"/>
    <mergeCell ref="BU119:CC119"/>
    <mergeCell ref="BU120:CC120"/>
    <mergeCell ref="J119:J122"/>
    <mergeCell ref="K119:K122"/>
    <mergeCell ref="L119:L122"/>
    <mergeCell ref="B11:B26"/>
    <mergeCell ref="B27:B58"/>
    <mergeCell ref="C27:C30"/>
    <mergeCell ref="C31:C38"/>
    <mergeCell ref="C39:C54"/>
    <mergeCell ref="C55:C58"/>
    <mergeCell ref="C11:C22"/>
    <mergeCell ref="C23:C26"/>
    <mergeCell ref="BU121:CC121"/>
    <mergeCell ref="M119:M122"/>
    <mergeCell ref="N119:N122"/>
    <mergeCell ref="O119:O122"/>
    <mergeCell ref="AT115:AT118"/>
    <mergeCell ref="AU115:AU118"/>
    <mergeCell ref="BC115:BC118"/>
    <mergeCell ref="P115:P118"/>
    <mergeCell ref="Q115:Q118"/>
    <mergeCell ref="AB115:AB118"/>
    <mergeCell ref="AC115:AC118"/>
    <mergeCell ref="AK115:AK118"/>
    <mergeCell ref="AL115:AL118"/>
    <mergeCell ref="P119:P122"/>
    <mergeCell ref="Q119:Q122"/>
    <mergeCell ref="AB119:AB122"/>
  </mergeCells>
  <conditionalFormatting sqref="L27 L115 L119 L71 L75 L79 L87 L91 L95 L103 L107 L15 L19">
    <cfRule type="expression" dxfId="372" priority="30">
      <formula>$L15=$M15</formula>
    </cfRule>
  </conditionalFormatting>
  <conditionalFormatting sqref="L51">
    <cfRule type="expression" dxfId="371" priority="25">
      <formula>$L51=$M51</formula>
    </cfRule>
  </conditionalFormatting>
  <conditionalFormatting sqref="L35">
    <cfRule type="expression" dxfId="370" priority="28">
      <formula>$L35=$M35</formula>
    </cfRule>
  </conditionalFormatting>
  <conditionalFormatting sqref="L23">
    <cfRule type="expression" dxfId="369" priority="31">
      <formula>$L23=$M23</formula>
    </cfRule>
  </conditionalFormatting>
  <conditionalFormatting sqref="L31">
    <cfRule type="expression" dxfId="368" priority="29">
      <formula>$L31=$M31</formula>
    </cfRule>
  </conditionalFormatting>
  <conditionalFormatting sqref="L43">
    <cfRule type="expression" dxfId="367" priority="27">
      <formula>$L43=$M43</formula>
    </cfRule>
  </conditionalFormatting>
  <conditionalFormatting sqref="L47">
    <cfRule type="expression" dxfId="366" priority="26">
      <formula>$L47=$M47</formula>
    </cfRule>
  </conditionalFormatting>
  <conditionalFormatting sqref="L59">
    <cfRule type="expression" dxfId="365" priority="23">
      <formula>$L59=$M59</formula>
    </cfRule>
  </conditionalFormatting>
  <conditionalFormatting sqref="L111">
    <cfRule type="expression" dxfId="364" priority="18">
      <formula>$L111=$M111</formula>
    </cfRule>
  </conditionalFormatting>
  <conditionalFormatting sqref="L55">
    <cfRule type="expression" dxfId="363" priority="24">
      <formula>$L55=$M55</formula>
    </cfRule>
  </conditionalFormatting>
  <conditionalFormatting sqref="L63">
    <cfRule type="expression" dxfId="362" priority="22">
      <formula>$L63=$M63</formula>
    </cfRule>
  </conditionalFormatting>
  <conditionalFormatting sqref="L67">
    <cfRule type="expression" dxfId="361" priority="21">
      <formula>$L67=$M67</formula>
    </cfRule>
  </conditionalFormatting>
  <conditionalFormatting sqref="L83">
    <cfRule type="expression" dxfId="360" priority="20">
      <formula>$L83=$M83</formula>
    </cfRule>
  </conditionalFormatting>
  <conditionalFormatting sqref="L99">
    <cfRule type="expression" dxfId="359" priority="19">
      <formula>$L99=$M99</formula>
    </cfRule>
  </conditionalFormatting>
  <conditionalFormatting sqref="L11">
    <cfRule type="expression" dxfId="358" priority="2">
      <formula>$L11=$M11</formula>
    </cfRule>
  </conditionalFormatting>
  <conditionalFormatting sqref="L39">
    <cfRule type="expression" dxfId="357"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colBreaks count="4" manualBreakCount="4">
    <brk id="17" max="121"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400-000000000000}">
          <x14:formula1>
            <xm:f>l!$A$3:$A$6</xm:f>
          </x14:formula1>
          <xm:sqref>T11:T122</xm:sqref>
        </x14:dataValidation>
        <x14:dataValidation type="list" allowBlank="1" showInputMessage="1" showErrorMessage="1" xr:uid="{00000000-0002-0000-0400-000001000000}">
          <x14:formula1>
            <xm:f>l!$C$3:$C$6</xm:f>
          </x14:formula1>
          <xm:sqref>U11:U122</xm:sqref>
        </x14:dataValidation>
        <x14:dataValidation type="list" allowBlank="1" showInputMessage="1" showErrorMessage="1" xr:uid="{00000000-0002-0000-0400-000002000000}">
          <x14:formula1>
            <xm:f>l!$E$3:$E$4</xm:f>
          </x14:formula1>
          <xm:sqref>V11:V122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8FF8F-23E0-44AE-856F-B91B7F4E5066}">
  <sheetPr>
    <tabColor rgb="FFFF0000"/>
  </sheetPr>
  <dimension ref="A1:CC351"/>
  <sheetViews>
    <sheetView zoomScale="60" zoomScaleNormal="60" workbookViewId="0">
      <selection activeCell="H23" sqref="H23:H26"/>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20.44140625" style="4" customWidth="1"/>
    <col min="10" max="10" width="6.6640625" style="53" customWidth="1"/>
    <col min="11" max="11" width="21.6640625" style="3" customWidth="1"/>
    <col min="12" max="13" width="9.6640625" style="23" customWidth="1"/>
    <col min="14" max="17" width="9.6640625" style="24" customWidth="1"/>
    <col min="18" max="18" width="6.6640625" style="4" customWidth="1"/>
    <col min="19" max="19" width="95.6640625" style="4" customWidth="1"/>
    <col min="20" max="20" width="17.6640625" style="4" customWidth="1"/>
    <col min="21" max="22" width="10.6640625" style="4" customWidth="1"/>
    <col min="23" max="23" width="59.5546875" style="4" customWidth="1"/>
    <col min="24" max="27" width="11.6640625" style="540" customWidth="1"/>
    <col min="28" max="28" width="6.664062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664062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241" t="s">
        <v>2855</v>
      </c>
      <c r="M2" s="229"/>
      <c r="N2" s="229"/>
      <c r="O2" s="229"/>
      <c r="P2" s="229"/>
      <c r="Q2" s="230"/>
      <c r="R2" s="1158" t="s">
        <v>0</v>
      </c>
      <c r="S2" s="1160"/>
      <c r="T2" s="1008" t="s">
        <v>1</v>
      </c>
      <c r="U2" s="1009"/>
      <c r="V2" s="1010"/>
      <c r="W2" s="246" t="str">
        <f>+$L2</f>
        <v>SECRETARÌA DE CULTURA</v>
      </c>
      <c r="X2" s="242"/>
      <c r="Y2" s="242"/>
      <c r="Z2" s="242"/>
      <c r="AA2" s="243"/>
      <c r="AB2" s="1158" t="s">
        <v>0</v>
      </c>
      <c r="AC2" s="1159"/>
      <c r="AD2" s="1159"/>
      <c r="AE2" s="1159"/>
      <c r="AF2" s="1159"/>
      <c r="AG2" s="1159"/>
      <c r="AH2" s="1159"/>
      <c r="AI2" s="1159"/>
      <c r="AJ2" s="1160"/>
      <c r="AK2" s="1132" t="s">
        <v>1</v>
      </c>
      <c r="AL2" s="1132"/>
      <c r="AM2" s="1132"/>
      <c r="AN2" s="1161" t="str">
        <f>+$L2</f>
        <v>SECRETARÌA DE CULTURA</v>
      </c>
      <c r="AO2" s="1161"/>
      <c r="AP2" s="1161"/>
      <c r="AQ2" s="1161"/>
      <c r="AR2" s="1161"/>
      <c r="AS2" s="1161"/>
      <c r="AT2" s="1158" t="s">
        <v>0</v>
      </c>
      <c r="AU2" s="1159"/>
      <c r="AV2" s="1159"/>
      <c r="AW2" s="1159"/>
      <c r="AX2" s="1159"/>
      <c r="AY2" s="1159"/>
      <c r="AZ2" s="1159"/>
      <c r="BA2" s="1159"/>
      <c r="BB2" s="1160"/>
      <c r="BC2" s="1132" t="s">
        <v>1</v>
      </c>
      <c r="BD2" s="1132"/>
      <c r="BE2" s="1132"/>
      <c r="BF2" s="1161" t="str">
        <f>+$L2</f>
        <v>SECRETARÌA DE CULTURA</v>
      </c>
      <c r="BG2" s="1161"/>
      <c r="BH2" s="1161"/>
      <c r="BI2" s="1161"/>
      <c r="BJ2" s="1161"/>
      <c r="BK2" s="1161"/>
      <c r="BL2" s="1158" t="s">
        <v>0</v>
      </c>
      <c r="BM2" s="1159"/>
      <c r="BN2" s="1159"/>
      <c r="BO2" s="1159"/>
      <c r="BP2" s="1159"/>
      <c r="BQ2" s="1159"/>
      <c r="BR2" s="1159"/>
      <c r="BS2" s="1159"/>
      <c r="BT2" s="1160"/>
      <c r="BU2" s="1132" t="s">
        <v>1</v>
      </c>
      <c r="BV2" s="1132"/>
      <c r="BW2" s="1132"/>
      <c r="BX2" s="1161" t="str">
        <f>+$L2</f>
        <v>SECRETARÌA DE CULTURA</v>
      </c>
      <c r="BY2" s="1161"/>
      <c r="BZ2" s="1161"/>
      <c r="CA2" s="1161"/>
      <c r="CB2" s="1161"/>
      <c r="CC2" s="1161"/>
    </row>
    <row r="3" spans="1:81" s="58" customFormat="1" ht="16.2" customHeight="1" x14ac:dyDescent="0.3">
      <c r="A3" s="34"/>
      <c r="B3" s="1167"/>
      <c r="C3" s="1156" t="s">
        <v>1657</v>
      </c>
      <c r="D3" s="1156"/>
      <c r="E3" s="1156"/>
      <c r="F3" s="1156"/>
      <c r="G3" s="1156"/>
      <c r="H3" s="1156"/>
      <c r="I3" s="227"/>
      <c r="J3" s="252" t="s">
        <v>2</v>
      </c>
      <c r="K3" s="252"/>
      <c r="L3" s="247"/>
      <c r="M3" s="244"/>
      <c r="N3" s="244"/>
      <c r="O3" s="244"/>
      <c r="P3" s="244"/>
      <c r="Q3" s="245"/>
      <c r="R3" s="1155" t="s">
        <v>1657</v>
      </c>
      <c r="S3" s="1157"/>
      <c r="T3" s="1008" t="s">
        <v>2</v>
      </c>
      <c r="U3" s="1009"/>
      <c r="V3" s="1010"/>
      <c r="W3" s="58">
        <f>+$L3</f>
        <v>0</v>
      </c>
      <c r="X3" s="250"/>
      <c r="Y3" s="250"/>
      <c r="Z3" s="250"/>
      <c r="AA3" s="251"/>
      <c r="AB3" s="1155" t="s">
        <v>1657</v>
      </c>
      <c r="AC3" s="1156"/>
      <c r="AD3" s="1156"/>
      <c r="AE3" s="1156"/>
      <c r="AF3" s="1156"/>
      <c r="AG3" s="1156"/>
      <c r="AH3" s="1156"/>
      <c r="AI3" s="1156"/>
      <c r="AJ3" s="1157"/>
      <c r="AK3" s="1132" t="s">
        <v>2</v>
      </c>
      <c r="AL3" s="1132"/>
      <c r="AM3" s="1132"/>
      <c r="AN3" s="1148">
        <f>+$L3</f>
        <v>0</v>
      </c>
      <c r="AO3" s="1148"/>
      <c r="AP3" s="1148"/>
      <c r="AQ3" s="1148"/>
      <c r="AR3" s="1148"/>
      <c r="AS3" s="1148"/>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223" t="s">
        <v>20</v>
      </c>
      <c r="M4" s="224"/>
      <c r="N4" s="224"/>
      <c r="O4" s="224"/>
      <c r="P4" s="224"/>
      <c r="Q4" s="225"/>
      <c r="R4" s="1136" t="s">
        <v>3849</v>
      </c>
      <c r="S4" s="1138"/>
      <c r="T4" s="1008" t="s">
        <v>1664</v>
      </c>
      <c r="U4" s="1009"/>
      <c r="V4" s="1010"/>
      <c r="W4" s="248" t="str">
        <f>+$L4</f>
        <v>1. Bienestar Social</v>
      </c>
      <c r="X4" s="224"/>
      <c r="Y4" s="224"/>
      <c r="Z4" s="224"/>
      <c r="AA4" s="225"/>
      <c r="AB4" s="1136" t="s">
        <v>3849</v>
      </c>
      <c r="AC4" s="1137"/>
      <c r="AD4" s="1137"/>
      <c r="AE4" s="1137"/>
      <c r="AF4" s="1137"/>
      <c r="AG4" s="1137"/>
      <c r="AH4" s="1137"/>
      <c r="AI4" s="1137"/>
      <c r="AJ4" s="1138"/>
      <c r="AK4" s="1132" t="s">
        <v>1656</v>
      </c>
      <c r="AL4" s="1132"/>
      <c r="AM4" s="1132"/>
      <c r="AN4" s="1135" t="str">
        <f>+$L4</f>
        <v>1. Bienestar Social</v>
      </c>
      <c r="AO4" s="1135"/>
      <c r="AP4" s="1135"/>
      <c r="AQ4" s="1135"/>
      <c r="AR4" s="1135"/>
      <c r="AS4" s="1135"/>
      <c r="AT4" s="1136" t="s">
        <v>3849</v>
      </c>
      <c r="AU4" s="1137"/>
      <c r="AV4" s="1137"/>
      <c r="AW4" s="1137"/>
      <c r="AX4" s="1137"/>
      <c r="AY4" s="1137"/>
      <c r="AZ4" s="1137"/>
      <c r="BA4" s="1137"/>
      <c r="BB4" s="1138"/>
      <c r="BC4" s="1132" t="s">
        <v>1656</v>
      </c>
      <c r="BD4" s="1132"/>
      <c r="BE4" s="1132"/>
      <c r="BF4" s="1135" t="str">
        <f>+$L4</f>
        <v>1. Bienestar Social</v>
      </c>
      <c r="BG4" s="1135"/>
      <c r="BH4" s="1135"/>
      <c r="BI4" s="1135"/>
      <c r="BJ4" s="1135"/>
      <c r="BK4" s="1135"/>
      <c r="BL4" s="1136" t="s">
        <v>3849</v>
      </c>
      <c r="BM4" s="1137"/>
      <c r="BN4" s="1137"/>
      <c r="BO4" s="1137"/>
      <c r="BP4" s="1137"/>
      <c r="BQ4" s="1137"/>
      <c r="BR4" s="1137"/>
      <c r="BS4" s="1137"/>
      <c r="BT4" s="1138"/>
      <c r="BU4" s="1132" t="s">
        <v>1656</v>
      </c>
      <c r="BV4" s="1132"/>
      <c r="BW4" s="1132"/>
      <c r="BX4" s="1135" t="str">
        <f>+$L4</f>
        <v>1. Bienestar Social</v>
      </c>
      <c r="BY4" s="1135"/>
      <c r="BZ4" s="1135"/>
      <c r="CA4" s="1135"/>
      <c r="CB4" s="1135"/>
      <c r="CC4" s="1135"/>
    </row>
    <row r="5" spans="1:81" s="58" customFormat="1" ht="16.2" customHeight="1" x14ac:dyDescent="0.3">
      <c r="A5" s="34"/>
      <c r="B5" s="1168"/>
      <c r="C5" s="1140"/>
      <c r="D5" s="1140"/>
      <c r="E5" s="1140"/>
      <c r="F5" s="1140"/>
      <c r="G5" s="1140"/>
      <c r="H5" s="1140"/>
      <c r="I5" s="228"/>
      <c r="J5" s="252" t="s">
        <v>1659</v>
      </c>
      <c r="K5" s="252"/>
      <c r="L5" s="220" t="s">
        <v>265</v>
      </c>
      <c r="M5" s="221"/>
      <c r="N5" s="221"/>
      <c r="O5" s="221"/>
      <c r="P5" s="221"/>
      <c r="Q5" s="222"/>
      <c r="R5" s="1139"/>
      <c r="S5" s="1141"/>
      <c r="T5" s="1008" t="s">
        <v>1665</v>
      </c>
      <c r="U5" s="1009"/>
      <c r="V5" s="1010"/>
      <c r="W5" s="249" t="str">
        <f>+$L5</f>
        <v>1.4 Más Oportunidades para la Cultura</v>
      </c>
      <c r="X5" s="221"/>
      <c r="Y5" s="221"/>
      <c r="Z5" s="221"/>
      <c r="AA5" s="222"/>
      <c r="AB5" s="1139"/>
      <c r="AC5" s="1140"/>
      <c r="AD5" s="1140"/>
      <c r="AE5" s="1140"/>
      <c r="AF5" s="1140"/>
      <c r="AG5" s="1140"/>
      <c r="AH5" s="1140"/>
      <c r="AI5" s="1140"/>
      <c r="AJ5" s="1141"/>
      <c r="AK5" s="1132" t="s">
        <v>1659</v>
      </c>
      <c r="AL5" s="1132"/>
      <c r="AM5" s="1132"/>
      <c r="AN5" s="1133" t="str">
        <f>+$L5</f>
        <v>1.4 Más Oportunidades para la Cultura</v>
      </c>
      <c r="AO5" s="1133"/>
      <c r="AP5" s="1133"/>
      <c r="AQ5" s="1133"/>
      <c r="AR5" s="1133"/>
      <c r="AS5" s="1133"/>
      <c r="AT5" s="1139"/>
      <c r="AU5" s="1140"/>
      <c r="AV5" s="1140"/>
      <c r="AW5" s="1140"/>
      <c r="AX5" s="1140"/>
      <c r="AY5" s="1140"/>
      <c r="AZ5" s="1140"/>
      <c r="BA5" s="1140"/>
      <c r="BB5" s="1141"/>
      <c r="BC5" s="1132" t="s">
        <v>1659</v>
      </c>
      <c r="BD5" s="1132"/>
      <c r="BE5" s="1132"/>
      <c r="BF5" s="1133" t="str">
        <f>+$L5</f>
        <v>1.4 Más Oportunidades para la Cultura</v>
      </c>
      <c r="BG5" s="1133"/>
      <c r="BH5" s="1133"/>
      <c r="BI5" s="1133"/>
      <c r="BJ5" s="1133"/>
      <c r="BK5" s="1133"/>
      <c r="BL5" s="1139"/>
      <c r="BM5" s="1140"/>
      <c r="BN5" s="1140"/>
      <c r="BO5" s="1140"/>
      <c r="BP5" s="1140"/>
      <c r="BQ5" s="1140"/>
      <c r="BR5" s="1140"/>
      <c r="BS5" s="1140"/>
      <c r="BT5" s="1141"/>
      <c r="BU5" s="1132" t="s">
        <v>1659</v>
      </c>
      <c r="BV5" s="1132"/>
      <c r="BW5" s="1132"/>
      <c r="BX5" s="1133" t="str">
        <f>+$L5</f>
        <v>1.4 Más Oportunidades para la Cultura</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4953</v>
      </c>
      <c r="G7" s="1126" t="s">
        <v>3815</v>
      </c>
      <c r="H7" s="1126" t="s">
        <v>3816</v>
      </c>
      <c r="I7" s="1126" t="s">
        <v>3817</v>
      </c>
      <c r="J7" s="1125" t="s">
        <v>1662</v>
      </c>
      <c r="K7" s="1129" t="s">
        <v>4954</v>
      </c>
      <c r="L7" s="1094" t="s">
        <v>3850</v>
      </c>
      <c r="M7" s="1040" t="s">
        <v>1652</v>
      </c>
      <c r="N7" s="1113" t="s">
        <v>3851</v>
      </c>
      <c r="O7" s="1116" t="s">
        <v>3852</v>
      </c>
      <c r="P7" s="1119" t="s">
        <v>3853</v>
      </c>
      <c r="Q7" s="1122" t="s">
        <v>3854</v>
      </c>
      <c r="R7" s="1125" t="s">
        <v>1662</v>
      </c>
      <c r="S7" s="1108" t="s">
        <v>4</v>
      </c>
      <c r="T7" s="1107" t="s">
        <v>4955</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4956</v>
      </c>
      <c r="AM7" s="1104" t="s">
        <v>3857</v>
      </c>
      <c r="AN7" s="1105"/>
      <c r="AO7" s="1105"/>
      <c r="AP7" s="1105"/>
      <c r="AQ7" s="1105"/>
      <c r="AR7" s="1105"/>
      <c r="AS7" s="1106"/>
      <c r="AT7" s="1067" t="s">
        <v>1662</v>
      </c>
      <c r="AU7" s="1082" t="s">
        <v>4957</v>
      </c>
      <c r="AV7" s="1085" t="s">
        <v>3859</v>
      </c>
      <c r="AW7" s="1086"/>
      <c r="AX7" s="1086"/>
      <c r="AY7" s="1086"/>
      <c r="AZ7" s="1086"/>
      <c r="BA7" s="1086"/>
      <c r="BB7" s="1087"/>
      <c r="BC7" s="1067" t="s">
        <v>1662</v>
      </c>
      <c r="BD7" s="1088" t="s">
        <v>4958</v>
      </c>
      <c r="BE7" s="1091" t="s">
        <v>3861</v>
      </c>
      <c r="BF7" s="1092"/>
      <c r="BG7" s="1092"/>
      <c r="BH7" s="1092"/>
      <c r="BI7" s="1092"/>
      <c r="BJ7" s="1092"/>
      <c r="BK7" s="1093"/>
      <c r="BL7" s="1067" t="s">
        <v>1662</v>
      </c>
      <c r="BM7" s="1068" t="s">
        <v>4959</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c r="R10" s="24"/>
      <c r="X10" s="27"/>
      <c r="Y10" s="27"/>
      <c r="Z10" s="27"/>
      <c r="AA10" s="27"/>
    </row>
    <row r="11" spans="1:81" s="58" customFormat="1" ht="40.200000000000003" customHeight="1" thickTop="1" x14ac:dyDescent="0.3">
      <c r="A11" s="34"/>
      <c r="B11" s="906" t="s">
        <v>266</v>
      </c>
      <c r="C11" s="1236" t="s">
        <v>4960</v>
      </c>
      <c r="D11" s="1264">
        <v>3301</v>
      </c>
      <c r="E11" s="851" t="s">
        <v>3996</v>
      </c>
      <c r="F11" s="1266">
        <v>3301095</v>
      </c>
      <c r="G11" s="851" t="s">
        <v>3999</v>
      </c>
      <c r="H11" s="851" t="s">
        <v>4961</v>
      </c>
      <c r="I11" s="1184">
        <v>2021004540026</v>
      </c>
      <c r="J11" s="812">
        <v>164</v>
      </c>
      <c r="K11" s="854" t="str">
        <f>+[4]Metas!K190</f>
        <v>Consejos municipales de cultura asesorados</v>
      </c>
      <c r="L11" s="857">
        <v>40</v>
      </c>
      <c r="M11" s="860">
        <f>SUM(N11:Q11)</f>
        <v>40</v>
      </c>
      <c r="N11" s="836">
        <v>10</v>
      </c>
      <c r="O11" s="839">
        <v>10</v>
      </c>
      <c r="P11" s="863">
        <v>10</v>
      </c>
      <c r="Q11" s="866">
        <v>10</v>
      </c>
      <c r="R11" s="812">
        <f>+$J11</f>
        <v>164</v>
      </c>
      <c r="S11" s="354" t="s">
        <v>4962</v>
      </c>
      <c r="T11" s="438" t="s">
        <v>3822</v>
      </c>
      <c r="U11" s="235" t="s">
        <v>3826</v>
      </c>
      <c r="V11" s="235" t="s">
        <v>3830</v>
      </c>
      <c r="W11" s="354" t="s">
        <v>4963</v>
      </c>
      <c r="X11" s="538">
        <v>44956</v>
      </c>
      <c r="Y11" s="538">
        <v>45289</v>
      </c>
      <c r="Z11" s="538">
        <v>44956</v>
      </c>
      <c r="AA11" s="538">
        <v>45289</v>
      </c>
      <c r="AB11" s="812">
        <f>+$J11</f>
        <v>164</v>
      </c>
      <c r="AC11" s="827">
        <f>+L11</f>
        <v>40</v>
      </c>
      <c r="AD11" s="44">
        <f>+AM11+AV11+BE11+BN11</f>
        <v>56</v>
      </c>
      <c r="AE11" s="44">
        <f t="shared" ref="AE11:AJ26" si="0">+AN11+AW11+BF11+BO11</f>
        <v>56</v>
      </c>
      <c r="AF11" s="44">
        <f t="shared" si="0"/>
        <v>0</v>
      </c>
      <c r="AG11" s="44">
        <f t="shared" si="0"/>
        <v>0</v>
      </c>
      <c r="AH11" s="44">
        <f t="shared" si="0"/>
        <v>0</v>
      </c>
      <c r="AI11" s="44">
        <f t="shared" si="0"/>
        <v>0</v>
      </c>
      <c r="AJ11" s="44">
        <f t="shared" si="0"/>
        <v>0</v>
      </c>
      <c r="AK11" s="812">
        <f>+$J11</f>
        <v>164</v>
      </c>
      <c r="AL11" s="990">
        <f>+N11</f>
        <v>10</v>
      </c>
      <c r="AM11" s="44">
        <f>SUM(AN11:AS11)</f>
        <v>14</v>
      </c>
      <c r="AN11" s="35">
        <v>14</v>
      </c>
      <c r="AO11" s="35">
        <v>0</v>
      </c>
      <c r="AP11" s="35">
        <v>0</v>
      </c>
      <c r="AQ11" s="35">
        <v>0</v>
      </c>
      <c r="AR11" s="35">
        <v>0</v>
      </c>
      <c r="AS11" s="35">
        <v>0</v>
      </c>
      <c r="AT11" s="812">
        <f>+$J11</f>
        <v>164</v>
      </c>
      <c r="AU11" s="993">
        <f>+O11</f>
        <v>10</v>
      </c>
      <c r="AV11" s="44">
        <f>SUM(AW11:BB11)</f>
        <v>14</v>
      </c>
      <c r="AW11" s="35">
        <v>14</v>
      </c>
      <c r="AX11" s="35">
        <v>0</v>
      </c>
      <c r="AY11" s="35">
        <v>0</v>
      </c>
      <c r="AZ11" s="35">
        <v>0</v>
      </c>
      <c r="BA11" s="35">
        <v>0</v>
      </c>
      <c r="BB11" s="35">
        <v>0</v>
      </c>
      <c r="BC11" s="812">
        <f>+$J11</f>
        <v>164</v>
      </c>
      <c r="BD11" s="996">
        <f>+P11</f>
        <v>10</v>
      </c>
      <c r="BE11" s="44">
        <f>SUM(BF11:BK11)</f>
        <v>14</v>
      </c>
      <c r="BF11" s="35">
        <v>14</v>
      </c>
      <c r="BG11" s="35">
        <v>0</v>
      </c>
      <c r="BH11" s="35">
        <v>0</v>
      </c>
      <c r="BI11" s="35">
        <v>0</v>
      </c>
      <c r="BJ11" s="35">
        <v>0</v>
      </c>
      <c r="BK11" s="35">
        <v>0</v>
      </c>
      <c r="BL11" s="812">
        <f>+$J11</f>
        <v>164</v>
      </c>
      <c r="BM11" s="987">
        <f>+Q11</f>
        <v>10</v>
      </c>
      <c r="BN11" s="44">
        <f>SUM(BO11:BT11)</f>
        <v>14</v>
      </c>
      <c r="BO11" s="35">
        <v>14</v>
      </c>
      <c r="BP11" s="35">
        <v>0</v>
      </c>
      <c r="BQ11" s="35">
        <v>0</v>
      </c>
      <c r="BR11" s="35">
        <v>0</v>
      </c>
      <c r="BS11" s="35">
        <v>0</v>
      </c>
      <c r="BT11" s="35">
        <v>0</v>
      </c>
      <c r="BU11" s="818"/>
      <c r="BV11" s="819"/>
      <c r="BW11" s="819"/>
      <c r="BX11" s="819"/>
      <c r="BY11" s="819"/>
      <c r="BZ11" s="819"/>
      <c r="CA11" s="819"/>
      <c r="CB11" s="819"/>
      <c r="CC11" s="820"/>
    </row>
    <row r="12" spans="1:81" s="58" customFormat="1" ht="40.200000000000003" customHeight="1" x14ac:dyDescent="0.3">
      <c r="A12" s="34"/>
      <c r="B12" s="907"/>
      <c r="C12" s="1237"/>
      <c r="D12" s="919"/>
      <c r="E12" s="852"/>
      <c r="F12" s="920"/>
      <c r="G12" s="852"/>
      <c r="H12" s="852"/>
      <c r="I12" s="1185"/>
      <c r="J12" s="813"/>
      <c r="K12" s="855"/>
      <c r="L12" s="858"/>
      <c r="M12" s="861"/>
      <c r="N12" s="837"/>
      <c r="O12" s="840"/>
      <c r="P12" s="864"/>
      <c r="Q12" s="867"/>
      <c r="R12" s="813"/>
      <c r="S12" s="355" t="s">
        <v>4964</v>
      </c>
      <c r="T12" s="236" t="s">
        <v>3822</v>
      </c>
      <c r="U12" s="236" t="s">
        <v>3828</v>
      </c>
      <c r="V12" s="236" t="s">
        <v>3830</v>
      </c>
      <c r="W12" s="355" t="s">
        <v>4965</v>
      </c>
      <c r="X12" s="539">
        <v>44956</v>
      </c>
      <c r="Y12" s="539">
        <v>45289</v>
      </c>
      <c r="Z12" s="539">
        <v>44956</v>
      </c>
      <c r="AA12" s="539">
        <v>45289</v>
      </c>
      <c r="AB12" s="813"/>
      <c r="AC12" s="828"/>
      <c r="AD12" s="51">
        <f t="shared" ref="AD12:AD14" si="1">+AM12+AV12+BE12+BN12</f>
        <v>56</v>
      </c>
      <c r="AE12" s="51">
        <f t="shared" si="0"/>
        <v>56</v>
      </c>
      <c r="AF12" s="51">
        <f t="shared" si="0"/>
        <v>0</v>
      </c>
      <c r="AG12" s="51">
        <f t="shared" si="0"/>
        <v>0</v>
      </c>
      <c r="AH12" s="51">
        <f t="shared" si="0"/>
        <v>0</v>
      </c>
      <c r="AI12" s="51">
        <f t="shared" si="0"/>
        <v>0</v>
      </c>
      <c r="AJ12" s="51">
        <f t="shared" si="0"/>
        <v>0</v>
      </c>
      <c r="AK12" s="813"/>
      <c r="AL12" s="991"/>
      <c r="AM12" s="51">
        <f t="shared" ref="AM12:AM75" si="2">SUM(AN12:AS12)</f>
        <v>14</v>
      </c>
      <c r="AN12" s="336">
        <v>14</v>
      </c>
      <c r="AO12" s="336">
        <v>0</v>
      </c>
      <c r="AP12" s="336">
        <v>0</v>
      </c>
      <c r="AQ12" s="336">
        <v>0</v>
      </c>
      <c r="AR12" s="336">
        <v>0</v>
      </c>
      <c r="AS12" s="336">
        <v>0</v>
      </c>
      <c r="AT12" s="813"/>
      <c r="AU12" s="994"/>
      <c r="AV12" s="51">
        <f t="shared" ref="AV12:AV75" si="3">SUM(AW12:BB12)</f>
        <v>14</v>
      </c>
      <c r="AW12" s="336">
        <v>14</v>
      </c>
      <c r="AX12" s="336">
        <v>0</v>
      </c>
      <c r="AY12" s="336">
        <v>0</v>
      </c>
      <c r="AZ12" s="336">
        <v>0</v>
      </c>
      <c r="BA12" s="336">
        <v>0</v>
      </c>
      <c r="BB12" s="336">
        <v>0</v>
      </c>
      <c r="BC12" s="813"/>
      <c r="BD12" s="997"/>
      <c r="BE12" s="51">
        <f t="shared" ref="BE12:BE75" si="4">SUM(BF12:BK12)</f>
        <v>14</v>
      </c>
      <c r="BF12" s="336">
        <v>14</v>
      </c>
      <c r="BG12" s="336">
        <v>0</v>
      </c>
      <c r="BH12" s="336">
        <v>0</v>
      </c>
      <c r="BI12" s="336">
        <v>0</v>
      </c>
      <c r="BJ12" s="336">
        <v>0</v>
      </c>
      <c r="BK12" s="336">
        <v>0</v>
      </c>
      <c r="BL12" s="813"/>
      <c r="BM12" s="988"/>
      <c r="BN12" s="51">
        <f t="shared" ref="BN12:BN75" si="5">SUM(BO12:BT12)</f>
        <v>14</v>
      </c>
      <c r="BO12" s="336">
        <v>14</v>
      </c>
      <c r="BP12" s="336">
        <v>0</v>
      </c>
      <c r="BQ12" s="336">
        <v>0</v>
      </c>
      <c r="BR12" s="336">
        <v>0</v>
      </c>
      <c r="BS12" s="336">
        <v>0</v>
      </c>
      <c r="BT12" s="336">
        <v>0</v>
      </c>
      <c r="BU12" s="821"/>
      <c r="BV12" s="822"/>
      <c r="BW12" s="822"/>
      <c r="BX12" s="822"/>
      <c r="BY12" s="822"/>
      <c r="BZ12" s="822"/>
      <c r="CA12" s="822"/>
      <c r="CB12" s="822"/>
      <c r="CC12" s="823"/>
    </row>
    <row r="13" spans="1:81" s="58" customFormat="1" ht="40.200000000000003" customHeight="1" x14ac:dyDescent="0.3">
      <c r="A13" s="34"/>
      <c r="B13" s="907"/>
      <c r="C13" s="1237"/>
      <c r="D13" s="919"/>
      <c r="E13" s="852"/>
      <c r="F13" s="920"/>
      <c r="G13" s="852"/>
      <c r="H13" s="852"/>
      <c r="I13" s="1185"/>
      <c r="J13" s="813"/>
      <c r="K13" s="855"/>
      <c r="L13" s="858"/>
      <c r="M13" s="861"/>
      <c r="N13" s="837"/>
      <c r="O13" s="840"/>
      <c r="P13" s="864"/>
      <c r="Q13" s="867"/>
      <c r="R13" s="813"/>
      <c r="S13" s="355" t="s">
        <v>4966</v>
      </c>
      <c r="T13" s="236" t="s">
        <v>3822</v>
      </c>
      <c r="U13" s="236" t="s">
        <v>3826</v>
      </c>
      <c r="V13" s="236" t="s">
        <v>3830</v>
      </c>
      <c r="W13" s="355" t="s">
        <v>4967</v>
      </c>
      <c r="X13" s="539">
        <v>44956</v>
      </c>
      <c r="Y13" s="539">
        <v>45289</v>
      </c>
      <c r="Z13" s="539">
        <v>44956</v>
      </c>
      <c r="AA13" s="539">
        <v>45289</v>
      </c>
      <c r="AB13" s="813"/>
      <c r="AC13" s="828"/>
      <c r="AD13" s="51">
        <f t="shared" si="1"/>
        <v>56</v>
      </c>
      <c r="AE13" s="51">
        <f t="shared" si="0"/>
        <v>56</v>
      </c>
      <c r="AF13" s="51">
        <f t="shared" si="0"/>
        <v>0</v>
      </c>
      <c r="AG13" s="51">
        <f t="shared" si="0"/>
        <v>0</v>
      </c>
      <c r="AH13" s="51">
        <f t="shared" si="0"/>
        <v>0</v>
      </c>
      <c r="AI13" s="51">
        <f t="shared" si="0"/>
        <v>0</v>
      </c>
      <c r="AJ13" s="51">
        <f t="shared" si="0"/>
        <v>0</v>
      </c>
      <c r="AK13" s="813"/>
      <c r="AL13" s="991"/>
      <c r="AM13" s="51">
        <f t="shared" si="2"/>
        <v>14</v>
      </c>
      <c r="AN13" s="336">
        <v>14</v>
      </c>
      <c r="AO13" s="336">
        <v>0</v>
      </c>
      <c r="AP13" s="336">
        <v>0</v>
      </c>
      <c r="AQ13" s="336">
        <v>0</v>
      </c>
      <c r="AR13" s="336">
        <v>0</v>
      </c>
      <c r="AS13" s="336">
        <v>0</v>
      </c>
      <c r="AT13" s="813"/>
      <c r="AU13" s="994"/>
      <c r="AV13" s="51">
        <f t="shared" si="3"/>
        <v>14</v>
      </c>
      <c r="AW13" s="336">
        <v>14</v>
      </c>
      <c r="AX13" s="336">
        <v>0</v>
      </c>
      <c r="AY13" s="336">
        <v>0</v>
      </c>
      <c r="AZ13" s="336">
        <v>0</v>
      </c>
      <c r="BA13" s="336">
        <v>0</v>
      </c>
      <c r="BB13" s="336">
        <v>0</v>
      </c>
      <c r="BC13" s="813"/>
      <c r="BD13" s="997"/>
      <c r="BE13" s="51">
        <f t="shared" si="4"/>
        <v>14</v>
      </c>
      <c r="BF13" s="336">
        <v>14</v>
      </c>
      <c r="BG13" s="336">
        <v>0</v>
      </c>
      <c r="BH13" s="336">
        <v>0</v>
      </c>
      <c r="BI13" s="336">
        <v>0</v>
      </c>
      <c r="BJ13" s="336">
        <v>0</v>
      </c>
      <c r="BK13" s="336">
        <v>0</v>
      </c>
      <c r="BL13" s="813"/>
      <c r="BM13" s="988"/>
      <c r="BN13" s="51">
        <f t="shared" si="5"/>
        <v>14</v>
      </c>
      <c r="BO13" s="336">
        <v>14</v>
      </c>
      <c r="BP13" s="336">
        <v>0</v>
      </c>
      <c r="BQ13" s="336">
        <v>0</v>
      </c>
      <c r="BR13" s="336">
        <v>0</v>
      </c>
      <c r="BS13" s="336">
        <v>0</v>
      </c>
      <c r="BT13" s="336">
        <v>0</v>
      </c>
      <c r="BU13" s="821"/>
      <c r="BV13" s="822"/>
      <c r="BW13" s="822"/>
      <c r="BX13" s="822"/>
      <c r="BY13" s="822"/>
      <c r="BZ13" s="822"/>
      <c r="CA13" s="822"/>
      <c r="CB13" s="822"/>
      <c r="CC13" s="823"/>
    </row>
    <row r="14" spans="1:81" s="58" customFormat="1" ht="40.200000000000003" customHeight="1" thickBot="1" x14ac:dyDescent="0.35">
      <c r="A14" s="34"/>
      <c r="B14" s="907"/>
      <c r="C14" s="1237"/>
      <c r="D14" s="1265"/>
      <c r="E14" s="853"/>
      <c r="F14" s="1267"/>
      <c r="G14" s="853"/>
      <c r="H14" s="853"/>
      <c r="I14" s="1186"/>
      <c r="J14" s="814"/>
      <c r="K14" s="856"/>
      <c r="L14" s="859"/>
      <c r="M14" s="862"/>
      <c r="N14" s="838"/>
      <c r="O14" s="841"/>
      <c r="P14" s="865"/>
      <c r="Q14" s="874"/>
      <c r="R14" s="814"/>
      <c r="S14" s="356" t="s">
        <v>4968</v>
      </c>
      <c r="T14" s="393" t="s">
        <v>3822</v>
      </c>
      <c r="U14" s="237" t="s">
        <v>3826</v>
      </c>
      <c r="V14" s="237" t="s">
        <v>3830</v>
      </c>
      <c r="W14" s="356" t="s">
        <v>4969</v>
      </c>
      <c r="X14" s="539">
        <v>44956</v>
      </c>
      <c r="Y14" s="539">
        <v>45289</v>
      </c>
      <c r="Z14" s="539">
        <v>44956</v>
      </c>
      <c r="AA14" s="539">
        <v>45289</v>
      </c>
      <c r="AB14" s="814"/>
      <c r="AC14" s="829"/>
      <c r="AD14" s="46">
        <f t="shared" si="1"/>
        <v>56</v>
      </c>
      <c r="AE14" s="46">
        <f t="shared" si="0"/>
        <v>56</v>
      </c>
      <c r="AF14" s="46">
        <f t="shared" si="0"/>
        <v>0</v>
      </c>
      <c r="AG14" s="46">
        <f t="shared" si="0"/>
        <v>0</v>
      </c>
      <c r="AH14" s="46">
        <f t="shared" si="0"/>
        <v>0</v>
      </c>
      <c r="AI14" s="46">
        <f t="shared" si="0"/>
        <v>0</v>
      </c>
      <c r="AJ14" s="46">
        <f t="shared" si="0"/>
        <v>0</v>
      </c>
      <c r="AK14" s="814"/>
      <c r="AL14" s="992"/>
      <c r="AM14" s="46">
        <f t="shared" si="2"/>
        <v>14</v>
      </c>
      <c r="AN14" s="37">
        <v>14</v>
      </c>
      <c r="AO14" s="37">
        <v>0</v>
      </c>
      <c r="AP14" s="37">
        <v>0</v>
      </c>
      <c r="AQ14" s="37">
        <v>0</v>
      </c>
      <c r="AR14" s="37">
        <v>0</v>
      </c>
      <c r="AS14" s="37">
        <v>0</v>
      </c>
      <c r="AT14" s="814"/>
      <c r="AU14" s="995"/>
      <c r="AV14" s="46">
        <f t="shared" si="3"/>
        <v>14</v>
      </c>
      <c r="AW14" s="37">
        <v>14</v>
      </c>
      <c r="AX14" s="37">
        <v>0</v>
      </c>
      <c r="AY14" s="37">
        <v>0</v>
      </c>
      <c r="AZ14" s="37">
        <v>0</v>
      </c>
      <c r="BA14" s="37">
        <v>0</v>
      </c>
      <c r="BB14" s="37">
        <v>0</v>
      </c>
      <c r="BC14" s="814"/>
      <c r="BD14" s="998"/>
      <c r="BE14" s="46">
        <f t="shared" si="4"/>
        <v>14</v>
      </c>
      <c r="BF14" s="37">
        <v>14</v>
      </c>
      <c r="BG14" s="37">
        <v>0</v>
      </c>
      <c r="BH14" s="37">
        <v>0</v>
      </c>
      <c r="BI14" s="37">
        <v>0</v>
      </c>
      <c r="BJ14" s="37">
        <v>0</v>
      </c>
      <c r="BK14" s="37">
        <v>0</v>
      </c>
      <c r="BL14" s="814"/>
      <c r="BM14" s="989"/>
      <c r="BN14" s="46">
        <f t="shared" si="5"/>
        <v>14</v>
      </c>
      <c r="BO14" s="37">
        <v>14</v>
      </c>
      <c r="BP14" s="37">
        <v>0</v>
      </c>
      <c r="BQ14" s="37">
        <v>0</v>
      </c>
      <c r="BR14" s="37">
        <v>0</v>
      </c>
      <c r="BS14" s="37">
        <v>0</v>
      </c>
      <c r="BT14" s="37">
        <v>0</v>
      </c>
      <c r="BU14" s="824"/>
      <c r="BV14" s="825"/>
      <c r="BW14" s="825"/>
      <c r="BX14" s="825"/>
      <c r="BY14" s="825"/>
      <c r="BZ14" s="825"/>
      <c r="CA14" s="825"/>
      <c r="CB14" s="825"/>
      <c r="CC14" s="826"/>
    </row>
    <row r="15" spans="1:81" s="58" customFormat="1" ht="40.200000000000003" customHeight="1" thickTop="1" x14ac:dyDescent="0.3">
      <c r="A15" s="34"/>
      <c r="B15" s="907"/>
      <c r="C15" s="1237"/>
      <c r="D15" s="1264">
        <v>3301</v>
      </c>
      <c r="E15" s="851" t="s">
        <v>3996</v>
      </c>
      <c r="F15" s="1266">
        <v>3301095</v>
      </c>
      <c r="G15" s="851" t="s">
        <v>3999</v>
      </c>
      <c r="H15" s="851" t="s">
        <v>4961</v>
      </c>
      <c r="I15" s="1184">
        <v>2021004540026</v>
      </c>
      <c r="J15" s="812">
        <v>165</v>
      </c>
      <c r="K15" s="854" t="str">
        <f>+[4]Metas!K191</f>
        <v xml:space="preserve">municipios con acompañamiento técnico a los actores de los sistemas municipales de cultura </v>
      </c>
      <c r="L15" s="857">
        <f>M15</f>
        <v>40</v>
      </c>
      <c r="M15" s="860">
        <f>SUM(N15:Q15)</f>
        <v>40</v>
      </c>
      <c r="N15" s="836">
        <v>10</v>
      </c>
      <c r="O15" s="839">
        <v>10</v>
      </c>
      <c r="P15" s="863">
        <v>10</v>
      </c>
      <c r="Q15" s="866">
        <v>10</v>
      </c>
      <c r="R15" s="812">
        <f>+$J15</f>
        <v>165</v>
      </c>
      <c r="S15" s="354" t="s">
        <v>4970</v>
      </c>
      <c r="T15" s="438" t="s">
        <v>3822</v>
      </c>
      <c r="U15" s="235" t="s">
        <v>3826</v>
      </c>
      <c r="V15" s="235" t="s">
        <v>3830</v>
      </c>
      <c r="W15" s="354" t="s">
        <v>4971</v>
      </c>
      <c r="X15" s="538">
        <v>44956</v>
      </c>
      <c r="Y15" s="538">
        <v>45289</v>
      </c>
      <c r="Z15" s="538">
        <v>44956</v>
      </c>
      <c r="AA15" s="538">
        <v>45289</v>
      </c>
      <c r="AB15" s="812">
        <f>+$J15</f>
        <v>165</v>
      </c>
      <c r="AC15" s="827">
        <f>+L15</f>
        <v>40</v>
      </c>
      <c r="AD15" s="44">
        <f>+AM15+AV15+BE15+BN15</f>
        <v>56</v>
      </c>
      <c r="AE15" s="44">
        <f t="shared" si="0"/>
        <v>56</v>
      </c>
      <c r="AF15" s="44">
        <f t="shared" si="0"/>
        <v>0</v>
      </c>
      <c r="AG15" s="44">
        <f t="shared" si="0"/>
        <v>0</v>
      </c>
      <c r="AH15" s="44">
        <f t="shared" si="0"/>
        <v>0</v>
      </c>
      <c r="AI15" s="44">
        <f t="shared" si="0"/>
        <v>0</v>
      </c>
      <c r="AJ15" s="44">
        <f t="shared" si="0"/>
        <v>0</v>
      </c>
      <c r="AK15" s="812">
        <f>+$J15</f>
        <v>165</v>
      </c>
      <c r="AL15" s="990">
        <f t="shared" ref="AL15:AL19" si="6">+N15</f>
        <v>10</v>
      </c>
      <c r="AM15" s="44">
        <f t="shared" si="2"/>
        <v>14</v>
      </c>
      <c r="AN15" s="35">
        <v>14</v>
      </c>
      <c r="AO15" s="35">
        <v>0</v>
      </c>
      <c r="AP15" s="35">
        <v>0</v>
      </c>
      <c r="AQ15" s="35">
        <v>0</v>
      </c>
      <c r="AR15" s="35">
        <v>0</v>
      </c>
      <c r="AS15" s="35">
        <v>0</v>
      </c>
      <c r="AT15" s="812">
        <f>+$J15</f>
        <v>165</v>
      </c>
      <c r="AU15" s="993">
        <f>+O15</f>
        <v>10</v>
      </c>
      <c r="AV15" s="44">
        <f t="shared" si="3"/>
        <v>14</v>
      </c>
      <c r="AW15" s="35">
        <v>14</v>
      </c>
      <c r="AX15" s="35">
        <v>0</v>
      </c>
      <c r="AY15" s="35">
        <v>0</v>
      </c>
      <c r="AZ15" s="35">
        <v>0</v>
      </c>
      <c r="BA15" s="35">
        <v>0</v>
      </c>
      <c r="BB15" s="35">
        <v>0</v>
      </c>
      <c r="BC15" s="812">
        <f>+$J15</f>
        <v>165</v>
      </c>
      <c r="BD15" s="996">
        <f>+P15</f>
        <v>10</v>
      </c>
      <c r="BE15" s="44">
        <f t="shared" si="4"/>
        <v>14</v>
      </c>
      <c r="BF15" s="35">
        <v>14</v>
      </c>
      <c r="BG15" s="35">
        <v>0</v>
      </c>
      <c r="BH15" s="35">
        <v>0</v>
      </c>
      <c r="BI15" s="35">
        <v>0</v>
      </c>
      <c r="BJ15" s="35">
        <v>0</v>
      </c>
      <c r="BK15" s="35">
        <v>0</v>
      </c>
      <c r="BL15" s="812">
        <f>+$J15</f>
        <v>165</v>
      </c>
      <c r="BM15" s="987">
        <f>+Q15</f>
        <v>10</v>
      </c>
      <c r="BN15" s="44">
        <f t="shared" si="5"/>
        <v>14</v>
      </c>
      <c r="BO15" s="35">
        <v>14</v>
      </c>
      <c r="BP15" s="35">
        <v>0</v>
      </c>
      <c r="BQ15" s="35">
        <v>0</v>
      </c>
      <c r="BR15" s="35">
        <v>0</v>
      </c>
      <c r="BS15" s="35">
        <v>0</v>
      </c>
      <c r="BT15" s="35">
        <v>0</v>
      </c>
      <c r="BU15" s="818"/>
      <c r="BV15" s="819"/>
      <c r="BW15" s="819"/>
      <c r="BX15" s="819"/>
      <c r="BY15" s="819"/>
      <c r="BZ15" s="819"/>
      <c r="CA15" s="819"/>
      <c r="CB15" s="819"/>
      <c r="CC15" s="820"/>
    </row>
    <row r="16" spans="1:81" s="58" customFormat="1" ht="40.200000000000003" customHeight="1" x14ac:dyDescent="0.3">
      <c r="A16" s="34"/>
      <c r="B16" s="907"/>
      <c r="C16" s="1237"/>
      <c r="D16" s="919"/>
      <c r="E16" s="852"/>
      <c r="F16" s="920"/>
      <c r="G16" s="852"/>
      <c r="H16" s="852"/>
      <c r="I16" s="1185"/>
      <c r="J16" s="813"/>
      <c r="K16" s="855"/>
      <c r="L16" s="858"/>
      <c r="M16" s="861"/>
      <c r="N16" s="837"/>
      <c r="O16" s="840"/>
      <c r="P16" s="864"/>
      <c r="Q16" s="867"/>
      <c r="R16" s="813"/>
      <c r="S16" s="355" t="s">
        <v>4972</v>
      </c>
      <c r="T16" s="236" t="s">
        <v>3822</v>
      </c>
      <c r="U16" s="236" t="s">
        <v>3826</v>
      </c>
      <c r="V16" s="236" t="s">
        <v>3830</v>
      </c>
      <c r="W16" s="355" t="s">
        <v>4973</v>
      </c>
      <c r="X16" s="539">
        <v>44956</v>
      </c>
      <c r="Y16" s="539">
        <v>45289</v>
      </c>
      <c r="Z16" s="539">
        <v>44956</v>
      </c>
      <c r="AA16" s="539">
        <v>45289</v>
      </c>
      <c r="AB16" s="813"/>
      <c r="AC16" s="828"/>
      <c r="AD16" s="51">
        <f t="shared" ref="AD16:AJ31" si="7">+AM16+AV16+BE16+BN16</f>
        <v>56</v>
      </c>
      <c r="AE16" s="51">
        <f t="shared" si="0"/>
        <v>56</v>
      </c>
      <c r="AF16" s="51">
        <f t="shared" si="0"/>
        <v>0</v>
      </c>
      <c r="AG16" s="51">
        <f t="shared" si="0"/>
        <v>0</v>
      </c>
      <c r="AH16" s="51">
        <f t="shared" si="0"/>
        <v>0</v>
      </c>
      <c r="AI16" s="51">
        <f t="shared" si="0"/>
        <v>0</v>
      </c>
      <c r="AJ16" s="51">
        <f t="shared" si="0"/>
        <v>0</v>
      </c>
      <c r="AK16" s="813"/>
      <c r="AL16" s="991"/>
      <c r="AM16" s="51">
        <f t="shared" si="2"/>
        <v>14</v>
      </c>
      <c r="AN16" s="336">
        <v>14</v>
      </c>
      <c r="AO16" s="336">
        <v>0</v>
      </c>
      <c r="AP16" s="336">
        <v>0</v>
      </c>
      <c r="AQ16" s="336">
        <v>0</v>
      </c>
      <c r="AR16" s="336">
        <v>0</v>
      </c>
      <c r="AS16" s="336">
        <v>0</v>
      </c>
      <c r="AT16" s="813"/>
      <c r="AU16" s="994"/>
      <c r="AV16" s="51">
        <f t="shared" si="3"/>
        <v>14</v>
      </c>
      <c r="AW16" s="336">
        <v>14</v>
      </c>
      <c r="AX16" s="336">
        <v>0</v>
      </c>
      <c r="AY16" s="336">
        <v>0</v>
      </c>
      <c r="AZ16" s="336">
        <v>0</v>
      </c>
      <c r="BA16" s="336">
        <v>0</v>
      </c>
      <c r="BB16" s="336">
        <v>0</v>
      </c>
      <c r="BC16" s="813"/>
      <c r="BD16" s="997"/>
      <c r="BE16" s="51">
        <f t="shared" si="4"/>
        <v>14</v>
      </c>
      <c r="BF16" s="336">
        <v>14</v>
      </c>
      <c r="BG16" s="336">
        <v>0</v>
      </c>
      <c r="BH16" s="336">
        <v>0</v>
      </c>
      <c r="BI16" s="336">
        <v>0</v>
      </c>
      <c r="BJ16" s="336">
        <v>0</v>
      </c>
      <c r="BK16" s="336">
        <v>0</v>
      </c>
      <c r="BL16" s="813"/>
      <c r="BM16" s="988"/>
      <c r="BN16" s="51">
        <f t="shared" si="5"/>
        <v>14</v>
      </c>
      <c r="BO16" s="336">
        <v>14</v>
      </c>
      <c r="BP16" s="336">
        <v>0</v>
      </c>
      <c r="BQ16" s="336">
        <v>0</v>
      </c>
      <c r="BR16" s="336">
        <v>0</v>
      </c>
      <c r="BS16" s="336">
        <v>0</v>
      </c>
      <c r="BT16" s="336">
        <v>0</v>
      </c>
      <c r="BU16" s="821"/>
      <c r="BV16" s="822"/>
      <c r="BW16" s="822"/>
      <c r="BX16" s="822"/>
      <c r="BY16" s="822"/>
      <c r="BZ16" s="822"/>
      <c r="CA16" s="822"/>
      <c r="CB16" s="822"/>
      <c r="CC16" s="823"/>
    </row>
    <row r="17" spans="1:81" s="58" customFormat="1" ht="40.200000000000003" customHeight="1" x14ac:dyDescent="0.3">
      <c r="A17" s="34"/>
      <c r="B17" s="907"/>
      <c r="C17" s="1237"/>
      <c r="D17" s="919"/>
      <c r="E17" s="852"/>
      <c r="F17" s="920"/>
      <c r="G17" s="852"/>
      <c r="H17" s="852"/>
      <c r="I17" s="1185"/>
      <c r="J17" s="813"/>
      <c r="K17" s="855"/>
      <c r="L17" s="858"/>
      <c r="M17" s="861"/>
      <c r="N17" s="837"/>
      <c r="O17" s="840"/>
      <c r="P17" s="864"/>
      <c r="Q17" s="867"/>
      <c r="R17" s="813"/>
      <c r="S17" s="355" t="s">
        <v>4974</v>
      </c>
      <c r="T17" s="236" t="s">
        <v>3822</v>
      </c>
      <c r="U17" s="236" t="s">
        <v>3826</v>
      </c>
      <c r="V17" s="236" t="s">
        <v>3830</v>
      </c>
      <c r="W17" s="355" t="s">
        <v>4975</v>
      </c>
      <c r="X17" s="539">
        <v>44956</v>
      </c>
      <c r="Y17" s="539">
        <v>45289</v>
      </c>
      <c r="Z17" s="539">
        <v>44956</v>
      </c>
      <c r="AA17" s="539">
        <v>45289</v>
      </c>
      <c r="AB17" s="813"/>
      <c r="AC17" s="828"/>
      <c r="AD17" s="51">
        <f t="shared" si="7"/>
        <v>56</v>
      </c>
      <c r="AE17" s="51">
        <f t="shared" si="0"/>
        <v>56</v>
      </c>
      <c r="AF17" s="51">
        <f t="shared" si="0"/>
        <v>0</v>
      </c>
      <c r="AG17" s="51">
        <f t="shared" si="0"/>
        <v>0</v>
      </c>
      <c r="AH17" s="51">
        <f t="shared" si="0"/>
        <v>0</v>
      </c>
      <c r="AI17" s="51">
        <f t="shared" si="0"/>
        <v>0</v>
      </c>
      <c r="AJ17" s="51">
        <f t="shared" si="0"/>
        <v>0</v>
      </c>
      <c r="AK17" s="813"/>
      <c r="AL17" s="991"/>
      <c r="AM17" s="51">
        <f t="shared" si="2"/>
        <v>14</v>
      </c>
      <c r="AN17" s="336">
        <v>14</v>
      </c>
      <c r="AO17" s="336">
        <v>0</v>
      </c>
      <c r="AP17" s="336">
        <v>0</v>
      </c>
      <c r="AQ17" s="336">
        <v>0</v>
      </c>
      <c r="AR17" s="336">
        <v>0</v>
      </c>
      <c r="AS17" s="336">
        <v>0</v>
      </c>
      <c r="AT17" s="813"/>
      <c r="AU17" s="994"/>
      <c r="AV17" s="51">
        <f t="shared" si="3"/>
        <v>14</v>
      </c>
      <c r="AW17" s="336">
        <v>14</v>
      </c>
      <c r="AX17" s="336">
        <v>0</v>
      </c>
      <c r="AY17" s="336">
        <v>0</v>
      </c>
      <c r="AZ17" s="336">
        <v>0</v>
      </c>
      <c r="BA17" s="336">
        <v>0</v>
      </c>
      <c r="BB17" s="336">
        <v>0</v>
      </c>
      <c r="BC17" s="813"/>
      <c r="BD17" s="997"/>
      <c r="BE17" s="51">
        <f t="shared" si="4"/>
        <v>14</v>
      </c>
      <c r="BF17" s="336">
        <v>14</v>
      </c>
      <c r="BG17" s="336">
        <v>0</v>
      </c>
      <c r="BH17" s="336">
        <v>0</v>
      </c>
      <c r="BI17" s="336">
        <v>0</v>
      </c>
      <c r="BJ17" s="336">
        <v>0</v>
      </c>
      <c r="BK17" s="336">
        <v>0</v>
      </c>
      <c r="BL17" s="813"/>
      <c r="BM17" s="988"/>
      <c r="BN17" s="51">
        <f t="shared" si="5"/>
        <v>14</v>
      </c>
      <c r="BO17" s="336">
        <v>14</v>
      </c>
      <c r="BP17" s="336">
        <v>0</v>
      </c>
      <c r="BQ17" s="336">
        <v>0</v>
      </c>
      <c r="BR17" s="336">
        <v>0</v>
      </c>
      <c r="BS17" s="336">
        <v>0</v>
      </c>
      <c r="BT17" s="336">
        <v>0</v>
      </c>
      <c r="BU17" s="821"/>
      <c r="BV17" s="822"/>
      <c r="BW17" s="822"/>
      <c r="BX17" s="822"/>
      <c r="BY17" s="822"/>
      <c r="BZ17" s="822"/>
      <c r="CA17" s="822"/>
      <c r="CB17" s="822"/>
      <c r="CC17" s="823"/>
    </row>
    <row r="18" spans="1:81" s="58" customFormat="1" ht="40.200000000000003" customHeight="1" thickBot="1" x14ac:dyDescent="0.35">
      <c r="A18" s="34"/>
      <c r="B18" s="907"/>
      <c r="C18" s="1237"/>
      <c r="D18" s="1265"/>
      <c r="E18" s="853"/>
      <c r="F18" s="1267"/>
      <c r="G18" s="853"/>
      <c r="H18" s="853"/>
      <c r="I18" s="1186"/>
      <c r="J18" s="814"/>
      <c r="K18" s="856"/>
      <c r="L18" s="859"/>
      <c r="M18" s="862"/>
      <c r="N18" s="838"/>
      <c r="O18" s="841"/>
      <c r="P18" s="865"/>
      <c r="Q18" s="874"/>
      <c r="R18" s="814"/>
      <c r="S18" s="356" t="s">
        <v>4976</v>
      </c>
      <c r="T18" s="393" t="s">
        <v>3822</v>
      </c>
      <c r="U18" s="237" t="s">
        <v>3826</v>
      </c>
      <c r="V18" s="237" t="s">
        <v>3830</v>
      </c>
      <c r="W18" s="356" t="s">
        <v>4977</v>
      </c>
      <c r="X18" s="539">
        <v>44956</v>
      </c>
      <c r="Y18" s="539">
        <v>45289</v>
      </c>
      <c r="Z18" s="539">
        <v>44956</v>
      </c>
      <c r="AA18" s="539">
        <v>45289</v>
      </c>
      <c r="AB18" s="814"/>
      <c r="AC18" s="829"/>
      <c r="AD18" s="46">
        <f t="shared" si="7"/>
        <v>56</v>
      </c>
      <c r="AE18" s="46">
        <f t="shared" si="0"/>
        <v>56</v>
      </c>
      <c r="AF18" s="46">
        <f t="shared" si="0"/>
        <v>0</v>
      </c>
      <c r="AG18" s="46">
        <f t="shared" si="0"/>
        <v>0</v>
      </c>
      <c r="AH18" s="46">
        <f t="shared" si="0"/>
        <v>0</v>
      </c>
      <c r="AI18" s="46">
        <f t="shared" si="0"/>
        <v>0</v>
      </c>
      <c r="AJ18" s="46">
        <f t="shared" si="0"/>
        <v>0</v>
      </c>
      <c r="AK18" s="814"/>
      <c r="AL18" s="992"/>
      <c r="AM18" s="46">
        <f t="shared" si="2"/>
        <v>14</v>
      </c>
      <c r="AN18" s="37">
        <v>14</v>
      </c>
      <c r="AO18" s="37">
        <v>0</v>
      </c>
      <c r="AP18" s="37">
        <v>0</v>
      </c>
      <c r="AQ18" s="37">
        <v>0</v>
      </c>
      <c r="AR18" s="37">
        <v>0</v>
      </c>
      <c r="AS18" s="37">
        <v>0</v>
      </c>
      <c r="AT18" s="814"/>
      <c r="AU18" s="995"/>
      <c r="AV18" s="46">
        <f t="shared" si="3"/>
        <v>14</v>
      </c>
      <c r="AW18" s="37">
        <v>14</v>
      </c>
      <c r="AX18" s="37">
        <v>0</v>
      </c>
      <c r="AY18" s="37">
        <v>0</v>
      </c>
      <c r="AZ18" s="37">
        <v>0</v>
      </c>
      <c r="BA18" s="37">
        <v>0</v>
      </c>
      <c r="BB18" s="37">
        <v>0</v>
      </c>
      <c r="BC18" s="814"/>
      <c r="BD18" s="998"/>
      <c r="BE18" s="46">
        <f t="shared" si="4"/>
        <v>14</v>
      </c>
      <c r="BF18" s="37">
        <v>14</v>
      </c>
      <c r="BG18" s="37">
        <v>0</v>
      </c>
      <c r="BH18" s="37">
        <v>0</v>
      </c>
      <c r="BI18" s="37">
        <v>0</v>
      </c>
      <c r="BJ18" s="37">
        <v>0</v>
      </c>
      <c r="BK18" s="37">
        <v>0</v>
      </c>
      <c r="BL18" s="814"/>
      <c r="BM18" s="989"/>
      <c r="BN18" s="46">
        <f t="shared" si="5"/>
        <v>14</v>
      </c>
      <c r="BO18" s="37">
        <v>14</v>
      </c>
      <c r="BP18" s="37">
        <v>0</v>
      </c>
      <c r="BQ18" s="37">
        <v>0</v>
      </c>
      <c r="BR18" s="37">
        <v>0</v>
      </c>
      <c r="BS18" s="37">
        <v>0</v>
      </c>
      <c r="BT18" s="37">
        <v>0</v>
      </c>
      <c r="BU18" s="824"/>
      <c r="BV18" s="825"/>
      <c r="BW18" s="825"/>
      <c r="BX18" s="825"/>
      <c r="BY18" s="825"/>
      <c r="BZ18" s="825"/>
      <c r="CA18" s="825"/>
      <c r="CB18" s="825"/>
      <c r="CC18" s="826"/>
    </row>
    <row r="19" spans="1:81" s="58" customFormat="1" ht="40.200000000000003" customHeight="1" thickTop="1" x14ac:dyDescent="0.3">
      <c r="A19" s="34"/>
      <c r="B19" s="907"/>
      <c r="C19" s="1237"/>
      <c r="D19" s="1264">
        <v>3301</v>
      </c>
      <c r="E19" s="851" t="s">
        <v>3996</v>
      </c>
      <c r="F19" s="1266">
        <v>3301095</v>
      </c>
      <c r="G19" s="851" t="s">
        <v>3999</v>
      </c>
      <c r="H19" s="851" t="s">
        <v>4961</v>
      </c>
      <c r="I19" s="1184">
        <v>2021004540026</v>
      </c>
      <c r="J19" s="812">
        <v>166</v>
      </c>
      <c r="K19" s="854" t="str">
        <f>+[4]Metas!K192</f>
        <v>Entidades culturales participando activamente en redes culturales casas de cultura, bibliotecas, museos y escuelas de formación anualmente</v>
      </c>
      <c r="L19" s="857">
        <f t="shared" ref="L19" si="8">M19</f>
        <v>4</v>
      </c>
      <c r="M19" s="860">
        <f>SUM(N19:Q19)</f>
        <v>4</v>
      </c>
      <c r="N19" s="836">
        <v>0</v>
      </c>
      <c r="O19" s="839">
        <v>0</v>
      </c>
      <c r="P19" s="863">
        <v>2</v>
      </c>
      <c r="Q19" s="866">
        <v>2</v>
      </c>
      <c r="R19" s="812">
        <f>+$J19</f>
        <v>166</v>
      </c>
      <c r="S19" s="354" t="s">
        <v>4978</v>
      </c>
      <c r="T19" s="438" t="s">
        <v>3822</v>
      </c>
      <c r="U19" s="235" t="s">
        <v>3826</v>
      </c>
      <c r="V19" s="235" t="s">
        <v>3830</v>
      </c>
      <c r="W19" s="354" t="s">
        <v>4979</v>
      </c>
      <c r="X19" s="538">
        <v>44956</v>
      </c>
      <c r="Y19" s="538">
        <v>45289</v>
      </c>
      <c r="Z19" s="538">
        <v>44956</v>
      </c>
      <c r="AA19" s="538">
        <v>45289</v>
      </c>
      <c r="AB19" s="812">
        <f>+$J19</f>
        <v>166</v>
      </c>
      <c r="AC19" s="827">
        <f>+L19</f>
        <v>4</v>
      </c>
      <c r="AD19" s="44">
        <f t="shared" si="7"/>
        <v>37.25</v>
      </c>
      <c r="AE19" s="44">
        <f t="shared" si="0"/>
        <v>37.25</v>
      </c>
      <c r="AF19" s="44">
        <f t="shared" si="0"/>
        <v>0</v>
      </c>
      <c r="AG19" s="44">
        <f t="shared" si="0"/>
        <v>0</v>
      </c>
      <c r="AH19" s="44">
        <f t="shared" si="0"/>
        <v>0</v>
      </c>
      <c r="AI19" s="44">
        <f t="shared" si="0"/>
        <v>0</v>
      </c>
      <c r="AJ19" s="44">
        <f t="shared" si="0"/>
        <v>0</v>
      </c>
      <c r="AK19" s="812">
        <f>+$J19</f>
        <v>166</v>
      </c>
      <c r="AL19" s="990">
        <f t="shared" si="6"/>
        <v>0</v>
      </c>
      <c r="AM19" s="44">
        <f t="shared" si="2"/>
        <v>9.3125</v>
      </c>
      <c r="AN19" s="35">
        <v>9.3125</v>
      </c>
      <c r="AO19" s="35">
        <v>0</v>
      </c>
      <c r="AP19" s="35">
        <v>0</v>
      </c>
      <c r="AQ19" s="35">
        <v>0</v>
      </c>
      <c r="AR19" s="35">
        <v>0</v>
      </c>
      <c r="AS19" s="35">
        <v>0</v>
      </c>
      <c r="AT19" s="812">
        <f>+$J19</f>
        <v>166</v>
      </c>
      <c r="AU19" s="993">
        <f>+O19</f>
        <v>0</v>
      </c>
      <c r="AV19" s="44">
        <f t="shared" si="3"/>
        <v>9.3125</v>
      </c>
      <c r="AW19" s="35">
        <v>9.3125</v>
      </c>
      <c r="AX19" s="35">
        <v>0</v>
      </c>
      <c r="AY19" s="35">
        <v>0</v>
      </c>
      <c r="AZ19" s="35">
        <v>0</v>
      </c>
      <c r="BA19" s="35">
        <v>0</v>
      </c>
      <c r="BB19" s="35">
        <v>0</v>
      </c>
      <c r="BC19" s="812">
        <f>+$J19</f>
        <v>166</v>
      </c>
      <c r="BD19" s="54">
        <f>+P19</f>
        <v>2</v>
      </c>
      <c r="BE19" s="44">
        <f t="shared" si="4"/>
        <v>9.3125</v>
      </c>
      <c r="BF19" s="35">
        <v>9.3125</v>
      </c>
      <c r="BG19" s="35">
        <v>0</v>
      </c>
      <c r="BH19" s="35">
        <v>0</v>
      </c>
      <c r="BI19" s="35">
        <v>0</v>
      </c>
      <c r="BJ19" s="35">
        <v>0</v>
      </c>
      <c r="BK19" s="35">
        <v>0</v>
      </c>
      <c r="BL19" s="812">
        <f>+$J19</f>
        <v>166</v>
      </c>
      <c r="BM19" s="41">
        <f>+Q19</f>
        <v>2</v>
      </c>
      <c r="BN19" s="44">
        <f t="shared" si="5"/>
        <v>9.3125</v>
      </c>
      <c r="BO19" s="35">
        <v>9.3125</v>
      </c>
      <c r="BP19" s="35">
        <v>0</v>
      </c>
      <c r="BQ19" s="35">
        <v>0</v>
      </c>
      <c r="BR19" s="35">
        <v>0</v>
      </c>
      <c r="BS19" s="35">
        <v>0</v>
      </c>
      <c r="BT19" s="35">
        <v>0</v>
      </c>
      <c r="BU19" s="818"/>
      <c r="BV19" s="819"/>
      <c r="BW19" s="819"/>
      <c r="BX19" s="819"/>
      <c r="BY19" s="819"/>
      <c r="BZ19" s="819"/>
      <c r="CA19" s="819"/>
      <c r="CB19" s="819"/>
      <c r="CC19" s="820"/>
    </row>
    <row r="20" spans="1:81" s="58" customFormat="1" ht="40.200000000000003" customHeight="1" x14ac:dyDescent="0.3">
      <c r="A20" s="34"/>
      <c r="B20" s="907"/>
      <c r="C20" s="1237"/>
      <c r="D20" s="919"/>
      <c r="E20" s="852"/>
      <c r="F20" s="920"/>
      <c r="G20" s="852"/>
      <c r="H20" s="852"/>
      <c r="I20" s="1185"/>
      <c r="J20" s="813"/>
      <c r="K20" s="855"/>
      <c r="L20" s="858"/>
      <c r="M20" s="861"/>
      <c r="N20" s="837"/>
      <c r="O20" s="840"/>
      <c r="P20" s="864"/>
      <c r="Q20" s="867"/>
      <c r="R20" s="813"/>
      <c r="S20" s="355" t="s">
        <v>4980</v>
      </c>
      <c r="T20" s="236" t="s">
        <v>3822</v>
      </c>
      <c r="U20" s="236" t="s">
        <v>3826</v>
      </c>
      <c r="V20" s="236" t="s">
        <v>3830</v>
      </c>
      <c r="W20" s="355" t="s">
        <v>4981</v>
      </c>
      <c r="X20" s="539">
        <v>44956</v>
      </c>
      <c r="Y20" s="539">
        <v>45289</v>
      </c>
      <c r="Z20" s="539">
        <v>44956</v>
      </c>
      <c r="AA20" s="539">
        <v>45289</v>
      </c>
      <c r="AB20" s="813"/>
      <c r="AC20" s="828"/>
      <c r="AD20" s="51">
        <f t="shared" si="7"/>
        <v>37.25</v>
      </c>
      <c r="AE20" s="51">
        <f t="shared" si="0"/>
        <v>37.25</v>
      </c>
      <c r="AF20" s="51">
        <f t="shared" si="0"/>
        <v>0</v>
      </c>
      <c r="AG20" s="51">
        <f t="shared" si="0"/>
        <v>0</v>
      </c>
      <c r="AH20" s="51">
        <f t="shared" si="0"/>
        <v>0</v>
      </c>
      <c r="AI20" s="51">
        <f t="shared" si="0"/>
        <v>0</v>
      </c>
      <c r="AJ20" s="51">
        <f t="shared" si="0"/>
        <v>0</v>
      </c>
      <c r="AK20" s="813"/>
      <c r="AL20" s="991"/>
      <c r="AM20" s="51">
        <f t="shared" si="2"/>
        <v>9.3125</v>
      </c>
      <c r="AN20" s="336">
        <v>9.3125</v>
      </c>
      <c r="AO20" s="336">
        <v>0</v>
      </c>
      <c r="AP20" s="336">
        <v>0</v>
      </c>
      <c r="AQ20" s="336">
        <v>0</v>
      </c>
      <c r="AR20" s="336">
        <v>0</v>
      </c>
      <c r="AS20" s="336">
        <v>0</v>
      </c>
      <c r="AT20" s="813"/>
      <c r="AU20" s="994"/>
      <c r="AV20" s="51">
        <f t="shared" si="3"/>
        <v>9.3125</v>
      </c>
      <c r="AW20" s="336">
        <v>9.3125</v>
      </c>
      <c r="AX20" s="336">
        <v>0</v>
      </c>
      <c r="AY20" s="336">
        <v>0</v>
      </c>
      <c r="AZ20" s="336">
        <v>0</v>
      </c>
      <c r="BA20" s="336">
        <v>0</v>
      </c>
      <c r="BB20" s="336">
        <v>0</v>
      </c>
      <c r="BC20" s="813"/>
      <c r="BD20" s="425"/>
      <c r="BE20" s="51">
        <f t="shared" si="4"/>
        <v>9.3125</v>
      </c>
      <c r="BF20" s="336">
        <v>9.3125</v>
      </c>
      <c r="BG20" s="336">
        <v>0</v>
      </c>
      <c r="BH20" s="336">
        <v>0</v>
      </c>
      <c r="BI20" s="336">
        <v>0</v>
      </c>
      <c r="BJ20" s="336">
        <v>0</v>
      </c>
      <c r="BK20" s="336">
        <v>0</v>
      </c>
      <c r="BL20" s="813"/>
      <c r="BM20" s="426"/>
      <c r="BN20" s="51">
        <f t="shared" si="5"/>
        <v>9.3125</v>
      </c>
      <c r="BO20" s="336">
        <v>9.3125</v>
      </c>
      <c r="BP20" s="336">
        <v>0</v>
      </c>
      <c r="BQ20" s="336">
        <v>0</v>
      </c>
      <c r="BR20" s="336">
        <v>0</v>
      </c>
      <c r="BS20" s="336">
        <v>0</v>
      </c>
      <c r="BT20" s="336">
        <v>0</v>
      </c>
      <c r="BU20" s="821"/>
      <c r="BV20" s="822"/>
      <c r="BW20" s="822"/>
      <c r="BX20" s="822"/>
      <c r="BY20" s="822"/>
      <c r="BZ20" s="822"/>
      <c r="CA20" s="822"/>
      <c r="CB20" s="822"/>
      <c r="CC20" s="823"/>
    </row>
    <row r="21" spans="1:81" s="58" customFormat="1" ht="40.200000000000003" customHeight="1" x14ac:dyDescent="0.3">
      <c r="A21" s="34"/>
      <c r="B21" s="907"/>
      <c r="C21" s="1237"/>
      <c r="D21" s="919"/>
      <c r="E21" s="852"/>
      <c r="F21" s="920"/>
      <c r="G21" s="852"/>
      <c r="H21" s="852"/>
      <c r="I21" s="1185"/>
      <c r="J21" s="813"/>
      <c r="K21" s="855"/>
      <c r="L21" s="858"/>
      <c r="M21" s="861"/>
      <c r="N21" s="837"/>
      <c r="O21" s="840"/>
      <c r="P21" s="864"/>
      <c r="Q21" s="867"/>
      <c r="R21" s="813"/>
      <c r="S21" s="355" t="s">
        <v>4982</v>
      </c>
      <c r="T21" s="236" t="s">
        <v>3822</v>
      </c>
      <c r="U21" s="236" t="s">
        <v>3826</v>
      </c>
      <c r="V21" s="236" t="s">
        <v>3830</v>
      </c>
      <c r="W21" s="355" t="s">
        <v>4983</v>
      </c>
      <c r="X21" s="539">
        <v>44956</v>
      </c>
      <c r="Y21" s="539">
        <v>45289</v>
      </c>
      <c r="Z21" s="539">
        <v>44956</v>
      </c>
      <c r="AA21" s="539">
        <v>45289</v>
      </c>
      <c r="AB21" s="813"/>
      <c r="AC21" s="828"/>
      <c r="AD21" s="51">
        <f t="shared" si="7"/>
        <v>37.25</v>
      </c>
      <c r="AE21" s="51">
        <f t="shared" si="0"/>
        <v>37.25</v>
      </c>
      <c r="AF21" s="51">
        <f t="shared" si="0"/>
        <v>0</v>
      </c>
      <c r="AG21" s="51">
        <f t="shared" si="0"/>
        <v>0</v>
      </c>
      <c r="AH21" s="51">
        <f t="shared" si="0"/>
        <v>0</v>
      </c>
      <c r="AI21" s="51">
        <f t="shared" si="0"/>
        <v>0</v>
      </c>
      <c r="AJ21" s="51">
        <f t="shared" si="0"/>
        <v>0</v>
      </c>
      <c r="AK21" s="813"/>
      <c r="AL21" s="991"/>
      <c r="AM21" s="51">
        <f t="shared" si="2"/>
        <v>9.3125</v>
      </c>
      <c r="AN21" s="336">
        <v>9.3125</v>
      </c>
      <c r="AO21" s="336">
        <v>0</v>
      </c>
      <c r="AP21" s="336">
        <v>0</v>
      </c>
      <c r="AQ21" s="336">
        <v>0</v>
      </c>
      <c r="AR21" s="336">
        <v>0</v>
      </c>
      <c r="AS21" s="336">
        <v>0</v>
      </c>
      <c r="AT21" s="813"/>
      <c r="AU21" s="994"/>
      <c r="AV21" s="51">
        <f t="shared" si="3"/>
        <v>9.3125</v>
      </c>
      <c r="AW21" s="336">
        <v>9.3125</v>
      </c>
      <c r="AX21" s="336">
        <v>0</v>
      </c>
      <c r="AY21" s="336">
        <v>0</v>
      </c>
      <c r="AZ21" s="336">
        <v>0</v>
      </c>
      <c r="BA21" s="336">
        <v>0</v>
      </c>
      <c r="BB21" s="336">
        <v>0</v>
      </c>
      <c r="BC21" s="813"/>
      <c r="BD21" s="425"/>
      <c r="BE21" s="51">
        <f t="shared" si="4"/>
        <v>9.3125</v>
      </c>
      <c r="BF21" s="336">
        <v>9.3125</v>
      </c>
      <c r="BG21" s="336">
        <v>0</v>
      </c>
      <c r="BH21" s="336">
        <v>0</v>
      </c>
      <c r="BI21" s="336">
        <v>0</v>
      </c>
      <c r="BJ21" s="336">
        <v>0</v>
      </c>
      <c r="BK21" s="336">
        <v>0</v>
      </c>
      <c r="BL21" s="813"/>
      <c r="BM21" s="426"/>
      <c r="BN21" s="51">
        <f t="shared" si="5"/>
        <v>9.3125</v>
      </c>
      <c r="BO21" s="336">
        <v>9.3125</v>
      </c>
      <c r="BP21" s="336">
        <v>0</v>
      </c>
      <c r="BQ21" s="336">
        <v>0</v>
      </c>
      <c r="BR21" s="336">
        <v>0</v>
      </c>
      <c r="BS21" s="336">
        <v>0</v>
      </c>
      <c r="BT21" s="336">
        <v>0</v>
      </c>
      <c r="BU21" s="821"/>
      <c r="BV21" s="822"/>
      <c r="BW21" s="822"/>
      <c r="BX21" s="822"/>
      <c r="BY21" s="822"/>
      <c r="BZ21" s="822"/>
      <c r="CA21" s="822"/>
      <c r="CB21" s="822"/>
      <c r="CC21" s="823"/>
    </row>
    <row r="22" spans="1:81" s="58" customFormat="1" ht="40.200000000000003" customHeight="1" thickBot="1" x14ac:dyDescent="0.35">
      <c r="A22" s="34"/>
      <c r="B22" s="907"/>
      <c r="C22" s="1237"/>
      <c r="D22" s="1265"/>
      <c r="E22" s="853"/>
      <c r="F22" s="1267"/>
      <c r="G22" s="853"/>
      <c r="H22" s="853"/>
      <c r="I22" s="1186"/>
      <c r="J22" s="814"/>
      <c r="K22" s="856"/>
      <c r="L22" s="859"/>
      <c r="M22" s="862"/>
      <c r="N22" s="838"/>
      <c r="O22" s="841"/>
      <c r="P22" s="865"/>
      <c r="Q22" s="874"/>
      <c r="R22" s="814"/>
      <c r="S22" s="356" t="s">
        <v>4984</v>
      </c>
      <c r="T22" s="393" t="s">
        <v>3822</v>
      </c>
      <c r="U22" s="237" t="s">
        <v>3826</v>
      </c>
      <c r="V22" s="237" t="s">
        <v>3830</v>
      </c>
      <c r="W22" s="356" t="s">
        <v>4985</v>
      </c>
      <c r="X22" s="539">
        <v>44956</v>
      </c>
      <c r="Y22" s="539">
        <v>45289</v>
      </c>
      <c r="Z22" s="539">
        <v>44956</v>
      </c>
      <c r="AA22" s="539">
        <v>45289</v>
      </c>
      <c r="AB22" s="814"/>
      <c r="AC22" s="829"/>
      <c r="AD22" s="46">
        <f t="shared" si="7"/>
        <v>37.25</v>
      </c>
      <c r="AE22" s="46">
        <f t="shared" si="0"/>
        <v>37.25</v>
      </c>
      <c r="AF22" s="46">
        <f t="shared" si="0"/>
        <v>0</v>
      </c>
      <c r="AG22" s="46">
        <f t="shared" si="0"/>
        <v>0</v>
      </c>
      <c r="AH22" s="46">
        <f t="shared" si="0"/>
        <v>0</v>
      </c>
      <c r="AI22" s="46">
        <f t="shared" si="0"/>
        <v>0</v>
      </c>
      <c r="AJ22" s="46">
        <f t="shared" si="0"/>
        <v>0</v>
      </c>
      <c r="AK22" s="814"/>
      <c r="AL22" s="992"/>
      <c r="AM22" s="46">
        <f t="shared" si="2"/>
        <v>9.3125</v>
      </c>
      <c r="AN22" s="37">
        <v>9.3125</v>
      </c>
      <c r="AO22" s="37">
        <v>0</v>
      </c>
      <c r="AP22" s="37">
        <v>0</v>
      </c>
      <c r="AQ22" s="37">
        <v>0</v>
      </c>
      <c r="AR22" s="37">
        <v>0</v>
      </c>
      <c r="AS22" s="37">
        <v>0</v>
      </c>
      <c r="AT22" s="814"/>
      <c r="AU22" s="995"/>
      <c r="AV22" s="46">
        <f t="shared" si="3"/>
        <v>9.3125</v>
      </c>
      <c r="AW22" s="37">
        <v>9.3125</v>
      </c>
      <c r="AX22" s="37">
        <v>0</v>
      </c>
      <c r="AY22" s="37">
        <v>0</v>
      </c>
      <c r="AZ22" s="37">
        <v>0</v>
      </c>
      <c r="BA22" s="37">
        <v>0</v>
      </c>
      <c r="BB22" s="37">
        <v>0</v>
      </c>
      <c r="BC22" s="814"/>
      <c r="BD22" s="56"/>
      <c r="BE22" s="46">
        <f t="shared" si="4"/>
        <v>9.3125</v>
      </c>
      <c r="BF22" s="37">
        <v>9.3125</v>
      </c>
      <c r="BG22" s="37">
        <v>0</v>
      </c>
      <c r="BH22" s="37">
        <v>0</v>
      </c>
      <c r="BI22" s="37">
        <v>0</v>
      </c>
      <c r="BJ22" s="37">
        <v>0</v>
      </c>
      <c r="BK22" s="37">
        <v>0</v>
      </c>
      <c r="BL22" s="814"/>
      <c r="BM22" s="43"/>
      <c r="BN22" s="46">
        <f t="shared" si="5"/>
        <v>9.3125</v>
      </c>
      <c r="BO22" s="37">
        <v>9.3125</v>
      </c>
      <c r="BP22" s="37">
        <v>0</v>
      </c>
      <c r="BQ22" s="37">
        <v>0</v>
      </c>
      <c r="BR22" s="37">
        <v>0</v>
      </c>
      <c r="BS22" s="37">
        <v>0</v>
      </c>
      <c r="BT22" s="37">
        <v>0</v>
      </c>
      <c r="BU22" s="824"/>
      <c r="BV22" s="825"/>
      <c r="BW22" s="825"/>
      <c r="BX22" s="825"/>
      <c r="BY22" s="825"/>
      <c r="BZ22" s="825"/>
      <c r="CA22" s="825"/>
      <c r="CB22" s="825"/>
      <c r="CC22" s="826"/>
    </row>
    <row r="23" spans="1:81" s="58" customFormat="1" ht="40.200000000000003" customHeight="1" thickTop="1" x14ac:dyDescent="0.3">
      <c r="A23" s="34"/>
      <c r="B23" s="907"/>
      <c r="C23" s="1237"/>
      <c r="D23" s="1264">
        <v>3301</v>
      </c>
      <c r="E23" s="851" t="s">
        <v>3996</v>
      </c>
      <c r="F23" s="1266">
        <v>3301095</v>
      </c>
      <c r="G23" s="851" t="s">
        <v>3999</v>
      </c>
      <c r="H23" s="851" t="s">
        <v>4961</v>
      </c>
      <c r="I23" s="1184">
        <v>2021004540026</v>
      </c>
      <c r="J23" s="812">
        <v>167</v>
      </c>
      <c r="K23" s="854" t="str">
        <f>+[4]Metas!K193</f>
        <v>Implementación, seguimiento y evaluación del Plan Decenal de Cultura y de las Artes (Anualmente)</v>
      </c>
      <c r="L23" s="857">
        <f t="shared" ref="L23" si="9">M23</f>
        <v>1</v>
      </c>
      <c r="M23" s="860">
        <f>SUM(N23:Q23)</f>
        <v>1</v>
      </c>
      <c r="N23" s="836"/>
      <c r="O23" s="839">
        <v>0.25</v>
      </c>
      <c r="P23" s="863">
        <v>0.25</v>
      </c>
      <c r="Q23" s="866">
        <v>0.5</v>
      </c>
      <c r="R23" s="812">
        <f t="shared" ref="R23" si="10">+$J23</f>
        <v>167</v>
      </c>
      <c r="S23" s="354" t="s">
        <v>4986</v>
      </c>
      <c r="T23" s="438" t="s">
        <v>3822</v>
      </c>
      <c r="U23" s="235" t="s">
        <v>3826</v>
      </c>
      <c r="V23" s="235" t="s">
        <v>3830</v>
      </c>
      <c r="W23" s="354" t="s">
        <v>4987</v>
      </c>
      <c r="X23" s="538">
        <v>44956</v>
      </c>
      <c r="Y23" s="538">
        <v>45289</v>
      </c>
      <c r="Z23" s="538">
        <v>44956</v>
      </c>
      <c r="AA23" s="538">
        <v>45289</v>
      </c>
      <c r="AB23" s="812">
        <f t="shared" ref="AB23" si="11">+$J23</f>
        <v>167</v>
      </c>
      <c r="AC23" s="827">
        <f>+L23</f>
        <v>1</v>
      </c>
      <c r="AD23" s="44">
        <f t="shared" si="7"/>
        <v>37.25</v>
      </c>
      <c r="AE23" s="44">
        <f t="shared" si="0"/>
        <v>37.25</v>
      </c>
      <c r="AF23" s="44">
        <f t="shared" si="0"/>
        <v>0</v>
      </c>
      <c r="AG23" s="44">
        <f t="shared" si="0"/>
        <v>0</v>
      </c>
      <c r="AH23" s="44">
        <f t="shared" si="0"/>
        <v>0</v>
      </c>
      <c r="AI23" s="44">
        <f t="shared" si="0"/>
        <v>0</v>
      </c>
      <c r="AJ23" s="44">
        <f t="shared" si="0"/>
        <v>0</v>
      </c>
      <c r="AK23" s="812">
        <f t="shared" ref="AK23" si="12">+$J23</f>
        <v>167</v>
      </c>
      <c r="AL23" s="990">
        <f t="shared" ref="AL23" si="13">+N23</f>
        <v>0</v>
      </c>
      <c r="AM23" s="44">
        <f t="shared" si="2"/>
        <v>9.3125</v>
      </c>
      <c r="AN23" s="35">
        <v>9.3125</v>
      </c>
      <c r="AO23" s="35">
        <v>0</v>
      </c>
      <c r="AP23" s="35">
        <v>0</v>
      </c>
      <c r="AQ23" s="35">
        <v>0</v>
      </c>
      <c r="AR23" s="35">
        <v>0</v>
      </c>
      <c r="AS23" s="35">
        <v>0</v>
      </c>
      <c r="AT23" s="812">
        <f t="shared" ref="AT23" si="14">+$J23</f>
        <v>167</v>
      </c>
      <c r="AU23" s="993">
        <f>+O23</f>
        <v>0.25</v>
      </c>
      <c r="AV23" s="44">
        <f t="shared" si="3"/>
        <v>9.3125</v>
      </c>
      <c r="AW23" s="35">
        <v>9.3125</v>
      </c>
      <c r="AX23" s="35">
        <v>0</v>
      </c>
      <c r="AY23" s="35">
        <v>0</v>
      </c>
      <c r="AZ23" s="35">
        <v>0</v>
      </c>
      <c r="BA23" s="35">
        <v>0</v>
      </c>
      <c r="BB23" s="35">
        <v>0</v>
      </c>
      <c r="BC23" s="812">
        <f t="shared" ref="BC23" si="15">+$J23</f>
        <v>167</v>
      </c>
      <c r="BD23" s="54">
        <f>+P23</f>
        <v>0.25</v>
      </c>
      <c r="BE23" s="44">
        <f t="shared" si="4"/>
        <v>9.3125</v>
      </c>
      <c r="BF23" s="35">
        <v>9.3125</v>
      </c>
      <c r="BG23" s="35">
        <v>0</v>
      </c>
      <c r="BH23" s="35">
        <v>0</v>
      </c>
      <c r="BI23" s="35">
        <v>0</v>
      </c>
      <c r="BJ23" s="35">
        <v>0</v>
      </c>
      <c r="BK23" s="35">
        <v>0</v>
      </c>
      <c r="BL23" s="812">
        <f t="shared" ref="BL23" si="16">+$J23</f>
        <v>167</v>
      </c>
      <c r="BM23" s="41">
        <f>+Q23</f>
        <v>0.5</v>
      </c>
      <c r="BN23" s="44">
        <f t="shared" si="5"/>
        <v>9.3125</v>
      </c>
      <c r="BO23" s="35">
        <v>9.3125</v>
      </c>
      <c r="BP23" s="35">
        <v>0</v>
      </c>
      <c r="BQ23" s="35">
        <v>0</v>
      </c>
      <c r="BR23" s="35">
        <v>0</v>
      </c>
      <c r="BS23" s="35">
        <v>0</v>
      </c>
      <c r="BT23" s="35">
        <v>0</v>
      </c>
      <c r="BU23" s="818"/>
      <c r="BV23" s="819"/>
      <c r="BW23" s="819"/>
      <c r="BX23" s="819"/>
      <c r="BY23" s="819"/>
      <c r="BZ23" s="819"/>
      <c r="CA23" s="819"/>
      <c r="CB23" s="819"/>
      <c r="CC23" s="820"/>
    </row>
    <row r="24" spans="1:81" s="58" customFormat="1" ht="40.200000000000003" customHeight="1" x14ac:dyDescent="0.3">
      <c r="A24" s="34"/>
      <c r="B24" s="907"/>
      <c r="C24" s="1237"/>
      <c r="D24" s="919"/>
      <c r="E24" s="852"/>
      <c r="F24" s="920"/>
      <c r="G24" s="852"/>
      <c r="H24" s="852"/>
      <c r="I24" s="1185"/>
      <c r="J24" s="813"/>
      <c r="K24" s="855"/>
      <c r="L24" s="858"/>
      <c r="M24" s="861"/>
      <c r="N24" s="837"/>
      <c r="O24" s="840"/>
      <c r="P24" s="864"/>
      <c r="Q24" s="867"/>
      <c r="R24" s="813"/>
      <c r="S24" s="355" t="s">
        <v>4988</v>
      </c>
      <c r="T24" s="236" t="s">
        <v>3822</v>
      </c>
      <c r="U24" s="236" t="s">
        <v>3826</v>
      </c>
      <c r="V24" s="236" t="s">
        <v>3830</v>
      </c>
      <c r="W24" s="355" t="s">
        <v>4989</v>
      </c>
      <c r="X24" s="539">
        <v>44956</v>
      </c>
      <c r="Y24" s="539">
        <v>45289</v>
      </c>
      <c r="Z24" s="539">
        <v>44956</v>
      </c>
      <c r="AA24" s="539">
        <v>45289</v>
      </c>
      <c r="AB24" s="813"/>
      <c r="AC24" s="828"/>
      <c r="AD24" s="51">
        <f t="shared" si="7"/>
        <v>37.25</v>
      </c>
      <c r="AE24" s="51">
        <f t="shared" si="0"/>
        <v>37.25</v>
      </c>
      <c r="AF24" s="51">
        <f t="shared" si="0"/>
        <v>0</v>
      </c>
      <c r="AG24" s="51">
        <f t="shared" si="0"/>
        <v>0</v>
      </c>
      <c r="AH24" s="51">
        <f t="shared" si="0"/>
        <v>0</v>
      </c>
      <c r="AI24" s="51">
        <f t="shared" si="0"/>
        <v>0</v>
      </c>
      <c r="AJ24" s="51">
        <f t="shared" si="0"/>
        <v>0</v>
      </c>
      <c r="AK24" s="813"/>
      <c r="AL24" s="991"/>
      <c r="AM24" s="51">
        <f t="shared" si="2"/>
        <v>9.3125</v>
      </c>
      <c r="AN24" s="336">
        <v>9.3125</v>
      </c>
      <c r="AO24" s="336">
        <v>0</v>
      </c>
      <c r="AP24" s="336">
        <v>0</v>
      </c>
      <c r="AQ24" s="336">
        <v>0</v>
      </c>
      <c r="AR24" s="336">
        <v>0</v>
      </c>
      <c r="AS24" s="336">
        <v>0</v>
      </c>
      <c r="AT24" s="813"/>
      <c r="AU24" s="994"/>
      <c r="AV24" s="51">
        <f t="shared" si="3"/>
        <v>9.3125</v>
      </c>
      <c r="AW24" s="336">
        <v>9.3125</v>
      </c>
      <c r="AX24" s="336">
        <v>0</v>
      </c>
      <c r="AY24" s="336">
        <v>0</v>
      </c>
      <c r="AZ24" s="336">
        <v>0</v>
      </c>
      <c r="BA24" s="336">
        <v>0</v>
      </c>
      <c r="BB24" s="336">
        <v>0</v>
      </c>
      <c r="BC24" s="813"/>
      <c r="BD24" s="425"/>
      <c r="BE24" s="51">
        <f t="shared" si="4"/>
        <v>9.3125</v>
      </c>
      <c r="BF24" s="336">
        <v>9.3125</v>
      </c>
      <c r="BG24" s="336">
        <v>0</v>
      </c>
      <c r="BH24" s="336">
        <v>0</v>
      </c>
      <c r="BI24" s="336">
        <v>0</v>
      </c>
      <c r="BJ24" s="336">
        <v>0</v>
      </c>
      <c r="BK24" s="336">
        <v>0</v>
      </c>
      <c r="BL24" s="813"/>
      <c r="BM24" s="426"/>
      <c r="BN24" s="51">
        <f t="shared" si="5"/>
        <v>9.3125</v>
      </c>
      <c r="BO24" s="336">
        <v>9.3125</v>
      </c>
      <c r="BP24" s="336">
        <v>0</v>
      </c>
      <c r="BQ24" s="336">
        <v>0</v>
      </c>
      <c r="BR24" s="336">
        <v>0</v>
      </c>
      <c r="BS24" s="336">
        <v>0</v>
      </c>
      <c r="BT24" s="336">
        <v>0</v>
      </c>
      <c r="BU24" s="821"/>
      <c r="BV24" s="822"/>
      <c r="BW24" s="822"/>
      <c r="BX24" s="822"/>
      <c r="BY24" s="822"/>
      <c r="BZ24" s="822"/>
      <c r="CA24" s="822"/>
      <c r="CB24" s="822"/>
      <c r="CC24" s="823"/>
    </row>
    <row r="25" spans="1:81" s="58" customFormat="1" ht="40.200000000000003" customHeight="1" x14ac:dyDescent="0.3">
      <c r="A25" s="34"/>
      <c r="B25" s="907"/>
      <c r="C25" s="1237"/>
      <c r="D25" s="919"/>
      <c r="E25" s="852"/>
      <c r="F25" s="920"/>
      <c r="G25" s="852"/>
      <c r="H25" s="852"/>
      <c r="I25" s="1185"/>
      <c r="J25" s="813"/>
      <c r="K25" s="855"/>
      <c r="L25" s="858"/>
      <c r="M25" s="861"/>
      <c r="N25" s="837"/>
      <c r="O25" s="840"/>
      <c r="P25" s="864"/>
      <c r="Q25" s="867"/>
      <c r="R25" s="813"/>
      <c r="S25" s="355" t="s">
        <v>4990</v>
      </c>
      <c r="T25" s="236" t="s">
        <v>3822</v>
      </c>
      <c r="U25" s="236" t="s">
        <v>3827</v>
      </c>
      <c r="V25" s="236" t="s">
        <v>3830</v>
      </c>
      <c r="W25" s="355" t="s">
        <v>4991</v>
      </c>
      <c r="X25" s="539">
        <v>44956</v>
      </c>
      <c r="Y25" s="539">
        <v>45289</v>
      </c>
      <c r="Z25" s="539">
        <v>44956</v>
      </c>
      <c r="AA25" s="539">
        <v>45289</v>
      </c>
      <c r="AB25" s="813"/>
      <c r="AC25" s="828"/>
      <c r="AD25" s="51">
        <f t="shared" si="7"/>
        <v>37.25</v>
      </c>
      <c r="AE25" s="51">
        <f t="shared" si="0"/>
        <v>37.25</v>
      </c>
      <c r="AF25" s="51">
        <f t="shared" si="0"/>
        <v>0</v>
      </c>
      <c r="AG25" s="51">
        <f t="shared" si="0"/>
        <v>0</v>
      </c>
      <c r="AH25" s="51">
        <f t="shared" si="0"/>
        <v>0</v>
      </c>
      <c r="AI25" s="51">
        <f t="shared" si="0"/>
        <v>0</v>
      </c>
      <c r="AJ25" s="51">
        <f t="shared" si="0"/>
        <v>0</v>
      </c>
      <c r="AK25" s="813"/>
      <c r="AL25" s="991"/>
      <c r="AM25" s="51">
        <f t="shared" si="2"/>
        <v>9.3125</v>
      </c>
      <c r="AN25" s="336">
        <v>9.3125</v>
      </c>
      <c r="AO25" s="336">
        <v>0</v>
      </c>
      <c r="AP25" s="336">
        <v>0</v>
      </c>
      <c r="AQ25" s="336">
        <v>0</v>
      </c>
      <c r="AR25" s="336">
        <v>0</v>
      </c>
      <c r="AS25" s="336">
        <v>0</v>
      </c>
      <c r="AT25" s="813"/>
      <c r="AU25" s="994"/>
      <c r="AV25" s="51">
        <f t="shared" si="3"/>
        <v>9.3125</v>
      </c>
      <c r="AW25" s="336">
        <v>9.3125</v>
      </c>
      <c r="AX25" s="336">
        <v>0</v>
      </c>
      <c r="AY25" s="336">
        <v>0</v>
      </c>
      <c r="AZ25" s="336">
        <v>0</v>
      </c>
      <c r="BA25" s="336">
        <v>0</v>
      </c>
      <c r="BB25" s="336">
        <v>0</v>
      </c>
      <c r="BC25" s="813"/>
      <c r="BD25" s="425"/>
      <c r="BE25" s="51">
        <f t="shared" si="4"/>
        <v>9.3125</v>
      </c>
      <c r="BF25" s="336">
        <v>9.3125</v>
      </c>
      <c r="BG25" s="336">
        <v>0</v>
      </c>
      <c r="BH25" s="336">
        <v>0</v>
      </c>
      <c r="BI25" s="336">
        <v>0</v>
      </c>
      <c r="BJ25" s="336">
        <v>0</v>
      </c>
      <c r="BK25" s="336">
        <v>0</v>
      </c>
      <c r="BL25" s="813"/>
      <c r="BM25" s="426"/>
      <c r="BN25" s="51">
        <f t="shared" si="5"/>
        <v>9.3125</v>
      </c>
      <c r="BO25" s="336">
        <v>9.3125</v>
      </c>
      <c r="BP25" s="336">
        <v>0</v>
      </c>
      <c r="BQ25" s="336">
        <v>0</v>
      </c>
      <c r="BR25" s="336">
        <v>0</v>
      </c>
      <c r="BS25" s="336">
        <v>0</v>
      </c>
      <c r="BT25" s="336">
        <v>0</v>
      </c>
      <c r="BU25" s="821"/>
      <c r="BV25" s="822"/>
      <c r="BW25" s="822"/>
      <c r="BX25" s="822"/>
      <c r="BY25" s="822"/>
      <c r="BZ25" s="822"/>
      <c r="CA25" s="822"/>
      <c r="CB25" s="822"/>
      <c r="CC25" s="823"/>
    </row>
    <row r="26" spans="1:81" s="58" customFormat="1" ht="40.200000000000003" customHeight="1" thickBot="1" x14ac:dyDescent="0.35">
      <c r="A26" s="34"/>
      <c r="B26" s="907"/>
      <c r="C26" s="1238"/>
      <c r="D26" s="1265"/>
      <c r="E26" s="853"/>
      <c r="F26" s="1267"/>
      <c r="G26" s="853"/>
      <c r="H26" s="853"/>
      <c r="I26" s="1186"/>
      <c r="J26" s="814"/>
      <c r="K26" s="856"/>
      <c r="L26" s="859"/>
      <c r="M26" s="862"/>
      <c r="N26" s="838"/>
      <c r="O26" s="841"/>
      <c r="P26" s="865"/>
      <c r="Q26" s="874"/>
      <c r="R26" s="814"/>
      <c r="S26" s="356" t="s">
        <v>4992</v>
      </c>
      <c r="T26" s="393" t="s">
        <v>3822</v>
      </c>
      <c r="U26" s="237" t="s">
        <v>3826</v>
      </c>
      <c r="V26" s="237" t="s">
        <v>3830</v>
      </c>
      <c r="W26" s="356" t="s">
        <v>4993</v>
      </c>
      <c r="X26" s="539">
        <v>44956</v>
      </c>
      <c r="Y26" s="539">
        <v>45289</v>
      </c>
      <c r="Z26" s="539">
        <v>44956</v>
      </c>
      <c r="AA26" s="539">
        <v>45289</v>
      </c>
      <c r="AB26" s="814"/>
      <c r="AC26" s="829"/>
      <c r="AD26" s="46">
        <f t="shared" si="7"/>
        <v>37.25</v>
      </c>
      <c r="AE26" s="46">
        <f t="shared" si="0"/>
        <v>37.25</v>
      </c>
      <c r="AF26" s="46">
        <f t="shared" si="0"/>
        <v>0</v>
      </c>
      <c r="AG26" s="46">
        <f t="shared" si="0"/>
        <v>0</v>
      </c>
      <c r="AH26" s="46">
        <f t="shared" si="0"/>
        <v>0</v>
      </c>
      <c r="AI26" s="46">
        <f t="shared" si="0"/>
        <v>0</v>
      </c>
      <c r="AJ26" s="46">
        <f t="shared" si="0"/>
        <v>0</v>
      </c>
      <c r="AK26" s="814"/>
      <c r="AL26" s="992"/>
      <c r="AM26" s="46">
        <f t="shared" si="2"/>
        <v>9.3125</v>
      </c>
      <c r="AN26" s="37">
        <v>9.3125</v>
      </c>
      <c r="AO26" s="37">
        <v>0</v>
      </c>
      <c r="AP26" s="37">
        <v>0</v>
      </c>
      <c r="AQ26" s="37">
        <v>0</v>
      </c>
      <c r="AR26" s="37">
        <v>0</v>
      </c>
      <c r="AS26" s="37">
        <v>0</v>
      </c>
      <c r="AT26" s="814"/>
      <c r="AU26" s="995"/>
      <c r="AV26" s="46">
        <f t="shared" si="3"/>
        <v>9.3125</v>
      </c>
      <c r="AW26" s="37">
        <v>9.3125</v>
      </c>
      <c r="AX26" s="37">
        <v>0</v>
      </c>
      <c r="AY26" s="37">
        <v>0</v>
      </c>
      <c r="AZ26" s="37">
        <v>0</v>
      </c>
      <c r="BA26" s="37">
        <v>0</v>
      </c>
      <c r="BB26" s="37">
        <v>0</v>
      </c>
      <c r="BC26" s="814"/>
      <c r="BD26" s="56"/>
      <c r="BE26" s="46">
        <f t="shared" si="4"/>
        <v>9.3125</v>
      </c>
      <c r="BF26" s="37">
        <v>9.3125</v>
      </c>
      <c r="BG26" s="37">
        <v>0</v>
      </c>
      <c r="BH26" s="37">
        <v>0</v>
      </c>
      <c r="BI26" s="37">
        <v>0</v>
      </c>
      <c r="BJ26" s="37">
        <v>0</v>
      </c>
      <c r="BK26" s="37">
        <v>0</v>
      </c>
      <c r="BL26" s="814"/>
      <c r="BM26" s="43"/>
      <c r="BN26" s="46">
        <f t="shared" si="5"/>
        <v>9.3125</v>
      </c>
      <c r="BO26" s="37">
        <v>9.3125</v>
      </c>
      <c r="BP26" s="37">
        <v>0</v>
      </c>
      <c r="BQ26" s="37">
        <v>0</v>
      </c>
      <c r="BR26" s="37">
        <v>0</v>
      </c>
      <c r="BS26" s="37">
        <v>0</v>
      </c>
      <c r="BT26" s="37">
        <v>0</v>
      </c>
      <c r="BU26" s="824"/>
      <c r="BV26" s="825"/>
      <c r="BW26" s="825"/>
      <c r="BX26" s="825"/>
      <c r="BY26" s="825"/>
      <c r="BZ26" s="825"/>
      <c r="CA26" s="825"/>
      <c r="CB26" s="825"/>
      <c r="CC26" s="826"/>
    </row>
    <row r="27" spans="1:81" s="58" customFormat="1" ht="40.200000000000003" customHeight="1" thickTop="1" x14ac:dyDescent="0.3">
      <c r="A27" s="34"/>
      <c r="B27" s="907"/>
      <c r="C27" s="868" t="s">
        <v>273</v>
      </c>
      <c r="D27" s="1264">
        <v>3301</v>
      </c>
      <c r="E27" s="851" t="s">
        <v>3996</v>
      </c>
      <c r="F27" s="1266">
        <v>3301068</v>
      </c>
      <c r="G27" s="851" t="s">
        <v>4001</v>
      </c>
      <c r="H27" s="851" t="s">
        <v>4961</v>
      </c>
      <c r="I27" s="1184">
        <v>2021004540026</v>
      </c>
      <c r="J27" s="812">
        <v>168</v>
      </c>
      <c r="K27" s="854" t="str">
        <f>+[4]Metas!K194</f>
        <v xml:space="preserve">Módulos del sistema de información cultural (agentes, entidades, eventos, formación y gestión) activos y en funcionamiento </v>
      </c>
      <c r="L27" s="857">
        <f t="shared" ref="L27" si="17">M27</f>
        <v>5</v>
      </c>
      <c r="M27" s="860">
        <f>SUM(N27:Q27)</f>
        <v>5</v>
      </c>
      <c r="N27" s="836">
        <v>0</v>
      </c>
      <c r="O27" s="839">
        <v>1</v>
      </c>
      <c r="P27" s="863">
        <v>2</v>
      </c>
      <c r="Q27" s="866">
        <v>2</v>
      </c>
      <c r="R27" s="812">
        <f t="shared" ref="R27" si="18">+$J27</f>
        <v>168</v>
      </c>
      <c r="S27" s="354" t="s">
        <v>4994</v>
      </c>
      <c r="T27" s="438" t="s">
        <v>3822</v>
      </c>
      <c r="U27" s="235" t="s">
        <v>3826</v>
      </c>
      <c r="V27" s="235" t="s">
        <v>3830</v>
      </c>
      <c r="W27" s="354" t="s">
        <v>4995</v>
      </c>
      <c r="X27" s="538">
        <v>44956</v>
      </c>
      <c r="Y27" s="538">
        <v>45289</v>
      </c>
      <c r="Z27" s="538">
        <v>44956</v>
      </c>
      <c r="AA27" s="538">
        <v>45289</v>
      </c>
      <c r="AB27" s="812">
        <f t="shared" ref="AB27" si="19">+$J27</f>
        <v>168</v>
      </c>
      <c r="AC27" s="827">
        <f t="shared" ref="AC27" si="20">+L27</f>
        <v>5</v>
      </c>
      <c r="AD27" s="44">
        <f t="shared" si="7"/>
        <v>16</v>
      </c>
      <c r="AE27" s="44">
        <f t="shared" si="7"/>
        <v>16</v>
      </c>
      <c r="AF27" s="44">
        <f t="shared" si="7"/>
        <v>0</v>
      </c>
      <c r="AG27" s="44">
        <f t="shared" si="7"/>
        <v>0</v>
      </c>
      <c r="AH27" s="44">
        <f t="shared" si="7"/>
        <v>0</v>
      </c>
      <c r="AI27" s="44">
        <f t="shared" si="7"/>
        <v>0</v>
      </c>
      <c r="AJ27" s="44">
        <f t="shared" si="7"/>
        <v>0</v>
      </c>
      <c r="AK27" s="812">
        <f t="shared" ref="AK27" si="21">+$J27</f>
        <v>168</v>
      </c>
      <c r="AL27" s="990">
        <f t="shared" ref="AL27" si="22">+N27</f>
        <v>0</v>
      </c>
      <c r="AM27" s="44">
        <f t="shared" si="2"/>
        <v>4</v>
      </c>
      <c r="AN27" s="47">
        <v>4</v>
      </c>
      <c r="AO27" s="47">
        <v>0</v>
      </c>
      <c r="AP27" s="47">
        <v>0</v>
      </c>
      <c r="AQ27" s="47">
        <v>0</v>
      </c>
      <c r="AR27" s="47">
        <v>0</v>
      </c>
      <c r="AS27" s="47">
        <v>0</v>
      </c>
      <c r="AT27" s="812">
        <f t="shared" ref="AT27" si="23">+$J27</f>
        <v>168</v>
      </c>
      <c r="AU27" s="1255">
        <f>+O27</f>
        <v>1</v>
      </c>
      <c r="AV27" s="44">
        <f t="shared" si="3"/>
        <v>4</v>
      </c>
      <c r="AW27" s="47">
        <v>4</v>
      </c>
      <c r="AX27" s="47">
        <v>0</v>
      </c>
      <c r="AY27" s="47">
        <v>0</v>
      </c>
      <c r="AZ27" s="47">
        <v>0</v>
      </c>
      <c r="BA27" s="47">
        <v>0</v>
      </c>
      <c r="BB27" s="47">
        <v>0</v>
      </c>
      <c r="BC27" s="812">
        <f t="shared" ref="BC27" si="24">+$J27</f>
        <v>168</v>
      </c>
      <c r="BD27" s="1258">
        <f>+P27</f>
        <v>2</v>
      </c>
      <c r="BE27" s="44">
        <f t="shared" si="4"/>
        <v>4</v>
      </c>
      <c r="BF27" s="47">
        <v>4</v>
      </c>
      <c r="BG27" s="47">
        <v>0</v>
      </c>
      <c r="BH27" s="47">
        <v>0</v>
      </c>
      <c r="BI27" s="47">
        <v>0</v>
      </c>
      <c r="BJ27" s="47">
        <v>0</v>
      </c>
      <c r="BK27" s="47">
        <v>0</v>
      </c>
      <c r="BL27" s="812">
        <f t="shared" ref="BL27" si="25">+$J27</f>
        <v>168</v>
      </c>
      <c r="BM27" s="1249">
        <f>+Q27</f>
        <v>2</v>
      </c>
      <c r="BN27" s="44">
        <f t="shared" si="5"/>
        <v>4</v>
      </c>
      <c r="BO27" s="47">
        <v>4</v>
      </c>
      <c r="BP27" s="47">
        <v>0</v>
      </c>
      <c r="BQ27" s="47">
        <v>0</v>
      </c>
      <c r="BR27" s="47">
        <v>0</v>
      </c>
      <c r="BS27" s="47">
        <v>0</v>
      </c>
      <c r="BT27" s="47">
        <v>0</v>
      </c>
      <c r="BU27" s="818"/>
      <c r="BV27" s="819"/>
      <c r="BW27" s="819"/>
      <c r="BX27" s="819"/>
      <c r="BY27" s="819"/>
      <c r="BZ27" s="819"/>
      <c r="CA27" s="819"/>
      <c r="CB27" s="819"/>
      <c r="CC27" s="820"/>
    </row>
    <row r="28" spans="1:81" s="58" customFormat="1" ht="40.200000000000003" customHeight="1" x14ac:dyDescent="0.3">
      <c r="A28" s="34"/>
      <c r="B28" s="907"/>
      <c r="C28" s="869"/>
      <c r="D28" s="919"/>
      <c r="E28" s="852"/>
      <c r="F28" s="920"/>
      <c r="G28" s="852"/>
      <c r="H28" s="852"/>
      <c r="I28" s="1185"/>
      <c r="J28" s="813"/>
      <c r="K28" s="855"/>
      <c r="L28" s="858"/>
      <c r="M28" s="861"/>
      <c r="N28" s="837"/>
      <c r="O28" s="840"/>
      <c r="P28" s="864"/>
      <c r="Q28" s="867"/>
      <c r="R28" s="813"/>
      <c r="S28" s="355" t="s">
        <v>4996</v>
      </c>
      <c r="T28" s="236" t="s">
        <v>3822</v>
      </c>
      <c r="U28" s="236" t="s">
        <v>3826</v>
      </c>
      <c r="V28" s="236" t="s">
        <v>3830</v>
      </c>
      <c r="W28" s="355" t="s">
        <v>4997</v>
      </c>
      <c r="X28" s="539">
        <v>44956</v>
      </c>
      <c r="Y28" s="539">
        <v>45289</v>
      </c>
      <c r="Z28" s="539">
        <v>44956</v>
      </c>
      <c r="AA28" s="539">
        <v>45289</v>
      </c>
      <c r="AB28" s="813"/>
      <c r="AC28" s="828"/>
      <c r="AD28" s="51">
        <f t="shared" si="7"/>
        <v>16</v>
      </c>
      <c r="AE28" s="51">
        <f t="shared" si="7"/>
        <v>16</v>
      </c>
      <c r="AF28" s="51">
        <f t="shared" si="7"/>
        <v>0</v>
      </c>
      <c r="AG28" s="51">
        <f t="shared" si="7"/>
        <v>0</v>
      </c>
      <c r="AH28" s="51">
        <f t="shared" si="7"/>
        <v>0</v>
      </c>
      <c r="AI28" s="51">
        <f t="shared" si="7"/>
        <v>0</v>
      </c>
      <c r="AJ28" s="51">
        <f t="shared" si="7"/>
        <v>0</v>
      </c>
      <c r="AK28" s="813"/>
      <c r="AL28" s="991"/>
      <c r="AM28" s="51">
        <f t="shared" si="2"/>
        <v>4</v>
      </c>
      <c r="AN28" s="257">
        <v>4</v>
      </c>
      <c r="AO28" s="257">
        <v>0</v>
      </c>
      <c r="AP28" s="257">
        <v>0</v>
      </c>
      <c r="AQ28" s="257">
        <v>0</v>
      </c>
      <c r="AR28" s="257">
        <v>0</v>
      </c>
      <c r="AS28" s="257">
        <v>0</v>
      </c>
      <c r="AT28" s="813"/>
      <c r="AU28" s="1256"/>
      <c r="AV28" s="51">
        <f t="shared" si="3"/>
        <v>4</v>
      </c>
      <c r="AW28" s="257">
        <v>4</v>
      </c>
      <c r="AX28" s="257">
        <v>0</v>
      </c>
      <c r="AY28" s="257">
        <v>0</v>
      </c>
      <c r="AZ28" s="257">
        <v>0</v>
      </c>
      <c r="BA28" s="257">
        <v>0</v>
      </c>
      <c r="BB28" s="257">
        <v>0</v>
      </c>
      <c r="BC28" s="813"/>
      <c r="BD28" s="1259"/>
      <c r="BE28" s="51">
        <f t="shared" si="4"/>
        <v>4</v>
      </c>
      <c r="BF28" s="257">
        <v>4</v>
      </c>
      <c r="BG28" s="257">
        <v>0</v>
      </c>
      <c r="BH28" s="257">
        <v>0</v>
      </c>
      <c r="BI28" s="257">
        <v>0</v>
      </c>
      <c r="BJ28" s="257">
        <v>0</v>
      </c>
      <c r="BK28" s="257">
        <v>0</v>
      </c>
      <c r="BL28" s="813"/>
      <c r="BM28" s="1250"/>
      <c r="BN28" s="51">
        <f t="shared" si="5"/>
        <v>4</v>
      </c>
      <c r="BO28" s="257">
        <v>4</v>
      </c>
      <c r="BP28" s="257">
        <v>0</v>
      </c>
      <c r="BQ28" s="257">
        <v>0</v>
      </c>
      <c r="BR28" s="257">
        <v>0</v>
      </c>
      <c r="BS28" s="257">
        <v>0</v>
      </c>
      <c r="BT28" s="257">
        <v>0</v>
      </c>
      <c r="BU28" s="821"/>
      <c r="BV28" s="822"/>
      <c r="BW28" s="822"/>
      <c r="BX28" s="822"/>
      <c r="BY28" s="822"/>
      <c r="BZ28" s="822"/>
      <c r="CA28" s="822"/>
      <c r="CB28" s="822"/>
      <c r="CC28" s="823"/>
    </row>
    <row r="29" spans="1:81" s="58" customFormat="1" ht="40.200000000000003" customHeight="1" x14ac:dyDescent="0.3">
      <c r="A29" s="34"/>
      <c r="B29" s="907"/>
      <c r="C29" s="869"/>
      <c r="D29" s="919"/>
      <c r="E29" s="852"/>
      <c r="F29" s="920"/>
      <c r="G29" s="852"/>
      <c r="H29" s="852"/>
      <c r="I29" s="1185"/>
      <c r="J29" s="813"/>
      <c r="K29" s="855"/>
      <c r="L29" s="858"/>
      <c r="M29" s="861"/>
      <c r="N29" s="837"/>
      <c r="O29" s="840"/>
      <c r="P29" s="864"/>
      <c r="Q29" s="867"/>
      <c r="R29" s="813"/>
      <c r="S29" s="355" t="s">
        <v>4998</v>
      </c>
      <c r="T29" s="236" t="s">
        <v>3822</v>
      </c>
      <c r="U29" s="236" t="s">
        <v>3826</v>
      </c>
      <c r="V29" s="236" t="s">
        <v>3830</v>
      </c>
      <c r="W29" s="355" t="s">
        <v>4999</v>
      </c>
      <c r="X29" s="539">
        <v>44956</v>
      </c>
      <c r="Y29" s="539">
        <v>45289</v>
      </c>
      <c r="Z29" s="539">
        <v>44956</v>
      </c>
      <c r="AA29" s="539">
        <v>45289</v>
      </c>
      <c r="AB29" s="813"/>
      <c r="AC29" s="828"/>
      <c r="AD29" s="51">
        <f t="shared" si="7"/>
        <v>16</v>
      </c>
      <c r="AE29" s="51">
        <f t="shared" si="7"/>
        <v>16</v>
      </c>
      <c r="AF29" s="51">
        <f t="shared" si="7"/>
        <v>0</v>
      </c>
      <c r="AG29" s="51">
        <f t="shared" si="7"/>
        <v>0</v>
      </c>
      <c r="AH29" s="51">
        <f t="shared" si="7"/>
        <v>0</v>
      </c>
      <c r="AI29" s="51">
        <f t="shared" si="7"/>
        <v>0</v>
      </c>
      <c r="AJ29" s="51">
        <f t="shared" si="7"/>
        <v>0</v>
      </c>
      <c r="AK29" s="813"/>
      <c r="AL29" s="991"/>
      <c r="AM29" s="51">
        <f t="shared" si="2"/>
        <v>4</v>
      </c>
      <c r="AN29" s="257">
        <v>4</v>
      </c>
      <c r="AO29" s="257">
        <v>0</v>
      </c>
      <c r="AP29" s="257">
        <v>0</v>
      </c>
      <c r="AQ29" s="257">
        <v>0</v>
      </c>
      <c r="AR29" s="257">
        <v>0</v>
      </c>
      <c r="AS29" s="257">
        <v>0</v>
      </c>
      <c r="AT29" s="813"/>
      <c r="AU29" s="1256"/>
      <c r="AV29" s="51">
        <f t="shared" si="3"/>
        <v>4</v>
      </c>
      <c r="AW29" s="257">
        <v>4</v>
      </c>
      <c r="AX29" s="257">
        <v>0</v>
      </c>
      <c r="AY29" s="257">
        <v>0</v>
      </c>
      <c r="AZ29" s="257">
        <v>0</v>
      </c>
      <c r="BA29" s="257">
        <v>0</v>
      </c>
      <c r="BB29" s="257">
        <v>0</v>
      </c>
      <c r="BC29" s="813"/>
      <c r="BD29" s="1259"/>
      <c r="BE29" s="51">
        <f t="shared" si="4"/>
        <v>4</v>
      </c>
      <c r="BF29" s="257">
        <v>4</v>
      </c>
      <c r="BG29" s="257">
        <v>0</v>
      </c>
      <c r="BH29" s="257">
        <v>0</v>
      </c>
      <c r="BI29" s="257">
        <v>0</v>
      </c>
      <c r="BJ29" s="257">
        <v>0</v>
      </c>
      <c r="BK29" s="257">
        <v>0</v>
      </c>
      <c r="BL29" s="813"/>
      <c r="BM29" s="1250"/>
      <c r="BN29" s="51">
        <f t="shared" si="5"/>
        <v>4</v>
      </c>
      <c r="BO29" s="257">
        <v>4</v>
      </c>
      <c r="BP29" s="257">
        <v>0</v>
      </c>
      <c r="BQ29" s="257">
        <v>0</v>
      </c>
      <c r="BR29" s="257">
        <v>0</v>
      </c>
      <c r="BS29" s="257">
        <v>0</v>
      </c>
      <c r="BT29" s="257">
        <v>0</v>
      </c>
      <c r="BU29" s="821"/>
      <c r="BV29" s="822"/>
      <c r="BW29" s="822"/>
      <c r="BX29" s="822"/>
      <c r="BY29" s="822"/>
      <c r="BZ29" s="822"/>
      <c r="CA29" s="822"/>
      <c r="CB29" s="822"/>
      <c r="CC29" s="823"/>
    </row>
    <row r="30" spans="1:81" s="58" customFormat="1" ht="40.200000000000003" customHeight="1" thickBot="1" x14ac:dyDescent="0.35">
      <c r="A30" s="34"/>
      <c r="B30" s="907"/>
      <c r="C30" s="869"/>
      <c r="D30" s="1265"/>
      <c r="E30" s="853"/>
      <c r="F30" s="1267"/>
      <c r="G30" s="853"/>
      <c r="H30" s="853"/>
      <c r="I30" s="1186"/>
      <c r="J30" s="814"/>
      <c r="K30" s="856"/>
      <c r="L30" s="859"/>
      <c r="M30" s="862"/>
      <c r="N30" s="838"/>
      <c r="O30" s="841"/>
      <c r="P30" s="865"/>
      <c r="Q30" s="874"/>
      <c r="R30" s="814"/>
      <c r="S30" s="356" t="s">
        <v>5000</v>
      </c>
      <c r="T30" s="393" t="s">
        <v>3822</v>
      </c>
      <c r="U30" s="237" t="s">
        <v>3826</v>
      </c>
      <c r="V30" s="237" t="s">
        <v>3830</v>
      </c>
      <c r="W30" s="356" t="s">
        <v>4997</v>
      </c>
      <c r="X30" s="539">
        <v>44956</v>
      </c>
      <c r="Y30" s="539">
        <v>45289</v>
      </c>
      <c r="Z30" s="539">
        <v>44956</v>
      </c>
      <c r="AA30" s="539">
        <v>45289</v>
      </c>
      <c r="AB30" s="814"/>
      <c r="AC30" s="829"/>
      <c r="AD30" s="46">
        <f t="shared" si="7"/>
        <v>16</v>
      </c>
      <c r="AE30" s="46">
        <f t="shared" si="7"/>
        <v>16</v>
      </c>
      <c r="AF30" s="46">
        <f t="shared" si="7"/>
        <v>0</v>
      </c>
      <c r="AG30" s="46">
        <f t="shared" si="7"/>
        <v>0</v>
      </c>
      <c r="AH30" s="46">
        <f t="shared" si="7"/>
        <v>0</v>
      </c>
      <c r="AI30" s="46">
        <f t="shared" si="7"/>
        <v>0</v>
      </c>
      <c r="AJ30" s="46">
        <f t="shared" si="7"/>
        <v>0</v>
      </c>
      <c r="AK30" s="814"/>
      <c r="AL30" s="992"/>
      <c r="AM30" s="46">
        <f t="shared" si="2"/>
        <v>4</v>
      </c>
      <c r="AN30" s="49">
        <v>4</v>
      </c>
      <c r="AO30" s="49">
        <v>0</v>
      </c>
      <c r="AP30" s="49">
        <v>0</v>
      </c>
      <c r="AQ30" s="49">
        <v>0</v>
      </c>
      <c r="AR30" s="49">
        <v>0</v>
      </c>
      <c r="AS30" s="49">
        <v>0</v>
      </c>
      <c r="AT30" s="814"/>
      <c r="AU30" s="1257"/>
      <c r="AV30" s="46">
        <f t="shared" si="3"/>
        <v>4</v>
      </c>
      <c r="AW30" s="49">
        <v>4</v>
      </c>
      <c r="AX30" s="49">
        <v>0</v>
      </c>
      <c r="AY30" s="49">
        <v>0</v>
      </c>
      <c r="AZ30" s="49">
        <v>0</v>
      </c>
      <c r="BA30" s="49">
        <v>0</v>
      </c>
      <c r="BB30" s="49">
        <v>0</v>
      </c>
      <c r="BC30" s="814"/>
      <c r="BD30" s="1260"/>
      <c r="BE30" s="46">
        <f t="shared" si="4"/>
        <v>4</v>
      </c>
      <c r="BF30" s="49">
        <v>4</v>
      </c>
      <c r="BG30" s="49">
        <v>0</v>
      </c>
      <c r="BH30" s="49">
        <v>0</v>
      </c>
      <c r="BI30" s="49">
        <v>0</v>
      </c>
      <c r="BJ30" s="49">
        <v>0</v>
      </c>
      <c r="BK30" s="49">
        <v>0</v>
      </c>
      <c r="BL30" s="814"/>
      <c r="BM30" s="1251"/>
      <c r="BN30" s="46">
        <f t="shared" si="5"/>
        <v>4</v>
      </c>
      <c r="BO30" s="49">
        <v>4</v>
      </c>
      <c r="BP30" s="49">
        <v>0</v>
      </c>
      <c r="BQ30" s="49">
        <v>0</v>
      </c>
      <c r="BR30" s="49">
        <v>0</v>
      </c>
      <c r="BS30" s="49">
        <v>0</v>
      </c>
      <c r="BT30" s="49">
        <v>0</v>
      </c>
      <c r="BU30" s="824"/>
      <c r="BV30" s="825"/>
      <c r="BW30" s="825"/>
      <c r="BX30" s="825"/>
      <c r="BY30" s="825"/>
      <c r="BZ30" s="825"/>
      <c r="CA30" s="825"/>
      <c r="CB30" s="825"/>
      <c r="CC30" s="826"/>
    </row>
    <row r="31" spans="1:81" s="58" customFormat="1" ht="40.200000000000003" customHeight="1" thickTop="1" x14ac:dyDescent="0.3">
      <c r="A31" s="34"/>
      <c r="B31" s="907"/>
      <c r="C31" s="869"/>
      <c r="D31" s="1264">
        <v>3301</v>
      </c>
      <c r="E31" s="851" t="s">
        <v>3996</v>
      </c>
      <c r="F31" s="1266">
        <v>3301068</v>
      </c>
      <c r="G31" s="851" t="s">
        <v>4001</v>
      </c>
      <c r="H31" s="851" t="s">
        <v>4961</v>
      </c>
      <c r="I31" s="1184">
        <v>2021004540026</v>
      </c>
      <c r="J31" s="812">
        <v>169</v>
      </c>
      <c r="K31" s="854" t="str">
        <f>+[4]Metas!K195</f>
        <v>Registros de información de agentes, entidades y eventos validados en SIDIC</v>
      </c>
      <c r="L31" s="857">
        <f t="shared" ref="L31" si="26">M31</f>
        <v>800</v>
      </c>
      <c r="M31" s="860">
        <f>SUM(N31:Q31)</f>
        <v>800</v>
      </c>
      <c r="N31" s="836">
        <v>100</v>
      </c>
      <c r="O31" s="839">
        <v>100</v>
      </c>
      <c r="P31" s="863">
        <v>300</v>
      </c>
      <c r="Q31" s="866">
        <v>300</v>
      </c>
      <c r="R31" s="812">
        <f t="shared" ref="R31" si="27">+$J31</f>
        <v>169</v>
      </c>
      <c r="S31" s="354" t="s">
        <v>5001</v>
      </c>
      <c r="T31" s="438" t="s">
        <v>3822</v>
      </c>
      <c r="U31" s="235" t="s">
        <v>3826</v>
      </c>
      <c r="V31" s="235" t="s">
        <v>3830</v>
      </c>
      <c r="W31" s="354" t="s">
        <v>5002</v>
      </c>
      <c r="X31" s="538">
        <v>44956</v>
      </c>
      <c r="Y31" s="538">
        <v>45289</v>
      </c>
      <c r="Z31" s="538">
        <v>44956</v>
      </c>
      <c r="AA31" s="538">
        <v>45289</v>
      </c>
      <c r="AB31" s="812">
        <f t="shared" ref="AB31" si="28">+$J31</f>
        <v>169</v>
      </c>
      <c r="AC31" s="827">
        <f t="shared" ref="AC31" si="29">+L31</f>
        <v>800</v>
      </c>
      <c r="AD31" s="44">
        <f t="shared" si="7"/>
        <v>16</v>
      </c>
      <c r="AE31" s="44">
        <f t="shared" si="7"/>
        <v>16</v>
      </c>
      <c r="AF31" s="44">
        <f t="shared" si="7"/>
        <v>0</v>
      </c>
      <c r="AG31" s="44">
        <f t="shared" si="7"/>
        <v>0</v>
      </c>
      <c r="AH31" s="44">
        <f t="shared" si="7"/>
        <v>0</v>
      </c>
      <c r="AI31" s="44">
        <f t="shared" si="7"/>
        <v>0</v>
      </c>
      <c r="AJ31" s="44">
        <f t="shared" si="7"/>
        <v>0</v>
      </c>
      <c r="AK31" s="812">
        <f t="shared" ref="AK31" si="30">+$J31</f>
        <v>169</v>
      </c>
      <c r="AL31" s="990">
        <f t="shared" ref="AL31" si="31">+N31</f>
        <v>100</v>
      </c>
      <c r="AM31" s="44">
        <f t="shared" si="2"/>
        <v>4</v>
      </c>
      <c r="AN31" s="47">
        <v>4</v>
      </c>
      <c r="AO31" s="47">
        <v>0</v>
      </c>
      <c r="AP31" s="47">
        <v>0</v>
      </c>
      <c r="AQ31" s="47">
        <v>0</v>
      </c>
      <c r="AR31" s="47">
        <v>0</v>
      </c>
      <c r="AS31" s="47">
        <v>0</v>
      </c>
      <c r="AT31" s="812">
        <f t="shared" ref="AT31" si="32">+$J31</f>
        <v>169</v>
      </c>
      <c r="AU31" s="1255">
        <f>+O31</f>
        <v>100</v>
      </c>
      <c r="AV31" s="44">
        <f t="shared" si="3"/>
        <v>4</v>
      </c>
      <c r="AW31" s="47">
        <v>4</v>
      </c>
      <c r="AX31" s="47">
        <v>0</v>
      </c>
      <c r="AY31" s="47">
        <v>0</v>
      </c>
      <c r="AZ31" s="47">
        <v>0</v>
      </c>
      <c r="BA31" s="47">
        <v>0</v>
      </c>
      <c r="BB31" s="47">
        <v>0</v>
      </c>
      <c r="BC31" s="812">
        <f t="shared" ref="BC31" si="33">+$J31</f>
        <v>169</v>
      </c>
      <c r="BD31" s="1258">
        <f>+P31</f>
        <v>300</v>
      </c>
      <c r="BE31" s="44">
        <f t="shared" si="4"/>
        <v>4</v>
      </c>
      <c r="BF31" s="47">
        <v>4</v>
      </c>
      <c r="BG31" s="47">
        <v>0</v>
      </c>
      <c r="BH31" s="47">
        <v>0</v>
      </c>
      <c r="BI31" s="47">
        <v>0</v>
      </c>
      <c r="BJ31" s="47">
        <v>0</v>
      </c>
      <c r="BK31" s="47">
        <v>0</v>
      </c>
      <c r="BL31" s="812">
        <f t="shared" ref="BL31" si="34">+$J31</f>
        <v>169</v>
      </c>
      <c r="BM31" s="1249">
        <f>+Q31</f>
        <v>300</v>
      </c>
      <c r="BN31" s="44">
        <f t="shared" si="5"/>
        <v>4</v>
      </c>
      <c r="BO31" s="47">
        <v>4</v>
      </c>
      <c r="BP31" s="47">
        <v>0</v>
      </c>
      <c r="BQ31" s="47">
        <v>0</v>
      </c>
      <c r="BR31" s="47">
        <v>0</v>
      </c>
      <c r="BS31" s="47">
        <v>0</v>
      </c>
      <c r="BT31" s="47">
        <v>0</v>
      </c>
      <c r="BU31" s="818"/>
      <c r="BV31" s="819"/>
      <c r="BW31" s="819"/>
      <c r="BX31" s="819"/>
      <c r="BY31" s="819"/>
      <c r="BZ31" s="819"/>
      <c r="CA31" s="819"/>
      <c r="CB31" s="819"/>
      <c r="CC31" s="820"/>
    </row>
    <row r="32" spans="1:81" s="58" customFormat="1" ht="40.200000000000003" customHeight="1" x14ac:dyDescent="0.3">
      <c r="A32" s="34"/>
      <c r="B32" s="907"/>
      <c r="C32" s="869"/>
      <c r="D32" s="919"/>
      <c r="E32" s="852"/>
      <c r="F32" s="920"/>
      <c r="G32" s="852"/>
      <c r="H32" s="852"/>
      <c r="I32" s="1185"/>
      <c r="J32" s="813"/>
      <c r="K32" s="855"/>
      <c r="L32" s="858"/>
      <c r="M32" s="861"/>
      <c r="N32" s="837"/>
      <c r="O32" s="840"/>
      <c r="P32" s="864"/>
      <c r="Q32" s="867"/>
      <c r="R32" s="813"/>
      <c r="S32" s="355" t="s">
        <v>5003</v>
      </c>
      <c r="T32" s="236" t="s">
        <v>3822</v>
      </c>
      <c r="U32" s="236" t="s">
        <v>3826</v>
      </c>
      <c r="V32" s="236" t="s">
        <v>3830</v>
      </c>
      <c r="W32" s="355" t="s">
        <v>5004</v>
      </c>
      <c r="X32" s="539">
        <v>44956</v>
      </c>
      <c r="Y32" s="539">
        <v>45289</v>
      </c>
      <c r="Z32" s="539">
        <v>44956</v>
      </c>
      <c r="AA32" s="539">
        <v>45289</v>
      </c>
      <c r="AB32" s="813"/>
      <c r="AC32" s="828"/>
      <c r="AD32" s="51">
        <f t="shared" ref="AD32:AJ68" si="35">+AM32+AV32+BE32+BN32</f>
        <v>16</v>
      </c>
      <c r="AE32" s="51">
        <f t="shared" si="35"/>
        <v>16</v>
      </c>
      <c r="AF32" s="51">
        <f t="shared" si="35"/>
        <v>0</v>
      </c>
      <c r="AG32" s="51">
        <f t="shared" si="35"/>
        <v>0</v>
      </c>
      <c r="AH32" s="51">
        <f t="shared" si="35"/>
        <v>0</v>
      </c>
      <c r="AI32" s="51">
        <f t="shared" si="35"/>
        <v>0</v>
      </c>
      <c r="AJ32" s="51">
        <f t="shared" si="35"/>
        <v>0</v>
      </c>
      <c r="AK32" s="813"/>
      <c r="AL32" s="991"/>
      <c r="AM32" s="51">
        <f t="shared" si="2"/>
        <v>4</v>
      </c>
      <c r="AN32" s="257">
        <v>4</v>
      </c>
      <c r="AO32" s="257">
        <v>0</v>
      </c>
      <c r="AP32" s="257">
        <v>0</v>
      </c>
      <c r="AQ32" s="257">
        <v>0</v>
      </c>
      <c r="AR32" s="257">
        <v>0</v>
      </c>
      <c r="AS32" s="257">
        <v>0</v>
      </c>
      <c r="AT32" s="813"/>
      <c r="AU32" s="1256"/>
      <c r="AV32" s="51">
        <f t="shared" si="3"/>
        <v>4</v>
      </c>
      <c r="AW32" s="257">
        <v>4</v>
      </c>
      <c r="AX32" s="257">
        <v>0</v>
      </c>
      <c r="AY32" s="257">
        <v>0</v>
      </c>
      <c r="AZ32" s="257">
        <v>0</v>
      </c>
      <c r="BA32" s="257">
        <v>0</v>
      </c>
      <c r="BB32" s="257">
        <v>0</v>
      </c>
      <c r="BC32" s="813"/>
      <c r="BD32" s="1259"/>
      <c r="BE32" s="51">
        <f t="shared" si="4"/>
        <v>4</v>
      </c>
      <c r="BF32" s="257">
        <v>4</v>
      </c>
      <c r="BG32" s="257">
        <v>0</v>
      </c>
      <c r="BH32" s="257">
        <v>0</v>
      </c>
      <c r="BI32" s="257">
        <v>0</v>
      </c>
      <c r="BJ32" s="257">
        <v>0</v>
      </c>
      <c r="BK32" s="257">
        <v>0</v>
      </c>
      <c r="BL32" s="813"/>
      <c r="BM32" s="1250"/>
      <c r="BN32" s="51">
        <f t="shared" si="5"/>
        <v>4</v>
      </c>
      <c r="BO32" s="257">
        <v>4</v>
      </c>
      <c r="BP32" s="257">
        <v>0</v>
      </c>
      <c r="BQ32" s="257">
        <v>0</v>
      </c>
      <c r="BR32" s="257">
        <v>0</v>
      </c>
      <c r="BS32" s="257">
        <v>0</v>
      </c>
      <c r="BT32" s="257">
        <v>0</v>
      </c>
      <c r="BU32" s="821"/>
      <c r="BV32" s="822"/>
      <c r="BW32" s="822"/>
      <c r="BX32" s="822"/>
      <c r="BY32" s="822"/>
      <c r="BZ32" s="822"/>
      <c r="CA32" s="822"/>
      <c r="CB32" s="822"/>
      <c r="CC32" s="823"/>
    </row>
    <row r="33" spans="1:81" s="58" customFormat="1" ht="40.200000000000003" customHeight="1" x14ac:dyDescent="0.3">
      <c r="A33" s="34"/>
      <c r="B33" s="907"/>
      <c r="C33" s="869"/>
      <c r="D33" s="919"/>
      <c r="E33" s="852"/>
      <c r="F33" s="920"/>
      <c r="G33" s="852"/>
      <c r="H33" s="852"/>
      <c r="I33" s="1185"/>
      <c r="J33" s="813"/>
      <c r="K33" s="855"/>
      <c r="L33" s="858"/>
      <c r="M33" s="861"/>
      <c r="N33" s="837"/>
      <c r="O33" s="840"/>
      <c r="P33" s="864"/>
      <c r="Q33" s="867"/>
      <c r="R33" s="813"/>
      <c r="S33" s="355" t="s">
        <v>5005</v>
      </c>
      <c r="T33" s="236" t="s">
        <v>3822</v>
      </c>
      <c r="U33" s="236" t="s">
        <v>3826</v>
      </c>
      <c r="V33" s="236" t="s">
        <v>3830</v>
      </c>
      <c r="W33" s="355" t="s">
        <v>5006</v>
      </c>
      <c r="X33" s="539">
        <v>44956</v>
      </c>
      <c r="Y33" s="539">
        <v>45289</v>
      </c>
      <c r="Z33" s="539">
        <v>44956</v>
      </c>
      <c r="AA33" s="539">
        <v>45289</v>
      </c>
      <c r="AB33" s="813"/>
      <c r="AC33" s="828"/>
      <c r="AD33" s="51">
        <f t="shared" si="35"/>
        <v>16</v>
      </c>
      <c r="AE33" s="51">
        <f t="shared" si="35"/>
        <v>16</v>
      </c>
      <c r="AF33" s="51">
        <f t="shared" si="35"/>
        <v>0</v>
      </c>
      <c r="AG33" s="51">
        <f t="shared" si="35"/>
        <v>0</v>
      </c>
      <c r="AH33" s="51">
        <f t="shared" si="35"/>
        <v>0</v>
      </c>
      <c r="AI33" s="51">
        <f t="shared" si="35"/>
        <v>0</v>
      </c>
      <c r="AJ33" s="51">
        <f t="shared" si="35"/>
        <v>0</v>
      </c>
      <c r="AK33" s="813"/>
      <c r="AL33" s="991"/>
      <c r="AM33" s="51">
        <f t="shared" si="2"/>
        <v>4</v>
      </c>
      <c r="AN33" s="257">
        <v>4</v>
      </c>
      <c r="AO33" s="257">
        <v>0</v>
      </c>
      <c r="AP33" s="257">
        <v>0</v>
      </c>
      <c r="AQ33" s="257">
        <v>0</v>
      </c>
      <c r="AR33" s="257">
        <v>0</v>
      </c>
      <c r="AS33" s="257">
        <v>0</v>
      </c>
      <c r="AT33" s="813"/>
      <c r="AU33" s="1256"/>
      <c r="AV33" s="51">
        <f t="shared" si="3"/>
        <v>4</v>
      </c>
      <c r="AW33" s="257">
        <v>4</v>
      </c>
      <c r="AX33" s="257">
        <v>0</v>
      </c>
      <c r="AY33" s="257">
        <v>0</v>
      </c>
      <c r="AZ33" s="257">
        <v>0</v>
      </c>
      <c r="BA33" s="257">
        <v>0</v>
      </c>
      <c r="BB33" s="257">
        <v>0</v>
      </c>
      <c r="BC33" s="813"/>
      <c r="BD33" s="1259"/>
      <c r="BE33" s="51">
        <f t="shared" si="4"/>
        <v>4</v>
      </c>
      <c r="BF33" s="257">
        <v>4</v>
      </c>
      <c r="BG33" s="257">
        <v>0</v>
      </c>
      <c r="BH33" s="257">
        <v>0</v>
      </c>
      <c r="BI33" s="257">
        <v>0</v>
      </c>
      <c r="BJ33" s="257">
        <v>0</v>
      </c>
      <c r="BK33" s="257">
        <v>0</v>
      </c>
      <c r="BL33" s="813"/>
      <c r="BM33" s="1250"/>
      <c r="BN33" s="51">
        <f t="shared" si="5"/>
        <v>4</v>
      </c>
      <c r="BO33" s="257">
        <v>4</v>
      </c>
      <c r="BP33" s="257">
        <v>0</v>
      </c>
      <c r="BQ33" s="257">
        <v>0</v>
      </c>
      <c r="BR33" s="257">
        <v>0</v>
      </c>
      <c r="BS33" s="257">
        <v>0</v>
      </c>
      <c r="BT33" s="257">
        <v>0</v>
      </c>
      <c r="BU33" s="821"/>
      <c r="BV33" s="822"/>
      <c r="BW33" s="822"/>
      <c r="BX33" s="822"/>
      <c r="BY33" s="822"/>
      <c r="BZ33" s="822"/>
      <c r="CA33" s="822"/>
      <c r="CB33" s="822"/>
      <c r="CC33" s="823"/>
    </row>
    <row r="34" spans="1:81" s="58" customFormat="1" ht="40.200000000000003" customHeight="1" thickBot="1" x14ac:dyDescent="0.35">
      <c r="A34" s="34"/>
      <c r="B34" s="907"/>
      <c r="C34" s="869"/>
      <c r="D34" s="1265"/>
      <c r="E34" s="853"/>
      <c r="F34" s="1267"/>
      <c r="G34" s="853"/>
      <c r="H34" s="853"/>
      <c r="I34" s="1186"/>
      <c r="J34" s="814"/>
      <c r="K34" s="856"/>
      <c r="L34" s="859"/>
      <c r="M34" s="862"/>
      <c r="N34" s="838"/>
      <c r="O34" s="841"/>
      <c r="P34" s="865"/>
      <c r="Q34" s="874"/>
      <c r="R34" s="814"/>
      <c r="S34" s="356" t="s">
        <v>5007</v>
      </c>
      <c r="T34" s="393" t="s">
        <v>3822</v>
      </c>
      <c r="U34" s="237" t="s">
        <v>3826</v>
      </c>
      <c r="V34" s="237" t="s">
        <v>3830</v>
      </c>
      <c r="W34" s="356" t="s">
        <v>5008</v>
      </c>
      <c r="X34" s="539">
        <v>44956</v>
      </c>
      <c r="Y34" s="539">
        <v>45289</v>
      </c>
      <c r="Z34" s="539">
        <v>44956</v>
      </c>
      <c r="AA34" s="539">
        <v>45289</v>
      </c>
      <c r="AB34" s="814"/>
      <c r="AC34" s="829"/>
      <c r="AD34" s="46">
        <f t="shared" si="35"/>
        <v>16</v>
      </c>
      <c r="AE34" s="46">
        <f t="shared" si="35"/>
        <v>16</v>
      </c>
      <c r="AF34" s="46">
        <f t="shared" si="35"/>
        <v>0</v>
      </c>
      <c r="AG34" s="46">
        <f t="shared" si="35"/>
        <v>0</v>
      </c>
      <c r="AH34" s="46">
        <f t="shared" si="35"/>
        <v>0</v>
      </c>
      <c r="AI34" s="46">
        <f t="shared" si="35"/>
        <v>0</v>
      </c>
      <c r="AJ34" s="46">
        <f t="shared" si="35"/>
        <v>0</v>
      </c>
      <c r="AK34" s="814"/>
      <c r="AL34" s="992"/>
      <c r="AM34" s="46">
        <f t="shared" si="2"/>
        <v>4</v>
      </c>
      <c r="AN34" s="49">
        <v>4</v>
      </c>
      <c r="AO34" s="49">
        <v>0</v>
      </c>
      <c r="AP34" s="49">
        <v>0</v>
      </c>
      <c r="AQ34" s="49">
        <v>0</v>
      </c>
      <c r="AR34" s="49">
        <v>0</v>
      </c>
      <c r="AS34" s="49">
        <v>0</v>
      </c>
      <c r="AT34" s="814"/>
      <c r="AU34" s="1257"/>
      <c r="AV34" s="46">
        <f t="shared" si="3"/>
        <v>4</v>
      </c>
      <c r="AW34" s="49">
        <v>4</v>
      </c>
      <c r="AX34" s="49">
        <v>0</v>
      </c>
      <c r="AY34" s="49">
        <v>0</v>
      </c>
      <c r="AZ34" s="49">
        <v>0</v>
      </c>
      <c r="BA34" s="49">
        <v>0</v>
      </c>
      <c r="BB34" s="49">
        <v>0</v>
      </c>
      <c r="BC34" s="814"/>
      <c r="BD34" s="1260"/>
      <c r="BE34" s="46">
        <f t="shared" si="4"/>
        <v>4</v>
      </c>
      <c r="BF34" s="49">
        <v>4</v>
      </c>
      <c r="BG34" s="49">
        <v>0</v>
      </c>
      <c r="BH34" s="49">
        <v>0</v>
      </c>
      <c r="BI34" s="49">
        <v>0</v>
      </c>
      <c r="BJ34" s="49">
        <v>0</v>
      </c>
      <c r="BK34" s="49">
        <v>0</v>
      </c>
      <c r="BL34" s="814"/>
      <c r="BM34" s="1251"/>
      <c r="BN34" s="46">
        <f t="shared" si="5"/>
        <v>4</v>
      </c>
      <c r="BO34" s="49">
        <v>4</v>
      </c>
      <c r="BP34" s="49">
        <v>0</v>
      </c>
      <c r="BQ34" s="49">
        <v>0</v>
      </c>
      <c r="BR34" s="49">
        <v>0</v>
      </c>
      <c r="BS34" s="49">
        <v>0</v>
      </c>
      <c r="BT34" s="49">
        <v>0</v>
      </c>
      <c r="BU34" s="824"/>
      <c r="BV34" s="825"/>
      <c r="BW34" s="825"/>
      <c r="BX34" s="825"/>
      <c r="BY34" s="825"/>
      <c r="BZ34" s="825"/>
      <c r="CA34" s="825"/>
      <c r="CB34" s="825"/>
      <c r="CC34" s="826"/>
    </row>
    <row r="35" spans="1:81" s="58" customFormat="1" ht="40.200000000000003" customHeight="1" thickTop="1" x14ac:dyDescent="0.3">
      <c r="A35" s="34"/>
      <c r="B35" s="907"/>
      <c r="C35" s="869"/>
      <c r="D35" s="1264">
        <v>3301</v>
      </c>
      <c r="E35" s="851" t="s">
        <v>3996</v>
      </c>
      <c r="F35" s="1266">
        <v>3301068</v>
      </c>
      <c r="G35" s="851" t="s">
        <v>4001</v>
      </c>
      <c r="H35" s="851" t="s">
        <v>4961</v>
      </c>
      <c r="I35" s="1184">
        <v>2021004540026</v>
      </c>
      <c r="J35" s="812">
        <v>170</v>
      </c>
      <c r="K35" s="854" t="str">
        <f>+[4]Metas!K196</f>
        <v>Usuarios activos por año en el sistema de información cultural departamental</v>
      </c>
      <c r="L35" s="857">
        <f t="shared" ref="L35" si="36">M35</f>
        <v>800</v>
      </c>
      <c r="M35" s="860">
        <f>SUM(N35:Q35)</f>
        <v>800</v>
      </c>
      <c r="N35" s="836">
        <v>100</v>
      </c>
      <c r="O35" s="839">
        <v>100</v>
      </c>
      <c r="P35" s="863">
        <v>300</v>
      </c>
      <c r="Q35" s="866">
        <v>300</v>
      </c>
      <c r="R35" s="812">
        <f t="shared" ref="R35" si="37">+$J35</f>
        <v>170</v>
      </c>
      <c r="S35" s="354" t="s">
        <v>5009</v>
      </c>
      <c r="T35" s="438" t="s">
        <v>3822</v>
      </c>
      <c r="U35" s="235" t="s">
        <v>3826</v>
      </c>
      <c r="V35" s="235" t="s">
        <v>3830</v>
      </c>
      <c r="W35" s="354" t="s">
        <v>5010</v>
      </c>
      <c r="X35" s="538">
        <v>44956</v>
      </c>
      <c r="Y35" s="538">
        <v>45289</v>
      </c>
      <c r="Z35" s="538">
        <v>44956</v>
      </c>
      <c r="AA35" s="538">
        <v>45289</v>
      </c>
      <c r="AB35" s="812">
        <f t="shared" ref="AB35" si="38">+$J35</f>
        <v>170</v>
      </c>
      <c r="AC35" s="827">
        <f t="shared" ref="AC35" si="39">+L35</f>
        <v>800</v>
      </c>
      <c r="AD35" s="44">
        <f t="shared" si="35"/>
        <v>16</v>
      </c>
      <c r="AE35" s="44">
        <f t="shared" si="35"/>
        <v>16</v>
      </c>
      <c r="AF35" s="44">
        <f t="shared" si="35"/>
        <v>0</v>
      </c>
      <c r="AG35" s="44">
        <f t="shared" si="35"/>
        <v>0</v>
      </c>
      <c r="AH35" s="44">
        <f t="shared" si="35"/>
        <v>0</v>
      </c>
      <c r="AI35" s="44">
        <f t="shared" si="35"/>
        <v>0</v>
      </c>
      <c r="AJ35" s="44">
        <f t="shared" si="35"/>
        <v>0</v>
      </c>
      <c r="AK35" s="812">
        <f t="shared" ref="AK35" si="40">+$J35</f>
        <v>170</v>
      </c>
      <c r="AL35" s="1252">
        <f>+N35</f>
        <v>100</v>
      </c>
      <c r="AM35" s="44">
        <f t="shared" si="2"/>
        <v>4</v>
      </c>
      <c r="AN35" s="47">
        <v>4</v>
      </c>
      <c r="AO35" s="47">
        <v>0</v>
      </c>
      <c r="AP35" s="47">
        <v>0</v>
      </c>
      <c r="AQ35" s="47">
        <v>0</v>
      </c>
      <c r="AR35" s="47">
        <v>0</v>
      </c>
      <c r="AS35" s="47">
        <v>0</v>
      </c>
      <c r="AT35" s="812">
        <f t="shared" ref="AT35" si="41">+$J35</f>
        <v>170</v>
      </c>
      <c r="AU35" s="1255">
        <f>+O35</f>
        <v>100</v>
      </c>
      <c r="AV35" s="44">
        <f t="shared" si="3"/>
        <v>4</v>
      </c>
      <c r="AW35" s="47">
        <v>4</v>
      </c>
      <c r="AX35" s="47">
        <v>0</v>
      </c>
      <c r="AY35" s="47">
        <v>0</v>
      </c>
      <c r="AZ35" s="47">
        <v>0</v>
      </c>
      <c r="BA35" s="47">
        <v>0</v>
      </c>
      <c r="BB35" s="47">
        <v>0</v>
      </c>
      <c r="BC35" s="812">
        <f t="shared" ref="BC35" si="42">+$J35</f>
        <v>170</v>
      </c>
      <c r="BD35" s="1258">
        <f>+P35</f>
        <v>300</v>
      </c>
      <c r="BE35" s="44">
        <f t="shared" si="4"/>
        <v>4</v>
      </c>
      <c r="BF35" s="47">
        <v>4</v>
      </c>
      <c r="BG35" s="47">
        <v>0</v>
      </c>
      <c r="BH35" s="47">
        <v>0</v>
      </c>
      <c r="BI35" s="47">
        <v>0</v>
      </c>
      <c r="BJ35" s="47">
        <v>0</v>
      </c>
      <c r="BK35" s="47">
        <v>0</v>
      </c>
      <c r="BL35" s="812">
        <f t="shared" ref="BL35" si="43">+$J35</f>
        <v>170</v>
      </c>
      <c r="BM35" s="1249">
        <f>+Q35</f>
        <v>300</v>
      </c>
      <c r="BN35" s="44">
        <f t="shared" si="5"/>
        <v>4</v>
      </c>
      <c r="BO35" s="47">
        <v>4</v>
      </c>
      <c r="BP35" s="47">
        <v>0</v>
      </c>
      <c r="BQ35" s="47">
        <v>0</v>
      </c>
      <c r="BR35" s="47">
        <v>0</v>
      </c>
      <c r="BS35" s="47">
        <v>0</v>
      </c>
      <c r="BT35" s="47">
        <v>0</v>
      </c>
      <c r="BU35" s="818"/>
      <c r="BV35" s="819"/>
      <c r="BW35" s="819"/>
      <c r="BX35" s="819"/>
      <c r="BY35" s="819"/>
      <c r="BZ35" s="819"/>
      <c r="CA35" s="819"/>
      <c r="CB35" s="819"/>
      <c r="CC35" s="820"/>
    </row>
    <row r="36" spans="1:81" s="58" customFormat="1" ht="40.200000000000003" customHeight="1" x14ac:dyDescent="0.3">
      <c r="A36" s="34"/>
      <c r="B36" s="907"/>
      <c r="C36" s="869"/>
      <c r="D36" s="919"/>
      <c r="E36" s="852"/>
      <c r="F36" s="920"/>
      <c r="G36" s="852"/>
      <c r="H36" s="852"/>
      <c r="I36" s="1185"/>
      <c r="J36" s="813"/>
      <c r="K36" s="855"/>
      <c r="L36" s="858"/>
      <c r="M36" s="861"/>
      <c r="N36" s="837"/>
      <c r="O36" s="840"/>
      <c r="P36" s="864"/>
      <c r="Q36" s="867"/>
      <c r="R36" s="813"/>
      <c r="S36" s="355" t="s">
        <v>5011</v>
      </c>
      <c r="T36" s="236" t="s">
        <v>3822</v>
      </c>
      <c r="U36" s="236" t="s">
        <v>3826</v>
      </c>
      <c r="V36" s="236" t="s">
        <v>3830</v>
      </c>
      <c r="W36" s="355" t="s">
        <v>5012</v>
      </c>
      <c r="X36" s="539">
        <v>44956</v>
      </c>
      <c r="Y36" s="539">
        <v>45289</v>
      </c>
      <c r="Z36" s="539">
        <v>44956</v>
      </c>
      <c r="AA36" s="539">
        <v>45289</v>
      </c>
      <c r="AB36" s="813"/>
      <c r="AC36" s="828"/>
      <c r="AD36" s="51">
        <f t="shared" si="35"/>
        <v>16</v>
      </c>
      <c r="AE36" s="51">
        <f t="shared" si="35"/>
        <v>16</v>
      </c>
      <c r="AF36" s="51">
        <f t="shared" si="35"/>
        <v>0</v>
      </c>
      <c r="AG36" s="51">
        <f t="shared" si="35"/>
        <v>0</v>
      </c>
      <c r="AH36" s="51">
        <f t="shared" si="35"/>
        <v>0</v>
      </c>
      <c r="AI36" s="51">
        <f t="shared" si="35"/>
        <v>0</v>
      </c>
      <c r="AJ36" s="51">
        <f t="shared" si="35"/>
        <v>0</v>
      </c>
      <c r="AK36" s="813"/>
      <c r="AL36" s="1253"/>
      <c r="AM36" s="51">
        <f t="shared" si="2"/>
        <v>4</v>
      </c>
      <c r="AN36" s="257">
        <v>4</v>
      </c>
      <c r="AO36" s="257">
        <v>0</v>
      </c>
      <c r="AP36" s="257">
        <v>0</v>
      </c>
      <c r="AQ36" s="257">
        <v>0</v>
      </c>
      <c r="AR36" s="257">
        <v>0</v>
      </c>
      <c r="AS36" s="257">
        <v>0</v>
      </c>
      <c r="AT36" s="813"/>
      <c r="AU36" s="1256"/>
      <c r="AV36" s="51">
        <f t="shared" si="3"/>
        <v>4</v>
      </c>
      <c r="AW36" s="257">
        <v>4</v>
      </c>
      <c r="AX36" s="257">
        <v>0</v>
      </c>
      <c r="AY36" s="257">
        <v>0</v>
      </c>
      <c r="AZ36" s="257">
        <v>0</v>
      </c>
      <c r="BA36" s="257">
        <v>0</v>
      </c>
      <c r="BB36" s="257">
        <v>0</v>
      </c>
      <c r="BC36" s="813"/>
      <c r="BD36" s="1259"/>
      <c r="BE36" s="51">
        <f t="shared" si="4"/>
        <v>4</v>
      </c>
      <c r="BF36" s="257">
        <v>4</v>
      </c>
      <c r="BG36" s="257">
        <v>0</v>
      </c>
      <c r="BH36" s="257">
        <v>0</v>
      </c>
      <c r="BI36" s="257">
        <v>0</v>
      </c>
      <c r="BJ36" s="257">
        <v>0</v>
      </c>
      <c r="BK36" s="257">
        <v>0</v>
      </c>
      <c r="BL36" s="813"/>
      <c r="BM36" s="1250"/>
      <c r="BN36" s="51">
        <f t="shared" si="5"/>
        <v>4</v>
      </c>
      <c r="BO36" s="257">
        <v>4</v>
      </c>
      <c r="BP36" s="257">
        <v>0</v>
      </c>
      <c r="BQ36" s="257">
        <v>0</v>
      </c>
      <c r="BR36" s="257">
        <v>0</v>
      </c>
      <c r="BS36" s="257">
        <v>0</v>
      </c>
      <c r="BT36" s="257">
        <v>0</v>
      </c>
      <c r="BU36" s="821"/>
      <c r="BV36" s="822"/>
      <c r="BW36" s="822"/>
      <c r="BX36" s="822"/>
      <c r="BY36" s="822"/>
      <c r="BZ36" s="822"/>
      <c r="CA36" s="822"/>
      <c r="CB36" s="822"/>
      <c r="CC36" s="823"/>
    </row>
    <row r="37" spans="1:81" s="58" customFormat="1" ht="40.200000000000003" customHeight="1" x14ac:dyDescent="0.3">
      <c r="A37" s="34"/>
      <c r="B37" s="907"/>
      <c r="C37" s="869"/>
      <c r="D37" s="919"/>
      <c r="E37" s="852"/>
      <c r="F37" s="920"/>
      <c r="G37" s="852"/>
      <c r="H37" s="852"/>
      <c r="I37" s="1185"/>
      <c r="J37" s="813"/>
      <c r="K37" s="855"/>
      <c r="L37" s="858"/>
      <c r="M37" s="861"/>
      <c r="N37" s="837"/>
      <c r="O37" s="840"/>
      <c r="P37" s="864"/>
      <c r="Q37" s="867"/>
      <c r="R37" s="813"/>
      <c r="S37" s="355" t="s">
        <v>5013</v>
      </c>
      <c r="T37" s="236" t="s">
        <v>3822</v>
      </c>
      <c r="U37" s="236" t="s">
        <v>3826</v>
      </c>
      <c r="V37" s="236" t="s">
        <v>3830</v>
      </c>
      <c r="W37" s="355" t="s">
        <v>5014</v>
      </c>
      <c r="X37" s="539">
        <v>44956</v>
      </c>
      <c r="Y37" s="539">
        <v>45289</v>
      </c>
      <c r="Z37" s="539">
        <v>44956</v>
      </c>
      <c r="AA37" s="539">
        <v>45289</v>
      </c>
      <c r="AB37" s="813"/>
      <c r="AC37" s="828"/>
      <c r="AD37" s="51">
        <f t="shared" si="35"/>
        <v>16</v>
      </c>
      <c r="AE37" s="51">
        <f t="shared" si="35"/>
        <v>16</v>
      </c>
      <c r="AF37" s="51">
        <f t="shared" si="35"/>
        <v>0</v>
      </c>
      <c r="AG37" s="51">
        <f t="shared" si="35"/>
        <v>0</v>
      </c>
      <c r="AH37" s="51">
        <f t="shared" si="35"/>
        <v>0</v>
      </c>
      <c r="AI37" s="51">
        <f t="shared" si="35"/>
        <v>0</v>
      </c>
      <c r="AJ37" s="51">
        <f t="shared" si="35"/>
        <v>0</v>
      </c>
      <c r="AK37" s="813"/>
      <c r="AL37" s="1253"/>
      <c r="AM37" s="51">
        <f t="shared" si="2"/>
        <v>4</v>
      </c>
      <c r="AN37" s="257">
        <v>4</v>
      </c>
      <c r="AO37" s="257">
        <v>0</v>
      </c>
      <c r="AP37" s="257">
        <v>0</v>
      </c>
      <c r="AQ37" s="257">
        <v>0</v>
      </c>
      <c r="AR37" s="257">
        <v>0</v>
      </c>
      <c r="AS37" s="257">
        <v>0</v>
      </c>
      <c r="AT37" s="813"/>
      <c r="AU37" s="1256"/>
      <c r="AV37" s="51">
        <f t="shared" si="3"/>
        <v>4</v>
      </c>
      <c r="AW37" s="257">
        <v>4</v>
      </c>
      <c r="AX37" s="257">
        <v>0</v>
      </c>
      <c r="AY37" s="257">
        <v>0</v>
      </c>
      <c r="AZ37" s="257">
        <v>0</v>
      </c>
      <c r="BA37" s="257">
        <v>0</v>
      </c>
      <c r="BB37" s="257">
        <v>0</v>
      </c>
      <c r="BC37" s="813"/>
      <c r="BD37" s="1259"/>
      <c r="BE37" s="51">
        <f t="shared" si="4"/>
        <v>4</v>
      </c>
      <c r="BF37" s="257">
        <v>4</v>
      </c>
      <c r="BG37" s="257">
        <v>0</v>
      </c>
      <c r="BH37" s="257">
        <v>0</v>
      </c>
      <c r="BI37" s="257">
        <v>0</v>
      </c>
      <c r="BJ37" s="257">
        <v>0</v>
      </c>
      <c r="BK37" s="257">
        <v>0</v>
      </c>
      <c r="BL37" s="813"/>
      <c r="BM37" s="1250"/>
      <c r="BN37" s="51">
        <f t="shared" si="5"/>
        <v>4</v>
      </c>
      <c r="BO37" s="257">
        <v>4</v>
      </c>
      <c r="BP37" s="257">
        <v>0</v>
      </c>
      <c r="BQ37" s="257">
        <v>0</v>
      </c>
      <c r="BR37" s="257">
        <v>0</v>
      </c>
      <c r="BS37" s="257">
        <v>0</v>
      </c>
      <c r="BT37" s="257">
        <v>0</v>
      </c>
      <c r="BU37" s="821"/>
      <c r="BV37" s="822"/>
      <c r="BW37" s="822"/>
      <c r="BX37" s="822"/>
      <c r="BY37" s="822"/>
      <c r="BZ37" s="822"/>
      <c r="CA37" s="822"/>
      <c r="CB37" s="822"/>
      <c r="CC37" s="823"/>
    </row>
    <row r="38" spans="1:81" s="58" customFormat="1" ht="40.200000000000003" customHeight="1" thickBot="1" x14ac:dyDescent="0.35">
      <c r="A38" s="34"/>
      <c r="B38" s="907"/>
      <c r="C38" s="869"/>
      <c r="D38" s="1265"/>
      <c r="E38" s="853"/>
      <c r="F38" s="1267"/>
      <c r="G38" s="853"/>
      <c r="H38" s="853"/>
      <c r="I38" s="1186"/>
      <c r="J38" s="814"/>
      <c r="K38" s="856"/>
      <c r="L38" s="859"/>
      <c r="M38" s="862"/>
      <c r="N38" s="838"/>
      <c r="O38" s="841"/>
      <c r="P38" s="865"/>
      <c r="Q38" s="874"/>
      <c r="R38" s="814"/>
      <c r="S38" s="356" t="s">
        <v>5015</v>
      </c>
      <c r="T38" s="393" t="s">
        <v>3822</v>
      </c>
      <c r="U38" s="237" t="s">
        <v>3826</v>
      </c>
      <c r="V38" s="237" t="s">
        <v>3830</v>
      </c>
      <c r="W38" s="356" t="s">
        <v>5016</v>
      </c>
      <c r="X38" s="539">
        <v>44956</v>
      </c>
      <c r="Y38" s="539">
        <v>45289</v>
      </c>
      <c r="Z38" s="539">
        <v>44956</v>
      </c>
      <c r="AA38" s="539">
        <v>45289</v>
      </c>
      <c r="AB38" s="814"/>
      <c r="AC38" s="829"/>
      <c r="AD38" s="46">
        <f t="shared" si="35"/>
        <v>16</v>
      </c>
      <c r="AE38" s="46">
        <f t="shared" si="35"/>
        <v>16</v>
      </c>
      <c r="AF38" s="46">
        <f t="shared" si="35"/>
        <v>0</v>
      </c>
      <c r="AG38" s="46">
        <f t="shared" si="35"/>
        <v>0</v>
      </c>
      <c r="AH38" s="46">
        <f t="shared" si="35"/>
        <v>0</v>
      </c>
      <c r="AI38" s="46">
        <f t="shared" si="35"/>
        <v>0</v>
      </c>
      <c r="AJ38" s="46">
        <f t="shared" si="35"/>
        <v>0</v>
      </c>
      <c r="AK38" s="814"/>
      <c r="AL38" s="1254"/>
      <c r="AM38" s="46">
        <f t="shared" si="2"/>
        <v>4</v>
      </c>
      <c r="AN38" s="49">
        <v>4</v>
      </c>
      <c r="AO38" s="49">
        <v>0</v>
      </c>
      <c r="AP38" s="49">
        <v>0</v>
      </c>
      <c r="AQ38" s="49">
        <v>0</v>
      </c>
      <c r="AR38" s="49">
        <v>0</v>
      </c>
      <c r="AS38" s="49">
        <v>0</v>
      </c>
      <c r="AT38" s="814"/>
      <c r="AU38" s="1257"/>
      <c r="AV38" s="46">
        <f t="shared" si="3"/>
        <v>4</v>
      </c>
      <c r="AW38" s="49">
        <v>4</v>
      </c>
      <c r="AX38" s="49">
        <v>0</v>
      </c>
      <c r="AY38" s="49">
        <v>0</v>
      </c>
      <c r="AZ38" s="49">
        <v>0</v>
      </c>
      <c r="BA38" s="49">
        <v>0</v>
      </c>
      <c r="BB38" s="49">
        <v>0</v>
      </c>
      <c r="BC38" s="814"/>
      <c r="BD38" s="1260"/>
      <c r="BE38" s="46">
        <f t="shared" si="4"/>
        <v>4</v>
      </c>
      <c r="BF38" s="49">
        <v>4</v>
      </c>
      <c r="BG38" s="49">
        <v>0</v>
      </c>
      <c r="BH38" s="49">
        <v>0</v>
      </c>
      <c r="BI38" s="49">
        <v>0</v>
      </c>
      <c r="BJ38" s="49">
        <v>0</v>
      </c>
      <c r="BK38" s="49">
        <v>0</v>
      </c>
      <c r="BL38" s="814"/>
      <c r="BM38" s="1251"/>
      <c r="BN38" s="46">
        <f t="shared" si="5"/>
        <v>4</v>
      </c>
      <c r="BO38" s="49">
        <v>4</v>
      </c>
      <c r="BP38" s="49">
        <v>0</v>
      </c>
      <c r="BQ38" s="49">
        <v>0</v>
      </c>
      <c r="BR38" s="49">
        <v>0</v>
      </c>
      <c r="BS38" s="49">
        <v>0</v>
      </c>
      <c r="BT38" s="49">
        <v>0</v>
      </c>
      <c r="BU38" s="824"/>
      <c r="BV38" s="825"/>
      <c r="BW38" s="825"/>
      <c r="BX38" s="825"/>
      <c r="BY38" s="825"/>
      <c r="BZ38" s="825"/>
      <c r="CA38" s="825"/>
      <c r="CB38" s="825"/>
      <c r="CC38" s="826"/>
    </row>
    <row r="39" spans="1:81" s="58" customFormat="1" ht="40.200000000000003" customHeight="1" thickTop="1" x14ac:dyDescent="0.3">
      <c r="A39" s="34"/>
      <c r="B39" s="907"/>
      <c r="C39" s="869"/>
      <c r="D39" s="1264">
        <v>3301</v>
      </c>
      <c r="E39" s="851" t="s">
        <v>3996</v>
      </c>
      <c r="F39" s="1266">
        <v>3301068</v>
      </c>
      <c r="G39" s="851" t="s">
        <v>4001</v>
      </c>
      <c r="H39" s="851" t="s">
        <v>4961</v>
      </c>
      <c r="I39" s="1184">
        <v>2021004540026</v>
      </c>
      <c r="J39" s="812">
        <v>171</v>
      </c>
      <c r="K39" s="854" t="str">
        <f>+[4]Metas!K197</f>
        <v>Adecuaciones para el fortalecimiento y actualización de la Infraestructura técnica y tecnológica del nodo central del subsistema de información dotada y mantenida (1 por año)</v>
      </c>
      <c r="L39" s="857">
        <f t="shared" ref="L39" si="44">M39</f>
        <v>1</v>
      </c>
      <c r="M39" s="860">
        <f>SUM(N39:Q39)</f>
        <v>1</v>
      </c>
      <c r="N39" s="836"/>
      <c r="O39" s="839">
        <v>1</v>
      </c>
      <c r="P39" s="863"/>
      <c r="Q39" s="866"/>
      <c r="R39" s="812">
        <f t="shared" ref="R39" si="45">+$J39</f>
        <v>171</v>
      </c>
      <c r="S39" s="354" t="s">
        <v>5017</v>
      </c>
      <c r="T39" s="438" t="s">
        <v>3822</v>
      </c>
      <c r="U39" s="235" t="s">
        <v>3826</v>
      </c>
      <c r="V39" s="235" t="s">
        <v>3830</v>
      </c>
      <c r="W39" s="354" t="s">
        <v>5018</v>
      </c>
      <c r="X39" s="538">
        <v>44956</v>
      </c>
      <c r="Y39" s="538">
        <v>45289</v>
      </c>
      <c r="Z39" s="538">
        <v>44956</v>
      </c>
      <c r="AA39" s="538">
        <v>45289</v>
      </c>
      <c r="AB39" s="812">
        <f t="shared" ref="AB39" si="46">+$J39</f>
        <v>171</v>
      </c>
      <c r="AC39" s="827">
        <f t="shared" ref="AC39" si="47">+L39</f>
        <v>1</v>
      </c>
      <c r="AD39" s="44">
        <f t="shared" si="35"/>
        <v>5.25</v>
      </c>
      <c r="AE39" s="44">
        <f t="shared" si="35"/>
        <v>5.25</v>
      </c>
      <c r="AF39" s="44">
        <f t="shared" si="35"/>
        <v>0</v>
      </c>
      <c r="AG39" s="44">
        <f t="shared" si="35"/>
        <v>0</v>
      </c>
      <c r="AH39" s="44">
        <f t="shared" si="35"/>
        <v>0</v>
      </c>
      <c r="AI39" s="44">
        <f t="shared" si="35"/>
        <v>0</v>
      </c>
      <c r="AJ39" s="44">
        <f t="shared" si="35"/>
        <v>0</v>
      </c>
      <c r="AK39" s="812">
        <f t="shared" ref="AK39" si="48">+$J39</f>
        <v>171</v>
      </c>
      <c r="AL39" s="1252">
        <f>+N39</f>
        <v>0</v>
      </c>
      <c r="AM39" s="44">
        <f t="shared" si="2"/>
        <v>1.3125</v>
      </c>
      <c r="AN39" s="47">
        <v>1.3125</v>
      </c>
      <c r="AO39" s="47">
        <v>0</v>
      </c>
      <c r="AP39" s="47">
        <v>0</v>
      </c>
      <c r="AQ39" s="47">
        <v>0</v>
      </c>
      <c r="AR39" s="47">
        <v>0</v>
      </c>
      <c r="AS39" s="47">
        <v>0</v>
      </c>
      <c r="AT39" s="812">
        <f t="shared" ref="AT39" si="49">+$J39</f>
        <v>171</v>
      </c>
      <c r="AU39" s="1255">
        <f>+O39</f>
        <v>1</v>
      </c>
      <c r="AV39" s="44">
        <f t="shared" si="3"/>
        <v>1.3125</v>
      </c>
      <c r="AW39" s="47">
        <v>1.3125</v>
      </c>
      <c r="AX39" s="47">
        <v>0</v>
      </c>
      <c r="AY39" s="47">
        <v>0</v>
      </c>
      <c r="AZ39" s="47">
        <v>0</v>
      </c>
      <c r="BA39" s="47">
        <v>0</v>
      </c>
      <c r="BB39" s="47">
        <v>0</v>
      </c>
      <c r="BC39" s="812">
        <f t="shared" ref="BC39" si="50">+$J39</f>
        <v>171</v>
      </c>
      <c r="BD39" s="1258">
        <f>+P39</f>
        <v>0</v>
      </c>
      <c r="BE39" s="44">
        <f t="shared" si="4"/>
        <v>1.3125</v>
      </c>
      <c r="BF39" s="47">
        <v>1.3125</v>
      </c>
      <c r="BG39" s="47">
        <v>0</v>
      </c>
      <c r="BH39" s="47">
        <v>0</v>
      </c>
      <c r="BI39" s="47">
        <v>0</v>
      </c>
      <c r="BJ39" s="47">
        <v>0</v>
      </c>
      <c r="BK39" s="47">
        <v>0</v>
      </c>
      <c r="BL39" s="812">
        <f t="shared" ref="BL39" si="51">+$J39</f>
        <v>171</v>
      </c>
      <c r="BM39" s="1249">
        <f>+Q39</f>
        <v>0</v>
      </c>
      <c r="BN39" s="44">
        <f t="shared" si="5"/>
        <v>1.3125</v>
      </c>
      <c r="BO39" s="47">
        <v>1.3125</v>
      </c>
      <c r="BP39" s="47">
        <v>0</v>
      </c>
      <c r="BQ39" s="47">
        <v>0</v>
      </c>
      <c r="BR39" s="47">
        <v>0</v>
      </c>
      <c r="BS39" s="47">
        <v>0</v>
      </c>
      <c r="BT39" s="47">
        <v>0</v>
      </c>
      <c r="BU39" s="818"/>
      <c r="BV39" s="819"/>
      <c r="BW39" s="819"/>
      <c r="BX39" s="819"/>
      <c r="BY39" s="819"/>
      <c r="BZ39" s="819"/>
      <c r="CA39" s="819"/>
      <c r="CB39" s="819"/>
      <c r="CC39" s="820"/>
    </row>
    <row r="40" spans="1:81" s="58" customFormat="1" ht="40.200000000000003" customHeight="1" x14ac:dyDescent="0.3">
      <c r="A40" s="34"/>
      <c r="B40" s="907"/>
      <c r="C40" s="869"/>
      <c r="D40" s="919"/>
      <c r="E40" s="852"/>
      <c r="F40" s="920"/>
      <c r="G40" s="852"/>
      <c r="H40" s="852"/>
      <c r="I40" s="1185"/>
      <c r="J40" s="813"/>
      <c r="K40" s="855"/>
      <c r="L40" s="858"/>
      <c r="M40" s="861"/>
      <c r="N40" s="837"/>
      <c r="O40" s="840"/>
      <c r="P40" s="864"/>
      <c r="Q40" s="867"/>
      <c r="R40" s="813"/>
      <c r="S40" s="355" t="s">
        <v>5019</v>
      </c>
      <c r="T40" s="236" t="s">
        <v>3822</v>
      </c>
      <c r="U40" s="236" t="s">
        <v>3826</v>
      </c>
      <c r="V40" s="236" t="s">
        <v>3830</v>
      </c>
      <c r="W40" s="355" t="s">
        <v>5020</v>
      </c>
      <c r="X40" s="539">
        <v>44956</v>
      </c>
      <c r="Y40" s="539">
        <v>45289</v>
      </c>
      <c r="Z40" s="539">
        <v>44956</v>
      </c>
      <c r="AA40" s="539">
        <v>45289</v>
      </c>
      <c r="AB40" s="813"/>
      <c r="AC40" s="828"/>
      <c r="AD40" s="51">
        <f t="shared" si="35"/>
        <v>5.25</v>
      </c>
      <c r="AE40" s="51">
        <f t="shared" si="35"/>
        <v>5.25</v>
      </c>
      <c r="AF40" s="51">
        <f t="shared" si="35"/>
        <v>0</v>
      </c>
      <c r="AG40" s="51">
        <f t="shared" si="35"/>
        <v>0</v>
      </c>
      <c r="AH40" s="51">
        <f t="shared" si="35"/>
        <v>0</v>
      </c>
      <c r="AI40" s="51">
        <f t="shared" si="35"/>
        <v>0</v>
      </c>
      <c r="AJ40" s="51">
        <f t="shared" si="35"/>
        <v>0</v>
      </c>
      <c r="AK40" s="813"/>
      <c r="AL40" s="1253"/>
      <c r="AM40" s="51">
        <f t="shared" si="2"/>
        <v>1.3125</v>
      </c>
      <c r="AN40" s="257">
        <v>1.3125</v>
      </c>
      <c r="AO40" s="257">
        <v>0</v>
      </c>
      <c r="AP40" s="257">
        <v>0</v>
      </c>
      <c r="AQ40" s="257">
        <v>0</v>
      </c>
      <c r="AR40" s="257">
        <v>0</v>
      </c>
      <c r="AS40" s="257">
        <v>0</v>
      </c>
      <c r="AT40" s="813"/>
      <c r="AU40" s="1256"/>
      <c r="AV40" s="51">
        <f t="shared" si="3"/>
        <v>1.3125</v>
      </c>
      <c r="AW40" s="257">
        <v>1.3125</v>
      </c>
      <c r="AX40" s="257">
        <v>0</v>
      </c>
      <c r="AY40" s="257">
        <v>0</v>
      </c>
      <c r="AZ40" s="257">
        <v>0</v>
      </c>
      <c r="BA40" s="257">
        <v>0</v>
      </c>
      <c r="BB40" s="257">
        <v>0</v>
      </c>
      <c r="BC40" s="813"/>
      <c r="BD40" s="1259"/>
      <c r="BE40" s="51">
        <f t="shared" si="4"/>
        <v>1.3125</v>
      </c>
      <c r="BF40" s="257">
        <v>1.3125</v>
      </c>
      <c r="BG40" s="257">
        <v>0</v>
      </c>
      <c r="BH40" s="257">
        <v>0</v>
      </c>
      <c r="BI40" s="257">
        <v>0</v>
      </c>
      <c r="BJ40" s="257">
        <v>0</v>
      </c>
      <c r="BK40" s="257">
        <v>0</v>
      </c>
      <c r="BL40" s="813"/>
      <c r="BM40" s="1250"/>
      <c r="BN40" s="51">
        <f t="shared" si="5"/>
        <v>1.3125</v>
      </c>
      <c r="BO40" s="257">
        <v>1.3125</v>
      </c>
      <c r="BP40" s="257">
        <v>0</v>
      </c>
      <c r="BQ40" s="257">
        <v>0</v>
      </c>
      <c r="BR40" s="257">
        <v>0</v>
      </c>
      <c r="BS40" s="257">
        <v>0</v>
      </c>
      <c r="BT40" s="257">
        <v>0</v>
      </c>
      <c r="BU40" s="821"/>
      <c r="BV40" s="822"/>
      <c r="BW40" s="822"/>
      <c r="BX40" s="822"/>
      <c r="BY40" s="822"/>
      <c r="BZ40" s="822"/>
      <c r="CA40" s="822"/>
      <c r="CB40" s="822"/>
      <c r="CC40" s="823"/>
    </row>
    <row r="41" spans="1:81" s="58" customFormat="1" ht="40.200000000000003" customHeight="1" x14ac:dyDescent="0.3">
      <c r="A41" s="34"/>
      <c r="B41" s="907"/>
      <c r="C41" s="869"/>
      <c r="D41" s="919"/>
      <c r="E41" s="852"/>
      <c r="F41" s="920"/>
      <c r="G41" s="852"/>
      <c r="H41" s="852"/>
      <c r="I41" s="1185"/>
      <c r="J41" s="813"/>
      <c r="K41" s="855"/>
      <c r="L41" s="858"/>
      <c r="M41" s="861"/>
      <c r="N41" s="837"/>
      <c r="O41" s="840"/>
      <c r="P41" s="864"/>
      <c r="Q41" s="867"/>
      <c r="R41" s="813"/>
      <c r="S41" s="355" t="s">
        <v>5021</v>
      </c>
      <c r="T41" s="236" t="s">
        <v>3822</v>
      </c>
      <c r="U41" s="236" t="s">
        <v>3825</v>
      </c>
      <c r="V41" s="236" t="s">
        <v>3830</v>
      </c>
      <c r="W41" s="355" t="s">
        <v>5022</v>
      </c>
      <c r="X41" s="539">
        <v>44956</v>
      </c>
      <c r="Y41" s="539">
        <v>45289</v>
      </c>
      <c r="Z41" s="539">
        <v>44956</v>
      </c>
      <c r="AA41" s="539">
        <v>45289</v>
      </c>
      <c r="AB41" s="813"/>
      <c r="AC41" s="828"/>
      <c r="AD41" s="51">
        <f t="shared" si="35"/>
        <v>5.25</v>
      </c>
      <c r="AE41" s="51">
        <f t="shared" si="35"/>
        <v>5.25</v>
      </c>
      <c r="AF41" s="51">
        <f t="shared" si="35"/>
        <v>0</v>
      </c>
      <c r="AG41" s="51">
        <f t="shared" si="35"/>
        <v>0</v>
      </c>
      <c r="AH41" s="51">
        <f t="shared" si="35"/>
        <v>0</v>
      </c>
      <c r="AI41" s="51">
        <f t="shared" si="35"/>
        <v>0</v>
      </c>
      <c r="AJ41" s="51">
        <f t="shared" si="35"/>
        <v>0</v>
      </c>
      <c r="AK41" s="813"/>
      <c r="AL41" s="1253"/>
      <c r="AM41" s="51">
        <f t="shared" si="2"/>
        <v>1.3125</v>
      </c>
      <c r="AN41" s="257">
        <v>1.3125</v>
      </c>
      <c r="AO41" s="257">
        <v>0</v>
      </c>
      <c r="AP41" s="257">
        <v>0</v>
      </c>
      <c r="AQ41" s="257">
        <v>0</v>
      </c>
      <c r="AR41" s="257">
        <v>0</v>
      </c>
      <c r="AS41" s="257">
        <v>0</v>
      </c>
      <c r="AT41" s="813"/>
      <c r="AU41" s="1256"/>
      <c r="AV41" s="51">
        <f t="shared" si="3"/>
        <v>1.3125</v>
      </c>
      <c r="AW41" s="257">
        <v>1.3125</v>
      </c>
      <c r="AX41" s="257">
        <v>0</v>
      </c>
      <c r="AY41" s="257">
        <v>0</v>
      </c>
      <c r="AZ41" s="257">
        <v>0</v>
      </c>
      <c r="BA41" s="257">
        <v>0</v>
      </c>
      <c r="BB41" s="257">
        <v>0</v>
      </c>
      <c r="BC41" s="813"/>
      <c r="BD41" s="1259"/>
      <c r="BE41" s="51">
        <f t="shared" si="4"/>
        <v>1.3125</v>
      </c>
      <c r="BF41" s="257">
        <v>1.3125</v>
      </c>
      <c r="BG41" s="257">
        <v>0</v>
      </c>
      <c r="BH41" s="257">
        <v>0</v>
      </c>
      <c r="BI41" s="257">
        <v>0</v>
      </c>
      <c r="BJ41" s="257">
        <v>0</v>
      </c>
      <c r="BK41" s="257">
        <v>0</v>
      </c>
      <c r="BL41" s="813"/>
      <c r="BM41" s="1250"/>
      <c r="BN41" s="51">
        <f t="shared" si="5"/>
        <v>1.3125</v>
      </c>
      <c r="BO41" s="257">
        <v>1.3125</v>
      </c>
      <c r="BP41" s="257">
        <v>0</v>
      </c>
      <c r="BQ41" s="257">
        <v>0</v>
      </c>
      <c r="BR41" s="257">
        <v>0</v>
      </c>
      <c r="BS41" s="257">
        <v>0</v>
      </c>
      <c r="BT41" s="257">
        <v>0</v>
      </c>
      <c r="BU41" s="821"/>
      <c r="BV41" s="822"/>
      <c r="BW41" s="822"/>
      <c r="BX41" s="822"/>
      <c r="BY41" s="822"/>
      <c r="BZ41" s="822"/>
      <c r="CA41" s="822"/>
      <c r="CB41" s="822"/>
      <c r="CC41" s="823"/>
    </row>
    <row r="42" spans="1:81" s="58" customFormat="1" ht="40.200000000000003" customHeight="1" thickBot="1" x14ac:dyDescent="0.35">
      <c r="A42" s="34"/>
      <c r="B42" s="907"/>
      <c r="C42" s="870"/>
      <c r="D42" s="1265"/>
      <c r="E42" s="853"/>
      <c r="F42" s="1267"/>
      <c r="G42" s="853"/>
      <c r="H42" s="853"/>
      <c r="I42" s="1186"/>
      <c r="J42" s="814"/>
      <c r="K42" s="856"/>
      <c r="L42" s="859"/>
      <c r="M42" s="862"/>
      <c r="N42" s="838"/>
      <c r="O42" s="841"/>
      <c r="P42" s="865"/>
      <c r="Q42" s="874"/>
      <c r="R42" s="814"/>
      <c r="S42" s="356" t="s">
        <v>5023</v>
      </c>
      <c r="T42" s="393" t="s">
        <v>3822</v>
      </c>
      <c r="U42" s="237" t="s">
        <v>3826</v>
      </c>
      <c r="V42" s="237" t="s">
        <v>3830</v>
      </c>
      <c r="W42" s="356" t="s">
        <v>5024</v>
      </c>
      <c r="X42" s="539">
        <v>44956</v>
      </c>
      <c r="Y42" s="539">
        <v>45289</v>
      </c>
      <c r="Z42" s="539">
        <v>44956</v>
      </c>
      <c r="AA42" s="539">
        <v>45289</v>
      </c>
      <c r="AB42" s="814"/>
      <c r="AC42" s="829"/>
      <c r="AD42" s="46">
        <f t="shared" si="35"/>
        <v>5.25</v>
      </c>
      <c r="AE42" s="46">
        <f t="shared" si="35"/>
        <v>5.25</v>
      </c>
      <c r="AF42" s="46">
        <f t="shared" si="35"/>
        <v>0</v>
      </c>
      <c r="AG42" s="46">
        <f t="shared" si="35"/>
        <v>0</v>
      </c>
      <c r="AH42" s="46">
        <f t="shared" si="35"/>
        <v>0</v>
      </c>
      <c r="AI42" s="46">
        <f t="shared" si="35"/>
        <v>0</v>
      </c>
      <c r="AJ42" s="46">
        <f t="shared" si="35"/>
        <v>0</v>
      </c>
      <c r="AK42" s="814"/>
      <c r="AL42" s="1254"/>
      <c r="AM42" s="46">
        <f t="shared" si="2"/>
        <v>1.3125</v>
      </c>
      <c r="AN42" s="49">
        <v>1.3125</v>
      </c>
      <c r="AO42" s="49">
        <v>0</v>
      </c>
      <c r="AP42" s="49">
        <v>0</v>
      </c>
      <c r="AQ42" s="49">
        <v>0</v>
      </c>
      <c r="AR42" s="49">
        <v>0</v>
      </c>
      <c r="AS42" s="49">
        <v>0</v>
      </c>
      <c r="AT42" s="814"/>
      <c r="AU42" s="1257"/>
      <c r="AV42" s="46">
        <f t="shared" si="3"/>
        <v>1.3125</v>
      </c>
      <c r="AW42" s="49">
        <v>1.3125</v>
      </c>
      <c r="AX42" s="49">
        <v>0</v>
      </c>
      <c r="AY42" s="49">
        <v>0</v>
      </c>
      <c r="AZ42" s="49">
        <v>0</v>
      </c>
      <c r="BA42" s="49">
        <v>0</v>
      </c>
      <c r="BB42" s="49">
        <v>0</v>
      </c>
      <c r="BC42" s="814"/>
      <c r="BD42" s="1260"/>
      <c r="BE42" s="46">
        <f t="shared" si="4"/>
        <v>1.3125</v>
      </c>
      <c r="BF42" s="49">
        <v>1.3125</v>
      </c>
      <c r="BG42" s="49">
        <v>0</v>
      </c>
      <c r="BH42" s="49">
        <v>0</v>
      </c>
      <c r="BI42" s="49">
        <v>0</v>
      </c>
      <c r="BJ42" s="49">
        <v>0</v>
      </c>
      <c r="BK42" s="49">
        <v>0</v>
      </c>
      <c r="BL42" s="814"/>
      <c r="BM42" s="1251"/>
      <c r="BN42" s="46">
        <f t="shared" si="5"/>
        <v>1.3125</v>
      </c>
      <c r="BO42" s="49">
        <v>1.3125</v>
      </c>
      <c r="BP42" s="49">
        <v>0</v>
      </c>
      <c r="BQ42" s="49">
        <v>0</v>
      </c>
      <c r="BR42" s="49">
        <v>0</v>
      </c>
      <c r="BS42" s="49">
        <v>0</v>
      </c>
      <c r="BT42" s="49">
        <v>0</v>
      </c>
      <c r="BU42" s="824"/>
      <c r="BV42" s="825"/>
      <c r="BW42" s="825"/>
      <c r="BX42" s="825"/>
      <c r="BY42" s="825"/>
      <c r="BZ42" s="825"/>
      <c r="CA42" s="825"/>
      <c r="CB42" s="825"/>
      <c r="CC42" s="826"/>
    </row>
    <row r="43" spans="1:81" s="58" customFormat="1" ht="40.200000000000003" customHeight="1" thickTop="1" x14ac:dyDescent="0.3">
      <c r="A43" s="34"/>
      <c r="B43" s="907"/>
      <c r="C43" s="868" t="s">
        <v>278</v>
      </c>
      <c r="D43" s="1264">
        <v>3301</v>
      </c>
      <c r="E43" s="851" t="s">
        <v>3996</v>
      </c>
      <c r="F43" s="1266">
        <v>3301099</v>
      </c>
      <c r="G43" s="851" t="s">
        <v>4003</v>
      </c>
      <c r="H43" s="851" t="s">
        <v>4961</v>
      </c>
      <c r="I43" s="1184">
        <v>2021004540026</v>
      </c>
      <c r="J43" s="812">
        <v>172</v>
      </c>
      <c r="K43" s="854" t="str">
        <f>+[4]Metas!K198</f>
        <v>Edificio Torre del Reloj - Secretaría de cultura del Departamento- dotada, servida tecnológicamente y con mantenimiento técnico en todos sus espacios. (1 por año)</v>
      </c>
      <c r="L43" s="857">
        <f t="shared" ref="L43" si="52">M43</f>
        <v>1</v>
      </c>
      <c r="M43" s="860">
        <f>SUM(N43:Q43)</f>
        <v>1</v>
      </c>
      <c r="N43" s="836"/>
      <c r="O43" s="839"/>
      <c r="P43" s="863"/>
      <c r="Q43" s="866">
        <v>1</v>
      </c>
      <c r="R43" s="812">
        <f t="shared" ref="R43" si="53">+$J43</f>
        <v>172</v>
      </c>
      <c r="S43" s="354" t="s">
        <v>5025</v>
      </c>
      <c r="T43" s="438" t="s">
        <v>3822</v>
      </c>
      <c r="U43" s="235" t="s">
        <v>3826</v>
      </c>
      <c r="V43" s="235" t="s">
        <v>3830</v>
      </c>
      <c r="W43" s="354" t="s">
        <v>5026</v>
      </c>
      <c r="X43" s="538">
        <v>44956</v>
      </c>
      <c r="Y43" s="538">
        <v>45289</v>
      </c>
      <c r="Z43" s="538">
        <v>44956</v>
      </c>
      <c r="AA43" s="538">
        <v>45289</v>
      </c>
      <c r="AB43" s="812">
        <f t="shared" ref="AB43" si="54">+$J43</f>
        <v>172</v>
      </c>
      <c r="AC43" s="827">
        <f t="shared" ref="AC43" si="55">+L43</f>
        <v>1</v>
      </c>
      <c r="AD43" s="44">
        <f t="shared" si="35"/>
        <v>8</v>
      </c>
      <c r="AE43" s="44">
        <f t="shared" si="35"/>
        <v>8</v>
      </c>
      <c r="AF43" s="44">
        <f t="shared" si="35"/>
        <v>0</v>
      </c>
      <c r="AG43" s="44">
        <f t="shared" si="35"/>
        <v>0</v>
      </c>
      <c r="AH43" s="44">
        <f t="shared" si="35"/>
        <v>0</v>
      </c>
      <c r="AI43" s="44">
        <f t="shared" si="35"/>
        <v>0</v>
      </c>
      <c r="AJ43" s="44">
        <f t="shared" si="35"/>
        <v>0</v>
      </c>
      <c r="AK43" s="812">
        <f t="shared" ref="AK43" si="56">+$J43</f>
        <v>172</v>
      </c>
      <c r="AL43" s="1252">
        <f>+N43</f>
        <v>0</v>
      </c>
      <c r="AM43" s="44">
        <f t="shared" si="2"/>
        <v>2</v>
      </c>
      <c r="AN43" s="47">
        <v>2</v>
      </c>
      <c r="AO43" s="47">
        <v>0</v>
      </c>
      <c r="AP43" s="47">
        <v>0</v>
      </c>
      <c r="AQ43" s="47">
        <v>0</v>
      </c>
      <c r="AR43" s="47">
        <v>0</v>
      </c>
      <c r="AS43" s="47">
        <v>0</v>
      </c>
      <c r="AT43" s="812">
        <f t="shared" ref="AT43" si="57">+$J43</f>
        <v>172</v>
      </c>
      <c r="AU43" s="1255">
        <f>+O43</f>
        <v>0</v>
      </c>
      <c r="AV43" s="44">
        <f t="shared" si="3"/>
        <v>2</v>
      </c>
      <c r="AW43" s="47">
        <v>2</v>
      </c>
      <c r="AX43" s="47">
        <v>0</v>
      </c>
      <c r="AY43" s="47">
        <v>0</v>
      </c>
      <c r="AZ43" s="47">
        <v>0</v>
      </c>
      <c r="BA43" s="47">
        <v>0</v>
      </c>
      <c r="BB43" s="47">
        <v>0</v>
      </c>
      <c r="BC43" s="812">
        <f t="shared" ref="BC43" si="58">+$J43</f>
        <v>172</v>
      </c>
      <c r="BD43" s="1258">
        <f>+P43</f>
        <v>0</v>
      </c>
      <c r="BE43" s="44">
        <f t="shared" si="4"/>
        <v>2</v>
      </c>
      <c r="BF43" s="47">
        <v>2</v>
      </c>
      <c r="BG43" s="47">
        <v>0</v>
      </c>
      <c r="BH43" s="47">
        <v>0</v>
      </c>
      <c r="BI43" s="47">
        <v>0</v>
      </c>
      <c r="BJ43" s="47">
        <v>0</v>
      </c>
      <c r="BK43" s="47">
        <v>0</v>
      </c>
      <c r="BL43" s="812">
        <f t="shared" ref="BL43" si="59">+$J43</f>
        <v>172</v>
      </c>
      <c r="BM43" s="1249">
        <f>+Q43</f>
        <v>1</v>
      </c>
      <c r="BN43" s="44">
        <f t="shared" si="5"/>
        <v>2</v>
      </c>
      <c r="BO43" s="47">
        <v>2</v>
      </c>
      <c r="BP43" s="47">
        <v>0</v>
      </c>
      <c r="BQ43" s="47">
        <v>0</v>
      </c>
      <c r="BR43" s="47">
        <v>0</v>
      </c>
      <c r="BS43" s="47">
        <v>0</v>
      </c>
      <c r="BT43" s="47">
        <v>0</v>
      </c>
      <c r="BU43" s="818"/>
      <c r="BV43" s="819"/>
      <c r="BW43" s="819"/>
      <c r="BX43" s="819"/>
      <c r="BY43" s="819"/>
      <c r="BZ43" s="819"/>
      <c r="CA43" s="819"/>
      <c r="CB43" s="819"/>
      <c r="CC43" s="820"/>
    </row>
    <row r="44" spans="1:81" s="58" customFormat="1" ht="40.200000000000003" customHeight="1" x14ac:dyDescent="0.3">
      <c r="A44" s="34"/>
      <c r="B44" s="907"/>
      <c r="C44" s="869"/>
      <c r="D44" s="919"/>
      <c r="E44" s="852"/>
      <c r="F44" s="920"/>
      <c r="G44" s="852"/>
      <c r="H44" s="852"/>
      <c r="I44" s="1185"/>
      <c r="J44" s="813"/>
      <c r="K44" s="855"/>
      <c r="L44" s="858"/>
      <c r="M44" s="861"/>
      <c r="N44" s="837"/>
      <c r="O44" s="840"/>
      <c r="P44" s="864"/>
      <c r="Q44" s="867"/>
      <c r="R44" s="813"/>
      <c r="S44" s="355" t="s">
        <v>5027</v>
      </c>
      <c r="T44" s="236" t="s">
        <v>3822</v>
      </c>
      <c r="U44" s="236" t="s">
        <v>3826</v>
      </c>
      <c r="V44" s="236" t="s">
        <v>3830</v>
      </c>
      <c r="W44" s="355" t="s">
        <v>5028</v>
      </c>
      <c r="X44" s="539">
        <v>44956</v>
      </c>
      <c r="Y44" s="539">
        <v>45289</v>
      </c>
      <c r="Z44" s="539">
        <v>44956</v>
      </c>
      <c r="AA44" s="539">
        <v>45289</v>
      </c>
      <c r="AB44" s="813"/>
      <c r="AC44" s="828"/>
      <c r="AD44" s="51">
        <f t="shared" si="35"/>
        <v>8</v>
      </c>
      <c r="AE44" s="51">
        <f t="shared" si="35"/>
        <v>8</v>
      </c>
      <c r="AF44" s="51">
        <f t="shared" si="35"/>
        <v>0</v>
      </c>
      <c r="AG44" s="51">
        <f t="shared" si="35"/>
        <v>0</v>
      </c>
      <c r="AH44" s="51">
        <f t="shared" si="35"/>
        <v>0</v>
      </c>
      <c r="AI44" s="51">
        <f t="shared" si="35"/>
        <v>0</v>
      </c>
      <c r="AJ44" s="51">
        <f t="shared" si="35"/>
        <v>0</v>
      </c>
      <c r="AK44" s="813"/>
      <c r="AL44" s="1253"/>
      <c r="AM44" s="51">
        <f t="shared" si="2"/>
        <v>2</v>
      </c>
      <c r="AN44" s="257">
        <v>2</v>
      </c>
      <c r="AO44" s="257">
        <v>0</v>
      </c>
      <c r="AP44" s="257">
        <v>0</v>
      </c>
      <c r="AQ44" s="257">
        <v>0</v>
      </c>
      <c r="AR44" s="257">
        <v>0</v>
      </c>
      <c r="AS44" s="257">
        <v>0</v>
      </c>
      <c r="AT44" s="813"/>
      <c r="AU44" s="1256"/>
      <c r="AV44" s="51">
        <f t="shared" si="3"/>
        <v>2</v>
      </c>
      <c r="AW44" s="257">
        <v>2</v>
      </c>
      <c r="AX44" s="257">
        <v>0</v>
      </c>
      <c r="AY44" s="257">
        <v>0</v>
      </c>
      <c r="AZ44" s="257">
        <v>0</v>
      </c>
      <c r="BA44" s="257">
        <v>0</v>
      </c>
      <c r="BB44" s="257">
        <v>0</v>
      </c>
      <c r="BC44" s="813"/>
      <c r="BD44" s="1259"/>
      <c r="BE44" s="51">
        <f t="shared" si="4"/>
        <v>2</v>
      </c>
      <c r="BF44" s="257">
        <v>2</v>
      </c>
      <c r="BG44" s="257">
        <v>0</v>
      </c>
      <c r="BH44" s="257">
        <v>0</v>
      </c>
      <c r="BI44" s="257">
        <v>0</v>
      </c>
      <c r="BJ44" s="257">
        <v>0</v>
      </c>
      <c r="BK44" s="257">
        <v>0</v>
      </c>
      <c r="BL44" s="813"/>
      <c r="BM44" s="1250"/>
      <c r="BN44" s="51">
        <f t="shared" si="5"/>
        <v>2</v>
      </c>
      <c r="BO44" s="257">
        <v>2</v>
      </c>
      <c r="BP44" s="257">
        <v>0</v>
      </c>
      <c r="BQ44" s="257">
        <v>0</v>
      </c>
      <c r="BR44" s="257">
        <v>0</v>
      </c>
      <c r="BS44" s="257">
        <v>0</v>
      </c>
      <c r="BT44" s="257">
        <v>0</v>
      </c>
      <c r="BU44" s="821"/>
      <c r="BV44" s="822"/>
      <c r="BW44" s="822"/>
      <c r="BX44" s="822"/>
      <c r="BY44" s="822"/>
      <c r="BZ44" s="822"/>
      <c r="CA44" s="822"/>
      <c r="CB44" s="822"/>
      <c r="CC44" s="823"/>
    </row>
    <row r="45" spans="1:81" s="58" customFormat="1" ht="40.200000000000003" customHeight="1" x14ac:dyDescent="0.3">
      <c r="A45" s="34"/>
      <c r="B45" s="907"/>
      <c r="C45" s="869"/>
      <c r="D45" s="919"/>
      <c r="E45" s="852"/>
      <c r="F45" s="920"/>
      <c r="G45" s="852"/>
      <c r="H45" s="852"/>
      <c r="I45" s="1185"/>
      <c r="J45" s="813"/>
      <c r="K45" s="855"/>
      <c r="L45" s="858"/>
      <c r="M45" s="861"/>
      <c r="N45" s="837"/>
      <c r="O45" s="840"/>
      <c r="P45" s="864"/>
      <c r="Q45" s="867"/>
      <c r="R45" s="813"/>
      <c r="S45" s="355" t="s">
        <v>5029</v>
      </c>
      <c r="T45" s="236" t="s">
        <v>3822</v>
      </c>
      <c r="U45" s="236" t="s">
        <v>3825</v>
      </c>
      <c r="V45" s="236" t="s">
        <v>3830</v>
      </c>
      <c r="W45" s="355" t="s">
        <v>5030</v>
      </c>
      <c r="X45" s="539">
        <v>44956</v>
      </c>
      <c r="Y45" s="539">
        <v>45289</v>
      </c>
      <c r="Z45" s="539">
        <v>44956</v>
      </c>
      <c r="AA45" s="539">
        <v>45289</v>
      </c>
      <c r="AB45" s="813"/>
      <c r="AC45" s="828"/>
      <c r="AD45" s="51">
        <f t="shared" si="35"/>
        <v>8</v>
      </c>
      <c r="AE45" s="51">
        <f t="shared" si="35"/>
        <v>8</v>
      </c>
      <c r="AF45" s="51">
        <f t="shared" si="35"/>
        <v>0</v>
      </c>
      <c r="AG45" s="51">
        <f t="shared" si="35"/>
        <v>0</v>
      </c>
      <c r="AH45" s="51">
        <f t="shared" si="35"/>
        <v>0</v>
      </c>
      <c r="AI45" s="51">
        <f t="shared" si="35"/>
        <v>0</v>
      </c>
      <c r="AJ45" s="51">
        <f t="shared" si="35"/>
        <v>0</v>
      </c>
      <c r="AK45" s="813"/>
      <c r="AL45" s="1253"/>
      <c r="AM45" s="51">
        <f t="shared" si="2"/>
        <v>2</v>
      </c>
      <c r="AN45" s="257">
        <v>2</v>
      </c>
      <c r="AO45" s="257">
        <v>0</v>
      </c>
      <c r="AP45" s="257">
        <v>0</v>
      </c>
      <c r="AQ45" s="257">
        <v>0</v>
      </c>
      <c r="AR45" s="257">
        <v>0</v>
      </c>
      <c r="AS45" s="257">
        <v>0</v>
      </c>
      <c r="AT45" s="813"/>
      <c r="AU45" s="1256"/>
      <c r="AV45" s="51">
        <f t="shared" si="3"/>
        <v>2</v>
      </c>
      <c r="AW45" s="257">
        <v>2</v>
      </c>
      <c r="AX45" s="257">
        <v>0</v>
      </c>
      <c r="AY45" s="257">
        <v>0</v>
      </c>
      <c r="AZ45" s="257">
        <v>0</v>
      </c>
      <c r="BA45" s="257">
        <v>0</v>
      </c>
      <c r="BB45" s="257">
        <v>0</v>
      </c>
      <c r="BC45" s="813"/>
      <c r="BD45" s="1259"/>
      <c r="BE45" s="51">
        <f t="shared" si="4"/>
        <v>2</v>
      </c>
      <c r="BF45" s="257">
        <v>2</v>
      </c>
      <c r="BG45" s="257">
        <v>0</v>
      </c>
      <c r="BH45" s="257">
        <v>0</v>
      </c>
      <c r="BI45" s="257">
        <v>0</v>
      </c>
      <c r="BJ45" s="257">
        <v>0</v>
      </c>
      <c r="BK45" s="257">
        <v>0</v>
      </c>
      <c r="BL45" s="813"/>
      <c r="BM45" s="1250"/>
      <c r="BN45" s="51">
        <f t="shared" si="5"/>
        <v>2</v>
      </c>
      <c r="BO45" s="257">
        <v>2</v>
      </c>
      <c r="BP45" s="257">
        <v>0</v>
      </c>
      <c r="BQ45" s="257">
        <v>0</v>
      </c>
      <c r="BR45" s="257">
        <v>0</v>
      </c>
      <c r="BS45" s="257">
        <v>0</v>
      </c>
      <c r="BT45" s="257">
        <v>0</v>
      </c>
      <c r="BU45" s="821"/>
      <c r="BV45" s="822"/>
      <c r="BW45" s="822"/>
      <c r="BX45" s="822"/>
      <c r="BY45" s="822"/>
      <c r="BZ45" s="822"/>
      <c r="CA45" s="822"/>
      <c r="CB45" s="822"/>
      <c r="CC45" s="823"/>
    </row>
    <row r="46" spans="1:81" s="58" customFormat="1" ht="40.200000000000003" customHeight="1" thickBot="1" x14ac:dyDescent="0.35">
      <c r="A46" s="34"/>
      <c r="B46" s="907"/>
      <c r="C46" s="869"/>
      <c r="D46" s="1265"/>
      <c r="E46" s="853"/>
      <c r="F46" s="1267"/>
      <c r="G46" s="853"/>
      <c r="H46" s="853"/>
      <c r="I46" s="1186"/>
      <c r="J46" s="814"/>
      <c r="K46" s="856"/>
      <c r="L46" s="859"/>
      <c r="M46" s="862"/>
      <c r="N46" s="838"/>
      <c r="O46" s="841"/>
      <c r="P46" s="865"/>
      <c r="Q46" s="874"/>
      <c r="R46" s="814"/>
      <c r="S46" s="356" t="s">
        <v>5031</v>
      </c>
      <c r="T46" s="393" t="s">
        <v>3822</v>
      </c>
      <c r="U46" s="237" t="s">
        <v>3826</v>
      </c>
      <c r="V46" s="237" t="s">
        <v>3830</v>
      </c>
      <c r="W46" s="356" t="s">
        <v>5032</v>
      </c>
      <c r="X46" s="539">
        <v>44956</v>
      </c>
      <c r="Y46" s="539">
        <v>45289</v>
      </c>
      <c r="Z46" s="539">
        <v>44956</v>
      </c>
      <c r="AA46" s="539">
        <v>45289</v>
      </c>
      <c r="AB46" s="814"/>
      <c r="AC46" s="829"/>
      <c r="AD46" s="46">
        <f t="shared" si="35"/>
        <v>8</v>
      </c>
      <c r="AE46" s="46">
        <f t="shared" si="35"/>
        <v>8</v>
      </c>
      <c r="AF46" s="46">
        <f t="shared" si="35"/>
        <v>0</v>
      </c>
      <c r="AG46" s="46">
        <f t="shared" si="35"/>
        <v>0</v>
      </c>
      <c r="AH46" s="46">
        <f t="shared" si="35"/>
        <v>0</v>
      </c>
      <c r="AI46" s="46">
        <f t="shared" si="35"/>
        <v>0</v>
      </c>
      <c r="AJ46" s="46">
        <f t="shared" si="35"/>
        <v>0</v>
      </c>
      <c r="AK46" s="814"/>
      <c r="AL46" s="1254"/>
      <c r="AM46" s="46">
        <f t="shared" si="2"/>
        <v>2</v>
      </c>
      <c r="AN46" s="49">
        <v>2</v>
      </c>
      <c r="AO46" s="49">
        <v>0</v>
      </c>
      <c r="AP46" s="49">
        <v>0</v>
      </c>
      <c r="AQ46" s="49">
        <v>0</v>
      </c>
      <c r="AR46" s="49">
        <v>0</v>
      </c>
      <c r="AS46" s="49">
        <v>0</v>
      </c>
      <c r="AT46" s="814"/>
      <c r="AU46" s="1257"/>
      <c r="AV46" s="46">
        <f t="shared" si="3"/>
        <v>2</v>
      </c>
      <c r="AW46" s="49">
        <v>2</v>
      </c>
      <c r="AX46" s="49">
        <v>0</v>
      </c>
      <c r="AY46" s="49">
        <v>0</v>
      </c>
      <c r="AZ46" s="49">
        <v>0</v>
      </c>
      <c r="BA46" s="49">
        <v>0</v>
      </c>
      <c r="BB46" s="49">
        <v>0</v>
      </c>
      <c r="BC46" s="814"/>
      <c r="BD46" s="1260"/>
      <c r="BE46" s="46">
        <f t="shared" si="4"/>
        <v>2</v>
      </c>
      <c r="BF46" s="49">
        <v>2</v>
      </c>
      <c r="BG46" s="49">
        <v>0</v>
      </c>
      <c r="BH46" s="49">
        <v>0</v>
      </c>
      <c r="BI46" s="49">
        <v>0</v>
      </c>
      <c r="BJ46" s="49">
        <v>0</v>
      </c>
      <c r="BK46" s="49">
        <v>0</v>
      </c>
      <c r="BL46" s="814"/>
      <c r="BM46" s="1251"/>
      <c r="BN46" s="46">
        <f t="shared" si="5"/>
        <v>2</v>
      </c>
      <c r="BO46" s="49">
        <v>2</v>
      </c>
      <c r="BP46" s="49">
        <v>0</v>
      </c>
      <c r="BQ46" s="49">
        <v>0</v>
      </c>
      <c r="BR46" s="49">
        <v>0</v>
      </c>
      <c r="BS46" s="49">
        <v>0</v>
      </c>
      <c r="BT46" s="49">
        <v>0</v>
      </c>
      <c r="BU46" s="824"/>
      <c r="BV46" s="825"/>
      <c r="BW46" s="825"/>
      <c r="BX46" s="825"/>
      <c r="BY46" s="825"/>
      <c r="BZ46" s="825"/>
      <c r="CA46" s="825"/>
      <c r="CB46" s="825"/>
      <c r="CC46" s="826"/>
    </row>
    <row r="47" spans="1:81" s="58" customFormat="1" ht="40.200000000000003" customHeight="1" thickTop="1" x14ac:dyDescent="0.3">
      <c r="A47" s="34"/>
      <c r="B47" s="907"/>
      <c r="C47" s="869"/>
      <c r="D47" s="1264">
        <v>3301</v>
      </c>
      <c r="E47" s="851" t="s">
        <v>3996</v>
      </c>
      <c r="F47" s="1266">
        <v>3301099</v>
      </c>
      <c r="G47" s="851" t="s">
        <v>4003</v>
      </c>
      <c r="H47" s="851" t="s">
        <v>4961</v>
      </c>
      <c r="I47" s="1184">
        <v>2021004540026</v>
      </c>
      <c r="J47" s="812">
        <v>173</v>
      </c>
      <c r="K47" s="854" t="str">
        <f>+[4]Metas!K199</f>
        <v>Infraestructuras culturales con mantenimiento, adecuación, dotación y equipamiento para los servicios culturales en el Departamento en municipios de Norte de Santander (10 por año)</v>
      </c>
      <c r="L47" s="857">
        <f t="shared" ref="L47" si="60">M47</f>
        <v>10</v>
      </c>
      <c r="M47" s="860">
        <f>SUM(N47:Q47)</f>
        <v>10</v>
      </c>
      <c r="N47" s="836"/>
      <c r="O47" s="839"/>
      <c r="P47" s="863">
        <v>5</v>
      </c>
      <c r="Q47" s="866">
        <v>5</v>
      </c>
      <c r="R47" s="812">
        <f t="shared" ref="R47" si="61">+$J47</f>
        <v>173</v>
      </c>
      <c r="S47" s="354" t="s">
        <v>5033</v>
      </c>
      <c r="T47" s="438" t="s">
        <v>3822</v>
      </c>
      <c r="U47" s="235" t="s">
        <v>3826</v>
      </c>
      <c r="V47" s="235" t="s">
        <v>3830</v>
      </c>
      <c r="W47" s="354" t="s">
        <v>5034</v>
      </c>
      <c r="X47" s="538">
        <v>44956</v>
      </c>
      <c r="Y47" s="538">
        <v>45289</v>
      </c>
      <c r="Z47" s="538">
        <v>44956</v>
      </c>
      <c r="AA47" s="538">
        <v>45289</v>
      </c>
      <c r="AB47" s="812">
        <f t="shared" ref="AB47" si="62">+$J47</f>
        <v>173</v>
      </c>
      <c r="AC47" s="827">
        <f t="shared" ref="AC47" si="63">+L47</f>
        <v>10</v>
      </c>
      <c r="AD47" s="44">
        <f t="shared" si="35"/>
        <v>8</v>
      </c>
      <c r="AE47" s="44">
        <f t="shared" si="35"/>
        <v>8</v>
      </c>
      <c r="AF47" s="44">
        <f t="shared" si="35"/>
        <v>0</v>
      </c>
      <c r="AG47" s="44">
        <f t="shared" si="35"/>
        <v>0</v>
      </c>
      <c r="AH47" s="44">
        <f t="shared" si="35"/>
        <v>0</v>
      </c>
      <c r="AI47" s="44">
        <f t="shared" si="35"/>
        <v>0</v>
      </c>
      <c r="AJ47" s="44">
        <f t="shared" si="35"/>
        <v>0</v>
      </c>
      <c r="AK47" s="812">
        <f t="shared" ref="AK47" si="64">+$J47</f>
        <v>173</v>
      </c>
      <c r="AL47" s="1252">
        <f>+N47</f>
        <v>0</v>
      </c>
      <c r="AM47" s="44">
        <f t="shared" si="2"/>
        <v>2</v>
      </c>
      <c r="AN47" s="47">
        <v>2</v>
      </c>
      <c r="AO47" s="47">
        <v>0</v>
      </c>
      <c r="AP47" s="47">
        <v>0</v>
      </c>
      <c r="AQ47" s="47">
        <v>0</v>
      </c>
      <c r="AR47" s="47">
        <v>0</v>
      </c>
      <c r="AS47" s="47">
        <v>0</v>
      </c>
      <c r="AT47" s="812">
        <f t="shared" ref="AT47" si="65">+$J47</f>
        <v>173</v>
      </c>
      <c r="AU47" s="1255">
        <f>+O47</f>
        <v>0</v>
      </c>
      <c r="AV47" s="44">
        <f t="shared" si="3"/>
        <v>2</v>
      </c>
      <c r="AW47" s="47">
        <v>2</v>
      </c>
      <c r="AX47" s="47">
        <v>0</v>
      </c>
      <c r="AY47" s="47">
        <v>0</v>
      </c>
      <c r="AZ47" s="47">
        <v>0</v>
      </c>
      <c r="BA47" s="47">
        <v>0</v>
      </c>
      <c r="BB47" s="47">
        <v>0</v>
      </c>
      <c r="BC47" s="812">
        <f t="shared" ref="BC47" si="66">+$J47</f>
        <v>173</v>
      </c>
      <c r="BD47" s="1258">
        <f>+P47</f>
        <v>5</v>
      </c>
      <c r="BE47" s="44">
        <f t="shared" si="4"/>
        <v>2</v>
      </c>
      <c r="BF47" s="47">
        <v>2</v>
      </c>
      <c r="BG47" s="47">
        <v>0</v>
      </c>
      <c r="BH47" s="47">
        <v>0</v>
      </c>
      <c r="BI47" s="47">
        <v>0</v>
      </c>
      <c r="BJ47" s="47">
        <v>0</v>
      </c>
      <c r="BK47" s="47">
        <v>0</v>
      </c>
      <c r="BL47" s="812">
        <f t="shared" ref="BL47" si="67">+$J47</f>
        <v>173</v>
      </c>
      <c r="BM47" s="1249">
        <f>+Q47</f>
        <v>5</v>
      </c>
      <c r="BN47" s="44">
        <f t="shared" si="5"/>
        <v>2</v>
      </c>
      <c r="BO47" s="47">
        <v>2</v>
      </c>
      <c r="BP47" s="47">
        <v>0</v>
      </c>
      <c r="BQ47" s="47">
        <v>0</v>
      </c>
      <c r="BR47" s="47">
        <v>0</v>
      </c>
      <c r="BS47" s="47">
        <v>0</v>
      </c>
      <c r="BT47" s="47">
        <v>0</v>
      </c>
      <c r="BU47" s="818"/>
      <c r="BV47" s="819"/>
      <c r="BW47" s="819"/>
      <c r="BX47" s="819"/>
      <c r="BY47" s="819"/>
      <c r="BZ47" s="819"/>
      <c r="CA47" s="819"/>
      <c r="CB47" s="819"/>
      <c r="CC47" s="820"/>
    </row>
    <row r="48" spans="1:81" s="58" customFormat="1" ht="40.200000000000003" customHeight="1" x14ac:dyDescent="0.3">
      <c r="A48" s="34"/>
      <c r="B48" s="907"/>
      <c r="C48" s="869"/>
      <c r="D48" s="919"/>
      <c r="E48" s="852"/>
      <c r="F48" s="920"/>
      <c r="G48" s="852"/>
      <c r="H48" s="852"/>
      <c r="I48" s="1185"/>
      <c r="J48" s="813"/>
      <c r="K48" s="855"/>
      <c r="L48" s="858"/>
      <c r="M48" s="861"/>
      <c r="N48" s="837"/>
      <c r="O48" s="840"/>
      <c r="P48" s="864"/>
      <c r="Q48" s="867"/>
      <c r="R48" s="813"/>
      <c r="S48" s="355" t="s">
        <v>5035</v>
      </c>
      <c r="T48" s="236" t="s">
        <v>3822</v>
      </c>
      <c r="U48" s="236" t="s">
        <v>3826</v>
      </c>
      <c r="V48" s="236" t="s">
        <v>3830</v>
      </c>
      <c r="W48" s="355" t="s">
        <v>5036</v>
      </c>
      <c r="X48" s="539">
        <v>44956</v>
      </c>
      <c r="Y48" s="539">
        <v>45289</v>
      </c>
      <c r="Z48" s="539">
        <v>44956</v>
      </c>
      <c r="AA48" s="539">
        <v>45289</v>
      </c>
      <c r="AB48" s="813"/>
      <c r="AC48" s="828"/>
      <c r="AD48" s="51">
        <f t="shared" si="35"/>
        <v>8</v>
      </c>
      <c r="AE48" s="51">
        <f t="shared" si="35"/>
        <v>8</v>
      </c>
      <c r="AF48" s="51">
        <f t="shared" si="35"/>
        <v>0</v>
      </c>
      <c r="AG48" s="51">
        <f t="shared" si="35"/>
        <v>0</v>
      </c>
      <c r="AH48" s="51">
        <f t="shared" si="35"/>
        <v>0</v>
      </c>
      <c r="AI48" s="51">
        <f t="shared" si="35"/>
        <v>0</v>
      </c>
      <c r="AJ48" s="51">
        <f t="shared" si="35"/>
        <v>0</v>
      </c>
      <c r="AK48" s="813"/>
      <c r="AL48" s="1253"/>
      <c r="AM48" s="51">
        <f t="shared" si="2"/>
        <v>2</v>
      </c>
      <c r="AN48" s="257">
        <v>2</v>
      </c>
      <c r="AO48" s="257">
        <v>0</v>
      </c>
      <c r="AP48" s="257">
        <v>0</v>
      </c>
      <c r="AQ48" s="257">
        <v>0</v>
      </c>
      <c r="AR48" s="257">
        <v>0</v>
      </c>
      <c r="AS48" s="257">
        <v>0</v>
      </c>
      <c r="AT48" s="813"/>
      <c r="AU48" s="1256"/>
      <c r="AV48" s="51">
        <f t="shared" si="3"/>
        <v>2</v>
      </c>
      <c r="AW48" s="257">
        <v>2</v>
      </c>
      <c r="AX48" s="257">
        <v>0</v>
      </c>
      <c r="AY48" s="257">
        <v>0</v>
      </c>
      <c r="AZ48" s="257">
        <v>0</v>
      </c>
      <c r="BA48" s="257">
        <v>0</v>
      </c>
      <c r="BB48" s="257">
        <v>0</v>
      </c>
      <c r="BC48" s="813"/>
      <c r="BD48" s="1259"/>
      <c r="BE48" s="51">
        <f t="shared" si="4"/>
        <v>2</v>
      </c>
      <c r="BF48" s="257">
        <v>2</v>
      </c>
      <c r="BG48" s="257">
        <v>0</v>
      </c>
      <c r="BH48" s="257">
        <v>0</v>
      </c>
      <c r="BI48" s="257">
        <v>0</v>
      </c>
      <c r="BJ48" s="257">
        <v>0</v>
      </c>
      <c r="BK48" s="257">
        <v>0</v>
      </c>
      <c r="BL48" s="813"/>
      <c r="BM48" s="1250"/>
      <c r="BN48" s="51">
        <f t="shared" si="5"/>
        <v>2</v>
      </c>
      <c r="BO48" s="257">
        <v>2</v>
      </c>
      <c r="BP48" s="257">
        <v>0</v>
      </c>
      <c r="BQ48" s="257">
        <v>0</v>
      </c>
      <c r="BR48" s="257">
        <v>0</v>
      </c>
      <c r="BS48" s="257">
        <v>0</v>
      </c>
      <c r="BT48" s="257">
        <v>0</v>
      </c>
      <c r="BU48" s="821"/>
      <c r="BV48" s="822"/>
      <c r="BW48" s="822"/>
      <c r="BX48" s="822"/>
      <c r="BY48" s="822"/>
      <c r="BZ48" s="822"/>
      <c r="CA48" s="822"/>
      <c r="CB48" s="822"/>
      <c r="CC48" s="823"/>
    </row>
    <row r="49" spans="1:81" s="58" customFormat="1" ht="40.200000000000003" customHeight="1" x14ac:dyDescent="0.3">
      <c r="A49" s="34"/>
      <c r="B49" s="907"/>
      <c r="C49" s="869"/>
      <c r="D49" s="919"/>
      <c r="E49" s="852"/>
      <c r="F49" s="920"/>
      <c r="G49" s="852"/>
      <c r="H49" s="852"/>
      <c r="I49" s="1185"/>
      <c r="J49" s="813"/>
      <c r="K49" s="855"/>
      <c r="L49" s="858"/>
      <c r="M49" s="861"/>
      <c r="N49" s="837"/>
      <c r="O49" s="840"/>
      <c r="P49" s="864"/>
      <c r="Q49" s="867"/>
      <c r="R49" s="813"/>
      <c r="S49" s="355" t="s">
        <v>5037</v>
      </c>
      <c r="T49" s="236" t="s">
        <v>3822</v>
      </c>
      <c r="U49" s="236" t="s">
        <v>3825</v>
      </c>
      <c r="V49" s="236" t="s">
        <v>3830</v>
      </c>
      <c r="W49" s="355" t="s">
        <v>5038</v>
      </c>
      <c r="X49" s="539">
        <v>44956</v>
      </c>
      <c r="Y49" s="539">
        <v>45289</v>
      </c>
      <c r="Z49" s="539">
        <v>44956</v>
      </c>
      <c r="AA49" s="539">
        <v>45289</v>
      </c>
      <c r="AB49" s="813"/>
      <c r="AC49" s="828"/>
      <c r="AD49" s="51">
        <f t="shared" si="35"/>
        <v>8</v>
      </c>
      <c r="AE49" s="51">
        <f t="shared" si="35"/>
        <v>8</v>
      </c>
      <c r="AF49" s="51">
        <f t="shared" si="35"/>
        <v>0</v>
      </c>
      <c r="AG49" s="51">
        <f t="shared" si="35"/>
        <v>0</v>
      </c>
      <c r="AH49" s="51">
        <f t="shared" si="35"/>
        <v>0</v>
      </c>
      <c r="AI49" s="51">
        <f t="shared" si="35"/>
        <v>0</v>
      </c>
      <c r="AJ49" s="51">
        <f t="shared" si="35"/>
        <v>0</v>
      </c>
      <c r="AK49" s="813"/>
      <c r="AL49" s="1253"/>
      <c r="AM49" s="51">
        <f t="shared" si="2"/>
        <v>2</v>
      </c>
      <c r="AN49" s="257">
        <v>2</v>
      </c>
      <c r="AO49" s="257">
        <v>0</v>
      </c>
      <c r="AP49" s="257">
        <v>0</v>
      </c>
      <c r="AQ49" s="257">
        <v>0</v>
      </c>
      <c r="AR49" s="257">
        <v>0</v>
      </c>
      <c r="AS49" s="257">
        <v>0</v>
      </c>
      <c r="AT49" s="813"/>
      <c r="AU49" s="1256"/>
      <c r="AV49" s="51">
        <f t="shared" si="3"/>
        <v>2</v>
      </c>
      <c r="AW49" s="257">
        <v>2</v>
      </c>
      <c r="AX49" s="257">
        <v>0</v>
      </c>
      <c r="AY49" s="257">
        <v>0</v>
      </c>
      <c r="AZ49" s="257">
        <v>0</v>
      </c>
      <c r="BA49" s="257">
        <v>0</v>
      </c>
      <c r="BB49" s="257">
        <v>0</v>
      </c>
      <c r="BC49" s="813"/>
      <c r="BD49" s="1259"/>
      <c r="BE49" s="51">
        <f t="shared" si="4"/>
        <v>2</v>
      </c>
      <c r="BF49" s="257">
        <v>2</v>
      </c>
      <c r="BG49" s="257">
        <v>0</v>
      </c>
      <c r="BH49" s="257">
        <v>0</v>
      </c>
      <c r="BI49" s="257">
        <v>0</v>
      </c>
      <c r="BJ49" s="257">
        <v>0</v>
      </c>
      <c r="BK49" s="257">
        <v>0</v>
      </c>
      <c r="BL49" s="813"/>
      <c r="BM49" s="1250"/>
      <c r="BN49" s="51">
        <f t="shared" si="5"/>
        <v>2</v>
      </c>
      <c r="BO49" s="257">
        <v>2</v>
      </c>
      <c r="BP49" s="257">
        <v>0</v>
      </c>
      <c r="BQ49" s="257">
        <v>0</v>
      </c>
      <c r="BR49" s="257">
        <v>0</v>
      </c>
      <c r="BS49" s="257">
        <v>0</v>
      </c>
      <c r="BT49" s="257">
        <v>0</v>
      </c>
      <c r="BU49" s="821"/>
      <c r="BV49" s="822"/>
      <c r="BW49" s="822"/>
      <c r="BX49" s="822"/>
      <c r="BY49" s="822"/>
      <c r="BZ49" s="822"/>
      <c r="CA49" s="822"/>
      <c r="CB49" s="822"/>
      <c r="CC49" s="823"/>
    </row>
    <row r="50" spans="1:81" s="58" customFormat="1" ht="40.200000000000003" customHeight="1" thickBot="1" x14ac:dyDescent="0.35">
      <c r="A50" s="34"/>
      <c r="B50" s="907"/>
      <c r="C50" s="869"/>
      <c r="D50" s="1265"/>
      <c r="E50" s="853"/>
      <c r="F50" s="1267"/>
      <c r="G50" s="853"/>
      <c r="H50" s="853"/>
      <c r="I50" s="1186"/>
      <c r="J50" s="814"/>
      <c r="K50" s="856"/>
      <c r="L50" s="859"/>
      <c r="M50" s="862"/>
      <c r="N50" s="838"/>
      <c r="O50" s="841"/>
      <c r="P50" s="865"/>
      <c r="Q50" s="874"/>
      <c r="R50" s="814"/>
      <c r="S50" s="356" t="s">
        <v>5039</v>
      </c>
      <c r="T50" s="393" t="s">
        <v>3822</v>
      </c>
      <c r="U50" s="237" t="s">
        <v>3826</v>
      </c>
      <c r="V50" s="237" t="s">
        <v>3830</v>
      </c>
      <c r="W50" s="356" t="s">
        <v>5040</v>
      </c>
      <c r="X50" s="539">
        <v>44956</v>
      </c>
      <c r="Y50" s="539">
        <v>45289</v>
      </c>
      <c r="Z50" s="539">
        <v>44956</v>
      </c>
      <c r="AA50" s="539">
        <v>45289</v>
      </c>
      <c r="AB50" s="814"/>
      <c r="AC50" s="829"/>
      <c r="AD50" s="46">
        <f t="shared" si="35"/>
        <v>8</v>
      </c>
      <c r="AE50" s="46">
        <f t="shared" si="35"/>
        <v>8</v>
      </c>
      <c r="AF50" s="46">
        <f t="shared" si="35"/>
        <v>0</v>
      </c>
      <c r="AG50" s="46">
        <f t="shared" si="35"/>
        <v>0</v>
      </c>
      <c r="AH50" s="46">
        <f t="shared" si="35"/>
        <v>0</v>
      </c>
      <c r="AI50" s="46">
        <f t="shared" si="35"/>
        <v>0</v>
      </c>
      <c r="AJ50" s="46">
        <f t="shared" si="35"/>
        <v>0</v>
      </c>
      <c r="AK50" s="814"/>
      <c r="AL50" s="1254"/>
      <c r="AM50" s="46">
        <f t="shared" si="2"/>
        <v>2</v>
      </c>
      <c r="AN50" s="49">
        <v>2</v>
      </c>
      <c r="AO50" s="49">
        <v>0</v>
      </c>
      <c r="AP50" s="49">
        <v>0</v>
      </c>
      <c r="AQ50" s="49">
        <v>0</v>
      </c>
      <c r="AR50" s="49">
        <v>0</v>
      </c>
      <c r="AS50" s="49">
        <v>0</v>
      </c>
      <c r="AT50" s="814"/>
      <c r="AU50" s="1257"/>
      <c r="AV50" s="46">
        <f t="shared" si="3"/>
        <v>2</v>
      </c>
      <c r="AW50" s="49">
        <v>2</v>
      </c>
      <c r="AX50" s="49">
        <v>0</v>
      </c>
      <c r="AY50" s="49">
        <v>0</v>
      </c>
      <c r="AZ50" s="49">
        <v>0</v>
      </c>
      <c r="BA50" s="49">
        <v>0</v>
      </c>
      <c r="BB50" s="49">
        <v>0</v>
      </c>
      <c r="BC50" s="814"/>
      <c r="BD50" s="1260"/>
      <c r="BE50" s="46">
        <f t="shared" si="4"/>
        <v>2</v>
      </c>
      <c r="BF50" s="49">
        <v>2</v>
      </c>
      <c r="BG50" s="49">
        <v>0</v>
      </c>
      <c r="BH50" s="49">
        <v>0</v>
      </c>
      <c r="BI50" s="49">
        <v>0</v>
      </c>
      <c r="BJ50" s="49">
        <v>0</v>
      </c>
      <c r="BK50" s="49">
        <v>0</v>
      </c>
      <c r="BL50" s="814"/>
      <c r="BM50" s="1251"/>
      <c r="BN50" s="46">
        <f t="shared" si="5"/>
        <v>2</v>
      </c>
      <c r="BO50" s="49">
        <v>2</v>
      </c>
      <c r="BP50" s="49">
        <v>0</v>
      </c>
      <c r="BQ50" s="49">
        <v>0</v>
      </c>
      <c r="BR50" s="49">
        <v>0</v>
      </c>
      <c r="BS50" s="49">
        <v>0</v>
      </c>
      <c r="BT50" s="49">
        <v>0</v>
      </c>
      <c r="BU50" s="824"/>
      <c r="BV50" s="825"/>
      <c r="BW50" s="825"/>
      <c r="BX50" s="825"/>
      <c r="BY50" s="825"/>
      <c r="BZ50" s="825"/>
      <c r="CA50" s="825"/>
      <c r="CB50" s="825"/>
      <c r="CC50" s="826"/>
    </row>
    <row r="51" spans="1:81" s="58" customFormat="1" ht="40.200000000000003" customHeight="1" thickTop="1" x14ac:dyDescent="0.3">
      <c r="A51" s="34"/>
      <c r="B51" s="907"/>
      <c r="C51" s="869"/>
      <c r="D51" s="1264">
        <v>3301</v>
      </c>
      <c r="E51" s="851" t="s">
        <v>3996</v>
      </c>
      <c r="F51" s="1266">
        <v>3301053</v>
      </c>
      <c r="G51" s="851" t="s">
        <v>4005</v>
      </c>
      <c r="H51" s="851" t="s">
        <v>4961</v>
      </c>
      <c r="I51" s="1184">
        <v>2021004540026</v>
      </c>
      <c r="J51" s="812">
        <v>174</v>
      </c>
      <c r="K51" s="854" t="str">
        <f>+[4]Metas!K200</f>
        <v>Casas de cultura apoyadas en su mantenimiento, adecuación y/o dotación, para la prestación de servicios culturales en los municipios, (5 por año)</v>
      </c>
      <c r="L51" s="857">
        <f t="shared" ref="L51" si="68">M51</f>
        <v>5</v>
      </c>
      <c r="M51" s="860">
        <f>SUM(N51:Q51)</f>
        <v>5</v>
      </c>
      <c r="N51" s="836"/>
      <c r="O51" s="839"/>
      <c r="P51" s="863">
        <v>2</v>
      </c>
      <c r="Q51" s="866">
        <v>3</v>
      </c>
      <c r="R51" s="812">
        <f t="shared" ref="R51" si="69">+$J51</f>
        <v>174</v>
      </c>
      <c r="S51" s="354" t="s">
        <v>5033</v>
      </c>
      <c r="T51" s="438" t="s">
        <v>3822</v>
      </c>
      <c r="U51" s="235" t="s">
        <v>3826</v>
      </c>
      <c r="V51" s="235" t="s">
        <v>3830</v>
      </c>
      <c r="W51" s="354" t="s">
        <v>5041</v>
      </c>
      <c r="X51" s="538">
        <v>44956</v>
      </c>
      <c r="Y51" s="538">
        <v>45289</v>
      </c>
      <c r="Z51" s="538">
        <v>44956</v>
      </c>
      <c r="AA51" s="538">
        <v>45289</v>
      </c>
      <c r="AB51" s="812">
        <f t="shared" ref="AB51" si="70">+$J51</f>
        <v>174</v>
      </c>
      <c r="AC51" s="827">
        <f t="shared" ref="AC51" si="71">+L51</f>
        <v>5</v>
      </c>
      <c r="AD51" s="44">
        <f t="shared" si="35"/>
        <v>8</v>
      </c>
      <c r="AE51" s="44">
        <f t="shared" si="35"/>
        <v>8</v>
      </c>
      <c r="AF51" s="44">
        <f t="shared" si="35"/>
        <v>0</v>
      </c>
      <c r="AG51" s="44">
        <f t="shared" si="35"/>
        <v>0</v>
      </c>
      <c r="AH51" s="44">
        <f t="shared" si="35"/>
        <v>0</v>
      </c>
      <c r="AI51" s="44">
        <f t="shared" si="35"/>
        <v>0</v>
      </c>
      <c r="AJ51" s="44">
        <f t="shared" si="35"/>
        <v>0</v>
      </c>
      <c r="AK51" s="812">
        <f t="shared" ref="AK51" si="72">+$J51</f>
        <v>174</v>
      </c>
      <c r="AL51" s="1252">
        <f>+N51</f>
        <v>0</v>
      </c>
      <c r="AM51" s="44">
        <f t="shared" si="2"/>
        <v>2</v>
      </c>
      <c r="AN51" s="47">
        <v>2</v>
      </c>
      <c r="AO51" s="47">
        <v>0</v>
      </c>
      <c r="AP51" s="47">
        <v>0</v>
      </c>
      <c r="AQ51" s="47">
        <v>0</v>
      </c>
      <c r="AR51" s="47">
        <v>0</v>
      </c>
      <c r="AS51" s="47">
        <v>0</v>
      </c>
      <c r="AT51" s="812">
        <f t="shared" ref="AT51" si="73">+$J51</f>
        <v>174</v>
      </c>
      <c r="AU51" s="1255">
        <f>+O51</f>
        <v>0</v>
      </c>
      <c r="AV51" s="44">
        <f t="shared" si="3"/>
        <v>2</v>
      </c>
      <c r="AW51" s="47">
        <v>2</v>
      </c>
      <c r="AX51" s="47">
        <v>0</v>
      </c>
      <c r="AY51" s="47">
        <v>0</v>
      </c>
      <c r="AZ51" s="47">
        <v>0</v>
      </c>
      <c r="BA51" s="47">
        <v>0</v>
      </c>
      <c r="BB51" s="47">
        <v>0</v>
      </c>
      <c r="BC51" s="812">
        <f t="shared" ref="BC51" si="74">+$J51</f>
        <v>174</v>
      </c>
      <c r="BD51" s="1258">
        <f>+P51</f>
        <v>2</v>
      </c>
      <c r="BE51" s="44">
        <f t="shared" si="4"/>
        <v>2</v>
      </c>
      <c r="BF51" s="47">
        <v>2</v>
      </c>
      <c r="BG51" s="47">
        <v>0</v>
      </c>
      <c r="BH51" s="47">
        <v>0</v>
      </c>
      <c r="BI51" s="47">
        <v>0</v>
      </c>
      <c r="BJ51" s="47">
        <v>0</v>
      </c>
      <c r="BK51" s="47">
        <v>0</v>
      </c>
      <c r="BL51" s="812">
        <f t="shared" ref="BL51" si="75">+$J51</f>
        <v>174</v>
      </c>
      <c r="BM51" s="1249">
        <f>+Q51</f>
        <v>3</v>
      </c>
      <c r="BN51" s="44">
        <f t="shared" si="5"/>
        <v>2</v>
      </c>
      <c r="BO51" s="47">
        <v>2</v>
      </c>
      <c r="BP51" s="47">
        <v>0</v>
      </c>
      <c r="BQ51" s="47">
        <v>0</v>
      </c>
      <c r="BR51" s="47">
        <v>0</v>
      </c>
      <c r="BS51" s="47">
        <v>0</v>
      </c>
      <c r="BT51" s="47">
        <v>0</v>
      </c>
      <c r="BU51" s="818"/>
      <c r="BV51" s="819"/>
      <c r="BW51" s="819"/>
      <c r="BX51" s="819"/>
      <c r="BY51" s="819"/>
      <c r="BZ51" s="819"/>
      <c r="CA51" s="819"/>
      <c r="CB51" s="819"/>
      <c r="CC51" s="820"/>
    </row>
    <row r="52" spans="1:81" s="58" customFormat="1" ht="40.200000000000003" customHeight="1" x14ac:dyDescent="0.3">
      <c r="A52" s="34"/>
      <c r="B52" s="907"/>
      <c r="C52" s="869"/>
      <c r="D52" s="919"/>
      <c r="E52" s="852"/>
      <c r="F52" s="920"/>
      <c r="G52" s="852"/>
      <c r="H52" s="852"/>
      <c r="I52" s="1185"/>
      <c r="J52" s="813"/>
      <c r="K52" s="855"/>
      <c r="L52" s="858"/>
      <c r="M52" s="861"/>
      <c r="N52" s="837"/>
      <c r="O52" s="840"/>
      <c r="P52" s="864"/>
      <c r="Q52" s="867"/>
      <c r="R52" s="813"/>
      <c r="S52" s="355" t="s">
        <v>5042</v>
      </c>
      <c r="T52" s="236" t="s">
        <v>3822</v>
      </c>
      <c r="U52" s="236" t="s">
        <v>3826</v>
      </c>
      <c r="V52" s="236" t="s">
        <v>3830</v>
      </c>
      <c r="W52" s="355" t="s">
        <v>5043</v>
      </c>
      <c r="X52" s="539">
        <v>44956</v>
      </c>
      <c r="Y52" s="539">
        <v>45289</v>
      </c>
      <c r="Z52" s="539">
        <v>44956</v>
      </c>
      <c r="AA52" s="539">
        <v>45289</v>
      </c>
      <c r="AB52" s="813"/>
      <c r="AC52" s="828"/>
      <c r="AD52" s="51">
        <f t="shared" si="35"/>
        <v>8</v>
      </c>
      <c r="AE52" s="51">
        <f t="shared" si="35"/>
        <v>8</v>
      </c>
      <c r="AF52" s="51">
        <f t="shared" si="35"/>
        <v>0</v>
      </c>
      <c r="AG52" s="51">
        <f t="shared" si="35"/>
        <v>0</v>
      </c>
      <c r="AH52" s="51">
        <f t="shared" si="35"/>
        <v>0</v>
      </c>
      <c r="AI52" s="51">
        <f t="shared" si="35"/>
        <v>0</v>
      </c>
      <c r="AJ52" s="51">
        <f t="shared" si="35"/>
        <v>0</v>
      </c>
      <c r="AK52" s="813"/>
      <c r="AL52" s="1253"/>
      <c r="AM52" s="51">
        <f t="shared" si="2"/>
        <v>2</v>
      </c>
      <c r="AN52" s="257">
        <v>2</v>
      </c>
      <c r="AO52" s="257">
        <v>0</v>
      </c>
      <c r="AP52" s="257">
        <v>0</v>
      </c>
      <c r="AQ52" s="257">
        <v>0</v>
      </c>
      <c r="AR52" s="257">
        <v>0</v>
      </c>
      <c r="AS52" s="257">
        <v>0</v>
      </c>
      <c r="AT52" s="813"/>
      <c r="AU52" s="1256"/>
      <c r="AV52" s="51">
        <f t="shared" si="3"/>
        <v>2</v>
      </c>
      <c r="AW52" s="257">
        <v>2</v>
      </c>
      <c r="AX52" s="257">
        <v>0</v>
      </c>
      <c r="AY52" s="257">
        <v>0</v>
      </c>
      <c r="AZ52" s="257">
        <v>0</v>
      </c>
      <c r="BA52" s="257">
        <v>0</v>
      </c>
      <c r="BB52" s="257">
        <v>0</v>
      </c>
      <c r="BC52" s="813"/>
      <c r="BD52" s="1259"/>
      <c r="BE52" s="51">
        <f t="shared" si="4"/>
        <v>2</v>
      </c>
      <c r="BF52" s="257">
        <v>2</v>
      </c>
      <c r="BG52" s="257">
        <v>0</v>
      </c>
      <c r="BH52" s="257">
        <v>0</v>
      </c>
      <c r="BI52" s="257">
        <v>0</v>
      </c>
      <c r="BJ52" s="257">
        <v>0</v>
      </c>
      <c r="BK52" s="257">
        <v>0</v>
      </c>
      <c r="BL52" s="813"/>
      <c r="BM52" s="1250"/>
      <c r="BN52" s="51">
        <f t="shared" si="5"/>
        <v>2</v>
      </c>
      <c r="BO52" s="257">
        <v>2</v>
      </c>
      <c r="BP52" s="257">
        <v>0</v>
      </c>
      <c r="BQ52" s="257">
        <v>0</v>
      </c>
      <c r="BR52" s="257">
        <v>0</v>
      </c>
      <c r="BS52" s="257">
        <v>0</v>
      </c>
      <c r="BT52" s="257">
        <v>0</v>
      </c>
      <c r="BU52" s="821"/>
      <c r="BV52" s="822"/>
      <c r="BW52" s="822"/>
      <c r="BX52" s="822"/>
      <c r="BY52" s="822"/>
      <c r="BZ52" s="822"/>
      <c r="CA52" s="822"/>
      <c r="CB52" s="822"/>
      <c r="CC52" s="823"/>
    </row>
    <row r="53" spans="1:81" s="58" customFormat="1" ht="40.200000000000003" customHeight="1" x14ac:dyDescent="0.3">
      <c r="A53" s="34"/>
      <c r="B53" s="907"/>
      <c r="C53" s="869"/>
      <c r="D53" s="919"/>
      <c r="E53" s="852"/>
      <c r="F53" s="920"/>
      <c r="G53" s="852"/>
      <c r="H53" s="852"/>
      <c r="I53" s="1185"/>
      <c r="J53" s="813"/>
      <c r="K53" s="855"/>
      <c r="L53" s="858"/>
      <c r="M53" s="861"/>
      <c r="N53" s="837"/>
      <c r="O53" s="840"/>
      <c r="P53" s="864"/>
      <c r="Q53" s="867"/>
      <c r="R53" s="813"/>
      <c r="S53" s="355" t="s">
        <v>5044</v>
      </c>
      <c r="T53" s="236" t="s">
        <v>3822</v>
      </c>
      <c r="U53" s="236" t="s">
        <v>3825</v>
      </c>
      <c r="V53" s="236" t="s">
        <v>3830</v>
      </c>
      <c r="W53" s="355" t="s">
        <v>5045</v>
      </c>
      <c r="X53" s="539">
        <v>44956</v>
      </c>
      <c r="Y53" s="539">
        <v>45289</v>
      </c>
      <c r="Z53" s="539">
        <v>44956</v>
      </c>
      <c r="AA53" s="539">
        <v>45289</v>
      </c>
      <c r="AB53" s="813"/>
      <c r="AC53" s="828"/>
      <c r="AD53" s="51">
        <f t="shared" si="35"/>
        <v>8</v>
      </c>
      <c r="AE53" s="51">
        <f t="shared" si="35"/>
        <v>8</v>
      </c>
      <c r="AF53" s="51">
        <f t="shared" si="35"/>
        <v>0</v>
      </c>
      <c r="AG53" s="51">
        <f t="shared" si="35"/>
        <v>0</v>
      </c>
      <c r="AH53" s="51">
        <f t="shared" si="35"/>
        <v>0</v>
      </c>
      <c r="AI53" s="51">
        <f t="shared" si="35"/>
        <v>0</v>
      </c>
      <c r="AJ53" s="51">
        <f t="shared" si="35"/>
        <v>0</v>
      </c>
      <c r="AK53" s="813"/>
      <c r="AL53" s="1253"/>
      <c r="AM53" s="51">
        <f t="shared" si="2"/>
        <v>2</v>
      </c>
      <c r="AN53" s="257">
        <v>2</v>
      </c>
      <c r="AO53" s="257">
        <v>0</v>
      </c>
      <c r="AP53" s="257">
        <v>0</v>
      </c>
      <c r="AQ53" s="257">
        <v>0</v>
      </c>
      <c r="AR53" s="257">
        <v>0</v>
      </c>
      <c r="AS53" s="257">
        <v>0</v>
      </c>
      <c r="AT53" s="813"/>
      <c r="AU53" s="1256"/>
      <c r="AV53" s="51">
        <f t="shared" si="3"/>
        <v>2</v>
      </c>
      <c r="AW53" s="257">
        <v>2</v>
      </c>
      <c r="AX53" s="257">
        <v>0</v>
      </c>
      <c r="AY53" s="257">
        <v>0</v>
      </c>
      <c r="AZ53" s="257">
        <v>0</v>
      </c>
      <c r="BA53" s="257">
        <v>0</v>
      </c>
      <c r="BB53" s="257">
        <v>0</v>
      </c>
      <c r="BC53" s="813"/>
      <c r="BD53" s="1259"/>
      <c r="BE53" s="51">
        <f t="shared" si="4"/>
        <v>2</v>
      </c>
      <c r="BF53" s="257">
        <v>2</v>
      </c>
      <c r="BG53" s="257">
        <v>0</v>
      </c>
      <c r="BH53" s="257">
        <v>0</v>
      </c>
      <c r="BI53" s="257">
        <v>0</v>
      </c>
      <c r="BJ53" s="257">
        <v>0</v>
      </c>
      <c r="BK53" s="257">
        <v>0</v>
      </c>
      <c r="BL53" s="813"/>
      <c r="BM53" s="1250"/>
      <c r="BN53" s="51">
        <f t="shared" si="5"/>
        <v>2</v>
      </c>
      <c r="BO53" s="257">
        <v>2</v>
      </c>
      <c r="BP53" s="257">
        <v>0</v>
      </c>
      <c r="BQ53" s="257">
        <v>0</v>
      </c>
      <c r="BR53" s="257">
        <v>0</v>
      </c>
      <c r="BS53" s="257">
        <v>0</v>
      </c>
      <c r="BT53" s="257">
        <v>0</v>
      </c>
      <c r="BU53" s="821"/>
      <c r="BV53" s="822"/>
      <c r="BW53" s="822"/>
      <c r="BX53" s="822"/>
      <c r="BY53" s="822"/>
      <c r="BZ53" s="822"/>
      <c r="CA53" s="822"/>
      <c r="CB53" s="822"/>
      <c r="CC53" s="823"/>
    </row>
    <row r="54" spans="1:81" s="58" customFormat="1" ht="40.200000000000003" customHeight="1" thickBot="1" x14ac:dyDescent="0.35">
      <c r="A54" s="34"/>
      <c r="B54" s="907"/>
      <c r="C54" s="869"/>
      <c r="D54" s="1265"/>
      <c r="E54" s="853"/>
      <c r="F54" s="1267"/>
      <c r="G54" s="853"/>
      <c r="H54" s="853"/>
      <c r="I54" s="1186"/>
      <c r="J54" s="814"/>
      <c r="K54" s="856"/>
      <c r="L54" s="859"/>
      <c r="M54" s="862"/>
      <c r="N54" s="838"/>
      <c r="O54" s="841"/>
      <c r="P54" s="865"/>
      <c r="Q54" s="874"/>
      <c r="R54" s="814"/>
      <c r="S54" s="356" t="s">
        <v>5046</v>
      </c>
      <c r="T54" s="393" t="s">
        <v>3822</v>
      </c>
      <c r="U54" s="237" t="s">
        <v>3826</v>
      </c>
      <c r="V54" s="237" t="s">
        <v>3830</v>
      </c>
      <c r="W54" s="356" t="s">
        <v>5047</v>
      </c>
      <c r="X54" s="539">
        <v>44956</v>
      </c>
      <c r="Y54" s="539">
        <v>45289</v>
      </c>
      <c r="Z54" s="539">
        <v>44956</v>
      </c>
      <c r="AA54" s="539">
        <v>45289</v>
      </c>
      <c r="AB54" s="814"/>
      <c r="AC54" s="829"/>
      <c r="AD54" s="46">
        <f t="shared" si="35"/>
        <v>8</v>
      </c>
      <c r="AE54" s="46">
        <f t="shared" si="35"/>
        <v>8</v>
      </c>
      <c r="AF54" s="46">
        <f t="shared" si="35"/>
        <v>0</v>
      </c>
      <c r="AG54" s="46">
        <f t="shared" si="35"/>
        <v>0</v>
      </c>
      <c r="AH54" s="46">
        <f t="shared" si="35"/>
        <v>0</v>
      </c>
      <c r="AI54" s="46">
        <f t="shared" si="35"/>
        <v>0</v>
      </c>
      <c r="AJ54" s="46">
        <f t="shared" si="35"/>
        <v>0</v>
      </c>
      <c r="AK54" s="814"/>
      <c r="AL54" s="1254"/>
      <c r="AM54" s="46">
        <f t="shared" si="2"/>
        <v>2</v>
      </c>
      <c r="AN54" s="49">
        <v>2</v>
      </c>
      <c r="AO54" s="49">
        <v>0</v>
      </c>
      <c r="AP54" s="49">
        <v>0</v>
      </c>
      <c r="AQ54" s="49">
        <v>0</v>
      </c>
      <c r="AR54" s="49">
        <v>0</v>
      </c>
      <c r="AS54" s="49">
        <v>0</v>
      </c>
      <c r="AT54" s="814"/>
      <c r="AU54" s="1257"/>
      <c r="AV54" s="46">
        <f t="shared" si="3"/>
        <v>2</v>
      </c>
      <c r="AW54" s="49">
        <v>2</v>
      </c>
      <c r="AX54" s="49">
        <v>0</v>
      </c>
      <c r="AY54" s="49">
        <v>0</v>
      </c>
      <c r="AZ54" s="49">
        <v>0</v>
      </c>
      <c r="BA54" s="49">
        <v>0</v>
      </c>
      <c r="BB54" s="49">
        <v>0</v>
      </c>
      <c r="BC54" s="814"/>
      <c r="BD54" s="1260"/>
      <c r="BE54" s="46">
        <f t="shared" si="4"/>
        <v>2</v>
      </c>
      <c r="BF54" s="49">
        <v>2</v>
      </c>
      <c r="BG54" s="49">
        <v>0</v>
      </c>
      <c r="BH54" s="49">
        <v>0</v>
      </c>
      <c r="BI54" s="49">
        <v>0</v>
      </c>
      <c r="BJ54" s="49">
        <v>0</v>
      </c>
      <c r="BK54" s="49">
        <v>0</v>
      </c>
      <c r="BL54" s="814"/>
      <c r="BM54" s="1251"/>
      <c r="BN54" s="46">
        <f t="shared" si="5"/>
        <v>2</v>
      </c>
      <c r="BO54" s="49">
        <v>2</v>
      </c>
      <c r="BP54" s="49">
        <v>0</v>
      </c>
      <c r="BQ54" s="49">
        <v>0</v>
      </c>
      <c r="BR54" s="49">
        <v>0</v>
      </c>
      <c r="BS54" s="49">
        <v>0</v>
      </c>
      <c r="BT54" s="49">
        <v>0</v>
      </c>
      <c r="BU54" s="824"/>
      <c r="BV54" s="825"/>
      <c r="BW54" s="825"/>
      <c r="BX54" s="825"/>
      <c r="BY54" s="825"/>
      <c r="BZ54" s="825"/>
      <c r="CA54" s="825"/>
      <c r="CB54" s="825"/>
      <c r="CC54" s="826"/>
    </row>
    <row r="55" spans="1:81" s="58" customFormat="1" ht="40.200000000000003" customHeight="1" thickTop="1" x14ac:dyDescent="0.3">
      <c r="A55" s="34"/>
      <c r="B55" s="907"/>
      <c r="C55" s="869"/>
      <c r="D55" s="1264">
        <v>3301</v>
      </c>
      <c r="E55" s="851" t="s">
        <v>3996</v>
      </c>
      <c r="F55" s="1266">
        <v>3301053</v>
      </c>
      <c r="G55" s="851" t="s">
        <v>4005</v>
      </c>
      <c r="H55" s="851" t="s">
        <v>4961</v>
      </c>
      <c r="I55" s="1184">
        <v>2021004540026</v>
      </c>
      <c r="J55" s="812">
        <v>175</v>
      </c>
      <c r="K55" s="854" t="str">
        <f>+[4]Metas!K201</f>
        <v>Asignación de los recursos del programa de beneficios de la seguridad social a creadores y gestores culturales según lo establezca la reglamentación de la estampilla Procultura</v>
      </c>
      <c r="L55" s="857" t="str">
        <f t="shared" ref="L55" si="76">M55</f>
        <v>0.0%</v>
      </c>
      <c r="M55" s="1190" t="s">
        <v>5048</v>
      </c>
      <c r="N55" s="1193" t="s">
        <v>5048</v>
      </c>
      <c r="O55" s="1175" t="s">
        <v>5048</v>
      </c>
      <c r="P55" s="1178" t="s">
        <v>5048</v>
      </c>
      <c r="Q55" s="1181" t="s">
        <v>5048</v>
      </c>
      <c r="R55" s="812">
        <f t="shared" ref="R55" si="77">+$J55</f>
        <v>175</v>
      </c>
      <c r="S55" s="354" t="s">
        <v>5049</v>
      </c>
      <c r="T55" s="438" t="s">
        <v>3822</v>
      </c>
      <c r="U55" s="235" t="s">
        <v>3826</v>
      </c>
      <c r="V55" s="235" t="s">
        <v>3830</v>
      </c>
      <c r="W55" s="354" t="s">
        <v>5050</v>
      </c>
      <c r="X55" s="538">
        <v>44956</v>
      </c>
      <c r="Y55" s="538">
        <v>45289</v>
      </c>
      <c r="Z55" s="538">
        <v>44956</v>
      </c>
      <c r="AA55" s="538">
        <v>45289</v>
      </c>
      <c r="AB55" s="812">
        <f t="shared" ref="AB55" si="78">+$J55</f>
        <v>175</v>
      </c>
      <c r="AC55" s="827" t="str">
        <f t="shared" ref="AC55" si="79">+L55</f>
        <v>0.0%</v>
      </c>
      <c r="AD55" s="44">
        <f t="shared" si="35"/>
        <v>2.75</v>
      </c>
      <c r="AE55" s="44">
        <f t="shared" si="35"/>
        <v>2.75</v>
      </c>
      <c r="AF55" s="44">
        <f t="shared" si="35"/>
        <v>0</v>
      </c>
      <c r="AG55" s="44">
        <f t="shared" si="35"/>
        <v>0</v>
      </c>
      <c r="AH55" s="44">
        <f t="shared" si="35"/>
        <v>0</v>
      </c>
      <c r="AI55" s="44">
        <f t="shared" si="35"/>
        <v>0</v>
      </c>
      <c r="AJ55" s="44">
        <f t="shared" si="35"/>
        <v>0</v>
      </c>
      <c r="AK55" s="812">
        <f t="shared" ref="AK55" si="80">+$J55</f>
        <v>175</v>
      </c>
      <c r="AL55" s="1252" t="str">
        <f>+N55</f>
        <v>0.0%</v>
      </c>
      <c r="AM55" s="44">
        <f t="shared" si="2"/>
        <v>0.6875</v>
      </c>
      <c r="AN55" s="47">
        <v>0.6875</v>
      </c>
      <c r="AO55" s="47">
        <v>0</v>
      </c>
      <c r="AP55" s="47">
        <v>0</v>
      </c>
      <c r="AQ55" s="47">
        <v>0</v>
      </c>
      <c r="AR55" s="47">
        <v>0</v>
      </c>
      <c r="AS55" s="47">
        <v>0</v>
      </c>
      <c r="AT55" s="812">
        <f t="shared" ref="AT55" si="81">+$J55</f>
        <v>175</v>
      </c>
      <c r="AU55" s="1255" t="str">
        <f>+O55</f>
        <v>0.0%</v>
      </c>
      <c r="AV55" s="44">
        <f t="shared" si="3"/>
        <v>0.6875</v>
      </c>
      <c r="AW55" s="47">
        <v>0.6875</v>
      </c>
      <c r="AX55" s="47">
        <v>0</v>
      </c>
      <c r="AY55" s="47">
        <v>0</v>
      </c>
      <c r="AZ55" s="47">
        <v>0</v>
      </c>
      <c r="BA55" s="47">
        <v>0</v>
      </c>
      <c r="BB55" s="47">
        <v>0</v>
      </c>
      <c r="BC55" s="812">
        <f t="shared" ref="BC55" si="82">+$J55</f>
        <v>175</v>
      </c>
      <c r="BD55" s="1258" t="str">
        <f>+P55</f>
        <v>0.0%</v>
      </c>
      <c r="BE55" s="44">
        <f t="shared" si="4"/>
        <v>0.6875</v>
      </c>
      <c r="BF55" s="47">
        <v>0.6875</v>
      </c>
      <c r="BG55" s="47">
        <v>0</v>
      </c>
      <c r="BH55" s="47">
        <v>0</v>
      </c>
      <c r="BI55" s="47">
        <v>0</v>
      </c>
      <c r="BJ55" s="47">
        <v>0</v>
      </c>
      <c r="BK55" s="47">
        <v>0</v>
      </c>
      <c r="BL55" s="812">
        <f t="shared" ref="BL55" si="83">+$J55</f>
        <v>175</v>
      </c>
      <c r="BM55" s="1249" t="str">
        <f>+Q55</f>
        <v>0.0%</v>
      </c>
      <c r="BN55" s="44">
        <f t="shared" si="5"/>
        <v>0.6875</v>
      </c>
      <c r="BO55" s="47">
        <v>0.6875</v>
      </c>
      <c r="BP55" s="47">
        <v>0</v>
      </c>
      <c r="BQ55" s="47">
        <v>0</v>
      </c>
      <c r="BR55" s="47">
        <v>0</v>
      </c>
      <c r="BS55" s="47">
        <v>0</v>
      </c>
      <c r="BT55" s="47">
        <v>0</v>
      </c>
      <c r="BU55" s="818"/>
      <c r="BV55" s="819"/>
      <c r="BW55" s="819"/>
      <c r="BX55" s="819"/>
      <c r="BY55" s="819"/>
      <c r="BZ55" s="819"/>
      <c r="CA55" s="819"/>
      <c r="CB55" s="819"/>
      <c r="CC55" s="820"/>
    </row>
    <row r="56" spans="1:81" s="58" customFormat="1" ht="40.200000000000003" customHeight="1" x14ac:dyDescent="0.3">
      <c r="A56" s="34"/>
      <c r="B56" s="907"/>
      <c r="C56" s="869"/>
      <c r="D56" s="919"/>
      <c r="E56" s="852"/>
      <c r="F56" s="920"/>
      <c r="G56" s="852"/>
      <c r="H56" s="852"/>
      <c r="I56" s="1185"/>
      <c r="J56" s="813"/>
      <c r="K56" s="855"/>
      <c r="L56" s="858"/>
      <c r="M56" s="1191"/>
      <c r="N56" s="1194"/>
      <c r="O56" s="1176"/>
      <c r="P56" s="1179"/>
      <c r="Q56" s="1182"/>
      <c r="R56" s="813"/>
      <c r="S56" s="355" t="s">
        <v>5051</v>
      </c>
      <c r="T56" s="236" t="s">
        <v>3822</v>
      </c>
      <c r="U56" s="236" t="s">
        <v>3826</v>
      </c>
      <c r="V56" s="236" t="s">
        <v>3830</v>
      </c>
      <c r="W56" s="355" t="s">
        <v>5052</v>
      </c>
      <c r="X56" s="539">
        <v>44956</v>
      </c>
      <c r="Y56" s="539">
        <v>45289</v>
      </c>
      <c r="Z56" s="539">
        <v>44956</v>
      </c>
      <c r="AA56" s="539">
        <v>45289</v>
      </c>
      <c r="AB56" s="813"/>
      <c r="AC56" s="828"/>
      <c r="AD56" s="51">
        <f t="shared" si="35"/>
        <v>2.75</v>
      </c>
      <c r="AE56" s="51">
        <f t="shared" si="35"/>
        <v>2.75</v>
      </c>
      <c r="AF56" s="51">
        <f t="shared" si="35"/>
        <v>0</v>
      </c>
      <c r="AG56" s="51">
        <f t="shared" si="35"/>
        <v>0</v>
      </c>
      <c r="AH56" s="51">
        <f t="shared" si="35"/>
        <v>0</v>
      </c>
      <c r="AI56" s="51">
        <f t="shared" si="35"/>
        <v>0</v>
      </c>
      <c r="AJ56" s="51">
        <f t="shared" si="35"/>
        <v>0</v>
      </c>
      <c r="AK56" s="813"/>
      <c r="AL56" s="1253"/>
      <c r="AM56" s="51">
        <f t="shared" si="2"/>
        <v>0.6875</v>
      </c>
      <c r="AN56" s="257">
        <v>0.6875</v>
      </c>
      <c r="AO56" s="257">
        <v>0</v>
      </c>
      <c r="AP56" s="257">
        <v>0</v>
      </c>
      <c r="AQ56" s="257">
        <v>0</v>
      </c>
      <c r="AR56" s="257">
        <v>0</v>
      </c>
      <c r="AS56" s="257">
        <v>0</v>
      </c>
      <c r="AT56" s="813"/>
      <c r="AU56" s="1256"/>
      <c r="AV56" s="51">
        <f t="shared" si="3"/>
        <v>0.6875</v>
      </c>
      <c r="AW56" s="257">
        <v>0.6875</v>
      </c>
      <c r="AX56" s="257">
        <v>0</v>
      </c>
      <c r="AY56" s="257">
        <v>0</v>
      </c>
      <c r="AZ56" s="257">
        <v>0</v>
      </c>
      <c r="BA56" s="257">
        <v>0</v>
      </c>
      <c r="BB56" s="257">
        <v>0</v>
      </c>
      <c r="BC56" s="813"/>
      <c r="BD56" s="1259"/>
      <c r="BE56" s="51">
        <f t="shared" si="4"/>
        <v>0.6875</v>
      </c>
      <c r="BF56" s="257">
        <v>0.6875</v>
      </c>
      <c r="BG56" s="257">
        <v>0</v>
      </c>
      <c r="BH56" s="257">
        <v>0</v>
      </c>
      <c r="BI56" s="257">
        <v>0</v>
      </c>
      <c r="BJ56" s="257">
        <v>0</v>
      </c>
      <c r="BK56" s="257">
        <v>0</v>
      </c>
      <c r="BL56" s="813"/>
      <c r="BM56" s="1250"/>
      <c r="BN56" s="51">
        <f t="shared" si="5"/>
        <v>0.6875</v>
      </c>
      <c r="BO56" s="257">
        <v>0.6875</v>
      </c>
      <c r="BP56" s="257">
        <v>0</v>
      </c>
      <c r="BQ56" s="257">
        <v>0</v>
      </c>
      <c r="BR56" s="257">
        <v>0</v>
      </c>
      <c r="BS56" s="257">
        <v>0</v>
      </c>
      <c r="BT56" s="257">
        <v>0</v>
      </c>
      <c r="BU56" s="821"/>
      <c r="BV56" s="822"/>
      <c r="BW56" s="822"/>
      <c r="BX56" s="822"/>
      <c r="BY56" s="822"/>
      <c r="BZ56" s="822"/>
      <c r="CA56" s="822"/>
      <c r="CB56" s="822"/>
      <c r="CC56" s="823"/>
    </row>
    <row r="57" spans="1:81" s="58" customFormat="1" ht="40.200000000000003" customHeight="1" x14ac:dyDescent="0.3">
      <c r="A57" s="34"/>
      <c r="B57" s="907"/>
      <c r="C57" s="869"/>
      <c r="D57" s="919"/>
      <c r="E57" s="852"/>
      <c r="F57" s="920"/>
      <c r="G57" s="852"/>
      <c r="H57" s="852"/>
      <c r="I57" s="1185"/>
      <c r="J57" s="813"/>
      <c r="K57" s="855"/>
      <c r="L57" s="858"/>
      <c r="M57" s="1191"/>
      <c r="N57" s="1194"/>
      <c r="O57" s="1176"/>
      <c r="P57" s="1179"/>
      <c r="Q57" s="1182"/>
      <c r="R57" s="813"/>
      <c r="S57" s="355" t="s">
        <v>5053</v>
      </c>
      <c r="T57" s="236" t="s">
        <v>3822</v>
      </c>
      <c r="U57" s="236" t="s">
        <v>3826</v>
      </c>
      <c r="V57" s="236" t="s">
        <v>3830</v>
      </c>
      <c r="W57" s="355" t="s">
        <v>5054</v>
      </c>
      <c r="X57" s="539">
        <v>44956</v>
      </c>
      <c r="Y57" s="539">
        <v>45289</v>
      </c>
      <c r="Z57" s="539">
        <v>44956</v>
      </c>
      <c r="AA57" s="539">
        <v>45289</v>
      </c>
      <c r="AB57" s="813"/>
      <c r="AC57" s="828"/>
      <c r="AD57" s="51">
        <f t="shared" si="35"/>
        <v>2.75</v>
      </c>
      <c r="AE57" s="51">
        <f t="shared" si="35"/>
        <v>2.75</v>
      </c>
      <c r="AF57" s="51">
        <f t="shared" si="35"/>
        <v>0</v>
      </c>
      <c r="AG57" s="51">
        <f t="shared" si="35"/>
        <v>0</v>
      </c>
      <c r="AH57" s="51">
        <f t="shared" si="35"/>
        <v>0</v>
      </c>
      <c r="AI57" s="51">
        <f t="shared" si="35"/>
        <v>0</v>
      </c>
      <c r="AJ57" s="51">
        <f t="shared" si="35"/>
        <v>0</v>
      </c>
      <c r="AK57" s="813"/>
      <c r="AL57" s="1253"/>
      <c r="AM57" s="51">
        <f t="shared" si="2"/>
        <v>0.6875</v>
      </c>
      <c r="AN57" s="257">
        <v>0.6875</v>
      </c>
      <c r="AO57" s="257">
        <v>0</v>
      </c>
      <c r="AP57" s="257">
        <v>0</v>
      </c>
      <c r="AQ57" s="257">
        <v>0</v>
      </c>
      <c r="AR57" s="257">
        <v>0</v>
      </c>
      <c r="AS57" s="257">
        <v>0</v>
      </c>
      <c r="AT57" s="813"/>
      <c r="AU57" s="1256"/>
      <c r="AV57" s="51">
        <f t="shared" si="3"/>
        <v>0.6875</v>
      </c>
      <c r="AW57" s="257">
        <v>0.6875</v>
      </c>
      <c r="AX57" s="257">
        <v>0</v>
      </c>
      <c r="AY57" s="257">
        <v>0</v>
      </c>
      <c r="AZ57" s="257">
        <v>0</v>
      </c>
      <c r="BA57" s="257">
        <v>0</v>
      </c>
      <c r="BB57" s="257">
        <v>0</v>
      </c>
      <c r="BC57" s="813"/>
      <c r="BD57" s="1259"/>
      <c r="BE57" s="51">
        <f t="shared" si="4"/>
        <v>0.6875</v>
      </c>
      <c r="BF57" s="257">
        <v>0.6875</v>
      </c>
      <c r="BG57" s="257">
        <v>0</v>
      </c>
      <c r="BH57" s="257">
        <v>0</v>
      </c>
      <c r="BI57" s="257">
        <v>0</v>
      </c>
      <c r="BJ57" s="257">
        <v>0</v>
      </c>
      <c r="BK57" s="257">
        <v>0</v>
      </c>
      <c r="BL57" s="813"/>
      <c r="BM57" s="1250"/>
      <c r="BN57" s="51">
        <f t="shared" si="5"/>
        <v>0.6875</v>
      </c>
      <c r="BO57" s="257">
        <v>0.6875</v>
      </c>
      <c r="BP57" s="257">
        <v>0</v>
      </c>
      <c r="BQ57" s="257">
        <v>0</v>
      </c>
      <c r="BR57" s="257">
        <v>0</v>
      </c>
      <c r="BS57" s="257">
        <v>0</v>
      </c>
      <c r="BT57" s="257">
        <v>0</v>
      </c>
      <c r="BU57" s="821"/>
      <c r="BV57" s="822"/>
      <c r="BW57" s="822"/>
      <c r="BX57" s="822"/>
      <c r="BY57" s="822"/>
      <c r="BZ57" s="822"/>
      <c r="CA57" s="822"/>
      <c r="CB57" s="822"/>
      <c r="CC57" s="823"/>
    </row>
    <row r="58" spans="1:81" s="58" customFormat="1" ht="40.200000000000003" customHeight="1" thickBot="1" x14ac:dyDescent="0.35">
      <c r="A58" s="34"/>
      <c r="B58" s="908"/>
      <c r="C58" s="870"/>
      <c r="D58" s="1265"/>
      <c r="E58" s="853"/>
      <c r="F58" s="1267"/>
      <c r="G58" s="853"/>
      <c r="H58" s="853"/>
      <c r="I58" s="1186"/>
      <c r="J58" s="814"/>
      <c r="K58" s="856"/>
      <c r="L58" s="859"/>
      <c r="M58" s="1192"/>
      <c r="N58" s="1195"/>
      <c r="O58" s="1177"/>
      <c r="P58" s="1180"/>
      <c r="Q58" s="1183"/>
      <c r="R58" s="814"/>
      <c r="S58" s="356" t="s">
        <v>5055</v>
      </c>
      <c r="T58" s="393" t="s">
        <v>3822</v>
      </c>
      <c r="U58" s="237" t="s">
        <v>3826</v>
      </c>
      <c r="V58" s="237" t="s">
        <v>3830</v>
      </c>
      <c r="W58" s="356" t="s">
        <v>5056</v>
      </c>
      <c r="X58" s="539">
        <v>44956</v>
      </c>
      <c r="Y58" s="539">
        <v>45289</v>
      </c>
      <c r="Z58" s="539">
        <v>44956</v>
      </c>
      <c r="AA58" s="539">
        <v>45289</v>
      </c>
      <c r="AB58" s="814"/>
      <c r="AC58" s="829"/>
      <c r="AD58" s="46">
        <f t="shared" si="35"/>
        <v>2.75</v>
      </c>
      <c r="AE58" s="46">
        <f t="shared" si="35"/>
        <v>2.75</v>
      </c>
      <c r="AF58" s="46">
        <f t="shared" si="35"/>
        <v>0</v>
      </c>
      <c r="AG58" s="46">
        <f t="shared" si="35"/>
        <v>0</v>
      </c>
      <c r="AH58" s="46">
        <f t="shared" si="35"/>
        <v>0</v>
      </c>
      <c r="AI58" s="46">
        <f t="shared" si="35"/>
        <v>0</v>
      </c>
      <c r="AJ58" s="46">
        <f t="shared" si="35"/>
        <v>0</v>
      </c>
      <c r="AK58" s="814"/>
      <c r="AL58" s="1254"/>
      <c r="AM58" s="46">
        <f t="shared" si="2"/>
        <v>0.6875</v>
      </c>
      <c r="AN58" s="49">
        <v>0.6875</v>
      </c>
      <c r="AO58" s="49">
        <v>0</v>
      </c>
      <c r="AP58" s="49">
        <v>0</v>
      </c>
      <c r="AQ58" s="49">
        <v>0</v>
      </c>
      <c r="AR58" s="49">
        <v>0</v>
      </c>
      <c r="AS58" s="49">
        <v>0</v>
      </c>
      <c r="AT58" s="814"/>
      <c r="AU58" s="1257"/>
      <c r="AV58" s="46">
        <f t="shared" si="3"/>
        <v>0.6875</v>
      </c>
      <c r="AW58" s="49">
        <v>0.6875</v>
      </c>
      <c r="AX58" s="49">
        <v>0</v>
      </c>
      <c r="AY58" s="49">
        <v>0</v>
      </c>
      <c r="AZ58" s="49">
        <v>0</v>
      </c>
      <c r="BA58" s="49">
        <v>0</v>
      </c>
      <c r="BB58" s="49">
        <v>0</v>
      </c>
      <c r="BC58" s="814"/>
      <c r="BD58" s="1260"/>
      <c r="BE58" s="46">
        <f t="shared" si="4"/>
        <v>0.6875</v>
      </c>
      <c r="BF58" s="49">
        <v>0.6875</v>
      </c>
      <c r="BG58" s="49">
        <v>0</v>
      </c>
      <c r="BH58" s="49">
        <v>0</v>
      </c>
      <c r="BI58" s="49">
        <v>0</v>
      </c>
      <c r="BJ58" s="49">
        <v>0</v>
      </c>
      <c r="BK58" s="49">
        <v>0</v>
      </c>
      <c r="BL58" s="814"/>
      <c r="BM58" s="1251"/>
      <c r="BN58" s="46">
        <f t="shared" si="5"/>
        <v>0.6875</v>
      </c>
      <c r="BO58" s="49">
        <v>0.6875</v>
      </c>
      <c r="BP58" s="49">
        <v>0</v>
      </c>
      <c r="BQ58" s="49">
        <v>0</v>
      </c>
      <c r="BR58" s="49">
        <v>0</v>
      </c>
      <c r="BS58" s="49">
        <v>0</v>
      </c>
      <c r="BT58" s="49">
        <v>0</v>
      </c>
      <c r="BU58" s="824"/>
      <c r="BV58" s="825"/>
      <c r="BW58" s="825"/>
      <c r="BX58" s="825"/>
      <c r="BY58" s="825"/>
      <c r="BZ58" s="825"/>
      <c r="CA58" s="825"/>
      <c r="CB58" s="825"/>
      <c r="CC58" s="826"/>
    </row>
    <row r="59" spans="1:81" s="58" customFormat="1" ht="40.200000000000003" customHeight="1" thickTop="1" x14ac:dyDescent="0.3">
      <c r="A59" s="34"/>
      <c r="B59" s="885" t="s">
        <v>5057</v>
      </c>
      <c r="C59" s="1261" t="s">
        <v>5058</v>
      </c>
      <c r="D59" s="1264">
        <v>3301</v>
      </c>
      <c r="E59" s="851" t="s">
        <v>3996</v>
      </c>
      <c r="F59" s="1266">
        <v>3301053</v>
      </c>
      <c r="G59" s="851" t="s">
        <v>4005</v>
      </c>
      <c r="H59" s="851" t="s">
        <v>5059</v>
      </c>
      <c r="I59" s="1184">
        <v>2021004540022</v>
      </c>
      <c r="J59" s="812">
        <v>176</v>
      </c>
      <c r="K59" s="854" t="str">
        <f>+[4]Metas!K203</f>
        <v>Proyectos de investigación, creación, formación y producción de productos y/o proyectos artísticos y/o culturales (1 por año)</v>
      </c>
      <c r="L59" s="857">
        <f t="shared" ref="L59" si="84">M59</f>
        <v>1</v>
      </c>
      <c r="M59" s="860">
        <f t="shared" ref="M59:M79" si="85">SUM(N59:Q59)</f>
        <v>1</v>
      </c>
      <c r="N59" s="836"/>
      <c r="O59" s="839"/>
      <c r="P59" s="863"/>
      <c r="Q59" s="866">
        <v>1</v>
      </c>
      <c r="R59" s="812">
        <f t="shared" ref="R59" si="86">+$J59</f>
        <v>176</v>
      </c>
      <c r="S59" s="354" t="s">
        <v>5060</v>
      </c>
      <c r="T59" s="438" t="s">
        <v>3822</v>
      </c>
      <c r="U59" s="235" t="s">
        <v>3826</v>
      </c>
      <c r="V59" s="235" t="s">
        <v>3830</v>
      </c>
      <c r="W59" s="231" t="s">
        <v>5061</v>
      </c>
      <c r="X59" s="538">
        <v>44956</v>
      </c>
      <c r="Y59" s="538">
        <v>45289</v>
      </c>
      <c r="Z59" s="538">
        <v>44956</v>
      </c>
      <c r="AA59" s="538">
        <v>45289</v>
      </c>
      <c r="AB59" s="812">
        <f t="shared" ref="AB59" si="87">+$J59</f>
        <v>176</v>
      </c>
      <c r="AC59" s="827">
        <f t="shared" ref="AC59" si="88">+L59</f>
        <v>1</v>
      </c>
      <c r="AD59" s="44">
        <f t="shared" si="35"/>
        <v>17</v>
      </c>
      <c r="AE59" s="44">
        <f t="shared" si="35"/>
        <v>13</v>
      </c>
      <c r="AF59" s="44">
        <f t="shared" si="35"/>
        <v>0</v>
      </c>
      <c r="AG59" s="44">
        <f t="shared" si="35"/>
        <v>0</v>
      </c>
      <c r="AH59" s="44">
        <f t="shared" si="35"/>
        <v>0</v>
      </c>
      <c r="AI59" s="44">
        <f t="shared" si="35"/>
        <v>0</v>
      </c>
      <c r="AJ59" s="44">
        <f t="shared" si="35"/>
        <v>4</v>
      </c>
      <c r="AK59" s="812">
        <f t="shared" ref="AK59" si="89">+$J59</f>
        <v>176</v>
      </c>
      <c r="AL59" s="1252">
        <f t="shared" ref="AL59:AL79" si="90">+N59</f>
        <v>0</v>
      </c>
      <c r="AM59" s="44">
        <f t="shared" si="2"/>
        <v>4.25</v>
      </c>
      <c r="AN59" s="47">
        <v>3.25</v>
      </c>
      <c r="AO59" s="47"/>
      <c r="AP59" s="47"/>
      <c r="AQ59" s="47"/>
      <c r="AR59" s="47"/>
      <c r="AS59" s="47">
        <v>1</v>
      </c>
      <c r="AT59" s="812">
        <f t="shared" ref="AT59" si="91">+$J59</f>
        <v>176</v>
      </c>
      <c r="AU59" s="1255">
        <f t="shared" ref="AU59:AU79" si="92">+O59</f>
        <v>0</v>
      </c>
      <c r="AV59" s="44">
        <f t="shared" si="3"/>
        <v>4.25</v>
      </c>
      <c r="AW59" s="47">
        <v>3.25</v>
      </c>
      <c r="AX59" s="47"/>
      <c r="AY59" s="47"/>
      <c r="AZ59" s="47"/>
      <c r="BA59" s="47"/>
      <c r="BB59" s="47">
        <v>1</v>
      </c>
      <c r="BC59" s="812">
        <f t="shared" ref="BC59" si="93">+$J59</f>
        <v>176</v>
      </c>
      <c r="BD59" s="1258">
        <f t="shared" ref="BD59:BD79" si="94">+P59</f>
        <v>0</v>
      </c>
      <c r="BE59" s="44">
        <f t="shared" si="4"/>
        <v>4.25</v>
      </c>
      <c r="BF59" s="47">
        <v>3.25</v>
      </c>
      <c r="BG59" s="47"/>
      <c r="BH59" s="47"/>
      <c r="BI59" s="47"/>
      <c r="BJ59" s="47"/>
      <c r="BK59" s="47">
        <v>1</v>
      </c>
      <c r="BL59" s="812">
        <f t="shared" ref="BL59" si="95">+$J59</f>
        <v>176</v>
      </c>
      <c r="BM59" s="1249">
        <f t="shared" ref="BM59:BM79" si="96">+Q59</f>
        <v>1</v>
      </c>
      <c r="BN59" s="44">
        <f t="shared" si="5"/>
        <v>4.25</v>
      </c>
      <c r="BO59" s="47">
        <v>3.25</v>
      </c>
      <c r="BP59" s="47"/>
      <c r="BQ59" s="47"/>
      <c r="BR59" s="47"/>
      <c r="BS59" s="47"/>
      <c r="BT59" s="47">
        <v>1</v>
      </c>
      <c r="BU59" s="818"/>
      <c r="BV59" s="819"/>
      <c r="BW59" s="819"/>
      <c r="BX59" s="819"/>
      <c r="BY59" s="819"/>
      <c r="BZ59" s="819"/>
      <c r="CA59" s="819"/>
      <c r="CB59" s="819"/>
      <c r="CC59" s="820"/>
    </row>
    <row r="60" spans="1:81" s="58" customFormat="1" ht="40.200000000000003" customHeight="1" x14ac:dyDescent="0.3">
      <c r="A60" s="34"/>
      <c r="B60" s="886"/>
      <c r="C60" s="1262"/>
      <c r="D60" s="919"/>
      <c r="E60" s="852"/>
      <c r="F60" s="920"/>
      <c r="G60" s="852"/>
      <c r="H60" s="852"/>
      <c r="I60" s="1185"/>
      <c r="J60" s="813"/>
      <c r="K60" s="855"/>
      <c r="L60" s="858"/>
      <c r="M60" s="861"/>
      <c r="N60" s="837"/>
      <c r="O60" s="840"/>
      <c r="P60" s="864"/>
      <c r="Q60" s="867"/>
      <c r="R60" s="813"/>
      <c r="S60" s="355" t="s">
        <v>5062</v>
      </c>
      <c r="T60" s="236" t="s">
        <v>3822</v>
      </c>
      <c r="U60" s="236" t="s">
        <v>3826</v>
      </c>
      <c r="V60" s="236" t="s">
        <v>3830</v>
      </c>
      <c r="W60" s="39" t="s">
        <v>5063</v>
      </c>
      <c r="X60" s="539">
        <v>44956</v>
      </c>
      <c r="Y60" s="539">
        <v>45289</v>
      </c>
      <c r="Z60" s="539">
        <v>44956</v>
      </c>
      <c r="AA60" s="539">
        <v>45289</v>
      </c>
      <c r="AB60" s="813"/>
      <c r="AC60" s="828"/>
      <c r="AD60" s="51">
        <f t="shared" si="35"/>
        <v>17</v>
      </c>
      <c r="AE60" s="51">
        <f t="shared" si="35"/>
        <v>13</v>
      </c>
      <c r="AF60" s="51">
        <f t="shared" si="35"/>
        <v>0</v>
      </c>
      <c r="AG60" s="51">
        <f t="shared" si="35"/>
        <v>0</v>
      </c>
      <c r="AH60" s="51">
        <f t="shared" si="35"/>
        <v>0</v>
      </c>
      <c r="AI60" s="51">
        <f t="shared" si="35"/>
        <v>0</v>
      </c>
      <c r="AJ60" s="51">
        <f t="shared" si="35"/>
        <v>4</v>
      </c>
      <c r="AK60" s="813"/>
      <c r="AL60" s="1253"/>
      <c r="AM60" s="51">
        <f t="shared" si="2"/>
        <v>4.25</v>
      </c>
      <c r="AN60" s="257">
        <v>3.25</v>
      </c>
      <c r="AO60" s="257"/>
      <c r="AP60" s="257"/>
      <c r="AQ60" s="257"/>
      <c r="AR60" s="257"/>
      <c r="AS60" s="257">
        <v>1</v>
      </c>
      <c r="AT60" s="813"/>
      <c r="AU60" s="1256"/>
      <c r="AV60" s="51">
        <f t="shared" si="3"/>
        <v>4.25</v>
      </c>
      <c r="AW60" s="257">
        <v>3.25</v>
      </c>
      <c r="AX60" s="257"/>
      <c r="AY60" s="257"/>
      <c r="AZ60" s="257"/>
      <c r="BA60" s="257"/>
      <c r="BB60" s="257">
        <v>1</v>
      </c>
      <c r="BC60" s="813"/>
      <c r="BD60" s="1259"/>
      <c r="BE60" s="51">
        <f t="shared" si="4"/>
        <v>4.25</v>
      </c>
      <c r="BF60" s="257">
        <v>3.25</v>
      </c>
      <c r="BG60" s="257"/>
      <c r="BH60" s="257"/>
      <c r="BI60" s="257"/>
      <c r="BJ60" s="257"/>
      <c r="BK60" s="257">
        <v>1</v>
      </c>
      <c r="BL60" s="813"/>
      <c r="BM60" s="1250"/>
      <c r="BN60" s="51">
        <f t="shared" si="5"/>
        <v>4.25</v>
      </c>
      <c r="BO60" s="257">
        <v>3.25</v>
      </c>
      <c r="BP60" s="257"/>
      <c r="BQ60" s="257"/>
      <c r="BR60" s="257"/>
      <c r="BS60" s="257"/>
      <c r="BT60" s="257">
        <v>1</v>
      </c>
      <c r="BU60" s="821"/>
      <c r="BV60" s="822"/>
      <c r="BW60" s="822"/>
      <c r="BX60" s="822"/>
      <c r="BY60" s="822"/>
      <c r="BZ60" s="822"/>
      <c r="CA60" s="822"/>
      <c r="CB60" s="822"/>
      <c r="CC60" s="823"/>
    </row>
    <row r="61" spans="1:81" s="58" customFormat="1" ht="40.200000000000003" customHeight="1" x14ac:dyDescent="0.3">
      <c r="A61" s="34"/>
      <c r="B61" s="886"/>
      <c r="C61" s="1262"/>
      <c r="D61" s="919"/>
      <c r="E61" s="852"/>
      <c r="F61" s="920"/>
      <c r="G61" s="852"/>
      <c r="H61" s="852"/>
      <c r="I61" s="1185"/>
      <c r="J61" s="813"/>
      <c r="K61" s="855"/>
      <c r="L61" s="858"/>
      <c r="M61" s="861"/>
      <c r="N61" s="837"/>
      <c r="O61" s="840"/>
      <c r="P61" s="864"/>
      <c r="Q61" s="867"/>
      <c r="R61" s="813"/>
      <c r="S61" s="355" t="s">
        <v>5064</v>
      </c>
      <c r="T61" s="236" t="s">
        <v>3822</v>
      </c>
      <c r="U61" s="236" t="s">
        <v>3826</v>
      </c>
      <c r="V61" s="236" t="s">
        <v>3830</v>
      </c>
      <c r="W61" s="39" t="s">
        <v>5065</v>
      </c>
      <c r="X61" s="539">
        <v>44956</v>
      </c>
      <c r="Y61" s="539">
        <v>45289</v>
      </c>
      <c r="Z61" s="539">
        <v>44956</v>
      </c>
      <c r="AA61" s="539">
        <v>45289</v>
      </c>
      <c r="AB61" s="813"/>
      <c r="AC61" s="828"/>
      <c r="AD61" s="51">
        <f t="shared" si="35"/>
        <v>17</v>
      </c>
      <c r="AE61" s="51">
        <f t="shared" si="35"/>
        <v>13</v>
      </c>
      <c r="AF61" s="51">
        <f t="shared" si="35"/>
        <v>0</v>
      </c>
      <c r="AG61" s="51">
        <f t="shared" si="35"/>
        <v>0</v>
      </c>
      <c r="AH61" s="51">
        <f t="shared" si="35"/>
        <v>0</v>
      </c>
      <c r="AI61" s="51">
        <f t="shared" si="35"/>
        <v>0</v>
      </c>
      <c r="AJ61" s="51">
        <f t="shared" si="35"/>
        <v>4</v>
      </c>
      <c r="AK61" s="813"/>
      <c r="AL61" s="1253"/>
      <c r="AM61" s="51">
        <f t="shared" si="2"/>
        <v>4.25</v>
      </c>
      <c r="AN61" s="257">
        <v>3.25</v>
      </c>
      <c r="AO61" s="257"/>
      <c r="AP61" s="257"/>
      <c r="AQ61" s="257"/>
      <c r="AR61" s="257"/>
      <c r="AS61" s="257">
        <v>1</v>
      </c>
      <c r="AT61" s="813"/>
      <c r="AU61" s="1256"/>
      <c r="AV61" s="51">
        <f t="shared" si="3"/>
        <v>4.25</v>
      </c>
      <c r="AW61" s="257">
        <v>3.25</v>
      </c>
      <c r="AX61" s="257"/>
      <c r="AY61" s="257"/>
      <c r="AZ61" s="257"/>
      <c r="BA61" s="257"/>
      <c r="BB61" s="257">
        <v>1</v>
      </c>
      <c r="BC61" s="813"/>
      <c r="BD61" s="1259"/>
      <c r="BE61" s="51">
        <f t="shared" si="4"/>
        <v>4.25</v>
      </c>
      <c r="BF61" s="257">
        <v>3.25</v>
      </c>
      <c r="BG61" s="257"/>
      <c r="BH61" s="257"/>
      <c r="BI61" s="257"/>
      <c r="BJ61" s="257"/>
      <c r="BK61" s="257">
        <v>1</v>
      </c>
      <c r="BL61" s="813"/>
      <c r="BM61" s="1250"/>
      <c r="BN61" s="51">
        <f t="shared" si="5"/>
        <v>4.25</v>
      </c>
      <c r="BO61" s="257">
        <v>3.25</v>
      </c>
      <c r="BP61" s="257"/>
      <c r="BQ61" s="257"/>
      <c r="BR61" s="257"/>
      <c r="BS61" s="257"/>
      <c r="BT61" s="257">
        <v>1</v>
      </c>
      <c r="BU61" s="821"/>
      <c r="BV61" s="822"/>
      <c r="BW61" s="822"/>
      <c r="BX61" s="822"/>
      <c r="BY61" s="822"/>
      <c r="BZ61" s="822"/>
      <c r="CA61" s="822"/>
      <c r="CB61" s="822"/>
      <c r="CC61" s="823"/>
    </row>
    <row r="62" spans="1:81" s="58" customFormat="1" ht="40.200000000000003" customHeight="1" thickBot="1" x14ac:dyDescent="0.35">
      <c r="A62" s="34"/>
      <c r="B62" s="886"/>
      <c r="C62" s="1262"/>
      <c r="D62" s="1265"/>
      <c r="E62" s="853"/>
      <c r="F62" s="1267"/>
      <c r="G62" s="853"/>
      <c r="H62" s="853"/>
      <c r="I62" s="1186"/>
      <c r="J62" s="814"/>
      <c r="K62" s="856"/>
      <c r="L62" s="859"/>
      <c r="M62" s="862"/>
      <c r="N62" s="838"/>
      <c r="O62" s="841"/>
      <c r="P62" s="865"/>
      <c r="Q62" s="874"/>
      <c r="R62" s="814"/>
      <c r="S62" s="356" t="s">
        <v>5066</v>
      </c>
      <c r="T62" s="393" t="s">
        <v>3822</v>
      </c>
      <c r="U62" s="237" t="s">
        <v>3826</v>
      </c>
      <c r="V62" s="237" t="s">
        <v>3830</v>
      </c>
      <c r="W62" s="232" t="s">
        <v>5067</v>
      </c>
      <c r="X62" s="539">
        <v>44956</v>
      </c>
      <c r="Y62" s="539">
        <v>45289</v>
      </c>
      <c r="Z62" s="539">
        <v>44956</v>
      </c>
      <c r="AA62" s="539">
        <v>45289</v>
      </c>
      <c r="AB62" s="814"/>
      <c r="AC62" s="829"/>
      <c r="AD62" s="46">
        <f t="shared" si="35"/>
        <v>17</v>
      </c>
      <c r="AE62" s="46">
        <f t="shared" si="35"/>
        <v>13</v>
      </c>
      <c r="AF62" s="46">
        <f t="shared" si="35"/>
        <v>0</v>
      </c>
      <c r="AG62" s="46">
        <f t="shared" si="35"/>
        <v>0</v>
      </c>
      <c r="AH62" s="46">
        <f t="shared" si="35"/>
        <v>0</v>
      </c>
      <c r="AI62" s="46">
        <f t="shared" si="35"/>
        <v>0</v>
      </c>
      <c r="AJ62" s="46">
        <f t="shared" si="35"/>
        <v>4</v>
      </c>
      <c r="AK62" s="814"/>
      <c r="AL62" s="1254"/>
      <c r="AM62" s="46">
        <f t="shared" si="2"/>
        <v>4.25</v>
      </c>
      <c r="AN62" s="257">
        <v>3.25</v>
      </c>
      <c r="AO62" s="49"/>
      <c r="AP62" s="49"/>
      <c r="AQ62" s="49"/>
      <c r="AR62" s="49"/>
      <c r="AS62" s="257">
        <v>1</v>
      </c>
      <c r="AT62" s="814"/>
      <c r="AU62" s="1257"/>
      <c r="AV62" s="46">
        <f t="shared" si="3"/>
        <v>4.25</v>
      </c>
      <c r="AW62" s="49">
        <v>3.25</v>
      </c>
      <c r="AX62" s="49"/>
      <c r="AY62" s="49"/>
      <c r="AZ62" s="49"/>
      <c r="BA62" s="49"/>
      <c r="BB62" s="49">
        <v>1</v>
      </c>
      <c r="BC62" s="814"/>
      <c r="BD62" s="1260"/>
      <c r="BE62" s="46">
        <f t="shared" si="4"/>
        <v>4.25</v>
      </c>
      <c r="BF62" s="49">
        <v>3.25</v>
      </c>
      <c r="BG62" s="49"/>
      <c r="BH62" s="49"/>
      <c r="BI62" s="49"/>
      <c r="BJ62" s="49"/>
      <c r="BK62" s="49">
        <v>1</v>
      </c>
      <c r="BL62" s="814"/>
      <c r="BM62" s="1251"/>
      <c r="BN62" s="46">
        <f t="shared" si="5"/>
        <v>4.25</v>
      </c>
      <c r="BO62" s="49">
        <v>3.25</v>
      </c>
      <c r="BP62" s="49"/>
      <c r="BQ62" s="49"/>
      <c r="BR62" s="49"/>
      <c r="BS62" s="49"/>
      <c r="BT62" s="49">
        <v>1</v>
      </c>
      <c r="BU62" s="824"/>
      <c r="BV62" s="825"/>
      <c r="BW62" s="825"/>
      <c r="BX62" s="825"/>
      <c r="BY62" s="825"/>
      <c r="BZ62" s="825"/>
      <c r="CA62" s="825"/>
      <c r="CB62" s="825"/>
      <c r="CC62" s="826"/>
    </row>
    <row r="63" spans="1:81" s="58" customFormat="1" ht="40.200000000000003" customHeight="1" thickTop="1" x14ac:dyDescent="0.3">
      <c r="A63" s="34"/>
      <c r="B63" s="886"/>
      <c r="C63" s="1262"/>
      <c r="D63" s="871">
        <v>3301</v>
      </c>
      <c r="E63" s="851" t="s">
        <v>3996</v>
      </c>
      <c r="F63" s="851">
        <v>3301053</v>
      </c>
      <c r="G63" s="851" t="s">
        <v>4005</v>
      </c>
      <c r="H63" s="851" t="s">
        <v>2578</v>
      </c>
      <c r="I63" s="1184">
        <v>2021004540022</v>
      </c>
      <c r="J63" s="812">
        <v>177</v>
      </c>
      <c r="K63" s="854" t="str">
        <f>+[4]Metas!K204</f>
        <v>Estímulos a la creación en las áreas artísticas (10 por año)</v>
      </c>
      <c r="L63" s="857">
        <f t="shared" ref="L63" si="97">M63</f>
        <v>10</v>
      </c>
      <c r="M63" s="860">
        <f t="shared" si="85"/>
        <v>10</v>
      </c>
      <c r="N63" s="836"/>
      <c r="O63" s="839"/>
      <c r="P63" s="863">
        <v>5</v>
      </c>
      <c r="Q63" s="866">
        <v>5</v>
      </c>
      <c r="R63" s="812">
        <f t="shared" ref="R63" si="98">+$J63</f>
        <v>177</v>
      </c>
      <c r="S63" s="354" t="s">
        <v>5068</v>
      </c>
      <c r="T63" s="438" t="s">
        <v>3822</v>
      </c>
      <c r="U63" s="235" t="s">
        <v>3826</v>
      </c>
      <c r="V63" s="235" t="s">
        <v>3830</v>
      </c>
      <c r="W63" s="354" t="s">
        <v>5067</v>
      </c>
      <c r="X63" s="538">
        <v>44956</v>
      </c>
      <c r="Y63" s="538">
        <v>45289</v>
      </c>
      <c r="Z63" s="538">
        <v>44956</v>
      </c>
      <c r="AA63" s="538">
        <v>45289</v>
      </c>
      <c r="AB63" s="812">
        <f t="shared" ref="AB63" si="99">+$J63</f>
        <v>177</v>
      </c>
      <c r="AC63" s="827">
        <f t="shared" ref="AC63" si="100">+L63</f>
        <v>10</v>
      </c>
      <c r="AD63" s="44">
        <f t="shared" si="35"/>
        <v>17.259999999999998</v>
      </c>
      <c r="AE63" s="44">
        <f t="shared" si="35"/>
        <v>13.26</v>
      </c>
      <c r="AF63" s="44">
        <f t="shared" si="35"/>
        <v>0</v>
      </c>
      <c r="AG63" s="44">
        <f t="shared" si="35"/>
        <v>0</v>
      </c>
      <c r="AH63" s="44">
        <f t="shared" si="35"/>
        <v>0</v>
      </c>
      <c r="AI63" s="44">
        <f t="shared" si="35"/>
        <v>0</v>
      </c>
      <c r="AJ63" s="44">
        <f t="shared" si="35"/>
        <v>4</v>
      </c>
      <c r="AK63" s="812">
        <f t="shared" ref="AK63" si="101">+$J63</f>
        <v>177</v>
      </c>
      <c r="AL63" s="1252">
        <f t="shared" si="90"/>
        <v>0</v>
      </c>
      <c r="AM63" s="44">
        <f t="shared" si="2"/>
        <v>4.3149999999999995</v>
      </c>
      <c r="AN63" s="47">
        <v>3.3149999999999999</v>
      </c>
      <c r="AO63" s="47">
        <v>0</v>
      </c>
      <c r="AP63" s="47">
        <v>0</v>
      </c>
      <c r="AQ63" s="47">
        <v>0</v>
      </c>
      <c r="AR63" s="47">
        <v>0</v>
      </c>
      <c r="AS63" s="47">
        <v>1</v>
      </c>
      <c r="AT63" s="812">
        <f t="shared" ref="AT63" si="102">+$J63</f>
        <v>177</v>
      </c>
      <c r="AU63" s="1255">
        <f t="shared" si="92"/>
        <v>0</v>
      </c>
      <c r="AV63" s="44">
        <f t="shared" si="3"/>
        <v>4.3149999999999995</v>
      </c>
      <c r="AW63" s="47">
        <v>3.3149999999999999</v>
      </c>
      <c r="AX63" s="47">
        <v>0</v>
      </c>
      <c r="AY63" s="47">
        <v>0</v>
      </c>
      <c r="AZ63" s="47">
        <v>0</v>
      </c>
      <c r="BA63" s="47">
        <v>0</v>
      </c>
      <c r="BB63" s="47">
        <v>1</v>
      </c>
      <c r="BC63" s="812">
        <f t="shared" ref="BC63" si="103">+$J63</f>
        <v>177</v>
      </c>
      <c r="BD63" s="1258">
        <f t="shared" si="94"/>
        <v>5</v>
      </c>
      <c r="BE63" s="44">
        <f t="shared" si="4"/>
        <v>4.3149999999999995</v>
      </c>
      <c r="BF63" s="47">
        <v>3.3149999999999999</v>
      </c>
      <c r="BG63" s="47">
        <v>0</v>
      </c>
      <c r="BH63" s="47">
        <v>0</v>
      </c>
      <c r="BI63" s="47">
        <v>0</v>
      </c>
      <c r="BJ63" s="47">
        <v>0</v>
      </c>
      <c r="BK63" s="47">
        <v>1</v>
      </c>
      <c r="BL63" s="812">
        <f t="shared" ref="BL63" si="104">+$J63</f>
        <v>177</v>
      </c>
      <c r="BM63" s="1249">
        <f t="shared" si="96"/>
        <v>5</v>
      </c>
      <c r="BN63" s="44">
        <f t="shared" si="5"/>
        <v>4.3149999999999995</v>
      </c>
      <c r="BO63" s="47">
        <v>3.3149999999999999</v>
      </c>
      <c r="BP63" s="47">
        <v>0</v>
      </c>
      <c r="BQ63" s="47">
        <v>0</v>
      </c>
      <c r="BR63" s="47">
        <v>0</v>
      </c>
      <c r="BS63" s="47">
        <v>0</v>
      </c>
      <c r="BT63" s="47">
        <v>1</v>
      </c>
      <c r="BU63" s="818"/>
      <c r="BV63" s="819"/>
      <c r="BW63" s="819"/>
      <c r="BX63" s="819"/>
      <c r="BY63" s="819"/>
      <c r="BZ63" s="819"/>
      <c r="CA63" s="819"/>
      <c r="CB63" s="819"/>
      <c r="CC63" s="820"/>
    </row>
    <row r="64" spans="1:81" s="58" customFormat="1" ht="40.200000000000003" customHeight="1" x14ac:dyDescent="0.3">
      <c r="A64" s="34"/>
      <c r="B64" s="886"/>
      <c r="C64" s="1262"/>
      <c r="D64" s="872"/>
      <c r="E64" s="852"/>
      <c r="F64" s="852"/>
      <c r="G64" s="852"/>
      <c r="H64" s="852"/>
      <c r="I64" s="1185"/>
      <c r="J64" s="813"/>
      <c r="K64" s="855"/>
      <c r="L64" s="858"/>
      <c r="M64" s="861"/>
      <c r="N64" s="837"/>
      <c r="O64" s="840"/>
      <c r="P64" s="864"/>
      <c r="Q64" s="867"/>
      <c r="R64" s="813"/>
      <c r="S64" s="355" t="s">
        <v>5069</v>
      </c>
      <c r="T64" s="236" t="s">
        <v>3822</v>
      </c>
      <c r="U64" s="236" t="s">
        <v>3826</v>
      </c>
      <c r="V64" s="236" t="s">
        <v>3830</v>
      </c>
      <c r="W64" s="355" t="s">
        <v>5070</v>
      </c>
      <c r="X64" s="539">
        <v>44956</v>
      </c>
      <c r="Y64" s="539">
        <v>45289</v>
      </c>
      <c r="Z64" s="539">
        <v>44956</v>
      </c>
      <c r="AA64" s="539">
        <v>45289</v>
      </c>
      <c r="AB64" s="813"/>
      <c r="AC64" s="828"/>
      <c r="AD64" s="51">
        <f t="shared" si="35"/>
        <v>17.259999999999998</v>
      </c>
      <c r="AE64" s="51">
        <f t="shared" si="35"/>
        <v>13.26</v>
      </c>
      <c r="AF64" s="51">
        <f t="shared" si="35"/>
        <v>0</v>
      </c>
      <c r="AG64" s="51">
        <f t="shared" si="35"/>
        <v>0</v>
      </c>
      <c r="AH64" s="51">
        <f t="shared" si="35"/>
        <v>0</v>
      </c>
      <c r="AI64" s="51">
        <f t="shared" si="35"/>
        <v>0</v>
      </c>
      <c r="AJ64" s="51">
        <f t="shared" si="35"/>
        <v>4</v>
      </c>
      <c r="AK64" s="813"/>
      <c r="AL64" s="1253"/>
      <c r="AM64" s="51">
        <f t="shared" si="2"/>
        <v>4.3149999999999995</v>
      </c>
      <c r="AN64" s="257">
        <v>3.3149999999999999</v>
      </c>
      <c r="AO64" s="257">
        <v>0</v>
      </c>
      <c r="AP64" s="257">
        <v>0</v>
      </c>
      <c r="AQ64" s="257">
        <v>0</v>
      </c>
      <c r="AR64" s="257">
        <v>0</v>
      </c>
      <c r="AS64" s="257">
        <v>1</v>
      </c>
      <c r="AT64" s="813"/>
      <c r="AU64" s="1256"/>
      <c r="AV64" s="51">
        <f t="shared" si="3"/>
        <v>4.3149999999999995</v>
      </c>
      <c r="AW64" s="257">
        <v>3.3149999999999999</v>
      </c>
      <c r="AX64" s="257">
        <v>0</v>
      </c>
      <c r="AY64" s="257">
        <v>0</v>
      </c>
      <c r="AZ64" s="257">
        <v>0</v>
      </c>
      <c r="BA64" s="257">
        <v>0</v>
      </c>
      <c r="BB64" s="257">
        <v>1</v>
      </c>
      <c r="BC64" s="813"/>
      <c r="BD64" s="1259"/>
      <c r="BE64" s="51">
        <f t="shared" si="4"/>
        <v>4.3149999999999995</v>
      </c>
      <c r="BF64" s="257">
        <v>3.3149999999999999</v>
      </c>
      <c r="BG64" s="257">
        <v>0</v>
      </c>
      <c r="BH64" s="257">
        <v>0</v>
      </c>
      <c r="BI64" s="257">
        <v>0</v>
      </c>
      <c r="BJ64" s="257">
        <v>0</v>
      </c>
      <c r="BK64" s="257">
        <v>1</v>
      </c>
      <c r="BL64" s="813"/>
      <c r="BM64" s="1250"/>
      <c r="BN64" s="51">
        <f t="shared" si="5"/>
        <v>4.3149999999999995</v>
      </c>
      <c r="BO64" s="257">
        <v>3.3149999999999999</v>
      </c>
      <c r="BP64" s="257">
        <v>0</v>
      </c>
      <c r="BQ64" s="257">
        <v>0</v>
      </c>
      <c r="BR64" s="257">
        <v>0</v>
      </c>
      <c r="BS64" s="257">
        <v>0</v>
      </c>
      <c r="BT64" s="257">
        <v>1</v>
      </c>
      <c r="BU64" s="821"/>
      <c r="BV64" s="822"/>
      <c r="BW64" s="822"/>
      <c r="BX64" s="822"/>
      <c r="BY64" s="822"/>
      <c r="BZ64" s="822"/>
      <c r="CA64" s="822"/>
      <c r="CB64" s="822"/>
      <c r="CC64" s="823"/>
    </row>
    <row r="65" spans="1:81" s="58" customFormat="1" ht="40.200000000000003" customHeight="1" x14ac:dyDescent="0.3">
      <c r="A65" s="34"/>
      <c r="B65" s="886"/>
      <c r="C65" s="1262"/>
      <c r="D65" s="872"/>
      <c r="E65" s="852"/>
      <c r="F65" s="852"/>
      <c r="G65" s="852"/>
      <c r="H65" s="852"/>
      <c r="I65" s="1185"/>
      <c r="J65" s="813"/>
      <c r="K65" s="855"/>
      <c r="L65" s="858"/>
      <c r="M65" s="861"/>
      <c r="N65" s="837"/>
      <c r="O65" s="840"/>
      <c r="P65" s="864"/>
      <c r="Q65" s="867"/>
      <c r="R65" s="813"/>
      <c r="S65" s="355" t="s">
        <v>5071</v>
      </c>
      <c r="T65" s="236" t="s">
        <v>3822</v>
      </c>
      <c r="U65" s="236" t="s">
        <v>3826</v>
      </c>
      <c r="V65" s="236" t="s">
        <v>3830</v>
      </c>
      <c r="W65" s="355" t="s">
        <v>5072</v>
      </c>
      <c r="X65" s="539">
        <v>44956</v>
      </c>
      <c r="Y65" s="539">
        <v>45289</v>
      </c>
      <c r="Z65" s="539">
        <v>44956</v>
      </c>
      <c r="AA65" s="539">
        <v>45289</v>
      </c>
      <c r="AB65" s="813"/>
      <c r="AC65" s="828"/>
      <c r="AD65" s="51">
        <f t="shared" si="35"/>
        <v>17.259999999999998</v>
      </c>
      <c r="AE65" s="51">
        <f t="shared" si="35"/>
        <v>13.26</v>
      </c>
      <c r="AF65" s="51">
        <f t="shared" si="35"/>
        <v>0</v>
      </c>
      <c r="AG65" s="51">
        <f t="shared" si="35"/>
        <v>0</v>
      </c>
      <c r="AH65" s="51">
        <f t="shared" si="35"/>
        <v>0</v>
      </c>
      <c r="AI65" s="51">
        <f t="shared" si="35"/>
        <v>0</v>
      </c>
      <c r="AJ65" s="51">
        <f t="shared" si="35"/>
        <v>4</v>
      </c>
      <c r="AK65" s="813"/>
      <c r="AL65" s="1253"/>
      <c r="AM65" s="51">
        <f t="shared" si="2"/>
        <v>4.3149999999999995</v>
      </c>
      <c r="AN65" s="257">
        <v>3.3149999999999999</v>
      </c>
      <c r="AO65" s="257">
        <v>0</v>
      </c>
      <c r="AP65" s="257">
        <v>0</v>
      </c>
      <c r="AQ65" s="257">
        <v>0</v>
      </c>
      <c r="AR65" s="257">
        <v>0</v>
      </c>
      <c r="AS65" s="257">
        <v>1</v>
      </c>
      <c r="AT65" s="813"/>
      <c r="AU65" s="1256"/>
      <c r="AV65" s="51">
        <f t="shared" si="3"/>
        <v>4.3149999999999995</v>
      </c>
      <c r="AW65" s="257">
        <v>3.3149999999999999</v>
      </c>
      <c r="AX65" s="257">
        <v>0</v>
      </c>
      <c r="AY65" s="257">
        <v>0</v>
      </c>
      <c r="AZ65" s="257">
        <v>0</v>
      </c>
      <c r="BA65" s="257">
        <v>0</v>
      </c>
      <c r="BB65" s="257">
        <v>1</v>
      </c>
      <c r="BC65" s="813"/>
      <c r="BD65" s="1259"/>
      <c r="BE65" s="51">
        <f t="shared" si="4"/>
        <v>4.3149999999999995</v>
      </c>
      <c r="BF65" s="257">
        <v>3.3149999999999999</v>
      </c>
      <c r="BG65" s="257">
        <v>0</v>
      </c>
      <c r="BH65" s="257">
        <v>0</v>
      </c>
      <c r="BI65" s="257">
        <v>0</v>
      </c>
      <c r="BJ65" s="257">
        <v>0</v>
      </c>
      <c r="BK65" s="257">
        <v>1</v>
      </c>
      <c r="BL65" s="813"/>
      <c r="BM65" s="1250"/>
      <c r="BN65" s="51">
        <f t="shared" si="5"/>
        <v>4.3149999999999995</v>
      </c>
      <c r="BO65" s="257">
        <v>3.3149999999999999</v>
      </c>
      <c r="BP65" s="257">
        <v>0</v>
      </c>
      <c r="BQ65" s="257">
        <v>0</v>
      </c>
      <c r="BR65" s="257">
        <v>0</v>
      </c>
      <c r="BS65" s="257">
        <v>0</v>
      </c>
      <c r="BT65" s="257">
        <v>1</v>
      </c>
      <c r="BU65" s="821"/>
      <c r="BV65" s="822"/>
      <c r="BW65" s="822"/>
      <c r="BX65" s="822"/>
      <c r="BY65" s="822"/>
      <c r="BZ65" s="822"/>
      <c r="CA65" s="822"/>
      <c r="CB65" s="822"/>
      <c r="CC65" s="823"/>
    </row>
    <row r="66" spans="1:81" s="58" customFormat="1" ht="40.200000000000003" customHeight="1" thickBot="1" x14ac:dyDescent="0.35">
      <c r="A66" s="34"/>
      <c r="B66" s="886"/>
      <c r="C66" s="1262"/>
      <c r="D66" s="873"/>
      <c r="E66" s="853"/>
      <c r="F66" s="853"/>
      <c r="G66" s="853"/>
      <c r="H66" s="853"/>
      <c r="I66" s="1186"/>
      <c r="J66" s="814"/>
      <c r="K66" s="856"/>
      <c r="L66" s="859"/>
      <c r="M66" s="862"/>
      <c r="N66" s="838"/>
      <c r="O66" s="841"/>
      <c r="P66" s="865"/>
      <c r="Q66" s="874"/>
      <c r="R66" s="814"/>
      <c r="S66" s="356" t="s">
        <v>5073</v>
      </c>
      <c r="T66" s="393" t="s">
        <v>3822</v>
      </c>
      <c r="U66" s="237" t="s">
        <v>3826</v>
      </c>
      <c r="V66" s="237" t="s">
        <v>3830</v>
      </c>
      <c r="W66" s="356" t="s">
        <v>5074</v>
      </c>
      <c r="X66" s="539">
        <v>44956</v>
      </c>
      <c r="Y66" s="539">
        <v>45289</v>
      </c>
      <c r="Z66" s="539">
        <v>44956</v>
      </c>
      <c r="AA66" s="539">
        <v>45289</v>
      </c>
      <c r="AB66" s="814"/>
      <c r="AC66" s="829"/>
      <c r="AD66" s="46">
        <f t="shared" si="35"/>
        <v>17.259999999999998</v>
      </c>
      <c r="AE66" s="46">
        <f t="shared" si="35"/>
        <v>13.26</v>
      </c>
      <c r="AF66" s="46">
        <f t="shared" si="35"/>
        <v>0</v>
      </c>
      <c r="AG66" s="46">
        <f t="shared" si="35"/>
        <v>0</v>
      </c>
      <c r="AH66" s="46">
        <f t="shared" si="35"/>
        <v>0</v>
      </c>
      <c r="AI66" s="46">
        <f t="shared" si="35"/>
        <v>0</v>
      </c>
      <c r="AJ66" s="46">
        <f t="shared" si="35"/>
        <v>4</v>
      </c>
      <c r="AK66" s="814"/>
      <c r="AL66" s="1254"/>
      <c r="AM66" s="46">
        <f t="shared" si="2"/>
        <v>4.3149999999999995</v>
      </c>
      <c r="AN66" s="49">
        <v>3.3149999999999999</v>
      </c>
      <c r="AO66" s="49">
        <v>0</v>
      </c>
      <c r="AP66" s="49">
        <v>0</v>
      </c>
      <c r="AQ66" s="49">
        <v>0</v>
      </c>
      <c r="AR66" s="49">
        <v>0</v>
      </c>
      <c r="AS66" s="49">
        <v>1</v>
      </c>
      <c r="AT66" s="814"/>
      <c r="AU66" s="1257"/>
      <c r="AV66" s="46">
        <f t="shared" si="3"/>
        <v>4.3149999999999995</v>
      </c>
      <c r="AW66" s="49">
        <v>3.3149999999999999</v>
      </c>
      <c r="AX66" s="49">
        <v>0</v>
      </c>
      <c r="AY66" s="49">
        <v>0</v>
      </c>
      <c r="AZ66" s="49">
        <v>0</v>
      </c>
      <c r="BA66" s="49">
        <v>0</v>
      </c>
      <c r="BB66" s="49">
        <v>1</v>
      </c>
      <c r="BC66" s="814"/>
      <c r="BD66" s="1260"/>
      <c r="BE66" s="46">
        <f t="shared" si="4"/>
        <v>4.3149999999999995</v>
      </c>
      <c r="BF66" s="49">
        <v>3.3149999999999999</v>
      </c>
      <c r="BG66" s="49">
        <v>0</v>
      </c>
      <c r="BH66" s="49">
        <v>0</v>
      </c>
      <c r="BI66" s="49">
        <v>0</v>
      </c>
      <c r="BJ66" s="49">
        <v>0</v>
      </c>
      <c r="BK66" s="49">
        <v>1</v>
      </c>
      <c r="BL66" s="814"/>
      <c r="BM66" s="1251"/>
      <c r="BN66" s="46">
        <f t="shared" si="5"/>
        <v>4.3149999999999995</v>
      </c>
      <c r="BO66" s="49">
        <v>3.3149999999999999</v>
      </c>
      <c r="BP66" s="49">
        <v>0</v>
      </c>
      <c r="BQ66" s="49">
        <v>0</v>
      </c>
      <c r="BR66" s="49">
        <v>0</v>
      </c>
      <c r="BS66" s="49">
        <v>0</v>
      </c>
      <c r="BT66" s="49">
        <v>1</v>
      </c>
      <c r="BU66" s="824"/>
      <c r="BV66" s="825"/>
      <c r="BW66" s="825"/>
      <c r="BX66" s="825"/>
      <c r="BY66" s="825"/>
      <c r="BZ66" s="825"/>
      <c r="CA66" s="825"/>
      <c r="CB66" s="825"/>
      <c r="CC66" s="826"/>
    </row>
    <row r="67" spans="1:81" s="58" customFormat="1" ht="40.200000000000003" customHeight="1" thickTop="1" x14ac:dyDescent="0.3">
      <c r="A67" s="34"/>
      <c r="B67" s="886"/>
      <c r="C67" s="1262"/>
      <c r="D67" s="871">
        <v>3301</v>
      </c>
      <c r="E67" s="851" t="s">
        <v>3996</v>
      </c>
      <c r="F67" s="851">
        <v>3301053</v>
      </c>
      <c r="G67" s="851" t="s">
        <v>4005</v>
      </c>
      <c r="H67" s="851" t="s">
        <v>2578</v>
      </c>
      <c r="I67" s="1184">
        <v>2021004540022</v>
      </c>
      <c r="J67" s="812">
        <v>178</v>
      </c>
      <c r="K67" s="854" t="str">
        <f>+[4]Metas!K205</f>
        <v>Estímulos a la creación y formación cultural, dirigidos a la población con discapacidad (2 por año)</v>
      </c>
      <c r="L67" s="857">
        <f t="shared" ref="L67" si="105">M67</f>
        <v>2</v>
      </c>
      <c r="M67" s="860">
        <f t="shared" si="85"/>
        <v>2</v>
      </c>
      <c r="N67" s="836"/>
      <c r="O67" s="839"/>
      <c r="P67" s="863"/>
      <c r="Q67" s="866">
        <v>2</v>
      </c>
      <c r="R67" s="812">
        <f t="shared" ref="R67" si="106">+$J67</f>
        <v>178</v>
      </c>
      <c r="S67" s="354" t="s">
        <v>5066</v>
      </c>
      <c r="T67" s="438" t="s">
        <v>3822</v>
      </c>
      <c r="U67" s="235" t="s">
        <v>3826</v>
      </c>
      <c r="V67" s="235" t="s">
        <v>3830</v>
      </c>
      <c r="W67" s="354" t="s">
        <v>5067</v>
      </c>
      <c r="X67" s="538">
        <v>44956</v>
      </c>
      <c r="Y67" s="538">
        <v>45289</v>
      </c>
      <c r="Z67" s="538">
        <v>44956</v>
      </c>
      <c r="AA67" s="538">
        <v>45289</v>
      </c>
      <c r="AB67" s="812">
        <f t="shared" ref="AB67" si="107">+$J67</f>
        <v>178</v>
      </c>
      <c r="AC67" s="827">
        <f t="shared" ref="AC67" si="108">+L67</f>
        <v>2</v>
      </c>
      <c r="AD67" s="44">
        <f t="shared" si="35"/>
        <v>34.5</v>
      </c>
      <c r="AE67" s="44">
        <f t="shared" si="35"/>
        <v>26.5</v>
      </c>
      <c r="AF67" s="44">
        <f t="shared" si="35"/>
        <v>0</v>
      </c>
      <c r="AG67" s="44">
        <f t="shared" si="35"/>
        <v>0</v>
      </c>
      <c r="AH67" s="44">
        <f t="shared" si="35"/>
        <v>0</v>
      </c>
      <c r="AI67" s="44">
        <f t="shared" si="35"/>
        <v>0</v>
      </c>
      <c r="AJ67" s="44">
        <f t="shared" si="35"/>
        <v>8</v>
      </c>
      <c r="AK67" s="812">
        <f t="shared" ref="AK67" si="109">+$J67</f>
        <v>178</v>
      </c>
      <c r="AL67" s="1252">
        <f t="shared" si="90"/>
        <v>0</v>
      </c>
      <c r="AM67" s="44">
        <f t="shared" si="2"/>
        <v>8.625</v>
      </c>
      <c r="AN67" s="47">
        <v>6.625</v>
      </c>
      <c r="AO67" s="47">
        <v>0</v>
      </c>
      <c r="AP67" s="47">
        <v>0</v>
      </c>
      <c r="AQ67" s="47">
        <v>0</v>
      </c>
      <c r="AR67" s="47">
        <v>0</v>
      </c>
      <c r="AS67" s="47">
        <v>2</v>
      </c>
      <c r="AT67" s="812">
        <f t="shared" ref="AT67" si="110">+$J67</f>
        <v>178</v>
      </c>
      <c r="AU67" s="1255">
        <f t="shared" si="92"/>
        <v>0</v>
      </c>
      <c r="AV67" s="44">
        <f t="shared" si="3"/>
        <v>8.625</v>
      </c>
      <c r="AW67" s="47">
        <v>6.625</v>
      </c>
      <c r="AX67" s="47">
        <v>0</v>
      </c>
      <c r="AY67" s="47">
        <v>0</v>
      </c>
      <c r="AZ67" s="47">
        <v>0</v>
      </c>
      <c r="BA67" s="47">
        <v>0</v>
      </c>
      <c r="BB67" s="47">
        <v>2</v>
      </c>
      <c r="BC67" s="812">
        <f t="shared" ref="BC67" si="111">+$J67</f>
        <v>178</v>
      </c>
      <c r="BD67" s="1258">
        <f t="shared" si="94"/>
        <v>0</v>
      </c>
      <c r="BE67" s="44">
        <f t="shared" si="4"/>
        <v>8.625</v>
      </c>
      <c r="BF67" s="47">
        <v>6.625</v>
      </c>
      <c r="BG67" s="47">
        <v>0</v>
      </c>
      <c r="BH67" s="47">
        <v>0</v>
      </c>
      <c r="BI67" s="47">
        <v>0</v>
      </c>
      <c r="BJ67" s="47">
        <v>0</v>
      </c>
      <c r="BK67" s="47">
        <v>2</v>
      </c>
      <c r="BL67" s="812">
        <f t="shared" ref="BL67" si="112">+$J67</f>
        <v>178</v>
      </c>
      <c r="BM67" s="1249">
        <f t="shared" si="96"/>
        <v>2</v>
      </c>
      <c r="BN67" s="44">
        <f t="shared" si="5"/>
        <v>8.625</v>
      </c>
      <c r="BO67" s="47">
        <v>6.625</v>
      </c>
      <c r="BP67" s="47">
        <v>0</v>
      </c>
      <c r="BQ67" s="47">
        <v>0</v>
      </c>
      <c r="BR67" s="47">
        <v>0</v>
      </c>
      <c r="BS67" s="47">
        <v>0</v>
      </c>
      <c r="BT67" s="47">
        <v>2</v>
      </c>
      <c r="BU67" s="818"/>
      <c r="BV67" s="819"/>
      <c r="BW67" s="819"/>
      <c r="BX67" s="819"/>
      <c r="BY67" s="819"/>
      <c r="BZ67" s="819"/>
      <c r="CA67" s="819"/>
      <c r="CB67" s="819"/>
      <c r="CC67" s="820"/>
    </row>
    <row r="68" spans="1:81" s="58" customFormat="1" ht="40.200000000000003" customHeight="1" x14ac:dyDescent="0.3">
      <c r="A68" s="34"/>
      <c r="B68" s="886"/>
      <c r="C68" s="1262"/>
      <c r="D68" s="872"/>
      <c r="E68" s="852"/>
      <c r="F68" s="852"/>
      <c r="G68" s="852"/>
      <c r="H68" s="852"/>
      <c r="I68" s="1185"/>
      <c r="J68" s="813"/>
      <c r="K68" s="855"/>
      <c r="L68" s="858"/>
      <c r="M68" s="861"/>
      <c r="N68" s="837"/>
      <c r="O68" s="840"/>
      <c r="P68" s="864"/>
      <c r="Q68" s="867"/>
      <c r="R68" s="813"/>
      <c r="S68" s="355" t="s">
        <v>5075</v>
      </c>
      <c r="T68" s="236" t="s">
        <v>3822</v>
      </c>
      <c r="U68" s="236" t="s">
        <v>3826</v>
      </c>
      <c r="V68" s="236" t="s">
        <v>3830</v>
      </c>
      <c r="W68" s="355" t="s">
        <v>5076</v>
      </c>
      <c r="X68" s="539">
        <v>44956</v>
      </c>
      <c r="Y68" s="539">
        <v>45289</v>
      </c>
      <c r="Z68" s="539">
        <v>44956</v>
      </c>
      <c r="AA68" s="539">
        <v>45289</v>
      </c>
      <c r="AB68" s="813"/>
      <c r="AC68" s="828"/>
      <c r="AD68" s="51">
        <f t="shared" si="35"/>
        <v>34.5</v>
      </c>
      <c r="AE68" s="51">
        <f t="shared" si="35"/>
        <v>26.5</v>
      </c>
      <c r="AF68" s="51">
        <f t="shared" si="35"/>
        <v>0</v>
      </c>
      <c r="AG68" s="51">
        <f t="shared" ref="AG68:AJ131" si="113">+AP68+AY68+BH68+BQ68</f>
        <v>0</v>
      </c>
      <c r="AH68" s="51">
        <f t="shared" si="113"/>
        <v>0</v>
      </c>
      <c r="AI68" s="51">
        <f t="shared" si="113"/>
        <v>0</v>
      </c>
      <c r="AJ68" s="51">
        <f t="shared" si="113"/>
        <v>8</v>
      </c>
      <c r="AK68" s="813"/>
      <c r="AL68" s="1253"/>
      <c r="AM68" s="51">
        <f t="shared" si="2"/>
        <v>8.625</v>
      </c>
      <c r="AN68" s="257">
        <v>6.625</v>
      </c>
      <c r="AO68" s="257">
        <v>0</v>
      </c>
      <c r="AP68" s="257">
        <v>0</v>
      </c>
      <c r="AQ68" s="257">
        <v>0</v>
      </c>
      <c r="AR68" s="257">
        <v>0</v>
      </c>
      <c r="AS68" s="257">
        <v>2</v>
      </c>
      <c r="AT68" s="813"/>
      <c r="AU68" s="1256"/>
      <c r="AV68" s="51">
        <f t="shared" si="3"/>
        <v>8.625</v>
      </c>
      <c r="AW68" s="257">
        <v>6.625</v>
      </c>
      <c r="AX68" s="257">
        <v>0</v>
      </c>
      <c r="AY68" s="257">
        <v>0</v>
      </c>
      <c r="AZ68" s="257">
        <v>0</v>
      </c>
      <c r="BA68" s="257">
        <v>0</v>
      </c>
      <c r="BB68" s="257">
        <v>2</v>
      </c>
      <c r="BC68" s="813"/>
      <c r="BD68" s="1259"/>
      <c r="BE68" s="51">
        <f t="shared" si="4"/>
        <v>8.625</v>
      </c>
      <c r="BF68" s="257">
        <v>6.625</v>
      </c>
      <c r="BG68" s="257">
        <v>0</v>
      </c>
      <c r="BH68" s="257">
        <v>0</v>
      </c>
      <c r="BI68" s="257">
        <v>0</v>
      </c>
      <c r="BJ68" s="257">
        <v>0</v>
      </c>
      <c r="BK68" s="257">
        <v>2</v>
      </c>
      <c r="BL68" s="813"/>
      <c r="BM68" s="1250"/>
      <c r="BN68" s="51">
        <f t="shared" si="5"/>
        <v>8.625</v>
      </c>
      <c r="BO68" s="257">
        <v>6.625</v>
      </c>
      <c r="BP68" s="257">
        <v>0</v>
      </c>
      <c r="BQ68" s="257">
        <v>0</v>
      </c>
      <c r="BR68" s="257">
        <v>0</v>
      </c>
      <c r="BS68" s="257">
        <v>0</v>
      </c>
      <c r="BT68" s="257">
        <v>2</v>
      </c>
      <c r="BU68" s="821"/>
      <c r="BV68" s="822"/>
      <c r="BW68" s="822"/>
      <c r="BX68" s="822"/>
      <c r="BY68" s="822"/>
      <c r="BZ68" s="822"/>
      <c r="CA68" s="822"/>
      <c r="CB68" s="822"/>
      <c r="CC68" s="823"/>
    </row>
    <row r="69" spans="1:81" s="58" customFormat="1" ht="40.200000000000003" customHeight="1" x14ac:dyDescent="0.3">
      <c r="A69" s="34"/>
      <c r="B69" s="886"/>
      <c r="C69" s="1262"/>
      <c r="D69" s="872"/>
      <c r="E69" s="852"/>
      <c r="F69" s="852"/>
      <c r="G69" s="852"/>
      <c r="H69" s="852"/>
      <c r="I69" s="1185"/>
      <c r="J69" s="813"/>
      <c r="K69" s="855"/>
      <c r="L69" s="858"/>
      <c r="M69" s="861"/>
      <c r="N69" s="837"/>
      <c r="O69" s="840"/>
      <c r="P69" s="864"/>
      <c r="Q69" s="867"/>
      <c r="R69" s="813"/>
      <c r="S69" s="355"/>
      <c r="T69" s="236"/>
      <c r="U69" s="236"/>
      <c r="V69" s="236"/>
      <c r="W69" s="355"/>
      <c r="X69" s="539"/>
      <c r="Y69" s="539"/>
      <c r="Z69" s="539"/>
      <c r="AA69" s="539"/>
      <c r="AB69" s="813"/>
      <c r="AC69" s="828"/>
      <c r="AD69" s="51">
        <f t="shared" ref="AD69:AI132" si="114">+AM69+AV69+BE69+BN69</f>
        <v>0</v>
      </c>
      <c r="AE69" s="51">
        <f t="shared" si="114"/>
        <v>0</v>
      </c>
      <c r="AF69" s="51">
        <f t="shared" si="114"/>
        <v>0</v>
      </c>
      <c r="AG69" s="51">
        <f t="shared" si="113"/>
        <v>0</v>
      </c>
      <c r="AH69" s="51">
        <f t="shared" si="113"/>
        <v>0</v>
      </c>
      <c r="AI69" s="51">
        <f t="shared" si="113"/>
        <v>0</v>
      </c>
      <c r="AJ69" s="51">
        <f t="shared" si="113"/>
        <v>0</v>
      </c>
      <c r="AK69" s="813"/>
      <c r="AL69" s="1253"/>
      <c r="AM69" s="51">
        <f t="shared" si="2"/>
        <v>0</v>
      </c>
      <c r="AN69" s="257"/>
      <c r="AO69" s="257"/>
      <c r="AP69" s="257"/>
      <c r="AQ69" s="257"/>
      <c r="AR69" s="257"/>
      <c r="AS69" s="257"/>
      <c r="AT69" s="813"/>
      <c r="AU69" s="1256"/>
      <c r="AV69" s="51">
        <f t="shared" si="3"/>
        <v>0</v>
      </c>
      <c r="AW69" s="257"/>
      <c r="AX69" s="257"/>
      <c r="AY69" s="257"/>
      <c r="AZ69" s="257"/>
      <c r="BA69" s="257"/>
      <c r="BB69" s="257"/>
      <c r="BC69" s="813"/>
      <c r="BD69" s="1259"/>
      <c r="BE69" s="51">
        <f t="shared" si="4"/>
        <v>0</v>
      </c>
      <c r="BF69" s="257"/>
      <c r="BG69" s="257"/>
      <c r="BH69" s="257"/>
      <c r="BI69" s="257"/>
      <c r="BJ69" s="257"/>
      <c r="BK69" s="257"/>
      <c r="BL69" s="813"/>
      <c r="BM69" s="1250"/>
      <c r="BN69" s="51">
        <f t="shared" si="5"/>
        <v>0</v>
      </c>
      <c r="BO69" s="257"/>
      <c r="BP69" s="257"/>
      <c r="BQ69" s="257"/>
      <c r="BR69" s="257"/>
      <c r="BS69" s="257"/>
      <c r="BT69" s="257"/>
      <c r="BU69" s="821"/>
      <c r="BV69" s="822"/>
      <c r="BW69" s="822"/>
      <c r="BX69" s="822"/>
      <c r="BY69" s="822"/>
      <c r="BZ69" s="822"/>
      <c r="CA69" s="822"/>
      <c r="CB69" s="822"/>
      <c r="CC69" s="823"/>
    </row>
    <row r="70" spans="1:81" s="58" customFormat="1" ht="40.200000000000003" customHeight="1" thickBot="1" x14ac:dyDescent="0.35">
      <c r="A70" s="34"/>
      <c r="B70" s="886"/>
      <c r="C70" s="1262"/>
      <c r="D70" s="873"/>
      <c r="E70" s="853"/>
      <c r="F70" s="853"/>
      <c r="G70" s="853"/>
      <c r="H70" s="853"/>
      <c r="I70" s="1186"/>
      <c r="J70" s="814"/>
      <c r="K70" s="856"/>
      <c r="L70" s="859"/>
      <c r="M70" s="862"/>
      <c r="N70" s="838"/>
      <c r="O70" s="841"/>
      <c r="P70" s="865"/>
      <c r="Q70" s="874"/>
      <c r="R70" s="814"/>
      <c r="S70" s="356"/>
      <c r="T70" s="393"/>
      <c r="U70" s="237"/>
      <c r="V70" s="237"/>
      <c r="W70" s="356"/>
      <c r="X70" s="539"/>
      <c r="Y70" s="539"/>
      <c r="Z70" s="539"/>
      <c r="AA70" s="539"/>
      <c r="AB70" s="814"/>
      <c r="AC70" s="829"/>
      <c r="AD70" s="46">
        <f t="shared" si="114"/>
        <v>0</v>
      </c>
      <c r="AE70" s="46">
        <f t="shared" si="114"/>
        <v>0</v>
      </c>
      <c r="AF70" s="46">
        <f t="shared" si="114"/>
        <v>0</v>
      </c>
      <c r="AG70" s="46">
        <f t="shared" si="113"/>
        <v>0</v>
      </c>
      <c r="AH70" s="46">
        <f t="shared" si="113"/>
        <v>0</v>
      </c>
      <c r="AI70" s="46">
        <f t="shared" si="113"/>
        <v>0</v>
      </c>
      <c r="AJ70" s="46">
        <f t="shared" si="113"/>
        <v>0</v>
      </c>
      <c r="AK70" s="814"/>
      <c r="AL70" s="1254"/>
      <c r="AM70" s="46">
        <f t="shared" si="2"/>
        <v>0</v>
      </c>
      <c r="AN70" s="49"/>
      <c r="AO70" s="49"/>
      <c r="AP70" s="49"/>
      <c r="AQ70" s="49"/>
      <c r="AR70" s="49"/>
      <c r="AS70" s="49"/>
      <c r="AT70" s="814"/>
      <c r="AU70" s="1257"/>
      <c r="AV70" s="46">
        <f t="shared" si="3"/>
        <v>0</v>
      </c>
      <c r="AW70" s="49"/>
      <c r="AX70" s="49"/>
      <c r="AY70" s="49"/>
      <c r="AZ70" s="49"/>
      <c r="BA70" s="49"/>
      <c r="BB70" s="49"/>
      <c r="BC70" s="814"/>
      <c r="BD70" s="1260"/>
      <c r="BE70" s="46">
        <f t="shared" si="4"/>
        <v>0</v>
      </c>
      <c r="BF70" s="49"/>
      <c r="BG70" s="49"/>
      <c r="BH70" s="49"/>
      <c r="BI70" s="49"/>
      <c r="BJ70" s="49"/>
      <c r="BK70" s="49"/>
      <c r="BL70" s="814"/>
      <c r="BM70" s="1251"/>
      <c r="BN70" s="46">
        <f t="shared" si="5"/>
        <v>0</v>
      </c>
      <c r="BO70" s="49"/>
      <c r="BP70" s="49"/>
      <c r="BQ70" s="49"/>
      <c r="BR70" s="49"/>
      <c r="BS70" s="49"/>
      <c r="BT70" s="49"/>
      <c r="BU70" s="824"/>
      <c r="BV70" s="825"/>
      <c r="BW70" s="825"/>
      <c r="BX70" s="825"/>
      <c r="BY70" s="825"/>
      <c r="BZ70" s="825"/>
      <c r="CA70" s="825"/>
      <c r="CB70" s="825"/>
      <c r="CC70" s="826"/>
    </row>
    <row r="71" spans="1:81" s="58" customFormat="1" ht="40.200000000000003" customHeight="1" thickTop="1" x14ac:dyDescent="0.3">
      <c r="A71" s="34"/>
      <c r="B71" s="886"/>
      <c r="C71" s="1262"/>
      <c r="D71" s="871">
        <v>3301</v>
      </c>
      <c r="E71" s="851" t="s">
        <v>3996</v>
      </c>
      <c r="F71" s="851">
        <v>3301053</v>
      </c>
      <c r="G71" s="851" t="s">
        <v>4005</v>
      </c>
      <c r="H71" s="851" t="s">
        <v>2578</v>
      </c>
      <c r="I71" s="1184">
        <v>2021004540022</v>
      </c>
      <c r="J71" s="812">
        <v>179</v>
      </c>
      <c r="K71" s="854" t="str">
        <f>+[4]Metas!K206</f>
        <v>Estímulos para la creación de artesanías propias del Departamento convocados y asignados en el cuatrienio (3 por año)</v>
      </c>
      <c r="L71" s="857">
        <f t="shared" ref="L71" si="115">M71</f>
        <v>3</v>
      </c>
      <c r="M71" s="860">
        <f t="shared" si="85"/>
        <v>3</v>
      </c>
      <c r="N71" s="836"/>
      <c r="O71" s="839"/>
      <c r="P71" s="863">
        <v>1</v>
      </c>
      <c r="Q71" s="866">
        <v>2</v>
      </c>
      <c r="R71" s="812">
        <f t="shared" ref="R71" si="116">+$J71</f>
        <v>179</v>
      </c>
      <c r="S71" s="354" t="s">
        <v>5066</v>
      </c>
      <c r="T71" s="438" t="s">
        <v>3822</v>
      </c>
      <c r="U71" s="235" t="s">
        <v>3826</v>
      </c>
      <c r="V71" s="235" t="s">
        <v>3830</v>
      </c>
      <c r="W71" s="354" t="s">
        <v>5067</v>
      </c>
      <c r="X71" s="538">
        <v>44956</v>
      </c>
      <c r="Y71" s="538">
        <v>45289</v>
      </c>
      <c r="Z71" s="538">
        <v>44956</v>
      </c>
      <c r="AA71" s="538">
        <v>45289</v>
      </c>
      <c r="AB71" s="812">
        <f t="shared" ref="AB71" si="117">+$J71</f>
        <v>179</v>
      </c>
      <c r="AC71" s="827">
        <f t="shared" ref="AC71" si="118">+L71</f>
        <v>3</v>
      </c>
      <c r="AD71" s="44">
        <f t="shared" si="114"/>
        <v>22.984000000000002</v>
      </c>
      <c r="AE71" s="44">
        <f t="shared" si="114"/>
        <v>17.664000000000001</v>
      </c>
      <c r="AF71" s="44">
        <f t="shared" si="114"/>
        <v>0</v>
      </c>
      <c r="AG71" s="44">
        <f t="shared" si="113"/>
        <v>0</v>
      </c>
      <c r="AH71" s="44">
        <f t="shared" si="113"/>
        <v>0</v>
      </c>
      <c r="AI71" s="44">
        <f t="shared" si="113"/>
        <v>0</v>
      </c>
      <c r="AJ71" s="44">
        <f t="shared" si="113"/>
        <v>5.32</v>
      </c>
      <c r="AK71" s="812">
        <f t="shared" ref="AK71" si="119">+$J71</f>
        <v>179</v>
      </c>
      <c r="AL71" s="1252">
        <f t="shared" si="90"/>
        <v>0</v>
      </c>
      <c r="AM71" s="44">
        <f t="shared" si="2"/>
        <v>5.7460000000000004</v>
      </c>
      <c r="AN71" s="47">
        <v>4.4160000000000004</v>
      </c>
      <c r="AO71" s="47">
        <v>0</v>
      </c>
      <c r="AP71" s="47">
        <v>0</v>
      </c>
      <c r="AQ71" s="47">
        <v>0</v>
      </c>
      <c r="AR71" s="47">
        <v>0</v>
      </c>
      <c r="AS71" s="47">
        <v>1.33</v>
      </c>
      <c r="AT71" s="812">
        <f t="shared" ref="AT71" si="120">+$J71</f>
        <v>179</v>
      </c>
      <c r="AU71" s="1255">
        <f t="shared" si="92"/>
        <v>0</v>
      </c>
      <c r="AV71" s="44">
        <f t="shared" si="3"/>
        <v>5.7460000000000004</v>
      </c>
      <c r="AW71" s="47">
        <v>4.4160000000000004</v>
      </c>
      <c r="AX71" s="47">
        <v>0</v>
      </c>
      <c r="AY71" s="47">
        <v>0</v>
      </c>
      <c r="AZ71" s="47">
        <v>0</v>
      </c>
      <c r="BA71" s="47">
        <v>0</v>
      </c>
      <c r="BB71" s="47">
        <v>1.33</v>
      </c>
      <c r="BC71" s="812">
        <f t="shared" ref="BC71" si="121">+$J71</f>
        <v>179</v>
      </c>
      <c r="BD71" s="1258">
        <f t="shared" si="94"/>
        <v>1</v>
      </c>
      <c r="BE71" s="44">
        <f t="shared" si="4"/>
        <v>5.7460000000000004</v>
      </c>
      <c r="BF71" s="47">
        <v>4.4160000000000004</v>
      </c>
      <c r="BG71" s="47">
        <v>0</v>
      </c>
      <c r="BH71" s="47">
        <v>0</v>
      </c>
      <c r="BI71" s="47">
        <v>0</v>
      </c>
      <c r="BJ71" s="47">
        <v>0</v>
      </c>
      <c r="BK71" s="47">
        <v>1.33</v>
      </c>
      <c r="BL71" s="812">
        <f t="shared" ref="BL71" si="122">+$J71</f>
        <v>179</v>
      </c>
      <c r="BM71" s="1249">
        <f t="shared" si="96"/>
        <v>2</v>
      </c>
      <c r="BN71" s="44">
        <f t="shared" si="5"/>
        <v>5.7460000000000004</v>
      </c>
      <c r="BO71" s="47">
        <v>4.4160000000000004</v>
      </c>
      <c r="BP71" s="47">
        <v>0</v>
      </c>
      <c r="BQ71" s="47">
        <v>0</v>
      </c>
      <c r="BR71" s="47">
        <v>0</v>
      </c>
      <c r="BS71" s="47">
        <v>0</v>
      </c>
      <c r="BT71" s="47">
        <v>1.33</v>
      </c>
      <c r="BU71" s="818"/>
      <c r="BV71" s="819"/>
      <c r="BW71" s="819"/>
      <c r="BX71" s="819"/>
      <c r="BY71" s="819"/>
      <c r="BZ71" s="819"/>
      <c r="CA71" s="819"/>
      <c r="CB71" s="819"/>
      <c r="CC71" s="820"/>
    </row>
    <row r="72" spans="1:81" s="58" customFormat="1" ht="40.200000000000003" customHeight="1" x14ac:dyDescent="0.3">
      <c r="A72" s="34"/>
      <c r="B72" s="886"/>
      <c r="C72" s="1262"/>
      <c r="D72" s="872"/>
      <c r="E72" s="852"/>
      <c r="F72" s="852"/>
      <c r="G72" s="852"/>
      <c r="H72" s="852"/>
      <c r="I72" s="1185"/>
      <c r="J72" s="813"/>
      <c r="K72" s="855"/>
      <c r="L72" s="858"/>
      <c r="M72" s="861"/>
      <c r="N72" s="837"/>
      <c r="O72" s="840"/>
      <c r="P72" s="864"/>
      <c r="Q72" s="867"/>
      <c r="R72" s="813"/>
      <c r="S72" s="355" t="s">
        <v>5077</v>
      </c>
      <c r="T72" s="236" t="s">
        <v>3822</v>
      </c>
      <c r="U72" s="236" t="s">
        <v>3828</v>
      </c>
      <c r="V72" s="236" t="s">
        <v>3830</v>
      </c>
      <c r="W72" s="355" t="s">
        <v>5078</v>
      </c>
      <c r="X72" s="539">
        <v>44956</v>
      </c>
      <c r="Y72" s="539">
        <v>45289</v>
      </c>
      <c r="Z72" s="539">
        <v>44956</v>
      </c>
      <c r="AA72" s="539">
        <v>45289</v>
      </c>
      <c r="AB72" s="813"/>
      <c r="AC72" s="828"/>
      <c r="AD72" s="51">
        <f t="shared" si="114"/>
        <v>22.984000000000002</v>
      </c>
      <c r="AE72" s="51">
        <f t="shared" si="114"/>
        <v>17.664000000000001</v>
      </c>
      <c r="AF72" s="51">
        <f t="shared" si="114"/>
        <v>0</v>
      </c>
      <c r="AG72" s="51">
        <f t="shared" si="113"/>
        <v>0</v>
      </c>
      <c r="AH72" s="51">
        <f t="shared" si="113"/>
        <v>0</v>
      </c>
      <c r="AI72" s="51">
        <f t="shared" si="113"/>
        <v>0</v>
      </c>
      <c r="AJ72" s="51">
        <f t="shared" si="113"/>
        <v>5.32</v>
      </c>
      <c r="AK72" s="813"/>
      <c r="AL72" s="1253"/>
      <c r="AM72" s="51">
        <f t="shared" si="2"/>
        <v>5.7460000000000004</v>
      </c>
      <c r="AN72" s="257">
        <v>4.4160000000000004</v>
      </c>
      <c r="AO72" s="257">
        <v>0</v>
      </c>
      <c r="AP72" s="257">
        <v>0</v>
      </c>
      <c r="AQ72" s="257">
        <v>0</v>
      </c>
      <c r="AR72" s="257">
        <v>0</v>
      </c>
      <c r="AS72" s="257">
        <v>1.33</v>
      </c>
      <c r="AT72" s="813"/>
      <c r="AU72" s="1256"/>
      <c r="AV72" s="51">
        <f t="shared" si="3"/>
        <v>5.7460000000000004</v>
      </c>
      <c r="AW72" s="257">
        <v>4.4160000000000004</v>
      </c>
      <c r="AX72" s="257">
        <v>0</v>
      </c>
      <c r="AY72" s="257">
        <v>0</v>
      </c>
      <c r="AZ72" s="257">
        <v>0</v>
      </c>
      <c r="BA72" s="257">
        <v>0</v>
      </c>
      <c r="BB72" s="257">
        <v>1.33</v>
      </c>
      <c r="BC72" s="813"/>
      <c r="BD72" s="1259"/>
      <c r="BE72" s="51">
        <f t="shared" si="4"/>
        <v>5.7460000000000004</v>
      </c>
      <c r="BF72" s="257">
        <v>4.4160000000000004</v>
      </c>
      <c r="BG72" s="257">
        <v>0</v>
      </c>
      <c r="BH72" s="257">
        <v>0</v>
      </c>
      <c r="BI72" s="257">
        <v>0</v>
      </c>
      <c r="BJ72" s="257">
        <v>0</v>
      </c>
      <c r="BK72" s="257">
        <v>1.33</v>
      </c>
      <c r="BL72" s="813"/>
      <c r="BM72" s="1250"/>
      <c r="BN72" s="51">
        <f t="shared" si="5"/>
        <v>5.7460000000000004</v>
      </c>
      <c r="BO72" s="257">
        <v>4.4160000000000004</v>
      </c>
      <c r="BP72" s="257">
        <v>0</v>
      </c>
      <c r="BQ72" s="257">
        <v>0</v>
      </c>
      <c r="BR72" s="257">
        <v>0</v>
      </c>
      <c r="BS72" s="257">
        <v>0</v>
      </c>
      <c r="BT72" s="257">
        <v>1.33</v>
      </c>
      <c r="BU72" s="821"/>
      <c r="BV72" s="822"/>
      <c r="BW72" s="822"/>
      <c r="BX72" s="822"/>
      <c r="BY72" s="822"/>
      <c r="BZ72" s="822"/>
      <c r="CA72" s="822"/>
      <c r="CB72" s="822"/>
      <c r="CC72" s="823"/>
    </row>
    <row r="73" spans="1:81" s="58" customFormat="1" ht="40.200000000000003" customHeight="1" x14ac:dyDescent="0.3">
      <c r="A73" s="34"/>
      <c r="B73" s="886"/>
      <c r="C73" s="1262"/>
      <c r="D73" s="872"/>
      <c r="E73" s="852"/>
      <c r="F73" s="852"/>
      <c r="G73" s="852"/>
      <c r="H73" s="852"/>
      <c r="I73" s="1185"/>
      <c r="J73" s="813"/>
      <c r="K73" s="855"/>
      <c r="L73" s="858"/>
      <c r="M73" s="861"/>
      <c r="N73" s="837"/>
      <c r="O73" s="840"/>
      <c r="P73" s="864"/>
      <c r="Q73" s="867"/>
      <c r="R73" s="813"/>
      <c r="S73" s="355" t="s">
        <v>5079</v>
      </c>
      <c r="T73" s="236" t="s">
        <v>3822</v>
      </c>
      <c r="U73" s="236" t="s">
        <v>3827</v>
      </c>
      <c r="V73" s="236" t="s">
        <v>3830</v>
      </c>
      <c r="W73" s="355" t="s">
        <v>5080</v>
      </c>
      <c r="X73" s="539">
        <v>44956</v>
      </c>
      <c r="Y73" s="539">
        <v>45289</v>
      </c>
      <c r="Z73" s="539">
        <v>44956</v>
      </c>
      <c r="AA73" s="539">
        <v>45289</v>
      </c>
      <c r="AB73" s="813"/>
      <c r="AC73" s="828"/>
      <c r="AD73" s="51">
        <f t="shared" si="114"/>
        <v>22.984000000000002</v>
      </c>
      <c r="AE73" s="51">
        <f t="shared" si="114"/>
        <v>17.664000000000001</v>
      </c>
      <c r="AF73" s="51">
        <f t="shared" si="114"/>
        <v>0</v>
      </c>
      <c r="AG73" s="51">
        <f t="shared" si="113"/>
        <v>0</v>
      </c>
      <c r="AH73" s="51">
        <f t="shared" si="113"/>
        <v>0</v>
      </c>
      <c r="AI73" s="51">
        <f t="shared" si="113"/>
        <v>0</v>
      </c>
      <c r="AJ73" s="51">
        <f t="shared" si="113"/>
        <v>5.32</v>
      </c>
      <c r="AK73" s="813"/>
      <c r="AL73" s="1253"/>
      <c r="AM73" s="51">
        <f t="shared" si="2"/>
        <v>5.7460000000000004</v>
      </c>
      <c r="AN73" s="257">
        <v>4.4160000000000004</v>
      </c>
      <c r="AO73" s="257">
        <v>0</v>
      </c>
      <c r="AP73" s="257">
        <v>0</v>
      </c>
      <c r="AQ73" s="257">
        <v>0</v>
      </c>
      <c r="AR73" s="257">
        <v>0</v>
      </c>
      <c r="AS73" s="257">
        <v>1.33</v>
      </c>
      <c r="AT73" s="813"/>
      <c r="AU73" s="1256"/>
      <c r="AV73" s="51">
        <f t="shared" si="3"/>
        <v>5.7460000000000004</v>
      </c>
      <c r="AW73" s="257">
        <v>4.4160000000000004</v>
      </c>
      <c r="AX73" s="257">
        <v>0</v>
      </c>
      <c r="AY73" s="257">
        <v>0</v>
      </c>
      <c r="AZ73" s="257">
        <v>0</v>
      </c>
      <c r="BA73" s="257">
        <v>0</v>
      </c>
      <c r="BB73" s="257">
        <v>1.33</v>
      </c>
      <c r="BC73" s="813"/>
      <c r="BD73" s="1259"/>
      <c r="BE73" s="51">
        <f t="shared" si="4"/>
        <v>5.7460000000000004</v>
      </c>
      <c r="BF73" s="257">
        <v>4.4160000000000004</v>
      </c>
      <c r="BG73" s="257">
        <v>0</v>
      </c>
      <c r="BH73" s="257">
        <v>0</v>
      </c>
      <c r="BI73" s="257">
        <v>0</v>
      </c>
      <c r="BJ73" s="257">
        <v>0</v>
      </c>
      <c r="BK73" s="257">
        <v>1.33</v>
      </c>
      <c r="BL73" s="813"/>
      <c r="BM73" s="1250"/>
      <c r="BN73" s="51">
        <f t="shared" si="5"/>
        <v>5.7460000000000004</v>
      </c>
      <c r="BO73" s="257">
        <v>4.4160000000000004</v>
      </c>
      <c r="BP73" s="257">
        <v>0</v>
      </c>
      <c r="BQ73" s="257">
        <v>0</v>
      </c>
      <c r="BR73" s="257">
        <v>0</v>
      </c>
      <c r="BS73" s="257">
        <v>0</v>
      </c>
      <c r="BT73" s="257">
        <v>1.33</v>
      </c>
      <c r="BU73" s="821"/>
      <c r="BV73" s="822"/>
      <c r="BW73" s="822"/>
      <c r="BX73" s="822"/>
      <c r="BY73" s="822"/>
      <c r="BZ73" s="822"/>
      <c r="CA73" s="822"/>
      <c r="CB73" s="822"/>
      <c r="CC73" s="823"/>
    </row>
    <row r="74" spans="1:81" s="58" customFormat="1" ht="40.200000000000003" customHeight="1" thickBot="1" x14ac:dyDescent="0.35">
      <c r="A74" s="34"/>
      <c r="B74" s="886"/>
      <c r="C74" s="1263"/>
      <c r="D74" s="873"/>
      <c r="E74" s="853"/>
      <c r="F74" s="853"/>
      <c r="G74" s="853"/>
      <c r="H74" s="853"/>
      <c r="I74" s="1186"/>
      <c r="J74" s="814"/>
      <c r="K74" s="856"/>
      <c r="L74" s="859"/>
      <c r="M74" s="862"/>
      <c r="N74" s="838"/>
      <c r="O74" s="841"/>
      <c r="P74" s="865"/>
      <c r="Q74" s="874"/>
      <c r="R74" s="814"/>
      <c r="S74" s="356"/>
      <c r="T74" s="393"/>
      <c r="U74" s="237"/>
      <c r="V74" s="237"/>
      <c r="W74" s="356"/>
      <c r="X74" s="539"/>
      <c r="Y74" s="539"/>
      <c r="Z74" s="539"/>
      <c r="AA74" s="539"/>
      <c r="AB74" s="814"/>
      <c r="AC74" s="829"/>
      <c r="AD74" s="46">
        <f t="shared" si="114"/>
        <v>0</v>
      </c>
      <c r="AE74" s="46">
        <f t="shared" si="114"/>
        <v>0</v>
      </c>
      <c r="AF74" s="46">
        <f t="shared" si="114"/>
        <v>0</v>
      </c>
      <c r="AG74" s="46">
        <f t="shared" si="113"/>
        <v>0</v>
      </c>
      <c r="AH74" s="46">
        <f t="shared" si="113"/>
        <v>0</v>
      </c>
      <c r="AI74" s="46">
        <f t="shared" si="113"/>
        <v>0</v>
      </c>
      <c r="AJ74" s="46">
        <f t="shared" si="113"/>
        <v>0</v>
      </c>
      <c r="AK74" s="814"/>
      <c r="AL74" s="1254"/>
      <c r="AM74" s="46">
        <f t="shared" si="2"/>
        <v>0</v>
      </c>
      <c r="AN74" s="49"/>
      <c r="AO74" s="49"/>
      <c r="AP74" s="49"/>
      <c r="AQ74" s="49"/>
      <c r="AR74" s="49"/>
      <c r="AS74" s="49"/>
      <c r="AT74" s="814"/>
      <c r="AU74" s="1257"/>
      <c r="AV74" s="46">
        <f t="shared" si="3"/>
        <v>0</v>
      </c>
      <c r="AW74" s="49"/>
      <c r="AX74" s="49"/>
      <c r="AY74" s="49"/>
      <c r="AZ74" s="49"/>
      <c r="BA74" s="49"/>
      <c r="BB74" s="49"/>
      <c r="BC74" s="814"/>
      <c r="BD74" s="1260"/>
      <c r="BE74" s="46">
        <f t="shared" si="4"/>
        <v>0</v>
      </c>
      <c r="BF74" s="49"/>
      <c r="BG74" s="49"/>
      <c r="BH74" s="49"/>
      <c r="BI74" s="49"/>
      <c r="BJ74" s="49"/>
      <c r="BK74" s="49"/>
      <c r="BL74" s="814"/>
      <c r="BM74" s="1251"/>
      <c r="BN74" s="46">
        <f t="shared" si="5"/>
        <v>0</v>
      </c>
      <c r="BO74" s="49"/>
      <c r="BP74" s="49"/>
      <c r="BQ74" s="49"/>
      <c r="BR74" s="49"/>
      <c r="BS74" s="49"/>
      <c r="BT74" s="49"/>
      <c r="BU74" s="824"/>
      <c r="BV74" s="825"/>
      <c r="BW74" s="825"/>
      <c r="BX74" s="825"/>
      <c r="BY74" s="825"/>
      <c r="BZ74" s="825"/>
      <c r="CA74" s="825"/>
      <c r="CB74" s="825"/>
      <c r="CC74" s="826"/>
    </row>
    <row r="75" spans="1:81" s="58" customFormat="1" ht="40.200000000000003" customHeight="1" thickTop="1" x14ac:dyDescent="0.3">
      <c r="A75" s="34"/>
      <c r="B75" s="886"/>
      <c r="C75" s="868" t="s">
        <v>285</v>
      </c>
      <c r="D75" s="871">
        <v>3301</v>
      </c>
      <c r="E75" s="851" t="s">
        <v>3996</v>
      </c>
      <c r="F75" s="851">
        <v>3301122</v>
      </c>
      <c r="G75" s="851" t="s">
        <v>4006</v>
      </c>
      <c r="H75" s="851" t="s">
        <v>2578</v>
      </c>
      <c r="I75" s="1184">
        <v>2021004540022</v>
      </c>
      <c r="J75" s="812">
        <v>180</v>
      </c>
      <c r="K75" s="854" t="str">
        <f>+[4]Metas!K207</f>
        <v>Encuentros departamentales en las áreas artísticas y cinematografía (5 por año)</v>
      </c>
      <c r="L75" s="857">
        <f t="shared" ref="L75" si="123">M75</f>
        <v>5</v>
      </c>
      <c r="M75" s="860">
        <f t="shared" si="85"/>
        <v>5</v>
      </c>
      <c r="N75" s="836"/>
      <c r="O75" s="839"/>
      <c r="P75" s="863">
        <v>2</v>
      </c>
      <c r="Q75" s="866">
        <v>3</v>
      </c>
      <c r="R75" s="812">
        <f t="shared" ref="R75" si="124">+$J75</f>
        <v>180</v>
      </c>
      <c r="S75" s="354" t="s">
        <v>5066</v>
      </c>
      <c r="T75" s="438" t="s">
        <v>3822</v>
      </c>
      <c r="U75" s="235" t="s">
        <v>3826</v>
      </c>
      <c r="V75" s="235" t="s">
        <v>3830</v>
      </c>
      <c r="W75" s="354" t="s">
        <v>5067</v>
      </c>
      <c r="X75" s="538">
        <v>44956</v>
      </c>
      <c r="Y75" s="538">
        <v>45289</v>
      </c>
      <c r="Z75" s="538">
        <v>44956</v>
      </c>
      <c r="AA75" s="538">
        <v>45289</v>
      </c>
      <c r="AB75" s="812">
        <f t="shared" ref="AB75" si="125">+$J75</f>
        <v>180</v>
      </c>
      <c r="AC75" s="827">
        <f t="shared" ref="AC75" si="126">+L75</f>
        <v>5</v>
      </c>
      <c r="AD75" s="44">
        <f t="shared" si="114"/>
        <v>8.76</v>
      </c>
      <c r="AE75" s="44">
        <f t="shared" si="114"/>
        <v>6.76</v>
      </c>
      <c r="AF75" s="44">
        <f t="shared" si="114"/>
        <v>0</v>
      </c>
      <c r="AG75" s="44">
        <f t="shared" si="113"/>
        <v>0</v>
      </c>
      <c r="AH75" s="44">
        <f t="shared" si="113"/>
        <v>0</v>
      </c>
      <c r="AI75" s="44">
        <f t="shared" si="113"/>
        <v>0</v>
      </c>
      <c r="AJ75" s="44">
        <f t="shared" si="113"/>
        <v>2</v>
      </c>
      <c r="AK75" s="812">
        <f t="shared" ref="AK75" si="127">+$J75</f>
        <v>180</v>
      </c>
      <c r="AL75" s="1252">
        <f t="shared" si="90"/>
        <v>0</v>
      </c>
      <c r="AM75" s="44">
        <f t="shared" si="2"/>
        <v>2.19</v>
      </c>
      <c r="AN75" s="47">
        <v>1.69</v>
      </c>
      <c r="AO75" s="47">
        <v>0</v>
      </c>
      <c r="AP75" s="47">
        <v>0</v>
      </c>
      <c r="AQ75" s="47">
        <v>0</v>
      </c>
      <c r="AR75" s="47">
        <v>0</v>
      </c>
      <c r="AS75" s="47">
        <v>0.5</v>
      </c>
      <c r="AT75" s="812">
        <f t="shared" ref="AT75" si="128">+$J75</f>
        <v>180</v>
      </c>
      <c r="AU75" s="1255">
        <f t="shared" si="92"/>
        <v>0</v>
      </c>
      <c r="AV75" s="44">
        <f t="shared" si="3"/>
        <v>2.19</v>
      </c>
      <c r="AW75" s="47">
        <v>1.69</v>
      </c>
      <c r="AX75" s="47">
        <v>0</v>
      </c>
      <c r="AY75" s="47">
        <v>0</v>
      </c>
      <c r="AZ75" s="47">
        <v>0</v>
      </c>
      <c r="BA75" s="47">
        <v>0</v>
      </c>
      <c r="BB75" s="47">
        <v>0.5</v>
      </c>
      <c r="BC75" s="812">
        <f t="shared" ref="BC75" si="129">+$J75</f>
        <v>180</v>
      </c>
      <c r="BD75" s="1258">
        <f t="shared" si="94"/>
        <v>2</v>
      </c>
      <c r="BE75" s="44">
        <f t="shared" si="4"/>
        <v>2.19</v>
      </c>
      <c r="BF75" s="47">
        <v>1.69</v>
      </c>
      <c r="BG75" s="47">
        <v>0</v>
      </c>
      <c r="BH75" s="47">
        <v>0</v>
      </c>
      <c r="BI75" s="47">
        <v>0</v>
      </c>
      <c r="BJ75" s="47">
        <v>0</v>
      </c>
      <c r="BK75" s="47">
        <v>0.5</v>
      </c>
      <c r="BL75" s="812">
        <f t="shared" ref="BL75" si="130">+$J75</f>
        <v>180</v>
      </c>
      <c r="BM75" s="1249">
        <f t="shared" si="96"/>
        <v>3</v>
      </c>
      <c r="BN75" s="44">
        <f t="shared" si="5"/>
        <v>2.19</v>
      </c>
      <c r="BO75" s="47">
        <v>1.69</v>
      </c>
      <c r="BP75" s="47">
        <v>0</v>
      </c>
      <c r="BQ75" s="47">
        <v>0</v>
      </c>
      <c r="BR75" s="47">
        <v>0</v>
      </c>
      <c r="BS75" s="47">
        <v>0</v>
      </c>
      <c r="BT75" s="47">
        <v>0.5</v>
      </c>
      <c r="BU75" s="818"/>
      <c r="BV75" s="819"/>
      <c r="BW75" s="819"/>
      <c r="BX75" s="819"/>
      <c r="BY75" s="819"/>
      <c r="BZ75" s="819"/>
      <c r="CA75" s="819"/>
      <c r="CB75" s="819"/>
      <c r="CC75" s="820"/>
    </row>
    <row r="76" spans="1:81" s="58" customFormat="1" ht="40.200000000000003" customHeight="1" x14ac:dyDescent="0.3">
      <c r="A76" s="34"/>
      <c r="B76" s="886"/>
      <c r="C76" s="869"/>
      <c r="D76" s="872"/>
      <c r="E76" s="852"/>
      <c r="F76" s="852"/>
      <c r="G76" s="852"/>
      <c r="H76" s="852"/>
      <c r="I76" s="1185"/>
      <c r="J76" s="813"/>
      <c r="K76" s="855"/>
      <c r="L76" s="858"/>
      <c r="M76" s="861"/>
      <c r="N76" s="837"/>
      <c r="O76" s="840"/>
      <c r="P76" s="864"/>
      <c r="Q76" s="867"/>
      <c r="R76" s="813"/>
      <c r="S76" s="355" t="s">
        <v>5081</v>
      </c>
      <c r="T76" s="236" t="s">
        <v>3822</v>
      </c>
      <c r="U76" s="236" t="s">
        <v>3828</v>
      </c>
      <c r="V76" s="236" t="s">
        <v>3830</v>
      </c>
      <c r="W76" s="355" t="s">
        <v>5082</v>
      </c>
      <c r="X76" s="539">
        <v>44956</v>
      </c>
      <c r="Y76" s="539">
        <v>45289</v>
      </c>
      <c r="Z76" s="539">
        <v>44956</v>
      </c>
      <c r="AA76" s="539">
        <v>45289</v>
      </c>
      <c r="AB76" s="813"/>
      <c r="AC76" s="828"/>
      <c r="AD76" s="51">
        <f t="shared" si="114"/>
        <v>8.76</v>
      </c>
      <c r="AE76" s="51">
        <f t="shared" si="114"/>
        <v>6.76</v>
      </c>
      <c r="AF76" s="51">
        <f t="shared" si="114"/>
        <v>0</v>
      </c>
      <c r="AG76" s="51">
        <f t="shared" si="113"/>
        <v>0</v>
      </c>
      <c r="AH76" s="51">
        <f t="shared" si="113"/>
        <v>0</v>
      </c>
      <c r="AI76" s="51">
        <f t="shared" si="113"/>
        <v>0</v>
      </c>
      <c r="AJ76" s="51">
        <f t="shared" si="113"/>
        <v>2</v>
      </c>
      <c r="AK76" s="813"/>
      <c r="AL76" s="1253"/>
      <c r="AM76" s="51">
        <f t="shared" ref="AM76:AM139" si="131">SUM(AN76:AS76)</f>
        <v>2.19</v>
      </c>
      <c r="AN76" s="257">
        <v>1.69</v>
      </c>
      <c r="AO76" s="257">
        <v>0</v>
      </c>
      <c r="AP76" s="257">
        <v>0</v>
      </c>
      <c r="AQ76" s="257">
        <v>0</v>
      </c>
      <c r="AR76" s="257">
        <v>0</v>
      </c>
      <c r="AS76" s="257">
        <v>0.5</v>
      </c>
      <c r="AT76" s="813"/>
      <c r="AU76" s="1256"/>
      <c r="AV76" s="51">
        <f t="shared" ref="AV76:AV139" si="132">SUM(AW76:BB76)</f>
        <v>2.19</v>
      </c>
      <c r="AW76" s="257">
        <v>1.69</v>
      </c>
      <c r="AX76" s="257">
        <v>0</v>
      </c>
      <c r="AY76" s="257">
        <v>0</v>
      </c>
      <c r="AZ76" s="257">
        <v>0</v>
      </c>
      <c r="BA76" s="257">
        <v>0</v>
      </c>
      <c r="BB76" s="257">
        <v>0.5</v>
      </c>
      <c r="BC76" s="813"/>
      <c r="BD76" s="1259"/>
      <c r="BE76" s="51">
        <f t="shared" ref="BE76:BE139" si="133">SUM(BF76:BK76)</f>
        <v>2.19</v>
      </c>
      <c r="BF76" s="257">
        <v>1.69</v>
      </c>
      <c r="BG76" s="257">
        <v>0</v>
      </c>
      <c r="BH76" s="257">
        <v>0</v>
      </c>
      <c r="BI76" s="257">
        <v>0</v>
      </c>
      <c r="BJ76" s="257">
        <v>0</v>
      </c>
      <c r="BK76" s="257">
        <v>0.5</v>
      </c>
      <c r="BL76" s="813"/>
      <c r="BM76" s="1250"/>
      <c r="BN76" s="51">
        <f t="shared" ref="BN76:BN139" si="134">SUM(BO76:BT76)</f>
        <v>2.19</v>
      </c>
      <c r="BO76" s="257">
        <v>1.69</v>
      </c>
      <c r="BP76" s="257">
        <v>0</v>
      </c>
      <c r="BQ76" s="257">
        <v>0</v>
      </c>
      <c r="BR76" s="257">
        <v>0</v>
      </c>
      <c r="BS76" s="257">
        <v>0</v>
      </c>
      <c r="BT76" s="257">
        <v>0.5</v>
      </c>
      <c r="BU76" s="821"/>
      <c r="BV76" s="822"/>
      <c r="BW76" s="822"/>
      <c r="BX76" s="822"/>
      <c r="BY76" s="822"/>
      <c r="BZ76" s="822"/>
      <c r="CA76" s="822"/>
      <c r="CB76" s="822"/>
      <c r="CC76" s="823"/>
    </row>
    <row r="77" spans="1:81" s="58" customFormat="1" ht="40.200000000000003" customHeight="1" x14ac:dyDescent="0.3">
      <c r="A77" s="34"/>
      <c r="B77" s="886"/>
      <c r="C77" s="869"/>
      <c r="D77" s="872"/>
      <c r="E77" s="852"/>
      <c r="F77" s="852"/>
      <c r="G77" s="852"/>
      <c r="H77" s="852"/>
      <c r="I77" s="1185"/>
      <c r="J77" s="813"/>
      <c r="K77" s="855"/>
      <c r="L77" s="858"/>
      <c r="M77" s="861"/>
      <c r="N77" s="837"/>
      <c r="O77" s="840"/>
      <c r="P77" s="864"/>
      <c r="Q77" s="867"/>
      <c r="R77" s="813"/>
      <c r="S77" s="355" t="s">
        <v>5083</v>
      </c>
      <c r="T77" s="236" t="s">
        <v>3822</v>
      </c>
      <c r="U77" s="236" t="s">
        <v>3827</v>
      </c>
      <c r="V77" s="236" t="s">
        <v>3830</v>
      </c>
      <c r="W77" s="355" t="s">
        <v>5084</v>
      </c>
      <c r="X77" s="539">
        <v>44956</v>
      </c>
      <c r="Y77" s="539">
        <v>45289</v>
      </c>
      <c r="Z77" s="539">
        <v>44956</v>
      </c>
      <c r="AA77" s="539">
        <v>45289</v>
      </c>
      <c r="AB77" s="813"/>
      <c r="AC77" s="828"/>
      <c r="AD77" s="51">
        <f t="shared" si="114"/>
        <v>8.76</v>
      </c>
      <c r="AE77" s="51">
        <f t="shared" si="114"/>
        <v>6.76</v>
      </c>
      <c r="AF77" s="51">
        <f t="shared" si="114"/>
        <v>0</v>
      </c>
      <c r="AG77" s="51">
        <f t="shared" si="113"/>
        <v>0</v>
      </c>
      <c r="AH77" s="51">
        <f t="shared" si="113"/>
        <v>0</v>
      </c>
      <c r="AI77" s="51">
        <f t="shared" si="113"/>
        <v>0</v>
      </c>
      <c r="AJ77" s="51">
        <f t="shared" si="113"/>
        <v>2</v>
      </c>
      <c r="AK77" s="813"/>
      <c r="AL77" s="1253"/>
      <c r="AM77" s="51">
        <f t="shared" si="131"/>
        <v>2.19</v>
      </c>
      <c r="AN77" s="257">
        <v>1.69</v>
      </c>
      <c r="AO77" s="257">
        <v>0</v>
      </c>
      <c r="AP77" s="257">
        <v>0</v>
      </c>
      <c r="AQ77" s="257">
        <v>0</v>
      </c>
      <c r="AR77" s="257">
        <v>0</v>
      </c>
      <c r="AS77" s="257">
        <v>0.5</v>
      </c>
      <c r="AT77" s="813"/>
      <c r="AU77" s="1256"/>
      <c r="AV77" s="51">
        <f t="shared" si="132"/>
        <v>2.19</v>
      </c>
      <c r="AW77" s="257">
        <v>1.69</v>
      </c>
      <c r="AX77" s="257">
        <v>0</v>
      </c>
      <c r="AY77" s="257">
        <v>0</v>
      </c>
      <c r="AZ77" s="257">
        <v>0</v>
      </c>
      <c r="BA77" s="257">
        <v>0</v>
      </c>
      <c r="BB77" s="257">
        <v>0.5</v>
      </c>
      <c r="BC77" s="813"/>
      <c r="BD77" s="1259"/>
      <c r="BE77" s="51">
        <f t="shared" si="133"/>
        <v>2.19</v>
      </c>
      <c r="BF77" s="257">
        <v>1.69</v>
      </c>
      <c r="BG77" s="257">
        <v>0</v>
      </c>
      <c r="BH77" s="257">
        <v>0</v>
      </c>
      <c r="BI77" s="257">
        <v>0</v>
      </c>
      <c r="BJ77" s="257">
        <v>0</v>
      </c>
      <c r="BK77" s="257">
        <v>0.5</v>
      </c>
      <c r="BL77" s="813"/>
      <c r="BM77" s="1250"/>
      <c r="BN77" s="51">
        <f t="shared" si="134"/>
        <v>2.19</v>
      </c>
      <c r="BO77" s="257">
        <v>1.69</v>
      </c>
      <c r="BP77" s="257">
        <v>0</v>
      </c>
      <c r="BQ77" s="257">
        <v>0</v>
      </c>
      <c r="BR77" s="257">
        <v>0</v>
      </c>
      <c r="BS77" s="257">
        <v>0</v>
      </c>
      <c r="BT77" s="257">
        <v>0.5</v>
      </c>
      <c r="BU77" s="821"/>
      <c r="BV77" s="822"/>
      <c r="BW77" s="822"/>
      <c r="BX77" s="822"/>
      <c r="BY77" s="822"/>
      <c r="BZ77" s="822"/>
      <c r="CA77" s="822"/>
      <c r="CB77" s="822"/>
      <c r="CC77" s="823"/>
    </row>
    <row r="78" spans="1:81" s="58" customFormat="1" ht="40.200000000000003" customHeight="1" thickBot="1" x14ac:dyDescent="0.35">
      <c r="A78" s="34"/>
      <c r="B78" s="886"/>
      <c r="C78" s="869"/>
      <c r="D78" s="873"/>
      <c r="E78" s="853"/>
      <c r="F78" s="853"/>
      <c r="G78" s="853"/>
      <c r="H78" s="853"/>
      <c r="I78" s="1186"/>
      <c r="J78" s="814"/>
      <c r="K78" s="856"/>
      <c r="L78" s="859"/>
      <c r="M78" s="862"/>
      <c r="N78" s="838"/>
      <c r="O78" s="841"/>
      <c r="P78" s="865"/>
      <c r="Q78" s="874"/>
      <c r="R78" s="814"/>
      <c r="S78" s="356" t="s">
        <v>5085</v>
      </c>
      <c r="T78" s="393" t="s">
        <v>3822</v>
      </c>
      <c r="U78" s="237" t="s">
        <v>3826</v>
      </c>
      <c r="V78" s="237" t="s">
        <v>3830</v>
      </c>
      <c r="W78" s="356" t="s">
        <v>5086</v>
      </c>
      <c r="X78" s="539">
        <v>44956</v>
      </c>
      <c r="Y78" s="539">
        <v>45289</v>
      </c>
      <c r="Z78" s="539">
        <v>44956</v>
      </c>
      <c r="AA78" s="539">
        <v>45289</v>
      </c>
      <c r="AB78" s="814"/>
      <c r="AC78" s="829"/>
      <c r="AD78" s="46">
        <f t="shared" si="114"/>
        <v>8.76</v>
      </c>
      <c r="AE78" s="46">
        <f t="shared" si="114"/>
        <v>6.76</v>
      </c>
      <c r="AF78" s="46">
        <f t="shared" si="114"/>
        <v>0</v>
      </c>
      <c r="AG78" s="46">
        <f t="shared" si="113"/>
        <v>0</v>
      </c>
      <c r="AH78" s="46">
        <f t="shared" si="113"/>
        <v>0</v>
      </c>
      <c r="AI78" s="46">
        <f t="shared" si="113"/>
        <v>0</v>
      </c>
      <c r="AJ78" s="46">
        <f t="shared" si="113"/>
        <v>2</v>
      </c>
      <c r="AK78" s="814"/>
      <c r="AL78" s="1254"/>
      <c r="AM78" s="46">
        <f t="shared" si="131"/>
        <v>2.19</v>
      </c>
      <c r="AN78" s="49">
        <v>1.69</v>
      </c>
      <c r="AO78" s="49">
        <v>0</v>
      </c>
      <c r="AP78" s="49">
        <v>0</v>
      </c>
      <c r="AQ78" s="49">
        <v>0</v>
      </c>
      <c r="AR78" s="49">
        <v>0</v>
      </c>
      <c r="AS78" s="49">
        <v>0.5</v>
      </c>
      <c r="AT78" s="814"/>
      <c r="AU78" s="1257"/>
      <c r="AV78" s="46">
        <f t="shared" si="132"/>
        <v>2.19</v>
      </c>
      <c r="AW78" s="49">
        <v>1.69</v>
      </c>
      <c r="AX78" s="49">
        <v>0</v>
      </c>
      <c r="AY78" s="49">
        <v>0</v>
      </c>
      <c r="AZ78" s="49">
        <v>0</v>
      </c>
      <c r="BA78" s="49">
        <v>0</v>
      </c>
      <c r="BB78" s="49">
        <v>0.5</v>
      </c>
      <c r="BC78" s="814"/>
      <c r="BD78" s="1260"/>
      <c r="BE78" s="46">
        <f t="shared" si="133"/>
        <v>2.19</v>
      </c>
      <c r="BF78" s="49">
        <v>1.69</v>
      </c>
      <c r="BG78" s="49">
        <v>0</v>
      </c>
      <c r="BH78" s="49">
        <v>0</v>
      </c>
      <c r="BI78" s="49">
        <v>0</v>
      </c>
      <c r="BJ78" s="49">
        <v>0</v>
      </c>
      <c r="BK78" s="49">
        <v>0.5</v>
      </c>
      <c r="BL78" s="814"/>
      <c r="BM78" s="1251"/>
      <c r="BN78" s="46">
        <f t="shared" si="134"/>
        <v>2.19</v>
      </c>
      <c r="BO78" s="49">
        <v>1.69</v>
      </c>
      <c r="BP78" s="49">
        <v>0</v>
      </c>
      <c r="BQ78" s="49">
        <v>0</v>
      </c>
      <c r="BR78" s="49">
        <v>0</v>
      </c>
      <c r="BS78" s="49">
        <v>0</v>
      </c>
      <c r="BT78" s="49">
        <v>0.5</v>
      </c>
      <c r="BU78" s="824"/>
      <c r="BV78" s="825"/>
      <c r="BW78" s="825"/>
      <c r="BX78" s="825"/>
      <c r="BY78" s="825"/>
      <c r="BZ78" s="825"/>
      <c r="CA78" s="825"/>
      <c r="CB78" s="825"/>
      <c r="CC78" s="826"/>
    </row>
    <row r="79" spans="1:81" s="58" customFormat="1" ht="40.200000000000003" customHeight="1" thickTop="1" x14ac:dyDescent="0.3">
      <c r="A79" s="34"/>
      <c r="B79" s="886"/>
      <c r="C79" s="869"/>
      <c r="D79" s="871">
        <v>3301</v>
      </c>
      <c r="E79" s="851" t="s">
        <v>3996</v>
      </c>
      <c r="F79" s="851">
        <v>3301122</v>
      </c>
      <c r="G79" s="851" t="s">
        <v>4006</v>
      </c>
      <c r="H79" s="851" t="s">
        <v>2578</v>
      </c>
      <c r="I79" s="1184">
        <v>2021004540022</v>
      </c>
      <c r="J79" s="812">
        <v>181</v>
      </c>
      <c r="K79" s="854" t="str">
        <f>+[4]Metas!K208</f>
        <v>municipios apoyados en sus expresiones culturales tradicionales.</v>
      </c>
      <c r="L79" s="857">
        <f t="shared" ref="L79" si="135">M79</f>
        <v>10</v>
      </c>
      <c r="M79" s="860">
        <f t="shared" si="85"/>
        <v>10</v>
      </c>
      <c r="N79" s="836"/>
      <c r="O79" s="839"/>
      <c r="P79" s="863">
        <v>5</v>
      </c>
      <c r="Q79" s="866">
        <v>5</v>
      </c>
      <c r="R79" s="812">
        <f t="shared" ref="R79" si="136">+$J79</f>
        <v>181</v>
      </c>
      <c r="S79" s="354" t="s">
        <v>5066</v>
      </c>
      <c r="T79" s="438" t="s">
        <v>3822</v>
      </c>
      <c r="U79" s="235" t="s">
        <v>3826</v>
      </c>
      <c r="V79" s="235" t="s">
        <v>3830</v>
      </c>
      <c r="W79" s="354" t="s">
        <v>5067</v>
      </c>
      <c r="X79" s="538">
        <v>44956</v>
      </c>
      <c r="Y79" s="538">
        <v>45289</v>
      </c>
      <c r="Z79" s="538">
        <v>44956</v>
      </c>
      <c r="AA79" s="538">
        <v>45289</v>
      </c>
      <c r="AB79" s="812">
        <f t="shared" ref="AB79" si="137">+$J79</f>
        <v>181</v>
      </c>
      <c r="AC79" s="827">
        <f t="shared" ref="AC79" si="138">+L79</f>
        <v>10</v>
      </c>
      <c r="AD79" s="44">
        <f t="shared" si="114"/>
        <v>8.76</v>
      </c>
      <c r="AE79" s="44">
        <f t="shared" si="114"/>
        <v>6.76</v>
      </c>
      <c r="AF79" s="44">
        <f t="shared" si="114"/>
        <v>0</v>
      </c>
      <c r="AG79" s="44">
        <f t="shared" si="113"/>
        <v>0</v>
      </c>
      <c r="AH79" s="44">
        <f t="shared" si="113"/>
        <v>0</v>
      </c>
      <c r="AI79" s="44">
        <f t="shared" si="113"/>
        <v>0</v>
      </c>
      <c r="AJ79" s="44">
        <f t="shared" si="113"/>
        <v>2</v>
      </c>
      <c r="AK79" s="812">
        <f t="shared" ref="AK79" si="139">+$J79</f>
        <v>181</v>
      </c>
      <c r="AL79" s="1252">
        <f t="shared" si="90"/>
        <v>0</v>
      </c>
      <c r="AM79" s="44">
        <f t="shared" si="131"/>
        <v>2.19</v>
      </c>
      <c r="AN79" s="47">
        <v>1.69</v>
      </c>
      <c r="AO79" s="47">
        <v>0</v>
      </c>
      <c r="AP79" s="47">
        <v>0</v>
      </c>
      <c r="AQ79" s="47">
        <v>0</v>
      </c>
      <c r="AR79" s="47">
        <v>0</v>
      </c>
      <c r="AS79" s="47">
        <v>0.5</v>
      </c>
      <c r="AT79" s="812">
        <f t="shared" ref="AT79" si="140">+$J79</f>
        <v>181</v>
      </c>
      <c r="AU79" s="1255">
        <f t="shared" si="92"/>
        <v>0</v>
      </c>
      <c r="AV79" s="44">
        <f t="shared" si="132"/>
        <v>2.19</v>
      </c>
      <c r="AW79" s="47">
        <v>1.69</v>
      </c>
      <c r="AX79" s="47">
        <v>0</v>
      </c>
      <c r="AY79" s="47">
        <v>0</v>
      </c>
      <c r="AZ79" s="47">
        <v>0</v>
      </c>
      <c r="BA79" s="47">
        <v>0</v>
      </c>
      <c r="BB79" s="47">
        <v>0.5</v>
      </c>
      <c r="BC79" s="812">
        <f t="shared" ref="BC79" si="141">+$J79</f>
        <v>181</v>
      </c>
      <c r="BD79" s="1258">
        <f t="shared" si="94"/>
        <v>5</v>
      </c>
      <c r="BE79" s="44">
        <f t="shared" si="133"/>
        <v>2.19</v>
      </c>
      <c r="BF79" s="47">
        <v>1.69</v>
      </c>
      <c r="BG79" s="47">
        <v>0</v>
      </c>
      <c r="BH79" s="47">
        <v>0</v>
      </c>
      <c r="BI79" s="47">
        <v>0</v>
      </c>
      <c r="BJ79" s="47">
        <v>0</v>
      </c>
      <c r="BK79" s="47">
        <v>0.5</v>
      </c>
      <c r="BL79" s="812">
        <f t="shared" ref="BL79" si="142">+$J79</f>
        <v>181</v>
      </c>
      <c r="BM79" s="1249">
        <f t="shared" si="96"/>
        <v>5</v>
      </c>
      <c r="BN79" s="44">
        <f t="shared" si="134"/>
        <v>2.19</v>
      </c>
      <c r="BO79" s="47">
        <v>1.69</v>
      </c>
      <c r="BP79" s="47">
        <v>0</v>
      </c>
      <c r="BQ79" s="47">
        <v>0</v>
      </c>
      <c r="BR79" s="47">
        <v>0</v>
      </c>
      <c r="BS79" s="47">
        <v>0</v>
      </c>
      <c r="BT79" s="47">
        <v>0.5</v>
      </c>
      <c r="BU79" s="818"/>
      <c r="BV79" s="819"/>
      <c r="BW79" s="819"/>
      <c r="BX79" s="819"/>
      <c r="BY79" s="819"/>
      <c r="BZ79" s="819"/>
      <c r="CA79" s="819"/>
      <c r="CB79" s="819"/>
      <c r="CC79" s="820"/>
    </row>
    <row r="80" spans="1:81" s="58" customFormat="1" ht="40.200000000000003" customHeight="1" x14ac:dyDescent="0.3">
      <c r="A80" s="34"/>
      <c r="B80" s="886"/>
      <c r="C80" s="869"/>
      <c r="D80" s="872"/>
      <c r="E80" s="852"/>
      <c r="F80" s="852"/>
      <c r="G80" s="852"/>
      <c r="H80" s="852"/>
      <c r="I80" s="1185"/>
      <c r="J80" s="813"/>
      <c r="K80" s="855"/>
      <c r="L80" s="858"/>
      <c r="M80" s="861"/>
      <c r="N80" s="837"/>
      <c r="O80" s="840"/>
      <c r="P80" s="864"/>
      <c r="Q80" s="867"/>
      <c r="R80" s="813"/>
      <c r="S80" s="355" t="s">
        <v>5087</v>
      </c>
      <c r="T80" s="236" t="s">
        <v>3822</v>
      </c>
      <c r="U80" s="236" t="s">
        <v>3826</v>
      </c>
      <c r="V80" s="236" t="s">
        <v>3830</v>
      </c>
      <c r="W80" s="355" t="s">
        <v>5067</v>
      </c>
      <c r="X80" s="539">
        <v>44956</v>
      </c>
      <c r="Y80" s="539">
        <v>45289</v>
      </c>
      <c r="Z80" s="539">
        <v>44956</v>
      </c>
      <c r="AA80" s="539">
        <v>45289</v>
      </c>
      <c r="AB80" s="813"/>
      <c r="AC80" s="828"/>
      <c r="AD80" s="51">
        <f t="shared" si="114"/>
        <v>8.76</v>
      </c>
      <c r="AE80" s="51">
        <f t="shared" si="114"/>
        <v>6.76</v>
      </c>
      <c r="AF80" s="51">
        <f t="shared" si="114"/>
        <v>0</v>
      </c>
      <c r="AG80" s="51">
        <f t="shared" si="113"/>
        <v>0</v>
      </c>
      <c r="AH80" s="51">
        <f t="shared" si="113"/>
        <v>0</v>
      </c>
      <c r="AI80" s="51">
        <f t="shared" si="113"/>
        <v>0</v>
      </c>
      <c r="AJ80" s="51">
        <f t="shared" si="113"/>
        <v>2</v>
      </c>
      <c r="AK80" s="813"/>
      <c r="AL80" s="1253"/>
      <c r="AM80" s="51">
        <f t="shared" si="131"/>
        <v>2.19</v>
      </c>
      <c r="AN80" s="257">
        <v>1.69</v>
      </c>
      <c r="AO80" s="257">
        <v>0</v>
      </c>
      <c r="AP80" s="257">
        <v>0</v>
      </c>
      <c r="AQ80" s="257">
        <v>0</v>
      </c>
      <c r="AR80" s="257">
        <v>0</v>
      </c>
      <c r="AS80" s="257">
        <v>0.5</v>
      </c>
      <c r="AT80" s="813"/>
      <c r="AU80" s="1256"/>
      <c r="AV80" s="51">
        <f t="shared" si="132"/>
        <v>2.19</v>
      </c>
      <c r="AW80" s="257">
        <v>1.69</v>
      </c>
      <c r="AX80" s="257">
        <v>0</v>
      </c>
      <c r="AY80" s="257">
        <v>0</v>
      </c>
      <c r="AZ80" s="257">
        <v>0</v>
      </c>
      <c r="BA80" s="257">
        <v>0</v>
      </c>
      <c r="BB80" s="257">
        <v>0.5</v>
      </c>
      <c r="BC80" s="813"/>
      <c r="BD80" s="1259"/>
      <c r="BE80" s="51">
        <f t="shared" si="133"/>
        <v>2.19</v>
      </c>
      <c r="BF80" s="257">
        <v>1.69</v>
      </c>
      <c r="BG80" s="257">
        <v>0</v>
      </c>
      <c r="BH80" s="257">
        <v>0</v>
      </c>
      <c r="BI80" s="257">
        <v>0</v>
      </c>
      <c r="BJ80" s="257">
        <v>0</v>
      </c>
      <c r="BK80" s="257">
        <v>0.5</v>
      </c>
      <c r="BL80" s="813"/>
      <c r="BM80" s="1250"/>
      <c r="BN80" s="51">
        <f t="shared" si="134"/>
        <v>2.19</v>
      </c>
      <c r="BO80" s="257">
        <v>1.69</v>
      </c>
      <c r="BP80" s="257">
        <v>0</v>
      </c>
      <c r="BQ80" s="257">
        <v>0</v>
      </c>
      <c r="BR80" s="257">
        <v>0</v>
      </c>
      <c r="BS80" s="257">
        <v>0</v>
      </c>
      <c r="BT80" s="257">
        <v>0.5</v>
      </c>
      <c r="BU80" s="821"/>
      <c r="BV80" s="822"/>
      <c r="BW80" s="822"/>
      <c r="BX80" s="822"/>
      <c r="BY80" s="822"/>
      <c r="BZ80" s="822"/>
      <c r="CA80" s="822"/>
      <c r="CB80" s="822"/>
      <c r="CC80" s="823"/>
    </row>
    <row r="81" spans="1:81" s="58" customFormat="1" ht="40.200000000000003" customHeight="1" x14ac:dyDescent="0.3">
      <c r="A81" s="34"/>
      <c r="B81" s="886"/>
      <c r="C81" s="869"/>
      <c r="D81" s="872"/>
      <c r="E81" s="852"/>
      <c r="F81" s="852"/>
      <c r="G81" s="852"/>
      <c r="H81" s="852"/>
      <c r="I81" s="1185"/>
      <c r="J81" s="813"/>
      <c r="K81" s="855"/>
      <c r="L81" s="858"/>
      <c r="M81" s="861"/>
      <c r="N81" s="837"/>
      <c r="O81" s="840"/>
      <c r="P81" s="864"/>
      <c r="Q81" s="867"/>
      <c r="R81" s="813"/>
      <c r="S81" s="355" t="s">
        <v>5088</v>
      </c>
      <c r="T81" s="236" t="s">
        <v>3822</v>
      </c>
      <c r="U81" s="236" t="s">
        <v>3826</v>
      </c>
      <c r="V81" s="236" t="s">
        <v>3830</v>
      </c>
      <c r="W81" s="355" t="s">
        <v>5065</v>
      </c>
      <c r="X81" s="539">
        <v>44956</v>
      </c>
      <c r="Y81" s="539">
        <v>45289</v>
      </c>
      <c r="Z81" s="539">
        <v>44956</v>
      </c>
      <c r="AA81" s="539">
        <v>45289</v>
      </c>
      <c r="AB81" s="813"/>
      <c r="AC81" s="828"/>
      <c r="AD81" s="51">
        <f t="shared" si="114"/>
        <v>8.76</v>
      </c>
      <c r="AE81" s="51">
        <f t="shared" si="114"/>
        <v>6.76</v>
      </c>
      <c r="AF81" s="51">
        <f t="shared" si="114"/>
        <v>0</v>
      </c>
      <c r="AG81" s="51">
        <f t="shared" si="113"/>
        <v>0</v>
      </c>
      <c r="AH81" s="51">
        <f t="shared" si="113"/>
        <v>0</v>
      </c>
      <c r="AI81" s="51">
        <f t="shared" si="113"/>
        <v>0</v>
      </c>
      <c r="AJ81" s="51">
        <f t="shared" si="113"/>
        <v>2</v>
      </c>
      <c r="AK81" s="813"/>
      <c r="AL81" s="1253"/>
      <c r="AM81" s="51">
        <f t="shared" si="131"/>
        <v>2.19</v>
      </c>
      <c r="AN81" s="257">
        <v>1.69</v>
      </c>
      <c r="AO81" s="257">
        <v>0</v>
      </c>
      <c r="AP81" s="257">
        <v>0</v>
      </c>
      <c r="AQ81" s="257">
        <v>0</v>
      </c>
      <c r="AR81" s="257">
        <v>0</v>
      </c>
      <c r="AS81" s="257">
        <v>0.5</v>
      </c>
      <c r="AT81" s="813"/>
      <c r="AU81" s="1256"/>
      <c r="AV81" s="51">
        <f t="shared" si="132"/>
        <v>2.19</v>
      </c>
      <c r="AW81" s="257">
        <v>1.69</v>
      </c>
      <c r="AX81" s="257">
        <v>0</v>
      </c>
      <c r="AY81" s="257">
        <v>0</v>
      </c>
      <c r="AZ81" s="257">
        <v>0</v>
      </c>
      <c r="BA81" s="257">
        <v>0</v>
      </c>
      <c r="BB81" s="257">
        <v>0.5</v>
      </c>
      <c r="BC81" s="813"/>
      <c r="BD81" s="1259"/>
      <c r="BE81" s="51">
        <f t="shared" si="133"/>
        <v>2.19</v>
      </c>
      <c r="BF81" s="257">
        <v>1.69</v>
      </c>
      <c r="BG81" s="257">
        <v>0</v>
      </c>
      <c r="BH81" s="257">
        <v>0</v>
      </c>
      <c r="BI81" s="257">
        <v>0</v>
      </c>
      <c r="BJ81" s="257">
        <v>0</v>
      </c>
      <c r="BK81" s="257">
        <v>0.5</v>
      </c>
      <c r="BL81" s="813"/>
      <c r="BM81" s="1250"/>
      <c r="BN81" s="51">
        <f t="shared" si="134"/>
        <v>2.19</v>
      </c>
      <c r="BO81" s="257">
        <v>1.69</v>
      </c>
      <c r="BP81" s="257">
        <v>0</v>
      </c>
      <c r="BQ81" s="257">
        <v>0</v>
      </c>
      <c r="BR81" s="257">
        <v>0</v>
      </c>
      <c r="BS81" s="257">
        <v>0</v>
      </c>
      <c r="BT81" s="257">
        <v>0.5</v>
      </c>
      <c r="BU81" s="821"/>
      <c r="BV81" s="822"/>
      <c r="BW81" s="822"/>
      <c r="BX81" s="822"/>
      <c r="BY81" s="822"/>
      <c r="BZ81" s="822"/>
      <c r="CA81" s="822"/>
      <c r="CB81" s="822"/>
      <c r="CC81" s="823"/>
    </row>
    <row r="82" spans="1:81" s="58" customFormat="1" ht="40.200000000000003" customHeight="1" thickBot="1" x14ac:dyDescent="0.35">
      <c r="A82" s="34"/>
      <c r="B82" s="886"/>
      <c r="C82" s="869"/>
      <c r="D82" s="873"/>
      <c r="E82" s="853"/>
      <c r="F82" s="853"/>
      <c r="G82" s="853"/>
      <c r="H82" s="853"/>
      <c r="I82" s="1186"/>
      <c r="J82" s="814"/>
      <c r="K82" s="856"/>
      <c r="L82" s="859"/>
      <c r="M82" s="862"/>
      <c r="N82" s="838"/>
      <c r="O82" s="841"/>
      <c r="P82" s="865"/>
      <c r="Q82" s="874"/>
      <c r="R82" s="814"/>
      <c r="S82" s="356" t="s">
        <v>5089</v>
      </c>
      <c r="T82" s="393" t="s">
        <v>3822</v>
      </c>
      <c r="U82" s="237" t="s">
        <v>3826</v>
      </c>
      <c r="V82" s="237" t="s">
        <v>3830</v>
      </c>
      <c r="W82" s="356" t="s">
        <v>5090</v>
      </c>
      <c r="X82" s="539">
        <v>44956</v>
      </c>
      <c r="Y82" s="539">
        <v>45289</v>
      </c>
      <c r="Z82" s="539">
        <v>44956</v>
      </c>
      <c r="AA82" s="539">
        <v>45289</v>
      </c>
      <c r="AB82" s="814"/>
      <c r="AC82" s="829"/>
      <c r="AD82" s="46">
        <f t="shared" si="114"/>
        <v>8.76</v>
      </c>
      <c r="AE82" s="46">
        <f t="shared" si="114"/>
        <v>6.76</v>
      </c>
      <c r="AF82" s="46">
        <f t="shared" si="114"/>
        <v>0</v>
      </c>
      <c r="AG82" s="46">
        <f t="shared" si="113"/>
        <v>0</v>
      </c>
      <c r="AH82" s="46">
        <f t="shared" si="113"/>
        <v>0</v>
      </c>
      <c r="AI82" s="46">
        <f t="shared" si="113"/>
        <v>0</v>
      </c>
      <c r="AJ82" s="46">
        <f t="shared" si="113"/>
        <v>2</v>
      </c>
      <c r="AK82" s="814"/>
      <c r="AL82" s="1254"/>
      <c r="AM82" s="46">
        <f t="shared" si="131"/>
        <v>2.19</v>
      </c>
      <c r="AN82" s="49">
        <v>1.69</v>
      </c>
      <c r="AO82" s="49">
        <v>0</v>
      </c>
      <c r="AP82" s="49">
        <v>0</v>
      </c>
      <c r="AQ82" s="49">
        <v>0</v>
      </c>
      <c r="AR82" s="49">
        <v>0</v>
      </c>
      <c r="AS82" s="49">
        <v>0.5</v>
      </c>
      <c r="AT82" s="814"/>
      <c r="AU82" s="1257"/>
      <c r="AV82" s="46">
        <f t="shared" si="132"/>
        <v>2.19</v>
      </c>
      <c r="AW82" s="49">
        <v>1.69</v>
      </c>
      <c r="AX82" s="49">
        <v>0</v>
      </c>
      <c r="AY82" s="49">
        <v>0</v>
      </c>
      <c r="AZ82" s="49">
        <v>0</v>
      </c>
      <c r="BA82" s="49">
        <v>0</v>
      </c>
      <c r="BB82" s="49">
        <v>0.5</v>
      </c>
      <c r="BC82" s="814"/>
      <c r="BD82" s="1260"/>
      <c r="BE82" s="46">
        <f t="shared" si="133"/>
        <v>2.19</v>
      </c>
      <c r="BF82" s="49">
        <v>1.69</v>
      </c>
      <c r="BG82" s="49">
        <v>0</v>
      </c>
      <c r="BH82" s="49">
        <v>0</v>
      </c>
      <c r="BI82" s="49">
        <v>0</v>
      </c>
      <c r="BJ82" s="49">
        <v>0</v>
      </c>
      <c r="BK82" s="49">
        <v>0.5</v>
      </c>
      <c r="BL82" s="814"/>
      <c r="BM82" s="1251"/>
      <c r="BN82" s="46">
        <f t="shared" si="134"/>
        <v>2.19</v>
      </c>
      <c r="BO82" s="49">
        <v>1.69</v>
      </c>
      <c r="BP82" s="49">
        <v>0</v>
      </c>
      <c r="BQ82" s="49">
        <v>0</v>
      </c>
      <c r="BR82" s="49">
        <v>0</v>
      </c>
      <c r="BS82" s="49">
        <v>0</v>
      </c>
      <c r="BT82" s="49">
        <v>0.5</v>
      </c>
      <c r="BU82" s="824"/>
      <c r="BV82" s="825"/>
      <c r="BW82" s="825"/>
      <c r="BX82" s="825"/>
      <c r="BY82" s="825"/>
      <c r="BZ82" s="825"/>
      <c r="CA82" s="825"/>
      <c r="CB82" s="825"/>
      <c r="CC82" s="826"/>
    </row>
    <row r="83" spans="1:81" s="58" customFormat="1" ht="40.200000000000003" customHeight="1" thickTop="1" x14ac:dyDescent="0.3">
      <c r="A83" s="34"/>
      <c r="B83" s="886"/>
      <c r="C83" s="869"/>
      <c r="D83" s="871">
        <v>3301</v>
      </c>
      <c r="E83" s="851" t="s">
        <v>3996</v>
      </c>
      <c r="F83" s="851">
        <v>3301122</v>
      </c>
      <c r="G83" s="851" t="s">
        <v>4006</v>
      </c>
      <c r="H83" s="851" t="s">
        <v>2578</v>
      </c>
      <c r="I83" s="1184">
        <v>2021004540022</v>
      </c>
      <c r="J83" s="812">
        <v>182</v>
      </c>
      <c r="K83" s="854" t="str">
        <f>+[4]Metas!K209</f>
        <v>Convocatorias nacionales del concurso Eduardo Cote Lamus, apoyados en el cuatrienio (1 por año)</v>
      </c>
      <c r="L83" s="857">
        <f t="shared" ref="L83" si="143">M83</f>
        <v>1</v>
      </c>
      <c r="M83" s="860">
        <f>SUM(N83:Q83)</f>
        <v>1</v>
      </c>
      <c r="N83" s="836"/>
      <c r="O83" s="839"/>
      <c r="P83" s="863">
        <v>1</v>
      </c>
      <c r="Q83" s="866"/>
      <c r="R83" s="812">
        <f t="shared" ref="R83" si="144">+$J83</f>
        <v>182</v>
      </c>
      <c r="S83" s="354" t="s">
        <v>5066</v>
      </c>
      <c r="T83" s="438" t="s">
        <v>3822</v>
      </c>
      <c r="U83" s="235" t="s">
        <v>3826</v>
      </c>
      <c r="V83" s="235" t="s">
        <v>3830</v>
      </c>
      <c r="W83" s="354" t="s">
        <v>5067</v>
      </c>
      <c r="X83" s="538">
        <v>44956</v>
      </c>
      <c r="Y83" s="538">
        <v>45289</v>
      </c>
      <c r="Z83" s="538">
        <v>44956</v>
      </c>
      <c r="AA83" s="538">
        <v>45289</v>
      </c>
      <c r="AB83" s="812">
        <f t="shared" ref="AB83" si="145">+$J83</f>
        <v>182</v>
      </c>
      <c r="AC83" s="827">
        <f t="shared" ref="AC83" si="146">+L83</f>
        <v>1</v>
      </c>
      <c r="AD83" s="44">
        <f t="shared" si="114"/>
        <v>17.5</v>
      </c>
      <c r="AE83" s="44">
        <f t="shared" si="114"/>
        <v>13.5</v>
      </c>
      <c r="AF83" s="44">
        <f t="shared" si="114"/>
        <v>0</v>
      </c>
      <c r="AG83" s="44">
        <f t="shared" si="113"/>
        <v>0</v>
      </c>
      <c r="AH83" s="44">
        <f t="shared" si="113"/>
        <v>0</v>
      </c>
      <c r="AI83" s="44">
        <f t="shared" si="113"/>
        <v>0</v>
      </c>
      <c r="AJ83" s="44">
        <f t="shared" si="113"/>
        <v>4</v>
      </c>
      <c r="AK83" s="812">
        <f t="shared" ref="AK83" si="147">+$J83</f>
        <v>182</v>
      </c>
      <c r="AL83" s="1252">
        <f>+N83</f>
        <v>0</v>
      </c>
      <c r="AM83" s="44">
        <f t="shared" si="131"/>
        <v>4.375</v>
      </c>
      <c r="AN83" s="47">
        <v>3.375</v>
      </c>
      <c r="AO83" s="47">
        <v>0</v>
      </c>
      <c r="AP83" s="47">
        <v>0</v>
      </c>
      <c r="AQ83" s="47">
        <v>0</v>
      </c>
      <c r="AR83" s="47">
        <v>0</v>
      </c>
      <c r="AS83" s="47">
        <v>1</v>
      </c>
      <c r="AT83" s="812">
        <f t="shared" ref="AT83" si="148">+$J83</f>
        <v>182</v>
      </c>
      <c r="AU83" s="1255">
        <f>+O83</f>
        <v>0</v>
      </c>
      <c r="AV83" s="44">
        <f t="shared" si="132"/>
        <v>4.375</v>
      </c>
      <c r="AW83" s="47">
        <v>3.375</v>
      </c>
      <c r="AX83" s="47">
        <v>0</v>
      </c>
      <c r="AY83" s="47">
        <v>0</v>
      </c>
      <c r="AZ83" s="47">
        <v>0</v>
      </c>
      <c r="BA83" s="47">
        <v>0</v>
      </c>
      <c r="BB83" s="47">
        <v>1</v>
      </c>
      <c r="BC83" s="812">
        <f t="shared" ref="BC83" si="149">+$J83</f>
        <v>182</v>
      </c>
      <c r="BD83" s="1258">
        <f>+P83</f>
        <v>1</v>
      </c>
      <c r="BE83" s="44">
        <f t="shared" si="133"/>
        <v>4.375</v>
      </c>
      <c r="BF83" s="47">
        <v>3.375</v>
      </c>
      <c r="BG83" s="47">
        <v>0</v>
      </c>
      <c r="BH83" s="47">
        <v>0</v>
      </c>
      <c r="BI83" s="47">
        <v>0</v>
      </c>
      <c r="BJ83" s="47">
        <v>0</v>
      </c>
      <c r="BK83" s="47">
        <v>1</v>
      </c>
      <c r="BL83" s="812">
        <f t="shared" ref="BL83" si="150">+$J83</f>
        <v>182</v>
      </c>
      <c r="BM83" s="1249">
        <f>+Q83</f>
        <v>0</v>
      </c>
      <c r="BN83" s="44">
        <f t="shared" si="134"/>
        <v>4.375</v>
      </c>
      <c r="BO83" s="47">
        <v>3.375</v>
      </c>
      <c r="BP83" s="47">
        <v>0</v>
      </c>
      <c r="BQ83" s="47">
        <v>0</v>
      </c>
      <c r="BR83" s="47">
        <v>0</v>
      </c>
      <c r="BS83" s="47">
        <v>0</v>
      </c>
      <c r="BT83" s="47">
        <v>1</v>
      </c>
      <c r="BU83" s="818"/>
      <c r="BV83" s="819"/>
      <c r="BW83" s="819"/>
      <c r="BX83" s="819"/>
      <c r="BY83" s="819"/>
      <c r="BZ83" s="819"/>
      <c r="CA83" s="819"/>
      <c r="CB83" s="819"/>
      <c r="CC83" s="820"/>
    </row>
    <row r="84" spans="1:81" s="58" customFormat="1" ht="40.200000000000003" customHeight="1" x14ac:dyDescent="0.3">
      <c r="A84" s="34"/>
      <c r="B84" s="886"/>
      <c r="C84" s="869"/>
      <c r="D84" s="872"/>
      <c r="E84" s="852"/>
      <c r="F84" s="852"/>
      <c r="G84" s="852"/>
      <c r="H84" s="852"/>
      <c r="I84" s="1185"/>
      <c r="J84" s="813"/>
      <c r="K84" s="855"/>
      <c r="L84" s="858"/>
      <c r="M84" s="861"/>
      <c r="N84" s="837"/>
      <c r="O84" s="840"/>
      <c r="P84" s="864"/>
      <c r="Q84" s="867"/>
      <c r="R84" s="813"/>
      <c r="S84" s="355" t="s">
        <v>5091</v>
      </c>
      <c r="T84" s="236" t="s">
        <v>3822</v>
      </c>
      <c r="U84" s="236" t="s">
        <v>3828</v>
      </c>
      <c r="V84" s="236" t="s">
        <v>3830</v>
      </c>
      <c r="W84" s="355" t="s">
        <v>5092</v>
      </c>
      <c r="X84" s="539">
        <v>44956</v>
      </c>
      <c r="Y84" s="539">
        <v>45289</v>
      </c>
      <c r="Z84" s="539">
        <v>44956</v>
      </c>
      <c r="AA84" s="539">
        <v>45289</v>
      </c>
      <c r="AB84" s="813"/>
      <c r="AC84" s="828"/>
      <c r="AD84" s="51">
        <f t="shared" si="114"/>
        <v>17.5</v>
      </c>
      <c r="AE84" s="51">
        <f t="shared" si="114"/>
        <v>13.5</v>
      </c>
      <c r="AF84" s="51">
        <f t="shared" si="114"/>
        <v>0</v>
      </c>
      <c r="AG84" s="51">
        <f t="shared" si="113"/>
        <v>0</v>
      </c>
      <c r="AH84" s="51">
        <f t="shared" si="113"/>
        <v>0</v>
      </c>
      <c r="AI84" s="51">
        <f t="shared" si="113"/>
        <v>0</v>
      </c>
      <c r="AJ84" s="51">
        <f t="shared" si="113"/>
        <v>4</v>
      </c>
      <c r="AK84" s="813"/>
      <c r="AL84" s="1253"/>
      <c r="AM84" s="51">
        <f t="shared" si="131"/>
        <v>4.375</v>
      </c>
      <c r="AN84" s="257">
        <v>3.375</v>
      </c>
      <c r="AO84" s="257">
        <v>0</v>
      </c>
      <c r="AP84" s="257">
        <v>0</v>
      </c>
      <c r="AQ84" s="257">
        <v>0</v>
      </c>
      <c r="AR84" s="257">
        <v>0</v>
      </c>
      <c r="AS84" s="257">
        <v>1</v>
      </c>
      <c r="AT84" s="813"/>
      <c r="AU84" s="1256"/>
      <c r="AV84" s="51">
        <f t="shared" si="132"/>
        <v>4.375</v>
      </c>
      <c r="AW84" s="257">
        <v>3.375</v>
      </c>
      <c r="AX84" s="257">
        <v>0</v>
      </c>
      <c r="AY84" s="257">
        <v>0</v>
      </c>
      <c r="AZ84" s="257">
        <v>0</v>
      </c>
      <c r="BA84" s="257">
        <v>0</v>
      </c>
      <c r="BB84" s="257">
        <v>1</v>
      </c>
      <c r="BC84" s="813"/>
      <c r="BD84" s="1259"/>
      <c r="BE84" s="51">
        <f t="shared" si="133"/>
        <v>4.375</v>
      </c>
      <c r="BF84" s="257">
        <v>3.375</v>
      </c>
      <c r="BG84" s="257">
        <v>0</v>
      </c>
      <c r="BH84" s="257">
        <v>0</v>
      </c>
      <c r="BI84" s="257">
        <v>0</v>
      </c>
      <c r="BJ84" s="257">
        <v>0</v>
      </c>
      <c r="BK84" s="257">
        <v>1</v>
      </c>
      <c r="BL84" s="813"/>
      <c r="BM84" s="1250"/>
      <c r="BN84" s="51">
        <f t="shared" si="134"/>
        <v>4.375</v>
      </c>
      <c r="BO84" s="257">
        <v>3.375</v>
      </c>
      <c r="BP84" s="257">
        <v>0</v>
      </c>
      <c r="BQ84" s="257">
        <v>0</v>
      </c>
      <c r="BR84" s="257">
        <v>0</v>
      </c>
      <c r="BS84" s="257">
        <v>0</v>
      </c>
      <c r="BT84" s="257">
        <v>1</v>
      </c>
      <c r="BU84" s="821"/>
      <c r="BV84" s="822"/>
      <c r="BW84" s="822"/>
      <c r="BX84" s="822"/>
      <c r="BY84" s="822"/>
      <c r="BZ84" s="822"/>
      <c r="CA84" s="822"/>
      <c r="CB84" s="822"/>
      <c r="CC84" s="823"/>
    </row>
    <row r="85" spans="1:81" s="58" customFormat="1" ht="40.200000000000003" customHeight="1" x14ac:dyDescent="0.3">
      <c r="A85" s="34"/>
      <c r="B85" s="886"/>
      <c r="C85" s="869"/>
      <c r="D85" s="872"/>
      <c r="E85" s="852"/>
      <c r="F85" s="852"/>
      <c r="G85" s="852"/>
      <c r="H85" s="852"/>
      <c r="I85" s="1185"/>
      <c r="J85" s="813"/>
      <c r="K85" s="855"/>
      <c r="L85" s="858"/>
      <c r="M85" s="861"/>
      <c r="N85" s="837"/>
      <c r="O85" s="840"/>
      <c r="P85" s="864"/>
      <c r="Q85" s="867"/>
      <c r="R85" s="813"/>
      <c r="S85" s="355"/>
      <c r="T85" s="236"/>
      <c r="U85" s="236"/>
      <c r="V85" s="236"/>
      <c r="W85" s="355"/>
      <c r="X85" s="539"/>
      <c r="Y85" s="539"/>
      <c r="Z85" s="539"/>
      <c r="AA85" s="539"/>
      <c r="AB85" s="813"/>
      <c r="AC85" s="828"/>
      <c r="AD85" s="51">
        <f t="shared" si="114"/>
        <v>0</v>
      </c>
      <c r="AE85" s="51">
        <f t="shared" si="114"/>
        <v>0</v>
      </c>
      <c r="AF85" s="51">
        <f t="shared" si="114"/>
        <v>0</v>
      </c>
      <c r="AG85" s="51">
        <f t="shared" si="113"/>
        <v>0</v>
      </c>
      <c r="AH85" s="51">
        <f t="shared" si="113"/>
        <v>0</v>
      </c>
      <c r="AI85" s="51">
        <f t="shared" si="113"/>
        <v>0</v>
      </c>
      <c r="AJ85" s="51">
        <f t="shared" si="113"/>
        <v>0</v>
      </c>
      <c r="AK85" s="813"/>
      <c r="AL85" s="1253"/>
      <c r="AM85" s="51">
        <f t="shared" si="131"/>
        <v>0</v>
      </c>
      <c r="AN85" s="257"/>
      <c r="AO85" s="257"/>
      <c r="AP85" s="257"/>
      <c r="AQ85" s="257"/>
      <c r="AR85" s="257"/>
      <c r="AS85" s="257"/>
      <c r="AT85" s="813"/>
      <c r="AU85" s="1256"/>
      <c r="AV85" s="51">
        <f t="shared" si="132"/>
        <v>0</v>
      </c>
      <c r="AW85" s="257"/>
      <c r="AX85" s="257"/>
      <c r="AY85" s="257"/>
      <c r="AZ85" s="257"/>
      <c r="BA85" s="257"/>
      <c r="BB85" s="257"/>
      <c r="BC85" s="813"/>
      <c r="BD85" s="1259"/>
      <c r="BE85" s="51">
        <f t="shared" si="133"/>
        <v>0</v>
      </c>
      <c r="BF85" s="257"/>
      <c r="BG85" s="257"/>
      <c r="BH85" s="257"/>
      <c r="BI85" s="257"/>
      <c r="BJ85" s="257"/>
      <c r="BK85" s="257"/>
      <c r="BL85" s="813"/>
      <c r="BM85" s="1250"/>
      <c r="BN85" s="51">
        <f t="shared" si="134"/>
        <v>0</v>
      </c>
      <c r="BO85" s="257"/>
      <c r="BP85" s="257"/>
      <c r="BQ85" s="257"/>
      <c r="BR85" s="257"/>
      <c r="BS85" s="257"/>
      <c r="BT85" s="257"/>
      <c r="BU85" s="821"/>
      <c r="BV85" s="822"/>
      <c r="BW85" s="822"/>
      <c r="BX85" s="822"/>
      <c r="BY85" s="822"/>
      <c r="BZ85" s="822"/>
      <c r="CA85" s="822"/>
      <c r="CB85" s="822"/>
      <c r="CC85" s="823"/>
    </row>
    <row r="86" spans="1:81" s="58" customFormat="1" ht="40.200000000000003" customHeight="1" thickBot="1" x14ac:dyDescent="0.35">
      <c r="A86" s="34"/>
      <c r="B86" s="886"/>
      <c r="C86" s="869"/>
      <c r="D86" s="873"/>
      <c r="E86" s="853"/>
      <c r="F86" s="853"/>
      <c r="G86" s="853"/>
      <c r="H86" s="853"/>
      <c r="I86" s="1186"/>
      <c r="J86" s="814"/>
      <c r="K86" s="856"/>
      <c r="L86" s="859"/>
      <c r="M86" s="862"/>
      <c r="N86" s="838"/>
      <c r="O86" s="841"/>
      <c r="P86" s="865"/>
      <c r="Q86" s="874"/>
      <c r="R86" s="814"/>
      <c r="S86" s="356"/>
      <c r="T86" s="393"/>
      <c r="U86" s="237"/>
      <c r="V86" s="237"/>
      <c r="W86" s="356"/>
      <c r="X86" s="539"/>
      <c r="Y86" s="539"/>
      <c r="Z86" s="539"/>
      <c r="AA86" s="539"/>
      <c r="AB86" s="814"/>
      <c r="AC86" s="829"/>
      <c r="AD86" s="46">
        <f t="shared" si="114"/>
        <v>0</v>
      </c>
      <c r="AE86" s="46">
        <f t="shared" si="114"/>
        <v>0</v>
      </c>
      <c r="AF86" s="46">
        <f t="shared" si="114"/>
        <v>0</v>
      </c>
      <c r="AG86" s="46">
        <f t="shared" si="113"/>
        <v>0</v>
      </c>
      <c r="AH86" s="46">
        <f t="shared" si="113"/>
        <v>0</v>
      </c>
      <c r="AI86" s="46">
        <f t="shared" si="113"/>
        <v>0</v>
      </c>
      <c r="AJ86" s="46">
        <f t="shared" si="113"/>
        <v>0</v>
      </c>
      <c r="AK86" s="814"/>
      <c r="AL86" s="1254"/>
      <c r="AM86" s="46">
        <f t="shared" si="131"/>
        <v>0</v>
      </c>
      <c r="AN86" s="49"/>
      <c r="AO86" s="49"/>
      <c r="AP86" s="49"/>
      <c r="AQ86" s="49"/>
      <c r="AR86" s="49"/>
      <c r="AS86" s="49"/>
      <c r="AT86" s="814"/>
      <c r="AU86" s="1257"/>
      <c r="AV86" s="46">
        <f t="shared" si="132"/>
        <v>0</v>
      </c>
      <c r="AW86" s="49"/>
      <c r="AX86" s="49"/>
      <c r="AY86" s="49"/>
      <c r="AZ86" s="49"/>
      <c r="BA86" s="49"/>
      <c r="BB86" s="49"/>
      <c r="BC86" s="814"/>
      <c r="BD86" s="1260"/>
      <c r="BE86" s="46">
        <f t="shared" si="133"/>
        <v>0</v>
      </c>
      <c r="BF86" s="49"/>
      <c r="BG86" s="49"/>
      <c r="BH86" s="49"/>
      <c r="BI86" s="49"/>
      <c r="BJ86" s="49"/>
      <c r="BK86" s="49"/>
      <c r="BL86" s="814"/>
      <c r="BM86" s="1251"/>
      <c r="BN86" s="46">
        <f t="shared" si="134"/>
        <v>0</v>
      </c>
      <c r="BO86" s="49"/>
      <c r="BP86" s="49"/>
      <c r="BQ86" s="49"/>
      <c r="BR86" s="49"/>
      <c r="BS86" s="49"/>
      <c r="BT86" s="49"/>
      <c r="BU86" s="824"/>
      <c r="BV86" s="825"/>
      <c r="BW86" s="825"/>
      <c r="BX86" s="825"/>
      <c r="BY86" s="825"/>
      <c r="BZ86" s="825"/>
      <c r="CA86" s="825"/>
      <c r="CB86" s="825"/>
      <c r="CC86" s="826"/>
    </row>
    <row r="87" spans="1:81" s="58" customFormat="1" ht="40.200000000000003" customHeight="1" thickTop="1" x14ac:dyDescent="0.3">
      <c r="A87" s="34"/>
      <c r="B87" s="886"/>
      <c r="C87" s="869"/>
      <c r="D87" s="871">
        <v>3301</v>
      </c>
      <c r="E87" s="851" t="s">
        <v>3996</v>
      </c>
      <c r="F87" s="851">
        <v>3301122</v>
      </c>
      <c r="G87" s="851" t="s">
        <v>4006</v>
      </c>
      <c r="H87" s="851" t="s">
        <v>2578</v>
      </c>
      <c r="I87" s="1184">
        <v>2021004540022</v>
      </c>
      <c r="J87" s="812">
        <v>183</v>
      </c>
      <c r="K87" s="854" t="str">
        <f>+[4]Metas!K210</f>
        <v>Convocatorias nacionales del concurso Jorge Gaitán Durán, apoyados en el cuatrienio (1 por año)</v>
      </c>
      <c r="L87" s="857">
        <f t="shared" ref="L87" si="151">M87</f>
        <v>1</v>
      </c>
      <c r="M87" s="860">
        <f>SUM(N87:Q87)</f>
        <v>1</v>
      </c>
      <c r="N87" s="836"/>
      <c r="O87" s="839"/>
      <c r="P87" s="863">
        <v>1</v>
      </c>
      <c r="Q87" s="866"/>
      <c r="R87" s="812">
        <f t="shared" ref="R87" si="152">+$J87</f>
        <v>183</v>
      </c>
      <c r="S87" s="354" t="s">
        <v>5066</v>
      </c>
      <c r="T87" s="438" t="s">
        <v>3822</v>
      </c>
      <c r="U87" s="235" t="s">
        <v>3826</v>
      </c>
      <c r="V87" s="235" t="s">
        <v>3830</v>
      </c>
      <c r="W87" s="354" t="s">
        <v>5067</v>
      </c>
      <c r="X87" s="538">
        <v>44956</v>
      </c>
      <c r="Y87" s="538">
        <v>45289</v>
      </c>
      <c r="Z87" s="538">
        <v>44956</v>
      </c>
      <c r="AA87" s="538">
        <v>45289</v>
      </c>
      <c r="AB87" s="812">
        <f t="shared" ref="AB87" si="153">+$J87</f>
        <v>183</v>
      </c>
      <c r="AC87" s="827">
        <f t="shared" ref="AC87" si="154">+L87</f>
        <v>1</v>
      </c>
      <c r="AD87" s="44">
        <f t="shared" si="114"/>
        <v>17.5</v>
      </c>
      <c r="AE87" s="44">
        <f t="shared" si="114"/>
        <v>13.5</v>
      </c>
      <c r="AF87" s="44">
        <f t="shared" si="114"/>
        <v>0</v>
      </c>
      <c r="AG87" s="44">
        <f t="shared" si="113"/>
        <v>0</v>
      </c>
      <c r="AH87" s="44">
        <f t="shared" si="113"/>
        <v>0</v>
      </c>
      <c r="AI87" s="44">
        <f t="shared" si="113"/>
        <v>0</v>
      </c>
      <c r="AJ87" s="44">
        <f t="shared" si="113"/>
        <v>4</v>
      </c>
      <c r="AK87" s="812">
        <f t="shared" ref="AK87" si="155">+$J87</f>
        <v>183</v>
      </c>
      <c r="AL87" s="1252">
        <f>+N87</f>
        <v>0</v>
      </c>
      <c r="AM87" s="44">
        <f t="shared" si="131"/>
        <v>4.375</v>
      </c>
      <c r="AN87" s="47">
        <v>3.375</v>
      </c>
      <c r="AO87" s="47">
        <v>0</v>
      </c>
      <c r="AP87" s="47">
        <v>0</v>
      </c>
      <c r="AQ87" s="47">
        <v>0</v>
      </c>
      <c r="AR87" s="47">
        <v>0</v>
      </c>
      <c r="AS87" s="47">
        <v>1</v>
      </c>
      <c r="AT87" s="812">
        <f t="shared" ref="AT87" si="156">+$J87</f>
        <v>183</v>
      </c>
      <c r="AU87" s="1255">
        <f>+O87</f>
        <v>0</v>
      </c>
      <c r="AV87" s="44">
        <f t="shared" si="132"/>
        <v>4.375</v>
      </c>
      <c r="AW87" s="47">
        <v>3.375</v>
      </c>
      <c r="AX87" s="47">
        <v>0</v>
      </c>
      <c r="AY87" s="47">
        <v>0</v>
      </c>
      <c r="AZ87" s="47">
        <v>0</v>
      </c>
      <c r="BA87" s="47">
        <v>0</v>
      </c>
      <c r="BB87" s="47">
        <v>1</v>
      </c>
      <c r="BC87" s="812">
        <f t="shared" ref="BC87" si="157">+$J87</f>
        <v>183</v>
      </c>
      <c r="BD87" s="1258">
        <f>+P87</f>
        <v>1</v>
      </c>
      <c r="BE87" s="44">
        <f t="shared" si="133"/>
        <v>4.375</v>
      </c>
      <c r="BF87" s="47">
        <v>3.375</v>
      </c>
      <c r="BG87" s="47">
        <v>0</v>
      </c>
      <c r="BH87" s="47">
        <v>0</v>
      </c>
      <c r="BI87" s="47">
        <v>0</v>
      </c>
      <c r="BJ87" s="47">
        <v>0</v>
      </c>
      <c r="BK87" s="47">
        <v>1</v>
      </c>
      <c r="BL87" s="812">
        <f t="shared" ref="BL87" si="158">+$J87</f>
        <v>183</v>
      </c>
      <c r="BM87" s="1249">
        <f>+Q87</f>
        <v>0</v>
      </c>
      <c r="BN87" s="44">
        <f t="shared" si="134"/>
        <v>4.375</v>
      </c>
      <c r="BO87" s="47">
        <v>3.375</v>
      </c>
      <c r="BP87" s="47">
        <v>0</v>
      </c>
      <c r="BQ87" s="47">
        <v>0</v>
      </c>
      <c r="BR87" s="47">
        <v>0</v>
      </c>
      <c r="BS87" s="47">
        <v>0</v>
      </c>
      <c r="BT87" s="47">
        <v>1</v>
      </c>
      <c r="BU87" s="818"/>
      <c r="BV87" s="819"/>
      <c r="BW87" s="819"/>
      <c r="BX87" s="819"/>
      <c r="BY87" s="819"/>
      <c r="BZ87" s="819"/>
      <c r="CA87" s="819"/>
      <c r="CB87" s="819"/>
      <c r="CC87" s="820"/>
    </row>
    <row r="88" spans="1:81" s="58" customFormat="1" ht="40.200000000000003" customHeight="1" x14ac:dyDescent="0.3">
      <c r="A88" s="34"/>
      <c r="B88" s="886"/>
      <c r="C88" s="869"/>
      <c r="D88" s="872"/>
      <c r="E88" s="852"/>
      <c r="F88" s="852"/>
      <c r="G88" s="852"/>
      <c r="H88" s="852"/>
      <c r="I88" s="1185"/>
      <c r="J88" s="813"/>
      <c r="K88" s="855"/>
      <c r="L88" s="858"/>
      <c r="M88" s="861"/>
      <c r="N88" s="837"/>
      <c r="O88" s="840"/>
      <c r="P88" s="864"/>
      <c r="Q88" s="867"/>
      <c r="R88" s="813"/>
      <c r="S88" s="355" t="s">
        <v>5093</v>
      </c>
      <c r="T88" s="236" t="s">
        <v>3822</v>
      </c>
      <c r="U88" s="236" t="s">
        <v>3828</v>
      </c>
      <c r="V88" s="236" t="s">
        <v>3830</v>
      </c>
      <c r="W88" s="355" t="s">
        <v>5094</v>
      </c>
      <c r="X88" s="539">
        <v>44956</v>
      </c>
      <c r="Y88" s="539">
        <v>45289</v>
      </c>
      <c r="Z88" s="539">
        <v>44956</v>
      </c>
      <c r="AA88" s="539">
        <v>45289</v>
      </c>
      <c r="AB88" s="813"/>
      <c r="AC88" s="828"/>
      <c r="AD88" s="51">
        <f t="shared" si="114"/>
        <v>17.5</v>
      </c>
      <c r="AE88" s="51">
        <f t="shared" si="114"/>
        <v>13.5</v>
      </c>
      <c r="AF88" s="51">
        <f t="shared" si="114"/>
        <v>0</v>
      </c>
      <c r="AG88" s="51">
        <f t="shared" si="113"/>
        <v>0</v>
      </c>
      <c r="AH88" s="51">
        <f t="shared" si="113"/>
        <v>0</v>
      </c>
      <c r="AI88" s="51">
        <f t="shared" si="113"/>
        <v>0</v>
      </c>
      <c r="AJ88" s="51">
        <f t="shared" si="113"/>
        <v>4</v>
      </c>
      <c r="AK88" s="813"/>
      <c r="AL88" s="1253"/>
      <c r="AM88" s="51">
        <f t="shared" si="131"/>
        <v>4.375</v>
      </c>
      <c r="AN88" s="257">
        <v>3.375</v>
      </c>
      <c r="AO88" s="257">
        <v>0</v>
      </c>
      <c r="AP88" s="257">
        <v>0</v>
      </c>
      <c r="AQ88" s="257">
        <v>0</v>
      </c>
      <c r="AR88" s="257">
        <v>0</v>
      </c>
      <c r="AS88" s="257">
        <v>1</v>
      </c>
      <c r="AT88" s="813"/>
      <c r="AU88" s="1256"/>
      <c r="AV88" s="51">
        <f t="shared" si="132"/>
        <v>4.375</v>
      </c>
      <c r="AW88" s="257">
        <v>3.375</v>
      </c>
      <c r="AX88" s="257">
        <v>0</v>
      </c>
      <c r="AY88" s="257">
        <v>0</v>
      </c>
      <c r="AZ88" s="257">
        <v>0</v>
      </c>
      <c r="BA88" s="257">
        <v>0</v>
      </c>
      <c r="BB88" s="257">
        <v>1</v>
      </c>
      <c r="BC88" s="813"/>
      <c r="BD88" s="1259"/>
      <c r="BE88" s="51">
        <f t="shared" si="133"/>
        <v>4.375</v>
      </c>
      <c r="BF88" s="257">
        <v>3.375</v>
      </c>
      <c r="BG88" s="257">
        <v>0</v>
      </c>
      <c r="BH88" s="257">
        <v>0</v>
      </c>
      <c r="BI88" s="257">
        <v>0</v>
      </c>
      <c r="BJ88" s="257">
        <v>0</v>
      </c>
      <c r="BK88" s="257">
        <v>1</v>
      </c>
      <c r="BL88" s="813"/>
      <c r="BM88" s="1250"/>
      <c r="BN88" s="51">
        <f t="shared" si="134"/>
        <v>4.375</v>
      </c>
      <c r="BO88" s="257">
        <v>3.375</v>
      </c>
      <c r="BP88" s="257">
        <v>0</v>
      </c>
      <c r="BQ88" s="257">
        <v>0</v>
      </c>
      <c r="BR88" s="257">
        <v>0</v>
      </c>
      <c r="BS88" s="257">
        <v>0</v>
      </c>
      <c r="BT88" s="257">
        <v>1</v>
      </c>
      <c r="BU88" s="821"/>
      <c r="BV88" s="822"/>
      <c r="BW88" s="822"/>
      <c r="BX88" s="822"/>
      <c r="BY88" s="822"/>
      <c r="BZ88" s="822"/>
      <c r="CA88" s="822"/>
      <c r="CB88" s="822"/>
      <c r="CC88" s="823"/>
    </row>
    <row r="89" spans="1:81" s="58" customFormat="1" ht="40.200000000000003" customHeight="1" x14ac:dyDescent="0.3">
      <c r="A89" s="34"/>
      <c r="B89" s="886"/>
      <c r="C89" s="869"/>
      <c r="D89" s="872"/>
      <c r="E89" s="852"/>
      <c r="F89" s="852"/>
      <c r="G89" s="852"/>
      <c r="H89" s="852"/>
      <c r="I89" s="1185"/>
      <c r="J89" s="813"/>
      <c r="K89" s="855"/>
      <c r="L89" s="858"/>
      <c r="M89" s="861"/>
      <c r="N89" s="837"/>
      <c r="O89" s="840"/>
      <c r="P89" s="864"/>
      <c r="Q89" s="867"/>
      <c r="R89" s="813"/>
      <c r="S89" s="355"/>
      <c r="T89" s="236"/>
      <c r="U89" s="236"/>
      <c r="V89" s="236"/>
      <c r="W89" s="355"/>
      <c r="X89" s="539"/>
      <c r="Y89" s="539"/>
      <c r="Z89" s="539"/>
      <c r="AA89" s="539"/>
      <c r="AB89" s="813"/>
      <c r="AC89" s="828"/>
      <c r="AD89" s="51">
        <f t="shared" si="114"/>
        <v>0</v>
      </c>
      <c r="AE89" s="51">
        <f t="shared" si="114"/>
        <v>0</v>
      </c>
      <c r="AF89" s="51">
        <f t="shared" si="114"/>
        <v>0</v>
      </c>
      <c r="AG89" s="51">
        <f t="shared" si="113"/>
        <v>0</v>
      </c>
      <c r="AH89" s="51">
        <f t="shared" si="113"/>
        <v>0</v>
      </c>
      <c r="AI89" s="51">
        <f t="shared" si="113"/>
        <v>0</v>
      </c>
      <c r="AJ89" s="51">
        <f t="shared" si="113"/>
        <v>0</v>
      </c>
      <c r="AK89" s="813"/>
      <c r="AL89" s="1253"/>
      <c r="AM89" s="51">
        <f t="shared" si="131"/>
        <v>0</v>
      </c>
      <c r="AN89" s="257"/>
      <c r="AO89" s="257"/>
      <c r="AP89" s="257"/>
      <c r="AQ89" s="257"/>
      <c r="AR89" s="257"/>
      <c r="AS89" s="257"/>
      <c r="AT89" s="813"/>
      <c r="AU89" s="1256"/>
      <c r="AV89" s="51">
        <f t="shared" si="132"/>
        <v>0</v>
      </c>
      <c r="AW89" s="257"/>
      <c r="AX89" s="257"/>
      <c r="AY89" s="257"/>
      <c r="AZ89" s="257"/>
      <c r="BA89" s="257"/>
      <c r="BB89" s="257"/>
      <c r="BC89" s="813"/>
      <c r="BD89" s="1259"/>
      <c r="BE89" s="51">
        <f t="shared" si="133"/>
        <v>0</v>
      </c>
      <c r="BF89" s="257"/>
      <c r="BG89" s="257"/>
      <c r="BH89" s="257"/>
      <c r="BI89" s="257"/>
      <c r="BJ89" s="257"/>
      <c r="BK89" s="257"/>
      <c r="BL89" s="813"/>
      <c r="BM89" s="1250"/>
      <c r="BN89" s="51">
        <f t="shared" si="134"/>
        <v>0</v>
      </c>
      <c r="BO89" s="257"/>
      <c r="BP89" s="257"/>
      <c r="BQ89" s="257"/>
      <c r="BR89" s="257"/>
      <c r="BS89" s="257"/>
      <c r="BT89" s="257"/>
      <c r="BU89" s="821"/>
      <c r="BV89" s="822"/>
      <c r="BW89" s="822"/>
      <c r="BX89" s="822"/>
      <c r="BY89" s="822"/>
      <c r="BZ89" s="822"/>
      <c r="CA89" s="822"/>
      <c r="CB89" s="822"/>
      <c r="CC89" s="823"/>
    </row>
    <row r="90" spans="1:81" s="58" customFormat="1" ht="40.200000000000003" customHeight="1" thickBot="1" x14ac:dyDescent="0.35">
      <c r="A90" s="34"/>
      <c r="B90" s="886"/>
      <c r="C90" s="869"/>
      <c r="D90" s="873"/>
      <c r="E90" s="853"/>
      <c r="F90" s="853"/>
      <c r="G90" s="853"/>
      <c r="H90" s="853"/>
      <c r="I90" s="1186"/>
      <c r="J90" s="814"/>
      <c r="K90" s="856"/>
      <c r="L90" s="859"/>
      <c r="M90" s="862"/>
      <c r="N90" s="838"/>
      <c r="O90" s="841"/>
      <c r="P90" s="865"/>
      <c r="Q90" s="874"/>
      <c r="R90" s="814"/>
      <c r="S90" s="356"/>
      <c r="T90" s="393"/>
      <c r="U90" s="237"/>
      <c r="V90" s="237"/>
      <c r="W90" s="356"/>
      <c r="X90" s="539"/>
      <c r="Y90" s="539"/>
      <c r="Z90" s="539"/>
      <c r="AA90" s="539"/>
      <c r="AB90" s="814"/>
      <c r="AC90" s="829"/>
      <c r="AD90" s="46">
        <f t="shared" si="114"/>
        <v>0</v>
      </c>
      <c r="AE90" s="46">
        <f t="shared" si="114"/>
        <v>0</v>
      </c>
      <c r="AF90" s="46">
        <f t="shared" si="114"/>
        <v>0</v>
      </c>
      <c r="AG90" s="46">
        <f t="shared" si="113"/>
        <v>0</v>
      </c>
      <c r="AH90" s="46">
        <f t="shared" si="113"/>
        <v>0</v>
      </c>
      <c r="AI90" s="46">
        <f t="shared" si="113"/>
        <v>0</v>
      </c>
      <c r="AJ90" s="46">
        <f t="shared" si="113"/>
        <v>0</v>
      </c>
      <c r="AK90" s="814"/>
      <c r="AL90" s="1254"/>
      <c r="AM90" s="46">
        <f t="shared" si="131"/>
        <v>0</v>
      </c>
      <c r="AN90" s="49"/>
      <c r="AO90" s="49"/>
      <c r="AP90" s="49"/>
      <c r="AQ90" s="49"/>
      <c r="AR90" s="49"/>
      <c r="AS90" s="49"/>
      <c r="AT90" s="814"/>
      <c r="AU90" s="1257"/>
      <c r="AV90" s="46">
        <f t="shared" si="132"/>
        <v>0</v>
      </c>
      <c r="AW90" s="49"/>
      <c r="AX90" s="49"/>
      <c r="AY90" s="49"/>
      <c r="AZ90" s="49"/>
      <c r="BA90" s="49"/>
      <c r="BB90" s="49"/>
      <c r="BC90" s="814"/>
      <c r="BD90" s="1260"/>
      <c r="BE90" s="46">
        <f t="shared" si="133"/>
        <v>0</v>
      </c>
      <c r="BF90" s="49"/>
      <c r="BG90" s="49"/>
      <c r="BH90" s="49"/>
      <c r="BI90" s="49"/>
      <c r="BJ90" s="49"/>
      <c r="BK90" s="49"/>
      <c r="BL90" s="814"/>
      <c r="BM90" s="1251"/>
      <c r="BN90" s="46">
        <f t="shared" si="134"/>
        <v>0</v>
      </c>
      <c r="BO90" s="49"/>
      <c r="BP90" s="49"/>
      <c r="BQ90" s="49"/>
      <c r="BR90" s="49"/>
      <c r="BS90" s="49"/>
      <c r="BT90" s="49"/>
      <c r="BU90" s="824"/>
      <c r="BV90" s="825"/>
      <c r="BW90" s="825"/>
      <c r="BX90" s="825"/>
      <c r="BY90" s="825"/>
      <c r="BZ90" s="825"/>
      <c r="CA90" s="825"/>
      <c r="CB90" s="825"/>
      <c r="CC90" s="826"/>
    </row>
    <row r="91" spans="1:81" s="58" customFormat="1" ht="40.200000000000003" customHeight="1" thickTop="1" x14ac:dyDescent="0.3">
      <c r="A91" s="34"/>
      <c r="B91" s="886"/>
      <c r="C91" s="869"/>
      <c r="D91" s="871">
        <v>3301</v>
      </c>
      <c r="E91" s="851" t="s">
        <v>3996</v>
      </c>
      <c r="F91" s="851">
        <v>3301122</v>
      </c>
      <c r="G91" s="851" t="s">
        <v>4006</v>
      </c>
      <c r="H91" s="851" t="s">
        <v>2578</v>
      </c>
      <c r="I91" s="1184">
        <v>2021004540022</v>
      </c>
      <c r="J91" s="812">
        <v>184</v>
      </c>
      <c r="K91" s="854" t="str">
        <f>+[4]Metas!K211</f>
        <v>Apoyos en impresión y reproducción de libros de procesos de creación, formación e investigación (5 por año)</v>
      </c>
      <c r="L91" s="857">
        <f t="shared" ref="L91" si="159">M91</f>
        <v>5</v>
      </c>
      <c r="M91" s="860">
        <f>SUM(N91:Q91)</f>
        <v>5</v>
      </c>
      <c r="N91" s="836"/>
      <c r="O91" s="839"/>
      <c r="P91" s="863">
        <v>2</v>
      </c>
      <c r="Q91" s="866">
        <v>3</v>
      </c>
      <c r="R91" s="812">
        <f t="shared" ref="R91" si="160">+$J91</f>
        <v>184</v>
      </c>
      <c r="S91" s="354" t="s">
        <v>5066</v>
      </c>
      <c r="T91" s="438" t="s">
        <v>3822</v>
      </c>
      <c r="U91" s="235" t="s">
        <v>3826</v>
      </c>
      <c r="V91" s="235" t="s">
        <v>3830</v>
      </c>
      <c r="W91" s="354" t="s">
        <v>5067</v>
      </c>
      <c r="X91" s="538">
        <v>44956</v>
      </c>
      <c r="Y91" s="538">
        <v>45289</v>
      </c>
      <c r="Z91" s="538">
        <v>44956</v>
      </c>
      <c r="AA91" s="538">
        <v>45289</v>
      </c>
      <c r="AB91" s="812">
        <f t="shared" ref="AB91" si="161">+$J91</f>
        <v>184</v>
      </c>
      <c r="AC91" s="827">
        <f t="shared" ref="AC91" si="162">+L91</f>
        <v>5</v>
      </c>
      <c r="AD91" s="44">
        <f t="shared" si="114"/>
        <v>17.5</v>
      </c>
      <c r="AE91" s="44">
        <f t="shared" si="114"/>
        <v>13.5</v>
      </c>
      <c r="AF91" s="44">
        <f t="shared" si="114"/>
        <v>0</v>
      </c>
      <c r="AG91" s="44">
        <f t="shared" si="113"/>
        <v>0</v>
      </c>
      <c r="AH91" s="44">
        <f t="shared" si="113"/>
        <v>0</v>
      </c>
      <c r="AI91" s="44">
        <f t="shared" si="113"/>
        <v>0</v>
      </c>
      <c r="AJ91" s="44">
        <f t="shared" si="113"/>
        <v>4</v>
      </c>
      <c r="AK91" s="812">
        <f t="shared" ref="AK91" si="163">+$J91</f>
        <v>184</v>
      </c>
      <c r="AL91" s="1252">
        <f>+N91</f>
        <v>0</v>
      </c>
      <c r="AM91" s="44">
        <f t="shared" si="131"/>
        <v>4.375</v>
      </c>
      <c r="AN91" s="47">
        <v>3.375</v>
      </c>
      <c r="AO91" s="47">
        <v>0</v>
      </c>
      <c r="AP91" s="47">
        <v>0</v>
      </c>
      <c r="AQ91" s="47">
        <v>0</v>
      </c>
      <c r="AR91" s="47">
        <v>0</v>
      </c>
      <c r="AS91" s="47">
        <v>1</v>
      </c>
      <c r="AT91" s="812">
        <f t="shared" ref="AT91" si="164">+$J91</f>
        <v>184</v>
      </c>
      <c r="AU91" s="1255">
        <f>+O91</f>
        <v>0</v>
      </c>
      <c r="AV91" s="44">
        <f t="shared" si="132"/>
        <v>4.375</v>
      </c>
      <c r="AW91" s="47">
        <v>3.375</v>
      </c>
      <c r="AX91" s="47">
        <v>0</v>
      </c>
      <c r="AY91" s="47">
        <v>0</v>
      </c>
      <c r="AZ91" s="47">
        <v>0</v>
      </c>
      <c r="BA91" s="47">
        <v>0</v>
      </c>
      <c r="BB91" s="47">
        <v>1</v>
      </c>
      <c r="BC91" s="812">
        <f t="shared" ref="BC91" si="165">+$J91</f>
        <v>184</v>
      </c>
      <c r="BD91" s="1258">
        <f>+P91</f>
        <v>2</v>
      </c>
      <c r="BE91" s="44">
        <f t="shared" si="133"/>
        <v>4.375</v>
      </c>
      <c r="BF91" s="47">
        <v>3.375</v>
      </c>
      <c r="BG91" s="47">
        <v>0</v>
      </c>
      <c r="BH91" s="47">
        <v>0</v>
      </c>
      <c r="BI91" s="47">
        <v>0</v>
      </c>
      <c r="BJ91" s="47">
        <v>0</v>
      </c>
      <c r="BK91" s="47">
        <v>1</v>
      </c>
      <c r="BL91" s="812">
        <f t="shared" ref="BL91" si="166">+$J91</f>
        <v>184</v>
      </c>
      <c r="BM91" s="1249">
        <f>+Q91</f>
        <v>3</v>
      </c>
      <c r="BN91" s="44">
        <f t="shared" si="134"/>
        <v>4.375</v>
      </c>
      <c r="BO91" s="47">
        <v>3.375</v>
      </c>
      <c r="BP91" s="47">
        <v>0</v>
      </c>
      <c r="BQ91" s="47">
        <v>0</v>
      </c>
      <c r="BR91" s="47">
        <v>0</v>
      </c>
      <c r="BS91" s="47">
        <v>0</v>
      </c>
      <c r="BT91" s="47">
        <v>1</v>
      </c>
      <c r="BU91" s="818"/>
      <c r="BV91" s="819"/>
      <c r="BW91" s="819"/>
      <c r="BX91" s="819"/>
      <c r="BY91" s="819"/>
      <c r="BZ91" s="819"/>
      <c r="CA91" s="819"/>
      <c r="CB91" s="819"/>
      <c r="CC91" s="820"/>
    </row>
    <row r="92" spans="1:81" s="58" customFormat="1" ht="40.200000000000003" customHeight="1" x14ac:dyDescent="0.3">
      <c r="A92" s="34"/>
      <c r="B92" s="886"/>
      <c r="C92" s="869"/>
      <c r="D92" s="872"/>
      <c r="E92" s="852"/>
      <c r="F92" s="852"/>
      <c r="G92" s="852"/>
      <c r="H92" s="852"/>
      <c r="I92" s="1185"/>
      <c r="J92" s="813"/>
      <c r="K92" s="855"/>
      <c r="L92" s="858"/>
      <c r="M92" s="861"/>
      <c r="N92" s="837"/>
      <c r="O92" s="840"/>
      <c r="P92" s="864"/>
      <c r="Q92" s="867"/>
      <c r="R92" s="813"/>
      <c r="S92" s="355" t="s">
        <v>5073</v>
      </c>
      <c r="T92" s="236" t="s">
        <v>3822</v>
      </c>
      <c r="U92" s="236" t="s">
        <v>3826</v>
      </c>
      <c r="V92" s="236" t="s">
        <v>3830</v>
      </c>
      <c r="W92" s="355" t="s">
        <v>5095</v>
      </c>
      <c r="X92" s="539">
        <v>44956</v>
      </c>
      <c r="Y92" s="539">
        <v>45289</v>
      </c>
      <c r="Z92" s="539">
        <v>44956</v>
      </c>
      <c r="AA92" s="539">
        <v>45289</v>
      </c>
      <c r="AB92" s="813"/>
      <c r="AC92" s="828"/>
      <c r="AD92" s="51">
        <f t="shared" si="114"/>
        <v>17.5</v>
      </c>
      <c r="AE92" s="51">
        <f t="shared" si="114"/>
        <v>13.5</v>
      </c>
      <c r="AF92" s="51">
        <f t="shared" si="114"/>
        <v>0</v>
      </c>
      <c r="AG92" s="51">
        <f t="shared" si="113"/>
        <v>0</v>
      </c>
      <c r="AH92" s="51">
        <f t="shared" si="113"/>
        <v>0</v>
      </c>
      <c r="AI92" s="51">
        <f t="shared" si="113"/>
        <v>0</v>
      </c>
      <c r="AJ92" s="51">
        <f t="shared" si="113"/>
        <v>4</v>
      </c>
      <c r="AK92" s="813"/>
      <c r="AL92" s="1253"/>
      <c r="AM92" s="51">
        <f t="shared" si="131"/>
        <v>4.375</v>
      </c>
      <c r="AN92" s="257">
        <v>3.375</v>
      </c>
      <c r="AO92" s="257">
        <v>0</v>
      </c>
      <c r="AP92" s="257">
        <v>0</v>
      </c>
      <c r="AQ92" s="257">
        <v>0</v>
      </c>
      <c r="AR92" s="257">
        <v>0</v>
      </c>
      <c r="AS92" s="257">
        <v>1</v>
      </c>
      <c r="AT92" s="813"/>
      <c r="AU92" s="1256"/>
      <c r="AV92" s="51">
        <f t="shared" si="132"/>
        <v>4.375</v>
      </c>
      <c r="AW92" s="257">
        <v>3.375</v>
      </c>
      <c r="AX92" s="257">
        <v>0</v>
      </c>
      <c r="AY92" s="257">
        <v>0</v>
      </c>
      <c r="AZ92" s="257">
        <v>0</v>
      </c>
      <c r="BA92" s="257">
        <v>0</v>
      </c>
      <c r="BB92" s="257">
        <v>1</v>
      </c>
      <c r="BC92" s="813"/>
      <c r="BD92" s="1259"/>
      <c r="BE92" s="51">
        <f t="shared" si="133"/>
        <v>4.375</v>
      </c>
      <c r="BF92" s="257">
        <v>3.375</v>
      </c>
      <c r="BG92" s="257">
        <v>0</v>
      </c>
      <c r="BH92" s="257">
        <v>0</v>
      </c>
      <c r="BI92" s="257">
        <v>0</v>
      </c>
      <c r="BJ92" s="257">
        <v>0</v>
      </c>
      <c r="BK92" s="257">
        <v>1</v>
      </c>
      <c r="BL92" s="813"/>
      <c r="BM92" s="1250"/>
      <c r="BN92" s="51">
        <f t="shared" si="134"/>
        <v>4.375</v>
      </c>
      <c r="BO92" s="257">
        <v>3.375</v>
      </c>
      <c r="BP92" s="257">
        <v>0</v>
      </c>
      <c r="BQ92" s="257">
        <v>0</v>
      </c>
      <c r="BR92" s="257">
        <v>0</v>
      </c>
      <c r="BS92" s="257">
        <v>0</v>
      </c>
      <c r="BT92" s="257">
        <v>1</v>
      </c>
      <c r="BU92" s="821"/>
      <c r="BV92" s="822"/>
      <c r="BW92" s="822"/>
      <c r="BX92" s="822"/>
      <c r="BY92" s="822"/>
      <c r="BZ92" s="822"/>
      <c r="CA92" s="822"/>
      <c r="CB92" s="822"/>
      <c r="CC92" s="823"/>
    </row>
    <row r="93" spans="1:81" s="58" customFormat="1" ht="40.200000000000003" customHeight="1" x14ac:dyDescent="0.3">
      <c r="A93" s="34"/>
      <c r="B93" s="886"/>
      <c r="C93" s="869"/>
      <c r="D93" s="872"/>
      <c r="E93" s="852"/>
      <c r="F93" s="852"/>
      <c r="G93" s="852"/>
      <c r="H93" s="852"/>
      <c r="I93" s="1185"/>
      <c r="J93" s="813"/>
      <c r="K93" s="855"/>
      <c r="L93" s="858"/>
      <c r="M93" s="861"/>
      <c r="N93" s="837"/>
      <c r="O93" s="840"/>
      <c r="P93" s="864"/>
      <c r="Q93" s="867"/>
      <c r="R93" s="813"/>
      <c r="S93" s="355"/>
      <c r="T93" s="236"/>
      <c r="U93" s="236"/>
      <c r="V93" s="236"/>
      <c r="W93" s="355"/>
      <c r="X93" s="539"/>
      <c r="Y93" s="539"/>
      <c r="Z93" s="539"/>
      <c r="AA93" s="539"/>
      <c r="AB93" s="813"/>
      <c r="AC93" s="828"/>
      <c r="AD93" s="51">
        <f t="shared" si="114"/>
        <v>0</v>
      </c>
      <c r="AE93" s="51">
        <f t="shared" si="114"/>
        <v>0</v>
      </c>
      <c r="AF93" s="51">
        <f t="shared" si="114"/>
        <v>0</v>
      </c>
      <c r="AG93" s="51">
        <f t="shared" si="113"/>
        <v>0</v>
      </c>
      <c r="AH93" s="51">
        <f t="shared" si="113"/>
        <v>0</v>
      </c>
      <c r="AI93" s="51">
        <f t="shared" si="113"/>
        <v>0</v>
      </c>
      <c r="AJ93" s="51">
        <f t="shared" si="113"/>
        <v>0</v>
      </c>
      <c r="AK93" s="813"/>
      <c r="AL93" s="1253"/>
      <c r="AM93" s="51">
        <f t="shared" si="131"/>
        <v>0</v>
      </c>
      <c r="AN93" s="257"/>
      <c r="AO93" s="257"/>
      <c r="AP93" s="257"/>
      <c r="AQ93" s="257"/>
      <c r="AR93" s="257"/>
      <c r="AS93" s="257"/>
      <c r="AT93" s="813"/>
      <c r="AU93" s="1256"/>
      <c r="AV93" s="51">
        <f t="shared" si="132"/>
        <v>0</v>
      </c>
      <c r="AW93" s="257"/>
      <c r="AX93" s="257"/>
      <c r="AY93" s="257"/>
      <c r="AZ93" s="257"/>
      <c r="BA93" s="257"/>
      <c r="BB93" s="257"/>
      <c r="BC93" s="813"/>
      <c r="BD93" s="1259"/>
      <c r="BE93" s="51">
        <f t="shared" si="133"/>
        <v>0</v>
      </c>
      <c r="BF93" s="257"/>
      <c r="BG93" s="257"/>
      <c r="BH93" s="257"/>
      <c r="BI93" s="257"/>
      <c r="BJ93" s="257"/>
      <c r="BK93" s="257"/>
      <c r="BL93" s="813"/>
      <c r="BM93" s="1250"/>
      <c r="BN93" s="51">
        <f t="shared" si="134"/>
        <v>0</v>
      </c>
      <c r="BO93" s="257"/>
      <c r="BP93" s="257"/>
      <c r="BQ93" s="257"/>
      <c r="BR93" s="257"/>
      <c r="BS93" s="257"/>
      <c r="BT93" s="257"/>
      <c r="BU93" s="821"/>
      <c r="BV93" s="822"/>
      <c r="BW93" s="822"/>
      <c r="BX93" s="822"/>
      <c r="BY93" s="822"/>
      <c r="BZ93" s="822"/>
      <c r="CA93" s="822"/>
      <c r="CB93" s="822"/>
      <c r="CC93" s="823"/>
    </row>
    <row r="94" spans="1:81" s="58" customFormat="1" ht="40.200000000000003" customHeight="1" thickBot="1" x14ac:dyDescent="0.35">
      <c r="A94" s="34"/>
      <c r="B94" s="886"/>
      <c r="C94" s="869"/>
      <c r="D94" s="873"/>
      <c r="E94" s="853"/>
      <c r="F94" s="853"/>
      <c r="G94" s="853"/>
      <c r="H94" s="853"/>
      <c r="I94" s="1186"/>
      <c r="J94" s="814"/>
      <c r="K94" s="856"/>
      <c r="L94" s="859"/>
      <c r="M94" s="862"/>
      <c r="N94" s="838"/>
      <c r="O94" s="841"/>
      <c r="P94" s="865"/>
      <c r="Q94" s="874"/>
      <c r="R94" s="814"/>
      <c r="S94" s="356"/>
      <c r="T94" s="393"/>
      <c r="U94" s="237"/>
      <c r="V94" s="237"/>
      <c r="W94" s="356"/>
      <c r="X94" s="539"/>
      <c r="Y94" s="539"/>
      <c r="Z94" s="539"/>
      <c r="AA94" s="539"/>
      <c r="AB94" s="814"/>
      <c r="AC94" s="829"/>
      <c r="AD94" s="46">
        <f t="shared" si="114"/>
        <v>0</v>
      </c>
      <c r="AE94" s="46">
        <f t="shared" si="114"/>
        <v>0</v>
      </c>
      <c r="AF94" s="46">
        <f t="shared" si="114"/>
        <v>0</v>
      </c>
      <c r="AG94" s="46">
        <f t="shared" si="113"/>
        <v>0</v>
      </c>
      <c r="AH94" s="46">
        <f t="shared" si="113"/>
        <v>0</v>
      </c>
      <c r="AI94" s="46">
        <f t="shared" si="113"/>
        <v>0</v>
      </c>
      <c r="AJ94" s="46">
        <f t="shared" si="113"/>
        <v>0</v>
      </c>
      <c r="AK94" s="814"/>
      <c r="AL94" s="1254"/>
      <c r="AM94" s="46">
        <f t="shared" si="131"/>
        <v>0</v>
      </c>
      <c r="AN94" s="49"/>
      <c r="AO94" s="49"/>
      <c r="AP94" s="49"/>
      <c r="AQ94" s="49"/>
      <c r="AR94" s="49"/>
      <c r="AS94" s="49"/>
      <c r="AT94" s="814"/>
      <c r="AU94" s="1257"/>
      <c r="AV94" s="46">
        <f t="shared" si="132"/>
        <v>0</v>
      </c>
      <c r="AW94" s="49"/>
      <c r="AX94" s="49"/>
      <c r="AY94" s="49"/>
      <c r="AZ94" s="49"/>
      <c r="BA94" s="49"/>
      <c r="BB94" s="49"/>
      <c r="BC94" s="814"/>
      <c r="BD94" s="1260"/>
      <c r="BE94" s="46">
        <f t="shared" si="133"/>
        <v>0</v>
      </c>
      <c r="BF94" s="49"/>
      <c r="BG94" s="49"/>
      <c r="BH94" s="49"/>
      <c r="BI94" s="49"/>
      <c r="BJ94" s="49"/>
      <c r="BK94" s="49"/>
      <c r="BL94" s="814"/>
      <c r="BM94" s="1251"/>
      <c r="BN94" s="46">
        <f t="shared" si="134"/>
        <v>0</v>
      </c>
      <c r="BO94" s="49"/>
      <c r="BP94" s="49"/>
      <c r="BQ94" s="49"/>
      <c r="BR94" s="49"/>
      <c r="BS94" s="49"/>
      <c r="BT94" s="49"/>
      <c r="BU94" s="824"/>
      <c r="BV94" s="825"/>
      <c r="BW94" s="825"/>
      <c r="BX94" s="825"/>
      <c r="BY94" s="825"/>
      <c r="BZ94" s="825"/>
      <c r="CA94" s="825"/>
      <c r="CB94" s="825"/>
      <c r="CC94" s="826"/>
    </row>
    <row r="95" spans="1:81" s="58" customFormat="1" ht="40.200000000000003" customHeight="1" thickTop="1" x14ac:dyDescent="0.3">
      <c r="A95" s="34"/>
      <c r="B95" s="886"/>
      <c r="C95" s="869"/>
      <c r="D95" s="871">
        <v>3301</v>
      </c>
      <c r="E95" s="851" t="s">
        <v>3996</v>
      </c>
      <c r="F95" s="851">
        <v>3301122</v>
      </c>
      <c r="G95" s="851" t="s">
        <v>4006</v>
      </c>
      <c r="H95" s="851" t="s">
        <v>2578</v>
      </c>
      <c r="I95" s="1184">
        <v>2021004540022</v>
      </c>
      <c r="J95" s="812">
        <v>185</v>
      </c>
      <c r="K95" s="854" t="str">
        <f>+[4]Metas!K212</f>
        <v>Festivales de expresión artística y cultural con extensión nacional e internacional apoyados anualmente (Títeres, narración oral, teatro, circo y danzas) (5 por año)</v>
      </c>
      <c r="L95" s="857">
        <f t="shared" ref="L95" si="167">M95</f>
        <v>5</v>
      </c>
      <c r="M95" s="860">
        <f>SUM(N95:Q95)</f>
        <v>5</v>
      </c>
      <c r="N95" s="836"/>
      <c r="O95" s="839"/>
      <c r="P95" s="863">
        <v>2</v>
      </c>
      <c r="Q95" s="866">
        <v>3</v>
      </c>
      <c r="R95" s="812">
        <f t="shared" ref="R95" si="168">+$J95</f>
        <v>185</v>
      </c>
      <c r="S95" s="354" t="s">
        <v>5066</v>
      </c>
      <c r="T95" s="438" t="s">
        <v>3822</v>
      </c>
      <c r="U95" s="235" t="s">
        <v>3826</v>
      </c>
      <c r="V95" s="235" t="s">
        <v>3830</v>
      </c>
      <c r="W95" s="354" t="s">
        <v>5067</v>
      </c>
      <c r="X95" s="538">
        <v>44956</v>
      </c>
      <c r="Y95" s="538">
        <v>45289</v>
      </c>
      <c r="Z95" s="538">
        <v>44956</v>
      </c>
      <c r="AA95" s="538">
        <v>45289</v>
      </c>
      <c r="AB95" s="812">
        <f t="shared" ref="AB95" si="169">+$J95</f>
        <v>185</v>
      </c>
      <c r="AC95" s="827">
        <f t="shared" ref="AC95" si="170">+L95</f>
        <v>5</v>
      </c>
      <c r="AD95" s="44">
        <f t="shared" si="114"/>
        <v>11.68</v>
      </c>
      <c r="AE95" s="44">
        <f t="shared" si="114"/>
        <v>9.0399999999999991</v>
      </c>
      <c r="AF95" s="44">
        <f t="shared" si="114"/>
        <v>0</v>
      </c>
      <c r="AG95" s="44">
        <f t="shared" si="113"/>
        <v>0</v>
      </c>
      <c r="AH95" s="44">
        <f t="shared" si="113"/>
        <v>0</v>
      </c>
      <c r="AI95" s="44">
        <f t="shared" si="113"/>
        <v>0</v>
      </c>
      <c r="AJ95" s="44">
        <f t="shared" si="113"/>
        <v>2.64</v>
      </c>
      <c r="AK95" s="812">
        <f t="shared" ref="AK95" si="171">+$J95</f>
        <v>185</v>
      </c>
      <c r="AL95" s="1252">
        <f>+N95</f>
        <v>0</v>
      </c>
      <c r="AM95" s="44">
        <f t="shared" si="131"/>
        <v>2.92</v>
      </c>
      <c r="AN95" s="47">
        <v>2.2599999999999998</v>
      </c>
      <c r="AO95" s="47">
        <v>0</v>
      </c>
      <c r="AP95" s="47">
        <v>0</v>
      </c>
      <c r="AQ95" s="47">
        <v>0</v>
      </c>
      <c r="AR95" s="47">
        <v>0</v>
      </c>
      <c r="AS95" s="47">
        <v>0.66</v>
      </c>
      <c r="AT95" s="812">
        <f t="shared" ref="AT95" si="172">+$J95</f>
        <v>185</v>
      </c>
      <c r="AU95" s="1255">
        <f>+O95</f>
        <v>0</v>
      </c>
      <c r="AV95" s="44">
        <f t="shared" si="132"/>
        <v>2.92</v>
      </c>
      <c r="AW95" s="47">
        <v>2.2599999999999998</v>
      </c>
      <c r="AX95" s="47">
        <v>0</v>
      </c>
      <c r="AY95" s="47">
        <v>0</v>
      </c>
      <c r="AZ95" s="47">
        <v>0</v>
      </c>
      <c r="BA95" s="47">
        <v>0</v>
      </c>
      <c r="BB95" s="47">
        <v>0.66</v>
      </c>
      <c r="BC95" s="812">
        <f t="shared" ref="BC95" si="173">+$J95</f>
        <v>185</v>
      </c>
      <c r="BD95" s="1258">
        <f>+P95</f>
        <v>2</v>
      </c>
      <c r="BE95" s="44">
        <f t="shared" si="133"/>
        <v>2.92</v>
      </c>
      <c r="BF95" s="47">
        <v>2.2599999999999998</v>
      </c>
      <c r="BG95" s="47">
        <v>0</v>
      </c>
      <c r="BH95" s="47">
        <v>0</v>
      </c>
      <c r="BI95" s="47">
        <v>0</v>
      </c>
      <c r="BJ95" s="47">
        <v>0</v>
      </c>
      <c r="BK95" s="47">
        <v>0.66</v>
      </c>
      <c r="BL95" s="812">
        <f t="shared" ref="BL95" si="174">+$J95</f>
        <v>185</v>
      </c>
      <c r="BM95" s="1249">
        <f>+Q95</f>
        <v>3</v>
      </c>
      <c r="BN95" s="44">
        <f t="shared" si="134"/>
        <v>2.92</v>
      </c>
      <c r="BO95" s="47">
        <v>2.2599999999999998</v>
      </c>
      <c r="BP95" s="47">
        <v>0</v>
      </c>
      <c r="BQ95" s="47">
        <v>0</v>
      </c>
      <c r="BR95" s="47">
        <v>0</v>
      </c>
      <c r="BS95" s="47">
        <v>0</v>
      </c>
      <c r="BT95" s="47">
        <v>0.66</v>
      </c>
      <c r="BU95" s="818"/>
      <c r="BV95" s="819"/>
      <c r="BW95" s="819"/>
      <c r="BX95" s="819"/>
      <c r="BY95" s="819"/>
      <c r="BZ95" s="819"/>
      <c r="CA95" s="819"/>
      <c r="CB95" s="819"/>
      <c r="CC95" s="820"/>
    </row>
    <row r="96" spans="1:81" s="58" customFormat="1" ht="40.200000000000003" customHeight="1" x14ac:dyDescent="0.3">
      <c r="A96" s="34"/>
      <c r="B96" s="886"/>
      <c r="C96" s="869"/>
      <c r="D96" s="872"/>
      <c r="E96" s="852"/>
      <c r="F96" s="852"/>
      <c r="G96" s="852"/>
      <c r="H96" s="852"/>
      <c r="I96" s="1185"/>
      <c r="J96" s="813"/>
      <c r="K96" s="855"/>
      <c r="L96" s="858"/>
      <c r="M96" s="861"/>
      <c r="N96" s="837"/>
      <c r="O96" s="840"/>
      <c r="P96" s="864"/>
      <c r="Q96" s="867"/>
      <c r="R96" s="813"/>
      <c r="S96" s="355" t="s">
        <v>5096</v>
      </c>
      <c r="T96" s="236" t="s">
        <v>3822</v>
      </c>
      <c r="U96" s="236" t="s">
        <v>3828</v>
      </c>
      <c r="V96" s="236" t="s">
        <v>3830</v>
      </c>
      <c r="W96" s="355" t="s">
        <v>5097</v>
      </c>
      <c r="X96" s="539">
        <v>44956</v>
      </c>
      <c r="Y96" s="539">
        <v>45289</v>
      </c>
      <c r="Z96" s="539">
        <v>44956</v>
      </c>
      <c r="AA96" s="539">
        <v>45289</v>
      </c>
      <c r="AB96" s="813"/>
      <c r="AC96" s="828"/>
      <c r="AD96" s="51">
        <f t="shared" si="114"/>
        <v>11.68</v>
      </c>
      <c r="AE96" s="51">
        <f t="shared" si="114"/>
        <v>9.0399999999999991</v>
      </c>
      <c r="AF96" s="51">
        <f t="shared" si="114"/>
        <v>0</v>
      </c>
      <c r="AG96" s="51">
        <f t="shared" si="113"/>
        <v>0</v>
      </c>
      <c r="AH96" s="51">
        <f t="shared" si="113"/>
        <v>0</v>
      </c>
      <c r="AI96" s="51">
        <f t="shared" si="113"/>
        <v>0</v>
      </c>
      <c r="AJ96" s="51">
        <f t="shared" si="113"/>
        <v>2.64</v>
      </c>
      <c r="AK96" s="813"/>
      <c r="AL96" s="1253"/>
      <c r="AM96" s="51">
        <f t="shared" si="131"/>
        <v>2.92</v>
      </c>
      <c r="AN96" s="257">
        <v>2.2599999999999998</v>
      </c>
      <c r="AO96" s="257">
        <v>0</v>
      </c>
      <c r="AP96" s="257">
        <v>0</v>
      </c>
      <c r="AQ96" s="257">
        <v>0</v>
      </c>
      <c r="AR96" s="257">
        <v>0</v>
      </c>
      <c r="AS96" s="257">
        <v>0.66</v>
      </c>
      <c r="AT96" s="813"/>
      <c r="AU96" s="1256"/>
      <c r="AV96" s="51">
        <f t="shared" si="132"/>
        <v>2.92</v>
      </c>
      <c r="AW96" s="257">
        <v>2.2599999999999998</v>
      </c>
      <c r="AX96" s="257">
        <v>0</v>
      </c>
      <c r="AY96" s="257">
        <v>0</v>
      </c>
      <c r="AZ96" s="257">
        <v>0</v>
      </c>
      <c r="BA96" s="257">
        <v>0</v>
      </c>
      <c r="BB96" s="257">
        <v>0.66</v>
      </c>
      <c r="BC96" s="813"/>
      <c r="BD96" s="1259"/>
      <c r="BE96" s="51">
        <f t="shared" si="133"/>
        <v>2.92</v>
      </c>
      <c r="BF96" s="257">
        <v>2.2599999999999998</v>
      </c>
      <c r="BG96" s="257">
        <v>0</v>
      </c>
      <c r="BH96" s="257">
        <v>0</v>
      </c>
      <c r="BI96" s="257">
        <v>0</v>
      </c>
      <c r="BJ96" s="257">
        <v>0</v>
      </c>
      <c r="BK96" s="257">
        <v>0.66</v>
      </c>
      <c r="BL96" s="813"/>
      <c r="BM96" s="1250"/>
      <c r="BN96" s="51">
        <f t="shared" si="134"/>
        <v>2.92</v>
      </c>
      <c r="BO96" s="257">
        <v>2.2599999999999998</v>
      </c>
      <c r="BP96" s="257">
        <v>0</v>
      </c>
      <c r="BQ96" s="257">
        <v>0</v>
      </c>
      <c r="BR96" s="257">
        <v>0</v>
      </c>
      <c r="BS96" s="257">
        <v>0</v>
      </c>
      <c r="BT96" s="257">
        <v>0.66</v>
      </c>
      <c r="BU96" s="821"/>
      <c r="BV96" s="822"/>
      <c r="BW96" s="822"/>
      <c r="BX96" s="822"/>
      <c r="BY96" s="822"/>
      <c r="BZ96" s="822"/>
      <c r="CA96" s="822"/>
      <c r="CB96" s="822"/>
      <c r="CC96" s="823"/>
    </row>
    <row r="97" spans="1:81" s="58" customFormat="1" ht="40.200000000000003" customHeight="1" x14ac:dyDescent="0.3">
      <c r="A97" s="34"/>
      <c r="B97" s="886"/>
      <c r="C97" s="869"/>
      <c r="D97" s="872"/>
      <c r="E97" s="852"/>
      <c r="F97" s="852"/>
      <c r="G97" s="852"/>
      <c r="H97" s="852"/>
      <c r="I97" s="1185"/>
      <c r="J97" s="813"/>
      <c r="K97" s="855"/>
      <c r="L97" s="858"/>
      <c r="M97" s="861"/>
      <c r="N97" s="837"/>
      <c r="O97" s="840"/>
      <c r="P97" s="864"/>
      <c r="Q97" s="867"/>
      <c r="R97" s="813"/>
      <c r="S97" s="355" t="s">
        <v>5098</v>
      </c>
      <c r="T97" s="236" t="s">
        <v>3822</v>
      </c>
      <c r="U97" s="236" t="s">
        <v>3826</v>
      </c>
      <c r="V97" s="236" t="s">
        <v>3830</v>
      </c>
      <c r="W97" s="355" t="s">
        <v>5086</v>
      </c>
      <c r="X97" s="539">
        <v>44956</v>
      </c>
      <c r="Y97" s="539">
        <v>45289</v>
      </c>
      <c r="Z97" s="539">
        <v>44956</v>
      </c>
      <c r="AA97" s="539">
        <v>45289</v>
      </c>
      <c r="AB97" s="813"/>
      <c r="AC97" s="828"/>
      <c r="AD97" s="51">
        <f t="shared" si="114"/>
        <v>11.68</v>
      </c>
      <c r="AE97" s="51">
        <f t="shared" si="114"/>
        <v>9.0399999999999991</v>
      </c>
      <c r="AF97" s="51">
        <f t="shared" si="114"/>
        <v>0</v>
      </c>
      <c r="AG97" s="51">
        <f t="shared" si="113"/>
        <v>0</v>
      </c>
      <c r="AH97" s="51">
        <f t="shared" si="113"/>
        <v>0</v>
      </c>
      <c r="AI97" s="51">
        <f t="shared" si="113"/>
        <v>0</v>
      </c>
      <c r="AJ97" s="51">
        <f t="shared" si="113"/>
        <v>2.64</v>
      </c>
      <c r="AK97" s="813"/>
      <c r="AL97" s="1253"/>
      <c r="AM97" s="51">
        <f t="shared" si="131"/>
        <v>2.92</v>
      </c>
      <c r="AN97" s="257">
        <v>2.2599999999999998</v>
      </c>
      <c r="AO97" s="257">
        <v>0</v>
      </c>
      <c r="AP97" s="257">
        <v>0</v>
      </c>
      <c r="AQ97" s="257">
        <v>0</v>
      </c>
      <c r="AR97" s="257">
        <v>0</v>
      </c>
      <c r="AS97" s="257">
        <v>0.66</v>
      </c>
      <c r="AT97" s="813"/>
      <c r="AU97" s="1256"/>
      <c r="AV97" s="51">
        <f t="shared" si="132"/>
        <v>2.92</v>
      </c>
      <c r="AW97" s="257">
        <v>2.2599999999999998</v>
      </c>
      <c r="AX97" s="257">
        <v>0</v>
      </c>
      <c r="AY97" s="257">
        <v>0</v>
      </c>
      <c r="AZ97" s="257">
        <v>0</v>
      </c>
      <c r="BA97" s="257">
        <v>0</v>
      </c>
      <c r="BB97" s="257">
        <v>0.66</v>
      </c>
      <c r="BC97" s="813"/>
      <c r="BD97" s="1259"/>
      <c r="BE97" s="51">
        <f t="shared" si="133"/>
        <v>2.92</v>
      </c>
      <c r="BF97" s="257">
        <v>2.2599999999999998</v>
      </c>
      <c r="BG97" s="257">
        <v>0</v>
      </c>
      <c r="BH97" s="257">
        <v>0</v>
      </c>
      <c r="BI97" s="257">
        <v>0</v>
      </c>
      <c r="BJ97" s="257">
        <v>0</v>
      </c>
      <c r="BK97" s="257">
        <v>0.66</v>
      </c>
      <c r="BL97" s="813"/>
      <c r="BM97" s="1250"/>
      <c r="BN97" s="51">
        <f t="shared" si="134"/>
        <v>2.92</v>
      </c>
      <c r="BO97" s="257">
        <v>2.2599999999999998</v>
      </c>
      <c r="BP97" s="257">
        <v>0</v>
      </c>
      <c r="BQ97" s="257">
        <v>0</v>
      </c>
      <c r="BR97" s="257">
        <v>0</v>
      </c>
      <c r="BS97" s="257">
        <v>0</v>
      </c>
      <c r="BT97" s="257">
        <v>0.66</v>
      </c>
      <c r="BU97" s="821"/>
      <c r="BV97" s="822"/>
      <c r="BW97" s="822"/>
      <c r="BX97" s="822"/>
      <c r="BY97" s="822"/>
      <c r="BZ97" s="822"/>
      <c r="CA97" s="822"/>
      <c r="CB97" s="822"/>
      <c r="CC97" s="823"/>
    </row>
    <row r="98" spans="1:81" s="58" customFormat="1" ht="40.200000000000003" customHeight="1" thickBot="1" x14ac:dyDescent="0.35">
      <c r="A98" s="34"/>
      <c r="B98" s="886"/>
      <c r="C98" s="869"/>
      <c r="D98" s="873"/>
      <c r="E98" s="853"/>
      <c r="F98" s="853"/>
      <c r="G98" s="853"/>
      <c r="H98" s="853"/>
      <c r="I98" s="1186"/>
      <c r="J98" s="814"/>
      <c r="K98" s="856"/>
      <c r="L98" s="859"/>
      <c r="M98" s="862"/>
      <c r="N98" s="838"/>
      <c r="O98" s="841"/>
      <c r="P98" s="865"/>
      <c r="Q98" s="874"/>
      <c r="R98" s="814"/>
      <c r="S98" s="356"/>
      <c r="T98" s="393"/>
      <c r="U98" s="237"/>
      <c r="V98" s="237"/>
      <c r="W98" s="356"/>
      <c r="X98" s="539"/>
      <c r="Y98" s="539"/>
      <c r="Z98" s="539"/>
      <c r="AA98" s="539"/>
      <c r="AB98" s="814"/>
      <c r="AC98" s="829"/>
      <c r="AD98" s="46">
        <f t="shared" si="114"/>
        <v>0</v>
      </c>
      <c r="AE98" s="46">
        <f t="shared" si="114"/>
        <v>0</v>
      </c>
      <c r="AF98" s="46">
        <f t="shared" si="114"/>
        <v>0</v>
      </c>
      <c r="AG98" s="46">
        <f t="shared" si="113"/>
        <v>0</v>
      </c>
      <c r="AH98" s="46">
        <f t="shared" si="113"/>
        <v>0</v>
      </c>
      <c r="AI98" s="46">
        <f t="shared" si="113"/>
        <v>0</v>
      </c>
      <c r="AJ98" s="46">
        <f t="shared" si="113"/>
        <v>0</v>
      </c>
      <c r="AK98" s="814"/>
      <c r="AL98" s="1254"/>
      <c r="AM98" s="46">
        <f t="shared" si="131"/>
        <v>0</v>
      </c>
      <c r="AN98" s="49"/>
      <c r="AO98" s="49"/>
      <c r="AP98" s="49"/>
      <c r="AQ98" s="49"/>
      <c r="AR98" s="49"/>
      <c r="AS98" s="49"/>
      <c r="AT98" s="814"/>
      <c r="AU98" s="1257"/>
      <c r="AV98" s="46">
        <f t="shared" si="132"/>
        <v>0</v>
      </c>
      <c r="AW98" s="49"/>
      <c r="AX98" s="49"/>
      <c r="AY98" s="49"/>
      <c r="AZ98" s="49"/>
      <c r="BA98" s="49"/>
      <c r="BB98" s="49"/>
      <c r="BC98" s="814"/>
      <c r="BD98" s="1260"/>
      <c r="BE98" s="46">
        <f t="shared" si="133"/>
        <v>0</v>
      </c>
      <c r="BF98" s="49"/>
      <c r="BG98" s="49"/>
      <c r="BH98" s="49"/>
      <c r="BI98" s="49"/>
      <c r="BJ98" s="49"/>
      <c r="BK98" s="49"/>
      <c r="BL98" s="814"/>
      <c r="BM98" s="1251"/>
      <c r="BN98" s="46">
        <f t="shared" si="134"/>
        <v>0</v>
      </c>
      <c r="BO98" s="49"/>
      <c r="BP98" s="49"/>
      <c r="BQ98" s="49"/>
      <c r="BR98" s="49"/>
      <c r="BS98" s="49"/>
      <c r="BT98" s="49"/>
      <c r="BU98" s="824"/>
      <c r="BV98" s="825"/>
      <c r="BW98" s="825"/>
      <c r="BX98" s="825"/>
      <c r="BY98" s="825"/>
      <c r="BZ98" s="825"/>
      <c r="CA98" s="825"/>
      <c r="CB98" s="825"/>
      <c r="CC98" s="826"/>
    </row>
    <row r="99" spans="1:81" s="58" customFormat="1" ht="40.200000000000003" customHeight="1" thickTop="1" x14ac:dyDescent="0.3">
      <c r="A99" s="34"/>
      <c r="B99" s="886"/>
      <c r="C99" s="869"/>
      <c r="D99" s="871">
        <v>3301</v>
      </c>
      <c r="E99" s="851" t="s">
        <v>3996</v>
      </c>
      <c r="F99" s="851">
        <v>3301122</v>
      </c>
      <c r="G99" s="851" t="s">
        <v>4006</v>
      </c>
      <c r="H99" s="851" t="s">
        <v>2578</v>
      </c>
      <c r="I99" s="1184">
        <v>2021004540022</v>
      </c>
      <c r="J99" s="812">
        <v>186</v>
      </c>
      <c r="K99" s="854" t="str">
        <f>+[4]Metas!K213</f>
        <v>Eventos de muestras artísticas y culturales para población en situación con discapacidad y talentos especiales. (2 por año)</v>
      </c>
      <c r="L99" s="857">
        <f t="shared" ref="L99" si="175">M99</f>
        <v>2</v>
      </c>
      <c r="M99" s="860">
        <f>SUM(N99:Q99)</f>
        <v>2</v>
      </c>
      <c r="N99" s="836"/>
      <c r="O99" s="839"/>
      <c r="P99" s="863">
        <v>1</v>
      </c>
      <c r="Q99" s="866">
        <v>1</v>
      </c>
      <c r="R99" s="812">
        <f t="shared" ref="R99" si="176">+$J99</f>
        <v>186</v>
      </c>
      <c r="S99" s="354" t="s">
        <v>5066</v>
      </c>
      <c r="T99" s="438" t="s">
        <v>3822</v>
      </c>
      <c r="U99" s="235" t="s">
        <v>3826</v>
      </c>
      <c r="V99" s="235" t="s">
        <v>3830</v>
      </c>
      <c r="W99" s="354" t="s">
        <v>5067</v>
      </c>
      <c r="X99" s="538">
        <v>44956</v>
      </c>
      <c r="Y99" s="538">
        <v>45289</v>
      </c>
      <c r="Z99" s="538">
        <v>44956</v>
      </c>
      <c r="AA99" s="538">
        <v>45289</v>
      </c>
      <c r="AB99" s="812">
        <f t="shared" ref="AB99" si="177">+$J99</f>
        <v>186</v>
      </c>
      <c r="AC99" s="827">
        <f t="shared" ref="AC99" si="178">+L99</f>
        <v>2</v>
      </c>
      <c r="AD99" s="44">
        <f t="shared" si="114"/>
        <v>11.68</v>
      </c>
      <c r="AE99" s="44">
        <f t="shared" si="114"/>
        <v>9.0399999999999991</v>
      </c>
      <c r="AF99" s="44">
        <f t="shared" si="114"/>
        <v>0</v>
      </c>
      <c r="AG99" s="44">
        <f t="shared" si="113"/>
        <v>0</v>
      </c>
      <c r="AH99" s="44">
        <f t="shared" si="113"/>
        <v>0</v>
      </c>
      <c r="AI99" s="44">
        <f t="shared" si="113"/>
        <v>0</v>
      </c>
      <c r="AJ99" s="44">
        <f t="shared" si="113"/>
        <v>2.64</v>
      </c>
      <c r="AK99" s="812">
        <f t="shared" ref="AK99" si="179">+$J99</f>
        <v>186</v>
      </c>
      <c r="AL99" s="1252">
        <f>+N99</f>
        <v>0</v>
      </c>
      <c r="AM99" s="44">
        <f t="shared" si="131"/>
        <v>2.92</v>
      </c>
      <c r="AN99" s="47">
        <v>2.2599999999999998</v>
      </c>
      <c r="AO99" s="47">
        <v>0</v>
      </c>
      <c r="AP99" s="47">
        <v>0</v>
      </c>
      <c r="AQ99" s="47">
        <v>0</v>
      </c>
      <c r="AR99" s="47">
        <v>0</v>
      </c>
      <c r="AS99" s="47">
        <v>0.66</v>
      </c>
      <c r="AT99" s="812">
        <f t="shared" ref="AT99" si="180">+$J99</f>
        <v>186</v>
      </c>
      <c r="AU99" s="1255">
        <f>+O99</f>
        <v>0</v>
      </c>
      <c r="AV99" s="44">
        <f t="shared" si="132"/>
        <v>2.92</v>
      </c>
      <c r="AW99" s="47">
        <v>2.2599999999999998</v>
      </c>
      <c r="AX99" s="47">
        <v>0</v>
      </c>
      <c r="AY99" s="47">
        <v>0</v>
      </c>
      <c r="AZ99" s="47">
        <v>0</v>
      </c>
      <c r="BA99" s="47">
        <v>0</v>
      </c>
      <c r="BB99" s="47">
        <v>0.66</v>
      </c>
      <c r="BC99" s="812">
        <f t="shared" ref="BC99" si="181">+$J99</f>
        <v>186</v>
      </c>
      <c r="BD99" s="1258">
        <f>+P99</f>
        <v>1</v>
      </c>
      <c r="BE99" s="44">
        <f t="shared" si="133"/>
        <v>2.92</v>
      </c>
      <c r="BF99" s="47">
        <v>2.2599999999999998</v>
      </c>
      <c r="BG99" s="47">
        <v>0</v>
      </c>
      <c r="BH99" s="47">
        <v>0</v>
      </c>
      <c r="BI99" s="47">
        <v>0</v>
      </c>
      <c r="BJ99" s="47">
        <v>0</v>
      </c>
      <c r="BK99" s="47">
        <v>0.66</v>
      </c>
      <c r="BL99" s="812">
        <f t="shared" ref="BL99" si="182">+$J99</f>
        <v>186</v>
      </c>
      <c r="BM99" s="1249">
        <f>+Q99</f>
        <v>1</v>
      </c>
      <c r="BN99" s="44">
        <f t="shared" si="134"/>
        <v>2.92</v>
      </c>
      <c r="BO99" s="47">
        <v>2.2599999999999998</v>
      </c>
      <c r="BP99" s="47">
        <v>0</v>
      </c>
      <c r="BQ99" s="47">
        <v>0</v>
      </c>
      <c r="BR99" s="47">
        <v>0</v>
      </c>
      <c r="BS99" s="47">
        <v>0</v>
      </c>
      <c r="BT99" s="47">
        <v>0.66</v>
      </c>
      <c r="BU99" s="818"/>
      <c r="BV99" s="819"/>
      <c r="BW99" s="819"/>
      <c r="BX99" s="819"/>
      <c r="BY99" s="819"/>
      <c r="BZ99" s="819"/>
      <c r="CA99" s="819"/>
      <c r="CB99" s="819"/>
      <c r="CC99" s="820"/>
    </row>
    <row r="100" spans="1:81" s="58" customFormat="1" ht="40.200000000000003" customHeight="1" x14ac:dyDescent="0.3">
      <c r="A100" s="34"/>
      <c r="B100" s="886"/>
      <c r="C100" s="869"/>
      <c r="D100" s="872"/>
      <c r="E100" s="852"/>
      <c r="F100" s="852"/>
      <c r="G100" s="852"/>
      <c r="H100" s="852"/>
      <c r="I100" s="1185"/>
      <c r="J100" s="813"/>
      <c r="K100" s="855"/>
      <c r="L100" s="858"/>
      <c r="M100" s="861"/>
      <c r="N100" s="837"/>
      <c r="O100" s="840"/>
      <c r="P100" s="864"/>
      <c r="Q100" s="867"/>
      <c r="R100" s="813"/>
      <c r="S100" s="355" t="s">
        <v>5099</v>
      </c>
      <c r="T100" s="236" t="s">
        <v>3822</v>
      </c>
      <c r="U100" s="236" t="s">
        <v>3828</v>
      </c>
      <c r="V100" s="236" t="s">
        <v>3830</v>
      </c>
      <c r="W100" s="355" t="s">
        <v>5100</v>
      </c>
      <c r="X100" s="539">
        <v>44956</v>
      </c>
      <c r="Y100" s="539">
        <v>45289</v>
      </c>
      <c r="Z100" s="539">
        <v>44956</v>
      </c>
      <c r="AA100" s="539">
        <v>45289</v>
      </c>
      <c r="AB100" s="813"/>
      <c r="AC100" s="828"/>
      <c r="AD100" s="51">
        <f t="shared" si="114"/>
        <v>11.68</v>
      </c>
      <c r="AE100" s="51">
        <f t="shared" si="114"/>
        <v>9.0399999999999991</v>
      </c>
      <c r="AF100" s="51">
        <f t="shared" si="114"/>
        <v>0</v>
      </c>
      <c r="AG100" s="51">
        <f t="shared" si="113"/>
        <v>0</v>
      </c>
      <c r="AH100" s="51">
        <f t="shared" si="113"/>
        <v>0</v>
      </c>
      <c r="AI100" s="51">
        <f t="shared" si="113"/>
        <v>0</v>
      </c>
      <c r="AJ100" s="51">
        <f t="shared" si="113"/>
        <v>2.64</v>
      </c>
      <c r="AK100" s="813"/>
      <c r="AL100" s="1253"/>
      <c r="AM100" s="51">
        <f t="shared" si="131"/>
        <v>2.92</v>
      </c>
      <c r="AN100" s="257">
        <v>2.2599999999999998</v>
      </c>
      <c r="AO100" s="257">
        <v>0</v>
      </c>
      <c r="AP100" s="257">
        <v>0</v>
      </c>
      <c r="AQ100" s="257">
        <v>0</v>
      </c>
      <c r="AR100" s="257">
        <v>0</v>
      </c>
      <c r="AS100" s="257">
        <v>0.66</v>
      </c>
      <c r="AT100" s="813"/>
      <c r="AU100" s="1256"/>
      <c r="AV100" s="51">
        <f t="shared" si="132"/>
        <v>2.92</v>
      </c>
      <c r="AW100" s="257">
        <v>2.2599999999999998</v>
      </c>
      <c r="AX100" s="257">
        <v>0</v>
      </c>
      <c r="AY100" s="257">
        <v>0</v>
      </c>
      <c r="AZ100" s="257">
        <v>0</v>
      </c>
      <c r="BA100" s="257">
        <v>0</v>
      </c>
      <c r="BB100" s="257">
        <v>0.66</v>
      </c>
      <c r="BC100" s="813"/>
      <c r="BD100" s="1259"/>
      <c r="BE100" s="51">
        <f t="shared" si="133"/>
        <v>2.92</v>
      </c>
      <c r="BF100" s="257">
        <v>2.2599999999999998</v>
      </c>
      <c r="BG100" s="257">
        <v>0</v>
      </c>
      <c r="BH100" s="257">
        <v>0</v>
      </c>
      <c r="BI100" s="257">
        <v>0</v>
      </c>
      <c r="BJ100" s="257">
        <v>0</v>
      </c>
      <c r="BK100" s="257">
        <v>0.66</v>
      </c>
      <c r="BL100" s="813"/>
      <c r="BM100" s="1250"/>
      <c r="BN100" s="51">
        <f t="shared" si="134"/>
        <v>2.92</v>
      </c>
      <c r="BO100" s="257">
        <v>2.2599999999999998</v>
      </c>
      <c r="BP100" s="257">
        <v>0</v>
      </c>
      <c r="BQ100" s="257">
        <v>0</v>
      </c>
      <c r="BR100" s="257">
        <v>0</v>
      </c>
      <c r="BS100" s="257">
        <v>0</v>
      </c>
      <c r="BT100" s="257">
        <v>0.66</v>
      </c>
      <c r="BU100" s="821"/>
      <c r="BV100" s="822"/>
      <c r="BW100" s="822"/>
      <c r="BX100" s="822"/>
      <c r="BY100" s="822"/>
      <c r="BZ100" s="822"/>
      <c r="CA100" s="822"/>
      <c r="CB100" s="822"/>
      <c r="CC100" s="823"/>
    </row>
    <row r="101" spans="1:81" s="58" customFormat="1" ht="40.200000000000003" customHeight="1" x14ac:dyDescent="0.3">
      <c r="A101" s="34"/>
      <c r="B101" s="886"/>
      <c r="C101" s="869"/>
      <c r="D101" s="872"/>
      <c r="E101" s="852"/>
      <c r="F101" s="852"/>
      <c r="G101" s="852"/>
      <c r="H101" s="852"/>
      <c r="I101" s="1185"/>
      <c r="J101" s="813"/>
      <c r="K101" s="855"/>
      <c r="L101" s="858"/>
      <c r="M101" s="861"/>
      <c r="N101" s="837"/>
      <c r="O101" s="840"/>
      <c r="P101" s="864"/>
      <c r="Q101" s="867"/>
      <c r="R101" s="813"/>
      <c r="S101" s="355" t="s">
        <v>5101</v>
      </c>
      <c r="T101" s="236" t="s">
        <v>3822</v>
      </c>
      <c r="U101" s="236" t="s">
        <v>3826</v>
      </c>
      <c r="V101" s="236" t="s">
        <v>3830</v>
      </c>
      <c r="W101" s="355" t="s">
        <v>5102</v>
      </c>
      <c r="X101" s="539">
        <v>44956</v>
      </c>
      <c r="Y101" s="539">
        <v>45289</v>
      </c>
      <c r="Z101" s="539">
        <v>44956</v>
      </c>
      <c r="AA101" s="539">
        <v>45289</v>
      </c>
      <c r="AB101" s="813"/>
      <c r="AC101" s="828"/>
      <c r="AD101" s="51">
        <f t="shared" si="114"/>
        <v>11.68</v>
      </c>
      <c r="AE101" s="51">
        <f t="shared" si="114"/>
        <v>9.0399999999999991</v>
      </c>
      <c r="AF101" s="51">
        <f t="shared" si="114"/>
        <v>0</v>
      </c>
      <c r="AG101" s="51">
        <f t="shared" si="113"/>
        <v>0</v>
      </c>
      <c r="AH101" s="51">
        <f t="shared" si="113"/>
        <v>0</v>
      </c>
      <c r="AI101" s="51">
        <f t="shared" si="113"/>
        <v>0</v>
      </c>
      <c r="AJ101" s="51">
        <f t="shared" si="113"/>
        <v>2.64</v>
      </c>
      <c r="AK101" s="813"/>
      <c r="AL101" s="1253"/>
      <c r="AM101" s="51">
        <f t="shared" si="131"/>
        <v>2.92</v>
      </c>
      <c r="AN101" s="257">
        <v>2.2599999999999998</v>
      </c>
      <c r="AO101" s="257">
        <v>0</v>
      </c>
      <c r="AP101" s="257">
        <v>0</v>
      </c>
      <c r="AQ101" s="257">
        <v>0</v>
      </c>
      <c r="AR101" s="257">
        <v>0</v>
      </c>
      <c r="AS101" s="257">
        <v>0.66</v>
      </c>
      <c r="AT101" s="813"/>
      <c r="AU101" s="1256"/>
      <c r="AV101" s="51">
        <f t="shared" si="132"/>
        <v>2.92</v>
      </c>
      <c r="AW101" s="257">
        <v>2.2599999999999998</v>
      </c>
      <c r="AX101" s="257">
        <v>0</v>
      </c>
      <c r="AY101" s="257">
        <v>0</v>
      </c>
      <c r="AZ101" s="257">
        <v>0</v>
      </c>
      <c r="BA101" s="257">
        <v>0</v>
      </c>
      <c r="BB101" s="257">
        <v>0.66</v>
      </c>
      <c r="BC101" s="813"/>
      <c r="BD101" s="1259"/>
      <c r="BE101" s="51">
        <f t="shared" si="133"/>
        <v>2.92</v>
      </c>
      <c r="BF101" s="257">
        <v>2.2599999999999998</v>
      </c>
      <c r="BG101" s="257">
        <v>0</v>
      </c>
      <c r="BH101" s="257">
        <v>0</v>
      </c>
      <c r="BI101" s="257">
        <v>0</v>
      </c>
      <c r="BJ101" s="257">
        <v>0</v>
      </c>
      <c r="BK101" s="257">
        <v>0.66</v>
      </c>
      <c r="BL101" s="813"/>
      <c r="BM101" s="1250"/>
      <c r="BN101" s="51">
        <f t="shared" si="134"/>
        <v>2.92</v>
      </c>
      <c r="BO101" s="257">
        <v>2.2599999999999998</v>
      </c>
      <c r="BP101" s="257">
        <v>0</v>
      </c>
      <c r="BQ101" s="257">
        <v>0</v>
      </c>
      <c r="BR101" s="257">
        <v>0</v>
      </c>
      <c r="BS101" s="257">
        <v>0</v>
      </c>
      <c r="BT101" s="257">
        <v>0.66</v>
      </c>
      <c r="BU101" s="821"/>
      <c r="BV101" s="822"/>
      <c r="BW101" s="822"/>
      <c r="BX101" s="822"/>
      <c r="BY101" s="822"/>
      <c r="BZ101" s="822"/>
      <c r="CA101" s="822"/>
      <c r="CB101" s="822"/>
      <c r="CC101" s="823"/>
    </row>
    <row r="102" spans="1:81" s="58" customFormat="1" ht="40.200000000000003" customHeight="1" thickBot="1" x14ac:dyDescent="0.35">
      <c r="A102" s="34"/>
      <c r="B102" s="886"/>
      <c r="C102" s="869"/>
      <c r="D102" s="873"/>
      <c r="E102" s="853"/>
      <c r="F102" s="853"/>
      <c r="G102" s="853"/>
      <c r="H102" s="853"/>
      <c r="I102" s="1186"/>
      <c r="J102" s="814"/>
      <c r="K102" s="856"/>
      <c r="L102" s="859"/>
      <c r="M102" s="862"/>
      <c r="N102" s="838"/>
      <c r="O102" s="841"/>
      <c r="P102" s="865"/>
      <c r="Q102" s="874"/>
      <c r="R102" s="814"/>
      <c r="S102" s="356"/>
      <c r="T102" s="393"/>
      <c r="U102" s="237"/>
      <c r="V102" s="237"/>
      <c r="W102" s="356"/>
      <c r="X102" s="539"/>
      <c r="Y102" s="539"/>
      <c r="Z102" s="539"/>
      <c r="AA102" s="539"/>
      <c r="AB102" s="814"/>
      <c r="AC102" s="829"/>
      <c r="AD102" s="46">
        <f t="shared" si="114"/>
        <v>0</v>
      </c>
      <c r="AE102" s="46">
        <f t="shared" si="114"/>
        <v>0</v>
      </c>
      <c r="AF102" s="46">
        <f t="shared" si="114"/>
        <v>0</v>
      </c>
      <c r="AG102" s="46">
        <f t="shared" si="113"/>
        <v>0</v>
      </c>
      <c r="AH102" s="46">
        <f t="shared" si="113"/>
        <v>0</v>
      </c>
      <c r="AI102" s="46">
        <f t="shared" si="113"/>
        <v>0</v>
      </c>
      <c r="AJ102" s="46">
        <f t="shared" si="113"/>
        <v>0</v>
      </c>
      <c r="AK102" s="814"/>
      <c r="AL102" s="1254"/>
      <c r="AM102" s="46">
        <f t="shared" si="131"/>
        <v>0</v>
      </c>
      <c r="AN102" s="49"/>
      <c r="AO102" s="49"/>
      <c r="AP102" s="49"/>
      <c r="AQ102" s="49"/>
      <c r="AR102" s="49"/>
      <c r="AS102" s="49"/>
      <c r="AT102" s="814"/>
      <c r="AU102" s="1257"/>
      <c r="AV102" s="46">
        <f t="shared" si="132"/>
        <v>0</v>
      </c>
      <c r="AW102" s="49"/>
      <c r="AX102" s="49"/>
      <c r="AY102" s="49"/>
      <c r="AZ102" s="49"/>
      <c r="BA102" s="49"/>
      <c r="BB102" s="49"/>
      <c r="BC102" s="814"/>
      <c r="BD102" s="1260"/>
      <c r="BE102" s="46">
        <f t="shared" si="133"/>
        <v>0</v>
      </c>
      <c r="BF102" s="49"/>
      <c r="BG102" s="49"/>
      <c r="BH102" s="49"/>
      <c r="BI102" s="49"/>
      <c r="BJ102" s="49"/>
      <c r="BK102" s="49"/>
      <c r="BL102" s="814"/>
      <c r="BM102" s="1251"/>
      <c r="BN102" s="46">
        <f t="shared" si="134"/>
        <v>0</v>
      </c>
      <c r="BO102" s="49"/>
      <c r="BP102" s="49"/>
      <c r="BQ102" s="49"/>
      <c r="BR102" s="49"/>
      <c r="BS102" s="49"/>
      <c r="BT102" s="49"/>
      <c r="BU102" s="824"/>
      <c r="BV102" s="825"/>
      <c r="BW102" s="825"/>
      <c r="BX102" s="825"/>
      <c r="BY102" s="825"/>
      <c r="BZ102" s="825"/>
      <c r="CA102" s="825"/>
      <c r="CB102" s="825"/>
      <c r="CC102" s="826"/>
    </row>
    <row r="103" spans="1:81" s="58" customFormat="1" ht="40.200000000000003" customHeight="1" thickTop="1" x14ac:dyDescent="0.3">
      <c r="A103" s="34"/>
      <c r="B103" s="886"/>
      <c r="C103" s="869"/>
      <c r="D103" s="871">
        <v>3301</v>
      </c>
      <c r="E103" s="851" t="s">
        <v>3996</v>
      </c>
      <c r="F103" s="851">
        <v>3301122</v>
      </c>
      <c r="G103" s="851" t="s">
        <v>4006</v>
      </c>
      <c r="H103" s="851" t="s">
        <v>2578</v>
      </c>
      <c r="I103" s="1184">
        <v>2021004540022</v>
      </c>
      <c r="J103" s="812">
        <v>187</v>
      </c>
      <c r="K103" s="854" t="str">
        <f>+[4]Metas!K214</f>
        <v>Eventos de formación de público y de promoción artística apoyados en el espacios culturales de los municipios (20 por año)</v>
      </c>
      <c r="L103" s="857">
        <f t="shared" ref="L103" si="183">M103</f>
        <v>20</v>
      </c>
      <c r="M103" s="860">
        <f>SUM(N103:Q103)</f>
        <v>20</v>
      </c>
      <c r="N103" s="836">
        <v>5</v>
      </c>
      <c r="O103" s="839">
        <v>5</v>
      </c>
      <c r="P103" s="863">
        <v>5</v>
      </c>
      <c r="Q103" s="866">
        <v>5</v>
      </c>
      <c r="R103" s="812">
        <f t="shared" ref="R103" si="184">+$J103</f>
        <v>187</v>
      </c>
      <c r="S103" s="354" t="s">
        <v>5066</v>
      </c>
      <c r="T103" s="438" t="s">
        <v>3822</v>
      </c>
      <c r="U103" s="235" t="s">
        <v>3826</v>
      </c>
      <c r="V103" s="235" t="s">
        <v>3830</v>
      </c>
      <c r="W103" s="354" t="s">
        <v>5067</v>
      </c>
      <c r="X103" s="538">
        <v>44956</v>
      </c>
      <c r="Y103" s="538">
        <v>45289</v>
      </c>
      <c r="Z103" s="538">
        <v>44956</v>
      </c>
      <c r="AA103" s="538">
        <v>45289</v>
      </c>
      <c r="AB103" s="812">
        <f t="shared" ref="AB103" si="185">+$J103</f>
        <v>187</v>
      </c>
      <c r="AC103" s="827">
        <f t="shared" ref="AC103" si="186">+L103</f>
        <v>20</v>
      </c>
      <c r="AD103" s="44">
        <f t="shared" si="114"/>
        <v>8.76</v>
      </c>
      <c r="AE103" s="44">
        <f t="shared" si="114"/>
        <v>6.76</v>
      </c>
      <c r="AF103" s="44">
        <f t="shared" si="114"/>
        <v>0</v>
      </c>
      <c r="AG103" s="44">
        <f t="shared" si="113"/>
        <v>0</v>
      </c>
      <c r="AH103" s="44">
        <f t="shared" si="113"/>
        <v>0</v>
      </c>
      <c r="AI103" s="44">
        <f t="shared" si="113"/>
        <v>0</v>
      </c>
      <c r="AJ103" s="44">
        <f t="shared" si="113"/>
        <v>2</v>
      </c>
      <c r="AK103" s="812">
        <f t="shared" ref="AK103" si="187">+$J103</f>
        <v>187</v>
      </c>
      <c r="AL103" s="1252">
        <f>+N103</f>
        <v>5</v>
      </c>
      <c r="AM103" s="44">
        <f t="shared" si="131"/>
        <v>2.19</v>
      </c>
      <c r="AN103" s="47">
        <v>1.69</v>
      </c>
      <c r="AO103" s="47">
        <v>0</v>
      </c>
      <c r="AP103" s="47">
        <v>0</v>
      </c>
      <c r="AQ103" s="47">
        <v>0</v>
      </c>
      <c r="AR103" s="47">
        <v>0</v>
      </c>
      <c r="AS103" s="47">
        <v>0.5</v>
      </c>
      <c r="AT103" s="812">
        <f t="shared" ref="AT103" si="188">+$J103</f>
        <v>187</v>
      </c>
      <c r="AU103" s="1255">
        <f>+O103</f>
        <v>5</v>
      </c>
      <c r="AV103" s="44">
        <f t="shared" si="132"/>
        <v>2.19</v>
      </c>
      <c r="AW103" s="47">
        <v>1.69</v>
      </c>
      <c r="AX103" s="47">
        <v>0</v>
      </c>
      <c r="AY103" s="47">
        <v>0</v>
      </c>
      <c r="AZ103" s="47">
        <v>0</v>
      </c>
      <c r="BA103" s="47">
        <v>0</v>
      </c>
      <c r="BB103" s="47">
        <v>0.5</v>
      </c>
      <c r="BC103" s="812">
        <f t="shared" ref="BC103" si="189">+$J103</f>
        <v>187</v>
      </c>
      <c r="BD103" s="1258">
        <f>+P103</f>
        <v>5</v>
      </c>
      <c r="BE103" s="44">
        <f t="shared" si="133"/>
        <v>2.19</v>
      </c>
      <c r="BF103" s="47">
        <v>1.69</v>
      </c>
      <c r="BG103" s="47">
        <v>0</v>
      </c>
      <c r="BH103" s="47">
        <v>0</v>
      </c>
      <c r="BI103" s="47">
        <v>0</v>
      </c>
      <c r="BJ103" s="47">
        <v>0</v>
      </c>
      <c r="BK103" s="47">
        <v>0.5</v>
      </c>
      <c r="BL103" s="812">
        <f t="shared" ref="BL103" si="190">+$J103</f>
        <v>187</v>
      </c>
      <c r="BM103" s="1249">
        <f>+Q103</f>
        <v>5</v>
      </c>
      <c r="BN103" s="44">
        <f t="shared" si="134"/>
        <v>2.19</v>
      </c>
      <c r="BO103" s="47">
        <v>1.69</v>
      </c>
      <c r="BP103" s="47">
        <v>0</v>
      </c>
      <c r="BQ103" s="47">
        <v>0</v>
      </c>
      <c r="BR103" s="47">
        <v>0</v>
      </c>
      <c r="BS103" s="47">
        <v>0</v>
      </c>
      <c r="BT103" s="47">
        <v>0.5</v>
      </c>
      <c r="BU103" s="818"/>
      <c r="BV103" s="819"/>
      <c r="BW103" s="819"/>
      <c r="BX103" s="819"/>
      <c r="BY103" s="819"/>
      <c r="BZ103" s="819"/>
      <c r="CA103" s="819"/>
      <c r="CB103" s="819"/>
      <c r="CC103" s="820"/>
    </row>
    <row r="104" spans="1:81" s="58" customFormat="1" ht="40.200000000000003" customHeight="1" x14ac:dyDescent="0.3">
      <c r="A104" s="34"/>
      <c r="B104" s="886"/>
      <c r="C104" s="869"/>
      <c r="D104" s="872"/>
      <c r="E104" s="852"/>
      <c r="F104" s="852"/>
      <c r="G104" s="852"/>
      <c r="H104" s="852"/>
      <c r="I104" s="1185"/>
      <c r="J104" s="813"/>
      <c r="K104" s="855"/>
      <c r="L104" s="858"/>
      <c r="M104" s="861"/>
      <c r="N104" s="837"/>
      <c r="O104" s="840"/>
      <c r="P104" s="864"/>
      <c r="Q104" s="867"/>
      <c r="R104" s="813"/>
      <c r="S104" s="355" t="s">
        <v>5103</v>
      </c>
      <c r="T104" s="236" t="s">
        <v>3822</v>
      </c>
      <c r="U104" s="236" t="s">
        <v>3826</v>
      </c>
      <c r="V104" s="236" t="s">
        <v>3830</v>
      </c>
      <c r="W104" s="355" t="s">
        <v>5104</v>
      </c>
      <c r="X104" s="539">
        <v>44956</v>
      </c>
      <c r="Y104" s="539">
        <v>45289</v>
      </c>
      <c r="Z104" s="539">
        <v>44956</v>
      </c>
      <c r="AA104" s="539">
        <v>45289</v>
      </c>
      <c r="AB104" s="813"/>
      <c r="AC104" s="828"/>
      <c r="AD104" s="51">
        <f t="shared" si="114"/>
        <v>8.76</v>
      </c>
      <c r="AE104" s="51">
        <f t="shared" si="114"/>
        <v>6.76</v>
      </c>
      <c r="AF104" s="51">
        <f t="shared" si="114"/>
        <v>0</v>
      </c>
      <c r="AG104" s="51">
        <f t="shared" si="113"/>
        <v>0</v>
      </c>
      <c r="AH104" s="51">
        <f t="shared" si="113"/>
        <v>0</v>
      </c>
      <c r="AI104" s="51">
        <f t="shared" si="113"/>
        <v>0</v>
      </c>
      <c r="AJ104" s="51">
        <f t="shared" si="113"/>
        <v>2</v>
      </c>
      <c r="AK104" s="813"/>
      <c r="AL104" s="1253"/>
      <c r="AM104" s="51">
        <f t="shared" si="131"/>
        <v>2.19</v>
      </c>
      <c r="AN104" s="257">
        <v>1.69</v>
      </c>
      <c r="AO104" s="257">
        <v>0</v>
      </c>
      <c r="AP104" s="257">
        <v>0</v>
      </c>
      <c r="AQ104" s="257">
        <v>0</v>
      </c>
      <c r="AR104" s="257">
        <v>0</v>
      </c>
      <c r="AS104" s="257">
        <v>0.5</v>
      </c>
      <c r="AT104" s="813"/>
      <c r="AU104" s="1256"/>
      <c r="AV104" s="51">
        <f t="shared" si="132"/>
        <v>2.19</v>
      </c>
      <c r="AW104" s="257">
        <v>1.69</v>
      </c>
      <c r="AX104" s="257">
        <v>0</v>
      </c>
      <c r="AY104" s="257">
        <v>0</v>
      </c>
      <c r="AZ104" s="257">
        <v>0</v>
      </c>
      <c r="BA104" s="257">
        <v>0</v>
      </c>
      <c r="BB104" s="257">
        <v>0.5</v>
      </c>
      <c r="BC104" s="813"/>
      <c r="BD104" s="1259"/>
      <c r="BE104" s="51">
        <f t="shared" si="133"/>
        <v>2.19</v>
      </c>
      <c r="BF104" s="257">
        <v>1.69</v>
      </c>
      <c r="BG104" s="257">
        <v>0</v>
      </c>
      <c r="BH104" s="257">
        <v>0</v>
      </c>
      <c r="BI104" s="257">
        <v>0</v>
      </c>
      <c r="BJ104" s="257">
        <v>0</v>
      </c>
      <c r="BK104" s="257">
        <v>0.5</v>
      </c>
      <c r="BL104" s="813"/>
      <c r="BM104" s="1250"/>
      <c r="BN104" s="51">
        <f t="shared" si="134"/>
        <v>2.19</v>
      </c>
      <c r="BO104" s="257">
        <v>1.69</v>
      </c>
      <c r="BP104" s="257">
        <v>0</v>
      </c>
      <c r="BQ104" s="257">
        <v>0</v>
      </c>
      <c r="BR104" s="257">
        <v>0</v>
      </c>
      <c r="BS104" s="257">
        <v>0</v>
      </c>
      <c r="BT104" s="257">
        <v>0.5</v>
      </c>
      <c r="BU104" s="821"/>
      <c r="BV104" s="822"/>
      <c r="BW104" s="822"/>
      <c r="BX104" s="822"/>
      <c r="BY104" s="822"/>
      <c r="BZ104" s="822"/>
      <c r="CA104" s="822"/>
      <c r="CB104" s="822"/>
      <c r="CC104" s="823"/>
    </row>
    <row r="105" spans="1:81" s="58" customFormat="1" ht="40.200000000000003" customHeight="1" x14ac:dyDescent="0.3">
      <c r="A105" s="34"/>
      <c r="B105" s="886"/>
      <c r="C105" s="869"/>
      <c r="D105" s="872"/>
      <c r="E105" s="852"/>
      <c r="F105" s="852"/>
      <c r="G105" s="852"/>
      <c r="H105" s="852"/>
      <c r="I105" s="1185"/>
      <c r="J105" s="813"/>
      <c r="K105" s="855"/>
      <c r="L105" s="858"/>
      <c r="M105" s="861"/>
      <c r="N105" s="837"/>
      <c r="O105" s="840"/>
      <c r="P105" s="864"/>
      <c r="Q105" s="867"/>
      <c r="R105" s="813"/>
      <c r="S105" s="355" t="s">
        <v>5105</v>
      </c>
      <c r="T105" s="236" t="s">
        <v>3822</v>
      </c>
      <c r="U105" s="236" t="s">
        <v>3826</v>
      </c>
      <c r="V105" s="236" t="s">
        <v>3830</v>
      </c>
      <c r="W105" s="355" t="s">
        <v>5106</v>
      </c>
      <c r="X105" s="539">
        <v>44956</v>
      </c>
      <c r="Y105" s="539">
        <v>45289</v>
      </c>
      <c r="Z105" s="539">
        <v>44956</v>
      </c>
      <c r="AA105" s="539">
        <v>45289</v>
      </c>
      <c r="AB105" s="813"/>
      <c r="AC105" s="828"/>
      <c r="AD105" s="51">
        <f t="shared" si="114"/>
        <v>8.76</v>
      </c>
      <c r="AE105" s="51">
        <f t="shared" si="114"/>
        <v>6.76</v>
      </c>
      <c r="AF105" s="51">
        <f t="shared" si="114"/>
        <v>0</v>
      </c>
      <c r="AG105" s="51">
        <f t="shared" si="113"/>
        <v>0</v>
      </c>
      <c r="AH105" s="51">
        <f t="shared" si="113"/>
        <v>0</v>
      </c>
      <c r="AI105" s="51">
        <f t="shared" si="113"/>
        <v>0</v>
      </c>
      <c r="AJ105" s="51">
        <f t="shared" si="113"/>
        <v>2</v>
      </c>
      <c r="AK105" s="813"/>
      <c r="AL105" s="1253"/>
      <c r="AM105" s="51">
        <f t="shared" si="131"/>
        <v>2.19</v>
      </c>
      <c r="AN105" s="257">
        <v>1.69</v>
      </c>
      <c r="AO105" s="257">
        <v>0</v>
      </c>
      <c r="AP105" s="257">
        <v>0</v>
      </c>
      <c r="AQ105" s="257">
        <v>0</v>
      </c>
      <c r="AR105" s="257">
        <v>0</v>
      </c>
      <c r="AS105" s="257">
        <v>0.5</v>
      </c>
      <c r="AT105" s="813"/>
      <c r="AU105" s="1256"/>
      <c r="AV105" s="51">
        <f t="shared" si="132"/>
        <v>2.19</v>
      </c>
      <c r="AW105" s="257">
        <v>1.69</v>
      </c>
      <c r="AX105" s="257">
        <v>0</v>
      </c>
      <c r="AY105" s="257">
        <v>0</v>
      </c>
      <c r="AZ105" s="257">
        <v>0</v>
      </c>
      <c r="BA105" s="257">
        <v>0</v>
      </c>
      <c r="BB105" s="257">
        <v>0.5</v>
      </c>
      <c r="BC105" s="813"/>
      <c r="BD105" s="1259"/>
      <c r="BE105" s="51">
        <f t="shared" si="133"/>
        <v>2.19</v>
      </c>
      <c r="BF105" s="257">
        <v>1.69</v>
      </c>
      <c r="BG105" s="257">
        <v>0</v>
      </c>
      <c r="BH105" s="257">
        <v>0</v>
      </c>
      <c r="BI105" s="257">
        <v>0</v>
      </c>
      <c r="BJ105" s="257">
        <v>0</v>
      </c>
      <c r="BK105" s="257">
        <v>0.5</v>
      </c>
      <c r="BL105" s="813"/>
      <c r="BM105" s="1250"/>
      <c r="BN105" s="51">
        <f t="shared" si="134"/>
        <v>2.19</v>
      </c>
      <c r="BO105" s="257">
        <v>1.69</v>
      </c>
      <c r="BP105" s="257">
        <v>0</v>
      </c>
      <c r="BQ105" s="257">
        <v>0</v>
      </c>
      <c r="BR105" s="257">
        <v>0</v>
      </c>
      <c r="BS105" s="257">
        <v>0</v>
      </c>
      <c r="BT105" s="257">
        <v>0.5</v>
      </c>
      <c r="BU105" s="821"/>
      <c r="BV105" s="822"/>
      <c r="BW105" s="822"/>
      <c r="BX105" s="822"/>
      <c r="BY105" s="822"/>
      <c r="BZ105" s="822"/>
      <c r="CA105" s="822"/>
      <c r="CB105" s="822"/>
      <c r="CC105" s="823"/>
    </row>
    <row r="106" spans="1:81" s="58" customFormat="1" ht="40.200000000000003" customHeight="1" thickBot="1" x14ac:dyDescent="0.35">
      <c r="A106" s="34"/>
      <c r="B106" s="886"/>
      <c r="C106" s="870"/>
      <c r="D106" s="873"/>
      <c r="E106" s="853"/>
      <c r="F106" s="853"/>
      <c r="G106" s="853"/>
      <c r="H106" s="853"/>
      <c r="I106" s="1186"/>
      <c r="J106" s="814"/>
      <c r="K106" s="856"/>
      <c r="L106" s="859"/>
      <c r="M106" s="862"/>
      <c r="N106" s="838"/>
      <c r="O106" s="841"/>
      <c r="P106" s="865"/>
      <c r="Q106" s="874"/>
      <c r="R106" s="814"/>
      <c r="S106" s="356" t="s">
        <v>5071</v>
      </c>
      <c r="T106" s="393" t="s">
        <v>3822</v>
      </c>
      <c r="U106" s="237" t="s">
        <v>3827</v>
      </c>
      <c r="V106" s="237" t="s">
        <v>3830</v>
      </c>
      <c r="W106" s="356" t="s">
        <v>5070</v>
      </c>
      <c r="X106" s="539">
        <v>44956</v>
      </c>
      <c r="Y106" s="539">
        <v>45289</v>
      </c>
      <c r="Z106" s="539">
        <v>44956</v>
      </c>
      <c r="AA106" s="539">
        <v>45289</v>
      </c>
      <c r="AB106" s="814"/>
      <c r="AC106" s="829"/>
      <c r="AD106" s="46">
        <f t="shared" si="114"/>
        <v>8.76</v>
      </c>
      <c r="AE106" s="46">
        <f t="shared" si="114"/>
        <v>6.76</v>
      </c>
      <c r="AF106" s="46">
        <f t="shared" si="114"/>
        <v>0</v>
      </c>
      <c r="AG106" s="46">
        <f t="shared" si="113"/>
        <v>0</v>
      </c>
      <c r="AH106" s="46">
        <f t="shared" si="113"/>
        <v>0</v>
      </c>
      <c r="AI106" s="46">
        <f t="shared" si="113"/>
        <v>0</v>
      </c>
      <c r="AJ106" s="46">
        <f t="shared" si="113"/>
        <v>2</v>
      </c>
      <c r="AK106" s="814"/>
      <c r="AL106" s="1254"/>
      <c r="AM106" s="46">
        <f t="shared" si="131"/>
        <v>2.19</v>
      </c>
      <c r="AN106" s="49">
        <v>1.69</v>
      </c>
      <c r="AO106" s="49">
        <v>0</v>
      </c>
      <c r="AP106" s="49">
        <v>0</v>
      </c>
      <c r="AQ106" s="49">
        <v>0</v>
      </c>
      <c r="AR106" s="49">
        <v>0</v>
      </c>
      <c r="AS106" s="49">
        <v>0.5</v>
      </c>
      <c r="AT106" s="814"/>
      <c r="AU106" s="1257"/>
      <c r="AV106" s="46">
        <f t="shared" si="132"/>
        <v>2.19</v>
      </c>
      <c r="AW106" s="49">
        <v>1.69</v>
      </c>
      <c r="AX106" s="49">
        <v>0</v>
      </c>
      <c r="AY106" s="49">
        <v>0</v>
      </c>
      <c r="AZ106" s="49">
        <v>0</v>
      </c>
      <c r="BA106" s="49">
        <v>0</v>
      </c>
      <c r="BB106" s="49">
        <v>0.5</v>
      </c>
      <c r="BC106" s="814"/>
      <c r="BD106" s="1260"/>
      <c r="BE106" s="46">
        <f t="shared" si="133"/>
        <v>2.19</v>
      </c>
      <c r="BF106" s="49">
        <v>1.69</v>
      </c>
      <c r="BG106" s="49">
        <v>0</v>
      </c>
      <c r="BH106" s="49">
        <v>0</v>
      </c>
      <c r="BI106" s="49">
        <v>0</v>
      </c>
      <c r="BJ106" s="49">
        <v>0</v>
      </c>
      <c r="BK106" s="49">
        <v>0.5</v>
      </c>
      <c r="BL106" s="814"/>
      <c r="BM106" s="1251"/>
      <c r="BN106" s="46">
        <f t="shared" si="134"/>
        <v>2.19</v>
      </c>
      <c r="BO106" s="49">
        <v>1.69</v>
      </c>
      <c r="BP106" s="49">
        <v>0</v>
      </c>
      <c r="BQ106" s="49">
        <v>0</v>
      </c>
      <c r="BR106" s="49">
        <v>0</v>
      </c>
      <c r="BS106" s="49">
        <v>0</v>
      </c>
      <c r="BT106" s="49">
        <v>0.5</v>
      </c>
      <c r="BU106" s="824"/>
      <c r="BV106" s="825"/>
      <c r="BW106" s="825"/>
      <c r="BX106" s="825"/>
      <c r="BY106" s="825"/>
      <c r="BZ106" s="825"/>
      <c r="CA106" s="825"/>
      <c r="CB106" s="825"/>
      <c r="CC106" s="826"/>
    </row>
    <row r="107" spans="1:81" s="58" customFormat="1" ht="40.200000000000003" customHeight="1" thickTop="1" x14ac:dyDescent="0.3">
      <c r="A107" s="34"/>
      <c r="B107" s="886"/>
      <c r="C107" s="868" t="s">
        <v>288</v>
      </c>
      <c r="D107" s="871">
        <v>3301</v>
      </c>
      <c r="E107" s="851" t="s">
        <v>3996</v>
      </c>
      <c r="F107" s="851">
        <v>3301073</v>
      </c>
      <c r="G107" s="851" t="s">
        <v>4007</v>
      </c>
      <c r="H107" s="851" t="s">
        <v>2578</v>
      </c>
      <c r="I107" s="1184">
        <v>2021004540022</v>
      </c>
      <c r="J107" s="812">
        <v>188</v>
      </c>
      <c r="K107" s="854" t="str">
        <f>+[4]Metas!K215</f>
        <v>Circuitos culturales en Norte de Santander apoyados (1 por año)</v>
      </c>
      <c r="L107" s="857">
        <f t="shared" ref="L107" si="191">M107</f>
        <v>1</v>
      </c>
      <c r="M107" s="860">
        <f>SUM(N107:Q107)</f>
        <v>1</v>
      </c>
      <c r="N107" s="836"/>
      <c r="O107" s="839"/>
      <c r="P107" s="863"/>
      <c r="Q107" s="866">
        <v>1</v>
      </c>
      <c r="R107" s="812">
        <f t="shared" ref="R107" si="192">+$J107</f>
        <v>188</v>
      </c>
      <c r="S107" s="354" t="s">
        <v>5066</v>
      </c>
      <c r="T107" s="438" t="s">
        <v>3822</v>
      </c>
      <c r="U107" s="235" t="s">
        <v>3826</v>
      </c>
      <c r="V107" s="235" t="s">
        <v>3830</v>
      </c>
      <c r="W107" s="354" t="s">
        <v>5067</v>
      </c>
      <c r="X107" s="538">
        <v>44956</v>
      </c>
      <c r="Y107" s="538">
        <v>45289</v>
      </c>
      <c r="Z107" s="538">
        <v>44956</v>
      </c>
      <c r="AA107" s="538">
        <v>45289</v>
      </c>
      <c r="AB107" s="812">
        <f t="shared" ref="AB107" si="193">+$J107</f>
        <v>188</v>
      </c>
      <c r="AC107" s="827">
        <f t="shared" ref="AC107" si="194">+L107</f>
        <v>1</v>
      </c>
      <c r="AD107" s="44">
        <f t="shared" si="114"/>
        <v>17.247999999999998</v>
      </c>
      <c r="AE107" s="44">
        <f t="shared" si="114"/>
        <v>13.247999999999999</v>
      </c>
      <c r="AF107" s="44">
        <f t="shared" si="114"/>
        <v>0</v>
      </c>
      <c r="AG107" s="44">
        <f t="shared" si="113"/>
        <v>0</v>
      </c>
      <c r="AH107" s="44">
        <f t="shared" si="113"/>
        <v>0</v>
      </c>
      <c r="AI107" s="44">
        <f t="shared" si="113"/>
        <v>0</v>
      </c>
      <c r="AJ107" s="44">
        <f t="shared" si="113"/>
        <v>4</v>
      </c>
      <c r="AK107" s="812">
        <f t="shared" ref="AK107" si="195">+$J107</f>
        <v>188</v>
      </c>
      <c r="AL107" s="1252">
        <f>+N107</f>
        <v>0</v>
      </c>
      <c r="AM107" s="44">
        <f t="shared" si="131"/>
        <v>4.3119999999999994</v>
      </c>
      <c r="AN107" s="47">
        <v>3.3119999999999998</v>
      </c>
      <c r="AO107" s="47">
        <v>0</v>
      </c>
      <c r="AP107" s="47">
        <v>0</v>
      </c>
      <c r="AQ107" s="47">
        <v>0</v>
      </c>
      <c r="AR107" s="47">
        <v>0</v>
      </c>
      <c r="AS107" s="47">
        <v>1</v>
      </c>
      <c r="AT107" s="812">
        <f t="shared" ref="AT107" si="196">+$J107</f>
        <v>188</v>
      </c>
      <c r="AU107" s="1255">
        <f>+O107</f>
        <v>0</v>
      </c>
      <c r="AV107" s="44">
        <f t="shared" si="132"/>
        <v>4.3119999999999994</v>
      </c>
      <c r="AW107" s="47">
        <v>3.3119999999999998</v>
      </c>
      <c r="AX107" s="47">
        <v>0</v>
      </c>
      <c r="AY107" s="47">
        <v>0</v>
      </c>
      <c r="AZ107" s="47">
        <v>0</v>
      </c>
      <c r="BA107" s="47">
        <v>0</v>
      </c>
      <c r="BB107" s="47">
        <v>1</v>
      </c>
      <c r="BC107" s="812">
        <f t="shared" ref="BC107" si="197">+$J107</f>
        <v>188</v>
      </c>
      <c r="BD107" s="1258">
        <f>+P107</f>
        <v>0</v>
      </c>
      <c r="BE107" s="44">
        <f t="shared" si="133"/>
        <v>4.3119999999999994</v>
      </c>
      <c r="BF107" s="47">
        <v>3.3119999999999998</v>
      </c>
      <c r="BG107" s="47">
        <v>0</v>
      </c>
      <c r="BH107" s="47">
        <v>0</v>
      </c>
      <c r="BI107" s="47">
        <v>0</v>
      </c>
      <c r="BJ107" s="47">
        <v>0</v>
      </c>
      <c r="BK107" s="47">
        <v>1</v>
      </c>
      <c r="BL107" s="812">
        <f t="shared" ref="BL107" si="198">+$J107</f>
        <v>188</v>
      </c>
      <c r="BM107" s="1249">
        <f>+Q107</f>
        <v>1</v>
      </c>
      <c r="BN107" s="44">
        <f t="shared" si="134"/>
        <v>4.3119999999999994</v>
      </c>
      <c r="BO107" s="47">
        <v>3.3119999999999998</v>
      </c>
      <c r="BP107" s="47">
        <v>0</v>
      </c>
      <c r="BQ107" s="47">
        <v>0</v>
      </c>
      <c r="BR107" s="47">
        <v>0</v>
      </c>
      <c r="BS107" s="47">
        <v>0</v>
      </c>
      <c r="BT107" s="47">
        <v>1</v>
      </c>
      <c r="BU107" s="818"/>
      <c r="BV107" s="819"/>
      <c r="BW107" s="819"/>
      <c r="BX107" s="819"/>
      <c r="BY107" s="819"/>
      <c r="BZ107" s="819"/>
      <c r="CA107" s="819"/>
      <c r="CB107" s="819"/>
      <c r="CC107" s="820"/>
    </row>
    <row r="108" spans="1:81" s="58" customFormat="1" ht="40.200000000000003" customHeight="1" x14ac:dyDescent="0.3">
      <c r="A108" s="34"/>
      <c r="B108" s="886"/>
      <c r="C108" s="869"/>
      <c r="D108" s="872"/>
      <c r="E108" s="852"/>
      <c r="F108" s="852"/>
      <c r="G108" s="852"/>
      <c r="H108" s="852"/>
      <c r="I108" s="1185"/>
      <c r="J108" s="813"/>
      <c r="K108" s="855"/>
      <c r="L108" s="858"/>
      <c r="M108" s="861"/>
      <c r="N108" s="837"/>
      <c r="O108" s="840"/>
      <c r="P108" s="864"/>
      <c r="Q108" s="867"/>
      <c r="R108" s="813"/>
      <c r="S108" s="355" t="s">
        <v>5107</v>
      </c>
      <c r="T108" s="236" t="s">
        <v>3822</v>
      </c>
      <c r="U108" s="236" t="s">
        <v>3826</v>
      </c>
      <c r="V108" s="236" t="s">
        <v>3830</v>
      </c>
      <c r="W108" s="355" t="s">
        <v>5108</v>
      </c>
      <c r="X108" s="539">
        <v>44956</v>
      </c>
      <c r="Y108" s="539">
        <v>45289</v>
      </c>
      <c r="Z108" s="539">
        <v>44956</v>
      </c>
      <c r="AA108" s="539">
        <v>45289</v>
      </c>
      <c r="AB108" s="813"/>
      <c r="AC108" s="828"/>
      <c r="AD108" s="51">
        <f t="shared" si="114"/>
        <v>17.247999999999998</v>
      </c>
      <c r="AE108" s="51">
        <f t="shared" si="114"/>
        <v>13.247999999999999</v>
      </c>
      <c r="AF108" s="51">
        <f t="shared" si="114"/>
        <v>0</v>
      </c>
      <c r="AG108" s="51">
        <f t="shared" si="113"/>
        <v>0</v>
      </c>
      <c r="AH108" s="51">
        <f t="shared" si="113"/>
        <v>0</v>
      </c>
      <c r="AI108" s="51">
        <f t="shared" si="113"/>
        <v>0</v>
      </c>
      <c r="AJ108" s="51">
        <f t="shared" si="113"/>
        <v>4</v>
      </c>
      <c r="AK108" s="813"/>
      <c r="AL108" s="1253"/>
      <c r="AM108" s="51">
        <f t="shared" si="131"/>
        <v>4.3119999999999994</v>
      </c>
      <c r="AN108" s="257">
        <v>3.3119999999999998</v>
      </c>
      <c r="AO108" s="257">
        <v>0</v>
      </c>
      <c r="AP108" s="257">
        <v>0</v>
      </c>
      <c r="AQ108" s="257">
        <v>0</v>
      </c>
      <c r="AR108" s="257">
        <v>0</v>
      </c>
      <c r="AS108" s="257">
        <v>1</v>
      </c>
      <c r="AT108" s="813"/>
      <c r="AU108" s="1256"/>
      <c r="AV108" s="51">
        <f t="shared" si="132"/>
        <v>4.3119999999999994</v>
      </c>
      <c r="AW108" s="257">
        <v>3.3119999999999998</v>
      </c>
      <c r="AX108" s="257">
        <v>0</v>
      </c>
      <c r="AY108" s="257">
        <v>0</v>
      </c>
      <c r="AZ108" s="257">
        <v>0</v>
      </c>
      <c r="BA108" s="257">
        <v>0</v>
      </c>
      <c r="BB108" s="257">
        <v>1</v>
      </c>
      <c r="BC108" s="813"/>
      <c r="BD108" s="1259"/>
      <c r="BE108" s="51">
        <f t="shared" si="133"/>
        <v>4.3119999999999994</v>
      </c>
      <c r="BF108" s="257">
        <v>3.3119999999999998</v>
      </c>
      <c r="BG108" s="257">
        <v>0</v>
      </c>
      <c r="BH108" s="257">
        <v>0</v>
      </c>
      <c r="BI108" s="257">
        <v>0</v>
      </c>
      <c r="BJ108" s="257">
        <v>0</v>
      </c>
      <c r="BK108" s="257">
        <v>1</v>
      </c>
      <c r="BL108" s="813"/>
      <c r="BM108" s="1250"/>
      <c r="BN108" s="51">
        <f t="shared" si="134"/>
        <v>4.3119999999999994</v>
      </c>
      <c r="BO108" s="257">
        <v>3.3119999999999998</v>
      </c>
      <c r="BP108" s="257">
        <v>0</v>
      </c>
      <c r="BQ108" s="257">
        <v>0</v>
      </c>
      <c r="BR108" s="257">
        <v>0</v>
      </c>
      <c r="BS108" s="257">
        <v>0</v>
      </c>
      <c r="BT108" s="257">
        <v>1</v>
      </c>
      <c r="BU108" s="821"/>
      <c r="BV108" s="822"/>
      <c r="BW108" s="822"/>
      <c r="BX108" s="822"/>
      <c r="BY108" s="822"/>
      <c r="BZ108" s="822"/>
      <c r="CA108" s="822"/>
      <c r="CB108" s="822"/>
      <c r="CC108" s="823"/>
    </row>
    <row r="109" spans="1:81" s="58" customFormat="1" ht="40.200000000000003" customHeight="1" x14ac:dyDescent="0.3">
      <c r="A109" s="34"/>
      <c r="B109" s="886"/>
      <c r="C109" s="869"/>
      <c r="D109" s="872"/>
      <c r="E109" s="852"/>
      <c r="F109" s="852"/>
      <c r="G109" s="852"/>
      <c r="H109" s="852"/>
      <c r="I109" s="1185"/>
      <c r="J109" s="813"/>
      <c r="K109" s="855"/>
      <c r="L109" s="858"/>
      <c r="M109" s="861"/>
      <c r="N109" s="837"/>
      <c r="O109" s="840"/>
      <c r="P109" s="864"/>
      <c r="Q109" s="867"/>
      <c r="R109" s="813"/>
      <c r="S109" s="355" t="s">
        <v>5109</v>
      </c>
      <c r="T109" s="236" t="s">
        <v>3822</v>
      </c>
      <c r="U109" s="236" t="s">
        <v>3826</v>
      </c>
      <c r="V109" s="236" t="s">
        <v>3830</v>
      </c>
      <c r="W109" s="355" t="s">
        <v>5110</v>
      </c>
      <c r="X109" s="539">
        <v>44956</v>
      </c>
      <c r="Y109" s="539">
        <v>45289</v>
      </c>
      <c r="Z109" s="539">
        <v>44956</v>
      </c>
      <c r="AA109" s="539">
        <v>45289</v>
      </c>
      <c r="AB109" s="813"/>
      <c r="AC109" s="828"/>
      <c r="AD109" s="51">
        <f t="shared" si="114"/>
        <v>17.247999999999998</v>
      </c>
      <c r="AE109" s="51">
        <f t="shared" si="114"/>
        <v>13.247999999999999</v>
      </c>
      <c r="AF109" s="51">
        <f t="shared" si="114"/>
        <v>0</v>
      </c>
      <c r="AG109" s="51">
        <f t="shared" si="113"/>
        <v>0</v>
      </c>
      <c r="AH109" s="51">
        <f t="shared" si="113"/>
        <v>0</v>
      </c>
      <c r="AI109" s="51">
        <f t="shared" si="113"/>
        <v>0</v>
      </c>
      <c r="AJ109" s="51">
        <f t="shared" si="113"/>
        <v>4</v>
      </c>
      <c r="AK109" s="813"/>
      <c r="AL109" s="1253"/>
      <c r="AM109" s="51">
        <f t="shared" si="131"/>
        <v>4.3119999999999994</v>
      </c>
      <c r="AN109" s="257">
        <v>3.3119999999999998</v>
      </c>
      <c r="AO109" s="257">
        <v>0</v>
      </c>
      <c r="AP109" s="257">
        <v>0</v>
      </c>
      <c r="AQ109" s="257">
        <v>0</v>
      </c>
      <c r="AR109" s="257">
        <v>0</v>
      </c>
      <c r="AS109" s="257">
        <v>1</v>
      </c>
      <c r="AT109" s="813"/>
      <c r="AU109" s="1256"/>
      <c r="AV109" s="51">
        <f t="shared" si="132"/>
        <v>4.3119999999999994</v>
      </c>
      <c r="AW109" s="257">
        <v>3.3119999999999998</v>
      </c>
      <c r="AX109" s="257">
        <v>0</v>
      </c>
      <c r="AY109" s="257">
        <v>0</v>
      </c>
      <c r="AZ109" s="257">
        <v>0</v>
      </c>
      <c r="BA109" s="257">
        <v>0</v>
      </c>
      <c r="BB109" s="257">
        <v>1</v>
      </c>
      <c r="BC109" s="813"/>
      <c r="BD109" s="1259"/>
      <c r="BE109" s="51">
        <f t="shared" si="133"/>
        <v>4.3119999999999994</v>
      </c>
      <c r="BF109" s="257">
        <v>3.3119999999999998</v>
      </c>
      <c r="BG109" s="257">
        <v>0</v>
      </c>
      <c r="BH109" s="257">
        <v>0</v>
      </c>
      <c r="BI109" s="257">
        <v>0</v>
      </c>
      <c r="BJ109" s="257">
        <v>0</v>
      </c>
      <c r="BK109" s="257">
        <v>1</v>
      </c>
      <c r="BL109" s="813"/>
      <c r="BM109" s="1250"/>
      <c r="BN109" s="51">
        <f t="shared" si="134"/>
        <v>4.3119999999999994</v>
      </c>
      <c r="BO109" s="257">
        <v>3.3119999999999998</v>
      </c>
      <c r="BP109" s="257">
        <v>0</v>
      </c>
      <c r="BQ109" s="257">
        <v>0</v>
      </c>
      <c r="BR109" s="257">
        <v>0</v>
      </c>
      <c r="BS109" s="257">
        <v>0</v>
      </c>
      <c r="BT109" s="257">
        <v>1</v>
      </c>
      <c r="BU109" s="821"/>
      <c r="BV109" s="822"/>
      <c r="BW109" s="822"/>
      <c r="BX109" s="822"/>
      <c r="BY109" s="822"/>
      <c r="BZ109" s="822"/>
      <c r="CA109" s="822"/>
      <c r="CB109" s="822"/>
      <c r="CC109" s="823"/>
    </row>
    <row r="110" spans="1:81" s="58" customFormat="1" ht="40.200000000000003" customHeight="1" thickBot="1" x14ac:dyDescent="0.35">
      <c r="A110" s="34"/>
      <c r="B110" s="886"/>
      <c r="C110" s="869"/>
      <c r="D110" s="873"/>
      <c r="E110" s="853"/>
      <c r="F110" s="853"/>
      <c r="G110" s="853"/>
      <c r="H110" s="853"/>
      <c r="I110" s="1186"/>
      <c r="J110" s="814"/>
      <c r="K110" s="856"/>
      <c r="L110" s="859"/>
      <c r="M110" s="862"/>
      <c r="N110" s="838"/>
      <c r="O110" s="841"/>
      <c r="P110" s="865"/>
      <c r="Q110" s="874"/>
      <c r="R110" s="814"/>
      <c r="S110" s="356" t="s">
        <v>5111</v>
      </c>
      <c r="T110" s="393" t="s">
        <v>3822</v>
      </c>
      <c r="U110" s="237" t="s">
        <v>3828</v>
      </c>
      <c r="V110" s="237" t="s">
        <v>3830</v>
      </c>
      <c r="W110" s="356" t="s">
        <v>5112</v>
      </c>
      <c r="X110" s="539">
        <v>44956</v>
      </c>
      <c r="Y110" s="539">
        <v>45289</v>
      </c>
      <c r="Z110" s="539">
        <v>44956</v>
      </c>
      <c r="AA110" s="539">
        <v>45289</v>
      </c>
      <c r="AB110" s="814"/>
      <c r="AC110" s="829"/>
      <c r="AD110" s="46">
        <f t="shared" si="114"/>
        <v>17.247999999999998</v>
      </c>
      <c r="AE110" s="46">
        <f t="shared" si="114"/>
        <v>13.247999999999999</v>
      </c>
      <c r="AF110" s="46">
        <f t="shared" si="114"/>
        <v>0</v>
      </c>
      <c r="AG110" s="46">
        <f t="shared" si="113"/>
        <v>0</v>
      </c>
      <c r="AH110" s="46">
        <f t="shared" si="113"/>
        <v>0</v>
      </c>
      <c r="AI110" s="46">
        <f t="shared" si="113"/>
        <v>0</v>
      </c>
      <c r="AJ110" s="46">
        <f t="shared" si="113"/>
        <v>4</v>
      </c>
      <c r="AK110" s="814"/>
      <c r="AL110" s="1254"/>
      <c r="AM110" s="46">
        <f t="shared" si="131"/>
        <v>4.3119999999999994</v>
      </c>
      <c r="AN110" s="49">
        <v>3.3119999999999998</v>
      </c>
      <c r="AO110" s="49">
        <v>0</v>
      </c>
      <c r="AP110" s="49">
        <v>0</v>
      </c>
      <c r="AQ110" s="49">
        <v>0</v>
      </c>
      <c r="AR110" s="49">
        <v>0</v>
      </c>
      <c r="AS110" s="49">
        <v>1</v>
      </c>
      <c r="AT110" s="814"/>
      <c r="AU110" s="1257"/>
      <c r="AV110" s="46">
        <f t="shared" si="132"/>
        <v>4.3119999999999994</v>
      </c>
      <c r="AW110" s="49">
        <v>3.3119999999999998</v>
      </c>
      <c r="AX110" s="49">
        <v>0</v>
      </c>
      <c r="AY110" s="49">
        <v>0</v>
      </c>
      <c r="AZ110" s="49">
        <v>0</v>
      </c>
      <c r="BA110" s="49">
        <v>0</v>
      </c>
      <c r="BB110" s="49">
        <v>1</v>
      </c>
      <c r="BC110" s="814"/>
      <c r="BD110" s="1260"/>
      <c r="BE110" s="46">
        <f t="shared" si="133"/>
        <v>4.3119999999999994</v>
      </c>
      <c r="BF110" s="49">
        <v>3.3119999999999998</v>
      </c>
      <c r="BG110" s="49">
        <v>0</v>
      </c>
      <c r="BH110" s="49">
        <v>0</v>
      </c>
      <c r="BI110" s="49">
        <v>0</v>
      </c>
      <c r="BJ110" s="49">
        <v>0</v>
      </c>
      <c r="BK110" s="49">
        <v>1</v>
      </c>
      <c r="BL110" s="814"/>
      <c r="BM110" s="1251"/>
      <c r="BN110" s="46">
        <f t="shared" si="134"/>
        <v>4.3119999999999994</v>
      </c>
      <c r="BO110" s="49">
        <v>3.3119999999999998</v>
      </c>
      <c r="BP110" s="49">
        <v>0</v>
      </c>
      <c r="BQ110" s="49">
        <v>0</v>
      </c>
      <c r="BR110" s="49">
        <v>0</v>
      </c>
      <c r="BS110" s="49">
        <v>0</v>
      </c>
      <c r="BT110" s="49">
        <v>1</v>
      </c>
      <c r="BU110" s="824"/>
      <c r="BV110" s="825"/>
      <c r="BW110" s="825"/>
      <c r="BX110" s="825"/>
      <c r="BY110" s="825"/>
      <c r="BZ110" s="825"/>
      <c r="CA110" s="825"/>
      <c r="CB110" s="825"/>
      <c r="CC110" s="826"/>
    </row>
    <row r="111" spans="1:81" s="58" customFormat="1" ht="40.200000000000003" customHeight="1" thickTop="1" x14ac:dyDescent="0.3">
      <c r="A111" s="34"/>
      <c r="B111" s="886"/>
      <c r="C111" s="869"/>
      <c r="D111" s="871">
        <v>3301</v>
      </c>
      <c r="E111" s="851" t="s">
        <v>3996</v>
      </c>
      <c r="F111" s="851">
        <v>3301073</v>
      </c>
      <c r="G111" s="851" t="s">
        <v>4007</v>
      </c>
      <c r="H111" s="851" t="s">
        <v>2578</v>
      </c>
      <c r="I111" s="1184">
        <v>2021004540022</v>
      </c>
      <c r="J111" s="812">
        <v>189</v>
      </c>
      <c r="K111" s="854" t="str">
        <f>+[4]Metas!K216</f>
        <v>Representaciones de procesos de formación de Norte de Santander apoyadas y participando en encuentros nacionales e internacionales de cultura y las artes (1 por año)</v>
      </c>
      <c r="L111" s="857">
        <f t="shared" ref="L111" si="199">M111</f>
        <v>1</v>
      </c>
      <c r="M111" s="860">
        <f>SUM(N111:Q111)</f>
        <v>1</v>
      </c>
      <c r="N111" s="836"/>
      <c r="O111" s="839"/>
      <c r="P111" s="863"/>
      <c r="Q111" s="866">
        <v>1</v>
      </c>
      <c r="R111" s="812">
        <f t="shared" ref="R111" si="200">+$J111</f>
        <v>189</v>
      </c>
      <c r="S111" s="354" t="s">
        <v>5066</v>
      </c>
      <c r="T111" s="438" t="s">
        <v>3822</v>
      </c>
      <c r="U111" s="235" t="s">
        <v>3826</v>
      </c>
      <c r="V111" s="235" t="s">
        <v>3830</v>
      </c>
      <c r="W111" s="354" t="s">
        <v>5067</v>
      </c>
      <c r="X111" s="538">
        <v>44956</v>
      </c>
      <c r="Y111" s="538">
        <v>45289</v>
      </c>
      <c r="Z111" s="538">
        <v>44956</v>
      </c>
      <c r="AA111" s="538">
        <v>45289</v>
      </c>
      <c r="AB111" s="812">
        <f t="shared" ref="AB111" si="201">+$J111</f>
        <v>189</v>
      </c>
      <c r="AC111" s="827">
        <f t="shared" ref="AC111" si="202">+L111</f>
        <v>1</v>
      </c>
      <c r="AD111" s="44">
        <f t="shared" si="114"/>
        <v>34.5</v>
      </c>
      <c r="AE111" s="44">
        <f t="shared" si="114"/>
        <v>26.5</v>
      </c>
      <c r="AF111" s="44">
        <f t="shared" si="114"/>
        <v>0</v>
      </c>
      <c r="AG111" s="44">
        <f t="shared" si="113"/>
        <v>0</v>
      </c>
      <c r="AH111" s="44">
        <f t="shared" si="113"/>
        <v>0</v>
      </c>
      <c r="AI111" s="44">
        <f t="shared" si="113"/>
        <v>0</v>
      </c>
      <c r="AJ111" s="44">
        <f t="shared" si="113"/>
        <v>8</v>
      </c>
      <c r="AK111" s="812">
        <f t="shared" ref="AK111" si="203">+$J111</f>
        <v>189</v>
      </c>
      <c r="AL111" s="1252">
        <f t="shared" ref="AL111:AL131" si="204">+N111</f>
        <v>0</v>
      </c>
      <c r="AM111" s="44">
        <f t="shared" si="131"/>
        <v>8.625</v>
      </c>
      <c r="AN111" s="47">
        <v>6.625</v>
      </c>
      <c r="AO111" s="47">
        <v>0</v>
      </c>
      <c r="AP111" s="47">
        <v>0</v>
      </c>
      <c r="AQ111" s="47">
        <v>0</v>
      </c>
      <c r="AR111" s="47">
        <v>0</v>
      </c>
      <c r="AS111" s="47">
        <v>2</v>
      </c>
      <c r="AT111" s="812">
        <f t="shared" ref="AT111" si="205">+$J111</f>
        <v>189</v>
      </c>
      <c r="AU111" s="1255">
        <f t="shared" ref="AU111:AU131" si="206">+O111</f>
        <v>0</v>
      </c>
      <c r="AV111" s="44">
        <f t="shared" si="132"/>
        <v>8.625</v>
      </c>
      <c r="AW111" s="47">
        <v>6.625</v>
      </c>
      <c r="AX111" s="47">
        <v>0</v>
      </c>
      <c r="AY111" s="47">
        <v>0</v>
      </c>
      <c r="AZ111" s="47">
        <v>0</v>
      </c>
      <c r="BA111" s="47">
        <v>0</v>
      </c>
      <c r="BB111" s="47">
        <v>2</v>
      </c>
      <c r="BC111" s="812">
        <f t="shared" ref="BC111" si="207">+$J111</f>
        <v>189</v>
      </c>
      <c r="BD111" s="1258">
        <f t="shared" ref="BD111:BD131" si="208">+P111</f>
        <v>0</v>
      </c>
      <c r="BE111" s="44">
        <f t="shared" si="133"/>
        <v>8.625</v>
      </c>
      <c r="BF111" s="47">
        <v>6.625</v>
      </c>
      <c r="BG111" s="47">
        <v>0</v>
      </c>
      <c r="BH111" s="47">
        <v>0</v>
      </c>
      <c r="BI111" s="47">
        <v>0</v>
      </c>
      <c r="BJ111" s="47">
        <v>0</v>
      </c>
      <c r="BK111" s="47">
        <v>2</v>
      </c>
      <c r="BL111" s="812">
        <f t="shared" ref="BL111" si="209">+$J111</f>
        <v>189</v>
      </c>
      <c r="BM111" s="1249">
        <f t="shared" ref="BM111:BM131" si="210">+Q111</f>
        <v>1</v>
      </c>
      <c r="BN111" s="44">
        <f t="shared" si="134"/>
        <v>8.625</v>
      </c>
      <c r="BO111" s="47">
        <v>6.625</v>
      </c>
      <c r="BP111" s="47">
        <v>0</v>
      </c>
      <c r="BQ111" s="47">
        <v>0</v>
      </c>
      <c r="BR111" s="47">
        <v>0</v>
      </c>
      <c r="BS111" s="47">
        <v>0</v>
      </c>
      <c r="BT111" s="47">
        <v>2</v>
      </c>
      <c r="BU111" s="818"/>
      <c r="BV111" s="819"/>
      <c r="BW111" s="819"/>
      <c r="BX111" s="819"/>
      <c r="BY111" s="819"/>
      <c r="BZ111" s="819"/>
      <c r="CA111" s="819"/>
      <c r="CB111" s="819"/>
      <c r="CC111" s="820"/>
    </row>
    <row r="112" spans="1:81" s="58" customFormat="1" ht="40.200000000000003" customHeight="1" x14ac:dyDescent="0.3">
      <c r="A112" s="34"/>
      <c r="B112" s="886"/>
      <c r="C112" s="869"/>
      <c r="D112" s="872"/>
      <c r="E112" s="852"/>
      <c r="F112" s="852"/>
      <c r="G112" s="852"/>
      <c r="H112" s="852"/>
      <c r="I112" s="1185"/>
      <c r="J112" s="813"/>
      <c r="K112" s="855"/>
      <c r="L112" s="858"/>
      <c r="M112" s="861"/>
      <c r="N112" s="837"/>
      <c r="O112" s="840"/>
      <c r="P112" s="864"/>
      <c r="Q112" s="867"/>
      <c r="R112" s="813"/>
      <c r="S112" s="355" t="s">
        <v>5113</v>
      </c>
      <c r="T112" s="236" t="s">
        <v>3822</v>
      </c>
      <c r="U112" s="236" t="s">
        <v>3828</v>
      </c>
      <c r="V112" s="236" t="s">
        <v>3830</v>
      </c>
      <c r="W112" s="355" t="s">
        <v>5114</v>
      </c>
      <c r="X112" s="539">
        <v>44956</v>
      </c>
      <c r="Y112" s="539">
        <v>45289</v>
      </c>
      <c r="Z112" s="539">
        <v>44956</v>
      </c>
      <c r="AA112" s="539">
        <v>45289</v>
      </c>
      <c r="AB112" s="813"/>
      <c r="AC112" s="828"/>
      <c r="AD112" s="51">
        <f t="shared" si="114"/>
        <v>34.5</v>
      </c>
      <c r="AE112" s="51">
        <f t="shared" si="114"/>
        <v>26.5</v>
      </c>
      <c r="AF112" s="51">
        <f t="shared" si="114"/>
        <v>0</v>
      </c>
      <c r="AG112" s="51">
        <f t="shared" si="113"/>
        <v>0</v>
      </c>
      <c r="AH112" s="51">
        <f t="shared" si="113"/>
        <v>0</v>
      </c>
      <c r="AI112" s="51">
        <f t="shared" si="113"/>
        <v>0</v>
      </c>
      <c r="AJ112" s="51">
        <f t="shared" si="113"/>
        <v>8</v>
      </c>
      <c r="AK112" s="813"/>
      <c r="AL112" s="1253"/>
      <c r="AM112" s="51">
        <f t="shared" si="131"/>
        <v>8.625</v>
      </c>
      <c r="AN112" s="257">
        <v>6.625</v>
      </c>
      <c r="AO112" s="257">
        <v>0</v>
      </c>
      <c r="AP112" s="257">
        <v>0</v>
      </c>
      <c r="AQ112" s="257">
        <v>0</v>
      </c>
      <c r="AR112" s="257">
        <v>0</v>
      </c>
      <c r="AS112" s="257">
        <v>2</v>
      </c>
      <c r="AT112" s="813"/>
      <c r="AU112" s="1256"/>
      <c r="AV112" s="51">
        <f t="shared" si="132"/>
        <v>8.625</v>
      </c>
      <c r="AW112" s="257">
        <v>6.625</v>
      </c>
      <c r="AX112" s="257">
        <v>0</v>
      </c>
      <c r="AY112" s="257">
        <v>0</v>
      </c>
      <c r="AZ112" s="257">
        <v>0</v>
      </c>
      <c r="BA112" s="257">
        <v>0</v>
      </c>
      <c r="BB112" s="257">
        <v>2</v>
      </c>
      <c r="BC112" s="813"/>
      <c r="BD112" s="1259"/>
      <c r="BE112" s="51">
        <f t="shared" si="133"/>
        <v>8.625</v>
      </c>
      <c r="BF112" s="257">
        <v>6.625</v>
      </c>
      <c r="BG112" s="257">
        <v>0</v>
      </c>
      <c r="BH112" s="257">
        <v>0</v>
      </c>
      <c r="BI112" s="257">
        <v>0</v>
      </c>
      <c r="BJ112" s="257">
        <v>0</v>
      </c>
      <c r="BK112" s="257">
        <v>2</v>
      </c>
      <c r="BL112" s="813"/>
      <c r="BM112" s="1250"/>
      <c r="BN112" s="51">
        <f t="shared" si="134"/>
        <v>8.625</v>
      </c>
      <c r="BO112" s="257">
        <v>6.625</v>
      </c>
      <c r="BP112" s="257">
        <v>0</v>
      </c>
      <c r="BQ112" s="257">
        <v>0</v>
      </c>
      <c r="BR112" s="257">
        <v>0</v>
      </c>
      <c r="BS112" s="257">
        <v>0</v>
      </c>
      <c r="BT112" s="257">
        <v>2</v>
      </c>
      <c r="BU112" s="821"/>
      <c r="BV112" s="822"/>
      <c r="BW112" s="822"/>
      <c r="BX112" s="822"/>
      <c r="BY112" s="822"/>
      <c r="BZ112" s="822"/>
      <c r="CA112" s="822"/>
      <c r="CB112" s="822"/>
      <c r="CC112" s="823"/>
    </row>
    <row r="113" spans="1:81" s="58" customFormat="1" ht="40.200000000000003" customHeight="1" x14ac:dyDescent="0.3">
      <c r="A113" s="34"/>
      <c r="B113" s="886"/>
      <c r="C113" s="869"/>
      <c r="D113" s="872"/>
      <c r="E113" s="852"/>
      <c r="F113" s="852"/>
      <c r="G113" s="852"/>
      <c r="H113" s="852"/>
      <c r="I113" s="1185"/>
      <c r="J113" s="813"/>
      <c r="K113" s="855"/>
      <c r="L113" s="858"/>
      <c r="M113" s="861"/>
      <c r="N113" s="837"/>
      <c r="O113" s="840"/>
      <c r="P113" s="864"/>
      <c r="Q113" s="867"/>
      <c r="R113" s="813"/>
      <c r="S113" s="355"/>
      <c r="T113" s="236"/>
      <c r="U113" s="236"/>
      <c r="V113" s="236"/>
      <c r="W113" s="355"/>
      <c r="X113" s="539"/>
      <c r="Y113" s="539"/>
      <c r="Z113" s="539"/>
      <c r="AA113" s="539"/>
      <c r="AB113" s="813"/>
      <c r="AC113" s="828"/>
      <c r="AD113" s="51">
        <f t="shared" si="114"/>
        <v>0</v>
      </c>
      <c r="AE113" s="51">
        <f t="shared" si="114"/>
        <v>0</v>
      </c>
      <c r="AF113" s="51">
        <f t="shared" si="114"/>
        <v>0</v>
      </c>
      <c r="AG113" s="51">
        <f t="shared" si="113"/>
        <v>0</v>
      </c>
      <c r="AH113" s="51">
        <f t="shared" si="113"/>
        <v>0</v>
      </c>
      <c r="AI113" s="51">
        <f t="shared" si="113"/>
        <v>0</v>
      </c>
      <c r="AJ113" s="51">
        <f t="shared" si="113"/>
        <v>0</v>
      </c>
      <c r="AK113" s="813"/>
      <c r="AL113" s="1253"/>
      <c r="AM113" s="51">
        <f t="shared" si="131"/>
        <v>0</v>
      </c>
      <c r="AN113" s="257"/>
      <c r="AO113" s="257"/>
      <c r="AP113" s="257"/>
      <c r="AQ113" s="257"/>
      <c r="AR113" s="257"/>
      <c r="AS113" s="257"/>
      <c r="AT113" s="813"/>
      <c r="AU113" s="1256"/>
      <c r="AV113" s="51">
        <f t="shared" si="132"/>
        <v>0</v>
      </c>
      <c r="AW113" s="257"/>
      <c r="AX113" s="257"/>
      <c r="AY113" s="257"/>
      <c r="AZ113" s="257"/>
      <c r="BA113" s="257"/>
      <c r="BB113" s="257"/>
      <c r="BC113" s="813"/>
      <c r="BD113" s="1259"/>
      <c r="BE113" s="51">
        <f t="shared" si="133"/>
        <v>0</v>
      </c>
      <c r="BF113" s="257"/>
      <c r="BG113" s="257"/>
      <c r="BH113" s="257"/>
      <c r="BI113" s="257"/>
      <c r="BJ113" s="257"/>
      <c r="BK113" s="257"/>
      <c r="BL113" s="813"/>
      <c r="BM113" s="1250"/>
      <c r="BN113" s="51">
        <f t="shared" si="134"/>
        <v>0</v>
      </c>
      <c r="BO113" s="257"/>
      <c r="BP113" s="257"/>
      <c r="BQ113" s="257"/>
      <c r="BR113" s="257"/>
      <c r="BS113" s="257"/>
      <c r="BT113" s="257"/>
      <c r="BU113" s="821"/>
      <c r="BV113" s="822"/>
      <c r="BW113" s="822"/>
      <c r="BX113" s="822"/>
      <c r="BY113" s="822"/>
      <c r="BZ113" s="822"/>
      <c r="CA113" s="822"/>
      <c r="CB113" s="822"/>
      <c r="CC113" s="823"/>
    </row>
    <row r="114" spans="1:81" s="58" customFormat="1" ht="40.200000000000003" customHeight="1" thickBot="1" x14ac:dyDescent="0.35">
      <c r="A114" s="34"/>
      <c r="B114" s="886"/>
      <c r="C114" s="869"/>
      <c r="D114" s="873"/>
      <c r="E114" s="853"/>
      <c r="F114" s="853"/>
      <c r="G114" s="853"/>
      <c r="H114" s="853"/>
      <c r="I114" s="1186"/>
      <c r="J114" s="814"/>
      <c r="K114" s="856"/>
      <c r="L114" s="859"/>
      <c r="M114" s="862"/>
      <c r="N114" s="838"/>
      <c r="O114" s="841"/>
      <c r="P114" s="865"/>
      <c r="Q114" s="874"/>
      <c r="R114" s="814"/>
      <c r="S114" s="356"/>
      <c r="T114" s="393"/>
      <c r="U114" s="237"/>
      <c r="V114" s="237"/>
      <c r="W114" s="356"/>
      <c r="X114" s="539"/>
      <c r="Y114" s="539"/>
      <c r="Z114" s="539"/>
      <c r="AA114" s="539"/>
      <c r="AB114" s="814"/>
      <c r="AC114" s="829"/>
      <c r="AD114" s="46">
        <f t="shared" si="114"/>
        <v>0</v>
      </c>
      <c r="AE114" s="46">
        <f t="shared" si="114"/>
        <v>0</v>
      </c>
      <c r="AF114" s="46">
        <f t="shared" si="114"/>
        <v>0</v>
      </c>
      <c r="AG114" s="46">
        <f t="shared" si="113"/>
        <v>0</v>
      </c>
      <c r="AH114" s="46">
        <f t="shared" si="113"/>
        <v>0</v>
      </c>
      <c r="AI114" s="46">
        <f t="shared" si="113"/>
        <v>0</v>
      </c>
      <c r="AJ114" s="46">
        <f t="shared" si="113"/>
        <v>0</v>
      </c>
      <c r="AK114" s="814"/>
      <c r="AL114" s="1254"/>
      <c r="AM114" s="46">
        <f t="shared" si="131"/>
        <v>0</v>
      </c>
      <c r="AN114" s="49"/>
      <c r="AO114" s="49"/>
      <c r="AP114" s="49"/>
      <c r="AQ114" s="49"/>
      <c r="AR114" s="49"/>
      <c r="AS114" s="49"/>
      <c r="AT114" s="814"/>
      <c r="AU114" s="1257"/>
      <c r="AV114" s="46">
        <f t="shared" si="132"/>
        <v>0</v>
      </c>
      <c r="AW114" s="49"/>
      <c r="AX114" s="49"/>
      <c r="AY114" s="49"/>
      <c r="AZ114" s="49"/>
      <c r="BA114" s="49"/>
      <c r="BB114" s="49"/>
      <c r="BC114" s="814"/>
      <c r="BD114" s="1260"/>
      <c r="BE114" s="46">
        <f t="shared" si="133"/>
        <v>0</v>
      </c>
      <c r="BF114" s="49"/>
      <c r="BG114" s="49"/>
      <c r="BH114" s="49"/>
      <c r="BI114" s="49"/>
      <c r="BJ114" s="49"/>
      <c r="BK114" s="49"/>
      <c r="BL114" s="814"/>
      <c r="BM114" s="1251"/>
      <c r="BN114" s="46">
        <f t="shared" si="134"/>
        <v>0</v>
      </c>
      <c r="BO114" s="49"/>
      <c r="BP114" s="49"/>
      <c r="BQ114" s="49"/>
      <c r="BR114" s="49"/>
      <c r="BS114" s="49"/>
      <c r="BT114" s="49"/>
      <c r="BU114" s="824"/>
      <c r="BV114" s="825"/>
      <c r="BW114" s="825"/>
      <c r="BX114" s="825"/>
      <c r="BY114" s="825"/>
      <c r="BZ114" s="825"/>
      <c r="CA114" s="825"/>
      <c r="CB114" s="825"/>
      <c r="CC114" s="826"/>
    </row>
    <row r="115" spans="1:81" s="58" customFormat="1" ht="40.200000000000003" customHeight="1" thickTop="1" x14ac:dyDescent="0.3">
      <c r="A115" s="34"/>
      <c r="B115" s="886"/>
      <c r="C115" s="869"/>
      <c r="D115" s="871">
        <v>3301</v>
      </c>
      <c r="E115" s="851" t="s">
        <v>3996</v>
      </c>
      <c r="F115" s="851">
        <v>3301073</v>
      </c>
      <c r="G115" s="851" t="s">
        <v>4007</v>
      </c>
      <c r="H115" s="851" t="s">
        <v>2578</v>
      </c>
      <c r="I115" s="1184">
        <v>2021004540022</v>
      </c>
      <c r="J115" s="812">
        <v>190</v>
      </c>
      <c r="K115" s="854" t="str">
        <f>+[4]Metas!K217</f>
        <v>Artistas o productos de creación artística de Norte de Santander apoyados para la participación en encuentros regionales, nacionales e internacionales de cultura y las artes, representando a Norte de Santander (1 por año)</v>
      </c>
      <c r="L115" s="857">
        <f t="shared" ref="L115" si="211">M115</f>
        <v>1</v>
      </c>
      <c r="M115" s="860">
        <f t="shared" ref="M115" si="212">SUM(N115:Q115)</f>
        <v>1</v>
      </c>
      <c r="N115" s="836"/>
      <c r="O115" s="839"/>
      <c r="P115" s="863"/>
      <c r="Q115" s="866">
        <v>1</v>
      </c>
      <c r="R115" s="812">
        <f t="shared" ref="R115" si="213">+$J115</f>
        <v>190</v>
      </c>
      <c r="S115" s="354" t="s">
        <v>5066</v>
      </c>
      <c r="T115" s="438" t="s">
        <v>3822</v>
      </c>
      <c r="U115" s="235" t="s">
        <v>3826</v>
      </c>
      <c r="V115" s="235" t="s">
        <v>3830</v>
      </c>
      <c r="W115" s="354" t="s">
        <v>5067</v>
      </c>
      <c r="X115" s="538">
        <v>44956</v>
      </c>
      <c r="Y115" s="538">
        <v>45289</v>
      </c>
      <c r="Z115" s="538">
        <v>44956</v>
      </c>
      <c r="AA115" s="538">
        <v>45289</v>
      </c>
      <c r="AB115" s="812">
        <f t="shared" ref="AB115" si="214">+$J115</f>
        <v>190</v>
      </c>
      <c r="AC115" s="827">
        <f t="shared" ref="AC115" si="215">+L115</f>
        <v>1</v>
      </c>
      <c r="AD115" s="44">
        <f t="shared" si="114"/>
        <v>17.247999999999998</v>
      </c>
      <c r="AE115" s="44">
        <f t="shared" si="114"/>
        <v>13.247999999999999</v>
      </c>
      <c r="AF115" s="44">
        <f t="shared" si="114"/>
        <v>0</v>
      </c>
      <c r="AG115" s="44">
        <f t="shared" si="113"/>
        <v>0</v>
      </c>
      <c r="AH115" s="44">
        <f t="shared" si="113"/>
        <v>0</v>
      </c>
      <c r="AI115" s="44">
        <f t="shared" si="113"/>
        <v>0</v>
      </c>
      <c r="AJ115" s="44">
        <f t="shared" si="113"/>
        <v>4</v>
      </c>
      <c r="AK115" s="812">
        <f t="shared" ref="AK115" si="216">+$J115</f>
        <v>190</v>
      </c>
      <c r="AL115" s="1252">
        <f t="shared" si="204"/>
        <v>0</v>
      </c>
      <c r="AM115" s="44">
        <f t="shared" si="131"/>
        <v>4.3119999999999994</v>
      </c>
      <c r="AN115" s="47">
        <v>3.3119999999999998</v>
      </c>
      <c r="AO115" s="47">
        <v>0</v>
      </c>
      <c r="AP115" s="47">
        <v>0</v>
      </c>
      <c r="AQ115" s="47">
        <v>0</v>
      </c>
      <c r="AR115" s="47">
        <v>0</v>
      </c>
      <c r="AS115" s="47">
        <v>1</v>
      </c>
      <c r="AT115" s="812">
        <f t="shared" ref="AT115" si="217">+$J115</f>
        <v>190</v>
      </c>
      <c r="AU115" s="1255">
        <f t="shared" si="206"/>
        <v>0</v>
      </c>
      <c r="AV115" s="44">
        <f t="shared" si="132"/>
        <v>4.3119999999999994</v>
      </c>
      <c r="AW115" s="47">
        <v>3.3119999999999998</v>
      </c>
      <c r="AX115" s="47">
        <v>0</v>
      </c>
      <c r="AY115" s="47">
        <v>0</v>
      </c>
      <c r="AZ115" s="47">
        <v>0</v>
      </c>
      <c r="BA115" s="47">
        <v>0</v>
      </c>
      <c r="BB115" s="47">
        <v>1</v>
      </c>
      <c r="BC115" s="812">
        <f t="shared" ref="BC115" si="218">+$J115</f>
        <v>190</v>
      </c>
      <c r="BD115" s="1258">
        <f t="shared" si="208"/>
        <v>0</v>
      </c>
      <c r="BE115" s="44">
        <f t="shared" si="133"/>
        <v>4.3119999999999994</v>
      </c>
      <c r="BF115" s="47">
        <v>3.3119999999999998</v>
      </c>
      <c r="BG115" s="47">
        <v>0</v>
      </c>
      <c r="BH115" s="47">
        <v>0</v>
      </c>
      <c r="BI115" s="47">
        <v>0</v>
      </c>
      <c r="BJ115" s="47">
        <v>0</v>
      </c>
      <c r="BK115" s="47">
        <v>1</v>
      </c>
      <c r="BL115" s="812">
        <f t="shared" ref="BL115" si="219">+$J115</f>
        <v>190</v>
      </c>
      <c r="BM115" s="1249">
        <f t="shared" si="210"/>
        <v>1</v>
      </c>
      <c r="BN115" s="44">
        <f t="shared" si="134"/>
        <v>4.3119999999999994</v>
      </c>
      <c r="BO115" s="47">
        <v>3.3119999999999998</v>
      </c>
      <c r="BP115" s="47">
        <v>0</v>
      </c>
      <c r="BQ115" s="47">
        <v>0</v>
      </c>
      <c r="BR115" s="47">
        <v>0</v>
      </c>
      <c r="BS115" s="47">
        <v>0</v>
      </c>
      <c r="BT115" s="47">
        <v>1</v>
      </c>
      <c r="BU115" s="818"/>
      <c r="BV115" s="819"/>
      <c r="BW115" s="819"/>
      <c r="BX115" s="819"/>
      <c r="BY115" s="819"/>
      <c r="BZ115" s="819"/>
      <c r="CA115" s="819"/>
      <c r="CB115" s="819"/>
      <c r="CC115" s="820"/>
    </row>
    <row r="116" spans="1:81" s="58" customFormat="1" ht="40.200000000000003" customHeight="1" x14ac:dyDescent="0.3">
      <c r="A116" s="34"/>
      <c r="B116" s="886"/>
      <c r="C116" s="869"/>
      <c r="D116" s="872"/>
      <c r="E116" s="852"/>
      <c r="F116" s="852"/>
      <c r="G116" s="852"/>
      <c r="H116" s="852"/>
      <c r="I116" s="1185"/>
      <c r="J116" s="813"/>
      <c r="K116" s="855"/>
      <c r="L116" s="858"/>
      <c r="M116" s="861"/>
      <c r="N116" s="837"/>
      <c r="O116" s="840"/>
      <c r="P116" s="864"/>
      <c r="Q116" s="867"/>
      <c r="R116" s="813"/>
      <c r="S116" s="355" t="s">
        <v>5115</v>
      </c>
      <c r="T116" s="236" t="s">
        <v>3822</v>
      </c>
      <c r="U116" s="236" t="s">
        <v>3828</v>
      </c>
      <c r="V116" s="236" t="s">
        <v>3830</v>
      </c>
      <c r="W116" s="355" t="s">
        <v>5116</v>
      </c>
      <c r="X116" s="539">
        <v>44956</v>
      </c>
      <c r="Y116" s="539">
        <v>45289</v>
      </c>
      <c r="Z116" s="539">
        <v>44956</v>
      </c>
      <c r="AA116" s="539">
        <v>45289</v>
      </c>
      <c r="AB116" s="813"/>
      <c r="AC116" s="828"/>
      <c r="AD116" s="51">
        <f t="shared" si="114"/>
        <v>17.247999999999998</v>
      </c>
      <c r="AE116" s="51">
        <f t="shared" si="114"/>
        <v>13.247999999999999</v>
      </c>
      <c r="AF116" s="51">
        <f t="shared" si="114"/>
        <v>0</v>
      </c>
      <c r="AG116" s="51">
        <f t="shared" si="113"/>
        <v>0</v>
      </c>
      <c r="AH116" s="51">
        <f t="shared" si="113"/>
        <v>0</v>
      </c>
      <c r="AI116" s="51">
        <f t="shared" si="113"/>
        <v>0</v>
      </c>
      <c r="AJ116" s="51">
        <f t="shared" si="113"/>
        <v>4</v>
      </c>
      <c r="AK116" s="813"/>
      <c r="AL116" s="1253"/>
      <c r="AM116" s="51">
        <f t="shared" si="131"/>
        <v>4.3119999999999994</v>
      </c>
      <c r="AN116" s="257">
        <v>3.3119999999999998</v>
      </c>
      <c r="AO116" s="257">
        <v>0</v>
      </c>
      <c r="AP116" s="257">
        <v>0</v>
      </c>
      <c r="AQ116" s="257">
        <v>0</v>
      </c>
      <c r="AR116" s="257">
        <v>0</v>
      </c>
      <c r="AS116" s="257">
        <v>1</v>
      </c>
      <c r="AT116" s="813"/>
      <c r="AU116" s="1256"/>
      <c r="AV116" s="51">
        <f t="shared" si="132"/>
        <v>4.3119999999999994</v>
      </c>
      <c r="AW116" s="257">
        <v>3.3119999999999998</v>
      </c>
      <c r="AX116" s="257">
        <v>0</v>
      </c>
      <c r="AY116" s="257">
        <v>0</v>
      </c>
      <c r="AZ116" s="257">
        <v>0</v>
      </c>
      <c r="BA116" s="257">
        <v>0</v>
      </c>
      <c r="BB116" s="257">
        <v>1</v>
      </c>
      <c r="BC116" s="813"/>
      <c r="BD116" s="1259"/>
      <c r="BE116" s="51">
        <f t="shared" si="133"/>
        <v>4.3119999999999994</v>
      </c>
      <c r="BF116" s="257">
        <v>3.3119999999999998</v>
      </c>
      <c r="BG116" s="257">
        <v>0</v>
      </c>
      <c r="BH116" s="257">
        <v>0</v>
      </c>
      <c r="BI116" s="257">
        <v>0</v>
      </c>
      <c r="BJ116" s="257">
        <v>0</v>
      </c>
      <c r="BK116" s="257">
        <v>1</v>
      </c>
      <c r="BL116" s="813"/>
      <c r="BM116" s="1250"/>
      <c r="BN116" s="51">
        <f t="shared" si="134"/>
        <v>4.3119999999999994</v>
      </c>
      <c r="BO116" s="257">
        <v>3.3119999999999998</v>
      </c>
      <c r="BP116" s="257">
        <v>0</v>
      </c>
      <c r="BQ116" s="257">
        <v>0</v>
      </c>
      <c r="BR116" s="257">
        <v>0</v>
      </c>
      <c r="BS116" s="257">
        <v>0</v>
      </c>
      <c r="BT116" s="257">
        <v>1</v>
      </c>
      <c r="BU116" s="821"/>
      <c r="BV116" s="822"/>
      <c r="BW116" s="822"/>
      <c r="BX116" s="822"/>
      <c r="BY116" s="822"/>
      <c r="BZ116" s="822"/>
      <c r="CA116" s="822"/>
      <c r="CB116" s="822"/>
      <c r="CC116" s="823"/>
    </row>
    <row r="117" spans="1:81" s="58" customFormat="1" ht="40.200000000000003" customHeight="1" x14ac:dyDescent="0.3">
      <c r="A117" s="34"/>
      <c r="B117" s="886"/>
      <c r="C117" s="869"/>
      <c r="D117" s="872"/>
      <c r="E117" s="852"/>
      <c r="F117" s="852"/>
      <c r="G117" s="852"/>
      <c r="H117" s="852"/>
      <c r="I117" s="1185"/>
      <c r="J117" s="813"/>
      <c r="K117" s="855"/>
      <c r="L117" s="858"/>
      <c r="M117" s="861"/>
      <c r="N117" s="837"/>
      <c r="O117" s="840"/>
      <c r="P117" s="864"/>
      <c r="Q117" s="867"/>
      <c r="R117" s="813"/>
      <c r="S117" s="355" t="s">
        <v>5117</v>
      </c>
      <c r="T117" s="236" t="s">
        <v>3822</v>
      </c>
      <c r="U117" s="236" t="s">
        <v>3826</v>
      </c>
      <c r="V117" s="236" t="s">
        <v>3830</v>
      </c>
      <c r="W117" s="355" t="s">
        <v>5118</v>
      </c>
      <c r="X117" s="539">
        <v>44956</v>
      </c>
      <c r="Y117" s="539">
        <v>45289</v>
      </c>
      <c r="Z117" s="539">
        <v>44956</v>
      </c>
      <c r="AA117" s="539">
        <v>45289</v>
      </c>
      <c r="AB117" s="813"/>
      <c r="AC117" s="828"/>
      <c r="AD117" s="51">
        <f t="shared" si="114"/>
        <v>17.247999999999998</v>
      </c>
      <c r="AE117" s="51">
        <f t="shared" si="114"/>
        <v>13.247999999999999</v>
      </c>
      <c r="AF117" s="51">
        <f t="shared" si="114"/>
        <v>0</v>
      </c>
      <c r="AG117" s="51">
        <f t="shared" si="113"/>
        <v>0</v>
      </c>
      <c r="AH117" s="51">
        <f t="shared" si="113"/>
        <v>0</v>
      </c>
      <c r="AI117" s="51">
        <f t="shared" si="113"/>
        <v>0</v>
      </c>
      <c r="AJ117" s="51">
        <f t="shared" si="113"/>
        <v>4</v>
      </c>
      <c r="AK117" s="813"/>
      <c r="AL117" s="1253"/>
      <c r="AM117" s="51">
        <f t="shared" si="131"/>
        <v>4.3119999999999994</v>
      </c>
      <c r="AN117" s="257">
        <v>3.3119999999999998</v>
      </c>
      <c r="AO117" s="257">
        <v>0</v>
      </c>
      <c r="AP117" s="257">
        <v>0</v>
      </c>
      <c r="AQ117" s="257">
        <v>0</v>
      </c>
      <c r="AR117" s="257">
        <v>0</v>
      </c>
      <c r="AS117" s="257">
        <v>1</v>
      </c>
      <c r="AT117" s="813"/>
      <c r="AU117" s="1256"/>
      <c r="AV117" s="51">
        <f t="shared" si="132"/>
        <v>4.3119999999999994</v>
      </c>
      <c r="AW117" s="257">
        <v>3.3119999999999998</v>
      </c>
      <c r="AX117" s="257">
        <v>0</v>
      </c>
      <c r="AY117" s="257">
        <v>0</v>
      </c>
      <c r="AZ117" s="257">
        <v>0</v>
      </c>
      <c r="BA117" s="257">
        <v>0</v>
      </c>
      <c r="BB117" s="257">
        <v>1</v>
      </c>
      <c r="BC117" s="813"/>
      <c r="BD117" s="1259"/>
      <c r="BE117" s="51">
        <f t="shared" si="133"/>
        <v>4.3119999999999994</v>
      </c>
      <c r="BF117" s="257">
        <v>3.3119999999999998</v>
      </c>
      <c r="BG117" s="257">
        <v>0</v>
      </c>
      <c r="BH117" s="257">
        <v>0</v>
      </c>
      <c r="BI117" s="257">
        <v>0</v>
      </c>
      <c r="BJ117" s="257">
        <v>0</v>
      </c>
      <c r="BK117" s="257">
        <v>1</v>
      </c>
      <c r="BL117" s="813"/>
      <c r="BM117" s="1250"/>
      <c r="BN117" s="51">
        <f t="shared" si="134"/>
        <v>4.3119999999999994</v>
      </c>
      <c r="BO117" s="257">
        <v>3.3119999999999998</v>
      </c>
      <c r="BP117" s="257">
        <v>0</v>
      </c>
      <c r="BQ117" s="257">
        <v>0</v>
      </c>
      <c r="BR117" s="257">
        <v>0</v>
      </c>
      <c r="BS117" s="257">
        <v>0</v>
      </c>
      <c r="BT117" s="257">
        <v>1</v>
      </c>
      <c r="BU117" s="821"/>
      <c r="BV117" s="822"/>
      <c r="BW117" s="822"/>
      <c r="BX117" s="822"/>
      <c r="BY117" s="822"/>
      <c r="BZ117" s="822"/>
      <c r="CA117" s="822"/>
      <c r="CB117" s="822"/>
      <c r="CC117" s="823"/>
    </row>
    <row r="118" spans="1:81" s="58" customFormat="1" ht="40.200000000000003" customHeight="1" thickBot="1" x14ac:dyDescent="0.35">
      <c r="A118" s="34"/>
      <c r="B118" s="886"/>
      <c r="C118" s="869"/>
      <c r="D118" s="873"/>
      <c r="E118" s="853"/>
      <c r="F118" s="853"/>
      <c r="G118" s="853"/>
      <c r="H118" s="853"/>
      <c r="I118" s="1186"/>
      <c r="J118" s="814"/>
      <c r="K118" s="856"/>
      <c r="L118" s="859"/>
      <c r="M118" s="862"/>
      <c r="N118" s="838"/>
      <c r="O118" s="841"/>
      <c r="P118" s="865"/>
      <c r="Q118" s="874"/>
      <c r="R118" s="814"/>
      <c r="S118" s="356" t="s">
        <v>5119</v>
      </c>
      <c r="T118" s="393" t="s">
        <v>3822</v>
      </c>
      <c r="U118" s="237" t="s">
        <v>3826</v>
      </c>
      <c r="V118" s="237" t="s">
        <v>3830</v>
      </c>
      <c r="W118" s="356" t="s">
        <v>5120</v>
      </c>
      <c r="X118" s="539">
        <v>44956</v>
      </c>
      <c r="Y118" s="539">
        <v>45289</v>
      </c>
      <c r="Z118" s="539">
        <v>44956</v>
      </c>
      <c r="AA118" s="539">
        <v>45289</v>
      </c>
      <c r="AB118" s="814"/>
      <c r="AC118" s="829"/>
      <c r="AD118" s="46">
        <f t="shared" si="114"/>
        <v>17.247999999999998</v>
      </c>
      <c r="AE118" s="46">
        <f t="shared" si="114"/>
        <v>13.247999999999999</v>
      </c>
      <c r="AF118" s="46">
        <f t="shared" si="114"/>
        <v>0</v>
      </c>
      <c r="AG118" s="46">
        <f t="shared" si="113"/>
        <v>0</v>
      </c>
      <c r="AH118" s="46">
        <f t="shared" si="113"/>
        <v>0</v>
      </c>
      <c r="AI118" s="46">
        <f t="shared" si="113"/>
        <v>0</v>
      </c>
      <c r="AJ118" s="46">
        <f t="shared" si="113"/>
        <v>4</v>
      </c>
      <c r="AK118" s="814"/>
      <c r="AL118" s="1254"/>
      <c r="AM118" s="46">
        <f t="shared" si="131"/>
        <v>4.3119999999999994</v>
      </c>
      <c r="AN118" s="49">
        <v>3.3119999999999998</v>
      </c>
      <c r="AO118" s="49">
        <v>0</v>
      </c>
      <c r="AP118" s="49">
        <v>0</v>
      </c>
      <c r="AQ118" s="49">
        <v>0</v>
      </c>
      <c r="AR118" s="49">
        <v>0</v>
      </c>
      <c r="AS118" s="49">
        <v>1</v>
      </c>
      <c r="AT118" s="814"/>
      <c r="AU118" s="1257"/>
      <c r="AV118" s="46">
        <f t="shared" si="132"/>
        <v>4.3119999999999994</v>
      </c>
      <c r="AW118" s="49">
        <v>3.3119999999999998</v>
      </c>
      <c r="AX118" s="49">
        <v>0</v>
      </c>
      <c r="AY118" s="49">
        <v>0</v>
      </c>
      <c r="AZ118" s="49">
        <v>0</v>
      </c>
      <c r="BA118" s="49">
        <v>0</v>
      </c>
      <c r="BB118" s="49">
        <v>1</v>
      </c>
      <c r="BC118" s="814"/>
      <c r="BD118" s="1260"/>
      <c r="BE118" s="46">
        <f t="shared" si="133"/>
        <v>4.3119999999999994</v>
      </c>
      <c r="BF118" s="49">
        <v>3.3119999999999998</v>
      </c>
      <c r="BG118" s="49">
        <v>0</v>
      </c>
      <c r="BH118" s="49">
        <v>0</v>
      </c>
      <c r="BI118" s="49">
        <v>0</v>
      </c>
      <c r="BJ118" s="49">
        <v>0</v>
      </c>
      <c r="BK118" s="49">
        <v>1</v>
      </c>
      <c r="BL118" s="814"/>
      <c r="BM118" s="1251"/>
      <c r="BN118" s="46">
        <f t="shared" si="134"/>
        <v>4.3119999999999994</v>
      </c>
      <c r="BO118" s="49">
        <v>3.3119999999999998</v>
      </c>
      <c r="BP118" s="49">
        <v>0</v>
      </c>
      <c r="BQ118" s="49">
        <v>0</v>
      </c>
      <c r="BR118" s="49">
        <v>0</v>
      </c>
      <c r="BS118" s="49">
        <v>0</v>
      </c>
      <c r="BT118" s="49">
        <v>1</v>
      </c>
      <c r="BU118" s="824"/>
      <c r="BV118" s="825"/>
      <c r="BW118" s="825"/>
      <c r="BX118" s="825"/>
      <c r="BY118" s="825"/>
      <c r="BZ118" s="825"/>
      <c r="CA118" s="825"/>
      <c r="CB118" s="825"/>
      <c r="CC118" s="826"/>
    </row>
    <row r="119" spans="1:81" s="58" customFormat="1" ht="40.200000000000003" customHeight="1" thickTop="1" x14ac:dyDescent="0.3">
      <c r="A119" s="34"/>
      <c r="B119" s="886"/>
      <c r="C119" s="869"/>
      <c r="D119" s="871">
        <v>3301</v>
      </c>
      <c r="E119" s="851" t="s">
        <v>3996</v>
      </c>
      <c r="F119" s="851">
        <v>3301073</v>
      </c>
      <c r="G119" s="851" t="s">
        <v>4007</v>
      </c>
      <c r="H119" s="851" t="s">
        <v>2578</v>
      </c>
      <c r="I119" s="1184">
        <v>2021004540022</v>
      </c>
      <c r="J119" s="812">
        <v>191</v>
      </c>
      <c r="K119" s="854" t="str">
        <f>+[4]Metas!K218</f>
        <v>Contenidos culturales que generen impacto en el sector cultura de Norte de Santander publicados. (3 por año)</v>
      </c>
      <c r="L119" s="857">
        <f t="shared" ref="L119" si="220">M119</f>
        <v>3</v>
      </c>
      <c r="M119" s="860">
        <f t="shared" ref="M119" si="221">SUM(N119:Q119)</f>
        <v>3</v>
      </c>
      <c r="N119" s="836"/>
      <c r="O119" s="839"/>
      <c r="P119" s="863">
        <v>1</v>
      </c>
      <c r="Q119" s="866">
        <v>2</v>
      </c>
      <c r="R119" s="1005">
        <f t="shared" ref="R119" si="222">+$J119</f>
        <v>191</v>
      </c>
      <c r="S119" s="354" t="s">
        <v>5121</v>
      </c>
      <c r="T119" s="438" t="s">
        <v>3822</v>
      </c>
      <c r="U119" s="235" t="s">
        <v>3826</v>
      </c>
      <c r="V119" s="235" t="s">
        <v>3830</v>
      </c>
      <c r="W119" s="354" t="s">
        <v>5067</v>
      </c>
      <c r="X119" s="538">
        <v>44956</v>
      </c>
      <c r="Y119" s="538">
        <v>45289</v>
      </c>
      <c r="Z119" s="538">
        <v>44956</v>
      </c>
      <c r="AA119" s="538">
        <v>45289</v>
      </c>
      <c r="AB119" s="812">
        <f t="shared" ref="AB119" si="223">+$J119</f>
        <v>191</v>
      </c>
      <c r="AC119" s="827">
        <f t="shared" ref="AC119" si="224">+L119</f>
        <v>3</v>
      </c>
      <c r="AD119" s="44">
        <f t="shared" si="114"/>
        <v>17.247999999999998</v>
      </c>
      <c r="AE119" s="44">
        <f t="shared" si="114"/>
        <v>13.247999999999999</v>
      </c>
      <c r="AF119" s="44">
        <f t="shared" si="114"/>
        <v>0</v>
      </c>
      <c r="AG119" s="44">
        <f t="shared" si="113"/>
        <v>0</v>
      </c>
      <c r="AH119" s="44">
        <f t="shared" si="113"/>
        <v>0</v>
      </c>
      <c r="AI119" s="44">
        <f t="shared" si="113"/>
        <v>0</v>
      </c>
      <c r="AJ119" s="44">
        <f t="shared" si="113"/>
        <v>4</v>
      </c>
      <c r="AK119" s="812">
        <f t="shared" ref="AK119" si="225">+$J119</f>
        <v>191</v>
      </c>
      <c r="AL119" s="1252">
        <f t="shared" si="204"/>
        <v>0</v>
      </c>
      <c r="AM119" s="44">
        <f t="shared" si="131"/>
        <v>4.3119999999999994</v>
      </c>
      <c r="AN119" s="47">
        <v>3.3119999999999998</v>
      </c>
      <c r="AO119" s="47">
        <v>0</v>
      </c>
      <c r="AP119" s="47">
        <v>0</v>
      </c>
      <c r="AQ119" s="47">
        <v>0</v>
      </c>
      <c r="AR119" s="47">
        <v>0</v>
      </c>
      <c r="AS119" s="47">
        <v>1</v>
      </c>
      <c r="AT119" s="812">
        <f t="shared" ref="AT119" si="226">+$J119</f>
        <v>191</v>
      </c>
      <c r="AU119" s="1255">
        <f t="shared" si="206"/>
        <v>0</v>
      </c>
      <c r="AV119" s="44">
        <f t="shared" si="132"/>
        <v>4.3119999999999994</v>
      </c>
      <c r="AW119" s="47">
        <v>3.3119999999999998</v>
      </c>
      <c r="AX119" s="47">
        <v>0</v>
      </c>
      <c r="AY119" s="47">
        <v>0</v>
      </c>
      <c r="AZ119" s="47">
        <v>0</v>
      </c>
      <c r="BA119" s="47">
        <v>0</v>
      </c>
      <c r="BB119" s="47">
        <v>1</v>
      </c>
      <c r="BC119" s="812">
        <f t="shared" ref="BC119" si="227">+$J119</f>
        <v>191</v>
      </c>
      <c r="BD119" s="1258">
        <f t="shared" si="208"/>
        <v>1</v>
      </c>
      <c r="BE119" s="44">
        <f t="shared" si="133"/>
        <v>4.3119999999999994</v>
      </c>
      <c r="BF119" s="47">
        <v>3.3119999999999998</v>
      </c>
      <c r="BG119" s="47">
        <v>0</v>
      </c>
      <c r="BH119" s="47">
        <v>0</v>
      </c>
      <c r="BI119" s="47">
        <v>0</v>
      </c>
      <c r="BJ119" s="47">
        <v>0</v>
      </c>
      <c r="BK119" s="47">
        <v>1</v>
      </c>
      <c r="BL119" s="812">
        <f t="shared" ref="BL119" si="228">+$J119</f>
        <v>191</v>
      </c>
      <c r="BM119" s="1249">
        <f t="shared" si="210"/>
        <v>2</v>
      </c>
      <c r="BN119" s="44">
        <f t="shared" si="134"/>
        <v>4.3119999999999994</v>
      </c>
      <c r="BO119" s="47">
        <v>3.3119999999999998</v>
      </c>
      <c r="BP119" s="47">
        <v>0</v>
      </c>
      <c r="BQ119" s="47">
        <v>0</v>
      </c>
      <c r="BR119" s="47">
        <v>0</v>
      </c>
      <c r="BS119" s="47">
        <v>0</v>
      </c>
      <c r="BT119" s="47">
        <v>1</v>
      </c>
      <c r="BU119" s="818"/>
      <c r="BV119" s="819"/>
      <c r="BW119" s="819"/>
      <c r="BX119" s="819"/>
      <c r="BY119" s="819"/>
      <c r="BZ119" s="819"/>
      <c r="CA119" s="819"/>
      <c r="CB119" s="819"/>
      <c r="CC119" s="820"/>
    </row>
    <row r="120" spans="1:81" s="58" customFormat="1" ht="40.200000000000003" customHeight="1" x14ac:dyDescent="0.3">
      <c r="A120" s="34"/>
      <c r="B120" s="886"/>
      <c r="C120" s="869"/>
      <c r="D120" s="872"/>
      <c r="E120" s="852"/>
      <c r="F120" s="852"/>
      <c r="G120" s="852"/>
      <c r="H120" s="852"/>
      <c r="I120" s="1185"/>
      <c r="J120" s="813"/>
      <c r="K120" s="855"/>
      <c r="L120" s="858"/>
      <c r="M120" s="861"/>
      <c r="N120" s="837"/>
      <c r="O120" s="840"/>
      <c r="P120" s="864"/>
      <c r="Q120" s="867"/>
      <c r="R120" s="1006"/>
      <c r="S120" s="355" t="s">
        <v>5122</v>
      </c>
      <c r="T120" s="236" t="s">
        <v>3822</v>
      </c>
      <c r="U120" s="236" t="s">
        <v>3826</v>
      </c>
      <c r="V120" s="236" t="s">
        <v>3830</v>
      </c>
      <c r="W120" s="355" t="s">
        <v>5123</v>
      </c>
      <c r="X120" s="539">
        <v>44956</v>
      </c>
      <c r="Y120" s="539">
        <v>45289</v>
      </c>
      <c r="Z120" s="539">
        <v>44956</v>
      </c>
      <c r="AA120" s="539">
        <v>45289</v>
      </c>
      <c r="AB120" s="813"/>
      <c r="AC120" s="828"/>
      <c r="AD120" s="51">
        <f t="shared" si="114"/>
        <v>17.247999999999998</v>
      </c>
      <c r="AE120" s="51">
        <f t="shared" si="114"/>
        <v>13.247999999999999</v>
      </c>
      <c r="AF120" s="51">
        <f t="shared" si="114"/>
        <v>0</v>
      </c>
      <c r="AG120" s="51">
        <f t="shared" si="113"/>
        <v>0</v>
      </c>
      <c r="AH120" s="51">
        <f t="shared" si="113"/>
        <v>0</v>
      </c>
      <c r="AI120" s="51">
        <f t="shared" si="113"/>
        <v>0</v>
      </c>
      <c r="AJ120" s="51">
        <f t="shared" si="113"/>
        <v>4</v>
      </c>
      <c r="AK120" s="813"/>
      <c r="AL120" s="1253"/>
      <c r="AM120" s="51">
        <f t="shared" si="131"/>
        <v>4.3119999999999994</v>
      </c>
      <c r="AN120" s="257">
        <v>3.3119999999999998</v>
      </c>
      <c r="AO120" s="257">
        <v>0</v>
      </c>
      <c r="AP120" s="257">
        <v>0</v>
      </c>
      <c r="AQ120" s="257">
        <v>0</v>
      </c>
      <c r="AR120" s="257">
        <v>0</v>
      </c>
      <c r="AS120" s="257">
        <v>1</v>
      </c>
      <c r="AT120" s="813"/>
      <c r="AU120" s="1256"/>
      <c r="AV120" s="51">
        <f t="shared" si="132"/>
        <v>4.3119999999999994</v>
      </c>
      <c r="AW120" s="257">
        <v>3.3119999999999998</v>
      </c>
      <c r="AX120" s="257">
        <v>0</v>
      </c>
      <c r="AY120" s="257">
        <v>0</v>
      </c>
      <c r="AZ120" s="257">
        <v>0</v>
      </c>
      <c r="BA120" s="257">
        <v>0</v>
      </c>
      <c r="BB120" s="257">
        <v>1</v>
      </c>
      <c r="BC120" s="813"/>
      <c r="BD120" s="1259"/>
      <c r="BE120" s="51">
        <f t="shared" si="133"/>
        <v>4.3119999999999994</v>
      </c>
      <c r="BF120" s="257">
        <v>3.3119999999999998</v>
      </c>
      <c r="BG120" s="257">
        <v>0</v>
      </c>
      <c r="BH120" s="257">
        <v>0</v>
      </c>
      <c r="BI120" s="257">
        <v>0</v>
      </c>
      <c r="BJ120" s="257">
        <v>0</v>
      </c>
      <c r="BK120" s="257">
        <v>1</v>
      </c>
      <c r="BL120" s="813"/>
      <c r="BM120" s="1250"/>
      <c r="BN120" s="51">
        <f t="shared" si="134"/>
        <v>4.3119999999999994</v>
      </c>
      <c r="BO120" s="257">
        <v>3.3119999999999998</v>
      </c>
      <c r="BP120" s="257">
        <v>0</v>
      </c>
      <c r="BQ120" s="257">
        <v>0</v>
      </c>
      <c r="BR120" s="257">
        <v>0</v>
      </c>
      <c r="BS120" s="257">
        <v>0</v>
      </c>
      <c r="BT120" s="257">
        <v>1</v>
      </c>
      <c r="BU120" s="821"/>
      <c r="BV120" s="822"/>
      <c r="BW120" s="822"/>
      <c r="BX120" s="822"/>
      <c r="BY120" s="822"/>
      <c r="BZ120" s="822"/>
      <c r="CA120" s="822"/>
      <c r="CB120" s="822"/>
      <c r="CC120" s="823"/>
    </row>
    <row r="121" spans="1:81" s="58" customFormat="1" ht="40.200000000000003" customHeight="1" x14ac:dyDescent="0.3">
      <c r="A121" s="34"/>
      <c r="B121" s="886"/>
      <c r="C121" s="869"/>
      <c r="D121" s="872"/>
      <c r="E121" s="852"/>
      <c r="F121" s="852"/>
      <c r="G121" s="852"/>
      <c r="H121" s="852"/>
      <c r="I121" s="1185"/>
      <c r="J121" s="813"/>
      <c r="K121" s="855"/>
      <c r="L121" s="858"/>
      <c r="M121" s="861"/>
      <c r="N121" s="837"/>
      <c r="O121" s="840"/>
      <c r="P121" s="864"/>
      <c r="Q121" s="867"/>
      <c r="R121" s="1006"/>
      <c r="S121" s="355" t="s">
        <v>5124</v>
      </c>
      <c r="T121" s="236" t="s">
        <v>3822</v>
      </c>
      <c r="U121" s="236" t="s">
        <v>3826</v>
      </c>
      <c r="V121" s="236" t="s">
        <v>3830</v>
      </c>
      <c r="W121" s="355" t="s">
        <v>5125</v>
      </c>
      <c r="X121" s="539">
        <v>44956</v>
      </c>
      <c r="Y121" s="539">
        <v>45289</v>
      </c>
      <c r="Z121" s="539">
        <v>44956</v>
      </c>
      <c r="AA121" s="539">
        <v>45289</v>
      </c>
      <c r="AB121" s="813"/>
      <c r="AC121" s="828"/>
      <c r="AD121" s="51">
        <f t="shared" si="114"/>
        <v>17.247999999999998</v>
      </c>
      <c r="AE121" s="51">
        <f t="shared" si="114"/>
        <v>13.247999999999999</v>
      </c>
      <c r="AF121" s="51">
        <f t="shared" si="114"/>
        <v>0</v>
      </c>
      <c r="AG121" s="51">
        <f t="shared" si="113"/>
        <v>0</v>
      </c>
      <c r="AH121" s="51">
        <f t="shared" si="113"/>
        <v>0</v>
      </c>
      <c r="AI121" s="51">
        <f t="shared" si="113"/>
        <v>0</v>
      </c>
      <c r="AJ121" s="51">
        <f t="shared" si="113"/>
        <v>4</v>
      </c>
      <c r="AK121" s="813"/>
      <c r="AL121" s="1253"/>
      <c r="AM121" s="51">
        <f t="shared" si="131"/>
        <v>4.3119999999999994</v>
      </c>
      <c r="AN121" s="257">
        <v>3.3119999999999998</v>
      </c>
      <c r="AO121" s="257">
        <v>0</v>
      </c>
      <c r="AP121" s="257">
        <v>0</v>
      </c>
      <c r="AQ121" s="257">
        <v>0</v>
      </c>
      <c r="AR121" s="257">
        <v>0</v>
      </c>
      <c r="AS121" s="257">
        <v>1</v>
      </c>
      <c r="AT121" s="813"/>
      <c r="AU121" s="1256"/>
      <c r="AV121" s="51">
        <f t="shared" si="132"/>
        <v>4.3119999999999994</v>
      </c>
      <c r="AW121" s="257">
        <v>3.3119999999999998</v>
      </c>
      <c r="AX121" s="257">
        <v>0</v>
      </c>
      <c r="AY121" s="257">
        <v>0</v>
      </c>
      <c r="AZ121" s="257">
        <v>0</v>
      </c>
      <c r="BA121" s="257">
        <v>0</v>
      </c>
      <c r="BB121" s="257">
        <v>1</v>
      </c>
      <c r="BC121" s="813"/>
      <c r="BD121" s="1259"/>
      <c r="BE121" s="51">
        <f t="shared" si="133"/>
        <v>4.3119999999999994</v>
      </c>
      <c r="BF121" s="257">
        <v>3.3119999999999998</v>
      </c>
      <c r="BG121" s="257">
        <v>0</v>
      </c>
      <c r="BH121" s="257">
        <v>0</v>
      </c>
      <c r="BI121" s="257">
        <v>0</v>
      </c>
      <c r="BJ121" s="257">
        <v>0</v>
      </c>
      <c r="BK121" s="257">
        <v>1</v>
      </c>
      <c r="BL121" s="813"/>
      <c r="BM121" s="1250"/>
      <c r="BN121" s="51">
        <f t="shared" si="134"/>
        <v>4.3119999999999994</v>
      </c>
      <c r="BO121" s="257">
        <v>3.3119999999999998</v>
      </c>
      <c r="BP121" s="257">
        <v>0</v>
      </c>
      <c r="BQ121" s="257">
        <v>0</v>
      </c>
      <c r="BR121" s="257">
        <v>0</v>
      </c>
      <c r="BS121" s="257">
        <v>0</v>
      </c>
      <c r="BT121" s="257">
        <v>1</v>
      </c>
      <c r="BU121" s="821"/>
      <c r="BV121" s="822"/>
      <c r="BW121" s="822"/>
      <c r="BX121" s="822"/>
      <c r="BY121" s="822"/>
      <c r="BZ121" s="822"/>
      <c r="CA121" s="822"/>
      <c r="CB121" s="822"/>
      <c r="CC121" s="823"/>
    </row>
    <row r="122" spans="1:81" s="58" customFormat="1" ht="40.200000000000003" customHeight="1" thickBot="1" x14ac:dyDescent="0.35">
      <c r="A122" s="34"/>
      <c r="B122" s="886"/>
      <c r="C122" s="870"/>
      <c r="D122" s="873"/>
      <c r="E122" s="853"/>
      <c r="F122" s="853"/>
      <c r="G122" s="853"/>
      <c r="H122" s="853"/>
      <c r="I122" s="1186"/>
      <c r="J122" s="814"/>
      <c r="K122" s="856"/>
      <c r="L122" s="859"/>
      <c r="M122" s="862"/>
      <c r="N122" s="838"/>
      <c r="O122" s="841"/>
      <c r="P122" s="865"/>
      <c r="Q122" s="874"/>
      <c r="R122" s="1007"/>
      <c r="S122" s="356" t="s">
        <v>5126</v>
      </c>
      <c r="T122" s="393" t="s">
        <v>3822</v>
      </c>
      <c r="U122" s="237" t="s">
        <v>3826</v>
      </c>
      <c r="V122" s="237" t="s">
        <v>3830</v>
      </c>
      <c r="W122" s="356" t="s">
        <v>5127</v>
      </c>
      <c r="X122" s="539">
        <v>44956</v>
      </c>
      <c r="Y122" s="539">
        <v>45289</v>
      </c>
      <c r="Z122" s="539">
        <v>44956</v>
      </c>
      <c r="AA122" s="539">
        <v>45289</v>
      </c>
      <c r="AB122" s="814"/>
      <c r="AC122" s="829"/>
      <c r="AD122" s="46">
        <f t="shared" si="114"/>
        <v>17.247999999999998</v>
      </c>
      <c r="AE122" s="46">
        <f t="shared" si="114"/>
        <v>13.247999999999999</v>
      </c>
      <c r="AF122" s="46">
        <f t="shared" si="114"/>
        <v>0</v>
      </c>
      <c r="AG122" s="46">
        <f t="shared" si="113"/>
        <v>0</v>
      </c>
      <c r="AH122" s="46">
        <f t="shared" si="113"/>
        <v>0</v>
      </c>
      <c r="AI122" s="46">
        <f t="shared" si="113"/>
        <v>0</v>
      </c>
      <c r="AJ122" s="46">
        <f t="shared" si="113"/>
        <v>4</v>
      </c>
      <c r="AK122" s="814"/>
      <c r="AL122" s="1254"/>
      <c r="AM122" s="46">
        <f t="shared" si="131"/>
        <v>4.3119999999999994</v>
      </c>
      <c r="AN122" s="49">
        <v>3.3119999999999998</v>
      </c>
      <c r="AO122" s="49">
        <v>0</v>
      </c>
      <c r="AP122" s="49">
        <v>0</v>
      </c>
      <c r="AQ122" s="49">
        <v>0</v>
      </c>
      <c r="AR122" s="49">
        <v>0</v>
      </c>
      <c r="AS122" s="49">
        <v>1</v>
      </c>
      <c r="AT122" s="814"/>
      <c r="AU122" s="1257"/>
      <c r="AV122" s="46">
        <f t="shared" si="132"/>
        <v>4.3119999999999994</v>
      </c>
      <c r="AW122" s="49">
        <v>3.3119999999999998</v>
      </c>
      <c r="AX122" s="49">
        <v>0</v>
      </c>
      <c r="AY122" s="49">
        <v>0</v>
      </c>
      <c r="AZ122" s="49">
        <v>0</v>
      </c>
      <c r="BA122" s="49">
        <v>0</v>
      </c>
      <c r="BB122" s="49">
        <v>1</v>
      </c>
      <c r="BC122" s="814"/>
      <c r="BD122" s="1260"/>
      <c r="BE122" s="46">
        <f t="shared" si="133"/>
        <v>4.3119999999999994</v>
      </c>
      <c r="BF122" s="49">
        <v>3.3119999999999998</v>
      </c>
      <c r="BG122" s="49">
        <v>0</v>
      </c>
      <c r="BH122" s="49">
        <v>0</v>
      </c>
      <c r="BI122" s="49">
        <v>0</v>
      </c>
      <c r="BJ122" s="49">
        <v>0</v>
      </c>
      <c r="BK122" s="49">
        <v>1</v>
      </c>
      <c r="BL122" s="814"/>
      <c r="BM122" s="1251"/>
      <c r="BN122" s="46">
        <f t="shared" si="134"/>
        <v>4.3119999999999994</v>
      </c>
      <c r="BO122" s="49">
        <v>3.3119999999999998</v>
      </c>
      <c r="BP122" s="49">
        <v>0</v>
      </c>
      <c r="BQ122" s="49">
        <v>0</v>
      </c>
      <c r="BR122" s="49">
        <v>0</v>
      </c>
      <c r="BS122" s="49">
        <v>0</v>
      </c>
      <c r="BT122" s="49">
        <v>1</v>
      </c>
      <c r="BU122" s="824"/>
      <c r="BV122" s="825"/>
      <c r="BW122" s="825"/>
      <c r="BX122" s="825"/>
      <c r="BY122" s="825"/>
      <c r="BZ122" s="825"/>
      <c r="CA122" s="825"/>
      <c r="CB122" s="825"/>
      <c r="CC122" s="826"/>
    </row>
    <row r="123" spans="1:81" s="58" customFormat="1" ht="40.200000000000003" customHeight="1" thickTop="1" x14ac:dyDescent="0.3">
      <c r="A123" s="34"/>
      <c r="B123" s="886"/>
      <c r="C123" s="868" t="s">
        <v>293</v>
      </c>
      <c r="D123" s="871">
        <v>3301</v>
      </c>
      <c r="E123" s="851" t="s">
        <v>3996</v>
      </c>
      <c r="F123" s="851">
        <v>3301100</v>
      </c>
      <c r="G123" s="851" t="s">
        <v>4008</v>
      </c>
      <c r="H123" s="851" t="s">
        <v>2578</v>
      </c>
      <c r="I123" s="1184">
        <v>2021004540022</v>
      </c>
      <c r="J123" s="812">
        <v>192</v>
      </c>
      <c r="K123" s="854" t="str">
        <f>+[4]Metas!K219</f>
        <v>Revistas editadas, con información cultural realizadas (1 por año)</v>
      </c>
      <c r="L123" s="857">
        <f t="shared" ref="L123" si="229">M123</f>
        <v>1</v>
      </c>
      <c r="M123" s="860">
        <f t="shared" ref="M123" si="230">SUM(N123:Q123)</f>
        <v>1</v>
      </c>
      <c r="N123" s="836"/>
      <c r="O123" s="839"/>
      <c r="P123" s="863"/>
      <c r="Q123" s="866">
        <v>1</v>
      </c>
      <c r="R123" s="812">
        <f t="shared" ref="R123" si="231">+$J123</f>
        <v>192</v>
      </c>
      <c r="S123" s="354" t="s">
        <v>5066</v>
      </c>
      <c r="T123" s="438" t="s">
        <v>3822</v>
      </c>
      <c r="U123" s="235" t="s">
        <v>3826</v>
      </c>
      <c r="V123" s="235" t="s">
        <v>3830</v>
      </c>
      <c r="W123" s="354" t="s">
        <v>5067</v>
      </c>
      <c r="X123" s="538">
        <v>44956</v>
      </c>
      <c r="Y123" s="538">
        <v>45289</v>
      </c>
      <c r="Z123" s="538">
        <v>44956</v>
      </c>
      <c r="AA123" s="538">
        <v>45289</v>
      </c>
      <c r="AB123" s="812">
        <f t="shared" ref="AB123" si="232">+$J123</f>
        <v>192</v>
      </c>
      <c r="AC123" s="827">
        <f t="shared" ref="AC123" si="233">+L123</f>
        <v>1</v>
      </c>
      <c r="AD123" s="44">
        <f t="shared" si="114"/>
        <v>17.247999999999998</v>
      </c>
      <c r="AE123" s="44">
        <f t="shared" si="114"/>
        <v>13.247999999999999</v>
      </c>
      <c r="AF123" s="44">
        <f t="shared" si="114"/>
        <v>0</v>
      </c>
      <c r="AG123" s="44">
        <f t="shared" si="113"/>
        <v>0</v>
      </c>
      <c r="AH123" s="44">
        <f t="shared" si="113"/>
        <v>0</v>
      </c>
      <c r="AI123" s="44">
        <f t="shared" si="113"/>
        <v>0</v>
      </c>
      <c r="AJ123" s="44">
        <f t="shared" si="113"/>
        <v>4</v>
      </c>
      <c r="AK123" s="812">
        <f t="shared" ref="AK123" si="234">+$J123</f>
        <v>192</v>
      </c>
      <c r="AL123" s="1252">
        <f t="shared" si="204"/>
        <v>0</v>
      </c>
      <c r="AM123" s="44">
        <f t="shared" si="131"/>
        <v>4.3119999999999994</v>
      </c>
      <c r="AN123" s="47">
        <v>3.3119999999999998</v>
      </c>
      <c r="AO123" s="47">
        <v>0</v>
      </c>
      <c r="AP123" s="47">
        <v>0</v>
      </c>
      <c r="AQ123" s="47">
        <v>0</v>
      </c>
      <c r="AR123" s="47">
        <v>0</v>
      </c>
      <c r="AS123" s="47">
        <v>1</v>
      </c>
      <c r="AT123" s="812">
        <f t="shared" ref="AT123" si="235">+$J123</f>
        <v>192</v>
      </c>
      <c r="AU123" s="1255">
        <f t="shared" si="206"/>
        <v>0</v>
      </c>
      <c r="AV123" s="44">
        <f t="shared" si="132"/>
        <v>4.3119999999999994</v>
      </c>
      <c r="AW123" s="47">
        <v>3.3119999999999998</v>
      </c>
      <c r="AX123" s="47">
        <v>0</v>
      </c>
      <c r="AY123" s="47">
        <v>0</v>
      </c>
      <c r="AZ123" s="47">
        <v>0</v>
      </c>
      <c r="BA123" s="47">
        <v>0</v>
      </c>
      <c r="BB123" s="47">
        <v>1</v>
      </c>
      <c r="BC123" s="812">
        <f t="shared" ref="BC123" si="236">+$J123</f>
        <v>192</v>
      </c>
      <c r="BD123" s="1258">
        <f t="shared" si="208"/>
        <v>0</v>
      </c>
      <c r="BE123" s="44">
        <f t="shared" si="133"/>
        <v>4.3119999999999994</v>
      </c>
      <c r="BF123" s="47">
        <v>3.3119999999999998</v>
      </c>
      <c r="BG123" s="47">
        <v>0</v>
      </c>
      <c r="BH123" s="47">
        <v>0</v>
      </c>
      <c r="BI123" s="47">
        <v>0</v>
      </c>
      <c r="BJ123" s="47">
        <v>0</v>
      </c>
      <c r="BK123" s="47">
        <v>1</v>
      </c>
      <c r="BL123" s="812">
        <f t="shared" ref="BL123" si="237">+$J123</f>
        <v>192</v>
      </c>
      <c r="BM123" s="1249">
        <f t="shared" si="210"/>
        <v>1</v>
      </c>
      <c r="BN123" s="44">
        <f t="shared" si="134"/>
        <v>4.3119999999999994</v>
      </c>
      <c r="BO123" s="47">
        <v>3.3119999999999998</v>
      </c>
      <c r="BP123" s="47">
        <v>0</v>
      </c>
      <c r="BQ123" s="47">
        <v>0</v>
      </c>
      <c r="BR123" s="47">
        <v>0</v>
      </c>
      <c r="BS123" s="47">
        <v>0</v>
      </c>
      <c r="BT123" s="47">
        <v>1</v>
      </c>
      <c r="BU123" s="818"/>
      <c r="BV123" s="819"/>
      <c r="BW123" s="819"/>
      <c r="BX123" s="819"/>
      <c r="BY123" s="819"/>
      <c r="BZ123" s="819"/>
      <c r="CA123" s="819"/>
      <c r="CB123" s="819"/>
      <c r="CC123" s="820"/>
    </row>
    <row r="124" spans="1:81" s="58" customFormat="1" ht="40.200000000000003" customHeight="1" x14ac:dyDescent="0.3">
      <c r="A124" s="34"/>
      <c r="B124" s="886"/>
      <c r="C124" s="869"/>
      <c r="D124" s="872"/>
      <c r="E124" s="852"/>
      <c r="F124" s="852"/>
      <c r="G124" s="852"/>
      <c r="H124" s="852"/>
      <c r="I124" s="1185"/>
      <c r="J124" s="813"/>
      <c r="K124" s="855"/>
      <c r="L124" s="858"/>
      <c r="M124" s="861"/>
      <c r="N124" s="837"/>
      <c r="O124" s="840"/>
      <c r="P124" s="864"/>
      <c r="Q124" s="867"/>
      <c r="R124" s="813"/>
      <c r="S124" s="355" t="s">
        <v>5128</v>
      </c>
      <c r="T124" s="236" t="s">
        <v>3822</v>
      </c>
      <c r="U124" s="236" t="s">
        <v>3826</v>
      </c>
      <c r="V124" s="236" t="s">
        <v>3830</v>
      </c>
      <c r="W124" s="355" t="s">
        <v>5129</v>
      </c>
      <c r="X124" s="539">
        <v>44956</v>
      </c>
      <c r="Y124" s="539">
        <v>45289</v>
      </c>
      <c r="Z124" s="539">
        <v>44956</v>
      </c>
      <c r="AA124" s="539">
        <v>45289</v>
      </c>
      <c r="AB124" s="813"/>
      <c r="AC124" s="828"/>
      <c r="AD124" s="51">
        <f t="shared" si="114"/>
        <v>17.247999999999998</v>
      </c>
      <c r="AE124" s="51">
        <f t="shared" si="114"/>
        <v>13.247999999999999</v>
      </c>
      <c r="AF124" s="51">
        <f t="shared" si="114"/>
        <v>0</v>
      </c>
      <c r="AG124" s="51">
        <f t="shared" si="113"/>
        <v>0</v>
      </c>
      <c r="AH124" s="51">
        <f t="shared" si="113"/>
        <v>0</v>
      </c>
      <c r="AI124" s="51">
        <f t="shared" si="113"/>
        <v>0</v>
      </c>
      <c r="AJ124" s="51">
        <f t="shared" si="113"/>
        <v>4</v>
      </c>
      <c r="AK124" s="813"/>
      <c r="AL124" s="1253"/>
      <c r="AM124" s="51">
        <f t="shared" si="131"/>
        <v>4.3119999999999994</v>
      </c>
      <c r="AN124" s="257">
        <v>3.3119999999999998</v>
      </c>
      <c r="AO124" s="257">
        <v>0</v>
      </c>
      <c r="AP124" s="257">
        <v>0</v>
      </c>
      <c r="AQ124" s="257">
        <v>0</v>
      </c>
      <c r="AR124" s="257">
        <v>0</v>
      </c>
      <c r="AS124" s="257">
        <v>1</v>
      </c>
      <c r="AT124" s="813"/>
      <c r="AU124" s="1256"/>
      <c r="AV124" s="51">
        <f t="shared" si="132"/>
        <v>4.3119999999999994</v>
      </c>
      <c r="AW124" s="257">
        <v>3.3119999999999998</v>
      </c>
      <c r="AX124" s="257">
        <v>0</v>
      </c>
      <c r="AY124" s="257">
        <v>0</v>
      </c>
      <c r="AZ124" s="257">
        <v>0</v>
      </c>
      <c r="BA124" s="257">
        <v>0</v>
      </c>
      <c r="BB124" s="257">
        <v>1</v>
      </c>
      <c r="BC124" s="813"/>
      <c r="BD124" s="1259"/>
      <c r="BE124" s="51">
        <f t="shared" si="133"/>
        <v>4.3119999999999994</v>
      </c>
      <c r="BF124" s="257">
        <v>3.3119999999999998</v>
      </c>
      <c r="BG124" s="257">
        <v>0</v>
      </c>
      <c r="BH124" s="257">
        <v>0</v>
      </c>
      <c r="BI124" s="257">
        <v>0</v>
      </c>
      <c r="BJ124" s="257">
        <v>0</v>
      </c>
      <c r="BK124" s="257">
        <v>1</v>
      </c>
      <c r="BL124" s="813"/>
      <c r="BM124" s="1250"/>
      <c r="BN124" s="51">
        <f t="shared" si="134"/>
        <v>4.3119999999999994</v>
      </c>
      <c r="BO124" s="257">
        <v>3.3119999999999998</v>
      </c>
      <c r="BP124" s="257">
        <v>0</v>
      </c>
      <c r="BQ124" s="257">
        <v>0</v>
      </c>
      <c r="BR124" s="257">
        <v>0</v>
      </c>
      <c r="BS124" s="257">
        <v>0</v>
      </c>
      <c r="BT124" s="257">
        <v>1</v>
      </c>
      <c r="BU124" s="821"/>
      <c r="BV124" s="822"/>
      <c r="BW124" s="822"/>
      <c r="BX124" s="822"/>
      <c r="BY124" s="822"/>
      <c r="BZ124" s="822"/>
      <c r="CA124" s="822"/>
      <c r="CB124" s="822"/>
      <c r="CC124" s="823"/>
    </row>
    <row r="125" spans="1:81" s="58" customFormat="1" ht="40.200000000000003" customHeight="1" x14ac:dyDescent="0.3">
      <c r="A125" s="34"/>
      <c r="B125" s="886"/>
      <c r="C125" s="869"/>
      <c r="D125" s="872"/>
      <c r="E125" s="852"/>
      <c r="F125" s="852"/>
      <c r="G125" s="852"/>
      <c r="H125" s="852"/>
      <c r="I125" s="1185"/>
      <c r="J125" s="813"/>
      <c r="K125" s="855"/>
      <c r="L125" s="858"/>
      <c r="M125" s="861"/>
      <c r="N125" s="837"/>
      <c r="O125" s="840"/>
      <c r="P125" s="864"/>
      <c r="Q125" s="867"/>
      <c r="R125" s="813"/>
      <c r="S125" s="355" t="s">
        <v>5130</v>
      </c>
      <c r="T125" s="236" t="s">
        <v>3822</v>
      </c>
      <c r="U125" s="236" t="s">
        <v>3826</v>
      </c>
      <c r="V125" s="236" t="s">
        <v>3830</v>
      </c>
      <c r="W125" s="355" t="s">
        <v>5131</v>
      </c>
      <c r="X125" s="539">
        <v>44956</v>
      </c>
      <c r="Y125" s="539">
        <v>45289</v>
      </c>
      <c r="Z125" s="539">
        <v>44956</v>
      </c>
      <c r="AA125" s="539">
        <v>45289</v>
      </c>
      <c r="AB125" s="813"/>
      <c r="AC125" s="828"/>
      <c r="AD125" s="51">
        <f t="shared" si="114"/>
        <v>17.247999999999998</v>
      </c>
      <c r="AE125" s="51">
        <f t="shared" si="114"/>
        <v>13.247999999999999</v>
      </c>
      <c r="AF125" s="51">
        <f t="shared" si="114"/>
        <v>0</v>
      </c>
      <c r="AG125" s="51">
        <f t="shared" si="113"/>
        <v>0</v>
      </c>
      <c r="AH125" s="51">
        <f t="shared" si="113"/>
        <v>0</v>
      </c>
      <c r="AI125" s="51">
        <f t="shared" si="113"/>
        <v>0</v>
      </c>
      <c r="AJ125" s="51">
        <f t="shared" si="113"/>
        <v>4</v>
      </c>
      <c r="AK125" s="813"/>
      <c r="AL125" s="1253"/>
      <c r="AM125" s="51">
        <f t="shared" si="131"/>
        <v>4.3119999999999994</v>
      </c>
      <c r="AN125" s="257">
        <v>3.3119999999999998</v>
      </c>
      <c r="AO125" s="257">
        <v>0</v>
      </c>
      <c r="AP125" s="257">
        <v>0</v>
      </c>
      <c r="AQ125" s="257">
        <v>0</v>
      </c>
      <c r="AR125" s="257">
        <v>0</v>
      </c>
      <c r="AS125" s="257">
        <v>1</v>
      </c>
      <c r="AT125" s="813"/>
      <c r="AU125" s="1256"/>
      <c r="AV125" s="51">
        <f t="shared" si="132"/>
        <v>4.3119999999999994</v>
      </c>
      <c r="AW125" s="257">
        <v>3.3119999999999998</v>
      </c>
      <c r="AX125" s="257">
        <v>0</v>
      </c>
      <c r="AY125" s="257">
        <v>0</v>
      </c>
      <c r="AZ125" s="257">
        <v>0</v>
      </c>
      <c r="BA125" s="257">
        <v>0</v>
      </c>
      <c r="BB125" s="257">
        <v>1</v>
      </c>
      <c r="BC125" s="813"/>
      <c r="BD125" s="1259"/>
      <c r="BE125" s="51">
        <f t="shared" si="133"/>
        <v>4.3119999999999994</v>
      </c>
      <c r="BF125" s="257">
        <v>3.3119999999999998</v>
      </c>
      <c r="BG125" s="257">
        <v>0</v>
      </c>
      <c r="BH125" s="257">
        <v>0</v>
      </c>
      <c r="BI125" s="257">
        <v>0</v>
      </c>
      <c r="BJ125" s="257">
        <v>0</v>
      </c>
      <c r="BK125" s="257">
        <v>1</v>
      </c>
      <c r="BL125" s="813"/>
      <c r="BM125" s="1250"/>
      <c r="BN125" s="51">
        <f t="shared" si="134"/>
        <v>4.3119999999999994</v>
      </c>
      <c r="BO125" s="257">
        <v>3.3119999999999998</v>
      </c>
      <c r="BP125" s="257">
        <v>0</v>
      </c>
      <c r="BQ125" s="257">
        <v>0</v>
      </c>
      <c r="BR125" s="257">
        <v>0</v>
      </c>
      <c r="BS125" s="257">
        <v>0</v>
      </c>
      <c r="BT125" s="257">
        <v>1</v>
      </c>
      <c r="BU125" s="821"/>
      <c r="BV125" s="822"/>
      <c r="BW125" s="822"/>
      <c r="BX125" s="822"/>
      <c r="BY125" s="822"/>
      <c r="BZ125" s="822"/>
      <c r="CA125" s="822"/>
      <c r="CB125" s="822"/>
      <c r="CC125" s="823"/>
    </row>
    <row r="126" spans="1:81" s="58" customFormat="1" ht="40.200000000000003" customHeight="1" thickBot="1" x14ac:dyDescent="0.35">
      <c r="A126" s="34"/>
      <c r="B126" s="886"/>
      <c r="C126" s="869"/>
      <c r="D126" s="873"/>
      <c r="E126" s="853"/>
      <c r="F126" s="853"/>
      <c r="G126" s="853"/>
      <c r="H126" s="853"/>
      <c r="I126" s="1186"/>
      <c r="J126" s="814"/>
      <c r="K126" s="856"/>
      <c r="L126" s="859"/>
      <c r="M126" s="862"/>
      <c r="N126" s="838"/>
      <c r="O126" s="841"/>
      <c r="P126" s="865"/>
      <c r="Q126" s="874"/>
      <c r="R126" s="814"/>
      <c r="S126" s="356" t="s">
        <v>5132</v>
      </c>
      <c r="T126" s="393" t="s">
        <v>3822</v>
      </c>
      <c r="U126" s="237" t="s">
        <v>3826</v>
      </c>
      <c r="V126" s="237" t="s">
        <v>3830</v>
      </c>
      <c r="W126" s="356" t="s">
        <v>5133</v>
      </c>
      <c r="X126" s="539">
        <v>44956</v>
      </c>
      <c r="Y126" s="539">
        <v>45289</v>
      </c>
      <c r="Z126" s="539">
        <v>44956</v>
      </c>
      <c r="AA126" s="539">
        <v>45289</v>
      </c>
      <c r="AB126" s="814"/>
      <c r="AC126" s="829"/>
      <c r="AD126" s="46">
        <f t="shared" si="114"/>
        <v>17.247999999999998</v>
      </c>
      <c r="AE126" s="46">
        <f t="shared" si="114"/>
        <v>13.247999999999999</v>
      </c>
      <c r="AF126" s="46">
        <f t="shared" si="114"/>
        <v>0</v>
      </c>
      <c r="AG126" s="46">
        <f t="shared" si="113"/>
        <v>0</v>
      </c>
      <c r="AH126" s="46">
        <f t="shared" si="113"/>
        <v>0</v>
      </c>
      <c r="AI126" s="46">
        <f t="shared" si="113"/>
        <v>0</v>
      </c>
      <c r="AJ126" s="46">
        <f t="shared" si="113"/>
        <v>4</v>
      </c>
      <c r="AK126" s="814"/>
      <c r="AL126" s="1254"/>
      <c r="AM126" s="46">
        <f t="shared" si="131"/>
        <v>4.3119999999999994</v>
      </c>
      <c r="AN126" s="49">
        <v>3.3119999999999998</v>
      </c>
      <c r="AO126" s="49">
        <v>0</v>
      </c>
      <c r="AP126" s="49">
        <v>0</v>
      </c>
      <c r="AQ126" s="49">
        <v>0</v>
      </c>
      <c r="AR126" s="49">
        <v>0</v>
      </c>
      <c r="AS126" s="49">
        <v>1</v>
      </c>
      <c r="AT126" s="814"/>
      <c r="AU126" s="1257"/>
      <c r="AV126" s="46">
        <f t="shared" si="132"/>
        <v>4.3119999999999994</v>
      </c>
      <c r="AW126" s="49">
        <v>3.3119999999999998</v>
      </c>
      <c r="AX126" s="49">
        <v>0</v>
      </c>
      <c r="AY126" s="49">
        <v>0</v>
      </c>
      <c r="AZ126" s="49">
        <v>0</v>
      </c>
      <c r="BA126" s="49">
        <v>0</v>
      </c>
      <c r="BB126" s="49">
        <v>1</v>
      </c>
      <c r="BC126" s="814"/>
      <c r="BD126" s="1260"/>
      <c r="BE126" s="46">
        <f t="shared" si="133"/>
        <v>4.3119999999999994</v>
      </c>
      <c r="BF126" s="49">
        <v>3.3119999999999998</v>
      </c>
      <c r="BG126" s="49">
        <v>0</v>
      </c>
      <c r="BH126" s="49">
        <v>0</v>
      </c>
      <c r="BI126" s="49">
        <v>0</v>
      </c>
      <c r="BJ126" s="49">
        <v>0</v>
      </c>
      <c r="BK126" s="49">
        <v>1</v>
      </c>
      <c r="BL126" s="814"/>
      <c r="BM126" s="1251"/>
      <c r="BN126" s="46">
        <f t="shared" si="134"/>
        <v>4.3119999999999994</v>
      </c>
      <c r="BO126" s="49">
        <v>3.3119999999999998</v>
      </c>
      <c r="BP126" s="49">
        <v>0</v>
      </c>
      <c r="BQ126" s="49">
        <v>0</v>
      </c>
      <c r="BR126" s="49">
        <v>0</v>
      </c>
      <c r="BS126" s="49">
        <v>0</v>
      </c>
      <c r="BT126" s="49">
        <v>1</v>
      </c>
      <c r="BU126" s="824"/>
      <c r="BV126" s="825"/>
      <c r="BW126" s="825"/>
      <c r="BX126" s="825"/>
      <c r="BY126" s="825"/>
      <c r="BZ126" s="825"/>
      <c r="CA126" s="825"/>
      <c r="CB126" s="825"/>
      <c r="CC126" s="826"/>
    </row>
    <row r="127" spans="1:81" s="58" customFormat="1" ht="40.200000000000003" customHeight="1" thickTop="1" x14ac:dyDescent="0.3">
      <c r="A127" s="34"/>
      <c r="B127" s="886"/>
      <c r="C127" s="869"/>
      <c r="D127" s="871">
        <v>3301</v>
      </c>
      <c r="E127" s="851" t="s">
        <v>3996</v>
      </c>
      <c r="F127" s="851">
        <v>3301100</v>
      </c>
      <c r="G127" s="851" t="s">
        <v>4008</v>
      </c>
      <c r="H127" s="851" t="s">
        <v>2578</v>
      </c>
      <c r="I127" s="1184">
        <v>2021004540022</v>
      </c>
      <c r="J127" s="812">
        <v>193</v>
      </c>
      <c r="K127" s="854" t="str">
        <f>+[4]Metas!K220</f>
        <v>Publicaciones digitales con la Programación cultural del Departamento. (12 por año)</v>
      </c>
      <c r="L127" s="857">
        <f t="shared" ref="L127" si="238">M127</f>
        <v>12</v>
      </c>
      <c r="M127" s="860">
        <f t="shared" ref="M127" si="239">SUM(N127:Q127)</f>
        <v>12</v>
      </c>
      <c r="N127" s="836">
        <v>3</v>
      </c>
      <c r="O127" s="839">
        <v>3</v>
      </c>
      <c r="P127" s="863">
        <v>3</v>
      </c>
      <c r="Q127" s="866">
        <v>3</v>
      </c>
      <c r="R127" s="812">
        <f t="shared" ref="R127" si="240">+$J127</f>
        <v>193</v>
      </c>
      <c r="S127" s="354" t="s">
        <v>5066</v>
      </c>
      <c r="T127" s="438" t="s">
        <v>3822</v>
      </c>
      <c r="U127" s="235" t="s">
        <v>3826</v>
      </c>
      <c r="V127" s="235" t="s">
        <v>3830</v>
      </c>
      <c r="W127" s="354" t="s">
        <v>5067</v>
      </c>
      <c r="X127" s="538">
        <v>44956</v>
      </c>
      <c r="Y127" s="538">
        <v>45289</v>
      </c>
      <c r="Z127" s="538">
        <v>44956</v>
      </c>
      <c r="AA127" s="538">
        <v>45289</v>
      </c>
      <c r="AB127" s="812">
        <f t="shared" ref="AB127" si="241">+$J127</f>
        <v>193</v>
      </c>
      <c r="AC127" s="827">
        <f t="shared" ref="AC127" si="242">+L127</f>
        <v>12</v>
      </c>
      <c r="AD127" s="44">
        <f t="shared" si="114"/>
        <v>17.247999999999998</v>
      </c>
      <c r="AE127" s="44">
        <f t="shared" si="114"/>
        <v>13.247999999999999</v>
      </c>
      <c r="AF127" s="44">
        <f t="shared" si="114"/>
        <v>0</v>
      </c>
      <c r="AG127" s="44">
        <f t="shared" si="113"/>
        <v>0</v>
      </c>
      <c r="AH127" s="44">
        <f t="shared" si="113"/>
        <v>0</v>
      </c>
      <c r="AI127" s="44">
        <f t="shared" si="113"/>
        <v>0</v>
      </c>
      <c r="AJ127" s="44">
        <f t="shared" si="113"/>
        <v>4</v>
      </c>
      <c r="AK127" s="812">
        <f t="shared" ref="AK127" si="243">+$J127</f>
        <v>193</v>
      </c>
      <c r="AL127" s="1252">
        <f t="shared" si="204"/>
        <v>3</v>
      </c>
      <c r="AM127" s="44">
        <f t="shared" si="131"/>
        <v>4.3119999999999994</v>
      </c>
      <c r="AN127" s="47">
        <v>3.3119999999999998</v>
      </c>
      <c r="AO127" s="47">
        <v>0</v>
      </c>
      <c r="AP127" s="47">
        <v>0</v>
      </c>
      <c r="AQ127" s="47">
        <v>0</v>
      </c>
      <c r="AR127" s="47">
        <v>0</v>
      </c>
      <c r="AS127" s="47">
        <v>1</v>
      </c>
      <c r="AT127" s="812">
        <f t="shared" ref="AT127" si="244">+$J127</f>
        <v>193</v>
      </c>
      <c r="AU127" s="1255">
        <f t="shared" si="206"/>
        <v>3</v>
      </c>
      <c r="AV127" s="44">
        <f t="shared" si="132"/>
        <v>4.3119999999999994</v>
      </c>
      <c r="AW127" s="47">
        <v>3.3119999999999998</v>
      </c>
      <c r="AX127" s="47">
        <v>0</v>
      </c>
      <c r="AY127" s="47">
        <v>0</v>
      </c>
      <c r="AZ127" s="47">
        <v>0</v>
      </c>
      <c r="BA127" s="47">
        <v>0</v>
      </c>
      <c r="BB127" s="47">
        <v>1</v>
      </c>
      <c r="BC127" s="812">
        <f t="shared" ref="BC127" si="245">+$J127</f>
        <v>193</v>
      </c>
      <c r="BD127" s="1258">
        <f t="shared" si="208"/>
        <v>3</v>
      </c>
      <c r="BE127" s="44">
        <f t="shared" si="133"/>
        <v>4.3119999999999994</v>
      </c>
      <c r="BF127" s="47">
        <v>3.3119999999999998</v>
      </c>
      <c r="BG127" s="47">
        <v>0</v>
      </c>
      <c r="BH127" s="47">
        <v>0</v>
      </c>
      <c r="BI127" s="47">
        <v>0</v>
      </c>
      <c r="BJ127" s="47">
        <v>0</v>
      </c>
      <c r="BK127" s="47">
        <v>1</v>
      </c>
      <c r="BL127" s="812">
        <f t="shared" ref="BL127" si="246">+$J127</f>
        <v>193</v>
      </c>
      <c r="BM127" s="1249">
        <f t="shared" si="210"/>
        <v>3</v>
      </c>
      <c r="BN127" s="44">
        <f t="shared" si="134"/>
        <v>4.3119999999999994</v>
      </c>
      <c r="BO127" s="47">
        <v>3.3119999999999998</v>
      </c>
      <c r="BP127" s="47">
        <v>0</v>
      </c>
      <c r="BQ127" s="47">
        <v>0</v>
      </c>
      <c r="BR127" s="47">
        <v>0</v>
      </c>
      <c r="BS127" s="47">
        <v>0</v>
      </c>
      <c r="BT127" s="47">
        <v>1</v>
      </c>
      <c r="BU127" s="818"/>
      <c r="BV127" s="819"/>
      <c r="BW127" s="819"/>
      <c r="BX127" s="819"/>
      <c r="BY127" s="819"/>
      <c r="BZ127" s="819"/>
      <c r="CA127" s="819"/>
      <c r="CB127" s="819"/>
      <c r="CC127" s="820"/>
    </row>
    <row r="128" spans="1:81" s="58" customFormat="1" ht="40.200000000000003" customHeight="1" x14ac:dyDescent="0.3">
      <c r="A128" s="34"/>
      <c r="B128" s="886"/>
      <c r="C128" s="869"/>
      <c r="D128" s="872"/>
      <c r="E128" s="852"/>
      <c r="F128" s="852"/>
      <c r="G128" s="852"/>
      <c r="H128" s="852"/>
      <c r="I128" s="1185"/>
      <c r="J128" s="813"/>
      <c r="K128" s="855"/>
      <c r="L128" s="858"/>
      <c r="M128" s="861"/>
      <c r="N128" s="837"/>
      <c r="O128" s="840"/>
      <c r="P128" s="864"/>
      <c r="Q128" s="867"/>
      <c r="R128" s="813"/>
      <c r="S128" s="355" t="s">
        <v>5134</v>
      </c>
      <c r="T128" s="236" t="s">
        <v>3822</v>
      </c>
      <c r="U128" s="236" t="s">
        <v>3826</v>
      </c>
      <c r="V128" s="236" t="s">
        <v>3830</v>
      </c>
      <c r="W128" s="355" t="s">
        <v>5135</v>
      </c>
      <c r="X128" s="539">
        <v>44956</v>
      </c>
      <c r="Y128" s="539">
        <v>45289</v>
      </c>
      <c r="Z128" s="539">
        <v>44956</v>
      </c>
      <c r="AA128" s="539">
        <v>45289</v>
      </c>
      <c r="AB128" s="813"/>
      <c r="AC128" s="828"/>
      <c r="AD128" s="51">
        <f t="shared" si="114"/>
        <v>17.247999999999998</v>
      </c>
      <c r="AE128" s="51">
        <f t="shared" si="114"/>
        <v>13.247999999999999</v>
      </c>
      <c r="AF128" s="51">
        <f t="shared" si="114"/>
        <v>0</v>
      </c>
      <c r="AG128" s="51">
        <f t="shared" si="113"/>
        <v>0</v>
      </c>
      <c r="AH128" s="51">
        <f t="shared" si="113"/>
        <v>0</v>
      </c>
      <c r="AI128" s="51">
        <f t="shared" si="113"/>
        <v>0</v>
      </c>
      <c r="AJ128" s="51">
        <f t="shared" si="113"/>
        <v>4</v>
      </c>
      <c r="AK128" s="813"/>
      <c r="AL128" s="1253"/>
      <c r="AM128" s="51">
        <f t="shared" si="131"/>
        <v>4.3119999999999994</v>
      </c>
      <c r="AN128" s="257">
        <v>3.3119999999999998</v>
      </c>
      <c r="AO128" s="257">
        <v>0</v>
      </c>
      <c r="AP128" s="257">
        <v>0</v>
      </c>
      <c r="AQ128" s="257">
        <v>0</v>
      </c>
      <c r="AR128" s="257">
        <v>0</v>
      </c>
      <c r="AS128" s="257">
        <v>1</v>
      </c>
      <c r="AT128" s="813"/>
      <c r="AU128" s="1256"/>
      <c r="AV128" s="51">
        <f t="shared" si="132"/>
        <v>4.3119999999999994</v>
      </c>
      <c r="AW128" s="257">
        <v>3.3119999999999998</v>
      </c>
      <c r="AX128" s="257">
        <v>0</v>
      </c>
      <c r="AY128" s="257">
        <v>0</v>
      </c>
      <c r="AZ128" s="257">
        <v>0</v>
      </c>
      <c r="BA128" s="257">
        <v>0</v>
      </c>
      <c r="BB128" s="257">
        <v>1</v>
      </c>
      <c r="BC128" s="813"/>
      <c r="BD128" s="1259"/>
      <c r="BE128" s="51">
        <f t="shared" si="133"/>
        <v>4.3119999999999994</v>
      </c>
      <c r="BF128" s="257">
        <v>3.3119999999999998</v>
      </c>
      <c r="BG128" s="257">
        <v>0</v>
      </c>
      <c r="BH128" s="257">
        <v>0</v>
      </c>
      <c r="BI128" s="257">
        <v>0</v>
      </c>
      <c r="BJ128" s="257">
        <v>0</v>
      </c>
      <c r="BK128" s="257">
        <v>1</v>
      </c>
      <c r="BL128" s="813"/>
      <c r="BM128" s="1250"/>
      <c r="BN128" s="51">
        <f t="shared" si="134"/>
        <v>4.3119999999999994</v>
      </c>
      <c r="BO128" s="257">
        <v>3.3119999999999998</v>
      </c>
      <c r="BP128" s="257">
        <v>0</v>
      </c>
      <c r="BQ128" s="257">
        <v>0</v>
      </c>
      <c r="BR128" s="257">
        <v>0</v>
      </c>
      <c r="BS128" s="257">
        <v>0</v>
      </c>
      <c r="BT128" s="257">
        <v>1</v>
      </c>
      <c r="BU128" s="821"/>
      <c r="BV128" s="822"/>
      <c r="BW128" s="822"/>
      <c r="BX128" s="822"/>
      <c r="BY128" s="822"/>
      <c r="BZ128" s="822"/>
      <c r="CA128" s="822"/>
      <c r="CB128" s="822"/>
      <c r="CC128" s="823"/>
    </row>
    <row r="129" spans="1:81" s="58" customFormat="1" ht="40.200000000000003" customHeight="1" x14ac:dyDescent="0.3">
      <c r="A129" s="34"/>
      <c r="B129" s="886"/>
      <c r="C129" s="869"/>
      <c r="D129" s="872"/>
      <c r="E129" s="852"/>
      <c r="F129" s="852"/>
      <c r="G129" s="852"/>
      <c r="H129" s="852"/>
      <c r="I129" s="1185"/>
      <c r="J129" s="813"/>
      <c r="K129" s="855"/>
      <c r="L129" s="858"/>
      <c r="M129" s="861"/>
      <c r="N129" s="837"/>
      <c r="O129" s="840"/>
      <c r="P129" s="864"/>
      <c r="Q129" s="867"/>
      <c r="R129" s="813"/>
      <c r="S129" s="355" t="s">
        <v>5136</v>
      </c>
      <c r="T129" s="236" t="s">
        <v>3822</v>
      </c>
      <c r="U129" s="236" t="s">
        <v>3826</v>
      </c>
      <c r="V129" s="236" t="s">
        <v>3830</v>
      </c>
      <c r="W129" s="355" t="s">
        <v>5137</v>
      </c>
      <c r="X129" s="539">
        <v>44956</v>
      </c>
      <c r="Y129" s="539">
        <v>45289</v>
      </c>
      <c r="Z129" s="539">
        <v>44956</v>
      </c>
      <c r="AA129" s="539">
        <v>45289</v>
      </c>
      <c r="AB129" s="813"/>
      <c r="AC129" s="828"/>
      <c r="AD129" s="51">
        <f t="shared" si="114"/>
        <v>17.247999999999998</v>
      </c>
      <c r="AE129" s="51">
        <f t="shared" si="114"/>
        <v>13.247999999999999</v>
      </c>
      <c r="AF129" s="51">
        <f t="shared" si="114"/>
        <v>0</v>
      </c>
      <c r="AG129" s="51">
        <f t="shared" si="113"/>
        <v>0</v>
      </c>
      <c r="AH129" s="51">
        <f t="shared" si="113"/>
        <v>0</v>
      </c>
      <c r="AI129" s="51">
        <f t="shared" si="113"/>
        <v>0</v>
      </c>
      <c r="AJ129" s="51">
        <f t="shared" si="113"/>
        <v>4</v>
      </c>
      <c r="AK129" s="813"/>
      <c r="AL129" s="1253"/>
      <c r="AM129" s="51">
        <f t="shared" si="131"/>
        <v>4.3119999999999994</v>
      </c>
      <c r="AN129" s="257">
        <v>3.3119999999999998</v>
      </c>
      <c r="AO129" s="257">
        <v>0</v>
      </c>
      <c r="AP129" s="257">
        <v>0</v>
      </c>
      <c r="AQ129" s="257">
        <v>0</v>
      </c>
      <c r="AR129" s="257">
        <v>0</v>
      </c>
      <c r="AS129" s="257">
        <v>1</v>
      </c>
      <c r="AT129" s="813"/>
      <c r="AU129" s="1256"/>
      <c r="AV129" s="51">
        <f t="shared" si="132"/>
        <v>4.3119999999999994</v>
      </c>
      <c r="AW129" s="257">
        <v>3.3119999999999998</v>
      </c>
      <c r="AX129" s="257">
        <v>0</v>
      </c>
      <c r="AY129" s="257">
        <v>0</v>
      </c>
      <c r="AZ129" s="257">
        <v>0</v>
      </c>
      <c r="BA129" s="257">
        <v>0</v>
      </c>
      <c r="BB129" s="257">
        <v>1</v>
      </c>
      <c r="BC129" s="813"/>
      <c r="BD129" s="1259"/>
      <c r="BE129" s="51">
        <f t="shared" si="133"/>
        <v>4.3119999999999994</v>
      </c>
      <c r="BF129" s="257">
        <v>3.3119999999999998</v>
      </c>
      <c r="BG129" s="257">
        <v>0</v>
      </c>
      <c r="BH129" s="257">
        <v>0</v>
      </c>
      <c r="BI129" s="257">
        <v>0</v>
      </c>
      <c r="BJ129" s="257">
        <v>0</v>
      </c>
      <c r="BK129" s="257">
        <v>1</v>
      </c>
      <c r="BL129" s="813"/>
      <c r="BM129" s="1250"/>
      <c r="BN129" s="51">
        <f t="shared" si="134"/>
        <v>4.3119999999999994</v>
      </c>
      <c r="BO129" s="257">
        <v>3.3119999999999998</v>
      </c>
      <c r="BP129" s="257">
        <v>0</v>
      </c>
      <c r="BQ129" s="257">
        <v>0</v>
      </c>
      <c r="BR129" s="257">
        <v>0</v>
      </c>
      <c r="BS129" s="257">
        <v>0</v>
      </c>
      <c r="BT129" s="257">
        <v>1</v>
      </c>
      <c r="BU129" s="821"/>
      <c r="BV129" s="822"/>
      <c r="BW129" s="822"/>
      <c r="BX129" s="822"/>
      <c r="BY129" s="822"/>
      <c r="BZ129" s="822"/>
      <c r="CA129" s="822"/>
      <c r="CB129" s="822"/>
      <c r="CC129" s="823"/>
    </row>
    <row r="130" spans="1:81" s="58" customFormat="1" ht="40.200000000000003" customHeight="1" thickBot="1" x14ac:dyDescent="0.35">
      <c r="A130" s="34"/>
      <c r="B130" s="886"/>
      <c r="C130" s="869"/>
      <c r="D130" s="873"/>
      <c r="E130" s="853"/>
      <c r="F130" s="853"/>
      <c r="G130" s="853"/>
      <c r="H130" s="853"/>
      <c r="I130" s="1186"/>
      <c r="J130" s="814"/>
      <c r="K130" s="856"/>
      <c r="L130" s="859"/>
      <c r="M130" s="862"/>
      <c r="N130" s="838"/>
      <c r="O130" s="841"/>
      <c r="P130" s="865"/>
      <c r="Q130" s="874"/>
      <c r="R130" s="814"/>
      <c r="S130" s="356" t="s">
        <v>5138</v>
      </c>
      <c r="T130" s="393" t="s">
        <v>3822</v>
      </c>
      <c r="U130" s="237" t="s">
        <v>3826</v>
      </c>
      <c r="V130" s="237" t="s">
        <v>3830</v>
      </c>
      <c r="W130" s="356" t="s">
        <v>5139</v>
      </c>
      <c r="X130" s="539">
        <v>44956</v>
      </c>
      <c r="Y130" s="539">
        <v>45289</v>
      </c>
      <c r="Z130" s="539">
        <v>44956</v>
      </c>
      <c r="AA130" s="539">
        <v>45289</v>
      </c>
      <c r="AB130" s="814"/>
      <c r="AC130" s="829"/>
      <c r="AD130" s="46">
        <f t="shared" si="114"/>
        <v>17.247999999999998</v>
      </c>
      <c r="AE130" s="46">
        <f t="shared" si="114"/>
        <v>13.247999999999999</v>
      </c>
      <c r="AF130" s="46">
        <f t="shared" si="114"/>
        <v>0</v>
      </c>
      <c r="AG130" s="46">
        <f t="shared" si="113"/>
        <v>0</v>
      </c>
      <c r="AH130" s="46">
        <f t="shared" si="113"/>
        <v>0</v>
      </c>
      <c r="AI130" s="46">
        <f t="shared" si="113"/>
        <v>0</v>
      </c>
      <c r="AJ130" s="46">
        <f t="shared" si="113"/>
        <v>4</v>
      </c>
      <c r="AK130" s="814"/>
      <c r="AL130" s="1254"/>
      <c r="AM130" s="46">
        <f t="shared" si="131"/>
        <v>4.3119999999999994</v>
      </c>
      <c r="AN130" s="49">
        <v>3.3119999999999998</v>
      </c>
      <c r="AO130" s="49">
        <v>0</v>
      </c>
      <c r="AP130" s="49">
        <v>0</v>
      </c>
      <c r="AQ130" s="49">
        <v>0</v>
      </c>
      <c r="AR130" s="49">
        <v>0</v>
      </c>
      <c r="AS130" s="49">
        <v>1</v>
      </c>
      <c r="AT130" s="814"/>
      <c r="AU130" s="1257"/>
      <c r="AV130" s="46">
        <f t="shared" si="132"/>
        <v>4.3119999999999994</v>
      </c>
      <c r="AW130" s="49">
        <v>3.3119999999999998</v>
      </c>
      <c r="AX130" s="49">
        <v>0</v>
      </c>
      <c r="AY130" s="49">
        <v>0</v>
      </c>
      <c r="AZ130" s="49">
        <v>0</v>
      </c>
      <c r="BA130" s="49">
        <v>0</v>
      </c>
      <c r="BB130" s="49">
        <v>1</v>
      </c>
      <c r="BC130" s="814"/>
      <c r="BD130" s="1260"/>
      <c r="BE130" s="46">
        <f t="shared" si="133"/>
        <v>4.3119999999999994</v>
      </c>
      <c r="BF130" s="49">
        <v>3.3119999999999998</v>
      </c>
      <c r="BG130" s="49">
        <v>0</v>
      </c>
      <c r="BH130" s="49">
        <v>0</v>
      </c>
      <c r="BI130" s="49">
        <v>0</v>
      </c>
      <c r="BJ130" s="49">
        <v>0</v>
      </c>
      <c r="BK130" s="49">
        <v>1</v>
      </c>
      <c r="BL130" s="814"/>
      <c r="BM130" s="1251"/>
      <c r="BN130" s="46">
        <f t="shared" si="134"/>
        <v>4.3119999999999994</v>
      </c>
      <c r="BO130" s="49">
        <v>3.3119999999999998</v>
      </c>
      <c r="BP130" s="49">
        <v>0</v>
      </c>
      <c r="BQ130" s="49">
        <v>0</v>
      </c>
      <c r="BR130" s="49">
        <v>0</v>
      </c>
      <c r="BS130" s="49">
        <v>0</v>
      </c>
      <c r="BT130" s="49">
        <v>1</v>
      </c>
      <c r="BU130" s="824"/>
      <c r="BV130" s="825"/>
      <c r="BW130" s="825"/>
      <c r="BX130" s="825"/>
      <c r="BY130" s="825"/>
      <c r="BZ130" s="825"/>
      <c r="CA130" s="825"/>
      <c r="CB130" s="825"/>
      <c r="CC130" s="826"/>
    </row>
    <row r="131" spans="1:81" s="58" customFormat="1" ht="40.200000000000003" customHeight="1" thickTop="1" x14ac:dyDescent="0.3">
      <c r="A131" s="34"/>
      <c r="B131" s="886"/>
      <c r="C131" s="869"/>
      <c r="D131" s="871">
        <v>3301</v>
      </c>
      <c r="E131" s="851" t="s">
        <v>3996</v>
      </c>
      <c r="F131" s="851">
        <v>3301100</v>
      </c>
      <c r="G131" s="851" t="s">
        <v>4008</v>
      </c>
      <c r="H131" s="851" t="s">
        <v>2578</v>
      </c>
      <c r="I131" s="1184">
        <v>2021004540022</v>
      </c>
      <c r="J131" s="812">
        <v>194</v>
      </c>
      <c r="K131" s="854" t="str">
        <f>+[4]Metas!K221</f>
        <v>Apoyos a la producción, reproducción y difusión de contenidos digitales en arte y cultura anualmente. (4 por año)</v>
      </c>
      <c r="L131" s="857">
        <f t="shared" ref="L131" si="247">M131</f>
        <v>4</v>
      </c>
      <c r="M131" s="860">
        <f t="shared" ref="M131" si="248">SUM(N131:Q131)</f>
        <v>4</v>
      </c>
      <c r="N131" s="836">
        <v>1</v>
      </c>
      <c r="O131" s="839">
        <v>1</v>
      </c>
      <c r="P131" s="863">
        <v>1</v>
      </c>
      <c r="Q131" s="866">
        <v>1</v>
      </c>
      <c r="R131" s="812">
        <f t="shared" ref="R131" si="249">+$J131</f>
        <v>194</v>
      </c>
      <c r="S131" s="354" t="s">
        <v>5066</v>
      </c>
      <c r="T131" s="438" t="s">
        <v>3822</v>
      </c>
      <c r="U131" s="235" t="s">
        <v>3826</v>
      </c>
      <c r="V131" s="235" t="s">
        <v>3830</v>
      </c>
      <c r="W131" s="354" t="s">
        <v>5067</v>
      </c>
      <c r="X131" s="538">
        <v>44956</v>
      </c>
      <c r="Y131" s="538">
        <v>45289</v>
      </c>
      <c r="Z131" s="538">
        <v>44956</v>
      </c>
      <c r="AA131" s="538">
        <v>45289</v>
      </c>
      <c r="AB131" s="812">
        <f t="shared" ref="AB131" si="250">+$J131</f>
        <v>194</v>
      </c>
      <c r="AC131" s="827">
        <f t="shared" ref="AC131" si="251">+L131</f>
        <v>4</v>
      </c>
      <c r="AD131" s="44">
        <f t="shared" si="114"/>
        <v>34.5</v>
      </c>
      <c r="AE131" s="44">
        <f t="shared" si="114"/>
        <v>26.5</v>
      </c>
      <c r="AF131" s="44">
        <f t="shared" si="114"/>
        <v>0</v>
      </c>
      <c r="AG131" s="44">
        <f t="shared" si="113"/>
        <v>0</v>
      </c>
      <c r="AH131" s="44">
        <f t="shared" si="113"/>
        <v>0</v>
      </c>
      <c r="AI131" s="44">
        <f t="shared" si="113"/>
        <v>0</v>
      </c>
      <c r="AJ131" s="44">
        <f t="shared" ref="AJ131:AJ194" si="252">+AS131+BB131+BK131+BT131</f>
        <v>8</v>
      </c>
      <c r="AK131" s="812">
        <f t="shared" ref="AK131" si="253">+$J131</f>
        <v>194</v>
      </c>
      <c r="AL131" s="1252">
        <f t="shared" si="204"/>
        <v>1</v>
      </c>
      <c r="AM131" s="44">
        <f t="shared" si="131"/>
        <v>8.625</v>
      </c>
      <c r="AN131" s="47">
        <v>6.625</v>
      </c>
      <c r="AO131" s="47">
        <v>0</v>
      </c>
      <c r="AP131" s="47">
        <v>0</v>
      </c>
      <c r="AQ131" s="47">
        <v>0</v>
      </c>
      <c r="AR131" s="47">
        <v>0</v>
      </c>
      <c r="AS131" s="47">
        <v>2</v>
      </c>
      <c r="AT131" s="812">
        <f t="shared" ref="AT131" si="254">+$J131</f>
        <v>194</v>
      </c>
      <c r="AU131" s="1255">
        <f t="shared" si="206"/>
        <v>1</v>
      </c>
      <c r="AV131" s="44">
        <f t="shared" si="132"/>
        <v>8.625</v>
      </c>
      <c r="AW131" s="47">
        <v>6.625</v>
      </c>
      <c r="AX131" s="47">
        <v>0</v>
      </c>
      <c r="AY131" s="47">
        <v>0</v>
      </c>
      <c r="AZ131" s="47">
        <v>0</v>
      </c>
      <c r="BA131" s="47">
        <v>0</v>
      </c>
      <c r="BB131" s="47">
        <v>2</v>
      </c>
      <c r="BC131" s="812">
        <f t="shared" ref="BC131" si="255">+$J131</f>
        <v>194</v>
      </c>
      <c r="BD131" s="1258">
        <f t="shared" si="208"/>
        <v>1</v>
      </c>
      <c r="BE131" s="44">
        <f t="shared" si="133"/>
        <v>8.625</v>
      </c>
      <c r="BF131" s="47">
        <v>6.625</v>
      </c>
      <c r="BG131" s="47">
        <v>0</v>
      </c>
      <c r="BH131" s="47">
        <v>0</v>
      </c>
      <c r="BI131" s="47">
        <v>0</v>
      </c>
      <c r="BJ131" s="47">
        <v>0</v>
      </c>
      <c r="BK131" s="47">
        <v>2</v>
      </c>
      <c r="BL131" s="812">
        <f t="shared" ref="BL131" si="256">+$J131</f>
        <v>194</v>
      </c>
      <c r="BM131" s="1249">
        <f t="shared" si="210"/>
        <v>1</v>
      </c>
      <c r="BN131" s="44">
        <f t="shared" si="134"/>
        <v>8.625</v>
      </c>
      <c r="BO131" s="47">
        <v>6.625</v>
      </c>
      <c r="BP131" s="47">
        <v>0</v>
      </c>
      <c r="BQ131" s="47">
        <v>0</v>
      </c>
      <c r="BR131" s="47">
        <v>0</v>
      </c>
      <c r="BS131" s="47">
        <v>0</v>
      </c>
      <c r="BT131" s="47">
        <v>2</v>
      </c>
      <c r="BU131" s="818"/>
      <c r="BV131" s="819"/>
      <c r="BW131" s="819"/>
      <c r="BX131" s="819"/>
      <c r="BY131" s="819"/>
      <c r="BZ131" s="819"/>
      <c r="CA131" s="819"/>
      <c r="CB131" s="819"/>
      <c r="CC131" s="820"/>
    </row>
    <row r="132" spans="1:81" s="58" customFormat="1" ht="40.200000000000003" customHeight="1" x14ac:dyDescent="0.3">
      <c r="A132" s="34"/>
      <c r="B132" s="886"/>
      <c r="C132" s="869"/>
      <c r="D132" s="872"/>
      <c r="E132" s="852"/>
      <c r="F132" s="852"/>
      <c r="G132" s="852"/>
      <c r="H132" s="852"/>
      <c r="I132" s="1185"/>
      <c r="J132" s="813"/>
      <c r="K132" s="855"/>
      <c r="L132" s="858"/>
      <c r="M132" s="861"/>
      <c r="N132" s="837"/>
      <c r="O132" s="840"/>
      <c r="P132" s="864"/>
      <c r="Q132" s="867"/>
      <c r="R132" s="813"/>
      <c r="S132" s="355" t="s">
        <v>5140</v>
      </c>
      <c r="T132" s="236" t="s">
        <v>3822</v>
      </c>
      <c r="U132" s="236" t="s">
        <v>3826</v>
      </c>
      <c r="V132" s="236" t="s">
        <v>3830</v>
      </c>
      <c r="W132" s="355" t="s">
        <v>5141</v>
      </c>
      <c r="X132" s="539">
        <v>44956</v>
      </c>
      <c r="Y132" s="539">
        <v>45289</v>
      </c>
      <c r="Z132" s="539">
        <v>44956</v>
      </c>
      <c r="AA132" s="539">
        <v>45289</v>
      </c>
      <c r="AB132" s="813"/>
      <c r="AC132" s="828"/>
      <c r="AD132" s="51">
        <f t="shared" si="114"/>
        <v>34.5</v>
      </c>
      <c r="AE132" s="51">
        <f t="shared" si="114"/>
        <v>26.5</v>
      </c>
      <c r="AF132" s="51">
        <f t="shared" si="114"/>
        <v>0</v>
      </c>
      <c r="AG132" s="51">
        <f t="shared" si="114"/>
        <v>0</v>
      </c>
      <c r="AH132" s="51">
        <f t="shared" si="114"/>
        <v>0</v>
      </c>
      <c r="AI132" s="51">
        <f t="shared" si="114"/>
        <v>0</v>
      </c>
      <c r="AJ132" s="51">
        <f t="shared" si="252"/>
        <v>8</v>
      </c>
      <c r="AK132" s="813"/>
      <c r="AL132" s="1253"/>
      <c r="AM132" s="51">
        <f t="shared" si="131"/>
        <v>8.625</v>
      </c>
      <c r="AN132" s="257">
        <v>6.625</v>
      </c>
      <c r="AO132" s="257">
        <v>0</v>
      </c>
      <c r="AP132" s="257">
        <v>0</v>
      </c>
      <c r="AQ132" s="257">
        <v>0</v>
      </c>
      <c r="AR132" s="257">
        <v>0</v>
      </c>
      <c r="AS132" s="257">
        <v>2</v>
      </c>
      <c r="AT132" s="813"/>
      <c r="AU132" s="1256"/>
      <c r="AV132" s="51">
        <f t="shared" si="132"/>
        <v>8.625</v>
      </c>
      <c r="AW132" s="257">
        <v>6.625</v>
      </c>
      <c r="AX132" s="257">
        <v>0</v>
      </c>
      <c r="AY132" s="257">
        <v>0</v>
      </c>
      <c r="AZ132" s="257">
        <v>0</v>
      </c>
      <c r="BA132" s="257">
        <v>0</v>
      </c>
      <c r="BB132" s="257">
        <v>2</v>
      </c>
      <c r="BC132" s="813"/>
      <c r="BD132" s="1259"/>
      <c r="BE132" s="51">
        <f t="shared" si="133"/>
        <v>8.625</v>
      </c>
      <c r="BF132" s="257">
        <v>6.625</v>
      </c>
      <c r="BG132" s="257">
        <v>0</v>
      </c>
      <c r="BH132" s="257">
        <v>0</v>
      </c>
      <c r="BI132" s="257">
        <v>0</v>
      </c>
      <c r="BJ132" s="257">
        <v>0</v>
      </c>
      <c r="BK132" s="257">
        <v>2</v>
      </c>
      <c r="BL132" s="813"/>
      <c r="BM132" s="1250"/>
      <c r="BN132" s="51">
        <f t="shared" si="134"/>
        <v>8.625</v>
      </c>
      <c r="BO132" s="257">
        <v>6.625</v>
      </c>
      <c r="BP132" s="257">
        <v>0</v>
      </c>
      <c r="BQ132" s="257">
        <v>0</v>
      </c>
      <c r="BR132" s="257">
        <v>0</v>
      </c>
      <c r="BS132" s="257">
        <v>0</v>
      </c>
      <c r="BT132" s="257">
        <v>2</v>
      </c>
      <c r="BU132" s="821"/>
      <c r="BV132" s="822"/>
      <c r="BW132" s="822"/>
      <c r="BX132" s="822"/>
      <c r="BY132" s="822"/>
      <c r="BZ132" s="822"/>
      <c r="CA132" s="822"/>
      <c r="CB132" s="822"/>
      <c r="CC132" s="823"/>
    </row>
    <row r="133" spans="1:81" s="58" customFormat="1" ht="40.200000000000003" customHeight="1" x14ac:dyDescent="0.3">
      <c r="A133" s="34"/>
      <c r="B133" s="886"/>
      <c r="C133" s="869"/>
      <c r="D133" s="872"/>
      <c r="E133" s="852"/>
      <c r="F133" s="852"/>
      <c r="G133" s="852"/>
      <c r="H133" s="852"/>
      <c r="I133" s="1185"/>
      <c r="J133" s="813"/>
      <c r="K133" s="855"/>
      <c r="L133" s="858"/>
      <c r="M133" s="861"/>
      <c r="N133" s="837"/>
      <c r="O133" s="840"/>
      <c r="P133" s="864"/>
      <c r="Q133" s="867"/>
      <c r="R133" s="813"/>
      <c r="S133" s="355"/>
      <c r="T133" s="236"/>
      <c r="U133" s="236"/>
      <c r="V133" s="236"/>
      <c r="W133" s="355"/>
      <c r="X133" s="539"/>
      <c r="Y133" s="539"/>
      <c r="Z133" s="539"/>
      <c r="AA133" s="539"/>
      <c r="AB133" s="813"/>
      <c r="AC133" s="828"/>
      <c r="AD133" s="51">
        <f t="shared" ref="AD133:AI175" si="257">+AM133+AV133+BE133+BN133</f>
        <v>0</v>
      </c>
      <c r="AE133" s="51">
        <f t="shared" si="257"/>
        <v>0</v>
      </c>
      <c r="AF133" s="51">
        <f t="shared" si="257"/>
        <v>0</v>
      </c>
      <c r="AG133" s="51">
        <f t="shared" si="257"/>
        <v>0</v>
      </c>
      <c r="AH133" s="51">
        <f t="shared" si="257"/>
        <v>0</v>
      </c>
      <c r="AI133" s="51">
        <f t="shared" si="257"/>
        <v>0</v>
      </c>
      <c r="AJ133" s="51">
        <f t="shared" si="252"/>
        <v>0</v>
      </c>
      <c r="AK133" s="813"/>
      <c r="AL133" s="1253"/>
      <c r="AM133" s="51">
        <f t="shared" si="131"/>
        <v>0</v>
      </c>
      <c r="AN133" s="257"/>
      <c r="AO133" s="257"/>
      <c r="AP133" s="257"/>
      <c r="AQ133" s="257"/>
      <c r="AR133" s="257"/>
      <c r="AS133" s="257"/>
      <c r="AT133" s="813"/>
      <c r="AU133" s="1256"/>
      <c r="AV133" s="51">
        <f t="shared" si="132"/>
        <v>0</v>
      </c>
      <c r="AW133" s="257"/>
      <c r="AX133" s="257"/>
      <c r="AY133" s="257"/>
      <c r="AZ133" s="257"/>
      <c r="BA133" s="257"/>
      <c r="BB133" s="257"/>
      <c r="BC133" s="813"/>
      <c r="BD133" s="1259"/>
      <c r="BE133" s="51">
        <f t="shared" si="133"/>
        <v>0</v>
      </c>
      <c r="BF133" s="257"/>
      <c r="BG133" s="257"/>
      <c r="BH133" s="257"/>
      <c r="BI133" s="257"/>
      <c r="BJ133" s="257"/>
      <c r="BK133" s="257"/>
      <c r="BL133" s="813"/>
      <c r="BM133" s="1250"/>
      <c r="BN133" s="51">
        <f t="shared" si="134"/>
        <v>0</v>
      </c>
      <c r="BO133" s="257"/>
      <c r="BP133" s="257"/>
      <c r="BQ133" s="257"/>
      <c r="BR133" s="257"/>
      <c r="BS133" s="257"/>
      <c r="BT133" s="257"/>
      <c r="BU133" s="821"/>
      <c r="BV133" s="822"/>
      <c r="BW133" s="822"/>
      <c r="BX133" s="822"/>
      <c r="BY133" s="822"/>
      <c r="BZ133" s="822"/>
      <c r="CA133" s="822"/>
      <c r="CB133" s="822"/>
      <c r="CC133" s="823"/>
    </row>
    <row r="134" spans="1:81" s="58" customFormat="1" ht="40.200000000000003" customHeight="1" thickBot="1" x14ac:dyDescent="0.35">
      <c r="A134" s="34"/>
      <c r="B134" s="886"/>
      <c r="C134" s="869"/>
      <c r="D134" s="873"/>
      <c r="E134" s="853"/>
      <c r="F134" s="853"/>
      <c r="G134" s="853"/>
      <c r="H134" s="853"/>
      <c r="I134" s="1186"/>
      <c r="J134" s="814"/>
      <c r="K134" s="856"/>
      <c r="L134" s="859"/>
      <c r="M134" s="862"/>
      <c r="N134" s="838"/>
      <c r="O134" s="841"/>
      <c r="P134" s="865"/>
      <c r="Q134" s="874"/>
      <c r="R134" s="814"/>
      <c r="S134" s="356"/>
      <c r="T134" s="393"/>
      <c r="U134" s="237"/>
      <c r="V134" s="237"/>
      <c r="W134" s="356"/>
      <c r="X134" s="539"/>
      <c r="Y134" s="539"/>
      <c r="Z134" s="539"/>
      <c r="AA134" s="539"/>
      <c r="AB134" s="814"/>
      <c r="AC134" s="829"/>
      <c r="AD134" s="46">
        <f t="shared" si="257"/>
        <v>0</v>
      </c>
      <c r="AE134" s="46">
        <f t="shared" si="257"/>
        <v>0</v>
      </c>
      <c r="AF134" s="46">
        <f t="shared" si="257"/>
        <v>0</v>
      </c>
      <c r="AG134" s="46">
        <f t="shared" si="257"/>
        <v>0</v>
      </c>
      <c r="AH134" s="46">
        <f t="shared" si="257"/>
        <v>0</v>
      </c>
      <c r="AI134" s="46">
        <f t="shared" si="257"/>
        <v>0</v>
      </c>
      <c r="AJ134" s="46">
        <f t="shared" si="252"/>
        <v>0</v>
      </c>
      <c r="AK134" s="814"/>
      <c r="AL134" s="1254"/>
      <c r="AM134" s="46">
        <f t="shared" si="131"/>
        <v>0</v>
      </c>
      <c r="AN134" s="49"/>
      <c r="AO134" s="49"/>
      <c r="AP134" s="49"/>
      <c r="AQ134" s="49"/>
      <c r="AR134" s="49"/>
      <c r="AS134" s="49"/>
      <c r="AT134" s="814"/>
      <c r="AU134" s="1257"/>
      <c r="AV134" s="46">
        <f t="shared" si="132"/>
        <v>0</v>
      </c>
      <c r="AW134" s="49"/>
      <c r="AX134" s="49"/>
      <c r="AY134" s="49"/>
      <c r="AZ134" s="49"/>
      <c r="BA134" s="49"/>
      <c r="BB134" s="49"/>
      <c r="BC134" s="814"/>
      <c r="BD134" s="1260"/>
      <c r="BE134" s="46">
        <f t="shared" si="133"/>
        <v>0</v>
      </c>
      <c r="BF134" s="49"/>
      <c r="BG134" s="49"/>
      <c r="BH134" s="49"/>
      <c r="BI134" s="49"/>
      <c r="BJ134" s="49"/>
      <c r="BK134" s="49"/>
      <c r="BL134" s="814"/>
      <c r="BM134" s="1251"/>
      <c r="BN134" s="46">
        <f t="shared" si="134"/>
        <v>0</v>
      </c>
      <c r="BO134" s="49"/>
      <c r="BP134" s="49"/>
      <c r="BQ134" s="49"/>
      <c r="BR134" s="49"/>
      <c r="BS134" s="49"/>
      <c r="BT134" s="49"/>
      <c r="BU134" s="824"/>
      <c r="BV134" s="825"/>
      <c r="BW134" s="825"/>
      <c r="BX134" s="825"/>
      <c r="BY134" s="825"/>
      <c r="BZ134" s="825"/>
      <c r="CA134" s="825"/>
      <c r="CB134" s="825"/>
      <c r="CC134" s="826"/>
    </row>
    <row r="135" spans="1:81" s="58" customFormat="1" ht="40.200000000000003" customHeight="1" thickTop="1" x14ac:dyDescent="0.3">
      <c r="A135" s="34"/>
      <c r="B135" s="886"/>
      <c r="C135" s="869"/>
      <c r="D135" s="871">
        <v>3301</v>
      </c>
      <c r="E135" s="851" t="s">
        <v>3996</v>
      </c>
      <c r="F135" s="851">
        <v>3301100</v>
      </c>
      <c r="G135" s="851" t="s">
        <v>4008</v>
      </c>
      <c r="H135" s="851" t="s">
        <v>2578</v>
      </c>
      <c r="I135" s="1184">
        <v>2021004540022</v>
      </c>
      <c r="J135" s="812">
        <v>195</v>
      </c>
      <c r="K135" s="854" t="str">
        <f>+[4]Metas!K222</f>
        <v>Proyectos de investigación, creación, formación y producción de productos y/o proyectos artísticos y/o culturales. (1 por año)</v>
      </c>
      <c r="L135" s="857">
        <f t="shared" ref="L135" si="258">M135</f>
        <v>1</v>
      </c>
      <c r="M135" s="860">
        <f t="shared" ref="M135" si="259">SUM(N135:Q135)</f>
        <v>1</v>
      </c>
      <c r="N135" s="836"/>
      <c r="O135" s="839"/>
      <c r="P135" s="863"/>
      <c r="Q135" s="866">
        <v>1</v>
      </c>
      <c r="R135" s="812">
        <f t="shared" ref="R135" si="260">+$J135</f>
        <v>195</v>
      </c>
      <c r="S135" s="354" t="s">
        <v>5066</v>
      </c>
      <c r="T135" s="438" t="s">
        <v>3822</v>
      </c>
      <c r="U135" s="235" t="s">
        <v>3826</v>
      </c>
      <c r="V135" s="235" t="s">
        <v>3830</v>
      </c>
      <c r="W135" s="354" t="s">
        <v>5067</v>
      </c>
      <c r="X135" s="538">
        <v>44956</v>
      </c>
      <c r="Y135" s="538">
        <v>45289</v>
      </c>
      <c r="Z135" s="538">
        <v>44956</v>
      </c>
      <c r="AA135" s="538">
        <v>45289</v>
      </c>
      <c r="AB135" s="812">
        <f t="shared" ref="AB135" si="261">+$J135</f>
        <v>195</v>
      </c>
      <c r="AC135" s="827">
        <f t="shared" ref="AC135" si="262">+L135</f>
        <v>1</v>
      </c>
      <c r="AD135" s="44">
        <f t="shared" si="257"/>
        <v>17.247999999999998</v>
      </c>
      <c r="AE135" s="44">
        <f t="shared" si="257"/>
        <v>13.247999999999999</v>
      </c>
      <c r="AF135" s="44">
        <f t="shared" si="257"/>
        <v>0</v>
      </c>
      <c r="AG135" s="44">
        <f t="shared" si="257"/>
        <v>0</v>
      </c>
      <c r="AH135" s="44">
        <f t="shared" si="257"/>
        <v>0</v>
      </c>
      <c r="AI135" s="44">
        <f t="shared" si="257"/>
        <v>0</v>
      </c>
      <c r="AJ135" s="44">
        <f t="shared" si="252"/>
        <v>4</v>
      </c>
      <c r="AK135" s="812">
        <f t="shared" ref="AK135" si="263">+$J135</f>
        <v>195</v>
      </c>
      <c r="AL135" s="1252">
        <f>+N135</f>
        <v>0</v>
      </c>
      <c r="AM135" s="44">
        <f t="shared" si="131"/>
        <v>4.3119999999999994</v>
      </c>
      <c r="AN135" s="47">
        <v>3.3119999999999998</v>
      </c>
      <c r="AO135" s="47">
        <v>0</v>
      </c>
      <c r="AP135" s="47">
        <v>0</v>
      </c>
      <c r="AQ135" s="47">
        <v>0</v>
      </c>
      <c r="AR135" s="47">
        <v>0</v>
      </c>
      <c r="AS135" s="47">
        <v>1</v>
      </c>
      <c r="AT135" s="812">
        <f t="shared" ref="AT135" si="264">+$J135</f>
        <v>195</v>
      </c>
      <c r="AU135" s="1255">
        <f>+O135</f>
        <v>0</v>
      </c>
      <c r="AV135" s="44">
        <f t="shared" si="132"/>
        <v>4.3119999999999994</v>
      </c>
      <c r="AW135" s="47">
        <v>3.3119999999999998</v>
      </c>
      <c r="AX135" s="47">
        <v>0</v>
      </c>
      <c r="AY135" s="47">
        <v>0</v>
      </c>
      <c r="AZ135" s="47">
        <v>0</v>
      </c>
      <c r="BA135" s="47">
        <v>0</v>
      </c>
      <c r="BB135" s="47">
        <v>1</v>
      </c>
      <c r="BC135" s="812">
        <f t="shared" ref="BC135" si="265">+$J135</f>
        <v>195</v>
      </c>
      <c r="BD135" s="1258">
        <f>+P135</f>
        <v>0</v>
      </c>
      <c r="BE135" s="44">
        <f t="shared" si="133"/>
        <v>4.3119999999999994</v>
      </c>
      <c r="BF135" s="47">
        <v>3.3119999999999998</v>
      </c>
      <c r="BG135" s="47">
        <v>0</v>
      </c>
      <c r="BH135" s="47">
        <v>0</v>
      </c>
      <c r="BI135" s="47">
        <v>0</v>
      </c>
      <c r="BJ135" s="47">
        <v>0</v>
      </c>
      <c r="BK135" s="47">
        <v>1</v>
      </c>
      <c r="BL135" s="812">
        <f t="shared" ref="BL135" si="266">+$J135</f>
        <v>195</v>
      </c>
      <c r="BM135" s="1249">
        <f>+Q135</f>
        <v>1</v>
      </c>
      <c r="BN135" s="44">
        <f t="shared" si="134"/>
        <v>4.3119999999999994</v>
      </c>
      <c r="BO135" s="47">
        <v>3.3119999999999998</v>
      </c>
      <c r="BP135" s="47">
        <v>0</v>
      </c>
      <c r="BQ135" s="47">
        <v>0</v>
      </c>
      <c r="BR135" s="47">
        <v>0</v>
      </c>
      <c r="BS135" s="47">
        <v>0</v>
      </c>
      <c r="BT135" s="47">
        <v>1</v>
      </c>
      <c r="BU135" s="818"/>
      <c r="BV135" s="819"/>
      <c r="BW135" s="819"/>
      <c r="BX135" s="819"/>
      <c r="BY135" s="819"/>
      <c r="BZ135" s="819"/>
      <c r="CA135" s="819"/>
      <c r="CB135" s="819"/>
      <c r="CC135" s="820"/>
    </row>
    <row r="136" spans="1:81" s="58" customFormat="1" ht="40.200000000000003" customHeight="1" x14ac:dyDescent="0.3">
      <c r="A136" s="34"/>
      <c r="B136" s="886"/>
      <c r="C136" s="869"/>
      <c r="D136" s="872"/>
      <c r="E136" s="852"/>
      <c r="F136" s="852"/>
      <c r="G136" s="852"/>
      <c r="H136" s="852"/>
      <c r="I136" s="1185"/>
      <c r="J136" s="813"/>
      <c r="K136" s="855"/>
      <c r="L136" s="858"/>
      <c r="M136" s="861"/>
      <c r="N136" s="837"/>
      <c r="O136" s="840"/>
      <c r="P136" s="864"/>
      <c r="Q136" s="867"/>
      <c r="R136" s="813"/>
      <c r="S136" s="355" t="s">
        <v>5142</v>
      </c>
      <c r="T136" s="236" t="s">
        <v>3822</v>
      </c>
      <c r="U136" s="236" t="s">
        <v>3828</v>
      </c>
      <c r="V136" s="236" t="s">
        <v>3830</v>
      </c>
      <c r="W136" s="355" t="s">
        <v>5143</v>
      </c>
      <c r="X136" s="539">
        <v>44956</v>
      </c>
      <c r="Y136" s="539">
        <v>45289</v>
      </c>
      <c r="Z136" s="539">
        <v>44956</v>
      </c>
      <c r="AA136" s="539">
        <v>45289</v>
      </c>
      <c r="AB136" s="813"/>
      <c r="AC136" s="828"/>
      <c r="AD136" s="51">
        <f t="shared" si="257"/>
        <v>17.247999999999998</v>
      </c>
      <c r="AE136" s="51">
        <f t="shared" si="257"/>
        <v>13.247999999999999</v>
      </c>
      <c r="AF136" s="51">
        <f t="shared" si="257"/>
        <v>0</v>
      </c>
      <c r="AG136" s="51">
        <f t="shared" si="257"/>
        <v>0</v>
      </c>
      <c r="AH136" s="51">
        <f t="shared" si="257"/>
        <v>0</v>
      </c>
      <c r="AI136" s="51">
        <f t="shared" si="257"/>
        <v>0</v>
      </c>
      <c r="AJ136" s="51">
        <f t="shared" si="252"/>
        <v>4</v>
      </c>
      <c r="AK136" s="813"/>
      <c r="AL136" s="1253"/>
      <c r="AM136" s="51">
        <f t="shared" si="131"/>
        <v>4.3119999999999994</v>
      </c>
      <c r="AN136" s="257">
        <v>3.3119999999999998</v>
      </c>
      <c r="AO136" s="257">
        <v>0</v>
      </c>
      <c r="AP136" s="257">
        <v>0</v>
      </c>
      <c r="AQ136" s="257">
        <v>0</v>
      </c>
      <c r="AR136" s="257">
        <v>0</v>
      </c>
      <c r="AS136" s="257">
        <v>1</v>
      </c>
      <c r="AT136" s="813"/>
      <c r="AU136" s="1256"/>
      <c r="AV136" s="51">
        <f t="shared" si="132"/>
        <v>4.3119999999999994</v>
      </c>
      <c r="AW136" s="257">
        <v>3.3119999999999998</v>
      </c>
      <c r="AX136" s="257">
        <v>0</v>
      </c>
      <c r="AY136" s="257">
        <v>0</v>
      </c>
      <c r="AZ136" s="257">
        <v>0</v>
      </c>
      <c r="BA136" s="257">
        <v>0</v>
      </c>
      <c r="BB136" s="257">
        <v>1</v>
      </c>
      <c r="BC136" s="813"/>
      <c r="BD136" s="1259"/>
      <c r="BE136" s="51">
        <f t="shared" si="133"/>
        <v>4.3119999999999994</v>
      </c>
      <c r="BF136" s="257">
        <v>3.3119999999999998</v>
      </c>
      <c r="BG136" s="257">
        <v>0</v>
      </c>
      <c r="BH136" s="257">
        <v>0</v>
      </c>
      <c r="BI136" s="257">
        <v>0</v>
      </c>
      <c r="BJ136" s="257">
        <v>0</v>
      </c>
      <c r="BK136" s="257">
        <v>1</v>
      </c>
      <c r="BL136" s="813"/>
      <c r="BM136" s="1250"/>
      <c r="BN136" s="51">
        <f t="shared" si="134"/>
        <v>4.3119999999999994</v>
      </c>
      <c r="BO136" s="257">
        <v>3.3119999999999998</v>
      </c>
      <c r="BP136" s="257">
        <v>0</v>
      </c>
      <c r="BQ136" s="257">
        <v>0</v>
      </c>
      <c r="BR136" s="257">
        <v>0</v>
      </c>
      <c r="BS136" s="257">
        <v>0</v>
      </c>
      <c r="BT136" s="257">
        <v>1</v>
      </c>
      <c r="BU136" s="821"/>
      <c r="BV136" s="822"/>
      <c r="BW136" s="822"/>
      <c r="BX136" s="822"/>
      <c r="BY136" s="822"/>
      <c r="BZ136" s="822"/>
      <c r="CA136" s="822"/>
      <c r="CB136" s="822"/>
      <c r="CC136" s="823"/>
    </row>
    <row r="137" spans="1:81" s="58" customFormat="1" ht="40.200000000000003" customHeight="1" x14ac:dyDescent="0.3">
      <c r="A137" s="34"/>
      <c r="B137" s="886"/>
      <c r="C137" s="869"/>
      <c r="D137" s="872"/>
      <c r="E137" s="852"/>
      <c r="F137" s="852"/>
      <c r="G137" s="852"/>
      <c r="H137" s="852"/>
      <c r="I137" s="1185"/>
      <c r="J137" s="813"/>
      <c r="K137" s="855"/>
      <c r="L137" s="858"/>
      <c r="M137" s="861"/>
      <c r="N137" s="837"/>
      <c r="O137" s="840"/>
      <c r="P137" s="864"/>
      <c r="Q137" s="867"/>
      <c r="R137" s="813"/>
      <c r="S137" s="355" t="s">
        <v>5105</v>
      </c>
      <c r="T137" s="236" t="s">
        <v>3822</v>
      </c>
      <c r="U137" s="236" t="s">
        <v>3826</v>
      </c>
      <c r="V137" s="236" t="s">
        <v>3830</v>
      </c>
      <c r="W137" s="355" t="s">
        <v>5144</v>
      </c>
      <c r="X137" s="539">
        <v>44956</v>
      </c>
      <c r="Y137" s="539">
        <v>45289</v>
      </c>
      <c r="Z137" s="539">
        <v>44956</v>
      </c>
      <c r="AA137" s="539">
        <v>45289</v>
      </c>
      <c r="AB137" s="813"/>
      <c r="AC137" s="828"/>
      <c r="AD137" s="51">
        <f t="shared" si="257"/>
        <v>17.247999999999998</v>
      </c>
      <c r="AE137" s="51">
        <f t="shared" si="257"/>
        <v>13.247999999999999</v>
      </c>
      <c r="AF137" s="51">
        <f t="shared" si="257"/>
        <v>0</v>
      </c>
      <c r="AG137" s="51">
        <f t="shared" si="257"/>
        <v>0</v>
      </c>
      <c r="AH137" s="51">
        <f t="shared" si="257"/>
        <v>0</v>
      </c>
      <c r="AI137" s="51">
        <f t="shared" si="257"/>
        <v>0</v>
      </c>
      <c r="AJ137" s="51">
        <f t="shared" si="252"/>
        <v>4</v>
      </c>
      <c r="AK137" s="813"/>
      <c r="AL137" s="1253"/>
      <c r="AM137" s="51">
        <f t="shared" si="131"/>
        <v>4.3119999999999994</v>
      </c>
      <c r="AN137" s="257">
        <v>3.3119999999999998</v>
      </c>
      <c r="AO137" s="257">
        <v>0</v>
      </c>
      <c r="AP137" s="257">
        <v>0</v>
      </c>
      <c r="AQ137" s="257">
        <v>0</v>
      </c>
      <c r="AR137" s="257">
        <v>0</v>
      </c>
      <c r="AS137" s="257">
        <v>1</v>
      </c>
      <c r="AT137" s="813"/>
      <c r="AU137" s="1256"/>
      <c r="AV137" s="51">
        <f t="shared" si="132"/>
        <v>4.3119999999999994</v>
      </c>
      <c r="AW137" s="257">
        <v>3.3119999999999998</v>
      </c>
      <c r="AX137" s="257">
        <v>0</v>
      </c>
      <c r="AY137" s="257">
        <v>0</v>
      </c>
      <c r="AZ137" s="257">
        <v>0</v>
      </c>
      <c r="BA137" s="257">
        <v>0</v>
      </c>
      <c r="BB137" s="257">
        <v>1</v>
      </c>
      <c r="BC137" s="813"/>
      <c r="BD137" s="1259"/>
      <c r="BE137" s="51">
        <f t="shared" si="133"/>
        <v>4.3119999999999994</v>
      </c>
      <c r="BF137" s="257">
        <v>3.3119999999999998</v>
      </c>
      <c r="BG137" s="257">
        <v>0</v>
      </c>
      <c r="BH137" s="257">
        <v>0</v>
      </c>
      <c r="BI137" s="257">
        <v>0</v>
      </c>
      <c r="BJ137" s="257">
        <v>0</v>
      </c>
      <c r="BK137" s="257">
        <v>1</v>
      </c>
      <c r="BL137" s="813"/>
      <c r="BM137" s="1250"/>
      <c r="BN137" s="51">
        <f t="shared" si="134"/>
        <v>4.3119999999999994</v>
      </c>
      <c r="BO137" s="257">
        <v>3.3119999999999998</v>
      </c>
      <c r="BP137" s="257">
        <v>0</v>
      </c>
      <c r="BQ137" s="257">
        <v>0</v>
      </c>
      <c r="BR137" s="257">
        <v>0</v>
      </c>
      <c r="BS137" s="257">
        <v>0</v>
      </c>
      <c r="BT137" s="257">
        <v>1</v>
      </c>
      <c r="BU137" s="821"/>
      <c r="BV137" s="822"/>
      <c r="BW137" s="822"/>
      <c r="BX137" s="822"/>
      <c r="BY137" s="822"/>
      <c r="BZ137" s="822"/>
      <c r="CA137" s="822"/>
      <c r="CB137" s="822"/>
      <c r="CC137" s="823"/>
    </row>
    <row r="138" spans="1:81" s="58" customFormat="1" ht="40.200000000000003" customHeight="1" thickBot="1" x14ac:dyDescent="0.35">
      <c r="A138" s="34"/>
      <c r="B138" s="887"/>
      <c r="C138" s="870"/>
      <c r="D138" s="873"/>
      <c r="E138" s="853"/>
      <c r="F138" s="853"/>
      <c r="G138" s="853"/>
      <c r="H138" s="853"/>
      <c r="I138" s="1186"/>
      <c r="J138" s="814"/>
      <c r="K138" s="856"/>
      <c r="L138" s="859"/>
      <c r="M138" s="862"/>
      <c r="N138" s="838"/>
      <c r="O138" s="841"/>
      <c r="P138" s="865"/>
      <c r="Q138" s="874"/>
      <c r="R138" s="814"/>
      <c r="S138" s="356" t="s">
        <v>5145</v>
      </c>
      <c r="T138" s="393" t="s">
        <v>3822</v>
      </c>
      <c r="U138" s="237" t="s">
        <v>3826</v>
      </c>
      <c r="V138" s="237" t="s">
        <v>3830</v>
      </c>
      <c r="W138" s="356" t="s">
        <v>5146</v>
      </c>
      <c r="X138" s="539">
        <v>44956</v>
      </c>
      <c r="Y138" s="539">
        <v>45289</v>
      </c>
      <c r="Z138" s="539">
        <v>44956</v>
      </c>
      <c r="AA138" s="539">
        <v>45289</v>
      </c>
      <c r="AB138" s="814"/>
      <c r="AC138" s="829"/>
      <c r="AD138" s="46">
        <f t="shared" si="257"/>
        <v>17.247999999999998</v>
      </c>
      <c r="AE138" s="46">
        <f t="shared" si="257"/>
        <v>13.247999999999999</v>
      </c>
      <c r="AF138" s="46">
        <f t="shared" si="257"/>
        <v>0</v>
      </c>
      <c r="AG138" s="46">
        <f t="shared" si="257"/>
        <v>0</v>
      </c>
      <c r="AH138" s="46">
        <f t="shared" si="257"/>
        <v>0</v>
      </c>
      <c r="AI138" s="46">
        <f t="shared" si="257"/>
        <v>0</v>
      </c>
      <c r="AJ138" s="46">
        <f t="shared" si="252"/>
        <v>4</v>
      </c>
      <c r="AK138" s="814"/>
      <c r="AL138" s="1254"/>
      <c r="AM138" s="46">
        <f t="shared" si="131"/>
        <v>4.3119999999999994</v>
      </c>
      <c r="AN138" s="49">
        <v>3.3119999999999998</v>
      </c>
      <c r="AO138" s="49">
        <v>0</v>
      </c>
      <c r="AP138" s="49">
        <v>0</v>
      </c>
      <c r="AQ138" s="49">
        <v>0</v>
      </c>
      <c r="AR138" s="49">
        <v>0</v>
      </c>
      <c r="AS138" s="49">
        <v>1</v>
      </c>
      <c r="AT138" s="814"/>
      <c r="AU138" s="1257"/>
      <c r="AV138" s="46">
        <f t="shared" si="132"/>
        <v>4.3119999999999994</v>
      </c>
      <c r="AW138" s="49">
        <v>3.3119999999999998</v>
      </c>
      <c r="AX138" s="49">
        <v>0</v>
      </c>
      <c r="AY138" s="49">
        <v>0</v>
      </c>
      <c r="AZ138" s="49">
        <v>0</v>
      </c>
      <c r="BA138" s="49">
        <v>0</v>
      </c>
      <c r="BB138" s="49">
        <v>1</v>
      </c>
      <c r="BC138" s="814"/>
      <c r="BD138" s="1260"/>
      <c r="BE138" s="46">
        <f t="shared" si="133"/>
        <v>4.3119999999999994</v>
      </c>
      <c r="BF138" s="49">
        <v>3.3119999999999998</v>
      </c>
      <c r="BG138" s="49">
        <v>0</v>
      </c>
      <c r="BH138" s="49">
        <v>0</v>
      </c>
      <c r="BI138" s="49">
        <v>0</v>
      </c>
      <c r="BJ138" s="49">
        <v>0</v>
      </c>
      <c r="BK138" s="49">
        <v>1</v>
      </c>
      <c r="BL138" s="814"/>
      <c r="BM138" s="1251"/>
      <c r="BN138" s="46">
        <f t="shared" si="134"/>
        <v>4.3119999999999994</v>
      </c>
      <c r="BO138" s="49">
        <v>3.3119999999999998</v>
      </c>
      <c r="BP138" s="49">
        <v>0</v>
      </c>
      <c r="BQ138" s="49">
        <v>0</v>
      </c>
      <c r="BR138" s="49">
        <v>0</v>
      </c>
      <c r="BS138" s="49">
        <v>0</v>
      </c>
      <c r="BT138" s="49">
        <v>1</v>
      </c>
      <c r="BU138" s="824"/>
      <c r="BV138" s="825"/>
      <c r="BW138" s="825"/>
      <c r="BX138" s="825"/>
      <c r="BY138" s="825"/>
      <c r="BZ138" s="825"/>
      <c r="CA138" s="825"/>
      <c r="CB138" s="825"/>
      <c r="CC138" s="826"/>
    </row>
    <row r="139" spans="1:81" s="58" customFormat="1" ht="40.200000000000003" customHeight="1" thickTop="1" x14ac:dyDescent="0.3">
      <c r="A139" s="34"/>
      <c r="B139" s="981" t="s">
        <v>297</v>
      </c>
      <c r="C139" s="1226" t="s">
        <v>300</v>
      </c>
      <c r="D139" s="871">
        <v>3301</v>
      </c>
      <c r="E139" s="851" t="s">
        <v>3996</v>
      </c>
      <c r="F139" s="851">
        <v>3301126</v>
      </c>
      <c r="G139" s="851" t="s">
        <v>4010</v>
      </c>
      <c r="H139" s="851" t="s">
        <v>2580</v>
      </c>
      <c r="I139" s="1184">
        <v>2021004540024</v>
      </c>
      <c r="J139" s="812">
        <v>196</v>
      </c>
      <c r="K139" s="854" t="str">
        <f>+[4]Metas!K224</f>
        <v>municipios asesorados y acompañados y cuentan con procesos estables de formación anualmente</v>
      </c>
      <c r="L139" s="857">
        <f t="shared" ref="L139" si="267">M139</f>
        <v>30</v>
      </c>
      <c r="M139" s="860">
        <f t="shared" ref="M139" si="268">SUM(N139:Q139)</f>
        <v>30</v>
      </c>
      <c r="N139" s="836"/>
      <c r="O139" s="839"/>
      <c r="P139" s="863">
        <v>20</v>
      </c>
      <c r="Q139" s="866">
        <v>10</v>
      </c>
      <c r="R139" s="812">
        <f t="shared" ref="R139" si="269">+$J139</f>
        <v>196</v>
      </c>
      <c r="S139" s="354" t="s">
        <v>5147</v>
      </c>
      <c r="T139" s="438" t="s">
        <v>3822</v>
      </c>
      <c r="U139" s="235" t="s">
        <v>3826</v>
      </c>
      <c r="V139" s="235" t="s">
        <v>3830</v>
      </c>
      <c r="W139" s="354" t="s">
        <v>5148</v>
      </c>
      <c r="X139" s="538">
        <v>44956</v>
      </c>
      <c r="Y139" s="538">
        <v>45289</v>
      </c>
      <c r="Z139" s="538">
        <v>44956</v>
      </c>
      <c r="AA139" s="538">
        <v>45289</v>
      </c>
      <c r="AB139" s="812">
        <f t="shared" ref="AB139" si="270">+$J139</f>
        <v>196</v>
      </c>
      <c r="AC139" s="827">
        <f t="shared" ref="AC139" si="271">+L139</f>
        <v>30</v>
      </c>
      <c r="AD139" s="44">
        <f t="shared" si="257"/>
        <v>20.28</v>
      </c>
      <c r="AE139" s="44">
        <f t="shared" si="257"/>
        <v>14.2</v>
      </c>
      <c r="AF139" s="44">
        <f t="shared" si="257"/>
        <v>0</v>
      </c>
      <c r="AG139" s="44">
        <f t="shared" si="257"/>
        <v>0</v>
      </c>
      <c r="AH139" s="44">
        <f t="shared" si="257"/>
        <v>0</v>
      </c>
      <c r="AI139" s="44">
        <f t="shared" si="257"/>
        <v>6.08</v>
      </c>
      <c r="AJ139" s="44">
        <f t="shared" si="252"/>
        <v>0</v>
      </c>
      <c r="AK139" s="812">
        <f t="shared" ref="AK139" si="272">+$J139</f>
        <v>196</v>
      </c>
      <c r="AL139" s="1252">
        <f>+N139</f>
        <v>0</v>
      </c>
      <c r="AM139" s="44">
        <f t="shared" si="131"/>
        <v>5.07</v>
      </c>
      <c r="AN139" s="47">
        <v>3.55</v>
      </c>
      <c r="AO139" s="47">
        <v>0</v>
      </c>
      <c r="AP139" s="47">
        <v>0</v>
      </c>
      <c r="AQ139" s="47">
        <v>0</v>
      </c>
      <c r="AR139" s="47">
        <v>1.52</v>
      </c>
      <c r="AS139" s="47">
        <v>0</v>
      </c>
      <c r="AT139" s="812">
        <f t="shared" ref="AT139" si="273">+$J139</f>
        <v>196</v>
      </c>
      <c r="AU139" s="1255">
        <f>+O139</f>
        <v>0</v>
      </c>
      <c r="AV139" s="44">
        <f t="shared" si="132"/>
        <v>5.07</v>
      </c>
      <c r="AW139" s="47">
        <v>3.55</v>
      </c>
      <c r="AX139" s="47">
        <v>0</v>
      </c>
      <c r="AY139" s="47">
        <v>0</v>
      </c>
      <c r="AZ139" s="47">
        <v>0</v>
      </c>
      <c r="BA139" s="47">
        <v>1.52</v>
      </c>
      <c r="BB139" s="47">
        <v>0</v>
      </c>
      <c r="BC139" s="812">
        <f t="shared" ref="BC139" si="274">+$J139</f>
        <v>196</v>
      </c>
      <c r="BD139" s="1258">
        <f>+P139</f>
        <v>20</v>
      </c>
      <c r="BE139" s="44">
        <f t="shared" si="133"/>
        <v>5.07</v>
      </c>
      <c r="BF139" s="47">
        <v>3.55</v>
      </c>
      <c r="BG139" s="47">
        <v>0</v>
      </c>
      <c r="BH139" s="47">
        <v>0</v>
      </c>
      <c r="BI139" s="47">
        <v>0</v>
      </c>
      <c r="BJ139" s="47">
        <v>1.52</v>
      </c>
      <c r="BK139" s="47">
        <v>0</v>
      </c>
      <c r="BL139" s="812">
        <f t="shared" ref="BL139" si="275">+$J139</f>
        <v>196</v>
      </c>
      <c r="BM139" s="1249">
        <f>+Q139</f>
        <v>10</v>
      </c>
      <c r="BN139" s="44">
        <f t="shared" si="134"/>
        <v>5.07</v>
      </c>
      <c r="BO139" s="47">
        <v>3.55</v>
      </c>
      <c r="BP139" s="47">
        <v>0</v>
      </c>
      <c r="BQ139" s="47">
        <v>0</v>
      </c>
      <c r="BR139" s="47">
        <v>0</v>
      </c>
      <c r="BS139" s="47">
        <v>1.52</v>
      </c>
      <c r="BT139" s="47">
        <v>0</v>
      </c>
      <c r="BU139" s="818"/>
      <c r="BV139" s="819"/>
      <c r="BW139" s="819"/>
      <c r="BX139" s="819"/>
      <c r="BY139" s="819"/>
      <c r="BZ139" s="819"/>
      <c r="CA139" s="819"/>
      <c r="CB139" s="819"/>
      <c r="CC139" s="820"/>
    </row>
    <row r="140" spans="1:81" s="58" customFormat="1" ht="40.200000000000003" customHeight="1" x14ac:dyDescent="0.3">
      <c r="A140" s="34"/>
      <c r="B140" s="982"/>
      <c r="C140" s="1227"/>
      <c r="D140" s="872"/>
      <c r="E140" s="852"/>
      <c r="F140" s="852"/>
      <c r="G140" s="852"/>
      <c r="H140" s="852"/>
      <c r="I140" s="1185"/>
      <c r="J140" s="813"/>
      <c r="K140" s="855"/>
      <c r="L140" s="858"/>
      <c r="M140" s="861"/>
      <c r="N140" s="837"/>
      <c r="O140" s="840"/>
      <c r="P140" s="864"/>
      <c r="Q140" s="867"/>
      <c r="R140" s="813"/>
      <c r="S140" s="355" t="s">
        <v>5149</v>
      </c>
      <c r="T140" s="236" t="s">
        <v>3822</v>
      </c>
      <c r="U140" s="236" t="s">
        <v>3826</v>
      </c>
      <c r="V140" s="236" t="s">
        <v>3830</v>
      </c>
      <c r="W140" s="355" t="s">
        <v>5150</v>
      </c>
      <c r="X140" s="539">
        <v>44956</v>
      </c>
      <c r="Y140" s="539">
        <v>45289</v>
      </c>
      <c r="Z140" s="539">
        <v>44956</v>
      </c>
      <c r="AA140" s="539">
        <v>45289</v>
      </c>
      <c r="AB140" s="813"/>
      <c r="AC140" s="828"/>
      <c r="AD140" s="51">
        <f t="shared" si="257"/>
        <v>20.28</v>
      </c>
      <c r="AE140" s="51">
        <f t="shared" si="257"/>
        <v>14.2</v>
      </c>
      <c r="AF140" s="51">
        <f t="shared" si="257"/>
        <v>0</v>
      </c>
      <c r="AG140" s="51">
        <f t="shared" si="257"/>
        <v>0</v>
      </c>
      <c r="AH140" s="51">
        <f t="shared" si="257"/>
        <v>0</v>
      </c>
      <c r="AI140" s="51">
        <f t="shared" si="257"/>
        <v>6.08</v>
      </c>
      <c r="AJ140" s="51">
        <f t="shared" si="252"/>
        <v>0</v>
      </c>
      <c r="AK140" s="813"/>
      <c r="AL140" s="1253"/>
      <c r="AM140" s="51">
        <f t="shared" ref="AM140:AM203" si="276">SUM(AN140:AS140)</f>
        <v>5.07</v>
      </c>
      <c r="AN140" s="257">
        <v>3.55</v>
      </c>
      <c r="AO140" s="257">
        <v>0</v>
      </c>
      <c r="AP140" s="257">
        <v>0</v>
      </c>
      <c r="AQ140" s="257">
        <v>0</v>
      </c>
      <c r="AR140" s="257">
        <v>1.52</v>
      </c>
      <c r="AS140" s="257">
        <v>0</v>
      </c>
      <c r="AT140" s="813"/>
      <c r="AU140" s="1256"/>
      <c r="AV140" s="51">
        <f t="shared" ref="AV140:AV203" si="277">SUM(AW140:BB140)</f>
        <v>5.07</v>
      </c>
      <c r="AW140" s="257">
        <v>3.55</v>
      </c>
      <c r="AX140" s="257">
        <v>0</v>
      </c>
      <c r="AY140" s="257">
        <v>0</v>
      </c>
      <c r="AZ140" s="257">
        <v>0</v>
      </c>
      <c r="BA140" s="257">
        <v>1.52</v>
      </c>
      <c r="BB140" s="257">
        <v>0</v>
      </c>
      <c r="BC140" s="813"/>
      <c r="BD140" s="1259"/>
      <c r="BE140" s="51">
        <f t="shared" ref="BE140:BE203" si="278">SUM(BF140:BK140)</f>
        <v>5.07</v>
      </c>
      <c r="BF140" s="257">
        <v>3.55</v>
      </c>
      <c r="BG140" s="257">
        <v>0</v>
      </c>
      <c r="BH140" s="257">
        <v>0</v>
      </c>
      <c r="BI140" s="257">
        <v>0</v>
      </c>
      <c r="BJ140" s="257">
        <v>1.52</v>
      </c>
      <c r="BK140" s="257">
        <v>0</v>
      </c>
      <c r="BL140" s="813"/>
      <c r="BM140" s="1250"/>
      <c r="BN140" s="51">
        <f t="shared" ref="BN140:BN203" si="279">SUM(BO140:BT140)</f>
        <v>5.07</v>
      </c>
      <c r="BO140" s="257">
        <v>3.55</v>
      </c>
      <c r="BP140" s="257">
        <v>0</v>
      </c>
      <c r="BQ140" s="257">
        <v>0</v>
      </c>
      <c r="BR140" s="257">
        <v>0</v>
      </c>
      <c r="BS140" s="257">
        <v>1.52</v>
      </c>
      <c r="BT140" s="257">
        <v>0</v>
      </c>
      <c r="BU140" s="821"/>
      <c r="BV140" s="822"/>
      <c r="BW140" s="822"/>
      <c r="BX140" s="822"/>
      <c r="BY140" s="822"/>
      <c r="BZ140" s="822"/>
      <c r="CA140" s="822"/>
      <c r="CB140" s="822"/>
      <c r="CC140" s="823"/>
    </row>
    <row r="141" spans="1:81" s="58" customFormat="1" ht="40.200000000000003" customHeight="1" x14ac:dyDescent="0.3">
      <c r="A141" s="34"/>
      <c r="B141" s="982"/>
      <c r="C141" s="1227"/>
      <c r="D141" s="872"/>
      <c r="E141" s="852"/>
      <c r="F141" s="852"/>
      <c r="G141" s="852"/>
      <c r="H141" s="852"/>
      <c r="I141" s="1185"/>
      <c r="J141" s="813"/>
      <c r="K141" s="855"/>
      <c r="L141" s="858"/>
      <c r="M141" s="861"/>
      <c r="N141" s="837"/>
      <c r="O141" s="840"/>
      <c r="P141" s="864"/>
      <c r="Q141" s="867"/>
      <c r="R141" s="813"/>
      <c r="S141" s="355" t="s">
        <v>5151</v>
      </c>
      <c r="T141" s="236" t="s">
        <v>3822</v>
      </c>
      <c r="U141" s="236" t="s">
        <v>3826</v>
      </c>
      <c r="V141" s="236" t="s">
        <v>3830</v>
      </c>
      <c r="W141" s="355" t="s">
        <v>5152</v>
      </c>
      <c r="X141" s="539">
        <v>44956</v>
      </c>
      <c r="Y141" s="539">
        <v>45289</v>
      </c>
      <c r="Z141" s="539">
        <v>44956</v>
      </c>
      <c r="AA141" s="539">
        <v>45289</v>
      </c>
      <c r="AB141" s="813"/>
      <c r="AC141" s="828"/>
      <c r="AD141" s="51">
        <f t="shared" si="257"/>
        <v>20.28</v>
      </c>
      <c r="AE141" s="51">
        <f t="shared" si="257"/>
        <v>14.2</v>
      </c>
      <c r="AF141" s="51">
        <f t="shared" si="257"/>
        <v>0</v>
      </c>
      <c r="AG141" s="51">
        <f t="shared" si="257"/>
        <v>0</v>
      </c>
      <c r="AH141" s="51">
        <f t="shared" si="257"/>
        <v>0</v>
      </c>
      <c r="AI141" s="51">
        <f t="shared" si="257"/>
        <v>6.08</v>
      </c>
      <c r="AJ141" s="51">
        <f t="shared" si="252"/>
        <v>0</v>
      </c>
      <c r="AK141" s="813"/>
      <c r="AL141" s="1253"/>
      <c r="AM141" s="51">
        <f t="shared" si="276"/>
        <v>5.07</v>
      </c>
      <c r="AN141" s="257">
        <v>3.55</v>
      </c>
      <c r="AO141" s="257">
        <v>0</v>
      </c>
      <c r="AP141" s="257">
        <v>0</v>
      </c>
      <c r="AQ141" s="257">
        <v>0</v>
      </c>
      <c r="AR141" s="257">
        <v>1.52</v>
      </c>
      <c r="AS141" s="257">
        <v>0</v>
      </c>
      <c r="AT141" s="813"/>
      <c r="AU141" s="1256"/>
      <c r="AV141" s="51">
        <f t="shared" si="277"/>
        <v>5.07</v>
      </c>
      <c r="AW141" s="257">
        <v>3.55</v>
      </c>
      <c r="AX141" s="257">
        <v>0</v>
      </c>
      <c r="AY141" s="257">
        <v>0</v>
      </c>
      <c r="AZ141" s="257">
        <v>0</v>
      </c>
      <c r="BA141" s="257">
        <v>1.52</v>
      </c>
      <c r="BB141" s="257">
        <v>0</v>
      </c>
      <c r="BC141" s="813"/>
      <c r="BD141" s="1259"/>
      <c r="BE141" s="51">
        <f t="shared" si="278"/>
        <v>5.07</v>
      </c>
      <c r="BF141" s="257">
        <v>3.55</v>
      </c>
      <c r="BG141" s="257">
        <v>0</v>
      </c>
      <c r="BH141" s="257">
        <v>0</v>
      </c>
      <c r="BI141" s="257">
        <v>0</v>
      </c>
      <c r="BJ141" s="257">
        <v>1.52</v>
      </c>
      <c r="BK141" s="257">
        <v>0</v>
      </c>
      <c r="BL141" s="813"/>
      <c r="BM141" s="1250"/>
      <c r="BN141" s="51">
        <f t="shared" si="279"/>
        <v>5.07</v>
      </c>
      <c r="BO141" s="257">
        <v>3.55</v>
      </c>
      <c r="BP141" s="257">
        <v>0</v>
      </c>
      <c r="BQ141" s="257">
        <v>0</v>
      </c>
      <c r="BR141" s="257">
        <v>0</v>
      </c>
      <c r="BS141" s="257">
        <v>1.52</v>
      </c>
      <c r="BT141" s="257">
        <v>0</v>
      </c>
      <c r="BU141" s="821"/>
      <c r="BV141" s="822"/>
      <c r="BW141" s="822"/>
      <c r="BX141" s="822"/>
      <c r="BY141" s="822"/>
      <c r="BZ141" s="822"/>
      <c r="CA141" s="822"/>
      <c r="CB141" s="822"/>
      <c r="CC141" s="823"/>
    </row>
    <row r="142" spans="1:81" s="58" customFormat="1" ht="40.200000000000003" customHeight="1" thickBot="1" x14ac:dyDescent="0.35">
      <c r="A142" s="34"/>
      <c r="B142" s="982"/>
      <c r="C142" s="1227"/>
      <c r="D142" s="873"/>
      <c r="E142" s="853"/>
      <c r="F142" s="853"/>
      <c r="G142" s="853"/>
      <c r="H142" s="853"/>
      <c r="I142" s="1186"/>
      <c r="J142" s="814"/>
      <c r="K142" s="856"/>
      <c r="L142" s="859"/>
      <c r="M142" s="862"/>
      <c r="N142" s="838"/>
      <c r="O142" s="841"/>
      <c r="P142" s="865"/>
      <c r="Q142" s="874"/>
      <c r="R142" s="814"/>
      <c r="S142" s="356" t="s">
        <v>5153</v>
      </c>
      <c r="T142" s="393" t="s">
        <v>3822</v>
      </c>
      <c r="U142" s="237" t="s">
        <v>3826</v>
      </c>
      <c r="V142" s="237" t="s">
        <v>3830</v>
      </c>
      <c r="W142" s="356" t="s">
        <v>5154</v>
      </c>
      <c r="X142" s="539">
        <v>44956</v>
      </c>
      <c r="Y142" s="539">
        <v>45289</v>
      </c>
      <c r="Z142" s="539">
        <v>44956</v>
      </c>
      <c r="AA142" s="539">
        <v>45289</v>
      </c>
      <c r="AB142" s="814"/>
      <c r="AC142" s="829"/>
      <c r="AD142" s="46">
        <f t="shared" si="257"/>
        <v>20.28</v>
      </c>
      <c r="AE142" s="46">
        <f t="shared" si="257"/>
        <v>14.2</v>
      </c>
      <c r="AF142" s="46">
        <f t="shared" si="257"/>
        <v>0</v>
      </c>
      <c r="AG142" s="46">
        <f t="shared" si="257"/>
        <v>0</v>
      </c>
      <c r="AH142" s="46">
        <f t="shared" si="257"/>
        <v>0</v>
      </c>
      <c r="AI142" s="46">
        <f t="shared" si="257"/>
        <v>6.08</v>
      </c>
      <c r="AJ142" s="46">
        <f t="shared" si="252"/>
        <v>0</v>
      </c>
      <c r="AK142" s="814"/>
      <c r="AL142" s="1254"/>
      <c r="AM142" s="46">
        <f t="shared" si="276"/>
        <v>5.07</v>
      </c>
      <c r="AN142" s="49">
        <v>3.55</v>
      </c>
      <c r="AO142" s="49">
        <v>0</v>
      </c>
      <c r="AP142" s="49">
        <v>0</v>
      </c>
      <c r="AQ142" s="49">
        <v>0</v>
      </c>
      <c r="AR142" s="49">
        <v>1.52</v>
      </c>
      <c r="AS142" s="49">
        <v>0</v>
      </c>
      <c r="AT142" s="814"/>
      <c r="AU142" s="1257"/>
      <c r="AV142" s="46">
        <f t="shared" si="277"/>
        <v>5.07</v>
      </c>
      <c r="AW142" s="49">
        <v>3.55</v>
      </c>
      <c r="AX142" s="49">
        <v>0</v>
      </c>
      <c r="AY142" s="49">
        <v>0</v>
      </c>
      <c r="AZ142" s="49">
        <v>0</v>
      </c>
      <c r="BA142" s="49">
        <v>1.52</v>
      </c>
      <c r="BB142" s="49">
        <v>0</v>
      </c>
      <c r="BC142" s="814"/>
      <c r="BD142" s="1260"/>
      <c r="BE142" s="46">
        <f t="shared" si="278"/>
        <v>5.07</v>
      </c>
      <c r="BF142" s="49">
        <v>3.55</v>
      </c>
      <c r="BG142" s="49">
        <v>0</v>
      </c>
      <c r="BH142" s="49">
        <v>0</v>
      </c>
      <c r="BI142" s="49">
        <v>0</v>
      </c>
      <c r="BJ142" s="49">
        <v>1.52</v>
      </c>
      <c r="BK142" s="49">
        <v>0</v>
      </c>
      <c r="BL142" s="814"/>
      <c r="BM142" s="1251"/>
      <c r="BN142" s="46">
        <f t="shared" si="279"/>
        <v>5.07</v>
      </c>
      <c r="BO142" s="49">
        <v>3.55</v>
      </c>
      <c r="BP142" s="49">
        <v>0</v>
      </c>
      <c r="BQ142" s="49">
        <v>0</v>
      </c>
      <c r="BR142" s="49">
        <v>0</v>
      </c>
      <c r="BS142" s="49">
        <v>1.52</v>
      </c>
      <c r="BT142" s="49">
        <v>0</v>
      </c>
      <c r="BU142" s="824"/>
      <c r="BV142" s="825"/>
      <c r="BW142" s="825"/>
      <c r="BX142" s="825"/>
      <c r="BY142" s="825"/>
      <c r="BZ142" s="825"/>
      <c r="CA142" s="825"/>
      <c r="CB142" s="825"/>
      <c r="CC142" s="826"/>
    </row>
    <row r="143" spans="1:81" s="58" customFormat="1" ht="40.200000000000003" customHeight="1" thickTop="1" x14ac:dyDescent="0.3">
      <c r="A143" s="34"/>
      <c r="B143" s="982"/>
      <c r="C143" s="1227"/>
      <c r="D143" s="871">
        <v>3301</v>
      </c>
      <c r="E143" s="851" t="s">
        <v>3996</v>
      </c>
      <c r="F143" s="851">
        <v>3301126</v>
      </c>
      <c r="G143" s="851" t="s">
        <v>4010</v>
      </c>
      <c r="H143" s="851" t="s">
        <v>2580</v>
      </c>
      <c r="I143" s="1184">
        <v>2021004540024</v>
      </c>
      <c r="J143" s="812">
        <v>197</v>
      </c>
      <c r="K143" s="854" t="str">
        <f>+[4]Metas!K225</f>
        <v>Red departamental de experiencias de formación artística y cultural implementada y operando anualmente</v>
      </c>
      <c r="L143" s="857">
        <f t="shared" ref="L143" si="280">M143</f>
        <v>1</v>
      </c>
      <c r="M143" s="860">
        <f t="shared" ref="M143" si="281">SUM(N143:Q143)</f>
        <v>1</v>
      </c>
      <c r="N143" s="836"/>
      <c r="O143" s="839"/>
      <c r="P143" s="863">
        <v>0.5</v>
      </c>
      <c r="Q143" s="866">
        <v>0.5</v>
      </c>
      <c r="R143" s="812">
        <f t="shared" ref="R143" si="282">+$J143</f>
        <v>197</v>
      </c>
      <c r="S143" s="354" t="s">
        <v>5153</v>
      </c>
      <c r="T143" s="438" t="s">
        <v>3822</v>
      </c>
      <c r="U143" s="235" t="s">
        <v>3826</v>
      </c>
      <c r="V143" s="235" t="s">
        <v>3830</v>
      </c>
      <c r="W143" s="354" t="s">
        <v>5154</v>
      </c>
      <c r="X143" s="538">
        <v>44956</v>
      </c>
      <c r="Y143" s="538">
        <v>45289</v>
      </c>
      <c r="Z143" s="538">
        <v>44956</v>
      </c>
      <c r="AA143" s="538">
        <v>45289</v>
      </c>
      <c r="AB143" s="812">
        <f t="shared" ref="AB143" si="283">+$J143</f>
        <v>197</v>
      </c>
      <c r="AC143" s="827">
        <f t="shared" ref="AC143" si="284">+L143</f>
        <v>1</v>
      </c>
      <c r="AD143" s="44">
        <f t="shared" si="257"/>
        <v>16.8</v>
      </c>
      <c r="AE143" s="44">
        <f t="shared" si="257"/>
        <v>10.72</v>
      </c>
      <c r="AF143" s="44">
        <f t="shared" si="257"/>
        <v>0</v>
      </c>
      <c r="AG143" s="44">
        <f t="shared" si="257"/>
        <v>0</v>
      </c>
      <c r="AH143" s="44">
        <f t="shared" si="257"/>
        <v>0</v>
      </c>
      <c r="AI143" s="44">
        <f t="shared" si="257"/>
        <v>6.08</v>
      </c>
      <c r="AJ143" s="44">
        <f t="shared" si="252"/>
        <v>0</v>
      </c>
      <c r="AK143" s="812">
        <f t="shared" ref="AK143" si="285">+$J143</f>
        <v>197</v>
      </c>
      <c r="AL143" s="1252">
        <f>+N143</f>
        <v>0</v>
      </c>
      <c r="AM143" s="44">
        <f t="shared" si="276"/>
        <v>4.2</v>
      </c>
      <c r="AN143" s="47">
        <v>2.68</v>
      </c>
      <c r="AO143" s="47">
        <v>0</v>
      </c>
      <c r="AP143" s="47">
        <v>0</v>
      </c>
      <c r="AQ143" s="47">
        <v>0</v>
      </c>
      <c r="AR143" s="47">
        <v>1.52</v>
      </c>
      <c r="AS143" s="47">
        <v>0</v>
      </c>
      <c r="AT143" s="812">
        <f t="shared" ref="AT143" si="286">+$J143</f>
        <v>197</v>
      </c>
      <c r="AU143" s="1255">
        <f>+O143</f>
        <v>0</v>
      </c>
      <c r="AV143" s="44">
        <f t="shared" si="277"/>
        <v>4.2</v>
      </c>
      <c r="AW143" s="47">
        <v>2.68</v>
      </c>
      <c r="AX143" s="47">
        <v>0</v>
      </c>
      <c r="AY143" s="47">
        <v>0</v>
      </c>
      <c r="AZ143" s="47">
        <v>0</v>
      </c>
      <c r="BA143" s="47">
        <v>1.52</v>
      </c>
      <c r="BB143" s="47">
        <v>0</v>
      </c>
      <c r="BC143" s="812">
        <f t="shared" ref="BC143" si="287">+$J143</f>
        <v>197</v>
      </c>
      <c r="BD143" s="1258">
        <f>+P143</f>
        <v>0.5</v>
      </c>
      <c r="BE143" s="44">
        <f t="shared" si="278"/>
        <v>4.2</v>
      </c>
      <c r="BF143" s="47">
        <v>2.68</v>
      </c>
      <c r="BG143" s="47">
        <v>0</v>
      </c>
      <c r="BH143" s="47">
        <v>0</v>
      </c>
      <c r="BI143" s="47">
        <v>0</v>
      </c>
      <c r="BJ143" s="47">
        <v>1.52</v>
      </c>
      <c r="BK143" s="47">
        <v>0</v>
      </c>
      <c r="BL143" s="812">
        <f t="shared" ref="BL143" si="288">+$J143</f>
        <v>197</v>
      </c>
      <c r="BM143" s="1249">
        <f>+Q143</f>
        <v>0.5</v>
      </c>
      <c r="BN143" s="44">
        <f t="shared" si="279"/>
        <v>4.2</v>
      </c>
      <c r="BO143" s="47">
        <v>2.68</v>
      </c>
      <c r="BP143" s="47">
        <v>0</v>
      </c>
      <c r="BQ143" s="47">
        <v>0</v>
      </c>
      <c r="BR143" s="47">
        <v>0</v>
      </c>
      <c r="BS143" s="47">
        <v>1.52</v>
      </c>
      <c r="BT143" s="47">
        <v>0</v>
      </c>
      <c r="BU143" s="818"/>
      <c r="BV143" s="819"/>
      <c r="BW143" s="819"/>
      <c r="BX143" s="819"/>
      <c r="BY143" s="819"/>
      <c r="BZ143" s="819"/>
      <c r="CA143" s="819"/>
      <c r="CB143" s="819"/>
      <c r="CC143" s="820"/>
    </row>
    <row r="144" spans="1:81" s="58" customFormat="1" ht="40.200000000000003" customHeight="1" x14ac:dyDescent="0.3">
      <c r="A144" s="34"/>
      <c r="B144" s="982"/>
      <c r="C144" s="1227"/>
      <c r="D144" s="872"/>
      <c r="E144" s="852"/>
      <c r="F144" s="852"/>
      <c r="G144" s="852"/>
      <c r="H144" s="852"/>
      <c r="I144" s="1185"/>
      <c r="J144" s="813"/>
      <c r="K144" s="855"/>
      <c r="L144" s="858"/>
      <c r="M144" s="861"/>
      <c r="N144" s="837"/>
      <c r="O144" s="840"/>
      <c r="P144" s="864"/>
      <c r="Q144" s="867"/>
      <c r="R144" s="813"/>
      <c r="S144" s="355" t="s">
        <v>5155</v>
      </c>
      <c r="T144" s="236" t="s">
        <v>3822</v>
      </c>
      <c r="U144" s="236" t="s">
        <v>3827</v>
      </c>
      <c r="V144" s="236" t="s">
        <v>3830</v>
      </c>
      <c r="W144" s="355" t="s">
        <v>5156</v>
      </c>
      <c r="X144" s="539">
        <v>44956</v>
      </c>
      <c r="Y144" s="539">
        <v>45289</v>
      </c>
      <c r="Z144" s="539">
        <v>44956</v>
      </c>
      <c r="AA144" s="539">
        <v>45289</v>
      </c>
      <c r="AB144" s="813"/>
      <c r="AC144" s="828"/>
      <c r="AD144" s="51">
        <f t="shared" si="257"/>
        <v>16.8</v>
      </c>
      <c r="AE144" s="51">
        <f t="shared" si="257"/>
        <v>10.72</v>
      </c>
      <c r="AF144" s="51">
        <f t="shared" si="257"/>
        <v>0</v>
      </c>
      <c r="AG144" s="51">
        <f t="shared" si="257"/>
        <v>0</v>
      </c>
      <c r="AH144" s="51">
        <f t="shared" si="257"/>
        <v>0</v>
      </c>
      <c r="AI144" s="51">
        <f t="shared" si="257"/>
        <v>6.08</v>
      </c>
      <c r="AJ144" s="51">
        <f t="shared" si="252"/>
        <v>0</v>
      </c>
      <c r="AK144" s="813"/>
      <c r="AL144" s="1253"/>
      <c r="AM144" s="51">
        <f t="shared" si="276"/>
        <v>4.2</v>
      </c>
      <c r="AN144" s="257">
        <v>2.68</v>
      </c>
      <c r="AO144" s="257">
        <v>0</v>
      </c>
      <c r="AP144" s="257">
        <v>0</v>
      </c>
      <c r="AQ144" s="257">
        <v>0</v>
      </c>
      <c r="AR144" s="257">
        <v>1.52</v>
      </c>
      <c r="AS144" s="257">
        <v>0</v>
      </c>
      <c r="AT144" s="813"/>
      <c r="AU144" s="1256"/>
      <c r="AV144" s="51">
        <f t="shared" si="277"/>
        <v>4.2</v>
      </c>
      <c r="AW144" s="257">
        <v>2.68</v>
      </c>
      <c r="AX144" s="257">
        <v>0</v>
      </c>
      <c r="AY144" s="257">
        <v>0</v>
      </c>
      <c r="AZ144" s="257">
        <v>0</v>
      </c>
      <c r="BA144" s="257">
        <v>1.52</v>
      </c>
      <c r="BB144" s="257">
        <v>0</v>
      </c>
      <c r="BC144" s="813"/>
      <c r="BD144" s="1259"/>
      <c r="BE144" s="51">
        <f t="shared" si="278"/>
        <v>4.2</v>
      </c>
      <c r="BF144" s="257">
        <v>2.68</v>
      </c>
      <c r="BG144" s="257">
        <v>0</v>
      </c>
      <c r="BH144" s="257">
        <v>0</v>
      </c>
      <c r="BI144" s="257">
        <v>0</v>
      </c>
      <c r="BJ144" s="257">
        <v>1.52</v>
      </c>
      <c r="BK144" s="257">
        <v>0</v>
      </c>
      <c r="BL144" s="813"/>
      <c r="BM144" s="1250"/>
      <c r="BN144" s="51">
        <f t="shared" si="279"/>
        <v>4.2</v>
      </c>
      <c r="BO144" s="257">
        <v>2.68</v>
      </c>
      <c r="BP144" s="257">
        <v>0</v>
      </c>
      <c r="BQ144" s="257">
        <v>0</v>
      </c>
      <c r="BR144" s="257">
        <v>0</v>
      </c>
      <c r="BS144" s="257">
        <v>1.52</v>
      </c>
      <c r="BT144" s="257">
        <v>0</v>
      </c>
      <c r="BU144" s="821"/>
      <c r="BV144" s="822"/>
      <c r="BW144" s="822"/>
      <c r="BX144" s="822"/>
      <c r="BY144" s="822"/>
      <c r="BZ144" s="822"/>
      <c r="CA144" s="822"/>
      <c r="CB144" s="822"/>
      <c r="CC144" s="823"/>
    </row>
    <row r="145" spans="1:81" s="58" customFormat="1" ht="40.200000000000003" customHeight="1" x14ac:dyDescent="0.3">
      <c r="A145" s="34"/>
      <c r="B145" s="982"/>
      <c r="C145" s="1227"/>
      <c r="D145" s="872"/>
      <c r="E145" s="852"/>
      <c r="F145" s="852"/>
      <c r="G145" s="852"/>
      <c r="H145" s="852"/>
      <c r="I145" s="1185"/>
      <c r="J145" s="813"/>
      <c r="K145" s="855"/>
      <c r="L145" s="858"/>
      <c r="M145" s="861"/>
      <c r="N145" s="837"/>
      <c r="O145" s="840"/>
      <c r="P145" s="864"/>
      <c r="Q145" s="867"/>
      <c r="R145" s="813"/>
      <c r="S145" s="355" t="s">
        <v>5157</v>
      </c>
      <c r="T145" s="236" t="s">
        <v>3822</v>
      </c>
      <c r="U145" s="236" t="s">
        <v>3826</v>
      </c>
      <c r="V145" s="236" t="s">
        <v>3830</v>
      </c>
      <c r="W145" s="355" t="s">
        <v>5158</v>
      </c>
      <c r="X145" s="539">
        <v>44956</v>
      </c>
      <c r="Y145" s="539">
        <v>45289</v>
      </c>
      <c r="Z145" s="539">
        <v>44956</v>
      </c>
      <c r="AA145" s="539">
        <v>45289</v>
      </c>
      <c r="AB145" s="813"/>
      <c r="AC145" s="828"/>
      <c r="AD145" s="51">
        <f t="shared" si="257"/>
        <v>16.8</v>
      </c>
      <c r="AE145" s="51">
        <f t="shared" si="257"/>
        <v>10.72</v>
      </c>
      <c r="AF145" s="51">
        <f t="shared" si="257"/>
        <v>0</v>
      </c>
      <c r="AG145" s="51">
        <f t="shared" si="257"/>
        <v>0</v>
      </c>
      <c r="AH145" s="51">
        <f t="shared" si="257"/>
        <v>0</v>
      </c>
      <c r="AI145" s="51">
        <f t="shared" si="257"/>
        <v>6.08</v>
      </c>
      <c r="AJ145" s="51">
        <f t="shared" si="252"/>
        <v>0</v>
      </c>
      <c r="AK145" s="813"/>
      <c r="AL145" s="1253"/>
      <c r="AM145" s="51">
        <f t="shared" si="276"/>
        <v>4.2</v>
      </c>
      <c r="AN145" s="257">
        <v>2.68</v>
      </c>
      <c r="AO145" s="257">
        <v>0</v>
      </c>
      <c r="AP145" s="257">
        <v>0</v>
      </c>
      <c r="AQ145" s="257">
        <v>0</v>
      </c>
      <c r="AR145" s="257">
        <v>1.52</v>
      </c>
      <c r="AS145" s="257">
        <v>0</v>
      </c>
      <c r="AT145" s="813"/>
      <c r="AU145" s="1256"/>
      <c r="AV145" s="51">
        <f t="shared" si="277"/>
        <v>4.2</v>
      </c>
      <c r="AW145" s="257">
        <v>2.68</v>
      </c>
      <c r="AX145" s="257">
        <v>0</v>
      </c>
      <c r="AY145" s="257">
        <v>0</v>
      </c>
      <c r="AZ145" s="257">
        <v>0</v>
      </c>
      <c r="BA145" s="257">
        <v>1.52</v>
      </c>
      <c r="BB145" s="257">
        <v>0</v>
      </c>
      <c r="BC145" s="813"/>
      <c r="BD145" s="1259"/>
      <c r="BE145" s="51">
        <f t="shared" si="278"/>
        <v>4.2</v>
      </c>
      <c r="BF145" s="257">
        <v>2.68</v>
      </c>
      <c r="BG145" s="257">
        <v>0</v>
      </c>
      <c r="BH145" s="257">
        <v>0</v>
      </c>
      <c r="BI145" s="257">
        <v>0</v>
      </c>
      <c r="BJ145" s="257">
        <v>1.52</v>
      </c>
      <c r="BK145" s="257">
        <v>0</v>
      </c>
      <c r="BL145" s="813"/>
      <c r="BM145" s="1250"/>
      <c r="BN145" s="51">
        <f t="shared" si="279"/>
        <v>4.2</v>
      </c>
      <c r="BO145" s="257">
        <v>2.68</v>
      </c>
      <c r="BP145" s="257">
        <v>0</v>
      </c>
      <c r="BQ145" s="257">
        <v>0</v>
      </c>
      <c r="BR145" s="257">
        <v>0</v>
      </c>
      <c r="BS145" s="257">
        <v>1.52</v>
      </c>
      <c r="BT145" s="257">
        <v>0</v>
      </c>
      <c r="BU145" s="821"/>
      <c r="BV145" s="822"/>
      <c r="BW145" s="822"/>
      <c r="BX145" s="822"/>
      <c r="BY145" s="822"/>
      <c r="BZ145" s="822"/>
      <c r="CA145" s="822"/>
      <c r="CB145" s="822"/>
      <c r="CC145" s="823"/>
    </row>
    <row r="146" spans="1:81" s="58" customFormat="1" ht="40.200000000000003" customHeight="1" thickBot="1" x14ac:dyDescent="0.35">
      <c r="A146" s="34"/>
      <c r="B146" s="982"/>
      <c r="C146" s="1227"/>
      <c r="D146" s="873"/>
      <c r="E146" s="853"/>
      <c r="F146" s="853"/>
      <c r="G146" s="853"/>
      <c r="H146" s="853"/>
      <c r="I146" s="1186"/>
      <c r="J146" s="814"/>
      <c r="K146" s="856"/>
      <c r="L146" s="859"/>
      <c r="M146" s="862"/>
      <c r="N146" s="838"/>
      <c r="O146" s="841"/>
      <c r="P146" s="865"/>
      <c r="Q146" s="874"/>
      <c r="R146" s="814"/>
      <c r="S146" s="356" t="s">
        <v>5159</v>
      </c>
      <c r="T146" s="393" t="s">
        <v>3822</v>
      </c>
      <c r="U146" s="237" t="s">
        <v>3826</v>
      </c>
      <c r="V146" s="237" t="s">
        <v>3830</v>
      </c>
      <c r="W146" s="356" t="s">
        <v>5160</v>
      </c>
      <c r="X146" s="539">
        <v>44956</v>
      </c>
      <c r="Y146" s="539">
        <v>45289</v>
      </c>
      <c r="Z146" s="539">
        <v>44956</v>
      </c>
      <c r="AA146" s="539">
        <v>45289</v>
      </c>
      <c r="AB146" s="814"/>
      <c r="AC146" s="829"/>
      <c r="AD146" s="46">
        <f t="shared" si="257"/>
        <v>16.8</v>
      </c>
      <c r="AE146" s="46">
        <f t="shared" si="257"/>
        <v>10.72</v>
      </c>
      <c r="AF146" s="46">
        <f t="shared" si="257"/>
        <v>0</v>
      </c>
      <c r="AG146" s="46">
        <f t="shared" si="257"/>
        <v>0</v>
      </c>
      <c r="AH146" s="46">
        <f t="shared" si="257"/>
        <v>0</v>
      </c>
      <c r="AI146" s="46">
        <f t="shared" si="257"/>
        <v>6.08</v>
      </c>
      <c r="AJ146" s="46">
        <f t="shared" si="252"/>
        <v>0</v>
      </c>
      <c r="AK146" s="814"/>
      <c r="AL146" s="1254"/>
      <c r="AM146" s="46">
        <f t="shared" si="276"/>
        <v>4.2</v>
      </c>
      <c r="AN146" s="49">
        <v>2.68</v>
      </c>
      <c r="AO146" s="49">
        <v>0</v>
      </c>
      <c r="AP146" s="49">
        <v>0</v>
      </c>
      <c r="AQ146" s="49">
        <v>0</v>
      </c>
      <c r="AR146" s="49">
        <v>1.52</v>
      </c>
      <c r="AS146" s="49">
        <v>0</v>
      </c>
      <c r="AT146" s="814"/>
      <c r="AU146" s="1257"/>
      <c r="AV146" s="46">
        <f t="shared" si="277"/>
        <v>4.2</v>
      </c>
      <c r="AW146" s="49">
        <v>2.68</v>
      </c>
      <c r="AX146" s="49">
        <v>0</v>
      </c>
      <c r="AY146" s="49">
        <v>0</v>
      </c>
      <c r="AZ146" s="49">
        <v>0</v>
      </c>
      <c r="BA146" s="49">
        <v>1.52</v>
      </c>
      <c r="BB146" s="49">
        <v>0</v>
      </c>
      <c r="BC146" s="814"/>
      <c r="BD146" s="1260"/>
      <c r="BE146" s="46">
        <f t="shared" si="278"/>
        <v>4.2</v>
      </c>
      <c r="BF146" s="49">
        <v>2.68</v>
      </c>
      <c r="BG146" s="49">
        <v>0</v>
      </c>
      <c r="BH146" s="49">
        <v>0</v>
      </c>
      <c r="BI146" s="49">
        <v>0</v>
      </c>
      <c r="BJ146" s="49">
        <v>1.52</v>
      </c>
      <c r="BK146" s="49">
        <v>0</v>
      </c>
      <c r="BL146" s="814"/>
      <c r="BM146" s="1251"/>
      <c r="BN146" s="46">
        <f t="shared" si="279"/>
        <v>4.2</v>
      </c>
      <c r="BO146" s="49">
        <v>2.68</v>
      </c>
      <c r="BP146" s="49">
        <v>0</v>
      </c>
      <c r="BQ146" s="49">
        <v>0</v>
      </c>
      <c r="BR146" s="49">
        <v>0</v>
      </c>
      <c r="BS146" s="49">
        <v>1.52</v>
      </c>
      <c r="BT146" s="49">
        <v>0</v>
      </c>
      <c r="BU146" s="824"/>
      <c r="BV146" s="825"/>
      <c r="BW146" s="825"/>
      <c r="BX146" s="825"/>
      <c r="BY146" s="825"/>
      <c r="BZ146" s="825"/>
      <c r="CA146" s="825"/>
      <c r="CB146" s="825"/>
      <c r="CC146" s="826"/>
    </row>
    <row r="147" spans="1:81" s="58" customFormat="1" ht="40.200000000000003" customHeight="1" thickTop="1" x14ac:dyDescent="0.3">
      <c r="A147" s="34"/>
      <c r="B147" s="982"/>
      <c r="C147" s="1227"/>
      <c r="D147" s="871">
        <v>3301</v>
      </c>
      <c r="E147" s="851" t="s">
        <v>3996</v>
      </c>
      <c r="F147" s="851">
        <v>3301126</v>
      </c>
      <c r="G147" s="851" t="s">
        <v>4010</v>
      </c>
      <c r="H147" s="851" t="s">
        <v>2580</v>
      </c>
      <c r="I147" s="1184">
        <v>2021004540024</v>
      </c>
      <c r="J147" s="812">
        <v>198</v>
      </c>
      <c r="K147" s="854" t="str">
        <f>+[4]Metas!K226</f>
        <v>Formadores de las áreas artísticas capacitados en Formación técnica para la formación artística y cultural. por año</v>
      </c>
      <c r="L147" s="857">
        <f t="shared" ref="L147" si="289">M147</f>
        <v>80</v>
      </c>
      <c r="M147" s="860">
        <f t="shared" ref="M147" si="290">SUM(N147:Q147)</f>
        <v>80</v>
      </c>
      <c r="N147" s="836"/>
      <c r="O147" s="839"/>
      <c r="P147" s="863"/>
      <c r="Q147" s="866">
        <v>80</v>
      </c>
      <c r="R147" s="812">
        <f t="shared" ref="R147" si="291">+$J147</f>
        <v>198</v>
      </c>
      <c r="S147" s="354" t="s">
        <v>5161</v>
      </c>
      <c r="T147" s="438" t="s">
        <v>3822</v>
      </c>
      <c r="U147" s="235" t="s">
        <v>3826</v>
      </c>
      <c r="V147" s="235" t="s">
        <v>3830</v>
      </c>
      <c r="W147" s="354" t="s">
        <v>5162</v>
      </c>
      <c r="X147" s="538">
        <v>44956</v>
      </c>
      <c r="Y147" s="538">
        <v>45289</v>
      </c>
      <c r="Z147" s="538">
        <v>44956</v>
      </c>
      <c r="AA147" s="538">
        <v>45289</v>
      </c>
      <c r="AB147" s="812">
        <f t="shared" ref="AB147" si="292">+$J147</f>
        <v>198</v>
      </c>
      <c r="AC147" s="827">
        <f t="shared" ref="AC147" si="293">+L147</f>
        <v>80</v>
      </c>
      <c r="AD147" s="44">
        <f t="shared" si="257"/>
        <v>20.28</v>
      </c>
      <c r="AE147" s="44">
        <f t="shared" si="257"/>
        <v>14.2</v>
      </c>
      <c r="AF147" s="44">
        <f t="shared" si="257"/>
        <v>0</v>
      </c>
      <c r="AG147" s="44">
        <f t="shared" si="257"/>
        <v>0</v>
      </c>
      <c r="AH147" s="44">
        <f t="shared" si="257"/>
        <v>0</v>
      </c>
      <c r="AI147" s="44">
        <f t="shared" si="257"/>
        <v>6.08</v>
      </c>
      <c r="AJ147" s="44">
        <f t="shared" si="252"/>
        <v>0</v>
      </c>
      <c r="AK147" s="812">
        <f t="shared" ref="AK147" si="294">+$J147</f>
        <v>198</v>
      </c>
      <c r="AL147" s="1252">
        <f>+N147</f>
        <v>0</v>
      </c>
      <c r="AM147" s="44">
        <f t="shared" si="276"/>
        <v>5.07</v>
      </c>
      <c r="AN147" s="47">
        <v>3.55</v>
      </c>
      <c r="AO147" s="47">
        <v>0</v>
      </c>
      <c r="AP147" s="47">
        <v>0</v>
      </c>
      <c r="AQ147" s="47">
        <v>0</v>
      </c>
      <c r="AR147" s="47">
        <v>1.52</v>
      </c>
      <c r="AS147" s="47">
        <v>0</v>
      </c>
      <c r="AT147" s="812">
        <f t="shared" ref="AT147" si="295">+$J147</f>
        <v>198</v>
      </c>
      <c r="AU147" s="1255">
        <f>+O147</f>
        <v>0</v>
      </c>
      <c r="AV147" s="44">
        <f t="shared" si="277"/>
        <v>5.07</v>
      </c>
      <c r="AW147" s="47">
        <v>3.55</v>
      </c>
      <c r="AX147" s="47">
        <v>0</v>
      </c>
      <c r="AY147" s="47">
        <v>0</v>
      </c>
      <c r="AZ147" s="47">
        <v>0</v>
      </c>
      <c r="BA147" s="47">
        <v>1.52</v>
      </c>
      <c r="BB147" s="47">
        <v>0</v>
      </c>
      <c r="BC147" s="812">
        <f t="shared" ref="BC147" si="296">+$J147</f>
        <v>198</v>
      </c>
      <c r="BD147" s="1258">
        <f>+P147</f>
        <v>0</v>
      </c>
      <c r="BE147" s="44">
        <f t="shared" si="278"/>
        <v>5.07</v>
      </c>
      <c r="BF147" s="47">
        <v>3.55</v>
      </c>
      <c r="BG147" s="47">
        <v>0</v>
      </c>
      <c r="BH147" s="47">
        <v>0</v>
      </c>
      <c r="BI147" s="47">
        <v>0</v>
      </c>
      <c r="BJ147" s="47">
        <v>1.52</v>
      </c>
      <c r="BK147" s="47">
        <v>0</v>
      </c>
      <c r="BL147" s="812">
        <f t="shared" ref="BL147" si="297">+$J147</f>
        <v>198</v>
      </c>
      <c r="BM147" s="1249">
        <f>+Q147</f>
        <v>80</v>
      </c>
      <c r="BN147" s="44">
        <f t="shared" si="279"/>
        <v>5.07</v>
      </c>
      <c r="BO147" s="47">
        <v>3.55</v>
      </c>
      <c r="BP147" s="47">
        <v>0</v>
      </c>
      <c r="BQ147" s="47">
        <v>0</v>
      </c>
      <c r="BR147" s="47">
        <v>0</v>
      </c>
      <c r="BS147" s="47">
        <v>1.52</v>
      </c>
      <c r="BT147" s="47">
        <v>0</v>
      </c>
      <c r="BU147" s="818"/>
      <c r="BV147" s="819"/>
      <c r="BW147" s="819"/>
      <c r="BX147" s="819"/>
      <c r="BY147" s="819"/>
      <c r="BZ147" s="819"/>
      <c r="CA147" s="819"/>
      <c r="CB147" s="819"/>
      <c r="CC147" s="820"/>
    </row>
    <row r="148" spans="1:81" s="58" customFormat="1" ht="40.200000000000003" customHeight="1" x14ac:dyDescent="0.3">
      <c r="A148" s="34"/>
      <c r="B148" s="982"/>
      <c r="C148" s="1227"/>
      <c r="D148" s="872"/>
      <c r="E148" s="852"/>
      <c r="F148" s="852"/>
      <c r="G148" s="852"/>
      <c r="H148" s="852"/>
      <c r="I148" s="1185"/>
      <c r="J148" s="813"/>
      <c r="K148" s="855"/>
      <c r="L148" s="858"/>
      <c r="M148" s="861"/>
      <c r="N148" s="837"/>
      <c r="O148" s="840"/>
      <c r="P148" s="864"/>
      <c r="Q148" s="867"/>
      <c r="R148" s="813"/>
      <c r="S148" s="355" t="s">
        <v>5163</v>
      </c>
      <c r="T148" s="236" t="s">
        <v>3822</v>
      </c>
      <c r="U148" s="236" t="s">
        <v>3826</v>
      </c>
      <c r="V148" s="236" t="s">
        <v>3830</v>
      </c>
      <c r="W148" s="355" t="s">
        <v>5164</v>
      </c>
      <c r="X148" s="539">
        <v>44956</v>
      </c>
      <c r="Y148" s="539">
        <v>45289</v>
      </c>
      <c r="Z148" s="539">
        <v>44956</v>
      </c>
      <c r="AA148" s="539">
        <v>45289</v>
      </c>
      <c r="AB148" s="813"/>
      <c r="AC148" s="828"/>
      <c r="AD148" s="51">
        <f t="shared" si="257"/>
        <v>20.28</v>
      </c>
      <c r="AE148" s="51">
        <f t="shared" si="257"/>
        <v>14.2</v>
      </c>
      <c r="AF148" s="51">
        <f t="shared" si="257"/>
        <v>0</v>
      </c>
      <c r="AG148" s="51">
        <f t="shared" si="257"/>
        <v>0</v>
      </c>
      <c r="AH148" s="51">
        <f t="shared" si="257"/>
        <v>0</v>
      </c>
      <c r="AI148" s="51">
        <f t="shared" si="257"/>
        <v>6.08</v>
      </c>
      <c r="AJ148" s="51">
        <f t="shared" si="252"/>
        <v>0</v>
      </c>
      <c r="AK148" s="813"/>
      <c r="AL148" s="1253"/>
      <c r="AM148" s="51">
        <f t="shared" si="276"/>
        <v>5.07</v>
      </c>
      <c r="AN148" s="257">
        <v>3.55</v>
      </c>
      <c r="AO148" s="257">
        <v>0</v>
      </c>
      <c r="AP148" s="257">
        <v>0</v>
      </c>
      <c r="AQ148" s="257">
        <v>0</v>
      </c>
      <c r="AR148" s="257">
        <v>1.52</v>
      </c>
      <c r="AS148" s="257">
        <v>0</v>
      </c>
      <c r="AT148" s="813"/>
      <c r="AU148" s="1256"/>
      <c r="AV148" s="51">
        <f t="shared" si="277"/>
        <v>5.07</v>
      </c>
      <c r="AW148" s="257">
        <v>3.55</v>
      </c>
      <c r="AX148" s="257">
        <v>0</v>
      </c>
      <c r="AY148" s="257">
        <v>0</v>
      </c>
      <c r="AZ148" s="257">
        <v>0</v>
      </c>
      <c r="BA148" s="257">
        <v>1.52</v>
      </c>
      <c r="BB148" s="257">
        <v>0</v>
      </c>
      <c r="BC148" s="813"/>
      <c r="BD148" s="1259"/>
      <c r="BE148" s="51">
        <f t="shared" si="278"/>
        <v>5.07</v>
      </c>
      <c r="BF148" s="257">
        <v>3.55</v>
      </c>
      <c r="BG148" s="257">
        <v>0</v>
      </c>
      <c r="BH148" s="257">
        <v>0</v>
      </c>
      <c r="BI148" s="257">
        <v>0</v>
      </c>
      <c r="BJ148" s="257">
        <v>1.52</v>
      </c>
      <c r="BK148" s="257">
        <v>0</v>
      </c>
      <c r="BL148" s="813"/>
      <c r="BM148" s="1250"/>
      <c r="BN148" s="51">
        <f t="shared" si="279"/>
        <v>5.07</v>
      </c>
      <c r="BO148" s="257">
        <v>3.55</v>
      </c>
      <c r="BP148" s="257">
        <v>0</v>
      </c>
      <c r="BQ148" s="257">
        <v>0</v>
      </c>
      <c r="BR148" s="257">
        <v>0</v>
      </c>
      <c r="BS148" s="257">
        <v>1.52</v>
      </c>
      <c r="BT148" s="257">
        <v>0</v>
      </c>
      <c r="BU148" s="821"/>
      <c r="BV148" s="822"/>
      <c r="BW148" s="822"/>
      <c r="BX148" s="822"/>
      <c r="BY148" s="822"/>
      <c r="BZ148" s="822"/>
      <c r="CA148" s="822"/>
      <c r="CB148" s="822"/>
      <c r="CC148" s="823"/>
    </row>
    <row r="149" spans="1:81" s="58" customFormat="1" ht="40.200000000000003" customHeight="1" x14ac:dyDescent="0.3">
      <c r="A149" s="34"/>
      <c r="B149" s="982"/>
      <c r="C149" s="1227"/>
      <c r="D149" s="872"/>
      <c r="E149" s="852"/>
      <c r="F149" s="852"/>
      <c r="G149" s="852"/>
      <c r="H149" s="852"/>
      <c r="I149" s="1185"/>
      <c r="J149" s="813"/>
      <c r="K149" s="855"/>
      <c r="L149" s="858"/>
      <c r="M149" s="861"/>
      <c r="N149" s="837"/>
      <c r="O149" s="840"/>
      <c r="P149" s="864"/>
      <c r="Q149" s="867"/>
      <c r="R149" s="813"/>
      <c r="S149" s="355" t="s">
        <v>5165</v>
      </c>
      <c r="T149" s="236" t="s">
        <v>3822</v>
      </c>
      <c r="U149" s="236" t="s">
        <v>3826</v>
      </c>
      <c r="V149" s="236" t="s">
        <v>3830</v>
      </c>
      <c r="W149" s="355" t="s">
        <v>5166</v>
      </c>
      <c r="X149" s="539">
        <v>44956</v>
      </c>
      <c r="Y149" s="539">
        <v>45289</v>
      </c>
      <c r="Z149" s="539">
        <v>44956</v>
      </c>
      <c r="AA149" s="539">
        <v>45289</v>
      </c>
      <c r="AB149" s="813"/>
      <c r="AC149" s="828"/>
      <c r="AD149" s="51">
        <f t="shared" si="257"/>
        <v>20.28</v>
      </c>
      <c r="AE149" s="51">
        <f t="shared" si="257"/>
        <v>14.2</v>
      </c>
      <c r="AF149" s="51">
        <f t="shared" si="257"/>
        <v>0</v>
      </c>
      <c r="AG149" s="51">
        <f t="shared" si="257"/>
        <v>0</v>
      </c>
      <c r="AH149" s="51">
        <f t="shared" si="257"/>
        <v>0</v>
      </c>
      <c r="AI149" s="51">
        <f t="shared" si="257"/>
        <v>6.08</v>
      </c>
      <c r="AJ149" s="51">
        <f t="shared" si="252"/>
        <v>0</v>
      </c>
      <c r="AK149" s="813"/>
      <c r="AL149" s="1253"/>
      <c r="AM149" s="51">
        <f t="shared" si="276"/>
        <v>5.07</v>
      </c>
      <c r="AN149" s="257">
        <v>3.55</v>
      </c>
      <c r="AO149" s="257">
        <v>0</v>
      </c>
      <c r="AP149" s="257">
        <v>0</v>
      </c>
      <c r="AQ149" s="257">
        <v>0</v>
      </c>
      <c r="AR149" s="257">
        <v>1.52</v>
      </c>
      <c r="AS149" s="257">
        <v>0</v>
      </c>
      <c r="AT149" s="813"/>
      <c r="AU149" s="1256"/>
      <c r="AV149" s="51">
        <f t="shared" si="277"/>
        <v>5.07</v>
      </c>
      <c r="AW149" s="257">
        <v>3.55</v>
      </c>
      <c r="AX149" s="257">
        <v>0</v>
      </c>
      <c r="AY149" s="257">
        <v>0</v>
      </c>
      <c r="AZ149" s="257">
        <v>0</v>
      </c>
      <c r="BA149" s="257">
        <v>1.52</v>
      </c>
      <c r="BB149" s="257">
        <v>0</v>
      </c>
      <c r="BC149" s="813"/>
      <c r="BD149" s="1259"/>
      <c r="BE149" s="51">
        <f t="shared" si="278"/>
        <v>5.07</v>
      </c>
      <c r="BF149" s="257">
        <v>3.55</v>
      </c>
      <c r="BG149" s="257">
        <v>0</v>
      </c>
      <c r="BH149" s="257">
        <v>0</v>
      </c>
      <c r="BI149" s="257">
        <v>0</v>
      </c>
      <c r="BJ149" s="257">
        <v>1.52</v>
      </c>
      <c r="BK149" s="257">
        <v>0</v>
      </c>
      <c r="BL149" s="813"/>
      <c r="BM149" s="1250"/>
      <c r="BN149" s="51">
        <f t="shared" si="279"/>
        <v>5.07</v>
      </c>
      <c r="BO149" s="257">
        <v>3.55</v>
      </c>
      <c r="BP149" s="257">
        <v>0</v>
      </c>
      <c r="BQ149" s="257">
        <v>0</v>
      </c>
      <c r="BR149" s="257">
        <v>0</v>
      </c>
      <c r="BS149" s="257">
        <v>1.52</v>
      </c>
      <c r="BT149" s="257">
        <v>0</v>
      </c>
      <c r="BU149" s="821"/>
      <c r="BV149" s="822"/>
      <c r="BW149" s="822"/>
      <c r="BX149" s="822"/>
      <c r="BY149" s="822"/>
      <c r="BZ149" s="822"/>
      <c r="CA149" s="822"/>
      <c r="CB149" s="822"/>
      <c r="CC149" s="823"/>
    </row>
    <row r="150" spans="1:81" s="58" customFormat="1" ht="40.200000000000003" customHeight="1" thickBot="1" x14ac:dyDescent="0.35">
      <c r="A150" s="34"/>
      <c r="B150" s="982"/>
      <c r="C150" s="1227"/>
      <c r="D150" s="873"/>
      <c r="E150" s="853"/>
      <c r="F150" s="853"/>
      <c r="G150" s="853"/>
      <c r="H150" s="853"/>
      <c r="I150" s="1186"/>
      <c r="J150" s="814"/>
      <c r="K150" s="856"/>
      <c r="L150" s="859"/>
      <c r="M150" s="862"/>
      <c r="N150" s="838"/>
      <c r="O150" s="841"/>
      <c r="P150" s="865"/>
      <c r="Q150" s="874"/>
      <c r="R150" s="814"/>
      <c r="S150" s="356" t="s">
        <v>5167</v>
      </c>
      <c r="T150" s="393" t="s">
        <v>3822</v>
      </c>
      <c r="U150" s="237" t="s">
        <v>3826</v>
      </c>
      <c r="V150" s="237" t="s">
        <v>3830</v>
      </c>
      <c r="W150" s="356" t="s">
        <v>5168</v>
      </c>
      <c r="X150" s="539">
        <v>44956</v>
      </c>
      <c r="Y150" s="539">
        <v>45289</v>
      </c>
      <c r="Z150" s="539">
        <v>44956</v>
      </c>
      <c r="AA150" s="539">
        <v>45289</v>
      </c>
      <c r="AB150" s="814"/>
      <c r="AC150" s="829"/>
      <c r="AD150" s="46">
        <f t="shared" si="257"/>
        <v>20.28</v>
      </c>
      <c r="AE150" s="46">
        <f t="shared" si="257"/>
        <v>14.2</v>
      </c>
      <c r="AF150" s="46">
        <f t="shared" si="257"/>
        <v>0</v>
      </c>
      <c r="AG150" s="46">
        <f t="shared" si="257"/>
        <v>0</v>
      </c>
      <c r="AH150" s="46">
        <f t="shared" si="257"/>
        <v>0</v>
      </c>
      <c r="AI150" s="46">
        <f t="shared" si="257"/>
        <v>6.08</v>
      </c>
      <c r="AJ150" s="46">
        <f t="shared" si="252"/>
        <v>0</v>
      </c>
      <c r="AK150" s="814"/>
      <c r="AL150" s="1254"/>
      <c r="AM150" s="46">
        <f t="shared" si="276"/>
        <v>5.07</v>
      </c>
      <c r="AN150" s="49">
        <v>3.55</v>
      </c>
      <c r="AO150" s="49">
        <v>0</v>
      </c>
      <c r="AP150" s="49">
        <v>0</v>
      </c>
      <c r="AQ150" s="49">
        <v>0</v>
      </c>
      <c r="AR150" s="49">
        <v>1.52</v>
      </c>
      <c r="AS150" s="49">
        <v>0</v>
      </c>
      <c r="AT150" s="814"/>
      <c r="AU150" s="1257"/>
      <c r="AV150" s="46">
        <f t="shared" si="277"/>
        <v>5.07</v>
      </c>
      <c r="AW150" s="49">
        <v>3.55</v>
      </c>
      <c r="AX150" s="49">
        <v>0</v>
      </c>
      <c r="AY150" s="49">
        <v>0</v>
      </c>
      <c r="AZ150" s="49">
        <v>0</v>
      </c>
      <c r="BA150" s="49">
        <v>1.52</v>
      </c>
      <c r="BB150" s="49">
        <v>0</v>
      </c>
      <c r="BC150" s="814"/>
      <c r="BD150" s="1260"/>
      <c r="BE150" s="46">
        <f t="shared" si="278"/>
        <v>5.07</v>
      </c>
      <c r="BF150" s="49">
        <v>3.55</v>
      </c>
      <c r="BG150" s="49">
        <v>0</v>
      </c>
      <c r="BH150" s="49">
        <v>0</v>
      </c>
      <c r="BI150" s="49">
        <v>0</v>
      </c>
      <c r="BJ150" s="49">
        <v>1.52</v>
      </c>
      <c r="BK150" s="49">
        <v>0</v>
      </c>
      <c r="BL150" s="814"/>
      <c r="BM150" s="1251"/>
      <c r="BN150" s="46">
        <f t="shared" si="279"/>
        <v>5.07</v>
      </c>
      <c r="BO150" s="49">
        <v>3.55</v>
      </c>
      <c r="BP150" s="49">
        <v>0</v>
      </c>
      <c r="BQ150" s="49">
        <v>0</v>
      </c>
      <c r="BR150" s="49">
        <v>0</v>
      </c>
      <c r="BS150" s="49">
        <v>1.52</v>
      </c>
      <c r="BT150" s="49">
        <v>0</v>
      </c>
      <c r="BU150" s="824"/>
      <c r="BV150" s="825"/>
      <c r="BW150" s="825"/>
      <c r="BX150" s="825"/>
      <c r="BY150" s="825"/>
      <c r="BZ150" s="825"/>
      <c r="CA150" s="825"/>
      <c r="CB150" s="825"/>
      <c r="CC150" s="826"/>
    </row>
    <row r="151" spans="1:81" s="58" customFormat="1" ht="40.200000000000003" customHeight="1" thickTop="1" x14ac:dyDescent="0.3">
      <c r="A151" s="34"/>
      <c r="B151" s="982"/>
      <c r="C151" s="1227"/>
      <c r="D151" s="871">
        <v>3301</v>
      </c>
      <c r="E151" s="851" t="s">
        <v>3996</v>
      </c>
      <c r="F151" s="851">
        <v>3301126</v>
      </c>
      <c r="G151" s="851" t="s">
        <v>4010</v>
      </c>
      <c r="H151" s="851" t="s">
        <v>2580</v>
      </c>
      <c r="I151" s="1184">
        <v>2021004540024</v>
      </c>
      <c r="J151" s="812">
        <v>199</v>
      </c>
      <c r="K151" s="854" t="str">
        <f>+[4]Metas!K227</f>
        <v>Gestores capacitados para la gestión de las escuelas de formación cultural por año</v>
      </c>
      <c r="L151" s="857">
        <f t="shared" ref="L151" si="298">M151</f>
        <v>80</v>
      </c>
      <c r="M151" s="860">
        <f t="shared" ref="M151" si="299">SUM(N151:Q151)</f>
        <v>80</v>
      </c>
      <c r="N151" s="836"/>
      <c r="O151" s="839"/>
      <c r="P151" s="863">
        <v>20</v>
      </c>
      <c r="Q151" s="866">
        <v>60</v>
      </c>
      <c r="R151" s="812">
        <f t="shared" ref="R151" si="300">+$J151</f>
        <v>199</v>
      </c>
      <c r="S151" s="354" t="s">
        <v>5169</v>
      </c>
      <c r="T151" s="438" t="s">
        <v>3822</v>
      </c>
      <c r="U151" s="235" t="s">
        <v>3826</v>
      </c>
      <c r="V151" s="235" t="s">
        <v>3830</v>
      </c>
      <c r="W151" s="354" t="s">
        <v>5170</v>
      </c>
      <c r="X151" s="538">
        <v>44956</v>
      </c>
      <c r="Y151" s="538">
        <v>45289</v>
      </c>
      <c r="Z151" s="538">
        <v>44956</v>
      </c>
      <c r="AA151" s="538">
        <v>45289</v>
      </c>
      <c r="AB151" s="812">
        <f t="shared" ref="AB151" si="301">+$J151</f>
        <v>199</v>
      </c>
      <c r="AC151" s="827">
        <f t="shared" ref="AC151" si="302">+L151</f>
        <v>80</v>
      </c>
      <c r="AD151" s="44">
        <f t="shared" si="257"/>
        <v>26.64</v>
      </c>
      <c r="AE151" s="44">
        <f t="shared" si="257"/>
        <v>18.64</v>
      </c>
      <c r="AF151" s="44">
        <f t="shared" si="257"/>
        <v>0</v>
      </c>
      <c r="AG151" s="44">
        <f t="shared" si="257"/>
        <v>0</v>
      </c>
      <c r="AH151" s="44">
        <f t="shared" si="257"/>
        <v>0</v>
      </c>
      <c r="AI151" s="44">
        <f t="shared" si="257"/>
        <v>8</v>
      </c>
      <c r="AJ151" s="44">
        <f t="shared" si="252"/>
        <v>0</v>
      </c>
      <c r="AK151" s="812">
        <f t="shared" ref="AK151" si="303">+$J151</f>
        <v>199</v>
      </c>
      <c r="AL151" s="1252">
        <f>+N151</f>
        <v>0</v>
      </c>
      <c r="AM151" s="44">
        <f t="shared" si="276"/>
        <v>6.66</v>
      </c>
      <c r="AN151" s="47">
        <v>4.66</v>
      </c>
      <c r="AO151" s="47">
        <v>0</v>
      </c>
      <c r="AP151" s="47">
        <v>0</v>
      </c>
      <c r="AQ151" s="47">
        <v>0</v>
      </c>
      <c r="AR151" s="47">
        <v>2</v>
      </c>
      <c r="AS151" s="47">
        <v>0</v>
      </c>
      <c r="AT151" s="812">
        <f t="shared" ref="AT151" si="304">+$J151</f>
        <v>199</v>
      </c>
      <c r="AU151" s="1255">
        <f>+O151</f>
        <v>0</v>
      </c>
      <c r="AV151" s="44">
        <f t="shared" si="277"/>
        <v>6.66</v>
      </c>
      <c r="AW151" s="47">
        <v>4.66</v>
      </c>
      <c r="AX151" s="47">
        <v>0</v>
      </c>
      <c r="AY151" s="47">
        <v>0</v>
      </c>
      <c r="AZ151" s="47">
        <v>0</v>
      </c>
      <c r="BA151" s="47">
        <v>2</v>
      </c>
      <c r="BB151" s="47">
        <v>0</v>
      </c>
      <c r="BC151" s="812">
        <f t="shared" ref="BC151" si="305">+$J151</f>
        <v>199</v>
      </c>
      <c r="BD151" s="1258">
        <f>+P151</f>
        <v>20</v>
      </c>
      <c r="BE151" s="44">
        <f t="shared" si="278"/>
        <v>6.66</v>
      </c>
      <c r="BF151" s="47">
        <v>4.66</v>
      </c>
      <c r="BG151" s="47">
        <v>0</v>
      </c>
      <c r="BH151" s="47">
        <v>0</v>
      </c>
      <c r="BI151" s="47">
        <v>0</v>
      </c>
      <c r="BJ151" s="47">
        <v>2</v>
      </c>
      <c r="BK151" s="47">
        <v>0</v>
      </c>
      <c r="BL151" s="812">
        <f t="shared" ref="BL151" si="306">+$J151</f>
        <v>199</v>
      </c>
      <c r="BM151" s="1249">
        <f>+Q151</f>
        <v>60</v>
      </c>
      <c r="BN151" s="44">
        <f t="shared" si="279"/>
        <v>6.66</v>
      </c>
      <c r="BO151" s="47">
        <v>4.66</v>
      </c>
      <c r="BP151" s="47">
        <v>0</v>
      </c>
      <c r="BQ151" s="47">
        <v>0</v>
      </c>
      <c r="BR151" s="47">
        <v>0</v>
      </c>
      <c r="BS151" s="47">
        <v>2</v>
      </c>
      <c r="BT151" s="47">
        <v>0</v>
      </c>
      <c r="BU151" s="818"/>
      <c r="BV151" s="819"/>
      <c r="BW151" s="819"/>
      <c r="BX151" s="819"/>
      <c r="BY151" s="819"/>
      <c r="BZ151" s="819"/>
      <c r="CA151" s="819"/>
      <c r="CB151" s="819"/>
      <c r="CC151" s="820"/>
    </row>
    <row r="152" spans="1:81" s="58" customFormat="1" ht="40.200000000000003" customHeight="1" x14ac:dyDescent="0.3">
      <c r="A152" s="34"/>
      <c r="B152" s="982"/>
      <c r="C152" s="1227"/>
      <c r="D152" s="872"/>
      <c r="E152" s="852"/>
      <c r="F152" s="852"/>
      <c r="G152" s="852"/>
      <c r="H152" s="852"/>
      <c r="I152" s="1185"/>
      <c r="J152" s="813"/>
      <c r="K152" s="855"/>
      <c r="L152" s="858"/>
      <c r="M152" s="861"/>
      <c r="N152" s="837"/>
      <c r="O152" s="840"/>
      <c r="P152" s="864"/>
      <c r="Q152" s="867"/>
      <c r="R152" s="813"/>
      <c r="S152" s="355" t="s">
        <v>5171</v>
      </c>
      <c r="T152" s="236" t="s">
        <v>3822</v>
      </c>
      <c r="U152" s="236" t="s">
        <v>3826</v>
      </c>
      <c r="V152" s="236" t="s">
        <v>3830</v>
      </c>
      <c r="W152" s="355" t="s">
        <v>5172</v>
      </c>
      <c r="X152" s="539">
        <v>44956</v>
      </c>
      <c r="Y152" s="539">
        <v>45289</v>
      </c>
      <c r="Z152" s="539">
        <v>44956</v>
      </c>
      <c r="AA152" s="539">
        <v>45289</v>
      </c>
      <c r="AB152" s="813"/>
      <c r="AC152" s="828"/>
      <c r="AD152" s="51">
        <f t="shared" si="257"/>
        <v>26.64</v>
      </c>
      <c r="AE152" s="51">
        <f t="shared" si="257"/>
        <v>18.64</v>
      </c>
      <c r="AF152" s="51">
        <f t="shared" si="257"/>
        <v>0</v>
      </c>
      <c r="AG152" s="51">
        <f t="shared" si="257"/>
        <v>0</v>
      </c>
      <c r="AH152" s="51">
        <f t="shared" si="257"/>
        <v>0</v>
      </c>
      <c r="AI152" s="51">
        <f t="shared" si="257"/>
        <v>8</v>
      </c>
      <c r="AJ152" s="51">
        <f t="shared" si="252"/>
        <v>0</v>
      </c>
      <c r="AK152" s="813"/>
      <c r="AL152" s="1253"/>
      <c r="AM152" s="51">
        <f t="shared" si="276"/>
        <v>6.66</v>
      </c>
      <c r="AN152" s="257">
        <v>4.66</v>
      </c>
      <c r="AO152" s="257">
        <v>0</v>
      </c>
      <c r="AP152" s="257">
        <v>0</v>
      </c>
      <c r="AQ152" s="257">
        <v>0</v>
      </c>
      <c r="AR152" s="257">
        <v>2</v>
      </c>
      <c r="AS152" s="257">
        <v>0</v>
      </c>
      <c r="AT152" s="813"/>
      <c r="AU152" s="1256"/>
      <c r="AV152" s="51">
        <f t="shared" si="277"/>
        <v>6.66</v>
      </c>
      <c r="AW152" s="257">
        <v>4.66</v>
      </c>
      <c r="AX152" s="257">
        <v>0</v>
      </c>
      <c r="AY152" s="257">
        <v>0</v>
      </c>
      <c r="AZ152" s="257">
        <v>0</v>
      </c>
      <c r="BA152" s="257">
        <v>2</v>
      </c>
      <c r="BB152" s="257">
        <v>0</v>
      </c>
      <c r="BC152" s="813"/>
      <c r="BD152" s="1259"/>
      <c r="BE152" s="51">
        <f t="shared" si="278"/>
        <v>6.66</v>
      </c>
      <c r="BF152" s="257">
        <v>4.66</v>
      </c>
      <c r="BG152" s="257">
        <v>0</v>
      </c>
      <c r="BH152" s="257">
        <v>0</v>
      </c>
      <c r="BI152" s="257">
        <v>0</v>
      </c>
      <c r="BJ152" s="257">
        <v>2</v>
      </c>
      <c r="BK152" s="257">
        <v>0</v>
      </c>
      <c r="BL152" s="813"/>
      <c r="BM152" s="1250"/>
      <c r="BN152" s="51">
        <f t="shared" si="279"/>
        <v>6.66</v>
      </c>
      <c r="BO152" s="257">
        <v>4.66</v>
      </c>
      <c r="BP152" s="257">
        <v>0</v>
      </c>
      <c r="BQ152" s="257">
        <v>0</v>
      </c>
      <c r="BR152" s="257">
        <v>0</v>
      </c>
      <c r="BS152" s="257">
        <v>2</v>
      </c>
      <c r="BT152" s="257">
        <v>0</v>
      </c>
      <c r="BU152" s="821"/>
      <c r="BV152" s="822"/>
      <c r="BW152" s="822"/>
      <c r="BX152" s="822"/>
      <c r="BY152" s="822"/>
      <c r="BZ152" s="822"/>
      <c r="CA152" s="822"/>
      <c r="CB152" s="822"/>
      <c r="CC152" s="823"/>
    </row>
    <row r="153" spans="1:81" s="58" customFormat="1" ht="40.200000000000003" customHeight="1" x14ac:dyDescent="0.3">
      <c r="A153" s="34"/>
      <c r="B153" s="982"/>
      <c r="C153" s="1227"/>
      <c r="D153" s="872"/>
      <c r="E153" s="852"/>
      <c r="F153" s="852"/>
      <c r="G153" s="852"/>
      <c r="H153" s="852"/>
      <c r="I153" s="1185"/>
      <c r="J153" s="813"/>
      <c r="K153" s="855"/>
      <c r="L153" s="858"/>
      <c r="M153" s="861"/>
      <c r="N153" s="837"/>
      <c r="O153" s="840"/>
      <c r="P153" s="864"/>
      <c r="Q153" s="867"/>
      <c r="R153" s="813"/>
      <c r="S153" s="355" t="s">
        <v>5173</v>
      </c>
      <c r="T153" s="236" t="s">
        <v>3822</v>
      </c>
      <c r="U153" s="236" t="s">
        <v>3826</v>
      </c>
      <c r="V153" s="236" t="s">
        <v>3830</v>
      </c>
      <c r="W153" s="355" t="s">
        <v>5174</v>
      </c>
      <c r="X153" s="539">
        <v>44956</v>
      </c>
      <c r="Y153" s="539">
        <v>45289</v>
      </c>
      <c r="Z153" s="539">
        <v>44956</v>
      </c>
      <c r="AA153" s="539">
        <v>45289</v>
      </c>
      <c r="AB153" s="813"/>
      <c r="AC153" s="828"/>
      <c r="AD153" s="51">
        <f t="shared" si="257"/>
        <v>26.64</v>
      </c>
      <c r="AE153" s="51">
        <f t="shared" si="257"/>
        <v>18.64</v>
      </c>
      <c r="AF153" s="51">
        <f t="shared" si="257"/>
        <v>0</v>
      </c>
      <c r="AG153" s="51">
        <f t="shared" si="257"/>
        <v>0</v>
      </c>
      <c r="AH153" s="51">
        <f t="shared" si="257"/>
        <v>0</v>
      </c>
      <c r="AI153" s="51">
        <f t="shared" si="257"/>
        <v>8</v>
      </c>
      <c r="AJ153" s="51">
        <f t="shared" si="252"/>
        <v>0</v>
      </c>
      <c r="AK153" s="813"/>
      <c r="AL153" s="1253"/>
      <c r="AM153" s="51">
        <f t="shared" si="276"/>
        <v>6.66</v>
      </c>
      <c r="AN153" s="257">
        <v>4.66</v>
      </c>
      <c r="AO153" s="257">
        <v>0</v>
      </c>
      <c r="AP153" s="257">
        <v>0</v>
      </c>
      <c r="AQ153" s="257">
        <v>0</v>
      </c>
      <c r="AR153" s="257">
        <v>2</v>
      </c>
      <c r="AS153" s="257"/>
      <c r="AT153" s="813"/>
      <c r="AU153" s="1256"/>
      <c r="AV153" s="51">
        <f t="shared" si="277"/>
        <v>6.66</v>
      </c>
      <c r="AW153" s="257">
        <v>4.66</v>
      </c>
      <c r="AX153" s="257">
        <v>0</v>
      </c>
      <c r="AY153" s="257">
        <v>0</v>
      </c>
      <c r="AZ153" s="257">
        <v>0</v>
      </c>
      <c r="BA153" s="257">
        <v>2</v>
      </c>
      <c r="BB153" s="257"/>
      <c r="BC153" s="813"/>
      <c r="BD153" s="1259"/>
      <c r="BE153" s="51">
        <f t="shared" si="278"/>
        <v>6.66</v>
      </c>
      <c r="BF153" s="257">
        <v>4.66</v>
      </c>
      <c r="BG153" s="257">
        <v>0</v>
      </c>
      <c r="BH153" s="257">
        <v>0</v>
      </c>
      <c r="BI153" s="257">
        <v>0</v>
      </c>
      <c r="BJ153" s="257">
        <v>2</v>
      </c>
      <c r="BK153" s="257"/>
      <c r="BL153" s="813"/>
      <c r="BM153" s="1250"/>
      <c r="BN153" s="51">
        <f t="shared" si="279"/>
        <v>6.66</v>
      </c>
      <c r="BO153" s="257">
        <v>4.66</v>
      </c>
      <c r="BP153" s="257">
        <v>0</v>
      </c>
      <c r="BQ153" s="257">
        <v>0</v>
      </c>
      <c r="BR153" s="257">
        <v>0</v>
      </c>
      <c r="BS153" s="257">
        <v>2</v>
      </c>
      <c r="BT153" s="257"/>
      <c r="BU153" s="821"/>
      <c r="BV153" s="822"/>
      <c r="BW153" s="822"/>
      <c r="BX153" s="822"/>
      <c r="BY153" s="822"/>
      <c r="BZ153" s="822"/>
      <c r="CA153" s="822"/>
      <c r="CB153" s="822"/>
      <c r="CC153" s="823"/>
    </row>
    <row r="154" spans="1:81" s="58" customFormat="1" ht="40.200000000000003" customHeight="1" thickBot="1" x14ac:dyDescent="0.35">
      <c r="A154" s="34"/>
      <c r="B154" s="982"/>
      <c r="C154" s="1227"/>
      <c r="D154" s="873"/>
      <c r="E154" s="853"/>
      <c r="F154" s="853"/>
      <c r="G154" s="853"/>
      <c r="H154" s="853"/>
      <c r="I154" s="1186"/>
      <c r="J154" s="814"/>
      <c r="K154" s="856"/>
      <c r="L154" s="859"/>
      <c r="M154" s="862"/>
      <c r="N154" s="838"/>
      <c r="O154" s="841"/>
      <c r="P154" s="865"/>
      <c r="Q154" s="874"/>
      <c r="R154" s="814"/>
      <c r="S154" s="356"/>
      <c r="T154" s="393"/>
      <c r="U154" s="237"/>
      <c r="V154" s="237"/>
      <c r="W154" s="356"/>
      <c r="X154" s="539">
        <v>44956</v>
      </c>
      <c r="Y154" s="539">
        <v>45289</v>
      </c>
      <c r="Z154" s="539">
        <v>44956</v>
      </c>
      <c r="AA154" s="539">
        <v>45289</v>
      </c>
      <c r="AB154" s="814"/>
      <c r="AC154" s="829"/>
      <c r="AD154" s="46">
        <f t="shared" si="257"/>
        <v>0</v>
      </c>
      <c r="AE154" s="46">
        <f t="shared" si="257"/>
        <v>0</v>
      </c>
      <c r="AF154" s="46">
        <f t="shared" si="257"/>
        <v>0</v>
      </c>
      <c r="AG154" s="46">
        <f t="shared" si="257"/>
        <v>0</v>
      </c>
      <c r="AH154" s="46">
        <f t="shared" si="257"/>
        <v>0</v>
      </c>
      <c r="AI154" s="46">
        <f t="shared" si="257"/>
        <v>0</v>
      </c>
      <c r="AJ154" s="46">
        <f t="shared" si="252"/>
        <v>0</v>
      </c>
      <c r="AK154" s="814"/>
      <c r="AL154" s="1254"/>
      <c r="AM154" s="46">
        <f t="shared" si="276"/>
        <v>0</v>
      </c>
      <c r="AN154" s="49"/>
      <c r="AO154" s="49"/>
      <c r="AP154" s="49"/>
      <c r="AQ154" s="49"/>
      <c r="AR154" s="49"/>
      <c r="AS154" s="49">
        <v>0</v>
      </c>
      <c r="AT154" s="814"/>
      <c r="AU154" s="1257"/>
      <c r="AV154" s="46">
        <f t="shared" si="277"/>
        <v>0</v>
      </c>
      <c r="AW154" s="49"/>
      <c r="AX154" s="49"/>
      <c r="AY154" s="49"/>
      <c r="AZ154" s="49"/>
      <c r="BA154" s="49"/>
      <c r="BB154" s="49">
        <v>0</v>
      </c>
      <c r="BC154" s="814"/>
      <c r="BD154" s="1260"/>
      <c r="BE154" s="46">
        <f t="shared" si="278"/>
        <v>0</v>
      </c>
      <c r="BF154" s="49"/>
      <c r="BG154" s="49"/>
      <c r="BH154" s="49"/>
      <c r="BI154" s="49"/>
      <c r="BJ154" s="49"/>
      <c r="BK154" s="49">
        <v>0</v>
      </c>
      <c r="BL154" s="814"/>
      <c r="BM154" s="1251"/>
      <c r="BN154" s="46">
        <f t="shared" si="279"/>
        <v>0</v>
      </c>
      <c r="BO154" s="49"/>
      <c r="BP154" s="49"/>
      <c r="BQ154" s="49"/>
      <c r="BR154" s="49"/>
      <c r="BS154" s="49"/>
      <c r="BT154" s="49">
        <v>0</v>
      </c>
      <c r="BU154" s="824"/>
      <c r="BV154" s="825"/>
      <c r="BW154" s="825"/>
      <c r="BX154" s="825"/>
      <c r="BY154" s="825"/>
      <c r="BZ154" s="825"/>
      <c r="CA154" s="825"/>
      <c r="CB154" s="825"/>
      <c r="CC154" s="826"/>
    </row>
    <row r="155" spans="1:81" s="58" customFormat="1" ht="40.200000000000003" customHeight="1" thickTop="1" x14ac:dyDescent="0.3">
      <c r="A155" s="34"/>
      <c r="B155" s="982"/>
      <c r="C155" s="1227"/>
      <c r="D155" s="871">
        <v>3301</v>
      </c>
      <c r="E155" s="851" t="s">
        <v>3996</v>
      </c>
      <c r="F155" s="851">
        <v>3301126</v>
      </c>
      <c r="G155" s="851" t="s">
        <v>4010</v>
      </c>
      <c r="H155" s="851" t="s">
        <v>2580</v>
      </c>
      <c r="I155" s="1184">
        <v>2021004540024</v>
      </c>
      <c r="J155" s="812">
        <v>200</v>
      </c>
      <c r="K155" s="854" t="str">
        <f>+[4]Metas!K228</f>
        <v>Creadores capacitados en procesos de creación artística (300 por año)</v>
      </c>
      <c r="L155" s="857">
        <f t="shared" ref="L155" si="307">M155</f>
        <v>300</v>
      </c>
      <c r="M155" s="860">
        <f t="shared" ref="M155" si="308">SUM(N155:Q155)</f>
        <v>300</v>
      </c>
      <c r="N155" s="836"/>
      <c r="O155" s="839"/>
      <c r="P155" s="863">
        <v>200</v>
      </c>
      <c r="Q155" s="866">
        <v>100</v>
      </c>
      <c r="R155" s="812">
        <f t="shared" ref="R155" si="309">+$J155</f>
        <v>200</v>
      </c>
      <c r="S155" s="354" t="s">
        <v>5169</v>
      </c>
      <c r="T155" s="438" t="s">
        <v>3822</v>
      </c>
      <c r="U155" s="235" t="s">
        <v>3826</v>
      </c>
      <c r="V155" s="235" t="s">
        <v>3830</v>
      </c>
      <c r="W155" s="354" t="s">
        <v>5170</v>
      </c>
      <c r="X155" s="538">
        <v>44956</v>
      </c>
      <c r="Y155" s="538">
        <v>45289</v>
      </c>
      <c r="Z155" s="538">
        <v>44956</v>
      </c>
      <c r="AA155" s="538">
        <v>45289</v>
      </c>
      <c r="AB155" s="812">
        <f t="shared" ref="AB155:AB215" si="310">+$J155</f>
        <v>200</v>
      </c>
      <c r="AC155" s="827">
        <f t="shared" ref="AC155" si="311">+L155</f>
        <v>300</v>
      </c>
      <c r="AD155" s="44">
        <f t="shared" si="257"/>
        <v>26.64</v>
      </c>
      <c r="AE155" s="44">
        <f t="shared" si="257"/>
        <v>18.64</v>
      </c>
      <c r="AF155" s="44">
        <f t="shared" si="257"/>
        <v>0</v>
      </c>
      <c r="AG155" s="44">
        <f t="shared" si="257"/>
        <v>0</v>
      </c>
      <c r="AH155" s="44">
        <f t="shared" si="257"/>
        <v>0</v>
      </c>
      <c r="AI155" s="44">
        <f t="shared" si="257"/>
        <v>8</v>
      </c>
      <c r="AJ155" s="44">
        <f t="shared" si="252"/>
        <v>0</v>
      </c>
      <c r="AK155" s="812">
        <f t="shared" ref="AK155:AK215" si="312">+$J155</f>
        <v>200</v>
      </c>
      <c r="AL155" s="1252">
        <f>+N155</f>
        <v>0</v>
      </c>
      <c r="AM155" s="44">
        <f t="shared" si="276"/>
        <v>6.66</v>
      </c>
      <c r="AN155" s="47">
        <v>4.66</v>
      </c>
      <c r="AO155" s="47">
        <v>0</v>
      </c>
      <c r="AP155" s="47">
        <v>0</v>
      </c>
      <c r="AQ155" s="47">
        <v>0</v>
      </c>
      <c r="AR155" s="47">
        <v>2</v>
      </c>
      <c r="AS155" s="47">
        <v>0</v>
      </c>
      <c r="AT155" s="812">
        <f t="shared" ref="AT155:AT215" si="313">+$J155</f>
        <v>200</v>
      </c>
      <c r="AU155" s="1255">
        <f>+O155</f>
        <v>0</v>
      </c>
      <c r="AV155" s="44">
        <f t="shared" si="277"/>
        <v>6.66</v>
      </c>
      <c r="AW155" s="47">
        <v>4.66</v>
      </c>
      <c r="AX155" s="47">
        <v>0</v>
      </c>
      <c r="AY155" s="47">
        <v>0</v>
      </c>
      <c r="AZ155" s="47">
        <v>0</v>
      </c>
      <c r="BA155" s="47">
        <v>2</v>
      </c>
      <c r="BB155" s="47">
        <v>0</v>
      </c>
      <c r="BC155" s="812">
        <f t="shared" ref="BC155:BC215" si="314">+$J155</f>
        <v>200</v>
      </c>
      <c r="BD155" s="1258">
        <f>+P155</f>
        <v>200</v>
      </c>
      <c r="BE155" s="44">
        <f t="shared" si="278"/>
        <v>6.66</v>
      </c>
      <c r="BF155" s="47">
        <v>4.66</v>
      </c>
      <c r="BG155" s="47">
        <v>0</v>
      </c>
      <c r="BH155" s="47">
        <v>0</v>
      </c>
      <c r="BI155" s="47">
        <v>0</v>
      </c>
      <c r="BJ155" s="47">
        <v>2</v>
      </c>
      <c r="BK155" s="47">
        <v>0</v>
      </c>
      <c r="BL155" s="812">
        <f t="shared" ref="BL155:BL215" si="315">+$J155</f>
        <v>200</v>
      </c>
      <c r="BM155" s="1249">
        <f>+Q155</f>
        <v>100</v>
      </c>
      <c r="BN155" s="44">
        <f t="shared" si="279"/>
        <v>6.66</v>
      </c>
      <c r="BO155" s="47">
        <v>4.66</v>
      </c>
      <c r="BP155" s="47">
        <v>0</v>
      </c>
      <c r="BQ155" s="47">
        <v>0</v>
      </c>
      <c r="BR155" s="47">
        <v>0</v>
      </c>
      <c r="BS155" s="47">
        <v>2</v>
      </c>
      <c r="BT155" s="47">
        <v>0</v>
      </c>
      <c r="BU155" s="818"/>
      <c r="BV155" s="819"/>
      <c r="BW155" s="819"/>
      <c r="BX155" s="819"/>
      <c r="BY155" s="819"/>
      <c r="BZ155" s="819"/>
      <c r="CA155" s="819"/>
      <c r="CB155" s="819"/>
      <c r="CC155" s="820"/>
    </row>
    <row r="156" spans="1:81" s="58" customFormat="1" ht="40.200000000000003" customHeight="1" x14ac:dyDescent="0.3">
      <c r="A156" s="34"/>
      <c r="B156" s="982"/>
      <c r="C156" s="1227"/>
      <c r="D156" s="872"/>
      <c r="E156" s="852"/>
      <c r="F156" s="852"/>
      <c r="G156" s="852"/>
      <c r="H156" s="852"/>
      <c r="I156" s="1185"/>
      <c r="J156" s="813"/>
      <c r="K156" s="855"/>
      <c r="L156" s="858"/>
      <c r="M156" s="861"/>
      <c r="N156" s="837"/>
      <c r="O156" s="840"/>
      <c r="P156" s="864"/>
      <c r="Q156" s="867"/>
      <c r="R156" s="813"/>
      <c r="S156" s="355" t="s">
        <v>5171</v>
      </c>
      <c r="T156" s="236" t="s">
        <v>3822</v>
      </c>
      <c r="U156" s="236" t="s">
        <v>3826</v>
      </c>
      <c r="V156" s="236" t="s">
        <v>3830</v>
      </c>
      <c r="W156" s="355" t="s">
        <v>5172</v>
      </c>
      <c r="X156" s="539">
        <v>44956</v>
      </c>
      <c r="Y156" s="539">
        <v>45289</v>
      </c>
      <c r="Z156" s="539">
        <v>44956</v>
      </c>
      <c r="AA156" s="539">
        <v>45289</v>
      </c>
      <c r="AB156" s="813"/>
      <c r="AC156" s="828"/>
      <c r="AD156" s="51">
        <f t="shared" si="257"/>
        <v>26.64</v>
      </c>
      <c r="AE156" s="51">
        <f t="shared" si="257"/>
        <v>18.64</v>
      </c>
      <c r="AF156" s="51">
        <f t="shared" si="257"/>
        <v>0</v>
      </c>
      <c r="AG156" s="51">
        <f t="shared" si="257"/>
        <v>0</v>
      </c>
      <c r="AH156" s="51">
        <f t="shared" si="257"/>
        <v>0</v>
      </c>
      <c r="AI156" s="51">
        <f t="shared" si="257"/>
        <v>8</v>
      </c>
      <c r="AJ156" s="51">
        <f t="shared" si="252"/>
        <v>0</v>
      </c>
      <c r="AK156" s="813"/>
      <c r="AL156" s="1253"/>
      <c r="AM156" s="51">
        <f t="shared" si="276"/>
        <v>6.66</v>
      </c>
      <c r="AN156" s="257">
        <v>4.66</v>
      </c>
      <c r="AO156" s="257">
        <v>0</v>
      </c>
      <c r="AP156" s="257">
        <v>0</v>
      </c>
      <c r="AQ156" s="257">
        <v>0</v>
      </c>
      <c r="AR156" s="257">
        <v>2</v>
      </c>
      <c r="AS156" s="257">
        <v>0</v>
      </c>
      <c r="AT156" s="813"/>
      <c r="AU156" s="1256"/>
      <c r="AV156" s="51">
        <f t="shared" si="277"/>
        <v>6.66</v>
      </c>
      <c r="AW156" s="257">
        <v>4.66</v>
      </c>
      <c r="AX156" s="257">
        <v>0</v>
      </c>
      <c r="AY156" s="257">
        <v>0</v>
      </c>
      <c r="AZ156" s="257">
        <v>0</v>
      </c>
      <c r="BA156" s="257">
        <v>2</v>
      </c>
      <c r="BB156" s="257">
        <v>0</v>
      </c>
      <c r="BC156" s="813"/>
      <c r="BD156" s="1259"/>
      <c r="BE156" s="51">
        <f t="shared" si="278"/>
        <v>6.66</v>
      </c>
      <c r="BF156" s="257">
        <v>4.66</v>
      </c>
      <c r="BG156" s="257">
        <v>0</v>
      </c>
      <c r="BH156" s="257">
        <v>0</v>
      </c>
      <c r="BI156" s="257">
        <v>0</v>
      </c>
      <c r="BJ156" s="257">
        <v>2</v>
      </c>
      <c r="BK156" s="257">
        <v>0</v>
      </c>
      <c r="BL156" s="813"/>
      <c r="BM156" s="1250"/>
      <c r="BN156" s="51">
        <f t="shared" si="279"/>
        <v>6.66</v>
      </c>
      <c r="BO156" s="257">
        <v>4.66</v>
      </c>
      <c r="BP156" s="257">
        <v>0</v>
      </c>
      <c r="BQ156" s="257">
        <v>0</v>
      </c>
      <c r="BR156" s="257">
        <v>0</v>
      </c>
      <c r="BS156" s="257">
        <v>2</v>
      </c>
      <c r="BT156" s="257">
        <v>0</v>
      </c>
      <c r="BU156" s="821"/>
      <c r="BV156" s="822"/>
      <c r="BW156" s="822"/>
      <c r="BX156" s="822"/>
      <c r="BY156" s="822"/>
      <c r="BZ156" s="822"/>
      <c r="CA156" s="822"/>
      <c r="CB156" s="822"/>
      <c r="CC156" s="823"/>
    </row>
    <row r="157" spans="1:81" s="58" customFormat="1" ht="40.200000000000003" customHeight="1" x14ac:dyDescent="0.3">
      <c r="A157" s="34"/>
      <c r="B157" s="982"/>
      <c r="C157" s="1227"/>
      <c r="D157" s="872"/>
      <c r="E157" s="852"/>
      <c r="F157" s="852"/>
      <c r="G157" s="852"/>
      <c r="H157" s="852"/>
      <c r="I157" s="1185"/>
      <c r="J157" s="813"/>
      <c r="K157" s="855"/>
      <c r="L157" s="858"/>
      <c r="M157" s="861"/>
      <c r="N157" s="837"/>
      <c r="O157" s="840"/>
      <c r="P157" s="864"/>
      <c r="Q157" s="867"/>
      <c r="R157" s="813"/>
      <c r="S157" s="355" t="s">
        <v>5173</v>
      </c>
      <c r="T157" s="236" t="s">
        <v>3822</v>
      </c>
      <c r="U157" s="236" t="s">
        <v>3826</v>
      </c>
      <c r="V157" s="236" t="s">
        <v>3830</v>
      </c>
      <c r="W157" s="355" t="s">
        <v>5174</v>
      </c>
      <c r="X157" s="539">
        <v>44956</v>
      </c>
      <c r="Y157" s="539">
        <v>45289</v>
      </c>
      <c r="Z157" s="539">
        <v>44956</v>
      </c>
      <c r="AA157" s="539">
        <v>45289</v>
      </c>
      <c r="AB157" s="813"/>
      <c r="AC157" s="828"/>
      <c r="AD157" s="51">
        <f t="shared" si="257"/>
        <v>26.64</v>
      </c>
      <c r="AE157" s="51">
        <f t="shared" si="257"/>
        <v>18.64</v>
      </c>
      <c r="AF157" s="51">
        <f t="shared" si="257"/>
        <v>0</v>
      </c>
      <c r="AG157" s="51">
        <f t="shared" si="257"/>
        <v>0</v>
      </c>
      <c r="AH157" s="51">
        <f t="shared" si="257"/>
        <v>0</v>
      </c>
      <c r="AI157" s="51">
        <f t="shared" si="257"/>
        <v>8</v>
      </c>
      <c r="AJ157" s="51">
        <f t="shared" si="252"/>
        <v>0</v>
      </c>
      <c r="AK157" s="813"/>
      <c r="AL157" s="1253"/>
      <c r="AM157" s="51">
        <f t="shared" si="276"/>
        <v>6.66</v>
      </c>
      <c r="AN157" s="257">
        <v>4.66</v>
      </c>
      <c r="AO157" s="257">
        <v>0</v>
      </c>
      <c r="AP157" s="257">
        <v>0</v>
      </c>
      <c r="AQ157" s="257">
        <v>0</v>
      </c>
      <c r="AR157" s="257">
        <v>2</v>
      </c>
      <c r="AS157" s="257"/>
      <c r="AT157" s="813"/>
      <c r="AU157" s="1256"/>
      <c r="AV157" s="51">
        <f t="shared" si="277"/>
        <v>6.66</v>
      </c>
      <c r="AW157" s="257">
        <v>4.66</v>
      </c>
      <c r="AX157" s="257">
        <v>0</v>
      </c>
      <c r="AY157" s="257">
        <v>0</v>
      </c>
      <c r="AZ157" s="257">
        <v>0</v>
      </c>
      <c r="BA157" s="257">
        <v>2</v>
      </c>
      <c r="BB157" s="257"/>
      <c r="BC157" s="813"/>
      <c r="BD157" s="1259"/>
      <c r="BE157" s="51">
        <f t="shared" si="278"/>
        <v>6.66</v>
      </c>
      <c r="BF157" s="257">
        <v>4.66</v>
      </c>
      <c r="BG157" s="257">
        <v>0</v>
      </c>
      <c r="BH157" s="257">
        <v>0</v>
      </c>
      <c r="BI157" s="257">
        <v>0</v>
      </c>
      <c r="BJ157" s="257">
        <v>2</v>
      </c>
      <c r="BK157" s="257"/>
      <c r="BL157" s="813"/>
      <c r="BM157" s="1250"/>
      <c r="BN157" s="51">
        <f t="shared" si="279"/>
        <v>6.66</v>
      </c>
      <c r="BO157" s="257">
        <v>4.66</v>
      </c>
      <c r="BP157" s="257">
        <v>0</v>
      </c>
      <c r="BQ157" s="257">
        <v>0</v>
      </c>
      <c r="BR157" s="257">
        <v>0</v>
      </c>
      <c r="BS157" s="257">
        <v>2</v>
      </c>
      <c r="BT157" s="257"/>
      <c r="BU157" s="821"/>
      <c r="BV157" s="822"/>
      <c r="BW157" s="822"/>
      <c r="BX157" s="822"/>
      <c r="BY157" s="822"/>
      <c r="BZ157" s="822"/>
      <c r="CA157" s="822"/>
      <c r="CB157" s="822"/>
      <c r="CC157" s="823"/>
    </row>
    <row r="158" spans="1:81" s="58" customFormat="1" ht="40.200000000000003" customHeight="1" thickBot="1" x14ac:dyDescent="0.35">
      <c r="A158" s="34"/>
      <c r="B158" s="982"/>
      <c r="C158" s="1227"/>
      <c r="D158" s="873"/>
      <c r="E158" s="853"/>
      <c r="F158" s="853"/>
      <c r="G158" s="853"/>
      <c r="H158" s="853"/>
      <c r="I158" s="1186"/>
      <c r="J158" s="814"/>
      <c r="K158" s="856"/>
      <c r="L158" s="859"/>
      <c r="M158" s="862"/>
      <c r="N158" s="838"/>
      <c r="O158" s="841"/>
      <c r="P158" s="865"/>
      <c r="Q158" s="874"/>
      <c r="R158" s="814"/>
      <c r="S158" s="356"/>
      <c r="T158" s="393"/>
      <c r="U158" s="237"/>
      <c r="V158" s="237"/>
      <c r="W158" s="356"/>
      <c r="X158" s="539">
        <v>44956</v>
      </c>
      <c r="Y158" s="539">
        <v>45289</v>
      </c>
      <c r="Z158" s="539">
        <v>44956</v>
      </c>
      <c r="AA158" s="539">
        <v>45289</v>
      </c>
      <c r="AB158" s="814"/>
      <c r="AC158" s="829"/>
      <c r="AD158" s="46">
        <f t="shared" si="257"/>
        <v>0</v>
      </c>
      <c r="AE158" s="46">
        <f t="shared" si="257"/>
        <v>0</v>
      </c>
      <c r="AF158" s="46">
        <f t="shared" si="257"/>
        <v>0</v>
      </c>
      <c r="AG158" s="46">
        <f t="shared" si="257"/>
        <v>0</v>
      </c>
      <c r="AH158" s="46">
        <f t="shared" si="257"/>
        <v>0</v>
      </c>
      <c r="AI158" s="46">
        <f t="shared" si="257"/>
        <v>0</v>
      </c>
      <c r="AJ158" s="46">
        <f t="shared" si="252"/>
        <v>0</v>
      </c>
      <c r="AK158" s="814"/>
      <c r="AL158" s="1254"/>
      <c r="AM158" s="46">
        <f t="shared" si="276"/>
        <v>0</v>
      </c>
      <c r="AN158" s="49"/>
      <c r="AO158" s="49"/>
      <c r="AP158" s="49"/>
      <c r="AQ158" s="49"/>
      <c r="AR158" s="49"/>
      <c r="AS158" s="49">
        <v>0</v>
      </c>
      <c r="AT158" s="814"/>
      <c r="AU158" s="1257"/>
      <c r="AV158" s="46">
        <f t="shared" si="277"/>
        <v>0</v>
      </c>
      <c r="AW158" s="49"/>
      <c r="AX158" s="49"/>
      <c r="AY158" s="49"/>
      <c r="AZ158" s="49"/>
      <c r="BA158" s="49"/>
      <c r="BB158" s="49">
        <v>0</v>
      </c>
      <c r="BC158" s="814"/>
      <c r="BD158" s="1260"/>
      <c r="BE158" s="46">
        <f t="shared" si="278"/>
        <v>0</v>
      </c>
      <c r="BF158" s="49"/>
      <c r="BG158" s="49"/>
      <c r="BH158" s="49"/>
      <c r="BI158" s="49"/>
      <c r="BJ158" s="49"/>
      <c r="BK158" s="49">
        <v>0</v>
      </c>
      <c r="BL158" s="814"/>
      <c r="BM158" s="1251"/>
      <c r="BN158" s="46">
        <f t="shared" si="279"/>
        <v>0</v>
      </c>
      <c r="BO158" s="49"/>
      <c r="BP158" s="49"/>
      <c r="BQ158" s="49"/>
      <c r="BR158" s="49"/>
      <c r="BS158" s="49"/>
      <c r="BT158" s="49">
        <v>0</v>
      </c>
      <c r="BU158" s="824"/>
      <c r="BV158" s="825"/>
      <c r="BW158" s="825"/>
      <c r="BX158" s="825"/>
      <c r="BY158" s="825"/>
      <c r="BZ158" s="825"/>
      <c r="CA158" s="825"/>
      <c r="CB158" s="825"/>
      <c r="CC158" s="826"/>
    </row>
    <row r="159" spans="1:81" s="58" customFormat="1" ht="40.200000000000003" customHeight="1" thickTop="1" x14ac:dyDescent="0.3">
      <c r="A159" s="34"/>
      <c r="B159" s="982"/>
      <c r="C159" s="1227"/>
      <c r="D159" s="871">
        <v>3301</v>
      </c>
      <c r="E159" s="851" t="s">
        <v>3996</v>
      </c>
      <c r="F159" s="851">
        <v>3301126</v>
      </c>
      <c r="G159" s="851" t="s">
        <v>4010</v>
      </c>
      <c r="H159" s="851" t="s">
        <v>2580</v>
      </c>
      <c r="I159" s="1184">
        <v>2021004540024</v>
      </c>
      <c r="J159" s="812">
        <v>201</v>
      </c>
      <c r="K159" s="854" t="str">
        <f>+[4]Metas!K229</f>
        <v>Encuentros de coordinación, seguimiento y evaluación del subsistema de formación artística (2 por año)</v>
      </c>
      <c r="L159" s="857">
        <f t="shared" ref="L159" si="316">M159</f>
        <v>2</v>
      </c>
      <c r="M159" s="860">
        <f t="shared" ref="M159" si="317">SUM(N159:Q159)</f>
        <v>2</v>
      </c>
      <c r="N159" s="836"/>
      <c r="O159" s="839"/>
      <c r="P159" s="863">
        <v>1</v>
      </c>
      <c r="Q159" s="866">
        <v>1</v>
      </c>
      <c r="R159" s="812">
        <f t="shared" ref="R159" si="318">+$J159</f>
        <v>201</v>
      </c>
      <c r="S159" s="354" t="s">
        <v>5153</v>
      </c>
      <c r="T159" s="438" t="s">
        <v>3822</v>
      </c>
      <c r="U159" s="235" t="s">
        <v>3826</v>
      </c>
      <c r="V159" s="235" t="s">
        <v>3830</v>
      </c>
      <c r="W159" s="354" t="s">
        <v>5154</v>
      </c>
      <c r="X159" s="538">
        <v>44956</v>
      </c>
      <c r="Y159" s="538">
        <v>45289</v>
      </c>
      <c r="Z159" s="538">
        <v>44956</v>
      </c>
      <c r="AA159" s="538">
        <v>45289</v>
      </c>
      <c r="AB159" s="812">
        <f t="shared" si="310"/>
        <v>201</v>
      </c>
      <c r="AC159" s="827">
        <f t="shared" ref="AC159" si="319">+L159</f>
        <v>2</v>
      </c>
      <c r="AD159" s="44">
        <f t="shared" si="257"/>
        <v>16.8</v>
      </c>
      <c r="AE159" s="44">
        <f t="shared" si="257"/>
        <v>10.72</v>
      </c>
      <c r="AF159" s="44">
        <f t="shared" si="257"/>
        <v>0</v>
      </c>
      <c r="AG159" s="44">
        <f t="shared" si="257"/>
        <v>0</v>
      </c>
      <c r="AH159" s="44">
        <f t="shared" si="257"/>
        <v>0</v>
      </c>
      <c r="AI159" s="44">
        <f t="shared" si="257"/>
        <v>6.08</v>
      </c>
      <c r="AJ159" s="44">
        <f t="shared" si="252"/>
        <v>0</v>
      </c>
      <c r="AK159" s="812">
        <f t="shared" si="312"/>
        <v>201</v>
      </c>
      <c r="AL159" s="1252">
        <f>+N159</f>
        <v>0</v>
      </c>
      <c r="AM159" s="44">
        <f t="shared" si="276"/>
        <v>4.2</v>
      </c>
      <c r="AN159" s="47">
        <v>2.68</v>
      </c>
      <c r="AO159" s="47">
        <v>0</v>
      </c>
      <c r="AP159" s="47">
        <v>0</v>
      </c>
      <c r="AQ159" s="47">
        <v>0</v>
      </c>
      <c r="AR159" s="47">
        <v>1.52</v>
      </c>
      <c r="AS159" s="47">
        <v>0</v>
      </c>
      <c r="AT159" s="812">
        <f t="shared" si="313"/>
        <v>201</v>
      </c>
      <c r="AU159" s="1255">
        <f>+O159</f>
        <v>0</v>
      </c>
      <c r="AV159" s="44">
        <f t="shared" si="277"/>
        <v>4.2</v>
      </c>
      <c r="AW159" s="47">
        <v>2.68</v>
      </c>
      <c r="AX159" s="47">
        <v>0</v>
      </c>
      <c r="AY159" s="47">
        <v>0</v>
      </c>
      <c r="AZ159" s="47">
        <v>0</v>
      </c>
      <c r="BA159" s="47">
        <v>1.52</v>
      </c>
      <c r="BB159" s="47">
        <v>0</v>
      </c>
      <c r="BC159" s="812">
        <f t="shared" si="314"/>
        <v>201</v>
      </c>
      <c r="BD159" s="1258">
        <f>+P159</f>
        <v>1</v>
      </c>
      <c r="BE159" s="44">
        <f t="shared" si="278"/>
        <v>4.2</v>
      </c>
      <c r="BF159" s="47">
        <v>2.68</v>
      </c>
      <c r="BG159" s="47">
        <v>0</v>
      </c>
      <c r="BH159" s="47">
        <v>0</v>
      </c>
      <c r="BI159" s="47">
        <v>0</v>
      </c>
      <c r="BJ159" s="47">
        <v>1.52</v>
      </c>
      <c r="BK159" s="47">
        <v>0</v>
      </c>
      <c r="BL159" s="812">
        <f t="shared" si="315"/>
        <v>201</v>
      </c>
      <c r="BM159" s="1249">
        <f>+Q159</f>
        <v>1</v>
      </c>
      <c r="BN159" s="44">
        <f t="shared" si="279"/>
        <v>4.2</v>
      </c>
      <c r="BO159" s="47">
        <v>2.68</v>
      </c>
      <c r="BP159" s="47">
        <v>0</v>
      </c>
      <c r="BQ159" s="47">
        <v>0</v>
      </c>
      <c r="BR159" s="47">
        <v>0</v>
      </c>
      <c r="BS159" s="47">
        <v>1.52</v>
      </c>
      <c r="BT159" s="47">
        <v>0</v>
      </c>
      <c r="BU159" s="818"/>
      <c r="BV159" s="819"/>
      <c r="BW159" s="819"/>
      <c r="BX159" s="819"/>
      <c r="BY159" s="819"/>
      <c r="BZ159" s="819"/>
      <c r="CA159" s="819"/>
      <c r="CB159" s="819"/>
      <c r="CC159" s="820"/>
    </row>
    <row r="160" spans="1:81" s="58" customFormat="1" ht="40.200000000000003" customHeight="1" x14ac:dyDescent="0.3">
      <c r="A160" s="34"/>
      <c r="B160" s="982"/>
      <c r="C160" s="1227"/>
      <c r="D160" s="872"/>
      <c r="E160" s="852"/>
      <c r="F160" s="852"/>
      <c r="G160" s="852"/>
      <c r="H160" s="852"/>
      <c r="I160" s="1185"/>
      <c r="J160" s="813"/>
      <c r="K160" s="855"/>
      <c r="L160" s="858"/>
      <c r="M160" s="861"/>
      <c r="N160" s="837"/>
      <c r="O160" s="840"/>
      <c r="P160" s="864"/>
      <c r="Q160" s="867"/>
      <c r="R160" s="813"/>
      <c r="S160" s="355" t="s">
        <v>5175</v>
      </c>
      <c r="T160" s="236" t="s">
        <v>3822</v>
      </c>
      <c r="U160" s="236" t="s">
        <v>3826</v>
      </c>
      <c r="V160" s="236" t="s">
        <v>3830</v>
      </c>
      <c r="W160" s="355" t="s">
        <v>5176</v>
      </c>
      <c r="X160" s="539">
        <v>44956</v>
      </c>
      <c r="Y160" s="539">
        <v>45289</v>
      </c>
      <c r="Z160" s="539">
        <v>44956</v>
      </c>
      <c r="AA160" s="539">
        <v>45289</v>
      </c>
      <c r="AB160" s="813"/>
      <c r="AC160" s="828"/>
      <c r="AD160" s="51">
        <f t="shared" si="257"/>
        <v>16.8</v>
      </c>
      <c r="AE160" s="51">
        <f t="shared" si="257"/>
        <v>10.72</v>
      </c>
      <c r="AF160" s="51">
        <f t="shared" si="257"/>
        <v>0</v>
      </c>
      <c r="AG160" s="51">
        <f t="shared" si="257"/>
        <v>0</v>
      </c>
      <c r="AH160" s="51">
        <f t="shared" si="257"/>
        <v>0</v>
      </c>
      <c r="AI160" s="51">
        <f t="shared" si="257"/>
        <v>6.08</v>
      </c>
      <c r="AJ160" s="51">
        <f t="shared" si="252"/>
        <v>0</v>
      </c>
      <c r="AK160" s="813"/>
      <c r="AL160" s="1253"/>
      <c r="AM160" s="51">
        <f t="shared" si="276"/>
        <v>4.2</v>
      </c>
      <c r="AN160" s="257">
        <v>2.68</v>
      </c>
      <c r="AO160" s="257">
        <v>0</v>
      </c>
      <c r="AP160" s="257">
        <v>0</v>
      </c>
      <c r="AQ160" s="257">
        <v>0</v>
      </c>
      <c r="AR160" s="257">
        <v>1.52</v>
      </c>
      <c r="AS160" s="257">
        <v>0</v>
      </c>
      <c r="AT160" s="813"/>
      <c r="AU160" s="1256"/>
      <c r="AV160" s="51">
        <f t="shared" si="277"/>
        <v>4.2</v>
      </c>
      <c r="AW160" s="257">
        <v>2.68</v>
      </c>
      <c r="AX160" s="257">
        <v>0</v>
      </c>
      <c r="AY160" s="257">
        <v>0</v>
      </c>
      <c r="AZ160" s="257">
        <v>0</v>
      </c>
      <c r="BA160" s="257">
        <v>1.52</v>
      </c>
      <c r="BB160" s="257">
        <v>0</v>
      </c>
      <c r="BC160" s="813"/>
      <c r="BD160" s="1259"/>
      <c r="BE160" s="51">
        <f t="shared" si="278"/>
        <v>4.2</v>
      </c>
      <c r="BF160" s="257">
        <v>2.68</v>
      </c>
      <c r="BG160" s="257">
        <v>0</v>
      </c>
      <c r="BH160" s="257">
        <v>0</v>
      </c>
      <c r="BI160" s="257">
        <v>0</v>
      </c>
      <c r="BJ160" s="257">
        <v>1.52</v>
      </c>
      <c r="BK160" s="257">
        <v>0</v>
      </c>
      <c r="BL160" s="813"/>
      <c r="BM160" s="1250"/>
      <c r="BN160" s="51">
        <f t="shared" si="279"/>
        <v>4.2</v>
      </c>
      <c r="BO160" s="257">
        <v>2.68</v>
      </c>
      <c r="BP160" s="257">
        <v>0</v>
      </c>
      <c r="BQ160" s="257">
        <v>0</v>
      </c>
      <c r="BR160" s="257">
        <v>0</v>
      </c>
      <c r="BS160" s="257">
        <v>1.52</v>
      </c>
      <c r="BT160" s="257">
        <v>0</v>
      </c>
      <c r="BU160" s="821"/>
      <c r="BV160" s="822"/>
      <c r="BW160" s="822"/>
      <c r="BX160" s="822"/>
      <c r="BY160" s="822"/>
      <c r="BZ160" s="822"/>
      <c r="CA160" s="822"/>
      <c r="CB160" s="822"/>
      <c r="CC160" s="823"/>
    </row>
    <row r="161" spans="1:81" s="58" customFormat="1" ht="40.200000000000003" customHeight="1" x14ac:dyDescent="0.3">
      <c r="A161" s="34"/>
      <c r="B161" s="982"/>
      <c r="C161" s="1227"/>
      <c r="D161" s="872"/>
      <c r="E161" s="852"/>
      <c r="F161" s="852"/>
      <c r="G161" s="852"/>
      <c r="H161" s="852"/>
      <c r="I161" s="1185"/>
      <c r="J161" s="813"/>
      <c r="K161" s="855"/>
      <c r="L161" s="858"/>
      <c r="M161" s="861"/>
      <c r="N161" s="837"/>
      <c r="O161" s="840"/>
      <c r="P161" s="864"/>
      <c r="Q161" s="867"/>
      <c r="R161" s="813"/>
      <c r="S161" s="355" t="s">
        <v>5157</v>
      </c>
      <c r="T161" s="236" t="s">
        <v>3822</v>
      </c>
      <c r="U161" s="236" t="s">
        <v>3826</v>
      </c>
      <c r="V161" s="236" t="s">
        <v>3830</v>
      </c>
      <c r="W161" s="355" t="s">
        <v>5158</v>
      </c>
      <c r="X161" s="539">
        <v>44956</v>
      </c>
      <c r="Y161" s="539">
        <v>45289</v>
      </c>
      <c r="Z161" s="539">
        <v>44956</v>
      </c>
      <c r="AA161" s="539">
        <v>45289</v>
      </c>
      <c r="AB161" s="813"/>
      <c r="AC161" s="828"/>
      <c r="AD161" s="51">
        <f t="shared" si="257"/>
        <v>16.8</v>
      </c>
      <c r="AE161" s="51">
        <f t="shared" si="257"/>
        <v>10.72</v>
      </c>
      <c r="AF161" s="51">
        <f t="shared" si="257"/>
        <v>0</v>
      </c>
      <c r="AG161" s="51">
        <f t="shared" si="257"/>
        <v>0</v>
      </c>
      <c r="AH161" s="51">
        <f t="shared" si="257"/>
        <v>0</v>
      </c>
      <c r="AI161" s="51">
        <f t="shared" si="257"/>
        <v>6.08</v>
      </c>
      <c r="AJ161" s="51">
        <f t="shared" si="252"/>
        <v>0</v>
      </c>
      <c r="AK161" s="813"/>
      <c r="AL161" s="1253"/>
      <c r="AM161" s="51">
        <f t="shared" si="276"/>
        <v>4.2</v>
      </c>
      <c r="AN161" s="257">
        <v>2.68</v>
      </c>
      <c r="AO161" s="257">
        <v>0</v>
      </c>
      <c r="AP161" s="257">
        <v>0</v>
      </c>
      <c r="AQ161" s="257">
        <v>0</v>
      </c>
      <c r="AR161" s="257">
        <v>1.52</v>
      </c>
      <c r="AS161" s="257">
        <v>0</v>
      </c>
      <c r="AT161" s="813"/>
      <c r="AU161" s="1256"/>
      <c r="AV161" s="51">
        <f t="shared" si="277"/>
        <v>4.2</v>
      </c>
      <c r="AW161" s="257">
        <v>2.68</v>
      </c>
      <c r="AX161" s="257">
        <v>0</v>
      </c>
      <c r="AY161" s="257">
        <v>0</v>
      </c>
      <c r="AZ161" s="257">
        <v>0</v>
      </c>
      <c r="BA161" s="257">
        <v>1.52</v>
      </c>
      <c r="BB161" s="257">
        <v>0</v>
      </c>
      <c r="BC161" s="813"/>
      <c r="BD161" s="1259"/>
      <c r="BE161" s="51">
        <f t="shared" si="278"/>
        <v>4.2</v>
      </c>
      <c r="BF161" s="257">
        <v>2.68</v>
      </c>
      <c r="BG161" s="257">
        <v>0</v>
      </c>
      <c r="BH161" s="257">
        <v>0</v>
      </c>
      <c r="BI161" s="257">
        <v>0</v>
      </c>
      <c r="BJ161" s="257">
        <v>1.52</v>
      </c>
      <c r="BK161" s="257">
        <v>0</v>
      </c>
      <c r="BL161" s="813"/>
      <c r="BM161" s="1250"/>
      <c r="BN161" s="51">
        <f t="shared" si="279"/>
        <v>4.2</v>
      </c>
      <c r="BO161" s="257">
        <v>2.68</v>
      </c>
      <c r="BP161" s="257">
        <v>0</v>
      </c>
      <c r="BQ161" s="257">
        <v>0</v>
      </c>
      <c r="BR161" s="257">
        <v>0</v>
      </c>
      <c r="BS161" s="257">
        <v>1.52</v>
      </c>
      <c r="BT161" s="257">
        <v>0</v>
      </c>
      <c r="BU161" s="821"/>
      <c r="BV161" s="822"/>
      <c r="BW161" s="822"/>
      <c r="BX161" s="822"/>
      <c r="BY161" s="822"/>
      <c r="BZ161" s="822"/>
      <c r="CA161" s="822"/>
      <c r="CB161" s="822"/>
      <c r="CC161" s="823"/>
    </row>
    <row r="162" spans="1:81" s="58" customFormat="1" ht="40.200000000000003" customHeight="1" thickBot="1" x14ac:dyDescent="0.35">
      <c r="A162" s="34"/>
      <c r="B162" s="982"/>
      <c r="C162" s="1227"/>
      <c r="D162" s="873"/>
      <c r="E162" s="853"/>
      <c r="F162" s="853"/>
      <c r="G162" s="853"/>
      <c r="H162" s="853"/>
      <c r="I162" s="1186"/>
      <c r="J162" s="814"/>
      <c r="K162" s="856"/>
      <c r="L162" s="859"/>
      <c r="M162" s="862"/>
      <c r="N162" s="838"/>
      <c r="O162" s="841"/>
      <c r="P162" s="865"/>
      <c r="Q162" s="874"/>
      <c r="R162" s="814"/>
      <c r="S162" s="356" t="s">
        <v>5177</v>
      </c>
      <c r="T162" s="393" t="s">
        <v>3822</v>
      </c>
      <c r="U162" s="237" t="s">
        <v>3826</v>
      </c>
      <c r="V162" s="237" t="s">
        <v>3830</v>
      </c>
      <c r="W162" s="356" t="s">
        <v>5178</v>
      </c>
      <c r="X162" s="539">
        <v>44956</v>
      </c>
      <c r="Y162" s="539">
        <v>45289</v>
      </c>
      <c r="Z162" s="539">
        <v>44956</v>
      </c>
      <c r="AA162" s="539">
        <v>45289</v>
      </c>
      <c r="AB162" s="814"/>
      <c r="AC162" s="829"/>
      <c r="AD162" s="46">
        <f t="shared" si="257"/>
        <v>16.8</v>
      </c>
      <c r="AE162" s="46">
        <f t="shared" si="257"/>
        <v>10.72</v>
      </c>
      <c r="AF162" s="46">
        <f t="shared" si="257"/>
        <v>0</v>
      </c>
      <c r="AG162" s="46">
        <f t="shared" si="257"/>
        <v>0</v>
      </c>
      <c r="AH162" s="46">
        <f t="shared" si="257"/>
        <v>0</v>
      </c>
      <c r="AI162" s="46">
        <f t="shared" si="257"/>
        <v>6.08</v>
      </c>
      <c r="AJ162" s="46">
        <f t="shared" si="252"/>
        <v>0</v>
      </c>
      <c r="AK162" s="814"/>
      <c r="AL162" s="1254"/>
      <c r="AM162" s="46">
        <f t="shared" si="276"/>
        <v>4.2</v>
      </c>
      <c r="AN162" s="49">
        <v>2.68</v>
      </c>
      <c r="AO162" s="49">
        <v>0</v>
      </c>
      <c r="AP162" s="49">
        <v>0</v>
      </c>
      <c r="AQ162" s="49">
        <v>0</v>
      </c>
      <c r="AR162" s="49">
        <v>1.52</v>
      </c>
      <c r="AS162" s="49">
        <v>0</v>
      </c>
      <c r="AT162" s="814"/>
      <c r="AU162" s="1257"/>
      <c r="AV162" s="46">
        <f t="shared" si="277"/>
        <v>4.2</v>
      </c>
      <c r="AW162" s="49">
        <v>2.68</v>
      </c>
      <c r="AX162" s="49">
        <v>0</v>
      </c>
      <c r="AY162" s="49">
        <v>0</v>
      </c>
      <c r="AZ162" s="49">
        <v>0</v>
      </c>
      <c r="BA162" s="49">
        <v>1.52</v>
      </c>
      <c r="BB162" s="49">
        <v>0</v>
      </c>
      <c r="BC162" s="814"/>
      <c r="BD162" s="1260"/>
      <c r="BE162" s="46">
        <f t="shared" si="278"/>
        <v>4.2</v>
      </c>
      <c r="BF162" s="49">
        <v>2.68</v>
      </c>
      <c r="BG162" s="49">
        <v>0</v>
      </c>
      <c r="BH162" s="49">
        <v>0</v>
      </c>
      <c r="BI162" s="49">
        <v>0</v>
      </c>
      <c r="BJ162" s="49">
        <v>1.52</v>
      </c>
      <c r="BK162" s="49">
        <v>0</v>
      </c>
      <c r="BL162" s="814"/>
      <c r="BM162" s="1251"/>
      <c r="BN162" s="46">
        <f t="shared" si="279"/>
        <v>4.2</v>
      </c>
      <c r="BO162" s="49">
        <v>2.68</v>
      </c>
      <c r="BP162" s="49">
        <v>0</v>
      </c>
      <c r="BQ162" s="49">
        <v>0</v>
      </c>
      <c r="BR162" s="49">
        <v>0</v>
      </c>
      <c r="BS162" s="49">
        <v>1.52</v>
      </c>
      <c r="BT162" s="49">
        <v>0</v>
      </c>
      <c r="BU162" s="824"/>
      <c r="BV162" s="825"/>
      <c r="BW162" s="825"/>
      <c r="BX162" s="825"/>
      <c r="BY162" s="825"/>
      <c r="BZ162" s="825"/>
      <c r="CA162" s="825"/>
      <c r="CB162" s="825"/>
      <c r="CC162" s="826"/>
    </row>
    <row r="163" spans="1:81" s="58" customFormat="1" ht="40.200000000000003" customHeight="1" thickTop="1" x14ac:dyDescent="0.3">
      <c r="A163" s="34"/>
      <c r="B163" s="982"/>
      <c r="C163" s="1227"/>
      <c r="D163" s="871">
        <v>3301</v>
      </c>
      <c r="E163" s="851" t="s">
        <v>3996</v>
      </c>
      <c r="F163" s="851">
        <v>3301126</v>
      </c>
      <c r="G163" s="851" t="s">
        <v>4010</v>
      </c>
      <c r="H163" s="851" t="s">
        <v>2580</v>
      </c>
      <c r="I163" s="1184">
        <v>2021004540024</v>
      </c>
      <c r="J163" s="812">
        <v>202</v>
      </c>
      <c r="K163" s="854" t="str">
        <f>+[4]Metas!K230</f>
        <v>Alianzas desarrolladas con los municipios para fortalecer las escuelas de formación artística (40 por año)</v>
      </c>
      <c r="L163" s="857">
        <f t="shared" ref="L163" si="320">M163</f>
        <v>40</v>
      </c>
      <c r="M163" s="860">
        <f t="shared" ref="M163" si="321">SUM(N163:Q163)</f>
        <v>40</v>
      </c>
      <c r="N163" s="836"/>
      <c r="O163" s="839">
        <v>10</v>
      </c>
      <c r="P163" s="863">
        <v>20</v>
      </c>
      <c r="Q163" s="866">
        <v>10</v>
      </c>
      <c r="R163" s="812">
        <f t="shared" ref="R163" si="322">+$J163</f>
        <v>202</v>
      </c>
      <c r="S163" s="354" t="s">
        <v>5153</v>
      </c>
      <c r="T163" s="438" t="s">
        <v>3822</v>
      </c>
      <c r="U163" s="235" t="s">
        <v>3826</v>
      </c>
      <c r="V163" s="235" t="s">
        <v>3830</v>
      </c>
      <c r="W163" s="354" t="s">
        <v>5154</v>
      </c>
      <c r="X163" s="538">
        <v>44956</v>
      </c>
      <c r="Y163" s="538">
        <v>45289</v>
      </c>
      <c r="Z163" s="538">
        <v>44956</v>
      </c>
      <c r="AA163" s="538">
        <v>45289</v>
      </c>
      <c r="AB163" s="812">
        <f t="shared" si="310"/>
        <v>202</v>
      </c>
      <c r="AC163" s="827">
        <f t="shared" ref="AC163" si="323">+L163</f>
        <v>40</v>
      </c>
      <c r="AD163" s="44">
        <f t="shared" si="257"/>
        <v>20.28</v>
      </c>
      <c r="AE163" s="44">
        <f t="shared" si="257"/>
        <v>14.2</v>
      </c>
      <c r="AF163" s="44">
        <f t="shared" si="257"/>
        <v>0</v>
      </c>
      <c r="AG163" s="44">
        <f t="shared" si="257"/>
        <v>0</v>
      </c>
      <c r="AH163" s="44">
        <f t="shared" si="257"/>
        <v>0</v>
      </c>
      <c r="AI163" s="44">
        <f t="shared" si="257"/>
        <v>6.08</v>
      </c>
      <c r="AJ163" s="44">
        <f t="shared" si="252"/>
        <v>0</v>
      </c>
      <c r="AK163" s="812">
        <f t="shared" si="312"/>
        <v>202</v>
      </c>
      <c r="AL163" s="1252">
        <f>+N163</f>
        <v>0</v>
      </c>
      <c r="AM163" s="44">
        <f t="shared" si="276"/>
        <v>5.07</v>
      </c>
      <c r="AN163" s="47">
        <v>3.55</v>
      </c>
      <c r="AO163" s="47">
        <v>0</v>
      </c>
      <c r="AP163" s="47">
        <v>0</v>
      </c>
      <c r="AQ163" s="47">
        <v>0</v>
      </c>
      <c r="AR163" s="47">
        <v>1.52</v>
      </c>
      <c r="AS163" s="47">
        <v>0</v>
      </c>
      <c r="AT163" s="812">
        <f t="shared" si="313"/>
        <v>202</v>
      </c>
      <c r="AU163" s="1255">
        <f>+O163</f>
        <v>10</v>
      </c>
      <c r="AV163" s="44">
        <f t="shared" si="277"/>
        <v>5.07</v>
      </c>
      <c r="AW163" s="47">
        <v>3.55</v>
      </c>
      <c r="AX163" s="47">
        <v>0</v>
      </c>
      <c r="AY163" s="47">
        <v>0</v>
      </c>
      <c r="AZ163" s="47">
        <v>0</v>
      </c>
      <c r="BA163" s="47">
        <v>1.52</v>
      </c>
      <c r="BB163" s="47">
        <v>0</v>
      </c>
      <c r="BC163" s="812">
        <f t="shared" si="314"/>
        <v>202</v>
      </c>
      <c r="BD163" s="1258">
        <f>+P163</f>
        <v>20</v>
      </c>
      <c r="BE163" s="44">
        <f t="shared" si="278"/>
        <v>5.07</v>
      </c>
      <c r="BF163" s="47">
        <v>3.55</v>
      </c>
      <c r="BG163" s="47">
        <v>0</v>
      </c>
      <c r="BH163" s="47">
        <v>0</v>
      </c>
      <c r="BI163" s="47">
        <v>0</v>
      </c>
      <c r="BJ163" s="47">
        <v>1.52</v>
      </c>
      <c r="BK163" s="47">
        <v>0</v>
      </c>
      <c r="BL163" s="812">
        <f t="shared" si="315"/>
        <v>202</v>
      </c>
      <c r="BM163" s="1249">
        <f>+Q163</f>
        <v>10</v>
      </c>
      <c r="BN163" s="44">
        <f t="shared" si="279"/>
        <v>5.07</v>
      </c>
      <c r="BO163" s="47">
        <v>3.55</v>
      </c>
      <c r="BP163" s="47">
        <v>0</v>
      </c>
      <c r="BQ163" s="47">
        <v>0</v>
      </c>
      <c r="BR163" s="47">
        <v>0</v>
      </c>
      <c r="BS163" s="47">
        <v>1.52</v>
      </c>
      <c r="BT163" s="47">
        <v>0</v>
      </c>
      <c r="BU163" s="818"/>
      <c r="BV163" s="819"/>
      <c r="BW163" s="819"/>
      <c r="BX163" s="819"/>
      <c r="BY163" s="819"/>
      <c r="BZ163" s="819"/>
      <c r="CA163" s="819"/>
      <c r="CB163" s="819"/>
      <c r="CC163" s="820"/>
    </row>
    <row r="164" spans="1:81" s="58" customFormat="1" ht="40.200000000000003" customHeight="1" x14ac:dyDescent="0.3">
      <c r="A164" s="34"/>
      <c r="B164" s="982"/>
      <c r="C164" s="1227"/>
      <c r="D164" s="872"/>
      <c r="E164" s="852"/>
      <c r="F164" s="852"/>
      <c r="G164" s="852"/>
      <c r="H164" s="852"/>
      <c r="I164" s="1185"/>
      <c r="J164" s="813"/>
      <c r="K164" s="855"/>
      <c r="L164" s="858"/>
      <c r="M164" s="861"/>
      <c r="N164" s="837"/>
      <c r="O164" s="840"/>
      <c r="P164" s="864"/>
      <c r="Q164" s="867"/>
      <c r="R164" s="813"/>
      <c r="S164" s="355" t="s">
        <v>5169</v>
      </c>
      <c r="T164" s="236" t="s">
        <v>3822</v>
      </c>
      <c r="U164" s="236" t="s">
        <v>3826</v>
      </c>
      <c r="V164" s="236" t="s">
        <v>3830</v>
      </c>
      <c r="W164" s="355" t="s">
        <v>5170</v>
      </c>
      <c r="X164" s="539">
        <v>44956</v>
      </c>
      <c r="Y164" s="539">
        <v>45289</v>
      </c>
      <c r="Z164" s="539">
        <v>44956</v>
      </c>
      <c r="AA164" s="539">
        <v>45289</v>
      </c>
      <c r="AB164" s="813"/>
      <c r="AC164" s="828"/>
      <c r="AD164" s="51">
        <f t="shared" si="257"/>
        <v>20.28</v>
      </c>
      <c r="AE164" s="51">
        <f t="shared" si="257"/>
        <v>14.2</v>
      </c>
      <c r="AF164" s="51">
        <f t="shared" si="257"/>
        <v>0</v>
      </c>
      <c r="AG164" s="51">
        <f t="shared" si="257"/>
        <v>0</v>
      </c>
      <c r="AH164" s="51">
        <f t="shared" si="257"/>
        <v>0</v>
      </c>
      <c r="AI164" s="51">
        <f t="shared" si="257"/>
        <v>6.08</v>
      </c>
      <c r="AJ164" s="51">
        <f t="shared" si="252"/>
        <v>0</v>
      </c>
      <c r="AK164" s="813"/>
      <c r="AL164" s="1253"/>
      <c r="AM164" s="51">
        <f t="shared" si="276"/>
        <v>5.07</v>
      </c>
      <c r="AN164" s="257">
        <v>3.55</v>
      </c>
      <c r="AO164" s="257">
        <v>0</v>
      </c>
      <c r="AP164" s="257">
        <v>0</v>
      </c>
      <c r="AQ164" s="257">
        <v>0</v>
      </c>
      <c r="AR164" s="257">
        <v>1.52</v>
      </c>
      <c r="AS164" s="257">
        <v>0</v>
      </c>
      <c r="AT164" s="813"/>
      <c r="AU164" s="1256"/>
      <c r="AV164" s="51">
        <f t="shared" si="277"/>
        <v>5.07</v>
      </c>
      <c r="AW164" s="257">
        <v>3.55</v>
      </c>
      <c r="AX164" s="257">
        <v>0</v>
      </c>
      <c r="AY164" s="257">
        <v>0</v>
      </c>
      <c r="AZ164" s="257">
        <v>0</v>
      </c>
      <c r="BA164" s="257">
        <v>1.52</v>
      </c>
      <c r="BB164" s="257">
        <v>0</v>
      </c>
      <c r="BC164" s="813"/>
      <c r="BD164" s="1259"/>
      <c r="BE164" s="51">
        <f t="shared" si="278"/>
        <v>5.07</v>
      </c>
      <c r="BF164" s="257">
        <v>3.55</v>
      </c>
      <c r="BG164" s="257">
        <v>0</v>
      </c>
      <c r="BH164" s="257">
        <v>0</v>
      </c>
      <c r="BI164" s="257">
        <v>0</v>
      </c>
      <c r="BJ164" s="257">
        <v>1.52</v>
      </c>
      <c r="BK164" s="257">
        <v>0</v>
      </c>
      <c r="BL164" s="813"/>
      <c r="BM164" s="1250"/>
      <c r="BN164" s="51">
        <f t="shared" si="279"/>
        <v>5.07</v>
      </c>
      <c r="BO164" s="257">
        <v>3.55</v>
      </c>
      <c r="BP164" s="257">
        <v>0</v>
      </c>
      <c r="BQ164" s="257">
        <v>0</v>
      </c>
      <c r="BR164" s="257">
        <v>0</v>
      </c>
      <c r="BS164" s="257">
        <v>1.52</v>
      </c>
      <c r="BT164" s="257">
        <v>0</v>
      </c>
      <c r="BU164" s="821"/>
      <c r="BV164" s="822"/>
      <c r="BW164" s="822"/>
      <c r="BX164" s="822"/>
      <c r="BY164" s="822"/>
      <c r="BZ164" s="822"/>
      <c r="CA164" s="822"/>
      <c r="CB164" s="822"/>
      <c r="CC164" s="823"/>
    </row>
    <row r="165" spans="1:81" s="58" customFormat="1" ht="40.200000000000003" customHeight="1" x14ac:dyDescent="0.3">
      <c r="A165" s="34"/>
      <c r="B165" s="982"/>
      <c r="C165" s="1227"/>
      <c r="D165" s="872"/>
      <c r="E165" s="852"/>
      <c r="F165" s="852"/>
      <c r="G165" s="852"/>
      <c r="H165" s="852"/>
      <c r="I165" s="1185"/>
      <c r="J165" s="813"/>
      <c r="K165" s="855"/>
      <c r="L165" s="858"/>
      <c r="M165" s="861"/>
      <c r="N165" s="837"/>
      <c r="O165" s="840"/>
      <c r="P165" s="864"/>
      <c r="Q165" s="867"/>
      <c r="R165" s="813"/>
      <c r="S165" s="355" t="s">
        <v>5171</v>
      </c>
      <c r="T165" s="236" t="s">
        <v>3822</v>
      </c>
      <c r="U165" s="236" t="s">
        <v>3826</v>
      </c>
      <c r="V165" s="236" t="s">
        <v>3830</v>
      </c>
      <c r="W165" s="355" t="s">
        <v>5172</v>
      </c>
      <c r="X165" s="539">
        <v>44956</v>
      </c>
      <c r="Y165" s="539">
        <v>45289</v>
      </c>
      <c r="Z165" s="539">
        <v>44956</v>
      </c>
      <c r="AA165" s="539">
        <v>45289</v>
      </c>
      <c r="AB165" s="813"/>
      <c r="AC165" s="828"/>
      <c r="AD165" s="51">
        <f t="shared" si="257"/>
        <v>20.28</v>
      </c>
      <c r="AE165" s="51">
        <f t="shared" si="257"/>
        <v>14.2</v>
      </c>
      <c r="AF165" s="51">
        <f t="shared" si="257"/>
        <v>0</v>
      </c>
      <c r="AG165" s="51">
        <f t="shared" si="257"/>
        <v>0</v>
      </c>
      <c r="AH165" s="51">
        <f t="shared" si="257"/>
        <v>0</v>
      </c>
      <c r="AI165" s="51">
        <f t="shared" si="257"/>
        <v>6.08</v>
      </c>
      <c r="AJ165" s="51">
        <f t="shared" si="252"/>
        <v>0</v>
      </c>
      <c r="AK165" s="813"/>
      <c r="AL165" s="1253"/>
      <c r="AM165" s="51">
        <f t="shared" si="276"/>
        <v>5.07</v>
      </c>
      <c r="AN165" s="257">
        <v>3.55</v>
      </c>
      <c r="AO165" s="257">
        <v>0</v>
      </c>
      <c r="AP165" s="257">
        <v>0</v>
      </c>
      <c r="AQ165" s="257">
        <v>0</v>
      </c>
      <c r="AR165" s="257">
        <v>1.52</v>
      </c>
      <c r="AS165" s="257">
        <v>0</v>
      </c>
      <c r="AT165" s="813"/>
      <c r="AU165" s="1256"/>
      <c r="AV165" s="51">
        <f t="shared" si="277"/>
        <v>5.07</v>
      </c>
      <c r="AW165" s="257">
        <v>3.55</v>
      </c>
      <c r="AX165" s="257">
        <v>0</v>
      </c>
      <c r="AY165" s="257">
        <v>0</v>
      </c>
      <c r="AZ165" s="257">
        <v>0</v>
      </c>
      <c r="BA165" s="257">
        <v>1.52</v>
      </c>
      <c r="BB165" s="257">
        <v>0</v>
      </c>
      <c r="BC165" s="813"/>
      <c r="BD165" s="1259"/>
      <c r="BE165" s="51">
        <f t="shared" si="278"/>
        <v>5.07</v>
      </c>
      <c r="BF165" s="257">
        <v>3.55</v>
      </c>
      <c r="BG165" s="257">
        <v>0</v>
      </c>
      <c r="BH165" s="257">
        <v>0</v>
      </c>
      <c r="BI165" s="257">
        <v>0</v>
      </c>
      <c r="BJ165" s="257">
        <v>1.52</v>
      </c>
      <c r="BK165" s="257">
        <v>0</v>
      </c>
      <c r="BL165" s="813"/>
      <c r="BM165" s="1250"/>
      <c r="BN165" s="51">
        <f t="shared" si="279"/>
        <v>5.07</v>
      </c>
      <c r="BO165" s="257">
        <v>3.55</v>
      </c>
      <c r="BP165" s="257">
        <v>0</v>
      </c>
      <c r="BQ165" s="257">
        <v>0</v>
      </c>
      <c r="BR165" s="257">
        <v>0</v>
      </c>
      <c r="BS165" s="257">
        <v>1.52</v>
      </c>
      <c r="BT165" s="257">
        <v>0</v>
      </c>
      <c r="BU165" s="821"/>
      <c r="BV165" s="822"/>
      <c r="BW165" s="822"/>
      <c r="BX165" s="822"/>
      <c r="BY165" s="822"/>
      <c r="BZ165" s="822"/>
      <c r="CA165" s="822"/>
      <c r="CB165" s="822"/>
      <c r="CC165" s="823"/>
    </row>
    <row r="166" spans="1:81" s="58" customFormat="1" ht="40.200000000000003" customHeight="1" thickBot="1" x14ac:dyDescent="0.35">
      <c r="A166" s="34"/>
      <c r="B166" s="982"/>
      <c r="C166" s="1227"/>
      <c r="D166" s="873"/>
      <c r="E166" s="853"/>
      <c r="F166" s="853"/>
      <c r="G166" s="853"/>
      <c r="H166" s="853"/>
      <c r="I166" s="1186"/>
      <c r="J166" s="814"/>
      <c r="K166" s="856"/>
      <c r="L166" s="859"/>
      <c r="M166" s="862"/>
      <c r="N166" s="838"/>
      <c r="O166" s="841"/>
      <c r="P166" s="865"/>
      <c r="Q166" s="874"/>
      <c r="R166" s="814"/>
      <c r="S166" s="356" t="s">
        <v>5173</v>
      </c>
      <c r="T166" s="393" t="s">
        <v>3822</v>
      </c>
      <c r="U166" s="237" t="s">
        <v>3826</v>
      </c>
      <c r="V166" s="237" t="s">
        <v>3830</v>
      </c>
      <c r="W166" s="356" t="s">
        <v>5179</v>
      </c>
      <c r="X166" s="539">
        <v>44956</v>
      </c>
      <c r="Y166" s="539">
        <v>45289</v>
      </c>
      <c r="Z166" s="539">
        <v>44956</v>
      </c>
      <c r="AA166" s="539">
        <v>45289</v>
      </c>
      <c r="AB166" s="814"/>
      <c r="AC166" s="829"/>
      <c r="AD166" s="46">
        <f t="shared" si="257"/>
        <v>20.28</v>
      </c>
      <c r="AE166" s="46">
        <f t="shared" si="257"/>
        <v>14.2</v>
      </c>
      <c r="AF166" s="46">
        <f t="shared" si="257"/>
        <v>0</v>
      </c>
      <c r="AG166" s="46">
        <f t="shared" si="257"/>
        <v>0</v>
      </c>
      <c r="AH166" s="46">
        <f t="shared" si="257"/>
        <v>0</v>
      </c>
      <c r="AI166" s="46">
        <f t="shared" si="257"/>
        <v>6.08</v>
      </c>
      <c r="AJ166" s="46">
        <f t="shared" si="252"/>
        <v>0</v>
      </c>
      <c r="AK166" s="814"/>
      <c r="AL166" s="1254"/>
      <c r="AM166" s="46">
        <f t="shared" si="276"/>
        <v>5.07</v>
      </c>
      <c r="AN166" s="49">
        <v>3.55</v>
      </c>
      <c r="AO166" s="49">
        <v>0</v>
      </c>
      <c r="AP166" s="49">
        <v>0</v>
      </c>
      <c r="AQ166" s="49">
        <v>0</v>
      </c>
      <c r="AR166" s="49">
        <v>1.52</v>
      </c>
      <c r="AS166" s="49">
        <v>0</v>
      </c>
      <c r="AT166" s="814"/>
      <c r="AU166" s="1257"/>
      <c r="AV166" s="46">
        <f t="shared" si="277"/>
        <v>5.07</v>
      </c>
      <c r="AW166" s="49">
        <v>3.55</v>
      </c>
      <c r="AX166" s="49">
        <v>0</v>
      </c>
      <c r="AY166" s="49">
        <v>0</v>
      </c>
      <c r="AZ166" s="49">
        <v>0</v>
      </c>
      <c r="BA166" s="49">
        <v>1.52</v>
      </c>
      <c r="BB166" s="49">
        <v>0</v>
      </c>
      <c r="BC166" s="814"/>
      <c r="BD166" s="1260"/>
      <c r="BE166" s="46">
        <f t="shared" si="278"/>
        <v>5.07</v>
      </c>
      <c r="BF166" s="49">
        <v>3.55</v>
      </c>
      <c r="BG166" s="49">
        <v>0</v>
      </c>
      <c r="BH166" s="49">
        <v>0</v>
      </c>
      <c r="BI166" s="49">
        <v>0</v>
      </c>
      <c r="BJ166" s="49">
        <v>1.52</v>
      </c>
      <c r="BK166" s="49">
        <v>0</v>
      </c>
      <c r="BL166" s="814"/>
      <c r="BM166" s="1251"/>
      <c r="BN166" s="46">
        <f t="shared" si="279"/>
        <v>5.07</v>
      </c>
      <c r="BO166" s="49">
        <v>3.55</v>
      </c>
      <c r="BP166" s="49">
        <v>0</v>
      </c>
      <c r="BQ166" s="49">
        <v>0</v>
      </c>
      <c r="BR166" s="49">
        <v>0</v>
      </c>
      <c r="BS166" s="49">
        <v>1.52</v>
      </c>
      <c r="BT166" s="49">
        <v>0</v>
      </c>
      <c r="BU166" s="824"/>
      <c r="BV166" s="825"/>
      <c r="BW166" s="825"/>
      <c r="BX166" s="825"/>
      <c r="BY166" s="825"/>
      <c r="BZ166" s="825"/>
      <c r="CA166" s="825"/>
      <c r="CB166" s="825"/>
      <c r="CC166" s="826"/>
    </row>
    <row r="167" spans="1:81" s="58" customFormat="1" ht="40.200000000000003" customHeight="1" thickTop="1" x14ac:dyDescent="0.3">
      <c r="A167" s="34"/>
      <c r="B167" s="982"/>
      <c r="C167" s="1227"/>
      <c r="D167" s="871">
        <v>3301</v>
      </c>
      <c r="E167" s="851" t="s">
        <v>3996</v>
      </c>
      <c r="F167" s="851">
        <v>3301126</v>
      </c>
      <c r="G167" s="851" t="s">
        <v>4010</v>
      </c>
      <c r="H167" s="851" t="s">
        <v>2580</v>
      </c>
      <c r="I167" s="1184">
        <v>2021004540024</v>
      </c>
      <c r="J167" s="812">
        <v>203</v>
      </c>
      <c r="K167" s="854" t="str">
        <f>+[4]Metas!K231</f>
        <v>municipios dotados con elementos básicos para los procesos de formación y la expresión cultural y artística, cada año</v>
      </c>
      <c r="L167" s="857">
        <f t="shared" ref="L167" si="324">M167</f>
        <v>40</v>
      </c>
      <c r="M167" s="860">
        <f t="shared" ref="M167" si="325">SUM(N167:Q167)</f>
        <v>40</v>
      </c>
      <c r="N167" s="836"/>
      <c r="O167" s="839"/>
      <c r="P167" s="863"/>
      <c r="Q167" s="866">
        <v>40</v>
      </c>
      <c r="R167" s="812">
        <f t="shared" ref="R167" si="326">+$J167</f>
        <v>203</v>
      </c>
      <c r="S167" s="354" t="s">
        <v>5180</v>
      </c>
      <c r="T167" s="438" t="s">
        <v>3822</v>
      </c>
      <c r="U167" s="235" t="s">
        <v>3826</v>
      </c>
      <c r="V167" s="235" t="s">
        <v>3830</v>
      </c>
      <c r="W167" s="354" t="s">
        <v>5181</v>
      </c>
      <c r="X167" s="538">
        <v>44956</v>
      </c>
      <c r="Y167" s="538">
        <v>45289</v>
      </c>
      <c r="Z167" s="538">
        <v>44956</v>
      </c>
      <c r="AA167" s="538">
        <v>45289</v>
      </c>
      <c r="AB167" s="812">
        <f t="shared" si="310"/>
        <v>203</v>
      </c>
      <c r="AC167" s="827">
        <f t="shared" ref="AC167" si="327">+L167</f>
        <v>40</v>
      </c>
      <c r="AD167" s="44">
        <f t="shared" si="257"/>
        <v>16.8</v>
      </c>
      <c r="AE167" s="44">
        <f t="shared" si="257"/>
        <v>10.72</v>
      </c>
      <c r="AF167" s="44">
        <f t="shared" si="257"/>
        <v>0</v>
      </c>
      <c r="AG167" s="44">
        <f t="shared" si="257"/>
        <v>0</v>
      </c>
      <c r="AH167" s="44">
        <f t="shared" si="257"/>
        <v>0</v>
      </c>
      <c r="AI167" s="44">
        <f t="shared" si="257"/>
        <v>6.08</v>
      </c>
      <c r="AJ167" s="44">
        <f t="shared" si="252"/>
        <v>0</v>
      </c>
      <c r="AK167" s="812">
        <f t="shared" si="312"/>
        <v>203</v>
      </c>
      <c r="AL167" s="1252">
        <f>+N167</f>
        <v>0</v>
      </c>
      <c r="AM167" s="44">
        <f t="shared" si="276"/>
        <v>4.2</v>
      </c>
      <c r="AN167" s="47">
        <v>2.68</v>
      </c>
      <c r="AO167" s="47">
        <v>0</v>
      </c>
      <c r="AP167" s="47">
        <v>0</v>
      </c>
      <c r="AQ167" s="47">
        <v>0</v>
      </c>
      <c r="AR167" s="47">
        <v>1.52</v>
      </c>
      <c r="AS167" s="47">
        <v>0</v>
      </c>
      <c r="AT167" s="812">
        <f t="shared" si="313"/>
        <v>203</v>
      </c>
      <c r="AU167" s="1255">
        <f>+O167</f>
        <v>0</v>
      </c>
      <c r="AV167" s="44">
        <f t="shared" si="277"/>
        <v>4.2</v>
      </c>
      <c r="AW167" s="47">
        <v>2.68</v>
      </c>
      <c r="AX167" s="47">
        <v>0</v>
      </c>
      <c r="AY167" s="47">
        <v>0</v>
      </c>
      <c r="AZ167" s="47">
        <v>0</v>
      </c>
      <c r="BA167" s="47">
        <v>1.52</v>
      </c>
      <c r="BB167" s="47">
        <v>0</v>
      </c>
      <c r="BC167" s="812">
        <f t="shared" si="314"/>
        <v>203</v>
      </c>
      <c r="BD167" s="1258">
        <f>+P167</f>
        <v>0</v>
      </c>
      <c r="BE167" s="44">
        <f t="shared" si="278"/>
        <v>4.2</v>
      </c>
      <c r="BF167" s="47">
        <v>2.68</v>
      </c>
      <c r="BG167" s="47">
        <v>0</v>
      </c>
      <c r="BH167" s="47">
        <v>0</v>
      </c>
      <c r="BI167" s="47">
        <v>0</v>
      </c>
      <c r="BJ167" s="47">
        <v>1.52</v>
      </c>
      <c r="BK167" s="47">
        <v>0</v>
      </c>
      <c r="BL167" s="812">
        <f t="shared" si="315"/>
        <v>203</v>
      </c>
      <c r="BM167" s="1249">
        <f>+Q167</f>
        <v>40</v>
      </c>
      <c r="BN167" s="44">
        <f t="shared" si="279"/>
        <v>4.2</v>
      </c>
      <c r="BO167" s="47">
        <v>2.68</v>
      </c>
      <c r="BP167" s="47">
        <v>0</v>
      </c>
      <c r="BQ167" s="47">
        <v>0</v>
      </c>
      <c r="BR167" s="47">
        <v>0</v>
      </c>
      <c r="BS167" s="47">
        <v>1.52</v>
      </c>
      <c r="BT167" s="47">
        <v>0</v>
      </c>
      <c r="BU167" s="818"/>
      <c r="BV167" s="819"/>
      <c r="BW167" s="819"/>
      <c r="BX167" s="819"/>
      <c r="BY167" s="819"/>
      <c r="BZ167" s="819"/>
      <c r="CA167" s="819"/>
      <c r="CB167" s="819"/>
      <c r="CC167" s="820"/>
    </row>
    <row r="168" spans="1:81" s="58" customFormat="1" ht="40.200000000000003" customHeight="1" x14ac:dyDescent="0.3">
      <c r="A168" s="34"/>
      <c r="B168" s="982"/>
      <c r="C168" s="1227"/>
      <c r="D168" s="872"/>
      <c r="E168" s="852"/>
      <c r="F168" s="852"/>
      <c r="G168" s="852"/>
      <c r="H168" s="852"/>
      <c r="I168" s="1185"/>
      <c r="J168" s="813"/>
      <c r="K168" s="855"/>
      <c r="L168" s="858"/>
      <c r="M168" s="861"/>
      <c r="N168" s="837"/>
      <c r="O168" s="840"/>
      <c r="P168" s="864"/>
      <c r="Q168" s="867"/>
      <c r="R168" s="813"/>
      <c r="S168" s="355" t="s">
        <v>5182</v>
      </c>
      <c r="T168" s="236" t="s">
        <v>3822</v>
      </c>
      <c r="U168" s="236" t="s">
        <v>3826</v>
      </c>
      <c r="V168" s="236" t="s">
        <v>3830</v>
      </c>
      <c r="W168" s="355" t="s">
        <v>5183</v>
      </c>
      <c r="X168" s="539">
        <v>44956</v>
      </c>
      <c r="Y168" s="539">
        <v>45289</v>
      </c>
      <c r="Z168" s="539">
        <v>44956</v>
      </c>
      <c r="AA168" s="539">
        <v>45289</v>
      </c>
      <c r="AB168" s="813"/>
      <c r="AC168" s="828"/>
      <c r="AD168" s="51">
        <f t="shared" si="257"/>
        <v>16.8</v>
      </c>
      <c r="AE168" s="51">
        <f t="shared" si="257"/>
        <v>10.72</v>
      </c>
      <c r="AF168" s="51">
        <f t="shared" si="257"/>
        <v>0</v>
      </c>
      <c r="AG168" s="51">
        <f t="shared" si="257"/>
        <v>0</v>
      </c>
      <c r="AH168" s="51">
        <f t="shared" si="257"/>
        <v>0</v>
      </c>
      <c r="AI168" s="51">
        <f t="shared" si="257"/>
        <v>6.08</v>
      </c>
      <c r="AJ168" s="51">
        <f t="shared" si="252"/>
        <v>0</v>
      </c>
      <c r="AK168" s="813"/>
      <c r="AL168" s="1253"/>
      <c r="AM168" s="51">
        <f t="shared" si="276"/>
        <v>4.2</v>
      </c>
      <c r="AN168" s="257">
        <v>2.68</v>
      </c>
      <c r="AO168" s="257">
        <v>0</v>
      </c>
      <c r="AP168" s="257">
        <v>0</v>
      </c>
      <c r="AQ168" s="257">
        <v>0</v>
      </c>
      <c r="AR168" s="257">
        <v>1.52</v>
      </c>
      <c r="AS168" s="257">
        <v>0</v>
      </c>
      <c r="AT168" s="813"/>
      <c r="AU168" s="1256"/>
      <c r="AV168" s="51">
        <f t="shared" si="277"/>
        <v>4.2</v>
      </c>
      <c r="AW168" s="257">
        <v>2.68</v>
      </c>
      <c r="AX168" s="257">
        <v>0</v>
      </c>
      <c r="AY168" s="257">
        <v>0</v>
      </c>
      <c r="AZ168" s="257">
        <v>0</v>
      </c>
      <c r="BA168" s="257">
        <v>1.52</v>
      </c>
      <c r="BB168" s="257">
        <v>0</v>
      </c>
      <c r="BC168" s="813"/>
      <c r="BD168" s="1259"/>
      <c r="BE168" s="51">
        <f t="shared" si="278"/>
        <v>4.2</v>
      </c>
      <c r="BF168" s="257">
        <v>2.68</v>
      </c>
      <c r="BG168" s="257">
        <v>0</v>
      </c>
      <c r="BH168" s="257">
        <v>0</v>
      </c>
      <c r="BI168" s="257">
        <v>0</v>
      </c>
      <c r="BJ168" s="257">
        <v>1.52</v>
      </c>
      <c r="BK168" s="257">
        <v>0</v>
      </c>
      <c r="BL168" s="813"/>
      <c r="BM168" s="1250"/>
      <c r="BN168" s="51">
        <f t="shared" si="279"/>
        <v>4.2</v>
      </c>
      <c r="BO168" s="257">
        <v>2.68</v>
      </c>
      <c r="BP168" s="257">
        <v>0</v>
      </c>
      <c r="BQ168" s="257">
        <v>0</v>
      </c>
      <c r="BR168" s="257">
        <v>0</v>
      </c>
      <c r="BS168" s="257">
        <v>1.52</v>
      </c>
      <c r="BT168" s="257">
        <v>0</v>
      </c>
      <c r="BU168" s="821"/>
      <c r="BV168" s="822"/>
      <c r="BW168" s="822"/>
      <c r="BX168" s="822"/>
      <c r="BY168" s="822"/>
      <c r="BZ168" s="822"/>
      <c r="CA168" s="822"/>
      <c r="CB168" s="822"/>
      <c r="CC168" s="823"/>
    </row>
    <row r="169" spans="1:81" s="58" customFormat="1" ht="40.200000000000003" customHeight="1" x14ac:dyDescent="0.3">
      <c r="A169" s="34"/>
      <c r="B169" s="982"/>
      <c r="C169" s="1227"/>
      <c r="D169" s="872"/>
      <c r="E169" s="852"/>
      <c r="F169" s="852"/>
      <c r="G169" s="852"/>
      <c r="H169" s="852"/>
      <c r="I169" s="1185"/>
      <c r="J169" s="813"/>
      <c r="K169" s="855"/>
      <c r="L169" s="858"/>
      <c r="M169" s="861"/>
      <c r="N169" s="837"/>
      <c r="O169" s="840"/>
      <c r="P169" s="864"/>
      <c r="Q169" s="867"/>
      <c r="R169" s="813"/>
      <c r="S169" s="355" t="s">
        <v>5184</v>
      </c>
      <c r="T169" s="236" t="s">
        <v>3822</v>
      </c>
      <c r="U169" s="236" t="s">
        <v>3826</v>
      </c>
      <c r="V169" s="236" t="s">
        <v>3830</v>
      </c>
      <c r="W169" s="355" t="s">
        <v>5185</v>
      </c>
      <c r="X169" s="539">
        <v>44956</v>
      </c>
      <c r="Y169" s="539">
        <v>45289</v>
      </c>
      <c r="Z169" s="539">
        <v>44956</v>
      </c>
      <c r="AA169" s="539">
        <v>45289</v>
      </c>
      <c r="AB169" s="813"/>
      <c r="AC169" s="828"/>
      <c r="AD169" s="51">
        <f t="shared" si="257"/>
        <v>16.8</v>
      </c>
      <c r="AE169" s="51">
        <f t="shared" si="257"/>
        <v>10.72</v>
      </c>
      <c r="AF169" s="51">
        <f t="shared" si="257"/>
        <v>0</v>
      </c>
      <c r="AG169" s="51">
        <f t="shared" si="257"/>
        <v>0</v>
      </c>
      <c r="AH169" s="51">
        <f t="shared" si="257"/>
        <v>0</v>
      </c>
      <c r="AI169" s="51">
        <f t="shared" si="257"/>
        <v>6.08</v>
      </c>
      <c r="AJ169" s="51">
        <f t="shared" si="252"/>
        <v>0</v>
      </c>
      <c r="AK169" s="813"/>
      <c r="AL169" s="1253"/>
      <c r="AM169" s="51">
        <f t="shared" si="276"/>
        <v>4.2</v>
      </c>
      <c r="AN169" s="257">
        <v>2.68</v>
      </c>
      <c r="AO169" s="257">
        <v>0</v>
      </c>
      <c r="AP169" s="257">
        <v>0</v>
      </c>
      <c r="AQ169" s="257">
        <v>0</v>
      </c>
      <c r="AR169" s="257">
        <v>1.52</v>
      </c>
      <c r="AS169" s="257">
        <v>0</v>
      </c>
      <c r="AT169" s="813"/>
      <c r="AU169" s="1256"/>
      <c r="AV169" s="51">
        <f t="shared" si="277"/>
        <v>4.2</v>
      </c>
      <c r="AW169" s="257">
        <v>2.68</v>
      </c>
      <c r="AX169" s="257">
        <v>0</v>
      </c>
      <c r="AY169" s="257">
        <v>0</v>
      </c>
      <c r="AZ169" s="257">
        <v>0</v>
      </c>
      <c r="BA169" s="257">
        <v>1.52</v>
      </c>
      <c r="BB169" s="257">
        <v>0</v>
      </c>
      <c r="BC169" s="813"/>
      <c r="BD169" s="1259"/>
      <c r="BE169" s="51">
        <f t="shared" si="278"/>
        <v>4.2</v>
      </c>
      <c r="BF169" s="257">
        <v>2.68</v>
      </c>
      <c r="BG169" s="257">
        <v>0</v>
      </c>
      <c r="BH169" s="257">
        <v>0</v>
      </c>
      <c r="BI169" s="257">
        <v>0</v>
      </c>
      <c r="BJ169" s="257">
        <v>1.52</v>
      </c>
      <c r="BK169" s="257">
        <v>0</v>
      </c>
      <c r="BL169" s="813"/>
      <c r="BM169" s="1250"/>
      <c r="BN169" s="51">
        <f t="shared" si="279"/>
        <v>4.2</v>
      </c>
      <c r="BO169" s="257">
        <v>2.68</v>
      </c>
      <c r="BP169" s="257">
        <v>0</v>
      </c>
      <c r="BQ169" s="257">
        <v>0</v>
      </c>
      <c r="BR169" s="257">
        <v>0</v>
      </c>
      <c r="BS169" s="257">
        <v>1.52</v>
      </c>
      <c r="BT169" s="257">
        <v>0</v>
      </c>
      <c r="BU169" s="821"/>
      <c r="BV169" s="822"/>
      <c r="BW169" s="822"/>
      <c r="BX169" s="822"/>
      <c r="BY169" s="822"/>
      <c r="BZ169" s="822"/>
      <c r="CA169" s="822"/>
      <c r="CB169" s="822"/>
      <c r="CC169" s="823"/>
    </row>
    <row r="170" spans="1:81" s="58" customFormat="1" ht="40.200000000000003" customHeight="1" thickBot="1" x14ac:dyDescent="0.35">
      <c r="A170" s="34"/>
      <c r="B170" s="982"/>
      <c r="C170" s="1227"/>
      <c r="D170" s="873"/>
      <c r="E170" s="853"/>
      <c r="F170" s="853"/>
      <c r="G170" s="853"/>
      <c r="H170" s="853"/>
      <c r="I170" s="1186"/>
      <c r="J170" s="814"/>
      <c r="K170" s="856"/>
      <c r="L170" s="859"/>
      <c r="M170" s="862"/>
      <c r="N170" s="838"/>
      <c r="O170" s="841"/>
      <c r="P170" s="865"/>
      <c r="Q170" s="874"/>
      <c r="R170" s="814"/>
      <c r="S170" s="356" t="s">
        <v>5186</v>
      </c>
      <c r="T170" s="393" t="s">
        <v>3822</v>
      </c>
      <c r="U170" s="237" t="s">
        <v>3826</v>
      </c>
      <c r="V170" s="237" t="s">
        <v>3830</v>
      </c>
      <c r="W170" s="356" t="s">
        <v>5187</v>
      </c>
      <c r="X170" s="539">
        <v>44956</v>
      </c>
      <c r="Y170" s="539">
        <v>45289</v>
      </c>
      <c r="Z170" s="539">
        <v>44956</v>
      </c>
      <c r="AA170" s="539">
        <v>45289</v>
      </c>
      <c r="AB170" s="814"/>
      <c r="AC170" s="829"/>
      <c r="AD170" s="46">
        <f t="shared" si="257"/>
        <v>16.8</v>
      </c>
      <c r="AE170" s="46">
        <f t="shared" si="257"/>
        <v>10.72</v>
      </c>
      <c r="AF170" s="46">
        <f t="shared" si="257"/>
        <v>0</v>
      </c>
      <c r="AG170" s="46">
        <f t="shared" si="257"/>
        <v>0</v>
      </c>
      <c r="AH170" s="46">
        <f t="shared" si="257"/>
        <v>0</v>
      </c>
      <c r="AI170" s="46">
        <f t="shared" si="257"/>
        <v>6.08</v>
      </c>
      <c r="AJ170" s="46">
        <f t="shared" si="252"/>
        <v>0</v>
      </c>
      <c r="AK170" s="814"/>
      <c r="AL170" s="1254"/>
      <c r="AM170" s="46">
        <f t="shared" si="276"/>
        <v>4.2</v>
      </c>
      <c r="AN170" s="49">
        <v>2.68</v>
      </c>
      <c r="AO170" s="49">
        <v>0</v>
      </c>
      <c r="AP170" s="49">
        <v>0</v>
      </c>
      <c r="AQ170" s="49">
        <v>0</v>
      </c>
      <c r="AR170" s="49">
        <v>1.52</v>
      </c>
      <c r="AS170" s="49">
        <v>0</v>
      </c>
      <c r="AT170" s="814"/>
      <c r="AU170" s="1257"/>
      <c r="AV170" s="46">
        <f t="shared" si="277"/>
        <v>4.2</v>
      </c>
      <c r="AW170" s="49">
        <v>2.68</v>
      </c>
      <c r="AX170" s="49">
        <v>0</v>
      </c>
      <c r="AY170" s="49">
        <v>0</v>
      </c>
      <c r="AZ170" s="49">
        <v>0</v>
      </c>
      <c r="BA170" s="49">
        <v>1.52</v>
      </c>
      <c r="BB170" s="49">
        <v>0</v>
      </c>
      <c r="BC170" s="814"/>
      <c r="BD170" s="1260"/>
      <c r="BE170" s="46">
        <f t="shared" si="278"/>
        <v>4.2</v>
      </c>
      <c r="BF170" s="49">
        <v>2.68</v>
      </c>
      <c r="BG170" s="49">
        <v>0</v>
      </c>
      <c r="BH170" s="49">
        <v>0</v>
      </c>
      <c r="BI170" s="49">
        <v>0</v>
      </c>
      <c r="BJ170" s="49">
        <v>1.52</v>
      </c>
      <c r="BK170" s="49">
        <v>0</v>
      </c>
      <c r="BL170" s="814"/>
      <c r="BM170" s="1251"/>
      <c r="BN170" s="46">
        <f t="shared" si="279"/>
        <v>4.2</v>
      </c>
      <c r="BO170" s="49">
        <v>2.68</v>
      </c>
      <c r="BP170" s="49">
        <v>0</v>
      </c>
      <c r="BQ170" s="49">
        <v>0</v>
      </c>
      <c r="BR170" s="49">
        <v>0</v>
      </c>
      <c r="BS170" s="49">
        <v>1.52</v>
      </c>
      <c r="BT170" s="49">
        <v>0</v>
      </c>
      <c r="BU170" s="824"/>
      <c r="BV170" s="825"/>
      <c r="BW170" s="825"/>
      <c r="BX170" s="825"/>
      <c r="BY170" s="825"/>
      <c r="BZ170" s="825"/>
      <c r="CA170" s="825"/>
      <c r="CB170" s="825"/>
      <c r="CC170" s="826"/>
    </row>
    <row r="171" spans="1:81" s="58" customFormat="1" ht="40.200000000000003" customHeight="1" thickTop="1" x14ac:dyDescent="0.3">
      <c r="A171" s="34"/>
      <c r="B171" s="982"/>
      <c r="C171" s="1227"/>
      <c r="D171" s="871">
        <v>3301</v>
      </c>
      <c r="E171" s="851" t="s">
        <v>3996</v>
      </c>
      <c r="F171" s="851">
        <v>3301126</v>
      </c>
      <c r="G171" s="851" t="s">
        <v>4010</v>
      </c>
      <c r="H171" s="851" t="s">
        <v>2580</v>
      </c>
      <c r="I171" s="1184">
        <v>2021004540024</v>
      </c>
      <c r="J171" s="812">
        <v>204</v>
      </c>
      <c r="K171" s="854" t="str">
        <f>+[4]Metas!K232</f>
        <v>Procesos de formación a formadores (1 por año)</v>
      </c>
      <c r="L171" s="857">
        <f t="shared" ref="L171" si="328">M171</f>
        <v>1</v>
      </c>
      <c r="M171" s="860">
        <f t="shared" ref="M171" si="329">SUM(N171:Q171)</f>
        <v>1</v>
      </c>
      <c r="N171" s="836"/>
      <c r="O171" s="839"/>
      <c r="P171" s="863"/>
      <c r="Q171" s="866">
        <v>1</v>
      </c>
      <c r="R171" s="812">
        <f t="shared" ref="R171" si="330">+$J171</f>
        <v>204</v>
      </c>
      <c r="S171" s="354" t="s">
        <v>5188</v>
      </c>
      <c r="T171" s="438" t="s">
        <v>3822</v>
      </c>
      <c r="U171" s="235" t="s">
        <v>3826</v>
      </c>
      <c r="V171" s="235" t="s">
        <v>3830</v>
      </c>
      <c r="W171" s="354" t="s">
        <v>5189</v>
      </c>
      <c r="X171" s="538">
        <v>44956</v>
      </c>
      <c r="Y171" s="538">
        <v>45289</v>
      </c>
      <c r="Z171" s="538">
        <v>44956</v>
      </c>
      <c r="AA171" s="538">
        <v>45289</v>
      </c>
      <c r="AB171" s="812">
        <f t="shared" si="310"/>
        <v>204</v>
      </c>
      <c r="AC171" s="827">
        <f t="shared" ref="AC171" si="331">+L171</f>
        <v>1</v>
      </c>
      <c r="AD171" s="44">
        <f t="shared" si="257"/>
        <v>67</v>
      </c>
      <c r="AE171" s="44">
        <f t="shared" si="257"/>
        <v>43</v>
      </c>
      <c r="AF171" s="44">
        <f t="shared" si="257"/>
        <v>0</v>
      </c>
      <c r="AG171" s="44">
        <f t="shared" si="257"/>
        <v>0</v>
      </c>
      <c r="AH171" s="44">
        <f t="shared" si="257"/>
        <v>0</v>
      </c>
      <c r="AI171" s="44">
        <f t="shared" si="257"/>
        <v>24</v>
      </c>
      <c r="AJ171" s="44">
        <f t="shared" si="252"/>
        <v>0</v>
      </c>
      <c r="AK171" s="812">
        <f t="shared" si="312"/>
        <v>204</v>
      </c>
      <c r="AL171" s="1252">
        <f>+N171</f>
        <v>0</v>
      </c>
      <c r="AM171" s="44">
        <f t="shared" si="276"/>
        <v>16.75</v>
      </c>
      <c r="AN171" s="47">
        <v>10.75</v>
      </c>
      <c r="AO171" s="47">
        <v>0</v>
      </c>
      <c r="AP171" s="47">
        <v>0</v>
      </c>
      <c r="AQ171" s="47">
        <v>0</v>
      </c>
      <c r="AR171" s="47">
        <v>6</v>
      </c>
      <c r="AS171" s="47">
        <v>0</v>
      </c>
      <c r="AT171" s="812">
        <f t="shared" si="313"/>
        <v>204</v>
      </c>
      <c r="AU171" s="1255">
        <f>+O171</f>
        <v>0</v>
      </c>
      <c r="AV171" s="44">
        <f t="shared" si="277"/>
        <v>16.75</v>
      </c>
      <c r="AW171" s="47">
        <v>10.75</v>
      </c>
      <c r="AX171" s="47">
        <v>0</v>
      </c>
      <c r="AY171" s="47">
        <v>0</v>
      </c>
      <c r="AZ171" s="47">
        <v>0</v>
      </c>
      <c r="BA171" s="47">
        <v>6</v>
      </c>
      <c r="BB171" s="47">
        <v>0</v>
      </c>
      <c r="BC171" s="812">
        <f t="shared" si="314"/>
        <v>204</v>
      </c>
      <c r="BD171" s="1258">
        <f>+P171</f>
        <v>0</v>
      </c>
      <c r="BE171" s="44">
        <f t="shared" si="278"/>
        <v>16.75</v>
      </c>
      <c r="BF171" s="47">
        <v>10.75</v>
      </c>
      <c r="BG171" s="47">
        <v>0</v>
      </c>
      <c r="BH171" s="47">
        <v>0</v>
      </c>
      <c r="BI171" s="47">
        <v>0</v>
      </c>
      <c r="BJ171" s="47">
        <v>6</v>
      </c>
      <c r="BK171" s="47">
        <v>0</v>
      </c>
      <c r="BL171" s="812">
        <f t="shared" si="315"/>
        <v>204</v>
      </c>
      <c r="BM171" s="1249">
        <f>+Q171</f>
        <v>1</v>
      </c>
      <c r="BN171" s="44">
        <f t="shared" si="279"/>
        <v>16.75</v>
      </c>
      <c r="BO171" s="47">
        <v>10.75</v>
      </c>
      <c r="BP171" s="47">
        <v>0</v>
      </c>
      <c r="BQ171" s="47">
        <v>0</v>
      </c>
      <c r="BR171" s="47">
        <v>0</v>
      </c>
      <c r="BS171" s="47">
        <v>6</v>
      </c>
      <c r="BT171" s="47">
        <v>0</v>
      </c>
      <c r="BU171" s="818"/>
      <c r="BV171" s="819"/>
      <c r="BW171" s="819"/>
      <c r="BX171" s="819"/>
      <c r="BY171" s="819"/>
      <c r="BZ171" s="819"/>
      <c r="CA171" s="819"/>
      <c r="CB171" s="819"/>
      <c r="CC171" s="820"/>
    </row>
    <row r="172" spans="1:81" s="58" customFormat="1" ht="40.200000000000003" customHeight="1" x14ac:dyDescent="0.3">
      <c r="A172" s="34"/>
      <c r="B172" s="982"/>
      <c r="C172" s="1227"/>
      <c r="D172" s="872"/>
      <c r="E172" s="852"/>
      <c r="F172" s="852"/>
      <c r="G172" s="852"/>
      <c r="H172" s="852"/>
      <c r="I172" s="1185"/>
      <c r="J172" s="813"/>
      <c r="K172" s="855"/>
      <c r="L172" s="858"/>
      <c r="M172" s="861"/>
      <c r="N172" s="837"/>
      <c r="O172" s="840"/>
      <c r="P172" s="864"/>
      <c r="Q172" s="867"/>
      <c r="R172" s="813"/>
      <c r="S172" s="355"/>
      <c r="T172" s="236"/>
      <c r="U172" s="236"/>
      <c r="V172" s="236"/>
      <c r="W172" s="355"/>
      <c r="X172" s="539"/>
      <c r="Y172" s="539"/>
      <c r="Z172" s="539"/>
      <c r="AA172" s="539"/>
      <c r="AB172" s="813"/>
      <c r="AC172" s="828"/>
      <c r="AD172" s="51">
        <f t="shared" si="257"/>
        <v>0</v>
      </c>
      <c r="AE172" s="51">
        <f t="shared" si="257"/>
        <v>0</v>
      </c>
      <c r="AF172" s="51">
        <f t="shared" si="257"/>
        <v>0</v>
      </c>
      <c r="AG172" s="51">
        <f t="shared" si="257"/>
        <v>0</v>
      </c>
      <c r="AH172" s="51">
        <f t="shared" si="257"/>
        <v>0</v>
      </c>
      <c r="AI172" s="51">
        <f t="shared" si="257"/>
        <v>0</v>
      </c>
      <c r="AJ172" s="51">
        <f t="shared" si="252"/>
        <v>0</v>
      </c>
      <c r="AK172" s="813"/>
      <c r="AL172" s="1253"/>
      <c r="AM172" s="51">
        <f t="shared" si="276"/>
        <v>0</v>
      </c>
      <c r="AN172" s="257"/>
      <c r="AO172" s="257"/>
      <c r="AP172" s="257"/>
      <c r="AQ172" s="257"/>
      <c r="AR172" s="257"/>
      <c r="AS172" s="257"/>
      <c r="AT172" s="813"/>
      <c r="AU172" s="1256"/>
      <c r="AV172" s="51">
        <f t="shared" si="277"/>
        <v>0</v>
      </c>
      <c r="AW172" s="257"/>
      <c r="AX172" s="257"/>
      <c r="AY172" s="257"/>
      <c r="AZ172" s="257"/>
      <c r="BA172" s="257"/>
      <c r="BB172" s="257"/>
      <c r="BC172" s="813"/>
      <c r="BD172" s="1259"/>
      <c r="BE172" s="51">
        <f t="shared" si="278"/>
        <v>0</v>
      </c>
      <c r="BF172" s="257"/>
      <c r="BG172" s="257"/>
      <c r="BH172" s="257"/>
      <c r="BI172" s="257"/>
      <c r="BJ172" s="257"/>
      <c r="BK172" s="257"/>
      <c r="BL172" s="813"/>
      <c r="BM172" s="1250"/>
      <c r="BN172" s="51">
        <f t="shared" si="279"/>
        <v>0</v>
      </c>
      <c r="BO172" s="257"/>
      <c r="BP172" s="257"/>
      <c r="BQ172" s="257"/>
      <c r="BR172" s="257"/>
      <c r="BS172" s="257"/>
      <c r="BT172" s="257"/>
      <c r="BU172" s="821"/>
      <c r="BV172" s="822"/>
      <c r="BW172" s="822"/>
      <c r="BX172" s="822"/>
      <c r="BY172" s="822"/>
      <c r="BZ172" s="822"/>
      <c r="CA172" s="822"/>
      <c r="CB172" s="822"/>
      <c r="CC172" s="823"/>
    </row>
    <row r="173" spans="1:81" s="58" customFormat="1" ht="40.200000000000003" customHeight="1" x14ac:dyDescent="0.3">
      <c r="A173" s="34"/>
      <c r="B173" s="982"/>
      <c r="C173" s="1227"/>
      <c r="D173" s="872"/>
      <c r="E173" s="852"/>
      <c r="F173" s="852"/>
      <c r="G173" s="852"/>
      <c r="H173" s="852"/>
      <c r="I173" s="1185"/>
      <c r="J173" s="813"/>
      <c r="K173" s="855"/>
      <c r="L173" s="858"/>
      <c r="M173" s="861"/>
      <c r="N173" s="837"/>
      <c r="O173" s="840"/>
      <c r="P173" s="864"/>
      <c r="Q173" s="867"/>
      <c r="R173" s="813"/>
      <c r="S173" s="355"/>
      <c r="T173" s="236"/>
      <c r="U173" s="236"/>
      <c r="V173" s="236"/>
      <c r="W173" s="355"/>
      <c r="X173" s="539"/>
      <c r="Y173" s="539"/>
      <c r="Z173" s="539"/>
      <c r="AA173" s="539"/>
      <c r="AB173" s="813"/>
      <c r="AC173" s="828"/>
      <c r="AD173" s="51">
        <f t="shared" si="257"/>
        <v>0</v>
      </c>
      <c r="AE173" s="51">
        <f t="shared" si="257"/>
        <v>0</v>
      </c>
      <c r="AF173" s="51">
        <f t="shared" si="257"/>
        <v>0</v>
      </c>
      <c r="AG173" s="51">
        <f t="shared" si="257"/>
        <v>0</v>
      </c>
      <c r="AH173" s="51">
        <f t="shared" si="257"/>
        <v>0</v>
      </c>
      <c r="AI173" s="51">
        <f t="shared" si="257"/>
        <v>0</v>
      </c>
      <c r="AJ173" s="51">
        <f t="shared" si="252"/>
        <v>0</v>
      </c>
      <c r="AK173" s="813"/>
      <c r="AL173" s="1253"/>
      <c r="AM173" s="51">
        <f t="shared" si="276"/>
        <v>0</v>
      </c>
      <c r="AN173" s="257"/>
      <c r="AO173" s="257"/>
      <c r="AP173" s="257"/>
      <c r="AQ173" s="257"/>
      <c r="AR173" s="257"/>
      <c r="AS173" s="257"/>
      <c r="AT173" s="813"/>
      <c r="AU173" s="1256"/>
      <c r="AV173" s="51">
        <f t="shared" si="277"/>
        <v>0</v>
      </c>
      <c r="AW173" s="257"/>
      <c r="AX173" s="257"/>
      <c r="AY173" s="257"/>
      <c r="AZ173" s="257"/>
      <c r="BA173" s="257"/>
      <c r="BB173" s="257"/>
      <c r="BC173" s="813"/>
      <c r="BD173" s="1259"/>
      <c r="BE173" s="51">
        <f t="shared" si="278"/>
        <v>0</v>
      </c>
      <c r="BF173" s="257"/>
      <c r="BG173" s="257"/>
      <c r="BH173" s="257"/>
      <c r="BI173" s="257"/>
      <c r="BJ173" s="257"/>
      <c r="BK173" s="257"/>
      <c r="BL173" s="813"/>
      <c r="BM173" s="1250"/>
      <c r="BN173" s="51">
        <f t="shared" si="279"/>
        <v>0</v>
      </c>
      <c r="BO173" s="257"/>
      <c r="BP173" s="257"/>
      <c r="BQ173" s="257"/>
      <c r="BR173" s="257"/>
      <c r="BS173" s="257"/>
      <c r="BT173" s="257"/>
      <c r="BU173" s="821"/>
      <c r="BV173" s="822"/>
      <c r="BW173" s="822"/>
      <c r="BX173" s="822"/>
      <c r="BY173" s="822"/>
      <c r="BZ173" s="822"/>
      <c r="CA173" s="822"/>
      <c r="CB173" s="822"/>
      <c r="CC173" s="823"/>
    </row>
    <row r="174" spans="1:81" s="58" customFormat="1" ht="40.200000000000003" customHeight="1" thickBot="1" x14ac:dyDescent="0.35">
      <c r="A174" s="34"/>
      <c r="B174" s="982"/>
      <c r="C174" s="1227"/>
      <c r="D174" s="873"/>
      <c r="E174" s="853"/>
      <c r="F174" s="853"/>
      <c r="G174" s="853"/>
      <c r="H174" s="853"/>
      <c r="I174" s="1186"/>
      <c r="J174" s="814"/>
      <c r="K174" s="856"/>
      <c r="L174" s="859"/>
      <c r="M174" s="862"/>
      <c r="N174" s="838"/>
      <c r="O174" s="841"/>
      <c r="P174" s="865"/>
      <c r="Q174" s="874"/>
      <c r="R174" s="814"/>
      <c r="S174" s="356"/>
      <c r="T174" s="393"/>
      <c r="U174" s="237"/>
      <c r="V174" s="237"/>
      <c r="W174" s="356"/>
      <c r="X174" s="539"/>
      <c r="Y174" s="539"/>
      <c r="Z174" s="539"/>
      <c r="AA174" s="539"/>
      <c r="AB174" s="814"/>
      <c r="AC174" s="829"/>
      <c r="AD174" s="46">
        <f t="shared" si="257"/>
        <v>0</v>
      </c>
      <c r="AE174" s="46">
        <f t="shared" si="257"/>
        <v>0</v>
      </c>
      <c r="AF174" s="46">
        <f t="shared" si="257"/>
        <v>0</v>
      </c>
      <c r="AG174" s="46">
        <f t="shared" si="257"/>
        <v>0</v>
      </c>
      <c r="AH174" s="46">
        <f t="shared" si="257"/>
        <v>0</v>
      </c>
      <c r="AI174" s="46">
        <f t="shared" si="257"/>
        <v>0</v>
      </c>
      <c r="AJ174" s="46">
        <f t="shared" si="252"/>
        <v>0</v>
      </c>
      <c r="AK174" s="814"/>
      <c r="AL174" s="1254"/>
      <c r="AM174" s="46">
        <f t="shared" si="276"/>
        <v>0</v>
      </c>
      <c r="AN174" s="49"/>
      <c r="AO174" s="49"/>
      <c r="AP174" s="49"/>
      <c r="AQ174" s="49"/>
      <c r="AR174" s="49"/>
      <c r="AS174" s="49"/>
      <c r="AT174" s="814"/>
      <c r="AU174" s="1257"/>
      <c r="AV174" s="46">
        <f t="shared" si="277"/>
        <v>0</v>
      </c>
      <c r="AW174" s="49"/>
      <c r="AX174" s="49"/>
      <c r="AY174" s="49"/>
      <c r="AZ174" s="49"/>
      <c r="BA174" s="49"/>
      <c r="BB174" s="49"/>
      <c r="BC174" s="814"/>
      <c r="BD174" s="1260"/>
      <c r="BE174" s="46">
        <f t="shared" si="278"/>
        <v>0</v>
      </c>
      <c r="BF174" s="49"/>
      <c r="BG174" s="49"/>
      <c r="BH174" s="49"/>
      <c r="BI174" s="49"/>
      <c r="BJ174" s="49"/>
      <c r="BK174" s="49"/>
      <c r="BL174" s="814"/>
      <c r="BM174" s="1251"/>
      <c r="BN174" s="46">
        <f t="shared" si="279"/>
        <v>0</v>
      </c>
      <c r="BO174" s="49"/>
      <c r="BP174" s="49"/>
      <c r="BQ174" s="49"/>
      <c r="BR174" s="49"/>
      <c r="BS174" s="49"/>
      <c r="BT174" s="49"/>
      <c r="BU174" s="824"/>
      <c r="BV174" s="825"/>
      <c r="BW174" s="825"/>
      <c r="BX174" s="825"/>
      <c r="BY174" s="825"/>
      <c r="BZ174" s="825"/>
      <c r="CA174" s="825"/>
      <c r="CB174" s="825"/>
      <c r="CC174" s="826"/>
    </row>
    <row r="175" spans="1:81" s="58" customFormat="1" ht="40.200000000000003" customHeight="1" thickTop="1" x14ac:dyDescent="0.3">
      <c r="A175" s="34"/>
      <c r="B175" s="982"/>
      <c r="C175" s="1227"/>
      <c r="D175" s="871">
        <v>3301</v>
      </c>
      <c r="E175" s="851" t="s">
        <v>3996</v>
      </c>
      <c r="F175" s="851">
        <v>3301126</v>
      </c>
      <c r="G175" s="851" t="s">
        <v>4010</v>
      </c>
      <c r="H175" s="851" t="s">
        <v>2580</v>
      </c>
      <c r="I175" s="1184">
        <v>2021004540024</v>
      </c>
      <c r="J175" s="812">
        <v>205</v>
      </c>
      <c r="K175" s="854" t="str">
        <f>+[4]Metas!K233</f>
        <v>Etnias apoyadas en los procesos de formación artística y cultural (1 por año)</v>
      </c>
      <c r="L175" s="857">
        <f t="shared" ref="L175" si="332">M175</f>
        <v>1</v>
      </c>
      <c r="M175" s="860">
        <f t="shared" ref="M175" si="333">SUM(N175:Q175)</f>
        <v>1</v>
      </c>
      <c r="N175" s="836"/>
      <c r="O175" s="839"/>
      <c r="P175" s="863"/>
      <c r="Q175" s="866">
        <v>1</v>
      </c>
      <c r="R175" s="812">
        <f t="shared" ref="R175" si="334">+$J175</f>
        <v>205</v>
      </c>
      <c r="S175" s="354" t="s">
        <v>5190</v>
      </c>
      <c r="T175" s="438" t="s">
        <v>3822</v>
      </c>
      <c r="U175" s="235" t="s">
        <v>3828</v>
      </c>
      <c r="V175" s="235" t="s">
        <v>3830</v>
      </c>
      <c r="W175" s="354" t="s">
        <v>5191</v>
      </c>
      <c r="X175" s="538">
        <v>44956</v>
      </c>
      <c r="Y175" s="538">
        <v>45289</v>
      </c>
      <c r="Z175" s="538">
        <v>44956</v>
      </c>
      <c r="AA175" s="538">
        <v>45289</v>
      </c>
      <c r="AB175" s="812">
        <f t="shared" si="310"/>
        <v>205</v>
      </c>
      <c r="AC175" s="827">
        <f t="shared" ref="AC175" si="335">+L175</f>
        <v>1</v>
      </c>
      <c r="AD175" s="44">
        <f t="shared" si="257"/>
        <v>0</v>
      </c>
      <c r="AE175" s="44">
        <f t="shared" si="257"/>
        <v>0</v>
      </c>
      <c r="AF175" s="44">
        <f t="shared" si="257"/>
        <v>0</v>
      </c>
      <c r="AG175" s="44">
        <f t="shared" ref="AG175:AJ238" si="336">+AP175+AY175+BH175+BQ175</f>
        <v>0</v>
      </c>
      <c r="AH175" s="44">
        <f t="shared" si="336"/>
        <v>0</v>
      </c>
      <c r="AI175" s="44">
        <f t="shared" si="336"/>
        <v>0</v>
      </c>
      <c r="AJ175" s="44">
        <f t="shared" si="252"/>
        <v>0</v>
      </c>
      <c r="AK175" s="812">
        <f t="shared" si="312"/>
        <v>205</v>
      </c>
      <c r="AL175" s="1252">
        <f>+N175</f>
        <v>0</v>
      </c>
      <c r="AM175" s="44">
        <f t="shared" si="276"/>
        <v>0</v>
      </c>
      <c r="AN175" s="47"/>
      <c r="AO175" s="47"/>
      <c r="AP175" s="47"/>
      <c r="AQ175" s="47"/>
      <c r="AR175" s="47"/>
      <c r="AS175" s="47"/>
      <c r="AT175" s="812">
        <f t="shared" si="313"/>
        <v>205</v>
      </c>
      <c r="AU175" s="1255">
        <f>+O175</f>
        <v>0</v>
      </c>
      <c r="AV175" s="44">
        <f t="shared" si="277"/>
        <v>0</v>
      </c>
      <c r="AW175" s="47"/>
      <c r="AX175" s="47"/>
      <c r="AY175" s="47"/>
      <c r="AZ175" s="47"/>
      <c r="BA175" s="47"/>
      <c r="BB175" s="47"/>
      <c r="BC175" s="812">
        <f t="shared" si="314"/>
        <v>205</v>
      </c>
      <c r="BD175" s="1258">
        <f>+P175</f>
        <v>0</v>
      </c>
      <c r="BE175" s="44">
        <f t="shared" si="278"/>
        <v>0</v>
      </c>
      <c r="BF175" s="47"/>
      <c r="BG175" s="47"/>
      <c r="BH175" s="47"/>
      <c r="BI175" s="47"/>
      <c r="BJ175" s="47"/>
      <c r="BK175" s="47"/>
      <c r="BL175" s="812">
        <f t="shared" si="315"/>
        <v>205</v>
      </c>
      <c r="BM175" s="1249">
        <f>+Q175</f>
        <v>1</v>
      </c>
      <c r="BN175" s="44">
        <f t="shared" si="279"/>
        <v>0</v>
      </c>
      <c r="BO175" s="47"/>
      <c r="BP175" s="47"/>
      <c r="BQ175" s="47"/>
      <c r="BR175" s="47"/>
      <c r="BS175" s="47"/>
      <c r="BT175" s="47"/>
      <c r="BU175" s="818"/>
      <c r="BV175" s="819"/>
      <c r="BW175" s="819"/>
      <c r="BX175" s="819"/>
      <c r="BY175" s="819"/>
      <c r="BZ175" s="819"/>
      <c r="CA175" s="819"/>
      <c r="CB175" s="819"/>
      <c r="CC175" s="820"/>
    </row>
    <row r="176" spans="1:81" s="58" customFormat="1" ht="40.200000000000003" customHeight="1" x14ac:dyDescent="0.3">
      <c r="A176" s="34"/>
      <c r="B176" s="982"/>
      <c r="C176" s="1227"/>
      <c r="D176" s="872"/>
      <c r="E176" s="852"/>
      <c r="F176" s="852"/>
      <c r="G176" s="852"/>
      <c r="H176" s="852"/>
      <c r="I176" s="1185"/>
      <c r="J176" s="813"/>
      <c r="K176" s="855"/>
      <c r="L176" s="858"/>
      <c r="M176" s="861"/>
      <c r="N176" s="837"/>
      <c r="O176" s="840"/>
      <c r="P176" s="864"/>
      <c r="Q176" s="867"/>
      <c r="R176" s="813"/>
      <c r="S176" s="355" t="s">
        <v>5192</v>
      </c>
      <c r="T176" s="236" t="s">
        <v>3822</v>
      </c>
      <c r="U176" s="236" t="s">
        <v>3826</v>
      </c>
      <c r="V176" s="236" t="s">
        <v>3830</v>
      </c>
      <c r="W176" s="355" t="s">
        <v>5193</v>
      </c>
      <c r="X176" s="539">
        <v>44956</v>
      </c>
      <c r="Y176" s="539">
        <v>45289</v>
      </c>
      <c r="Z176" s="539">
        <v>44956</v>
      </c>
      <c r="AA176" s="539">
        <v>45289</v>
      </c>
      <c r="AB176" s="813"/>
      <c r="AC176" s="828"/>
      <c r="AD176" s="51">
        <f t="shared" ref="AD176:AJ239" si="337">+AM176+AV176+BE176+BN176</f>
        <v>0</v>
      </c>
      <c r="AE176" s="51">
        <f t="shared" si="337"/>
        <v>0</v>
      </c>
      <c r="AF176" s="51">
        <f t="shared" si="337"/>
        <v>0</v>
      </c>
      <c r="AG176" s="51">
        <f t="shared" si="336"/>
        <v>0</v>
      </c>
      <c r="AH176" s="51">
        <f t="shared" si="336"/>
        <v>0</v>
      </c>
      <c r="AI176" s="51">
        <f t="shared" si="336"/>
        <v>0</v>
      </c>
      <c r="AJ176" s="51">
        <f t="shared" si="252"/>
        <v>0</v>
      </c>
      <c r="AK176" s="813"/>
      <c r="AL176" s="1253"/>
      <c r="AM176" s="51">
        <f t="shared" si="276"/>
        <v>0</v>
      </c>
      <c r="AN176" s="257"/>
      <c r="AO176" s="257"/>
      <c r="AP176" s="257"/>
      <c r="AQ176" s="257"/>
      <c r="AR176" s="257"/>
      <c r="AS176" s="257"/>
      <c r="AT176" s="813"/>
      <c r="AU176" s="1256"/>
      <c r="AV176" s="51">
        <f t="shared" si="277"/>
        <v>0</v>
      </c>
      <c r="AW176" s="257"/>
      <c r="AX176" s="257"/>
      <c r="AY176" s="257"/>
      <c r="AZ176" s="257"/>
      <c r="BA176" s="257"/>
      <c r="BB176" s="257"/>
      <c r="BC176" s="813"/>
      <c r="BD176" s="1259"/>
      <c r="BE176" s="51">
        <f t="shared" si="278"/>
        <v>0</v>
      </c>
      <c r="BF176" s="257"/>
      <c r="BG176" s="257"/>
      <c r="BH176" s="257"/>
      <c r="BI176" s="257"/>
      <c r="BJ176" s="257"/>
      <c r="BK176" s="257"/>
      <c r="BL176" s="813"/>
      <c r="BM176" s="1250"/>
      <c r="BN176" s="51">
        <f t="shared" si="279"/>
        <v>0</v>
      </c>
      <c r="BO176" s="257"/>
      <c r="BP176" s="257"/>
      <c r="BQ176" s="257"/>
      <c r="BR176" s="257"/>
      <c r="BS176" s="257"/>
      <c r="BT176" s="257"/>
      <c r="BU176" s="821"/>
      <c r="BV176" s="822"/>
      <c r="BW176" s="822"/>
      <c r="BX176" s="822"/>
      <c r="BY176" s="822"/>
      <c r="BZ176" s="822"/>
      <c r="CA176" s="822"/>
      <c r="CB176" s="822"/>
      <c r="CC176" s="823"/>
    </row>
    <row r="177" spans="1:81" s="58" customFormat="1" ht="40.200000000000003" customHeight="1" x14ac:dyDescent="0.3">
      <c r="A177" s="34"/>
      <c r="B177" s="982"/>
      <c r="C177" s="1227"/>
      <c r="D177" s="872"/>
      <c r="E177" s="852"/>
      <c r="F177" s="852"/>
      <c r="G177" s="852"/>
      <c r="H177" s="852"/>
      <c r="I177" s="1185"/>
      <c r="J177" s="813"/>
      <c r="K177" s="855"/>
      <c r="L177" s="858"/>
      <c r="M177" s="861"/>
      <c r="N177" s="837"/>
      <c r="O177" s="840"/>
      <c r="P177" s="864"/>
      <c r="Q177" s="867"/>
      <c r="R177" s="813"/>
      <c r="S177" s="355"/>
      <c r="T177" s="236"/>
      <c r="U177" s="236"/>
      <c r="V177" s="236"/>
      <c r="W177" s="355"/>
      <c r="X177" s="539"/>
      <c r="Y177" s="539"/>
      <c r="Z177" s="539"/>
      <c r="AA177" s="539"/>
      <c r="AB177" s="813"/>
      <c r="AC177" s="828"/>
      <c r="AD177" s="51">
        <f t="shared" si="337"/>
        <v>0</v>
      </c>
      <c r="AE177" s="51">
        <f t="shared" si="337"/>
        <v>0</v>
      </c>
      <c r="AF177" s="51">
        <f t="shared" si="337"/>
        <v>0</v>
      </c>
      <c r="AG177" s="51">
        <f t="shared" si="336"/>
        <v>0</v>
      </c>
      <c r="AH177" s="51">
        <f t="shared" si="336"/>
        <v>0</v>
      </c>
      <c r="AI177" s="51">
        <f t="shared" si="336"/>
        <v>0</v>
      </c>
      <c r="AJ177" s="51">
        <f t="shared" si="252"/>
        <v>0</v>
      </c>
      <c r="AK177" s="813"/>
      <c r="AL177" s="1253"/>
      <c r="AM177" s="51">
        <f t="shared" si="276"/>
        <v>0</v>
      </c>
      <c r="AN177" s="257"/>
      <c r="AO177" s="257"/>
      <c r="AP177" s="257"/>
      <c r="AQ177" s="257"/>
      <c r="AR177" s="257"/>
      <c r="AS177" s="257"/>
      <c r="AT177" s="813"/>
      <c r="AU177" s="1256"/>
      <c r="AV177" s="51">
        <f t="shared" si="277"/>
        <v>0</v>
      </c>
      <c r="AW177" s="257"/>
      <c r="AX177" s="257"/>
      <c r="AY177" s="257"/>
      <c r="AZ177" s="257"/>
      <c r="BA177" s="257"/>
      <c r="BB177" s="257"/>
      <c r="BC177" s="813"/>
      <c r="BD177" s="1259"/>
      <c r="BE177" s="51">
        <f t="shared" si="278"/>
        <v>0</v>
      </c>
      <c r="BF177" s="257"/>
      <c r="BG177" s="257"/>
      <c r="BH177" s="257"/>
      <c r="BI177" s="257"/>
      <c r="BJ177" s="257"/>
      <c r="BK177" s="257"/>
      <c r="BL177" s="813"/>
      <c r="BM177" s="1250"/>
      <c r="BN177" s="51">
        <f t="shared" si="279"/>
        <v>0</v>
      </c>
      <c r="BO177" s="257"/>
      <c r="BP177" s="257"/>
      <c r="BQ177" s="257"/>
      <c r="BR177" s="257"/>
      <c r="BS177" s="257"/>
      <c r="BT177" s="257"/>
      <c r="BU177" s="821"/>
      <c r="BV177" s="822"/>
      <c r="BW177" s="822"/>
      <c r="BX177" s="822"/>
      <c r="BY177" s="822"/>
      <c r="BZ177" s="822"/>
      <c r="CA177" s="822"/>
      <c r="CB177" s="822"/>
      <c r="CC177" s="823"/>
    </row>
    <row r="178" spans="1:81" s="58" customFormat="1" ht="40.200000000000003" customHeight="1" thickBot="1" x14ac:dyDescent="0.35">
      <c r="A178" s="34"/>
      <c r="B178" s="982"/>
      <c r="C178" s="1228"/>
      <c r="D178" s="873"/>
      <c r="E178" s="853"/>
      <c r="F178" s="853"/>
      <c r="G178" s="853"/>
      <c r="H178" s="853"/>
      <c r="I178" s="1186"/>
      <c r="J178" s="814"/>
      <c r="K178" s="856"/>
      <c r="L178" s="859"/>
      <c r="M178" s="862"/>
      <c r="N178" s="838"/>
      <c r="O178" s="841"/>
      <c r="P178" s="865"/>
      <c r="Q178" s="874"/>
      <c r="R178" s="814"/>
      <c r="S178" s="356"/>
      <c r="T178" s="393"/>
      <c r="U178" s="237"/>
      <c r="V178" s="237"/>
      <c r="W178" s="356"/>
      <c r="X178" s="539"/>
      <c r="Y178" s="539"/>
      <c r="Z178" s="539"/>
      <c r="AA178" s="539"/>
      <c r="AB178" s="814"/>
      <c r="AC178" s="829"/>
      <c r="AD178" s="46">
        <f t="shared" si="337"/>
        <v>0</v>
      </c>
      <c r="AE178" s="46">
        <f t="shared" si="337"/>
        <v>0</v>
      </c>
      <c r="AF178" s="46">
        <f t="shared" si="337"/>
        <v>0</v>
      </c>
      <c r="AG178" s="46">
        <f t="shared" si="336"/>
        <v>0</v>
      </c>
      <c r="AH178" s="46">
        <f t="shared" si="336"/>
        <v>0</v>
      </c>
      <c r="AI178" s="46">
        <f t="shared" si="336"/>
        <v>0</v>
      </c>
      <c r="AJ178" s="46">
        <f t="shared" si="252"/>
        <v>0</v>
      </c>
      <c r="AK178" s="814"/>
      <c r="AL178" s="1254"/>
      <c r="AM178" s="46">
        <f t="shared" si="276"/>
        <v>0</v>
      </c>
      <c r="AN178" s="49"/>
      <c r="AO178" s="49"/>
      <c r="AP178" s="49"/>
      <c r="AQ178" s="49"/>
      <c r="AR178" s="49"/>
      <c r="AS178" s="49"/>
      <c r="AT178" s="814"/>
      <c r="AU178" s="1257"/>
      <c r="AV178" s="46">
        <f t="shared" si="277"/>
        <v>0</v>
      </c>
      <c r="AW178" s="49"/>
      <c r="AX178" s="49"/>
      <c r="AY178" s="49"/>
      <c r="AZ178" s="49"/>
      <c r="BA178" s="49"/>
      <c r="BB178" s="49"/>
      <c r="BC178" s="814"/>
      <c r="BD178" s="1260"/>
      <c r="BE178" s="46">
        <f t="shared" si="278"/>
        <v>0</v>
      </c>
      <c r="BF178" s="49"/>
      <c r="BG178" s="49"/>
      <c r="BH178" s="49"/>
      <c r="BI178" s="49"/>
      <c r="BJ178" s="49"/>
      <c r="BK178" s="49"/>
      <c r="BL178" s="814"/>
      <c r="BM178" s="1251"/>
      <c r="BN178" s="46">
        <f t="shared" si="279"/>
        <v>0</v>
      </c>
      <c r="BO178" s="49"/>
      <c r="BP178" s="49"/>
      <c r="BQ178" s="49"/>
      <c r="BR178" s="49"/>
      <c r="BS178" s="49"/>
      <c r="BT178" s="49"/>
      <c r="BU178" s="824"/>
      <c r="BV178" s="825"/>
      <c r="BW178" s="825"/>
      <c r="BX178" s="825"/>
      <c r="BY178" s="825"/>
      <c r="BZ178" s="825"/>
      <c r="CA178" s="825"/>
      <c r="CB178" s="825"/>
      <c r="CC178" s="826"/>
    </row>
    <row r="179" spans="1:81" s="58" customFormat="1" ht="40.200000000000003" customHeight="1" thickTop="1" x14ac:dyDescent="0.3">
      <c r="A179" s="34"/>
      <c r="B179" s="982"/>
      <c r="C179" s="868" t="s">
        <v>5194</v>
      </c>
      <c r="D179" s="871">
        <v>3301</v>
      </c>
      <c r="E179" s="851" t="s">
        <v>3996</v>
      </c>
      <c r="F179" s="851">
        <v>3301051</v>
      </c>
      <c r="G179" s="851" t="s">
        <v>4011</v>
      </c>
      <c r="H179" s="851" t="s">
        <v>2580</v>
      </c>
      <c r="I179" s="1184">
        <v>2021004540024</v>
      </c>
      <c r="J179" s="812">
        <v>206</v>
      </c>
      <c r="K179" s="854" t="str">
        <f>+[4]Metas!K234</f>
        <v>Apoyos al laboratorio de investigación, creación y producción en las diferentes áreas artísticas y del saber (1 por año)</v>
      </c>
      <c r="L179" s="857">
        <f t="shared" ref="L179" si="338">M179</f>
        <v>1</v>
      </c>
      <c r="M179" s="860">
        <f t="shared" ref="M179" si="339">SUM(N179:Q179)</f>
        <v>1</v>
      </c>
      <c r="N179" s="836"/>
      <c r="O179" s="839"/>
      <c r="P179" s="863"/>
      <c r="Q179" s="866">
        <v>1</v>
      </c>
      <c r="R179" s="812">
        <f t="shared" ref="R179" si="340">+$J179</f>
        <v>206</v>
      </c>
      <c r="S179" s="354" t="s">
        <v>5195</v>
      </c>
      <c r="T179" s="438" t="s">
        <v>3822</v>
      </c>
      <c r="U179" s="235" t="s">
        <v>3828</v>
      </c>
      <c r="V179" s="235" t="s">
        <v>3830</v>
      </c>
      <c r="W179" s="354" t="s">
        <v>5196</v>
      </c>
      <c r="X179" s="538">
        <v>44956</v>
      </c>
      <c r="Y179" s="538">
        <v>45289</v>
      </c>
      <c r="Z179" s="538">
        <v>44956</v>
      </c>
      <c r="AA179" s="538">
        <v>45289</v>
      </c>
      <c r="AB179" s="812">
        <f t="shared" si="310"/>
        <v>206</v>
      </c>
      <c r="AC179" s="827">
        <f t="shared" ref="AC179" si="341">+L179</f>
        <v>1</v>
      </c>
      <c r="AD179" s="44">
        <f t="shared" si="337"/>
        <v>72</v>
      </c>
      <c r="AE179" s="44">
        <f t="shared" si="337"/>
        <v>47</v>
      </c>
      <c r="AF179" s="44">
        <f t="shared" si="337"/>
        <v>0</v>
      </c>
      <c r="AG179" s="44">
        <f t="shared" si="336"/>
        <v>0</v>
      </c>
      <c r="AH179" s="44">
        <f t="shared" si="336"/>
        <v>0</v>
      </c>
      <c r="AI179" s="44">
        <f t="shared" si="336"/>
        <v>25</v>
      </c>
      <c r="AJ179" s="44">
        <f t="shared" si="252"/>
        <v>0</v>
      </c>
      <c r="AK179" s="812">
        <f t="shared" si="312"/>
        <v>206</v>
      </c>
      <c r="AL179" s="1252">
        <f>+N179</f>
        <v>0</v>
      </c>
      <c r="AM179" s="44">
        <f t="shared" si="276"/>
        <v>18</v>
      </c>
      <c r="AN179" s="47">
        <v>11.75</v>
      </c>
      <c r="AO179" s="47">
        <v>0</v>
      </c>
      <c r="AP179" s="47">
        <v>0</v>
      </c>
      <c r="AQ179" s="47">
        <v>0</v>
      </c>
      <c r="AR179" s="47">
        <v>6.25</v>
      </c>
      <c r="AS179" s="47">
        <v>0</v>
      </c>
      <c r="AT179" s="812">
        <f t="shared" si="313"/>
        <v>206</v>
      </c>
      <c r="AU179" s="1255">
        <f>+O179</f>
        <v>0</v>
      </c>
      <c r="AV179" s="44">
        <f t="shared" si="277"/>
        <v>18</v>
      </c>
      <c r="AW179" s="47">
        <v>11.75</v>
      </c>
      <c r="AX179" s="47">
        <v>0</v>
      </c>
      <c r="AY179" s="47">
        <v>0</v>
      </c>
      <c r="AZ179" s="47">
        <v>0</v>
      </c>
      <c r="BA179" s="47">
        <v>6.25</v>
      </c>
      <c r="BB179" s="47">
        <v>0</v>
      </c>
      <c r="BC179" s="812">
        <f t="shared" si="314"/>
        <v>206</v>
      </c>
      <c r="BD179" s="1258">
        <f>+P179</f>
        <v>0</v>
      </c>
      <c r="BE179" s="44">
        <f t="shared" si="278"/>
        <v>18</v>
      </c>
      <c r="BF179" s="47">
        <v>11.75</v>
      </c>
      <c r="BG179" s="47">
        <v>0</v>
      </c>
      <c r="BH179" s="47">
        <v>0</v>
      </c>
      <c r="BI179" s="47">
        <v>0</v>
      </c>
      <c r="BJ179" s="47">
        <v>6.25</v>
      </c>
      <c r="BK179" s="47">
        <v>0</v>
      </c>
      <c r="BL179" s="812">
        <f t="shared" si="315"/>
        <v>206</v>
      </c>
      <c r="BM179" s="1249">
        <f>+Q179</f>
        <v>1</v>
      </c>
      <c r="BN179" s="44">
        <f t="shared" si="279"/>
        <v>18</v>
      </c>
      <c r="BO179" s="47">
        <v>11.75</v>
      </c>
      <c r="BP179" s="47">
        <v>0</v>
      </c>
      <c r="BQ179" s="47">
        <v>0</v>
      </c>
      <c r="BR179" s="47">
        <v>0</v>
      </c>
      <c r="BS179" s="47">
        <v>6.25</v>
      </c>
      <c r="BT179" s="47">
        <v>0</v>
      </c>
      <c r="BU179" s="818"/>
      <c r="BV179" s="819"/>
      <c r="BW179" s="819"/>
      <c r="BX179" s="819"/>
      <c r="BY179" s="819"/>
      <c r="BZ179" s="819"/>
      <c r="CA179" s="819"/>
      <c r="CB179" s="819"/>
      <c r="CC179" s="820"/>
    </row>
    <row r="180" spans="1:81" s="58" customFormat="1" ht="40.200000000000003" customHeight="1" x14ac:dyDescent="0.3">
      <c r="A180" s="34"/>
      <c r="B180" s="982"/>
      <c r="C180" s="869"/>
      <c r="D180" s="872"/>
      <c r="E180" s="852"/>
      <c r="F180" s="852"/>
      <c r="G180" s="852"/>
      <c r="H180" s="852"/>
      <c r="I180" s="1185"/>
      <c r="J180" s="813"/>
      <c r="K180" s="855"/>
      <c r="L180" s="858"/>
      <c r="M180" s="861"/>
      <c r="N180" s="837"/>
      <c r="O180" s="840"/>
      <c r="P180" s="864"/>
      <c r="Q180" s="867"/>
      <c r="R180" s="813"/>
      <c r="S180" s="355"/>
      <c r="T180" s="236"/>
      <c r="U180" s="236"/>
      <c r="V180" s="236"/>
      <c r="W180" s="355"/>
      <c r="X180" s="539"/>
      <c r="Y180" s="539"/>
      <c r="Z180" s="539"/>
      <c r="AA180" s="539"/>
      <c r="AB180" s="813"/>
      <c r="AC180" s="828"/>
      <c r="AD180" s="51">
        <f t="shared" si="337"/>
        <v>0</v>
      </c>
      <c r="AE180" s="51">
        <f t="shared" si="337"/>
        <v>0</v>
      </c>
      <c r="AF180" s="51">
        <f t="shared" si="337"/>
        <v>0</v>
      </c>
      <c r="AG180" s="51">
        <f t="shared" si="336"/>
        <v>0</v>
      </c>
      <c r="AH180" s="51">
        <f t="shared" si="336"/>
        <v>0</v>
      </c>
      <c r="AI180" s="51">
        <f t="shared" si="336"/>
        <v>0</v>
      </c>
      <c r="AJ180" s="51">
        <f t="shared" si="252"/>
        <v>0</v>
      </c>
      <c r="AK180" s="813"/>
      <c r="AL180" s="1253"/>
      <c r="AM180" s="51">
        <f t="shared" si="276"/>
        <v>0</v>
      </c>
      <c r="AN180" s="257"/>
      <c r="AO180" s="257"/>
      <c r="AP180" s="257"/>
      <c r="AQ180" s="257"/>
      <c r="AR180" s="257"/>
      <c r="AS180" s="257"/>
      <c r="AT180" s="813"/>
      <c r="AU180" s="1256"/>
      <c r="AV180" s="51">
        <f t="shared" si="277"/>
        <v>0</v>
      </c>
      <c r="AW180" s="257"/>
      <c r="AX180" s="257"/>
      <c r="AY180" s="257"/>
      <c r="AZ180" s="257"/>
      <c r="BA180" s="257"/>
      <c r="BB180" s="257"/>
      <c r="BC180" s="813"/>
      <c r="BD180" s="1259"/>
      <c r="BE180" s="51">
        <f t="shared" si="278"/>
        <v>0</v>
      </c>
      <c r="BF180" s="257"/>
      <c r="BG180" s="257"/>
      <c r="BH180" s="257"/>
      <c r="BI180" s="257"/>
      <c r="BJ180" s="257"/>
      <c r="BK180" s="257"/>
      <c r="BL180" s="813"/>
      <c r="BM180" s="1250"/>
      <c r="BN180" s="51">
        <f t="shared" si="279"/>
        <v>0</v>
      </c>
      <c r="BO180" s="257"/>
      <c r="BP180" s="257"/>
      <c r="BQ180" s="257"/>
      <c r="BR180" s="257"/>
      <c r="BS180" s="257"/>
      <c r="BT180" s="257"/>
      <c r="BU180" s="821"/>
      <c r="BV180" s="822"/>
      <c r="BW180" s="822"/>
      <c r="BX180" s="822"/>
      <c r="BY180" s="822"/>
      <c r="BZ180" s="822"/>
      <c r="CA180" s="822"/>
      <c r="CB180" s="822"/>
      <c r="CC180" s="823"/>
    </row>
    <row r="181" spans="1:81" s="58" customFormat="1" ht="40.200000000000003" customHeight="1" x14ac:dyDescent="0.3">
      <c r="A181" s="34"/>
      <c r="B181" s="982"/>
      <c r="C181" s="869"/>
      <c r="D181" s="872"/>
      <c r="E181" s="852"/>
      <c r="F181" s="852"/>
      <c r="G181" s="852"/>
      <c r="H181" s="852"/>
      <c r="I181" s="1185"/>
      <c r="J181" s="813"/>
      <c r="K181" s="855"/>
      <c r="L181" s="858"/>
      <c r="M181" s="861"/>
      <c r="N181" s="837"/>
      <c r="O181" s="840"/>
      <c r="P181" s="864"/>
      <c r="Q181" s="867"/>
      <c r="R181" s="813"/>
      <c r="S181" s="355"/>
      <c r="T181" s="236"/>
      <c r="U181" s="236"/>
      <c r="V181" s="236"/>
      <c r="W181" s="355"/>
      <c r="X181" s="539"/>
      <c r="Y181" s="539"/>
      <c r="Z181" s="539"/>
      <c r="AA181" s="539"/>
      <c r="AB181" s="813"/>
      <c r="AC181" s="828"/>
      <c r="AD181" s="51">
        <f t="shared" si="337"/>
        <v>0</v>
      </c>
      <c r="AE181" s="51">
        <f t="shared" si="337"/>
        <v>0</v>
      </c>
      <c r="AF181" s="51">
        <f t="shared" si="337"/>
        <v>0</v>
      </c>
      <c r="AG181" s="51">
        <f t="shared" si="336"/>
        <v>0</v>
      </c>
      <c r="AH181" s="51">
        <f t="shared" si="336"/>
        <v>0</v>
      </c>
      <c r="AI181" s="51">
        <f t="shared" si="336"/>
        <v>0</v>
      </c>
      <c r="AJ181" s="51">
        <f t="shared" si="252"/>
        <v>0</v>
      </c>
      <c r="AK181" s="813"/>
      <c r="AL181" s="1253"/>
      <c r="AM181" s="51">
        <f t="shared" si="276"/>
        <v>0</v>
      </c>
      <c r="AN181" s="257"/>
      <c r="AO181" s="257"/>
      <c r="AP181" s="257"/>
      <c r="AQ181" s="257"/>
      <c r="AR181" s="257"/>
      <c r="AS181" s="257"/>
      <c r="AT181" s="813"/>
      <c r="AU181" s="1256"/>
      <c r="AV181" s="51">
        <f t="shared" si="277"/>
        <v>0</v>
      </c>
      <c r="AW181" s="257"/>
      <c r="AX181" s="257"/>
      <c r="AY181" s="257"/>
      <c r="AZ181" s="257"/>
      <c r="BA181" s="257"/>
      <c r="BB181" s="257"/>
      <c r="BC181" s="813"/>
      <c r="BD181" s="1259"/>
      <c r="BE181" s="51">
        <f t="shared" si="278"/>
        <v>0</v>
      </c>
      <c r="BF181" s="257"/>
      <c r="BG181" s="257"/>
      <c r="BH181" s="257"/>
      <c r="BI181" s="257"/>
      <c r="BJ181" s="257"/>
      <c r="BK181" s="257"/>
      <c r="BL181" s="813"/>
      <c r="BM181" s="1250"/>
      <c r="BN181" s="51">
        <f t="shared" si="279"/>
        <v>0</v>
      </c>
      <c r="BO181" s="257"/>
      <c r="BP181" s="257"/>
      <c r="BQ181" s="257"/>
      <c r="BR181" s="257"/>
      <c r="BS181" s="257"/>
      <c r="BT181" s="257"/>
      <c r="BU181" s="821"/>
      <c r="BV181" s="822"/>
      <c r="BW181" s="822"/>
      <c r="BX181" s="822"/>
      <c r="BY181" s="822"/>
      <c r="BZ181" s="822"/>
      <c r="CA181" s="822"/>
      <c r="CB181" s="822"/>
      <c r="CC181" s="823"/>
    </row>
    <row r="182" spans="1:81" s="58" customFormat="1" ht="40.200000000000003" customHeight="1" thickBot="1" x14ac:dyDescent="0.35">
      <c r="A182" s="34"/>
      <c r="B182" s="982"/>
      <c r="C182" s="869"/>
      <c r="D182" s="873"/>
      <c r="E182" s="853"/>
      <c r="F182" s="853"/>
      <c r="G182" s="853"/>
      <c r="H182" s="853"/>
      <c r="I182" s="1186"/>
      <c r="J182" s="814"/>
      <c r="K182" s="856"/>
      <c r="L182" s="859"/>
      <c r="M182" s="862"/>
      <c r="N182" s="838"/>
      <c r="O182" s="841"/>
      <c r="P182" s="865"/>
      <c r="Q182" s="874"/>
      <c r="R182" s="814"/>
      <c r="S182" s="356"/>
      <c r="T182" s="393"/>
      <c r="U182" s="237"/>
      <c r="V182" s="237"/>
      <c r="W182" s="356"/>
      <c r="X182" s="539"/>
      <c r="Y182" s="539"/>
      <c r="Z182" s="539"/>
      <c r="AA182" s="539"/>
      <c r="AB182" s="814"/>
      <c r="AC182" s="829"/>
      <c r="AD182" s="46">
        <f t="shared" si="337"/>
        <v>0</v>
      </c>
      <c r="AE182" s="46">
        <f t="shared" si="337"/>
        <v>0</v>
      </c>
      <c r="AF182" s="46">
        <f t="shared" si="337"/>
        <v>0</v>
      </c>
      <c r="AG182" s="46">
        <f t="shared" si="336"/>
        <v>0</v>
      </c>
      <c r="AH182" s="46">
        <f t="shared" si="336"/>
        <v>0</v>
      </c>
      <c r="AI182" s="46">
        <f t="shared" si="336"/>
        <v>0</v>
      </c>
      <c r="AJ182" s="46">
        <f t="shared" si="252"/>
        <v>0</v>
      </c>
      <c r="AK182" s="814"/>
      <c r="AL182" s="1254"/>
      <c r="AM182" s="46">
        <f t="shared" si="276"/>
        <v>0</v>
      </c>
      <c r="AN182" s="49"/>
      <c r="AO182" s="49"/>
      <c r="AP182" s="49"/>
      <c r="AQ182" s="49"/>
      <c r="AR182" s="49"/>
      <c r="AS182" s="49"/>
      <c r="AT182" s="814"/>
      <c r="AU182" s="1257"/>
      <c r="AV182" s="46">
        <f t="shared" si="277"/>
        <v>0</v>
      </c>
      <c r="AW182" s="49"/>
      <c r="AX182" s="49"/>
      <c r="AY182" s="49"/>
      <c r="AZ182" s="49"/>
      <c r="BA182" s="49"/>
      <c r="BB182" s="49"/>
      <c r="BC182" s="814"/>
      <c r="BD182" s="1260"/>
      <c r="BE182" s="46">
        <f t="shared" si="278"/>
        <v>0</v>
      </c>
      <c r="BF182" s="49"/>
      <c r="BG182" s="49"/>
      <c r="BH182" s="49"/>
      <c r="BI182" s="49"/>
      <c r="BJ182" s="49"/>
      <c r="BK182" s="49"/>
      <c r="BL182" s="814"/>
      <c r="BM182" s="1251"/>
      <c r="BN182" s="46">
        <f t="shared" si="279"/>
        <v>0</v>
      </c>
      <c r="BO182" s="49"/>
      <c r="BP182" s="49"/>
      <c r="BQ182" s="49"/>
      <c r="BR182" s="49"/>
      <c r="BS182" s="49"/>
      <c r="BT182" s="49"/>
      <c r="BU182" s="824"/>
      <c r="BV182" s="825"/>
      <c r="BW182" s="825"/>
      <c r="BX182" s="825"/>
      <c r="BY182" s="825"/>
      <c r="BZ182" s="825"/>
      <c r="CA182" s="825"/>
      <c r="CB182" s="825"/>
      <c r="CC182" s="826"/>
    </row>
    <row r="183" spans="1:81" s="58" customFormat="1" ht="40.200000000000003" customHeight="1" thickTop="1" x14ac:dyDescent="0.3">
      <c r="A183" s="34"/>
      <c r="B183" s="982"/>
      <c r="C183" s="869"/>
      <c r="D183" s="871">
        <v>3301</v>
      </c>
      <c r="E183" s="851" t="s">
        <v>3996</v>
      </c>
      <c r="F183" s="851">
        <v>3301051</v>
      </c>
      <c r="G183" s="851" t="s">
        <v>4011</v>
      </c>
      <c r="H183" s="851" t="s">
        <v>2580</v>
      </c>
      <c r="I183" s="1184">
        <v>2021004540024</v>
      </c>
      <c r="J183" s="812">
        <v>207</v>
      </c>
      <c r="K183" s="854" t="str">
        <f>+[4]Metas!K235</f>
        <v>Eventos de promoción y difusión de la investigación, creación y producción en las diferentes áreas artísticas (2 por año)</v>
      </c>
      <c r="L183" s="857">
        <f t="shared" ref="L183" si="342">M183</f>
        <v>2</v>
      </c>
      <c r="M183" s="860">
        <f t="shared" ref="M183" si="343">SUM(N183:Q183)</f>
        <v>2</v>
      </c>
      <c r="N183" s="836"/>
      <c r="O183" s="839"/>
      <c r="P183" s="863"/>
      <c r="Q183" s="866">
        <v>2</v>
      </c>
      <c r="R183" s="812">
        <f t="shared" ref="R183" si="344">+$J183</f>
        <v>207</v>
      </c>
      <c r="S183" s="354" t="s">
        <v>5066</v>
      </c>
      <c r="T183" s="438" t="s">
        <v>3822</v>
      </c>
      <c r="U183" s="235" t="s">
        <v>3826</v>
      </c>
      <c r="V183" s="235" t="s">
        <v>3830</v>
      </c>
      <c r="W183" s="354" t="s">
        <v>5197</v>
      </c>
      <c r="X183" s="538">
        <v>44956</v>
      </c>
      <c r="Y183" s="538">
        <v>45289</v>
      </c>
      <c r="Z183" s="538">
        <v>44956</v>
      </c>
      <c r="AA183" s="538">
        <v>45289</v>
      </c>
      <c r="AB183" s="812">
        <f t="shared" si="310"/>
        <v>207</v>
      </c>
      <c r="AC183" s="827">
        <f t="shared" ref="AC183" si="345">+L183</f>
        <v>2</v>
      </c>
      <c r="AD183" s="44">
        <f t="shared" si="337"/>
        <v>36</v>
      </c>
      <c r="AE183" s="44">
        <f t="shared" si="337"/>
        <v>23.5</v>
      </c>
      <c r="AF183" s="44">
        <f t="shared" si="337"/>
        <v>0</v>
      </c>
      <c r="AG183" s="44">
        <f t="shared" si="336"/>
        <v>0</v>
      </c>
      <c r="AH183" s="44">
        <f t="shared" si="336"/>
        <v>0</v>
      </c>
      <c r="AI183" s="44">
        <f t="shared" si="336"/>
        <v>12.5</v>
      </c>
      <c r="AJ183" s="44">
        <f t="shared" si="252"/>
        <v>0</v>
      </c>
      <c r="AK183" s="812">
        <f t="shared" si="312"/>
        <v>207</v>
      </c>
      <c r="AL183" s="1252">
        <f>+N183</f>
        <v>0</v>
      </c>
      <c r="AM183" s="44">
        <f t="shared" si="276"/>
        <v>9</v>
      </c>
      <c r="AN183" s="47">
        <v>5.875</v>
      </c>
      <c r="AO183" s="47">
        <v>0</v>
      </c>
      <c r="AP183" s="47">
        <v>0</v>
      </c>
      <c r="AQ183" s="47">
        <v>0</v>
      </c>
      <c r="AR183" s="47">
        <v>3.125</v>
      </c>
      <c r="AS183" s="47">
        <v>0</v>
      </c>
      <c r="AT183" s="812">
        <f t="shared" si="313"/>
        <v>207</v>
      </c>
      <c r="AU183" s="1255">
        <f>+O183</f>
        <v>0</v>
      </c>
      <c r="AV183" s="44">
        <f t="shared" si="277"/>
        <v>9</v>
      </c>
      <c r="AW183" s="47">
        <v>5.875</v>
      </c>
      <c r="AX183" s="47">
        <v>0</v>
      </c>
      <c r="AY183" s="47">
        <v>0</v>
      </c>
      <c r="AZ183" s="47">
        <v>0</v>
      </c>
      <c r="BA183" s="47">
        <v>3.125</v>
      </c>
      <c r="BB183" s="47">
        <v>0</v>
      </c>
      <c r="BC183" s="812">
        <f t="shared" si="314"/>
        <v>207</v>
      </c>
      <c r="BD183" s="1258">
        <f>+P183</f>
        <v>0</v>
      </c>
      <c r="BE183" s="44">
        <f t="shared" si="278"/>
        <v>9</v>
      </c>
      <c r="BF183" s="47">
        <v>5.875</v>
      </c>
      <c r="BG183" s="47">
        <v>0</v>
      </c>
      <c r="BH183" s="47">
        <v>0</v>
      </c>
      <c r="BI183" s="47">
        <v>0</v>
      </c>
      <c r="BJ183" s="47">
        <v>3.125</v>
      </c>
      <c r="BK183" s="47">
        <v>0</v>
      </c>
      <c r="BL183" s="812">
        <f t="shared" si="315"/>
        <v>207</v>
      </c>
      <c r="BM183" s="1249">
        <f>+Q183</f>
        <v>2</v>
      </c>
      <c r="BN183" s="44">
        <f t="shared" si="279"/>
        <v>9</v>
      </c>
      <c r="BO183" s="47">
        <v>5.875</v>
      </c>
      <c r="BP183" s="47">
        <v>0</v>
      </c>
      <c r="BQ183" s="47">
        <v>0</v>
      </c>
      <c r="BR183" s="47">
        <v>0</v>
      </c>
      <c r="BS183" s="47">
        <v>3.125</v>
      </c>
      <c r="BT183" s="47">
        <v>0</v>
      </c>
      <c r="BU183" s="818"/>
      <c r="BV183" s="819"/>
      <c r="BW183" s="819"/>
      <c r="BX183" s="819"/>
      <c r="BY183" s="819"/>
      <c r="BZ183" s="819"/>
      <c r="CA183" s="819"/>
      <c r="CB183" s="819"/>
      <c r="CC183" s="820"/>
    </row>
    <row r="184" spans="1:81" s="58" customFormat="1" ht="40.200000000000003" customHeight="1" x14ac:dyDescent="0.3">
      <c r="A184" s="34"/>
      <c r="B184" s="982"/>
      <c r="C184" s="869"/>
      <c r="D184" s="872"/>
      <c r="E184" s="852"/>
      <c r="F184" s="852"/>
      <c r="G184" s="852"/>
      <c r="H184" s="852"/>
      <c r="I184" s="1185"/>
      <c r="J184" s="813"/>
      <c r="K184" s="855"/>
      <c r="L184" s="858"/>
      <c r="M184" s="861"/>
      <c r="N184" s="837"/>
      <c r="O184" s="840"/>
      <c r="P184" s="864"/>
      <c r="Q184" s="867"/>
      <c r="R184" s="813"/>
      <c r="S184" s="355" t="s">
        <v>5198</v>
      </c>
      <c r="T184" s="236" t="s">
        <v>3822</v>
      </c>
      <c r="U184" s="236" t="s">
        <v>3826</v>
      </c>
      <c r="V184" s="236" t="s">
        <v>3830</v>
      </c>
      <c r="W184" s="355" t="s">
        <v>5199</v>
      </c>
      <c r="X184" s="539">
        <v>44956</v>
      </c>
      <c r="Y184" s="539">
        <v>45289</v>
      </c>
      <c r="Z184" s="539">
        <v>44956</v>
      </c>
      <c r="AA184" s="539">
        <v>45289</v>
      </c>
      <c r="AB184" s="813"/>
      <c r="AC184" s="828"/>
      <c r="AD184" s="51">
        <f t="shared" si="337"/>
        <v>36</v>
      </c>
      <c r="AE184" s="51">
        <f t="shared" si="337"/>
        <v>23.5</v>
      </c>
      <c r="AF184" s="51">
        <f t="shared" si="337"/>
        <v>0</v>
      </c>
      <c r="AG184" s="51">
        <f t="shared" si="336"/>
        <v>0</v>
      </c>
      <c r="AH184" s="51">
        <f t="shared" si="336"/>
        <v>0</v>
      </c>
      <c r="AI184" s="51">
        <f t="shared" si="336"/>
        <v>12.5</v>
      </c>
      <c r="AJ184" s="51">
        <f t="shared" si="252"/>
        <v>0</v>
      </c>
      <c r="AK184" s="813"/>
      <c r="AL184" s="1253"/>
      <c r="AM184" s="51">
        <f t="shared" si="276"/>
        <v>9</v>
      </c>
      <c r="AN184" s="257">
        <v>5.875</v>
      </c>
      <c r="AO184" s="257">
        <v>0</v>
      </c>
      <c r="AP184" s="257">
        <v>0</v>
      </c>
      <c r="AQ184" s="257">
        <v>0</v>
      </c>
      <c r="AR184" s="257">
        <v>3.125</v>
      </c>
      <c r="AS184" s="257"/>
      <c r="AT184" s="813"/>
      <c r="AU184" s="1256"/>
      <c r="AV184" s="51">
        <f t="shared" si="277"/>
        <v>9</v>
      </c>
      <c r="AW184" s="257">
        <v>5.875</v>
      </c>
      <c r="AX184" s="257">
        <v>0</v>
      </c>
      <c r="AY184" s="257">
        <v>0</v>
      </c>
      <c r="AZ184" s="257">
        <v>0</v>
      </c>
      <c r="BA184" s="257">
        <v>3.125</v>
      </c>
      <c r="BB184" s="257"/>
      <c r="BC184" s="813"/>
      <c r="BD184" s="1259"/>
      <c r="BE184" s="51">
        <f t="shared" si="278"/>
        <v>9</v>
      </c>
      <c r="BF184" s="257">
        <v>5.875</v>
      </c>
      <c r="BG184" s="257">
        <v>0</v>
      </c>
      <c r="BH184" s="257">
        <v>0</v>
      </c>
      <c r="BI184" s="257">
        <v>0</v>
      </c>
      <c r="BJ184" s="257">
        <v>3.125</v>
      </c>
      <c r="BK184" s="257"/>
      <c r="BL184" s="813"/>
      <c r="BM184" s="1250"/>
      <c r="BN184" s="51">
        <f t="shared" si="279"/>
        <v>9</v>
      </c>
      <c r="BO184" s="257">
        <v>5.875</v>
      </c>
      <c r="BP184" s="257">
        <v>0</v>
      </c>
      <c r="BQ184" s="257">
        <v>0</v>
      </c>
      <c r="BR184" s="257">
        <v>0</v>
      </c>
      <c r="BS184" s="257">
        <v>3.125</v>
      </c>
      <c r="BT184" s="257"/>
      <c r="BU184" s="821"/>
      <c r="BV184" s="822"/>
      <c r="BW184" s="822"/>
      <c r="BX184" s="822"/>
      <c r="BY184" s="822"/>
      <c r="BZ184" s="822"/>
      <c r="CA184" s="822"/>
      <c r="CB184" s="822"/>
      <c r="CC184" s="823"/>
    </row>
    <row r="185" spans="1:81" s="58" customFormat="1" ht="40.200000000000003" customHeight="1" x14ac:dyDescent="0.3">
      <c r="A185" s="34"/>
      <c r="B185" s="982"/>
      <c r="C185" s="869"/>
      <c r="D185" s="872"/>
      <c r="E185" s="852"/>
      <c r="F185" s="852"/>
      <c r="G185" s="852"/>
      <c r="H185" s="852"/>
      <c r="I185" s="1185"/>
      <c r="J185" s="813"/>
      <c r="K185" s="855"/>
      <c r="L185" s="858"/>
      <c r="M185" s="861"/>
      <c r="N185" s="837"/>
      <c r="O185" s="840"/>
      <c r="P185" s="864"/>
      <c r="Q185" s="867"/>
      <c r="R185" s="813"/>
      <c r="S185" s="355"/>
      <c r="T185" s="236"/>
      <c r="U185" s="236"/>
      <c r="V185" s="236"/>
      <c r="W185" s="355"/>
      <c r="X185" s="539"/>
      <c r="Y185" s="539"/>
      <c r="Z185" s="539"/>
      <c r="AA185" s="539"/>
      <c r="AB185" s="813"/>
      <c r="AC185" s="828"/>
      <c r="AD185" s="51">
        <f t="shared" si="337"/>
        <v>0</v>
      </c>
      <c r="AE185" s="51">
        <f t="shared" si="337"/>
        <v>0</v>
      </c>
      <c r="AF185" s="51">
        <f t="shared" si="337"/>
        <v>0</v>
      </c>
      <c r="AG185" s="51">
        <f t="shared" si="336"/>
        <v>0</v>
      </c>
      <c r="AH185" s="51">
        <f t="shared" si="336"/>
        <v>0</v>
      </c>
      <c r="AI185" s="51">
        <f t="shared" si="336"/>
        <v>0</v>
      </c>
      <c r="AJ185" s="51">
        <f t="shared" si="252"/>
        <v>0</v>
      </c>
      <c r="AK185" s="813"/>
      <c r="AL185" s="1253"/>
      <c r="AM185" s="51">
        <f t="shared" si="276"/>
        <v>0</v>
      </c>
      <c r="AN185" s="257"/>
      <c r="AO185" s="257"/>
      <c r="AP185" s="257"/>
      <c r="AQ185" s="257"/>
      <c r="AR185" s="257"/>
      <c r="AS185" s="257"/>
      <c r="AT185" s="813"/>
      <c r="AU185" s="1256"/>
      <c r="AV185" s="51">
        <f t="shared" si="277"/>
        <v>0</v>
      </c>
      <c r="AW185" s="257"/>
      <c r="AX185" s="257"/>
      <c r="AY185" s="257"/>
      <c r="AZ185" s="257"/>
      <c r="BA185" s="257"/>
      <c r="BB185" s="257"/>
      <c r="BC185" s="813"/>
      <c r="BD185" s="1259"/>
      <c r="BE185" s="51">
        <f t="shared" si="278"/>
        <v>0</v>
      </c>
      <c r="BF185" s="257"/>
      <c r="BG185" s="257"/>
      <c r="BH185" s="257"/>
      <c r="BI185" s="257"/>
      <c r="BJ185" s="257"/>
      <c r="BK185" s="257"/>
      <c r="BL185" s="813"/>
      <c r="BM185" s="1250"/>
      <c r="BN185" s="51">
        <f t="shared" si="279"/>
        <v>0</v>
      </c>
      <c r="BO185" s="257"/>
      <c r="BP185" s="257"/>
      <c r="BQ185" s="257"/>
      <c r="BR185" s="257"/>
      <c r="BS185" s="257"/>
      <c r="BT185" s="257"/>
      <c r="BU185" s="821"/>
      <c r="BV185" s="822"/>
      <c r="BW185" s="822"/>
      <c r="BX185" s="822"/>
      <c r="BY185" s="822"/>
      <c r="BZ185" s="822"/>
      <c r="CA185" s="822"/>
      <c r="CB185" s="822"/>
      <c r="CC185" s="823"/>
    </row>
    <row r="186" spans="1:81" s="58" customFormat="1" ht="40.200000000000003" customHeight="1" thickBot="1" x14ac:dyDescent="0.35">
      <c r="A186" s="34"/>
      <c r="B186" s="982"/>
      <c r="C186" s="869"/>
      <c r="D186" s="873"/>
      <c r="E186" s="853"/>
      <c r="F186" s="853"/>
      <c r="G186" s="853"/>
      <c r="H186" s="853"/>
      <c r="I186" s="1186"/>
      <c r="J186" s="814"/>
      <c r="K186" s="856"/>
      <c r="L186" s="859"/>
      <c r="M186" s="862"/>
      <c r="N186" s="838"/>
      <c r="O186" s="841"/>
      <c r="P186" s="865"/>
      <c r="Q186" s="874"/>
      <c r="R186" s="814"/>
      <c r="S186" s="356"/>
      <c r="T186" s="393"/>
      <c r="U186" s="237"/>
      <c r="V186" s="237"/>
      <c r="W186" s="356"/>
      <c r="X186" s="539"/>
      <c r="Y186" s="539"/>
      <c r="Z186" s="539"/>
      <c r="AA186" s="539"/>
      <c r="AB186" s="814"/>
      <c r="AC186" s="829"/>
      <c r="AD186" s="46">
        <f t="shared" si="337"/>
        <v>0</v>
      </c>
      <c r="AE186" s="46">
        <f t="shared" si="337"/>
        <v>0</v>
      </c>
      <c r="AF186" s="46">
        <f t="shared" si="337"/>
        <v>0</v>
      </c>
      <c r="AG186" s="46">
        <f t="shared" si="336"/>
        <v>0</v>
      </c>
      <c r="AH186" s="46">
        <f t="shared" si="336"/>
        <v>0</v>
      </c>
      <c r="AI186" s="46">
        <f t="shared" si="336"/>
        <v>0</v>
      </c>
      <c r="AJ186" s="46">
        <f t="shared" si="252"/>
        <v>0</v>
      </c>
      <c r="AK186" s="814"/>
      <c r="AL186" s="1254"/>
      <c r="AM186" s="46">
        <f t="shared" si="276"/>
        <v>0</v>
      </c>
      <c r="AN186" s="49"/>
      <c r="AO186" s="49"/>
      <c r="AP186" s="49"/>
      <c r="AQ186" s="49"/>
      <c r="AR186" s="49"/>
      <c r="AS186" s="49">
        <v>0</v>
      </c>
      <c r="AT186" s="814"/>
      <c r="AU186" s="1257"/>
      <c r="AV186" s="46">
        <f t="shared" si="277"/>
        <v>0</v>
      </c>
      <c r="AW186" s="49"/>
      <c r="AX186" s="49"/>
      <c r="AY186" s="49"/>
      <c r="AZ186" s="49"/>
      <c r="BA186" s="49"/>
      <c r="BB186" s="49">
        <v>0</v>
      </c>
      <c r="BC186" s="814"/>
      <c r="BD186" s="1260"/>
      <c r="BE186" s="46">
        <f t="shared" si="278"/>
        <v>0</v>
      </c>
      <c r="BF186" s="49"/>
      <c r="BG186" s="49"/>
      <c r="BH186" s="49"/>
      <c r="BI186" s="49"/>
      <c r="BJ186" s="49"/>
      <c r="BK186" s="49">
        <v>0</v>
      </c>
      <c r="BL186" s="814"/>
      <c r="BM186" s="1251"/>
      <c r="BN186" s="46">
        <f t="shared" si="279"/>
        <v>0</v>
      </c>
      <c r="BO186" s="49"/>
      <c r="BP186" s="49"/>
      <c r="BQ186" s="49"/>
      <c r="BR186" s="49"/>
      <c r="BS186" s="49"/>
      <c r="BT186" s="49">
        <v>0</v>
      </c>
      <c r="BU186" s="824"/>
      <c r="BV186" s="825"/>
      <c r="BW186" s="825"/>
      <c r="BX186" s="825"/>
      <c r="BY186" s="825"/>
      <c r="BZ186" s="825"/>
      <c r="CA186" s="825"/>
      <c r="CB186" s="825"/>
      <c r="CC186" s="826"/>
    </row>
    <row r="187" spans="1:81" s="58" customFormat="1" ht="40.200000000000003" customHeight="1" thickTop="1" x14ac:dyDescent="0.3">
      <c r="A187" s="34"/>
      <c r="B187" s="982"/>
      <c r="C187" s="869"/>
      <c r="D187" s="871">
        <v>3301</v>
      </c>
      <c r="E187" s="851" t="s">
        <v>3996</v>
      </c>
      <c r="F187" s="851">
        <v>3301051</v>
      </c>
      <c r="G187" s="851" t="s">
        <v>4011</v>
      </c>
      <c r="H187" s="851" t="s">
        <v>2580</v>
      </c>
      <c r="I187" s="1184">
        <v>2021004540024</v>
      </c>
      <c r="J187" s="812">
        <v>208</v>
      </c>
      <c r="K187" s="854" t="str">
        <f>+[4]Metas!K236</f>
        <v>Apoyos para la conformación de semilleros en cultura y las artes en Norte de Santander. (1 por año)</v>
      </c>
      <c r="L187" s="857">
        <f t="shared" ref="L187" si="346">M187</f>
        <v>1</v>
      </c>
      <c r="M187" s="860">
        <f t="shared" ref="M187" si="347">SUM(N187:Q187)</f>
        <v>1</v>
      </c>
      <c r="N187" s="836"/>
      <c r="O187" s="839"/>
      <c r="P187" s="863">
        <v>0.5</v>
      </c>
      <c r="Q187" s="866">
        <v>0.5</v>
      </c>
      <c r="R187" s="812">
        <f t="shared" ref="R187" si="348">+$J187</f>
        <v>208</v>
      </c>
      <c r="S187" s="354" t="s">
        <v>5200</v>
      </c>
      <c r="T187" s="438" t="s">
        <v>3822</v>
      </c>
      <c r="U187" s="235" t="s">
        <v>3826</v>
      </c>
      <c r="V187" s="235" t="s">
        <v>3830</v>
      </c>
      <c r="W187" s="354" t="s">
        <v>5201</v>
      </c>
      <c r="X187" s="538">
        <v>44956</v>
      </c>
      <c r="Y187" s="538">
        <v>45289</v>
      </c>
      <c r="Z187" s="538">
        <v>44956</v>
      </c>
      <c r="AA187" s="538">
        <v>45289</v>
      </c>
      <c r="AB187" s="812">
        <f t="shared" si="310"/>
        <v>208</v>
      </c>
      <c r="AC187" s="827">
        <f t="shared" ref="AC187" si="349">+L187</f>
        <v>1</v>
      </c>
      <c r="AD187" s="44">
        <f t="shared" si="337"/>
        <v>24</v>
      </c>
      <c r="AE187" s="44">
        <f t="shared" si="337"/>
        <v>15.68</v>
      </c>
      <c r="AF187" s="44">
        <f t="shared" si="337"/>
        <v>0</v>
      </c>
      <c r="AG187" s="44">
        <f t="shared" si="336"/>
        <v>0</v>
      </c>
      <c r="AH187" s="44">
        <f t="shared" si="336"/>
        <v>0</v>
      </c>
      <c r="AI187" s="44">
        <f t="shared" si="336"/>
        <v>8.32</v>
      </c>
      <c r="AJ187" s="44">
        <f t="shared" si="252"/>
        <v>0</v>
      </c>
      <c r="AK187" s="812">
        <f t="shared" si="312"/>
        <v>208</v>
      </c>
      <c r="AL187" s="1252">
        <f>+N187</f>
        <v>0</v>
      </c>
      <c r="AM187" s="44">
        <f t="shared" si="276"/>
        <v>6</v>
      </c>
      <c r="AN187" s="47">
        <v>3.92</v>
      </c>
      <c r="AO187" s="47">
        <v>0</v>
      </c>
      <c r="AP187" s="47">
        <v>0</v>
      </c>
      <c r="AQ187" s="47">
        <v>0</v>
      </c>
      <c r="AR187" s="47">
        <v>2.08</v>
      </c>
      <c r="AS187" s="47">
        <v>0</v>
      </c>
      <c r="AT187" s="812">
        <f t="shared" si="313"/>
        <v>208</v>
      </c>
      <c r="AU187" s="1255">
        <f>+O187</f>
        <v>0</v>
      </c>
      <c r="AV187" s="44">
        <f t="shared" si="277"/>
        <v>6</v>
      </c>
      <c r="AW187" s="47">
        <v>3.92</v>
      </c>
      <c r="AX187" s="47">
        <v>0</v>
      </c>
      <c r="AY187" s="47">
        <v>0</v>
      </c>
      <c r="AZ187" s="47">
        <v>0</v>
      </c>
      <c r="BA187" s="47">
        <v>2.08</v>
      </c>
      <c r="BB187" s="47">
        <v>0</v>
      </c>
      <c r="BC187" s="812">
        <f t="shared" si="314"/>
        <v>208</v>
      </c>
      <c r="BD187" s="1258">
        <f>+P187</f>
        <v>0.5</v>
      </c>
      <c r="BE187" s="44">
        <f t="shared" si="278"/>
        <v>6</v>
      </c>
      <c r="BF187" s="47">
        <v>3.92</v>
      </c>
      <c r="BG187" s="47">
        <v>0</v>
      </c>
      <c r="BH187" s="47">
        <v>0</v>
      </c>
      <c r="BI187" s="47">
        <v>0</v>
      </c>
      <c r="BJ187" s="47">
        <v>2.08</v>
      </c>
      <c r="BK187" s="47">
        <v>0</v>
      </c>
      <c r="BL187" s="812">
        <f t="shared" si="315"/>
        <v>208</v>
      </c>
      <c r="BM187" s="1249">
        <f>+Q187</f>
        <v>0.5</v>
      </c>
      <c r="BN187" s="44">
        <f t="shared" si="279"/>
        <v>6</v>
      </c>
      <c r="BO187" s="47">
        <v>3.92</v>
      </c>
      <c r="BP187" s="47">
        <v>0</v>
      </c>
      <c r="BQ187" s="47">
        <v>0</v>
      </c>
      <c r="BR187" s="47">
        <v>0</v>
      </c>
      <c r="BS187" s="47">
        <v>2.08</v>
      </c>
      <c r="BT187" s="47">
        <v>0</v>
      </c>
      <c r="BU187" s="818"/>
      <c r="BV187" s="819"/>
      <c r="BW187" s="819"/>
      <c r="BX187" s="819"/>
      <c r="BY187" s="819"/>
      <c r="BZ187" s="819"/>
      <c r="CA187" s="819"/>
      <c r="CB187" s="819"/>
      <c r="CC187" s="820"/>
    </row>
    <row r="188" spans="1:81" s="58" customFormat="1" ht="40.200000000000003" customHeight="1" x14ac:dyDescent="0.3">
      <c r="A188" s="34"/>
      <c r="B188" s="982"/>
      <c r="C188" s="869"/>
      <c r="D188" s="872"/>
      <c r="E188" s="852"/>
      <c r="F188" s="852"/>
      <c r="G188" s="852"/>
      <c r="H188" s="852"/>
      <c r="I188" s="1185"/>
      <c r="J188" s="813"/>
      <c r="K188" s="855"/>
      <c r="L188" s="858"/>
      <c r="M188" s="861"/>
      <c r="N188" s="837"/>
      <c r="O188" s="840"/>
      <c r="P188" s="864"/>
      <c r="Q188" s="867"/>
      <c r="R188" s="813"/>
      <c r="S188" s="355" t="s">
        <v>5202</v>
      </c>
      <c r="T188" s="236" t="s">
        <v>3822</v>
      </c>
      <c r="U188" s="236" t="s">
        <v>3826</v>
      </c>
      <c r="V188" s="236" t="s">
        <v>3830</v>
      </c>
      <c r="W188" s="355" t="s">
        <v>5203</v>
      </c>
      <c r="X188" s="539">
        <v>44956</v>
      </c>
      <c r="Y188" s="539">
        <v>45289</v>
      </c>
      <c r="Z188" s="539">
        <v>44956</v>
      </c>
      <c r="AA188" s="539">
        <v>45289</v>
      </c>
      <c r="AB188" s="813"/>
      <c r="AC188" s="828"/>
      <c r="AD188" s="51">
        <f t="shared" si="337"/>
        <v>24</v>
      </c>
      <c r="AE188" s="51">
        <f t="shared" si="337"/>
        <v>15.68</v>
      </c>
      <c r="AF188" s="51">
        <f t="shared" si="337"/>
        <v>0</v>
      </c>
      <c r="AG188" s="51">
        <f t="shared" si="336"/>
        <v>0</v>
      </c>
      <c r="AH188" s="51">
        <f t="shared" si="336"/>
        <v>0</v>
      </c>
      <c r="AI188" s="51">
        <f t="shared" si="336"/>
        <v>8.32</v>
      </c>
      <c r="AJ188" s="51">
        <f t="shared" si="252"/>
        <v>0</v>
      </c>
      <c r="AK188" s="813"/>
      <c r="AL188" s="1253"/>
      <c r="AM188" s="51">
        <f t="shared" si="276"/>
        <v>6</v>
      </c>
      <c r="AN188" s="257">
        <v>3.92</v>
      </c>
      <c r="AO188" s="257">
        <v>0</v>
      </c>
      <c r="AP188" s="257">
        <v>0</v>
      </c>
      <c r="AQ188" s="257">
        <v>0</v>
      </c>
      <c r="AR188" s="257">
        <v>2.08</v>
      </c>
      <c r="AS188" s="257">
        <v>0</v>
      </c>
      <c r="AT188" s="813"/>
      <c r="AU188" s="1256"/>
      <c r="AV188" s="51">
        <f t="shared" si="277"/>
        <v>6</v>
      </c>
      <c r="AW188" s="257">
        <v>3.92</v>
      </c>
      <c r="AX188" s="257">
        <v>0</v>
      </c>
      <c r="AY188" s="257">
        <v>0</v>
      </c>
      <c r="AZ188" s="257">
        <v>0</v>
      </c>
      <c r="BA188" s="257">
        <v>2.08</v>
      </c>
      <c r="BB188" s="257">
        <v>0</v>
      </c>
      <c r="BC188" s="813"/>
      <c r="BD188" s="1259"/>
      <c r="BE188" s="51">
        <f t="shared" si="278"/>
        <v>6</v>
      </c>
      <c r="BF188" s="257">
        <v>3.92</v>
      </c>
      <c r="BG188" s="257">
        <v>0</v>
      </c>
      <c r="BH188" s="257">
        <v>0</v>
      </c>
      <c r="BI188" s="257">
        <v>0</v>
      </c>
      <c r="BJ188" s="257">
        <v>2.08</v>
      </c>
      <c r="BK188" s="257">
        <v>0</v>
      </c>
      <c r="BL188" s="813"/>
      <c r="BM188" s="1250"/>
      <c r="BN188" s="51">
        <f t="shared" si="279"/>
        <v>6</v>
      </c>
      <c r="BO188" s="257">
        <v>3.92</v>
      </c>
      <c r="BP188" s="257">
        <v>0</v>
      </c>
      <c r="BQ188" s="257">
        <v>0</v>
      </c>
      <c r="BR188" s="257">
        <v>0</v>
      </c>
      <c r="BS188" s="257">
        <v>2.08</v>
      </c>
      <c r="BT188" s="257">
        <v>0</v>
      </c>
      <c r="BU188" s="821"/>
      <c r="BV188" s="822"/>
      <c r="BW188" s="822"/>
      <c r="BX188" s="822"/>
      <c r="BY188" s="822"/>
      <c r="BZ188" s="822"/>
      <c r="CA188" s="822"/>
      <c r="CB188" s="822"/>
      <c r="CC188" s="823"/>
    </row>
    <row r="189" spans="1:81" s="58" customFormat="1" ht="40.200000000000003" customHeight="1" x14ac:dyDescent="0.3">
      <c r="A189" s="34"/>
      <c r="B189" s="982"/>
      <c r="C189" s="869"/>
      <c r="D189" s="872"/>
      <c r="E189" s="852"/>
      <c r="F189" s="852"/>
      <c r="G189" s="852"/>
      <c r="H189" s="852"/>
      <c r="I189" s="1185"/>
      <c r="J189" s="813"/>
      <c r="K189" s="855"/>
      <c r="L189" s="858"/>
      <c r="M189" s="861"/>
      <c r="N189" s="837"/>
      <c r="O189" s="840"/>
      <c r="P189" s="864"/>
      <c r="Q189" s="867"/>
      <c r="R189" s="813"/>
      <c r="S189" s="355" t="s">
        <v>5204</v>
      </c>
      <c r="T189" s="236" t="s">
        <v>3822</v>
      </c>
      <c r="U189" s="236" t="s">
        <v>3826</v>
      </c>
      <c r="V189" s="236" t="s">
        <v>3830</v>
      </c>
      <c r="W189" s="355" t="s">
        <v>5205</v>
      </c>
      <c r="X189" s="539">
        <v>44956</v>
      </c>
      <c r="Y189" s="539">
        <v>45289</v>
      </c>
      <c r="Z189" s="539">
        <v>44956</v>
      </c>
      <c r="AA189" s="539">
        <v>45289</v>
      </c>
      <c r="AB189" s="813"/>
      <c r="AC189" s="828"/>
      <c r="AD189" s="51">
        <f t="shared" si="337"/>
        <v>24</v>
      </c>
      <c r="AE189" s="51">
        <f t="shared" si="337"/>
        <v>15.68</v>
      </c>
      <c r="AF189" s="51">
        <f t="shared" si="337"/>
        <v>0</v>
      </c>
      <c r="AG189" s="51">
        <f t="shared" si="336"/>
        <v>0</v>
      </c>
      <c r="AH189" s="51">
        <f t="shared" si="336"/>
        <v>0</v>
      </c>
      <c r="AI189" s="51">
        <f t="shared" si="336"/>
        <v>8.32</v>
      </c>
      <c r="AJ189" s="51">
        <f t="shared" si="252"/>
        <v>0</v>
      </c>
      <c r="AK189" s="813"/>
      <c r="AL189" s="1253"/>
      <c r="AM189" s="51">
        <f t="shared" si="276"/>
        <v>6</v>
      </c>
      <c r="AN189" s="257">
        <v>3.92</v>
      </c>
      <c r="AO189" s="257">
        <v>0</v>
      </c>
      <c r="AP189" s="257">
        <v>0</v>
      </c>
      <c r="AQ189" s="257">
        <v>0</v>
      </c>
      <c r="AR189" s="257">
        <v>2.08</v>
      </c>
      <c r="AS189" s="257"/>
      <c r="AT189" s="813"/>
      <c r="AU189" s="1256"/>
      <c r="AV189" s="51">
        <f t="shared" si="277"/>
        <v>6</v>
      </c>
      <c r="AW189" s="257">
        <v>3.92</v>
      </c>
      <c r="AX189" s="257">
        <v>0</v>
      </c>
      <c r="AY189" s="257">
        <v>0</v>
      </c>
      <c r="AZ189" s="257">
        <v>0</v>
      </c>
      <c r="BA189" s="257">
        <v>2.08</v>
      </c>
      <c r="BB189" s="257"/>
      <c r="BC189" s="813"/>
      <c r="BD189" s="1259"/>
      <c r="BE189" s="51">
        <f t="shared" si="278"/>
        <v>6</v>
      </c>
      <c r="BF189" s="257">
        <v>3.92</v>
      </c>
      <c r="BG189" s="257">
        <v>0</v>
      </c>
      <c r="BH189" s="257">
        <v>0</v>
      </c>
      <c r="BI189" s="257">
        <v>0</v>
      </c>
      <c r="BJ189" s="257">
        <v>2.08</v>
      </c>
      <c r="BK189" s="257"/>
      <c r="BL189" s="813"/>
      <c r="BM189" s="1250"/>
      <c r="BN189" s="51">
        <f t="shared" si="279"/>
        <v>6</v>
      </c>
      <c r="BO189" s="257">
        <v>3.92</v>
      </c>
      <c r="BP189" s="257">
        <v>0</v>
      </c>
      <c r="BQ189" s="257">
        <v>0</v>
      </c>
      <c r="BR189" s="257">
        <v>0</v>
      </c>
      <c r="BS189" s="257">
        <v>2.08</v>
      </c>
      <c r="BT189" s="257"/>
      <c r="BU189" s="821"/>
      <c r="BV189" s="822"/>
      <c r="BW189" s="822"/>
      <c r="BX189" s="822"/>
      <c r="BY189" s="822"/>
      <c r="BZ189" s="822"/>
      <c r="CA189" s="822"/>
      <c r="CB189" s="822"/>
      <c r="CC189" s="823"/>
    </row>
    <row r="190" spans="1:81" s="58" customFormat="1" ht="40.200000000000003" customHeight="1" thickBot="1" x14ac:dyDescent="0.35">
      <c r="A190" s="34"/>
      <c r="B190" s="982"/>
      <c r="C190" s="869"/>
      <c r="D190" s="873"/>
      <c r="E190" s="853"/>
      <c r="F190" s="853"/>
      <c r="G190" s="853"/>
      <c r="H190" s="853"/>
      <c r="I190" s="1186"/>
      <c r="J190" s="814"/>
      <c r="K190" s="856"/>
      <c r="L190" s="859"/>
      <c r="M190" s="862"/>
      <c r="N190" s="838"/>
      <c r="O190" s="841"/>
      <c r="P190" s="865"/>
      <c r="Q190" s="874"/>
      <c r="R190" s="814"/>
      <c r="S190" s="356"/>
      <c r="T190" s="393"/>
      <c r="U190" s="237"/>
      <c r="V190" s="237"/>
      <c r="W190" s="356"/>
      <c r="X190" s="539"/>
      <c r="Y190" s="539"/>
      <c r="Z190" s="539"/>
      <c r="AA190" s="539"/>
      <c r="AB190" s="814"/>
      <c r="AC190" s="829"/>
      <c r="AD190" s="46">
        <f t="shared" si="337"/>
        <v>0</v>
      </c>
      <c r="AE190" s="46">
        <f t="shared" si="337"/>
        <v>0</v>
      </c>
      <c r="AF190" s="46">
        <f t="shared" si="337"/>
        <v>0</v>
      </c>
      <c r="AG190" s="46">
        <f t="shared" si="336"/>
        <v>0</v>
      </c>
      <c r="AH190" s="46">
        <f t="shared" si="336"/>
        <v>0</v>
      </c>
      <c r="AI190" s="46">
        <f t="shared" si="336"/>
        <v>0</v>
      </c>
      <c r="AJ190" s="46">
        <f t="shared" si="252"/>
        <v>0</v>
      </c>
      <c r="AK190" s="814"/>
      <c r="AL190" s="1254"/>
      <c r="AM190" s="46">
        <f t="shared" si="276"/>
        <v>0</v>
      </c>
      <c r="AN190" s="49"/>
      <c r="AO190" s="49"/>
      <c r="AP190" s="49"/>
      <c r="AQ190" s="49"/>
      <c r="AR190" s="49"/>
      <c r="AS190" s="49">
        <v>0</v>
      </c>
      <c r="AT190" s="814"/>
      <c r="AU190" s="1257"/>
      <c r="AV190" s="46">
        <f t="shared" si="277"/>
        <v>0</v>
      </c>
      <c r="AW190" s="49"/>
      <c r="AX190" s="49"/>
      <c r="AY190" s="49"/>
      <c r="AZ190" s="49"/>
      <c r="BA190" s="49"/>
      <c r="BB190" s="49">
        <v>0</v>
      </c>
      <c r="BC190" s="814"/>
      <c r="BD190" s="1260"/>
      <c r="BE190" s="46">
        <f t="shared" si="278"/>
        <v>0</v>
      </c>
      <c r="BF190" s="49"/>
      <c r="BG190" s="49"/>
      <c r="BH190" s="49"/>
      <c r="BI190" s="49"/>
      <c r="BJ190" s="49"/>
      <c r="BK190" s="49">
        <v>0</v>
      </c>
      <c r="BL190" s="814"/>
      <c r="BM190" s="1251"/>
      <c r="BN190" s="46">
        <f t="shared" si="279"/>
        <v>0</v>
      </c>
      <c r="BO190" s="49"/>
      <c r="BP190" s="49"/>
      <c r="BQ190" s="49"/>
      <c r="BR190" s="49"/>
      <c r="BS190" s="49"/>
      <c r="BT190" s="49">
        <v>0</v>
      </c>
      <c r="BU190" s="824"/>
      <c r="BV190" s="825"/>
      <c r="BW190" s="825"/>
      <c r="BX190" s="825"/>
      <c r="BY190" s="825"/>
      <c r="BZ190" s="825"/>
      <c r="CA190" s="825"/>
      <c r="CB190" s="825"/>
      <c r="CC190" s="826"/>
    </row>
    <row r="191" spans="1:81" s="58" customFormat="1" ht="40.200000000000003" customHeight="1" thickTop="1" x14ac:dyDescent="0.3">
      <c r="A191" s="34"/>
      <c r="B191" s="982"/>
      <c r="C191" s="869"/>
      <c r="D191" s="871">
        <v>3301</v>
      </c>
      <c r="E191" s="851" t="s">
        <v>3996</v>
      </c>
      <c r="F191" s="851">
        <v>3301051</v>
      </c>
      <c r="G191" s="851" t="s">
        <v>4011</v>
      </c>
      <c r="H191" s="851" t="s">
        <v>2580</v>
      </c>
      <c r="I191" s="1184">
        <v>2021004540024</v>
      </c>
      <c r="J191" s="812">
        <v>209</v>
      </c>
      <c r="K191" s="854" t="str">
        <f>+[4]Metas!K237</f>
        <v>Apoyos a procesos de formación en formulación, evaluación y dirección de proyectos culturales (2 por año)</v>
      </c>
      <c r="L191" s="857">
        <f t="shared" ref="L191" si="350">M191</f>
        <v>2</v>
      </c>
      <c r="M191" s="860">
        <f t="shared" ref="M191" si="351">SUM(N191:Q191)</f>
        <v>2</v>
      </c>
      <c r="N191" s="836"/>
      <c r="O191" s="839"/>
      <c r="P191" s="863">
        <v>1</v>
      </c>
      <c r="Q191" s="866">
        <v>1</v>
      </c>
      <c r="R191" s="812">
        <f t="shared" ref="R191" si="352">+$J191</f>
        <v>209</v>
      </c>
      <c r="S191" s="354" t="s">
        <v>5206</v>
      </c>
      <c r="T191" s="438" t="s">
        <v>3822</v>
      </c>
      <c r="U191" s="235" t="s">
        <v>3826</v>
      </c>
      <c r="V191" s="235" t="s">
        <v>3830</v>
      </c>
      <c r="W191" s="354" t="s">
        <v>5207</v>
      </c>
      <c r="X191" s="538">
        <v>44956</v>
      </c>
      <c r="Y191" s="538">
        <v>45289</v>
      </c>
      <c r="Z191" s="538">
        <v>44956</v>
      </c>
      <c r="AA191" s="538">
        <v>45289</v>
      </c>
      <c r="AB191" s="812">
        <f t="shared" si="310"/>
        <v>209</v>
      </c>
      <c r="AC191" s="827">
        <f t="shared" ref="AC191" si="353">+L191</f>
        <v>2</v>
      </c>
      <c r="AD191" s="44">
        <f t="shared" si="337"/>
        <v>24</v>
      </c>
      <c r="AE191" s="44">
        <f t="shared" si="337"/>
        <v>15.68</v>
      </c>
      <c r="AF191" s="44">
        <f t="shared" si="337"/>
        <v>0</v>
      </c>
      <c r="AG191" s="44">
        <f t="shared" si="336"/>
        <v>0</v>
      </c>
      <c r="AH191" s="44">
        <f t="shared" si="336"/>
        <v>0</v>
      </c>
      <c r="AI191" s="44">
        <f t="shared" si="336"/>
        <v>8.32</v>
      </c>
      <c r="AJ191" s="44">
        <f t="shared" si="252"/>
        <v>0</v>
      </c>
      <c r="AK191" s="812">
        <f t="shared" si="312"/>
        <v>209</v>
      </c>
      <c r="AL191" s="1252">
        <f>+N191</f>
        <v>0</v>
      </c>
      <c r="AM191" s="44">
        <f t="shared" si="276"/>
        <v>6</v>
      </c>
      <c r="AN191" s="47">
        <v>3.92</v>
      </c>
      <c r="AO191" s="47">
        <v>0</v>
      </c>
      <c r="AP191" s="47">
        <v>0</v>
      </c>
      <c r="AQ191" s="47">
        <v>0</v>
      </c>
      <c r="AR191" s="47">
        <v>2.08</v>
      </c>
      <c r="AS191" s="47">
        <v>0</v>
      </c>
      <c r="AT191" s="812">
        <f t="shared" si="313"/>
        <v>209</v>
      </c>
      <c r="AU191" s="1255">
        <f>+O191</f>
        <v>0</v>
      </c>
      <c r="AV191" s="44">
        <f t="shared" si="277"/>
        <v>6</v>
      </c>
      <c r="AW191" s="47">
        <v>3.92</v>
      </c>
      <c r="AX191" s="47">
        <v>0</v>
      </c>
      <c r="AY191" s="47">
        <v>0</v>
      </c>
      <c r="AZ191" s="47">
        <v>0</v>
      </c>
      <c r="BA191" s="47">
        <v>2.08</v>
      </c>
      <c r="BB191" s="47">
        <v>0</v>
      </c>
      <c r="BC191" s="812">
        <f t="shared" si="314"/>
        <v>209</v>
      </c>
      <c r="BD191" s="1258">
        <f>+P191</f>
        <v>1</v>
      </c>
      <c r="BE191" s="44">
        <f t="shared" si="278"/>
        <v>6</v>
      </c>
      <c r="BF191" s="47">
        <v>3.92</v>
      </c>
      <c r="BG191" s="47">
        <v>0</v>
      </c>
      <c r="BH191" s="47">
        <v>0</v>
      </c>
      <c r="BI191" s="47">
        <v>0</v>
      </c>
      <c r="BJ191" s="47">
        <v>2.08</v>
      </c>
      <c r="BK191" s="47">
        <v>0</v>
      </c>
      <c r="BL191" s="812">
        <f t="shared" si="315"/>
        <v>209</v>
      </c>
      <c r="BM191" s="1249">
        <f>+Q191</f>
        <v>1</v>
      </c>
      <c r="BN191" s="44">
        <f t="shared" si="279"/>
        <v>6</v>
      </c>
      <c r="BO191" s="47">
        <v>3.92</v>
      </c>
      <c r="BP191" s="47">
        <v>0</v>
      </c>
      <c r="BQ191" s="47">
        <v>0</v>
      </c>
      <c r="BR191" s="47">
        <v>0</v>
      </c>
      <c r="BS191" s="47">
        <v>2.08</v>
      </c>
      <c r="BT191" s="47">
        <v>0</v>
      </c>
      <c r="BU191" s="818"/>
      <c r="BV191" s="819"/>
      <c r="BW191" s="819"/>
      <c r="BX191" s="819"/>
      <c r="BY191" s="819"/>
      <c r="BZ191" s="819"/>
      <c r="CA191" s="819"/>
      <c r="CB191" s="819"/>
      <c r="CC191" s="820"/>
    </row>
    <row r="192" spans="1:81" s="58" customFormat="1" ht="40.200000000000003" customHeight="1" x14ac:dyDescent="0.3">
      <c r="A192" s="34"/>
      <c r="B192" s="982"/>
      <c r="C192" s="869"/>
      <c r="D192" s="872"/>
      <c r="E192" s="852"/>
      <c r="F192" s="852"/>
      <c r="G192" s="852"/>
      <c r="H192" s="852"/>
      <c r="I192" s="1185"/>
      <c r="J192" s="813"/>
      <c r="K192" s="855"/>
      <c r="L192" s="858"/>
      <c r="M192" s="861"/>
      <c r="N192" s="837"/>
      <c r="O192" s="840"/>
      <c r="P192" s="864"/>
      <c r="Q192" s="867"/>
      <c r="R192" s="813"/>
      <c r="S192" s="355" t="s">
        <v>5208</v>
      </c>
      <c r="T192" s="236" t="s">
        <v>3822</v>
      </c>
      <c r="U192" s="236" t="s">
        <v>3826</v>
      </c>
      <c r="V192" s="236" t="s">
        <v>3830</v>
      </c>
      <c r="W192" s="355" t="s">
        <v>5209</v>
      </c>
      <c r="X192" s="539">
        <v>44956</v>
      </c>
      <c r="Y192" s="539">
        <v>45289</v>
      </c>
      <c r="Z192" s="539">
        <v>44956</v>
      </c>
      <c r="AA192" s="539">
        <v>45289</v>
      </c>
      <c r="AB192" s="813"/>
      <c r="AC192" s="828"/>
      <c r="AD192" s="51">
        <f t="shared" si="337"/>
        <v>24</v>
      </c>
      <c r="AE192" s="51">
        <f t="shared" si="337"/>
        <v>15.68</v>
      </c>
      <c r="AF192" s="51">
        <f t="shared" si="337"/>
        <v>0</v>
      </c>
      <c r="AG192" s="51">
        <f t="shared" si="336"/>
        <v>0</v>
      </c>
      <c r="AH192" s="51">
        <f t="shared" si="336"/>
        <v>0</v>
      </c>
      <c r="AI192" s="51">
        <f t="shared" si="336"/>
        <v>8.32</v>
      </c>
      <c r="AJ192" s="51">
        <f t="shared" si="252"/>
        <v>0</v>
      </c>
      <c r="AK192" s="813"/>
      <c r="AL192" s="1253"/>
      <c r="AM192" s="51">
        <f t="shared" si="276"/>
        <v>6</v>
      </c>
      <c r="AN192" s="257">
        <v>3.92</v>
      </c>
      <c r="AO192" s="257">
        <v>0</v>
      </c>
      <c r="AP192" s="257">
        <v>0</v>
      </c>
      <c r="AQ192" s="257">
        <v>0</v>
      </c>
      <c r="AR192" s="257">
        <v>2.08</v>
      </c>
      <c r="AS192" s="257">
        <v>0</v>
      </c>
      <c r="AT192" s="813"/>
      <c r="AU192" s="1256"/>
      <c r="AV192" s="51">
        <f t="shared" si="277"/>
        <v>6</v>
      </c>
      <c r="AW192" s="257">
        <v>3.92</v>
      </c>
      <c r="AX192" s="257">
        <v>0</v>
      </c>
      <c r="AY192" s="257">
        <v>0</v>
      </c>
      <c r="AZ192" s="257">
        <v>0</v>
      </c>
      <c r="BA192" s="257">
        <v>2.08</v>
      </c>
      <c r="BB192" s="257">
        <v>0</v>
      </c>
      <c r="BC192" s="813"/>
      <c r="BD192" s="1259"/>
      <c r="BE192" s="51">
        <f t="shared" si="278"/>
        <v>6</v>
      </c>
      <c r="BF192" s="257">
        <v>3.92</v>
      </c>
      <c r="BG192" s="257">
        <v>0</v>
      </c>
      <c r="BH192" s="257">
        <v>0</v>
      </c>
      <c r="BI192" s="257">
        <v>0</v>
      </c>
      <c r="BJ192" s="257">
        <v>2.08</v>
      </c>
      <c r="BK192" s="257">
        <v>0</v>
      </c>
      <c r="BL192" s="813"/>
      <c r="BM192" s="1250"/>
      <c r="BN192" s="51">
        <f t="shared" si="279"/>
        <v>6</v>
      </c>
      <c r="BO192" s="257">
        <v>3.92</v>
      </c>
      <c r="BP192" s="257">
        <v>0</v>
      </c>
      <c r="BQ192" s="257">
        <v>0</v>
      </c>
      <c r="BR192" s="257">
        <v>0</v>
      </c>
      <c r="BS192" s="257">
        <v>2.08</v>
      </c>
      <c r="BT192" s="257">
        <v>0</v>
      </c>
      <c r="BU192" s="821"/>
      <c r="BV192" s="822"/>
      <c r="BW192" s="822"/>
      <c r="BX192" s="822"/>
      <c r="BY192" s="822"/>
      <c r="BZ192" s="822"/>
      <c r="CA192" s="822"/>
      <c r="CB192" s="822"/>
      <c r="CC192" s="823"/>
    </row>
    <row r="193" spans="1:81" s="58" customFormat="1" ht="40.200000000000003" customHeight="1" x14ac:dyDescent="0.3">
      <c r="A193" s="34"/>
      <c r="B193" s="982"/>
      <c r="C193" s="869"/>
      <c r="D193" s="872"/>
      <c r="E193" s="852"/>
      <c r="F193" s="852"/>
      <c r="G193" s="852"/>
      <c r="H193" s="852"/>
      <c r="I193" s="1185"/>
      <c r="J193" s="813"/>
      <c r="K193" s="855"/>
      <c r="L193" s="858"/>
      <c r="M193" s="861"/>
      <c r="N193" s="837"/>
      <c r="O193" s="840"/>
      <c r="P193" s="864"/>
      <c r="Q193" s="867"/>
      <c r="R193" s="813"/>
      <c r="S193" s="355" t="s">
        <v>5210</v>
      </c>
      <c r="T193" s="236" t="s">
        <v>3822</v>
      </c>
      <c r="U193" s="236" t="s">
        <v>3826</v>
      </c>
      <c r="V193" s="236" t="s">
        <v>3830</v>
      </c>
      <c r="W193" s="355" t="s">
        <v>5211</v>
      </c>
      <c r="X193" s="539">
        <v>44956</v>
      </c>
      <c r="Y193" s="539">
        <v>45289</v>
      </c>
      <c r="Z193" s="539">
        <v>44956</v>
      </c>
      <c r="AA193" s="539">
        <v>45289</v>
      </c>
      <c r="AB193" s="813"/>
      <c r="AC193" s="828"/>
      <c r="AD193" s="51">
        <f t="shared" si="337"/>
        <v>24</v>
      </c>
      <c r="AE193" s="51">
        <f t="shared" si="337"/>
        <v>15.68</v>
      </c>
      <c r="AF193" s="51">
        <f t="shared" si="337"/>
        <v>0</v>
      </c>
      <c r="AG193" s="51">
        <f t="shared" si="336"/>
        <v>0</v>
      </c>
      <c r="AH193" s="51">
        <f t="shared" si="336"/>
        <v>0</v>
      </c>
      <c r="AI193" s="51">
        <f t="shared" si="336"/>
        <v>8.32</v>
      </c>
      <c r="AJ193" s="51">
        <f t="shared" si="252"/>
        <v>0</v>
      </c>
      <c r="AK193" s="813"/>
      <c r="AL193" s="1253"/>
      <c r="AM193" s="51">
        <f t="shared" si="276"/>
        <v>6</v>
      </c>
      <c r="AN193" s="257">
        <v>3.92</v>
      </c>
      <c r="AO193" s="257">
        <v>0</v>
      </c>
      <c r="AP193" s="257">
        <v>0</v>
      </c>
      <c r="AQ193" s="257">
        <v>0</v>
      </c>
      <c r="AR193" s="257">
        <v>2.08</v>
      </c>
      <c r="AS193" s="257"/>
      <c r="AT193" s="813"/>
      <c r="AU193" s="1256"/>
      <c r="AV193" s="51">
        <f t="shared" si="277"/>
        <v>6</v>
      </c>
      <c r="AW193" s="257">
        <v>3.92</v>
      </c>
      <c r="AX193" s="257">
        <v>0</v>
      </c>
      <c r="AY193" s="257">
        <v>0</v>
      </c>
      <c r="AZ193" s="257">
        <v>0</v>
      </c>
      <c r="BA193" s="257">
        <v>2.08</v>
      </c>
      <c r="BB193" s="257"/>
      <c r="BC193" s="813"/>
      <c r="BD193" s="1259"/>
      <c r="BE193" s="51">
        <f t="shared" si="278"/>
        <v>6</v>
      </c>
      <c r="BF193" s="257">
        <v>3.92</v>
      </c>
      <c r="BG193" s="257">
        <v>0</v>
      </c>
      <c r="BH193" s="257">
        <v>0</v>
      </c>
      <c r="BI193" s="257">
        <v>0</v>
      </c>
      <c r="BJ193" s="257">
        <v>2.08</v>
      </c>
      <c r="BK193" s="257"/>
      <c r="BL193" s="813"/>
      <c r="BM193" s="1250"/>
      <c r="BN193" s="51">
        <f t="shared" si="279"/>
        <v>6</v>
      </c>
      <c r="BO193" s="257">
        <v>3.92</v>
      </c>
      <c r="BP193" s="257">
        <v>0</v>
      </c>
      <c r="BQ193" s="257">
        <v>0</v>
      </c>
      <c r="BR193" s="257">
        <v>0</v>
      </c>
      <c r="BS193" s="257">
        <v>2.08</v>
      </c>
      <c r="BT193" s="257"/>
      <c r="BU193" s="821"/>
      <c r="BV193" s="822"/>
      <c r="BW193" s="822"/>
      <c r="BX193" s="822"/>
      <c r="BY193" s="822"/>
      <c r="BZ193" s="822"/>
      <c r="CA193" s="822"/>
      <c r="CB193" s="822"/>
      <c r="CC193" s="823"/>
    </row>
    <row r="194" spans="1:81" s="58" customFormat="1" ht="40.200000000000003" customHeight="1" thickBot="1" x14ac:dyDescent="0.35">
      <c r="A194" s="34"/>
      <c r="B194" s="983"/>
      <c r="C194" s="870"/>
      <c r="D194" s="873"/>
      <c r="E194" s="853"/>
      <c r="F194" s="853"/>
      <c r="G194" s="853"/>
      <c r="H194" s="853"/>
      <c r="I194" s="1186"/>
      <c r="J194" s="814"/>
      <c r="K194" s="856"/>
      <c r="L194" s="859"/>
      <c r="M194" s="862"/>
      <c r="N194" s="838"/>
      <c r="O194" s="841"/>
      <c r="P194" s="865"/>
      <c r="Q194" s="874"/>
      <c r="R194" s="814"/>
      <c r="S194" s="356"/>
      <c r="T194" s="393"/>
      <c r="U194" s="237"/>
      <c r="V194" s="237"/>
      <c r="W194" s="356"/>
      <c r="X194" s="539"/>
      <c r="Y194" s="539"/>
      <c r="Z194" s="539"/>
      <c r="AA194" s="539"/>
      <c r="AB194" s="814"/>
      <c r="AC194" s="829"/>
      <c r="AD194" s="46">
        <f t="shared" si="337"/>
        <v>0</v>
      </c>
      <c r="AE194" s="46">
        <f t="shared" si="337"/>
        <v>0</v>
      </c>
      <c r="AF194" s="46">
        <f t="shared" si="337"/>
        <v>0</v>
      </c>
      <c r="AG194" s="46">
        <f t="shared" si="336"/>
        <v>0</v>
      </c>
      <c r="AH194" s="46">
        <f t="shared" si="336"/>
        <v>0</v>
      </c>
      <c r="AI194" s="46">
        <f t="shared" si="336"/>
        <v>0</v>
      </c>
      <c r="AJ194" s="46">
        <f t="shared" si="252"/>
        <v>0</v>
      </c>
      <c r="AK194" s="814"/>
      <c r="AL194" s="1254"/>
      <c r="AM194" s="46">
        <f t="shared" si="276"/>
        <v>0</v>
      </c>
      <c r="AN194" s="49"/>
      <c r="AO194" s="49"/>
      <c r="AP194" s="49"/>
      <c r="AQ194" s="49"/>
      <c r="AR194" s="49"/>
      <c r="AS194" s="49">
        <v>0</v>
      </c>
      <c r="AT194" s="814"/>
      <c r="AU194" s="1257"/>
      <c r="AV194" s="46">
        <f t="shared" si="277"/>
        <v>0</v>
      </c>
      <c r="AW194" s="49"/>
      <c r="AX194" s="49"/>
      <c r="AY194" s="49"/>
      <c r="AZ194" s="49"/>
      <c r="BA194" s="49"/>
      <c r="BB194" s="49">
        <v>0</v>
      </c>
      <c r="BC194" s="814"/>
      <c r="BD194" s="1260"/>
      <c r="BE194" s="46">
        <f t="shared" si="278"/>
        <v>0</v>
      </c>
      <c r="BF194" s="49"/>
      <c r="BG194" s="49"/>
      <c r="BH194" s="49"/>
      <c r="BI194" s="49"/>
      <c r="BJ194" s="49"/>
      <c r="BK194" s="49">
        <v>0</v>
      </c>
      <c r="BL194" s="814"/>
      <c r="BM194" s="1251"/>
      <c r="BN194" s="46">
        <f t="shared" si="279"/>
        <v>0</v>
      </c>
      <c r="BO194" s="49"/>
      <c r="BP194" s="49"/>
      <c r="BQ194" s="49"/>
      <c r="BR194" s="49"/>
      <c r="BS194" s="49"/>
      <c r="BT194" s="49">
        <v>0</v>
      </c>
      <c r="BU194" s="824"/>
      <c r="BV194" s="825"/>
      <c r="BW194" s="825"/>
      <c r="BX194" s="825"/>
      <c r="BY194" s="825"/>
      <c r="BZ194" s="825"/>
      <c r="CA194" s="825"/>
      <c r="CB194" s="825"/>
      <c r="CC194" s="826"/>
    </row>
    <row r="195" spans="1:81" s="58" customFormat="1" ht="40.200000000000003" customHeight="1" thickTop="1" x14ac:dyDescent="0.3">
      <c r="A195" s="34"/>
      <c r="B195" s="981" t="s">
        <v>303</v>
      </c>
      <c r="C195" s="868" t="s">
        <v>3113</v>
      </c>
      <c r="D195" s="871">
        <v>3301</v>
      </c>
      <c r="E195" s="851" t="s">
        <v>3996</v>
      </c>
      <c r="F195" s="851">
        <v>3301085</v>
      </c>
      <c r="G195" s="851" t="s">
        <v>4012</v>
      </c>
      <c r="H195" s="851" t="s">
        <v>5212</v>
      </c>
      <c r="I195" s="1184">
        <v>2021004540027</v>
      </c>
      <c r="J195" s="891">
        <v>210</v>
      </c>
      <c r="K195" s="854" t="str">
        <f>+[4]Metas!K239</f>
        <v>Actualizaciones e implementación del plan departamental de Lectura y bibliotecas anualmente (1 por año)</v>
      </c>
      <c r="L195" s="857">
        <f t="shared" ref="L195" si="354">M195</f>
        <v>1</v>
      </c>
      <c r="M195" s="860">
        <f t="shared" ref="M195" si="355">SUM(N195:Q195)</f>
        <v>1</v>
      </c>
      <c r="N195" s="836"/>
      <c r="O195" s="839">
        <v>0.3</v>
      </c>
      <c r="P195" s="863">
        <v>0.4</v>
      </c>
      <c r="Q195" s="866">
        <v>0.3</v>
      </c>
      <c r="R195" s="812">
        <f t="shared" ref="R195" si="356">+$J195</f>
        <v>210</v>
      </c>
      <c r="S195" s="354" t="s">
        <v>5213</v>
      </c>
      <c r="T195" s="438" t="s">
        <v>3822</v>
      </c>
      <c r="U195" s="235" t="s">
        <v>3826</v>
      </c>
      <c r="V195" s="235" t="s">
        <v>3830</v>
      </c>
      <c r="W195" s="354" t="s">
        <v>5214</v>
      </c>
      <c r="X195" s="538">
        <v>44956</v>
      </c>
      <c r="Y195" s="538">
        <v>45289</v>
      </c>
      <c r="Z195" s="538">
        <v>44956</v>
      </c>
      <c r="AA195" s="538">
        <v>45289</v>
      </c>
      <c r="AB195" s="812">
        <f t="shared" si="310"/>
        <v>210</v>
      </c>
      <c r="AC195" s="827">
        <f t="shared" ref="AC195" si="357">+L195</f>
        <v>1</v>
      </c>
      <c r="AD195" s="44">
        <f t="shared" si="337"/>
        <v>8.25</v>
      </c>
      <c r="AE195" s="44">
        <f t="shared" si="337"/>
        <v>6.5</v>
      </c>
      <c r="AF195" s="44">
        <f t="shared" si="337"/>
        <v>0</v>
      </c>
      <c r="AG195" s="44">
        <f t="shared" si="336"/>
        <v>0</v>
      </c>
      <c r="AH195" s="44">
        <f t="shared" si="336"/>
        <v>0</v>
      </c>
      <c r="AI195" s="44">
        <f t="shared" si="336"/>
        <v>0</v>
      </c>
      <c r="AJ195" s="44">
        <f t="shared" si="336"/>
        <v>1.75</v>
      </c>
      <c r="AK195" s="812">
        <f t="shared" si="312"/>
        <v>210</v>
      </c>
      <c r="AL195" s="1252">
        <f>+N195</f>
        <v>0</v>
      </c>
      <c r="AM195" s="44">
        <f t="shared" si="276"/>
        <v>2.0625</v>
      </c>
      <c r="AN195" s="47">
        <v>1.625</v>
      </c>
      <c r="AO195" s="47">
        <v>0</v>
      </c>
      <c r="AP195" s="47">
        <v>0</v>
      </c>
      <c r="AQ195" s="47">
        <v>0</v>
      </c>
      <c r="AR195" s="47">
        <v>0</v>
      </c>
      <c r="AS195" s="47">
        <v>0.4375</v>
      </c>
      <c r="AT195" s="812">
        <f t="shared" si="313"/>
        <v>210</v>
      </c>
      <c r="AU195" s="1255">
        <f>+O195</f>
        <v>0.3</v>
      </c>
      <c r="AV195" s="44">
        <f t="shared" si="277"/>
        <v>2.0625</v>
      </c>
      <c r="AW195" s="47">
        <v>1.625</v>
      </c>
      <c r="AX195" s="47">
        <v>0</v>
      </c>
      <c r="AY195" s="47">
        <v>0</v>
      </c>
      <c r="AZ195" s="47">
        <v>0</v>
      </c>
      <c r="BA195" s="47">
        <v>0</v>
      </c>
      <c r="BB195" s="47">
        <v>0.4375</v>
      </c>
      <c r="BC195" s="812">
        <f t="shared" si="314"/>
        <v>210</v>
      </c>
      <c r="BD195" s="1258">
        <f>+P195</f>
        <v>0.4</v>
      </c>
      <c r="BE195" s="44">
        <f t="shared" si="278"/>
        <v>2.0625</v>
      </c>
      <c r="BF195" s="47">
        <v>1.625</v>
      </c>
      <c r="BG195" s="47">
        <v>0</v>
      </c>
      <c r="BH195" s="47">
        <v>0</v>
      </c>
      <c r="BI195" s="47">
        <v>0</v>
      </c>
      <c r="BJ195" s="47">
        <v>0</v>
      </c>
      <c r="BK195" s="47">
        <v>0.4375</v>
      </c>
      <c r="BL195" s="812">
        <f t="shared" si="315"/>
        <v>210</v>
      </c>
      <c r="BM195" s="1249">
        <f>+Q195</f>
        <v>0.3</v>
      </c>
      <c r="BN195" s="44">
        <f t="shared" si="279"/>
        <v>2.0625</v>
      </c>
      <c r="BO195" s="47">
        <v>1.625</v>
      </c>
      <c r="BP195" s="47">
        <v>0</v>
      </c>
      <c r="BQ195" s="47">
        <v>0</v>
      </c>
      <c r="BR195" s="47">
        <v>0</v>
      </c>
      <c r="BS195" s="47">
        <v>0</v>
      </c>
      <c r="BT195" s="47">
        <v>0.4375</v>
      </c>
      <c r="BU195" s="818"/>
      <c r="BV195" s="819"/>
      <c r="BW195" s="819"/>
      <c r="BX195" s="819"/>
      <c r="BY195" s="819"/>
      <c r="BZ195" s="819"/>
      <c r="CA195" s="819"/>
      <c r="CB195" s="819"/>
      <c r="CC195" s="820"/>
    </row>
    <row r="196" spans="1:81" s="58" customFormat="1" ht="40.200000000000003" customHeight="1" x14ac:dyDescent="0.3">
      <c r="A196" s="34"/>
      <c r="B196" s="982"/>
      <c r="C196" s="869"/>
      <c r="D196" s="872"/>
      <c r="E196" s="852"/>
      <c r="F196" s="852"/>
      <c r="G196" s="852"/>
      <c r="H196" s="852"/>
      <c r="I196" s="1185"/>
      <c r="J196" s="892"/>
      <c r="K196" s="855"/>
      <c r="L196" s="858"/>
      <c r="M196" s="861"/>
      <c r="N196" s="837"/>
      <c r="O196" s="840"/>
      <c r="P196" s="864"/>
      <c r="Q196" s="867"/>
      <c r="R196" s="813"/>
      <c r="S196" s="355" t="s">
        <v>5215</v>
      </c>
      <c r="T196" s="236" t="s">
        <v>3822</v>
      </c>
      <c r="U196" s="236" t="s">
        <v>3826</v>
      </c>
      <c r="V196" s="236" t="s">
        <v>3830</v>
      </c>
      <c r="W196" s="355" t="s">
        <v>5216</v>
      </c>
      <c r="X196" s="539">
        <v>44956</v>
      </c>
      <c r="Y196" s="539">
        <v>45289</v>
      </c>
      <c r="Z196" s="539">
        <v>44956</v>
      </c>
      <c r="AA196" s="539">
        <v>45289</v>
      </c>
      <c r="AB196" s="813"/>
      <c r="AC196" s="828"/>
      <c r="AD196" s="51">
        <f t="shared" si="337"/>
        <v>8.25</v>
      </c>
      <c r="AE196" s="51">
        <f t="shared" si="337"/>
        <v>6.5</v>
      </c>
      <c r="AF196" s="51">
        <f t="shared" si="337"/>
        <v>0</v>
      </c>
      <c r="AG196" s="51">
        <f t="shared" si="336"/>
        <v>0</v>
      </c>
      <c r="AH196" s="51">
        <f t="shared" si="336"/>
        <v>0</v>
      </c>
      <c r="AI196" s="51">
        <f t="shared" si="336"/>
        <v>0</v>
      </c>
      <c r="AJ196" s="51">
        <f t="shared" si="336"/>
        <v>1.75</v>
      </c>
      <c r="AK196" s="813"/>
      <c r="AL196" s="1253"/>
      <c r="AM196" s="51">
        <f t="shared" si="276"/>
        <v>2.0625</v>
      </c>
      <c r="AN196" s="257">
        <v>1.625</v>
      </c>
      <c r="AO196" s="257">
        <v>0</v>
      </c>
      <c r="AP196" s="257">
        <v>0</v>
      </c>
      <c r="AQ196" s="257">
        <v>0</v>
      </c>
      <c r="AR196" s="257">
        <v>0</v>
      </c>
      <c r="AS196" s="257">
        <v>0.4375</v>
      </c>
      <c r="AT196" s="813"/>
      <c r="AU196" s="1256"/>
      <c r="AV196" s="51">
        <f t="shared" si="277"/>
        <v>2.0625</v>
      </c>
      <c r="AW196" s="257">
        <v>1.625</v>
      </c>
      <c r="AX196" s="257">
        <v>0</v>
      </c>
      <c r="AY196" s="257">
        <v>0</v>
      </c>
      <c r="AZ196" s="257">
        <v>0</v>
      </c>
      <c r="BA196" s="257">
        <v>0</v>
      </c>
      <c r="BB196" s="257">
        <v>0.4375</v>
      </c>
      <c r="BC196" s="813"/>
      <c r="BD196" s="1259"/>
      <c r="BE196" s="51">
        <f t="shared" si="278"/>
        <v>2.0625</v>
      </c>
      <c r="BF196" s="257">
        <v>1.625</v>
      </c>
      <c r="BG196" s="257">
        <v>0</v>
      </c>
      <c r="BH196" s="257">
        <v>0</v>
      </c>
      <c r="BI196" s="257">
        <v>0</v>
      </c>
      <c r="BJ196" s="257">
        <v>0</v>
      </c>
      <c r="BK196" s="257">
        <v>0.4375</v>
      </c>
      <c r="BL196" s="813"/>
      <c r="BM196" s="1250"/>
      <c r="BN196" s="51">
        <f t="shared" si="279"/>
        <v>2.0625</v>
      </c>
      <c r="BO196" s="257">
        <v>1.625</v>
      </c>
      <c r="BP196" s="257">
        <v>0</v>
      </c>
      <c r="BQ196" s="257">
        <v>0</v>
      </c>
      <c r="BR196" s="257">
        <v>0</v>
      </c>
      <c r="BS196" s="257">
        <v>0</v>
      </c>
      <c r="BT196" s="257">
        <v>0.4375</v>
      </c>
      <c r="BU196" s="821"/>
      <c r="BV196" s="822"/>
      <c r="BW196" s="822"/>
      <c r="BX196" s="822"/>
      <c r="BY196" s="822"/>
      <c r="BZ196" s="822"/>
      <c r="CA196" s="822"/>
      <c r="CB196" s="822"/>
      <c r="CC196" s="823"/>
    </row>
    <row r="197" spans="1:81" s="58" customFormat="1" ht="40.200000000000003" customHeight="1" x14ac:dyDescent="0.3">
      <c r="A197" s="34"/>
      <c r="B197" s="982"/>
      <c r="C197" s="869"/>
      <c r="D197" s="872"/>
      <c r="E197" s="852"/>
      <c r="F197" s="852"/>
      <c r="G197" s="852"/>
      <c r="H197" s="852"/>
      <c r="I197" s="1185"/>
      <c r="J197" s="892"/>
      <c r="K197" s="855"/>
      <c r="L197" s="858"/>
      <c r="M197" s="861"/>
      <c r="N197" s="837"/>
      <c r="O197" s="840"/>
      <c r="P197" s="864"/>
      <c r="Q197" s="867"/>
      <c r="R197" s="813"/>
      <c r="S197" s="355" t="s">
        <v>5217</v>
      </c>
      <c r="T197" s="236" t="s">
        <v>3822</v>
      </c>
      <c r="U197" s="236" t="s">
        <v>3826</v>
      </c>
      <c r="V197" s="236" t="s">
        <v>3830</v>
      </c>
      <c r="W197" s="355" t="s">
        <v>5218</v>
      </c>
      <c r="X197" s="539">
        <v>44956</v>
      </c>
      <c r="Y197" s="539">
        <v>45289</v>
      </c>
      <c r="Z197" s="539">
        <v>44956</v>
      </c>
      <c r="AA197" s="539">
        <v>45289</v>
      </c>
      <c r="AB197" s="813"/>
      <c r="AC197" s="828"/>
      <c r="AD197" s="51">
        <f t="shared" si="337"/>
        <v>8.25</v>
      </c>
      <c r="AE197" s="51">
        <f t="shared" si="337"/>
        <v>6.5</v>
      </c>
      <c r="AF197" s="51">
        <f t="shared" si="337"/>
        <v>0</v>
      </c>
      <c r="AG197" s="51">
        <f t="shared" si="336"/>
        <v>0</v>
      </c>
      <c r="AH197" s="51">
        <f t="shared" si="336"/>
        <v>0</v>
      </c>
      <c r="AI197" s="51">
        <f t="shared" si="336"/>
        <v>0</v>
      </c>
      <c r="AJ197" s="51">
        <f t="shared" si="336"/>
        <v>1.75</v>
      </c>
      <c r="AK197" s="813"/>
      <c r="AL197" s="1253"/>
      <c r="AM197" s="51">
        <f t="shared" si="276"/>
        <v>2.0625</v>
      </c>
      <c r="AN197" s="257">
        <v>1.625</v>
      </c>
      <c r="AO197" s="257">
        <v>0</v>
      </c>
      <c r="AP197" s="257">
        <v>0</v>
      </c>
      <c r="AQ197" s="257">
        <v>0</v>
      </c>
      <c r="AR197" s="257">
        <v>0</v>
      </c>
      <c r="AS197" s="257">
        <v>0.4375</v>
      </c>
      <c r="AT197" s="813"/>
      <c r="AU197" s="1256"/>
      <c r="AV197" s="51">
        <f t="shared" si="277"/>
        <v>2.0625</v>
      </c>
      <c r="AW197" s="257">
        <v>1.625</v>
      </c>
      <c r="AX197" s="257">
        <v>0</v>
      </c>
      <c r="AY197" s="257">
        <v>0</v>
      </c>
      <c r="AZ197" s="257">
        <v>0</v>
      </c>
      <c r="BA197" s="257">
        <v>0</v>
      </c>
      <c r="BB197" s="257">
        <v>0.4375</v>
      </c>
      <c r="BC197" s="813"/>
      <c r="BD197" s="1259"/>
      <c r="BE197" s="51">
        <f t="shared" si="278"/>
        <v>2.0625</v>
      </c>
      <c r="BF197" s="257">
        <v>1.625</v>
      </c>
      <c r="BG197" s="257">
        <v>0</v>
      </c>
      <c r="BH197" s="257">
        <v>0</v>
      </c>
      <c r="BI197" s="257">
        <v>0</v>
      </c>
      <c r="BJ197" s="257">
        <v>0</v>
      </c>
      <c r="BK197" s="257">
        <v>0.4375</v>
      </c>
      <c r="BL197" s="813"/>
      <c r="BM197" s="1250"/>
      <c r="BN197" s="51">
        <f t="shared" si="279"/>
        <v>2.0625</v>
      </c>
      <c r="BO197" s="257">
        <v>1.625</v>
      </c>
      <c r="BP197" s="257">
        <v>0</v>
      </c>
      <c r="BQ197" s="257">
        <v>0</v>
      </c>
      <c r="BR197" s="257">
        <v>0</v>
      </c>
      <c r="BS197" s="257">
        <v>0</v>
      </c>
      <c r="BT197" s="257">
        <v>0.4375</v>
      </c>
      <c r="BU197" s="821"/>
      <c r="BV197" s="822"/>
      <c r="BW197" s="822"/>
      <c r="BX197" s="822"/>
      <c r="BY197" s="822"/>
      <c r="BZ197" s="822"/>
      <c r="CA197" s="822"/>
      <c r="CB197" s="822"/>
      <c r="CC197" s="823"/>
    </row>
    <row r="198" spans="1:81" s="58" customFormat="1" ht="40.200000000000003" customHeight="1" thickBot="1" x14ac:dyDescent="0.35">
      <c r="A198" s="34"/>
      <c r="B198" s="982"/>
      <c r="C198" s="869"/>
      <c r="D198" s="873"/>
      <c r="E198" s="853"/>
      <c r="F198" s="853"/>
      <c r="G198" s="853"/>
      <c r="H198" s="853"/>
      <c r="I198" s="1186"/>
      <c r="J198" s="893"/>
      <c r="K198" s="856"/>
      <c r="L198" s="859"/>
      <c r="M198" s="862"/>
      <c r="N198" s="838"/>
      <c r="O198" s="841"/>
      <c r="P198" s="865"/>
      <c r="Q198" s="874"/>
      <c r="R198" s="814"/>
      <c r="S198" s="356" t="s">
        <v>5219</v>
      </c>
      <c r="T198" s="393" t="s">
        <v>3822</v>
      </c>
      <c r="U198" s="237" t="s">
        <v>3826</v>
      </c>
      <c r="V198" s="237" t="s">
        <v>3830</v>
      </c>
      <c r="W198" s="356" t="s">
        <v>5220</v>
      </c>
      <c r="X198" s="539">
        <v>44956</v>
      </c>
      <c r="Y198" s="539">
        <v>45289</v>
      </c>
      <c r="Z198" s="539">
        <v>44956</v>
      </c>
      <c r="AA198" s="539">
        <v>45289</v>
      </c>
      <c r="AB198" s="814"/>
      <c r="AC198" s="829"/>
      <c r="AD198" s="46">
        <f t="shared" si="337"/>
        <v>8.25</v>
      </c>
      <c r="AE198" s="46">
        <f t="shared" si="337"/>
        <v>6.5</v>
      </c>
      <c r="AF198" s="46">
        <f t="shared" si="337"/>
        <v>0</v>
      </c>
      <c r="AG198" s="46">
        <f t="shared" si="336"/>
        <v>0</v>
      </c>
      <c r="AH198" s="46">
        <f t="shared" si="336"/>
        <v>0</v>
      </c>
      <c r="AI198" s="46">
        <f t="shared" si="336"/>
        <v>0</v>
      </c>
      <c r="AJ198" s="46">
        <f t="shared" si="336"/>
        <v>1.75</v>
      </c>
      <c r="AK198" s="814"/>
      <c r="AL198" s="1254"/>
      <c r="AM198" s="46">
        <f t="shared" si="276"/>
        <v>2.0625</v>
      </c>
      <c r="AN198" s="49">
        <v>1.625</v>
      </c>
      <c r="AO198" s="49">
        <v>0</v>
      </c>
      <c r="AP198" s="49">
        <v>0</v>
      </c>
      <c r="AQ198" s="49">
        <v>0</v>
      </c>
      <c r="AR198" s="49">
        <v>0</v>
      </c>
      <c r="AS198" s="49">
        <v>0.4375</v>
      </c>
      <c r="AT198" s="814"/>
      <c r="AU198" s="1257"/>
      <c r="AV198" s="46">
        <f t="shared" si="277"/>
        <v>2.0625</v>
      </c>
      <c r="AW198" s="49">
        <v>1.625</v>
      </c>
      <c r="AX198" s="49">
        <v>0</v>
      </c>
      <c r="AY198" s="49">
        <v>0</v>
      </c>
      <c r="AZ198" s="49">
        <v>0</v>
      </c>
      <c r="BA198" s="49">
        <v>0</v>
      </c>
      <c r="BB198" s="49">
        <v>0.4375</v>
      </c>
      <c r="BC198" s="814"/>
      <c r="BD198" s="1260"/>
      <c r="BE198" s="46">
        <f t="shared" si="278"/>
        <v>2.0625</v>
      </c>
      <c r="BF198" s="49">
        <v>1.625</v>
      </c>
      <c r="BG198" s="49">
        <v>0</v>
      </c>
      <c r="BH198" s="49">
        <v>0</v>
      </c>
      <c r="BI198" s="49">
        <v>0</v>
      </c>
      <c r="BJ198" s="49">
        <v>0</v>
      </c>
      <c r="BK198" s="49">
        <v>0.4375</v>
      </c>
      <c r="BL198" s="814"/>
      <c r="BM198" s="1251"/>
      <c r="BN198" s="46">
        <f t="shared" si="279"/>
        <v>2.0625</v>
      </c>
      <c r="BO198" s="49">
        <v>1.625</v>
      </c>
      <c r="BP198" s="49">
        <v>0</v>
      </c>
      <c r="BQ198" s="49">
        <v>0</v>
      </c>
      <c r="BR198" s="49">
        <v>0</v>
      </c>
      <c r="BS198" s="49">
        <v>0</v>
      </c>
      <c r="BT198" s="49">
        <v>0.4375</v>
      </c>
      <c r="BU198" s="824"/>
      <c r="BV198" s="825"/>
      <c r="BW198" s="825"/>
      <c r="BX198" s="825"/>
      <c r="BY198" s="825"/>
      <c r="BZ198" s="825"/>
      <c r="CA198" s="825"/>
      <c r="CB198" s="825"/>
      <c r="CC198" s="826"/>
    </row>
    <row r="199" spans="1:81" s="58" customFormat="1" ht="40.200000000000003" customHeight="1" thickTop="1" x14ac:dyDescent="0.3">
      <c r="A199" s="34"/>
      <c r="B199" s="982"/>
      <c r="C199" s="869"/>
      <c r="D199" s="871">
        <v>3301</v>
      </c>
      <c r="E199" s="851" t="s">
        <v>3996</v>
      </c>
      <c r="F199" s="851">
        <v>3301085</v>
      </c>
      <c r="G199" s="851" t="s">
        <v>4012</v>
      </c>
      <c r="H199" s="851" t="s">
        <v>5212</v>
      </c>
      <c r="I199" s="1184">
        <v>2021004540027</v>
      </c>
      <c r="J199" s="891">
        <v>211</v>
      </c>
      <c r="K199" s="854" t="str">
        <f>+[4]Metas!K240</f>
        <v>Municipios con planes municipales de lectura implementados por año</v>
      </c>
      <c r="L199" s="857">
        <f t="shared" ref="L199" si="358">M199</f>
        <v>40</v>
      </c>
      <c r="M199" s="860">
        <f t="shared" ref="M199" si="359">SUM(N199:Q199)</f>
        <v>40</v>
      </c>
      <c r="N199" s="836">
        <v>10</v>
      </c>
      <c r="O199" s="839">
        <v>10</v>
      </c>
      <c r="P199" s="863">
        <v>10</v>
      </c>
      <c r="Q199" s="866">
        <v>10</v>
      </c>
      <c r="R199" s="812">
        <f t="shared" ref="R199" si="360">+$J199</f>
        <v>211</v>
      </c>
      <c r="S199" s="354" t="s">
        <v>5213</v>
      </c>
      <c r="T199" s="438" t="s">
        <v>3822</v>
      </c>
      <c r="U199" s="235" t="s">
        <v>3826</v>
      </c>
      <c r="V199" s="235" t="s">
        <v>3830</v>
      </c>
      <c r="W199" s="354" t="s">
        <v>5221</v>
      </c>
      <c r="X199" s="538">
        <v>44956</v>
      </c>
      <c r="Y199" s="538">
        <v>45289</v>
      </c>
      <c r="Z199" s="538">
        <v>44956</v>
      </c>
      <c r="AA199" s="538">
        <v>45289</v>
      </c>
      <c r="AB199" s="812">
        <f t="shared" si="310"/>
        <v>211</v>
      </c>
      <c r="AC199" s="827">
        <f t="shared" ref="AC199" si="361">+L199</f>
        <v>40</v>
      </c>
      <c r="AD199" s="44">
        <f t="shared" si="337"/>
        <v>7.4980000000000002</v>
      </c>
      <c r="AE199" s="44">
        <f t="shared" si="337"/>
        <v>5.7480000000000002</v>
      </c>
      <c r="AF199" s="44">
        <f t="shared" si="337"/>
        <v>0</v>
      </c>
      <c r="AG199" s="44">
        <f t="shared" si="336"/>
        <v>0</v>
      </c>
      <c r="AH199" s="44">
        <f t="shared" si="336"/>
        <v>0</v>
      </c>
      <c r="AI199" s="44">
        <f t="shared" si="336"/>
        <v>0</v>
      </c>
      <c r="AJ199" s="44">
        <f t="shared" si="336"/>
        <v>1.75</v>
      </c>
      <c r="AK199" s="812">
        <f t="shared" si="312"/>
        <v>211</v>
      </c>
      <c r="AL199" s="1252">
        <f>+N199</f>
        <v>10</v>
      </c>
      <c r="AM199" s="44">
        <f t="shared" si="276"/>
        <v>1.8745000000000001</v>
      </c>
      <c r="AN199" s="47">
        <v>1.4370000000000001</v>
      </c>
      <c r="AO199" s="47">
        <v>0</v>
      </c>
      <c r="AP199" s="47">
        <v>0</v>
      </c>
      <c r="AQ199" s="47">
        <v>0</v>
      </c>
      <c r="AR199" s="47">
        <v>0</v>
      </c>
      <c r="AS199" s="47">
        <v>0.4375</v>
      </c>
      <c r="AT199" s="812">
        <f t="shared" si="313"/>
        <v>211</v>
      </c>
      <c r="AU199" s="1255">
        <f>+O199</f>
        <v>10</v>
      </c>
      <c r="AV199" s="44">
        <f t="shared" si="277"/>
        <v>1.8745000000000001</v>
      </c>
      <c r="AW199" s="47">
        <v>1.4370000000000001</v>
      </c>
      <c r="AX199" s="47">
        <v>0</v>
      </c>
      <c r="AY199" s="47">
        <v>0</v>
      </c>
      <c r="AZ199" s="47">
        <v>0</v>
      </c>
      <c r="BA199" s="47">
        <v>0</v>
      </c>
      <c r="BB199" s="47">
        <v>0.4375</v>
      </c>
      <c r="BC199" s="812">
        <f t="shared" si="314"/>
        <v>211</v>
      </c>
      <c r="BD199" s="1258">
        <f>+P199</f>
        <v>10</v>
      </c>
      <c r="BE199" s="44">
        <f t="shared" si="278"/>
        <v>1.8745000000000001</v>
      </c>
      <c r="BF199" s="47">
        <v>1.4370000000000001</v>
      </c>
      <c r="BG199" s="47">
        <v>0</v>
      </c>
      <c r="BH199" s="47">
        <v>0</v>
      </c>
      <c r="BI199" s="47">
        <v>0</v>
      </c>
      <c r="BJ199" s="47">
        <v>0</v>
      </c>
      <c r="BK199" s="47">
        <v>0.4375</v>
      </c>
      <c r="BL199" s="812">
        <f t="shared" si="315"/>
        <v>211</v>
      </c>
      <c r="BM199" s="1249">
        <f>+Q199</f>
        <v>10</v>
      </c>
      <c r="BN199" s="44">
        <f t="shared" si="279"/>
        <v>1.8745000000000001</v>
      </c>
      <c r="BO199" s="47">
        <v>1.4370000000000001</v>
      </c>
      <c r="BP199" s="47">
        <v>0</v>
      </c>
      <c r="BQ199" s="47">
        <v>0</v>
      </c>
      <c r="BR199" s="47">
        <v>0</v>
      </c>
      <c r="BS199" s="47">
        <v>0</v>
      </c>
      <c r="BT199" s="47">
        <v>0.4375</v>
      </c>
      <c r="BU199" s="818"/>
      <c r="BV199" s="819"/>
      <c r="BW199" s="819"/>
      <c r="BX199" s="819"/>
      <c r="BY199" s="819"/>
      <c r="BZ199" s="819"/>
      <c r="CA199" s="819"/>
      <c r="CB199" s="819"/>
      <c r="CC199" s="820"/>
    </row>
    <row r="200" spans="1:81" s="58" customFormat="1" ht="40.200000000000003" customHeight="1" x14ac:dyDescent="0.3">
      <c r="A200" s="34"/>
      <c r="B200" s="982"/>
      <c r="C200" s="869"/>
      <c r="D200" s="872"/>
      <c r="E200" s="852"/>
      <c r="F200" s="852"/>
      <c r="G200" s="852"/>
      <c r="H200" s="852"/>
      <c r="I200" s="1185"/>
      <c r="J200" s="892"/>
      <c r="K200" s="855"/>
      <c r="L200" s="858"/>
      <c r="M200" s="861"/>
      <c r="N200" s="837"/>
      <c r="O200" s="840"/>
      <c r="P200" s="864"/>
      <c r="Q200" s="867"/>
      <c r="R200" s="813"/>
      <c r="S200" s="355" t="s">
        <v>5215</v>
      </c>
      <c r="T200" s="236" t="s">
        <v>3822</v>
      </c>
      <c r="U200" s="236" t="s">
        <v>3826</v>
      </c>
      <c r="V200" s="236" t="s">
        <v>3830</v>
      </c>
      <c r="W200" s="355" t="s">
        <v>5222</v>
      </c>
      <c r="X200" s="539">
        <v>44956</v>
      </c>
      <c r="Y200" s="539">
        <v>45289</v>
      </c>
      <c r="Z200" s="539">
        <v>44956</v>
      </c>
      <c r="AA200" s="539">
        <v>45289</v>
      </c>
      <c r="AB200" s="813"/>
      <c r="AC200" s="828"/>
      <c r="AD200" s="51">
        <f t="shared" si="337"/>
        <v>7.4980000000000002</v>
      </c>
      <c r="AE200" s="51">
        <f t="shared" si="337"/>
        <v>5.7480000000000002</v>
      </c>
      <c r="AF200" s="51">
        <f t="shared" si="337"/>
        <v>0</v>
      </c>
      <c r="AG200" s="51">
        <f t="shared" si="336"/>
        <v>0</v>
      </c>
      <c r="AH200" s="51">
        <f t="shared" si="336"/>
        <v>0</v>
      </c>
      <c r="AI200" s="51">
        <f t="shared" si="336"/>
        <v>0</v>
      </c>
      <c r="AJ200" s="51">
        <f t="shared" si="336"/>
        <v>1.75</v>
      </c>
      <c r="AK200" s="813"/>
      <c r="AL200" s="1253"/>
      <c r="AM200" s="51">
        <f t="shared" si="276"/>
        <v>1.8745000000000001</v>
      </c>
      <c r="AN200" s="257">
        <v>1.4370000000000001</v>
      </c>
      <c r="AO200" s="257">
        <v>0</v>
      </c>
      <c r="AP200" s="257">
        <v>0</v>
      </c>
      <c r="AQ200" s="257">
        <v>0</v>
      </c>
      <c r="AR200" s="257">
        <v>0</v>
      </c>
      <c r="AS200" s="257">
        <v>0.4375</v>
      </c>
      <c r="AT200" s="813"/>
      <c r="AU200" s="1256"/>
      <c r="AV200" s="51">
        <f t="shared" si="277"/>
        <v>1.8745000000000001</v>
      </c>
      <c r="AW200" s="257">
        <v>1.4370000000000001</v>
      </c>
      <c r="AX200" s="257">
        <v>0</v>
      </c>
      <c r="AY200" s="257">
        <v>0</v>
      </c>
      <c r="AZ200" s="257">
        <v>0</v>
      </c>
      <c r="BA200" s="257">
        <v>0</v>
      </c>
      <c r="BB200" s="257">
        <v>0.4375</v>
      </c>
      <c r="BC200" s="813"/>
      <c r="BD200" s="1259"/>
      <c r="BE200" s="51">
        <f t="shared" si="278"/>
        <v>1.8745000000000001</v>
      </c>
      <c r="BF200" s="257">
        <v>1.4370000000000001</v>
      </c>
      <c r="BG200" s="257">
        <v>0</v>
      </c>
      <c r="BH200" s="257">
        <v>0</v>
      </c>
      <c r="BI200" s="257">
        <v>0</v>
      </c>
      <c r="BJ200" s="257">
        <v>0</v>
      </c>
      <c r="BK200" s="257">
        <v>0.4375</v>
      </c>
      <c r="BL200" s="813"/>
      <c r="BM200" s="1250"/>
      <c r="BN200" s="51">
        <f t="shared" si="279"/>
        <v>1.8745000000000001</v>
      </c>
      <c r="BO200" s="257">
        <v>1.4370000000000001</v>
      </c>
      <c r="BP200" s="257">
        <v>0</v>
      </c>
      <c r="BQ200" s="257">
        <v>0</v>
      </c>
      <c r="BR200" s="257">
        <v>0</v>
      </c>
      <c r="BS200" s="257">
        <v>0</v>
      </c>
      <c r="BT200" s="257">
        <v>0.4375</v>
      </c>
      <c r="BU200" s="821"/>
      <c r="BV200" s="822"/>
      <c r="BW200" s="822"/>
      <c r="BX200" s="822"/>
      <c r="BY200" s="822"/>
      <c r="BZ200" s="822"/>
      <c r="CA200" s="822"/>
      <c r="CB200" s="822"/>
      <c r="CC200" s="823"/>
    </row>
    <row r="201" spans="1:81" s="58" customFormat="1" ht="40.200000000000003" customHeight="1" x14ac:dyDescent="0.3">
      <c r="A201" s="34"/>
      <c r="B201" s="982"/>
      <c r="C201" s="869"/>
      <c r="D201" s="872"/>
      <c r="E201" s="852"/>
      <c r="F201" s="852"/>
      <c r="G201" s="852"/>
      <c r="H201" s="852"/>
      <c r="I201" s="1185"/>
      <c r="J201" s="892"/>
      <c r="K201" s="855"/>
      <c r="L201" s="858"/>
      <c r="M201" s="861"/>
      <c r="N201" s="837"/>
      <c r="O201" s="840"/>
      <c r="P201" s="864"/>
      <c r="Q201" s="867"/>
      <c r="R201" s="813"/>
      <c r="S201" s="355" t="s">
        <v>5217</v>
      </c>
      <c r="T201" s="236" t="s">
        <v>3822</v>
      </c>
      <c r="U201" s="236" t="s">
        <v>3826</v>
      </c>
      <c r="V201" s="236" t="s">
        <v>3830</v>
      </c>
      <c r="W201" s="355" t="s">
        <v>5223</v>
      </c>
      <c r="X201" s="539">
        <v>44956</v>
      </c>
      <c r="Y201" s="539">
        <v>45289</v>
      </c>
      <c r="Z201" s="539">
        <v>44956</v>
      </c>
      <c r="AA201" s="539">
        <v>45289</v>
      </c>
      <c r="AB201" s="813"/>
      <c r="AC201" s="828"/>
      <c r="AD201" s="51">
        <f t="shared" si="337"/>
        <v>7.4980000000000002</v>
      </c>
      <c r="AE201" s="51">
        <f t="shared" si="337"/>
        <v>5.7480000000000002</v>
      </c>
      <c r="AF201" s="51">
        <f t="shared" si="337"/>
        <v>0</v>
      </c>
      <c r="AG201" s="51">
        <f t="shared" si="336"/>
        <v>0</v>
      </c>
      <c r="AH201" s="51">
        <f t="shared" si="336"/>
        <v>0</v>
      </c>
      <c r="AI201" s="51">
        <f t="shared" si="336"/>
        <v>0</v>
      </c>
      <c r="AJ201" s="51">
        <f t="shared" si="336"/>
        <v>1.75</v>
      </c>
      <c r="AK201" s="813"/>
      <c r="AL201" s="1253"/>
      <c r="AM201" s="51">
        <f t="shared" si="276"/>
        <v>1.8745000000000001</v>
      </c>
      <c r="AN201" s="257">
        <v>1.4370000000000001</v>
      </c>
      <c r="AO201" s="257">
        <v>0</v>
      </c>
      <c r="AP201" s="257">
        <v>0</v>
      </c>
      <c r="AQ201" s="257">
        <v>0</v>
      </c>
      <c r="AR201" s="257">
        <v>0</v>
      </c>
      <c r="AS201" s="257">
        <v>0.4375</v>
      </c>
      <c r="AT201" s="813"/>
      <c r="AU201" s="1256"/>
      <c r="AV201" s="51">
        <f t="shared" si="277"/>
        <v>1.8745000000000001</v>
      </c>
      <c r="AW201" s="257">
        <v>1.4370000000000001</v>
      </c>
      <c r="AX201" s="257">
        <v>0</v>
      </c>
      <c r="AY201" s="257">
        <v>0</v>
      </c>
      <c r="AZ201" s="257">
        <v>0</v>
      </c>
      <c r="BA201" s="257">
        <v>0</v>
      </c>
      <c r="BB201" s="257">
        <v>0.4375</v>
      </c>
      <c r="BC201" s="813"/>
      <c r="BD201" s="1259"/>
      <c r="BE201" s="51">
        <f t="shared" si="278"/>
        <v>1.8745000000000001</v>
      </c>
      <c r="BF201" s="257">
        <v>1.4370000000000001</v>
      </c>
      <c r="BG201" s="257">
        <v>0</v>
      </c>
      <c r="BH201" s="257">
        <v>0</v>
      </c>
      <c r="BI201" s="257">
        <v>0</v>
      </c>
      <c r="BJ201" s="257">
        <v>0</v>
      </c>
      <c r="BK201" s="257">
        <v>0.4375</v>
      </c>
      <c r="BL201" s="813"/>
      <c r="BM201" s="1250"/>
      <c r="BN201" s="51">
        <f t="shared" si="279"/>
        <v>1.8745000000000001</v>
      </c>
      <c r="BO201" s="257">
        <v>1.4370000000000001</v>
      </c>
      <c r="BP201" s="257">
        <v>0</v>
      </c>
      <c r="BQ201" s="257">
        <v>0</v>
      </c>
      <c r="BR201" s="257">
        <v>0</v>
      </c>
      <c r="BS201" s="257">
        <v>0</v>
      </c>
      <c r="BT201" s="257">
        <v>0.4375</v>
      </c>
      <c r="BU201" s="821"/>
      <c r="BV201" s="822"/>
      <c r="BW201" s="822"/>
      <c r="BX201" s="822"/>
      <c r="BY201" s="822"/>
      <c r="BZ201" s="822"/>
      <c r="CA201" s="822"/>
      <c r="CB201" s="822"/>
      <c r="CC201" s="823"/>
    </row>
    <row r="202" spans="1:81" s="58" customFormat="1" ht="40.200000000000003" customHeight="1" thickBot="1" x14ac:dyDescent="0.35">
      <c r="A202" s="34"/>
      <c r="B202" s="982"/>
      <c r="C202" s="869"/>
      <c r="D202" s="873"/>
      <c r="E202" s="853"/>
      <c r="F202" s="853"/>
      <c r="G202" s="853"/>
      <c r="H202" s="853"/>
      <c r="I202" s="1186"/>
      <c r="J202" s="893"/>
      <c r="K202" s="856"/>
      <c r="L202" s="859"/>
      <c r="M202" s="862"/>
      <c r="N202" s="838"/>
      <c r="O202" s="841"/>
      <c r="P202" s="865"/>
      <c r="Q202" s="874"/>
      <c r="R202" s="814"/>
      <c r="S202" s="356" t="s">
        <v>5219</v>
      </c>
      <c r="T202" s="393" t="s">
        <v>3822</v>
      </c>
      <c r="U202" s="237" t="s">
        <v>3826</v>
      </c>
      <c r="V202" s="237" t="s">
        <v>3830</v>
      </c>
      <c r="W202" s="356" t="s">
        <v>5224</v>
      </c>
      <c r="X202" s="539">
        <v>44956</v>
      </c>
      <c r="Y202" s="539">
        <v>45289</v>
      </c>
      <c r="Z202" s="539">
        <v>44956</v>
      </c>
      <c r="AA202" s="539">
        <v>45289</v>
      </c>
      <c r="AB202" s="814"/>
      <c r="AC202" s="829"/>
      <c r="AD202" s="46">
        <f t="shared" si="337"/>
        <v>7.4980000000000002</v>
      </c>
      <c r="AE202" s="46">
        <f t="shared" si="337"/>
        <v>5.7480000000000002</v>
      </c>
      <c r="AF202" s="46">
        <f t="shared" si="337"/>
        <v>0</v>
      </c>
      <c r="AG202" s="46">
        <f t="shared" si="336"/>
        <v>0</v>
      </c>
      <c r="AH202" s="46">
        <f t="shared" si="336"/>
        <v>0</v>
      </c>
      <c r="AI202" s="46">
        <f t="shared" si="336"/>
        <v>0</v>
      </c>
      <c r="AJ202" s="46">
        <f t="shared" si="336"/>
        <v>1.75</v>
      </c>
      <c r="AK202" s="814"/>
      <c r="AL202" s="1254"/>
      <c r="AM202" s="46">
        <f t="shared" si="276"/>
        <v>1.8745000000000001</v>
      </c>
      <c r="AN202" s="49">
        <v>1.4370000000000001</v>
      </c>
      <c r="AO202" s="49">
        <v>0</v>
      </c>
      <c r="AP202" s="49">
        <v>0</v>
      </c>
      <c r="AQ202" s="49">
        <v>0</v>
      </c>
      <c r="AR202" s="49">
        <v>0</v>
      </c>
      <c r="AS202" s="49">
        <v>0.4375</v>
      </c>
      <c r="AT202" s="814"/>
      <c r="AU202" s="1257"/>
      <c r="AV202" s="46">
        <f t="shared" si="277"/>
        <v>1.8745000000000001</v>
      </c>
      <c r="AW202" s="49">
        <v>1.4370000000000001</v>
      </c>
      <c r="AX202" s="49">
        <v>0</v>
      </c>
      <c r="AY202" s="49">
        <v>0</v>
      </c>
      <c r="AZ202" s="49">
        <v>0</v>
      </c>
      <c r="BA202" s="49">
        <v>0</v>
      </c>
      <c r="BB202" s="49">
        <v>0.4375</v>
      </c>
      <c r="BC202" s="814"/>
      <c r="BD202" s="1260"/>
      <c r="BE202" s="46">
        <f t="shared" si="278"/>
        <v>1.8745000000000001</v>
      </c>
      <c r="BF202" s="49">
        <v>1.4370000000000001</v>
      </c>
      <c r="BG202" s="49">
        <v>0</v>
      </c>
      <c r="BH202" s="49">
        <v>0</v>
      </c>
      <c r="BI202" s="49">
        <v>0</v>
      </c>
      <c r="BJ202" s="49">
        <v>0</v>
      </c>
      <c r="BK202" s="49">
        <v>0.4375</v>
      </c>
      <c r="BL202" s="814"/>
      <c r="BM202" s="1251"/>
      <c r="BN202" s="46">
        <f t="shared" si="279"/>
        <v>1.8745000000000001</v>
      </c>
      <c r="BO202" s="49">
        <v>1.4370000000000001</v>
      </c>
      <c r="BP202" s="49">
        <v>0</v>
      </c>
      <c r="BQ202" s="49">
        <v>0</v>
      </c>
      <c r="BR202" s="49">
        <v>0</v>
      </c>
      <c r="BS202" s="49">
        <v>0</v>
      </c>
      <c r="BT202" s="49">
        <v>0.4375</v>
      </c>
      <c r="BU202" s="824"/>
      <c r="BV202" s="825"/>
      <c r="BW202" s="825"/>
      <c r="BX202" s="825"/>
      <c r="BY202" s="825"/>
      <c r="BZ202" s="825"/>
      <c r="CA202" s="825"/>
      <c r="CB202" s="825"/>
      <c r="CC202" s="826"/>
    </row>
    <row r="203" spans="1:81" s="58" customFormat="1" ht="40.200000000000003" customHeight="1" thickTop="1" x14ac:dyDescent="0.3">
      <c r="A203" s="34"/>
      <c r="B203" s="982"/>
      <c r="C203" s="869"/>
      <c r="D203" s="871">
        <v>3301</v>
      </c>
      <c r="E203" s="851" t="s">
        <v>3996</v>
      </c>
      <c r="F203" s="851">
        <v>3301085</v>
      </c>
      <c r="G203" s="851" t="s">
        <v>4012</v>
      </c>
      <c r="H203" s="851" t="s">
        <v>5212</v>
      </c>
      <c r="I203" s="1184">
        <v>2021004540027</v>
      </c>
      <c r="J203" s="891">
        <v>212</v>
      </c>
      <c r="K203" s="854" t="str">
        <f>+[4]Metas!K241</f>
        <v>Municipios organizados y participando en la red departamental de bibliotecas. por año</v>
      </c>
      <c r="L203" s="857">
        <f t="shared" ref="L203" si="362">M203</f>
        <v>40</v>
      </c>
      <c r="M203" s="860">
        <f t="shared" ref="M203" si="363">SUM(N203:Q203)</f>
        <v>40</v>
      </c>
      <c r="N203" s="836">
        <v>10</v>
      </c>
      <c r="O203" s="839">
        <v>10</v>
      </c>
      <c r="P203" s="863">
        <v>10</v>
      </c>
      <c r="Q203" s="866">
        <v>10</v>
      </c>
      <c r="R203" s="812">
        <f t="shared" ref="R203" si="364">+$J203</f>
        <v>212</v>
      </c>
      <c r="S203" s="354" t="s">
        <v>5213</v>
      </c>
      <c r="T203" s="438" t="s">
        <v>3822</v>
      </c>
      <c r="U203" s="235" t="s">
        <v>3826</v>
      </c>
      <c r="V203" s="235" t="s">
        <v>3830</v>
      </c>
      <c r="W203" s="354" t="s">
        <v>5214</v>
      </c>
      <c r="X203" s="538">
        <v>44956</v>
      </c>
      <c r="Y203" s="538">
        <v>45289</v>
      </c>
      <c r="Z203" s="538">
        <v>44956</v>
      </c>
      <c r="AA203" s="538">
        <v>45289</v>
      </c>
      <c r="AB203" s="812">
        <f t="shared" si="310"/>
        <v>212</v>
      </c>
      <c r="AC203" s="827">
        <f t="shared" ref="AC203" si="365">+L203</f>
        <v>40</v>
      </c>
      <c r="AD203" s="44">
        <f t="shared" si="337"/>
        <v>15</v>
      </c>
      <c r="AE203" s="44">
        <f t="shared" si="337"/>
        <v>11.5</v>
      </c>
      <c r="AF203" s="44">
        <f t="shared" si="337"/>
        <v>0</v>
      </c>
      <c r="AG203" s="44">
        <f t="shared" si="336"/>
        <v>0</v>
      </c>
      <c r="AH203" s="44">
        <f t="shared" si="336"/>
        <v>0</v>
      </c>
      <c r="AI203" s="44">
        <f t="shared" si="336"/>
        <v>0</v>
      </c>
      <c r="AJ203" s="44">
        <f t="shared" si="336"/>
        <v>3.5</v>
      </c>
      <c r="AK203" s="812">
        <f t="shared" si="312"/>
        <v>212</v>
      </c>
      <c r="AL203" s="1252">
        <f>+N203</f>
        <v>10</v>
      </c>
      <c r="AM203" s="44">
        <f t="shared" si="276"/>
        <v>3.75</v>
      </c>
      <c r="AN203" s="47">
        <v>2.875</v>
      </c>
      <c r="AO203" s="47">
        <v>0</v>
      </c>
      <c r="AP203" s="47">
        <v>0</v>
      </c>
      <c r="AQ203" s="47">
        <v>0</v>
      </c>
      <c r="AR203" s="47">
        <v>0</v>
      </c>
      <c r="AS203" s="47">
        <v>0.875</v>
      </c>
      <c r="AT203" s="812">
        <f t="shared" si="313"/>
        <v>212</v>
      </c>
      <c r="AU203" s="1255">
        <f>+O203</f>
        <v>10</v>
      </c>
      <c r="AV203" s="44">
        <f t="shared" si="277"/>
        <v>3.75</v>
      </c>
      <c r="AW203" s="47">
        <v>2.875</v>
      </c>
      <c r="AX203" s="47">
        <v>0</v>
      </c>
      <c r="AY203" s="47">
        <v>0</v>
      </c>
      <c r="AZ203" s="47">
        <v>0</v>
      </c>
      <c r="BA203" s="47">
        <v>0</v>
      </c>
      <c r="BB203" s="47">
        <v>0.875</v>
      </c>
      <c r="BC203" s="812">
        <f t="shared" si="314"/>
        <v>212</v>
      </c>
      <c r="BD203" s="1258">
        <f>+P203</f>
        <v>10</v>
      </c>
      <c r="BE203" s="44">
        <f t="shared" si="278"/>
        <v>3.75</v>
      </c>
      <c r="BF203" s="47">
        <v>2.875</v>
      </c>
      <c r="BG203" s="47">
        <v>0</v>
      </c>
      <c r="BH203" s="47">
        <v>0</v>
      </c>
      <c r="BI203" s="47">
        <v>0</v>
      </c>
      <c r="BJ203" s="47">
        <v>0</v>
      </c>
      <c r="BK203" s="47">
        <v>0.875</v>
      </c>
      <c r="BL203" s="812">
        <f t="shared" si="315"/>
        <v>212</v>
      </c>
      <c r="BM203" s="1249">
        <f>+Q203</f>
        <v>10</v>
      </c>
      <c r="BN203" s="44">
        <f t="shared" si="279"/>
        <v>3.75</v>
      </c>
      <c r="BO203" s="47">
        <v>2.875</v>
      </c>
      <c r="BP203" s="47">
        <v>0</v>
      </c>
      <c r="BQ203" s="47">
        <v>0</v>
      </c>
      <c r="BR203" s="47">
        <v>0</v>
      </c>
      <c r="BS203" s="47">
        <v>0</v>
      </c>
      <c r="BT203" s="47">
        <v>0.875</v>
      </c>
      <c r="BU203" s="818"/>
      <c r="BV203" s="819"/>
      <c r="BW203" s="819"/>
      <c r="BX203" s="819"/>
      <c r="BY203" s="819"/>
      <c r="BZ203" s="819"/>
      <c r="CA203" s="819"/>
      <c r="CB203" s="819"/>
      <c r="CC203" s="820"/>
    </row>
    <row r="204" spans="1:81" s="58" customFormat="1" ht="40.200000000000003" customHeight="1" x14ac:dyDescent="0.3">
      <c r="A204" s="34"/>
      <c r="B204" s="982"/>
      <c r="C204" s="869"/>
      <c r="D204" s="872"/>
      <c r="E204" s="852"/>
      <c r="F204" s="852"/>
      <c r="G204" s="852"/>
      <c r="H204" s="852"/>
      <c r="I204" s="1185"/>
      <c r="J204" s="892"/>
      <c r="K204" s="855"/>
      <c r="L204" s="858"/>
      <c r="M204" s="861"/>
      <c r="N204" s="837"/>
      <c r="O204" s="840"/>
      <c r="P204" s="864"/>
      <c r="Q204" s="867"/>
      <c r="R204" s="813"/>
      <c r="S204" s="355" t="s">
        <v>5225</v>
      </c>
      <c r="T204" s="236" t="s">
        <v>3822</v>
      </c>
      <c r="U204" s="236" t="s">
        <v>3826</v>
      </c>
      <c r="V204" s="236" t="s">
        <v>3830</v>
      </c>
      <c r="W204" s="355" t="s">
        <v>5226</v>
      </c>
      <c r="X204" s="539">
        <v>44956</v>
      </c>
      <c r="Y204" s="539">
        <v>45289</v>
      </c>
      <c r="Z204" s="539">
        <v>44956</v>
      </c>
      <c r="AA204" s="539">
        <v>45289</v>
      </c>
      <c r="AB204" s="813"/>
      <c r="AC204" s="828"/>
      <c r="AD204" s="51">
        <f t="shared" si="337"/>
        <v>15</v>
      </c>
      <c r="AE204" s="51">
        <f t="shared" si="337"/>
        <v>11.5</v>
      </c>
      <c r="AF204" s="51">
        <f t="shared" si="337"/>
        <v>0</v>
      </c>
      <c r="AG204" s="51">
        <f t="shared" si="336"/>
        <v>0</v>
      </c>
      <c r="AH204" s="51">
        <f t="shared" si="336"/>
        <v>0</v>
      </c>
      <c r="AI204" s="51">
        <f t="shared" si="336"/>
        <v>0</v>
      </c>
      <c r="AJ204" s="51">
        <f t="shared" si="336"/>
        <v>3.5</v>
      </c>
      <c r="AK204" s="813"/>
      <c r="AL204" s="1253"/>
      <c r="AM204" s="51">
        <f t="shared" ref="AM204:AM267" si="366">SUM(AN204:AS204)</f>
        <v>3.75</v>
      </c>
      <c r="AN204" s="257">
        <v>2.875</v>
      </c>
      <c r="AO204" s="257">
        <v>0</v>
      </c>
      <c r="AP204" s="257">
        <v>0</v>
      </c>
      <c r="AQ204" s="257">
        <v>0</v>
      </c>
      <c r="AR204" s="257">
        <v>0</v>
      </c>
      <c r="AS204" s="257">
        <v>0.875</v>
      </c>
      <c r="AT204" s="813"/>
      <c r="AU204" s="1256"/>
      <c r="AV204" s="51">
        <f t="shared" ref="AV204:AV267" si="367">SUM(AW204:BB204)</f>
        <v>3.75</v>
      </c>
      <c r="AW204" s="257">
        <v>2.875</v>
      </c>
      <c r="AX204" s="257">
        <v>0</v>
      </c>
      <c r="AY204" s="257">
        <v>0</v>
      </c>
      <c r="AZ204" s="257">
        <v>0</v>
      </c>
      <c r="BA204" s="257">
        <v>0</v>
      </c>
      <c r="BB204" s="257">
        <v>0.875</v>
      </c>
      <c r="BC204" s="813"/>
      <c r="BD204" s="1259"/>
      <c r="BE204" s="51">
        <f t="shared" ref="BE204:BE267" si="368">SUM(BF204:BK204)</f>
        <v>3.75</v>
      </c>
      <c r="BF204" s="257">
        <v>2.875</v>
      </c>
      <c r="BG204" s="257">
        <v>0</v>
      </c>
      <c r="BH204" s="257">
        <v>0</v>
      </c>
      <c r="BI204" s="257">
        <v>0</v>
      </c>
      <c r="BJ204" s="257">
        <v>0</v>
      </c>
      <c r="BK204" s="257">
        <v>0.875</v>
      </c>
      <c r="BL204" s="813"/>
      <c r="BM204" s="1250"/>
      <c r="BN204" s="51">
        <f t="shared" ref="BN204:BN267" si="369">SUM(BO204:BT204)</f>
        <v>3.75</v>
      </c>
      <c r="BO204" s="257">
        <v>2.875</v>
      </c>
      <c r="BP204" s="257">
        <v>0</v>
      </c>
      <c r="BQ204" s="257">
        <v>0</v>
      </c>
      <c r="BR204" s="257">
        <v>0</v>
      </c>
      <c r="BS204" s="257">
        <v>0</v>
      </c>
      <c r="BT204" s="257">
        <v>0.875</v>
      </c>
      <c r="BU204" s="821"/>
      <c r="BV204" s="822"/>
      <c r="BW204" s="822"/>
      <c r="BX204" s="822"/>
      <c r="BY204" s="822"/>
      <c r="BZ204" s="822"/>
      <c r="CA204" s="822"/>
      <c r="CB204" s="822"/>
      <c r="CC204" s="823"/>
    </row>
    <row r="205" spans="1:81" s="58" customFormat="1" ht="40.200000000000003" customHeight="1" x14ac:dyDescent="0.3">
      <c r="A205" s="34"/>
      <c r="B205" s="982"/>
      <c r="C205" s="869"/>
      <c r="D205" s="872"/>
      <c r="E205" s="852"/>
      <c r="F205" s="852"/>
      <c r="G205" s="852"/>
      <c r="H205" s="852"/>
      <c r="I205" s="1185"/>
      <c r="J205" s="892"/>
      <c r="K205" s="855"/>
      <c r="L205" s="858"/>
      <c r="M205" s="861"/>
      <c r="N205" s="837"/>
      <c r="O205" s="840"/>
      <c r="P205" s="864"/>
      <c r="Q205" s="867"/>
      <c r="R205" s="813"/>
      <c r="S205" s="355"/>
      <c r="T205" s="236"/>
      <c r="U205" s="236"/>
      <c r="V205" s="236"/>
      <c r="W205" s="355"/>
      <c r="X205" s="539"/>
      <c r="Y205" s="539"/>
      <c r="Z205" s="539"/>
      <c r="AA205" s="539"/>
      <c r="AB205" s="813"/>
      <c r="AC205" s="828"/>
      <c r="AD205" s="51">
        <f t="shared" si="337"/>
        <v>0</v>
      </c>
      <c r="AE205" s="51">
        <f t="shared" si="337"/>
        <v>0</v>
      </c>
      <c r="AF205" s="51">
        <f t="shared" si="337"/>
        <v>0</v>
      </c>
      <c r="AG205" s="51">
        <f t="shared" si="336"/>
        <v>0</v>
      </c>
      <c r="AH205" s="51">
        <f t="shared" si="336"/>
        <v>0</v>
      </c>
      <c r="AI205" s="51">
        <f t="shared" si="336"/>
        <v>0</v>
      </c>
      <c r="AJ205" s="51">
        <f t="shared" si="336"/>
        <v>0</v>
      </c>
      <c r="AK205" s="813"/>
      <c r="AL205" s="1253"/>
      <c r="AM205" s="51">
        <f t="shared" si="366"/>
        <v>0</v>
      </c>
      <c r="AN205" s="257"/>
      <c r="AO205" s="257"/>
      <c r="AP205" s="257"/>
      <c r="AQ205" s="257"/>
      <c r="AR205" s="257"/>
      <c r="AS205" s="257"/>
      <c r="AT205" s="813"/>
      <c r="AU205" s="1256"/>
      <c r="AV205" s="51">
        <f t="shared" si="367"/>
        <v>0</v>
      </c>
      <c r="AW205" s="257"/>
      <c r="AX205" s="257"/>
      <c r="AY205" s="257"/>
      <c r="AZ205" s="257"/>
      <c r="BA205" s="257"/>
      <c r="BB205" s="257"/>
      <c r="BC205" s="813"/>
      <c r="BD205" s="1259"/>
      <c r="BE205" s="51">
        <f t="shared" si="368"/>
        <v>0</v>
      </c>
      <c r="BF205" s="257"/>
      <c r="BG205" s="257"/>
      <c r="BH205" s="257"/>
      <c r="BI205" s="257"/>
      <c r="BJ205" s="257"/>
      <c r="BK205" s="257"/>
      <c r="BL205" s="813"/>
      <c r="BM205" s="1250"/>
      <c r="BN205" s="51">
        <f t="shared" si="369"/>
        <v>0</v>
      </c>
      <c r="BO205" s="257"/>
      <c r="BP205" s="257"/>
      <c r="BQ205" s="257"/>
      <c r="BR205" s="257"/>
      <c r="BS205" s="257"/>
      <c r="BT205" s="257"/>
      <c r="BU205" s="821"/>
      <c r="BV205" s="822"/>
      <c r="BW205" s="822"/>
      <c r="BX205" s="822"/>
      <c r="BY205" s="822"/>
      <c r="BZ205" s="822"/>
      <c r="CA205" s="822"/>
      <c r="CB205" s="822"/>
      <c r="CC205" s="823"/>
    </row>
    <row r="206" spans="1:81" s="58" customFormat="1" ht="40.200000000000003" customHeight="1" thickBot="1" x14ac:dyDescent="0.35">
      <c r="A206" s="34"/>
      <c r="B206" s="982"/>
      <c r="C206" s="869"/>
      <c r="D206" s="873"/>
      <c r="E206" s="853"/>
      <c r="F206" s="853"/>
      <c r="G206" s="853"/>
      <c r="H206" s="853"/>
      <c r="I206" s="1186"/>
      <c r="J206" s="893"/>
      <c r="K206" s="856"/>
      <c r="L206" s="859"/>
      <c r="M206" s="862"/>
      <c r="N206" s="838"/>
      <c r="O206" s="841"/>
      <c r="P206" s="865"/>
      <c r="Q206" s="874"/>
      <c r="R206" s="814"/>
      <c r="S206" s="356"/>
      <c r="T206" s="393"/>
      <c r="U206" s="237"/>
      <c r="V206" s="237"/>
      <c r="W206" s="356"/>
      <c r="X206" s="539"/>
      <c r="Y206" s="539"/>
      <c r="Z206" s="539"/>
      <c r="AA206" s="539"/>
      <c r="AB206" s="814"/>
      <c r="AC206" s="829"/>
      <c r="AD206" s="46">
        <f t="shared" si="337"/>
        <v>0</v>
      </c>
      <c r="AE206" s="46">
        <f t="shared" si="337"/>
        <v>0</v>
      </c>
      <c r="AF206" s="46">
        <f t="shared" si="337"/>
        <v>0</v>
      </c>
      <c r="AG206" s="46">
        <f t="shared" si="336"/>
        <v>0</v>
      </c>
      <c r="AH206" s="46">
        <f t="shared" si="336"/>
        <v>0</v>
      </c>
      <c r="AI206" s="46">
        <f t="shared" si="336"/>
        <v>0</v>
      </c>
      <c r="AJ206" s="46">
        <f t="shared" si="336"/>
        <v>0</v>
      </c>
      <c r="AK206" s="814"/>
      <c r="AL206" s="1254"/>
      <c r="AM206" s="46">
        <f t="shared" si="366"/>
        <v>0</v>
      </c>
      <c r="AN206" s="49"/>
      <c r="AO206" s="49"/>
      <c r="AP206" s="49"/>
      <c r="AQ206" s="49"/>
      <c r="AR206" s="49"/>
      <c r="AS206" s="49"/>
      <c r="AT206" s="814"/>
      <c r="AU206" s="1257"/>
      <c r="AV206" s="46">
        <f t="shared" si="367"/>
        <v>0</v>
      </c>
      <c r="AW206" s="49"/>
      <c r="AX206" s="49"/>
      <c r="AY206" s="49"/>
      <c r="AZ206" s="49"/>
      <c r="BA206" s="49"/>
      <c r="BB206" s="49"/>
      <c r="BC206" s="814"/>
      <c r="BD206" s="1260"/>
      <c r="BE206" s="46">
        <f t="shared" si="368"/>
        <v>0</v>
      </c>
      <c r="BF206" s="49"/>
      <c r="BG206" s="49"/>
      <c r="BH206" s="49"/>
      <c r="BI206" s="49"/>
      <c r="BJ206" s="49"/>
      <c r="BK206" s="49"/>
      <c r="BL206" s="814"/>
      <c r="BM206" s="1251"/>
      <c r="BN206" s="46">
        <f t="shared" si="369"/>
        <v>0</v>
      </c>
      <c r="BO206" s="49"/>
      <c r="BP206" s="49"/>
      <c r="BQ206" s="49"/>
      <c r="BR206" s="49"/>
      <c r="BS206" s="49"/>
      <c r="BT206" s="49"/>
      <c r="BU206" s="824"/>
      <c r="BV206" s="825"/>
      <c r="BW206" s="825"/>
      <c r="BX206" s="825"/>
      <c r="BY206" s="825"/>
      <c r="BZ206" s="825"/>
      <c r="CA206" s="825"/>
      <c r="CB206" s="825"/>
      <c r="CC206" s="826"/>
    </row>
    <row r="207" spans="1:81" s="58" customFormat="1" ht="40.200000000000003" customHeight="1" thickTop="1" x14ac:dyDescent="0.3">
      <c r="A207" s="34"/>
      <c r="B207" s="982"/>
      <c r="C207" s="869"/>
      <c r="D207" s="871">
        <v>3301</v>
      </c>
      <c r="E207" s="851" t="s">
        <v>3996</v>
      </c>
      <c r="F207" s="851">
        <v>3301085</v>
      </c>
      <c r="G207" s="851" t="s">
        <v>4012</v>
      </c>
      <c r="H207" s="851" t="s">
        <v>5212</v>
      </c>
      <c r="I207" s="1184">
        <v>2021004540027</v>
      </c>
      <c r="J207" s="891">
        <v>213</v>
      </c>
      <c r="K207" s="854" t="str">
        <f>+[4]Metas!K242</f>
        <v>Encuentros departamentales de bibliotecas públicas. (2 por año)</v>
      </c>
      <c r="L207" s="857">
        <f t="shared" ref="L207" si="370">M207</f>
        <v>2</v>
      </c>
      <c r="M207" s="860">
        <f t="shared" ref="M207" si="371">SUM(N207:Q207)</f>
        <v>2</v>
      </c>
      <c r="N207" s="836"/>
      <c r="O207" s="839"/>
      <c r="P207" s="863">
        <v>1</v>
      </c>
      <c r="Q207" s="866">
        <v>1</v>
      </c>
      <c r="R207" s="812">
        <f t="shared" ref="R207" si="372">+$J207</f>
        <v>213</v>
      </c>
      <c r="S207" s="354" t="s">
        <v>5213</v>
      </c>
      <c r="T207" s="438" t="s">
        <v>3822</v>
      </c>
      <c r="U207" s="235" t="s">
        <v>3826</v>
      </c>
      <c r="V207" s="235" t="s">
        <v>3830</v>
      </c>
      <c r="W207" s="354" t="s">
        <v>5221</v>
      </c>
      <c r="X207" s="538">
        <v>44956</v>
      </c>
      <c r="Y207" s="538">
        <v>45289</v>
      </c>
      <c r="Z207" s="538">
        <v>44956</v>
      </c>
      <c r="AA207" s="538">
        <v>45289</v>
      </c>
      <c r="AB207" s="812">
        <f t="shared" si="310"/>
        <v>213</v>
      </c>
      <c r="AC207" s="827">
        <f t="shared" ref="AC207" si="373">+L207</f>
        <v>2</v>
      </c>
      <c r="AD207" s="44">
        <f t="shared" si="337"/>
        <v>15</v>
      </c>
      <c r="AE207" s="44">
        <f t="shared" si="337"/>
        <v>11.5</v>
      </c>
      <c r="AF207" s="44">
        <f t="shared" si="337"/>
        <v>0</v>
      </c>
      <c r="AG207" s="44">
        <f t="shared" si="336"/>
        <v>0</v>
      </c>
      <c r="AH207" s="44">
        <f t="shared" si="336"/>
        <v>0</v>
      </c>
      <c r="AI207" s="44">
        <f t="shared" si="336"/>
        <v>0</v>
      </c>
      <c r="AJ207" s="44">
        <f t="shared" si="336"/>
        <v>3.5</v>
      </c>
      <c r="AK207" s="812">
        <f t="shared" si="312"/>
        <v>213</v>
      </c>
      <c r="AL207" s="1252">
        <f>+N207</f>
        <v>0</v>
      </c>
      <c r="AM207" s="44">
        <f t="shared" si="366"/>
        <v>3.75</v>
      </c>
      <c r="AN207" s="47">
        <v>2.875</v>
      </c>
      <c r="AO207" s="47">
        <v>0</v>
      </c>
      <c r="AP207" s="47">
        <v>0</v>
      </c>
      <c r="AQ207" s="47">
        <v>0</v>
      </c>
      <c r="AR207" s="47">
        <v>0</v>
      </c>
      <c r="AS207" s="47">
        <v>0.875</v>
      </c>
      <c r="AT207" s="812">
        <f t="shared" si="313"/>
        <v>213</v>
      </c>
      <c r="AU207" s="1255">
        <f>+O207</f>
        <v>0</v>
      </c>
      <c r="AV207" s="44">
        <f t="shared" si="367"/>
        <v>3.75</v>
      </c>
      <c r="AW207" s="47">
        <v>2.875</v>
      </c>
      <c r="AX207" s="47">
        <v>0</v>
      </c>
      <c r="AY207" s="47">
        <v>0</v>
      </c>
      <c r="AZ207" s="47">
        <v>0</v>
      </c>
      <c r="BA207" s="47">
        <v>0</v>
      </c>
      <c r="BB207" s="47">
        <v>0.875</v>
      </c>
      <c r="BC207" s="812">
        <f t="shared" si="314"/>
        <v>213</v>
      </c>
      <c r="BD207" s="1258">
        <f>+P207</f>
        <v>1</v>
      </c>
      <c r="BE207" s="44">
        <f t="shared" si="368"/>
        <v>3.75</v>
      </c>
      <c r="BF207" s="47">
        <v>2.875</v>
      </c>
      <c r="BG207" s="47">
        <v>0</v>
      </c>
      <c r="BH207" s="47">
        <v>0</v>
      </c>
      <c r="BI207" s="47">
        <v>0</v>
      </c>
      <c r="BJ207" s="47">
        <v>0</v>
      </c>
      <c r="BK207" s="47">
        <v>0.875</v>
      </c>
      <c r="BL207" s="812">
        <f t="shared" si="315"/>
        <v>213</v>
      </c>
      <c r="BM207" s="1249">
        <f>+Q207</f>
        <v>1</v>
      </c>
      <c r="BN207" s="44">
        <f t="shared" si="369"/>
        <v>3.75</v>
      </c>
      <c r="BO207" s="47">
        <v>2.875</v>
      </c>
      <c r="BP207" s="47">
        <v>0</v>
      </c>
      <c r="BQ207" s="47">
        <v>0</v>
      </c>
      <c r="BR207" s="47">
        <v>0</v>
      </c>
      <c r="BS207" s="47">
        <v>0</v>
      </c>
      <c r="BT207" s="47">
        <v>0.875</v>
      </c>
      <c r="BU207" s="818"/>
      <c r="BV207" s="819"/>
      <c r="BW207" s="819"/>
      <c r="BX207" s="819"/>
      <c r="BY207" s="819"/>
      <c r="BZ207" s="819"/>
      <c r="CA207" s="819"/>
      <c r="CB207" s="819"/>
      <c r="CC207" s="820"/>
    </row>
    <row r="208" spans="1:81" s="58" customFormat="1" ht="40.200000000000003" customHeight="1" x14ac:dyDescent="0.3">
      <c r="A208" s="34"/>
      <c r="B208" s="982"/>
      <c r="C208" s="869"/>
      <c r="D208" s="872"/>
      <c r="E208" s="852"/>
      <c r="F208" s="852"/>
      <c r="G208" s="852"/>
      <c r="H208" s="852"/>
      <c r="I208" s="1185"/>
      <c r="J208" s="892"/>
      <c r="K208" s="855"/>
      <c r="L208" s="858"/>
      <c r="M208" s="861"/>
      <c r="N208" s="837"/>
      <c r="O208" s="840"/>
      <c r="P208" s="864"/>
      <c r="Q208" s="867"/>
      <c r="R208" s="813"/>
      <c r="S208" s="355" t="s">
        <v>5227</v>
      </c>
      <c r="T208" s="236" t="s">
        <v>3822</v>
      </c>
      <c r="U208" s="236" t="s">
        <v>3826</v>
      </c>
      <c r="V208" s="236" t="s">
        <v>3830</v>
      </c>
      <c r="W208" s="355" t="s">
        <v>5228</v>
      </c>
      <c r="X208" s="539">
        <v>44956</v>
      </c>
      <c r="Y208" s="539">
        <v>45289</v>
      </c>
      <c r="Z208" s="539">
        <v>44956</v>
      </c>
      <c r="AA208" s="539">
        <v>45289</v>
      </c>
      <c r="AB208" s="813"/>
      <c r="AC208" s="828"/>
      <c r="AD208" s="51">
        <f t="shared" si="337"/>
        <v>15</v>
      </c>
      <c r="AE208" s="51">
        <f t="shared" si="337"/>
        <v>11.5</v>
      </c>
      <c r="AF208" s="51">
        <f t="shared" si="337"/>
        <v>0</v>
      </c>
      <c r="AG208" s="51">
        <f t="shared" si="336"/>
        <v>0</v>
      </c>
      <c r="AH208" s="51">
        <f t="shared" si="336"/>
        <v>0</v>
      </c>
      <c r="AI208" s="51">
        <f t="shared" si="336"/>
        <v>0</v>
      </c>
      <c r="AJ208" s="51">
        <f t="shared" si="336"/>
        <v>3.5</v>
      </c>
      <c r="AK208" s="813"/>
      <c r="AL208" s="1253"/>
      <c r="AM208" s="51">
        <f t="shared" si="366"/>
        <v>3.75</v>
      </c>
      <c r="AN208" s="257">
        <v>2.875</v>
      </c>
      <c r="AO208" s="257">
        <v>0</v>
      </c>
      <c r="AP208" s="257">
        <v>0</v>
      </c>
      <c r="AQ208" s="257">
        <v>0</v>
      </c>
      <c r="AR208" s="257">
        <v>0</v>
      </c>
      <c r="AS208" s="257">
        <v>0.875</v>
      </c>
      <c r="AT208" s="813"/>
      <c r="AU208" s="1256"/>
      <c r="AV208" s="51">
        <f t="shared" si="367"/>
        <v>3.75</v>
      </c>
      <c r="AW208" s="257">
        <v>2.875</v>
      </c>
      <c r="AX208" s="257">
        <v>0</v>
      </c>
      <c r="AY208" s="257">
        <v>0</v>
      </c>
      <c r="AZ208" s="257">
        <v>0</v>
      </c>
      <c r="BA208" s="257">
        <v>0</v>
      </c>
      <c r="BB208" s="257">
        <v>0.875</v>
      </c>
      <c r="BC208" s="813"/>
      <c r="BD208" s="1259"/>
      <c r="BE208" s="51">
        <f t="shared" si="368"/>
        <v>3.75</v>
      </c>
      <c r="BF208" s="257">
        <v>2.875</v>
      </c>
      <c r="BG208" s="257">
        <v>0</v>
      </c>
      <c r="BH208" s="257">
        <v>0</v>
      </c>
      <c r="BI208" s="257">
        <v>0</v>
      </c>
      <c r="BJ208" s="257">
        <v>0</v>
      </c>
      <c r="BK208" s="257">
        <v>0.875</v>
      </c>
      <c r="BL208" s="813"/>
      <c r="BM208" s="1250"/>
      <c r="BN208" s="51">
        <f t="shared" si="369"/>
        <v>3.75</v>
      </c>
      <c r="BO208" s="257">
        <v>2.875</v>
      </c>
      <c r="BP208" s="257">
        <v>0</v>
      </c>
      <c r="BQ208" s="257">
        <v>0</v>
      </c>
      <c r="BR208" s="257">
        <v>0</v>
      </c>
      <c r="BS208" s="257">
        <v>0</v>
      </c>
      <c r="BT208" s="257">
        <v>0.875</v>
      </c>
      <c r="BU208" s="821"/>
      <c r="BV208" s="822"/>
      <c r="BW208" s="822"/>
      <c r="BX208" s="822"/>
      <c r="BY208" s="822"/>
      <c r="BZ208" s="822"/>
      <c r="CA208" s="822"/>
      <c r="CB208" s="822"/>
      <c r="CC208" s="823"/>
    </row>
    <row r="209" spans="1:81" s="58" customFormat="1" ht="40.200000000000003" customHeight="1" x14ac:dyDescent="0.3">
      <c r="A209" s="34"/>
      <c r="B209" s="982"/>
      <c r="C209" s="869"/>
      <c r="D209" s="872"/>
      <c r="E209" s="852"/>
      <c r="F209" s="852"/>
      <c r="G209" s="852"/>
      <c r="H209" s="852"/>
      <c r="I209" s="1185"/>
      <c r="J209" s="892"/>
      <c r="K209" s="855"/>
      <c r="L209" s="858"/>
      <c r="M209" s="861"/>
      <c r="N209" s="837"/>
      <c r="O209" s="840"/>
      <c r="P209" s="864"/>
      <c r="Q209" s="867"/>
      <c r="R209" s="813"/>
      <c r="S209" s="355"/>
      <c r="T209" s="236"/>
      <c r="U209" s="236"/>
      <c r="V209" s="236"/>
      <c r="W209" s="355"/>
      <c r="X209" s="539"/>
      <c r="Y209" s="539"/>
      <c r="Z209" s="539"/>
      <c r="AA209" s="539"/>
      <c r="AB209" s="813"/>
      <c r="AC209" s="828"/>
      <c r="AD209" s="51">
        <f t="shared" si="337"/>
        <v>0</v>
      </c>
      <c r="AE209" s="51">
        <f t="shared" si="337"/>
        <v>0</v>
      </c>
      <c r="AF209" s="51">
        <f t="shared" si="337"/>
        <v>0</v>
      </c>
      <c r="AG209" s="51">
        <f t="shared" si="336"/>
        <v>0</v>
      </c>
      <c r="AH209" s="51">
        <f t="shared" si="336"/>
        <v>0</v>
      </c>
      <c r="AI209" s="51">
        <f t="shared" si="336"/>
        <v>0</v>
      </c>
      <c r="AJ209" s="51">
        <f t="shared" si="336"/>
        <v>0</v>
      </c>
      <c r="AK209" s="813"/>
      <c r="AL209" s="1253"/>
      <c r="AM209" s="51">
        <f t="shared" si="366"/>
        <v>0</v>
      </c>
      <c r="AN209" s="257"/>
      <c r="AO209" s="257"/>
      <c r="AP209" s="257"/>
      <c r="AQ209" s="257"/>
      <c r="AR209" s="257"/>
      <c r="AS209" s="257"/>
      <c r="AT209" s="813"/>
      <c r="AU209" s="1256"/>
      <c r="AV209" s="51">
        <f t="shared" si="367"/>
        <v>0</v>
      </c>
      <c r="AW209" s="257"/>
      <c r="AX209" s="257"/>
      <c r="AY209" s="257"/>
      <c r="AZ209" s="257"/>
      <c r="BA209" s="257"/>
      <c r="BB209" s="257"/>
      <c r="BC209" s="813"/>
      <c r="BD209" s="1259"/>
      <c r="BE209" s="51">
        <f t="shared" si="368"/>
        <v>0</v>
      </c>
      <c r="BF209" s="257"/>
      <c r="BG209" s="257"/>
      <c r="BH209" s="257"/>
      <c r="BI209" s="257"/>
      <c r="BJ209" s="257"/>
      <c r="BK209" s="257"/>
      <c r="BL209" s="813"/>
      <c r="BM209" s="1250"/>
      <c r="BN209" s="51">
        <f t="shared" si="369"/>
        <v>0</v>
      </c>
      <c r="BO209" s="257"/>
      <c r="BP209" s="257"/>
      <c r="BQ209" s="257"/>
      <c r="BR209" s="257"/>
      <c r="BS209" s="257"/>
      <c r="BT209" s="257"/>
      <c r="BU209" s="821"/>
      <c r="BV209" s="822"/>
      <c r="BW209" s="822"/>
      <c r="BX209" s="822"/>
      <c r="BY209" s="822"/>
      <c r="BZ209" s="822"/>
      <c r="CA209" s="822"/>
      <c r="CB209" s="822"/>
      <c r="CC209" s="823"/>
    </row>
    <row r="210" spans="1:81" s="58" customFormat="1" ht="40.200000000000003" customHeight="1" thickBot="1" x14ac:dyDescent="0.35">
      <c r="A210" s="34"/>
      <c r="B210" s="982"/>
      <c r="C210" s="869"/>
      <c r="D210" s="873"/>
      <c r="E210" s="853"/>
      <c r="F210" s="853"/>
      <c r="G210" s="853"/>
      <c r="H210" s="853"/>
      <c r="I210" s="1186"/>
      <c r="J210" s="893"/>
      <c r="K210" s="856"/>
      <c r="L210" s="859"/>
      <c r="M210" s="862"/>
      <c r="N210" s="838"/>
      <c r="O210" s="841"/>
      <c r="P210" s="865"/>
      <c r="Q210" s="874"/>
      <c r="R210" s="814"/>
      <c r="S210" s="356"/>
      <c r="T210" s="393"/>
      <c r="U210" s="237"/>
      <c r="V210" s="237"/>
      <c r="W210" s="356"/>
      <c r="X210" s="539"/>
      <c r="Y210" s="539"/>
      <c r="Z210" s="539"/>
      <c r="AA210" s="539"/>
      <c r="AB210" s="814"/>
      <c r="AC210" s="829"/>
      <c r="AD210" s="46">
        <f t="shared" si="337"/>
        <v>0</v>
      </c>
      <c r="AE210" s="46">
        <f t="shared" si="337"/>
        <v>0</v>
      </c>
      <c r="AF210" s="46">
        <f t="shared" si="337"/>
        <v>0</v>
      </c>
      <c r="AG210" s="46">
        <f t="shared" si="336"/>
        <v>0</v>
      </c>
      <c r="AH210" s="46">
        <f t="shared" si="336"/>
        <v>0</v>
      </c>
      <c r="AI210" s="46">
        <f t="shared" si="336"/>
        <v>0</v>
      </c>
      <c r="AJ210" s="46">
        <f t="shared" si="336"/>
        <v>0</v>
      </c>
      <c r="AK210" s="814"/>
      <c r="AL210" s="1254"/>
      <c r="AM210" s="46">
        <f t="shared" si="366"/>
        <v>0</v>
      </c>
      <c r="AN210" s="49"/>
      <c r="AO210" s="49"/>
      <c r="AP210" s="49"/>
      <c r="AQ210" s="49"/>
      <c r="AR210" s="49"/>
      <c r="AS210" s="49"/>
      <c r="AT210" s="814"/>
      <c r="AU210" s="1257"/>
      <c r="AV210" s="46">
        <f t="shared" si="367"/>
        <v>0</v>
      </c>
      <c r="AW210" s="49"/>
      <c r="AX210" s="49"/>
      <c r="AY210" s="49"/>
      <c r="AZ210" s="49"/>
      <c r="BA210" s="49"/>
      <c r="BB210" s="49"/>
      <c r="BC210" s="814"/>
      <c r="BD210" s="1260"/>
      <c r="BE210" s="46">
        <f t="shared" si="368"/>
        <v>0</v>
      </c>
      <c r="BF210" s="49"/>
      <c r="BG210" s="49"/>
      <c r="BH210" s="49"/>
      <c r="BI210" s="49"/>
      <c r="BJ210" s="49"/>
      <c r="BK210" s="49"/>
      <c r="BL210" s="814"/>
      <c r="BM210" s="1251"/>
      <c r="BN210" s="46">
        <f t="shared" si="369"/>
        <v>0</v>
      </c>
      <c r="BO210" s="49"/>
      <c r="BP210" s="49"/>
      <c r="BQ210" s="49"/>
      <c r="BR210" s="49"/>
      <c r="BS210" s="49"/>
      <c r="BT210" s="49"/>
      <c r="BU210" s="824"/>
      <c r="BV210" s="825"/>
      <c r="BW210" s="825"/>
      <c r="BX210" s="825"/>
      <c r="BY210" s="825"/>
      <c r="BZ210" s="825"/>
      <c r="CA210" s="825"/>
      <c r="CB210" s="825"/>
      <c r="CC210" s="826"/>
    </row>
    <row r="211" spans="1:81" s="58" customFormat="1" ht="40.200000000000003" customHeight="1" thickTop="1" x14ac:dyDescent="0.3">
      <c r="A211" s="34"/>
      <c r="B211" s="982"/>
      <c r="C211" s="869"/>
      <c r="D211" s="871">
        <v>3301</v>
      </c>
      <c r="E211" s="851" t="s">
        <v>3996</v>
      </c>
      <c r="F211" s="851">
        <v>3301085</v>
      </c>
      <c r="G211" s="851" t="s">
        <v>4012</v>
      </c>
      <c r="H211" s="851" t="s">
        <v>5212</v>
      </c>
      <c r="I211" s="1184">
        <v>2021004540027</v>
      </c>
      <c r="J211" s="891">
        <v>214</v>
      </c>
      <c r="K211" s="854" t="str">
        <f>+[4]Metas!K243</f>
        <v>Procesos de formación anuales para bibliotecarios (1 por año)</v>
      </c>
      <c r="L211" s="857">
        <f t="shared" ref="L211" si="374">M211</f>
        <v>1</v>
      </c>
      <c r="M211" s="860">
        <f t="shared" ref="M211" si="375">SUM(N211:Q211)</f>
        <v>1</v>
      </c>
      <c r="N211" s="836"/>
      <c r="O211" s="839"/>
      <c r="P211" s="863">
        <v>1</v>
      </c>
      <c r="Q211" s="866"/>
      <c r="R211" s="812">
        <f t="shared" ref="R211" si="376">+$J211</f>
        <v>214</v>
      </c>
      <c r="S211" s="354" t="s">
        <v>5213</v>
      </c>
      <c r="T211" s="438" t="s">
        <v>3822</v>
      </c>
      <c r="U211" s="235" t="s">
        <v>3826</v>
      </c>
      <c r="V211" s="235" t="s">
        <v>3830</v>
      </c>
      <c r="W211" s="354" t="s">
        <v>5229</v>
      </c>
      <c r="X211" s="538">
        <v>44956</v>
      </c>
      <c r="Y211" s="538">
        <v>45289</v>
      </c>
      <c r="Z211" s="538">
        <v>44956</v>
      </c>
      <c r="AA211" s="538">
        <v>45289</v>
      </c>
      <c r="AB211" s="812">
        <f t="shared" si="310"/>
        <v>214</v>
      </c>
      <c r="AC211" s="827">
        <f t="shared" ref="AC211" si="377">+L211</f>
        <v>1</v>
      </c>
      <c r="AD211" s="44">
        <f t="shared" si="337"/>
        <v>15</v>
      </c>
      <c r="AE211" s="44">
        <f t="shared" si="337"/>
        <v>11.5</v>
      </c>
      <c r="AF211" s="44">
        <f t="shared" si="337"/>
        <v>0</v>
      </c>
      <c r="AG211" s="44">
        <f t="shared" si="336"/>
        <v>0</v>
      </c>
      <c r="AH211" s="44">
        <f t="shared" si="336"/>
        <v>0</v>
      </c>
      <c r="AI211" s="44">
        <f t="shared" si="336"/>
        <v>0</v>
      </c>
      <c r="AJ211" s="44">
        <f t="shared" si="336"/>
        <v>3.5</v>
      </c>
      <c r="AK211" s="812">
        <f t="shared" si="312"/>
        <v>214</v>
      </c>
      <c r="AL211" s="1252">
        <f>+N211</f>
        <v>0</v>
      </c>
      <c r="AM211" s="44">
        <f t="shared" si="366"/>
        <v>3.75</v>
      </c>
      <c r="AN211" s="47">
        <v>2.875</v>
      </c>
      <c r="AO211" s="47">
        <v>0</v>
      </c>
      <c r="AP211" s="47">
        <v>0</v>
      </c>
      <c r="AQ211" s="47">
        <v>0</v>
      </c>
      <c r="AR211" s="47">
        <v>0</v>
      </c>
      <c r="AS211" s="47">
        <v>0.875</v>
      </c>
      <c r="AT211" s="812">
        <f t="shared" si="313"/>
        <v>214</v>
      </c>
      <c r="AU211" s="1255">
        <f>+O211</f>
        <v>0</v>
      </c>
      <c r="AV211" s="44">
        <f t="shared" si="367"/>
        <v>3.75</v>
      </c>
      <c r="AW211" s="47">
        <v>2.875</v>
      </c>
      <c r="AX211" s="47">
        <v>0</v>
      </c>
      <c r="AY211" s="47">
        <v>0</v>
      </c>
      <c r="AZ211" s="47">
        <v>0</v>
      </c>
      <c r="BA211" s="47">
        <v>0</v>
      </c>
      <c r="BB211" s="47">
        <v>0.875</v>
      </c>
      <c r="BC211" s="812">
        <f t="shared" si="314"/>
        <v>214</v>
      </c>
      <c r="BD211" s="1258">
        <f>+P211</f>
        <v>1</v>
      </c>
      <c r="BE211" s="44">
        <f t="shared" si="368"/>
        <v>3.75</v>
      </c>
      <c r="BF211" s="47">
        <v>2.875</v>
      </c>
      <c r="BG211" s="47">
        <v>0</v>
      </c>
      <c r="BH211" s="47">
        <v>0</v>
      </c>
      <c r="BI211" s="47">
        <v>0</v>
      </c>
      <c r="BJ211" s="47">
        <v>0</v>
      </c>
      <c r="BK211" s="47">
        <v>0.875</v>
      </c>
      <c r="BL211" s="812">
        <f t="shared" si="315"/>
        <v>214</v>
      </c>
      <c r="BM211" s="1249">
        <f>+Q211</f>
        <v>0</v>
      </c>
      <c r="BN211" s="44">
        <f t="shared" si="369"/>
        <v>3.75</v>
      </c>
      <c r="BO211" s="47">
        <v>2.875</v>
      </c>
      <c r="BP211" s="47">
        <v>0</v>
      </c>
      <c r="BQ211" s="47">
        <v>0</v>
      </c>
      <c r="BR211" s="47">
        <v>0</v>
      </c>
      <c r="BS211" s="47">
        <v>0</v>
      </c>
      <c r="BT211" s="47">
        <v>0.875</v>
      </c>
      <c r="BU211" s="818"/>
      <c r="BV211" s="819"/>
      <c r="BW211" s="819"/>
      <c r="BX211" s="819"/>
      <c r="BY211" s="819"/>
      <c r="BZ211" s="819"/>
      <c r="CA211" s="819"/>
      <c r="CB211" s="819"/>
      <c r="CC211" s="820"/>
    </row>
    <row r="212" spans="1:81" s="58" customFormat="1" ht="40.200000000000003" customHeight="1" x14ac:dyDescent="0.3">
      <c r="A212" s="34"/>
      <c r="B212" s="982"/>
      <c r="C212" s="869"/>
      <c r="D212" s="872"/>
      <c r="E212" s="852"/>
      <c r="F212" s="852"/>
      <c r="G212" s="852"/>
      <c r="H212" s="852"/>
      <c r="I212" s="1185"/>
      <c r="J212" s="892"/>
      <c r="K212" s="855"/>
      <c r="L212" s="858"/>
      <c r="M212" s="861"/>
      <c r="N212" s="837"/>
      <c r="O212" s="840"/>
      <c r="P212" s="864"/>
      <c r="Q212" s="867"/>
      <c r="R212" s="813"/>
      <c r="S212" s="355" t="s">
        <v>5230</v>
      </c>
      <c r="T212" s="236" t="s">
        <v>3822</v>
      </c>
      <c r="U212" s="236" t="s">
        <v>3826</v>
      </c>
      <c r="V212" s="236" t="s">
        <v>3830</v>
      </c>
      <c r="W212" s="355" t="s">
        <v>5231</v>
      </c>
      <c r="X212" s="539">
        <v>44956</v>
      </c>
      <c r="Y212" s="539">
        <v>45289</v>
      </c>
      <c r="Z212" s="539">
        <v>44956</v>
      </c>
      <c r="AA212" s="539">
        <v>45289</v>
      </c>
      <c r="AB212" s="813"/>
      <c r="AC212" s="828"/>
      <c r="AD212" s="51">
        <f t="shared" si="337"/>
        <v>15</v>
      </c>
      <c r="AE212" s="51">
        <f t="shared" si="337"/>
        <v>11.5</v>
      </c>
      <c r="AF212" s="51">
        <f t="shared" si="337"/>
        <v>0</v>
      </c>
      <c r="AG212" s="51">
        <f t="shared" si="336"/>
        <v>0</v>
      </c>
      <c r="AH212" s="51">
        <f t="shared" si="336"/>
        <v>0</v>
      </c>
      <c r="AI212" s="51">
        <f t="shared" si="336"/>
        <v>0</v>
      </c>
      <c r="AJ212" s="51">
        <f t="shared" si="336"/>
        <v>3.5</v>
      </c>
      <c r="AK212" s="813"/>
      <c r="AL212" s="1253"/>
      <c r="AM212" s="51">
        <f t="shared" si="366"/>
        <v>3.75</v>
      </c>
      <c r="AN212" s="257">
        <v>2.875</v>
      </c>
      <c r="AO212" s="257">
        <v>0</v>
      </c>
      <c r="AP212" s="257">
        <v>0</v>
      </c>
      <c r="AQ212" s="257">
        <v>0</v>
      </c>
      <c r="AR212" s="257">
        <v>0</v>
      </c>
      <c r="AS212" s="257">
        <v>0.875</v>
      </c>
      <c r="AT212" s="813"/>
      <c r="AU212" s="1256"/>
      <c r="AV212" s="51">
        <f t="shared" si="367"/>
        <v>3.75</v>
      </c>
      <c r="AW212" s="257">
        <v>2.875</v>
      </c>
      <c r="AX212" s="257">
        <v>0</v>
      </c>
      <c r="AY212" s="257">
        <v>0</v>
      </c>
      <c r="AZ212" s="257">
        <v>0</v>
      </c>
      <c r="BA212" s="257">
        <v>0</v>
      </c>
      <c r="BB212" s="257">
        <v>0.875</v>
      </c>
      <c r="BC212" s="813"/>
      <c r="BD212" s="1259"/>
      <c r="BE212" s="51">
        <f t="shared" si="368"/>
        <v>3.75</v>
      </c>
      <c r="BF212" s="257">
        <v>2.875</v>
      </c>
      <c r="BG212" s="257">
        <v>0</v>
      </c>
      <c r="BH212" s="257">
        <v>0</v>
      </c>
      <c r="BI212" s="257">
        <v>0</v>
      </c>
      <c r="BJ212" s="257">
        <v>0</v>
      </c>
      <c r="BK212" s="257">
        <v>0.875</v>
      </c>
      <c r="BL212" s="813"/>
      <c r="BM212" s="1250"/>
      <c r="BN212" s="51">
        <f t="shared" si="369"/>
        <v>3.75</v>
      </c>
      <c r="BO212" s="257">
        <v>2.875</v>
      </c>
      <c r="BP212" s="257">
        <v>0</v>
      </c>
      <c r="BQ212" s="257">
        <v>0</v>
      </c>
      <c r="BR212" s="257">
        <v>0</v>
      </c>
      <c r="BS212" s="257">
        <v>0</v>
      </c>
      <c r="BT212" s="257">
        <v>0.875</v>
      </c>
      <c r="BU212" s="821"/>
      <c r="BV212" s="822"/>
      <c r="BW212" s="822"/>
      <c r="BX212" s="822"/>
      <c r="BY212" s="822"/>
      <c r="BZ212" s="822"/>
      <c r="CA212" s="822"/>
      <c r="CB212" s="822"/>
      <c r="CC212" s="823"/>
    </row>
    <row r="213" spans="1:81" s="58" customFormat="1" ht="40.200000000000003" customHeight="1" x14ac:dyDescent="0.3">
      <c r="A213" s="34"/>
      <c r="B213" s="982"/>
      <c r="C213" s="869"/>
      <c r="D213" s="872"/>
      <c r="E213" s="852"/>
      <c r="F213" s="852"/>
      <c r="G213" s="852"/>
      <c r="H213" s="852"/>
      <c r="I213" s="1185"/>
      <c r="J213" s="892"/>
      <c r="K213" s="855"/>
      <c r="L213" s="858"/>
      <c r="M213" s="861"/>
      <c r="N213" s="837"/>
      <c r="O213" s="840"/>
      <c r="P213" s="864"/>
      <c r="Q213" s="867"/>
      <c r="R213" s="813"/>
      <c r="S213" s="355"/>
      <c r="T213" s="236"/>
      <c r="U213" s="236"/>
      <c r="V213" s="236"/>
      <c r="W213" s="355"/>
      <c r="X213" s="539"/>
      <c r="Y213" s="539"/>
      <c r="Z213" s="539"/>
      <c r="AA213" s="539"/>
      <c r="AB213" s="813"/>
      <c r="AC213" s="828"/>
      <c r="AD213" s="51">
        <f t="shared" si="337"/>
        <v>0</v>
      </c>
      <c r="AE213" s="51">
        <f t="shared" si="337"/>
        <v>0</v>
      </c>
      <c r="AF213" s="51">
        <f t="shared" si="337"/>
        <v>0</v>
      </c>
      <c r="AG213" s="51">
        <f t="shared" si="336"/>
        <v>0</v>
      </c>
      <c r="AH213" s="51">
        <f t="shared" si="336"/>
        <v>0</v>
      </c>
      <c r="AI213" s="51">
        <f t="shared" si="336"/>
        <v>0</v>
      </c>
      <c r="AJ213" s="51">
        <f t="shared" si="336"/>
        <v>0</v>
      </c>
      <c r="AK213" s="813"/>
      <c r="AL213" s="1253"/>
      <c r="AM213" s="51">
        <f t="shared" si="366"/>
        <v>0</v>
      </c>
      <c r="AN213" s="257"/>
      <c r="AO213" s="257"/>
      <c r="AP213" s="257"/>
      <c r="AQ213" s="257"/>
      <c r="AR213" s="257"/>
      <c r="AS213" s="257"/>
      <c r="AT213" s="813"/>
      <c r="AU213" s="1256"/>
      <c r="AV213" s="51">
        <f t="shared" si="367"/>
        <v>0</v>
      </c>
      <c r="AW213" s="257"/>
      <c r="AX213" s="257"/>
      <c r="AY213" s="257"/>
      <c r="AZ213" s="257"/>
      <c r="BA213" s="257"/>
      <c r="BB213" s="257"/>
      <c r="BC213" s="813"/>
      <c r="BD213" s="1259"/>
      <c r="BE213" s="51">
        <f t="shared" si="368"/>
        <v>0</v>
      </c>
      <c r="BF213" s="257"/>
      <c r="BG213" s="257"/>
      <c r="BH213" s="257"/>
      <c r="BI213" s="257"/>
      <c r="BJ213" s="257"/>
      <c r="BK213" s="257"/>
      <c r="BL213" s="813"/>
      <c r="BM213" s="1250"/>
      <c r="BN213" s="51">
        <f t="shared" si="369"/>
        <v>0</v>
      </c>
      <c r="BO213" s="257"/>
      <c r="BP213" s="257"/>
      <c r="BQ213" s="257"/>
      <c r="BR213" s="257"/>
      <c r="BS213" s="257"/>
      <c r="BT213" s="257"/>
      <c r="BU213" s="821"/>
      <c r="BV213" s="822"/>
      <c r="BW213" s="822"/>
      <c r="BX213" s="822"/>
      <c r="BY213" s="822"/>
      <c r="BZ213" s="822"/>
      <c r="CA213" s="822"/>
      <c r="CB213" s="822"/>
      <c r="CC213" s="823"/>
    </row>
    <row r="214" spans="1:81" s="58" customFormat="1" ht="40.200000000000003" customHeight="1" thickBot="1" x14ac:dyDescent="0.35">
      <c r="A214" s="34"/>
      <c r="B214" s="982"/>
      <c r="C214" s="869"/>
      <c r="D214" s="873"/>
      <c r="E214" s="853"/>
      <c r="F214" s="853"/>
      <c r="G214" s="853"/>
      <c r="H214" s="853"/>
      <c r="I214" s="1186"/>
      <c r="J214" s="893"/>
      <c r="K214" s="856"/>
      <c r="L214" s="859"/>
      <c r="M214" s="862"/>
      <c r="N214" s="838"/>
      <c r="O214" s="841"/>
      <c r="P214" s="865"/>
      <c r="Q214" s="874"/>
      <c r="R214" s="814"/>
      <c r="S214" s="356"/>
      <c r="T214" s="393"/>
      <c r="U214" s="237"/>
      <c r="V214" s="237"/>
      <c r="W214" s="356"/>
      <c r="X214" s="539"/>
      <c r="Y214" s="539"/>
      <c r="Z214" s="539"/>
      <c r="AA214" s="539"/>
      <c r="AB214" s="814"/>
      <c r="AC214" s="829"/>
      <c r="AD214" s="46">
        <f t="shared" si="337"/>
        <v>0</v>
      </c>
      <c r="AE214" s="46">
        <f t="shared" si="337"/>
        <v>0</v>
      </c>
      <c r="AF214" s="46">
        <f t="shared" si="337"/>
        <v>0</v>
      </c>
      <c r="AG214" s="46">
        <f t="shared" si="336"/>
        <v>0</v>
      </c>
      <c r="AH214" s="46">
        <f t="shared" si="336"/>
        <v>0</v>
      </c>
      <c r="AI214" s="46">
        <f t="shared" si="336"/>
        <v>0</v>
      </c>
      <c r="AJ214" s="46">
        <f t="shared" si="336"/>
        <v>0</v>
      </c>
      <c r="AK214" s="814"/>
      <c r="AL214" s="1254"/>
      <c r="AM214" s="46">
        <f t="shared" si="366"/>
        <v>0</v>
      </c>
      <c r="AN214" s="49"/>
      <c r="AO214" s="49"/>
      <c r="AP214" s="49"/>
      <c r="AQ214" s="49"/>
      <c r="AR214" s="49"/>
      <c r="AS214" s="49"/>
      <c r="AT214" s="814"/>
      <c r="AU214" s="1257"/>
      <c r="AV214" s="46">
        <f t="shared" si="367"/>
        <v>0</v>
      </c>
      <c r="AW214" s="49"/>
      <c r="AX214" s="49"/>
      <c r="AY214" s="49"/>
      <c r="AZ214" s="49"/>
      <c r="BA214" s="49"/>
      <c r="BB214" s="49"/>
      <c r="BC214" s="814"/>
      <c r="BD214" s="1260"/>
      <c r="BE214" s="46">
        <f t="shared" si="368"/>
        <v>0</v>
      </c>
      <c r="BF214" s="49"/>
      <c r="BG214" s="49"/>
      <c r="BH214" s="49"/>
      <c r="BI214" s="49"/>
      <c r="BJ214" s="49"/>
      <c r="BK214" s="49"/>
      <c r="BL214" s="814"/>
      <c r="BM214" s="1251"/>
      <c r="BN214" s="46">
        <f t="shared" si="369"/>
        <v>0</v>
      </c>
      <c r="BO214" s="49"/>
      <c r="BP214" s="49"/>
      <c r="BQ214" s="49"/>
      <c r="BR214" s="49"/>
      <c r="BS214" s="49"/>
      <c r="BT214" s="49"/>
      <c r="BU214" s="824"/>
      <c r="BV214" s="825"/>
      <c r="BW214" s="825"/>
      <c r="BX214" s="825"/>
      <c r="BY214" s="825"/>
      <c r="BZ214" s="825"/>
      <c r="CA214" s="825"/>
      <c r="CB214" s="825"/>
      <c r="CC214" s="826"/>
    </row>
    <row r="215" spans="1:81" s="58" customFormat="1" ht="40.200000000000003" customHeight="1" thickTop="1" x14ac:dyDescent="0.3">
      <c r="A215" s="34"/>
      <c r="B215" s="982"/>
      <c r="C215" s="869"/>
      <c r="D215" s="871">
        <v>3301</v>
      </c>
      <c r="E215" s="851" t="s">
        <v>3996</v>
      </c>
      <c r="F215" s="851">
        <v>3301085</v>
      </c>
      <c r="G215" s="851" t="s">
        <v>4012</v>
      </c>
      <c r="H215" s="851" t="s">
        <v>5212</v>
      </c>
      <c r="I215" s="1184">
        <v>2021004540027</v>
      </c>
      <c r="J215" s="891">
        <v>215</v>
      </c>
      <c r="K215" s="854" t="str">
        <f>+[4]Metas!K244</f>
        <v>Fortalecimiento de una (1) biblioteca rural, en su adecuación y dotación</v>
      </c>
      <c r="L215" s="857">
        <f t="shared" ref="L215" si="378">M215</f>
        <v>1</v>
      </c>
      <c r="M215" s="860">
        <f t="shared" ref="M215" si="379">SUM(N215:Q215)</f>
        <v>1</v>
      </c>
      <c r="N215" s="836">
        <v>0</v>
      </c>
      <c r="O215" s="839">
        <v>0</v>
      </c>
      <c r="P215" s="863">
        <v>0</v>
      </c>
      <c r="Q215" s="866">
        <v>1</v>
      </c>
      <c r="R215" s="812">
        <f t="shared" ref="R215" si="380">+$J215</f>
        <v>215</v>
      </c>
      <c r="S215" s="354" t="s">
        <v>5232</v>
      </c>
      <c r="T215" s="438" t="s">
        <v>3822</v>
      </c>
      <c r="U215" s="235" t="s">
        <v>3826</v>
      </c>
      <c r="V215" s="235" t="s">
        <v>3830</v>
      </c>
      <c r="W215" s="354" t="s">
        <v>5233</v>
      </c>
      <c r="X215" s="538">
        <v>44956</v>
      </c>
      <c r="Y215" s="538">
        <v>45289</v>
      </c>
      <c r="Z215" s="538">
        <v>44956</v>
      </c>
      <c r="AA215" s="538">
        <v>45289</v>
      </c>
      <c r="AB215" s="812">
        <f t="shared" si="310"/>
        <v>215</v>
      </c>
      <c r="AC215" s="827">
        <f t="shared" ref="AC215" si="381">+L215</f>
        <v>1</v>
      </c>
      <c r="AD215" s="44">
        <f t="shared" si="337"/>
        <v>30</v>
      </c>
      <c r="AE215" s="44">
        <f t="shared" si="337"/>
        <v>23</v>
      </c>
      <c r="AF215" s="44">
        <f t="shared" si="337"/>
        <v>0</v>
      </c>
      <c r="AG215" s="44">
        <f t="shared" si="336"/>
        <v>0</v>
      </c>
      <c r="AH215" s="44">
        <f t="shared" si="336"/>
        <v>0</v>
      </c>
      <c r="AI215" s="44">
        <f t="shared" si="336"/>
        <v>0</v>
      </c>
      <c r="AJ215" s="44">
        <f t="shared" si="336"/>
        <v>7</v>
      </c>
      <c r="AK215" s="812">
        <f t="shared" si="312"/>
        <v>215</v>
      </c>
      <c r="AL215" s="1252">
        <f>+N215</f>
        <v>0</v>
      </c>
      <c r="AM215" s="44">
        <f t="shared" si="366"/>
        <v>7.5</v>
      </c>
      <c r="AN215" s="47">
        <v>5.75</v>
      </c>
      <c r="AO215" s="47">
        <v>0</v>
      </c>
      <c r="AP215" s="47">
        <v>0</v>
      </c>
      <c r="AQ215" s="47">
        <v>0</v>
      </c>
      <c r="AR215" s="47">
        <v>0</v>
      </c>
      <c r="AS215" s="47">
        <v>1.75</v>
      </c>
      <c r="AT215" s="812">
        <f t="shared" si="313"/>
        <v>215</v>
      </c>
      <c r="AU215" s="1255">
        <f>+O215</f>
        <v>0</v>
      </c>
      <c r="AV215" s="44">
        <f t="shared" si="367"/>
        <v>7.5</v>
      </c>
      <c r="AW215" s="47">
        <v>5.75</v>
      </c>
      <c r="AX215" s="47">
        <v>0</v>
      </c>
      <c r="AY215" s="47">
        <v>0</v>
      </c>
      <c r="AZ215" s="47">
        <v>0</v>
      </c>
      <c r="BA215" s="47">
        <v>0</v>
      </c>
      <c r="BB215" s="47">
        <v>1.75</v>
      </c>
      <c r="BC215" s="812">
        <f t="shared" si="314"/>
        <v>215</v>
      </c>
      <c r="BD215" s="1258">
        <f>+P215</f>
        <v>0</v>
      </c>
      <c r="BE215" s="44">
        <f t="shared" si="368"/>
        <v>7.5</v>
      </c>
      <c r="BF215" s="47">
        <v>5.75</v>
      </c>
      <c r="BG215" s="47">
        <v>0</v>
      </c>
      <c r="BH215" s="47">
        <v>0</v>
      </c>
      <c r="BI215" s="47">
        <v>0</v>
      </c>
      <c r="BJ215" s="47">
        <v>0</v>
      </c>
      <c r="BK215" s="47">
        <v>1.75</v>
      </c>
      <c r="BL215" s="812">
        <f t="shared" si="315"/>
        <v>215</v>
      </c>
      <c r="BM215" s="1249">
        <f>+Q215</f>
        <v>1</v>
      </c>
      <c r="BN215" s="44">
        <f t="shared" si="369"/>
        <v>7.5</v>
      </c>
      <c r="BO215" s="47">
        <v>5.75</v>
      </c>
      <c r="BP215" s="47">
        <v>0</v>
      </c>
      <c r="BQ215" s="47">
        <v>0</v>
      </c>
      <c r="BR215" s="47">
        <v>0</v>
      </c>
      <c r="BS215" s="47">
        <v>0</v>
      </c>
      <c r="BT215" s="47">
        <v>1.75</v>
      </c>
      <c r="BU215" s="818"/>
      <c r="BV215" s="819"/>
      <c r="BW215" s="819"/>
      <c r="BX215" s="819"/>
      <c r="BY215" s="819"/>
      <c r="BZ215" s="819"/>
      <c r="CA215" s="819"/>
      <c r="CB215" s="819"/>
      <c r="CC215" s="820"/>
    </row>
    <row r="216" spans="1:81" s="58" customFormat="1" ht="40.200000000000003" customHeight="1" x14ac:dyDescent="0.3">
      <c r="A216" s="34"/>
      <c r="B216" s="982"/>
      <c r="C216" s="869"/>
      <c r="D216" s="872"/>
      <c r="E216" s="852"/>
      <c r="F216" s="852"/>
      <c r="G216" s="852"/>
      <c r="H216" s="852"/>
      <c r="I216" s="1185"/>
      <c r="J216" s="892"/>
      <c r="K216" s="855"/>
      <c r="L216" s="858"/>
      <c r="M216" s="861"/>
      <c r="N216" s="837"/>
      <c r="O216" s="840"/>
      <c r="P216" s="864"/>
      <c r="Q216" s="867"/>
      <c r="R216" s="813"/>
      <c r="S216" s="355"/>
      <c r="T216" s="236"/>
      <c r="U216" s="236"/>
      <c r="V216" s="236"/>
      <c r="W216" s="355"/>
      <c r="X216" s="539"/>
      <c r="Y216" s="539"/>
      <c r="Z216" s="539"/>
      <c r="AA216" s="539"/>
      <c r="AB216" s="813"/>
      <c r="AC216" s="828"/>
      <c r="AD216" s="51">
        <f t="shared" si="337"/>
        <v>0</v>
      </c>
      <c r="AE216" s="51">
        <f t="shared" si="337"/>
        <v>0</v>
      </c>
      <c r="AF216" s="51">
        <f t="shared" si="337"/>
        <v>0</v>
      </c>
      <c r="AG216" s="51">
        <f t="shared" si="336"/>
        <v>0</v>
      </c>
      <c r="AH216" s="51">
        <f t="shared" si="336"/>
        <v>0</v>
      </c>
      <c r="AI216" s="51">
        <f t="shared" si="336"/>
        <v>0</v>
      </c>
      <c r="AJ216" s="51">
        <f t="shared" si="336"/>
        <v>0</v>
      </c>
      <c r="AK216" s="813"/>
      <c r="AL216" s="1253"/>
      <c r="AM216" s="51">
        <f t="shared" si="366"/>
        <v>0</v>
      </c>
      <c r="AN216" s="257"/>
      <c r="AO216" s="257"/>
      <c r="AP216" s="257"/>
      <c r="AQ216" s="257"/>
      <c r="AR216" s="257"/>
      <c r="AS216" s="257"/>
      <c r="AT216" s="813"/>
      <c r="AU216" s="1256"/>
      <c r="AV216" s="51">
        <f t="shared" si="367"/>
        <v>0</v>
      </c>
      <c r="AW216" s="257"/>
      <c r="AX216" s="257"/>
      <c r="AY216" s="257"/>
      <c r="AZ216" s="257"/>
      <c r="BA216" s="257"/>
      <c r="BB216" s="257"/>
      <c r="BC216" s="813"/>
      <c r="BD216" s="1259"/>
      <c r="BE216" s="51">
        <f t="shared" si="368"/>
        <v>0</v>
      </c>
      <c r="BF216" s="257"/>
      <c r="BG216" s="257"/>
      <c r="BH216" s="257"/>
      <c r="BI216" s="257"/>
      <c r="BJ216" s="257"/>
      <c r="BK216" s="257"/>
      <c r="BL216" s="813"/>
      <c r="BM216" s="1250"/>
      <c r="BN216" s="51">
        <f t="shared" si="369"/>
        <v>0</v>
      </c>
      <c r="BO216" s="257"/>
      <c r="BP216" s="257"/>
      <c r="BQ216" s="257"/>
      <c r="BR216" s="257"/>
      <c r="BS216" s="257"/>
      <c r="BT216" s="257"/>
      <c r="BU216" s="821"/>
      <c r="BV216" s="822"/>
      <c r="BW216" s="822"/>
      <c r="BX216" s="822"/>
      <c r="BY216" s="822"/>
      <c r="BZ216" s="822"/>
      <c r="CA216" s="822"/>
      <c r="CB216" s="822"/>
      <c r="CC216" s="823"/>
    </row>
    <row r="217" spans="1:81" s="58" customFormat="1" ht="40.200000000000003" customHeight="1" x14ac:dyDescent="0.3">
      <c r="A217" s="34"/>
      <c r="B217" s="982"/>
      <c r="C217" s="869"/>
      <c r="D217" s="872"/>
      <c r="E217" s="852"/>
      <c r="F217" s="852"/>
      <c r="G217" s="852"/>
      <c r="H217" s="852"/>
      <c r="I217" s="1185"/>
      <c r="J217" s="892"/>
      <c r="K217" s="855"/>
      <c r="L217" s="858"/>
      <c r="M217" s="861"/>
      <c r="N217" s="837"/>
      <c r="O217" s="840"/>
      <c r="P217" s="864"/>
      <c r="Q217" s="867"/>
      <c r="R217" s="813"/>
      <c r="S217" s="355"/>
      <c r="T217" s="236"/>
      <c r="U217" s="236"/>
      <c r="V217" s="236"/>
      <c r="W217" s="355"/>
      <c r="X217" s="539"/>
      <c r="Y217" s="539"/>
      <c r="Z217" s="539"/>
      <c r="AA217" s="539"/>
      <c r="AB217" s="813"/>
      <c r="AC217" s="828"/>
      <c r="AD217" s="51">
        <f t="shared" si="337"/>
        <v>0</v>
      </c>
      <c r="AE217" s="51">
        <f t="shared" si="337"/>
        <v>0</v>
      </c>
      <c r="AF217" s="51">
        <f t="shared" si="337"/>
        <v>0</v>
      </c>
      <c r="AG217" s="51">
        <f t="shared" si="336"/>
        <v>0</v>
      </c>
      <c r="AH217" s="51">
        <f t="shared" si="336"/>
        <v>0</v>
      </c>
      <c r="AI217" s="51">
        <f t="shared" si="336"/>
        <v>0</v>
      </c>
      <c r="AJ217" s="51">
        <f t="shared" si="336"/>
        <v>0</v>
      </c>
      <c r="AK217" s="813"/>
      <c r="AL217" s="1253"/>
      <c r="AM217" s="51">
        <f t="shared" si="366"/>
        <v>0</v>
      </c>
      <c r="AN217" s="257"/>
      <c r="AO217" s="257"/>
      <c r="AP217" s="257"/>
      <c r="AQ217" s="257"/>
      <c r="AR217" s="257"/>
      <c r="AS217" s="257"/>
      <c r="AT217" s="813"/>
      <c r="AU217" s="1256"/>
      <c r="AV217" s="51">
        <f t="shared" si="367"/>
        <v>0</v>
      </c>
      <c r="AW217" s="257"/>
      <c r="AX217" s="257"/>
      <c r="AY217" s="257"/>
      <c r="AZ217" s="257"/>
      <c r="BA217" s="257"/>
      <c r="BB217" s="257"/>
      <c r="BC217" s="813"/>
      <c r="BD217" s="1259"/>
      <c r="BE217" s="51">
        <f t="shared" si="368"/>
        <v>0</v>
      </c>
      <c r="BF217" s="257"/>
      <c r="BG217" s="257"/>
      <c r="BH217" s="257"/>
      <c r="BI217" s="257"/>
      <c r="BJ217" s="257"/>
      <c r="BK217" s="257"/>
      <c r="BL217" s="813"/>
      <c r="BM217" s="1250"/>
      <c r="BN217" s="51">
        <f t="shared" si="369"/>
        <v>0</v>
      </c>
      <c r="BO217" s="257"/>
      <c r="BP217" s="257"/>
      <c r="BQ217" s="257"/>
      <c r="BR217" s="257"/>
      <c r="BS217" s="257"/>
      <c r="BT217" s="257"/>
      <c r="BU217" s="821"/>
      <c r="BV217" s="822"/>
      <c r="BW217" s="822"/>
      <c r="BX217" s="822"/>
      <c r="BY217" s="822"/>
      <c r="BZ217" s="822"/>
      <c r="CA217" s="822"/>
      <c r="CB217" s="822"/>
      <c r="CC217" s="823"/>
    </row>
    <row r="218" spans="1:81" s="58" customFormat="1" ht="40.200000000000003" customHeight="1" thickBot="1" x14ac:dyDescent="0.35">
      <c r="A218" s="34"/>
      <c r="B218" s="982"/>
      <c r="C218" s="869"/>
      <c r="D218" s="873"/>
      <c r="E218" s="853"/>
      <c r="F218" s="853"/>
      <c r="G218" s="853"/>
      <c r="H218" s="853"/>
      <c r="I218" s="1186"/>
      <c r="J218" s="893"/>
      <c r="K218" s="856"/>
      <c r="L218" s="859"/>
      <c r="M218" s="862"/>
      <c r="N218" s="838"/>
      <c r="O218" s="841"/>
      <c r="P218" s="865"/>
      <c r="Q218" s="874"/>
      <c r="R218" s="814"/>
      <c r="S218" s="356"/>
      <c r="T218" s="393"/>
      <c r="U218" s="237"/>
      <c r="V218" s="237"/>
      <c r="W218" s="356"/>
      <c r="X218" s="539"/>
      <c r="Y218" s="539"/>
      <c r="Z218" s="539"/>
      <c r="AA218" s="539"/>
      <c r="AB218" s="814"/>
      <c r="AC218" s="829"/>
      <c r="AD218" s="46">
        <f t="shared" si="337"/>
        <v>0</v>
      </c>
      <c r="AE218" s="46">
        <f t="shared" si="337"/>
        <v>0</v>
      </c>
      <c r="AF218" s="46">
        <f t="shared" si="337"/>
        <v>0</v>
      </c>
      <c r="AG218" s="46">
        <f t="shared" si="336"/>
        <v>0</v>
      </c>
      <c r="AH218" s="46">
        <f t="shared" si="336"/>
        <v>0</v>
      </c>
      <c r="AI218" s="46">
        <f t="shared" si="336"/>
        <v>0</v>
      </c>
      <c r="AJ218" s="46">
        <f t="shared" si="336"/>
        <v>0</v>
      </c>
      <c r="AK218" s="814"/>
      <c r="AL218" s="1254"/>
      <c r="AM218" s="46">
        <f t="shared" si="366"/>
        <v>0</v>
      </c>
      <c r="AN218" s="49"/>
      <c r="AO218" s="49"/>
      <c r="AP218" s="49"/>
      <c r="AQ218" s="49"/>
      <c r="AR218" s="49"/>
      <c r="AS218" s="49"/>
      <c r="AT218" s="814"/>
      <c r="AU218" s="1257"/>
      <c r="AV218" s="46">
        <f t="shared" si="367"/>
        <v>0</v>
      </c>
      <c r="AW218" s="49"/>
      <c r="AX218" s="49"/>
      <c r="AY218" s="49"/>
      <c r="AZ218" s="49"/>
      <c r="BA218" s="49"/>
      <c r="BB218" s="49"/>
      <c r="BC218" s="814"/>
      <c r="BD218" s="1260"/>
      <c r="BE218" s="46">
        <f t="shared" si="368"/>
        <v>0</v>
      </c>
      <c r="BF218" s="49"/>
      <c r="BG218" s="49"/>
      <c r="BH218" s="49"/>
      <c r="BI218" s="49"/>
      <c r="BJ218" s="49"/>
      <c r="BK218" s="49"/>
      <c r="BL218" s="814"/>
      <c r="BM218" s="1251"/>
      <c r="BN218" s="46">
        <f t="shared" si="369"/>
        <v>0</v>
      </c>
      <c r="BO218" s="49"/>
      <c r="BP218" s="49"/>
      <c r="BQ218" s="49"/>
      <c r="BR218" s="49"/>
      <c r="BS218" s="49"/>
      <c r="BT218" s="49"/>
      <c r="BU218" s="824"/>
      <c r="BV218" s="825"/>
      <c r="BW218" s="825"/>
      <c r="BX218" s="825"/>
      <c r="BY218" s="825"/>
      <c r="BZ218" s="825"/>
      <c r="CA218" s="825"/>
      <c r="CB218" s="825"/>
      <c r="CC218" s="826"/>
    </row>
    <row r="219" spans="1:81" s="58" customFormat="1" ht="40.200000000000003" customHeight="1" thickTop="1" x14ac:dyDescent="0.3">
      <c r="A219" s="34"/>
      <c r="B219" s="982"/>
      <c r="C219" s="869"/>
      <c r="D219" s="871">
        <v>3301</v>
      </c>
      <c r="E219" s="851" t="s">
        <v>3996</v>
      </c>
      <c r="F219" s="851">
        <v>3301085</v>
      </c>
      <c r="G219" s="851" t="s">
        <v>4012</v>
      </c>
      <c r="H219" s="851" t="s">
        <v>5212</v>
      </c>
      <c r="I219" s="1184">
        <v>2021004540027</v>
      </c>
      <c r="J219" s="891">
        <v>216</v>
      </c>
      <c r="K219" s="854" t="str">
        <f>+[4]Metas!K245</f>
        <v>Municipios con promoción y animación de lectura en niños y niñas de cero a 5iempre apoyados por año</v>
      </c>
      <c r="L219" s="857">
        <f t="shared" ref="L219" si="382">M219</f>
        <v>20</v>
      </c>
      <c r="M219" s="860">
        <f t="shared" ref="M219" si="383">SUM(N219:Q219)</f>
        <v>20</v>
      </c>
      <c r="N219" s="836">
        <v>5</v>
      </c>
      <c r="O219" s="839">
        <v>5</v>
      </c>
      <c r="P219" s="863">
        <v>5</v>
      </c>
      <c r="Q219" s="866">
        <v>5</v>
      </c>
      <c r="R219" s="231"/>
      <c r="S219" s="354" t="s">
        <v>5213</v>
      </c>
      <c r="T219" s="438" t="s">
        <v>3822</v>
      </c>
      <c r="U219" s="235" t="s">
        <v>3826</v>
      </c>
      <c r="V219" s="235" t="s">
        <v>3830</v>
      </c>
      <c r="W219" s="354" t="s">
        <v>5221</v>
      </c>
      <c r="X219" s="538">
        <v>44956</v>
      </c>
      <c r="Y219" s="538">
        <v>45289</v>
      </c>
      <c r="Z219" s="538">
        <v>44956</v>
      </c>
      <c r="AA219" s="538">
        <v>45289</v>
      </c>
      <c r="AB219" s="812">
        <f t="shared" ref="AB219:AB279" si="384">+$J219</f>
        <v>216</v>
      </c>
      <c r="AC219" s="827">
        <f t="shared" ref="AC219" si="385">+L219</f>
        <v>20</v>
      </c>
      <c r="AD219" s="44">
        <f t="shared" si="337"/>
        <v>15</v>
      </c>
      <c r="AE219" s="44">
        <f t="shared" si="337"/>
        <v>11.5</v>
      </c>
      <c r="AF219" s="44">
        <f t="shared" si="337"/>
        <v>0</v>
      </c>
      <c r="AG219" s="44">
        <f t="shared" si="336"/>
        <v>0</v>
      </c>
      <c r="AH219" s="44">
        <f t="shared" si="336"/>
        <v>0</v>
      </c>
      <c r="AI219" s="44">
        <f t="shared" si="336"/>
        <v>0</v>
      </c>
      <c r="AJ219" s="44">
        <f t="shared" si="336"/>
        <v>3.5</v>
      </c>
      <c r="AK219" s="812">
        <f t="shared" ref="AK219:AK279" si="386">+$J219</f>
        <v>216</v>
      </c>
      <c r="AL219" s="1252">
        <f>+N219</f>
        <v>5</v>
      </c>
      <c r="AM219" s="44">
        <f t="shared" si="366"/>
        <v>3.75</v>
      </c>
      <c r="AN219" s="47">
        <v>2.875</v>
      </c>
      <c r="AO219" s="47">
        <v>0</v>
      </c>
      <c r="AP219" s="47">
        <v>0</v>
      </c>
      <c r="AQ219" s="47">
        <v>0</v>
      </c>
      <c r="AR219" s="47">
        <v>0</v>
      </c>
      <c r="AS219" s="47">
        <v>0.875</v>
      </c>
      <c r="AT219" s="812">
        <f t="shared" ref="AT219:AT279" si="387">+$J219</f>
        <v>216</v>
      </c>
      <c r="AU219" s="1255">
        <f>+O219</f>
        <v>5</v>
      </c>
      <c r="AV219" s="44">
        <f t="shared" si="367"/>
        <v>3.75</v>
      </c>
      <c r="AW219" s="47">
        <v>2.875</v>
      </c>
      <c r="AX219" s="47">
        <v>0</v>
      </c>
      <c r="AY219" s="47">
        <v>0</v>
      </c>
      <c r="AZ219" s="47">
        <v>0</v>
      </c>
      <c r="BA219" s="47">
        <v>0</v>
      </c>
      <c r="BB219" s="47">
        <v>0.875</v>
      </c>
      <c r="BC219" s="812">
        <f t="shared" ref="BC219:BC279" si="388">+$J219</f>
        <v>216</v>
      </c>
      <c r="BD219" s="1258">
        <f>+P219</f>
        <v>5</v>
      </c>
      <c r="BE219" s="44">
        <f t="shared" si="368"/>
        <v>3.75</v>
      </c>
      <c r="BF219" s="47">
        <v>2.875</v>
      </c>
      <c r="BG219" s="47">
        <v>0</v>
      </c>
      <c r="BH219" s="47">
        <v>0</v>
      </c>
      <c r="BI219" s="47">
        <v>0</v>
      </c>
      <c r="BJ219" s="47">
        <v>0</v>
      </c>
      <c r="BK219" s="47">
        <v>0.875</v>
      </c>
      <c r="BL219" s="812">
        <f t="shared" ref="BL219:BL279" si="389">+$J219</f>
        <v>216</v>
      </c>
      <c r="BM219" s="1249">
        <f>+Q219</f>
        <v>5</v>
      </c>
      <c r="BN219" s="44">
        <f t="shared" si="369"/>
        <v>3.75</v>
      </c>
      <c r="BO219" s="47">
        <v>2.875</v>
      </c>
      <c r="BP219" s="47">
        <v>0</v>
      </c>
      <c r="BQ219" s="47">
        <v>0</v>
      </c>
      <c r="BR219" s="47">
        <v>0</v>
      </c>
      <c r="BS219" s="47">
        <v>0</v>
      </c>
      <c r="BT219" s="47">
        <v>0.875</v>
      </c>
      <c r="BU219" s="818"/>
      <c r="BV219" s="819"/>
      <c r="BW219" s="819"/>
      <c r="BX219" s="819"/>
      <c r="BY219" s="819"/>
      <c r="BZ219" s="819"/>
      <c r="CA219" s="819"/>
      <c r="CB219" s="819"/>
      <c r="CC219" s="820"/>
    </row>
    <row r="220" spans="1:81" s="58" customFormat="1" ht="40.200000000000003" customHeight="1" x14ac:dyDescent="0.3">
      <c r="A220" s="34"/>
      <c r="B220" s="982"/>
      <c r="C220" s="869"/>
      <c r="D220" s="872"/>
      <c r="E220" s="852"/>
      <c r="F220" s="852"/>
      <c r="G220" s="852"/>
      <c r="H220" s="852"/>
      <c r="I220" s="1185"/>
      <c r="J220" s="892"/>
      <c r="K220" s="855"/>
      <c r="L220" s="858"/>
      <c r="M220" s="861"/>
      <c r="N220" s="837"/>
      <c r="O220" s="840"/>
      <c r="P220" s="864"/>
      <c r="Q220" s="867"/>
      <c r="R220" s="39"/>
      <c r="S220" s="355" t="s">
        <v>5234</v>
      </c>
      <c r="T220" s="236" t="s">
        <v>3822</v>
      </c>
      <c r="U220" s="236" t="s">
        <v>3826</v>
      </c>
      <c r="V220" s="236" t="s">
        <v>3830</v>
      </c>
      <c r="W220" s="355" t="s">
        <v>5235</v>
      </c>
      <c r="X220" s="539">
        <v>44956</v>
      </c>
      <c r="Y220" s="539">
        <v>45289</v>
      </c>
      <c r="Z220" s="539">
        <v>44956</v>
      </c>
      <c r="AA220" s="539">
        <v>45289</v>
      </c>
      <c r="AB220" s="813"/>
      <c r="AC220" s="828"/>
      <c r="AD220" s="51">
        <f t="shared" si="337"/>
        <v>15</v>
      </c>
      <c r="AE220" s="51">
        <f t="shared" si="337"/>
        <v>11.5</v>
      </c>
      <c r="AF220" s="51">
        <f t="shared" si="337"/>
        <v>0</v>
      </c>
      <c r="AG220" s="51">
        <f t="shared" si="336"/>
        <v>0</v>
      </c>
      <c r="AH220" s="51">
        <f t="shared" si="336"/>
        <v>0</v>
      </c>
      <c r="AI220" s="51">
        <f t="shared" si="336"/>
        <v>0</v>
      </c>
      <c r="AJ220" s="51">
        <f t="shared" si="336"/>
        <v>3.5</v>
      </c>
      <c r="AK220" s="813"/>
      <c r="AL220" s="1253"/>
      <c r="AM220" s="51">
        <f t="shared" si="366"/>
        <v>3.75</v>
      </c>
      <c r="AN220" s="257">
        <v>2.875</v>
      </c>
      <c r="AO220" s="257">
        <v>0</v>
      </c>
      <c r="AP220" s="257">
        <v>0</v>
      </c>
      <c r="AQ220" s="257">
        <v>0</v>
      </c>
      <c r="AR220" s="257">
        <v>0</v>
      </c>
      <c r="AS220" s="257">
        <v>0.875</v>
      </c>
      <c r="AT220" s="813"/>
      <c r="AU220" s="1256"/>
      <c r="AV220" s="51">
        <f t="shared" si="367"/>
        <v>3.75</v>
      </c>
      <c r="AW220" s="257">
        <v>2.875</v>
      </c>
      <c r="AX220" s="257">
        <v>0</v>
      </c>
      <c r="AY220" s="257">
        <v>0</v>
      </c>
      <c r="AZ220" s="257">
        <v>0</v>
      </c>
      <c r="BA220" s="257">
        <v>0</v>
      </c>
      <c r="BB220" s="257">
        <v>0.875</v>
      </c>
      <c r="BC220" s="813"/>
      <c r="BD220" s="1259"/>
      <c r="BE220" s="51">
        <f t="shared" si="368"/>
        <v>3.75</v>
      </c>
      <c r="BF220" s="257">
        <v>2.875</v>
      </c>
      <c r="BG220" s="257">
        <v>0</v>
      </c>
      <c r="BH220" s="257">
        <v>0</v>
      </c>
      <c r="BI220" s="257">
        <v>0</v>
      </c>
      <c r="BJ220" s="257">
        <v>0</v>
      </c>
      <c r="BK220" s="257">
        <v>0.875</v>
      </c>
      <c r="BL220" s="813"/>
      <c r="BM220" s="1250"/>
      <c r="BN220" s="51">
        <f t="shared" si="369"/>
        <v>3.75</v>
      </c>
      <c r="BO220" s="257">
        <v>2.875</v>
      </c>
      <c r="BP220" s="257">
        <v>0</v>
      </c>
      <c r="BQ220" s="257">
        <v>0</v>
      </c>
      <c r="BR220" s="257">
        <v>0</v>
      </c>
      <c r="BS220" s="257">
        <v>0</v>
      </c>
      <c r="BT220" s="257">
        <v>0.875</v>
      </c>
      <c r="BU220" s="821"/>
      <c r="BV220" s="822"/>
      <c r="BW220" s="822"/>
      <c r="BX220" s="822"/>
      <c r="BY220" s="822"/>
      <c r="BZ220" s="822"/>
      <c r="CA220" s="822"/>
      <c r="CB220" s="822"/>
      <c r="CC220" s="823"/>
    </row>
    <row r="221" spans="1:81" s="58" customFormat="1" ht="40.200000000000003" customHeight="1" x14ac:dyDescent="0.3">
      <c r="A221" s="34"/>
      <c r="B221" s="982"/>
      <c r="C221" s="869"/>
      <c r="D221" s="872"/>
      <c r="E221" s="852"/>
      <c r="F221" s="852"/>
      <c r="G221" s="852"/>
      <c r="H221" s="852"/>
      <c r="I221" s="1185"/>
      <c r="J221" s="892"/>
      <c r="K221" s="855"/>
      <c r="L221" s="858"/>
      <c r="M221" s="861"/>
      <c r="N221" s="837"/>
      <c r="O221" s="840"/>
      <c r="P221" s="864"/>
      <c r="Q221" s="867"/>
      <c r="R221" s="39"/>
      <c r="S221" s="355"/>
      <c r="T221" s="236"/>
      <c r="U221" s="236"/>
      <c r="V221" s="236"/>
      <c r="W221" s="355"/>
      <c r="X221" s="539"/>
      <c r="Y221" s="539"/>
      <c r="Z221" s="539"/>
      <c r="AA221" s="539"/>
      <c r="AB221" s="813"/>
      <c r="AC221" s="828"/>
      <c r="AD221" s="51">
        <f t="shared" si="337"/>
        <v>0</v>
      </c>
      <c r="AE221" s="51">
        <f t="shared" si="337"/>
        <v>0</v>
      </c>
      <c r="AF221" s="51">
        <f t="shared" si="337"/>
        <v>0</v>
      </c>
      <c r="AG221" s="51">
        <f t="shared" si="336"/>
        <v>0</v>
      </c>
      <c r="AH221" s="51">
        <f t="shared" si="336"/>
        <v>0</v>
      </c>
      <c r="AI221" s="51">
        <f t="shared" si="336"/>
        <v>0</v>
      </c>
      <c r="AJ221" s="51">
        <f t="shared" si="336"/>
        <v>0</v>
      </c>
      <c r="AK221" s="813"/>
      <c r="AL221" s="1253"/>
      <c r="AM221" s="51">
        <f t="shared" si="366"/>
        <v>0</v>
      </c>
      <c r="AN221" s="257"/>
      <c r="AO221" s="257"/>
      <c r="AP221" s="257"/>
      <c r="AQ221" s="257"/>
      <c r="AR221" s="257"/>
      <c r="AS221" s="257"/>
      <c r="AT221" s="813"/>
      <c r="AU221" s="1256"/>
      <c r="AV221" s="51">
        <f t="shared" si="367"/>
        <v>0</v>
      </c>
      <c r="AW221" s="257"/>
      <c r="AX221" s="257"/>
      <c r="AY221" s="257"/>
      <c r="AZ221" s="257"/>
      <c r="BA221" s="257"/>
      <c r="BB221" s="257"/>
      <c r="BC221" s="813"/>
      <c r="BD221" s="1259"/>
      <c r="BE221" s="51">
        <f t="shared" si="368"/>
        <v>0</v>
      </c>
      <c r="BF221" s="257"/>
      <c r="BG221" s="257"/>
      <c r="BH221" s="257"/>
      <c r="BI221" s="257"/>
      <c r="BJ221" s="257"/>
      <c r="BK221" s="257"/>
      <c r="BL221" s="813"/>
      <c r="BM221" s="1250"/>
      <c r="BN221" s="51">
        <f t="shared" si="369"/>
        <v>0</v>
      </c>
      <c r="BO221" s="257"/>
      <c r="BP221" s="257"/>
      <c r="BQ221" s="257"/>
      <c r="BR221" s="257"/>
      <c r="BS221" s="257"/>
      <c r="BT221" s="257"/>
      <c r="BU221" s="821"/>
      <c r="BV221" s="822"/>
      <c r="BW221" s="822"/>
      <c r="BX221" s="822"/>
      <c r="BY221" s="822"/>
      <c r="BZ221" s="822"/>
      <c r="CA221" s="822"/>
      <c r="CB221" s="822"/>
      <c r="CC221" s="823"/>
    </row>
    <row r="222" spans="1:81" s="58" customFormat="1" ht="40.200000000000003" customHeight="1" thickBot="1" x14ac:dyDescent="0.35">
      <c r="A222" s="34"/>
      <c r="B222" s="982"/>
      <c r="C222" s="869"/>
      <c r="D222" s="873"/>
      <c r="E222" s="853"/>
      <c r="F222" s="853"/>
      <c r="G222" s="853"/>
      <c r="H222" s="853"/>
      <c r="I222" s="1186"/>
      <c r="J222" s="893"/>
      <c r="K222" s="856"/>
      <c r="L222" s="859"/>
      <c r="M222" s="862"/>
      <c r="N222" s="838"/>
      <c r="O222" s="841"/>
      <c r="P222" s="865"/>
      <c r="Q222" s="874"/>
      <c r="R222" s="232"/>
      <c r="S222" s="356"/>
      <c r="T222" s="393"/>
      <c r="U222" s="237"/>
      <c r="V222" s="237"/>
      <c r="W222" s="356"/>
      <c r="X222" s="539"/>
      <c r="Y222" s="539"/>
      <c r="Z222" s="539"/>
      <c r="AA222" s="539"/>
      <c r="AB222" s="814"/>
      <c r="AC222" s="829"/>
      <c r="AD222" s="46">
        <f t="shared" si="337"/>
        <v>0</v>
      </c>
      <c r="AE222" s="46">
        <f t="shared" si="337"/>
        <v>0</v>
      </c>
      <c r="AF222" s="46">
        <f t="shared" si="337"/>
        <v>0</v>
      </c>
      <c r="AG222" s="46">
        <f t="shared" si="336"/>
        <v>0</v>
      </c>
      <c r="AH222" s="46">
        <f t="shared" si="336"/>
        <v>0</v>
      </c>
      <c r="AI222" s="46">
        <f t="shared" si="336"/>
        <v>0</v>
      </c>
      <c r="AJ222" s="46">
        <f t="shared" si="336"/>
        <v>0</v>
      </c>
      <c r="AK222" s="814"/>
      <c r="AL222" s="1254"/>
      <c r="AM222" s="46">
        <f t="shared" si="366"/>
        <v>0</v>
      </c>
      <c r="AN222" s="49"/>
      <c r="AO222" s="49"/>
      <c r="AP222" s="49"/>
      <c r="AQ222" s="49"/>
      <c r="AR222" s="49"/>
      <c r="AS222" s="49"/>
      <c r="AT222" s="814"/>
      <c r="AU222" s="1257"/>
      <c r="AV222" s="46">
        <f t="shared" si="367"/>
        <v>0</v>
      </c>
      <c r="AW222" s="49"/>
      <c r="AX222" s="49"/>
      <c r="AY222" s="49"/>
      <c r="AZ222" s="49"/>
      <c r="BA222" s="49"/>
      <c r="BB222" s="49"/>
      <c r="BC222" s="814"/>
      <c r="BD222" s="1260"/>
      <c r="BE222" s="46">
        <f t="shared" si="368"/>
        <v>0</v>
      </c>
      <c r="BF222" s="49"/>
      <c r="BG222" s="49"/>
      <c r="BH222" s="49"/>
      <c r="BI222" s="49"/>
      <c r="BJ222" s="49"/>
      <c r="BK222" s="49"/>
      <c r="BL222" s="814"/>
      <c r="BM222" s="1251"/>
      <c r="BN222" s="46">
        <f t="shared" si="369"/>
        <v>0</v>
      </c>
      <c r="BO222" s="49"/>
      <c r="BP222" s="49"/>
      <c r="BQ222" s="49"/>
      <c r="BR222" s="49"/>
      <c r="BS222" s="49"/>
      <c r="BT222" s="49"/>
      <c r="BU222" s="824"/>
      <c r="BV222" s="825"/>
      <c r="BW222" s="825"/>
      <c r="BX222" s="825"/>
      <c r="BY222" s="825"/>
      <c r="BZ222" s="825"/>
      <c r="CA222" s="825"/>
      <c r="CB222" s="825"/>
      <c r="CC222" s="826"/>
    </row>
    <row r="223" spans="1:81" s="58" customFormat="1" ht="40.200000000000003" customHeight="1" thickTop="1" x14ac:dyDescent="0.3">
      <c r="A223" s="34"/>
      <c r="B223" s="982"/>
      <c r="C223" s="869"/>
      <c r="D223" s="871">
        <v>3301</v>
      </c>
      <c r="E223" s="851" t="s">
        <v>3996</v>
      </c>
      <c r="F223" s="851">
        <v>3301085</v>
      </c>
      <c r="G223" s="851" t="s">
        <v>4012</v>
      </c>
      <c r="H223" s="851" t="s">
        <v>5212</v>
      </c>
      <c r="I223" s="1184">
        <v>2021004540027</v>
      </c>
      <c r="J223" s="891">
        <v>217</v>
      </c>
      <c r="K223" s="854" t="str">
        <f>+[4]Metas!K246</f>
        <v>Municipios con promoción y animación de la lectura en niños y niñas de la infancia apoyados por año</v>
      </c>
      <c r="L223" s="857">
        <f t="shared" ref="L223" si="390">M223</f>
        <v>20</v>
      </c>
      <c r="M223" s="860">
        <f t="shared" ref="M223" si="391">SUM(N223:Q223)</f>
        <v>20</v>
      </c>
      <c r="N223" s="836">
        <v>5</v>
      </c>
      <c r="O223" s="839">
        <v>5</v>
      </c>
      <c r="P223" s="863">
        <v>5</v>
      </c>
      <c r="Q223" s="866">
        <v>5</v>
      </c>
      <c r="R223" s="231"/>
      <c r="S223" s="354" t="s">
        <v>5213</v>
      </c>
      <c r="T223" s="438" t="s">
        <v>3822</v>
      </c>
      <c r="U223" s="235" t="s">
        <v>3826</v>
      </c>
      <c r="V223" s="235" t="s">
        <v>3830</v>
      </c>
      <c r="W223" s="354" t="s">
        <v>5236</v>
      </c>
      <c r="X223" s="538">
        <v>44956</v>
      </c>
      <c r="Y223" s="538">
        <v>45289</v>
      </c>
      <c r="Z223" s="538">
        <v>44956</v>
      </c>
      <c r="AA223" s="538">
        <v>45289</v>
      </c>
      <c r="AB223" s="812">
        <f t="shared" si="384"/>
        <v>217</v>
      </c>
      <c r="AC223" s="827">
        <f t="shared" ref="AC223" si="392">+L223</f>
        <v>20</v>
      </c>
      <c r="AD223" s="44">
        <f t="shared" si="337"/>
        <v>15</v>
      </c>
      <c r="AE223" s="44">
        <f t="shared" si="337"/>
        <v>11.5</v>
      </c>
      <c r="AF223" s="44">
        <f t="shared" si="337"/>
        <v>0</v>
      </c>
      <c r="AG223" s="44">
        <f t="shared" si="336"/>
        <v>0</v>
      </c>
      <c r="AH223" s="44">
        <f t="shared" si="336"/>
        <v>0</v>
      </c>
      <c r="AI223" s="44">
        <f t="shared" si="336"/>
        <v>0</v>
      </c>
      <c r="AJ223" s="44">
        <f t="shared" si="336"/>
        <v>3.5</v>
      </c>
      <c r="AK223" s="812">
        <f t="shared" si="386"/>
        <v>217</v>
      </c>
      <c r="AL223" s="1252">
        <f>+N223</f>
        <v>5</v>
      </c>
      <c r="AM223" s="44">
        <f t="shared" si="366"/>
        <v>3.75</v>
      </c>
      <c r="AN223" s="47">
        <v>2.875</v>
      </c>
      <c r="AO223" s="47">
        <v>0</v>
      </c>
      <c r="AP223" s="47">
        <v>0</v>
      </c>
      <c r="AQ223" s="47">
        <v>0</v>
      </c>
      <c r="AR223" s="47">
        <v>0</v>
      </c>
      <c r="AS223" s="47">
        <v>0.875</v>
      </c>
      <c r="AT223" s="812">
        <f t="shared" si="387"/>
        <v>217</v>
      </c>
      <c r="AU223" s="1255">
        <f>+O223</f>
        <v>5</v>
      </c>
      <c r="AV223" s="44">
        <f t="shared" si="367"/>
        <v>3.75</v>
      </c>
      <c r="AW223" s="47">
        <v>2.875</v>
      </c>
      <c r="AX223" s="47">
        <v>0</v>
      </c>
      <c r="AY223" s="47">
        <v>0</v>
      </c>
      <c r="AZ223" s="47">
        <v>0</v>
      </c>
      <c r="BA223" s="47">
        <v>0</v>
      </c>
      <c r="BB223" s="47">
        <v>0.875</v>
      </c>
      <c r="BC223" s="812">
        <f t="shared" si="388"/>
        <v>217</v>
      </c>
      <c r="BD223" s="1258">
        <f>+P223</f>
        <v>5</v>
      </c>
      <c r="BE223" s="44">
        <f t="shared" si="368"/>
        <v>3.75</v>
      </c>
      <c r="BF223" s="47">
        <v>2.875</v>
      </c>
      <c r="BG223" s="47">
        <v>0</v>
      </c>
      <c r="BH223" s="47">
        <v>0</v>
      </c>
      <c r="BI223" s="47">
        <v>0</v>
      </c>
      <c r="BJ223" s="47">
        <v>0</v>
      </c>
      <c r="BK223" s="47">
        <v>0.875</v>
      </c>
      <c r="BL223" s="812">
        <f t="shared" si="389"/>
        <v>217</v>
      </c>
      <c r="BM223" s="1249">
        <f>+Q223</f>
        <v>5</v>
      </c>
      <c r="BN223" s="44">
        <f t="shared" si="369"/>
        <v>3.75</v>
      </c>
      <c r="BO223" s="47">
        <v>2.875</v>
      </c>
      <c r="BP223" s="47">
        <v>0</v>
      </c>
      <c r="BQ223" s="47">
        <v>0</v>
      </c>
      <c r="BR223" s="47">
        <v>0</v>
      </c>
      <c r="BS223" s="47">
        <v>0</v>
      </c>
      <c r="BT223" s="47">
        <v>0.875</v>
      </c>
      <c r="BU223" s="818"/>
      <c r="BV223" s="819"/>
      <c r="BW223" s="819"/>
      <c r="BX223" s="819"/>
      <c r="BY223" s="819"/>
      <c r="BZ223" s="819"/>
      <c r="CA223" s="819"/>
      <c r="CB223" s="819"/>
      <c r="CC223" s="820"/>
    </row>
    <row r="224" spans="1:81" s="58" customFormat="1" ht="40.200000000000003" customHeight="1" x14ac:dyDescent="0.3">
      <c r="A224" s="34"/>
      <c r="B224" s="982"/>
      <c r="C224" s="869"/>
      <c r="D224" s="872"/>
      <c r="E224" s="852"/>
      <c r="F224" s="852"/>
      <c r="G224" s="852"/>
      <c r="H224" s="852"/>
      <c r="I224" s="1185"/>
      <c r="J224" s="892"/>
      <c r="K224" s="855"/>
      <c r="L224" s="858"/>
      <c r="M224" s="861"/>
      <c r="N224" s="837"/>
      <c r="O224" s="840"/>
      <c r="P224" s="864"/>
      <c r="Q224" s="867"/>
      <c r="R224" s="39"/>
      <c r="S224" s="355" t="s">
        <v>5237</v>
      </c>
      <c r="T224" s="236" t="s">
        <v>3822</v>
      </c>
      <c r="U224" s="236" t="s">
        <v>3826</v>
      </c>
      <c r="V224" s="236" t="s">
        <v>3830</v>
      </c>
      <c r="W224" s="355" t="s">
        <v>5238</v>
      </c>
      <c r="X224" s="539">
        <v>44956</v>
      </c>
      <c r="Y224" s="539">
        <v>45289</v>
      </c>
      <c r="Z224" s="539">
        <v>44956</v>
      </c>
      <c r="AA224" s="539">
        <v>45289</v>
      </c>
      <c r="AB224" s="813"/>
      <c r="AC224" s="828"/>
      <c r="AD224" s="51">
        <f t="shared" si="337"/>
        <v>15</v>
      </c>
      <c r="AE224" s="51">
        <f t="shared" si="337"/>
        <v>11.5</v>
      </c>
      <c r="AF224" s="51">
        <f t="shared" si="337"/>
        <v>0</v>
      </c>
      <c r="AG224" s="51">
        <f t="shared" si="336"/>
        <v>0</v>
      </c>
      <c r="AH224" s="51">
        <f t="shared" si="336"/>
        <v>0</v>
      </c>
      <c r="AI224" s="51">
        <f t="shared" si="336"/>
        <v>0</v>
      </c>
      <c r="AJ224" s="51">
        <f t="shared" si="336"/>
        <v>3.5</v>
      </c>
      <c r="AK224" s="813"/>
      <c r="AL224" s="1253"/>
      <c r="AM224" s="51">
        <f t="shared" si="366"/>
        <v>3.75</v>
      </c>
      <c r="AN224" s="257">
        <v>2.875</v>
      </c>
      <c r="AO224" s="257">
        <v>0</v>
      </c>
      <c r="AP224" s="257">
        <v>0</v>
      </c>
      <c r="AQ224" s="257">
        <v>0</v>
      </c>
      <c r="AR224" s="257">
        <v>0</v>
      </c>
      <c r="AS224" s="257">
        <v>0.875</v>
      </c>
      <c r="AT224" s="813"/>
      <c r="AU224" s="1256"/>
      <c r="AV224" s="51">
        <f t="shared" si="367"/>
        <v>3.75</v>
      </c>
      <c r="AW224" s="257">
        <v>2.875</v>
      </c>
      <c r="AX224" s="257">
        <v>0</v>
      </c>
      <c r="AY224" s="257">
        <v>0</v>
      </c>
      <c r="AZ224" s="257">
        <v>0</v>
      </c>
      <c r="BA224" s="257">
        <v>0</v>
      </c>
      <c r="BB224" s="257">
        <v>0.875</v>
      </c>
      <c r="BC224" s="813"/>
      <c r="BD224" s="1259"/>
      <c r="BE224" s="51">
        <f t="shared" si="368"/>
        <v>3.75</v>
      </c>
      <c r="BF224" s="257">
        <v>2.875</v>
      </c>
      <c r="BG224" s="257">
        <v>0</v>
      </c>
      <c r="BH224" s="257">
        <v>0</v>
      </c>
      <c r="BI224" s="257">
        <v>0</v>
      </c>
      <c r="BJ224" s="257">
        <v>0</v>
      </c>
      <c r="BK224" s="257">
        <v>0.875</v>
      </c>
      <c r="BL224" s="813"/>
      <c r="BM224" s="1250"/>
      <c r="BN224" s="51">
        <f t="shared" si="369"/>
        <v>3.75</v>
      </c>
      <c r="BO224" s="257">
        <v>2.875</v>
      </c>
      <c r="BP224" s="257">
        <v>0</v>
      </c>
      <c r="BQ224" s="257">
        <v>0</v>
      </c>
      <c r="BR224" s="257">
        <v>0</v>
      </c>
      <c r="BS224" s="257">
        <v>0</v>
      </c>
      <c r="BT224" s="257">
        <v>0.875</v>
      </c>
      <c r="BU224" s="821"/>
      <c r="BV224" s="822"/>
      <c r="BW224" s="822"/>
      <c r="BX224" s="822"/>
      <c r="BY224" s="822"/>
      <c r="BZ224" s="822"/>
      <c r="CA224" s="822"/>
      <c r="CB224" s="822"/>
      <c r="CC224" s="823"/>
    </row>
    <row r="225" spans="1:81" s="58" customFormat="1" ht="40.200000000000003" customHeight="1" x14ac:dyDescent="0.3">
      <c r="A225" s="34"/>
      <c r="B225" s="982"/>
      <c r="C225" s="869"/>
      <c r="D225" s="872"/>
      <c r="E225" s="852"/>
      <c r="F225" s="852"/>
      <c r="G225" s="852"/>
      <c r="H225" s="852"/>
      <c r="I225" s="1185"/>
      <c r="J225" s="892"/>
      <c r="K225" s="855"/>
      <c r="L225" s="858"/>
      <c r="M225" s="861"/>
      <c r="N225" s="837"/>
      <c r="O225" s="840"/>
      <c r="P225" s="864"/>
      <c r="Q225" s="867"/>
      <c r="R225" s="39"/>
      <c r="S225" s="355"/>
      <c r="T225" s="236"/>
      <c r="U225" s="236"/>
      <c r="V225" s="236"/>
      <c r="W225" s="355"/>
      <c r="X225" s="539"/>
      <c r="Y225" s="539"/>
      <c r="Z225" s="539"/>
      <c r="AA225" s="539"/>
      <c r="AB225" s="813"/>
      <c r="AC225" s="828"/>
      <c r="AD225" s="51">
        <f t="shared" si="337"/>
        <v>0</v>
      </c>
      <c r="AE225" s="51">
        <f t="shared" si="337"/>
        <v>0</v>
      </c>
      <c r="AF225" s="51">
        <f t="shared" si="337"/>
        <v>0</v>
      </c>
      <c r="AG225" s="51">
        <f t="shared" si="336"/>
        <v>0</v>
      </c>
      <c r="AH225" s="51">
        <f t="shared" si="336"/>
        <v>0</v>
      </c>
      <c r="AI225" s="51">
        <f t="shared" si="336"/>
        <v>0</v>
      </c>
      <c r="AJ225" s="51">
        <f t="shared" si="336"/>
        <v>0</v>
      </c>
      <c r="AK225" s="813"/>
      <c r="AL225" s="1253"/>
      <c r="AM225" s="51">
        <f t="shared" si="366"/>
        <v>0</v>
      </c>
      <c r="AN225" s="257"/>
      <c r="AO225" s="257"/>
      <c r="AP225" s="257"/>
      <c r="AQ225" s="257"/>
      <c r="AR225" s="257"/>
      <c r="AS225" s="257"/>
      <c r="AT225" s="813"/>
      <c r="AU225" s="1256"/>
      <c r="AV225" s="51">
        <f t="shared" si="367"/>
        <v>0</v>
      </c>
      <c r="AW225" s="257"/>
      <c r="AX225" s="257"/>
      <c r="AY225" s="257"/>
      <c r="AZ225" s="257"/>
      <c r="BA225" s="257"/>
      <c r="BB225" s="257"/>
      <c r="BC225" s="813"/>
      <c r="BD225" s="1259"/>
      <c r="BE225" s="51">
        <f t="shared" si="368"/>
        <v>0</v>
      </c>
      <c r="BF225" s="257"/>
      <c r="BG225" s="257"/>
      <c r="BH225" s="257"/>
      <c r="BI225" s="257"/>
      <c r="BJ225" s="257"/>
      <c r="BK225" s="257"/>
      <c r="BL225" s="813"/>
      <c r="BM225" s="1250"/>
      <c r="BN225" s="51">
        <f t="shared" si="369"/>
        <v>0</v>
      </c>
      <c r="BO225" s="257"/>
      <c r="BP225" s="257"/>
      <c r="BQ225" s="257"/>
      <c r="BR225" s="257"/>
      <c r="BS225" s="257"/>
      <c r="BT225" s="257"/>
      <c r="BU225" s="821"/>
      <c r="BV225" s="822"/>
      <c r="BW225" s="822"/>
      <c r="BX225" s="822"/>
      <c r="BY225" s="822"/>
      <c r="BZ225" s="822"/>
      <c r="CA225" s="822"/>
      <c r="CB225" s="822"/>
      <c r="CC225" s="823"/>
    </row>
    <row r="226" spans="1:81" s="58" customFormat="1" ht="40.200000000000003" customHeight="1" thickBot="1" x14ac:dyDescent="0.35">
      <c r="A226" s="34"/>
      <c r="B226" s="982"/>
      <c r="C226" s="869"/>
      <c r="D226" s="873"/>
      <c r="E226" s="853"/>
      <c r="F226" s="853"/>
      <c r="G226" s="853"/>
      <c r="H226" s="853"/>
      <c r="I226" s="1186"/>
      <c r="J226" s="893"/>
      <c r="K226" s="856"/>
      <c r="L226" s="859"/>
      <c r="M226" s="862"/>
      <c r="N226" s="838"/>
      <c r="O226" s="841"/>
      <c r="P226" s="865"/>
      <c r="Q226" s="874"/>
      <c r="R226" s="232"/>
      <c r="S226" s="356"/>
      <c r="T226" s="393"/>
      <c r="U226" s="237"/>
      <c r="V226" s="237"/>
      <c r="W226" s="356"/>
      <c r="X226" s="539"/>
      <c r="Y226" s="539"/>
      <c r="Z226" s="539"/>
      <c r="AA226" s="539"/>
      <c r="AB226" s="814"/>
      <c r="AC226" s="829"/>
      <c r="AD226" s="46">
        <f t="shared" si="337"/>
        <v>0</v>
      </c>
      <c r="AE226" s="46">
        <f t="shared" si="337"/>
        <v>0</v>
      </c>
      <c r="AF226" s="46">
        <f t="shared" si="337"/>
        <v>0</v>
      </c>
      <c r="AG226" s="46">
        <f t="shared" si="336"/>
        <v>0</v>
      </c>
      <c r="AH226" s="46">
        <f t="shared" si="336"/>
        <v>0</v>
      </c>
      <c r="AI226" s="46">
        <f t="shared" si="336"/>
        <v>0</v>
      </c>
      <c r="AJ226" s="46">
        <f t="shared" si="336"/>
        <v>0</v>
      </c>
      <c r="AK226" s="814"/>
      <c r="AL226" s="1254"/>
      <c r="AM226" s="46">
        <f t="shared" si="366"/>
        <v>0</v>
      </c>
      <c r="AN226" s="49"/>
      <c r="AO226" s="49"/>
      <c r="AP226" s="49"/>
      <c r="AQ226" s="49"/>
      <c r="AR226" s="49"/>
      <c r="AS226" s="49"/>
      <c r="AT226" s="814"/>
      <c r="AU226" s="1257"/>
      <c r="AV226" s="46">
        <f t="shared" si="367"/>
        <v>0</v>
      </c>
      <c r="AW226" s="49"/>
      <c r="AX226" s="49"/>
      <c r="AY226" s="49"/>
      <c r="AZ226" s="49"/>
      <c r="BA226" s="49"/>
      <c r="BB226" s="49"/>
      <c r="BC226" s="814"/>
      <c r="BD226" s="1260"/>
      <c r="BE226" s="46">
        <f t="shared" si="368"/>
        <v>0</v>
      </c>
      <c r="BF226" s="49"/>
      <c r="BG226" s="49"/>
      <c r="BH226" s="49"/>
      <c r="BI226" s="49"/>
      <c r="BJ226" s="49"/>
      <c r="BK226" s="49"/>
      <c r="BL226" s="814"/>
      <c r="BM226" s="1251"/>
      <c r="BN226" s="46">
        <f t="shared" si="369"/>
        <v>0</v>
      </c>
      <c r="BO226" s="49"/>
      <c r="BP226" s="49"/>
      <c r="BQ226" s="49"/>
      <c r="BR226" s="49"/>
      <c r="BS226" s="49"/>
      <c r="BT226" s="49"/>
      <c r="BU226" s="824"/>
      <c r="BV226" s="825"/>
      <c r="BW226" s="825"/>
      <c r="BX226" s="825"/>
      <c r="BY226" s="825"/>
      <c r="BZ226" s="825"/>
      <c r="CA226" s="825"/>
      <c r="CB226" s="825"/>
      <c r="CC226" s="826"/>
    </row>
    <row r="227" spans="1:81" s="58" customFormat="1" ht="40.200000000000003" customHeight="1" thickTop="1" x14ac:dyDescent="0.3">
      <c r="A227" s="34"/>
      <c r="B227" s="982"/>
      <c r="C227" s="869"/>
      <c r="D227" s="871">
        <v>3301</v>
      </c>
      <c r="E227" s="851" t="s">
        <v>3996</v>
      </c>
      <c r="F227" s="851">
        <v>3301085</v>
      </c>
      <c r="G227" s="851" t="s">
        <v>4012</v>
      </c>
      <c r="H227" s="851" t="s">
        <v>5212</v>
      </c>
      <c r="I227" s="1184">
        <v>2021004540027</v>
      </c>
      <c r="J227" s="891">
        <v>218</v>
      </c>
      <c r="K227" s="854" t="str">
        <f>+[4]Metas!K247</f>
        <v>Programas de promoción y animación de la lectura desarrollados con población juvenil apoyados por año</v>
      </c>
      <c r="L227" s="857">
        <f t="shared" ref="L227" si="393">M227</f>
        <v>20</v>
      </c>
      <c r="M227" s="860">
        <f t="shared" ref="M227" si="394">SUM(N227:Q227)</f>
        <v>20</v>
      </c>
      <c r="N227" s="836">
        <v>5</v>
      </c>
      <c r="O227" s="839">
        <v>5</v>
      </c>
      <c r="P227" s="863">
        <v>5</v>
      </c>
      <c r="Q227" s="866">
        <v>5</v>
      </c>
      <c r="R227" s="231"/>
      <c r="S227" s="354" t="s">
        <v>5213</v>
      </c>
      <c r="T227" s="438" t="s">
        <v>3822</v>
      </c>
      <c r="U227" s="235" t="s">
        <v>3826</v>
      </c>
      <c r="V227" s="235" t="s">
        <v>3830</v>
      </c>
      <c r="W227" s="354" t="s">
        <v>5221</v>
      </c>
      <c r="X227" s="538">
        <v>44956</v>
      </c>
      <c r="Y227" s="538">
        <v>45289</v>
      </c>
      <c r="Z227" s="538">
        <v>44956</v>
      </c>
      <c r="AA227" s="538">
        <v>45289</v>
      </c>
      <c r="AB227" s="812">
        <f t="shared" si="384"/>
        <v>218</v>
      </c>
      <c r="AC227" s="827">
        <f t="shared" ref="AC227" si="395">+L227</f>
        <v>20</v>
      </c>
      <c r="AD227" s="44">
        <f t="shared" si="337"/>
        <v>15</v>
      </c>
      <c r="AE227" s="44">
        <f t="shared" si="337"/>
        <v>11.5</v>
      </c>
      <c r="AF227" s="44">
        <f t="shared" si="337"/>
        <v>0</v>
      </c>
      <c r="AG227" s="44">
        <f t="shared" si="336"/>
        <v>0</v>
      </c>
      <c r="AH227" s="44">
        <f t="shared" si="336"/>
        <v>0</v>
      </c>
      <c r="AI227" s="44">
        <f t="shared" si="336"/>
        <v>0</v>
      </c>
      <c r="AJ227" s="44">
        <f t="shared" si="336"/>
        <v>3.5</v>
      </c>
      <c r="AK227" s="812">
        <f t="shared" si="386"/>
        <v>218</v>
      </c>
      <c r="AL227" s="1252">
        <f>+N227</f>
        <v>5</v>
      </c>
      <c r="AM227" s="44">
        <f t="shared" si="366"/>
        <v>3.75</v>
      </c>
      <c r="AN227" s="47">
        <v>2.875</v>
      </c>
      <c r="AO227" s="47">
        <v>0</v>
      </c>
      <c r="AP227" s="47">
        <v>0</v>
      </c>
      <c r="AQ227" s="47">
        <v>0</v>
      </c>
      <c r="AR227" s="47">
        <v>0</v>
      </c>
      <c r="AS227" s="47">
        <v>0.875</v>
      </c>
      <c r="AT227" s="812">
        <f t="shared" si="387"/>
        <v>218</v>
      </c>
      <c r="AU227" s="1255">
        <f>+O227</f>
        <v>5</v>
      </c>
      <c r="AV227" s="44">
        <f t="shared" si="367"/>
        <v>3.75</v>
      </c>
      <c r="AW227" s="47">
        <v>2.875</v>
      </c>
      <c r="AX227" s="47">
        <v>0</v>
      </c>
      <c r="AY227" s="47">
        <v>0</v>
      </c>
      <c r="AZ227" s="47">
        <v>0</v>
      </c>
      <c r="BA227" s="47">
        <v>0</v>
      </c>
      <c r="BB227" s="47">
        <v>0.875</v>
      </c>
      <c r="BC227" s="812">
        <f t="shared" si="388"/>
        <v>218</v>
      </c>
      <c r="BD227" s="1258">
        <f>+P227</f>
        <v>5</v>
      </c>
      <c r="BE227" s="44">
        <f t="shared" si="368"/>
        <v>3.75</v>
      </c>
      <c r="BF227" s="47">
        <v>2.875</v>
      </c>
      <c r="BG227" s="47">
        <v>0</v>
      </c>
      <c r="BH227" s="47">
        <v>0</v>
      </c>
      <c r="BI227" s="47">
        <v>0</v>
      </c>
      <c r="BJ227" s="47">
        <v>0</v>
      </c>
      <c r="BK227" s="47">
        <v>0.875</v>
      </c>
      <c r="BL227" s="812">
        <f t="shared" si="389"/>
        <v>218</v>
      </c>
      <c r="BM227" s="1249">
        <f>+Q227</f>
        <v>5</v>
      </c>
      <c r="BN227" s="44">
        <f t="shared" si="369"/>
        <v>3.75</v>
      </c>
      <c r="BO227" s="47">
        <v>2.875</v>
      </c>
      <c r="BP227" s="47">
        <v>0</v>
      </c>
      <c r="BQ227" s="47">
        <v>0</v>
      </c>
      <c r="BR227" s="47">
        <v>0</v>
      </c>
      <c r="BS227" s="47">
        <v>0</v>
      </c>
      <c r="BT227" s="47">
        <v>0.875</v>
      </c>
      <c r="BU227" s="818"/>
      <c r="BV227" s="819"/>
      <c r="BW227" s="819"/>
      <c r="BX227" s="819"/>
      <c r="BY227" s="819"/>
      <c r="BZ227" s="819"/>
      <c r="CA227" s="819"/>
      <c r="CB227" s="819"/>
      <c r="CC227" s="820"/>
    </row>
    <row r="228" spans="1:81" s="58" customFormat="1" ht="40.200000000000003" customHeight="1" x14ac:dyDescent="0.3">
      <c r="A228" s="34"/>
      <c r="B228" s="982"/>
      <c r="C228" s="869"/>
      <c r="D228" s="872"/>
      <c r="E228" s="852"/>
      <c r="F228" s="852"/>
      <c r="G228" s="852"/>
      <c r="H228" s="852"/>
      <c r="I228" s="1185"/>
      <c r="J228" s="892"/>
      <c r="K228" s="855"/>
      <c r="L228" s="858"/>
      <c r="M228" s="861"/>
      <c r="N228" s="837"/>
      <c r="O228" s="840"/>
      <c r="P228" s="864"/>
      <c r="Q228" s="867"/>
      <c r="R228" s="39"/>
      <c r="S228" s="355" t="s">
        <v>5239</v>
      </c>
      <c r="T228" s="236" t="s">
        <v>3822</v>
      </c>
      <c r="U228" s="236" t="s">
        <v>3826</v>
      </c>
      <c r="V228" s="236" t="s">
        <v>3830</v>
      </c>
      <c r="W228" s="355" t="s">
        <v>5240</v>
      </c>
      <c r="X228" s="539">
        <v>44956</v>
      </c>
      <c r="Y228" s="539">
        <v>45289</v>
      </c>
      <c r="Z228" s="539">
        <v>44956</v>
      </c>
      <c r="AA228" s="539">
        <v>45289</v>
      </c>
      <c r="AB228" s="813"/>
      <c r="AC228" s="828"/>
      <c r="AD228" s="51">
        <f t="shared" si="337"/>
        <v>15</v>
      </c>
      <c r="AE228" s="51">
        <f t="shared" si="337"/>
        <v>11.5</v>
      </c>
      <c r="AF228" s="51">
        <f t="shared" si="337"/>
        <v>0</v>
      </c>
      <c r="AG228" s="51">
        <f t="shared" si="336"/>
        <v>0</v>
      </c>
      <c r="AH228" s="51">
        <f t="shared" si="336"/>
        <v>0</v>
      </c>
      <c r="AI228" s="51">
        <f t="shared" si="336"/>
        <v>0</v>
      </c>
      <c r="AJ228" s="51">
        <f t="shared" si="336"/>
        <v>3.5</v>
      </c>
      <c r="AK228" s="813"/>
      <c r="AL228" s="1253"/>
      <c r="AM228" s="51">
        <f t="shared" si="366"/>
        <v>3.75</v>
      </c>
      <c r="AN228" s="257">
        <v>2.875</v>
      </c>
      <c r="AO228" s="257">
        <v>0</v>
      </c>
      <c r="AP228" s="257">
        <v>0</v>
      </c>
      <c r="AQ228" s="257">
        <v>0</v>
      </c>
      <c r="AR228" s="257">
        <v>0</v>
      </c>
      <c r="AS228" s="257">
        <v>0.875</v>
      </c>
      <c r="AT228" s="813"/>
      <c r="AU228" s="1256"/>
      <c r="AV228" s="51">
        <f t="shared" si="367"/>
        <v>3.75</v>
      </c>
      <c r="AW228" s="257">
        <v>2.875</v>
      </c>
      <c r="AX228" s="257">
        <v>0</v>
      </c>
      <c r="AY228" s="257">
        <v>0</v>
      </c>
      <c r="AZ228" s="257">
        <v>0</v>
      </c>
      <c r="BA228" s="257">
        <v>0</v>
      </c>
      <c r="BB228" s="257">
        <v>0.875</v>
      </c>
      <c r="BC228" s="813"/>
      <c r="BD228" s="1259"/>
      <c r="BE228" s="51">
        <f t="shared" si="368"/>
        <v>3.75</v>
      </c>
      <c r="BF228" s="257">
        <v>2.875</v>
      </c>
      <c r="BG228" s="257">
        <v>0</v>
      </c>
      <c r="BH228" s="257">
        <v>0</v>
      </c>
      <c r="BI228" s="257">
        <v>0</v>
      </c>
      <c r="BJ228" s="257">
        <v>0</v>
      </c>
      <c r="BK228" s="257">
        <v>0.875</v>
      </c>
      <c r="BL228" s="813"/>
      <c r="BM228" s="1250"/>
      <c r="BN228" s="51">
        <f t="shared" si="369"/>
        <v>3.75</v>
      </c>
      <c r="BO228" s="257">
        <v>2.875</v>
      </c>
      <c r="BP228" s="257">
        <v>0</v>
      </c>
      <c r="BQ228" s="257">
        <v>0</v>
      </c>
      <c r="BR228" s="257">
        <v>0</v>
      </c>
      <c r="BS228" s="257">
        <v>0</v>
      </c>
      <c r="BT228" s="257">
        <v>0.875</v>
      </c>
      <c r="BU228" s="821"/>
      <c r="BV228" s="822"/>
      <c r="BW228" s="822"/>
      <c r="BX228" s="822"/>
      <c r="BY228" s="822"/>
      <c r="BZ228" s="822"/>
      <c r="CA228" s="822"/>
      <c r="CB228" s="822"/>
      <c r="CC228" s="823"/>
    </row>
    <row r="229" spans="1:81" s="58" customFormat="1" ht="40.200000000000003" customHeight="1" x14ac:dyDescent="0.3">
      <c r="A229" s="34"/>
      <c r="B229" s="982"/>
      <c r="C229" s="869"/>
      <c r="D229" s="872"/>
      <c r="E229" s="852"/>
      <c r="F229" s="852"/>
      <c r="G229" s="852"/>
      <c r="H229" s="852"/>
      <c r="I229" s="1185"/>
      <c r="J229" s="892"/>
      <c r="K229" s="855"/>
      <c r="L229" s="858"/>
      <c r="M229" s="861"/>
      <c r="N229" s="837"/>
      <c r="O229" s="840"/>
      <c r="P229" s="864"/>
      <c r="Q229" s="867"/>
      <c r="R229" s="39"/>
      <c r="S229" s="355"/>
      <c r="T229" s="236"/>
      <c r="U229" s="236"/>
      <c r="V229" s="236"/>
      <c r="W229" s="355"/>
      <c r="X229" s="539"/>
      <c r="Y229" s="539"/>
      <c r="Z229" s="539"/>
      <c r="AA229" s="539"/>
      <c r="AB229" s="813"/>
      <c r="AC229" s="828"/>
      <c r="AD229" s="51">
        <f t="shared" si="337"/>
        <v>0</v>
      </c>
      <c r="AE229" s="51">
        <f t="shared" si="337"/>
        <v>0</v>
      </c>
      <c r="AF229" s="51">
        <f t="shared" si="337"/>
        <v>0</v>
      </c>
      <c r="AG229" s="51">
        <f t="shared" si="336"/>
        <v>0</v>
      </c>
      <c r="AH229" s="51">
        <f t="shared" si="336"/>
        <v>0</v>
      </c>
      <c r="AI229" s="51">
        <f t="shared" si="336"/>
        <v>0</v>
      </c>
      <c r="AJ229" s="51">
        <f t="shared" si="336"/>
        <v>0</v>
      </c>
      <c r="AK229" s="813"/>
      <c r="AL229" s="1253"/>
      <c r="AM229" s="51">
        <f t="shared" si="366"/>
        <v>0</v>
      </c>
      <c r="AN229" s="257"/>
      <c r="AO229" s="257"/>
      <c r="AP229" s="257"/>
      <c r="AQ229" s="257"/>
      <c r="AR229" s="257"/>
      <c r="AS229" s="257"/>
      <c r="AT229" s="813"/>
      <c r="AU229" s="1256"/>
      <c r="AV229" s="51">
        <f t="shared" si="367"/>
        <v>0</v>
      </c>
      <c r="AW229" s="257"/>
      <c r="AX229" s="257"/>
      <c r="AY229" s="257"/>
      <c r="AZ229" s="257"/>
      <c r="BA229" s="257"/>
      <c r="BB229" s="257"/>
      <c r="BC229" s="813"/>
      <c r="BD229" s="1259"/>
      <c r="BE229" s="51">
        <f t="shared" si="368"/>
        <v>0</v>
      </c>
      <c r="BF229" s="257"/>
      <c r="BG229" s="257"/>
      <c r="BH229" s="257"/>
      <c r="BI229" s="257"/>
      <c r="BJ229" s="257"/>
      <c r="BK229" s="257"/>
      <c r="BL229" s="813"/>
      <c r="BM229" s="1250"/>
      <c r="BN229" s="51">
        <f t="shared" si="369"/>
        <v>0</v>
      </c>
      <c r="BO229" s="257"/>
      <c r="BP229" s="257"/>
      <c r="BQ229" s="257"/>
      <c r="BR229" s="257"/>
      <c r="BS229" s="257"/>
      <c r="BT229" s="257"/>
      <c r="BU229" s="821"/>
      <c r="BV229" s="822"/>
      <c r="BW229" s="822"/>
      <c r="BX229" s="822"/>
      <c r="BY229" s="822"/>
      <c r="BZ229" s="822"/>
      <c r="CA229" s="822"/>
      <c r="CB229" s="822"/>
      <c r="CC229" s="823"/>
    </row>
    <row r="230" spans="1:81" s="58" customFormat="1" ht="40.200000000000003" customHeight="1" thickBot="1" x14ac:dyDescent="0.35">
      <c r="A230" s="34"/>
      <c r="B230" s="982"/>
      <c r="C230" s="869"/>
      <c r="D230" s="873"/>
      <c r="E230" s="853"/>
      <c r="F230" s="853"/>
      <c r="G230" s="853"/>
      <c r="H230" s="853"/>
      <c r="I230" s="1186"/>
      <c r="J230" s="893"/>
      <c r="K230" s="856"/>
      <c r="L230" s="859"/>
      <c r="M230" s="862"/>
      <c r="N230" s="838"/>
      <c r="O230" s="841"/>
      <c r="P230" s="865"/>
      <c r="Q230" s="874"/>
      <c r="R230" s="232"/>
      <c r="S230" s="356"/>
      <c r="T230" s="393"/>
      <c r="U230" s="237"/>
      <c r="V230" s="237"/>
      <c r="W230" s="356"/>
      <c r="X230" s="539"/>
      <c r="Y230" s="539"/>
      <c r="Z230" s="539"/>
      <c r="AA230" s="539"/>
      <c r="AB230" s="814"/>
      <c r="AC230" s="829"/>
      <c r="AD230" s="46">
        <f t="shared" si="337"/>
        <v>0</v>
      </c>
      <c r="AE230" s="46">
        <f t="shared" si="337"/>
        <v>0</v>
      </c>
      <c r="AF230" s="46">
        <f t="shared" si="337"/>
        <v>0</v>
      </c>
      <c r="AG230" s="46">
        <f t="shared" si="336"/>
        <v>0</v>
      </c>
      <c r="AH230" s="46">
        <f t="shared" si="336"/>
        <v>0</v>
      </c>
      <c r="AI230" s="46">
        <f t="shared" si="336"/>
        <v>0</v>
      </c>
      <c r="AJ230" s="46">
        <f t="shared" si="336"/>
        <v>0</v>
      </c>
      <c r="AK230" s="814"/>
      <c r="AL230" s="1254"/>
      <c r="AM230" s="46">
        <f t="shared" si="366"/>
        <v>0</v>
      </c>
      <c r="AN230" s="49"/>
      <c r="AO230" s="49"/>
      <c r="AP230" s="49"/>
      <c r="AQ230" s="49"/>
      <c r="AR230" s="49"/>
      <c r="AS230" s="49"/>
      <c r="AT230" s="814"/>
      <c r="AU230" s="1257"/>
      <c r="AV230" s="46">
        <f t="shared" si="367"/>
        <v>0</v>
      </c>
      <c r="AW230" s="49"/>
      <c r="AX230" s="49"/>
      <c r="AY230" s="49"/>
      <c r="AZ230" s="49"/>
      <c r="BA230" s="49"/>
      <c r="BB230" s="49"/>
      <c r="BC230" s="814"/>
      <c r="BD230" s="1260"/>
      <c r="BE230" s="46">
        <f t="shared" si="368"/>
        <v>0</v>
      </c>
      <c r="BF230" s="49"/>
      <c r="BG230" s="49"/>
      <c r="BH230" s="49"/>
      <c r="BI230" s="49"/>
      <c r="BJ230" s="49"/>
      <c r="BK230" s="49"/>
      <c r="BL230" s="814"/>
      <c r="BM230" s="1251"/>
      <c r="BN230" s="46">
        <f t="shared" si="369"/>
        <v>0</v>
      </c>
      <c r="BO230" s="49"/>
      <c r="BP230" s="49"/>
      <c r="BQ230" s="49"/>
      <c r="BR230" s="49"/>
      <c r="BS230" s="49"/>
      <c r="BT230" s="49"/>
      <c r="BU230" s="824"/>
      <c r="BV230" s="825"/>
      <c r="BW230" s="825"/>
      <c r="BX230" s="825"/>
      <c r="BY230" s="825"/>
      <c r="BZ230" s="825"/>
      <c r="CA230" s="825"/>
      <c r="CB230" s="825"/>
      <c r="CC230" s="826"/>
    </row>
    <row r="231" spans="1:81" s="58" customFormat="1" ht="40.200000000000003" customHeight="1" thickTop="1" x14ac:dyDescent="0.3">
      <c r="A231" s="34"/>
      <c r="B231" s="982"/>
      <c r="C231" s="869"/>
      <c r="D231" s="871">
        <v>3301</v>
      </c>
      <c r="E231" s="851" t="s">
        <v>3996</v>
      </c>
      <c r="F231" s="851">
        <v>3301085</v>
      </c>
      <c r="G231" s="851" t="s">
        <v>4012</v>
      </c>
      <c r="H231" s="851" t="s">
        <v>5212</v>
      </c>
      <c r="I231" s="1184">
        <v>2021004540027</v>
      </c>
      <c r="J231" s="891">
        <v>219</v>
      </c>
      <c r="K231" s="854" t="str">
        <f>+[4]Metas!K248</f>
        <v>Municipios con promoción y animación de la lectura desarrollados con personas mayores apoyados por año</v>
      </c>
      <c r="L231" s="857">
        <f t="shared" ref="L231" si="396">M231</f>
        <v>20</v>
      </c>
      <c r="M231" s="860">
        <f t="shared" ref="M231" si="397">SUM(N231:Q231)</f>
        <v>20</v>
      </c>
      <c r="N231" s="836">
        <v>5</v>
      </c>
      <c r="O231" s="839">
        <v>5</v>
      </c>
      <c r="P231" s="863">
        <v>5</v>
      </c>
      <c r="Q231" s="866">
        <v>5</v>
      </c>
      <c r="R231" s="231"/>
      <c r="S231" s="354" t="s">
        <v>5213</v>
      </c>
      <c r="T231" s="438" t="s">
        <v>3822</v>
      </c>
      <c r="U231" s="235" t="s">
        <v>3826</v>
      </c>
      <c r="V231" s="235" t="s">
        <v>3830</v>
      </c>
      <c r="W231" s="354" t="s">
        <v>5221</v>
      </c>
      <c r="X231" s="538">
        <v>44956</v>
      </c>
      <c r="Y231" s="538">
        <v>45289</v>
      </c>
      <c r="Z231" s="538">
        <v>44956</v>
      </c>
      <c r="AA231" s="538">
        <v>45289</v>
      </c>
      <c r="AB231" s="812">
        <f t="shared" si="384"/>
        <v>219</v>
      </c>
      <c r="AC231" s="827">
        <f t="shared" ref="AC231" si="398">+L231</f>
        <v>20</v>
      </c>
      <c r="AD231" s="44">
        <f t="shared" si="337"/>
        <v>15</v>
      </c>
      <c r="AE231" s="44">
        <f t="shared" si="337"/>
        <v>11.5</v>
      </c>
      <c r="AF231" s="44">
        <f t="shared" si="337"/>
        <v>0</v>
      </c>
      <c r="AG231" s="44">
        <f t="shared" si="336"/>
        <v>0</v>
      </c>
      <c r="AH231" s="44">
        <f t="shared" si="336"/>
        <v>0</v>
      </c>
      <c r="AI231" s="44">
        <f t="shared" si="336"/>
        <v>0</v>
      </c>
      <c r="AJ231" s="44">
        <f t="shared" si="336"/>
        <v>3.5</v>
      </c>
      <c r="AK231" s="812">
        <f t="shared" si="386"/>
        <v>219</v>
      </c>
      <c r="AL231" s="1252">
        <f>+N231</f>
        <v>5</v>
      </c>
      <c r="AM231" s="44">
        <f t="shared" si="366"/>
        <v>3.75</v>
      </c>
      <c r="AN231" s="47">
        <v>2.875</v>
      </c>
      <c r="AO231" s="47">
        <v>0</v>
      </c>
      <c r="AP231" s="47">
        <v>0</v>
      </c>
      <c r="AQ231" s="47">
        <v>0</v>
      </c>
      <c r="AR231" s="47">
        <v>0</v>
      </c>
      <c r="AS231" s="47">
        <v>0.875</v>
      </c>
      <c r="AT231" s="812">
        <f t="shared" si="387"/>
        <v>219</v>
      </c>
      <c r="AU231" s="1255">
        <f>+O231</f>
        <v>5</v>
      </c>
      <c r="AV231" s="44">
        <f t="shared" si="367"/>
        <v>3.75</v>
      </c>
      <c r="AW231" s="47">
        <v>2.875</v>
      </c>
      <c r="AX231" s="47">
        <v>0</v>
      </c>
      <c r="AY231" s="47">
        <v>0</v>
      </c>
      <c r="AZ231" s="47">
        <v>0</v>
      </c>
      <c r="BA231" s="47">
        <v>0</v>
      </c>
      <c r="BB231" s="47">
        <v>0.875</v>
      </c>
      <c r="BC231" s="812">
        <f t="shared" si="388"/>
        <v>219</v>
      </c>
      <c r="BD231" s="1258">
        <f>+P231</f>
        <v>5</v>
      </c>
      <c r="BE231" s="44">
        <f t="shared" si="368"/>
        <v>3.75</v>
      </c>
      <c r="BF231" s="47">
        <v>2.875</v>
      </c>
      <c r="BG231" s="47">
        <v>0</v>
      </c>
      <c r="BH231" s="47">
        <v>0</v>
      </c>
      <c r="BI231" s="47">
        <v>0</v>
      </c>
      <c r="BJ231" s="47">
        <v>0</v>
      </c>
      <c r="BK231" s="47">
        <v>0.875</v>
      </c>
      <c r="BL231" s="812">
        <f t="shared" si="389"/>
        <v>219</v>
      </c>
      <c r="BM231" s="1249">
        <f>+Q231</f>
        <v>5</v>
      </c>
      <c r="BN231" s="44">
        <f t="shared" si="369"/>
        <v>3.75</v>
      </c>
      <c r="BO231" s="47">
        <v>2.875</v>
      </c>
      <c r="BP231" s="47">
        <v>0</v>
      </c>
      <c r="BQ231" s="47">
        <v>0</v>
      </c>
      <c r="BR231" s="47">
        <v>0</v>
      </c>
      <c r="BS231" s="47">
        <v>0</v>
      </c>
      <c r="BT231" s="47">
        <v>0.875</v>
      </c>
      <c r="BU231" s="818"/>
      <c r="BV231" s="819"/>
      <c r="BW231" s="819"/>
      <c r="BX231" s="819"/>
      <c r="BY231" s="819"/>
      <c r="BZ231" s="819"/>
      <c r="CA231" s="819"/>
      <c r="CB231" s="819"/>
      <c r="CC231" s="820"/>
    </row>
    <row r="232" spans="1:81" s="58" customFormat="1" ht="40.200000000000003" customHeight="1" x14ac:dyDescent="0.3">
      <c r="A232" s="34"/>
      <c r="B232" s="982"/>
      <c r="C232" s="869"/>
      <c r="D232" s="872"/>
      <c r="E232" s="852"/>
      <c r="F232" s="852"/>
      <c r="G232" s="852"/>
      <c r="H232" s="852"/>
      <c r="I232" s="1185"/>
      <c r="J232" s="892"/>
      <c r="K232" s="855"/>
      <c r="L232" s="858"/>
      <c r="M232" s="861"/>
      <c r="N232" s="837"/>
      <c r="O232" s="840"/>
      <c r="P232" s="864"/>
      <c r="Q232" s="867"/>
      <c r="R232" s="39"/>
      <c r="S232" s="355" t="s">
        <v>5241</v>
      </c>
      <c r="T232" s="236" t="s">
        <v>3822</v>
      </c>
      <c r="U232" s="236" t="s">
        <v>3826</v>
      </c>
      <c r="V232" s="236" t="s">
        <v>3830</v>
      </c>
      <c r="W232" s="355" t="s">
        <v>5242</v>
      </c>
      <c r="X232" s="539">
        <v>44956</v>
      </c>
      <c r="Y232" s="539">
        <v>45289</v>
      </c>
      <c r="Z232" s="539">
        <v>44956</v>
      </c>
      <c r="AA232" s="539">
        <v>45289</v>
      </c>
      <c r="AB232" s="813"/>
      <c r="AC232" s="828"/>
      <c r="AD232" s="51">
        <f t="shared" si="337"/>
        <v>15</v>
      </c>
      <c r="AE232" s="51">
        <f t="shared" si="337"/>
        <v>11.5</v>
      </c>
      <c r="AF232" s="51">
        <f t="shared" si="337"/>
        <v>0</v>
      </c>
      <c r="AG232" s="51">
        <f t="shared" si="336"/>
        <v>0</v>
      </c>
      <c r="AH232" s="51">
        <f t="shared" si="336"/>
        <v>0</v>
      </c>
      <c r="AI232" s="51">
        <f t="shared" si="336"/>
        <v>0</v>
      </c>
      <c r="AJ232" s="51">
        <f t="shared" si="336"/>
        <v>3.5</v>
      </c>
      <c r="AK232" s="813"/>
      <c r="AL232" s="1253"/>
      <c r="AM232" s="51">
        <f t="shared" si="366"/>
        <v>3.75</v>
      </c>
      <c r="AN232" s="257">
        <v>2.875</v>
      </c>
      <c r="AO232" s="257">
        <v>0</v>
      </c>
      <c r="AP232" s="257">
        <v>0</v>
      </c>
      <c r="AQ232" s="257">
        <v>0</v>
      </c>
      <c r="AR232" s="257">
        <v>0</v>
      </c>
      <c r="AS232" s="257">
        <v>0.875</v>
      </c>
      <c r="AT232" s="813"/>
      <c r="AU232" s="1256"/>
      <c r="AV232" s="51">
        <f t="shared" si="367"/>
        <v>3.75</v>
      </c>
      <c r="AW232" s="257">
        <v>2.875</v>
      </c>
      <c r="AX232" s="257">
        <v>0</v>
      </c>
      <c r="AY232" s="257">
        <v>0</v>
      </c>
      <c r="AZ232" s="257">
        <v>0</v>
      </c>
      <c r="BA232" s="257">
        <v>0</v>
      </c>
      <c r="BB232" s="257">
        <v>0.875</v>
      </c>
      <c r="BC232" s="813"/>
      <c r="BD232" s="1259"/>
      <c r="BE232" s="51">
        <f t="shared" si="368"/>
        <v>3.75</v>
      </c>
      <c r="BF232" s="257">
        <v>2.875</v>
      </c>
      <c r="BG232" s="257">
        <v>0</v>
      </c>
      <c r="BH232" s="257">
        <v>0</v>
      </c>
      <c r="BI232" s="257">
        <v>0</v>
      </c>
      <c r="BJ232" s="257">
        <v>0</v>
      </c>
      <c r="BK232" s="257">
        <v>0.875</v>
      </c>
      <c r="BL232" s="813"/>
      <c r="BM232" s="1250"/>
      <c r="BN232" s="51">
        <f t="shared" si="369"/>
        <v>3.75</v>
      </c>
      <c r="BO232" s="257">
        <v>2.875</v>
      </c>
      <c r="BP232" s="257">
        <v>0</v>
      </c>
      <c r="BQ232" s="257">
        <v>0</v>
      </c>
      <c r="BR232" s="257">
        <v>0</v>
      </c>
      <c r="BS232" s="257">
        <v>0</v>
      </c>
      <c r="BT232" s="257">
        <v>0.875</v>
      </c>
      <c r="BU232" s="821"/>
      <c r="BV232" s="822"/>
      <c r="BW232" s="822"/>
      <c r="BX232" s="822"/>
      <c r="BY232" s="822"/>
      <c r="BZ232" s="822"/>
      <c r="CA232" s="822"/>
      <c r="CB232" s="822"/>
      <c r="CC232" s="823"/>
    </row>
    <row r="233" spans="1:81" s="58" customFormat="1" ht="40.200000000000003" customHeight="1" x14ac:dyDescent="0.3">
      <c r="A233" s="34"/>
      <c r="B233" s="982"/>
      <c r="C233" s="869"/>
      <c r="D233" s="872"/>
      <c r="E233" s="852"/>
      <c r="F233" s="852"/>
      <c r="G233" s="852"/>
      <c r="H233" s="852"/>
      <c r="I233" s="1185"/>
      <c r="J233" s="892"/>
      <c r="K233" s="855"/>
      <c r="L233" s="858"/>
      <c r="M233" s="861"/>
      <c r="N233" s="837"/>
      <c r="O233" s="840"/>
      <c r="P233" s="864"/>
      <c r="Q233" s="867"/>
      <c r="R233" s="39"/>
      <c r="S233" s="355"/>
      <c r="T233" s="236"/>
      <c r="U233" s="236"/>
      <c r="V233" s="236"/>
      <c r="W233" s="355"/>
      <c r="X233" s="539"/>
      <c r="Y233" s="539"/>
      <c r="Z233" s="539"/>
      <c r="AA233" s="539"/>
      <c r="AB233" s="813"/>
      <c r="AC233" s="828"/>
      <c r="AD233" s="51">
        <f t="shared" si="337"/>
        <v>0</v>
      </c>
      <c r="AE233" s="51">
        <f t="shared" si="337"/>
        <v>0</v>
      </c>
      <c r="AF233" s="51">
        <f t="shared" si="337"/>
        <v>0</v>
      </c>
      <c r="AG233" s="51">
        <f t="shared" si="336"/>
        <v>0</v>
      </c>
      <c r="AH233" s="51">
        <f t="shared" si="336"/>
        <v>0</v>
      </c>
      <c r="AI233" s="51">
        <f t="shared" si="336"/>
        <v>0</v>
      </c>
      <c r="AJ233" s="51">
        <f t="shared" si="336"/>
        <v>0</v>
      </c>
      <c r="AK233" s="813"/>
      <c r="AL233" s="1253"/>
      <c r="AM233" s="51">
        <f t="shared" si="366"/>
        <v>0</v>
      </c>
      <c r="AN233" s="257"/>
      <c r="AO233" s="257"/>
      <c r="AP233" s="257"/>
      <c r="AQ233" s="257"/>
      <c r="AR233" s="257"/>
      <c r="AS233" s="257"/>
      <c r="AT233" s="813"/>
      <c r="AU233" s="1256"/>
      <c r="AV233" s="51">
        <f t="shared" si="367"/>
        <v>0</v>
      </c>
      <c r="AW233" s="257"/>
      <c r="AX233" s="257"/>
      <c r="AY233" s="257"/>
      <c r="AZ233" s="257"/>
      <c r="BA233" s="257"/>
      <c r="BB233" s="257"/>
      <c r="BC233" s="813"/>
      <c r="BD233" s="1259"/>
      <c r="BE233" s="51">
        <f t="shared" si="368"/>
        <v>0</v>
      </c>
      <c r="BF233" s="257"/>
      <c r="BG233" s="257"/>
      <c r="BH233" s="257"/>
      <c r="BI233" s="257"/>
      <c r="BJ233" s="257"/>
      <c r="BK233" s="257"/>
      <c r="BL233" s="813"/>
      <c r="BM233" s="1250"/>
      <c r="BN233" s="51">
        <f t="shared" si="369"/>
        <v>0</v>
      </c>
      <c r="BO233" s="257"/>
      <c r="BP233" s="257"/>
      <c r="BQ233" s="257"/>
      <c r="BR233" s="257"/>
      <c r="BS233" s="257"/>
      <c r="BT233" s="257"/>
      <c r="BU233" s="821"/>
      <c r="BV233" s="822"/>
      <c r="BW233" s="822"/>
      <c r="BX233" s="822"/>
      <c r="BY233" s="822"/>
      <c r="BZ233" s="822"/>
      <c r="CA233" s="822"/>
      <c r="CB233" s="822"/>
      <c r="CC233" s="823"/>
    </row>
    <row r="234" spans="1:81" s="58" customFormat="1" ht="40.200000000000003" customHeight="1" thickBot="1" x14ac:dyDescent="0.35">
      <c r="A234" s="34"/>
      <c r="B234" s="982"/>
      <c r="C234" s="869"/>
      <c r="D234" s="873"/>
      <c r="E234" s="853"/>
      <c r="F234" s="853"/>
      <c r="G234" s="853"/>
      <c r="H234" s="853"/>
      <c r="I234" s="1186"/>
      <c r="J234" s="893"/>
      <c r="K234" s="856"/>
      <c r="L234" s="859"/>
      <c r="M234" s="862"/>
      <c r="N234" s="838"/>
      <c r="O234" s="841"/>
      <c r="P234" s="865"/>
      <c r="Q234" s="874"/>
      <c r="R234" s="232"/>
      <c r="S234" s="356"/>
      <c r="T234" s="393"/>
      <c r="U234" s="237"/>
      <c r="V234" s="237"/>
      <c r="W234" s="356"/>
      <c r="X234" s="539"/>
      <c r="Y234" s="539"/>
      <c r="Z234" s="539"/>
      <c r="AA234" s="539"/>
      <c r="AB234" s="814"/>
      <c r="AC234" s="829"/>
      <c r="AD234" s="46">
        <f t="shared" si="337"/>
        <v>0</v>
      </c>
      <c r="AE234" s="46">
        <f t="shared" si="337"/>
        <v>0</v>
      </c>
      <c r="AF234" s="46">
        <f t="shared" si="337"/>
        <v>0</v>
      </c>
      <c r="AG234" s="46">
        <f t="shared" si="336"/>
        <v>0</v>
      </c>
      <c r="AH234" s="46">
        <f t="shared" si="336"/>
        <v>0</v>
      </c>
      <c r="AI234" s="46">
        <f t="shared" si="336"/>
        <v>0</v>
      </c>
      <c r="AJ234" s="46">
        <f t="shared" si="336"/>
        <v>0</v>
      </c>
      <c r="AK234" s="814"/>
      <c r="AL234" s="1254"/>
      <c r="AM234" s="46">
        <f t="shared" si="366"/>
        <v>0</v>
      </c>
      <c r="AN234" s="49"/>
      <c r="AO234" s="49"/>
      <c r="AP234" s="49"/>
      <c r="AQ234" s="49"/>
      <c r="AR234" s="49"/>
      <c r="AS234" s="49"/>
      <c r="AT234" s="814"/>
      <c r="AU234" s="1257"/>
      <c r="AV234" s="46">
        <f t="shared" si="367"/>
        <v>0</v>
      </c>
      <c r="AW234" s="49"/>
      <c r="AX234" s="49"/>
      <c r="AY234" s="49"/>
      <c r="AZ234" s="49"/>
      <c r="BA234" s="49"/>
      <c r="BB234" s="49"/>
      <c r="BC234" s="814"/>
      <c r="BD234" s="1260"/>
      <c r="BE234" s="46">
        <f t="shared" si="368"/>
        <v>0</v>
      </c>
      <c r="BF234" s="49"/>
      <c r="BG234" s="49"/>
      <c r="BH234" s="49"/>
      <c r="BI234" s="49"/>
      <c r="BJ234" s="49"/>
      <c r="BK234" s="49"/>
      <c r="BL234" s="814"/>
      <c r="BM234" s="1251"/>
      <c r="BN234" s="46">
        <f t="shared" si="369"/>
        <v>0</v>
      </c>
      <c r="BO234" s="49"/>
      <c r="BP234" s="49"/>
      <c r="BQ234" s="49"/>
      <c r="BR234" s="49"/>
      <c r="BS234" s="49"/>
      <c r="BT234" s="49"/>
      <c r="BU234" s="824"/>
      <c r="BV234" s="825"/>
      <c r="BW234" s="825"/>
      <c r="BX234" s="825"/>
      <c r="BY234" s="825"/>
      <c r="BZ234" s="825"/>
      <c r="CA234" s="825"/>
      <c r="CB234" s="825"/>
      <c r="CC234" s="826"/>
    </row>
    <row r="235" spans="1:81" s="58" customFormat="1" ht="40.200000000000003" customHeight="1" thickTop="1" x14ac:dyDescent="0.3">
      <c r="A235" s="34"/>
      <c r="B235" s="982"/>
      <c r="C235" s="869"/>
      <c r="D235" s="871">
        <v>3301</v>
      </c>
      <c r="E235" s="851" t="s">
        <v>3996</v>
      </c>
      <c r="F235" s="851">
        <v>3301085</v>
      </c>
      <c r="G235" s="851" t="s">
        <v>4012</v>
      </c>
      <c r="H235" s="851" t="s">
        <v>5212</v>
      </c>
      <c r="I235" s="1184">
        <v>2021004540027</v>
      </c>
      <c r="J235" s="891">
        <v>220</v>
      </c>
      <c r="K235" s="854" t="str">
        <f>+[4]Metas!K249</f>
        <v>Municipios con Bibliotecas publicas estacionarias para la promoción de lectura, instaladas en espacios abiertos y dotadas con bibliografía y equipos tecnológicos actualizados (10 por año)</v>
      </c>
      <c r="L235" s="857">
        <f t="shared" ref="L235" si="399">M235</f>
        <v>10</v>
      </c>
      <c r="M235" s="860">
        <f t="shared" ref="M235" si="400">SUM(N235:Q235)</f>
        <v>10</v>
      </c>
      <c r="N235" s="836"/>
      <c r="O235" s="839">
        <v>3</v>
      </c>
      <c r="P235" s="863">
        <v>3</v>
      </c>
      <c r="Q235" s="866">
        <v>4</v>
      </c>
      <c r="R235" s="231"/>
      <c r="S235" s="354" t="s">
        <v>5243</v>
      </c>
      <c r="T235" s="438" t="s">
        <v>3822</v>
      </c>
      <c r="U235" s="235" t="s">
        <v>3826</v>
      </c>
      <c r="V235" s="235" t="s">
        <v>3830</v>
      </c>
      <c r="W235" s="354" t="s">
        <v>5244</v>
      </c>
      <c r="X235" s="538">
        <v>44956</v>
      </c>
      <c r="Y235" s="538">
        <v>45289</v>
      </c>
      <c r="Z235" s="538">
        <v>44956</v>
      </c>
      <c r="AA235" s="538">
        <v>45289</v>
      </c>
      <c r="AB235" s="812">
        <f t="shared" si="384"/>
        <v>220</v>
      </c>
      <c r="AC235" s="827">
        <f t="shared" ref="AC235" si="401">+L235</f>
        <v>10</v>
      </c>
      <c r="AD235" s="44">
        <f t="shared" si="337"/>
        <v>7.4960000000000004</v>
      </c>
      <c r="AE235" s="44">
        <f t="shared" si="337"/>
        <v>5.7480000000000002</v>
      </c>
      <c r="AF235" s="44">
        <f t="shared" si="337"/>
        <v>0</v>
      </c>
      <c r="AG235" s="44">
        <f t="shared" si="336"/>
        <v>0</v>
      </c>
      <c r="AH235" s="44">
        <f t="shared" si="336"/>
        <v>0</v>
      </c>
      <c r="AI235" s="44">
        <f t="shared" si="336"/>
        <v>0</v>
      </c>
      <c r="AJ235" s="44">
        <f t="shared" si="336"/>
        <v>1.748</v>
      </c>
      <c r="AK235" s="812">
        <f t="shared" si="386"/>
        <v>220</v>
      </c>
      <c r="AL235" s="1252">
        <f>+N235</f>
        <v>0</v>
      </c>
      <c r="AM235" s="44">
        <f t="shared" si="366"/>
        <v>1.8740000000000001</v>
      </c>
      <c r="AN235" s="47">
        <v>1.4370000000000001</v>
      </c>
      <c r="AO235" s="47">
        <v>0</v>
      </c>
      <c r="AP235" s="47">
        <v>0</v>
      </c>
      <c r="AQ235" s="47">
        <v>0</v>
      </c>
      <c r="AR235" s="47">
        <v>0</v>
      </c>
      <c r="AS235" s="47">
        <v>0.437</v>
      </c>
      <c r="AT235" s="812">
        <f t="shared" si="387"/>
        <v>220</v>
      </c>
      <c r="AU235" s="1255">
        <f>+O235</f>
        <v>3</v>
      </c>
      <c r="AV235" s="44">
        <f t="shared" si="367"/>
        <v>1.8740000000000001</v>
      </c>
      <c r="AW235" s="47">
        <v>1.4370000000000001</v>
      </c>
      <c r="AX235" s="47">
        <v>0</v>
      </c>
      <c r="AY235" s="47">
        <v>0</v>
      </c>
      <c r="AZ235" s="47">
        <v>0</v>
      </c>
      <c r="BA235" s="47">
        <v>0</v>
      </c>
      <c r="BB235" s="47">
        <v>0.437</v>
      </c>
      <c r="BC235" s="812">
        <f t="shared" si="388"/>
        <v>220</v>
      </c>
      <c r="BD235" s="1258">
        <f>+P235</f>
        <v>3</v>
      </c>
      <c r="BE235" s="44">
        <f t="shared" si="368"/>
        <v>1.8740000000000001</v>
      </c>
      <c r="BF235" s="47">
        <v>1.4370000000000001</v>
      </c>
      <c r="BG235" s="47">
        <v>0</v>
      </c>
      <c r="BH235" s="47">
        <v>0</v>
      </c>
      <c r="BI235" s="47">
        <v>0</v>
      </c>
      <c r="BJ235" s="47">
        <v>0</v>
      </c>
      <c r="BK235" s="47">
        <v>0.437</v>
      </c>
      <c r="BL235" s="812">
        <f t="shared" si="389"/>
        <v>220</v>
      </c>
      <c r="BM235" s="1249">
        <f>+Q235</f>
        <v>4</v>
      </c>
      <c r="BN235" s="44">
        <f t="shared" si="369"/>
        <v>1.8740000000000001</v>
      </c>
      <c r="BO235" s="47">
        <v>1.4370000000000001</v>
      </c>
      <c r="BP235" s="47">
        <v>0</v>
      </c>
      <c r="BQ235" s="47">
        <v>0</v>
      </c>
      <c r="BR235" s="47">
        <v>0</v>
      </c>
      <c r="BS235" s="47">
        <v>0</v>
      </c>
      <c r="BT235" s="47">
        <v>0.437</v>
      </c>
      <c r="BU235" s="818"/>
      <c r="BV235" s="819"/>
      <c r="BW235" s="819"/>
      <c r="BX235" s="819"/>
      <c r="BY235" s="819"/>
      <c r="BZ235" s="819"/>
      <c r="CA235" s="819"/>
      <c r="CB235" s="819"/>
      <c r="CC235" s="820"/>
    </row>
    <row r="236" spans="1:81" s="58" customFormat="1" ht="40.200000000000003" customHeight="1" x14ac:dyDescent="0.3">
      <c r="A236" s="34"/>
      <c r="B236" s="982"/>
      <c r="C236" s="869"/>
      <c r="D236" s="872"/>
      <c r="E236" s="852"/>
      <c r="F236" s="852"/>
      <c r="G236" s="852"/>
      <c r="H236" s="852"/>
      <c r="I236" s="1185"/>
      <c r="J236" s="892"/>
      <c r="K236" s="855"/>
      <c r="L236" s="858"/>
      <c r="M236" s="861"/>
      <c r="N236" s="837"/>
      <c r="O236" s="840"/>
      <c r="P236" s="864"/>
      <c r="Q236" s="867"/>
      <c r="R236" s="39"/>
      <c r="S236" s="355" t="s">
        <v>5245</v>
      </c>
      <c r="T236" s="236" t="s">
        <v>3822</v>
      </c>
      <c r="U236" s="236" t="s">
        <v>3826</v>
      </c>
      <c r="V236" s="236" t="s">
        <v>3830</v>
      </c>
      <c r="W236" s="355" t="s">
        <v>5246</v>
      </c>
      <c r="X236" s="539">
        <v>44956</v>
      </c>
      <c r="Y236" s="539">
        <v>45289</v>
      </c>
      <c r="Z236" s="539">
        <v>44956</v>
      </c>
      <c r="AA236" s="539">
        <v>45289</v>
      </c>
      <c r="AB236" s="813"/>
      <c r="AC236" s="828"/>
      <c r="AD236" s="51">
        <f t="shared" si="337"/>
        <v>7.4960000000000004</v>
      </c>
      <c r="AE236" s="51">
        <f t="shared" si="337"/>
        <v>5.7480000000000002</v>
      </c>
      <c r="AF236" s="51">
        <f t="shared" si="337"/>
        <v>0</v>
      </c>
      <c r="AG236" s="51">
        <f t="shared" si="336"/>
        <v>0</v>
      </c>
      <c r="AH236" s="51">
        <f t="shared" si="336"/>
        <v>0</v>
      </c>
      <c r="AI236" s="51">
        <f t="shared" si="336"/>
        <v>0</v>
      </c>
      <c r="AJ236" s="51">
        <f t="shared" si="336"/>
        <v>1.748</v>
      </c>
      <c r="AK236" s="813"/>
      <c r="AL236" s="1253"/>
      <c r="AM236" s="51">
        <f t="shared" si="366"/>
        <v>1.8740000000000001</v>
      </c>
      <c r="AN236" s="257">
        <v>1.4370000000000001</v>
      </c>
      <c r="AO236" s="257">
        <v>0</v>
      </c>
      <c r="AP236" s="257">
        <v>0</v>
      </c>
      <c r="AQ236" s="257">
        <v>0</v>
      </c>
      <c r="AR236" s="257">
        <v>0</v>
      </c>
      <c r="AS236" s="257">
        <v>0.437</v>
      </c>
      <c r="AT236" s="813"/>
      <c r="AU236" s="1256"/>
      <c r="AV236" s="51">
        <f t="shared" si="367"/>
        <v>1.8740000000000001</v>
      </c>
      <c r="AW236" s="257">
        <v>1.4370000000000001</v>
      </c>
      <c r="AX236" s="257">
        <v>0</v>
      </c>
      <c r="AY236" s="257">
        <v>0</v>
      </c>
      <c r="AZ236" s="257">
        <v>0</v>
      </c>
      <c r="BA236" s="257">
        <v>0</v>
      </c>
      <c r="BB236" s="257">
        <v>0.437</v>
      </c>
      <c r="BC236" s="813"/>
      <c r="BD236" s="1259"/>
      <c r="BE236" s="51">
        <f t="shared" si="368"/>
        <v>1.8740000000000001</v>
      </c>
      <c r="BF236" s="257">
        <v>1.4370000000000001</v>
      </c>
      <c r="BG236" s="257">
        <v>0</v>
      </c>
      <c r="BH236" s="257">
        <v>0</v>
      </c>
      <c r="BI236" s="257">
        <v>0</v>
      </c>
      <c r="BJ236" s="257">
        <v>0</v>
      </c>
      <c r="BK236" s="257">
        <v>0.437</v>
      </c>
      <c r="BL236" s="813"/>
      <c r="BM236" s="1250"/>
      <c r="BN236" s="51">
        <f t="shared" si="369"/>
        <v>1.8740000000000001</v>
      </c>
      <c r="BO236" s="257">
        <v>1.4370000000000001</v>
      </c>
      <c r="BP236" s="257">
        <v>0</v>
      </c>
      <c r="BQ236" s="257">
        <v>0</v>
      </c>
      <c r="BR236" s="257">
        <v>0</v>
      </c>
      <c r="BS236" s="257">
        <v>0</v>
      </c>
      <c r="BT236" s="257">
        <v>0.437</v>
      </c>
      <c r="BU236" s="821"/>
      <c r="BV236" s="822"/>
      <c r="BW236" s="822"/>
      <c r="BX236" s="822"/>
      <c r="BY236" s="822"/>
      <c r="BZ236" s="822"/>
      <c r="CA236" s="822"/>
      <c r="CB236" s="822"/>
      <c r="CC236" s="823"/>
    </row>
    <row r="237" spans="1:81" s="58" customFormat="1" ht="40.200000000000003" customHeight="1" x14ac:dyDescent="0.3">
      <c r="A237" s="34"/>
      <c r="B237" s="982"/>
      <c r="C237" s="869"/>
      <c r="D237" s="872"/>
      <c r="E237" s="852"/>
      <c r="F237" s="852"/>
      <c r="G237" s="852"/>
      <c r="H237" s="852"/>
      <c r="I237" s="1185"/>
      <c r="J237" s="892"/>
      <c r="K237" s="855"/>
      <c r="L237" s="858"/>
      <c r="M237" s="861"/>
      <c r="N237" s="837"/>
      <c r="O237" s="840"/>
      <c r="P237" s="864"/>
      <c r="Q237" s="867"/>
      <c r="R237" s="39"/>
      <c r="S237" s="355" t="s">
        <v>5247</v>
      </c>
      <c r="T237" s="236" t="s">
        <v>3822</v>
      </c>
      <c r="U237" s="236" t="s">
        <v>3826</v>
      </c>
      <c r="V237" s="236" t="s">
        <v>3830</v>
      </c>
      <c r="W237" s="355" t="s">
        <v>5248</v>
      </c>
      <c r="X237" s="539">
        <v>44956</v>
      </c>
      <c r="Y237" s="539">
        <v>45289</v>
      </c>
      <c r="Z237" s="539">
        <v>44956</v>
      </c>
      <c r="AA237" s="539">
        <v>45289</v>
      </c>
      <c r="AB237" s="813"/>
      <c r="AC237" s="828"/>
      <c r="AD237" s="51">
        <f t="shared" si="337"/>
        <v>7.4960000000000004</v>
      </c>
      <c r="AE237" s="51">
        <f t="shared" si="337"/>
        <v>5.7480000000000002</v>
      </c>
      <c r="AF237" s="51">
        <f t="shared" si="337"/>
        <v>0</v>
      </c>
      <c r="AG237" s="51">
        <f t="shared" si="336"/>
        <v>0</v>
      </c>
      <c r="AH237" s="51">
        <f t="shared" si="336"/>
        <v>0</v>
      </c>
      <c r="AI237" s="51">
        <f t="shared" si="336"/>
        <v>0</v>
      </c>
      <c r="AJ237" s="51">
        <f t="shared" si="336"/>
        <v>1.748</v>
      </c>
      <c r="AK237" s="813"/>
      <c r="AL237" s="1253"/>
      <c r="AM237" s="51">
        <f t="shared" si="366"/>
        <v>1.8740000000000001</v>
      </c>
      <c r="AN237" s="257">
        <v>1.4370000000000001</v>
      </c>
      <c r="AO237" s="257">
        <v>0</v>
      </c>
      <c r="AP237" s="257">
        <v>0</v>
      </c>
      <c r="AQ237" s="257">
        <v>0</v>
      </c>
      <c r="AR237" s="257">
        <v>0</v>
      </c>
      <c r="AS237" s="257">
        <v>0.437</v>
      </c>
      <c r="AT237" s="813"/>
      <c r="AU237" s="1256"/>
      <c r="AV237" s="51">
        <f t="shared" si="367"/>
        <v>1.8740000000000001</v>
      </c>
      <c r="AW237" s="257">
        <v>1.4370000000000001</v>
      </c>
      <c r="AX237" s="257">
        <v>0</v>
      </c>
      <c r="AY237" s="257">
        <v>0</v>
      </c>
      <c r="AZ237" s="257">
        <v>0</v>
      </c>
      <c r="BA237" s="257">
        <v>0</v>
      </c>
      <c r="BB237" s="257">
        <v>0.437</v>
      </c>
      <c r="BC237" s="813"/>
      <c r="BD237" s="1259"/>
      <c r="BE237" s="51">
        <f t="shared" si="368"/>
        <v>1.8740000000000001</v>
      </c>
      <c r="BF237" s="257">
        <v>1.4370000000000001</v>
      </c>
      <c r="BG237" s="257">
        <v>0</v>
      </c>
      <c r="BH237" s="257">
        <v>0</v>
      </c>
      <c r="BI237" s="257">
        <v>0</v>
      </c>
      <c r="BJ237" s="257">
        <v>0</v>
      </c>
      <c r="BK237" s="257">
        <v>0.437</v>
      </c>
      <c r="BL237" s="813"/>
      <c r="BM237" s="1250"/>
      <c r="BN237" s="51">
        <f t="shared" si="369"/>
        <v>1.8740000000000001</v>
      </c>
      <c r="BO237" s="257">
        <v>1.4370000000000001</v>
      </c>
      <c r="BP237" s="257">
        <v>0</v>
      </c>
      <c r="BQ237" s="257">
        <v>0</v>
      </c>
      <c r="BR237" s="257">
        <v>0</v>
      </c>
      <c r="BS237" s="257">
        <v>0</v>
      </c>
      <c r="BT237" s="257">
        <v>0.437</v>
      </c>
      <c r="BU237" s="821"/>
      <c r="BV237" s="822"/>
      <c r="BW237" s="822"/>
      <c r="BX237" s="822"/>
      <c r="BY237" s="822"/>
      <c r="BZ237" s="822"/>
      <c r="CA237" s="822"/>
      <c r="CB237" s="822"/>
      <c r="CC237" s="823"/>
    </row>
    <row r="238" spans="1:81" s="58" customFormat="1" ht="40.200000000000003" customHeight="1" thickBot="1" x14ac:dyDescent="0.35">
      <c r="A238" s="34"/>
      <c r="B238" s="982"/>
      <c r="C238" s="870"/>
      <c r="D238" s="873"/>
      <c r="E238" s="853"/>
      <c r="F238" s="853"/>
      <c r="G238" s="853"/>
      <c r="H238" s="853"/>
      <c r="I238" s="1186"/>
      <c r="J238" s="893"/>
      <c r="K238" s="856"/>
      <c r="L238" s="859"/>
      <c r="M238" s="862"/>
      <c r="N238" s="838"/>
      <c r="O238" s="841"/>
      <c r="P238" s="865"/>
      <c r="Q238" s="874"/>
      <c r="R238" s="232"/>
      <c r="S238" s="356" t="s">
        <v>5249</v>
      </c>
      <c r="T238" s="393" t="s">
        <v>3822</v>
      </c>
      <c r="U238" s="237" t="s">
        <v>3826</v>
      </c>
      <c r="V238" s="237" t="s">
        <v>3830</v>
      </c>
      <c r="W238" s="356" t="s">
        <v>5250</v>
      </c>
      <c r="X238" s="539">
        <v>44956</v>
      </c>
      <c r="Y238" s="539">
        <v>45289</v>
      </c>
      <c r="Z238" s="539">
        <v>44956</v>
      </c>
      <c r="AA238" s="539">
        <v>45289</v>
      </c>
      <c r="AB238" s="814"/>
      <c r="AC238" s="829"/>
      <c r="AD238" s="46">
        <f t="shared" si="337"/>
        <v>7.4960000000000004</v>
      </c>
      <c r="AE238" s="46">
        <f t="shared" si="337"/>
        <v>5.7480000000000002</v>
      </c>
      <c r="AF238" s="46">
        <f t="shared" si="337"/>
        <v>0</v>
      </c>
      <c r="AG238" s="46">
        <f t="shared" si="336"/>
        <v>0</v>
      </c>
      <c r="AH238" s="46">
        <f t="shared" si="336"/>
        <v>0</v>
      </c>
      <c r="AI238" s="46">
        <f t="shared" si="336"/>
        <v>0</v>
      </c>
      <c r="AJ238" s="46">
        <f t="shared" si="336"/>
        <v>1.748</v>
      </c>
      <c r="AK238" s="814"/>
      <c r="AL238" s="1254"/>
      <c r="AM238" s="46">
        <f t="shared" si="366"/>
        <v>1.8740000000000001</v>
      </c>
      <c r="AN238" s="49">
        <v>1.4370000000000001</v>
      </c>
      <c r="AO238" s="49">
        <v>0</v>
      </c>
      <c r="AP238" s="49">
        <v>0</v>
      </c>
      <c r="AQ238" s="49">
        <v>0</v>
      </c>
      <c r="AR238" s="49">
        <v>0</v>
      </c>
      <c r="AS238" s="49">
        <v>0.437</v>
      </c>
      <c r="AT238" s="814"/>
      <c r="AU238" s="1257"/>
      <c r="AV238" s="46">
        <f t="shared" si="367"/>
        <v>1.8740000000000001</v>
      </c>
      <c r="AW238" s="49">
        <v>1.4370000000000001</v>
      </c>
      <c r="AX238" s="49">
        <v>0</v>
      </c>
      <c r="AY238" s="49">
        <v>0</v>
      </c>
      <c r="AZ238" s="49">
        <v>0</v>
      </c>
      <c r="BA238" s="49">
        <v>0</v>
      </c>
      <c r="BB238" s="49">
        <v>0.437</v>
      </c>
      <c r="BC238" s="814"/>
      <c r="BD238" s="1260"/>
      <c r="BE238" s="46">
        <f t="shared" si="368"/>
        <v>1.8740000000000001</v>
      </c>
      <c r="BF238" s="49">
        <v>1.4370000000000001</v>
      </c>
      <c r="BG238" s="49">
        <v>0</v>
      </c>
      <c r="BH238" s="49">
        <v>0</v>
      </c>
      <c r="BI238" s="49">
        <v>0</v>
      </c>
      <c r="BJ238" s="49">
        <v>0</v>
      </c>
      <c r="BK238" s="49">
        <v>0.437</v>
      </c>
      <c r="BL238" s="814"/>
      <c r="BM238" s="1251"/>
      <c r="BN238" s="46">
        <f t="shared" si="369"/>
        <v>1.8740000000000001</v>
      </c>
      <c r="BO238" s="49">
        <v>1.4370000000000001</v>
      </c>
      <c r="BP238" s="49">
        <v>0</v>
      </c>
      <c r="BQ238" s="49">
        <v>0</v>
      </c>
      <c r="BR238" s="49">
        <v>0</v>
      </c>
      <c r="BS238" s="49">
        <v>0</v>
      </c>
      <c r="BT238" s="49">
        <v>0.437</v>
      </c>
      <c r="BU238" s="824"/>
      <c r="BV238" s="825"/>
      <c r="BW238" s="825"/>
      <c r="BX238" s="825"/>
      <c r="BY238" s="825"/>
      <c r="BZ238" s="825"/>
      <c r="CA238" s="825"/>
      <c r="CB238" s="825"/>
      <c r="CC238" s="826"/>
    </row>
    <row r="239" spans="1:81" s="58" customFormat="1" ht="40.200000000000003" customHeight="1" thickTop="1" x14ac:dyDescent="0.3">
      <c r="A239" s="34"/>
      <c r="B239" s="982"/>
      <c r="C239" s="868" t="s">
        <v>3132</v>
      </c>
      <c r="D239" s="871">
        <v>3301</v>
      </c>
      <c r="E239" s="851" t="s">
        <v>3996</v>
      </c>
      <c r="F239" s="851">
        <v>3301053</v>
      </c>
      <c r="G239" s="851" t="s">
        <v>4005</v>
      </c>
      <c r="H239" s="851" t="s">
        <v>5212</v>
      </c>
      <c r="I239" s="1184">
        <v>2021004540027</v>
      </c>
      <c r="J239" s="812">
        <v>221</v>
      </c>
      <c r="K239" s="854" t="str">
        <f>+[4]Metas!K250</f>
        <v>Proyectos apoyados en acciones de acceso y participación a la cultura a niños y niñas de cero a 5iempre, (5 por año)</v>
      </c>
      <c r="L239" s="857">
        <f t="shared" ref="L239" si="402">M239</f>
        <v>5</v>
      </c>
      <c r="M239" s="860">
        <f t="shared" ref="M239" si="403">SUM(N239:Q239)</f>
        <v>5</v>
      </c>
      <c r="N239" s="836">
        <v>1</v>
      </c>
      <c r="O239" s="839">
        <v>1</v>
      </c>
      <c r="P239" s="863">
        <v>1</v>
      </c>
      <c r="Q239" s="866">
        <v>2</v>
      </c>
      <c r="R239" s="231"/>
      <c r="S239" s="354" t="s">
        <v>5251</v>
      </c>
      <c r="T239" s="438" t="s">
        <v>3822</v>
      </c>
      <c r="U239" s="235" t="s">
        <v>3826</v>
      </c>
      <c r="V239" s="235" t="s">
        <v>3830</v>
      </c>
      <c r="W239" s="354" t="s">
        <v>5252</v>
      </c>
      <c r="X239" s="538">
        <v>44956</v>
      </c>
      <c r="Y239" s="538">
        <v>45289</v>
      </c>
      <c r="Z239" s="538">
        <v>44956</v>
      </c>
      <c r="AA239" s="538">
        <v>45289</v>
      </c>
      <c r="AB239" s="812">
        <f t="shared" si="384"/>
        <v>221</v>
      </c>
      <c r="AC239" s="827">
        <f t="shared" ref="AC239" si="404">+L239</f>
        <v>5</v>
      </c>
      <c r="AD239" s="44">
        <f t="shared" si="337"/>
        <v>53.96</v>
      </c>
      <c r="AE239" s="44">
        <f t="shared" si="337"/>
        <v>41.52</v>
      </c>
      <c r="AF239" s="44">
        <f t="shared" si="337"/>
        <v>0</v>
      </c>
      <c r="AG239" s="44">
        <f t="shared" si="337"/>
        <v>0</v>
      </c>
      <c r="AH239" s="44">
        <f t="shared" si="337"/>
        <v>0</v>
      </c>
      <c r="AI239" s="44">
        <f t="shared" si="337"/>
        <v>0</v>
      </c>
      <c r="AJ239" s="44">
        <f t="shared" si="337"/>
        <v>12.44</v>
      </c>
      <c r="AK239" s="812">
        <f t="shared" si="386"/>
        <v>221</v>
      </c>
      <c r="AL239" s="1252">
        <f>+N239</f>
        <v>1</v>
      </c>
      <c r="AM239" s="44">
        <f t="shared" si="366"/>
        <v>13.49</v>
      </c>
      <c r="AN239" s="47">
        <v>10.38</v>
      </c>
      <c r="AO239" s="47">
        <v>0</v>
      </c>
      <c r="AP239" s="47">
        <v>0</v>
      </c>
      <c r="AQ239" s="47">
        <v>0</v>
      </c>
      <c r="AR239" s="47">
        <v>0</v>
      </c>
      <c r="AS239" s="47">
        <v>3.11</v>
      </c>
      <c r="AT239" s="812">
        <f t="shared" si="387"/>
        <v>221</v>
      </c>
      <c r="AU239" s="1255">
        <f>+O239</f>
        <v>1</v>
      </c>
      <c r="AV239" s="44">
        <f t="shared" si="367"/>
        <v>13.49</v>
      </c>
      <c r="AW239" s="47">
        <v>10.38</v>
      </c>
      <c r="AX239" s="47">
        <v>0</v>
      </c>
      <c r="AY239" s="47">
        <v>0</v>
      </c>
      <c r="AZ239" s="47">
        <v>0</v>
      </c>
      <c r="BA239" s="47">
        <v>0</v>
      </c>
      <c r="BB239" s="47">
        <v>3.11</v>
      </c>
      <c r="BC239" s="812">
        <f t="shared" si="388"/>
        <v>221</v>
      </c>
      <c r="BD239" s="1258">
        <f>+P239</f>
        <v>1</v>
      </c>
      <c r="BE239" s="44">
        <f t="shared" si="368"/>
        <v>13.49</v>
      </c>
      <c r="BF239" s="47">
        <v>10.38</v>
      </c>
      <c r="BG239" s="47">
        <v>0</v>
      </c>
      <c r="BH239" s="47">
        <v>0</v>
      </c>
      <c r="BI239" s="47">
        <v>0</v>
      </c>
      <c r="BJ239" s="47">
        <v>0</v>
      </c>
      <c r="BK239" s="47">
        <v>3.11</v>
      </c>
      <c r="BL239" s="812">
        <f t="shared" si="389"/>
        <v>221</v>
      </c>
      <c r="BM239" s="1249">
        <f>+Q239</f>
        <v>2</v>
      </c>
      <c r="BN239" s="44">
        <f t="shared" si="369"/>
        <v>13.49</v>
      </c>
      <c r="BO239" s="47">
        <v>10.38</v>
      </c>
      <c r="BP239" s="47">
        <v>0</v>
      </c>
      <c r="BQ239" s="47">
        <v>0</v>
      </c>
      <c r="BR239" s="47">
        <v>0</v>
      </c>
      <c r="BS239" s="47">
        <v>0</v>
      </c>
      <c r="BT239" s="47">
        <v>3.11</v>
      </c>
      <c r="BU239" s="818"/>
      <c r="BV239" s="819"/>
      <c r="BW239" s="819"/>
      <c r="BX239" s="819"/>
      <c r="BY239" s="819"/>
      <c r="BZ239" s="819"/>
      <c r="CA239" s="819"/>
      <c r="CB239" s="819"/>
      <c r="CC239" s="820"/>
    </row>
    <row r="240" spans="1:81" s="58" customFormat="1" ht="40.200000000000003" customHeight="1" x14ac:dyDescent="0.3">
      <c r="A240" s="34"/>
      <c r="B240" s="982"/>
      <c r="C240" s="869"/>
      <c r="D240" s="872"/>
      <c r="E240" s="852"/>
      <c r="F240" s="852"/>
      <c r="G240" s="852"/>
      <c r="H240" s="852"/>
      <c r="I240" s="1185"/>
      <c r="J240" s="813"/>
      <c r="K240" s="855"/>
      <c r="L240" s="858"/>
      <c r="M240" s="861"/>
      <c r="N240" s="837"/>
      <c r="O240" s="840"/>
      <c r="P240" s="864"/>
      <c r="Q240" s="867"/>
      <c r="R240" s="39"/>
      <c r="S240" s="355" t="s">
        <v>5253</v>
      </c>
      <c r="T240" s="236" t="s">
        <v>3822</v>
      </c>
      <c r="U240" s="236" t="s">
        <v>3826</v>
      </c>
      <c r="V240" s="236" t="s">
        <v>3830</v>
      </c>
      <c r="W240" s="355" t="s">
        <v>5254</v>
      </c>
      <c r="X240" s="539">
        <v>44956</v>
      </c>
      <c r="Y240" s="539">
        <v>45289</v>
      </c>
      <c r="Z240" s="539">
        <v>44956</v>
      </c>
      <c r="AA240" s="539">
        <v>45289</v>
      </c>
      <c r="AB240" s="813"/>
      <c r="AC240" s="828"/>
      <c r="AD240" s="51">
        <f t="shared" ref="AD240:AJ276" si="405">+AM240+AV240+BE240+BN240</f>
        <v>53.96</v>
      </c>
      <c r="AE240" s="51">
        <f t="shared" si="405"/>
        <v>41.52</v>
      </c>
      <c r="AF240" s="51">
        <f t="shared" si="405"/>
        <v>0</v>
      </c>
      <c r="AG240" s="51">
        <f t="shared" si="405"/>
        <v>0</v>
      </c>
      <c r="AH240" s="51">
        <f t="shared" si="405"/>
        <v>0</v>
      </c>
      <c r="AI240" s="51">
        <f t="shared" si="405"/>
        <v>0</v>
      </c>
      <c r="AJ240" s="51">
        <f t="shared" si="405"/>
        <v>12.44</v>
      </c>
      <c r="AK240" s="813"/>
      <c r="AL240" s="1253"/>
      <c r="AM240" s="51">
        <f t="shared" si="366"/>
        <v>13.49</v>
      </c>
      <c r="AN240" s="257">
        <v>10.38</v>
      </c>
      <c r="AO240" s="257">
        <v>0</v>
      </c>
      <c r="AP240" s="257">
        <v>0</v>
      </c>
      <c r="AQ240" s="257">
        <v>0</v>
      </c>
      <c r="AR240" s="257">
        <v>0</v>
      </c>
      <c r="AS240" s="257">
        <v>3.11</v>
      </c>
      <c r="AT240" s="813"/>
      <c r="AU240" s="1256"/>
      <c r="AV240" s="51">
        <f t="shared" si="367"/>
        <v>13.49</v>
      </c>
      <c r="AW240" s="257">
        <v>10.38</v>
      </c>
      <c r="AX240" s="257">
        <v>0</v>
      </c>
      <c r="AY240" s="257">
        <v>0</v>
      </c>
      <c r="AZ240" s="257">
        <v>0</v>
      </c>
      <c r="BA240" s="257">
        <v>0</v>
      </c>
      <c r="BB240" s="257">
        <v>3.11</v>
      </c>
      <c r="BC240" s="813"/>
      <c r="BD240" s="1259"/>
      <c r="BE240" s="51">
        <f t="shared" si="368"/>
        <v>13.49</v>
      </c>
      <c r="BF240" s="257">
        <v>10.38</v>
      </c>
      <c r="BG240" s="257">
        <v>0</v>
      </c>
      <c r="BH240" s="257">
        <v>0</v>
      </c>
      <c r="BI240" s="257">
        <v>0</v>
      </c>
      <c r="BJ240" s="257">
        <v>0</v>
      </c>
      <c r="BK240" s="257">
        <v>3.11</v>
      </c>
      <c r="BL240" s="813"/>
      <c r="BM240" s="1250"/>
      <c r="BN240" s="51">
        <f t="shared" si="369"/>
        <v>13.49</v>
      </c>
      <c r="BO240" s="257">
        <v>10.38</v>
      </c>
      <c r="BP240" s="257">
        <v>0</v>
      </c>
      <c r="BQ240" s="257">
        <v>0</v>
      </c>
      <c r="BR240" s="257">
        <v>0</v>
      </c>
      <c r="BS240" s="257">
        <v>0</v>
      </c>
      <c r="BT240" s="257">
        <v>3.11</v>
      </c>
      <c r="BU240" s="821"/>
      <c r="BV240" s="822"/>
      <c r="BW240" s="822"/>
      <c r="BX240" s="822"/>
      <c r="BY240" s="822"/>
      <c r="BZ240" s="822"/>
      <c r="CA240" s="822"/>
      <c r="CB240" s="822"/>
      <c r="CC240" s="823"/>
    </row>
    <row r="241" spans="1:81" s="58" customFormat="1" ht="40.200000000000003" customHeight="1" x14ac:dyDescent="0.3">
      <c r="A241" s="34"/>
      <c r="B241" s="982"/>
      <c r="C241" s="869"/>
      <c r="D241" s="872"/>
      <c r="E241" s="852"/>
      <c r="F241" s="852"/>
      <c r="G241" s="852"/>
      <c r="H241" s="852"/>
      <c r="I241" s="1185"/>
      <c r="J241" s="813"/>
      <c r="K241" s="855"/>
      <c r="L241" s="858"/>
      <c r="M241" s="861"/>
      <c r="N241" s="837"/>
      <c r="O241" s="840"/>
      <c r="P241" s="864"/>
      <c r="Q241" s="867"/>
      <c r="R241" s="39"/>
      <c r="S241" s="355"/>
      <c r="T241" s="236"/>
      <c r="U241" s="236"/>
      <c r="V241" s="236"/>
      <c r="W241" s="355"/>
      <c r="X241" s="539"/>
      <c r="Y241" s="539"/>
      <c r="Z241" s="539"/>
      <c r="AA241" s="539"/>
      <c r="AB241" s="813"/>
      <c r="AC241" s="828"/>
      <c r="AD241" s="51">
        <f t="shared" si="405"/>
        <v>0</v>
      </c>
      <c r="AE241" s="51">
        <f t="shared" si="405"/>
        <v>0</v>
      </c>
      <c r="AF241" s="51">
        <f t="shared" si="405"/>
        <v>0</v>
      </c>
      <c r="AG241" s="51">
        <f t="shared" si="405"/>
        <v>0</v>
      </c>
      <c r="AH241" s="51">
        <f t="shared" si="405"/>
        <v>0</v>
      </c>
      <c r="AI241" s="51">
        <f t="shared" si="405"/>
        <v>0</v>
      </c>
      <c r="AJ241" s="51">
        <f t="shared" si="405"/>
        <v>0</v>
      </c>
      <c r="AK241" s="813"/>
      <c r="AL241" s="1253"/>
      <c r="AM241" s="51">
        <f t="shared" si="366"/>
        <v>0</v>
      </c>
      <c r="AN241" s="257"/>
      <c r="AO241" s="257"/>
      <c r="AP241" s="257"/>
      <c r="AQ241" s="257"/>
      <c r="AR241" s="257"/>
      <c r="AS241" s="257"/>
      <c r="AT241" s="813"/>
      <c r="AU241" s="1256"/>
      <c r="AV241" s="51">
        <f t="shared" si="367"/>
        <v>0</v>
      </c>
      <c r="AW241" s="257"/>
      <c r="AX241" s="257"/>
      <c r="AY241" s="257"/>
      <c r="AZ241" s="257"/>
      <c r="BA241" s="257"/>
      <c r="BB241" s="257"/>
      <c r="BC241" s="813"/>
      <c r="BD241" s="1259"/>
      <c r="BE241" s="51">
        <f t="shared" si="368"/>
        <v>0</v>
      </c>
      <c r="BF241" s="257"/>
      <c r="BG241" s="257"/>
      <c r="BH241" s="257"/>
      <c r="BI241" s="257"/>
      <c r="BJ241" s="257"/>
      <c r="BK241" s="257"/>
      <c r="BL241" s="813"/>
      <c r="BM241" s="1250"/>
      <c r="BN241" s="51">
        <f t="shared" si="369"/>
        <v>0</v>
      </c>
      <c r="BO241" s="257"/>
      <c r="BP241" s="257"/>
      <c r="BQ241" s="257"/>
      <c r="BR241" s="257"/>
      <c r="BS241" s="257"/>
      <c r="BT241" s="257"/>
      <c r="BU241" s="821"/>
      <c r="BV241" s="822"/>
      <c r="BW241" s="822"/>
      <c r="BX241" s="822"/>
      <c r="BY241" s="822"/>
      <c r="BZ241" s="822"/>
      <c r="CA241" s="822"/>
      <c r="CB241" s="822"/>
      <c r="CC241" s="823"/>
    </row>
    <row r="242" spans="1:81" s="58" customFormat="1" ht="40.200000000000003" customHeight="1" thickBot="1" x14ac:dyDescent="0.35">
      <c r="A242" s="34"/>
      <c r="B242" s="982"/>
      <c r="C242" s="869"/>
      <c r="D242" s="873"/>
      <c r="E242" s="853"/>
      <c r="F242" s="853"/>
      <c r="G242" s="853"/>
      <c r="H242" s="853"/>
      <c r="I242" s="1186"/>
      <c r="J242" s="814"/>
      <c r="K242" s="856"/>
      <c r="L242" s="859"/>
      <c r="M242" s="862"/>
      <c r="N242" s="838"/>
      <c r="O242" s="841"/>
      <c r="P242" s="865"/>
      <c r="Q242" s="874"/>
      <c r="R242" s="232"/>
      <c r="S242" s="356"/>
      <c r="T242" s="393"/>
      <c r="U242" s="237"/>
      <c r="V242" s="237"/>
      <c r="W242" s="356"/>
      <c r="X242" s="539"/>
      <c r="Y242" s="539"/>
      <c r="Z242" s="539"/>
      <c r="AA242" s="539"/>
      <c r="AB242" s="814"/>
      <c r="AC242" s="829"/>
      <c r="AD242" s="46">
        <f t="shared" si="405"/>
        <v>0</v>
      </c>
      <c r="AE242" s="46">
        <f t="shared" si="405"/>
        <v>0</v>
      </c>
      <c r="AF242" s="46">
        <f t="shared" si="405"/>
        <v>0</v>
      </c>
      <c r="AG242" s="46">
        <f t="shared" si="405"/>
        <v>0</v>
      </c>
      <c r="AH242" s="46">
        <f t="shared" si="405"/>
        <v>0</v>
      </c>
      <c r="AI242" s="46">
        <f t="shared" si="405"/>
        <v>0</v>
      </c>
      <c r="AJ242" s="46">
        <f t="shared" si="405"/>
        <v>0</v>
      </c>
      <c r="AK242" s="814"/>
      <c r="AL242" s="1254"/>
      <c r="AM242" s="46">
        <f t="shared" si="366"/>
        <v>0</v>
      </c>
      <c r="AN242" s="49"/>
      <c r="AO242" s="49"/>
      <c r="AP242" s="49"/>
      <c r="AQ242" s="49"/>
      <c r="AR242" s="49"/>
      <c r="AS242" s="49"/>
      <c r="AT242" s="814"/>
      <c r="AU242" s="1257"/>
      <c r="AV242" s="46">
        <f t="shared" si="367"/>
        <v>0</v>
      </c>
      <c r="AW242" s="49"/>
      <c r="AX242" s="49"/>
      <c r="AY242" s="49"/>
      <c r="AZ242" s="49"/>
      <c r="BA242" s="49"/>
      <c r="BB242" s="49"/>
      <c r="BC242" s="814"/>
      <c r="BD242" s="1260"/>
      <c r="BE242" s="46">
        <f t="shared" si="368"/>
        <v>0</v>
      </c>
      <c r="BF242" s="49"/>
      <c r="BG242" s="49"/>
      <c r="BH242" s="49"/>
      <c r="BI242" s="49"/>
      <c r="BJ242" s="49"/>
      <c r="BK242" s="49"/>
      <c r="BL242" s="814"/>
      <c r="BM242" s="1251"/>
      <c r="BN242" s="46">
        <f t="shared" si="369"/>
        <v>0</v>
      </c>
      <c r="BO242" s="49"/>
      <c r="BP242" s="49"/>
      <c r="BQ242" s="49"/>
      <c r="BR242" s="49"/>
      <c r="BS242" s="49"/>
      <c r="BT242" s="49"/>
      <c r="BU242" s="824"/>
      <c r="BV242" s="825"/>
      <c r="BW242" s="825"/>
      <c r="BX242" s="825"/>
      <c r="BY242" s="825"/>
      <c r="BZ242" s="825"/>
      <c r="CA242" s="825"/>
      <c r="CB242" s="825"/>
      <c r="CC242" s="826"/>
    </row>
    <row r="243" spans="1:81" s="58" customFormat="1" ht="40.200000000000003" customHeight="1" thickTop="1" x14ac:dyDescent="0.3">
      <c r="A243" s="34"/>
      <c r="B243" s="982"/>
      <c r="C243" s="869"/>
      <c r="D243" s="871">
        <v>3301</v>
      </c>
      <c r="E243" s="851" t="s">
        <v>3996</v>
      </c>
      <c r="F243" s="851">
        <v>3301053</v>
      </c>
      <c r="G243" s="851" t="s">
        <v>4005</v>
      </c>
      <c r="H243" s="851" t="s">
        <v>5212</v>
      </c>
      <c r="I243" s="1184">
        <v>2021004540027</v>
      </c>
      <c r="J243" s="812">
        <v>222</v>
      </c>
      <c r="K243" s="854" t="str">
        <f>+[4]Metas!K251</f>
        <v>Proyectos apoyados en acciones de acceso y participación a la cultura a jóvenes y adolescentes (5 por año)</v>
      </c>
      <c r="L243" s="857">
        <f t="shared" ref="L243" si="406">M243</f>
        <v>5</v>
      </c>
      <c r="M243" s="860">
        <f t="shared" ref="M243" si="407">SUM(N243:Q243)</f>
        <v>5</v>
      </c>
      <c r="N243" s="836">
        <v>1</v>
      </c>
      <c r="O243" s="839">
        <v>1</v>
      </c>
      <c r="P243" s="863">
        <v>1</v>
      </c>
      <c r="Q243" s="866">
        <v>2</v>
      </c>
      <c r="R243" s="231"/>
      <c r="S243" s="354" t="s">
        <v>5255</v>
      </c>
      <c r="T243" s="438" t="s">
        <v>3822</v>
      </c>
      <c r="U243" s="235" t="s">
        <v>3826</v>
      </c>
      <c r="V243" s="235" t="s">
        <v>3830</v>
      </c>
      <c r="W243" s="354" t="s">
        <v>5256</v>
      </c>
      <c r="X243" s="538">
        <v>44956</v>
      </c>
      <c r="Y243" s="538">
        <v>45289</v>
      </c>
      <c r="Z243" s="538">
        <v>44956</v>
      </c>
      <c r="AA243" s="538">
        <v>45289</v>
      </c>
      <c r="AB243" s="812">
        <f t="shared" si="384"/>
        <v>222</v>
      </c>
      <c r="AC243" s="827">
        <f t="shared" ref="AC243" si="408">+L243</f>
        <v>5</v>
      </c>
      <c r="AD243" s="44">
        <f t="shared" si="405"/>
        <v>53.96</v>
      </c>
      <c r="AE243" s="44">
        <f t="shared" si="405"/>
        <v>41.52</v>
      </c>
      <c r="AF243" s="44">
        <f t="shared" si="405"/>
        <v>0</v>
      </c>
      <c r="AG243" s="44">
        <f t="shared" si="405"/>
        <v>0</v>
      </c>
      <c r="AH243" s="44">
        <f t="shared" si="405"/>
        <v>0</v>
      </c>
      <c r="AI243" s="44">
        <f t="shared" si="405"/>
        <v>0</v>
      </c>
      <c r="AJ243" s="44">
        <f t="shared" si="405"/>
        <v>12.44</v>
      </c>
      <c r="AK243" s="812">
        <f t="shared" si="386"/>
        <v>222</v>
      </c>
      <c r="AL243" s="1252">
        <f>+N243</f>
        <v>1</v>
      </c>
      <c r="AM243" s="44">
        <f t="shared" si="366"/>
        <v>13.49</v>
      </c>
      <c r="AN243" s="47">
        <v>10.38</v>
      </c>
      <c r="AO243" s="47">
        <v>0</v>
      </c>
      <c r="AP243" s="47">
        <v>0</v>
      </c>
      <c r="AQ243" s="47">
        <v>0</v>
      </c>
      <c r="AR243" s="47">
        <v>0</v>
      </c>
      <c r="AS243" s="47">
        <v>3.11</v>
      </c>
      <c r="AT243" s="812">
        <f t="shared" si="387"/>
        <v>222</v>
      </c>
      <c r="AU243" s="1255">
        <f>+O243</f>
        <v>1</v>
      </c>
      <c r="AV243" s="44">
        <f t="shared" si="367"/>
        <v>13.49</v>
      </c>
      <c r="AW243" s="47">
        <v>10.38</v>
      </c>
      <c r="AX243" s="47">
        <v>0</v>
      </c>
      <c r="AY243" s="47">
        <v>0</v>
      </c>
      <c r="AZ243" s="47">
        <v>0</v>
      </c>
      <c r="BA243" s="47">
        <v>0</v>
      </c>
      <c r="BB243" s="47">
        <v>3.11</v>
      </c>
      <c r="BC243" s="812">
        <f t="shared" si="388"/>
        <v>222</v>
      </c>
      <c r="BD243" s="1258">
        <f>+P243</f>
        <v>1</v>
      </c>
      <c r="BE243" s="44">
        <f t="shared" si="368"/>
        <v>13.49</v>
      </c>
      <c r="BF243" s="47">
        <v>10.38</v>
      </c>
      <c r="BG243" s="47">
        <v>0</v>
      </c>
      <c r="BH243" s="47">
        <v>0</v>
      </c>
      <c r="BI243" s="47">
        <v>0</v>
      </c>
      <c r="BJ243" s="47">
        <v>0</v>
      </c>
      <c r="BK243" s="47">
        <v>3.11</v>
      </c>
      <c r="BL243" s="812">
        <f t="shared" si="389"/>
        <v>222</v>
      </c>
      <c r="BM243" s="1249">
        <f>+Q243</f>
        <v>2</v>
      </c>
      <c r="BN243" s="44">
        <f t="shared" si="369"/>
        <v>13.49</v>
      </c>
      <c r="BO243" s="47">
        <v>10.38</v>
      </c>
      <c r="BP243" s="47">
        <v>0</v>
      </c>
      <c r="BQ243" s="47">
        <v>0</v>
      </c>
      <c r="BR243" s="47">
        <v>0</v>
      </c>
      <c r="BS243" s="47">
        <v>0</v>
      </c>
      <c r="BT243" s="47">
        <v>3.11</v>
      </c>
      <c r="BU243" s="818"/>
      <c r="BV243" s="819"/>
      <c r="BW243" s="819"/>
      <c r="BX243" s="819"/>
      <c r="BY243" s="819"/>
      <c r="BZ243" s="819"/>
      <c r="CA243" s="819"/>
      <c r="CB243" s="819"/>
      <c r="CC243" s="820"/>
    </row>
    <row r="244" spans="1:81" s="58" customFormat="1" ht="40.200000000000003" customHeight="1" x14ac:dyDescent="0.3">
      <c r="A244" s="34"/>
      <c r="B244" s="982"/>
      <c r="C244" s="869"/>
      <c r="D244" s="872"/>
      <c r="E244" s="852"/>
      <c r="F244" s="852"/>
      <c r="G244" s="852"/>
      <c r="H244" s="852"/>
      <c r="I244" s="1185"/>
      <c r="J244" s="813"/>
      <c r="K244" s="855"/>
      <c r="L244" s="858"/>
      <c r="M244" s="861"/>
      <c r="N244" s="837"/>
      <c r="O244" s="840"/>
      <c r="P244" s="864"/>
      <c r="Q244" s="867"/>
      <c r="R244" s="39"/>
      <c r="S244" s="355" t="s">
        <v>5257</v>
      </c>
      <c r="T244" s="236" t="s">
        <v>3822</v>
      </c>
      <c r="U244" s="236" t="s">
        <v>3826</v>
      </c>
      <c r="V244" s="236" t="s">
        <v>3830</v>
      </c>
      <c r="W244" s="355" t="s">
        <v>5258</v>
      </c>
      <c r="X244" s="539">
        <v>44956</v>
      </c>
      <c r="Y244" s="539">
        <v>45289</v>
      </c>
      <c r="Z244" s="539">
        <v>44956</v>
      </c>
      <c r="AA244" s="539">
        <v>45289</v>
      </c>
      <c r="AB244" s="813"/>
      <c r="AC244" s="828"/>
      <c r="AD244" s="51">
        <f t="shared" si="405"/>
        <v>53.96</v>
      </c>
      <c r="AE244" s="51">
        <f t="shared" si="405"/>
        <v>41.52</v>
      </c>
      <c r="AF244" s="51">
        <f t="shared" si="405"/>
        <v>0</v>
      </c>
      <c r="AG244" s="51">
        <f t="shared" si="405"/>
        <v>0</v>
      </c>
      <c r="AH244" s="51">
        <f t="shared" si="405"/>
        <v>0</v>
      </c>
      <c r="AI244" s="51">
        <f t="shared" si="405"/>
        <v>0</v>
      </c>
      <c r="AJ244" s="51">
        <f t="shared" si="405"/>
        <v>12.44</v>
      </c>
      <c r="AK244" s="813"/>
      <c r="AL244" s="1253"/>
      <c r="AM244" s="51">
        <f t="shared" si="366"/>
        <v>13.49</v>
      </c>
      <c r="AN244" s="257">
        <v>10.38</v>
      </c>
      <c r="AO244" s="257">
        <v>0</v>
      </c>
      <c r="AP244" s="257">
        <v>0</v>
      </c>
      <c r="AQ244" s="257">
        <v>0</v>
      </c>
      <c r="AR244" s="257">
        <v>0</v>
      </c>
      <c r="AS244" s="257">
        <v>3.11</v>
      </c>
      <c r="AT244" s="813"/>
      <c r="AU244" s="1256"/>
      <c r="AV244" s="51">
        <f t="shared" si="367"/>
        <v>13.49</v>
      </c>
      <c r="AW244" s="257">
        <v>10.38</v>
      </c>
      <c r="AX244" s="257">
        <v>0</v>
      </c>
      <c r="AY244" s="257">
        <v>0</v>
      </c>
      <c r="AZ244" s="257">
        <v>0</v>
      </c>
      <c r="BA244" s="257">
        <v>0</v>
      </c>
      <c r="BB244" s="257">
        <v>3.11</v>
      </c>
      <c r="BC244" s="813"/>
      <c r="BD244" s="1259"/>
      <c r="BE244" s="51">
        <f t="shared" si="368"/>
        <v>13.49</v>
      </c>
      <c r="BF244" s="257">
        <v>10.38</v>
      </c>
      <c r="BG244" s="257">
        <v>0</v>
      </c>
      <c r="BH244" s="257">
        <v>0</v>
      </c>
      <c r="BI244" s="257">
        <v>0</v>
      </c>
      <c r="BJ244" s="257">
        <v>0</v>
      </c>
      <c r="BK244" s="257">
        <v>3.11</v>
      </c>
      <c r="BL244" s="813"/>
      <c r="BM244" s="1250"/>
      <c r="BN244" s="51">
        <f t="shared" si="369"/>
        <v>13.49</v>
      </c>
      <c r="BO244" s="257">
        <v>10.38</v>
      </c>
      <c r="BP244" s="257">
        <v>0</v>
      </c>
      <c r="BQ244" s="257">
        <v>0</v>
      </c>
      <c r="BR244" s="257">
        <v>0</v>
      </c>
      <c r="BS244" s="257">
        <v>0</v>
      </c>
      <c r="BT244" s="257">
        <v>3.11</v>
      </c>
      <c r="BU244" s="821"/>
      <c r="BV244" s="822"/>
      <c r="BW244" s="822"/>
      <c r="BX244" s="822"/>
      <c r="BY244" s="822"/>
      <c r="BZ244" s="822"/>
      <c r="CA244" s="822"/>
      <c r="CB244" s="822"/>
      <c r="CC244" s="823"/>
    </row>
    <row r="245" spans="1:81" s="58" customFormat="1" ht="40.200000000000003" customHeight="1" x14ac:dyDescent="0.3">
      <c r="A245" s="34"/>
      <c r="B245" s="982"/>
      <c r="C245" s="869"/>
      <c r="D245" s="872"/>
      <c r="E245" s="852"/>
      <c r="F245" s="852"/>
      <c r="G245" s="852"/>
      <c r="H245" s="852"/>
      <c r="I245" s="1185"/>
      <c r="J245" s="813"/>
      <c r="K245" s="855"/>
      <c r="L245" s="858"/>
      <c r="M245" s="861"/>
      <c r="N245" s="837"/>
      <c r="O245" s="840"/>
      <c r="P245" s="864"/>
      <c r="Q245" s="867"/>
      <c r="R245" s="39"/>
      <c r="S245" s="355"/>
      <c r="T245" s="236"/>
      <c r="U245" s="236"/>
      <c r="V245" s="236"/>
      <c r="W245" s="355"/>
      <c r="X245" s="539"/>
      <c r="Y245" s="539"/>
      <c r="Z245" s="539"/>
      <c r="AA245" s="539"/>
      <c r="AB245" s="813"/>
      <c r="AC245" s="828"/>
      <c r="AD245" s="51">
        <f t="shared" si="405"/>
        <v>0</v>
      </c>
      <c r="AE245" s="51">
        <f t="shared" si="405"/>
        <v>0</v>
      </c>
      <c r="AF245" s="51">
        <f t="shared" si="405"/>
        <v>0</v>
      </c>
      <c r="AG245" s="51">
        <f t="shared" si="405"/>
        <v>0</v>
      </c>
      <c r="AH245" s="51">
        <f t="shared" si="405"/>
        <v>0</v>
      </c>
      <c r="AI245" s="51">
        <f t="shared" si="405"/>
        <v>0</v>
      </c>
      <c r="AJ245" s="51">
        <f t="shared" si="405"/>
        <v>0</v>
      </c>
      <c r="AK245" s="813"/>
      <c r="AL245" s="1253"/>
      <c r="AM245" s="51">
        <f t="shared" si="366"/>
        <v>0</v>
      </c>
      <c r="AN245" s="257"/>
      <c r="AO245" s="257"/>
      <c r="AP245" s="257"/>
      <c r="AQ245" s="257"/>
      <c r="AR245" s="257"/>
      <c r="AS245" s="257"/>
      <c r="AT245" s="813"/>
      <c r="AU245" s="1256"/>
      <c r="AV245" s="51">
        <f t="shared" si="367"/>
        <v>0</v>
      </c>
      <c r="AW245" s="257"/>
      <c r="AX245" s="257"/>
      <c r="AY245" s="257"/>
      <c r="AZ245" s="257"/>
      <c r="BA245" s="257"/>
      <c r="BB245" s="257"/>
      <c r="BC245" s="813"/>
      <c r="BD245" s="1259"/>
      <c r="BE245" s="51">
        <f t="shared" si="368"/>
        <v>0</v>
      </c>
      <c r="BF245" s="257"/>
      <c r="BG245" s="257"/>
      <c r="BH245" s="257"/>
      <c r="BI245" s="257"/>
      <c r="BJ245" s="257"/>
      <c r="BK245" s="257"/>
      <c r="BL245" s="813"/>
      <c r="BM245" s="1250"/>
      <c r="BN245" s="51">
        <f t="shared" si="369"/>
        <v>0</v>
      </c>
      <c r="BO245" s="257"/>
      <c r="BP245" s="257"/>
      <c r="BQ245" s="257"/>
      <c r="BR245" s="257"/>
      <c r="BS245" s="257"/>
      <c r="BT245" s="257"/>
      <c r="BU245" s="821"/>
      <c r="BV245" s="822"/>
      <c r="BW245" s="822"/>
      <c r="BX245" s="822"/>
      <c r="BY245" s="822"/>
      <c r="BZ245" s="822"/>
      <c r="CA245" s="822"/>
      <c r="CB245" s="822"/>
      <c r="CC245" s="823"/>
    </row>
    <row r="246" spans="1:81" s="58" customFormat="1" ht="40.200000000000003" customHeight="1" thickBot="1" x14ac:dyDescent="0.35">
      <c r="A246" s="34"/>
      <c r="B246" s="982"/>
      <c r="C246" s="869"/>
      <c r="D246" s="873"/>
      <c r="E246" s="853"/>
      <c r="F246" s="853"/>
      <c r="G246" s="853"/>
      <c r="H246" s="853"/>
      <c r="I246" s="1186"/>
      <c r="J246" s="814"/>
      <c r="K246" s="856"/>
      <c r="L246" s="859"/>
      <c r="M246" s="862"/>
      <c r="N246" s="838"/>
      <c r="O246" s="841"/>
      <c r="P246" s="865"/>
      <c r="Q246" s="874"/>
      <c r="R246" s="232"/>
      <c r="S246" s="356"/>
      <c r="T246" s="393"/>
      <c r="U246" s="237"/>
      <c r="V246" s="237"/>
      <c r="W246" s="356"/>
      <c r="X246" s="539"/>
      <c r="Y246" s="539"/>
      <c r="Z246" s="539"/>
      <c r="AA246" s="539"/>
      <c r="AB246" s="814"/>
      <c r="AC246" s="829"/>
      <c r="AD246" s="46">
        <f t="shared" si="405"/>
        <v>0</v>
      </c>
      <c r="AE246" s="46">
        <f t="shared" si="405"/>
        <v>0</v>
      </c>
      <c r="AF246" s="46">
        <f t="shared" si="405"/>
        <v>0</v>
      </c>
      <c r="AG246" s="46">
        <f t="shared" si="405"/>
        <v>0</v>
      </c>
      <c r="AH246" s="46">
        <f t="shared" si="405"/>
        <v>0</v>
      </c>
      <c r="AI246" s="46">
        <f t="shared" si="405"/>
        <v>0</v>
      </c>
      <c r="AJ246" s="46">
        <f t="shared" si="405"/>
        <v>0</v>
      </c>
      <c r="AK246" s="814"/>
      <c r="AL246" s="1254"/>
      <c r="AM246" s="46">
        <f t="shared" si="366"/>
        <v>0</v>
      </c>
      <c r="AN246" s="49"/>
      <c r="AO246" s="49"/>
      <c r="AP246" s="49"/>
      <c r="AQ246" s="49"/>
      <c r="AR246" s="49"/>
      <c r="AS246" s="49"/>
      <c r="AT246" s="814"/>
      <c r="AU246" s="1257"/>
      <c r="AV246" s="46">
        <f t="shared" si="367"/>
        <v>0</v>
      </c>
      <c r="AW246" s="49"/>
      <c r="AX246" s="49"/>
      <c r="AY246" s="49"/>
      <c r="AZ246" s="49"/>
      <c r="BA246" s="49"/>
      <c r="BB246" s="49"/>
      <c r="BC246" s="814"/>
      <c r="BD246" s="1260"/>
      <c r="BE246" s="46">
        <f t="shared" si="368"/>
        <v>0</v>
      </c>
      <c r="BF246" s="49"/>
      <c r="BG246" s="49"/>
      <c r="BH246" s="49"/>
      <c r="BI246" s="49"/>
      <c r="BJ246" s="49"/>
      <c r="BK246" s="49"/>
      <c r="BL246" s="814"/>
      <c r="BM246" s="1251"/>
      <c r="BN246" s="46">
        <f t="shared" si="369"/>
        <v>0</v>
      </c>
      <c r="BO246" s="49"/>
      <c r="BP246" s="49"/>
      <c r="BQ246" s="49"/>
      <c r="BR246" s="49"/>
      <c r="BS246" s="49"/>
      <c r="BT246" s="49"/>
      <c r="BU246" s="824"/>
      <c r="BV246" s="825"/>
      <c r="BW246" s="825"/>
      <c r="BX246" s="825"/>
      <c r="BY246" s="825"/>
      <c r="BZ246" s="825"/>
      <c r="CA246" s="825"/>
      <c r="CB246" s="825"/>
      <c r="CC246" s="826"/>
    </row>
    <row r="247" spans="1:81" s="58" customFormat="1" ht="40.200000000000003" customHeight="1" thickTop="1" x14ac:dyDescent="0.3">
      <c r="A247" s="34"/>
      <c r="B247" s="982"/>
      <c r="C247" s="869"/>
      <c r="D247" s="871">
        <v>3301</v>
      </c>
      <c r="E247" s="851" t="s">
        <v>3996</v>
      </c>
      <c r="F247" s="851">
        <v>3301053</v>
      </c>
      <c r="G247" s="851" t="s">
        <v>4005</v>
      </c>
      <c r="H247" s="851" t="s">
        <v>5212</v>
      </c>
      <c r="I247" s="1184">
        <v>2021004540027</v>
      </c>
      <c r="J247" s="812">
        <v>223</v>
      </c>
      <c r="K247" s="854" t="str">
        <f>+[4]Metas!K252</f>
        <v>Proyectos apoyados en acciones de acceso y participación a la cultura a niños y jóvenes especiales y con discapacidad (5 por año)</v>
      </c>
      <c r="L247" s="857">
        <f t="shared" ref="L247" si="409">M247</f>
        <v>5</v>
      </c>
      <c r="M247" s="860">
        <f t="shared" ref="M247" si="410">SUM(N247:Q247)</f>
        <v>5</v>
      </c>
      <c r="N247" s="836">
        <v>1</v>
      </c>
      <c r="O247" s="839">
        <v>1</v>
      </c>
      <c r="P247" s="863">
        <v>1</v>
      </c>
      <c r="Q247" s="866">
        <v>2</v>
      </c>
      <c r="R247" s="231"/>
      <c r="S247" s="354" t="s">
        <v>5259</v>
      </c>
      <c r="T247" s="438" t="s">
        <v>3822</v>
      </c>
      <c r="U247" s="235" t="s">
        <v>3826</v>
      </c>
      <c r="V247" s="235" t="s">
        <v>3830</v>
      </c>
      <c r="W247" s="354" t="s">
        <v>5260</v>
      </c>
      <c r="X247" s="538">
        <v>44956</v>
      </c>
      <c r="Y247" s="538">
        <v>45289</v>
      </c>
      <c r="Z247" s="538">
        <v>44956</v>
      </c>
      <c r="AA247" s="538">
        <v>45289</v>
      </c>
      <c r="AB247" s="812">
        <f t="shared" si="384"/>
        <v>223</v>
      </c>
      <c r="AC247" s="827">
        <f t="shared" ref="AC247" si="411">+L247</f>
        <v>5</v>
      </c>
      <c r="AD247" s="44">
        <f t="shared" si="405"/>
        <v>61.94</v>
      </c>
      <c r="AE247" s="44">
        <f t="shared" si="405"/>
        <v>49.5</v>
      </c>
      <c r="AF247" s="44">
        <f t="shared" si="405"/>
        <v>0</v>
      </c>
      <c r="AG247" s="44">
        <f t="shared" si="405"/>
        <v>0</v>
      </c>
      <c r="AH247" s="44">
        <f t="shared" si="405"/>
        <v>0</v>
      </c>
      <c r="AI247" s="44">
        <f t="shared" si="405"/>
        <v>0</v>
      </c>
      <c r="AJ247" s="44">
        <f t="shared" si="405"/>
        <v>12.44</v>
      </c>
      <c r="AK247" s="812">
        <f t="shared" si="386"/>
        <v>223</v>
      </c>
      <c r="AL247" s="1252">
        <f>+N247</f>
        <v>1</v>
      </c>
      <c r="AM247" s="44">
        <f t="shared" si="366"/>
        <v>15.484999999999999</v>
      </c>
      <c r="AN247" s="47">
        <v>12.375</v>
      </c>
      <c r="AO247" s="47">
        <v>0</v>
      </c>
      <c r="AP247" s="47">
        <v>0</v>
      </c>
      <c r="AQ247" s="47">
        <v>0</v>
      </c>
      <c r="AR247" s="47">
        <v>0</v>
      </c>
      <c r="AS247" s="47">
        <v>3.11</v>
      </c>
      <c r="AT247" s="812">
        <f t="shared" si="387"/>
        <v>223</v>
      </c>
      <c r="AU247" s="1255">
        <f>+O247</f>
        <v>1</v>
      </c>
      <c r="AV247" s="44">
        <f t="shared" si="367"/>
        <v>15.484999999999999</v>
      </c>
      <c r="AW247" s="47">
        <v>12.375</v>
      </c>
      <c r="AX247" s="47">
        <v>0</v>
      </c>
      <c r="AY247" s="47">
        <v>0</v>
      </c>
      <c r="AZ247" s="47">
        <v>0</v>
      </c>
      <c r="BA247" s="47">
        <v>0</v>
      </c>
      <c r="BB247" s="47">
        <v>3.11</v>
      </c>
      <c r="BC247" s="812">
        <f t="shared" si="388"/>
        <v>223</v>
      </c>
      <c r="BD247" s="1258">
        <f>+P247</f>
        <v>1</v>
      </c>
      <c r="BE247" s="44">
        <f t="shared" si="368"/>
        <v>15.484999999999999</v>
      </c>
      <c r="BF247" s="47">
        <v>12.375</v>
      </c>
      <c r="BG247" s="47">
        <v>0</v>
      </c>
      <c r="BH247" s="47">
        <v>0</v>
      </c>
      <c r="BI247" s="47">
        <v>0</v>
      </c>
      <c r="BJ247" s="47">
        <v>0</v>
      </c>
      <c r="BK247" s="47">
        <v>3.11</v>
      </c>
      <c r="BL247" s="812">
        <f t="shared" si="389"/>
        <v>223</v>
      </c>
      <c r="BM247" s="1249">
        <f>+Q247</f>
        <v>2</v>
      </c>
      <c r="BN247" s="44">
        <f t="shared" si="369"/>
        <v>15.484999999999999</v>
      </c>
      <c r="BO247" s="47">
        <v>12.375</v>
      </c>
      <c r="BP247" s="47">
        <v>0</v>
      </c>
      <c r="BQ247" s="47">
        <v>0</v>
      </c>
      <c r="BR247" s="47">
        <v>0</v>
      </c>
      <c r="BS247" s="47">
        <v>0</v>
      </c>
      <c r="BT247" s="47">
        <v>3.11</v>
      </c>
      <c r="BU247" s="818"/>
      <c r="BV247" s="819"/>
      <c r="BW247" s="819"/>
      <c r="BX247" s="819"/>
      <c r="BY247" s="819"/>
      <c r="BZ247" s="819"/>
      <c r="CA247" s="819"/>
      <c r="CB247" s="819"/>
      <c r="CC247" s="820"/>
    </row>
    <row r="248" spans="1:81" s="58" customFormat="1" ht="40.200000000000003" customHeight="1" x14ac:dyDescent="0.3">
      <c r="A248" s="34"/>
      <c r="B248" s="982"/>
      <c r="C248" s="869"/>
      <c r="D248" s="872"/>
      <c r="E248" s="852"/>
      <c r="F248" s="852"/>
      <c r="G248" s="852"/>
      <c r="H248" s="852"/>
      <c r="I248" s="1185"/>
      <c r="J248" s="813"/>
      <c r="K248" s="855"/>
      <c r="L248" s="858"/>
      <c r="M248" s="861"/>
      <c r="N248" s="837"/>
      <c r="O248" s="840"/>
      <c r="P248" s="864"/>
      <c r="Q248" s="867"/>
      <c r="R248" s="39"/>
      <c r="S248" s="355" t="s">
        <v>5261</v>
      </c>
      <c r="T248" s="236" t="s">
        <v>3822</v>
      </c>
      <c r="U248" s="236" t="s">
        <v>3826</v>
      </c>
      <c r="V248" s="236" t="s">
        <v>3830</v>
      </c>
      <c r="W248" s="355" t="s">
        <v>5262</v>
      </c>
      <c r="X248" s="539">
        <v>44956</v>
      </c>
      <c r="Y248" s="539">
        <v>45289</v>
      </c>
      <c r="Z248" s="539">
        <v>44956</v>
      </c>
      <c r="AA248" s="539">
        <v>45289</v>
      </c>
      <c r="AB248" s="813"/>
      <c r="AC248" s="828"/>
      <c r="AD248" s="51">
        <f t="shared" si="405"/>
        <v>61.94</v>
      </c>
      <c r="AE248" s="51">
        <f t="shared" si="405"/>
        <v>49.5</v>
      </c>
      <c r="AF248" s="51">
        <f t="shared" si="405"/>
        <v>0</v>
      </c>
      <c r="AG248" s="51">
        <f t="shared" si="405"/>
        <v>0</v>
      </c>
      <c r="AH248" s="51">
        <f t="shared" si="405"/>
        <v>0</v>
      </c>
      <c r="AI248" s="51">
        <f t="shared" si="405"/>
        <v>0</v>
      </c>
      <c r="AJ248" s="51">
        <f t="shared" si="405"/>
        <v>12.44</v>
      </c>
      <c r="AK248" s="813"/>
      <c r="AL248" s="1253"/>
      <c r="AM248" s="51">
        <f t="shared" si="366"/>
        <v>15.484999999999999</v>
      </c>
      <c r="AN248" s="257">
        <v>12.375</v>
      </c>
      <c r="AO248" s="257">
        <v>0</v>
      </c>
      <c r="AP248" s="257">
        <v>0</v>
      </c>
      <c r="AQ248" s="257">
        <v>0</v>
      </c>
      <c r="AR248" s="257">
        <v>0</v>
      </c>
      <c r="AS248" s="257">
        <v>3.11</v>
      </c>
      <c r="AT248" s="813"/>
      <c r="AU248" s="1256"/>
      <c r="AV248" s="51">
        <f t="shared" si="367"/>
        <v>15.484999999999999</v>
      </c>
      <c r="AW248" s="257">
        <v>12.375</v>
      </c>
      <c r="AX248" s="257">
        <v>0</v>
      </c>
      <c r="AY248" s="257">
        <v>0</v>
      </c>
      <c r="AZ248" s="257">
        <v>0</v>
      </c>
      <c r="BA248" s="257">
        <v>0</v>
      </c>
      <c r="BB248" s="257">
        <v>3.11</v>
      </c>
      <c r="BC248" s="813"/>
      <c r="BD248" s="1259"/>
      <c r="BE248" s="51">
        <f t="shared" si="368"/>
        <v>15.484999999999999</v>
      </c>
      <c r="BF248" s="257">
        <v>12.375</v>
      </c>
      <c r="BG248" s="257">
        <v>0</v>
      </c>
      <c r="BH248" s="257">
        <v>0</v>
      </c>
      <c r="BI248" s="257">
        <v>0</v>
      </c>
      <c r="BJ248" s="257">
        <v>0</v>
      </c>
      <c r="BK248" s="257">
        <v>3.11</v>
      </c>
      <c r="BL248" s="813"/>
      <c r="BM248" s="1250"/>
      <c r="BN248" s="51">
        <f t="shared" si="369"/>
        <v>15.484999999999999</v>
      </c>
      <c r="BO248" s="257">
        <v>12.375</v>
      </c>
      <c r="BP248" s="257">
        <v>0</v>
      </c>
      <c r="BQ248" s="257">
        <v>0</v>
      </c>
      <c r="BR248" s="257">
        <v>0</v>
      </c>
      <c r="BS248" s="257">
        <v>0</v>
      </c>
      <c r="BT248" s="257">
        <v>3.11</v>
      </c>
      <c r="BU248" s="821"/>
      <c r="BV248" s="822"/>
      <c r="BW248" s="822"/>
      <c r="BX248" s="822"/>
      <c r="BY248" s="822"/>
      <c r="BZ248" s="822"/>
      <c r="CA248" s="822"/>
      <c r="CB248" s="822"/>
      <c r="CC248" s="823"/>
    </row>
    <row r="249" spans="1:81" s="58" customFormat="1" ht="40.200000000000003" customHeight="1" x14ac:dyDescent="0.3">
      <c r="A249" s="34"/>
      <c r="B249" s="982"/>
      <c r="C249" s="869"/>
      <c r="D249" s="872"/>
      <c r="E249" s="852"/>
      <c r="F249" s="852"/>
      <c r="G249" s="852"/>
      <c r="H249" s="852"/>
      <c r="I249" s="1185"/>
      <c r="J249" s="813"/>
      <c r="K249" s="855"/>
      <c r="L249" s="858"/>
      <c r="M249" s="861"/>
      <c r="N249" s="837"/>
      <c r="O249" s="840"/>
      <c r="P249" s="864"/>
      <c r="Q249" s="867"/>
      <c r="R249" s="39"/>
      <c r="S249" s="355"/>
      <c r="T249" s="236"/>
      <c r="U249" s="236"/>
      <c r="V249" s="236"/>
      <c r="W249" s="355"/>
      <c r="X249" s="539"/>
      <c r="Y249" s="539"/>
      <c r="Z249" s="539"/>
      <c r="AA249" s="539"/>
      <c r="AB249" s="813"/>
      <c r="AC249" s="828"/>
      <c r="AD249" s="51">
        <f t="shared" si="405"/>
        <v>0</v>
      </c>
      <c r="AE249" s="51">
        <f t="shared" si="405"/>
        <v>0</v>
      </c>
      <c r="AF249" s="51">
        <f t="shared" si="405"/>
        <v>0</v>
      </c>
      <c r="AG249" s="51">
        <f t="shared" si="405"/>
        <v>0</v>
      </c>
      <c r="AH249" s="51">
        <f t="shared" si="405"/>
        <v>0</v>
      </c>
      <c r="AI249" s="51">
        <f t="shared" si="405"/>
        <v>0</v>
      </c>
      <c r="AJ249" s="51">
        <f t="shared" si="405"/>
        <v>0</v>
      </c>
      <c r="AK249" s="813"/>
      <c r="AL249" s="1253"/>
      <c r="AM249" s="51">
        <f t="shared" si="366"/>
        <v>0</v>
      </c>
      <c r="AN249" s="257"/>
      <c r="AO249" s="257"/>
      <c r="AP249" s="257"/>
      <c r="AQ249" s="257"/>
      <c r="AR249" s="257"/>
      <c r="AS249" s="257"/>
      <c r="AT249" s="813"/>
      <c r="AU249" s="1256"/>
      <c r="AV249" s="51">
        <f t="shared" si="367"/>
        <v>0</v>
      </c>
      <c r="AW249" s="257"/>
      <c r="AX249" s="257"/>
      <c r="AY249" s="257"/>
      <c r="AZ249" s="257"/>
      <c r="BA249" s="257"/>
      <c r="BB249" s="257"/>
      <c r="BC249" s="813"/>
      <c r="BD249" s="1259"/>
      <c r="BE249" s="51">
        <f t="shared" si="368"/>
        <v>0</v>
      </c>
      <c r="BF249" s="257"/>
      <c r="BG249" s="257"/>
      <c r="BH249" s="257"/>
      <c r="BI249" s="257"/>
      <c r="BJ249" s="257"/>
      <c r="BK249" s="257"/>
      <c r="BL249" s="813"/>
      <c r="BM249" s="1250"/>
      <c r="BN249" s="51">
        <f t="shared" si="369"/>
        <v>0</v>
      </c>
      <c r="BO249" s="257"/>
      <c r="BP249" s="257"/>
      <c r="BQ249" s="257"/>
      <c r="BR249" s="257"/>
      <c r="BS249" s="257"/>
      <c r="BT249" s="257"/>
      <c r="BU249" s="821"/>
      <c r="BV249" s="822"/>
      <c r="BW249" s="822"/>
      <c r="BX249" s="822"/>
      <c r="BY249" s="822"/>
      <c r="BZ249" s="822"/>
      <c r="CA249" s="822"/>
      <c r="CB249" s="822"/>
      <c r="CC249" s="823"/>
    </row>
    <row r="250" spans="1:81" s="58" customFormat="1" ht="40.200000000000003" customHeight="1" thickBot="1" x14ac:dyDescent="0.35">
      <c r="A250" s="34"/>
      <c r="B250" s="982"/>
      <c r="C250" s="869"/>
      <c r="D250" s="873"/>
      <c r="E250" s="853"/>
      <c r="F250" s="853"/>
      <c r="G250" s="853"/>
      <c r="H250" s="853"/>
      <c r="I250" s="1186"/>
      <c r="J250" s="814"/>
      <c r="K250" s="856"/>
      <c r="L250" s="859"/>
      <c r="M250" s="862"/>
      <c r="N250" s="838"/>
      <c r="O250" s="841"/>
      <c r="P250" s="865"/>
      <c r="Q250" s="874"/>
      <c r="R250" s="232"/>
      <c r="S250" s="356"/>
      <c r="T250" s="393"/>
      <c r="U250" s="237"/>
      <c r="V250" s="237"/>
      <c r="W250" s="356"/>
      <c r="X250" s="539"/>
      <c r="Y250" s="539"/>
      <c r="Z250" s="539"/>
      <c r="AA250" s="539"/>
      <c r="AB250" s="814"/>
      <c r="AC250" s="829"/>
      <c r="AD250" s="46">
        <f t="shared" si="405"/>
        <v>0</v>
      </c>
      <c r="AE250" s="46">
        <f t="shared" si="405"/>
        <v>0</v>
      </c>
      <c r="AF250" s="46">
        <f t="shared" si="405"/>
        <v>0</v>
      </c>
      <c r="AG250" s="46">
        <f t="shared" si="405"/>
        <v>0</v>
      </c>
      <c r="AH250" s="46">
        <f t="shared" si="405"/>
        <v>0</v>
      </c>
      <c r="AI250" s="46">
        <f t="shared" si="405"/>
        <v>0</v>
      </c>
      <c r="AJ250" s="46">
        <f t="shared" si="405"/>
        <v>0</v>
      </c>
      <c r="AK250" s="814"/>
      <c r="AL250" s="1254"/>
      <c r="AM250" s="46">
        <f t="shared" si="366"/>
        <v>0</v>
      </c>
      <c r="AN250" s="49"/>
      <c r="AO250" s="49"/>
      <c r="AP250" s="49"/>
      <c r="AQ250" s="49"/>
      <c r="AR250" s="49"/>
      <c r="AS250" s="49"/>
      <c r="AT250" s="814"/>
      <c r="AU250" s="1257"/>
      <c r="AV250" s="46">
        <f t="shared" si="367"/>
        <v>0</v>
      </c>
      <c r="AW250" s="49"/>
      <c r="AX250" s="49"/>
      <c r="AY250" s="49"/>
      <c r="AZ250" s="49"/>
      <c r="BA250" s="49"/>
      <c r="BB250" s="49"/>
      <c r="BC250" s="814"/>
      <c r="BD250" s="1260"/>
      <c r="BE250" s="46">
        <f t="shared" si="368"/>
        <v>0</v>
      </c>
      <c r="BF250" s="49"/>
      <c r="BG250" s="49"/>
      <c r="BH250" s="49"/>
      <c r="BI250" s="49"/>
      <c r="BJ250" s="49"/>
      <c r="BK250" s="49"/>
      <c r="BL250" s="814"/>
      <c r="BM250" s="1251"/>
      <c r="BN250" s="46">
        <f t="shared" si="369"/>
        <v>0</v>
      </c>
      <c r="BO250" s="49"/>
      <c r="BP250" s="49"/>
      <c r="BQ250" s="49"/>
      <c r="BR250" s="49"/>
      <c r="BS250" s="49"/>
      <c r="BT250" s="49"/>
      <c r="BU250" s="824"/>
      <c r="BV250" s="825"/>
      <c r="BW250" s="825"/>
      <c r="BX250" s="825"/>
      <c r="BY250" s="825"/>
      <c r="BZ250" s="825"/>
      <c r="CA250" s="825"/>
      <c r="CB250" s="825"/>
      <c r="CC250" s="826"/>
    </row>
    <row r="251" spans="1:81" s="58" customFormat="1" ht="40.200000000000003" customHeight="1" thickTop="1" x14ac:dyDescent="0.3">
      <c r="A251" s="34"/>
      <c r="B251" s="982"/>
      <c r="C251" s="869"/>
      <c r="D251" s="871">
        <v>3301</v>
      </c>
      <c r="E251" s="851" t="s">
        <v>3996</v>
      </c>
      <c r="F251" s="851">
        <v>3301053</v>
      </c>
      <c r="G251" s="851" t="s">
        <v>4005</v>
      </c>
      <c r="H251" s="851" t="s">
        <v>5212</v>
      </c>
      <c r="I251" s="1184">
        <v>2021004540027</v>
      </c>
      <c r="J251" s="812">
        <v>224</v>
      </c>
      <c r="K251" s="854" t="str">
        <f>+[4]Metas!K253</f>
        <v>Proyectos apoyados en acciones de acceso y participación a la cultura, de las personas mayores del Departamento. (5 por año)</v>
      </c>
      <c r="L251" s="857">
        <f t="shared" ref="L251" si="412">M251</f>
        <v>5</v>
      </c>
      <c r="M251" s="860">
        <f t="shared" ref="M251" si="413">SUM(N251:Q251)</f>
        <v>5</v>
      </c>
      <c r="N251" s="836">
        <v>1</v>
      </c>
      <c r="O251" s="839">
        <v>1</v>
      </c>
      <c r="P251" s="863">
        <v>1</v>
      </c>
      <c r="Q251" s="866">
        <v>2</v>
      </c>
      <c r="R251" s="231"/>
      <c r="S251" s="354" t="s">
        <v>5263</v>
      </c>
      <c r="T251" s="438" t="s">
        <v>3822</v>
      </c>
      <c r="U251" s="235" t="s">
        <v>3826</v>
      </c>
      <c r="V251" s="235" t="s">
        <v>3830</v>
      </c>
      <c r="W251" s="354" t="s">
        <v>5264</v>
      </c>
      <c r="X251" s="538">
        <v>44956</v>
      </c>
      <c r="Y251" s="538">
        <v>45289</v>
      </c>
      <c r="Z251" s="538">
        <v>44956</v>
      </c>
      <c r="AA251" s="538">
        <v>45289</v>
      </c>
      <c r="AB251" s="812">
        <f t="shared" si="384"/>
        <v>224</v>
      </c>
      <c r="AC251" s="827">
        <f t="shared" ref="AC251" si="414">+L251</f>
        <v>5</v>
      </c>
      <c r="AD251" s="44">
        <f t="shared" si="405"/>
        <v>53.94</v>
      </c>
      <c r="AE251" s="44">
        <f t="shared" si="405"/>
        <v>41.5</v>
      </c>
      <c r="AF251" s="44">
        <f t="shared" si="405"/>
        <v>0</v>
      </c>
      <c r="AG251" s="44">
        <f t="shared" si="405"/>
        <v>0</v>
      </c>
      <c r="AH251" s="44">
        <f t="shared" si="405"/>
        <v>0</v>
      </c>
      <c r="AI251" s="44">
        <f t="shared" si="405"/>
        <v>0</v>
      </c>
      <c r="AJ251" s="44">
        <f t="shared" si="405"/>
        <v>12.44</v>
      </c>
      <c r="AK251" s="812">
        <f t="shared" si="386"/>
        <v>224</v>
      </c>
      <c r="AL251" s="1252">
        <f>+N251</f>
        <v>1</v>
      </c>
      <c r="AM251" s="44">
        <f t="shared" si="366"/>
        <v>13.484999999999999</v>
      </c>
      <c r="AN251" s="47">
        <v>10.375</v>
      </c>
      <c r="AO251" s="47">
        <v>0</v>
      </c>
      <c r="AP251" s="47">
        <v>0</v>
      </c>
      <c r="AQ251" s="47">
        <v>0</v>
      </c>
      <c r="AR251" s="47">
        <v>0</v>
      </c>
      <c r="AS251" s="47">
        <v>3.11</v>
      </c>
      <c r="AT251" s="812">
        <f t="shared" si="387"/>
        <v>224</v>
      </c>
      <c r="AU251" s="1255">
        <f>+O251</f>
        <v>1</v>
      </c>
      <c r="AV251" s="44">
        <f t="shared" si="367"/>
        <v>13.484999999999999</v>
      </c>
      <c r="AW251" s="47">
        <v>10.375</v>
      </c>
      <c r="AX251" s="47">
        <v>0</v>
      </c>
      <c r="AY251" s="47">
        <v>0</v>
      </c>
      <c r="AZ251" s="47">
        <v>0</v>
      </c>
      <c r="BA251" s="47">
        <v>0</v>
      </c>
      <c r="BB251" s="47">
        <v>3.11</v>
      </c>
      <c r="BC251" s="812">
        <f t="shared" si="388"/>
        <v>224</v>
      </c>
      <c r="BD251" s="1258">
        <f>+P251</f>
        <v>1</v>
      </c>
      <c r="BE251" s="44">
        <f t="shared" si="368"/>
        <v>13.484999999999999</v>
      </c>
      <c r="BF251" s="47">
        <v>10.375</v>
      </c>
      <c r="BG251" s="47">
        <v>0</v>
      </c>
      <c r="BH251" s="47">
        <v>0</v>
      </c>
      <c r="BI251" s="47">
        <v>0</v>
      </c>
      <c r="BJ251" s="47">
        <v>0</v>
      </c>
      <c r="BK251" s="47">
        <v>3.11</v>
      </c>
      <c r="BL251" s="812">
        <f t="shared" si="389"/>
        <v>224</v>
      </c>
      <c r="BM251" s="1249">
        <f>+Q251</f>
        <v>2</v>
      </c>
      <c r="BN251" s="44">
        <f t="shared" si="369"/>
        <v>13.484999999999999</v>
      </c>
      <c r="BO251" s="47">
        <v>10.375</v>
      </c>
      <c r="BP251" s="47">
        <v>0</v>
      </c>
      <c r="BQ251" s="47">
        <v>0</v>
      </c>
      <c r="BR251" s="47">
        <v>0</v>
      </c>
      <c r="BS251" s="47">
        <v>0</v>
      </c>
      <c r="BT251" s="47">
        <v>3.11</v>
      </c>
      <c r="BU251" s="818"/>
      <c r="BV251" s="819"/>
      <c r="BW251" s="819"/>
      <c r="BX251" s="819"/>
      <c r="BY251" s="819"/>
      <c r="BZ251" s="819"/>
      <c r="CA251" s="819"/>
      <c r="CB251" s="819"/>
      <c r="CC251" s="820"/>
    </row>
    <row r="252" spans="1:81" s="58" customFormat="1" ht="40.200000000000003" customHeight="1" x14ac:dyDescent="0.3">
      <c r="A252" s="34"/>
      <c r="B252" s="982"/>
      <c r="C252" s="869"/>
      <c r="D252" s="872"/>
      <c r="E252" s="852"/>
      <c r="F252" s="852"/>
      <c r="G252" s="852"/>
      <c r="H252" s="852"/>
      <c r="I252" s="1185"/>
      <c r="J252" s="813"/>
      <c r="K252" s="855"/>
      <c r="L252" s="858"/>
      <c r="M252" s="861"/>
      <c r="N252" s="837"/>
      <c r="O252" s="840"/>
      <c r="P252" s="864"/>
      <c r="Q252" s="867"/>
      <c r="R252" s="39"/>
      <c r="S252" s="355" t="s">
        <v>5265</v>
      </c>
      <c r="T252" s="236" t="s">
        <v>3822</v>
      </c>
      <c r="U252" s="236" t="s">
        <v>3826</v>
      </c>
      <c r="V252" s="236" t="s">
        <v>3830</v>
      </c>
      <c r="W252" s="355" t="s">
        <v>5266</v>
      </c>
      <c r="X252" s="539">
        <v>44956</v>
      </c>
      <c r="Y252" s="539">
        <v>45289</v>
      </c>
      <c r="Z252" s="539">
        <v>44956</v>
      </c>
      <c r="AA252" s="539">
        <v>45289</v>
      </c>
      <c r="AB252" s="813"/>
      <c r="AC252" s="828"/>
      <c r="AD252" s="51">
        <f t="shared" si="405"/>
        <v>53.94</v>
      </c>
      <c r="AE252" s="51">
        <f t="shared" si="405"/>
        <v>41.5</v>
      </c>
      <c r="AF252" s="51">
        <f t="shared" si="405"/>
        <v>0</v>
      </c>
      <c r="AG252" s="51">
        <f t="shared" si="405"/>
        <v>0</v>
      </c>
      <c r="AH252" s="51">
        <f t="shared" si="405"/>
        <v>0</v>
      </c>
      <c r="AI252" s="51">
        <f t="shared" si="405"/>
        <v>0</v>
      </c>
      <c r="AJ252" s="51">
        <f t="shared" si="405"/>
        <v>12.44</v>
      </c>
      <c r="AK252" s="813"/>
      <c r="AL252" s="1253"/>
      <c r="AM252" s="51">
        <f t="shared" si="366"/>
        <v>13.484999999999999</v>
      </c>
      <c r="AN252" s="257">
        <v>10.375</v>
      </c>
      <c r="AO252" s="257">
        <v>0</v>
      </c>
      <c r="AP252" s="257">
        <v>0</v>
      </c>
      <c r="AQ252" s="257">
        <v>0</v>
      </c>
      <c r="AR252" s="257">
        <v>0</v>
      </c>
      <c r="AS252" s="257">
        <v>3.11</v>
      </c>
      <c r="AT252" s="813"/>
      <c r="AU252" s="1256"/>
      <c r="AV252" s="51">
        <f t="shared" si="367"/>
        <v>13.484999999999999</v>
      </c>
      <c r="AW252" s="257">
        <v>10.375</v>
      </c>
      <c r="AX252" s="257">
        <v>0</v>
      </c>
      <c r="AY252" s="257">
        <v>0</v>
      </c>
      <c r="AZ252" s="257">
        <v>0</v>
      </c>
      <c r="BA252" s="257">
        <v>0</v>
      </c>
      <c r="BB252" s="257">
        <v>3.11</v>
      </c>
      <c r="BC252" s="813"/>
      <c r="BD252" s="1259"/>
      <c r="BE252" s="51">
        <f t="shared" si="368"/>
        <v>13.484999999999999</v>
      </c>
      <c r="BF252" s="257">
        <v>10.375</v>
      </c>
      <c r="BG252" s="257">
        <v>0</v>
      </c>
      <c r="BH252" s="257">
        <v>0</v>
      </c>
      <c r="BI252" s="257">
        <v>0</v>
      </c>
      <c r="BJ252" s="257">
        <v>0</v>
      </c>
      <c r="BK252" s="257">
        <v>3.11</v>
      </c>
      <c r="BL252" s="813"/>
      <c r="BM252" s="1250"/>
      <c r="BN252" s="51">
        <f t="shared" si="369"/>
        <v>13.484999999999999</v>
      </c>
      <c r="BO252" s="257">
        <v>10.375</v>
      </c>
      <c r="BP252" s="257">
        <v>0</v>
      </c>
      <c r="BQ252" s="257">
        <v>0</v>
      </c>
      <c r="BR252" s="257">
        <v>0</v>
      </c>
      <c r="BS252" s="257">
        <v>0</v>
      </c>
      <c r="BT252" s="257">
        <v>3.11</v>
      </c>
      <c r="BU252" s="821"/>
      <c r="BV252" s="822"/>
      <c r="BW252" s="822"/>
      <c r="BX252" s="822"/>
      <c r="BY252" s="822"/>
      <c r="BZ252" s="822"/>
      <c r="CA252" s="822"/>
      <c r="CB252" s="822"/>
      <c r="CC252" s="823"/>
    </row>
    <row r="253" spans="1:81" s="58" customFormat="1" ht="40.200000000000003" customHeight="1" x14ac:dyDescent="0.3">
      <c r="A253" s="34"/>
      <c r="B253" s="982"/>
      <c r="C253" s="869"/>
      <c r="D253" s="872"/>
      <c r="E253" s="852"/>
      <c r="F253" s="852"/>
      <c r="G253" s="852"/>
      <c r="H253" s="852"/>
      <c r="I253" s="1185"/>
      <c r="J253" s="813"/>
      <c r="K253" s="855"/>
      <c r="L253" s="858"/>
      <c r="M253" s="861"/>
      <c r="N253" s="837"/>
      <c r="O253" s="840"/>
      <c r="P253" s="864"/>
      <c r="Q253" s="867"/>
      <c r="R253" s="39"/>
      <c r="S253" s="355"/>
      <c r="T253" s="236"/>
      <c r="U253" s="236"/>
      <c r="V253" s="236"/>
      <c r="W253" s="355"/>
      <c r="X253" s="539"/>
      <c r="Y253" s="539"/>
      <c r="Z253" s="539"/>
      <c r="AA253" s="539"/>
      <c r="AB253" s="813"/>
      <c r="AC253" s="828"/>
      <c r="AD253" s="51">
        <f t="shared" si="405"/>
        <v>0</v>
      </c>
      <c r="AE253" s="51">
        <f t="shared" si="405"/>
        <v>0</v>
      </c>
      <c r="AF253" s="51">
        <f t="shared" si="405"/>
        <v>0</v>
      </c>
      <c r="AG253" s="51">
        <f t="shared" si="405"/>
        <v>0</v>
      </c>
      <c r="AH253" s="51">
        <f t="shared" si="405"/>
        <v>0</v>
      </c>
      <c r="AI253" s="51">
        <f t="shared" si="405"/>
        <v>0</v>
      </c>
      <c r="AJ253" s="51">
        <f t="shared" si="405"/>
        <v>0</v>
      </c>
      <c r="AK253" s="813"/>
      <c r="AL253" s="1253"/>
      <c r="AM253" s="51">
        <f t="shared" si="366"/>
        <v>0</v>
      </c>
      <c r="AN253" s="257"/>
      <c r="AO253" s="257"/>
      <c r="AP253" s="257"/>
      <c r="AQ253" s="257"/>
      <c r="AR253" s="257"/>
      <c r="AS253" s="257"/>
      <c r="AT253" s="813"/>
      <c r="AU253" s="1256"/>
      <c r="AV253" s="51">
        <f t="shared" si="367"/>
        <v>0</v>
      </c>
      <c r="AW253" s="257"/>
      <c r="AX253" s="257"/>
      <c r="AY253" s="257"/>
      <c r="AZ253" s="257"/>
      <c r="BA253" s="257"/>
      <c r="BB253" s="257"/>
      <c r="BC253" s="813"/>
      <c r="BD253" s="1259"/>
      <c r="BE253" s="51">
        <f t="shared" si="368"/>
        <v>0</v>
      </c>
      <c r="BF253" s="257"/>
      <c r="BG253" s="257"/>
      <c r="BH253" s="257"/>
      <c r="BI253" s="257"/>
      <c r="BJ253" s="257"/>
      <c r="BK253" s="257"/>
      <c r="BL253" s="813"/>
      <c r="BM253" s="1250"/>
      <c r="BN253" s="51">
        <f t="shared" si="369"/>
        <v>0</v>
      </c>
      <c r="BO253" s="257"/>
      <c r="BP253" s="257"/>
      <c r="BQ253" s="257"/>
      <c r="BR253" s="257"/>
      <c r="BS253" s="257"/>
      <c r="BT253" s="257"/>
      <c r="BU253" s="821"/>
      <c r="BV253" s="822"/>
      <c r="BW253" s="822"/>
      <c r="BX253" s="822"/>
      <c r="BY253" s="822"/>
      <c r="BZ253" s="822"/>
      <c r="CA253" s="822"/>
      <c r="CB253" s="822"/>
      <c r="CC253" s="823"/>
    </row>
    <row r="254" spans="1:81" s="58" customFormat="1" ht="40.200000000000003" customHeight="1" thickBot="1" x14ac:dyDescent="0.35">
      <c r="A254" s="34"/>
      <c r="B254" s="982"/>
      <c r="C254" s="869"/>
      <c r="D254" s="873"/>
      <c r="E254" s="853"/>
      <c r="F254" s="853"/>
      <c r="G254" s="853"/>
      <c r="H254" s="853"/>
      <c r="I254" s="1186"/>
      <c r="J254" s="814"/>
      <c r="K254" s="856"/>
      <c r="L254" s="859"/>
      <c r="M254" s="862"/>
      <c r="N254" s="838"/>
      <c r="O254" s="841"/>
      <c r="P254" s="865"/>
      <c r="Q254" s="874"/>
      <c r="R254" s="232"/>
      <c r="S254" s="356"/>
      <c r="T254" s="393"/>
      <c r="U254" s="237"/>
      <c r="V254" s="237"/>
      <c r="W254" s="356"/>
      <c r="X254" s="539"/>
      <c r="Y254" s="539"/>
      <c r="Z254" s="539"/>
      <c r="AA254" s="539"/>
      <c r="AB254" s="814"/>
      <c r="AC254" s="829"/>
      <c r="AD254" s="46">
        <f t="shared" si="405"/>
        <v>0</v>
      </c>
      <c r="AE254" s="46">
        <f t="shared" si="405"/>
        <v>0</v>
      </c>
      <c r="AF254" s="46">
        <f t="shared" si="405"/>
        <v>0</v>
      </c>
      <c r="AG254" s="46">
        <f t="shared" si="405"/>
        <v>0</v>
      </c>
      <c r="AH254" s="46">
        <f t="shared" si="405"/>
        <v>0</v>
      </c>
      <c r="AI254" s="46">
        <f t="shared" si="405"/>
        <v>0</v>
      </c>
      <c r="AJ254" s="46">
        <f t="shared" si="405"/>
        <v>0</v>
      </c>
      <c r="AK254" s="814"/>
      <c r="AL254" s="1254"/>
      <c r="AM254" s="46">
        <f t="shared" si="366"/>
        <v>0</v>
      </c>
      <c r="AN254" s="49"/>
      <c r="AO254" s="49"/>
      <c r="AP254" s="49"/>
      <c r="AQ254" s="49"/>
      <c r="AR254" s="49"/>
      <c r="AS254" s="49"/>
      <c r="AT254" s="814"/>
      <c r="AU254" s="1257"/>
      <c r="AV254" s="46">
        <f t="shared" si="367"/>
        <v>0</v>
      </c>
      <c r="AW254" s="49"/>
      <c r="AX254" s="49"/>
      <c r="AY254" s="49"/>
      <c r="AZ254" s="49"/>
      <c r="BA254" s="49"/>
      <c r="BB254" s="49"/>
      <c r="BC254" s="814"/>
      <c r="BD254" s="1260"/>
      <c r="BE254" s="46">
        <f t="shared" si="368"/>
        <v>0</v>
      </c>
      <c r="BF254" s="49"/>
      <c r="BG254" s="49"/>
      <c r="BH254" s="49"/>
      <c r="BI254" s="49"/>
      <c r="BJ254" s="49"/>
      <c r="BK254" s="49"/>
      <c r="BL254" s="814"/>
      <c r="BM254" s="1251"/>
      <c r="BN254" s="46">
        <f t="shared" si="369"/>
        <v>0</v>
      </c>
      <c r="BO254" s="49"/>
      <c r="BP254" s="49"/>
      <c r="BQ254" s="49"/>
      <c r="BR254" s="49"/>
      <c r="BS254" s="49"/>
      <c r="BT254" s="49"/>
      <c r="BU254" s="824"/>
      <c r="BV254" s="825"/>
      <c r="BW254" s="825"/>
      <c r="BX254" s="825"/>
      <c r="BY254" s="825"/>
      <c r="BZ254" s="825"/>
      <c r="CA254" s="825"/>
      <c r="CB254" s="825"/>
      <c r="CC254" s="826"/>
    </row>
    <row r="255" spans="1:81" s="58" customFormat="1" ht="40.200000000000003" customHeight="1" thickTop="1" x14ac:dyDescent="0.3">
      <c r="A255" s="34"/>
      <c r="B255" s="982"/>
      <c r="C255" s="869"/>
      <c r="D255" s="871">
        <v>3301</v>
      </c>
      <c r="E255" s="851" t="s">
        <v>3996</v>
      </c>
      <c r="F255" s="851">
        <v>3301053</v>
      </c>
      <c r="G255" s="851" t="s">
        <v>4005</v>
      </c>
      <c r="H255" s="851" t="s">
        <v>5212</v>
      </c>
      <c r="I255" s="1184">
        <v>2021004540027</v>
      </c>
      <c r="J255" s="812">
        <v>225</v>
      </c>
      <c r="K255" s="854" t="str">
        <f>+[4]Metas!K254</f>
        <v>Proyectos apoyados en acciones de acceso y participación a la cultura a personas víctimas de la violencia (5 por año)</v>
      </c>
      <c r="L255" s="857">
        <f t="shared" ref="L255" si="415">M255</f>
        <v>5</v>
      </c>
      <c r="M255" s="860">
        <f t="shared" ref="M255" si="416">SUM(N255:Q255)</f>
        <v>5</v>
      </c>
      <c r="N255" s="836">
        <v>1</v>
      </c>
      <c r="O255" s="839">
        <v>1</v>
      </c>
      <c r="P255" s="863">
        <v>1</v>
      </c>
      <c r="Q255" s="866">
        <v>2</v>
      </c>
      <c r="R255" s="231"/>
      <c r="S255" s="354" t="s">
        <v>5267</v>
      </c>
      <c r="T255" s="438" t="s">
        <v>3822</v>
      </c>
      <c r="U255" s="235" t="s">
        <v>3826</v>
      </c>
      <c r="V255" s="235" t="s">
        <v>3830</v>
      </c>
      <c r="W255" s="354" t="s">
        <v>5268</v>
      </c>
      <c r="X255" s="538">
        <v>44956</v>
      </c>
      <c r="Y255" s="538">
        <v>45289</v>
      </c>
      <c r="Z255" s="538">
        <v>44956</v>
      </c>
      <c r="AA255" s="538">
        <v>45289</v>
      </c>
      <c r="AB255" s="812">
        <f t="shared" si="384"/>
        <v>225</v>
      </c>
      <c r="AC255" s="827">
        <f t="shared" ref="AC255" si="417">+L255</f>
        <v>5</v>
      </c>
      <c r="AD255" s="44">
        <f t="shared" si="405"/>
        <v>53.94</v>
      </c>
      <c r="AE255" s="44">
        <f t="shared" si="405"/>
        <v>41.5</v>
      </c>
      <c r="AF255" s="44">
        <f t="shared" si="405"/>
        <v>0</v>
      </c>
      <c r="AG255" s="44">
        <f t="shared" si="405"/>
        <v>0</v>
      </c>
      <c r="AH255" s="44">
        <f t="shared" si="405"/>
        <v>0</v>
      </c>
      <c r="AI255" s="44">
        <f t="shared" si="405"/>
        <v>0</v>
      </c>
      <c r="AJ255" s="44">
        <f t="shared" si="405"/>
        <v>12.44</v>
      </c>
      <c r="AK255" s="812">
        <f t="shared" si="386"/>
        <v>225</v>
      </c>
      <c r="AL255" s="1252">
        <f t="shared" ref="AL255:AL275" si="418">+N255</f>
        <v>1</v>
      </c>
      <c r="AM255" s="44">
        <f t="shared" si="366"/>
        <v>13.484999999999999</v>
      </c>
      <c r="AN255" s="47">
        <v>10.375</v>
      </c>
      <c r="AO255" s="47">
        <v>0</v>
      </c>
      <c r="AP255" s="47">
        <v>0</v>
      </c>
      <c r="AQ255" s="47">
        <v>0</v>
      </c>
      <c r="AR255" s="47">
        <v>0</v>
      </c>
      <c r="AS255" s="47">
        <v>3.11</v>
      </c>
      <c r="AT255" s="812">
        <f t="shared" si="387"/>
        <v>225</v>
      </c>
      <c r="AU255" s="1255">
        <f t="shared" ref="AU255:AU275" si="419">+O255</f>
        <v>1</v>
      </c>
      <c r="AV255" s="44">
        <f t="shared" si="367"/>
        <v>13.484999999999999</v>
      </c>
      <c r="AW255" s="47">
        <v>10.375</v>
      </c>
      <c r="AX255" s="47">
        <v>0</v>
      </c>
      <c r="AY255" s="47">
        <v>0</v>
      </c>
      <c r="AZ255" s="47">
        <v>0</v>
      </c>
      <c r="BA255" s="47">
        <v>0</v>
      </c>
      <c r="BB255" s="47">
        <v>3.11</v>
      </c>
      <c r="BC255" s="812">
        <f t="shared" si="388"/>
        <v>225</v>
      </c>
      <c r="BD255" s="1258">
        <f t="shared" ref="BD255:BD275" si="420">+P255</f>
        <v>1</v>
      </c>
      <c r="BE255" s="44">
        <f t="shared" si="368"/>
        <v>13.484999999999999</v>
      </c>
      <c r="BF255" s="47">
        <v>10.375</v>
      </c>
      <c r="BG255" s="47">
        <v>0</v>
      </c>
      <c r="BH255" s="47">
        <v>0</v>
      </c>
      <c r="BI255" s="47">
        <v>0</v>
      </c>
      <c r="BJ255" s="47">
        <v>0</v>
      </c>
      <c r="BK255" s="47">
        <v>3.11</v>
      </c>
      <c r="BL255" s="812">
        <f t="shared" si="389"/>
        <v>225</v>
      </c>
      <c r="BM255" s="1249">
        <f t="shared" ref="BM255:BM275" si="421">+Q255</f>
        <v>2</v>
      </c>
      <c r="BN255" s="44">
        <f t="shared" si="369"/>
        <v>13.484999999999999</v>
      </c>
      <c r="BO255" s="47">
        <v>10.375</v>
      </c>
      <c r="BP255" s="47">
        <v>0</v>
      </c>
      <c r="BQ255" s="47">
        <v>0</v>
      </c>
      <c r="BR255" s="47">
        <v>0</v>
      </c>
      <c r="BS255" s="47">
        <v>0</v>
      </c>
      <c r="BT255" s="47">
        <v>3.11</v>
      </c>
      <c r="BU255" s="818"/>
      <c r="BV255" s="819"/>
      <c r="BW255" s="819"/>
      <c r="BX255" s="819"/>
      <c r="BY255" s="819"/>
      <c r="BZ255" s="819"/>
      <c r="CA255" s="819"/>
      <c r="CB255" s="819"/>
      <c r="CC255" s="820"/>
    </row>
    <row r="256" spans="1:81" s="58" customFormat="1" ht="40.200000000000003" customHeight="1" x14ac:dyDescent="0.3">
      <c r="A256" s="34"/>
      <c r="B256" s="982"/>
      <c r="C256" s="869"/>
      <c r="D256" s="872"/>
      <c r="E256" s="852"/>
      <c r="F256" s="852"/>
      <c r="G256" s="852"/>
      <c r="H256" s="852"/>
      <c r="I256" s="1185"/>
      <c r="J256" s="813"/>
      <c r="K256" s="855"/>
      <c r="L256" s="858"/>
      <c r="M256" s="861"/>
      <c r="N256" s="837"/>
      <c r="O256" s="840"/>
      <c r="P256" s="864"/>
      <c r="Q256" s="867"/>
      <c r="R256" s="39"/>
      <c r="S256" s="355" t="s">
        <v>5269</v>
      </c>
      <c r="T256" s="236" t="s">
        <v>3822</v>
      </c>
      <c r="U256" s="236" t="s">
        <v>3826</v>
      </c>
      <c r="V256" s="236" t="s">
        <v>3830</v>
      </c>
      <c r="W256" s="355" t="s">
        <v>5270</v>
      </c>
      <c r="X256" s="539">
        <v>44956</v>
      </c>
      <c r="Y256" s="539">
        <v>45289</v>
      </c>
      <c r="Z256" s="539">
        <v>44956</v>
      </c>
      <c r="AA256" s="539">
        <v>45289</v>
      </c>
      <c r="AB256" s="813"/>
      <c r="AC256" s="828"/>
      <c r="AD256" s="51">
        <f t="shared" si="405"/>
        <v>53.94</v>
      </c>
      <c r="AE256" s="51">
        <f t="shared" si="405"/>
        <v>41.5</v>
      </c>
      <c r="AF256" s="51">
        <f t="shared" si="405"/>
        <v>0</v>
      </c>
      <c r="AG256" s="51">
        <f t="shared" si="405"/>
        <v>0</v>
      </c>
      <c r="AH256" s="51">
        <f t="shared" si="405"/>
        <v>0</v>
      </c>
      <c r="AI256" s="51">
        <f t="shared" si="405"/>
        <v>0</v>
      </c>
      <c r="AJ256" s="51">
        <f t="shared" si="405"/>
        <v>12.44</v>
      </c>
      <c r="AK256" s="813"/>
      <c r="AL256" s="1253"/>
      <c r="AM256" s="51">
        <f t="shared" si="366"/>
        <v>13.484999999999999</v>
      </c>
      <c r="AN256" s="257">
        <v>10.375</v>
      </c>
      <c r="AO256" s="257">
        <v>0</v>
      </c>
      <c r="AP256" s="257">
        <v>0</v>
      </c>
      <c r="AQ256" s="257">
        <v>0</v>
      </c>
      <c r="AR256" s="257">
        <v>0</v>
      </c>
      <c r="AS256" s="257">
        <v>3.11</v>
      </c>
      <c r="AT256" s="813"/>
      <c r="AU256" s="1256"/>
      <c r="AV256" s="51">
        <f t="shared" si="367"/>
        <v>13.484999999999999</v>
      </c>
      <c r="AW256" s="257">
        <v>10.375</v>
      </c>
      <c r="AX256" s="257">
        <v>0</v>
      </c>
      <c r="AY256" s="257">
        <v>0</v>
      </c>
      <c r="AZ256" s="257">
        <v>0</v>
      </c>
      <c r="BA256" s="257">
        <v>0</v>
      </c>
      <c r="BB256" s="257">
        <v>3.11</v>
      </c>
      <c r="BC256" s="813"/>
      <c r="BD256" s="1259"/>
      <c r="BE256" s="51">
        <f t="shared" si="368"/>
        <v>13.484999999999999</v>
      </c>
      <c r="BF256" s="257">
        <v>10.375</v>
      </c>
      <c r="BG256" s="257">
        <v>0</v>
      </c>
      <c r="BH256" s="257">
        <v>0</v>
      </c>
      <c r="BI256" s="257">
        <v>0</v>
      </c>
      <c r="BJ256" s="257">
        <v>0</v>
      </c>
      <c r="BK256" s="257">
        <v>3.11</v>
      </c>
      <c r="BL256" s="813"/>
      <c r="BM256" s="1250"/>
      <c r="BN256" s="51">
        <f t="shared" si="369"/>
        <v>13.484999999999999</v>
      </c>
      <c r="BO256" s="257">
        <v>10.375</v>
      </c>
      <c r="BP256" s="257">
        <v>0</v>
      </c>
      <c r="BQ256" s="257">
        <v>0</v>
      </c>
      <c r="BR256" s="257">
        <v>0</v>
      </c>
      <c r="BS256" s="257">
        <v>0</v>
      </c>
      <c r="BT256" s="257">
        <v>3.11</v>
      </c>
      <c r="BU256" s="821"/>
      <c r="BV256" s="822"/>
      <c r="BW256" s="822"/>
      <c r="BX256" s="822"/>
      <c r="BY256" s="822"/>
      <c r="BZ256" s="822"/>
      <c r="CA256" s="822"/>
      <c r="CB256" s="822"/>
      <c r="CC256" s="823"/>
    </row>
    <row r="257" spans="1:81" s="58" customFormat="1" ht="40.200000000000003" customHeight="1" x14ac:dyDescent="0.3">
      <c r="A257" s="34"/>
      <c r="B257" s="982"/>
      <c r="C257" s="869"/>
      <c r="D257" s="872"/>
      <c r="E257" s="852"/>
      <c r="F257" s="852"/>
      <c r="G257" s="852"/>
      <c r="H257" s="852"/>
      <c r="I257" s="1185"/>
      <c r="J257" s="813"/>
      <c r="K257" s="855"/>
      <c r="L257" s="858"/>
      <c r="M257" s="861"/>
      <c r="N257" s="837"/>
      <c r="O257" s="840"/>
      <c r="P257" s="864"/>
      <c r="Q257" s="867"/>
      <c r="R257" s="39"/>
      <c r="S257" s="355"/>
      <c r="T257" s="236"/>
      <c r="U257" s="236"/>
      <c r="V257" s="236"/>
      <c r="W257" s="355"/>
      <c r="X257" s="539"/>
      <c r="Y257" s="539"/>
      <c r="Z257" s="539"/>
      <c r="AA257" s="539"/>
      <c r="AB257" s="813"/>
      <c r="AC257" s="828"/>
      <c r="AD257" s="51">
        <f t="shared" si="405"/>
        <v>0</v>
      </c>
      <c r="AE257" s="51">
        <f t="shared" si="405"/>
        <v>0</v>
      </c>
      <c r="AF257" s="51">
        <f t="shared" si="405"/>
        <v>0</v>
      </c>
      <c r="AG257" s="51">
        <f t="shared" si="405"/>
        <v>0</v>
      </c>
      <c r="AH257" s="51">
        <f t="shared" si="405"/>
        <v>0</v>
      </c>
      <c r="AI257" s="51">
        <f t="shared" si="405"/>
        <v>0</v>
      </c>
      <c r="AJ257" s="51">
        <f t="shared" si="405"/>
        <v>0</v>
      </c>
      <c r="AK257" s="813"/>
      <c r="AL257" s="1253"/>
      <c r="AM257" s="51">
        <f t="shared" si="366"/>
        <v>0</v>
      </c>
      <c r="AN257" s="257"/>
      <c r="AO257" s="257"/>
      <c r="AP257" s="257"/>
      <c r="AQ257" s="257"/>
      <c r="AR257" s="257"/>
      <c r="AS257" s="257"/>
      <c r="AT257" s="813"/>
      <c r="AU257" s="1256"/>
      <c r="AV257" s="51">
        <f t="shared" si="367"/>
        <v>0</v>
      </c>
      <c r="AW257" s="257"/>
      <c r="AX257" s="257"/>
      <c r="AY257" s="257"/>
      <c r="AZ257" s="257"/>
      <c r="BA257" s="257"/>
      <c r="BB257" s="257"/>
      <c r="BC257" s="813"/>
      <c r="BD257" s="1259"/>
      <c r="BE257" s="51">
        <f t="shared" si="368"/>
        <v>0</v>
      </c>
      <c r="BF257" s="257"/>
      <c r="BG257" s="257"/>
      <c r="BH257" s="257"/>
      <c r="BI257" s="257"/>
      <c r="BJ257" s="257"/>
      <c r="BK257" s="257"/>
      <c r="BL257" s="813"/>
      <c r="BM257" s="1250"/>
      <c r="BN257" s="51">
        <f t="shared" si="369"/>
        <v>0</v>
      </c>
      <c r="BO257" s="257"/>
      <c r="BP257" s="257"/>
      <c r="BQ257" s="257"/>
      <c r="BR257" s="257"/>
      <c r="BS257" s="257"/>
      <c r="BT257" s="257"/>
      <c r="BU257" s="821"/>
      <c r="BV257" s="822"/>
      <c r="BW257" s="822"/>
      <c r="BX257" s="822"/>
      <c r="BY257" s="822"/>
      <c r="BZ257" s="822"/>
      <c r="CA257" s="822"/>
      <c r="CB257" s="822"/>
      <c r="CC257" s="823"/>
    </row>
    <row r="258" spans="1:81" s="58" customFormat="1" ht="40.200000000000003" customHeight="1" thickBot="1" x14ac:dyDescent="0.35">
      <c r="A258" s="34"/>
      <c r="B258" s="982"/>
      <c r="C258" s="869"/>
      <c r="D258" s="873"/>
      <c r="E258" s="853"/>
      <c r="F258" s="853"/>
      <c r="G258" s="853"/>
      <c r="H258" s="853"/>
      <c r="I258" s="1186"/>
      <c r="J258" s="814"/>
      <c r="K258" s="856"/>
      <c r="L258" s="859"/>
      <c r="M258" s="862"/>
      <c r="N258" s="838"/>
      <c r="O258" s="841"/>
      <c r="P258" s="865"/>
      <c r="Q258" s="874"/>
      <c r="R258" s="232"/>
      <c r="S258" s="356"/>
      <c r="T258" s="393"/>
      <c r="U258" s="237"/>
      <c r="V258" s="237"/>
      <c r="W258" s="356"/>
      <c r="X258" s="539"/>
      <c r="Y258" s="539"/>
      <c r="Z258" s="539"/>
      <c r="AA258" s="539"/>
      <c r="AB258" s="814"/>
      <c r="AC258" s="829"/>
      <c r="AD258" s="46">
        <f t="shared" si="405"/>
        <v>0</v>
      </c>
      <c r="AE258" s="46">
        <f t="shared" si="405"/>
        <v>0</v>
      </c>
      <c r="AF258" s="46">
        <f t="shared" si="405"/>
        <v>0</v>
      </c>
      <c r="AG258" s="46">
        <f t="shared" si="405"/>
        <v>0</v>
      </c>
      <c r="AH258" s="46">
        <f t="shared" si="405"/>
        <v>0</v>
      </c>
      <c r="AI258" s="46">
        <f t="shared" si="405"/>
        <v>0</v>
      </c>
      <c r="AJ258" s="46">
        <f t="shared" si="405"/>
        <v>0</v>
      </c>
      <c r="AK258" s="814"/>
      <c r="AL258" s="1254"/>
      <c r="AM258" s="46">
        <f t="shared" si="366"/>
        <v>0</v>
      </c>
      <c r="AN258" s="49"/>
      <c r="AO258" s="49"/>
      <c r="AP258" s="49"/>
      <c r="AQ258" s="49"/>
      <c r="AR258" s="49"/>
      <c r="AS258" s="49"/>
      <c r="AT258" s="814"/>
      <c r="AU258" s="1257"/>
      <c r="AV258" s="46">
        <f t="shared" si="367"/>
        <v>0</v>
      </c>
      <c r="AW258" s="49"/>
      <c r="AX258" s="49"/>
      <c r="AY258" s="49"/>
      <c r="AZ258" s="49"/>
      <c r="BA258" s="49"/>
      <c r="BB258" s="49"/>
      <c r="BC258" s="814"/>
      <c r="BD258" s="1260"/>
      <c r="BE258" s="46">
        <f t="shared" si="368"/>
        <v>0</v>
      </c>
      <c r="BF258" s="49"/>
      <c r="BG258" s="49"/>
      <c r="BH258" s="49"/>
      <c r="BI258" s="49"/>
      <c r="BJ258" s="49"/>
      <c r="BK258" s="49"/>
      <c r="BL258" s="814"/>
      <c r="BM258" s="1251"/>
      <c r="BN258" s="46">
        <f t="shared" si="369"/>
        <v>0</v>
      </c>
      <c r="BO258" s="49"/>
      <c r="BP258" s="49"/>
      <c r="BQ258" s="49"/>
      <c r="BR258" s="49"/>
      <c r="BS258" s="49"/>
      <c r="BT258" s="49"/>
      <c r="BU258" s="824"/>
      <c r="BV258" s="825"/>
      <c r="BW258" s="825"/>
      <c r="BX258" s="825"/>
      <c r="BY258" s="825"/>
      <c r="BZ258" s="825"/>
      <c r="CA258" s="825"/>
      <c r="CB258" s="825"/>
      <c r="CC258" s="826"/>
    </row>
    <row r="259" spans="1:81" s="58" customFormat="1" ht="40.200000000000003" customHeight="1" thickTop="1" x14ac:dyDescent="0.3">
      <c r="A259" s="34"/>
      <c r="B259" s="982"/>
      <c r="C259" s="869"/>
      <c r="D259" s="871">
        <v>3301</v>
      </c>
      <c r="E259" s="851" t="s">
        <v>3996</v>
      </c>
      <c r="F259" s="851">
        <v>3301053</v>
      </c>
      <c r="G259" s="851" t="s">
        <v>4005</v>
      </c>
      <c r="H259" s="851" t="s">
        <v>5212</v>
      </c>
      <c r="I259" s="1184">
        <v>2021004540027</v>
      </c>
      <c r="J259" s="812">
        <v>226</v>
      </c>
      <c r="K259" s="854" t="str">
        <f>+[4]Metas!K255</f>
        <v>Proyectos apoyados en acciones de acceso y participación a la cultura a las madres cabeza de hogar (5 por año)</v>
      </c>
      <c r="L259" s="857">
        <f t="shared" ref="L259" si="422">M259</f>
        <v>5</v>
      </c>
      <c r="M259" s="860">
        <f t="shared" ref="M259" si="423">SUM(N259:Q259)</f>
        <v>5</v>
      </c>
      <c r="N259" s="836">
        <v>1</v>
      </c>
      <c r="O259" s="839">
        <v>1</v>
      </c>
      <c r="P259" s="863">
        <v>1</v>
      </c>
      <c r="Q259" s="866">
        <v>2</v>
      </c>
      <c r="R259" s="231"/>
      <c r="S259" s="354" t="s">
        <v>5271</v>
      </c>
      <c r="T259" s="438" t="s">
        <v>3822</v>
      </c>
      <c r="U259" s="235" t="s">
        <v>3826</v>
      </c>
      <c r="V259" s="235" t="s">
        <v>3830</v>
      </c>
      <c r="W259" s="354" t="s">
        <v>5272</v>
      </c>
      <c r="X259" s="538">
        <v>44956</v>
      </c>
      <c r="Y259" s="538">
        <v>45289</v>
      </c>
      <c r="Z259" s="538">
        <v>44956</v>
      </c>
      <c r="AA259" s="538">
        <v>45289</v>
      </c>
      <c r="AB259" s="812">
        <f t="shared" si="384"/>
        <v>226</v>
      </c>
      <c r="AC259" s="827">
        <f t="shared" ref="AC259" si="424">+L259</f>
        <v>5</v>
      </c>
      <c r="AD259" s="44">
        <f t="shared" si="405"/>
        <v>53.94</v>
      </c>
      <c r="AE259" s="44">
        <f t="shared" si="405"/>
        <v>41.5</v>
      </c>
      <c r="AF259" s="44">
        <f t="shared" si="405"/>
        <v>0</v>
      </c>
      <c r="AG259" s="44">
        <f t="shared" si="405"/>
        <v>0</v>
      </c>
      <c r="AH259" s="44">
        <f t="shared" si="405"/>
        <v>0</v>
      </c>
      <c r="AI259" s="44">
        <f t="shared" si="405"/>
        <v>0</v>
      </c>
      <c r="AJ259" s="44">
        <f t="shared" si="405"/>
        <v>12.44</v>
      </c>
      <c r="AK259" s="812">
        <f t="shared" si="386"/>
        <v>226</v>
      </c>
      <c r="AL259" s="1252">
        <f t="shared" si="418"/>
        <v>1</v>
      </c>
      <c r="AM259" s="44">
        <f t="shared" si="366"/>
        <v>13.484999999999999</v>
      </c>
      <c r="AN259" s="47">
        <v>10.375</v>
      </c>
      <c r="AO259" s="47">
        <v>0</v>
      </c>
      <c r="AP259" s="47">
        <v>0</v>
      </c>
      <c r="AQ259" s="47">
        <v>0</v>
      </c>
      <c r="AR259" s="47">
        <v>0</v>
      </c>
      <c r="AS259" s="47">
        <v>3.11</v>
      </c>
      <c r="AT259" s="812">
        <f t="shared" si="387"/>
        <v>226</v>
      </c>
      <c r="AU259" s="1255">
        <f t="shared" si="419"/>
        <v>1</v>
      </c>
      <c r="AV259" s="44">
        <f t="shared" si="367"/>
        <v>13.484999999999999</v>
      </c>
      <c r="AW259" s="47">
        <v>10.375</v>
      </c>
      <c r="AX259" s="47">
        <v>0</v>
      </c>
      <c r="AY259" s="47">
        <v>0</v>
      </c>
      <c r="AZ259" s="47">
        <v>0</v>
      </c>
      <c r="BA259" s="47">
        <v>0</v>
      </c>
      <c r="BB259" s="47">
        <v>3.11</v>
      </c>
      <c r="BC259" s="812">
        <f t="shared" si="388"/>
        <v>226</v>
      </c>
      <c r="BD259" s="1258">
        <f t="shared" si="420"/>
        <v>1</v>
      </c>
      <c r="BE259" s="44">
        <f t="shared" si="368"/>
        <v>13.484999999999999</v>
      </c>
      <c r="BF259" s="47">
        <v>10.375</v>
      </c>
      <c r="BG259" s="47">
        <v>0</v>
      </c>
      <c r="BH259" s="47">
        <v>0</v>
      </c>
      <c r="BI259" s="47">
        <v>0</v>
      </c>
      <c r="BJ259" s="47">
        <v>0</v>
      </c>
      <c r="BK259" s="47">
        <v>3.11</v>
      </c>
      <c r="BL259" s="812">
        <f t="shared" si="389"/>
        <v>226</v>
      </c>
      <c r="BM259" s="1249">
        <f t="shared" si="421"/>
        <v>2</v>
      </c>
      <c r="BN259" s="44">
        <f t="shared" si="369"/>
        <v>13.484999999999999</v>
      </c>
      <c r="BO259" s="47">
        <v>10.375</v>
      </c>
      <c r="BP259" s="47">
        <v>0</v>
      </c>
      <c r="BQ259" s="47">
        <v>0</v>
      </c>
      <c r="BR259" s="47">
        <v>0</v>
      </c>
      <c r="BS259" s="47">
        <v>0</v>
      </c>
      <c r="BT259" s="47">
        <v>3.11</v>
      </c>
      <c r="BU259" s="818"/>
      <c r="BV259" s="819"/>
      <c r="BW259" s="819"/>
      <c r="BX259" s="819"/>
      <c r="BY259" s="819"/>
      <c r="BZ259" s="819"/>
      <c r="CA259" s="819"/>
      <c r="CB259" s="819"/>
      <c r="CC259" s="820"/>
    </row>
    <row r="260" spans="1:81" s="58" customFormat="1" ht="40.200000000000003" customHeight="1" x14ac:dyDescent="0.3">
      <c r="A260" s="34"/>
      <c r="B260" s="982"/>
      <c r="C260" s="869"/>
      <c r="D260" s="872"/>
      <c r="E260" s="852"/>
      <c r="F260" s="852"/>
      <c r="G260" s="852"/>
      <c r="H260" s="852"/>
      <c r="I260" s="1185"/>
      <c r="J260" s="813"/>
      <c r="K260" s="855"/>
      <c r="L260" s="858"/>
      <c r="M260" s="861"/>
      <c r="N260" s="837"/>
      <c r="O260" s="840"/>
      <c r="P260" s="864"/>
      <c r="Q260" s="867"/>
      <c r="R260" s="39"/>
      <c r="S260" s="355" t="s">
        <v>5273</v>
      </c>
      <c r="T260" s="236" t="s">
        <v>3822</v>
      </c>
      <c r="U260" s="236" t="s">
        <v>3826</v>
      </c>
      <c r="V260" s="236" t="s">
        <v>3830</v>
      </c>
      <c r="W260" s="355" t="s">
        <v>5274</v>
      </c>
      <c r="X260" s="539">
        <v>44956</v>
      </c>
      <c r="Y260" s="539">
        <v>45289</v>
      </c>
      <c r="Z260" s="539">
        <v>44956</v>
      </c>
      <c r="AA260" s="539">
        <v>45289</v>
      </c>
      <c r="AB260" s="813"/>
      <c r="AC260" s="828"/>
      <c r="AD260" s="51">
        <f t="shared" si="405"/>
        <v>53.94</v>
      </c>
      <c r="AE260" s="51">
        <f t="shared" si="405"/>
        <v>41.5</v>
      </c>
      <c r="AF260" s="51">
        <f t="shared" si="405"/>
        <v>0</v>
      </c>
      <c r="AG260" s="51">
        <f t="shared" si="405"/>
        <v>0</v>
      </c>
      <c r="AH260" s="51">
        <f t="shared" si="405"/>
        <v>0</v>
      </c>
      <c r="AI260" s="51">
        <f t="shared" si="405"/>
        <v>0</v>
      </c>
      <c r="AJ260" s="51">
        <f t="shared" si="405"/>
        <v>12.44</v>
      </c>
      <c r="AK260" s="813"/>
      <c r="AL260" s="1253"/>
      <c r="AM260" s="51">
        <f t="shared" si="366"/>
        <v>13.484999999999999</v>
      </c>
      <c r="AN260" s="257">
        <v>10.375</v>
      </c>
      <c r="AO260" s="257">
        <v>0</v>
      </c>
      <c r="AP260" s="257">
        <v>0</v>
      </c>
      <c r="AQ260" s="257">
        <v>0</v>
      </c>
      <c r="AR260" s="257">
        <v>0</v>
      </c>
      <c r="AS260" s="257">
        <v>3.11</v>
      </c>
      <c r="AT260" s="813"/>
      <c r="AU260" s="1256"/>
      <c r="AV260" s="51">
        <f t="shared" si="367"/>
        <v>13.484999999999999</v>
      </c>
      <c r="AW260" s="257">
        <v>10.375</v>
      </c>
      <c r="AX260" s="257">
        <v>0</v>
      </c>
      <c r="AY260" s="257">
        <v>0</v>
      </c>
      <c r="AZ260" s="257">
        <v>0</v>
      </c>
      <c r="BA260" s="257">
        <v>0</v>
      </c>
      <c r="BB260" s="257">
        <v>3.11</v>
      </c>
      <c r="BC260" s="813"/>
      <c r="BD260" s="1259"/>
      <c r="BE260" s="51">
        <f t="shared" si="368"/>
        <v>13.484999999999999</v>
      </c>
      <c r="BF260" s="257">
        <v>10.375</v>
      </c>
      <c r="BG260" s="257">
        <v>0</v>
      </c>
      <c r="BH260" s="257">
        <v>0</v>
      </c>
      <c r="BI260" s="257">
        <v>0</v>
      </c>
      <c r="BJ260" s="257">
        <v>0</v>
      </c>
      <c r="BK260" s="257">
        <v>3.11</v>
      </c>
      <c r="BL260" s="813"/>
      <c r="BM260" s="1250"/>
      <c r="BN260" s="51">
        <f t="shared" si="369"/>
        <v>13.484999999999999</v>
      </c>
      <c r="BO260" s="257">
        <v>10.375</v>
      </c>
      <c r="BP260" s="257">
        <v>0</v>
      </c>
      <c r="BQ260" s="257">
        <v>0</v>
      </c>
      <c r="BR260" s="257">
        <v>0</v>
      </c>
      <c r="BS260" s="257">
        <v>0</v>
      </c>
      <c r="BT260" s="257">
        <v>3.11</v>
      </c>
      <c r="BU260" s="821"/>
      <c r="BV260" s="822"/>
      <c r="BW260" s="822"/>
      <c r="BX260" s="822"/>
      <c r="BY260" s="822"/>
      <c r="BZ260" s="822"/>
      <c r="CA260" s="822"/>
      <c r="CB260" s="822"/>
      <c r="CC260" s="823"/>
    </row>
    <row r="261" spans="1:81" s="58" customFormat="1" ht="40.200000000000003" customHeight="1" x14ac:dyDescent="0.3">
      <c r="A261" s="34"/>
      <c r="B261" s="982"/>
      <c r="C261" s="869"/>
      <c r="D261" s="872"/>
      <c r="E261" s="852"/>
      <c r="F261" s="852"/>
      <c r="G261" s="852"/>
      <c r="H261" s="852"/>
      <c r="I261" s="1185"/>
      <c r="J261" s="813"/>
      <c r="K261" s="855"/>
      <c r="L261" s="858"/>
      <c r="M261" s="861"/>
      <c r="N261" s="837"/>
      <c r="O261" s="840"/>
      <c r="P261" s="864"/>
      <c r="Q261" s="867"/>
      <c r="R261" s="39"/>
      <c r="S261" s="355"/>
      <c r="T261" s="236"/>
      <c r="U261" s="236"/>
      <c r="V261" s="236"/>
      <c r="W261" s="355"/>
      <c r="X261" s="539"/>
      <c r="Y261" s="539"/>
      <c r="Z261" s="539"/>
      <c r="AA261" s="539"/>
      <c r="AB261" s="813"/>
      <c r="AC261" s="828"/>
      <c r="AD261" s="51">
        <f t="shared" si="405"/>
        <v>0</v>
      </c>
      <c r="AE261" s="51">
        <f t="shared" si="405"/>
        <v>0</v>
      </c>
      <c r="AF261" s="51">
        <f t="shared" si="405"/>
        <v>0</v>
      </c>
      <c r="AG261" s="51">
        <f t="shared" si="405"/>
        <v>0</v>
      </c>
      <c r="AH261" s="51">
        <f t="shared" si="405"/>
        <v>0</v>
      </c>
      <c r="AI261" s="51">
        <f t="shared" si="405"/>
        <v>0</v>
      </c>
      <c r="AJ261" s="51">
        <f t="shared" si="405"/>
        <v>0</v>
      </c>
      <c r="AK261" s="813"/>
      <c r="AL261" s="1253"/>
      <c r="AM261" s="51">
        <f t="shared" si="366"/>
        <v>0</v>
      </c>
      <c r="AN261" s="257"/>
      <c r="AO261" s="257"/>
      <c r="AP261" s="257"/>
      <c r="AQ261" s="257"/>
      <c r="AR261" s="257"/>
      <c r="AS261" s="257"/>
      <c r="AT261" s="813"/>
      <c r="AU261" s="1256"/>
      <c r="AV261" s="51">
        <f t="shared" si="367"/>
        <v>0</v>
      </c>
      <c r="AW261" s="257"/>
      <c r="AX261" s="257"/>
      <c r="AY261" s="257"/>
      <c r="AZ261" s="257"/>
      <c r="BA261" s="257"/>
      <c r="BB261" s="257"/>
      <c r="BC261" s="813"/>
      <c r="BD261" s="1259"/>
      <c r="BE261" s="51">
        <f t="shared" si="368"/>
        <v>0</v>
      </c>
      <c r="BF261" s="257"/>
      <c r="BG261" s="257"/>
      <c r="BH261" s="257"/>
      <c r="BI261" s="257"/>
      <c r="BJ261" s="257"/>
      <c r="BK261" s="257"/>
      <c r="BL261" s="813"/>
      <c r="BM261" s="1250"/>
      <c r="BN261" s="51">
        <f t="shared" si="369"/>
        <v>0</v>
      </c>
      <c r="BO261" s="257"/>
      <c r="BP261" s="257"/>
      <c r="BQ261" s="257"/>
      <c r="BR261" s="257"/>
      <c r="BS261" s="257"/>
      <c r="BT261" s="257"/>
      <c r="BU261" s="821"/>
      <c r="BV261" s="822"/>
      <c r="BW261" s="822"/>
      <c r="BX261" s="822"/>
      <c r="BY261" s="822"/>
      <c r="BZ261" s="822"/>
      <c r="CA261" s="822"/>
      <c r="CB261" s="822"/>
      <c r="CC261" s="823"/>
    </row>
    <row r="262" spans="1:81" s="58" customFormat="1" ht="40.200000000000003" customHeight="1" thickBot="1" x14ac:dyDescent="0.35">
      <c r="A262" s="34"/>
      <c r="B262" s="982"/>
      <c r="C262" s="869"/>
      <c r="D262" s="873"/>
      <c r="E262" s="853"/>
      <c r="F262" s="853"/>
      <c r="G262" s="853"/>
      <c r="H262" s="853"/>
      <c r="I262" s="1186"/>
      <c r="J262" s="814"/>
      <c r="K262" s="856"/>
      <c r="L262" s="859"/>
      <c r="M262" s="862"/>
      <c r="N262" s="838"/>
      <c r="O262" s="841"/>
      <c r="P262" s="865"/>
      <c r="Q262" s="874"/>
      <c r="R262" s="232"/>
      <c r="S262" s="356"/>
      <c r="T262" s="393"/>
      <c r="U262" s="237"/>
      <c r="V262" s="237"/>
      <c r="W262" s="356"/>
      <c r="X262" s="539"/>
      <c r="Y262" s="539"/>
      <c r="Z262" s="539"/>
      <c r="AA262" s="539"/>
      <c r="AB262" s="814"/>
      <c r="AC262" s="829"/>
      <c r="AD262" s="46">
        <f t="shared" si="405"/>
        <v>0</v>
      </c>
      <c r="AE262" s="46">
        <f t="shared" si="405"/>
        <v>0</v>
      </c>
      <c r="AF262" s="46">
        <f t="shared" si="405"/>
        <v>0</v>
      </c>
      <c r="AG262" s="46">
        <f t="shared" si="405"/>
        <v>0</v>
      </c>
      <c r="AH262" s="46">
        <f t="shared" si="405"/>
        <v>0</v>
      </c>
      <c r="AI262" s="46">
        <f t="shared" si="405"/>
        <v>0</v>
      </c>
      <c r="AJ262" s="46">
        <f t="shared" si="405"/>
        <v>0</v>
      </c>
      <c r="AK262" s="814"/>
      <c r="AL262" s="1254"/>
      <c r="AM262" s="46">
        <f t="shared" si="366"/>
        <v>0</v>
      </c>
      <c r="AN262" s="49"/>
      <c r="AO262" s="49"/>
      <c r="AP262" s="49"/>
      <c r="AQ262" s="49"/>
      <c r="AR262" s="49"/>
      <c r="AS262" s="49"/>
      <c r="AT262" s="814"/>
      <c r="AU262" s="1257"/>
      <c r="AV262" s="46">
        <f t="shared" si="367"/>
        <v>0</v>
      </c>
      <c r="AW262" s="49"/>
      <c r="AX262" s="49"/>
      <c r="AY262" s="49"/>
      <c r="AZ262" s="49"/>
      <c r="BA262" s="49"/>
      <c r="BB262" s="49"/>
      <c r="BC262" s="814"/>
      <c r="BD262" s="1260"/>
      <c r="BE262" s="46">
        <f t="shared" si="368"/>
        <v>0</v>
      </c>
      <c r="BF262" s="49"/>
      <c r="BG262" s="49"/>
      <c r="BH262" s="49"/>
      <c r="BI262" s="49"/>
      <c r="BJ262" s="49"/>
      <c r="BK262" s="49"/>
      <c r="BL262" s="814"/>
      <c r="BM262" s="1251"/>
      <c r="BN262" s="46">
        <f t="shared" si="369"/>
        <v>0</v>
      </c>
      <c r="BO262" s="49"/>
      <c r="BP262" s="49"/>
      <c r="BQ262" s="49"/>
      <c r="BR262" s="49"/>
      <c r="BS262" s="49"/>
      <c r="BT262" s="49"/>
      <c r="BU262" s="824"/>
      <c r="BV262" s="825"/>
      <c r="BW262" s="825"/>
      <c r="BX262" s="825"/>
      <c r="BY262" s="825"/>
      <c r="BZ262" s="825"/>
      <c r="CA262" s="825"/>
      <c r="CB262" s="825"/>
      <c r="CC262" s="826"/>
    </row>
    <row r="263" spans="1:81" s="58" customFormat="1" ht="40.200000000000003" customHeight="1" thickTop="1" x14ac:dyDescent="0.3">
      <c r="A263" s="34"/>
      <c r="B263" s="982"/>
      <c r="C263" s="869"/>
      <c r="D263" s="871">
        <v>3302</v>
      </c>
      <c r="E263" s="851" t="s">
        <v>4014</v>
      </c>
      <c r="F263" s="851">
        <v>3302044</v>
      </c>
      <c r="G263" s="851" t="s">
        <v>4005</v>
      </c>
      <c r="H263" s="851" t="s">
        <v>5212</v>
      </c>
      <c r="I263" s="1184">
        <v>2021004540027</v>
      </c>
      <c r="J263" s="812">
        <v>227</v>
      </c>
      <c r="K263" s="854" t="str">
        <f>+[4]Metas!K256</f>
        <v>Talleres de formación cultural, con acceso y participación a la comunidad en condición de vulnerabilidad desarrollados en municipios de Norte de Santander (20 por año)</v>
      </c>
      <c r="L263" s="857">
        <f t="shared" ref="L263" si="425">M263</f>
        <v>20</v>
      </c>
      <c r="M263" s="860">
        <f t="shared" ref="M263" si="426">SUM(N263:Q263)</f>
        <v>20</v>
      </c>
      <c r="N263" s="836">
        <v>5</v>
      </c>
      <c r="O263" s="839">
        <v>5</v>
      </c>
      <c r="P263" s="863">
        <v>5</v>
      </c>
      <c r="Q263" s="866">
        <v>5</v>
      </c>
      <c r="R263" s="231"/>
      <c r="S263" s="354" t="s">
        <v>5275</v>
      </c>
      <c r="T263" s="438" t="s">
        <v>3822</v>
      </c>
      <c r="U263" s="235" t="s">
        <v>3826</v>
      </c>
      <c r="V263" s="235" t="s">
        <v>3830</v>
      </c>
      <c r="W263" s="354" t="s">
        <v>5276</v>
      </c>
      <c r="X263" s="538">
        <v>44956</v>
      </c>
      <c r="Y263" s="538">
        <v>45289</v>
      </c>
      <c r="Z263" s="538">
        <v>44956</v>
      </c>
      <c r="AA263" s="538">
        <v>45289</v>
      </c>
      <c r="AB263" s="812">
        <f t="shared" si="384"/>
        <v>227</v>
      </c>
      <c r="AC263" s="827">
        <f t="shared" ref="AC263" si="427">+L263</f>
        <v>20</v>
      </c>
      <c r="AD263" s="44">
        <f t="shared" si="405"/>
        <v>53.94</v>
      </c>
      <c r="AE263" s="44">
        <f t="shared" si="405"/>
        <v>41.5</v>
      </c>
      <c r="AF263" s="44">
        <f t="shared" si="405"/>
        <v>0</v>
      </c>
      <c r="AG263" s="44">
        <f t="shared" si="405"/>
        <v>0</v>
      </c>
      <c r="AH263" s="44">
        <f t="shared" si="405"/>
        <v>0</v>
      </c>
      <c r="AI263" s="44">
        <f t="shared" si="405"/>
        <v>0</v>
      </c>
      <c r="AJ263" s="44">
        <f t="shared" si="405"/>
        <v>12.44</v>
      </c>
      <c r="AK263" s="812">
        <f t="shared" si="386"/>
        <v>227</v>
      </c>
      <c r="AL263" s="1252">
        <f t="shared" si="418"/>
        <v>5</v>
      </c>
      <c r="AM263" s="44">
        <f t="shared" si="366"/>
        <v>13.484999999999999</v>
      </c>
      <c r="AN263" s="47">
        <v>10.375</v>
      </c>
      <c r="AO263" s="47">
        <v>0</v>
      </c>
      <c r="AP263" s="47">
        <v>0</v>
      </c>
      <c r="AQ263" s="47">
        <v>0</v>
      </c>
      <c r="AR263" s="47">
        <v>0</v>
      </c>
      <c r="AS263" s="47">
        <v>3.11</v>
      </c>
      <c r="AT263" s="812">
        <f t="shared" si="387"/>
        <v>227</v>
      </c>
      <c r="AU263" s="1255">
        <f t="shared" si="419"/>
        <v>5</v>
      </c>
      <c r="AV263" s="44">
        <f t="shared" si="367"/>
        <v>13.484999999999999</v>
      </c>
      <c r="AW263" s="47">
        <v>10.375</v>
      </c>
      <c r="AX263" s="47">
        <v>0</v>
      </c>
      <c r="AY263" s="47">
        <v>0</v>
      </c>
      <c r="AZ263" s="47">
        <v>0</v>
      </c>
      <c r="BA263" s="47">
        <v>0</v>
      </c>
      <c r="BB263" s="47">
        <v>3.11</v>
      </c>
      <c r="BC263" s="812">
        <f t="shared" si="388"/>
        <v>227</v>
      </c>
      <c r="BD263" s="1258">
        <f t="shared" si="420"/>
        <v>5</v>
      </c>
      <c r="BE263" s="44">
        <f t="shared" si="368"/>
        <v>13.484999999999999</v>
      </c>
      <c r="BF263" s="47">
        <v>10.375</v>
      </c>
      <c r="BG263" s="47">
        <v>0</v>
      </c>
      <c r="BH263" s="47">
        <v>0</v>
      </c>
      <c r="BI263" s="47">
        <v>0</v>
      </c>
      <c r="BJ263" s="47">
        <v>0</v>
      </c>
      <c r="BK263" s="47">
        <v>3.11</v>
      </c>
      <c r="BL263" s="812">
        <f t="shared" si="389"/>
        <v>227</v>
      </c>
      <c r="BM263" s="1249">
        <f t="shared" si="421"/>
        <v>5</v>
      </c>
      <c r="BN263" s="44">
        <f t="shared" si="369"/>
        <v>13.484999999999999</v>
      </c>
      <c r="BO263" s="47">
        <v>10.375</v>
      </c>
      <c r="BP263" s="47">
        <v>0</v>
      </c>
      <c r="BQ263" s="47">
        <v>0</v>
      </c>
      <c r="BR263" s="47">
        <v>0</v>
      </c>
      <c r="BS263" s="47">
        <v>0</v>
      </c>
      <c r="BT263" s="47">
        <v>3.11</v>
      </c>
      <c r="BU263" s="818"/>
      <c r="BV263" s="819"/>
      <c r="BW263" s="819"/>
      <c r="BX263" s="819"/>
      <c r="BY263" s="819"/>
      <c r="BZ263" s="819"/>
      <c r="CA263" s="819"/>
      <c r="CB263" s="819"/>
      <c r="CC263" s="820"/>
    </row>
    <row r="264" spans="1:81" s="58" customFormat="1" ht="40.200000000000003" customHeight="1" x14ac:dyDescent="0.3">
      <c r="A264" s="34"/>
      <c r="B264" s="982"/>
      <c r="C264" s="869"/>
      <c r="D264" s="872"/>
      <c r="E264" s="852"/>
      <c r="F264" s="852"/>
      <c r="G264" s="852"/>
      <c r="H264" s="852"/>
      <c r="I264" s="1185"/>
      <c r="J264" s="813"/>
      <c r="K264" s="855"/>
      <c r="L264" s="858"/>
      <c r="M264" s="861"/>
      <c r="N264" s="837"/>
      <c r="O264" s="840"/>
      <c r="P264" s="864"/>
      <c r="Q264" s="867"/>
      <c r="R264" s="39"/>
      <c r="S264" s="355" t="s">
        <v>5277</v>
      </c>
      <c r="T264" s="236" t="s">
        <v>3822</v>
      </c>
      <c r="U264" s="236" t="s">
        <v>3826</v>
      </c>
      <c r="V264" s="236" t="s">
        <v>3830</v>
      </c>
      <c r="W264" s="355" t="s">
        <v>5278</v>
      </c>
      <c r="X264" s="539">
        <v>44956</v>
      </c>
      <c r="Y264" s="539">
        <v>45289</v>
      </c>
      <c r="Z264" s="539">
        <v>44956</v>
      </c>
      <c r="AA264" s="539">
        <v>45289</v>
      </c>
      <c r="AB264" s="813"/>
      <c r="AC264" s="828"/>
      <c r="AD264" s="51">
        <f t="shared" si="405"/>
        <v>53.94</v>
      </c>
      <c r="AE264" s="51">
        <f t="shared" si="405"/>
        <v>41.5</v>
      </c>
      <c r="AF264" s="51">
        <f t="shared" si="405"/>
        <v>0</v>
      </c>
      <c r="AG264" s="51">
        <f t="shared" si="405"/>
        <v>0</v>
      </c>
      <c r="AH264" s="51">
        <f t="shared" si="405"/>
        <v>0</v>
      </c>
      <c r="AI264" s="51">
        <f t="shared" si="405"/>
        <v>0</v>
      </c>
      <c r="AJ264" s="51">
        <f t="shared" si="405"/>
        <v>12.44</v>
      </c>
      <c r="AK264" s="813"/>
      <c r="AL264" s="1253"/>
      <c r="AM264" s="51">
        <f t="shared" si="366"/>
        <v>13.484999999999999</v>
      </c>
      <c r="AN264" s="257">
        <v>10.375</v>
      </c>
      <c r="AO264" s="257">
        <v>0</v>
      </c>
      <c r="AP264" s="257">
        <v>0</v>
      </c>
      <c r="AQ264" s="257">
        <v>0</v>
      </c>
      <c r="AR264" s="257">
        <v>0</v>
      </c>
      <c r="AS264" s="257">
        <v>3.11</v>
      </c>
      <c r="AT264" s="813"/>
      <c r="AU264" s="1256"/>
      <c r="AV264" s="51">
        <f t="shared" si="367"/>
        <v>13.484999999999999</v>
      </c>
      <c r="AW264" s="257">
        <v>10.375</v>
      </c>
      <c r="AX264" s="257">
        <v>0</v>
      </c>
      <c r="AY264" s="257">
        <v>0</v>
      </c>
      <c r="AZ264" s="257">
        <v>0</v>
      </c>
      <c r="BA264" s="257">
        <v>0</v>
      </c>
      <c r="BB264" s="257">
        <v>3.11</v>
      </c>
      <c r="BC264" s="813"/>
      <c r="BD264" s="1259"/>
      <c r="BE264" s="51">
        <f t="shared" si="368"/>
        <v>13.484999999999999</v>
      </c>
      <c r="BF264" s="257">
        <v>10.375</v>
      </c>
      <c r="BG264" s="257">
        <v>0</v>
      </c>
      <c r="BH264" s="257">
        <v>0</v>
      </c>
      <c r="BI264" s="257">
        <v>0</v>
      </c>
      <c r="BJ264" s="257">
        <v>0</v>
      </c>
      <c r="BK264" s="257">
        <v>3.11</v>
      </c>
      <c r="BL264" s="813"/>
      <c r="BM264" s="1250"/>
      <c r="BN264" s="51">
        <f t="shared" si="369"/>
        <v>13.484999999999999</v>
      </c>
      <c r="BO264" s="257">
        <v>10.375</v>
      </c>
      <c r="BP264" s="257">
        <v>0</v>
      </c>
      <c r="BQ264" s="257">
        <v>0</v>
      </c>
      <c r="BR264" s="257">
        <v>0</v>
      </c>
      <c r="BS264" s="257">
        <v>0</v>
      </c>
      <c r="BT264" s="257">
        <v>3.11</v>
      </c>
      <c r="BU264" s="821"/>
      <c r="BV264" s="822"/>
      <c r="BW264" s="822"/>
      <c r="BX264" s="822"/>
      <c r="BY264" s="822"/>
      <c r="BZ264" s="822"/>
      <c r="CA264" s="822"/>
      <c r="CB264" s="822"/>
      <c r="CC264" s="823"/>
    </row>
    <row r="265" spans="1:81" s="58" customFormat="1" ht="40.200000000000003" customHeight="1" x14ac:dyDescent="0.3">
      <c r="A265" s="34"/>
      <c r="B265" s="982"/>
      <c r="C265" s="869"/>
      <c r="D265" s="872"/>
      <c r="E265" s="852"/>
      <c r="F265" s="852"/>
      <c r="G265" s="852"/>
      <c r="H265" s="852"/>
      <c r="I265" s="1185"/>
      <c r="J265" s="813"/>
      <c r="K265" s="855"/>
      <c r="L265" s="858"/>
      <c r="M265" s="861"/>
      <c r="N265" s="837"/>
      <c r="O265" s="840"/>
      <c r="P265" s="864"/>
      <c r="Q265" s="867"/>
      <c r="R265" s="39"/>
      <c r="S265" s="355"/>
      <c r="T265" s="236"/>
      <c r="U265" s="236"/>
      <c r="V265" s="236"/>
      <c r="W265" s="355"/>
      <c r="X265" s="539"/>
      <c r="Y265" s="539"/>
      <c r="Z265" s="539"/>
      <c r="AA265" s="539"/>
      <c r="AB265" s="813"/>
      <c r="AC265" s="828"/>
      <c r="AD265" s="51">
        <f t="shared" si="405"/>
        <v>0</v>
      </c>
      <c r="AE265" s="51">
        <f t="shared" si="405"/>
        <v>0</v>
      </c>
      <c r="AF265" s="51">
        <f t="shared" si="405"/>
        <v>0</v>
      </c>
      <c r="AG265" s="51">
        <f t="shared" si="405"/>
        <v>0</v>
      </c>
      <c r="AH265" s="51">
        <f t="shared" si="405"/>
        <v>0</v>
      </c>
      <c r="AI265" s="51">
        <f t="shared" si="405"/>
        <v>0</v>
      </c>
      <c r="AJ265" s="51">
        <f t="shared" si="405"/>
        <v>0</v>
      </c>
      <c r="AK265" s="813"/>
      <c r="AL265" s="1253"/>
      <c r="AM265" s="51">
        <f t="shared" si="366"/>
        <v>0</v>
      </c>
      <c r="AN265" s="257"/>
      <c r="AO265" s="257"/>
      <c r="AP265" s="257"/>
      <c r="AQ265" s="257"/>
      <c r="AR265" s="257"/>
      <c r="AS265" s="257"/>
      <c r="AT265" s="813"/>
      <c r="AU265" s="1256"/>
      <c r="AV265" s="51">
        <f t="shared" si="367"/>
        <v>0</v>
      </c>
      <c r="AW265" s="257"/>
      <c r="AX265" s="257"/>
      <c r="AY265" s="257"/>
      <c r="AZ265" s="257"/>
      <c r="BA265" s="257"/>
      <c r="BB265" s="257"/>
      <c r="BC265" s="813"/>
      <c r="BD265" s="1259"/>
      <c r="BE265" s="51">
        <f t="shared" si="368"/>
        <v>0</v>
      </c>
      <c r="BF265" s="257"/>
      <c r="BG265" s="257"/>
      <c r="BH265" s="257"/>
      <c r="BI265" s="257"/>
      <c r="BJ265" s="257"/>
      <c r="BK265" s="257"/>
      <c r="BL265" s="813"/>
      <c r="BM265" s="1250"/>
      <c r="BN265" s="51">
        <f t="shared" si="369"/>
        <v>0</v>
      </c>
      <c r="BO265" s="257"/>
      <c r="BP265" s="257"/>
      <c r="BQ265" s="257"/>
      <c r="BR265" s="257"/>
      <c r="BS265" s="257"/>
      <c r="BT265" s="257"/>
      <c r="BU265" s="821"/>
      <c r="BV265" s="822"/>
      <c r="BW265" s="822"/>
      <c r="BX265" s="822"/>
      <c r="BY265" s="822"/>
      <c r="BZ265" s="822"/>
      <c r="CA265" s="822"/>
      <c r="CB265" s="822"/>
      <c r="CC265" s="823"/>
    </row>
    <row r="266" spans="1:81" s="58" customFormat="1" ht="40.200000000000003" customHeight="1" thickBot="1" x14ac:dyDescent="0.35">
      <c r="A266" s="34"/>
      <c r="B266" s="983"/>
      <c r="C266" s="870"/>
      <c r="D266" s="873"/>
      <c r="E266" s="853"/>
      <c r="F266" s="853"/>
      <c r="G266" s="853"/>
      <c r="H266" s="853"/>
      <c r="I266" s="1186"/>
      <c r="J266" s="814"/>
      <c r="K266" s="856"/>
      <c r="L266" s="859"/>
      <c r="M266" s="862"/>
      <c r="N266" s="838"/>
      <c r="O266" s="841"/>
      <c r="P266" s="865"/>
      <c r="Q266" s="874"/>
      <c r="R266" s="232"/>
      <c r="S266" s="356"/>
      <c r="T266" s="393"/>
      <c r="U266" s="237"/>
      <c r="V266" s="237"/>
      <c r="W266" s="356"/>
      <c r="X266" s="539"/>
      <c r="Y266" s="539"/>
      <c r="Z266" s="539"/>
      <c r="AA266" s="539"/>
      <c r="AB266" s="814"/>
      <c r="AC266" s="829"/>
      <c r="AD266" s="46">
        <f t="shared" si="405"/>
        <v>0</v>
      </c>
      <c r="AE266" s="46">
        <f t="shared" si="405"/>
        <v>0</v>
      </c>
      <c r="AF266" s="46">
        <f t="shared" si="405"/>
        <v>0</v>
      </c>
      <c r="AG266" s="46">
        <f t="shared" si="405"/>
        <v>0</v>
      </c>
      <c r="AH266" s="46">
        <f t="shared" si="405"/>
        <v>0</v>
      </c>
      <c r="AI266" s="46">
        <f t="shared" si="405"/>
        <v>0</v>
      </c>
      <c r="AJ266" s="46">
        <f t="shared" si="405"/>
        <v>0</v>
      </c>
      <c r="AK266" s="814"/>
      <c r="AL266" s="1254"/>
      <c r="AM266" s="46">
        <f t="shared" si="366"/>
        <v>0</v>
      </c>
      <c r="AN266" s="49"/>
      <c r="AO266" s="49"/>
      <c r="AP266" s="49"/>
      <c r="AQ266" s="49"/>
      <c r="AR266" s="49"/>
      <c r="AS266" s="49"/>
      <c r="AT266" s="814"/>
      <c r="AU266" s="1257"/>
      <c r="AV266" s="46">
        <f t="shared" si="367"/>
        <v>0</v>
      </c>
      <c r="AW266" s="49"/>
      <c r="AX266" s="49"/>
      <c r="AY266" s="49"/>
      <c r="AZ266" s="49"/>
      <c r="BA266" s="49"/>
      <c r="BB266" s="49"/>
      <c r="BC266" s="814"/>
      <c r="BD266" s="1260"/>
      <c r="BE266" s="46">
        <f t="shared" si="368"/>
        <v>0</v>
      </c>
      <c r="BF266" s="49"/>
      <c r="BG266" s="49"/>
      <c r="BH266" s="49"/>
      <c r="BI266" s="49"/>
      <c r="BJ266" s="49"/>
      <c r="BK266" s="49"/>
      <c r="BL266" s="814"/>
      <c r="BM266" s="1251"/>
      <c r="BN266" s="46">
        <f t="shared" si="369"/>
        <v>0</v>
      </c>
      <c r="BO266" s="49"/>
      <c r="BP266" s="49"/>
      <c r="BQ266" s="49"/>
      <c r="BR266" s="49"/>
      <c r="BS266" s="49"/>
      <c r="BT266" s="49"/>
      <c r="BU266" s="824"/>
      <c r="BV266" s="825"/>
      <c r="BW266" s="825"/>
      <c r="BX266" s="825"/>
      <c r="BY266" s="825"/>
      <c r="BZ266" s="825"/>
      <c r="CA266" s="825"/>
      <c r="CB266" s="825"/>
      <c r="CC266" s="826"/>
    </row>
    <row r="267" spans="1:81" s="58" customFormat="1" ht="40.200000000000003" customHeight="1" thickTop="1" x14ac:dyDescent="0.3">
      <c r="A267" s="34"/>
      <c r="B267" s="906" t="s">
        <v>311</v>
      </c>
      <c r="C267" s="868" t="s">
        <v>5279</v>
      </c>
      <c r="D267" s="871">
        <v>3302</v>
      </c>
      <c r="E267" s="851" t="s">
        <v>4014</v>
      </c>
      <c r="F267" s="851">
        <v>3302019</v>
      </c>
      <c r="G267" s="851" t="s">
        <v>4015</v>
      </c>
      <c r="H267" s="851" t="s">
        <v>5280</v>
      </c>
      <c r="I267" s="1184">
        <v>2021004540023</v>
      </c>
      <c r="J267" s="812">
        <v>228</v>
      </c>
      <c r="K267" s="854" t="str">
        <f>+[4]Metas!K258</f>
        <v>Grupos de vigías del patrimonio en los municipios conformados, dotados y consolidados (10 por año)</v>
      </c>
      <c r="L267" s="857">
        <f t="shared" ref="L267" si="428">M267</f>
        <v>10</v>
      </c>
      <c r="M267" s="860">
        <f t="shared" ref="M267" si="429">SUM(N267:Q267)</f>
        <v>10</v>
      </c>
      <c r="N267" s="836"/>
      <c r="O267" s="839">
        <v>3</v>
      </c>
      <c r="P267" s="863">
        <v>3</v>
      </c>
      <c r="Q267" s="866">
        <v>4</v>
      </c>
      <c r="R267" s="231"/>
      <c r="S267" s="354" t="s">
        <v>5281</v>
      </c>
      <c r="T267" s="438" t="s">
        <v>3822</v>
      </c>
      <c r="U267" s="235" t="s">
        <v>3826</v>
      </c>
      <c r="V267" s="235" t="s">
        <v>3830</v>
      </c>
      <c r="W267" s="354" t="s">
        <v>5282</v>
      </c>
      <c r="X267" s="538">
        <v>44956</v>
      </c>
      <c r="Y267" s="538">
        <v>45289</v>
      </c>
      <c r="Z267" s="538">
        <v>44956</v>
      </c>
      <c r="AA267" s="538">
        <v>45289</v>
      </c>
      <c r="AB267" s="812">
        <f t="shared" si="384"/>
        <v>228</v>
      </c>
      <c r="AC267" s="827">
        <f t="shared" ref="AC267" si="430">+L267</f>
        <v>10</v>
      </c>
      <c r="AD267" s="44">
        <f t="shared" si="405"/>
        <v>39.96</v>
      </c>
      <c r="AE267" s="44">
        <f t="shared" si="405"/>
        <v>23.28</v>
      </c>
      <c r="AF267" s="44">
        <f t="shared" si="405"/>
        <v>0</v>
      </c>
      <c r="AG267" s="44">
        <f t="shared" si="405"/>
        <v>0</v>
      </c>
      <c r="AH267" s="44">
        <f t="shared" si="405"/>
        <v>0</v>
      </c>
      <c r="AI267" s="44">
        <f t="shared" si="405"/>
        <v>16.68</v>
      </c>
      <c r="AJ267" s="44">
        <f t="shared" si="405"/>
        <v>0</v>
      </c>
      <c r="AK267" s="812">
        <f t="shared" si="386"/>
        <v>228</v>
      </c>
      <c r="AL267" s="1252">
        <f t="shared" si="418"/>
        <v>0</v>
      </c>
      <c r="AM267" s="44">
        <f t="shared" si="366"/>
        <v>9.99</v>
      </c>
      <c r="AN267" s="47">
        <v>5.82</v>
      </c>
      <c r="AO267" s="47">
        <v>0</v>
      </c>
      <c r="AP267" s="47">
        <v>0</v>
      </c>
      <c r="AQ267" s="47">
        <v>0</v>
      </c>
      <c r="AR267" s="47">
        <v>4.17</v>
      </c>
      <c r="AS267" s="47">
        <v>0</v>
      </c>
      <c r="AT267" s="812">
        <f t="shared" si="387"/>
        <v>228</v>
      </c>
      <c r="AU267" s="1255">
        <f t="shared" si="419"/>
        <v>3</v>
      </c>
      <c r="AV267" s="44">
        <f t="shared" si="367"/>
        <v>9.99</v>
      </c>
      <c r="AW267" s="47">
        <v>5.82</v>
      </c>
      <c r="AX267" s="47">
        <v>0</v>
      </c>
      <c r="AY267" s="47">
        <v>0</v>
      </c>
      <c r="AZ267" s="47">
        <v>0</v>
      </c>
      <c r="BA267" s="47">
        <v>4.17</v>
      </c>
      <c r="BB267" s="47">
        <v>0</v>
      </c>
      <c r="BC267" s="812">
        <f t="shared" si="388"/>
        <v>228</v>
      </c>
      <c r="BD267" s="1258">
        <f t="shared" si="420"/>
        <v>3</v>
      </c>
      <c r="BE267" s="44">
        <f t="shared" si="368"/>
        <v>9.99</v>
      </c>
      <c r="BF267" s="47">
        <v>5.82</v>
      </c>
      <c r="BG267" s="47">
        <v>0</v>
      </c>
      <c r="BH267" s="47">
        <v>0</v>
      </c>
      <c r="BI267" s="47">
        <v>0</v>
      </c>
      <c r="BJ267" s="47">
        <v>4.17</v>
      </c>
      <c r="BK267" s="47">
        <v>0</v>
      </c>
      <c r="BL267" s="812">
        <f t="shared" si="389"/>
        <v>228</v>
      </c>
      <c r="BM267" s="1249">
        <f t="shared" si="421"/>
        <v>4</v>
      </c>
      <c r="BN267" s="44">
        <f t="shared" si="369"/>
        <v>9.99</v>
      </c>
      <c r="BO267" s="47">
        <v>5.82</v>
      </c>
      <c r="BP267" s="47">
        <v>0</v>
      </c>
      <c r="BQ267" s="47">
        <v>0</v>
      </c>
      <c r="BR267" s="47">
        <v>0</v>
      </c>
      <c r="BS267" s="47">
        <v>4.17</v>
      </c>
      <c r="BT267" s="47">
        <v>0</v>
      </c>
      <c r="BU267" s="818"/>
      <c r="BV267" s="819"/>
      <c r="BW267" s="819"/>
      <c r="BX267" s="819"/>
      <c r="BY267" s="819"/>
      <c r="BZ267" s="819"/>
      <c r="CA267" s="819"/>
      <c r="CB267" s="819"/>
      <c r="CC267" s="820"/>
    </row>
    <row r="268" spans="1:81" s="58" customFormat="1" ht="40.200000000000003" customHeight="1" x14ac:dyDescent="0.3">
      <c r="A268" s="34"/>
      <c r="B268" s="907"/>
      <c r="C268" s="869"/>
      <c r="D268" s="872"/>
      <c r="E268" s="852"/>
      <c r="F268" s="852"/>
      <c r="G268" s="852"/>
      <c r="H268" s="852"/>
      <c r="I268" s="1185"/>
      <c r="J268" s="813"/>
      <c r="K268" s="855"/>
      <c r="L268" s="858"/>
      <c r="M268" s="861"/>
      <c r="N268" s="837"/>
      <c r="O268" s="840"/>
      <c r="P268" s="864"/>
      <c r="Q268" s="867"/>
      <c r="R268" s="39"/>
      <c r="S268" s="355" t="s">
        <v>5283</v>
      </c>
      <c r="T268" s="236" t="s">
        <v>3822</v>
      </c>
      <c r="U268" s="236" t="s">
        <v>3826</v>
      </c>
      <c r="V268" s="236" t="s">
        <v>3830</v>
      </c>
      <c r="W268" s="355" t="s">
        <v>5284</v>
      </c>
      <c r="X268" s="539">
        <v>44956</v>
      </c>
      <c r="Y268" s="539">
        <v>45289</v>
      </c>
      <c r="Z268" s="539">
        <v>44956</v>
      </c>
      <c r="AA268" s="539">
        <v>45289</v>
      </c>
      <c r="AB268" s="813"/>
      <c r="AC268" s="828"/>
      <c r="AD268" s="51">
        <f t="shared" si="405"/>
        <v>39.96</v>
      </c>
      <c r="AE268" s="51">
        <f t="shared" si="405"/>
        <v>23.28</v>
      </c>
      <c r="AF268" s="51">
        <f t="shared" si="405"/>
        <v>0</v>
      </c>
      <c r="AG268" s="51">
        <f t="shared" si="405"/>
        <v>0</v>
      </c>
      <c r="AH268" s="51">
        <f t="shared" si="405"/>
        <v>0</v>
      </c>
      <c r="AI268" s="51">
        <f t="shared" si="405"/>
        <v>16.68</v>
      </c>
      <c r="AJ268" s="51">
        <f t="shared" si="405"/>
        <v>0</v>
      </c>
      <c r="AK268" s="813"/>
      <c r="AL268" s="1253"/>
      <c r="AM268" s="51">
        <f t="shared" ref="AM268:AM331" si="431">SUM(AN268:AS268)</f>
        <v>9.99</v>
      </c>
      <c r="AN268" s="257">
        <v>5.82</v>
      </c>
      <c r="AO268" s="257">
        <v>0</v>
      </c>
      <c r="AP268" s="257">
        <v>0</v>
      </c>
      <c r="AQ268" s="257">
        <v>0</v>
      </c>
      <c r="AR268" s="257">
        <v>4.17</v>
      </c>
      <c r="AS268" s="257">
        <v>0</v>
      </c>
      <c r="AT268" s="813"/>
      <c r="AU268" s="1256"/>
      <c r="AV268" s="51">
        <f t="shared" ref="AV268:AV331" si="432">SUM(AW268:BB268)</f>
        <v>9.99</v>
      </c>
      <c r="AW268" s="257">
        <v>5.82</v>
      </c>
      <c r="AX268" s="257">
        <v>0</v>
      </c>
      <c r="AY268" s="257">
        <v>0</v>
      </c>
      <c r="AZ268" s="257">
        <v>0</v>
      </c>
      <c r="BA268" s="257">
        <v>4.17</v>
      </c>
      <c r="BB268" s="257">
        <v>0</v>
      </c>
      <c r="BC268" s="813"/>
      <c r="BD268" s="1259"/>
      <c r="BE268" s="51">
        <f t="shared" ref="BE268:BE331" si="433">SUM(BF268:BK268)</f>
        <v>9.99</v>
      </c>
      <c r="BF268" s="257">
        <v>5.82</v>
      </c>
      <c r="BG268" s="257">
        <v>0</v>
      </c>
      <c r="BH268" s="257">
        <v>0</v>
      </c>
      <c r="BI268" s="257">
        <v>0</v>
      </c>
      <c r="BJ268" s="257">
        <v>4.17</v>
      </c>
      <c r="BK268" s="257">
        <v>0</v>
      </c>
      <c r="BL268" s="813"/>
      <c r="BM268" s="1250"/>
      <c r="BN268" s="51">
        <f t="shared" ref="BN268:BN331" si="434">SUM(BO268:BT268)</f>
        <v>9.99</v>
      </c>
      <c r="BO268" s="257">
        <v>5.82</v>
      </c>
      <c r="BP268" s="257">
        <v>0</v>
      </c>
      <c r="BQ268" s="257">
        <v>0</v>
      </c>
      <c r="BR268" s="257">
        <v>0</v>
      </c>
      <c r="BS268" s="257">
        <v>4.17</v>
      </c>
      <c r="BT268" s="257">
        <v>0</v>
      </c>
      <c r="BU268" s="821"/>
      <c r="BV268" s="822"/>
      <c r="BW268" s="822"/>
      <c r="BX268" s="822"/>
      <c r="BY268" s="822"/>
      <c r="BZ268" s="822"/>
      <c r="CA268" s="822"/>
      <c r="CB268" s="822"/>
      <c r="CC268" s="823"/>
    </row>
    <row r="269" spans="1:81" s="58" customFormat="1" ht="40.200000000000003" customHeight="1" x14ac:dyDescent="0.3">
      <c r="A269" s="34"/>
      <c r="B269" s="907"/>
      <c r="C269" s="869"/>
      <c r="D269" s="872"/>
      <c r="E269" s="852"/>
      <c r="F269" s="852"/>
      <c r="G269" s="852"/>
      <c r="H269" s="852"/>
      <c r="I269" s="1185"/>
      <c r="J269" s="813"/>
      <c r="K269" s="855"/>
      <c r="L269" s="858"/>
      <c r="M269" s="861"/>
      <c r="N269" s="837"/>
      <c r="O269" s="840"/>
      <c r="P269" s="864"/>
      <c r="Q269" s="867"/>
      <c r="R269" s="39"/>
      <c r="S269" s="355" t="s">
        <v>5285</v>
      </c>
      <c r="T269" s="236" t="s">
        <v>3822</v>
      </c>
      <c r="U269" s="236" t="s">
        <v>3826</v>
      </c>
      <c r="V269" s="236" t="s">
        <v>3830</v>
      </c>
      <c r="W269" s="355" t="s">
        <v>5286</v>
      </c>
      <c r="X269" s="539">
        <v>44956</v>
      </c>
      <c r="Y269" s="539">
        <v>45289</v>
      </c>
      <c r="Z269" s="539">
        <v>44956</v>
      </c>
      <c r="AA269" s="539">
        <v>45289</v>
      </c>
      <c r="AB269" s="813"/>
      <c r="AC269" s="828"/>
      <c r="AD269" s="51">
        <f t="shared" si="405"/>
        <v>39.96</v>
      </c>
      <c r="AE269" s="51">
        <f t="shared" si="405"/>
        <v>23.28</v>
      </c>
      <c r="AF269" s="51">
        <f t="shared" si="405"/>
        <v>0</v>
      </c>
      <c r="AG269" s="51">
        <f t="shared" si="405"/>
        <v>0</v>
      </c>
      <c r="AH269" s="51">
        <f t="shared" si="405"/>
        <v>0</v>
      </c>
      <c r="AI269" s="51">
        <f t="shared" si="405"/>
        <v>16.68</v>
      </c>
      <c r="AJ269" s="51">
        <f t="shared" si="405"/>
        <v>0</v>
      </c>
      <c r="AK269" s="813"/>
      <c r="AL269" s="1253"/>
      <c r="AM269" s="51">
        <f t="shared" si="431"/>
        <v>9.99</v>
      </c>
      <c r="AN269" s="257">
        <v>5.82</v>
      </c>
      <c r="AO269" s="257">
        <v>0</v>
      </c>
      <c r="AP269" s="257">
        <v>0</v>
      </c>
      <c r="AQ269" s="257">
        <v>0</v>
      </c>
      <c r="AR269" s="257">
        <v>4.17</v>
      </c>
      <c r="AS269" s="257">
        <v>0</v>
      </c>
      <c r="AT269" s="813"/>
      <c r="AU269" s="1256"/>
      <c r="AV269" s="51">
        <f t="shared" si="432"/>
        <v>9.99</v>
      </c>
      <c r="AW269" s="257">
        <v>5.82</v>
      </c>
      <c r="AX269" s="257">
        <v>0</v>
      </c>
      <c r="AY269" s="257">
        <v>0</v>
      </c>
      <c r="AZ269" s="257">
        <v>0</v>
      </c>
      <c r="BA269" s="257">
        <v>4.17</v>
      </c>
      <c r="BB269" s="257">
        <v>0</v>
      </c>
      <c r="BC269" s="813"/>
      <c r="BD269" s="1259"/>
      <c r="BE269" s="51">
        <f t="shared" si="433"/>
        <v>9.99</v>
      </c>
      <c r="BF269" s="257">
        <v>5.82</v>
      </c>
      <c r="BG269" s="257">
        <v>0</v>
      </c>
      <c r="BH269" s="257">
        <v>0</v>
      </c>
      <c r="BI269" s="257">
        <v>0</v>
      </c>
      <c r="BJ269" s="257">
        <v>4.17</v>
      </c>
      <c r="BK269" s="257">
        <v>0</v>
      </c>
      <c r="BL269" s="813"/>
      <c r="BM269" s="1250"/>
      <c r="BN269" s="51">
        <f t="shared" si="434"/>
        <v>9.99</v>
      </c>
      <c r="BO269" s="257">
        <v>5.82</v>
      </c>
      <c r="BP269" s="257">
        <v>0</v>
      </c>
      <c r="BQ269" s="257">
        <v>0</v>
      </c>
      <c r="BR269" s="257">
        <v>0</v>
      </c>
      <c r="BS269" s="257">
        <v>4.17</v>
      </c>
      <c r="BT269" s="257">
        <v>0</v>
      </c>
      <c r="BU269" s="821"/>
      <c r="BV269" s="822"/>
      <c r="BW269" s="822"/>
      <c r="BX269" s="822"/>
      <c r="BY269" s="822"/>
      <c r="BZ269" s="822"/>
      <c r="CA269" s="822"/>
      <c r="CB269" s="822"/>
      <c r="CC269" s="823"/>
    </row>
    <row r="270" spans="1:81" s="58" customFormat="1" ht="40.200000000000003" customHeight="1" thickBot="1" x14ac:dyDescent="0.35">
      <c r="A270" s="34"/>
      <c r="B270" s="907"/>
      <c r="C270" s="869"/>
      <c r="D270" s="873"/>
      <c r="E270" s="853"/>
      <c r="F270" s="853"/>
      <c r="G270" s="853"/>
      <c r="H270" s="853"/>
      <c r="I270" s="1186"/>
      <c r="J270" s="814"/>
      <c r="K270" s="856"/>
      <c r="L270" s="859"/>
      <c r="M270" s="862"/>
      <c r="N270" s="838"/>
      <c r="O270" s="841"/>
      <c r="P270" s="865"/>
      <c r="Q270" s="874"/>
      <c r="R270" s="232"/>
      <c r="S270" s="356" t="s">
        <v>5287</v>
      </c>
      <c r="T270" s="393" t="s">
        <v>3822</v>
      </c>
      <c r="U270" s="237" t="s">
        <v>3826</v>
      </c>
      <c r="V270" s="237" t="s">
        <v>3830</v>
      </c>
      <c r="W270" s="356" t="s">
        <v>5288</v>
      </c>
      <c r="X270" s="539">
        <v>44956</v>
      </c>
      <c r="Y270" s="539">
        <v>45289</v>
      </c>
      <c r="Z270" s="539">
        <v>44956</v>
      </c>
      <c r="AA270" s="539">
        <v>45289</v>
      </c>
      <c r="AB270" s="814"/>
      <c r="AC270" s="829"/>
      <c r="AD270" s="46">
        <f t="shared" si="405"/>
        <v>39.96</v>
      </c>
      <c r="AE270" s="46">
        <f t="shared" si="405"/>
        <v>23.28</v>
      </c>
      <c r="AF270" s="46">
        <f t="shared" si="405"/>
        <v>0</v>
      </c>
      <c r="AG270" s="46">
        <f t="shared" si="405"/>
        <v>0</v>
      </c>
      <c r="AH270" s="46">
        <f t="shared" si="405"/>
        <v>0</v>
      </c>
      <c r="AI270" s="46">
        <f t="shared" si="405"/>
        <v>16.68</v>
      </c>
      <c r="AJ270" s="46">
        <f t="shared" si="405"/>
        <v>0</v>
      </c>
      <c r="AK270" s="814"/>
      <c r="AL270" s="1254"/>
      <c r="AM270" s="46">
        <f t="shared" si="431"/>
        <v>9.99</v>
      </c>
      <c r="AN270" s="49">
        <v>5.82</v>
      </c>
      <c r="AO270" s="49">
        <v>0</v>
      </c>
      <c r="AP270" s="49">
        <v>0</v>
      </c>
      <c r="AQ270" s="49">
        <v>0</v>
      </c>
      <c r="AR270" s="49">
        <v>4.17</v>
      </c>
      <c r="AS270" s="49">
        <v>0</v>
      </c>
      <c r="AT270" s="814"/>
      <c r="AU270" s="1257"/>
      <c r="AV270" s="46">
        <f t="shared" si="432"/>
        <v>9.99</v>
      </c>
      <c r="AW270" s="49">
        <v>5.82</v>
      </c>
      <c r="AX270" s="49">
        <v>0</v>
      </c>
      <c r="AY270" s="49">
        <v>0</v>
      </c>
      <c r="AZ270" s="49">
        <v>0</v>
      </c>
      <c r="BA270" s="49">
        <v>4.17</v>
      </c>
      <c r="BB270" s="49">
        <v>0</v>
      </c>
      <c r="BC270" s="814"/>
      <c r="BD270" s="1260"/>
      <c r="BE270" s="46">
        <f t="shared" si="433"/>
        <v>9.99</v>
      </c>
      <c r="BF270" s="49">
        <v>5.82</v>
      </c>
      <c r="BG270" s="49">
        <v>0</v>
      </c>
      <c r="BH270" s="49">
        <v>0</v>
      </c>
      <c r="BI270" s="49">
        <v>0</v>
      </c>
      <c r="BJ270" s="49">
        <v>4.17</v>
      </c>
      <c r="BK270" s="49">
        <v>0</v>
      </c>
      <c r="BL270" s="814"/>
      <c r="BM270" s="1251"/>
      <c r="BN270" s="46">
        <f t="shared" si="434"/>
        <v>9.99</v>
      </c>
      <c r="BO270" s="49">
        <v>5.82</v>
      </c>
      <c r="BP270" s="49">
        <v>0</v>
      </c>
      <c r="BQ270" s="49">
        <v>0</v>
      </c>
      <c r="BR270" s="49">
        <v>0</v>
      </c>
      <c r="BS270" s="49">
        <v>4.17</v>
      </c>
      <c r="BT270" s="49">
        <v>0</v>
      </c>
      <c r="BU270" s="824"/>
      <c r="BV270" s="825"/>
      <c r="BW270" s="825"/>
      <c r="BX270" s="825"/>
      <c r="BY270" s="825"/>
      <c r="BZ270" s="825"/>
      <c r="CA270" s="825"/>
      <c r="CB270" s="825"/>
      <c r="CC270" s="826"/>
    </row>
    <row r="271" spans="1:81" s="58" customFormat="1" ht="40.200000000000003" customHeight="1" thickTop="1" x14ac:dyDescent="0.3">
      <c r="A271" s="34"/>
      <c r="B271" s="907"/>
      <c r="C271" s="869"/>
      <c r="D271" s="871">
        <v>3302</v>
      </c>
      <c r="E271" s="851" t="s">
        <v>4014</v>
      </c>
      <c r="F271" s="851">
        <v>3302019</v>
      </c>
      <c r="G271" s="851" t="s">
        <v>4015</v>
      </c>
      <c r="H271" s="851" t="s">
        <v>5280</v>
      </c>
      <c r="I271" s="1184">
        <v>2021004540023</v>
      </c>
      <c r="J271" s="812">
        <v>229</v>
      </c>
      <c r="K271" s="854" t="str">
        <f>+[4]Metas!K259</f>
        <v>Municipios con talleres de formación dirigidos a los vigías del patrimonio (10 por año)</v>
      </c>
      <c r="L271" s="857">
        <f t="shared" ref="L271" si="435">M271</f>
        <v>10</v>
      </c>
      <c r="M271" s="860">
        <f t="shared" ref="M271" si="436">SUM(N271:Q271)</f>
        <v>10</v>
      </c>
      <c r="N271" s="836"/>
      <c r="O271" s="839">
        <v>3</v>
      </c>
      <c r="P271" s="863">
        <v>3</v>
      </c>
      <c r="Q271" s="866">
        <v>4</v>
      </c>
      <c r="R271" s="231"/>
      <c r="S271" s="354" t="s">
        <v>5289</v>
      </c>
      <c r="T271" s="438" t="s">
        <v>3822</v>
      </c>
      <c r="U271" s="235" t="s">
        <v>3826</v>
      </c>
      <c r="V271" s="235" t="s">
        <v>3830</v>
      </c>
      <c r="W271" s="354" t="s">
        <v>5290</v>
      </c>
      <c r="X271" s="538">
        <v>44956</v>
      </c>
      <c r="Y271" s="538">
        <v>45289</v>
      </c>
      <c r="Z271" s="538">
        <v>44956</v>
      </c>
      <c r="AA271" s="538">
        <v>45289</v>
      </c>
      <c r="AB271" s="812">
        <f t="shared" si="384"/>
        <v>229</v>
      </c>
      <c r="AC271" s="827">
        <f t="shared" ref="AC271" si="437">+L271</f>
        <v>10</v>
      </c>
      <c r="AD271" s="44">
        <f t="shared" si="405"/>
        <v>39.96</v>
      </c>
      <c r="AE271" s="44">
        <f t="shared" si="405"/>
        <v>23.28</v>
      </c>
      <c r="AF271" s="44">
        <f t="shared" si="405"/>
        <v>0</v>
      </c>
      <c r="AG271" s="44">
        <f t="shared" si="405"/>
        <v>0</v>
      </c>
      <c r="AH271" s="44">
        <f t="shared" si="405"/>
        <v>0</v>
      </c>
      <c r="AI271" s="44">
        <f t="shared" si="405"/>
        <v>16.68</v>
      </c>
      <c r="AJ271" s="44">
        <f t="shared" si="405"/>
        <v>0</v>
      </c>
      <c r="AK271" s="812">
        <f t="shared" si="386"/>
        <v>229</v>
      </c>
      <c r="AL271" s="1252">
        <f t="shared" si="418"/>
        <v>0</v>
      </c>
      <c r="AM271" s="44">
        <f t="shared" si="431"/>
        <v>9.99</v>
      </c>
      <c r="AN271" s="47">
        <v>5.82</v>
      </c>
      <c r="AO271" s="47">
        <v>0</v>
      </c>
      <c r="AP271" s="47">
        <v>0</v>
      </c>
      <c r="AQ271" s="47">
        <v>0</v>
      </c>
      <c r="AR271" s="47">
        <v>4.17</v>
      </c>
      <c r="AS271" s="47">
        <v>0</v>
      </c>
      <c r="AT271" s="812">
        <f t="shared" si="387"/>
        <v>229</v>
      </c>
      <c r="AU271" s="1255">
        <f t="shared" si="419"/>
        <v>3</v>
      </c>
      <c r="AV271" s="44">
        <f t="shared" si="432"/>
        <v>9.99</v>
      </c>
      <c r="AW271" s="47">
        <v>5.82</v>
      </c>
      <c r="AX271" s="47">
        <v>0</v>
      </c>
      <c r="AY271" s="47">
        <v>0</v>
      </c>
      <c r="AZ271" s="47">
        <v>0</v>
      </c>
      <c r="BA271" s="47">
        <v>4.17</v>
      </c>
      <c r="BB271" s="47">
        <v>0</v>
      </c>
      <c r="BC271" s="812">
        <f t="shared" si="388"/>
        <v>229</v>
      </c>
      <c r="BD271" s="1258">
        <f t="shared" si="420"/>
        <v>3</v>
      </c>
      <c r="BE271" s="44">
        <f t="shared" si="433"/>
        <v>9.99</v>
      </c>
      <c r="BF271" s="47">
        <v>5.82</v>
      </c>
      <c r="BG271" s="47">
        <v>0</v>
      </c>
      <c r="BH271" s="47">
        <v>0</v>
      </c>
      <c r="BI271" s="47">
        <v>0</v>
      </c>
      <c r="BJ271" s="47">
        <v>4.17</v>
      </c>
      <c r="BK271" s="47">
        <v>0</v>
      </c>
      <c r="BL271" s="812">
        <f t="shared" si="389"/>
        <v>229</v>
      </c>
      <c r="BM271" s="1249">
        <f t="shared" si="421"/>
        <v>4</v>
      </c>
      <c r="BN271" s="44">
        <f t="shared" si="434"/>
        <v>9.99</v>
      </c>
      <c r="BO271" s="47">
        <v>5.82</v>
      </c>
      <c r="BP271" s="47">
        <v>0</v>
      </c>
      <c r="BQ271" s="47">
        <v>0</v>
      </c>
      <c r="BR271" s="47">
        <v>0</v>
      </c>
      <c r="BS271" s="47">
        <v>4.17</v>
      </c>
      <c r="BT271" s="47">
        <v>0</v>
      </c>
      <c r="BU271" s="818"/>
      <c r="BV271" s="819"/>
      <c r="BW271" s="819"/>
      <c r="BX271" s="819"/>
      <c r="BY271" s="819"/>
      <c r="BZ271" s="819"/>
      <c r="CA271" s="819"/>
      <c r="CB271" s="819"/>
      <c r="CC271" s="820"/>
    </row>
    <row r="272" spans="1:81" s="58" customFormat="1" ht="40.200000000000003" customHeight="1" x14ac:dyDescent="0.3">
      <c r="A272" s="34"/>
      <c r="B272" s="907"/>
      <c r="C272" s="869"/>
      <c r="D272" s="872"/>
      <c r="E272" s="852"/>
      <c r="F272" s="852"/>
      <c r="G272" s="852"/>
      <c r="H272" s="852"/>
      <c r="I272" s="1185"/>
      <c r="J272" s="813"/>
      <c r="K272" s="855"/>
      <c r="L272" s="858"/>
      <c r="M272" s="861"/>
      <c r="N272" s="837"/>
      <c r="O272" s="840"/>
      <c r="P272" s="864"/>
      <c r="Q272" s="867"/>
      <c r="R272" s="39"/>
      <c r="S272" s="355" t="s">
        <v>5291</v>
      </c>
      <c r="T272" s="236" t="s">
        <v>3822</v>
      </c>
      <c r="U272" s="236" t="s">
        <v>3826</v>
      </c>
      <c r="V272" s="236" t="s">
        <v>3830</v>
      </c>
      <c r="W272" s="355" t="s">
        <v>5292</v>
      </c>
      <c r="X272" s="539">
        <v>44956</v>
      </c>
      <c r="Y272" s="539">
        <v>45289</v>
      </c>
      <c r="Z272" s="539">
        <v>44956</v>
      </c>
      <c r="AA272" s="539">
        <v>45289</v>
      </c>
      <c r="AB272" s="813"/>
      <c r="AC272" s="828"/>
      <c r="AD272" s="51">
        <f t="shared" si="405"/>
        <v>39.96</v>
      </c>
      <c r="AE272" s="51">
        <f t="shared" si="405"/>
        <v>23.28</v>
      </c>
      <c r="AF272" s="51">
        <f t="shared" si="405"/>
        <v>0</v>
      </c>
      <c r="AG272" s="51">
        <f t="shared" si="405"/>
        <v>0</v>
      </c>
      <c r="AH272" s="51">
        <f t="shared" si="405"/>
        <v>0</v>
      </c>
      <c r="AI272" s="51">
        <f t="shared" si="405"/>
        <v>16.68</v>
      </c>
      <c r="AJ272" s="51">
        <f t="shared" si="405"/>
        <v>0</v>
      </c>
      <c r="AK272" s="813"/>
      <c r="AL272" s="1253"/>
      <c r="AM272" s="51">
        <f t="shared" si="431"/>
        <v>9.99</v>
      </c>
      <c r="AN272" s="257">
        <v>5.82</v>
      </c>
      <c r="AO272" s="257">
        <v>0</v>
      </c>
      <c r="AP272" s="257">
        <v>0</v>
      </c>
      <c r="AQ272" s="257">
        <v>0</v>
      </c>
      <c r="AR272" s="257">
        <v>4.17</v>
      </c>
      <c r="AS272" s="257">
        <v>0</v>
      </c>
      <c r="AT272" s="813"/>
      <c r="AU272" s="1256"/>
      <c r="AV272" s="51">
        <f t="shared" si="432"/>
        <v>9.99</v>
      </c>
      <c r="AW272" s="257">
        <v>5.82</v>
      </c>
      <c r="AX272" s="257">
        <v>0</v>
      </c>
      <c r="AY272" s="257">
        <v>0</v>
      </c>
      <c r="AZ272" s="257">
        <v>0</v>
      </c>
      <c r="BA272" s="257">
        <v>4.17</v>
      </c>
      <c r="BB272" s="257">
        <v>0</v>
      </c>
      <c r="BC272" s="813"/>
      <c r="BD272" s="1259"/>
      <c r="BE272" s="51">
        <f t="shared" si="433"/>
        <v>9.99</v>
      </c>
      <c r="BF272" s="257">
        <v>5.82</v>
      </c>
      <c r="BG272" s="257">
        <v>0</v>
      </c>
      <c r="BH272" s="257">
        <v>0</v>
      </c>
      <c r="BI272" s="257">
        <v>0</v>
      </c>
      <c r="BJ272" s="257">
        <v>4.17</v>
      </c>
      <c r="BK272" s="257">
        <v>0</v>
      </c>
      <c r="BL272" s="813"/>
      <c r="BM272" s="1250"/>
      <c r="BN272" s="51">
        <f t="shared" si="434"/>
        <v>9.99</v>
      </c>
      <c r="BO272" s="257">
        <v>5.82</v>
      </c>
      <c r="BP272" s="257">
        <v>0</v>
      </c>
      <c r="BQ272" s="257">
        <v>0</v>
      </c>
      <c r="BR272" s="257">
        <v>0</v>
      </c>
      <c r="BS272" s="257">
        <v>4.17</v>
      </c>
      <c r="BT272" s="257">
        <v>0</v>
      </c>
      <c r="BU272" s="821"/>
      <c r="BV272" s="822"/>
      <c r="BW272" s="822"/>
      <c r="BX272" s="822"/>
      <c r="BY272" s="822"/>
      <c r="BZ272" s="822"/>
      <c r="CA272" s="822"/>
      <c r="CB272" s="822"/>
      <c r="CC272" s="823"/>
    </row>
    <row r="273" spans="1:81" s="58" customFormat="1" ht="40.200000000000003" customHeight="1" x14ac:dyDescent="0.3">
      <c r="A273" s="34"/>
      <c r="B273" s="907"/>
      <c r="C273" s="869"/>
      <c r="D273" s="872"/>
      <c r="E273" s="852"/>
      <c r="F273" s="852"/>
      <c r="G273" s="852"/>
      <c r="H273" s="852"/>
      <c r="I273" s="1185"/>
      <c r="J273" s="813"/>
      <c r="K273" s="855"/>
      <c r="L273" s="858"/>
      <c r="M273" s="861"/>
      <c r="N273" s="837"/>
      <c r="O273" s="840"/>
      <c r="P273" s="864"/>
      <c r="Q273" s="867"/>
      <c r="R273" s="39"/>
      <c r="S273" s="355" t="s">
        <v>5293</v>
      </c>
      <c r="T273" s="236" t="s">
        <v>3822</v>
      </c>
      <c r="U273" s="236" t="s">
        <v>3826</v>
      </c>
      <c r="V273" s="236" t="s">
        <v>3830</v>
      </c>
      <c r="W273" s="355" t="s">
        <v>5294</v>
      </c>
      <c r="X273" s="539">
        <v>44956</v>
      </c>
      <c r="Y273" s="539">
        <v>45289</v>
      </c>
      <c r="Z273" s="539">
        <v>44956</v>
      </c>
      <c r="AA273" s="539">
        <v>45289</v>
      </c>
      <c r="AB273" s="813"/>
      <c r="AC273" s="828"/>
      <c r="AD273" s="51">
        <f t="shared" si="405"/>
        <v>39.96</v>
      </c>
      <c r="AE273" s="51">
        <f t="shared" si="405"/>
        <v>23.28</v>
      </c>
      <c r="AF273" s="51">
        <f t="shared" si="405"/>
        <v>0</v>
      </c>
      <c r="AG273" s="51">
        <f t="shared" si="405"/>
        <v>0</v>
      </c>
      <c r="AH273" s="51">
        <f t="shared" si="405"/>
        <v>0</v>
      </c>
      <c r="AI273" s="51">
        <f t="shared" si="405"/>
        <v>16.68</v>
      </c>
      <c r="AJ273" s="51">
        <f t="shared" si="405"/>
        <v>0</v>
      </c>
      <c r="AK273" s="813"/>
      <c r="AL273" s="1253"/>
      <c r="AM273" s="51">
        <f t="shared" si="431"/>
        <v>9.99</v>
      </c>
      <c r="AN273" s="257">
        <v>5.82</v>
      </c>
      <c r="AO273" s="257">
        <v>0</v>
      </c>
      <c r="AP273" s="257">
        <v>0</v>
      </c>
      <c r="AQ273" s="257">
        <v>0</v>
      </c>
      <c r="AR273" s="257">
        <v>4.17</v>
      </c>
      <c r="AS273" s="257">
        <v>0</v>
      </c>
      <c r="AT273" s="813"/>
      <c r="AU273" s="1256"/>
      <c r="AV273" s="51">
        <f t="shared" si="432"/>
        <v>9.99</v>
      </c>
      <c r="AW273" s="257">
        <v>5.82</v>
      </c>
      <c r="AX273" s="257">
        <v>0</v>
      </c>
      <c r="AY273" s="257">
        <v>0</v>
      </c>
      <c r="AZ273" s="257">
        <v>0</v>
      </c>
      <c r="BA273" s="257">
        <v>4.17</v>
      </c>
      <c r="BB273" s="257">
        <v>0</v>
      </c>
      <c r="BC273" s="813"/>
      <c r="BD273" s="1259"/>
      <c r="BE273" s="51">
        <f t="shared" si="433"/>
        <v>9.99</v>
      </c>
      <c r="BF273" s="257">
        <v>5.82</v>
      </c>
      <c r="BG273" s="257">
        <v>0</v>
      </c>
      <c r="BH273" s="257">
        <v>0</v>
      </c>
      <c r="BI273" s="257">
        <v>0</v>
      </c>
      <c r="BJ273" s="257">
        <v>4.17</v>
      </c>
      <c r="BK273" s="257">
        <v>0</v>
      </c>
      <c r="BL273" s="813"/>
      <c r="BM273" s="1250"/>
      <c r="BN273" s="51">
        <f t="shared" si="434"/>
        <v>9.99</v>
      </c>
      <c r="BO273" s="257">
        <v>5.82</v>
      </c>
      <c r="BP273" s="257">
        <v>0</v>
      </c>
      <c r="BQ273" s="257">
        <v>0</v>
      </c>
      <c r="BR273" s="257">
        <v>0</v>
      </c>
      <c r="BS273" s="257">
        <v>4.17</v>
      </c>
      <c r="BT273" s="257">
        <v>0</v>
      </c>
      <c r="BU273" s="821"/>
      <c r="BV273" s="822"/>
      <c r="BW273" s="822"/>
      <c r="BX273" s="822"/>
      <c r="BY273" s="822"/>
      <c r="BZ273" s="822"/>
      <c r="CA273" s="822"/>
      <c r="CB273" s="822"/>
      <c r="CC273" s="823"/>
    </row>
    <row r="274" spans="1:81" s="58" customFormat="1" ht="40.200000000000003" customHeight="1" thickBot="1" x14ac:dyDescent="0.35">
      <c r="A274" s="34"/>
      <c r="B274" s="907"/>
      <c r="C274" s="869"/>
      <c r="D274" s="873"/>
      <c r="E274" s="853"/>
      <c r="F274" s="853"/>
      <c r="G274" s="853"/>
      <c r="H274" s="853"/>
      <c r="I274" s="1186"/>
      <c r="J274" s="814"/>
      <c r="K274" s="856"/>
      <c r="L274" s="859"/>
      <c r="M274" s="862"/>
      <c r="N274" s="838"/>
      <c r="O274" s="841"/>
      <c r="P274" s="865"/>
      <c r="Q274" s="874"/>
      <c r="R274" s="232"/>
      <c r="S274" s="356" t="s">
        <v>5295</v>
      </c>
      <c r="T274" s="393" t="s">
        <v>3822</v>
      </c>
      <c r="U274" s="237" t="s">
        <v>3826</v>
      </c>
      <c r="V274" s="237" t="s">
        <v>3830</v>
      </c>
      <c r="W274" s="356" t="s">
        <v>5296</v>
      </c>
      <c r="X274" s="539">
        <v>44956</v>
      </c>
      <c r="Y274" s="539">
        <v>45289</v>
      </c>
      <c r="Z274" s="539">
        <v>44956</v>
      </c>
      <c r="AA274" s="539">
        <v>45289</v>
      </c>
      <c r="AB274" s="814"/>
      <c r="AC274" s="829"/>
      <c r="AD274" s="46">
        <f t="shared" si="405"/>
        <v>39.96</v>
      </c>
      <c r="AE274" s="46">
        <f t="shared" si="405"/>
        <v>23.28</v>
      </c>
      <c r="AF274" s="46">
        <f t="shared" si="405"/>
        <v>0</v>
      </c>
      <c r="AG274" s="46">
        <f t="shared" si="405"/>
        <v>0</v>
      </c>
      <c r="AH274" s="46">
        <f t="shared" si="405"/>
        <v>0</v>
      </c>
      <c r="AI274" s="46">
        <f t="shared" si="405"/>
        <v>16.68</v>
      </c>
      <c r="AJ274" s="46">
        <f t="shared" si="405"/>
        <v>0</v>
      </c>
      <c r="AK274" s="814"/>
      <c r="AL274" s="1254"/>
      <c r="AM274" s="46">
        <f t="shared" si="431"/>
        <v>9.99</v>
      </c>
      <c r="AN274" s="49">
        <v>5.82</v>
      </c>
      <c r="AO274" s="49">
        <v>0</v>
      </c>
      <c r="AP274" s="49">
        <v>0</v>
      </c>
      <c r="AQ274" s="49">
        <v>0</v>
      </c>
      <c r="AR274" s="49">
        <v>4.17</v>
      </c>
      <c r="AS274" s="49">
        <v>0</v>
      </c>
      <c r="AT274" s="814"/>
      <c r="AU274" s="1257"/>
      <c r="AV274" s="46">
        <f t="shared" si="432"/>
        <v>9.99</v>
      </c>
      <c r="AW274" s="49">
        <v>5.82</v>
      </c>
      <c r="AX274" s="49">
        <v>0</v>
      </c>
      <c r="AY274" s="49">
        <v>0</v>
      </c>
      <c r="AZ274" s="49">
        <v>0</v>
      </c>
      <c r="BA274" s="49">
        <v>4.17</v>
      </c>
      <c r="BB274" s="49">
        <v>0</v>
      </c>
      <c r="BC274" s="814"/>
      <c r="BD274" s="1260"/>
      <c r="BE274" s="46">
        <f t="shared" si="433"/>
        <v>9.99</v>
      </c>
      <c r="BF274" s="49">
        <v>5.82</v>
      </c>
      <c r="BG274" s="49">
        <v>0</v>
      </c>
      <c r="BH274" s="49">
        <v>0</v>
      </c>
      <c r="BI274" s="49">
        <v>0</v>
      </c>
      <c r="BJ274" s="49">
        <v>4.17</v>
      </c>
      <c r="BK274" s="49">
        <v>0</v>
      </c>
      <c r="BL274" s="814"/>
      <c r="BM274" s="1251"/>
      <c r="BN274" s="46">
        <f t="shared" si="434"/>
        <v>9.99</v>
      </c>
      <c r="BO274" s="49">
        <v>5.82</v>
      </c>
      <c r="BP274" s="49">
        <v>0</v>
      </c>
      <c r="BQ274" s="49">
        <v>0</v>
      </c>
      <c r="BR274" s="49">
        <v>0</v>
      </c>
      <c r="BS274" s="49">
        <v>4.17</v>
      </c>
      <c r="BT274" s="49">
        <v>0</v>
      </c>
      <c r="BU274" s="824"/>
      <c r="BV274" s="825"/>
      <c r="BW274" s="825"/>
      <c r="BX274" s="825"/>
      <c r="BY274" s="825"/>
      <c r="BZ274" s="825"/>
      <c r="CA274" s="825"/>
      <c r="CB274" s="825"/>
      <c r="CC274" s="826"/>
    </row>
    <row r="275" spans="1:81" s="58" customFormat="1" ht="40.200000000000003" customHeight="1" thickTop="1" x14ac:dyDescent="0.3">
      <c r="A275" s="34"/>
      <c r="B275" s="907"/>
      <c r="C275" s="869"/>
      <c r="D275" s="871">
        <v>3302</v>
      </c>
      <c r="E275" s="851" t="s">
        <v>4014</v>
      </c>
      <c r="F275" s="851">
        <v>3302019</v>
      </c>
      <c r="G275" s="851" t="s">
        <v>4015</v>
      </c>
      <c r="H275" s="851" t="s">
        <v>5280</v>
      </c>
      <c r="I275" s="1184">
        <v>2021004540023</v>
      </c>
      <c r="J275" s="812">
        <v>230</v>
      </c>
      <c r="K275" s="854" t="str">
        <f>+[4]Metas!K260</f>
        <v>Apoyos a la construcción y reproducción de iniciativas de difusión del patrimonio cultural en los municipios, (10 por año)</v>
      </c>
      <c r="L275" s="857">
        <f t="shared" ref="L275" si="438">M275</f>
        <v>10</v>
      </c>
      <c r="M275" s="860">
        <f t="shared" ref="M275" si="439">SUM(N275:Q275)</f>
        <v>10</v>
      </c>
      <c r="N275" s="836"/>
      <c r="O275" s="839">
        <v>3</v>
      </c>
      <c r="P275" s="863">
        <v>3</v>
      </c>
      <c r="Q275" s="866">
        <v>4</v>
      </c>
      <c r="R275" s="231"/>
      <c r="S275" s="354" t="s">
        <v>5297</v>
      </c>
      <c r="T275" s="438" t="s">
        <v>3822</v>
      </c>
      <c r="U275" s="235" t="s">
        <v>3826</v>
      </c>
      <c r="V275" s="235" t="s">
        <v>3830</v>
      </c>
      <c r="W275" s="354" t="s">
        <v>5298</v>
      </c>
      <c r="X275" s="538">
        <v>44956</v>
      </c>
      <c r="Y275" s="538">
        <v>45289</v>
      </c>
      <c r="Z275" s="538">
        <v>44956</v>
      </c>
      <c r="AA275" s="538">
        <v>45289</v>
      </c>
      <c r="AB275" s="812">
        <f t="shared" si="384"/>
        <v>230</v>
      </c>
      <c r="AC275" s="827">
        <f t="shared" ref="AC275" si="440">+L275</f>
        <v>10</v>
      </c>
      <c r="AD275" s="44">
        <f t="shared" si="405"/>
        <v>34.32</v>
      </c>
      <c r="AE275" s="44">
        <f t="shared" si="405"/>
        <v>17.52</v>
      </c>
      <c r="AF275" s="44">
        <f t="shared" si="405"/>
        <v>0</v>
      </c>
      <c r="AG275" s="44">
        <f t="shared" si="405"/>
        <v>0</v>
      </c>
      <c r="AH275" s="44">
        <f t="shared" si="405"/>
        <v>0</v>
      </c>
      <c r="AI275" s="44">
        <f t="shared" si="405"/>
        <v>16.8</v>
      </c>
      <c r="AJ275" s="44">
        <f t="shared" si="405"/>
        <v>0</v>
      </c>
      <c r="AK275" s="812">
        <f t="shared" si="386"/>
        <v>230</v>
      </c>
      <c r="AL275" s="1252">
        <f t="shared" si="418"/>
        <v>0</v>
      </c>
      <c r="AM275" s="44">
        <f t="shared" si="431"/>
        <v>8.58</v>
      </c>
      <c r="AN275" s="47">
        <v>4.38</v>
      </c>
      <c r="AO275" s="47">
        <v>0</v>
      </c>
      <c r="AP275" s="47">
        <v>0</v>
      </c>
      <c r="AQ275" s="47">
        <v>0</v>
      </c>
      <c r="AR275" s="47">
        <v>4.2</v>
      </c>
      <c r="AS275" s="47">
        <v>0</v>
      </c>
      <c r="AT275" s="812">
        <f t="shared" si="387"/>
        <v>230</v>
      </c>
      <c r="AU275" s="1255">
        <f t="shared" si="419"/>
        <v>3</v>
      </c>
      <c r="AV275" s="44">
        <f t="shared" si="432"/>
        <v>8.58</v>
      </c>
      <c r="AW275" s="47">
        <v>4.38</v>
      </c>
      <c r="AX275" s="47">
        <v>0</v>
      </c>
      <c r="AY275" s="47">
        <v>0</v>
      </c>
      <c r="AZ275" s="47">
        <v>0</v>
      </c>
      <c r="BA275" s="47">
        <v>4.2</v>
      </c>
      <c r="BB275" s="47">
        <v>0</v>
      </c>
      <c r="BC275" s="812">
        <f t="shared" si="388"/>
        <v>230</v>
      </c>
      <c r="BD275" s="1258">
        <f t="shared" si="420"/>
        <v>3</v>
      </c>
      <c r="BE275" s="44">
        <f t="shared" si="433"/>
        <v>8.58</v>
      </c>
      <c r="BF275" s="47">
        <v>4.38</v>
      </c>
      <c r="BG275" s="47">
        <v>0</v>
      </c>
      <c r="BH275" s="47">
        <v>0</v>
      </c>
      <c r="BI275" s="47">
        <v>0</v>
      </c>
      <c r="BJ275" s="47">
        <v>4.2</v>
      </c>
      <c r="BK275" s="47">
        <v>0</v>
      </c>
      <c r="BL275" s="812">
        <f t="shared" si="389"/>
        <v>230</v>
      </c>
      <c r="BM275" s="1249">
        <f t="shared" si="421"/>
        <v>4</v>
      </c>
      <c r="BN275" s="44">
        <f t="shared" si="434"/>
        <v>8.58</v>
      </c>
      <c r="BO275" s="47">
        <v>4.38</v>
      </c>
      <c r="BP275" s="47">
        <v>0</v>
      </c>
      <c r="BQ275" s="47">
        <v>0</v>
      </c>
      <c r="BR275" s="47">
        <v>0</v>
      </c>
      <c r="BS275" s="47">
        <v>4.2</v>
      </c>
      <c r="BT275" s="47">
        <v>0</v>
      </c>
      <c r="BU275" s="818"/>
      <c r="BV275" s="819"/>
      <c r="BW275" s="819"/>
      <c r="BX275" s="819"/>
      <c r="BY275" s="819"/>
      <c r="BZ275" s="819"/>
      <c r="CA275" s="819"/>
      <c r="CB275" s="819"/>
      <c r="CC275" s="820"/>
    </row>
    <row r="276" spans="1:81" s="58" customFormat="1" ht="40.200000000000003" customHeight="1" x14ac:dyDescent="0.3">
      <c r="A276" s="34"/>
      <c r="B276" s="907"/>
      <c r="C276" s="869"/>
      <c r="D276" s="872"/>
      <c r="E276" s="852"/>
      <c r="F276" s="852"/>
      <c r="G276" s="852"/>
      <c r="H276" s="852"/>
      <c r="I276" s="1185"/>
      <c r="J276" s="813"/>
      <c r="K276" s="855"/>
      <c r="L276" s="858"/>
      <c r="M276" s="861"/>
      <c r="N276" s="837"/>
      <c r="O276" s="840"/>
      <c r="P276" s="864"/>
      <c r="Q276" s="867"/>
      <c r="R276" s="39"/>
      <c r="S276" s="355" t="s">
        <v>5299</v>
      </c>
      <c r="T276" s="236" t="s">
        <v>3822</v>
      </c>
      <c r="U276" s="236" t="s">
        <v>3826</v>
      </c>
      <c r="V276" s="236" t="s">
        <v>3830</v>
      </c>
      <c r="W276" s="355" t="s">
        <v>5300</v>
      </c>
      <c r="X276" s="539">
        <v>44956</v>
      </c>
      <c r="Y276" s="539">
        <v>45289</v>
      </c>
      <c r="Z276" s="539">
        <v>44956</v>
      </c>
      <c r="AA276" s="539">
        <v>45289</v>
      </c>
      <c r="AB276" s="813"/>
      <c r="AC276" s="828"/>
      <c r="AD276" s="51">
        <f t="shared" si="405"/>
        <v>34.32</v>
      </c>
      <c r="AE276" s="51">
        <f t="shared" si="405"/>
        <v>17.52</v>
      </c>
      <c r="AF276" s="51">
        <f t="shared" si="405"/>
        <v>0</v>
      </c>
      <c r="AG276" s="51">
        <f t="shared" ref="AG276:AJ339" si="441">+AP276+AY276+BH276+BQ276</f>
        <v>0</v>
      </c>
      <c r="AH276" s="51">
        <f t="shared" si="441"/>
        <v>0</v>
      </c>
      <c r="AI276" s="51">
        <f t="shared" si="441"/>
        <v>16.8</v>
      </c>
      <c r="AJ276" s="51">
        <f t="shared" si="441"/>
        <v>0</v>
      </c>
      <c r="AK276" s="813"/>
      <c r="AL276" s="1253"/>
      <c r="AM276" s="51">
        <f t="shared" si="431"/>
        <v>8.58</v>
      </c>
      <c r="AN276" s="257">
        <v>4.38</v>
      </c>
      <c r="AO276" s="257">
        <v>0</v>
      </c>
      <c r="AP276" s="257">
        <v>0</v>
      </c>
      <c r="AQ276" s="257">
        <v>0</v>
      </c>
      <c r="AR276" s="257">
        <v>4.2</v>
      </c>
      <c r="AS276" s="257">
        <v>0</v>
      </c>
      <c r="AT276" s="813"/>
      <c r="AU276" s="1256"/>
      <c r="AV276" s="51">
        <f t="shared" si="432"/>
        <v>8.58</v>
      </c>
      <c r="AW276" s="257">
        <v>4.38</v>
      </c>
      <c r="AX276" s="257">
        <v>0</v>
      </c>
      <c r="AY276" s="257">
        <v>0</v>
      </c>
      <c r="AZ276" s="257">
        <v>0</v>
      </c>
      <c r="BA276" s="257">
        <v>4.2</v>
      </c>
      <c r="BB276" s="257">
        <v>0</v>
      </c>
      <c r="BC276" s="813"/>
      <c r="BD276" s="1259"/>
      <c r="BE276" s="51">
        <f t="shared" si="433"/>
        <v>8.58</v>
      </c>
      <c r="BF276" s="257">
        <v>4.38</v>
      </c>
      <c r="BG276" s="257">
        <v>0</v>
      </c>
      <c r="BH276" s="257">
        <v>0</v>
      </c>
      <c r="BI276" s="257">
        <v>0</v>
      </c>
      <c r="BJ276" s="257">
        <v>4.2</v>
      </c>
      <c r="BK276" s="257">
        <v>0</v>
      </c>
      <c r="BL276" s="813"/>
      <c r="BM276" s="1250"/>
      <c r="BN276" s="51">
        <f t="shared" si="434"/>
        <v>8.58</v>
      </c>
      <c r="BO276" s="257">
        <v>4.38</v>
      </c>
      <c r="BP276" s="257">
        <v>0</v>
      </c>
      <c r="BQ276" s="257">
        <v>0</v>
      </c>
      <c r="BR276" s="257">
        <v>0</v>
      </c>
      <c r="BS276" s="257">
        <v>4.2</v>
      </c>
      <c r="BT276" s="257">
        <v>0</v>
      </c>
      <c r="BU276" s="821"/>
      <c r="BV276" s="822"/>
      <c r="BW276" s="822"/>
      <c r="BX276" s="822"/>
      <c r="BY276" s="822"/>
      <c r="BZ276" s="822"/>
      <c r="CA276" s="822"/>
      <c r="CB276" s="822"/>
      <c r="CC276" s="823"/>
    </row>
    <row r="277" spans="1:81" s="58" customFormat="1" ht="40.200000000000003" customHeight="1" x14ac:dyDescent="0.3">
      <c r="A277" s="34"/>
      <c r="B277" s="907"/>
      <c r="C277" s="869"/>
      <c r="D277" s="872"/>
      <c r="E277" s="852"/>
      <c r="F277" s="852"/>
      <c r="G277" s="852"/>
      <c r="H277" s="852"/>
      <c r="I277" s="1185"/>
      <c r="J277" s="813"/>
      <c r="K277" s="855"/>
      <c r="L277" s="858"/>
      <c r="M277" s="861"/>
      <c r="N277" s="837"/>
      <c r="O277" s="840"/>
      <c r="P277" s="864"/>
      <c r="Q277" s="867"/>
      <c r="R277" s="39"/>
      <c r="S277" s="355" t="s">
        <v>5301</v>
      </c>
      <c r="T277" s="236" t="s">
        <v>3822</v>
      </c>
      <c r="U277" s="236" t="s">
        <v>3826</v>
      </c>
      <c r="V277" s="236" t="s">
        <v>3830</v>
      </c>
      <c r="W277" s="355" t="s">
        <v>5302</v>
      </c>
      <c r="X277" s="539">
        <v>44956</v>
      </c>
      <c r="Y277" s="539">
        <v>45289</v>
      </c>
      <c r="Z277" s="539">
        <v>44956</v>
      </c>
      <c r="AA277" s="539">
        <v>45289</v>
      </c>
      <c r="AB277" s="813"/>
      <c r="AC277" s="828"/>
      <c r="AD277" s="51">
        <f t="shared" ref="AD277:AI340" si="442">+AM277+AV277+BE277+BN277</f>
        <v>34.32</v>
      </c>
      <c r="AE277" s="51">
        <f t="shared" si="442"/>
        <v>17.52</v>
      </c>
      <c r="AF277" s="51">
        <f t="shared" si="442"/>
        <v>0</v>
      </c>
      <c r="AG277" s="51">
        <f t="shared" si="441"/>
        <v>0</v>
      </c>
      <c r="AH277" s="51">
        <f t="shared" si="441"/>
        <v>0</v>
      </c>
      <c r="AI277" s="51">
        <f t="shared" si="441"/>
        <v>16.8</v>
      </c>
      <c r="AJ277" s="51">
        <f t="shared" si="441"/>
        <v>0</v>
      </c>
      <c r="AK277" s="813"/>
      <c r="AL277" s="1253"/>
      <c r="AM277" s="51">
        <f t="shared" si="431"/>
        <v>8.58</v>
      </c>
      <c r="AN277" s="257">
        <v>4.38</v>
      </c>
      <c r="AO277" s="257">
        <v>0</v>
      </c>
      <c r="AP277" s="257">
        <v>0</v>
      </c>
      <c r="AQ277" s="257">
        <v>0</v>
      </c>
      <c r="AR277" s="257">
        <v>4.2</v>
      </c>
      <c r="AS277" s="257">
        <v>0</v>
      </c>
      <c r="AT277" s="813"/>
      <c r="AU277" s="1256"/>
      <c r="AV277" s="51">
        <f t="shared" si="432"/>
        <v>8.58</v>
      </c>
      <c r="AW277" s="257">
        <v>4.38</v>
      </c>
      <c r="AX277" s="257">
        <v>0</v>
      </c>
      <c r="AY277" s="257">
        <v>0</v>
      </c>
      <c r="AZ277" s="257">
        <v>0</v>
      </c>
      <c r="BA277" s="257">
        <v>4.2</v>
      </c>
      <c r="BB277" s="257">
        <v>0</v>
      </c>
      <c r="BC277" s="813"/>
      <c r="BD277" s="1259"/>
      <c r="BE277" s="51">
        <f t="shared" si="433"/>
        <v>8.58</v>
      </c>
      <c r="BF277" s="257">
        <v>4.38</v>
      </c>
      <c r="BG277" s="257">
        <v>0</v>
      </c>
      <c r="BH277" s="257">
        <v>0</v>
      </c>
      <c r="BI277" s="257">
        <v>0</v>
      </c>
      <c r="BJ277" s="257">
        <v>4.2</v>
      </c>
      <c r="BK277" s="257">
        <v>0</v>
      </c>
      <c r="BL277" s="813"/>
      <c r="BM277" s="1250"/>
      <c r="BN277" s="51">
        <f t="shared" si="434"/>
        <v>8.58</v>
      </c>
      <c r="BO277" s="257">
        <v>4.38</v>
      </c>
      <c r="BP277" s="257">
        <v>0</v>
      </c>
      <c r="BQ277" s="257">
        <v>0</v>
      </c>
      <c r="BR277" s="257">
        <v>0</v>
      </c>
      <c r="BS277" s="257">
        <v>4.2</v>
      </c>
      <c r="BT277" s="257">
        <v>0</v>
      </c>
      <c r="BU277" s="821"/>
      <c r="BV277" s="822"/>
      <c r="BW277" s="822"/>
      <c r="BX277" s="822"/>
      <c r="BY277" s="822"/>
      <c r="BZ277" s="822"/>
      <c r="CA277" s="822"/>
      <c r="CB277" s="822"/>
      <c r="CC277" s="823"/>
    </row>
    <row r="278" spans="1:81" s="58" customFormat="1" ht="40.200000000000003" customHeight="1" thickBot="1" x14ac:dyDescent="0.35">
      <c r="A278" s="34"/>
      <c r="B278" s="907"/>
      <c r="C278" s="870"/>
      <c r="D278" s="873"/>
      <c r="E278" s="853"/>
      <c r="F278" s="853"/>
      <c r="G278" s="853"/>
      <c r="H278" s="853"/>
      <c r="I278" s="1186"/>
      <c r="J278" s="814"/>
      <c r="K278" s="856"/>
      <c r="L278" s="859"/>
      <c r="M278" s="862"/>
      <c r="N278" s="838"/>
      <c r="O278" s="841"/>
      <c r="P278" s="865"/>
      <c r="Q278" s="874"/>
      <c r="R278" s="232"/>
      <c r="S278" s="356" t="s">
        <v>5303</v>
      </c>
      <c r="T278" s="393" t="s">
        <v>3822</v>
      </c>
      <c r="U278" s="237" t="s">
        <v>3826</v>
      </c>
      <c r="V278" s="237" t="s">
        <v>3830</v>
      </c>
      <c r="W278" s="356" t="s">
        <v>5304</v>
      </c>
      <c r="X278" s="539">
        <v>44956</v>
      </c>
      <c r="Y278" s="539">
        <v>45289</v>
      </c>
      <c r="Z278" s="539">
        <v>44956</v>
      </c>
      <c r="AA278" s="539">
        <v>45289</v>
      </c>
      <c r="AB278" s="814"/>
      <c r="AC278" s="829"/>
      <c r="AD278" s="46">
        <f t="shared" si="442"/>
        <v>34.32</v>
      </c>
      <c r="AE278" s="46">
        <f t="shared" si="442"/>
        <v>17.52</v>
      </c>
      <c r="AF278" s="46">
        <f t="shared" si="442"/>
        <v>0</v>
      </c>
      <c r="AG278" s="46">
        <f t="shared" si="441"/>
        <v>0</v>
      </c>
      <c r="AH278" s="46">
        <f t="shared" si="441"/>
        <v>0</v>
      </c>
      <c r="AI278" s="46">
        <f t="shared" si="441"/>
        <v>16.8</v>
      </c>
      <c r="AJ278" s="46">
        <f t="shared" si="441"/>
        <v>0</v>
      </c>
      <c r="AK278" s="814"/>
      <c r="AL278" s="1254"/>
      <c r="AM278" s="46">
        <f t="shared" si="431"/>
        <v>8.58</v>
      </c>
      <c r="AN278" s="49">
        <v>4.38</v>
      </c>
      <c r="AO278" s="49">
        <v>0</v>
      </c>
      <c r="AP278" s="49">
        <v>0</v>
      </c>
      <c r="AQ278" s="49">
        <v>0</v>
      </c>
      <c r="AR278" s="49">
        <v>4.2</v>
      </c>
      <c r="AS278" s="49">
        <v>0</v>
      </c>
      <c r="AT278" s="814"/>
      <c r="AU278" s="1257"/>
      <c r="AV278" s="46">
        <f t="shared" si="432"/>
        <v>8.58</v>
      </c>
      <c r="AW278" s="49">
        <v>4.38</v>
      </c>
      <c r="AX278" s="49">
        <v>0</v>
      </c>
      <c r="AY278" s="49">
        <v>0</v>
      </c>
      <c r="AZ278" s="49">
        <v>0</v>
      </c>
      <c r="BA278" s="49">
        <v>4.2</v>
      </c>
      <c r="BB278" s="49">
        <v>0</v>
      </c>
      <c r="BC278" s="814"/>
      <c r="BD278" s="1260"/>
      <c r="BE278" s="46">
        <f t="shared" si="433"/>
        <v>8.58</v>
      </c>
      <c r="BF278" s="49">
        <v>4.38</v>
      </c>
      <c r="BG278" s="49">
        <v>0</v>
      </c>
      <c r="BH278" s="49">
        <v>0</v>
      </c>
      <c r="BI278" s="49">
        <v>0</v>
      </c>
      <c r="BJ278" s="49">
        <v>4.2</v>
      </c>
      <c r="BK278" s="49">
        <v>0</v>
      </c>
      <c r="BL278" s="814"/>
      <c r="BM278" s="1251"/>
      <c r="BN278" s="46">
        <f t="shared" si="434"/>
        <v>8.58</v>
      </c>
      <c r="BO278" s="49">
        <v>4.38</v>
      </c>
      <c r="BP278" s="49">
        <v>0</v>
      </c>
      <c r="BQ278" s="49">
        <v>0</v>
      </c>
      <c r="BR278" s="49">
        <v>0</v>
      </c>
      <c r="BS278" s="49">
        <v>4.2</v>
      </c>
      <c r="BT278" s="49">
        <v>0</v>
      </c>
      <c r="BU278" s="824"/>
      <c r="BV278" s="825"/>
      <c r="BW278" s="825"/>
      <c r="BX278" s="825"/>
      <c r="BY278" s="825"/>
      <c r="BZ278" s="825"/>
      <c r="CA278" s="825"/>
      <c r="CB278" s="825"/>
      <c r="CC278" s="826"/>
    </row>
    <row r="279" spans="1:81" s="58" customFormat="1" ht="40.200000000000003" customHeight="1" thickTop="1" x14ac:dyDescent="0.3">
      <c r="A279" s="34"/>
      <c r="B279" s="907"/>
      <c r="C279" s="868" t="s">
        <v>315</v>
      </c>
      <c r="D279" s="871">
        <v>3302</v>
      </c>
      <c r="E279" s="851" t="s">
        <v>4014</v>
      </c>
      <c r="F279" s="851">
        <v>3302054</v>
      </c>
      <c r="G279" s="851" t="s">
        <v>4016</v>
      </c>
      <c r="H279" s="851" t="s">
        <v>5280</v>
      </c>
      <c r="I279" s="1184">
        <v>2021004540023</v>
      </c>
      <c r="J279" s="812">
        <v>231</v>
      </c>
      <c r="K279" s="854" t="str">
        <f>+[4]Metas!K261</f>
        <v>Bienes de interés cultural nacional, departamental y municipal en Norte de Santander identificados y con registro técnico. (12 por año)</v>
      </c>
      <c r="L279" s="857">
        <f t="shared" ref="L279" si="443">M279</f>
        <v>12</v>
      </c>
      <c r="M279" s="860">
        <f t="shared" ref="M279" si="444">SUM(N279:Q279)</f>
        <v>12</v>
      </c>
      <c r="N279" s="836">
        <v>3</v>
      </c>
      <c r="O279" s="839">
        <v>3</v>
      </c>
      <c r="P279" s="863">
        <v>3</v>
      </c>
      <c r="Q279" s="866">
        <v>3</v>
      </c>
      <c r="R279" s="231"/>
      <c r="S279" s="354" t="s">
        <v>5305</v>
      </c>
      <c r="T279" s="438" t="s">
        <v>3822</v>
      </c>
      <c r="U279" s="235" t="s">
        <v>3826</v>
      </c>
      <c r="V279" s="235" t="s">
        <v>3830</v>
      </c>
      <c r="W279" s="354" t="s">
        <v>5306</v>
      </c>
      <c r="X279" s="538">
        <v>44956</v>
      </c>
      <c r="Y279" s="538">
        <v>45289</v>
      </c>
      <c r="Z279" s="538">
        <v>44956</v>
      </c>
      <c r="AA279" s="538">
        <v>45289</v>
      </c>
      <c r="AB279" s="812">
        <f t="shared" si="384"/>
        <v>231</v>
      </c>
      <c r="AC279" s="827">
        <f t="shared" ref="AC279" si="445">+L279</f>
        <v>12</v>
      </c>
      <c r="AD279" s="44">
        <f t="shared" si="442"/>
        <v>16.96</v>
      </c>
      <c r="AE279" s="44">
        <f t="shared" si="442"/>
        <v>10.76</v>
      </c>
      <c r="AF279" s="44">
        <f t="shared" si="442"/>
        <v>0</v>
      </c>
      <c r="AG279" s="44">
        <f t="shared" si="441"/>
        <v>0</v>
      </c>
      <c r="AH279" s="44">
        <f t="shared" si="441"/>
        <v>0</v>
      </c>
      <c r="AI279" s="44">
        <f t="shared" si="441"/>
        <v>6.2</v>
      </c>
      <c r="AJ279" s="44">
        <f t="shared" si="441"/>
        <v>0</v>
      </c>
      <c r="AK279" s="812">
        <f t="shared" si="386"/>
        <v>231</v>
      </c>
      <c r="AL279" s="1252">
        <f>+N279</f>
        <v>3</v>
      </c>
      <c r="AM279" s="44">
        <f t="shared" si="431"/>
        <v>4.24</v>
      </c>
      <c r="AN279" s="47">
        <v>2.69</v>
      </c>
      <c r="AO279" s="47">
        <v>0</v>
      </c>
      <c r="AP279" s="47">
        <v>0</v>
      </c>
      <c r="AQ279" s="47">
        <v>0</v>
      </c>
      <c r="AR279" s="47">
        <v>1.55</v>
      </c>
      <c r="AS279" s="47">
        <v>0</v>
      </c>
      <c r="AT279" s="812">
        <f t="shared" si="387"/>
        <v>231</v>
      </c>
      <c r="AU279" s="1255">
        <f>+O279</f>
        <v>3</v>
      </c>
      <c r="AV279" s="44">
        <f t="shared" si="432"/>
        <v>4.24</v>
      </c>
      <c r="AW279" s="47">
        <v>2.69</v>
      </c>
      <c r="AX279" s="47">
        <v>0</v>
      </c>
      <c r="AY279" s="47">
        <v>0</v>
      </c>
      <c r="AZ279" s="47">
        <v>0</v>
      </c>
      <c r="BA279" s="47">
        <v>1.55</v>
      </c>
      <c r="BB279" s="47">
        <v>0</v>
      </c>
      <c r="BC279" s="812">
        <f t="shared" si="388"/>
        <v>231</v>
      </c>
      <c r="BD279" s="1258">
        <f>+P279</f>
        <v>3</v>
      </c>
      <c r="BE279" s="44">
        <f t="shared" si="433"/>
        <v>4.24</v>
      </c>
      <c r="BF279" s="47">
        <v>2.69</v>
      </c>
      <c r="BG279" s="47">
        <v>0</v>
      </c>
      <c r="BH279" s="47">
        <v>0</v>
      </c>
      <c r="BI279" s="47">
        <v>0</v>
      </c>
      <c r="BJ279" s="47">
        <v>1.55</v>
      </c>
      <c r="BK279" s="47">
        <v>0</v>
      </c>
      <c r="BL279" s="812">
        <f t="shared" si="389"/>
        <v>231</v>
      </c>
      <c r="BM279" s="1249">
        <f>+Q279</f>
        <v>3</v>
      </c>
      <c r="BN279" s="44">
        <f t="shared" si="434"/>
        <v>4.24</v>
      </c>
      <c r="BO279" s="47">
        <v>2.69</v>
      </c>
      <c r="BP279" s="47">
        <v>0</v>
      </c>
      <c r="BQ279" s="47">
        <v>0</v>
      </c>
      <c r="BR279" s="47">
        <v>0</v>
      </c>
      <c r="BS279" s="47">
        <v>1.55</v>
      </c>
      <c r="BT279" s="47">
        <v>0</v>
      </c>
      <c r="BU279" s="818"/>
      <c r="BV279" s="819"/>
      <c r="BW279" s="819"/>
      <c r="BX279" s="819"/>
      <c r="BY279" s="819"/>
      <c r="BZ279" s="819"/>
      <c r="CA279" s="819"/>
      <c r="CB279" s="819"/>
      <c r="CC279" s="820"/>
    </row>
    <row r="280" spans="1:81" s="58" customFormat="1" ht="40.200000000000003" customHeight="1" x14ac:dyDescent="0.3">
      <c r="A280" s="34"/>
      <c r="B280" s="907"/>
      <c r="C280" s="869"/>
      <c r="D280" s="872"/>
      <c r="E280" s="852"/>
      <c r="F280" s="852"/>
      <c r="G280" s="852"/>
      <c r="H280" s="852"/>
      <c r="I280" s="1185"/>
      <c r="J280" s="813"/>
      <c r="K280" s="855"/>
      <c r="L280" s="858"/>
      <c r="M280" s="861"/>
      <c r="N280" s="837"/>
      <c r="O280" s="840"/>
      <c r="P280" s="864"/>
      <c r="Q280" s="867"/>
      <c r="R280" s="39"/>
      <c r="S280" s="355" t="s">
        <v>5307</v>
      </c>
      <c r="T280" s="236" t="s">
        <v>3822</v>
      </c>
      <c r="U280" s="236" t="s">
        <v>3826</v>
      </c>
      <c r="V280" s="236" t="s">
        <v>3830</v>
      </c>
      <c r="W280" s="355" t="s">
        <v>5308</v>
      </c>
      <c r="X280" s="539">
        <v>44956</v>
      </c>
      <c r="Y280" s="539">
        <v>45289</v>
      </c>
      <c r="Z280" s="539">
        <v>44956</v>
      </c>
      <c r="AA280" s="539">
        <v>45289</v>
      </c>
      <c r="AB280" s="813"/>
      <c r="AC280" s="828"/>
      <c r="AD280" s="51">
        <f t="shared" si="442"/>
        <v>16.96</v>
      </c>
      <c r="AE280" s="51">
        <f t="shared" si="442"/>
        <v>10.76</v>
      </c>
      <c r="AF280" s="51">
        <f t="shared" si="442"/>
        <v>0</v>
      </c>
      <c r="AG280" s="51">
        <f t="shared" si="441"/>
        <v>0</v>
      </c>
      <c r="AH280" s="51">
        <f t="shared" si="441"/>
        <v>0</v>
      </c>
      <c r="AI280" s="51">
        <f t="shared" si="441"/>
        <v>6.2</v>
      </c>
      <c r="AJ280" s="51">
        <f t="shared" si="441"/>
        <v>0</v>
      </c>
      <c r="AK280" s="813"/>
      <c r="AL280" s="1253"/>
      <c r="AM280" s="51">
        <f t="shared" si="431"/>
        <v>4.24</v>
      </c>
      <c r="AN280" s="257">
        <v>2.69</v>
      </c>
      <c r="AO280" s="257">
        <v>0</v>
      </c>
      <c r="AP280" s="257">
        <v>0</v>
      </c>
      <c r="AQ280" s="257">
        <v>0</v>
      </c>
      <c r="AR280" s="257">
        <v>1.55</v>
      </c>
      <c r="AS280" s="257">
        <v>0</v>
      </c>
      <c r="AT280" s="813"/>
      <c r="AU280" s="1256"/>
      <c r="AV280" s="51">
        <f t="shared" si="432"/>
        <v>4.24</v>
      </c>
      <c r="AW280" s="257">
        <v>2.69</v>
      </c>
      <c r="AX280" s="257">
        <v>0</v>
      </c>
      <c r="AY280" s="257">
        <v>0</v>
      </c>
      <c r="AZ280" s="257">
        <v>0</v>
      </c>
      <c r="BA280" s="257">
        <v>1.55</v>
      </c>
      <c r="BB280" s="257">
        <v>0</v>
      </c>
      <c r="BC280" s="813"/>
      <c r="BD280" s="1259"/>
      <c r="BE280" s="51">
        <f t="shared" si="433"/>
        <v>4.24</v>
      </c>
      <c r="BF280" s="257">
        <v>2.69</v>
      </c>
      <c r="BG280" s="257">
        <v>0</v>
      </c>
      <c r="BH280" s="257">
        <v>0</v>
      </c>
      <c r="BI280" s="257">
        <v>0</v>
      </c>
      <c r="BJ280" s="257">
        <v>1.55</v>
      </c>
      <c r="BK280" s="257">
        <v>0</v>
      </c>
      <c r="BL280" s="813"/>
      <c r="BM280" s="1250"/>
      <c r="BN280" s="51">
        <f t="shared" si="434"/>
        <v>4.24</v>
      </c>
      <c r="BO280" s="257">
        <v>2.69</v>
      </c>
      <c r="BP280" s="257">
        <v>0</v>
      </c>
      <c r="BQ280" s="257">
        <v>0</v>
      </c>
      <c r="BR280" s="257">
        <v>0</v>
      </c>
      <c r="BS280" s="257">
        <v>1.55</v>
      </c>
      <c r="BT280" s="257">
        <v>0</v>
      </c>
      <c r="BU280" s="821"/>
      <c r="BV280" s="822"/>
      <c r="BW280" s="822"/>
      <c r="BX280" s="822"/>
      <c r="BY280" s="822"/>
      <c r="BZ280" s="822"/>
      <c r="CA280" s="822"/>
      <c r="CB280" s="822"/>
      <c r="CC280" s="823"/>
    </row>
    <row r="281" spans="1:81" s="58" customFormat="1" ht="40.200000000000003" customHeight="1" x14ac:dyDescent="0.3">
      <c r="A281" s="34"/>
      <c r="B281" s="907"/>
      <c r="C281" s="869"/>
      <c r="D281" s="872"/>
      <c r="E281" s="852"/>
      <c r="F281" s="852"/>
      <c r="G281" s="852"/>
      <c r="H281" s="852"/>
      <c r="I281" s="1185"/>
      <c r="J281" s="813"/>
      <c r="K281" s="855"/>
      <c r="L281" s="858"/>
      <c r="M281" s="861"/>
      <c r="N281" s="837"/>
      <c r="O281" s="840"/>
      <c r="P281" s="864"/>
      <c r="Q281" s="867"/>
      <c r="R281" s="39"/>
      <c r="S281" s="355" t="s">
        <v>5309</v>
      </c>
      <c r="T281" s="236" t="s">
        <v>3822</v>
      </c>
      <c r="U281" s="236" t="s">
        <v>3826</v>
      </c>
      <c r="V281" s="236" t="s">
        <v>3830</v>
      </c>
      <c r="W281" s="355" t="s">
        <v>5310</v>
      </c>
      <c r="X281" s="539">
        <v>44956</v>
      </c>
      <c r="Y281" s="539">
        <v>45289</v>
      </c>
      <c r="Z281" s="539">
        <v>44956</v>
      </c>
      <c r="AA281" s="539">
        <v>45289</v>
      </c>
      <c r="AB281" s="813"/>
      <c r="AC281" s="828"/>
      <c r="AD281" s="51">
        <f t="shared" si="442"/>
        <v>16.96</v>
      </c>
      <c r="AE281" s="51">
        <f t="shared" si="442"/>
        <v>10.76</v>
      </c>
      <c r="AF281" s="51">
        <f t="shared" si="442"/>
        <v>0</v>
      </c>
      <c r="AG281" s="51">
        <f t="shared" si="441"/>
        <v>0</v>
      </c>
      <c r="AH281" s="51">
        <f t="shared" si="441"/>
        <v>0</v>
      </c>
      <c r="AI281" s="51">
        <f t="shared" si="441"/>
        <v>6.2</v>
      </c>
      <c r="AJ281" s="51">
        <f t="shared" si="441"/>
        <v>0</v>
      </c>
      <c r="AK281" s="813"/>
      <c r="AL281" s="1253"/>
      <c r="AM281" s="51">
        <f t="shared" si="431"/>
        <v>4.24</v>
      </c>
      <c r="AN281" s="257">
        <v>2.69</v>
      </c>
      <c r="AO281" s="257">
        <v>0</v>
      </c>
      <c r="AP281" s="257">
        <v>0</v>
      </c>
      <c r="AQ281" s="257">
        <v>0</v>
      </c>
      <c r="AR281" s="257">
        <v>1.55</v>
      </c>
      <c r="AS281" s="257">
        <v>0</v>
      </c>
      <c r="AT281" s="813"/>
      <c r="AU281" s="1256"/>
      <c r="AV281" s="51">
        <f t="shared" si="432"/>
        <v>4.24</v>
      </c>
      <c r="AW281" s="257">
        <v>2.69</v>
      </c>
      <c r="AX281" s="257">
        <v>0</v>
      </c>
      <c r="AY281" s="257">
        <v>0</v>
      </c>
      <c r="AZ281" s="257">
        <v>0</v>
      </c>
      <c r="BA281" s="257">
        <v>1.55</v>
      </c>
      <c r="BB281" s="257">
        <v>0</v>
      </c>
      <c r="BC281" s="813"/>
      <c r="BD281" s="1259"/>
      <c r="BE281" s="51">
        <f t="shared" si="433"/>
        <v>4.24</v>
      </c>
      <c r="BF281" s="257">
        <v>2.69</v>
      </c>
      <c r="BG281" s="257">
        <v>0</v>
      </c>
      <c r="BH281" s="257">
        <v>0</v>
      </c>
      <c r="BI281" s="257">
        <v>0</v>
      </c>
      <c r="BJ281" s="257">
        <v>1.55</v>
      </c>
      <c r="BK281" s="257">
        <v>0</v>
      </c>
      <c r="BL281" s="813"/>
      <c r="BM281" s="1250"/>
      <c r="BN281" s="51">
        <f t="shared" si="434"/>
        <v>4.24</v>
      </c>
      <c r="BO281" s="257">
        <v>2.69</v>
      </c>
      <c r="BP281" s="257">
        <v>0</v>
      </c>
      <c r="BQ281" s="257">
        <v>0</v>
      </c>
      <c r="BR281" s="257">
        <v>0</v>
      </c>
      <c r="BS281" s="257">
        <v>1.55</v>
      </c>
      <c r="BT281" s="257">
        <v>0</v>
      </c>
      <c r="BU281" s="821"/>
      <c r="BV281" s="822"/>
      <c r="BW281" s="822"/>
      <c r="BX281" s="822"/>
      <c r="BY281" s="822"/>
      <c r="BZ281" s="822"/>
      <c r="CA281" s="822"/>
      <c r="CB281" s="822"/>
      <c r="CC281" s="823"/>
    </row>
    <row r="282" spans="1:81" s="58" customFormat="1" ht="40.200000000000003" customHeight="1" thickBot="1" x14ac:dyDescent="0.35">
      <c r="A282" s="34"/>
      <c r="B282" s="907"/>
      <c r="C282" s="869"/>
      <c r="D282" s="873"/>
      <c r="E282" s="853"/>
      <c r="F282" s="853"/>
      <c r="G282" s="853"/>
      <c r="H282" s="853"/>
      <c r="I282" s="1186"/>
      <c r="J282" s="814"/>
      <c r="K282" s="856"/>
      <c r="L282" s="859"/>
      <c r="M282" s="862"/>
      <c r="N282" s="838"/>
      <c r="O282" s="841"/>
      <c r="P282" s="865"/>
      <c r="Q282" s="874"/>
      <c r="R282" s="232"/>
      <c r="S282" s="356" t="s">
        <v>5311</v>
      </c>
      <c r="T282" s="393" t="s">
        <v>3822</v>
      </c>
      <c r="U282" s="237" t="s">
        <v>3826</v>
      </c>
      <c r="V282" s="237" t="s">
        <v>3830</v>
      </c>
      <c r="W282" s="356" t="s">
        <v>5312</v>
      </c>
      <c r="X282" s="539">
        <v>44956</v>
      </c>
      <c r="Y282" s="539">
        <v>45289</v>
      </c>
      <c r="Z282" s="539">
        <v>44956</v>
      </c>
      <c r="AA282" s="539">
        <v>45289</v>
      </c>
      <c r="AB282" s="814"/>
      <c r="AC282" s="829"/>
      <c r="AD282" s="46">
        <f t="shared" si="442"/>
        <v>16.96</v>
      </c>
      <c r="AE282" s="46">
        <f t="shared" si="442"/>
        <v>10.76</v>
      </c>
      <c r="AF282" s="46">
        <f t="shared" si="442"/>
        <v>0</v>
      </c>
      <c r="AG282" s="46">
        <f t="shared" si="441"/>
        <v>0</v>
      </c>
      <c r="AH282" s="46">
        <f t="shared" si="441"/>
        <v>0</v>
      </c>
      <c r="AI282" s="46">
        <f t="shared" si="441"/>
        <v>6.2</v>
      </c>
      <c r="AJ282" s="46">
        <f t="shared" si="441"/>
        <v>0</v>
      </c>
      <c r="AK282" s="814"/>
      <c r="AL282" s="1254"/>
      <c r="AM282" s="46">
        <f t="shared" si="431"/>
        <v>4.24</v>
      </c>
      <c r="AN282" s="49">
        <v>2.69</v>
      </c>
      <c r="AO282" s="49">
        <v>0</v>
      </c>
      <c r="AP282" s="49">
        <v>0</v>
      </c>
      <c r="AQ282" s="49">
        <v>0</v>
      </c>
      <c r="AR282" s="49">
        <v>1.55</v>
      </c>
      <c r="AS282" s="49">
        <v>0</v>
      </c>
      <c r="AT282" s="814"/>
      <c r="AU282" s="1257"/>
      <c r="AV282" s="46">
        <f t="shared" si="432"/>
        <v>4.24</v>
      </c>
      <c r="AW282" s="49">
        <v>2.69</v>
      </c>
      <c r="AX282" s="49">
        <v>0</v>
      </c>
      <c r="AY282" s="49">
        <v>0</v>
      </c>
      <c r="AZ282" s="49">
        <v>0</v>
      </c>
      <c r="BA282" s="49">
        <v>1.55</v>
      </c>
      <c r="BB282" s="49">
        <v>0</v>
      </c>
      <c r="BC282" s="814"/>
      <c r="BD282" s="1260"/>
      <c r="BE282" s="46">
        <f t="shared" si="433"/>
        <v>4.24</v>
      </c>
      <c r="BF282" s="49">
        <v>2.69</v>
      </c>
      <c r="BG282" s="49">
        <v>0</v>
      </c>
      <c r="BH282" s="49">
        <v>0</v>
      </c>
      <c r="BI282" s="49">
        <v>0</v>
      </c>
      <c r="BJ282" s="49">
        <v>1.55</v>
      </c>
      <c r="BK282" s="49">
        <v>0</v>
      </c>
      <c r="BL282" s="814"/>
      <c r="BM282" s="1251"/>
      <c r="BN282" s="46">
        <f t="shared" si="434"/>
        <v>4.24</v>
      </c>
      <c r="BO282" s="49">
        <v>2.69</v>
      </c>
      <c r="BP282" s="49">
        <v>0</v>
      </c>
      <c r="BQ282" s="49">
        <v>0</v>
      </c>
      <c r="BR282" s="49">
        <v>0</v>
      </c>
      <c r="BS282" s="49">
        <v>1.55</v>
      </c>
      <c r="BT282" s="49">
        <v>0</v>
      </c>
      <c r="BU282" s="824"/>
      <c r="BV282" s="825"/>
      <c r="BW282" s="825"/>
      <c r="BX282" s="825"/>
      <c r="BY282" s="825"/>
      <c r="BZ282" s="825"/>
      <c r="CA282" s="825"/>
      <c r="CB282" s="825"/>
      <c r="CC282" s="826"/>
    </row>
    <row r="283" spans="1:81" s="58" customFormat="1" ht="40.200000000000003" customHeight="1" thickTop="1" x14ac:dyDescent="0.3">
      <c r="A283" s="34"/>
      <c r="B283" s="907"/>
      <c r="C283" s="869"/>
      <c r="D283" s="871">
        <v>3302</v>
      </c>
      <c r="E283" s="851" t="s">
        <v>4014</v>
      </c>
      <c r="F283" s="851">
        <v>3302054</v>
      </c>
      <c r="G283" s="851" t="s">
        <v>4016</v>
      </c>
      <c r="H283" s="851" t="s">
        <v>5280</v>
      </c>
      <c r="I283" s="1184">
        <v>2021004540023</v>
      </c>
      <c r="J283" s="812">
        <v>232</v>
      </c>
      <c r="K283" s="854" t="str">
        <f>+[4]Metas!K262</f>
        <v>Municipios con la identificación del patrimonio cultural inmaterial (5 por año)</v>
      </c>
      <c r="L283" s="857">
        <f t="shared" ref="L283" si="446">M283</f>
        <v>5</v>
      </c>
      <c r="M283" s="860">
        <f t="shared" ref="M283" si="447">SUM(N283:Q283)</f>
        <v>5</v>
      </c>
      <c r="N283" s="836">
        <v>1</v>
      </c>
      <c r="O283" s="839">
        <v>1</v>
      </c>
      <c r="P283" s="863">
        <v>1</v>
      </c>
      <c r="Q283" s="866">
        <v>2</v>
      </c>
      <c r="R283" s="231"/>
      <c r="S283" s="354" t="s">
        <v>5313</v>
      </c>
      <c r="T283" s="438" t="s">
        <v>3822</v>
      </c>
      <c r="U283" s="235" t="s">
        <v>3826</v>
      </c>
      <c r="V283" s="235" t="s">
        <v>3830</v>
      </c>
      <c r="W283" s="354" t="s">
        <v>5314</v>
      </c>
      <c r="X283" s="538">
        <v>44956</v>
      </c>
      <c r="Y283" s="538">
        <v>45289</v>
      </c>
      <c r="Z283" s="538">
        <v>44956</v>
      </c>
      <c r="AA283" s="538">
        <v>45289</v>
      </c>
      <c r="AB283" s="812">
        <f t="shared" ref="AB283:AB339" si="448">+$J283</f>
        <v>232</v>
      </c>
      <c r="AC283" s="827">
        <f t="shared" ref="AC283" si="449">+L283</f>
        <v>5</v>
      </c>
      <c r="AD283" s="44">
        <f t="shared" si="442"/>
        <v>16.96</v>
      </c>
      <c r="AE283" s="44">
        <f t="shared" si="442"/>
        <v>10.76</v>
      </c>
      <c r="AF283" s="44">
        <f t="shared" si="442"/>
        <v>0</v>
      </c>
      <c r="AG283" s="44">
        <f t="shared" si="441"/>
        <v>0</v>
      </c>
      <c r="AH283" s="44">
        <f t="shared" si="441"/>
        <v>0</v>
      </c>
      <c r="AI283" s="44">
        <f t="shared" si="441"/>
        <v>6.2</v>
      </c>
      <c r="AJ283" s="44">
        <f t="shared" si="441"/>
        <v>0</v>
      </c>
      <c r="AK283" s="812">
        <f t="shared" ref="AK283:AK339" si="450">+$J283</f>
        <v>232</v>
      </c>
      <c r="AL283" s="1252">
        <f>+N283</f>
        <v>1</v>
      </c>
      <c r="AM283" s="44">
        <f t="shared" si="431"/>
        <v>4.24</v>
      </c>
      <c r="AN283" s="47">
        <v>2.69</v>
      </c>
      <c r="AO283" s="47">
        <v>0</v>
      </c>
      <c r="AP283" s="47">
        <v>0</v>
      </c>
      <c r="AQ283" s="47">
        <v>0</v>
      </c>
      <c r="AR283" s="47">
        <v>1.55</v>
      </c>
      <c r="AS283" s="47">
        <v>0</v>
      </c>
      <c r="AT283" s="812">
        <f t="shared" ref="AT283:AT339" si="451">+$J283</f>
        <v>232</v>
      </c>
      <c r="AU283" s="1255">
        <f>+O283</f>
        <v>1</v>
      </c>
      <c r="AV283" s="44">
        <f t="shared" si="432"/>
        <v>4.24</v>
      </c>
      <c r="AW283" s="47">
        <v>2.69</v>
      </c>
      <c r="AX283" s="47">
        <v>0</v>
      </c>
      <c r="AY283" s="47">
        <v>0</v>
      </c>
      <c r="AZ283" s="47">
        <v>0</v>
      </c>
      <c r="BA283" s="47">
        <v>1.55</v>
      </c>
      <c r="BB283" s="47">
        <v>0</v>
      </c>
      <c r="BC283" s="812">
        <f t="shared" ref="BC283:BC339" si="452">+$J283</f>
        <v>232</v>
      </c>
      <c r="BD283" s="1258">
        <f>+P283</f>
        <v>1</v>
      </c>
      <c r="BE283" s="44">
        <f t="shared" si="433"/>
        <v>4.24</v>
      </c>
      <c r="BF283" s="47">
        <v>2.69</v>
      </c>
      <c r="BG283" s="47">
        <v>0</v>
      </c>
      <c r="BH283" s="47">
        <v>0</v>
      </c>
      <c r="BI283" s="47">
        <v>0</v>
      </c>
      <c r="BJ283" s="47">
        <v>1.55</v>
      </c>
      <c r="BK283" s="47">
        <v>0</v>
      </c>
      <c r="BL283" s="812">
        <f t="shared" ref="BL283:BL339" si="453">+$J283</f>
        <v>232</v>
      </c>
      <c r="BM283" s="1249">
        <f>+Q283</f>
        <v>2</v>
      </c>
      <c r="BN283" s="44">
        <f t="shared" si="434"/>
        <v>4.24</v>
      </c>
      <c r="BO283" s="47">
        <v>2.69</v>
      </c>
      <c r="BP283" s="47">
        <v>0</v>
      </c>
      <c r="BQ283" s="47">
        <v>0</v>
      </c>
      <c r="BR283" s="47">
        <v>0</v>
      </c>
      <c r="BS283" s="47">
        <v>1.55</v>
      </c>
      <c r="BT283" s="47">
        <v>0</v>
      </c>
      <c r="BU283" s="818"/>
      <c r="BV283" s="819"/>
      <c r="BW283" s="819"/>
      <c r="BX283" s="819"/>
      <c r="BY283" s="819"/>
      <c r="BZ283" s="819"/>
      <c r="CA283" s="819"/>
      <c r="CB283" s="819"/>
      <c r="CC283" s="820"/>
    </row>
    <row r="284" spans="1:81" s="58" customFormat="1" ht="40.200000000000003" customHeight="1" x14ac:dyDescent="0.3">
      <c r="A284" s="34"/>
      <c r="B284" s="907"/>
      <c r="C284" s="869"/>
      <c r="D284" s="872"/>
      <c r="E284" s="852"/>
      <c r="F284" s="852"/>
      <c r="G284" s="852"/>
      <c r="H284" s="852"/>
      <c r="I284" s="1185"/>
      <c r="J284" s="813"/>
      <c r="K284" s="855"/>
      <c r="L284" s="858"/>
      <c r="M284" s="861"/>
      <c r="N284" s="837"/>
      <c r="O284" s="840"/>
      <c r="P284" s="864"/>
      <c r="Q284" s="867"/>
      <c r="R284" s="39"/>
      <c r="S284" s="355" t="s">
        <v>5315</v>
      </c>
      <c r="T284" s="236" t="s">
        <v>3822</v>
      </c>
      <c r="U284" s="236" t="s">
        <v>3826</v>
      </c>
      <c r="V284" s="236" t="s">
        <v>3830</v>
      </c>
      <c r="W284" s="355" t="s">
        <v>5316</v>
      </c>
      <c r="X284" s="539">
        <v>44956</v>
      </c>
      <c r="Y284" s="539">
        <v>45289</v>
      </c>
      <c r="Z284" s="539">
        <v>44956</v>
      </c>
      <c r="AA284" s="539">
        <v>45289</v>
      </c>
      <c r="AB284" s="813"/>
      <c r="AC284" s="828"/>
      <c r="AD284" s="51">
        <f t="shared" si="442"/>
        <v>16.96</v>
      </c>
      <c r="AE284" s="51">
        <f t="shared" si="442"/>
        <v>10.76</v>
      </c>
      <c r="AF284" s="51">
        <f t="shared" si="442"/>
        <v>0</v>
      </c>
      <c r="AG284" s="51">
        <f t="shared" si="441"/>
        <v>0</v>
      </c>
      <c r="AH284" s="51">
        <f t="shared" si="441"/>
        <v>0</v>
      </c>
      <c r="AI284" s="51">
        <f t="shared" si="441"/>
        <v>6.2</v>
      </c>
      <c r="AJ284" s="51">
        <f t="shared" si="441"/>
        <v>0</v>
      </c>
      <c r="AK284" s="813"/>
      <c r="AL284" s="1253"/>
      <c r="AM284" s="51">
        <f t="shared" si="431"/>
        <v>4.24</v>
      </c>
      <c r="AN284" s="257">
        <v>2.69</v>
      </c>
      <c r="AO284" s="257">
        <v>0</v>
      </c>
      <c r="AP284" s="257">
        <v>0</v>
      </c>
      <c r="AQ284" s="257">
        <v>0</v>
      </c>
      <c r="AR284" s="257">
        <v>1.55</v>
      </c>
      <c r="AS284" s="257">
        <v>0</v>
      </c>
      <c r="AT284" s="813"/>
      <c r="AU284" s="1256"/>
      <c r="AV284" s="51">
        <f t="shared" si="432"/>
        <v>4.24</v>
      </c>
      <c r="AW284" s="257">
        <v>2.69</v>
      </c>
      <c r="AX284" s="257">
        <v>0</v>
      </c>
      <c r="AY284" s="257">
        <v>0</v>
      </c>
      <c r="AZ284" s="257">
        <v>0</v>
      </c>
      <c r="BA284" s="257">
        <v>1.55</v>
      </c>
      <c r="BB284" s="257">
        <v>0</v>
      </c>
      <c r="BC284" s="813"/>
      <c r="BD284" s="1259"/>
      <c r="BE284" s="51">
        <f t="shared" si="433"/>
        <v>4.24</v>
      </c>
      <c r="BF284" s="257">
        <v>2.69</v>
      </c>
      <c r="BG284" s="257">
        <v>0</v>
      </c>
      <c r="BH284" s="257">
        <v>0</v>
      </c>
      <c r="BI284" s="257">
        <v>0</v>
      </c>
      <c r="BJ284" s="257">
        <v>1.55</v>
      </c>
      <c r="BK284" s="257">
        <v>0</v>
      </c>
      <c r="BL284" s="813"/>
      <c r="BM284" s="1250"/>
      <c r="BN284" s="51">
        <f t="shared" si="434"/>
        <v>4.24</v>
      </c>
      <c r="BO284" s="257">
        <v>2.69</v>
      </c>
      <c r="BP284" s="257">
        <v>0</v>
      </c>
      <c r="BQ284" s="257">
        <v>0</v>
      </c>
      <c r="BR284" s="257">
        <v>0</v>
      </c>
      <c r="BS284" s="257">
        <v>1.55</v>
      </c>
      <c r="BT284" s="257">
        <v>0</v>
      </c>
      <c r="BU284" s="821"/>
      <c r="BV284" s="822"/>
      <c r="BW284" s="822"/>
      <c r="BX284" s="822"/>
      <c r="BY284" s="822"/>
      <c r="BZ284" s="822"/>
      <c r="CA284" s="822"/>
      <c r="CB284" s="822"/>
      <c r="CC284" s="823"/>
    </row>
    <row r="285" spans="1:81" s="58" customFormat="1" ht="40.200000000000003" customHeight="1" x14ac:dyDescent="0.3">
      <c r="A285" s="34"/>
      <c r="B285" s="907"/>
      <c r="C285" s="869"/>
      <c r="D285" s="872"/>
      <c r="E285" s="852"/>
      <c r="F285" s="852"/>
      <c r="G285" s="852"/>
      <c r="H285" s="852"/>
      <c r="I285" s="1185"/>
      <c r="J285" s="813"/>
      <c r="K285" s="855"/>
      <c r="L285" s="858"/>
      <c r="M285" s="861"/>
      <c r="N285" s="837"/>
      <c r="O285" s="840"/>
      <c r="P285" s="864"/>
      <c r="Q285" s="867"/>
      <c r="R285" s="39"/>
      <c r="S285" s="355" t="s">
        <v>5317</v>
      </c>
      <c r="T285" s="236" t="s">
        <v>3822</v>
      </c>
      <c r="U285" s="236" t="s">
        <v>3826</v>
      </c>
      <c r="V285" s="236" t="s">
        <v>3830</v>
      </c>
      <c r="W285" s="355" t="s">
        <v>5318</v>
      </c>
      <c r="X285" s="539">
        <v>44956</v>
      </c>
      <c r="Y285" s="539">
        <v>45289</v>
      </c>
      <c r="Z285" s="539">
        <v>44956</v>
      </c>
      <c r="AA285" s="539">
        <v>45289</v>
      </c>
      <c r="AB285" s="813"/>
      <c r="AC285" s="828"/>
      <c r="AD285" s="51">
        <f t="shared" si="442"/>
        <v>16.96</v>
      </c>
      <c r="AE285" s="51">
        <f t="shared" si="442"/>
        <v>10.76</v>
      </c>
      <c r="AF285" s="51">
        <f t="shared" si="442"/>
        <v>0</v>
      </c>
      <c r="AG285" s="51">
        <f t="shared" si="441"/>
        <v>0</v>
      </c>
      <c r="AH285" s="51">
        <f t="shared" si="441"/>
        <v>0</v>
      </c>
      <c r="AI285" s="51">
        <f t="shared" si="441"/>
        <v>6.2</v>
      </c>
      <c r="AJ285" s="51">
        <f t="shared" si="441"/>
        <v>0</v>
      </c>
      <c r="AK285" s="813"/>
      <c r="AL285" s="1253"/>
      <c r="AM285" s="51">
        <f t="shared" si="431"/>
        <v>4.24</v>
      </c>
      <c r="AN285" s="257">
        <v>2.69</v>
      </c>
      <c r="AO285" s="257">
        <v>0</v>
      </c>
      <c r="AP285" s="257">
        <v>0</v>
      </c>
      <c r="AQ285" s="257">
        <v>0</v>
      </c>
      <c r="AR285" s="257">
        <v>1.55</v>
      </c>
      <c r="AS285" s="257">
        <v>0</v>
      </c>
      <c r="AT285" s="813"/>
      <c r="AU285" s="1256"/>
      <c r="AV285" s="51">
        <f t="shared" si="432"/>
        <v>4.24</v>
      </c>
      <c r="AW285" s="257">
        <v>2.69</v>
      </c>
      <c r="AX285" s="257">
        <v>0</v>
      </c>
      <c r="AY285" s="257">
        <v>0</v>
      </c>
      <c r="AZ285" s="257">
        <v>0</v>
      </c>
      <c r="BA285" s="257">
        <v>1.55</v>
      </c>
      <c r="BB285" s="257">
        <v>0</v>
      </c>
      <c r="BC285" s="813"/>
      <c r="BD285" s="1259"/>
      <c r="BE285" s="51">
        <f t="shared" si="433"/>
        <v>4.24</v>
      </c>
      <c r="BF285" s="257">
        <v>2.69</v>
      </c>
      <c r="BG285" s="257">
        <v>0</v>
      </c>
      <c r="BH285" s="257">
        <v>0</v>
      </c>
      <c r="BI285" s="257">
        <v>0</v>
      </c>
      <c r="BJ285" s="257">
        <v>1.55</v>
      </c>
      <c r="BK285" s="257">
        <v>0</v>
      </c>
      <c r="BL285" s="813"/>
      <c r="BM285" s="1250"/>
      <c r="BN285" s="51">
        <f t="shared" si="434"/>
        <v>4.24</v>
      </c>
      <c r="BO285" s="257">
        <v>2.69</v>
      </c>
      <c r="BP285" s="257">
        <v>0</v>
      </c>
      <c r="BQ285" s="257">
        <v>0</v>
      </c>
      <c r="BR285" s="257">
        <v>0</v>
      </c>
      <c r="BS285" s="257">
        <v>1.55</v>
      </c>
      <c r="BT285" s="257">
        <v>0</v>
      </c>
      <c r="BU285" s="821"/>
      <c r="BV285" s="822"/>
      <c r="BW285" s="822"/>
      <c r="BX285" s="822"/>
      <c r="BY285" s="822"/>
      <c r="BZ285" s="822"/>
      <c r="CA285" s="822"/>
      <c r="CB285" s="822"/>
      <c r="CC285" s="823"/>
    </row>
    <row r="286" spans="1:81" s="58" customFormat="1" ht="40.200000000000003" customHeight="1" thickBot="1" x14ac:dyDescent="0.35">
      <c r="A286" s="34"/>
      <c r="B286" s="907"/>
      <c r="C286" s="869"/>
      <c r="D286" s="873"/>
      <c r="E286" s="853"/>
      <c r="F286" s="853"/>
      <c r="G286" s="853"/>
      <c r="H286" s="853"/>
      <c r="I286" s="1186"/>
      <c r="J286" s="814"/>
      <c r="K286" s="856"/>
      <c r="L286" s="859"/>
      <c r="M286" s="862"/>
      <c r="N286" s="838"/>
      <c r="O286" s="841"/>
      <c r="P286" s="865"/>
      <c r="Q286" s="874"/>
      <c r="R286" s="232"/>
      <c r="S286" s="356" t="s">
        <v>5319</v>
      </c>
      <c r="T286" s="393" t="s">
        <v>3822</v>
      </c>
      <c r="U286" s="237" t="s">
        <v>3826</v>
      </c>
      <c r="V286" s="237" t="s">
        <v>3830</v>
      </c>
      <c r="W286" s="356" t="s">
        <v>5320</v>
      </c>
      <c r="X286" s="539">
        <v>44956</v>
      </c>
      <c r="Y286" s="539">
        <v>45289</v>
      </c>
      <c r="Z286" s="539">
        <v>44956</v>
      </c>
      <c r="AA286" s="539">
        <v>45289</v>
      </c>
      <c r="AB286" s="814"/>
      <c r="AC286" s="829"/>
      <c r="AD286" s="46">
        <f t="shared" si="442"/>
        <v>16.96</v>
      </c>
      <c r="AE286" s="46">
        <f t="shared" si="442"/>
        <v>10.76</v>
      </c>
      <c r="AF286" s="46">
        <f t="shared" si="442"/>
        <v>0</v>
      </c>
      <c r="AG286" s="46">
        <f t="shared" si="441"/>
        <v>0</v>
      </c>
      <c r="AH286" s="46">
        <f t="shared" si="441"/>
        <v>0</v>
      </c>
      <c r="AI286" s="46">
        <f t="shared" si="441"/>
        <v>6.2</v>
      </c>
      <c r="AJ286" s="46">
        <f t="shared" si="441"/>
        <v>0</v>
      </c>
      <c r="AK286" s="814"/>
      <c r="AL286" s="1254"/>
      <c r="AM286" s="46">
        <f t="shared" si="431"/>
        <v>4.24</v>
      </c>
      <c r="AN286" s="49">
        <v>2.69</v>
      </c>
      <c r="AO286" s="49">
        <v>0</v>
      </c>
      <c r="AP286" s="49">
        <v>0</v>
      </c>
      <c r="AQ286" s="49">
        <v>0</v>
      </c>
      <c r="AR286" s="49">
        <v>1.55</v>
      </c>
      <c r="AS286" s="49">
        <v>0</v>
      </c>
      <c r="AT286" s="814"/>
      <c r="AU286" s="1257"/>
      <c r="AV286" s="46">
        <f t="shared" si="432"/>
        <v>4.24</v>
      </c>
      <c r="AW286" s="49">
        <v>2.69</v>
      </c>
      <c r="AX286" s="49">
        <v>0</v>
      </c>
      <c r="AY286" s="49">
        <v>0</v>
      </c>
      <c r="AZ286" s="49">
        <v>0</v>
      </c>
      <c r="BA286" s="49">
        <v>1.55</v>
      </c>
      <c r="BB286" s="49">
        <v>0</v>
      </c>
      <c r="BC286" s="814"/>
      <c r="BD286" s="1260"/>
      <c r="BE286" s="46">
        <f t="shared" si="433"/>
        <v>4.24</v>
      </c>
      <c r="BF286" s="49">
        <v>2.69</v>
      </c>
      <c r="BG286" s="49">
        <v>0</v>
      </c>
      <c r="BH286" s="49">
        <v>0</v>
      </c>
      <c r="BI286" s="49">
        <v>0</v>
      </c>
      <c r="BJ286" s="49">
        <v>1.55</v>
      </c>
      <c r="BK286" s="49">
        <v>0</v>
      </c>
      <c r="BL286" s="814"/>
      <c r="BM286" s="1251"/>
      <c r="BN286" s="46">
        <f t="shared" si="434"/>
        <v>4.24</v>
      </c>
      <c r="BO286" s="49">
        <v>2.69</v>
      </c>
      <c r="BP286" s="49">
        <v>0</v>
      </c>
      <c r="BQ286" s="49">
        <v>0</v>
      </c>
      <c r="BR286" s="49">
        <v>0</v>
      </c>
      <c r="BS286" s="49">
        <v>1.55</v>
      </c>
      <c r="BT286" s="49">
        <v>0</v>
      </c>
      <c r="BU286" s="824"/>
      <c r="BV286" s="825"/>
      <c r="BW286" s="825"/>
      <c r="BX286" s="825"/>
      <c r="BY286" s="825"/>
      <c r="BZ286" s="825"/>
      <c r="CA286" s="825"/>
      <c r="CB286" s="825"/>
      <c r="CC286" s="826"/>
    </row>
    <row r="287" spans="1:81" s="58" customFormat="1" ht="40.200000000000003" customHeight="1" thickTop="1" x14ac:dyDescent="0.3">
      <c r="A287" s="34"/>
      <c r="B287" s="907"/>
      <c r="C287" s="869"/>
      <c r="D287" s="871">
        <v>3302</v>
      </c>
      <c r="E287" s="851" t="s">
        <v>4014</v>
      </c>
      <c r="F287" s="851">
        <v>3302054</v>
      </c>
      <c r="G287" s="851" t="s">
        <v>4016</v>
      </c>
      <c r="H287" s="851" t="s">
        <v>5280</v>
      </c>
      <c r="I287" s="1184">
        <v>2021004540023</v>
      </c>
      <c r="J287" s="812">
        <v>233</v>
      </c>
      <c r="K287" s="854" t="s">
        <v>316</v>
      </c>
      <c r="L287" s="857">
        <f t="shared" ref="L287" si="454">M287</f>
        <v>1</v>
      </c>
      <c r="M287" s="860">
        <f t="shared" ref="M287" si="455">SUM(N287:Q287)</f>
        <v>1</v>
      </c>
      <c r="N287" s="836"/>
      <c r="O287" s="839"/>
      <c r="P287" s="863"/>
      <c r="Q287" s="866">
        <v>1</v>
      </c>
      <c r="R287" s="231"/>
      <c r="S287" s="354" t="s">
        <v>5321</v>
      </c>
      <c r="T287" s="438" t="s">
        <v>3822</v>
      </c>
      <c r="U287" s="235" t="s">
        <v>3826</v>
      </c>
      <c r="V287" s="235" t="s">
        <v>3830</v>
      </c>
      <c r="W287" s="354" t="s">
        <v>5322</v>
      </c>
      <c r="X287" s="538">
        <v>44956</v>
      </c>
      <c r="Y287" s="538">
        <v>45289</v>
      </c>
      <c r="Z287" s="538">
        <v>44956</v>
      </c>
      <c r="AA287" s="538">
        <v>45289</v>
      </c>
      <c r="AB287" s="812">
        <f t="shared" si="448"/>
        <v>233</v>
      </c>
      <c r="AC287" s="827">
        <f t="shared" ref="AC287" si="456">+L287</f>
        <v>1</v>
      </c>
      <c r="AD287" s="44">
        <f t="shared" si="442"/>
        <v>11.48</v>
      </c>
      <c r="AE287" s="44">
        <f t="shared" si="442"/>
        <v>5.28</v>
      </c>
      <c r="AF287" s="44">
        <f t="shared" si="442"/>
        <v>0</v>
      </c>
      <c r="AG287" s="44">
        <f t="shared" si="441"/>
        <v>0</v>
      </c>
      <c r="AH287" s="44">
        <f t="shared" si="441"/>
        <v>0</v>
      </c>
      <c r="AI287" s="44">
        <f t="shared" si="441"/>
        <v>6.2</v>
      </c>
      <c r="AJ287" s="44">
        <f t="shared" si="441"/>
        <v>0</v>
      </c>
      <c r="AK287" s="812">
        <f t="shared" si="450"/>
        <v>233</v>
      </c>
      <c r="AL287" s="1252">
        <f>+N287</f>
        <v>0</v>
      </c>
      <c r="AM287" s="44">
        <f t="shared" si="431"/>
        <v>2.87</v>
      </c>
      <c r="AN287" s="47">
        <v>1.32</v>
      </c>
      <c r="AO287" s="47">
        <v>0</v>
      </c>
      <c r="AP287" s="47">
        <v>0</v>
      </c>
      <c r="AQ287" s="47">
        <v>0</v>
      </c>
      <c r="AR287" s="47">
        <v>1.55</v>
      </c>
      <c r="AS287" s="47">
        <v>0</v>
      </c>
      <c r="AT287" s="812">
        <f t="shared" si="451"/>
        <v>233</v>
      </c>
      <c r="AU287" s="1255">
        <f>+O287</f>
        <v>0</v>
      </c>
      <c r="AV287" s="44">
        <f t="shared" si="432"/>
        <v>2.87</v>
      </c>
      <c r="AW287" s="47">
        <v>1.32</v>
      </c>
      <c r="AX287" s="47">
        <v>0</v>
      </c>
      <c r="AY287" s="47">
        <v>0</v>
      </c>
      <c r="AZ287" s="47">
        <v>0</v>
      </c>
      <c r="BA287" s="47">
        <v>1.55</v>
      </c>
      <c r="BB287" s="47">
        <v>0</v>
      </c>
      <c r="BC287" s="812">
        <f t="shared" si="452"/>
        <v>233</v>
      </c>
      <c r="BD287" s="1258">
        <f>+P287</f>
        <v>0</v>
      </c>
      <c r="BE287" s="44">
        <f t="shared" si="433"/>
        <v>2.87</v>
      </c>
      <c r="BF287" s="47">
        <v>1.32</v>
      </c>
      <c r="BG287" s="47">
        <v>0</v>
      </c>
      <c r="BH287" s="47">
        <v>0</v>
      </c>
      <c r="BI287" s="47">
        <v>0</v>
      </c>
      <c r="BJ287" s="47">
        <v>1.55</v>
      </c>
      <c r="BK287" s="47">
        <v>0</v>
      </c>
      <c r="BL287" s="812">
        <f t="shared" si="453"/>
        <v>233</v>
      </c>
      <c r="BM287" s="1249">
        <f>+Q287</f>
        <v>1</v>
      </c>
      <c r="BN287" s="44">
        <f t="shared" si="434"/>
        <v>2.87</v>
      </c>
      <c r="BO287" s="47">
        <v>1.32</v>
      </c>
      <c r="BP287" s="47">
        <v>0</v>
      </c>
      <c r="BQ287" s="47">
        <v>0</v>
      </c>
      <c r="BR287" s="47">
        <v>0</v>
      </c>
      <c r="BS287" s="47">
        <v>1.55</v>
      </c>
      <c r="BT287" s="47">
        <v>0</v>
      </c>
      <c r="BU287" s="818"/>
      <c r="BV287" s="819"/>
      <c r="BW287" s="819"/>
      <c r="BX287" s="819"/>
      <c r="BY287" s="819"/>
      <c r="BZ287" s="819"/>
      <c r="CA287" s="819"/>
      <c r="CB287" s="819"/>
      <c r="CC287" s="820"/>
    </row>
    <row r="288" spans="1:81" s="58" customFormat="1" ht="40.200000000000003" customHeight="1" x14ac:dyDescent="0.3">
      <c r="A288" s="34"/>
      <c r="B288" s="907"/>
      <c r="C288" s="869"/>
      <c r="D288" s="872"/>
      <c r="E288" s="852"/>
      <c r="F288" s="852"/>
      <c r="G288" s="852"/>
      <c r="H288" s="852"/>
      <c r="I288" s="1185"/>
      <c r="J288" s="813"/>
      <c r="K288" s="855"/>
      <c r="L288" s="858"/>
      <c r="M288" s="861"/>
      <c r="N288" s="837"/>
      <c r="O288" s="840"/>
      <c r="P288" s="864"/>
      <c r="Q288" s="867"/>
      <c r="R288" s="39"/>
      <c r="S288" s="355" t="s">
        <v>5323</v>
      </c>
      <c r="T288" s="236" t="s">
        <v>3822</v>
      </c>
      <c r="U288" s="236" t="s">
        <v>3826</v>
      </c>
      <c r="V288" s="236" t="s">
        <v>3830</v>
      </c>
      <c r="W288" s="355" t="s">
        <v>5324</v>
      </c>
      <c r="X288" s="539">
        <v>44956</v>
      </c>
      <c r="Y288" s="539">
        <v>45289</v>
      </c>
      <c r="Z288" s="539">
        <v>44956</v>
      </c>
      <c r="AA288" s="539">
        <v>45289</v>
      </c>
      <c r="AB288" s="813"/>
      <c r="AC288" s="828"/>
      <c r="AD288" s="51">
        <f t="shared" si="442"/>
        <v>11.48</v>
      </c>
      <c r="AE288" s="51">
        <f t="shared" si="442"/>
        <v>5.28</v>
      </c>
      <c r="AF288" s="51">
        <f t="shared" si="442"/>
        <v>0</v>
      </c>
      <c r="AG288" s="51">
        <f t="shared" si="441"/>
        <v>0</v>
      </c>
      <c r="AH288" s="51">
        <f t="shared" si="441"/>
        <v>0</v>
      </c>
      <c r="AI288" s="51">
        <f t="shared" si="441"/>
        <v>6.2</v>
      </c>
      <c r="AJ288" s="51">
        <f t="shared" si="441"/>
        <v>0</v>
      </c>
      <c r="AK288" s="813"/>
      <c r="AL288" s="1253"/>
      <c r="AM288" s="51">
        <f t="shared" si="431"/>
        <v>2.87</v>
      </c>
      <c r="AN288" s="257">
        <v>1.32</v>
      </c>
      <c r="AO288" s="257">
        <v>0</v>
      </c>
      <c r="AP288" s="257">
        <v>0</v>
      </c>
      <c r="AQ288" s="257">
        <v>0</v>
      </c>
      <c r="AR288" s="257">
        <v>1.55</v>
      </c>
      <c r="AS288" s="257">
        <v>0</v>
      </c>
      <c r="AT288" s="813"/>
      <c r="AU288" s="1256"/>
      <c r="AV288" s="51">
        <f t="shared" si="432"/>
        <v>2.87</v>
      </c>
      <c r="AW288" s="257">
        <v>1.32</v>
      </c>
      <c r="AX288" s="257">
        <v>0</v>
      </c>
      <c r="AY288" s="257">
        <v>0</v>
      </c>
      <c r="AZ288" s="257">
        <v>0</v>
      </c>
      <c r="BA288" s="257">
        <v>1.55</v>
      </c>
      <c r="BB288" s="257">
        <v>0</v>
      </c>
      <c r="BC288" s="813"/>
      <c r="BD288" s="1259"/>
      <c r="BE288" s="51">
        <f t="shared" si="433"/>
        <v>2.87</v>
      </c>
      <c r="BF288" s="257">
        <v>1.32</v>
      </c>
      <c r="BG288" s="257">
        <v>0</v>
      </c>
      <c r="BH288" s="257">
        <v>0</v>
      </c>
      <c r="BI288" s="257">
        <v>0</v>
      </c>
      <c r="BJ288" s="257">
        <v>1.55</v>
      </c>
      <c r="BK288" s="257">
        <v>0</v>
      </c>
      <c r="BL288" s="813"/>
      <c r="BM288" s="1250"/>
      <c r="BN288" s="51">
        <f t="shared" si="434"/>
        <v>2.87</v>
      </c>
      <c r="BO288" s="257">
        <v>1.32</v>
      </c>
      <c r="BP288" s="257">
        <v>0</v>
      </c>
      <c r="BQ288" s="257">
        <v>0</v>
      </c>
      <c r="BR288" s="257">
        <v>0</v>
      </c>
      <c r="BS288" s="257">
        <v>1.55</v>
      </c>
      <c r="BT288" s="257">
        <v>0</v>
      </c>
      <c r="BU288" s="821"/>
      <c r="BV288" s="822"/>
      <c r="BW288" s="822"/>
      <c r="BX288" s="822"/>
      <c r="BY288" s="822"/>
      <c r="BZ288" s="822"/>
      <c r="CA288" s="822"/>
      <c r="CB288" s="822"/>
      <c r="CC288" s="823"/>
    </row>
    <row r="289" spans="1:81" s="58" customFormat="1" ht="40.200000000000003" customHeight="1" x14ac:dyDescent="0.3">
      <c r="A289" s="34"/>
      <c r="B289" s="907"/>
      <c r="C289" s="869"/>
      <c r="D289" s="872"/>
      <c r="E289" s="852"/>
      <c r="F289" s="852"/>
      <c r="G289" s="852"/>
      <c r="H289" s="852"/>
      <c r="I289" s="1185"/>
      <c r="J289" s="813"/>
      <c r="K289" s="855"/>
      <c r="L289" s="858"/>
      <c r="M289" s="861"/>
      <c r="N289" s="837"/>
      <c r="O289" s="840"/>
      <c r="P289" s="864"/>
      <c r="Q289" s="867"/>
      <c r="R289" s="39"/>
      <c r="S289" s="355" t="s">
        <v>5325</v>
      </c>
      <c r="T289" s="236" t="s">
        <v>3822</v>
      </c>
      <c r="U289" s="236" t="s">
        <v>3826</v>
      </c>
      <c r="V289" s="236" t="s">
        <v>3830</v>
      </c>
      <c r="W289" s="355" t="s">
        <v>5326</v>
      </c>
      <c r="X289" s="539">
        <v>44956</v>
      </c>
      <c r="Y289" s="539">
        <v>45289</v>
      </c>
      <c r="Z289" s="539">
        <v>44956</v>
      </c>
      <c r="AA289" s="539">
        <v>45289</v>
      </c>
      <c r="AB289" s="813"/>
      <c r="AC289" s="828"/>
      <c r="AD289" s="51">
        <f t="shared" si="442"/>
        <v>11.48</v>
      </c>
      <c r="AE289" s="51">
        <f t="shared" si="442"/>
        <v>5.28</v>
      </c>
      <c r="AF289" s="51">
        <f t="shared" si="442"/>
        <v>0</v>
      </c>
      <c r="AG289" s="51">
        <f t="shared" si="441"/>
        <v>0</v>
      </c>
      <c r="AH289" s="51">
        <f t="shared" si="441"/>
        <v>0</v>
      </c>
      <c r="AI289" s="51">
        <f t="shared" si="441"/>
        <v>6.2</v>
      </c>
      <c r="AJ289" s="51">
        <f t="shared" si="441"/>
        <v>0</v>
      </c>
      <c r="AK289" s="813"/>
      <c r="AL289" s="1253"/>
      <c r="AM289" s="51">
        <f t="shared" si="431"/>
        <v>2.87</v>
      </c>
      <c r="AN289" s="257">
        <v>1.32</v>
      </c>
      <c r="AO289" s="257">
        <v>0</v>
      </c>
      <c r="AP289" s="257">
        <v>0</v>
      </c>
      <c r="AQ289" s="257">
        <v>0</v>
      </c>
      <c r="AR289" s="257">
        <v>1.55</v>
      </c>
      <c r="AS289" s="257">
        <v>0</v>
      </c>
      <c r="AT289" s="813"/>
      <c r="AU289" s="1256"/>
      <c r="AV289" s="51">
        <f t="shared" si="432"/>
        <v>2.87</v>
      </c>
      <c r="AW289" s="257">
        <v>1.32</v>
      </c>
      <c r="AX289" s="257">
        <v>0</v>
      </c>
      <c r="AY289" s="257">
        <v>0</v>
      </c>
      <c r="AZ289" s="257">
        <v>0</v>
      </c>
      <c r="BA289" s="257">
        <v>1.55</v>
      </c>
      <c r="BB289" s="257">
        <v>0</v>
      </c>
      <c r="BC289" s="813"/>
      <c r="BD289" s="1259"/>
      <c r="BE289" s="51">
        <f t="shared" si="433"/>
        <v>2.87</v>
      </c>
      <c r="BF289" s="257">
        <v>1.32</v>
      </c>
      <c r="BG289" s="257">
        <v>0</v>
      </c>
      <c r="BH289" s="257">
        <v>0</v>
      </c>
      <c r="BI289" s="257">
        <v>0</v>
      </c>
      <c r="BJ289" s="257">
        <v>1.55</v>
      </c>
      <c r="BK289" s="257">
        <v>0</v>
      </c>
      <c r="BL289" s="813"/>
      <c r="BM289" s="1250"/>
      <c r="BN289" s="51">
        <f t="shared" si="434"/>
        <v>2.87</v>
      </c>
      <c r="BO289" s="257">
        <v>1.32</v>
      </c>
      <c r="BP289" s="257">
        <v>0</v>
      </c>
      <c r="BQ289" s="257">
        <v>0</v>
      </c>
      <c r="BR289" s="257">
        <v>0</v>
      </c>
      <c r="BS289" s="257">
        <v>1.55</v>
      </c>
      <c r="BT289" s="257">
        <v>0</v>
      </c>
      <c r="BU289" s="821"/>
      <c r="BV289" s="822"/>
      <c r="BW289" s="822"/>
      <c r="BX289" s="822"/>
      <c r="BY289" s="822"/>
      <c r="BZ289" s="822"/>
      <c r="CA289" s="822"/>
      <c r="CB289" s="822"/>
      <c r="CC289" s="823"/>
    </row>
    <row r="290" spans="1:81" s="58" customFormat="1" ht="40.200000000000003" customHeight="1" thickBot="1" x14ac:dyDescent="0.35">
      <c r="A290" s="34"/>
      <c r="B290" s="907"/>
      <c r="C290" s="869"/>
      <c r="D290" s="873"/>
      <c r="E290" s="853"/>
      <c r="F290" s="853"/>
      <c r="G290" s="853"/>
      <c r="H290" s="853"/>
      <c r="I290" s="1186"/>
      <c r="J290" s="814"/>
      <c r="K290" s="856"/>
      <c r="L290" s="859"/>
      <c r="M290" s="862"/>
      <c r="N290" s="838"/>
      <c r="O290" s="841"/>
      <c r="P290" s="865"/>
      <c r="Q290" s="874"/>
      <c r="R290" s="232"/>
      <c r="S290" s="356" t="s">
        <v>5327</v>
      </c>
      <c r="T290" s="393" t="s">
        <v>3822</v>
      </c>
      <c r="U290" s="237" t="s">
        <v>3826</v>
      </c>
      <c r="V290" s="237" t="s">
        <v>3830</v>
      </c>
      <c r="W290" s="356" t="s">
        <v>5328</v>
      </c>
      <c r="X290" s="539">
        <v>44956</v>
      </c>
      <c r="Y290" s="539">
        <v>45289</v>
      </c>
      <c r="Z290" s="539">
        <v>44956</v>
      </c>
      <c r="AA290" s="539">
        <v>45289</v>
      </c>
      <c r="AB290" s="814"/>
      <c r="AC290" s="829"/>
      <c r="AD290" s="46">
        <f t="shared" si="442"/>
        <v>11.48</v>
      </c>
      <c r="AE290" s="46">
        <f t="shared" si="442"/>
        <v>5.28</v>
      </c>
      <c r="AF290" s="46">
        <f t="shared" si="442"/>
        <v>0</v>
      </c>
      <c r="AG290" s="46">
        <f t="shared" si="441"/>
        <v>0</v>
      </c>
      <c r="AH290" s="46">
        <f t="shared" si="441"/>
        <v>0</v>
      </c>
      <c r="AI290" s="46">
        <f t="shared" si="441"/>
        <v>6.2</v>
      </c>
      <c r="AJ290" s="46">
        <f t="shared" si="441"/>
        <v>0</v>
      </c>
      <c r="AK290" s="814"/>
      <c r="AL290" s="1254"/>
      <c r="AM290" s="46">
        <f t="shared" si="431"/>
        <v>2.87</v>
      </c>
      <c r="AN290" s="49">
        <v>1.32</v>
      </c>
      <c r="AO290" s="49">
        <v>0</v>
      </c>
      <c r="AP290" s="49">
        <v>0</v>
      </c>
      <c r="AQ290" s="49">
        <v>0</v>
      </c>
      <c r="AR290" s="49">
        <v>1.55</v>
      </c>
      <c r="AS290" s="49">
        <v>0</v>
      </c>
      <c r="AT290" s="814"/>
      <c r="AU290" s="1257"/>
      <c r="AV290" s="46">
        <f t="shared" si="432"/>
        <v>2.87</v>
      </c>
      <c r="AW290" s="49">
        <v>1.32</v>
      </c>
      <c r="AX290" s="49">
        <v>0</v>
      </c>
      <c r="AY290" s="49">
        <v>0</v>
      </c>
      <c r="AZ290" s="49">
        <v>0</v>
      </c>
      <c r="BA290" s="49">
        <v>1.55</v>
      </c>
      <c r="BB290" s="49">
        <v>0</v>
      </c>
      <c r="BC290" s="814"/>
      <c r="BD290" s="1260"/>
      <c r="BE290" s="46">
        <f t="shared" si="433"/>
        <v>2.87</v>
      </c>
      <c r="BF290" s="49">
        <v>1.32</v>
      </c>
      <c r="BG290" s="49">
        <v>0</v>
      </c>
      <c r="BH290" s="49">
        <v>0</v>
      </c>
      <c r="BI290" s="49">
        <v>0</v>
      </c>
      <c r="BJ290" s="49">
        <v>1.55</v>
      </c>
      <c r="BK290" s="49">
        <v>0</v>
      </c>
      <c r="BL290" s="814"/>
      <c r="BM290" s="1251"/>
      <c r="BN290" s="46">
        <f t="shared" si="434"/>
        <v>2.87</v>
      </c>
      <c r="BO290" s="49">
        <v>1.32</v>
      </c>
      <c r="BP290" s="49">
        <v>0</v>
      </c>
      <c r="BQ290" s="49">
        <v>0</v>
      </c>
      <c r="BR290" s="49">
        <v>0</v>
      </c>
      <c r="BS290" s="49">
        <v>1.55</v>
      </c>
      <c r="BT290" s="49">
        <v>0</v>
      </c>
      <c r="BU290" s="824"/>
      <c r="BV290" s="825"/>
      <c r="BW290" s="825"/>
      <c r="BX290" s="825"/>
      <c r="BY290" s="825"/>
      <c r="BZ290" s="825"/>
      <c r="CA290" s="825"/>
      <c r="CB290" s="825"/>
      <c r="CC290" s="826"/>
    </row>
    <row r="291" spans="1:81" s="58" customFormat="1" ht="40.200000000000003" customHeight="1" thickTop="1" x14ac:dyDescent="0.3">
      <c r="A291" s="34"/>
      <c r="B291" s="907"/>
      <c r="C291" s="869"/>
      <c r="D291" s="871">
        <v>3302</v>
      </c>
      <c r="E291" s="851" t="s">
        <v>4014</v>
      </c>
      <c r="F291" s="851">
        <v>3302054</v>
      </c>
      <c r="G291" s="851" t="s">
        <v>4016</v>
      </c>
      <c r="H291" s="851" t="s">
        <v>5280</v>
      </c>
      <c r="I291" s="1184">
        <v>2021004540023</v>
      </c>
      <c r="J291" s="812">
        <v>234</v>
      </c>
      <c r="K291" s="854" t="str">
        <f>+[4]Metas!K264</f>
        <v xml:space="preserve">Proyectos de recuperación, conservación e intervención de bienes de interés cultural que requieran ser apoyados </v>
      </c>
      <c r="L291" s="857">
        <f t="shared" ref="L291" si="457">M291</f>
        <v>6</v>
      </c>
      <c r="M291" s="860">
        <f t="shared" ref="M291" si="458">SUM(N291:Q291)</f>
        <v>6</v>
      </c>
      <c r="N291" s="836"/>
      <c r="O291" s="839">
        <v>2</v>
      </c>
      <c r="P291" s="863">
        <v>2</v>
      </c>
      <c r="Q291" s="866">
        <v>2</v>
      </c>
      <c r="R291" s="231"/>
      <c r="S291" s="354" t="s">
        <v>5329</v>
      </c>
      <c r="T291" s="438" t="s">
        <v>3822</v>
      </c>
      <c r="U291" s="235" t="s">
        <v>3826</v>
      </c>
      <c r="V291" s="235" t="s">
        <v>3830</v>
      </c>
      <c r="W291" s="354" t="s">
        <v>5330</v>
      </c>
      <c r="X291" s="538">
        <v>44956</v>
      </c>
      <c r="Y291" s="538">
        <v>45289</v>
      </c>
      <c r="Z291" s="538">
        <v>44956</v>
      </c>
      <c r="AA291" s="538">
        <v>45289</v>
      </c>
      <c r="AB291" s="812">
        <f t="shared" si="448"/>
        <v>234</v>
      </c>
      <c r="AC291" s="827">
        <f t="shared" ref="AC291" si="459">+L291</f>
        <v>6</v>
      </c>
      <c r="AD291" s="44">
        <f t="shared" si="442"/>
        <v>16.96</v>
      </c>
      <c r="AE291" s="44">
        <f t="shared" si="442"/>
        <v>10.76</v>
      </c>
      <c r="AF291" s="44">
        <f t="shared" si="442"/>
        <v>0</v>
      </c>
      <c r="AG291" s="44">
        <f t="shared" si="441"/>
        <v>0</v>
      </c>
      <c r="AH291" s="44">
        <f t="shared" si="441"/>
        <v>0</v>
      </c>
      <c r="AI291" s="44">
        <f t="shared" si="441"/>
        <v>6.2</v>
      </c>
      <c r="AJ291" s="44">
        <f t="shared" si="441"/>
        <v>0</v>
      </c>
      <c r="AK291" s="812">
        <f t="shared" si="450"/>
        <v>234</v>
      </c>
      <c r="AL291" s="1252">
        <f>+N291</f>
        <v>0</v>
      </c>
      <c r="AM291" s="44">
        <f t="shared" si="431"/>
        <v>4.24</v>
      </c>
      <c r="AN291" s="47">
        <v>2.69</v>
      </c>
      <c r="AO291" s="47">
        <v>0</v>
      </c>
      <c r="AP291" s="47">
        <v>0</v>
      </c>
      <c r="AQ291" s="47">
        <v>0</v>
      </c>
      <c r="AR291" s="47">
        <v>1.55</v>
      </c>
      <c r="AS291" s="47">
        <v>0</v>
      </c>
      <c r="AT291" s="812">
        <f t="shared" si="451"/>
        <v>234</v>
      </c>
      <c r="AU291" s="1255">
        <f>+O291</f>
        <v>2</v>
      </c>
      <c r="AV291" s="44">
        <f t="shared" si="432"/>
        <v>4.24</v>
      </c>
      <c r="AW291" s="47">
        <v>2.69</v>
      </c>
      <c r="AX291" s="47">
        <v>0</v>
      </c>
      <c r="AY291" s="47">
        <v>0</v>
      </c>
      <c r="AZ291" s="47">
        <v>0</v>
      </c>
      <c r="BA291" s="47">
        <v>1.55</v>
      </c>
      <c r="BB291" s="47">
        <v>0</v>
      </c>
      <c r="BC291" s="812">
        <f t="shared" si="452"/>
        <v>234</v>
      </c>
      <c r="BD291" s="1258">
        <f>+P291</f>
        <v>2</v>
      </c>
      <c r="BE291" s="44">
        <f t="shared" si="433"/>
        <v>4.24</v>
      </c>
      <c r="BF291" s="47">
        <v>2.69</v>
      </c>
      <c r="BG291" s="47">
        <v>0</v>
      </c>
      <c r="BH291" s="47">
        <v>0</v>
      </c>
      <c r="BI291" s="47">
        <v>0</v>
      </c>
      <c r="BJ291" s="47">
        <v>1.55</v>
      </c>
      <c r="BK291" s="47">
        <v>0</v>
      </c>
      <c r="BL291" s="812">
        <f t="shared" si="453"/>
        <v>234</v>
      </c>
      <c r="BM291" s="1249">
        <f>+Q291</f>
        <v>2</v>
      </c>
      <c r="BN291" s="44">
        <f t="shared" si="434"/>
        <v>4.24</v>
      </c>
      <c r="BO291" s="47">
        <v>2.69</v>
      </c>
      <c r="BP291" s="47">
        <v>0</v>
      </c>
      <c r="BQ291" s="47">
        <v>0</v>
      </c>
      <c r="BR291" s="47">
        <v>0</v>
      </c>
      <c r="BS291" s="47">
        <v>1.55</v>
      </c>
      <c r="BT291" s="47">
        <v>0</v>
      </c>
      <c r="BU291" s="818"/>
      <c r="BV291" s="819"/>
      <c r="BW291" s="819"/>
      <c r="BX291" s="819"/>
      <c r="BY291" s="819"/>
      <c r="BZ291" s="819"/>
      <c r="CA291" s="819"/>
      <c r="CB291" s="819"/>
      <c r="CC291" s="820"/>
    </row>
    <row r="292" spans="1:81" s="58" customFormat="1" ht="40.200000000000003" customHeight="1" x14ac:dyDescent="0.3">
      <c r="A292" s="34"/>
      <c r="B292" s="907"/>
      <c r="C292" s="869"/>
      <c r="D292" s="872"/>
      <c r="E292" s="852"/>
      <c r="F292" s="852"/>
      <c r="G292" s="852"/>
      <c r="H292" s="852"/>
      <c r="I292" s="1185"/>
      <c r="J292" s="813"/>
      <c r="K292" s="855"/>
      <c r="L292" s="858"/>
      <c r="M292" s="861"/>
      <c r="N292" s="837"/>
      <c r="O292" s="840"/>
      <c r="P292" s="864"/>
      <c r="Q292" s="867"/>
      <c r="R292" s="39"/>
      <c r="S292" s="355" t="s">
        <v>5331</v>
      </c>
      <c r="T292" s="236" t="s">
        <v>3822</v>
      </c>
      <c r="U292" s="236" t="s">
        <v>3826</v>
      </c>
      <c r="V292" s="236" t="s">
        <v>3830</v>
      </c>
      <c r="W292" s="355" t="s">
        <v>5332</v>
      </c>
      <c r="X292" s="539">
        <v>44956</v>
      </c>
      <c r="Y292" s="539">
        <v>45289</v>
      </c>
      <c r="Z292" s="539">
        <v>44956</v>
      </c>
      <c r="AA292" s="539">
        <v>45289</v>
      </c>
      <c r="AB292" s="813"/>
      <c r="AC292" s="828"/>
      <c r="AD292" s="51">
        <f t="shared" si="442"/>
        <v>16.96</v>
      </c>
      <c r="AE292" s="51">
        <f t="shared" si="442"/>
        <v>10.76</v>
      </c>
      <c r="AF292" s="51">
        <f t="shared" si="442"/>
        <v>0</v>
      </c>
      <c r="AG292" s="51">
        <f t="shared" si="441"/>
        <v>0</v>
      </c>
      <c r="AH292" s="51">
        <f t="shared" si="441"/>
        <v>0</v>
      </c>
      <c r="AI292" s="51">
        <f t="shared" si="441"/>
        <v>6.2</v>
      </c>
      <c r="AJ292" s="51">
        <f t="shared" si="441"/>
        <v>0</v>
      </c>
      <c r="AK292" s="813"/>
      <c r="AL292" s="1253"/>
      <c r="AM292" s="51">
        <f t="shared" si="431"/>
        <v>4.24</v>
      </c>
      <c r="AN292" s="257">
        <v>2.69</v>
      </c>
      <c r="AO292" s="257">
        <v>0</v>
      </c>
      <c r="AP292" s="257">
        <v>0</v>
      </c>
      <c r="AQ292" s="257">
        <v>0</v>
      </c>
      <c r="AR292" s="257">
        <v>1.55</v>
      </c>
      <c r="AS292" s="257">
        <v>0</v>
      </c>
      <c r="AT292" s="813"/>
      <c r="AU292" s="1256"/>
      <c r="AV292" s="51">
        <f t="shared" si="432"/>
        <v>4.24</v>
      </c>
      <c r="AW292" s="257">
        <v>2.69</v>
      </c>
      <c r="AX292" s="257">
        <v>0</v>
      </c>
      <c r="AY292" s="257">
        <v>0</v>
      </c>
      <c r="AZ292" s="257">
        <v>0</v>
      </c>
      <c r="BA292" s="257">
        <v>1.55</v>
      </c>
      <c r="BB292" s="257">
        <v>0</v>
      </c>
      <c r="BC292" s="813"/>
      <c r="BD292" s="1259"/>
      <c r="BE292" s="51">
        <f t="shared" si="433"/>
        <v>4.24</v>
      </c>
      <c r="BF292" s="257">
        <v>2.69</v>
      </c>
      <c r="BG292" s="257">
        <v>0</v>
      </c>
      <c r="BH292" s="257">
        <v>0</v>
      </c>
      <c r="BI292" s="257">
        <v>0</v>
      </c>
      <c r="BJ292" s="257">
        <v>1.55</v>
      </c>
      <c r="BK292" s="257">
        <v>0</v>
      </c>
      <c r="BL292" s="813"/>
      <c r="BM292" s="1250"/>
      <c r="BN292" s="51">
        <f t="shared" si="434"/>
        <v>4.24</v>
      </c>
      <c r="BO292" s="257">
        <v>2.69</v>
      </c>
      <c r="BP292" s="257">
        <v>0</v>
      </c>
      <c r="BQ292" s="257">
        <v>0</v>
      </c>
      <c r="BR292" s="257">
        <v>0</v>
      </c>
      <c r="BS292" s="257">
        <v>1.55</v>
      </c>
      <c r="BT292" s="257">
        <v>0</v>
      </c>
      <c r="BU292" s="821"/>
      <c r="BV292" s="822"/>
      <c r="BW292" s="822"/>
      <c r="BX292" s="822"/>
      <c r="BY292" s="822"/>
      <c r="BZ292" s="822"/>
      <c r="CA292" s="822"/>
      <c r="CB292" s="822"/>
      <c r="CC292" s="823"/>
    </row>
    <row r="293" spans="1:81" s="58" customFormat="1" ht="40.200000000000003" customHeight="1" x14ac:dyDescent="0.3">
      <c r="A293" s="34"/>
      <c r="B293" s="907"/>
      <c r="C293" s="869"/>
      <c r="D293" s="872"/>
      <c r="E293" s="852"/>
      <c r="F293" s="852"/>
      <c r="G293" s="852"/>
      <c r="H293" s="852"/>
      <c r="I293" s="1185"/>
      <c r="J293" s="813"/>
      <c r="K293" s="855"/>
      <c r="L293" s="858"/>
      <c r="M293" s="861"/>
      <c r="N293" s="837"/>
      <c r="O293" s="840"/>
      <c r="P293" s="864"/>
      <c r="Q293" s="867"/>
      <c r="R293" s="39"/>
      <c r="S293" s="355" t="s">
        <v>5333</v>
      </c>
      <c r="T293" s="236" t="s">
        <v>3822</v>
      </c>
      <c r="U293" s="236" t="s">
        <v>3826</v>
      </c>
      <c r="V293" s="236" t="s">
        <v>3830</v>
      </c>
      <c r="W293" s="355" t="s">
        <v>5334</v>
      </c>
      <c r="X293" s="539">
        <v>44956</v>
      </c>
      <c r="Y293" s="539">
        <v>45289</v>
      </c>
      <c r="Z293" s="539">
        <v>44956</v>
      </c>
      <c r="AA293" s="539">
        <v>45289</v>
      </c>
      <c r="AB293" s="813"/>
      <c r="AC293" s="828"/>
      <c r="AD293" s="51">
        <f t="shared" si="442"/>
        <v>16.96</v>
      </c>
      <c r="AE293" s="51">
        <f t="shared" si="442"/>
        <v>10.76</v>
      </c>
      <c r="AF293" s="51">
        <f t="shared" si="442"/>
        <v>0</v>
      </c>
      <c r="AG293" s="51">
        <f t="shared" si="441"/>
        <v>0</v>
      </c>
      <c r="AH293" s="51">
        <f t="shared" si="441"/>
        <v>0</v>
      </c>
      <c r="AI293" s="51">
        <f t="shared" si="441"/>
        <v>6.2</v>
      </c>
      <c r="AJ293" s="51">
        <f t="shared" si="441"/>
        <v>0</v>
      </c>
      <c r="AK293" s="813"/>
      <c r="AL293" s="1253"/>
      <c r="AM293" s="51">
        <f t="shared" si="431"/>
        <v>4.24</v>
      </c>
      <c r="AN293" s="257">
        <v>2.69</v>
      </c>
      <c r="AO293" s="257">
        <v>0</v>
      </c>
      <c r="AP293" s="257">
        <v>0</v>
      </c>
      <c r="AQ293" s="257">
        <v>0</v>
      </c>
      <c r="AR293" s="257">
        <v>1.55</v>
      </c>
      <c r="AS293" s="257">
        <v>0</v>
      </c>
      <c r="AT293" s="813"/>
      <c r="AU293" s="1256"/>
      <c r="AV293" s="51">
        <f t="shared" si="432"/>
        <v>4.24</v>
      </c>
      <c r="AW293" s="257">
        <v>2.69</v>
      </c>
      <c r="AX293" s="257">
        <v>0</v>
      </c>
      <c r="AY293" s="257">
        <v>0</v>
      </c>
      <c r="AZ293" s="257">
        <v>0</v>
      </c>
      <c r="BA293" s="257">
        <v>1.55</v>
      </c>
      <c r="BB293" s="257">
        <v>0</v>
      </c>
      <c r="BC293" s="813"/>
      <c r="BD293" s="1259"/>
      <c r="BE293" s="51">
        <f t="shared" si="433"/>
        <v>4.24</v>
      </c>
      <c r="BF293" s="257">
        <v>2.69</v>
      </c>
      <c r="BG293" s="257">
        <v>0</v>
      </c>
      <c r="BH293" s="257">
        <v>0</v>
      </c>
      <c r="BI293" s="257">
        <v>0</v>
      </c>
      <c r="BJ293" s="257">
        <v>1.55</v>
      </c>
      <c r="BK293" s="257">
        <v>0</v>
      </c>
      <c r="BL293" s="813"/>
      <c r="BM293" s="1250"/>
      <c r="BN293" s="51">
        <f t="shared" si="434"/>
        <v>4.24</v>
      </c>
      <c r="BO293" s="257">
        <v>2.69</v>
      </c>
      <c r="BP293" s="257">
        <v>0</v>
      </c>
      <c r="BQ293" s="257">
        <v>0</v>
      </c>
      <c r="BR293" s="257">
        <v>0</v>
      </c>
      <c r="BS293" s="257">
        <v>1.55</v>
      </c>
      <c r="BT293" s="257">
        <v>0</v>
      </c>
      <c r="BU293" s="821"/>
      <c r="BV293" s="822"/>
      <c r="BW293" s="822"/>
      <c r="BX293" s="822"/>
      <c r="BY293" s="822"/>
      <c r="BZ293" s="822"/>
      <c r="CA293" s="822"/>
      <c r="CB293" s="822"/>
      <c r="CC293" s="823"/>
    </row>
    <row r="294" spans="1:81" s="58" customFormat="1" ht="40.200000000000003" customHeight="1" thickBot="1" x14ac:dyDescent="0.35">
      <c r="A294" s="34"/>
      <c r="B294" s="907"/>
      <c r="C294" s="869"/>
      <c r="D294" s="873"/>
      <c r="E294" s="853"/>
      <c r="F294" s="853"/>
      <c r="G294" s="853"/>
      <c r="H294" s="853"/>
      <c r="I294" s="1186"/>
      <c r="J294" s="814"/>
      <c r="K294" s="856"/>
      <c r="L294" s="859"/>
      <c r="M294" s="862"/>
      <c r="N294" s="838"/>
      <c r="O294" s="841"/>
      <c r="P294" s="865"/>
      <c r="Q294" s="874"/>
      <c r="R294" s="232"/>
      <c r="S294" s="356" t="s">
        <v>5335</v>
      </c>
      <c r="T294" s="393" t="s">
        <v>3822</v>
      </c>
      <c r="U294" s="237" t="s">
        <v>3826</v>
      </c>
      <c r="V294" s="237" t="s">
        <v>3830</v>
      </c>
      <c r="W294" s="356" t="s">
        <v>5336</v>
      </c>
      <c r="X294" s="539">
        <v>44956</v>
      </c>
      <c r="Y294" s="539">
        <v>45289</v>
      </c>
      <c r="Z294" s="539">
        <v>44956</v>
      </c>
      <c r="AA294" s="539">
        <v>45289</v>
      </c>
      <c r="AB294" s="814"/>
      <c r="AC294" s="829"/>
      <c r="AD294" s="46">
        <f t="shared" si="442"/>
        <v>16.96</v>
      </c>
      <c r="AE294" s="46">
        <f t="shared" si="442"/>
        <v>10.76</v>
      </c>
      <c r="AF294" s="46">
        <f t="shared" si="442"/>
        <v>0</v>
      </c>
      <c r="AG294" s="46">
        <f t="shared" si="441"/>
        <v>0</v>
      </c>
      <c r="AH294" s="46">
        <f t="shared" si="441"/>
        <v>0</v>
      </c>
      <c r="AI294" s="46">
        <f t="shared" si="441"/>
        <v>6.2</v>
      </c>
      <c r="AJ294" s="46">
        <f t="shared" si="441"/>
        <v>0</v>
      </c>
      <c r="AK294" s="814"/>
      <c r="AL294" s="1254"/>
      <c r="AM294" s="46">
        <f t="shared" si="431"/>
        <v>4.24</v>
      </c>
      <c r="AN294" s="49">
        <v>2.69</v>
      </c>
      <c r="AO294" s="49">
        <v>0</v>
      </c>
      <c r="AP294" s="49">
        <v>0</v>
      </c>
      <c r="AQ294" s="49">
        <v>0</v>
      </c>
      <c r="AR294" s="49">
        <v>1.55</v>
      </c>
      <c r="AS294" s="49">
        <v>0</v>
      </c>
      <c r="AT294" s="814"/>
      <c r="AU294" s="1257"/>
      <c r="AV294" s="46">
        <f t="shared" si="432"/>
        <v>4.24</v>
      </c>
      <c r="AW294" s="49">
        <v>2.69</v>
      </c>
      <c r="AX294" s="49">
        <v>0</v>
      </c>
      <c r="AY294" s="49">
        <v>0</v>
      </c>
      <c r="AZ294" s="49">
        <v>0</v>
      </c>
      <c r="BA294" s="49">
        <v>1.55</v>
      </c>
      <c r="BB294" s="49">
        <v>0</v>
      </c>
      <c r="BC294" s="814"/>
      <c r="BD294" s="1260"/>
      <c r="BE294" s="46">
        <f t="shared" si="433"/>
        <v>4.24</v>
      </c>
      <c r="BF294" s="49">
        <v>2.69</v>
      </c>
      <c r="BG294" s="49">
        <v>0</v>
      </c>
      <c r="BH294" s="49">
        <v>0</v>
      </c>
      <c r="BI294" s="49">
        <v>0</v>
      </c>
      <c r="BJ294" s="49">
        <v>1.55</v>
      </c>
      <c r="BK294" s="49">
        <v>0</v>
      </c>
      <c r="BL294" s="814"/>
      <c r="BM294" s="1251"/>
      <c r="BN294" s="46">
        <f t="shared" si="434"/>
        <v>4.24</v>
      </c>
      <c r="BO294" s="49">
        <v>2.69</v>
      </c>
      <c r="BP294" s="49">
        <v>0</v>
      </c>
      <c r="BQ294" s="49">
        <v>0</v>
      </c>
      <c r="BR294" s="49">
        <v>0</v>
      </c>
      <c r="BS294" s="49">
        <v>1.55</v>
      </c>
      <c r="BT294" s="49">
        <v>0</v>
      </c>
      <c r="BU294" s="824"/>
      <c r="BV294" s="825"/>
      <c r="BW294" s="825"/>
      <c r="BX294" s="825"/>
      <c r="BY294" s="825"/>
      <c r="BZ294" s="825"/>
      <c r="CA294" s="825"/>
      <c r="CB294" s="825"/>
      <c r="CC294" s="826"/>
    </row>
    <row r="295" spans="1:81" s="58" customFormat="1" ht="40.200000000000003" customHeight="1" thickTop="1" x14ac:dyDescent="0.3">
      <c r="A295" s="34"/>
      <c r="B295" s="907"/>
      <c r="C295" s="869"/>
      <c r="D295" s="871">
        <v>3302</v>
      </c>
      <c r="E295" s="851" t="s">
        <v>4014</v>
      </c>
      <c r="F295" s="851">
        <v>3302054</v>
      </c>
      <c r="G295" s="851" t="s">
        <v>4016</v>
      </c>
      <c r="H295" s="851" t="s">
        <v>5280</v>
      </c>
      <c r="I295" s="1184">
        <v>2021004540023</v>
      </c>
      <c r="J295" s="812">
        <v>235</v>
      </c>
      <c r="K295" s="854" t="str">
        <f>+[4]Metas!K265</f>
        <v>Apoyos a la producción de muestras museográficas y museológicas en los museos del Departamento (2 por año)</v>
      </c>
      <c r="L295" s="857">
        <f t="shared" ref="L295" si="460">M295</f>
        <v>2</v>
      </c>
      <c r="M295" s="860">
        <f t="shared" ref="M295" si="461">SUM(N295:Q295)</f>
        <v>2</v>
      </c>
      <c r="N295" s="836"/>
      <c r="O295" s="839"/>
      <c r="P295" s="863">
        <v>1</v>
      </c>
      <c r="Q295" s="866">
        <v>1</v>
      </c>
      <c r="R295" s="231"/>
      <c r="S295" s="354" t="s">
        <v>5337</v>
      </c>
      <c r="T295" s="438" t="s">
        <v>3822</v>
      </c>
      <c r="U295" s="235" t="s">
        <v>3826</v>
      </c>
      <c r="V295" s="235" t="s">
        <v>3830</v>
      </c>
      <c r="W295" s="354" t="s">
        <v>5338</v>
      </c>
      <c r="X295" s="538">
        <v>44956</v>
      </c>
      <c r="Y295" s="538">
        <v>45289</v>
      </c>
      <c r="Z295" s="538">
        <v>44956</v>
      </c>
      <c r="AA295" s="538">
        <v>45289</v>
      </c>
      <c r="AB295" s="812">
        <f t="shared" si="448"/>
        <v>235</v>
      </c>
      <c r="AC295" s="827">
        <f t="shared" ref="AC295" si="462">+L295</f>
        <v>2</v>
      </c>
      <c r="AD295" s="44">
        <f t="shared" si="442"/>
        <v>16.96</v>
      </c>
      <c r="AE295" s="44">
        <f t="shared" si="442"/>
        <v>10.76</v>
      </c>
      <c r="AF295" s="44">
        <f t="shared" si="442"/>
        <v>0</v>
      </c>
      <c r="AG295" s="44">
        <f t="shared" si="441"/>
        <v>0</v>
      </c>
      <c r="AH295" s="44">
        <f t="shared" si="441"/>
        <v>0</v>
      </c>
      <c r="AI295" s="44">
        <f t="shared" si="441"/>
        <v>6.2</v>
      </c>
      <c r="AJ295" s="44">
        <f t="shared" si="441"/>
        <v>0</v>
      </c>
      <c r="AK295" s="812">
        <f t="shared" si="450"/>
        <v>235</v>
      </c>
      <c r="AL295" s="1252">
        <f>+N295</f>
        <v>0</v>
      </c>
      <c r="AM295" s="44">
        <f t="shared" si="431"/>
        <v>4.24</v>
      </c>
      <c r="AN295" s="47">
        <v>2.69</v>
      </c>
      <c r="AO295" s="47">
        <v>0</v>
      </c>
      <c r="AP295" s="47">
        <v>0</v>
      </c>
      <c r="AQ295" s="47">
        <v>0</v>
      </c>
      <c r="AR295" s="47">
        <v>1.55</v>
      </c>
      <c r="AS295" s="47">
        <v>0</v>
      </c>
      <c r="AT295" s="812">
        <f t="shared" si="451"/>
        <v>235</v>
      </c>
      <c r="AU295" s="1255">
        <f>+O295</f>
        <v>0</v>
      </c>
      <c r="AV295" s="44">
        <f t="shared" si="432"/>
        <v>4.24</v>
      </c>
      <c r="AW295" s="47">
        <v>2.69</v>
      </c>
      <c r="AX295" s="47">
        <v>0</v>
      </c>
      <c r="AY295" s="47">
        <v>0</v>
      </c>
      <c r="AZ295" s="47">
        <v>0</v>
      </c>
      <c r="BA295" s="47">
        <v>1.55</v>
      </c>
      <c r="BB295" s="47">
        <v>0</v>
      </c>
      <c r="BC295" s="812">
        <f t="shared" si="452"/>
        <v>235</v>
      </c>
      <c r="BD295" s="1258">
        <f>+P295</f>
        <v>1</v>
      </c>
      <c r="BE295" s="44">
        <f t="shared" si="433"/>
        <v>4.24</v>
      </c>
      <c r="BF295" s="47">
        <v>2.69</v>
      </c>
      <c r="BG295" s="47">
        <v>0</v>
      </c>
      <c r="BH295" s="47">
        <v>0</v>
      </c>
      <c r="BI295" s="47">
        <v>0</v>
      </c>
      <c r="BJ295" s="47">
        <v>1.55</v>
      </c>
      <c r="BK295" s="47">
        <v>0</v>
      </c>
      <c r="BL295" s="812">
        <f t="shared" si="453"/>
        <v>235</v>
      </c>
      <c r="BM295" s="1249">
        <f>+Q295</f>
        <v>1</v>
      </c>
      <c r="BN295" s="44">
        <f t="shared" si="434"/>
        <v>4.24</v>
      </c>
      <c r="BO295" s="47">
        <v>2.69</v>
      </c>
      <c r="BP295" s="47">
        <v>0</v>
      </c>
      <c r="BQ295" s="47">
        <v>0</v>
      </c>
      <c r="BR295" s="47">
        <v>0</v>
      </c>
      <c r="BS295" s="47">
        <v>1.55</v>
      </c>
      <c r="BT295" s="47">
        <v>0</v>
      </c>
      <c r="BU295" s="818"/>
      <c r="BV295" s="819"/>
      <c r="BW295" s="819"/>
      <c r="BX295" s="819"/>
      <c r="BY295" s="819"/>
      <c r="BZ295" s="819"/>
      <c r="CA295" s="819"/>
      <c r="CB295" s="819"/>
      <c r="CC295" s="820"/>
    </row>
    <row r="296" spans="1:81" s="58" customFormat="1" ht="40.200000000000003" customHeight="1" x14ac:dyDescent="0.3">
      <c r="A296" s="34"/>
      <c r="B296" s="907"/>
      <c r="C296" s="869"/>
      <c r="D296" s="872"/>
      <c r="E296" s="852"/>
      <c r="F296" s="852"/>
      <c r="G296" s="852"/>
      <c r="H296" s="852"/>
      <c r="I296" s="1185"/>
      <c r="J296" s="813"/>
      <c r="K296" s="855"/>
      <c r="L296" s="858"/>
      <c r="M296" s="861"/>
      <c r="N296" s="837"/>
      <c r="O296" s="840"/>
      <c r="P296" s="864"/>
      <c r="Q296" s="867"/>
      <c r="R296" s="39"/>
      <c r="S296" s="355" t="s">
        <v>5339</v>
      </c>
      <c r="T296" s="236" t="s">
        <v>3822</v>
      </c>
      <c r="U296" s="236" t="s">
        <v>3826</v>
      </c>
      <c r="V296" s="236" t="s">
        <v>3830</v>
      </c>
      <c r="W296" s="355" t="s">
        <v>5340</v>
      </c>
      <c r="X296" s="539">
        <v>44956</v>
      </c>
      <c r="Y296" s="539">
        <v>45289</v>
      </c>
      <c r="Z296" s="539">
        <v>44956</v>
      </c>
      <c r="AA296" s="539">
        <v>45289</v>
      </c>
      <c r="AB296" s="813"/>
      <c r="AC296" s="828"/>
      <c r="AD296" s="51">
        <f t="shared" si="442"/>
        <v>16.96</v>
      </c>
      <c r="AE296" s="51">
        <f t="shared" si="442"/>
        <v>10.76</v>
      </c>
      <c r="AF296" s="51">
        <f t="shared" si="442"/>
        <v>0</v>
      </c>
      <c r="AG296" s="51">
        <f t="shared" si="441"/>
        <v>0</v>
      </c>
      <c r="AH296" s="51">
        <f t="shared" si="441"/>
        <v>0</v>
      </c>
      <c r="AI296" s="51">
        <f t="shared" si="441"/>
        <v>6.2</v>
      </c>
      <c r="AJ296" s="51">
        <f t="shared" si="441"/>
        <v>0</v>
      </c>
      <c r="AK296" s="813"/>
      <c r="AL296" s="1253"/>
      <c r="AM296" s="51">
        <f t="shared" si="431"/>
        <v>4.24</v>
      </c>
      <c r="AN296" s="257">
        <v>2.69</v>
      </c>
      <c r="AO296" s="257">
        <v>0</v>
      </c>
      <c r="AP296" s="257">
        <v>0</v>
      </c>
      <c r="AQ296" s="257">
        <v>0</v>
      </c>
      <c r="AR296" s="257">
        <v>1.55</v>
      </c>
      <c r="AS296" s="257">
        <v>0</v>
      </c>
      <c r="AT296" s="813"/>
      <c r="AU296" s="1256"/>
      <c r="AV296" s="51">
        <f t="shared" si="432"/>
        <v>4.24</v>
      </c>
      <c r="AW296" s="257">
        <v>2.69</v>
      </c>
      <c r="AX296" s="257">
        <v>0</v>
      </c>
      <c r="AY296" s="257">
        <v>0</v>
      </c>
      <c r="AZ296" s="257">
        <v>0</v>
      </c>
      <c r="BA296" s="257">
        <v>1.55</v>
      </c>
      <c r="BB296" s="257">
        <v>0</v>
      </c>
      <c r="BC296" s="813"/>
      <c r="BD296" s="1259"/>
      <c r="BE296" s="51">
        <f t="shared" si="433"/>
        <v>4.24</v>
      </c>
      <c r="BF296" s="257">
        <v>2.69</v>
      </c>
      <c r="BG296" s="257">
        <v>0</v>
      </c>
      <c r="BH296" s="257">
        <v>0</v>
      </c>
      <c r="BI296" s="257">
        <v>0</v>
      </c>
      <c r="BJ296" s="257">
        <v>1.55</v>
      </c>
      <c r="BK296" s="257">
        <v>0</v>
      </c>
      <c r="BL296" s="813"/>
      <c r="BM296" s="1250"/>
      <c r="BN296" s="51">
        <f t="shared" si="434"/>
        <v>4.24</v>
      </c>
      <c r="BO296" s="257">
        <v>2.69</v>
      </c>
      <c r="BP296" s="257">
        <v>0</v>
      </c>
      <c r="BQ296" s="257">
        <v>0</v>
      </c>
      <c r="BR296" s="257">
        <v>0</v>
      </c>
      <c r="BS296" s="257">
        <v>1.55</v>
      </c>
      <c r="BT296" s="257">
        <v>0</v>
      </c>
      <c r="BU296" s="821"/>
      <c r="BV296" s="822"/>
      <c r="BW296" s="822"/>
      <c r="BX296" s="822"/>
      <c r="BY296" s="822"/>
      <c r="BZ296" s="822"/>
      <c r="CA296" s="822"/>
      <c r="CB296" s="822"/>
      <c r="CC296" s="823"/>
    </row>
    <row r="297" spans="1:81" s="58" customFormat="1" ht="40.200000000000003" customHeight="1" x14ac:dyDescent="0.3">
      <c r="A297" s="34"/>
      <c r="B297" s="907"/>
      <c r="C297" s="869"/>
      <c r="D297" s="872"/>
      <c r="E297" s="852"/>
      <c r="F297" s="852"/>
      <c r="G297" s="852"/>
      <c r="H297" s="852"/>
      <c r="I297" s="1185"/>
      <c r="J297" s="813"/>
      <c r="K297" s="855"/>
      <c r="L297" s="858"/>
      <c r="M297" s="861"/>
      <c r="N297" s="837"/>
      <c r="O297" s="840"/>
      <c r="P297" s="864"/>
      <c r="Q297" s="867"/>
      <c r="R297" s="39"/>
      <c r="S297" s="355" t="s">
        <v>5341</v>
      </c>
      <c r="T297" s="236" t="s">
        <v>3822</v>
      </c>
      <c r="U297" s="236" t="s">
        <v>3826</v>
      </c>
      <c r="V297" s="236" t="s">
        <v>3830</v>
      </c>
      <c r="W297" s="355" t="s">
        <v>5342</v>
      </c>
      <c r="X297" s="539">
        <v>44956</v>
      </c>
      <c r="Y297" s="539">
        <v>45289</v>
      </c>
      <c r="Z297" s="539">
        <v>44956</v>
      </c>
      <c r="AA297" s="539">
        <v>45289</v>
      </c>
      <c r="AB297" s="813"/>
      <c r="AC297" s="828"/>
      <c r="AD297" s="51">
        <f t="shared" si="442"/>
        <v>16.96</v>
      </c>
      <c r="AE297" s="51">
        <f t="shared" si="442"/>
        <v>10.76</v>
      </c>
      <c r="AF297" s="51">
        <f t="shared" si="442"/>
        <v>0</v>
      </c>
      <c r="AG297" s="51">
        <f t="shared" si="441"/>
        <v>0</v>
      </c>
      <c r="AH297" s="51">
        <f t="shared" si="441"/>
        <v>0</v>
      </c>
      <c r="AI297" s="51">
        <f t="shared" si="441"/>
        <v>6.2</v>
      </c>
      <c r="AJ297" s="51">
        <f t="shared" si="441"/>
        <v>0</v>
      </c>
      <c r="AK297" s="813"/>
      <c r="AL297" s="1253"/>
      <c r="AM297" s="51">
        <f t="shared" si="431"/>
        <v>4.24</v>
      </c>
      <c r="AN297" s="257">
        <v>2.69</v>
      </c>
      <c r="AO297" s="257">
        <v>0</v>
      </c>
      <c r="AP297" s="257">
        <v>0</v>
      </c>
      <c r="AQ297" s="257">
        <v>0</v>
      </c>
      <c r="AR297" s="257">
        <v>1.55</v>
      </c>
      <c r="AS297" s="257">
        <v>0</v>
      </c>
      <c r="AT297" s="813"/>
      <c r="AU297" s="1256"/>
      <c r="AV297" s="51">
        <f t="shared" si="432"/>
        <v>4.24</v>
      </c>
      <c r="AW297" s="257">
        <v>2.69</v>
      </c>
      <c r="AX297" s="257">
        <v>0</v>
      </c>
      <c r="AY297" s="257">
        <v>0</v>
      </c>
      <c r="AZ297" s="257">
        <v>0</v>
      </c>
      <c r="BA297" s="257">
        <v>1.55</v>
      </c>
      <c r="BB297" s="257">
        <v>0</v>
      </c>
      <c r="BC297" s="813"/>
      <c r="BD297" s="1259"/>
      <c r="BE297" s="51">
        <f t="shared" si="433"/>
        <v>4.24</v>
      </c>
      <c r="BF297" s="257">
        <v>2.69</v>
      </c>
      <c r="BG297" s="257">
        <v>0</v>
      </c>
      <c r="BH297" s="257">
        <v>0</v>
      </c>
      <c r="BI297" s="257">
        <v>0</v>
      </c>
      <c r="BJ297" s="257">
        <v>1.55</v>
      </c>
      <c r="BK297" s="257">
        <v>0</v>
      </c>
      <c r="BL297" s="813"/>
      <c r="BM297" s="1250"/>
      <c r="BN297" s="51">
        <f t="shared" si="434"/>
        <v>4.24</v>
      </c>
      <c r="BO297" s="257">
        <v>2.69</v>
      </c>
      <c r="BP297" s="257">
        <v>0</v>
      </c>
      <c r="BQ297" s="257">
        <v>0</v>
      </c>
      <c r="BR297" s="257">
        <v>0</v>
      </c>
      <c r="BS297" s="257">
        <v>1.55</v>
      </c>
      <c r="BT297" s="257">
        <v>0</v>
      </c>
      <c r="BU297" s="821"/>
      <c r="BV297" s="822"/>
      <c r="BW297" s="822"/>
      <c r="BX297" s="822"/>
      <c r="BY297" s="822"/>
      <c r="BZ297" s="822"/>
      <c r="CA297" s="822"/>
      <c r="CB297" s="822"/>
      <c r="CC297" s="823"/>
    </row>
    <row r="298" spans="1:81" s="58" customFormat="1" ht="40.200000000000003" customHeight="1" thickBot="1" x14ac:dyDescent="0.35">
      <c r="A298" s="34"/>
      <c r="B298" s="907"/>
      <c r="C298" s="869"/>
      <c r="D298" s="873"/>
      <c r="E298" s="853"/>
      <c r="F298" s="853"/>
      <c r="G298" s="853"/>
      <c r="H298" s="853"/>
      <c r="I298" s="1186"/>
      <c r="J298" s="814"/>
      <c r="K298" s="856"/>
      <c r="L298" s="859"/>
      <c r="M298" s="862"/>
      <c r="N298" s="838"/>
      <c r="O298" s="841"/>
      <c r="P298" s="865"/>
      <c r="Q298" s="874"/>
      <c r="R298" s="232"/>
      <c r="S298" s="356" t="s">
        <v>5343</v>
      </c>
      <c r="T298" s="393" t="s">
        <v>3822</v>
      </c>
      <c r="U298" s="237" t="s">
        <v>3826</v>
      </c>
      <c r="V298" s="237" t="s">
        <v>3830</v>
      </c>
      <c r="W298" s="356" t="s">
        <v>5344</v>
      </c>
      <c r="X298" s="539">
        <v>44956</v>
      </c>
      <c r="Y298" s="539">
        <v>45289</v>
      </c>
      <c r="Z298" s="539">
        <v>44956</v>
      </c>
      <c r="AA298" s="539">
        <v>45289</v>
      </c>
      <c r="AB298" s="814"/>
      <c r="AC298" s="829"/>
      <c r="AD298" s="46">
        <f t="shared" si="442"/>
        <v>16.96</v>
      </c>
      <c r="AE298" s="46">
        <f t="shared" si="442"/>
        <v>10.76</v>
      </c>
      <c r="AF298" s="46">
        <f t="shared" si="442"/>
        <v>0</v>
      </c>
      <c r="AG298" s="46">
        <f t="shared" si="441"/>
        <v>0</v>
      </c>
      <c r="AH298" s="46">
        <f t="shared" si="441"/>
        <v>0</v>
      </c>
      <c r="AI298" s="46">
        <f t="shared" si="441"/>
        <v>6.2</v>
      </c>
      <c r="AJ298" s="46">
        <f t="shared" si="441"/>
        <v>0</v>
      </c>
      <c r="AK298" s="814"/>
      <c r="AL298" s="1254"/>
      <c r="AM298" s="46">
        <f t="shared" si="431"/>
        <v>4.24</v>
      </c>
      <c r="AN298" s="49">
        <v>2.69</v>
      </c>
      <c r="AO298" s="49">
        <v>0</v>
      </c>
      <c r="AP298" s="49">
        <v>0</v>
      </c>
      <c r="AQ298" s="49">
        <v>0</v>
      </c>
      <c r="AR298" s="49">
        <v>1.55</v>
      </c>
      <c r="AS298" s="49">
        <v>0</v>
      </c>
      <c r="AT298" s="814"/>
      <c r="AU298" s="1257"/>
      <c r="AV298" s="46">
        <f t="shared" si="432"/>
        <v>4.24</v>
      </c>
      <c r="AW298" s="49">
        <v>2.69</v>
      </c>
      <c r="AX298" s="49">
        <v>0</v>
      </c>
      <c r="AY298" s="49">
        <v>0</v>
      </c>
      <c r="AZ298" s="49">
        <v>0</v>
      </c>
      <c r="BA298" s="49">
        <v>1.55</v>
      </c>
      <c r="BB298" s="49">
        <v>0</v>
      </c>
      <c r="BC298" s="814"/>
      <c r="BD298" s="1260"/>
      <c r="BE298" s="46">
        <f t="shared" si="433"/>
        <v>4.24</v>
      </c>
      <c r="BF298" s="49">
        <v>2.69</v>
      </c>
      <c r="BG298" s="49">
        <v>0</v>
      </c>
      <c r="BH298" s="49">
        <v>0</v>
      </c>
      <c r="BI298" s="49">
        <v>0</v>
      </c>
      <c r="BJ298" s="49">
        <v>1.55</v>
      </c>
      <c r="BK298" s="49">
        <v>0</v>
      </c>
      <c r="BL298" s="814"/>
      <c r="BM298" s="1251"/>
      <c r="BN298" s="46">
        <f t="shared" si="434"/>
        <v>4.24</v>
      </c>
      <c r="BO298" s="49">
        <v>2.69</v>
      </c>
      <c r="BP298" s="49">
        <v>0</v>
      </c>
      <c r="BQ298" s="49">
        <v>0</v>
      </c>
      <c r="BR298" s="49">
        <v>0</v>
      </c>
      <c r="BS298" s="49">
        <v>1.55</v>
      </c>
      <c r="BT298" s="49">
        <v>0</v>
      </c>
      <c r="BU298" s="824"/>
      <c r="BV298" s="825"/>
      <c r="BW298" s="825"/>
      <c r="BX298" s="825"/>
      <c r="BY298" s="825"/>
      <c r="BZ298" s="825"/>
      <c r="CA298" s="825"/>
      <c r="CB298" s="825"/>
      <c r="CC298" s="826"/>
    </row>
    <row r="299" spans="1:81" s="58" customFormat="1" ht="40.200000000000003" customHeight="1" thickTop="1" x14ac:dyDescent="0.3">
      <c r="A299" s="34"/>
      <c r="B299" s="907"/>
      <c r="C299" s="869"/>
      <c r="D299" s="871">
        <v>3302</v>
      </c>
      <c r="E299" s="851" t="s">
        <v>4014</v>
      </c>
      <c r="F299" s="851">
        <v>3302054</v>
      </c>
      <c r="G299" s="851" t="s">
        <v>4016</v>
      </c>
      <c r="H299" s="851" t="s">
        <v>5280</v>
      </c>
      <c r="I299" s="1184">
        <v>2021004540023</v>
      </c>
      <c r="J299" s="812">
        <v>236</v>
      </c>
      <c r="K299" s="854" t="str">
        <f>+[4]Metas!K266</f>
        <v>Mantenimientos anual del edifico Torre del reloj como bien de interés cultural nacional (1 por año)</v>
      </c>
      <c r="L299" s="857">
        <f t="shared" ref="L299" si="463">M299</f>
        <v>1</v>
      </c>
      <c r="M299" s="860">
        <f t="shared" ref="M299" si="464">SUM(N299:Q299)</f>
        <v>1</v>
      </c>
      <c r="N299" s="836"/>
      <c r="O299" s="839"/>
      <c r="P299" s="863"/>
      <c r="Q299" s="866">
        <v>1</v>
      </c>
      <c r="R299" s="231"/>
      <c r="S299" s="354" t="s">
        <v>5345</v>
      </c>
      <c r="T299" s="438" t="s">
        <v>3822</v>
      </c>
      <c r="U299" s="235" t="s">
        <v>3826</v>
      </c>
      <c r="V299" s="235" t="s">
        <v>3830</v>
      </c>
      <c r="W299" s="354" t="s">
        <v>5162</v>
      </c>
      <c r="X299" s="538">
        <v>44956</v>
      </c>
      <c r="Y299" s="538">
        <v>45289</v>
      </c>
      <c r="Z299" s="538">
        <v>44956</v>
      </c>
      <c r="AA299" s="538">
        <v>45289</v>
      </c>
      <c r="AB299" s="812">
        <f t="shared" si="448"/>
        <v>236</v>
      </c>
      <c r="AC299" s="827">
        <f t="shared" ref="AC299" si="465">+L299</f>
        <v>1</v>
      </c>
      <c r="AD299" s="44">
        <f t="shared" si="442"/>
        <v>11.48</v>
      </c>
      <c r="AE299" s="44">
        <f t="shared" si="442"/>
        <v>5.28</v>
      </c>
      <c r="AF299" s="44">
        <f t="shared" si="442"/>
        <v>0</v>
      </c>
      <c r="AG299" s="44">
        <f t="shared" si="441"/>
        <v>0</v>
      </c>
      <c r="AH299" s="44">
        <f t="shared" si="441"/>
        <v>0</v>
      </c>
      <c r="AI299" s="44">
        <f t="shared" si="441"/>
        <v>6.2</v>
      </c>
      <c r="AJ299" s="44">
        <f t="shared" si="441"/>
        <v>0</v>
      </c>
      <c r="AK299" s="812">
        <f t="shared" si="450"/>
        <v>236</v>
      </c>
      <c r="AL299" s="1252">
        <f>+N299</f>
        <v>0</v>
      </c>
      <c r="AM299" s="44">
        <f t="shared" si="431"/>
        <v>2.87</v>
      </c>
      <c r="AN299" s="47">
        <v>1.32</v>
      </c>
      <c r="AO299" s="47">
        <v>0</v>
      </c>
      <c r="AP299" s="47">
        <v>0</v>
      </c>
      <c r="AQ299" s="47">
        <v>0</v>
      </c>
      <c r="AR299" s="47">
        <v>1.55</v>
      </c>
      <c r="AS299" s="47">
        <v>0</v>
      </c>
      <c r="AT299" s="812">
        <f t="shared" si="451"/>
        <v>236</v>
      </c>
      <c r="AU299" s="1255">
        <f>+O299</f>
        <v>0</v>
      </c>
      <c r="AV299" s="44">
        <f t="shared" si="432"/>
        <v>2.87</v>
      </c>
      <c r="AW299" s="47">
        <v>1.32</v>
      </c>
      <c r="AX299" s="47">
        <v>0</v>
      </c>
      <c r="AY299" s="47">
        <v>0</v>
      </c>
      <c r="AZ299" s="47">
        <v>0</v>
      </c>
      <c r="BA299" s="47">
        <v>1.55</v>
      </c>
      <c r="BB299" s="47">
        <v>0</v>
      </c>
      <c r="BC299" s="812">
        <f t="shared" si="452"/>
        <v>236</v>
      </c>
      <c r="BD299" s="1258">
        <f>+P299</f>
        <v>0</v>
      </c>
      <c r="BE299" s="44">
        <f t="shared" si="433"/>
        <v>2.87</v>
      </c>
      <c r="BF299" s="47">
        <v>1.32</v>
      </c>
      <c r="BG299" s="47">
        <v>0</v>
      </c>
      <c r="BH299" s="47">
        <v>0</v>
      </c>
      <c r="BI299" s="47">
        <v>0</v>
      </c>
      <c r="BJ299" s="47">
        <v>1.55</v>
      </c>
      <c r="BK299" s="47">
        <v>0</v>
      </c>
      <c r="BL299" s="812">
        <f t="shared" si="453"/>
        <v>236</v>
      </c>
      <c r="BM299" s="1249">
        <f>+Q299</f>
        <v>1</v>
      </c>
      <c r="BN299" s="44">
        <f t="shared" si="434"/>
        <v>2.87</v>
      </c>
      <c r="BO299" s="47">
        <v>1.32</v>
      </c>
      <c r="BP299" s="47">
        <v>0</v>
      </c>
      <c r="BQ299" s="47">
        <v>0</v>
      </c>
      <c r="BR299" s="47">
        <v>0</v>
      </c>
      <c r="BS299" s="47">
        <v>1.55</v>
      </c>
      <c r="BT299" s="47">
        <v>0</v>
      </c>
      <c r="BU299" s="818"/>
      <c r="BV299" s="819"/>
      <c r="BW299" s="819"/>
      <c r="BX299" s="819"/>
      <c r="BY299" s="819"/>
      <c r="BZ299" s="819"/>
      <c r="CA299" s="819"/>
      <c r="CB299" s="819"/>
      <c r="CC299" s="820"/>
    </row>
    <row r="300" spans="1:81" s="58" customFormat="1" ht="40.200000000000003" customHeight="1" x14ac:dyDescent="0.3">
      <c r="A300" s="34"/>
      <c r="B300" s="907"/>
      <c r="C300" s="869"/>
      <c r="D300" s="872"/>
      <c r="E300" s="852"/>
      <c r="F300" s="852"/>
      <c r="G300" s="852"/>
      <c r="H300" s="852"/>
      <c r="I300" s="1185"/>
      <c r="J300" s="813"/>
      <c r="K300" s="855"/>
      <c r="L300" s="858"/>
      <c r="M300" s="861"/>
      <c r="N300" s="837"/>
      <c r="O300" s="840"/>
      <c r="P300" s="864"/>
      <c r="Q300" s="867"/>
      <c r="R300" s="39"/>
      <c r="S300" s="355" t="s">
        <v>5346</v>
      </c>
      <c r="T300" s="236" t="s">
        <v>3822</v>
      </c>
      <c r="U300" s="236" t="s">
        <v>3826</v>
      </c>
      <c r="V300" s="236" t="s">
        <v>3830</v>
      </c>
      <c r="W300" s="355" t="s">
        <v>5347</v>
      </c>
      <c r="X300" s="539">
        <v>44956</v>
      </c>
      <c r="Y300" s="539">
        <v>45289</v>
      </c>
      <c r="Z300" s="539">
        <v>44956</v>
      </c>
      <c r="AA300" s="539">
        <v>45289</v>
      </c>
      <c r="AB300" s="813"/>
      <c r="AC300" s="828"/>
      <c r="AD300" s="51">
        <f t="shared" si="442"/>
        <v>11.48</v>
      </c>
      <c r="AE300" s="51">
        <f t="shared" si="442"/>
        <v>5.28</v>
      </c>
      <c r="AF300" s="51">
        <f t="shared" si="442"/>
        <v>0</v>
      </c>
      <c r="AG300" s="51">
        <f t="shared" si="441"/>
        <v>0</v>
      </c>
      <c r="AH300" s="51">
        <f t="shared" si="441"/>
        <v>0</v>
      </c>
      <c r="AI300" s="51">
        <f t="shared" si="441"/>
        <v>6.2</v>
      </c>
      <c r="AJ300" s="51">
        <f t="shared" si="441"/>
        <v>0</v>
      </c>
      <c r="AK300" s="813"/>
      <c r="AL300" s="1253"/>
      <c r="AM300" s="51">
        <f t="shared" si="431"/>
        <v>2.87</v>
      </c>
      <c r="AN300" s="257">
        <v>1.32</v>
      </c>
      <c r="AO300" s="257">
        <v>0</v>
      </c>
      <c r="AP300" s="257">
        <v>0</v>
      </c>
      <c r="AQ300" s="257">
        <v>0</v>
      </c>
      <c r="AR300" s="257">
        <v>1.55</v>
      </c>
      <c r="AS300" s="257">
        <v>0</v>
      </c>
      <c r="AT300" s="813"/>
      <c r="AU300" s="1256"/>
      <c r="AV300" s="51">
        <f t="shared" si="432"/>
        <v>2.87</v>
      </c>
      <c r="AW300" s="257">
        <v>1.32</v>
      </c>
      <c r="AX300" s="257">
        <v>0</v>
      </c>
      <c r="AY300" s="257">
        <v>0</v>
      </c>
      <c r="AZ300" s="257">
        <v>0</v>
      </c>
      <c r="BA300" s="257">
        <v>1.55</v>
      </c>
      <c r="BB300" s="257">
        <v>0</v>
      </c>
      <c r="BC300" s="813"/>
      <c r="BD300" s="1259"/>
      <c r="BE300" s="51">
        <f t="shared" si="433"/>
        <v>2.87</v>
      </c>
      <c r="BF300" s="257">
        <v>1.32</v>
      </c>
      <c r="BG300" s="257">
        <v>0</v>
      </c>
      <c r="BH300" s="257">
        <v>0</v>
      </c>
      <c r="BI300" s="257">
        <v>0</v>
      </c>
      <c r="BJ300" s="257">
        <v>1.55</v>
      </c>
      <c r="BK300" s="257">
        <v>0</v>
      </c>
      <c r="BL300" s="813"/>
      <c r="BM300" s="1250"/>
      <c r="BN300" s="51">
        <f t="shared" si="434"/>
        <v>2.87</v>
      </c>
      <c r="BO300" s="257">
        <v>1.32</v>
      </c>
      <c r="BP300" s="257">
        <v>0</v>
      </c>
      <c r="BQ300" s="257">
        <v>0</v>
      </c>
      <c r="BR300" s="257">
        <v>0</v>
      </c>
      <c r="BS300" s="257">
        <v>1.55</v>
      </c>
      <c r="BT300" s="257">
        <v>0</v>
      </c>
      <c r="BU300" s="821"/>
      <c r="BV300" s="822"/>
      <c r="BW300" s="822"/>
      <c r="BX300" s="822"/>
      <c r="BY300" s="822"/>
      <c r="BZ300" s="822"/>
      <c r="CA300" s="822"/>
      <c r="CB300" s="822"/>
      <c r="CC300" s="823"/>
    </row>
    <row r="301" spans="1:81" s="58" customFormat="1" ht="40.200000000000003" customHeight="1" x14ac:dyDescent="0.3">
      <c r="A301" s="34"/>
      <c r="B301" s="907"/>
      <c r="C301" s="869"/>
      <c r="D301" s="872"/>
      <c r="E301" s="852"/>
      <c r="F301" s="852"/>
      <c r="G301" s="852"/>
      <c r="H301" s="852"/>
      <c r="I301" s="1185"/>
      <c r="J301" s="813"/>
      <c r="K301" s="855"/>
      <c r="L301" s="858"/>
      <c r="M301" s="861"/>
      <c r="N301" s="837"/>
      <c r="O301" s="840"/>
      <c r="P301" s="864"/>
      <c r="Q301" s="867"/>
      <c r="R301" s="39"/>
      <c r="S301" s="355" t="s">
        <v>5348</v>
      </c>
      <c r="T301" s="236" t="s">
        <v>3822</v>
      </c>
      <c r="U301" s="236" t="s">
        <v>3826</v>
      </c>
      <c r="V301" s="236" t="s">
        <v>3830</v>
      </c>
      <c r="W301" s="355" t="s">
        <v>5349</v>
      </c>
      <c r="X301" s="539">
        <v>44956</v>
      </c>
      <c r="Y301" s="539">
        <v>45289</v>
      </c>
      <c r="Z301" s="539">
        <v>44956</v>
      </c>
      <c r="AA301" s="539">
        <v>45289</v>
      </c>
      <c r="AB301" s="813"/>
      <c r="AC301" s="828"/>
      <c r="AD301" s="51">
        <f t="shared" si="442"/>
        <v>11.48</v>
      </c>
      <c r="AE301" s="51">
        <f t="shared" si="442"/>
        <v>5.28</v>
      </c>
      <c r="AF301" s="51">
        <f t="shared" si="442"/>
        <v>0</v>
      </c>
      <c r="AG301" s="51">
        <f t="shared" si="441"/>
        <v>0</v>
      </c>
      <c r="AH301" s="51">
        <f t="shared" si="441"/>
        <v>0</v>
      </c>
      <c r="AI301" s="51">
        <f t="shared" si="441"/>
        <v>6.2</v>
      </c>
      <c r="AJ301" s="51">
        <f t="shared" si="441"/>
        <v>0</v>
      </c>
      <c r="AK301" s="813"/>
      <c r="AL301" s="1253"/>
      <c r="AM301" s="51">
        <f t="shared" si="431"/>
        <v>2.87</v>
      </c>
      <c r="AN301" s="257">
        <v>1.32</v>
      </c>
      <c r="AO301" s="257">
        <v>0</v>
      </c>
      <c r="AP301" s="257">
        <v>0</v>
      </c>
      <c r="AQ301" s="257">
        <v>0</v>
      </c>
      <c r="AR301" s="257">
        <v>1.55</v>
      </c>
      <c r="AS301" s="257">
        <v>0</v>
      </c>
      <c r="AT301" s="813"/>
      <c r="AU301" s="1256"/>
      <c r="AV301" s="51">
        <f t="shared" si="432"/>
        <v>2.87</v>
      </c>
      <c r="AW301" s="257">
        <v>1.32</v>
      </c>
      <c r="AX301" s="257">
        <v>0</v>
      </c>
      <c r="AY301" s="257">
        <v>0</v>
      </c>
      <c r="AZ301" s="257">
        <v>0</v>
      </c>
      <c r="BA301" s="257">
        <v>1.55</v>
      </c>
      <c r="BB301" s="257">
        <v>0</v>
      </c>
      <c r="BC301" s="813"/>
      <c r="BD301" s="1259"/>
      <c r="BE301" s="51">
        <f t="shared" si="433"/>
        <v>2.87</v>
      </c>
      <c r="BF301" s="257">
        <v>1.32</v>
      </c>
      <c r="BG301" s="257">
        <v>0</v>
      </c>
      <c r="BH301" s="257">
        <v>0</v>
      </c>
      <c r="BI301" s="257">
        <v>0</v>
      </c>
      <c r="BJ301" s="257">
        <v>1.55</v>
      </c>
      <c r="BK301" s="257">
        <v>0</v>
      </c>
      <c r="BL301" s="813"/>
      <c r="BM301" s="1250"/>
      <c r="BN301" s="51">
        <f t="shared" si="434"/>
        <v>2.87</v>
      </c>
      <c r="BO301" s="257">
        <v>1.32</v>
      </c>
      <c r="BP301" s="257">
        <v>0</v>
      </c>
      <c r="BQ301" s="257">
        <v>0</v>
      </c>
      <c r="BR301" s="257">
        <v>0</v>
      </c>
      <c r="BS301" s="257">
        <v>1.55</v>
      </c>
      <c r="BT301" s="257">
        <v>0</v>
      </c>
      <c r="BU301" s="821"/>
      <c r="BV301" s="822"/>
      <c r="BW301" s="822"/>
      <c r="BX301" s="822"/>
      <c r="BY301" s="822"/>
      <c r="BZ301" s="822"/>
      <c r="CA301" s="822"/>
      <c r="CB301" s="822"/>
      <c r="CC301" s="823"/>
    </row>
    <row r="302" spans="1:81" s="58" customFormat="1" ht="40.200000000000003" customHeight="1" thickBot="1" x14ac:dyDescent="0.35">
      <c r="A302" s="34"/>
      <c r="B302" s="907"/>
      <c r="C302" s="869"/>
      <c r="D302" s="873"/>
      <c r="E302" s="853"/>
      <c r="F302" s="853"/>
      <c r="G302" s="853"/>
      <c r="H302" s="853"/>
      <c r="I302" s="1186"/>
      <c r="J302" s="814"/>
      <c r="K302" s="856"/>
      <c r="L302" s="859"/>
      <c r="M302" s="862"/>
      <c r="N302" s="838"/>
      <c r="O302" s="841"/>
      <c r="P302" s="865"/>
      <c r="Q302" s="874"/>
      <c r="R302" s="232"/>
      <c r="S302" s="356" t="s">
        <v>5350</v>
      </c>
      <c r="T302" s="393" t="s">
        <v>3822</v>
      </c>
      <c r="U302" s="237" t="s">
        <v>3826</v>
      </c>
      <c r="V302" s="237" t="s">
        <v>3830</v>
      </c>
      <c r="W302" s="356" t="s">
        <v>5351</v>
      </c>
      <c r="X302" s="539">
        <v>44956</v>
      </c>
      <c r="Y302" s="539">
        <v>45289</v>
      </c>
      <c r="Z302" s="539">
        <v>44956</v>
      </c>
      <c r="AA302" s="539">
        <v>45289</v>
      </c>
      <c r="AB302" s="814"/>
      <c r="AC302" s="829"/>
      <c r="AD302" s="46">
        <f t="shared" si="442"/>
        <v>11.48</v>
      </c>
      <c r="AE302" s="46">
        <f t="shared" si="442"/>
        <v>5.28</v>
      </c>
      <c r="AF302" s="46">
        <f t="shared" si="442"/>
        <v>0</v>
      </c>
      <c r="AG302" s="46">
        <f t="shared" si="441"/>
        <v>0</v>
      </c>
      <c r="AH302" s="46">
        <f t="shared" si="441"/>
        <v>0</v>
      </c>
      <c r="AI302" s="46">
        <f t="shared" si="441"/>
        <v>6.2</v>
      </c>
      <c r="AJ302" s="46">
        <f t="shared" si="441"/>
        <v>0</v>
      </c>
      <c r="AK302" s="814"/>
      <c r="AL302" s="1254"/>
      <c r="AM302" s="46">
        <f t="shared" si="431"/>
        <v>2.87</v>
      </c>
      <c r="AN302" s="49">
        <v>1.32</v>
      </c>
      <c r="AO302" s="49">
        <v>0</v>
      </c>
      <c r="AP302" s="49">
        <v>0</v>
      </c>
      <c r="AQ302" s="49">
        <v>0</v>
      </c>
      <c r="AR302" s="49">
        <v>1.55</v>
      </c>
      <c r="AS302" s="49">
        <v>0</v>
      </c>
      <c r="AT302" s="814"/>
      <c r="AU302" s="1257"/>
      <c r="AV302" s="46">
        <f t="shared" si="432"/>
        <v>2.87</v>
      </c>
      <c r="AW302" s="49">
        <v>1.32</v>
      </c>
      <c r="AX302" s="49">
        <v>0</v>
      </c>
      <c r="AY302" s="49">
        <v>0</v>
      </c>
      <c r="AZ302" s="49">
        <v>0</v>
      </c>
      <c r="BA302" s="49">
        <v>1.55</v>
      </c>
      <c r="BB302" s="49">
        <v>0</v>
      </c>
      <c r="BC302" s="814"/>
      <c r="BD302" s="1260"/>
      <c r="BE302" s="46">
        <f t="shared" si="433"/>
        <v>2.87</v>
      </c>
      <c r="BF302" s="49">
        <v>1.32</v>
      </c>
      <c r="BG302" s="49">
        <v>0</v>
      </c>
      <c r="BH302" s="49">
        <v>0</v>
      </c>
      <c r="BI302" s="49">
        <v>0</v>
      </c>
      <c r="BJ302" s="49">
        <v>1.55</v>
      </c>
      <c r="BK302" s="49">
        <v>0</v>
      </c>
      <c r="BL302" s="814"/>
      <c r="BM302" s="1251"/>
      <c r="BN302" s="46">
        <f t="shared" si="434"/>
        <v>2.87</v>
      </c>
      <c r="BO302" s="49">
        <v>1.32</v>
      </c>
      <c r="BP302" s="49">
        <v>0</v>
      </c>
      <c r="BQ302" s="49">
        <v>0</v>
      </c>
      <c r="BR302" s="49">
        <v>0</v>
      </c>
      <c r="BS302" s="49">
        <v>1.55</v>
      </c>
      <c r="BT302" s="49">
        <v>0</v>
      </c>
      <c r="BU302" s="824"/>
      <c r="BV302" s="825"/>
      <c r="BW302" s="825"/>
      <c r="BX302" s="825"/>
      <c r="BY302" s="825"/>
      <c r="BZ302" s="825"/>
      <c r="CA302" s="825"/>
      <c r="CB302" s="825"/>
      <c r="CC302" s="826"/>
    </row>
    <row r="303" spans="1:81" s="58" customFormat="1" ht="40.200000000000003" customHeight="1" thickTop="1" x14ac:dyDescent="0.3">
      <c r="A303" s="34"/>
      <c r="B303" s="907"/>
      <c r="C303" s="869"/>
      <c r="D303" s="871">
        <v>3302</v>
      </c>
      <c r="E303" s="851" t="s">
        <v>4014</v>
      </c>
      <c r="F303" s="851">
        <v>3302054</v>
      </c>
      <c r="G303" s="851" t="s">
        <v>4016</v>
      </c>
      <c r="H303" s="851" t="s">
        <v>5280</v>
      </c>
      <c r="I303" s="1184">
        <v>2021004540023</v>
      </c>
      <c r="J303" s="812">
        <v>237</v>
      </c>
      <c r="K303" s="854" t="str">
        <f>+[4]Metas!K267</f>
        <v>Apoyos a expresiones de patrimonio vivo de los nortesantandereanos (tales como bicentenario (2023), Semana Santa en Pamplona, Desfile de los Genitores en Ocaña, Feria de Cúcuta, celebración de los 450 años del municipio de Ocaña, celebración del natalicio del artista Eduardo Ramírez Villamizar, conmemoración del tratado de la paz de la Guerra de los mil días en 1902 en el municipio de chinacate, entre otros) (5 por año)</v>
      </c>
      <c r="L303" s="857">
        <f t="shared" ref="L303" si="466">M303</f>
        <v>5</v>
      </c>
      <c r="M303" s="860">
        <f t="shared" ref="M303" si="467">SUM(N303:Q303)</f>
        <v>5</v>
      </c>
      <c r="N303" s="836">
        <v>1</v>
      </c>
      <c r="O303" s="839">
        <v>1</v>
      </c>
      <c r="P303" s="863">
        <v>1</v>
      </c>
      <c r="Q303" s="866">
        <v>2</v>
      </c>
      <c r="R303" s="231"/>
      <c r="S303" s="354" t="s">
        <v>5352</v>
      </c>
      <c r="T303" s="438" t="s">
        <v>3822</v>
      </c>
      <c r="U303" s="235" t="s">
        <v>3826</v>
      </c>
      <c r="V303" s="235" t="s">
        <v>3830</v>
      </c>
      <c r="W303" s="354" t="s">
        <v>5353</v>
      </c>
      <c r="X303" s="538">
        <v>44956</v>
      </c>
      <c r="Y303" s="538">
        <v>45289</v>
      </c>
      <c r="Z303" s="538">
        <v>44956</v>
      </c>
      <c r="AA303" s="538">
        <v>45289</v>
      </c>
      <c r="AB303" s="812">
        <f t="shared" si="448"/>
        <v>237</v>
      </c>
      <c r="AC303" s="827">
        <f t="shared" ref="AC303" si="468">+L303</f>
        <v>5</v>
      </c>
      <c r="AD303" s="44">
        <f t="shared" si="442"/>
        <v>11.48</v>
      </c>
      <c r="AE303" s="44">
        <f t="shared" si="442"/>
        <v>5.28</v>
      </c>
      <c r="AF303" s="44">
        <f t="shared" si="442"/>
        <v>0</v>
      </c>
      <c r="AG303" s="44">
        <f t="shared" si="441"/>
        <v>0</v>
      </c>
      <c r="AH303" s="44">
        <f t="shared" si="441"/>
        <v>0</v>
      </c>
      <c r="AI303" s="44">
        <f t="shared" si="441"/>
        <v>6.2</v>
      </c>
      <c r="AJ303" s="44">
        <f t="shared" si="441"/>
        <v>0</v>
      </c>
      <c r="AK303" s="812">
        <f t="shared" si="450"/>
        <v>237</v>
      </c>
      <c r="AL303" s="1252">
        <f>+N303</f>
        <v>1</v>
      </c>
      <c r="AM303" s="44">
        <f t="shared" si="431"/>
        <v>2.87</v>
      </c>
      <c r="AN303" s="47">
        <v>1.32</v>
      </c>
      <c r="AO303" s="47">
        <v>0</v>
      </c>
      <c r="AP303" s="47">
        <v>0</v>
      </c>
      <c r="AQ303" s="47">
        <v>0</v>
      </c>
      <c r="AR303" s="47">
        <v>1.55</v>
      </c>
      <c r="AS303" s="47">
        <v>0</v>
      </c>
      <c r="AT303" s="812">
        <f t="shared" si="451"/>
        <v>237</v>
      </c>
      <c r="AU303" s="1255">
        <f>+O303</f>
        <v>1</v>
      </c>
      <c r="AV303" s="44">
        <f t="shared" si="432"/>
        <v>2.87</v>
      </c>
      <c r="AW303" s="47">
        <v>1.32</v>
      </c>
      <c r="AX303" s="47">
        <v>0</v>
      </c>
      <c r="AY303" s="47">
        <v>0</v>
      </c>
      <c r="AZ303" s="47">
        <v>0</v>
      </c>
      <c r="BA303" s="47">
        <v>1.55</v>
      </c>
      <c r="BB303" s="47">
        <v>0</v>
      </c>
      <c r="BC303" s="812">
        <f t="shared" si="452"/>
        <v>237</v>
      </c>
      <c r="BD303" s="1258">
        <f>+P303</f>
        <v>1</v>
      </c>
      <c r="BE303" s="44">
        <f t="shared" si="433"/>
        <v>2.87</v>
      </c>
      <c r="BF303" s="47">
        <v>1.32</v>
      </c>
      <c r="BG303" s="47">
        <v>0</v>
      </c>
      <c r="BH303" s="47">
        <v>0</v>
      </c>
      <c r="BI303" s="47">
        <v>0</v>
      </c>
      <c r="BJ303" s="47">
        <v>1.55</v>
      </c>
      <c r="BK303" s="47">
        <v>0</v>
      </c>
      <c r="BL303" s="812">
        <f t="shared" si="453"/>
        <v>237</v>
      </c>
      <c r="BM303" s="1249">
        <f>+Q303</f>
        <v>2</v>
      </c>
      <c r="BN303" s="44">
        <f t="shared" si="434"/>
        <v>2.87</v>
      </c>
      <c r="BO303" s="47">
        <v>1.32</v>
      </c>
      <c r="BP303" s="47">
        <v>0</v>
      </c>
      <c r="BQ303" s="47">
        <v>0</v>
      </c>
      <c r="BR303" s="47">
        <v>0</v>
      </c>
      <c r="BS303" s="47">
        <v>1.55</v>
      </c>
      <c r="BT303" s="47">
        <v>0</v>
      </c>
      <c r="BU303" s="818"/>
      <c r="BV303" s="819"/>
      <c r="BW303" s="819"/>
      <c r="BX303" s="819"/>
      <c r="BY303" s="819"/>
      <c r="BZ303" s="819"/>
      <c r="CA303" s="819"/>
      <c r="CB303" s="819"/>
      <c r="CC303" s="820"/>
    </row>
    <row r="304" spans="1:81" s="58" customFormat="1" ht="40.200000000000003" customHeight="1" x14ac:dyDescent="0.3">
      <c r="A304" s="34"/>
      <c r="B304" s="907"/>
      <c r="C304" s="869"/>
      <c r="D304" s="872"/>
      <c r="E304" s="852"/>
      <c r="F304" s="852"/>
      <c r="G304" s="852"/>
      <c r="H304" s="852"/>
      <c r="I304" s="1185"/>
      <c r="J304" s="813"/>
      <c r="K304" s="855"/>
      <c r="L304" s="858"/>
      <c r="M304" s="861"/>
      <c r="N304" s="837"/>
      <c r="O304" s="840"/>
      <c r="P304" s="864"/>
      <c r="Q304" s="867"/>
      <c r="R304" s="39"/>
      <c r="S304" s="355" t="s">
        <v>5354</v>
      </c>
      <c r="T304" s="236" t="s">
        <v>3822</v>
      </c>
      <c r="U304" s="236" t="s">
        <v>3826</v>
      </c>
      <c r="V304" s="236" t="s">
        <v>3830</v>
      </c>
      <c r="W304" s="355" t="s">
        <v>5355</v>
      </c>
      <c r="X304" s="539">
        <v>44956</v>
      </c>
      <c r="Y304" s="539">
        <v>45289</v>
      </c>
      <c r="Z304" s="539">
        <v>44956</v>
      </c>
      <c r="AA304" s="539">
        <v>45289</v>
      </c>
      <c r="AB304" s="813"/>
      <c r="AC304" s="828"/>
      <c r="AD304" s="51">
        <f t="shared" si="442"/>
        <v>11.48</v>
      </c>
      <c r="AE304" s="51">
        <f t="shared" si="442"/>
        <v>5.28</v>
      </c>
      <c r="AF304" s="51">
        <f t="shared" si="442"/>
        <v>0</v>
      </c>
      <c r="AG304" s="51">
        <f t="shared" si="441"/>
        <v>0</v>
      </c>
      <c r="AH304" s="51">
        <f t="shared" si="441"/>
        <v>0</v>
      </c>
      <c r="AI304" s="51">
        <f t="shared" si="441"/>
        <v>6.2</v>
      </c>
      <c r="AJ304" s="51">
        <f t="shared" si="441"/>
        <v>0</v>
      </c>
      <c r="AK304" s="813"/>
      <c r="AL304" s="1253"/>
      <c r="AM304" s="51">
        <f t="shared" si="431"/>
        <v>2.87</v>
      </c>
      <c r="AN304" s="257">
        <v>1.32</v>
      </c>
      <c r="AO304" s="257">
        <v>0</v>
      </c>
      <c r="AP304" s="257">
        <v>0</v>
      </c>
      <c r="AQ304" s="257">
        <v>0</v>
      </c>
      <c r="AR304" s="257">
        <v>1.55</v>
      </c>
      <c r="AS304" s="257">
        <v>0</v>
      </c>
      <c r="AT304" s="813"/>
      <c r="AU304" s="1256"/>
      <c r="AV304" s="51">
        <f t="shared" si="432"/>
        <v>2.87</v>
      </c>
      <c r="AW304" s="257">
        <v>1.32</v>
      </c>
      <c r="AX304" s="257">
        <v>0</v>
      </c>
      <c r="AY304" s="257">
        <v>0</v>
      </c>
      <c r="AZ304" s="257">
        <v>0</v>
      </c>
      <c r="BA304" s="257">
        <v>1.55</v>
      </c>
      <c r="BB304" s="257">
        <v>0</v>
      </c>
      <c r="BC304" s="813"/>
      <c r="BD304" s="1259"/>
      <c r="BE304" s="51">
        <f t="shared" si="433"/>
        <v>2.87</v>
      </c>
      <c r="BF304" s="257">
        <v>1.32</v>
      </c>
      <c r="BG304" s="257">
        <v>0</v>
      </c>
      <c r="BH304" s="257">
        <v>0</v>
      </c>
      <c r="BI304" s="257">
        <v>0</v>
      </c>
      <c r="BJ304" s="257">
        <v>1.55</v>
      </c>
      <c r="BK304" s="257">
        <v>0</v>
      </c>
      <c r="BL304" s="813"/>
      <c r="BM304" s="1250"/>
      <c r="BN304" s="51">
        <f t="shared" si="434"/>
        <v>2.87</v>
      </c>
      <c r="BO304" s="257">
        <v>1.32</v>
      </c>
      <c r="BP304" s="257">
        <v>0</v>
      </c>
      <c r="BQ304" s="257">
        <v>0</v>
      </c>
      <c r="BR304" s="257">
        <v>0</v>
      </c>
      <c r="BS304" s="257">
        <v>1.55</v>
      </c>
      <c r="BT304" s="257">
        <v>0</v>
      </c>
      <c r="BU304" s="821"/>
      <c r="BV304" s="822"/>
      <c r="BW304" s="822"/>
      <c r="BX304" s="822"/>
      <c r="BY304" s="822"/>
      <c r="BZ304" s="822"/>
      <c r="CA304" s="822"/>
      <c r="CB304" s="822"/>
      <c r="CC304" s="823"/>
    </row>
    <row r="305" spans="1:81" s="58" customFormat="1" ht="40.200000000000003" customHeight="1" x14ac:dyDescent="0.3">
      <c r="A305" s="34"/>
      <c r="B305" s="907"/>
      <c r="C305" s="869"/>
      <c r="D305" s="872"/>
      <c r="E305" s="852"/>
      <c r="F305" s="852"/>
      <c r="G305" s="852"/>
      <c r="H305" s="852"/>
      <c r="I305" s="1185"/>
      <c r="J305" s="813"/>
      <c r="K305" s="855"/>
      <c r="L305" s="858"/>
      <c r="M305" s="861"/>
      <c r="N305" s="837"/>
      <c r="O305" s="840"/>
      <c r="P305" s="864"/>
      <c r="Q305" s="867"/>
      <c r="R305" s="39"/>
      <c r="S305" s="355" t="s">
        <v>5356</v>
      </c>
      <c r="T305" s="236" t="s">
        <v>3822</v>
      </c>
      <c r="U305" s="236" t="s">
        <v>3826</v>
      </c>
      <c r="V305" s="236" t="s">
        <v>3830</v>
      </c>
      <c r="W305" s="355" t="s">
        <v>5347</v>
      </c>
      <c r="X305" s="539">
        <v>44956</v>
      </c>
      <c r="Y305" s="539">
        <v>45289</v>
      </c>
      <c r="Z305" s="539">
        <v>44956</v>
      </c>
      <c r="AA305" s="539">
        <v>45289</v>
      </c>
      <c r="AB305" s="813"/>
      <c r="AC305" s="828"/>
      <c r="AD305" s="51">
        <f t="shared" si="442"/>
        <v>11.48</v>
      </c>
      <c r="AE305" s="51">
        <f t="shared" si="442"/>
        <v>5.28</v>
      </c>
      <c r="AF305" s="51">
        <f t="shared" si="442"/>
        <v>0</v>
      </c>
      <c r="AG305" s="51">
        <f t="shared" si="441"/>
        <v>0</v>
      </c>
      <c r="AH305" s="51">
        <f t="shared" si="441"/>
        <v>0</v>
      </c>
      <c r="AI305" s="51">
        <f t="shared" si="441"/>
        <v>6.2</v>
      </c>
      <c r="AJ305" s="51">
        <f t="shared" si="441"/>
        <v>0</v>
      </c>
      <c r="AK305" s="813"/>
      <c r="AL305" s="1253"/>
      <c r="AM305" s="51">
        <f t="shared" si="431"/>
        <v>2.87</v>
      </c>
      <c r="AN305" s="257">
        <v>1.32</v>
      </c>
      <c r="AO305" s="257">
        <v>0</v>
      </c>
      <c r="AP305" s="257">
        <v>0</v>
      </c>
      <c r="AQ305" s="257">
        <v>0</v>
      </c>
      <c r="AR305" s="257">
        <v>1.55</v>
      </c>
      <c r="AS305" s="257">
        <v>0</v>
      </c>
      <c r="AT305" s="813"/>
      <c r="AU305" s="1256"/>
      <c r="AV305" s="51">
        <f t="shared" si="432"/>
        <v>2.87</v>
      </c>
      <c r="AW305" s="257">
        <v>1.32</v>
      </c>
      <c r="AX305" s="257">
        <v>0</v>
      </c>
      <c r="AY305" s="257">
        <v>0</v>
      </c>
      <c r="AZ305" s="257">
        <v>0</v>
      </c>
      <c r="BA305" s="257">
        <v>1.55</v>
      </c>
      <c r="BB305" s="257">
        <v>0</v>
      </c>
      <c r="BC305" s="813"/>
      <c r="BD305" s="1259"/>
      <c r="BE305" s="51">
        <f t="shared" si="433"/>
        <v>2.87</v>
      </c>
      <c r="BF305" s="257">
        <v>1.32</v>
      </c>
      <c r="BG305" s="257">
        <v>0</v>
      </c>
      <c r="BH305" s="257">
        <v>0</v>
      </c>
      <c r="BI305" s="257">
        <v>0</v>
      </c>
      <c r="BJ305" s="257">
        <v>1.55</v>
      </c>
      <c r="BK305" s="257">
        <v>0</v>
      </c>
      <c r="BL305" s="813"/>
      <c r="BM305" s="1250"/>
      <c r="BN305" s="51">
        <f t="shared" si="434"/>
        <v>2.87</v>
      </c>
      <c r="BO305" s="257">
        <v>1.32</v>
      </c>
      <c r="BP305" s="257">
        <v>0</v>
      </c>
      <c r="BQ305" s="257">
        <v>0</v>
      </c>
      <c r="BR305" s="257">
        <v>0</v>
      </c>
      <c r="BS305" s="257">
        <v>1.55</v>
      </c>
      <c r="BT305" s="257">
        <v>0</v>
      </c>
      <c r="BU305" s="821"/>
      <c r="BV305" s="822"/>
      <c r="BW305" s="822"/>
      <c r="BX305" s="822"/>
      <c r="BY305" s="822"/>
      <c r="BZ305" s="822"/>
      <c r="CA305" s="822"/>
      <c r="CB305" s="822"/>
      <c r="CC305" s="823"/>
    </row>
    <row r="306" spans="1:81" s="58" customFormat="1" ht="40.200000000000003" customHeight="1" thickBot="1" x14ac:dyDescent="0.35">
      <c r="A306" s="34"/>
      <c r="B306" s="907"/>
      <c r="C306" s="869"/>
      <c r="D306" s="873"/>
      <c r="E306" s="853"/>
      <c r="F306" s="853"/>
      <c r="G306" s="853"/>
      <c r="H306" s="853"/>
      <c r="I306" s="1186"/>
      <c r="J306" s="814"/>
      <c r="K306" s="856"/>
      <c r="L306" s="859"/>
      <c r="M306" s="862"/>
      <c r="N306" s="838"/>
      <c r="O306" s="841"/>
      <c r="P306" s="865"/>
      <c r="Q306" s="874"/>
      <c r="R306" s="232"/>
      <c r="S306" s="356" t="s">
        <v>5357</v>
      </c>
      <c r="T306" s="393" t="s">
        <v>3822</v>
      </c>
      <c r="U306" s="237" t="s">
        <v>3826</v>
      </c>
      <c r="V306" s="237" t="s">
        <v>3830</v>
      </c>
      <c r="W306" s="356" t="s">
        <v>5358</v>
      </c>
      <c r="X306" s="539">
        <v>44956</v>
      </c>
      <c r="Y306" s="539">
        <v>45289</v>
      </c>
      <c r="Z306" s="539">
        <v>44956</v>
      </c>
      <c r="AA306" s="539">
        <v>45289</v>
      </c>
      <c r="AB306" s="814"/>
      <c r="AC306" s="829"/>
      <c r="AD306" s="46">
        <f t="shared" si="442"/>
        <v>11.48</v>
      </c>
      <c r="AE306" s="46">
        <f t="shared" si="442"/>
        <v>5.28</v>
      </c>
      <c r="AF306" s="46">
        <f t="shared" si="442"/>
        <v>0</v>
      </c>
      <c r="AG306" s="46">
        <f t="shared" si="441"/>
        <v>0</v>
      </c>
      <c r="AH306" s="46">
        <f t="shared" si="441"/>
        <v>0</v>
      </c>
      <c r="AI306" s="46">
        <f t="shared" si="441"/>
        <v>6.2</v>
      </c>
      <c r="AJ306" s="46">
        <f t="shared" si="441"/>
        <v>0</v>
      </c>
      <c r="AK306" s="814"/>
      <c r="AL306" s="1254"/>
      <c r="AM306" s="46">
        <f t="shared" si="431"/>
        <v>2.87</v>
      </c>
      <c r="AN306" s="49">
        <v>1.32</v>
      </c>
      <c r="AO306" s="49">
        <v>0</v>
      </c>
      <c r="AP306" s="49">
        <v>0</v>
      </c>
      <c r="AQ306" s="49">
        <v>0</v>
      </c>
      <c r="AR306" s="49">
        <v>1.55</v>
      </c>
      <c r="AS306" s="49">
        <v>0</v>
      </c>
      <c r="AT306" s="814"/>
      <c r="AU306" s="1257"/>
      <c r="AV306" s="46">
        <f t="shared" si="432"/>
        <v>2.87</v>
      </c>
      <c r="AW306" s="49">
        <v>1.32</v>
      </c>
      <c r="AX306" s="49">
        <v>0</v>
      </c>
      <c r="AY306" s="49">
        <v>0</v>
      </c>
      <c r="AZ306" s="49">
        <v>0</v>
      </c>
      <c r="BA306" s="49">
        <v>1.55</v>
      </c>
      <c r="BB306" s="49">
        <v>0</v>
      </c>
      <c r="BC306" s="814"/>
      <c r="BD306" s="1260"/>
      <c r="BE306" s="46">
        <f t="shared" si="433"/>
        <v>2.87</v>
      </c>
      <c r="BF306" s="49">
        <v>1.32</v>
      </c>
      <c r="BG306" s="49">
        <v>0</v>
      </c>
      <c r="BH306" s="49">
        <v>0</v>
      </c>
      <c r="BI306" s="49">
        <v>0</v>
      </c>
      <c r="BJ306" s="49">
        <v>1.55</v>
      </c>
      <c r="BK306" s="49">
        <v>0</v>
      </c>
      <c r="BL306" s="814"/>
      <c r="BM306" s="1251"/>
      <c r="BN306" s="46">
        <f t="shared" si="434"/>
        <v>2.87</v>
      </c>
      <c r="BO306" s="49">
        <v>1.32</v>
      </c>
      <c r="BP306" s="49">
        <v>0</v>
      </c>
      <c r="BQ306" s="49">
        <v>0</v>
      </c>
      <c r="BR306" s="49">
        <v>0</v>
      </c>
      <c r="BS306" s="49">
        <v>1.55</v>
      </c>
      <c r="BT306" s="49">
        <v>0</v>
      </c>
      <c r="BU306" s="824"/>
      <c r="BV306" s="825"/>
      <c r="BW306" s="825"/>
      <c r="BX306" s="825"/>
      <c r="BY306" s="825"/>
      <c r="BZ306" s="825"/>
      <c r="CA306" s="825"/>
      <c r="CB306" s="825"/>
      <c r="CC306" s="826"/>
    </row>
    <row r="307" spans="1:81" s="58" customFormat="1" ht="40.200000000000003" customHeight="1" thickTop="1" x14ac:dyDescent="0.3">
      <c r="A307" s="34"/>
      <c r="B307" s="907"/>
      <c r="C307" s="869"/>
      <c r="D307" s="871">
        <v>3302</v>
      </c>
      <c r="E307" s="851" t="s">
        <v>4014</v>
      </c>
      <c r="F307" s="851">
        <v>3302054</v>
      </c>
      <c r="G307" s="851" t="s">
        <v>4016</v>
      </c>
      <c r="H307" s="851" t="s">
        <v>5280</v>
      </c>
      <c r="I307" s="1184">
        <v>2021004540023</v>
      </c>
      <c r="J307" s="812">
        <v>238</v>
      </c>
      <c r="K307" s="854" t="str">
        <f>+[4]Metas!K268</f>
        <v>Documentos promocionales publicado del patrimonio cultural del departamento Norte de Santander. (1 por año)</v>
      </c>
      <c r="L307" s="857">
        <f t="shared" ref="L307" si="469">M307</f>
        <v>1</v>
      </c>
      <c r="M307" s="860">
        <f t="shared" ref="M307" si="470">SUM(N307:Q307)</f>
        <v>1</v>
      </c>
      <c r="N307" s="836"/>
      <c r="O307" s="839"/>
      <c r="P307" s="863"/>
      <c r="Q307" s="866">
        <v>1</v>
      </c>
      <c r="R307" s="231"/>
      <c r="S307" s="354" t="s">
        <v>5359</v>
      </c>
      <c r="T307" s="438" t="s">
        <v>3822</v>
      </c>
      <c r="U307" s="235" t="s">
        <v>3826</v>
      </c>
      <c r="V307" s="235" t="s">
        <v>3830</v>
      </c>
      <c r="W307" s="354" t="s">
        <v>5360</v>
      </c>
      <c r="X307" s="538">
        <v>44956</v>
      </c>
      <c r="Y307" s="538">
        <v>45289</v>
      </c>
      <c r="Z307" s="538">
        <v>44956</v>
      </c>
      <c r="AA307" s="538">
        <v>45289</v>
      </c>
      <c r="AB307" s="812">
        <f t="shared" si="448"/>
        <v>238</v>
      </c>
      <c r="AC307" s="827">
        <f t="shared" ref="AC307" si="471">+L307</f>
        <v>1</v>
      </c>
      <c r="AD307" s="44">
        <f t="shared" si="442"/>
        <v>11.48</v>
      </c>
      <c r="AE307" s="44">
        <f t="shared" si="442"/>
        <v>5.28</v>
      </c>
      <c r="AF307" s="44">
        <f t="shared" si="442"/>
        <v>0</v>
      </c>
      <c r="AG307" s="44">
        <f t="shared" si="441"/>
        <v>0</v>
      </c>
      <c r="AH307" s="44">
        <f t="shared" si="441"/>
        <v>0</v>
      </c>
      <c r="AI307" s="44">
        <f t="shared" si="441"/>
        <v>6.2</v>
      </c>
      <c r="AJ307" s="44">
        <f t="shared" si="441"/>
        <v>0</v>
      </c>
      <c r="AK307" s="812">
        <f t="shared" si="450"/>
        <v>238</v>
      </c>
      <c r="AL307" s="1252">
        <f>+N307</f>
        <v>0</v>
      </c>
      <c r="AM307" s="44">
        <f t="shared" si="431"/>
        <v>2.87</v>
      </c>
      <c r="AN307" s="47">
        <v>1.32</v>
      </c>
      <c r="AO307" s="47">
        <v>0</v>
      </c>
      <c r="AP307" s="47">
        <v>0</v>
      </c>
      <c r="AQ307" s="47">
        <v>0</v>
      </c>
      <c r="AR307" s="47">
        <v>1.55</v>
      </c>
      <c r="AS307" s="47">
        <v>0</v>
      </c>
      <c r="AT307" s="812">
        <f t="shared" si="451"/>
        <v>238</v>
      </c>
      <c r="AU307" s="1255">
        <f>+O307</f>
        <v>0</v>
      </c>
      <c r="AV307" s="44">
        <f t="shared" si="432"/>
        <v>2.87</v>
      </c>
      <c r="AW307" s="47">
        <v>1.32</v>
      </c>
      <c r="AX307" s="47">
        <v>0</v>
      </c>
      <c r="AY307" s="47">
        <v>0</v>
      </c>
      <c r="AZ307" s="47">
        <v>0</v>
      </c>
      <c r="BA307" s="47">
        <v>1.55</v>
      </c>
      <c r="BB307" s="47">
        <v>0</v>
      </c>
      <c r="BC307" s="812">
        <f t="shared" si="452"/>
        <v>238</v>
      </c>
      <c r="BD307" s="1258">
        <f>+P307</f>
        <v>0</v>
      </c>
      <c r="BE307" s="44">
        <f t="shared" si="433"/>
        <v>2.87</v>
      </c>
      <c r="BF307" s="47">
        <v>1.32</v>
      </c>
      <c r="BG307" s="47">
        <v>0</v>
      </c>
      <c r="BH307" s="47">
        <v>0</v>
      </c>
      <c r="BI307" s="47">
        <v>0</v>
      </c>
      <c r="BJ307" s="47">
        <v>1.55</v>
      </c>
      <c r="BK307" s="47">
        <v>0</v>
      </c>
      <c r="BL307" s="812">
        <f t="shared" si="453"/>
        <v>238</v>
      </c>
      <c r="BM307" s="1249">
        <f>+Q307</f>
        <v>1</v>
      </c>
      <c r="BN307" s="44">
        <f t="shared" si="434"/>
        <v>2.87</v>
      </c>
      <c r="BO307" s="47">
        <v>1.32</v>
      </c>
      <c r="BP307" s="47">
        <v>0</v>
      </c>
      <c r="BQ307" s="47">
        <v>0</v>
      </c>
      <c r="BR307" s="47">
        <v>0</v>
      </c>
      <c r="BS307" s="47">
        <v>1.55</v>
      </c>
      <c r="BT307" s="47">
        <v>0</v>
      </c>
      <c r="BU307" s="818"/>
      <c r="BV307" s="819"/>
      <c r="BW307" s="819"/>
      <c r="BX307" s="819"/>
      <c r="BY307" s="819"/>
      <c r="BZ307" s="819"/>
      <c r="CA307" s="819"/>
      <c r="CB307" s="819"/>
      <c r="CC307" s="820"/>
    </row>
    <row r="308" spans="1:81" s="58" customFormat="1" ht="40.200000000000003" customHeight="1" x14ac:dyDescent="0.3">
      <c r="A308" s="34"/>
      <c r="B308" s="907"/>
      <c r="C308" s="869"/>
      <c r="D308" s="872"/>
      <c r="E308" s="852"/>
      <c r="F308" s="852"/>
      <c r="G308" s="852"/>
      <c r="H308" s="852"/>
      <c r="I308" s="1185"/>
      <c r="J308" s="813"/>
      <c r="K308" s="855"/>
      <c r="L308" s="858"/>
      <c r="M308" s="861"/>
      <c r="N308" s="837"/>
      <c r="O308" s="840"/>
      <c r="P308" s="864"/>
      <c r="Q308" s="867"/>
      <c r="R308" s="39"/>
      <c r="S308" s="355" t="s">
        <v>5361</v>
      </c>
      <c r="T308" s="236" t="s">
        <v>3822</v>
      </c>
      <c r="U308" s="236" t="s">
        <v>3826</v>
      </c>
      <c r="V308" s="236" t="s">
        <v>3830</v>
      </c>
      <c r="W308" s="355" t="s">
        <v>5362</v>
      </c>
      <c r="X308" s="539">
        <v>44956</v>
      </c>
      <c r="Y308" s="539">
        <v>45289</v>
      </c>
      <c r="Z308" s="539">
        <v>44956</v>
      </c>
      <c r="AA308" s="539">
        <v>45289</v>
      </c>
      <c r="AB308" s="813"/>
      <c r="AC308" s="828"/>
      <c r="AD308" s="51">
        <f t="shared" si="442"/>
        <v>11.48</v>
      </c>
      <c r="AE308" s="51">
        <f t="shared" si="442"/>
        <v>5.28</v>
      </c>
      <c r="AF308" s="51">
        <f t="shared" si="442"/>
        <v>0</v>
      </c>
      <c r="AG308" s="51">
        <f t="shared" si="441"/>
        <v>0</v>
      </c>
      <c r="AH308" s="51">
        <f t="shared" si="441"/>
        <v>0</v>
      </c>
      <c r="AI308" s="51">
        <f t="shared" si="441"/>
        <v>6.2</v>
      </c>
      <c r="AJ308" s="51">
        <f t="shared" si="441"/>
        <v>0</v>
      </c>
      <c r="AK308" s="813"/>
      <c r="AL308" s="1253"/>
      <c r="AM308" s="51">
        <f t="shared" si="431"/>
        <v>2.87</v>
      </c>
      <c r="AN308" s="257">
        <v>1.32</v>
      </c>
      <c r="AO308" s="257">
        <v>0</v>
      </c>
      <c r="AP308" s="257">
        <v>0</v>
      </c>
      <c r="AQ308" s="257">
        <v>0</v>
      </c>
      <c r="AR308" s="257">
        <v>1.55</v>
      </c>
      <c r="AS308" s="257">
        <v>0</v>
      </c>
      <c r="AT308" s="813"/>
      <c r="AU308" s="1256"/>
      <c r="AV308" s="51">
        <f t="shared" si="432"/>
        <v>2.87</v>
      </c>
      <c r="AW308" s="257">
        <v>1.32</v>
      </c>
      <c r="AX308" s="257">
        <v>0</v>
      </c>
      <c r="AY308" s="257">
        <v>0</v>
      </c>
      <c r="AZ308" s="257">
        <v>0</v>
      </c>
      <c r="BA308" s="257">
        <v>1.55</v>
      </c>
      <c r="BB308" s="257">
        <v>0</v>
      </c>
      <c r="BC308" s="813"/>
      <c r="BD308" s="1259"/>
      <c r="BE308" s="51">
        <f t="shared" si="433"/>
        <v>2.87</v>
      </c>
      <c r="BF308" s="257">
        <v>1.32</v>
      </c>
      <c r="BG308" s="257">
        <v>0</v>
      </c>
      <c r="BH308" s="257">
        <v>0</v>
      </c>
      <c r="BI308" s="257">
        <v>0</v>
      </c>
      <c r="BJ308" s="257">
        <v>1.55</v>
      </c>
      <c r="BK308" s="257">
        <v>0</v>
      </c>
      <c r="BL308" s="813"/>
      <c r="BM308" s="1250"/>
      <c r="BN308" s="51">
        <f t="shared" si="434"/>
        <v>2.87</v>
      </c>
      <c r="BO308" s="257">
        <v>1.32</v>
      </c>
      <c r="BP308" s="257">
        <v>0</v>
      </c>
      <c r="BQ308" s="257">
        <v>0</v>
      </c>
      <c r="BR308" s="257">
        <v>0</v>
      </c>
      <c r="BS308" s="257">
        <v>1.55</v>
      </c>
      <c r="BT308" s="257">
        <v>0</v>
      </c>
      <c r="BU308" s="821"/>
      <c r="BV308" s="822"/>
      <c r="BW308" s="822"/>
      <c r="BX308" s="822"/>
      <c r="BY308" s="822"/>
      <c r="BZ308" s="822"/>
      <c r="CA308" s="822"/>
      <c r="CB308" s="822"/>
      <c r="CC308" s="823"/>
    </row>
    <row r="309" spans="1:81" s="58" customFormat="1" ht="40.200000000000003" customHeight="1" x14ac:dyDescent="0.3">
      <c r="A309" s="34"/>
      <c r="B309" s="907"/>
      <c r="C309" s="869"/>
      <c r="D309" s="872"/>
      <c r="E309" s="852"/>
      <c r="F309" s="852"/>
      <c r="G309" s="852"/>
      <c r="H309" s="852"/>
      <c r="I309" s="1185"/>
      <c r="J309" s="813"/>
      <c r="K309" s="855"/>
      <c r="L309" s="858"/>
      <c r="M309" s="861"/>
      <c r="N309" s="837"/>
      <c r="O309" s="840"/>
      <c r="P309" s="864"/>
      <c r="Q309" s="867"/>
      <c r="R309" s="39"/>
      <c r="S309" s="355" t="s">
        <v>5363</v>
      </c>
      <c r="T309" s="236" t="s">
        <v>3822</v>
      </c>
      <c r="U309" s="236" t="s">
        <v>3826</v>
      </c>
      <c r="V309" s="236" t="s">
        <v>3830</v>
      </c>
      <c r="W309" s="355" t="s">
        <v>5364</v>
      </c>
      <c r="X309" s="539">
        <v>44956</v>
      </c>
      <c r="Y309" s="539">
        <v>45289</v>
      </c>
      <c r="Z309" s="539">
        <v>44956</v>
      </c>
      <c r="AA309" s="539">
        <v>45289</v>
      </c>
      <c r="AB309" s="813"/>
      <c r="AC309" s="828"/>
      <c r="AD309" s="51">
        <f t="shared" si="442"/>
        <v>11.48</v>
      </c>
      <c r="AE309" s="51">
        <f t="shared" si="442"/>
        <v>5.28</v>
      </c>
      <c r="AF309" s="51">
        <f t="shared" si="442"/>
        <v>0</v>
      </c>
      <c r="AG309" s="51">
        <f t="shared" si="441"/>
        <v>0</v>
      </c>
      <c r="AH309" s="51">
        <f t="shared" si="441"/>
        <v>0</v>
      </c>
      <c r="AI309" s="51">
        <f t="shared" si="441"/>
        <v>6.2</v>
      </c>
      <c r="AJ309" s="51">
        <f t="shared" si="441"/>
        <v>0</v>
      </c>
      <c r="AK309" s="813"/>
      <c r="AL309" s="1253"/>
      <c r="AM309" s="51">
        <f t="shared" si="431"/>
        <v>2.87</v>
      </c>
      <c r="AN309" s="257">
        <v>1.32</v>
      </c>
      <c r="AO309" s="257">
        <v>0</v>
      </c>
      <c r="AP309" s="257">
        <v>0</v>
      </c>
      <c r="AQ309" s="257">
        <v>0</v>
      </c>
      <c r="AR309" s="257">
        <v>1.55</v>
      </c>
      <c r="AS309" s="257">
        <v>0</v>
      </c>
      <c r="AT309" s="813"/>
      <c r="AU309" s="1256"/>
      <c r="AV309" s="51">
        <f t="shared" si="432"/>
        <v>2.87</v>
      </c>
      <c r="AW309" s="257">
        <v>1.32</v>
      </c>
      <c r="AX309" s="257">
        <v>0</v>
      </c>
      <c r="AY309" s="257">
        <v>0</v>
      </c>
      <c r="AZ309" s="257">
        <v>0</v>
      </c>
      <c r="BA309" s="257">
        <v>1.55</v>
      </c>
      <c r="BB309" s="257">
        <v>0</v>
      </c>
      <c r="BC309" s="813"/>
      <c r="BD309" s="1259"/>
      <c r="BE309" s="51">
        <f t="shared" si="433"/>
        <v>2.87</v>
      </c>
      <c r="BF309" s="257">
        <v>1.32</v>
      </c>
      <c r="BG309" s="257">
        <v>0</v>
      </c>
      <c r="BH309" s="257">
        <v>0</v>
      </c>
      <c r="BI309" s="257">
        <v>0</v>
      </c>
      <c r="BJ309" s="257">
        <v>1.55</v>
      </c>
      <c r="BK309" s="257">
        <v>0</v>
      </c>
      <c r="BL309" s="813"/>
      <c r="BM309" s="1250"/>
      <c r="BN309" s="51">
        <f t="shared" si="434"/>
        <v>2.87</v>
      </c>
      <c r="BO309" s="257">
        <v>1.32</v>
      </c>
      <c r="BP309" s="257">
        <v>0</v>
      </c>
      <c r="BQ309" s="257">
        <v>0</v>
      </c>
      <c r="BR309" s="257">
        <v>0</v>
      </c>
      <c r="BS309" s="257">
        <v>1.55</v>
      </c>
      <c r="BT309" s="257">
        <v>0</v>
      </c>
      <c r="BU309" s="821"/>
      <c r="BV309" s="822"/>
      <c r="BW309" s="822"/>
      <c r="BX309" s="822"/>
      <c r="BY309" s="822"/>
      <c r="BZ309" s="822"/>
      <c r="CA309" s="822"/>
      <c r="CB309" s="822"/>
      <c r="CC309" s="823"/>
    </row>
    <row r="310" spans="1:81" s="58" customFormat="1" ht="40.200000000000003" customHeight="1" thickBot="1" x14ac:dyDescent="0.35">
      <c r="A310" s="34"/>
      <c r="B310" s="907"/>
      <c r="C310" s="870"/>
      <c r="D310" s="873"/>
      <c r="E310" s="853"/>
      <c r="F310" s="853"/>
      <c r="G310" s="853"/>
      <c r="H310" s="853"/>
      <c r="I310" s="1186"/>
      <c r="J310" s="814"/>
      <c r="K310" s="856"/>
      <c r="L310" s="859"/>
      <c r="M310" s="862"/>
      <c r="N310" s="838"/>
      <c r="O310" s="841"/>
      <c r="P310" s="865"/>
      <c r="Q310" s="874"/>
      <c r="R310" s="232"/>
      <c r="S310" s="356" t="s">
        <v>5365</v>
      </c>
      <c r="T310" s="393" t="s">
        <v>3822</v>
      </c>
      <c r="U310" s="237" t="s">
        <v>3826</v>
      </c>
      <c r="V310" s="237" t="s">
        <v>3830</v>
      </c>
      <c r="W310" s="356" t="s">
        <v>5366</v>
      </c>
      <c r="X310" s="539">
        <v>44956</v>
      </c>
      <c r="Y310" s="539">
        <v>45289</v>
      </c>
      <c r="Z310" s="539">
        <v>44956</v>
      </c>
      <c r="AA310" s="539">
        <v>45289</v>
      </c>
      <c r="AB310" s="814"/>
      <c r="AC310" s="829"/>
      <c r="AD310" s="46">
        <f t="shared" si="442"/>
        <v>11.48</v>
      </c>
      <c r="AE310" s="46">
        <f t="shared" si="442"/>
        <v>5.28</v>
      </c>
      <c r="AF310" s="46">
        <f t="shared" si="442"/>
        <v>0</v>
      </c>
      <c r="AG310" s="46">
        <f t="shared" si="441"/>
        <v>0</v>
      </c>
      <c r="AH310" s="46">
        <f t="shared" si="441"/>
        <v>0</v>
      </c>
      <c r="AI310" s="46">
        <f t="shared" si="441"/>
        <v>6.2</v>
      </c>
      <c r="AJ310" s="46">
        <f t="shared" si="441"/>
        <v>0</v>
      </c>
      <c r="AK310" s="814"/>
      <c r="AL310" s="1254"/>
      <c r="AM310" s="46">
        <f t="shared" si="431"/>
        <v>2.87</v>
      </c>
      <c r="AN310" s="49">
        <v>1.32</v>
      </c>
      <c r="AO310" s="49">
        <v>0</v>
      </c>
      <c r="AP310" s="49">
        <v>0</v>
      </c>
      <c r="AQ310" s="49">
        <v>0</v>
      </c>
      <c r="AR310" s="49">
        <v>1.55</v>
      </c>
      <c r="AS310" s="49">
        <v>0</v>
      </c>
      <c r="AT310" s="814"/>
      <c r="AU310" s="1257"/>
      <c r="AV310" s="46">
        <f t="shared" si="432"/>
        <v>2.87</v>
      </c>
      <c r="AW310" s="49">
        <v>1.32</v>
      </c>
      <c r="AX310" s="49">
        <v>0</v>
      </c>
      <c r="AY310" s="49">
        <v>0</v>
      </c>
      <c r="AZ310" s="49">
        <v>0</v>
      </c>
      <c r="BA310" s="49">
        <v>1.55</v>
      </c>
      <c r="BB310" s="49">
        <v>0</v>
      </c>
      <c r="BC310" s="814"/>
      <c r="BD310" s="1260"/>
      <c r="BE310" s="46">
        <f t="shared" si="433"/>
        <v>2.87</v>
      </c>
      <c r="BF310" s="49">
        <v>1.32</v>
      </c>
      <c r="BG310" s="49">
        <v>0</v>
      </c>
      <c r="BH310" s="49">
        <v>0</v>
      </c>
      <c r="BI310" s="49">
        <v>0</v>
      </c>
      <c r="BJ310" s="49">
        <v>1.55</v>
      </c>
      <c r="BK310" s="49">
        <v>0</v>
      </c>
      <c r="BL310" s="814"/>
      <c r="BM310" s="1251"/>
      <c r="BN310" s="46">
        <f t="shared" si="434"/>
        <v>2.87</v>
      </c>
      <c r="BO310" s="49">
        <v>1.32</v>
      </c>
      <c r="BP310" s="49">
        <v>0</v>
      </c>
      <c r="BQ310" s="49">
        <v>0</v>
      </c>
      <c r="BR310" s="49">
        <v>0</v>
      </c>
      <c r="BS310" s="49">
        <v>1.55</v>
      </c>
      <c r="BT310" s="49">
        <v>0</v>
      </c>
      <c r="BU310" s="824"/>
      <c r="BV310" s="825"/>
      <c r="BW310" s="825"/>
      <c r="BX310" s="825"/>
      <c r="BY310" s="825"/>
      <c r="BZ310" s="825"/>
      <c r="CA310" s="825"/>
      <c r="CB310" s="825"/>
      <c r="CC310" s="826"/>
    </row>
    <row r="311" spans="1:81" s="58" customFormat="1" ht="40.200000000000003" customHeight="1" thickTop="1" x14ac:dyDescent="0.3">
      <c r="A311" s="34"/>
      <c r="B311" s="907"/>
      <c r="C311" s="868" t="s">
        <v>5367</v>
      </c>
      <c r="D311" s="871">
        <v>3302</v>
      </c>
      <c r="E311" s="851" t="s">
        <v>4014</v>
      </c>
      <c r="F311" s="851">
        <v>3302042</v>
      </c>
      <c r="G311" s="851" t="s">
        <v>5368</v>
      </c>
      <c r="H311" s="851" t="s">
        <v>5280</v>
      </c>
      <c r="I311" s="1184">
        <v>2021004540023</v>
      </c>
      <c r="J311" s="812">
        <v>239</v>
      </c>
      <c r="K311" s="854" t="str">
        <f>+[4]Metas!K269</f>
        <v>Apoyos a la publicación de una (1) cartilla - material pedagógico en lenguas indígenas de Norte de Santander (1 por año)</v>
      </c>
      <c r="L311" s="857">
        <f t="shared" ref="L311" si="472">M311</f>
        <v>1</v>
      </c>
      <c r="M311" s="860">
        <f t="shared" ref="M311" si="473">SUM(N311:Q311)</f>
        <v>1</v>
      </c>
      <c r="N311" s="836"/>
      <c r="O311" s="839"/>
      <c r="P311" s="863"/>
      <c r="Q311" s="866">
        <v>1</v>
      </c>
      <c r="R311" s="231"/>
      <c r="S311" s="354" t="s">
        <v>5369</v>
      </c>
      <c r="T311" s="438" t="s">
        <v>3822</v>
      </c>
      <c r="U311" s="235" t="s">
        <v>3826</v>
      </c>
      <c r="V311" s="235" t="s">
        <v>3830</v>
      </c>
      <c r="W311" s="354" t="s">
        <v>5370</v>
      </c>
      <c r="X311" s="538">
        <v>44956</v>
      </c>
      <c r="Y311" s="538">
        <v>45289</v>
      </c>
      <c r="Z311" s="538">
        <v>44956</v>
      </c>
      <c r="AA311" s="538">
        <v>45289</v>
      </c>
      <c r="AB311" s="812">
        <f t="shared" si="448"/>
        <v>239</v>
      </c>
      <c r="AC311" s="827">
        <f t="shared" ref="AC311" si="474">+L311</f>
        <v>1</v>
      </c>
      <c r="AD311" s="44">
        <f t="shared" si="442"/>
        <v>14.2</v>
      </c>
      <c r="AE311" s="44">
        <f t="shared" si="442"/>
        <v>8</v>
      </c>
      <c r="AF311" s="44">
        <f t="shared" si="442"/>
        <v>0</v>
      </c>
      <c r="AG311" s="44">
        <f t="shared" si="441"/>
        <v>0</v>
      </c>
      <c r="AH311" s="44">
        <f t="shared" si="441"/>
        <v>0</v>
      </c>
      <c r="AI311" s="44">
        <f t="shared" si="441"/>
        <v>6.2</v>
      </c>
      <c r="AJ311" s="44">
        <f t="shared" si="441"/>
        <v>0</v>
      </c>
      <c r="AK311" s="812">
        <f t="shared" si="450"/>
        <v>239</v>
      </c>
      <c r="AL311" s="1252">
        <f>+N311</f>
        <v>0</v>
      </c>
      <c r="AM311" s="44">
        <f t="shared" si="431"/>
        <v>3.55</v>
      </c>
      <c r="AN311" s="47">
        <v>2</v>
      </c>
      <c r="AO311" s="47">
        <v>0</v>
      </c>
      <c r="AP311" s="47">
        <v>0</v>
      </c>
      <c r="AQ311" s="47">
        <v>0</v>
      </c>
      <c r="AR311" s="47">
        <v>1.55</v>
      </c>
      <c r="AS311" s="47">
        <v>0</v>
      </c>
      <c r="AT311" s="812">
        <f t="shared" si="451"/>
        <v>239</v>
      </c>
      <c r="AU311" s="1255">
        <f>+O311</f>
        <v>0</v>
      </c>
      <c r="AV311" s="44">
        <f t="shared" si="432"/>
        <v>3.55</v>
      </c>
      <c r="AW311" s="47">
        <v>2</v>
      </c>
      <c r="AX311" s="47">
        <v>0</v>
      </c>
      <c r="AY311" s="47">
        <v>0</v>
      </c>
      <c r="AZ311" s="47">
        <v>0</v>
      </c>
      <c r="BA311" s="47">
        <v>1.55</v>
      </c>
      <c r="BB311" s="47">
        <v>0</v>
      </c>
      <c r="BC311" s="812">
        <f t="shared" si="452"/>
        <v>239</v>
      </c>
      <c r="BD311" s="1258">
        <f>+P311</f>
        <v>0</v>
      </c>
      <c r="BE311" s="44">
        <f t="shared" si="433"/>
        <v>3.55</v>
      </c>
      <c r="BF311" s="47">
        <v>2</v>
      </c>
      <c r="BG311" s="47">
        <v>0</v>
      </c>
      <c r="BH311" s="47">
        <v>0</v>
      </c>
      <c r="BI311" s="47">
        <v>0</v>
      </c>
      <c r="BJ311" s="47">
        <v>1.55</v>
      </c>
      <c r="BK311" s="47">
        <v>0</v>
      </c>
      <c r="BL311" s="812">
        <f t="shared" si="453"/>
        <v>239</v>
      </c>
      <c r="BM311" s="1249">
        <f>+Q311</f>
        <v>1</v>
      </c>
      <c r="BN311" s="44">
        <f t="shared" si="434"/>
        <v>3.55</v>
      </c>
      <c r="BO311" s="47">
        <v>2</v>
      </c>
      <c r="BP311" s="47">
        <v>0</v>
      </c>
      <c r="BQ311" s="47">
        <v>0</v>
      </c>
      <c r="BR311" s="47">
        <v>0</v>
      </c>
      <c r="BS311" s="47">
        <v>1.55</v>
      </c>
      <c r="BT311" s="47">
        <v>0</v>
      </c>
      <c r="BU311" s="818"/>
      <c r="BV311" s="819"/>
      <c r="BW311" s="819"/>
      <c r="BX311" s="819"/>
      <c r="BY311" s="819"/>
      <c r="BZ311" s="819"/>
      <c r="CA311" s="819"/>
      <c r="CB311" s="819"/>
      <c r="CC311" s="820"/>
    </row>
    <row r="312" spans="1:81" s="58" customFormat="1" ht="40.200000000000003" customHeight="1" x14ac:dyDescent="0.3">
      <c r="A312" s="34"/>
      <c r="B312" s="907"/>
      <c r="C312" s="869"/>
      <c r="D312" s="872"/>
      <c r="E312" s="852"/>
      <c r="F312" s="852"/>
      <c r="G312" s="852"/>
      <c r="H312" s="852"/>
      <c r="I312" s="1185"/>
      <c r="J312" s="813"/>
      <c r="K312" s="855"/>
      <c r="L312" s="858"/>
      <c r="M312" s="861"/>
      <c r="N312" s="837"/>
      <c r="O312" s="840"/>
      <c r="P312" s="864"/>
      <c r="Q312" s="867"/>
      <c r="R312" s="39"/>
      <c r="S312" s="355" t="s">
        <v>5371</v>
      </c>
      <c r="T312" s="236" t="s">
        <v>3822</v>
      </c>
      <c r="U312" s="236" t="s">
        <v>3826</v>
      </c>
      <c r="V312" s="236" t="s">
        <v>3830</v>
      </c>
      <c r="W312" s="355" t="s">
        <v>5372</v>
      </c>
      <c r="X312" s="539">
        <v>44956</v>
      </c>
      <c r="Y312" s="539">
        <v>45289</v>
      </c>
      <c r="Z312" s="539">
        <v>44956</v>
      </c>
      <c r="AA312" s="539">
        <v>45289</v>
      </c>
      <c r="AB312" s="813"/>
      <c r="AC312" s="828"/>
      <c r="AD312" s="51">
        <f t="shared" si="442"/>
        <v>14.2</v>
      </c>
      <c r="AE312" s="51">
        <f t="shared" si="442"/>
        <v>8</v>
      </c>
      <c r="AF312" s="51">
        <f t="shared" si="442"/>
        <v>0</v>
      </c>
      <c r="AG312" s="51">
        <f t="shared" si="441"/>
        <v>0</v>
      </c>
      <c r="AH312" s="51">
        <f t="shared" si="441"/>
        <v>0</v>
      </c>
      <c r="AI312" s="51">
        <f t="shared" si="441"/>
        <v>6.2</v>
      </c>
      <c r="AJ312" s="51">
        <f t="shared" si="441"/>
        <v>0</v>
      </c>
      <c r="AK312" s="813"/>
      <c r="AL312" s="1253"/>
      <c r="AM312" s="51">
        <f t="shared" si="431"/>
        <v>3.55</v>
      </c>
      <c r="AN312" s="257">
        <v>2</v>
      </c>
      <c r="AO312" s="257">
        <v>0</v>
      </c>
      <c r="AP312" s="257">
        <v>0</v>
      </c>
      <c r="AQ312" s="257">
        <v>0</v>
      </c>
      <c r="AR312" s="257">
        <v>1.55</v>
      </c>
      <c r="AS312" s="257">
        <v>0</v>
      </c>
      <c r="AT312" s="813"/>
      <c r="AU312" s="1256"/>
      <c r="AV312" s="51">
        <f t="shared" si="432"/>
        <v>3.55</v>
      </c>
      <c r="AW312" s="257">
        <v>2</v>
      </c>
      <c r="AX312" s="257">
        <v>0</v>
      </c>
      <c r="AY312" s="257">
        <v>0</v>
      </c>
      <c r="AZ312" s="257">
        <v>0</v>
      </c>
      <c r="BA312" s="257">
        <v>1.55</v>
      </c>
      <c r="BB312" s="257">
        <v>0</v>
      </c>
      <c r="BC312" s="813"/>
      <c r="BD312" s="1259"/>
      <c r="BE312" s="51">
        <f t="shared" si="433"/>
        <v>3.55</v>
      </c>
      <c r="BF312" s="257">
        <v>2</v>
      </c>
      <c r="BG312" s="257">
        <v>0</v>
      </c>
      <c r="BH312" s="257">
        <v>0</v>
      </c>
      <c r="BI312" s="257">
        <v>0</v>
      </c>
      <c r="BJ312" s="257">
        <v>1.55</v>
      </c>
      <c r="BK312" s="257">
        <v>0</v>
      </c>
      <c r="BL312" s="813"/>
      <c r="BM312" s="1250"/>
      <c r="BN312" s="51">
        <f t="shared" si="434"/>
        <v>3.55</v>
      </c>
      <c r="BO312" s="257">
        <v>2</v>
      </c>
      <c r="BP312" s="257">
        <v>0</v>
      </c>
      <c r="BQ312" s="257">
        <v>0</v>
      </c>
      <c r="BR312" s="257">
        <v>0</v>
      </c>
      <c r="BS312" s="257">
        <v>1.55</v>
      </c>
      <c r="BT312" s="257">
        <v>0</v>
      </c>
      <c r="BU312" s="821"/>
      <c r="BV312" s="822"/>
      <c r="BW312" s="822"/>
      <c r="BX312" s="822"/>
      <c r="BY312" s="822"/>
      <c r="BZ312" s="822"/>
      <c r="CA312" s="822"/>
      <c r="CB312" s="822"/>
      <c r="CC312" s="823"/>
    </row>
    <row r="313" spans="1:81" s="58" customFormat="1" ht="40.200000000000003" customHeight="1" x14ac:dyDescent="0.3">
      <c r="A313" s="34"/>
      <c r="B313" s="907"/>
      <c r="C313" s="869"/>
      <c r="D313" s="872"/>
      <c r="E313" s="852"/>
      <c r="F313" s="852"/>
      <c r="G313" s="852"/>
      <c r="H313" s="852"/>
      <c r="I313" s="1185"/>
      <c r="J313" s="813"/>
      <c r="K313" s="855"/>
      <c r="L313" s="858"/>
      <c r="M313" s="861"/>
      <c r="N313" s="837"/>
      <c r="O313" s="840"/>
      <c r="P313" s="864"/>
      <c r="Q313" s="867"/>
      <c r="R313" s="39"/>
      <c r="S313" s="355" t="s">
        <v>5373</v>
      </c>
      <c r="T313" s="236" t="s">
        <v>3822</v>
      </c>
      <c r="U313" s="236" t="s">
        <v>3826</v>
      </c>
      <c r="V313" s="236" t="s">
        <v>3830</v>
      </c>
      <c r="W313" s="355" t="s">
        <v>5347</v>
      </c>
      <c r="X313" s="539">
        <v>44956</v>
      </c>
      <c r="Y313" s="539">
        <v>45289</v>
      </c>
      <c r="Z313" s="539">
        <v>44956</v>
      </c>
      <c r="AA313" s="539">
        <v>45289</v>
      </c>
      <c r="AB313" s="813"/>
      <c r="AC313" s="828"/>
      <c r="AD313" s="51">
        <f t="shared" si="442"/>
        <v>14.2</v>
      </c>
      <c r="AE313" s="51">
        <f t="shared" si="442"/>
        <v>8</v>
      </c>
      <c r="AF313" s="51">
        <f t="shared" si="442"/>
        <v>0</v>
      </c>
      <c r="AG313" s="51">
        <f t="shared" si="441"/>
        <v>0</v>
      </c>
      <c r="AH313" s="51">
        <f t="shared" si="441"/>
        <v>0</v>
      </c>
      <c r="AI313" s="51">
        <f t="shared" si="441"/>
        <v>6.2</v>
      </c>
      <c r="AJ313" s="51">
        <f t="shared" si="441"/>
        <v>0</v>
      </c>
      <c r="AK313" s="813"/>
      <c r="AL313" s="1253"/>
      <c r="AM313" s="51">
        <f t="shared" si="431"/>
        <v>3.55</v>
      </c>
      <c r="AN313" s="257">
        <v>2</v>
      </c>
      <c r="AO313" s="257">
        <v>0</v>
      </c>
      <c r="AP313" s="257">
        <v>0</v>
      </c>
      <c r="AQ313" s="257">
        <v>0</v>
      </c>
      <c r="AR313" s="257">
        <v>1.55</v>
      </c>
      <c r="AS313" s="257">
        <v>0</v>
      </c>
      <c r="AT313" s="813"/>
      <c r="AU313" s="1256"/>
      <c r="AV313" s="51">
        <f t="shared" si="432"/>
        <v>3.55</v>
      </c>
      <c r="AW313" s="257">
        <v>2</v>
      </c>
      <c r="AX313" s="257">
        <v>0</v>
      </c>
      <c r="AY313" s="257">
        <v>0</v>
      </c>
      <c r="AZ313" s="257">
        <v>0</v>
      </c>
      <c r="BA313" s="257">
        <v>1.55</v>
      </c>
      <c r="BB313" s="257">
        <v>0</v>
      </c>
      <c r="BC313" s="813"/>
      <c r="BD313" s="1259"/>
      <c r="BE313" s="51">
        <f t="shared" si="433"/>
        <v>3.55</v>
      </c>
      <c r="BF313" s="257">
        <v>2</v>
      </c>
      <c r="BG313" s="257">
        <v>0</v>
      </c>
      <c r="BH313" s="257">
        <v>0</v>
      </c>
      <c r="BI313" s="257">
        <v>0</v>
      </c>
      <c r="BJ313" s="257">
        <v>1.55</v>
      </c>
      <c r="BK313" s="257">
        <v>0</v>
      </c>
      <c r="BL313" s="813"/>
      <c r="BM313" s="1250"/>
      <c r="BN313" s="51">
        <f t="shared" si="434"/>
        <v>3.55</v>
      </c>
      <c r="BO313" s="257">
        <v>2</v>
      </c>
      <c r="BP313" s="257">
        <v>0</v>
      </c>
      <c r="BQ313" s="257">
        <v>0</v>
      </c>
      <c r="BR313" s="257">
        <v>0</v>
      </c>
      <c r="BS313" s="257">
        <v>1.55</v>
      </c>
      <c r="BT313" s="257">
        <v>0</v>
      </c>
      <c r="BU313" s="821"/>
      <c r="BV313" s="822"/>
      <c r="BW313" s="822"/>
      <c r="BX313" s="822"/>
      <c r="BY313" s="822"/>
      <c r="BZ313" s="822"/>
      <c r="CA313" s="822"/>
      <c r="CB313" s="822"/>
      <c r="CC313" s="823"/>
    </row>
    <row r="314" spans="1:81" s="58" customFormat="1" ht="40.200000000000003" customHeight="1" thickBot="1" x14ac:dyDescent="0.35">
      <c r="A314" s="34"/>
      <c r="B314" s="907"/>
      <c r="C314" s="869"/>
      <c r="D314" s="873"/>
      <c r="E314" s="853"/>
      <c r="F314" s="853"/>
      <c r="G314" s="853"/>
      <c r="H314" s="853"/>
      <c r="I314" s="1186"/>
      <c r="J314" s="814"/>
      <c r="K314" s="856"/>
      <c r="L314" s="859"/>
      <c r="M314" s="862"/>
      <c r="N314" s="838"/>
      <c r="O314" s="841"/>
      <c r="P314" s="865"/>
      <c r="Q314" s="874"/>
      <c r="R314" s="232"/>
      <c r="S314" s="356" t="s">
        <v>5357</v>
      </c>
      <c r="T314" s="393" t="s">
        <v>3822</v>
      </c>
      <c r="U314" s="237" t="s">
        <v>3826</v>
      </c>
      <c r="V314" s="237" t="s">
        <v>3830</v>
      </c>
      <c r="W314" s="356" t="s">
        <v>5358</v>
      </c>
      <c r="X314" s="539">
        <v>44956</v>
      </c>
      <c r="Y314" s="539">
        <v>45289</v>
      </c>
      <c r="Z314" s="539">
        <v>44956</v>
      </c>
      <c r="AA314" s="539">
        <v>45289</v>
      </c>
      <c r="AB314" s="814"/>
      <c r="AC314" s="829"/>
      <c r="AD314" s="46">
        <f t="shared" si="442"/>
        <v>14.2</v>
      </c>
      <c r="AE314" s="46">
        <f t="shared" si="442"/>
        <v>8</v>
      </c>
      <c r="AF314" s="46">
        <f t="shared" si="442"/>
        <v>0</v>
      </c>
      <c r="AG314" s="46">
        <f t="shared" si="441"/>
        <v>0</v>
      </c>
      <c r="AH314" s="46">
        <f t="shared" si="441"/>
        <v>0</v>
      </c>
      <c r="AI314" s="46">
        <f t="shared" si="441"/>
        <v>6.2</v>
      </c>
      <c r="AJ314" s="46">
        <f t="shared" si="441"/>
        <v>0</v>
      </c>
      <c r="AK314" s="814"/>
      <c r="AL314" s="1254"/>
      <c r="AM314" s="46">
        <f t="shared" si="431"/>
        <v>3.55</v>
      </c>
      <c r="AN314" s="49">
        <v>2</v>
      </c>
      <c r="AO314" s="49">
        <v>0</v>
      </c>
      <c r="AP314" s="49">
        <v>0</v>
      </c>
      <c r="AQ314" s="49">
        <v>0</v>
      </c>
      <c r="AR314" s="49">
        <v>1.55</v>
      </c>
      <c r="AS314" s="49">
        <v>0</v>
      </c>
      <c r="AT314" s="814"/>
      <c r="AU314" s="1257"/>
      <c r="AV314" s="46">
        <f t="shared" si="432"/>
        <v>3.55</v>
      </c>
      <c r="AW314" s="49">
        <v>2</v>
      </c>
      <c r="AX314" s="49">
        <v>0</v>
      </c>
      <c r="AY314" s="49">
        <v>0</v>
      </c>
      <c r="AZ314" s="49">
        <v>0</v>
      </c>
      <c r="BA314" s="49">
        <v>1.55</v>
      </c>
      <c r="BB314" s="49">
        <v>0</v>
      </c>
      <c r="BC314" s="814"/>
      <c r="BD314" s="1260"/>
      <c r="BE314" s="46">
        <f t="shared" si="433"/>
        <v>3.55</v>
      </c>
      <c r="BF314" s="49">
        <v>2</v>
      </c>
      <c r="BG314" s="49">
        <v>0</v>
      </c>
      <c r="BH314" s="49">
        <v>0</v>
      </c>
      <c r="BI314" s="49">
        <v>0</v>
      </c>
      <c r="BJ314" s="49">
        <v>1.55</v>
      </c>
      <c r="BK314" s="49">
        <v>0</v>
      </c>
      <c r="BL314" s="814"/>
      <c r="BM314" s="1251"/>
      <c r="BN314" s="46">
        <f t="shared" si="434"/>
        <v>3.55</v>
      </c>
      <c r="BO314" s="49">
        <v>2</v>
      </c>
      <c r="BP314" s="49">
        <v>0</v>
      </c>
      <c r="BQ314" s="49">
        <v>0</v>
      </c>
      <c r="BR314" s="49">
        <v>0</v>
      </c>
      <c r="BS314" s="49">
        <v>1.55</v>
      </c>
      <c r="BT314" s="49">
        <v>0</v>
      </c>
      <c r="BU314" s="824"/>
      <c r="BV314" s="825"/>
      <c r="BW314" s="825"/>
      <c r="BX314" s="825"/>
      <c r="BY314" s="825"/>
      <c r="BZ314" s="825"/>
      <c r="CA314" s="825"/>
      <c r="CB314" s="825"/>
      <c r="CC314" s="826"/>
    </row>
    <row r="315" spans="1:81" s="58" customFormat="1" ht="40.200000000000003" customHeight="1" thickTop="1" x14ac:dyDescent="0.3">
      <c r="A315" s="34"/>
      <c r="B315" s="907"/>
      <c r="C315" s="869"/>
      <c r="D315" s="871">
        <v>3302</v>
      </c>
      <c r="E315" s="851" t="s">
        <v>4014</v>
      </c>
      <c r="F315" s="851">
        <v>3302042</v>
      </c>
      <c r="G315" s="851" t="s">
        <v>5368</v>
      </c>
      <c r="H315" s="851" t="s">
        <v>5280</v>
      </c>
      <c r="I315" s="1184">
        <v>2021004540023</v>
      </c>
      <c r="J315" s="812">
        <v>240</v>
      </c>
      <c r="K315" s="854" t="str">
        <f>+[4]Metas!K270</f>
        <v>Acompañamientos en la construcción de un (1) plan de Salvaguarda del patrimonio cultural inmaterial en Norte de Santander, anualmente (1 por año)</v>
      </c>
      <c r="L315" s="857">
        <f t="shared" ref="L315" si="475">M315</f>
        <v>1</v>
      </c>
      <c r="M315" s="860">
        <f t="shared" ref="M315" si="476">SUM(N315:Q315)</f>
        <v>1</v>
      </c>
      <c r="N315" s="836"/>
      <c r="O315" s="839"/>
      <c r="P315" s="863"/>
      <c r="Q315" s="866">
        <v>1</v>
      </c>
      <c r="R315" s="231"/>
      <c r="S315" s="354" t="s">
        <v>5374</v>
      </c>
      <c r="T315" s="438" t="s">
        <v>3822</v>
      </c>
      <c r="U315" s="235" t="s">
        <v>3826</v>
      </c>
      <c r="V315" s="235" t="s">
        <v>3830</v>
      </c>
      <c r="W315" s="354" t="s">
        <v>5375</v>
      </c>
      <c r="X315" s="538">
        <v>44956</v>
      </c>
      <c r="Y315" s="538">
        <v>45289</v>
      </c>
      <c r="Z315" s="538">
        <v>44956</v>
      </c>
      <c r="AA315" s="538">
        <v>45289</v>
      </c>
      <c r="AB315" s="812">
        <f t="shared" si="448"/>
        <v>240</v>
      </c>
      <c r="AC315" s="827">
        <f t="shared" ref="AC315" si="477">+L315</f>
        <v>1</v>
      </c>
      <c r="AD315" s="44">
        <f t="shared" si="442"/>
        <v>19.12</v>
      </c>
      <c r="AE315" s="44">
        <f t="shared" si="442"/>
        <v>10.8</v>
      </c>
      <c r="AF315" s="44">
        <f t="shared" si="442"/>
        <v>0</v>
      </c>
      <c r="AG315" s="44">
        <f t="shared" si="441"/>
        <v>0</v>
      </c>
      <c r="AH315" s="44">
        <f t="shared" si="441"/>
        <v>0</v>
      </c>
      <c r="AI315" s="44">
        <f t="shared" si="441"/>
        <v>8.32</v>
      </c>
      <c r="AJ315" s="44">
        <f t="shared" si="441"/>
        <v>0</v>
      </c>
      <c r="AK315" s="812">
        <f t="shared" si="450"/>
        <v>240</v>
      </c>
      <c r="AL315" s="1252">
        <f>+N315</f>
        <v>0</v>
      </c>
      <c r="AM315" s="44">
        <f t="shared" si="431"/>
        <v>4.78</v>
      </c>
      <c r="AN315" s="47">
        <v>2.7</v>
      </c>
      <c r="AO315" s="47">
        <v>0</v>
      </c>
      <c r="AP315" s="47">
        <v>0</v>
      </c>
      <c r="AQ315" s="47">
        <v>0</v>
      </c>
      <c r="AR315" s="47">
        <v>2.08</v>
      </c>
      <c r="AS315" s="47">
        <v>0</v>
      </c>
      <c r="AT315" s="812">
        <f t="shared" si="451"/>
        <v>240</v>
      </c>
      <c r="AU315" s="1255">
        <f>+O315</f>
        <v>0</v>
      </c>
      <c r="AV315" s="44">
        <f t="shared" si="432"/>
        <v>4.78</v>
      </c>
      <c r="AW315" s="47">
        <v>2.7</v>
      </c>
      <c r="AX315" s="47">
        <v>0</v>
      </c>
      <c r="AY315" s="47">
        <v>0</v>
      </c>
      <c r="AZ315" s="47">
        <v>0</v>
      </c>
      <c r="BA315" s="47">
        <v>2.08</v>
      </c>
      <c r="BB315" s="47">
        <v>0</v>
      </c>
      <c r="BC315" s="812">
        <f t="shared" si="452"/>
        <v>240</v>
      </c>
      <c r="BD315" s="1258">
        <f>+P315</f>
        <v>0</v>
      </c>
      <c r="BE315" s="44">
        <f t="shared" si="433"/>
        <v>4.78</v>
      </c>
      <c r="BF315" s="47">
        <v>2.7</v>
      </c>
      <c r="BG315" s="47">
        <v>0</v>
      </c>
      <c r="BH315" s="47">
        <v>0</v>
      </c>
      <c r="BI315" s="47">
        <v>0</v>
      </c>
      <c r="BJ315" s="47">
        <v>2.08</v>
      </c>
      <c r="BK315" s="47">
        <v>0</v>
      </c>
      <c r="BL315" s="812">
        <f t="shared" si="453"/>
        <v>240</v>
      </c>
      <c r="BM315" s="1249">
        <f>+Q315</f>
        <v>1</v>
      </c>
      <c r="BN315" s="44">
        <f t="shared" si="434"/>
        <v>4.78</v>
      </c>
      <c r="BO315" s="47">
        <v>2.7</v>
      </c>
      <c r="BP315" s="47">
        <v>0</v>
      </c>
      <c r="BQ315" s="47">
        <v>0</v>
      </c>
      <c r="BR315" s="47">
        <v>0</v>
      </c>
      <c r="BS315" s="47">
        <v>2.08</v>
      </c>
      <c r="BT315" s="47">
        <v>0</v>
      </c>
      <c r="BU315" s="818"/>
      <c r="BV315" s="819"/>
      <c r="BW315" s="819"/>
      <c r="BX315" s="819"/>
      <c r="BY315" s="819"/>
      <c r="BZ315" s="819"/>
      <c r="CA315" s="819"/>
      <c r="CB315" s="819"/>
      <c r="CC315" s="820"/>
    </row>
    <row r="316" spans="1:81" s="58" customFormat="1" ht="40.200000000000003" customHeight="1" x14ac:dyDescent="0.3">
      <c r="A316" s="34"/>
      <c r="B316" s="907"/>
      <c r="C316" s="869"/>
      <c r="D316" s="872"/>
      <c r="E316" s="852"/>
      <c r="F316" s="852"/>
      <c r="G316" s="852"/>
      <c r="H316" s="852"/>
      <c r="I316" s="1185"/>
      <c r="J316" s="813"/>
      <c r="K316" s="855"/>
      <c r="L316" s="858"/>
      <c r="M316" s="861"/>
      <c r="N316" s="837"/>
      <c r="O316" s="840"/>
      <c r="P316" s="864"/>
      <c r="Q316" s="867"/>
      <c r="R316" s="39"/>
      <c r="S316" s="355" t="s">
        <v>5376</v>
      </c>
      <c r="T316" s="236" t="s">
        <v>3822</v>
      </c>
      <c r="U316" s="236" t="s">
        <v>3826</v>
      </c>
      <c r="V316" s="236" t="s">
        <v>3830</v>
      </c>
      <c r="W316" s="355" t="s">
        <v>5377</v>
      </c>
      <c r="X316" s="539">
        <v>44956</v>
      </c>
      <c r="Y316" s="539">
        <v>45289</v>
      </c>
      <c r="Z316" s="539">
        <v>44956</v>
      </c>
      <c r="AA316" s="539">
        <v>45289</v>
      </c>
      <c r="AB316" s="813"/>
      <c r="AC316" s="828"/>
      <c r="AD316" s="51">
        <f t="shared" si="442"/>
        <v>19.12</v>
      </c>
      <c r="AE316" s="51">
        <f t="shared" si="442"/>
        <v>10.8</v>
      </c>
      <c r="AF316" s="51">
        <f t="shared" si="442"/>
        <v>0</v>
      </c>
      <c r="AG316" s="51">
        <f t="shared" si="441"/>
        <v>0</v>
      </c>
      <c r="AH316" s="51">
        <f t="shared" si="441"/>
        <v>0</v>
      </c>
      <c r="AI316" s="51">
        <f t="shared" si="441"/>
        <v>8.32</v>
      </c>
      <c r="AJ316" s="51">
        <f t="shared" si="441"/>
        <v>0</v>
      </c>
      <c r="AK316" s="813"/>
      <c r="AL316" s="1253"/>
      <c r="AM316" s="51">
        <f t="shared" si="431"/>
        <v>4.78</v>
      </c>
      <c r="AN316" s="257">
        <v>2.7</v>
      </c>
      <c r="AO316" s="257">
        <v>0</v>
      </c>
      <c r="AP316" s="257">
        <v>0</v>
      </c>
      <c r="AQ316" s="257">
        <v>0</v>
      </c>
      <c r="AR316" s="257">
        <v>2.08</v>
      </c>
      <c r="AS316" s="257">
        <v>0</v>
      </c>
      <c r="AT316" s="813"/>
      <c r="AU316" s="1256"/>
      <c r="AV316" s="51">
        <f t="shared" si="432"/>
        <v>4.78</v>
      </c>
      <c r="AW316" s="257">
        <v>2.7</v>
      </c>
      <c r="AX316" s="257">
        <v>0</v>
      </c>
      <c r="AY316" s="257">
        <v>0</v>
      </c>
      <c r="AZ316" s="257">
        <v>0</v>
      </c>
      <c r="BA316" s="257">
        <v>2.08</v>
      </c>
      <c r="BB316" s="257">
        <v>0</v>
      </c>
      <c r="BC316" s="813"/>
      <c r="BD316" s="1259"/>
      <c r="BE316" s="51">
        <f t="shared" si="433"/>
        <v>4.78</v>
      </c>
      <c r="BF316" s="257">
        <v>2.7</v>
      </c>
      <c r="BG316" s="257">
        <v>0</v>
      </c>
      <c r="BH316" s="257">
        <v>0</v>
      </c>
      <c r="BI316" s="257">
        <v>0</v>
      </c>
      <c r="BJ316" s="257">
        <v>2.08</v>
      </c>
      <c r="BK316" s="257">
        <v>0</v>
      </c>
      <c r="BL316" s="813"/>
      <c r="BM316" s="1250"/>
      <c r="BN316" s="51">
        <f t="shared" si="434"/>
        <v>4.78</v>
      </c>
      <c r="BO316" s="257">
        <v>2.7</v>
      </c>
      <c r="BP316" s="257">
        <v>0</v>
      </c>
      <c r="BQ316" s="257">
        <v>0</v>
      </c>
      <c r="BR316" s="257">
        <v>0</v>
      </c>
      <c r="BS316" s="257">
        <v>2.08</v>
      </c>
      <c r="BT316" s="257">
        <v>0</v>
      </c>
      <c r="BU316" s="821"/>
      <c r="BV316" s="822"/>
      <c r="BW316" s="822"/>
      <c r="BX316" s="822"/>
      <c r="BY316" s="822"/>
      <c r="BZ316" s="822"/>
      <c r="CA316" s="822"/>
      <c r="CB316" s="822"/>
      <c r="CC316" s="823"/>
    </row>
    <row r="317" spans="1:81" s="58" customFormat="1" ht="40.200000000000003" customHeight="1" x14ac:dyDescent="0.3">
      <c r="A317" s="34"/>
      <c r="B317" s="907"/>
      <c r="C317" s="869"/>
      <c r="D317" s="872"/>
      <c r="E317" s="852"/>
      <c r="F317" s="852"/>
      <c r="G317" s="852"/>
      <c r="H317" s="852"/>
      <c r="I317" s="1185"/>
      <c r="J317" s="813"/>
      <c r="K317" s="855"/>
      <c r="L317" s="858"/>
      <c r="M317" s="861"/>
      <c r="N317" s="837"/>
      <c r="O317" s="840"/>
      <c r="P317" s="864"/>
      <c r="Q317" s="867"/>
      <c r="R317" s="39"/>
      <c r="S317" s="355" t="s">
        <v>5378</v>
      </c>
      <c r="T317" s="236" t="s">
        <v>3822</v>
      </c>
      <c r="U317" s="236" t="s">
        <v>3826</v>
      </c>
      <c r="V317" s="236" t="s">
        <v>3830</v>
      </c>
      <c r="W317" s="355" t="s">
        <v>5379</v>
      </c>
      <c r="X317" s="539">
        <v>44956</v>
      </c>
      <c r="Y317" s="539">
        <v>45289</v>
      </c>
      <c r="Z317" s="539">
        <v>44956</v>
      </c>
      <c r="AA317" s="539">
        <v>45289</v>
      </c>
      <c r="AB317" s="813"/>
      <c r="AC317" s="828"/>
      <c r="AD317" s="51">
        <f t="shared" si="442"/>
        <v>19.12</v>
      </c>
      <c r="AE317" s="51">
        <f t="shared" si="442"/>
        <v>10.8</v>
      </c>
      <c r="AF317" s="51">
        <f t="shared" si="442"/>
        <v>0</v>
      </c>
      <c r="AG317" s="51">
        <f t="shared" si="441"/>
        <v>0</v>
      </c>
      <c r="AH317" s="51">
        <f t="shared" si="441"/>
        <v>0</v>
      </c>
      <c r="AI317" s="51">
        <f t="shared" si="441"/>
        <v>8.32</v>
      </c>
      <c r="AJ317" s="51">
        <f t="shared" si="441"/>
        <v>0</v>
      </c>
      <c r="AK317" s="813"/>
      <c r="AL317" s="1253"/>
      <c r="AM317" s="51">
        <f t="shared" si="431"/>
        <v>4.78</v>
      </c>
      <c r="AN317" s="257">
        <v>2.7</v>
      </c>
      <c r="AO317" s="257">
        <v>0</v>
      </c>
      <c r="AP317" s="257">
        <v>0</v>
      </c>
      <c r="AQ317" s="257">
        <v>0</v>
      </c>
      <c r="AR317" s="257">
        <v>2.08</v>
      </c>
      <c r="AS317" s="257"/>
      <c r="AT317" s="813"/>
      <c r="AU317" s="1256"/>
      <c r="AV317" s="51">
        <f t="shared" si="432"/>
        <v>4.78</v>
      </c>
      <c r="AW317" s="257">
        <v>2.7</v>
      </c>
      <c r="AX317" s="257">
        <v>0</v>
      </c>
      <c r="AY317" s="257">
        <v>0</v>
      </c>
      <c r="AZ317" s="257">
        <v>0</v>
      </c>
      <c r="BA317" s="257">
        <v>2.08</v>
      </c>
      <c r="BB317" s="257"/>
      <c r="BC317" s="813"/>
      <c r="BD317" s="1259"/>
      <c r="BE317" s="51">
        <f t="shared" si="433"/>
        <v>4.78</v>
      </c>
      <c r="BF317" s="257">
        <v>2.7</v>
      </c>
      <c r="BG317" s="257">
        <v>0</v>
      </c>
      <c r="BH317" s="257">
        <v>0</v>
      </c>
      <c r="BI317" s="257">
        <v>0</v>
      </c>
      <c r="BJ317" s="257">
        <v>2.08</v>
      </c>
      <c r="BK317" s="257"/>
      <c r="BL317" s="813"/>
      <c r="BM317" s="1250"/>
      <c r="BN317" s="51">
        <f t="shared" si="434"/>
        <v>4.78</v>
      </c>
      <c r="BO317" s="257">
        <v>2.7</v>
      </c>
      <c r="BP317" s="257">
        <v>0</v>
      </c>
      <c r="BQ317" s="257">
        <v>0</v>
      </c>
      <c r="BR317" s="257">
        <v>0</v>
      </c>
      <c r="BS317" s="257">
        <v>2.08</v>
      </c>
      <c r="BT317" s="257"/>
      <c r="BU317" s="821"/>
      <c r="BV317" s="822"/>
      <c r="BW317" s="822"/>
      <c r="BX317" s="822"/>
      <c r="BY317" s="822"/>
      <c r="BZ317" s="822"/>
      <c r="CA317" s="822"/>
      <c r="CB317" s="822"/>
      <c r="CC317" s="823"/>
    </row>
    <row r="318" spans="1:81" s="58" customFormat="1" ht="40.200000000000003" customHeight="1" thickBot="1" x14ac:dyDescent="0.35">
      <c r="A318" s="34"/>
      <c r="B318" s="907"/>
      <c r="C318" s="870"/>
      <c r="D318" s="873"/>
      <c r="E318" s="853"/>
      <c r="F318" s="853"/>
      <c r="G318" s="853"/>
      <c r="H318" s="853"/>
      <c r="I318" s="1186"/>
      <c r="J318" s="814"/>
      <c r="K318" s="856"/>
      <c r="L318" s="859"/>
      <c r="M318" s="862"/>
      <c r="N318" s="838"/>
      <c r="O318" s="841"/>
      <c r="P318" s="865"/>
      <c r="Q318" s="874"/>
      <c r="R318" s="232"/>
      <c r="S318" s="356"/>
      <c r="T318" s="393"/>
      <c r="U318" s="237"/>
      <c r="V318" s="237"/>
      <c r="W318" s="356"/>
      <c r="X318" s="539">
        <v>44956</v>
      </c>
      <c r="Y318" s="539">
        <v>45289</v>
      </c>
      <c r="Z318" s="539">
        <v>44956</v>
      </c>
      <c r="AA318" s="539">
        <v>45289</v>
      </c>
      <c r="AB318" s="814"/>
      <c r="AC318" s="829"/>
      <c r="AD318" s="46">
        <f t="shared" si="442"/>
        <v>0</v>
      </c>
      <c r="AE318" s="46">
        <f t="shared" si="442"/>
        <v>0</v>
      </c>
      <c r="AF318" s="46">
        <f t="shared" si="442"/>
        <v>0</v>
      </c>
      <c r="AG318" s="46">
        <f t="shared" si="441"/>
        <v>0</v>
      </c>
      <c r="AH318" s="46">
        <f t="shared" si="441"/>
        <v>0</v>
      </c>
      <c r="AI318" s="46">
        <f t="shared" si="441"/>
        <v>0</v>
      </c>
      <c r="AJ318" s="46">
        <f t="shared" si="441"/>
        <v>0</v>
      </c>
      <c r="AK318" s="814"/>
      <c r="AL318" s="1254"/>
      <c r="AM318" s="46">
        <f t="shared" si="431"/>
        <v>0</v>
      </c>
      <c r="AN318" s="49"/>
      <c r="AO318" s="49"/>
      <c r="AP318" s="49"/>
      <c r="AQ318" s="49"/>
      <c r="AR318" s="49"/>
      <c r="AS318" s="49">
        <v>0</v>
      </c>
      <c r="AT318" s="814"/>
      <c r="AU318" s="1257"/>
      <c r="AV318" s="46">
        <f t="shared" si="432"/>
        <v>0</v>
      </c>
      <c r="AW318" s="49"/>
      <c r="AX318" s="49"/>
      <c r="AY318" s="49"/>
      <c r="AZ318" s="49"/>
      <c r="BA318" s="49"/>
      <c r="BB318" s="49">
        <v>0</v>
      </c>
      <c r="BC318" s="814"/>
      <c r="BD318" s="1260"/>
      <c r="BE318" s="46">
        <f t="shared" si="433"/>
        <v>0</v>
      </c>
      <c r="BF318" s="49"/>
      <c r="BG318" s="49"/>
      <c r="BH318" s="49"/>
      <c r="BI318" s="49"/>
      <c r="BJ318" s="49"/>
      <c r="BK318" s="49">
        <v>0</v>
      </c>
      <c r="BL318" s="814"/>
      <c r="BM318" s="1251"/>
      <c r="BN318" s="46">
        <f t="shared" si="434"/>
        <v>0</v>
      </c>
      <c r="BO318" s="49"/>
      <c r="BP318" s="49"/>
      <c r="BQ318" s="49"/>
      <c r="BR318" s="49"/>
      <c r="BS318" s="49"/>
      <c r="BT318" s="49">
        <v>0</v>
      </c>
      <c r="BU318" s="824"/>
      <c r="BV318" s="825"/>
      <c r="BW318" s="825"/>
      <c r="BX318" s="825"/>
      <c r="BY318" s="825"/>
      <c r="BZ318" s="825"/>
      <c r="CA318" s="825"/>
      <c r="CB318" s="825"/>
      <c r="CC318" s="826"/>
    </row>
    <row r="319" spans="1:81" s="58" customFormat="1" ht="40.200000000000003" customHeight="1" thickTop="1" x14ac:dyDescent="0.3">
      <c r="A319" s="34"/>
      <c r="B319" s="907"/>
      <c r="C319" s="868" t="s">
        <v>5380</v>
      </c>
      <c r="D319" s="871">
        <v>3302</v>
      </c>
      <c r="E319" s="851" t="s">
        <v>4014</v>
      </c>
      <c r="F319" s="851">
        <v>3302042</v>
      </c>
      <c r="G319" s="851" t="s">
        <v>5368</v>
      </c>
      <c r="H319" s="851" t="s">
        <v>5280</v>
      </c>
      <c r="I319" s="1184">
        <v>2021004540023</v>
      </c>
      <c r="J319" s="812">
        <v>241</v>
      </c>
      <c r="K319" s="854" t="str">
        <f>+[4]Metas!K271</f>
        <v>Acompañamientos técnico a los 4 planes especiales de manejo y protección de los BIC (1 por año)</v>
      </c>
      <c r="L319" s="857">
        <f t="shared" ref="L319" si="478">M319</f>
        <v>1</v>
      </c>
      <c r="M319" s="860">
        <f t="shared" ref="M319" si="479">SUM(N319:Q319)</f>
        <v>1</v>
      </c>
      <c r="N319" s="836"/>
      <c r="O319" s="839"/>
      <c r="P319" s="863"/>
      <c r="Q319" s="866">
        <v>1</v>
      </c>
      <c r="R319" s="231"/>
      <c r="S319" s="354" t="s">
        <v>5381</v>
      </c>
      <c r="T319" s="438" t="s">
        <v>3822</v>
      </c>
      <c r="U319" s="235" t="s">
        <v>3826</v>
      </c>
      <c r="V319" s="235" t="s">
        <v>3830</v>
      </c>
      <c r="W319" s="354" t="s">
        <v>5382</v>
      </c>
      <c r="X319" s="538">
        <v>44956</v>
      </c>
      <c r="Y319" s="538">
        <v>45289</v>
      </c>
      <c r="Z319" s="538">
        <v>44956</v>
      </c>
      <c r="AA319" s="538">
        <v>45289</v>
      </c>
      <c r="AB319" s="812">
        <f t="shared" si="448"/>
        <v>241</v>
      </c>
      <c r="AC319" s="827">
        <f t="shared" ref="AC319" si="480">+L319</f>
        <v>1</v>
      </c>
      <c r="AD319" s="44">
        <f t="shared" si="442"/>
        <v>38.24</v>
      </c>
      <c r="AE319" s="44">
        <f t="shared" si="442"/>
        <v>21.6</v>
      </c>
      <c r="AF319" s="44">
        <f t="shared" si="442"/>
        <v>0</v>
      </c>
      <c r="AG319" s="44">
        <f t="shared" si="441"/>
        <v>0</v>
      </c>
      <c r="AH319" s="44">
        <f t="shared" si="441"/>
        <v>0</v>
      </c>
      <c r="AI319" s="44">
        <f t="shared" si="441"/>
        <v>16.64</v>
      </c>
      <c r="AJ319" s="44">
        <f t="shared" si="441"/>
        <v>0</v>
      </c>
      <c r="AK319" s="812">
        <f t="shared" si="450"/>
        <v>241</v>
      </c>
      <c r="AL319" s="1252">
        <f>+N319</f>
        <v>0</v>
      </c>
      <c r="AM319" s="44">
        <f t="shared" si="431"/>
        <v>9.56</v>
      </c>
      <c r="AN319" s="47">
        <v>5.4</v>
      </c>
      <c r="AO319" s="47">
        <v>0</v>
      </c>
      <c r="AP319" s="47">
        <v>0</v>
      </c>
      <c r="AQ319" s="47">
        <v>0</v>
      </c>
      <c r="AR319" s="47">
        <v>4.16</v>
      </c>
      <c r="AS319" s="47">
        <v>0</v>
      </c>
      <c r="AT319" s="812">
        <f t="shared" si="451"/>
        <v>241</v>
      </c>
      <c r="AU319" s="1255">
        <f>+O319</f>
        <v>0</v>
      </c>
      <c r="AV319" s="44">
        <f t="shared" si="432"/>
        <v>9.56</v>
      </c>
      <c r="AW319" s="47">
        <v>5.4</v>
      </c>
      <c r="AX319" s="47">
        <v>0</v>
      </c>
      <c r="AY319" s="47">
        <v>0</v>
      </c>
      <c r="AZ319" s="47">
        <v>0</v>
      </c>
      <c r="BA319" s="47">
        <v>4.16</v>
      </c>
      <c r="BB319" s="47">
        <v>0</v>
      </c>
      <c r="BC319" s="812">
        <f t="shared" si="452"/>
        <v>241</v>
      </c>
      <c r="BD319" s="1258">
        <f>+P319</f>
        <v>0</v>
      </c>
      <c r="BE319" s="44">
        <f t="shared" si="433"/>
        <v>9.56</v>
      </c>
      <c r="BF319" s="47">
        <v>5.4</v>
      </c>
      <c r="BG319" s="47">
        <v>0</v>
      </c>
      <c r="BH319" s="47">
        <v>0</v>
      </c>
      <c r="BI319" s="47">
        <v>0</v>
      </c>
      <c r="BJ319" s="47">
        <v>4.16</v>
      </c>
      <c r="BK319" s="47">
        <v>0</v>
      </c>
      <c r="BL319" s="812">
        <f t="shared" si="453"/>
        <v>241</v>
      </c>
      <c r="BM319" s="1249">
        <f>+Q319</f>
        <v>1</v>
      </c>
      <c r="BN319" s="44">
        <f t="shared" si="434"/>
        <v>9.56</v>
      </c>
      <c r="BO319" s="47">
        <v>5.4</v>
      </c>
      <c r="BP319" s="47">
        <v>0</v>
      </c>
      <c r="BQ319" s="47">
        <v>0</v>
      </c>
      <c r="BR319" s="47">
        <v>0</v>
      </c>
      <c r="BS319" s="47">
        <v>4.16</v>
      </c>
      <c r="BT319" s="47">
        <v>0</v>
      </c>
      <c r="BU319" s="818"/>
      <c r="BV319" s="819"/>
      <c r="BW319" s="819"/>
      <c r="BX319" s="819"/>
      <c r="BY319" s="819"/>
      <c r="BZ319" s="819"/>
      <c r="CA319" s="819"/>
      <c r="CB319" s="819"/>
      <c r="CC319" s="820"/>
    </row>
    <row r="320" spans="1:81" s="58" customFormat="1" ht="40.200000000000003" customHeight="1" x14ac:dyDescent="0.3">
      <c r="A320" s="34"/>
      <c r="B320" s="907"/>
      <c r="C320" s="869"/>
      <c r="D320" s="872"/>
      <c r="E320" s="852"/>
      <c r="F320" s="852"/>
      <c r="G320" s="852"/>
      <c r="H320" s="852"/>
      <c r="I320" s="1185"/>
      <c r="J320" s="813"/>
      <c r="K320" s="855"/>
      <c r="L320" s="858"/>
      <c r="M320" s="861"/>
      <c r="N320" s="837"/>
      <c r="O320" s="840"/>
      <c r="P320" s="864"/>
      <c r="Q320" s="867"/>
      <c r="R320" s="39"/>
      <c r="S320" s="355" t="s">
        <v>5376</v>
      </c>
      <c r="T320" s="236" t="s">
        <v>3822</v>
      </c>
      <c r="U320" s="236" t="s">
        <v>3826</v>
      </c>
      <c r="V320" s="236" t="s">
        <v>3830</v>
      </c>
      <c r="W320" s="355" t="s">
        <v>5377</v>
      </c>
      <c r="X320" s="539">
        <v>44956</v>
      </c>
      <c r="Y320" s="539">
        <v>45289</v>
      </c>
      <c r="Z320" s="539">
        <v>44956</v>
      </c>
      <c r="AA320" s="539">
        <v>45289</v>
      </c>
      <c r="AB320" s="813"/>
      <c r="AC320" s="828"/>
      <c r="AD320" s="51">
        <f t="shared" si="442"/>
        <v>38.24</v>
      </c>
      <c r="AE320" s="51">
        <f t="shared" si="442"/>
        <v>21.6</v>
      </c>
      <c r="AF320" s="51">
        <f t="shared" si="442"/>
        <v>0</v>
      </c>
      <c r="AG320" s="51">
        <f t="shared" si="441"/>
        <v>0</v>
      </c>
      <c r="AH320" s="51">
        <f t="shared" si="441"/>
        <v>0</v>
      </c>
      <c r="AI320" s="51">
        <f t="shared" si="441"/>
        <v>16.64</v>
      </c>
      <c r="AJ320" s="51">
        <f t="shared" si="441"/>
        <v>0</v>
      </c>
      <c r="AK320" s="813"/>
      <c r="AL320" s="1253"/>
      <c r="AM320" s="51">
        <f t="shared" si="431"/>
        <v>9.56</v>
      </c>
      <c r="AN320" s="257">
        <v>5.4</v>
      </c>
      <c r="AO320" s="257">
        <v>0</v>
      </c>
      <c r="AP320" s="257">
        <v>0</v>
      </c>
      <c r="AQ320" s="257">
        <v>0</v>
      </c>
      <c r="AR320" s="257">
        <v>4.16</v>
      </c>
      <c r="AS320" s="257">
        <v>0</v>
      </c>
      <c r="AT320" s="813"/>
      <c r="AU320" s="1256"/>
      <c r="AV320" s="51">
        <f t="shared" si="432"/>
        <v>9.56</v>
      </c>
      <c r="AW320" s="257">
        <v>5.4</v>
      </c>
      <c r="AX320" s="257">
        <v>0</v>
      </c>
      <c r="AY320" s="257">
        <v>0</v>
      </c>
      <c r="AZ320" s="257">
        <v>0</v>
      </c>
      <c r="BA320" s="257">
        <v>4.16</v>
      </c>
      <c r="BB320" s="257">
        <v>0</v>
      </c>
      <c r="BC320" s="813"/>
      <c r="BD320" s="1259"/>
      <c r="BE320" s="51">
        <f t="shared" si="433"/>
        <v>9.56</v>
      </c>
      <c r="BF320" s="257">
        <v>5.4</v>
      </c>
      <c r="BG320" s="257">
        <v>0</v>
      </c>
      <c r="BH320" s="257">
        <v>0</v>
      </c>
      <c r="BI320" s="257">
        <v>0</v>
      </c>
      <c r="BJ320" s="257">
        <v>4.16</v>
      </c>
      <c r="BK320" s="257">
        <v>0</v>
      </c>
      <c r="BL320" s="813"/>
      <c r="BM320" s="1250"/>
      <c r="BN320" s="51">
        <f t="shared" si="434"/>
        <v>9.56</v>
      </c>
      <c r="BO320" s="257">
        <v>5.4</v>
      </c>
      <c r="BP320" s="257">
        <v>0</v>
      </c>
      <c r="BQ320" s="257">
        <v>0</v>
      </c>
      <c r="BR320" s="257">
        <v>0</v>
      </c>
      <c r="BS320" s="257">
        <v>4.16</v>
      </c>
      <c r="BT320" s="257">
        <v>0</v>
      </c>
      <c r="BU320" s="821"/>
      <c r="BV320" s="822"/>
      <c r="BW320" s="822"/>
      <c r="BX320" s="822"/>
      <c r="BY320" s="822"/>
      <c r="BZ320" s="822"/>
      <c r="CA320" s="822"/>
      <c r="CB320" s="822"/>
      <c r="CC320" s="823"/>
    </row>
    <row r="321" spans="1:81" s="58" customFormat="1" ht="40.200000000000003" customHeight="1" x14ac:dyDescent="0.3">
      <c r="A321" s="34"/>
      <c r="B321" s="907"/>
      <c r="C321" s="869"/>
      <c r="D321" s="872"/>
      <c r="E321" s="852"/>
      <c r="F321" s="852"/>
      <c r="G321" s="852"/>
      <c r="H321" s="852"/>
      <c r="I321" s="1185"/>
      <c r="J321" s="813"/>
      <c r="K321" s="855"/>
      <c r="L321" s="858"/>
      <c r="M321" s="861"/>
      <c r="N321" s="837"/>
      <c r="O321" s="840"/>
      <c r="P321" s="864"/>
      <c r="Q321" s="867"/>
      <c r="R321" s="39"/>
      <c r="S321" s="355" t="s">
        <v>5383</v>
      </c>
      <c r="T321" s="236" t="s">
        <v>3822</v>
      </c>
      <c r="U321" s="236" t="s">
        <v>3826</v>
      </c>
      <c r="V321" s="236" t="s">
        <v>3830</v>
      </c>
      <c r="W321" s="355" t="s">
        <v>5384</v>
      </c>
      <c r="X321" s="539">
        <v>44956</v>
      </c>
      <c r="Y321" s="539">
        <v>45289</v>
      </c>
      <c r="Z321" s="539">
        <v>44956</v>
      </c>
      <c r="AA321" s="539">
        <v>45289</v>
      </c>
      <c r="AB321" s="813"/>
      <c r="AC321" s="828"/>
      <c r="AD321" s="51">
        <f t="shared" si="442"/>
        <v>38.24</v>
      </c>
      <c r="AE321" s="51">
        <f t="shared" si="442"/>
        <v>21.6</v>
      </c>
      <c r="AF321" s="51">
        <f t="shared" si="442"/>
        <v>0</v>
      </c>
      <c r="AG321" s="51">
        <f t="shared" si="441"/>
        <v>0</v>
      </c>
      <c r="AH321" s="51">
        <f t="shared" si="441"/>
        <v>0</v>
      </c>
      <c r="AI321" s="51">
        <f t="shared" si="441"/>
        <v>16.64</v>
      </c>
      <c r="AJ321" s="51">
        <f t="shared" si="441"/>
        <v>0</v>
      </c>
      <c r="AK321" s="813"/>
      <c r="AL321" s="1253"/>
      <c r="AM321" s="51">
        <f t="shared" si="431"/>
        <v>9.56</v>
      </c>
      <c r="AN321" s="257">
        <v>5.4</v>
      </c>
      <c r="AO321" s="257">
        <v>0</v>
      </c>
      <c r="AP321" s="257">
        <v>0</v>
      </c>
      <c r="AQ321" s="257">
        <v>0</v>
      </c>
      <c r="AR321" s="257">
        <v>4.16</v>
      </c>
      <c r="AS321" s="257"/>
      <c r="AT321" s="813"/>
      <c r="AU321" s="1256"/>
      <c r="AV321" s="51">
        <f t="shared" si="432"/>
        <v>9.56</v>
      </c>
      <c r="AW321" s="257">
        <v>5.4</v>
      </c>
      <c r="AX321" s="257">
        <v>0</v>
      </c>
      <c r="AY321" s="257">
        <v>0</v>
      </c>
      <c r="AZ321" s="257">
        <v>0</v>
      </c>
      <c r="BA321" s="257">
        <v>4.16</v>
      </c>
      <c r="BB321" s="257"/>
      <c r="BC321" s="813"/>
      <c r="BD321" s="1259"/>
      <c r="BE321" s="51">
        <f t="shared" si="433"/>
        <v>9.56</v>
      </c>
      <c r="BF321" s="257">
        <v>5.4</v>
      </c>
      <c r="BG321" s="257">
        <v>0</v>
      </c>
      <c r="BH321" s="257">
        <v>0</v>
      </c>
      <c r="BI321" s="257">
        <v>0</v>
      </c>
      <c r="BJ321" s="257">
        <v>4.16</v>
      </c>
      <c r="BK321" s="257"/>
      <c r="BL321" s="813"/>
      <c r="BM321" s="1250"/>
      <c r="BN321" s="51">
        <f t="shared" si="434"/>
        <v>9.56</v>
      </c>
      <c r="BO321" s="257">
        <v>5.4</v>
      </c>
      <c r="BP321" s="257">
        <v>0</v>
      </c>
      <c r="BQ321" s="257">
        <v>0</v>
      </c>
      <c r="BR321" s="257">
        <v>0</v>
      </c>
      <c r="BS321" s="257">
        <v>4.16</v>
      </c>
      <c r="BT321" s="257"/>
      <c r="BU321" s="821"/>
      <c r="BV321" s="822"/>
      <c r="BW321" s="822"/>
      <c r="BX321" s="822"/>
      <c r="BY321" s="822"/>
      <c r="BZ321" s="822"/>
      <c r="CA321" s="822"/>
      <c r="CB321" s="822"/>
      <c r="CC321" s="823"/>
    </row>
    <row r="322" spans="1:81" s="58" customFormat="1" ht="40.200000000000003" customHeight="1" thickBot="1" x14ac:dyDescent="0.35">
      <c r="A322" s="34"/>
      <c r="B322" s="908"/>
      <c r="C322" s="870"/>
      <c r="D322" s="873"/>
      <c r="E322" s="853"/>
      <c r="F322" s="853"/>
      <c r="G322" s="853"/>
      <c r="H322" s="853"/>
      <c r="I322" s="1186"/>
      <c r="J322" s="814"/>
      <c r="K322" s="856"/>
      <c r="L322" s="859"/>
      <c r="M322" s="862"/>
      <c r="N322" s="838"/>
      <c r="O322" s="841"/>
      <c r="P322" s="865"/>
      <c r="Q322" s="874"/>
      <c r="R322" s="232"/>
      <c r="S322" s="356"/>
      <c r="T322" s="393"/>
      <c r="U322" s="237"/>
      <c r="V322" s="237"/>
      <c r="W322" s="356"/>
      <c r="X322" s="539">
        <v>44956</v>
      </c>
      <c r="Y322" s="539">
        <v>45289</v>
      </c>
      <c r="Z322" s="539">
        <v>44956</v>
      </c>
      <c r="AA322" s="539">
        <v>45289</v>
      </c>
      <c r="AB322" s="814"/>
      <c r="AC322" s="829"/>
      <c r="AD322" s="46">
        <f t="shared" si="442"/>
        <v>0</v>
      </c>
      <c r="AE322" s="46">
        <f t="shared" si="442"/>
        <v>0</v>
      </c>
      <c r="AF322" s="46">
        <f t="shared" si="442"/>
        <v>0</v>
      </c>
      <c r="AG322" s="46">
        <f t="shared" si="441"/>
        <v>0</v>
      </c>
      <c r="AH322" s="46">
        <f t="shared" si="441"/>
        <v>0</v>
      </c>
      <c r="AI322" s="46">
        <f t="shared" si="441"/>
        <v>0</v>
      </c>
      <c r="AJ322" s="46">
        <f t="shared" si="441"/>
        <v>0</v>
      </c>
      <c r="AK322" s="814"/>
      <c r="AL322" s="1254"/>
      <c r="AM322" s="46">
        <f t="shared" si="431"/>
        <v>0</v>
      </c>
      <c r="AN322" s="49"/>
      <c r="AO322" s="49"/>
      <c r="AP322" s="49"/>
      <c r="AQ322" s="49"/>
      <c r="AR322" s="49"/>
      <c r="AS322" s="49">
        <v>0</v>
      </c>
      <c r="AT322" s="814"/>
      <c r="AU322" s="1257"/>
      <c r="AV322" s="46">
        <f t="shared" si="432"/>
        <v>0</v>
      </c>
      <c r="AW322" s="49"/>
      <c r="AX322" s="49"/>
      <c r="AY322" s="49"/>
      <c r="AZ322" s="49"/>
      <c r="BA322" s="49"/>
      <c r="BB322" s="49">
        <v>0</v>
      </c>
      <c r="BC322" s="814"/>
      <c r="BD322" s="1260"/>
      <c r="BE322" s="46">
        <f t="shared" si="433"/>
        <v>0</v>
      </c>
      <c r="BF322" s="49"/>
      <c r="BG322" s="49"/>
      <c r="BH322" s="49"/>
      <c r="BI322" s="49"/>
      <c r="BJ322" s="49"/>
      <c r="BK322" s="49">
        <v>0</v>
      </c>
      <c r="BL322" s="814"/>
      <c r="BM322" s="1251"/>
      <c r="BN322" s="46">
        <f t="shared" si="434"/>
        <v>0</v>
      </c>
      <c r="BO322" s="49"/>
      <c r="BP322" s="49"/>
      <c r="BQ322" s="49"/>
      <c r="BR322" s="49"/>
      <c r="BS322" s="49"/>
      <c r="BT322" s="49">
        <v>0</v>
      </c>
      <c r="BU322" s="824"/>
      <c r="BV322" s="825"/>
      <c r="BW322" s="825"/>
      <c r="BX322" s="825"/>
      <c r="BY322" s="825"/>
      <c r="BZ322" s="825"/>
      <c r="CA322" s="825"/>
      <c r="CB322" s="825"/>
      <c r="CC322" s="826"/>
    </row>
    <row r="323" spans="1:81" s="58" customFormat="1" ht="40.200000000000003" customHeight="1" thickTop="1" x14ac:dyDescent="0.3">
      <c r="A323" s="34"/>
      <c r="B323" s="885" t="s">
        <v>320</v>
      </c>
      <c r="C323" s="868" t="s">
        <v>323</v>
      </c>
      <c r="D323" s="871">
        <v>3301</v>
      </c>
      <c r="E323" s="851" t="s">
        <v>3996</v>
      </c>
      <c r="F323" s="851">
        <v>3301095</v>
      </c>
      <c r="G323" s="851" t="s">
        <v>3999</v>
      </c>
      <c r="H323" s="851" t="s">
        <v>5385</v>
      </c>
      <c r="I323" s="1184">
        <v>2021004540025</v>
      </c>
      <c r="J323" s="812">
        <v>242</v>
      </c>
      <c r="K323" s="854" t="str">
        <f>+[4]Metas!K273</f>
        <v>Actividades de sensibilización y formación en emprendimiento cultural realizadas (40 por año)</v>
      </c>
      <c r="L323" s="857">
        <f t="shared" ref="L323" si="481">M323</f>
        <v>40</v>
      </c>
      <c r="M323" s="860">
        <f t="shared" ref="M323" si="482">SUM(N323:Q323)</f>
        <v>40</v>
      </c>
      <c r="N323" s="836">
        <v>10</v>
      </c>
      <c r="O323" s="839">
        <v>10</v>
      </c>
      <c r="P323" s="863">
        <v>10</v>
      </c>
      <c r="Q323" s="866">
        <v>10</v>
      </c>
      <c r="R323" s="231"/>
      <c r="S323" s="354" t="s">
        <v>5386</v>
      </c>
      <c r="T323" s="438" t="s">
        <v>3822</v>
      </c>
      <c r="U323" s="235" t="s">
        <v>3826</v>
      </c>
      <c r="V323" s="235" t="s">
        <v>3830</v>
      </c>
      <c r="W323" s="354" t="s">
        <v>5387</v>
      </c>
      <c r="X323" s="538">
        <v>44956</v>
      </c>
      <c r="Y323" s="538">
        <v>45289</v>
      </c>
      <c r="Z323" s="538">
        <v>44956</v>
      </c>
      <c r="AA323" s="538">
        <v>45289</v>
      </c>
      <c r="AB323" s="812">
        <f t="shared" si="448"/>
        <v>242</v>
      </c>
      <c r="AC323" s="827">
        <f t="shared" ref="AC323" si="483">+L323</f>
        <v>40</v>
      </c>
      <c r="AD323" s="44">
        <f t="shared" si="442"/>
        <v>9.48</v>
      </c>
      <c r="AE323" s="44">
        <f t="shared" si="442"/>
        <v>9.48</v>
      </c>
      <c r="AF323" s="44">
        <f t="shared" si="442"/>
        <v>0</v>
      </c>
      <c r="AG323" s="44">
        <f t="shared" si="441"/>
        <v>0</v>
      </c>
      <c r="AH323" s="44">
        <f t="shared" si="441"/>
        <v>0</v>
      </c>
      <c r="AI323" s="44">
        <f t="shared" si="441"/>
        <v>0</v>
      </c>
      <c r="AJ323" s="44">
        <f t="shared" si="441"/>
        <v>0</v>
      </c>
      <c r="AK323" s="812">
        <f t="shared" si="450"/>
        <v>242</v>
      </c>
      <c r="AL323" s="1252">
        <f>+N323</f>
        <v>10</v>
      </c>
      <c r="AM323" s="44">
        <f t="shared" si="431"/>
        <v>2.37</v>
      </c>
      <c r="AN323" s="47">
        <v>2.37</v>
      </c>
      <c r="AO323" s="47">
        <v>0</v>
      </c>
      <c r="AP323" s="47">
        <v>0</v>
      </c>
      <c r="AQ323" s="47">
        <v>0</v>
      </c>
      <c r="AR323" s="47">
        <v>0</v>
      </c>
      <c r="AS323" s="47">
        <v>0</v>
      </c>
      <c r="AT323" s="812">
        <f t="shared" si="451"/>
        <v>242</v>
      </c>
      <c r="AU323" s="1255">
        <f>+O323</f>
        <v>10</v>
      </c>
      <c r="AV323" s="44">
        <f t="shared" si="432"/>
        <v>2.37</v>
      </c>
      <c r="AW323" s="47">
        <v>2.37</v>
      </c>
      <c r="AX323" s="47">
        <v>0</v>
      </c>
      <c r="AY323" s="47">
        <v>0</v>
      </c>
      <c r="AZ323" s="47">
        <v>0</v>
      </c>
      <c r="BA323" s="47">
        <v>0</v>
      </c>
      <c r="BB323" s="47">
        <v>0</v>
      </c>
      <c r="BC323" s="812">
        <f t="shared" si="452"/>
        <v>242</v>
      </c>
      <c r="BD323" s="1258">
        <f>+P323</f>
        <v>10</v>
      </c>
      <c r="BE323" s="44">
        <f t="shared" si="433"/>
        <v>2.37</v>
      </c>
      <c r="BF323" s="47">
        <v>2.37</v>
      </c>
      <c r="BG323" s="47">
        <v>0</v>
      </c>
      <c r="BH323" s="47">
        <v>0</v>
      </c>
      <c r="BI323" s="47">
        <v>0</v>
      </c>
      <c r="BJ323" s="47">
        <v>0</v>
      </c>
      <c r="BK323" s="47">
        <v>0</v>
      </c>
      <c r="BL323" s="812">
        <f t="shared" si="453"/>
        <v>242</v>
      </c>
      <c r="BM323" s="1249">
        <f>+Q323</f>
        <v>10</v>
      </c>
      <c r="BN323" s="44">
        <f t="shared" si="434"/>
        <v>2.37</v>
      </c>
      <c r="BO323" s="47">
        <v>2.37</v>
      </c>
      <c r="BP323" s="47">
        <v>0</v>
      </c>
      <c r="BQ323" s="47">
        <v>0</v>
      </c>
      <c r="BR323" s="47">
        <v>0</v>
      </c>
      <c r="BS323" s="47">
        <v>0</v>
      </c>
      <c r="BT323" s="47">
        <v>0</v>
      </c>
      <c r="BU323" s="818"/>
      <c r="BV323" s="819"/>
      <c r="BW323" s="819"/>
      <c r="BX323" s="819"/>
      <c r="BY323" s="819"/>
      <c r="BZ323" s="819"/>
      <c r="CA323" s="819"/>
      <c r="CB323" s="819"/>
      <c r="CC323" s="820"/>
    </row>
    <row r="324" spans="1:81" s="58" customFormat="1" ht="40.200000000000003" customHeight="1" x14ac:dyDescent="0.3">
      <c r="A324" s="34"/>
      <c r="B324" s="886"/>
      <c r="C324" s="869"/>
      <c r="D324" s="872"/>
      <c r="E324" s="852"/>
      <c r="F324" s="852"/>
      <c r="G324" s="852"/>
      <c r="H324" s="852"/>
      <c r="I324" s="1185"/>
      <c r="J324" s="813"/>
      <c r="K324" s="855"/>
      <c r="L324" s="858"/>
      <c r="M324" s="861"/>
      <c r="N324" s="837"/>
      <c r="O324" s="840"/>
      <c r="P324" s="864"/>
      <c r="Q324" s="867"/>
      <c r="R324" s="39"/>
      <c r="S324" s="355" t="s">
        <v>5388</v>
      </c>
      <c r="T324" s="236" t="s">
        <v>3822</v>
      </c>
      <c r="U324" s="236" t="s">
        <v>3826</v>
      </c>
      <c r="V324" s="236" t="s">
        <v>3830</v>
      </c>
      <c r="W324" s="355" t="s">
        <v>5389</v>
      </c>
      <c r="X324" s="539">
        <v>44956</v>
      </c>
      <c r="Y324" s="539">
        <v>45289</v>
      </c>
      <c r="Z324" s="539">
        <v>44956</v>
      </c>
      <c r="AA324" s="539">
        <v>45289</v>
      </c>
      <c r="AB324" s="813"/>
      <c r="AC324" s="828"/>
      <c r="AD324" s="51">
        <f t="shared" si="442"/>
        <v>9.48</v>
      </c>
      <c r="AE324" s="51">
        <f t="shared" si="442"/>
        <v>9.48</v>
      </c>
      <c r="AF324" s="51">
        <f t="shared" si="442"/>
        <v>0</v>
      </c>
      <c r="AG324" s="51">
        <f t="shared" si="441"/>
        <v>0</v>
      </c>
      <c r="AH324" s="51">
        <f t="shared" si="441"/>
        <v>0</v>
      </c>
      <c r="AI324" s="51">
        <f t="shared" si="441"/>
        <v>0</v>
      </c>
      <c r="AJ324" s="51">
        <f t="shared" si="441"/>
        <v>0</v>
      </c>
      <c r="AK324" s="813"/>
      <c r="AL324" s="1253"/>
      <c r="AM324" s="51">
        <f t="shared" si="431"/>
        <v>2.37</v>
      </c>
      <c r="AN324" s="257">
        <v>2.37</v>
      </c>
      <c r="AO324" s="257">
        <v>0</v>
      </c>
      <c r="AP324" s="257">
        <v>0</v>
      </c>
      <c r="AQ324" s="257">
        <v>0</v>
      </c>
      <c r="AR324" s="257">
        <v>0</v>
      </c>
      <c r="AS324" s="257">
        <v>0</v>
      </c>
      <c r="AT324" s="813"/>
      <c r="AU324" s="1256"/>
      <c r="AV324" s="51">
        <f t="shared" si="432"/>
        <v>2.37</v>
      </c>
      <c r="AW324" s="257">
        <v>2.37</v>
      </c>
      <c r="AX324" s="257">
        <v>0</v>
      </c>
      <c r="AY324" s="257">
        <v>0</v>
      </c>
      <c r="AZ324" s="257">
        <v>0</v>
      </c>
      <c r="BA324" s="257">
        <v>0</v>
      </c>
      <c r="BB324" s="257">
        <v>0</v>
      </c>
      <c r="BC324" s="813"/>
      <c r="BD324" s="1259"/>
      <c r="BE324" s="51">
        <f t="shared" si="433"/>
        <v>2.37</v>
      </c>
      <c r="BF324" s="257">
        <v>2.37</v>
      </c>
      <c r="BG324" s="257">
        <v>0</v>
      </c>
      <c r="BH324" s="257">
        <v>0</v>
      </c>
      <c r="BI324" s="257">
        <v>0</v>
      </c>
      <c r="BJ324" s="257">
        <v>0</v>
      </c>
      <c r="BK324" s="257">
        <v>0</v>
      </c>
      <c r="BL324" s="813"/>
      <c r="BM324" s="1250"/>
      <c r="BN324" s="51">
        <f t="shared" si="434"/>
        <v>2.37</v>
      </c>
      <c r="BO324" s="257">
        <v>2.37</v>
      </c>
      <c r="BP324" s="257">
        <v>0</v>
      </c>
      <c r="BQ324" s="257">
        <v>0</v>
      </c>
      <c r="BR324" s="257">
        <v>0</v>
      </c>
      <c r="BS324" s="257">
        <v>0</v>
      </c>
      <c r="BT324" s="257">
        <v>0</v>
      </c>
      <c r="BU324" s="821"/>
      <c r="BV324" s="822"/>
      <c r="BW324" s="822"/>
      <c r="BX324" s="822"/>
      <c r="BY324" s="822"/>
      <c r="BZ324" s="822"/>
      <c r="CA324" s="822"/>
      <c r="CB324" s="822"/>
      <c r="CC324" s="823"/>
    </row>
    <row r="325" spans="1:81" s="58" customFormat="1" ht="40.200000000000003" customHeight="1" x14ac:dyDescent="0.3">
      <c r="A325" s="34"/>
      <c r="B325" s="886"/>
      <c r="C325" s="869"/>
      <c r="D325" s="872"/>
      <c r="E325" s="852"/>
      <c r="F325" s="852"/>
      <c r="G325" s="852"/>
      <c r="H325" s="852"/>
      <c r="I325" s="1185"/>
      <c r="J325" s="813"/>
      <c r="K325" s="855"/>
      <c r="L325" s="858"/>
      <c r="M325" s="861"/>
      <c r="N325" s="837"/>
      <c r="O325" s="840"/>
      <c r="P325" s="864"/>
      <c r="Q325" s="867"/>
      <c r="R325" s="39"/>
      <c r="S325" s="355" t="s">
        <v>5390</v>
      </c>
      <c r="T325" s="236" t="s">
        <v>3822</v>
      </c>
      <c r="U325" s="236" t="s">
        <v>3826</v>
      </c>
      <c r="V325" s="236" t="s">
        <v>3830</v>
      </c>
      <c r="W325" s="355" t="s">
        <v>5391</v>
      </c>
      <c r="X325" s="539">
        <v>44956</v>
      </c>
      <c r="Y325" s="539">
        <v>45289</v>
      </c>
      <c r="Z325" s="539">
        <v>44956</v>
      </c>
      <c r="AA325" s="539">
        <v>45289</v>
      </c>
      <c r="AB325" s="813"/>
      <c r="AC325" s="828"/>
      <c r="AD325" s="51">
        <f t="shared" si="442"/>
        <v>9.48</v>
      </c>
      <c r="AE325" s="51">
        <f t="shared" si="442"/>
        <v>9.48</v>
      </c>
      <c r="AF325" s="51">
        <f t="shared" si="442"/>
        <v>0</v>
      </c>
      <c r="AG325" s="51">
        <f t="shared" si="441"/>
        <v>0</v>
      </c>
      <c r="AH325" s="51">
        <f t="shared" si="441"/>
        <v>0</v>
      </c>
      <c r="AI325" s="51">
        <f t="shared" si="441"/>
        <v>0</v>
      </c>
      <c r="AJ325" s="51">
        <f t="shared" si="441"/>
        <v>0</v>
      </c>
      <c r="AK325" s="813"/>
      <c r="AL325" s="1253"/>
      <c r="AM325" s="51">
        <f t="shared" si="431"/>
        <v>2.37</v>
      </c>
      <c r="AN325" s="257">
        <v>2.37</v>
      </c>
      <c r="AO325" s="257">
        <v>0</v>
      </c>
      <c r="AP325" s="257">
        <v>0</v>
      </c>
      <c r="AQ325" s="257">
        <v>0</v>
      </c>
      <c r="AR325" s="257">
        <v>0</v>
      </c>
      <c r="AS325" s="257">
        <v>0</v>
      </c>
      <c r="AT325" s="813"/>
      <c r="AU325" s="1256"/>
      <c r="AV325" s="51">
        <f t="shared" si="432"/>
        <v>2.37</v>
      </c>
      <c r="AW325" s="257">
        <v>2.37</v>
      </c>
      <c r="AX325" s="257">
        <v>0</v>
      </c>
      <c r="AY325" s="257">
        <v>0</v>
      </c>
      <c r="AZ325" s="257">
        <v>0</v>
      </c>
      <c r="BA325" s="257">
        <v>0</v>
      </c>
      <c r="BB325" s="257">
        <v>0</v>
      </c>
      <c r="BC325" s="813"/>
      <c r="BD325" s="1259"/>
      <c r="BE325" s="51">
        <f t="shared" si="433"/>
        <v>2.37</v>
      </c>
      <c r="BF325" s="257">
        <v>2.37</v>
      </c>
      <c r="BG325" s="257">
        <v>0</v>
      </c>
      <c r="BH325" s="257">
        <v>0</v>
      </c>
      <c r="BI325" s="257">
        <v>0</v>
      </c>
      <c r="BJ325" s="257">
        <v>0</v>
      </c>
      <c r="BK325" s="257">
        <v>0</v>
      </c>
      <c r="BL325" s="813"/>
      <c r="BM325" s="1250"/>
      <c r="BN325" s="51">
        <f t="shared" si="434"/>
        <v>2.37</v>
      </c>
      <c r="BO325" s="257">
        <v>2.37</v>
      </c>
      <c r="BP325" s="257">
        <v>0</v>
      </c>
      <c r="BQ325" s="257">
        <v>0</v>
      </c>
      <c r="BR325" s="257">
        <v>0</v>
      </c>
      <c r="BS325" s="257">
        <v>0</v>
      </c>
      <c r="BT325" s="257">
        <v>0</v>
      </c>
      <c r="BU325" s="821"/>
      <c r="BV325" s="822"/>
      <c r="BW325" s="822"/>
      <c r="BX325" s="822"/>
      <c r="BY325" s="822"/>
      <c r="BZ325" s="822"/>
      <c r="CA325" s="822"/>
      <c r="CB325" s="822"/>
      <c r="CC325" s="823"/>
    </row>
    <row r="326" spans="1:81" s="58" customFormat="1" ht="40.200000000000003" customHeight="1" thickBot="1" x14ac:dyDescent="0.35">
      <c r="A326" s="34"/>
      <c r="B326" s="886"/>
      <c r="C326" s="869"/>
      <c r="D326" s="873"/>
      <c r="E326" s="853"/>
      <c r="F326" s="853"/>
      <c r="G326" s="853"/>
      <c r="H326" s="853"/>
      <c r="I326" s="1186"/>
      <c r="J326" s="814"/>
      <c r="K326" s="856"/>
      <c r="L326" s="859"/>
      <c r="M326" s="862"/>
      <c r="N326" s="838"/>
      <c r="O326" s="841"/>
      <c r="P326" s="865"/>
      <c r="Q326" s="874"/>
      <c r="R326" s="232"/>
      <c r="S326" s="356" t="s">
        <v>5392</v>
      </c>
      <c r="T326" s="393" t="s">
        <v>3822</v>
      </c>
      <c r="U326" s="237" t="s">
        <v>3826</v>
      </c>
      <c r="V326" s="237" t="s">
        <v>3830</v>
      </c>
      <c r="W326" s="356" t="s">
        <v>5393</v>
      </c>
      <c r="X326" s="539">
        <v>44956</v>
      </c>
      <c r="Y326" s="539">
        <v>45289</v>
      </c>
      <c r="Z326" s="539">
        <v>44956</v>
      </c>
      <c r="AA326" s="539">
        <v>45289</v>
      </c>
      <c r="AB326" s="814"/>
      <c r="AC326" s="829"/>
      <c r="AD326" s="46">
        <f t="shared" si="442"/>
        <v>9.48</v>
      </c>
      <c r="AE326" s="46">
        <f t="shared" si="442"/>
        <v>9.48</v>
      </c>
      <c r="AF326" s="46">
        <f t="shared" si="442"/>
        <v>0</v>
      </c>
      <c r="AG326" s="46">
        <f t="shared" si="441"/>
        <v>0</v>
      </c>
      <c r="AH326" s="46">
        <f t="shared" si="441"/>
        <v>0</v>
      </c>
      <c r="AI326" s="46">
        <f t="shared" si="441"/>
        <v>0</v>
      </c>
      <c r="AJ326" s="46">
        <f t="shared" si="441"/>
        <v>0</v>
      </c>
      <c r="AK326" s="814"/>
      <c r="AL326" s="1254"/>
      <c r="AM326" s="46">
        <f t="shared" si="431"/>
        <v>2.37</v>
      </c>
      <c r="AN326" s="49">
        <v>2.37</v>
      </c>
      <c r="AO326" s="49">
        <v>0</v>
      </c>
      <c r="AP326" s="49">
        <v>0</v>
      </c>
      <c r="AQ326" s="49">
        <v>0</v>
      </c>
      <c r="AR326" s="49">
        <v>0</v>
      </c>
      <c r="AS326" s="49">
        <v>0</v>
      </c>
      <c r="AT326" s="814"/>
      <c r="AU326" s="1257"/>
      <c r="AV326" s="46">
        <f t="shared" si="432"/>
        <v>2.37</v>
      </c>
      <c r="AW326" s="49">
        <v>2.37</v>
      </c>
      <c r="AX326" s="49">
        <v>0</v>
      </c>
      <c r="AY326" s="49">
        <v>0</v>
      </c>
      <c r="AZ326" s="49">
        <v>0</v>
      </c>
      <c r="BA326" s="49">
        <v>0</v>
      </c>
      <c r="BB326" s="49">
        <v>0</v>
      </c>
      <c r="BC326" s="814"/>
      <c r="BD326" s="1260"/>
      <c r="BE326" s="46">
        <f t="shared" si="433"/>
        <v>2.37</v>
      </c>
      <c r="BF326" s="49">
        <v>2.37</v>
      </c>
      <c r="BG326" s="49">
        <v>0</v>
      </c>
      <c r="BH326" s="49">
        <v>0</v>
      </c>
      <c r="BI326" s="49">
        <v>0</v>
      </c>
      <c r="BJ326" s="49">
        <v>0</v>
      </c>
      <c r="BK326" s="49">
        <v>0</v>
      </c>
      <c r="BL326" s="814"/>
      <c r="BM326" s="1251"/>
      <c r="BN326" s="46">
        <f t="shared" si="434"/>
        <v>2.37</v>
      </c>
      <c r="BO326" s="49">
        <v>2.37</v>
      </c>
      <c r="BP326" s="49">
        <v>0</v>
      </c>
      <c r="BQ326" s="49">
        <v>0</v>
      </c>
      <c r="BR326" s="49">
        <v>0</v>
      </c>
      <c r="BS326" s="49">
        <v>0</v>
      </c>
      <c r="BT326" s="49">
        <v>0</v>
      </c>
      <c r="BU326" s="824"/>
      <c r="BV326" s="825"/>
      <c r="BW326" s="825"/>
      <c r="BX326" s="825"/>
      <c r="BY326" s="825"/>
      <c r="BZ326" s="825"/>
      <c r="CA326" s="825"/>
      <c r="CB326" s="825"/>
      <c r="CC326" s="826"/>
    </row>
    <row r="327" spans="1:81" s="58" customFormat="1" ht="40.200000000000003" customHeight="1" thickTop="1" x14ac:dyDescent="0.3">
      <c r="A327" s="34"/>
      <c r="B327" s="886"/>
      <c r="C327" s="869"/>
      <c r="D327" s="871">
        <v>3301</v>
      </c>
      <c r="E327" s="851" t="s">
        <v>3996</v>
      </c>
      <c r="F327" s="851">
        <v>3301095</v>
      </c>
      <c r="G327" s="851" t="s">
        <v>3999</v>
      </c>
      <c r="H327" s="851" t="s">
        <v>5385</v>
      </c>
      <c r="I327" s="1184">
        <v>2021004540025</v>
      </c>
      <c r="J327" s="812">
        <v>243</v>
      </c>
      <c r="K327" s="854" t="str">
        <f>+[4]Metas!K274</f>
        <v>Curso de formación en formulación y gestión de proyectos de emprendimiento cultural por año de (80 - 140) horas apoyados. (1 por año)</v>
      </c>
      <c r="L327" s="857">
        <f t="shared" ref="L327" si="484">M327</f>
        <v>1</v>
      </c>
      <c r="M327" s="860">
        <f t="shared" ref="M327" si="485">SUM(N327:Q327)</f>
        <v>1</v>
      </c>
      <c r="N327" s="836"/>
      <c r="O327" s="839"/>
      <c r="P327" s="863">
        <v>0.5</v>
      </c>
      <c r="Q327" s="866">
        <v>0.5</v>
      </c>
      <c r="R327" s="231"/>
      <c r="S327" s="354" t="s">
        <v>5394</v>
      </c>
      <c r="T327" s="438" t="s">
        <v>3822</v>
      </c>
      <c r="U327" s="235" t="s">
        <v>3826</v>
      </c>
      <c r="V327" s="235" t="s">
        <v>3830</v>
      </c>
      <c r="W327" s="354" t="s">
        <v>5395</v>
      </c>
      <c r="X327" s="538">
        <v>44956</v>
      </c>
      <c r="Y327" s="538">
        <v>45289</v>
      </c>
      <c r="Z327" s="538">
        <v>44956</v>
      </c>
      <c r="AA327" s="538">
        <v>45289</v>
      </c>
      <c r="AB327" s="812">
        <f t="shared" si="448"/>
        <v>243</v>
      </c>
      <c r="AC327" s="827">
        <f t="shared" ref="AC327" si="486">+L327</f>
        <v>1</v>
      </c>
      <c r="AD327" s="44">
        <f t="shared" si="442"/>
        <v>9.48</v>
      </c>
      <c r="AE327" s="44">
        <f t="shared" si="442"/>
        <v>9.48</v>
      </c>
      <c r="AF327" s="44">
        <f t="shared" si="442"/>
        <v>0</v>
      </c>
      <c r="AG327" s="44">
        <f t="shared" si="441"/>
        <v>0</v>
      </c>
      <c r="AH327" s="44">
        <f t="shared" si="441"/>
        <v>0</v>
      </c>
      <c r="AI327" s="44">
        <f t="shared" si="441"/>
        <v>0</v>
      </c>
      <c r="AJ327" s="44">
        <f t="shared" si="441"/>
        <v>0</v>
      </c>
      <c r="AK327" s="812">
        <f t="shared" si="450"/>
        <v>243</v>
      </c>
      <c r="AL327" s="1252">
        <f>+N327</f>
        <v>0</v>
      </c>
      <c r="AM327" s="44">
        <f t="shared" si="431"/>
        <v>2.37</v>
      </c>
      <c r="AN327" s="47">
        <v>2.37</v>
      </c>
      <c r="AO327" s="47">
        <v>0</v>
      </c>
      <c r="AP327" s="47">
        <v>0</v>
      </c>
      <c r="AQ327" s="47">
        <v>0</v>
      </c>
      <c r="AR327" s="47">
        <v>0</v>
      </c>
      <c r="AS327" s="47">
        <v>0</v>
      </c>
      <c r="AT327" s="812">
        <f t="shared" si="451"/>
        <v>243</v>
      </c>
      <c r="AU327" s="1255">
        <f>+O327</f>
        <v>0</v>
      </c>
      <c r="AV327" s="44">
        <f t="shared" si="432"/>
        <v>2.37</v>
      </c>
      <c r="AW327" s="47">
        <v>2.37</v>
      </c>
      <c r="AX327" s="47">
        <v>0</v>
      </c>
      <c r="AY327" s="47">
        <v>0</v>
      </c>
      <c r="AZ327" s="47">
        <v>0</v>
      </c>
      <c r="BA327" s="47">
        <v>0</v>
      </c>
      <c r="BB327" s="47">
        <v>0</v>
      </c>
      <c r="BC327" s="812">
        <f t="shared" si="452"/>
        <v>243</v>
      </c>
      <c r="BD327" s="1258">
        <f>+P327</f>
        <v>0.5</v>
      </c>
      <c r="BE327" s="44">
        <f t="shared" si="433"/>
        <v>2.37</v>
      </c>
      <c r="BF327" s="47">
        <v>2.37</v>
      </c>
      <c r="BG327" s="47">
        <v>0</v>
      </c>
      <c r="BH327" s="47">
        <v>0</v>
      </c>
      <c r="BI327" s="47">
        <v>0</v>
      </c>
      <c r="BJ327" s="47">
        <v>0</v>
      </c>
      <c r="BK327" s="47">
        <v>0</v>
      </c>
      <c r="BL327" s="812">
        <f t="shared" si="453"/>
        <v>243</v>
      </c>
      <c r="BM327" s="1249">
        <f>+Q327</f>
        <v>0.5</v>
      </c>
      <c r="BN327" s="44">
        <f t="shared" si="434"/>
        <v>2.37</v>
      </c>
      <c r="BO327" s="47">
        <v>2.37</v>
      </c>
      <c r="BP327" s="47">
        <v>0</v>
      </c>
      <c r="BQ327" s="47">
        <v>0</v>
      </c>
      <c r="BR327" s="47">
        <v>0</v>
      </c>
      <c r="BS327" s="47">
        <v>0</v>
      </c>
      <c r="BT327" s="47">
        <v>0</v>
      </c>
      <c r="BU327" s="818"/>
      <c r="BV327" s="819"/>
      <c r="BW327" s="819"/>
      <c r="BX327" s="819"/>
      <c r="BY327" s="819"/>
      <c r="BZ327" s="819"/>
      <c r="CA327" s="819"/>
      <c r="CB327" s="819"/>
      <c r="CC327" s="820"/>
    </row>
    <row r="328" spans="1:81" s="58" customFormat="1" ht="40.200000000000003" customHeight="1" x14ac:dyDescent="0.3">
      <c r="A328" s="34"/>
      <c r="B328" s="886"/>
      <c r="C328" s="869"/>
      <c r="D328" s="872"/>
      <c r="E328" s="852"/>
      <c r="F328" s="852"/>
      <c r="G328" s="852"/>
      <c r="H328" s="852"/>
      <c r="I328" s="1185"/>
      <c r="J328" s="813"/>
      <c r="K328" s="855"/>
      <c r="L328" s="858"/>
      <c r="M328" s="861"/>
      <c r="N328" s="837"/>
      <c r="O328" s="840"/>
      <c r="P328" s="864"/>
      <c r="Q328" s="867"/>
      <c r="R328" s="39"/>
      <c r="S328" s="355" t="s">
        <v>5396</v>
      </c>
      <c r="T328" s="236" t="s">
        <v>3822</v>
      </c>
      <c r="U328" s="236" t="s">
        <v>3826</v>
      </c>
      <c r="V328" s="236" t="s">
        <v>3830</v>
      </c>
      <c r="W328" s="355" t="s">
        <v>5397</v>
      </c>
      <c r="X328" s="539">
        <v>44956</v>
      </c>
      <c r="Y328" s="539">
        <v>45289</v>
      </c>
      <c r="Z328" s="539">
        <v>44956</v>
      </c>
      <c r="AA328" s="539">
        <v>45289</v>
      </c>
      <c r="AB328" s="813"/>
      <c r="AC328" s="828"/>
      <c r="AD328" s="51">
        <f t="shared" si="442"/>
        <v>9.48</v>
      </c>
      <c r="AE328" s="51">
        <f t="shared" si="442"/>
        <v>9.48</v>
      </c>
      <c r="AF328" s="51">
        <f t="shared" si="442"/>
        <v>0</v>
      </c>
      <c r="AG328" s="51">
        <f t="shared" si="441"/>
        <v>0</v>
      </c>
      <c r="AH328" s="51">
        <f t="shared" si="441"/>
        <v>0</v>
      </c>
      <c r="AI328" s="51">
        <f t="shared" si="441"/>
        <v>0</v>
      </c>
      <c r="AJ328" s="51">
        <f t="shared" si="441"/>
        <v>0</v>
      </c>
      <c r="AK328" s="813"/>
      <c r="AL328" s="1253"/>
      <c r="AM328" s="51">
        <f t="shared" si="431"/>
        <v>2.37</v>
      </c>
      <c r="AN328" s="257">
        <v>2.37</v>
      </c>
      <c r="AO328" s="257">
        <v>0</v>
      </c>
      <c r="AP328" s="257">
        <v>0</v>
      </c>
      <c r="AQ328" s="257">
        <v>0</v>
      </c>
      <c r="AR328" s="257">
        <v>0</v>
      </c>
      <c r="AS328" s="257">
        <v>0</v>
      </c>
      <c r="AT328" s="813"/>
      <c r="AU328" s="1256"/>
      <c r="AV328" s="51">
        <f t="shared" si="432"/>
        <v>2.37</v>
      </c>
      <c r="AW328" s="257">
        <v>2.37</v>
      </c>
      <c r="AX328" s="257">
        <v>0</v>
      </c>
      <c r="AY328" s="257">
        <v>0</v>
      </c>
      <c r="AZ328" s="257">
        <v>0</v>
      </c>
      <c r="BA328" s="257">
        <v>0</v>
      </c>
      <c r="BB328" s="257">
        <v>0</v>
      </c>
      <c r="BC328" s="813"/>
      <c r="BD328" s="1259"/>
      <c r="BE328" s="51">
        <f t="shared" si="433"/>
        <v>2.37</v>
      </c>
      <c r="BF328" s="257">
        <v>2.37</v>
      </c>
      <c r="BG328" s="257">
        <v>0</v>
      </c>
      <c r="BH328" s="257">
        <v>0</v>
      </c>
      <c r="BI328" s="257">
        <v>0</v>
      </c>
      <c r="BJ328" s="257">
        <v>0</v>
      </c>
      <c r="BK328" s="257">
        <v>0</v>
      </c>
      <c r="BL328" s="813"/>
      <c r="BM328" s="1250"/>
      <c r="BN328" s="51">
        <f t="shared" si="434"/>
        <v>2.37</v>
      </c>
      <c r="BO328" s="257">
        <v>2.37</v>
      </c>
      <c r="BP328" s="257">
        <v>0</v>
      </c>
      <c r="BQ328" s="257">
        <v>0</v>
      </c>
      <c r="BR328" s="257">
        <v>0</v>
      </c>
      <c r="BS328" s="257">
        <v>0</v>
      </c>
      <c r="BT328" s="257">
        <v>0</v>
      </c>
      <c r="BU328" s="821"/>
      <c r="BV328" s="822"/>
      <c r="BW328" s="822"/>
      <c r="BX328" s="822"/>
      <c r="BY328" s="822"/>
      <c r="BZ328" s="822"/>
      <c r="CA328" s="822"/>
      <c r="CB328" s="822"/>
      <c r="CC328" s="823"/>
    </row>
    <row r="329" spans="1:81" s="58" customFormat="1" ht="40.200000000000003" customHeight="1" x14ac:dyDescent="0.3">
      <c r="A329" s="34"/>
      <c r="B329" s="886"/>
      <c r="C329" s="869"/>
      <c r="D329" s="872"/>
      <c r="E329" s="852"/>
      <c r="F329" s="852"/>
      <c r="G329" s="852"/>
      <c r="H329" s="852"/>
      <c r="I329" s="1185"/>
      <c r="J329" s="813"/>
      <c r="K329" s="855"/>
      <c r="L329" s="858"/>
      <c r="M329" s="861"/>
      <c r="N329" s="837"/>
      <c r="O329" s="840"/>
      <c r="P329" s="864"/>
      <c r="Q329" s="867"/>
      <c r="R329" s="39"/>
      <c r="S329" s="355" t="s">
        <v>5398</v>
      </c>
      <c r="T329" s="236" t="s">
        <v>3822</v>
      </c>
      <c r="U329" s="236" t="s">
        <v>3826</v>
      </c>
      <c r="V329" s="236" t="s">
        <v>3830</v>
      </c>
      <c r="W329" s="355" t="s">
        <v>5399</v>
      </c>
      <c r="X329" s="539">
        <v>44956</v>
      </c>
      <c r="Y329" s="539">
        <v>45289</v>
      </c>
      <c r="Z329" s="539">
        <v>44956</v>
      </c>
      <c r="AA329" s="539">
        <v>45289</v>
      </c>
      <c r="AB329" s="813"/>
      <c r="AC329" s="828"/>
      <c r="AD329" s="51">
        <f t="shared" si="442"/>
        <v>9.48</v>
      </c>
      <c r="AE329" s="51">
        <f t="shared" si="442"/>
        <v>9.48</v>
      </c>
      <c r="AF329" s="51">
        <f t="shared" si="442"/>
        <v>0</v>
      </c>
      <c r="AG329" s="51">
        <f t="shared" si="441"/>
        <v>0</v>
      </c>
      <c r="AH329" s="51">
        <f t="shared" si="441"/>
        <v>0</v>
      </c>
      <c r="AI329" s="51">
        <f t="shared" si="441"/>
        <v>0</v>
      </c>
      <c r="AJ329" s="51">
        <f t="shared" si="441"/>
        <v>0</v>
      </c>
      <c r="AK329" s="813"/>
      <c r="AL329" s="1253"/>
      <c r="AM329" s="51">
        <f t="shared" si="431"/>
        <v>2.37</v>
      </c>
      <c r="AN329" s="257">
        <v>2.37</v>
      </c>
      <c r="AO329" s="257">
        <v>0</v>
      </c>
      <c r="AP329" s="257">
        <v>0</v>
      </c>
      <c r="AQ329" s="257">
        <v>0</v>
      </c>
      <c r="AR329" s="257">
        <v>0</v>
      </c>
      <c r="AS329" s="257">
        <v>0</v>
      </c>
      <c r="AT329" s="813"/>
      <c r="AU329" s="1256"/>
      <c r="AV329" s="51">
        <f t="shared" si="432"/>
        <v>2.37</v>
      </c>
      <c r="AW329" s="257">
        <v>2.37</v>
      </c>
      <c r="AX329" s="257">
        <v>0</v>
      </c>
      <c r="AY329" s="257">
        <v>0</v>
      </c>
      <c r="AZ329" s="257">
        <v>0</v>
      </c>
      <c r="BA329" s="257">
        <v>0</v>
      </c>
      <c r="BB329" s="257">
        <v>0</v>
      </c>
      <c r="BC329" s="813"/>
      <c r="BD329" s="1259"/>
      <c r="BE329" s="51">
        <f t="shared" si="433"/>
        <v>2.37</v>
      </c>
      <c r="BF329" s="257">
        <v>2.37</v>
      </c>
      <c r="BG329" s="257">
        <v>0</v>
      </c>
      <c r="BH329" s="257">
        <v>0</v>
      </c>
      <c r="BI329" s="257">
        <v>0</v>
      </c>
      <c r="BJ329" s="257">
        <v>0</v>
      </c>
      <c r="BK329" s="257">
        <v>0</v>
      </c>
      <c r="BL329" s="813"/>
      <c r="BM329" s="1250"/>
      <c r="BN329" s="51">
        <f t="shared" si="434"/>
        <v>2.37</v>
      </c>
      <c r="BO329" s="257">
        <v>2.37</v>
      </c>
      <c r="BP329" s="257">
        <v>0</v>
      </c>
      <c r="BQ329" s="257">
        <v>0</v>
      </c>
      <c r="BR329" s="257">
        <v>0</v>
      </c>
      <c r="BS329" s="257">
        <v>0</v>
      </c>
      <c r="BT329" s="257">
        <v>0</v>
      </c>
      <c r="BU329" s="821"/>
      <c r="BV329" s="822"/>
      <c r="BW329" s="822"/>
      <c r="BX329" s="822"/>
      <c r="BY329" s="822"/>
      <c r="BZ329" s="822"/>
      <c r="CA329" s="822"/>
      <c r="CB329" s="822"/>
      <c r="CC329" s="823"/>
    </row>
    <row r="330" spans="1:81" s="58" customFormat="1" ht="40.200000000000003" customHeight="1" thickBot="1" x14ac:dyDescent="0.35">
      <c r="A330" s="34"/>
      <c r="B330" s="886"/>
      <c r="C330" s="869"/>
      <c r="D330" s="873"/>
      <c r="E330" s="853"/>
      <c r="F330" s="853"/>
      <c r="G330" s="853"/>
      <c r="H330" s="853"/>
      <c r="I330" s="1186"/>
      <c r="J330" s="814"/>
      <c r="K330" s="856"/>
      <c r="L330" s="859"/>
      <c r="M330" s="862"/>
      <c r="N330" s="838"/>
      <c r="O330" s="841"/>
      <c r="P330" s="865"/>
      <c r="Q330" s="874"/>
      <c r="R330" s="232"/>
      <c r="S330" s="356" t="s">
        <v>5400</v>
      </c>
      <c r="T330" s="393" t="s">
        <v>3822</v>
      </c>
      <c r="U330" s="237" t="s">
        <v>3826</v>
      </c>
      <c r="V330" s="237" t="s">
        <v>3830</v>
      </c>
      <c r="W330" s="356" t="s">
        <v>5401</v>
      </c>
      <c r="X330" s="539">
        <v>44956</v>
      </c>
      <c r="Y330" s="539">
        <v>45289</v>
      </c>
      <c r="Z330" s="539">
        <v>44956</v>
      </c>
      <c r="AA330" s="539">
        <v>45289</v>
      </c>
      <c r="AB330" s="814"/>
      <c r="AC330" s="829"/>
      <c r="AD330" s="46">
        <f t="shared" si="442"/>
        <v>9.48</v>
      </c>
      <c r="AE330" s="46">
        <f t="shared" si="442"/>
        <v>9.48</v>
      </c>
      <c r="AF330" s="46">
        <f t="shared" si="442"/>
        <v>0</v>
      </c>
      <c r="AG330" s="46">
        <f t="shared" si="441"/>
        <v>0</v>
      </c>
      <c r="AH330" s="46">
        <f t="shared" si="441"/>
        <v>0</v>
      </c>
      <c r="AI330" s="46">
        <f t="shared" si="441"/>
        <v>0</v>
      </c>
      <c r="AJ330" s="46">
        <f t="shared" si="441"/>
        <v>0</v>
      </c>
      <c r="AK330" s="814"/>
      <c r="AL330" s="1254"/>
      <c r="AM330" s="46">
        <f t="shared" si="431"/>
        <v>2.37</v>
      </c>
      <c r="AN330" s="49">
        <v>2.37</v>
      </c>
      <c r="AO330" s="49">
        <v>0</v>
      </c>
      <c r="AP330" s="49">
        <v>0</v>
      </c>
      <c r="AQ330" s="49">
        <v>0</v>
      </c>
      <c r="AR330" s="49">
        <v>0</v>
      </c>
      <c r="AS330" s="49">
        <v>0</v>
      </c>
      <c r="AT330" s="814"/>
      <c r="AU330" s="1257"/>
      <c r="AV330" s="46">
        <f t="shared" si="432"/>
        <v>2.37</v>
      </c>
      <c r="AW330" s="49">
        <v>2.37</v>
      </c>
      <c r="AX330" s="49">
        <v>0</v>
      </c>
      <c r="AY330" s="49">
        <v>0</v>
      </c>
      <c r="AZ330" s="49">
        <v>0</v>
      </c>
      <c r="BA330" s="49">
        <v>0</v>
      </c>
      <c r="BB330" s="49">
        <v>0</v>
      </c>
      <c r="BC330" s="814"/>
      <c r="BD330" s="1260"/>
      <c r="BE330" s="46">
        <f t="shared" si="433"/>
        <v>2.37</v>
      </c>
      <c r="BF330" s="49">
        <v>2.37</v>
      </c>
      <c r="BG330" s="49">
        <v>0</v>
      </c>
      <c r="BH330" s="49">
        <v>0</v>
      </c>
      <c r="BI330" s="49">
        <v>0</v>
      </c>
      <c r="BJ330" s="49">
        <v>0</v>
      </c>
      <c r="BK330" s="49">
        <v>0</v>
      </c>
      <c r="BL330" s="814"/>
      <c r="BM330" s="1251"/>
      <c r="BN330" s="46">
        <f t="shared" si="434"/>
        <v>2.37</v>
      </c>
      <c r="BO330" s="49">
        <v>2.37</v>
      </c>
      <c r="BP330" s="49">
        <v>0</v>
      </c>
      <c r="BQ330" s="49">
        <v>0</v>
      </c>
      <c r="BR330" s="49">
        <v>0</v>
      </c>
      <c r="BS330" s="49">
        <v>0</v>
      </c>
      <c r="BT330" s="49">
        <v>0</v>
      </c>
      <c r="BU330" s="824"/>
      <c r="BV330" s="825"/>
      <c r="BW330" s="825"/>
      <c r="BX330" s="825"/>
      <c r="BY330" s="825"/>
      <c r="BZ330" s="825"/>
      <c r="CA330" s="825"/>
      <c r="CB330" s="825"/>
      <c r="CC330" s="826"/>
    </row>
    <row r="331" spans="1:81" s="58" customFormat="1" ht="40.200000000000003" customHeight="1" thickTop="1" x14ac:dyDescent="0.3">
      <c r="A331" s="34"/>
      <c r="B331" s="886"/>
      <c r="C331" s="869"/>
      <c r="D331" s="871">
        <v>3301</v>
      </c>
      <c r="E331" s="851" t="s">
        <v>3996</v>
      </c>
      <c r="F331" s="851">
        <v>3301095</v>
      </c>
      <c r="G331" s="851" t="s">
        <v>3999</v>
      </c>
      <c r="H331" s="851" t="s">
        <v>5385</v>
      </c>
      <c r="I331" s="1184">
        <v>2021004540025</v>
      </c>
      <c r="J331" s="812">
        <v>244</v>
      </c>
      <c r="K331" s="854" t="str">
        <f>+[4]Metas!K275</f>
        <v>Proyectos de emprendimiento cultural asesorados y acompañados en su formulación y gestión (24 por año)</v>
      </c>
      <c r="L331" s="857">
        <f t="shared" ref="L331" si="487">M331</f>
        <v>24</v>
      </c>
      <c r="M331" s="860">
        <f t="shared" ref="M331" si="488">SUM(N331:Q331)</f>
        <v>24</v>
      </c>
      <c r="N331" s="836">
        <v>6</v>
      </c>
      <c r="O331" s="839">
        <v>6</v>
      </c>
      <c r="P331" s="863">
        <v>6</v>
      </c>
      <c r="Q331" s="866">
        <v>6</v>
      </c>
      <c r="R331" s="231"/>
      <c r="S331" s="354" t="s">
        <v>5402</v>
      </c>
      <c r="T331" s="438" t="s">
        <v>3822</v>
      </c>
      <c r="U331" s="235" t="s">
        <v>3826</v>
      </c>
      <c r="V331" s="235" t="s">
        <v>3830</v>
      </c>
      <c r="W331" s="354" t="s">
        <v>5403</v>
      </c>
      <c r="X331" s="538">
        <v>44956</v>
      </c>
      <c r="Y331" s="538">
        <v>45289</v>
      </c>
      <c r="Z331" s="538">
        <v>44956</v>
      </c>
      <c r="AA331" s="538">
        <v>45289</v>
      </c>
      <c r="AB331" s="812">
        <f t="shared" si="448"/>
        <v>244</v>
      </c>
      <c r="AC331" s="827">
        <f t="shared" ref="AC331" si="489">+L331</f>
        <v>24</v>
      </c>
      <c r="AD331" s="44">
        <f t="shared" si="442"/>
        <v>6.4</v>
      </c>
      <c r="AE331" s="44">
        <f t="shared" si="442"/>
        <v>6.4</v>
      </c>
      <c r="AF331" s="44">
        <f t="shared" si="442"/>
        <v>0</v>
      </c>
      <c r="AG331" s="44">
        <f t="shared" si="441"/>
        <v>0</v>
      </c>
      <c r="AH331" s="44">
        <f t="shared" si="441"/>
        <v>0</v>
      </c>
      <c r="AI331" s="44">
        <f t="shared" si="441"/>
        <v>0</v>
      </c>
      <c r="AJ331" s="44">
        <f t="shared" si="441"/>
        <v>0</v>
      </c>
      <c r="AK331" s="812">
        <f t="shared" si="450"/>
        <v>244</v>
      </c>
      <c r="AL331" s="1252">
        <f>+N331</f>
        <v>6</v>
      </c>
      <c r="AM331" s="44">
        <f t="shared" si="431"/>
        <v>1.6</v>
      </c>
      <c r="AN331" s="47">
        <v>1.6</v>
      </c>
      <c r="AO331" s="47">
        <v>0</v>
      </c>
      <c r="AP331" s="47">
        <v>0</v>
      </c>
      <c r="AQ331" s="47">
        <v>0</v>
      </c>
      <c r="AR331" s="47">
        <v>0</v>
      </c>
      <c r="AS331" s="47">
        <v>0</v>
      </c>
      <c r="AT331" s="812">
        <f t="shared" si="451"/>
        <v>244</v>
      </c>
      <c r="AU331" s="1255">
        <f>+O331</f>
        <v>6</v>
      </c>
      <c r="AV331" s="44">
        <f t="shared" si="432"/>
        <v>1.6</v>
      </c>
      <c r="AW331" s="47">
        <v>1.6</v>
      </c>
      <c r="AX331" s="47">
        <v>0</v>
      </c>
      <c r="AY331" s="47">
        <v>0</v>
      </c>
      <c r="AZ331" s="47">
        <v>0</v>
      </c>
      <c r="BA331" s="47">
        <v>0</v>
      </c>
      <c r="BB331" s="47">
        <v>0</v>
      </c>
      <c r="BC331" s="812">
        <f t="shared" si="452"/>
        <v>244</v>
      </c>
      <c r="BD331" s="1258">
        <f>+P331</f>
        <v>6</v>
      </c>
      <c r="BE331" s="44">
        <f t="shared" si="433"/>
        <v>1.6</v>
      </c>
      <c r="BF331" s="47">
        <v>1.6</v>
      </c>
      <c r="BG331" s="47">
        <v>0</v>
      </c>
      <c r="BH331" s="47">
        <v>0</v>
      </c>
      <c r="BI331" s="47">
        <v>0</v>
      </c>
      <c r="BJ331" s="47">
        <v>0</v>
      </c>
      <c r="BK331" s="47">
        <v>0</v>
      </c>
      <c r="BL331" s="812">
        <f t="shared" si="453"/>
        <v>244</v>
      </c>
      <c r="BM331" s="1249">
        <f>+Q331</f>
        <v>6</v>
      </c>
      <c r="BN331" s="44">
        <f t="shared" si="434"/>
        <v>1.6</v>
      </c>
      <c r="BO331" s="47">
        <v>1.6</v>
      </c>
      <c r="BP331" s="47">
        <v>0</v>
      </c>
      <c r="BQ331" s="47">
        <v>0</v>
      </c>
      <c r="BR331" s="47">
        <v>0</v>
      </c>
      <c r="BS331" s="47">
        <v>0</v>
      </c>
      <c r="BT331" s="47">
        <v>0</v>
      </c>
      <c r="BU331" s="818"/>
      <c r="BV331" s="819"/>
      <c r="BW331" s="819"/>
      <c r="BX331" s="819"/>
      <c r="BY331" s="819"/>
      <c r="BZ331" s="819"/>
      <c r="CA331" s="819"/>
      <c r="CB331" s="819"/>
      <c r="CC331" s="820"/>
    </row>
    <row r="332" spans="1:81" s="58" customFormat="1" ht="40.200000000000003" customHeight="1" x14ac:dyDescent="0.3">
      <c r="A332" s="34"/>
      <c r="B332" s="886"/>
      <c r="C332" s="869"/>
      <c r="D332" s="872"/>
      <c r="E332" s="852"/>
      <c r="F332" s="852"/>
      <c r="G332" s="852"/>
      <c r="H332" s="852"/>
      <c r="I332" s="1185"/>
      <c r="J332" s="813"/>
      <c r="K332" s="855"/>
      <c r="L332" s="858"/>
      <c r="M332" s="861"/>
      <c r="N332" s="837"/>
      <c r="O332" s="840"/>
      <c r="P332" s="864"/>
      <c r="Q332" s="867"/>
      <c r="R332" s="39"/>
      <c r="S332" s="355" t="s">
        <v>5404</v>
      </c>
      <c r="T332" s="236" t="s">
        <v>3822</v>
      </c>
      <c r="U332" s="236" t="s">
        <v>3826</v>
      </c>
      <c r="V332" s="236" t="s">
        <v>3830</v>
      </c>
      <c r="W332" s="355" t="s">
        <v>5405</v>
      </c>
      <c r="X332" s="539">
        <v>44956</v>
      </c>
      <c r="Y332" s="539">
        <v>45289</v>
      </c>
      <c r="Z332" s="539">
        <v>44956</v>
      </c>
      <c r="AA332" s="539">
        <v>45289</v>
      </c>
      <c r="AB332" s="813"/>
      <c r="AC332" s="828"/>
      <c r="AD332" s="51">
        <f t="shared" si="442"/>
        <v>6.4</v>
      </c>
      <c r="AE332" s="51">
        <f t="shared" si="442"/>
        <v>6.4</v>
      </c>
      <c r="AF332" s="51">
        <f t="shared" si="442"/>
        <v>0</v>
      </c>
      <c r="AG332" s="51">
        <f t="shared" si="441"/>
        <v>0</v>
      </c>
      <c r="AH332" s="51">
        <f t="shared" si="441"/>
        <v>0</v>
      </c>
      <c r="AI332" s="51">
        <f t="shared" si="441"/>
        <v>0</v>
      </c>
      <c r="AJ332" s="51">
        <f t="shared" si="441"/>
        <v>0</v>
      </c>
      <c r="AK332" s="813"/>
      <c r="AL332" s="1253"/>
      <c r="AM332" s="51">
        <f t="shared" ref="AM332:AM342" si="490">SUM(AN332:AS332)</f>
        <v>1.6</v>
      </c>
      <c r="AN332" s="257">
        <v>1.6</v>
      </c>
      <c r="AO332" s="257">
        <v>0</v>
      </c>
      <c r="AP332" s="257">
        <v>0</v>
      </c>
      <c r="AQ332" s="257">
        <v>0</v>
      </c>
      <c r="AR332" s="257">
        <v>0</v>
      </c>
      <c r="AS332" s="257">
        <v>0</v>
      </c>
      <c r="AT332" s="813"/>
      <c r="AU332" s="1256"/>
      <c r="AV332" s="51">
        <f t="shared" ref="AV332:AV350" si="491">SUM(AW332:BB332)</f>
        <v>1.6</v>
      </c>
      <c r="AW332" s="257">
        <v>1.6</v>
      </c>
      <c r="AX332" s="257">
        <v>0</v>
      </c>
      <c r="AY332" s="257">
        <v>0</v>
      </c>
      <c r="AZ332" s="257">
        <v>0</v>
      </c>
      <c r="BA332" s="257">
        <v>0</v>
      </c>
      <c r="BB332" s="257">
        <v>0</v>
      </c>
      <c r="BC332" s="813"/>
      <c r="BD332" s="1259"/>
      <c r="BE332" s="51">
        <f t="shared" ref="BE332:BE350" si="492">SUM(BF332:BK332)</f>
        <v>1.6</v>
      </c>
      <c r="BF332" s="257">
        <v>1.6</v>
      </c>
      <c r="BG332" s="257">
        <v>0</v>
      </c>
      <c r="BH332" s="257">
        <v>0</v>
      </c>
      <c r="BI332" s="257">
        <v>0</v>
      </c>
      <c r="BJ332" s="257">
        <v>0</v>
      </c>
      <c r="BK332" s="257">
        <v>0</v>
      </c>
      <c r="BL332" s="813"/>
      <c r="BM332" s="1250"/>
      <c r="BN332" s="51">
        <f t="shared" ref="BN332:BN350" si="493">SUM(BO332:BT332)</f>
        <v>1.6</v>
      </c>
      <c r="BO332" s="257">
        <v>1.6</v>
      </c>
      <c r="BP332" s="257">
        <v>0</v>
      </c>
      <c r="BQ332" s="257">
        <v>0</v>
      </c>
      <c r="BR332" s="257">
        <v>0</v>
      </c>
      <c r="BS332" s="257">
        <v>0</v>
      </c>
      <c r="BT332" s="257">
        <v>0</v>
      </c>
      <c r="BU332" s="821"/>
      <c r="BV332" s="822"/>
      <c r="BW332" s="822"/>
      <c r="BX332" s="822"/>
      <c r="BY332" s="822"/>
      <c r="BZ332" s="822"/>
      <c r="CA332" s="822"/>
      <c r="CB332" s="822"/>
      <c r="CC332" s="823"/>
    </row>
    <row r="333" spans="1:81" s="58" customFormat="1" ht="40.200000000000003" customHeight="1" x14ac:dyDescent="0.3">
      <c r="A333" s="34"/>
      <c r="B333" s="886"/>
      <c r="C333" s="869"/>
      <c r="D333" s="872"/>
      <c r="E333" s="852"/>
      <c r="F333" s="852"/>
      <c r="G333" s="852"/>
      <c r="H333" s="852"/>
      <c r="I333" s="1185"/>
      <c r="J333" s="813"/>
      <c r="K333" s="855"/>
      <c r="L333" s="858"/>
      <c r="M333" s="861"/>
      <c r="N333" s="837"/>
      <c r="O333" s="840"/>
      <c r="P333" s="864"/>
      <c r="Q333" s="867"/>
      <c r="R333" s="39"/>
      <c r="S333" s="355" t="s">
        <v>5406</v>
      </c>
      <c r="T333" s="236" t="s">
        <v>3822</v>
      </c>
      <c r="U333" s="236" t="s">
        <v>3826</v>
      </c>
      <c r="V333" s="236" t="s">
        <v>3830</v>
      </c>
      <c r="W333" s="355" t="s">
        <v>5407</v>
      </c>
      <c r="X333" s="539">
        <v>44956</v>
      </c>
      <c r="Y333" s="539">
        <v>45289</v>
      </c>
      <c r="Z333" s="539">
        <v>44956</v>
      </c>
      <c r="AA333" s="539">
        <v>45289</v>
      </c>
      <c r="AB333" s="813"/>
      <c r="AC333" s="828"/>
      <c r="AD333" s="51">
        <f t="shared" si="442"/>
        <v>6.4</v>
      </c>
      <c r="AE333" s="51">
        <f t="shared" si="442"/>
        <v>6.4</v>
      </c>
      <c r="AF333" s="51">
        <f t="shared" si="442"/>
        <v>0</v>
      </c>
      <c r="AG333" s="51">
        <f t="shared" si="441"/>
        <v>0</v>
      </c>
      <c r="AH333" s="51">
        <f t="shared" si="441"/>
        <v>0</v>
      </c>
      <c r="AI333" s="51">
        <f t="shared" si="441"/>
        <v>0</v>
      </c>
      <c r="AJ333" s="51">
        <f t="shared" si="441"/>
        <v>0</v>
      </c>
      <c r="AK333" s="813"/>
      <c r="AL333" s="1253"/>
      <c r="AM333" s="51">
        <f t="shared" si="490"/>
        <v>1.6</v>
      </c>
      <c r="AN333" s="257">
        <v>1.6</v>
      </c>
      <c r="AO333" s="257">
        <v>0</v>
      </c>
      <c r="AP333" s="257">
        <v>0</v>
      </c>
      <c r="AQ333" s="257">
        <v>0</v>
      </c>
      <c r="AR333" s="257">
        <v>0</v>
      </c>
      <c r="AS333" s="257">
        <v>0</v>
      </c>
      <c r="AT333" s="813"/>
      <c r="AU333" s="1256"/>
      <c r="AV333" s="51">
        <f t="shared" si="491"/>
        <v>1.6</v>
      </c>
      <c r="AW333" s="257">
        <v>1.6</v>
      </c>
      <c r="AX333" s="257">
        <v>0</v>
      </c>
      <c r="AY333" s="257">
        <v>0</v>
      </c>
      <c r="AZ333" s="257">
        <v>0</v>
      </c>
      <c r="BA333" s="257">
        <v>0</v>
      </c>
      <c r="BB333" s="257">
        <v>0</v>
      </c>
      <c r="BC333" s="813"/>
      <c r="BD333" s="1259"/>
      <c r="BE333" s="51">
        <f t="shared" si="492"/>
        <v>1.6</v>
      </c>
      <c r="BF333" s="257">
        <v>1.6</v>
      </c>
      <c r="BG333" s="257">
        <v>0</v>
      </c>
      <c r="BH333" s="257">
        <v>0</v>
      </c>
      <c r="BI333" s="257">
        <v>0</v>
      </c>
      <c r="BJ333" s="257">
        <v>0</v>
      </c>
      <c r="BK333" s="257">
        <v>0</v>
      </c>
      <c r="BL333" s="813"/>
      <c r="BM333" s="1250"/>
      <c r="BN333" s="51">
        <f t="shared" si="493"/>
        <v>1.6</v>
      </c>
      <c r="BO333" s="257">
        <v>1.6</v>
      </c>
      <c r="BP333" s="257">
        <v>0</v>
      </c>
      <c r="BQ333" s="257">
        <v>0</v>
      </c>
      <c r="BR333" s="257">
        <v>0</v>
      </c>
      <c r="BS333" s="257">
        <v>0</v>
      </c>
      <c r="BT333" s="257">
        <v>0</v>
      </c>
      <c r="BU333" s="821"/>
      <c r="BV333" s="822"/>
      <c r="BW333" s="822"/>
      <c r="BX333" s="822"/>
      <c r="BY333" s="822"/>
      <c r="BZ333" s="822"/>
      <c r="CA333" s="822"/>
      <c r="CB333" s="822"/>
      <c r="CC333" s="823"/>
    </row>
    <row r="334" spans="1:81" s="58" customFormat="1" ht="40.200000000000003" customHeight="1" thickBot="1" x14ac:dyDescent="0.35">
      <c r="A334" s="34"/>
      <c r="B334" s="886"/>
      <c r="C334" s="869"/>
      <c r="D334" s="873"/>
      <c r="E334" s="853"/>
      <c r="F334" s="853"/>
      <c r="G334" s="853"/>
      <c r="H334" s="853"/>
      <c r="I334" s="1186"/>
      <c r="J334" s="814"/>
      <c r="K334" s="856"/>
      <c r="L334" s="859"/>
      <c r="M334" s="862"/>
      <c r="N334" s="838"/>
      <c r="O334" s="841"/>
      <c r="P334" s="865"/>
      <c r="Q334" s="874"/>
      <c r="R334" s="232"/>
      <c r="S334" s="356" t="s">
        <v>5408</v>
      </c>
      <c r="T334" s="393" t="s">
        <v>3822</v>
      </c>
      <c r="U334" s="237" t="s">
        <v>3826</v>
      </c>
      <c r="V334" s="237" t="s">
        <v>3830</v>
      </c>
      <c r="W334" s="356" t="s">
        <v>5409</v>
      </c>
      <c r="X334" s="539">
        <v>44956</v>
      </c>
      <c r="Y334" s="539">
        <v>45289</v>
      </c>
      <c r="Z334" s="539">
        <v>44956</v>
      </c>
      <c r="AA334" s="539">
        <v>45289</v>
      </c>
      <c r="AB334" s="814"/>
      <c r="AC334" s="829"/>
      <c r="AD334" s="46">
        <f t="shared" si="442"/>
        <v>6.4</v>
      </c>
      <c r="AE334" s="46">
        <f t="shared" si="442"/>
        <v>6.4</v>
      </c>
      <c r="AF334" s="46">
        <f t="shared" si="442"/>
        <v>0</v>
      </c>
      <c r="AG334" s="46">
        <f t="shared" si="441"/>
        <v>0</v>
      </c>
      <c r="AH334" s="46">
        <f t="shared" si="441"/>
        <v>0</v>
      </c>
      <c r="AI334" s="46">
        <f t="shared" si="441"/>
        <v>0</v>
      </c>
      <c r="AJ334" s="46">
        <f t="shared" si="441"/>
        <v>0</v>
      </c>
      <c r="AK334" s="814"/>
      <c r="AL334" s="1254"/>
      <c r="AM334" s="46">
        <f t="shared" si="490"/>
        <v>1.6</v>
      </c>
      <c r="AN334" s="49">
        <v>1.6</v>
      </c>
      <c r="AO334" s="49">
        <v>0</v>
      </c>
      <c r="AP334" s="49">
        <v>0</v>
      </c>
      <c r="AQ334" s="49">
        <v>0</v>
      </c>
      <c r="AR334" s="49">
        <v>0</v>
      </c>
      <c r="AS334" s="49">
        <v>0</v>
      </c>
      <c r="AT334" s="814"/>
      <c r="AU334" s="1257"/>
      <c r="AV334" s="46">
        <f t="shared" si="491"/>
        <v>1.6</v>
      </c>
      <c r="AW334" s="49">
        <v>1.6</v>
      </c>
      <c r="AX334" s="49">
        <v>0</v>
      </c>
      <c r="AY334" s="49">
        <v>0</v>
      </c>
      <c r="AZ334" s="49">
        <v>0</v>
      </c>
      <c r="BA334" s="49">
        <v>0</v>
      </c>
      <c r="BB334" s="49">
        <v>0</v>
      </c>
      <c r="BC334" s="814"/>
      <c r="BD334" s="1260"/>
      <c r="BE334" s="46">
        <f t="shared" si="492"/>
        <v>1.6</v>
      </c>
      <c r="BF334" s="49">
        <v>1.6</v>
      </c>
      <c r="BG334" s="49">
        <v>0</v>
      </c>
      <c r="BH334" s="49">
        <v>0</v>
      </c>
      <c r="BI334" s="49">
        <v>0</v>
      </c>
      <c r="BJ334" s="49">
        <v>0</v>
      </c>
      <c r="BK334" s="49">
        <v>0</v>
      </c>
      <c r="BL334" s="814"/>
      <c r="BM334" s="1251"/>
      <c r="BN334" s="46">
        <f t="shared" si="493"/>
        <v>1.6</v>
      </c>
      <c r="BO334" s="49">
        <v>1.6</v>
      </c>
      <c r="BP334" s="49">
        <v>0</v>
      </c>
      <c r="BQ334" s="49">
        <v>0</v>
      </c>
      <c r="BR334" s="49">
        <v>0</v>
      </c>
      <c r="BS334" s="49">
        <v>0</v>
      </c>
      <c r="BT334" s="49">
        <v>0</v>
      </c>
      <c r="BU334" s="824"/>
      <c r="BV334" s="825"/>
      <c r="BW334" s="825"/>
      <c r="BX334" s="825"/>
      <c r="BY334" s="825"/>
      <c r="BZ334" s="825"/>
      <c r="CA334" s="825"/>
      <c r="CB334" s="825"/>
      <c r="CC334" s="826"/>
    </row>
    <row r="335" spans="1:81" s="58" customFormat="1" ht="40.200000000000003" customHeight="1" thickTop="1" x14ac:dyDescent="0.3">
      <c r="A335" s="34"/>
      <c r="B335" s="886"/>
      <c r="C335" s="869"/>
      <c r="D335" s="871">
        <v>3301</v>
      </c>
      <c r="E335" s="851" t="s">
        <v>3996</v>
      </c>
      <c r="F335" s="851">
        <v>3301095</v>
      </c>
      <c r="G335" s="851" t="s">
        <v>3999</v>
      </c>
      <c r="H335" s="851" t="s">
        <v>5385</v>
      </c>
      <c r="I335" s="1184">
        <v>2021004540025</v>
      </c>
      <c r="J335" s="812">
        <v>245</v>
      </c>
      <c r="K335" s="854" t="str">
        <f>+[4]Metas!K276</f>
        <v>Fomentos y promoción de la participación de productos proyectos de innovación y/o emprendimiento apoyados para su participación en ruedas de negocio, mercados culturales, ferias, entre otros. (2 por año)</v>
      </c>
      <c r="L335" s="857">
        <f t="shared" ref="L335" si="494">M335</f>
        <v>2</v>
      </c>
      <c r="M335" s="860">
        <f t="shared" ref="M335" si="495">SUM(N335:Q335)</f>
        <v>2</v>
      </c>
      <c r="N335" s="836"/>
      <c r="O335" s="839"/>
      <c r="P335" s="863">
        <v>1</v>
      </c>
      <c r="Q335" s="866">
        <v>1</v>
      </c>
      <c r="R335" s="231"/>
      <c r="S335" s="354" t="s">
        <v>5410</v>
      </c>
      <c r="T335" s="438" t="s">
        <v>3822</v>
      </c>
      <c r="U335" s="235" t="s">
        <v>3826</v>
      </c>
      <c r="V335" s="235" t="s">
        <v>3830</v>
      </c>
      <c r="W335" s="354" t="s">
        <v>5411</v>
      </c>
      <c r="X335" s="538">
        <v>44956</v>
      </c>
      <c r="Y335" s="538">
        <v>45289</v>
      </c>
      <c r="Z335" s="538">
        <v>44956</v>
      </c>
      <c r="AA335" s="538">
        <v>45289</v>
      </c>
      <c r="AB335" s="812">
        <f t="shared" si="448"/>
        <v>245</v>
      </c>
      <c r="AC335" s="827">
        <f t="shared" ref="AC335" si="496">+L335</f>
        <v>2</v>
      </c>
      <c r="AD335" s="44">
        <f t="shared" si="442"/>
        <v>6.4</v>
      </c>
      <c r="AE335" s="44">
        <f t="shared" si="442"/>
        <v>6.4</v>
      </c>
      <c r="AF335" s="44">
        <f t="shared" si="442"/>
        <v>0</v>
      </c>
      <c r="AG335" s="44">
        <f t="shared" si="441"/>
        <v>0</v>
      </c>
      <c r="AH335" s="44">
        <f t="shared" si="441"/>
        <v>0</v>
      </c>
      <c r="AI335" s="44">
        <f t="shared" si="441"/>
        <v>0</v>
      </c>
      <c r="AJ335" s="44">
        <f t="shared" si="441"/>
        <v>0</v>
      </c>
      <c r="AK335" s="812">
        <f t="shared" si="450"/>
        <v>245</v>
      </c>
      <c r="AL335" s="1252">
        <f>+N335</f>
        <v>0</v>
      </c>
      <c r="AM335" s="44">
        <f t="shared" si="490"/>
        <v>1.6</v>
      </c>
      <c r="AN335" s="47">
        <v>1.6</v>
      </c>
      <c r="AO335" s="47">
        <v>0</v>
      </c>
      <c r="AP335" s="47">
        <v>0</v>
      </c>
      <c r="AQ335" s="47">
        <v>0</v>
      </c>
      <c r="AR335" s="47">
        <v>0</v>
      </c>
      <c r="AS335" s="47">
        <v>0</v>
      </c>
      <c r="AT335" s="812">
        <f t="shared" si="451"/>
        <v>245</v>
      </c>
      <c r="AU335" s="1255">
        <f>+O335</f>
        <v>0</v>
      </c>
      <c r="AV335" s="44">
        <f t="shared" si="491"/>
        <v>1.6</v>
      </c>
      <c r="AW335" s="47">
        <v>1.6</v>
      </c>
      <c r="AX335" s="47">
        <v>0</v>
      </c>
      <c r="AY335" s="47">
        <v>0</v>
      </c>
      <c r="AZ335" s="47">
        <v>0</v>
      </c>
      <c r="BA335" s="47">
        <v>0</v>
      </c>
      <c r="BB335" s="47">
        <v>0</v>
      </c>
      <c r="BC335" s="812">
        <f t="shared" si="452"/>
        <v>245</v>
      </c>
      <c r="BD335" s="1258">
        <f>+P335</f>
        <v>1</v>
      </c>
      <c r="BE335" s="44">
        <f t="shared" si="492"/>
        <v>1.6</v>
      </c>
      <c r="BF335" s="47">
        <v>1.6</v>
      </c>
      <c r="BG335" s="47">
        <v>0</v>
      </c>
      <c r="BH335" s="47">
        <v>0</v>
      </c>
      <c r="BI335" s="47">
        <v>0</v>
      </c>
      <c r="BJ335" s="47">
        <v>0</v>
      </c>
      <c r="BK335" s="47">
        <v>0</v>
      </c>
      <c r="BL335" s="812">
        <f t="shared" si="453"/>
        <v>245</v>
      </c>
      <c r="BM335" s="1249">
        <f>+Q335</f>
        <v>1</v>
      </c>
      <c r="BN335" s="44">
        <f t="shared" si="493"/>
        <v>1.6</v>
      </c>
      <c r="BO335" s="47">
        <v>1.6</v>
      </c>
      <c r="BP335" s="47">
        <v>0</v>
      </c>
      <c r="BQ335" s="47">
        <v>0</v>
      </c>
      <c r="BR335" s="47">
        <v>0</v>
      </c>
      <c r="BS335" s="47">
        <v>0</v>
      </c>
      <c r="BT335" s="47">
        <v>0</v>
      </c>
      <c r="BU335" s="818"/>
      <c r="BV335" s="819"/>
      <c r="BW335" s="819"/>
      <c r="BX335" s="819"/>
      <c r="BY335" s="819"/>
      <c r="BZ335" s="819"/>
      <c r="CA335" s="819"/>
      <c r="CB335" s="819"/>
      <c r="CC335" s="820"/>
    </row>
    <row r="336" spans="1:81" s="58" customFormat="1" ht="40.200000000000003" customHeight="1" x14ac:dyDescent="0.3">
      <c r="A336" s="34"/>
      <c r="B336" s="886"/>
      <c r="C336" s="869"/>
      <c r="D336" s="872"/>
      <c r="E336" s="852"/>
      <c r="F336" s="852"/>
      <c r="G336" s="852"/>
      <c r="H336" s="852"/>
      <c r="I336" s="1185"/>
      <c r="J336" s="813"/>
      <c r="K336" s="855"/>
      <c r="L336" s="858"/>
      <c r="M336" s="861"/>
      <c r="N336" s="837"/>
      <c r="O336" s="840"/>
      <c r="P336" s="864"/>
      <c r="Q336" s="867"/>
      <c r="R336" s="39"/>
      <c r="S336" s="355" t="s">
        <v>5412</v>
      </c>
      <c r="T336" s="236" t="s">
        <v>3822</v>
      </c>
      <c r="U336" s="236" t="s">
        <v>3826</v>
      </c>
      <c r="V336" s="236" t="s">
        <v>3830</v>
      </c>
      <c r="W336" s="355" t="s">
        <v>5413</v>
      </c>
      <c r="X336" s="539">
        <v>44956</v>
      </c>
      <c r="Y336" s="539">
        <v>45289</v>
      </c>
      <c r="Z336" s="539">
        <v>44956</v>
      </c>
      <c r="AA336" s="539">
        <v>45289</v>
      </c>
      <c r="AB336" s="813"/>
      <c r="AC336" s="828"/>
      <c r="AD336" s="51">
        <f t="shared" si="442"/>
        <v>6.4</v>
      </c>
      <c r="AE336" s="51">
        <f t="shared" si="442"/>
        <v>6.4</v>
      </c>
      <c r="AF336" s="51">
        <f t="shared" si="442"/>
        <v>0</v>
      </c>
      <c r="AG336" s="51">
        <f t="shared" si="441"/>
        <v>0</v>
      </c>
      <c r="AH336" s="51">
        <f t="shared" si="441"/>
        <v>0</v>
      </c>
      <c r="AI336" s="51">
        <f t="shared" si="441"/>
        <v>0</v>
      </c>
      <c r="AJ336" s="51">
        <f t="shared" si="441"/>
        <v>0</v>
      </c>
      <c r="AK336" s="813"/>
      <c r="AL336" s="1253"/>
      <c r="AM336" s="51">
        <f t="shared" si="490"/>
        <v>1.6</v>
      </c>
      <c r="AN336" s="257">
        <v>1.6</v>
      </c>
      <c r="AO336" s="257">
        <v>0</v>
      </c>
      <c r="AP336" s="257">
        <v>0</v>
      </c>
      <c r="AQ336" s="257">
        <v>0</v>
      </c>
      <c r="AR336" s="257">
        <v>0</v>
      </c>
      <c r="AS336" s="257">
        <v>0</v>
      </c>
      <c r="AT336" s="813"/>
      <c r="AU336" s="1256"/>
      <c r="AV336" s="51">
        <f t="shared" si="491"/>
        <v>1.6</v>
      </c>
      <c r="AW336" s="257">
        <v>1.6</v>
      </c>
      <c r="AX336" s="257">
        <v>0</v>
      </c>
      <c r="AY336" s="257">
        <v>0</v>
      </c>
      <c r="AZ336" s="257">
        <v>0</v>
      </c>
      <c r="BA336" s="257">
        <v>0</v>
      </c>
      <c r="BB336" s="257">
        <v>0</v>
      </c>
      <c r="BC336" s="813"/>
      <c r="BD336" s="1259"/>
      <c r="BE336" s="51">
        <f t="shared" si="492"/>
        <v>1.6</v>
      </c>
      <c r="BF336" s="257">
        <v>1.6</v>
      </c>
      <c r="BG336" s="257">
        <v>0</v>
      </c>
      <c r="BH336" s="257">
        <v>0</v>
      </c>
      <c r="BI336" s="257">
        <v>0</v>
      </c>
      <c r="BJ336" s="257">
        <v>0</v>
      </c>
      <c r="BK336" s="257">
        <v>0</v>
      </c>
      <c r="BL336" s="813"/>
      <c r="BM336" s="1250"/>
      <c r="BN336" s="51">
        <f t="shared" si="493"/>
        <v>1.6</v>
      </c>
      <c r="BO336" s="257">
        <v>1.6</v>
      </c>
      <c r="BP336" s="257">
        <v>0</v>
      </c>
      <c r="BQ336" s="257">
        <v>0</v>
      </c>
      <c r="BR336" s="257">
        <v>0</v>
      </c>
      <c r="BS336" s="257">
        <v>0</v>
      </c>
      <c r="BT336" s="257">
        <v>0</v>
      </c>
      <c r="BU336" s="821"/>
      <c r="BV336" s="822"/>
      <c r="BW336" s="822"/>
      <c r="BX336" s="822"/>
      <c r="BY336" s="822"/>
      <c r="BZ336" s="822"/>
      <c r="CA336" s="822"/>
      <c r="CB336" s="822"/>
      <c r="CC336" s="823"/>
    </row>
    <row r="337" spans="1:81" s="58" customFormat="1" ht="40.200000000000003" customHeight="1" x14ac:dyDescent="0.3">
      <c r="A337" s="34"/>
      <c r="B337" s="886"/>
      <c r="C337" s="869"/>
      <c r="D337" s="872"/>
      <c r="E337" s="852"/>
      <c r="F337" s="852"/>
      <c r="G337" s="852"/>
      <c r="H337" s="852"/>
      <c r="I337" s="1185"/>
      <c r="J337" s="813"/>
      <c r="K337" s="855"/>
      <c r="L337" s="858"/>
      <c r="M337" s="861"/>
      <c r="N337" s="837"/>
      <c r="O337" s="840"/>
      <c r="P337" s="864"/>
      <c r="Q337" s="867"/>
      <c r="R337" s="39"/>
      <c r="S337" s="355" t="s">
        <v>5414</v>
      </c>
      <c r="T337" s="236" t="s">
        <v>3822</v>
      </c>
      <c r="U337" s="236" t="s">
        <v>3826</v>
      </c>
      <c r="V337" s="236" t="s">
        <v>3830</v>
      </c>
      <c r="W337" s="355" t="s">
        <v>5415</v>
      </c>
      <c r="X337" s="539">
        <v>44956</v>
      </c>
      <c r="Y337" s="539">
        <v>45289</v>
      </c>
      <c r="Z337" s="539">
        <v>44956</v>
      </c>
      <c r="AA337" s="539">
        <v>45289</v>
      </c>
      <c r="AB337" s="813"/>
      <c r="AC337" s="828"/>
      <c r="AD337" s="51">
        <f t="shared" si="442"/>
        <v>6.4</v>
      </c>
      <c r="AE337" s="51">
        <f t="shared" si="442"/>
        <v>6.4</v>
      </c>
      <c r="AF337" s="51">
        <f t="shared" si="442"/>
        <v>0</v>
      </c>
      <c r="AG337" s="51">
        <f t="shared" si="441"/>
        <v>0</v>
      </c>
      <c r="AH337" s="51">
        <f t="shared" si="441"/>
        <v>0</v>
      </c>
      <c r="AI337" s="51">
        <f t="shared" si="441"/>
        <v>0</v>
      </c>
      <c r="AJ337" s="51">
        <f t="shared" si="441"/>
        <v>0</v>
      </c>
      <c r="AK337" s="813"/>
      <c r="AL337" s="1253"/>
      <c r="AM337" s="51">
        <f t="shared" si="490"/>
        <v>1.6</v>
      </c>
      <c r="AN337" s="257">
        <v>1.6</v>
      </c>
      <c r="AO337" s="257">
        <v>0</v>
      </c>
      <c r="AP337" s="257">
        <v>0</v>
      </c>
      <c r="AQ337" s="257">
        <v>0</v>
      </c>
      <c r="AR337" s="257">
        <v>0</v>
      </c>
      <c r="AS337" s="257">
        <v>0</v>
      </c>
      <c r="AT337" s="813"/>
      <c r="AU337" s="1256"/>
      <c r="AV337" s="51">
        <f t="shared" si="491"/>
        <v>1.6</v>
      </c>
      <c r="AW337" s="257">
        <v>1.6</v>
      </c>
      <c r="AX337" s="257">
        <v>0</v>
      </c>
      <c r="AY337" s="257">
        <v>0</v>
      </c>
      <c r="AZ337" s="257">
        <v>0</v>
      </c>
      <c r="BA337" s="257">
        <v>0</v>
      </c>
      <c r="BB337" s="257">
        <v>0</v>
      </c>
      <c r="BC337" s="813"/>
      <c r="BD337" s="1259"/>
      <c r="BE337" s="51">
        <f t="shared" si="492"/>
        <v>1.6</v>
      </c>
      <c r="BF337" s="257">
        <v>1.6</v>
      </c>
      <c r="BG337" s="257">
        <v>0</v>
      </c>
      <c r="BH337" s="257">
        <v>0</v>
      </c>
      <c r="BI337" s="257">
        <v>0</v>
      </c>
      <c r="BJ337" s="257">
        <v>0</v>
      </c>
      <c r="BK337" s="257">
        <v>0</v>
      </c>
      <c r="BL337" s="813"/>
      <c r="BM337" s="1250"/>
      <c r="BN337" s="51">
        <f t="shared" si="493"/>
        <v>1.6</v>
      </c>
      <c r="BO337" s="257">
        <v>1.6</v>
      </c>
      <c r="BP337" s="257">
        <v>0</v>
      </c>
      <c r="BQ337" s="257">
        <v>0</v>
      </c>
      <c r="BR337" s="257">
        <v>0</v>
      </c>
      <c r="BS337" s="257">
        <v>0</v>
      </c>
      <c r="BT337" s="257">
        <v>0</v>
      </c>
      <c r="BU337" s="821"/>
      <c r="BV337" s="822"/>
      <c r="BW337" s="822"/>
      <c r="BX337" s="822"/>
      <c r="BY337" s="822"/>
      <c r="BZ337" s="822"/>
      <c r="CA337" s="822"/>
      <c r="CB337" s="822"/>
      <c r="CC337" s="823"/>
    </row>
    <row r="338" spans="1:81" s="58" customFormat="1" ht="40.200000000000003" customHeight="1" thickBot="1" x14ac:dyDescent="0.35">
      <c r="A338" s="34"/>
      <c r="B338" s="886"/>
      <c r="C338" s="870"/>
      <c r="D338" s="873"/>
      <c r="E338" s="853"/>
      <c r="F338" s="853"/>
      <c r="G338" s="853"/>
      <c r="H338" s="853"/>
      <c r="I338" s="1186"/>
      <c r="J338" s="814"/>
      <c r="K338" s="856"/>
      <c r="L338" s="859"/>
      <c r="M338" s="862"/>
      <c r="N338" s="838"/>
      <c r="O338" s="841"/>
      <c r="P338" s="865"/>
      <c r="Q338" s="874"/>
      <c r="R338" s="232"/>
      <c r="S338" s="356" t="s">
        <v>5416</v>
      </c>
      <c r="T338" s="393" t="s">
        <v>3822</v>
      </c>
      <c r="U338" s="237" t="s">
        <v>3826</v>
      </c>
      <c r="V338" s="237" t="s">
        <v>3830</v>
      </c>
      <c r="W338" s="356" t="s">
        <v>5417</v>
      </c>
      <c r="X338" s="539">
        <v>44956</v>
      </c>
      <c r="Y338" s="539">
        <v>45289</v>
      </c>
      <c r="Z338" s="539">
        <v>44956</v>
      </c>
      <c r="AA338" s="539">
        <v>45289</v>
      </c>
      <c r="AB338" s="814"/>
      <c r="AC338" s="829"/>
      <c r="AD338" s="46">
        <f t="shared" si="442"/>
        <v>6.4</v>
      </c>
      <c r="AE338" s="46">
        <f t="shared" si="442"/>
        <v>6.4</v>
      </c>
      <c r="AF338" s="46">
        <f t="shared" si="442"/>
        <v>0</v>
      </c>
      <c r="AG338" s="46">
        <f t="shared" si="441"/>
        <v>0</v>
      </c>
      <c r="AH338" s="46">
        <f t="shared" si="441"/>
        <v>0</v>
      </c>
      <c r="AI338" s="46">
        <f t="shared" si="441"/>
        <v>0</v>
      </c>
      <c r="AJ338" s="46">
        <f t="shared" si="441"/>
        <v>0</v>
      </c>
      <c r="AK338" s="814"/>
      <c r="AL338" s="1254"/>
      <c r="AM338" s="46">
        <f t="shared" si="490"/>
        <v>1.6</v>
      </c>
      <c r="AN338" s="49">
        <v>1.6</v>
      </c>
      <c r="AO338" s="49">
        <v>0</v>
      </c>
      <c r="AP338" s="49">
        <v>0</v>
      </c>
      <c r="AQ338" s="49">
        <v>0</v>
      </c>
      <c r="AR338" s="49">
        <v>0</v>
      </c>
      <c r="AS338" s="49">
        <v>0</v>
      </c>
      <c r="AT338" s="814"/>
      <c r="AU338" s="1257"/>
      <c r="AV338" s="46">
        <f t="shared" si="491"/>
        <v>1.6</v>
      </c>
      <c r="AW338" s="49">
        <v>1.6</v>
      </c>
      <c r="AX338" s="49">
        <v>0</v>
      </c>
      <c r="AY338" s="49">
        <v>0</v>
      </c>
      <c r="AZ338" s="49">
        <v>0</v>
      </c>
      <c r="BA338" s="49">
        <v>0</v>
      </c>
      <c r="BB338" s="49">
        <v>0</v>
      </c>
      <c r="BC338" s="814"/>
      <c r="BD338" s="1260"/>
      <c r="BE338" s="46">
        <f t="shared" si="492"/>
        <v>1.6</v>
      </c>
      <c r="BF338" s="49">
        <v>1.6</v>
      </c>
      <c r="BG338" s="49">
        <v>0</v>
      </c>
      <c r="BH338" s="49">
        <v>0</v>
      </c>
      <c r="BI338" s="49">
        <v>0</v>
      </c>
      <c r="BJ338" s="49">
        <v>0</v>
      </c>
      <c r="BK338" s="49">
        <v>0</v>
      </c>
      <c r="BL338" s="814"/>
      <c r="BM338" s="1251"/>
      <c r="BN338" s="46">
        <f t="shared" si="493"/>
        <v>1.6</v>
      </c>
      <c r="BO338" s="49">
        <v>1.6</v>
      </c>
      <c r="BP338" s="49">
        <v>0</v>
      </c>
      <c r="BQ338" s="49">
        <v>0</v>
      </c>
      <c r="BR338" s="49">
        <v>0</v>
      </c>
      <c r="BS338" s="49">
        <v>0</v>
      </c>
      <c r="BT338" s="49">
        <v>0</v>
      </c>
      <c r="BU338" s="824"/>
      <c r="BV338" s="825"/>
      <c r="BW338" s="825"/>
      <c r="BX338" s="825"/>
      <c r="BY338" s="825"/>
      <c r="BZ338" s="825"/>
      <c r="CA338" s="825"/>
      <c r="CB338" s="825"/>
      <c r="CC338" s="826"/>
    </row>
    <row r="339" spans="1:81" s="58" customFormat="1" ht="40.200000000000003" customHeight="1" thickTop="1" x14ac:dyDescent="0.3">
      <c r="A339" s="34"/>
      <c r="B339" s="886"/>
      <c r="C339" s="868"/>
      <c r="D339" s="871">
        <v>3301</v>
      </c>
      <c r="E339" s="851" t="s">
        <v>3996</v>
      </c>
      <c r="F339" s="851">
        <v>3301100</v>
      </c>
      <c r="G339" s="851" t="s">
        <v>4008</v>
      </c>
      <c r="H339" s="851" t="s">
        <v>5385</v>
      </c>
      <c r="I339" s="1184">
        <v>2021004540025</v>
      </c>
      <c r="J339" s="812">
        <v>246</v>
      </c>
      <c r="K339" s="854" t="str">
        <f>+[4]Metas!K277</f>
        <v>Talleres de producción musical, márketin digital y plataformas musicales, destinado a músicos del Departamento participantes del Proyecto LASO (2 por año)</v>
      </c>
      <c r="L339" s="857">
        <f t="shared" ref="L339" si="497">M339</f>
        <v>2</v>
      </c>
      <c r="M339" s="860">
        <f t="shared" ref="M339" si="498">SUM(N339:Q339)</f>
        <v>2</v>
      </c>
      <c r="N339" s="836"/>
      <c r="O339" s="839"/>
      <c r="P339" s="863">
        <v>1</v>
      </c>
      <c r="Q339" s="866">
        <v>1</v>
      </c>
      <c r="R339" s="231"/>
      <c r="S339" s="354" t="s">
        <v>5418</v>
      </c>
      <c r="T339" s="438" t="s">
        <v>3822</v>
      </c>
      <c r="U339" s="235" t="s">
        <v>3826</v>
      </c>
      <c r="V339" s="235" t="s">
        <v>3830</v>
      </c>
      <c r="W339" s="354" t="s">
        <v>5419</v>
      </c>
      <c r="X339" s="538">
        <v>44956</v>
      </c>
      <c r="Y339" s="538">
        <v>45289</v>
      </c>
      <c r="Z339" s="538">
        <v>44956</v>
      </c>
      <c r="AA339" s="538">
        <v>45289</v>
      </c>
      <c r="AB339" s="812">
        <f t="shared" si="448"/>
        <v>246</v>
      </c>
      <c r="AC339" s="827">
        <f t="shared" ref="AC339" si="499">+L339</f>
        <v>2</v>
      </c>
      <c r="AD339" s="44">
        <f t="shared" si="442"/>
        <v>8.4</v>
      </c>
      <c r="AE339" s="44">
        <f t="shared" si="442"/>
        <v>8.4</v>
      </c>
      <c r="AF339" s="44">
        <f t="shared" si="442"/>
        <v>0</v>
      </c>
      <c r="AG339" s="44">
        <f t="shared" si="441"/>
        <v>0</v>
      </c>
      <c r="AH339" s="44">
        <f t="shared" si="441"/>
        <v>0</v>
      </c>
      <c r="AI339" s="44">
        <f t="shared" si="441"/>
        <v>0</v>
      </c>
      <c r="AJ339" s="44">
        <f t="shared" ref="AJ339:AJ350" si="500">+AS339+BB339+BK339+BT339</f>
        <v>0</v>
      </c>
      <c r="AK339" s="812">
        <f t="shared" si="450"/>
        <v>246</v>
      </c>
      <c r="AL339" s="1252">
        <f>+N339</f>
        <v>0</v>
      </c>
      <c r="AM339" s="44">
        <f t="shared" si="490"/>
        <v>2.1</v>
      </c>
      <c r="AN339" s="47">
        <v>2.1</v>
      </c>
      <c r="AO339" s="47">
        <v>0</v>
      </c>
      <c r="AP339" s="47">
        <v>0</v>
      </c>
      <c r="AQ339" s="47">
        <v>0</v>
      </c>
      <c r="AR339" s="47">
        <v>0</v>
      </c>
      <c r="AS339" s="47">
        <v>0</v>
      </c>
      <c r="AT339" s="812">
        <f t="shared" si="451"/>
        <v>246</v>
      </c>
      <c r="AU339" s="1255">
        <f>+O339</f>
        <v>0</v>
      </c>
      <c r="AV339" s="44">
        <f t="shared" si="491"/>
        <v>2.1</v>
      </c>
      <c r="AW339" s="47">
        <v>2.1</v>
      </c>
      <c r="AX339" s="47">
        <v>0</v>
      </c>
      <c r="AY339" s="47">
        <v>0</v>
      </c>
      <c r="AZ339" s="47">
        <v>0</v>
      </c>
      <c r="BA339" s="47">
        <v>0</v>
      </c>
      <c r="BB339" s="47">
        <v>0</v>
      </c>
      <c r="BC339" s="812">
        <f t="shared" si="452"/>
        <v>246</v>
      </c>
      <c r="BD339" s="1258">
        <f>+P339</f>
        <v>1</v>
      </c>
      <c r="BE339" s="44">
        <f t="shared" si="492"/>
        <v>2.1</v>
      </c>
      <c r="BF339" s="47">
        <v>2.1</v>
      </c>
      <c r="BG339" s="47">
        <v>0</v>
      </c>
      <c r="BH339" s="47">
        <v>0</v>
      </c>
      <c r="BI339" s="47">
        <v>0</v>
      </c>
      <c r="BJ339" s="47">
        <v>0</v>
      </c>
      <c r="BK339" s="47">
        <v>0</v>
      </c>
      <c r="BL339" s="812">
        <f t="shared" si="453"/>
        <v>246</v>
      </c>
      <c r="BM339" s="1249">
        <f>+Q339</f>
        <v>1</v>
      </c>
      <c r="BN339" s="44">
        <f t="shared" si="493"/>
        <v>2.1</v>
      </c>
      <c r="BO339" s="47">
        <v>2.1</v>
      </c>
      <c r="BP339" s="47">
        <v>0</v>
      </c>
      <c r="BQ339" s="47">
        <v>0</v>
      </c>
      <c r="BR339" s="47">
        <v>0</v>
      </c>
      <c r="BS339" s="47">
        <v>0</v>
      </c>
      <c r="BT339" s="47">
        <v>0</v>
      </c>
      <c r="BU339" s="818"/>
      <c r="BV339" s="819"/>
      <c r="BW339" s="819"/>
      <c r="BX339" s="819"/>
      <c r="BY339" s="819"/>
      <c r="BZ339" s="819"/>
      <c r="CA339" s="819"/>
      <c r="CB339" s="819"/>
      <c r="CC339" s="820"/>
    </row>
    <row r="340" spans="1:81" s="58" customFormat="1" ht="40.200000000000003" customHeight="1" x14ac:dyDescent="0.3">
      <c r="A340" s="34"/>
      <c r="B340" s="886"/>
      <c r="C340" s="869"/>
      <c r="D340" s="872"/>
      <c r="E340" s="852"/>
      <c r="F340" s="852"/>
      <c r="G340" s="852"/>
      <c r="H340" s="852"/>
      <c r="I340" s="1185"/>
      <c r="J340" s="813"/>
      <c r="K340" s="855"/>
      <c r="L340" s="858"/>
      <c r="M340" s="861"/>
      <c r="N340" s="837"/>
      <c r="O340" s="840"/>
      <c r="P340" s="864"/>
      <c r="Q340" s="867"/>
      <c r="R340" s="39"/>
      <c r="S340" s="355" t="s">
        <v>5420</v>
      </c>
      <c r="T340" s="236" t="s">
        <v>3822</v>
      </c>
      <c r="U340" s="236" t="s">
        <v>3826</v>
      </c>
      <c r="V340" s="236" t="s">
        <v>3830</v>
      </c>
      <c r="W340" s="355" t="s">
        <v>5421</v>
      </c>
      <c r="X340" s="539">
        <v>44956</v>
      </c>
      <c r="Y340" s="539">
        <v>45289</v>
      </c>
      <c r="Z340" s="539">
        <v>44956</v>
      </c>
      <c r="AA340" s="539">
        <v>45289</v>
      </c>
      <c r="AB340" s="813"/>
      <c r="AC340" s="828"/>
      <c r="AD340" s="51">
        <f t="shared" si="442"/>
        <v>8.4</v>
      </c>
      <c r="AE340" s="51">
        <f t="shared" si="442"/>
        <v>8.4</v>
      </c>
      <c r="AF340" s="51">
        <f t="shared" si="442"/>
        <v>0</v>
      </c>
      <c r="AG340" s="51">
        <f t="shared" si="442"/>
        <v>0</v>
      </c>
      <c r="AH340" s="51">
        <f t="shared" si="442"/>
        <v>0</v>
      </c>
      <c r="AI340" s="51">
        <f t="shared" si="442"/>
        <v>0</v>
      </c>
      <c r="AJ340" s="51">
        <f t="shared" si="500"/>
        <v>0</v>
      </c>
      <c r="AK340" s="813"/>
      <c r="AL340" s="1253"/>
      <c r="AM340" s="51">
        <f t="shared" si="490"/>
        <v>2.1</v>
      </c>
      <c r="AN340" s="257">
        <v>2.1</v>
      </c>
      <c r="AO340" s="257">
        <v>0</v>
      </c>
      <c r="AP340" s="257">
        <v>0</v>
      </c>
      <c r="AQ340" s="257">
        <v>0</v>
      </c>
      <c r="AR340" s="257">
        <v>0</v>
      </c>
      <c r="AS340" s="257">
        <v>0</v>
      </c>
      <c r="AT340" s="813"/>
      <c r="AU340" s="1256"/>
      <c r="AV340" s="51">
        <f t="shared" si="491"/>
        <v>2.1</v>
      </c>
      <c r="AW340" s="257">
        <v>2.1</v>
      </c>
      <c r="AX340" s="257">
        <v>0</v>
      </c>
      <c r="AY340" s="257">
        <v>0</v>
      </c>
      <c r="AZ340" s="257">
        <v>0</v>
      </c>
      <c r="BA340" s="257">
        <v>0</v>
      </c>
      <c r="BB340" s="257">
        <v>0</v>
      </c>
      <c r="BC340" s="813"/>
      <c r="BD340" s="1259"/>
      <c r="BE340" s="51">
        <f t="shared" si="492"/>
        <v>2.1</v>
      </c>
      <c r="BF340" s="257">
        <v>2.1</v>
      </c>
      <c r="BG340" s="257">
        <v>0</v>
      </c>
      <c r="BH340" s="257">
        <v>0</v>
      </c>
      <c r="BI340" s="257">
        <v>0</v>
      </c>
      <c r="BJ340" s="257">
        <v>0</v>
      </c>
      <c r="BK340" s="257">
        <v>0</v>
      </c>
      <c r="BL340" s="813"/>
      <c r="BM340" s="1250"/>
      <c r="BN340" s="51">
        <f t="shared" si="493"/>
        <v>2.1</v>
      </c>
      <c r="BO340" s="257">
        <v>2.1</v>
      </c>
      <c r="BP340" s="257">
        <v>0</v>
      </c>
      <c r="BQ340" s="257">
        <v>0</v>
      </c>
      <c r="BR340" s="257">
        <v>0</v>
      </c>
      <c r="BS340" s="257">
        <v>0</v>
      </c>
      <c r="BT340" s="257">
        <v>0</v>
      </c>
      <c r="BU340" s="821"/>
      <c r="BV340" s="822"/>
      <c r="BW340" s="822"/>
      <c r="BX340" s="822"/>
      <c r="BY340" s="822"/>
      <c r="BZ340" s="822"/>
      <c r="CA340" s="822"/>
      <c r="CB340" s="822"/>
      <c r="CC340" s="823"/>
    </row>
    <row r="341" spans="1:81" s="58" customFormat="1" ht="40.200000000000003" customHeight="1" x14ac:dyDescent="0.3">
      <c r="A341" s="34"/>
      <c r="B341" s="886"/>
      <c r="C341" s="869"/>
      <c r="D341" s="872"/>
      <c r="E341" s="852"/>
      <c r="F341" s="852"/>
      <c r="G341" s="852"/>
      <c r="H341" s="852"/>
      <c r="I341" s="1185"/>
      <c r="J341" s="813"/>
      <c r="K341" s="855"/>
      <c r="L341" s="858"/>
      <c r="M341" s="861"/>
      <c r="N341" s="837"/>
      <c r="O341" s="840"/>
      <c r="P341" s="864"/>
      <c r="Q341" s="867"/>
      <c r="R341" s="39"/>
      <c r="S341" s="355" t="s">
        <v>5422</v>
      </c>
      <c r="T341" s="236" t="s">
        <v>3822</v>
      </c>
      <c r="U341" s="236" t="s">
        <v>3826</v>
      </c>
      <c r="V341" s="236" t="s">
        <v>3830</v>
      </c>
      <c r="W341" s="355" t="s">
        <v>5423</v>
      </c>
      <c r="X341" s="539">
        <v>44956</v>
      </c>
      <c r="Y341" s="539">
        <v>45289</v>
      </c>
      <c r="Z341" s="539">
        <v>44956</v>
      </c>
      <c r="AA341" s="539">
        <v>45289</v>
      </c>
      <c r="AB341" s="813"/>
      <c r="AC341" s="828"/>
      <c r="AD341" s="51">
        <f t="shared" ref="AD341:AI350" si="501">+AM341+AV341+BE341+BN341</f>
        <v>8.4</v>
      </c>
      <c r="AE341" s="51">
        <f t="shared" si="501"/>
        <v>8.4</v>
      </c>
      <c r="AF341" s="51">
        <f t="shared" si="501"/>
        <v>0</v>
      </c>
      <c r="AG341" s="51">
        <f t="shared" si="501"/>
        <v>0</v>
      </c>
      <c r="AH341" s="51">
        <f t="shared" si="501"/>
        <v>0</v>
      </c>
      <c r="AI341" s="51">
        <f t="shared" si="501"/>
        <v>0</v>
      </c>
      <c r="AJ341" s="51">
        <f t="shared" si="500"/>
        <v>0</v>
      </c>
      <c r="AK341" s="813"/>
      <c r="AL341" s="1253"/>
      <c r="AM341" s="51">
        <f t="shared" si="490"/>
        <v>2.1</v>
      </c>
      <c r="AN341" s="257">
        <v>2.1</v>
      </c>
      <c r="AO341" s="257">
        <v>0</v>
      </c>
      <c r="AP341" s="257">
        <v>0</v>
      </c>
      <c r="AQ341" s="257">
        <v>0</v>
      </c>
      <c r="AR341" s="257">
        <v>0</v>
      </c>
      <c r="AS341" s="257">
        <v>0</v>
      </c>
      <c r="AT341" s="813"/>
      <c r="AU341" s="1256"/>
      <c r="AV341" s="51">
        <f t="shared" si="491"/>
        <v>2.1</v>
      </c>
      <c r="AW341" s="257">
        <v>2.1</v>
      </c>
      <c r="AX341" s="257">
        <v>0</v>
      </c>
      <c r="AY341" s="257">
        <v>0</v>
      </c>
      <c r="AZ341" s="257">
        <v>0</v>
      </c>
      <c r="BA341" s="257">
        <v>0</v>
      </c>
      <c r="BB341" s="257">
        <v>0</v>
      </c>
      <c r="BC341" s="813"/>
      <c r="BD341" s="1259"/>
      <c r="BE341" s="51">
        <f t="shared" si="492"/>
        <v>2.1</v>
      </c>
      <c r="BF341" s="257">
        <v>2.1</v>
      </c>
      <c r="BG341" s="257">
        <v>0</v>
      </c>
      <c r="BH341" s="257">
        <v>0</v>
      </c>
      <c r="BI341" s="257">
        <v>0</v>
      </c>
      <c r="BJ341" s="257">
        <v>0</v>
      </c>
      <c r="BK341" s="257">
        <v>0</v>
      </c>
      <c r="BL341" s="813"/>
      <c r="BM341" s="1250"/>
      <c r="BN341" s="51">
        <f t="shared" si="493"/>
        <v>2.1</v>
      </c>
      <c r="BO341" s="257">
        <v>2.1</v>
      </c>
      <c r="BP341" s="257">
        <v>0</v>
      </c>
      <c r="BQ341" s="257">
        <v>0</v>
      </c>
      <c r="BR341" s="257">
        <v>0</v>
      </c>
      <c r="BS341" s="257">
        <v>0</v>
      </c>
      <c r="BT341" s="257">
        <v>0</v>
      </c>
      <c r="BU341" s="821"/>
      <c r="BV341" s="822"/>
      <c r="BW341" s="822"/>
      <c r="BX341" s="822"/>
      <c r="BY341" s="822"/>
      <c r="BZ341" s="822"/>
      <c r="CA341" s="822"/>
      <c r="CB341" s="822"/>
      <c r="CC341" s="823"/>
    </row>
    <row r="342" spans="1:81" s="58" customFormat="1" ht="40.200000000000003" customHeight="1" thickBot="1" x14ac:dyDescent="0.35">
      <c r="A342" s="34"/>
      <c r="B342" s="886"/>
      <c r="C342" s="869"/>
      <c r="D342" s="873"/>
      <c r="E342" s="853"/>
      <c r="F342" s="853"/>
      <c r="G342" s="853"/>
      <c r="H342" s="853"/>
      <c r="I342" s="1186"/>
      <c r="J342" s="814"/>
      <c r="K342" s="856"/>
      <c r="L342" s="859"/>
      <c r="M342" s="862"/>
      <c r="N342" s="838"/>
      <c r="O342" s="841"/>
      <c r="P342" s="865"/>
      <c r="Q342" s="874"/>
      <c r="R342" s="232"/>
      <c r="S342" s="356" t="s">
        <v>5424</v>
      </c>
      <c r="T342" s="393" t="s">
        <v>3822</v>
      </c>
      <c r="U342" s="237" t="s">
        <v>3826</v>
      </c>
      <c r="V342" s="237" t="s">
        <v>3830</v>
      </c>
      <c r="W342" s="356" t="s">
        <v>5425</v>
      </c>
      <c r="X342" s="539">
        <v>44956</v>
      </c>
      <c r="Y342" s="539">
        <v>45289</v>
      </c>
      <c r="Z342" s="539">
        <v>44956</v>
      </c>
      <c r="AA342" s="539">
        <v>45289</v>
      </c>
      <c r="AB342" s="814"/>
      <c r="AC342" s="829"/>
      <c r="AD342" s="46">
        <f t="shared" si="501"/>
        <v>8.4</v>
      </c>
      <c r="AE342" s="46">
        <f t="shared" si="501"/>
        <v>8.4</v>
      </c>
      <c r="AF342" s="46">
        <f t="shared" si="501"/>
        <v>0</v>
      </c>
      <c r="AG342" s="46">
        <f t="shared" si="501"/>
        <v>0</v>
      </c>
      <c r="AH342" s="46">
        <f t="shared" si="501"/>
        <v>0</v>
      </c>
      <c r="AI342" s="46">
        <f t="shared" si="501"/>
        <v>0</v>
      </c>
      <c r="AJ342" s="46">
        <f t="shared" si="500"/>
        <v>0</v>
      </c>
      <c r="AK342" s="814"/>
      <c r="AL342" s="1254"/>
      <c r="AM342" s="46">
        <f t="shared" si="490"/>
        <v>2.1</v>
      </c>
      <c r="AN342" s="49">
        <v>2.1</v>
      </c>
      <c r="AO342" s="49">
        <v>0</v>
      </c>
      <c r="AP342" s="49">
        <v>0</v>
      </c>
      <c r="AQ342" s="49">
        <v>0</v>
      </c>
      <c r="AR342" s="49">
        <v>0</v>
      </c>
      <c r="AS342" s="49">
        <v>0</v>
      </c>
      <c r="AT342" s="814"/>
      <c r="AU342" s="1257"/>
      <c r="AV342" s="46">
        <f t="shared" si="491"/>
        <v>2.1</v>
      </c>
      <c r="AW342" s="49">
        <v>2.1</v>
      </c>
      <c r="AX342" s="49">
        <v>0</v>
      </c>
      <c r="AY342" s="49">
        <v>0</v>
      </c>
      <c r="AZ342" s="49">
        <v>0</v>
      </c>
      <c r="BA342" s="49">
        <v>0</v>
      </c>
      <c r="BB342" s="49">
        <v>0</v>
      </c>
      <c r="BC342" s="814"/>
      <c r="BD342" s="1260"/>
      <c r="BE342" s="46">
        <f t="shared" si="492"/>
        <v>2.1</v>
      </c>
      <c r="BF342" s="49">
        <v>2.1</v>
      </c>
      <c r="BG342" s="49">
        <v>0</v>
      </c>
      <c r="BH342" s="49">
        <v>0</v>
      </c>
      <c r="BI342" s="49">
        <v>0</v>
      </c>
      <c r="BJ342" s="49">
        <v>0</v>
      </c>
      <c r="BK342" s="49">
        <v>0</v>
      </c>
      <c r="BL342" s="814"/>
      <c r="BM342" s="1251"/>
      <c r="BN342" s="46">
        <f t="shared" si="493"/>
        <v>2.1</v>
      </c>
      <c r="BO342" s="49">
        <v>2.1</v>
      </c>
      <c r="BP342" s="49">
        <v>0</v>
      </c>
      <c r="BQ342" s="49">
        <v>0</v>
      </c>
      <c r="BR342" s="49">
        <v>0</v>
      </c>
      <c r="BS342" s="49">
        <v>0</v>
      </c>
      <c r="BT342" s="49">
        <v>0</v>
      </c>
      <c r="BU342" s="824"/>
      <c r="BV342" s="825"/>
      <c r="BW342" s="825"/>
      <c r="BX342" s="825"/>
      <c r="BY342" s="825"/>
      <c r="BZ342" s="825"/>
      <c r="CA342" s="825"/>
      <c r="CB342" s="825"/>
      <c r="CC342" s="826"/>
    </row>
    <row r="343" spans="1:81" s="58" customFormat="1" ht="40.200000000000003" customHeight="1" thickTop="1" x14ac:dyDescent="0.3">
      <c r="A343" s="34"/>
      <c r="B343" s="886"/>
      <c r="C343" s="869"/>
      <c r="D343" s="871">
        <v>3301</v>
      </c>
      <c r="E343" s="851" t="s">
        <v>3996</v>
      </c>
      <c r="F343" s="851">
        <v>3301100</v>
      </c>
      <c r="G343" s="851" t="s">
        <v>4008</v>
      </c>
      <c r="H343" s="851" t="s">
        <v>5385</v>
      </c>
      <c r="I343" s="1184">
        <v>2021004540025</v>
      </c>
      <c r="J343" s="812">
        <v>247</v>
      </c>
      <c r="K343" s="854" t="str">
        <f>+[4]Metas!K278</f>
        <v>Producciones musicales por año, con reproducción de 3.000 copias (1 por año)</v>
      </c>
      <c r="L343" s="857">
        <f t="shared" ref="L343" si="502">M343</f>
        <v>1</v>
      </c>
      <c r="M343" s="860">
        <f t="shared" ref="M343" si="503">SUM(N343:Q343)</f>
        <v>1</v>
      </c>
      <c r="N343" s="836">
        <v>0.25</v>
      </c>
      <c r="O343" s="839">
        <v>0.25</v>
      </c>
      <c r="P343" s="863">
        <v>0.25</v>
      </c>
      <c r="Q343" s="866">
        <v>0.25</v>
      </c>
      <c r="R343" s="231"/>
      <c r="S343" s="354" t="s">
        <v>5426</v>
      </c>
      <c r="T343" s="438" t="s">
        <v>3822</v>
      </c>
      <c r="U343" s="235" t="s">
        <v>3826</v>
      </c>
      <c r="V343" s="235" t="s">
        <v>3830</v>
      </c>
      <c r="W343" s="354" t="s">
        <v>5427</v>
      </c>
      <c r="X343" s="538">
        <v>44956</v>
      </c>
      <c r="Y343" s="538">
        <v>45289</v>
      </c>
      <c r="Z343" s="538">
        <v>44956</v>
      </c>
      <c r="AA343" s="538">
        <v>45289</v>
      </c>
      <c r="AB343" s="812">
        <f t="shared" ref="AB343:AB347" si="504">+$J343</f>
        <v>247</v>
      </c>
      <c r="AC343" s="827">
        <f t="shared" ref="AC343" si="505">+L343</f>
        <v>1</v>
      </c>
      <c r="AD343" s="44">
        <f t="shared" si="501"/>
        <v>8.4</v>
      </c>
      <c r="AE343" s="44">
        <f t="shared" si="501"/>
        <v>8.4</v>
      </c>
      <c r="AF343" s="44">
        <f t="shared" si="501"/>
        <v>0</v>
      </c>
      <c r="AG343" s="44">
        <f t="shared" si="501"/>
        <v>0</v>
      </c>
      <c r="AH343" s="44">
        <f t="shared" si="501"/>
        <v>0</v>
      </c>
      <c r="AI343" s="44">
        <f t="shared" si="501"/>
        <v>0</v>
      </c>
      <c r="AJ343" s="44">
        <f t="shared" si="500"/>
        <v>0</v>
      </c>
      <c r="AK343" s="812">
        <f t="shared" ref="AK343:AK347" si="506">+$J343</f>
        <v>247</v>
      </c>
      <c r="AL343" s="1252">
        <f t="shared" ref="AL343" si="507">+N343</f>
        <v>0.25</v>
      </c>
      <c r="AM343" s="44">
        <f t="shared" ref="AM343:AM350" si="508">SUM(AN343:AS343)</f>
        <v>2.1</v>
      </c>
      <c r="AN343" s="47">
        <v>2.1</v>
      </c>
      <c r="AO343" s="47">
        <v>0</v>
      </c>
      <c r="AP343" s="47">
        <v>0</v>
      </c>
      <c r="AQ343" s="47">
        <v>0</v>
      </c>
      <c r="AR343" s="47">
        <v>0</v>
      </c>
      <c r="AS343" s="47">
        <v>0</v>
      </c>
      <c r="AT343" s="812">
        <f t="shared" ref="AT343:AT347" si="509">+$J343</f>
        <v>247</v>
      </c>
      <c r="AU343" s="1255">
        <f t="shared" ref="AU343" si="510">+O343</f>
        <v>0.25</v>
      </c>
      <c r="AV343" s="44">
        <f t="shared" si="491"/>
        <v>2.1</v>
      </c>
      <c r="AW343" s="47">
        <v>2.1</v>
      </c>
      <c r="AX343" s="47">
        <v>0</v>
      </c>
      <c r="AY343" s="47">
        <v>0</v>
      </c>
      <c r="AZ343" s="47">
        <v>0</v>
      </c>
      <c r="BA343" s="47">
        <v>0</v>
      </c>
      <c r="BB343" s="47">
        <v>0</v>
      </c>
      <c r="BC343" s="812">
        <f t="shared" ref="BC343:BC347" si="511">+$J343</f>
        <v>247</v>
      </c>
      <c r="BD343" s="1258">
        <f t="shared" ref="BD343" si="512">+P343</f>
        <v>0.25</v>
      </c>
      <c r="BE343" s="44">
        <f t="shared" si="492"/>
        <v>2.1</v>
      </c>
      <c r="BF343" s="47">
        <v>2.1</v>
      </c>
      <c r="BG343" s="47">
        <v>0</v>
      </c>
      <c r="BH343" s="47">
        <v>0</v>
      </c>
      <c r="BI343" s="47">
        <v>0</v>
      </c>
      <c r="BJ343" s="47">
        <v>0</v>
      </c>
      <c r="BK343" s="47">
        <v>0</v>
      </c>
      <c r="BL343" s="812">
        <f t="shared" ref="BL343:BL347" si="513">+$J343</f>
        <v>247</v>
      </c>
      <c r="BM343" s="1249">
        <f t="shared" ref="BM343" si="514">+Q343</f>
        <v>0.25</v>
      </c>
      <c r="BN343" s="44">
        <f t="shared" si="493"/>
        <v>2.1</v>
      </c>
      <c r="BO343" s="47">
        <v>2.1</v>
      </c>
      <c r="BP343" s="47">
        <v>0</v>
      </c>
      <c r="BQ343" s="47">
        <v>0</v>
      </c>
      <c r="BR343" s="47">
        <v>0</v>
      </c>
      <c r="BS343" s="47">
        <v>0</v>
      </c>
      <c r="BT343" s="47">
        <v>0</v>
      </c>
      <c r="BU343" s="818"/>
      <c r="BV343" s="819"/>
      <c r="BW343" s="819"/>
      <c r="BX343" s="819"/>
      <c r="BY343" s="819"/>
      <c r="BZ343" s="819"/>
      <c r="CA343" s="819"/>
      <c r="CB343" s="819"/>
      <c r="CC343" s="820"/>
    </row>
    <row r="344" spans="1:81" s="58" customFormat="1" ht="40.200000000000003" customHeight="1" x14ac:dyDescent="0.3">
      <c r="A344" s="34"/>
      <c r="B344" s="886"/>
      <c r="C344" s="869"/>
      <c r="D344" s="872"/>
      <c r="E344" s="852"/>
      <c r="F344" s="852"/>
      <c r="G344" s="852"/>
      <c r="H344" s="852"/>
      <c r="I344" s="1185"/>
      <c r="J344" s="813"/>
      <c r="K344" s="855"/>
      <c r="L344" s="858"/>
      <c r="M344" s="861"/>
      <c r="N344" s="837"/>
      <c r="O344" s="840"/>
      <c r="P344" s="864"/>
      <c r="Q344" s="867"/>
      <c r="R344" s="39"/>
      <c r="S344" s="355" t="s">
        <v>5428</v>
      </c>
      <c r="T344" s="236" t="s">
        <v>3822</v>
      </c>
      <c r="U344" s="236" t="s">
        <v>3826</v>
      </c>
      <c r="V344" s="236" t="s">
        <v>3830</v>
      </c>
      <c r="W344" s="355" t="s">
        <v>5429</v>
      </c>
      <c r="X344" s="539">
        <v>44956</v>
      </c>
      <c r="Y344" s="539">
        <v>45289</v>
      </c>
      <c r="Z344" s="539">
        <v>44956</v>
      </c>
      <c r="AA344" s="539">
        <v>45289</v>
      </c>
      <c r="AB344" s="813"/>
      <c r="AC344" s="828"/>
      <c r="AD344" s="51">
        <f t="shared" si="501"/>
        <v>8.4</v>
      </c>
      <c r="AE344" s="51">
        <f t="shared" si="501"/>
        <v>8.4</v>
      </c>
      <c r="AF344" s="51">
        <f t="shared" si="501"/>
        <v>0</v>
      </c>
      <c r="AG344" s="51">
        <f t="shared" si="501"/>
        <v>0</v>
      </c>
      <c r="AH344" s="51">
        <f t="shared" si="501"/>
        <v>0</v>
      </c>
      <c r="AI344" s="51">
        <f t="shared" si="501"/>
        <v>0</v>
      </c>
      <c r="AJ344" s="51">
        <f t="shared" si="500"/>
        <v>0</v>
      </c>
      <c r="AK344" s="813"/>
      <c r="AL344" s="1253"/>
      <c r="AM344" s="51">
        <f t="shared" si="508"/>
        <v>2.1</v>
      </c>
      <c r="AN344" s="257">
        <v>2.1</v>
      </c>
      <c r="AO344" s="257">
        <v>0</v>
      </c>
      <c r="AP344" s="257">
        <v>0</v>
      </c>
      <c r="AQ344" s="257">
        <v>0</v>
      </c>
      <c r="AR344" s="257">
        <v>0</v>
      </c>
      <c r="AS344" s="257">
        <v>0</v>
      </c>
      <c r="AT344" s="813"/>
      <c r="AU344" s="1256"/>
      <c r="AV344" s="51">
        <f t="shared" si="491"/>
        <v>2.1</v>
      </c>
      <c r="AW344" s="257">
        <v>2.1</v>
      </c>
      <c r="AX344" s="257">
        <v>0</v>
      </c>
      <c r="AY344" s="257">
        <v>0</v>
      </c>
      <c r="AZ344" s="257">
        <v>0</v>
      </c>
      <c r="BA344" s="257">
        <v>0</v>
      </c>
      <c r="BB344" s="257">
        <v>0</v>
      </c>
      <c r="BC344" s="813"/>
      <c r="BD344" s="1259"/>
      <c r="BE344" s="51">
        <f t="shared" si="492"/>
        <v>2.1</v>
      </c>
      <c r="BF344" s="257">
        <v>2.1</v>
      </c>
      <c r="BG344" s="257">
        <v>0</v>
      </c>
      <c r="BH344" s="257">
        <v>0</v>
      </c>
      <c r="BI344" s="257">
        <v>0</v>
      </c>
      <c r="BJ344" s="257">
        <v>0</v>
      </c>
      <c r="BK344" s="257">
        <v>0</v>
      </c>
      <c r="BL344" s="813"/>
      <c r="BM344" s="1250"/>
      <c r="BN344" s="51">
        <f t="shared" si="493"/>
        <v>2.1</v>
      </c>
      <c r="BO344" s="257">
        <v>2.1</v>
      </c>
      <c r="BP344" s="257">
        <v>0</v>
      </c>
      <c r="BQ344" s="257">
        <v>0</v>
      </c>
      <c r="BR344" s="257">
        <v>0</v>
      </c>
      <c r="BS344" s="257">
        <v>0</v>
      </c>
      <c r="BT344" s="257">
        <v>0</v>
      </c>
      <c r="BU344" s="821"/>
      <c r="BV344" s="822"/>
      <c r="BW344" s="822"/>
      <c r="BX344" s="822"/>
      <c r="BY344" s="822"/>
      <c r="BZ344" s="822"/>
      <c r="CA344" s="822"/>
      <c r="CB344" s="822"/>
      <c r="CC344" s="823"/>
    </row>
    <row r="345" spans="1:81" s="58" customFormat="1" ht="40.200000000000003" customHeight="1" x14ac:dyDescent="0.3">
      <c r="A345" s="34"/>
      <c r="B345" s="886"/>
      <c r="C345" s="869"/>
      <c r="D345" s="872"/>
      <c r="E345" s="852"/>
      <c r="F345" s="852"/>
      <c r="G345" s="852"/>
      <c r="H345" s="852"/>
      <c r="I345" s="1185"/>
      <c r="J345" s="813"/>
      <c r="K345" s="855"/>
      <c r="L345" s="858"/>
      <c r="M345" s="861"/>
      <c r="N345" s="837"/>
      <c r="O345" s="840"/>
      <c r="P345" s="864"/>
      <c r="Q345" s="867"/>
      <c r="R345" s="39"/>
      <c r="S345" s="355" t="s">
        <v>5430</v>
      </c>
      <c r="T345" s="236" t="s">
        <v>3822</v>
      </c>
      <c r="U345" s="236" t="s">
        <v>3826</v>
      </c>
      <c r="V345" s="236" t="s">
        <v>3830</v>
      </c>
      <c r="W345" s="355" t="s">
        <v>5431</v>
      </c>
      <c r="X345" s="539">
        <v>44956</v>
      </c>
      <c r="Y345" s="539">
        <v>45289</v>
      </c>
      <c r="Z345" s="539">
        <v>44956</v>
      </c>
      <c r="AA345" s="539">
        <v>45289</v>
      </c>
      <c r="AB345" s="813"/>
      <c r="AC345" s="828"/>
      <c r="AD345" s="51">
        <f t="shared" si="501"/>
        <v>8.4</v>
      </c>
      <c r="AE345" s="51">
        <f t="shared" si="501"/>
        <v>8.4</v>
      </c>
      <c r="AF345" s="51">
        <f t="shared" si="501"/>
        <v>0</v>
      </c>
      <c r="AG345" s="51">
        <f t="shared" si="501"/>
        <v>0</v>
      </c>
      <c r="AH345" s="51">
        <f t="shared" si="501"/>
        <v>0</v>
      </c>
      <c r="AI345" s="51">
        <f t="shared" si="501"/>
        <v>0</v>
      </c>
      <c r="AJ345" s="51">
        <f t="shared" si="500"/>
        <v>0</v>
      </c>
      <c r="AK345" s="813"/>
      <c r="AL345" s="1253"/>
      <c r="AM345" s="51">
        <f t="shared" si="508"/>
        <v>2.1</v>
      </c>
      <c r="AN345" s="257">
        <v>2.1</v>
      </c>
      <c r="AO345" s="257">
        <v>0</v>
      </c>
      <c r="AP345" s="257">
        <v>0</v>
      </c>
      <c r="AQ345" s="257">
        <v>0</v>
      </c>
      <c r="AR345" s="257">
        <v>0</v>
      </c>
      <c r="AS345" s="257">
        <v>0</v>
      </c>
      <c r="AT345" s="813"/>
      <c r="AU345" s="1256"/>
      <c r="AV345" s="51">
        <f t="shared" si="491"/>
        <v>2.1</v>
      </c>
      <c r="AW345" s="257">
        <v>2.1</v>
      </c>
      <c r="AX345" s="257">
        <v>0</v>
      </c>
      <c r="AY345" s="257">
        <v>0</v>
      </c>
      <c r="AZ345" s="257">
        <v>0</v>
      </c>
      <c r="BA345" s="257">
        <v>0</v>
      </c>
      <c r="BB345" s="257">
        <v>0</v>
      </c>
      <c r="BC345" s="813"/>
      <c r="BD345" s="1259"/>
      <c r="BE345" s="51">
        <f t="shared" si="492"/>
        <v>2.1</v>
      </c>
      <c r="BF345" s="257">
        <v>2.1</v>
      </c>
      <c r="BG345" s="257">
        <v>0</v>
      </c>
      <c r="BH345" s="257">
        <v>0</v>
      </c>
      <c r="BI345" s="257">
        <v>0</v>
      </c>
      <c r="BJ345" s="257">
        <v>0</v>
      </c>
      <c r="BK345" s="257">
        <v>0</v>
      </c>
      <c r="BL345" s="813"/>
      <c r="BM345" s="1250"/>
      <c r="BN345" s="51">
        <f t="shared" si="493"/>
        <v>2.1</v>
      </c>
      <c r="BO345" s="257">
        <v>2.1</v>
      </c>
      <c r="BP345" s="257">
        <v>0</v>
      </c>
      <c r="BQ345" s="257">
        <v>0</v>
      </c>
      <c r="BR345" s="257">
        <v>0</v>
      </c>
      <c r="BS345" s="257">
        <v>0</v>
      </c>
      <c r="BT345" s="257">
        <v>0</v>
      </c>
      <c r="BU345" s="821"/>
      <c r="BV345" s="822"/>
      <c r="BW345" s="822"/>
      <c r="BX345" s="822"/>
      <c r="BY345" s="822"/>
      <c r="BZ345" s="822"/>
      <c r="CA345" s="822"/>
      <c r="CB345" s="822"/>
      <c r="CC345" s="823"/>
    </row>
    <row r="346" spans="1:81" s="58" customFormat="1" ht="40.200000000000003" customHeight="1" thickBot="1" x14ac:dyDescent="0.35">
      <c r="A346" s="34"/>
      <c r="B346" s="886"/>
      <c r="C346" s="869"/>
      <c r="D346" s="873"/>
      <c r="E346" s="853"/>
      <c r="F346" s="853"/>
      <c r="G346" s="853"/>
      <c r="H346" s="853"/>
      <c r="I346" s="1186"/>
      <c r="J346" s="814"/>
      <c r="K346" s="856"/>
      <c r="L346" s="859"/>
      <c r="M346" s="862"/>
      <c r="N346" s="838"/>
      <c r="O346" s="841"/>
      <c r="P346" s="865"/>
      <c r="Q346" s="874"/>
      <c r="R346" s="232"/>
      <c r="S346" s="356" t="s">
        <v>5432</v>
      </c>
      <c r="T346" s="393" t="s">
        <v>3822</v>
      </c>
      <c r="U346" s="237" t="s">
        <v>3826</v>
      </c>
      <c r="V346" s="237" t="s">
        <v>3830</v>
      </c>
      <c r="W346" s="356" t="s">
        <v>5433</v>
      </c>
      <c r="X346" s="539">
        <v>44956</v>
      </c>
      <c r="Y346" s="539">
        <v>45289</v>
      </c>
      <c r="Z346" s="539">
        <v>44956</v>
      </c>
      <c r="AA346" s="539">
        <v>45289</v>
      </c>
      <c r="AB346" s="814"/>
      <c r="AC346" s="829"/>
      <c r="AD346" s="46">
        <f t="shared" si="501"/>
        <v>8.4</v>
      </c>
      <c r="AE346" s="46">
        <f t="shared" si="501"/>
        <v>8.4</v>
      </c>
      <c r="AF346" s="46">
        <f t="shared" si="501"/>
        <v>0</v>
      </c>
      <c r="AG346" s="46">
        <f t="shared" si="501"/>
        <v>0</v>
      </c>
      <c r="AH346" s="46">
        <f t="shared" si="501"/>
        <v>0</v>
      </c>
      <c r="AI346" s="46">
        <f t="shared" si="501"/>
        <v>0</v>
      </c>
      <c r="AJ346" s="46">
        <f t="shared" si="500"/>
        <v>0</v>
      </c>
      <c r="AK346" s="814"/>
      <c r="AL346" s="1254"/>
      <c r="AM346" s="46">
        <f t="shared" si="508"/>
        <v>2.1</v>
      </c>
      <c r="AN346" s="49">
        <v>2.1</v>
      </c>
      <c r="AO346" s="49">
        <v>0</v>
      </c>
      <c r="AP346" s="49">
        <v>0</v>
      </c>
      <c r="AQ346" s="49">
        <v>0</v>
      </c>
      <c r="AR346" s="49">
        <v>0</v>
      </c>
      <c r="AS346" s="49">
        <v>0</v>
      </c>
      <c r="AT346" s="814"/>
      <c r="AU346" s="1257"/>
      <c r="AV346" s="46">
        <f t="shared" si="491"/>
        <v>2.1</v>
      </c>
      <c r="AW346" s="49">
        <v>2.1</v>
      </c>
      <c r="AX346" s="49">
        <v>0</v>
      </c>
      <c r="AY346" s="49">
        <v>0</v>
      </c>
      <c r="AZ346" s="49">
        <v>0</v>
      </c>
      <c r="BA346" s="49">
        <v>0</v>
      </c>
      <c r="BB346" s="49">
        <v>0</v>
      </c>
      <c r="BC346" s="814"/>
      <c r="BD346" s="1260"/>
      <c r="BE346" s="46">
        <f t="shared" si="492"/>
        <v>2.1</v>
      </c>
      <c r="BF346" s="49">
        <v>2.1</v>
      </c>
      <c r="BG346" s="49">
        <v>0</v>
      </c>
      <c r="BH346" s="49">
        <v>0</v>
      </c>
      <c r="BI346" s="49">
        <v>0</v>
      </c>
      <c r="BJ346" s="49">
        <v>0</v>
      </c>
      <c r="BK346" s="49">
        <v>0</v>
      </c>
      <c r="BL346" s="814"/>
      <c r="BM346" s="1251"/>
      <c r="BN346" s="46">
        <f t="shared" si="493"/>
        <v>2.1</v>
      </c>
      <c r="BO346" s="49">
        <v>2.1</v>
      </c>
      <c r="BP346" s="49">
        <v>0</v>
      </c>
      <c r="BQ346" s="49">
        <v>0</v>
      </c>
      <c r="BR346" s="49">
        <v>0</v>
      </c>
      <c r="BS346" s="49">
        <v>0</v>
      </c>
      <c r="BT346" s="49">
        <v>0</v>
      </c>
      <c r="BU346" s="824"/>
      <c r="BV346" s="825"/>
      <c r="BW346" s="825"/>
      <c r="BX346" s="825"/>
      <c r="BY346" s="825"/>
      <c r="BZ346" s="825"/>
      <c r="CA346" s="825"/>
      <c r="CB346" s="825"/>
      <c r="CC346" s="826"/>
    </row>
    <row r="347" spans="1:81" s="58" customFormat="1" ht="40.200000000000003" customHeight="1" thickTop="1" x14ac:dyDescent="0.3">
      <c r="A347" s="34"/>
      <c r="B347" s="886"/>
      <c r="C347" s="869"/>
      <c r="D347" s="871">
        <v>3301</v>
      </c>
      <c r="E347" s="851" t="s">
        <v>3996</v>
      </c>
      <c r="F347" s="851">
        <v>3301100</v>
      </c>
      <c r="G347" s="851" t="s">
        <v>4008</v>
      </c>
      <c r="H347" s="851" t="s">
        <v>5385</v>
      </c>
      <c r="I347" s="1184">
        <v>2021004540025</v>
      </c>
      <c r="J347" s="812">
        <v>248</v>
      </c>
      <c r="K347" s="854" t="str">
        <f>+[4]Metas!K279</f>
        <v>Talleres de Distribución digital de la música anualmente (1 por año)</v>
      </c>
      <c r="L347" s="857">
        <f t="shared" ref="L347" si="515">M347</f>
        <v>2</v>
      </c>
      <c r="M347" s="860">
        <f t="shared" ref="M347" si="516">SUM(N347:Q347)</f>
        <v>2</v>
      </c>
      <c r="N347" s="836"/>
      <c r="O347" s="839"/>
      <c r="P347" s="863">
        <v>1</v>
      </c>
      <c r="Q347" s="866">
        <v>1</v>
      </c>
      <c r="R347" s="231"/>
      <c r="S347" s="354" t="s">
        <v>5434</v>
      </c>
      <c r="T347" s="438" t="s">
        <v>3822</v>
      </c>
      <c r="U347" s="235" t="s">
        <v>3826</v>
      </c>
      <c r="V347" s="235" t="s">
        <v>3830</v>
      </c>
      <c r="W347" s="354" t="s">
        <v>5435</v>
      </c>
      <c r="X347" s="538">
        <v>44956</v>
      </c>
      <c r="Y347" s="538">
        <v>45289</v>
      </c>
      <c r="Z347" s="538">
        <v>44956</v>
      </c>
      <c r="AA347" s="538">
        <v>45289</v>
      </c>
      <c r="AB347" s="812">
        <f t="shared" si="504"/>
        <v>248</v>
      </c>
      <c r="AC347" s="827">
        <f t="shared" ref="AC347" si="517">+L347</f>
        <v>2</v>
      </c>
      <c r="AD347" s="44">
        <f t="shared" si="501"/>
        <v>4.24</v>
      </c>
      <c r="AE347" s="44">
        <f t="shared" si="501"/>
        <v>4.24</v>
      </c>
      <c r="AF347" s="44">
        <f t="shared" si="501"/>
        <v>0</v>
      </c>
      <c r="AG347" s="44">
        <f t="shared" si="501"/>
        <v>0</v>
      </c>
      <c r="AH347" s="44">
        <f t="shared" si="501"/>
        <v>0</v>
      </c>
      <c r="AI347" s="44">
        <f t="shared" si="501"/>
        <v>0</v>
      </c>
      <c r="AJ347" s="44">
        <f t="shared" si="500"/>
        <v>0</v>
      </c>
      <c r="AK347" s="812">
        <f t="shared" si="506"/>
        <v>248</v>
      </c>
      <c r="AL347" s="1252">
        <f t="shared" ref="AL347" si="518">+N347</f>
        <v>0</v>
      </c>
      <c r="AM347" s="44">
        <f t="shared" si="508"/>
        <v>1.06</v>
      </c>
      <c r="AN347" s="47">
        <v>1.06</v>
      </c>
      <c r="AO347" s="47">
        <v>0</v>
      </c>
      <c r="AP347" s="47">
        <v>0</v>
      </c>
      <c r="AQ347" s="47">
        <v>0</v>
      </c>
      <c r="AR347" s="47">
        <v>0</v>
      </c>
      <c r="AS347" s="47">
        <v>0</v>
      </c>
      <c r="AT347" s="812">
        <f t="shared" si="509"/>
        <v>248</v>
      </c>
      <c r="AU347" s="1255">
        <f t="shared" ref="AU347" si="519">+O347</f>
        <v>0</v>
      </c>
      <c r="AV347" s="44">
        <f t="shared" si="491"/>
        <v>1.06</v>
      </c>
      <c r="AW347" s="47">
        <v>1.06</v>
      </c>
      <c r="AX347" s="47">
        <v>0</v>
      </c>
      <c r="AY347" s="47">
        <v>0</v>
      </c>
      <c r="AZ347" s="47">
        <v>0</v>
      </c>
      <c r="BA347" s="47">
        <v>0</v>
      </c>
      <c r="BB347" s="47">
        <v>0</v>
      </c>
      <c r="BC347" s="812">
        <f t="shared" si="511"/>
        <v>248</v>
      </c>
      <c r="BD347" s="1258">
        <f t="shared" ref="BD347" si="520">+P347</f>
        <v>1</v>
      </c>
      <c r="BE347" s="44">
        <f t="shared" si="492"/>
        <v>1.06</v>
      </c>
      <c r="BF347" s="47">
        <v>1.06</v>
      </c>
      <c r="BG347" s="47">
        <v>0</v>
      </c>
      <c r="BH347" s="47">
        <v>0</v>
      </c>
      <c r="BI347" s="47">
        <v>0</v>
      </c>
      <c r="BJ347" s="47">
        <v>0</v>
      </c>
      <c r="BK347" s="47">
        <v>0</v>
      </c>
      <c r="BL347" s="812">
        <f t="shared" si="513"/>
        <v>248</v>
      </c>
      <c r="BM347" s="1249">
        <f t="shared" ref="BM347" si="521">+Q347</f>
        <v>1</v>
      </c>
      <c r="BN347" s="44">
        <f t="shared" si="493"/>
        <v>1.06</v>
      </c>
      <c r="BO347" s="47">
        <v>1.06</v>
      </c>
      <c r="BP347" s="47">
        <v>0</v>
      </c>
      <c r="BQ347" s="47">
        <v>0</v>
      </c>
      <c r="BR347" s="47">
        <v>0</v>
      </c>
      <c r="BS347" s="47">
        <v>0</v>
      </c>
      <c r="BT347" s="47">
        <v>0</v>
      </c>
      <c r="BU347" s="818"/>
      <c r="BV347" s="819"/>
      <c r="BW347" s="819"/>
      <c r="BX347" s="819"/>
      <c r="BY347" s="819"/>
      <c r="BZ347" s="819"/>
      <c r="CA347" s="819"/>
      <c r="CB347" s="819"/>
      <c r="CC347" s="820"/>
    </row>
    <row r="348" spans="1:81" s="58" customFormat="1" ht="40.200000000000003" customHeight="1" x14ac:dyDescent="0.3">
      <c r="A348" s="34"/>
      <c r="B348" s="886"/>
      <c r="C348" s="869"/>
      <c r="D348" s="872"/>
      <c r="E348" s="852"/>
      <c r="F348" s="852"/>
      <c r="G348" s="852"/>
      <c r="H348" s="852"/>
      <c r="I348" s="1185"/>
      <c r="J348" s="813"/>
      <c r="K348" s="855"/>
      <c r="L348" s="858"/>
      <c r="M348" s="861"/>
      <c r="N348" s="837"/>
      <c r="O348" s="840"/>
      <c r="P348" s="864"/>
      <c r="Q348" s="867"/>
      <c r="R348" s="39"/>
      <c r="S348" s="355" t="s">
        <v>5436</v>
      </c>
      <c r="T348" s="236" t="s">
        <v>3822</v>
      </c>
      <c r="U348" s="236" t="s">
        <v>3826</v>
      </c>
      <c r="V348" s="236" t="s">
        <v>3830</v>
      </c>
      <c r="W348" s="355" t="s">
        <v>5437</v>
      </c>
      <c r="X348" s="539">
        <v>44956</v>
      </c>
      <c r="Y348" s="539">
        <v>45289</v>
      </c>
      <c r="Z348" s="539">
        <v>44956</v>
      </c>
      <c r="AA348" s="539">
        <v>45289</v>
      </c>
      <c r="AB348" s="813"/>
      <c r="AC348" s="828"/>
      <c r="AD348" s="51">
        <f t="shared" si="501"/>
        <v>4.24</v>
      </c>
      <c r="AE348" s="51">
        <f t="shared" si="501"/>
        <v>4.24</v>
      </c>
      <c r="AF348" s="51">
        <f t="shared" si="501"/>
        <v>0</v>
      </c>
      <c r="AG348" s="51">
        <f t="shared" si="501"/>
        <v>0</v>
      </c>
      <c r="AH348" s="51">
        <f t="shared" si="501"/>
        <v>0</v>
      </c>
      <c r="AI348" s="51">
        <f t="shared" si="501"/>
        <v>0</v>
      </c>
      <c r="AJ348" s="51">
        <f t="shared" si="500"/>
        <v>0</v>
      </c>
      <c r="AK348" s="813"/>
      <c r="AL348" s="1253"/>
      <c r="AM348" s="51">
        <f t="shared" si="508"/>
        <v>1.06</v>
      </c>
      <c r="AN348" s="257">
        <v>1.06</v>
      </c>
      <c r="AO348" s="257">
        <v>0</v>
      </c>
      <c r="AP348" s="257">
        <v>0</v>
      </c>
      <c r="AQ348" s="257">
        <v>0</v>
      </c>
      <c r="AR348" s="257">
        <v>0</v>
      </c>
      <c r="AS348" s="257">
        <v>0</v>
      </c>
      <c r="AT348" s="813"/>
      <c r="AU348" s="1256"/>
      <c r="AV348" s="51">
        <f t="shared" si="491"/>
        <v>1.06</v>
      </c>
      <c r="AW348" s="257">
        <v>1.06</v>
      </c>
      <c r="AX348" s="257">
        <v>0</v>
      </c>
      <c r="AY348" s="257">
        <v>0</v>
      </c>
      <c r="AZ348" s="257">
        <v>0</v>
      </c>
      <c r="BA348" s="257">
        <v>0</v>
      </c>
      <c r="BB348" s="257">
        <v>0</v>
      </c>
      <c r="BC348" s="813"/>
      <c r="BD348" s="1259"/>
      <c r="BE348" s="51">
        <f t="shared" si="492"/>
        <v>1.06</v>
      </c>
      <c r="BF348" s="257">
        <v>1.06</v>
      </c>
      <c r="BG348" s="257">
        <v>0</v>
      </c>
      <c r="BH348" s="257">
        <v>0</v>
      </c>
      <c r="BI348" s="257">
        <v>0</v>
      </c>
      <c r="BJ348" s="257">
        <v>0</v>
      </c>
      <c r="BK348" s="257">
        <v>0</v>
      </c>
      <c r="BL348" s="813"/>
      <c r="BM348" s="1250"/>
      <c r="BN348" s="51">
        <f t="shared" si="493"/>
        <v>1.06</v>
      </c>
      <c r="BO348" s="257">
        <v>1.06</v>
      </c>
      <c r="BP348" s="257">
        <v>0</v>
      </c>
      <c r="BQ348" s="257">
        <v>0</v>
      </c>
      <c r="BR348" s="257">
        <v>0</v>
      </c>
      <c r="BS348" s="257">
        <v>0</v>
      </c>
      <c r="BT348" s="257">
        <v>0</v>
      </c>
      <c r="BU348" s="821"/>
      <c r="BV348" s="822"/>
      <c r="BW348" s="822"/>
      <c r="BX348" s="822"/>
      <c r="BY348" s="822"/>
      <c r="BZ348" s="822"/>
      <c r="CA348" s="822"/>
      <c r="CB348" s="822"/>
      <c r="CC348" s="823"/>
    </row>
    <row r="349" spans="1:81" s="58" customFormat="1" ht="40.200000000000003" customHeight="1" x14ac:dyDescent="0.3">
      <c r="A349" s="34"/>
      <c r="B349" s="886"/>
      <c r="C349" s="869"/>
      <c r="D349" s="872"/>
      <c r="E349" s="852"/>
      <c r="F349" s="852"/>
      <c r="G349" s="852"/>
      <c r="H349" s="852"/>
      <c r="I349" s="1185"/>
      <c r="J349" s="813"/>
      <c r="K349" s="855"/>
      <c r="L349" s="858"/>
      <c r="M349" s="861"/>
      <c r="N349" s="837"/>
      <c r="O349" s="840"/>
      <c r="P349" s="864"/>
      <c r="Q349" s="867"/>
      <c r="R349" s="39"/>
      <c r="S349" s="355" t="s">
        <v>5438</v>
      </c>
      <c r="T349" s="236" t="s">
        <v>3822</v>
      </c>
      <c r="U349" s="236" t="s">
        <v>3826</v>
      </c>
      <c r="V349" s="236" t="s">
        <v>3830</v>
      </c>
      <c r="W349" s="355" t="s">
        <v>5439</v>
      </c>
      <c r="X349" s="539">
        <v>44956</v>
      </c>
      <c r="Y349" s="539">
        <v>45289</v>
      </c>
      <c r="Z349" s="539">
        <v>44956</v>
      </c>
      <c r="AA349" s="539">
        <v>45289</v>
      </c>
      <c r="AB349" s="813"/>
      <c r="AC349" s="828"/>
      <c r="AD349" s="51">
        <f t="shared" si="501"/>
        <v>4.24</v>
      </c>
      <c r="AE349" s="51">
        <f t="shared" si="501"/>
        <v>4.24</v>
      </c>
      <c r="AF349" s="51">
        <f t="shared" si="501"/>
        <v>0</v>
      </c>
      <c r="AG349" s="51">
        <f t="shared" si="501"/>
        <v>0</v>
      </c>
      <c r="AH349" s="51">
        <f t="shared" si="501"/>
        <v>0</v>
      </c>
      <c r="AI349" s="51">
        <f t="shared" si="501"/>
        <v>0</v>
      </c>
      <c r="AJ349" s="51">
        <f t="shared" si="500"/>
        <v>0</v>
      </c>
      <c r="AK349" s="813"/>
      <c r="AL349" s="1253"/>
      <c r="AM349" s="51">
        <f t="shared" si="508"/>
        <v>1.06</v>
      </c>
      <c r="AN349" s="257">
        <v>1.06</v>
      </c>
      <c r="AO349" s="257">
        <v>0</v>
      </c>
      <c r="AP349" s="257">
        <v>0</v>
      </c>
      <c r="AQ349" s="257">
        <v>0</v>
      </c>
      <c r="AR349" s="257">
        <v>0</v>
      </c>
      <c r="AS349" s="257">
        <v>0</v>
      </c>
      <c r="AT349" s="813"/>
      <c r="AU349" s="1256"/>
      <c r="AV349" s="51">
        <f t="shared" si="491"/>
        <v>1.06</v>
      </c>
      <c r="AW349" s="257">
        <v>1.06</v>
      </c>
      <c r="AX349" s="257">
        <v>0</v>
      </c>
      <c r="AY349" s="257">
        <v>0</v>
      </c>
      <c r="AZ349" s="257">
        <v>0</v>
      </c>
      <c r="BA349" s="257">
        <v>0</v>
      </c>
      <c r="BB349" s="257">
        <v>0</v>
      </c>
      <c r="BC349" s="813"/>
      <c r="BD349" s="1259"/>
      <c r="BE349" s="51">
        <f t="shared" si="492"/>
        <v>1.06</v>
      </c>
      <c r="BF349" s="257">
        <v>1.06</v>
      </c>
      <c r="BG349" s="257">
        <v>0</v>
      </c>
      <c r="BH349" s="257">
        <v>0</v>
      </c>
      <c r="BI349" s="257">
        <v>0</v>
      </c>
      <c r="BJ349" s="257">
        <v>0</v>
      </c>
      <c r="BK349" s="257">
        <v>0</v>
      </c>
      <c r="BL349" s="813"/>
      <c r="BM349" s="1250"/>
      <c r="BN349" s="51">
        <f t="shared" si="493"/>
        <v>1.06</v>
      </c>
      <c r="BO349" s="257">
        <v>1.06</v>
      </c>
      <c r="BP349" s="257">
        <v>0</v>
      </c>
      <c r="BQ349" s="257">
        <v>0</v>
      </c>
      <c r="BR349" s="257">
        <v>0</v>
      </c>
      <c r="BS349" s="257">
        <v>0</v>
      </c>
      <c r="BT349" s="257">
        <v>0</v>
      </c>
      <c r="BU349" s="821"/>
      <c r="BV349" s="822"/>
      <c r="BW349" s="822"/>
      <c r="BX349" s="822"/>
      <c r="BY349" s="822"/>
      <c r="BZ349" s="822"/>
      <c r="CA349" s="822"/>
      <c r="CB349" s="822"/>
      <c r="CC349" s="823"/>
    </row>
    <row r="350" spans="1:81" s="58" customFormat="1" ht="40.200000000000003" customHeight="1" thickBot="1" x14ac:dyDescent="0.35">
      <c r="A350" s="34"/>
      <c r="B350" s="887"/>
      <c r="C350" s="870"/>
      <c r="D350" s="873"/>
      <c r="E350" s="853"/>
      <c r="F350" s="853"/>
      <c r="G350" s="853"/>
      <c r="H350" s="853"/>
      <c r="I350" s="1186"/>
      <c r="J350" s="814"/>
      <c r="K350" s="856"/>
      <c r="L350" s="859"/>
      <c r="M350" s="862"/>
      <c r="N350" s="838"/>
      <c r="O350" s="841"/>
      <c r="P350" s="865"/>
      <c r="Q350" s="874"/>
      <c r="R350" s="232"/>
      <c r="S350" s="356" t="s">
        <v>5424</v>
      </c>
      <c r="T350" s="393" t="s">
        <v>3822</v>
      </c>
      <c r="U350" s="237" t="s">
        <v>3826</v>
      </c>
      <c r="V350" s="237" t="s">
        <v>3830</v>
      </c>
      <c r="W350" s="356" t="s">
        <v>5425</v>
      </c>
      <c r="X350" s="539">
        <v>44956</v>
      </c>
      <c r="Y350" s="539">
        <v>45289</v>
      </c>
      <c r="Z350" s="539">
        <v>44956</v>
      </c>
      <c r="AA350" s="539">
        <v>45289</v>
      </c>
      <c r="AB350" s="814"/>
      <c r="AC350" s="829"/>
      <c r="AD350" s="46">
        <f t="shared" si="501"/>
        <v>4.24</v>
      </c>
      <c r="AE350" s="46">
        <f t="shared" si="501"/>
        <v>4.24</v>
      </c>
      <c r="AF350" s="46">
        <f t="shared" si="501"/>
        <v>0</v>
      </c>
      <c r="AG350" s="46">
        <f t="shared" si="501"/>
        <v>0</v>
      </c>
      <c r="AH350" s="46">
        <f t="shared" si="501"/>
        <v>0</v>
      </c>
      <c r="AI350" s="46">
        <f t="shared" si="501"/>
        <v>0</v>
      </c>
      <c r="AJ350" s="46">
        <f t="shared" si="500"/>
        <v>0</v>
      </c>
      <c r="AK350" s="814"/>
      <c r="AL350" s="1254"/>
      <c r="AM350" s="46">
        <f t="shared" si="508"/>
        <v>1.06</v>
      </c>
      <c r="AN350" s="49">
        <v>1.06</v>
      </c>
      <c r="AO350" s="49">
        <v>0</v>
      </c>
      <c r="AP350" s="49">
        <v>0</v>
      </c>
      <c r="AQ350" s="49">
        <v>0</v>
      </c>
      <c r="AR350" s="49">
        <v>0</v>
      </c>
      <c r="AS350" s="49">
        <v>0</v>
      </c>
      <c r="AT350" s="814"/>
      <c r="AU350" s="1257"/>
      <c r="AV350" s="46">
        <f t="shared" si="491"/>
        <v>1.06</v>
      </c>
      <c r="AW350" s="49">
        <v>1.06</v>
      </c>
      <c r="AX350" s="49">
        <v>0</v>
      </c>
      <c r="AY350" s="49">
        <v>0</v>
      </c>
      <c r="AZ350" s="49">
        <v>0</v>
      </c>
      <c r="BA350" s="49">
        <v>0</v>
      </c>
      <c r="BB350" s="49">
        <v>0</v>
      </c>
      <c r="BC350" s="814"/>
      <c r="BD350" s="1260"/>
      <c r="BE350" s="46">
        <f t="shared" si="492"/>
        <v>1.06</v>
      </c>
      <c r="BF350" s="49">
        <v>1.06</v>
      </c>
      <c r="BG350" s="49">
        <v>0</v>
      </c>
      <c r="BH350" s="49">
        <v>0</v>
      </c>
      <c r="BI350" s="49">
        <v>0</v>
      </c>
      <c r="BJ350" s="49">
        <v>0</v>
      </c>
      <c r="BK350" s="49">
        <v>0</v>
      </c>
      <c r="BL350" s="814"/>
      <c r="BM350" s="1251"/>
      <c r="BN350" s="46">
        <f t="shared" si="493"/>
        <v>1.06</v>
      </c>
      <c r="BO350" s="49">
        <v>1.06</v>
      </c>
      <c r="BP350" s="49">
        <v>0</v>
      </c>
      <c r="BQ350" s="49">
        <v>0</v>
      </c>
      <c r="BR350" s="49">
        <v>0</v>
      </c>
      <c r="BS350" s="49">
        <v>0</v>
      </c>
      <c r="BT350" s="49">
        <v>0</v>
      </c>
      <c r="BU350" s="824"/>
      <c r="BV350" s="825"/>
      <c r="BW350" s="825"/>
      <c r="BX350" s="825"/>
      <c r="BY350" s="825"/>
      <c r="BZ350" s="825"/>
      <c r="CA350" s="825"/>
      <c r="CB350" s="825"/>
      <c r="CC350" s="826"/>
    </row>
    <row r="351" spans="1:81" ht="40.200000000000003" customHeight="1" thickTop="1" x14ac:dyDescent="0.3"/>
  </sheetData>
  <mergeCells count="2555">
    <mergeCell ref="BL3:BT3"/>
    <mergeCell ref="BU3:BW3"/>
    <mergeCell ref="BX3:CC3"/>
    <mergeCell ref="C4:H5"/>
    <mergeCell ref="R4:S5"/>
    <mergeCell ref="T4:V4"/>
    <mergeCell ref="AB4:AJ5"/>
    <mergeCell ref="AK4:AM4"/>
    <mergeCell ref="AN4:AS4"/>
    <mergeCell ref="AT4:BB5"/>
    <mergeCell ref="BX2:CC2"/>
    <mergeCell ref="C3:H3"/>
    <mergeCell ref="R3:S3"/>
    <mergeCell ref="T3:V3"/>
    <mergeCell ref="AB3:AJ3"/>
    <mergeCell ref="AK3:AM3"/>
    <mergeCell ref="AN3:AS3"/>
    <mergeCell ref="AT3:BB3"/>
    <mergeCell ref="BC3:BE3"/>
    <mergeCell ref="BF3:BK3"/>
    <mergeCell ref="AN2:AS2"/>
    <mergeCell ref="AT2:BB2"/>
    <mergeCell ref="BC2:BE2"/>
    <mergeCell ref="BF2:BK2"/>
    <mergeCell ref="BL2:BT2"/>
    <mergeCell ref="BU2:BW2"/>
    <mergeCell ref="C2:H2"/>
    <mergeCell ref="R2:S2"/>
    <mergeCell ref="T2:V2"/>
    <mergeCell ref="AB2:AJ2"/>
    <mergeCell ref="AK2:AM2"/>
    <mergeCell ref="M7:M9"/>
    <mergeCell ref="N7:N9"/>
    <mergeCell ref="O7:O9"/>
    <mergeCell ref="BU5:BW5"/>
    <mergeCell ref="BX5:CC5"/>
    <mergeCell ref="B7:B9"/>
    <mergeCell ref="C7:C9"/>
    <mergeCell ref="D7:D9"/>
    <mergeCell ref="E7:E9"/>
    <mergeCell ref="F7:F9"/>
    <mergeCell ref="G7:G9"/>
    <mergeCell ref="H7:H9"/>
    <mergeCell ref="I7:I9"/>
    <mergeCell ref="BC4:BE4"/>
    <mergeCell ref="BF4:BK4"/>
    <mergeCell ref="BL4:BT5"/>
    <mergeCell ref="BU4:BW4"/>
    <mergeCell ref="BX4:CC4"/>
    <mergeCell ref="T5:V5"/>
    <mergeCell ref="AK5:AM5"/>
    <mergeCell ref="AN5:AS5"/>
    <mergeCell ref="BC5:BE5"/>
    <mergeCell ref="BF5:BK5"/>
    <mergeCell ref="B2:B5"/>
    <mergeCell ref="BU7:CC9"/>
    <mergeCell ref="AD8:AD9"/>
    <mergeCell ref="AE8:AH8"/>
    <mergeCell ref="AI8:AI9"/>
    <mergeCell ref="AJ8:AJ9"/>
    <mergeCell ref="AM8:AM9"/>
    <mergeCell ref="AN8:AQ8"/>
    <mergeCell ref="AR8:AR9"/>
    <mergeCell ref="AS8:AS9"/>
    <mergeCell ref="AV7:BB7"/>
    <mergeCell ref="BC7:BC9"/>
    <mergeCell ref="BD7:BD9"/>
    <mergeCell ref="BE7:BK7"/>
    <mergeCell ref="BL7:BL9"/>
    <mergeCell ref="BM7:BM9"/>
    <mergeCell ref="AV8:AV9"/>
    <mergeCell ref="AW8:AZ8"/>
    <mergeCell ref="BA8:BA9"/>
    <mergeCell ref="BB8:BB9"/>
    <mergeCell ref="AD7:AJ7"/>
    <mergeCell ref="AK7:AK9"/>
    <mergeCell ref="AL7:AL9"/>
    <mergeCell ref="AM7:AS7"/>
    <mergeCell ref="AT7:AT9"/>
    <mergeCell ref="AU7:AU9"/>
    <mergeCell ref="BS8:BS9"/>
    <mergeCell ref="BT8:BT9"/>
    <mergeCell ref="B11:B58"/>
    <mergeCell ref="C11:C26"/>
    <mergeCell ref="D11:D14"/>
    <mergeCell ref="E11:E14"/>
    <mergeCell ref="F11:F14"/>
    <mergeCell ref="G11:G14"/>
    <mergeCell ref="H11:H14"/>
    <mergeCell ref="I11:I14"/>
    <mergeCell ref="BE8:BE9"/>
    <mergeCell ref="BF8:BI8"/>
    <mergeCell ref="BJ8:BJ9"/>
    <mergeCell ref="BK8:BK9"/>
    <mergeCell ref="BN8:BN9"/>
    <mergeCell ref="BO8:BR8"/>
    <mergeCell ref="BN7:BT7"/>
    <mergeCell ref="V7:V9"/>
    <mergeCell ref="W7:W9"/>
    <mergeCell ref="X7:Y7"/>
    <mergeCell ref="Z7:AA7"/>
    <mergeCell ref="AB7:AB9"/>
    <mergeCell ref="AC7:AC9"/>
    <mergeCell ref="P7:P9"/>
    <mergeCell ref="Q7:Q9"/>
    <mergeCell ref="R7:R9"/>
    <mergeCell ref="S7:S9"/>
    <mergeCell ref="T7:T9"/>
    <mergeCell ref="U7:U9"/>
    <mergeCell ref="J7:J9"/>
    <mergeCell ref="K7:K9"/>
    <mergeCell ref="L7:L9"/>
    <mergeCell ref="BM11:BM14"/>
    <mergeCell ref="BU11:CC11"/>
    <mergeCell ref="BU12:CC12"/>
    <mergeCell ref="BU13:CC13"/>
    <mergeCell ref="BU14:CC14"/>
    <mergeCell ref="D15:D18"/>
    <mergeCell ref="E15:E18"/>
    <mergeCell ref="F15:F18"/>
    <mergeCell ref="G15:G18"/>
    <mergeCell ref="H15:H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L11:L14"/>
    <mergeCell ref="M11:M14"/>
    <mergeCell ref="N11:N14"/>
    <mergeCell ref="O11:O14"/>
    <mergeCell ref="D19:D22"/>
    <mergeCell ref="E19:E22"/>
    <mergeCell ref="F19:F22"/>
    <mergeCell ref="G19:G22"/>
    <mergeCell ref="H19:H22"/>
    <mergeCell ref="I19:I22"/>
    <mergeCell ref="BL15:BL18"/>
    <mergeCell ref="BM15:BM18"/>
    <mergeCell ref="BU15:CC15"/>
    <mergeCell ref="BU16:CC16"/>
    <mergeCell ref="BU17:CC17"/>
    <mergeCell ref="BU18:CC18"/>
    <mergeCell ref="AK15:AK18"/>
    <mergeCell ref="AL15:AL18"/>
    <mergeCell ref="AT15:AT18"/>
    <mergeCell ref="AU15:AU18"/>
    <mergeCell ref="BC15:BC18"/>
    <mergeCell ref="BD15:BD18"/>
    <mergeCell ref="O15:O18"/>
    <mergeCell ref="P15:P18"/>
    <mergeCell ref="Q15:Q18"/>
    <mergeCell ref="R15:R18"/>
    <mergeCell ref="AB15:AB18"/>
    <mergeCell ref="AC15:AC18"/>
    <mergeCell ref="I15:I18"/>
    <mergeCell ref="J15:J18"/>
    <mergeCell ref="K15:K18"/>
    <mergeCell ref="L15:L18"/>
    <mergeCell ref="M15:M18"/>
    <mergeCell ref="N15:N18"/>
    <mergeCell ref="AL19:AL22"/>
    <mergeCell ref="AT19:AT22"/>
    <mergeCell ref="AU19:AU22"/>
    <mergeCell ref="BC19:BC22"/>
    <mergeCell ref="BL19:BL22"/>
    <mergeCell ref="BU19:CC19"/>
    <mergeCell ref="BU20:CC20"/>
    <mergeCell ref="BU21:CC21"/>
    <mergeCell ref="BU22:CC22"/>
    <mergeCell ref="P19:P22"/>
    <mergeCell ref="Q19:Q22"/>
    <mergeCell ref="R19:R22"/>
    <mergeCell ref="AB19:AB22"/>
    <mergeCell ref="AC19:AC22"/>
    <mergeCell ref="AK19:AK22"/>
    <mergeCell ref="J19:J22"/>
    <mergeCell ref="K19:K22"/>
    <mergeCell ref="L19:L22"/>
    <mergeCell ref="M19:M22"/>
    <mergeCell ref="N19:N22"/>
    <mergeCell ref="O19:O22"/>
    <mergeCell ref="AT23:AT26"/>
    <mergeCell ref="AU23:AU26"/>
    <mergeCell ref="BC23:BC26"/>
    <mergeCell ref="BL23:BL26"/>
    <mergeCell ref="BU23:CC23"/>
    <mergeCell ref="BU24:CC24"/>
    <mergeCell ref="BU25:CC25"/>
    <mergeCell ref="BU26:CC26"/>
    <mergeCell ref="P23:P26"/>
    <mergeCell ref="Q23:Q26"/>
    <mergeCell ref="R23:R26"/>
    <mergeCell ref="AB23:AB26"/>
    <mergeCell ref="AC23:AC26"/>
    <mergeCell ref="AK23:AK26"/>
    <mergeCell ref="J23:J26"/>
    <mergeCell ref="K23:K26"/>
    <mergeCell ref="L23:L26"/>
    <mergeCell ref="M23:M26"/>
    <mergeCell ref="N23:N26"/>
    <mergeCell ref="O23:O26"/>
    <mergeCell ref="I27:I30"/>
    <mergeCell ref="J27:J30"/>
    <mergeCell ref="K27:K30"/>
    <mergeCell ref="L27:L30"/>
    <mergeCell ref="M27:M30"/>
    <mergeCell ref="N27:N30"/>
    <mergeCell ref="C27:C42"/>
    <mergeCell ref="D27:D30"/>
    <mergeCell ref="E27:E30"/>
    <mergeCell ref="F27:F30"/>
    <mergeCell ref="G27:G30"/>
    <mergeCell ref="H27:H30"/>
    <mergeCell ref="D31:D34"/>
    <mergeCell ref="E31:E34"/>
    <mergeCell ref="F31:F34"/>
    <mergeCell ref="G31:G34"/>
    <mergeCell ref="AL23:AL26"/>
    <mergeCell ref="D23:D26"/>
    <mergeCell ref="E23:E26"/>
    <mergeCell ref="F23:F26"/>
    <mergeCell ref="G23:G26"/>
    <mergeCell ref="H23:H26"/>
    <mergeCell ref="I23:I26"/>
    <mergeCell ref="BL27:BL30"/>
    <mergeCell ref="BM27:BM30"/>
    <mergeCell ref="BU27:CC27"/>
    <mergeCell ref="BU28:CC28"/>
    <mergeCell ref="BU29:CC29"/>
    <mergeCell ref="BU30:CC30"/>
    <mergeCell ref="AK27:AK30"/>
    <mergeCell ref="AL27:AL30"/>
    <mergeCell ref="AT27:AT30"/>
    <mergeCell ref="AU27:AU30"/>
    <mergeCell ref="BC27:BC30"/>
    <mergeCell ref="BD27:BD30"/>
    <mergeCell ref="O27:O30"/>
    <mergeCell ref="P27:P30"/>
    <mergeCell ref="Q27:Q30"/>
    <mergeCell ref="R27:R30"/>
    <mergeCell ref="AB27:AB30"/>
    <mergeCell ref="AC27:AC30"/>
    <mergeCell ref="H35:H38"/>
    <mergeCell ref="I35:I38"/>
    <mergeCell ref="BD31:BD34"/>
    <mergeCell ref="BL31:BL34"/>
    <mergeCell ref="BM31:BM34"/>
    <mergeCell ref="BU31:CC31"/>
    <mergeCell ref="BU32:CC32"/>
    <mergeCell ref="BU33:CC33"/>
    <mergeCell ref="BU34:CC34"/>
    <mergeCell ref="AC31:AC34"/>
    <mergeCell ref="AK31:AK34"/>
    <mergeCell ref="AL31:AL34"/>
    <mergeCell ref="AT31:AT34"/>
    <mergeCell ref="AU31:AU34"/>
    <mergeCell ref="BC31:BC34"/>
    <mergeCell ref="N31:N34"/>
    <mergeCell ref="O31:O34"/>
    <mergeCell ref="P31:P34"/>
    <mergeCell ref="Q31:Q34"/>
    <mergeCell ref="R31:R34"/>
    <mergeCell ref="AB31:AB34"/>
    <mergeCell ref="H31:H34"/>
    <mergeCell ref="I31:I34"/>
    <mergeCell ref="J31:J34"/>
    <mergeCell ref="K31:K34"/>
    <mergeCell ref="L31:L34"/>
    <mergeCell ref="M31:M34"/>
    <mergeCell ref="BM35:BM38"/>
    <mergeCell ref="BU35:CC35"/>
    <mergeCell ref="BU36:CC36"/>
    <mergeCell ref="BU37:CC37"/>
    <mergeCell ref="BU38:CC38"/>
    <mergeCell ref="D39:D42"/>
    <mergeCell ref="E39:E42"/>
    <mergeCell ref="F39:F42"/>
    <mergeCell ref="G39:G42"/>
    <mergeCell ref="H39:H42"/>
    <mergeCell ref="AL35:AL38"/>
    <mergeCell ref="AT35:AT38"/>
    <mergeCell ref="AU35:AU38"/>
    <mergeCell ref="BC35:BC38"/>
    <mergeCell ref="BD35:BD38"/>
    <mergeCell ref="BL35:BL38"/>
    <mergeCell ref="P35:P38"/>
    <mergeCell ref="Q35:Q38"/>
    <mergeCell ref="R35:R38"/>
    <mergeCell ref="AB35:AB38"/>
    <mergeCell ref="AC35:AC38"/>
    <mergeCell ref="AK35:AK38"/>
    <mergeCell ref="J35:J38"/>
    <mergeCell ref="K35:K38"/>
    <mergeCell ref="L35:L38"/>
    <mergeCell ref="M35:M38"/>
    <mergeCell ref="N35:N38"/>
    <mergeCell ref="O35:O38"/>
    <mergeCell ref="D35:D38"/>
    <mergeCell ref="E35:E38"/>
    <mergeCell ref="F35:F38"/>
    <mergeCell ref="G35:G38"/>
    <mergeCell ref="BM39:BM42"/>
    <mergeCell ref="BU39:CC39"/>
    <mergeCell ref="BU40:CC40"/>
    <mergeCell ref="BU41:CC41"/>
    <mergeCell ref="BU42:CC42"/>
    <mergeCell ref="AK39:AK42"/>
    <mergeCell ref="AL39:AL42"/>
    <mergeCell ref="AT39:AT42"/>
    <mergeCell ref="AU39:AU42"/>
    <mergeCell ref="BC39:BC42"/>
    <mergeCell ref="BD39:BD42"/>
    <mergeCell ref="O39:O42"/>
    <mergeCell ref="P39:P42"/>
    <mergeCell ref="Q39:Q42"/>
    <mergeCell ref="R39:R42"/>
    <mergeCell ref="AB39:AB42"/>
    <mergeCell ref="AC39:AC42"/>
    <mergeCell ref="I43:I46"/>
    <mergeCell ref="J43:J46"/>
    <mergeCell ref="K43:K46"/>
    <mergeCell ref="L43:L46"/>
    <mergeCell ref="M43:M46"/>
    <mergeCell ref="N43:N46"/>
    <mergeCell ref="C43:C58"/>
    <mergeCell ref="D43:D46"/>
    <mergeCell ref="E43:E46"/>
    <mergeCell ref="F43:F46"/>
    <mergeCell ref="G43:G46"/>
    <mergeCell ref="H43:H46"/>
    <mergeCell ref="D47:D50"/>
    <mergeCell ref="E47:E50"/>
    <mergeCell ref="F47:F50"/>
    <mergeCell ref="G47:G50"/>
    <mergeCell ref="BL39:BL42"/>
    <mergeCell ref="I39:I42"/>
    <mergeCell ref="J39:J42"/>
    <mergeCell ref="K39:K42"/>
    <mergeCell ref="L39:L42"/>
    <mergeCell ref="M39:M42"/>
    <mergeCell ref="N39:N42"/>
    <mergeCell ref="BL43:BL46"/>
    <mergeCell ref="BM43:BM46"/>
    <mergeCell ref="BU43:CC43"/>
    <mergeCell ref="BU44:CC44"/>
    <mergeCell ref="BU45:CC45"/>
    <mergeCell ref="BU46:CC46"/>
    <mergeCell ref="AK43:AK46"/>
    <mergeCell ref="AL43:AL46"/>
    <mergeCell ref="AT43:AT46"/>
    <mergeCell ref="AU43:AU46"/>
    <mergeCell ref="BC43:BC46"/>
    <mergeCell ref="BD43:BD46"/>
    <mergeCell ref="O43:O46"/>
    <mergeCell ref="P43:P46"/>
    <mergeCell ref="Q43:Q46"/>
    <mergeCell ref="R43:R46"/>
    <mergeCell ref="AB43:AB46"/>
    <mergeCell ref="AC43:AC46"/>
    <mergeCell ref="H51:H54"/>
    <mergeCell ref="I51:I54"/>
    <mergeCell ref="BD47:BD50"/>
    <mergeCell ref="BL47:BL50"/>
    <mergeCell ref="BM47:BM50"/>
    <mergeCell ref="BU47:CC47"/>
    <mergeCell ref="BU48:CC48"/>
    <mergeCell ref="BU49:CC49"/>
    <mergeCell ref="BU50:CC50"/>
    <mergeCell ref="AC47:AC50"/>
    <mergeCell ref="AK47:AK50"/>
    <mergeCell ref="AL47:AL50"/>
    <mergeCell ref="AT47:AT50"/>
    <mergeCell ref="AU47:AU50"/>
    <mergeCell ref="BC47:BC50"/>
    <mergeCell ref="N47:N50"/>
    <mergeCell ref="O47:O50"/>
    <mergeCell ref="P47:P50"/>
    <mergeCell ref="Q47:Q50"/>
    <mergeCell ref="R47:R50"/>
    <mergeCell ref="AB47:AB50"/>
    <mergeCell ref="H47:H50"/>
    <mergeCell ref="I47:I50"/>
    <mergeCell ref="J47:J50"/>
    <mergeCell ref="K47:K50"/>
    <mergeCell ref="L47:L50"/>
    <mergeCell ref="M47:M50"/>
    <mergeCell ref="BM51:BM54"/>
    <mergeCell ref="BU51:CC51"/>
    <mergeCell ref="BU52:CC52"/>
    <mergeCell ref="BU53:CC53"/>
    <mergeCell ref="BU54:CC54"/>
    <mergeCell ref="D55:D58"/>
    <mergeCell ref="E55:E58"/>
    <mergeCell ref="F55:F58"/>
    <mergeCell ref="G55:G58"/>
    <mergeCell ref="H55:H58"/>
    <mergeCell ref="AL51:AL54"/>
    <mergeCell ref="AT51:AT54"/>
    <mergeCell ref="AU51:AU54"/>
    <mergeCell ref="BC51:BC54"/>
    <mergeCell ref="BD51:BD54"/>
    <mergeCell ref="BL51:BL54"/>
    <mergeCell ref="P51:P54"/>
    <mergeCell ref="Q51:Q54"/>
    <mergeCell ref="R51:R54"/>
    <mergeCell ref="AB51:AB54"/>
    <mergeCell ref="AC51:AC54"/>
    <mergeCell ref="AK51:AK54"/>
    <mergeCell ref="J51:J54"/>
    <mergeCell ref="K51:K54"/>
    <mergeCell ref="L51:L54"/>
    <mergeCell ref="M51:M54"/>
    <mergeCell ref="N51:N54"/>
    <mergeCell ref="O51:O54"/>
    <mergeCell ref="D51:D54"/>
    <mergeCell ref="E51:E54"/>
    <mergeCell ref="F51:F54"/>
    <mergeCell ref="G51:G54"/>
    <mergeCell ref="BM55:BM58"/>
    <mergeCell ref="BU55:CC55"/>
    <mergeCell ref="BU56:CC56"/>
    <mergeCell ref="BU57:CC57"/>
    <mergeCell ref="BU58:CC58"/>
    <mergeCell ref="AK55:AK58"/>
    <mergeCell ref="AL55:AL58"/>
    <mergeCell ref="AT55:AT58"/>
    <mergeCell ref="AU55:AU58"/>
    <mergeCell ref="BC55:BC58"/>
    <mergeCell ref="BD55:BD58"/>
    <mergeCell ref="O55:O58"/>
    <mergeCell ref="P55:P58"/>
    <mergeCell ref="Q55:Q58"/>
    <mergeCell ref="R55:R58"/>
    <mergeCell ref="AB55:AB58"/>
    <mergeCell ref="AC55:AC58"/>
    <mergeCell ref="H59:H62"/>
    <mergeCell ref="I59:I62"/>
    <mergeCell ref="J59:J62"/>
    <mergeCell ref="K59:K62"/>
    <mergeCell ref="L59:L62"/>
    <mergeCell ref="M59:M62"/>
    <mergeCell ref="B59:B138"/>
    <mergeCell ref="C59:C74"/>
    <mergeCell ref="D59:D62"/>
    <mergeCell ref="E59:E62"/>
    <mergeCell ref="F59:F62"/>
    <mergeCell ref="G59:G62"/>
    <mergeCell ref="D63:D66"/>
    <mergeCell ref="E63:E66"/>
    <mergeCell ref="F63:F66"/>
    <mergeCell ref="G63:G66"/>
    <mergeCell ref="BL55:BL58"/>
    <mergeCell ref="I55:I58"/>
    <mergeCell ref="J55:J58"/>
    <mergeCell ref="K55:K58"/>
    <mergeCell ref="L55:L58"/>
    <mergeCell ref="M55:M58"/>
    <mergeCell ref="N55:N58"/>
    <mergeCell ref="BD59:BD62"/>
    <mergeCell ref="BL59:BL62"/>
    <mergeCell ref="BM59:BM62"/>
    <mergeCell ref="BU59:CC59"/>
    <mergeCell ref="BU60:CC60"/>
    <mergeCell ref="BU61:CC61"/>
    <mergeCell ref="BU62:CC62"/>
    <mergeCell ref="AC59:AC62"/>
    <mergeCell ref="AK59:AK62"/>
    <mergeCell ref="AL59:AL62"/>
    <mergeCell ref="AT59:AT62"/>
    <mergeCell ref="AU59:AU62"/>
    <mergeCell ref="BC59:BC62"/>
    <mergeCell ref="N59:N62"/>
    <mergeCell ref="O59:O62"/>
    <mergeCell ref="P59:P62"/>
    <mergeCell ref="Q59:Q62"/>
    <mergeCell ref="R59:R62"/>
    <mergeCell ref="AB59:AB62"/>
    <mergeCell ref="H67:H70"/>
    <mergeCell ref="I67:I70"/>
    <mergeCell ref="BD63:BD66"/>
    <mergeCell ref="BL63:BL66"/>
    <mergeCell ref="BM63:BM66"/>
    <mergeCell ref="BU63:CC63"/>
    <mergeCell ref="BU64:CC64"/>
    <mergeCell ref="BU65:CC65"/>
    <mergeCell ref="BU66:CC66"/>
    <mergeCell ref="AC63:AC66"/>
    <mergeCell ref="AK63:AK66"/>
    <mergeCell ref="AL63:AL66"/>
    <mergeCell ref="AT63:AT66"/>
    <mergeCell ref="AU63:AU66"/>
    <mergeCell ref="BC63:BC66"/>
    <mergeCell ref="N63:N66"/>
    <mergeCell ref="O63:O66"/>
    <mergeCell ref="P63:P66"/>
    <mergeCell ref="Q63:Q66"/>
    <mergeCell ref="R63:R66"/>
    <mergeCell ref="AB63:AB66"/>
    <mergeCell ref="H63:H66"/>
    <mergeCell ref="I63:I66"/>
    <mergeCell ref="J63:J66"/>
    <mergeCell ref="K63:K66"/>
    <mergeCell ref="L63:L66"/>
    <mergeCell ref="M63:M66"/>
    <mergeCell ref="BM67:BM70"/>
    <mergeCell ref="BU67:CC67"/>
    <mergeCell ref="BU68:CC68"/>
    <mergeCell ref="BU69:CC69"/>
    <mergeCell ref="BU70:CC70"/>
    <mergeCell ref="D71:D74"/>
    <mergeCell ref="E71:E74"/>
    <mergeCell ref="F71:F74"/>
    <mergeCell ref="G71:G74"/>
    <mergeCell ref="H71:H74"/>
    <mergeCell ref="AL67:AL70"/>
    <mergeCell ref="AT67:AT70"/>
    <mergeCell ref="AU67:AU70"/>
    <mergeCell ref="BC67:BC70"/>
    <mergeCell ref="BD67:BD70"/>
    <mergeCell ref="BL67:BL70"/>
    <mergeCell ref="P67:P70"/>
    <mergeCell ref="Q67:Q70"/>
    <mergeCell ref="R67:R70"/>
    <mergeCell ref="AB67:AB70"/>
    <mergeCell ref="AC67:AC70"/>
    <mergeCell ref="AK67:AK70"/>
    <mergeCell ref="J67:J70"/>
    <mergeCell ref="K67:K70"/>
    <mergeCell ref="L67:L70"/>
    <mergeCell ref="M67:M70"/>
    <mergeCell ref="N67:N70"/>
    <mergeCell ref="O67:O70"/>
    <mergeCell ref="D67:D70"/>
    <mergeCell ref="E67:E70"/>
    <mergeCell ref="F67:F70"/>
    <mergeCell ref="G67:G70"/>
    <mergeCell ref="BM71:BM74"/>
    <mergeCell ref="BU71:CC71"/>
    <mergeCell ref="BU72:CC72"/>
    <mergeCell ref="BU73:CC73"/>
    <mergeCell ref="BU74:CC74"/>
    <mergeCell ref="AK71:AK74"/>
    <mergeCell ref="AL71:AL74"/>
    <mergeCell ref="AT71:AT74"/>
    <mergeCell ref="AU71:AU74"/>
    <mergeCell ref="BC71:BC74"/>
    <mergeCell ref="BD71:BD74"/>
    <mergeCell ref="O71:O74"/>
    <mergeCell ref="P71:P74"/>
    <mergeCell ref="Q71:Q74"/>
    <mergeCell ref="R71:R74"/>
    <mergeCell ref="AB71:AB74"/>
    <mergeCell ref="AC71:AC74"/>
    <mergeCell ref="I75:I78"/>
    <mergeCell ref="J75:J78"/>
    <mergeCell ref="K75:K78"/>
    <mergeCell ref="L75:L78"/>
    <mergeCell ref="M75:M78"/>
    <mergeCell ref="N75:N78"/>
    <mergeCell ref="C75:C106"/>
    <mergeCell ref="D75:D78"/>
    <mergeCell ref="E75:E78"/>
    <mergeCell ref="F75:F78"/>
    <mergeCell ref="G75:G78"/>
    <mergeCell ref="H75:H78"/>
    <mergeCell ref="D79:D82"/>
    <mergeCell ref="E79:E82"/>
    <mergeCell ref="F79:F82"/>
    <mergeCell ref="G79:G82"/>
    <mergeCell ref="BL71:BL74"/>
    <mergeCell ref="I71:I74"/>
    <mergeCell ref="J71:J74"/>
    <mergeCell ref="K71:K74"/>
    <mergeCell ref="L71:L74"/>
    <mergeCell ref="M71:M74"/>
    <mergeCell ref="N71:N74"/>
    <mergeCell ref="BL75:BL78"/>
    <mergeCell ref="BM75:BM78"/>
    <mergeCell ref="BU75:CC75"/>
    <mergeCell ref="BU76:CC76"/>
    <mergeCell ref="BU77:CC77"/>
    <mergeCell ref="BU78:CC78"/>
    <mergeCell ref="AK75:AK78"/>
    <mergeCell ref="AL75:AL78"/>
    <mergeCell ref="AT75:AT78"/>
    <mergeCell ref="AU75:AU78"/>
    <mergeCell ref="BC75:BC78"/>
    <mergeCell ref="BD75:BD78"/>
    <mergeCell ref="O75:O78"/>
    <mergeCell ref="P75:P78"/>
    <mergeCell ref="Q75:Q78"/>
    <mergeCell ref="R75:R78"/>
    <mergeCell ref="AB75:AB78"/>
    <mergeCell ref="AC75:AC78"/>
    <mergeCell ref="H83:H86"/>
    <mergeCell ref="I83:I86"/>
    <mergeCell ref="BD79:BD82"/>
    <mergeCell ref="BL79:BL82"/>
    <mergeCell ref="BM79:BM82"/>
    <mergeCell ref="BU79:CC79"/>
    <mergeCell ref="BU80:CC80"/>
    <mergeCell ref="BU81:CC81"/>
    <mergeCell ref="BU82:CC82"/>
    <mergeCell ref="AC79:AC82"/>
    <mergeCell ref="AK79:AK82"/>
    <mergeCell ref="AL79:AL82"/>
    <mergeCell ref="AT79:AT82"/>
    <mergeCell ref="AU79:AU82"/>
    <mergeCell ref="BC79:BC82"/>
    <mergeCell ref="N79:N82"/>
    <mergeCell ref="O79:O82"/>
    <mergeCell ref="P79:P82"/>
    <mergeCell ref="Q79:Q82"/>
    <mergeCell ref="R79:R82"/>
    <mergeCell ref="AB79:AB82"/>
    <mergeCell ref="H79:H82"/>
    <mergeCell ref="I79:I82"/>
    <mergeCell ref="J79:J82"/>
    <mergeCell ref="K79:K82"/>
    <mergeCell ref="L79:L82"/>
    <mergeCell ref="M79:M82"/>
    <mergeCell ref="BM83:BM86"/>
    <mergeCell ref="BU83:CC83"/>
    <mergeCell ref="BU84:CC84"/>
    <mergeCell ref="BU85:CC85"/>
    <mergeCell ref="BU86:CC86"/>
    <mergeCell ref="D87:D90"/>
    <mergeCell ref="E87:E90"/>
    <mergeCell ref="F87:F90"/>
    <mergeCell ref="G87:G90"/>
    <mergeCell ref="H87:H90"/>
    <mergeCell ref="AL83:AL86"/>
    <mergeCell ref="AT83:AT86"/>
    <mergeCell ref="AU83:AU86"/>
    <mergeCell ref="BC83:BC86"/>
    <mergeCell ref="BD83:BD86"/>
    <mergeCell ref="BL83:BL86"/>
    <mergeCell ref="P83:P86"/>
    <mergeCell ref="Q83:Q86"/>
    <mergeCell ref="R83:R86"/>
    <mergeCell ref="AB83:AB86"/>
    <mergeCell ref="AC83:AC86"/>
    <mergeCell ref="AK83:AK86"/>
    <mergeCell ref="J83:J86"/>
    <mergeCell ref="K83:K86"/>
    <mergeCell ref="L83:L86"/>
    <mergeCell ref="M83:M86"/>
    <mergeCell ref="N83:N86"/>
    <mergeCell ref="O83:O86"/>
    <mergeCell ref="D83:D86"/>
    <mergeCell ref="E83:E86"/>
    <mergeCell ref="F83:F86"/>
    <mergeCell ref="G83:G86"/>
    <mergeCell ref="H91:H94"/>
    <mergeCell ref="I91:I94"/>
    <mergeCell ref="BL87:BL90"/>
    <mergeCell ref="BM87:BM90"/>
    <mergeCell ref="BU87:CC87"/>
    <mergeCell ref="BU88:CC88"/>
    <mergeCell ref="BU89:CC89"/>
    <mergeCell ref="BU90:CC90"/>
    <mergeCell ref="AK87:AK90"/>
    <mergeCell ref="AL87:AL90"/>
    <mergeCell ref="AT87:AT90"/>
    <mergeCell ref="AU87:AU90"/>
    <mergeCell ref="BC87:BC90"/>
    <mergeCell ref="BD87:BD90"/>
    <mergeCell ref="O87:O90"/>
    <mergeCell ref="P87:P90"/>
    <mergeCell ref="Q87:Q90"/>
    <mergeCell ref="R87:R90"/>
    <mergeCell ref="AB87:AB90"/>
    <mergeCell ref="AC87:AC90"/>
    <mergeCell ref="I87:I90"/>
    <mergeCell ref="J87:J90"/>
    <mergeCell ref="K87:K90"/>
    <mergeCell ref="L87:L90"/>
    <mergeCell ref="M87:M90"/>
    <mergeCell ref="N87:N90"/>
    <mergeCell ref="BM91:BM94"/>
    <mergeCell ref="BU91:CC91"/>
    <mergeCell ref="BU92:CC92"/>
    <mergeCell ref="BU93:CC93"/>
    <mergeCell ref="BU94:CC94"/>
    <mergeCell ref="D95:D98"/>
    <mergeCell ref="E95:E98"/>
    <mergeCell ref="F95:F98"/>
    <mergeCell ref="G95:G98"/>
    <mergeCell ref="H95:H98"/>
    <mergeCell ref="AL91:AL94"/>
    <mergeCell ref="AT91:AT94"/>
    <mergeCell ref="AU91:AU94"/>
    <mergeCell ref="BC91:BC94"/>
    <mergeCell ref="BD91:BD94"/>
    <mergeCell ref="BL91:BL94"/>
    <mergeCell ref="P91:P94"/>
    <mergeCell ref="Q91:Q94"/>
    <mergeCell ref="R91:R94"/>
    <mergeCell ref="AB91:AB94"/>
    <mergeCell ref="AC91:AC94"/>
    <mergeCell ref="AK91:AK94"/>
    <mergeCell ref="J91:J94"/>
    <mergeCell ref="K91:K94"/>
    <mergeCell ref="L91:L94"/>
    <mergeCell ref="M91:M94"/>
    <mergeCell ref="N91:N94"/>
    <mergeCell ref="O91:O94"/>
    <mergeCell ref="D91:D94"/>
    <mergeCell ref="E91:E94"/>
    <mergeCell ref="F91:F94"/>
    <mergeCell ref="G91:G94"/>
    <mergeCell ref="H99:H102"/>
    <mergeCell ref="I99:I102"/>
    <mergeCell ref="BL95:BL98"/>
    <mergeCell ref="BM95:BM98"/>
    <mergeCell ref="BU95:CC95"/>
    <mergeCell ref="BU96:CC96"/>
    <mergeCell ref="BU97:CC97"/>
    <mergeCell ref="BU98:CC98"/>
    <mergeCell ref="AK95:AK98"/>
    <mergeCell ref="AL95:AL98"/>
    <mergeCell ref="AT95:AT98"/>
    <mergeCell ref="AU95:AU98"/>
    <mergeCell ref="BC95:BC98"/>
    <mergeCell ref="BD95:BD98"/>
    <mergeCell ref="O95:O98"/>
    <mergeCell ref="P95:P98"/>
    <mergeCell ref="Q95:Q98"/>
    <mergeCell ref="R95:R98"/>
    <mergeCell ref="AB95:AB98"/>
    <mergeCell ref="AC95:AC98"/>
    <mergeCell ref="I95:I98"/>
    <mergeCell ref="J95:J98"/>
    <mergeCell ref="K95:K98"/>
    <mergeCell ref="L95:L98"/>
    <mergeCell ref="M95:M98"/>
    <mergeCell ref="N95:N98"/>
    <mergeCell ref="BM99:BM102"/>
    <mergeCell ref="BU99:CC99"/>
    <mergeCell ref="BU100:CC100"/>
    <mergeCell ref="BU101:CC101"/>
    <mergeCell ref="BU102:CC102"/>
    <mergeCell ref="D103:D106"/>
    <mergeCell ref="E103:E106"/>
    <mergeCell ref="F103:F106"/>
    <mergeCell ref="G103:G106"/>
    <mergeCell ref="H103:H106"/>
    <mergeCell ref="AL99:AL102"/>
    <mergeCell ref="AT99:AT102"/>
    <mergeCell ref="AU99:AU102"/>
    <mergeCell ref="BC99:BC102"/>
    <mergeCell ref="BD99:BD102"/>
    <mergeCell ref="BL99:BL102"/>
    <mergeCell ref="P99:P102"/>
    <mergeCell ref="Q99:Q102"/>
    <mergeCell ref="R99:R102"/>
    <mergeCell ref="AB99:AB102"/>
    <mergeCell ref="AC99:AC102"/>
    <mergeCell ref="AK99:AK102"/>
    <mergeCell ref="J99:J102"/>
    <mergeCell ref="K99:K102"/>
    <mergeCell ref="L99:L102"/>
    <mergeCell ref="M99:M102"/>
    <mergeCell ref="N99:N102"/>
    <mergeCell ref="O99:O102"/>
    <mergeCell ref="D99:D102"/>
    <mergeCell ref="E99:E102"/>
    <mergeCell ref="F99:F102"/>
    <mergeCell ref="G99:G102"/>
    <mergeCell ref="BM103:BM106"/>
    <mergeCell ref="BU103:CC103"/>
    <mergeCell ref="BU104:CC104"/>
    <mergeCell ref="BU105:CC105"/>
    <mergeCell ref="BU106:CC106"/>
    <mergeCell ref="AK103:AK106"/>
    <mergeCell ref="AL103:AL106"/>
    <mergeCell ref="AT103:AT106"/>
    <mergeCell ref="AU103:AU106"/>
    <mergeCell ref="BC103:BC106"/>
    <mergeCell ref="BD103:BD106"/>
    <mergeCell ref="O103:O106"/>
    <mergeCell ref="P103:P106"/>
    <mergeCell ref="Q103:Q106"/>
    <mergeCell ref="R103:R106"/>
    <mergeCell ref="AB103:AB106"/>
    <mergeCell ref="AC103:AC106"/>
    <mergeCell ref="I107:I110"/>
    <mergeCell ref="J107:J110"/>
    <mergeCell ref="K107:K110"/>
    <mergeCell ref="L107:L110"/>
    <mergeCell ref="M107:M110"/>
    <mergeCell ref="N107:N110"/>
    <mergeCell ref="C107:C122"/>
    <mergeCell ref="D107:D110"/>
    <mergeCell ref="E107:E110"/>
    <mergeCell ref="F107:F110"/>
    <mergeCell ref="G107:G110"/>
    <mergeCell ref="H107:H110"/>
    <mergeCell ref="D111:D114"/>
    <mergeCell ref="E111:E114"/>
    <mergeCell ref="F111:F114"/>
    <mergeCell ref="G111:G114"/>
    <mergeCell ref="BL103:BL106"/>
    <mergeCell ref="I103:I106"/>
    <mergeCell ref="J103:J106"/>
    <mergeCell ref="K103:K106"/>
    <mergeCell ref="L103:L106"/>
    <mergeCell ref="M103:M106"/>
    <mergeCell ref="N103:N106"/>
    <mergeCell ref="BL107:BL110"/>
    <mergeCell ref="BM107:BM110"/>
    <mergeCell ref="BU107:CC107"/>
    <mergeCell ref="BU108:CC108"/>
    <mergeCell ref="BU109:CC109"/>
    <mergeCell ref="BU110:CC110"/>
    <mergeCell ref="AK107:AK110"/>
    <mergeCell ref="AL107:AL110"/>
    <mergeCell ref="AT107:AT110"/>
    <mergeCell ref="AU107:AU110"/>
    <mergeCell ref="BC107:BC110"/>
    <mergeCell ref="BD107:BD110"/>
    <mergeCell ref="O107:O110"/>
    <mergeCell ref="P107:P110"/>
    <mergeCell ref="Q107:Q110"/>
    <mergeCell ref="R107:R110"/>
    <mergeCell ref="AB107:AB110"/>
    <mergeCell ref="AC107:AC110"/>
    <mergeCell ref="H115:H118"/>
    <mergeCell ref="I115:I118"/>
    <mergeCell ref="BD111:BD114"/>
    <mergeCell ref="BL111:BL114"/>
    <mergeCell ref="BM111:BM114"/>
    <mergeCell ref="BU111:CC111"/>
    <mergeCell ref="BU112:CC112"/>
    <mergeCell ref="BU113:CC113"/>
    <mergeCell ref="BU114:CC114"/>
    <mergeCell ref="AC111:AC114"/>
    <mergeCell ref="AK111:AK114"/>
    <mergeCell ref="AL111:AL114"/>
    <mergeCell ref="AT111:AT114"/>
    <mergeCell ref="AU111:AU114"/>
    <mergeCell ref="BC111:BC114"/>
    <mergeCell ref="N111:N114"/>
    <mergeCell ref="O111:O114"/>
    <mergeCell ref="P111:P114"/>
    <mergeCell ref="Q111:Q114"/>
    <mergeCell ref="R111:R114"/>
    <mergeCell ref="AB111:AB114"/>
    <mergeCell ref="H111:H114"/>
    <mergeCell ref="I111:I114"/>
    <mergeCell ref="J111:J114"/>
    <mergeCell ref="K111:K114"/>
    <mergeCell ref="L111:L114"/>
    <mergeCell ref="M111:M114"/>
    <mergeCell ref="BM115:BM118"/>
    <mergeCell ref="BU115:CC115"/>
    <mergeCell ref="BU116:CC116"/>
    <mergeCell ref="BU117:CC117"/>
    <mergeCell ref="BU118:CC118"/>
    <mergeCell ref="D119:D122"/>
    <mergeCell ref="E119:E122"/>
    <mergeCell ref="F119:F122"/>
    <mergeCell ref="G119:G122"/>
    <mergeCell ref="H119:H122"/>
    <mergeCell ref="AL115:AL118"/>
    <mergeCell ref="AT115:AT118"/>
    <mergeCell ref="AU115:AU118"/>
    <mergeCell ref="BC115:BC118"/>
    <mergeCell ref="BD115:BD118"/>
    <mergeCell ref="BL115:BL118"/>
    <mergeCell ref="P115:P118"/>
    <mergeCell ref="Q115:Q118"/>
    <mergeCell ref="R115:R118"/>
    <mergeCell ref="AB115:AB118"/>
    <mergeCell ref="AC115:AC118"/>
    <mergeCell ref="AK115:AK118"/>
    <mergeCell ref="J115:J118"/>
    <mergeCell ref="K115:K118"/>
    <mergeCell ref="L115:L118"/>
    <mergeCell ref="M115:M118"/>
    <mergeCell ref="N115:N118"/>
    <mergeCell ref="O115:O118"/>
    <mergeCell ref="D115:D118"/>
    <mergeCell ref="E115:E118"/>
    <mergeCell ref="F115:F118"/>
    <mergeCell ref="G115:G118"/>
    <mergeCell ref="BM119:BM122"/>
    <mergeCell ref="BU119:CC119"/>
    <mergeCell ref="BU120:CC120"/>
    <mergeCell ref="BU121:CC121"/>
    <mergeCell ref="BU122:CC122"/>
    <mergeCell ref="AK119:AK122"/>
    <mergeCell ref="AL119:AL122"/>
    <mergeCell ref="AT119:AT122"/>
    <mergeCell ref="AU119:AU122"/>
    <mergeCell ref="BC119:BC122"/>
    <mergeCell ref="BD119:BD122"/>
    <mergeCell ref="O119:O122"/>
    <mergeCell ref="P119:P122"/>
    <mergeCell ref="Q119:Q122"/>
    <mergeCell ref="R119:R122"/>
    <mergeCell ref="AB119:AB122"/>
    <mergeCell ref="AC119:AC122"/>
    <mergeCell ref="I123:I126"/>
    <mergeCell ref="J123:J126"/>
    <mergeCell ref="K123:K126"/>
    <mergeCell ref="L123:L126"/>
    <mergeCell ref="M123:M126"/>
    <mergeCell ref="N123:N126"/>
    <mergeCell ref="C123:C138"/>
    <mergeCell ref="D123:D126"/>
    <mergeCell ref="E123:E126"/>
    <mergeCell ref="F123:F126"/>
    <mergeCell ref="G123:G126"/>
    <mergeCell ref="H123:H126"/>
    <mergeCell ref="D127:D130"/>
    <mergeCell ref="E127:E130"/>
    <mergeCell ref="F127:F130"/>
    <mergeCell ref="G127:G130"/>
    <mergeCell ref="BL119:BL122"/>
    <mergeCell ref="I119:I122"/>
    <mergeCell ref="J119:J122"/>
    <mergeCell ref="K119:K122"/>
    <mergeCell ref="L119:L122"/>
    <mergeCell ref="M119:M122"/>
    <mergeCell ref="N119:N122"/>
    <mergeCell ref="BL123:BL126"/>
    <mergeCell ref="BM123:BM126"/>
    <mergeCell ref="BU123:CC123"/>
    <mergeCell ref="BU124:CC124"/>
    <mergeCell ref="BU125:CC125"/>
    <mergeCell ref="BU126:CC126"/>
    <mergeCell ref="AK123:AK126"/>
    <mergeCell ref="AL123:AL126"/>
    <mergeCell ref="AT123:AT126"/>
    <mergeCell ref="AU123:AU126"/>
    <mergeCell ref="BC123:BC126"/>
    <mergeCell ref="BD123:BD126"/>
    <mergeCell ref="O123:O126"/>
    <mergeCell ref="P123:P126"/>
    <mergeCell ref="Q123:Q126"/>
    <mergeCell ref="R123:R126"/>
    <mergeCell ref="AB123:AB126"/>
    <mergeCell ref="AC123:AC126"/>
    <mergeCell ref="H131:H134"/>
    <mergeCell ref="I131:I134"/>
    <mergeCell ref="BD127:BD130"/>
    <mergeCell ref="BL127:BL130"/>
    <mergeCell ref="BM127:BM130"/>
    <mergeCell ref="BU127:CC127"/>
    <mergeCell ref="BU128:CC128"/>
    <mergeCell ref="BU129:CC129"/>
    <mergeCell ref="BU130:CC130"/>
    <mergeCell ref="AC127:AC130"/>
    <mergeCell ref="AK127:AK130"/>
    <mergeCell ref="AL127:AL130"/>
    <mergeCell ref="AT127:AT130"/>
    <mergeCell ref="AU127:AU130"/>
    <mergeCell ref="BC127:BC130"/>
    <mergeCell ref="N127:N130"/>
    <mergeCell ref="O127:O130"/>
    <mergeCell ref="P127:P130"/>
    <mergeCell ref="Q127:Q130"/>
    <mergeCell ref="R127:R130"/>
    <mergeCell ref="AB127:AB130"/>
    <mergeCell ref="H127:H130"/>
    <mergeCell ref="I127:I130"/>
    <mergeCell ref="J127:J130"/>
    <mergeCell ref="K127:K130"/>
    <mergeCell ref="L127:L130"/>
    <mergeCell ref="M127:M130"/>
    <mergeCell ref="BM131:BM134"/>
    <mergeCell ref="BU131:CC131"/>
    <mergeCell ref="BU132:CC132"/>
    <mergeCell ref="BU133:CC133"/>
    <mergeCell ref="BU134:CC134"/>
    <mergeCell ref="D135:D138"/>
    <mergeCell ref="E135:E138"/>
    <mergeCell ref="F135:F138"/>
    <mergeCell ref="G135:G138"/>
    <mergeCell ref="H135:H138"/>
    <mergeCell ref="AL131:AL134"/>
    <mergeCell ref="AT131:AT134"/>
    <mergeCell ref="AU131:AU134"/>
    <mergeCell ref="BC131:BC134"/>
    <mergeCell ref="BD131:BD134"/>
    <mergeCell ref="BL131:BL134"/>
    <mergeCell ref="P131:P134"/>
    <mergeCell ref="Q131:Q134"/>
    <mergeCell ref="R131:R134"/>
    <mergeCell ref="AB131:AB134"/>
    <mergeCell ref="AC131:AC134"/>
    <mergeCell ref="AK131:AK134"/>
    <mergeCell ref="J131:J134"/>
    <mergeCell ref="K131:K134"/>
    <mergeCell ref="L131:L134"/>
    <mergeCell ref="M131:M134"/>
    <mergeCell ref="N131:N134"/>
    <mergeCell ref="O131:O134"/>
    <mergeCell ref="D131:D134"/>
    <mergeCell ref="E131:E134"/>
    <mergeCell ref="F131:F134"/>
    <mergeCell ref="G131:G134"/>
    <mergeCell ref="BM135:BM138"/>
    <mergeCell ref="BU135:CC135"/>
    <mergeCell ref="BU136:CC136"/>
    <mergeCell ref="BU137:CC137"/>
    <mergeCell ref="BU138:CC138"/>
    <mergeCell ref="AK135:AK138"/>
    <mergeCell ref="AL135:AL138"/>
    <mergeCell ref="AT135:AT138"/>
    <mergeCell ref="AU135:AU138"/>
    <mergeCell ref="BC135:BC138"/>
    <mergeCell ref="BD135:BD138"/>
    <mergeCell ref="O135:O138"/>
    <mergeCell ref="P135:P138"/>
    <mergeCell ref="Q135:Q138"/>
    <mergeCell ref="R135:R138"/>
    <mergeCell ref="AB135:AB138"/>
    <mergeCell ref="AC135:AC138"/>
    <mergeCell ref="H139:H142"/>
    <mergeCell ref="I139:I142"/>
    <mergeCell ref="J139:J142"/>
    <mergeCell ref="K139:K142"/>
    <mergeCell ref="L139:L142"/>
    <mergeCell ref="M139:M142"/>
    <mergeCell ref="B139:B194"/>
    <mergeCell ref="C139:C178"/>
    <mergeCell ref="D139:D142"/>
    <mergeCell ref="E139:E142"/>
    <mergeCell ref="F139:F142"/>
    <mergeCell ref="G139:G142"/>
    <mergeCell ref="D143:D146"/>
    <mergeCell ref="E143:E146"/>
    <mergeCell ref="F143:F146"/>
    <mergeCell ref="G143:G146"/>
    <mergeCell ref="BL135:BL138"/>
    <mergeCell ref="I135:I138"/>
    <mergeCell ref="J135:J138"/>
    <mergeCell ref="K135:K138"/>
    <mergeCell ref="L135:L138"/>
    <mergeCell ref="M135:M138"/>
    <mergeCell ref="N135:N138"/>
    <mergeCell ref="BD139:BD142"/>
    <mergeCell ref="BL139:BL142"/>
    <mergeCell ref="BM139:BM142"/>
    <mergeCell ref="BU139:CC139"/>
    <mergeCell ref="BU140:CC140"/>
    <mergeCell ref="BU141:CC141"/>
    <mergeCell ref="BU142:CC142"/>
    <mergeCell ref="AC139:AC142"/>
    <mergeCell ref="AK139:AK142"/>
    <mergeCell ref="AL139:AL142"/>
    <mergeCell ref="AT139:AT142"/>
    <mergeCell ref="AU139:AU142"/>
    <mergeCell ref="BC139:BC142"/>
    <mergeCell ref="N139:N142"/>
    <mergeCell ref="O139:O142"/>
    <mergeCell ref="P139:P142"/>
    <mergeCell ref="Q139:Q142"/>
    <mergeCell ref="R139:R142"/>
    <mergeCell ref="AB139:AB142"/>
    <mergeCell ref="H147:H150"/>
    <mergeCell ref="I147:I150"/>
    <mergeCell ref="BD143:BD146"/>
    <mergeCell ref="BL143:BL146"/>
    <mergeCell ref="BM143:BM146"/>
    <mergeCell ref="BU143:CC143"/>
    <mergeCell ref="BU144:CC144"/>
    <mergeCell ref="BU145:CC145"/>
    <mergeCell ref="BU146:CC146"/>
    <mergeCell ref="AC143:AC146"/>
    <mergeCell ref="AK143:AK146"/>
    <mergeCell ref="AL143:AL146"/>
    <mergeCell ref="AT143:AT146"/>
    <mergeCell ref="AU143:AU146"/>
    <mergeCell ref="BC143:BC146"/>
    <mergeCell ref="N143:N146"/>
    <mergeCell ref="O143:O146"/>
    <mergeCell ref="P143:P146"/>
    <mergeCell ref="Q143:Q146"/>
    <mergeCell ref="R143:R146"/>
    <mergeCell ref="AB143:AB146"/>
    <mergeCell ref="H143:H146"/>
    <mergeCell ref="I143:I146"/>
    <mergeCell ref="J143:J146"/>
    <mergeCell ref="K143:K146"/>
    <mergeCell ref="L143:L146"/>
    <mergeCell ref="M143:M146"/>
    <mergeCell ref="BM147:BM150"/>
    <mergeCell ref="BU147:CC147"/>
    <mergeCell ref="BU148:CC148"/>
    <mergeCell ref="BU149:CC149"/>
    <mergeCell ref="BU150:CC150"/>
    <mergeCell ref="D151:D154"/>
    <mergeCell ref="E151:E154"/>
    <mergeCell ref="F151:F154"/>
    <mergeCell ref="G151:G154"/>
    <mergeCell ref="H151:H154"/>
    <mergeCell ref="AL147:AL150"/>
    <mergeCell ref="AT147:AT150"/>
    <mergeCell ref="AU147:AU150"/>
    <mergeCell ref="BC147:BC150"/>
    <mergeCell ref="BD147:BD150"/>
    <mergeCell ref="BL147:BL150"/>
    <mergeCell ref="P147:P150"/>
    <mergeCell ref="Q147:Q150"/>
    <mergeCell ref="R147:R150"/>
    <mergeCell ref="AB147:AB150"/>
    <mergeCell ref="AC147:AC150"/>
    <mergeCell ref="AK147:AK150"/>
    <mergeCell ref="J147:J150"/>
    <mergeCell ref="K147:K150"/>
    <mergeCell ref="L147:L150"/>
    <mergeCell ref="M147:M150"/>
    <mergeCell ref="N147:N150"/>
    <mergeCell ref="O147:O150"/>
    <mergeCell ref="D147:D150"/>
    <mergeCell ref="E147:E150"/>
    <mergeCell ref="F147:F150"/>
    <mergeCell ref="G147:G150"/>
    <mergeCell ref="H155:H158"/>
    <mergeCell ref="I155:I158"/>
    <mergeCell ref="BL151:BL154"/>
    <mergeCell ref="BM151:BM154"/>
    <mergeCell ref="BU151:CC151"/>
    <mergeCell ref="BU152:CC152"/>
    <mergeCell ref="BU153:CC153"/>
    <mergeCell ref="BU154:CC154"/>
    <mergeCell ref="AK151:AK154"/>
    <mergeCell ref="AL151:AL154"/>
    <mergeCell ref="AT151:AT154"/>
    <mergeCell ref="AU151:AU154"/>
    <mergeCell ref="BC151:BC154"/>
    <mergeCell ref="BD151:BD154"/>
    <mergeCell ref="O151:O154"/>
    <mergeCell ref="P151:P154"/>
    <mergeCell ref="Q151:Q154"/>
    <mergeCell ref="R151:R154"/>
    <mergeCell ref="AB151:AB154"/>
    <mergeCell ref="AC151:AC154"/>
    <mergeCell ref="I151:I154"/>
    <mergeCell ref="J151:J154"/>
    <mergeCell ref="K151:K154"/>
    <mergeCell ref="L151:L154"/>
    <mergeCell ref="M151:M154"/>
    <mergeCell ref="N151:N154"/>
    <mergeCell ref="BM155:BM158"/>
    <mergeCell ref="BU155:CC155"/>
    <mergeCell ref="BU156:CC156"/>
    <mergeCell ref="BU157:CC157"/>
    <mergeCell ref="BU158:CC158"/>
    <mergeCell ref="D159:D162"/>
    <mergeCell ref="E159:E162"/>
    <mergeCell ref="F159:F162"/>
    <mergeCell ref="G159:G162"/>
    <mergeCell ref="H159:H162"/>
    <mergeCell ref="AL155:AL158"/>
    <mergeCell ref="AT155:AT158"/>
    <mergeCell ref="AU155:AU158"/>
    <mergeCell ref="BC155:BC158"/>
    <mergeCell ref="BD155:BD158"/>
    <mergeCell ref="BL155:BL158"/>
    <mergeCell ref="P155:P158"/>
    <mergeCell ref="Q155:Q158"/>
    <mergeCell ref="R155:R158"/>
    <mergeCell ref="AB155:AB158"/>
    <mergeCell ref="AC155:AC158"/>
    <mergeCell ref="AK155:AK158"/>
    <mergeCell ref="J155:J158"/>
    <mergeCell ref="K155:K158"/>
    <mergeCell ref="L155:L158"/>
    <mergeCell ref="M155:M158"/>
    <mergeCell ref="N155:N158"/>
    <mergeCell ref="O155:O158"/>
    <mergeCell ref="D155:D158"/>
    <mergeCell ref="E155:E158"/>
    <mergeCell ref="F155:F158"/>
    <mergeCell ref="G155:G158"/>
    <mergeCell ref="H163:H166"/>
    <mergeCell ref="I163:I166"/>
    <mergeCell ref="BL159:BL162"/>
    <mergeCell ref="BM159:BM162"/>
    <mergeCell ref="BU159:CC159"/>
    <mergeCell ref="BU160:CC160"/>
    <mergeCell ref="BU161:CC161"/>
    <mergeCell ref="BU162:CC162"/>
    <mergeCell ref="AK159:AK162"/>
    <mergeCell ref="AL159:AL162"/>
    <mergeCell ref="AT159:AT162"/>
    <mergeCell ref="AU159:AU162"/>
    <mergeCell ref="BC159:BC162"/>
    <mergeCell ref="BD159:BD162"/>
    <mergeCell ref="O159:O162"/>
    <mergeCell ref="P159:P162"/>
    <mergeCell ref="Q159:Q162"/>
    <mergeCell ref="R159:R162"/>
    <mergeCell ref="AB159:AB162"/>
    <mergeCell ref="AC159:AC162"/>
    <mergeCell ref="I159:I162"/>
    <mergeCell ref="J159:J162"/>
    <mergeCell ref="K159:K162"/>
    <mergeCell ref="L159:L162"/>
    <mergeCell ref="M159:M162"/>
    <mergeCell ref="N159:N162"/>
    <mergeCell ref="BM163:BM166"/>
    <mergeCell ref="BU163:CC163"/>
    <mergeCell ref="BU164:CC164"/>
    <mergeCell ref="BU165:CC165"/>
    <mergeCell ref="BU166:CC166"/>
    <mergeCell ref="D167:D170"/>
    <mergeCell ref="E167:E170"/>
    <mergeCell ref="F167:F170"/>
    <mergeCell ref="G167:G170"/>
    <mergeCell ref="H167:H170"/>
    <mergeCell ref="AL163:AL166"/>
    <mergeCell ref="AT163:AT166"/>
    <mergeCell ref="AU163:AU166"/>
    <mergeCell ref="BC163:BC166"/>
    <mergeCell ref="BD163:BD166"/>
    <mergeCell ref="BL163:BL166"/>
    <mergeCell ref="P163:P166"/>
    <mergeCell ref="Q163:Q166"/>
    <mergeCell ref="R163:R166"/>
    <mergeCell ref="AB163:AB166"/>
    <mergeCell ref="AC163:AC166"/>
    <mergeCell ref="AK163:AK166"/>
    <mergeCell ref="J163:J166"/>
    <mergeCell ref="K163:K166"/>
    <mergeCell ref="L163:L166"/>
    <mergeCell ref="M163:M166"/>
    <mergeCell ref="N163:N166"/>
    <mergeCell ref="O163:O166"/>
    <mergeCell ref="D163:D166"/>
    <mergeCell ref="E163:E166"/>
    <mergeCell ref="F163:F166"/>
    <mergeCell ref="G163:G166"/>
    <mergeCell ref="H171:H174"/>
    <mergeCell ref="I171:I174"/>
    <mergeCell ref="BL167:BL170"/>
    <mergeCell ref="BM167:BM170"/>
    <mergeCell ref="BU167:CC167"/>
    <mergeCell ref="BU168:CC168"/>
    <mergeCell ref="BU169:CC169"/>
    <mergeCell ref="BU170:CC170"/>
    <mergeCell ref="AK167:AK170"/>
    <mergeCell ref="AL167:AL170"/>
    <mergeCell ref="AT167:AT170"/>
    <mergeCell ref="AU167:AU170"/>
    <mergeCell ref="BC167:BC170"/>
    <mergeCell ref="BD167:BD170"/>
    <mergeCell ref="O167:O170"/>
    <mergeCell ref="P167:P170"/>
    <mergeCell ref="Q167:Q170"/>
    <mergeCell ref="R167:R170"/>
    <mergeCell ref="AB167:AB170"/>
    <mergeCell ref="AC167:AC170"/>
    <mergeCell ref="I167:I170"/>
    <mergeCell ref="J167:J170"/>
    <mergeCell ref="K167:K170"/>
    <mergeCell ref="L167:L170"/>
    <mergeCell ref="M167:M170"/>
    <mergeCell ref="N167:N170"/>
    <mergeCell ref="BM171:BM174"/>
    <mergeCell ref="BU171:CC171"/>
    <mergeCell ref="BU172:CC172"/>
    <mergeCell ref="BU173:CC173"/>
    <mergeCell ref="BU174:CC174"/>
    <mergeCell ref="D175:D178"/>
    <mergeCell ref="E175:E178"/>
    <mergeCell ref="F175:F178"/>
    <mergeCell ref="G175:G178"/>
    <mergeCell ref="H175:H178"/>
    <mergeCell ref="AL171:AL174"/>
    <mergeCell ref="AT171:AT174"/>
    <mergeCell ref="AU171:AU174"/>
    <mergeCell ref="BC171:BC174"/>
    <mergeCell ref="BD171:BD174"/>
    <mergeCell ref="BL171:BL174"/>
    <mergeCell ref="P171:P174"/>
    <mergeCell ref="Q171:Q174"/>
    <mergeCell ref="R171:R174"/>
    <mergeCell ref="AB171:AB174"/>
    <mergeCell ref="AC171:AC174"/>
    <mergeCell ref="AK171:AK174"/>
    <mergeCell ref="J171:J174"/>
    <mergeCell ref="K171:K174"/>
    <mergeCell ref="L171:L174"/>
    <mergeCell ref="M171:M174"/>
    <mergeCell ref="N171:N174"/>
    <mergeCell ref="O171:O174"/>
    <mergeCell ref="D171:D174"/>
    <mergeCell ref="E171:E174"/>
    <mergeCell ref="F171:F174"/>
    <mergeCell ref="G171:G174"/>
    <mergeCell ref="BM175:BM178"/>
    <mergeCell ref="BU175:CC175"/>
    <mergeCell ref="BU176:CC176"/>
    <mergeCell ref="BU177:CC177"/>
    <mergeCell ref="BU178:CC178"/>
    <mergeCell ref="AK175:AK178"/>
    <mergeCell ref="AL175:AL178"/>
    <mergeCell ref="AT175:AT178"/>
    <mergeCell ref="AU175:AU178"/>
    <mergeCell ref="BC175:BC178"/>
    <mergeCell ref="BD175:BD178"/>
    <mergeCell ref="O175:O178"/>
    <mergeCell ref="P175:P178"/>
    <mergeCell ref="Q175:Q178"/>
    <mergeCell ref="R175:R178"/>
    <mergeCell ref="AB175:AB178"/>
    <mergeCell ref="AC175:AC178"/>
    <mergeCell ref="I179:I182"/>
    <mergeCell ref="J179:J182"/>
    <mergeCell ref="K179:K182"/>
    <mergeCell ref="L179:L182"/>
    <mergeCell ref="M179:M182"/>
    <mergeCell ref="N179:N182"/>
    <mergeCell ref="C179:C194"/>
    <mergeCell ref="D179:D182"/>
    <mergeCell ref="E179:E182"/>
    <mergeCell ref="F179:F182"/>
    <mergeCell ref="G179:G182"/>
    <mergeCell ref="H179:H182"/>
    <mergeCell ref="D183:D186"/>
    <mergeCell ref="E183:E186"/>
    <mergeCell ref="F183:F186"/>
    <mergeCell ref="G183:G186"/>
    <mergeCell ref="BL175:BL178"/>
    <mergeCell ref="I175:I178"/>
    <mergeCell ref="J175:J178"/>
    <mergeCell ref="K175:K178"/>
    <mergeCell ref="L175:L178"/>
    <mergeCell ref="M175:M178"/>
    <mergeCell ref="N175:N178"/>
    <mergeCell ref="BL179:BL182"/>
    <mergeCell ref="BM179:BM182"/>
    <mergeCell ref="BU179:CC179"/>
    <mergeCell ref="BU180:CC180"/>
    <mergeCell ref="BU181:CC181"/>
    <mergeCell ref="BU182:CC182"/>
    <mergeCell ref="AK179:AK182"/>
    <mergeCell ref="AL179:AL182"/>
    <mergeCell ref="AT179:AT182"/>
    <mergeCell ref="AU179:AU182"/>
    <mergeCell ref="BC179:BC182"/>
    <mergeCell ref="BD179:BD182"/>
    <mergeCell ref="O179:O182"/>
    <mergeCell ref="P179:P182"/>
    <mergeCell ref="Q179:Q182"/>
    <mergeCell ref="R179:R182"/>
    <mergeCell ref="AB179:AB182"/>
    <mergeCell ref="AC179:AC182"/>
    <mergeCell ref="H187:H190"/>
    <mergeCell ref="I187:I190"/>
    <mergeCell ref="BD183:BD186"/>
    <mergeCell ref="BL183:BL186"/>
    <mergeCell ref="BM183:BM186"/>
    <mergeCell ref="BU183:CC183"/>
    <mergeCell ref="BU184:CC184"/>
    <mergeCell ref="BU185:CC185"/>
    <mergeCell ref="BU186:CC186"/>
    <mergeCell ref="AC183:AC186"/>
    <mergeCell ref="AK183:AK186"/>
    <mergeCell ref="AL183:AL186"/>
    <mergeCell ref="AT183:AT186"/>
    <mergeCell ref="AU183:AU186"/>
    <mergeCell ref="BC183:BC186"/>
    <mergeCell ref="N183:N186"/>
    <mergeCell ref="O183:O186"/>
    <mergeCell ref="P183:P186"/>
    <mergeCell ref="Q183:Q186"/>
    <mergeCell ref="R183:R186"/>
    <mergeCell ref="AB183:AB186"/>
    <mergeCell ref="H183:H186"/>
    <mergeCell ref="I183:I186"/>
    <mergeCell ref="J183:J186"/>
    <mergeCell ref="K183:K186"/>
    <mergeCell ref="L183:L186"/>
    <mergeCell ref="M183:M186"/>
    <mergeCell ref="BM187:BM190"/>
    <mergeCell ref="BU187:CC187"/>
    <mergeCell ref="BU188:CC188"/>
    <mergeCell ref="BU189:CC189"/>
    <mergeCell ref="BU190:CC190"/>
    <mergeCell ref="D191:D194"/>
    <mergeCell ref="E191:E194"/>
    <mergeCell ref="F191:F194"/>
    <mergeCell ref="G191:G194"/>
    <mergeCell ref="H191:H194"/>
    <mergeCell ref="AL187:AL190"/>
    <mergeCell ref="AT187:AT190"/>
    <mergeCell ref="AU187:AU190"/>
    <mergeCell ref="BC187:BC190"/>
    <mergeCell ref="BD187:BD190"/>
    <mergeCell ref="BL187:BL190"/>
    <mergeCell ref="P187:P190"/>
    <mergeCell ref="Q187:Q190"/>
    <mergeCell ref="R187:R190"/>
    <mergeCell ref="AB187:AB190"/>
    <mergeCell ref="AC187:AC190"/>
    <mergeCell ref="AK187:AK190"/>
    <mergeCell ref="J187:J190"/>
    <mergeCell ref="K187:K190"/>
    <mergeCell ref="L187:L190"/>
    <mergeCell ref="M187:M190"/>
    <mergeCell ref="N187:N190"/>
    <mergeCell ref="O187:O190"/>
    <mergeCell ref="D187:D190"/>
    <mergeCell ref="E187:E190"/>
    <mergeCell ref="F187:F190"/>
    <mergeCell ref="G187:G190"/>
    <mergeCell ref="BM191:BM194"/>
    <mergeCell ref="BU191:CC191"/>
    <mergeCell ref="BU192:CC192"/>
    <mergeCell ref="BU193:CC193"/>
    <mergeCell ref="BU194:CC194"/>
    <mergeCell ref="AK191:AK194"/>
    <mergeCell ref="AL191:AL194"/>
    <mergeCell ref="AT191:AT194"/>
    <mergeCell ref="AU191:AU194"/>
    <mergeCell ref="BC191:BC194"/>
    <mergeCell ref="BD191:BD194"/>
    <mergeCell ref="O191:O194"/>
    <mergeCell ref="P191:P194"/>
    <mergeCell ref="Q191:Q194"/>
    <mergeCell ref="R191:R194"/>
    <mergeCell ref="AB191:AB194"/>
    <mergeCell ref="AC191:AC194"/>
    <mergeCell ref="H195:H198"/>
    <mergeCell ref="I195:I198"/>
    <mergeCell ref="J195:J198"/>
    <mergeCell ref="K195:K198"/>
    <mergeCell ref="L195:L198"/>
    <mergeCell ref="M195:M198"/>
    <mergeCell ref="B195:B266"/>
    <mergeCell ref="C195:C238"/>
    <mergeCell ref="D195:D198"/>
    <mergeCell ref="E195:E198"/>
    <mergeCell ref="F195:F198"/>
    <mergeCell ref="G195:G198"/>
    <mergeCell ref="D199:D202"/>
    <mergeCell ref="E199:E202"/>
    <mergeCell ref="F199:F202"/>
    <mergeCell ref="G199:G202"/>
    <mergeCell ref="BL191:BL194"/>
    <mergeCell ref="I191:I194"/>
    <mergeCell ref="J191:J194"/>
    <mergeCell ref="K191:K194"/>
    <mergeCell ref="L191:L194"/>
    <mergeCell ref="M191:M194"/>
    <mergeCell ref="N191:N194"/>
    <mergeCell ref="BD195:BD198"/>
    <mergeCell ref="BL195:BL198"/>
    <mergeCell ref="BM195:BM198"/>
    <mergeCell ref="BU195:CC195"/>
    <mergeCell ref="BU196:CC196"/>
    <mergeCell ref="BU197:CC197"/>
    <mergeCell ref="BU198:CC198"/>
    <mergeCell ref="AC195:AC198"/>
    <mergeCell ref="AK195:AK198"/>
    <mergeCell ref="AL195:AL198"/>
    <mergeCell ref="AT195:AT198"/>
    <mergeCell ref="AU195:AU198"/>
    <mergeCell ref="BC195:BC198"/>
    <mergeCell ref="N195:N198"/>
    <mergeCell ref="O195:O198"/>
    <mergeCell ref="P195:P198"/>
    <mergeCell ref="Q195:Q198"/>
    <mergeCell ref="R195:R198"/>
    <mergeCell ref="AB195:AB198"/>
    <mergeCell ref="H203:H206"/>
    <mergeCell ref="I203:I206"/>
    <mergeCell ref="BD199:BD202"/>
    <mergeCell ref="BL199:BL202"/>
    <mergeCell ref="BM199:BM202"/>
    <mergeCell ref="BU199:CC199"/>
    <mergeCell ref="BU200:CC200"/>
    <mergeCell ref="BU201:CC201"/>
    <mergeCell ref="BU202:CC202"/>
    <mergeCell ref="AC199:AC202"/>
    <mergeCell ref="AK199:AK202"/>
    <mergeCell ref="AL199:AL202"/>
    <mergeCell ref="AT199:AT202"/>
    <mergeCell ref="AU199:AU202"/>
    <mergeCell ref="BC199:BC202"/>
    <mergeCell ref="N199:N202"/>
    <mergeCell ref="O199:O202"/>
    <mergeCell ref="P199:P202"/>
    <mergeCell ref="Q199:Q202"/>
    <mergeCell ref="R199:R202"/>
    <mergeCell ref="AB199:AB202"/>
    <mergeCell ref="H199:H202"/>
    <mergeCell ref="I199:I202"/>
    <mergeCell ref="J199:J202"/>
    <mergeCell ref="K199:K202"/>
    <mergeCell ref="L199:L202"/>
    <mergeCell ref="M199:M202"/>
    <mergeCell ref="BM203:BM206"/>
    <mergeCell ref="BU203:CC203"/>
    <mergeCell ref="BU204:CC204"/>
    <mergeCell ref="BU205:CC205"/>
    <mergeCell ref="BU206:CC206"/>
    <mergeCell ref="D207:D210"/>
    <mergeCell ref="E207:E210"/>
    <mergeCell ref="F207:F210"/>
    <mergeCell ref="G207:G210"/>
    <mergeCell ref="H207:H210"/>
    <mergeCell ref="AL203:AL206"/>
    <mergeCell ref="AT203:AT206"/>
    <mergeCell ref="AU203:AU206"/>
    <mergeCell ref="BC203:BC206"/>
    <mergeCell ref="BD203:BD206"/>
    <mergeCell ref="BL203:BL206"/>
    <mergeCell ref="P203:P206"/>
    <mergeCell ref="Q203:Q206"/>
    <mergeCell ref="R203:R206"/>
    <mergeCell ref="AB203:AB206"/>
    <mergeCell ref="AC203:AC206"/>
    <mergeCell ref="AK203:AK206"/>
    <mergeCell ref="J203:J206"/>
    <mergeCell ref="K203:K206"/>
    <mergeCell ref="L203:L206"/>
    <mergeCell ref="M203:M206"/>
    <mergeCell ref="N203:N206"/>
    <mergeCell ref="O203:O206"/>
    <mergeCell ref="D203:D206"/>
    <mergeCell ref="E203:E206"/>
    <mergeCell ref="F203:F206"/>
    <mergeCell ref="G203:G206"/>
    <mergeCell ref="H211:H214"/>
    <mergeCell ref="I211:I214"/>
    <mergeCell ref="BL207:BL210"/>
    <mergeCell ref="BM207:BM210"/>
    <mergeCell ref="BU207:CC207"/>
    <mergeCell ref="BU208:CC208"/>
    <mergeCell ref="BU209:CC209"/>
    <mergeCell ref="BU210:CC210"/>
    <mergeCell ref="AK207:AK210"/>
    <mergeCell ref="AL207:AL210"/>
    <mergeCell ref="AT207:AT210"/>
    <mergeCell ref="AU207:AU210"/>
    <mergeCell ref="BC207:BC210"/>
    <mergeCell ref="BD207:BD210"/>
    <mergeCell ref="O207:O210"/>
    <mergeCell ref="P207:P210"/>
    <mergeCell ref="Q207:Q210"/>
    <mergeCell ref="R207:R210"/>
    <mergeCell ref="AB207:AB210"/>
    <mergeCell ref="AC207:AC210"/>
    <mergeCell ref="I207:I210"/>
    <mergeCell ref="J207:J210"/>
    <mergeCell ref="K207:K210"/>
    <mergeCell ref="L207:L210"/>
    <mergeCell ref="M207:M210"/>
    <mergeCell ref="N207:N210"/>
    <mergeCell ref="BM211:BM214"/>
    <mergeCell ref="BU211:CC211"/>
    <mergeCell ref="BU212:CC212"/>
    <mergeCell ref="BU213:CC213"/>
    <mergeCell ref="BU214:CC214"/>
    <mergeCell ref="D215:D218"/>
    <mergeCell ref="E215:E218"/>
    <mergeCell ref="F215:F218"/>
    <mergeCell ref="G215:G218"/>
    <mergeCell ref="H215:H218"/>
    <mergeCell ref="AL211:AL214"/>
    <mergeCell ref="AT211:AT214"/>
    <mergeCell ref="AU211:AU214"/>
    <mergeCell ref="BC211:BC214"/>
    <mergeCell ref="BD211:BD214"/>
    <mergeCell ref="BL211:BL214"/>
    <mergeCell ref="P211:P214"/>
    <mergeCell ref="Q211:Q214"/>
    <mergeCell ref="R211:R214"/>
    <mergeCell ref="AB211:AB214"/>
    <mergeCell ref="AC211:AC214"/>
    <mergeCell ref="AK211:AK214"/>
    <mergeCell ref="J211:J214"/>
    <mergeCell ref="K211:K214"/>
    <mergeCell ref="L211:L214"/>
    <mergeCell ref="M211:M214"/>
    <mergeCell ref="N211:N214"/>
    <mergeCell ref="O211:O214"/>
    <mergeCell ref="D211:D214"/>
    <mergeCell ref="E211:E214"/>
    <mergeCell ref="F211:F214"/>
    <mergeCell ref="G211:G214"/>
    <mergeCell ref="H219:H222"/>
    <mergeCell ref="I219:I222"/>
    <mergeCell ref="BL215:BL218"/>
    <mergeCell ref="BM215:BM218"/>
    <mergeCell ref="BU215:CC215"/>
    <mergeCell ref="BU216:CC216"/>
    <mergeCell ref="BU217:CC217"/>
    <mergeCell ref="BU218:CC218"/>
    <mergeCell ref="AK215:AK218"/>
    <mergeCell ref="AL215:AL218"/>
    <mergeCell ref="AT215:AT218"/>
    <mergeCell ref="AU215:AU218"/>
    <mergeCell ref="BC215:BC218"/>
    <mergeCell ref="BD215:BD218"/>
    <mergeCell ref="O215:O218"/>
    <mergeCell ref="P215:P218"/>
    <mergeCell ref="Q215:Q218"/>
    <mergeCell ref="R215:R218"/>
    <mergeCell ref="AB215:AB218"/>
    <mergeCell ref="AC215:AC218"/>
    <mergeCell ref="I215:I218"/>
    <mergeCell ref="J215:J218"/>
    <mergeCell ref="K215:K218"/>
    <mergeCell ref="L215:L218"/>
    <mergeCell ref="M215:M218"/>
    <mergeCell ref="N215:N218"/>
    <mergeCell ref="BU219:CC219"/>
    <mergeCell ref="BU220:CC220"/>
    <mergeCell ref="BU221:CC221"/>
    <mergeCell ref="BU222:CC222"/>
    <mergeCell ref="D223:D226"/>
    <mergeCell ref="E223:E226"/>
    <mergeCell ref="F223:F226"/>
    <mergeCell ref="G223:G226"/>
    <mergeCell ref="H223:H226"/>
    <mergeCell ref="I223:I226"/>
    <mergeCell ref="AT219:AT222"/>
    <mergeCell ref="AU219:AU222"/>
    <mergeCell ref="BC219:BC222"/>
    <mergeCell ref="BD219:BD222"/>
    <mergeCell ref="BL219:BL222"/>
    <mergeCell ref="BM219:BM222"/>
    <mergeCell ref="P219:P222"/>
    <mergeCell ref="Q219:Q222"/>
    <mergeCell ref="AB219:AB222"/>
    <mergeCell ref="AC219:AC222"/>
    <mergeCell ref="AK219:AK222"/>
    <mergeCell ref="AL219:AL222"/>
    <mergeCell ref="J219:J222"/>
    <mergeCell ref="K219:K222"/>
    <mergeCell ref="L219:L222"/>
    <mergeCell ref="M219:M222"/>
    <mergeCell ref="N219:N222"/>
    <mergeCell ref="O219:O222"/>
    <mergeCell ref="D219:D222"/>
    <mergeCell ref="E219:E222"/>
    <mergeCell ref="F219:F222"/>
    <mergeCell ref="G219:G222"/>
    <mergeCell ref="BU223:CC223"/>
    <mergeCell ref="BU224:CC224"/>
    <mergeCell ref="BU225:CC225"/>
    <mergeCell ref="BU226:CC226"/>
    <mergeCell ref="D227:D230"/>
    <mergeCell ref="E227:E230"/>
    <mergeCell ref="F227:F230"/>
    <mergeCell ref="G227:G230"/>
    <mergeCell ref="H227:H230"/>
    <mergeCell ref="I227:I230"/>
    <mergeCell ref="AT223:AT226"/>
    <mergeCell ref="AU223:AU226"/>
    <mergeCell ref="BC223:BC226"/>
    <mergeCell ref="BD223:BD226"/>
    <mergeCell ref="BL223:BL226"/>
    <mergeCell ref="BM223:BM226"/>
    <mergeCell ref="P223:P226"/>
    <mergeCell ref="Q223:Q226"/>
    <mergeCell ref="AB223:AB226"/>
    <mergeCell ref="AC223:AC226"/>
    <mergeCell ref="AK223:AK226"/>
    <mergeCell ref="AL223:AL226"/>
    <mergeCell ref="J223:J226"/>
    <mergeCell ref="K223:K226"/>
    <mergeCell ref="L223:L226"/>
    <mergeCell ref="M223:M226"/>
    <mergeCell ref="N223:N226"/>
    <mergeCell ref="O223:O226"/>
    <mergeCell ref="BU227:CC227"/>
    <mergeCell ref="BU228:CC228"/>
    <mergeCell ref="BU229:CC229"/>
    <mergeCell ref="BU230:CC230"/>
    <mergeCell ref="D231:D234"/>
    <mergeCell ref="E231:E234"/>
    <mergeCell ref="F231:F234"/>
    <mergeCell ref="G231:G234"/>
    <mergeCell ref="H231:H234"/>
    <mergeCell ref="I231:I234"/>
    <mergeCell ref="AT227:AT230"/>
    <mergeCell ref="AU227:AU230"/>
    <mergeCell ref="BC227:BC230"/>
    <mergeCell ref="BD227:BD230"/>
    <mergeCell ref="BL227:BL230"/>
    <mergeCell ref="BM227:BM230"/>
    <mergeCell ref="P227:P230"/>
    <mergeCell ref="Q227:Q230"/>
    <mergeCell ref="AB227:AB230"/>
    <mergeCell ref="AC227:AC230"/>
    <mergeCell ref="AK227:AK230"/>
    <mergeCell ref="AL227:AL230"/>
    <mergeCell ref="J227:J230"/>
    <mergeCell ref="K227:K230"/>
    <mergeCell ref="L227:L230"/>
    <mergeCell ref="M227:M230"/>
    <mergeCell ref="N227:N230"/>
    <mergeCell ref="O227:O230"/>
    <mergeCell ref="BU231:CC231"/>
    <mergeCell ref="BU232:CC232"/>
    <mergeCell ref="BU233:CC233"/>
    <mergeCell ref="BU234:CC234"/>
    <mergeCell ref="D235:D238"/>
    <mergeCell ref="E235:E238"/>
    <mergeCell ref="F235:F238"/>
    <mergeCell ref="G235:G238"/>
    <mergeCell ref="H235:H238"/>
    <mergeCell ref="I235:I238"/>
    <mergeCell ref="AT231:AT234"/>
    <mergeCell ref="AU231:AU234"/>
    <mergeCell ref="BC231:BC234"/>
    <mergeCell ref="BD231:BD234"/>
    <mergeCell ref="BL231:BL234"/>
    <mergeCell ref="BM231:BM234"/>
    <mergeCell ref="P231:P234"/>
    <mergeCell ref="Q231:Q234"/>
    <mergeCell ref="AB231:AB234"/>
    <mergeCell ref="AC231:AC234"/>
    <mergeCell ref="AK231:AK234"/>
    <mergeCell ref="AL231:AL234"/>
    <mergeCell ref="J231:J234"/>
    <mergeCell ref="K231:K234"/>
    <mergeCell ref="L231:L234"/>
    <mergeCell ref="M231:M234"/>
    <mergeCell ref="N231:N234"/>
    <mergeCell ref="O231:O234"/>
    <mergeCell ref="BU235:CC235"/>
    <mergeCell ref="BU236:CC236"/>
    <mergeCell ref="BU237:CC237"/>
    <mergeCell ref="BU238:CC238"/>
    <mergeCell ref="C239:C266"/>
    <mergeCell ref="D239:D242"/>
    <mergeCell ref="E239:E242"/>
    <mergeCell ref="F239:F242"/>
    <mergeCell ref="G239:G242"/>
    <mergeCell ref="H239:H242"/>
    <mergeCell ref="AT235:AT238"/>
    <mergeCell ref="AU235:AU238"/>
    <mergeCell ref="BC235:BC238"/>
    <mergeCell ref="BD235:BD238"/>
    <mergeCell ref="BL235:BL238"/>
    <mergeCell ref="BM235:BM238"/>
    <mergeCell ref="P235:P238"/>
    <mergeCell ref="Q235:Q238"/>
    <mergeCell ref="AB235:AB238"/>
    <mergeCell ref="AC235:AC238"/>
    <mergeCell ref="AK235:AK238"/>
    <mergeCell ref="AL235:AL238"/>
    <mergeCell ref="J235:J238"/>
    <mergeCell ref="K235:K238"/>
    <mergeCell ref="L235:L238"/>
    <mergeCell ref="M235:M238"/>
    <mergeCell ref="N235:N238"/>
    <mergeCell ref="O235:O238"/>
    <mergeCell ref="BM239:BM242"/>
    <mergeCell ref="BU239:CC239"/>
    <mergeCell ref="BU240:CC240"/>
    <mergeCell ref="BU241:CC241"/>
    <mergeCell ref="BU242:CC242"/>
    <mergeCell ref="D243:D246"/>
    <mergeCell ref="E243:E246"/>
    <mergeCell ref="F243:F246"/>
    <mergeCell ref="G243:G246"/>
    <mergeCell ref="H243:H246"/>
    <mergeCell ref="AL239:AL242"/>
    <mergeCell ref="AT239:AT242"/>
    <mergeCell ref="AU239:AU242"/>
    <mergeCell ref="BC239:BC242"/>
    <mergeCell ref="BD239:BD242"/>
    <mergeCell ref="BL239:BL242"/>
    <mergeCell ref="O239:O242"/>
    <mergeCell ref="P239:P242"/>
    <mergeCell ref="Q239:Q242"/>
    <mergeCell ref="AB239:AB242"/>
    <mergeCell ref="AC239:AC242"/>
    <mergeCell ref="AK239:AK242"/>
    <mergeCell ref="I239:I242"/>
    <mergeCell ref="J239:J242"/>
    <mergeCell ref="K239:K242"/>
    <mergeCell ref="L239:L242"/>
    <mergeCell ref="M239:M242"/>
    <mergeCell ref="N239:N242"/>
    <mergeCell ref="BM243:BM246"/>
    <mergeCell ref="BU243:CC243"/>
    <mergeCell ref="BU244:CC244"/>
    <mergeCell ref="BU245:CC245"/>
    <mergeCell ref="BU246:CC246"/>
    <mergeCell ref="D247:D250"/>
    <mergeCell ref="E247:E250"/>
    <mergeCell ref="F247:F250"/>
    <mergeCell ref="G247:G250"/>
    <mergeCell ref="H247:H250"/>
    <mergeCell ref="AL243:AL246"/>
    <mergeCell ref="AT243:AT246"/>
    <mergeCell ref="AU243:AU246"/>
    <mergeCell ref="BC243:BC246"/>
    <mergeCell ref="BD243:BD246"/>
    <mergeCell ref="BL243:BL246"/>
    <mergeCell ref="O243:O246"/>
    <mergeCell ref="P243:P246"/>
    <mergeCell ref="Q243:Q246"/>
    <mergeCell ref="AB243:AB246"/>
    <mergeCell ref="AC243:AC246"/>
    <mergeCell ref="AK243:AK246"/>
    <mergeCell ref="I243:I246"/>
    <mergeCell ref="J243:J246"/>
    <mergeCell ref="K243:K246"/>
    <mergeCell ref="L243:L246"/>
    <mergeCell ref="M243:M246"/>
    <mergeCell ref="N243:N246"/>
    <mergeCell ref="BM247:BM250"/>
    <mergeCell ref="BU247:CC247"/>
    <mergeCell ref="BU248:CC248"/>
    <mergeCell ref="BU249:CC249"/>
    <mergeCell ref="BU250:CC250"/>
    <mergeCell ref="D251:D254"/>
    <mergeCell ref="E251:E254"/>
    <mergeCell ref="F251:F254"/>
    <mergeCell ref="G251:G254"/>
    <mergeCell ref="H251:H254"/>
    <mergeCell ref="AL247:AL250"/>
    <mergeCell ref="AT247:AT250"/>
    <mergeCell ref="AU247:AU250"/>
    <mergeCell ref="BC247:BC250"/>
    <mergeCell ref="BD247:BD250"/>
    <mergeCell ref="BL247:BL250"/>
    <mergeCell ref="O247:O250"/>
    <mergeCell ref="P247:P250"/>
    <mergeCell ref="Q247:Q250"/>
    <mergeCell ref="AB247:AB250"/>
    <mergeCell ref="AC247:AC250"/>
    <mergeCell ref="AK247:AK250"/>
    <mergeCell ref="I247:I250"/>
    <mergeCell ref="J247:J250"/>
    <mergeCell ref="K247:K250"/>
    <mergeCell ref="L247:L250"/>
    <mergeCell ref="M247:M250"/>
    <mergeCell ref="N247:N250"/>
    <mergeCell ref="BM251:BM254"/>
    <mergeCell ref="BU251:CC251"/>
    <mergeCell ref="BU252:CC252"/>
    <mergeCell ref="BU253:CC253"/>
    <mergeCell ref="BU254:CC254"/>
    <mergeCell ref="D255:D258"/>
    <mergeCell ref="E255:E258"/>
    <mergeCell ref="F255:F258"/>
    <mergeCell ref="G255:G258"/>
    <mergeCell ref="H255:H258"/>
    <mergeCell ref="AL251:AL254"/>
    <mergeCell ref="AT251:AT254"/>
    <mergeCell ref="AU251:AU254"/>
    <mergeCell ref="BC251:BC254"/>
    <mergeCell ref="BD251:BD254"/>
    <mergeCell ref="BL251:BL254"/>
    <mergeCell ref="O251:O254"/>
    <mergeCell ref="P251:P254"/>
    <mergeCell ref="Q251:Q254"/>
    <mergeCell ref="AB251:AB254"/>
    <mergeCell ref="AC251:AC254"/>
    <mergeCell ref="AK251:AK254"/>
    <mergeCell ref="I251:I254"/>
    <mergeCell ref="J251:J254"/>
    <mergeCell ref="K251:K254"/>
    <mergeCell ref="L251:L254"/>
    <mergeCell ref="M251:M254"/>
    <mergeCell ref="N251:N254"/>
    <mergeCell ref="BM255:BM258"/>
    <mergeCell ref="BU255:CC255"/>
    <mergeCell ref="BU256:CC256"/>
    <mergeCell ref="BU257:CC257"/>
    <mergeCell ref="BU258:CC258"/>
    <mergeCell ref="D259:D262"/>
    <mergeCell ref="E259:E262"/>
    <mergeCell ref="F259:F262"/>
    <mergeCell ref="G259:G262"/>
    <mergeCell ref="H259:H262"/>
    <mergeCell ref="AL255:AL258"/>
    <mergeCell ref="AT255:AT258"/>
    <mergeCell ref="AU255:AU258"/>
    <mergeCell ref="BC255:BC258"/>
    <mergeCell ref="BD255:BD258"/>
    <mergeCell ref="BL255:BL258"/>
    <mergeCell ref="O255:O258"/>
    <mergeCell ref="P255:P258"/>
    <mergeCell ref="Q255:Q258"/>
    <mergeCell ref="AB255:AB258"/>
    <mergeCell ref="AC255:AC258"/>
    <mergeCell ref="AK255:AK258"/>
    <mergeCell ref="I255:I258"/>
    <mergeCell ref="J255:J258"/>
    <mergeCell ref="K255:K258"/>
    <mergeCell ref="L255:L258"/>
    <mergeCell ref="M255:M258"/>
    <mergeCell ref="N255:N258"/>
    <mergeCell ref="M263:M266"/>
    <mergeCell ref="N263:N266"/>
    <mergeCell ref="BM259:BM262"/>
    <mergeCell ref="BU259:CC259"/>
    <mergeCell ref="BU260:CC260"/>
    <mergeCell ref="BU261:CC261"/>
    <mergeCell ref="BU262:CC262"/>
    <mergeCell ref="D263:D266"/>
    <mergeCell ref="E263:E266"/>
    <mergeCell ref="F263:F266"/>
    <mergeCell ref="G263:G266"/>
    <mergeCell ref="H263:H266"/>
    <mergeCell ref="AL259:AL262"/>
    <mergeCell ref="AT259:AT262"/>
    <mergeCell ref="AU259:AU262"/>
    <mergeCell ref="BC259:BC262"/>
    <mergeCell ref="BD259:BD262"/>
    <mergeCell ref="BL259:BL262"/>
    <mergeCell ref="O259:O262"/>
    <mergeCell ref="P259:P262"/>
    <mergeCell ref="Q259:Q262"/>
    <mergeCell ref="AB259:AB262"/>
    <mergeCell ref="AC259:AC262"/>
    <mergeCell ref="AK259:AK262"/>
    <mergeCell ref="I259:I262"/>
    <mergeCell ref="J259:J262"/>
    <mergeCell ref="K259:K262"/>
    <mergeCell ref="L259:L262"/>
    <mergeCell ref="M259:M262"/>
    <mergeCell ref="N259:N262"/>
    <mergeCell ref="G267:G270"/>
    <mergeCell ref="H267:H270"/>
    <mergeCell ref="I267:I270"/>
    <mergeCell ref="J267:J270"/>
    <mergeCell ref="K267:K270"/>
    <mergeCell ref="L267:L270"/>
    <mergeCell ref="BM263:BM266"/>
    <mergeCell ref="BU263:CC263"/>
    <mergeCell ref="BU264:CC264"/>
    <mergeCell ref="BU265:CC265"/>
    <mergeCell ref="BU266:CC266"/>
    <mergeCell ref="B267:B322"/>
    <mergeCell ref="C267:C278"/>
    <mergeCell ref="D267:D270"/>
    <mergeCell ref="E267:E270"/>
    <mergeCell ref="F267:F270"/>
    <mergeCell ref="AL263:AL266"/>
    <mergeCell ref="AT263:AT266"/>
    <mergeCell ref="AU263:AU266"/>
    <mergeCell ref="BC263:BC266"/>
    <mergeCell ref="BD263:BD266"/>
    <mergeCell ref="BL263:BL266"/>
    <mergeCell ref="O263:O266"/>
    <mergeCell ref="P263:P266"/>
    <mergeCell ref="Q263:Q266"/>
    <mergeCell ref="AB263:AB266"/>
    <mergeCell ref="AC263:AC266"/>
    <mergeCell ref="AK263:AK266"/>
    <mergeCell ref="I263:I266"/>
    <mergeCell ref="J263:J266"/>
    <mergeCell ref="K263:K266"/>
    <mergeCell ref="L263:L266"/>
    <mergeCell ref="H271:H274"/>
    <mergeCell ref="I271:I274"/>
    <mergeCell ref="BD267:BD270"/>
    <mergeCell ref="BL267:BL270"/>
    <mergeCell ref="BM267:BM270"/>
    <mergeCell ref="BU267:CC267"/>
    <mergeCell ref="BU268:CC268"/>
    <mergeCell ref="BU269:CC269"/>
    <mergeCell ref="BU270:CC270"/>
    <mergeCell ref="AC267:AC270"/>
    <mergeCell ref="AK267:AK270"/>
    <mergeCell ref="AL267:AL270"/>
    <mergeCell ref="AT267:AT270"/>
    <mergeCell ref="AU267:AU270"/>
    <mergeCell ref="BC267:BC270"/>
    <mergeCell ref="M267:M270"/>
    <mergeCell ref="N267:N270"/>
    <mergeCell ref="O267:O270"/>
    <mergeCell ref="P267:P270"/>
    <mergeCell ref="Q267:Q270"/>
    <mergeCell ref="AB267:AB270"/>
    <mergeCell ref="BU271:CC271"/>
    <mergeCell ref="BU272:CC272"/>
    <mergeCell ref="BU273:CC273"/>
    <mergeCell ref="BU274:CC274"/>
    <mergeCell ref="D275:D278"/>
    <mergeCell ref="E275:E278"/>
    <mergeCell ref="F275:F278"/>
    <mergeCell ref="G275:G278"/>
    <mergeCell ref="H275:H278"/>
    <mergeCell ref="I275:I278"/>
    <mergeCell ref="AT271:AT274"/>
    <mergeCell ref="AU271:AU274"/>
    <mergeCell ref="BC271:BC274"/>
    <mergeCell ref="BD271:BD274"/>
    <mergeCell ref="BL271:BL274"/>
    <mergeCell ref="BM271:BM274"/>
    <mergeCell ref="P271:P274"/>
    <mergeCell ref="Q271:Q274"/>
    <mergeCell ref="AB271:AB274"/>
    <mergeCell ref="AC271:AC274"/>
    <mergeCell ref="AK271:AK274"/>
    <mergeCell ref="AL271:AL274"/>
    <mergeCell ref="J271:J274"/>
    <mergeCell ref="K271:K274"/>
    <mergeCell ref="L271:L274"/>
    <mergeCell ref="M271:M274"/>
    <mergeCell ref="N271:N274"/>
    <mergeCell ref="O271:O274"/>
    <mergeCell ref="D271:D274"/>
    <mergeCell ref="E271:E274"/>
    <mergeCell ref="F271:F274"/>
    <mergeCell ref="G271:G274"/>
    <mergeCell ref="BU275:CC275"/>
    <mergeCell ref="BU276:CC276"/>
    <mergeCell ref="BU277:CC277"/>
    <mergeCell ref="BU278:CC278"/>
    <mergeCell ref="C279:C310"/>
    <mergeCell ref="D279:D282"/>
    <mergeCell ref="E279:E282"/>
    <mergeCell ref="F279:F282"/>
    <mergeCell ref="G279:G282"/>
    <mergeCell ref="H279:H282"/>
    <mergeCell ref="AT275:AT278"/>
    <mergeCell ref="AU275:AU278"/>
    <mergeCell ref="BC275:BC278"/>
    <mergeCell ref="BD275:BD278"/>
    <mergeCell ref="BL275:BL278"/>
    <mergeCell ref="BM275:BM278"/>
    <mergeCell ref="P275:P278"/>
    <mergeCell ref="Q275:Q278"/>
    <mergeCell ref="AB275:AB278"/>
    <mergeCell ref="AC275:AC278"/>
    <mergeCell ref="AK275:AK278"/>
    <mergeCell ref="AL275:AL278"/>
    <mergeCell ref="J275:J278"/>
    <mergeCell ref="K275:K278"/>
    <mergeCell ref="L275:L278"/>
    <mergeCell ref="M275:M278"/>
    <mergeCell ref="N275:N278"/>
    <mergeCell ref="O275:O278"/>
    <mergeCell ref="BM279:BM282"/>
    <mergeCell ref="BU279:CC279"/>
    <mergeCell ref="BU280:CC280"/>
    <mergeCell ref="BU281:CC281"/>
    <mergeCell ref="BU282:CC282"/>
    <mergeCell ref="D283:D286"/>
    <mergeCell ref="E283:E286"/>
    <mergeCell ref="F283:F286"/>
    <mergeCell ref="G283:G286"/>
    <mergeCell ref="H283:H286"/>
    <mergeCell ref="AL279:AL282"/>
    <mergeCell ref="AT279:AT282"/>
    <mergeCell ref="AU279:AU282"/>
    <mergeCell ref="BC279:BC282"/>
    <mergeCell ref="BD279:BD282"/>
    <mergeCell ref="BL279:BL282"/>
    <mergeCell ref="O279:O282"/>
    <mergeCell ref="P279:P282"/>
    <mergeCell ref="Q279:Q282"/>
    <mergeCell ref="AB279:AB282"/>
    <mergeCell ref="AC279:AC282"/>
    <mergeCell ref="AK279:AK282"/>
    <mergeCell ref="I279:I282"/>
    <mergeCell ref="J279:J282"/>
    <mergeCell ref="K279:K282"/>
    <mergeCell ref="L279:L282"/>
    <mergeCell ref="M279:M282"/>
    <mergeCell ref="N279:N282"/>
    <mergeCell ref="BM283:BM286"/>
    <mergeCell ref="BU283:CC283"/>
    <mergeCell ref="BU284:CC284"/>
    <mergeCell ref="BU285:CC285"/>
    <mergeCell ref="BU286:CC286"/>
    <mergeCell ref="D287:D290"/>
    <mergeCell ref="E287:E290"/>
    <mergeCell ref="F287:F290"/>
    <mergeCell ref="G287:G290"/>
    <mergeCell ref="H287:H290"/>
    <mergeCell ref="AL283:AL286"/>
    <mergeCell ref="AT283:AT286"/>
    <mergeCell ref="AU283:AU286"/>
    <mergeCell ref="BC283:BC286"/>
    <mergeCell ref="BD283:BD286"/>
    <mergeCell ref="BL283:BL286"/>
    <mergeCell ref="O283:O286"/>
    <mergeCell ref="P283:P286"/>
    <mergeCell ref="Q283:Q286"/>
    <mergeCell ref="AB283:AB286"/>
    <mergeCell ref="AC283:AC286"/>
    <mergeCell ref="AK283:AK286"/>
    <mergeCell ref="I283:I286"/>
    <mergeCell ref="J283:J286"/>
    <mergeCell ref="K283:K286"/>
    <mergeCell ref="L283:L286"/>
    <mergeCell ref="M283:M286"/>
    <mergeCell ref="N283:N286"/>
    <mergeCell ref="BM287:BM290"/>
    <mergeCell ref="BU287:CC287"/>
    <mergeCell ref="BU288:CC288"/>
    <mergeCell ref="BU289:CC289"/>
    <mergeCell ref="BU290:CC290"/>
    <mergeCell ref="D291:D294"/>
    <mergeCell ref="E291:E294"/>
    <mergeCell ref="F291:F294"/>
    <mergeCell ref="G291:G294"/>
    <mergeCell ref="H291:H294"/>
    <mergeCell ref="AL287:AL290"/>
    <mergeCell ref="AT287:AT290"/>
    <mergeCell ref="AU287:AU290"/>
    <mergeCell ref="BC287:BC290"/>
    <mergeCell ref="BD287:BD290"/>
    <mergeCell ref="BL287:BL290"/>
    <mergeCell ref="O287:O290"/>
    <mergeCell ref="P287:P290"/>
    <mergeCell ref="Q287:Q290"/>
    <mergeCell ref="AB287:AB290"/>
    <mergeCell ref="AC287:AC290"/>
    <mergeCell ref="AK287:AK290"/>
    <mergeCell ref="I287:I290"/>
    <mergeCell ref="J287:J290"/>
    <mergeCell ref="K287:K290"/>
    <mergeCell ref="L287:L290"/>
    <mergeCell ref="M287:M290"/>
    <mergeCell ref="N287:N290"/>
    <mergeCell ref="BM291:BM294"/>
    <mergeCell ref="BU291:CC291"/>
    <mergeCell ref="BU292:CC292"/>
    <mergeCell ref="BU293:CC293"/>
    <mergeCell ref="BU294:CC294"/>
    <mergeCell ref="D295:D298"/>
    <mergeCell ref="E295:E298"/>
    <mergeCell ref="F295:F298"/>
    <mergeCell ref="G295:G298"/>
    <mergeCell ref="H295:H298"/>
    <mergeCell ref="AL291:AL294"/>
    <mergeCell ref="AT291:AT294"/>
    <mergeCell ref="AU291:AU294"/>
    <mergeCell ref="BC291:BC294"/>
    <mergeCell ref="BD291:BD294"/>
    <mergeCell ref="BL291:BL294"/>
    <mergeCell ref="O291:O294"/>
    <mergeCell ref="P291:P294"/>
    <mergeCell ref="Q291:Q294"/>
    <mergeCell ref="AB291:AB294"/>
    <mergeCell ref="AC291:AC294"/>
    <mergeCell ref="AK291:AK294"/>
    <mergeCell ref="I291:I294"/>
    <mergeCell ref="J291:J294"/>
    <mergeCell ref="K291:K294"/>
    <mergeCell ref="L291:L294"/>
    <mergeCell ref="M291:M294"/>
    <mergeCell ref="N291:N294"/>
    <mergeCell ref="BM295:BM298"/>
    <mergeCell ref="BU295:CC295"/>
    <mergeCell ref="BU296:CC296"/>
    <mergeCell ref="BU297:CC297"/>
    <mergeCell ref="BU298:CC298"/>
    <mergeCell ref="D299:D302"/>
    <mergeCell ref="E299:E302"/>
    <mergeCell ref="F299:F302"/>
    <mergeCell ref="G299:G302"/>
    <mergeCell ref="H299:H302"/>
    <mergeCell ref="AL295:AL298"/>
    <mergeCell ref="AT295:AT298"/>
    <mergeCell ref="AU295:AU298"/>
    <mergeCell ref="BC295:BC298"/>
    <mergeCell ref="BD295:BD298"/>
    <mergeCell ref="BL295:BL298"/>
    <mergeCell ref="O295:O298"/>
    <mergeCell ref="P295:P298"/>
    <mergeCell ref="Q295:Q298"/>
    <mergeCell ref="AB295:AB298"/>
    <mergeCell ref="AC295:AC298"/>
    <mergeCell ref="AK295:AK298"/>
    <mergeCell ref="I295:I298"/>
    <mergeCell ref="J295:J298"/>
    <mergeCell ref="K295:K298"/>
    <mergeCell ref="L295:L298"/>
    <mergeCell ref="M295:M298"/>
    <mergeCell ref="N295:N298"/>
    <mergeCell ref="BM299:BM302"/>
    <mergeCell ref="BU299:CC299"/>
    <mergeCell ref="BU300:CC300"/>
    <mergeCell ref="BU301:CC301"/>
    <mergeCell ref="BU302:CC302"/>
    <mergeCell ref="D303:D306"/>
    <mergeCell ref="E303:E306"/>
    <mergeCell ref="F303:F306"/>
    <mergeCell ref="G303:G306"/>
    <mergeCell ref="H303:H306"/>
    <mergeCell ref="AL299:AL302"/>
    <mergeCell ref="AT299:AT302"/>
    <mergeCell ref="AU299:AU302"/>
    <mergeCell ref="BC299:BC302"/>
    <mergeCell ref="BD299:BD302"/>
    <mergeCell ref="BL299:BL302"/>
    <mergeCell ref="O299:O302"/>
    <mergeCell ref="P299:P302"/>
    <mergeCell ref="Q299:Q302"/>
    <mergeCell ref="AB299:AB302"/>
    <mergeCell ref="AC299:AC302"/>
    <mergeCell ref="AK299:AK302"/>
    <mergeCell ref="I299:I302"/>
    <mergeCell ref="J299:J302"/>
    <mergeCell ref="K299:K302"/>
    <mergeCell ref="L299:L302"/>
    <mergeCell ref="M299:M302"/>
    <mergeCell ref="N299:N302"/>
    <mergeCell ref="BM303:BM306"/>
    <mergeCell ref="BU303:CC303"/>
    <mergeCell ref="BU304:CC304"/>
    <mergeCell ref="BU305:CC305"/>
    <mergeCell ref="BU306:CC306"/>
    <mergeCell ref="D307:D310"/>
    <mergeCell ref="E307:E310"/>
    <mergeCell ref="F307:F310"/>
    <mergeCell ref="G307:G310"/>
    <mergeCell ref="H307:H310"/>
    <mergeCell ref="AL303:AL306"/>
    <mergeCell ref="AT303:AT306"/>
    <mergeCell ref="AU303:AU306"/>
    <mergeCell ref="BC303:BC306"/>
    <mergeCell ref="BD303:BD306"/>
    <mergeCell ref="BL303:BL306"/>
    <mergeCell ref="O303:O306"/>
    <mergeCell ref="P303:P306"/>
    <mergeCell ref="Q303:Q306"/>
    <mergeCell ref="AB303:AB306"/>
    <mergeCell ref="AC303:AC306"/>
    <mergeCell ref="AK303:AK306"/>
    <mergeCell ref="I303:I306"/>
    <mergeCell ref="J303:J306"/>
    <mergeCell ref="K303:K306"/>
    <mergeCell ref="L303:L306"/>
    <mergeCell ref="M303:M306"/>
    <mergeCell ref="N303:N306"/>
    <mergeCell ref="BM307:BM310"/>
    <mergeCell ref="BU307:CC307"/>
    <mergeCell ref="BU308:CC308"/>
    <mergeCell ref="BU309:CC309"/>
    <mergeCell ref="BU310:CC310"/>
    <mergeCell ref="C311:C318"/>
    <mergeCell ref="D311:D314"/>
    <mergeCell ref="E311:E314"/>
    <mergeCell ref="F311:F314"/>
    <mergeCell ref="G311:G314"/>
    <mergeCell ref="AL307:AL310"/>
    <mergeCell ref="AT307:AT310"/>
    <mergeCell ref="AU307:AU310"/>
    <mergeCell ref="BC307:BC310"/>
    <mergeCell ref="BD307:BD310"/>
    <mergeCell ref="BL307:BL310"/>
    <mergeCell ref="O307:O310"/>
    <mergeCell ref="P307:P310"/>
    <mergeCell ref="Q307:Q310"/>
    <mergeCell ref="AB307:AB310"/>
    <mergeCell ref="AC307:AC310"/>
    <mergeCell ref="AK307:AK310"/>
    <mergeCell ref="I307:I310"/>
    <mergeCell ref="J307:J310"/>
    <mergeCell ref="K307:K310"/>
    <mergeCell ref="L307:L310"/>
    <mergeCell ref="M307:M310"/>
    <mergeCell ref="N307:N310"/>
    <mergeCell ref="F315:F318"/>
    <mergeCell ref="G315:G318"/>
    <mergeCell ref="H315:H318"/>
    <mergeCell ref="I315:I318"/>
    <mergeCell ref="BL311:BL314"/>
    <mergeCell ref="BM311:BM314"/>
    <mergeCell ref="BU311:CC311"/>
    <mergeCell ref="BU312:CC312"/>
    <mergeCell ref="BU313:CC313"/>
    <mergeCell ref="BU314:CC314"/>
    <mergeCell ref="AK311:AK314"/>
    <mergeCell ref="AL311:AL314"/>
    <mergeCell ref="AT311:AT314"/>
    <mergeCell ref="AU311:AU314"/>
    <mergeCell ref="BC311:BC314"/>
    <mergeCell ref="BD311:BD314"/>
    <mergeCell ref="N311:N314"/>
    <mergeCell ref="O311:O314"/>
    <mergeCell ref="P311:P314"/>
    <mergeCell ref="Q311:Q314"/>
    <mergeCell ref="AB311:AB314"/>
    <mergeCell ref="AC311:AC314"/>
    <mergeCell ref="H311:H314"/>
    <mergeCell ref="I311:I314"/>
    <mergeCell ref="J311:J314"/>
    <mergeCell ref="K311:K314"/>
    <mergeCell ref="L311:L314"/>
    <mergeCell ref="M311:M314"/>
    <mergeCell ref="M319:M322"/>
    <mergeCell ref="N319:N322"/>
    <mergeCell ref="BU315:CC315"/>
    <mergeCell ref="BU316:CC316"/>
    <mergeCell ref="BU317:CC317"/>
    <mergeCell ref="BU318:CC318"/>
    <mergeCell ref="C319:C322"/>
    <mergeCell ref="D319:D322"/>
    <mergeCell ref="E319:E322"/>
    <mergeCell ref="F319:F322"/>
    <mergeCell ref="G319:G322"/>
    <mergeCell ref="H319:H322"/>
    <mergeCell ref="AT315:AT318"/>
    <mergeCell ref="AU315:AU318"/>
    <mergeCell ref="BC315:BC318"/>
    <mergeCell ref="BD315:BD318"/>
    <mergeCell ref="BL315:BL318"/>
    <mergeCell ref="BM315:BM318"/>
    <mergeCell ref="P315:P318"/>
    <mergeCell ref="Q315:Q318"/>
    <mergeCell ref="AB315:AB318"/>
    <mergeCell ref="AC315:AC318"/>
    <mergeCell ref="AK315:AK318"/>
    <mergeCell ref="AL315:AL318"/>
    <mergeCell ref="J315:J318"/>
    <mergeCell ref="K315:K318"/>
    <mergeCell ref="L315:L318"/>
    <mergeCell ref="M315:M318"/>
    <mergeCell ref="N315:N318"/>
    <mergeCell ref="O315:O318"/>
    <mergeCell ref="D315:D318"/>
    <mergeCell ref="E315:E318"/>
    <mergeCell ref="G323:G326"/>
    <mergeCell ref="H323:H326"/>
    <mergeCell ref="I323:I326"/>
    <mergeCell ref="J323:J326"/>
    <mergeCell ref="K323:K326"/>
    <mergeCell ref="L323:L326"/>
    <mergeCell ref="BM319:BM322"/>
    <mergeCell ref="BU319:CC319"/>
    <mergeCell ref="BU320:CC320"/>
    <mergeCell ref="BU321:CC321"/>
    <mergeCell ref="BU322:CC322"/>
    <mergeCell ref="B323:B350"/>
    <mergeCell ref="C323:C338"/>
    <mergeCell ref="D323:D326"/>
    <mergeCell ref="E323:E326"/>
    <mergeCell ref="F323:F326"/>
    <mergeCell ref="AL319:AL322"/>
    <mergeCell ref="AT319:AT322"/>
    <mergeCell ref="AU319:AU322"/>
    <mergeCell ref="BC319:BC322"/>
    <mergeCell ref="BD319:BD322"/>
    <mergeCell ref="BL319:BL322"/>
    <mergeCell ref="O319:O322"/>
    <mergeCell ref="P319:P322"/>
    <mergeCell ref="Q319:Q322"/>
    <mergeCell ref="AB319:AB322"/>
    <mergeCell ref="AC319:AC322"/>
    <mergeCell ref="AK319:AK322"/>
    <mergeCell ref="I319:I322"/>
    <mergeCell ref="J319:J322"/>
    <mergeCell ref="K319:K322"/>
    <mergeCell ref="L319:L322"/>
    <mergeCell ref="H327:H330"/>
    <mergeCell ref="I327:I330"/>
    <mergeCell ref="BD323:BD326"/>
    <mergeCell ref="BL323:BL326"/>
    <mergeCell ref="BM323:BM326"/>
    <mergeCell ref="BU323:CC323"/>
    <mergeCell ref="BU324:CC324"/>
    <mergeCell ref="BU325:CC325"/>
    <mergeCell ref="BU326:CC326"/>
    <mergeCell ref="AC323:AC326"/>
    <mergeCell ref="AK323:AK326"/>
    <mergeCell ref="AL323:AL326"/>
    <mergeCell ref="AT323:AT326"/>
    <mergeCell ref="AU323:AU326"/>
    <mergeCell ref="BC323:BC326"/>
    <mergeCell ref="M323:M326"/>
    <mergeCell ref="N323:N326"/>
    <mergeCell ref="O323:O326"/>
    <mergeCell ref="P323:P326"/>
    <mergeCell ref="Q323:Q326"/>
    <mergeCell ref="AB323:AB326"/>
    <mergeCell ref="BU327:CC327"/>
    <mergeCell ref="BU328:CC328"/>
    <mergeCell ref="BU329:CC329"/>
    <mergeCell ref="BU330:CC330"/>
    <mergeCell ref="D331:D334"/>
    <mergeCell ref="E331:E334"/>
    <mergeCell ref="F331:F334"/>
    <mergeCell ref="G331:G334"/>
    <mergeCell ref="H331:H334"/>
    <mergeCell ref="I331:I334"/>
    <mergeCell ref="AT327:AT330"/>
    <mergeCell ref="AU327:AU330"/>
    <mergeCell ref="BC327:BC330"/>
    <mergeCell ref="BD327:BD330"/>
    <mergeCell ref="BL327:BL330"/>
    <mergeCell ref="BM327:BM330"/>
    <mergeCell ref="P327:P330"/>
    <mergeCell ref="Q327:Q330"/>
    <mergeCell ref="AB327:AB330"/>
    <mergeCell ref="AC327:AC330"/>
    <mergeCell ref="AK327:AK330"/>
    <mergeCell ref="AL327:AL330"/>
    <mergeCell ref="J327:J330"/>
    <mergeCell ref="K327:K330"/>
    <mergeCell ref="L327:L330"/>
    <mergeCell ref="M327:M330"/>
    <mergeCell ref="N327:N330"/>
    <mergeCell ref="O327:O330"/>
    <mergeCell ref="D327:D330"/>
    <mergeCell ref="E327:E330"/>
    <mergeCell ref="F327:F330"/>
    <mergeCell ref="G327:G330"/>
    <mergeCell ref="BU331:CC331"/>
    <mergeCell ref="BU332:CC332"/>
    <mergeCell ref="BU333:CC333"/>
    <mergeCell ref="BU334:CC334"/>
    <mergeCell ref="D335:D338"/>
    <mergeCell ref="E335:E338"/>
    <mergeCell ref="F335:F338"/>
    <mergeCell ref="G335:G338"/>
    <mergeCell ref="H335:H338"/>
    <mergeCell ref="I335:I338"/>
    <mergeCell ref="AT331:AT334"/>
    <mergeCell ref="AU331:AU334"/>
    <mergeCell ref="BC331:BC334"/>
    <mergeCell ref="BD331:BD334"/>
    <mergeCell ref="BL331:BL334"/>
    <mergeCell ref="BM331:BM334"/>
    <mergeCell ref="P331:P334"/>
    <mergeCell ref="Q331:Q334"/>
    <mergeCell ref="AB331:AB334"/>
    <mergeCell ref="AC331:AC334"/>
    <mergeCell ref="AK331:AK334"/>
    <mergeCell ref="AL331:AL334"/>
    <mergeCell ref="J331:J334"/>
    <mergeCell ref="K331:K334"/>
    <mergeCell ref="L331:L334"/>
    <mergeCell ref="M331:M334"/>
    <mergeCell ref="N331:N334"/>
    <mergeCell ref="O331:O334"/>
    <mergeCell ref="BU335:CC335"/>
    <mergeCell ref="BU336:CC336"/>
    <mergeCell ref="BU337:CC337"/>
    <mergeCell ref="BU338:CC338"/>
    <mergeCell ref="C339:C350"/>
    <mergeCell ref="D339:D342"/>
    <mergeCell ref="E339:E342"/>
    <mergeCell ref="F339:F342"/>
    <mergeCell ref="G339:G342"/>
    <mergeCell ref="H339:H342"/>
    <mergeCell ref="AT335:AT338"/>
    <mergeCell ref="AU335:AU338"/>
    <mergeCell ref="BC335:BC338"/>
    <mergeCell ref="BD335:BD338"/>
    <mergeCell ref="BL335:BL338"/>
    <mergeCell ref="BM335:BM338"/>
    <mergeCell ref="P335:P338"/>
    <mergeCell ref="Q335:Q338"/>
    <mergeCell ref="AB335:AB338"/>
    <mergeCell ref="AC335:AC338"/>
    <mergeCell ref="AK335:AK338"/>
    <mergeCell ref="AL335:AL338"/>
    <mergeCell ref="J335:J338"/>
    <mergeCell ref="K335:K338"/>
    <mergeCell ref="L335:L338"/>
    <mergeCell ref="M335:M338"/>
    <mergeCell ref="N335:N338"/>
    <mergeCell ref="O335:O338"/>
    <mergeCell ref="M343:M346"/>
    <mergeCell ref="N343:N346"/>
    <mergeCell ref="BM339:BM342"/>
    <mergeCell ref="BU339:CC339"/>
    <mergeCell ref="BU340:CC340"/>
    <mergeCell ref="BU341:CC341"/>
    <mergeCell ref="BU342:CC342"/>
    <mergeCell ref="D343:D346"/>
    <mergeCell ref="E343:E346"/>
    <mergeCell ref="F343:F346"/>
    <mergeCell ref="G343:G346"/>
    <mergeCell ref="H343:H346"/>
    <mergeCell ref="AL339:AL342"/>
    <mergeCell ref="AT339:AT342"/>
    <mergeCell ref="AU339:AU342"/>
    <mergeCell ref="BC339:BC342"/>
    <mergeCell ref="BD339:BD342"/>
    <mergeCell ref="BL339:BL342"/>
    <mergeCell ref="O339:O342"/>
    <mergeCell ref="P339:P342"/>
    <mergeCell ref="Q339:Q342"/>
    <mergeCell ref="AB339:AB342"/>
    <mergeCell ref="AC339:AC342"/>
    <mergeCell ref="AK339:AK342"/>
    <mergeCell ref="I339:I342"/>
    <mergeCell ref="J339:J342"/>
    <mergeCell ref="K339:K342"/>
    <mergeCell ref="L339:L342"/>
    <mergeCell ref="M339:M342"/>
    <mergeCell ref="N339:N342"/>
    <mergeCell ref="I347:I350"/>
    <mergeCell ref="J347:J350"/>
    <mergeCell ref="K347:K350"/>
    <mergeCell ref="L347:L350"/>
    <mergeCell ref="M347:M350"/>
    <mergeCell ref="N347:N350"/>
    <mergeCell ref="BM343:BM346"/>
    <mergeCell ref="BU343:CC343"/>
    <mergeCell ref="BU344:CC344"/>
    <mergeCell ref="BU345:CC345"/>
    <mergeCell ref="BU346:CC346"/>
    <mergeCell ref="D347:D350"/>
    <mergeCell ref="E347:E350"/>
    <mergeCell ref="F347:F350"/>
    <mergeCell ref="G347:G350"/>
    <mergeCell ref="H347:H350"/>
    <mergeCell ref="AL343:AL346"/>
    <mergeCell ref="AT343:AT346"/>
    <mergeCell ref="AU343:AU346"/>
    <mergeCell ref="BC343:BC346"/>
    <mergeCell ref="BD343:BD346"/>
    <mergeCell ref="BL343:BL346"/>
    <mergeCell ref="O343:O346"/>
    <mergeCell ref="P343:P346"/>
    <mergeCell ref="Q343:Q346"/>
    <mergeCell ref="AB343:AB346"/>
    <mergeCell ref="AC343:AC346"/>
    <mergeCell ref="AK343:AK346"/>
    <mergeCell ref="I343:I346"/>
    <mergeCell ref="J343:J346"/>
    <mergeCell ref="K343:K346"/>
    <mergeCell ref="L343:L346"/>
    <mergeCell ref="BM347:BM350"/>
    <mergeCell ref="BU347:CC347"/>
    <mergeCell ref="BU348:CC348"/>
    <mergeCell ref="BU349:CC349"/>
    <mergeCell ref="BU350:CC350"/>
    <mergeCell ref="AL347:AL350"/>
    <mergeCell ref="AT347:AT350"/>
    <mergeCell ref="AU347:AU350"/>
    <mergeCell ref="BC347:BC350"/>
    <mergeCell ref="BD347:BD350"/>
    <mergeCell ref="BL347:BL350"/>
    <mergeCell ref="O347:O350"/>
    <mergeCell ref="P347:P350"/>
    <mergeCell ref="Q347:Q350"/>
    <mergeCell ref="AB347:AB350"/>
    <mergeCell ref="AC347:AC350"/>
    <mergeCell ref="AK347:AK350"/>
  </mergeCells>
  <conditionalFormatting sqref="L15 L19 L23 L27 L31 L35 L39 L43 L47 L51 L55 L59 L63 L67 L71 L75 L79 L83 L87 L91 L95 L99 L103 L107 L111 L115 L119 L123 L127 L131 L135 L139 L143 L147 L151 L155 L159 L163 L167 L171 L175 L179 L183 L187 L191 L195 L199 L203 L207 L211 L215 L219 L223 L227 L231 L235 L239 L243 L247 L251 L255 L259 L263 L267 L271 L275 L279 L283 L287 L291 L295 L299 L303 L307 L311 L315 L319 L323 L327 L331 L335 L339 L343 L347">
    <cfRule type="expression" dxfId="356" priority="2">
      <formula>$L15=$M15</formula>
    </cfRule>
  </conditionalFormatting>
  <conditionalFormatting sqref="L11">
    <cfRule type="expression" dxfId="355" priority="1">
      <formula>$L11=$M11</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CCC5-8B54-4C15-963B-CF61D1AB977D}">
  <sheetPr>
    <tabColor rgb="FFFF0000"/>
  </sheetPr>
  <dimension ref="A1:CC379"/>
  <sheetViews>
    <sheetView zoomScale="60" zoomScaleNormal="60" workbookViewId="0">
      <selection activeCell="K23" sqref="K23:K26"/>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18.5546875" style="4" customWidth="1"/>
    <col min="10" max="10" width="6.6640625" style="53" customWidth="1"/>
    <col min="11" max="11" width="57.6640625" style="3" customWidth="1"/>
    <col min="12" max="13" width="9.6640625" style="23" customWidth="1"/>
    <col min="14" max="17" width="9.6640625" style="24" customWidth="1"/>
    <col min="18" max="18" width="6.6640625" style="4" customWidth="1"/>
    <col min="19" max="19" width="95.6640625" style="4" customWidth="1"/>
    <col min="20" max="20" width="17.6640625" style="4" customWidth="1"/>
    <col min="21" max="22" width="10.6640625" style="4" customWidth="1"/>
    <col min="23" max="23" width="33.6640625" style="4" customWidth="1"/>
    <col min="24" max="27" width="11.6640625" style="27" customWidth="1"/>
    <col min="28" max="28" width="6.664062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664062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1169" t="s">
        <v>2856</v>
      </c>
      <c r="M2" s="1170"/>
      <c r="N2" s="1170"/>
      <c r="O2" s="1170"/>
      <c r="P2" s="1170"/>
      <c r="Q2" s="1171"/>
      <c r="R2" s="1158" t="s">
        <v>0</v>
      </c>
      <c r="S2" s="1160"/>
      <c r="T2" s="1008" t="s">
        <v>1</v>
      </c>
      <c r="U2" s="1009"/>
      <c r="V2" s="1010"/>
      <c r="W2" s="246" t="str">
        <f>+$L2</f>
        <v>SECRETARÌA DE DESARROLLO SOCIAL</v>
      </c>
      <c r="X2" s="242"/>
      <c r="Y2" s="242"/>
      <c r="Z2" s="242"/>
      <c r="AA2" s="243"/>
      <c r="AB2" s="1158" t="s">
        <v>0</v>
      </c>
      <c r="AC2" s="1159"/>
      <c r="AD2" s="1159"/>
      <c r="AE2" s="1159"/>
      <c r="AF2" s="1159"/>
      <c r="AG2" s="1159"/>
      <c r="AH2" s="1159"/>
      <c r="AI2" s="1159"/>
      <c r="AJ2" s="1160"/>
      <c r="AK2" s="1132" t="s">
        <v>1</v>
      </c>
      <c r="AL2" s="1132"/>
      <c r="AM2" s="1132"/>
      <c r="AN2" s="1161" t="str">
        <f>+$L2</f>
        <v>SECRETARÌA DE DESARROLLO SOCIAL</v>
      </c>
      <c r="AO2" s="1161"/>
      <c r="AP2" s="1161"/>
      <c r="AQ2" s="1161"/>
      <c r="AR2" s="1161"/>
      <c r="AS2" s="1161"/>
      <c r="AT2" s="1158" t="s">
        <v>0</v>
      </c>
      <c r="AU2" s="1159"/>
      <c r="AV2" s="1159"/>
      <c r="AW2" s="1159"/>
      <c r="AX2" s="1159"/>
      <c r="AY2" s="1159"/>
      <c r="AZ2" s="1159"/>
      <c r="BA2" s="1159"/>
      <c r="BB2" s="1160"/>
      <c r="BC2" s="1132" t="s">
        <v>1</v>
      </c>
      <c r="BD2" s="1132"/>
      <c r="BE2" s="1132"/>
      <c r="BF2" s="1161" t="str">
        <f>+$L2</f>
        <v>SECRETARÌA DE DESARROLLO SOCIAL</v>
      </c>
      <c r="BG2" s="1161"/>
      <c r="BH2" s="1161"/>
      <c r="BI2" s="1161"/>
      <c r="BJ2" s="1161"/>
      <c r="BK2" s="1161"/>
      <c r="BL2" s="1158" t="s">
        <v>0</v>
      </c>
      <c r="BM2" s="1159"/>
      <c r="BN2" s="1159"/>
      <c r="BO2" s="1159"/>
      <c r="BP2" s="1159"/>
      <c r="BQ2" s="1159"/>
      <c r="BR2" s="1159"/>
      <c r="BS2" s="1159"/>
      <c r="BT2" s="1160"/>
      <c r="BU2" s="1132" t="s">
        <v>1</v>
      </c>
      <c r="BV2" s="1132"/>
      <c r="BW2" s="1132"/>
      <c r="BX2" s="1161" t="str">
        <f>+$L2</f>
        <v>SECRETARÌA DE DESARROLLO SOCIAL</v>
      </c>
      <c r="BY2" s="1161"/>
      <c r="BZ2" s="1161"/>
      <c r="CA2" s="1161"/>
      <c r="CB2" s="1161"/>
      <c r="CC2" s="1161"/>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821">
        <f>+$L3</f>
        <v>0</v>
      </c>
      <c r="X3" s="822"/>
      <c r="Y3" s="822"/>
      <c r="Z3" s="822"/>
      <c r="AA3" s="1165"/>
      <c r="AB3" s="1155" t="s">
        <v>1657</v>
      </c>
      <c r="AC3" s="1156"/>
      <c r="AD3" s="1156"/>
      <c r="AE3" s="1156"/>
      <c r="AF3" s="1156"/>
      <c r="AG3" s="1156"/>
      <c r="AH3" s="1156"/>
      <c r="AI3" s="1156"/>
      <c r="AJ3" s="1157"/>
      <c r="AK3" s="1132" t="s">
        <v>2</v>
      </c>
      <c r="AL3" s="1132"/>
      <c r="AM3" s="1132"/>
      <c r="AN3" s="1148">
        <f>+$L3</f>
        <v>0</v>
      </c>
      <c r="AO3" s="1148"/>
      <c r="AP3" s="1148"/>
      <c r="AQ3" s="1148"/>
      <c r="AR3" s="1148"/>
      <c r="AS3" s="1148"/>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149" t="s">
        <v>20</v>
      </c>
      <c r="M4" s="1150"/>
      <c r="N4" s="1150"/>
      <c r="O4" s="1150"/>
      <c r="P4" s="1150"/>
      <c r="Q4" s="1151"/>
      <c r="R4" s="1136" t="s">
        <v>3849</v>
      </c>
      <c r="S4" s="1138"/>
      <c r="T4" s="1008" t="s">
        <v>1664</v>
      </c>
      <c r="U4" s="1009"/>
      <c r="V4" s="1010"/>
      <c r="W4" s="248" t="str">
        <f>+$L4</f>
        <v>1. Bienestar Social</v>
      </c>
      <c r="X4" s="224"/>
      <c r="Y4" s="224"/>
      <c r="Z4" s="224"/>
      <c r="AA4" s="225"/>
      <c r="AB4" s="1136" t="s">
        <v>3849</v>
      </c>
      <c r="AC4" s="1137"/>
      <c r="AD4" s="1137"/>
      <c r="AE4" s="1137"/>
      <c r="AF4" s="1137"/>
      <c r="AG4" s="1137"/>
      <c r="AH4" s="1137"/>
      <c r="AI4" s="1137"/>
      <c r="AJ4" s="1138"/>
      <c r="AK4" s="1132" t="s">
        <v>1656</v>
      </c>
      <c r="AL4" s="1132"/>
      <c r="AM4" s="1132"/>
      <c r="AN4" s="1135" t="str">
        <f>+$L4</f>
        <v>1. Bienestar Social</v>
      </c>
      <c r="AO4" s="1135"/>
      <c r="AP4" s="1135"/>
      <c r="AQ4" s="1135"/>
      <c r="AR4" s="1135"/>
      <c r="AS4" s="1135"/>
      <c r="AT4" s="1136" t="s">
        <v>3849</v>
      </c>
      <c r="AU4" s="1137"/>
      <c r="AV4" s="1137"/>
      <c r="AW4" s="1137"/>
      <c r="AX4" s="1137"/>
      <c r="AY4" s="1137"/>
      <c r="AZ4" s="1137"/>
      <c r="BA4" s="1137"/>
      <c r="BB4" s="1138"/>
      <c r="BC4" s="1132" t="s">
        <v>1656</v>
      </c>
      <c r="BD4" s="1132"/>
      <c r="BE4" s="1132"/>
      <c r="BF4" s="1135" t="str">
        <f>+$L4</f>
        <v>1. Bienestar Social</v>
      </c>
      <c r="BG4" s="1135"/>
      <c r="BH4" s="1135"/>
      <c r="BI4" s="1135"/>
      <c r="BJ4" s="1135"/>
      <c r="BK4" s="1135"/>
      <c r="BL4" s="1136" t="s">
        <v>3849</v>
      </c>
      <c r="BM4" s="1137"/>
      <c r="BN4" s="1137"/>
      <c r="BO4" s="1137"/>
      <c r="BP4" s="1137"/>
      <c r="BQ4" s="1137"/>
      <c r="BR4" s="1137"/>
      <c r="BS4" s="1137"/>
      <c r="BT4" s="1138"/>
      <c r="BU4" s="1132" t="s">
        <v>1656</v>
      </c>
      <c r="BV4" s="1132"/>
      <c r="BW4" s="1132"/>
      <c r="BX4" s="1135" t="str">
        <f>+$L4</f>
        <v>1. Bienestar Social</v>
      </c>
      <c r="BY4" s="1135"/>
      <c r="BZ4" s="1135"/>
      <c r="CA4" s="1135"/>
      <c r="CB4" s="1135"/>
      <c r="CC4" s="1135"/>
    </row>
    <row r="5" spans="1:81" s="58" customFormat="1" ht="16.2" customHeight="1" x14ac:dyDescent="0.3">
      <c r="A5" s="34"/>
      <c r="B5" s="1168"/>
      <c r="C5" s="1140"/>
      <c r="D5" s="1140"/>
      <c r="E5" s="1140"/>
      <c r="F5" s="1140"/>
      <c r="G5" s="1140"/>
      <c r="H5" s="1140"/>
      <c r="I5" s="228"/>
      <c r="J5" s="252" t="s">
        <v>1659</v>
      </c>
      <c r="K5" s="252"/>
      <c r="L5" s="1142" t="s">
        <v>325</v>
      </c>
      <c r="M5" s="1143"/>
      <c r="N5" s="1143"/>
      <c r="O5" s="1143"/>
      <c r="P5" s="1143"/>
      <c r="Q5" s="1144"/>
      <c r="R5" s="1139"/>
      <c r="S5" s="1141"/>
      <c r="T5" s="1008" t="s">
        <v>1665</v>
      </c>
      <c r="U5" s="1009"/>
      <c r="V5" s="1010"/>
      <c r="W5" s="249" t="str">
        <f>+$L5</f>
        <v>1.5 Más Oportunidades para la Inclusión Social (Grupos Indígenas, Afros, Rrom)</v>
      </c>
      <c r="X5" s="221"/>
      <c r="Y5" s="221"/>
      <c r="Z5" s="221"/>
      <c r="AA5" s="222"/>
      <c r="AB5" s="1139"/>
      <c r="AC5" s="1140"/>
      <c r="AD5" s="1140"/>
      <c r="AE5" s="1140"/>
      <c r="AF5" s="1140"/>
      <c r="AG5" s="1140"/>
      <c r="AH5" s="1140"/>
      <c r="AI5" s="1140"/>
      <c r="AJ5" s="1141"/>
      <c r="AK5" s="1132" t="s">
        <v>1659</v>
      </c>
      <c r="AL5" s="1132"/>
      <c r="AM5" s="1132"/>
      <c r="AN5" s="1133" t="str">
        <f>+$L5</f>
        <v>1.5 Más Oportunidades para la Inclusión Social (Grupos Indígenas, Afros, Rrom)</v>
      </c>
      <c r="AO5" s="1133"/>
      <c r="AP5" s="1133"/>
      <c r="AQ5" s="1133"/>
      <c r="AR5" s="1133"/>
      <c r="AS5" s="1133"/>
      <c r="AT5" s="1139"/>
      <c r="AU5" s="1140"/>
      <c r="AV5" s="1140"/>
      <c r="AW5" s="1140"/>
      <c r="AX5" s="1140"/>
      <c r="AY5" s="1140"/>
      <c r="AZ5" s="1140"/>
      <c r="BA5" s="1140"/>
      <c r="BB5" s="1141"/>
      <c r="BC5" s="1132" t="s">
        <v>1659</v>
      </c>
      <c r="BD5" s="1132"/>
      <c r="BE5" s="1132"/>
      <c r="BF5" s="1133" t="str">
        <f>+$L5</f>
        <v>1.5 Más Oportunidades para la Inclusión Social (Grupos Indígenas, Afros, Rrom)</v>
      </c>
      <c r="BG5" s="1133"/>
      <c r="BH5" s="1133"/>
      <c r="BI5" s="1133"/>
      <c r="BJ5" s="1133"/>
      <c r="BK5" s="1133"/>
      <c r="BL5" s="1139"/>
      <c r="BM5" s="1140"/>
      <c r="BN5" s="1140"/>
      <c r="BO5" s="1140"/>
      <c r="BP5" s="1140"/>
      <c r="BQ5" s="1140"/>
      <c r="BR5" s="1140"/>
      <c r="BS5" s="1140"/>
      <c r="BT5" s="1141"/>
      <c r="BU5" s="1132" t="s">
        <v>1659</v>
      </c>
      <c r="BV5" s="1132"/>
      <c r="BW5" s="1132"/>
      <c r="BX5" s="1133" t="str">
        <f>+$L5</f>
        <v>1.5 Más Oportunidades para la Inclusión Social (Grupos Indígenas, Afros, Rrom)</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2"/>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c r="R10" s="24"/>
    </row>
    <row r="11" spans="1:81" s="58" customFormat="1" ht="40.200000000000003" customHeight="1" thickTop="1" x14ac:dyDescent="0.3">
      <c r="A11" s="34"/>
      <c r="B11" s="906" t="s">
        <v>326</v>
      </c>
      <c r="C11" s="1236" t="s">
        <v>329</v>
      </c>
      <c r="D11" s="871">
        <v>4103</v>
      </c>
      <c r="E11" s="851" t="s">
        <v>7571</v>
      </c>
      <c r="F11" s="851">
        <v>4103052</v>
      </c>
      <c r="G11" s="851" t="s">
        <v>4052</v>
      </c>
      <c r="H11" s="851" t="s">
        <v>7572</v>
      </c>
      <c r="I11" s="1184">
        <v>2021004540217</v>
      </c>
      <c r="J11" s="812">
        <v>249</v>
      </c>
      <c r="K11" s="854" t="str">
        <f>+[5]Metas!K282</f>
        <v>Municipios con presencia de población étnica con socialización de la Política Pública Indígena aprobada por Ordenanza</v>
      </c>
      <c r="L11" s="857">
        <v>10</v>
      </c>
      <c r="M11" s="860">
        <f>SUM(N11:Q11)</f>
        <v>10</v>
      </c>
      <c r="N11" s="836">
        <v>3</v>
      </c>
      <c r="O11" s="839">
        <v>3</v>
      </c>
      <c r="P11" s="863">
        <v>4</v>
      </c>
      <c r="Q11" s="866"/>
      <c r="R11" s="812">
        <f>+$J11</f>
        <v>249</v>
      </c>
      <c r="S11" s="231" t="s">
        <v>7573</v>
      </c>
      <c r="T11" s="235" t="s">
        <v>3822</v>
      </c>
      <c r="U11" s="235" t="s">
        <v>3825</v>
      </c>
      <c r="V11" s="235" t="s">
        <v>3830</v>
      </c>
      <c r="W11" s="231" t="s">
        <v>7574</v>
      </c>
      <c r="X11" s="256">
        <v>44959</v>
      </c>
      <c r="Y11" s="256">
        <v>45272</v>
      </c>
      <c r="Z11" s="256"/>
      <c r="AA11" s="256"/>
      <c r="AB11" s="812">
        <f>+$J11</f>
        <v>249</v>
      </c>
      <c r="AC11" s="827">
        <f>+L11</f>
        <v>10</v>
      </c>
      <c r="AD11" s="44">
        <v>60</v>
      </c>
      <c r="AE11" s="44">
        <v>60</v>
      </c>
      <c r="AF11" s="44">
        <f t="shared" ref="AE11:AJ26" si="0">+AO11+AX11+BG11+BP11</f>
        <v>0</v>
      </c>
      <c r="AG11" s="44">
        <f t="shared" si="0"/>
        <v>0</v>
      </c>
      <c r="AH11" s="44">
        <f t="shared" si="0"/>
        <v>0</v>
      </c>
      <c r="AI11" s="44">
        <f t="shared" si="0"/>
        <v>0</v>
      </c>
      <c r="AJ11" s="44">
        <f t="shared" si="0"/>
        <v>0</v>
      </c>
      <c r="AK11" s="812">
        <f>+$J11</f>
        <v>249</v>
      </c>
      <c r="AL11" s="990">
        <f>+N11</f>
        <v>3</v>
      </c>
      <c r="AM11" s="44">
        <f>SUM(AN11:AS11)</f>
        <v>0</v>
      </c>
      <c r="AN11" s="35"/>
      <c r="AO11" s="35"/>
      <c r="AP11" s="35"/>
      <c r="AQ11" s="35"/>
      <c r="AR11" s="35"/>
      <c r="AS11" s="35"/>
      <c r="AT11" s="812">
        <f>+$J11</f>
        <v>249</v>
      </c>
      <c r="AU11" s="993">
        <f>+O11</f>
        <v>3</v>
      </c>
      <c r="AV11" s="44">
        <f>SUM(AW11:BB11)</f>
        <v>0</v>
      </c>
      <c r="AW11" s="35"/>
      <c r="AX11" s="35"/>
      <c r="AY11" s="35"/>
      <c r="AZ11" s="35"/>
      <c r="BA11" s="35"/>
      <c r="BB11" s="35"/>
      <c r="BC11" s="812">
        <f>+$J11</f>
        <v>249</v>
      </c>
      <c r="BD11" s="996">
        <f>+P11</f>
        <v>4</v>
      </c>
      <c r="BE11" s="44">
        <f>SUM(BF11:BK11)</f>
        <v>0</v>
      </c>
      <c r="BF11" s="35"/>
      <c r="BG11" s="35"/>
      <c r="BH11" s="35"/>
      <c r="BI11" s="35"/>
      <c r="BJ11" s="35"/>
      <c r="BK11" s="35"/>
      <c r="BL11" s="812">
        <f>+$J11</f>
        <v>249</v>
      </c>
      <c r="BM11" s="987">
        <f>+Q11</f>
        <v>0</v>
      </c>
      <c r="BN11" s="44">
        <f>SUM(BO11:BT11)</f>
        <v>0</v>
      </c>
      <c r="BO11" s="35"/>
      <c r="BP11" s="35"/>
      <c r="BQ11" s="35"/>
      <c r="BR11" s="35"/>
      <c r="BS11" s="35"/>
      <c r="BT11" s="35"/>
      <c r="BU11" s="818"/>
      <c r="BV11" s="819"/>
      <c r="BW11" s="819"/>
      <c r="BX11" s="819"/>
      <c r="BY11" s="819"/>
      <c r="BZ11" s="819"/>
      <c r="CA11" s="819"/>
      <c r="CB11" s="819"/>
      <c r="CC11" s="820"/>
    </row>
    <row r="12" spans="1:81" s="58" customFormat="1" ht="40.200000000000003" customHeight="1" x14ac:dyDescent="0.3">
      <c r="A12" s="34"/>
      <c r="B12" s="907"/>
      <c r="C12" s="1237"/>
      <c r="D12" s="872"/>
      <c r="E12" s="852"/>
      <c r="F12" s="852"/>
      <c r="G12" s="852"/>
      <c r="H12" s="852"/>
      <c r="I12" s="1185"/>
      <c r="J12" s="813"/>
      <c r="K12" s="855"/>
      <c r="L12" s="858"/>
      <c r="M12" s="861"/>
      <c r="N12" s="837"/>
      <c r="O12" s="840"/>
      <c r="P12" s="864"/>
      <c r="Q12" s="867"/>
      <c r="R12" s="813"/>
      <c r="S12" s="39"/>
      <c r="T12" s="236"/>
      <c r="U12" s="236"/>
      <c r="V12" s="236"/>
      <c r="W12" s="39"/>
      <c r="X12" s="31"/>
      <c r="Y12" s="31"/>
      <c r="Z12" s="31"/>
      <c r="AA12" s="31"/>
      <c r="AB12" s="813"/>
      <c r="AC12" s="828"/>
      <c r="AD12" s="51">
        <f t="shared" ref="AD12:AJ31" si="1">+AM12+AV12+BE12+BN12</f>
        <v>0</v>
      </c>
      <c r="AE12" s="51">
        <f t="shared" si="0"/>
        <v>0</v>
      </c>
      <c r="AF12" s="51">
        <f t="shared" si="0"/>
        <v>0</v>
      </c>
      <c r="AG12" s="51">
        <f t="shared" si="0"/>
        <v>0</v>
      </c>
      <c r="AH12" s="51">
        <f t="shared" si="0"/>
        <v>0</v>
      </c>
      <c r="AI12" s="51">
        <f t="shared" si="0"/>
        <v>0</v>
      </c>
      <c r="AJ12" s="51">
        <f t="shared" si="0"/>
        <v>0</v>
      </c>
      <c r="AK12" s="813"/>
      <c r="AL12" s="991"/>
      <c r="AM12" s="51">
        <f t="shared" ref="AM12:AM85" si="2">SUM(AN12:AS12)</f>
        <v>0</v>
      </c>
      <c r="AN12" s="336"/>
      <c r="AO12" s="336"/>
      <c r="AP12" s="336"/>
      <c r="AQ12" s="336"/>
      <c r="AR12" s="336"/>
      <c r="AS12" s="336"/>
      <c r="AT12" s="813"/>
      <c r="AU12" s="994"/>
      <c r="AV12" s="51">
        <f t="shared" ref="AV12:AV85" si="3">SUM(AW12:BB12)</f>
        <v>0</v>
      </c>
      <c r="AW12" s="336"/>
      <c r="AX12" s="336"/>
      <c r="AY12" s="336"/>
      <c r="AZ12" s="336"/>
      <c r="BA12" s="336"/>
      <c r="BB12" s="336"/>
      <c r="BC12" s="813"/>
      <c r="BD12" s="997"/>
      <c r="BE12" s="51">
        <f t="shared" ref="BE12:BE85" si="4">SUM(BF12:BK12)</f>
        <v>0</v>
      </c>
      <c r="BF12" s="336"/>
      <c r="BG12" s="336"/>
      <c r="BH12" s="336"/>
      <c r="BI12" s="336"/>
      <c r="BJ12" s="336"/>
      <c r="BK12" s="336"/>
      <c r="BL12" s="813"/>
      <c r="BM12" s="988"/>
      <c r="BN12" s="51">
        <f t="shared" ref="BN12:BN85" si="5">SUM(BO12:BT12)</f>
        <v>0</v>
      </c>
      <c r="BO12" s="336"/>
      <c r="BP12" s="336"/>
      <c r="BQ12" s="336"/>
      <c r="BR12" s="336"/>
      <c r="BS12" s="336"/>
      <c r="BT12" s="336"/>
      <c r="BU12" s="821"/>
      <c r="BV12" s="822"/>
      <c r="BW12" s="822"/>
      <c r="BX12" s="822"/>
      <c r="BY12" s="822"/>
      <c r="BZ12" s="822"/>
      <c r="CA12" s="822"/>
      <c r="CB12" s="822"/>
      <c r="CC12" s="823"/>
    </row>
    <row r="13" spans="1:81" s="58" customFormat="1" ht="40.200000000000003" customHeight="1" x14ac:dyDescent="0.3">
      <c r="A13" s="34"/>
      <c r="B13" s="907"/>
      <c r="C13" s="1237"/>
      <c r="D13" s="872"/>
      <c r="E13" s="852"/>
      <c r="F13" s="852"/>
      <c r="G13" s="852"/>
      <c r="H13" s="852"/>
      <c r="I13" s="1185"/>
      <c r="J13" s="813"/>
      <c r="K13" s="855"/>
      <c r="L13" s="858"/>
      <c r="M13" s="861"/>
      <c r="N13" s="837"/>
      <c r="O13" s="840"/>
      <c r="P13" s="864"/>
      <c r="Q13" s="867"/>
      <c r="R13" s="813"/>
      <c r="S13" s="39"/>
      <c r="T13" s="236"/>
      <c r="U13" s="236"/>
      <c r="V13" s="236"/>
      <c r="W13" s="39"/>
      <c r="X13" s="31"/>
      <c r="Y13" s="31"/>
      <c r="Z13" s="31"/>
      <c r="AA13" s="31"/>
      <c r="AB13" s="813"/>
      <c r="AC13" s="828"/>
      <c r="AD13" s="51">
        <f t="shared" si="1"/>
        <v>0</v>
      </c>
      <c r="AE13" s="51">
        <f t="shared" si="0"/>
        <v>0</v>
      </c>
      <c r="AF13" s="51">
        <f t="shared" si="0"/>
        <v>0</v>
      </c>
      <c r="AG13" s="51">
        <f t="shared" si="0"/>
        <v>0</v>
      </c>
      <c r="AH13" s="51">
        <f t="shared" si="0"/>
        <v>0</v>
      </c>
      <c r="AI13" s="51">
        <f t="shared" si="0"/>
        <v>0</v>
      </c>
      <c r="AJ13" s="51">
        <f t="shared" si="0"/>
        <v>0</v>
      </c>
      <c r="AK13" s="813"/>
      <c r="AL13" s="991"/>
      <c r="AM13" s="51">
        <f t="shared" si="2"/>
        <v>0</v>
      </c>
      <c r="AN13" s="336"/>
      <c r="AO13" s="336"/>
      <c r="AP13" s="336"/>
      <c r="AQ13" s="336"/>
      <c r="AR13" s="336"/>
      <c r="AS13" s="336"/>
      <c r="AT13" s="813"/>
      <c r="AU13" s="994"/>
      <c r="AV13" s="51">
        <f t="shared" si="3"/>
        <v>0</v>
      </c>
      <c r="AW13" s="336"/>
      <c r="AX13" s="336"/>
      <c r="AY13" s="336"/>
      <c r="AZ13" s="336"/>
      <c r="BA13" s="336"/>
      <c r="BB13" s="336"/>
      <c r="BC13" s="813"/>
      <c r="BD13" s="997"/>
      <c r="BE13" s="51">
        <f t="shared" si="4"/>
        <v>0</v>
      </c>
      <c r="BF13" s="336"/>
      <c r="BG13" s="336"/>
      <c r="BH13" s="336"/>
      <c r="BI13" s="336"/>
      <c r="BJ13" s="336"/>
      <c r="BK13" s="336"/>
      <c r="BL13" s="813"/>
      <c r="BM13" s="988"/>
      <c r="BN13" s="51">
        <f t="shared" si="5"/>
        <v>0</v>
      </c>
      <c r="BO13" s="336"/>
      <c r="BP13" s="336"/>
      <c r="BQ13" s="336"/>
      <c r="BR13" s="336"/>
      <c r="BS13" s="336"/>
      <c r="BT13" s="336"/>
      <c r="BU13" s="821"/>
      <c r="BV13" s="822"/>
      <c r="BW13" s="822"/>
      <c r="BX13" s="822"/>
      <c r="BY13" s="822"/>
      <c r="BZ13" s="822"/>
      <c r="CA13" s="822"/>
      <c r="CB13" s="822"/>
      <c r="CC13" s="823"/>
    </row>
    <row r="14" spans="1:81" s="58" customFormat="1" ht="40.200000000000003" customHeight="1" thickBot="1" x14ac:dyDescent="0.35">
      <c r="A14" s="34"/>
      <c r="B14" s="907"/>
      <c r="C14" s="1237"/>
      <c r="D14" s="873"/>
      <c r="E14" s="853"/>
      <c r="F14" s="853"/>
      <c r="G14" s="853"/>
      <c r="H14" s="853"/>
      <c r="I14" s="1186"/>
      <c r="J14" s="814"/>
      <c r="K14" s="856"/>
      <c r="L14" s="859"/>
      <c r="M14" s="862"/>
      <c r="N14" s="838"/>
      <c r="O14" s="841"/>
      <c r="P14" s="865"/>
      <c r="Q14" s="874"/>
      <c r="R14" s="814"/>
      <c r="S14" s="232"/>
      <c r="T14" s="237"/>
      <c r="U14" s="237"/>
      <c r="V14" s="237"/>
      <c r="W14" s="232"/>
      <c r="X14" s="260"/>
      <c r="Y14" s="260"/>
      <c r="Z14" s="260"/>
      <c r="AA14" s="260"/>
      <c r="AB14" s="814"/>
      <c r="AC14" s="829"/>
      <c r="AD14" s="46">
        <f t="shared" si="1"/>
        <v>0</v>
      </c>
      <c r="AE14" s="46">
        <f t="shared" si="0"/>
        <v>0</v>
      </c>
      <c r="AF14" s="46">
        <f t="shared" si="0"/>
        <v>0</v>
      </c>
      <c r="AG14" s="46">
        <f t="shared" si="0"/>
        <v>0</v>
      </c>
      <c r="AH14" s="46">
        <f t="shared" si="0"/>
        <v>0</v>
      </c>
      <c r="AI14" s="46">
        <f t="shared" si="0"/>
        <v>0</v>
      </c>
      <c r="AJ14" s="46">
        <f t="shared" si="0"/>
        <v>0</v>
      </c>
      <c r="AK14" s="814"/>
      <c r="AL14" s="992"/>
      <c r="AM14" s="46">
        <f t="shared" si="2"/>
        <v>0</v>
      </c>
      <c r="AN14" s="37"/>
      <c r="AO14" s="37"/>
      <c r="AP14" s="37"/>
      <c r="AQ14" s="37"/>
      <c r="AR14" s="37"/>
      <c r="AS14" s="37"/>
      <c r="AT14" s="814"/>
      <c r="AU14" s="995"/>
      <c r="AV14" s="46">
        <f t="shared" si="3"/>
        <v>0</v>
      </c>
      <c r="AW14" s="37"/>
      <c r="AX14" s="37"/>
      <c r="AY14" s="37"/>
      <c r="AZ14" s="37"/>
      <c r="BA14" s="37"/>
      <c r="BB14" s="37"/>
      <c r="BC14" s="814"/>
      <c r="BD14" s="998"/>
      <c r="BE14" s="46">
        <f t="shared" si="4"/>
        <v>0</v>
      </c>
      <c r="BF14" s="37"/>
      <c r="BG14" s="37"/>
      <c r="BH14" s="37"/>
      <c r="BI14" s="37"/>
      <c r="BJ14" s="37"/>
      <c r="BK14" s="37"/>
      <c r="BL14" s="814"/>
      <c r="BM14" s="989"/>
      <c r="BN14" s="46">
        <f t="shared" si="5"/>
        <v>0</v>
      </c>
      <c r="BO14" s="37"/>
      <c r="BP14" s="37"/>
      <c r="BQ14" s="37"/>
      <c r="BR14" s="37"/>
      <c r="BS14" s="37"/>
      <c r="BT14" s="37"/>
      <c r="BU14" s="824"/>
      <c r="BV14" s="825"/>
      <c r="BW14" s="825"/>
      <c r="BX14" s="825"/>
      <c r="BY14" s="825"/>
      <c r="BZ14" s="825"/>
      <c r="CA14" s="825"/>
      <c r="CB14" s="825"/>
      <c r="CC14" s="826"/>
    </row>
    <row r="15" spans="1:81" s="58" customFormat="1" ht="40.200000000000003" customHeight="1" thickTop="1" x14ac:dyDescent="0.3">
      <c r="A15" s="34"/>
      <c r="B15" s="907"/>
      <c r="C15" s="1237"/>
      <c r="D15" s="871">
        <v>4103</v>
      </c>
      <c r="E15" s="851" t="s">
        <v>7571</v>
      </c>
      <c r="F15" s="851">
        <v>4103052</v>
      </c>
      <c r="G15" s="851" t="s">
        <v>4052</v>
      </c>
      <c r="H15" s="851" t="s">
        <v>7572</v>
      </c>
      <c r="I15" s="1184">
        <v>2021004540217</v>
      </c>
      <c r="J15" s="812">
        <v>250</v>
      </c>
      <c r="K15" s="854" t="str">
        <f>+[5]Metas!K283</f>
        <v>Funcionarios públicos capacitados en atención a pueblos indígenas sobre sistemas propios.</v>
      </c>
      <c r="L15" s="857">
        <v>19</v>
      </c>
      <c r="M15" s="860">
        <f>SUM(N15:Q15)</f>
        <v>19</v>
      </c>
      <c r="N15" s="836">
        <v>6</v>
      </c>
      <c r="O15" s="839">
        <v>6</v>
      </c>
      <c r="P15" s="863">
        <v>7</v>
      </c>
      <c r="Q15" s="866"/>
      <c r="R15" s="812">
        <f>+$J15</f>
        <v>250</v>
      </c>
      <c r="S15" s="231" t="s">
        <v>7575</v>
      </c>
      <c r="T15" s="235" t="s">
        <v>3822</v>
      </c>
      <c r="U15" s="235" t="s">
        <v>3828</v>
      </c>
      <c r="V15" s="235" t="s">
        <v>3830</v>
      </c>
      <c r="W15" s="231" t="s">
        <v>7576</v>
      </c>
      <c r="X15" s="256">
        <v>45146</v>
      </c>
      <c r="Y15" s="256"/>
      <c r="Z15" s="256"/>
      <c r="AA15" s="256"/>
      <c r="AB15" s="812">
        <f>+$J15</f>
        <v>250</v>
      </c>
      <c r="AC15" s="827">
        <f>+L15</f>
        <v>19</v>
      </c>
      <c r="AD15" s="44">
        <v>6</v>
      </c>
      <c r="AE15" s="44">
        <v>6</v>
      </c>
      <c r="AF15" s="44">
        <f t="shared" si="0"/>
        <v>0</v>
      </c>
      <c r="AG15" s="44">
        <f t="shared" si="0"/>
        <v>0</v>
      </c>
      <c r="AH15" s="44">
        <f t="shared" si="0"/>
        <v>0</v>
      </c>
      <c r="AI15" s="44">
        <f t="shared" si="0"/>
        <v>0</v>
      </c>
      <c r="AJ15" s="44">
        <f t="shared" si="0"/>
        <v>0</v>
      </c>
      <c r="AK15" s="812">
        <f>+$J15</f>
        <v>250</v>
      </c>
      <c r="AL15" s="990">
        <f>+N15</f>
        <v>6</v>
      </c>
      <c r="AM15" s="44">
        <f t="shared" si="2"/>
        <v>0</v>
      </c>
      <c r="AN15" s="35"/>
      <c r="AO15" s="35"/>
      <c r="AP15" s="35"/>
      <c r="AQ15" s="35"/>
      <c r="AR15" s="35"/>
      <c r="AS15" s="35"/>
      <c r="AT15" s="812">
        <f>+$J15</f>
        <v>250</v>
      </c>
      <c r="AU15" s="993">
        <f>+O15</f>
        <v>6</v>
      </c>
      <c r="AV15" s="44">
        <f t="shared" si="3"/>
        <v>0</v>
      </c>
      <c r="AW15" s="35"/>
      <c r="AX15" s="35"/>
      <c r="AY15" s="35"/>
      <c r="AZ15" s="35"/>
      <c r="BA15" s="35"/>
      <c r="BB15" s="35"/>
      <c r="BC15" s="812">
        <f>+$J15</f>
        <v>250</v>
      </c>
      <c r="BD15" s="996">
        <f>+P15</f>
        <v>7</v>
      </c>
      <c r="BE15" s="44">
        <f t="shared" si="4"/>
        <v>0</v>
      </c>
      <c r="BF15" s="35"/>
      <c r="BG15" s="35"/>
      <c r="BH15" s="35"/>
      <c r="BI15" s="35"/>
      <c r="BJ15" s="35"/>
      <c r="BK15" s="35"/>
      <c r="BL15" s="812">
        <f>+$J15</f>
        <v>250</v>
      </c>
      <c r="BM15" s="987">
        <f>+Q15</f>
        <v>0</v>
      </c>
      <c r="BN15" s="44">
        <f t="shared" si="5"/>
        <v>0</v>
      </c>
      <c r="BO15" s="35"/>
      <c r="BP15" s="35"/>
      <c r="BQ15" s="35"/>
      <c r="BR15" s="35"/>
      <c r="BS15" s="35"/>
      <c r="BT15" s="35"/>
      <c r="BU15" s="818"/>
      <c r="BV15" s="819"/>
      <c r="BW15" s="819"/>
      <c r="BX15" s="819"/>
      <c r="BY15" s="819"/>
      <c r="BZ15" s="819"/>
      <c r="CA15" s="819"/>
      <c r="CB15" s="819"/>
      <c r="CC15" s="820"/>
    </row>
    <row r="16" spans="1:81" s="58" customFormat="1" ht="40.200000000000003" customHeight="1" x14ac:dyDescent="0.3">
      <c r="A16" s="34"/>
      <c r="B16" s="907"/>
      <c r="C16" s="1237"/>
      <c r="D16" s="872"/>
      <c r="E16" s="852"/>
      <c r="F16" s="852"/>
      <c r="G16" s="852"/>
      <c r="H16" s="852"/>
      <c r="I16" s="1185"/>
      <c r="J16" s="813"/>
      <c r="K16" s="855"/>
      <c r="L16" s="858"/>
      <c r="M16" s="861"/>
      <c r="N16" s="837"/>
      <c r="O16" s="840"/>
      <c r="P16" s="864"/>
      <c r="Q16" s="867"/>
      <c r="R16" s="813"/>
      <c r="S16" s="39"/>
      <c r="T16" s="236"/>
      <c r="U16" s="236"/>
      <c r="V16" s="236"/>
      <c r="W16" s="39"/>
      <c r="X16" s="31"/>
      <c r="Y16" s="31"/>
      <c r="Z16" s="31"/>
      <c r="AA16" s="31"/>
      <c r="AB16" s="813"/>
      <c r="AC16" s="828"/>
      <c r="AD16" s="51">
        <f t="shared" si="1"/>
        <v>0</v>
      </c>
      <c r="AE16" s="51">
        <f t="shared" si="0"/>
        <v>0</v>
      </c>
      <c r="AF16" s="51">
        <f t="shared" si="0"/>
        <v>0</v>
      </c>
      <c r="AG16" s="51">
        <f t="shared" si="0"/>
        <v>0</v>
      </c>
      <c r="AH16" s="51">
        <f t="shared" si="0"/>
        <v>0</v>
      </c>
      <c r="AI16" s="51">
        <f t="shared" si="0"/>
        <v>0</v>
      </c>
      <c r="AJ16" s="51">
        <f t="shared" si="0"/>
        <v>0</v>
      </c>
      <c r="AK16" s="813"/>
      <c r="AL16" s="991"/>
      <c r="AM16" s="51">
        <f t="shared" si="2"/>
        <v>0</v>
      </c>
      <c r="AN16" s="336"/>
      <c r="AO16" s="336"/>
      <c r="AP16" s="336"/>
      <c r="AQ16" s="336"/>
      <c r="AR16" s="336"/>
      <c r="AS16" s="336"/>
      <c r="AT16" s="813"/>
      <c r="AU16" s="994"/>
      <c r="AV16" s="51">
        <f t="shared" si="3"/>
        <v>0</v>
      </c>
      <c r="AW16" s="336"/>
      <c r="AX16" s="336"/>
      <c r="AY16" s="336"/>
      <c r="AZ16" s="336"/>
      <c r="BA16" s="336"/>
      <c r="BB16" s="336"/>
      <c r="BC16" s="813"/>
      <c r="BD16" s="997"/>
      <c r="BE16" s="51">
        <f t="shared" si="4"/>
        <v>0</v>
      </c>
      <c r="BF16" s="336"/>
      <c r="BG16" s="336"/>
      <c r="BH16" s="336"/>
      <c r="BI16" s="336"/>
      <c r="BJ16" s="336"/>
      <c r="BK16" s="336"/>
      <c r="BL16" s="813"/>
      <c r="BM16" s="988"/>
      <c r="BN16" s="51">
        <f t="shared" si="5"/>
        <v>0</v>
      </c>
      <c r="BO16" s="336"/>
      <c r="BP16" s="336"/>
      <c r="BQ16" s="336"/>
      <c r="BR16" s="336"/>
      <c r="BS16" s="336"/>
      <c r="BT16" s="336"/>
      <c r="BU16" s="821"/>
      <c r="BV16" s="822"/>
      <c r="BW16" s="822"/>
      <c r="BX16" s="822"/>
      <c r="BY16" s="822"/>
      <c r="BZ16" s="822"/>
      <c r="CA16" s="822"/>
      <c r="CB16" s="822"/>
      <c r="CC16" s="823"/>
    </row>
    <row r="17" spans="1:81" s="58" customFormat="1" ht="40.200000000000003" customHeight="1" x14ac:dyDescent="0.3">
      <c r="A17" s="34"/>
      <c r="B17" s="907"/>
      <c r="C17" s="1237"/>
      <c r="D17" s="872"/>
      <c r="E17" s="852"/>
      <c r="F17" s="852"/>
      <c r="G17" s="852"/>
      <c r="H17" s="852"/>
      <c r="I17" s="1185"/>
      <c r="J17" s="813"/>
      <c r="K17" s="855"/>
      <c r="L17" s="858"/>
      <c r="M17" s="861"/>
      <c r="N17" s="837"/>
      <c r="O17" s="840"/>
      <c r="P17" s="864"/>
      <c r="Q17" s="867"/>
      <c r="R17" s="813"/>
      <c r="S17" s="39"/>
      <c r="T17" s="236"/>
      <c r="U17" s="236"/>
      <c r="V17" s="236"/>
      <c r="W17" s="39"/>
      <c r="X17" s="31"/>
      <c r="Y17" s="31"/>
      <c r="Z17" s="31"/>
      <c r="AA17" s="31"/>
      <c r="AB17" s="813"/>
      <c r="AC17" s="828"/>
      <c r="AD17" s="51">
        <f t="shared" si="1"/>
        <v>0</v>
      </c>
      <c r="AE17" s="51">
        <f t="shared" si="0"/>
        <v>0</v>
      </c>
      <c r="AF17" s="51">
        <f t="shared" si="0"/>
        <v>0</v>
      </c>
      <c r="AG17" s="51">
        <f t="shared" si="0"/>
        <v>0</v>
      </c>
      <c r="AH17" s="51">
        <f t="shared" si="0"/>
        <v>0</v>
      </c>
      <c r="AI17" s="51">
        <f t="shared" si="0"/>
        <v>0</v>
      </c>
      <c r="AJ17" s="51">
        <f t="shared" si="0"/>
        <v>0</v>
      </c>
      <c r="AK17" s="813"/>
      <c r="AL17" s="991"/>
      <c r="AM17" s="51">
        <f t="shared" si="2"/>
        <v>0</v>
      </c>
      <c r="AN17" s="336"/>
      <c r="AO17" s="336"/>
      <c r="AP17" s="336"/>
      <c r="AQ17" s="336"/>
      <c r="AR17" s="336"/>
      <c r="AS17" s="336"/>
      <c r="AT17" s="813"/>
      <c r="AU17" s="994"/>
      <c r="AV17" s="51">
        <f t="shared" si="3"/>
        <v>0</v>
      </c>
      <c r="AW17" s="336"/>
      <c r="AX17" s="336"/>
      <c r="AY17" s="336"/>
      <c r="AZ17" s="336"/>
      <c r="BA17" s="336"/>
      <c r="BB17" s="336"/>
      <c r="BC17" s="813"/>
      <c r="BD17" s="997"/>
      <c r="BE17" s="51">
        <f t="shared" si="4"/>
        <v>0</v>
      </c>
      <c r="BF17" s="336"/>
      <c r="BG17" s="336"/>
      <c r="BH17" s="336"/>
      <c r="BI17" s="336"/>
      <c r="BJ17" s="336"/>
      <c r="BK17" s="336"/>
      <c r="BL17" s="813"/>
      <c r="BM17" s="988"/>
      <c r="BN17" s="51">
        <f t="shared" si="5"/>
        <v>0</v>
      </c>
      <c r="BO17" s="336"/>
      <c r="BP17" s="336"/>
      <c r="BQ17" s="336"/>
      <c r="BR17" s="336"/>
      <c r="BS17" s="336"/>
      <c r="BT17" s="336"/>
      <c r="BU17" s="821"/>
      <c r="BV17" s="822"/>
      <c r="BW17" s="822"/>
      <c r="BX17" s="822"/>
      <c r="BY17" s="822"/>
      <c r="BZ17" s="822"/>
      <c r="CA17" s="822"/>
      <c r="CB17" s="822"/>
      <c r="CC17" s="823"/>
    </row>
    <row r="18" spans="1:81" s="58" customFormat="1" ht="40.200000000000003" customHeight="1" thickBot="1" x14ac:dyDescent="0.35">
      <c r="A18" s="34"/>
      <c r="B18" s="907"/>
      <c r="C18" s="1237"/>
      <c r="D18" s="873"/>
      <c r="E18" s="853"/>
      <c r="F18" s="853"/>
      <c r="G18" s="853"/>
      <c r="H18" s="853"/>
      <c r="I18" s="1186"/>
      <c r="J18" s="814"/>
      <c r="K18" s="856"/>
      <c r="L18" s="859"/>
      <c r="M18" s="862"/>
      <c r="N18" s="838"/>
      <c r="O18" s="841"/>
      <c r="P18" s="865"/>
      <c r="Q18" s="874"/>
      <c r="R18" s="814"/>
      <c r="S18" s="232"/>
      <c r="T18" s="237"/>
      <c r="U18" s="237"/>
      <c r="V18" s="237"/>
      <c r="W18" s="232"/>
      <c r="X18" s="260"/>
      <c r="Y18" s="260"/>
      <c r="Z18" s="260"/>
      <c r="AA18" s="260"/>
      <c r="AB18" s="814"/>
      <c r="AC18" s="829"/>
      <c r="AD18" s="46">
        <f t="shared" si="1"/>
        <v>0</v>
      </c>
      <c r="AE18" s="46">
        <f t="shared" si="0"/>
        <v>0</v>
      </c>
      <c r="AF18" s="46">
        <f t="shared" si="0"/>
        <v>0</v>
      </c>
      <c r="AG18" s="46">
        <f t="shared" si="0"/>
        <v>0</v>
      </c>
      <c r="AH18" s="46">
        <f t="shared" si="0"/>
        <v>0</v>
      </c>
      <c r="AI18" s="46">
        <f t="shared" si="0"/>
        <v>0</v>
      </c>
      <c r="AJ18" s="46">
        <f t="shared" si="0"/>
        <v>0</v>
      </c>
      <c r="AK18" s="814"/>
      <c r="AL18" s="992"/>
      <c r="AM18" s="46">
        <f t="shared" si="2"/>
        <v>0</v>
      </c>
      <c r="AN18" s="37"/>
      <c r="AO18" s="37"/>
      <c r="AP18" s="37"/>
      <c r="AQ18" s="37"/>
      <c r="AR18" s="37"/>
      <c r="AS18" s="37"/>
      <c r="AT18" s="814"/>
      <c r="AU18" s="995"/>
      <c r="AV18" s="46">
        <f t="shared" si="3"/>
        <v>0</v>
      </c>
      <c r="AW18" s="37"/>
      <c r="AX18" s="37"/>
      <c r="AY18" s="37"/>
      <c r="AZ18" s="37"/>
      <c r="BA18" s="37"/>
      <c r="BB18" s="37"/>
      <c r="BC18" s="814"/>
      <c r="BD18" s="998"/>
      <c r="BE18" s="46">
        <f t="shared" si="4"/>
        <v>0</v>
      </c>
      <c r="BF18" s="37"/>
      <c r="BG18" s="37"/>
      <c r="BH18" s="37"/>
      <c r="BI18" s="37"/>
      <c r="BJ18" s="37"/>
      <c r="BK18" s="37"/>
      <c r="BL18" s="814"/>
      <c r="BM18" s="989"/>
      <c r="BN18" s="46">
        <f t="shared" si="5"/>
        <v>0</v>
      </c>
      <c r="BO18" s="37"/>
      <c r="BP18" s="37"/>
      <c r="BQ18" s="37"/>
      <c r="BR18" s="37"/>
      <c r="BS18" s="37"/>
      <c r="BT18" s="37"/>
      <c r="BU18" s="824"/>
      <c r="BV18" s="825"/>
      <c r="BW18" s="825"/>
      <c r="BX18" s="825"/>
      <c r="BY18" s="825"/>
      <c r="BZ18" s="825"/>
      <c r="CA18" s="825"/>
      <c r="CB18" s="825"/>
      <c r="CC18" s="826"/>
    </row>
    <row r="19" spans="1:81" s="58" customFormat="1" ht="40.200000000000003" customHeight="1" thickTop="1" x14ac:dyDescent="0.3">
      <c r="A19" s="34"/>
      <c r="B19" s="907"/>
      <c r="C19" s="1237"/>
      <c r="D19" s="871">
        <v>4103</v>
      </c>
      <c r="E19" s="851" t="s">
        <v>7571</v>
      </c>
      <c r="F19" s="851">
        <v>4103052</v>
      </c>
      <c r="G19" s="851" t="s">
        <v>4052</v>
      </c>
      <c r="H19" s="851" t="s">
        <v>7572</v>
      </c>
      <c r="I19" s="1184">
        <v>2021004540217</v>
      </c>
      <c r="J19" s="812">
        <v>251</v>
      </c>
      <c r="K19" s="854" t="str">
        <f>+[5]Metas!K284</f>
        <v xml:space="preserve">Jóvenes estudiantes de las comunidades indígenas con atención integral. </v>
      </c>
      <c r="L19" s="857">
        <v>40</v>
      </c>
      <c r="M19" s="860">
        <f>SUM(N19:Q19)</f>
        <v>40</v>
      </c>
      <c r="N19" s="836">
        <v>10</v>
      </c>
      <c r="O19" s="839">
        <v>10</v>
      </c>
      <c r="P19" s="863">
        <v>20</v>
      </c>
      <c r="Q19" s="866"/>
      <c r="R19" s="812">
        <f>+$J19</f>
        <v>251</v>
      </c>
      <c r="S19" s="231" t="s">
        <v>7577</v>
      </c>
      <c r="T19" s="235"/>
      <c r="U19" s="235" t="s">
        <v>3827</v>
      </c>
      <c r="V19" s="235" t="s">
        <v>3831</v>
      </c>
      <c r="W19" s="231" t="s">
        <v>7578</v>
      </c>
      <c r="X19" s="256">
        <v>44959</v>
      </c>
      <c r="Y19" s="256"/>
      <c r="Z19" s="256"/>
      <c r="AA19" s="256"/>
      <c r="AB19" s="812">
        <f>+$J19</f>
        <v>251</v>
      </c>
      <c r="AC19" s="827">
        <f>+L19</f>
        <v>40</v>
      </c>
      <c r="AD19" s="44">
        <f t="shared" si="1"/>
        <v>0</v>
      </c>
      <c r="AE19" s="44">
        <f t="shared" si="0"/>
        <v>0</v>
      </c>
      <c r="AF19" s="44">
        <f t="shared" si="0"/>
        <v>0</v>
      </c>
      <c r="AG19" s="44">
        <f t="shared" si="0"/>
        <v>0</v>
      </c>
      <c r="AH19" s="44">
        <f t="shared" si="0"/>
        <v>0</v>
      </c>
      <c r="AI19" s="44">
        <f t="shared" si="0"/>
        <v>0</v>
      </c>
      <c r="AJ19" s="44">
        <f t="shared" si="0"/>
        <v>0</v>
      </c>
      <c r="AK19" s="812">
        <f>+$J19</f>
        <v>251</v>
      </c>
      <c r="AL19" s="990">
        <f>+N19</f>
        <v>10</v>
      </c>
      <c r="AM19" s="44">
        <f t="shared" si="2"/>
        <v>0</v>
      </c>
      <c r="AN19" s="35"/>
      <c r="AO19" s="35"/>
      <c r="AP19" s="35"/>
      <c r="AQ19" s="35"/>
      <c r="AR19" s="35"/>
      <c r="AS19" s="35"/>
      <c r="AT19" s="812">
        <f>+$J19</f>
        <v>251</v>
      </c>
      <c r="AU19" s="993">
        <f>+O19</f>
        <v>10</v>
      </c>
      <c r="AV19" s="44">
        <f t="shared" si="3"/>
        <v>0</v>
      </c>
      <c r="AW19" s="35"/>
      <c r="AX19" s="35"/>
      <c r="AY19" s="35"/>
      <c r="AZ19" s="35"/>
      <c r="BA19" s="35"/>
      <c r="BB19" s="35"/>
      <c r="BC19" s="812">
        <f>+$J19</f>
        <v>251</v>
      </c>
      <c r="BD19" s="54">
        <f>+P19</f>
        <v>20</v>
      </c>
      <c r="BE19" s="44">
        <f t="shared" si="4"/>
        <v>0</v>
      </c>
      <c r="BF19" s="35"/>
      <c r="BG19" s="35"/>
      <c r="BH19" s="35"/>
      <c r="BI19" s="35"/>
      <c r="BJ19" s="35"/>
      <c r="BK19" s="35"/>
      <c r="BL19" s="812">
        <f>+$J19</f>
        <v>251</v>
      </c>
      <c r="BM19" s="41">
        <f>+Q19</f>
        <v>0</v>
      </c>
      <c r="BN19" s="44">
        <f t="shared" si="5"/>
        <v>0</v>
      </c>
      <c r="BO19" s="35"/>
      <c r="BP19" s="35"/>
      <c r="BQ19" s="35"/>
      <c r="BR19" s="35"/>
      <c r="BS19" s="35"/>
      <c r="BT19" s="35"/>
      <c r="BU19" s="818"/>
      <c r="BV19" s="819"/>
      <c r="BW19" s="819"/>
      <c r="BX19" s="819"/>
      <c r="BY19" s="819"/>
      <c r="BZ19" s="819"/>
      <c r="CA19" s="819"/>
      <c r="CB19" s="819"/>
      <c r="CC19" s="820"/>
    </row>
    <row r="20" spans="1:81" s="58" customFormat="1" ht="40.200000000000003" customHeight="1" x14ac:dyDescent="0.3">
      <c r="A20" s="34"/>
      <c r="B20" s="907"/>
      <c r="C20" s="1237"/>
      <c r="D20" s="872"/>
      <c r="E20" s="852"/>
      <c r="F20" s="852"/>
      <c r="G20" s="852"/>
      <c r="H20" s="852"/>
      <c r="I20" s="1185"/>
      <c r="J20" s="813"/>
      <c r="K20" s="855"/>
      <c r="L20" s="858"/>
      <c r="M20" s="861"/>
      <c r="N20" s="837"/>
      <c r="O20" s="840"/>
      <c r="P20" s="864"/>
      <c r="Q20" s="867"/>
      <c r="R20" s="813"/>
      <c r="S20" s="39"/>
      <c r="T20" s="236"/>
      <c r="U20" s="236"/>
      <c r="V20" s="236"/>
      <c r="W20" s="39"/>
      <c r="X20" s="31"/>
      <c r="Y20" s="31"/>
      <c r="Z20" s="31"/>
      <c r="AA20" s="31"/>
      <c r="AB20" s="813"/>
      <c r="AC20" s="828"/>
      <c r="AD20" s="51">
        <f t="shared" si="1"/>
        <v>0</v>
      </c>
      <c r="AE20" s="51">
        <f t="shared" si="0"/>
        <v>0</v>
      </c>
      <c r="AF20" s="51">
        <f t="shared" si="0"/>
        <v>0</v>
      </c>
      <c r="AG20" s="51">
        <f t="shared" si="0"/>
        <v>0</v>
      </c>
      <c r="AH20" s="51">
        <f t="shared" si="0"/>
        <v>0</v>
      </c>
      <c r="AI20" s="51">
        <f t="shared" si="0"/>
        <v>0</v>
      </c>
      <c r="AJ20" s="51">
        <f t="shared" si="0"/>
        <v>0</v>
      </c>
      <c r="AK20" s="813"/>
      <c r="AL20" s="991"/>
      <c r="AM20" s="51">
        <f t="shared" si="2"/>
        <v>0</v>
      </c>
      <c r="AN20" s="336"/>
      <c r="AO20" s="336"/>
      <c r="AP20" s="336"/>
      <c r="AQ20" s="336"/>
      <c r="AR20" s="336"/>
      <c r="AS20" s="336"/>
      <c r="AT20" s="813"/>
      <c r="AU20" s="994"/>
      <c r="AV20" s="51">
        <f t="shared" si="3"/>
        <v>0</v>
      </c>
      <c r="AW20" s="336"/>
      <c r="AX20" s="336"/>
      <c r="AY20" s="336"/>
      <c r="AZ20" s="336"/>
      <c r="BA20" s="336"/>
      <c r="BB20" s="336"/>
      <c r="BC20" s="813"/>
      <c r="BD20" s="425"/>
      <c r="BE20" s="51">
        <f t="shared" si="4"/>
        <v>0</v>
      </c>
      <c r="BF20" s="336"/>
      <c r="BG20" s="336"/>
      <c r="BH20" s="336"/>
      <c r="BI20" s="336"/>
      <c r="BJ20" s="336"/>
      <c r="BK20" s="336"/>
      <c r="BL20" s="813"/>
      <c r="BM20" s="426"/>
      <c r="BN20" s="51">
        <f t="shared" si="5"/>
        <v>0</v>
      </c>
      <c r="BO20" s="336"/>
      <c r="BP20" s="336"/>
      <c r="BQ20" s="336"/>
      <c r="BR20" s="336"/>
      <c r="BS20" s="336"/>
      <c r="BT20" s="336"/>
      <c r="BU20" s="821"/>
      <c r="BV20" s="822"/>
      <c r="BW20" s="822"/>
      <c r="BX20" s="822"/>
      <c r="BY20" s="822"/>
      <c r="BZ20" s="822"/>
      <c r="CA20" s="822"/>
      <c r="CB20" s="822"/>
      <c r="CC20" s="823"/>
    </row>
    <row r="21" spans="1:81" s="58" customFormat="1" ht="40.200000000000003" customHeight="1" x14ac:dyDescent="0.3">
      <c r="A21" s="34"/>
      <c r="B21" s="907"/>
      <c r="C21" s="1237"/>
      <c r="D21" s="872"/>
      <c r="E21" s="852"/>
      <c r="F21" s="852"/>
      <c r="G21" s="852"/>
      <c r="H21" s="852"/>
      <c r="I21" s="1185"/>
      <c r="J21" s="813"/>
      <c r="K21" s="855"/>
      <c r="L21" s="858"/>
      <c r="M21" s="861"/>
      <c r="N21" s="837"/>
      <c r="O21" s="840"/>
      <c r="P21" s="864"/>
      <c r="Q21" s="867"/>
      <c r="R21" s="813"/>
      <c r="S21" s="39"/>
      <c r="T21" s="236"/>
      <c r="U21" s="236"/>
      <c r="V21" s="236"/>
      <c r="W21" s="39"/>
      <c r="X21" s="31"/>
      <c r="Y21" s="31"/>
      <c r="Z21" s="31"/>
      <c r="AA21" s="31"/>
      <c r="AB21" s="813"/>
      <c r="AC21" s="828"/>
      <c r="AD21" s="51">
        <f t="shared" si="1"/>
        <v>0</v>
      </c>
      <c r="AE21" s="51">
        <f t="shared" si="0"/>
        <v>0</v>
      </c>
      <c r="AF21" s="51">
        <f t="shared" si="0"/>
        <v>0</v>
      </c>
      <c r="AG21" s="51">
        <f t="shared" si="0"/>
        <v>0</v>
      </c>
      <c r="AH21" s="51">
        <f t="shared" si="0"/>
        <v>0</v>
      </c>
      <c r="AI21" s="51">
        <f t="shared" si="0"/>
        <v>0</v>
      </c>
      <c r="AJ21" s="51">
        <f t="shared" si="0"/>
        <v>0</v>
      </c>
      <c r="AK21" s="813"/>
      <c r="AL21" s="991"/>
      <c r="AM21" s="51">
        <f t="shared" si="2"/>
        <v>0</v>
      </c>
      <c r="AN21" s="336"/>
      <c r="AO21" s="336"/>
      <c r="AP21" s="336"/>
      <c r="AQ21" s="336"/>
      <c r="AR21" s="336"/>
      <c r="AS21" s="336"/>
      <c r="AT21" s="813"/>
      <c r="AU21" s="994"/>
      <c r="AV21" s="51">
        <f t="shared" si="3"/>
        <v>0</v>
      </c>
      <c r="AW21" s="336"/>
      <c r="AX21" s="336"/>
      <c r="AY21" s="336"/>
      <c r="AZ21" s="336"/>
      <c r="BA21" s="336"/>
      <c r="BB21" s="336"/>
      <c r="BC21" s="813"/>
      <c r="BD21" s="425"/>
      <c r="BE21" s="51">
        <f t="shared" si="4"/>
        <v>0</v>
      </c>
      <c r="BF21" s="336"/>
      <c r="BG21" s="336"/>
      <c r="BH21" s="336"/>
      <c r="BI21" s="336"/>
      <c r="BJ21" s="336"/>
      <c r="BK21" s="336"/>
      <c r="BL21" s="813"/>
      <c r="BM21" s="426"/>
      <c r="BN21" s="51">
        <f t="shared" si="5"/>
        <v>0</v>
      </c>
      <c r="BO21" s="336"/>
      <c r="BP21" s="336"/>
      <c r="BQ21" s="336"/>
      <c r="BR21" s="336"/>
      <c r="BS21" s="336"/>
      <c r="BT21" s="336"/>
      <c r="BU21" s="821"/>
      <c r="BV21" s="822"/>
      <c r="BW21" s="822"/>
      <c r="BX21" s="822"/>
      <c r="BY21" s="822"/>
      <c r="BZ21" s="822"/>
      <c r="CA21" s="822"/>
      <c r="CB21" s="822"/>
      <c r="CC21" s="823"/>
    </row>
    <row r="22" spans="1:81" s="58" customFormat="1" ht="40.200000000000003" customHeight="1" thickBot="1" x14ac:dyDescent="0.35">
      <c r="A22" s="34"/>
      <c r="B22" s="907"/>
      <c r="C22" s="1238"/>
      <c r="D22" s="873"/>
      <c r="E22" s="853"/>
      <c r="F22" s="853"/>
      <c r="G22" s="853"/>
      <c r="H22" s="853"/>
      <c r="I22" s="1186"/>
      <c r="J22" s="814"/>
      <c r="K22" s="856"/>
      <c r="L22" s="859"/>
      <c r="M22" s="862"/>
      <c r="N22" s="838"/>
      <c r="O22" s="841"/>
      <c r="P22" s="865"/>
      <c r="Q22" s="874"/>
      <c r="R22" s="814"/>
      <c r="S22" s="232"/>
      <c r="T22" s="237"/>
      <c r="U22" s="237"/>
      <c r="V22" s="237"/>
      <c r="W22" s="232"/>
      <c r="X22" s="260"/>
      <c r="Y22" s="260"/>
      <c r="Z22" s="260"/>
      <c r="AA22" s="260"/>
      <c r="AB22" s="814"/>
      <c r="AC22" s="829"/>
      <c r="AD22" s="46">
        <f t="shared" si="1"/>
        <v>0</v>
      </c>
      <c r="AE22" s="46">
        <f t="shared" si="0"/>
        <v>0</v>
      </c>
      <c r="AF22" s="46">
        <f t="shared" si="0"/>
        <v>0</v>
      </c>
      <c r="AG22" s="46">
        <f t="shared" si="0"/>
        <v>0</v>
      </c>
      <c r="AH22" s="46">
        <f t="shared" si="0"/>
        <v>0</v>
      </c>
      <c r="AI22" s="46">
        <f t="shared" si="0"/>
        <v>0</v>
      </c>
      <c r="AJ22" s="46">
        <f t="shared" si="0"/>
        <v>0</v>
      </c>
      <c r="AK22" s="814"/>
      <c r="AL22" s="992"/>
      <c r="AM22" s="46">
        <f t="shared" si="2"/>
        <v>0</v>
      </c>
      <c r="AN22" s="37"/>
      <c r="AO22" s="37"/>
      <c r="AP22" s="37"/>
      <c r="AQ22" s="37"/>
      <c r="AR22" s="37"/>
      <c r="AS22" s="37"/>
      <c r="AT22" s="814"/>
      <c r="AU22" s="995"/>
      <c r="AV22" s="46">
        <f t="shared" si="3"/>
        <v>0</v>
      </c>
      <c r="AW22" s="37"/>
      <c r="AX22" s="37"/>
      <c r="AY22" s="37"/>
      <c r="AZ22" s="37"/>
      <c r="BA22" s="37"/>
      <c r="BB22" s="37"/>
      <c r="BC22" s="814"/>
      <c r="BD22" s="56"/>
      <c r="BE22" s="46">
        <f t="shared" si="4"/>
        <v>0</v>
      </c>
      <c r="BF22" s="37"/>
      <c r="BG22" s="37"/>
      <c r="BH22" s="37"/>
      <c r="BI22" s="37"/>
      <c r="BJ22" s="37"/>
      <c r="BK22" s="37"/>
      <c r="BL22" s="814"/>
      <c r="BM22" s="43"/>
      <c r="BN22" s="46">
        <f t="shared" si="5"/>
        <v>0</v>
      </c>
      <c r="BO22" s="37"/>
      <c r="BP22" s="37"/>
      <c r="BQ22" s="37"/>
      <c r="BR22" s="37"/>
      <c r="BS22" s="37"/>
      <c r="BT22" s="37"/>
      <c r="BU22" s="824"/>
      <c r="BV22" s="825"/>
      <c r="BW22" s="825"/>
      <c r="BX22" s="825"/>
      <c r="BY22" s="825"/>
      <c r="BZ22" s="825"/>
      <c r="CA22" s="825"/>
      <c r="CB22" s="825"/>
      <c r="CC22" s="826"/>
    </row>
    <row r="23" spans="1:81" s="58" customFormat="1" ht="40.200000000000003" customHeight="1" thickTop="1" x14ac:dyDescent="0.3">
      <c r="A23" s="34"/>
      <c r="B23" s="907"/>
      <c r="C23" s="868" t="s">
        <v>334</v>
      </c>
      <c r="D23" s="871">
        <v>4103</v>
      </c>
      <c r="E23" s="851" t="s">
        <v>7571</v>
      </c>
      <c r="F23" s="851">
        <v>4103052</v>
      </c>
      <c r="G23" s="851" t="s">
        <v>4052</v>
      </c>
      <c r="H23" s="851" t="s">
        <v>7572</v>
      </c>
      <c r="I23" s="1184">
        <v>2021004540217</v>
      </c>
      <c r="J23" s="812">
        <v>252</v>
      </c>
      <c r="K23" s="854" t="str">
        <f>+[5]Metas!K285</f>
        <v>Personas de las comunidades indígenas beneficiadas con el servicio de hogar de paso</v>
      </c>
      <c r="L23" s="857">
        <v>100</v>
      </c>
      <c r="M23" s="860">
        <f>SUM(N23:Q23)</f>
        <v>100</v>
      </c>
      <c r="N23" s="836">
        <v>30</v>
      </c>
      <c r="O23" s="839">
        <v>40</v>
      </c>
      <c r="P23" s="863">
        <v>30</v>
      </c>
      <c r="Q23" s="866"/>
      <c r="R23" s="812">
        <f>+$J23</f>
        <v>252</v>
      </c>
      <c r="S23" s="231" t="s">
        <v>7579</v>
      </c>
      <c r="T23" s="235" t="s">
        <v>3822</v>
      </c>
      <c r="U23" s="235" t="s">
        <v>3826</v>
      </c>
      <c r="V23" s="235" t="s">
        <v>3830</v>
      </c>
      <c r="W23" s="231" t="s">
        <v>7580</v>
      </c>
      <c r="X23" s="256">
        <v>44960</v>
      </c>
      <c r="Y23" s="256"/>
      <c r="Z23" s="256"/>
      <c r="AA23" s="256"/>
      <c r="AB23" s="812">
        <f>+$J23</f>
        <v>252</v>
      </c>
      <c r="AC23" s="827">
        <f>+L23</f>
        <v>100</v>
      </c>
      <c r="AD23" s="44">
        <v>134</v>
      </c>
      <c r="AE23" s="44">
        <v>134</v>
      </c>
      <c r="AF23" s="44">
        <f t="shared" si="0"/>
        <v>0</v>
      </c>
      <c r="AG23" s="44">
        <f t="shared" si="0"/>
        <v>0</v>
      </c>
      <c r="AH23" s="44">
        <f t="shared" si="0"/>
        <v>0</v>
      </c>
      <c r="AI23" s="44">
        <f t="shared" si="0"/>
        <v>0</v>
      </c>
      <c r="AJ23" s="44">
        <f t="shared" si="0"/>
        <v>0</v>
      </c>
      <c r="AK23" s="812">
        <f>+$J23</f>
        <v>252</v>
      </c>
      <c r="AL23" s="990">
        <f>+N23</f>
        <v>30</v>
      </c>
      <c r="AM23" s="44">
        <f t="shared" si="2"/>
        <v>0</v>
      </c>
      <c r="AN23" s="35"/>
      <c r="AO23" s="35"/>
      <c r="AP23" s="35"/>
      <c r="AQ23" s="35"/>
      <c r="AR23" s="35"/>
      <c r="AS23" s="35"/>
      <c r="AT23" s="812">
        <f>+$J23</f>
        <v>252</v>
      </c>
      <c r="AU23" s="993">
        <f>+O23</f>
        <v>40</v>
      </c>
      <c r="AV23" s="44">
        <f t="shared" si="3"/>
        <v>0</v>
      </c>
      <c r="AW23" s="35"/>
      <c r="AX23" s="35"/>
      <c r="AY23" s="35"/>
      <c r="AZ23" s="35"/>
      <c r="BA23" s="35"/>
      <c r="BB23" s="35"/>
      <c r="BC23" s="812">
        <f>+$J23</f>
        <v>252</v>
      </c>
      <c r="BD23" s="54">
        <f>+P23</f>
        <v>30</v>
      </c>
      <c r="BE23" s="44">
        <f t="shared" si="4"/>
        <v>0</v>
      </c>
      <c r="BF23" s="35"/>
      <c r="BG23" s="35"/>
      <c r="BH23" s="35"/>
      <c r="BI23" s="35"/>
      <c r="BJ23" s="35"/>
      <c r="BK23" s="35"/>
      <c r="BL23" s="812">
        <f>+$J23</f>
        <v>252</v>
      </c>
      <c r="BM23" s="41">
        <f>+Q23</f>
        <v>0</v>
      </c>
      <c r="BN23" s="44">
        <f t="shared" si="5"/>
        <v>0</v>
      </c>
      <c r="BO23" s="35"/>
      <c r="BP23" s="35"/>
      <c r="BQ23" s="35"/>
      <c r="BR23" s="35"/>
      <c r="BS23" s="35"/>
      <c r="BT23" s="35"/>
      <c r="BU23" s="818"/>
      <c r="BV23" s="819"/>
      <c r="BW23" s="819"/>
      <c r="BX23" s="819"/>
      <c r="BY23" s="819"/>
      <c r="BZ23" s="819"/>
      <c r="CA23" s="819"/>
      <c r="CB23" s="819"/>
      <c r="CC23" s="820"/>
    </row>
    <row r="24" spans="1:81" s="58" customFormat="1" ht="40.200000000000003" customHeight="1" x14ac:dyDescent="0.3">
      <c r="A24" s="34"/>
      <c r="B24" s="907"/>
      <c r="C24" s="869"/>
      <c r="D24" s="872"/>
      <c r="E24" s="852"/>
      <c r="F24" s="852"/>
      <c r="G24" s="852"/>
      <c r="H24" s="852"/>
      <c r="I24" s="1185"/>
      <c r="J24" s="813"/>
      <c r="K24" s="855"/>
      <c r="L24" s="858"/>
      <c r="M24" s="861"/>
      <c r="N24" s="837"/>
      <c r="O24" s="840"/>
      <c r="P24" s="864"/>
      <c r="Q24" s="867"/>
      <c r="R24" s="813"/>
      <c r="S24" s="39"/>
      <c r="T24" s="236"/>
      <c r="U24" s="236"/>
      <c r="V24" s="236"/>
      <c r="W24" s="39"/>
      <c r="X24" s="31"/>
      <c r="Y24" s="31"/>
      <c r="Z24" s="31"/>
      <c r="AA24" s="31"/>
      <c r="AB24" s="813"/>
      <c r="AC24" s="828"/>
      <c r="AD24" s="51">
        <f t="shared" si="1"/>
        <v>0</v>
      </c>
      <c r="AE24" s="51">
        <f t="shared" si="0"/>
        <v>0</v>
      </c>
      <c r="AF24" s="51">
        <f t="shared" si="0"/>
        <v>0</v>
      </c>
      <c r="AG24" s="51">
        <f t="shared" si="0"/>
        <v>0</v>
      </c>
      <c r="AH24" s="51">
        <f t="shared" si="0"/>
        <v>0</v>
      </c>
      <c r="AI24" s="51">
        <f t="shared" si="0"/>
        <v>0</v>
      </c>
      <c r="AJ24" s="51">
        <f t="shared" si="0"/>
        <v>0</v>
      </c>
      <c r="AK24" s="813"/>
      <c r="AL24" s="991"/>
      <c r="AM24" s="51">
        <f t="shared" si="2"/>
        <v>0</v>
      </c>
      <c r="AN24" s="336"/>
      <c r="AO24" s="336"/>
      <c r="AP24" s="336"/>
      <c r="AQ24" s="336"/>
      <c r="AR24" s="336"/>
      <c r="AS24" s="336"/>
      <c r="AT24" s="813"/>
      <c r="AU24" s="994"/>
      <c r="AV24" s="51">
        <f t="shared" si="3"/>
        <v>0</v>
      </c>
      <c r="AW24" s="336"/>
      <c r="AX24" s="336"/>
      <c r="AY24" s="336"/>
      <c r="AZ24" s="336"/>
      <c r="BA24" s="336"/>
      <c r="BB24" s="336"/>
      <c r="BC24" s="813"/>
      <c r="BD24" s="425"/>
      <c r="BE24" s="51">
        <f t="shared" si="4"/>
        <v>0</v>
      </c>
      <c r="BF24" s="336"/>
      <c r="BG24" s="336"/>
      <c r="BH24" s="336"/>
      <c r="BI24" s="336"/>
      <c r="BJ24" s="336"/>
      <c r="BK24" s="336"/>
      <c r="BL24" s="813"/>
      <c r="BM24" s="426"/>
      <c r="BN24" s="51">
        <f t="shared" si="5"/>
        <v>0</v>
      </c>
      <c r="BO24" s="336"/>
      <c r="BP24" s="336"/>
      <c r="BQ24" s="336"/>
      <c r="BR24" s="336"/>
      <c r="BS24" s="336"/>
      <c r="BT24" s="336"/>
      <c r="BU24" s="821"/>
      <c r="BV24" s="822"/>
      <c r="BW24" s="822"/>
      <c r="BX24" s="822"/>
      <c r="BY24" s="822"/>
      <c r="BZ24" s="822"/>
      <c r="CA24" s="822"/>
      <c r="CB24" s="822"/>
      <c r="CC24" s="823"/>
    </row>
    <row r="25" spans="1:81" s="58" customFormat="1" ht="40.200000000000003" customHeight="1" x14ac:dyDescent="0.3">
      <c r="A25" s="34"/>
      <c r="B25" s="907"/>
      <c r="C25" s="869"/>
      <c r="D25" s="872"/>
      <c r="E25" s="852"/>
      <c r="F25" s="852"/>
      <c r="G25" s="852"/>
      <c r="H25" s="852"/>
      <c r="I25" s="1185"/>
      <c r="J25" s="813"/>
      <c r="K25" s="855"/>
      <c r="L25" s="858"/>
      <c r="M25" s="861"/>
      <c r="N25" s="837"/>
      <c r="O25" s="840"/>
      <c r="P25" s="864"/>
      <c r="Q25" s="867"/>
      <c r="R25" s="813"/>
      <c r="S25" s="39"/>
      <c r="T25" s="236"/>
      <c r="U25" s="236"/>
      <c r="V25" s="236"/>
      <c r="W25" s="39"/>
      <c r="X25" s="31"/>
      <c r="Y25" s="31"/>
      <c r="Z25" s="31"/>
      <c r="AA25" s="31"/>
      <c r="AB25" s="813"/>
      <c r="AC25" s="828"/>
      <c r="AD25" s="51">
        <f t="shared" si="1"/>
        <v>0</v>
      </c>
      <c r="AE25" s="51">
        <f t="shared" si="0"/>
        <v>0</v>
      </c>
      <c r="AF25" s="51">
        <f t="shared" si="0"/>
        <v>0</v>
      </c>
      <c r="AG25" s="51">
        <f t="shared" si="0"/>
        <v>0</v>
      </c>
      <c r="AH25" s="51">
        <f t="shared" si="0"/>
        <v>0</v>
      </c>
      <c r="AI25" s="51">
        <f t="shared" si="0"/>
        <v>0</v>
      </c>
      <c r="AJ25" s="51">
        <f t="shared" si="0"/>
        <v>0</v>
      </c>
      <c r="AK25" s="813"/>
      <c r="AL25" s="991"/>
      <c r="AM25" s="51">
        <f t="shared" si="2"/>
        <v>0</v>
      </c>
      <c r="AN25" s="336"/>
      <c r="AO25" s="336"/>
      <c r="AP25" s="336"/>
      <c r="AQ25" s="336"/>
      <c r="AR25" s="336"/>
      <c r="AS25" s="336"/>
      <c r="AT25" s="813"/>
      <c r="AU25" s="994"/>
      <c r="AV25" s="51">
        <f t="shared" si="3"/>
        <v>0</v>
      </c>
      <c r="AW25" s="336"/>
      <c r="AX25" s="336"/>
      <c r="AY25" s="336"/>
      <c r="AZ25" s="336"/>
      <c r="BA25" s="336"/>
      <c r="BB25" s="336"/>
      <c r="BC25" s="813"/>
      <c r="BD25" s="425"/>
      <c r="BE25" s="51">
        <f t="shared" si="4"/>
        <v>0</v>
      </c>
      <c r="BF25" s="336"/>
      <c r="BG25" s="336"/>
      <c r="BH25" s="336"/>
      <c r="BI25" s="336"/>
      <c r="BJ25" s="336"/>
      <c r="BK25" s="336"/>
      <c r="BL25" s="813"/>
      <c r="BM25" s="426"/>
      <c r="BN25" s="51">
        <f t="shared" si="5"/>
        <v>0</v>
      </c>
      <c r="BO25" s="336"/>
      <c r="BP25" s="336"/>
      <c r="BQ25" s="336"/>
      <c r="BR25" s="336"/>
      <c r="BS25" s="336"/>
      <c r="BT25" s="336"/>
      <c r="BU25" s="821"/>
      <c r="BV25" s="822"/>
      <c r="BW25" s="822"/>
      <c r="BX25" s="822"/>
      <c r="BY25" s="822"/>
      <c r="BZ25" s="822"/>
      <c r="CA25" s="822"/>
      <c r="CB25" s="822"/>
      <c r="CC25" s="823"/>
    </row>
    <row r="26" spans="1:81" s="58" customFormat="1" ht="40.200000000000003" customHeight="1" thickBot="1" x14ac:dyDescent="0.35">
      <c r="A26" s="34"/>
      <c r="B26" s="907"/>
      <c r="C26" s="870"/>
      <c r="D26" s="873"/>
      <c r="E26" s="853"/>
      <c r="F26" s="853"/>
      <c r="G26" s="853"/>
      <c r="H26" s="853"/>
      <c r="I26" s="1186"/>
      <c r="J26" s="814"/>
      <c r="K26" s="856"/>
      <c r="L26" s="859"/>
      <c r="M26" s="862"/>
      <c r="N26" s="838"/>
      <c r="O26" s="841"/>
      <c r="P26" s="865"/>
      <c r="Q26" s="874"/>
      <c r="R26" s="814"/>
      <c r="S26" s="232"/>
      <c r="T26" s="237"/>
      <c r="U26" s="237"/>
      <c r="V26" s="237"/>
      <c r="W26" s="232"/>
      <c r="X26" s="260"/>
      <c r="Y26" s="260"/>
      <c r="Z26" s="260"/>
      <c r="AA26" s="260"/>
      <c r="AB26" s="814"/>
      <c r="AC26" s="829"/>
      <c r="AD26" s="46">
        <f t="shared" si="1"/>
        <v>0</v>
      </c>
      <c r="AE26" s="46">
        <f t="shared" si="0"/>
        <v>0</v>
      </c>
      <c r="AF26" s="46">
        <f t="shared" si="0"/>
        <v>0</v>
      </c>
      <c r="AG26" s="46">
        <f t="shared" si="0"/>
        <v>0</v>
      </c>
      <c r="AH26" s="46">
        <f t="shared" si="0"/>
        <v>0</v>
      </c>
      <c r="AI26" s="46">
        <f t="shared" si="0"/>
        <v>0</v>
      </c>
      <c r="AJ26" s="46">
        <f t="shared" si="0"/>
        <v>0</v>
      </c>
      <c r="AK26" s="814"/>
      <c r="AL26" s="992"/>
      <c r="AM26" s="46">
        <f t="shared" si="2"/>
        <v>0</v>
      </c>
      <c r="AN26" s="37"/>
      <c r="AO26" s="37"/>
      <c r="AP26" s="37"/>
      <c r="AQ26" s="37"/>
      <c r="AR26" s="37"/>
      <c r="AS26" s="37"/>
      <c r="AT26" s="814"/>
      <c r="AU26" s="995"/>
      <c r="AV26" s="46">
        <f t="shared" si="3"/>
        <v>0</v>
      </c>
      <c r="AW26" s="37"/>
      <c r="AX26" s="37"/>
      <c r="AY26" s="37"/>
      <c r="AZ26" s="37"/>
      <c r="BA26" s="37"/>
      <c r="BB26" s="37"/>
      <c r="BC26" s="814"/>
      <c r="BD26" s="56"/>
      <c r="BE26" s="46">
        <f t="shared" si="4"/>
        <v>0</v>
      </c>
      <c r="BF26" s="37"/>
      <c r="BG26" s="37"/>
      <c r="BH26" s="37"/>
      <c r="BI26" s="37"/>
      <c r="BJ26" s="37"/>
      <c r="BK26" s="37"/>
      <c r="BL26" s="814"/>
      <c r="BM26" s="43"/>
      <c r="BN26" s="46">
        <f t="shared" si="5"/>
        <v>0</v>
      </c>
      <c r="BO26" s="37"/>
      <c r="BP26" s="37"/>
      <c r="BQ26" s="37"/>
      <c r="BR26" s="37"/>
      <c r="BS26" s="37"/>
      <c r="BT26" s="37"/>
      <c r="BU26" s="824"/>
      <c r="BV26" s="825"/>
      <c r="BW26" s="825"/>
      <c r="BX26" s="825"/>
      <c r="BY26" s="825"/>
      <c r="BZ26" s="825"/>
      <c r="CA26" s="825"/>
      <c r="CB26" s="825"/>
      <c r="CC26" s="826"/>
    </row>
    <row r="27" spans="1:81" s="58" customFormat="1" ht="40.200000000000003" customHeight="1" thickTop="1" x14ac:dyDescent="0.3">
      <c r="A27" s="34"/>
      <c r="B27" s="907"/>
      <c r="C27" s="869" t="s">
        <v>337</v>
      </c>
      <c r="D27" s="871">
        <v>4103</v>
      </c>
      <c r="E27" s="851" t="s">
        <v>7571</v>
      </c>
      <c r="F27" s="851">
        <v>4103052</v>
      </c>
      <c r="G27" s="851" t="s">
        <v>4052</v>
      </c>
      <c r="H27" s="851" t="s">
        <v>7572</v>
      </c>
      <c r="I27" s="1184">
        <v>2021004540217</v>
      </c>
      <c r="J27" s="812">
        <v>253</v>
      </c>
      <c r="K27" s="854" t="str">
        <f>+[5]Metas!K286</f>
        <v xml:space="preserve">Jóvenes indígenas con becas de educación superior </v>
      </c>
      <c r="L27" s="857">
        <v>30</v>
      </c>
      <c r="M27" s="860">
        <f>SUM(N27:Q27)</f>
        <v>30</v>
      </c>
      <c r="N27" s="836">
        <v>10</v>
      </c>
      <c r="O27" s="839">
        <v>10</v>
      </c>
      <c r="P27" s="863">
        <v>10</v>
      </c>
      <c r="Q27" s="866"/>
      <c r="R27" s="812">
        <f>+$J27</f>
        <v>253</v>
      </c>
      <c r="S27" s="231" t="s">
        <v>7577</v>
      </c>
      <c r="T27" s="235"/>
      <c r="U27" s="235" t="s">
        <v>3827</v>
      </c>
      <c r="V27" s="235" t="s">
        <v>3831</v>
      </c>
      <c r="W27" s="231" t="s">
        <v>7581</v>
      </c>
      <c r="X27" s="256"/>
      <c r="Y27" s="256"/>
      <c r="Z27" s="256"/>
      <c r="AA27" s="256"/>
      <c r="AB27" s="812">
        <f>+$J27</f>
        <v>253</v>
      </c>
      <c r="AC27" s="827">
        <f>+L27</f>
        <v>30</v>
      </c>
      <c r="AD27" s="44">
        <f t="shared" si="1"/>
        <v>0</v>
      </c>
      <c r="AE27" s="44">
        <f t="shared" si="1"/>
        <v>0</v>
      </c>
      <c r="AF27" s="44">
        <f t="shared" si="1"/>
        <v>0</v>
      </c>
      <c r="AG27" s="44">
        <f t="shared" si="1"/>
        <v>0</v>
      </c>
      <c r="AH27" s="44">
        <f t="shared" si="1"/>
        <v>0</v>
      </c>
      <c r="AI27" s="44">
        <f t="shared" si="1"/>
        <v>0</v>
      </c>
      <c r="AJ27" s="44">
        <f t="shared" si="1"/>
        <v>0</v>
      </c>
      <c r="AK27" s="812">
        <f>+$J27</f>
        <v>253</v>
      </c>
      <c r="AL27" s="830">
        <f>+N27</f>
        <v>10</v>
      </c>
      <c r="AM27" s="44">
        <f t="shared" si="2"/>
        <v>0</v>
      </c>
      <c r="AN27" s="47"/>
      <c r="AO27" s="47"/>
      <c r="AP27" s="47"/>
      <c r="AQ27" s="47"/>
      <c r="AR27" s="47"/>
      <c r="AS27" s="47"/>
      <c r="AT27" s="812">
        <f>+$J27</f>
        <v>253</v>
      </c>
      <c r="AU27" s="833">
        <f>+O27</f>
        <v>10</v>
      </c>
      <c r="AV27" s="44">
        <f t="shared" si="3"/>
        <v>0</v>
      </c>
      <c r="AW27" s="47"/>
      <c r="AX27" s="47"/>
      <c r="AY27" s="47"/>
      <c r="AZ27" s="47"/>
      <c r="BA27" s="47"/>
      <c r="BB27" s="47"/>
      <c r="BC27" s="812">
        <f>+$J27</f>
        <v>253</v>
      </c>
      <c r="BD27" s="809">
        <f>+P27</f>
        <v>10</v>
      </c>
      <c r="BE27" s="44">
        <f t="shared" si="4"/>
        <v>0</v>
      </c>
      <c r="BF27" s="47"/>
      <c r="BG27" s="47"/>
      <c r="BH27" s="47"/>
      <c r="BI27" s="47"/>
      <c r="BJ27" s="47"/>
      <c r="BK27" s="47"/>
      <c r="BL27" s="812">
        <f>+$J27</f>
        <v>253</v>
      </c>
      <c r="BM27" s="815">
        <f>+Q27</f>
        <v>0</v>
      </c>
      <c r="BN27" s="44">
        <f t="shared" si="5"/>
        <v>0</v>
      </c>
      <c r="BO27" s="47"/>
      <c r="BP27" s="47"/>
      <c r="BQ27" s="47"/>
      <c r="BR27" s="47"/>
      <c r="BS27" s="47"/>
      <c r="BT27" s="47"/>
      <c r="BU27" s="818"/>
      <c r="BV27" s="819"/>
      <c r="BW27" s="819"/>
      <c r="BX27" s="819"/>
      <c r="BY27" s="819"/>
      <c r="BZ27" s="819"/>
      <c r="CA27" s="819"/>
      <c r="CB27" s="819"/>
      <c r="CC27" s="820"/>
    </row>
    <row r="28" spans="1:81" s="58" customFormat="1" ht="40.200000000000003" customHeight="1" x14ac:dyDescent="0.3">
      <c r="A28" s="34"/>
      <c r="B28" s="907"/>
      <c r="C28" s="869"/>
      <c r="D28" s="872"/>
      <c r="E28" s="852"/>
      <c r="F28" s="852"/>
      <c r="G28" s="852"/>
      <c r="H28" s="852"/>
      <c r="I28" s="1185"/>
      <c r="J28" s="813"/>
      <c r="K28" s="855"/>
      <c r="L28" s="858"/>
      <c r="M28" s="861"/>
      <c r="N28" s="837"/>
      <c r="O28" s="840"/>
      <c r="P28" s="864"/>
      <c r="Q28" s="867"/>
      <c r="R28" s="813"/>
      <c r="S28" s="39"/>
      <c r="T28" s="236"/>
      <c r="U28" s="236"/>
      <c r="V28" s="236"/>
      <c r="W28" s="39"/>
      <c r="X28" s="31"/>
      <c r="Y28" s="31"/>
      <c r="Z28" s="31"/>
      <c r="AA28" s="31"/>
      <c r="AB28" s="813"/>
      <c r="AC28" s="828"/>
      <c r="AD28" s="51">
        <f t="shared" si="1"/>
        <v>0</v>
      </c>
      <c r="AE28" s="51">
        <f t="shared" si="1"/>
        <v>0</v>
      </c>
      <c r="AF28" s="51">
        <f t="shared" si="1"/>
        <v>0</v>
      </c>
      <c r="AG28" s="51">
        <f t="shared" si="1"/>
        <v>0</v>
      </c>
      <c r="AH28" s="51">
        <f t="shared" si="1"/>
        <v>0</v>
      </c>
      <c r="AI28" s="51">
        <f t="shared" si="1"/>
        <v>0</v>
      </c>
      <c r="AJ28" s="51">
        <f t="shared" si="1"/>
        <v>0</v>
      </c>
      <c r="AK28" s="813"/>
      <c r="AL28" s="831"/>
      <c r="AM28" s="51">
        <f t="shared" si="2"/>
        <v>0</v>
      </c>
      <c r="AN28" s="257"/>
      <c r="AO28" s="257"/>
      <c r="AP28" s="257"/>
      <c r="AQ28" s="257"/>
      <c r="AR28" s="257"/>
      <c r="AS28" s="257"/>
      <c r="AT28" s="813"/>
      <c r="AU28" s="834"/>
      <c r="AV28" s="51">
        <f t="shared" si="3"/>
        <v>0</v>
      </c>
      <c r="AW28" s="257"/>
      <c r="AX28" s="257"/>
      <c r="AY28" s="257"/>
      <c r="AZ28" s="257"/>
      <c r="BA28" s="257"/>
      <c r="BB28" s="257"/>
      <c r="BC28" s="813"/>
      <c r="BD28" s="810"/>
      <c r="BE28" s="51">
        <f t="shared" si="4"/>
        <v>0</v>
      </c>
      <c r="BF28" s="257"/>
      <c r="BG28" s="257"/>
      <c r="BH28" s="257"/>
      <c r="BI28" s="257"/>
      <c r="BJ28" s="257"/>
      <c r="BK28" s="257"/>
      <c r="BL28" s="813"/>
      <c r="BM28" s="816"/>
      <c r="BN28" s="51">
        <f t="shared" si="5"/>
        <v>0</v>
      </c>
      <c r="BO28" s="257"/>
      <c r="BP28" s="257"/>
      <c r="BQ28" s="257"/>
      <c r="BR28" s="257"/>
      <c r="BS28" s="257"/>
      <c r="BT28" s="257"/>
      <c r="BU28" s="821"/>
      <c r="BV28" s="822"/>
      <c r="BW28" s="822"/>
      <c r="BX28" s="822"/>
      <c r="BY28" s="822"/>
      <c r="BZ28" s="822"/>
      <c r="CA28" s="822"/>
      <c r="CB28" s="822"/>
      <c r="CC28" s="823"/>
    </row>
    <row r="29" spans="1:81" s="58" customFormat="1" ht="40.200000000000003" customHeight="1" x14ac:dyDescent="0.3">
      <c r="A29" s="34"/>
      <c r="B29" s="907"/>
      <c r="C29" s="869"/>
      <c r="D29" s="872"/>
      <c r="E29" s="852"/>
      <c r="F29" s="852"/>
      <c r="G29" s="852"/>
      <c r="H29" s="852"/>
      <c r="I29" s="1185"/>
      <c r="J29" s="813"/>
      <c r="K29" s="855"/>
      <c r="L29" s="858"/>
      <c r="M29" s="861"/>
      <c r="N29" s="837"/>
      <c r="O29" s="840"/>
      <c r="P29" s="864"/>
      <c r="Q29" s="867"/>
      <c r="R29" s="813"/>
      <c r="S29" s="39"/>
      <c r="T29" s="236"/>
      <c r="U29" s="236"/>
      <c r="V29" s="236"/>
      <c r="W29" s="39"/>
      <c r="X29" s="31"/>
      <c r="Y29" s="31"/>
      <c r="Z29" s="31"/>
      <c r="AA29" s="31"/>
      <c r="AB29" s="813"/>
      <c r="AC29" s="828"/>
      <c r="AD29" s="51">
        <f t="shared" si="1"/>
        <v>0</v>
      </c>
      <c r="AE29" s="51">
        <f t="shared" si="1"/>
        <v>0</v>
      </c>
      <c r="AF29" s="51">
        <f t="shared" si="1"/>
        <v>0</v>
      </c>
      <c r="AG29" s="51">
        <f t="shared" si="1"/>
        <v>0</v>
      </c>
      <c r="AH29" s="51">
        <f t="shared" si="1"/>
        <v>0</v>
      </c>
      <c r="AI29" s="51">
        <f t="shared" si="1"/>
        <v>0</v>
      </c>
      <c r="AJ29" s="51">
        <f t="shared" si="1"/>
        <v>0</v>
      </c>
      <c r="AK29" s="813"/>
      <c r="AL29" s="831"/>
      <c r="AM29" s="51">
        <f t="shared" si="2"/>
        <v>0</v>
      </c>
      <c r="AN29" s="257"/>
      <c r="AO29" s="257"/>
      <c r="AP29" s="257"/>
      <c r="AQ29" s="257"/>
      <c r="AR29" s="257"/>
      <c r="AS29" s="257"/>
      <c r="AT29" s="813"/>
      <c r="AU29" s="834"/>
      <c r="AV29" s="51">
        <f t="shared" si="3"/>
        <v>0</v>
      </c>
      <c r="AW29" s="257"/>
      <c r="AX29" s="257"/>
      <c r="AY29" s="257"/>
      <c r="AZ29" s="257"/>
      <c r="BA29" s="257"/>
      <c r="BB29" s="257"/>
      <c r="BC29" s="813"/>
      <c r="BD29" s="810"/>
      <c r="BE29" s="51">
        <f t="shared" si="4"/>
        <v>0</v>
      </c>
      <c r="BF29" s="257"/>
      <c r="BG29" s="257"/>
      <c r="BH29" s="257"/>
      <c r="BI29" s="257"/>
      <c r="BJ29" s="257"/>
      <c r="BK29" s="257"/>
      <c r="BL29" s="813"/>
      <c r="BM29" s="816"/>
      <c r="BN29" s="51">
        <f t="shared" si="5"/>
        <v>0</v>
      </c>
      <c r="BO29" s="257"/>
      <c r="BP29" s="257"/>
      <c r="BQ29" s="257"/>
      <c r="BR29" s="257"/>
      <c r="BS29" s="257"/>
      <c r="BT29" s="257"/>
      <c r="BU29" s="821"/>
      <c r="BV29" s="822"/>
      <c r="BW29" s="822"/>
      <c r="BX29" s="822"/>
      <c r="BY29" s="822"/>
      <c r="BZ29" s="822"/>
      <c r="CA29" s="822"/>
      <c r="CB29" s="822"/>
      <c r="CC29" s="823"/>
    </row>
    <row r="30" spans="1:81" s="58" customFormat="1" ht="40.200000000000003" customHeight="1" thickBot="1" x14ac:dyDescent="0.35">
      <c r="A30" s="34"/>
      <c r="B30" s="907"/>
      <c r="C30" s="870"/>
      <c r="D30" s="873"/>
      <c r="E30" s="853"/>
      <c r="F30" s="853"/>
      <c r="G30" s="853"/>
      <c r="H30" s="853"/>
      <c r="I30" s="1186"/>
      <c r="J30" s="814"/>
      <c r="K30" s="856"/>
      <c r="L30" s="859"/>
      <c r="M30" s="862"/>
      <c r="N30" s="838"/>
      <c r="O30" s="841"/>
      <c r="P30" s="865"/>
      <c r="Q30" s="874"/>
      <c r="R30" s="814"/>
      <c r="S30" s="232"/>
      <c r="T30" s="237"/>
      <c r="U30" s="237"/>
      <c r="V30" s="237"/>
      <c r="W30" s="232"/>
      <c r="X30" s="260"/>
      <c r="Y30" s="260"/>
      <c r="Z30" s="260"/>
      <c r="AA30" s="260"/>
      <c r="AB30" s="814"/>
      <c r="AC30" s="829"/>
      <c r="AD30" s="46">
        <f t="shared" si="1"/>
        <v>0</v>
      </c>
      <c r="AE30" s="46">
        <f t="shared" si="1"/>
        <v>0</v>
      </c>
      <c r="AF30" s="46">
        <f t="shared" si="1"/>
        <v>0</v>
      </c>
      <c r="AG30" s="46">
        <f t="shared" si="1"/>
        <v>0</v>
      </c>
      <c r="AH30" s="46">
        <f t="shared" si="1"/>
        <v>0</v>
      </c>
      <c r="AI30" s="46">
        <f t="shared" si="1"/>
        <v>0</v>
      </c>
      <c r="AJ30" s="46">
        <f t="shared" si="1"/>
        <v>0</v>
      </c>
      <c r="AK30" s="814"/>
      <c r="AL30" s="832"/>
      <c r="AM30" s="46">
        <f t="shared" si="2"/>
        <v>0</v>
      </c>
      <c r="AN30" s="49"/>
      <c r="AO30" s="49"/>
      <c r="AP30" s="49"/>
      <c r="AQ30" s="49"/>
      <c r="AR30" s="49"/>
      <c r="AS30" s="49"/>
      <c r="AT30" s="814"/>
      <c r="AU30" s="835"/>
      <c r="AV30" s="46">
        <f t="shared" si="3"/>
        <v>0</v>
      </c>
      <c r="AW30" s="49"/>
      <c r="AX30" s="49"/>
      <c r="AY30" s="49"/>
      <c r="AZ30" s="49"/>
      <c r="BA30" s="49"/>
      <c r="BB30" s="49"/>
      <c r="BC30" s="814"/>
      <c r="BD30" s="811"/>
      <c r="BE30" s="46">
        <f t="shared" si="4"/>
        <v>0</v>
      </c>
      <c r="BF30" s="49"/>
      <c r="BG30" s="49"/>
      <c r="BH30" s="49"/>
      <c r="BI30" s="49"/>
      <c r="BJ30" s="49"/>
      <c r="BK30" s="49"/>
      <c r="BL30" s="814"/>
      <c r="BM30" s="817"/>
      <c r="BN30" s="46">
        <f t="shared" si="5"/>
        <v>0</v>
      </c>
      <c r="BO30" s="49"/>
      <c r="BP30" s="49"/>
      <c r="BQ30" s="49"/>
      <c r="BR30" s="49"/>
      <c r="BS30" s="49"/>
      <c r="BT30" s="49"/>
      <c r="BU30" s="824"/>
      <c r="BV30" s="825"/>
      <c r="BW30" s="825"/>
      <c r="BX30" s="825"/>
      <c r="BY30" s="825"/>
      <c r="BZ30" s="825"/>
      <c r="CA30" s="825"/>
      <c r="CB30" s="825"/>
      <c r="CC30" s="826"/>
    </row>
    <row r="31" spans="1:81" s="58" customFormat="1" ht="40.200000000000003" customHeight="1" thickTop="1" x14ac:dyDescent="0.3">
      <c r="A31" s="34"/>
      <c r="B31" s="907"/>
      <c r="C31" s="868" t="s">
        <v>340</v>
      </c>
      <c r="D31" s="871">
        <v>4103</v>
      </c>
      <c r="E31" s="851" t="s">
        <v>7571</v>
      </c>
      <c r="F31" s="851">
        <v>4103052</v>
      </c>
      <c r="G31" s="851" t="s">
        <v>4052</v>
      </c>
      <c r="H31" s="851" t="s">
        <v>7572</v>
      </c>
      <c r="I31" s="1184">
        <v>2021004540217</v>
      </c>
      <c r="J31" s="812">
        <v>254</v>
      </c>
      <c r="K31" s="854" t="str">
        <f>+[5]Metas!K287</f>
        <v>Ferias de exposición de productos elaborados por Indígenas.</v>
      </c>
      <c r="L31" s="857">
        <v>1</v>
      </c>
      <c r="M31" s="860">
        <f>SUM(N31:Q31)/4</f>
        <v>1</v>
      </c>
      <c r="N31" s="836">
        <v>1</v>
      </c>
      <c r="O31" s="839">
        <v>1</v>
      </c>
      <c r="P31" s="863">
        <v>1</v>
      </c>
      <c r="Q31" s="866">
        <v>1</v>
      </c>
      <c r="R31" s="812">
        <f>+$J31</f>
        <v>254</v>
      </c>
      <c r="S31" s="231" t="s">
        <v>7582</v>
      </c>
      <c r="T31" s="235"/>
      <c r="U31" s="235" t="s">
        <v>3827</v>
      </c>
      <c r="V31" s="235" t="s">
        <v>3831</v>
      </c>
      <c r="W31" s="231" t="s">
        <v>7583</v>
      </c>
      <c r="X31" s="256">
        <v>45209</v>
      </c>
      <c r="Y31" s="256"/>
      <c r="Z31" s="256"/>
      <c r="AA31" s="256"/>
      <c r="AB31" s="812">
        <f>+$J31</f>
        <v>254</v>
      </c>
      <c r="AC31" s="827">
        <f>+L31</f>
        <v>1</v>
      </c>
      <c r="AD31" s="44">
        <f t="shared" si="1"/>
        <v>0</v>
      </c>
      <c r="AE31" s="44">
        <f t="shared" si="1"/>
        <v>0</v>
      </c>
      <c r="AF31" s="44">
        <f t="shared" si="1"/>
        <v>0</v>
      </c>
      <c r="AG31" s="44">
        <f t="shared" si="1"/>
        <v>0</v>
      </c>
      <c r="AH31" s="44">
        <f t="shared" si="1"/>
        <v>0</v>
      </c>
      <c r="AI31" s="44">
        <f t="shared" si="1"/>
        <v>0</v>
      </c>
      <c r="AJ31" s="44">
        <f t="shared" si="1"/>
        <v>0</v>
      </c>
      <c r="AK31" s="812">
        <f>+$J31</f>
        <v>254</v>
      </c>
      <c r="AL31" s="830">
        <f>+N31</f>
        <v>1</v>
      </c>
      <c r="AM31" s="44">
        <f t="shared" si="2"/>
        <v>0</v>
      </c>
      <c r="AN31" s="47"/>
      <c r="AO31" s="47"/>
      <c r="AP31" s="47"/>
      <c r="AQ31" s="47"/>
      <c r="AR31" s="47"/>
      <c r="AS31" s="47"/>
      <c r="AT31" s="812">
        <f>+$J31</f>
        <v>254</v>
      </c>
      <c r="AU31" s="833">
        <f>+O31</f>
        <v>1</v>
      </c>
      <c r="AV31" s="44">
        <f t="shared" si="3"/>
        <v>0</v>
      </c>
      <c r="AW31" s="47"/>
      <c r="AX31" s="47"/>
      <c r="AY31" s="47"/>
      <c r="AZ31" s="47"/>
      <c r="BA31" s="47"/>
      <c r="BB31" s="47"/>
      <c r="BC31" s="812">
        <f>+$J31</f>
        <v>254</v>
      </c>
      <c r="BD31" s="809">
        <f>+P31</f>
        <v>1</v>
      </c>
      <c r="BE31" s="44">
        <f t="shared" si="4"/>
        <v>0</v>
      </c>
      <c r="BF31" s="47"/>
      <c r="BG31" s="47"/>
      <c r="BH31" s="47"/>
      <c r="BI31" s="47"/>
      <c r="BJ31" s="47"/>
      <c r="BK31" s="47"/>
      <c r="BL31" s="812">
        <f>+$J31</f>
        <v>254</v>
      </c>
      <c r="BM31" s="815">
        <f>+Q31</f>
        <v>1</v>
      </c>
      <c r="BN31" s="44">
        <f t="shared" si="5"/>
        <v>0</v>
      </c>
      <c r="BO31" s="47"/>
      <c r="BP31" s="47"/>
      <c r="BQ31" s="47"/>
      <c r="BR31" s="47"/>
      <c r="BS31" s="47"/>
      <c r="BT31" s="47"/>
      <c r="BU31" s="818"/>
      <c r="BV31" s="819"/>
      <c r="BW31" s="819"/>
      <c r="BX31" s="819"/>
      <c r="BY31" s="819"/>
      <c r="BZ31" s="819"/>
      <c r="CA31" s="819"/>
      <c r="CB31" s="819"/>
      <c r="CC31" s="820"/>
    </row>
    <row r="32" spans="1:81" s="58" customFormat="1" ht="40.200000000000003" customHeight="1" x14ac:dyDescent="0.3">
      <c r="A32" s="34"/>
      <c r="B32" s="907"/>
      <c r="C32" s="869"/>
      <c r="D32" s="872"/>
      <c r="E32" s="852"/>
      <c r="F32" s="852"/>
      <c r="G32" s="852"/>
      <c r="H32" s="852"/>
      <c r="I32" s="1185"/>
      <c r="J32" s="813"/>
      <c r="K32" s="855"/>
      <c r="L32" s="858"/>
      <c r="M32" s="861"/>
      <c r="N32" s="837"/>
      <c r="O32" s="840"/>
      <c r="P32" s="864"/>
      <c r="Q32" s="867"/>
      <c r="R32" s="813"/>
      <c r="S32" s="39"/>
      <c r="T32" s="236"/>
      <c r="U32" s="236"/>
      <c r="V32" s="236"/>
      <c r="W32" s="39"/>
      <c r="X32" s="31"/>
      <c r="Y32" s="31"/>
      <c r="Z32" s="31"/>
      <c r="AA32" s="31"/>
      <c r="AB32" s="813"/>
      <c r="AC32" s="828"/>
      <c r="AD32" s="51">
        <f t="shared" ref="AD32:AJ78" si="6">+AM32+AV32+BE32+BN32</f>
        <v>0</v>
      </c>
      <c r="AE32" s="51">
        <f t="shared" si="6"/>
        <v>0</v>
      </c>
      <c r="AF32" s="51">
        <f t="shared" si="6"/>
        <v>0</v>
      </c>
      <c r="AG32" s="51">
        <f t="shared" si="6"/>
        <v>0</v>
      </c>
      <c r="AH32" s="51">
        <f t="shared" si="6"/>
        <v>0</v>
      </c>
      <c r="AI32" s="51">
        <f t="shared" si="6"/>
        <v>0</v>
      </c>
      <c r="AJ32" s="51">
        <f t="shared" si="6"/>
        <v>0</v>
      </c>
      <c r="AK32" s="813"/>
      <c r="AL32" s="831"/>
      <c r="AM32" s="51">
        <f t="shared" si="2"/>
        <v>0</v>
      </c>
      <c r="AN32" s="257"/>
      <c r="AO32" s="257"/>
      <c r="AP32" s="257"/>
      <c r="AQ32" s="257"/>
      <c r="AR32" s="257"/>
      <c r="AS32" s="257"/>
      <c r="AT32" s="813"/>
      <c r="AU32" s="834"/>
      <c r="AV32" s="51">
        <f t="shared" si="3"/>
        <v>0</v>
      </c>
      <c r="AW32" s="257"/>
      <c r="AX32" s="257"/>
      <c r="AY32" s="257"/>
      <c r="AZ32" s="257"/>
      <c r="BA32" s="257"/>
      <c r="BB32" s="257"/>
      <c r="BC32" s="813"/>
      <c r="BD32" s="810"/>
      <c r="BE32" s="51">
        <f t="shared" si="4"/>
        <v>0</v>
      </c>
      <c r="BF32" s="257"/>
      <c r="BG32" s="257"/>
      <c r="BH32" s="257"/>
      <c r="BI32" s="257"/>
      <c r="BJ32" s="257"/>
      <c r="BK32" s="257"/>
      <c r="BL32" s="813"/>
      <c r="BM32" s="816"/>
      <c r="BN32" s="51">
        <f t="shared" si="5"/>
        <v>0</v>
      </c>
      <c r="BO32" s="257"/>
      <c r="BP32" s="257"/>
      <c r="BQ32" s="257"/>
      <c r="BR32" s="257"/>
      <c r="BS32" s="257"/>
      <c r="BT32" s="257"/>
      <c r="BU32" s="821"/>
      <c r="BV32" s="822"/>
      <c r="BW32" s="822"/>
      <c r="BX32" s="822"/>
      <c r="BY32" s="822"/>
      <c r="BZ32" s="822"/>
      <c r="CA32" s="822"/>
      <c r="CB32" s="822"/>
      <c r="CC32" s="823"/>
    </row>
    <row r="33" spans="1:81" s="58" customFormat="1" ht="40.200000000000003" customHeight="1" x14ac:dyDescent="0.3">
      <c r="A33" s="34"/>
      <c r="B33" s="907"/>
      <c r="C33" s="869"/>
      <c r="D33" s="872"/>
      <c r="E33" s="852"/>
      <c r="F33" s="852"/>
      <c r="G33" s="852"/>
      <c r="H33" s="852"/>
      <c r="I33" s="1185"/>
      <c r="J33" s="813"/>
      <c r="K33" s="855"/>
      <c r="L33" s="858"/>
      <c r="M33" s="861"/>
      <c r="N33" s="837"/>
      <c r="O33" s="840"/>
      <c r="P33" s="864"/>
      <c r="Q33" s="867"/>
      <c r="R33" s="813"/>
      <c r="S33" s="39"/>
      <c r="T33" s="236"/>
      <c r="U33" s="236"/>
      <c r="V33" s="236"/>
      <c r="W33" s="39"/>
      <c r="X33" s="31"/>
      <c r="Y33" s="31"/>
      <c r="Z33" s="31"/>
      <c r="AA33" s="31"/>
      <c r="AB33" s="813"/>
      <c r="AC33" s="828"/>
      <c r="AD33" s="51">
        <f t="shared" si="6"/>
        <v>0</v>
      </c>
      <c r="AE33" s="51">
        <f t="shared" si="6"/>
        <v>0</v>
      </c>
      <c r="AF33" s="51">
        <f t="shared" si="6"/>
        <v>0</v>
      </c>
      <c r="AG33" s="51">
        <f t="shared" si="6"/>
        <v>0</v>
      </c>
      <c r="AH33" s="51">
        <f t="shared" si="6"/>
        <v>0</v>
      </c>
      <c r="AI33" s="51">
        <f t="shared" si="6"/>
        <v>0</v>
      </c>
      <c r="AJ33" s="51">
        <f t="shared" si="6"/>
        <v>0</v>
      </c>
      <c r="AK33" s="813"/>
      <c r="AL33" s="831"/>
      <c r="AM33" s="51">
        <f t="shared" si="2"/>
        <v>0</v>
      </c>
      <c r="AN33" s="257"/>
      <c r="AO33" s="257"/>
      <c r="AP33" s="257"/>
      <c r="AQ33" s="257"/>
      <c r="AR33" s="257"/>
      <c r="AS33" s="257"/>
      <c r="AT33" s="813"/>
      <c r="AU33" s="834"/>
      <c r="AV33" s="51">
        <f t="shared" si="3"/>
        <v>0</v>
      </c>
      <c r="AW33" s="257"/>
      <c r="AX33" s="257"/>
      <c r="AY33" s="257"/>
      <c r="AZ33" s="257"/>
      <c r="BA33" s="257"/>
      <c r="BB33" s="257"/>
      <c r="BC33" s="813"/>
      <c r="BD33" s="810"/>
      <c r="BE33" s="51">
        <f t="shared" si="4"/>
        <v>0</v>
      </c>
      <c r="BF33" s="257"/>
      <c r="BG33" s="257"/>
      <c r="BH33" s="257"/>
      <c r="BI33" s="257"/>
      <c r="BJ33" s="257"/>
      <c r="BK33" s="257"/>
      <c r="BL33" s="813"/>
      <c r="BM33" s="816"/>
      <c r="BN33" s="51">
        <f t="shared" si="5"/>
        <v>0</v>
      </c>
      <c r="BO33" s="257"/>
      <c r="BP33" s="257"/>
      <c r="BQ33" s="257"/>
      <c r="BR33" s="257"/>
      <c r="BS33" s="257"/>
      <c r="BT33" s="257"/>
      <c r="BU33" s="821"/>
      <c r="BV33" s="822"/>
      <c r="BW33" s="822"/>
      <c r="BX33" s="822"/>
      <c r="BY33" s="822"/>
      <c r="BZ33" s="822"/>
      <c r="CA33" s="822"/>
      <c r="CB33" s="822"/>
      <c r="CC33" s="823"/>
    </row>
    <row r="34" spans="1:81" s="58" customFormat="1" ht="40.200000000000003" customHeight="1" thickBot="1" x14ac:dyDescent="0.35">
      <c r="A34" s="34"/>
      <c r="B34" s="908"/>
      <c r="C34" s="870"/>
      <c r="D34" s="873"/>
      <c r="E34" s="853"/>
      <c r="F34" s="853"/>
      <c r="G34" s="853"/>
      <c r="H34" s="853"/>
      <c r="I34" s="1186"/>
      <c r="J34" s="814"/>
      <c r="K34" s="856"/>
      <c r="L34" s="859"/>
      <c r="M34" s="862"/>
      <c r="N34" s="838"/>
      <c r="O34" s="841"/>
      <c r="P34" s="865"/>
      <c r="Q34" s="874"/>
      <c r="R34" s="814"/>
      <c r="S34" s="232"/>
      <c r="T34" s="237"/>
      <c r="U34" s="237"/>
      <c r="V34" s="237"/>
      <c r="W34" s="232"/>
      <c r="X34" s="260"/>
      <c r="Y34" s="260"/>
      <c r="Z34" s="260"/>
      <c r="AA34" s="260"/>
      <c r="AB34" s="814"/>
      <c r="AC34" s="829"/>
      <c r="AD34" s="46">
        <f t="shared" si="6"/>
        <v>0</v>
      </c>
      <c r="AE34" s="46">
        <f t="shared" si="6"/>
        <v>0</v>
      </c>
      <c r="AF34" s="46">
        <f t="shared" si="6"/>
        <v>0</v>
      </c>
      <c r="AG34" s="46">
        <f t="shared" si="6"/>
        <v>0</v>
      </c>
      <c r="AH34" s="46">
        <f t="shared" si="6"/>
        <v>0</v>
      </c>
      <c r="AI34" s="46">
        <f t="shared" si="6"/>
        <v>0</v>
      </c>
      <c r="AJ34" s="46">
        <f t="shared" si="6"/>
        <v>0</v>
      </c>
      <c r="AK34" s="814"/>
      <c r="AL34" s="832"/>
      <c r="AM34" s="46">
        <f t="shared" si="2"/>
        <v>0</v>
      </c>
      <c r="AN34" s="49"/>
      <c r="AO34" s="49"/>
      <c r="AP34" s="49"/>
      <c r="AQ34" s="49"/>
      <c r="AR34" s="49"/>
      <c r="AS34" s="49"/>
      <c r="AT34" s="814"/>
      <c r="AU34" s="835"/>
      <c r="AV34" s="46">
        <f t="shared" si="3"/>
        <v>0</v>
      </c>
      <c r="AW34" s="49"/>
      <c r="AX34" s="49"/>
      <c r="AY34" s="49"/>
      <c r="AZ34" s="49"/>
      <c r="BA34" s="49"/>
      <c r="BB34" s="49"/>
      <c r="BC34" s="814"/>
      <c r="BD34" s="811"/>
      <c r="BE34" s="46">
        <f t="shared" si="4"/>
        <v>0</v>
      </c>
      <c r="BF34" s="49"/>
      <c r="BG34" s="49"/>
      <c r="BH34" s="49"/>
      <c r="BI34" s="49"/>
      <c r="BJ34" s="49"/>
      <c r="BK34" s="49"/>
      <c r="BL34" s="814"/>
      <c r="BM34" s="817"/>
      <c r="BN34" s="46">
        <f t="shared" si="5"/>
        <v>0</v>
      </c>
      <c r="BO34" s="49"/>
      <c r="BP34" s="49"/>
      <c r="BQ34" s="49"/>
      <c r="BR34" s="49"/>
      <c r="BS34" s="49"/>
      <c r="BT34" s="49"/>
      <c r="BU34" s="824"/>
      <c r="BV34" s="825"/>
      <c r="BW34" s="825"/>
      <c r="BX34" s="825"/>
      <c r="BY34" s="825"/>
      <c r="BZ34" s="825"/>
      <c r="CA34" s="825"/>
      <c r="CB34" s="825"/>
      <c r="CC34" s="826"/>
    </row>
    <row r="35" spans="1:81" s="58" customFormat="1" ht="40.200000000000003" customHeight="1" thickTop="1" x14ac:dyDescent="0.3">
      <c r="A35" s="34"/>
      <c r="B35" s="906" t="s">
        <v>341</v>
      </c>
      <c r="C35" s="868" t="s">
        <v>344</v>
      </c>
      <c r="D35" s="871">
        <v>4103</v>
      </c>
      <c r="E35" s="851" t="s">
        <v>7571</v>
      </c>
      <c r="F35" s="851">
        <v>4103052</v>
      </c>
      <c r="G35" s="851" t="s">
        <v>4052</v>
      </c>
      <c r="H35" s="851" t="s">
        <v>7572</v>
      </c>
      <c r="I35" s="1184">
        <v>2021004540217</v>
      </c>
      <c r="J35" s="812">
        <v>255</v>
      </c>
      <c r="K35" s="854" t="str">
        <f>+[5]Metas!K289</f>
        <v xml:space="preserve">Caracterización de la población afrocolombiana en el Departamento. </v>
      </c>
      <c r="L35" s="857">
        <v>1</v>
      </c>
      <c r="M35" s="860">
        <f>SUM(N35:Q35)/4</f>
        <v>1</v>
      </c>
      <c r="N35" s="836">
        <v>1</v>
      </c>
      <c r="O35" s="839">
        <v>1</v>
      </c>
      <c r="P35" s="863">
        <v>1</v>
      </c>
      <c r="Q35" s="866">
        <v>1</v>
      </c>
      <c r="R35" s="812">
        <f>+$J35</f>
        <v>255</v>
      </c>
      <c r="S35" s="231" t="s">
        <v>7584</v>
      </c>
      <c r="T35" s="235" t="s">
        <v>3822</v>
      </c>
      <c r="U35" s="235" t="s">
        <v>3828</v>
      </c>
      <c r="V35" s="235" t="s">
        <v>3830</v>
      </c>
      <c r="W35" s="231" t="s">
        <v>7585</v>
      </c>
      <c r="X35" s="256">
        <v>45020</v>
      </c>
      <c r="Y35" s="256"/>
      <c r="Z35" s="256"/>
      <c r="AA35" s="256"/>
      <c r="AB35" s="812">
        <f>+$J35</f>
        <v>255</v>
      </c>
      <c r="AC35" s="827">
        <f>+L35</f>
        <v>1</v>
      </c>
      <c r="AD35" s="44">
        <v>60</v>
      </c>
      <c r="AE35" s="44">
        <v>60</v>
      </c>
      <c r="AF35" s="44">
        <f t="shared" si="6"/>
        <v>0</v>
      </c>
      <c r="AG35" s="44">
        <f t="shared" si="6"/>
        <v>0</v>
      </c>
      <c r="AH35" s="44">
        <f t="shared" si="6"/>
        <v>0</v>
      </c>
      <c r="AI35" s="44">
        <f t="shared" si="6"/>
        <v>0</v>
      </c>
      <c r="AJ35" s="44">
        <f t="shared" si="6"/>
        <v>0</v>
      </c>
      <c r="AK35" s="812">
        <f>+$J35</f>
        <v>255</v>
      </c>
      <c r="AL35" s="830">
        <f>+N35</f>
        <v>1</v>
      </c>
      <c r="AM35" s="44">
        <f t="shared" si="2"/>
        <v>0</v>
      </c>
      <c r="AN35" s="47"/>
      <c r="AO35" s="47"/>
      <c r="AP35" s="47"/>
      <c r="AQ35" s="47"/>
      <c r="AR35" s="47"/>
      <c r="AS35" s="47"/>
      <c r="AT35" s="812">
        <f>+$J35</f>
        <v>255</v>
      </c>
      <c r="AU35" s="833">
        <f>+O35</f>
        <v>1</v>
      </c>
      <c r="AV35" s="44">
        <f t="shared" si="3"/>
        <v>0</v>
      </c>
      <c r="AW35" s="47"/>
      <c r="AX35" s="47"/>
      <c r="AY35" s="47"/>
      <c r="AZ35" s="47"/>
      <c r="BA35" s="47"/>
      <c r="BB35" s="47"/>
      <c r="BC35" s="812">
        <f>+$J35</f>
        <v>255</v>
      </c>
      <c r="BD35" s="809">
        <f>+P35</f>
        <v>1</v>
      </c>
      <c r="BE35" s="44">
        <f t="shared" si="4"/>
        <v>0</v>
      </c>
      <c r="BF35" s="47"/>
      <c r="BG35" s="47"/>
      <c r="BH35" s="47"/>
      <c r="BI35" s="47"/>
      <c r="BJ35" s="47"/>
      <c r="BK35" s="47"/>
      <c r="BL35" s="812">
        <f>+$J35</f>
        <v>255</v>
      </c>
      <c r="BM35" s="815">
        <f>+Q35</f>
        <v>1</v>
      </c>
      <c r="BN35" s="44">
        <f t="shared" si="5"/>
        <v>0</v>
      </c>
      <c r="BO35" s="47"/>
      <c r="BP35" s="47"/>
      <c r="BQ35" s="47"/>
      <c r="BR35" s="47"/>
      <c r="BS35" s="47"/>
      <c r="BT35" s="47"/>
      <c r="BU35" s="818"/>
      <c r="BV35" s="819"/>
      <c r="BW35" s="819"/>
      <c r="BX35" s="819"/>
      <c r="BY35" s="819"/>
      <c r="BZ35" s="819"/>
      <c r="CA35" s="819"/>
      <c r="CB35" s="819"/>
      <c r="CC35" s="820"/>
    </row>
    <row r="36" spans="1:81" s="58" customFormat="1" ht="40.200000000000003" customHeight="1" x14ac:dyDescent="0.3">
      <c r="A36" s="34"/>
      <c r="B36" s="907"/>
      <c r="C36" s="869"/>
      <c r="D36" s="872"/>
      <c r="E36" s="852"/>
      <c r="F36" s="852"/>
      <c r="G36" s="852"/>
      <c r="H36" s="852"/>
      <c r="I36" s="1185"/>
      <c r="J36" s="813"/>
      <c r="K36" s="855"/>
      <c r="L36" s="858"/>
      <c r="M36" s="861"/>
      <c r="N36" s="837"/>
      <c r="O36" s="840"/>
      <c r="P36" s="864"/>
      <c r="Q36" s="867"/>
      <c r="R36" s="813"/>
      <c r="S36" s="39"/>
      <c r="T36" s="236"/>
      <c r="U36" s="236"/>
      <c r="V36" s="236"/>
      <c r="W36" s="39"/>
      <c r="X36" s="31"/>
      <c r="Y36" s="31"/>
      <c r="Z36" s="31"/>
      <c r="AA36" s="31"/>
      <c r="AB36" s="813"/>
      <c r="AC36" s="828"/>
      <c r="AD36" s="51">
        <f t="shared" si="6"/>
        <v>0</v>
      </c>
      <c r="AE36" s="51">
        <f t="shared" si="6"/>
        <v>0</v>
      </c>
      <c r="AF36" s="51">
        <f t="shared" si="6"/>
        <v>0</v>
      </c>
      <c r="AG36" s="51">
        <f t="shared" si="6"/>
        <v>0</v>
      </c>
      <c r="AH36" s="51">
        <f t="shared" si="6"/>
        <v>0</v>
      </c>
      <c r="AI36" s="51">
        <f t="shared" si="6"/>
        <v>0</v>
      </c>
      <c r="AJ36" s="51">
        <f t="shared" si="6"/>
        <v>0</v>
      </c>
      <c r="AK36" s="813"/>
      <c r="AL36" s="831"/>
      <c r="AM36" s="51">
        <f t="shared" si="2"/>
        <v>0</v>
      </c>
      <c r="AN36" s="257"/>
      <c r="AO36" s="257"/>
      <c r="AP36" s="257"/>
      <c r="AQ36" s="257"/>
      <c r="AR36" s="257"/>
      <c r="AS36" s="257"/>
      <c r="AT36" s="813"/>
      <c r="AU36" s="834"/>
      <c r="AV36" s="51">
        <f t="shared" si="3"/>
        <v>0</v>
      </c>
      <c r="AW36" s="257"/>
      <c r="AX36" s="257"/>
      <c r="AY36" s="257"/>
      <c r="AZ36" s="257"/>
      <c r="BA36" s="257"/>
      <c r="BB36" s="257"/>
      <c r="BC36" s="813"/>
      <c r="BD36" s="810"/>
      <c r="BE36" s="51">
        <f t="shared" si="4"/>
        <v>0</v>
      </c>
      <c r="BF36" s="257"/>
      <c r="BG36" s="257"/>
      <c r="BH36" s="257"/>
      <c r="BI36" s="257"/>
      <c r="BJ36" s="257"/>
      <c r="BK36" s="257"/>
      <c r="BL36" s="813"/>
      <c r="BM36" s="816"/>
      <c r="BN36" s="51">
        <f t="shared" si="5"/>
        <v>0</v>
      </c>
      <c r="BO36" s="257"/>
      <c r="BP36" s="257"/>
      <c r="BQ36" s="257"/>
      <c r="BR36" s="257"/>
      <c r="BS36" s="257"/>
      <c r="BT36" s="257"/>
      <c r="BU36" s="821"/>
      <c r="BV36" s="822"/>
      <c r="BW36" s="822"/>
      <c r="BX36" s="822"/>
      <c r="BY36" s="822"/>
      <c r="BZ36" s="822"/>
      <c r="CA36" s="822"/>
      <c r="CB36" s="822"/>
      <c r="CC36" s="823"/>
    </row>
    <row r="37" spans="1:81" s="58" customFormat="1" ht="40.200000000000003" customHeight="1" x14ac:dyDescent="0.3">
      <c r="A37" s="34"/>
      <c r="B37" s="907"/>
      <c r="C37" s="869"/>
      <c r="D37" s="872"/>
      <c r="E37" s="852"/>
      <c r="F37" s="852"/>
      <c r="G37" s="852"/>
      <c r="H37" s="852"/>
      <c r="I37" s="1185"/>
      <c r="J37" s="813"/>
      <c r="K37" s="855"/>
      <c r="L37" s="858"/>
      <c r="M37" s="861"/>
      <c r="N37" s="837"/>
      <c r="O37" s="840"/>
      <c r="P37" s="864"/>
      <c r="Q37" s="867"/>
      <c r="R37" s="813"/>
      <c r="S37" s="39"/>
      <c r="T37" s="236"/>
      <c r="U37" s="236"/>
      <c r="V37" s="236"/>
      <c r="W37" s="39"/>
      <c r="X37" s="31"/>
      <c r="Y37" s="31"/>
      <c r="Z37" s="31"/>
      <c r="AA37" s="31"/>
      <c r="AB37" s="813"/>
      <c r="AC37" s="828"/>
      <c r="AD37" s="51">
        <f t="shared" si="6"/>
        <v>0</v>
      </c>
      <c r="AE37" s="51">
        <f t="shared" si="6"/>
        <v>0</v>
      </c>
      <c r="AF37" s="51">
        <f t="shared" si="6"/>
        <v>0</v>
      </c>
      <c r="AG37" s="51">
        <f t="shared" si="6"/>
        <v>0</v>
      </c>
      <c r="AH37" s="51">
        <f t="shared" si="6"/>
        <v>0</v>
      </c>
      <c r="AI37" s="51">
        <f t="shared" si="6"/>
        <v>0</v>
      </c>
      <c r="AJ37" s="51">
        <f t="shared" si="6"/>
        <v>0</v>
      </c>
      <c r="AK37" s="813"/>
      <c r="AL37" s="831"/>
      <c r="AM37" s="51">
        <f t="shared" si="2"/>
        <v>0</v>
      </c>
      <c r="AN37" s="257"/>
      <c r="AO37" s="257"/>
      <c r="AP37" s="257"/>
      <c r="AQ37" s="257"/>
      <c r="AR37" s="257"/>
      <c r="AS37" s="257"/>
      <c r="AT37" s="813"/>
      <c r="AU37" s="834"/>
      <c r="AV37" s="51">
        <f t="shared" si="3"/>
        <v>0</v>
      </c>
      <c r="AW37" s="257"/>
      <c r="AX37" s="257"/>
      <c r="AY37" s="257"/>
      <c r="AZ37" s="257"/>
      <c r="BA37" s="257"/>
      <c r="BB37" s="257"/>
      <c r="BC37" s="813"/>
      <c r="BD37" s="810"/>
      <c r="BE37" s="51">
        <f t="shared" si="4"/>
        <v>0</v>
      </c>
      <c r="BF37" s="257"/>
      <c r="BG37" s="257"/>
      <c r="BH37" s="257"/>
      <c r="BI37" s="257"/>
      <c r="BJ37" s="257"/>
      <c r="BK37" s="257"/>
      <c r="BL37" s="813"/>
      <c r="BM37" s="816"/>
      <c r="BN37" s="51">
        <f t="shared" si="5"/>
        <v>0</v>
      </c>
      <c r="BO37" s="257"/>
      <c r="BP37" s="257"/>
      <c r="BQ37" s="257"/>
      <c r="BR37" s="257"/>
      <c r="BS37" s="257"/>
      <c r="BT37" s="257"/>
      <c r="BU37" s="821"/>
      <c r="BV37" s="822"/>
      <c r="BW37" s="822"/>
      <c r="BX37" s="822"/>
      <c r="BY37" s="822"/>
      <c r="BZ37" s="822"/>
      <c r="CA37" s="822"/>
      <c r="CB37" s="822"/>
      <c r="CC37" s="823"/>
    </row>
    <row r="38" spans="1:81" s="58" customFormat="1" ht="40.200000000000003" customHeight="1" thickBot="1" x14ac:dyDescent="0.35">
      <c r="A38" s="34"/>
      <c r="B38" s="907"/>
      <c r="C38" s="869"/>
      <c r="D38" s="873"/>
      <c r="E38" s="853"/>
      <c r="F38" s="853"/>
      <c r="G38" s="853"/>
      <c r="H38" s="853"/>
      <c r="I38" s="1186"/>
      <c r="J38" s="814"/>
      <c r="K38" s="856"/>
      <c r="L38" s="859"/>
      <c r="M38" s="862"/>
      <c r="N38" s="838"/>
      <c r="O38" s="841"/>
      <c r="P38" s="865"/>
      <c r="Q38" s="874"/>
      <c r="R38" s="814"/>
      <c r="S38" s="232"/>
      <c r="T38" s="237"/>
      <c r="U38" s="237"/>
      <c r="V38" s="237"/>
      <c r="W38" s="232"/>
      <c r="X38" s="260"/>
      <c r="Y38" s="260"/>
      <c r="Z38" s="260"/>
      <c r="AA38" s="260"/>
      <c r="AB38" s="814"/>
      <c r="AC38" s="829"/>
      <c r="AD38" s="46">
        <f t="shared" si="6"/>
        <v>0</v>
      </c>
      <c r="AE38" s="46">
        <f t="shared" si="6"/>
        <v>0</v>
      </c>
      <c r="AF38" s="46">
        <f t="shared" si="6"/>
        <v>0</v>
      </c>
      <c r="AG38" s="46">
        <f t="shared" si="6"/>
        <v>0</v>
      </c>
      <c r="AH38" s="46">
        <f t="shared" si="6"/>
        <v>0</v>
      </c>
      <c r="AI38" s="46">
        <f t="shared" si="6"/>
        <v>0</v>
      </c>
      <c r="AJ38" s="46">
        <f t="shared" si="6"/>
        <v>0</v>
      </c>
      <c r="AK38" s="814"/>
      <c r="AL38" s="832"/>
      <c r="AM38" s="46">
        <f t="shared" si="2"/>
        <v>0</v>
      </c>
      <c r="AN38" s="49"/>
      <c r="AO38" s="49"/>
      <c r="AP38" s="49"/>
      <c r="AQ38" s="49"/>
      <c r="AR38" s="49"/>
      <c r="AS38" s="49"/>
      <c r="AT38" s="814"/>
      <c r="AU38" s="835"/>
      <c r="AV38" s="46">
        <f t="shared" si="3"/>
        <v>0</v>
      </c>
      <c r="AW38" s="49"/>
      <c r="AX38" s="49"/>
      <c r="AY38" s="49"/>
      <c r="AZ38" s="49"/>
      <c r="BA38" s="49"/>
      <c r="BB38" s="49"/>
      <c r="BC38" s="814"/>
      <c r="BD38" s="811"/>
      <c r="BE38" s="46">
        <f t="shared" si="4"/>
        <v>0</v>
      </c>
      <c r="BF38" s="49"/>
      <c r="BG38" s="49"/>
      <c r="BH38" s="49"/>
      <c r="BI38" s="49"/>
      <c r="BJ38" s="49"/>
      <c r="BK38" s="49"/>
      <c r="BL38" s="814"/>
      <c r="BM38" s="817"/>
      <c r="BN38" s="46">
        <f t="shared" si="5"/>
        <v>0</v>
      </c>
      <c r="BO38" s="49"/>
      <c r="BP38" s="49"/>
      <c r="BQ38" s="49"/>
      <c r="BR38" s="49"/>
      <c r="BS38" s="49"/>
      <c r="BT38" s="49"/>
      <c r="BU38" s="824"/>
      <c r="BV38" s="825"/>
      <c r="BW38" s="825"/>
      <c r="BX38" s="825"/>
      <c r="BY38" s="825"/>
      <c r="BZ38" s="825"/>
      <c r="CA38" s="825"/>
      <c r="CB38" s="825"/>
      <c r="CC38" s="826"/>
    </row>
    <row r="39" spans="1:81" s="58" customFormat="1" ht="40.200000000000003" customHeight="1" thickTop="1" x14ac:dyDescent="0.3">
      <c r="A39" s="34"/>
      <c r="B39" s="907"/>
      <c r="C39" s="869"/>
      <c r="D39" s="871">
        <v>4103</v>
      </c>
      <c r="E39" s="851" t="s">
        <v>7571</v>
      </c>
      <c r="F39" s="851">
        <v>4103052</v>
      </c>
      <c r="G39" s="851" t="s">
        <v>4052</v>
      </c>
      <c r="H39" s="851" t="s">
        <v>7572</v>
      </c>
      <c r="I39" s="1184">
        <v>2021004540217</v>
      </c>
      <c r="J39" s="812">
        <v>256</v>
      </c>
      <c r="K39" s="854" t="str">
        <f>+[5]Metas!K290</f>
        <v>Acompañamiento a la elección de la Comisión Consultiva Afrodescendiente</v>
      </c>
      <c r="L39" s="857"/>
      <c r="M39" s="860"/>
      <c r="N39" s="836"/>
      <c r="O39" s="839"/>
      <c r="P39" s="863"/>
      <c r="Q39" s="866"/>
      <c r="R39" s="812">
        <f>+$J39</f>
        <v>256</v>
      </c>
      <c r="S39" s="231" t="s">
        <v>7586</v>
      </c>
      <c r="T39" s="235"/>
      <c r="U39" s="235" t="s">
        <v>3827</v>
      </c>
      <c r="V39" s="235" t="s">
        <v>3831</v>
      </c>
      <c r="W39" s="231" t="s">
        <v>7587</v>
      </c>
      <c r="X39" s="256">
        <v>45020</v>
      </c>
      <c r="Y39" s="256"/>
      <c r="Z39" s="256"/>
      <c r="AA39" s="256"/>
      <c r="AB39" s="812">
        <f>+$J39</f>
        <v>256</v>
      </c>
      <c r="AC39" s="827">
        <f>+L39</f>
        <v>0</v>
      </c>
      <c r="AD39" s="44">
        <f t="shared" si="6"/>
        <v>0</v>
      </c>
      <c r="AE39" s="44">
        <f t="shared" si="6"/>
        <v>0</v>
      </c>
      <c r="AF39" s="44">
        <f t="shared" si="6"/>
        <v>0</v>
      </c>
      <c r="AG39" s="44">
        <f t="shared" si="6"/>
        <v>0</v>
      </c>
      <c r="AH39" s="44">
        <f t="shared" si="6"/>
        <v>0</v>
      </c>
      <c r="AI39" s="44">
        <f t="shared" si="6"/>
        <v>0</v>
      </c>
      <c r="AJ39" s="44">
        <f t="shared" si="6"/>
        <v>0</v>
      </c>
      <c r="AK39" s="812">
        <f>+$J39</f>
        <v>256</v>
      </c>
      <c r="AL39" s="830">
        <f>+N39</f>
        <v>0</v>
      </c>
      <c r="AM39" s="44">
        <f t="shared" si="2"/>
        <v>0</v>
      </c>
      <c r="AN39" s="47"/>
      <c r="AO39" s="47"/>
      <c r="AP39" s="47"/>
      <c r="AQ39" s="47"/>
      <c r="AR39" s="47"/>
      <c r="AS39" s="47"/>
      <c r="AT39" s="812">
        <f>+$J39</f>
        <v>256</v>
      </c>
      <c r="AU39" s="833">
        <f>+O39</f>
        <v>0</v>
      </c>
      <c r="AV39" s="44">
        <f t="shared" si="3"/>
        <v>0</v>
      </c>
      <c r="AW39" s="47"/>
      <c r="AX39" s="47"/>
      <c r="AY39" s="47"/>
      <c r="AZ39" s="47"/>
      <c r="BA39" s="47"/>
      <c r="BB39" s="47"/>
      <c r="BC39" s="812">
        <f>+$J39</f>
        <v>256</v>
      </c>
      <c r="BD39" s="809">
        <f>+P39</f>
        <v>0</v>
      </c>
      <c r="BE39" s="44">
        <f t="shared" si="4"/>
        <v>0</v>
      </c>
      <c r="BF39" s="47"/>
      <c r="BG39" s="47"/>
      <c r="BH39" s="47"/>
      <c r="BI39" s="47"/>
      <c r="BJ39" s="47"/>
      <c r="BK39" s="47"/>
      <c r="BL39" s="812">
        <f>+$J39</f>
        <v>256</v>
      </c>
      <c r="BM39" s="815">
        <f>+Q39</f>
        <v>0</v>
      </c>
      <c r="BN39" s="44">
        <f t="shared" si="5"/>
        <v>0</v>
      </c>
      <c r="BO39" s="47"/>
      <c r="BP39" s="47"/>
      <c r="BQ39" s="47"/>
      <c r="BR39" s="47"/>
      <c r="BS39" s="47"/>
      <c r="BT39" s="47"/>
      <c r="BU39" s="818"/>
      <c r="BV39" s="819"/>
      <c r="BW39" s="819"/>
      <c r="BX39" s="819"/>
      <c r="BY39" s="819"/>
      <c r="BZ39" s="819"/>
      <c r="CA39" s="819"/>
      <c r="CB39" s="819"/>
      <c r="CC39" s="820"/>
    </row>
    <row r="40" spans="1:81" s="58" customFormat="1" ht="40.200000000000003" customHeight="1" x14ac:dyDescent="0.3">
      <c r="A40" s="34"/>
      <c r="B40" s="907"/>
      <c r="C40" s="869"/>
      <c r="D40" s="872"/>
      <c r="E40" s="852"/>
      <c r="F40" s="852"/>
      <c r="G40" s="852"/>
      <c r="H40" s="852"/>
      <c r="I40" s="1185"/>
      <c r="J40" s="813"/>
      <c r="K40" s="855"/>
      <c r="L40" s="858"/>
      <c r="M40" s="861"/>
      <c r="N40" s="837"/>
      <c r="O40" s="840"/>
      <c r="P40" s="864"/>
      <c r="Q40" s="867"/>
      <c r="R40" s="813"/>
      <c r="S40" s="39"/>
      <c r="T40" s="236"/>
      <c r="U40" s="236"/>
      <c r="V40" s="236"/>
      <c r="W40" s="39"/>
      <c r="X40" s="31"/>
      <c r="Y40" s="31"/>
      <c r="Z40" s="31"/>
      <c r="AA40" s="31"/>
      <c r="AB40" s="813"/>
      <c r="AC40" s="828"/>
      <c r="AD40" s="51">
        <f t="shared" si="6"/>
        <v>0</v>
      </c>
      <c r="AE40" s="51">
        <f t="shared" si="6"/>
        <v>0</v>
      </c>
      <c r="AF40" s="51">
        <f t="shared" si="6"/>
        <v>0</v>
      </c>
      <c r="AG40" s="51">
        <f t="shared" si="6"/>
        <v>0</v>
      </c>
      <c r="AH40" s="51">
        <f t="shared" si="6"/>
        <v>0</v>
      </c>
      <c r="AI40" s="51">
        <f t="shared" si="6"/>
        <v>0</v>
      </c>
      <c r="AJ40" s="51">
        <f t="shared" si="6"/>
        <v>0</v>
      </c>
      <c r="AK40" s="813"/>
      <c r="AL40" s="831"/>
      <c r="AM40" s="51">
        <f t="shared" si="2"/>
        <v>0</v>
      </c>
      <c r="AN40" s="257"/>
      <c r="AO40" s="257"/>
      <c r="AP40" s="257"/>
      <c r="AQ40" s="257"/>
      <c r="AR40" s="257"/>
      <c r="AS40" s="257"/>
      <c r="AT40" s="813"/>
      <c r="AU40" s="834"/>
      <c r="AV40" s="51">
        <f t="shared" si="3"/>
        <v>0</v>
      </c>
      <c r="AW40" s="257"/>
      <c r="AX40" s="257"/>
      <c r="AY40" s="257"/>
      <c r="AZ40" s="257"/>
      <c r="BA40" s="257"/>
      <c r="BB40" s="257"/>
      <c r="BC40" s="813"/>
      <c r="BD40" s="810"/>
      <c r="BE40" s="51">
        <f t="shared" si="4"/>
        <v>0</v>
      </c>
      <c r="BF40" s="257"/>
      <c r="BG40" s="257"/>
      <c r="BH40" s="257"/>
      <c r="BI40" s="257"/>
      <c r="BJ40" s="257"/>
      <c r="BK40" s="257"/>
      <c r="BL40" s="813"/>
      <c r="BM40" s="816"/>
      <c r="BN40" s="51">
        <f t="shared" si="5"/>
        <v>0</v>
      </c>
      <c r="BO40" s="257"/>
      <c r="BP40" s="257"/>
      <c r="BQ40" s="257"/>
      <c r="BR40" s="257"/>
      <c r="BS40" s="257"/>
      <c r="BT40" s="257"/>
      <c r="BU40" s="821"/>
      <c r="BV40" s="822"/>
      <c r="BW40" s="822"/>
      <c r="BX40" s="822"/>
      <c r="BY40" s="822"/>
      <c r="BZ40" s="822"/>
      <c r="CA40" s="822"/>
      <c r="CB40" s="822"/>
      <c r="CC40" s="823"/>
    </row>
    <row r="41" spans="1:81" s="58" customFormat="1" ht="40.200000000000003" customHeight="1" x14ac:dyDescent="0.3">
      <c r="A41" s="34"/>
      <c r="B41" s="907"/>
      <c r="C41" s="869"/>
      <c r="D41" s="872"/>
      <c r="E41" s="852"/>
      <c r="F41" s="852"/>
      <c r="G41" s="852"/>
      <c r="H41" s="852"/>
      <c r="I41" s="1185"/>
      <c r="J41" s="813"/>
      <c r="K41" s="855"/>
      <c r="L41" s="858"/>
      <c r="M41" s="861"/>
      <c r="N41" s="837"/>
      <c r="O41" s="840"/>
      <c r="P41" s="864"/>
      <c r="Q41" s="867"/>
      <c r="R41" s="813"/>
      <c r="S41" s="39"/>
      <c r="T41" s="236"/>
      <c r="U41" s="236"/>
      <c r="V41" s="236"/>
      <c r="W41" s="39"/>
      <c r="X41" s="31"/>
      <c r="Y41" s="31"/>
      <c r="Z41" s="31"/>
      <c r="AA41" s="31"/>
      <c r="AB41" s="813"/>
      <c r="AC41" s="828"/>
      <c r="AD41" s="51">
        <f t="shared" si="6"/>
        <v>0</v>
      </c>
      <c r="AE41" s="51">
        <f t="shared" si="6"/>
        <v>0</v>
      </c>
      <c r="AF41" s="51">
        <f t="shared" si="6"/>
        <v>0</v>
      </c>
      <c r="AG41" s="51">
        <f t="shared" si="6"/>
        <v>0</v>
      </c>
      <c r="AH41" s="51">
        <f t="shared" si="6"/>
        <v>0</v>
      </c>
      <c r="AI41" s="51">
        <f t="shared" si="6"/>
        <v>0</v>
      </c>
      <c r="AJ41" s="51">
        <f t="shared" si="6"/>
        <v>0</v>
      </c>
      <c r="AK41" s="813"/>
      <c r="AL41" s="831"/>
      <c r="AM41" s="51">
        <f t="shared" si="2"/>
        <v>0</v>
      </c>
      <c r="AN41" s="257"/>
      <c r="AO41" s="257"/>
      <c r="AP41" s="257"/>
      <c r="AQ41" s="257"/>
      <c r="AR41" s="257"/>
      <c r="AS41" s="257"/>
      <c r="AT41" s="813"/>
      <c r="AU41" s="834"/>
      <c r="AV41" s="51">
        <f t="shared" si="3"/>
        <v>0</v>
      </c>
      <c r="AW41" s="257"/>
      <c r="AX41" s="257"/>
      <c r="AY41" s="257"/>
      <c r="AZ41" s="257"/>
      <c r="BA41" s="257"/>
      <c r="BB41" s="257"/>
      <c r="BC41" s="813"/>
      <c r="BD41" s="810"/>
      <c r="BE41" s="51">
        <f t="shared" si="4"/>
        <v>0</v>
      </c>
      <c r="BF41" s="257"/>
      <c r="BG41" s="257"/>
      <c r="BH41" s="257"/>
      <c r="BI41" s="257"/>
      <c r="BJ41" s="257"/>
      <c r="BK41" s="257"/>
      <c r="BL41" s="813"/>
      <c r="BM41" s="816"/>
      <c r="BN41" s="51">
        <f t="shared" si="5"/>
        <v>0</v>
      </c>
      <c r="BO41" s="257"/>
      <c r="BP41" s="257"/>
      <c r="BQ41" s="257"/>
      <c r="BR41" s="257"/>
      <c r="BS41" s="257"/>
      <c r="BT41" s="257"/>
      <c r="BU41" s="821"/>
      <c r="BV41" s="822"/>
      <c r="BW41" s="822"/>
      <c r="BX41" s="822"/>
      <c r="BY41" s="822"/>
      <c r="BZ41" s="822"/>
      <c r="CA41" s="822"/>
      <c r="CB41" s="822"/>
      <c r="CC41" s="823"/>
    </row>
    <row r="42" spans="1:81" s="58" customFormat="1" ht="40.200000000000003" customHeight="1" thickBot="1" x14ac:dyDescent="0.35">
      <c r="A42" s="34"/>
      <c r="B42" s="907"/>
      <c r="C42" s="869"/>
      <c r="D42" s="873"/>
      <c r="E42" s="853"/>
      <c r="F42" s="853"/>
      <c r="G42" s="853"/>
      <c r="H42" s="853"/>
      <c r="I42" s="1186"/>
      <c r="J42" s="814"/>
      <c r="K42" s="856"/>
      <c r="L42" s="859"/>
      <c r="M42" s="862"/>
      <c r="N42" s="838"/>
      <c r="O42" s="841"/>
      <c r="P42" s="865"/>
      <c r="Q42" s="874"/>
      <c r="R42" s="814"/>
      <c r="S42" s="232"/>
      <c r="T42" s="237"/>
      <c r="U42" s="237"/>
      <c r="V42" s="237"/>
      <c r="W42" s="232"/>
      <c r="X42" s="260"/>
      <c r="Y42" s="260"/>
      <c r="Z42" s="260"/>
      <c r="AA42" s="260"/>
      <c r="AB42" s="814"/>
      <c r="AC42" s="829"/>
      <c r="AD42" s="46">
        <f t="shared" si="6"/>
        <v>0</v>
      </c>
      <c r="AE42" s="46">
        <f t="shared" si="6"/>
        <v>0</v>
      </c>
      <c r="AF42" s="46">
        <f t="shared" si="6"/>
        <v>0</v>
      </c>
      <c r="AG42" s="46">
        <f t="shared" si="6"/>
        <v>0</v>
      </c>
      <c r="AH42" s="46">
        <f t="shared" si="6"/>
        <v>0</v>
      </c>
      <c r="AI42" s="46">
        <f t="shared" si="6"/>
        <v>0</v>
      </c>
      <c r="AJ42" s="46">
        <f t="shared" si="6"/>
        <v>0</v>
      </c>
      <c r="AK42" s="814"/>
      <c r="AL42" s="832"/>
      <c r="AM42" s="46">
        <f t="shared" si="2"/>
        <v>0</v>
      </c>
      <c r="AN42" s="49"/>
      <c r="AO42" s="49"/>
      <c r="AP42" s="49"/>
      <c r="AQ42" s="49"/>
      <c r="AR42" s="49"/>
      <c r="AS42" s="49"/>
      <c r="AT42" s="814"/>
      <c r="AU42" s="835"/>
      <c r="AV42" s="46">
        <f t="shared" si="3"/>
        <v>0</v>
      </c>
      <c r="AW42" s="49"/>
      <c r="AX42" s="49"/>
      <c r="AY42" s="49"/>
      <c r="AZ42" s="49"/>
      <c r="BA42" s="49"/>
      <c r="BB42" s="49"/>
      <c r="BC42" s="814"/>
      <c r="BD42" s="811"/>
      <c r="BE42" s="46">
        <f t="shared" si="4"/>
        <v>0</v>
      </c>
      <c r="BF42" s="49"/>
      <c r="BG42" s="49"/>
      <c r="BH42" s="49"/>
      <c r="BI42" s="49"/>
      <c r="BJ42" s="49"/>
      <c r="BK42" s="49"/>
      <c r="BL42" s="814"/>
      <c r="BM42" s="817"/>
      <c r="BN42" s="46">
        <f t="shared" si="5"/>
        <v>0</v>
      </c>
      <c r="BO42" s="49"/>
      <c r="BP42" s="49"/>
      <c r="BQ42" s="49"/>
      <c r="BR42" s="49"/>
      <c r="BS42" s="49"/>
      <c r="BT42" s="49"/>
      <c r="BU42" s="824"/>
      <c r="BV42" s="825"/>
      <c r="BW42" s="825"/>
      <c r="BX42" s="825"/>
      <c r="BY42" s="825"/>
      <c r="BZ42" s="825"/>
      <c r="CA42" s="825"/>
      <c r="CB42" s="825"/>
      <c r="CC42" s="826"/>
    </row>
    <row r="43" spans="1:81" s="58" customFormat="1" ht="40.200000000000003" customHeight="1" thickTop="1" x14ac:dyDescent="0.3">
      <c r="A43" s="34"/>
      <c r="B43" s="907"/>
      <c r="C43" s="869"/>
      <c r="D43" s="871">
        <v>4103</v>
      </c>
      <c r="E43" s="851" t="s">
        <v>7571</v>
      </c>
      <c r="F43" s="851">
        <v>4103052</v>
      </c>
      <c r="G43" s="851" t="s">
        <v>4052</v>
      </c>
      <c r="H43" s="851" t="s">
        <v>7572</v>
      </c>
      <c r="I43" s="1184">
        <v>2021004540217</v>
      </c>
      <c r="J43" s="812">
        <v>257</v>
      </c>
      <c r="K43" s="854" t="str">
        <f>+[5]Metas!K291</f>
        <v>Capacitaciones para la elección de los consejos comunitarios y organizaciones de comunidades Afrodescendientes</v>
      </c>
      <c r="L43" s="857">
        <v>8</v>
      </c>
      <c r="M43" s="860">
        <f>SUM(N43:Q43)</f>
        <v>8</v>
      </c>
      <c r="N43" s="836">
        <v>2</v>
      </c>
      <c r="O43" s="839">
        <v>2</v>
      </c>
      <c r="P43" s="863">
        <v>2</v>
      </c>
      <c r="Q43" s="866">
        <v>2</v>
      </c>
      <c r="R43" s="812">
        <f>+$J43</f>
        <v>257</v>
      </c>
      <c r="S43" s="231" t="s">
        <v>7588</v>
      </c>
      <c r="T43" s="235"/>
      <c r="U43" s="235" t="s">
        <v>3827</v>
      </c>
      <c r="V43" s="235" t="s">
        <v>3831</v>
      </c>
      <c r="W43" s="231" t="s">
        <v>7589</v>
      </c>
      <c r="X43" s="256">
        <v>44988</v>
      </c>
      <c r="Y43" s="256"/>
      <c r="Z43" s="256"/>
      <c r="AA43" s="256"/>
      <c r="AB43" s="812">
        <f>+$J43</f>
        <v>257</v>
      </c>
      <c r="AC43" s="827">
        <f>+L43</f>
        <v>8</v>
      </c>
      <c r="AD43" s="44">
        <f t="shared" si="6"/>
        <v>0</v>
      </c>
      <c r="AE43" s="44">
        <f t="shared" si="6"/>
        <v>0</v>
      </c>
      <c r="AF43" s="44">
        <f t="shared" si="6"/>
        <v>0</v>
      </c>
      <c r="AG43" s="44">
        <f t="shared" si="6"/>
        <v>0</v>
      </c>
      <c r="AH43" s="44">
        <f t="shared" si="6"/>
        <v>0</v>
      </c>
      <c r="AI43" s="44">
        <f t="shared" si="6"/>
        <v>0</v>
      </c>
      <c r="AJ43" s="44">
        <f t="shared" si="6"/>
        <v>0</v>
      </c>
      <c r="AK43" s="812">
        <f>+$J43</f>
        <v>257</v>
      </c>
      <c r="AL43" s="830">
        <f>+N43</f>
        <v>2</v>
      </c>
      <c r="AM43" s="44">
        <f t="shared" si="2"/>
        <v>0</v>
      </c>
      <c r="AN43" s="47"/>
      <c r="AO43" s="47"/>
      <c r="AP43" s="47"/>
      <c r="AQ43" s="47"/>
      <c r="AR43" s="47"/>
      <c r="AS43" s="47"/>
      <c r="AT43" s="812">
        <f>+$J43</f>
        <v>257</v>
      </c>
      <c r="AU43" s="833">
        <f>+O43</f>
        <v>2</v>
      </c>
      <c r="AV43" s="44">
        <f t="shared" si="3"/>
        <v>0</v>
      </c>
      <c r="AW43" s="47"/>
      <c r="AX43" s="47"/>
      <c r="AY43" s="47"/>
      <c r="AZ43" s="47"/>
      <c r="BA43" s="47"/>
      <c r="BB43" s="47"/>
      <c r="BC43" s="812">
        <f>+$J43</f>
        <v>257</v>
      </c>
      <c r="BD43" s="809">
        <f>+P43</f>
        <v>2</v>
      </c>
      <c r="BE43" s="44">
        <f t="shared" si="4"/>
        <v>0</v>
      </c>
      <c r="BF43" s="47"/>
      <c r="BG43" s="47"/>
      <c r="BH43" s="47"/>
      <c r="BI43" s="47"/>
      <c r="BJ43" s="47"/>
      <c r="BK43" s="47"/>
      <c r="BL43" s="812">
        <f>+$J43</f>
        <v>257</v>
      </c>
      <c r="BM43" s="815">
        <f>+Q43</f>
        <v>2</v>
      </c>
      <c r="BN43" s="44">
        <f t="shared" si="5"/>
        <v>0</v>
      </c>
      <c r="BO43" s="47"/>
      <c r="BP43" s="47"/>
      <c r="BQ43" s="47"/>
      <c r="BR43" s="47"/>
      <c r="BS43" s="47"/>
      <c r="BT43" s="47"/>
      <c r="BU43" s="818"/>
      <c r="BV43" s="819"/>
      <c r="BW43" s="819"/>
      <c r="BX43" s="819"/>
      <c r="BY43" s="819"/>
      <c r="BZ43" s="819"/>
      <c r="CA43" s="819"/>
      <c r="CB43" s="819"/>
      <c r="CC43" s="820"/>
    </row>
    <row r="44" spans="1:81" s="58" customFormat="1" ht="40.200000000000003" customHeight="1" x14ac:dyDescent="0.3">
      <c r="A44" s="34"/>
      <c r="B44" s="907"/>
      <c r="C44" s="869"/>
      <c r="D44" s="872"/>
      <c r="E44" s="852"/>
      <c r="F44" s="852"/>
      <c r="G44" s="852"/>
      <c r="H44" s="852"/>
      <c r="I44" s="1185"/>
      <c r="J44" s="813"/>
      <c r="K44" s="855"/>
      <c r="L44" s="858"/>
      <c r="M44" s="861"/>
      <c r="N44" s="837"/>
      <c r="O44" s="840"/>
      <c r="P44" s="864"/>
      <c r="Q44" s="867"/>
      <c r="R44" s="813"/>
      <c r="S44" s="39"/>
      <c r="T44" s="236"/>
      <c r="U44" s="236"/>
      <c r="V44" s="236"/>
      <c r="W44" s="39"/>
      <c r="X44" s="31"/>
      <c r="Y44" s="31"/>
      <c r="Z44" s="31"/>
      <c r="AA44" s="31"/>
      <c r="AB44" s="813"/>
      <c r="AC44" s="828"/>
      <c r="AD44" s="51">
        <f t="shared" si="6"/>
        <v>0</v>
      </c>
      <c r="AE44" s="51">
        <f t="shared" si="6"/>
        <v>0</v>
      </c>
      <c r="AF44" s="51">
        <f t="shared" si="6"/>
        <v>0</v>
      </c>
      <c r="AG44" s="51">
        <f t="shared" si="6"/>
        <v>0</v>
      </c>
      <c r="AH44" s="51">
        <f t="shared" si="6"/>
        <v>0</v>
      </c>
      <c r="AI44" s="51">
        <f t="shared" si="6"/>
        <v>0</v>
      </c>
      <c r="AJ44" s="51">
        <f t="shared" si="6"/>
        <v>0</v>
      </c>
      <c r="AK44" s="813"/>
      <c r="AL44" s="831"/>
      <c r="AM44" s="51">
        <f t="shared" si="2"/>
        <v>0</v>
      </c>
      <c r="AN44" s="257"/>
      <c r="AO44" s="257"/>
      <c r="AP44" s="257"/>
      <c r="AQ44" s="257"/>
      <c r="AR44" s="257"/>
      <c r="AS44" s="257"/>
      <c r="AT44" s="813"/>
      <c r="AU44" s="834"/>
      <c r="AV44" s="51">
        <f t="shared" si="3"/>
        <v>0</v>
      </c>
      <c r="AW44" s="257"/>
      <c r="AX44" s="257"/>
      <c r="AY44" s="257"/>
      <c r="AZ44" s="257"/>
      <c r="BA44" s="257"/>
      <c r="BB44" s="257"/>
      <c r="BC44" s="813"/>
      <c r="BD44" s="810"/>
      <c r="BE44" s="51">
        <f t="shared" si="4"/>
        <v>0</v>
      </c>
      <c r="BF44" s="257"/>
      <c r="BG44" s="257"/>
      <c r="BH44" s="257"/>
      <c r="BI44" s="257"/>
      <c r="BJ44" s="257"/>
      <c r="BK44" s="257"/>
      <c r="BL44" s="813"/>
      <c r="BM44" s="816"/>
      <c r="BN44" s="51">
        <f t="shared" si="5"/>
        <v>0</v>
      </c>
      <c r="BO44" s="257"/>
      <c r="BP44" s="257"/>
      <c r="BQ44" s="257"/>
      <c r="BR44" s="257"/>
      <c r="BS44" s="257"/>
      <c r="BT44" s="257"/>
      <c r="BU44" s="821"/>
      <c r="BV44" s="822"/>
      <c r="BW44" s="822"/>
      <c r="BX44" s="822"/>
      <c r="BY44" s="822"/>
      <c r="BZ44" s="822"/>
      <c r="CA44" s="822"/>
      <c r="CB44" s="822"/>
      <c r="CC44" s="823"/>
    </row>
    <row r="45" spans="1:81" s="58" customFormat="1" ht="40.200000000000003" customHeight="1" x14ac:dyDescent="0.3">
      <c r="A45" s="34"/>
      <c r="B45" s="907"/>
      <c r="C45" s="869"/>
      <c r="D45" s="872"/>
      <c r="E45" s="852"/>
      <c r="F45" s="852"/>
      <c r="G45" s="852"/>
      <c r="H45" s="852"/>
      <c r="I45" s="1185"/>
      <c r="J45" s="813"/>
      <c r="K45" s="855"/>
      <c r="L45" s="858"/>
      <c r="M45" s="861"/>
      <c r="N45" s="837"/>
      <c r="O45" s="840"/>
      <c r="P45" s="864"/>
      <c r="Q45" s="867"/>
      <c r="R45" s="813"/>
      <c r="S45" s="39"/>
      <c r="T45" s="236"/>
      <c r="U45" s="236"/>
      <c r="V45" s="236"/>
      <c r="W45" s="39"/>
      <c r="X45" s="31"/>
      <c r="Y45" s="31"/>
      <c r="Z45" s="31"/>
      <c r="AA45" s="31"/>
      <c r="AB45" s="813"/>
      <c r="AC45" s="828"/>
      <c r="AD45" s="51">
        <f t="shared" si="6"/>
        <v>0</v>
      </c>
      <c r="AE45" s="51">
        <f t="shared" si="6"/>
        <v>0</v>
      </c>
      <c r="AF45" s="51">
        <f t="shared" si="6"/>
        <v>0</v>
      </c>
      <c r="AG45" s="51">
        <f t="shared" si="6"/>
        <v>0</v>
      </c>
      <c r="AH45" s="51">
        <f t="shared" si="6"/>
        <v>0</v>
      </c>
      <c r="AI45" s="51">
        <f t="shared" si="6"/>
        <v>0</v>
      </c>
      <c r="AJ45" s="51">
        <f t="shared" si="6"/>
        <v>0</v>
      </c>
      <c r="AK45" s="813"/>
      <c r="AL45" s="831"/>
      <c r="AM45" s="51">
        <f t="shared" si="2"/>
        <v>0</v>
      </c>
      <c r="AN45" s="257"/>
      <c r="AO45" s="257"/>
      <c r="AP45" s="257"/>
      <c r="AQ45" s="257"/>
      <c r="AR45" s="257"/>
      <c r="AS45" s="257"/>
      <c r="AT45" s="813"/>
      <c r="AU45" s="834"/>
      <c r="AV45" s="51">
        <f t="shared" si="3"/>
        <v>0</v>
      </c>
      <c r="AW45" s="257"/>
      <c r="AX45" s="257"/>
      <c r="AY45" s="257"/>
      <c r="AZ45" s="257"/>
      <c r="BA45" s="257"/>
      <c r="BB45" s="257"/>
      <c r="BC45" s="813"/>
      <c r="BD45" s="810"/>
      <c r="BE45" s="51">
        <f t="shared" si="4"/>
        <v>0</v>
      </c>
      <c r="BF45" s="257"/>
      <c r="BG45" s="257"/>
      <c r="BH45" s="257"/>
      <c r="BI45" s="257"/>
      <c r="BJ45" s="257"/>
      <c r="BK45" s="257"/>
      <c r="BL45" s="813"/>
      <c r="BM45" s="816"/>
      <c r="BN45" s="51">
        <f t="shared" si="5"/>
        <v>0</v>
      </c>
      <c r="BO45" s="257"/>
      <c r="BP45" s="257"/>
      <c r="BQ45" s="257"/>
      <c r="BR45" s="257"/>
      <c r="BS45" s="257"/>
      <c r="BT45" s="257"/>
      <c r="BU45" s="821"/>
      <c r="BV45" s="822"/>
      <c r="BW45" s="822"/>
      <c r="BX45" s="822"/>
      <c r="BY45" s="822"/>
      <c r="BZ45" s="822"/>
      <c r="CA45" s="822"/>
      <c r="CB45" s="822"/>
      <c r="CC45" s="823"/>
    </row>
    <row r="46" spans="1:81" s="58" customFormat="1" ht="40.200000000000003" customHeight="1" thickBot="1" x14ac:dyDescent="0.35">
      <c r="A46" s="34"/>
      <c r="B46" s="907"/>
      <c r="C46" s="870"/>
      <c r="D46" s="873"/>
      <c r="E46" s="853"/>
      <c r="F46" s="853"/>
      <c r="G46" s="853"/>
      <c r="H46" s="853"/>
      <c r="I46" s="1186"/>
      <c r="J46" s="814"/>
      <c r="K46" s="856"/>
      <c r="L46" s="859"/>
      <c r="M46" s="862"/>
      <c r="N46" s="838"/>
      <c r="O46" s="841"/>
      <c r="P46" s="865"/>
      <c r="Q46" s="874"/>
      <c r="R46" s="814"/>
      <c r="S46" s="232"/>
      <c r="T46" s="237"/>
      <c r="U46" s="237"/>
      <c r="V46" s="237"/>
      <c r="W46" s="232"/>
      <c r="X46" s="260"/>
      <c r="Y46" s="260"/>
      <c r="Z46" s="260"/>
      <c r="AA46" s="260"/>
      <c r="AB46" s="814"/>
      <c r="AC46" s="829"/>
      <c r="AD46" s="46">
        <f t="shared" si="6"/>
        <v>0</v>
      </c>
      <c r="AE46" s="46">
        <f t="shared" si="6"/>
        <v>0</v>
      </c>
      <c r="AF46" s="46">
        <f t="shared" si="6"/>
        <v>0</v>
      </c>
      <c r="AG46" s="46">
        <f t="shared" si="6"/>
        <v>0</v>
      </c>
      <c r="AH46" s="46">
        <f t="shared" si="6"/>
        <v>0</v>
      </c>
      <c r="AI46" s="46">
        <f t="shared" si="6"/>
        <v>0</v>
      </c>
      <c r="AJ46" s="46">
        <f t="shared" si="6"/>
        <v>0</v>
      </c>
      <c r="AK46" s="814"/>
      <c r="AL46" s="832"/>
      <c r="AM46" s="46">
        <f t="shared" si="2"/>
        <v>0</v>
      </c>
      <c r="AN46" s="49"/>
      <c r="AO46" s="49"/>
      <c r="AP46" s="49"/>
      <c r="AQ46" s="49"/>
      <c r="AR46" s="49"/>
      <c r="AS46" s="49"/>
      <c r="AT46" s="814"/>
      <c r="AU46" s="835"/>
      <c r="AV46" s="46">
        <f t="shared" si="3"/>
        <v>0</v>
      </c>
      <c r="AW46" s="49"/>
      <c r="AX46" s="49"/>
      <c r="AY46" s="49"/>
      <c r="AZ46" s="49"/>
      <c r="BA46" s="49"/>
      <c r="BB46" s="49"/>
      <c r="BC46" s="814"/>
      <c r="BD46" s="811"/>
      <c r="BE46" s="46">
        <f t="shared" si="4"/>
        <v>0</v>
      </c>
      <c r="BF46" s="49"/>
      <c r="BG46" s="49"/>
      <c r="BH46" s="49"/>
      <c r="BI46" s="49"/>
      <c r="BJ46" s="49"/>
      <c r="BK46" s="49"/>
      <c r="BL46" s="814"/>
      <c r="BM46" s="817"/>
      <c r="BN46" s="46">
        <f t="shared" si="5"/>
        <v>0</v>
      </c>
      <c r="BO46" s="49"/>
      <c r="BP46" s="49"/>
      <c r="BQ46" s="49"/>
      <c r="BR46" s="49"/>
      <c r="BS46" s="49"/>
      <c r="BT46" s="49"/>
      <c r="BU46" s="824"/>
      <c r="BV46" s="825"/>
      <c r="BW46" s="825"/>
      <c r="BX46" s="825"/>
      <c r="BY46" s="825"/>
      <c r="BZ46" s="825"/>
      <c r="CA46" s="825"/>
      <c r="CB46" s="825"/>
      <c r="CC46" s="826"/>
    </row>
    <row r="47" spans="1:81" s="58" customFormat="1" ht="40.200000000000003" customHeight="1" thickTop="1" x14ac:dyDescent="0.3">
      <c r="A47" s="34"/>
      <c r="B47" s="907"/>
      <c r="C47" s="868" t="s">
        <v>348</v>
      </c>
      <c r="D47" s="871">
        <v>4103</v>
      </c>
      <c r="E47" s="851" t="s">
        <v>7571</v>
      </c>
      <c r="F47" s="851">
        <v>4103052</v>
      </c>
      <c r="G47" s="851" t="s">
        <v>4052</v>
      </c>
      <c r="H47" s="851" t="s">
        <v>7572</v>
      </c>
      <c r="I47" s="1184">
        <v>2021004540217</v>
      </c>
      <c r="J47" s="812">
        <v>258</v>
      </c>
      <c r="K47" s="854" t="str">
        <f>+[5]Metas!K292</f>
        <v>Iniciativas productivas acompañadas en su formulación y puesta en marcha</v>
      </c>
      <c r="L47" s="857">
        <v>3</v>
      </c>
      <c r="M47" s="860">
        <f>SUM(N47:Q47)</f>
        <v>3</v>
      </c>
      <c r="N47" s="836">
        <v>1</v>
      </c>
      <c r="O47" s="839">
        <v>1</v>
      </c>
      <c r="P47" s="863">
        <v>1</v>
      </c>
      <c r="Q47" s="866"/>
      <c r="R47" s="812">
        <f>+$J47</f>
        <v>258</v>
      </c>
      <c r="S47" s="231" t="s">
        <v>7590</v>
      </c>
      <c r="T47" s="235"/>
      <c r="U47" s="235" t="s">
        <v>3827</v>
      </c>
      <c r="V47" s="235" t="s">
        <v>3831</v>
      </c>
      <c r="W47" s="231" t="s">
        <v>7591</v>
      </c>
      <c r="X47" s="256"/>
      <c r="Y47" s="256"/>
      <c r="Z47" s="256"/>
      <c r="AA47" s="256"/>
      <c r="AB47" s="812">
        <f>+$J47</f>
        <v>258</v>
      </c>
      <c r="AC47" s="827">
        <f>+L47</f>
        <v>3</v>
      </c>
      <c r="AD47" s="44">
        <f t="shared" si="6"/>
        <v>0</v>
      </c>
      <c r="AE47" s="44">
        <f t="shared" si="6"/>
        <v>0</v>
      </c>
      <c r="AF47" s="44">
        <f t="shared" si="6"/>
        <v>0</v>
      </c>
      <c r="AG47" s="44">
        <f t="shared" si="6"/>
        <v>0</v>
      </c>
      <c r="AH47" s="44">
        <f t="shared" si="6"/>
        <v>0</v>
      </c>
      <c r="AI47" s="44">
        <f t="shared" si="6"/>
        <v>0</v>
      </c>
      <c r="AJ47" s="44">
        <f t="shared" si="6"/>
        <v>0</v>
      </c>
      <c r="AK47" s="812">
        <f>+$J47</f>
        <v>258</v>
      </c>
      <c r="AL47" s="830">
        <f>+N47</f>
        <v>1</v>
      </c>
      <c r="AM47" s="44">
        <f t="shared" si="2"/>
        <v>0</v>
      </c>
      <c r="AN47" s="47"/>
      <c r="AO47" s="47"/>
      <c r="AP47" s="47"/>
      <c r="AQ47" s="47"/>
      <c r="AR47" s="47"/>
      <c r="AS47" s="47"/>
      <c r="AT47" s="812">
        <f>+$J47</f>
        <v>258</v>
      </c>
      <c r="AU47" s="833">
        <f>+O47</f>
        <v>1</v>
      </c>
      <c r="AV47" s="44">
        <f t="shared" si="3"/>
        <v>0</v>
      </c>
      <c r="AW47" s="47"/>
      <c r="AX47" s="47"/>
      <c r="AY47" s="47"/>
      <c r="AZ47" s="47"/>
      <c r="BA47" s="47"/>
      <c r="BB47" s="47"/>
      <c r="BC47" s="812">
        <f>+$J47</f>
        <v>258</v>
      </c>
      <c r="BD47" s="809">
        <f>+P47</f>
        <v>1</v>
      </c>
      <c r="BE47" s="44">
        <f t="shared" si="4"/>
        <v>0</v>
      </c>
      <c r="BF47" s="47"/>
      <c r="BG47" s="47"/>
      <c r="BH47" s="47"/>
      <c r="BI47" s="47"/>
      <c r="BJ47" s="47"/>
      <c r="BK47" s="47"/>
      <c r="BL47" s="812">
        <f>+$J47</f>
        <v>258</v>
      </c>
      <c r="BM47" s="815">
        <f>+Q47</f>
        <v>0</v>
      </c>
      <c r="BN47" s="44">
        <f t="shared" si="5"/>
        <v>0</v>
      </c>
      <c r="BO47" s="47"/>
      <c r="BP47" s="47"/>
      <c r="BQ47" s="47"/>
      <c r="BR47" s="47"/>
      <c r="BS47" s="47"/>
      <c r="BT47" s="47"/>
      <c r="BU47" s="818"/>
      <c r="BV47" s="819"/>
      <c r="BW47" s="819"/>
      <c r="BX47" s="819"/>
      <c r="BY47" s="819"/>
      <c r="BZ47" s="819"/>
      <c r="CA47" s="819"/>
      <c r="CB47" s="819"/>
      <c r="CC47" s="820"/>
    </row>
    <row r="48" spans="1:81" s="58" customFormat="1" ht="40.200000000000003" customHeight="1" x14ac:dyDescent="0.3">
      <c r="A48" s="34"/>
      <c r="B48" s="907"/>
      <c r="C48" s="869"/>
      <c r="D48" s="872"/>
      <c r="E48" s="852"/>
      <c r="F48" s="852"/>
      <c r="G48" s="852"/>
      <c r="H48" s="852"/>
      <c r="I48" s="1185"/>
      <c r="J48" s="813"/>
      <c r="K48" s="855"/>
      <c r="L48" s="858"/>
      <c r="M48" s="861"/>
      <c r="N48" s="837"/>
      <c r="O48" s="840"/>
      <c r="P48" s="864"/>
      <c r="Q48" s="867"/>
      <c r="R48" s="813"/>
      <c r="S48" s="39"/>
      <c r="T48" s="236"/>
      <c r="U48" s="236"/>
      <c r="V48" s="236"/>
      <c r="W48" s="39"/>
      <c r="X48" s="31"/>
      <c r="Y48" s="31"/>
      <c r="Z48" s="31"/>
      <c r="AA48" s="31"/>
      <c r="AB48" s="813"/>
      <c r="AC48" s="828"/>
      <c r="AD48" s="51">
        <f t="shared" si="6"/>
        <v>0</v>
      </c>
      <c r="AE48" s="51">
        <f t="shared" si="6"/>
        <v>0</v>
      </c>
      <c r="AF48" s="51">
        <f t="shared" si="6"/>
        <v>0</v>
      </c>
      <c r="AG48" s="51">
        <f t="shared" si="6"/>
        <v>0</v>
      </c>
      <c r="AH48" s="51">
        <f t="shared" si="6"/>
        <v>0</v>
      </c>
      <c r="AI48" s="51">
        <f t="shared" si="6"/>
        <v>0</v>
      </c>
      <c r="AJ48" s="51">
        <f t="shared" si="6"/>
        <v>0</v>
      </c>
      <c r="AK48" s="813"/>
      <c r="AL48" s="831"/>
      <c r="AM48" s="51">
        <f t="shared" si="2"/>
        <v>0</v>
      </c>
      <c r="AN48" s="257"/>
      <c r="AO48" s="257"/>
      <c r="AP48" s="257"/>
      <c r="AQ48" s="257"/>
      <c r="AR48" s="257"/>
      <c r="AS48" s="257"/>
      <c r="AT48" s="813"/>
      <c r="AU48" s="834"/>
      <c r="AV48" s="51">
        <f t="shared" si="3"/>
        <v>0</v>
      </c>
      <c r="AW48" s="257"/>
      <c r="AX48" s="257"/>
      <c r="AY48" s="257"/>
      <c r="AZ48" s="257"/>
      <c r="BA48" s="257"/>
      <c r="BB48" s="257"/>
      <c r="BC48" s="813"/>
      <c r="BD48" s="810"/>
      <c r="BE48" s="51">
        <f t="shared" si="4"/>
        <v>0</v>
      </c>
      <c r="BF48" s="257"/>
      <c r="BG48" s="257"/>
      <c r="BH48" s="257"/>
      <c r="BI48" s="257"/>
      <c r="BJ48" s="257"/>
      <c r="BK48" s="257"/>
      <c r="BL48" s="813"/>
      <c r="BM48" s="816"/>
      <c r="BN48" s="51">
        <f t="shared" si="5"/>
        <v>0</v>
      </c>
      <c r="BO48" s="257"/>
      <c r="BP48" s="257"/>
      <c r="BQ48" s="257"/>
      <c r="BR48" s="257"/>
      <c r="BS48" s="257"/>
      <c r="BT48" s="257"/>
      <c r="BU48" s="821"/>
      <c r="BV48" s="822"/>
      <c r="BW48" s="822"/>
      <c r="BX48" s="822"/>
      <c r="BY48" s="822"/>
      <c r="BZ48" s="822"/>
      <c r="CA48" s="822"/>
      <c r="CB48" s="822"/>
      <c r="CC48" s="823"/>
    </row>
    <row r="49" spans="1:81" s="58" customFormat="1" ht="40.200000000000003" customHeight="1" x14ac:dyDescent="0.3">
      <c r="A49" s="34"/>
      <c r="B49" s="907"/>
      <c r="C49" s="869"/>
      <c r="D49" s="872"/>
      <c r="E49" s="852"/>
      <c r="F49" s="852"/>
      <c r="G49" s="852"/>
      <c r="H49" s="852"/>
      <c r="I49" s="1185"/>
      <c r="J49" s="813"/>
      <c r="K49" s="855"/>
      <c r="L49" s="858"/>
      <c r="M49" s="861"/>
      <c r="N49" s="837"/>
      <c r="O49" s="840"/>
      <c r="P49" s="864"/>
      <c r="Q49" s="867"/>
      <c r="R49" s="813"/>
      <c r="S49" s="39"/>
      <c r="T49" s="236"/>
      <c r="U49" s="236"/>
      <c r="V49" s="236"/>
      <c r="W49" s="39"/>
      <c r="X49" s="31"/>
      <c r="Y49" s="31"/>
      <c r="Z49" s="31"/>
      <c r="AA49" s="31"/>
      <c r="AB49" s="813"/>
      <c r="AC49" s="828"/>
      <c r="AD49" s="51">
        <f t="shared" si="6"/>
        <v>0</v>
      </c>
      <c r="AE49" s="51">
        <f t="shared" si="6"/>
        <v>0</v>
      </c>
      <c r="AF49" s="51">
        <f t="shared" si="6"/>
        <v>0</v>
      </c>
      <c r="AG49" s="51">
        <f t="shared" si="6"/>
        <v>0</v>
      </c>
      <c r="AH49" s="51">
        <f t="shared" si="6"/>
        <v>0</v>
      </c>
      <c r="AI49" s="51">
        <f t="shared" si="6"/>
        <v>0</v>
      </c>
      <c r="AJ49" s="51">
        <f t="shared" si="6"/>
        <v>0</v>
      </c>
      <c r="AK49" s="813"/>
      <c r="AL49" s="831"/>
      <c r="AM49" s="51">
        <f t="shared" si="2"/>
        <v>0</v>
      </c>
      <c r="AN49" s="257"/>
      <c r="AO49" s="257"/>
      <c r="AP49" s="257"/>
      <c r="AQ49" s="257"/>
      <c r="AR49" s="257"/>
      <c r="AS49" s="257"/>
      <c r="AT49" s="813"/>
      <c r="AU49" s="834"/>
      <c r="AV49" s="51">
        <f t="shared" si="3"/>
        <v>0</v>
      </c>
      <c r="AW49" s="257"/>
      <c r="AX49" s="257"/>
      <c r="AY49" s="257"/>
      <c r="AZ49" s="257"/>
      <c r="BA49" s="257"/>
      <c r="BB49" s="257"/>
      <c r="BC49" s="813"/>
      <c r="BD49" s="810"/>
      <c r="BE49" s="51">
        <f t="shared" si="4"/>
        <v>0</v>
      </c>
      <c r="BF49" s="257"/>
      <c r="BG49" s="257"/>
      <c r="BH49" s="257"/>
      <c r="BI49" s="257"/>
      <c r="BJ49" s="257"/>
      <c r="BK49" s="257"/>
      <c r="BL49" s="813"/>
      <c r="BM49" s="816"/>
      <c r="BN49" s="51">
        <f t="shared" si="5"/>
        <v>0</v>
      </c>
      <c r="BO49" s="257"/>
      <c r="BP49" s="257"/>
      <c r="BQ49" s="257"/>
      <c r="BR49" s="257"/>
      <c r="BS49" s="257"/>
      <c r="BT49" s="257"/>
      <c r="BU49" s="821"/>
      <c r="BV49" s="822"/>
      <c r="BW49" s="822"/>
      <c r="BX49" s="822"/>
      <c r="BY49" s="822"/>
      <c r="BZ49" s="822"/>
      <c r="CA49" s="822"/>
      <c r="CB49" s="822"/>
      <c r="CC49" s="823"/>
    </row>
    <row r="50" spans="1:81" s="58" customFormat="1" ht="40.200000000000003" customHeight="1" thickBot="1" x14ac:dyDescent="0.35">
      <c r="A50" s="34"/>
      <c r="B50" s="907"/>
      <c r="C50" s="869"/>
      <c r="D50" s="873"/>
      <c r="E50" s="853"/>
      <c r="F50" s="853"/>
      <c r="G50" s="853"/>
      <c r="H50" s="853"/>
      <c r="I50" s="1186"/>
      <c r="J50" s="814"/>
      <c r="K50" s="856"/>
      <c r="L50" s="859"/>
      <c r="M50" s="862"/>
      <c r="N50" s="838"/>
      <c r="O50" s="841"/>
      <c r="P50" s="865"/>
      <c r="Q50" s="874"/>
      <c r="R50" s="814"/>
      <c r="S50" s="232"/>
      <c r="T50" s="237"/>
      <c r="U50" s="237"/>
      <c r="V50" s="237"/>
      <c r="W50" s="232"/>
      <c r="X50" s="260"/>
      <c r="Y50" s="260"/>
      <c r="Z50" s="260"/>
      <c r="AA50" s="260"/>
      <c r="AB50" s="814"/>
      <c r="AC50" s="829"/>
      <c r="AD50" s="46">
        <f t="shared" si="6"/>
        <v>0</v>
      </c>
      <c r="AE50" s="46">
        <f t="shared" si="6"/>
        <v>0</v>
      </c>
      <c r="AF50" s="46">
        <f t="shared" si="6"/>
        <v>0</v>
      </c>
      <c r="AG50" s="46">
        <f t="shared" si="6"/>
        <v>0</v>
      </c>
      <c r="AH50" s="46">
        <f t="shared" si="6"/>
        <v>0</v>
      </c>
      <c r="AI50" s="46">
        <f t="shared" si="6"/>
        <v>0</v>
      </c>
      <c r="AJ50" s="46">
        <f t="shared" si="6"/>
        <v>0</v>
      </c>
      <c r="AK50" s="814"/>
      <c r="AL50" s="832"/>
      <c r="AM50" s="46">
        <f t="shared" si="2"/>
        <v>0</v>
      </c>
      <c r="AN50" s="49"/>
      <c r="AO50" s="49"/>
      <c r="AP50" s="49"/>
      <c r="AQ50" s="49"/>
      <c r="AR50" s="49"/>
      <c r="AS50" s="49"/>
      <c r="AT50" s="814"/>
      <c r="AU50" s="835"/>
      <c r="AV50" s="46">
        <f t="shared" si="3"/>
        <v>0</v>
      </c>
      <c r="AW50" s="49"/>
      <c r="AX50" s="49"/>
      <c r="AY50" s="49"/>
      <c r="AZ50" s="49"/>
      <c r="BA50" s="49"/>
      <c r="BB50" s="49"/>
      <c r="BC50" s="814"/>
      <c r="BD50" s="811"/>
      <c r="BE50" s="46">
        <f t="shared" si="4"/>
        <v>0</v>
      </c>
      <c r="BF50" s="49"/>
      <c r="BG50" s="49"/>
      <c r="BH50" s="49"/>
      <c r="BI50" s="49"/>
      <c r="BJ50" s="49"/>
      <c r="BK50" s="49"/>
      <c r="BL50" s="814"/>
      <c r="BM50" s="817"/>
      <c r="BN50" s="46">
        <f t="shared" si="5"/>
        <v>0</v>
      </c>
      <c r="BO50" s="49"/>
      <c r="BP50" s="49"/>
      <c r="BQ50" s="49"/>
      <c r="BR50" s="49"/>
      <c r="BS50" s="49"/>
      <c r="BT50" s="49"/>
      <c r="BU50" s="824"/>
      <c r="BV50" s="825"/>
      <c r="BW50" s="825"/>
      <c r="BX50" s="825"/>
      <c r="BY50" s="825"/>
      <c r="BZ50" s="825"/>
      <c r="CA50" s="825"/>
      <c r="CB50" s="825"/>
      <c r="CC50" s="826"/>
    </row>
    <row r="51" spans="1:81" s="58" customFormat="1" ht="40.200000000000003" customHeight="1" thickTop="1" x14ac:dyDescent="0.3">
      <c r="A51" s="34"/>
      <c r="B51" s="907"/>
      <c r="C51" s="869"/>
      <c r="D51" s="871">
        <v>4103</v>
      </c>
      <c r="E51" s="851" t="s">
        <v>7571</v>
      </c>
      <c r="F51" s="851">
        <v>4103052</v>
      </c>
      <c r="G51" s="851" t="s">
        <v>4052</v>
      </c>
      <c r="H51" s="851" t="s">
        <v>7572</v>
      </c>
      <c r="I51" s="1184">
        <v>2021004540217</v>
      </c>
      <c r="J51" s="812">
        <v>259</v>
      </c>
      <c r="K51" s="854" t="str">
        <f>+[5]Metas!K293</f>
        <v>Ferias de exposición de productos elaborados por la comunidad afrocolombiana.</v>
      </c>
      <c r="L51" s="857">
        <v>1</v>
      </c>
      <c r="M51" s="860">
        <f>SUM(N51:Q51)</f>
        <v>1</v>
      </c>
      <c r="N51" s="836"/>
      <c r="O51" s="839"/>
      <c r="P51" s="863">
        <v>1</v>
      </c>
      <c r="Q51" s="866"/>
      <c r="R51" s="812">
        <f>+$J51</f>
        <v>259</v>
      </c>
      <c r="S51" s="231" t="s">
        <v>7592</v>
      </c>
      <c r="T51" s="235"/>
      <c r="U51" s="235" t="s">
        <v>3827</v>
      </c>
      <c r="V51" s="235" t="s">
        <v>3831</v>
      </c>
      <c r="W51" s="231" t="s">
        <v>7583</v>
      </c>
      <c r="X51" s="256">
        <v>45209</v>
      </c>
      <c r="Y51" s="256"/>
      <c r="Z51" s="256"/>
      <c r="AA51" s="256"/>
      <c r="AB51" s="812">
        <f>+$J51</f>
        <v>259</v>
      </c>
      <c r="AC51" s="827">
        <f>+L51</f>
        <v>1</v>
      </c>
      <c r="AD51" s="44">
        <f t="shared" si="6"/>
        <v>0</v>
      </c>
      <c r="AE51" s="44">
        <f t="shared" si="6"/>
        <v>0</v>
      </c>
      <c r="AF51" s="44">
        <f t="shared" si="6"/>
        <v>0</v>
      </c>
      <c r="AG51" s="44">
        <f t="shared" si="6"/>
        <v>0</v>
      </c>
      <c r="AH51" s="44">
        <f t="shared" si="6"/>
        <v>0</v>
      </c>
      <c r="AI51" s="44">
        <f t="shared" si="6"/>
        <v>0</v>
      </c>
      <c r="AJ51" s="44">
        <f t="shared" si="6"/>
        <v>0</v>
      </c>
      <c r="AK51" s="812">
        <f>+$J51</f>
        <v>259</v>
      </c>
      <c r="AL51" s="830">
        <f>+N51</f>
        <v>0</v>
      </c>
      <c r="AM51" s="44">
        <f t="shared" si="2"/>
        <v>0</v>
      </c>
      <c r="AN51" s="47"/>
      <c r="AO51" s="47"/>
      <c r="AP51" s="47"/>
      <c r="AQ51" s="47"/>
      <c r="AR51" s="47"/>
      <c r="AS51" s="47"/>
      <c r="AT51" s="812">
        <f>+$J51</f>
        <v>259</v>
      </c>
      <c r="AU51" s="833">
        <f>+O51</f>
        <v>0</v>
      </c>
      <c r="AV51" s="44">
        <f t="shared" si="3"/>
        <v>0</v>
      </c>
      <c r="AW51" s="47"/>
      <c r="AX51" s="47"/>
      <c r="AY51" s="47"/>
      <c r="AZ51" s="47"/>
      <c r="BA51" s="47"/>
      <c r="BB51" s="47"/>
      <c r="BC51" s="812">
        <f>+$J51</f>
        <v>259</v>
      </c>
      <c r="BD51" s="809">
        <f>+P51</f>
        <v>1</v>
      </c>
      <c r="BE51" s="44">
        <f t="shared" si="4"/>
        <v>0</v>
      </c>
      <c r="BF51" s="47"/>
      <c r="BG51" s="47"/>
      <c r="BH51" s="47"/>
      <c r="BI51" s="47"/>
      <c r="BJ51" s="47"/>
      <c r="BK51" s="47"/>
      <c r="BL51" s="812">
        <f>+$J51</f>
        <v>259</v>
      </c>
      <c r="BM51" s="815">
        <f>+Q51</f>
        <v>0</v>
      </c>
      <c r="BN51" s="44">
        <f t="shared" si="5"/>
        <v>0</v>
      </c>
      <c r="BO51" s="47"/>
      <c r="BP51" s="47"/>
      <c r="BQ51" s="47"/>
      <c r="BR51" s="47"/>
      <c r="BS51" s="47"/>
      <c r="BT51" s="47"/>
      <c r="BU51" s="818"/>
      <c r="BV51" s="819"/>
      <c r="BW51" s="819"/>
      <c r="BX51" s="819"/>
      <c r="BY51" s="819"/>
      <c r="BZ51" s="819"/>
      <c r="CA51" s="819"/>
      <c r="CB51" s="819"/>
      <c r="CC51" s="820"/>
    </row>
    <row r="52" spans="1:81" s="58" customFormat="1" ht="40.200000000000003" customHeight="1" x14ac:dyDescent="0.3">
      <c r="A52" s="34"/>
      <c r="B52" s="907"/>
      <c r="C52" s="869"/>
      <c r="D52" s="872"/>
      <c r="E52" s="852"/>
      <c r="F52" s="852"/>
      <c r="G52" s="852"/>
      <c r="H52" s="852"/>
      <c r="I52" s="1185"/>
      <c r="J52" s="813"/>
      <c r="K52" s="855"/>
      <c r="L52" s="858"/>
      <c r="M52" s="861"/>
      <c r="N52" s="837"/>
      <c r="O52" s="840"/>
      <c r="P52" s="864"/>
      <c r="Q52" s="867"/>
      <c r="R52" s="813"/>
      <c r="S52" s="39"/>
      <c r="T52" s="236"/>
      <c r="U52" s="236"/>
      <c r="V52" s="236"/>
      <c r="W52" s="39"/>
      <c r="X52" s="31"/>
      <c r="Y52" s="31"/>
      <c r="Z52" s="31"/>
      <c r="AA52" s="31"/>
      <c r="AB52" s="813"/>
      <c r="AC52" s="828"/>
      <c r="AD52" s="51">
        <f t="shared" si="6"/>
        <v>0</v>
      </c>
      <c r="AE52" s="51">
        <f t="shared" si="6"/>
        <v>0</v>
      </c>
      <c r="AF52" s="51">
        <f t="shared" si="6"/>
        <v>0</v>
      </c>
      <c r="AG52" s="51">
        <f t="shared" si="6"/>
        <v>0</v>
      </c>
      <c r="AH52" s="51">
        <f t="shared" si="6"/>
        <v>0</v>
      </c>
      <c r="AI52" s="51">
        <f t="shared" si="6"/>
        <v>0</v>
      </c>
      <c r="AJ52" s="51">
        <f t="shared" si="6"/>
        <v>0</v>
      </c>
      <c r="AK52" s="813"/>
      <c r="AL52" s="831"/>
      <c r="AM52" s="51">
        <f t="shared" si="2"/>
        <v>0</v>
      </c>
      <c r="AN52" s="257"/>
      <c r="AO52" s="257"/>
      <c r="AP52" s="257"/>
      <c r="AQ52" s="257"/>
      <c r="AR52" s="257"/>
      <c r="AS52" s="257"/>
      <c r="AT52" s="813"/>
      <c r="AU52" s="834"/>
      <c r="AV52" s="51">
        <f t="shared" si="3"/>
        <v>0</v>
      </c>
      <c r="AW52" s="257"/>
      <c r="AX52" s="257"/>
      <c r="AY52" s="257"/>
      <c r="AZ52" s="257"/>
      <c r="BA52" s="257"/>
      <c r="BB52" s="257"/>
      <c r="BC52" s="813"/>
      <c r="BD52" s="810"/>
      <c r="BE52" s="51">
        <f t="shared" si="4"/>
        <v>0</v>
      </c>
      <c r="BF52" s="257"/>
      <c r="BG52" s="257"/>
      <c r="BH52" s="257"/>
      <c r="BI52" s="257"/>
      <c r="BJ52" s="257"/>
      <c r="BK52" s="257"/>
      <c r="BL52" s="813"/>
      <c r="BM52" s="816"/>
      <c r="BN52" s="51">
        <f t="shared" si="5"/>
        <v>0</v>
      </c>
      <c r="BO52" s="257"/>
      <c r="BP52" s="257"/>
      <c r="BQ52" s="257"/>
      <c r="BR52" s="257"/>
      <c r="BS52" s="257"/>
      <c r="BT52" s="257"/>
      <c r="BU52" s="821"/>
      <c r="BV52" s="822"/>
      <c r="BW52" s="822"/>
      <c r="BX52" s="822"/>
      <c r="BY52" s="822"/>
      <c r="BZ52" s="822"/>
      <c r="CA52" s="822"/>
      <c r="CB52" s="822"/>
      <c r="CC52" s="823"/>
    </row>
    <row r="53" spans="1:81" s="58" customFormat="1" ht="40.200000000000003" customHeight="1" x14ac:dyDescent="0.3">
      <c r="A53" s="34"/>
      <c r="B53" s="907"/>
      <c r="C53" s="869"/>
      <c r="D53" s="872"/>
      <c r="E53" s="852"/>
      <c r="F53" s="852"/>
      <c r="G53" s="852"/>
      <c r="H53" s="852"/>
      <c r="I53" s="1185"/>
      <c r="J53" s="813"/>
      <c r="K53" s="855"/>
      <c r="L53" s="858"/>
      <c r="M53" s="861"/>
      <c r="N53" s="837"/>
      <c r="O53" s="840"/>
      <c r="P53" s="864"/>
      <c r="Q53" s="867"/>
      <c r="R53" s="813"/>
      <c r="S53" s="39"/>
      <c r="T53" s="236"/>
      <c r="U53" s="236"/>
      <c r="V53" s="236"/>
      <c r="W53" s="39"/>
      <c r="X53" s="31"/>
      <c r="Y53" s="31"/>
      <c r="Z53" s="31"/>
      <c r="AA53" s="31"/>
      <c r="AB53" s="813"/>
      <c r="AC53" s="828"/>
      <c r="AD53" s="51">
        <f t="shared" si="6"/>
        <v>0</v>
      </c>
      <c r="AE53" s="51">
        <f t="shared" si="6"/>
        <v>0</v>
      </c>
      <c r="AF53" s="51">
        <f t="shared" si="6"/>
        <v>0</v>
      </c>
      <c r="AG53" s="51">
        <f t="shared" si="6"/>
        <v>0</v>
      </c>
      <c r="AH53" s="51">
        <f t="shared" si="6"/>
        <v>0</v>
      </c>
      <c r="AI53" s="51">
        <f t="shared" si="6"/>
        <v>0</v>
      </c>
      <c r="AJ53" s="51">
        <f t="shared" si="6"/>
        <v>0</v>
      </c>
      <c r="AK53" s="813"/>
      <c r="AL53" s="831"/>
      <c r="AM53" s="51">
        <f t="shared" si="2"/>
        <v>0</v>
      </c>
      <c r="AN53" s="257"/>
      <c r="AO53" s="257"/>
      <c r="AP53" s="257"/>
      <c r="AQ53" s="257"/>
      <c r="AR53" s="257"/>
      <c r="AS53" s="257"/>
      <c r="AT53" s="813"/>
      <c r="AU53" s="834"/>
      <c r="AV53" s="51">
        <f t="shared" si="3"/>
        <v>0</v>
      </c>
      <c r="AW53" s="257"/>
      <c r="AX53" s="257"/>
      <c r="AY53" s="257"/>
      <c r="AZ53" s="257"/>
      <c r="BA53" s="257"/>
      <c r="BB53" s="257"/>
      <c r="BC53" s="813"/>
      <c r="BD53" s="810"/>
      <c r="BE53" s="51">
        <f t="shared" si="4"/>
        <v>0</v>
      </c>
      <c r="BF53" s="257"/>
      <c r="BG53" s="257"/>
      <c r="BH53" s="257"/>
      <c r="BI53" s="257"/>
      <c r="BJ53" s="257"/>
      <c r="BK53" s="257"/>
      <c r="BL53" s="813"/>
      <c r="BM53" s="816"/>
      <c r="BN53" s="51">
        <f t="shared" si="5"/>
        <v>0</v>
      </c>
      <c r="BO53" s="257"/>
      <c r="BP53" s="257"/>
      <c r="BQ53" s="257"/>
      <c r="BR53" s="257"/>
      <c r="BS53" s="257"/>
      <c r="BT53" s="257"/>
      <c r="BU53" s="821"/>
      <c r="BV53" s="822"/>
      <c r="BW53" s="822"/>
      <c r="BX53" s="822"/>
      <c r="BY53" s="822"/>
      <c r="BZ53" s="822"/>
      <c r="CA53" s="822"/>
      <c r="CB53" s="822"/>
      <c r="CC53" s="823"/>
    </row>
    <row r="54" spans="1:81" s="58" customFormat="1" ht="40.200000000000003" customHeight="1" thickBot="1" x14ac:dyDescent="0.35">
      <c r="A54" s="34"/>
      <c r="B54" s="908"/>
      <c r="C54" s="870"/>
      <c r="D54" s="873"/>
      <c r="E54" s="853"/>
      <c r="F54" s="853"/>
      <c r="G54" s="853"/>
      <c r="H54" s="853"/>
      <c r="I54" s="1186"/>
      <c r="J54" s="814"/>
      <c r="K54" s="856"/>
      <c r="L54" s="859"/>
      <c r="M54" s="862"/>
      <c r="N54" s="838"/>
      <c r="O54" s="841"/>
      <c r="P54" s="865"/>
      <c r="Q54" s="874"/>
      <c r="R54" s="814"/>
      <c r="S54" s="232"/>
      <c r="T54" s="237"/>
      <c r="U54" s="237"/>
      <c r="V54" s="237"/>
      <c r="W54" s="232"/>
      <c r="X54" s="260"/>
      <c r="Y54" s="260"/>
      <c r="Z54" s="260"/>
      <c r="AA54" s="260"/>
      <c r="AB54" s="814"/>
      <c r="AC54" s="829"/>
      <c r="AD54" s="46">
        <f t="shared" si="6"/>
        <v>0</v>
      </c>
      <c r="AE54" s="46">
        <f t="shared" si="6"/>
        <v>0</v>
      </c>
      <c r="AF54" s="46">
        <f t="shared" si="6"/>
        <v>0</v>
      </c>
      <c r="AG54" s="46">
        <f t="shared" si="6"/>
        <v>0</v>
      </c>
      <c r="AH54" s="46">
        <f t="shared" si="6"/>
        <v>0</v>
      </c>
      <c r="AI54" s="46">
        <f t="shared" si="6"/>
        <v>0</v>
      </c>
      <c r="AJ54" s="46">
        <f t="shared" si="6"/>
        <v>0</v>
      </c>
      <c r="AK54" s="814"/>
      <c r="AL54" s="832"/>
      <c r="AM54" s="46">
        <f t="shared" si="2"/>
        <v>0</v>
      </c>
      <c r="AN54" s="49"/>
      <c r="AO54" s="49"/>
      <c r="AP54" s="49"/>
      <c r="AQ54" s="49"/>
      <c r="AR54" s="49"/>
      <c r="AS54" s="49"/>
      <c r="AT54" s="814"/>
      <c r="AU54" s="835"/>
      <c r="AV54" s="46">
        <f t="shared" si="3"/>
        <v>0</v>
      </c>
      <c r="AW54" s="49"/>
      <c r="AX54" s="49"/>
      <c r="AY54" s="49"/>
      <c r="AZ54" s="49"/>
      <c r="BA54" s="49"/>
      <c r="BB54" s="49"/>
      <c r="BC54" s="814"/>
      <c r="BD54" s="811"/>
      <c r="BE54" s="46">
        <f t="shared" si="4"/>
        <v>0</v>
      </c>
      <c r="BF54" s="49"/>
      <c r="BG54" s="49"/>
      <c r="BH54" s="49"/>
      <c r="BI54" s="49"/>
      <c r="BJ54" s="49"/>
      <c r="BK54" s="49"/>
      <c r="BL54" s="814"/>
      <c r="BM54" s="817"/>
      <c r="BN54" s="46">
        <f t="shared" si="5"/>
        <v>0</v>
      </c>
      <c r="BO54" s="49"/>
      <c r="BP54" s="49"/>
      <c r="BQ54" s="49"/>
      <c r="BR54" s="49"/>
      <c r="BS54" s="49"/>
      <c r="BT54" s="49"/>
      <c r="BU54" s="824"/>
      <c r="BV54" s="825"/>
      <c r="BW54" s="825"/>
      <c r="BX54" s="825"/>
      <c r="BY54" s="825"/>
      <c r="BZ54" s="825"/>
      <c r="CA54" s="825"/>
      <c r="CB54" s="825"/>
      <c r="CC54" s="826"/>
    </row>
    <row r="55" spans="1:81" s="58" customFormat="1" ht="40.200000000000003" customHeight="1" thickTop="1" x14ac:dyDescent="0.3">
      <c r="A55" s="34"/>
      <c r="B55" s="906" t="s">
        <v>351</v>
      </c>
      <c r="C55" s="868" t="s">
        <v>354</v>
      </c>
      <c r="D55" s="871">
        <v>4103</v>
      </c>
      <c r="E55" s="851" t="s">
        <v>7571</v>
      </c>
      <c r="F55" s="851">
        <v>4103052</v>
      </c>
      <c r="G55" s="851" t="s">
        <v>4052</v>
      </c>
      <c r="H55" s="851" t="s">
        <v>7572</v>
      </c>
      <c r="I55" s="1184">
        <v>2021004540217</v>
      </c>
      <c r="J55" s="812">
        <v>260</v>
      </c>
      <c r="K55" s="854" t="str">
        <f>+[5]Metas!K295</f>
        <v xml:space="preserve">Celebraciones del día de la etnia Rom o gitanos apoyadas y visibilización de la Kumpania Cúcuta- Norte de Santander </v>
      </c>
      <c r="L55" s="857">
        <v>2</v>
      </c>
      <c r="M55" s="860">
        <f>SUM(N55:Q55)</f>
        <v>2</v>
      </c>
      <c r="N55" s="836"/>
      <c r="O55" s="839">
        <v>1</v>
      </c>
      <c r="P55" s="863">
        <v>1</v>
      </c>
      <c r="Q55" s="866"/>
      <c r="R55" s="812">
        <f>+$J55</f>
        <v>260</v>
      </c>
      <c r="S55" s="231" t="s">
        <v>7593</v>
      </c>
      <c r="T55" s="235" t="s">
        <v>3822</v>
      </c>
      <c r="U55" s="235" t="s">
        <v>3828</v>
      </c>
      <c r="V55" s="235" t="s">
        <v>3830</v>
      </c>
      <c r="W55" s="231" t="s">
        <v>7594</v>
      </c>
      <c r="X55" s="256" t="s">
        <v>7595</v>
      </c>
      <c r="Y55" s="256"/>
      <c r="Z55" s="256"/>
      <c r="AA55" s="256"/>
      <c r="AB55" s="812">
        <f>+$J55</f>
        <v>260</v>
      </c>
      <c r="AC55" s="827">
        <f>+L55</f>
        <v>2</v>
      </c>
      <c r="AD55" s="44">
        <v>40</v>
      </c>
      <c r="AE55" s="44">
        <v>40</v>
      </c>
      <c r="AF55" s="44">
        <f t="shared" si="6"/>
        <v>0</v>
      </c>
      <c r="AG55" s="44">
        <f t="shared" si="6"/>
        <v>0</v>
      </c>
      <c r="AH55" s="44">
        <f t="shared" si="6"/>
        <v>0</v>
      </c>
      <c r="AI55" s="44">
        <f t="shared" si="6"/>
        <v>0</v>
      </c>
      <c r="AJ55" s="44">
        <f t="shared" si="6"/>
        <v>0</v>
      </c>
      <c r="AK55" s="812">
        <f>+$J55</f>
        <v>260</v>
      </c>
      <c r="AL55" s="830">
        <f>+N55</f>
        <v>0</v>
      </c>
      <c r="AM55" s="44">
        <f t="shared" si="2"/>
        <v>0</v>
      </c>
      <c r="AN55" s="47"/>
      <c r="AO55" s="47"/>
      <c r="AP55" s="47"/>
      <c r="AQ55" s="47"/>
      <c r="AR55" s="47"/>
      <c r="AS55" s="47"/>
      <c r="AT55" s="812">
        <f>+$J55</f>
        <v>260</v>
      </c>
      <c r="AU55" s="833">
        <f>+O55</f>
        <v>1</v>
      </c>
      <c r="AV55" s="44">
        <f t="shared" si="3"/>
        <v>0</v>
      </c>
      <c r="AW55" s="47"/>
      <c r="AX55" s="47"/>
      <c r="AY55" s="47"/>
      <c r="AZ55" s="47"/>
      <c r="BA55" s="47"/>
      <c r="BB55" s="47"/>
      <c r="BC55" s="812">
        <f>+$J55</f>
        <v>260</v>
      </c>
      <c r="BD55" s="809">
        <f>+P55</f>
        <v>1</v>
      </c>
      <c r="BE55" s="44">
        <f t="shared" si="4"/>
        <v>0</v>
      </c>
      <c r="BF55" s="47"/>
      <c r="BG55" s="47"/>
      <c r="BH55" s="47"/>
      <c r="BI55" s="47"/>
      <c r="BJ55" s="47"/>
      <c r="BK55" s="47"/>
      <c r="BL55" s="812">
        <f>+$J55</f>
        <v>260</v>
      </c>
      <c r="BM55" s="815">
        <f>+Q55</f>
        <v>0</v>
      </c>
      <c r="BN55" s="44">
        <f t="shared" si="5"/>
        <v>0</v>
      </c>
      <c r="BO55" s="47"/>
      <c r="BP55" s="47"/>
      <c r="BQ55" s="47"/>
      <c r="BR55" s="47"/>
      <c r="BS55" s="47"/>
      <c r="BT55" s="47"/>
      <c r="BU55" s="818"/>
      <c r="BV55" s="819"/>
      <c r="BW55" s="819"/>
      <c r="BX55" s="819"/>
      <c r="BY55" s="819"/>
      <c r="BZ55" s="819"/>
      <c r="CA55" s="819"/>
      <c r="CB55" s="819"/>
      <c r="CC55" s="820"/>
    </row>
    <row r="56" spans="1:81" s="58" customFormat="1" ht="40.200000000000003" customHeight="1" x14ac:dyDescent="0.3">
      <c r="A56" s="34"/>
      <c r="B56" s="907"/>
      <c r="C56" s="869"/>
      <c r="D56" s="872"/>
      <c r="E56" s="852"/>
      <c r="F56" s="852"/>
      <c r="G56" s="852"/>
      <c r="H56" s="852"/>
      <c r="I56" s="1185"/>
      <c r="J56" s="813"/>
      <c r="K56" s="855"/>
      <c r="L56" s="858"/>
      <c r="M56" s="861"/>
      <c r="N56" s="837"/>
      <c r="O56" s="840"/>
      <c r="P56" s="864"/>
      <c r="Q56" s="867"/>
      <c r="R56" s="813"/>
      <c r="S56" s="39"/>
      <c r="T56" s="236"/>
      <c r="U56" s="236"/>
      <c r="V56" s="236"/>
      <c r="W56" s="39"/>
      <c r="X56" s="31"/>
      <c r="Y56" s="31"/>
      <c r="Z56" s="31"/>
      <c r="AA56" s="31"/>
      <c r="AB56" s="813"/>
      <c r="AC56" s="828"/>
      <c r="AD56" s="51">
        <f t="shared" si="6"/>
        <v>0</v>
      </c>
      <c r="AE56" s="51">
        <f t="shared" si="6"/>
        <v>0</v>
      </c>
      <c r="AF56" s="51">
        <f t="shared" si="6"/>
        <v>0</v>
      </c>
      <c r="AG56" s="51">
        <f t="shared" si="6"/>
        <v>0</v>
      </c>
      <c r="AH56" s="51">
        <f t="shared" si="6"/>
        <v>0</v>
      </c>
      <c r="AI56" s="51">
        <f t="shared" si="6"/>
        <v>0</v>
      </c>
      <c r="AJ56" s="51">
        <f t="shared" si="6"/>
        <v>0</v>
      </c>
      <c r="AK56" s="813"/>
      <c r="AL56" s="831"/>
      <c r="AM56" s="51">
        <f t="shared" si="2"/>
        <v>0</v>
      </c>
      <c r="AN56" s="257"/>
      <c r="AO56" s="257"/>
      <c r="AP56" s="257"/>
      <c r="AQ56" s="257"/>
      <c r="AR56" s="257"/>
      <c r="AS56" s="257"/>
      <c r="AT56" s="813"/>
      <c r="AU56" s="834"/>
      <c r="AV56" s="51">
        <f t="shared" si="3"/>
        <v>0</v>
      </c>
      <c r="AW56" s="257"/>
      <c r="AX56" s="257"/>
      <c r="AY56" s="257"/>
      <c r="AZ56" s="257"/>
      <c r="BA56" s="257"/>
      <c r="BB56" s="257"/>
      <c r="BC56" s="813"/>
      <c r="BD56" s="810"/>
      <c r="BE56" s="51">
        <f t="shared" si="4"/>
        <v>0</v>
      </c>
      <c r="BF56" s="257"/>
      <c r="BG56" s="257"/>
      <c r="BH56" s="257"/>
      <c r="BI56" s="257"/>
      <c r="BJ56" s="257"/>
      <c r="BK56" s="257"/>
      <c r="BL56" s="813"/>
      <c r="BM56" s="816"/>
      <c r="BN56" s="51">
        <f t="shared" si="5"/>
        <v>0</v>
      </c>
      <c r="BO56" s="257"/>
      <c r="BP56" s="257"/>
      <c r="BQ56" s="257"/>
      <c r="BR56" s="257"/>
      <c r="BS56" s="257"/>
      <c r="BT56" s="257"/>
      <c r="BU56" s="821"/>
      <c r="BV56" s="822"/>
      <c r="BW56" s="822"/>
      <c r="BX56" s="822"/>
      <c r="BY56" s="822"/>
      <c r="BZ56" s="822"/>
      <c r="CA56" s="822"/>
      <c r="CB56" s="822"/>
      <c r="CC56" s="823"/>
    </row>
    <row r="57" spans="1:81" s="58" customFormat="1" ht="40.200000000000003" customHeight="1" x14ac:dyDescent="0.3">
      <c r="A57" s="34"/>
      <c r="B57" s="907"/>
      <c r="C57" s="869"/>
      <c r="D57" s="872"/>
      <c r="E57" s="852"/>
      <c r="F57" s="852"/>
      <c r="G57" s="852"/>
      <c r="H57" s="852"/>
      <c r="I57" s="1185"/>
      <c r="J57" s="813"/>
      <c r="K57" s="855"/>
      <c r="L57" s="858"/>
      <c r="M57" s="861"/>
      <c r="N57" s="837"/>
      <c r="O57" s="840"/>
      <c r="P57" s="864"/>
      <c r="Q57" s="867"/>
      <c r="R57" s="813"/>
      <c r="S57" s="39"/>
      <c r="T57" s="236"/>
      <c r="U57" s="236"/>
      <c r="V57" s="236"/>
      <c r="W57" s="39"/>
      <c r="X57" s="31"/>
      <c r="Y57" s="31"/>
      <c r="Z57" s="31"/>
      <c r="AA57" s="31"/>
      <c r="AB57" s="813"/>
      <c r="AC57" s="828"/>
      <c r="AD57" s="51">
        <f t="shared" si="6"/>
        <v>0</v>
      </c>
      <c r="AE57" s="51">
        <f t="shared" si="6"/>
        <v>0</v>
      </c>
      <c r="AF57" s="51">
        <f t="shared" si="6"/>
        <v>0</v>
      </c>
      <c r="AG57" s="51">
        <f t="shared" si="6"/>
        <v>0</v>
      </c>
      <c r="AH57" s="51">
        <f t="shared" si="6"/>
        <v>0</v>
      </c>
      <c r="AI57" s="51">
        <f t="shared" si="6"/>
        <v>0</v>
      </c>
      <c r="AJ57" s="51">
        <f t="shared" si="6"/>
        <v>0</v>
      </c>
      <c r="AK57" s="813"/>
      <c r="AL57" s="831"/>
      <c r="AM57" s="51">
        <f t="shared" si="2"/>
        <v>0</v>
      </c>
      <c r="AN57" s="257"/>
      <c r="AO57" s="257"/>
      <c r="AP57" s="257"/>
      <c r="AQ57" s="257"/>
      <c r="AR57" s="257"/>
      <c r="AS57" s="257"/>
      <c r="AT57" s="813"/>
      <c r="AU57" s="834"/>
      <c r="AV57" s="51">
        <f t="shared" si="3"/>
        <v>0</v>
      </c>
      <c r="AW57" s="257"/>
      <c r="AX57" s="257"/>
      <c r="AY57" s="257"/>
      <c r="AZ57" s="257"/>
      <c r="BA57" s="257"/>
      <c r="BB57" s="257"/>
      <c r="BC57" s="813"/>
      <c r="BD57" s="810"/>
      <c r="BE57" s="51">
        <f t="shared" si="4"/>
        <v>0</v>
      </c>
      <c r="BF57" s="257"/>
      <c r="BG57" s="257"/>
      <c r="BH57" s="257"/>
      <c r="BI57" s="257"/>
      <c r="BJ57" s="257"/>
      <c r="BK57" s="257"/>
      <c r="BL57" s="813"/>
      <c r="BM57" s="816"/>
      <c r="BN57" s="51">
        <f t="shared" si="5"/>
        <v>0</v>
      </c>
      <c r="BO57" s="257"/>
      <c r="BP57" s="257"/>
      <c r="BQ57" s="257"/>
      <c r="BR57" s="257"/>
      <c r="BS57" s="257"/>
      <c r="BT57" s="257"/>
      <c r="BU57" s="821"/>
      <c r="BV57" s="822"/>
      <c r="BW57" s="822"/>
      <c r="BX57" s="822"/>
      <c r="BY57" s="822"/>
      <c r="BZ57" s="822"/>
      <c r="CA57" s="822"/>
      <c r="CB57" s="822"/>
      <c r="CC57" s="823"/>
    </row>
    <row r="58" spans="1:81" s="58" customFormat="1" ht="40.200000000000003" customHeight="1" thickBot="1" x14ac:dyDescent="0.35">
      <c r="A58" s="34"/>
      <c r="B58" s="907"/>
      <c r="C58" s="870"/>
      <c r="D58" s="873"/>
      <c r="E58" s="853"/>
      <c r="F58" s="853"/>
      <c r="G58" s="853"/>
      <c r="H58" s="853"/>
      <c r="I58" s="1186"/>
      <c r="J58" s="814"/>
      <c r="K58" s="856"/>
      <c r="L58" s="859"/>
      <c r="M58" s="862"/>
      <c r="N58" s="838"/>
      <c r="O58" s="841"/>
      <c r="P58" s="865"/>
      <c r="Q58" s="874"/>
      <c r="R58" s="814"/>
      <c r="S58" s="232"/>
      <c r="T58" s="237"/>
      <c r="U58" s="237"/>
      <c r="V58" s="237"/>
      <c r="W58" s="232"/>
      <c r="X58" s="260"/>
      <c r="Y58" s="260"/>
      <c r="Z58" s="260"/>
      <c r="AA58" s="260"/>
      <c r="AB58" s="814"/>
      <c r="AC58" s="829"/>
      <c r="AD58" s="46">
        <f t="shared" si="6"/>
        <v>0</v>
      </c>
      <c r="AE58" s="46">
        <f t="shared" si="6"/>
        <v>0</v>
      </c>
      <c r="AF58" s="46">
        <f t="shared" si="6"/>
        <v>0</v>
      </c>
      <c r="AG58" s="46">
        <f t="shared" si="6"/>
        <v>0</v>
      </c>
      <c r="AH58" s="46">
        <f t="shared" si="6"/>
        <v>0</v>
      </c>
      <c r="AI58" s="46">
        <f t="shared" si="6"/>
        <v>0</v>
      </c>
      <c r="AJ58" s="46">
        <f t="shared" si="6"/>
        <v>0</v>
      </c>
      <c r="AK58" s="814"/>
      <c r="AL58" s="832"/>
      <c r="AM58" s="46">
        <f t="shared" si="2"/>
        <v>0</v>
      </c>
      <c r="AN58" s="49"/>
      <c r="AO58" s="49"/>
      <c r="AP58" s="49"/>
      <c r="AQ58" s="49"/>
      <c r="AR58" s="49"/>
      <c r="AS58" s="49"/>
      <c r="AT58" s="814"/>
      <c r="AU58" s="835"/>
      <c r="AV58" s="46">
        <f t="shared" si="3"/>
        <v>0</v>
      </c>
      <c r="AW58" s="49"/>
      <c r="AX58" s="49"/>
      <c r="AY58" s="49"/>
      <c r="AZ58" s="49"/>
      <c r="BA58" s="49"/>
      <c r="BB58" s="49"/>
      <c r="BC58" s="814"/>
      <c r="BD58" s="811"/>
      <c r="BE58" s="46">
        <f t="shared" si="4"/>
        <v>0</v>
      </c>
      <c r="BF58" s="49"/>
      <c r="BG58" s="49"/>
      <c r="BH58" s="49"/>
      <c r="BI58" s="49"/>
      <c r="BJ58" s="49"/>
      <c r="BK58" s="49"/>
      <c r="BL58" s="814"/>
      <c r="BM58" s="817"/>
      <c r="BN58" s="46">
        <f t="shared" si="5"/>
        <v>0</v>
      </c>
      <c r="BO58" s="49"/>
      <c r="BP58" s="49"/>
      <c r="BQ58" s="49"/>
      <c r="BR58" s="49"/>
      <c r="BS58" s="49"/>
      <c r="BT58" s="49"/>
      <c r="BU58" s="824"/>
      <c r="BV58" s="825"/>
      <c r="BW58" s="825"/>
      <c r="BX58" s="825"/>
      <c r="BY58" s="825"/>
      <c r="BZ58" s="825"/>
      <c r="CA58" s="825"/>
      <c r="CB58" s="825"/>
      <c r="CC58" s="826"/>
    </row>
    <row r="59" spans="1:81" s="58" customFormat="1" ht="40.200000000000003" customHeight="1" thickTop="1" x14ac:dyDescent="0.3">
      <c r="A59" s="34"/>
      <c r="B59" s="907"/>
      <c r="C59" s="868" t="s">
        <v>356</v>
      </c>
      <c r="D59" s="871">
        <v>4103</v>
      </c>
      <c r="E59" s="851" t="s">
        <v>7571</v>
      </c>
      <c r="F59" s="851">
        <v>4103052</v>
      </c>
      <c r="G59" s="851" t="s">
        <v>4052</v>
      </c>
      <c r="H59" s="851" t="s">
        <v>7572</v>
      </c>
      <c r="I59" s="1184">
        <v>2021004540217</v>
      </c>
      <c r="J59" s="812">
        <v>261</v>
      </c>
      <c r="K59" s="854" t="str">
        <f>+[5]Metas!K296</f>
        <v>Iniciativas productivas de productos elaborados por gitanos con acompañamiento para su formulación y puesta en marcha</v>
      </c>
      <c r="L59" s="857">
        <v>3</v>
      </c>
      <c r="M59" s="860">
        <f>SUM(N59:Q59)</f>
        <v>3</v>
      </c>
      <c r="N59" s="836">
        <v>1</v>
      </c>
      <c r="O59" s="839">
        <v>1</v>
      </c>
      <c r="P59" s="863">
        <v>1</v>
      </c>
      <c r="Q59" s="866"/>
      <c r="R59" s="812">
        <f>+$J59</f>
        <v>261</v>
      </c>
      <c r="S59" s="231" t="s">
        <v>7596</v>
      </c>
      <c r="T59" s="235"/>
      <c r="U59" s="235" t="s">
        <v>3827</v>
      </c>
      <c r="V59" s="235" t="s">
        <v>3831</v>
      </c>
      <c r="W59" s="231" t="s">
        <v>7597</v>
      </c>
      <c r="X59" s="256">
        <v>45020</v>
      </c>
      <c r="Y59" s="256"/>
      <c r="Z59" s="256"/>
      <c r="AA59" s="256"/>
      <c r="AB59" s="812">
        <f>+$J59</f>
        <v>261</v>
      </c>
      <c r="AC59" s="827">
        <f>+L59</f>
        <v>3</v>
      </c>
      <c r="AD59" s="44">
        <f t="shared" si="6"/>
        <v>0</v>
      </c>
      <c r="AE59" s="44">
        <f t="shared" si="6"/>
        <v>0</v>
      </c>
      <c r="AF59" s="44">
        <f t="shared" si="6"/>
        <v>0</v>
      </c>
      <c r="AG59" s="44">
        <f t="shared" si="6"/>
        <v>0</v>
      </c>
      <c r="AH59" s="44">
        <f t="shared" si="6"/>
        <v>0</v>
      </c>
      <c r="AI59" s="44">
        <f t="shared" si="6"/>
        <v>0</v>
      </c>
      <c r="AJ59" s="44">
        <f t="shared" si="6"/>
        <v>0</v>
      </c>
      <c r="AK59" s="812">
        <f>+$J59</f>
        <v>261</v>
      </c>
      <c r="AL59" s="830">
        <f>+N59</f>
        <v>1</v>
      </c>
      <c r="AM59" s="44">
        <f t="shared" si="2"/>
        <v>0</v>
      </c>
      <c r="AN59" s="47"/>
      <c r="AO59" s="47"/>
      <c r="AP59" s="47"/>
      <c r="AQ59" s="47"/>
      <c r="AR59" s="47"/>
      <c r="AS59" s="47"/>
      <c r="AT59" s="812">
        <f>+$J59</f>
        <v>261</v>
      </c>
      <c r="AU59" s="833">
        <f>+O59</f>
        <v>1</v>
      </c>
      <c r="AV59" s="44">
        <f t="shared" si="3"/>
        <v>0</v>
      </c>
      <c r="AW59" s="47"/>
      <c r="AX59" s="47"/>
      <c r="AY59" s="47"/>
      <c r="AZ59" s="47"/>
      <c r="BA59" s="47"/>
      <c r="BB59" s="47"/>
      <c r="BC59" s="812">
        <f>+$J59</f>
        <v>261</v>
      </c>
      <c r="BD59" s="809">
        <f>+P59</f>
        <v>1</v>
      </c>
      <c r="BE59" s="44">
        <f t="shared" si="4"/>
        <v>0</v>
      </c>
      <c r="BF59" s="47"/>
      <c r="BG59" s="47"/>
      <c r="BH59" s="47"/>
      <c r="BI59" s="47"/>
      <c r="BJ59" s="47"/>
      <c r="BK59" s="47"/>
      <c r="BL59" s="812">
        <f>+$J59</f>
        <v>261</v>
      </c>
      <c r="BM59" s="815">
        <f>+Q59</f>
        <v>0</v>
      </c>
      <c r="BN59" s="44">
        <f t="shared" si="5"/>
        <v>0</v>
      </c>
      <c r="BO59" s="47"/>
      <c r="BP59" s="47"/>
      <c r="BQ59" s="47"/>
      <c r="BR59" s="47"/>
      <c r="BS59" s="47"/>
      <c r="BT59" s="47"/>
      <c r="BU59" s="818"/>
      <c r="BV59" s="819"/>
      <c r="BW59" s="819"/>
      <c r="BX59" s="819"/>
      <c r="BY59" s="819"/>
      <c r="BZ59" s="819"/>
      <c r="CA59" s="819"/>
      <c r="CB59" s="819"/>
      <c r="CC59" s="820"/>
    </row>
    <row r="60" spans="1:81" s="58" customFormat="1" ht="40.200000000000003" customHeight="1" x14ac:dyDescent="0.3">
      <c r="A60" s="34"/>
      <c r="B60" s="907"/>
      <c r="C60" s="869"/>
      <c r="D60" s="872"/>
      <c r="E60" s="852"/>
      <c r="F60" s="852"/>
      <c r="G60" s="852"/>
      <c r="H60" s="852"/>
      <c r="I60" s="1185"/>
      <c r="J60" s="813"/>
      <c r="K60" s="855"/>
      <c r="L60" s="858"/>
      <c r="M60" s="861"/>
      <c r="N60" s="837"/>
      <c r="O60" s="840"/>
      <c r="P60" s="864"/>
      <c r="Q60" s="867"/>
      <c r="R60" s="813"/>
      <c r="S60" s="39"/>
      <c r="T60" s="236"/>
      <c r="U60" s="236"/>
      <c r="V60" s="236"/>
      <c r="W60" s="39"/>
      <c r="X60" s="31"/>
      <c r="Y60" s="31"/>
      <c r="Z60" s="31"/>
      <c r="AA60" s="31"/>
      <c r="AB60" s="813"/>
      <c r="AC60" s="828"/>
      <c r="AD60" s="51">
        <f t="shared" si="6"/>
        <v>0</v>
      </c>
      <c r="AE60" s="51">
        <f t="shared" si="6"/>
        <v>0</v>
      </c>
      <c r="AF60" s="51">
        <f t="shared" si="6"/>
        <v>0</v>
      </c>
      <c r="AG60" s="51">
        <f t="shared" si="6"/>
        <v>0</v>
      </c>
      <c r="AH60" s="51">
        <f t="shared" si="6"/>
        <v>0</v>
      </c>
      <c r="AI60" s="51">
        <f t="shared" si="6"/>
        <v>0</v>
      </c>
      <c r="AJ60" s="51">
        <f t="shared" si="6"/>
        <v>0</v>
      </c>
      <c r="AK60" s="813"/>
      <c r="AL60" s="831"/>
      <c r="AM60" s="51">
        <f t="shared" si="2"/>
        <v>0</v>
      </c>
      <c r="AN60" s="257"/>
      <c r="AO60" s="257"/>
      <c r="AP60" s="257"/>
      <c r="AQ60" s="257"/>
      <c r="AR60" s="257"/>
      <c r="AS60" s="257"/>
      <c r="AT60" s="813"/>
      <c r="AU60" s="834"/>
      <c r="AV60" s="51">
        <f t="shared" si="3"/>
        <v>0</v>
      </c>
      <c r="AW60" s="257"/>
      <c r="AX60" s="257"/>
      <c r="AY60" s="257"/>
      <c r="AZ60" s="257"/>
      <c r="BA60" s="257"/>
      <c r="BB60" s="257"/>
      <c r="BC60" s="813"/>
      <c r="BD60" s="810"/>
      <c r="BE60" s="51">
        <f t="shared" si="4"/>
        <v>0</v>
      </c>
      <c r="BF60" s="257"/>
      <c r="BG60" s="257"/>
      <c r="BH60" s="257"/>
      <c r="BI60" s="257"/>
      <c r="BJ60" s="257"/>
      <c r="BK60" s="257"/>
      <c r="BL60" s="813"/>
      <c r="BM60" s="816"/>
      <c r="BN60" s="51">
        <f t="shared" si="5"/>
        <v>0</v>
      </c>
      <c r="BO60" s="257"/>
      <c r="BP60" s="257"/>
      <c r="BQ60" s="257"/>
      <c r="BR60" s="257"/>
      <c r="BS60" s="257"/>
      <c r="BT60" s="257"/>
      <c r="BU60" s="821"/>
      <c r="BV60" s="822"/>
      <c r="BW60" s="822"/>
      <c r="BX60" s="822"/>
      <c r="BY60" s="822"/>
      <c r="BZ60" s="822"/>
      <c r="CA60" s="822"/>
      <c r="CB60" s="822"/>
      <c r="CC60" s="823"/>
    </row>
    <row r="61" spans="1:81" s="58" customFormat="1" ht="40.200000000000003" customHeight="1" x14ac:dyDescent="0.3">
      <c r="A61" s="34"/>
      <c r="B61" s="907"/>
      <c r="C61" s="869"/>
      <c r="D61" s="872"/>
      <c r="E61" s="852"/>
      <c r="F61" s="852"/>
      <c r="G61" s="852"/>
      <c r="H61" s="852"/>
      <c r="I61" s="1185"/>
      <c r="J61" s="813"/>
      <c r="K61" s="855"/>
      <c r="L61" s="858"/>
      <c r="M61" s="861"/>
      <c r="N61" s="837"/>
      <c r="O61" s="840"/>
      <c r="P61" s="864"/>
      <c r="Q61" s="867"/>
      <c r="R61" s="813"/>
      <c r="S61" s="39"/>
      <c r="T61" s="236"/>
      <c r="U61" s="236"/>
      <c r="V61" s="236"/>
      <c r="W61" s="39"/>
      <c r="X61" s="31"/>
      <c r="Y61" s="31"/>
      <c r="Z61" s="31"/>
      <c r="AA61" s="31"/>
      <c r="AB61" s="813"/>
      <c r="AC61" s="828"/>
      <c r="AD61" s="51">
        <f t="shared" si="6"/>
        <v>0</v>
      </c>
      <c r="AE61" s="51">
        <f t="shared" si="6"/>
        <v>0</v>
      </c>
      <c r="AF61" s="51">
        <f t="shared" si="6"/>
        <v>0</v>
      </c>
      <c r="AG61" s="51">
        <f t="shared" si="6"/>
        <v>0</v>
      </c>
      <c r="AH61" s="51">
        <f t="shared" si="6"/>
        <v>0</v>
      </c>
      <c r="AI61" s="51">
        <f t="shared" si="6"/>
        <v>0</v>
      </c>
      <c r="AJ61" s="51">
        <f t="shared" si="6"/>
        <v>0</v>
      </c>
      <c r="AK61" s="813"/>
      <c r="AL61" s="831"/>
      <c r="AM61" s="51">
        <f t="shared" si="2"/>
        <v>0</v>
      </c>
      <c r="AN61" s="257"/>
      <c r="AO61" s="257"/>
      <c r="AP61" s="257"/>
      <c r="AQ61" s="257"/>
      <c r="AR61" s="257"/>
      <c r="AS61" s="257"/>
      <c r="AT61" s="813"/>
      <c r="AU61" s="834"/>
      <c r="AV61" s="51">
        <f t="shared" si="3"/>
        <v>0</v>
      </c>
      <c r="AW61" s="257"/>
      <c r="AX61" s="257"/>
      <c r="AY61" s="257"/>
      <c r="AZ61" s="257"/>
      <c r="BA61" s="257"/>
      <c r="BB61" s="257"/>
      <c r="BC61" s="813"/>
      <c r="BD61" s="810"/>
      <c r="BE61" s="51">
        <f t="shared" si="4"/>
        <v>0</v>
      </c>
      <c r="BF61" s="257"/>
      <c r="BG61" s="257"/>
      <c r="BH61" s="257"/>
      <c r="BI61" s="257"/>
      <c r="BJ61" s="257"/>
      <c r="BK61" s="257"/>
      <c r="BL61" s="813"/>
      <c r="BM61" s="816"/>
      <c r="BN61" s="51">
        <f t="shared" si="5"/>
        <v>0</v>
      </c>
      <c r="BO61" s="257"/>
      <c r="BP61" s="257"/>
      <c r="BQ61" s="257"/>
      <c r="BR61" s="257"/>
      <c r="BS61" s="257"/>
      <c r="BT61" s="257"/>
      <c r="BU61" s="821"/>
      <c r="BV61" s="822"/>
      <c r="BW61" s="822"/>
      <c r="BX61" s="822"/>
      <c r="BY61" s="822"/>
      <c r="BZ61" s="822"/>
      <c r="CA61" s="822"/>
      <c r="CB61" s="822"/>
      <c r="CC61" s="823"/>
    </row>
    <row r="62" spans="1:81" s="58" customFormat="1" ht="40.200000000000003" customHeight="1" thickBot="1" x14ac:dyDescent="0.35">
      <c r="A62" s="34"/>
      <c r="B62" s="907"/>
      <c r="C62" s="869"/>
      <c r="D62" s="873"/>
      <c r="E62" s="853"/>
      <c r="F62" s="853"/>
      <c r="G62" s="853"/>
      <c r="H62" s="853"/>
      <c r="I62" s="1186"/>
      <c r="J62" s="814"/>
      <c r="K62" s="856"/>
      <c r="L62" s="859"/>
      <c r="M62" s="862"/>
      <c r="N62" s="838"/>
      <c r="O62" s="841"/>
      <c r="P62" s="865"/>
      <c r="Q62" s="874"/>
      <c r="R62" s="814"/>
      <c r="S62" s="232"/>
      <c r="T62" s="237"/>
      <c r="U62" s="237"/>
      <c r="V62" s="237"/>
      <c r="W62" s="232"/>
      <c r="X62" s="260"/>
      <c r="Y62" s="260"/>
      <c r="Z62" s="260"/>
      <c r="AA62" s="260"/>
      <c r="AB62" s="814"/>
      <c r="AC62" s="829"/>
      <c r="AD62" s="46">
        <f t="shared" si="6"/>
        <v>0</v>
      </c>
      <c r="AE62" s="46">
        <f t="shared" si="6"/>
        <v>0</v>
      </c>
      <c r="AF62" s="46">
        <f t="shared" si="6"/>
        <v>0</v>
      </c>
      <c r="AG62" s="46">
        <f t="shared" si="6"/>
        <v>0</v>
      </c>
      <c r="AH62" s="46">
        <f t="shared" si="6"/>
        <v>0</v>
      </c>
      <c r="AI62" s="46">
        <f t="shared" si="6"/>
        <v>0</v>
      </c>
      <c r="AJ62" s="46">
        <f t="shared" si="6"/>
        <v>0</v>
      </c>
      <c r="AK62" s="814"/>
      <c r="AL62" s="832"/>
      <c r="AM62" s="46">
        <f t="shared" si="2"/>
        <v>0</v>
      </c>
      <c r="AN62" s="49"/>
      <c r="AO62" s="49"/>
      <c r="AP62" s="49"/>
      <c r="AQ62" s="49"/>
      <c r="AR62" s="49"/>
      <c r="AS62" s="49"/>
      <c r="AT62" s="814"/>
      <c r="AU62" s="835"/>
      <c r="AV62" s="46">
        <f t="shared" si="3"/>
        <v>0</v>
      </c>
      <c r="AW62" s="49"/>
      <c r="AX62" s="49"/>
      <c r="AY62" s="49"/>
      <c r="AZ62" s="49"/>
      <c r="BA62" s="49"/>
      <c r="BB62" s="49"/>
      <c r="BC62" s="814"/>
      <c r="BD62" s="811"/>
      <c r="BE62" s="46">
        <f t="shared" si="4"/>
        <v>0</v>
      </c>
      <c r="BF62" s="49"/>
      <c r="BG62" s="49"/>
      <c r="BH62" s="49"/>
      <c r="BI62" s="49"/>
      <c r="BJ62" s="49"/>
      <c r="BK62" s="49"/>
      <c r="BL62" s="814"/>
      <c r="BM62" s="817"/>
      <c r="BN62" s="46">
        <f t="shared" si="5"/>
        <v>0</v>
      </c>
      <c r="BO62" s="49"/>
      <c r="BP62" s="49"/>
      <c r="BQ62" s="49"/>
      <c r="BR62" s="49"/>
      <c r="BS62" s="49"/>
      <c r="BT62" s="49"/>
      <c r="BU62" s="824"/>
      <c r="BV62" s="825"/>
      <c r="BW62" s="825"/>
      <c r="BX62" s="825"/>
      <c r="BY62" s="825"/>
      <c r="BZ62" s="825"/>
      <c r="CA62" s="825"/>
      <c r="CB62" s="825"/>
      <c r="CC62" s="826"/>
    </row>
    <row r="63" spans="1:81" s="58" customFormat="1" ht="40.200000000000003" customHeight="1" thickTop="1" x14ac:dyDescent="0.3">
      <c r="A63" s="34"/>
      <c r="B63" s="907"/>
      <c r="C63" s="869"/>
      <c r="D63" s="871">
        <v>4103</v>
      </c>
      <c r="E63" s="851" t="s">
        <v>7571</v>
      </c>
      <c r="F63" s="851">
        <v>4103052</v>
      </c>
      <c r="G63" s="851" t="s">
        <v>4052</v>
      </c>
      <c r="H63" s="851" t="s">
        <v>7572</v>
      </c>
      <c r="I63" s="1184">
        <v>2021004540217</v>
      </c>
      <c r="J63" s="812">
        <v>262</v>
      </c>
      <c r="K63" s="854" t="str">
        <f>+[5]Metas!K297</f>
        <v>Ferias de exposición de productos elaborados por Gitanos y muestra gastronómica realizadas.</v>
      </c>
      <c r="L63" s="857">
        <v>1</v>
      </c>
      <c r="M63" s="860">
        <f>SUM(N63:Q63)</f>
        <v>1</v>
      </c>
      <c r="N63" s="836"/>
      <c r="O63" s="839">
        <v>1</v>
      </c>
      <c r="P63" s="863"/>
      <c r="Q63" s="866"/>
      <c r="R63" s="812">
        <f>+$J63</f>
        <v>262</v>
      </c>
      <c r="S63" s="231" t="s">
        <v>7592</v>
      </c>
      <c r="T63" s="235"/>
      <c r="U63" s="235" t="s">
        <v>3827</v>
      </c>
      <c r="V63" s="235" t="s">
        <v>3831</v>
      </c>
      <c r="W63" s="231" t="s">
        <v>7582</v>
      </c>
      <c r="X63" s="256">
        <v>45209</v>
      </c>
      <c r="Y63" s="256"/>
      <c r="Z63" s="256"/>
      <c r="AA63" s="256"/>
      <c r="AB63" s="812">
        <f>+$J63</f>
        <v>262</v>
      </c>
      <c r="AC63" s="827">
        <f>+L63</f>
        <v>1</v>
      </c>
      <c r="AD63" s="44">
        <f t="shared" si="6"/>
        <v>0</v>
      </c>
      <c r="AE63" s="44">
        <f t="shared" si="6"/>
        <v>0</v>
      </c>
      <c r="AF63" s="44">
        <f t="shared" si="6"/>
        <v>0</v>
      </c>
      <c r="AG63" s="44">
        <f t="shared" si="6"/>
        <v>0</v>
      </c>
      <c r="AH63" s="44">
        <f t="shared" si="6"/>
        <v>0</v>
      </c>
      <c r="AI63" s="44">
        <f t="shared" si="6"/>
        <v>0</v>
      </c>
      <c r="AJ63" s="44">
        <f t="shared" si="6"/>
        <v>0</v>
      </c>
      <c r="AK63" s="812">
        <f>+$J63</f>
        <v>262</v>
      </c>
      <c r="AL63" s="830">
        <f>+N63</f>
        <v>0</v>
      </c>
      <c r="AM63" s="44">
        <f t="shared" si="2"/>
        <v>0</v>
      </c>
      <c r="AN63" s="47"/>
      <c r="AO63" s="47"/>
      <c r="AP63" s="47"/>
      <c r="AQ63" s="47"/>
      <c r="AR63" s="47"/>
      <c r="AS63" s="47"/>
      <c r="AT63" s="812">
        <f>+$J63</f>
        <v>262</v>
      </c>
      <c r="AU63" s="833">
        <f>+O63</f>
        <v>1</v>
      </c>
      <c r="AV63" s="44">
        <f t="shared" si="3"/>
        <v>0</v>
      </c>
      <c r="AW63" s="47"/>
      <c r="AX63" s="47"/>
      <c r="AY63" s="47"/>
      <c r="AZ63" s="47"/>
      <c r="BA63" s="47"/>
      <c r="BB63" s="47"/>
      <c r="BC63" s="812">
        <f>+$J63</f>
        <v>262</v>
      </c>
      <c r="BD63" s="809">
        <f>+P63</f>
        <v>0</v>
      </c>
      <c r="BE63" s="44">
        <f t="shared" si="4"/>
        <v>0</v>
      </c>
      <c r="BF63" s="47"/>
      <c r="BG63" s="47"/>
      <c r="BH63" s="47"/>
      <c r="BI63" s="47"/>
      <c r="BJ63" s="47"/>
      <c r="BK63" s="47"/>
      <c r="BL63" s="812">
        <f>+$J63</f>
        <v>262</v>
      </c>
      <c r="BM63" s="815">
        <f>+Q63</f>
        <v>0</v>
      </c>
      <c r="BN63" s="44">
        <f t="shared" si="5"/>
        <v>0</v>
      </c>
      <c r="BO63" s="47"/>
      <c r="BP63" s="47"/>
      <c r="BQ63" s="47"/>
      <c r="BR63" s="47"/>
      <c r="BS63" s="47"/>
      <c r="BT63" s="47"/>
      <c r="BU63" s="818"/>
      <c r="BV63" s="819"/>
      <c r="BW63" s="819"/>
      <c r="BX63" s="819"/>
      <c r="BY63" s="819"/>
      <c r="BZ63" s="819"/>
      <c r="CA63" s="819"/>
      <c r="CB63" s="819"/>
      <c r="CC63" s="820"/>
    </row>
    <row r="64" spans="1:81" s="58" customFormat="1" ht="40.200000000000003" customHeight="1" x14ac:dyDescent="0.3">
      <c r="A64" s="34"/>
      <c r="B64" s="907"/>
      <c r="C64" s="869"/>
      <c r="D64" s="872"/>
      <c r="E64" s="852"/>
      <c r="F64" s="852"/>
      <c r="G64" s="852"/>
      <c r="H64" s="852"/>
      <c r="I64" s="1185"/>
      <c r="J64" s="813"/>
      <c r="K64" s="855"/>
      <c r="L64" s="858"/>
      <c r="M64" s="861"/>
      <c r="N64" s="837"/>
      <c r="O64" s="840"/>
      <c r="P64" s="864"/>
      <c r="Q64" s="867"/>
      <c r="R64" s="813"/>
      <c r="S64" s="39"/>
      <c r="T64" s="236"/>
      <c r="U64" s="236"/>
      <c r="V64" s="236"/>
      <c r="W64" s="39"/>
      <c r="X64" s="31"/>
      <c r="Y64" s="31"/>
      <c r="Z64" s="31"/>
      <c r="AA64" s="31"/>
      <c r="AB64" s="813"/>
      <c r="AC64" s="828"/>
      <c r="AD64" s="51">
        <f t="shared" si="6"/>
        <v>0</v>
      </c>
      <c r="AE64" s="51">
        <f t="shared" si="6"/>
        <v>0</v>
      </c>
      <c r="AF64" s="51">
        <f t="shared" si="6"/>
        <v>0</v>
      </c>
      <c r="AG64" s="51">
        <f t="shared" si="6"/>
        <v>0</v>
      </c>
      <c r="AH64" s="51">
        <f t="shared" si="6"/>
        <v>0</v>
      </c>
      <c r="AI64" s="51">
        <f t="shared" si="6"/>
        <v>0</v>
      </c>
      <c r="AJ64" s="51">
        <f t="shared" si="6"/>
        <v>0</v>
      </c>
      <c r="AK64" s="813"/>
      <c r="AL64" s="831"/>
      <c r="AM64" s="51">
        <f t="shared" si="2"/>
        <v>0</v>
      </c>
      <c r="AN64" s="257"/>
      <c r="AO64" s="257"/>
      <c r="AP64" s="257"/>
      <c r="AQ64" s="257"/>
      <c r="AR64" s="257"/>
      <c r="AS64" s="257"/>
      <c r="AT64" s="813"/>
      <c r="AU64" s="834"/>
      <c r="AV64" s="51">
        <f t="shared" si="3"/>
        <v>0</v>
      </c>
      <c r="AW64" s="257"/>
      <c r="AX64" s="257"/>
      <c r="AY64" s="257"/>
      <c r="AZ64" s="257"/>
      <c r="BA64" s="257"/>
      <c r="BB64" s="257"/>
      <c r="BC64" s="813"/>
      <c r="BD64" s="810"/>
      <c r="BE64" s="51">
        <f t="shared" si="4"/>
        <v>0</v>
      </c>
      <c r="BF64" s="257"/>
      <c r="BG64" s="257"/>
      <c r="BH64" s="257"/>
      <c r="BI64" s="257"/>
      <c r="BJ64" s="257"/>
      <c r="BK64" s="257"/>
      <c r="BL64" s="813"/>
      <c r="BM64" s="816"/>
      <c r="BN64" s="51">
        <f t="shared" si="5"/>
        <v>0</v>
      </c>
      <c r="BO64" s="257"/>
      <c r="BP64" s="257"/>
      <c r="BQ64" s="257"/>
      <c r="BR64" s="257"/>
      <c r="BS64" s="257"/>
      <c r="BT64" s="257"/>
      <c r="BU64" s="821"/>
      <c r="BV64" s="822"/>
      <c r="BW64" s="822"/>
      <c r="BX64" s="822"/>
      <c r="BY64" s="822"/>
      <c r="BZ64" s="822"/>
      <c r="CA64" s="822"/>
      <c r="CB64" s="822"/>
      <c r="CC64" s="823"/>
    </row>
    <row r="65" spans="1:81" s="58" customFormat="1" ht="40.200000000000003" customHeight="1" x14ac:dyDescent="0.3">
      <c r="A65" s="34"/>
      <c r="B65" s="907"/>
      <c r="C65" s="869"/>
      <c r="D65" s="872"/>
      <c r="E65" s="852"/>
      <c r="F65" s="852"/>
      <c r="G65" s="852"/>
      <c r="H65" s="852"/>
      <c r="I65" s="1185"/>
      <c r="J65" s="813"/>
      <c r="K65" s="855"/>
      <c r="L65" s="858"/>
      <c r="M65" s="861"/>
      <c r="N65" s="837"/>
      <c r="O65" s="840"/>
      <c r="P65" s="864"/>
      <c r="Q65" s="867"/>
      <c r="R65" s="813"/>
      <c r="S65" s="39"/>
      <c r="T65" s="236"/>
      <c r="U65" s="236"/>
      <c r="V65" s="236"/>
      <c r="W65" s="39"/>
      <c r="X65" s="31"/>
      <c r="Y65" s="31"/>
      <c r="Z65" s="31"/>
      <c r="AA65" s="31"/>
      <c r="AB65" s="813"/>
      <c r="AC65" s="828"/>
      <c r="AD65" s="51">
        <f t="shared" si="6"/>
        <v>0</v>
      </c>
      <c r="AE65" s="51">
        <f t="shared" si="6"/>
        <v>0</v>
      </c>
      <c r="AF65" s="51">
        <f t="shared" si="6"/>
        <v>0</v>
      </c>
      <c r="AG65" s="51">
        <f t="shared" si="6"/>
        <v>0</v>
      </c>
      <c r="AH65" s="51">
        <f t="shared" si="6"/>
        <v>0</v>
      </c>
      <c r="AI65" s="51">
        <f t="shared" si="6"/>
        <v>0</v>
      </c>
      <c r="AJ65" s="51">
        <f t="shared" si="6"/>
        <v>0</v>
      </c>
      <c r="AK65" s="813"/>
      <c r="AL65" s="831"/>
      <c r="AM65" s="51">
        <f t="shared" si="2"/>
        <v>0</v>
      </c>
      <c r="AN65" s="257"/>
      <c r="AO65" s="257"/>
      <c r="AP65" s="257"/>
      <c r="AQ65" s="257"/>
      <c r="AR65" s="257"/>
      <c r="AS65" s="257"/>
      <c r="AT65" s="813"/>
      <c r="AU65" s="834"/>
      <c r="AV65" s="51">
        <f t="shared" si="3"/>
        <v>0</v>
      </c>
      <c r="AW65" s="257"/>
      <c r="AX65" s="257"/>
      <c r="AY65" s="257"/>
      <c r="AZ65" s="257"/>
      <c r="BA65" s="257"/>
      <c r="BB65" s="257"/>
      <c r="BC65" s="813"/>
      <c r="BD65" s="810"/>
      <c r="BE65" s="51">
        <f t="shared" si="4"/>
        <v>0</v>
      </c>
      <c r="BF65" s="257"/>
      <c r="BG65" s="257"/>
      <c r="BH65" s="257"/>
      <c r="BI65" s="257"/>
      <c r="BJ65" s="257"/>
      <c r="BK65" s="257"/>
      <c r="BL65" s="813"/>
      <c r="BM65" s="816"/>
      <c r="BN65" s="51">
        <f t="shared" si="5"/>
        <v>0</v>
      </c>
      <c r="BO65" s="257"/>
      <c r="BP65" s="257"/>
      <c r="BQ65" s="257"/>
      <c r="BR65" s="257"/>
      <c r="BS65" s="257"/>
      <c r="BT65" s="257"/>
      <c r="BU65" s="821"/>
      <c r="BV65" s="822"/>
      <c r="BW65" s="822"/>
      <c r="BX65" s="822"/>
      <c r="BY65" s="822"/>
      <c r="BZ65" s="822"/>
      <c r="CA65" s="822"/>
      <c r="CB65" s="822"/>
      <c r="CC65" s="823"/>
    </row>
    <row r="66" spans="1:81" s="58" customFormat="1" ht="40.200000000000003" customHeight="1" thickBot="1" x14ac:dyDescent="0.35">
      <c r="A66" s="34"/>
      <c r="B66" s="908"/>
      <c r="C66" s="870"/>
      <c r="D66" s="873"/>
      <c r="E66" s="853"/>
      <c r="F66" s="853"/>
      <c r="G66" s="853"/>
      <c r="H66" s="853"/>
      <c r="I66" s="1186"/>
      <c r="J66" s="814"/>
      <c r="K66" s="856"/>
      <c r="L66" s="859"/>
      <c r="M66" s="862"/>
      <c r="N66" s="838"/>
      <c r="O66" s="841"/>
      <c r="P66" s="865"/>
      <c r="Q66" s="874"/>
      <c r="R66" s="814"/>
      <c r="S66" s="232"/>
      <c r="T66" s="237"/>
      <c r="U66" s="237"/>
      <c r="V66" s="237"/>
      <c r="W66" s="232"/>
      <c r="X66" s="260"/>
      <c r="Y66" s="260"/>
      <c r="Z66" s="260"/>
      <c r="AA66" s="260"/>
      <c r="AB66" s="814"/>
      <c r="AC66" s="829"/>
      <c r="AD66" s="46">
        <f t="shared" si="6"/>
        <v>0</v>
      </c>
      <c r="AE66" s="46">
        <f t="shared" si="6"/>
        <v>0</v>
      </c>
      <c r="AF66" s="46">
        <f t="shared" si="6"/>
        <v>0</v>
      </c>
      <c r="AG66" s="46">
        <f t="shared" si="6"/>
        <v>0</v>
      </c>
      <c r="AH66" s="46">
        <f t="shared" si="6"/>
        <v>0</v>
      </c>
      <c r="AI66" s="46">
        <f t="shared" si="6"/>
        <v>0</v>
      </c>
      <c r="AJ66" s="46">
        <f t="shared" si="6"/>
        <v>0</v>
      </c>
      <c r="AK66" s="814"/>
      <c r="AL66" s="832"/>
      <c r="AM66" s="46">
        <f t="shared" si="2"/>
        <v>0</v>
      </c>
      <c r="AN66" s="49"/>
      <c r="AO66" s="49"/>
      <c r="AP66" s="49"/>
      <c r="AQ66" s="49"/>
      <c r="AR66" s="49"/>
      <c r="AS66" s="49"/>
      <c r="AT66" s="814"/>
      <c r="AU66" s="835"/>
      <c r="AV66" s="46">
        <f t="shared" si="3"/>
        <v>0</v>
      </c>
      <c r="AW66" s="49"/>
      <c r="AX66" s="49"/>
      <c r="AY66" s="49"/>
      <c r="AZ66" s="49"/>
      <c r="BA66" s="49"/>
      <c r="BB66" s="49"/>
      <c r="BC66" s="814"/>
      <c r="BD66" s="811"/>
      <c r="BE66" s="46">
        <f t="shared" si="4"/>
        <v>0</v>
      </c>
      <c r="BF66" s="49"/>
      <c r="BG66" s="49"/>
      <c r="BH66" s="49"/>
      <c r="BI66" s="49"/>
      <c r="BJ66" s="49"/>
      <c r="BK66" s="49"/>
      <c r="BL66" s="814"/>
      <c r="BM66" s="817"/>
      <c r="BN66" s="46">
        <f t="shared" si="5"/>
        <v>0</v>
      </c>
      <c r="BO66" s="49"/>
      <c r="BP66" s="49"/>
      <c r="BQ66" s="49"/>
      <c r="BR66" s="49"/>
      <c r="BS66" s="49"/>
      <c r="BT66" s="49"/>
      <c r="BU66" s="824"/>
      <c r="BV66" s="825"/>
      <c r="BW66" s="825"/>
      <c r="BX66" s="825"/>
      <c r="BY66" s="825"/>
      <c r="BZ66" s="825"/>
      <c r="CA66" s="825"/>
      <c r="CB66" s="825"/>
      <c r="CC66" s="826"/>
    </row>
    <row r="67" spans="1:81" ht="16.2" customHeight="1" thickTop="1" x14ac:dyDescent="0.3"/>
    <row r="68" spans="1:81" s="58" customFormat="1" ht="16.2" customHeight="1" x14ac:dyDescent="0.3">
      <c r="A68" s="34"/>
      <c r="B68" s="1166"/>
      <c r="C68" s="1159" t="s">
        <v>0</v>
      </c>
      <c r="D68" s="1159"/>
      <c r="E68" s="1159"/>
      <c r="F68" s="1159"/>
      <c r="G68" s="1159"/>
      <c r="H68" s="1159"/>
      <c r="I68" s="226"/>
      <c r="J68" s="252" t="s">
        <v>1</v>
      </c>
      <c r="K68" s="252"/>
      <c r="L68" s="241" t="s">
        <v>2856</v>
      </c>
      <c r="M68" s="229"/>
      <c r="N68" s="229"/>
      <c r="O68" s="229"/>
      <c r="P68" s="229"/>
      <c r="Q68" s="230"/>
      <c r="R68" s="1158" t="s">
        <v>0</v>
      </c>
      <c r="S68" s="1160"/>
      <c r="T68" s="1008" t="s">
        <v>1</v>
      </c>
      <c r="U68" s="1009"/>
      <c r="V68" s="1010"/>
      <c r="W68" s="246" t="str">
        <f>+$L68</f>
        <v>SECRETARÌA DE DESARROLLO SOCIAL</v>
      </c>
      <c r="X68" s="242"/>
      <c r="Y68" s="242"/>
      <c r="Z68" s="242"/>
      <c r="AA68" s="243"/>
      <c r="AB68" s="1158" t="s">
        <v>0</v>
      </c>
      <c r="AC68" s="1159"/>
      <c r="AD68" s="1159"/>
      <c r="AE68" s="1159"/>
      <c r="AF68" s="1159"/>
      <c r="AG68" s="1159"/>
      <c r="AH68" s="1159"/>
      <c r="AI68" s="1159"/>
      <c r="AJ68" s="1160"/>
      <c r="AK68" s="1132" t="s">
        <v>1</v>
      </c>
      <c r="AL68" s="1132"/>
      <c r="AM68" s="1132"/>
      <c r="AN68" s="1161" t="str">
        <f>+$L68</f>
        <v>SECRETARÌA DE DESARROLLO SOCIAL</v>
      </c>
      <c r="AO68" s="1161"/>
      <c r="AP68" s="1161"/>
      <c r="AQ68" s="1161"/>
      <c r="AR68" s="1161"/>
      <c r="AS68" s="1161"/>
      <c r="AT68" s="1158" t="s">
        <v>0</v>
      </c>
      <c r="AU68" s="1159"/>
      <c r="AV68" s="1159"/>
      <c r="AW68" s="1159"/>
      <c r="AX68" s="1159"/>
      <c r="AY68" s="1159"/>
      <c r="AZ68" s="1159"/>
      <c r="BA68" s="1159"/>
      <c r="BB68" s="1160"/>
      <c r="BC68" s="1132" t="s">
        <v>1</v>
      </c>
      <c r="BD68" s="1132"/>
      <c r="BE68" s="1132"/>
      <c r="BF68" s="1161" t="str">
        <f>+$L68</f>
        <v>SECRETARÌA DE DESARROLLO SOCIAL</v>
      </c>
      <c r="BG68" s="1161"/>
      <c r="BH68" s="1161"/>
      <c r="BI68" s="1161"/>
      <c r="BJ68" s="1161"/>
      <c r="BK68" s="1161"/>
      <c r="BL68" s="1158" t="s">
        <v>0</v>
      </c>
      <c r="BM68" s="1159"/>
      <c r="BN68" s="1159"/>
      <c r="BO68" s="1159"/>
      <c r="BP68" s="1159"/>
      <c r="BQ68" s="1159"/>
      <c r="BR68" s="1159"/>
      <c r="BS68" s="1159"/>
      <c r="BT68" s="1160"/>
      <c r="BU68" s="1132" t="s">
        <v>1</v>
      </c>
      <c r="BV68" s="1132"/>
      <c r="BW68" s="1132"/>
      <c r="BX68" s="1161" t="str">
        <f>+$L68</f>
        <v>SECRETARÌA DE DESARROLLO SOCIAL</v>
      </c>
      <c r="BY68" s="1161"/>
      <c r="BZ68" s="1161"/>
      <c r="CA68" s="1161"/>
      <c r="CB68" s="1161"/>
      <c r="CC68" s="1161"/>
    </row>
    <row r="69" spans="1:81" s="58" customFormat="1" ht="16.2" customHeight="1" x14ac:dyDescent="0.3">
      <c r="A69" s="34"/>
      <c r="B69" s="1167"/>
      <c r="C69" s="1156" t="s">
        <v>1657</v>
      </c>
      <c r="D69" s="1156"/>
      <c r="E69" s="1156"/>
      <c r="F69" s="1156"/>
      <c r="G69" s="1156"/>
      <c r="H69" s="1156"/>
      <c r="I69" s="227"/>
      <c r="J69" s="252" t="s">
        <v>2</v>
      </c>
      <c r="K69" s="252"/>
      <c r="L69" s="247"/>
      <c r="M69" s="244"/>
      <c r="N69" s="244"/>
      <c r="O69" s="244"/>
      <c r="P69" s="244"/>
      <c r="Q69" s="245"/>
      <c r="R69" s="1155" t="s">
        <v>1657</v>
      </c>
      <c r="S69" s="1157"/>
      <c r="T69" s="1008" t="s">
        <v>2</v>
      </c>
      <c r="U69" s="1009"/>
      <c r="V69" s="1010"/>
      <c r="W69" s="821">
        <f>+$L69</f>
        <v>0</v>
      </c>
      <c r="X69" s="822"/>
      <c r="Y69" s="822"/>
      <c r="Z69" s="822"/>
      <c r="AA69" s="1165"/>
      <c r="AB69" s="1155" t="s">
        <v>1657</v>
      </c>
      <c r="AC69" s="1156"/>
      <c r="AD69" s="1156"/>
      <c r="AE69" s="1156"/>
      <c r="AF69" s="1156"/>
      <c r="AG69" s="1156"/>
      <c r="AH69" s="1156"/>
      <c r="AI69" s="1156"/>
      <c r="AJ69" s="1157"/>
      <c r="AK69" s="1132" t="s">
        <v>2</v>
      </c>
      <c r="AL69" s="1132"/>
      <c r="AM69" s="1132"/>
      <c r="AN69" s="1148">
        <f>+$L69</f>
        <v>0</v>
      </c>
      <c r="AO69" s="1148"/>
      <c r="AP69" s="1148"/>
      <c r="AQ69" s="1148"/>
      <c r="AR69" s="1148"/>
      <c r="AS69" s="1148"/>
      <c r="AT69" s="1155" t="s">
        <v>1657</v>
      </c>
      <c r="AU69" s="1156"/>
      <c r="AV69" s="1156"/>
      <c r="AW69" s="1156"/>
      <c r="AX69" s="1156"/>
      <c r="AY69" s="1156"/>
      <c r="AZ69" s="1156"/>
      <c r="BA69" s="1156"/>
      <c r="BB69" s="1157"/>
      <c r="BC69" s="1132" t="s">
        <v>2</v>
      </c>
      <c r="BD69" s="1132"/>
      <c r="BE69" s="1132"/>
      <c r="BF69" s="1148">
        <f>+$L69</f>
        <v>0</v>
      </c>
      <c r="BG69" s="1148"/>
      <c r="BH69" s="1148"/>
      <c r="BI69" s="1148"/>
      <c r="BJ69" s="1148"/>
      <c r="BK69" s="1148"/>
      <c r="BL69" s="1155" t="s">
        <v>1657</v>
      </c>
      <c r="BM69" s="1156"/>
      <c r="BN69" s="1156"/>
      <c r="BO69" s="1156"/>
      <c r="BP69" s="1156"/>
      <c r="BQ69" s="1156"/>
      <c r="BR69" s="1156"/>
      <c r="BS69" s="1156"/>
      <c r="BT69" s="1157"/>
      <c r="BU69" s="1132" t="s">
        <v>2</v>
      </c>
      <c r="BV69" s="1132"/>
      <c r="BW69" s="1132"/>
      <c r="BX69" s="1148">
        <f>+$L69</f>
        <v>0</v>
      </c>
      <c r="BY69" s="1148"/>
      <c r="BZ69" s="1148"/>
      <c r="CA69" s="1148"/>
      <c r="CB69" s="1148"/>
      <c r="CC69" s="1148"/>
    </row>
    <row r="70" spans="1:81" s="58" customFormat="1" ht="16.2" customHeight="1" x14ac:dyDescent="0.3">
      <c r="A70" s="34"/>
      <c r="B70" s="1167"/>
      <c r="C70" s="1137" t="s">
        <v>3849</v>
      </c>
      <c r="D70" s="1137"/>
      <c r="E70" s="1137"/>
      <c r="F70" s="1137"/>
      <c r="G70" s="1137"/>
      <c r="H70" s="1137"/>
      <c r="I70" s="227"/>
      <c r="J70" s="252" t="s">
        <v>1656</v>
      </c>
      <c r="K70" s="252"/>
      <c r="L70" s="223" t="s">
        <v>20</v>
      </c>
      <c r="M70" s="224"/>
      <c r="N70" s="224"/>
      <c r="O70" s="224"/>
      <c r="P70" s="224"/>
      <c r="Q70" s="225"/>
      <c r="R70" s="1136" t="s">
        <v>3849</v>
      </c>
      <c r="S70" s="1138"/>
      <c r="T70" s="1008" t="s">
        <v>1664</v>
      </c>
      <c r="U70" s="1009"/>
      <c r="V70" s="1010"/>
      <c r="W70" s="248" t="str">
        <f>+$L70</f>
        <v>1. Bienestar Social</v>
      </c>
      <c r="X70" s="224"/>
      <c r="Y70" s="224"/>
      <c r="Z70" s="224"/>
      <c r="AA70" s="225"/>
      <c r="AB70" s="1136" t="s">
        <v>3849</v>
      </c>
      <c r="AC70" s="1137"/>
      <c r="AD70" s="1137"/>
      <c r="AE70" s="1137"/>
      <c r="AF70" s="1137"/>
      <c r="AG70" s="1137"/>
      <c r="AH70" s="1137"/>
      <c r="AI70" s="1137"/>
      <c r="AJ70" s="1138"/>
      <c r="AK70" s="1132" t="s">
        <v>1656</v>
      </c>
      <c r="AL70" s="1132"/>
      <c r="AM70" s="1132"/>
      <c r="AN70" s="1135" t="str">
        <f>+$L70</f>
        <v>1. Bienestar Social</v>
      </c>
      <c r="AO70" s="1135"/>
      <c r="AP70" s="1135"/>
      <c r="AQ70" s="1135"/>
      <c r="AR70" s="1135"/>
      <c r="AS70" s="1135"/>
      <c r="AT70" s="1136" t="s">
        <v>3849</v>
      </c>
      <c r="AU70" s="1137"/>
      <c r="AV70" s="1137"/>
      <c r="AW70" s="1137"/>
      <c r="AX70" s="1137"/>
      <c r="AY70" s="1137"/>
      <c r="AZ70" s="1137"/>
      <c r="BA70" s="1137"/>
      <c r="BB70" s="1138"/>
      <c r="BC70" s="1132" t="s">
        <v>1656</v>
      </c>
      <c r="BD70" s="1132"/>
      <c r="BE70" s="1132"/>
      <c r="BF70" s="1135" t="str">
        <f>+$L70</f>
        <v>1. Bienestar Social</v>
      </c>
      <c r="BG70" s="1135"/>
      <c r="BH70" s="1135"/>
      <c r="BI70" s="1135"/>
      <c r="BJ70" s="1135"/>
      <c r="BK70" s="1135"/>
      <c r="BL70" s="1136" t="s">
        <v>3849</v>
      </c>
      <c r="BM70" s="1137"/>
      <c r="BN70" s="1137"/>
      <c r="BO70" s="1137"/>
      <c r="BP70" s="1137"/>
      <c r="BQ70" s="1137"/>
      <c r="BR70" s="1137"/>
      <c r="BS70" s="1137"/>
      <c r="BT70" s="1138"/>
      <c r="BU70" s="1132" t="s">
        <v>1656</v>
      </c>
      <c r="BV70" s="1132"/>
      <c r="BW70" s="1132"/>
      <c r="BX70" s="1135" t="str">
        <f>+$L70</f>
        <v>1. Bienestar Social</v>
      </c>
      <c r="BY70" s="1135"/>
      <c r="BZ70" s="1135"/>
      <c r="CA70" s="1135"/>
      <c r="CB70" s="1135"/>
      <c r="CC70" s="1135"/>
    </row>
    <row r="71" spans="1:81" s="58" customFormat="1" ht="16.2" customHeight="1" x14ac:dyDescent="0.3">
      <c r="A71" s="34"/>
      <c r="B71" s="1168"/>
      <c r="C71" s="1140"/>
      <c r="D71" s="1140"/>
      <c r="E71" s="1140"/>
      <c r="F71" s="1140"/>
      <c r="G71" s="1140"/>
      <c r="H71" s="1140"/>
      <c r="I71" s="228"/>
      <c r="J71" s="252" t="s">
        <v>1659</v>
      </c>
      <c r="K71" s="252"/>
      <c r="L71" s="220" t="s">
        <v>359</v>
      </c>
      <c r="M71" s="221"/>
      <c r="N71" s="221"/>
      <c r="O71" s="221"/>
      <c r="P71" s="221"/>
      <c r="Q71" s="222"/>
      <c r="R71" s="1139"/>
      <c r="S71" s="1141"/>
      <c r="T71" s="1008" t="s">
        <v>1665</v>
      </c>
      <c r="U71" s="1009"/>
      <c r="V71" s="1010"/>
      <c r="W71" s="249" t="str">
        <f>+$L71</f>
        <v>1.6 Más Oportunidades para la Niñez y la Adolescencia.</v>
      </c>
      <c r="X71" s="221"/>
      <c r="Y71" s="221"/>
      <c r="Z71" s="221"/>
      <c r="AA71" s="222"/>
      <c r="AB71" s="1139"/>
      <c r="AC71" s="1140"/>
      <c r="AD71" s="1140"/>
      <c r="AE71" s="1140"/>
      <c r="AF71" s="1140"/>
      <c r="AG71" s="1140"/>
      <c r="AH71" s="1140"/>
      <c r="AI71" s="1140"/>
      <c r="AJ71" s="1141"/>
      <c r="AK71" s="1132" t="s">
        <v>1659</v>
      </c>
      <c r="AL71" s="1132"/>
      <c r="AM71" s="1132"/>
      <c r="AN71" s="1133" t="str">
        <f>+$L71</f>
        <v>1.6 Más Oportunidades para la Niñez y la Adolescencia.</v>
      </c>
      <c r="AO71" s="1133"/>
      <c r="AP71" s="1133"/>
      <c r="AQ71" s="1133"/>
      <c r="AR71" s="1133"/>
      <c r="AS71" s="1133"/>
      <c r="AT71" s="1139"/>
      <c r="AU71" s="1140"/>
      <c r="AV71" s="1140"/>
      <c r="AW71" s="1140"/>
      <c r="AX71" s="1140"/>
      <c r="AY71" s="1140"/>
      <c r="AZ71" s="1140"/>
      <c r="BA71" s="1140"/>
      <c r="BB71" s="1141"/>
      <c r="BC71" s="1132" t="s">
        <v>1659</v>
      </c>
      <c r="BD71" s="1132"/>
      <c r="BE71" s="1132"/>
      <c r="BF71" s="1133" t="str">
        <f>+$L71</f>
        <v>1.6 Más Oportunidades para la Niñez y la Adolescencia.</v>
      </c>
      <c r="BG71" s="1133"/>
      <c r="BH71" s="1133"/>
      <c r="BI71" s="1133"/>
      <c r="BJ71" s="1133"/>
      <c r="BK71" s="1133"/>
      <c r="BL71" s="1139"/>
      <c r="BM71" s="1140"/>
      <c r="BN71" s="1140"/>
      <c r="BO71" s="1140"/>
      <c r="BP71" s="1140"/>
      <c r="BQ71" s="1140"/>
      <c r="BR71" s="1140"/>
      <c r="BS71" s="1140"/>
      <c r="BT71" s="1141"/>
      <c r="BU71" s="1132" t="s">
        <v>1659</v>
      </c>
      <c r="BV71" s="1132"/>
      <c r="BW71" s="1132"/>
      <c r="BX71" s="1133" t="str">
        <f>+$L71</f>
        <v>1.6 Más Oportunidades para la Niñez y la Adolescencia.</v>
      </c>
      <c r="BY71" s="1133"/>
      <c r="BZ71" s="1133"/>
      <c r="CA71" s="1133"/>
      <c r="CB71" s="1133"/>
      <c r="CC71" s="1133"/>
    </row>
    <row r="72" spans="1:81" ht="16.2" customHeight="1" thickBot="1" x14ac:dyDescent="0.35">
      <c r="B72" s="2"/>
      <c r="C72" s="2"/>
      <c r="D72" s="2"/>
      <c r="E72" s="2"/>
      <c r="F72" s="2"/>
      <c r="G72" s="2"/>
      <c r="H72" s="2"/>
      <c r="I72" s="2"/>
      <c r="J72" s="59"/>
      <c r="K72" s="1"/>
      <c r="L72" s="1"/>
      <c r="M72" s="1"/>
      <c r="N72" s="1"/>
      <c r="O72" s="1"/>
      <c r="P72" s="1"/>
      <c r="Q72" s="1"/>
      <c r="R72" s="2"/>
      <c r="S72" s="2"/>
      <c r="T72" s="2"/>
      <c r="U72" s="2"/>
      <c r="V72" s="2"/>
      <c r="W72" s="2"/>
      <c r="X72" s="60"/>
      <c r="Y72" s="60"/>
      <c r="Z72" s="60"/>
      <c r="AA72" s="25"/>
      <c r="AB72" s="25"/>
      <c r="AC72" s="1"/>
      <c r="AK72" s="25"/>
      <c r="AT72" s="25"/>
      <c r="BC72" s="25"/>
      <c r="BL72" s="25"/>
    </row>
    <row r="73" spans="1:81" ht="16.2" customHeight="1" thickBot="1" x14ac:dyDescent="0.35">
      <c r="A73" s="1"/>
      <c r="B73" s="1067" t="s">
        <v>3</v>
      </c>
      <c r="C73" s="1067" t="s">
        <v>1661</v>
      </c>
      <c r="D73" s="1134" t="s">
        <v>3813</v>
      </c>
      <c r="E73" s="1134" t="s">
        <v>3812</v>
      </c>
      <c r="F73" s="1126" t="s">
        <v>3814</v>
      </c>
      <c r="G73" s="1126" t="s">
        <v>3815</v>
      </c>
      <c r="H73" s="1126" t="s">
        <v>3816</v>
      </c>
      <c r="I73" s="1126" t="s">
        <v>3817</v>
      </c>
      <c r="J73" s="1125" t="s">
        <v>1662</v>
      </c>
      <c r="K73" s="1129" t="s">
        <v>1674</v>
      </c>
      <c r="L73" s="1094" t="s">
        <v>3850</v>
      </c>
      <c r="M73" s="1040" t="s">
        <v>1652</v>
      </c>
      <c r="N73" s="1113" t="s">
        <v>3851</v>
      </c>
      <c r="O73" s="1116" t="s">
        <v>3852</v>
      </c>
      <c r="P73" s="1119" t="s">
        <v>3853</v>
      </c>
      <c r="Q73" s="1122" t="s">
        <v>3854</v>
      </c>
      <c r="R73" s="1125" t="s">
        <v>1662</v>
      </c>
      <c r="S73" s="1108" t="s">
        <v>4</v>
      </c>
      <c r="T73" s="1107" t="s">
        <v>3818</v>
      </c>
      <c r="U73" s="1107" t="s">
        <v>3819</v>
      </c>
      <c r="V73" s="1107" t="s">
        <v>3820</v>
      </c>
      <c r="W73" s="1108" t="s">
        <v>5</v>
      </c>
      <c r="X73" s="1111" t="s">
        <v>6</v>
      </c>
      <c r="Y73" s="1112"/>
      <c r="Z73" s="1111" t="s">
        <v>7</v>
      </c>
      <c r="AA73" s="1112"/>
      <c r="AB73" s="1067" t="s">
        <v>1662</v>
      </c>
      <c r="AC73" s="1094" t="s">
        <v>3850</v>
      </c>
      <c r="AD73" s="1097" t="s">
        <v>3855</v>
      </c>
      <c r="AE73" s="1098"/>
      <c r="AF73" s="1098"/>
      <c r="AG73" s="1098"/>
      <c r="AH73" s="1098"/>
      <c r="AI73" s="1098"/>
      <c r="AJ73" s="1099"/>
      <c r="AK73" s="1100" t="s">
        <v>1662</v>
      </c>
      <c r="AL73" s="1101" t="s">
        <v>3856</v>
      </c>
      <c r="AM73" s="1104" t="s">
        <v>3857</v>
      </c>
      <c r="AN73" s="1105"/>
      <c r="AO73" s="1105"/>
      <c r="AP73" s="1105"/>
      <c r="AQ73" s="1105"/>
      <c r="AR73" s="1105"/>
      <c r="AS73" s="1106"/>
      <c r="AT73" s="1067" t="s">
        <v>1662</v>
      </c>
      <c r="AU73" s="1082" t="s">
        <v>3858</v>
      </c>
      <c r="AV73" s="1085" t="s">
        <v>3859</v>
      </c>
      <c r="AW73" s="1086"/>
      <c r="AX73" s="1086"/>
      <c r="AY73" s="1086"/>
      <c r="AZ73" s="1086"/>
      <c r="BA73" s="1086"/>
      <c r="BB73" s="1087"/>
      <c r="BC73" s="1067" t="s">
        <v>1662</v>
      </c>
      <c r="BD73" s="1088" t="s">
        <v>3860</v>
      </c>
      <c r="BE73" s="1091" t="s">
        <v>3861</v>
      </c>
      <c r="BF73" s="1092"/>
      <c r="BG73" s="1092"/>
      <c r="BH73" s="1092"/>
      <c r="BI73" s="1092"/>
      <c r="BJ73" s="1092"/>
      <c r="BK73" s="1093"/>
      <c r="BL73" s="1067" t="s">
        <v>1662</v>
      </c>
      <c r="BM73" s="1068" t="s">
        <v>3862</v>
      </c>
      <c r="BN73" s="1070" t="s">
        <v>3863</v>
      </c>
      <c r="BO73" s="1071"/>
      <c r="BP73" s="1071"/>
      <c r="BQ73" s="1071"/>
      <c r="BR73" s="1071"/>
      <c r="BS73" s="1071"/>
      <c r="BT73" s="1072"/>
      <c r="BU73" s="1073" t="s">
        <v>1663</v>
      </c>
      <c r="BV73" s="1074"/>
      <c r="BW73" s="1074"/>
      <c r="BX73" s="1074"/>
      <c r="BY73" s="1074"/>
      <c r="BZ73" s="1074"/>
      <c r="CA73" s="1074"/>
      <c r="CB73" s="1074"/>
      <c r="CC73" s="1075"/>
    </row>
    <row r="74" spans="1:81" ht="16.2" customHeight="1" x14ac:dyDescent="0.3">
      <c r="A74" s="1"/>
      <c r="B74" s="1067"/>
      <c r="C74" s="1067"/>
      <c r="D74" s="1134"/>
      <c r="E74" s="1134"/>
      <c r="F74" s="1127"/>
      <c r="G74" s="1127"/>
      <c r="H74" s="1127"/>
      <c r="I74" s="1127"/>
      <c r="J74" s="1125"/>
      <c r="K74" s="1129"/>
      <c r="L74" s="1095"/>
      <c r="M74" s="1130"/>
      <c r="N74" s="1114"/>
      <c r="O74" s="1117"/>
      <c r="P74" s="1120"/>
      <c r="Q74" s="1123"/>
      <c r="R74" s="1125"/>
      <c r="S74" s="1109"/>
      <c r="T74" s="1107"/>
      <c r="U74" s="1107"/>
      <c r="V74" s="1107"/>
      <c r="W74" s="1109"/>
      <c r="X74" s="390" t="s">
        <v>12</v>
      </c>
      <c r="Y74" s="390" t="s">
        <v>13</v>
      </c>
      <c r="Z74" s="390" t="s">
        <v>12</v>
      </c>
      <c r="AA74" s="390" t="s">
        <v>13</v>
      </c>
      <c r="AB74" s="1067"/>
      <c r="AC74" s="1095"/>
      <c r="AD74" s="1065" t="s">
        <v>8</v>
      </c>
      <c r="AE74" s="1061" t="s">
        <v>9</v>
      </c>
      <c r="AF74" s="1061"/>
      <c r="AG74" s="1061"/>
      <c r="AH74" s="1061"/>
      <c r="AI74" s="1062" t="s">
        <v>1653</v>
      </c>
      <c r="AJ74" s="1063" t="s">
        <v>10</v>
      </c>
      <c r="AK74" s="1067"/>
      <c r="AL74" s="1102"/>
      <c r="AM74" s="1059" t="s">
        <v>11</v>
      </c>
      <c r="AN74" s="1061" t="s">
        <v>9</v>
      </c>
      <c r="AO74" s="1061"/>
      <c r="AP74" s="1061"/>
      <c r="AQ74" s="1061"/>
      <c r="AR74" s="1062" t="s">
        <v>1653</v>
      </c>
      <c r="AS74" s="1063" t="s">
        <v>10</v>
      </c>
      <c r="AT74" s="1067"/>
      <c r="AU74" s="1083"/>
      <c r="AV74" s="1059" t="s">
        <v>11</v>
      </c>
      <c r="AW74" s="1061" t="s">
        <v>9</v>
      </c>
      <c r="AX74" s="1061"/>
      <c r="AY74" s="1061"/>
      <c r="AZ74" s="1061"/>
      <c r="BA74" s="1062" t="s">
        <v>1653</v>
      </c>
      <c r="BB74" s="1063" t="s">
        <v>10</v>
      </c>
      <c r="BC74" s="1067"/>
      <c r="BD74" s="1089"/>
      <c r="BE74" s="1059" t="s">
        <v>11</v>
      </c>
      <c r="BF74" s="1061" t="s">
        <v>9</v>
      </c>
      <c r="BG74" s="1061"/>
      <c r="BH74" s="1061"/>
      <c r="BI74" s="1061"/>
      <c r="BJ74" s="1062" t="s">
        <v>1653</v>
      </c>
      <c r="BK74" s="1063" t="s">
        <v>10</v>
      </c>
      <c r="BL74" s="1067"/>
      <c r="BM74" s="1068"/>
      <c r="BN74" s="1065" t="s">
        <v>11</v>
      </c>
      <c r="BO74" s="1061" t="s">
        <v>9</v>
      </c>
      <c r="BP74" s="1061"/>
      <c r="BQ74" s="1061"/>
      <c r="BR74" s="1061"/>
      <c r="BS74" s="1049" t="s">
        <v>1653</v>
      </c>
      <c r="BT74" s="1051" t="s">
        <v>10</v>
      </c>
      <c r="BU74" s="1076"/>
      <c r="BV74" s="1077"/>
      <c r="BW74" s="1077"/>
      <c r="BX74" s="1077"/>
      <c r="BY74" s="1077"/>
      <c r="BZ74" s="1077"/>
      <c r="CA74" s="1077"/>
      <c r="CB74" s="1077"/>
      <c r="CC74" s="1078"/>
    </row>
    <row r="75" spans="1:81" ht="16.2" customHeight="1" x14ac:dyDescent="0.3">
      <c r="A75" s="1"/>
      <c r="B75" s="1067"/>
      <c r="C75" s="1067"/>
      <c r="D75" s="1134"/>
      <c r="E75" s="1134"/>
      <c r="F75" s="1128"/>
      <c r="G75" s="1128"/>
      <c r="H75" s="1128"/>
      <c r="I75" s="1128"/>
      <c r="J75" s="1125"/>
      <c r="K75" s="1129"/>
      <c r="L75" s="1096"/>
      <c r="M75" s="1131"/>
      <c r="N75" s="1115"/>
      <c r="O75" s="1118"/>
      <c r="P75" s="1121"/>
      <c r="Q75" s="1124"/>
      <c r="R75" s="1125"/>
      <c r="S75" s="1110"/>
      <c r="T75" s="1107"/>
      <c r="U75" s="1107"/>
      <c r="V75" s="1107"/>
      <c r="W75" s="1110"/>
      <c r="X75" s="391" t="s">
        <v>1660</v>
      </c>
      <c r="Y75" s="391" t="s">
        <v>1660</v>
      </c>
      <c r="Z75" s="391" t="s">
        <v>1660</v>
      </c>
      <c r="AA75" s="391" t="s">
        <v>1660</v>
      </c>
      <c r="AB75" s="1067"/>
      <c r="AC75" s="1096"/>
      <c r="AD75" s="1066"/>
      <c r="AE75" s="392" t="s">
        <v>14</v>
      </c>
      <c r="AF75" s="392" t="s">
        <v>17</v>
      </c>
      <c r="AG75" s="392" t="s">
        <v>15</v>
      </c>
      <c r="AH75" s="392" t="s">
        <v>16</v>
      </c>
      <c r="AI75" s="1050"/>
      <c r="AJ75" s="1064"/>
      <c r="AK75" s="1067"/>
      <c r="AL75" s="1103"/>
      <c r="AM75" s="1060"/>
      <c r="AN75" s="392" t="s">
        <v>14</v>
      </c>
      <c r="AO75" s="392" t="s">
        <v>17</v>
      </c>
      <c r="AP75" s="392" t="s">
        <v>15</v>
      </c>
      <c r="AQ75" s="392" t="s">
        <v>16</v>
      </c>
      <c r="AR75" s="1050"/>
      <c r="AS75" s="1064"/>
      <c r="AT75" s="1067"/>
      <c r="AU75" s="1084"/>
      <c r="AV75" s="1060"/>
      <c r="AW75" s="392" t="s">
        <v>14</v>
      </c>
      <c r="AX75" s="392" t="s">
        <v>17</v>
      </c>
      <c r="AY75" s="392" t="s">
        <v>15</v>
      </c>
      <c r="AZ75" s="392" t="s">
        <v>16</v>
      </c>
      <c r="BA75" s="1050"/>
      <c r="BB75" s="1064"/>
      <c r="BC75" s="1067"/>
      <c r="BD75" s="1090"/>
      <c r="BE75" s="1060"/>
      <c r="BF75" s="392" t="s">
        <v>14</v>
      </c>
      <c r="BG75" s="392" t="s">
        <v>17</v>
      </c>
      <c r="BH75" s="392" t="s">
        <v>15</v>
      </c>
      <c r="BI75" s="392" t="s">
        <v>16</v>
      </c>
      <c r="BJ75" s="1050"/>
      <c r="BK75" s="1064"/>
      <c r="BL75" s="1067"/>
      <c r="BM75" s="1069"/>
      <c r="BN75" s="1066"/>
      <c r="BO75" s="392" t="s">
        <v>14</v>
      </c>
      <c r="BP75" s="392" t="s">
        <v>17</v>
      </c>
      <c r="BQ75" s="392" t="s">
        <v>15</v>
      </c>
      <c r="BR75" s="392" t="s">
        <v>16</v>
      </c>
      <c r="BS75" s="1050"/>
      <c r="BT75" s="1052"/>
      <c r="BU75" s="1079"/>
      <c r="BV75" s="1080"/>
      <c r="BW75" s="1080"/>
      <c r="BX75" s="1080"/>
      <c r="BY75" s="1080"/>
      <c r="BZ75" s="1080"/>
      <c r="CA75" s="1080"/>
      <c r="CB75" s="1080"/>
      <c r="CC75" s="1081"/>
    </row>
    <row r="76" spans="1:81" ht="16.2" customHeight="1" thickBot="1" x14ac:dyDescent="0.35">
      <c r="B76" s="2"/>
    </row>
    <row r="77" spans="1:81" s="58" customFormat="1" ht="40.200000000000003" customHeight="1" thickTop="1" x14ac:dyDescent="0.3">
      <c r="A77" s="34"/>
      <c r="B77" s="885" t="s">
        <v>360</v>
      </c>
      <c r="C77" s="868" t="s">
        <v>363</v>
      </c>
      <c r="D77" s="871">
        <v>4102</v>
      </c>
      <c r="E77" s="851" t="s">
        <v>7598</v>
      </c>
      <c r="F77" s="851">
        <v>4102047</v>
      </c>
      <c r="G77" s="851" t="s">
        <v>7599</v>
      </c>
      <c r="H77" s="851" t="s">
        <v>7600</v>
      </c>
      <c r="I77" s="1184">
        <v>2021004540169</v>
      </c>
      <c r="J77" s="812">
        <v>263</v>
      </c>
      <c r="K77" s="854" t="str">
        <f>+[5]Metas!K300</f>
        <v xml:space="preserve">Diseño, elaboración, formulación e implementación de un programa de atención integral a la Primera Infancia </v>
      </c>
      <c r="L77" s="857">
        <v>1</v>
      </c>
      <c r="M77" s="860">
        <f>SUM(N77:Q77)</f>
        <v>1</v>
      </c>
      <c r="N77" s="836"/>
      <c r="O77" s="839">
        <v>1</v>
      </c>
      <c r="P77" s="863"/>
      <c r="Q77" s="866"/>
      <c r="R77" s="812">
        <f>+$J77</f>
        <v>263</v>
      </c>
      <c r="S77" s="231"/>
      <c r="T77" s="235" t="s">
        <v>3822</v>
      </c>
      <c r="U77" s="235" t="s">
        <v>3827</v>
      </c>
      <c r="V77" s="235" t="s">
        <v>3831</v>
      </c>
      <c r="W77" s="231" t="s">
        <v>7601</v>
      </c>
      <c r="X77" s="256">
        <v>44959</v>
      </c>
      <c r="Y77" s="256"/>
      <c r="Z77" s="256"/>
      <c r="AA77" s="256"/>
      <c r="AB77" s="812">
        <f>+$J77</f>
        <v>263</v>
      </c>
      <c r="AC77" s="827">
        <f>+L77</f>
        <v>1</v>
      </c>
      <c r="AD77" s="44"/>
      <c r="AE77" s="44"/>
      <c r="AF77" s="44">
        <f t="shared" si="6"/>
        <v>0</v>
      </c>
      <c r="AG77" s="44">
        <f t="shared" si="6"/>
        <v>0</v>
      </c>
      <c r="AH77" s="44">
        <f t="shared" si="6"/>
        <v>0</v>
      </c>
      <c r="AI77" s="44">
        <f t="shared" si="6"/>
        <v>0</v>
      </c>
      <c r="AJ77" s="44">
        <f t="shared" si="6"/>
        <v>0</v>
      </c>
      <c r="AK77" s="812">
        <f>+$J77</f>
        <v>263</v>
      </c>
      <c r="AL77" s="830">
        <f>+N77</f>
        <v>0</v>
      </c>
      <c r="AM77" s="44">
        <f t="shared" si="2"/>
        <v>0</v>
      </c>
      <c r="AN77" s="47"/>
      <c r="AO77" s="47"/>
      <c r="AP77" s="47"/>
      <c r="AQ77" s="47"/>
      <c r="AR77" s="47"/>
      <c r="AS77" s="47"/>
      <c r="AT77" s="812">
        <f>+$J77</f>
        <v>263</v>
      </c>
      <c r="AU77" s="833">
        <f>+O77</f>
        <v>1</v>
      </c>
      <c r="AV77" s="44">
        <f t="shared" si="3"/>
        <v>0</v>
      </c>
      <c r="AW77" s="47"/>
      <c r="AX77" s="47"/>
      <c r="AY77" s="47"/>
      <c r="AZ77" s="47"/>
      <c r="BA77" s="47"/>
      <c r="BB77" s="47"/>
      <c r="BC77" s="812">
        <f>+$J77</f>
        <v>263</v>
      </c>
      <c r="BD77" s="809">
        <f>+P77</f>
        <v>0</v>
      </c>
      <c r="BE77" s="44">
        <f t="shared" si="4"/>
        <v>0</v>
      </c>
      <c r="BF77" s="47"/>
      <c r="BG77" s="47"/>
      <c r="BH77" s="47"/>
      <c r="BI77" s="47"/>
      <c r="BJ77" s="47"/>
      <c r="BK77" s="47"/>
      <c r="BL77" s="812">
        <f>+$J77</f>
        <v>263</v>
      </c>
      <c r="BM77" s="815">
        <f>+Q77</f>
        <v>0</v>
      </c>
      <c r="BN77" s="44">
        <f t="shared" si="5"/>
        <v>0</v>
      </c>
      <c r="BO77" s="47"/>
      <c r="BP77" s="47"/>
      <c r="BQ77" s="47"/>
      <c r="BR77" s="47"/>
      <c r="BS77" s="47"/>
      <c r="BT77" s="47"/>
      <c r="BU77" s="818"/>
      <c r="BV77" s="819"/>
      <c r="BW77" s="819"/>
      <c r="BX77" s="819"/>
      <c r="BY77" s="819"/>
      <c r="BZ77" s="819"/>
      <c r="CA77" s="819"/>
      <c r="CB77" s="819"/>
      <c r="CC77" s="820"/>
    </row>
    <row r="78" spans="1:81" s="58" customFormat="1" ht="40.200000000000003" customHeight="1" x14ac:dyDescent="0.3">
      <c r="A78" s="34"/>
      <c r="B78" s="886"/>
      <c r="C78" s="869"/>
      <c r="D78" s="872"/>
      <c r="E78" s="852"/>
      <c r="F78" s="852"/>
      <c r="G78" s="852"/>
      <c r="H78" s="852"/>
      <c r="I78" s="1185"/>
      <c r="J78" s="813"/>
      <c r="K78" s="855"/>
      <c r="L78" s="858"/>
      <c r="M78" s="861"/>
      <c r="N78" s="837"/>
      <c r="O78" s="840"/>
      <c r="P78" s="864"/>
      <c r="Q78" s="867"/>
      <c r="R78" s="813"/>
      <c r="S78" s="39"/>
      <c r="T78" s="236"/>
      <c r="U78" s="236"/>
      <c r="V78" s="236"/>
      <c r="W78" s="39"/>
      <c r="X78" s="31"/>
      <c r="Y78" s="31"/>
      <c r="Z78" s="31"/>
      <c r="AA78" s="31"/>
      <c r="AB78" s="813"/>
      <c r="AC78" s="828"/>
      <c r="AD78" s="51">
        <f t="shared" si="6"/>
        <v>0</v>
      </c>
      <c r="AE78" s="51">
        <f t="shared" si="6"/>
        <v>0</v>
      </c>
      <c r="AF78" s="51">
        <f t="shared" si="6"/>
        <v>0</v>
      </c>
      <c r="AG78" s="51">
        <f t="shared" si="6"/>
        <v>0</v>
      </c>
      <c r="AH78" s="51">
        <f t="shared" si="6"/>
        <v>0</v>
      </c>
      <c r="AI78" s="51">
        <f t="shared" si="6"/>
        <v>0</v>
      </c>
      <c r="AJ78" s="51">
        <f t="shared" si="6"/>
        <v>0</v>
      </c>
      <c r="AK78" s="813"/>
      <c r="AL78" s="831"/>
      <c r="AM78" s="51">
        <f t="shared" si="2"/>
        <v>0</v>
      </c>
      <c r="AN78" s="257"/>
      <c r="AO78" s="257"/>
      <c r="AP78" s="257"/>
      <c r="AQ78" s="257"/>
      <c r="AR78" s="257"/>
      <c r="AS78" s="257"/>
      <c r="AT78" s="813"/>
      <c r="AU78" s="834"/>
      <c r="AV78" s="51">
        <f t="shared" si="3"/>
        <v>0</v>
      </c>
      <c r="AW78" s="257"/>
      <c r="AX78" s="257"/>
      <c r="AY78" s="257"/>
      <c r="AZ78" s="257"/>
      <c r="BA78" s="257"/>
      <c r="BB78" s="257"/>
      <c r="BC78" s="813"/>
      <c r="BD78" s="810"/>
      <c r="BE78" s="51">
        <f t="shared" si="4"/>
        <v>0</v>
      </c>
      <c r="BF78" s="257"/>
      <c r="BG78" s="257"/>
      <c r="BH78" s="257"/>
      <c r="BI78" s="257"/>
      <c r="BJ78" s="257"/>
      <c r="BK78" s="257"/>
      <c r="BL78" s="813"/>
      <c r="BM78" s="816"/>
      <c r="BN78" s="51">
        <f t="shared" si="5"/>
        <v>0</v>
      </c>
      <c r="BO78" s="257"/>
      <c r="BP78" s="257"/>
      <c r="BQ78" s="257"/>
      <c r="BR78" s="257"/>
      <c r="BS78" s="257"/>
      <c r="BT78" s="257"/>
      <c r="BU78" s="821"/>
      <c r="BV78" s="822"/>
      <c r="BW78" s="822"/>
      <c r="BX78" s="822"/>
      <c r="BY78" s="822"/>
      <c r="BZ78" s="822"/>
      <c r="CA78" s="822"/>
      <c r="CB78" s="822"/>
      <c r="CC78" s="823"/>
    </row>
    <row r="79" spans="1:81" s="58" customFormat="1" ht="40.200000000000003" customHeight="1" x14ac:dyDescent="0.3">
      <c r="A79" s="34"/>
      <c r="B79" s="886"/>
      <c r="C79" s="869"/>
      <c r="D79" s="872"/>
      <c r="E79" s="852"/>
      <c r="F79" s="852"/>
      <c r="G79" s="852"/>
      <c r="H79" s="852"/>
      <c r="I79" s="1185"/>
      <c r="J79" s="813"/>
      <c r="K79" s="855"/>
      <c r="L79" s="858"/>
      <c r="M79" s="861"/>
      <c r="N79" s="837"/>
      <c r="O79" s="840"/>
      <c r="P79" s="864"/>
      <c r="Q79" s="867"/>
      <c r="R79" s="813"/>
      <c r="S79" s="39"/>
      <c r="T79" s="236"/>
      <c r="U79" s="236"/>
      <c r="V79" s="236"/>
      <c r="W79" s="39"/>
      <c r="X79" s="31"/>
      <c r="Y79" s="31"/>
      <c r="Z79" s="31"/>
      <c r="AA79" s="31"/>
      <c r="AB79" s="813"/>
      <c r="AC79" s="828"/>
      <c r="AD79" s="51">
        <f t="shared" ref="AD79:AJ115" si="7">+AM79+AV79+BE79+BN79</f>
        <v>0</v>
      </c>
      <c r="AE79" s="51">
        <f t="shared" si="7"/>
        <v>0</v>
      </c>
      <c r="AF79" s="51">
        <f t="shared" si="7"/>
        <v>0</v>
      </c>
      <c r="AG79" s="51">
        <f t="shared" si="7"/>
        <v>0</v>
      </c>
      <c r="AH79" s="51">
        <f t="shared" si="7"/>
        <v>0</v>
      </c>
      <c r="AI79" s="51">
        <f t="shared" si="7"/>
        <v>0</v>
      </c>
      <c r="AJ79" s="51">
        <f t="shared" si="7"/>
        <v>0</v>
      </c>
      <c r="AK79" s="813"/>
      <c r="AL79" s="831"/>
      <c r="AM79" s="51">
        <f t="shared" si="2"/>
        <v>0</v>
      </c>
      <c r="AN79" s="257"/>
      <c r="AO79" s="257"/>
      <c r="AP79" s="257"/>
      <c r="AQ79" s="257"/>
      <c r="AR79" s="257"/>
      <c r="AS79" s="257"/>
      <c r="AT79" s="813"/>
      <c r="AU79" s="834"/>
      <c r="AV79" s="51">
        <f t="shared" si="3"/>
        <v>0</v>
      </c>
      <c r="AW79" s="257"/>
      <c r="AX79" s="257"/>
      <c r="AY79" s="257"/>
      <c r="AZ79" s="257"/>
      <c r="BA79" s="257"/>
      <c r="BB79" s="257"/>
      <c r="BC79" s="813"/>
      <c r="BD79" s="810"/>
      <c r="BE79" s="51">
        <f t="shared" si="4"/>
        <v>0</v>
      </c>
      <c r="BF79" s="257"/>
      <c r="BG79" s="257"/>
      <c r="BH79" s="257"/>
      <c r="BI79" s="257"/>
      <c r="BJ79" s="257"/>
      <c r="BK79" s="257"/>
      <c r="BL79" s="813"/>
      <c r="BM79" s="816"/>
      <c r="BN79" s="51">
        <f t="shared" si="5"/>
        <v>0</v>
      </c>
      <c r="BO79" s="257"/>
      <c r="BP79" s="257"/>
      <c r="BQ79" s="257"/>
      <c r="BR79" s="257"/>
      <c r="BS79" s="257"/>
      <c r="BT79" s="257"/>
      <c r="BU79" s="821"/>
      <c r="BV79" s="822"/>
      <c r="BW79" s="822"/>
      <c r="BX79" s="822"/>
      <c r="BY79" s="822"/>
      <c r="BZ79" s="822"/>
      <c r="CA79" s="822"/>
      <c r="CB79" s="822"/>
      <c r="CC79" s="823"/>
    </row>
    <row r="80" spans="1:81" s="58" customFormat="1" ht="40.200000000000003" customHeight="1" thickBot="1" x14ac:dyDescent="0.35">
      <c r="A80" s="34"/>
      <c r="B80" s="886"/>
      <c r="C80" s="870"/>
      <c r="D80" s="873"/>
      <c r="E80" s="853"/>
      <c r="F80" s="853"/>
      <c r="G80" s="853"/>
      <c r="H80" s="853"/>
      <c r="I80" s="1186"/>
      <c r="J80" s="814"/>
      <c r="K80" s="856"/>
      <c r="L80" s="859"/>
      <c r="M80" s="862"/>
      <c r="N80" s="838"/>
      <c r="O80" s="841"/>
      <c r="P80" s="865"/>
      <c r="Q80" s="874"/>
      <c r="R80" s="814"/>
      <c r="S80" s="232"/>
      <c r="T80" s="237"/>
      <c r="U80" s="237"/>
      <c r="V80" s="237"/>
      <c r="W80" s="232"/>
      <c r="X80" s="260"/>
      <c r="Y80" s="260"/>
      <c r="Z80" s="260"/>
      <c r="AA80" s="260"/>
      <c r="AB80" s="814"/>
      <c r="AC80" s="829"/>
      <c r="AD80" s="46">
        <f t="shared" si="7"/>
        <v>0</v>
      </c>
      <c r="AE80" s="46">
        <f t="shared" si="7"/>
        <v>0</v>
      </c>
      <c r="AF80" s="46">
        <f t="shared" si="7"/>
        <v>0</v>
      </c>
      <c r="AG80" s="46">
        <f t="shared" si="7"/>
        <v>0</v>
      </c>
      <c r="AH80" s="46">
        <f t="shared" si="7"/>
        <v>0</v>
      </c>
      <c r="AI80" s="46">
        <f t="shared" si="7"/>
        <v>0</v>
      </c>
      <c r="AJ80" s="46">
        <f t="shared" si="7"/>
        <v>0</v>
      </c>
      <c r="AK80" s="814"/>
      <c r="AL80" s="832"/>
      <c r="AM80" s="46">
        <f t="shared" si="2"/>
        <v>0</v>
      </c>
      <c r="AN80" s="49"/>
      <c r="AO80" s="49"/>
      <c r="AP80" s="49"/>
      <c r="AQ80" s="49"/>
      <c r="AR80" s="49"/>
      <c r="AS80" s="49"/>
      <c r="AT80" s="814"/>
      <c r="AU80" s="835"/>
      <c r="AV80" s="46">
        <f t="shared" si="3"/>
        <v>0</v>
      </c>
      <c r="AW80" s="49"/>
      <c r="AX80" s="49"/>
      <c r="AY80" s="49"/>
      <c r="AZ80" s="49"/>
      <c r="BA80" s="49"/>
      <c r="BB80" s="49"/>
      <c r="BC80" s="814"/>
      <c r="BD80" s="811"/>
      <c r="BE80" s="46">
        <f t="shared" si="4"/>
        <v>0</v>
      </c>
      <c r="BF80" s="49"/>
      <c r="BG80" s="49"/>
      <c r="BH80" s="49"/>
      <c r="BI80" s="49"/>
      <c r="BJ80" s="49"/>
      <c r="BK80" s="49"/>
      <c r="BL80" s="814"/>
      <c r="BM80" s="817"/>
      <c r="BN80" s="46">
        <f t="shared" si="5"/>
        <v>0</v>
      </c>
      <c r="BO80" s="49"/>
      <c r="BP80" s="49"/>
      <c r="BQ80" s="49"/>
      <c r="BR80" s="49"/>
      <c r="BS80" s="49"/>
      <c r="BT80" s="49"/>
      <c r="BU80" s="824"/>
      <c r="BV80" s="825"/>
      <c r="BW80" s="825"/>
      <c r="BX80" s="825"/>
      <c r="BY80" s="825"/>
      <c r="BZ80" s="825"/>
      <c r="CA80" s="825"/>
      <c r="CB80" s="825"/>
      <c r="CC80" s="826"/>
    </row>
    <row r="81" spans="1:81" s="58" customFormat="1" ht="40.200000000000003" customHeight="1" thickTop="1" x14ac:dyDescent="0.3">
      <c r="A81" s="34"/>
      <c r="B81" s="886"/>
      <c r="C81" s="868" t="s">
        <v>366</v>
      </c>
      <c r="D81" s="871">
        <v>4102</v>
      </c>
      <c r="E81" s="851" t="s">
        <v>7598</v>
      </c>
      <c r="F81" s="851">
        <v>4102047</v>
      </c>
      <c r="G81" s="851" t="s">
        <v>7599</v>
      </c>
      <c r="H81" s="851" t="s">
        <v>7600</v>
      </c>
      <c r="I81" s="1184">
        <v>2021004540169</v>
      </c>
      <c r="J81" s="812">
        <v>264</v>
      </c>
      <c r="K81" s="854" t="str">
        <f>+[5]Metas!K301</f>
        <v xml:space="preserve">Niños, niñas y adolescentes valorados, para atención e intervención quirúrgica. </v>
      </c>
      <c r="L81" s="857">
        <v>700</v>
      </c>
      <c r="M81" s="860">
        <f>SUM(N81:Q81)</f>
        <v>700</v>
      </c>
      <c r="N81" s="836">
        <v>250</v>
      </c>
      <c r="O81" s="839">
        <v>250</v>
      </c>
      <c r="P81" s="863">
        <v>200</v>
      </c>
      <c r="Q81" s="866"/>
      <c r="R81" s="812">
        <f>+$J81</f>
        <v>264</v>
      </c>
      <c r="S81" s="231" t="s">
        <v>7602</v>
      </c>
      <c r="T81" s="235"/>
      <c r="U81" s="235" t="s">
        <v>3827</v>
      </c>
      <c r="V81" s="235" t="s">
        <v>3831</v>
      </c>
      <c r="W81" s="231" t="s">
        <v>7603</v>
      </c>
      <c r="X81" s="256">
        <v>44988</v>
      </c>
      <c r="Y81" s="256"/>
      <c r="Z81" s="256"/>
      <c r="AA81" s="256"/>
      <c r="AB81" s="812">
        <f>+$J81</f>
        <v>264</v>
      </c>
      <c r="AC81" s="827">
        <f>+L81</f>
        <v>700</v>
      </c>
      <c r="AD81" s="44">
        <f t="shared" si="7"/>
        <v>0</v>
      </c>
      <c r="AE81" s="44">
        <f t="shared" si="7"/>
        <v>0</v>
      </c>
      <c r="AF81" s="44">
        <f t="shared" si="7"/>
        <v>0</v>
      </c>
      <c r="AG81" s="44">
        <f t="shared" si="7"/>
        <v>0</v>
      </c>
      <c r="AH81" s="44">
        <f t="shared" si="7"/>
        <v>0</v>
      </c>
      <c r="AI81" s="44">
        <f t="shared" si="7"/>
        <v>0</v>
      </c>
      <c r="AJ81" s="44">
        <f t="shared" si="7"/>
        <v>0</v>
      </c>
      <c r="AK81" s="812">
        <f>+$J81</f>
        <v>264</v>
      </c>
      <c r="AL81" s="830">
        <f>+N81</f>
        <v>250</v>
      </c>
      <c r="AM81" s="44">
        <f t="shared" si="2"/>
        <v>0</v>
      </c>
      <c r="AN81" s="47"/>
      <c r="AO81" s="47"/>
      <c r="AP81" s="47"/>
      <c r="AQ81" s="47"/>
      <c r="AR81" s="47"/>
      <c r="AS81" s="47"/>
      <c r="AT81" s="812">
        <f>+$J81</f>
        <v>264</v>
      </c>
      <c r="AU81" s="833">
        <f>+O81</f>
        <v>250</v>
      </c>
      <c r="AV81" s="44">
        <f t="shared" si="3"/>
        <v>0</v>
      </c>
      <c r="AW81" s="47"/>
      <c r="AX81" s="47"/>
      <c r="AY81" s="47"/>
      <c r="AZ81" s="47"/>
      <c r="BA81" s="47"/>
      <c r="BB81" s="47"/>
      <c r="BC81" s="812">
        <f>+$J81</f>
        <v>264</v>
      </c>
      <c r="BD81" s="809">
        <f>+P81</f>
        <v>200</v>
      </c>
      <c r="BE81" s="44">
        <f t="shared" si="4"/>
        <v>0</v>
      </c>
      <c r="BF81" s="47"/>
      <c r="BG81" s="47"/>
      <c r="BH81" s="47"/>
      <c r="BI81" s="47"/>
      <c r="BJ81" s="47"/>
      <c r="BK81" s="47"/>
      <c r="BL81" s="812">
        <f>+$J81</f>
        <v>264</v>
      </c>
      <c r="BM81" s="815">
        <f>+Q81</f>
        <v>0</v>
      </c>
      <c r="BN81" s="44">
        <f t="shared" si="5"/>
        <v>0</v>
      </c>
      <c r="BO81" s="47"/>
      <c r="BP81" s="47"/>
      <c r="BQ81" s="47"/>
      <c r="BR81" s="47"/>
      <c r="BS81" s="47"/>
      <c r="BT81" s="47"/>
      <c r="BU81" s="818"/>
      <c r="BV81" s="819"/>
      <c r="BW81" s="819"/>
      <c r="BX81" s="819"/>
      <c r="BY81" s="819"/>
      <c r="BZ81" s="819"/>
      <c r="CA81" s="819"/>
      <c r="CB81" s="819"/>
      <c r="CC81" s="820"/>
    </row>
    <row r="82" spans="1:81" s="58" customFormat="1" ht="40.200000000000003" customHeight="1" x14ac:dyDescent="0.3">
      <c r="A82" s="34"/>
      <c r="B82" s="886"/>
      <c r="C82" s="869"/>
      <c r="D82" s="872"/>
      <c r="E82" s="852"/>
      <c r="F82" s="852"/>
      <c r="G82" s="852"/>
      <c r="H82" s="852"/>
      <c r="I82" s="1185"/>
      <c r="J82" s="813"/>
      <c r="K82" s="855"/>
      <c r="L82" s="858"/>
      <c r="M82" s="861"/>
      <c r="N82" s="837"/>
      <c r="O82" s="840"/>
      <c r="P82" s="864"/>
      <c r="Q82" s="867"/>
      <c r="R82" s="813"/>
      <c r="S82" s="39"/>
      <c r="T82" s="236"/>
      <c r="U82" s="236"/>
      <c r="V82" s="236"/>
      <c r="W82" s="39"/>
      <c r="X82" s="31"/>
      <c r="Y82" s="31"/>
      <c r="Z82" s="31"/>
      <c r="AA82" s="31"/>
      <c r="AB82" s="813"/>
      <c r="AC82" s="828"/>
      <c r="AD82" s="51">
        <f t="shared" si="7"/>
        <v>0</v>
      </c>
      <c r="AE82" s="51">
        <f t="shared" si="7"/>
        <v>0</v>
      </c>
      <c r="AF82" s="51">
        <f t="shared" si="7"/>
        <v>0</v>
      </c>
      <c r="AG82" s="51">
        <f t="shared" si="7"/>
        <v>0</v>
      </c>
      <c r="AH82" s="51">
        <f t="shared" si="7"/>
        <v>0</v>
      </c>
      <c r="AI82" s="51">
        <f t="shared" si="7"/>
        <v>0</v>
      </c>
      <c r="AJ82" s="51">
        <f t="shared" si="7"/>
        <v>0</v>
      </c>
      <c r="AK82" s="813"/>
      <c r="AL82" s="831"/>
      <c r="AM82" s="51">
        <f t="shared" si="2"/>
        <v>0</v>
      </c>
      <c r="AN82" s="257"/>
      <c r="AO82" s="257"/>
      <c r="AP82" s="257"/>
      <c r="AQ82" s="257"/>
      <c r="AR82" s="257"/>
      <c r="AS82" s="257"/>
      <c r="AT82" s="813"/>
      <c r="AU82" s="834"/>
      <c r="AV82" s="51">
        <f t="shared" si="3"/>
        <v>0</v>
      </c>
      <c r="AW82" s="257"/>
      <c r="AX82" s="257"/>
      <c r="AY82" s="257"/>
      <c r="AZ82" s="257"/>
      <c r="BA82" s="257"/>
      <c r="BB82" s="257"/>
      <c r="BC82" s="813"/>
      <c r="BD82" s="810"/>
      <c r="BE82" s="51">
        <f t="shared" si="4"/>
        <v>0</v>
      </c>
      <c r="BF82" s="257"/>
      <c r="BG82" s="257"/>
      <c r="BH82" s="257"/>
      <c r="BI82" s="257"/>
      <c r="BJ82" s="257"/>
      <c r="BK82" s="257"/>
      <c r="BL82" s="813"/>
      <c r="BM82" s="816"/>
      <c r="BN82" s="51">
        <f t="shared" si="5"/>
        <v>0</v>
      </c>
      <c r="BO82" s="257"/>
      <c r="BP82" s="257"/>
      <c r="BQ82" s="257"/>
      <c r="BR82" s="257"/>
      <c r="BS82" s="257"/>
      <c r="BT82" s="257"/>
      <c r="BU82" s="821"/>
      <c r="BV82" s="822"/>
      <c r="BW82" s="822"/>
      <c r="BX82" s="822"/>
      <c r="BY82" s="822"/>
      <c r="BZ82" s="822"/>
      <c r="CA82" s="822"/>
      <c r="CB82" s="822"/>
      <c r="CC82" s="823"/>
    </row>
    <row r="83" spans="1:81" s="58" customFormat="1" ht="40.200000000000003" customHeight="1" x14ac:dyDescent="0.3">
      <c r="A83" s="34"/>
      <c r="B83" s="886"/>
      <c r="C83" s="869"/>
      <c r="D83" s="872"/>
      <c r="E83" s="852"/>
      <c r="F83" s="852"/>
      <c r="G83" s="852"/>
      <c r="H83" s="852"/>
      <c r="I83" s="1185"/>
      <c r="J83" s="813"/>
      <c r="K83" s="855"/>
      <c r="L83" s="858"/>
      <c r="M83" s="861"/>
      <c r="N83" s="837"/>
      <c r="O83" s="840"/>
      <c r="P83" s="864"/>
      <c r="Q83" s="867"/>
      <c r="R83" s="813"/>
      <c r="S83" s="39"/>
      <c r="T83" s="236"/>
      <c r="U83" s="236"/>
      <c r="V83" s="236"/>
      <c r="W83" s="39"/>
      <c r="X83" s="31"/>
      <c r="Y83" s="31"/>
      <c r="Z83" s="31"/>
      <c r="AA83" s="31"/>
      <c r="AB83" s="813"/>
      <c r="AC83" s="828"/>
      <c r="AD83" s="51">
        <f t="shared" si="7"/>
        <v>0</v>
      </c>
      <c r="AE83" s="51">
        <f t="shared" si="7"/>
        <v>0</v>
      </c>
      <c r="AF83" s="51">
        <f t="shared" si="7"/>
        <v>0</v>
      </c>
      <c r="AG83" s="51">
        <f t="shared" si="7"/>
        <v>0</v>
      </c>
      <c r="AH83" s="51">
        <f t="shared" si="7"/>
        <v>0</v>
      </c>
      <c r="AI83" s="51">
        <f t="shared" si="7"/>
        <v>0</v>
      </c>
      <c r="AJ83" s="51">
        <f t="shared" si="7"/>
        <v>0</v>
      </c>
      <c r="AK83" s="813"/>
      <c r="AL83" s="831"/>
      <c r="AM83" s="51">
        <f t="shared" si="2"/>
        <v>0</v>
      </c>
      <c r="AN83" s="257"/>
      <c r="AO83" s="257"/>
      <c r="AP83" s="257"/>
      <c r="AQ83" s="257"/>
      <c r="AR83" s="257"/>
      <c r="AS83" s="257"/>
      <c r="AT83" s="813"/>
      <c r="AU83" s="834"/>
      <c r="AV83" s="51">
        <f t="shared" si="3"/>
        <v>0</v>
      </c>
      <c r="AW83" s="257"/>
      <c r="AX83" s="257"/>
      <c r="AY83" s="257"/>
      <c r="AZ83" s="257"/>
      <c r="BA83" s="257"/>
      <c r="BB83" s="257"/>
      <c r="BC83" s="813"/>
      <c r="BD83" s="810"/>
      <c r="BE83" s="51">
        <f t="shared" si="4"/>
        <v>0</v>
      </c>
      <c r="BF83" s="257"/>
      <c r="BG83" s="257"/>
      <c r="BH83" s="257"/>
      <c r="BI83" s="257"/>
      <c r="BJ83" s="257"/>
      <c r="BK83" s="257"/>
      <c r="BL83" s="813"/>
      <c r="BM83" s="816"/>
      <c r="BN83" s="51">
        <f t="shared" si="5"/>
        <v>0</v>
      </c>
      <c r="BO83" s="257"/>
      <c r="BP83" s="257"/>
      <c r="BQ83" s="257"/>
      <c r="BR83" s="257"/>
      <c r="BS83" s="257"/>
      <c r="BT83" s="257"/>
      <c r="BU83" s="821"/>
      <c r="BV83" s="822"/>
      <c r="BW83" s="822"/>
      <c r="BX83" s="822"/>
      <c r="BY83" s="822"/>
      <c r="BZ83" s="822"/>
      <c r="CA83" s="822"/>
      <c r="CB83" s="822"/>
      <c r="CC83" s="823"/>
    </row>
    <row r="84" spans="1:81" s="58" customFormat="1" ht="40.200000000000003" customHeight="1" thickBot="1" x14ac:dyDescent="0.35">
      <c r="A84" s="34"/>
      <c r="B84" s="886"/>
      <c r="C84" s="869"/>
      <c r="D84" s="873"/>
      <c r="E84" s="853"/>
      <c r="F84" s="853"/>
      <c r="G84" s="853"/>
      <c r="H84" s="853"/>
      <c r="I84" s="1186"/>
      <c r="J84" s="814"/>
      <c r="K84" s="856"/>
      <c r="L84" s="859"/>
      <c r="M84" s="862"/>
      <c r="N84" s="838"/>
      <c r="O84" s="841"/>
      <c r="P84" s="865"/>
      <c r="Q84" s="874"/>
      <c r="R84" s="814"/>
      <c r="S84" s="232"/>
      <c r="T84" s="237"/>
      <c r="U84" s="237"/>
      <c r="V84" s="237"/>
      <c r="W84" s="232"/>
      <c r="X84" s="260"/>
      <c r="Y84" s="260"/>
      <c r="Z84" s="260"/>
      <c r="AA84" s="260"/>
      <c r="AB84" s="814"/>
      <c r="AC84" s="829"/>
      <c r="AD84" s="46">
        <f t="shared" si="7"/>
        <v>0</v>
      </c>
      <c r="AE84" s="46">
        <f t="shared" si="7"/>
        <v>0</v>
      </c>
      <c r="AF84" s="46">
        <f t="shared" si="7"/>
        <v>0</v>
      </c>
      <c r="AG84" s="46">
        <f t="shared" si="7"/>
        <v>0</v>
      </c>
      <c r="AH84" s="46">
        <f t="shared" si="7"/>
        <v>0</v>
      </c>
      <c r="AI84" s="46">
        <f t="shared" si="7"/>
        <v>0</v>
      </c>
      <c r="AJ84" s="46">
        <f t="shared" si="7"/>
        <v>0</v>
      </c>
      <c r="AK84" s="814"/>
      <c r="AL84" s="832"/>
      <c r="AM84" s="46">
        <f t="shared" si="2"/>
        <v>0</v>
      </c>
      <c r="AN84" s="49"/>
      <c r="AO84" s="49"/>
      <c r="AP84" s="49"/>
      <c r="AQ84" s="49"/>
      <c r="AR84" s="49"/>
      <c r="AS84" s="49"/>
      <c r="AT84" s="814"/>
      <c r="AU84" s="835"/>
      <c r="AV84" s="46">
        <f t="shared" si="3"/>
        <v>0</v>
      </c>
      <c r="AW84" s="49"/>
      <c r="AX84" s="49"/>
      <c r="AY84" s="49"/>
      <c r="AZ84" s="49"/>
      <c r="BA84" s="49"/>
      <c r="BB84" s="49"/>
      <c r="BC84" s="814"/>
      <c r="BD84" s="811"/>
      <c r="BE84" s="46">
        <f t="shared" si="4"/>
        <v>0</v>
      </c>
      <c r="BF84" s="49"/>
      <c r="BG84" s="49"/>
      <c r="BH84" s="49"/>
      <c r="BI84" s="49"/>
      <c r="BJ84" s="49"/>
      <c r="BK84" s="49"/>
      <c r="BL84" s="814"/>
      <c r="BM84" s="817"/>
      <c r="BN84" s="46">
        <f t="shared" si="5"/>
        <v>0</v>
      </c>
      <c r="BO84" s="49"/>
      <c r="BP84" s="49"/>
      <c r="BQ84" s="49"/>
      <c r="BR84" s="49"/>
      <c r="BS84" s="49"/>
      <c r="BT84" s="49"/>
      <c r="BU84" s="824"/>
      <c r="BV84" s="825"/>
      <c r="BW84" s="825"/>
      <c r="BX84" s="825"/>
      <c r="BY84" s="825"/>
      <c r="BZ84" s="825"/>
      <c r="CA84" s="825"/>
      <c r="CB84" s="825"/>
      <c r="CC84" s="826"/>
    </row>
    <row r="85" spans="1:81" s="58" customFormat="1" ht="40.200000000000003" customHeight="1" thickTop="1" x14ac:dyDescent="0.3">
      <c r="A85" s="34"/>
      <c r="B85" s="886"/>
      <c r="C85" s="869"/>
      <c r="D85" s="871">
        <v>4102</v>
      </c>
      <c r="E85" s="851" t="s">
        <v>7598</v>
      </c>
      <c r="F85" s="851">
        <v>4102047</v>
      </c>
      <c r="G85" s="851" t="s">
        <v>7599</v>
      </c>
      <c r="H85" s="851" t="s">
        <v>7600</v>
      </c>
      <c r="I85" s="1184">
        <v>2021004540169</v>
      </c>
      <c r="J85" s="812">
        <v>265</v>
      </c>
      <c r="K85" s="854" t="str">
        <f>+[5]Metas!K302</f>
        <v xml:space="preserve">Atención y gestión de medicamentos para NNA operados quirúrgicamente, que sean de niveles 1 y 2 del SISBEN </v>
      </c>
      <c r="L85" s="857">
        <v>200</v>
      </c>
      <c r="M85" s="860">
        <f>SUM(N85:Q85)</f>
        <v>200</v>
      </c>
      <c r="N85" s="836">
        <v>100</v>
      </c>
      <c r="O85" s="839">
        <v>100</v>
      </c>
      <c r="P85" s="863"/>
      <c r="Q85" s="866"/>
      <c r="R85" s="812">
        <f>+$J85</f>
        <v>265</v>
      </c>
      <c r="S85" s="231" t="s">
        <v>7604</v>
      </c>
      <c r="T85" s="235"/>
      <c r="U85" s="235" t="s">
        <v>3827</v>
      </c>
      <c r="V85" s="235" t="s">
        <v>3831</v>
      </c>
      <c r="W85" s="231" t="s">
        <v>7604</v>
      </c>
      <c r="X85" s="256">
        <v>44988</v>
      </c>
      <c r="Y85" s="256"/>
      <c r="Z85" s="256"/>
      <c r="AA85" s="256"/>
      <c r="AB85" s="812">
        <f>+$J85</f>
        <v>265</v>
      </c>
      <c r="AC85" s="827">
        <f>+L85</f>
        <v>200</v>
      </c>
      <c r="AD85" s="44">
        <f t="shared" si="7"/>
        <v>0</v>
      </c>
      <c r="AE85" s="44">
        <f t="shared" si="7"/>
        <v>0</v>
      </c>
      <c r="AF85" s="44">
        <f t="shared" si="7"/>
        <v>0</v>
      </c>
      <c r="AG85" s="44">
        <f t="shared" si="7"/>
        <v>0</v>
      </c>
      <c r="AH85" s="44">
        <f t="shared" si="7"/>
        <v>0</v>
      </c>
      <c r="AI85" s="44">
        <f t="shared" si="7"/>
        <v>0</v>
      </c>
      <c r="AJ85" s="44">
        <f t="shared" si="7"/>
        <v>0</v>
      </c>
      <c r="AK85" s="812">
        <f>+$J85</f>
        <v>265</v>
      </c>
      <c r="AL85" s="830">
        <f>+N85</f>
        <v>100</v>
      </c>
      <c r="AM85" s="44">
        <f t="shared" si="2"/>
        <v>0</v>
      </c>
      <c r="AN85" s="47"/>
      <c r="AO85" s="47"/>
      <c r="AP85" s="47"/>
      <c r="AQ85" s="47"/>
      <c r="AR85" s="47"/>
      <c r="AS85" s="47"/>
      <c r="AT85" s="812">
        <f>+$J85</f>
        <v>265</v>
      </c>
      <c r="AU85" s="833">
        <f>+O85</f>
        <v>100</v>
      </c>
      <c r="AV85" s="44">
        <f t="shared" si="3"/>
        <v>0</v>
      </c>
      <c r="AW85" s="47"/>
      <c r="AX85" s="47"/>
      <c r="AY85" s="47"/>
      <c r="AZ85" s="47"/>
      <c r="BA85" s="47"/>
      <c r="BB85" s="47"/>
      <c r="BC85" s="812">
        <f>+$J85</f>
        <v>265</v>
      </c>
      <c r="BD85" s="809">
        <f>+P85</f>
        <v>0</v>
      </c>
      <c r="BE85" s="44">
        <f t="shared" si="4"/>
        <v>0</v>
      </c>
      <c r="BF85" s="47"/>
      <c r="BG85" s="47"/>
      <c r="BH85" s="47"/>
      <c r="BI85" s="47"/>
      <c r="BJ85" s="47"/>
      <c r="BK85" s="47"/>
      <c r="BL85" s="812">
        <f>+$J85</f>
        <v>265</v>
      </c>
      <c r="BM85" s="815">
        <f>+Q85</f>
        <v>0</v>
      </c>
      <c r="BN85" s="44">
        <f t="shared" si="5"/>
        <v>0</v>
      </c>
      <c r="BO85" s="47"/>
      <c r="BP85" s="47"/>
      <c r="BQ85" s="47"/>
      <c r="BR85" s="47"/>
      <c r="BS85" s="47"/>
      <c r="BT85" s="47"/>
      <c r="BU85" s="818"/>
      <c r="BV85" s="819"/>
      <c r="BW85" s="819"/>
      <c r="BX85" s="819"/>
      <c r="BY85" s="819"/>
      <c r="BZ85" s="819"/>
      <c r="CA85" s="819"/>
      <c r="CB85" s="819"/>
      <c r="CC85" s="820"/>
    </row>
    <row r="86" spans="1:81" s="58" customFormat="1" ht="40.200000000000003" customHeight="1" x14ac:dyDescent="0.3">
      <c r="A86" s="34"/>
      <c r="B86" s="886"/>
      <c r="C86" s="869"/>
      <c r="D86" s="872"/>
      <c r="E86" s="852"/>
      <c r="F86" s="852"/>
      <c r="G86" s="852"/>
      <c r="H86" s="852"/>
      <c r="I86" s="1185"/>
      <c r="J86" s="813"/>
      <c r="K86" s="855"/>
      <c r="L86" s="858"/>
      <c r="M86" s="861"/>
      <c r="N86" s="837"/>
      <c r="O86" s="840"/>
      <c r="P86" s="864"/>
      <c r="Q86" s="867"/>
      <c r="R86" s="813"/>
      <c r="S86" s="39"/>
      <c r="T86" s="236"/>
      <c r="U86" s="236"/>
      <c r="V86" s="236"/>
      <c r="W86" s="39"/>
      <c r="X86" s="31"/>
      <c r="Y86" s="31"/>
      <c r="Z86" s="31"/>
      <c r="AA86" s="31"/>
      <c r="AB86" s="813"/>
      <c r="AC86" s="828"/>
      <c r="AD86" s="51">
        <f t="shared" si="7"/>
        <v>0</v>
      </c>
      <c r="AE86" s="51">
        <f t="shared" si="7"/>
        <v>0</v>
      </c>
      <c r="AF86" s="51">
        <f t="shared" si="7"/>
        <v>0</v>
      </c>
      <c r="AG86" s="51">
        <f t="shared" si="7"/>
        <v>0</v>
      </c>
      <c r="AH86" s="51">
        <f t="shared" si="7"/>
        <v>0</v>
      </c>
      <c r="AI86" s="51">
        <f t="shared" si="7"/>
        <v>0</v>
      </c>
      <c r="AJ86" s="51">
        <f t="shared" si="7"/>
        <v>0</v>
      </c>
      <c r="AK86" s="813"/>
      <c r="AL86" s="831"/>
      <c r="AM86" s="51">
        <f t="shared" ref="AM86:AM149" si="8">SUM(AN86:AS86)</f>
        <v>0</v>
      </c>
      <c r="AN86" s="257"/>
      <c r="AO86" s="257"/>
      <c r="AP86" s="257"/>
      <c r="AQ86" s="257"/>
      <c r="AR86" s="257"/>
      <c r="AS86" s="257"/>
      <c r="AT86" s="813"/>
      <c r="AU86" s="834"/>
      <c r="AV86" s="51">
        <f t="shared" ref="AV86:AV149" si="9">SUM(AW86:BB86)</f>
        <v>0</v>
      </c>
      <c r="AW86" s="257"/>
      <c r="AX86" s="257"/>
      <c r="AY86" s="257"/>
      <c r="AZ86" s="257"/>
      <c r="BA86" s="257"/>
      <c r="BB86" s="257"/>
      <c r="BC86" s="813"/>
      <c r="BD86" s="810"/>
      <c r="BE86" s="51">
        <f t="shared" ref="BE86:BE149" si="10">SUM(BF86:BK86)</f>
        <v>0</v>
      </c>
      <c r="BF86" s="257"/>
      <c r="BG86" s="257"/>
      <c r="BH86" s="257"/>
      <c r="BI86" s="257"/>
      <c r="BJ86" s="257"/>
      <c r="BK86" s="257"/>
      <c r="BL86" s="813"/>
      <c r="BM86" s="816"/>
      <c r="BN86" s="51">
        <f t="shared" ref="BN86:BN149" si="11">SUM(BO86:BT86)</f>
        <v>0</v>
      </c>
      <c r="BO86" s="257"/>
      <c r="BP86" s="257"/>
      <c r="BQ86" s="257"/>
      <c r="BR86" s="257"/>
      <c r="BS86" s="257"/>
      <c r="BT86" s="257"/>
      <c r="BU86" s="821"/>
      <c r="BV86" s="822"/>
      <c r="BW86" s="822"/>
      <c r="BX86" s="822"/>
      <c r="BY86" s="822"/>
      <c r="BZ86" s="822"/>
      <c r="CA86" s="822"/>
      <c r="CB86" s="822"/>
      <c r="CC86" s="823"/>
    </row>
    <row r="87" spans="1:81" s="58" customFormat="1" ht="40.200000000000003" customHeight="1" x14ac:dyDescent="0.3">
      <c r="A87" s="34"/>
      <c r="B87" s="886"/>
      <c r="C87" s="869"/>
      <c r="D87" s="872"/>
      <c r="E87" s="852"/>
      <c r="F87" s="852"/>
      <c r="G87" s="852"/>
      <c r="H87" s="852"/>
      <c r="I87" s="1185"/>
      <c r="J87" s="813"/>
      <c r="K87" s="855"/>
      <c r="L87" s="858"/>
      <c r="M87" s="861"/>
      <c r="N87" s="837"/>
      <c r="O87" s="840"/>
      <c r="P87" s="864"/>
      <c r="Q87" s="867"/>
      <c r="R87" s="813"/>
      <c r="S87" s="39"/>
      <c r="T87" s="236"/>
      <c r="U87" s="236"/>
      <c r="V87" s="236"/>
      <c r="W87" s="39"/>
      <c r="X87" s="31"/>
      <c r="Y87" s="31"/>
      <c r="Z87" s="31"/>
      <c r="AA87" s="31"/>
      <c r="AB87" s="813"/>
      <c r="AC87" s="828"/>
      <c r="AD87" s="51">
        <f t="shared" si="7"/>
        <v>0</v>
      </c>
      <c r="AE87" s="51">
        <f t="shared" si="7"/>
        <v>0</v>
      </c>
      <c r="AF87" s="51">
        <f t="shared" si="7"/>
        <v>0</v>
      </c>
      <c r="AG87" s="51">
        <f t="shared" si="7"/>
        <v>0</v>
      </c>
      <c r="AH87" s="51">
        <f t="shared" si="7"/>
        <v>0</v>
      </c>
      <c r="AI87" s="51">
        <f t="shared" si="7"/>
        <v>0</v>
      </c>
      <c r="AJ87" s="51">
        <f t="shared" si="7"/>
        <v>0</v>
      </c>
      <c r="AK87" s="813"/>
      <c r="AL87" s="831"/>
      <c r="AM87" s="51">
        <f t="shared" si="8"/>
        <v>0</v>
      </c>
      <c r="AN87" s="257"/>
      <c r="AO87" s="257"/>
      <c r="AP87" s="257"/>
      <c r="AQ87" s="257"/>
      <c r="AR87" s="257"/>
      <c r="AS87" s="257"/>
      <c r="AT87" s="813"/>
      <c r="AU87" s="834"/>
      <c r="AV87" s="51">
        <f t="shared" si="9"/>
        <v>0</v>
      </c>
      <c r="AW87" s="257"/>
      <c r="AX87" s="257"/>
      <c r="AY87" s="257"/>
      <c r="AZ87" s="257"/>
      <c r="BA87" s="257"/>
      <c r="BB87" s="257"/>
      <c r="BC87" s="813"/>
      <c r="BD87" s="810"/>
      <c r="BE87" s="51">
        <f t="shared" si="10"/>
        <v>0</v>
      </c>
      <c r="BF87" s="257"/>
      <c r="BG87" s="257"/>
      <c r="BH87" s="257"/>
      <c r="BI87" s="257"/>
      <c r="BJ87" s="257"/>
      <c r="BK87" s="257"/>
      <c r="BL87" s="813"/>
      <c r="BM87" s="816"/>
      <c r="BN87" s="51">
        <f t="shared" si="11"/>
        <v>0</v>
      </c>
      <c r="BO87" s="257"/>
      <c r="BP87" s="257"/>
      <c r="BQ87" s="257"/>
      <c r="BR87" s="257"/>
      <c r="BS87" s="257"/>
      <c r="BT87" s="257"/>
      <c r="BU87" s="821"/>
      <c r="BV87" s="822"/>
      <c r="BW87" s="822"/>
      <c r="BX87" s="822"/>
      <c r="BY87" s="822"/>
      <c r="BZ87" s="822"/>
      <c r="CA87" s="822"/>
      <c r="CB87" s="822"/>
      <c r="CC87" s="823"/>
    </row>
    <row r="88" spans="1:81" s="58" customFormat="1" ht="40.200000000000003" customHeight="1" thickBot="1" x14ac:dyDescent="0.35">
      <c r="A88" s="34"/>
      <c r="B88" s="886"/>
      <c r="C88" s="870"/>
      <c r="D88" s="873"/>
      <c r="E88" s="853"/>
      <c r="F88" s="853"/>
      <c r="G88" s="853"/>
      <c r="H88" s="853"/>
      <c r="I88" s="1186"/>
      <c r="J88" s="814"/>
      <c r="K88" s="856"/>
      <c r="L88" s="859"/>
      <c r="M88" s="862"/>
      <c r="N88" s="838"/>
      <c r="O88" s="841"/>
      <c r="P88" s="865"/>
      <c r="Q88" s="874"/>
      <c r="R88" s="814"/>
      <c r="S88" s="232"/>
      <c r="T88" s="237"/>
      <c r="U88" s="237"/>
      <c r="V88" s="237"/>
      <c r="W88" s="232"/>
      <c r="X88" s="260"/>
      <c r="Y88" s="260"/>
      <c r="Z88" s="260"/>
      <c r="AA88" s="260"/>
      <c r="AB88" s="814"/>
      <c r="AC88" s="829"/>
      <c r="AD88" s="46">
        <f t="shared" si="7"/>
        <v>0</v>
      </c>
      <c r="AE88" s="46">
        <f t="shared" si="7"/>
        <v>0</v>
      </c>
      <c r="AF88" s="46">
        <f t="shared" si="7"/>
        <v>0</v>
      </c>
      <c r="AG88" s="46">
        <f t="shared" si="7"/>
        <v>0</v>
      </c>
      <c r="AH88" s="46">
        <f t="shared" si="7"/>
        <v>0</v>
      </c>
      <c r="AI88" s="46">
        <f t="shared" si="7"/>
        <v>0</v>
      </c>
      <c r="AJ88" s="46">
        <f t="shared" si="7"/>
        <v>0</v>
      </c>
      <c r="AK88" s="814"/>
      <c r="AL88" s="832"/>
      <c r="AM88" s="46">
        <f t="shared" si="8"/>
        <v>0</v>
      </c>
      <c r="AN88" s="49"/>
      <c r="AO88" s="49"/>
      <c r="AP88" s="49"/>
      <c r="AQ88" s="49"/>
      <c r="AR88" s="49"/>
      <c r="AS88" s="49"/>
      <c r="AT88" s="814"/>
      <c r="AU88" s="835"/>
      <c r="AV88" s="46">
        <f t="shared" si="9"/>
        <v>0</v>
      </c>
      <c r="AW88" s="49"/>
      <c r="AX88" s="49"/>
      <c r="AY88" s="49"/>
      <c r="AZ88" s="49"/>
      <c r="BA88" s="49"/>
      <c r="BB88" s="49"/>
      <c r="BC88" s="814"/>
      <c r="BD88" s="811"/>
      <c r="BE88" s="46">
        <f t="shared" si="10"/>
        <v>0</v>
      </c>
      <c r="BF88" s="49"/>
      <c r="BG88" s="49"/>
      <c r="BH88" s="49"/>
      <c r="BI88" s="49"/>
      <c r="BJ88" s="49"/>
      <c r="BK88" s="49"/>
      <c r="BL88" s="814"/>
      <c r="BM88" s="817"/>
      <c r="BN88" s="46">
        <f t="shared" si="11"/>
        <v>0</v>
      </c>
      <c r="BO88" s="49"/>
      <c r="BP88" s="49"/>
      <c r="BQ88" s="49"/>
      <c r="BR88" s="49"/>
      <c r="BS88" s="49"/>
      <c r="BT88" s="49"/>
      <c r="BU88" s="824"/>
      <c r="BV88" s="825"/>
      <c r="BW88" s="825"/>
      <c r="BX88" s="825"/>
      <c r="BY88" s="825"/>
      <c r="BZ88" s="825"/>
      <c r="CA88" s="825"/>
      <c r="CB88" s="825"/>
      <c r="CC88" s="826"/>
    </row>
    <row r="89" spans="1:81" s="58" customFormat="1" ht="40.200000000000003" customHeight="1" thickTop="1" x14ac:dyDescent="0.3">
      <c r="A89" s="34"/>
      <c r="B89" s="886"/>
      <c r="C89" s="868" t="s">
        <v>369</v>
      </c>
      <c r="D89" s="871">
        <v>4102</v>
      </c>
      <c r="E89" s="851" t="s">
        <v>7598</v>
      </c>
      <c r="F89" s="851">
        <v>4102047</v>
      </c>
      <c r="G89" s="851" t="s">
        <v>7599</v>
      </c>
      <c r="H89" s="851" t="s">
        <v>7600</v>
      </c>
      <c r="I89" s="1184">
        <v>2021004540169</v>
      </c>
      <c r="J89" s="812">
        <v>266</v>
      </c>
      <c r="K89" s="854" t="str">
        <f>+[5]Metas!K303</f>
        <v>Acompañamiento técnico para la celebración del DÍA DE LA NIÑEZ.</v>
      </c>
      <c r="L89" s="857">
        <v>1</v>
      </c>
      <c r="M89" s="860">
        <f>SUM(N89:Q89)</f>
        <v>1</v>
      </c>
      <c r="N89" s="836"/>
      <c r="O89" s="839">
        <v>1</v>
      </c>
      <c r="P89" s="863"/>
      <c r="Q89" s="866"/>
      <c r="R89" s="812">
        <f>+$J89</f>
        <v>266</v>
      </c>
      <c r="S89" s="231" t="s">
        <v>7605</v>
      </c>
      <c r="T89" s="235" t="s">
        <v>3822</v>
      </c>
      <c r="U89" s="235" t="s">
        <v>3828</v>
      </c>
      <c r="V89" s="235" t="s">
        <v>3830</v>
      </c>
      <c r="W89" s="231" t="s">
        <v>7605</v>
      </c>
      <c r="X89" s="256">
        <v>45020</v>
      </c>
      <c r="Y89" s="256"/>
      <c r="Z89" s="256"/>
      <c r="AA89" s="256"/>
      <c r="AB89" s="812">
        <f>+$J89</f>
        <v>266</v>
      </c>
      <c r="AC89" s="827">
        <f>+L89</f>
        <v>1</v>
      </c>
      <c r="AD89" s="44">
        <v>50</v>
      </c>
      <c r="AE89" s="44">
        <v>50</v>
      </c>
      <c r="AF89" s="44">
        <f t="shared" si="7"/>
        <v>0</v>
      </c>
      <c r="AG89" s="44">
        <f t="shared" si="7"/>
        <v>0</v>
      </c>
      <c r="AH89" s="44">
        <f t="shared" si="7"/>
        <v>0</v>
      </c>
      <c r="AI89" s="44">
        <f t="shared" si="7"/>
        <v>0</v>
      </c>
      <c r="AJ89" s="44">
        <f t="shared" si="7"/>
        <v>0</v>
      </c>
      <c r="AK89" s="812">
        <f>+$J89</f>
        <v>266</v>
      </c>
      <c r="AL89" s="830">
        <f>+N89</f>
        <v>0</v>
      </c>
      <c r="AM89" s="44">
        <f t="shared" si="8"/>
        <v>0</v>
      </c>
      <c r="AN89" s="47"/>
      <c r="AO89" s="47"/>
      <c r="AP89" s="47"/>
      <c r="AQ89" s="47"/>
      <c r="AR89" s="47"/>
      <c r="AS89" s="47"/>
      <c r="AT89" s="812">
        <f>+$J89</f>
        <v>266</v>
      </c>
      <c r="AU89" s="833">
        <f>+O89</f>
        <v>1</v>
      </c>
      <c r="AV89" s="44">
        <f t="shared" si="9"/>
        <v>0</v>
      </c>
      <c r="AW89" s="47"/>
      <c r="AX89" s="47"/>
      <c r="AY89" s="47"/>
      <c r="AZ89" s="47"/>
      <c r="BA89" s="47"/>
      <c r="BB89" s="47"/>
      <c r="BC89" s="812">
        <f>+$J89</f>
        <v>266</v>
      </c>
      <c r="BD89" s="809">
        <f>+P89</f>
        <v>0</v>
      </c>
      <c r="BE89" s="44">
        <f t="shared" si="10"/>
        <v>0</v>
      </c>
      <c r="BF89" s="47"/>
      <c r="BG89" s="47"/>
      <c r="BH89" s="47"/>
      <c r="BI89" s="47"/>
      <c r="BJ89" s="47"/>
      <c r="BK89" s="47"/>
      <c r="BL89" s="812">
        <f>+$J89</f>
        <v>266</v>
      </c>
      <c r="BM89" s="815">
        <f>+Q89</f>
        <v>0</v>
      </c>
      <c r="BN89" s="44">
        <f t="shared" si="11"/>
        <v>0</v>
      </c>
      <c r="BO89" s="47"/>
      <c r="BP89" s="47"/>
      <c r="BQ89" s="47"/>
      <c r="BR89" s="47"/>
      <c r="BS89" s="47"/>
      <c r="BT89" s="47"/>
      <c r="BU89" s="818"/>
      <c r="BV89" s="819"/>
      <c r="BW89" s="819"/>
      <c r="BX89" s="819"/>
      <c r="BY89" s="819"/>
      <c r="BZ89" s="819"/>
      <c r="CA89" s="819"/>
      <c r="CB89" s="819"/>
      <c r="CC89" s="820"/>
    </row>
    <row r="90" spans="1:81" s="58" customFormat="1" ht="40.200000000000003" customHeight="1" x14ac:dyDescent="0.3">
      <c r="A90" s="34"/>
      <c r="B90" s="886"/>
      <c r="C90" s="869"/>
      <c r="D90" s="872"/>
      <c r="E90" s="852"/>
      <c r="F90" s="852"/>
      <c r="G90" s="852"/>
      <c r="H90" s="852"/>
      <c r="I90" s="1185"/>
      <c r="J90" s="813"/>
      <c r="K90" s="855"/>
      <c r="L90" s="858"/>
      <c r="M90" s="861"/>
      <c r="N90" s="837"/>
      <c r="O90" s="840"/>
      <c r="P90" s="864"/>
      <c r="Q90" s="867"/>
      <c r="R90" s="813"/>
      <c r="S90" s="39"/>
      <c r="T90" s="236"/>
      <c r="U90" s="236"/>
      <c r="V90" s="236"/>
      <c r="W90" s="39"/>
      <c r="X90" s="31"/>
      <c r="Y90" s="31"/>
      <c r="Z90" s="31"/>
      <c r="AA90" s="31"/>
      <c r="AB90" s="813"/>
      <c r="AC90" s="828"/>
      <c r="AD90" s="51">
        <f t="shared" si="7"/>
        <v>0</v>
      </c>
      <c r="AE90" s="51">
        <f t="shared" si="7"/>
        <v>0</v>
      </c>
      <c r="AF90" s="51">
        <f t="shared" si="7"/>
        <v>0</v>
      </c>
      <c r="AG90" s="51">
        <f t="shared" si="7"/>
        <v>0</v>
      </c>
      <c r="AH90" s="51">
        <f t="shared" si="7"/>
        <v>0</v>
      </c>
      <c r="AI90" s="51">
        <f t="shared" si="7"/>
        <v>0</v>
      </c>
      <c r="AJ90" s="51">
        <f t="shared" si="7"/>
        <v>0</v>
      </c>
      <c r="AK90" s="813"/>
      <c r="AL90" s="831"/>
      <c r="AM90" s="51">
        <f t="shared" si="8"/>
        <v>0</v>
      </c>
      <c r="AN90" s="257"/>
      <c r="AO90" s="257"/>
      <c r="AP90" s="257"/>
      <c r="AQ90" s="257"/>
      <c r="AR90" s="257"/>
      <c r="AS90" s="257"/>
      <c r="AT90" s="813"/>
      <c r="AU90" s="834"/>
      <c r="AV90" s="51">
        <f t="shared" si="9"/>
        <v>0</v>
      </c>
      <c r="AW90" s="257"/>
      <c r="AX90" s="257"/>
      <c r="AY90" s="257"/>
      <c r="AZ90" s="257"/>
      <c r="BA90" s="257"/>
      <c r="BB90" s="257"/>
      <c r="BC90" s="813"/>
      <c r="BD90" s="810"/>
      <c r="BE90" s="51">
        <f t="shared" si="10"/>
        <v>0</v>
      </c>
      <c r="BF90" s="257"/>
      <c r="BG90" s="257"/>
      <c r="BH90" s="257"/>
      <c r="BI90" s="257"/>
      <c r="BJ90" s="257"/>
      <c r="BK90" s="257"/>
      <c r="BL90" s="813"/>
      <c r="BM90" s="816"/>
      <c r="BN90" s="51">
        <f t="shared" si="11"/>
        <v>0</v>
      </c>
      <c r="BO90" s="257"/>
      <c r="BP90" s="257"/>
      <c r="BQ90" s="257"/>
      <c r="BR90" s="257"/>
      <c r="BS90" s="257"/>
      <c r="BT90" s="257"/>
      <c r="BU90" s="821"/>
      <c r="BV90" s="822"/>
      <c r="BW90" s="822"/>
      <c r="BX90" s="822"/>
      <c r="BY90" s="822"/>
      <c r="BZ90" s="822"/>
      <c r="CA90" s="822"/>
      <c r="CB90" s="822"/>
      <c r="CC90" s="823"/>
    </row>
    <row r="91" spans="1:81" s="58" customFormat="1" ht="40.200000000000003" customHeight="1" x14ac:dyDescent="0.3">
      <c r="A91" s="34"/>
      <c r="B91" s="886"/>
      <c r="C91" s="869"/>
      <c r="D91" s="872"/>
      <c r="E91" s="852"/>
      <c r="F91" s="852"/>
      <c r="G91" s="852"/>
      <c r="H91" s="852"/>
      <c r="I91" s="1185"/>
      <c r="J91" s="813"/>
      <c r="K91" s="855"/>
      <c r="L91" s="858"/>
      <c r="M91" s="861"/>
      <c r="N91" s="837"/>
      <c r="O91" s="840"/>
      <c r="P91" s="864"/>
      <c r="Q91" s="867"/>
      <c r="R91" s="813"/>
      <c r="S91" s="39"/>
      <c r="T91" s="236"/>
      <c r="U91" s="236"/>
      <c r="V91" s="236"/>
      <c r="W91" s="39"/>
      <c r="X91" s="31"/>
      <c r="Y91" s="31"/>
      <c r="Z91" s="31"/>
      <c r="AA91" s="31"/>
      <c r="AB91" s="813"/>
      <c r="AC91" s="828"/>
      <c r="AD91" s="51">
        <f t="shared" si="7"/>
        <v>0</v>
      </c>
      <c r="AE91" s="51">
        <f t="shared" si="7"/>
        <v>0</v>
      </c>
      <c r="AF91" s="51">
        <f t="shared" si="7"/>
        <v>0</v>
      </c>
      <c r="AG91" s="51">
        <f t="shared" si="7"/>
        <v>0</v>
      </c>
      <c r="AH91" s="51">
        <f t="shared" si="7"/>
        <v>0</v>
      </c>
      <c r="AI91" s="51">
        <f t="shared" si="7"/>
        <v>0</v>
      </c>
      <c r="AJ91" s="51">
        <f t="shared" si="7"/>
        <v>0</v>
      </c>
      <c r="AK91" s="813"/>
      <c r="AL91" s="831"/>
      <c r="AM91" s="51">
        <f t="shared" si="8"/>
        <v>0</v>
      </c>
      <c r="AN91" s="257"/>
      <c r="AO91" s="257"/>
      <c r="AP91" s="257"/>
      <c r="AQ91" s="257"/>
      <c r="AR91" s="257"/>
      <c r="AS91" s="257"/>
      <c r="AT91" s="813"/>
      <c r="AU91" s="834"/>
      <c r="AV91" s="51">
        <f t="shared" si="9"/>
        <v>0</v>
      </c>
      <c r="AW91" s="257"/>
      <c r="AX91" s="257"/>
      <c r="AY91" s="257"/>
      <c r="AZ91" s="257"/>
      <c r="BA91" s="257"/>
      <c r="BB91" s="257"/>
      <c r="BC91" s="813"/>
      <c r="BD91" s="810"/>
      <c r="BE91" s="51">
        <f t="shared" si="10"/>
        <v>0</v>
      </c>
      <c r="BF91" s="257"/>
      <c r="BG91" s="257"/>
      <c r="BH91" s="257"/>
      <c r="BI91" s="257"/>
      <c r="BJ91" s="257"/>
      <c r="BK91" s="257"/>
      <c r="BL91" s="813"/>
      <c r="BM91" s="816"/>
      <c r="BN91" s="51">
        <f t="shared" si="11"/>
        <v>0</v>
      </c>
      <c r="BO91" s="257"/>
      <c r="BP91" s="257"/>
      <c r="BQ91" s="257"/>
      <c r="BR91" s="257"/>
      <c r="BS91" s="257"/>
      <c r="BT91" s="257"/>
      <c r="BU91" s="821"/>
      <c r="BV91" s="822"/>
      <c r="BW91" s="822"/>
      <c r="BX91" s="822"/>
      <c r="BY91" s="822"/>
      <c r="BZ91" s="822"/>
      <c r="CA91" s="822"/>
      <c r="CB91" s="822"/>
      <c r="CC91" s="823"/>
    </row>
    <row r="92" spans="1:81" s="58" customFormat="1" ht="40.200000000000003" customHeight="1" thickBot="1" x14ac:dyDescent="0.35">
      <c r="A92" s="34"/>
      <c r="B92" s="886"/>
      <c r="C92" s="869"/>
      <c r="D92" s="873"/>
      <c r="E92" s="853"/>
      <c r="F92" s="853"/>
      <c r="G92" s="853"/>
      <c r="H92" s="853"/>
      <c r="I92" s="1186"/>
      <c r="J92" s="814"/>
      <c r="K92" s="856"/>
      <c r="L92" s="859"/>
      <c r="M92" s="862"/>
      <c r="N92" s="838"/>
      <c r="O92" s="841"/>
      <c r="P92" s="865"/>
      <c r="Q92" s="874"/>
      <c r="R92" s="814"/>
      <c r="S92" s="232"/>
      <c r="T92" s="237"/>
      <c r="U92" s="237"/>
      <c r="V92" s="237"/>
      <c r="W92" s="232"/>
      <c r="X92" s="260"/>
      <c r="Y92" s="260"/>
      <c r="Z92" s="260"/>
      <c r="AA92" s="260"/>
      <c r="AB92" s="814"/>
      <c r="AC92" s="829"/>
      <c r="AD92" s="46">
        <f t="shared" si="7"/>
        <v>0</v>
      </c>
      <c r="AE92" s="46">
        <f t="shared" si="7"/>
        <v>0</v>
      </c>
      <c r="AF92" s="46">
        <f t="shared" si="7"/>
        <v>0</v>
      </c>
      <c r="AG92" s="46">
        <f t="shared" si="7"/>
        <v>0</v>
      </c>
      <c r="AH92" s="46">
        <f t="shared" si="7"/>
        <v>0</v>
      </c>
      <c r="AI92" s="46">
        <f t="shared" si="7"/>
        <v>0</v>
      </c>
      <c r="AJ92" s="46">
        <f t="shared" si="7"/>
        <v>0</v>
      </c>
      <c r="AK92" s="814"/>
      <c r="AL92" s="832"/>
      <c r="AM92" s="46">
        <f t="shared" si="8"/>
        <v>0</v>
      </c>
      <c r="AN92" s="49"/>
      <c r="AO92" s="49"/>
      <c r="AP92" s="49"/>
      <c r="AQ92" s="49"/>
      <c r="AR92" s="49"/>
      <c r="AS92" s="49"/>
      <c r="AT92" s="814"/>
      <c r="AU92" s="835"/>
      <c r="AV92" s="46">
        <f t="shared" si="9"/>
        <v>0</v>
      </c>
      <c r="AW92" s="49"/>
      <c r="AX92" s="49"/>
      <c r="AY92" s="49"/>
      <c r="AZ92" s="49"/>
      <c r="BA92" s="49"/>
      <c r="BB92" s="49"/>
      <c r="BC92" s="814"/>
      <c r="BD92" s="811"/>
      <c r="BE92" s="46">
        <f t="shared" si="10"/>
        <v>0</v>
      </c>
      <c r="BF92" s="49"/>
      <c r="BG92" s="49"/>
      <c r="BH92" s="49"/>
      <c r="BI92" s="49"/>
      <c r="BJ92" s="49"/>
      <c r="BK92" s="49"/>
      <c r="BL92" s="814"/>
      <c r="BM92" s="817"/>
      <c r="BN92" s="46">
        <f t="shared" si="11"/>
        <v>0</v>
      </c>
      <c r="BO92" s="49"/>
      <c r="BP92" s="49"/>
      <c r="BQ92" s="49"/>
      <c r="BR92" s="49"/>
      <c r="BS92" s="49"/>
      <c r="BT92" s="49"/>
      <c r="BU92" s="824"/>
      <c r="BV92" s="825"/>
      <c r="BW92" s="825"/>
      <c r="BX92" s="825"/>
      <c r="BY92" s="825"/>
      <c r="BZ92" s="825"/>
      <c r="CA92" s="825"/>
      <c r="CB92" s="825"/>
      <c r="CC92" s="826"/>
    </row>
    <row r="93" spans="1:81" s="58" customFormat="1" ht="40.200000000000003" customHeight="1" thickTop="1" x14ac:dyDescent="0.3">
      <c r="A93" s="34"/>
      <c r="B93" s="886"/>
      <c r="C93" s="869"/>
      <c r="D93" s="871">
        <v>4102</v>
      </c>
      <c r="E93" s="851" t="s">
        <v>7598</v>
      </c>
      <c r="F93" s="851">
        <v>4102047</v>
      </c>
      <c r="G93" s="851" t="s">
        <v>7599</v>
      </c>
      <c r="H93" s="851" t="s">
        <v>7600</v>
      </c>
      <c r="I93" s="1184">
        <v>2021004540169</v>
      </c>
      <c r="J93" s="812">
        <v>267</v>
      </c>
      <c r="K93" s="854" t="str">
        <f>+[5]Metas!K304</f>
        <v xml:space="preserve">Acompañamiento psicosocial para el fortalecimiento familiar, promover la garantía, protección, felicidad y desarrollo integral de los niños y niñas </v>
      </c>
      <c r="L93" s="857"/>
      <c r="M93" s="860">
        <f>SUM(N93:Q93)</f>
        <v>0</v>
      </c>
      <c r="N93" s="836"/>
      <c r="O93" s="839"/>
      <c r="P93" s="863"/>
      <c r="Q93" s="866"/>
      <c r="R93" s="812">
        <f>+$J93</f>
        <v>267</v>
      </c>
      <c r="S93" s="231" t="s">
        <v>7606</v>
      </c>
      <c r="T93" s="235"/>
      <c r="U93" s="235"/>
      <c r="V93" s="235"/>
      <c r="W93" s="231"/>
      <c r="X93" s="256"/>
      <c r="Y93" s="256"/>
      <c r="Z93" s="256"/>
      <c r="AA93" s="256"/>
      <c r="AB93" s="812">
        <f>+$J93</f>
        <v>267</v>
      </c>
      <c r="AC93" s="827">
        <f>+L93</f>
        <v>0</v>
      </c>
      <c r="AD93" s="44">
        <f t="shared" si="7"/>
        <v>0</v>
      </c>
      <c r="AE93" s="44">
        <f t="shared" si="7"/>
        <v>0</v>
      </c>
      <c r="AF93" s="44">
        <f t="shared" si="7"/>
        <v>0</v>
      </c>
      <c r="AG93" s="44">
        <f t="shared" si="7"/>
        <v>0</v>
      </c>
      <c r="AH93" s="44">
        <f t="shared" si="7"/>
        <v>0</v>
      </c>
      <c r="AI93" s="44">
        <f t="shared" si="7"/>
        <v>0</v>
      </c>
      <c r="AJ93" s="44">
        <f t="shared" si="7"/>
        <v>0</v>
      </c>
      <c r="AK93" s="812">
        <f>+$J93</f>
        <v>267</v>
      </c>
      <c r="AL93" s="830">
        <f>+N93</f>
        <v>0</v>
      </c>
      <c r="AM93" s="44">
        <f t="shared" si="8"/>
        <v>0</v>
      </c>
      <c r="AN93" s="47"/>
      <c r="AO93" s="47"/>
      <c r="AP93" s="47"/>
      <c r="AQ93" s="47"/>
      <c r="AR93" s="47"/>
      <c r="AS93" s="47"/>
      <c r="AT93" s="812">
        <f>+$J93</f>
        <v>267</v>
      </c>
      <c r="AU93" s="833">
        <f>+O93</f>
        <v>0</v>
      </c>
      <c r="AV93" s="44">
        <f t="shared" si="9"/>
        <v>0</v>
      </c>
      <c r="AW93" s="47"/>
      <c r="AX93" s="47"/>
      <c r="AY93" s="47"/>
      <c r="AZ93" s="47"/>
      <c r="BA93" s="47"/>
      <c r="BB93" s="47"/>
      <c r="BC93" s="812">
        <f>+$J93</f>
        <v>267</v>
      </c>
      <c r="BD93" s="809">
        <f>+P93</f>
        <v>0</v>
      </c>
      <c r="BE93" s="44">
        <f t="shared" si="10"/>
        <v>0</v>
      </c>
      <c r="BF93" s="47"/>
      <c r="BG93" s="47"/>
      <c r="BH93" s="47"/>
      <c r="BI93" s="47"/>
      <c r="BJ93" s="47"/>
      <c r="BK93" s="47"/>
      <c r="BL93" s="812">
        <f>+$J93</f>
        <v>267</v>
      </c>
      <c r="BM93" s="815">
        <f>+Q93</f>
        <v>0</v>
      </c>
      <c r="BN93" s="44">
        <f t="shared" si="11"/>
        <v>0</v>
      </c>
      <c r="BO93" s="47"/>
      <c r="BP93" s="47"/>
      <c r="BQ93" s="47"/>
      <c r="BR93" s="47"/>
      <c r="BS93" s="47"/>
      <c r="BT93" s="47"/>
      <c r="BU93" s="818"/>
      <c r="BV93" s="819"/>
      <c r="BW93" s="819"/>
      <c r="BX93" s="819"/>
      <c r="BY93" s="819"/>
      <c r="BZ93" s="819"/>
      <c r="CA93" s="819"/>
      <c r="CB93" s="819"/>
      <c r="CC93" s="820"/>
    </row>
    <row r="94" spans="1:81" s="58" customFormat="1" ht="40.200000000000003" customHeight="1" x14ac:dyDescent="0.3">
      <c r="A94" s="34"/>
      <c r="B94" s="886"/>
      <c r="C94" s="869"/>
      <c r="D94" s="872"/>
      <c r="E94" s="852"/>
      <c r="F94" s="852"/>
      <c r="G94" s="852"/>
      <c r="H94" s="852"/>
      <c r="I94" s="1185"/>
      <c r="J94" s="813"/>
      <c r="K94" s="855"/>
      <c r="L94" s="858"/>
      <c r="M94" s="861"/>
      <c r="N94" s="837"/>
      <c r="O94" s="840"/>
      <c r="P94" s="864"/>
      <c r="Q94" s="867"/>
      <c r="R94" s="813"/>
      <c r="S94" s="39"/>
      <c r="T94" s="236"/>
      <c r="U94" s="236"/>
      <c r="V94" s="236"/>
      <c r="W94" s="39"/>
      <c r="X94" s="31"/>
      <c r="Y94" s="31"/>
      <c r="Z94" s="31"/>
      <c r="AA94" s="31"/>
      <c r="AB94" s="813"/>
      <c r="AC94" s="828"/>
      <c r="AD94" s="51">
        <f t="shared" si="7"/>
        <v>0</v>
      </c>
      <c r="AE94" s="51">
        <f t="shared" si="7"/>
        <v>0</v>
      </c>
      <c r="AF94" s="51">
        <f t="shared" si="7"/>
        <v>0</v>
      </c>
      <c r="AG94" s="51">
        <f t="shared" si="7"/>
        <v>0</v>
      </c>
      <c r="AH94" s="51">
        <f t="shared" si="7"/>
        <v>0</v>
      </c>
      <c r="AI94" s="51">
        <f t="shared" si="7"/>
        <v>0</v>
      </c>
      <c r="AJ94" s="51">
        <f t="shared" si="7"/>
        <v>0</v>
      </c>
      <c r="AK94" s="813"/>
      <c r="AL94" s="831"/>
      <c r="AM94" s="51">
        <f t="shared" si="8"/>
        <v>0</v>
      </c>
      <c r="AN94" s="257"/>
      <c r="AO94" s="257"/>
      <c r="AP94" s="257"/>
      <c r="AQ94" s="257"/>
      <c r="AR94" s="257"/>
      <c r="AS94" s="257"/>
      <c r="AT94" s="813"/>
      <c r="AU94" s="834"/>
      <c r="AV94" s="51">
        <f t="shared" si="9"/>
        <v>0</v>
      </c>
      <c r="AW94" s="257"/>
      <c r="AX94" s="257"/>
      <c r="AY94" s="257"/>
      <c r="AZ94" s="257"/>
      <c r="BA94" s="257"/>
      <c r="BB94" s="257"/>
      <c r="BC94" s="813"/>
      <c r="BD94" s="810"/>
      <c r="BE94" s="51">
        <f t="shared" si="10"/>
        <v>0</v>
      </c>
      <c r="BF94" s="257"/>
      <c r="BG94" s="257"/>
      <c r="BH94" s="257"/>
      <c r="BI94" s="257"/>
      <c r="BJ94" s="257"/>
      <c r="BK94" s="257"/>
      <c r="BL94" s="813"/>
      <c r="BM94" s="816"/>
      <c r="BN94" s="51">
        <f t="shared" si="11"/>
        <v>0</v>
      </c>
      <c r="BO94" s="257"/>
      <c r="BP94" s="257"/>
      <c r="BQ94" s="257"/>
      <c r="BR94" s="257"/>
      <c r="BS94" s="257"/>
      <c r="BT94" s="257"/>
      <c r="BU94" s="821"/>
      <c r="BV94" s="822"/>
      <c r="BW94" s="822"/>
      <c r="BX94" s="822"/>
      <c r="BY94" s="822"/>
      <c r="BZ94" s="822"/>
      <c r="CA94" s="822"/>
      <c r="CB94" s="822"/>
      <c r="CC94" s="823"/>
    </row>
    <row r="95" spans="1:81" s="58" customFormat="1" ht="40.200000000000003" customHeight="1" x14ac:dyDescent="0.3">
      <c r="A95" s="34"/>
      <c r="B95" s="886"/>
      <c r="C95" s="869"/>
      <c r="D95" s="872"/>
      <c r="E95" s="852"/>
      <c r="F95" s="852"/>
      <c r="G95" s="852"/>
      <c r="H95" s="852"/>
      <c r="I95" s="1185"/>
      <c r="J95" s="813"/>
      <c r="K95" s="855"/>
      <c r="L95" s="858"/>
      <c r="M95" s="861"/>
      <c r="N95" s="837"/>
      <c r="O95" s="840"/>
      <c r="P95" s="864"/>
      <c r="Q95" s="867"/>
      <c r="R95" s="813"/>
      <c r="S95" s="39"/>
      <c r="T95" s="236"/>
      <c r="U95" s="236"/>
      <c r="V95" s="236"/>
      <c r="W95" s="39"/>
      <c r="X95" s="31"/>
      <c r="Y95" s="31"/>
      <c r="Z95" s="31"/>
      <c r="AA95" s="31"/>
      <c r="AB95" s="813"/>
      <c r="AC95" s="828"/>
      <c r="AD95" s="51">
        <f t="shared" si="7"/>
        <v>0</v>
      </c>
      <c r="AE95" s="51">
        <f t="shared" si="7"/>
        <v>0</v>
      </c>
      <c r="AF95" s="51">
        <f t="shared" si="7"/>
        <v>0</v>
      </c>
      <c r="AG95" s="51">
        <f t="shared" si="7"/>
        <v>0</v>
      </c>
      <c r="AH95" s="51">
        <f t="shared" si="7"/>
        <v>0</v>
      </c>
      <c r="AI95" s="51">
        <f t="shared" si="7"/>
        <v>0</v>
      </c>
      <c r="AJ95" s="51">
        <f t="shared" si="7"/>
        <v>0</v>
      </c>
      <c r="AK95" s="813"/>
      <c r="AL95" s="831"/>
      <c r="AM95" s="51">
        <f t="shared" si="8"/>
        <v>0</v>
      </c>
      <c r="AN95" s="257"/>
      <c r="AO95" s="257"/>
      <c r="AP95" s="257"/>
      <c r="AQ95" s="257"/>
      <c r="AR95" s="257"/>
      <c r="AS95" s="257"/>
      <c r="AT95" s="813"/>
      <c r="AU95" s="834"/>
      <c r="AV95" s="51">
        <f t="shared" si="9"/>
        <v>0</v>
      </c>
      <c r="AW95" s="257"/>
      <c r="AX95" s="257"/>
      <c r="AY95" s="257"/>
      <c r="AZ95" s="257"/>
      <c r="BA95" s="257"/>
      <c r="BB95" s="257"/>
      <c r="BC95" s="813"/>
      <c r="BD95" s="810"/>
      <c r="BE95" s="51">
        <f t="shared" si="10"/>
        <v>0</v>
      </c>
      <c r="BF95" s="257"/>
      <c r="BG95" s="257"/>
      <c r="BH95" s="257"/>
      <c r="BI95" s="257"/>
      <c r="BJ95" s="257"/>
      <c r="BK95" s="257"/>
      <c r="BL95" s="813"/>
      <c r="BM95" s="816"/>
      <c r="BN95" s="51">
        <f t="shared" si="11"/>
        <v>0</v>
      </c>
      <c r="BO95" s="257"/>
      <c r="BP95" s="257"/>
      <c r="BQ95" s="257"/>
      <c r="BR95" s="257"/>
      <c r="BS95" s="257"/>
      <c r="BT95" s="257"/>
      <c r="BU95" s="821"/>
      <c r="BV95" s="822"/>
      <c r="BW95" s="822"/>
      <c r="BX95" s="822"/>
      <c r="BY95" s="822"/>
      <c r="BZ95" s="822"/>
      <c r="CA95" s="822"/>
      <c r="CB95" s="822"/>
      <c r="CC95" s="823"/>
    </row>
    <row r="96" spans="1:81" s="58" customFormat="1" ht="40.200000000000003" customHeight="1" thickBot="1" x14ac:dyDescent="0.35">
      <c r="A96" s="34"/>
      <c r="B96" s="887"/>
      <c r="C96" s="870"/>
      <c r="D96" s="873"/>
      <c r="E96" s="853"/>
      <c r="F96" s="853"/>
      <c r="G96" s="853"/>
      <c r="H96" s="853"/>
      <c r="I96" s="1186"/>
      <c r="J96" s="814"/>
      <c r="K96" s="856"/>
      <c r="L96" s="859"/>
      <c r="M96" s="862"/>
      <c r="N96" s="838"/>
      <c r="O96" s="841"/>
      <c r="P96" s="865"/>
      <c r="Q96" s="874"/>
      <c r="R96" s="814"/>
      <c r="S96" s="232"/>
      <c r="T96" s="237"/>
      <c r="U96" s="237"/>
      <c r="V96" s="237"/>
      <c r="W96" s="232"/>
      <c r="X96" s="260"/>
      <c r="Y96" s="260"/>
      <c r="Z96" s="260"/>
      <c r="AA96" s="260"/>
      <c r="AB96" s="814"/>
      <c r="AC96" s="829"/>
      <c r="AD96" s="46">
        <f t="shared" si="7"/>
        <v>0</v>
      </c>
      <c r="AE96" s="46">
        <f t="shared" si="7"/>
        <v>0</v>
      </c>
      <c r="AF96" s="46">
        <f t="shared" si="7"/>
        <v>0</v>
      </c>
      <c r="AG96" s="46">
        <f t="shared" si="7"/>
        <v>0</v>
      </c>
      <c r="AH96" s="46">
        <f t="shared" si="7"/>
        <v>0</v>
      </c>
      <c r="AI96" s="46">
        <f t="shared" si="7"/>
        <v>0</v>
      </c>
      <c r="AJ96" s="46">
        <f t="shared" si="7"/>
        <v>0</v>
      </c>
      <c r="AK96" s="814"/>
      <c r="AL96" s="832"/>
      <c r="AM96" s="46">
        <f t="shared" si="8"/>
        <v>0</v>
      </c>
      <c r="AN96" s="49"/>
      <c r="AO96" s="49"/>
      <c r="AP96" s="49"/>
      <c r="AQ96" s="49"/>
      <c r="AR96" s="49"/>
      <c r="AS96" s="49"/>
      <c r="AT96" s="814"/>
      <c r="AU96" s="835"/>
      <c r="AV96" s="46">
        <f t="shared" si="9"/>
        <v>0</v>
      </c>
      <c r="AW96" s="49"/>
      <c r="AX96" s="49"/>
      <c r="AY96" s="49"/>
      <c r="AZ96" s="49"/>
      <c r="BA96" s="49"/>
      <c r="BB96" s="49"/>
      <c r="BC96" s="814"/>
      <c r="BD96" s="811"/>
      <c r="BE96" s="46">
        <f t="shared" si="10"/>
        <v>0</v>
      </c>
      <c r="BF96" s="49"/>
      <c r="BG96" s="49"/>
      <c r="BH96" s="49"/>
      <c r="BI96" s="49"/>
      <c r="BJ96" s="49"/>
      <c r="BK96" s="49"/>
      <c r="BL96" s="814"/>
      <c r="BM96" s="817"/>
      <c r="BN96" s="46">
        <f t="shared" si="11"/>
        <v>0</v>
      </c>
      <c r="BO96" s="49"/>
      <c r="BP96" s="49"/>
      <c r="BQ96" s="49"/>
      <c r="BR96" s="49"/>
      <c r="BS96" s="49"/>
      <c r="BT96" s="49"/>
      <c r="BU96" s="824"/>
      <c r="BV96" s="825"/>
      <c r="BW96" s="825"/>
      <c r="BX96" s="825"/>
      <c r="BY96" s="825"/>
      <c r="BZ96" s="825"/>
      <c r="CA96" s="825"/>
      <c r="CB96" s="825"/>
      <c r="CC96" s="826"/>
    </row>
    <row r="97" spans="1:81" s="58" customFormat="1" ht="40.200000000000003" customHeight="1" thickTop="1" x14ac:dyDescent="0.3">
      <c r="A97" s="34"/>
      <c r="B97" s="885" t="s">
        <v>371</v>
      </c>
      <c r="C97" s="868" t="s">
        <v>374</v>
      </c>
      <c r="D97" s="871">
        <v>4102</v>
      </c>
      <c r="E97" s="851" t="s">
        <v>7598</v>
      </c>
      <c r="F97" s="851">
        <v>4102047</v>
      </c>
      <c r="G97" s="851" t="s">
        <v>7599</v>
      </c>
      <c r="H97" s="851" t="s">
        <v>7600</v>
      </c>
      <c r="I97" s="1184">
        <v>2021004540169</v>
      </c>
      <c r="J97" s="812">
        <v>268</v>
      </c>
      <c r="K97" s="854" t="str">
        <f>+[5]Metas!K306</f>
        <v>Caracterización de los Niños, Niñas y Adolescentes vinculados al trabajo infantil.</v>
      </c>
      <c r="L97" s="857">
        <v>1</v>
      </c>
      <c r="M97" s="860">
        <f>SUM(N97:Q97)</f>
        <v>1</v>
      </c>
      <c r="N97" s="836"/>
      <c r="O97" s="839">
        <v>1</v>
      </c>
      <c r="P97" s="863"/>
      <c r="Q97" s="866"/>
      <c r="R97" s="812">
        <f>+$J97</f>
        <v>268</v>
      </c>
      <c r="S97" s="231" t="s">
        <v>7607</v>
      </c>
      <c r="T97" s="235"/>
      <c r="U97" s="235" t="s">
        <v>3827</v>
      </c>
      <c r="V97" s="235" t="s">
        <v>3831</v>
      </c>
      <c r="W97" s="231" t="s">
        <v>7607</v>
      </c>
      <c r="X97" s="256">
        <v>44988</v>
      </c>
      <c r="Y97" s="256"/>
      <c r="Z97" s="256"/>
      <c r="AA97" s="256"/>
      <c r="AB97" s="812">
        <f>+$J97</f>
        <v>268</v>
      </c>
      <c r="AC97" s="827">
        <f>+L97</f>
        <v>1</v>
      </c>
      <c r="AD97" s="44">
        <f t="shared" si="7"/>
        <v>0</v>
      </c>
      <c r="AE97" s="44">
        <f t="shared" si="7"/>
        <v>0</v>
      </c>
      <c r="AF97" s="44">
        <f t="shared" si="7"/>
        <v>0</v>
      </c>
      <c r="AG97" s="44">
        <f t="shared" si="7"/>
        <v>0</v>
      </c>
      <c r="AH97" s="44">
        <f t="shared" si="7"/>
        <v>0</v>
      </c>
      <c r="AI97" s="44">
        <f t="shared" si="7"/>
        <v>0</v>
      </c>
      <c r="AJ97" s="44">
        <f t="shared" si="7"/>
        <v>0</v>
      </c>
      <c r="AK97" s="812">
        <f>+$J97</f>
        <v>268</v>
      </c>
      <c r="AL97" s="830">
        <f>+N97</f>
        <v>0</v>
      </c>
      <c r="AM97" s="44">
        <f t="shared" si="8"/>
        <v>0</v>
      </c>
      <c r="AN97" s="47"/>
      <c r="AO97" s="47"/>
      <c r="AP97" s="47"/>
      <c r="AQ97" s="47"/>
      <c r="AR97" s="47"/>
      <c r="AS97" s="47"/>
      <c r="AT97" s="812">
        <f>+$J97</f>
        <v>268</v>
      </c>
      <c r="AU97" s="833">
        <f>+O97</f>
        <v>1</v>
      </c>
      <c r="AV97" s="44">
        <f t="shared" si="9"/>
        <v>0</v>
      </c>
      <c r="AW97" s="47"/>
      <c r="AX97" s="47"/>
      <c r="AY97" s="47"/>
      <c r="AZ97" s="47"/>
      <c r="BA97" s="47"/>
      <c r="BB97" s="47"/>
      <c r="BC97" s="812">
        <f>+$J97</f>
        <v>268</v>
      </c>
      <c r="BD97" s="809">
        <f>+P97</f>
        <v>0</v>
      </c>
      <c r="BE97" s="44">
        <f t="shared" si="10"/>
        <v>0</v>
      </c>
      <c r="BF97" s="47"/>
      <c r="BG97" s="47"/>
      <c r="BH97" s="47"/>
      <c r="BI97" s="47"/>
      <c r="BJ97" s="47"/>
      <c r="BK97" s="47"/>
      <c r="BL97" s="812">
        <f>+$J97</f>
        <v>268</v>
      </c>
      <c r="BM97" s="815">
        <f>+Q97</f>
        <v>0</v>
      </c>
      <c r="BN97" s="44">
        <f t="shared" si="11"/>
        <v>0</v>
      </c>
      <c r="BO97" s="47"/>
      <c r="BP97" s="47"/>
      <c r="BQ97" s="47"/>
      <c r="BR97" s="47"/>
      <c r="BS97" s="47"/>
      <c r="BT97" s="47"/>
      <c r="BU97" s="818"/>
      <c r="BV97" s="819"/>
      <c r="BW97" s="819"/>
      <c r="BX97" s="819"/>
      <c r="BY97" s="819"/>
      <c r="BZ97" s="819"/>
      <c r="CA97" s="819"/>
      <c r="CB97" s="819"/>
      <c r="CC97" s="820"/>
    </row>
    <row r="98" spans="1:81" s="58" customFormat="1" ht="40.200000000000003" customHeight="1" x14ac:dyDescent="0.3">
      <c r="A98" s="34"/>
      <c r="B98" s="886"/>
      <c r="C98" s="869"/>
      <c r="D98" s="872"/>
      <c r="E98" s="852"/>
      <c r="F98" s="852"/>
      <c r="G98" s="852"/>
      <c r="H98" s="852"/>
      <c r="I98" s="1185"/>
      <c r="J98" s="813"/>
      <c r="K98" s="855"/>
      <c r="L98" s="858"/>
      <c r="M98" s="861"/>
      <c r="N98" s="837"/>
      <c r="O98" s="840"/>
      <c r="P98" s="864"/>
      <c r="Q98" s="867"/>
      <c r="R98" s="813"/>
      <c r="S98" s="39"/>
      <c r="T98" s="236"/>
      <c r="U98" s="236"/>
      <c r="V98" s="236"/>
      <c r="W98" s="39"/>
      <c r="X98" s="31"/>
      <c r="Y98" s="31"/>
      <c r="Z98" s="31"/>
      <c r="AA98" s="31"/>
      <c r="AB98" s="813"/>
      <c r="AC98" s="828"/>
      <c r="AD98" s="51">
        <f t="shared" si="7"/>
        <v>0</v>
      </c>
      <c r="AE98" s="51">
        <f t="shared" si="7"/>
        <v>0</v>
      </c>
      <c r="AF98" s="51">
        <f t="shared" si="7"/>
        <v>0</v>
      </c>
      <c r="AG98" s="51">
        <f t="shared" si="7"/>
        <v>0</v>
      </c>
      <c r="AH98" s="51">
        <f t="shared" si="7"/>
        <v>0</v>
      </c>
      <c r="AI98" s="51">
        <f t="shared" si="7"/>
        <v>0</v>
      </c>
      <c r="AJ98" s="51">
        <f t="shared" si="7"/>
        <v>0</v>
      </c>
      <c r="AK98" s="813"/>
      <c r="AL98" s="831"/>
      <c r="AM98" s="51">
        <f t="shared" si="8"/>
        <v>0</v>
      </c>
      <c r="AN98" s="257"/>
      <c r="AO98" s="257"/>
      <c r="AP98" s="257"/>
      <c r="AQ98" s="257"/>
      <c r="AR98" s="257"/>
      <c r="AS98" s="257"/>
      <c r="AT98" s="813"/>
      <c r="AU98" s="834"/>
      <c r="AV98" s="51">
        <f t="shared" si="9"/>
        <v>0</v>
      </c>
      <c r="AW98" s="257"/>
      <c r="AX98" s="257"/>
      <c r="AY98" s="257"/>
      <c r="AZ98" s="257"/>
      <c r="BA98" s="257"/>
      <c r="BB98" s="257"/>
      <c r="BC98" s="813"/>
      <c r="BD98" s="810"/>
      <c r="BE98" s="51">
        <f t="shared" si="10"/>
        <v>0</v>
      </c>
      <c r="BF98" s="257"/>
      <c r="BG98" s="257"/>
      <c r="BH98" s="257"/>
      <c r="BI98" s="257"/>
      <c r="BJ98" s="257"/>
      <c r="BK98" s="257"/>
      <c r="BL98" s="813"/>
      <c r="BM98" s="816"/>
      <c r="BN98" s="51">
        <f t="shared" si="11"/>
        <v>0</v>
      </c>
      <c r="BO98" s="257"/>
      <c r="BP98" s="257"/>
      <c r="BQ98" s="257"/>
      <c r="BR98" s="257"/>
      <c r="BS98" s="257"/>
      <c r="BT98" s="257"/>
      <c r="BU98" s="821"/>
      <c r="BV98" s="822"/>
      <c r="BW98" s="822"/>
      <c r="BX98" s="822"/>
      <c r="BY98" s="822"/>
      <c r="BZ98" s="822"/>
      <c r="CA98" s="822"/>
      <c r="CB98" s="822"/>
      <c r="CC98" s="823"/>
    </row>
    <row r="99" spans="1:81" s="58" customFormat="1" ht="40.200000000000003" customHeight="1" x14ac:dyDescent="0.3">
      <c r="A99" s="34"/>
      <c r="B99" s="886"/>
      <c r="C99" s="869"/>
      <c r="D99" s="872"/>
      <c r="E99" s="852"/>
      <c r="F99" s="852"/>
      <c r="G99" s="852"/>
      <c r="H99" s="852"/>
      <c r="I99" s="1185"/>
      <c r="J99" s="813"/>
      <c r="K99" s="855"/>
      <c r="L99" s="858"/>
      <c r="M99" s="861"/>
      <c r="N99" s="837"/>
      <c r="O99" s="840"/>
      <c r="P99" s="864"/>
      <c r="Q99" s="867"/>
      <c r="R99" s="813"/>
      <c r="S99" s="39"/>
      <c r="T99" s="236"/>
      <c r="U99" s="236"/>
      <c r="V99" s="236"/>
      <c r="W99" s="39"/>
      <c r="X99" s="31"/>
      <c r="Y99" s="31"/>
      <c r="Z99" s="31"/>
      <c r="AA99" s="31"/>
      <c r="AB99" s="813"/>
      <c r="AC99" s="828"/>
      <c r="AD99" s="51">
        <f t="shared" si="7"/>
        <v>0</v>
      </c>
      <c r="AE99" s="51">
        <f t="shared" si="7"/>
        <v>0</v>
      </c>
      <c r="AF99" s="51">
        <f t="shared" si="7"/>
        <v>0</v>
      </c>
      <c r="AG99" s="51">
        <f t="shared" si="7"/>
        <v>0</v>
      </c>
      <c r="AH99" s="51">
        <f t="shared" si="7"/>
        <v>0</v>
      </c>
      <c r="AI99" s="51">
        <f t="shared" si="7"/>
        <v>0</v>
      </c>
      <c r="AJ99" s="51">
        <f t="shared" si="7"/>
        <v>0</v>
      </c>
      <c r="AK99" s="813"/>
      <c r="AL99" s="831"/>
      <c r="AM99" s="51">
        <f t="shared" si="8"/>
        <v>0</v>
      </c>
      <c r="AN99" s="257"/>
      <c r="AO99" s="257"/>
      <c r="AP99" s="257"/>
      <c r="AQ99" s="257"/>
      <c r="AR99" s="257"/>
      <c r="AS99" s="257"/>
      <c r="AT99" s="813"/>
      <c r="AU99" s="834"/>
      <c r="AV99" s="51">
        <f t="shared" si="9"/>
        <v>0</v>
      </c>
      <c r="AW99" s="257"/>
      <c r="AX99" s="257"/>
      <c r="AY99" s="257"/>
      <c r="AZ99" s="257"/>
      <c r="BA99" s="257"/>
      <c r="BB99" s="257"/>
      <c r="BC99" s="813"/>
      <c r="BD99" s="810"/>
      <c r="BE99" s="51">
        <f t="shared" si="10"/>
        <v>0</v>
      </c>
      <c r="BF99" s="257"/>
      <c r="BG99" s="257"/>
      <c r="BH99" s="257"/>
      <c r="BI99" s="257"/>
      <c r="BJ99" s="257"/>
      <c r="BK99" s="257"/>
      <c r="BL99" s="813"/>
      <c r="BM99" s="816"/>
      <c r="BN99" s="51">
        <f t="shared" si="11"/>
        <v>0</v>
      </c>
      <c r="BO99" s="257"/>
      <c r="BP99" s="257"/>
      <c r="BQ99" s="257"/>
      <c r="BR99" s="257"/>
      <c r="BS99" s="257"/>
      <c r="BT99" s="257"/>
      <c r="BU99" s="821"/>
      <c r="BV99" s="822"/>
      <c r="BW99" s="822"/>
      <c r="BX99" s="822"/>
      <c r="BY99" s="822"/>
      <c r="BZ99" s="822"/>
      <c r="CA99" s="822"/>
      <c r="CB99" s="822"/>
      <c r="CC99" s="823"/>
    </row>
    <row r="100" spans="1:81" s="58" customFormat="1" ht="40.200000000000003" customHeight="1" thickBot="1" x14ac:dyDescent="0.35">
      <c r="A100" s="34"/>
      <c r="B100" s="886"/>
      <c r="C100" s="870"/>
      <c r="D100" s="873"/>
      <c r="E100" s="853"/>
      <c r="F100" s="853"/>
      <c r="G100" s="853"/>
      <c r="H100" s="853"/>
      <c r="I100" s="1186"/>
      <c r="J100" s="814"/>
      <c r="K100" s="856"/>
      <c r="L100" s="859"/>
      <c r="M100" s="862"/>
      <c r="N100" s="838"/>
      <c r="O100" s="841"/>
      <c r="P100" s="865"/>
      <c r="Q100" s="874"/>
      <c r="R100" s="814"/>
      <c r="S100" s="232"/>
      <c r="T100" s="237"/>
      <c r="U100" s="237"/>
      <c r="V100" s="237"/>
      <c r="W100" s="232"/>
      <c r="X100" s="260"/>
      <c r="Y100" s="260"/>
      <c r="Z100" s="260"/>
      <c r="AA100" s="260"/>
      <c r="AB100" s="814"/>
      <c r="AC100" s="829"/>
      <c r="AD100" s="46">
        <f t="shared" si="7"/>
        <v>0</v>
      </c>
      <c r="AE100" s="46">
        <f t="shared" si="7"/>
        <v>0</v>
      </c>
      <c r="AF100" s="46">
        <f t="shared" si="7"/>
        <v>0</v>
      </c>
      <c r="AG100" s="46">
        <f t="shared" si="7"/>
        <v>0</v>
      </c>
      <c r="AH100" s="46">
        <f t="shared" si="7"/>
        <v>0</v>
      </c>
      <c r="AI100" s="46">
        <f t="shared" si="7"/>
        <v>0</v>
      </c>
      <c r="AJ100" s="46">
        <f t="shared" si="7"/>
        <v>0</v>
      </c>
      <c r="AK100" s="814"/>
      <c r="AL100" s="832"/>
      <c r="AM100" s="46">
        <f t="shared" si="8"/>
        <v>0</v>
      </c>
      <c r="AN100" s="49"/>
      <c r="AO100" s="49"/>
      <c r="AP100" s="49"/>
      <c r="AQ100" s="49"/>
      <c r="AR100" s="49"/>
      <c r="AS100" s="49"/>
      <c r="AT100" s="814"/>
      <c r="AU100" s="835"/>
      <c r="AV100" s="46">
        <f t="shared" si="9"/>
        <v>0</v>
      </c>
      <c r="AW100" s="49"/>
      <c r="AX100" s="49"/>
      <c r="AY100" s="49"/>
      <c r="AZ100" s="49"/>
      <c r="BA100" s="49"/>
      <c r="BB100" s="49"/>
      <c r="BC100" s="814"/>
      <c r="BD100" s="811"/>
      <c r="BE100" s="46">
        <f t="shared" si="10"/>
        <v>0</v>
      </c>
      <c r="BF100" s="49"/>
      <c r="BG100" s="49"/>
      <c r="BH100" s="49"/>
      <c r="BI100" s="49"/>
      <c r="BJ100" s="49"/>
      <c r="BK100" s="49"/>
      <c r="BL100" s="814"/>
      <c r="BM100" s="817"/>
      <c r="BN100" s="46">
        <f t="shared" si="11"/>
        <v>0</v>
      </c>
      <c r="BO100" s="49"/>
      <c r="BP100" s="49"/>
      <c r="BQ100" s="49"/>
      <c r="BR100" s="49"/>
      <c r="BS100" s="49"/>
      <c r="BT100" s="49"/>
      <c r="BU100" s="824"/>
      <c r="BV100" s="825"/>
      <c r="BW100" s="825"/>
      <c r="BX100" s="825"/>
      <c r="BY100" s="825"/>
      <c r="BZ100" s="825"/>
      <c r="CA100" s="825"/>
      <c r="CB100" s="825"/>
      <c r="CC100" s="826"/>
    </row>
    <row r="101" spans="1:81" s="58" customFormat="1" ht="40.200000000000003" customHeight="1" thickTop="1" x14ac:dyDescent="0.3">
      <c r="A101" s="34"/>
      <c r="B101" s="886"/>
      <c r="C101" s="868" t="s">
        <v>376</v>
      </c>
      <c r="D101" s="871">
        <v>4102</v>
      </c>
      <c r="E101" s="851" t="s">
        <v>7598</v>
      </c>
      <c r="F101" s="851">
        <v>4102047</v>
      </c>
      <c r="G101" s="851" t="s">
        <v>7599</v>
      </c>
      <c r="H101" s="851" t="s">
        <v>7600</v>
      </c>
      <c r="I101" s="1184">
        <v>2021004540169</v>
      </c>
      <c r="J101" s="812">
        <v>269</v>
      </c>
      <c r="K101" s="854" t="str">
        <f>+[5]Metas!K307</f>
        <v>Eventos comunitarios y participativos para sensibilizar a empresarios, familias y comunidad en general de la no vinculación de en trabajo infantil</v>
      </c>
      <c r="L101" s="857">
        <v>2</v>
      </c>
      <c r="M101" s="860">
        <f>SUM(N101:Q101)</f>
        <v>2</v>
      </c>
      <c r="N101" s="836"/>
      <c r="O101" s="839">
        <v>1</v>
      </c>
      <c r="P101" s="863">
        <v>1</v>
      </c>
      <c r="Q101" s="866"/>
      <c r="R101" s="812">
        <f>+$J101</f>
        <v>269</v>
      </c>
      <c r="S101" s="231"/>
      <c r="T101" s="235"/>
      <c r="U101" s="235"/>
      <c r="V101" s="235"/>
      <c r="W101" s="231"/>
      <c r="X101" s="256"/>
      <c r="Y101" s="256"/>
      <c r="Z101" s="256"/>
      <c r="AA101" s="256"/>
      <c r="AB101" s="812">
        <f>+$J101</f>
        <v>269</v>
      </c>
      <c r="AC101" s="827">
        <f>+L101</f>
        <v>2</v>
      </c>
      <c r="AD101" s="44">
        <f t="shared" si="7"/>
        <v>0</v>
      </c>
      <c r="AE101" s="44">
        <f t="shared" si="7"/>
        <v>0</v>
      </c>
      <c r="AF101" s="44">
        <f t="shared" si="7"/>
        <v>0</v>
      </c>
      <c r="AG101" s="44">
        <f t="shared" si="7"/>
        <v>0</v>
      </c>
      <c r="AH101" s="44">
        <f t="shared" si="7"/>
        <v>0</v>
      </c>
      <c r="AI101" s="44">
        <f t="shared" si="7"/>
        <v>0</v>
      </c>
      <c r="AJ101" s="44">
        <f t="shared" si="7"/>
        <v>0</v>
      </c>
      <c r="AK101" s="812">
        <f>+$J101</f>
        <v>269</v>
      </c>
      <c r="AL101" s="830">
        <f>+N101</f>
        <v>0</v>
      </c>
      <c r="AM101" s="44">
        <f t="shared" si="8"/>
        <v>0</v>
      </c>
      <c r="AN101" s="47"/>
      <c r="AO101" s="47"/>
      <c r="AP101" s="47"/>
      <c r="AQ101" s="47"/>
      <c r="AR101" s="47"/>
      <c r="AS101" s="47"/>
      <c r="AT101" s="812">
        <f>+$J101</f>
        <v>269</v>
      </c>
      <c r="AU101" s="833">
        <f>+O101</f>
        <v>1</v>
      </c>
      <c r="AV101" s="44">
        <f t="shared" si="9"/>
        <v>0</v>
      </c>
      <c r="AW101" s="47"/>
      <c r="AX101" s="47"/>
      <c r="AY101" s="47"/>
      <c r="AZ101" s="47"/>
      <c r="BA101" s="47"/>
      <c r="BB101" s="47"/>
      <c r="BC101" s="812">
        <f>+$J101</f>
        <v>269</v>
      </c>
      <c r="BD101" s="809">
        <f>+P101</f>
        <v>1</v>
      </c>
      <c r="BE101" s="44">
        <f t="shared" si="10"/>
        <v>0</v>
      </c>
      <c r="BF101" s="47"/>
      <c r="BG101" s="47"/>
      <c r="BH101" s="47"/>
      <c r="BI101" s="47"/>
      <c r="BJ101" s="47"/>
      <c r="BK101" s="47"/>
      <c r="BL101" s="812">
        <f>+$J101</f>
        <v>269</v>
      </c>
      <c r="BM101" s="815">
        <f>+Q101</f>
        <v>0</v>
      </c>
      <c r="BN101" s="44">
        <f t="shared" si="11"/>
        <v>0</v>
      </c>
      <c r="BO101" s="47"/>
      <c r="BP101" s="47"/>
      <c r="BQ101" s="47"/>
      <c r="BR101" s="47"/>
      <c r="BS101" s="47"/>
      <c r="BT101" s="47"/>
      <c r="BU101" s="818"/>
      <c r="BV101" s="819"/>
      <c r="BW101" s="819"/>
      <c r="BX101" s="819"/>
      <c r="BY101" s="819"/>
      <c r="BZ101" s="819"/>
      <c r="CA101" s="819"/>
      <c r="CB101" s="819"/>
      <c r="CC101" s="820"/>
    </row>
    <row r="102" spans="1:81" s="58" customFormat="1" ht="40.200000000000003" customHeight="1" x14ac:dyDescent="0.3">
      <c r="A102" s="34"/>
      <c r="B102" s="886"/>
      <c r="C102" s="869"/>
      <c r="D102" s="872"/>
      <c r="E102" s="852"/>
      <c r="F102" s="852"/>
      <c r="G102" s="852"/>
      <c r="H102" s="852"/>
      <c r="I102" s="1185"/>
      <c r="J102" s="813"/>
      <c r="K102" s="855"/>
      <c r="L102" s="858"/>
      <c r="M102" s="861"/>
      <c r="N102" s="837"/>
      <c r="O102" s="840"/>
      <c r="P102" s="864"/>
      <c r="Q102" s="867"/>
      <c r="R102" s="813"/>
      <c r="S102" s="39"/>
      <c r="T102" s="236"/>
      <c r="U102" s="236"/>
      <c r="V102" s="236"/>
      <c r="W102" s="39"/>
      <c r="X102" s="31"/>
      <c r="Y102" s="31"/>
      <c r="Z102" s="31"/>
      <c r="AA102" s="31"/>
      <c r="AB102" s="813"/>
      <c r="AC102" s="828"/>
      <c r="AD102" s="51">
        <f t="shared" si="7"/>
        <v>0</v>
      </c>
      <c r="AE102" s="51">
        <f t="shared" si="7"/>
        <v>0</v>
      </c>
      <c r="AF102" s="51">
        <f t="shared" si="7"/>
        <v>0</v>
      </c>
      <c r="AG102" s="51">
        <f t="shared" si="7"/>
        <v>0</v>
      </c>
      <c r="AH102" s="51">
        <f t="shared" si="7"/>
        <v>0</v>
      </c>
      <c r="AI102" s="51">
        <f t="shared" si="7"/>
        <v>0</v>
      </c>
      <c r="AJ102" s="51">
        <f t="shared" si="7"/>
        <v>0</v>
      </c>
      <c r="AK102" s="813"/>
      <c r="AL102" s="831"/>
      <c r="AM102" s="51">
        <f t="shared" si="8"/>
        <v>0</v>
      </c>
      <c r="AN102" s="257"/>
      <c r="AO102" s="257"/>
      <c r="AP102" s="257"/>
      <c r="AQ102" s="257"/>
      <c r="AR102" s="257"/>
      <c r="AS102" s="257"/>
      <c r="AT102" s="813"/>
      <c r="AU102" s="834"/>
      <c r="AV102" s="51">
        <f t="shared" si="9"/>
        <v>0</v>
      </c>
      <c r="AW102" s="257"/>
      <c r="AX102" s="257"/>
      <c r="AY102" s="257"/>
      <c r="AZ102" s="257"/>
      <c r="BA102" s="257"/>
      <c r="BB102" s="257"/>
      <c r="BC102" s="813"/>
      <c r="BD102" s="810"/>
      <c r="BE102" s="51">
        <f t="shared" si="10"/>
        <v>0</v>
      </c>
      <c r="BF102" s="257"/>
      <c r="BG102" s="257"/>
      <c r="BH102" s="257"/>
      <c r="BI102" s="257"/>
      <c r="BJ102" s="257"/>
      <c r="BK102" s="257"/>
      <c r="BL102" s="813"/>
      <c r="BM102" s="816"/>
      <c r="BN102" s="51">
        <f t="shared" si="11"/>
        <v>0</v>
      </c>
      <c r="BO102" s="257"/>
      <c r="BP102" s="257"/>
      <c r="BQ102" s="257"/>
      <c r="BR102" s="257"/>
      <c r="BS102" s="257"/>
      <c r="BT102" s="257"/>
      <c r="BU102" s="821"/>
      <c r="BV102" s="822"/>
      <c r="BW102" s="822"/>
      <c r="BX102" s="822"/>
      <c r="BY102" s="822"/>
      <c r="BZ102" s="822"/>
      <c r="CA102" s="822"/>
      <c r="CB102" s="822"/>
      <c r="CC102" s="823"/>
    </row>
    <row r="103" spans="1:81" s="58" customFormat="1" ht="40.200000000000003" customHeight="1" x14ac:dyDescent="0.3">
      <c r="A103" s="34"/>
      <c r="B103" s="886"/>
      <c r="C103" s="869"/>
      <c r="D103" s="872"/>
      <c r="E103" s="852"/>
      <c r="F103" s="852"/>
      <c r="G103" s="852"/>
      <c r="H103" s="852"/>
      <c r="I103" s="1185"/>
      <c r="J103" s="813"/>
      <c r="K103" s="855"/>
      <c r="L103" s="858"/>
      <c r="M103" s="861"/>
      <c r="N103" s="837"/>
      <c r="O103" s="840"/>
      <c r="P103" s="864"/>
      <c r="Q103" s="867"/>
      <c r="R103" s="813"/>
      <c r="S103" s="39"/>
      <c r="T103" s="236"/>
      <c r="U103" s="236"/>
      <c r="V103" s="236"/>
      <c r="W103" s="39"/>
      <c r="X103" s="31"/>
      <c r="Y103" s="31"/>
      <c r="Z103" s="31"/>
      <c r="AA103" s="31"/>
      <c r="AB103" s="813"/>
      <c r="AC103" s="828"/>
      <c r="AD103" s="51">
        <f t="shared" si="7"/>
        <v>0</v>
      </c>
      <c r="AE103" s="51">
        <f t="shared" si="7"/>
        <v>0</v>
      </c>
      <c r="AF103" s="51">
        <f t="shared" si="7"/>
        <v>0</v>
      </c>
      <c r="AG103" s="51">
        <f t="shared" si="7"/>
        <v>0</v>
      </c>
      <c r="AH103" s="51">
        <f t="shared" si="7"/>
        <v>0</v>
      </c>
      <c r="AI103" s="51">
        <f t="shared" si="7"/>
        <v>0</v>
      </c>
      <c r="AJ103" s="51">
        <f t="shared" si="7"/>
        <v>0</v>
      </c>
      <c r="AK103" s="813"/>
      <c r="AL103" s="831"/>
      <c r="AM103" s="51">
        <f t="shared" si="8"/>
        <v>0</v>
      </c>
      <c r="AN103" s="257"/>
      <c r="AO103" s="257"/>
      <c r="AP103" s="257"/>
      <c r="AQ103" s="257"/>
      <c r="AR103" s="257"/>
      <c r="AS103" s="257"/>
      <c r="AT103" s="813"/>
      <c r="AU103" s="834"/>
      <c r="AV103" s="51">
        <f t="shared" si="9"/>
        <v>0</v>
      </c>
      <c r="AW103" s="257"/>
      <c r="AX103" s="257"/>
      <c r="AY103" s="257"/>
      <c r="AZ103" s="257"/>
      <c r="BA103" s="257"/>
      <c r="BB103" s="257"/>
      <c r="BC103" s="813"/>
      <c r="BD103" s="810"/>
      <c r="BE103" s="51">
        <f t="shared" si="10"/>
        <v>0</v>
      </c>
      <c r="BF103" s="257"/>
      <c r="BG103" s="257"/>
      <c r="BH103" s="257"/>
      <c r="BI103" s="257"/>
      <c r="BJ103" s="257"/>
      <c r="BK103" s="257"/>
      <c r="BL103" s="813"/>
      <c r="BM103" s="816"/>
      <c r="BN103" s="51">
        <f t="shared" si="11"/>
        <v>0</v>
      </c>
      <c r="BO103" s="257"/>
      <c r="BP103" s="257"/>
      <c r="BQ103" s="257"/>
      <c r="BR103" s="257"/>
      <c r="BS103" s="257"/>
      <c r="BT103" s="257"/>
      <c r="BU103" s="821"/>
      <c r="BV103" s="822"/>
      <c r="BW103" s="822"/>
      <c r="BX103" s="822"/>
      <c r="BY103" s="822"/>
      <c r="BZ103" s="822"/>
      <c r="CA103" s="822"/>
      <c r="CB103" s="822"/>
      <c r="CC103" s="823"/>
    </row>
    <row r="104" spans="1:81" s="58" customFormat="1" ht="40.200000000000003" customHeight="1" thickBot="1" x14ac:dyDescent="0.35">
      <c r="A104" s="34"/>
      <c r="B104" s="886"/>
      <c r="C104" s="869"/>
      <c r="D104" s="873"/>
      <c r="E104" s="853"/>
      <c r="F104" s="853"/>
      <c r="G104" s="853"/>
      <c r="H104" s="853"/>
      <c r="I104" s="1186"/>
      <c r="J104" s="814"/>
      <c r="K104" s="856"/>
      <c r="L104" s="859"/>
      <c r="M104" s="862"/>
      <c r="N104" s="838"/>
      <c r="O104" s="841"/>
      <c r="P104" s="865"/>
      <c r="Q104" s="874"/>
      <c r="R104" s="814"/>
      <c r="S104" s="232"/>
      <c r="T104" s="237"/>
      <c r="U104" s="237"/>
      <c r="V104" s="237"/>
      <c r="W104" s="232"/>
      <c r="X104" s="260"/>
      <c r="Y104" s="260"/>
      <c r="Z104" s="260"/>
      <c r="AA104" s="260"/>
      <c r="AB104" s="814"/>
      <c r="AC104" s="829"/>
      <c r="AD104" s="46">
        <f t="shared" si="7"/>
        <v>0</v>
      </c>
      <c r="AE104" s="46">
        <f t="shared" si="7"/>
        <v>0</v>
      </c>
      <c r="AF104" s="46">
        <f t="shared" si="7"/>
        <v>0</v>
      </c>
      <c r="AG104" s="46">
        <f t="shared" si="7"/>
        <v>0</v>
      </c>
      <c r="AH104" s="46">
        <f t="shared" si="7"/>
        <v>0</v>
      </c>
      <c r="AI104" s="46">
        <f t="shared" si="7"/>
        <v>0</v>
      </c>
      <c r="AJ104" s="46">
        <f t="shared" si="7"/>
        <v>0</v>
      </c>
      <c r="AK104" s="814"/>
      <c r="AL104" s="832"/>
      <c r="AM104" s="46">
        <f t="shared" si="8"/>
        <v>0</v>
      </c>
      <c r="AN104" s="49"/>
      <c r="AO104" s="49"/>
      <c r="AP104" s="49"/>
      <c r="AQ104" s="49"/>
      <c r="AR104" s="49"/>
      <c r="AS104" s="49"/>
      <c r="AT104" s="814"/>
      <c r="AU104" s="835"/>
      <c r="AV104" s="46">
        <f t="shared" si="9"/>
        <v>0</v>
      </c>
      <c r="AW104" s="49"/>
      <c r="AX104" s="49"/>
      <c r="AY104" s="49"/>
      <c r="AZ104" s="49"/>
      <c r="BA104" s="49"/>
      <c r="BB104" s="49"/>
      <c r="BC104" s="814"/>
      <c r="BD104" s="811"/>
      <c r="BE104" s="46">
        <f t="shared" si="10"/>
        <v>0</v>
      </c>
      <c r="BF104" s="49"/>
      <c r="BG104" s="49"/>
      <c r="BH104" s="49"/>
      <c r="BI104" s="49"/>
      <c r="BJ104" s="49"/>
      <c r="BK104" s="49"/>
      <c r="BL104" s="814"/>
      <c r="BM104" s="817"/>
      <c r="BN104" s="46">
        <f t="shared" si="11"/>
        <v>0</v>
      </c>
      <c r="BO104" s="49"/>
      <c r="BP104" s="49"/>
      <c r="BQ104" s="49"/>
      <c r="BR104" s="49"/>
      <c r="BS104" s="49"/>
      <c r="BT104" s="49"/>
      <c r="BU104" s="824"/>
      <c r="BV104" s="825"/>
      <c r="BW104" s="825"/>
      <c r="BX104" s="825"/>
      <c r="BY104" s="825"/>
      <c r="BZ104" s="825"/>
      <c r="CA104" s="825"/>
      <c r="CB104" s="825"/>
      <c r="CC104" s="826"/>
    </row>
    <row r="105" spans="1:81" s="58" customFormat="1" ht="40.200000000000003" customHeight="1" thickTop="1" x14ac:dyDescent="0.3">
      <c r="A105" s="34"/>
      <c r="B105" s="886"/>
      <c r="C105" s="869"/>
      <c r="D105" s="871">
        <v>4102</v>
      </c>
      <c r="E105" s="851" t="s">
        <v>7598</v>
      </c>
      <c r="F105" s="851">
        <v>4102047</v>
      </c>
      <c r="G105" s="851" t="s">
        <v>7599</v>
      </c>
      <c r="H105" s="851" t="s">
        <v>7600</v>
      </c>
      <c r="I105" s="1184">
        <v>2021004540169</v>
      </c>
      <c r="J105" s="812">
        <v>270</v>
      </c>
      <c r="K105" s="854" t="str">
        <f>+[5]Metas!K308</f>
        <v>Niños, niñas y adolescentes beneficiados con una estrategia interinstitucional e interdisciplinaria para la atención integral de los NNA, vinculados al trabajo infantil y/o en situación de calle</v>
      </c>
      <c r="L105" s="857">
        <v>200</v>
      </c>
      <c r="M105" s="860">
        <f>SUM(N105:Q105)</f>
        <v>200</v>
      </c>
      <c r="N105" s="836"/>
      <c r="O105" s="839">
        <v>100</v>
      </c>
      <c r="P105" s="863">
        <v>100</v>
      </c>
      <c r="Q105" s="866"/>
      <c r="R105" s="812">
        <f>+$J105</f>
        <v>270</v>
      </c>
      <c r="S105" s="231"/>
      <c r="T105" s="235"/>
      <c r="U105" s="235"/>
      <c r="V105" s="235"/>
      <c r="W105" s="231"/>
      <c r="X105" s="256"/>
      <c r="Y105" s="256"/>
      <c r="Z105" s="256"/>
      <c r="AA105" s="256"/>
      <c r="AB105" s="812">
        <f>+$J105</f>
        <v>270</v>
      </c>
      <c r="AC105" s="827">
        <f>+L105</f>
        <v>200</v>
      </c>
      <c r="AD105" s="44">
        <f t="shared" si="7"/>
        <v>0</v>
      </c>
      <c r="AE105" s="44">
        <f t="shared" si="7"/>
        <v>0</v>
      </c>
      <c r="AF105" s="44">
        <f t="shared" si="7"/>
        <v>0</v>
      </c>
      <c r="AG105" s="44">
        <f t="shared" si="7"/>
        <v>0</v>
      </c>
      <c r="AH105" s="44">
        <f t="shared" si="7"/>
        <v>0</v>
      </c>
      <c r="AI105" s="44">
        <f t="shared" si="7"/>
        <v>0</v>
      </c>
      <c r="AJ105" s="44">
        <f t="shared" si="7"/>
        <v>0</v>
      </c>
      <c r="AK105" s="812">
        <f>+$J105</f>
        <v>270</v>
      </c>
      <c r="AL105" s="830">
        <f>+N105</f>
        <v>0</v>
      </c>
      <c r="AM105" s="44">
        <f t="shared" si="8"/>
        <v>0</v>
      </c>
      <c r="AN105" s="47"/>
      <c r="AO105" s="47"/>
      <c r="AP105" s="47"/>
      <c r="AQ105" s="47"/>
      <c r="AR105" s="47"/>
      <c r="AS105" s="47"/>
      <c r="AT105" s="812">
        <f>+$J105</f>
        <v>270</v>
      </c>
      <c r="AU105" s="833">
        <f>+O105</f>
        <v>100</v>
      </c>
      <c r="AV105" s="44">
        <f t="shared" si="9"/>
        <v>0</v>
      </c>
      <c r="AW105" s="47"/>
      <c r="AX105" s="47"/>
      <c r="AY105" s="47"/>
      <c r="AZ105" s="47"/>
      <c r="BA105" s="47"/>
      <c r="BB105" s="47"/>
      <c r="BC105" s="812">
        <f>+$J105</f>
        <v>270</v>
      </c>
      <c r="BD105" s="809">
        <f>+P105</f>
        <v>100</v>
      </c>
      <c r="BE105" s="44">
        <f t="shared" si="10"/>
        <v>0</v>
      </c>
      <c r="BF105" s="47"/>
      <c r="BG105" s="47"/>
      <c r="BH105" s="47"/>
      <c r="BI105" s="47"/>
      <c r="BJ105" s="47"/>
      <c r="BK105" s="47"/>
      <c r="BL105" s="812">
        <f>+$J105</f>
        <v>270</v>
      </c>
      <c r="BM105" s="815">
        <f>+Q105</f>
        <v>0</v>
      </c>
      <c r="BN105" s="44">
        <f t="shared" si="11"/>
        <v>0</v>
      </c>
      <c r="BO105" s="47"/>
      <c r="BP105" s="47"/>
      <c r="BQ105" s="47"/>
      <c r="BR105" s="47"/>
      <c r="BS105" s="47"/>
      <c r="BT105" s="47"/>
      <c r="BU105" s="818"/>
      <c r="BV105" s="819"/>
      <c r="BW105" s="819"/>
      <c r="BX105" s="819"/>
      <c r="BY105" s="819"/>
      <c r="BZ105" s="819"/>
      <c r="CA105" s="819"/>
      <c r="CB105" s="819"/>
      <c r="CC105" s="820"/>
    </row>
    <row r="106" spans="1:81" s="58" customFormat="1" ht="40.200000000000003" customHeight="1" x14ac:dyDescent="0.3">
      <c r="A106" s="34"/>
      <c r="B106" s="886"/>
      <c r="C106" s="869"/>
      <c r="D106" s="872"/>
      <c r="E106" s="852"/>
      <c r="F106" s="852"/>
      <c r="G106" s="852"/>
      <c r="H106" s="852"/>
      <c r="I106" s="1185"/>
      <c r="J106" s="813"/>
      <c r="K106" s="855"/>
      <c r="L106" s="858"/>
      <c r="M106" s="861"/>
      <c r="N106" s="837"/>
      <c r="O106" s="840"/>
      <c r="P106" s="864"/>
      <c r="Q106" s="867"/>
      <c r="R106" s="813"/>
      <c r="S106" s="39"/>
      <c r="T106" s="236"/>
      <c r="U106" s="236"/>
      <c r="V106" s="236"/>
      <c r="W106" s="39"/>
      <c r="X106" s="31"/>
      <c r="Y106" s="31"/>
      <c r="Z106" s="31"/>
      <c r="AA106" s="31"/>
      <c r="AB106" s="813"/>
      <c r="AC106" s="828"/>
      <c r="AD106" s="51">
        <f t="shared" si="7"/>
        <v>0</v>
      </c>
      <c r="AE106" s="51">
        <f t="shared" si="7"/>
        <v>0</v>
      </c>
      <c r="AF106" s="51">
        <f t="shared" si="7"/>
        <v>0</v>
      </c>
      <c r="AG106" s="51">
        <f t="shared" si="7"/>
        <v>0</v>
      </c>
      <c r="AH106" s="51">
        <f t="shared" si="7"/>
        <v>0</v>
      </c>
      <c r="AI106" s="51">
        <f t="shared" si="7"/>
        <v>0</v>
      </c>
      <c r="AJ106" s="51">
        <f t="shared" si="7"/>
        <v>0</v>
      </c>
      <c r="AK106" s="813"/>
      <c r="AL106" s="831"/>
      <c r="AM106" s="51">
        <f t="shared" si="8"/>
        <v>0</v>
      </c>
      <c r="AN106" s="257"/>
      <c r="AO106" s="257"/>
      <c r="AP106" s="257"/>
      <c r="AQ106" s="257"/>
      <c r="AR106" s="257"/>
      <c r="AS106" s="257"/>
      <c r="AT106" s="813"/>
      <c r="AU106" s="834"/>
      <c r="AV106" s="51">
        <f t="shared" si="9"/>
        <v>0</v>
      </c>
      <c r="AW106" s="257"/>
      <c r="AX106" s="257"/>
      <c r="AY106" s="257"/>
      <c r="AZ106" s="257"/>
      <c r="BA106" s="257"/>
      <c r="BB106" s="257"/>
      <c r="BC106" s="813"/>
      <c r="BD106" s="810"/>
      <c r="BE106" s="51">
        <f t="shared" si="10"/>
        <v>0</v>
      </c>
      <c r="BF106" s="257"/>
      <c r="BG106" s="257"/>
      <c r="BH106" s="257"/>
      <c r="BI106" s="257"/>
      <c r="BJ106" s="257"/>
      <c r="BK106" s="257"/>
      <c r="BL106" s="813"/>
      <c r="BM106" s="816"/>
      <c r="BN106" s="51">
        <f t="shared" si="11"/>
        <v>0</v>
      </c>
      <c r="BO106" s="257"/>
      <c r="BP106" s="257"/>
      <c r="BQ106" s="257"/>
      <c r="BR106" s="257"/>
      <c r="BS106" s="257"/>
      <c r="BT106" s="257"/>
      <c r="BU106" s="821"/>
      <c r="BV106" s="822"/>
      <c r="BW106" s="822"/>
      <c r="BX106" s="822"/>
      <c r="BY106" s="822"/>
      <c r="BZ106" s="822"/>
      <c r="CA106" s="822"/>
      <c r="CB106" s="822"/>
      <c r="CC106" s="823"/>
    </row>
    <row r="107" spans="1:81" s="58" customFormat="1" ht="40.200000000000003" customHeight="1" x14ac:dyDescent="0.3">
      <c r="A107" s="34"/>
      <c r="B107" s="886"/>
      <c r="C107" s="869"/>
      <c r="D107" s="872"/>
      <c r="E107" s="852"/>
      <c r="F107" s="852"/>
      <c r="G107" s="852"/>
      <c r="H107" s="852"/>
      <c r="I107" s="1185"/>
      <c r="J107" s="813"/>
      <c r="K107" s="855"/>
      <c r="L107" s="858"/>
      <c r="M107" s="861"/>
      <c r="N107" s="837"/>
      <c r="O107" s="840"/>
      <c r="P107" s="864"/>
      <c r="Q107" s="867"/>
      <c r="R107" s="813"/>
      <c r="S107" s="39"/>
      <c r="T107" s="236"/>
      <c r="U107" s="236"/>
      <c r="V107" s="236"/>
      <c r="W107" s="39"/>
      <c r="X107" s="31"/>
      <c r="Y107" s="31"/>
      <c r="Z107" s="31"/>
      <c r="AA107" s="31"/>
      <c r="AB107" s="813"/>
      <c r="AC107" s="828"/>
      <c r="AD107" s="51">
        <f t="shared" si="7"/>
        <v>0</v>
      </c>
      <c r="AE107" s="51">
        <f t="shared" si="7"/>
        <v>0</v>
      </c>
      <c r="AF107" s="51">
        <f t="shared" si="7"/>
        <v>0</v>
      </c>
      <c r="AG107" s="51">
        <f t="shared" si="7"/>
        <v>0</v>
      </c>
      <c r="AH107" s="51">
        <f t="shared" si="7"/>
        <v>0</v>
      </c>
      <c r="AI107" s="51">
        <f t="shared" si="7"/>
        <v>0</v>
      </c>
      <c r="AJ107" s="51">
        <f t="shared" si="7"/>
        <v>0</v>
      </c>
      <c r="AK107" s="813"/>
      <c r="AL107" s="831"/>
      <c r="AM107" s="51">
        <f t="shared" si="8"/>
        <v>0</v>
      </c>
      <c r="AN107" s="257"/>
      <c r="AO107" s="257"/>
      <c r="AP107" s="257"/>
      <c r="AQ107" s="257"/>
      <c r="AR107" s="257"/>
      <c r="AS107" s="257"/>
      <c r="AT107" s="813"/>
      <c r="AU107" s="834"/>
      <c r="AV107" s="51">
        <f t="shared" si="9"/>
        <v>0</v>
      </c>
      <c r="AW107" s="257"/>
      <c r="AX107" s="257"/>
      <c r="AY107" s="257"/>
      <c r="AZ107" s="257"/>
      <c r="BA107" s="257"/>
      <c r="BB107" s="257"/>
      <c r="BC107" s="813"/>
      <c r="BD107" s="810"/>
      <c r="BE107" s="51">
        <f t="shared" si="10"/>
        <v>0</v>
      </c>
      <c r="BF107" s="257"/>
      <c r="BG107" s="257"/>
      <c r="BH107" s="257"/>
      <c r="BI107" s="257"/>
      <c r="BJ107" s="257"/>
      <c r="BK107" s="257"/>
      <c r="BL107" s="813"/>
      <c r="BM107" s="816"/>
      <c r="BN107" s="51">
        <f t="shared" si="11"/>
        <v>0</v>
      </c>
      <c r="BO107" s="257"/>
      <c r="BP107" s="257"/>
      <c r="BQ107" s="257"/>
      <c r="BR107" s="257"/>
      <c r="BS107" s="257"/>
      <c r="BT107" s="257"/>
      <c r="BU107" s="821"/>
      <c r="BV107" s="822"/>
      <c r="BW107" s="822"/>
      <c r="BX107" s="822"/>
      <c r="BY107" s="822"/>
      <c r="BZ107" s="822"/>
      <c r="CA107" s="822"/>
      <c r="CB107" s="822"/>
      <c r="CC107" s="823"/>
    </row>
    <row r="108" spans="1:81" s="58" customFormat="1" ht="40.200000000000003" customHeight="1" thickBot="1" x14ac:dyDescent="0.35">
      <c r="A108" s="34"/>
      <c r="B108" s="886"/>
      <c r="C108" s="870"/>
      <c r="D108" s="873"/>
      <c r="E108" s="853"/>
      <c r="F108" s="853"/>
      <c r="G108" s="853"/>
      <c r="H108" s="853"/>
      <c r="I108" s="1186"/>
      <c r="J108" s="814"/>
      <c r="K108" s="856"/>
      <c r="L108" s="859"/>
      <c r="M108" s="862"/>
      <c r="N108" s="838"/>
      <c r="O108" s="841"/>
      <c r="P108" s="865"/>
      <c r="Q108" s="874"/>
      <c r="R108" s="814"/>
      <c r="S108" s="232"/>
      <c r="T108" s="237"/>
      <c r="U108" s="237"/>
      <c r="V108" s="237"/>
      <c r="W108" s="232"/>
      <c r="X108" s="260"/>
      <c r="Y108" s="260"/>
      <c r="Z108" s="260"/>
      <c r="AA108" s="260"/>
      <c r="AB108" s="814"/>
      <c r="AC108" s="829"/>
      <c r="AD108" s="46">
        <f t="shared" si="7"/>
        <v>0</v>
      </c>
      <c r="AE108" s="46">
        <f t="shared" si="7"/>
        <v>0</v>
      </c>
      <c r="AF108" s="46">
        <f t="shared" si="7"/>
        <v>0</v>
      </c>
      <c r="AG108" s="46">
        <f t="shared" si="7"/>
        <v>0</v>
      </c>
      <c r="AH108" s="46">
        <f t="shared" si="7"/>
        <v>0</v>
      </c>
      <c r="AI108" s="46">
        <f t="shared" si="7"/>
        <v>0</v>
      </c>
      <c r="AJ108" s="46">
        <f t="shared" si="7"/>
        <v>0</v>
      </c>
      <c r="AK108" s="814"/>
      <c r="AL108" s="832"/>
      <c r="AM108" s="46">
        <f t="shared" si="8"/>
        <v>0</v>
      </c>
      <c r="AN108" s="49"/>
      <c r="AO108" s="49"/>
      <c r="AP108" s="49"/>
      <c r="AQ108" s="49"/>
      <c r="AR108" s="49"/>
      <c r="AS108" s="49"/>
      <c r="AT108" s="814"/>
      <c r="AU108" s="835"/>
      <c r="AV108" s="46">
        <f t="shared" si="9"/>
        <v>0</v>
      </c>
      <c r="AW108" s="49"/>
      <c r="AX108" s="49"/>
      <c r="AY108" s="49"/>
      <c r="AZ108" s="49"/>
      <c r="BA108" s="49"/>
      <c r="BB108" s="49"/>
      <c r="BC108" s="814"/>
      <c r="BD108" s="811"/>
      <c r="BE108" s="46">
        <f t="shared" si="10"/>
        <v>0</v>
      </c>
      <c r="BF108" s="49"/>
      <c r="BG108" s="49"/>
      <c r="BH108" s="49"/>
      <c r="BI108" s="49"/>
      <c r="BJ108" s="49"/>
      <c r="BK108" s="49"/>
      <c r="BL108" s="814"/>
      <c r="BM108" s="817"/>
      <c r="BN108" s="46">
        <f t="shared" si="11"/>
        <v>0</v>
      </c>
      <c r="BO108" s="49"/>
      <c r="BP108" s="49"/>
      <c r="BQ108" s="49"/>
      <c r="BR108" s="49"/>
      <c r="BS108" s="49"/>
      <c r="BT108" s="49"/>
      <c r="BU108" s="824"/>
      <c r="BV108" s="825"/>
      <c r="BW108" s="825"/>
      <c r="BX108" s="825"/>
      <c r="BY108" s="825"/>
      <c r="BZ108" s="825"/>
      <c r="CA108" s="825"/>
      <c r="CB108" s="825"/>
      <c r="CC108" s="826"/>
    </row>
    <row r="109" spans="1:81" s="58" customFormat="1" ht="40.200000000000003" customHeight="1" thickTop="1" x14ac:dyDescent="0.3">
      <c r="A109" s="34"/>
      <c r="B109" s="886"/>
      <c r="C109" s="868" t="s">
        <v>379</v>
      </c>
      <c r="D109" s="871">
        <v>4102</v>
      </c>
      <c r="E109" s="851" t="s">
        <v>7598</v>
      </c>
      <c r="F109" s="851">
        <v>4102047</v>
      </c>
      <c r="G109" s="851" t="s">
        <v>7599</v>
      </c>
      <c r="H109" s="851" t="s">
        <v>7600</v>
      </c>
      <c r="I109" s="1184">
        <v>2021004540169</v>
      </c>
      <c r="J109" s="812">
        <v>271</v>
      </c>
      <c r="K109" s="854" t="str">
        <f>+[5]Metas!K309</f>
        <v xml:space="preserve">Municipios apoyados con Promoción y Participación de los NNA en los Consejos de Política Social. </v>
      </c>
      <c r="L109" s="857">
        <v>40</v>
      </c>
      <c r="M109" s="860">
        <f>SUM(N109:Q109)</f>
        <v>40</v>
      </c>
      <c r="N109" s="836">
        <v>10</v>
      </c>
      <c r="O109" s="839">
        <v>10</v>
      </c>
      <c r="P109" s="863">
        <v>10</v>
      </c>
      <c r="Q109" s="866">
        <v>10</v>
      </c>
      <c r="R109" s="812">
        <f>+$J109</f>
        <v>271</v>
      </c>
      <c r="S109" s="231"/>
      <c r="T109" s="235"/>
      <c r="U109" s="235"/>
      <c r="V109" s="235"/>
      <c r="W109" s="231"/>
      <c r="X109" s="256"/>
      <c r="Y109" s="256"/>
      <c r="Z109" s="256"/>
      <c r="AA109" s="256"/>
      <c r="AB109" s="812">
        <f>+$J109</f>
        <v>271</v>
      </c>
      <c r="AC109" s="827">
        <f>+L109</f>
        <v>40</v>
      </c>
      <c r="AD109" s="44">
        <f t="shared" si="7"/>
        <v>0</v>
      </c>
      <c r="AE109" s="44">
        <f t="shared" si="7"/>
        <v>0</v>
      </c>
      <c r="AF109" s="44">
        <f t="shared" si="7"/>
        <v>0</v>
      </c>
      <c r="AG109" s="44">
        <f t="shared" si="7"/>
        <v>0</v>
      </c>
      <c r="AH109" s="44">
        <f t="shared" si="7"/>
        <v>0</v>
      </c>
      <c r="AI109" s="44">
        <f t="shared" si="7"/>
        <v>0</v>
      </c>
      <c r="AJ109" s="44">
        <f t="shared" si="7"/>
        <v>0</v>
      </c>
      <c r="AK109" s="812">
        <f>+$J109</f>
        <v>271</v>
      </c>
      <c r="AL109" s="830">
        <f>+N109</f>
        <v>10</v>
      </c>
      <c r="AM109" s="44">
        <f t="shared" si="8"/>
        <v>0</v>
      </c>
      <c r="AN109" s="47"/>
      <c r="AO109" s="47"/>
      <c r="AP109" s="47"/>
      <c r="AQ109" s="47"/>
      <c r="AR109" s="47"/>
      <c r="AS109" s="47"/>
      <c r="AT109" s="812">
        <f>+$J109</f>
        <v>271</v>
      </c>
      <c r="AU109" s="833">
        <f>+O109</f>
        <v>10</v>
      </c>
      <c r="AV109" s="44">
        <f t="shared" si="9"/>
        <v>0</v>
      </c>
      <c r="AW109" s="47"/>
      <c r="AX109" s="47"/>
      <c r="AY109" s="47"/>
      <c r="AZ109" s="47"/>
      <c r="BA109" s="47"/>
      <c r="BB109" s="47"/>
      <c r="BC109" s="812">
        <f>+$J109</f>
        <v>271</v>
      </c>
      <c r="BD109" s="809">
        <f>+P109</f>
        <v>10</v>
      </c>
      <c r="BE109" s="44">
        <f t="shared" si="10"/>
        <v>0</v>
      </c>
      <c r="BF109" s="47"/>
      <c r="BG109" s="47"/>
      <c r="BH109" s="47"/>
      <c r="BI109" s="47"/>
      <c r="BJ109" s="47"/>
      <c r="BK109" s="47"/>
      <c r="BL109" s="812">
        <f>+$J109</f>
        <v>271</v>
      </c>
      <c r="BM109" s="815">
        <f>+Q109</f>
        <v>10</v>
      </c>
      <c r="BN109" s="44">
        <f t="shared" si="11"/>
        <v>0</v>
      </c>
      <c r="BO109" s="47"/>
      <c r="BP109" s="47"/>
      <c r="BQ109" s="47"/>
      <c r="BR109" s="47"/>
      <c r="BS109" s="47"/>
      <c r="BT109" s="47"/>
      <c r="BU109" s="818"/>
      <c r="BV109" s="819"/>
      <c r="BW109" s="819"/>
      <c r="BX109" s="819"/>
      <c r="BY109" s="819"/>
      <c r="BZ109" s="819"/>
      <c r="CA109" s="819"/>
      <c r="CB109" s="819"/>
      <c r="CC109" s="820"/>
    </row>
    <row r="110" spans="1:81" s="58" customFormat="1" ht="40.200000000000003" customHeight="1" x14ac:dyDescent="0.3">
      <c r="A110" s="34"/>
      <c r="B110" s="886"/>
      <c r="C110" s="869"/>
      <c r="D110" s="872"/>
      <c r="E110" s="852"/>
      <c r="F110" s="852"/>
      <c r="G110" s="852"/>
      <c r="H110" s="852"/>
      <c r="I110" s="1185"/>
      <c r="J110" s="813"/>
      <c r="K110" s="855"/>
      <c r="L110" s="858"/>
      <c r="M110" s="861"/>
      <c r="N110" s="837"/>
      <c r="O110" s="840"/>
      <c r="P110" s="864"/>
      <c r="Q110" s="867"/>
      <c r="R110" s="813"/>
      <c r="S110" s="39"/>
      <c r="T110" s="236"/>
      <c r="U110" s="236"/>
      <c r="V110" s="236"/>
      <c r="W110" s="39"/>
      <c r="X110" s="31"/>
      <c r="Y110" s="31"/>
      <c r="Z110" s="31"/>
      <c r="AA110" s="31"/>
      <c r="AB110" s="813"/>
      <c r="AC110" s="828"/>
      <c r="AD110" s="51">
        <f t="shared" si="7"/>
        <v>0</v>
      </c>
      <c r="AE110" s="51">
        <f t="shared" si="7"/>
        <v>0</v>
      </c>
      <c r="AF110" s="51">
        <f t="shared" si="7"/>
        <v>0</v>
      </c>
      <c r="AG110" s="51">
        <f t="shared" si="7"/>
        <v>0</v>
      </c>
      <c r="AH110" s="51">
        <f t="shared" si="7"/>
        <v>0</v>
      </c>
      <c r="AI110" s="51">
        <f t="shared" si="7"/>
        <v>0</v>
      </c>
      <c r="AJ110" s="51">
        <f t="shared" si="7"/>
        <v>0</v>
      </c>
      <c r="AK110" s="813"/>
      <c r="AL110" s="831"/>
      <c r="AM110" s="51">
        <f t="shared" si="8"/>
        <v>0</v>
      </c>
      <c r="AN110" s="257"/>
      <c r="AO110" s="257"/>
      <c r="AP110" s="257"/>
      <c r="AQ110" s="257"/>
      <c r="AR110" s="257"/>
      <c r="AS110" s="257"/>
      <c r="AT110" s="813"/>
      <c r="AU110" s="834"/>
      <c r="AV110" s="51">
        <f t="shared" si="9"/>
        <v>0</v>
      </c>
      <c r="AW110" s="257"/>
      <c r="AX110" s="257"/>
      <c r="AY110" s="257"/>
      <c r="AZ110" s="257"/>
      <c r="BA110" s="257"/>
      <c r="BB110" s="257"/>
      <c r="BC110" s="813"/>
      <c r="BD110" s="810"/>
      <c r="BE110" s="51">
        <f t="shared" si="10"/>
        <v>0</v>
      </c>
      <c r="BF110" s="257"/>
      <c r="BG110" s="257"/>
      <c r="BH110" s="257"/>
      <c r="BI110" s="257"/>
      <c r="BJ110" s="257"/>
      <c r="BK110" s="257"/>
      <c r="BL110" s="813"/>
      <c r="BM110" s="816"/>
      <c r="BN110" s="51">
        <f t="shared" si="11"/>
        <v>0</v>
      </c>
      <c r="BO110" s="257"/>
      <c r="BP110" s="257"/>
      <c r="BQ110" s="257"/>
      <c r="BR110" s="257"/>
      <c r="BS110" s="257"/>
      <c r="BT110" s="257"/>
      <c r="BU110" s="821"/>
      <c r="BV110" s="822"/>
      <c r="BW110" s="822"/>
      <c r="BX110" s="822"/>
      <c r="BY110" s="822"/>
      <c r="BZ110" s="822"/>
      <c r="CA110" s="822"/>
      <c r="CB110" s="822"/>
      <c r="CC110" s="823"/>
    </row>
    <row r="111" spans="1:81" s="58" customFormat="1" ht="40.200000000000003" customHeight="1" x14ac:dyDescent="0.3">
      <c r="A111" s="34"/>
      <c r="B111" s="886"/>
      <c r="C111" s="869"/>
      <c r="D111" s="872"/>
      <c r="E111" s="852"/>
      <c r="F111" s="852"/>
      <c r="G111" s="852"/>
      <c r="H111" s="852"/>
      <c r="I111" s="1185"/>
      <c r="J111" s="813"/>
      <c r="K111" s="855"/>
      <c r="L111" s="858"/>
      <c r="M111" s="861"/>
      <c r="N111" s="837"/>
      <c r="O111" s="840"/>
      <c r="P111" s="864"/>
      <c r="Q111" s="867"/>
      <c r="R111" s="813"/>
      <c r="S111" s="39"/>
      <c r="T111" s="236"/>
      <c r="U111" s="236"/>
      <c r="V111" s="236"/>
      <c r="W111" s="39"/>
      <c r="X111" s="31"/>
      <c r="Y111" s="31"/>
      <c r="Z111" s="31"/>
      <c r="AA111" s="31"/>
      <c r="AB111" s="813"/>
      <c r="AC111" s="828"/>
      <c r="AD111" s="51">
        <f t="shared" si="7"/>
        <v>0</v>
      </c>
      <c r="AE111" s="51">
        <f t="shared" si="7"/>
        <v>0</v>
      </c>
      <c r="AF111" s="51">
        <f t="shared" si="7"/>
        <v>0</v>
      </c>
      <c r="AG111" s="51">
        <f t="shared" si="7"/>
        <v>0</v>
      </c>
      <c r="AH111" s="51">
        <f t="shared" si="7"/>
        <v>0</v>
      </c>
      <c r="AI111" s="51">
        <f t="shared" si="7"/>
        <v>0</v>
      </c>
      <c r="AJ111" s="51">
        <f t="shared" si="7"/>
        <v>0</v>
      </c>
      <c r="AK111" s="813"/>
      <c r="AL111" s="831"/>
      <c r="AM111" s="51">
        <f t="shared" si="8"/>
        <v>0</v>
      </c>
      <c r="AN111" s="257"/>
      <c r="AO111" s="257"/>
      <c r="AP111" s="257"/>
      <c r="AQ111" s="257"/>
      <c r="AR111" s="257"/>
      <c r="AS111" s="257"/>
      <c r="AT111" s="813"/>
      <c r="AU111" s="834"/>
      <c r="AV111" s="51">
        <f t="shared" si="9"/>
        <v>0</v>
      </c>
      <c r="AW111" s="257"/>
      <c r="AX111" s="257"/>
      <c r="AY111" s="257"/>
      <c r="AZ111" s="257"/>
      <c r="BA111" s="257"/>
      <c r="BB111" s="257"/>
      <c r="BC111" s="813"/>
      <c r="BD111" s="810"/>
      <c r="BE111" s="51">
        <f t="shared" si="10"/>
        <v>0</v>
      </c>
      <c r="BF111" s="257"/>
      <c r="BG111" s="257"/>
      <c r="BH111" s="257"/>
      <c r="BI111" s="257"/>
      <c r="BJ111" s="257"/>
      <c r="BK111" s="257"/>
      <c r="BL111" s="813"/>
      <c r="BM111" s="816"/>
      <c r="BN111" s="51">
        <f t="shared" si="11"/>
        <v>0</v>
      </c>
      <c r="BO111" s="257"/>
      <c r="BP111" s="257"/>
      <c r="BQ111" s="257"/>
      <c r="BR111" s="257"/>
      <c r="BS111" s="257"/>
      <c r="BT111" s="257"/>
      <c r="BU111" s="821"/>
      <c r="BV111" s="822"/>
      <c r="BW111" s="822"/>
      <c r="BX111" s="822"/>
      <c r="BY111" s="822"/>
      <c r="BZ111" s="822"/>
      <c r="CA111" s="822"/>
      <c r="CB111" s="822"/>
      <c r="CC111" s="823"/>
    </row>
    <row r="112" spans="1:81" s="58" customFormat="1" ht="40.200000000000003" customHeight="1" thickBot="1" x14ac:dyDescent="0.35">
      <c r="A112" s="34"/>
      <c r="B112" s="886"/>
      <c r="C112" s="869"/>
      <c r="D112" s="873"/>
      <c r="E112" s="853"/>
      <c r="F112" s="853"/>
      <c r="G112" s="853"/>
      <c r="H112" s="853"/>
      <c r="I112" s="1186"/>
      <c r="J112" s="814"/>
      <c r="K112" s="856"/>
      <c r="L112" s="859"/>
      <c r="M112" s="862"/>
      <c r="N112" s="838"/>
      <c r="O112" s="841"/>
      <c r="P112" s="865"/>
      <c r="Q112" s="874"/>
      <c r="R112" s="814"/>
      <c r="S112" s="232"/>
      <c r="T112" s="237"/>
      <c r="U112" s="237"/>
      <c r="V112" s="237"/>
      <c r="W112" s="232"/>
      <c r="X112" s="260"/>
      <c r="Y112" s="260"/>
      <c r="Z112" s="260"/>
      <c r="AA112" s="260"/>
      <c r="AB112" s="814"/>
      <c r="AC112" s="829"/>
      <c r="AD112" s="46">
        <f t="shared" si="7"/>
        <v>0</v>
      </c>
      <c r="AE112" s="46">
        <f t="shared" si="7"/>
        <v>0</v>
      </c>
      <c r="AF112" s="46">
        <f t="shared" si="7"/>
        <v>0</v>
      </c>
      <c r="AG112" s="46">
        <f t="shared" si="7"/>
        <v>0</v>
      </c>
      <c r="AH112" s="46">
        <f t="shared" si="7"/>
        <v>0</v>
      </c>
      <c r="AI112" s="46">
        <f t="shared" si="7"/>
        <v>0</v>
      </c>
      <c r="AJ112" s="46">
        <f t="shared" si="7"/>
        <v>0</v>
      </c>
      <c r="AK112" s="814"/>
      <c r="AL112" s="832"/>
      <c r="AM112" s="46">
        <f t="shared" si="8"/>
        <v>0</v>
      </c>
      <c r="AN112" s="49"/>
      <c r="AO112" s="49"/>
      <c r="AP112" s="49"/>
      <c r="AQ112" s="49"/>
      <c r="AR112" s="49"/>
      <c r="AS112" s="49"/>
      <c r="AT112" s="814"/>
      <c r="AU112" s="835"/>
      <c r="AV112" s="46">
        <f t="shared" si="9"/>
        <v>0</v>
      </c>
      <c r="AW112" s="49"/>
      <c r="AX112" s="49"/>
      <c r="AY112" s="49"/>
      <c r="AZ112" s="49"/>
      <c r="BA112" s="49"/>
      <c r="BB112" s="49"/>
      <c r="BC112" s="814"/>
      <c r="BD112" s="811"/>
      <c r="BE112" s="46">
        <f t="shared" si="10"/>
        <v>0</v>
      </c>
      <c r="BF112" s="49"/>
      <c r="BG112" s="49"/>
      <c r="BH112" s="49"/>
      <c r="BI112" s="49"/>
      <c r="BJ112" s="49"/>
      <c r="BK112" s="49"/>
      <c r="BL112" s="814"/>
      <c r="BM112" s="817"/>
      <c r="BN112" s="46">
        <f t="shared" si="11"/>
        <v>0</v>
      </c>
      <c r="BO112" s="49"/>
      <c r="BP112" s="49"/>
      <c r="BQ112" s="49"/>
      <c r="BR112" s="49"/>
      <c r="BS112" s="49"/>
      <c r="BT112" s="49"/>
      <c r="BU112" s="824"/>
      <c r="BV112" s="825"/>
      <c r="BW112" s="825"/>
      <c r="BX112" s="825"/>
      <c r="BY112" s="825"/>
      <c r="BZ112" s="825"/>
      <c r="CA112" s="825"/>
      <c r="CB112" s="825"/>
      <c r="CC112" s="826"/>
    </row>
    <row r="113" spans="1:81" s="58" customFormat="1" ht="40.200000000000003" customHeight="1" thickTop="1" x14ac:dyDescent="0.3">
      <c r="A113" s="34"/>
      <c r="B113" s="886"/>
      <c r="C113" s="869"/>
      <c r="D113" s="871">
        <v>4102</v>
      </c>
      <c r="E113" s="851" t="s">
        <v>7598</v>
      </c>
      <c r="F113" s="851">
        <v>4102047</v>
      </c>
      <c r="G113" s="851" t="s">
        <v>7599</v>
      </c>
      <c r="H113" s="851" t="s">
        <v>7600</v>
      </c>
      <c r="I113" s="1184">
        <v>2021004540169</v>
      </c>
      <c r="J113" s="812">
        <v>272</v>
      </c>
      <c r="K113" s="854" t="str">
        <f>+[5]Metas!K310</f>
        <v>Mesas de infancia, adolescencia y fortalecimiento familiar MIAF realizadas con la participación prioritaria de NNA</v>
      </c>
      <c r="L113" s="857">
        <v>40</v>
      </c>
      <c r="M113" s="860">
        <f>SUM(N113:Q113)</f>
        <v>40</v>
      </c>
      <c r="N113" s="836">
        <v>10</v>
      </c>
      <c r="O113" s="839">
        <v>10</v>
      </c>
      <c r="P113" s="863">
        <v>10</v>
      </c>
      <c r="Q113" s="866">
        <v>10</v>
      </c>
      <c r="R113" s="812">
        <f>+$J113</f>
        <v>272</v>
      </c>
      <c r="S113" s="231"/>
      <c r="T113" s="235"/>
      <c r="U113" s="235"/>
      <c r="V113" s="235"/>
      <c r="W113" s="231"/>
      <c r="X113" s="256"/>
      <c r="Y113" s="256"/>
      <c r="Z113" s="256"/>
      <c r="AA113" s="256"/>
      <c r="AB113" s="812">
        <f>+$J113</f>
        <v>272</v>
      </c>
      <c r="AC113" s="827">
        <f>+L113</f>
        <v>40</v>
      </c>
      <c r="AD113" s="44">
        <f t="shared" si="7"/>
        <v>0</v>
      </c>
      <c r="AE113" s="44">
        <f t="shared" si="7"/>
        <v>0</v>
      </c>
      <c r="AF113" s="44">
        <f t="shared" si="7"/>
        <v>0</v>
      </c>
      <c r="AG113" s="44">
        <f t="shared" si="7"/>
        <v>0</v>
      </c>
      <c r="AH113" s="44">
        <f t="shared" si="7"/>
        <v>0</v>
      </c>
      <c r="AI113" s="44">
        <f t="shared" si="7"/>
        <v>0</v>
      </c>
      <c r="AJ113" s="44">
        <f t="shared" si="7"/>
        <v>0</v>
      </c>
      <c r="AK113" s="812">
        <f>+$J113</f>
        <v>272</v>
      </c>
      <c r="AL113" s="830">
        <f>+N113</f>
        <v>10</v>
      </c>
      <c r="AM113" s="44">
        <f t="shared" si="8"/>
        <v>0</v>
      </c>
      <c r="AN113" s="47"/>
      <c r="AO113" s="47"/>
      <c r="AP113" s="47"/>
      <c r="AQ113" s="47"/>
      <c r="AR113" s="47"/>
      <c r="AS113" s="47"/>
      <c r="AT113" s="812">
        <f>+$J113</f>
        <v>272</v>
      </c>
      <c r="AU113" s="833">
        <f>+O113</f>
        <v>10</v>
      </c>
      <c r="AV113" s="44">
        <f t="shared" si="9"/>
        <v>0</v>
      </c>
      <c r="AW113" s="47"/>
      <c r="AX113" s="47"/>
      <c r="AY113" s="47"/>
      <c r="AZ113" s="47"/>
      <c r="BA113" s="47"/>
      <c r="BB113" s="47"/>
      <c r="BC113" s="812">
        <f>+$J113</f>
        <v>272</v>
      </c>
      <c r="BD113" s="809">
        <f>+P113</f>
        <v>10</v>
      </c>
      <c r="BE113" s="44">
        <f t="shared" si="10"/>
        <v>0</v>
      </c>
      <c r="BF113" s="47"/>
      <c r="BG113" s="47"/>
      <c r="BH113" s="47"/>
      <c r="BI113" s="47"/>
      <c r="BJ113" s="47"/>
      <c r="BK113" s="47"/>
      <c r="BL113" s="812">
        <f>+$J113</f>
        <v>272</v>
      </c>
      <c r="BM113" s="815">
        <f>+Q113</f>
        <v>10</v>
      </c>
      <c r="BN113" s="44">
        <f t="shared" si="11"/>
        <v>0</v>
      </c>
      <c r="BO113" s="47"/>
      <c r="BP113" s="47"/>
      <c r="BQ113" s="47"/>
      <c r="BR113" s="47"/>
      <c r="BS113" s="47"/>
      <c r="BT113" s="47"/>
      <c r="BU113" s="818"/>
      <c r="BV113" s="819"/>
      <c r="BW113" s="819"/>
      <c r="BX113" s="819"/>
      <c r="BY113" s="819"/>
      <c r="BZ113" s="819"/>
      <c r="CA113" s="819"/>
      <c r="CB113" s="819"/>
      <c r="CC113" s="820"/>
    </row>
    <row r="114" spans="1:81" s="58" customFormat="1" ht="40.200000000000003" customHeight="1" x14ac:dyDescent="0.3">
      <c r="A114" s="34"/>
      <c r="B114" s="886"/>
      <c r="C114" s="869"/>
      <c r="D114" s="872"/>
      <c r="E114" s="852"/>
      <c r="F114" s="852"/>
      <c r="G114" s="852"/>
      <c r="H114" s="852"/>
      <c r="I114" s="1185"/>
      <c r="J114" s="813"/>
      <c r="K114" s="855"/>
      <c r="L114" s="858"/>
      <c r="M114" s="861"/>
      <c r="N114" s="837"/>
      <c r="O114" s="840"/>
      <c r="P114" s="864"/>
      <c r="Q114" s="867"/>
      <c r="R114" s="813"/>
      <c r="S114" s="39"/>
      <c r="T114" s="236"/>
      <c r="U114" s="236"/>
      <c r="V114" s="236"/>
      <c r="W114" s="39"/>
      <c r="X114" s="31"/>
      <c r="Y114" s="31"/>
      <c r="Z114" s="31"/>
      <c r="AA114" s="31"/>
      <c r="AB114" s="813"/>
      <c r="AC114" s="828"/>
      <c r="AD114" s="51">
        <f t="shared" si="7"/>
        <v>0</v>
      </c>
      <c r="AE114" s="51">
        <f t="shared" si="7"/>
        <v>0</v>
      </c>
      <c r="AF114" s="51">
        <f t="shared" si="7"/>
        <v>0</v>
      </c>
      <c r="AG114" s="51">
        <f t="shared" si="7"/>
        <v>0</v>
      </c>
      <c r="AH114" s="51">
        <f t="shared" si="7"/>
        <v>0</v>
      </c>
      <c r="AI114" s="51">
        <f t="shared" si="7"/>
        <v>0</v>
      </c>
      <c r="AJ114" s="51">
        <f t="shared" si="7"/>
        <v>0</v>
      </c>
      <c r="AK114" s="813"/>
      <c r="AL114" s="831"/>
      <c r="AM114" s="51">
        <f t="shared" si="8"/>
        <v>0</v>
      </c>
      <c r="AN114" s="257"/>
      <c r="AO114" s="257"/>
      <c r="AP114" s="257"/>
      <c r="AQ114" s="257"/>
      <c r="AR114" s="257"/>
      <c r="AS114" s="257"/>
      <c r="AT114" s="813"/>
      <c r="AU114" s="834"/>
      <c r="AV114" s="51">
        <f t="shared" si="9"/>
        <v>0</v>
      </c>
      <c r="AW114" s="257"/>
      <c r="AX114" s="257"/>
      <c r="AY114" s="257"/>
      <c r="AZ114" s="257"/>
      <c r="BA114" s="257"/>
      <c r="BB114" s="257"/>
      <c r="BC114" s="813"/>
      <c r="BD114" s="810"/>
      <c r="BE114" s="51">
        <f t="shared" si="10"/>
        <v>0</v>
      </c>
      <c r="BF114" s="257"/>
      <c r="BG114" s="257"/>
      <c r="BH114" s="257"/>
      <c r="BI114" s="257"/>
      <c r="BJ114" s="257"/>
      <c r="BK114" s="257"/>
      <c r="BL114" s="813"/>
      <c r="BM114" s="816"/>
      <c r="BN114" s="51">
        <f t="shared" si="11"/>
        <v>0</v>
      </c>
      <c r="BO114" s="257"/>
      <c r="BP114" s="257"/>
      <c r="BQ114" s="257"/>
      <c r="BR114" s="257"/>
      <c r="BS114" s="257"/>
      <c r="BT114" s="257"/>
      <c r="BU114" s="821"/>
      <c r="BV114" s="822"/>
      <c r="BW114" s="822"/>
      <c r="BX114" s="822"/>
      <c r="BY114" s="822"/>
      <c r="BZ114" s="822"/>
      <c r="CA114" s="822"/>
      <c r="CB114" s="822"/>
      <c r="CC114" s="823"/>
    </row>
    <row r="115" spans="1:81" s="58" customFormat="1" ht="40.200000000000003" customHeight="1" x14ac:dyDescent="0.3">
      <c r="A115" s="34"/>
      <c r="B115" s="886"/>
      <c r="C115" s="869"/>
      <c r="D115" s="872"/>
      <c r="E115" s="852"/>
      <c r="F115" s="852"/>
      <c r="G115" s="852"/>
      <c r="H115" s="852"/>
      <c r="I115" s="1185"/>
      <c r="J115" s="813"/>
      <c r="K115" s="855"/>
      <c r="L115" s="858"/>
      <c r="M115" s="861"/>
      <c r="N115" s="837"/>
      <c r="O115" s="840"/>
      <c r="P115" s="864"/>
      <c r="Q115" s="867"/>
      <c r="R115" s="813"/>
      <c r="S115" s="39"/>
      <c r="T115" s="236"/>
      <c r="U115" s="236"/>
      <c r="V115" s="236"/>
      <c r="W115" s="39"/>
      <c r="X115" s="31"/>
      <c r="Y115" s="31"/>
      <c r="Z115" s="31"/>
      <c r="AA115" s="31"/>
      <c r="AB115" s="813"/>
      <c r="AC115" s="828"/>
      <c r="AD115" s="51">
        <f t="shared" si="7"/>
        <v>0</v>
      </c>
      <c r="AE115" s="51">
        <f t="shared" si="7"/>
        <v>0</v>
      </c>
      <c r="AF115" s="51">
        <f t="shared" si="7"/>
        <v>0</v>
      </c>
      <c r="AG115" s="51">
        <f t="shared" si="7"/>
        <v>0</v>
      </c>
      <c r="AH115" s="51">
        <f t="shared" si="7"/>
        <v>0</v>
      </c>
      <c r="AI115" s="51">
        <f t="shared" ref="AG115:AJ178" si="12">+AR115+BA115+BJ115+BS115</f>
        <v>0</v>
      </c>
      <c r="AJ115" s="51">
        <f t="shared" si="12"/>
        <v>0</v>
      </c>
      <c r="AK115" s="813"/>
      <c r="AL115" s="831"/>
      <c r="AM115" s="51">
        <f t="shared" si="8"/>
        <v>0</v>
      </c>
      <c r="AN115" s="257"/>
      <c r="AO115" s="257"/>
      <c r="AP115" s="257"/>
      <c r="AQ115" s="257"/>
      <c r="AR115" s="257"/>
      <c r="AS115" s="257"/>
      <c r="AT115" s="813"/>
      <c r="AU115" s="834"/>
      <c r="AV115" s="51">
        <f t="shared" si="9"/>
        <v>0</v>
      </c>
      <c r="AW115" s="257"/>
      <c r="AX115" s="257"/>
      <c r="AY115" s="257"/>
      <c r="AZ115" s="257"/>
      <c r="BA115" s="257"/>
      <c r="BB115" s="257"/>
      <c r="BC115" s="813"/>
      <c r="BD115" s="810"/>
      <c r="BE115" s="51">
        <f t="shared" si="10"/>
        <v>0</v>
      </c>
      <c r="BF115" s="257"/>
      <c r="BG115" s="257"/>
      <c r="BH115" s="257"/>
      <c r="BI115" s="257"/>
      <c r="BJ115" s="257"/>
      <c r="BK115" s="257"/>
      <c r="BL115" s="813"/>
      <c r="BM115" s="816"/>
      <c r="BN115" s="51">
        <f t="shared" si="11"/>
        <v>0</v>
      </c>
      <c r="BO115" s="257"/>
      <c r="BP115" s="257"/>
      <c r="BQ115" s="257"/>
      <c r="BR115" s="257"/>
      <c r="BS115" s="257"/>
      <c r="BT115" s="257"/>
      <c r="BU115" s="821"/>
      <c r="BV115" s="822"/>
      <c r="BW115" s="822"/>
      <c r="BX115" s="822"/>
      <c r="BY115" s="822"/>
      <c r="BZ115" s="822"/>
      <c r="CA115" s="822"/>
      <c r="CB115" s="822"/>
      <c r="CC115" s="823"/>
    </row>
    <row r="116" spans="1:81" s="58" customFormat="1" ht="40.200000000000003" customHeight="1" thickBot="1" x14ac:dyDescent="0.35">
      <c r="A116" s="34"/>
      <c r="B116" s="887"/>
      <c r="C116" s="870"/>
      <c r="D116" s="873"/>
      <c r="E116" s="853"/>
      <c r="F116" s="853"/>
      <c r="G116" s="853"/>
      <c r="H116" s="853"/>
      <c r="I116" s="1186"/>
      <c r="J116" s="814"/>
      <c r="K116" s="856"/>
      <c r="L116" s="859"/>
      <c r="M116" s="862"/>
      <c r="N116" s="838"/>
      <c r="O116" s="841"/>
      <c r="P116" s="865"/>
      <c r="Q116" s="874"/>
      <c r="R116" s="814"/>
      <c r="S116" s="232"/>
      <c r="T116" s="237"/>
      <c r="U116" s="237"/>
      <c r="V116" s="237"/>
      <c r="W116" s="232"/>
      <c r="X116" s="260"/>
      <c r="Y116" s="260"/>
      <c r="Z116" s="260"/>
      <c r="AA116" s="260"/>
      <c r="AB116" s="814"/>
      <c r="AC116" s="829"/>
      <c r="AD116" s="46">
        <f t="shared" ref="AD116:AJ179" si="13">+AM116+AV116+BE116+BN116</f>
        <v>0</v>
      </c>
      <c r="AE116" s="46">
        <f t="shared" si="13"/>
        <v>0</v>
      </c>
      <c r="AF116" s="46">
        <f t="shared" si="13"/>
        <v>0</v>
      </c>
      <c r="AG116" s="46">
        <f t="shared" si="12"/>
        <v>0</v>
      </c>
      <c r="AH116" s="46">
        <f t="shared" si="12"/>
        <v>0</v>
      </c>
      <c r="AI116" s="46">
        <f t="shared" si="12"/>
        <v>0</v>
      </c>
      <c r="AJ116" s="46">
        <f t="shared" si="12"/>
        <v>0</v>
      </c>
      <c r="AK116" s="814"/>
      <c r="AL116" s="832"/>
      <c r="AM116" s="46">
        <f t="shared" si="8"/>
        <v>0</v>
      </c>
      <c r="AN116" s="49"/>
      <c r="AO116" s="49"/>
      <c r="AP116" s="49"/>
      <c r="AQ116" s="49"/>
      <c r="AR116" s="49"/>
      <c r="AS116" s="49"/>
      <c r="AT116" s="814"/>
      <c r="AU116" s="835"/>
      <c r="AV116" s="46">
        <f t="shared" si="9"/>
        <v>0</v>
      </c>
      <c r="AW116" s="49"/>
      <c r="AX116" s="49"/>
      <c r="AY116" s="49"/>
      <c r="AZ116" s="49"/>
      <c r="BA116" s="49"/>
      <c r="BB116" s="49"/>
      <c r="BC116" s="814"/>
      <c r="BD116" s="811"/>
      <c r="BE116" s="46">
        <f t="shared" si="10"/>
        <v>0</v>
      </c>
      <c r="BF116" s="49"/>
      <c r="BG116" s="49"/>
      <c r="BH116" s="49"/>
      <c r="BI116" s="49"/>
      <c r="BJ116" s="49"/>
      <c r="BK116" s="49"/>
      <c r="BL116" s="814"/>
      <c r="BM116" s="817"/>
      <c r="BN116" s="46">
        <f t="shared" si="11"/>
        <v>0</v>
      </c>
      <c r="BO116" s="49"/>
      <c r="BP116" s="49"/>
      <c r="BQ116" s="49"/>
      <c r="BR116" s="49"/>
      <c r="BS116" s="49"/>
      <c r="BT116" s="49"/>
      <c r="BU116" s="824"/>
      <c r="BV116" s="825"/>
      <c r="BW116" s="825"/>
      <c r="BX116" s="825"/>
      <c r="BY116" s="825"/>
      <c r="BZ116" s="825"/>
      <c r="CA116" s="825"/>
      <c r="CB116" s="825"/>
      <c r="CC116" s="826"/>
    </row>
    <row r="117" spans="1:81" s="58" customFormat="1" ht="40.200000000000003" customHeight="1" thickTop="1" x14ac:dyDescent="0.3">
      <c r="A117" s="34"/>
      <c r="B117" s="885" t="s">
        <v>381</v>
      </c>
      <c r="C117" s="868" t="s">
        <v>384</v>
      </c>
      <c r="D117" s="871">
        <v>4102</v>
      </c>
      <c r="E117" s="851" t="s">
        <v>7598</v>
      </c>
      <c r="F117" s="851">
        <v>4102047</v>
      </c>
      <c r="G117" s="851" t="s">
        <v>7599</v>
      </c>
      <c r="H117" s="851" t="s">
        <v>7600</v>
      </c>
      <c r="I117" s="1184">
        <v>2021004540169</v>
      </c>
      <c r="J117" s="812">
        <v>273</v>
      </c>
      <c r="K117" s="854" t="str">
        <f>+[5]Metas!K312</f>
        <v>Política Publica Departamental de primera infancia nueva o actualizada; aprobada por Ordenanza.</v>
      </c>
      <c r="L117" s="857">
        <v>1</v>
      </c>
      <c r="M117" s="860">
        <f>SUM(N117:Q117)</f>
        <v>1</v>
      </c>
      <c r="N117" s="836"/>
      <c r="O117" s="839"/>
      <c r="P117" s="863">
        <v>1</v>
      </c>
      <c r="Q117" s="866"/>
      <c r="R117" s="812">
        <f>+$J117</f>
        <v>273</v>
      </c>
      <c r="S117" s="231" t="s">
        <v>7608</v>
      </c>
      <c r="T117" s="235"/>
      <c r="U117" s="235"/>
      <c r="V117" s="235"/>
      <c r="W117" s="231" t="s">
        <v>7608</v>
      </c>
      <c r="X117" s="256"/>
      <c r="Y117" s="256"/>
      <c r="Z117" s="256"/>
      <c r="AA117" s="256"/>
      <c r="AB117" s="812">
        <f>+$J117</f>
        <v>273</v>
      </c>
      <c r="AC117" s="827">
        <f>+L117</f>
        <v>1</v>
      </c>
      <c r="AD117" s="44">
        <v>75</v>
      </c>
      <c r="AE117" s="44">
        <v>75</v>
      </c>
      <c r="AF117" s="44">
        <f t="shared" si="13"/>
        <v>0</v>
      </c>
      <c r="AG117" s="44">
        <f t="shared" si="12"/>
        <v>0</v>
      </c>
      <c r="AH117" s="44">
        <f t="shared" si="12"/>
        <v>0</v>
      </c>
      <c r="AI117" s="44">
        <f t="shared" si="12"/>
        <v>0</v>
      </c>
      <c r="AJ117" s="44">
        <f t="shared" si="12"/>
        <v>0</v>
      </c>
      <c r="AK117" s="812">
        <f>+$J117</f>
        <v>273</v>
      </c>
      <c r="AL117" s="830">
        <f>+N117</f>
        <v>0</v>
      </c>
      <c r="AM117" s="44">
        <f t="shared" si="8"/>
        <v>0</v>
      </c>
      <c r="AN117" s="47"/>
      <c r="AO117" s="47"/>
      <c r="AP117" s="47"/>
      <c r="AQ117" s="47"/>
      <c r="AR117" s="47"/>
      <c r="AS117" s="47"/>
      <c r="AT117" s="812">
        <f>+$J117</f>
        <v>273</v>
      </c>
      <c r="AU117" s="833">
        <f>+O117</f>
        <v>0</v>
      </c>
      <c r="AV117" s="44">
        <f t="shared" si="9"/>
        <v>0</v>
      </c>
      <c r="AW117" s="47"/>
      <c r="AX117" s="47"/>
      <c r="AY117" s="47"/>
      <c r="AZ117" s="47"/>
      <c r="BA117" s="47"/>
      <c r="BB117" s="47"/>
      <c r="BC117" s="812">
        <f>+$J117</f>
        <v>273</v>
      </c>
      <c r="BD117" s="809">
        <f>+P117</f>
        <v>1</v>
      </c>
      <c r="BE117" s="44">
        <f t="shared" si="10"/>
        <v>0</v>
      </c>
      <c r="BF117" s="47"/>
      <c r="BG117" s="47"/>
      <c r="BH117" s="47"/>
      <c r="BI117" s="47"/>
      <c r="BJ117" s="47"/>
      <c r="BK117" s="47"/>
      <c r="BL117" s="812">
        <f>+$J117</f>
        <v>273</v>
      </c>
      <c r="BM117" s="815">
        <f>+Q117</f>
        <v>0</v>
      </c>
      <c r="BN117" s="44">
        <f t="shared" si="11"/>
        <v>0</v>
      </c>
      <c r="BO117" s="47"/>
      <c r="BP117" s="47"/>
      <c r="BQ117" s="47"/>
      <c r="BR117" s="47"/>
      <c r="BS117" s="47"/>
      <c r="BT117" s="47"/>
      <c r="BU117" s="818"/>
      <c r="BV117" s="819"/>
      <c r="BW117" s="819"/>
      <c r="BX117" s="819"/>
      <c r="BY117" s="819"/>
      <c r="BZ117" s="819"/>
      <c r="CA117" s="819"/>
      <c r="CB117" s="819"/>
      <c r="CC117" s="820"/>
    </row>
    <row r="118" spans="1:81" s="58" customFormat="1" ht="40.200000000000003" customHeight="1" x14ac:dyDescent="0.3">
      <c r="A118" s="34"/>
      <c r="B118" s="886"/>
      <c r="C118" s="869"/>
      <c r="D118" s="872"/>
      <c r="E118" s="852"/>
      <c r="F118" s="852"/>
      <c r="G118" s="852"/>
      <c r="H118" s="852"/>
      <c r="I118" s="1185"/>
      <c r="J118" s="813"/>
      <c r="K118" s="855"/>
      <c r="L118" s="858"/>
      <c r="M118" s="861"/>
      <c r="N118" s="837"/>
      <c r="O118" s="840"/>
      <c r="P118" s="864"/>
      <c r="Q118" s="867"/>
      <c r="R118" s="813"/>
      <c r="S118" s="39"/>
      <c r="T118" s="236"/>
      <c r="U118" s="236"/>
      <c r="V118" s="236"/>
      <c r="W118" s="39"/>
      <c r="X118" s="31"/>
      <c r="Y118" s="31"/>
      <c r="Z118" s="31"/>
      <c r="AA118" s="31"/>
      <c r="AB118" s="813"/>
      <c r="AC118" s="828"/>
      <c r="AD118" s="51"/>
      <c r="AE118" s="51"/>
      <c r="AF118" s="51">
        <f t="shared" si="13"/>
        <v>0</v>
      </c>
      <c r="AG118" s="51">
        <f t="shared" si="12"/>
        <v>0</v>
      </c>
      <c r="AH118" s="51">
        <f t="shared" si="12"/>
        <v>0</v>
      </c>
      <c r="AI118" s="51">
        <f t="shared" si="12"/>
        <v>0</v>
      </c>
      <c r="AJ118" s="51">
        <f t="shared" si="12"/>
        <v>0</v>
      </c>
      <c r="AK118" s="813"/>
      <c r="AL118" s="831"/>
      <c r="AM118" s="51">
        <f t="shared" si="8"/>
        <v>0</v>
      </c>
      <c r="AN118" s="257"/>
      <c r="AO118" s="257"/>
      <c r="AP118" s="257"/>
      <c r="AQ118" s="257"/>
      <c r="AR118" s="257"/>
      <c r="AS118" s="257"/>
      <c r="AT118" s="813"/>
      <c r="AU118" s="834"/>
      <c r="AV118" s="51">
        <f t="shared" si="9"/>
        <v>0</v>
      </c>
      <c r="AW118" s="257"/>
      <c r="AX118" s="257"/>
      <c r="AY118" s="257"/>
      <c r="AZ118" s="257"/>
      <c r="BA118" s="257"/>
      <c r="BB118" s="257"/>
      <c r="BC118" s="813"/>
      <c r="BD118" s="810"/>
      <c r="BE118" s="51">
        <f t="shared" si="10"/>
        <v>0</v>
      </c>
      <c r="BF118" s="257"/>
      <c r="BG118" s="257"/>
      <c r="BH118" s="257"/>
      <c r="BI118" s="257"/>
      <c r="BJ118" s="257"/>
      <c r="BK118" s="257"/>
      <c r="BL118" s="813"/>
      <c r="BM118" s="816"/>
      <c r="BN118" s="51">
        <f t="shared" si="11"/>
        <v>0</v>
      </c>
      <c r="BO118" s="257"/>
      <c r="BP118" s="257"/>
      <c r="BQ118" s="257"/>
      <c r="BR118" s="257"/>
      <c r="BS118" s="257"/>
      <c r="BT118" s="257"/>
      <c r="BU118" s="821"/>
      <c r="BV118" s="822"/>
      <c r="BW118" s="822"/>
      <c r="BX118" s="822"/>
      <c r="BY118" s="822"/>
      <c r="BZ118" s="822"/>
      <c r="CA118" s="822"/>
      <c r="CB118" s="822"/>
      <c r="CC118" s="823"/>
    </row>
    <row r="119" spans="1:81" s="58" customFormat="1" ht="40.200000000000003" customHeight="1" x14ac:dyDescent="0.3">
      <c r="A119" s="34"/>
      <c r="B119" s="886"/>
      <c r="C119" s="869"/>
      <c r="D119" s="872"/>
      <c r="E119" s="852"/>
      <c r="F119" s="852"/>
      <c r="G119" s="852"/>
      <c r="H119" s="852"/>
      <c r="I119" s="1185"/>
      <c r="J119" s="813"/>
      <c r="K119" s="855"/>
      <c r="L119" s="858"/>
      <c r="M119" s="861"/>
      <c r="N119" s="837"/>
      <c r="O119" s="840"/>
      <c r="P119" s="864"/>
      <c r="Q119" s="867"/>
      <c r="R119" s="813"/>
      <c r="S119" s="39"/>
      <c r="T119" s="236"/>
      <c r="U119" s="236"/>
      <c r="V119" s="236"/>
      <c r="W119" s="39"/>
      <c r="X119" s="31"/>
      <c r="Y119" s="31"/>
      <c r="Z119" s="31"/>
      <c r="AA119" s="31"/>
      <c r="AB119" s="813"/>
      <c r="AC119" s="828"/>
      <c r="AD119" s="51">
        <f t="shared" si="13"/>
        <v>0</v>
      </c>
      <c r="AE119" s="51">
        <f t="shared" si="13"/>
        <v>0</v>
      </c>
      <c r="AF119" s="51">
        <f t="shared" si="13"/>
        <v>0</v>
      </c>
      <c r="AG119" s="51">
        <f t="shared" si="12"/>
        <v>0</v>
      </c>
      <c r="AH119" s="51">
        <f t="shared" si="12"/>
        <v>0</v>
      </c>
      <c r="AI119" s="51">
        <f t="shared" si="12"/>
        <v>0</v>
      </c>
      <c r="AJ119" s="51">
        <f t="shared" si="12"/>
        <v>0</v>
      </c>
      <c r="AK119" s="813"/>
      <c r="AL119" s="831"/>
      <c r="AM119" s="51">
        <f t="shared" si="8"/>
        <v>0</v>
      </c>
      <c r="AN119" s="257"/>
      <c r="AO119" s="257"/>
      <c r="AP119" s="257"/>
      <c r="AQ119" s="257"/>
      <c r="AR119" s="257"/>
      <c r="AS119" s="257"/>
      <c r="AT119" s="813"/>
      <c r="AU119" s="834"/>
      <c r="AV119" s="51">
        <f t="shared" si="9"/>
        <v>0</v>
      </c>
      <c r="AW119" s="257"/>
      <c r="AX119" s="257"/>
      <c r="AY119" s="257"/>
      <c r="AZ119" s="257"/>
      <c r="BA119" s="257"/>
      <c r="BB119" s="257"/>
      <c r="BC119" s="813"/>
      <c r="BD119" s="810"/>
      <c r="BE119" s="51">
        <f t="shared" si="10"/>
        <v>0</v>
      </c>
      <c r="BF119" s="257"/>
      <c r="BG119" s="257"/>
      <c r="BH119" s="257"/>
      <c r="BI119" s="257"/>
      <c r="BJ119" s="257"/>
      <c r="BK119" s="257"/>
      <c r="BL119" s="813"/>
      <c r="BM119" s="816"/>
      <c r="BN119" s="51">
        <f t="shared" si="11"/>
        <v>0</v>
      </c>
      <c r="BO119" s="257"/>
      <c r="BP119" s="257"/>
      <c r="BQ119" s="257"/>
      <c r="BR119" s="257"/>
      <c r="BS119" s="257"/>
      <c r="BT119" s="257"/>
      <c r="BU119" s="821"/>
      <c r="BV119" s="822"/>
      <c r="BW119" s="822"/>
      <c r="BX119" s="822"/>
      <c r="BY119" s="822"/>
      <c r="BZ119" s="822"/>
      <c r="CA119" s="822"/>
      <c r="CB119" s="822"/>
      <c r="CC119" s="823"/>
    </row>
    <row r="120" spans="1:81" s="58" customFormat="1" ht="40.200000000000003" customHeight="1" thickBot="1" x14ac:dyDescent="0.35">
      <c r="A120" s="34"/>
      <c r="B120" s="886"/>
      <c r="C120" s="869"/>
      <c r="D120" s="873"/>
      <c r="E120" s="853"/>
      <c r="F120" s="853"/>
      <c r="G120" s="853"/>
      <c r="H120" s="853"/>
      <c r="I120" s="1186"/>
      <c r="J120" s="814"/>
      <c r="K120" s="856"/>
      <c r="L120" s="859"/>
      <c r="M120" s="862"/>
      <c r="N120" s="838"/>
      <c r="O120" s="841"/>
      <c r="P120" s="865"/>
      <c r="Q120" s="874"/>
      <c r="R120" s="814"/>
      <c r="S120" s="232"/>
      <c r="T120" s="237"/>
      <c r="U120" s="237"/>
      <c r="V120" s="237"/>
      <c r="W120" s="232"/>
      <c r="X120" s="260"/>
      <c r="Y120" s="260"/>
      <c r="Z120" s="260"/>
      <c r="AA120" s="260"/>
      <c r="AB120" s="814"/>
      <c r="AC120" s="829"/>
      <c r="AD120" s="46">
        <f t="shared" si="13"/>
        <v>0</v>
      </c>
      <c r="AE120" s="46">
        <f t="shared" si="13"/>
        <v>0</v>
      </c>
      <c r="AF120" s="46">
        <f t="shared" si="13"/>
        <v>0</v>
      </c>
      <c r="AG120" s="46">
        <f t="shared" si="12"/>
        <v>0</v>
      </c>
      <c r="AH120" s="46">
        <f t="shared" si="12"/>
        <v>0</v>
      </c>
      <c r="AI120" s="46">
        <f t="shared" si="12"/>
        <v>0</v>
      </c>
      <c r="AJ120" s="46">
        <f t="shared" si="12"/>
        <v>0</v>
      </c>
      <c r="AK120" s="814"/>
      <c r="AL120" s="832"/>
      <c r="AM120" s="46">
        <f t="shared" si="8"/>
        <v>0</v>
      </c>
      <c r="AN120" s="49"/>
      <c r="AO120" s="49"/>
      <c r="AP120" s="49"/>
      <c r="AQ120" s="49"/>
      <c r="AR120" s="49"/>
      <c r="AS120" s="49"/>
      <c r="AT120" s="814"/>
      <c r="AU120" s="835"/>
      <c r="AV120" s="46">
        <f t="shared" si="9"/>
        <v>0</v>
      </c>
      <c r="AW120" s="49"/>
      <c r="AX120" s="49"/>
      <c r="AY120" s="49"/>
      <c r="AZ120" s="49"/>
      <c r="BA120" s="49"/>
      <c r="BB120" s="49"/>
      <c r="BC120" s="814"/>
      <c r="BD120" s="811"/>
      <c r="BE120" s="46">
        <f t="shared" si="10"/>
        <v>0</v>
      </c>
      <c r="BF120" s="49"/>
      <c r="BG120" s="49"/>
      <c r="BH120" s="49"/>
      <c r="BI120" s="49"/>
      <c r="BJ120" s="49"/>
      <c r="BK120" s="49"/>
      <c r="BL120" s="814"/>
      <c r="BM120" s="817"/>
      <c r="BN120" s="46">
        <f t="shared" si="11"/>
        <v>0</v>
      </c>
      <c r="BO120" s="49"/>
      <c r="BP120" s="49"/>
      <c r="BQ120" s="49"/>
      <c r="BR120" s="49"/>
      <c r="BS120" s="49"/>
      <c r="BT120" s="49"/>
      <c r="BU120" s="824"/>
      <c r="BV120" s="825"/>
      <c r="BW120" s="825"/>
      <c r="BX120" s="825"/>
      <c r="BY120" s="825"/>
      <c r="BZ120" s="825"/>
      <c r="CA120" s="825"/>
      <c r="CB120" s="825"/>
      <c r="CC120" s="826"/>
    </row>
    <row r="121" spans="1:81" s="58" customFormat="1" ht="40.200000000000003" customHeight="1" thickTop="1" x14ac:dyDescent="0.3">
      <c r="A121" s="34"/>
      <c r="B121" s="886"/>
      <c r="C121" s="869"/>
      <c r="D121" s="871">
        <v>4102</v>
      </c>
      <c r="E121" s="851" t="s">
        <v>7598</v>
      </c>
      <c r="F121" s="851">
        <v>4102047</v>
      </c>
      <c r="G121" s="851" t="s">
        <v>7599</v>
      </c>
      <c r="H121" s="851" t="s">
        <v>7600</v>
      </c>
      <c r="I121" s="1184">
        <v>2021004540169</v>
      </c>
      <c r="J121" s="812">
        <v>274</v>
      </c>
      <c r="K121" s="854" t="str">
        <f>+[5]Metas!K313</f>
        <v>Política Publica Departamental de infancia y adolescencia nueva o actualizada aprobada por Ordenanza.</v>
      </c>
      <c r="L121" s="857">
        <v>1</v>
      </c>
      <c r="M121" s="860">
        <f>SUM(N121:Q121)/4</f>
        <v>1</v>
      </c>
      <c r="N121" s="836">
        <v>1</v>
      </c>
      <c r="O121" s="839">
        <v>1</v>
      </c>
      <c r="P121" s="863">
        <v>1</v>
      </c>
      <c r="Q121" s="866">
        <v>1</v>
      </c>
      <c r="R121" s="812">
        <f>+$J121</f>
        <v>274</v>
      </c>
      <c r="S121" s="231" t="s">
        <v>7608</v>
      </c>
      <c r="T121" s="235"/>
      <c r="U121" s="235"/>
      <c r="V121" s="235"/>
      <c r="W121" s="231" t="s">
        <v>7608</v>
      </c>
      <c r="X121" s="256"/>
      <c r="Y121" s="256"/>
      <c r="Z121" s="256"/>
      <c r="AA121" s="256"/>
      <c r="AB121" s="812">
        <f>+$J121</f>
        <v>274</v>
      </c>
      <c r="AC121" s="827">
        <f>+L121</f>
        <v>1</v>
      </c>
      <c r="AD121" s="51">
        <v>75</v>
      </c>
      <c r="AE121" s="51">
        <v>75</v>
      </c>
      <c r="AF121" s="44">
        <f t="shared" si="13"/>
        <v>0</v>
      </c>
      <c r="AG121" s="44">
        <f t="shared" si="12"/>
        <v>0</v>
      </c>
      <c r="AH121" s="44">
        <f t="shared" si="12"/>
        <v>0</v>
      </c>
      <c r="AI121" s="44">
        <f t="shared" si="12"/>
        <v>0</v>
      </c>
      <c r="AJ121" s="44">
        <f t="shared" si="12"/>
        <v>0</v>
      </c>
      <c r="AK121" s="812">
        <f>+$J121</f>
        <v>274</v>
      </c>
      <c r="AL121" s="830">
        <f>+N121</f>
        <v>1</v>
      </c>
      <c r="AM121" s="44">
        <f t="shared" si="8"/>
        <v>0</v>
      </c>
      <c r="AN121" s="47"/>
      <c r="AO121" s="47"/>
      <c r="AP121" s="47"/>
      <c r="AQ121" s="47"/>
      <c r="AR121" s="47"/>
      <c r="AS121" s="47"/>
      <c r="AT121" s="812">
        <f>+$J121</f>
        <v>274</v>
      </c>
      <c r="AU121" s="833">
        <f>+O121</f>
        <v>1</v>
      </c>
      <c r="AV121" s="44">
        <f t="shared" si="9"/>
        <v>0</v>
      </c>
      <c r="AW121" s="47"/>
      <c r="AX121" s="47"/>
      <c r="AY121" s="47"/>
      <c r="AZ121" s="47"/>
      <c r="BA121" s="47"/>
      <c r="BB121" s="47"/>
      <c r="BC121" s="812">
        <f>+$J121</f>
        <v>274</v>
      </c>
      <c r="BD121" s="809">
        <f>+P121</f>
        <v>1</v>
      </c>
      <c r="BE121" s="44">
        <f t="shared" si="10"/>
        <v>0</v>
      </c>
      <c r="BF121" s="47"/>
      <c r="BG121" s="47"/>
      <c r="BH121" s="47"/>
      <c r="BI121" s="47"/>
      <c r="BJ121" s="47"/>
      <c r="BK121" s="47"/>
      <c r="BL121" s="812">
        <f>+$J121</f>
        <v>274</v>
      </c>
      <c r="BM121" s="815">
        <f>+Q121</f>
        <v>1</v>
      </c>
      <c r="BN121" s="44">
        <f t="shared" si="11"/>
        <v>0</v>
      </c>
      <c r="BO121" s="47"/>
      <c r="BP121" s="47"/>
      <c r="BQ121" s="47"/>
      <c r="BR121" s="47"/>
      <c r="BS121" s="47"/>
      <c r="BT121" s="47"/>
      <c r="BU121" s="818"/>
      <c r="BV121" s="819"/>
      <c r="BW121" s="819"/>
      <c r="BX121" s="819"/>
      <c r="BY121" s="819"/>
      <c r="BZ121" s="819"/>
      <c r="CA121" s="819"/>
      <c r="CB121" s="819"/>
      <c r="CC121" s="820"/>
    </row>
    <row r="122" spans="1:81" s="58" customFormat="1" ht="40.200000000000003" customHeight="1" x14ac:dyDescent="0.3">
      <c r="A122" s="34"/>
      <c r="B122" s="886"/>
      <c r="C122" s="869"/>
      <c r="D122" s="872"/>
      <c r="E122" s="852"/>
      <c r="F122" s="852"/>
      <c r="G122" s="852"/>
      <c r="H122" s="852"/>
      <c r="I122" s="1185"/>
      <c r="J122" s="813"/>
      <c r="K122" s="855"/>
      <c r="L122" s="858"/>
      <c r="M122" s="861"/>
      <c r="N122" s="837"/>
      <c r="O122" s="840"/>
      <c r="P122" s="864"/>
      <c r="Q122" s="867"/>
      <c r="R122" s="813"/>
      <c r="S122" s="39"/>
      <c r="T122" s="236"/>
      <c r="U122" s="236"/>
      <c r="V122" s="236"/>
      <c r="W122" s="39"/>
      <c r="X122" s="31"/>
      <c r="Y122" s="31"/>
      <c r="Z122" s="31"/>
      <c r="AA122" s="31"/>
      <c r="AB122" s="813"/>
      <c r="AC122" s="828"/>
      <c r="AD122" s="51">
        <f t="shared" si="13"/>
        <v>0</v>
      </c>
      <c r="AE122" s="51">
        <f t="shared" si="13"/>
        <v>0</v>
      </c>
      <c r="AF122" s="51">
        <f t="shared" si="13"/>
        <v>0</v>
      </c>
      <c r="AG122" s="51">
        <f t="shared" si="12"/>
        <v>0</v>
      </c>
      <c r="AH122" s="51">
        <f t="shared" si="12"/>
        <v>0</v>
      </c>
      <c r="AI122" s="51">
        <f t="shared" si="12"/>
        <v>0</v>
      </c>
      <c r="AJ122" s="51">
        <f t="shared" si="12"/>
        <v>0</v>
      </c>
      <c r="AK122" s="813"/>
      <c r="AL122" s="831"/>
      <c r="AM122" s="51">
        <f t="shared" si="8"/>
        <v>0</v>
      </c>
      <c r="AN122" s="257"/>
      <c r="AO122" s="257"/>
      <c r="AP122" s="257"/>
      <c r="AQ122" s="257"/>
      <c r="AR122" s="257"/>
      <c r="AS122" s="257"/>
      <c r="AT122" s="813"/>
      <c r="AU122" s="834"/>
      <c r="AV122" s="51">
        <f t="shared" si="9"/>
        <v>0</v>
      </c>
      <c r="AW122" s="257"/>
      <c r="AX122" s="257"/>
      <c r="AY122" s="257"/>
      <c r="AZ122" s="257"/>
      <c r="BA122" s="257"/>
      <c r="BB122" s="257"/>
      <c r="BC122" s="813"/>
      <c r="BD122" s="810"/>
      <c r="BE122" s="51">
        <f t="shared" si="10"/>
        <v>0</v>
      </c>
      <c r="BF122" s="257"/>
      <c r="BG122" s="257"/>
      <c r="BH122" s="257"/>
      <c r="BI122" s="257"/>
      <c r="BJ122" s="257"/>
      <c r="BK122" s="257"/>
      <c r="BL122" s="813"/>
      <c r="BM122" s="816"/>
      <c r="BN122" s="51">
        <f t="shared" si="11"/>
        <v>0</v>
      </c>
      <c r="BO122" s="257"/>
      <c r="BP122" s="257"/>
      <c r="BQ122" s="257"/>
      <c r="BR122" s="257"/>
      <c r="BS122" s="257"/>
      <c r="BT122" s="257"/>
      <c r="BU122" s="821"/>
      <c r="BV122" s="822"/>
      <c r="BW122" s="822"/>
      <c r="BX122" s="822"/>
      <c r="BY122" s="822"/>
      <c r="BZ122" s="822"/>
      <c r="CA122" s="822"/>
      <c r="CB122" s="822"/>
      <c r="CC122" s="823"/>
    </row>
    <row r="123" spans="1:81" s="58" customFormat="1" ht="40.200000000000003" customHeight="1" x14ac:dyDescent="0.3">
      <c r="A123" s="34"/>
      <c r="B123" s="886"/>
      <c r="C123" s="869"/>
      <c r="D123" s="872"/>
      <c r="E123" s="852"/>
      <c r="F123" s="852"/>
      <c r="G123" s="852"/>
      <c r="H123" s="852"/>
      <c r="I123" s="1185"/>
      <c r="J123" s="813"/>
      <c r="K123" s="855"/>
      <c r="L123" s="858"/>
      <c r="M123" s="861"/>
      <c r="N123" s="837"/>
      <c r="O123" s="840"/>
      <c r="P123" s="864"/>
      <c r="Q123" s="867"/>
      <c r="R123" s="813"/>
      <c r="S123" s="39"/>
      <c r="T123" s="236"/>
      <c r="U123" s="236"/>
      <c r="V123" s="236"/>
      <c r="W123" s="39"/>
      <c r="X123" s="31"/>
      <c r="Y123" s="31"/>
      <c r="Z123" s="31"/>
      <c r="AA123" s="31"/>
      <c r="AB123" s="813"/>
      <c r="AC123" s="828"/>
      <c r="AD123" s="51">
        <f t="shared" si="13"/>
        <v>0</v>
      </c>
      <c r="AE123" s="51">
        <f t="shared" si="13"/>
        <v>0</v>
      </c>
      <c r="AF123" s="51">
        <f t="shared" si="13"/>
        <v>0</v>
      </c>
      <c r="AG123" s="51">
        <f t="shared" si="12"/>
        <v>0</v>
      </c>
      <c r="AH123" s="51">
        <f t="shared" si="12"/>
        <v>0</v>
      </c>
      <c r="AI123" s="51">
        <f t="shared" si="12"/>
        <v>0</v>
      </c>
      <c r="AJ123" s="51">
        <f t="shared" si="12"/>
        <v>0</v>
      </c>
      <c r="AK123" s="813"/>
      <c r="AL123" s="831"/>
      <c r="AM123" s="51">
        <f t="shared" si="8"/>
        <v>0</v>
      </c>
      <c r="AN123" s="257"/>
      <c r="AO123" s="257"/>
      <c r="AP123" s="257"/>
      <c r="AQ123" s="257"/>
      <c r="AR123" s="257"/>
      <c r="AS123" s="257"/>
      <c r="AT123" s="813"/>
      <c r="AU123" s="834"/>
      <c r="AV123" s="51">
        <f t="shared" si="9"/>
        <v>0</v>
      </c>
      <c r="AW123" s="257"/>
      <c r="AX123" s="257"/>
      <c r="AY123" s="257"/>
      <c r="AZ123" s="257"/>
      <c r="BA123" s="257"/>
      <c r="BB123" s="257"/>
      <c r="BC123" s="813"/>
      <c r="BD123" s="810"/>
      <c r="BE123" s="51">
        <f t="shared" si="10"/>
        <v>0</v>
      </c>
      <c r="BF123" s="257"/>
      <c r="BG123" s="257"/>
      <c r="BH123" s="257"/>
      <c r="BI123" s="257"/>
      <c r="BJ123" s="257"/>
      <c r="BK123" s="257"/>
      <c r="BL123" s="813"/>
      <c r="BM123" s="816"/>
      <c r="BN123" s="51">
        <f t="shared" si="11"/>
        <v>0</v>
      </c>
      <c r="BO123" s="257"/>
      <c r="BP123" s="257"/>
      <c r="BQ123" s="257"/>
      <c r="BR123" s="257"/>
      <c r="BS123" s="257"/>
      <c r="BT123" s="257"/>
      <c r="BU123" s="821"/>
      <c r="BV123" s="822"/>
      <c r="BW123" s="822"/>
      <c r="BX123" s="822"/>
      <c r="BY123" s="822"/>
      <c r="BZ123" s="822"/>
      <c r="CA123" s="822"/>
      <c r="CB123" s="822"/>
      <c r="CC123" s="823"/>
    </row>
    <row r="124" spans="1:81" s="58" customFormat="1" ht="40.200000000000003" customHeight="1" thickBot="1" x14ac:dyDescent="0.35">
      <c r="A124" s="34"/>
      <c r="B124" s="886"/>
      <c r="C124" s="869"/>
      <c r="D124" s="873"/>
      <c r="E124" s="853"/>
      <c r="F124" s="853"/>
      <c r="G124" s="853"/>
      <c r="H124" s="853"/>
      <c r="I124" s="1186"/>
      <c r="J124" s="814"/>
      <c r="K124" s="856"/>
      <c r="L124" s="859"/>
      <c r="M124" s="862"/>
      <c r="N124" s="838"/>
      <c r="O124" s="841"/>
      <c r="P124" s="865"/>
      <c r="Q124" s="874"/>
      <c r="R124" s="814"/>
      <c r="S124" s="232"/>
      <c r="T124" s="237"/>
      <c r="U124" s="237"/>
      <c r="V124" s="237"/>
      <c r="W124" s="232"/>
      <c r="X124" s="260"/>
      <c r="Y124" s="260"/>
      <c r="Z124" s="260"/>
      <c r="AA124" s="260"/>
      <c r="AB124" s="814"/>
      <c r="AC124" s="829"/>
      <c r="AD124" s="46">
        <f t="shared" si="13"/>
        <v>0</v>
      </c>
      <c r="AE124" s="46">
        <f t="shared" si="13"/>
        <v>0</v>
      </c>
      <c r="AF124" s="46">
        <f t="shared" si="13"/>
        <v>0</v>
      </c>
      <c r="AG124" s="46">
        <f t="shared" si="12"/>
        <v>0</v>
      </c>
      <c r="AH124" s="46">
        <f t="shared" si="12"/>
        <v>0</v>
      </c>
      <c r="AI124" s="46">
        <f t="shared" si="12"/>
        <v>0</v>
      </c>
      <c r="AJ124" s="46">
        <f t="shared" si="12"/>
        <v>0</v>
      </c>
      <c r="AK124" s="814"/>
      <c r="AL124" s="832"/>
      <c r="AM124" s="46">
        <f t="shared" si="8"/>
        <v>0</v>
      </c>
      <c r="AN124" s="49"/>
      <c r="AO124" s="49"/>
      <c r="AP124" s="49"/>
      <c r="AQ124" s="49"/>
      <c r="AR124" s="49"/>
      <c r="AS124" s="49"/>
      <c r="AT124" s="814"/>
      <c r="AU124" s="835"/>
      <c r="AV124" s="46">
        <f t="shared" si="9"/>
        <v>0</v>
      </c>
      <c r="AW124" s="49"/>
      <c r="AX124" s="49"/>
      <c r="AY124" s="49"/>
      <c r="AZ124" s="49"/>
      <c r="BA124" s="49"/>
      <c r="BB124" s="49"/>
      <c r="BC124" s="814"/>
      <c r="BD124" s="811"/>
      <c r="BE124" s="46">
        <f t="shared" si="10"/>
        <v>0</v>
      </c>
      <c r="BF124" s="49"/>
      <c r="BG124" s="49"/>
      <c r="BH124" s="49"/>
      <c r="BI124" s="49"/>
      <c r="BJ124" s="49"/>
      <c r="BK124" s="49"/>
      <c r="BL124" s="814"/>
      <c r="BM124" s="817"/>
      <c r="BN124" s="46">
        <f t="shared" si="11"/>
        <v>0</v>
      </c>
      <c r="BO124" s="49"/>
      <c r="BP124" s="49"/>
      <c r="BQ124" s="49"/>
      <c r="BR124" s="49"/>
      <c r="BS124" s="49"/>
      <c r="BT124" s="49"/>
      <c r="BU124" s="824"/>
      <c r="BV124" s="825"/>
      <c r="BW124" s="825"/>
      <c r="BX124" s="825"/>
      <c r="BY124" s="825"/>
      <c r="BZ124" s="825"/>
      <c r="CA124" s="825"/>
      <c r="CB124" s="825"/>
      <c r="CC124" s="826"/>
    </row>
    <row r="125" spans="1:81" s="58" customFormat="1" ht="40.200000000000003" customHeight="1" thickTop="1" x14ac:dyDescent="0.3">
      <c r="A125" s="34"/>
      <c r="B125" s="886"/>
      <c r="C125" s="869"/>
      <c r="D125" s="871">
        <v>4102</v>
      </c>
      <c r="E125" s="851" t="s">
        <v>7598</v>
      </c>
      <c r="F125" s="851">
        <v>4102047</v>
      </c>
      <c r="G125" s="851" t="s">
        <v>7599</v>
      </c>
      <c r="H125" s="851" t="s">
        <v>7600</v>
      </c>
      <c r="I125" s="1184">
        <v>2021004540169</v>
      </c>
      <c r="J125" s="812">
        <v>275</v>
      </c>
      <c r="K125" s="854" t="str">
        <f>+[5]Metas!K314</f>
        <v xml:space="preserve">Encuentros departamentales de comisarios de familia con temáticas de formación y actualización de vulneración de derechos especialmente en NNA realizados </v>
      </c>
      <c r="L125" s="857">
        <v>1</v>
      </c>
      <c r="M125" s="860">
        <f>SUM(N125:Q125)/4</f>
        <v>1</v>
      </c>
      <c r="N125" s="836">
        <v>1</v>
      </c>
      <c r="O125" s="839">
        <v>1</v>
      </c>
      <c r="P125" s="863">
        <v>1</v>
      </c>
      <c r="Q125" s="866">
        <v>1</v>
      </c>
      <c r="R125" s="812">
        <f>+$J125</f>
        <v>275</v>
      </c>
      <c r="S125" s="231"/>
      <c r="T125" s="235"/>
      <c r="U125" s="235"/>
      <c r="V125" s="235"/>
      <c r="W125" s="231"/>
      <c r="X125" s="256"/>
      <c r="Y125" s="256"/>
      <c r="Z125" s="256"/>
      <c r="AA125" s="256"/>
      <c r="AB125" s="812">
        <f>+$J125</f>
        <v>275</v>
      </c>
      <c r="AC125" s="827">
        <f>+L125</f>
        <v>1</v>
      </c>
      <c r="AD125" s="44">
        <f t="shared" si="13"/>
        <v>0</v>
      </c>
      <c r="AE125" s="44">
        <f t="shared" si="13"/>
        <v>0</v>
      </c>
      <c r="AF125" s="44">
        <f t="shared" si="13"/>
        <v>0</v>
      </c>
      <c r="AG125" s="44">
        <f t="shared" si="12"/>
        <v>0</v>
      </c>
      <c r="AH125" s="44">
        <f t="shared" si="12"/>
        <v>0</v>
      </c>
      <c r="AI125" s="44">
        <f t="shared" si="12"/>
        <v>0</v>
      </c>
      <c r="AJ125" s="44">
        <f t="shared" si="12"/>
        <v>0</v>
      </c>
      <c r="AK125" s="812">
        <f>+$J125</f>
        <v>275</v>
      </c>
      <c r="AL125" s="830">
        <f>+N125</f>
        <v>1</v>
      </c>
      <c r="AM125" s="44">
        <f t="shared" si="8"/>
        <v>0</v>
      </c>
      <c r="AN125" s="47"/>
      <c r="AO125" s="47"/>
      <c r="AP125" s="47"/>
      <c r="AQ125" s="47"/>
      <c r="AR125" s="47"/>
      <c r="AS125" s="47"/>
      <c r="AT125" s="812">
        <f>+$J125</f>
        <v>275</v>
      </c>
      <c r="AU125" s="833">
        <f>+O125</f>
        <v>1</v>
      </c>
      <c r="AV125" s="44">
        <f t="shared" si="9"/>
        <v>0</v>
      </c>
      <c r="AW125" s="47"/>
      <c r="AX125" s="47"/>
      <c r="AY125" s="47"/>
      <c r="AZ125" s="47"/>
      <c r="BA125" s="47"/>
      <c r="BB125" s="47"/>
      <c r="BC125" s="812">
        <f>+$J125</f>
        <v>275</v>
      </c>
      <c r="BD125" s="809">
        <f>+P125</f>
        <v>1</v>
      </c>
      <c r="BE125" s="44">
        <f t="shared" si="10"/>
        <v>0</v>
      </c>
      <c r="BF125" s="47"/>
      <c r="BG125" s="47"/>
      <c r="BH125" s="47"/>
      <c r="BI125" s="47"/>
      <c r="BJ125" s="47"/>
      <c r="BK125" s="47"/>
      <c r="BL125" s="812">
        <f>+$J125</f>
        <v>275</v>
      </c>
      <c r="BM125" s="815">
        <f>+Q125</f>
        <v>1</v>
      </c>
      <c r="BN125" s="44">
        <f t="shared" si="11"/>
        <v>0</v>
      </c>
      <c r="BO125" s="47"/>
      <c r="BP125" s="47"/>
      <c r="BQ125" s="47"/>
      <c r="BR125" s="47"/>
      <c r="BS125" s="47"/>
      <c r="BT125" s="47"/>
      <c r="BU125" s="818"/>
      <c r="BV125" s="819"/>
      <c r="BW125" s="819"/>
      <c r="BX125" s="819"/>
      <c r="BY125" s="819"/>
      <c r="BZ125" s="819"/>
      <c r="CA125" s="819"/>
      <c r="CB125" s="819"/>
      <c r="CC125" s="820"/>
    </row>
    <row r="126" spans="1:81" s="58" customFormat="1" ht="40.200000000000003" customHeight="1" x14ac:dyDescent="0.3">
      <c r="A126" s="34"/>
      <c r="B126" s="886"/>
      <c r="C126" s="869"/>
      <c r="D126" s="872"/>
      <c r="E126" s="852"/>
      <c r="F126" s="852"/>
      <c r="G126" s="852"/>
      <c r="H126" s="852"/>
      <c r="I126" s="1185"/>
      <c r="J126" s="813"/>
      <c r="K126" s="855"/>
      <c r="L126" s="858"/>
      <c r="M126" s="861"/>
      <c r="N126" s="837"/>
      <c r="O126" s="840"/>
      <c r="P126" s="864"/>
      <c r="Q126" s="867"/>
      <c r="R126" s="813"/>
      <c r="S126" s="39"/>
      <c r="T126" s="236"/>
      <c r="U126" s="236"/>
      <c r="V126" s="236"/>
      <c r="W126" s="39"/>
      <c r="X126" s="31"/>
      <c r="Y126" s="31"/>
      <c r="Z126" s="31"/>
      <c r="AA126" s="31"/>
      <c r="AB126" s="813"/>
      <c r="AC126" s="828"/>
      <c r="AD126" s="51">
        <f t="shared" si="13"/>
        <v>0</v>
      </c>
      <c r="AE126" s="51">
        <f t="shared" si="13"/>
        <v>0</v>
      </c>
      <c r="AF126" s="51">
        <f t="shared" si="13"/>
        <v>0</v>
      </c>
      <c r="AG126" s="51">
        <f t="shared" si="12"/>
        <v>0</v>
      </c>
      <c r="AH126" s="51">
        <f t="shared" si="12"/>
        <v>0</v>
      </c>
      <c r="AI126" s="51">
        <f t="shared" si="12"/>
        <v>0</v>
      </c>
      <c r="AJ126" s="51">
        <f t="shared" si="12"/>
        <v>0</v>
      </c>
      <c r="AK126" s="813"/>
      <c r="AL126" s="831"/>
      <c r="AM126" s="51">
        <f t="shared" si="8"/>
        <v>0</v>
      </c>
      <c r="AN126" s="257"/>
      <c r="AO126" s="257"/>
      <c r="AP126" s="257"/>
      <c r="AQ126" s="257"/>
      <c r="AR126" s="257"/>
      <c r="AS126" s="257"/>
      <c r="AT126" s="813"/>
      <c r="AU126" s="834"/>
      <c r="AV126" s="51">
        <f t="shared" si="9"/>
        <v>0</v>
      </c>
      <c r="AW126" s="257"/>
      <c r="AX126" s="257"/>
      <c r="AY126" s="257"/>
      <c r="AZ126" s="257"/>
      <c r="BA126" s="257"/>
      <c r="BB126" s="257"/>
      <c r="BC126" s="813"/>
      <c r="BD126" s="810"/>
      <c r="BE126" s="51">
        <f t="shared" si="10"/>
        <v>0</v>
      </c>
      <c r="BF126" s="257"/>
      <c r="BG126" s="257"/>
      <c r="BH126" s="257"/>
      <c r="BI126" s="257"/>
      <c r="BJ126" s="257"/>
      <c r="BK126" s="257"/>
      <c r="BL126" s="813"/>
      <c r="BM126" s="816"/>
      <c r="BN126" s="51">
        <f t="shared" si="11"/>
        <v>0</v>
      </c>
      <c r="BO126" s="257"/>
      <c r="BP126" s="257"/>
      <c r="BQ126" s="257"/>
      <c r="BR126" s="257"/>
      <c r="BS126" s="257"/>
      <c r="BT126" s="257"/>
      <c r="BU126" s="821"/>
      <c r="BV126" s="822"/>
      <c r="BW126" s="822"/>
      <c r="BX126" s="822"/>
      <c r="BY126" s="822"/>
      <c r="BZ126" s="822"/>
      <c r="CA126" s="822"/>
      <c r="CB126" s="822"/>
      <c r="CC126" s="823"/>
    </row>
    <row r="127" spans="1:81" s="58" customFormat="1" ht="40.200000000000003" customHeight="1" x14ac:dyDescent="0.3">
      <c r="A127" s="34"/>
      <c r="B127" s="886"/>
      <c r="C127" s="869"/>
      <c r="D127" s="872"/>
      <c r="E127" s="852"/>
      <c r="F127" s="852"/>
      <c r="G127" s="852"/>
      <c r="H127" s="852"/>
      <c r="I127" s="1185"/>
      <c r="J127" s="813"/>
      <c r="K127" s="855"/>
      <c r="L127" s="858"/>
      <c r="M127" s="861"/>
      <c r="N127" s="837"/>
      <c r="O127" s="840"/>
      <c r="P127" s="864"/>
      <c r="Q127" s="867"/>
      <c r="R127" s="813"/>
      <c r="S127" s="39"/>
      <c r="T127" s="236"/>
      <c r="U127" s="236"/>
      <c r="V127" s="236"/>
      <c r="W127" s="39"/>
      <c r="X127" s="31"/>
      <c r="Y127" s="31"/>
      <c r="Z127" s="31"/>
      <c r="AA127" s="31"/>
      <c r="AB127" s="813"/>
      <c r="AC127" s="828"/>
      <c r="AD127" s="51">
        <f t="shared" si="13"/>
        <v>0</v>
      </c>
      <c r="AE127" s="51">
        <f t="shared" si="13"/>
        <v>0</v>
      </c>
      <c r="AF127" s="51">
        <f t="shared" si="13"/>
        <v>0</v>
      </c>
      <c r="AG127" s="51">
        <f t="shared" si="12"/>
        <v>0</v>
      </c>
      <c r="AH127" s="51">
        <f t="shared" si="12"/>
        <v>0</v>
      </c>
      <c r="AI127" s="51">
        <f t="shared" si="12"/>
        <v>0</v>
      </c>
      <c r="AJ127" s="51">
        <f t="shared" si="12"/>
        <v>0</v>
      </c>
      <c r="AK127" s="813"/>
      <c r="AL127" s="831"/>
      <c r="AM127" s="51">
        <f t="shared" si="8"/>
        <v>0</v>
      </c>
      <c r="AN127" s="257"/>
      <c r="AO127" s="257"/>
      <c r="AP127" s="257"/>
      <c r="AQ127" s="257"/>
      <c r="AR127" s="257"/>
      <c r="AS127" s="257"/>
      <c r="AT127" s="813"/>
      <c r="AU127" s="834"/>
      <c r="AV127" s="51">
        <f t="shared" si="9"/>
        <v>0</v>
      </c>
      <c r="AW127" s="257"/>
      <c r="AX127" s="257"/>
      <c r="AY127" s="257"/>
      <c r="AZ127" s="257"/>
      <c r="BA127" s="257"/>
      <c r="BB127" s="257"/>
      <c r="BC127" s="813"/>
      <c r="BD127" s="810"/>
      <c r="BE127" s="51">
        <f t="shared" si="10"/>
        <v>0</v>
      </c>
      <c r="BF127" s="257"/>
      <c r="BG127" s="257"/>
      <c r="BH127" s="257"/>
      <c r="BI127" s="257"/>
      <c r="BJ127" s="257"/>
      <c r="BK127" s="257"/>
      <c r="BL127" s="813"/>
      <c r="BM127" s="816"/>
      <c r="BN127" s="51">
        <f t="shared" si="11"/>
        <v>0</v>
      </c>
      <c r="BO127" s="257"/>
      <c r="BP127" s="257"/>
      <c r="BQ127" s="257"/>
      <c r="BR127" s="257"/>
      <c r="BS127" s="257"/>
      <c r="BT127" s="257"/>
      <c r="BU127" s="821"/>
      <c r="BV127" s="822"/>
      <c r="BW127" s="822"/>
      <c r="BX127" s="822"/>
      <c r="BY127" s="822"/>
      <c r="BZ127" s="822"/>
      <c r="CA127" s="822"/>
      <c r="CB127" s="822"/>
      <c r="CC127" s="823"/>
    </row>
    <row r="128" spans="1:81" s="58" customFormat="1" ht="40.200000000000003" customHeight="1" thickBot="1" x14ac:dyDescent="0.35">
      <c r="A128" s="34"/>
      <c r="B128" s="886"/>
      <c r="C128" s="870"/>
      <c r="D128" s="873"/>
      <c r="E128" s="853"/>
      <c r="F128" s="853"/>
      <c r="G128" s="853"/>
      <c r="H128" s="853"/>
      <c r="I128" s="1186"/>
      <c r="J128" s="814"/>
      <c r="K128" s="856"/>
      <c r="L128" s="859"/>
      <c r="M128" s="862"/>
      <c r="N128" s="838"/>
      <c r="O128" s="841"/>
      <c r="P128" s="865"/>
      <c r="Q128" s="874"/>
      <c r="R128" s="814"/>
      <c r="S128" s="232"/>
      <c r="T128" s="237"/>
      <c r="U128" s="237"/>
      <c r="V128" s="237"/>
      <c r="W128" s="232"/>
      <c r="X128" s="260"/>
      <c r="Y128" s="260"/>
      <c r="Z128" s="260"/>
      <c r="AA128" s="260"/>
      <c r="AB128" s="814"/>
      <c r="AC128" s="829"/>
      <c r="AD128" s="46">
        <f t="shared" si="13"/>
        <v>0</v>
      </c>
      <c r="AE128" s="46">
        <f t="shared" si="13"/>
        <v>0</v>
      </c>
      <c r="AF128" s="46">
        <f t="shared" si="13"/>
        <v>0</v>
      </c>
      <c r="AG128" s="46">
        <f t="shared" si="12"/>
        <v>0</v>
      </c>
      <c r="AH128" s="46">
        <f t="shared" si="12"/>
        <v>0</v>
      </c>
      <c r="AI128" s="46">
        <f t="shared" si="12"/>
        <v>0</v>
      </c>
      <c r="AJ128" s="46">
        <f t="shared" si="12"/>
        <v>0</v>
      </c>
      <c r="AK128" s="814"/>
      <c r="AL128" s="832"/>
      <c r="AM128" s="46">
        <f t="shared" si="8"/>
        <v>0</v>
      </c>
      <c r="AN128" s="49"/>
      <c r="AO128" s="49"/>
      <c r="AP128" s="49"/>
      <c r="AQ128" s="49"/>
      <c r="AR128" s="49"/>
      <c r="AS128" s="49"/>
      <c r="AT128" s="814"/>
      <c r="AU128" s="835"/>
      <c r="AV128" s="46">
        <f t="shared" si="9"/>
        <v>0</v>
      </c>
      <c r="AW128" s="49"/>
      <c r="AX128" s="49"/>
      <c r="AY128" s="49"/>
      <c r="AZ128" s="49"/>
      <c r="BA128" s="49"/>
      <c r="BB128" s="49"/>
      <c r="BC128" s="814"/>
      <c r="BD128" s="811"/>
      <c r="BE128" s="46">
        <f t="shared" si="10"/>
        <v>0</v>
      </c>
      <c r="BF128" s="49"/>
      <c r="BG128" s="49"/>
      <c r="BH128" s="49"/>
      <c r="BI128" s="49"/>
      <c r="BJ128" s="49"/>
      <c r="BK128" s="49"/>
      <c r="BL128" s="814"/>
      <c r="BM128" s="817"/>
      <c r="BN128" s="46">
        <f t="shared" si="11"/>
        <v>0</v>
      </c>
      <c r="BO128" s="49"/>
      <c r="BP128" s="49"/>
      <c r="BQ128" s="49"/>
      <c r="BR128" s="49"/>
      <c r="BS128" s="49"/>
      <c r="BT128" s="49"/>
      <c r="BU128" s="824"/>
      <c r="BV128" s="825"/>
      <c r="BW128" s="825"/>
      <c r="BX128" s="825"/>
      <c r="BY128" s="825"/>
      <c r="BZ128" s="825"/>
      <c r="CA128" s="825"/>
      <c r="CB128" s="825"/>
      <c r="CC128" s="826"/>
    </row>
    <row r="129" spans="1:81" s="58" customFormat="1" ht="40.200000000000003" customHeight="1" thickTop="1" x14ac:dyDescent="0.3">
      <c r="A129" s="34"/>
      <c r="B129" s="886"/>
      <c r="C129" s="868" t="s">
        <v>387</v>
      </c>
      <c r="D129" s="871">
        <v>4102</v>
      </c>
      <c r="E129" s="851" t="s">
        <v>7598</v>
      </c>
      <c r="F129" s="851">
        <v>4102047</v>
      </c>
      <c r="G129" s="851" t="s">
        <v>7599</v>
      </c>
      <c r="H129" s="851" t="s">
        <v>7600</v>
      </c>
      <c r="I129" s="1184">
        <v>2021004540169</v>
      </c>
      <c r="J129" s="812">
        <v>276</v>
      </c>
      <c r="K129" s="854" t="str">
        <f>+[5]Metas!K315</f>
        <v>Municipios con acompañamiento para promover y socializar las 2 estrategias de prevención de trata de NNA (ESCNNA) y el buen uso de las redes sociales</v>
      </c>
      <c r="L129" s="857">
        <v>40</v>
      </c>
      <c r="M129" s="860">
        <f>SUM(N129:Q129)/4</f>
        <v>40</v>
      </c>
      <c r="N129" s="836">
        <v>40</v>
      </c>
      <c r="O129" s="839">
        <v>40</v>
      </c>
      <c r="P129" s="863">
        <v>40</v>
      </c>
      <c r="Q129" s="866">
        <v>40</v>
      </c>
      <c r="R129" s="812">
        <f>+$J129</f>
        <v>276</v>
      </c>
      <c r="S129" s="231"/>
      <c r="T129" s="235"/>
      <c r="U129" s="235"/>
      <c r="V129" s="235"/>
      <c r="W129" s="231"/>
      <c r="X129" s="256"/>
      <c r="Y129" s="256"/>
      <c r="Z129" s="256"/>
      <c r="AA129" s="256"/>
      <c r="AB129" s="812">
        <f>+$J129</f>
        <v>276</v>
      </c>
      <c r="AC129" s="827">
        <f>+L129</f>
        <v>40</v>
      </c>
      <c r="AD129" s="44">
        <f t="shared" si="13"/>
        <v>0</v>
      </c>
      <c r="AE129" s="44">
        <f t="shared" si="13"/>
        <v>0</v>
      </c>
      <c r="AF129" s="44">
        <f t="shared" si="13"/>
        <v>0</v>
      </c>
      <c r="AG129" s="44">
        <f t="shared" si="12"/>
        <v>0</v>
      </c>
      <c r="AH129" s="44">
        <f t="shared" si="12"/>
        <v>0</v>
      </c>
      <c r="AI129" s="44">
        <f t="shared" si="12"/>
        <v>0</v>
      </c>
      <c r="AJ129" s="44">
        <f t="shared" si="12"/>
        <v>0</v>
      </c>
      <c r="AK129" s="812">
        <f>+$J129</f>
        <v>276</v>
      </c>
      <c r="AL129" s="830">
        <f>+N129</f>
        <v>40</v>
      </c>
      <c r="AM129" s="44">
        <f t="shared" si="8"/>
        <v>0</v>
      </c>
      <c r="AN129" s="47"/>
      <c r="AO129" s="47"/>
      <c r="AP129" s="47"/>
      <c r="AQ129" s="47"/>
      <c r="AR129" s="47"/>
      <c r="AS129" s="47"/>
      <c r="AT129" s="812">
        <f>+$J129</f>
        <v>276</v>
      </c>
      <c r="AU129" s="833">
        <f>+O129</f>
        <v>40</v>
      </c>
      <c r="AV129" s="44">
        <f t="shared" si="9"/>
        <v>0</v>
      </c>
      <c r="AW129" s="47"/>
      <c r="AX129" s="47"/>
      <c r="AY129" s="47"/>
      <c r="AZ129" s="47"/>
      <c r="BA129" s="47"/>
      <c r="BB129" s="47"/>
      <c r="BC129" s="812">
        <f>+$J129</f>
        <v>276</v>
      </c>
      <c r="BD129" s="809">
        <f>+P129</f>
        <v>40</v>
      </c>
      <c r="BE129" s="44">
        <f t="shared" si="10"/>
        <v>0</v>
      </c>
      <c r="BF129" s="47"/>
      <c r="BG129" s="47"/>
      <c r="BH129" s="47"/>
      <c r="BI129" s="47"/>
      <c r="BJ129" s="47"/>
      <c r="BK129" s="47"/>
      <c r="BL129" s="812">
        <f>+$J129</f>
        <v>276</v>
      </c>
      <c r="BM129" s="815">
        <f>+Q129</f>
        <v>40</v>
      </c>
      <c r="BN129" s="44">
        <f t="shared" si="11"/>
        <v>0</v>
      </c>
      <c r="BO129" s="47"/>
      <c r="BP129" s="47"/>
      <c r="BQ129" s="47"/>
      <c r="BR129" s="47"/>
      <c r="BS129" s="47"/>
      <c r="BT129" s="47"/>
      <c r="BU129" s="818"/>
      <c r="BV129" s="819"/>
      <c r="BW129" s="819"/>
      <c r="BX129" s="819"/>
      <c r="BY129" s="819"/>
      <c r="BZ129" s="819"/>
      <c r="CA129" s="819"/>
      <c r="CB129" s="819"/>
      <c r="CC129" s="820"/>
    </row>
    <row r="130" spans="1:81" s="58" customFormat="1" ht="40.200000000000003" customHeight="1" x14ac:dyDescent="0.3">
      <c r="A130" s="34"/>
      <c r="B130" s="886"/>
      <c r="C130" s="869"/>
      <c r="D130" s="872"/>
      <c r="E130" s="852"/>
      <c r="F130" s="852"/>
      <c r="G130" s="852"/>
      <c r="H130" s="852"/>
      <c r="I130" s="1185"/>
      <c r="J130" s="813"/>
      <c r="K130" s="855"/>
      <c r="L130" s="858"/>
      <c r="M130" s="861"/>
      <c r="N130" s="837"/>
      <c r="O130" s="840"/>
      <c r="P130" s="864"/>
      <c r="Q130" s="867"/>
      <c r="R130" s="813"/>
      <c r="S130" s="39"/>
      <c r="T130" s="236"/>
      <c r="U130" s="236"/>
      <c r="V130" s="236"/>
      <c r="W130" s="39"/>
      <c r="X130" s="31"/>
      <c r="Y130" s="31"/>
      <c r="Z130" s="31"/>
      <c r="AA130" s="31"/>
      <c r="AB130" s="813"/>
      <c r="AC130" s="828"/>
      <c r="AD130" s="51">
        <f t="shared" si="13"/>
        <v>0</v>
      </c>
      <c r="AE130" s="51">
        <f t="shared" si="13"/>
        <v>0</v>
      </c>
      <c r="AF130" s="51">
        <f t="shared" si="13"/>
        <v>0</v>
      </c>
      <c r="AG130" s="51">
        <f t="shared" si="12"/>
        <v>0</v>
      </c>
      <c r="AH130" s="51">
        <f t="shared" si="12"/>
        <v>0</v>
      </c>
      <c r="AI130" s="51">
        <f t="shared" si="12"/>
        <v>0</v>
      </c>
      <c r="AJ130" s="51">
        <f t="shared" si="12"/>
        <v>0</v>
      </c>
      <c r="AK130" s="813"/>
      <c r="AL130" s="831"/>
      <c r="AM130" s="51">
        <f t="shared" si="8"/>
        <v>0</v>
      </c>
      <c r="AN130" s="257"/>
      <c r="AO130" s="257"/>
      <c r="AP130" s="257"/>
      <c r="AQ130" s="257"/>
      <c r="AR130" s="257"/>
      <c r="AS130" s="257"/>
      <c r="AT130" s="813"/>
      <c r="AU130" s="834"/>
      <c r="AV130" s="51">
        <f t="shared" si="9"/>
        <v>0</v>
      </c>
      <c r="AW130" s="257"/>
      <c r="AX130" s="257"/>
      <c r="AY130" s="257"/>
      <c r="AZ130" s="257"/>
      <c r="BA130" s="257"/>
      <c r="BB130" s="257"/>
      <c r="BC130" s="813"/>
      <c r="BD130" s="810"/>
      <c r="BE130" s="51">
        <f t="shared" si="10"/>
        <v>0</v>
      </c>
      <c r="BF130" s="257"/>
      <c r="BG130" s="257"/>
      <c r="BH130" s="257"/>
      <c r="BI130" s="257"/>
      <c r="BJ130" s="257"/>
      <c r="BK130" s="257"/>
      <c r="BL130" s="813"/>
      <c r="BM130" s="816"/>
      <c r="BN130" s="51">
        <f t="shared" si="11"/>
        <v>0</v>
      </c>
      <c r="BO130" s="257"/>
      <c r="BP130" s="257"/>
      <c r="BQ130" s="257"/>
      <c r="BR130" s="257"/>
      <c r="BS130" s="257"/>
      <c r="BT130" s="257"/>
      <c r="BU130" s="821"/>
      <c r="BV130" s="822"/>
      <c r="BW130" s="822"/>
      <c r="BX130" s="822"/>
      <c r="BY130" s="822"/>
      <c r="BZ130" s="822"/>
      <c r="CA130" s="822"/>
      <c r="CB130" s="822"/>
      <c r="CC130" s="823"/>
    </row>
    <row r="131" spans="1:81" s="58" customFormat="1" ht="40.200000000000003" customHeight="1" x14ac:dyDescent="0.3">
      <c r="A131" s="34"/>
      <c r="B131" s="886"/>
      <c r="C131" s="869"/>
      <c r="D131" s="872"/>
      <c r="E131" s="852"/>
      <c r="F131" s="852"/>
      <c r="G131" s="852"/>
      <c r="H131" s="852"/>
      <c r="I131" s="1185"/>
      <c r="J131" s="813"/>
      <c r="K131" s="855"/>
      <c r="L131" s="858"/>
      <c r="M131" s="861"/>
      <c r="N131" s="837"/>
      <c r="O131" s="840"/>
      <c r="P131" s="864"/>
      <c r="Q131" s="867"/>
      <c r="R131" s="813"/>
      <c r="S131" s="39"/>
      <c r="T131" s="236"/>
      <c r="U131" s="236"/>
      <c r="V131" s="236"/>
      <c r="W131" s="39"/>
      <c r="X131" s="31"/>
      <c r="Y131" s="31"/>
      <c r="Z131" s="31"/>
      <c r="AA131" s="31"/>
      <c r="AB131" s="813"/>
      <c r="AC131" s="828"/>
      <c r="AD131" s="51">
        <f t="shared" si="13"/>
        <v>0</v>
      </c>
      <c r="AE131" s="51">
        <f t="shared" si="13"/>
        <v>0</v>
      </c>
      <c r="AF131" s="51">
        <f t="shared" si="13"/>
        <v>0</v>
      </c>
      <c r="AG131" s="51">
        <f t="shared" si="12"/>
        <v>0</v>
      </c>
      <c r="AH131" s="51">
        <f t="shared" si="12"/>
        <v>0</v>
      </c>
      <c r="AI131" s="51">
        <f t="shared" si="12"/>
        <v>0</v>
      </c>
      <c r="AJ131" s="51">
        <f t="shared" si="12"/>
        <v>0</v>
      </c>
      <c r="AK131" s="813"/>
      <c r="AL131" s="831"/>
      <c r="AM131" s="51">
        <f t="shared" si="8"/>
        <v>0</v>
      </c>
      <c r="AN131" s="257"/>
      <c r="AO131" s="257"/>
      <c r="AP131" s="257"/>
      <c r="AQ131" s="257"/>
      <c r="AR131" s="257"/>
      <c r="AS131" s="257"/>
      <c r="AT131" s="813"/>
      <c r="AU131" s="834"/>
      <c r="AV131" s="51">
        <f t="shared" si="9"/>
        <v>0</v>
      </c>
      <c r="AW131" s="257"/>
      <c r="AX131" s="257"/>
      <c r="AY131" s="257"/>
      <c r="AZ131" s="257"/>
      <c r="BA131" s="257"/>
      <c r="BB131" s="257"/>
      <c r="BC131" s="813"/>
      <c r="BD131" s="810"/>
      <c r="BE131" s="51">
        <f t="shared" si="10"/>
        <v>0</v>
      </c>
      <c r="BF131" s="257"/>
      <c r="BG131" s="257"/>
      <c r="BH131" s="257"/>
      <c r="BI131" s="257"/>
      <c r="BJ131" s="257"/>
      <c r="BK131" s="257"/>
      <c r="BL131" s="813"/>
      <c r="BM131" s="816"/>
      <c r="BN131" s="51">
        <f t="shared" si="11"/>
        <v>0</v>
      </c>
      <c r="BO131" s="257"/>
      <c r="BP131" s="257"/>
      <c r="BQ131" s="257"/>
      <c r="BR131" s="257"/>
      <c r="BS131" s="257"/>
      <c r="BT131" s="257"/>
      <c r="BU131" s="821"/>
      <c r="BV131" s="822"/>
      <c r="BW131" s="822"/>
      <c r="BX131" s="822"/>
      <c r="BY131" s="822"/>
      <c r="BZ131" s="822"/>
      <c r="CA131" s="822"/>
      <c r="CB131" s="822"/>
      <c r="CC131" s="823"/>
    </row>
    <row r="132" spans="1:81" s="58" customFormat="1" ht="40.200000000000003" customHeight="1" thickBot="1" x14ac:dyDescent="0.35">
      <c r="A132" s="34"/>
      <c r="B132" s="886"/>
      <c r="C132" s="869"/>
      <c r="D132" s="873"/>
      <c r="E132" s="853"/>
      <c r="F132" s="853"/>
      <c r="G132" s="853"/>
      <c r="H132" s="853"/>
      <c r="I132" s="1186"/>
      <c r="J132" s="814"/>
      <c r="K132" s="856"/>
      <c r="L132" s="859"/>
      <c r="M132" s="862"/>
      <c r="N132" s="838"/>
      <c r="O132" s="841"/>
      <c r="P132" s="865"/>
      <c r="Q132" s="874"/>
      <c r="R132" s="814"/>
      <c r="S132" s="232"/>
      <c r="T132" s="237"/>
      <c r="U132" s="237"/>
      <c r="V132" s="237"/>
      <c r="W132" s="232"/>
      <c r="X132" s="260"/>
      <c r="Y132" s="260"/>
      <c r="Z132" s="260"/>
      <c r="AA132" s="260"/>
      <c r="AB132" s="814"/>
      <c r="AC132" s="829"/>
      <c r="AD132" s="46">
        <f t="shared" si="13"/>
        <v>0</v>
      </c>
      <c r="AE132" s="46">
        <f t="shared" si="13"/>
        <v>0</v>
      </c>
      <c r="AF132" s="46">
        <f t="shared" si="13"/>
        <v>0</v>
      </c>
      <c r="AG132" s="46">
        <f t="shared" si="12"/>
        <v>0</v>
      </c>
      <c r="AH132" s="46">
        <f t="shared" si="12"/>
        <v>0</v>
      </c>
      <c r="AI132" s="46">
        <f t="shared" si="12"/>
        <v>0</v>
      </c>
      <c r="AJ132" s="46">
        <f t="shared" si="12"/>
        <v>0</v>
      </c>
      <c r="AK132" s="814"/>
      <c r="AL132" s="832"/>
      <c r="AM132" s="46">
        <f t="shared" si="8"/>
        <v>0</v>
      </c>
      <c r="AN132" s="49"/>
      <c r="AO132" s="49"/>
      <c r="AP132" s="49"/>
      <c r="AQ132" s="49"/>
      <c r="AR132" s="49"/>
      <c r="AS132" s="49"/>
      <c r="AT132" s="814"/>
      <c r="AU132" s="835"/>
      <c r="AV132" s="46">
        <f t="shared" si="9"/>
        <v>0</v>
      </c>
      <c r="AW132" s="49"/>
      <c r="AX132" s="49"/>
      <c r="AY132" s="49"/>
      <c r="AZ132" s="49"/>
      <c r="BA132" s="49"/>
      <c r="BB132" s="49"/>
      <c r="BC132" s="814"/>
      <c r="BD132" s="811"/>
      <c r="BE132" s="46">
        <f t="shared" si="10"/>
        <v>0</v>
      </c>
      <c r="BF132" s="49"/>
      <c r="BG132" s="49"/>
      <c r="BH132" s="49"/>
      <c r="BI132" s="49"/>
      <c r="BJ132" s="49"/>
      <c r="BK132" s="49"/>
      <c r="BL132" s="814"/>
      <c r="BM132" s="817"/>
      <c r="BN132" s="46">
        <f t="shared" si="11"/>
        <v>0</v>
      </c>
      <c r="BO132" s="49"/>
      <c r="BP132" s="49"/>
      <c r="BQ132" s="49"/>
      <c r="BR132" s="49"/>
      <c r="BS132" s="49"/>
      <c r="BT132" s="49"/>
      <c r="BU132" s="824"/>
      <c r="BV132" s="825"/>
      <c r="BW132" s="825"/>
      <c r="BX132" s="825"/>
      <c r="BY132" s="825"/>
      <c r="BZ132" s="825"/>
      <c r="CA132" s="825"/>
      <c r="CB132" s="825"/>
      <c r="CC132" s="826"/>
    </row>
    <row r="133" spans="1:81" s="58" customFormat="1" ht="40.200000000000003" customHeight="1" thickTop="1" x14ac:dyDescent="0.3">
      <c r="A133" s="34"/>
      <c r="B133" s="886"/>
      <c r="C133" s="869"/>
      <c r="D133" s="871">
        <v>4102</v>
      </c>
      <c r="E133" s="851" t="s">
        <v>7598</v>
      </c>
      <c r="F133" s="851">
        <v>4102047</v>
      </c>
      <c r="G133" s="851" t="s">
        <v>7599</v>
      </c>
      <c r="H133" s="851" t="s">
        <v>7600</v>
      </c>
      <c r="I133" s="1184">
        <v>2021004540169</v>
      </c>
      <c r="J133" s="812">
        <v>277</v>
      </c>
      <c r="K133" s="854" t="str">
        <f>+[5]Metas!K316</f>
        <v>Niños, niñas y adolescentes participando en la estrategia MAS OPORTUNIDADES PARA JUGAR, orientada al buen trato, respeto y protección para la prevención de violencia intrafamiliar, abuso sexual y violencias sociales.</v>
      </c>
      <c r="L133" s="857">
        <v>500</v>
      </c>
      <c r="M133" s="860">
        <f>SUM(N133:Q133)/4</f>
        <v>500</v>
      </c>
      <c r="N133" s="836">
        <v>500</v>
      </c>
      <c r="O133" s="839">
        <v>500</v>
      </c>
      <c r="P133" s="863">
        <v>500</v>
      </c>
      <c r="Q133" s="866">
        <v>500</v>
      </c>
      <c r="R133" s="812">
        <f>+$J133</f>
        <v>277</v>
      </c>
      <c r="S133" s="231"/>
      <c r="T133" s="235"/>
      <c r="U133" s="235"/>
      <c r="V133" s="235"/>
      <c r="W133" s="231"/>
      <c r="X133" s="256"/>
      <c r="Y133" s="256"/>
      <c r="Z133" s="256"/>
      <c r="AA133" s="256"/>
      <c r="AB133" s="812">
        <f>+$J133</f>
        <v>277</v>
      </c>
      <c r="AC133" s="827">
        <f>+L133</f>
        <v>500</v>
      </c>
      <c r="AD133" s="44">
        <f t="shared" si="13"/>
        <v>0</v>
      </c>
      <c r="AE133" s="44">
        <f t="shared" si="13"/>
        <v>0</v>
      </c>
      <c r="AF133" s="44">
        <f t="shared" si="13"/>
        <v>0</v>
      </c>
      <c r="AG133" s="44">
        <f t="shared" si="12"/>
        <v>0</v>
      </c>
      <c r="AH133" s="44">
        <f t="shared" si="12"/>
        <v>0</v>
      </c>
      <c r="AI133" s="44">
        <f t="shared" si="12"/>
        <v>0</v>
      </c>
      <c r="AJ133" s="44">
        <f t="shared" si="12"/>
        <v>0</v>
      </c>
      <c r="AK133" s="812">
        <f>+$J133</f>
        <v>277</v>
      </c>
      <c r="AL133" s="830">
        <f>+N133</f>
        <v>500</v>
      </c>
      <c r="AM133" s="44">
        <f t="shared" si="8"/>
        <v>0</v>
      </c>
      <c r="AN133" s="47"/>
      <c r="AO133" s="47"/>
      <c r="AP133" s="47"/>
      <c r="AQ133" s="47"/>
      <c r="AR133" s="47"/>
      <c r="AS133" s="47"/>
      <c r="AT133" s="812">
        <f>+$J133</f>
        <v>277</v>
      </c>
      <c r="AU133" s="833">
        <f>+O133</f>
        <v>500</v>
      </c>
      <c r="AV133" s="44">
        <f t="shared" si="9"/>
        <v>0</v>
      </c>
      <c r="AW133" s="47"/>
      <c r="AX133" s="47"/>
      <c r="AY133" s="47"/>
      <c r="AZ133" s="47"/>
      <c r="BA133" s="47"/>
      <c r="BB133" s="47"/>
      <c r="BC133" s="812">
        <f>+$J133</f>
        <v>277</v>
      </c>
      <c r="BD133" s="809">
        <f>+P133</f>
        <v>500</v>
      </c>
      <c r="BE133" s="44">
        <f t="shared" si="10"/>
        <v>0</v>
      </c>
      <c r="BF133" s="47"/>
      <c r="BG133" s="47"/>
      <c r="BH133" s="47"/>
      <c r="BI133" s="47"/>
      <c r="BJ133" s="47"/>
      <c r="BK133" s="47"/>
      <c r="BL133" s="812">
        <f>+$J133</f>
        <v>277</v>
      </c>
      <c r="BM133" s="815">
        <f>+Q133</f>
        <v>500</v>
      </c>
      <c r="BN133" s="44">
        <f t="shared" si="11"/>
        <v>0</v>
      </c>
      <c r="BO133" s="47"/>
      <c r="BP133" s="47"/>
      <c r="BQ133" s="47"/>
      <c r="BR133" s="47"/>
      <c r="BS133" s="47"/>
      <c r="BT133" s="47"/>
      <c r="BU133" s="818"/>
      <c r="BV133" s="819"/>
      <c r="BW133" s="819"/>
      <c r="BX133" s="819"/>
      <c r="BY133" s="819"/>
      <c r="BZ133" s="819"/>
      <c r="CA133" s="819"/>
      <c r="CB133" s="819"/>
      <c r="CC133" s="820"/>
    </row>
    <row r="134" spans="1:81" s="58" customFormat="1" ht="40.200000000000003" customHeight="1" x14ac:dyDescent="0.3">
      <c r="A134" s="34"/>
      <c r="B134" s="886"/>
      <c r="C134" s="869"/>
      <c r="D134" s="872"/>
      <c r="E134" s="852"/>
      <c r="F134" s="852"/>
      <c r="G134" s="852"/>
      <c r="H134" s="852"/>
      <c r="I134" s="1185"/>
      <c r="J134" s="813"/>
      <c r="K134" s="855"/>
      <c r="L134" s="858"/>
      <c r="M134" s="861"/>
      <c r="N134" s="837"/>
      <c r="O134" s="840"/>
      <c r="P134" s="864"/>
      <c r="Q134" s="867"/>
      <c r="R134" s="813"/>
      <c r="S134" s="39"/>
      <c r="T134" s="236"/>
      <c r="U134" s="236"/>
      <c r="V134" s="236"/>
      <c r="W134" s="39"/>
      <c r="X134" s="31"/>
      <c r="Y134" s="31"/>
      <c r="Z134" s="31"/>
      <c r="AA134" s="31"/>
      <c r="AB134" s="813"/>
      <c r="AC134" s="828"/>
      <c r="AD134" s="51">
        <f t="shared" si="13"/>
        <v>0</v>
      </c>
      <c r="AE134" s="51">
        <f t="shared" si="13"/>
        <v>0</v>
      </c>
      <c r="AF134" s="51">
        <f t="shared" si="13"/>
        <v>0</v>
      </c>
      <c r="AG134" s="51">
        <f t="shared" si="12"/>
        <v>0</v>
      </c>
      <c r="AH134" s="51">
        <f t="shared" si="12"/>
        <v>0</v>
      </c>
      <c r="AI134" s="51">
        <f t="shared" si="12"/>
        <v>0</v>
      </c>
      <c r="AJ134" s="51">
        <f t="shared" si="12"/>
        <v>0</v>
      </c>
      <c r="AK134" s="813"/>
      <c r="AL134" s="831"/>
      <c r="AM134" s="51">
        <f t="shared" si="8"/>
        <v>0</v>
      </c>
      <c r="AN134" s="257"/>
      <c r="AO134" s="257"/>
      <c r="AP134" s="257"/>
      <c r="AQ134" s="257"/>
      <c r="AR134" s="257"/>
      <c r="AS134" s="257"/>
      <c r="AT134" s="813"/>
      <c r="AU134" s="834"/>
      <c r="AV134" s="51">
        <f t="shared" si="9"/>
        <v>0</v>
      </c>
      <c r="AW134" s="257"/>
      <c r="AX134" s="257"/>
      <c r="AY134" s="257"/>
      <c r="AZ134" s="257"/>
      <c r="BA134" s="257"/>
      <c r="BB134" s="257"/>
      <c r="BC134" s="813"/>
      <c r="BD134" s="810"/>
      <c r="BE134" s="51">
        <f t="shared" si="10"/>
        <v>0</v>
      </c>
      <c r="BF134" s="257"/>
      <c r="BG134" s="257"/>
      <c r="BH134" s="257"/>
      <c r="BI134" s="257"/>
      <c r="BJ134" s="257"/>
      <c r="BK134" s="257"/>
      <c r="BL134" s="813"/>
      <c r="BM134" s="816"/>
      <c r="BN134" s="51">
        <f t="shared" si="11"/>
        <v>0</v>
      </c>
      <c r="BO134" s="257"/>
      <c r="BP134" s="257"/>
      <c r="BQ134" s="257"/>
      <c r="BR134" s="257"/>
      <c r="BS134" s="257"/>
      <c r="BT134" s="257"/>
      <c r="BU134" s="821"/>
      <c r="BV134" s="822"/>
      <c r="BW134" s="822"/>
      <c r="BX134" s="822"/>
      <c r="BY134" s="822"/>
      <c r="BZ134" s="822"/>
      <c r="CA134" s="822"/>
      <c r="CB134" s="822"/>
      <c r="CC134" s="823"/>
    </row>
    <row r="135" spans="1:81" s="58" customFormat="1" ht="40.200000000000003" customHeight="1" x14ac:dyDescent="0.3">
      <c r="A135" s="34"/>
      <c r="B135" s="886"/>
      <c r="C135" s="869"/>
      <c r="D135" s="872"/>
      <c r="E135" s="852"/>
      <c r="F135" s="852"/>
      <c r="G135" s="852"/>
      <c r="H135" s="852"/>
      <c r="I135" s="1185"/>
      <c r="J135" s="813"/>
      <c r="K135" s="855"/>
      <c r="L135" s="858"/>
      <c r="M135" s="861"/>
      <c r="N135" s="837"/>
      <c r="O135" s="840"/>
      <c r="P135" s="864"/>
      <c r="Q135" s="867"/>
      <c r="R135" s="813"/>
      <c r="S135" s="39"/>
      <c r="T135" s="236"/>
      <c r="U135" s="236"/>
      <c r="V135" s="236"/>
      <c r="W135" s="39"/>
      <c r="X135" s="31"/>
      <c r="Y135" s="31"/>
      <c r="Z135" s="31"/>
      <c r="AA135" s="31"/>
      <c r="AB135" s="813"/>
      <c r="AC135" s="828"/>
      <c r="AD135" s="51">
        <f t="shared" si="13"/>
        <v>0</v>
      </c>
      <c r="AE135" s="51">
        <f t="shared" si="13"/>
        <v>0</v>
      </c>
      <c r="AF135" s="51">
        <f t="shared" si="13"/>
        <v>0</v>
      </c>
      <c r="AG135" s="51">
        <f t="shared" si="12"/>
        <v>0</v>
      </c>
      <c r="AH135" s="51">
        <f t="shared" si="12"/>
        <v>0</v>
      </c>
      <c r="AI135" s="51">
        <f t="shared" si="12"/>
        <v>0</v>
      </c>
      <c r="AJ135" s="51">
        <f t="shared" si="12"/>
        <v>0</v>
      </c>
      <c r="AK135" s="813"/>
      <c r="AL135" s="831"/>
      <c r="AM135" s="51">
        <f t="shared" si="8"/>
        <v>0</v>
      </c>
      <c r="AN135" s="257"/>
      <c r="AO135" s="257"/>
      <c r="AP135" s="257"/>
      <c r="AQ135" s="257"/>
      <c r="AR135" s="257"/>
      <c r="AS135" s="257"/>
      <c r="AT135" s="813"/>
      <c r="AU135" s="834"/>
      <c r="AV135" s="51">
        <f t="shared" si="9"/>
        <v>0</v>
      </c>
      <c r="AW135" s="257"/>
      <c r="AX135" s="257"/>
      <c r="AY135" s="257"/>
      <c r="AZ135" s="257"/>
      <c r="BA135" s="257"/>
      <c r="BB135" s="257"/>
      <c r="BC135" s="813"/>
      <c r="BD135" s="810"/>
      <c r="BE135" s="51">
        <f t="shared" si="10"/>
        <v>0</v>
      </c>
      <c r="BF135" s="257"/>
      <c r="BG135" s="257"/>
      <c r="BH135" s="257"/>
      <c r="BI135" s="257"/>
      <c r="BJ135" s="257"/>
      <c r="BK135" s="257"/>
      <c r="BL135" s="813"/>
      <c r="BM135" s="816"/>
      <c r="BN135" s="51">
        <f t="shared" si="11"/>
        <v>0</v>
      </c>
      <c r="BO135" s="257"/>
      <c r="BP135" s="257"/>
      <c r="BQ135" s="257"/>
      <c r="BR135" s="257"/>
      <c r="BS135" s="257"/>
      <c r="BT135" s="257"/>
      <c r="BU135" s="821"/>
      <c r="BV135" s="822"/>
      <c r="BW135" s="822"/>
      <c r="BX135" s="822"/>
      <c r="BY135" s="822"/>
      <c r="BZ135" s="822"/>
      <c r="CA135" s="822"/>
      <c r="CB135" s="822"/>
      <c r="CC135" s="823"/>
    </row>
    <row r="136" spans="1:81" s="58" customFormat="1" ht="40.200000000000003" customHeight="1" thickBot="1" x14ac:dyDescent="0.35">
      <c r="A136" s="34"/>
      <c r="B136" s="886"/>
      <c r="C136" s="869"/>
      <c r="D136" s="873"/>
      <c r="E136" s="853"/>
      <c r="F136" s="853"/>
      <c r="G136" s="853"/>
      <c r="H136" s="853"/>
      <c r="I136" s="1186"/>
      <c r="J136" s="814"/>
      <c r="K136" s="856"/>
      <c r="L136" s="859"/>
      <c r="M136" s="862"/>
      <c r="N136" s="838"/>
      <c r="O136" s="841"/>
      <c r="P136" s="865"/>
      <c r="Q136" s="874"/>
      <c r="R136" s="814"/>
      <c r="S136" s="232"/>
      <c r="T136" s="237"/>
      <c r="U136" s="237"/>
      <c r="V136" s="237"/>
      <c r="W136" s="232"/>
      <c r="X136" s="260"/>
      <c r="Y136" s="260"/>
      <c r="Z136" s="260"/>
      <c r="AA136" s="260"/>
      <c r="AB136" s="814"/>
      <c r="AC136" s="829"/>
      <c r="AD136" s="46">
        <f t="shared" si="13"/>
        <v>0</v>
      </c>
      <c r="AE136" s="46">
        <f t="shared" si="13"/>
        <v>0</v>
      </c>
      <c r="AF136" s="46">
        <f t="shared" si="13"/>
        <v>0</v>
      </c>
      <c r="AG136" s="46">
        <f t="shared" si="12"/>
        <v>0</v>
      </c>
      <c r="AH136" s="46">
        <f t="shared" si="12"/>
        <v>0</v>
      </c>
      <c r="AI136" s="46">
        <f t="shared" si="12"/>
        <v>0</v>
      </c>
      <c r="AJ136" s="46">
        <f t="shared" si="12"/>
        <v>0</v>
      </c>
      <c r="AK136" s="814"/>
      <c r="AL136" s="832"/>
      <c r="AM136" s="46">
        <f t="shared" si="8"/>
        <v>0</v>
      </c>
      <c r="AN136" s="49"/>
      <c r="AO136" s="49"/>
      <c r="AP136" s="49"/>
      <c r="AQ136" s="49"/>
      <c r="AR136" s="49"/>
      <c r="AS136" s="49"/>
      <c r="AT136" s="814"/>
      <c r="AU136" s="835"/>
      <c r="AV136" s="46">
        <f t="shared" si="9"/>
        <v>0</v>
      </c>
      <c r="AW136" s="49"/>
      <c r="AX136" s="49"/>
      <c r="AY136" s="49"/>
      <c r="AZ136" s="49"/>
      <c r="BA136" s="49"/>
      <c r="BB136" s="49"/>
      <c r="BC136" s="814"/>
      <c r="BD136" s="811"/>
      <c r="BE136" s="46">
        <f t="shared" si="10"/>
        <v>0</v>
      </c>
      <c r="BF136" s="49"/>
      <c r="BG136" s="49"/>
      <c r="BH136" s="49"/>
      <c r="BI136" s="49"/>
      <c r="BJ136" s="49"/>
      <c r="BK136" s="49"/>
      <c r="BL136" s="814"/>
      <c r="BM136" s="817"/>
      <c r="BN136" s="46">
        <f t="shared" si="11"/>
        <v>0</v>
      </c>
      <c r="BO136" s="49"/>
      <c r="BP136" s="49"/>
      <c r="BQ136" s="49"/>
      <c r="BR136" s="49"/>
      <c r="BS136" s="49"/>
      <c r="BT136" s="49"/>
      <c r="BU136" s="824"/>
      <c r="BV136" s="825"/>
      <c r="BW136" s="825"/>
      <c r="BX136" s="825"/>
      <c r="BY136" s="825"/>
      <c r="BZ136" s="825"/>
      <c r="CA136" s="825"/>
      <c r="CB136" s="825"/>
      <c r="CC136" s="826"/>
    </row>
    <row r="137" spans="1:81" s="58" customFormat="1" ht="40.200000000000003" customHeight="1" thickTop="1" x14ac:dyDescent="0.3">
      <c r="A137" s="34"/>
      <c r="B137" s="886"/>
      <c r="C137" s="869"/>
      <c r="D137" s="871">
        <v>4102</v>
      </c>
      <c r="E137" s="851" t="s">
        <v>7598</v>
      </c>
      <c r="F137" s="851">
        <v>4102047</v>
      </c>
      <c r="G137" s="851" t="s">
        <v>7599</v>
      </c>
      <c r="H137" s="851" t="s">
        <v>7600</v>
      </c>
      <c r="I137" s="1184">
        <v>2021004540169</v>
      </c>
      <c r="J137" s="812">
        <v>278</v>
      </c>
      <c r="K137" s="854" t="str">
        <f>+[5]Metas!K317</f>
        <v>Numero de NNA acompañados en su proceso de inscripción de Registro Civil.</v>
      </c>
      <c r="L137" s="857"/>
      <c r="M137" s="860">
        <f>SUM(N137:Q137)/4</f>
        <v>0</v>
      </c>
      <c r="N137" s="836"/>
      <c r="O137" s="839"/>
      <c r="P137" s="863"/>
      <c r="Q137" s="866"/>
      <c r="R137" s="812">
        <f>+$J137</f>
        <v>278</v>
      </c>
      <c r="S137" s="231"/>
      <c r="T137" s="235"/>
      <c r="U137" s="235"/>
      <c r="V137" s="235"/>
      <c r="W137" s="231"/>
      <c r="X137" s="256"/>
      <c r="Y137" s="256"/>
      <c r="Z137" s="256"/>
      <c r="AA137" s="256"/>
      <c r="AB137" s="812">
        <f>+$J137</f>
        <v>278</v>
      </c>
      <c r="AC137" s="827">
        <f>+L137</f>
        <v>0</v>
      </c>
      <c r="AD137" s="44">
        <f t="shared" si="13"/>
        <v>0</v>
      </c>
      <c r="AE137" s="44">
        <f t="shared" si="13"/>
        <v>0</v>
      </c>
      <c r="AF137" s="44">
        <f t="shared" si="13"/>
        <v>0</v>
      </c>
      <c r="AG137" s="44">
        <f t="shared" si="12"/>
        <v>0</v>
      </c>
      <c r="AH137" s="44">
        <f t="shared" si="12"/>
        <v>0</v>
      </c>
      <c r="AI137" s="44">
        <f t="shared" si="12"/>
        <v>0</v>
      </c>
      <c r="AJ137" s="44">
        <f t="shared" si="12"/>
        <v>0</v>
      </c>
      <c r="AK137" s="812">
        <f>+$J137</f>
        <v>278</v>
      </c>
      <c r="AL137" s="830">
        <f>+N137</f>
        <v>0</v>
      </c>
      <c r="AM137" s="44">
        <f t="shared" si="8"/>
        <v>0</v>
      </c>
      <c r="AN137" s="47"/>
      <c r="AO137" s="47"/>
      <c r="AP137" s="47"/>
      <c r="AQ137" s="47"/>
      <c r="AR137" s="47"/>
      <c r="AS137" s="47"/>
      <c r="AT137" s="812">
        <f>+$J137</f>
        <v>278</v>
      </c>
      <c r="AU137" s="833">
        <f>+O137</f>
        <v>0</v>
      </c>
      <c r="AV137" s="44">
        <f t="shared" si="9"/>
        <v>0</v>
      </c>
      <c r="AW137" s="47"/>
      <c r="AX137" s="47"/>
      <c r="AY137" s="47"/>
      <c r="AZ137" s="47"/>
      <c r="BA137" s="47"/>
      <c r="BB137" s="47"/>
      <c r="BC137" s="812">
        <f>+$J137</f>
        <v>278</v>
      </c>
      <c r="BD137" s="809">
        <f>+P137</f>
        <v>0</v>
      </c>
      <c r="BE137" s="44">
        <f t="shared" si="10"/>
        <v>0</v>
      </c>
      <c r="BF137" s="47"/>
      <c r="BG137" s="47"/>
      <c r="BH137" s="47"/>
      <c r="BI137" s="47"/>
      <c r="BJ137" s="47"/>
      <c r="BK137" s="47"/>
      <c r="BL137" s="812">
        <f>+$J137</f>
        <v>278</v>
      </c>
      <c r="BM137" s="815">
        <f>+Q137</f>
        <v>0</v>
      </c>
      <c r="BN137" s="44">
        <f t="shared" si="11"/>
        <v>0</v>
      </c>
      <c r="BO137" s="47"/>
      <c r="BP137" s="47"/>
      <c r="BQ137" s="47"/>
      <c r="BR137" s="47"/>
      <c r="BS137" s="47"/>
      <c r="BT137" s="47"/>
      <c r="BU137" s="818"/>
      <c r="BV137" s="819"/>
      <c r="BW137" s="819"/>
      <c r="BX137" s="819"/>
      <c r="BY137" s="819"/>
      <c r="BZ137" s="819"/>
      <c r="CA137" s="819"/>
      <c r="CB137" s="819"/>
      <c r="CC137" s="820"/>
    </row>
    <row r="138" spans="1:81" s="58" customFormat="1" ht="40.200000000000003" customHeight="1" x14ac:dyDescent="0.3">
      <c r="A138" s="34"/>
      <c r="B138" s="886"/>
      <c r="C138" s="869"/>
      <c r="D138" s="872"/>
      <c r="E138" s="852"/>
      <c r="F138" s="852"/>
      <c r="G138" s="852"/>
      <c r="H138" s="852"/>
      <c r="I138" s="1185"/>
      <c r="J138" s="813"/>
      <c r="K138" s="855"/>
      <c r="L138" s="858"/>
      <c r="M138" s="861"/>
      <c r="N138" s="837"/>
      <c r="O138" s="840"/>
      <c r="P138" s="864"/>
      <c r="Q138" s="867"/>
      <c r="R138" s="813"/>
      <c r="S138" s="39"/>
      <c r="T138" s="236"/>
      <c r="U138" s="236"/>
      <c r="V138" s="236"/>
      <c r="W138" s="39"/>
      <c r="X138" s="31"/>
      <c r="Y138" s="31"/>
      <c r="Z138" s="31"/>
      <c r="AA138" s="31"/>
      <c r="AB138" s="813"/>
      <c r="AC138" s="828"/>
      <c r="AD138" s="51">
        <f t="shared" si="13"/>
        <v>0</v>
      </c>
      <c r="AE138" s="51">
        <f t="shared" si="13"/>
        <v>0</v>
      </c>
      <c r="AF138" s="51">
        <f t="shared" si="13"/>
        <v>0</v>
      </c>
      <c r="AG138" s="51">
        <f t="shared" si="12"/>
        <v>0</v>
      </c>
      <c r="AH138" s="51">
        <f t="shared" si="12"/>
        <v>0</v>
      </c>
      <c r="AI138" s="51">
        <f t="shared" si="12"/>
        <v>0</v>
      </c>
      <c r="AJ138" s="51">
        <f t="shared" si="12"/>
        <v>0</v>
      </c>
      <c r="AK138" s="813"/>
      <c r="AL138" s="831"/>
      <c r="AM138" s="51">
        <f t="shared" si="8"/>
        <v>0</v>
      </c>
      <c r="AN138" s="257"/>
      <c r="AO138" s="257"/>
      <c r="AP138" s="257"/>
      <c r="AQ138" s="257"/>
      <c r="AR138" s="257"/>
      <c r="AS138" s="257"/>
      <c r="AT138" s="813"/>
      <c r="AU138" s="834"/>
      <c r="AV138" s="51">
        <f t="shared" si="9"/>
        <v>0</v>
      </c>
      <c r="AW138" s="257"/>
      <c r="AX138" s="257"/>
      <c r="AY138" s="257"/>
      <c r="AZ138" s="257"/>
      <c r="BA138" s="257"/>
      <c r="BB138" s="257"/>
      <c r="BC138" s="813"/>
      <c r="BD138" s="810"/>
      <c r="BE138" s="51">
        <f t="shared" si="10"/>
        <v>0</v>
      </c>
      <c r="BF138" s="257"/>
      <c r="BG138" s="257"/>
      <c r="BH138" s="257"/>
      <c r="BI138" s="257"/>
      <c r="BJ138" s="257"/>
      <c r="BK138" s="257"/>
      <c r="BL138" s="813"/>
      <c r="BM138" s="816"/>
      <c r="BN138" s="51">
        <f t="shared" si="11"/>
        <v>0</v>
      </c>
      <c r="BO138" s="257"/>
      <c r="BP138" s="257"/>
      <c r="BQ138" s="257"/>
      <c r="BR138" s="257"/>
      <c r="BS138" s="257"/>
      <c r="BT138" s="257"/>
      <c r="BU138" s="821"/>
      <c r="BV138" s="822"/>
      <c r="BW138" s="822"/>
      <c r="BX138" s="822"/>
      <c r="BY138" s="822"/>
      <c r="BZ138" s="822"/>
      <c r="CA138" s="822"/>
      <c r="CB138" s="822"/>
      <c r="CC138" s="823"/>
    </row>
    <row r="139" spans="1:81" s="58" customFormat="1" ht="40.200000000000003" customHeight="1" x14ac:dyDescent="0.3">
      <c r="A139" s="34"/>
      <c r="B139" s="886"/>
      <c r="C139" s="869"/>
      <c r="D139" s="872"/>
      <c r="E139" s="852"/>
      <c r="F139" s="852"/>
      <c r="G139" s="852"/>
      <c r="H139" s="852"/>
      <c r="I139" s="1185"/>
      <c r="J139" s="813"/>
      <c r="K139" s="855"/>
      <c r="L139" s="858"/>
      <c r="M139" s="861"/>
      <c r="N139" s="837"/>
      <c r="O139" s="840"/>
      <c r="P139" s="864"/>
      <c r="Q139" s="867"/>
      <c r="R139" s="813"/>
      <c r="S139" s="39"/>
      <c r="T139" s="236"/>
      <c r="U139" s="236"/>
      <c r="V139" s="236"/>
      <c r="W139" s="39"/>
      <c r="X139" s="31"/>
      <c r="Y139" s="31"/>
      <c r="Z139" s="31"/>
      <c r="AA139" s="31"/>
      <c r="AB139" s="813"/>
      <c r="AC139" s="828"/>
      <c r="AD139" s="51">
        <f t="shared" si="13"/>
        <v>0</v>
      </c>
      <c r="AE139" s="51">
        <f t="shared" si="13"/>
        <v>0</v>
      </c>
      <c r="AF139" s="51">
        <f t="shared" si="13"/>
        <v>0</v>
      </c>
      <c r="AG139" s="51">
        <f t="shared" si="12"/>
        <v>0</v>
      </c>
      <c r="AH139" s="51">
        <f t="shared" si="12"/>
        <v>0</v>
      </c>
      <c r="AI139" s="51">
        <f t="shared" si="12"/>
        <v>0</v>
      </c>
      <c r="AJ139" s="51">
        <f t="shared" si="12"/>
        <v>0</v>
      </c>
      <c r="AK139" s="813"/>
      <c r="AL139" s="831"/>
      <c r="AM139" s="51">
        <f t="shared" si="8"/>
        <v>0</v>
      </c>
      <c r="AN139" s="257"/>
      <c r="AO139" s="257"/>
      <c r="AP139" s="257"/>
      <c r="AQ139" s="257"/>
      <c r="AR139" s="257"/>
      <c r="AS139" s="257"/>
      <c r="AT139" s="813"/>
      <c r="AU139" s="834"/>
      <c r="AV139" s="51">
        <f t="shared" si="9"/>
        <v>0</v>
      </c>
      <c r="AW139" s="257"/>
      <c r="AX139" s="257"/>
      <c r="AY139" s="257"/>
      <c r="AZ139" s="257"/>
      <c r="BA139" s="257"/>
      <c r="BB139" s="257"/>
      <c r="BC139" s="813"/>
      <c r="BD139" s="810"/>
      <c r="BE139" s="51">
        <f t="shared" si="10"/>
        <v>0</v>
      </c>
      <c r="BF139" s="257"/>
      <c r="BG139" s="257"/>
      <c r="BH139" s="257"/>
      <c r="BI139" s="257"/>
      <c r="BJ139" s="257"/>
      <c r="BK139" s="257"/>
      <c r="BL139" s="813"/>
      <c r="BM139" s="816"/>
      <c r="BN139" s="51">
        <f t="shared" si="11"/>
        <v>0</v>
      </c>
      <c r="BO139" s="257"/>
      <c r="BP139" s="257"/>
      <c r="BQ139" s="257"/>
      <c r="BR139" s="257"/>
      <c r="BS139" s="257"/>
      <c r="BT139" s="257"/>
      <c r="BU139" s="821"/>
      <c r="BV139" s="822"/>
      <c r="BW139" s="822"/>
      <c r="BX139" s="822"/>
      <c r="BY139" s="822"/>
      <c r="BZ139" s="822"/>
      <c r="CA139" s="822"/>
      <c r="CB139" s="822"/>
      <c r="CC139" s="823"/>
    </row>
    <row r="140" spans="1:81" s="58" customFormat="1" ht="40.200000000000003" customHeight="1" thickBot="1" x14ac:dyDescent="0.35">
      <c r="A140" s="34"/>
      <c r="B140" s="886"/>
      <c r="C140" s="869"/>
      <c r="D140" s="873"/>
      <c r="E140" s="853"/>
      <c r="F140" s="853"/>
      <c r="G140" s="853"/>
      <c r="H140" s="853"/>
      <c r="I140" s="1186"/>
      <c r="J140" s="814"/>
      <c r="K140" s="856"/>
      <c r="L140" s="859"/>
      <c r="M140" s="862"/>
      <c r="N140" s="838"/>
      <c r="O140" s="841"/>
      <c r="P140" s="865"/>
      <c r="Q140" s="874"/>
      <c r="R140" s="814"/>
      <c r="S140" s="232"/>
      <c r="T140" s="237"/>
      <c r="U140" s="237"/>
      <c r="V140" s="237"/>
      <c r="W140" s="232"/>
      <c r="X140" s="260"/>
      <c r="Y140" s="260"/>
      <c r="Z140" s="260"/>
      <c r="AA140" s="260"/>
      <c r="AB140" s="814"/>
      <c r="AC140" s="829"/>
      <c r="AD140" s="46">
        <f t="shared" si="13"/>
        <v>0</v>
      </c>
      <c r="AE140" s="46">
        <f t="shared" si="13"/>
        <v>0</v>
      </c>
      <c r="AF140" s="46">
        <f t="shared" si="13"/>
        <v>0</v>
      </c>
      <c r="AG140" s="46">
        <f t="shared" si="12"/>
        <v>0</v>
      </c>
      <c r="AH140" s="46">
        <f t="shared" si="12"/>
        <v>0</v>
      </c>
      <c r="AI140" s="46">
        <f t="shared" si="12"/>
        <v>0</v>
      </c>
      <c r="AJ140" s="46">
        <f t="shared" si="12"/>
        <v>0</v>
      </c>
      <c r="AK140" s="814"/>
      <c r="AL140" s="832"/>
      <c r="AM140" s="46">
        <f t="shared" si="8"/>
        <v>0</v>
      </c>
      <c r="AN140" s="49"/>
      <c r="AO140" s="49"/>
      <c r="AP140" s="49"/>
      <c r="AQ140" s="49"/>
      <c r="AR140" s="49"/>
      <c r="AS140" s="49"/>
      <c r="AT140" s="814"/>
      <c r="AU140" s="835"/>
      <c r="AV140" s="46">
        <f t="shared" si="9"/>
        <v>0</v>
      </c>
      <c r="AW140" s="49"/>
      <c r="AX140" s="49"/>
      <c r="AY140" s="49"/>
      <c r="AZ140" s="49"/>
      <c r="BA140" s="49"/>
      <c r="BB140" s="49"/>
      <c r="BC140" s="814"/>
      <c r="BD140" s="811"/>
      <c r="BE140" s="46">
        <f t="shared" si="10"/>
        <v>0</v>
      </c>
      <c r="BF140" s="49"/>
      <c r="BG140" s="49"/>
      <c r="BH140" s="49"/>
      <c r="BI140" s="49"/>
      <c r="BJ140" s="49"/>
      <c r="BK140" s="49"/>
      <c r="BL140" s="814"/>
      <c r="BM140" s="817"/>
      <c r="BN140" s="46">
        <f t="shared" si="11"/>
        <v>0</v>
      </c>
      <c r="BO140" s="49"/>
      <c r="BP140" s="49"/>
      <c r="BQ140" s="49"/>
      <c r="BR140" s="49"/>
      <c r="BS140" s="49"/>
      <c r="BT140" s="49"/>
      <c r="BU140" s="824"/>
      <c r="BV140" s="825"/>
      <c r="BW140" s="825"/>
      <c r="BX140" s="825"/>
      <c r="BY140" s="825"/>
      <c r="BZ140" s="825"/>
      <c r="CA140" s="825"/>
      <c r="CB140" s="825"/>
      <c r="CC140" s="826"/>
    </row>
    <row r="141" spans="1:81" s="58" customFormat="1" ht="40.200000000000003" customHeight="1" thickTop="1" x14ac:dyDescent="0.3">
      <c r="A141" s="34"/>
      <c r="B141" s="886"/>
      <c r="C141" s="869"/>
      <c r="D141" s="871">
        <v>4102</v>
      </c>
      <c r="E141" s="851" t="s">
        <v>7598</v>
      </c>
      <c r="F141" s="851">
        <v>4102047</v>
      </c>
      <c r="G141" s="851" t="s">
        <v>7599</v>
      </c>
      <c r="H141" s="851" t="s">
        <v>7600</v>
      </c>
      <c r="I141" s="1184">
        <v>2021004540169</v>
      </c>
      <c r="J141" s="812">
        <v>279</v>
      </c>
      <c r="K141" s="854" t="str">
        <f>+[5]Metas!K318</f>
        <v>Numero de NNA acompañados en su proceso de inscripción de Tarjeta de Identidad.</v>
      </c>
      <c r="L141" s="857"/>
      <c r="M141" s="860">
        <f>SUM(N141:Q141)/4</f>
        <v>0</v>
      </c>
      <c r="N141" s="836"/>
      <c r="O141" s="839"/>
      <c r="P141" s="863"/>
      <c r="Q141" s="866"/>
      <c r="R141" s="812">
        <f>+$J141</f>
        <v>279</v>
      </c>
      <c r="S141" s="231"/>
      <c r="T141" s="235"/>
      <c r="U141" s="235"/>
      <c r="V141" s="235"/>
      <c r="W141" s="231"/>
      <c r="X141" s="256"/>
      <c r="Y141" s="256"/>
      <c r="Z141" s="256"/>
      <c r="AA141" s="256"/>
      <c r="AB141" s="812">
        <f>+$J141</f>
        <v>279</v>
      </c>
      <c r="AC141" s="827">
        <f>+L141</f>
        <v>0</v>
      </c>
      <c r="AD141" s="44">
        <f t="shared" si="13"/>
        <v>0</v>
      </c>
      <c r="AE141" s="44">
        <f t="shared" si="13"/>
        <v>0</v>
      </c>
      <c r="AF141" s="44">
        <f t="shared" si="13"/>
        <v>0</v>
      </c>
      <c r="AG141" s="44">
        <f t="shared" si="12"/>
        <v>0</v>
      </c>
      <c r="AH141" s="44">
        <f t="shared" si="12"/>
        <v>0</v>
      </c>
      <c r="AI141" s="44">
        <f t="shared" si="12"/>
        <v>0</v>
      </c>
      <c r="AJ141" s="44">
        <f t="shared" si="12"/>
        <v>0</v>
      </c>
      <c r="AK141" s="812">
        <f>+$J141</f>
        <v>279</v>
      </c>
      <c r="AL141" s="830">
        <f>+N141</f>
        <v>0</v>
      </c>
      <c r="AM141" s="44">
        <f t="shared" si="8"/>
        <v>0</v>
      </c>
      <c r="AN141" s="47"/>
      <c r="AO141" s="47"/>
      <c r="AP141" s="47"/>
      <c r="AQ141" s="47"/>
      <c r="AR141" s="47"/>
      <c r="AS141" s="47"/>
      <c r="AT141" s="812">
        <f>+$J141</f>
        <v>279</v>
      </c>
      <c r="AU141" s="833">
        <f>+O141</f>
        <v>0</v>
      </c>
      <c r="AV141" s="44">
        <f t="shared" si="9"/>
        <v>0</v>
      </c>
      <c r="AW141" s="47"/>
      <c r="AX141" s="47"/>
      <c r="AY141" s="47"/>
      <c r="AZ141" s="47"/>
      <c r="BA141" s="47"/>
      <c r="BB141" s="47"/>
      <c r="BC141" s="812">
        <f>+$J141</f>
        <v>279</v>
      </c>
      <c r="BD141" s="809">
        <f>+P141</f>
        <v>0</v>
      </c>
      <c r="BE141" s="44">
        <f t="shared" si="10"/>
        <v>0</v>
      </c>
      <c r="BF141" s="47"/>
      <c r="BG141" s="47"/>
      <c r="BH141" s="47"/>
      <c r="BI141" s="47"/>
      <c r="BJ141" s="47"/>
      <c r="BK141" s="47"/>
      <c r="BL141" s="812">
        <f>+$J141</f>
        <v>279</v>
      </c>
      <c r="BM141" s="815">
        <f>+Q141</f>
        <v>0</v>
      </c>
      <c r="BN141" s="44">
        <f t="shared" si="11"/>
        <v>0</v>
      </c>
      <c r="BO141" s="47"/>
      <c r="BP141" s="47"/>
      <c r="BQ141" s="47"/>
      <c r="BR141" s="47"/>
      <c r="BS141" s="47"/>
      <c r="BT141" s="47"/>
      <c r="BU141" s="818"/>
      <c r="BV141" s="819"/>
      <c r="BW141" s="819"/>
      <c r="BX141" s="819"/>
      <c r="BY141" s="819"/>
      <c r="BZ141" s="819"/>
      <c r="CA141" s="819"/>
      <c r="CB141" s="819"/>
      <c r="CC141" s="820"/>
    </row>
    <row r="142" spans="1:81" s="58" customFormat="1" ht="40.200000000000003" customHeight="1" x14ac:dyDescent="0.3">
      <c r="A142" s="34"/>
      <c r="B142" s="886"/>
      <c r="C142" s="869"/>
      <c r="D142" s="872"/>
      <c r="E142" s="852"/>
      <c r="F142" s="852"/>
      <c r="G142" s="852"/>
      <c r="H142" s="852"/>
      <c r="I142" s="1185"/>
      <c r="J142" s="813"/>
      <c r="K142" s="855"/>
      <c r="L142" s="858"/>
      <c r="M142" s="861"/>
      <c r="N142" s="837"/>
      <c r="O142" s="840"/>
      <c r="P142" s="864"/>
      <c r="Q142" s="867"/>
      <c r="R142" s="813"/>
      <c r="S142" s="39"/>
      <c r="T142" s="236"/>
      <c r="U142" s="236"/>
      <c r="V142" s="236"/>
      <c r="W142" s="39"/>
      <c r="X142" s="31"/>
      <c r="Y142" s="31"/>
      <c r="Z142" s="31"/>
      <c r="AA142" s="31"/>
      <c r="AB142" s="813"/>
      <c r="AC142" s="828"/>
      <c r="AD142" s="51">
        <f t="shared" si="13"/>
        <v>0</v>
      </c>
      <c r="AE142" s="51">
        <f t="shared" si="13"/>
        <v>0</v>
      </c>
      <c r="AF142" s="51">
        <f t="shared" si="13"/>
        <v>0</v>
      </c>
      <c r="AG142" s="51">
        <f t="shared" si="13"/>
        <v>0</v>
      </c>
      <c r="AH142" s="51">
        <f t="shared" si="13"/>
        <v>0</v>
      </c>
      <c r="AI142" s="51">
        <f t="shared" si="13"/>
        <v>0</v>
      </c>
      <c r="AJ142" s="51">
        <f t="shared" si="12"/>
        <v>0</v>
      </c>
      <c r="AK142" s="813"/>
      <c r="AL142" s="831"/>
      <c r="AM142" s="51">
        <f t="shared" si="8"/>
        <v>0</v>
      </c>
      <c r="AN142" s="257"/>
      <c r="AO142" s="257"/>
      <c r="AP142" s="257"/>
      <c r="AQ142" s="257"/>
      <c r="AR142" s="257"/>
      <c r="AS142" s="257"/>
      <c r="AT142" s="813"/>
      <c r="AU142" s="834"/>
      <c r="AV142" s="51">
        <f t="shared" si="9"/>
        <v>0</v>
      </c>
      <c r="AW142" s="257"/>
      <c r="AX142" s="257"/>
      <c r="AY142" s="257"/>
      <c r="AZ142" s="257"/>
      <c r="BA142" s="257"/>
      <c r="BB142" s="257"/>
      <c r="BC142" s="813"/>
      <c r="BD142" s="810"/>
      <c r="BE142" s="51">
        <f t="shared" si="10"/>
        <v>0</v>
      </c>
      <c r="BF142" s="257"/>
      <c r="BG142" s="257"/>
      <c r="BH142" s="257"/>
      <c r="BI142" s="257"/>
      <c r="BJ142" s="257"/>
      <c r="BK142" s="257"/>
      <c r="BL142" s="813"/>
      <c r="BM142" s="816"/>
      <c r="BN142" s="51">
        <f t="shared" si="11"/>
        <v>0</v>
      </c>
      <c r="BO142" s="257"/>
      <c r="BP142" s="257"/>
      <c r="BQ142" s="257"/>
      <c r="BR142" s="257"/>
      <c r="BS142" s="257"/>
      <c r="BT142" s="257"/>
      <c r="BU142" s="821"/>
      <c r="BV142" s="822"/>
      <c r="BW142" s="822"/>
      <c r="BX142" s="822"/>
      <c r="BY142" s="822"/>
      <c r="BZ142" s="822"/>
      <c r="CA142" s="822"/>
      <c r="CB142" s="822"/>
      <c r="CC142" s="823"/>
    </row>
    <row r="143" spans="1:81" s="58" customFormat="1" ht="40.200000000000003" customHeight="1" x14ac:dyDescent="0.3">
      <c r="A143" s="34"/>
      <c r="B143" s="886"/>
      <c r="C143" s="869"/>
      <c r="D143" s="872"/>
      <c r="E143" s="852"/>
      <c r="F143" s="852"/>
      <c r="G143" s="852"/>
      <c r="H143" s="852"/>
      <c r="I143" s="1185"/>
      <c r="J143" s="813"/>
      <c r="K143" s="855"/>
      <c r="L143" s="858"/>
      <c r="M143" s="861"/>
      <c r="N143" s="837"/>
      <c r="O143" s="840"/>
      <c r="P143" s="864"/>
      <c r="Q143" s="867"/>
      <c r="R143" s="813"/>
      <c r="S143" s="39"/>
      <c r="T143" s="236"/>
      <c r="U143" s="236"/>
      <c r="V143" s="236"/>
      <c r="W143" s="39"/>
      <c r="X143" s="31"/>
      <c r="Y143" s="31"/>
      <c r="Z143" s="31"/>
      <c r="AA143" s="31"/>
      <c r="AB143" s="813"/>
      <c r="AC143" s="828"/>
      <c r="AD143" s="51">
        <f t="shared" si="13"/>
        <v>0</v>
      </c>
      <c r="AE143" s="51">
        <f t="shared" si="13"/>
        <v>0</v>
      </c>
      <c r="AF143" s="51">
        <f t="shared" si="13"/>
        <v>0</v>
      </c>
      <c r="AG143" s="51">
        <f t="shared" si="13"/>
        <v>0</v>
      </c>
      <c r="AH143" s="51">
        <f t="shared" si="13"/>
        <v>0</v>
      </c>
      <c r="AI143" s="51">
        <f t="shared" si="13"/>
        <v>0</v>
      </c>
      <c r="AJ143" s="51">
        <f t="shared" si="12"/>
        <v>0</v>
      </c>
      <c r="AK143" s="813"/>
      <c r="AL143" s="831"/>
      <c r="AM143" s="51">
        <f t="shared" si="8"/>
        <v>0</v>
      </c>
      <c r="AN143" s="257"/>
      <c r="AO143" s="257"/>
      <c r="AP143" s="257"/>
      <c r="AQ143" s="257"/>
      <c r="AR143" s="257"/>
      <c r="AS143" s="257"/>
      <c r="AT143" s="813"/>
      <c r="AU143" s="834"/>
      <c r="AV143" s="51">
        <f t="shared" si="9"/>
        <v>0</v>
      </c>
      <c r="AW143" s="257"/>
      <c r="AX143" s="257"/>
      <c r="AY143" s="257"/>
      <c r="AZ143" s="257"/>
      <c r="BA143" s="257"/>
      <c r="BB143" s="257"/>
      <c r="BC143" s="813"/>
      <c r="BD143" s="810"/>
      <c r="BE143" s="51">
        <f t="shared" si="10"/>
        <v>0</v>
      </c>
      <c r="BF143" s="257"/>
      <c r="BG143" s="257"/>
      <c r="BH143" s="257"/>
      <c r="BI143" s="257"/>
      <c r="BJ143" s="257"/>
      <c r="BK143" s="257"/>
      <c r="BL143" s="813"/>
      <c r="BM143" s="816"/>
      <c r="BN143" s="51">
        <f t="shared" si="11"/>
        <v>0</v>
      </c>
      <c r="BO143" s="257"/>
      <c r="BP143" s="257"/>
      <c r="BQ143" s="257"/>
      <c r="BR143" s="257"/>
      <c r="BS143" s="257"/>
      <c r="BT143" s="257"/>
      <c r="BU143" s="821"/>
      <c r="BV143" s="822"/>
      <c r="BW143" s="822"/>
      <c r="BX143" s="822"/>
      <c r="BY143" s="822"/>
      <c r="BZ143" s="822"/>
      <c r="CA143" s="822"/>
      <c r="CB143" s="822"/>
      <c r="CC143" s="823"/>
    </row>
    <row r="144" spans="1:81" s="58" customFormat="1" ht="40.200000000000003" customHeight="1" thickBot="1" x14ac:dyDescent="0.35">
      <c r="A144" s="34"/>
      <c r="B144" s="886"/>
      <c r="C144" s="869"/>
      <c r="D144" s="873"/>
      <c r="E144" s="853"/>
      <c r="F144" s="853"/>
      <c r="G144" s="853"/>
      <c r="H144" s="853"/>
      <c r="I144" s="1186"/>
      <c r="J144" s="814"/>
      <c r="K144" s="856"/>
      <c r="L144" s="859"/>
      <c r="M144" s="862"/>
      <c r="N144" s="838"/>
      <c r="O144" s="841"/>
      <c r="P144" s="865"/>
      <c r="Q144" s="874"/>
      <c r="R144" s="814"/>
      <c r="S144" s="232"/>
      <c r="T144" s="237"/>
      <c r="U144" s="237"/>
      <c r="V144" s="237"/>
      <c r="W144" s="232"/>
      <c r="X144" s="260"/>
      <c r="Y144" s="260"/>
      <c r="Z144" s="260"/>
      <c r="AA144" s="260"/>
      <c r="AB144" s="814"/>
      <c r="AC144" s="829"/>
      <c r="AD144" s="46">
        <f t="shared" si="13"/>
        <v>0</v>
      </c>
      <c r="AE144" s="46">
        <f t="shared" si="13"/>
        <v>0</v>
      </c>
      <c r="AF144" s="46">
        <f t="shared" si="13"/>
        <v>0</v>
      </c>
      <c r="AG144" s="46">
        <f t="shared" si="13"/>
        <v>0</v>
      </c>
      <c r="AH144" s="46">
        <f t="shared" si="13"/>
        <v>0</v>
      </c>
      <c r="AI144" s="46">
        <f t="shared" si="13"/>
        <v>0</v>
      </c>
      <c r="AJ144" s="46">
        <f t="shared" si="12"/>
        <v>0</v>
      </c>
      <c r="AK144" s="814"/>
      <c r="AL144" s="832"/>
      <c r="AM144" s="46">
        <f t="shared" si="8"/>
        <v>0</v>
      </c>
      <c r="AN144" s="49"/>
      <c r="AO144" s="49"/>
      <c r="AP144" s="49"/>
      <c r="AQ144" s="49"/>
      <c r="AR144" s="49"/>
      <c r="AS144" s="49"/>
      <c r="AT144" s="814"/>
      <c r="AU144" s="835"/>
      <c r="AV144" s="46">
        <f t="shared" si="9"/>
        <v>0</v>
      </c>
      <c r="AW144" s="49"/>
      <c r="AX144" s="49"/>
      <c r="AY144" s="49"/>
      <c r="AZ144" s="49"/>
      <c r="BA144" s="49"/>
      <c r="BB144" s="49"/>
      <c r="BC144" s="814"/>
      <c r="BD144" s="811"/>
      <c r="BE144" s="46">
        <f t="shared" si="10"/>
        <v>0</v>
      </c>
      <c r="BF144" s="49"/>
      <c r="BG144" s="49"/>
      <c r="BH144" s="49"/>
      <c r="BI144" s="49"/>
      <c r="BJ144" s="49"/>
      <c r="BK144" s="49"/>
      <c r="BL144" s="814"/>
      <c r="BM144" s="817"/>
      <c r="BN144" s="46">
        <f t="shared" si="11"/>
        <v>0</v>
      </c>
      <c r="BO144" s="49"/>
      <c r="BP144" s="49"/>
      <c r="BQ144" s="49"/>
      <c r="BR144" s="49"/>
      <c r="BS144" s="49"/>
      <c r="BT144" s="49"/>
      <c r="BU144" s="824"/>
      <c r="BV144" s="825"/>
      <c r="BW144" s="825"/>
      <c r="BX144" s="825"/>
      <c r="BY144" s="825"/>
      <c r="BZ144" s="825"/>
      <c r="CA144" s="825"/>
      <c r="CB144" s="825"/>
      <c r="CC144" s="826"/>
    </row>
    <row r="145" spans="1:81" s="58" customFormat="1" ht="40.200000000000003" customHeight="1" thickTop="1" x14ac:dyDescent="0.3">
      <c r="A145" s="34"/>
      <c r="B145" s="886"/>
      <c r="C145" s="869"/>
      <c r="D145" s="871">
        <v>4102</v>
      </c>
      <c r="E145" s="851" t="s">
        <v>7598</v>
      </c>
      <c r="F145" s="851">
        <v>4102047</v>
      </c>
      <c r="G145" s="851" t="s">
        <v>7599</v>
      </c>
      <c r="H145" s="851" t="s">
        <v>7600</v>
      </c>
      <c r="I145" s="1184">
        <v>2021004540169</v>
      </c>
      <c r="J145" s="812">
        <v>280</v>
      </c>
      <c r="K145" s="854" t="str">
        <f>+[5]Metas!K319</f>
        <v xml:space="preserve">Municipios acompañados para la promoción y socialización de las 2 estrategias de prevención de embarazo en adolescentes. </v>
      </c>
      <c r="L145" s="857"/>
      <c r="M145" s="860">
        <f>SUM(N145:Q145)</f>
        <v>0</v>
      </c>
      <c r="N145" s="836"/>
      <c r="O145" s="839"/>
      <c r="P145" s="863"/>
      <c r="Q145" s="866"/>
      <c r="R145" s="812">
        <f>+$J145</f>
        <v>280</v>
      </c>
      <c r="S145" s="231"/>
      <c r="T145" s="235"/>
      <c r="U145" s="235"/>
      <c r="V145" s="235"/>
      <c r="W145" s="231"/>
      <c r="X145" s="256"/>
      <c r="Y145" s="256"/>
      <c r="Z145" s="256"/>
      <c r="AA145" s="256"/>
      <c r="AB145" s="812">
        <f>+$J145</f>
        <v>280</v>
      </c>
      <c r="AC145" s="827">
        <f>+L145</f>
        <v>0</v>
      </c>
      <c r="AD145" s="44">
        <f t="shared" si="13"/>
        <v>0</v>
      </c>
      <c r="AE145" s="44">
        <f t="shared" si="13"/>
        <v>0</v>
      </c>
      <c r="AF145" s="44">
        <f t="shared" si="13"/>
        <v>0</v>
      </c>
      <c r="AG145" s="44">
        <f t="shared" si="13"/>
        <v>0</v>
      </c>
      <c r="AH145" s="44">
        <f t="shared" si="13"/>
        <v>0</v>
      </c>
      <c r="AI145" s="44">
        <f t="shared" si="13"/>
        <v>0</v>
      </c>
      <c r="AJ145" s="44">
        <f t="shared" si="12"/>
        <v>0</v>
      </c>
      <c r="AK145" s="812">
        <f>+$J145</f>
        <v>280</v>
      </c>
      <c r="AL145" s="830">
        <f>+N145</f>
        <v>0</v>
      </c>
      <c r="AM145" s="44">
        <f t="shared" si="8"/>
        <v>0</v>
      </c>
      <c r="AN145" s="47"/>
      <c r="AO145" s="47"/>
      <c r="AP145" s="47"/>
      <c r="AQ145" s="47"/>
      <c r="AR145" s="47"/>
      <c r="AS145" s="47"/>
      <c r="AT145" s="812">
        <f>+$J145</f>
        <v>280</v>
      </c>
      <c r="AU145" s="833">
        <f>+O145</f>
        <v>0</v>
      </c>
      <c r="AV145" s="44">
        <f t="shared" si="9"/>
        <v>0</v>
      </c>
      <c r="AW145" s="47"/>
      <c r="AX145" s="47"/>
      <c r="AY145" s="47"/>
      <c r="AZ145" s="47"/>
      <c r="BA145" s="47"/>
      <c r="BB145" s="47"/>
      <c r="BC145" s="812">
        <f>+$J145</f>
        <v>280</v>
      </c>
      <c r="BD145" s="809">
        <f>+P145</f>
        <v>0</v>
      </c>
      <c r="BE145" s="44">
        <f t="shared" si="10"/>
        <v>0</v>
      </c>
      <c r="BF145" s="47"/>
      <c r="BG145" s="47"/>
      <c r="BH145" s="47"/>
      <c r="BI145" s="47"/>
      <c r="BJ145" s="47"/>
      <c r="BK145" s="47"/>
      <c r="BL145" s="812">
        <f>+$J145</f>
        <v>280</v>
      </c>
      <c r="BM145" s="815">
        <f>+Q145</f>
        <v>0</v>
      </c>
      <c r="BN145" s="44">
        <f t="shared" si="11"/>
        <v>0</v>
      </c>
      <c r="BO145" s="47"/>
      <c r="BP145" s="47"/>
      <c r="BQ145" s="47"/>
      <c r="BR145" s="47"/>
      <c r="BS145" s="47"/>
      <c r="BT145" s="47"/>
      <c r="BU145" s="818"/>
      <c r="BV145" s="819"/>
      <c r="BW145" s="819"/>
      <c r="BX145" s="819"/>
      <c r="BY145" s="819"/>
      <c r="BZ145" s="819"/>
      <c r="CA145" s="819"/>
      <c r="CB145" s="819"/>
      <c r="CC145" s="820"/>
    </row>
    <row r="146" spans="1:81" s="58" customFormat="1" ht="40.200000000000003" customHeight="1" x14ac:dyDescent="0.3">
      <c r="A146" s="34"/>
      <c r="B146" s="886"/>
      <c r="C146" s="869"/>
      <c r="D146" s="872"/>
      <c r="E146" s="852"/>
      <c r="F146" s="852"/>
      <c r="G146" s="852"/>
      <c r="H146" s="852"/>
      <c r="I146" s="1185"/>
      <c r="J146" s="813"/>
      <c r="K146" s="855"/>
      <c r="L146" s="858"/>
      <c r="M146" s="861"/>
      <c r="N146" s="837"/>
      <c r="O146" s="840"/>
      <c r="P146" s="864"/>
      <c r="Q146" s="867"/>
      <c r="R146" s="813"/>
      <c r="S146" s="39"/>
      <c r="T146" s="236"/>
      <c r="U146" s="236"/>
      <c r="V146" s="236"/>
      <c r="W146" s="39"/>
      <c r="X146" s="31"/>
      <c r="Y146" s="31"/>
      <c r="Z146" s="31"/>
      <c r="AA146" s="31"/>
      <c r="AB146" s="813"/>
      <c r="AC146" s="828"/>
      <c r="AD146" s="51">
        <f t="shared" si="13"/>
        <v>0</v>
      </c>
      <c r="AE146" s="51">
        <f t="shared" si="13"/>
        <v>0</v>
      </c>
      <c r="AF146" s="51">
        <f t="shared" si="13"/>
        <v>0</v>
      </c>
      <c r="AG146" s="51">
        <f t="shared" si="13"/>
        <v>0</v>
      </c>
      <c r="AH146" s="51">
        <f t="shared" si="13"/>
        <v>0</v>
      </c>
      <c r="AI146" s="51">
        <f t="shared" si="13"/>
        <v>0</v>
      </c>
      <c r="AJ146" s="51">
        <f t="shared" si="12"/>
        <v>0</v>
      </c>
      <c r="AK146" s="813"/>
      <c r="AL146" s="831"/>
      <c r="AM146" s="51">
        <f t="shared" si="8"/>
        <v>0</v>
      </c>
      <c r="AN146" s="257"/>
      <c r="AO146" s="257"/>
      <c r="AP146" s="257"/>
      <c r="AQ146" s="257"/>
      <c r="AR146" s="257"/>
      <c r="AS146" s="257"/>
      <c r="AT146" s="813"/>
      <c r="AU146" s="834"/>
      <c r="AV146" s="51">
        <f t="shared" si="9"/>
        <v>0</v>
      </c>
      <c r="AW146" s="257"/>
      <c r="AX146" s="257"/>
      <c r="AY146" s="257"/>
      <c r="AZ146" s="257"/>
      <c r="BA146" s="257"/>
      <c r="BB146" s="257"/>
      <c r="BC146" s="813"/>
      <c r="BD146" s="810"/>
      <c r="BE146" s="51">
        <f t="shared" si="10"/>
        <v>0</v>
      </c>
      <c r="BF146" s="257"/>
      <c r="BG146" s="257"/>
      <c r="BH146" s="257"/>
      <c r="BI146" s="257"/>
      <c r="BJ146" s="257"/>
      <c r="BK146" s="257"/>
      <c r="BL146" s="813"/>
      <c r="BM146" s="816"/>
      <c r="BN146" s="51">
        <f t="shared" si="11"/>
        <v>0</v>
      </c>
      <c r="BO146" s="257"/>
      <c r="BP146" s="257"/>
      <c r="BQ146" s="257"/>
      <c r="BR146" s="257"/>
      <c r="BS146" s="257"/>
      <c r="BT146" s="257"/>
      <c r="BU146" s="821"/>
      <c r="BV146" s="822"/>
      <c r="BW146" s="822"/>
      <c r="BX146" s="822"/>
      <c r="BY146" s="822"/>
      <c r="BZ146" s="822"/>
      <c r="CA146" s="822"/>
      <c r="CB146" s="822"/>
      <c r="CC146" s="823"/>
    </row>
    <row r="147" spans="1:81" s="58" customFormat="1" ht="40.200000000000003" customHeight="1" x14ac:dyDescent="0.3">
      <c r="A147" s="34"/>
      <c r="B147" s="886"/>
      <c r="C147" s="869"/>
      <c r="D147" s="872"/>
      <c r="E147" s="852"/>
      <c r="F147" s="852"/>
      <c r="G147" s="852"/>
      <c r="H147" s="852"/>
      <c r="I147" s="1185"/>
      <c r="J147" s="813"/>
      <c r="K147" s="855"/>
      <c r="L147" s="858"/>
      <c r="M147" s="861"/>
      <c r="N147" s="837"/>
      <c r="O147" s="840"/>
      <c r="P147" s="864"/>
      <c r="Q147" s="867"/>
      <c r="R147" s="813"/>
      <c r="S147" s="39"/>
      <c r="T147" s="236"/>
      <c r="U147" s="236"/>
      <c r="V147" s="236"/>
      <c r="W147" s="39"/>
      <c r="X147" s="31"/>
      <c r="Y147" s="31"/>
      <c r="Z147" s="31"/>
      <c r="AA147" s="31"/>
      <c r="AB147" s="813"/>
      <c r="AC147" s="828"/>
      <c r="AD147" s="51">
        <f t="shared" si="13"/>
        <v>0</v>
      </c>
      <c r="AE147" s="51">
        <f t="shared" si="13"/>
        <v>0</v>
      </c>
      <c r="AF147" s="51">
        <f t="shared" si="13"/>
        <v>0</v>
      </c>
      <c r="AG147" s="51">
        <f t="shared" si="13"/>
        <v>0</v>
      </c>
      <c r="AH147" s="51">
        <f t="shared" si="13"/>
        <v>0</v>
      </c>
      <c r="AI147" s="51">
        <f t="shared" si="13"/>
        <v>0</v>
      </c>
      <c r="AJ147" s="51">
        <f t="shared" si="12"/>
        <v>0</v>
      </c>
      <c r="AK147" s="813"/>
      <c r="AL147" s="831"/>
      <c r="AM147" s="51">
        <f t="shared" si="8"/>
        <v>0</v>
      </c>
      <c r="AN147" s="257"/>
      <c r="AO147" s="257"/>
      <c r="AP147" s="257"/>
      <c r="AQ147" s="257"/>
      <c r="AR147" s="257"/>
      <c r="AS147" s="257"/>
      <c r="AT147" s="813"/>
      <c r="AU147" s="834"/>
      <c r="AV147" s="51">
        <f t="shared" si="9"/>
        <v>0</v>
      </c>
      <c r="AW147" s="257"/>
      <c r="AX147" s="257"/>
      <c r="AY147" s="257"/>
      <c r="AZ147" s="257"/>
      <c r="BA147" s="257"/>
      <c r="BB147" s="257"/>
      <c r="BC147" s="813"/>
      <c r="BD147" s="810"/>
      <c r="BE147" s="51">
        <f t="shared" si="10"/>
        <v>0</v>
      </c>
      <c r="BF147" s="257"/>
      <c r="BG147" s="257"/>
      <c r="BH147" s="257"/>
      <c r="BI147" s="257"/>
      <c r="BJ147" s="257"/>
      <c r="BK147" s="257"/>
      <c r="BL147" s="813"/>
      <c r="BM147" s="816"/>
      <c r="BN147" s="51">
        <f t="shared" si="11"/>
        <v>0</v>
      </c>
      <c r="BO147" s="257"/>
      <c r="BP147" s="257"/>
      <c r="BQ147" s="257"/>
      <c r="BR147" s="257"/>
      <c r="BS147" s="257"/>
      <c r="BT147" s="257"/>
      <c r="BU147" s="821"/>
      <c r="BV147" s="822"/>
      <c r="BW147" s="822"/>
      <c r="BX147" s="822"/>
      <c r="BY147" s="822"/>
      <c r="BZ147" s="822"/>
      <c r="CA147" s="822"/>
      <c r="CB147" s="822"/>
      <c r="CC147" s="823"/>
    </row>
    <row r="148" spans="1:81" s="58" customFormat="1" ht="40.200000000000003" customHeight="1" thickBot="1" x14ac:dyDescent="0.35">
      <c r="A148" s="34"/>
      <c r="B148" s="886"/>
      <c r="C148" s="869"/>
      <c r="D148" s="873"/>
      <c r="E148" s="853"/>
      <c r="F148" s="853"/>
      <c r="G148" s="853"/>
      <c r="H148" s="853"/>
      <c r="I148" s="1186"/>
      <c r="J148" s="814"/>
      <c r="K148" s="856"/>
      <c r="L148" s="859"/>
      <c r="M148" s="862"/>
      <c r="N148" s="838"/>
      <c r="O148" s="841"/>
      <c r="P148" s="865"/>
      <c r="Q148" s="874"/>
      <c r="R148" s="814"/>
      <c r="S148" s="232"/>
      <c r="T148" s="237"/>
      <c r="U148" s="237"/>
      <c r="V148" s="237"/>
      <c r="W148" s="232"/>
      <c r="X148" s="260"/>
      <c r="Y148" s="260"/>
      <c r="Z148" s="260"/>
      <c r="AA148" s="260"/>
      <c r="AB148" s="814"/>
      <c r="AC148" s="829"/>
      <c r="AD148" s="46">
        <f t="shared" si="13"/>
        <v>0</v>
      </c>
      <c r="AE148" s="46">
        <f t="shared" si="13"/>
        <v>0</v>
      </c>
      <c r="AF148" s="46">
        <f t="shared" si="13"/>
        <v>0</v>
      </c>
      <c r="AG148" s="46">
        <f t="shared" si="13"/>
        <v>0</v>
      </c>
      <c r="AH148" s="46">
        <f t="shared" si="13"/>
        <v>0</v>
      </c>
      <c r="AI148" s="46">
        <f t="shared" si="13"/>
        <v>0</v>
      </c>
      <c r="AJ148" s="46">
        <f t="shared" si="12"/>
        <v>0</v>
      </c>
      <c r="AK148" s="814"/>
      <c r="AL148" s="832"/>
      <c r="AM148" s="46">
        <f t="shared" si="8"/>
        <v>0</v>
      </c>
      <c r="AN148" s="49"/>
      <c r="AO148" s="49"/>
      <c r="AP148" s="49"/>
      <c r="AQ148" s="49"/>
      <c r="AR148" s="49"/>
      <c r="AS148" s="49"/>
      <c r="AT148" s="814"/>
      <c r="AU148" s="835"/>
      <c r="AV148" s="46">
        <f t="shared" si="9"/>
        <v>0</v>
      </c>
      <c r="AW148" s="49"/>
      <c r="AX148" s="49"/>
      <c r="AY148" s="49"/>
      <c r="AZ148" s="49"/>
      <c r="BA148" s="49"/>
      <c r="BB148" s="49"/>
      <c r="BC148" s="814"/>
      <c r="BD148" s="811"/>
      <c r="BE148" s="46">
        <f t="shared" si="10"/>
        <v>0</v>
      </c>
      <c r="BF148" s="49"/>
      <c r="BG148" s="49"/>
      <c r="BH148" s="49"/>
      <c r="BI148" s="49"/>
      <c r="BJ148" s="49"/>
      <c r="BK148" s="49"/>
      <c r="BL148" s="814"/>
      <c r="BM148" s="817"/>
      <c r="BN148" s="46">
        <f t="shared" si="11"/>
        <v>0</v>
      </c>
      <c r="BO148" s="49"/>
      <c r="BP148" s="49"/>
      <c r="BQ148" s="49"/>
      <c r="BR148" s="49"/>
      <c r="BS148" s="49"/>
      <c r="BT148" s="49"/>
      <c r="BU148" s="824"/>
      <c r="BV148" s="825"/>
      <c r="BW148" s="825"/>
      <c r="BX148" s="825"/>
      <c r="BY148" s="825"/>
      <c r="BZ148" s="825"/>
      <c r="CA148" s="825"/>
      <c r="CB148" s="825"/>
      <c r="CC148" s="826"/>
    </row>
    <row r="149" spans="1:81" s="58" customFormat="1" ht="40.200000000000003" customHeight="1" thickTop="1" x14ac:dyDescent="0.3">
      <c r="A149" s="34"/>
      <c r="B149" s="886"/>
      <c r="C149" s="869"/>
      <c r="D149" s="871">
        <v>4102</v>
      </c>
      <c r="E149" s="851" t="s">
        <v>7598</v>
      </c>
      <c r="F149" s="851">
        <v>4102047</v>
      </c>
      <c r="G149" s="851" t="s">
        <v>7599</v>
      </c>
      <c r="H149" s="851" t="s">
        <v>7600</v>
      </c>
      <c r="I149" s="1184">
        <v>2021004540169</v>
      </c>
      <c r="J149" s="812">
        <v>281</v>
      </c>
      <c r="K149" s="854" t="str">
        <f>+[5]Metas!K320</f>
        <v xml:space="preserve">Campañas para la prevención del consumo de sustancias psicoactivas en NNA. </v>
      </c>
      <c r="L149" s="857"/>
      <c r="M149" s="860">
        <f>SUM(N149:Q149)</f>
        <v>0</v>
      </c>
      <c r="N149" s="836"/>
      <c r="O149" s="839"/>
      <c r="P149" s="863"/>
      <c r="Q149" s="866"/>
      <c r="R149" s="812">
        <f>+$J149</f>
        <v>281</v>
      </c>
      <c r="S149" s="231"/>
      <c r="T149" s="235"/>
      <c r="U149" s="235"/>
      <c r="V149" s="235"/>
      <c r="W149" s="231"/>
      <c r="X149" s="256"/>
      <c r="Y149" s="256"/>
      <c r="Z149" s="256"/>
      <c r="AA149" s="256"/>
      <c r="AB149" s="812">
        <f>+$J149</f>
        <v>281</v>
      </c>
      <c r="AC149" s="827">
        <f>+L149</f>
        <v>0</v>
      </c>
      <c r="AD149" s="44">
        <f t="shared" si="13"/>
        <v>0</v>
      </c>
      <c r="AE149" s="44">
        <f t="shared" si="13"/>
        <v>0</v>
      </c>
      <c r="AF149" s="44">
        <f t="shared" si="13"/>
        <v>0</v>
      </c>
      <c r="AG149" s="44">
        <f t="shared" si="13"/>
        <v>0</v>
      </c>
      <c r="AH149" s="44">
        <f t="shared" si="13"/>
        <v>0</v>
      </c>
      <c r="AI149" s="44">
        <f t="shared" si="13"/>
        <v>0</v>
      </c>
      <c r="AJ149" s="44">
        <f t="shared" si="12"/>
        <v>0</v>
      </c>
      <c r="AK149" s="812">
        <f>+$J149</f>
        <v>281</v>
      </c>
      <c r="AL149" s="830">
        <f>+N149</f>
        <v>0</v>
      </c>
      <c r="AM149" s="44">
        <f t="shared" si="8"/>
        <v>0</v>
      </c>
      <c r="AN149" s="47"/>
      <c r="AO149" s="47"/>
      <c r="AP149" s="47"/>
      <c r="AQ149" s="47"/>
      <c r="AR149" s="47"/>
      <c r="AS149" s="47"/>
      <c r="AT149" s="812">
        <f>+$J149</f>
        <v>281</v>
      </c>
      <c r="AU149" s="833">
        <f>+O149</f>
        <v>0</v>
      </c>
      <c r="AV149" s="44">
        <f t="shared" si="9"/>
        <v>0</v>
      </c>
      <c r="AW149" s="47"/>
      <c r="AX149" s="47"/>
      <c r="AY149" s="47"/>
      <c r="AZ149" s="47"/>
      <c r="BA149" s="47"/>
      <c r="BB149" s="47"/>
      <c r="BC149" s="812">
        <f>+$J149</f>
        <v>281</v>
      </c>
      <c r="BD149" s="809">
        <f>+P149</f>
        <v>0</v>
      </c>
      <c r="BE149" s="44">
        <f t="shared" si="10"/>
        <v>0</v>
      </c>
      <c r="BF149" s="47"/>
      <c r="BG149" s="47"/>
      <c r="BH149" s="47"/>
      <c r="BI149" s="47"/>
      <c r="BJ149" s="47"/>
      <c r="BK149" s="47"/>
      <c r="BL149" s="812">
        <f>+$J149</f>
        <v>281</v>
      </c>
      <c r="BM149" s="815">
        <f>+Q149</f>
        <v>0</v>
      </c>
      <c r="BN149" s="44">
        <f t="shared" si="11"/>
        <v>0</v>
      </c>
      <c r="BO149" s="47"/>
      <c r="BP149" s="47"/>
      <c r="BQ149" s="47"/>
      <c r="BR149" s="47"/>
      <c r="BS149" s="47"/>
      <c r="BT149" s="47"/>
      <c r="BU149" s="818"/>
      <c r="BV149" s="819"/>
      <c r="BW149" s="819"/>
      <c r="BX149" s="819"/>
      <c r="BY149" s="819"/>
      <c r="BZ149" s="819"/>
      <c r="CA149" s="819"/>
      <c r="CB149" s="819"/>
      <c r="CC149" s="820"/>
    </row>
    <row r="150" spans="1:81" s="58" customFormat="1" ht="40.200000000000003" customHeight="1" x14ac:dyDescent="0.3">
      <c r="A150" s="34"/>
      <c r="B150" s="886"/>
      <c r="C150" s="869"/>
      <c r="D150" s="872"/>
      <c r="E150" s="852"/>
      <c r="F150" s="852"/>
      <c r="G150" s="852"/>
      <c r="H150" s="852"/>
      <c r="I150" s="1185"/>
      <c r="J150" s="813"/>
      <c r="K150" s="855"/>
      <c r="L150" s="858"/>
      <c r="M150" s="861"/>
      <c r="N150" s="837"/>
      <c r="O150" s="840"/>
      <c r="P150" s="864"/>
      <c r="Q150" s="867"/>
      <c r="R150" s="813"/>
      <c r="S150" s="39"/>
      <c r="T150" s="236"/>
      <c r="U150" s="236"/>
      <c r="V150" s="236"/>
      <c r="W150" s="39"/>
      <c r="X150" s="31"/>
      <c r="Y150" s="31"/>
      <c r="Z150" s="31"/>
      <c r="AA150" s="31"/>
      <c r="AB150" s="813"/>
      <c r="AC150" s="828"/>
      <c r="AD150" s="51">
        <f t="shared" si="13"/>
        <v>0</v>
      </c>
      <c r="AE150" s="51">
        <f t="shared" si="13"/>
        <v>0</v>
      </c>
      <c r="AF150" s="51">
        <f t="shared" si="13"/>
        <v>0</v>
      </c>
      <c r="AG150" s="51">
        <f t="shared" si="13"/>
        <v>0</v>
      </c>
      <c r="AH150" s="51">
        <f t="shared" si="13"/>
        <v>0</v>
      </c>
      <c r="AI150" s="51">
        <f t="shared" si="13"/>
        <v>0</v>
      </c>
      <c r="AJ150" s="51">
        <f t="shared" si="12"/>
        <v>0</v>
      </c>
      <c r="AK150" s="813"/>
      <c r="AL150" s="831"/>
      <c r="AM150" s="51">
        <f t="shared" ref="AM150:AM223" si="14">SUM(AN150:AS150)</f>
        <v>0</v>
      </c>
      <c r="AN150" s="257"/>
      <c r="AO150" s="257"/>
      <c r="AP150" s="257"/>
      <c r="AQ150" s="257"/>
      <c r="AR150" s="257"/>
      <c r="AS150" s="257"/>
      <c r="AT150" s="813"/>
      <c r="AU150" s="834"/>
      <c r="AV150" s="51">
        <f t="shared" ref="AV150:AV223" si="15">SUM(AW150:BB150)</f>
        <v>0</v>
      </c>
      <c r="AW150" s="257"/>
      <c r="AX150" s="257"/>
      <c r="AY150" s="257"/>
      <c r="AZ150" s="257"/>
      <c r="BA150" s="257"/>
      <c r="BB150" s="257"/>
      <c r="BC150" s="813"/>
      <c r="BD150" s="810"/>
      <c r="BE150" s="51">
        <f t="shared" ref="BE150:BE223" si="16">SUM(BF150:BK150)</f>
        <v>0</v>
      </c>
      <c r="BF150" s="257"/>
      <c r="BG150" s="257"/>
      <c r="BH150" s="257"/>
      <c r="BI150" s="257"/>
      <c r="BJ150" s="257"/>
      <c r="BK150" s="257"/>
      <c r="BL150" s="813"/>
      <c r="BM150" s="816"/>
      <c r="BN150" s="51">
        <f t="shared" ref="BN150:BN223" si="17">SUM(BO150:BT150)</f>
        <v>0</v>
      </c>
      <c r="BO150" s="257"/>
      <c r="BP150" s="257"/>
      <c r="BQ150" s="257"/>
      <c r="BR150" s="257"/>
      <c r="BS150" s="257"/>
      <c r="BT150" s="257"/>
      <c r="BU150" s="821"/>
      <c r="BV150" s="822"/>
      <c r="BW150" s="822"/>
      <c r="BX150" s="822"/>
      <c r="BY150" s="822"/>
      <c r="BZ150" s="822"/>
      <c r="CA150" s="822"/>
      <c r="CB150" s="822"/>
      <c r="CC150" s="823"/>
    </row>
    <row r="151" spans="1:81" s="58" customFormat="1" ht="40.200000000000003" customHeight="1" x14ac:dyDescent="0.3">
      <c r="A151" s="34"/>
      <c r="B151" s="886"/>
      <c r="C151" s="869"/>
      <c r="D151" s="872"/>
      <c r="E151" s="852"/>
      <c r="F151" s="852"/>
      <c r="G151" s="852"/>
      <c r="H151" s="852"/>
      <c r="I151" s="1185"/>
      <c r="J151" s="813"/>
      <c r="K151" s="855"/>
      <c r="L151" s="858"/>
      <c r="M151" s="861"/>
      <c r="N151" s="837"/>
      <c r="O151" s="840"/>
      <c r="P151" s="864"/>
      <c r="Q151" s="867"/>
      <c r="R151" s="813"/>
      <c r="S151" s="39"/>
      <c r="T151" s="236"/>
      <c r="U151" s="236"/>
      <c r="V151" s="236"/>
      <c r="W151" s="39"/>
      <c r="X151" s="31"/>
      <c r="Y151" s="31"/>
      <c r="Z151" s="31"/>
      <c r="AA151" s="31"/>
      <c r="AB151" s="813"/>
      <c r="AC151" s="828"/>
      <c r="AD151" s="51">
        <f t="shared" si="13"/>
        <v>0</v>
      </c>
      <c r="AE151" s="51">
        <f t="shared" si="13"/>
        <v>0</v>
      </c>
      <c r="AF151" s="51">
        <f t="shared" si="13"/>
        <v>0</v>
      </c>
      <c r="AG151" s="51">
        <f t="shared" si="13"/>
        <v>0</v>
      </c>
      <c r="AH151" s="51">
        <f t="shared" si="13"/>
        <v>0</v>
      </c>
      <c r="AI151" s="51">
        <f t="shared" si="13"/>
        <v>0</v>
      </c>
      <c r="AJ151" s="51">
        <f t="shared" si="12"/>
        <v>0</v>
      </c>
      <c r="AK151" s="813"/>
      <c r="AL151" s="831"/>
      <c r="AM151" s="51">
        <f t="shared" si="14"/>
        <v>0</v>
      </c>
      <c r="AN151" s="257"/>
      <c r="AO151" s="257"/>
      <c r="AP151" s="257"/>
      <c r="AQ151" s="257"/>
      <c r="AR151" s="257"/>
      <c r="AS151" s="257"/>
      <c r="AT151" s="813"/>
      <c r="AU151" s="834"/>
      <c r="AV151" s="51">
        <f t="shared" si="15"/>
        <v>0</v>
      </c>
      <c r="AW151" s="257"/>
      <c r="AX151" s="257"/>
      <c r="AY151" s="257"/>
      <c r="AZ151" s="257"/>
      <c r="BA151" s="257"/>
      <c r="BB151" s="257"/>
      <c r="BC151" s="813"/>
      <c r="BD151" s="810"/>
      <c r="BE151" s="51">
        <f t="shared" si="16"/>
        <v>0</v>
      </c>
      <c r="BF151" s="257"/>
      <c r="BG151" s="257"/>
      <c r="BH151" s="257"/>
      <c r="BI151" s="257"/>
      <c r="BJ151" s="257"/>
      <c r="BK151" s="257"/>
      <c r="BL151" s="813"/>
      <c r="BM151" s="816"/>
      <c r="BN151" s="51">
        <f t="shared" si="17"/>
        <v>0</v>
      </c>
      <c r="BO151" s="257"/>
      <c r="BP151" s="257"/>
      <c r="BQ151" s="257"/>
      <c r="BR151" s="257"/>
      <c r="BS151" s="257"/>
      <c r="BT151" s="257"/>
      <c r="BU151" s="821"/>
      <c r="BV151" s="822"/>
      <c r="BW151" s="822"/>
      <c r="BX151" s="822"/>
      <c r="BY151" s="822"/>
      <c r="BZ151" s="822"/>
      <c r="CA151" s="822"/>
      <c r="CB151" s="822"/>
      <c r="CC151" s="823"/>
    </row>
    <row r="152" spans="1:81" s="58" customFormat="1" ht="40.200000000000003" customHeight="1" thickBot="1" x14ac:dyDescent="0.35">
      <c r="A152" s="34"/>
      <c r="B152" s="886"/>
      <c r="C152" s="869"/>
      <c r="D152" s="873"/>
      <c r="E152" s="853"/>
      <c r="F152" s="853"/>
      <c r="G152" s="853"/>
      <c r="H152" s="853"/>
      <c r="I152" s="1186"/>
      <c r="J152" s="814"/>
      <c r="K152" s="856"/>
      <c r="L152" s="859"/>
      <c r="M152" s="862"/>
      <c r="N152" s="838"/>
      <c r="O152" s="841"/>
      <c r="P152" s="865"/>
      <c r="Q152" s="874"/>
      <c r="R152" s="814"/>
      <c r="S152" s="232"/>
      <c r="T152" s="237"/>
      <c r="U152" s="237"/>
      <c r="V152" s="237"/>
      <c r="W152" s="232"/>
      <c r="X152" s="260"/>
      <c r="Y152" s="260"/>
      <c r="Z152" s="260"/>
      <c r="AA152" s="260"/>
      <c r="AB152" s="814"/>
      <c r="AC152" s="829"/>
      <c r="AD152" s="46">
        <f t="shared" si="13"/>
        <v>0</v>
      </c>
      <c r="AE152" s="46">
        <f t="shared" si="13"/>
        <v>0</v>
      </c>
      <c r="AF152" s="46">
        <f t="shared" si="13"/>
        <v>0</v>
      </c>
      <c r="AG152" s="46">
        <f t="shared" si="13"/>
        <v>0</v>
      </c>
      <c r="AH152" s="46">
        <f t="shared" si="13"/>
        <v>0</v>
      </c>
      <c r="AI152" s="46">
        <f t="shared" si="13"/>
        <v>0</v>
      </c>
      <c r="AJ152" s="46">
        <f t="shared" si="12"/>
        <v>0</v>
      </c>
      <c r="AK152" s="814"/>
      <c r="AL152" s="832"/>
      <c r="AM152" s="46">
        <f t="shared" si="14"/>
        <v>0</v>
      </c>
      <c r="AN152" s="49"/>
      <c r="AO152" s="49"/>
      <c r="AP152" s="49"/>
      <c r="AQ152" s="49"/>
      <c r="AR152" s="49"/>
      <c r="AS152" s="49"/>
      <c r="AT152" s="814"/>
      <c r="AU152" s="835"/>
      <c r="AV152" s="46">
        <f t="shared" si="15"/>
        <v>0</v>
      </c>
      <c r="AW152" s="49"/>
      <c r="AX152" s="49"/>
      <c r="AY152" s="49"/>
      <c r="AZ152" s="49"/>
      <c r="BA152" s="49"/>
      <c r="BB152" s="49"/>
      <c r="BC152" s="814"/>
      <c r="BD152" s="811"/>
      <c r="BE152" s="46">
        <f t="shared" si="16"/>
        <v>0</v>
      </c>
      <c r="BF152" s="49"/>
      <c r="BG152" s="49"/>
      <c r="BH152" s="49"/>
      <c r="BI152" s="49"/>
      <c r="BJ152" s="49"/>
      <c r="BK152" s="49"/>
      <c r="BL152" s="814"/>
      <c r="BM152" s="817"/>
      <c r="BN152" s="46">
        <f t="shared" si="17"/>
        <v>0</v>
      </c>
      <c r="BO152" s="49"/>
      <c r="BP152" s="49"/>
      <c r="BQ152" s="49"/>
      <c r="BR152" s="49"/>
      <c r="BS152" s="49"/>
      <c r="BT152" s="49"/>
      <c r="BU152" s="824"/>
      <c r="BV152" s="825"/>
      <c r="BW152" s="825"/>
      <c r="BX152" s="825"/>
      <c r="BY152" s="825"/>
      <c r="BZ152" s="825"/>
      <c r="CA152" s="825"/>
      <c r="CB152" s="825"/>
      <c r="CC152" s="826"/>
    </row>
    <row r="153" spans="1:81" s="58" customFormat="1" ht="40.200000000000003" customHeight="1" thickTop="1" x14ac:dyDescent="0.3">
      <c r="A153" s="34"/>
      <c r="B153" s="886"/>
      <c r="C153" s="869"/>
      <c r="D153" s="871">
        <v>4102</v>
      </c>
      <c r="E153" s="851" t="s">
        <v>7598</v>
      </c>
      <c r="F153" s="851">
        <v>4102047</v>
      </c>
      <c r="G153" s="851" t="s">
        <v>7599</v>
      </c>
      <c r="H153" s="851" t="s">
        <v>7600</v>
      </c>
      <c r="I153" s="1184">
        <v>2021004540169</v>
      </c>
      <c r="J153" s="812">
        <v>282</v>
      </c>
      <c r="K153" s="854" t="str">
        <f>+[5]Metas!K321</f>
        <v xml:space="preserve">Municipios acompañados para la promoción y socialización de la estrategia sobre educación sexual responsable para los NNA a través del apoyo y fortalecimiento familiar </v>
      </c>
      <c r="L153" s="857"/>
      <c r="M153" s="860">
        <f>SUM(N153:Q153)</f>
        <v>0</v>
      </c>
      <c r="N153" s="836"/>
      <c r="O153" s="839"/>
      <c r="P153" s="863"/>
      <c r="Q153" s="866"/>
      <c r="R153" s="812">
        <f>+$J153</f>
        <v>282</v>
      </c>
      <c r="S153" s="231"/>
      <c r="T153" s="235"/>
      <c r="U153" s="235"/>
      <c r="V153" s="235"/>
      <c r="W153" s="231"/>
      <c r="X153" s="256"/>
      <c r="Y153" s="256"/>
      <c r="Z153" s="256"/>
      <c r="AA153" s="256"/>
      <c r="AB153" s="812">
        <f>+$J153</f>
        <v>282</v>
      </c>
      <c r="AC153" s="827">
        <f>+L153</f>
        <v>0</v>
      </c>
      <c r="AD153" s="44">
        <f t="shared" si="13"/>
        <v>0</v>
      </c>
      <c r="AE153" s="44">
        <f t="shared" si="13"/>
        <v>0</v>
      </c>
      <c r="AF153" s="44">
        <f t="shared" si="13"/>
        <v>0</v>
      </c>
      <c r="AG153" s="44">
        <f t="shared" si="13"/>
        <v>0</v>
      </c>
      <c r="AH153" s="44">
        <f t="shared" si="13"/>
        <v>0</v>
      </c>
      <c r="AI153" s="44">
        <f t="shared" si="13"/>
        <v>0</v>
      </c>
      <c r="AJ153" s="44">
        <f t="shared" si="12"/>
        <v>0</v>
      </c>
      <c r="AK153" s="812">
        <f>+$J153</f>
        <v>282</v>
      </c>
      <c r="AL153" s="830">
        <f>+N153</f>
        <v>0</v>
      </c>
      <c r="AM153" s="44">
        <f t="shared" si="14"/>
        <v>0</v>
      </c>
      <c r="AN153" s="47"/>
      <c r="AO153" s="47"/>
      <c r="AP153" s="47"/>
      <c r="AQ153" s="47"/>
      <c r="AR153" s="47"/>
      <c r="AS153" s="47"/>
      <c r="AT153" s="812">
        <f>+$J153</f>
        <v>282</v>
      </c>
      <c r="AU153" s="833">
        <f>+O153</f>
        <v>0</v>
      </c>
      <c r="AV153" s="44">
        <f t="shared" si="15"/>
        <v>0</v>
      </c>
      <c r="AW153" s="47"/>
      <c r="AX153" s="47"/>
      <c r="AY153" s="47"/>
      <c r="AZ153" s="47"/>
      <c r="BA153" s="47"/>
      <c r="BB153" s="47"/>
      <c r="BC153" s="812">
        <f>+$J153</f>
        <v>282</v>
      </c>
      <c r="BD153" s="809">
        <f>+P153</f>
        <v>0</v>
      </c>
      <c r="BE153" s="44">
        <f t="shared" si="16"/>
        <v>0</v>
      </c>
      <c r="BF153" s="47"/>
      <c r="BG153" s="47"/>
      <c r="BH153" s="47"/>
      <c r="BI153" s="47"/>
      <c r="BJ153" s="47"/>
      <c r="BK153" s="47"/>
      <c r="BL153" s="812">
        <f>+$J153</f>
        <v>282</v>
      </c>
      <c r="BM153" s="815">
        <f>+Q153</f>
        <v>0</v>
      </c>
      <c r="BN153" s="44">
        <f t="shared" si="17"/>
        <v>0</v>
      </c>
      <c r="BO153" s="47"/>
      <c r="BP153" s="47"/>
      <c r="BQ153" s="47"/>
      <c r="BR153" s="47"/>
      <c r="BS153" s="47"/>
      <c r="BT153" s="47"/>
      <c r="BU153" s="818"/>
      <c r="BV153" s="819"/>
      <c r="BW153" s="819"/>
      <c r="BX153" s="819"/>
      <c r="BY153" s="819"/>
      <c r="BZ153" s="819"/>
      <c r="CA153" s="819"/>
      <c r="CB153" s="819"/>
      <c r="CC153" s="820"/>
    </row>
    <row r="154" spans="1:81" s="58" customFormat="1" ht="40.200000000000003" customHeight="1" x14ac:dyDescent="0.3">
      <c r="A154" s="34"/>
      <c r="B154" s="886"/>
      <c r="C154" s="869"/>
      <c r="D154" s="872"/>
      <c r="E154" s="852"/>
      <c r="F154" s="852"/>
      <c r="G154" s="852"/>
      <c r="H154" s="852"/>
      <c r="I154" s="1185"/>
      <c r="J154" s="813"/>
      <c r="K154" s="855"/>
      <c r="L154" s="858"/>
      <c r="M154" s="861"/>
      <c r="N154" s="837"/>
      <c r="O154" s="840"/>
      <c r="P154" s="864"/>
      <c r="Q154" s="867"/>
      <c r="R154" s="813"/>
      <c r="S154" s="39"/>
      <c r="T154" s="236"/>
      <c r="U154" s="236"/>
      <c r="V154" s="236"/>
      <c r="W154" s="39"/>
      <c r="X154" s="31"/>
      <c r="Y154" s="31"/>
      <c r="Z154" s="31"/>
      <c r="AA154" s="31"/>
      <c r="AB154" s="813"/>
      <c r="AC154" s="828"/>
      <c r="AD154" s="51">
        <f t="shared" si="13"/>
        <v>0</v>
      </c>
      <c r="AE154" s="51">
        <f t="shared" si="13"/>
        <v>0</v>
      </c>
      <c r="AF154" s="51">
        <f t="shared" si="13"/>
        <v>0</v>
      </c>
      <c r="AG154" s="51">
        <f t="shared" si="13"/>
        <v>0</v>
      </c>
      <c r="AH154" s="51">
        <f t="shared" si="13"/>
        <v>0</v>
      </c>
      <c r="AI154" s="51">
        <f t="shared" si="13"/>
        <v>0</v>
      </c>
      <c r="AJ154" s="51">
        <f t="shared" si="12"/>
        <v>0</v>
      </c>
      <c r="AK154" s="813"/>
      <c r="AL154" s="831"/>
      <c r="AM154" s="51">
        <f t="shared" si="14"/>
        <v>0</v>
      </c>
      <c r="AN154" s="257"/>
      <c r="AO154" s="257"/>
      <c r="AP154" s="257"/>
      <c r="AQ154" s="257"/>
      <c r="AR154" s="257"/>
      <c r="AS154" s="257"/>
      <c r="AT154" s="813"/>
      <c r="AU154" s="834"/>
      <c r="AV154" s="51">
        <f t="shared" si="15"/>
        <v>0</v>
      </c>
      <c r="AW154" s="257"/>
      <c r="AX154" s="257"/>
      <c r="AY154" s="257"/>
      <c r="AZ154" s="257"/>
      <c r="BA154" s="257"/>
      <c r="BB154" s="257"/>
      <c r="BC154" s="813"/>
      <c r="BD154" s="810"/>
      <c r="BE154" s="51">
        <f t="shared" si="16"/>
        <v>0</v>
      </c>
      <c r="BF154" s="257"/>
      <c r="BG154" s="257"/>
      <c r="BH154" s="257"/>
      <c r="BI154" s="257"/>
      <c r="BJ154" s="257"/>
      <c r="BK154" s="257"/>
      <c r="BL154" s="813"/>
      <c r="BM154" s="816"/>
      <c r="BN154" s="51">
        <f t="shared" si="17"/>
        <v>0</v>
      </c>
      <c r="BO154" s="257"/>
      <c r="BP154" s="257"/>
      <c r="BQ154" s="257"/>
      <c r="BR154" s="257"/>
      <c r="BS154" s="257"/>
      <c r="BT154" s="257"/>
      <c r="BU154" s="821"/>
      <c r="BV154" s="822"/>
      <c r="BW154" s="822"/>
      <c r="BX154" s="822"/>
      <c r="BY154" s="822"/>
      <c r="BZ154" s="822"/>
      <c r="CA154" s="822"/>
      <c r="CB154" s="822"/>
      <c r="CC154" s="823"/>
    </row>
    <row r="155" spans="1:81" s="58" customFormat="1" ht="40.200000000000003" customHeight="1" x14ac:dyDescent="0.3">
      <c r="A155" s="34"/>
      <c r="B155" s="886"/>
      <c r="C155" s="869"/>
      <c r="D155" s="872"/>
      <c r="E155" s="852"/>
      <c r="F155" s="852"/>
      <c r="G155" s="852"/>
      <c r="H155" s="852"/>
      <c r="I155" s="1185"/>
      <c r="J155" s="813"/>
      <c r="K155" s="855"/>
      <c r="L155" s="858"/>
      <c r="M155" s="861"/>
      <c r="N155" s="837"/>
      <c r="O155" s="840"/>
      <c r="P155" s="864"/>
      <c r="Q155" s="867"/>
      <c r="R155" s="813"/>
      <c r="S155" s="39"/>
      <c r="T155" s="236"/>
      <c r="U155" s="236"/>
      <c r="V155" s="236"/>
      <c r="W155" s="39"/>
      <c r="X155" s="31"/>
      <c r="Y155" s="31"/>
      <c r="Z155" s="31"/>
      <c r="AA155" s="31"/>
      <c r="AB155" s="813"/>
      <c r="AC155" s="828"/>
      <c r="AD155" s="51">
        <f t="shared" si="13"/>
        <v>0</v>
      </c>
      <c r="AE155" s="51">
        <f t="shared" si="13"/>
        <v>0</v>
      </c>
      <c r="AF155" s="51">
        <f t="shared" si="13"/>
        <v>0</v>
      </c>
      <c r="AG155" s="51">
        <f t="shared" si="13"/>
        <v>0</v>
      </c>
      <c r="AH155" s="51">
        <f t="shared" si="13"/>
        <v>0</v>
      </c>
      <c r="AI155" s="51">
        <f t="shared" si="13"/>
        <v>0</v>
      </c>
      <c r="AJ155" s="51">
        <f t="shared" si="12"/>
        <v>0</v>
      </c>
      <c r="AK155" s="813"/>
      <c r="AL155" s="831"/>
      <c r="AM155" s="51">
        <f t="shared" si="14"/>
        <v>0</v>
      </c>
      <c r="AN155" s="257"/>
      <c r="AO155" s="257"/>
      <c r="AP155" s="257"/>
      <c r="AQ155" s="257"/>
      <c r="AR155" s="257"/>
      <c r="AS155" s="257"/>
      <c r="AT155" s="813"/>
      <c r="AU155" s="834"/>
      <c r="AV155" s="51">
        <f t="shared" si="15"/>
        <v>0</v>
      </c>
      <c r="AW155" s="257"/>
      <c r="AX155" s="257"/>
      <c r="AY155" s="257"/>
      <c r="AZ155" s="257"/>
      <c r="BA155" s="257"/>
      <c r="BB155" s="257"/>
      <c r="BC155" s="813"/>
      <c r="BD155" s="810"/>
      <c r="BE155" s="51">
        <f t="shared" si="16"/>
        <v>0</v>
      </c>
      <c r="BF155" s="257"/>
      <c r="BG155" s="257"/>
      <c r="BH155" s="257"/>
      <c r="BI155" s="257"/>
      <c r="BJ155" s="257"/>
      <c r="BK155" s="257"/>
      <c r="BL155" s="813"/>
      <c r="BM155" s="816"/>
      <c r="BN155" s="51">
        <f t="shared" si="17"/>
        <v>0</v>
      </c>
      <c r="BO155" s="257"/>
      <c r="BP155" s="257"/>
      <c r="BQ155" s="257"/>
      <c r="BR155" s="257"/>
      <c r="BS155" s="257"/>
      <c r="BT155" s="257"/>
      <c r="BU155" s="821"/>
      <c r="BV155" s="822"/>
      <c r="BW155" s="822"/>
      <c r="BX155" s="822"/>
      <c r="BY155" s="822"/>
      <c r="BZ155" s="822"/>
      <c r="CA155" s="822"/>
      <c r="CB155" s="822"/>
      <c r="CC155" s="823"/>
    </row>
    <row r="156" spans="1:81" s="58" customFormat="1" ht="40.200000000000003" customHeight="1" thickBot="1" x14ac:dyDescent="0.35">
      <c r="A156" s="34"/>
      <c r="B156" s="886"/>
      <c r="C156" s="870"/>
      <c r="D156" s="873"/>
      <c r="E156" s="853"/>
      <c r="F156" s="853"/>
      <c r="G156" s="853"/>
      <c r="H156" s="853"/>
      <c r="I156" s="1186"/>
      <c r="J156" s="814"/>
      <c r="K156" s="856"/>
      <c r="L156" s="859"/>
      <c r="M156" s="862"/>
      <c r="N156" s="838"/>
      <c r="O156" s="841"/>
      <c r="P156" s="865"/>
      <c r="Q156" s="874"/>
      <c r="R156" s="814"/>
      <c r="S156" s="232"/>
      <c r="T156" s="237"/>
      <c r="U156" s="237"/>
      <c r="V156" s="237"/>
      <c r="W156" s="232"/>
      <c r="X156" s="260"/>
      <c r="Y156" s="260"/>
      <c r="Z156" s="260"/>
      <c r="AA156" s="260"/>
      <c r="AB156" s="814"/>
      <c r="AC156" s="829"/>
      <c r="AD156" s="46">
        <f t="shared" si="13"/>
        <v>0</v>
      </c>
      <c r="AE156" s="46">
        <f t="shared" si="13"/>
        <v>0</v>
      </c>
      <c r="AF156" s="46">
        <f t="shared" si="13"/>
        <v>0</v>
      </c>
      <c r="AG156" s="46">
        <f t="shared" si="13"/>
        <v>0</v>
      </c>
      <c r="AH156" s="46">
        <f t="shared" si="13"/>
        <v>0</v>
      </c>
      <c r="AI156" s="46">
        <f t="shared" si="13"/>
        <v>0</v>
      </c>
      <c r="AJ156" s="46">
        <f t="shared" si="12"/>
        <v>0</v>
      </c>
      <c r="AK156" s="814"/>
      <c r="AL156" s="832"/>
      <c r="AM156" s="46">
        <f t="shared" si="14"/>
        <v>0</v>
      </c>
      <c r="AN156" s="49"/>
      <c r="AO156" s="49"/>
      <c r="AP156" s="49"/>
      <c r="AQ156" s="49"/>
      <c r="AR156" s="49"/>
      <c r="AS156" s="49"/>
      <c r="AT156" s="814"/>
      <c r="AU156" s="835"/>
      <c r="AV156" s="46">
        <f t="shared" si="15"/>
        <v>0</v>
      </c>
      <c r="AW156" s="49"/>
      <c r="AX156" s="49"/>
      <c r="AY156" s="49"/>
      <c r="AZ156" s="49"/>
      <c r="BA156" s="49"/>
      <c r="BB156" s="49"/>
      <c r="BC156" s="814"/>
      <c r="BD156" s="811"/>
      <c r="BE156" s="46">
        <f t="shared" si="16"/>
        <v>0</v>
      </c>
      <c r="BF156" s="49"/>
      <c r="BG156" s="49"/>
      <c r="BH156" s="49"/>
      <c r="BI156" s="49"/>
      <c r="BJ156" s="49"/>
      <c r="BK156" s="49"/>
      <c r="BL156" s="814"/>
      <c r="BM156" s="817"/>
      <c r="BN156" s="46">
        <f t="shared" si="17"/>
        <v>0</v>
      </c>
      <c r="BO156" s="49"/>
      <c r="BP156" s="49"/>
      <c r="BQ156" s="49"/>
      <c r="BR156" s="49"/>
      <c r="BS156" s="49"/>
      <c r="BT156" s="49"/>
      <c r="BU156" s="824"/>
      <c r="BV156" s="825"/>
      <c r="BW156" s="825"/>
      <c r="BX156" s="825"/>
      <c r="BY156" s="825"/>
      <c r="BZ156" s="825"/>
      <c r="CA156" s="825"/>
      <c r="CB156" s="825"/>
      <c r="CC156" s="826"/>
    </row>
    <row r="157" spans="1:81" s="58" customFormat="1" ht="40.200000000000003" customHeight="1" thickTop="1" x14ac:dyDescent="0.3">
      <c r="A157" s="34"/>
      <c r="B157" s="886"/>
      <c r="C157" s="1226" t="s">
        <v>393</v>
      </c>
      <c r="D157" s="871">
        <v>4102</v>
      </c>
      <c r="E157" s="851" t="s">
        <v>7598</v>
      </c>
      <c r="F157" s="851">
        <v>4102047</v>
      </c>
      <c r="G157" s="851" t="s">
        <v>7599</v>
      </c>
      <c r="H157" s="851" t="s">
        <v>7600</v>
      </c>
      <c r="I157" s="1184">
        <v>2021004540169</v>
      </c>
      <c r="J157" s="812">
        <v>283</v>
      </c>
      <c r="K157" s="854" t="str">
        <f>+[5]Metas!K322</f>
        <v>Municipios acompañados para la formación en emprendimiento a adolescentes.</v>
      </c>
      <c r="L157" s="857"/>
      <c r="M157" s="860">
        <f>SUM(N157:Q157)</f>
        <v>0</v>
      </c>
      <c r="N157" s="836"/>
      <c r="O157" s="839"/>
      <c r="P157" s="863"/>
      <c r="Q157" s="866"/>
      <c r="R157" s="812">
        <f>+$J157</f>
        <v>283</v>
      </c>
      <c r="S157" s="231"/>
      <c r="T157" s="235"/>
      <c r="U157" s="235"/>
      <c r="V157" s="235"/>
      <c r="W157" s="231"/>
      <c r="X157" s="256"/>
      <c r="Y157" s="256"/>
      <c r="Z157" s="256"/>
      <c r="AA157" s="256"/>
      <c r="AB157" s="812">
        <f>+$J157</f>
        <v>283</v>
      </c>
      <c r="AC157" s="827">
        <f>+L157</f>
        <v>0</v>
      </c>
      <c r="AD157" s="44">
        <f t="shared" si="13"/>
        <v>0</v>
      </c>
      <c r="AE157" s="44">
        <f t="shared" si="13"/>
        <v>0</v>
      </c>
      <c r="AF157" s="44">
        <f t="shared" si="13"/>
        <v>0</v>
      </c>
      <c r="AG157" s="44">
        <f t="shared" si="13"/>
        <v>0</v>
      </c>
      <c r="AH157" s="44">
        <f t="shared" si="13"/>
        <v>0</v>
      </c>
      <c r="AI157" s="44">
        <f t="shared" si="13"/>
        <v>0</v>
      </c>
      <c r="AJ157" s="44">
        <f t="shared" si="12"/>
        <v>0</v>
      </c>
      <c r="AK157" s="812">
        <f>+$J157</f>
        <v>283</v>
      </c>
      <c r="AL157" s="830">
        <f>+N157</f>
        <v>0</v>
      </c>
      <c r="AM157" s="44">
        <f t="shared" si="14"/>
        <v>0</v>
      </c>
      <c r="AN157" s="47"/>
      <c r="AO157" s="47"/>
      <c r="AP157" s="47"/>
      <c r="AQ157" s="47"/>
      <c r="AR157" s="47"/>
      <c r="AS157" s="47"/>
      <c r="AT157" s="812">
        <f>+$J157</f>
        <v>283</v>
      </c>
      <c r="AU157" s="833">
        <f>+O157</f>
        <v>0</v>
      </c>
      <c r="AV157" s="44">
        <f t="shared" si="15"/>
        <v>0</v>
      </c>
      <c r="AW157" s="47"/>
      <c r="AX157" s="47"/>
      <c r="AY157" s="47"/>
      <c r="AZ157" s="47"/>
      <c r="BA157" s="47"/>
      <c r="BB157" s="47"/>
      <c r="BC157" s="812">
        <f>+$J157</f>
        <v>283</v>
      </c>
      <c r="BD157" s="809">
        <f>+P157</f>
        <v>0</v>
      </c>
      <c r="BE157" s="44">
        <f t="shared" si="16"/>
        <v>0</v>
      </c>
      <c r="BF157" s="47"/>
      <c r="BG157" s="47"/>
      <c r="BH157" s="47"/>
      <c r="BI157" s="47"/>
      <c r="BJ157" s="47"/>
      <c r="BK157" s="47"/>
      <c r="BL157" s="812">
        <f>+$J157</f>
        <v>283</v>
      </c>
      <c r="BM157" s="815">
        <f>+Q157</f>
        <v>0</v>
      </c>
      <c r="BN157" s="44">
        <f t="shared" si="17"/>
        <v>0</v>
      </c>
      <c r="BO157" s="47"/>
      <c r="BP157" s="47"/>
      <c r="BQ157" s="47"/>
      <c r="BR157" s="47"/>
      <c r="BS157" s="47"/>
      <c r="BT157" s="47"/>
      <c r="BU157" s="818"/>
      <c r="BV157" s="819"/>
      <c r="BW157" s="819"/>
      <c r="BX157" s="819"/>
      <c r="BY157" s="819"/>
      <c r="BZ157" s="819"/>
      <c r="CA157" s="819"/>
      <c r="CB157" s="819"/>
      <c r="CC157" s="820"/>
    </row>
    <row r="158" spans="1:81" s="58" customFormat="1" ht="40.200000000000003" customHeight="1" x14ac:dyDescent="0.3">
      <c r="A158" s="34"/>
      <c r="B158" s="886"/>
      <c r="C158" s="1227"/>
      <c r="D158" s="872"/>
      <c r="E158" s="852"/>
      <c r="F158" s="852"/>
      <c r="G158" s="852"/>
      <c r="H158" s="852"/>
      <c r="I158" s="1185"/>
      <c r="J158" s="813"/>
      <c r="K158" s="855"/>
      <c r="L158" s="858"/>
      <c r="M158" s="861"/>
      <c r="N158" s="837"/>
      <c r="O158" s="840"/>
      <c r="P158" s="864"/>
      <c r="Q158" s="867"/>
      <c r="R158" s="813"/>
      <c r="S158" s="39"/>
      <c r="T158" s="236"/>
      <c r="U158" s="236"/>
      <c r="V158" s="236"/>
      <c r="W158" s="39"/>
      <c r="X158" s="31"/>
      <c r="Y158" s="31"/>
      <c r="Z158" s="31"/>
      <c r="AA158" s="31"/>
      <c r="AB158" s="813"/>
      <c r="AC158" s="828"/>
      <c r="AD158" s="51">
        <f t="shared" si="13"/>
        <v>0</v>
      </c>
      <c r="AE158" s="51">
        <f t="shared" si="13"/>
        <v>0</v>
      </c>
      <c r="AF158" s="51">
        <f t="shared" si="13"/>
        <v>0</v>
      </c>
      <c r="AG158" s="51">
        <f t="shared" si="13"/>
        <v>0</v>
      </c>
      <c r="AH158" s="51">
        <f t="shared" si="13"/>
        <v>0</v>
      </c>
      <c r="AI158" s="51">
        <f t="shared" si="13"/>
        <v>0</v>
      </c>
      <c r="AJ158" s="51">
        <f t="shared" si="12"/>
        <v>0</v>
      </c>
      <c r="AK158" s="813"/>
      <c r="AL158" s="831"/>
      <c r="AM158" s="51">
        <f t="shared" si="14"/>
        <v>0</v>
      </c>
      <c r="AN158" s="257"/>
      <c r="AO158" s="257"/>
      <c r="AP158" s="257"/>
      <c r="AQ158" s="257"/>
      <c r="AR158" s="257"/>
      <c r="AS158" s="257"/>
      <c r="AT158" s="813"/>
      <c r="AU158" s="834"/>
      <c r="AV158" s="51">
        <f t="shared" si="15"/>
        <v>0</v>
      </c>
      <c r="AW158" s="257"/>
      <c r="AX158" s="257"/>
      <c r="AY158" s="257"/>
      <c r="AZ158" s="257"/>
      <c r="BA158" s="257"/>
      <c r="BB158" s="257"/>
      <c r="BC158" s="813"/>
      <c r="BD158" s="810"/>
      <c r="BE158" s="51">
        <f t="shared" si="16"/>
        <v>0</v>
      </c>
      <c r="BF158" s="257"/>
      <c r="BG158" s="257"/>
      <c r="BH158" s="257"/>
      <c r="BI158" s="257"/>
      <c r="BJ158" s="257"/>
      <c r="BK158" s="257"/>
      <c r="BL158" s="813"/>
      <c r="BM158" s="816"/>
      <c r="BN158" s="51">
        <f t="shared" si="17"/>
        <v>0</v>
      </c>
      <c r="BO158" s="257"/>
      <c r="BP158" s="257"/>
      <c r="BQ158" s="257"/>
      <c r="BR158" s="257"/>
      <c r="BS158" s="257"/>
      <c r="BT158" s="257"/>
      <c r="BU158" s="821"/>
      <c r="BV158" s="822"/>
      <c r="BW158" s="822"/>
      <c r="BX158" s="822"/>
      <c r="BY158" s="822"/>
      <c r="BZ158" s="822"/>
      <c r="CA158" s="822"/>
      <c r="CB158" s="822"/>
      <c r="CC158" s="823"/>
    </row>
    <row r="159" spans="1:81" s="58" customFormat="1" ht="40.200000000000003" customHeight="1" x14ac:dyDescent="0.3">
      <c r="A159" s="34"/>
      <c r="B159" s="886"/>
      <c r="C159" s="1227"/>
      <c r="D159" s="872"/>
      <c r="E159" s="852"/>
      <c r="F159" s="852"/>
      <c r="G159" s="852"/>
      <c r="H159" s="852"/>
      <c r="I159" s="1185"/>
      <c r="J159" s="813"/>
      <c r="K159" s="855"/>
      <c r="L159" s="858"/>
      <c r="M159" s="861"/>
      <c r="N159" s="837"/>
      <c r="O159" s="840"/>
      <c r="P159" s="864"/>
      <c r="Q159" s="867"/>
      <c r="R159" s="813"/>
      <c r="S159" s="39"/>
      <c r="T159" s="236"/>
      <c r="U159" s="236"/>
      <c r="V159" s="236"/>
      <c r="W159" s="39"/>
      <c r="X159" s="31"/>
      <c r="Y159" s="31"/>
      <c r="Z159" s="31"/>
      <c r="AA159" s="31"/>
      <c r="AB159" s="813"/>
      <c r="AC159" s="828"/>
      <c r="AD159" s="51">
        <f t="shared" si="13"/>
        <v>0</v>
      </c>
      <c r="AE159" s="51">
        <f t="shared" si="13"/>
        <v>0</v>
      </c>
      <c r="AF159" s="51">
        <f t="shared" si="13"/>
        <v>0</v>
      </c>
      <c r="AG159" s="51">
        <f t="shared" si="13"/>
        <v>0</v>
      </c>
      <c r="AH159" s="51">
        <f t="shared" si="13"/>
        <v>0</v>
      </c>
      <c r="AI159" s="51">
        <f t="shared" si="13"/>
        <v>0</v>
      </c>
      <c r="AJ159" s="51">
        <f t="shared" si="12"/>
        <v>0</v>
      </c>
      <c r="AK159" s="813"/>
      <c r="AL159" s="831"/>
      <c r="AM159" s="51">
        <f t="shared" si="14"/>
        <v>0</v>
      </c>
      <c r="AN159" s="257"/>
      <c r="AO159" s="257"/>
      <c r="AP159" s="257"/>
      <c r="AQ159" s="257"/>
      <c r="AR159" s="257"/>
      <c r="AS159" s="257"/>
      <c r="AT159" s="813"/>
      <c r="AU159" s="834"/>
      <c r="AV159" s="51">
        <f t="shared" si="15"/>
        <v>0</v>
      </c>
      <c r="AW159" s="257"/>
      <c r="AX159" s="257"/>
      <c r="AY159" s="257"/>
      <c r="AZ159" s="257"/>
      <c r="BA159" s="257"/>
      <c r="BB159" s="257"/>
      <c r="BC159" s="813"/>
      <c r="BD159" s="810"/>
      <c r="BE159" s="51">
        <f t="shared" si="16"/>
        <v>0</v>
      </c>
      <c r="BF159" s="257"/>
      <c r="BG159" s="257"/>
      <c r="BH159" s="257"/>
      <c r="BI159" s="257"/>
      <c r="BJ159" s="257"/>
      <c r="BK159" s="257"/>
      <c r="BL159" s="813"/>
      <c r="BM159" s="816"/>
      <c r="BN159" s="51">
        <f t="shared" si="17"/>
        <v>0</v>
      </c>
      <c r="BO159" s="257"/>
      <c r="BP159" s="257"/>
      <c r="BQ159" s="257"/>
      <c r="BR159" s="257"/>
      <c r="BS159" s="257"/>
      <c r="BT159" s="257"/>
      <c r="BU159" s="821"/>
      <c r="BV159" s="822"/>
      <c r="BW159" s="822"/>
      <c r="BX159" s="822"/>
      <c r="BY159" s="822"/>
      <c r="BZ159" s="822"/>
      <c r="CA159" s="822"/>
      <c r="CB159" s="822"/>
      <c r="CC159" s="823"/>
    </row>
    <row r="160" spans="1:81" s="58" customFormat="1" ht="40.200000000000003" customHeight="1" thickBot="1" x14ac:dyDescent="0.35">
      <c r="A160" s="34"/>
      <c r="B160" s="887"/>
      <c r="C160" s="1228"/>
      <c r="D160" s="873"/>
      <c r="E160" s="853"/>
      <c r="F160" s="853"/>
      <c r="G160" s="853"/>
      <c r="H160" s="853"/>
      <c r="I160" s="1186"/>
      <c r="J160" s="814"/>
      <c r="K160" s="856"/>
      <c r="L160" s="859"/>
      <c r="M160" s="862"/>
      <c r="N160" s="838"/>
      <c r="O160" s="841"/>
      <c r="P160" s="865"/>
      <c r="Q160" s="874"/>
      <c r="R160" s="814"/>
      <c r="S160" s="232"/>
      <c r="T160" s="237"/>
      <c r="U160" s="237"/>
      <c r="V160" s="237"/>
      <c r="W160" s="232"/>
      <c r="X160" s="260"/>
      <c r="Y160" s="260"/>
      <c r="Z160" s="260"/>
      <c r="AA160" s="260"/>
      <c r="AB160" s="814"/>
      <c r="AC160" s="829"/>
      <c r="AD160" s="46">
        <f t="shared" si="13"/>
        <v>0</v>
      </c>
      <c r="AE160" s="46">
        <f t="shared" si="13"/>
        <v>0</v>
      </c>
      <c r="AF160" s="46">
        <f t="shared" si="13"/>
        <v>0</v>
      </c>
      <c r="AG160" s="46">
        <f t="shared" si="13"/>
        <v>0</v>
      </c>
      <c r="AH160" s="46">
        <f t="shared" si="13"/>
        <v>0</v>
      </c>
      <c r="AI160" s="46">
        <f t="shared" si="13"/>
        <v>0</v>
      </c>
      <c r="AJ160" s="46">
        <f t="shared" si="12"/>
        <v>0</v>
      </c>
      <c r="AK160" s="814"/>
      <c r="AL160" s="832"/>
      <c r="AM160" s="46">
        <f t="shared" si="14"/>
        <v>0</v>
      </c>
      <c r="AN160" s="49"/>
      <c r="AO160" s="49"/>
      <c r="AP160" s="49"/>
      <c r="AQ160" s="49"/>
      <c r="AR160" s="49"/>
      <c r="AS160" s="49"/>
      <c r="AT160" s="814"/>
      <c r="AU160" s="835"/>
      <c r="AV160" s="46">
        <f t="shared" si="15"/>
        <v>0</v>
      </c>
      <c r="AW160" s="49"/>
      <c r="AX160" s="49"/>
      <c r="AY160" s="49"/>
      <c r="AZ160" s="49"/>
      <c r="BA160" s="49"/>
      <c r="BB160" s="49"/>
      <c r="BC160" s="814"/>
      <c r="BD160" s="811"/>
      <c r="BE160" s="46">
        <f t="shared" si="16"/>
        <v>0</v>
      </c>
      <c r="BF160" s="49"/>
      <c r="BG160" s="49"/>
      <c r="BH160" s="49"/>
      <c r="BI160" s="49"/>
      <c r="BJ160" s="49"/>
      <c r="BK160" s="49"/>
      <c r="BL160" s="814"/>
      <c r="BM160" s="817"/>
      <c r="BN160" s="46">
        <f t="shared" si="17"/>
        <v>0</v>
      </c>
      <c r="BO160" s="49"/>
      <c r="BP160" s="49"/>
      <c r="BQ160" s="49"/>
      <c r="BR160" s="49"/>
      <c r="BS160" s="49"/>
      <c r="BT160" s="49"/>
      <c r="BU160" s="824"/>
      <c r="BV160" s="825"/>
      <c r="BW160" s="825"/>
      <c r="BX160" s="825"/>
      <c r="BY160" s="825"/>
      <c r="BZ160" s="825"/>
      <c r="CA160" s="825"/>
      <c r="CB160" s="825"/>
      <c r="CC160" s="826"/>
    </row>
    <row r="161" spans="1:81" ht="16.2" customHeight="1" thickTop="1" x14ac:dyDescent="0.3"/>
    <row r="162" spans="1:81" s="58" customFormat="1" ht="16.2" customHeight="1" x14ac:dyDescent="0.3">
      <c r="A162" s="34"/>
      <c r="B162" s="1166"/>
      <c r="C162" s="1159" t="s">
        <v>0</v>
      </c>
      <c r="D162" s="1159"/>
      <c r="E162" s="1159"/>
      <c r="F162" s="1159"/>
      <c r="G162" s="1159"/>
      <c r="H162" s="1159"/>
      <c r="I162" s="226"/>
      <c r="J162" s="252" t="s">
        <v>1</v>
      </c>
      <c r="K162" s="252"/>
      <c r="L162" s="241" t="s">
        <v>2856</v>
      </c>
      <c r="M162" s="229"/>
      <c r="N162" s="229"/>
      <c r="O162" s="229"/>
      <c r="P162" s="229"/>
      <c r="Q162" s="230"/>
      <c r="R162" s="1158" t="s">
        <v>0</v>
      </c>
      <c r="S162" s="1160"/>
      <c r="T162" s="1008" t="s">
        <v>1</v>
      </c>
      <c r="U162" s="1009"/>
      <c r="V162" s="1010"/>
      <c r="W162" s="246" t="str">
        <f>+$L162</f>
        <v>SECRETARÌA DE DESARROLLO SOCIAL</v>
      </c>
      <c r="X162" s="242"/>
      <c r="Y162" s="242"/>
      <c r="Z162" s="242"/>
      <c r="AA162" s="243"/>
      <c r="AB162" s="1158" t="s">
        <v>0</v>
      </c>
      <c r="AC162" s="1159"/>
      <c r="AD162" s="1159"/>
      <c r="AE162" s="1159"/>
      <c r="AF162" s="1159"/>
      <c r="AG162" s="1159"/>
      <c r="AH162" s="1159"/>
      <c r="AI162" s="1159"/>
      <c r="AJ162" s="1160"/>
      <c r="AK162" s="1132" t="s">
        <v>1</v>
      </c>
      <c r="AL162" s="1132"/>
      <c r="AM162" s="1132"/>
      <c r="AN162" s="1161" t="str">
        <f>+$L162</f>
        <v>SECRETARÌA DE DESARROLLO SOCIAL</v>
      </c>
      <c r="AO162" s="1161"/>
      <c r="AP162" s="1161"/>
      <c r="AQ162" s="1161"/>
      <c r="AR162" s="1161"/>
      <c r="AS162" s="1161"/>
      <c r="AT162" s="1158" t="s">
        <v>0</v>
      </c>
      <c r="AU162" s="1159"/>
      <c r="AV162" s="1159"/>
      <c r="AW162" s="1159"/>
      <c r="AX162" s="1159"/>
      <c r="AY162" s="1159"/>
      <c r="AZ162" s="1159"/>
      <c r="BA162" s="1159"/>
      <c r="BB162" s="1160"/>
      <c r="BC162" s="1132" t="s">
        <v>1</v>
      </c>
      <c r="BD162" s="1132"/>
      <c r="BE162" s="1132"/>
      <c r="BF162" s="1161" t="str">
        <f>+$L162</f>
        <v>SECRETARÌA DE DESARROLLO SOCIAL</v>
      </c>
      <c r="BG162" s="1161"/>
      <c r="BH162" s="1161"/>
      <c r="BI162" s="1161"/>
      <c r="BJ162" s="1161"/>
      <c r="BK162" s="1161"/>
      <c r="BL162" s="1158" t="s">
        <v>0</v>
      </c>
      <c r="BM162" s="1159"/>
      <c r="BN162" s="1159"/>
      <c r="BO162" s="1159"/>
      <c r="BP162" s="1159"/>
      <c r="BQ162" s="1159"/>
      <c r="BR162" s="1159"/>
      <c r="BS162" s="1159"/>
      <c r="BT162" s="1160"/>
      <c r="BU162" s="1132" t="s">
        <v>1</v>
      </c>
      <c r="BV162" s="1132"/>
      <c r="BW162" s="1132"/>
      <c r="BX162" s="1161" t="str">
        <f>+$L162</f>
        <v>SECRETARÌA DE DESARROLLO SOCIAL</v>
      </c>
      <c r="BY162" s="1161"/>
      <c r="BZ162" s="1161"/>
      <c r="CA162" s="1161"/>
      <c r="CB162" s="1161"/>
      <c r="CC162" s="1161"/>
    </row>
    <row r="163" spans="1:81" s="58" customFormat="1" ht="16.2" customHeight="1" x14ac:dyDescent="0.3">
      <c r="A163" s="34"/>
      <c r="B163" s="1167"/>
      <c r="C163" s="1156" t="s">
        <v>1657</v>
      </c>
      <c r="D163" s="1156"/>
      <c r="E163" s="1156"/>
      <c r="F163" s="1156"/>
      <c r="G163" s="1156"/>
      <c r="H163" s="1156"/>
      <c r="I163" s="227"/>
      <c r="J163" s="252" t="s">
        <v>2</v>
      </c>
      <c r="K163" s="252"/>
      <c r="L163" s="247"/>
      <c r="M163" s="244"/>
      <c r="N163" s="244"/>
      <c r="O163" s="244"/>
      <c r="P163" s="244"/>
      <c r="Q163" s="245"/>
      <c r="R163" s="1155" t="s">
        <v>1657</v>
      </c>
      <c r="S163" s="1157"/>
      <c r="T163" s="1008" t="s">
        <v>2</v>
      </c>
      <c r="U163" s="1009"/>
      <c r="V163" s="1010"/>
      <c r="W163" s="821">
        <f>+$L163</f>
        <v>0</v>
      </c>
      <c r="X163" s="822"/>
      <c r="Y163" s="822"/>
      <c r="Z163" s="822"/>
      <c r="AA163" s="1165"/>
      <c r="AB163" s="1155" t="s">
        <v>1657</v>
      </c>
      <c r="AC163" s="1156"/>
      <c r="AD163" s="1156"/>
      <c r="AE163" s="1156"/>
      <c r="AF163" s="1156"/>
      <c r="AG163" s="1156"/>
      <c r="AH163" s="1156"/>
      <c r="AI163" s="1156"/>
      <c r="AJ163" s="1157"/>
      <c r="AK163" s="1132" t="s">
        <v>2</v>
      </c>
      <c r="AL163" s="1132"/>
      <c r="AM163" s="1132"/>
      <c r="AN163" s="1148">
        <f>+$L163</f>
        <v>0</v>
      </c>
      <c r="AO163" s="1148"/>
      <c r="AP163" s="1148"/>
      <c r="AQ163" s="1148"/>
      <c r="AR163" s="1148"/>
      <c r="AS163" s="1148"/>
      <c r="AT163" s="1155" t="s">
        <v>1657</v>
      </c>
      <c r="AU163" s="1156"/>
      <c r="AV163" s="1156"/>
      <c r="AW163" s="1156"/>
      <c r="AX163" s="1156"/>
      <c r="AY163" s="1156"/>
      <c r="AZ163" s="1156"/>
      <c r="BA163" s="1156"/>
      <c r="BB163" s="1157"/>
      <c r="BC163" s="1132" t="s">
        <v>2</v>
      </c>
      <c r="BD163" s="1132"/>
      <c r="BE163" s="1132"/>
      <c r="BF163" s="1148">
        <f>+$L163</f>
        <v>0</v>
      </c>
      <c r="BG163" s="1148"/>
      <c r="BH163" s="1148"/>
      <c r="BI163" s="1148"/>
      <c r="BJ163" s="1148"/>
      <c r="BK163" s="1148"/>
      <c r="BL163" s="1155" t="s">
        <v>1657</v>
      </c>
      <c r="BM163" s="1156"/>
      <c r="BN163" s="1156"/>
      <c r="BO163" s="1156"/>
      <c r="BP163" s="1156"/>
      <c r="BQ163" s="1156"/>
      <c r="BR163" s="1156"/>
      <c r="BS163" s="1156"/>
      <c r="BT163" s="1157"/>
      <c r="BU163" s="1132" t="s">
        <v>2</v>
      </c>
      <c r="BV163" s="1132"/>
      <c r="BW163" s="1132"/>
      <c r="BX163" s="1148">
        <f>+$L163</f>
        <v>0</v>
      </c>
      <c r="BY163" s="1148"/>
      <c r="BZ163" s="1148"/>
      <c r="CA163" s="1148"/>
      <c r="CB163" s="1148"/>
      <c r="CC163" s="1148"/>
    </row>
    <row r="164" spans="1:81" s="58" customFormat="1" ht="16.2" customHeight="1" x14ac:dyDescent="0.3">
      <c r="A164" s="34"/>
      <c r="B164" s="1167"/>
      <c r="C164" s="1137" t="s">
        <v>3849</v>
      </c>
      <c r="D164" s="1137"/>
      <c r="E164" s="1137"/>
      <c r="F164" s="1137"/>
      <c r="G164" s="1137"/>
      <c r="H164" s="1137"/>
      <c r="I164" s="227"/>
      <c r="J164" s="252" t="s">
        <v>1656</v>
      </c>
      <c r="K164" s="252"/>
      <c r="L164" s="223" t="s">
        <v>20</v>
      </c>
      <c r="M164" s="224"/>
      <c r="N164" s="224"/>
      <c r="O164" s="224"/>
      <c r="P164" s="224"/>
      <c r="Q164" s="225"/>
      <c r="R164" s="1136" t="s">
        <v>3849</v>
      </c>
      <c r="S164" s="1138"/>
      <c r="T164" s="1008" t="s">
        <v>1664</v>
      </c>
      <c r="U164" s="1009"/>
      <c r="V164" s="1010"/>
      <c r="W164" s="248" t="str">
        <f>+$L164</f>
        <v>1. Bienestar Social</v>
      </c>
      <c r="X164" s="224"/>
      <c r="Y164" s="224"/>
      <c r="Z164" s="224"/>
      <c r="AA164" s="225"/>
      <c r="AB164" s="1136" t="s">
        <v>3849</v>
      </c>
      <c r="AC164" s="1137"/>
      <c r="AD164" s="1137"/>
      <c r="AE164" s="1137"/>
      <c r="AF164" s="1137"/>
      <c r="AG164" s="1137"/>
      <c r="AH164" s="1137"/>
      <c r="AI164" s="1137"/>
      <c r="AJ164" s="1138"/>
      <c r="AK164" s="1132" t="s">
        <v>1656</v>
      </c>
      <c r="AL164" s="1132"/>
      <c r="AM164" s="1132"/>
      <c r="AN164" s="1135" t="str">
        <f>+$L164</f>
        <v>1. Bienestar Social</v>
      </c>
      <c r="AO164" s="1135"/>
      <c r="AP164" s="1135"/>
      <c r="AQ164" s="1135"/>
      <c r="AR164" s="1135"/>
      <c r="AS164" s="1135"/>
      <c r="AT164" s="1136" t="s">
        <v>3849</v>
      </c>
      <c r="AU164" s="1137"/>
      <c r="AV164" s="1137"/>
      <c r="AW164" s="1137"/>
      <c r="AX164" s="1137"/>
      <c r="AY164" s="1137"/>
      <c r="AZ164" s="1137"/>
      <c r="BA164" s="1137"/>
      <c r="BB164" s="1138"/>
      <c r="BC164" s="1132" t="s">
        <v>1656</v>
      </c>
      <c r="BD164" s="1132"/>
      <c r="BE164" s="1132"/>
      <c r="BF164" s="1135" t="str">
        <f>+$L164</f>
        <v>1. Bienestar Social</v>
      </c>
      <c r="BG164" s="1135"/>
      <c r="BH164" s="1135"/>
      <c r="BI164" s="1135"/>
      <c r="BJ164" s="1135"/>
      <c r="BK164" s="1135"/>
      <c r="BL164" s="1136" t="s">
        <v>3849</v>
      </c>
      <c r="BM164" s="1137"/>
      <c r="BN164" s="1137"/>
      <c r="BO164" s="1137"/>
      <c r="BP164" s="1137"/>
      <c r="BQ164" s="1137"/>
      <c r="BR164" s="1137"/>
      <c r="BS164" s="1137"/>
      <c r="BT164" s="1138"/>
      <c r="BU164" s="1132" t="s">
        <v>1656</v>
      </c>
      <c r="BV164" s="1132"/>
      <c r="BW164" s="1132"/>
      <c r="BX164" s="1135" t="str">
        <f>+$L164</f>
        <v>1. Bienestar Social</v>
      </c>
      <c r="BY164" s="1135"/>
      <c r="BZ164" s="1135"/>
      <c r="CA164" s="1135"/>
      <c r="CB164" s="1135"/>
      <c r="CC164" s="1135"/>
    </row>
    <row r="165" spans="1:81" s="58" customFormat="1" ht="16.2" customHeight="1" x14ac:dyDescent="0.3">
      <c r="A165" s="34"/>
      <c r="B165" s="1168"/>
      <c r="C165" s="1140"/>
      <c r="D165" s="1140"/>
      <c r="E165" s="1140"/>
      <c r="F165" s="1140"/>
      <c r="G165" s="1140"/>
      <c r="H165" s="1140"/>
      <c r="I165" s="228"/>
      <c r="J165" s="252" t="s">
        <v>1659</v>
      </c>
      <c r="K165" s="252"/>
      <c r="L165" s="220" t="s">
        <v>395</v>
      </c>
      <c r="M165" s="221"/>
      <c r="N165" s="221"/>
      <c r="O165" s="221"/>
      <c r="P165" s="221"/>
      <c r="Q165" s="222"/>
      <c r="R165" s="1139"/>
      <c r="S165" s="1141"/>
      <c r="T165" s="1008" t="s">
        <v>1665</v>
      </c>
      <c r="U165" s="1009"/>
      <c r="V165" s="1010"/>
      <c r="W165" s="249" t="str">
        <f>+$L165</f>
        <v>1,7 Más Oportunidades para la Juventud</v>
      </c>
      <c r="X165" s="221"/>
      <c r="Y165" s="221"/>
      <c r="Z165" s="221"/>
      <c r="AA165" s="222"/>
      <c r="AB165" s="1139"/>
      <c r="AC165" s="1140"/>
      <c r="AD165" s="1140"/>
      <c r="AE165" s="1140"/>
      <c r="AF165" s="1140"/>
      <c r="AG165" s="1140"/>
      <c r="AH165" s="1140"/>
      <c r="AI165" s="1140"/>
      <c r="AJ165" s="1141"/>
      <c r="AK165" s="1132" t="s">
        <v>1659</v>
      </c>
      <c r="AL165" s="1132"/>
      <c r="AM165" s="1132"/>
      <c r="AN165" s="1133" t="str">
        <f>+$L165</f>
        <v>1,7 Más Oportunidades para la Juventud</v>
      </c>
      <c r="AO165" s="1133"/>
      <c r="AP165" s="1133"/>
      <c r="AQ165" s="1133"/>
      <c r="AR165" s="1133"/>
      <c r="AS165" s="1133"/>
      <c r="AT165" s="1139"/>
      <c r="AU165" s="1140"/>
      <c r="AV165" s="1140"/>
      <c r="AW165" s="1140"/>
      <c r="AX165" s="1140"/>
      <c r="AY165" s="1140"/>
      <c r="AZ165" s="1140"/>
      <c r="BA165" s="1140"/>
      <c r="BB165" s="1141"/>
      <c r="BC165" s="1132" t="s">
        <v>1659</v>
      </c>
      <c r="BD165" s="1132"/>
      <c r="BE165" s="1132"/>
      <c r="BF165" s="1133" t="str">
        <f>+$L165</f>
        <v>1,7 Más Oportunidades para la Juventud</v>
      </c>
      <c r="BG165" s="1133"/>
      <c r="BH165" s="1133"/>
      <c r="BI165" s="1133"/>
      <c r="BJ165" s="1133"/>
      <c r="BK165" s="1133"/>
      <c r="BL165" s="1139"/>
      <c r="BM165" s="1140"/>
      <c r="BN165" s="1140"/>
      <c r="BO165" s="1140"/>
      <c r="BP165" s="1140"/>
      <c r="BQ165" s="1140"/>
      <c r="BR165" s="1140"/>
      <c r="BS165" s="1140"/>
      <c r="BT165" s="1141"/>
      <c r="BU165" s="1132" t="s">
        <v>1659</v>
      </c>
      <c r="BV165" s="1132"/>
      <c r="BW165" s="1132"/>
      <c r="BX165" s="1133" t="str">
        <f>+$L165</f>
        <v>1,7 Más Oportunidades para la Juventud</v>
      </c>
      <c r="BY165" s="1133"/>
      <c r="BZ165" s="1133"/>
      <c r="CA165" s="1133"/>
      <c r="CB165" s="1133"/>
      <c r="CC165" s="1133"/>
    </row>
    <row r="166" spans="1:81" ht="16.2" customHeight="1" thickBot="1" x14ac:dyDescent="0.35">
      <c r="B166" s="2"/>
      <c r="C166" s="2"/>
      <c r="D166" s="2"/>
      <c r="E166" s="2"/>
      <c r="F166" s="2"/>
      <c r="G166" s="2"/>
      <c r="H166" s="2"/>
      <c r="I166" s="2"/>
      <c r="J166" s="59"/>
      <c r="K166" s="1"/>
      <c r="L166" s="1"/>
      <c r="M166" s="1"/>
      <c r="N166" s="1"/>
      <c r="O166" s="1"/>
      <c r="P166" s="1"/>
      <c r="Q166" s="1"/>
      <c r="R166" s="2"/>
      <c r="S166" s="2"/>
      <c r="T166" s="2"/>
      <c r="U166" s="2"/>
      <c r="V166" s="2"/>
      <c r="W166" s="2"/>
      <c r="X166" s="60"/>
      <c r="Y166" s="60"/>
      <c r="Z166" s="60"/>
      <c r="AA166" s="25"/>
      <c r="AB166" s="25"/>
      <c r="AC166" s="1"/>
      <c r="AK166" s="25"/>
      <c r="AT166" s="25"/>
      <c r="BC166" s="25"/>
      <c r="BL166" s="25"/>
    </row>
    <row r="167" spans="1:81" ht="16.2" customHeight="1" thickBot="1" x14ac:dyDescent="0.35">
      <c r="A167" s="1"/>
      <c r="B167" s="1067" t="s">
        <v>3</v>
      </c>
      <c r="C167" s="1067" t="s">
        <v>1661</v>
      </c>
      <c r="D167" s="1134" t="s">
        <v>3813</v>
      </c>
      <c r="E167" s="1134" t="s">
        <v>3812</v>
      </c>
      <c r="F167" s="1126" t="s">
        <v>3814</v>
      </c>
      <c r="G167" s="1126" t="s">
        <v>3815</v>
      </c>
      <c r="H167" s="1126" t="s">
        <v>3816</v>
      </c>
      <c r="I167" s="1126" t="s">
        <v>3817</v>
      </c>
      <c r="J167" s="1125" t="s">
        <v>1662</v>
      </c>
      <c r="K167" s="1129" t="s">
        <v>1674</v>
      </c>
      <c r="L167" s="1094" t="s">
        <v>3850</v>
      </c>
      <c r="M167" s="1040" t="s">
        <v>1652</v>
      </c>
      <c r="N167" s="1113" t="s">
        <v>3851</v>
      </c>
      <c r="O167" s="1116" t="s">
        <v>3852</v>
      </c>
      <c r="P167" s="1119" t="s">
        <v>3853</v>
      </c>
      <c r="Q167" s="1122" t="s">
        <v>3854</v>
      </c>
      <c r="R167" s="1125" t="s">
        <v>1662</v>
      </c>
      <c r="S167" s="1108" t="s">
        <v>4</v>
      </c>
      <c r="T167" s="1107" t="s">
        <v>3818</v>
      </c>
      <c r="U167" s="1107" t="s">
        <v>3819</v>
      </c>
      <c r="V167" s="1107" t="s">
        <v>3820</v>
      </c>
      <c r="W167" s="1108" t="s">
        <v>5</v>
      </c>
      <c r="X167" s="1111" t="s">
        <v>6</v>
      </c>
      <c r="Y167" s="1112"/>
      <c r="Z167" s="1111" t="s">
        <v>7</v>
      </c>
      <c r="AA167" s="1112"/>
      <c r="AB167" s="1067" t="s">
        <v>1662</v>
      </c>
      <c r="AC167" s="1094" t="s">
        <v>3850</v>
      </c>
      <c r="AD167" s="1097" t="s">
        <v>3855</v>
      </c>
      <c r="AE167" s="1098"/>
      <c r="AF167" s="1098"/>
      <c r="AG167" s="1098"/>
      <c r="AH167" s="1098"/>
      <c r="AI167" s="1098"/>
      <c r="AJ167" s="1099"/>
      <c r="AK167" s="1100" t="s">
        <v>1662</v>
      </c>
      <c r="AL167" s="1101" t="s">
        <v>3856</v>
      </c>
      <c r="AM167" s="1104" t="s">
        <v>3857</v>
      </c>
      <c r="AN167" s="1105"/>
      <c r="AO167" s="1105"/>
      <c r="AP167" s="1105"/>
      <c r="AQ167" s="1105"/>
      <c r="AR167" s="1105"/>
      <c r="AS167" s="1106"/>
      <c r="AT167" s="1067" t="s">
        <v>1662</v>
      </c>
      <c r="AU167" s="1082" t="s">
        <v>3858</v>
      </c>
      <c r="AV167" s="1085" t="s">
        <v>3859</v>
      </c>
      <c r="AW167" s="1086"/>
      <c r="AX167" s="1086"/>
      <c r="AY167" s="1086"/>
      <c r="AZ167" s="1086"/>
      <c r="BA167" s="1086"/>
      <c r="BB167" s="1087"/>
      <c r="BC167" s="1067" t="s">
        <v>1662</v>
      </c>
      <c r="BD167" s="1088" t="s">
        <v>3860</v>
      </c>
      <c r="BE167" s="1091" t="s">
        <v>3861</v>
      </c>
      <c r="BF167" s="1092"/>
      <c r="BG167" s="1092"/>
      <c r="BH167" s="1092"/>
      <c r="BI167" s="1092"/>
      <c r="BJ167" s="1092"/>
      <c r="BK167" s="1093"/>
      <c r="BL167" s="1067" t="s">
        <v>1662</v>
      </c>
      <c r="BM167" s="1068" t="s">
        <v>3862</v>
      </c>
      <c r="BN167" s="1070" t="s">
        <v>3863</v>
      </c>
      <c r="BO167" s="1071"/>
      <c r="BP167" s="1071"/>
      <c r="BQ167" s="1071"/>
      <c r="BR167" s="1071"/>
      <c r="BS167" s="1071"/>
      <c r="BT167" s="1072"/>
      <c r="BU167" s="1073" t="s">
        <v>1663</v>
      </c>
      <c r="BV167" s="1074"/>
      <c r="BW167" s="1074"/>
      <c r="BX167" s="1074"/>
      <c r="BY167" s="1074"/>
      <c r="BZ167" s="1074"/>
      <c r="CA167" s="1074"/>
      <c r="CB167" s="1074"/>
      <c r="CC167" s="1075"/>
    </row>
    <row r="168" spans="1:81" ht="16.2" customHeight="1" x14ac:dyDescent="0.3">
      <c r="A168" s="1"/>
      <c r="B168" s="1067"/>
      <c r="C168" s="1067"/>
      <c r="D168" s="1134"/>
      <c r="E168" s="1134"/>
      <c r="F168" s="1127"/>
      <c r="G168" s="1127"/>
      <c r="H168" s="1127"/>
      <c r="I168" s="1127"/>
      <c r="J168" s="1125"/>
      <c r="K168" s="1129"/>
      <c r="L168" s="1095"/>
      <c r="M168" s="1130"/>
      <c r="N168" s="1114"/>
      <c r="O168" s="1117"/>
      <c r="P168" s="1120"/>
      <c r="Q168" s="1123"/>
      <c r="R168" s="1125"/>
      <c r="S168" s="1109"/>
      <c r="T168" s="1107"/>
      <c r="U168" s="1107"/>
      <c r="V168" s="1107"/>
      <c r="W168" s="1109"/>
      <c r="X168" s="390" t="s">
        <v>12</v>
      </c>
      <c r="Y168" s="390" t="s">
        <v>13</v>
      </c>
      <c r="Z168" s="390" t="s">
        <v>12</v>
      </c>
      <c r="AA168" s="390" t="s">
        <v>13</v>
      </c>
      <c r="AB168" s="1067"/>
      <c r="AC168" s="1095"/>
      <c r="AD168" s="1065" t="s">
        <v>8</v>
      </c>
      <c r="AE168" s="1061" t="s">
        <v>9</v>
      </c>
      <c r="AF168" s="1061"/>
      <c r="AG168" s="1061"/>
      <c r="AH168" s="1061"/>
      <c r="AI168" s="1062" t="s">
        <v>1653</v>
      </c>
      <c r="AJ168" s="1063" t="s">
        <v>10</v>
      </c>
      <c r="AK168" s="1067"/>
      <c r="AL168" s="1102"/>
      <c r="AM168" s="1059" t="s">
        <v>11</v>
      </c>
      <c r="AN168" s="1061" t="s">
        <v>9</v>
      </c>
      <c r="AO168" s="1061"/>
      <c r="AP168" s="1061"/>
      <c r="AQ168" s="1061"/>
      <c r="AR168" s="1062" t="s">
        <v>1653</v>
      </c>
      <c r="AS168" s="1063" t="s">
        <v>10</v>
      </c>
      <c r="AT168" s="1067"/>
      <c r="AU168" s="1083"/>
      <c r="AV168" s="1059" t="s">
        <v>11</v>
      </c>
      <c r="AW168" s="1061" t="s">
        <v>9</v>
      </c>
      <c r="AX168" s="1061"/>
      <c r="AY168" s="1061"/>
      <c r="AZ168" s="1061"/>
      <c r="BA168" s="1062" t="s">
        <v>1653</v>
      </c>
      <c r="BB168" s="1063" t="s">
        <v>10</v>
      </c>
      <c r="BC168" s="1067"/>
      <c r="BD168" s="1089"/>
      <c r="BE168" s="1059" t="s">
        <v>11</v>
      </c>
      <c r="BF168" s="1061" t="s">
        <v>9</v>
      </c>
      <c r="BG168" s="1061"/>
      <c r="BH168" s="1061"/>
      <c r="BI168" s="1061"/>
      <c r="BJ168" s="1062" t="s">
        <v>1653</v>
      </c>
      <c r="BK168" s="1063" t="s">
        <v>10</v>
      </c>
      <c r="BL168" s="1067"/>
      <c r="BM168" s="1068"/>
      <c r="BN168" s="1065" t="s">
        <v>11</v>
      </c>
      <c r="BO168" s="1061" t="s">
        <v>9</v>
      </c>
      <c r="BP168" s="1061"/>
      <c r="BQ168" s="1061"/>
      <c r="BR168" s="1061"/>
      <c r="BS168" s="1049" t="s">
        <v>1653</v>
      </c>
      <c r="BT168" s="1051" t="s">
        <v>10</v>
      </c>
      <c r="BU168" s="1076"/>
      <c r="BV168" s="1077"/>
      <c r="BW168" s="1077"/>
      <c r="BX168" s="1077"/>
      <c r="BY168" s="1077"/>
      <c r="BZ168" s="1077"/>
      <c r="CA168" s="1077"/>
      <c r="CB168" s="1077"/>
      <c r="CC168" s="1078"/>
    </row>
    <row r="169" spans="1:81" ht="16.2" customHeight="1" x14ac:dyDescent="0.3">
      <c r="A169" s="1"/>
      <c r="B169" s="1067"/>
      <c r="C169" s="1067"/>
      <c r="D169" s="1134"/>
      <c r="E169" s="1134"/>
      <c r="F169" s="1128"/>
      <c r="G169" s="1128"/>
      <c r="H169" s="1128"/>
      <c r="I169" s="1128"/>
      <c r="J169" s="1125"/>
      <c r="K169" s="1129"/>
      <c r="L169" s="1096"/>
      <c r="M169" s="1131"/>
      <c r="N169" s="1115"/>
      <c r="O169" s="1118"/>
      <c r="P169" s="1121"/>
      <c r="Q169" s="1124"/>
      <c r="R169" s="1125"/>
      <c r="S169" s="1110"/>
      <c r="T169" s="1107"/>
      <c r="U169" s="1107"/>
      <c r="V169" s="1107"/>
      <c r="W169" s="1110"/>
      <c r="X169" s="391" t="s">
        <v>1660</v>
      </c>
      <c r="Y169" s="391" t="s">
        <v>1660</v>
      </c>
      <c r="Z169" s="391" t="s">
        <v>1660</v>
      </c>
      <c r="AA169" s="391" t="s">
        <v>1660</v>
      </c>
      <c r="AB169" s="1067"/>
      <c r="AC169" s="1096"/>
      <c r="AD169" s="1066"/>
      <c r="AE169" s="392" t="s">
        <v>14</v>
      </c>
      <c r="AF169" s="392" t="s">
        <v>17</v>
      </c>
      <c r="AG169" s="392" t="s">
        <v>15</v>
      </c>
      <c r="AH169" s="392" t="s">
        <v>16</v>
      </c>
      <c r="AI169" s="1050"/>
      <c r="AJ169" s="1064"/>
      <c r="AK169" s="1067"/>
      <c r="AL169" s="1103"/>
      <c r="AM169" s="1060"/>
      <c r="AN169" s="392" t="s">
        <v>14</v>
      </c>
      <c r="AO169" s="392" t="s">
        <v>17</v>
      </c>
      <c r="AP169" s="392" t="s">
        <v>15</v>
      </c>
      <c r="AQ169" s="392" t="s">
        <v>16</v>
      </c>
      <c r="AR169" s="1050"/>
      <c r="AS169" s="1064"/>
      <c r="AT169" s="1067"/>
      <c r="AU169" s="1084"/>
      <c r="AV169" s="1060"/>
      <c r="AW169" s="392" t="s">
        <v>14</v>
      </c>
      <c r="AX169" s="392" t="s">
        <v>17</v>
      </c>
      <c r="AY169" s="392" t="s">
        <v>15</v>
      </c>
      <c r="AZ169" s="392" t="s">
        <v>16</v>
      </c>
      <c r="BA169" s="1050"/>
      <c r="BB169" s="1064"/>
      <c r="BC169" s="1067"/>
      <c r="BD169" s="1090"/>
      <c r="BE169" s="1060"/>
      <c r="BF169" s="392" t="s">
        <v>14</v>
      </c>
      <c r="BG169" s="392" t="s">
        <v>17</v>
      </c>
      <c r="BH169" s="392" t="s">
        <v>15</v>
      </c>
      <c r="BI169" s="392" t="s">
        <v>16</v>
      </c>
      <c r="BJ169" s="1050"/>
      <c r="BK169" s="1064"/>
      <c r="BL169" s="1067"/>
      <c r="BM169" s="1069"/>
      <c r="BN169" s="1066"/>
      <c r="BO169" s="392" t="s">
        <v>14</v>
      </c>
      <c r="BP169" s="392" t="s">
        <v>17</v>
      </c>
      <c r="BQ169" s="392" t="s">
        <v>15</v>
      </c>
      <c r="BR169" s="392" t="s">
        <v>16</v>
      </c>
      <c r="BS169" s="1050"/>
      <c r="BT169" s="1052"/>
      <c r="BU169" s="1079"/>
      <c r="BV169" s="1080"/>
      <c r="BW169" s="1080"/>
      <c r="BX169" s="1080"/>
      <c r="BY169" s="1080"/>
      <c r="BZ169" s="1080"/>
      <c r="CA169" s="1080"/>
      <c r="CB169" s="1080"/>
      <c r="CC169" s="1081"/>
    </row>
    <row r="170" spans="1:81" ht="16.2" customHeight="1" thickBot="1" x14ac:dyDescent="0.35">
      <c r="B170" s="2"/>
    </row>
    <row r="171" spans="1:81" s="58" customFormat="1" ht="40.200000000000003" customHeight="1" thickTop="1" x14ac:dyDescent="0.3">
      <c r="A171" s="34"/>
      <c r="B171" s="981" t="s">
        <v>396</v>
      </c>
      <c r="C171" s="1226" t="s">
        <v>399</v>
      </c>
      <c r="D171" s="871">
        <v>4102</v>
      </c>
      <c r="E171" s="851" t="s">
        <v>7598</v>
      </c>
      <c r="F171" s="851">
        <v>4102038</v>
      </c>
      <c r="G171" s="851" t="s">
        <v>7609</v>
      </c>
      <c r="H171" s="851" t="s">
        <v>7610</v>
      </c>
      <c r="I171" s="1184">
        <v>202100450187</v>
      </c>
      <c r="J171" s="812">
        <v>284</v>
      </c>
      <c r="K171" s="854" t="str">
        <f>+[5]Metas!K325</f>
        <v>Municipios con asistencia técnica para la socialización de la Ley 1622 y 1885 que promueven la conformación de los consejos municipales de juventud SJM.</v>
      </c>
      <c r="L171" s="857">
        <v>40</v>
      </c>
      <c r="M171" s="860">
        <f>SUM(N171:Q171)</f>
        <v>40</v>
      </c>
      <c r="N171" s="836">
        <v>10</v>
      </c>
      <c r="O171" s="839">
        <v>10</v>
      </c>
      <c r="P171" s="863">
        <v>10</v>
      </c>
      <c r="Q171" s="866">
        <v>10</v>
      </c>
      <c r="R171" s="812">
        <f>+$J171</f>
        <v>284</v>
      </c>
      <c r="S171" s="231"/>
      <c r="T171" s="235"/>
      <c r="U171" s="235"/>
      <c r="V171" s="235"/>
      <c r="W171" s="231"/>
      <c r="X171" s="256"/>
      <c r="Y171" s="256"/>
      <c r="Z171" s="256"/>
      <c r="AA171" s="256"/>
      <c r="AB171" s="812">
        <f>+$J171</f>
        <v>284</v>
      </c>
      <c r="AC171" s="827">
        <f>+L171</f>
        <v>40</v>
      </c>
      <c r="AD171" s="44">
        <f t="shared" si="13"/>
        <v>0</v>
      </c>
      <c r="AE171" s="44">
        <f t="shared" si="13"/>
        <v>0</v>
      </c>
      <c r="AF171" s="44">
        <f t="shared" si="13"/>
        <v>0</v>
      </c>
      <c r="AG171" s="44">
        <f t="shared" si="13"/>
        <v>0</v>
      </c>
      <c r="AH171" s="44">
        <f t="shared" si="13"/>
        <v>0</v>
      </c>
      <c r="AI171" s="44">
        <f t="shared" si="13"/>
        <v>0</v>
      </c>
      <c r="AJ171" s="44">
        <f t="shared" si="12"/>
        <v>0</v>
      </c>
      <c r="AK171" s="812">
        <f>+$J171</f>
        <v>284</v>
      </c>
      <c r="AL171" s="830">
        <f>+N171</f>
        <v>10</v>
      </c>
      <c r="AM171" s="44">
        <f t="shared" si="14"/>
        <v>0</v>
      </c>
      <c r="AN171" s="47"/>
      <c r="AO171" s="47"/>
      <c r="AP171" s="47"/>
      <c r="AQ171" s="47"/>
      <c r="AR171" s="47"/>
      <c r="AS171" s="47"/>
      <c r="AT171" s="812">
        <f>+$J171</f>
        <v>284</v>
      </c>
      <c r="AU171" s="833">
        <f>+O171</f>
        <v>10</v>
      </c>
      <c r="AV171" s="44">
        <f t="shared" si="15"/>
        <v>0</v>
      </c>
      <c r="AW171" s="47"/>
      <c r="AX171" s="47"/>
      <c r="AY171" s="47"/>
      <c r="AZ171" s="47"/>
      <c r="BA171" s="47"/>
      <c r="BB171" s="47"/>
      <c r="BC171" s="812">
        <f>+$J171</f>
        <v>284</v>
      </c>
      <c r="BD171" s="809">
        <f>+P171</f>
        <v>10</v>
      </c>
      <c r="BE171" s="44">
        <f t="shared" si="16"/>
        <v>0</v>
      </c>
      <c r="BF171" s="47"/>
      <c r="BG171" s="47"/>
      <c r="BH171" s="47"/>
      <c r="BI171" s="47"/>
      <c r="BJ171" s="47"/>
      <c r="BK171" s="47"/>
      <c r="BL171" s="812">
        <f>+$J171</f>
        <v>284</v>
      </c>
      <c r="BM171" s="815">
        <f>+Q171</f>
        <v>10</v>
      </c>
      <c r="BN171" s="44">
        <f t="shared" si="17"/>
        <v>0</v>
      </c>
      <c r="BO171" s="47"/>
      <c r="BP171" s="47"/>
      <c r="BQ171" s="47"/>
      <c r="BR171" s="47"/>
      <c r="BS171" s="47"/>
      <c r="BT171" s="47"/>
      <c r="BU171" s="818"/>
      <c r="BV171" s="819"/>
      <c r="BW171" s="819"/>
      <c r="BX171" s="819"/>
      <c r="BY171" s="819"/>
      <c r="BZ171" s="819"/>
      <c r="CA171" s="819"/>
      <c r="CB171" s="819"/>
      <c r="CC171" s="820"/>
    </row>
    <row r="172" spans="1:81" s="58" customFormat="1" ht="40.200000000000003" customHeight="1" x14ac:dyDescent="0.3">
      <c r="A172" s="34"/>
      <c r="B172" s="982"/>
      <c r="C172" s="1227"/>
      <c r="D172" s="872"/>
      <c r="E172" s="852"/>
      <c r="F172" s="852"/>
      <c r="G172" s="852"/>
      <c r="H172" s="852"/>
      <c r="I172" s="1185"/>
      <c r="J172" s="813"/>
      <c r="K172" s="855"/>
      <c r="L172" s="858"/>
      <c r="M172" s="861"/>
      <c r="N172" s="837"/>
      <c r="O172" s="840"/>
      <c r="P172" s="864"/>
      <c r="Q172" s="867"/>
      <c r="R172" s="813"/>
      <c r="S172" s="39"/>
      <c r="T172" s="236"/>
      <c r="U172" s="236"/>
      <c r="V172" s="236"/>
      <c r="W172" s="39"/>
      <c r="X172" s="31"/>
      <c r="Y172" s="31"/>
      <c r="Z172" s="31"/>
      <c r="AA172" s="31"/>
      <c r="AB172" s="813"/>
      <c r="AC172" s="828"/>
      <c r="AD172" s="51">
        <f t="shared" si="13"/>
        <v>0</v>
      </c>
      <c r="AE172" s="51">
        <f t="shared" si="13"/>
        <v>0</v>
      </c>
      <c r="AF172" s="51">
        <f t="shared" si="13"/>
        <v>0</v>
      </c>
      <c r="AG172" s="51">
        <f t="shared" si="13"/>
        <v>0</v>
      </c>
      <c r="AH172" s="51">
        <f t="shared" si="13"/>
        <v>0</v>
      </c>
      <c r="AI172" s="51">
        <f t="shared" si="13"/>
        <v>0</v>
      </c>
      <c r="AJ172" s="51">
        <f t="shared" si="12"/>
        <v>0</v>
      </c>
      <c r="AK172" s="813"/>
      <c r="AL172" s="831"/>
      <c r="AM172" s="51">
        <f t="shared" si="14"/>
        <v>0</v>
      </c>
      <c r="AN172" s="257"/>
      <c r="AO172" s="257"/>
      <c r="AP172" s="257"/>
      <c r="AQ172" s="257"/>
      <c r="AR172" s="257"/>
      <c r="AS172" s="257"/>
      <c r="AT172" s="813"/>
      <c r="AU172" s="834"/>
      <c r="AV172" s="51">
        <f t="shared" si="15"/>
        <v>0</v>
      </c>
      <c r="AW172" s="257"/>
      <c r="AX172" s="257"/>
      <c r="AY172" s="257"/>
      <c r="AZ172" s="257"/>
      <c r="BA172" s="257"/>
      <c r="BB172" s="257"/>
      <c r="BC172" s="813"/>
      <c r="BD172" s="810"/>
      <c r="BE172" s="51">
        <f t="shared" si="16"/>
        <v>0</v>
      </c>
      <c r="BF172" s="257"/>
      <c r="BG172" s="257"/>
      <c r="BH172" s="257"/>
      <c r="BI172" s="257"/>
      <c r="BJ172" s="257"/>
      <c r="BK172" s="257"/>
      <c r="BL172" s="813"/>
      <c r="BM172" s="816"/>
      <c r="BN172" s="51">
        <f t="shared" si="17"/>
        <v>0</v>
      </c>
      <c r="BO172" s="257"/>
      <c r="BP172" s="257"/>
      <c r="BQ172" s="257"/>
      <c r="BR172" s="257"/>
      <c r="BS172" s="257"/>
      <c r="BT172" s="257"/>
      <c r="BU172" s="821"/>
      <c r="BV172" s="822"/>
      <c r="BW172" s="822"/>
      <c r="BX172" s="822"/>
      <c r="BY172" s="822"/>
      <c r="BZ172" s="822"/>
      <c r="CA172" s="822"/>
      <c r="CB172" s="822"/>
      <c r="CC172" s="823"/>
    </row>
    <row r="173" spans="1:81" s="58" customFormat="1" ht="40.200000000000003" customHeight="1" x14ac:dyDescent="0.3">
      <c r="A173" s="34"/>
      <c r="B173" s="982"/>
      <c r="C173" s="1227"/>
      <c r="D173" s="872"/>
      <c r="E173" s="852"/>
      <c r="F173" s="852"/>
      <c r="G173" s="852"/>
      <c r="H173" s="852"/>
      <c r="I173" s="1185"/>
      <c r="J173" s="813"/>
      <c r="K173" s="855"/>
      <c r="L173" s="858"/>
      <c r="M173" s="861"/>
      <c r="N173" s="837"/>
      <c r="O173" s="840"/>
      <c r="P173" s="864"/>
      <c r="Q173" s="867"/>
      <c r="R173" s="813"/>
      <c r="S173" s="39"/>
      <c r="T173" s="236"/>
      <c r="U173" s="236"/>
      <c r="V173" s="236"/>
      <c r="W173" s="39"/>
      <c r="X173" s="31"/>
      <c r="Y173" s="31"/>
      <c r="Z173" s="31"/>
      <c r="AA173" s="31"/>
      <c r="AB173" s="813"/>
      <c r="AC173" s="828"/>
      <c r="AD173" s="51">
        <f t="shared" si="13"/>
        <v>0</v>
      </c>
      <c r="AE173" s="51">
        <f t="shared" si="13"/>
        <v>0</v>
      </c>
      <c r="AF173" s="51">
        <f t="shared" si="13"/>
        <v>0</v>
      </c>
      <c r="AG173" s="51">
        <f t="shared" si="13"/>
        <v>0</v>
      </c>
      <c r="AH173" s="51">
        <f t="shared" si="13"/>
        <v>0</v>
      </c>
      <c r="AI173" s="51">
        <f t="shared" si="13"/>
        <v>0</v>
      </c>
      <c r="AJ173" s="51">
        <f t="shared" si="12"/>
        <v>0</v>
      </c>
      <c r="AK173" s="813"/>
      <c r="AL173" s="831"/>
      <c r="AM173" s="51">
        <f t="shared" si="14"/>
        <v>0</v>
      </c>
      <c r="AN173" s="257"/>
      <c r="AO173" s="257"/>
      <c r="AP173" s="257"/>
      <c r="AQ173" s="257"/>
      <c r="AR173" s="257"/>
      <c r="AS173" s="257"/>
      <c r="AT173" s="813"/>
      <c r="AU173" s="834"/>
      <c r="AV173" s="51">
        <f t="shared" si="15"/>
        <v>0</v>
      </c>
      <c r="AW173" s="257"/>
      <c r="AX173" s="257"/>
      <c r="AY173" s="257"/>
      <c r="AZ173" s="257"/>
      <c r="BA173" s="257"/>
      <c r="BB173" s="257"/>
      <c r="BC173" s="813"/>
      <c r="BD173" s="810"/>
      <c r="BE173" s="51">
        <f t="shared" si="16"/>
        <v>0</v>
      </c>
      <c r="BF173" s="257"/>
      <c r="BG173" s="257"/>
      <c r="BH173" s="257"/>
      <c r="BI173" s="257"/>
      <c r="BJ173" s="257"/>
      <c r="BK173" s="257"/>
      <c r="BL173" s="813"/>
      <c r="BM173" s="816"/>
      <c r="BN173" s="51">
        <f t="shared" si="17"/>
        <v>0</v>
      </c>
      <c r="BO173" s="257"/>
      <c r="BP173" s="257"/>
      <c r="BQ173" s="257"/>
      <c r="BR173" s="257"/>
      <c r="BS173" s="257"/>
      <c r="BT173" s="257"/>
      <c r="BU173" s="821"/>
      <c r="BV173" s="822"/>
      <c r="BW173" s="822"/>
      <c r="BX173" s="822"/>
      <c r="BY173" s="822"/>
      <c r="BZ173" s="822"/>
      <c r="CA173" s="822"/>
      <c r="CB173" s="822"/>
      <c r="CC173" s="823"/>
    </row>
    <row r="174" spans="1:81" s="58" customFormat="1" ht="40.200000000000003" customHeight="1" thickBot="1" x14ac:dyDescent="0.35">
      <c r="A174" s="34"/>
      <c r="B174" s="982"/>
      <c r="C174" s="1227"/>
      <c r="D174" s="873"/>
      <c r="E174" s="853"/>
      <c r="F174" s="853"/>
      <c r="G174" s="853"/>
      <c r="H174" s="853"/>
      <c r="I174" s="1186"/>
      <c r="J174" s="814"/>
      <c r="K174" s="856"/>
      <c r="L174" s="859"/>
      <c r="M174" s="862"/>
      <c r="N174" s="838"/>
      <c r="O174" s="841"/>
      <c r="P174" s="865"/>
      <c r="Q174" s="874"/>
      <c r="R174" s="814"/>
      <c r="S174" s="232"/>
      <c r="T174" s="237"/>
      <c r="U174" s="237"/>
      <c r="V174" s="237"/>
      <c r="W174" s="232"/>
      <c r="X174" s="260"/>
      <c r="Y174" s="260"/>
      <c r="Z174" s="260"/>
      <c r="AA174" s="260"/>
      <c r="AB174" s="814"/>
      <c r="AC174" s="829"/>
      <c r="AD174" s="46">
        <f t="shared" si="13"/>
        <v>0</v>
      </c>
      <c r="AE174" s="46">
        <f t="shared" si="13"/>
        <v>0</v>
      </c>
      <c r="AF174" s="46">
        <f t="shared" si="13"/>
        <v>0</v>
      </c>
      <c r="AG174" s="46">
        <f t="shared" si="13"/>
        <v>0</v>
      </c>
      <c r="AH174" s="46">
        <f t="shared" si="13"/>
        <v>0</v>
      </c>
      <c r="AI174" s="46">
        <f t="shared" si="13"/>
        <v>0</v>
      </c>
      <c r="AJ174" s="46">
        <f t="shared" si="12"/>
        <v>0</v>
      </c>
      <c r="AK174" s="814"/>
      <c r="AL174" s="832"/>
      <c r="AM174" s="46">
        <f t="shared" si="14"/>
        <v>0</v>
      </c>
      <c r="AN174" s="49"/>
      <c r="AO174" s="49"/>
      <c r="AP174" s="49"/>
      <c r="AQ174" s="49"/>
      <c r="AR174" s="49"/>
      <c r="AS174" s="49"/>
      <c r="AT174" s="814"/>
      <c r="AU174" s="835"/>
      <c r="AV174" s="46">
        <f t="shared" si="15"/>
        <v>0</v>
      </c>
      <c r="AW174" s="49"/>
      <c r="AX174" s="49"/>
      <c r="AY174" s="49"/>
      <c r="AZ174" s="49"/>
      <c r="BA174" s="49"/>
      <c r="BB174" s="49"/>
      <c r="BC174" s="814"/>
      <c r="BD174" s="811"/>
      <c r="BE174" s="46">
        <f t="shared" si="16"/>
        <v>0</v>
      </c>
      <c r="BF174" s="49"/>
      <c r="BG174" s="49"/>
      <c r="BH174" s="49"/>
      <c r="BI174" s="49"/>
      <c r="BJ174" s="49"/>
      <c r="BK174" s="49"/>
      <c r="BL174" s="814"/>
      <c r="BM174" s="817"/>
      <c r="BN174" s="46">
        <f t="shared" si="17"/>
        <v>0</v>
      </c>
      <c r="BO174" s="49"/>
      <c r="BP174" s="49"/>
      <c r="BQ174" s="49"/>
      <c r="BR174" s="49"/>
      <c r="BS174" s="49"/>
      <c r="BT174" s="49"/>
      <c r="BU174" s="824"/>
      <c r="BV174" s="825"/>
      <c r="BW174" s="825"/>
      <c r="BX174" s="825"/>
      <c r="BY174" s="825"/>
      <c r="BZ174" s="825"/>
      <c r="CA174" s="825"/>
      <c r="CB174" s="825"/>
      <c r="CC174" s="826"/>
    </row>
    <row r="175" spans="1:81" s="58" customFormat="1" ht="40.200000000000003" customHeight="1" thickTop="1" x14ac:dyDescent="0.3">
      <c r="A175" s="34"/>
      <c r="B175" s="982"/>
      <c r="C175" s="1227"/>
      <c r="D175" s="871">
        <v>4102</v>
      </c>
      <c r="E175" s="851" t="s">
        <v>7598</v>
      </c>
      <c r="F175" s="851">
        <v>4102038</v>
      </c>
      <c r="G175" s="851" t="s">
        <v>7609</v>
      </c>
      <c r="H175" s="851" t="s">
        <v>7610</v>
      </c>
      <c r="I175" s="1184">
        <v>202100450187</v>
      </c>
      <c r="J175" s="812">
        <v>285</v>
      </c>
      <c r="K175" s="854" t="str">
        <f>+[5]Metas!K326</f>
        <v>Municipios con asistencia técnica, acompañamiento y fortalecimiento para la conformación por resolución de las Plataformas de Juventud mediante la socialización de la Ley 1622 y la Ley estatutaria 1885.</v>
      </c>
      <c r="L175" s="857">
        <v>40</v>
      </c>
      <c r="M175" s="860">
        <f>SUM(N175:Q175)</f>
        <v>40</v>
      </c>
      <c r="N175" s="836">
        <v>10</v>
      </c>
      <c r="O175" s="839">
        <v>10</v>
      </c>
      <c r="P175" s="863">
        <v>10</v>
      </c>
      <c r="Q175" s="866">
        <v>10</v>
      </c>
      <c r="R175" s="812">
        <f>+$J175</f>
        <v>285</v>
      </c>
      <c r="S175" s="231"/>
      <c r="T175" s="235"/>
      <c r="U175" s="235"/>
      <c r="V175" s="235"/>
      <c r="W175" s="231"/>
      <c r="X175" s="256"/>
      <c r="Y175" s="256"/>
      <c r="Z175" s="256"/>
      <c r="AA175" s="256"/>
      <c r="AB175" s="812">
        <f>+$J175</f>
        <v>285</v>
      </c>
      <c r="AC175" s="827">
        <f>+L175</f>
        <v>40</v>
      </c>
      <c r="AD175" s="44">
        <f t="shared" si="13"/>
        <v>0</v>
      </c>
      <c r="AE175" s="44">
        <f t="shared" si="13"/>
        <v>0</v>
      </c>
      <c r="AF175" s="44">
        <f t="shared" si="13"/>
        <v>0</v>
      </c>
      <c r="AG175" s="44">
        <f t="shared" si="13"/>
        <v>0</v>
      </c>
      <c r="AH175" s="44">
        <f t="shared" si="13"/>
        <v>0</v>
      </c>
      <c r="AI175" s="44">
        <f t="shared" si="13"/>
        <v>0</v>
      </c>
      <c r="AJ175" s="44">
        <f t="shared" si="12"/>
        <v>0</v>
      </c>
      <c r="AK175" s="812">
        <f>+$J175</f>
        <v>285</v>
      </c>
      <c r="AL175" s="830">
        <f>+N175</f>
        <v>10</v>
      </c>
      <c r="AM175" s="44">
        <f t="shared" si="14"/>
        <v>0</v>
      </c>
      <c r="AN175" s="47"/>
      <c r="AO175" s="47"/>
      <c r="AP175" s="47"/>
      <c r="AQ175" s="47"/>
      <c r="AR175" s="47"/>
      <c r="AS175" s="47"/>
      <c r="AT175" s="812">
        <f>+$J175</f>
        <v>285</v>
      </c>
      <c r="AU175" s="833">
        <f>+O175</f>
        <v>10</v>
      </c>
      <c r="AV175" s="44">
        <f t="shared" si="15"/>
        <v>0</v>
      </c>
      <c r="AW175" s="47"/>
      <c r="AX175" s="47"/>
      <c r="AY175" s="47"/>
      <c r="AZ175" s="47"/>
      <c r="BA175" s="47"/>
      <c r="BB175" s="47"/>
      <c r="BC175" s="812">
        <f>+$J175</f>
        <v>285</v>
      </c>
      <c r="BD175" s="809">
        <f>+P175</f>
        <v>10</v>
      </c>
      <c r="BE175" s="44">
        <f t="shared" si="16"/>
        <v>0</v>
      </c>
      <c r="BF175" s="47"/>
      <c r="BG175" s="47"/>
      <c r="BH175" s="47"/>
      <c r="BI175" s="47"/>
      <c r="BJ175" s="47"/>
      <c r="BK175" s="47"/>
      <c r="BL175" s="812">
        <f>+$J175</f>
        <v>285</v>
      </c>
      <c r="BM175" s="815">
        <f>+Q175</f>
        <v>10</v>
      </c>
      <c r="BN175" s="44">
        <f t="shared" si="17"/>
        <v>0</v>
      </c>
      <c r="BO175" s="47"/>
      <c r="BP175" s="47"/>
      <c r="BQ175" s="47"/>
      <c r="BR175" s="47"/>
      <c r="BS175" s="47"/>
      <c r="BT175" s="47"/>
      <c r="BU175" s="818"/>
      <c r="BV175" s="819"/>
      <c r="BW175" s="819"/>
      <c r="BX175" s="819"/>
      <c r="BY175" s="819"/>
      <c r="BZ175" s="819"/>
      <c r="CA175" s="819"/>
      <c r="CB175" s="819"/>
      <c r="CC175" s="820"/>
    </row>
    <row r="176" spans="1:81" s="58" customFormat="1" ht="40.200000000000003" customHeight="1" x14ac:dyDescent="0.3">
      <c r="A176" s="34"/>
      <c r="B176" s="982"/>
      <c r="C176" s="1227"/>
      <c r="D176" s="872"/>
      <c r="E176" s="852"/>
      <c r="F176" s="852"/>
      <c r="G176" s="852"/>
      <c r="H176" s="852"/>
      <c r="I176" s="1185"/>
      <c r="J176" s="813"/>
      <c r="K176" s="855"/>
      <c r="L176" s="858"/>
      <c r="M176" s="861"/>
      <c r="N176" s="837"/>
      <c r="O176" s="840"/>
      <c r="P176" s="864"/>
      <c r="Q176" s="867"/>
      <c r="R176" s="813"/>
      <c r="S176" s="39"/>
      <c r="T176" s="236"/>
      <c r="U176" s="236"/>
      <c r="V176" s="236"/>
      <c r="W176" s="39"/>
      <c r="X176" s="31"/>
      <c r="Y176" s="31"/>
      <c r="Z176" s="31"/>
      <c r="AA176" s="31"/>
      <c r="AB176" s="813"/>
      <c r="AC176" s="828"/>
      <c r="AD176" s="51">
        <f t="shared" si="13"/>
        <v>0</v>
      </c>
      <c r="AE176" s="51">
        <f t="shared" si="13"/>
        <v>0</v>
      </c>
      <c r="AF176" s="51">
        <f t="shared" si="13"/>
        <v>0</v>
      </c>
      <c r="AG176" s="51">
        <f t="shared" si="13"/>
        <v>0</v>
      </c>
      <c r="AH176" s="51">
        <f t="shared" si="13"/>
        <v>0</v>
      </c>
      <c r="AI176" s="51">
        <f t="shared" si="13"/>
        <v>0</v>
      </c>
      <c r="AJ176" s="51">
        <f t="shared" si="12"/>
        <v>0</v>
      </c>
      <c r="AK176" s="813"/>
      <c r="AL176" s="831"/>
      <c r="AM176" s="51">
        <f t="shared" si="14"/>
        <v>0</v>
      </c>
      <c r="AN176" s="257"/>
      <c r="AO176" s="257"/>
      <c r="AP176" s="257"/>
      <c r="AQ176" s="257"/>
      <c r="AR176" s="257"/>
      <c r="AS176" s="257"/>
      <c r="AT176" s="813"/>
      <c r="AU176" s="834"/>
      <c r="AV176" s="51">
        <f t="shared" si="15"/>
        <v>0</v>
      </c>
      <c r="AW176" s="257"/>
      <c r="AX176" s="257"/>
      <c r="AY176" s="257"/>
      <c r="AZ176" s="257"/>
      <c r="BA176" s="257"/>
      <c r="BB176" s="257"/>
      <c r="BC176" s="813"/>
      <c r="BD176" s="810"/>
      <c r="BE176" s="51">
        <f t="shared" si="16"/>
        <v>0</v>
      </c>
      <c r="BF176" s="257"/>
      <c r="BG176" s="257"/>
      <c r="BH176" s="257"/>
      <c r="BI176" s="257"/>
      <c r="BJ176" s="257"/>
      <c r="BK176" s="257"/>
      <c r="BL176" s="813"/>
      <c r="BM176" s="816"/>
      <c r="BN176" s="51">
        <f t="shared" si="17"/>
        <v>0</v>
      </c>
      <c r="BO176" s="257"/>
      <c r="BP176" s="257"/>
      <c r="BQ176" s="257"/>
      <c r="BR176" s="257"/>
      <c r="BS176" s="257"/>
      <c r="BT176" s="257"/>
      <c r="BU176" s="821"/>
      <c r="BV176" s="822"/>
      <c r="BW176" s="822"/>
      <c r="BX176" s="822"/>
      <c r="BY176" s="822"/>
      <c r="BZ176" s="822"/>
      <c r="CA176" s="822"/>
      <c r="CB176" s="822"/>
      <c r="CC176" s="823"/>
    </row>
    <row r="177" spans="1:81" s="58" customFormat="1" ht="40.200000000000003" customHeight="1" x14ac:dyDescent="0.3">
      <c r="A177" s="34"/>
      <c r="B177" s="982"/>
      <c r="C177" s="1227"/>
      <c r="D177" s="872"/>
      <c r="E177" s="852"/>
      <c r="F177" s="852"/>
      <c r="G177" s="852"/>
      <c r="H177" s="852"/>
      <c r="I177" s="1185"/>
      <c r="J177" s="813"/>
      <c r="K177" s="855"/>
      <c r="L177" s="858"/>
      <c r="M177" s="861"/>
      <c r="N177" s="837"/>
      <c r="O177" s="840"/>
      <c r="P177" s="864"/>
      <c r="Q177" s="867"/>
      <c r="R177" s="813"/>
      <c r="S177" s="39"/>
      <c r="T177" s="236"/>
      <c r="U177" s="236"/>
      <c r="V177" s="236"/>
      <c r="W177" s="39"/>
      <c r="X177" s="31"/>
      <c r="Y177" s="31"/>
      <c r="Z177" s="31"/>
      <c r="AA177" s="31"/>
      <c r="AB177" s="813"/>
      <c r="AC177" s="828"/>
      <c r="AD177" s="51">
        <f t="shared" si="13"/>
        <v>0</v>
      </c>
      <c r="AE177" s="51">
        <f t="shared" si="13"/>
        <v>0</v>
      </c>
      <c r="AF177" s="51">
        <f t="shared" si="13"/>
        <v>0</v>
      </c>
      <c r="AG177" s="51">
        <f t="shared" si="13"/>
        <v>0</v>
      </c>
      <c r="AH177" s="51">
        <f t="shared" si="13"/>
        <v>0</v>
      </c>
      <c r="AI177" s="51">
        <f t="shared" si="13"/>
        <v>0</v>
      </c>
      <c r="AJ177" s="51">
        <f t="shared" si="12"/>
        <v>0</v>
      </c>
      <c r="AK177" s="813"/>
      <c r="AL177" s="831"/>
      <c r="AM177" s="51">
        <f t="shared" si="14"/>
        <v>0</v>
      </c>
      <c r="AN177" s="257"/>
      <c r="AO177" s="257"/>
      <c r="AP177" s="257"/>
      <c r="AQ177" s="257"/>
      <c r="AR177" s="257"/>
      <c r="AS177" s="257"/>
      <c r="AT177" s="813"/>
      <c r="AU177" s="834"/>
      <c r="AV177" s="51">
        <f t="shared" si="15"/>
        <v>0</v>
      </c>
      <c r="AW177" s="257"/>
      <c r="AX177" s="257"/>
      <c r="AY177" s="257"/>
      <c r="AZ177" s="257"/>
      <c r="BA177" s="257"/>
      <c r="BB177" s="257"/>
      <c r="BC177" s="813"/>
      <c r="BD177" s="810"/>
      <c r="BE177" s="51">
        <f t="shared" si="16"/>
        <v>0</v>
      </c>
      <c r="BF177" s="257"/>
      <c r="BG177" s="257"/>
      <c r="BH177" s="257"/>
      <c r="BI177" s="257"/>
      <c r="BJ177" s="257"/>
      <c r="BK177" s="257"/>
      <c r="BL177" s="813"/>
      <c r="BM177" s="816"/>
      <c r="BN177" s="51">
        <f t="shared" si="17"/>
        <v>0</v>
      </c>
      <c r="BO177" s="257"/>
      <c r="BP177" s="257"/>
      <c r="BQ177" s="257"/>
      <c r="BR177" s="257"/>
      <c r="BS177" s="257"/>
      <c r="BT177" s="257"/>
      <c r="BU177" s="821"/>
      <c r="BV177" s="822"/>
      <c r="BW177" s="822"/>
      <c r="BX177" s="822"/>
      <c r="BY177" s="822"/>
      <c r="BZ177" s="822"/>
      <c r="CA177" s="822"/>
      <c r="CB177" s="822"/>
      <c r="CC177" s="823"/>
    </row>
    <row r="178" spans="1:81" s="58" customFormat="1" ht="40.200000000000003" customHeight="1" thickBot="1" x14ac:dyDescent="0.35">
      <c r="A178" s="34"/>
      <c r="B178" s="982"/>
      <c r="C178" s="1227"/>
      <c r="D178" s="873"/>
      <c r="E178" s="853"/>
      <c r="F178" s="853"/>
      <c r="G178" s="853"/>
      <c r="H178" s="853"/>
      <c r="I178" s="1186"/>
      <c r="J178" s="814"/>
      <c r="K178" s="856"/>
      <c r="L178" s="859"/>
      <c r="M178" s="862"/>
      <c r="N178" s="838"/>
      <c r="O178" s="841"/>
      <c r="P178" s="865"/>
      <c r="Q178" s="874"/>
      <c r="R178" s="814"/>
      <c r="S178" s="232"/>
      <c r="T178" s="237"/>
      <c r="U178" s="237"/>
      <c r="V178" s="237"/>
      <c r="W178" s="232"/>
      <c r="X178" s="260"/>
      <c r="Y178" s="260"/>
      <c r="Z178" s="260"/>
      <c r="AA178" s="260"/>
      <c r="AB178" s="814"/>
      <c r="AC178" s="829"/>
      <c r="AD178" s="46">
        <f t="shared" si="13"/>
        <v>0</v>
      </c>
      <c r="AE178" s="46">
        <f t="shared" si="13"/>
        <v>0</v>
      </c>
      <c r="AF178" s="46">
        <f t="shared" si="13"/>
        <v>0</v>
      </c>
      <c r="AG178" s="46">
        <f t="shared" si="13"/>
        <v>0</v>
      </c>
      <c r="AH178" s="46">
        <f t="shared" si="13"/>
        <v>0</v>
      </c>
      <c r="AI178" s="46">
        <f t="shared" si="13"/>
        <v>0</v>
      </c>
      <c r="AJ178" s="46">
        <f t="shared" si="12"/>
        <v>0</v>
      </c>
      <c r="AK178" s="814"/>
      <c r="AL178" s="832"/>
      <c r="AM178" s="46">
        <f t="shared" si="14"/>
        <v>0</v>
      </c>
      <c r="AN178" s="49"/>
      <c r="AO178" s="49"/>
      <c r="AP178" s="49"/>
      <c r="AQ178" s="49"/>
      <c r="AR178" s="49"/>
      <c r="AS178" s="49"/>
      <c r="AT178" s="814"/>
      <c r="AU178" s="835"/>
      <c r="AV178" s="46">
        <f t="shared" si="15"/>
        <v>0</v>
      </c>
      <c r="AW178" s="49"/>
      <c r="AX178" s="49"/>
      <c r="AY178" s="49"/>
      <c r="AZ178" s="49"/>
      <c r="BA178" s="49"/>
      <c r="BB178" s="49"/>
      <c r="BC178" s="814"/>
      <c r="BD178" s="811"/>
      <c r="BE178" s="46">
        <f t="shared" si="16"/>
        <v>0</v>
      </c>
      <c r="BF178" s="49"/>
      <c r="BG178" s="49"/>
      <c r="BH178" s="49"/>
      <c r="BI178" s="49"/>
      <c r="BJ178" s="49"/>
      <c r="BK178" s="49"/>
      <c r="BL178" s="814"/>
      <c r="BM178" s="817"/>
      <c r="BN178" s="46">
        <f t="shared" si="17"/>
        <v>0</v>
      </c>
      <c r="BO178" s="49"/>
      <c r="BP178" s="49"/>
      <c r="BQ178" s="49"/>
      <c r="BR178" s="49"/>
      <c r="BS178" s="49"/>
      <c r="BT178" s="49"/>
      <c r="BU178" s="824"/>
      <c r="BV178" s="825"/>
      <c r="BW178" s="825"/>
      <c r="BX178" s="825"/>
      <c r="BY178" s="825"/>
      <c r="BZ178" s="825"/>
      <c r="CA178" s="825"/>
      <c r="CB178" s="825"/>
      <c r="CC178" s="826"/>
    </row>
    <row r="179" spans="1:81" s="58" customFormat="1" ht="40.200000000000003" customHeight="1" thickTop="1" x14ac:dyDescent="0.3">
      <c r="A179" s="34"/>
      <c r="B179" s="982"/>
      <c r="C179" s="1227"/>
      <c r="D179" s="871">
        <v>4102</v>
      </c>
      <c r="E179" s="851" t="s">
        <v>7598</v>
      </c>
      <c r="F179" s="851">
        <v>4102038</v>
      </c>
      <c r="G179" s="851" t="s">
        <v>7609</v>
      </c>
      <c r="H179" s="851" t="s">
        <v>7610</v>
      </c>
      <c r="I179" s="1184">
        <v>202100450187</v>
      </c>
      <c r="J179" s="812">
        <v>286</v>
      </c>
      <c r="K179" s="854" t="str">
        <f>+[5]Metas!K327</f>
        <v>Política Publica Departamental de juventud nueva o actualizada aprobada por Ordenanza.</v>
      </c>
      <c r="L179" s="857">
        <v>1</v>
      </c>
      <c r="M179" s="860">
        <f>SUM(N179:Q179)</f>
        <v>1</v>
      </c>
      <c r="N179" s="836"/>
      <c r="O179" s="839"/>
      <c r="P179" s="863">
        <v>1</v>
      </c>
      <c r="Q179" s="866"/>
      <c r="R179" s="812">
        <f>+$J179</f>
        <v>286</v>
      </c>
      <c r="S179" s="231" t="s">
        <v>7611</v>
      </c>
      <c r="T179" s="235" t="s">
        <v>3822</v>
      </c>
      <c r="U179" s="235" t="s">
        <v>3825</v>
      </c>
      <c r="V179" s="235" t="s">
        <v>3830</v>
      </c>
      <c r="W179" s="231" t="s">
        <v>7612</v>
      </c>
      <c r="X179" s="256">
        <v>45146</v>
      </c>
      <c r="Y179" s="256"/>
      <c r="Z179" s="256"/>
      <c r="AA179" s="256"/>
      <c r="AB179" s="812">
        <f>+$J179</f>
        <v>286</v>
      </c>
      <c r="AC179" s="827">
        <f>+L179</f>
        <v>1</v>
      </c>
      <c r="AD179" s="44">
        <v>192</v>
      </c>
      <c r="AE179" s="44">
        <v>192</v>
      </c>
      <c r="AF179" s="44">
        <f t="shared" si="13"/>
        <v>0</v>
      </c>
      <c r="AG179" s="44">
        <f t="shared" si="13"/>
        <v>0</v>
      </c>
      <c r="AH179" s="44">
        <f t="shared" si="13"/>
        <v>0</v>
      </c>
      <c r="AI179" s="44">
        <f t="shared" si="13"/>
        <v>0</v>
      </c>
      <c r="AJ179" s="44">
        <f t="shared" si="13"/>
        <v>0</v>
      </c>
      <c r="AK179" s="812">
        <f>+$J179</f>
        <v>286</v>
      </c>
      <c r="AL179" s="830">
        <f>+N179</f>
        <v>0</v>
      </c>
      <c r="AM179" s="44">
        <f t="shared" si="14"/>
        <v>0</v>
      </c>
      <c r="AN179" s="47"/>
      <c r="AO179" s="47"/>
      <c r="AP179" s="47"/>
      <c r="AQ179" s="47"/>
      <c r="AR179" s="47"/>
      <c r="AS179" s="47"/>
      <c r="AT179" s="812">
        <f>+$J179</f>
        <v>286</v>
      </c>
      <c r="AU179" s="833">
        <f>+O179</f>
        <v>0</v>
      </c>
      <c r="AV179" s="44">
        <f t="shared" si="15"/>
        <v>0</v>
      </c>
      <c r="AW179" s="47"/>
      <c r="AX179" s="47"/>
      <c r="AY179" s="47"/>
      <c r="AZ179" s="47"/>
      <c r="BA179" s="47"/>
      <c r="BB179" s="47"/>
      <c r="BC179" s="812">
        <f>+$J179</f>
        <v>286</v>
      </c>
      <c r="BD179" s="809">
        <f>+P179</f>
        <v>1</v>
      </c>
      <c r="BE179" s="44">
        <f t="shared" si="16"/>
        <v>0</v>
      </c>
      <c r="BF179" s="47"/>
      <c r="BG179" s="47"/>
      <c r="BH179" s="47"/>
      <c r="BI179" s="47"/>
      <c r="BJ179" s="47"/>
      <c r="BK179" s="47"/>
      <c r="BL179" s="812">
        <f>+$J179</f>
        <v>286</v>
      </c>
      <c r="BM179" s="815">
        <f>+Q179</f>
        <v>0</v>
      </c>
      <c r="BN179" s="44">
        <f t="shared" si="17"/>
        <v>0</v>
      </c>
      <c r="BO179" s="47"/>
      <c r="BP179" s="47"/>
      <c r="BQ179" s="47"/>
      <c r="BR179" s="47"/>
      <c r="BS179" s="47"/>
      <c r="BT179" s="47"/>
      <c r="BU179" s="818"/>
      <c r="BV179" s="819"/>
      <c r="BW179" s="819"/>
      <c r="BX179" s="819"/>
      <c r="BY179" s="819"/>
      <c r="BZ179" s="819"/>
      <c r="CA179" s="819"/>
      <c r="CB179" s="819"/>
      <c r="CC179" s="820"/>
    </row>
    <row r="180" spans="1:81" s="58" customFormat="1" ht="40.200000000000003" customHeight="1" x14ac:dyDescent="0.3">
      <c r="A180" s="34"/>
      <c r="B180" s="982"/>
      <c r="C180" s="1227"/>
      <c r="D180" s="872"/>
      <c r="E180" s="852"/>
      <c r="F180" s="852"/>
      <c r="G180" s="852"/>
      <c r="H180" s="852"/>
      <c r="I180" s="1185"/>
      <c r="J180" s="813"/>
      <c r="K180" s="855"/>
      <c r="L180" s="858"/>
      <c r="M180" s="861"/>
      <c r="N180" s="837"/>
      <c r="O180" s="840"/>
      <c r="P180" s="864"/>
      <c r="Q180" s="867"/>
      <c r="R180" s="813"/>
      <c r="S180" s="39"/>
      <c r="T180" s="236"/>
      <c r="U180" s="236"/>
      <c r="V180" s="236"/>
      <c r="W180" s="39"/>
      <c r="X180" s="31"/>
      <c r="Y180" s="31"/>
      <c r="Z180" s="31"/>
      <c r="AA180" s="31"/>
      <c r="AB180" s="813"/>
      <c r="AC180" s="828"/>
      <c r="AD180" s="51">
        <f t="shared" ref="AD180:AJ216" si="18">+AM180+AV180+BE180+BN180</f>
        <v>0</v>
      </c>
      <c r="AE180" s="51">
        <f t="shared" si="18"/>
        <v>0</v>
      </c>
      <c r="AF180" s="51">
        <f t="shared" si="18"/>
        <v>0</v>
      </c>
      <c r="AG180" s="51">
        <f t="shared" si="18"/>
        <v>0</v>
      </c>
      <c r="AH180" s="51">
        <f t="shared" si="18"/>
        <v>0</v>
      </c>
      <c r="AI180" s="51">
        <f t="shared" si="18"/>
        <v>0</v>
      </c>
      <c r="AJ180" s="51">
        <f t="shared" si="18"/>
        <v>0</v>
      </c>
      <c r="AK180" s="813"/>
      <c r="AL180" s="831"/>
      <c r="AM180" s="51">
        <f t="shared" si="14"/>
        <v>0</v>
      </c>
      <c r="AN180" s="257"/>
      <c r="AO180" s="257"/>
      <c r="AP180" s="257"/>
      <c r="AQ180" s="257"/>
      <c r="AR180" s="257"/>
      <c r="AS180" s="257"/>
      <c r="AT180" s="813"/>
      <c r="AU180" s="834"/>
      <c r="AV180" s="51">
        <f t="shared" si="15"/>
        <v>0</v>
      </c>
      <c r="AW180" s="257"/>
      <c r="AX180" s="257"/>
      <c r="AY180" s="257"/>
      <c r="AZ180" s="257"/>
      <c r="BA180" s="257"/>
      <c r="BB180" s="257"/>
      <c r="BC180" s="813"/>
      <c r="BD180" s="810"/>
      <c r="BE180" s="51">
        <f t="shared" si="16"/>
        <v>0</v>
      </c>
      <c r="BF180" s="257"/>
      <c r="BG180" s="257"/>
      <c r="BH180" s="257"/>
      <c r="BI180" s="257"/>
      <c r="BJ180" s="257"/>
      <c r="BK180" s="257"/>
      <c r="BL180" s="813"/>
      <c r="BM180" s="816"/>
      <c r="BN180" s="51">
        <f t="shared" si="17"/>
        <v>0</v>
      </c>
      <c r="BO180" s="257"/>
      <c r="BP180" s="257"/>
      <c r="BQ180" s="257"/>
      <c r="BR180" s="257"/>
      <c r="BS180" s="257"/>
      <c r="BT180" s="257"/>
      <c r="BU180" s="821"/>
      <c r="BV180" s="822"/>
      <c r="BW180" s="822"/>
      <c r="BX180" s="822"/>
      <c r="BY180" s="822"/>
      <c r="BZ180" s="822"/>
      <c r="CA180" s="822"/>
      <c r="CB180" s="822"/>
      <c r="CC180" s="823"/>
    </row>
    <row r="181" spans="1:81" s="58" customFormat="1" ht="40.200000000000003" customHeight="1" x14ac:dyDescent="0.3">
      <c r="A181" s="34"/>
      <c r="B181" s="982"/>
      <c r="C181" s="1227"/>
      <c r="D181" s="872"/>
      <c r="E181" s="852"/>
      <c r="F181" s="852"/>
      <c r="G181" s="852"/>
      <c r="H181" s="852"/>
      <c r="I181" s="1185"/>
      <c r="J181" s="813"/>
      <c r="K181" s="855"/>
      <c r="L181" s="858"/>
      <c r="M181" s="861"/>
      <c r="N181" s="837"/>
      <c r="O181" s="840"/>
      <c r="P181" s="864"/>
      <c r="Q181" s="867"/>
      <c r="R181" s="813"/>
      <c r="S181" s="39"/>
      <c r="T181" s="236"/>
      <c r="U181" s="236"/>
      <c r="V181" s="236"/>
      <c r="W181" s="39"/>
      <c r="X181" s="31"/>
      <c r="Y181" s="31"/>
      <c r="Z181" s="31"/>
      <c r="AA181" s="31"/>
      <c r="AB181" s="813"/>
      <c r="AC181" s="828"/>
      <c r="AD181" s="51">
        <f t="shared" si="18"/>
        <v>0</v>
      </c>
      <c r="AE181" s="51">
        <f t="shared" si="18"/>
        <v>0</v>
      </c>
      <c r="AF181" s="51">
        <f t="shared" si="18"/>
        <v>0</v>
      </c>
      <c r="AG181" s="51">
        <f t="shared" si="18"/>
        <v>0</v>
      </c>
      <c r="AH181" s="51">
        <f t="shared" si="18"/>
        <v>0</v>
      </c>
      <c r="AI181" s="51">
        <f t="shared" si="18"/>
        <v>0</v>
      </c>
      <c r="AJ181" s="51">
        <f t="shared" si="18"/>
        <v>0</v>
      </c>
      <c r="AK181" s="813"/>
      <c r="AL181" s="831"/>
      <c r="AM181" s="51">
        <f t="shared" si="14"/>
        <v>0</v>
      </c>
      <c r="AN181" s="257"/>
      <c r="AO181" s="257"/>
      <c r="AP181" s="257"/>
      <c r="AQ181" s="257"/>
      <c r="AR181" s="257"/>
      <c r="AS181" s="257"/>
      <c r="AT181" s="813"/>
      <c r="AU181" s="834"/>
      <c r="AV181" s="51">
        <f t="shared" si="15"/>
        <v>0</v>
      </c>
      <c r="AW181" s="257"/>
      <c r="AX181" s="257"/>
      <c r="AY181" s="257"/>
      <c r="AZ181" s="257"/>
      <c r="BA181" s="257"/>
      <c r="BB181" s="257"/>
      <c r="BC181" s="813"/>
      <c r="BD181" s="810"/>
      <c r="BE181" s="51">
        <f t="shared" si="16"/>
        <v>0</v>
      </c>
      <c r="BF181" s="257"/>
      <c r="BG181" s="257"/>
      <c r="BH181" s="257"/>
      <c r="BI181" s="257"/>
      <c r="BJ181" s="257"/>
      <c r="BK181" s="257"/>
      <c r="BL181" s="813"/>
      <c r="BM181" s="816"/>
      <c r="BN181" s="51">
        <f t="shared" si="17"/>
        <v>0</v>
      </c>
      <c r="BO181" s="257"/>
      <c r="BP181" s="257"/>
      <c r="BQ181" s="257"/>
      <c r="BR181" s="257"/>
      <c r="BS181" s="257"/>
      <c r="BT181" s="257"/>
      <c r="BU181" s="821"/>
      <c r="BV181" s="822"/>
      <c r="BW181" s="822"/>
      <c r="BX181" s="822"/>
      <c r="BY181" s="822"/>
      <c r="BZ181" s="822"/>
      <c r="CA181" s="822"/>
      <c r="CB181" s="822"/>
      <c r="CC181" s="823"/>
    </row>
    <row r="182" spans="1:81" s="58" customFormat="1" ht="40.200000000000003" customHeight="1" thickBot="1" x14ac:dyDescent="0.35">
      <c r="A182" s="34"/>
      <c r="B182" s="982"/>
      <c r="C182" s="1227"/>
      <c r="D182" s="873"/>
      <c r="E182" s="853"/>
      <c r="F182" s="853"/>
      <c r="G182" s="853"/>
      <c r="H182" s="853"/>
      <c r="I182" s="1186"/>
      <c r="J182" s="814"/>
      <c r="K182" s="856"/>
      <c r="L182" s="859"/>
      <c r="M182" s="862"/>
      <c r="N182" s="838"/>
      <c r="O182" s="841"/>
      <c r="P182" s="865"/>
      <c r="Q182" s="874"/>
      <c r="R182" s="814"/>
      <c r="S182" s="232"/>
      <c r="T182" s="237"/>
      <c r="U182" s="237"/>
      <c r="V182" s="237"/>
      <c r="W182" s="232"/>
      <c r="X182" s="260"/>
      <c r="Y182" s="260"/>
      <c r="Z182" s="260"/>
      <c r="AA182" s="260"/>
      <c r="AB182" s="814"/>
      <c r="AC182" s="829"/>
      <c r="AD182" s="46">
        <f t="shared" si="18"/>
        <v>0</v>
      </c>
      <c r="AE182" s="46">
        <f t="shared" si="18"/>
        <v>0</v>
      </c>
      <c r="AF182" s="46">
        <f t="shared" si="18"/>
        <v>0</v>
      </c>
      <c r="AG182" s="46">
        <f t="shared" si="18"/>
        <v>0</v>
      </c>
      <c r="AH182" s="46">
        <f t="shared" si="18"/>
        <v>0</v>
      </c>
      <c r="AI182" s="46">
        <f t="shared" si="18"/>
        <v>0</v>
      </c>
      <c r="AJ182" s="46">
        <f t="shared" si="18"/>
        <v>0</v>
      </c>
      <c r="AK182" s="814"/>
      <c r="AL182" s="832"/>
      <c r="AM182" s="46">
        <f t="shared" si="14"/>
        <v>0</v>
      </c>
      <c r="AN182" s="49"/>
      <c r="AO182" s="49"/>
      <c r="AP182" s="49"/>
      <c r="AQ182" s="49"/>
      <c r="AR182" s="49"/>
      <c r="AS182" s="49"/>
      <c r="AT182" s="814"/>
      <c r="AU182" s="835"/>
      <c r="AV182" s="46">
        <f t="shared" si="15"/>
        <v>0</v>
      </c>
      <c r="AW182" s="49"/>
      <c r="AX182" s="49"/>
      <c r="AY182" s="49"/>
      <c r="AZ182" s="49"/>
      <c r="BA182" s="49"/>
      <c r="BB182" s="49"/>
      <c r="BC182" s="814"/>
      <c r="BD182" s="811"/>
      <c r="BE182" s="46">
        <f t="shared" si="16"/>
        <v>0</v>
      </c>
      <c r="BF182" s="49"/>
      <c r="BG182" s="49"/>
      <c r="BH182" s="49"/>
      <c r="BI182" s="49"/>
      <c r="BJ182" s="49"/>
      <c r="BK182" s="49"/>
      <c r="BL182" s="814"/>
      <c r="BM182" s="817"/>
      <c r="BN182" s="46">
        <f t="shared" si="17"/>
        <v>0</v>
      </c>
      <c r="BO182" s="49"/>
      <c r="BP182" s="49"/>
      <c r="BQ182" s="49"/>
      <c r="BR182" s="49"/>
      <c r="BS182" s="49"/>
      <c r="BT182" s="49"/>
      <c r="BU182" s="824"/>
      <c r="BV182" s="825"/>
      <c r="BW182" s="825"/>
      <c r="BX182" s="825"/>
      <c r="BY182" s="825"/>
      <c r="BZ182" s="825"/>
      <c r="CA182" s="825"/>
      <c r="CB182" s="825"/>
      <c r="CC182" s="826"/>
    </row>
    <row r="183" spans="1:81" s="58" customFormat="1" ht="40.200000000000003" customHeight="1" thickTop="1" x14ac:dyDescent="0.3">
      <c r="A183" s="34"/>
      <c r="B183" s="982"/>
      <c r="C183" s="1227"/>
      <c r="D183" s="871">
        <v>4102</v>
      </c>
      <c r="E183" s="851" t="s">
        <v>7598</v>
      </c>
      <c r="F183" s="851">
        <v>4102038</v>
      </c>
      <c r="G183" s="851" t="s">
        <v>7609</v>
      </c>
      <c r="H183" s="851" t="s">
        <v>7610</v>
      </c>
      <c r="I183" s="1184">
        <v>202100450187</v>
      </c>
      <c r="J183" s="812">
        <v>287</v>
      </c>
      <c r="K183" s="854" t="str">
        <f>+[5]Metas!K328</f>
        <v>Plan decenal de Juventud diseñado, socializado e implementado en los 40 municipios del Departamento.</v>
      </c>
      <c r="L183" s="857"/>
      <c r="M183" s="860">
        <f>SUM(N183:Q183)</f>
        <v>0</v>
      </c>
      <c r="N183" s="836"/>
      <c r="O183" s="839"/>
      <c r="P183" s="863"/>
      <c r="Q183" s="866"/>
      <c r="R183" s="812">
        <f>+$J183</f>
        <v>287</v>
      </c>
      <c r="S183" s="231"/>
      <c r="T183" s="235"/>
      <c r="U183" s="235"/>
      <c r="V183" s="235"/>
      <c r="W183" s="231"/>
      <c r="X183" s="256"/>
      <c r="Y183" s="256"/>
      <c r="Z183" s="256"/>
      <c r="AA183" s="256"/>
      <c r="AB183" s="812">
        <f>+$J183</f>
        <v>287</v>
      </c>
      <c r="AC183" s="827">
        <f>+L183</f>
        <v>0</v>
      </c>
      <c r="AD183" s="44">
        <f t="shared" si="18"/>
        <v>0</v>
      </c>
      <c r="AE183" s="44">
        <f t="shared" si="18"/>
        <v>0</v>
      </c>
      <c r="AF183" s="44">
        <f t="shared" si="18"/>
        <v>0</v>
      </c>
      <c r="AG183" s="44">
        <f t="shared" si="18"/>
        <v>0</v>
      </c>
      <c r="AH183" s="44">
        <f t="shared" si="18"/>
        <v>0</v>
      </c>
      <c r="AI183" s="44">
        <f t="shared" si="18"/>
        <v>0</v>
      </c>
      <c r="AJ183" s="44">
        <f t="shared" si="18"/>
        <v>0</v>
      </c>
      <c r="AK183" s="812">
        <f>+$J183</f>
        <v>287</v>
      </c>
      <c r="AL183" s="830">
        <f>+N183</f>
        <v>0</v>
      </c>
      <c r="AM183" s="44">
        <f t="shared" si="14"/>
        <v>0</v>
      </c>
      <c r="AN183" s="47"/>
      <c r="AO183" s="47"/>
      <c r="AP183" s="47"/>
      <c r="AQ183" s="47"/>
      <c r="AR183" s="47"/>
      <c r="AS183" s="47"/>
      <c r="AT183" s="812">
        <f>+$J183</f>
        <v>287</v>
      </c>
      <c r="AU183" s="833">
        <f>+O183</f>
        <v>0</v>
      </c>
      <c r="AV183" s="44">
        <f t="shared" si="15"/>
        <v>0</v>
      </c>
      <c r="AW183" s="47"/>
      <c r="AX183" s="47"/>
      <c r="AY183" s="47"/>
      <c r="AZ183" s="47"/>
      <c r="BA183" s="47"/>
      <c r="BB183" s="47"/>
      <c r="BC183" s="812">
        <f>+$J183</f>
        <v>287</v>
      </c>
      <c r="BD183" s="809">
        <f>+P183</f>
        <v>0</v>
      </c>
      <c r="BE183" s="44">
        <f t="shared" si="16"/>
        <v>0</v>
      </c>
      <c r="BF183" s="47"/>
      <c r="BG183" s="47"/>
      <c r="BH183" s="47"/>
      <c r="BI183" s="47"/>
      <c r="BJ183" s="47"/>
      <c r="BK183" s="47"/>
      <c r="BL183" s="812">
        <f>+$J183</f>
        <v>287</v>
      </c>
      <c r="BM183" s="815">
        <f>+Q183</f>
        <v>0</v>
      </c>
      <c r="BN183" s="44">
        <f t="shared" si="17"/>
        <v>0</v>
      </c>
      <c r="BO183" s="47"/>
      <c r="BP183" s="47"/>
      <c r="BQ183" s="47"/>
      <c r="BR183" s="47"/>
      <c r="BS183" s="47"/>
      <c r="BT183" s="47"/>
      <c r="BU183" s="818"/>
      <c r="BV183" s="819"/>
      <c r="BW183" s="819"/>
      <c r="BX183" s="819"/>
      <c r="BY183" s="819"/>
      <c r="BZ183" s="819"/>
      <c r="CA183" s="819"/>
      <c r="CB183" s="819"/>
      <c r="CC183" s="820"/>
    </row>
    <row r="184" spans="1:81" s="58" customFormat="1" ht="40.200000000000003" customHeight="1" x14ac:dyDescent="0.3">
      <c r="A184" s="34"/>
      <c r="B184" s="982"/>
      <c r="C184" s="1227"/>
      <c r="D184" s="872"/>
      <c r="E184" s="852"/>
      <c r="F184" s="852"/>
      <c r="G184" s="852"/>
      <c r="H184" s="852"/>
      <c r="I184" s="1185"/>
      <c r="J184" s="813"/>
      <c r="K184" s="855"/>
      <c r="L184" s="858"/>
      <c r="M184" s="861"/>
      <c r="N184" s="837"/>
      <c r="O184" s="840"/>
      <c r="P184" s="864"/>
      <c r="Q184" s="867"/>
      <c r="R184" s="813"/>
      <c r="S184" s="39"/>
      <c r="T184" s="236"/>
      <c r="U184" s="236"/>
      <c r="V184" s="236"/>
      <c r="W184" s="39"/>
      <c r="X184" s="31"/>
      <c r="Y184" s="31"/>
      <c r="Z184" s="31"/>
      <c r="AA184" s="31"/>
      <c r="AB184" s="813"/>
      <c r="AC184" s="828"/>
      <c r="AD184" s="51">
        <f t="shared" si="18"/>
        <v>0</v>
      </c>
      <c r="AE184" s="51">
        <f t="shared" si="18"/>
        <v>0</v>
      </c>
      <c r="AF184" s="51">
        <f t="shared" si="18"/>
        <v>0</v>
      </c>
      <c r="AG184" s="51">
        <f t="shared" si="18"/>
        <v>0</v>
      </c>
      <c r="AH184" s="51">
        <f t="shared" si="18"/>
        <v>0</v>
      </c>
      <c r="AI184" s="51">
        <f t="shared" si="18"/>
        <v>0</v>
      </c>
      <c r="AJ184" s="51">
        <f t="shared" si="18"/>
        <v>0</v>
      </c>
      <c r="AK184" s="813"/>
      <c r="AL184" s="831"/>
      <c r="AM184" s="51">
        <f t="shared" si="14"/>
        <v>0</v>
      </c>
      <c r="AN184" s="257"/>
      <c r="AO184" s="257"/>
      <c r="AP184" s="257"/>
      <c r="AQ184" s="257"/>
      <c r="AR184" s="257"/>
      <c r="AS184" s="257"/>
      <c r="AT184" s="813"/>
      <c r="AU184" s="834"/>
      <c r="AV184" s="51">
        <f t="shared" si="15"/>
        <v>0</v>
      </c>
      <c r="AW184" s="257"/>
      <c r="AX184" s="257"/>
      <c r="AY184" s="257"/>
      <c r="AZ184" s="257"/>
      <c r="BA184" s="257"/>
      <c r="BB184" s="257"/>
      <c r="BC184" s="813"/>
      <c r="BD184" s="810"/>
      <c r="BE184" s="51">
        <f t="shared" si="16"/>
        <v>0</v>
      </c>
      <c r="BF184" s="257"/>
      <c r="BG184" s="257"/>
      <c r="BH184" s="257"/>
      <c r="BI184" s="257"/>
      <c r="BJ184" s="257"/>
      <c r="BK184" s="257"/>
      <c r="BL184" s="813"/>
      <c r="BM184" s="816"/>
      <c r="BN184" s="51">
        <f t="shared" si="17"/>
        <v>0</v>
      </c>
      <c r="BO184" s="257"/>
      <c r="BP184" s="257"/>
      <c r="BQ184" s="257"/>
      <c r="BR184" s="257"/>
      <c r="BS184" s="257"/>
      <c r="BT184" s="257"/>
      <c r="BU184" s="821"/>
      <c r="BV184" s="822"/>
      <c r="BW184" s="822"/>
      <c r="BX184" s="822"/>
      <c r="BY184" s="822"/>
      <c r="BZ184" s="822"/>
      <c r="CA184" s="822"/>
      <c r="CB184" s="822"/>
      <c r="CC184" s="823"/>
    </row>
    <row r="185" spans="1:81" s="58" customFormat="1" ht="40.200000000000003" customHeight="1" x14ac:dyDescent="0.3">
      <c r="A185" s="34"/>
      <c r="B185" s="982"/>
      <c r="C185" s="1227"/>
      <c r="D185" s="872"/>
      <c r="E185" s="852"/>
      <c r="F185" s="852"/>
      <c r="G185" s="852"/>
      <c r="H185" s="852"/>
      <c r="I185" s="1185"/>
      <c r="J185" s="813"/>
      <c r="K185" s="855"/>
      <c r="L185" s="858"/>
      <c r="M185" s="861"/>
      <c r="N185" s="837"/>
      <c r="O185" s="840"/>
      <c r="P185" s="864"/>
      <c r="Q185" s="867"/>
      <c r="R185" s="813"/>
      <c r="S185" s="39"/>
      <c r="T185" s="236"/>
      <c r="U185" s="236"/>
      <c r="V185" s="236"/>
      <c r="W185" s="39"/>
      <c r="X185" s="31"/>
      <c r="Y185" s="31"/>
      <c r="Z185" s="31"/>
      <c r="AA185" s="31"/>
      <c r="AB185" s="813"/>
      <c r="AC185" s="828"/>
      <c r="AD185" s="51">
        <f t="shared" si="18"/>
        <v>0</v>
      </c>
      <c r="AE185" s="51">
        <f t="shared" si="18"/>
        <v>0</v>
      </c>
      <c r="AF185" s="51">
        <f t="shared" si="18"/>
        <v>0</v>
      </c>
      <c r="AG185" s="51">
        <f t="shared" si="18"/>
        <v>0</v>
      </c>
      <c r="AH185" s="51">
        <f t="shared" si="18"/>
        <v>0</v>
      </c>
      <c r="AI185" s="51">
        <f t="shared" si="18"/>
        <v>0</v>
      </c>
      <c r="AJ185" s="51">
        <f t="shared" si="18"/>
        <v>0</v>
      </c>
      <c r="AK185" s="813"/>
      <c r="AL185" s="831"/>
      <c r="AM185" s="51">
        <f t="shared" si="14"/>
        <v>0</v>
      </c>
      <c r="AN185" s="257"/>
      <c r="AO185" s="257"/>
      <c r="AP185" s="257"/>
      <c r="AQ185" s="257"/>
      <c r="AR185" s="257"/>
      <c r="AS185" s="257"/>
      <c r="AT185" s="813"/>
      <c r="AU185" s="834"/>
      <c r="AV185" s="51">
        <f t="shared" si="15"/>
        <v>0</v>
      </c>
      <c r="AW185" s="257"/>
      <c r="AX185" s="257"/>
      <c r="AY185" s="257"/>
      <c r="AZ185" s="257"/>
      <c r="BA185" s="257"/>
      <c r="BB185" s="257"/>
      <c r="BC185" s="813"/>
      <c r="BD185" s="810"/>
      <c r="BE185" s="51">
        <f t="shared" si="16"/>
        <v>0</v>
      </c>
      <c r="BF185" s="257"/>
      <c r="BG185" s="257"/>
      <c r="BH185" s="257"/>
      <c r="BI185" s="257"/>
      <c r="BJ185" s="257"/>
      <c r="BK185" s="257"/>
      <c r="BL185" s="813"/>
      <c r="BM185" s="816"/>
      <c r="BN185" s="51">
        <f t="shared" si="17"/>
        <v>0</v>
      </c>
      <c r="BO185" s="257"/>
      <c r="BP185" s="257"/>
      <c r="BQ185" s="257"/>
      <c r="BR185" s="257"/>
      <c r="BS185" s="257"/>
      <c r="BT185" s="257"/>
      <c r="BU185" s="821"/>
      <c r="BV185" s="822"/>
      <c r="BW185" s="822"/>
      <c r="BX185" s="822"/>
      <c r="BY185" s="822"/>
      <c r="BZ185" s="822"/>
      <c r="CA185" s="822"/>
      <c r="CB185" s="822"/>
      <c r="CC185" s="823"/>
    </row>
    <row r="186" spans="1:81" s="58" customFormat="1" ht="40.200000000000003" customHeight="1" thickBot="1" x14ac:dyDescent="0.35">
      <c r="A186" s="34"/>
      <c r="B186" s="982"/>
      <c r="C186" s="1227"/>
      <c r="D186" s="873"/>
      <c r="E186" s="853"/>
      <c r="F186" s="853"/>
      <c r="G186" s="853"/>
      <c r="H186" s="853"/>
      <c r="I186" s="1186"/>
      <c r="J186" s="814"/>
      <c r="K186" s="856"/>
      <c r="L186" s="859"/>
      <c r="M186" s="862"/>
      <c r="N186" s="838"/>
      <c r="O186" s="841"/>
      <c r="P186" s="865"/>
      <c r="Q186" s="874"/>
      <c r="R186" s="814"/>
      <c r="S186" s="232"/>
      <c r="T186" s="237"/>
      <c r="U186" s="237"/>
      <c r="V186" s="237"/>
      <c r="W186" s="232"/>
      <c r="X186" s="260"/>
      <c r="Y186" s="260"/>
      <c r="Z186" s="260"/>
      <c r="AA186" s="260"/>
      <c r="AB186" s="814"/>
      <c r="AC186" s="829"/>
      <c r="AD186" s="46">
        <f t="shared" si="18"/>
        <v>0</v>
      </c>
      <c r="AE186" s="46">
        <f t="shared" si="18"/>
        <v>0</v>
      </c>
      <c r="AF186" s="46">
        <f t="shared" si="18"/>
        <v>0</v>
      </c>
      <c r="AG186" s="46">
        <f t="shared" si="18"/>
        <v>0</v>
      </c>
      <c r="AH186" s="46">
        <f t="shared" si="18"/>
        <v>0</v>
      </c>
      <c r="AI186" s="46">
        <f t="shared" si="18"/>
        <v>0</v>
      </c>
      <c r="AJ186" s="46">
        <f t="shared" si="18"/>
        <v>0</v>
      </c>
      <c r="AK186" s="814"/>
      <c r="AL186" s="832"/>
      <c r="AM186" s="46">
        <f t="shared" si="14"/>
        <v>0</v>
      </c>
      <c r="AN186" s="49"/>
      <c r="AO186" s="49"/>
      <c r="AP186" s="49"/>
      <c r="AQ186" s="49"/>
      <c r="AR186" s="49"/>
      <c r="AS186" s="49"/>
      <c r="AT186" s="814"/>
      <c r="AU186" s="835"/>
      <c r="AV186" s="46">
        <f t="shared" si="15"/>
        <v>0</v>
      </c>
      <c r="AW186" s="49"/>
      <c r="AX186" s="49"/>
      <c r="AY186" s="49"/>
      <c r="AZ186" s="49"/>
      <c r="BA186" s="49"/>
      <c r="BB186" s="49"/>
      <c r="BC186" s="814"/>
      <c r="BD186" s="811"/>
      <c r="BE186" s="46">
        <f t="shared" si="16"/>
        <v>0</v>
      </c>
      <c r="BF186" s="49"/>
      <c r="BG186" s="49"/>
      <c r="BH186" s="49"/>
      <c r="BI186" s="49"/>
      <c r="BJ186" s="49"/>
      <c r="BK186" s="49"/>
      <c r="BL186" s="814"/>
      <c r="BM186" s="817"/>
      <c r="BN186" s="46">
        <f t="shared" si="17"/>
        <v>0</v>
      </c>
      <c r="BO186" s="49"/>
      <c r="BP186" s="49"/>
      <c r="BQ186" s="49"/>
      <c r="BR186" s="49"/>
      <c r="BS186" s="49"/>
      <c r="BT186" s="49"/>
      <c r="BU186" s="824"/>
      <c r="BV186" s="825"/>
      <c r="BW186" s="825"/>
      <c r="BX186" s="825"/>
      <c r="BY186" s="825"/>
      <c r="BZ186" s="825"/>
      <c r="CA186" s="825"/>
      <c r="CB186" s="825"/>
      <c r="CC186" s="826"/>
    </row>
    <row r="187" spans="1:81" s="58" customFormat="1" ht="40.200000000000003" customHeight="1" thickTop="1" x14ac:dyDescent="0.3">
      <c r="A187" s="34"/>
      <c r="B187" s="982"/>
      <c r="C187" s="1227"/>
      <c r="D187" s="871">
        <v>4102</v>
      </c>
      <c r="E187" s="851" t="s">
        <v>7598</v>
      </c>
      <c r="F187" s="851">
        <v>4102038</v>
      </c>
      <c r="G187" s="851" t="s">
        <v>7609</v>
      </c>
      <c r="H187" s="851" t="s">
        <v>7610</v>
      </c>
      <c r="I187" s="1184">
        <v>202100450187</v>
      </c>
      <c r="J187" s="812">
        <v>288</v>
      </c>
      <c r="K187" s="854" t="str">
        <f>+[5]Metas!K329</f>
        <v xml:space="preserve">Encuentros Departamentales de Enlaces y/o Coordinadores de Juventud </v>
      </c>
      <c r="L187" s="857">
        <v>1</v>
      </c>
      <c r="M187" s="860">
        <f>SUM(N187:Q187)</f>
        <v>1</v>
      </c>
      <c r="N187" s="836"/>
      <c r="O187" s="839"/>
      <c r="P187" s="863">
        <v>1</v>
      </c>
      <c r="Q187" s="866"/>
      <c r="R187" s="812">
        <f>+$J187</f>
        <v>288</v>
      </c>
      <c r="S187" s="231" t="s">
        <v>7613</v>
      </c>
      <c r="T187" s="235" t="s">
        <v>3822</v>
      </c>
      <c r="U187" s="235" t="s">
        <v>3828</v>
      </c>
      <c r="V187" s="235" t="s">
        <v>3830</v>
      </c>
      <c r="W187" s="231" t="s">
        <v>7614</v>
      </c>
      <c r="X187" s="256">
        <v>45178</v>
      </c>
      <c r="Y187" s="256"/>
      <c r="Z187" s="256"/>
      <c r="AA187" s="256"/>
      <c r="AB187" s="812">
        <f>+$J187</f>
        <v>288</v>
      </c>
      <c r="AC187" s="827">
        <f>+L187</f>
        <v>1</v>
      </c>
      <c r="AD187" s="44">
        <v>60</v>
      </c>
      <c r="AE187" s="44">
        <v>60</v>
      </c>
      <c r="AF187" s="44">
        <f t="shared" si="18"/>
        <v>0</v>
      </c>
      <c r="AG187" s="44">
        <f t="shared" si="18"/>
        <v>0</v>
      </c>
      <c r="AH187" s="44">
        <f t="shared" si="18"/>
        <v>0</v>
      </c>
      <c r="AI187" s="44">
        <f t="shared" si="18"/>
        <v>0</v>
      </c>
      <c r="AJ187" s="44">
        <f t="shared" si="18"/>
        <v>0</v>
      </c>
      <c r="AK187" s="812">
        <f>+$J187</f>
        <v>288</v>
      </c>
      <c r="AL187" s="830">
        <f>+N187</f>
        <v>0</v>
      </c>
      <c r="AM187" s="44">
        <f t="shared" si="14"/>
        <v>0</v>
      </c>
      <c r="AN187" s="47"/>
      <c r="AO187" s="47"/>
      <c r="AP187" s="47"/>
      <c r="AQ187" s="47"/>
      <c r="AR187" s="47"/>
      <c r="AS187" s="47"/>
      <c r="AT187" s="812">
        <f>+$J187</f>
        <v>288</v>
      </c>
      <c r="AU187" s="833">
        <f>+O187</f>
        <v>0</v>
      </c>
      <c r="AV187" s="44">
        <f t="shared" si="15"/>
        <v>0</v>
      </c>
      <c r="AW187" s="47"/>
      <c r="AX187" s="47"/>
      <c r="AY187" s="47"/>
      <c r="AZ187" s="47"/>
      <c r="BA187" s="47"/>
      <c r="BB187" s="47"/>
      <c r="BC187" s="812">
        <f>+$J187</f>
        <v>288</v>
      </c>
      <c r="BD187" s="809">
        <f>+P187</f>
        <v>1</v>
      </c>
      <c r="BE187" s="44">
        <f t="shared" si="16"/>
        <v>0</v>
      </c>
      <c r="BF187" s="47"/>
      <c r="BG187" s="47"/>
      <c r="BH187" s="47"/>
      <c r="BI187" s="47"/>
      <c r="BJ187" s="47"/>
      <c r="BK187" s="47"/>
      <c r="BL187" s="812">
        <f>+$J187</f>
        <v>288</v>
      </c>
      <c r="BM187" s="815">
        <f>+Q187</f>
        <v>0</v>
      </c>
      <c r="BN187" s="44">
        <f t="shared" si="17"/>
        <v>0</v>
      </c>
      <c r="BO187" s="47"/>
      <c r="BP187" s="47"/>
      <c r="BQ187" s="47"/>
      <c r="BR187" s="47"/>
      <c r="BS187" s="47"/>
      <c r="BT187" s="47"/>
      <c r="BU187" s="818"/>
      <c r="BV187" s="819"/>
      <c r="BW187" s="819"/>
      <c r="BX187" s="819"/>
      <c r="BY187" s="819"/>
      <c r="BZ187" s="819"/>
      <c r="CA187" s="819"/>
      <c r="CB187" s="819"/>
      <c r="CC187" s="820"/>
    </row>
    <row r="188" spans="1:81" s="58" customFormat="1" ht="40.200000000000003" customHeight="1" x14ac:dyDescent="0.3">
      <c r="A188" s="34"/>
      <c r="B188" s="982"/>
      <c r="C188" s="1227"/>
      <c r="D188" s="872"/>
      <c r="E188" s="852"/>
      <c r="F188" s="852"/>
      <c r="G188" s="852"/>
      <c r="H188" s="852"/>
      <c r="I188" s="1185"/>
      <c r="J188" s="813"/>
      <c r="K188" s="855"/>
      <c r="L188" s="858"/>
      <c r="M188" s="861"/>
      <c r="N188" s="837"/>
      <c r="O188" s="840"/>
      <c r="P188" s="864"/>
      <c r="Q188" s="867"/>
      <c r="R188" s="813"/>
      <c r="S188" s="39"/>
      <c r="T188" s="236"/>
      <c r="U188" s="236"/>
      <c r="V188" s="236"/>
      <c r="W188" s="39"/>
      <c r="X188" s="31"/>
      <c r="Y188" s="31"/>
      <c r="Z188" s="31"/>
      <c r="AA188" s="31"/>
      <c r="AB188" s="813"/>
      <c r="AC188" s="828"/>
      <c r="AD188" s="51">
        <f t="shared" si="18"/>
        <v>0</v>
      </c>
      <c r="AE188" s="51">
        <f t="shared" si="18"/>
        <v>0</v>
      </c>
      <c r="AF188" s="51">
        <f t="shared" si="18"/>
        <v>0</v>
      </c>
      <c r="AG188" s="51">
        <f t="shared" si="18"/>
        <v>0</v>
      </c>
      <c r="AH188" s="51">
        <f t="shared" si="18"/>
        <v>0</v>
      </c>
      <c r="AI188" s="51">
        <f t="shared" si="18"/>
        <v>0</v>
      </c>
      <c r="AJ188" s="51">
        <f t="shared" si="18"/>
        <v>0</v>
      </c>
      <c r="AK188" s="813"/>
      <c r="AL188" s="831"/>
      <c r="AM188" s="51">
        <f t="shared" si="14"/>
        <v>0</v>
      </c>
      <c r="AN188" s="257"/>
      <c r="AO188" s="257"/>
      <c r="AP188" s="257"/>
      <c r="AQ188" s="257"/>
      <c r="AR188" s="257"/>
      <c r="AS188" s="257"/>
      <c r="AT188" s="813"/>
      <c r="AU188" s="834"/>
      <c r="AV188" s="51">
        <f t="shared" si="15"/>
        <v>0</v>
      </c>
      <c r="AW188" s="257"/>
      <c r="AX188" s="257"/>
      <c r="AY188" s="257"/>
      <c r="AZ188" s="257"/>
      <c r="BA188" s="257"/>
      <c r="BB188" s="257"/>
      <c r="BC188" s="813"/>
      <c r="BD188" s="810"/>
      <c r="BE188" s="51">
        <f t="shared" si="16"/>
        <v>0</v>
      </c>
      <c r="BF188" s="257"/>
      <c r="BG188" s="257"/>
      <c r="BH188" s="257"/>
      <c r="BI188" s="257"/>
      <c r="BJ188" s="257"/>
      <c r="BK188" s="257"/>
      <c r="BL188" s="813"/>
      <c r="BM188" s="816"/>
      <c r="BN188" s="51">
        <f t="shared" si="17"/>
        <v>0</v>
      </c>
      <c r="BO188" s="257"/>
      <c r="BP188" s="257"/>
      <c r="BQ188" s="257"/>
      <c r="BR188" s="257"/>
      <c r="BS188" s="257"/>
      <c r="BT188" s="257"/>
      <c r="BU188" s="821"/>
      <c r="BV188" s="822"/>
      <c r="BW188" s="822"/>
      <c r="BX188" s="822"/>
      <c r="BY188" s="822"/>
      <c r="BZ188" s="822"/>
      <c r="CA188" s="822"/>
      <c r="CB188" s="822"/>
      <c r="CC188" s="823"/>
    </row>
    <row r="189" spans="1:81" s="58" customFormat="1" ht="40.200000000000003" customHeight="1" x14ac:dyDescent="0.3">
      <c r="A189" s="34"/>
      <c r="B189" s="982"/>
      <c r="C189" s="1227"/>
      <c r="D189" s="872"/>
      <c r="E189" s="852"/>
      <c r="F189" s="852"/>
      <c r="G189" s="852"/>
      <c r="H189" s="852"/>
      <c r="I189" s="1185"/>
      <c r="J189" s="813"/>
      <c r="K189" s="855"/>
      <c r="L189" s="858"/>
      <c r="M189" s="861"/>
      <c r="N189" s="837"/>
      <c r="O189" s="840"/>
      <c r="P189" s="864"/>
      <c r="Q189" s="867"/>
      <c r="R189" s="813"/>
      <c r="S189" s="39"/>
      <c r="T189" s="236"/>
      <c r="U189" s="236"/>
      <c r="V189" s="236"/>
      <c r="W189" s="39"/>
      <c r="X189" s="31"/>
      <c r="Y189" s="31"/>
      <c r="Z189" s="31"/>
      <c r="AA189" s="31"/>
      <c r="AB189" s="813"/>
      <c r="AC189" s="828"/>
      <c r="AD189" s="51">
        <f t="shared" si="18"/>
        <v>0</v>
      </c>
      <c r="AE189" s="51">
        <f t="shared" si="18"/>
        <v>0</v>
      </c>
      <c r="AF189" s="51">
        <f t="shared" si="18"/>
        <v>0</v>
      </c>
      <c r="AG189" s="51">
        <f t="shared" si="18"/>
        <v>0</v>
      </c>
      <c r="AH189" s="51">
        <f t="shared" si="18"/>
        <v>0</v>
      </c>
      <c r="AI189" s="51">
        <f t="shared" si="18"/>
        <v>0</v>
      </c>
      <c r="AJ189" s="51">
        <f t="shared" si="18"/>
        <v>0</v>
      </c>
      <c r="AK189" s="813"/>
      <c r="AL189" s="831"/>
      <c r="AM189" s="51">
        <f t="shared" si="14"/>
        <v>0</v>
      </c>
      <c r="AN189" s="257"/>
      <c r="AO189" s="257"/>
      <c r="AP189" s="257"/>
      <c r="AQ189" s="257"/>
      <c r="AR189" s="257"/>
      <c r="AS189" s="257"/>
      <c r="AT189" s="813"/>
      <c r="AU189" s="834"/>
      <c r="AV189" s="51">
        <f t="shared" si="15"/>
        <v>0</v>
      </c>
      <c r="AW189" s="257"/>
      <c r="AX189" s="257"/>
      <c r="AY189" s="257"/>
      <c r="AZ189" s="257"/>
      <c r="BA189" s="257"/>
      <c r="BB189" s="257"/>
      <c r="BC189" s="813"/>
      <c r="BD189" s="810"/>
      <c r="BE189" s="51">
        <f t="shared" si="16"/>
        <v>0</v>
      </c>
      <c r="BF189" s="257"/>
      <c r="BG189" s="257"/>
      <c r="BH189" s="257"/>
      <c r="BI189" s="257"/>
      <c r="BJ189" s="257"/>
      <c r="BK189" s="257"/>
      <c r="BL189" s="813"/>
      <c r="BM189" s="816"/>
      <c r="BN189" s="51">
        <f t="shared" si="17"/>
        <v>0</v>
      </c>
      <c r="BO189" s="257"/>
      <c r="BP189" s="257"/>
      <c r="BQ189" s="257"/>
      <c r="BR189" s="257"/>
      <c r="BS189" s="257"/>
      <c r="BT189" s="257"/>
      <c r="BU189" s="821"/>
      <c r="BV189" s="822"/>
      <c r="BW189" s="822"/>
      <c r="BX189" s="822"/>
      <c r="BY189" s="822"/>
      <c r="BZ189" s="822"/>
      <c r="CA189" s="822"/>
      <c r="CB189" s="822"/>
      <c r="CC189" s="823"/>
    </row>
    <row r="190" spans="1:81" s="58" customFormat="1" ht="40.200000000000003" customHeight="1" thickBot="1" x14ac:dyDescent="0.35">
      <c r="A190" s="34"/>
      <c r="B190" s="982"/>
      <c r="C190" s="1227"/>
      <c r="D190" s="873"/>
      <c r="E190" s="853"/>
      <c r="F190" s="853"/>
      <c r="G190" s="853"/>
      <c r="H190" s="853"/>
      <c r="I190" s="1186"/>
      <c r="J190" s="814"/>
      <c r="K190" s="856"/>
      <c r="L190" s="859"/>
      <c r="M190" s="862"/>
      <c r="N190" s="838"/>
      <c r="O190" s="841"/>
      <c r="P190" s="865"/>
      <c r="Q190" s="874"/>
      <c r="R190" s="814"/>
      <c r="S190" s="232"/>
      <c r="T190" s="237"/>
      <c r="U190" s="237"/>
      <c r="V190" s="237"/>
      <c r="W190" s="232"/>
      <c r="X190" s="260"/>
      <c r="Y190" s="260"/>
      <c r="Z190" s="260"/>
      <c r="AA190" s="260"/>
      <c r="AB190" s="814"/>
      <c r="AC190" s="829"/>
      <c r="AD190" s="46">
        <f t="shared" si="18"/>
        <v>0</v>
      </c>
      <c r="AE190" s="46">
        <f t="shared" si="18"/>
        <v>0</v>
      </c>
      <c r="AF190" s="46">
        <f t="shared" si="18"/>
        <v>0</v>
      </c>
      <c r="AG190" s="46">
        <f t="shared" si="18"/>
        <v>0</v>
      </c>
      <c r="AH190" s="46">
        <f t="shared" si="18"/>
        <v>0</v>
      </c>
      <c r="AI190" s="46">
        <f t="shared" si="18"/>
        <v>0</v>
      </c>
      <c r="AJ190" s="46">
        <f t="shared" si="18"/>
        <v>0</v>
      </c>
      <c r="AK190" s="814"/>
      <c r="AL190" s="832"/>
      <c r="AM190" s="46">
        <f t="shared" si="14"/>
        <v>0</v>
      </c>
      <c r="AN190" s="49"/>
      <c r="AO190" s="49"/>
      <c r="AP190" s="49"/>
      <c r="AQ190" s="49"/>
      <c r="AR190" s="49"/>
      <c r="AS190" s="49"/>
      <c r="AT190" s="814"/>
      <c r="AU190" s="835"/>
      <c r="AV190" s="46">
        <f t="shared" si="15"/>
        <v>0</v>
      </c>
      <c r="AW190" s="49"/>
      <c r="AX190" s="49"/>
      <c r="AY190" s="49"/>
      <c r="AZ190" s="49"/>
      <c r="BA190" s="49"/>
      <c r="BB190" s="49"/>
      <c r="BC190" s="814"/>
      <c r="BD190" s="811"/>
      <c r="BE190" s="46">
        <f t="shared" si="16"/>
        <v>0</v>
      </c>
      <c r="BF190" s="49"/>
      <c r="BG190" s="49"/>
      <c r="BH190" s="49"/>
      <c r="BI190" s="49"/>
      <c r="BJ190" s="49"/>
      <c r="BK190" s="49"/>
      <c r="BL190" s="814"/>
      <c r="BM190" s="817"/>
      <c r="BN190" s="46">
        <f t="shared" si="17"/>
        <v>0</v>
      </c>
      <c r="BO190" s="49"/>
      <c r="BP190" s="49"/>
      <c r="BQ190" s="49"/>
      <c r="BR190" s="49"/>
      <c r="BS190" s="49"/>
      <c r="BT190" s="49"/>
      <c r="BU190" s="824"/>
      <c r="BV190" s="825"/>
      <c r="BW190" s="825"/>
      <c r="BX190" s="825"/>
      <c r="BY190" s="825"/>
      <c r="BZ190" s="825"/>
      <c r="CA190" s="825"/>
      <c r="CB190" s="825"/>
      <c r="CC190" s="826"/>
    </row>
    <row r="191" spans="1:81" s="58" customFormat="1" ht="40.200000000000003" customHeight="1" thickTop="1" x14ac:dyDescent="0.3">
      <c r="A191" s="34"/>
      <c r="B191" s="982"/>
      <c r="C191" s="1227"/>
      <c r="D191" s="871">
        <v>4102</v>
      </c>
      <c r="E191" s="851" t="s">
        <v>7598</v>
      </c>
      <c r="F191" s="851">
        <v>4102038</v>
      </c>
      <c r="G191" s="851" t="s">
        <v>7609</v>
      </c>
      <c r="H191" s="851" t="s">
        <v>7610</v>
      </c>
      <c r="I191" s="1184">
        <v>202100450187</v>
      </c>
      <c r="J191" s="812">
        <v>289</v>
      </c>
      <c r="K191" s="854" t="str">
        <f>+[5]Metas!K330</f>
        <v xml:space="preserve">Celebración de la semana de la juventud. </v>
      </c>
      <c r="L191" s="857">
        <v>1</v>
      </c>
      <c r="M191" s="860">
        <f>SUM(N191:Q191)</f>
        <v>1</v>
      </c>
      <c r="N191" s="836"/>
      <c r="O191" s="839"/>
      <c r="P191" s="863">
        <v>1</v>
      </c>
      <c r="Q191" s="866"/>
      <c r="R191" s="812">
        <f>+$J191</f>
        <v>289</v>
      </c>
      <c r="S191" s="231" t="s">
        <v>7615</v>
      </c>
      <c r="T191" s="235" t="s">
        <v>3822</v>
      </c>
      <c r="U191" s="235" t="s">
        <v>3828</v>
      </c>
      <c r="V191" s="235" t="s">
        <v>3830</v>
      </c>
      <c r="W191" s="231" t="s">
        <v>7614</v>
      </c>
      <c r="X191" s="256">
        <v>45146</v>
      </c>
      <c r="Y191" s="256"/>
      <c r="Z191" s="256"/>
      <c r="AA191" s="256"/>
      <c r="AB191" s="812">
        <f>+$J191</f>
        <v>289</v>
      </c>
      <c r="AC191" s="827">
        <f>+L191</f>
        <v>1</v>
      </c>
      <c r="AD191" s="44">
        <v>32</v>
      </c>
      <c r="AE191" s="44">
        <v>32</v>
      </c>
      <c r="AF191" s="44">
        <f t="shared" si="18"/>
        <v>0</v>
      </c>
      <c r="AG191" s="44">
        <f t="shared" si="18"/>
        <v>0</v>
      </c>
      <c r="AH191" s="44">
        <f t="shared" si="18"/>
        <v>0</v>
      </c>
      <c r="AI191" s="44">
        <f t="shared" si="18"/>
        <v>0</v>
      </c>
      <c r="AJ191" s="44">
        <f t="shared" si="18"/>
        <v>0</v>
      </c>
      <c r="AK191" s="812">
        <f>+$J191</f>
        <v>289</v>
      </c>
      <c r="AL191" s="830">
        <f>+N191</f>
        <v>0</v>
      </c>
      <c r="AM191" s="44">
        <f t="shared" si="14"/>
        <v>0</v>
      </c>
      <c r="AN191" s="47"/>
      <c r="AO191" s="47"/>
      <c r="AP191" s="47"/>
      <c r="AQ191" s="47"/>
      <c r="AR191" s="47"/>
      <c r="AS191" s="47"/>
      <c r="AT191" s="812">
        <f>+$J191</f>
        <v>289</v>
      </c>
      <c r="AU191" s="833">
        <f>+O191</f>
        <v>0</v>
      </c>
      <c r="AV191" s="44">
        <f t="shared" si="15"/>
        <v>0</v>
      </c>
      <c r="AW191" s="47"/>
      <c r="AX191" s="47"/>
      <c r="AY191" s="47"/>
      <c r="AZ191" s="47"/>
      <c r="BA191" s="47"/>
      <c r="BB191" s="47"/>
      <c r="BC191" s="812">
        <f>+$J191</f>
        <v>289</v>
      </c>
      <c r="BD191" s="809">
        <f>+P191</f>
        <v>1</v>
      </c>
      <c r="BE191" s="44">
        <f t="shared" si="16"/>
        <v>0</v>
      </c>
      <c r="BF191" s="47"/>
      <c r="BG191" s="47"/>
      <c r="BH191" s="47"/>
      <c r="BI191" s="47"/>
      <c r="BJ191" s="47"/>
      <c r="BK191" s="47"/>
      <c r="BL191" s="812">
        <f>+$J191</f>
        <v>289</v>
      </c>
      <c r="BM191" s="815">
        <f>+Q191</f>
        <v>0</v>
      </c>
      <c r="BN191" s="44">
        <f t="shared" si="17"/>
        <v>0</v>
      </c>
      <c r="BO191" s="47"/>
      <c r="BP191" s="47"/>
      <c r="BQ191" s="47"/>
      <c r="BR191" s="47"/>
      <c r="BS191" s="47"/>
      <c r="BT191" s="47"/>
      <c r="BU191" s="818"/>
      <c r="BV191" s="819"/>
      <c r="BW191" s="819"/>
      <c r="BX191" s="819"/>
      <c r="BY191" s="819"/>
      <c r="BZ191" s="819"/>
      <c r="CA191" s="819"/>
      <c r="CB191" s="819"/>
      <c r="CC191" s="820"/>
    </row>
    <row r="192" spans="1:81" s="58" customFormat="1" ht="40.200000000000003" customHeight="1" x14ac:dyDescent="0.3">
      <c r="A192" s="34"/>
      <c r="B192" s="982"/>
      <c r="C192" s="1227"/>
      <c r="D192" s="872"/>
      <c r="E192" s="852"/>
      <c r="F192" s="852"/>
      <c r="G192" s="852"/>
      <c r="H192" s="852"/>
      <c r="I192" s="1185"/>
      <c r="J192" s="813"/>
      <c r="K192" s="855"/>
      <c r="L192" s="858"/>
      <c r="M192" s="861"/>
      <c r="N192" s="837"/>
      <c r="O192" s="840"/>
      <c r="P192" s="864"/>
      <c r="Q192" s="867"/>
      <c r="R192" s="813"/>
      <c r="S192" s="39"/>
      <c r="T192" s="236"/>
      <c r="U192" s="236"/>
      <c r="V192" s="236"/>
      <c r="W192" s="39"/>
      <c r="X192" s="31"/>
      <c r="Y192" s="31"/>
      <c r="Z192" s="31"/>
      <c r="AA192" s="31"/>
      <c r="AB192" s="813"/>
      <c r="AC192" s="828"/>
      <c r="AD192" s="51">
        <f t="shared" si="18"/>
        <v>0</v>
      </c>
      <c r="AE192" s="51">
        <f t="shared" si="18"/>
        <v>0</v>
      </c>
      <c r="AF192" s="51">
        <f t="shared" si="18"/>
        <v>0</v>
      </c>
      <c r="AG192" s="51">
        <f t="shared" si="18"/>
        <v>0</v>
      </c>
      <c r="AH192" s="51">
        <f t="shared" si="18"/>
        <v>0</v>
      </c>
      <c r="AI192" s="51">
        <f t="shared" si="18"/>
        <v>0</v>
      </c>
      <c r="AJ192" s="51">
        <f t="shared" si="18"/>
        <v>0</v>
      </c>
      <c r="AK192" s="813"/>
      <c r="AL192" s="831"/>
      <c r="AM192" s="51">
        <f t="shared" si="14"/>
        <v>0</v>
      </c>
      <c r="AN192" s="257"/>
      <c r="AO192" s="257"/>
      <c r="AP192" s="257"/>
      <c r="AQ192" s="257"/>
      <c r="AR192" s="257"/>
      <c r="AS192" s="257"/>
      <c r="AT192" s="813"/>
      <c r="AU192" s="834"/>
      <c r="AV192" s="51">
        <f t="shared" si="15"/>
        <v>0</v>
      </c>
      <c r="AW192" s="257"/>
      <c r="AX192" s="257"/>
      <c r="AY192" s="257"/>
      <c r="AZ192" s="257"/>
      <c r="BA192" s="257"/>
      <c r="BB192" s="257"/>
      <c r="BC192" s="813"/>
      <c r="BD192" s="810"/>
      <c r="BE192" s="51">
        <f t="shared" si="16"/>
        <v>0</v>
      </c>
      <c r="BF192" s="257"/>
      <c r="BG192" s="257"/>
      <c r="BH192" s="257"/>
      <c r="BI192" s="257"/>
      <c r="BJ192" s="257"/>
      <c r="BK192" s="257"/>
      <c r="BL192" s="813"/>
      <c r="BM192" s="816"/>
      <c r="BN192" s="51">
        <f t="shared" si="17"/>
        <v>0</v>
      </c>
      <c r="BO192" s="257"/>
      <c r="BP192" s="257"/>
      <c r="BQ192" s="257"/>
      <c r="BR192" s="257"/>
      <c r="BS192" s="257"/>
      <c r="BT192" s="257"/>
      <c r="BU192" s="821"/>
      <c r="BV192" s="822"/>
      <c r="BW192" s="822"/>
      <c r="BX192" s="822"/>
      <c r="BY192" s="822"/>
      <c r="BZ192" s="822"/>
      <c r="CA192" s="822"/>
      <c r="CB192" s="822"/>
      <c r="CC192" s="823"/>
    </row>
    <row r="193" spans="1:81" s="58" customFormat="1" ht="40.200000000000003" customHeight="1" x14ac:dyDescent="0.3">
      <c r="A193" s="34"/>
      <c r="B193" s="982"/>
      <c r="C193" s="1227"/>
      <c r="D193" s="872"/>
      <c r="E193" s="852"/>
      <c r="F193" s="852"/>
      <c r="G193" s="852"/>
      <c r="H193" s="852"/>
      <c r="I193" s="1185"/>
      <c r="J193" s="813"/>
      <c r="K193" s="855"/>
      <c r="L193" s="858"/>
      <c r="M193" s="861"/>
      <c r="N193" s="837"/>
      <c r="O193" s="840"/>
      <c r="P193" s="864"/>
      <c r="Q193" s="867"/>
      <c r="R193" s="813"/>
      <c r="S193" s="39"/>
      <c r="T193" s="236"/>
      <c r="U193" s="236"/>
      <c r="V193" s="236"/>
      <c r="W193" s="39"/>
      <c r="X193" s="31"/>
      <c r="Y193" s="31"/>
      <c r="Z193" s="31"/>
      <c r="AA193" s="31"/>
      <c r="AB193" s="813"/>
      <c r="AC193" s="828"/>
      <c r="AD193" s="51">
        <f t="shared" si="18"/>
        <v>0</v>
      </c>
      <c r="AE193" s="51">
        <f t="shared" si="18"/>
        <v>0</v>
      </c>
      <c r="AF193" s="51">
        <f t="shared" si="18"/>
        <v>0</v>
      </c>
      <c r="AG193" s="51">
        <f t="shared" si="18"/>
        <v>0</v>
      </c>
      <c r="AH193" s="51">
        <f t="shared" si="18"/>
        <v>0</v>
      </c>
      <c r="AI193" s="51">
        <f t="shared" si="18"/>
        <v>0</v>
      </c>
      <c r="AJ193" s="51">
        <f t="shared" si="18"/>
        <v>0</v>
      </c>
      <c r="AK193" s="813"/>
      <c r="AL193" s="831"/>
      <c r="AM193" s="51">
        <f t="shared" si="14"/>
        <v>0</v>
      </c>
      <c r="AN193" s="257"/>
      <c r="AO193" s="257"/>
      <c r="AP193" s="257"/>
      <c r="AQ193" s="257"/>
      <c r="AR193" s="257"/>
      <c r="AS193" s="257"/>
      <c r="AT193" s="813"/>
      <c r="AU193" s="834"/>
      <c r="AV193" s="51">
        <f t="shared" si="15"/>
        <v>0</v>
      </c>
      <c r="AW193" s="257"/>
      <c r="AX193" s="257"/>
      <c r="AY193" s="257"/>
      <c r="AZ193" s="257"/>
      <c r="BA193" s="257"/>
      <c r="BB193" s="257"/>
      <c r="BC193" s="813"/>
      <c r="BD193" s="810"/>
      <c r="BE193" s="51">
        <f t="shared" si="16"/>
        <v>0</v>
      </c>
      <c r="BF193" s="257"/>
      <c r="BG193" s="257"/>
      <c r="BH193" s="257"/>
      <c r="BI193" s="257"/>
      <c r="BJ193" s="257"/>
      <c r="BK193" s="257"/>
      <c r="BL193" s="813"/>
      <c r="BM193" s="816"/>
      <c r="BN193" s="51">
        <f t="shared" si="17"/>
        <v>0</v>
      </c>
      <c r="BO193" s="257"/>
      <c r="BP193" s="257"/>
      <c r="BQ193" s="257"/>
      <c r="BR193" s="257"/>
      <c r="BS193" s="257"/>
      <c r="BT193" s="257"/>
      <c r="BU193" s="821"/>
      <c r="BV193" s="822"/>
      <c r="BW193" s="822"/>
      <c r="BX193" s="822"/>
      <c r="BY193" s="822"/>
      <c r="BZ193" s="822"/>
      <c r="CA193" s="822"/>
      <c r="CB193" s="822"/>
      <c r="CC193" s="823"/>
    </row>
    <row r="194" spans="1:81" s="58" customFormat="1" ht="40.200000000000003" customHeight="1" thickBot="1" x14ac:dyDescent="0.35">
      <c r="A194" s="34"/>
      <c r="B194" s="982"/>
      <c r="C194" s="1228"/>
      <c r="D194" s="873"/>
      <c r="E194" s="853"/>
      <c r="F194" s="853"/>
      <c r="G194" s="853"/>
      <c r="H194" s="853"/>
      <c r="I194" s="1186"/>
      <c r="J194" s="814"/>
      <c r="K194" s="856"/>
      <c r="L194" s="859"/>
      <c r="M194" s="862"/>
      <c r="N194" s="838"/>
      <c r="O194" s="841"/>
      <c r="P194" s="865"/>
      <c r="Q194" s="874"/>
      <c r="R194" s="814"/>
      <c r="S194" s="232"/>
      <c r="T194" s="237"/>
      <c r="U194" s="237"/>
      <c r="V194" s="237"/>
      <c r="W194" s="232"/>
      <c r="X194" s="260"/>
      <c r="Y194" s="260"/>
      <c r="Z194" s="260"/>
      <c r="AA194" s="260"/>
      <c r="AB194" s="814"/>
      <c r="AC194" s="829"/>
      <c r="AD194" s="46">
        <f t="shared" si="18"/>
        <v>0</v>
      </c>
      <c r="AE194" s="46">
        <f t="shared" si="18"/>
        <v>0</v>
      </c>
      <c r="AF194" s="46">
        <f t="shared" si="18"/>
        <v>0</v>
      </c>
      <c r="AG194" s="46">
        <f t="shared" si="18"/>
        <v>0</v>
      </c>
      <c r="AH194" s="46">
        <f t="shared" si="18"/>
        <v>0</v>
      </c>
      <c r="AI194" s="46">
        <f t="shared" si="18"/>
        <v>0</v>
      </c>
      <c r="AJ194" s="46">
        <f t="shared" si="18"/>
        <v>0</v>
      </c>
      <c r="AK194" s="814"/>
      <c r="AL194" s="832"/>
      <c r="AM194" s="46">
        <f t="shared" si="14"/>
        <v>0</v>
      </c>
      <c r="AN194" s="49"/>
      <c r="AO194" s="49"/>
      <c r="AP194" s="49"/>
      <c r="AQ194" s="49"/>
      <c r="AR194" s="49"/>
      <c r="AS194" s="49"/>
      <c r="AT194" s="814"/>
      <c r="AU194" s="835"/>
      <c r="AV194" s="46">
        <f t="shared" si="15"/>
        <v>0</v>
      </c>
      <c r="AW194" s="49"/>
      <c r="AX194" s="49"/>
      <c r="AY194" s="49"/>
      <c r="AZ194" s="49"/>
      <c r="BA194" s="49"/>
      <c r="BB194" s="49"/>
      <c r="BC194" s="814"/>
      <c r="BD194" s="811"/>
      <c r="BE194" s="46">
        <f t="shared" si="16"/>
        <v>0</v>
      </c>
      <c r="BF194" s="49"/>
      <c r="BG194" s="49"/>
      <c r="BH194" s="49"/>
      <c r="BI194" s="49"/>
      <c r="BJ194" s="49"/>
      <c r="BK194" s="49"/>
      <c r="BL194" s="814"/>
      <c r="BM194" s="817"/>
      <c r="BN194" s="46">
        <f t="shared" si="17"/>
        <v>0</v>
      </c>
      <c r="BO194" s="49"/>
      <c r="BP194" s="49"/>
      <c r="BQ194" s="49"/>
      <c r="BR194" s="49"/>
      <c r="BS194" s="49"/>
      <c r="BT194" s="49"/>
      <c r="BU194" s="824"/>
      <c r="BV194" s="825"/>
      <c r="BW194" s="825"/>
      <c r="BX194" s="825"/>
      <c r="BY194" s="825"/>
      <c r="BZ194" s="825"/>
      <c r="CA194" s="825"/>
      <c r="CB194" s="825"/>
      <c r="CC194" s="826"/>
    </row>
    <row r="195" spans="1:81" s="58" customFormat="1" ht="40.200000000000003" customHeight="1" thickTop="1" x14ac:dyDescent="0.3">
      <c r="A195" s="34"/>
      <c r="B195" s="982"/>
      <c r="C195" s="868" t="s">
        <v>404</v>
      </c>
      <c r="D195" s="871">
        <v>4102</v>
      </c>
      <c r="E195" s="851" t="s">
        <v>7598</v>
      </c>
      <c r="F195" s="851">
        <v>4102038</v>
      </c>
      <c r="G195" s="851" t="s">
        <v>7609</v>
      </c>
      <c r="H195" s="851" t="s">
        <v>7610</v>
      </c>
      <c r="I195" s="1184">
        <v>202100450187</v>
      </c>
      <c r="J195" s="812">
        <v>290</v>
      </c>
      <c r="K195" s="854" t="str">
        <f>+[5]Metas!K331</f>
        <v xml:space="preserve">Becas de educación superior gestionadas para los jóvenes pertenecientes a los enlaces o coordinadores de juventud. </v>
      </c>
      <c r="L195" s="857"/>
      <c r="M195" s="860">
        <f>SUM(N195:Q195)</f>
        <v>0</v>
      </c>
      <c r="N195" s="836"/>
      <c r="O195" s="839"/>
      <c r="P195" s="863"/>
      <c r="Q195" s="866"/>
      <c r="R195" s="812">
        <f>+$J195</f>
        <v>290</v>
      </c>
      <c r="S195" s="231"/>
      <c r="T195" s="235"/>
      <c r="U195" s="235"/>
      <c r="V195" s="235"/>
      <c r="W195" s="231"/>
      <c r="X195" s="256"/>
      <c r="Y195" s="256"/>
      <c r="Z195" s="256"/>
      <c r="AA195" s="256"/>
      <c r="AB195" s="812">
        <f>+$J195</f>
        <v>290</v>
      </c>
      <c r="AC195" s="827">
        <f>+L195</f>
        <v>0</v>
      </c>
      <c r="AD195" s="44">
        <f t="shared" si="18"/>
        <v>0</v>
      </c>
      <c r="AE195" s="44">
        <f t="shared" si="18"/>
        <v>0</v>
      </c>
      <c r="AF195" s="44">
        <f t="shared" si="18"/>
        <v>0</v>
      </c>
      <c r="AG195" s="44">
        <f t="shared" si="18"/>
        <v>0</v>
      </c>
      <c r="AH195" s="44">
        <f t="shared" si="18"/>
        <v>0</v>
      </c>
      <c r="AI195" s="44">
        <f t="shared" si="18"/>
        <v>0</v>
      </c>
      <c r="AJ195" s="44">
        <f t="shared" si="18"/>
        <v>0</v>
      </c>
      <c r="AK195" s="812">
        <f>+$J195</f>
        <v>290</v>
      </c>
      <c r="AL195" s="830">
        <f>+N195</f>
        <v>0</v>
      </c>
      <c r="AM195" s="44">
        <f t="shared" si="14"/>
        <v>0</v>
      </c>
      <c r="AN195" s="47"/>
      <c r="AO195" s="47"/>
      <c r="AP195" s="47"/>
      <c r="AQ195" s="47"/>
      <c r="AR195" s="47"/>
      <c r="AS195" s="47"/>
      <c r="AT195" s="812">
        <f>+$J195</f>
        <v>290</v>
      </c>
      <c r="AU195" s="833">
        <f>+O195</f>
        <v>0</v>
      </c>
      <c r="AV195" s="44">
        <f t="shared" si="15"/>
        <v>0</v>
      </c>
      <c r="AW195" s="47"/>
      <c r="AX195" s="47"/>
      <c r="AY195" s="47"/>
      <c r="AZ195" s="47"/>
      <c r="BA195" s="47"/>
      <c r="BB195" s="47"/>
      <c r="BC195" s="812">
        <f>+$J195</f>
        <v>290</v>
      </c>
      <c r="BD195" s="809">
        <f>+P195</f>
        <v>0</v>
      </c>
      <c r="BE195" s="44">
        <f t="shared" si="16"/>
        <v>0</v>
      </c>
      <c r="BF195" s="47"/>
      <c r="BG195" s="47"/>
      <c r="BH195" s="47"/>
      <c r="BI195" s="47"/>
      <c r="BJ195" s="47"/>
      <c r="BK195" s="47"/>
      <c r="BL195" s="812">
        <f>+$J195</f>
        <v>290</v>
      </c>
      <c r="BM195" s="815">
        <f>+Q195</f>
        <v>0</v>
      </c>
      <c r="BN195" s="44">
        <f t="shared" si="17"/>
        <v>0</v>
      </c>
      <c r="BO195" s="47"/>
      <c r="BP195" s="47"/>
      <c r="BQ195" s="47"/>
      <c r="BR195" s="47"/>
      <c r="BS195" s="47"/>
      <c r="BT195" s="47"/>
      <c r="BU195" s="818"/>
      <c r="BV195" s="819"/>
      <c r="BW195" s="819"/>
      <c r="BX195" s="819"/>
      <c r="BY195" s="819"/>
      <c r="BZ195" s="819"/>
      <c r="CA195" s="819"/>
      <c r="CB195" s="819"/>
      <c r="CC195" s="820"/>
    </row>
    <row r="196" spans="1:81" s="58" customFormat="1" ht="40.200000000000003" customHeight="1" x14ac:dyDescent="0.3">
      <c r="A196" s="34"/>
      <c r="B196" s="982"/>
      <c r="C196" s="869"/>
      <c r="D196" s="872"/>
      <c r="E196" s="852"/>
      <c r="F196" s="852"/>
      <c r="G196" s="852"/>
      <c r="H196" s="852"/>
      <c r="I196" s="1185"/>
      <c r="J196" s="813"/>
      <c r="K196" s="855"/>
      <c r="L196" s="858"/>
      <c r="M196" s="861"/>
      <c r="N196" s="837"/>
      <c r="O196" s="840"/>
      <c r="P196" s="864"/>
      <c r="Q196" s="867"/>
      <c r="R196" s="813"/>
      <c r="S196" s="39"/>
      <c r="T196" s="236"/>
      <c r="U196" s="236"/>
      <c r="V196" s="236"/>
      <c r="W196" s="39"/>
      <c r="X196" s="31"/>
      <c r="Y196" s="31"/>
      <c r="Z196" s="31"/>
      <c r="AA196" s="31"/>
      <c r="AB196" s="813"/>
      <c r="AC196" s="828"/>
      <c r="AD196" s="51">
        <f t="shared" si="18"/>
        <v>0</v>
      </c>
      <c r="AE196" s="51">
        <f t="shared" si="18"/>
        <v>0</v>
      </c>
      <c r="AF196" s="51">
        <f t="shared" si="18"/>
        <v>0</v>
      </c>
      <c r="AG196" s="51">
        <f t="shared" si="18"/>
        <v>0</v>
      </c>
      <c r="AH196" s="51">
        <f t="shared" si="18"/>
        <v>0</v>
      </c>
      <c r="AI196" s="51">
        <f t="shared" si="18"/>
        <v>0</v>
      </c>
      <c r="AJ196" s="51">
        <f t="shared" si="18"/>
        <v>0</v>
      </c>
      <c r="AK196" s="813"/>
      <c r="AL196" s="831"/>
      <c r="AM196" s="51">
        <f t="shared" si="14"/>
        <v>0</v>
      </c>
      <c r="AN196" s="257"/>
      <c r="AO196" s="257"/>
      <c r="AP196" s="257"/>
      <c r="AQ196" s="257"/>
      <c r="AR196" s="257"/>
      <c r="AS196" s="257"/>
      <c r="AT196" s="813"/>
      <c r="AU196" s="834"/>
      <c r="AV196" s="51">
        <f t="shared" si="15"/>
        <v>0</v>
      </c>
      <c r="AW196" s="257"/>
      <c r="AX196" s="257"/>
      <c r="AY196" s="257"/>
      <c r="AZ196" s="257"/>
      <c r="BA196" s="257"/>
      <c r="BB196" s="257"/>
      <c r="BC196" s="813"/>
      <c r="BD196" s="810"/>
      <c r="BE196" s="51">
        <f t="shared" si="16"/>
        <v>0</v>
      </c>
      <c r="BF196" s="257"/>
      <c r="BG196" s="257"/>
      <c r="BH196" s="257"/>
      <c r="BI196" s="257"/>
      <c r="BJ196" s="257"/>
      <c r="BK196" s="257"/>
      <c r="BL196" s="813"/>
      <c r="BM196" s="816"/>
      <c r="BN196" s="51">
        <f t="shared" si="17"/>
        <v>0</v>
      </c>
      <c r="BO196" s="257"/>
      <c r="BP196" s="257"/>
      <c r="BQ196" s="257"/>
      <c r="BR196" s="257"/>
      <c r="BS196" s="257"/>
      <c r="BT196" s="257"/>
      <c r="BU196" s="821"/>
      <c r="BV196" s="822"/>
      <c r="BW196" s="822"/>
      <c r="BX196" s="822"/>
      <c r="BY196" s="822"/>
      <c r="BZ196" s="822"/>
      <c r="CA196" s="822"/>
      <c r="CB196" s="822"/>
      <c r="CC196" s="823"/>
    </row>
    <row r="197" spans="1:81" s="58" customFormat="1" ht="40.200000000000003" customHeight="1" x14ac:dyDescent="0.3">
      <c r="A197" s="34"/>
      <c r="B197" s="982"/>
      <c r="C197" s="869"/>
      <c r="D197" s="872"/>
      <c r="E197" s="852"/>
      <c r="F197" s="852"/>
      <c r="G197" s="852"/>
      <c r="H197" s="852"/>
      <c r="I197" s="1185"/>
      <c r="J197" s="813"/>
      <c r="K197" s="855"/>
      <c r="L197" s="858"/>
      <c r="M197" s="861"/>
      <c r="N197" s="837"/>
      <c r="O197" s="840"/>
      <c r="P197" s="864"/>
      <c r="Q197" s="867"/>
      <c r="R197" s="813"/>
      <c r="S197" s="39"/>
      <c r="T197" s="236"/>
      <c r="U197" s="236"/>
      <c r="V197" s="236"/>
      <c r="W197" s="39"/>
      <c r="X197" s="31"/>
      <c r="Y197" s="31"/>
      <c r="Z197" s="31"/>
      <c r="AA197" s="31"/>
      <c r="AB197" s="813"/>
      <c r="AC197" s="828"/>
      <c r="AD197" s="51">
        <f t="shared" si="18"/>
        <v>0</v>
      </c>
      <c r="AE197" s="51">
        <f t="shared" si="18"/>
        <v>0</v>
      </c>
      <c r="AF197" s="51">
        <f t="shared" si="18"/>
        <v>0</v>
      </c>
      <c r="AG197" s="51">
        <f t="shared" si="18"/>
        <v>0</v>
      </c>
      <c r="AH197" s="51">
        <f t="shared" si="18"/>
        <v>0</v>
      </c>
      <c r="AI197" s="51">
        <f t="shared" si="18"/>
        <v>0</v>
      </c>
      <c r="AJ197" s="51">
        <f t="shared" si="18"/>
        <v>0</v>
      </c>
      <c r="AK197" s="813"/>
      <c r="AL197" s="831"/>
      <c r="AM197" s="51">
        <f t="shared" si="14"/>
        <v>0</v>
      </c>
      <c r="AN197" s="257"/>
      <c r="AO197" s="257"/>
      <c r="AP197" s="257"/>
      <c r="AQ197" s="257"/>
      <c r="AR197" s="257"/>
      <c r="AS197" s="257"/>
      <c r="AT197" s="813"/>
      <c r="AU197" s="834"/>
      <c r="AV197" s="51">
        <f t="shared" si="15"/>
        <v>0</v>
      </c>
      <c r="AW197" s="257"/>
      <c r="AX197" s="257"/>
      <c r="AY197" s="257"/>
      <c r="AZ197" s="257"/>
      <c r="BA197" s="257"/>
      <c r="BB197" s="257"/>
      <c r="BC197" s="813"/>
      <c r="BD197" s="810"/>
      <c r="BE197" s="51">
        <f t="shared" si="16"/>
        <v>0</v>
      </c>
      <c r="BF197" s="257"/>
      <c r="BG197" s="257"/>
      <c r="BH197" s="257"/>
      <c r="BI197" s="257"/>
      <c r="BJ197" s="257"/>
      <c r="BK197" s="257"/>
      <c r="BL197" s="813"/>
      <c r="BM197" s="816"/>
      <c r="BN197" s="51">
        <f t="shared" si="17"/>
        <v>0</v>
      </c>
      <c r="BO197" s="257"/>
      <c r="BP197" s="257"/>
      <c r="BQ197" s="257"/>
      <c r="BR197" s="257"/>
      <c r="BS197" s="257"/>
      <c r="BT197" s="257"/>
      <c r="BU197" s="821"/>
      <c r="BV197" s="822"/>
      <c r="BW197" s="822"/>
      <c r="BX197" s="822"/>
      <c r="BY197" s="822"/>
      <c r="BZ197" s="822"/>
      <c r="CA197" s="822"/>
      <c r="CB197" s="822"/>
      <c r="CC197" s="823"/>
    </row>
    <row r="198" spans="1:81" s="58" customFormat="1" ht="40.200000000000003" customHeight="1" thickBot="1" x14ac:dyDescent="0.35">
      <c r="A198" s="34"/>
      <c r="B198" s="983"/>
      <c r="C198" s="870"/>
      <c r="D198" s="873"/>
      <c r="E198" s="853"/>
      <c r="F198" s="853"/>
      <c r="G198" s="853"/>
      <c r="H198" s="853"/>
      <c r="I198" s="1186"/>
      <c r="J198" s="814"/>
      <c r="K198" s="856"/>
      <c r="L198" s="859"/>
      <c r="M198" s="862"/>
      <c r="N198" s="838"/>
      <c r="O198" s="841"/>
      <c r="P198" s="865"/>
      <c r="Q198" s="874"/>
      <c r="R198" s="814"/>
      <c r="S198" s="232"/>
      <c r="T198" s="237"/>
      <c r="U198" s="237"/>
      <c r="V198" s="237"/>
      <c r="W198" s="232"/>
      <c r="X198" s="260"/>
      <c r="Y198" s="260"/>
      <c r="Z198" s="260"/>
      <c r="AA198" s="260"/>
      <c r="AB198" s="814"/>
      <c r="AC198" s="829"/>
      <c r="AD198" s="46">
        <f t="shared" si="18"/>
        <v>0</v>
      </c>
      <c r="AE198" s="46">
        <f t="shared" si="18"/>
        <v>0</v>
      </c>
      <c r="AF198" s="46">
        <f t="shared" si="18"/>
        <v>0</v>
      </c>
      <c r="AG198" s="46">
        <f t="shared" si="18"/>
        <v>0</v>
      </c>
      <c r="AH198" s="46">
        <f t="shared" si="18"/>
        <v>0</v>
      </c>
      <c r="AI198" s="46">
        <f t="shared" si="18"/>
        <v>0</v>
      </c>
      <c r="AJ198" s="46">
        <f t="shared" si="18"/>
        <v>0</v>
      </c>
      <c r="AK198" s="814"/>
      <c r="AL198" s="832"/>
      <c r="AM198" s="46">
        <f t="shared" si="14"/>
        <v>0</v>
      </c>
      <c r="AN198" s="49"/>
      <c r="AO198" s="49"/>
      <c r="AP198" s="49"/>
      <c r="AQ198" s="49"/>
      <c r="AR198" s="49"/>
      <c r="AS198" s="49"/>
      <c r="AT198" s="814"/>
      <c r="AU198" s="835"/>
      <c r="AV198" s="46">
        <f t="shared" si="15"/>
        <v>0</v>
      </c>
      <c r="AW198" s="49"/>
      <c r="AX198" s="49"/>
      <c r="AY198" s="49"/>
      <c r="AZ198" s="49"/>
      <c r="BA198" s="49"/>
      <c r="BB198" s="49"/>
      <c r="BC198" s="814"/>
      <c r="BD198" s="811"/>
      <c r="BE198" s="46">
        <f t="shared" si="16"/>
        <v>0</v>
      </c>
      <c r="BF198" s="49"/>
      <c r="BG198" s="49"/>
      <c r="BH198" s="49"/>
      <c r="BI198" s="49"/>
      <c r="BJ198" s="49"/>
      <c r="BK198" s="49"/>
      <c r="BL198" s="814"/>
      <c r="BM198" s="817"/>
      <c r="BN198" s="46">
        <f t="shared" si="17"/>
        <v>0</v>
      </c>
      <c r="BO198" s="49"/>
      <c r="BP198" s="49"/>
      <c r="BQ198" s="49"/>
      <c r="BR198" s="49"/>
      <c r="BS198" s="49"/>
      <c r="BT198" s="49"/>
      <c r="BU198" s="824"/>
      <c r="BV198" s="825"/>
      <c r="BW198" s="825"/>
      <c r="BX198" s="825"/>
      <c r="BY198" s="825"/>
      <c r="BZ198" s="825"/>
      <c r="CA198" s="825"/>
      <c r="CB198" s="825"/>
      <c r="CC198" s="826"/>
    </row>
    <row r="199" spans="1:81" s="58" customFormat="1" ht="40.200000000000003" customHeight="1" thickTop="1" x14ac:dyDescent="0.3">
      <c r="A199" s="34"/>
      <c r="B199" s="981" t="s">
        <v>406</v>
      </c>
      <c r="C199" s="868" t="s">
        <v>409</v>
      </c>
      <c r="D199" s="871">
        <v>4102</v>
      </c>
      <c r="E199" s="851" t="s">
        <v>7598</v>
      </c>
      <c r="F199" s="851">
        <v>4102038</v>
      </c>
      <c r="G199" s="851" t="s">
        <v>7609</v>
      </c>
      <c r="H199" s="851" t="s">
        <v>7610</v>
      </c>
      <c r="I199" s="1184">
        <v>202100450187</v>
      </c>
      <c r="J199" s="812">
        <v>291</v>
      </c>
      <c r="K199" s="854" t="str">
        <f>+[5]Metas!K333</f>
        <v xml:space="preserve">Municipios acompañados con actividades en competencias lúdico – recreativas </v>
      </c>
      <c r="L199" s="857"/>
      <c r="M199" s="860">
        <f>SUM(N199:Q199)</f>
        <v>0</v>
      </c>
      <c r="N199" s="836"/>
      <c r="O199" s="839"/>
      <c r="P199" s="863"/>
      <c r="Q199" s="866"/>
      <c r="R199" s="812">
        <f>+$J199</f>
        <v>291</v>
      </c>
      <c r="S199" s="231"/>
      <c r="T199" s="235"/>
      <c r="U199" s="235"/>
      <c r="V199" s="235"/>
      <c r="W199" s="231"/>
      <c r="X199" s="256"/>
      <c r="Y199" s="256"/>
      <c r="Z199" s="256"/>
      <c r="AA199" s="256"/>
      <c r="AB199" s="812">
        <f>+$J199</f>
        <v>291</v>
      </c>
      <c r="AC199" s="827">
        <f>+L199</f>
        <v>0</v>
      </c>
      <c r="AD199" s="44">
        <f t="shared" si="18"/>
        <v>0</v>
      </c>
      <c r="AE199" s="44">
        <f t="shared" si="18"/>
        <v>0</v>
      </c>
      <c r="AF199" s="44">
        <f t="shared" si="18"/>
        <v>0</v>
      </c>
      <c r="AG199" s="44">
        <f t="shared" si="18"/>
        <v>0</v>
      </c>
      <c r="AH199" s="44">
        <f t="shared" si="18"/>
        <v>0</v>
      </c>
      <c r="AI199" s="44">
        <f t="shared" si="18"/>
        <v>0</v>
      </c>
      <c r="AJ199" s="44">
        <f t="shared" si="18"/>
        <v>0</v>
      </c>
      <c r="AK199" s="812">
        <f>+$J199</f>
        <v>291</v>
      </c>
      <c r="AL199" s="830">
        <f>+N199</f>
        <v>0</v>
      </c>
      <c r="AM199" s="44">
        <f t="shared" si="14"/>
        <v>0</v>
      </c>
      <c r="AN199" s="47"/>
      <c r="AO199" s="47"/>
      <c r="AP199" s="47"/>
      <c r="AQ199" s="47"/>
      <c r="AR199" s="47"/>
      <c r="AS199" s="47"/>
      <c r="AT199" s="812">
        <f>+$J199</f>
        <v>291</v>
      </c>
      <c r="AU199" s="833">
        <f>+O199</f>
        <v>0</v>
      </c>
      <c r="AV199" s="44">
        <f t="shared" si="15"/>
        <v>0</v>
      </c>
      <c r="AW199" s="47"/>
      <c r="AX199" s="47"/>
      <c r="AY199" s="47"/>
      <c r="AZ199" s="47"/>
      <c r="BA199" s="47"/>
      <c r="BB199" s="47"/>
      <c r="BC199" s="812">
        <f>+$J199</f>
        <v>291</v>
      </c>
      <c r="BD199" s="809">
        <f>+P199</f>
        <v>0</v>
      </c>
      <c r="BE199" s="44">
        <f t="shared" si="16"/>
        <v>0</v>
      </c>
      <c r="BF199" s="47"/>
      <c r="BG199" s="47"/>
      <c r="BH199" s="47"/>
      <c r="BI199" s="47"/>
      <c r="BJ199" s="47"/>
      <c r="BK199" s="47"/>
      <c r="BL199" s="812">
        <f>+$J199</f>
        <v>291</v>
      </c>
      <c r="BM199" s="815">
        <f>+Q199</f>
        <v>0</v>
      </c>
      <c r="BN199" s="44">
        <f t="shared" si="17"/>
        <v>0</v>
      </c>
      <c r="BO199" s="47"/>
      <c r="BP199" s="47"/>
      <c r="BQ199" s="47"/>
      <c r="BR199" s="47"/>
      <c r="BS199" s="47"/>
      <c r="BT199" s="47"/>
      <c r="BU199" s="818"/>
      <c r="BV199" s="819"/>
      <c r="BW199" s="819"/>
      <c r="BX199" s="819"/>
      <c r="BY199" s="819"/>
      <c r="BZ199" s="819"/>
      <c r="CA199" s="819"/>
      <c r="CB199" s="819"/>
      <c r="CC199" s="820"/>
    </row>
    <row r="200" spans="1:81" s="58" customFormat="1" ht="40.200000000000003" customHeight="1" x14ac:dyDescent="0.3">
      <c r="A200" s="34"/>
      <c r="B200" s="982"/>
      <c r="C200" s="869"/>
      <c r="D200" s="872"/>
      <c r="E200" s="852"/>
      <c r="F200" s="852"/>
      <c r="G200" s="852"/>
      <c r="H200" s="852"/>
      <c r="I200" s="1185"/>
      <c r="J200" s="813"/>
      <c r="K200" s="855"/>
      <c r="L200" s="858"/>
      <c r="M200" s="861"/>
      <c r="N200" s="837"/>
      <c r="O200" s="840"/>
      <c r="P200" s="864"/>
      <c r="Q200" s="867"/>
      <c r="R200" s="813"/>
      <c r="S200" s="39"/>
      <c r="T200" s="236"/>
      <c r="U200" s="236"/>
      <c r="V200" s="236"/>
      <c r="W200" s="39"/>
      <c r="X200" s="31"/>
      <c r="Y200" s="31"/>
      <c r="Z200" s="31"/>
      <c r="AA200" s="31"/>
      <c r="AB200" s="813"/>
      <c r="AC200" s="828"/>
      <c r="AD200" s="51">
        <f t="shared" si="18"/>
        <v>0</v>
      </c>
      <c r="AE200" s="51">
        <f t="shared" si="18"/>
        <v>0</v>
      </c>
      <c r="AF200" s="51">
        <f t="shared" si="18"/>
        <v>0</v>
      </c>
      <c r="AG200" s="51">
        <f t="shared" si="18"/>
        <v>0</v>
      </c>
      <c r="AH200" s="51">
        <f t="shared" si="18"/>
        <v>0</v>
      </c>
      <c r="AI200" s="51">
        <f t="shared" si="18"/>
        <v>0</v>
      </c>
      <c r="AJ200" s="51">
        <f t="shared" si="18"/>
        <v>0</v>
      </c>
      <c r="AK200" s="813"/>
      <c r="AL200" s="831"/>
      <c r="AM200" s="51">
        <f t="shared" si="14"/>
        <v>0</v>
      </c>
      <c r="AN200" s="257"/>
      <c r="AO200" s="257"/>
      <c r="AP200" s="257"/>
      <c r="AQ200" s="257"/>
      <c r="AR200" s="257"/>
      <c r="AS200" s="257"/>
      <c r="AT200" s="813"/>
      <c r="AU200" s="834"/>
      <c r="AV200" s="51">
        <f t="shared" si="15"/>
        <v>0</v>
      </c>
      <c r="AW200" s="257"/>
      <c r="AX200" s="257"/>
      <c r="AY200" s="257"/>
      <c r="AZ200" s="257"/>
      <c r="BA200" s="257"/>
      <c r="BB200" s="257"/>
      <c r="BC200" s="813"/>
      <c r="BD200" s="810"/>
      <c r="BE200" s="51">
        <f t="shared" si="16"/>
        <v>0</v>
      </c>
      <c r="BF200" s="257"/>
      <c r="BG200" s="257"/>
      <c r="BH200" s="257"/>
      <c r="BI200" s="257"/>
      <c r="BJ200" s="257"/>
      <c r="BK200" s="257"/>
      <c r="BL200" s="813"/>
      <c r="BM200" s="816"/>
      <c r="BN200" s="51">
        <f t="shared" si="17"/>
        <v>0</v>
      </c>
      <c r="BO200" s="257"/>
      <c r="BP200" s="257"/>
      <c r="BQ200" s="257"/>
      <c r="BR200" s="257"/>
      <c r="BS200" s="257"/>
      <c r="BT200" s="257"/>
      <c r="BU200" s="821"/>
      <c r="BV200" s="822"/>
      <c r="BW200" s="822"/>
      <c r="BX200" s="822"/>
      <c r="BY200" s="822"/>
      <c r="BZ200" s="822"/>
      <c r="CA200" s="822"/>
      <c r="CB200" s="822"/>
      <c r="CC200" s="823"/>
    </row>
    <row r="201" spans="1:81" s="58" customFormat="1" ht="40.200000000000003" customHeight="1" x14ac:dyDescent="0.3">
      <c r="A201" s="34"/>
      <c r="B201" s="982"/>
      <c r="C201" s="869"/>
      <c r="D201" s="872"/>
      <c r="E201" s="852"/>
      <c r="F201" s="852"/>
      <c r="G201" s="852"/>
      <c r="H201" s="852"/>
      <c r="I201" s="1185"/>
      <c r="J201" s="813"/>
      <c r="K201" s="855"/>
      <c r="L201" s="858"/>
      <c r="M201" s="861"/>
      <c r="N201" s="837"/>
      <c r="O201" s="840"/>
      <c r="P201" s="864"/>
      <c r="Q201" s="867"/>
      <c r="R201" s="813"/>
      <c r="S201" s="39"/>
      <c r="T201" s="236"/>
      <c r="U201" s="236"/>
      <c r="V201" s="236"/>
      <c r="W201" s="39"/>
      <c r="X201" s="31"/>
      <c r="Y201" s="31"/>
      <c r="Z201" s="31"/>
      <c r="AA201" s="31"/>
      <c r="AB201" s="813"/>
      <c r="AC201" s="828"/>
      <c r="AD201" s="51">
        <f t="shared" si="18"/>
        <v>0</v>
      </c>
      <c r="AE201" s="51">
        <f t="shared" si="18"/>
        <v>0</v>
      </c>
      <c r="AF201" s="51">
        <f t="shared" si="18"/>
        <v>0</v>
      </c>
      <c r="AG201" s="51">
        <f t="shared" si="18"/>
        <v>0</v>
      </c>
      <c r="AH201" s="51">
        <f t="shared" si="18"/>
        <v>0</v>
      </c>
      <c r="AI201" s="51">
        <f t="shared" si="18"/>
        <v>0</v>
      </c>
      <c r="AJ201" s="51">
        <f t="shared" si="18"/>
        <v>0</v>
      </c>
      <c r="AK201" s="813"/>
      <c r="AL201" s="831"/>
      <c r="AM201" s="51">
        <f t="shared" si="14"/>
        <v>0</v>
      </c>
      <c r="AN201" s="257"/>
      <c r="AO201" s="257"/>
      <c r="AP201" s="257"/>
      <c r="AQ201" s="257"/>
      <c r="AR201" s="257"/>
      <c r="AS201" s="257"/>
      <c r="AT201" s="813"/>
      <c r="AU201" s="834"/>
      <c r="AV201" s="51">
        <f t="shared" si="15"/>
        <v>0</v>
      </c>
      <c r="AW201" s="257"/>
      <c r="AX201" s="257"/>
      <c r="AY201" s="257"/>
      <c r="AZ201" s="257"/>
      <c r="BA201" s="257"/>
      <c r="BB201" s="257"/>
      <c r="BC201" s="813"/>
      <c r="BD201" s="810"/>
      <c r="BE201" s="51">
        <f t="shared" si="16"/>
        <v>0</v>
      </c>
      <c r="BF201" s="257"/>
      <c r="BG201" s="257"/>
      <c r="BH201" s="257"/>
      <c r="BI201" s="257"/>
      <c r="BJ201" s="257"/>
      <c r="BK201" s="257"/>
      <c r="BL201" s="813"/>
      <c r="BM201" s="816"/>
      <c r="BN201" s="51">
        <f t="shared" si="17"/>
        <v>0</v>
      </c>
      <c r="BO201" s="257"/>
      <c r="BP201" s="257"/>
      <c r="BQ201" s="257"/>
      <c r="BR201" s="257"/>
      <c r="BS201" s="257"/>
      <c r="BT201" s="257"/>
      <c r="BU201" s="821"/>
      <c r="BV201" s="822"/>
      <c r="BW201" s="822"/>
      <c r="BX201" s="822"/>
      <c r="BY201" s="822"/>
      <c r="BZ201" s="822"/>
      <c r="CA201" s="822"/>
      <c r="CB201" s="822"/>
      <c r="CC201" s="823"/>
    </row>
    <row r="202" spans="1:81" s="58" customFormat="1" ht="40.200000000000003" customHeight="1" thickBot="1" x14ac:dyDescent="0.35">
      <c r="A202" s="34"/>
      <c r="B202" s="982"/>
      <c r="C202" s="869"/>
      <c r="D202" s="873"/>
      <c r="E202" s="853"/>
      <c r="F202" s="853"/>
      <c r="G202" s="853"/>
      <c r="H202" s="853"/>
      <c r="I202" s="1186"/>
      <c r="J202" s="814"/>
      <c r="K202" s="856"/>
      <c r="L202" s="859"/>
      <c r="M202" s="862"/>
      <c r="N202" s="838"/>
      <c r="O202" s="841"/>
      <c r="P202" s="865"/>
      <c r="Q202" s="874"/>
      <c r="R202" s="814"/>
      <c r="S202" s="232"/>
      <c r="T202" s="237"/>
      <c r="U202" s="237"/>
      <c r="V202" s="237"/>
      <c r="W202" s="232"/>
      <c r="X202" s="260"/>
      <c r="Y202" s="260"/>
      <c r="Z202" s="260"/>
      <c r="AA202" s="260"/>
      <c r="AB202" s="814"/>
      <c r="AC202" s="829"/>
      <c r="AD202" s="46">
        <f t="shared" si="18"/>
        <v>0</v>
      </c>
      <c r="AE202" s="46">
        <f t="shared" si="18"/>
        <v>0</v>
      </c>
      <c r="AF202" s="46">
        <f t="shared" si="18"/>
        <v>0</v>
      </c>
      <c r="AG202" s="46">
        <f t="shared" si="18"/>
        <v>0</v>
      </c>
      <c r="AH202" s="46">
        <f t="shared" si="18"/>
        <v>0</v>
      </c>
      <c r="AI202" s="46">
        <f t="shared" si="18"/>
        <v>0</v>
      </c>
      <c r="AJ202" s="46">
        <f t="shared" si="18"/>
        <v>0</v>
      </c>
      <c r="AK202" s="814"/>
      <c r="AL202" s="832"/>
      <c r="AM202" s="46">
        <f t="shared" si="14"/>
        <v>0</v>
      </c>
      <c r="AN202" s="49"/>
      <c r="AO202" s="49"/>
      <c r="AP202" s="49"/>
      <c r="AQ202" s="49"/>
      <c r="AR202" s="49"/>
      <c r="AS202" s="49"/>
      <c r="AT202" s="814"/>
      <c r="AU202" s="835"/>
      <c r="AV202" s="46">
        <f t="shared" si="15"/>
        <v>0</v>
      </c>
      <c r="AW202" s="49"/>
      <c r="AX202" s="49"/>
      <c r="AY202" s="49"/>
      <c r="AZ202" s="49"/>
      <c r="BA202" s="49"/>
      <c r="BB202" s="49"/>
      <c r="BC202" s="814"/>
      <c r="BD202" s="811"/>
      <c r="BE202" s="46">
        <f t="shared" si="16"/>
        <v>0</v>
      </c>
      <c r="BF202" s="49"/>
      <c r="BG202" s="49"/>
      <c r="BH202" s="49"/>
      <c r="BI202" s="49"/>
      <c r="BJ202" s="49"/>
      <c r="BK202" s="49"/>
      <c r="BL202" s="814"/>
      <c r="BM202" s="817"/>
      <c r="BN202" s="46">
        <f t="shared" si="17"/>
        <v>0</v>
      </c>
      <c r="BO202" s="49"/>
      <c r="BP202" s="49"/>
      <c r="BQ202" s="49"/>
      <c r="BR202" s="49"/>
      <c r="BS202" s="49"/>
      <c r="BT202" s="49"/>
      <c r="BU202" s="824"/>
      <c r="BV202" s="825"/>
      <c r="BW202" s="825"/>
      <c r="BX202" s="825"/>
      <c r="BY202" s="825"/>
      <c r="BZ202" s="825"/>
      <c r="CA202" s="825"/>
      <c r="CB202" s="825"/>
      <c r="CC202" s="826"/>
    </row>
    <row r="203" spans="1:81" s="58" customFormat="1" ht="40.200000000000003" customHeight="1" thickTop="1" x14ac:dyDescent="0.3">
      <c r="A203" s="34"/>
      <c r="B203" s="982"/>
      <c r="C203" s="869"/>
      <c r="D203" s="871">
        <v>4102</v>
      </c>
      <c r="E203" s="851" t="s">
        <v>7598</v>
      </c>
      <c r="F203" s="851">
        <v>4102038</v>
      </c>
      <c r="G203" s="851" t="s">
        <v>7609</v>
      </c>
      <c r="H203" s="851" t="s">
        <v>7610</v>
      </c>
      <c r="I203" s="1184">
        <v>202100450187</v>
      </c>
      <c r="J203" s="812">
        <v>292</v>
      </c>
      <c r="K203" s="854" t="str">
        <f>+[5]Metas!K334</f>
        <v>Municipios acompañados para la formación en emprendimiento, creación de empresa juvenil y/o fortalecimiento a la empresa familiar.</v>
      </c>
      <c r="L203" s="857"/>
      <c r="M203" s="860">
        <f>SUM(N203:Q203)/4</f>
        <v>0</v>
      </c>
      <c r="N203" s="836"/>
      <c r="O203" s="839"/>
      <c r="P203" s="863"/>
      <c r="Q203" s="866"/>
      <c r="R203" s="812">
        <f>+$J203</f>
        <v>292</v>
      </c>
      <c r="S203" s="231"/>
      <c r="T203" s="235"/>
      <c r="U203" s="235"/>
      <c r="V203" s="235"/>
      <c r="W203" s="231"/>
      <c r="X203" s="256"/>
      <c r="Y203" s="256"/>
      <c r="Z203" s="256"/>
      <c r="AA203" s="256"/>
      <c r="AB203" s="812">
        <f>+$J203</f>
        <v>292</v>
      </c>
      <c r="AC203" s="827">
        <f>+L203</f>
        <v>0</v>
      </c>
      <c r="AD203" s="44">
        <f t="shared" si="18"/>
        <v>0</v>
      </c>
      <c r="AE203" s="44">
        <f t="shared" si="18"/>
        <v>0</v>
      </c>
      <c r="AF203" s="44">
        <f t="shared" si="18"/>
        <v>0</v>
      </c>
      <c r="AG203" s="44">
        <f t="shared" si="18"/>
        <v>0</v>
      </c>
      <c r="AH203" s="44">
        <f t="shared" si="18"/>
        <v>0</v>
      </c>
      <c r="AI203" s="44">
        <f t="shared" si="18"/>
        <v>0</v>
      </c>
      <c r="AJ203" s="44">
        <f t="shared" si="18"/>
        <v>0</v>
      </c>
      <c r="AK203" s="812">
        <f>+$J203</f>
        <v>292</v>
      </c>
      <c r="AL203" s="830">
        <f>+N203</f>
        <v>0</v>
      </c>
      <c r="AM203" s="44">
        <f t="shared" si="14"/>
        <v>0</v>
      </c>
      <c r="AN203" s="47"/>
      <c r="AO203" s="47"/>
      <c r="AP203" s="47"/>
      <c r="AQ203" s="47"/>
      <c r="AR203" s="47"/>
      <c r="AS203" s="47"/>
      <c r="AT203" s="812">
        <f>+$J203</f>
        <v>292</v>
      </c>
      <c r="AU203" s="833">
        <f>+O203</f>
        <v>0</v>
      </c>
      <c r="AV203" s="44">
        <f t="shared" si="15"/>
        <v>0</v>
      </c>
      <c r="AW203" s="47"/>
      <c r="AX203" s="47"/>
      <c r="AY203" s="47"/>
      <c r="AZ203" s="47"/>
      <c r="BA203" s="47"/>
      <c r="BB203" s="47"/>
      <c r="BC203" s="812">
        <f>+$J203</f>
        <v>292</v>
      </c>
      <c r="BD203" s="809">
        <f>+P203</f>
        <v>0</v>
      </c>
      <c r="BE203" s="44">
        <f t="shared" si="16"/>
        <v>0</v>
      </c>
      <c r="BF203" s="47"/>
      <c r="BG203" s="47"/>
      <c r="BH203" s="47"/>
      <c r="BI203" s="47"/>
      <c r="BJ203" s="47"/>
      <c r="BK203" s="47"/>
      <c r="BL203" s="812">
        <f>+$J203</f>
        <v>292</v>
      </c>
      <c r="BM203" s="815">
        <f>+Q203</f>
        <v>0</v>
      </c>
      <c r="BN203" s="44">
        <f t="shared" si="17"/>
        <v>0</v>
      </c>
      <c r="BO203" s="47"/>
      <c r="BP203" s="47"/>
      <c r="BQ203" s="47"/>
      <c r="BR203" s="47"/>
      <c r="BS203" s="47"/>
      <c r="BT203" s="47"/>
      <c r="BU203" s="818"/>
      <c r="BV203" s="819"/>
      <c r="BW203" s="819"/>
      <c r="BX203" s="819"/>
      <c r="BY203" s="819"/>
      <c r="BZ203" s="819"/>
      <c r="CA203" s="819"/>
      <c r="CB203" s="819"/>
      <c r="CC203" s="820"/>
    </row>
    <row r="204" spans="1:81" s="58" customFormat="1" ht="40.200000000000003" customHeight="1" x14ac:dyDescent="0.3">
      <c r="A204" s="34"/>
      <c r="B204" s="982"/>
      <c r="C204" s="869"/>
      <c r="D204" s="872"/>
      <c r="E204" s="852"/>
      <c r="F204" s="852"/>
      <c r="G204" s="852"/>
      <c r="H204" s="852"/>
      <c r="I204" s="1185"/>
      <c r="J204" s="813"/>
      <c r="K204" s="855"/>
      <c r="L204" s="858"/>
      <c r="M204" s="861"/>
      <c r="N204" s="837"/>
      <c r="O204" s="840"/>
      <c r="P204" s="864"/>
      <c r="Q204" s="867"/>
      <c r="R204" s="813"/>
      <c r="S204" s="39"/>
      <c r="T204" s="236"/>
      <c r="U204" s="236"/>
      <c r="V204" s="236"/>
      <c r="W204" s="39"/>
      <c r="X204" s="31"/>
      <c r="Y204" s="31"/>
      <c r="Z204" s="31"/>
      <c r="AA204" s="31"/>
      <c r="AB204" s="813"/>
      <c r="AC204" s="828"/>
      <c r="AD204" s="51">
        <f t="shared" si="18"/>
        <v>0</v>
      </c>
      <c r="AE204" s="51">
        <f t="shared" si="18"/>
        <v>0</v>
      </c>
      <c r="AF204" s="51">
        <f t="shared" si="18"/>
        <v>0</v>
      </c>
      <c r="AG204" s="51">
        <f t="shared" si="18"/>
        <v>0</v>
      </c>
      <c r="AH204" s="51">
        <f t="shared" si="18"/>
        <v>0</v>
      </c>
      <c r="AI204" s="51">
        <f t="shared" si="18"/>
        <v>0</v>
      </c>
      <c r="AJ204" s="51">
        <f t="shared" si="18"/>
        <v>0</v>
      </c>
      <c r="AK204" s="813"/>
      <c r="AL204" s="831"/>
      <c r="AM204" s="51">
        <f t="shared" si="14"/>
        <v>0</v>
      </c>
      <c r="AN204" s="257"/>
      <c r="AO204" s="257"/>
      <c r="AP204" s="257"/>
      <c r="AQ204" s="257"/>
      <c r="AR204" s="257"/>
      <c r="AS204" s="257"/>
      <c r="AT204" s="813"/>
      <c r="AU204" s="834"/>
      <c r="AV204" s="51">
        <f t="shared" si="15"/>
        <v>0</v>
      </c>
      <c r="AW204" s="257"/>
      <c r="AX204" s="257"/>
      <c r="AY204" s="257"/>
      <c r="AZ204" s="257"/>
      <c r="BA204" s="257"/>
      <c r="BB204" s="257"/>
      <c r="BC204" s="813"/>
      <c r="BD204" s="810"/>
      <c r="BE204" s="51">
        <f t="shared" si="16"/>
        <v>0</v>
      </c>
      <c r="BF204" s="257"/>
      <c r="BG204" s="257"/>
      <c r="BH204" s="257"/>
      <c r="BI204" s="257"/>
      <c r="BJ204" s="257"/>
      <c r="BK204" s="257"/>
      <c r="BL204" s="813"/>
      <c r="BM204" s="816"/>
      <c r="BN204" s="51">
        <f t="shared" si="17"/>
        <v>0</v>
      </c>
      <c r="BO204" s="257"/>
      <c r="BP204" s="257"/>
      <c r="BQ204" s="257"/>
      <c r="BR204" s="257"/>
      <c r="BS204" s="257"/>
      <c r="BT204" s="257"/>
      <c r="BU204" s="821"/>
      <c r="BV204" s="822"/>
      <c r="BW204" s="822"/>
      <c r="BX204" s="822"/>
      <c r="BY204" s="822"/>
      <c r="BZ204" s="822"/>
      <c r="CA204" s="822"/>
      <c r="CB204" s="822"/>
      <c r="CC204" s="823"/>
    </row>
    <row r="205" spans="1:81" s="58" customFormat="1" ht="40.200000000000003" customHeight="1" x14ac:dyDescent="0.3">
      <c r="A205" s="34"/>
      <c r="B205" s="982"/>
      <c r="C205" s="869"/>
      <c r="D205" s="872"/>
      <c r="E205" s="852"/>
      <c r="F205" s="852"/>
      <c r="G205" s="852"/>
      <c r="H205" s="852"/>
      <c r="I205" s="1185"/>
      <c r="J205" s="813"/>
      <c r="K205" s="855"/>
      <c r="L205" s="858"/>
      <c r="M205" s="861"/>
      <c r="N205" s="837"/>
      <c r="O205" s="840"/>
      <c r="P205" s="864"/>
      <c r="Q205" s="867"/>
      <c r="R205" s="813"/>
      <c r="S205" s="39"/>
      <c r="T205" s="236"/>
      <c r="U205" s="236"/>
      <c r="V205" s="236"/>
      <c r="W205" s="39"/>
      <c r="X205" s="31"/>
      <c r="Y205" s="31"/>
      <c r="Z205" s="31"/>
      <c r="AA205" s="31"/>
      <c r="AB205" s="813"/>
      <c r="AC205" s="828"/>
      <c r="AD205" s="51">
        <f t="shared" si="18"/>
        <v>0</v>
      </c>
      <c r="AE205" s="51">
        <f t="shared" si="18"/>
        <v>0</v>
      </c>
      <c r="AF205" s="51">
        <f t="shared" si="18"/>
        <v>0</v>
      </c>
      <c r="AG205" s="51">
        <f t="shared" si="18"/>
        <v>0</v>
      </c>
      <c r="AH205" s="51">
        <f t="shared" si="18"/>
        <v>0</v>
      </c>
      <c r="AI205" s="51">
        <f t="shared" si="18"/>
        <v>0</v>
      </c>
      <c r="AJ205" s="51">
        <f t="shared" si="18"/>
        <v>0</v>
      </c>
      <c r="AK205" s="813"/>
      <c r="AL205" s="831"/>
      <c r="AM205" s="51">
        <f t="shared" si="14"/>
        <v>0</v>
      </c>
      <c r="AN205" s="257"/>
      <c r="AO205" s="257"/>
      <c r="AP205" s="257"/>
      <c r="AQ205" s="257"/>
      <c r="AR205" s="257"/>
      <c r="AS205" s="257"/>
      <c r="AT205" s="813"/>
      <c r="AU205" s="834"/>
      <c r="AV205" s="51">
        <f t="shared" si="15"/>
        <v>0</v>
      </c>
      <c r="AW205" s="257"/>
      <c r="AX205" s="257"/>
      <c r="AY205" s="257"/>
      <c r="AZ205" s="257"/>
      <c r="BA205" s="257"/>
      <c r="BB205" s="257"/>
      <c r="BC205" s="813"/>
      <c r="BD205" s="810"/>
      <c r="BE205" s="51">
        <f t="shared" si="16"/>
        <v>0</v>
      </c>
      <c r="BF205" s="257"/>
      <c r="BG205" s="257"/>
      <c r="BH205" s="257"/>
      <c r="BI205" s="257"/>
      <c r="BJ205" s="257"/>
      <c r="BK205" s="257"/>
      <c r="BL205" s="813"/>
      <c r="BM205" s="816"/>
      <c r="BN205" s="51">
        <f t="shared" si="17"/>
        <v>0</v>
      </c>
      <c r="BO205" s="257"/>
      <c r="BP205" s="257"/>
      <c r="BQ205" s="257"/>
      <c r="BR205" s="257"/>
      <c r="BS205" s="257"/>
      <c r="BT205" s="257"/>
      <c r="BU205" s="821"/>
      <c r="BV205" s="822"/>
      <c r="BW205" s="822"/>
      <c r="BX205" s="822"/>
      <c r="BY205" s="822"/>
      <c r="BZ205" s="822"/>
      <c r="CA205" s="822"/>
      <c r="CB205" s="822"/>
      <c r="CC205" s="823"/>
    </row>
    <row r="206" spans="1:81" s="58" customFormat="1" ht="40.200000000000003" customHeight="1" thickBot="1" x14ac:dyDescent="0.35">
      <c r="A206" s="34"/>
      <c r="B206" s="982"/>
      <c r="C206" s="869"/>
      <c r="D206" s="873"/>
      <c r="E206" s="853"/>
      <c r="F206" s="853"/>
      <c r="G206" s="853"/>
      <c r="H206" s="853"/>
      <c r="I206" s="1186"/>
      <c r="J206" s="814"/>
      <c r="K206" s="856"/>
      <c r="L206" s="859"/>
      <c r="M206" s="862"/>
      <c r="N206" s="838"/>
      <c r="O206" s="841"/>
      <c r="P206" s="865"/>
      <c r="Q206" s="874"/>
      <c r="R206" s="814"/>
      <c r="S206" s="232"/>
      <c r="T206" s="237"/>
      <c r="U206" s="237"/>
      <c r="V206" s="237"/>
      <c r="W206" s="232"/>
      <c r="X206" s="260"/>
      <c r="Y206" s="260"/>
      <c r="Z206" s="260"/>
      <c r="AA206" s="260"/>
      <c r="AB206" s="814"/>
      <c r="AC206" s="829"/>
      <c r="AD206" s="46">
        <f t="shared" si="18"/>
        <v>0</v>
      </c>
      <c r="AE206" s="46">
        <f t="shared" si="18"/>
        <v>0</v>
      </c>
      <c r="AF206" s="46">
        <f t="shared" si="18"/>
        <v>0</v>
      </c>
      <c r="AG206" s="46">
        <f t="shared" si="18"/>
        <v>0</v>
      </c>
      <c r="AH206" s="46">
        <f t="shared" si="18"/>
        <v>0</v>
      </c>
      <c r="AI206" s="46">
        <f t="shared" si="18"/>
        <v>0</v>
      </c>
      <c r="AJ206" s="46">
        <f t="shared" si="18"/>
        <v>0</v>
      </c>
      <c r="AK206" s="814"/>
      <c r="AL206" s="832"/>
      <c r="AM206" s="46">
        <f t="shared" si="14"/>
        <v>0</v>
      </c>
      <c r="AN206" s="49"/>
      <c r="AO206" s="49"/>
      <c r="AP206" s="49"/>
      <c r="AQ206" s="49"/>
      <c r="AR206" s="49"/>
      <c r="AS206" s="49"/>
      <c r="AT206" s="814"/>
      <c r="AU206" s="835"/>
      <c r="AV206" s="46">
        <f t="shared" si="15"/>
        <v>0</v>
      </c>
      <c r="AW206" s="49"/>
      <c r="AX206" s="49"/>
      <c r="AY206" s="49"/>
      <c r="AZ206" s="49"/>
      <c r="BA206" s="49"/>
      <c r="BB206" s="49"/>
      <c r="BC206" s="814"/>
      <c r="BD206" s="811"/>
      <c r="BE206" s="46">
        <f t="shared" si="16"/>
        <v>0</v>
      </c>
      <c r="BF206" s="49"/>
      <c r="BG206" s="49"/>
      <c r="BH206" s="49"/>
      <c r="BI206" s="49"/>
      <c r="BJ206" s="49"/>
      <c r="BK206" s="49"/>
      <c r="BL206" s="814"/>
      <c r="BM206" s="817"/>
      <c r="BN206" s="46">
        <f t="shared" si="17"/>
        <v>0</v>
      </c>
      <c r="BO206" s="49"/>
      <c r="BP206" s="49"/>
      <c r="BQ206" s="49"/>
      <c r="BR206" s="49"/>
      <c r="BS206" s="49"/>
      <c r="BT206" s="49"/>
      <c r="BU206" s="824"/>
      <c r="BV206" s="825"/>
      <c r="BW206" s="825"/>
      <c r="BX206" s="825"/>
      <c r="BY206" s="825"/>
      <c r="BZ206" s="825"/>
      <c r="CA206" s="825"/>
      <c r="CB206" s="825"/>
      <c r="CC206" s="826"/>
    </row>
    <row r="207" spans="1:81" s="58" customFormat="1" ht="40.200000000000003" customHeight="1" thickTop="1" x14ac:dyDescent="0.3">
      <c r="A207" s="34"/>
      <c r="B207" s="982"/>
      <c r="C207" s="869"/>
      <c r="D207" s="871">
        <v>4102</v>
      </c>
      <c r="E207" s="851" t="s">
        <v>7598</v>
      </c>
      <c r="F207" s="851">
        <v>4102038</v>
      </c>
      <c r="G207" s="851" t="s">
        <v>7609</v>
      </c>
      <c r="H207" s="851" t="s">
        <v>7610</v>
      </c>
      <c r="I207" s="1184">
        <v>202100450187</v>
      </c>
      <c r="J207" s="812">
        <v>293</v>
      </c>
      <c r="K207" s="854" t="str">
        <f>+[5]Metas!K335</f>
        <v>Municipios acompañados para la formación en manualidades, bisutería, artesanía y decoración</v>
      </c>
      <c r="L207" s="857"/>
      <c r="M207" s="860">
        <f>SUM(N207:Q207)/4</f>
        <v>0</v>
      </c>
      <c r="N207" s="836"/>
      <c r="O207" s="839"/>
      <c r="P207" s="863"/>
      <c r="Q207" s="866"/>
      <c r="R207" s="812">
        <f>+$J207</f>
        <v>293</v>
      </c>
      <c r="S207" s="231"/>
      <c r="T207" s="235"/>
      <c r="U207" s="235"/>
      <c r="V207" s="235"/>
      <c r="W207" s="231"/>
      <c r="X207" s="256"/>
      <c r="Y207" s="256"/>
      <c r="Z207" s="256"/>
      <c r="AA207" s="256"/>
      <c r="AB207" s="812">
        <f>+$J207</f>
        <v>293</v>
      </c>
      <c r="AC207" s="827">
        <f>+L207</f>
        <v>0</v>
      </c>
      <c r="AD207" s="44">
        <f t="shared" si="18"/>
        <v>0</v>
      </c>
      <c r="AE207" s="44">
        <f t="shared" si="18"/>
        <v>0</v>
      </c>
      <c r="AF207" s="44">
        <f t="shared" si="18"/>
        <v>0</v>
      </c>
      <c r="AG207" s="44">
        <f t="shared" si="18"/>
        <v>0</v>
      </c>
      <c r="AH207" s="44">
        <f t="shared" si="18"/>
        <v>0</v>
      </c>
      <c r="AI207" s="44">
        <f t="shared" si="18"/>
        <v>0</v>
      </c>
      <c r="AJ207" s="44">
        <f t="shared" si="18"/>
        <v>0</v>
      </c>
      <c r="AK207" s="812">
        <f>+$J207</f>
        <v>293</v>
      </c>
      <c r="AL207" s="830">
        <f>+N207</f>
        <v>0</v>
      </c>
      <c r="AM207" s="44">
        <f t="shared" si="14"/>
        <v>0</v>
      </c>
      <c r="AN207" s="47"/>
      <c r="AO207" s="47"/>
      <c r="AP207" s="47"/>
      <c r="AQ207" s="47"/>
      <c r="AR207" s="47"/>
      <c r="AS207" s="47"/>
      <c r="AT207" s="812">
        <f>+$J207</f>
        <v>293</v>
      </c>
      <c r="AU207" s="833">
        <f>+O207</f>
        <v>0</v>
      </c>
      <c r="AV207" s="44">
        <f t="shared" si="15"/>
        <v>0</v>
      </c>
      <c r="AW207" s="47"/>
      <c r="AX207" s="47"/>
      <c r="AY207" s="47"/>
      <c r="AZ207" s="47"/>
      <c r="BA207" s="47"/>
      <c r="BB207" s="47"/>
      <c r="BC207" s="812">
        <f>+$J207</f>
        <v>293</v>
      </c>
      <c r="BD207" s="809">
        <f>+P207</f>
        <v>0</v>
      </c>
      <c r="BE207" s="44">
        <f t="shared" si="16"/>
        <v>0</v>
      </c>
      <c r="BF207" s="47"/>
      <c r="BG207" s="47"/>
      <c r="BH207" s="47"/>
      <c r="BI207" s="47"/>
      <c r="BJ207" s="47"/>
      <c r="BK207" s="47"/>
      <c r="BL207" s="812">
        <f>+$J207</f>
        <v>293</v>
      </c>
      <c r="BM207" s="815">
        <f>+Q207</f>
        <v>0</v>
      </c>
      <c r="BN207" s="44">
        <f t="shared" si="17"/>
        <v>0</v>
      </c>
      <c r="BO207" s="47"/>
      <c r="BP207" s="47"/>
      <c r="BQ207" s="47"/>
      <c r="BR207" s="47"/>
      <c r="BS207" s="47"/>
      <c r="BT207" s="47"/>
      <c r="BU207" s="818"/>
      <c r="BV207" s="819"/>
      <c r="BW207" s="819"/>
      <c r="BX207" s="819"/>
      <c r="BY207" s="819"/>
      <c r="BZ207" s="819"/>
      <c r="CA207" s="819"/>
      <c r="CB207" s="819"/>
      <c r="CC207" s="820"/>
    </row>
    <row r="208" spans="1:81" s="58" customFormat="1" ht="40.200000000000003" customHeight="1" x14ac:dyDescent="0.3">
      <c r="A208" s="34"/>
      <c r="B208" s="982"/>
      <c r="C208" s="869"/>
      <c r="D208" s="872"/>
      <c r="E208" s="852"/>
      <c r="F208" s="852"/>
      <c r="G208" s="852"/>
      <c r="H208" s="852"/>
      <c r="I208" s="1185"/>
      <c r="J208" s="813"/>
      <c r="K208" s="855"/>
      <c r="L208" s="858"/>
      <c r="M208" s="861"/>
      <c r="N208" s="837"/>
      <c r="O208" s="840"/>
      <c r="P208" s="864"/>
      <c r="Q208" s="867"/>
      <c r="R208" s="813"/>
      <c r="S208" s="39"/>
      <c r="T208" s="236"/>
      <c r="U208" s="236"/>
      <c r="V208" s="236"/>
      <c r="W208" s="39"/>
      <c r="X208" s="31"/>
      <c r="Y208" s="31"/>
      <c r="Z208" s="31"/>
      <c r="AA208" s="31"/>
      <c r="AB208" s="813"/>
      <c r="AC208" s="828"/>
      <c r="AD208" s="51">
        <f t="shared" si="18"/>
        <v>0</v>
      </c>
      <c r="AE208" s="51">
        <f t="shared" si="18"/>
        <v>0</v>
      </c>
      <c r="AF208" s="51">
        <f t="shared" si="18"/>
        <v>0</v>
      </c>
      <c r="AG208" s="51">
        <f t="shared" si="18"/>
        <v>0</v>
      </c>
      <c r="AH208" s="51">
        <f t="shared" si="18"/>
        <v>0</v>
      </c>
      <c r="AI208" s="51">
        <f t="shared" si="18"/>
        <v>0</v>
      </c>
      <c r="AJ208" s="51">
        <f t="shared" si="18"/>
        <v>0</v>
      </c>
      <c r="AK208" s="813"/>
      <c r="AL208" s="831"/>
      <c r="AM208" s="51">
        <f t="shared" si="14"/>
        <v>0</v>
      </c>
      <c r="AN208" s="257"/>
      <c r="AO208" s="257"/>
      <c r="AP208" s="257"/>
      <c r="AQ208" s="257"/>
      <c r="AR208" s="257"/>
      <c r="AS208" s="257"/>
      <c r="AT208" s="813"/>
      <c r="AU208" s="834"/>
      <c r="AV208" s="51">
        <f t="shared" si="15"/>
        <v>0</v>
      </c>
      <c r="AW208" s="257"/>
      <c r="AX208" s="257"/>
      <c r="AY208" s="257"/>
      <c r="AZ208" s="257"/>
      <c r="BA208" s="257"/>
      <c r="BB208" s="257"/>
      <c r="BC208" s="813"/>
      <c r="BD208" s="810"/>
      <c r="BE208" s="51">
        <f t="shared" si="16"/>
        <v>0</v>
      </c>
      <c r="BF208" s="257"/>
      <c r="BG208" s="257"/>
      <c r="BH208" s="257"/>
      <c r="BI208" s="257"/>
      <c r="BJ208" s="257"/>
      <c r="BK208" s="257"/>
      <c r="BL208" s="813"/>
      <c r="BM208" s="816"/>
      <c r="BN208" s="51">
        <f t="shared" si="17"/>
        <v>0</v>
      </c>
      <c r="BO208" s="257"/>
      <c r="BP208" s="257"/>
      <c r="BQ208" s="257"/>
      <c r="BR208" s="257"/>
      <c r="BS208" s="257"/>
      <c r="BT208" s="257"/>
      <c r="BU208" s="821"/>
      <c r="BV208" s="822"/>
      <c r="BW208" s="822"/>
      <c r="BX208" s="822"/>
      <c r="BY208" s="822"/>
      <c r="BZ208" s="822"/>
      <c r="CA208" s="822"/>
      <c r="CB208" s="822"/>
      <c r="CC208" s="823"/>
    </row>
    <row r="209" spans="1:81" s="58" customFormat="1" ht="40.200000000000003" customHeight="1" x14ac:dyDescent="0.3">
      <c r="A209" s="34"/>
      <c r="B209" s="982"/>
      <c r="C209" s="869"/>
      <c r="D209" s="872"/>
      <c r="E209" s="852"/>
      <c r="F209" s="852"/>
      <c r="G209" s="852"/>
      <c r="H209" s="852"/>
      <c r="I209" s="1185"/>
      <c r="J209" s="813"/>
      <c r="K209" s="855"/>
      <c r="L209" s="858"/>
      <c r="M209" s="861"/>
      <c r="N209" s="837"/>
      <c r="O209" s="840"/>
      <c r="P209" s="864"/>
      <c r="Q209" s="867"/>
      <c r="R209" s="813"/>
      <c r="S209" s="39"/>
      <c r="T209" s="236"/>
      <c r="U209" s="236"/>
      <c r="V209" s="236"/>
      <c r="W209" s="39"/>
      <c r="X209" s="31"/>
      <c r="Y209" s="31"/>
      <c r="Z209" s="31"/>
      <c r="AA209" s="31"/>
      <c r="AB209" s="813"/>
      <c r="AC209" s="828"/>
      <c r="AD209" s="51">
        <f t="shared" si="18"/>
        <v>0</v>
      </c>
      <c r="AE209" s="51">
        <f t="shared" si="18"/>
        <v>0</v>
      </c>
      <c r="AF209" s="51">
        <f t="shared" si="18"/>
        <v>0</v>
      </c>
      <c r="AG209" s="51">
        <f t="shared" si="18"/>
        <v>0</v>
      </c>
      <c r="AH209" s="51">
        <f t="shared" si="18"/>
        <v>0</v>
      </c>
      <c r="AI209" s="51">
        <f t="shared" si="18"/>
        <v>0</v>
      </c>
      <c r="AJ209" s="51">
        <f t="shared" si="18"/>
        <v>0</v>
      </c>
      <c r="AK209" s="813"/>
      <c r="AL209" s="831"/>
      <c r="AM209" s="51">
        <f t="shared" si="14"/>
        <v>0</v>
      </c>
      <c r="AN209" s="257"/>
      <c r="AO209" s="257"/>
      <c r="AP209" s="257"/>
      <c r="AQ209" s="257"/>
      <c r="AR209" s="257"/>
      <c r="AS209" s="257"/>
      <c r="AT209" s="813"/>
      <c r="AU209" s="834"/>
      <c r="AV209" s="51">
        <f t="shared" si="15"/>
        <v>0</v>
      </c>
      <c r="AW209" s="257"/>
      <c r="AX209" s="257"/>
      <c r="AY209" s="257"/>
      <c r="AZ209" s="257"/>
      <c r="BA209" s="257"/>
      <c r="BB209" s="257"/>
      <c r="BC209" s="813"/>
      <c r="BD209" s="810"/>
      <c r="BE209" s="51">
        <f t="shared" si="16"/>
        <v>0</v>
      </c>
      <c r="BF209" s="257"/>
      <c r="BG209" s="257"/>
      <c r="BH209" s="257"/>
      <c r="BI209" s="257"/>
      <c r="BJ209" s="257"/>
      <c r="BK209" s="257"/>
      <c r="BL209" s="813"/>
      <c r="BM209" s="816"/>
      <c r="BN209" s="51">
        <f t="shared" si="17"/>
        <v>0</v>
      </c>
      <c r="BO209" s="257"/>
      <c r="BP209" s="257"/>
      <c r="BQ209" s="257"/>
      <c r="BR209" s="257"/>
      <c r="BS209" s="257"/>
      <c r="BT209" s="257"/>
      <c r="BU209" s="821"/>
      <c r="BV209" s="822"/>
      <c r="BW209" s="822"/>
      <c r="BX209" s="822"/>
      <c r="BY209" s="822"/>
      <c r="BZ209" s="822"/>
      <c r="CA209" s="822"/>
      <c r="CB209" s="822"/>
      <c r="CC209" s="823"/>
    </row>
    <row r="210" spans="1:81" s="58" customFormat="1" ht="40.200000000000003" customHeight="1" thickBot="1" x14ac:dyDescent="0.35">
      <c r="A210" s="34"/>
      <c r="B210" s="982"/>
      <c r="C210" s="869"/>
      <c r="D210" s="873"/>
      <c r="E210" s="853"/>
      <c r="F210" s="853"/>
      <c r="G210" s="853"/>
      <c r="H210" s="853"/>
      <c r="I210" s="1186"/>
      <c r="J210" s="814"/>
      <c r="K210" s="856"/>
      <c r="L210" s="859"/>
      <c r="M210" s="862"/>
      <c r="N210" s="838"/>
      <c r="O210" s="841"/>
      <c r="P210" s="865"/>
      <c r="Q210" s="874"/>
      <c r="R210" s="814"/>
      <c r="S210" s="232"/>
      <c r="T210" s="237"/>
      <c r="U210" s="237"/>
      <c r="V210" s="237"/>
      <c r="W210" s="232"/>
      <c r="X210" s="260"/>
      <c r="Y210" s="260"/>
      <c r="Z210" s="260"/>
      <c r="AA210" s="260"/>
      <c r="AB210" s="814"/>
      <c r="AC210" s="829"/>
      <c r="AD210" s="46">
        <f t="shared" si="18"/>
        <v>0</v>
      </c>
      <c r="AE210" s="46">
        <f t="shared" si="18"/>
        <v>0</v>
      </c>
      <c r="AF210" s="46">
        <f t="shared" si="18"/>
        <v>0</v>
      </c>
      <c r="AG210" s="46">
        <f t="shared" si="18"/>
        <v>0</v>
      </c>
      <c r="AH210" s="46">
        <f t="shared" si="18"/>
        <v>0</v>
      </c>
      <c r="AI210" s="46">
        <f t="shared" si="18"/>
        <v>0</v>
      </c>
      <c r="AJ210" s="46">
        <f t="shared" si="18"/>
        <v>0</v>
      </c>
      <c r="AK210" s="814"/>
      <c r="AL210" s="832"/>
      <c r="AM210" s="46">
        <f t="shared" si="14"/>
        <v>0</v>
      </c>
      <c r="AN210" s="49"/>
      <c r="AO210" s="49"/>
      <c r="AP210" s="49"/>
      <c r="AQ210" s="49"/>
      <c r="AR210" s="49"/>
      <c r="AS210" s="49"/>
      <c r="AT210" s="814"/>
      <c r="AU210" s="835"/>
      <c r="AV210" s="46">
        <f t="shared" si="15"/>
        <v>0</v>
      </c>
      <c r="AW210" s="49"/>
      <c r="AX210" s="49"/>
      <c r="AY210" s="49"/>
      <c r="AZ210" s="49"/>
      <c r="BA210" s="49"/>
      <c r="BB210" s="49"/>
      <c r="BC210" s="814"/>
      <c r="BD210" s="811"/>
      <c r="BE210" s="46">
        <f t="shared" si="16"/>
        <v>0</v>
      </c>
      <c r="BF210" s="49"/>
      <c r="BG210" s="49"/>
      <c r="BH210" s="49"/>
      <c r="BI210" s="49"/>
      <c r="BJ210" s="49"/>
      <c r="BK210" s="49"/>
      <c r="BL210" s="814"/>
      <c r="BM210" s="817"/>
      <c r="BN210" s="46">
        <f t="shared" si="17"/>
        <v>0</v>
      </c>
      <c r="BO210" s="49"/>
      <c r="BP210" s="49"/>
      <c r="BQ210" s="49"/>
      <c r="BR210" s="49"/>
      <c r="BS210" s="49"/>
      <c r="BT210" s="49"/>
      <c r="BU210" s="824"/>
      <c r="BV210" s="825"/>
      <c r="BW210" s="825"/>
      <c r="BX210" s="825"/>
      <c r="BY210" s="825"/>
      <c r="BZ210" s="825"/>
      <c r="CA210" s="825"/>
      <c r="CB210" s="825"/>
      <c r="CC210" s="826"/>
    </row>
    <row r="211" spans="1:81" s="58" customFormat="1" ht="40.200000000000003" customHeight="1" thickTop="1" x14ac:dyDescent="0.3">
      <c r="A211" s="34"/>
      <c r="B211" s="982"/>
      <c r="C211" s="869"/>
      <c r="D211" s="871">
        <v>4102</v>
      </c>
      <c r="E211" s="851" t="s">
        <v>7598</v>
      </c>
      <c r="F211" s="851">
        <v>4102038</v>
      </c>
      <c r="G211" s="851" t="s">
        <v>7609</v>
      </c>
      <c r="H211" s="851" t="s">
        <v>7610</v>
      </c>
      <c r="I211" s="1184">
        <v>202100450187</v>
      </c>
      <c r="J211" s="812">
        <v>294</v>
      </c>
      <c r="K211" s="854" t="str">
        <f>+[5]Metas!K336</f>
        <v>Jóvenes capacitados en educación ambiental y cambio climático.</v>
      </c>
      <c r="L211" s="857"/>
      <c r="M211" s="860">
        <f>SUM(N211:Q211)/4</f>
        <v>0</v>
      </c>
      <c r="N211" s="836"/>
      <c r="O211" s="839"/>
      <c r="P211" s="863"/>
      <c r="Q211" s="866"/>
      <c r="R211" s="812">
        <f>+$J211</f>
        <v>294</v>
      </c>
      <c r="S211" s="231"/>
      <c r="T211" s="235"/>
      <c r="U211" s="235"/>
      <c r="V211" s="235"/>
      <c r="W211" s="231"/>
      <c r="X211" s="256"/>
      <c r="Y211" s="256"/>
      <c r="Z211" s="256"/>
      <c r="AA211" s="256"/>
      <c r="AB211" s="812">
        <f>+$J211</f>
        <v>294</v>
      </c>
      <c r="AC211" s="827">
        <f>+L211</f>
        <v>0</v>
      </c>
      <c r="AD211" s="44">
        <f t="shared" si="18"/>
        <v>0</v>
      </c>
      <c r="AE211" s="44">
        <f t="shared" si="18"/>
        <v>0</v>
      </c>
      <c r="AF211" s="44">
        <f t="shared" si="18"/>
        <v>0</v>
      </c>
      <c r="AG211" s="44">
        <f t="shared" si="18"/>
        <v>0</v>
      </c>
      <c r="AH211" s="44">
        <f t="shared" si="18"/>
        <v>0</v>
      </c>
      <c r="AI211" s="44">
        <f t="shared" si="18"/>
        <v>0</v>
      </c>
      <c r="AJ211" s="44">
        <f t="shared" si="18"/>
        <v>0</v>
      </c>
      <c r="AK211" s="812">
        <f>+$J211</f>
        <v>294</v>
      </c>
      <c r="AL211" s="830">
        <f>+N211</f>
        <v>0</v>
      </c>
      <c r="AM211" s="44">
        <f t="shared" si="14"/>
        <v>0</v>
      </c>
      <c r="AN211" s="47"/>
      <c r="AO211" s="47"/>
      <c r="AP211" s="47"/>
      <c r="AQ211" s="47"/>
      <c r="AR211" s="47"/>
      <c r="AS211" s="47"/>
      <c r="AT211" s="812">
        <f>+$J211</f>
        <v>294</v>
      </c>
      <c r="AU211" s="833">
        <f>+O211</f>
        <v>0</v>
      </c>
      <c r="AV211" s="44">
        <f t="shared" si="15"/>
        <v>0</v>
      </c>
      <c r="AW211" s="47"/>
      <c r="AX211" s="47"/>
      <c r="AY211" s="47"/>
      <c r="AZ211" s="47"/>
      <c r="BA211" s="47"/>
      <c r="BB211" s="47"/>
      <c r="BC211" s="812">
        <f>+$J211</f>
        <v>294</v>
      </c>
      <c r="BD211" s="809">
        <f>+P211</f>
        <v>0</v>
      </c>
      <c r="BE211" s="44">
        <f t="shared" si="16"/>
        <v>0</v>
      </c>
      <c r="BF211" s="47"/>
      <c r="BG211" s="47"/>
      <c r="BH211" s="47"/>
      <c r="BI211" s="47"/>
      <c r="BJ211" s="47"/>
      <c r="BK211" s="47"/>
      <c r="BL211" s="812">
        <f>+$J211</f>
        <v>294</v>
      </c>
      <c r="BM211" s="815">
        <f>+Q211</f>
        <v>0</v>
      </c>
      <c r="BN211" s="44">
        <f t="shared" si="17"/>
        <v>0</v>
      </c>
      <c r="BO211" s="47"/>
      <c r="BP211" s="47"/>
      <c r="BQ211" s="47"/>
      <c r="BR211" s="47"/>
      <c r="BS211" s="47"/>
      <c r="BT211" s="47"/>
      <c r="BU211" s="818"/>
      <c r="BV211" s="819"/>
      <c r="BW211" s="819"/>
      <c r="BX211" s="819"/>
      <c r="BY211" s="819"/>
      <c r="BZ211" s="819"/>
      <c r="CA211" s="819"/>
      <c r="CB211" s="819"/>
      <c r="CC211" s="820"/>
    </row>
    <row r="212" spans="1:81" s="58" customFormat="1" ht="40.200000000000003" customHeight="1" x14ac:dyDescent="0.3">
      <c r="A212" s="34"/>
      <c r="B212" s="982"/>
      <c r="C212" s="869"/>
      <c r="D212" s="872"/>
      <c r="E212" s="852"/>
      <c r="F212" s="852"/>
      <c r="G212" s="852"/>
      <c r="H212" s="852"/>
      <c r="I212" s="1185"/>
      <c r="J212" s="813"/>
      <c r="K212" s="855"/>
      <c r="L212" s="858"/>
      <c r="M212" s="861"/>
      <c r="N212" s="837"/>
      <c r="O212" s="840"/>
      <c r="P212" s="864"/>
      <c r="Q212" s="867"/>
      <c r="R212" s="813"/>
      <c r="S212" s="39"/>
      <c r="T212" s="236"/>
      <c r="U212" s="236"/>
      <c r="V212" s="236"/>
      <c r="W212" s="39"/>
      <c r="X212" s="31"/>
      <c r="Y212" s="31"/>
      <c r="Z212" s="31"/>
      <c r="AA212" s="31"/>
      <c r="AB212" s="813"/>
      <c r="AC212" s="828"/>
      <c r="AD212" s="51">
        <f t="shared" si="18"/>
        <v>0</v>
      </c>
      <c r="AE212" s="51">
        <f t="shared" si="18"/>
        <v>0</v>
      </c>
      <c r="AF212" s="51">
        <f t="shared" si="18"/>
        <v>0</v>
      </c>
      <c r="AG212" s="51">
        <f t="shared" si="18"/>
        <v>0</v>
      </c>
      <c r="AH212" s="51">
        <f t="shared" si="18"/>
        <v>0</v>
      </c>
      <c r="AI212" s="51">
        <f t="shared" si="18"/>
        <v>0</v>
      </c>
      <c r="AJ212" s="51">
        <f t="shared" si="18"/>
        <v>0</v>
      </c>
      <c r="AK212" s="813"/>
      <c r="AL212" s="831"/>
      <c r="AM212" s="51">
        <f t="shared" si="14"/>
        <v>0</v>
      </c>
      <c r="AN212" s="257"/>
      <c r="AO212" s="257"/>
      <c r="AP212" s="257"/>
      <c r="AQ212" s="257"/>
      <c r="AR212" s="257"/>
      <c r="AS212" s="257"/>
      <c r="AT212" s="813"/>
      <c r="AU212" s="834"/>
      <c r="AV212" s="51">
        <f t="shared" si="15"/>
        <v>0</v>
      </c>
      <c r="AW212" s="257"/>
      <c r="AX212" s="257"/>
      <c r="AY212" s="257"/>
      <c r="AZ212" s="257"/>
      <c r="BA212" s="257"/>
      <c r="BB212" s="257"/>
      <c r="BC212" s="813"/>
      <c r="BD212" s="810"/>
      <c r="BE212" s="51">
        <f t="shared" si="16"/>
        <v>0</v>
      </c>
      <c r="BF212" s="257"/>
      <c r="BG212" s="257"/>
      <c r="BH212" s="257"/>
      <c r="BI212" s="257"/>
      <c r="BJ212" s="257"/>
      <c r="BK212" s="257"/>
      <c r="BL212" s="813"/>
      <c r="BM212" s="816"/>
      <c r="BN212" s="51">
        <f t="shared" si="17"/>
        <v>0</v>
      </c>
      <c r="BO212" s="257"/>
      <c r="BP212" s="257"/>
      <c r="BQ212" s="257"/>
      <c r="BR212" s="257"/>
      <c r="BS212" s="257"/>
      <c r="BT212" s="257"/>
      <c r="BU212" s="821"/>
      <c r="BV212" s="822"/>
      <c r="BW212" s="822"/>
      <c r="BX212" s="822"/>
      <c r="BY212" s="822"/>
      <c r="BZ212" s="822"/>
      <c r="CA212" s="822"/>
      <c r="CB212" s="822"/>
      <c r="CC212" s="823"/>
    </row>
    <row r="213" spans="1:81" s="58" customFormat="1" ht="40.200000000000003" customHeight="1" x14ac:dyDescent="0.3">
      <c r="A213" s="34"/>
      <c r="B213" s="982"/>
      <c r="C213" s="869"/>
      <c r="D213" s="872"/>
      <c r="E213" s="852"/>
      <c r="F213" s="852"/>
      <c r="G213" s="852"/>
      <c r="H213" s="852"/>
      <c r="I213" s="1185"/>
      <c r="J213" s="813"/>
      <c r="K213" s="855"/>
      <c r="L213" s="858"/>
      <c r="M213" s="861"/>
      <c r="N213" s="837"/>
      <c r="O213" s="840"/>
      <c r="P213" s="864"/>
      <c r="Q213" s="867"/>
      <c r="R213" s="813"/>
      <c r="S213" s="39"/>
      <c r="T213" s="236"/>
      <c r="U213" s="236"/>
      <c r="V213" s="236"/>
      <c r="W213" s="39"/>
      <c r="X213" s="31"/>
      <c r="Y213" s="31"/>
      <c r="Z213" s="31"/>
      <c r="AA213" s="31"/>
      <c r="AB213" s="813"/>
      <c r="AC213" s="828"/>
      <c r="AD213" s="51">
        <f t="shared" si="18"/>
        <v>0</v>
      </c>
      <c r="AE213" s="51">
        <f t="shared" si="18"/>
        <v>0</v>
      </c>
      <c r="AF213" s="51">
        <f t="shared" si="18"/>
        <v>0</v>
      </c>
      <c r="AG213" s="51">
        <f t="shared" si="18"/>
        <v>0</v>
      </c>
      <c r="AH213" s="51">
        <f t="shared" si="18"/>
        <v>0</v>
      </c>
      <c r="AI213" s="51">
        <f t="shared" si="18"/>
        <v>0</v>
      </c>
      <c r="AJ213" s="51">
        <f t="shared" si="18"/>
        <v>0</v>
      </c>
      <c r="AK213" s="813"/>
      <c r="AL213" s="831"/>
      <c r="AM213" s="51">
        <f t="shared" si="14"/>
        <v>0</v>
      </c>
      <c r="AN213" s="257"/>
      <c r="AO213" s="257"/>
      <c r="AP213" s="257"/>
      <c r="AQ213" s="257"/>
      <c r="AR213" s="257"/>
      <c r="AS213" s="257"/>
      <c r="AT213" s="813"/>
      <c r="AU213" s="834"/>
      <c r="AV213" s="51">
        <f t="shared" si="15"/>
        <v>0</v>
      </c>
      <c r="AW213" s="257"/>
      <c r="AX213" s="257"/>
      <c r="AY213" s="257"/>
      <c r="AZ213" s="257"/>
      <c r="BA213" s="257"/>
      <c r="BB213" s="257"/>
      <c r="BC213" s="813"/>
      <c r="BD213" s="810"/>
      <c r="BE213" s="51">
        <f t="shared" si="16"/>
        <v>0</v>
      </c>
      <c r="BF213" s="257"/>
      <c r="BG213" s="257"/>
      <c r="BH213" s="257"/>
      <c r="BI213" s="257"/>
      <c r="BJ213" s="257"/>
      <c r="BK213" s="257"/>
      <c r="BL213" s="813"/>
      <c r="BM213" s="816"/>
      <c r="BN213" s="51">
        <f t="shared" si="17"/>
        <v>0</v>
      </c>
      <c r="BO213" s="257"/>
      <c r="BP213" s="257"/>
      <c r="BQ213" s="257"/>
      <c r="BR213" s="257"/>
      <c r="BS213" s="257"/>
      <c r="BT213" s="257"/>
      <c r="BU213" s="821"/>
      <c r="BV213" s="822"/>
      <c r="BW213" s="822"/>
      <c r="BX213" s="822"/>
      <c r="BY213" s="822"/>
      <c r="BZ213" s="822"/>
      <c r="CA213" s="822"/>
      <c r="CB213" s="822"/>
      <c r="CC213" s="823"/>
    </row>
    <row r="214" spans="1:81" s="58" customFormat="1" ht="40.200000000000003" customHeight="1" thickBot="1" x14ac:dyDescent="0.35">
      <c r="A214" s="34"/>
      <c r="B214" s="983"/>
      <c r="C214" s="870"/>
      <c r="D214" s="873"/>
      <c r="E214" s="853"/>
      <c r="F214" s="853"/>
      <c r="G214" s="853"/>
      <c r="H214" s="853"/>
      <c r="I214" s="1186"/>
      <c r="J214" s="814"/>
      <c r="K214" s="856"/>
      <c r="L214" s="859"/>
      <c r="M214" s="862"/>
      <c r="N214" s="838"/>
      <c r="O214" s="841"/>
      <c r="P214" s="865"/>
      <c r="Q214" s="874"/>
      <c r="R214" s="814"/>
      <c r="S214" s="232"/>
      <c r="T214" s="237"/>
      <c r="U214" s="237"/>
      <c r="V214" s="237"/>
      <c r="W214" s="232"/>
      <c r="X214" s="260"/>
      <c r="Y214" s="260"/>
      <c r="Z214" s="260"/>
      <c r="AA214" s="260"/>
      <c r="AB214" s="814"/>
      <c r="AC214" s="829"/>
      <c r="AD214" s="46">
        <f t="shared" si="18"/>
        <v>0</v>
      </c>
      <c r="AE214" s="46">
        <f t="shared" si="18"/>
        <v>0</v>
      </c>
      <c r="AF214" s="46">
        <f t="shared" si="18"/>
        <v>0</v>
      </c>
      <c r="AG214" s="46">
        <f t="shared" si="18"/>
        <v>0</v>
      </c>
      <c r="AH214" s="46">
        <f t="shared" si="18"/>
        <v>0</v>
      </c>
      <c r="AI214" s="46">
        <f t="shared" si="18"/>
        <v>0</v>
      </c>
      <c r="AJ214" s="46">
        <f t="shared" si="18"/>
        <v>0</v>
      </c>
      <c r="AK214" s="814"/>
      <c r="AL214" s="832"/>
      <c r="AM214" s="46">
        <f t="shared" si="14"/>
        <v>0</v>
      </c>
      <c r="AN214" s="49"/>
      <c r="AO214" s="49"/>
      <c r="AP214" s="49"/>
      <c r="AQ214" s="49"/>
      <c r="AR214" s="49"/>
      <c r="AS214" s="49"/>
      <c r="AT214" s="814"/>
      <c r="AU214" s="835"/>
      <c r="AV214" s="46">
        <f t="shared" si="15"/>
        <v>0</v>
      </c>
      <c r="AW214" s="49"/>
      <c r="AX214" s="49"/>
      <c r="AY214" s="49"/>
      <c r="AZ214" s="49"/>
      <c r="BA214" s="49"/>
      <c r="BB214" s="49"/>
      <c r="BC214" s="814"/>
      <c r="BD214" s="811"/>
      <c r="BE214" s="46">
        <f t="shared" si="16"/>
        <v>0</v>
      </c>
      <c r="BF214" s="49"/>
      <c r="BG214" s="49"/>
      <c r="BH214" s="49"/>
      <c r="BI214" s="49"/>
      <c r="BJ214" s="49"/>
      <c r="BK214" s="49"/>
      <c r="BL214" s="814"/>
      <c r="BM214" s="817"/>
      <c r="BN214" s="46">
        <f t="shared" si="17"/>
        <v>0</v>
      </c>
      <c r="BO214" s="49"/>
      <c r="BP214" s="49"/>
      <c r="BQ214" s="49"/>
      <c r="BR214" s="49"/>
      <c r="BS214" s="49"/>
      <c r="BT214" s="49"/>
      <c r="BU214" s="824"/>
      <c r="BV214" s="825"/>
      <c r="BW214" s="825"/>
      <c r="BX214" s="825"/>
      <c r="BY214" s="825"/>
      <c r="BZ214" s="825"/>
      <c r="CA214" s="825"/>
      <c r="CB214" s="825"/>
      <c r="CC214" s="826"/>
    </row>
    <row r="215" spans="1:81" s="58" customFormat="1" ht="40.200000000000003" customHeight="1" thickTop="1" x14ac:dyDescent="0.3">
      <c r="A215" s="34"/>
      <c r="B215" s="981" t="s">
        <v>412</v>
      </c>
      <c r="C215" s="868" t="s">
        <v>415</v>
      </c>
      <c r="D215" s="871">
        <v>4102</v>
      </c>
      <c r="E215" s="851" t="s">
        <v>7598</v>
      </c>
      <c r="F215" s="851">
        <v>4102038</v>
      </c>
      <c r="G215" s="851" t="s">
        <v>7609</v>
      </c>
      <c r="H215" s="851" t="s">
        <v>7610</v>
      </c>
      <c r="I215" s="1184">
        <v>202100450187</v>
      </c>
      <c r="J215" s="812">
        <v>295</v>
      </c>
      <c r="K215" s="854" t="str">
        <f>+[5]Metas!K338</f>
        <v>Municipios acompañados para promocionar y acompañar una estrategia de difusión de la Ley 1780 o PROJOVEN, que promueve el empleo y el emprendimiento juvenil.</v>
      </c>
      <c r="L215" s="857"/>
      <c r="M215" s="860">
        <f>SUM(N215:Q215)</f>
        <v>0</v>
      </c>
      <c r="N215" s="836"/>
      <c r="O215" s="839"/>
      <c r="P215" s="863"/>
      <c r="Q215" s="866"/>
      <c r="R215" s="812">
        <f>+$J215</f>
        <v>295</v>
      </c>
      <c r="S215" s="231"/>
      <c r="T215" s="235"/>
      <c r="U215" s="235"/>
      <c r="V215" s="235"/>
      <c r="W215" s="231"/>
      <c r="X215" s="256"/>
      <c r="Y215" s="256"/>
      <c r="Z215" s="256"/>
      <c r="AA215" s="256"/>
      <c r="AB215" s="812">
        <f>+$J215</f>
        <v>295</v>
      </c>
      <c r="AC215" s="827">
        <f>+L215</f>
        <v>0</v>
      </c>
      <c r="AD215" s="44">
        <f t="shared" si="18"/>
        <v>0</v>
      </c>
      <c r="AE215" s="44">
        <f t="shared" si="18"/>
        <v>0</v>
      </c>
      <c r="AF215" s="44">
        <f t="shared" si="18"/>
        <v>0</v>
      </c>
      <c r="AG215" s="44">
        <f t="shared" si="18"/>
        <v>0</v>
      </c>
      <c r="AH215" s="44">
        <f t="shared" si="18"/>
        <v>0</v>
      </c>
      <c r="AI215" s="44">
        <f t="shared" si="18"/>
        <v>0</v>
      </c>
      <c r="AJ215" s="44">
        <f t="shared" si="18"/>
        <v>0</v>
      </c>
      <c r="AK215" s="812">
        <f>+$J215</f>
        <v>295</v>
      </c>
      <c r="AL215" s="830">
        <f>+N215</f>
        <v>0</v>
      </c>
      <c r="AM215" s="44">
        <f t="shared" si="14"/>
        <v>0</v>
      </c>
      <c r="AN215" s="47"/>
      <c r="AO215" s="47"/>
      <c r="AP215" s="47"/>
      <c r="AQ215" s="47"/>
      <c r="AR215" s="47"/>
      <c r="AS215" s="47"/>
      <c r="AT215" s="812">
        <f>+$J215</f>
        <v>295</v>
      </c>
      <c r="AU215" s="833">
        <f>+O215</f>
        <v>0</v>
      </c>
      <c r="AV215" s="44">
        <f t="shared" si="15"/>
        <v>0</v>
      </c>
      <c r="AW215" s="47"/>
      <c r="AX215" s="47"/>
      <c r="AY215" s="47"/>
      <c r="AZ215" s="47"/>
      <c r="BA215" s="47"/>
      <c r="BB215" s="47"/>
      <c r="BC215" s="812">
        <f>+$J215</f>
        <v>295</v>
      </c>
      <c r="BD215" s="809">
        <f>+P215</f>
        <v>0</v>
      </c>
      <c r="BE215" s="44">
        <f t="shared" si="16"/>
        <v>0</v>
      </c>
      <c r="BF215" s="47"/>
      <c r="BG215" s="47"/>
      <c r="BH215" s="47"/>
      <c r="BI215" s="47"/>
      <c r="BJ215" s="47"/>
      <c r="BK215" s="47"/>
      <c r="BL215" s="812">
        <f>+$J215</f>
        <v>295</v>
      </c>
      <c r="BM215" s="815">
        <f>+Q215</f>
        <v>0</v>
      </c>
      <c r="BN215" s="44">
        <f t="shared" si="17"/>
        <v>0</v>
      </c>
      <c r="BO215" s="47"/>
      <c r="BP215" s="47"/>
      <c r="BQ215" s="47"/>
      <c r="BR215" s="47"/>
      <c r="BS215" s="47"/>
      <c r="BT215" s="47"/>
      <c r="BU215" s="818"/>
      <c r="BV215" s="819"/>
      <c r="BW215" s="819"/>
      <c r="BX215" s="819"/>
      <c r="BY215" s="819"/>
      <c r="BZ215" s="819"/>
      <c r="CA215" s="819"/>
      <c r="CB215" s="819"/>
      <c r="CC215" s="820"/>
    </row>
    <row r="216" spans="1:81" s="58" customFormat="1" ht="40.200000000000003" customHeight="1" x14ac:dyDescent="0.3">
      <c r="A216" s="34"/>
      <c r="B216" s="982"/>
      <c r="C216" s="869"/>
      <c r="D216" s="872"/>
      <c r="E216" s="852"/>
      <c r="F216" s="852"/>
      <c r="G216" s="852"/>
      <c r="H216" s="852"/>
      <c r="I216" s="1185"/>
      <c r="J216" s="813"/>
      <c r="K216" s="855"/>
      <c r="L216" s="858"/>
      <c r="M216" s="861"/>
      <c r="N216" s="837"/>
      <c r="O216" s="840"/>
      <c r="P216" s="864"/>
      <c r="Q216" s="867"/>
      <c r="R216" s="813"/>
      <c r="S216" s="39"/>
      <c r="T216" s="236"/>
      <c r="U216" s="236"/>
      <c r="V216" s="236"/>
      <c r="W216" s="39"/>
      <c r="X216" s="31"/>
      <c r="Y216" s="31"/>
      <c r="Z216" s="31"/>
      <c r="AA216" s="31"/>
      <c r="AB216" s="813"/>
      <c r="AC216" s="828"/>
      <c r="AD216" s="51">
        <f t="shared" si="18"/>
        <v>0</v>
      </c>
      <c r="AE216" s="51">
        <f t="shared" si="18"/>
        <v>0</v>
      </c>
      <c r="AF216" s="51">
        <f t="shared" si="18"/>
        <v>0</v>
      </c>
      <c r="AG216" s="51">
        <f t="shared" si="18"/>
        <v>0</v>
      </c>
      <c r="AH216" s="51">
        <f t="shared" si="18"/>
        <v>0</v>
      </c>
      <c r="AI216" s="51">
        <f t="shared" si="18"/>
        <v>0</v>
      </c>
      <c r="AJ216" s="51">
        <f t="shared" si="18"/>
        <v>0</v>
      </c>
      <c r="AK216" s="813"/>
      <c r="AL216" s="831"/>
      <c r="AM216" s="51">
        <f t="shared" si="14"/>
        <v>0</v>
      </c>
      <c r="AN216" s="257"/>
      <c r="AO216" s="257"/>
      <c r="AP216" s="257"/>
      <c r="AQ216" s="257"/>
      <c r="AR216" s="257"/>
      <c r="AS216" s="257"/>
      <c r="AT216" s="813"/>
      <c r="AU216" s="834"/>
      <c r="AV216" s="51">
        <f t="shared" si="15"/>
        <v>0</v>
      </c>
      <c r="AW216" s="257"/>
      <c r="AX216" s="257"/>
      <c r="AY216" s="257"/>
      <c r="AZ216" s="257"/>
      <c r="BA216" s="257"/>
      <c r="BB216" s="257"/>
      <c r="BC216" s="813"/>
      <c r="BD216" s="810"/>
      <c r="BE216" s="51">
        <f t="shared" si="16"/>
        <v>0</v>
      </c>
      <c r="BF216" s="257"/>
      <c r="BG216" s="257"/>
      <c r="BH216" s="257"/>
      <c r="BI216" s="257"/>
      <c r="BJ216" s="257"/>
      <c r="BK216" s="257"/>
      <c r="BL216" s="813"/>
      <c r="BM216" s="816"/>
      <c r="BN216" s="51">
        <f t="shared" si="17"/>
        <v>0</v>
      </c>
      <c r="BO216" s="257"/>
      <c r="BP216" s="257"/>
      <c r="BQ216" s="257"/>
      <c r="BR216" s="257"/>
      <c r="BS216" s="257"/>
      <c r="BT216" s="257"/>
      <c r="BU216" s="821"/>
      <c r="BV216" s="822"/>
      <c r="BW216" s="822"/>
      <c r="BX216" s="822"/>
      <c r="BY216" s="822"/>
      <c r="BZ216" s="822"/>
      <c r="CA216" s="822"/>
      <c r="CB216" s="822"/>
      <c r="CC216" s="823"/>
    </row>
    <row r="217" spans="1:81" s="58" customFormat="1" ht="40.200000000000003" customHeight="1" x14ac:dyDescent="0.3">
      <c r="A217" s="34"/>
      <c r="B217" s="982"/>
      <c r="C217" s="869"/>
      <c r="D217" s="872"/>
      <c r="E217" s="852"/>
      <c r="F217" s="852"/>
      <c r="G217" s="852"/>
      <c r="H217" s="852"/>
      <c r="I217" s="1185"/>
      <c r="J217" s="813"/>
      <c r="K217" s="855"/>
      <c r="L217" s="858"/>
      <c r="M217" s="861"/>
      <c r="N217" s="837"/>
      <c r="O217" s="840"/>
      <c r="P217" s="864"/>
      <c r="Q217" s="867"/>
      <c r="R217" s="813"/>
      <c r="S217" s="39"/>
      <c r="T217" s="236"/>
      <c r="U217" s="236"/>
      <c r="V217" s="236"/>
      <c r="W217" s="39"/>
      <c r="X217" s="31"/>
      <c r="Y217" s="31"/>
      <c r="Z217" s="31"/>
      <c r="AA217" s="31"/>
      <c r="AB217" s="813"/>
      <c r="AC217" s="828"/>
      <c r="AD217" s="51">
        <f t="shared" ref="AD217:AJ251" si="19">+AM217+AV217+BE217+BN217</f>
        <v>0</v>
      </c>
      <c r="AE217" s="51">
        <f t="shared" si="19"/>
        <v>0</v>
      </c>
      <c r="AF217" s="51">
        <f t="shared" si="19"/>
        <v>0</v>
      </c>
      <c r="AG217" s="51">
        <f t="shared" si="19"/>
        <v>0</v>
      </c>
      <c r="AH217" s="51">
        <f t="shared" si="19"/>
        <v>0</v>
      </c>
      <c r="AI217" s="51">
        <f t="shared" si="19"/>
        <v>0</v>
      </c>
      <c r="AJ217" s="51">
        <f t="shared" si="19"/>
        <v>0</v>
      </c>
      <c r="AK217" s="813"/>
      <c r="AL217" s="831"/>
      <c r="AM217" s="51">
        <f t="shared" si="14"/>
        <v>0</v>
      </c>
      <c r="AN217" s="257"/>
      <c r="AO217" s="257"/>
      <c r="AP217" s="257"/>
      <c r="AQ217" s="257"/>
      <c r="AR217" s="257"/>
      <c r="AS217" s="257"/>
      <c r="AT217" s="813"/>
      <c r="AU217" s="834"/>
      <c r="AV217" s="51">
        <f t="shared" si="15"/>
        <v>0</v>
      </c>
      <c r="AW217" s="257"/>
      <c r="AX217" s="257"/>
      <c r="AY217" s="257"/>
      <c r="AZ217" s="257"/>
      <c r="BA217" s="257"/>
      <c r="BB217" s="257"/>
      <c r="BC217" s="813"/>
      <c r="BD217" s="810"/>
      <c r="BE217" s="51">
        <f t="shared" si="16"/>
        <v>0</v>
      </c>
      <c r="BF217" s="257"/>
      <c r="BG217" s="257"/>
      <c r="BH217" s="257"/>
      <c r="BI217" s="257"/>
      <c r="BJ217" s="257"/>
      <c r="BK217" s="257"/>
      <c r="BL217" s="813"/>
      <c r="BM217" s="816"/>
      <c r="BN217" s="51">
        <f t="shared" si="17"/>
        <v>0</v>
      </c>
      <c r="BO217" s="257"/>
      <c r="BP217" s="257"/>
      <c r="BQ217" s="257"/>
      <c r="BR217" s="257"/>
      <c r="BS217" s="257"/>
      <c r="BT217" s="257"/>
      <c r="BU217" s="821"/>
      <c r="BV217" s="822"/>
      <c r="BW217" s="822"/>
      <c r="BX217" s="822"/>
      <c r="BY217" s="822"/>
      <c r="BZ217" s="822"/>
      <c r="CA217" s="822"/>
      <c r="CB217" s="822"/>
      <c r="CC217" s="823"/>
    </row>
    <row r="218" spans="1:81" s="58" customFormat="1" ht="40.200000000000003" customHeight="1" thickBot="1" x14ac:dyDescent="0.35">
      <c r="A218" s="34"/>
      <c r="B218" s="982"/>
      <c r="C218" s="869"/>
      <c r="D218" s="873"/>
      <c r="E218" s="853"/>
      <c r="F218" s="853"/>
      <c r="G218" s="853"/>
      <c r="H218" s="853"/>
      <c r="I218" s="1186"/>
      <c r="J218" s="814"/>
      <c r="K218" s="856"/>
      <c r="L218" s="859"/>
      <c r="M218" s="862"/>
      <c r="N218" s="838"/>
      <c r="O218" s="841"/>
      <c r="P218" s="865"/>
      <c r="Q218" s="874"/>
      <c r="R218" s="814"/>
      <c r="S218" s="232"/>
      <c r="T218" s="237"/>
      <c r="U218" s="237"/>
      <c r="V218" s="237"/>
      <c r="W218" s="232"/>
      <c r="X218" s="260"/>
      <c r="Y218" s="260"/>
      <c r="Z218" s="260"/>
      <c r="AA218" s="260"/>
      <c r="AB218" s="814"/>
      <c r="AC218" s="829"/>
      <c r="AD218" s="46">
        <f t="shared" si="19"/>
        <v>0</v>
      </c>
      <c r="AE218" s="46">
        <f t="shared" si="19"/>
        <v>0</v>
      </c>
      <c r="AF218" s="46">
        <f t="shared" si="19"/>
        <v>0</v>
      </c>
      <c r="AG218" s="46">
        <f t="shared" si="19"/>
        <v>0</v>
      </c>
      <c r="AH218" s="46">
        <f t="shared" si="19"/>
        <v>0</v>
      </c>
      <c r="AI218" s="46">
        <f t="shared" si="19"/>
        <v>0</v>
      </c>
      <c r="AJ218" s="46">
        <f t="shared" si="19"/>
        <v>0</v>
      </c>
      <c r="AK218" s="814"/>
      <c r="AL218" s="832"/>
      <c r="AM218" s="46">
        <f t="shared" si="14"/>
        <v>0</v>
      </c>
      <c r="AN218" s="49"/>
      <c r="AO218" s="49"/>
      <c r="AP218" s="49"/>
      <c r="AQ218" s="49"/>
      <c r="AR218" s="49"/>
      <c r="AS218" s="49"/>
      <c r="AT218" s="814"/>
      <c r="AU218" s="835"/>
      <c r="AV218" s="46">
        <f t="shared" si="15"/>
        <v>0</v>
      </c>
      <c r="AW218" s="49"/>
      <c r="AX218" s="49"/>
      <c r="AY218" s="49"/>
      <c r="AZ218" s="49"/>
      <c r="BA218" s="49"/>
      <c r="BB218" s="49"/>
      <c r="BC218" s="814"/>
      <c r="BD218" s="811"/>
      <c r="BE218" s="46">
        <f t="shared" si="16"/>
        <v>0</v>
      </c>
      <c r="BF218" s="49"/>
      <c r="BG218" s="49"/>
      <c r="BH218" s="49"/>
      <c r="BI218" s="49"/>
      <c r="BJ218" s="49"/>
      <c r="BK218" s="49"/>
      <c r="BL218" s="814"/>
      <c r="BM218" s="817"/>
      <c r="BN218" s="46">
        <f t="shared" si="17"/>
        <v>0</v>
      </c>
      <c r="BO218" s="49"/>
      <c r="BP218" s="49"/>
      <c r="BQ218" s="49"/>
      <c r="BR218" s="49"/>
      <c r="BS218" s="49"/>
      <c r="BT218" s="49"/>
      <c r="BU218" s="824"/>
      <c r="BV218" s="825"/>
      <c r="BW218" s="825"/>
      <c r="BX218" s="825"/>
      <c r="BY218" s="825"/>
      <c r="BZ218" s="825"/>
      <c r="CA218" s="825"/>
      <c r="CB218" s="825"/>
      <c r="CC218" s="826"/>
    </row>
    <row r="219" spans="1:81" s="58" customFormat="1" ht="40.200000000000003" customHeight="1" thickTop="1" x14ac:dyDescent="0.3">
      <c r="A219" s="34"/>
      <c r="B219" s="982"/>
      <c r="C219" s="869"/>
      <c r="D219" s="871">
        <v>4102</v>
      </c>
      <c r="E219" s="851" t="s">
        <v>7598</v>
      </c>
      <c r="F219" s="851">
        <v>4102038</v>
      </c>
      <c r="G219" s="851" t="s">
        <v>7609</v>
      </c>
      <c r="H219" s="851" t="s">
        <v>7610</v>
      </c>
      <c r="I219" s="1184">
        <v>202100450187</v>
      </c>
      <c r="J219" s="812">
        <v>296</v>
      </c>
      <c r="K219" s="854" t="str">
        <f>+[5]Metas!K339</f>
        <v>Municipios acompañados para la gestión de un fondo de emprendimiento Juvenil.</v>
      </c>
      <c r="L219" s="857"/>
      <c r="M219" s="860">
        <f>SUM(N219:Q219)</f>
        <v>0</v>
      </c>
      <c r="N219" s="836"/>
      <c r="O219" s="839"/>
      <c r="P219" s="863"/>
      <c r="Q219" s="866"/>
      <c r="R219" s="812">
        <f>+$J219</f>
        <v>296</v>
      </c>
      <c r="S219" s="231"/>
      <c r="T219" s="235"/>
      <c r="U219" s="235"/>
      <c r="V219" s="235"/>
      <c r="W219" s="231"/>
      <c r="X219" s="256"/>
      <c r="Y219" s="256"/>
      <c r="Z219" s="256"/>
      <c r="AA219" s="256"/>
      <c r="AB219" s="812">
        <f>+$J219</f>
        <v>296</v>
      </c>
      <c r="AC219" s="827">
        <f>+L219</f>
        <v>0</v>
      </c>
      <c r="AD219" s="44">
        <f t="shared" si="19"/>
        <v>0</v>
      </c>
      <c r="AE219" s="44">
        <f t="shared" si="19"/>
        <v>0</v>
      </c>
      <c r="AF219" s="44">
        <f t="shared" si="19"/>
        <v>0</v>
      </c>
      <c r="AG219" s="44">
        <f t="shared" si="19"/>
        <v>0</v>
      </c>
      <c r="AH219" s="44">
        <f t="shared" si="19"/>
        <v>0</v>
      </c>
      <c r="AI219" s="44">
        <f t="shared" si="19"/>
        <v>0</v>
      </c>
      <c r="AJ219" s="44">
        <f t="shared" si="19"/>
        <v>0</v>
      </c>
      <c r="AK219" s="812">
        <f>+$J219</f>
        <v>296</v>
      </c>
      <c r="AL219" s="830">
        <f>+N219</f>
        <v>0</v>
      </c>
      <c r="AM219" s="44">
        <f t="shared" si="14"/>
        <v>0</v>
      </c>
      <c r="AN219" s="47"/>
      <c r="AO219" s="47"/>
      <c r="AP219" s="47"/>
      <c r="AQ219" s="47"/>
      <c r="AR219" s="47"/>
      <c r="AS219" s="47"/>
      <c r="AT219" s="812">
        <f>+$J219</f>
        <v>296</v>
      </c>
      <c r="AU219" s="833">
        <f>+O219</f>
        <v>0</v>
      </c>
      <c r="AV219" s="44">
        <f t="shared" si="15"/>
        <v>0</v>
      </c>
      <c r="AW219" s="47"/>
      <c r="AX219" s="47"/>
      <c r="AY219" s="47"/>
      <c r="AZ219" s="47"/>
      <c r="BA219" s="47"/>
      <c r="BB219" s="47"/>
      <c r="BC219" s="812">
        <f>+$J219</f>
        <v>296</v>
      </c>
      <c r="BD219" s="809">
        <f>+P219</f>
        <v>0</v>
      </c>
      <c r="BE219" s="44">
        <f t="shared" si="16"/>
        <v>0</v>
      </c>
      <c r="BF219" s="47"/>
      <c r="BG219" s="47"/>
      <c r="BH219" s="47"/>
      <c r="BI219" s="47"/>
      <c r="BJ219" s="47"/>
      <c r="BK219" s="47"/>
      <c r="BL219" s="812">
        <f>+$J219</f>
        <v>296</v>
      </c>
      <c r="BM219" s="815">
        <f>+Q219</f>
        <v>0</v>
      </c>
      <c r="BN219" s="44">
        <f t="shared" si="17"/>
        <v>0</v>
      </c>
      <c r="BO219" s="47"/>
      <c r="BP219" s="47"/>
      <c r="BQ219" s="47"/>
      <c r="BR219" s="47"/>
      <c r="BS219" s="47"/>
      <c r="BT219" s="47"/>
      <c r="BU219" s="818"/>
      <c r="BV219" s="819"/>
      <c r="BW219" s="819"/>
      <c r="BX219" s="819"/>
      <c r="BY219" s="819"/>
      <c r="BZ219" s="819"/>
      <c r="CA219" s="819"/>
      <c r="CB219" s="819"/>
      <c r="CC219" s="820"/>
    </row>
    <row r="220" spans="1:81" s="58" customFormat="1" ht="40.200000000000003" customHeight="1" x14ac:dyDescent="0.3">
      <c r="A220" s="34"/>
      <c r="B220" s="982"/>
      <c r="C220" s="869"/>
      <c r="D220" s="872"/>
      <c r="E220" s="852"/>
      <c r="F220" s="852"/>
      <c r="G220" s="852"/>
      <c r="H220" s="852"/>
      <c r="I220" s="1185"/>
      <c r="J220" s="813"/>
      <c r="K220" s="855"/>
      <c r="L220" s="858"/>
      <c r="M220" s="861"/>
      <c r="N220" s="837"/>
      <c r="O220" s="840"/>
      <c r="P220" s="864"/>
      <c r="Q220" s="867"/>
      <c r="R220" s="813"/>
      <c r="S220" s="39"/>
      <c r="T220" s="236"/>
      <c r="U220" s="236"/>
      <c r="V220" s="236"/>
      <c r="W220" s="39"/>
      <c r="X220" s="31"/>
      <c r="Y220" s="31"/>
      <c r="Z220" s="31"/>
      <c r="AA220" s="31"/>
      <c r="AB220" s="813"/>
      <c r="AC220" s="828"/>
      <c r="AD220" s="51">
        <f t="shared" si="19"/>
        <v>0</v>
      </c>
      <c r="AE220" s="51">
        <f t="shared" si="19"/>
        <v>0</v>
      </c>
      <c r="AF220" s="51">
        <f t="shared" si="19"/>
        <v>0</v>
      </c>
      <c r="AG220" s="51">
        <f t="shared" si="19"/>
        <v>0</v>
      </c>
      <c r="AH220" s="51">
        <f t="shared" si="19"/>
        <v>0</v>
      </c>
      <c r="AI220" s="51">
        <f t="shared" si="19"/>
        <v>0</v>
      </c>
      <c r="AJ220" s="51">
        <f t="shared" si="19"/>
        <v>0</v>
      </c>
      <c r="AK220" s="813"/>
      <c r="AL220" s="831"/>
      <c r="AM220" s="51">
        <f t="shared" si="14"/>
        <v>0</v>
      </c>
      <c r="AN220" s="257"/>
      <c r="AO220" s="257"/>
      <c r="AP220" s="257"/>
      <c r="AQ220" s="257"/>
      <c r="AR220" s="257"/>
      <c r="AS220" s="257"/>
      <c r="AT220" s="813"/>
      <c r="AU220" s="834"/>
      <c r="AV220" s="51">
        <f t="shared" si="15"/>
        <v>0</v>
      </c>
      <c r="AW220" s="257"/>
      <c r="AX220" s="257"/>
      <c r="AY220" s="257"/>
      <c r="AZ220" s="257"/>
      <c r="BA220" s="257"/>
      <c r="BB220" s="257"/>
      <c r="BC220" s="813"/>
      <c r="BD220" s="810"/>
      <c r="BE220" s="51">
        <f t="shared" si="16"/>
        <v>0</v>
      </c>
      <c r="BF220" s="257"/>
      <c r="BG220" s="257"/>
      <c r="BH220" s="257"/>
      <c r="BI220" s="257"/>
      <c r="BJ220" s="257"/>
      <c r="BK220" s="257"/>
      <c r="BL220" s="813"/>
      <c r="BM220" s="816"/>
      <c r="BN220" s="51">
        <f t="shared" si="17"/>
        <v>0</v>
      </c>
      <c r="BO220" s="257"/>
      <c r="BP220" s="257"/>
      <c r="BQ220" s="257"/>
      <c r="BR220" s="257"/>
      <c r="BS220" s="257"/>
      <c r="BT220" s="257"/>
      <c r="BU220" s="821"/>
      <c r="BV220" s="822"/>
      <c r="BW220" s="822"/>
      <c r="BX220" s="822"/>
      <c r="BY220" s="822"/>
      <c r="BZ220" s="822"/>
      <c r="CA220" s="822"/>
      <c r="CB220" s="822"/>
      <c r="CC220" s="823"/>
    </row>
    <row r="221" spans="1:81" s="58" customFormat="1" ht="40.200000000000003" customHeight="1" x14ac:dyDescent="0.3">
      <c r="A221" s="34"/>
      <c r="B221" s="982"/>
      <c r="C221" s="869"/>
      <c r="D221" s="872"/>
      <c r="E221" s="852"/>
      <c r="F221" s="852"/>
      <c r="G221" s="852"/>
      <c r="H221" s="852"/>
      <c r="I221" s="1185"/>
      <c r="J221" s="813"/>
      <c r="K221" s="855"/>
      <c r="L221" s="858"/>
      <c r="M221" s="861"/>
      <c r="N221" s="837"/>
      <c r="O221" s="840"/>
      <c r="P221" s="864"/>
      <c r="Q221" s="867"/>
      <c r="R221" s="813"/>
      <c r="S221" s="39"/>
      <c r="T221" s="236"/>
      <c r="U221" s="236"/>
      <c r="V221" s="236"/>
      <c r="W221" s="39"/>
      <c r="X221" s="31"/>
      <c r="Y221" s="31"/>
      <c r="Z221" s="31"/>
      <c r="AA221" s="31"/>
      <c r="AB221" s="813"/>
      <c r="AC221" s="828"/>
      <c r="AD221" s="51">
        <f t="shared" si="19"/>
        <v>0</v>
      </c>
      <c r="AE221" s="51">
        <f t="shared" si="19"/>
        <v>0</v>
      </c>
      <c r="AF221" s="51">
        <f t="shared" si="19"/>
        <v>0</v>
      </c>
      <c r="AG221" s="51">
        <f t="shared" si="19"/>
        <v>0</v>
      </c>
      <c r="AH221" s="51">
        <f t="shared" si="19"/>
        <v>0</v>
      </c>
      <c r="AI221" s="51">
        <f t="shared" si="19"/>
        <v>0</v>
      </c>
      <c r="AJ221" s="51">
        <f t="shared" si="19"/>
        <v>0</v>
      </c>
      <c r="AK221" s="813"/>
      <c r="AL221" s="831"/>
      <c r="AM221" s="51">
        <f t="shared" si="14"/>
        <v>0</v>
      </c>
      <c r="AN221" s="257"/>
      <c r="AO221" s="257"/>
      <c r="AP221" s="257"/>
      <c r="AQ221" s="257"/>
      <c r="AR221" s="257"/>
      <c r="AS221" s="257"/>
      <c r="AT221" s="813"/>
      <c r="AU221" s="834"/>
      <c r="AV221" s="51">
        <f t="shared" si="15"/>
        <v>0</v>
      </c>
      <c r="AW221" s="257"/>
      <c r="AX221" s="257"/>
      <c r="AY221" s="257"/>
      <c r="AZ221" s="257"/>
      <c r="BA221" s="257"/>
      <c r="BB221" s="257"/>
      <c r="BC221" s="813"/>
      <c r="BD221" s="810"/>
      <c r="BE221" s="51">
        <f t="shared" si="16"/>
        <v>0</v>
      </c>
      <c r="BF221" s="257"/>
      <c r="BG221" s="257"/>
      <c r="BH221" s="257"/>
      <c r="BI221" s="257"/>
      <c r="BJ221" s="257"/>
      <c r="BK221" s="257"/>
      <c r="BL221" s="813"/>
      <c r="BM221" s="816"/>
      <c r="BN221" s="51">
        <f t="shared" si="17"/>
        <v>0</v>
      </c>
      <c r="BO221" s="257"/>
      <c r="BP221" s="257"/>
      <c r="BQ221" s="257"/>
      <c r="BR221" s="257"/>
      <c r="BS221" s="257"/>
      <c r="BT221" s="257"/>
      <c r="BU221" s="821"/>
      <c r="BV221" s="822"/>
      <c r="BW221" s="822"/>
      <c r="BX221" s="822"/>
      <c r="BY221" s="822"/>
      <c r="BZ221" s="822"/>
      <c r="CA221" s="822"/>
      <c r="CB221" s="822"/>
      <c r="CC221" s="823"/>
    </row>
    <row r="222" spans="1:81" s="58" customFormat="1" ht="40.200000000000003" customHeight="1" thickBot="1" x14ac:dyDescent="0.35">
      <c r="A222" s="34"/>
      <c r="B222" s="982"/>
      <c r="C222" s="869"/>
      <c r="D222" s="873"/>
      <c r="E222" s="853"/>
      <c r="F222" s="853"/>
      <c r="G222" s="853"/>
      <c r="H222" s="853"/>
      <c r="I222" s="1186"/>
      <c r="J222" s="814"/>
      <c r="K222" s="856"/>
      <c r="L222" s="859"/>
      <c r="M222" s="862"/>
      <c r="N222" s="838"/>
      <c r="O222" s="841"/>
      <c r="P222" s="865"/>
      <c r="Q222" s="874"/>
      <c r="R222" s="814"/>
      <c r="S222" s="232"/>
      <c r="T222" s="237"/>
      <c r="U222" s="237"/>
      <c r="V222" s="237"/>
      <c r="W222" s="232"/>
      <c r="X222" s="260"/>
      <c r="Y222" s="260"/>
      <c r="Z222" s="260"/>
      <c r="AA222" s="260"/>
      <c r="AB222" s="814"/>
      <c r="AC222" s="829"/>
      <c r="AD222" s="46">
        <f t="shared" si="19"/>
        <v>0</v>
      </c>
      <c r="AE222" s="46">
        <f t="shared" si="19"/>
        <v>0</v>
      </c>
      <c r="AF222" s="46">
        <f t="shared" si="19"/>
        <v>0</v>
      </c>
      <c r="AG222" s="46">
        <f t="shared" si="19"/>
        <v>0</v>
      </c>
      <c r="AH222" s="46">
        <f t="shared" si="19"/>
        <v>0</v>
      </c>
      <c r="AI222" s="46">
        <f t="shared" si="19"/>
        <v>0</v>
      </c>
      <c r="AJ222" s="46">
        <f t="shared" si="19"/>
        <v>0</v>
      </c>
      <c r="AK222" s="814"/>
      <c r="AL222" s="832"/>
      <c r="AM222" s="46">
        <f t="shared" si="14"/>
        <v>0</v>
      </c>
      <c r="AN222" s="49"/>
      <c r="AO222" s="49"/>
      <c r="AP222" s="49"/>
      <c r="AQ222" s="49"/>
      <c r="AR222" s="49"/>
      <c r="AS222" s="49"/>
      <c r="AT222" s="814"/>
      <c r="AU222" s="835"/>
      <c r="AV222" s="46">
        <f t="shared" si="15"/>
        <v>0</v>
      </c>
      <c r="AW222" s="49"/>
      <c r="AX222" s="49"/>
      <c r="AY222" s="49"/>
      <c r="AZ222" s="49"/>
      <c r="BA222" s="49"/>
      <c r="BB222" s="49"/>
      <c r="BC222" s="814"/>
      <c r="BD222" s="811"/>
      <c r="BE222" s="46">
        <f t="shared" si="16"/>
        <v>0</v>
      </c>
      <c r="BF222" s="49"/>
      <c r="BG222" s="49"/>
      <c r="BH222" s="49"/>
      <c r="BI222" s="49"/>
      <c r="BJ222" s="49"/>
      <c r="BK222" s="49"/>
      <c r="BL222" s="814"/>
      <c r="BM222" s="817"/>
      <c r="BN222" s="46">
        <f t="shared" si="17"/>
        <v>0</v>
      </c>
      <c r="BO222" s="49"/>
      <c r="BP222" s="49"/>
      <c r="BQ222" s="49"/>
      <c r="BR222" s="49"/>
      <c r="BS222" s="49"/>
      <c r="BT222" s="49"/>
      <c r="BU222" s="824"/>
      <c r="BV222" s="825"/>
      <c r="BW222" s="825"/>
      <c r="BX222" s="825"/>
      <c r="BY222" s="825"/>
      <c r="BZ222" s="825"/>
      <c r="CA222" s="825"/>
      <c r="CB222" s="825"/>
      <c r="CC222" s="826"/>
    </row>
    <row r="223" spans="1:81" s="58" customFormat="1" ht="40.200000000000003" customHeight="1" thickTop="1" x14ac:dyDescent="0.3">
      <c r="A223" s="34"/>
      <c r="B223" s="982"/>
      <c r="C223" s="869"/>
      <c r="D223" s="871">
        <v>4102</v>
      </c>
      <c r="E223" s="851" t="s">
        <v>7598</v>
      </c>
      <c r="F223" s="851">
        <v>4102038</v>
      </c>
      <c r="G223" s="851" t="s">
        <v>7609</v>
      </c>
      <c r="H223" s="851" t="s">
        <v>7610</v>
      </c>
      <c r="I223" s="1184">
        <v>202100450187</v>
      </c>
      <c r="J223" s="812">
        <v>297</v>
      </c>
      <c r="K223" s="854" t="str">
        <f>+[5]Metas!K340</f>
        <v>Iniciativas emprendimiento juvenil identificadas</v>
      </c>
      <c r="L223" s="857"/>
      <c r="M223" s="860">
        <f>SUM(N223:Q223)</f>
        <v>0</v>
      </c>
      <c r="N223" s="836"/>
      <c r="O223" s="839"/>
      <c r="P223" s="863"/>
      <c r="Q223" s="866"/>
      <c r="R223" s="812">
        <f>+$J223</f>
        <v>297</v>
      </c>
      <c r="S223" s="231"/>
      <c r="T223" s="235"/>
      <c r="U223" s="235"/>
      <c r="V223" s="235"/>
      <c r="W223" s="231"/>
      <c r="X223" s="256"/>
      <c r="Y223" s="256"/>
      <c r="Z223" s="256"/>
      <c r="AA223" s="256"/>
      <c r="AB223" s="812">
        <f>+$J223</f>
        <v>297</v>
      </c>
      <c r="AC223" s="827">
        <f>+L223</f>
        <v>0</v>
      </c>
      <c r="AD223" s="44">
        <f t="shared" si="19"/>
        <v>0</v>
      </c>
      <c r="AE223" s="44">
        <f t="shared" si="19"/>
        <v>0</v>
      </c>
      <c r="AF223" s="44">
        <f t="shared" si="19"/>
        <v>0</v>
      </c>
      <c r="AG223" s="44">
        <f t="shared" si="19"/>
        <v>0</v>
      </c>
      <c r="AH223" s="44">
        <f t="shared" si="19"/>
        <v>0</v>
      </c>
      <c r="AI223" s="44">
        <f t="shared" si="19"/>
        <v>0</v>
      </c>
      <c r="AJ223" s="44">
        <f t="shared" si="19"/>
        <v>0</v>
      </c>
      <c r="AK223" s="812">
        <f>+$J223</f>
        <v>297</v>
      </c>
      <c r="AL223" s="830">
        <f>+N223</f>
        <v>0</v>
      </c>
      <c r="AM223" s="44">
        <f t="shared" si="14"/>
        <v>0</v>
      </c>
      <c r="AN223" s="47"/>
      <c r="AO223" s="47"/>
      <c r="AP223" s="47"/>
      <c r="AQ223" s="47"/>
      <c r="AR223" s="47"/>
      <c r="AS223" s="47"/>
      <c r="AT223" s="812">
        <f>+$J223</f>
        <v>297</v>
      </c>
      <c r="AU223" s="833">
        <f>+O223</f>
        <v>0</v>
      </c>
      <c r="AV223" s="44">
        <f t="shared" si="15"/>
        <v>0</v>
      </c>
      <c r="AW223" s="47"/>
      <c r="AX223" s="47"/>
      <c r="AY223" s="47"/>
      <c r="AZ223" s="47"/>
      <c r="BA223" s="47"/>
      <c r="BB223" s="47"/>
      <c r="BC223" s="812">
        <f>+$J223</f>
        <v>297</v>
      </c>
      <c r="BD223" s="809">
        <f>+P223</f>
        <v>0</v>
      </c>
      <c r="BE223" s="44">
        <f t="shared" si="16"/>
        <v>0</v>
      </c>
      <c r="BF223" s="47"/>
      <c r="BG223" s="47"/>
      <c r="BH223" s="47"/>
      <c r="BI223" s="47"/>
      <c r="BJ223" s="47"/>
      <c r="BK223" s="47"/>
      <c r="BL223" s="812">
        <f>+$J223</f>
        <v>297</v>
      </c>
      <c r="BM223" s="815">
        <f>+Q223</f>
        <v>0</v>
      </c>
      <c r="BN223" s="44">
        <f t="shared" si="17"/>
        <v>0</v>
      </c>
      <c r="BO223" s="47"/>
      <c r="BP223" s="47"/>
      <c r="BQ223" s="47"/>
      <c r="BR223" s="47"/>
      <c r="BS223" s="47"/>
      <c r="BT223" s="47"/>
      <c r="BU223" s="818"/>
      <c r="BV223" s="819"/>
      <c r="BW223" s="819"/>
      <c r="BX223" s="819"/>
      <c r="BY223" s="819"/>
      <c r="BZ223" s="819"/>
      <c r="CA223" s="819"/>
      <c r="CB223" s="819"/>
      <c r="CC223" s="820"/>
    </row>
    <row r="224" spans="1:81" s="58" customFormat="1" ht="40.200000000000003" customHeight="1" x14ac:dyDescent="0.3">
      <c r="A224" s="34"/>
      <c r="B224" s="982"/>
      <c r="C224" s="869"/>
      <c r="D224" s="872"/>
      <c r="E224" s="852"/>
      <c r="F224" s="852"/>
      <c r="G224" s="852"/>
      <c r="H224" s="852"/>
      <c r="I224" s="1185"/>
      <c r="J224" s="813"/>
      <c r="K224" s="855"/>
      <c r="L224" s="858"/>
      <c r="M224" s="861"/>
      <c r="N224" s="837"/>
      <c r="O224" s="840"/>
      <c r="P224" s="864"/>
      <c r="Q224" s="867"/>
      <c r="R224" s="813"/>
      <c r="S224" s="39"/>
      <c r="T224" s="236"/>
      <c r="U224" s="236"/>
      <c r="V224" s="236"/>
      <c r="W224" s="39"/>
      <c r="X224" s="31"/>
      <c r="Y224" s="31"/>
      <c r="Z224" s="31"/>
      <c r="AA224" s="31"/>
      <c r="AB224" s="813"/>
      <c r="AC224" s="828"/>
      <c r="AD224" s="51">
        <f t="shared" si="19"/>
        <v>0</v>
      </c>
      <c r="AE224" s="51">
        <f t="shared" si="19"/>
        <v>0</v>
      </c>
      <c r="AF224" s="51">
        <f t="shared" si="19"/>
        <v>0</v>
      </c>
      <c r="AG224" s="51">
        <f t="shared" si="19"/>
        <v>0</v>
      </c>
      <c r="AH224" s="51">
        <f t="shared" si="19"/>
        <v>0</v>
      </c>
      <c r="AI224" s="51">
        <f t="shared" si="19"/>
        <v>0</v>
      </c>
      <c r="AJ224" s="51">
        <f t="shared" si="19"/>
        <v>0</v>
      </c>
      <c r="AK224" s="813"/>
      <c r="AL224" s="831"/>
      <c r="AM224" s="51">
        <f t="shared" ref="AM224:AM297" si="20">SUM(AN224:AS224)</f>
        <v>0</v>
      </c>
      <c r="AN224" s="257"/>
      <c r="AO224" s="257"/>
      <c r="AP224" s="257"/>
      <c r="AQ224" s="257"/>
      <c r="AR224" s="257"/>
      <c r="AS224" s="257"/>
      <c r="AT224" s="813"/>
      <c r="AU224" s="834"/>
      <c r="AV224" s="51">
        <f t="shared" ref="AV224:AV297" si="21">SUM(AW224:BB224)</f>
        <v>0</v>
      </c>
      <c r="AW224" s="257"/>
      <c r="AX224" s="257"/>
      <c r="AY224" s="257"/>
      <c r="AZ224" s="257"/>
      <c r="BA224" s="257"/>
      <c r="BB224" s="257"/>
      <c r="BC224" s="813"/>
      <c r="BD224" s="810"/>
      <c r="BE224" s="51">
        <f t="shared" ref="BE224:BE297" si="22">SUM(BF224:BK224)</f>
        <v>0</v>
      </c>
      <c r="BF224" s="257"/>
      <c r="BG224" s="257"/>
      <c r="BH224" s="257"/>
      <c r="BI224" s="257"/>
      <c r="BJ224" s="257"/>
      <c r="BK224" s="257"/>
      <c r="BL224" s="813"/>
      <c r="BM224" s="816"/>
      <c r="BN224" s="51">
        <f t="shared" ref="BN224:BN297" si="23">SUM(BO224:BT224)</f>
        <v>0</v>
      </c>
      <c r="BO224" s="257"/>
      <c r="BP224" s="257"/>
      <c r="BQ224" s="257"/>
      <c r="BR224" s="257"/>
      <c r="BS224" s="257"/>
      <c r="BT224" s="257"/>
      <c r="BU224" s="821"/>
      <c r="BV224" s="822"/>
      <c r="BW224" s="822"/>
      <c r="BX224" s="822"/>
      <c r="BY224" s="822"/>
      <c r="BZ224" s="822"/>
      <c r="CA224" s="822"/>
      <c r="CB224" s="822"/>
      <c r="CC224" s="823"/>
    </row>
    <row r="225" spans="1:81" s="58" customFormat="1" ht="40.200000000000003" customHeight="1" x14ac:dyDescent="0.3">
      <c r="A225" s="34"/>
      <c r="B225" s="982"/>
      <c r="C225" s="869"/>
      <c r="D225" s="872"/>
      <c r="E225" s="852"/>
      <c r="F225" s="852"/>
      <c r="G225" s="852"/>
      <c r="H225" s="852"/>
      <c r="I225" s="1185"/>
      <c r="J225" s="813"/>
      <c r="K225" s="855"/>
      <c r="L225" s="858"/>
      <c r="M225" s="861"/>
      <c r="N225" s="837"/>
      <c r="O225" s="840"/>
      <c r="P225" s="864"/>
      <c r="Q225" s="867"/>
      <c r="R225" s="813"/>
      <c r="S225" s="39"/>
      <c r="T225" s="236"/>
      <c r="U225" s="236"/>
      <c r="V225" s="236"/>
      <c r="W225" s="39"/>
      <c r="X225" s="31"/>
      <c r="Y225" s="31"/>
      <c r="Z225" s="31"/>
      <c r="AA225" s="31"/>
      <c r="AB225" s="813"/>
      <c r="AC225" s="828"/>
      <c r="AD225" s="51">
        <f t="shared" si="19"/>
        <v>0</v>
      </c>
      <c r="AE225" s="51">
        <f t="shared" si="19"/>
        <v>0</v>
      </c>
      <c r="AF225" s="51">
        <f t="shared" si="19"/>
        <v>0</v>
      </c>
      <c r="AG225" s="51">
        <f t="shared" si="19"/>
        <v>0</v>
      </c>
      <c r="AH225" s="51">
        <f t="shared" si="19"/>
        <v>0</v>
      </c>
      <c r="AI225" s="51">
        <f t="shared" si="19"/>
        <v>0</v>
      </c>
      <c r="AJ225" s="51">
        <f t="shared" si="19"/>
        <v>0</v>
      </c>
      <c r="AK225" s="813"/>
      <c r="AL225" s="831"/>
      <c r="AM225" s="51">
        <f t="shared" si="20"/>
        <v>0</v>
      </c>
      <c r="AN225" s="257"/>
      <c r="AO225" s="257"/>
      <c r="AP225" s="257"/>
      <c r="AQ225" s="257"/>
      <c r="AR225" s="257"/>
      <c r="AS225" s="257"/>
      <c r="AT225" s="813"/>
      <c r="AU225" s="834"/>
      <c r="AV225" s="51">
        <f t="shared" si="21"/>
        <v>0</v>
      </c>
      <c r="AW225" s="257"/>
      <c r="AX225" s="257"/>
      <c r="AY225" s="257"/>
      <c r="AZ225" s="257"/>
      <c r="BA225" s="257"/>
      <c r="BB225" s="257"/>
      <c r="BC225" s="813"/>
      <c r="BD225" s="810"/>
      <c r="BE225" s="51">
        <f t="shared" si="22"/>
        <v>0</v>
      </c>
      <c r="BF225" s="257"/>
      <c r="BG225" s="257"/>
      <c r="BH225" s="257"/>
      <c r="BI225" s="257"/>
      <c r="BJ225" s="257"/>
      <c r="BK225" s="257"/>
      <c r="BL225" s="813"/>
      <c r="BM225" s="816"/>
      <c r="BN225" s="51">
        <f t="shared" si="23"/>
        <v>0</v>
      </c>
      <c r="BO225" s="257"/>
      <c r="BP225" s="257"/>
      <c r="BQ225" s="257"/>
      <c r="BR225" s="257"/>
      <c r="BS225" s="257"/>
      <c r="BT225" s="257"/>
      <c r="BU225" s="821"/>
      <c r="BV225" s="822"/>
      <c r="BW225" s="822"/>
      <c r="BX225" s="822"/>
      <c r="BY225" s="822"/>
      <c r="BZ225" s="822"/>
      <c r="CA225" s="822"/>
      <c r="CB225" s="822"/>
      <c r="CC225" s="823"/>
    </row>
    <row r="226" spans="1:81" s="58" customFormat="1" ht="40.200000000000003" customHeight="1" thickBot="1" x14ac:dyDescent="0.35">
      <c r="A226" s="34"/>
      <c r="B226" s="982"/>
      <c r="C226" s="870"/>
      <c r="D226" s="873"/>
      <c r="E226" s="853"/>
      <c r="F226" s="853"/>
      <c r="G226" s="853"/>
      <c r="H226" s="853"/>
      <c r="I226" s="1186"/>
      <c r="J226" s="814"/>
      <c r="K226" s="856"/>
      <c r="L226" s="859"/>
      <c r="M226" s="862"/>
      <c r="N226" s="838"/>
      <c r="O226" s="841"/>
      <c r="P226" s="865"/>
      <c r="Q226" s="874"/>
      <c r="R226" s="814"/>
      <c r="S226" s="232"/>
      <c r="T226" s="237"/>
      <c r="U226" s="237"/>
      <c r="V226" s="237"/>
      <c r="W226" s="232"/>
      <c r="X226" s="260"/>
      <c r="Y226" s="260"/>
      <c r="Z226" s="260"/>
      <c r="AA226" s="260"/>
      <c r="AB226" s="814"/>
      <c r="AC226" s="829"/>
      <c r="AD226" s="46">
        <f t="shared" si="19"/>
        <v>0</v>
      </c>
      <c r="AE226" s="46">
        <f t="shared" si="19"/>
        <v>0</v>
      </c>
      <c r="AF226" s="46">
        <f t="shared" si="19"/>
        <v>0</v>
      </c>
      <c r="AG226" s="46">
        <f t="shared" si="19"/>
        <v>0</v>
      </c>
      <c r="AH226" s="46">
        <f t="shared" si="19"/>
        <v>0</v>
      </c>
      <c r="AI226" s="46">
        <f t="shared" si="19"/>
        <v>0</v>
      </c>
      <c r="AJ226" s="46">
        <f t="shared" si="19"/>
        <v>0</v>
      </c>
      <c r="AK226" s="814"/>
      <c r="AL226" s="832"/>
      <c r="AM226" s="46">
        <f t="shared" si="20"/>
        <v>0</v>
      </c>
      <c r="AN226" s="49"/>
      <c r="AO226" s="49"/>
      <c r="AP226" s="49"/>
      <c r="AQ226" s="49"/>
      <c r="AR226" s="49"/>
      <c r="AS226" s="49"/>
      <c r="AT226" s="814"/>
      <c r="AU226" s="835"/>
      <c r="AV226" s="46">
        <f t="shared" si="21"/>
        <v>0</v>
      </c>
      <c r="AW226" s="49"/>
      <c r="AX226" s="49"/>
      <c r="AY226" s="49"/>
      <c r="AZ226" s="49"/>
      <c r="BA226" s="49"/>
      <c r="BB226" s="49"/>
      <c r="BC226" s="814"/>
      <c r="BD226" s="811"/>
      <c r="BE226" s="46">
        <f t="shared" si="22"/>
        <v>0</v>
      </c>
      <c r="BF226" s="49"/>
      <c r="BG226" s="49"/>
      <c r="BH226" s="49"/>
      <c r="BI226" s="49"/>
      <c r="BJ226" s="49"/>
      <c r="BK226" s="49"/>
      <c r="BL226" s="814"/>
      <c r="BM226" s="817"/>
      <c r="BN226" s="46">
        <f t="shared" si="23"/>
        <v>0</v>
      </c>
      <c r="BO226" s="49"/>
      <c r="BP226" s="49"/>
      <c r="BQ226" s="49"/>
      <c r="BR226" s="49"/>
      <c r="BS226" s="49"/>
      <c r="BT226" s="49"/>
      <c r="BU226" s="824"/>
      <c r="BV226" s="825"/>
      <c r="BW226" s="825"/>
      <c r="BX226" s="825"/>
      <c r="BY226" s="825"/>
      <c r="BZ226" s="825"/>
      <c r="CA226" s="825"/>
      <c r="CB226" s="825"/>
      <c r="CC226" s="826"/>
    </row>
    <row r="227" spans="1:81" s="58" customFormat="1" ht="40.200000000000003" customHeight="1" thickTop="1" x14ac:dyDescent="0.3">
      <c r="A227" s="34"/>
      <c r="B227" s="982"/>
      <c r="C227" s="868" t="s">
        <v>420</v>
      </c>
      <c r="D227" s="871">
        <v>4102</v>
      </c>
      <c r="E227" s="851" t="s">
        <v>7598</v>
      </c>
      <c r="F227" s="851">
        <v>4102038</v>
      </c>
      <c r="G227" s="851" t="s">
        <v>7609</v>
      </c>
      <c r="H227" s="851" t="s">
        <v>7610</v>
      </c>
      <c r="I227" s="1184">
        <v>202100450187</v>
      </c>
      <c r="J227" s="812">
        <v>298</v>
      </c>
      <c r="K227" s="854" t="str">
        <f>+[5]Metas!K341</f>
        <v xml:space="preserve">Iniciativas productivas juveniles identificadas que contribuya al fortalecimiento de la paz en municipios PDET. </v>
      </c>
      <c r="L227" s="857"/>
      <c r="M227" s="860">
        <f>SUM(N227:Q227)</f>
        <v>0</v>
      </c>
      <c r="N227" s="836"/>
      <c r="O227" s="839"/>
      <c r="P227" s="863"/>
      <c r="Q227" s="866"/>
      <c r="R227" s="812">
        <f>+$J227</f>
        <v>298</v>
      </c>
      <c r="S227" s="231"/>
      <c r="T227" s="235"/>
      <c r="U227" s="235"/>
      <c r="V227" s="235"/>
      <c r="W227" s="231"/>
      <c r="X227" s="256"/>
      <c r="Y227" s="256"/>
      <c r="Z227" s="256"/>
      <c r="AA227" s="256"/>
      <c r="AB227" s="812">
        <f>+$J227</f>
        <v>298</v>
      </c>
      <c r="AC227" s="827">
        <f>+L227</f>
        <v>0</v>
      </c>
      <c r="AD227" s="44">
        <f t="shared" si="19"/>
        <v>0</v>
      </c>
      <c r="AE227" s="44">
        <f t="shared" si="19"/>
        <v>0</v>
      </c>
      <c r="AF227" s="44">
        <f t="shared" si="19"/>
        <v>0</v>
      </c>
      <c r="AG227" s="44">
        <f t="shared" si="19"/>
        <v>0</v>
      </c>
      <c r="AH227" s="44">
        <f t="shared" si="19"/>
        <v>0</v>
      </c>
      <c r="AI227" s="44">
        <f t="shared" si="19"/>
        <v>0</v>
      </c>
      <c r="AJ227" s="44">
        <f t="shared" si="19"/>
        <v>0</v>
      </c>
      <c r="AK227" s="812">
        <f>+$J227</f>
        <v>298</v>
      </c>
      <c r="AL227" s="830">
        <f>+N227</f>
        <v>0</v>
      </c>
      <c r="AM227" s="44">
        <f t="shared" si="20"/>
        <v>0</v>
      </c>
      <c r="AN227" s="47"/>
      <c r="AO227" s="47"/>
      <c r="AP227" s="47"/>
      <c r="AQ227" s="47"/>
      <c r="AR227" s="47"/>
      <c r="AS227" s="47"/>
      <c r="AT227" s="812">
        <f>+$J227</f>
        <v>298</v>
      </c>
      <c r="AU227" s="833">
        <f>+O227</f>
        <v>0</v>
      </c>
      <c r="AV227" s="44">
        <f t="shared" si="21"/>
        <v>0</v>
      </c>
      <c r="AW227" s="47"/>
      <c r="AX227" s="47"/>
      <c r="AY227" s="47"/>
      <c r="AZ227" s="47"/>
      <c r="BA227" s="47"/>
      <c r="BB227" s="47"/>
      <c r="BC227" s="812">
        <f>+$J227</f>
        <v>298</v>
      </c>
      <c r="BD227" s="809">
        <f>+P227</f>
        <v>0</v>
      </c>
      <c r="BE227" s="44">
        <f t="shared" si="22"/>
        <v>0</v>
      </c>
      <c r="BF227" s="47"/>
      <c r="BG227" s="47"/>
      <c r="BH227" s="47"/>
      <c r="BI227" s="47"/>
      <c r="BJ227" s="47"/>
      <c r="BK227" s="47"/>
      <c r="BL227" s="812">
        <f>+$J227</f>
        <v>298</v>
      </c>
      <c r="BM227" s="815">
        <f>+Q227</f>
        <v>0</v>
      </c>
      <c r="BN227" s="44">
        <f t="shared" si="23"/>
        <v>0</v>
      </c>
      <c r="BO227" s="47"/>
      <c r="BP227" s="47"/>
      <c r="BQ227" s="47"/>
      <c r="BR227" s="47"/>
      <c r="BS227" s="47"/>
      <c r="BT227" s="47"/>
      <c r="BU227" s="818"/>
      <c r="BV227" s="819"/>
      <c r="BW227" s="819"/>
      <c r="BX227" s="819"/>
      <c r="BY227" s="819"/>
      <c r="BZ227" s="819"/>
      <c r="CA227" s="819"/>
      <c r="CB227" s="819"/>
      <c r="CC227" s="820"/>
    </row>
    <row r="228" spans="1:81" s="58" customFormat="1" ht="40.200000000000003" customHeight="1" x14ac:dyDescent="0.3">
      <c r="A228" s="34"/>
      <c r="B228" s="982"/>
      <c r="C228" s="869"/>
      <c r="D228" s="872"/>
      <c r="E228" s="852"/>
      <c r="F228" s="852"/>
      <c r="G228" s="852"/>
      <c r="H228" s="852"/>
      <c r="I228" s="1185"/>
      <c r="J228" s="813"/>
      <c r="K228" s="855"/>
      <c r="L228" s="858"/>
      <c r="M228" s="861"/>
      <c r="N228" s="837"/>
      <c r="O228" s="840"/>
      <c r="P228" s="864"/>
      <c r="Q228" s="867"/>
      <c r="R228" s="813"/>
      <c r="S228" s="39"/>
      <c r="T228" s="236"/>
      <c r="U228" s="236"/>
      <c r="V228" s="236"/>
      <c r="W228" s="39"/>
      <c r="X228" s="31"/>
      <c r="Y228" s="31"/>
      <c r="Z228" s="31"/>
      <c r="AA228" s="31"/>
      <c r="AB228" s="813"/>
      <c r="AC228" s="828"/>
      <c r="AD228" s="51">
        <f t="shared" si="19"/>
        <v>0</v>
      </c>
      <c r="AE228" s="51">
        <f t="shared" si="19"/>
        <v>0</v>
      </c>
      <c r="AF228" s="51">
        <f t="shared" si="19"/>
        <v>0</v>
      </c>
      <c r="AG228" s="51">
        <f t="shared" si="19"/>
        <v>0</v>
      </c>
      <c r="AH228" s="51">
        <f t="shared" si="19"/>
        <v>0</v>
      </c>
      <c r="AI228" s="51">
        <f t="shared" si="19"/>
        <v>0</v>
      </c>
      <c r="AJ228" s="51">
        <f t="shared" si="19"/>
        <v>0</v>
      </c>
      <c r="AK228" s="813"/>
      <c r="AL228" s="831"/>
      <c r="AM228" s="51">
        <f t="shared" si="20"/>
        <v>0</v>
      </c>
      <c r="AN228" s="257"/>
      <c r="AO228" s="257"/>
      <c r="AP228" s="257"/>
      <c r="AQ228" s="257"/>
      <c r="AR228" s="257"/>
      <c r="AS228" s="257"/>
      <c r="AT228" s="813"/>
      <c r="AU228" s="834"/>
      <c r="AV228" s="51">
        <f t="shared" si="21"/>
        <v>0</v>
      </c>
      <c r="AW228" s="257"/>
      <c r="AX228" s="257"/>
      <c r="AY228" s="257"/>
      <c r="AZ228" s="257"/>
      <c r="BA228" s="257"/>
      <c r="BB228" s="257"/>
      <c r="BC228" s="813"/>
      <c r="BD228" s="810"/>
      <c r="BE228" s="51">
        <f t="shared" si="22"/>
        <v>0</v>
      </c>
      <c r="BF228" s="257"/>
      <c r="BG228" s="257"/>
      <c r="BH228" s="257"/>
      <c r="BI228" s="257"/>
      <c r="BJ228" s="257"/>
      <c r="BK228" s="257"/>
      <c r="BL228" s="813"/>
      <c r="BM228" s="816"/>
      <c r="BN228" s="51">
        <f t="shared" si="23"/>
        <v>0</v>
      </c>
      <c r="BO228" s="257"/>
      <c r="BP228" s="257"/>
      <c r="BQ228" s="257"/>
      <c r="BR228" s="257"/>
      <c r="BS228" s="257"/>
      <c r="BT228" s="257"/>
      <c r="BU228" s="821"/>
      <c r="BV228" s="822"/>
      <c r="BW228" s="822"/>
      <c r="BX228" s="822"/>
      <c r="BY228" s="822"/>
      <c r="BZ228" s="822"/>
      <c r="CA228" s="822"/>
      <c r="CB228" s="822"/>
      <c r="CC228" s="823"/>
    </row>
    <row r="229" spans="1:81" s="58" customFormat="1" ht="40.200000000000003" customHeight="1" x14ac:dyDescent="0.3">
      <c r="A229" s="34"/>
      <c r="B229" s="982"/>
      <c r="C229" s="869"/>
      <c r="D229" s="872"/>
      <c r="E229" s="852"/>
      <c r="F229" s="852"/>
      <c r="G229" s="852"/>
      <c r="H229" s="852"/>
      <c r="I229" s="1185"/>
      <c r="J229" s="813"/>
      <c r="K229" s="855"/>
      <c r="L229" s="858"/>
      <c r="M229" s="861"/>
      <c r="N229" s="837"/>
      <c r="O229" s="840"/>
      <c r="P229" s="864"/>
      <c r="Q229" s="867"/>
      <c r="R229" s="813"/>
      <c r="S229" s="39"/>
      <c r="T229" s="236"/>
      <c r="U229" s="236"/>
      <c r="V229" s="236"/>
      <c r="W229" s="39"/>
      <c r="X229" s="31"/>
      <c r="Y229" s="31"/>
      <c r="Z229" s="31"/>
      <c r="AA229" s="31"/>
      <c r="AB229" s="813"/>
      <c r="AC229" s="828"/>
      <c r="AD229" s="51">
        <f t="shared" si="19"/>
        <v>0</v>
      </c>
      <c r="AE229" s="51">
        <f t="shared" si="19"/>
        <v>0</v>
      </c>
      <c r="AF229" s="51">
        <f t="shared" si="19"/>
        <v>0</v>
      </c>
      <c r="AG229" s="51">
        <f t="shared" si="19"/>
        <v>0</v>
      </c>
      <c r="AH229" s="51">
        <f t="shared" si="19"/>
        <v>0</v>
      </c>
      <c r="AI229" s="51">
        <f t="shared" si="19"/>
        <v>0</v>
      </c>
      <c r="AJ229" s="51">
        <f t="shared" si="19"/>
        <v>0</v>
      </c>
      <c r="AK229" s="813"/>
      <c r="AL229" s="831"/>
      <c r="AM229" s="51">
        <f t="shared" si="20"/>
        <v>0</v>
      </c>
      <c r="AN229" s="257"/>
      <c r="AO229" s="257"/>
      <c r="AP229" s="257"/>
      <c r="AQ229" s="257"/>
      <c r="AR229" s="257"/>
      <c r="AS229" s="257"/>
      <c r="AT229" s="813"/>
      <c r="AU229" s="834"/>
      <c r="AV229" s="51">
        <f t="shared" si="21"/>
        <v>0</v>
      </c>
      <c r="AW229" s="257"/>
      <c r="AX229" s="257"/>
      <c r="AY229" s="257"/>
      <c r="AZ229" s="257"/>
      <c r="BA229" s="257"/>
      <c r="BB229" s="257"/>
      <c r="BC229" s="813"/>
      <c r="BD229" s="810"/>
      <c r="BE229" s="51">
        <f t="shared" si="22"/>
        <v>0</v>
      </c>
      <c r="BF229" s="257"/>
      <c r="BG229" s="257"/>
      <c r="BH229" s="257"/>
      <c r="BI229" s="257"/>
      <c r="BJ229" s="257"/>
      <c r="BK229" s="257"/>
      <c r="BL229" s="813"/>
      <c r="BM229" s="816"/>
      <c r="BN229" s="51">
        <f t="shared" si="23"/>
        <v>0</v>
      </c>
      <c r="BO229" s="257"/>
      <c r="BP229" s="257"/>
      <c r="BQ229" s="257"/>
      <c r="BR229" s="257"/>
      <c r="BS229" s="257"/>
      <c r="BT229" s="257"/>
      <c r="BU229" s="821"/>
      <c r="BV229" s="822"/>
      <c r="BW229" s="822"/>
      <c r="BX229" s="822"/>
      <c r="BY229" s="822"/>
      <c r="BZ229" s="822"/>
      <c r="CA229" s="822"/>
      <c r="CB229" s="822"/>
      <c r="CC229" s="823"/>
    </row>
    <row r="230" spans="1:81" s="58" customFormat="1" ht="40.200000000000003" customHeight="1" thickBot="1" x14ac:dyDescent="0.35">
      <c r="A230" s="34"/>
      <c r="B230" s="983"/>
      <c r="C230" s="870"/>
      <c r="D230" s="873"/>
      <c r="E230" s="853"/>
      <c r="F230" s="853"/>
      <c r="G230" s="853"/>
      <c r="H230" s="853"/>
      <c r="I230" s="1186"/>
      <c r="J230" s="814"/>
      <c r="K230" s="856"/>
      <c r="L230" s="859"/>
      <c r="M230" s="862"/>
      <c r="N230" s="838"/>
      <c r="O230" s="841"/>
      <c r="P230" s="865"/>
      <c r="Q230" s="874"/>
      <c r="R230" s="814"/>
      <c r="S230" s="232"/>
      <c r="T230" s="237"/>
      <c r="U230" s="237"/>
      <c r="V230" s="237"/>
      <c r="W230" s="232"/>
      <c r="X230" s="260"/>
      <c r="Y230" s="260"/>
      <c r="Z230" s="260"/>
      <c r="AA230" s="260"/>
      <c r="AB230" s="814"/>
      <c r="AC230" s="829"/>
      <c r="AD230" s="46">
        <f t="shared" si="19"/>
        <v>0</v>
      </c>
      <c r="AE230" s="46">
        <f t="shared" si="19"/>
        <v>0</v>
      </c>
      <c r="AF230" s="46">
        <f t="shared" si="19"/>
        <v>0</v>
      </c>
      <c r="AG230" s="46">
        <f t="shared" si="19"/>
        <v>0</v>
      </c>
      <c r="AH230" s="46">
        <f t="shared" si="19"/>
        <v>0</v>
      </c>
      <c r="AI230" s="46">
        <f t="shared" si="19"/>
        <v>0</v>
      </c>
      <c r="AJ230" s="46">
        <f t="shared" si="19"/>
        <v>0</v>
      </c>
      <c r="AK230" s="814"/>
      <c r="AL230" s="832"/>
      <c r="AM230" s="46">
        <f t="shared" si="20"/>
        <v>0</v>
      </c>
      <c r="AN230" s="49"/>
      <c r="AO230" s="49"/>
      <c r="AP230" s="49"/>
      <c r="AQ230" s="49"/>
      <c r="AR230" s="49"/>
      <c r="AS230" s="49"/>
      <c r="AT230" s="814"/>
      <c r="AU230" s="835"/>
      <c r="AV230" s="46">
        <f t="shared" si="21"/>
        <v>0</v>
      </c>
      <c r="AW230" s="49"/>
      <c r="AX230" s="49"/>
      <c r="AY230" s="49"/>
      <c r="AZ230" s="49"/>
      <c r="BA230" s="49"/>
      <c r="BB230" s="49"/>
      <c r="BC230" s="814"/>
      <c r="BD230" s="811"/>
      <c r="BE230" s="46">
        <f t="shared" si="22"/>
        <v>0</v>
      </c>
      <c r="BF230" s="49"/>
      <c r="BG230" s="49"/>
      <c r="BH230" s="49"/>
      <c r="BI230" s="49"/>
      <c r="BJ230" s="49"/>
      <c r="BK230" s="49"/>
      <c r="BL230" s="814"/>
      <c r="BM230" s="817"/>
      <c r="BN230" s="46">
        <f t="shared" si="23"/>
        <v>0</v>
      </c>
      <c r="BO230" s="49"/>
      <c r="BP230" s="49"/>
      <c r="BQ230" s="49"/>
      <c r="BR230" s="49"/>
      <c r="BS230" s="49"/>
      <c r="BT230" s="49"/>
      <c r="BU230" s="824"/>
      <c r="BV230" s="825"/>
      <c r="BW230" s="825"/>
      <c r="BX230" s="825"/>
      <c r="BY230" s="825"/>
      <c r="BZ230" s="825"/>
      <c r="CA230" s="825"/>
      <c r="CB230" s="825"/>
      <c r="CC230" s="826"/>
    </row>
    <row r="231" spans="1:81" ht="16.2" customHeight="1" thickTop="1" x14ac:dyDescent="0.3"/>
    <row r="232" spans="1:81" s="58" customFormat="1" ht="16.2" customHeight="1" x14ac:dyDescent="0.3">
      <c r="A232" s="34"/>
      <c r="B232" s="1166"/>
      <c r="C232" s="1159" t="s">
        <v>0</v>
      </c>
      <c r="D232" s="1159"/>
      <c r="E232" s="1159"/>
      <c r="F232" s="1159"/>
      <c r="G232" s="1159"/>
      <c r="H232" s="1159"/>
      <c r="I232" s="226"/>
      <c r="J232" s="252" t="s">
        <v>1</v>
      </c>
      <c r="K232" s="252"/>
      <c r="L232" s="241" t="s">
        <v>2856</v>
      </c>
      <c r="M232" s="229"/>
      <c r="N232" s="229"/>
      <c r="O232" s="229"/>
      <c r="P232" s="229"/>
      <c r="Q232" s="230"/>
      <c r="R232" s="1158" t="s">
        <v>0</v>
      </c>
      <c r="S232" s="1160"/>
      <c r="T232" s="1008" t="s">
        <v>1</v>
      </c>
      <c r="U232" s="1009"/>
      <c r="V232" s="1010"/>
      <c r="W232" s="246" t="str">
        <f>+$L232</f>
        <v>SECRETARÌA DE DESARROLLO SOCIAL</v>
      </c>
      <c r="X232" s="242"/>
      <c r="Y232" s="242"/>
      <c r="Z232" s="242"/>
      <c r="AA232" s="243"/>
      <c r="AB232" s="1158" t="s">
        <v>0</v>
      </c>
      <c r="AC232" s="1159"/>
      <c r="AD232" s="1159"/>
      <c r="AE232" s="1159"/>
      <c r="AF232" s="1159"/>
      <c r="AG232" s="1159"/>
      <c r="AH232" s="1159"/>
      <c r="AI232" s="1159"/>
      <c r="AJ232" s="1160"/>
      <c r="AK232" s="1132" t="s">
        <v>1</v>
      </c>
      <c r="AL232" s="1132"/>
      <c r="AM232" s="1132"/>
      <c r="AN232" s="1161" t="str">
        <f>+$L232</f>
        <v>SECRETARÌA DE DESARROLLO SOCIAL</v>
      </c>
      <c r="AO232" s="1161"/>
      <c r="AP232" s="1161"/>
      <c r="AQ232" s="1161"/>
      <c r="AR232" s="1161"/>
      <c r="AS232" s="1161"/>
      <c r="AT232" s="1158" t="s">
        <v>0</v>
      </c>
      <c r="AU232" s="1159"/>
      <c r="AV232" s="1159"/>
      <c r="AW232" s="1159"/>
      <c r="AX232" s="1159"/>
      <c r="AY232" s="1159"/>
      <c r="AZ232" s="1159"/>
      <c r="BA232" s="1159"/>
      <c r="BB232" s="1160"/>
      <c r="BC232" s="1132" t="s">
        <v>1</v>
      </c>
      <c r="BD232" s="1132"/>
      <c r="BE232" s="1132"/>
      <c r="BF232" s="1161" t="str">
        <f>+$L232</f>
        <v>SECRETARÌA DE DESARROLLO SOCIAL</v>
      </c>
      <c r="BG232" s="1161"/>
      <c r="BH232" s="1161"/>
      <c r="BI232" s="1161"/>
      <c r="BJ232" s="1161"/>
      <c r="BK232" s="1161"/>
      <c r="BL232" s="1158" t="s">
        <v>0</v>
      </c>
      <c r="BM232" s="1159"/>
      <c r="BN232" s="1159"/>
      <c r="BO232" s="1159"/>
      <c r="BP232" s="1159"/>
      <c r="BQ232" s="1159"/>
      <c r="BR232" s="1159"/>
      <c r="BS232" s="1159"/>
      <c r="BT232" s="1160"/>
      <c r="BU232" s="1132" t="s">
        <v>1</v>
      </c>
      <c r="BV232" s="1132"/>
      <c r="BW232" s="1132"/>
      <c r="BX232" s="1161" t="str">
        <f>+$L232</f>
        <v>SECRETARÌA DE DESARROLLO SOCIAL</v>
      </c>
      <c r="BY232" s="1161"/>
      <c r="BZ232" s="1161"/>
      <c r="CA232" s="1161"/>
      <c r="CB232" s="1161"/>
      <c r="CC232" s="1161"/>
    </row>
    <row r="233" spans="1:81" s="58" customFormat="1" ht="16.2" customHeight="1" x14ac:dyDescent="0.3">
      <c r="A233" s="34"/>
      <c r="B233" s="1167"/>
      <c r="C233" s="1156" t="s">
        <v>1657</v>
      </c>
      <c r="D233" s="1156"/>
      <c r="E233" s="1156"/>
      <c r="F233" s="1156"/>
      <c r="G233" s="1156"/>
      <c r="H233" s="1156"/>
      <c r="I233" s="227"/>
      <c r="J233" s="252" t="s">
        <v>2</v>
      </c>
      <c r="K233" s="252"/>
      <c r="L233" s="247"/>
      <c r="M233" s="244"/>
      <c r="N233" s="244"/>
      <c r="O233" s="244"/>
      <c r="P233" s="244"/>
      <c r="Q233" s="245"/>
      <c r="R233" s="1155" t="s">
        <v>1657</v>
      </c>
      <c r="S233" s="1157"/>
      <c r="T233" s="1008" t="s">
        <v>2</v>
      </c>
      <c r="U233" s="1009"/>
      <c r="V233" s="1010"/>
      <c r="W233" s="821">
        <f>+$L233</f>
        <v>0</v>
      </c>
      <c r="X233" s="822"/>
      <c r="Y233" s="822"/>
      <c r="Z233" s="822"/>
      <c r="AA233" s="1165"/>
      <c r="AB233" s="1155" t="s">
        <v>1657</v>
      </c>
      <c r="AC233" s="1156"/>
      <c r="AD233" s="1156"/>
      <c r="AE233" s="1156"/>
      <c r="AF233" s="1156"/>
      <c r="AG233" s="1156"/>
      <c r="AH233" s="1156"/>
      <c r="AI233" s="1156"/>
      <c r="AJ233" s="1157"/>
      <c r="AK233" s="1132" t="s">
        <v>2</v>
      </c>
      <c r="AL233" s="1132"/>
      <c r="AM233" s="1132"/>
      <c r="AN233" s="1148">
        <f>+$L233</f>
        <v>0</v>
      </c>
      <c r="AO233" s="1148"/>
      <c r="AP233" s="1148"/>
      <c r="AQ233" s="1148"/>
      <c r="AR233" s="1148"/>
      <c r="AS233" s="1148"/>
      <c r="AT233" s="1155" t="s">
        <v>1657</v>
      </c>
      <c r="AU233" s="1156"/>
      <c r="AV233" s="1156"/>
      <c r="AW233" s="1156"/>
      <c r="AX233" s="1156"/>
      <c r="AY233" s="1156"/>
      <c r="AZ233" s="1156"/>
      <c r="BA233" s="1156"/>
      <c r="BB233" s="1157"/>
      <c r="BC233" s="1132" t="s">
        <v>2</v>
      </c>
      <c r="BD233" s="1132"/>
      <c r="BE233" s="1132"/>
      <c r="BF233" s="1148">
        <f>+$L233</f>
        <v>0</v>
      </c>
      <c r="BG233" s="1148"/>
      <c r="BH233" s="1148"/>
      <c r="BI233" s="1148"/>
      <c r="BJ233" s="1148"/>
      <c r="BK233" s="1148"/>
      <c r="BL233" s="1155" t="s">
        <v>1657</v>
      </c>
      <c r="BM233" s="1156"/>
      <c r="BN233" s="1156"/>
      <c r="BO233" s="1156"/>
      <c r="BP233" s="1156"/>
      <c r="BQ233" s="1156"/>
      <c r="BR233" s="1156"/>
      <c r="BS233" s="1156"/>
      <c r="BT233" s="1157"/>
      <c r="BU233" s="1132" t="s">
        <v>2</v>
      </c>
      <c r="BV233" s="1132"/>
      <c r="BW233" s="1132"/>
      <c r="BX233" s="1148">
        <f>+$L233</f>
        <v>0</v>
      </c>
      <c r="BY233" s="1148"/>
      <c r="BZ233" s="1148"/>
      <c r="CA233" s="1148"/>
      <c r="CB233" s="1148"/>
      <c r="CC233" s="1148"/>
    </row>
    <row r="234" spans="1:81" s="58" customFormat="1" ht="16.2" customHeight="1" x14ac:dyDescent="0.3">
      <c r="A234" s="34"/>
      <c r="B234" s="1167"/>
      <c r="C234" s="1137" t="s">
        <v>3849</v>
      </c>
      <c r="D234" s="1137"/>
      <c r="E234" s="1137"/>
      <c r="F234" s="1137"/>
      <c r="G234" s="1137"/>
      <c r="H234" s="1137"/>
      <c r="I234" s="227"/>
      <c r="J234" s="252" t="s">
        <v>1656</v>
      </c>
      <c r="K234" s="252"/>
      <c r="L234" s="223" t="s">
        <v>20</v>
      </c>
      <c r="M234" s="224"/>
      <c r="N234" s="224"/>
      <c r="O234" s="224"/>
      <c r="P234" s="224"/>
      <c r="Q234" s="225"/>
      <c r="R234" s="1136" t="s">
        <v>3849</v>
      </c>
      <c r="S234" s="1138"/>
      <c r="T234" s="1008" t="s">
        <v>1664</v>
      </c>
      <c r="U234" s="1009"/>
      <c r="V234" s="1010"/>
      <c r="W234" s="248" t="str">
        <f>+$L234</f>
        <v>1. Bienestar Social</v>
      </c>
      <c r="X234" s="224"/>
      <c r="Y234" s="224"/>
      <c r="Z234" s="224"/>
      <c r="AA234" s="225"/>
      <c r="AB234" s="1136" t="s">
        <v>3849</v>
      </c>
      <c r="AC234" s="1137"/>
      <c r="AD234" s="1137"/>
      <c r="AE234" s="1137"/>
      <c r="AF234" s="1137"/>
      <c r="AG234" s="1137"/>
      <c r="AH234" s="1137"/>
      <c r="AI234" s="1137"/>
      <c r="AJ234" s="1138"/>
      <c r="AK234" s="1132" t="s">
        <v>1656</v>
      </c>
      <c r="AL234" s="1132"/>
      <c r="AM234" s="1132"/>
      <c r="AN234" s="1135" t="str">
        <f>+$L234</f>
        <v>1. Bienestar Social</v>
      </c>
      <c r="AO234" s="1135"/>
      <c r="AP234" s="1135"/>
      <c r="AQ234" s="1135"/>
      <c r="AR234" s="1135"/>
      <c r="AS234" s="1135"/>
      <c r="AT234" s="1136" t="s">
        <v>3849</v>
      </c>
      <c r="AU234" s="1137"/>
      <c r="AV234" s="1137"/>
      <c r="AW234" s="1137"/>
      <c r="AX234" s="1137"/>
      <c r="AY234" s="1137"/>
      <c r="AZ234" s="1137"/>
      <c r="BA234" s="1137"/>
      <c r="BB234" s="1138"/>
      <c r="BC234" s="1132" t="s">
        <v>1656</v>
      </c>
      <c r="BD234" s="1132"/>
      <c r="BE234" s="1132"/>
      <c r="BF234" s="1135" t="str">
        <f>+$L234</f>
        <v>1. Bienestar Social</v>
      </c>
      <c r="BG234" s="1135"/>
      <c r="BH234" s="1135"/>
      <c r="BI234" s="1135"/>
      <c r="BJ234" s="1135"/>
      <c r="BK234" s="1135"/>
      <c r="BL234" s="1136" t="s">
        <v>3849</v>
      </c>
      <c r="BM234" s="1137"/>
      <c r="BN234" s="1137"/>
      <c r="BO234" s="1137"/>
      <c r="BP234" s="1137"/>
      <c r="BQ234" s="1137"/>
      <c r="BR234" s="1137"/>
      <c r="BS234" s="1137"/>
      <c r="BT234" s="1138"/>
      <c r="BU234" s="1132" t="s">
        <v>1656</v>
      </c>
      <c r="BV234" s="1132"/>
      <c r="BW234" s="1132"/>
      <c r="BX234" s="1135" t="str">
        <f>+$L234</f>
        <v>1. Bienestar Social</v>
      </c>
      <c r="BY234" s="1135"/>
      <c r="BZ234" s="1135"/>
      <c r="CA234" s="1135"/>
      <c r="CB234" s="1135"/>
      <c r="CC234" s="1135"/>
    </row>
    <row r="235" spans="1:81" s="58" customFormat="1" ht="16.2" customHeight="1" x14ac:dyDescent="0.3">
      <c r="A235" s="34"/>
      <c r="B235" s="1168"/>
      <c r="C235" s="1140"/>
      <c r="D235" s="1140"/>
      <c r="E235" s="1140"/>
      <c r="F235" s="1140"/>
      <c r="G235" s="1140"/>
      <c r="H235" s="1140"/>
      <c r="I235" s="228"/>
      <c r="J235" s="252" t="s">
        <v>1659</v>
      </c>
      <c r="K235" s="252"/>
      <c r="L235" s="220" t="s">
        <v>421</v>
      </c>
      <c r="M235" s="221"/>
      <c r="N235" s="221"/>
      <c r="O235" s="221"/>
      <c r="P235" s="221"/>
      <c r="Q235" s="222"/>
      <c r="R235" s="1139"/>
      <c r="S235" s="1141"/>
      <c r="T235" s="1008" t="s">
        <v>1665</v>
      </c>
      <c r="U235" s="1009"/>
      <c r="V235" s="1010"/>
      <c r="W235" s="249" t="str">
        <f>+$L235</f>
        <v>1.8 Más Oportunidades para los adultos mayores.</v>
      </c>
      <c r="X235" s="221"/>
      <c r="Y235" s="221"/>
      <c r="Z235" s="221"/>
      <c r="AA235" s="222"/>
      <c r="AB235" s="1139"/>
      <c r="AC235" s="1140"/>
      <c r="AD235" s="1140"/>
      <c r="AE235" s="1140"/>
      <c r="AF235" s="1140"/>
      <c r="AG235" s="1140"/>
      <c r="AH235" s="1140"/>
      <c r="AI235" s="1140"/>
      <c r="AJ235" s="1141"/>
      <c r="AK235" s="1132" t="s">
        <v>1659</v>
      </c>
      <c r="AL235" s="1132"/>
      <c r="AM235" s="1132"/>
      <c r="AN235" s="1133" t="str">
        <f>+$L235</f>
        <v>1.8 Más Oportunidades para los adultos mayores.</v>
      </c>
      <c r="AO235" s="1133"/>
      <c r="AP235" s="1133"/>
      <c r="AQ235" s="1133"/>
      <c r="AR235" s="1133"/>
      <c r="AS235" s="1133"/>
      <c r="AT235" s="1139"/>
      <c r="AU235" s="1140"/>
      <c r="AV235" s="1140"/>
      <c r="AW235" s="1140"/>
      <c r="AX235" s="1140"/>
      <c r="AY235" s="1140"/>
      <c r="AZ235" s="1140"/>
      <c r="BA235" s="1140"/>
      <c r="BB235" s="1141"/>
      <c r="BC235" s="1132" t="s">
        <v>1659</v>
      </c>
      <c r="BD235" s="1132"/>
      <c r="BE235" s="1132"/>
      <c r="BF235" s="1133" t="str">
        <f>+$L235</f>
        <v>1.8 Más Oportunidades para los adultos mayores.</v>
      </c>
      <c r="BG235" s="1133"/>
      <c r="BH235" s="1133"/>
      <c r="BI235" s="1133"/>
      <c r="BJ235" s="1133"/>
      <c r="BK235" s="1133"/>
      <c r="BL235" s="1139"/>
      <c r="BM235" s="1140"/>
      <c r="BN235" s="1140"/>
      <c r="BO235" s="1140"/>
      <c r="BP235" s="1140"/>
      <c r="BQ235" s="1140"/>
      <c r="BR235" s="1140"/>
      <c r="BS235" s="1140"/>
      <c r="BT235" s="1141"/>
      <c r="BU235" s="1132" t="s">
        <v>1659</v>
      </c>
      <c r="BV235" s="1132"/>
      <c r="BW235" s="1132"/>
      <c r="BX235" s="1133" t="str">
        <f>+$L235</f>
        <v>1.8 Más Oportunidades para los adultos mayores.</v>
      </c>
      <c r="BY235" s="1133"/>
      <c r="BZ235" s="1133"/>
      <c r="CA235" s="1133"/>
      <c r="CB235" s="1133"/>
      <c r="CC235" s="1133"/>
    </row>
    <row r="236" spans="1:81" ht="16.2" customHeight="1" thickBot="1" x14ac:dyDescent="0.35">
      <c r="B236" s="2"/>
      <c r="C236" s="2"/>
      <c r="D236" s="2"/>
      <c r="E236" s="2"/>
      <c r="F236" s="2"/>
      <c r="G236" s="2"/>
      <c r="H236" s="2"/>
      <c r="I236" s="2"/>
      <c r="J236" s="59"/>
      <c r="K236" s="1"/>
      <c r="L236" s="1"/>
      <c r="M236" s="1"/>
      <c r="N236" s="1"/>
      <c r="O236" s="1"/>
      <c r="P236" s="1"/>
      <c r="Q236" s="1"/>
      <c r="R236" s="2"/>
      <c r="S236" s="2"/>
      <c r="T236" s="2"/>
      <c r="U236" s="2"/>
      <c r="V236" s="2"/>
      <c r="W236" s="2"/>
      <c r="X236" s="60"/>
      <c r="Y236" s="60"/>
      <c r="Z236" s="60"/>
      <c r="AA236" s="25"/>
      <c r="AB236" s="25"/>
      <c r="AC236" s="1"/>
      <c r="AK236" s="25"/>
      <c r="AT236" s="25"/>
      <c r="BC236" s="25"/>
      <c r="BL236" s="25"/>
    </row>
    <row r="237" spans="1:81" ht="16.2" customHeight="1" thickBot="1" x14ac:dyDescent="0.35">
      <c r="A237" s="1"/>
      <c r="B237" s="1067" t="s">
        <v>3</v>
      </c>
      <c r="C237" s="1067" t="s">
        <v>1661</v>
      </c>
      <c r="D237" s="1134" t="s">
        <v>3813</v>
      </c>
      <c r="E237" s="1134" t="s">
        <v>3812</v>
      </c>
      <c r="F237" s="1126" t="s">
        <v>3814</v>
      </c>
      <c r="G237" s="1126" t="s">
        <v>3815</v>
      </c>
      <c r="H237" s="1126" t="s">
        <v>3816</v>
      </c>
      <c r="I237" s="1126" t="s">
        <v>3817</v>
      </c>
      <c r="J237" s="1125" t="s">
        <v>1662</v>
      </c>
      <c r="K237" s="1129" t="s">
        <v>1674</v>
      </c>
      <c r="L237" s="1094" t="s">
        <v>3850</v>
      </c>
      <c r="M237" s="1040" t="s">
        <v>1652</v>
      </c>
      <c r="N237" s="1113" t="s">
        <v>3851</v>
      </c>
      <c r="O237" s="1116" t="s">
        <v>3852</v>
      </c>
      <c r="P237" s="1119" t="s">
        <v>3853</v>
      </c>
      <c r="Q237" s="1122" t="s">
        <v>3854</v>
      </c>
      <c r="R237" s="1125" t="s">
        <v>1662</v>
      </c>
      <c r="S237" s="1108" t="s">
        <v>4</v>
      </c>
      <c r="T237" s="1107" t="s">
        <v>3818</v>
      </c>
      <c r="U237" s="1107" t="s">
        <v>3819</v>
      </c>
      <c r="V237" s="1107" t="s">
        <v>3820</v>
      </c>
      <c r="W237" s="1108" t="s">
        <v>5</v>
      </c>
      <c r="X237" s="1111" t="s">
        <v>6</v>
      </c>
      <c r="Y237" s="1112"/>
      <c r="Z237" s="1111" t="s">
        <v>7</v>
      </c>
      <c r="AA237" s="1112"/>
      <c r="AB237" s="1067" t="s">
        <v>1662</v>
      </c>
      <c r="AC237" s="1094" t="s">
        <v>3850</v>
      </c>
      <c r="AD237" s="1097" t="s">
        <v>3855</v>
      </c>
      <c r="AE237" s="1098"/>
      <c r="AF237" s="1098"/>
      <c r="AG237" s="1098"/>
      <c r="AH237" s="1098"/>
      <c r="AI237" s="1098"/>
      <c r="AJ237" s="1099"/>
      <c r="AK237" s="1100" t="s">
        <v>1662</v>
      </c>
      <c r="AL237" s="1101" t="s">
        <v>3856</v>
      </c>
      <c r="AM237" s="1104" t="s">
        <v>3857</v>
      </c>
      <c r="AN237" s="1105"/>
      <c r="AO237" s="1105"/>
      <c r="AP237" s="1105"/>
      <c r="AQ237" s="1105"/>
      <c r="AR237" s="1105"/>
      <c r="AS237" s="1106"/>
      <c r="AT237" s="1067" t="s">
        <v>1662</v>
      </c>
      <c r="AU237" s="1082" t="s">
        <v>3858</v>
      </c>
      <c r="AV237" s="1085" t="s">
        <v>3859</v>
      </c>
      <c r="AW237" s="1086"/>
      <c r="AX237" s="1086"/>
      <c r="AY237" s="1086"/>
      <c r="AZ237" s="1086"/>
      <c r="BA237" s="1086"/>
      <c r="BB237" s="1087"/>
      <c r="BC237" s="1067" t="s">
        <v>1662</v>
      </c>
      <c r="BD237" s="1088" t="s">
        <v>3860</v>
      </c>
      <c r="BE237" s="1091" t="s">
        <v>3861</v>
      </c>
      <c r="BF237" s="1092"/>
      <c r="BG237" s="1092"/>
      <c r="BH237" s="1092"/>
      <c r="BI237" s="1092"/>
      <c r="BJ237" s="1092"/>
      <c r="BK237" s="1093"/>
      <c r="BL237" s="1067" t="s">
        <v>1662</v>
      </c>
      <c r="BM237" s="1068" t="s">
        <v>3862</v>
      </c>
      <c r="BN237" s="1070" t="s">
        <v>3863</v>
      </c>
      <c r="BO237" s="1071"/>
      <c r="BP237" s="1071"/>
      <c r="BQ237" s="1071"/>
      <c r="BR237" s="1071"/>
      <c r="BS237" s="1071"/>
      <c r="BT237" s="1072"/>
      <c r="BU237" s="1073" t="s">
        <v>1663</v>
      </c>
      <c r="BV237" s="1074"/>
      <c r="BW237" s="1074"/>
      <c r="BX237" s="1074"/>
      <c r="BY237" s="1074"/>
      <c r="BZ237" s="1074"/>
      <c r="CA237" s="1074"/>
      <c r="CB237" s="1074"/>
      <c r="CC237" s="1075"/>
    </row>
    <row r="238" spans="1:81" ht="16.2" customHeight="1" x14ac:dyDescent="0.3">
      <c r="A238" s="1"/>
      <c r="B238" s="1067"/>
      <c r="C238" s="1067"/>
      <c r="D238" s="1134"/>
      <c r="E238" s="1134"/>
      <c r="F238" s="1127"/>
      <c r="G238" s="1127"/>
      <c r="H238" s="1127"/>
      <c r="I238" s="1127"/>
      <c r="J238" s="1125"/>
      <c r="K238" s="1129"/>
      <c r="L238" s="1095"/>
      <c r="M238" s="1130"/>
      <c r="N238" s="1114"/>
      <c r="O238" s="1117"/>
      <c r="P238" s="1120"/>
      <c r="Q238" s="1123"/>
      <c r="R238" s="1125"/>
      <c r="S238" s="1109"/>
      <c r="T238" s="1107"/>
      <c r="U238" s="1107"/>
      <c r="V238" s="1107"/>
      <c r="W238" s="1109"/>
      <c r="X238" s="390" t="s">
        <v>12</v>
      </c>
      <c r="Y238" s="390" t="s">
        <v>13</v>
      </c>
      <c r="Z238" s="390" t="s">
        <v>12</v>
      </c>
      <c r="AA238" s="390" t="s">
        <v>13</v>
      </c>
      <c r="AB238" s="1067"/>
      <c r="AC238" s="1095"/>
      <c r="AD238" s="1065" t="s">
        <v>8</v>
      </c>
      <c r="AE238" s="1061" t="s">
        <v>9</v>
      </c>
      <c r="AF238" s="1061"/>
      <c r="AG238" s="1061"/>
      <c r="AH238" s="1061"/>
      <c r="AI238" s="1062" t="s">
        <v>1653</v>
      </c>
      <c r="AJ238" s="1063" t="s">
        <v>10</v>
      </c>
      <c r="AK238" s="1067"/>
      <c r="AL238" s="1102"/>
      <c r="AM238" s="1059" t="s">
        <v>11</v>
      </c>
      <c r="AN238" s="1061" t="s">
        <v>9</v>
      </c>
      <c r="AO238" s="1061"/>
      <c r="AP238" s="1061"/>
      <c r="AQ238" s="1061"/>
      <c r="AR238" s="1062" t="s">
        <v>1653</v>
      </c>
      <c r="AS238" s="1063" t="s">
        <v>10</v>
      </c>
      <c r="AT238" s="1067"/>
      <c r="AU238" s="1083"/>
      <c r="AV238" s="1059" t="s">
        <v>11</v>
      </c>
      <c r="AW238" s="1061" t="s">
        <v>9</v>
      </c>
      <c r="AX238" s="1061"/>
      <c r="AY238" s="1061"/>
      <c r="AZ238" s="1061"/>
      <c r="BA238" s="1062" t="s">
        <v>1653</v>
      </c>
      <c r="BB238" s="1063" t="s">
        <v>10</v>
      </c>
      <c r="BC238" s="1067"/>
      <c r="BD238" s="1089"/>
      <c r="BE238" s="1059" t="s">
        <v>11</v>
      </c>
      <c r="BF238" s="1061" t="s">
        <v>9</v>
      </c>
      <c r="BG238" s="1061"/>
      <c r="BH238" s="1061"/>
      <c r="BI238" s="1061"/>
      <c r="BJ238" s="1062" t="s">
        <v>1653</v>
      </c>
      <c r="BK238" s="1063" t="s">
        <v>10</v>
      </c>
      <c r="BL238" s="1067"/>
      <c r="BM238" s="1068"/>
      <c r="BN238" s="1065" t="s">
        <v>11</v>
      </c>
      <c r="BO238" s="1061" t="s">
        <v>9</v>
      </c>
      <c r="BP238" s="1061"/>
      <c r="BQ238" s="1061"/>
      <c r="BR238" s="1061"/>
      <c r="BS238" s="1049" t="s">
        <v>1653</v>
      </c>
      <c r="BT238" s="1051" t="s">
        <v>10</v>
      </c>
      <c r="BU238" s="1076"/>
      <c r="BV238" s="1077"/>
      <c r="BW238" s="1077"/>
      <c r="BX238" s="1077"/>
      <c r="BY238" s="1077"/>
      <c r="BZ238" s="1077"/>
      <c r="CA238" s="1077"/>
      <c r="CB238" s="1077"/>
      <c r="CC238" s="1078"/>
    </row>
    <row r="239" spans="1:81" ht="16.2" customHeight="1" x14ac:dyDescent="0.3">
      <c r="A239" s="1"/>
      <c r="B239" s="1067"/>
      <c r="C239" s="1067"/>
      <c r="D239" s="1134"/>
      <c r="E239" s="1134"/>
      <c r="F239" s="1128"/>
      <c r="G239" s="1128"/>
      <c r="H239" s="1128"/>
      <c r="I239" s="1128"/>
      <c r="J239" s="1125"/>
      <c r="K239" s="1129"/>
      <c r="L239" s="1096"/>
      <c r="M239" s="1131"/>
      <c r="N239" s="1115"/>
      <c r="O239" s="1118"/>
      <c r="P239" s="1121"/>
      <c r="Q239" s="1124"/>
      <c r="R239" s="1125"/>
      <c r="S239" s="1110"/>
      <c r="T239" s="1107"/>
      <c r="U239" s="1107"/>
      <c r="V239" s="1107"/>
      <c r="W239" s="1110"/>
      <c r="X239" s="391" t="s">
        <v>1660</v>
      </c>
      <c r="Y239" s="391" t="s">
        <v>1660</v>
      </c>
      <c r="Z239" s="391" t="s">
        <v>1660</v>
      </c>
      <c r="AA239" s="391" t="s">
        <v>1660</v>
      </c>
      <c r="AB239" s="1067"/>
      <c r="AC239" s="1096"/>
      <c r="AD239" s="1066"/>
      <c r="AE239" s="392" t="s">
        <v>14</v>
      </c>
      <c r="AF239" s="392" t="s">
        <v>17</v>
      </c>
      <c r="AG239" s="392" t="s">
        <v>15</v>
      </c>
      <c r="AH239" s="392" t="s">
        <v>16</v>
      </c>
      <c r="AI239" s="1050"/>
      <c r="AJ239" s="1064"/>
      <c r="AK239" s="1067"/>
      <c r="AL239" s="1103"/>
      <c r="AM239" s="1060"/>
      <c r="AN239" s="392" t="s">
        <v>14</v>
      </c>
      <c r="AO239" s="392" t="s">
        <v>17</v>
      </c>
      <c r="AP239" s="392" t="s">
        <v>15</v>
      </c>
      <c r="AQ239" s="392" t="s">
        <v>16</v>
      </c>
      <c r="AR239" s="1050"/>
      <c r="AS239" s="1064"/>
      <c r="AT239" s="1067"/>
      <c r="AU239" s="1084"/>
      <c r="AV239" s="1060"/>
      <c r="AW239" s="392" t="s">
        <v>14</v>
      </c>
      <c r="AX239" s="392" t="s">
        <v>17</v>
      </c>
      <c r="AY239" s="392" t="s">
        <v>15</v>
      </c>
      <c r="AZ239" s="392" t="s">
        <v>16</v>
      </c>
      <c r="BA239" s="1050"/>
      <c r="BB239" s="1064"/>
      <c r="BC239" s="1067"/>
      <c r="BD239" s="1090"/>
      <c r="BE239" s="1060"/>
      <c r="BF239" s="392" t="s">
        <v>14</v>
      </c>
      <c r="BG239" s="392" t="s">
        <v>17</v>
      </c>
      <c r="BH239" s="392" t="s">
        <v>15</v>
      </c>
      <c r="BI239" s="392" t="s">
        <v>16</v>
      </c>
      <c r="BJ239" s="1050"/>
      <c r="BK239" s="1064"/>
      <c r="BL239" s="1067"/>
      <c r="BM239" s="1069"/>
      <c r="BN239" s="1066"/>
      <c r="BO239" s="392" t="s">
        <v>14</v>
      </c>
      <c r="BP239" s="392" t="s">
        <v>17</v>
      </c>
      <c r="BQ239" s="392" t="s">
        <v>15</v>
      </c>
      <c r="BR239" s="392" t="s">
        <v>16</v>
      </c>
      <c r="BS239" s="1050"/>
      <c r="BT239" s="1052"/>
      <c r="BU239" s="1079"/>
      <c r="BV239" s="1080"/>
      <c r="BW239" s="1080"/>
      <c r="BX239" s="1080"/>
      <c r="BY239" s="1080"/>
      <c r="BZ239" s="1080"/>
      <c r="CA239" s="1080"/>
      <c r="CB239" s="1080"/>
      <c r="CC239" s="1081"/>
    </row>
    <row r="240" spans="1:81" ht="16.2" customHeight="1" thickBot="1" x14ac:dyDescent="0.35">
      <c r="B240" s="2"/>
    </row>
    <row r="241" spans="1:81" s="58" customFormat="1" ht="40.200000000000003" customHeight="1" thickTop="1" x14ac:dyDescent="0.3">
      <c r="A241" s="34"/>
      <c r="B241" s="981"/>
      <c r="C241" s="868" t="s">
        <v>424</v>
      </c>
      <c r="D241" s="871">
        <v>4104</v>
      </c>
      <c r="E241" s="851" t="s">
        <v>7616</v>
      </c>
      <c r="F241" s="851">
        <v>4104008</v>
      </c>
      <c r="G241" s="851" t="s">
        <v>7617</v>
      </c>
      <c r="H241" s="851" t="s">
        <v>7618</v>
      </c>
      <c r="I241" s="1184">
        <v>202100450125</v>
      </c>
      <c r="J241" s="812">
        <v>299</v>
      </c>
      <c r="K241" s="854" t="str">
        <f>+[5]Metas!K344</f>
        <v>Municipios con socialización de la política pública de envejecimiento y vejez.</v>
      </c>
      <c r="L241" s="857"/>
      <c r="M241" s="860">
        <f>SUM(N241:Q241)</f>
        <v>0</v>
      </c>
      <c r="N241" s="836"/>
      <c r="O241" s="839"/>
      <c r="P241" s="863"/>
      <c r="Q241" s="866"/>
      <c r="R241" s="812">
        <f>+$J241</f>
        <v>299</v>
      </c>
      <c r="S241" s="231"/>
      <c r="T241" s="235"/>
      <c r="U241" s="235"/>
      <c r="V241" s="235"/>
      <c r="W241" s="231"/>
      <c r="X241" s="256"/>
      <c r="Y241" s="256"/>
      <c r="Z241" s="256"/>
      <c r="AA241" s="256"/>
      <c r="AB241" s="812">
        <f>+$J241</f>
        <v>299</v>
      </c>
      <c r="AC241" s="827">
        <f>+L241</f>
        <v>0</v>
      </c>
      <c r="AD241" s="44">
        <f t="shared" ref="AD241:AJ269" si="24">+AM241+AV241+BE241+BN241</f>
        <v>0</v>
      </c>
      <c r="AE241" s="44">
        <f t="shared" si="24"/>
        <v>0</v>
      </c>
      <c r="AF241" s="44">
        <f t="shared" si="24"/>
        <v>0</v>
      </c>
      <c r="AG241" s="44">
        <f t="shared" si="19"/>
        <v>0</v>
      </c>
      <c r="AH241" s="44">
        <f t="shared" si="19"/>
        <v>0</v>
      </c>
      <c r="AI241" s="44">
        <f t="shared" si="19"/>
        <v>0</v>
      </c>
      <c r="AJ241" s="44">
        <f t="shared" si="19"/>
        <v>0</v>
      </c>
      <c r="AK241" s="812">
        <f>+$J241</f>
        <v>299</v>
      </c>
      <c r="AL241" s="830">
        <f>+N241</f>
        <v>0</v>
      </c>
      <c r="AM241" s="44">
        <f t="shared" si="20"/>
        <v>0</v>
      </c>
      <c r="AN241" s="47"/>
      <c r="AO241" s="47"/>
      <c r="AP241" s="47"/>
      <c r="AQ241" s="47"/>
      <c r="AR241" s="47"/>
      <c r="AS241" s="47"/>
      <c r="AT241" s="812">
        <f>+$J241</f>
        <v>299</v>
      </c>
      <c r="AU241" s="833">
        <f>+O241</f>
        <v>0</v>
      </c>
      <c r="AV241" s="44">
        <f t="shared" si="21"/>
        <v>0</v>
      </c>
      <c r="AW241" s="47"/>
      <c r="AX241" s="47"/>
      <c r="AY241" s="47"/>
      <c r="AZ241" s="47"/>
      <c r="BA241" s="47"/>
      <c r="BB241" s="47"/>
      <c r="BC241" s="812">
        <f>+$J241</f>
        <v>299</v>
      </c>
      <c r="BD241" s="809">
        <f>+P241</f>
        <v>0</v>
      </c>
      <c r="BE241" s="44">
        <f t="shared" si="22"/>
        <v>0</v>
      </c>
      <c r="BF241" s="47"/>
      <c r="BG241" s="47"/>
      <c r="BH241" s="47"/>
      <c r="BI241" s="47"/>
      <c r="BJ241" s="47"/>
      <c r="BK241" s="47"/>
      <c r="BL241" s="812">
        <f>+$J241</f>
        <v>299</v>
      </c>
      <c r="BM241" s="815">
        <f>+Q241</f>
        <v>0</v>
      </c>
      <c r="BN241" s="44">
        <f t="shared" si="23"/>
        <v>0</v>
      </c>
      <c r="BO241" s="47"/>
      <c r="BP241" s="47"/>
      <c r="BQ241" s="47"/>
      <c r="BR241" s="47"/>
      <c r="BS241" s="47"/>
      <c r="BT241" s="47"/>
      <c r="BU241" s="818"/>
      <c r="BV241" s="819"/>
      <c r="BW241" s="819"/>
      <c r="BX241" s="819"/>
      <c r="BY241" s="819"/>
      <c r="BZ241" s="819"/>
      <c r="CA241" s="819"/>
      <c r="CB241" s="819"/>
      <c r="CC241" s="820"/>
    </row>
    <row r="242" spans="1:81" s="58" customFormat="1" ht="40.200000000000003" customHeight="1" x14ac:dyDescent="0.3">
      <c r="A242" s="34"/>
      <c r="B242" s="982"/>
      <c r="C242" s="869"/>
      <c r="D242" s="872"/>
      <c r="E242" s="852"/>
      <c r="F242" s="852"/>
      <c r="G242" s="852"/>
      <c r="H242" s="852"/>
      <c r="I242" s="1185"/>
      <c r="J242" s="813"/>
      <c r="K242" s="855"/>
      <c r="L242" s="858"/>
      <c r="M242" s="861"/>
      <c r="N242" s="837"/>
      <c r="O242" s="840"/>
      <c r="P242" s="864"/>
      <c r="Q242" s="867"/>
      <c r="R242" s="813"/>
      <c r="S242" s="39"/>
      <c r="T242" s="236"/>
      <c r="U242" s="236"/>
      <c r="V242" s="236"/>
      <c r="W242" s="39"/>
      <c r="X242" s="31"/>
      <c r="Y242" s="31"/>
      <c r="Z242" s="31"/>
      <c r="AA242" s="31"/>
      <c r="AB242" s="813"/>
      <c r="AC242" s="828"/>
      <c r="AD242" s="51">
        <f t="shared" si="24"/>
        <v>0</v>
      </c>
      <c r="AE242" s="51">
        <f t="shared" si="24"/>
        <v>0</v>
      </c>
      <c r="AF242" s="51">
        <f t="shared" si="24"/>
        <v>0</v>
      </c>
      <c r="AG242" s="51">
        <f t="shared" si="19"/>
        <v>0</v>
      </c>
      <c r="AH242" s="51">
        <f t="shared" si="19"/>
        <v>0</v>
      </c>
      <c r="AI242" s="51">
        <f t="shared" si="19"/>
        <v>0</v>
      </c>
      <c r="AJ242" s="51">
        <f t="shared" si="19"/>
        <v>0</v>
      </c>
      <c r="AK242" s="813"/>
      <c r="AL242" s="831"/>
      <c r="AM242" s="51">
        <f t="shared" si="20"/>
        <v>0</v>
      </c>
      <c r="AN242" s="257"/>
      <c r="AO242" s="257"/>
      <c r="AP242" s="257"/>
      <c r="AQ242" s="257"/>
      <c r="AR242" s="257"/>
      <c r="AS242" s="257"/>
      <c r="AT242" s="813"/>
      <c r="AU242" s="834"/>
      <c r="AV242" s="51">
        <f t="shared" si="21"/>
        <v>0</v>
      </c>
      <c r="AW242" s="257"/>
      <c r="AX242" s="257"/>
      <c r="AY242" s="257"/>
      <c r="AZ242" s="257"/>
      <c r="BA242" s="257"/>
      <c r="BB242" s="257"/>
      <c r="BC242" s="813"/>
      <c r="BD242" s="810"/>
      <c r="BE242" s="51">
        <f t="shared" si="22"/>
        <v>0</v>
      </c>
      <c r="BF242" s="257"/>
      <c r="BG242" s="257"/>
      <c r="BH242" s="257"/>
      <c r="BI242" s="257"/>
      <c r="BJ242" s="257"/>
      <c r="BK242" s="257"/>
      <c r="BL242" s="813"/>
      <c r="BM242" s="816"/>
      <c r="BN242" s="51">
        <f t="shared" si="23"/>
        <v>0</v>
      </c>
      <c r="BO242" s="257"/>
      <c r="BP242" s="257"/>
      <c r="BQ242" s="257"/>
      <c r="BR242" s="257"/>
      <c r="BS242" s="257"/>
      <c r="BT242" s="257"/>
      <c r="BU242" s="821"/>
      <c r="BV242" s="822"/>
      <c r="BW242" s="822"/>
      <c r="BX242" s="822"/>
      <c r="BY242" s="822"/>
      <c r="BZ242" s="822"/>
      <c r="CA242" s="822"/>
      <c r="CB242" s="822"/>
      <c r="CC242" s="823"/>
    </row>
    <row r="243" spans="1:81" s="58" customFormat="1" ht="40.200000000000003" customHeight="1" x14ac:dyDescent="0.3">
      <c r="A243" s="34"/>
      <c r="B243" s="982"/>
      <c r="C243" s="869"/>
      <c r="D243" s="872"/>
      <c r="E243" s="852"/>
      <c r="F243" s="852"/>
      <c r="G243" s="852"/>
      <c r="H243" s="852"/>
      <c r="I243" s="1185"/>
      <c r="J243" s="813"/>
      <c r="K243" s="855"/>
      <c r="L243" s="858"/>
      <c r="M243" s="861"/>
      <c r="N243" s="837"/>
      <c r="O243" s="840"/>
      <c r="P243" s="864"/>
      <c r="Q243" s="867"/>
      <c r="R243" s="813"/>
      <c r="S243" s="39"/>
      <c r="T243" s="236"/>
      <c r="U243" s="236"/>
      <c r="V243" s="236"/>
      <c r="W243" s="39"/>
      <c r="X243" s="31"/>
      <c r="Y243" s="31"/>
      <c r="Z243" s="31"/>
      <c r="AA243" s="31"/>
      <c r="AB243" s="813"/>
      <c r="AC243" s="828"/>
      <c r="AD243" s="51">
        <f t="shared" si="24"/>
        <v>0</v>
      </c>
      <c r="AE243" s="51">
        <f t="shared" si="24"/>
        <v>0</v>
      </c>
      <c r="AF243" s="51">
        <f t="shared" si="24"/>
        <v>0</v>
      </c>
      <c r="AG243" s="51">
        <f t="shared" si="19"/>
        <v>0</v>
      </c>
      <c r="AH243" s="51">
        <f t="shared" si="19"/>
        <v>0</v>
      </c>
      <c r="AI243" s="51">
        <f t="shared" si="19"/>
        <v>0</v>
      </c>
      <c r="AJ243" s="51">
        <f t="shared" si="19"/>
        <v>0</v>
      </c>
      <c r="AK243" s="813"/>
      <c r="AL243" s="831"/>
      <c r="AM243" s="51">
        <f t="shared" si="20"/>
        <v>0</v>
      </c>
      <c r="AN243" s="257"/>
      <c r="AO243" s="257"/>
      <c r="AP243" s="257"/>
      <c r="AQ243" s="257"/>
      <c r="AR243" s="257"/>
      <c r="AS243" s="257"/>
      <c r="AT243" s="813"/>
      <c r="AU243" s="834"/>
      <c r="AV243" s="51">
        <f t="shared" si="21"/>
        <v>0</v>
      </c>
      <c r="AW243" s="257"/>
      <c r="AX243" s="257"/>
      <c r="AY243" s="257"/>
      <c r="AZ243" s="257"/>
      <c r="BA243" s="257"/>
      <c r="BB243" s="257"/>
      <c r="BC243" s="813"/>
      <c r="BD243" s="810"/>
      <c r="BE243" s="51">
        <f t="shared" si="22"/>
        <v>0</v>
      </c>
      <c r="BF243" s="257"/>
      <c r="BG243" s="257"/>
      <c r="BH243" s="257"/>
      <c r="BI243" s="257"/>
      <c r="BJ243" s="257"/>
      <c r="BK243" s="257"/>
      <c r="BL243" s="813"/>
      <c r="BM243" s="816"/>
      <c r="BN243" s="51">
        <f t="shared" si="23"/>
        <v>0</v>
      </c>
      <c r="BO243" s="257"/>
      <c r="BP243" s="257"/>
      <c r="BQ243" s="257"/>
      <c r="BR243" s="257"/>
      <c r="BS243" s="257"/>
      <c r="BT243" s="257"/>
      <c r="BU243" s="821"/>
      <c r="BV243" s="822"/>
      <c r="BW243" s="822"/>
      <c r="BX243" s="822"/>
      <c r="BY243" s="822"/>
      <c r="BZ243" s="822"/>
      <c r="CA243" s="822"/>
      <c r="CB243" s="822"/>
      <c r="CC243" s="823"/>
    </row>
    <row r="244" spans="1:81" s="58" customFormat="1" ht="40.200000000000003" customHeight="1" thickBot="1" x14ac:dyDescent="0.35">
      <c r="A244" s="34"/>
      <c r="B244" s="982"/>
      <c r="C244" s="869"/>
      <c r="D244" s="873"/>
      <c r="E244" s="853"/>
      <c r="F244" s="853"/>
      <c r="G244" s="853"/>
      <c r="H244" s="853"/>
      <c r="I244" s="1186"/>
      <c r="J244" s="814"/>
      <c r="K244" s="856"/>
      <c r="L244" s="859"/>
      <c r="M244" s="862"/>
      <c r="N244" s="838"/>
      <c r="O244" s="841"/>
      <c r="P244" s="865"/>
      <c r="Q244" s="874"/>
      <c r="R244" s="814"/>
      <c r="S244" s="232"/>
      <c r="T244" s="237"/>
      <c r="U244" s="237"/>
      <c r="V244" s="237"/>
      <c r="W244" s="232"/>
      <c r="X244" s="260"/>
      <c r="Y244" s="260"/>
      <c r="Z244" s="260"/>
      <c r="AA244" s="260"/>
      <c r="AB244" s="814"/>
      <c r="AC244" s="829"/>
      <c r="AD244" s="46">
        <f t="shared" si="24"/>
        <v>0</v>
      </c>
      <c r="AE244" s="46">
        <f t="shared" si="24"/>
        <v>0</v>
      </c>
      <c r="AF244" s="46">
        <f t="shared" si="24"/>
        <v>0</v>
      </c>
      <c r="AG244" s="46">
        <f t="shared" si="19"/>
        <v>0</v>
      </c>
      <c r="AH244" s="46">
        <f t="shared" si="19"/>
        <v>0</v>
      </c>
      <c r="AI244" s="46">
        <f t="shared" si="19"/>
        <v>0</v>
      </c>
      <c r="AJ244" s="46">
        <f t="shared" si="19"/>
        <v>0</v>
      </c>
      <c r="AK244" s="814"/>
      <c r="AL244" s="832"/>
      <c r="AM244" s="46">
        <f t="shared" si="20"/>
        <v>0</v>
      </c>
      <c r="AN244" s="49"/>
      <c r="AO244" s="49"/>
      <c r="AP244" s="49"/>
      <c r="AQ244" s="49"/>
      <c r="AR244" s="49"/>
      <c r="AS244" s="49"/>
      <c r="AT244" s="814"/>
      <c r="AU244" s="835"/>
      <c r="AV244" s="46">
        <f t="shared" si="21"/>
        <v>0</v>
      </c>
      <c r="AW244" s="49"/>
      <c r="AX244" s="49"/>
      <c r="AY244" s="49"/>
      <c r="AZ244" s="49"/>
      <c r="BA244" s="49"/>
      <c r="BB244" s="49"/>
      <c r="BC244" s="814"/>
      <c r="BD244" s="811"/>
      <c r="BE244" s="46">
        <f t="shared" si="22"/>
        <v>0</v>
      </c>
      <c r="BF244" s="49"/>
      <c r="BG244" s="49"/>
      <c r="BH244" s="49"/>
      <c r="BI244" s="49"/>
      <c r="BJ244" s="49"/>
      <c r="BK244" s="49"/>
      <c r="BL244" s="814"/>
      <c r="BM244" s="817"/>
      <c r="BN244" s="46">
        <f t="shared" si="23"/>
        <v>0</v>
      </c>
      <c r="BO244" s="49"/>
      <c r="BP244" s="49"/>
      <c r="BQ244" s="49"/>
      <c r="BR244" s="49"/>
      <c r="BS244" s="49"/>
      <c r="BT244" s="49"/>
      <c r="BU244" s="824"/>
      <c r="BV244" s="825"/>
      <c r="BW244" s="825"/>
      <c r="BX244" s="825"/>
      <c r="BY244" s="825"/>
      <c r="BZ244" s="825"/>
      <c r="CA244" s="825"/>
      <c r="CB244" s="825"/>
      <c r="CC244" s="826"/>
    </row>
    <row r="245" spans="1:81" s="58" customFormat="1" ht="40.200000000000003" customHeight="1" thickTop="1" x14ac:dyDescent="0.3">
      <c r="A245" s="34"/>
      <c r="B245" s="982"/>
      <c r="C245" s="869"/>
      <c r="D245" s="871">
        <v>4104</v>
      </c>
      <c r="E245" s="851" t="s">
        <v>7616</v>
      </c>
      <c r="F245" s="851">
        <v>4104008</v>
      </c>
      <c r="G245" s="851" t="s">
        <v>7617</v>
      </c>
      <c r="H245" s="851" t="s">
        <v>7618</v>
      </c>
      <c r="I245" s="1184">
        <v>202100450125</v>
      </c>
      <c r="J245" s="812">
        <v>300</v>
      </c>
      <c r="K245" s="854" t="str">
        <f>+[5]Metas!K345</f>
        <v>Mesa técnica interinstitucional implementada para el seguimiento de la política pública de envejecimiento y vejez.</v>
      </c>
      <c r="L245" s="857"/>
      <c r="M245" s="860">
        <f>SUM(N245:Q245)</f>
        <v>0</v>
      </c>
      <c r="N245" s="836"/>
      <c r="O245" s="839"/>
      <c r="P245" s="863"/>
      <c r="Q245" s="866"/>
      <c r="R245" s="812">
        <f>+$J245</f>
        <v>300</v>
      </c>
      <c r="S245" s="231"/>
      <c r="T245" s="235"/>
      <c r="U245" s="235"/>
      <c r="V245" s="235"/>
      <c r="W245" s="231"/>
      <c r="X245" s="256"/>
      <c r="Y245" s="256"/>
      <c r="Z245" s="256"/>
      <c r="AA245" s="256"/>
      <c r="AB245" s="812">
        <f>+$J245</f>
        <v>300</v>
      </c>
      <c r="AC245" s="827">
        <f>+L245</f>
        <v>0</v>
      </c>
      <c r="AD245" s="44">
        <f t="shared" si="24"/>
        <v>0</v>
      </c>
      <c r="AE245" s="44">
        <f t="shared" si="24"/>
        <v>0</v>
      </c>
      <c r="AF245" s="44">
        <f t="shared" si="24"/>
        <v>0</v>
      </c>
      <c r="AG245" s="44">
        <f t="shared" si="19"/>
        <v>0</v>
      </c>
      <c r="AH245" s="44">
        <f t="shared" si="19"/>
        <v>0</v>
      </c>
      <c r="AI245" s="44">
        <f t="shared" si="19"/>
        <v>0</v>
      </c>
      <c r="AJ245" s="44">
        <f t="shared" si="19"/>
        <v>0</v>
      </c>
      <c r="AK245" s="812">
        <f>+$J245</f>
        <v>300</v>
      </c>
      <c r="AL245" s="830">
        <f>+N245</f>
        <v>0</v>
      </c>
      <c r="AM245" s="44">
        <f t="shared" si="20"/>
        <v>0</v>
      </c>
      <c r="AN245" s="47"/>
      <c r="AO245" s="47"/>
      <c r="AP245" s="47"/>
      <c r="AQ245" s="47"/>
      <c r="AR245" s="47"/>
      <c r="AS245" s="47"/>
      <c r="AT245" s="812">
        <f>+$J245</f>
        <v>300</v>
      </c>
      <c r="AU245" s="833">
        <f>+O245</f>
        <v>0</v>
      </c>
      <c r="AV245" s="44">
        <f t="shared" si="21"/>
        <v>0</v>
      </c>
      <c r="AW245" s="47"/>
      <c r="AX245" s="47"/>
      <c r="AY245" s="47"/>
      <c r="AZ245" s="47"/>
      <c r="BA245" s="47"/>
      <c r="BB245" s="47"/>
      <c r="BC245" s="812">
        <f>+$J245</f>
        <v>300</v>
      </c>
      <c r="BD245" s="809">
        <f>+P245</f>
        <v>0</v>
      </c>
      <c r="BE245" s="44">
        <f t="shared" si="22"/>
        <v>0</v>
      </c>
      <c r="BF245" s="47"/>
      <c r="BG245" s="47"/>
      <c r="BH245" s="47"/>
      <c r="BI245" s="47"/>
      <c r="BJ245" s="47"/>
      <c r="BK245" s="47"/>
      <c r="BL245" s="812">
        <f>+$J245</f>
        <v>300</v>
      </c>
      <c r="BM245" s="815">
        <f>+Q245</f>
        <v>0</v>
      </c>
      <c r="BN245" s="44">
        <f t="shared" si="23"/>
        <v>0</v>
      </c>
      <c r="BO245" s="47"/>
      <c r="BP245" s="47"/>
      <c r="BQ245" s="47"/>
      <c r="BR245" s="47"/>
      <c r="BS245" s="47"/>
      <c r="BT245" s="47"/>
      <c r="BU245" s="818"/>
      <c r="BV245" s="819"/>
      <c r="BW245" s="819"/>
      <c r="BX245" s="819"/>
      <c r="BY245" s="819"/>
      <c r="BZ245" s="819"/>
      <c r="CA245" s="819"/>
      <c r="CB245" s="819"/>
      <c r="CC245" s="820"/>
    </row>
    <row r="246" spans="1:81" s="58" customFormat="1" ht="40.200000000000003" customHeight="1" x14ac:dyDescent="0.3">
      <c r="A246" s="34"/>
      <c r="B246" s="982"/>
      <c r="C246" s="869"/>
      <c r="D246" s="872"/>
      <c r="E246" s="852"/>
      <c r="F246" s="852"/>
      <c r="G246" s="852"/>
      <c r="H246" s="852"/>
      <c r="I246" s="1185"/>
      <c r="J246" s="813"/>
      <c r="K246" s="855"/>
      <c r="L246" s="858"/>
      <c r="M246" s="861"/>
      <c r="N246" s="837"/>
      <c r="O246" s="840"/>
      <c r="P246" s="864"/>
      <c r="Q246" s="867"/>
      <c r="R246" s="813"/>
      <c r="S246" s="39"/>
      <c r="T246" s="236"/>
      <c r="U246" s="236"/>
      <c r="V246" s="236"/>
      <c r="W246" s="39"/>
      <c r="X246" s="31"/>
      <c r="Y246" s="31"/>
      <c r="Z246" s="31"/>
      <c r="AA246" s="31"/>
      <c r="AB246" s="813"/>
      <c r="AC246" s="828"/>
      <c r="AD246" s="51">
        <f t="shared" si="24"/>
        <v>0</v>
      </c>
      <c r="AE246" s="51">
        <f t="shared" si="24"/>
        <v>0</v>
      </c>
      <c r="AF246" s="51">
        <f t="shared" si="24"/>
        <v>0</v>
      </c>
      <c r="AG246" s="51">
        <f t="shared" si="19"/>
        <v>0</v>
      </c>
      <c r="AH246" s="51">
        <f t="shared" si="19"/>
        <v>0</v>
      </c>
      <c r="AI246" s="51">
        <f t="shared" si="19"/>
        <v>0</v>
      </c>
      <c r="AJ246" s="51">
        <f t="shared" si="19"/>
        <v>0</v>
      </c>
      <c r="AK246" s="813"/>
      <c r="AL246" s="831"/>
      <c r="AM246" s="51">
        <f t="shared" si="20"/>
        <v>0</v>
      </c>
      <c r="AN246" s="257"/>
      <c r="AO246" s="257"/>
      <c r="AP246" s="257"/>
      <c r="AQ246" s="257"/>
      <c r="AR246" s="257"/>
      <c r="AS246" s="257"/>
      <c r="AT246" s="813"/>
      <c r="AU246" s="834"/>
      <c r="AV246" s="51">
        <f t="shared" si="21"/>
        <v>0</v>
      </c>
      <c r="AW246" s="257"/>
      <c r="AX246" s="257"/>
      <c r="AY246" s="257"/>
      <c r="AZ246" s="257"/>
      <c r="BA246" s="257"/>
      <c r="BB246" s="257"/>
      <c r="BC246" s="813"/>
      <c r="BD246" s="810"/>
      <c r="BE246" s="51">
        <f t="shared" si="22"/>
        <v>0</v>
      </c>
      <c r="BF246" s="257"/>
      <c r="BG246" s="257"/>
      <c r="BH246" s="257"/>
      <c r="BI246" s="257"/>
      <c r="BJ246" s="257"/>
      <c r="BK246" s="257"/>
      <c r="BL246" s="813"/>
      <c r="BM246" s="816"/>
      <c r="BN246" s="51">
        <f t="shared" si="23"/>
        <v>0</v>
      </c>
      <c r="BO246" s="257"/>
      <c r="BP246" s="257"/>
      <c r="BQ246" s="257"/>
      <c r="BR246" s="257"/>
      <c r="BS246" s="257"/>
      <c r="BT246" s="257"/>
      <c r="BU246" s="821"/>
      <c r="BV246" s="822"/>
      <c r="BW246" s="822"/>
      <c r="BX246" s="822"/>
      <c r="BY246" s="822"/>
      <c r="BZ246" s="822"/>
      <c r="CA246" s="822"/>
      <c r="CB246" s="822"/>
      <c r="CC246" s="823"/>
    </row>
    <row r="247" spans="1:81" s="58" customFormat="1" ht="40.200000000000003" customHeight="1" x14ac:dyDescent="0.3">
      <c r="A247" s="34"/>
      <c r="B247" s="982"/>
      <c r="C247" s="869"/>
      <c r="D247" s="872"/>
      <c r="E247" s="852"/>
      <c r="F247" s="852"/>
      <c r="G247" s="852"/>
      <c r="H247" s="852"/>
      <c r="I247" s="1185"/>
      <c r="J247" s="813"/>
      <c r="K247" s="855"/>
      <c r="L247" s="858"/>
      <c r="M247" s="861"/>
      <c r="N247" s="837"/>
      <c r="O247" s="840"/>
      <c r="P247" s="864"/>
      <c r="Q247" s="867"/>
      <c r="R247" s="813"/>
      <c r="S247" s="39"/>
      <c r="T247" s="236"/>
      <c r="U247" s="236"/>
      <c r="V247" s="236"/>
      <c r="W247" s="39"/>
      <c r="X247" s="31"/>
      <c r="Y247" s="31"/>
      <c r="Z247" s="31"/>
      <c r="AA247" s="31"/>
      <c r="AB247" s="813"/>
      <c r="AC247" s="828"/>
      <c r="AD247" s="51">
        <f t="shared" si="24"/>
        <v>0</v>
      </c>
      <c r="AE247" s="51">
        <f t="shared" si="24"/>
        <v>0</v>
      </c>
      <c r="AF247" s="51">
        <f t="shared" si="24"/>
        <v>0</v>
      </c>
      <c r="AG247" s="51">
        <f t="shared" si="19"/>
        <v>0</v>
      </c>
      <c r="AH247" s="51">
        <f t="shared" si="19"/>
        <v>0</v>
      </c>
      <c r="AI247" s="51">
        <f t="shared" si="19"/>
        <v>0</v>
      </c>
      <c r="AJ247" s="51">
        <f t="shared" si="19"/>
        <v>0</v>
      </c>
      <c r="AK247" s="813"/>
      <c r="AL247" s="831"/>
      <c r="AM247" s="51">
        <f t="shared" si="20"/>
        <v>0</v>
      </c>
      <c r="AN247" s="257"/>
      <c r="AO247" s="257"/>
      <c r="AP247" s="257"/>
      <c r="AQ247" s="257"/>
      <c r="AR247" s="257"/>
      <c r="AS247" s="257"/>
      <c r="AT247" s="813"/>
      <c r="AU247" s="834"/>
      <c r="AV247" s="51">
        <f t="shared" si="21"/>
        <v>0</v>
      </c>
      <c r="AW247" s="257"/>
      <c r="AX247" s="257"/>
      <c r="AY247" s="257"/>
      <c r="AZ247" s="257"/>
      <c r="BA247" s="257"/>
      <c r="BB247" s="257"/>
      <c r="BC247" s="813"/>
      <c r="BD247" s="810"/>
      <c r="BE247" s="51">
        <f t="shared" si="22"/>
        <v>0</v>
      </c>
      <c r="BF247" s="257"/>
      <c r="BG247" s="257"/>
      <c r="BH247" s="257"/>
      <c r="BI247" s="257"/>
      <c r="BJ247" s="257"/>
      <c r="BK247" s="257"/>
      <c r="BL247" s="813"/>
      <c r="BM247" s="816"/>
      <c r="BN247" s="51">
        <f t="shared" si="23"/>
        <v>0</v>
      </c>
      <c r="BO247" s="257"/>
      <c r="BP247" s="257"/>
      <c r="BQ247" s="257"/>
      <c r="BR247" s="257"/>
      <c r="BS247" s="257"/>
      <c r="BT247" s="257"/>
      <c r="BU247" s="821"/>
      <c r="BV247" s="822"/>
      <c r="BW247" s="822"/>
      <c r="BX247" s="822"/>
      <c r="BY247" s="822"/>
      <c r="BZ247" s="822"/>
      <c r="CA247" s="822"/>
      <c r="CB247" s="822"/>
      <c r="CC247" s="823"/>
    </row>
    <row r="248" spans="1:81" s="58" customFormat="1" ht="40.200000000000003" customHeight="1" thickBot="1" x14ac:dyDescent="0.35">
      <c r="A248" s="34"/>
      <c r="B248" s="982"/>
      <c r="C248" s="870"/>
      <c r="D248" s="873"/>
      <c r="E248" s="853"/>
      <c r="F248" s="853"/>
      <c r="G248" s="853"/>
      <c r="H248" s="853"/>
      <c r="I248" s="1186"/>
      <c r="J248" s="814"/>
      <c r="K248" s="856"/>
      <c r="L248" s="859"/>
      <c r="M248" s="862"/>
      <c r="N248" s="838"/>
      <c r="O248" s="841"/>
      <c r="P248" s="865"/>
      <c r="Q248" s="874"/>
      <c r="R248" s="814"/>
      <c r="S248" s="232"/>
      <c r="T248" s="237"/>
      <c r="U248" s="237"/>
      <c r="V248" s="237"/>
      <c r="W248" s="232"/>
      <c r="X248" s="260"/>
      <c r="Y248" s="260"/>
      <c r="Z248" s="260"/>
      <c r="AA248" s="260"/>
      <c r="AB248" s="814"/>
      <c r="AC248" s="829"/>
      <c r="AD248" s="46">
        <f t="shared" si="24"/>
        <v>0</v>
      </c>
      <c r="AE248" s="46">
        <f t="shared" si="24"/>
        <v>0</v>
      </c>
      <c r="AF248" s="46">
        <f t="shared" si="24"/>
        <v>0</v>
      </c>
      <c r="AG248" s="46">
        <f t="shared" si="19"/>
        <v>0</v>
      </c>
      <c r="AH248" s="46">
        <f t="shared" si="19"/>
        <v>0</v>
      </c>
      <c r="AI248" s="46">
        <f t="shared" si="19"/>
        <v>0</v>
      </c>
      <c r="AJ248" s="46">
        <f t="shared" si="19"/>
        <v>0</v>
      </c>
      <c r="AK248" s="814"/>
      <c r="AL248" s="832"/>
      <c r="AM248" s="46">
        <f t="shared" si="20"/>
        <v>0</v>
      </c>
      <c r="AN248" s="49"/>
      <c r="AO248" s="49"/>
      <c r="AP248" s="49"/>
      <c r="AQ248" s="49"/>
      <c r="AR248" s="49"/>
      <c r="AS248" s="49"/>
      <c r="AT248" s="814"/>
      <c r="AU248" s="835"/>
      <c r="AV248" s="46">
        <f t="shared" si="21"/>
        <v>0</v>
      </c>
      <c r="AW248" s="49"/>
      <c r="AX248" s="49"/>
      <c r="AY248" s="49"/>
      <c r="AZ248" s="49"/>
      <c r="BA248" s="49"/>
      <c r="BB248" s="49"/>
      <c r="BC248" s="814"/>
      <c r="BD248" s="811"/>
      <c r="BE248" s="46">
        <f t="shared" si="22"/>
        <v>0</v>
      </c>
      <c r="BF248" s="49"/>
      <c r="BG248" s="49"/>
      <c r="BH248" s="49"/>
      <c r="BI248" s="49"/>
      <c r="BJ248" s="49"/>
      <c r="BK248" s="49"/>
      <c r="BL248" s="814"/>
      <c r="BM248" s="817"/>
      <c r="BN248" s="46">
        <f t="shared" si="23"/>
        <v>0</v>
      </c>
      <c r="BO248" s="49"/>
      <c r="BP248" s="49"/>
      <c r="BQ248" s="49"/>
      <c r="BR248" s="49"/>
      <c r="BS248" s="49"/>
      <c r="BT248" s="49"/>
      <c r="BU248" s="824"/>
      <c r="BV248" s="825"/>
      <c r="BW248" s="825"/>
      <c r="BX248" s="825"/>
      <c r="BY248" s="825"/>
      <c r="BZ248" s="825"/>
      <c r="CA248" s="825"/>
      <c r="CB248" s="825"/>
      <c r="CC248" s="826"/>
    </row>
    <row r="249" spans="1:81" s="58" customFormat="1" ht="40.200000000000003" customHeight="1" thickTop="1" x14ac:dyDescent="0.3">
      <c r="A249" s="34"/>
      <c r="B249" s="982"/>
      <c r="C249" s="868" t="s">
        <v>428</v>
      </c>
      <c r="D249" s="871">
        <v>4104</v>
      </c>
      <c r="E249" s="851" t="s">
        <v>7616</v>
      </c>
      <c r="F249" s="851">
        <v>4104008</v>
      </c>
      <c r="G249" s="851" t="s">
        <v>7617</v>
      </c>
      <c r="H249" s="851" t="s">
        <v>7618</v>
      </c>
      <c r="I249" s="1184">
        <v>202100450125</v>
      </c>
      <c r="J249" s="891">
        <v>301</v>
      </c>
      <c r="K249" s="854" t="str">
        <f>+[5]Metas!K346</f>
        <v xml:space="preserve">Centros vida/día de atención a los adultos mayores con mejoramiento locativo </v>
      </c>
      <c r="L249" s="857"/>
      <c r="M249" s="860">
        <f>SUM(N249:Q249)</f>
        <v>0</v>
      </c>
      <c r="N249" s="836"/>
      <c r="O249" s="839"/>
      <c r="P249" s="863"/>
      <c r="Q249" s="866"/>
      <c r="R249" s="812">
        <f>+$J249</f>
        <v>301</v>
      </c>
      <c r="S249" s="231"/>
      <c r="T249" s="235"/>
      <c r="U249" s="235"/>
      <c r="V249" s="235"/>
      <c r="W249" s="231"/>
      <c r="X249" s="256"/>
      <c r="Y249" s="256"/>
      <c r="Z249" s="256"/>
      <c r="AA249" s="256"/>
      <c r="AB249" s="812">
        <f>+$J249</f>
        <v>301</v>
      </c>
      <c r="AC249" s="827">
        <f>+L249</f>
        <v>0</v>
      </c>
      <c r="AD249" s="44">
        <f t="shared" si="24"/>
        <v>0</v>
      </c>
      <c r="AE249" s="44">
        <f t="shared" si="24"/>
        <v>0</v>
      </c>
      <c r="AF249" s="44">
        <f t="shared" si="24"/>
        <v>0</v>
      </c>
      <c r="AG249" s="44">
        <f t="shared" si="19"/>
        <v>0</v>
      </c>
      <c r="AH249" s="44">
        <f t="shared" si="19"/>
        <v>0</v>
      </c>
      <c r="AI249" s="44">
        <f t="shared" si="19"/>
        <v>0</v>
      </c>
      <c r="AJ249" s="44">
        <f t="shared" si="19"/>
        <v>0</v>
      </c>
      <c r="AK249" s="812">
        <f>+$J249</f>
        <v>301</v>
      </c>
      <c r="AL249" s="830">
        <f>+N249</f>
        <v>0</v>
      </c>
      <c r="AM249" s="44">
        <f t="shared" si="20"/>
        <v>0</v>
      </c>
      <c r="AN249" s="47"/>
      <c r="AO249" s="47"/>
      <c r="AP249" s="47"/>
      <c r="AQ249" s="47"/>
      <c r="AR249" s="47"/>
      <c r="AS249" s="47"/>
      <c r="AT249" s="812">
        <f>+$J249</f>
        <v>301</v>
      </c>
      <c r="AU249" s="833">
        <f>+O249</f>
        <v>0</v>
      </c>
      <c r="AV249" s="44">
        <f t="shared" si="21"/>
        <v>0</v>
      </c>
      <c r="AW249" s="47"/>
      <c r="AX249" s="47"/>
      <c r="AY249" s="47"/>
      <c r="AZ249" s="47"/>
      <c r="BA249" s="47"/>
      <c r="BB249" s="47"/>
      <c r="BC249" s="812">
        <f>+$J249</f>
        <v>301</v>
      </c>
      <c r="BD249" s="809">
        <f>+P249</f>
        <v>0</v>
      </c>
      <c r="BE249" s="44">
        <f t="shared" si="22"/>
        <v>0</v>
      </c>
      <c r="BF249" s="47"/>
      <c r="BG249" s="47"/>
      <c r="BH249" s="47"/>
      <c r="BI249" s="47"/>
      <c r="BJ249" s="47"/>
      <c r="BK249" s="47"/>
      <c r="BL249" s="812">
        <f>+$J249</f>
        <v>301</v>
      </c>
      <c r="BM249" s="815">
        <f>+Q249</f>
        <v>0</v>
      </c>
      <c r="BN249" s="44">
        <f t="shared" si="23"/>
        <v>0</v>
      </c>
      <c r="BO249" s="47"/>
      <c r="BP249" s="47"/>
      <c r="BQ249" s="47"/>
      <c r="BR249" s="47"/>
      <c r="BS249" s="47"/>
      <c r="BT249" s="47"/>
      <c r="BU249" s="818"/>
      <c r="BV249" s="819"/>
      <c r="BW249" s="819"/>
      <c r="BX249" s="819"/>
      <c r="BY249" s="819"/>
      <c r="BZ249" s="819"/>
      <c r="CA249" s="819"/>
      <c r="CB249" s="819"/>
      <c r="CC249" s="820"/>
    </row>
    <row r="250" spans="1:81" s="58" customFormat="1" ht="40.200000000000003" customHeight="1" x14ac:dyDescent="0.3">
      <c r="A250" s="34"/>
      <c r="B250" s="982"/>
      <c r="C250" s="869"/>
      <c r="D250" s="872"/>
      <c r="E250" s="852"/>
      <c r="F250" s="852"/>
      <c r="G250" s="852"/>
      <c r="H250" s="852"/>
      <c r="I250" s="1185"/>
      <c r="J250" s="892"/>
      <c r="K250" s="855"/>
      <c r="L250" s="858"/>
      <c r="M250" s="861"/>
      <c r="N250" s="837"/>
      <c r="O250" s="840"/>
      <c r="P250" s="864"/>
      <c r="Q250" s="867"/>
      <c r="R250" s="813"/>
      <c r="S250" s="39"/>
      <c r="T250" s="236"/>
      <c r="U250" s="236"/>
      <c r="V250" s="236"/>
      <c r="W250" s="39"/>
      <c r="X250" s="31"/>
      <c r="Y250" s="31"/>
      <c r="Z250" s="31"/>
      <c r="AA250" s="31"/>
      <c r="AB250" s="813"/>
      <c r="AC250" s="828"/>
      <c r="AD250" s="51">
        <f t="shared" si="24"/>
        <v>0</v>
      </c>
      <c r="AE250" s="51">
        <f t="shared" si="24"/>
        <v>0</v>
      </c>
      <c r="AF250" s="51">
        <f t="shared" si="24"/>
        <v>0</v>
      </c>
      <c r="AG250" s="51">
        <f t="shared" si="19"/>
        <v>0</v>
      </c>
      <c r="AH250" s="51">
        <f t="shared" si="19"/>
        <v>0</v>
      </c>
      <c r="AI250" s="51">
        <f t="shared" si="19"/>
        <v>0</v>
      </c>
      <c r="AJ250" s="51">
        <f t="shared" si="19"/>
        <v>0</v>
      </c>
      <c r="AK250" s="813"/>
      <c r="AL250" s="831"/>
      <c r="AM250" s="51">
        <f t="shared" si="20"/>
        <v>0</v>
      </c>
      <c r="AN250" s="257"/>
      <c r="AO250" s="257"/>
      <c r="AP250" s="257"/>
      <c r="AQ250" s="257"/>
      <c r="AR250" s="257"/>
      <c r="AS250" s="257"/>
      <c r="AT250" s="813"/>
      <c r="AU250" s="834"/>
      <c r="AV250" s="51">
        <f t="shared" si="21"/>
        <v>0</v>
      </c>
      <c r="AW250" s="257"/>
      <c r="AX250" s="257"/>
      <c r="AY250" s="257"/>
      <c r="AZ250" s="257"/>
      <c r="BA250" s="257"/>
      <c r="BB250" s="257"/>
      <c r="BC250" s="813"/>
      <c r="BD250" s="810"/>
      <c r="BE250" s="51">
        <f t="shared" si="22"/>
        <v>0</v>
      </c>
      <c r="BF250" s="257"/>
      <c r="BG250" s="257"/>
      <c r="BH250" s="257"/>
      <c r="BI250" s="257"/>
      <c r="BJ250" s="257"/>
      <c r="BK250" s="257"/>
      <c r="BL250" s="813"/>
      <c r="BM250" s="816"/>
      <c r="BN250" s="51">
        <f t="shared" si="23"/>
        <v>0</v>
      </c>
      <c r="BO250" s="257"/>
      <c r="BP250" s="257"/>
      <c r="BQ250" s="257"/>
      <c r="BR250" s="257"/>
      <c r="BS250" s="257"/>
      <c r="BT250" s="257"/>
      <c r="BU250" s="821"/>
      <c r="BV250" s="822"/>
      <c r="BW250" s="822"/>
      <c r="BX250" s="822"/>
      <c r="BY250" s="822"/>
      <c r="BZ250" s="822"/>
      <c r="CA250" s="822"/>
      <c r="CB250" s="822"/>
      <c r="CC250" s="823"/>
    </row>
    <row r="251" spans="1:81" s="58" customFormat="1" ht="40.200000000000003" customHeight="1" x14ac:dyDescent="0.3">
      <c r="A251" s="34"/>
      <c r="B251" s="982"/>
      <c r="C251" s="869"/>
      <c r="D251" s="872"/>
      <c r="E251" s="852"/>
      <c r="F251" s="852"/>
      <c r="G251" s="852"/>
      <c r="H251" s="852"/>
      <c r="I251" s="1185"/>
      <c r="J251" s="892"/>
      <c r="K251" s="855"/>
      <c r="L251" s="858"/>
      <c r="M251" s="861"/>
      <c r="N251" s="837"/>
      <c r="O251" s="840"/>
      <c r="P251" s="864"/>
      <c r="Q251" s="867"/>
      <c r="R251" s="813"/>
      <c r="S251" s="39"/>
      <c r="T251" s="236"/>
      <c r="U251" s="236"/>
      <c r="V251" s="236"/>
      <c r="W251" s="39"/>
      <c r="X251" s="31"/>
      <c r="Y251" s="31"/>
      <c r="Z251" s="31"/>
      <c r="AA251" s="31"/>
      <c r="AB251" s="813"/>
      <c r="AC251" s="828"/>
      <c r="AD251" s="51">
        <f t="shared" si="24"/>
        <v>0</v>
      </c>
      <c r="AE251" s="51">
        <f t="shared" si="24"/>
        <v>0</v>
      </c>
      <c r="AF251" s="51">
        <f t="shared" si="24"/>
        <v>0</v>
      </c>
      <c r="AG251" s="51">
        <f t="shared" si="19"/>
        <v>0</v>
      </c>
      <c r="AH251" s="51">
        <f t="shared" si="19"/>
        <v>0</v>
      </c>
      <c r="AI251" s="51">
        <f t="shared" si="19"/>
        <v>0</v>
      </c>
      <c r="AJ251" s="51">
        <f t="shared" si="19"/>
        <v>0</v>
      </c>
      <c r="AK251" s="813"/>
      <c r="AL251" s="831"/>
      <c r="AM251" s="51">
        <f t="shared" si="20"/>
        <v>0</v>
      </c>
      <c r="AN251" s="257"/>
      <c r="AO251" s="257"/>
      <c r="AP251" s="257"/>
      <c r="AQ251" s="257"/>
      <c r="AR251" s="257"/>
      <c r="AS251" s="257"/>
      <c r="AT251" s="813"/>
      <c r="AU251" s="834"/>
      <c r="AV251" s="51">
        <f t="shared" si="21"/>
        <v>0</v>
      </c>
      <c r="AW251" s="257"/>
      <c r="AX251" s="257"/>
      <c r="AY251" s="257"/>
      <c r="AZ251" s="257"/>
      <c r="BA251" s="257"/>
      <c r="BB251" s="257"/>
      <c r="BC251" s="813"/>
      <c r="BD251" s="810"/>
      <c r="BE251" s="51">
        <f t="shared" si="22"/>
        <v>0</v>
      </c>
      <c r="BF251" s="257"/>
      <c r="BG251" s="257"/>
      <c r="BH251" s="257"/>
      <c r="BI251" s="257"/>
      <c r="BJ251" s="257"/>
      <c r="BK251" s="257"/>
      <c r="BL251" s="813"/>
      <c r="BM251" s="816"/>
      <c r="BN251" s="51">
        <f t="shared" si="23"/>
        <v>0</v>
      </c>
      <c r="BO251" s="257"/>
      <c r="BP251" s="257"/>
      <c r="BQ251" s="257"/>
      <c r="BR251" s="257"/>
      <c r="BS251" s="257"/>
      <c r="BT251" s="257"/>
      <c r="BU251" s="821"/>
      <c r="BV251" s="822"/>
      <c r="BW251" s="822"/>
      <c r="BX251" s="822"/>
      <c r="BY251" s="822"/>
      <c r="BZ251" s="822"/>
      <c r="CA251" s="822"/>
      <c r="CB251" s="822"/>
      <c r="CC251" s="823"/>
    </row>
    <row r="252" spans="1:81" s="58" customFormat="1" ht="40.200000000000003" customHeight="1" thickBot="1" x14ac:dyDescent="0.35">
      <c r="A252" s="34"/>
      <c r="B252" s="982"/>
      <c r="C252" s="869"/>
      <c r="D252" s="873"/>
      <c r="E252" s="853"/>
      <c r="F252" s="853"/>
      <c r="G252" s="853"/>
      <c r="H252" s="853"/>
      <c r="I252" s="1186"/>
      <c r="J252" s="893"/>
      <c r="K252" s="856"/>
      <c r="L252" s="859"/>
      <c r="M252" s="862"/>
      <c r="N252" s="838"/>
      <c r="O252" s="841"/>
      <c r="P252" s="865"/>
      <c r="Q252" s="874"/>
      <c r="R252" s="814"/>
      <c r="S252" s="232"/>
      <c r="T252" s="237"/>
      <c r="U252" s="237"/>
      <c r="V252" s="237"/>
      <c r="W252" s="232"/>
      <c r="X252" s="260"/>
      <c r="Y252" s="260"/>
      <c r="Z252" s="260"/>
      <c r="AA252" s="260"/>
      <c r="AB252" s="814"/>
      <c r="AC252" s="829"/>
      <c r="AD252" s="46">
        <f t="shared" si="24"/>
        <v>0</v>
      </c>
      <c r="AE252" s="46">
        <f t="shared" si="24"/>
        <v>0</v>
      </c>
      <c r="AF252" s="46">
        <f t="shared" si="24"/>
        <v>0</v>
      </c>
      <c r="AG252" s="46">
        <f t="shared" si="24"/>
        <v>0</v>
      </c>
      <c r="AH252" s="46">
        <f t="shared" si="24"/>
        <v>0</v>
      </c>
      <c r="AI252" s="46">
        <f t="shared" si="24"/>
        <v>0</v>
      </c>
      <c r="AJ252" s="46">
        <f t="shared" si="24"/>
        <v>0</v>
      </c>
      <c r="AK252" s="814"/>
      <c r="AL252" s="832"/>
      <c r="AM252" s="46">
        <f t="shared" si="20"/>
        <v>0</v>
      </c>
      <c r="AN252" s="49"/>
      <c r="AO252" s="49"/>
      <c r="AP252" s="49"/>
      <c r="AQ252" s="49"/>
      <c r="AR252" s="49"/>
      <c r="AS252" s="49"/>
      <c r="AT252" s="814"/>
      <c r="AU252" s="835"/>
      <c r="AV252" s="46">
        <f t="shared" si="21"/>
        <v>0</v>
      </c>
      <c r="AW252" s="49"/>
      <c r="AX252" s="49"/>
      <c r="AY252" s="49"/>
      <c r="AZ252" s="49"/>
      <c r="BA252" s="49"/>
      <c r="BB252" s="49"/>
      <c r="BC252" s="814"/>
      <c r="BD252" s="811"/>
      <c r="BE252" s="46">
        <f t="shared" si="22"/>
        <v>0</v>
      </c>
      <c r="BF252" s="49"/>
      <c r="BG252" s="49"/>
      <c r="BH252" s="49"/>
      <c r="BI252" s="49"/>
      <c r="BJ252" s="49"/>
      <c r="BK252" s="49"/>
      <c r="BL252" s="814"/>
      <c r="BM252" s="817"/>
      <c r="BN252" s="46">
        <f t="shared" si="23"/>
        <v>0</v>
      </c>
      <c r="BO252" s="49"/>
      <c r="BP252" s="49"/>
      <c r="BQ252" s="49"/>
      <c r="BR252" s="49"/>
      <c r="BS252" s="49"/>
      <c r="BT252" s="49"/>
      <c r="BU252" s="824"/>
      <c r="BV252" s="825"/>
      <c r="BW252" s="825"/>
      <c r="BX252" s="825"/>
      <c r="BY252" s="825"/>
      <c r="BZ252" s="825"/>
      <c r="CA252" s="825"/>
      <c r="CB252" s="825"/>
      <c r="CC252" s="826"/>
    </row>
    <row r="253" spans="1:81" s="58" customFormat="1" ht="40.200000000000003" customHeight="1" thickTop="1" x14ac:dyDescent="0.3">
      <c r="A253" s="34"/>
      <c r="B253" s="982"/>
      <c r="C253" s="869"/>
      <c r="D253" s="871">
        <v>4104</v>
      </c>
      <c r="E253" s="851" t="s">
        <v>7616</v>
      </c>
      <c r="F253" s="851">
        <v>4104008</v>
      </c>
      <c r="G253" s="851" t="s">
        <v>7617</v>
      </c>
      <c r="H253" s="851" t="s">
        <v>7618</v>
      </c>
      <c r="I253" s="1184">
        <v>202100450125</v>
      </c>
      <c r="J253" s="891">
        <v>302</v>
      </c>
      <c r="K253" s="854" t="str">
        <f>+[5]Metas!K347</f>
        <v>Centros Vida/día que prestan servicios a los adultos mayores con seguimiento y vigilancia</v>
      </c>
      <c r="L253" s="857"/>
      <c r="M253" s="860">
        <f>SUM(N253:Q253)</f>
        <v>0</v>
      </c>
      <c r="N253" s="836"/>
      <c r="O253" s="839"/>
      <c r="P253" s="863"/>
      <c r="Q253" s="866"/>
      <c r="R253" s="812">
        <f>+$J253</f>
        <v>302</v>
      </c>
      <c r="S253" s="231"/>
      <c r="T253" s="235"/>
      <c r="U253" s="235"/>
      <c r="V253" s="235"/>
      <c r="W253" s="231"/>
      <c r="X253" s="256"/>
      <c r="Y253" s="256"/>
      <c r="Z253" s="256"/>
      <c r="AA253" s="256"/>
      <c r="AB253" s="812">
        <f>+$J253</f>
        <v>302</v>
      </c>
      <c r="AC253" s="827">
        <f>+L253</f>
        <v>0</v>
      </c>
      <c r="AD253" s="44">
        <f t="shared" si="24"/>
        <v>0</v>
      </c>
      <c r="AE253" s="44">
        <f t="shared" si="24"/>
        <v>0</v>
      </c>
      <c r="AF253" s="44">
        <f t="shared" si="24"/>
        <v>0</v>
      </c>
      <c r="AG253" s="44">
        <f t="shared" si="24"/>
        <v>0</v>
      </c>
      <c r="AH253" s="44">
        <f t="shared" si="24"/>
        <v>0</v>
      </c>
      <c r="AI253" s="44">
        <f t="shared" si="24"/>
        <v>0</v>
      </c>
      <c r="AJ253" s="44">
        <f t="shared" si="24"/>
        <v>0</v>
      </c>
      <c r="AK253" s="812">
        <f>+$J253</f>
        <v>302</v>
      </c>
      <c r="AL253" s="830">
        <f>+N253</f>
        <v>0</v>
      </c>
      <c r="AM253" s="44">
        <f t="shared" si="20"/>
        <v>0</v>
      </c>
      <c r="AN253" s="47"/>
      <c r="AO253" s="47"/>
      <c r="AP253" s="47"/>
      <c r="AQ253" s="47"/>
      <c r="AR253" s="47"/>
      <c r="AS253" s="47"/>
      <c r="AT253" s="812">
        <f>+$J253</f>
        <v>302</v>
      </c>
      <c r="AU253" s="833">
        <f>+O253</f>
        <v>0</v>
      </c>
      <c r="AV253" s="44">
        <f t="shared" si="21"/>
        <v>0</v>
      </c>
      <c r="AW253" s="47"/>
      <c r="AX253" s="47"/>
      <c r="AY253" s="47"/>
      <c r="AZ253" s="47"/>
      <c r="BA253" s="47"/>
      <c r="BB253" s="47"/>
      <c r="BC253" s="812">
        <f>+$J253</f>
        <v>302</v>
      </c>
      <c r="BD253" s="809">
        <f>+P253</f>
        <v>0</v>
      </c>
      <c r="BE253" s="44">
        <f t="shared" si="22"/>
        <v>0</v>
      </c>
      <c r="BF253" s="47"/>
      <c r="BG253" s="47"/>
      <c r="BH253" s="47"/>
      <c r="BI253" s="47"/>
      <c r="BJ253" s="47"/>
      <c r="BK253" s="47"/>
      <c r="BL253" s="812">
        <f>+$J253</f>
        <v>302</v>
      </c>
      <c r="BM253" s="815">
        <f>+Q253</f>
        <v>0</v>
      </c>
      <c r="BN253" s="44">
        <f t="shared" si="23"/>
        <v>0</v>
      </c>
      <c r="BO253" s="47"/>
      <c r="BP253" s="47"/>
      <c r="BQ253" s="47"/>
      <c r="BR253" s="47"/>
      <c r="BS253" s="47"/>
      <c r="BT253" s="47"/>
      <c r="BU253" s="818"/>
      <c r="BV253" s="819"/>
      <c r="BW253" s="819"/>
      <c r="BX253" s="819"/>
      <c r="BY253" s="819"/>
      <c r="BZ253" s="819"/>
      <c r="CA253" s="819"/>
      <c r="CB253" s="819"/>
      <c r="CC253" s="820"/>
    </row>
    <row r="254" spans="1:81" s="58" customFormat="1" ht="40.200000000000003" customHeight="1" x14ac:dyDescent="0.3">
      <c r="A254" s="34"/>
      <c r="B254" s="982"/>
      <c r="C254" s="869"/>
      <c r="D254" s="872"/>
      <c r="E254" s="852"/>
      <c r="F254" s="852"/>
      <c r="G254" s="852"/>
      <c r="H254" s="852"/>
      <c r="I254" s="1185"/>
      <c r="J254" s="892"/>
      <c r="K254" s="855"/>
      <c r="L254" s="858"/>
      <c r="M254" s="861"/>
      <c r="N254" s="837"/>
      <c r="O254" s="840"/>
      <c r="P254" s="864"/>
      <c r="Q254" s="867"/>
      <c r="R254" s="813"/>
      <c r="S254" s="39"/>
      <c r="T254" s="236"/>
      <c r="U254" s="236"/>
      <c r="V254" s="236"/>
      <c r="W254" s="39"/>
      <c r="X254" s="31"/>
      <c r="Y254" s="31"/>
      <c r="Z254" s="31"/>
      <c r="AA254" s="31"/>
      <c r="AB254" s="813"/>
      <c r="AC254" s="828"/>
      <c r="AD254" s="51">
        <f t="shared" si="24"/>
        <v>0</v>
      </c>
      <c r="AE254" s="51">
        <f t="shared" si="24"/>
        <v>0</v>
      </c>
      <c r="AF254" s="51">
        <f t="shared" si="24"/>
        <v>0</v>
      </c>
      <c r="AG254" s="51">
        <f t="shared" si="24"/>
        <v>0</v>
      </c>
      <c r="AH254" s="51">
        <f t="shared" si="24"/>
        <v>0</v>
      </c>
      <c r="AI254" s="51">
        <f t="shared" si="24"/>
        <v>0</v>
      </c>
      <c r="AJ254" s="51">
        <f t="shared" si="24"/>
        <v>0</v>
      </c>
      <c r="AK254" s="813"/>
      <c r="AL254" s="831"/>
      <c r="AM254" s="51">
        <f t="shared" si="20"/>
        <v>0</v>
      </c>
      <c r="AN254" s="257"/>
      <c r="AO254" s="257"/>
      <c r="AP254" s="257"/>
      <c r="AQ254" s="257"/>
      <c r="AR254" s="257"/>
      <c r="AS254" s="257"/>
      <c r="AT254" s="813"/>
      <c r="AU254" s="834"/>
      <c r="AV254" s="51">
        <f t="shared" si="21"/>
        <v>0</v>
      </c>
      <c r="AW254" s="257"/>
      <c r="AX254" s="257"/>
      <c r="AY254" s="257"/>
      <c r="AZ254" s="257"/>
      <c r="BA254" s="257"/>
      <c r="BB254" s="257"/>
      <c r="BC254" s="813"/>
      <c r="BD254" s="810"/>
      <c r="BE254" s="51">
        <f t="shared" si="22"/>
        <v>0</v>
      </c>
      <c r="BF254" s="257"/>
      <c r="BG254" s="257"/>
      <c r="BH254" s="257"/>
      <c r="BI254" s="257"/>
      <c r="BJ254" s="257"/>
      <c r="BK254" s="257"/>
      <c r="BL254" s="813"/>
      <c r="BM254" s="816"/>
      <c r="BN254" s="51">
        <f t="shared" si="23"/>
        <v>0</v>
      </c>
      <c r="BO254" s="257"/>
      <c r="BP254" s="257"/>
      <c r="BQ254" s="257"/>
      <c r="BR254" s="257"/>
      <c r="BS254" s="257"/>
      <c r="BT254" s="257"/>
      <c r="BU254" s="821"/>
      <c r="BV254" s="822"/>
      <c r="BW254" s="822"/>
      <c r="BX254" s="822"/>
      <c r="BY254" s="822"/>
      <c r="BZ254" s="822"/>
      <c r="CA254" s="822"/>
      <c r="CB254" s="822"/>
      <c r="CC254" s="823"/>
    </row>
    <row r="255" spans="1:81" s="58" customFormat="1" ht="40.200000000000003" customHeight="1" x14ac:dyDescent="0.3">
      <c r="A255" s="34"/>
      <c r="B255" s="982"/>
      <c r="C255" s="869"/>
      <c r="D255" s="872"/>
      <c r="E255" s="852"/>
      <c r="F255" s="852"/>
      <c r="G255" s="852"/>
      <c r="H255" s="852"/>
      <c r="I255" s="1185"/>
      <c r="J255" s="892"/>
      <c r="K255" s="855"/>
      <c r="L255" s="858"/>
      <c r="M255" s="861"/>
      <c r="N255" s="837"/>
      <c r="O255" s="840"/>
      <c r="P255" s="864"/>
      <c r="Q255" s="867"/>
      <c r="R255" s="813"/>
      <c r="S255" s="39"/>
      <c r="T255" s="236"/>
      <c r="U255" s="236"/>
      <c r="V255" s="236"/>
      <c r="W255" s="39"/>
      <c r="X255" s="31"/>
      <c r="Y255" s="31"/>
      <c r="Z255" s="31"/>
      <c r="AA255" s="31"/>
      <c r="AB255" s="813"/>
      <c r="AC255" s="828"/>
      <c r="AD255" s="51">
        <f t="shared" si="24"/>
        <v>0</v>
      </c>
      <c r="AE255" s="51">
        <f t="shared" si="24"/>
        <v>0</v>
      </c>
      <c r="AF255" s="51">
        <f t="shared" si="24"/>
        <v>0</v>
      </c>
      <c r="AG255" s="51">
        <f t="shared" si="24"/>
        <v>0</v>
      </c>
      <c r="AH255" s="51">
        <f t="shared" si="24"/>
        <v>0</v>
      </c>
      <c r="AI255" s="51">
        <f t="shared" si="24"/>
        <v>0</v>
      </c>
      <c r="AJ255" s="51">
        <f t="shared" si="24"/>
        <v>0</v>
      </c>
      <c r="AK255" s="813"/>
      <c r="AL255" s="831"/>
      <c r="AM255" s="51">
        <f t="shared" si="20"/>
        <v>0</v>
      </c>
      <c r="AN255" s="257"/>
      <c r="AO255" s="257"/>
      <c r="AP255" s="257"/>
      <c r="AQ255" s="257"/>
      <c r="AR255" s="257"/>
      <c r="AS255" s="257"/>
      <c r="AT255" s="813"/>
      <c r="AU255" s="834"/>
      <c r="AV255" s="51">
        <f t="shared" si="21"/>
        <v>0</v>
      </c>
      <c r="AW255" s="257"/>
      <c r="AX255" s="257"/>
      <c r="AY255" s="257"/>
      <c r="AZ255" s="257"/>
      <c r="BA255" s="257"/>
      <c r="BB255" s="257"/>
      <c r="BC255" s="813"/>
      <c r="BD255" s="810"/>
      <c r="BE255" s="51">
        <f t="shared" si="22"/>
        <v>0</v>
      </c>
      <c r="BF255" s="257"/>
      <c r="BG255" s="257"/>
      <c r="BH255" s="257"/>
      <c r="BI255" s="257"/>
      <c r="BJ255" s="257"/>
      <c r="BK255" s="257"/>
      <c r="BL255" s="813"/>
      <c r="BM255" s="816"/>
      <c r="BN255" s="51">
        <f t="shared" si="23"/>
        <v>0</v>
      </c>
      <c r="BO255" s="257"/>
      <c r="BP255" s="257"/>
      <c r="BQ255" s="257"/>
      <c r="BR255" s="257"/>
      <c r="BS255" s="257"/>
      <c r="BT255" s="257"/>
      <c r="BU255" s="821"/>
      <c r="BV255" s="822"/>
      <c r="BW255" s="822"/>
      <c r="BX255" s="822"/>
      <c r="BY255" s="822"/>
      <c r="BZ255" s="822"/>
      <c r="CA255" s="822"/>
      <c r="CB255" s="822"/>
      <c r="CC255" s="823"/>
    </row>
    <row r="256" spans="1:81" s="58" customFormat="1" ht="40.200000000000003" customHeight="1" thickBot="1" x14ac:dyDescent="0.35">
      <c r="A256" s="34"/>
      <c r="B256" s="982"/>
      <c r="C256" s="869"/>
      <c r="D256" s="873"/>
      <c r="E256" s="853"/>
      <c r="F256" s="853"/>
      <c r="G256" s="853"/>
      <c r="H256" s="853"/>
      <c r="I256" s="1186"/>
      <c r="J256" s="893"/>
      <c r="K256" s="856"/>
      <c r="L256" s="859"/>
      <c r="M256" s="862"/>
      <c r="N256" s="838"/>
      <c r="O256" s="841"/>
      <c r="P256" s="865"/>
      <c r="Q256" s="874"/>
      <c r="R256" s="814"/>
      <c r="S256" s="232"/>
      <c r="T256" s="237"/>
      <c r="U256" s="237"/>
      <c r="V256" s="237"/>
      <c r="W256" s="232"/>
      <c r="X256" s="260"/>
      <c r="Y256" s="260"/>
      <c r="Z256" s="260"/>
      <c r="AA256" s="260"/>
      <c r="AB256" s="814"/>
      <c r="AC256" s="829"/>
      <c r="AD256" s="46">
        <f t="shared" si="24"/>
        <v>0</v>
      </c>
      <c r="AE256" s="46">
        <f t="shared" si="24"/>
        <v>0</v>
      </c>
      <c r="AF256" s="46">
        <f t="shared" si="24"/>
        <v>0</v>
      </c>
      <c r="AG256" s="46">
        <f t="shared" si="24"/>
        <v>0</v>
      </c>
      <c r="AH256" s="46">
        <f t="shared" si="24"/>
        <v>0</v>
      </c>
      <c r="AI256" s="46">
        <f t="shared" si="24"/>
        <v>0</v>
      </c>
      <c r="AJ256" s="46">
        <f t="shared" si="24"/>
        <v>0</v>
      </c>
      <c r="AK256" s="814"/>
      <c r="AL256" s="832"/>
      <c r="AM256" s="46">
        <f t="shared" si="20"/>
        <v>0</v>
      </c>
      <c r="AN256" s="49"/>
      <c r="AO256" s="49"/>
      <c r="AP256" s="49"/>
      <c r="AQ256" s="49"/>
      <c r="AR256" s="49"/>
      <c r="AS256" s="49"/>
      <c r="AT256" s="814"/>
      <c r="AU256" s="835"/>
      <c r="AV256" s="46">
        <f t="shared" si="21"/>
        <v>0</v>
      </c>
      <c r="AW256" s="49"/>
      <c r="AX256" s="49"/>
      <c r="AY256" s="49"/>
      <c r="AZ256" s="49"/>
      <c r="BA256" s="49"/>
      <c r="BB256" s="49"/>
      <c r="BC256" s="814"/>
      <c r="BD256" s="811"/>
      <c r="BE256" s="46">
        <f t="shared" si="22"/>
        <v>0</v>
      </c>
      <c r="BF256" s="49"/>
      <c r="BG256" s="49"/>
      <c r="BH256" s="49"/>
      <c r="BI256" s="49"/>
      <c r="BJ256" s="49"/>
      <c r="BK256" s="49"/>
      <c r="BL256" s="814"/>
      <c r="BM256" s="817"/>
      <c r="BN256" s="46">
        <f t="shared" si="23"/>
        <v>0</v>
      </c>
      <c r="BO256" s="49"/>
      <c r="BP256" s="49"/>
      <c r="BQ256" s="49"/>
      <c r="BR256" s="49"/>
      <c r="BS256" s="49"/>
      <c r="BT256" s="49"/>
      <c r="BU256" s="824"/>
      <c r="BV256" s="825"/>
      <c r="BW256" s="825"/>
      <c r="BX256" s="825"/>
      <c r="BY256" s="825"/>
      <c r="BZ256" s="825"/>
      <c r="CA256" s="825"/>
      <c r="CB256" s="825"/>
      <c r="CC256" s="826"/>
    </row>
    <row r="257" spans="1:81" s="58" customFormat="1" ht="40.200000000000003" customHeight="1" thickTop="1" x14ac:dyDescent="0.3">
      <c r="A257" s="34"/>
      <c r="B257" s="982"/>
      <c r="C257" s="869"/>
      <c r="D257" s="871">
        <v>4104</v>
      </c>
      <c r="E257" s="851" t="s">
        <v>7616</v>
      </c>
      <c r="F257" s="851">
        <v>4104008</v>
      </c>
      <c r="G257" s="851" t="s">
        <v>7617</v>
      </c>
      <c r="H257" s="851" t="s">
        <v>7618</v>
      </c>
      <c r="I257" s="1184">
        <v>202100450125</v>
      </c>
      <c r="J257" s="891">
        <v>303</v>
      </c>
      <c r="K257" s="854" t="str">
        <f>+[5]Metas!K348</f>
        <v xml:space="preserve">Adultos mayores beneficiados con auxilio exequial. </v>
      </c>
      <c r="L257" s="857"/>
      <c r="M257" s="860">
        <f>SUM(N257:Q257)</f>
        <v>0</v>
      </c>
      <c r="N257" s="836"/>
      <c r="O257" s="839"/>
      <c r="P257" s="863"/>
      <c r="Q257" s="866"/>
      <c r="R257" s="812">
        <f>+$J257</f>
        <v>303</v>
      </c>
      <c r="S257" s="231"/>
      <c r="T257" s="235"/>
      <c r="U257" s="235"/>
      <c r="V257" s="235"/>
      <c r="W257" s="231"/>
      <c r="X257" s="256"/>
      <c r="Y257" s="256"/>
      <c r="Z257" s="256"/>
      <c r="AA257" s="256"/>
      <c r="AB257" s="812">
        <f>+$J257</f>
        <v>303</v>
      </c>
      <c r="AC257" s="827">
        <f>+L257</f>
        <v>0</v>
      </c>
      <c r="AD257" s="44">
        <f t="shared" si="24"/>
        <v>0</v>
      </c>
      <c r="AE257" s="44">
        <f t="shared" si="24"/>
        <v>0</v>
      </c>
      <c r="AF257" s="44">
        <f t="shared" si="24"/>
        <v>0</v>
      </c>
      <c r="AG257" s="44">
        <f t="shared" si="24"/>
        <v>0</v>
      </c>
      <c r="AH257" s="44">
        <f t="shared" si="24"/>
        <v>0</v>
      </c>
      <c r="AI257" s="44">
        <f t="shared" si="24"/>
        <v>0</v>
      </c>
      <c r="AJ257" s="44">
        <f t="shared" si="24"/>
        <v>0</v>
      </c>
      <c r="AK257" s="812">
        <f>+$J257</f>
        <v>303</v>
      </c>
      <c r="AL257" s="830">
        <f>+N257</f>
        <v>0</v>
      </c>
      <c r="AM257" s="44">
        <f t="shared" si="20"/>
        <v>0</v>
      </c>
      <c r="AN257" s="47"/>
      <c r="AO257" s="47"/>
      <c r="AP257" s="47"/>
      <c r="AQ257" s="47"/>
      <c r="AR257" s="47"/>
      <c r="AS257" s="47"/>
      <c r="AT257" s="812">
        <f>+$J257</f>
        <v>303</v>
      </c>
      <c r="AU257" s="833">
        <f>+O257</f>
        <v>0</v>
      </c>
      <c r="AV257" s="44">
        <f t="shared" si="21"/>
        <v>0</v>
      </c>
      <c r="AW257" s="47"/>
      <c r="AX257" s="47"/>
      <c r="AY257" s="47"/>
      <c r="AZ257" s="47"/>
      <c r="BA257" s="47"/>
      <c r="BB257" s="47"/>
      <c r="BC257" s="812">
        <f>+$J257</f>
        <v>303</v>
      </c>
      <c r="BD257" s="809">
        <f>+P257</f>
        <v>0</v>
      </c>
      <c r="BE257" s="44">
        <f t="shared" si="22"/>
        <v>0</v>
      </c>
      <c r="BF257" s="47"/>
      <c r="BG257" s="47"/>
      <c r="BH257" s="47"/>
      <c r="BI257" s="47"/>
      <c r="BJ257" s="47"/>
      <c r="BK257" s="47"/>
      <c r="BL257" s="812">
        <f>+$J257</f>
        <v>303</v>
      </c>
      <c r="BM257" s="815">
        <f>+Q257</f>
        <v>0</v>
      </c>
      <c r="BN257" s="44">
        <f t="shared" si="23"/>
        <v>0</v>
      </c>
      <c r="BO257" s="47"/>
      <c r="BP257" s="47"/>
      <c r="BQ257" s="47"/>
      <c r="BR257" s="47"/>
      <c r="BS257" s="47"/>
      <c r="BT257" s="47"/>
      <c r="BU257" s="818"/>
      <c r="BV257" s="819"/>
      <c r="BW257" s="819"/>
      <c r="BX257" s="819"/>
      <c r="BY257" s="819"/>
      <c r="BZ257" s="819"/>
      <c r="CA257" s="819"/>
      <c r="CB257" s="819"/>
      <c r="CC257" s="820"/>
    </row>
    <row r="258" spans="1:81" s="58" customFormat="1" ht="40.200000000000003" customHeight="1" x14ac:dyDescent="0.3">
      <c r="A258" s="34"/>
      <c r="B258" s="982"/>
      <c r="C258" s="869"/>
      <c r="D258" s="872"/>
      <c r="E258" s="852"/>
      <c r="F258" s="852"/>
      <c r="G258" s="852"/>
      <c r="H258" s="852"/>
      <c r="I258" s="1185"/>
      <c r="J258" s="892"/>
      <c r="K258" s="855"/>
      <c r="L258" s="858"/>
      <c r="M258" s="861"/>
      <c r="N258" s="837"/>
      <c r="O258" s="840"/>
      <c r="P258" s="864"/>
      <c r="Q258" s="867"/>
      <c r="R258" s="813"/>
      <c r="S258" s="39"/>
      <c r="T258" s="236"/>
      <c r="U258" s="236"/>
      <c r="V258" s="236"/>
      <c r="W258" s="39"/>
      <c r="X258" s="31"/>
      <c r="Y258" s="31"/>
      <c r="Z258" s="31"/>
      <c r="AA258" s="31"/>
      <c r="AB258" s="813"/>
      <c r="AC258" s="828"/>
      <c r="AD258" s="51">
        <f t="shared" si="24"/>
        <v>0</v>
      </c>
      <c r="AE258" s="51">
        <f t="shared" si="24"/>
        <v>0</v>
      </c>
      <c r="AF258" s="51">
        <f t="shared" si="24"/>
        <v>0</v>
      </c>
      <c r="AG258" s="51">
        <f t="shared" si="24"/>
        <v>0</v>
      </c>
      <c r="AH258" s="51">
        <f t="shared" si="24"/>
        <v>0</v>
      </c>
      <c r="AI258" s="51">
        <f t="shared" si="24"/>
        <v>0</v>
      </c>
      <c r="AJ258" s="51">
        <f t="shared" si="24"/>
        <v>0</v>
      </c>
      <c r="AK258" s="813"/>
      <c r="AL258" s="831"/>
      <c r="AM258" s="51">
        <f t="shared" si="20"/>
        <v>0</v>
      </c>
      <c r="AN258" s="257"/>
      <c r="AO258" s="257"/>
      <c r="AP258" s="257"/>
      <c r="AQ258" s="257"/>
      <c r="AR258" s="257"/>
      <c r="AS258" s="257"/>
      <c r="AT258" s="813"/>
      <c r="AU258" s="834"/>
      <c r="AV258" s="51">
        <f t="shared" si="21"/>
        <v>0</v>
      </c>
      <c r="AW258" s="257"/>
      <c r="AX258" s="257"/>
      <c r="AY258" s="257"/>
      <c r="AZ258" s="257"/>
      <c r="BA258" s="257"/>
      <c r="BB258" s="257"/>
      <c r="BC258" s="813"/>
      <c r="BD258" s="810"/>
      <c r="BE258" s="51">
        <f t="shared" si="22"/>
        <v>0</v>
      </c>
      <c r="BF258" s="257"/>
      <c r="BG258" s="257"/>
      <c r="BH258" s="257"/>
      <c r="BI258" s="257"/>
      <c r="BJ258" s="257"/>
      <c r="BK258" s="257"/>
      <c r="BL258" s="813"/>
      <c r="BM258" s="816"/>
      <c r="BN258" s="51">
        <f t="shared" si="23"/>
        <v>0</v>
      </c>
      <c r="BO258" s="257"/>
      <c r="BP258" s="257"/>
      <c r="BQ258" s="257"/>
      <c r="BR258" s="257"/>
      <c r="BS258" s="257"/>
      <c r="BT258" s="257"/>
      <c r="BU258" s="821"/>
      <c r="BV258" s="822"/>
      <c r="BW258" s="822"/>
      <c r="BX258" s="822"/>
      <c r="BY258" s="822"/>
      <c r="BZ258" s="822"/>
      <c r="CA258" s="822"/>
      <c r="CB258" s="822"/>
      <c r="CC258" s="823"/>
    </row>
    <row r="259" spans="1:81" s="58" customFormat="1" ht="40.200000000000003" customHeight="1" x14ac:dyDescent="0.3">
      <c r="A259" s="34"/>
      <c r="B259" s="982"/>
      <c r="C259" s="869"/>
      <c r="D259" s="872"/>
      <c r="E259" s="852"/>
      <c r="F259" s="852"/>
      <c r="G259" s="852"/>
      <c r="H259" s="852"/>
      <c r="I259" s="1185"/>
      <c r="J259" s="892"/>
      <c r="K259" s="855"/>
      <c r="L259" s="858"/>
      <c r="M259" s="861"/>
      <c r="N259" s="837"/>
      <c r="O259" s="840"/>
      <c r="P259" s="864"/>
      <c r="Q259" s="867"/>
      <c r="R259" s="813"/>
      <c r="S259" s="39"/>
      <c r="T259" s="236"/>
      <c r="U259" s="236"/>
      <c r="V259" s="236"/>
      <c r="W259" s="39"/>
      <c r="X259" s="31"/>
      <c r="Y259" s="31"/>
      <c r="Z259" s="31"/>
      <c r="AA259" s="31"/>
      <c r="AB259" s="813"/>
      <c r="AC259" s="828"/>
      <c r="AD259" s="51">
        <f t="shared" si="24"/>
        <v>0</v>
      </c>
      <c r="AE259" s="51">
        <f t="shared" si="24"/>
        <v>0</v>
      </c>
      <c r="AF259" s="51">
        <f t="shared" si="24"/>
        <v>0</v>
      </c>
      <c r="AG259" s="51">
        <f t="shared" si="24"/>
        <v>0</v>
      </c>
      <c r="AH259" s="51">
        <f t="shared" si="24"/>
        <v>0</v>
      </c>
      <c r="AI259" s="51">
        <f t="shared" si="24"/>
        <v>0</v>
      </c>
      <c r="AJ259" s="51">
        <f t="shared" si="24"/>
        <v>0</v>
      </c>
      <c r="AK259" s="813"/>
      <c r="AL259" s="831"/>
      <c r="AM259" s="51">
        <f t="shared" si="20"/>
        <v>0</v>
      </c>
      <c r="AN259" s="257"/>
      <c r="AO259" s="257"/>
      <c r="AP259" s="257"/>
      <c r="AQ259" s="257"/>
      <c r="AR259" s="257"/>
      <c r="AS259" s="257"/>
      <c r="AT259" s="813"/>
      <c r="AU259" s="834"/>
      <c r="AV259" s="51">
        <f t="shared" si="21"/>
        <v>0</v>
      </c>
      <c r="AW259" s="257"/>
      <c r="AX259" s="257"/>
      <c r="AY259" s="257"/>
      <c r="AZ259" s="257"/>
      <c r="BA259" s="257"/>
      <c r="BB259" s="257"/>
      <c r="BC259" s="813"/>
      <c r="BD259" s="810"/>
      <c r="BE259" s="51">
        <f t="shared" si="22"/>
        <v>0</v>
      </c>
      <c r="BF259" s="257"/>
      <c r="BG259" s="257"/>
      <c r="BH259" s="257"/>
      <c r="BI259" s="257"/>
      <c r="BJ259" s="257"/>
      <c r="BK259" s="257"/>
      <c r="BL259" s="813"/>
      <c r="BM259" s="816"/>
      <c r="BN259" s="51">
        <f t="shared" si="23"/>
        <v>0</v>
      </c>
      <c r="BO259" s="257"/>
      <c r="BP259" s="257"/>
      <c r="BQ259" s="257"/>
      <c r="BR259" s="257"/>
      <c r="BS259" s="257"/>
      <c r="BT259" s="257"/>
      <c r="BU259" s="821"/>
      <c r="BV259" s="822"/>
      <c r="BW259" s="822"/>
      <c r="BX259" s="822"/>
      <c r="BY259" s="822"/>
      <c r="BZ259" s="822"/>
      <c r="CA259" s="822"/>
      <c r="CB259" s="822"/>
      <c r="CC259" s="823"/>
    </row>
    <row r="260" spans="1:81" s="58" customFormat="1" ht="40.200000000000003" customHeight="1" thickBot="1" x14ac:dyDescent="0.35">
      <c r="A260" s="34"/>
      <c r="B260" s="982"/>
      <c r="C260" s="870"/>
      <c r="D260" s="873"/>
      <c r="E260" s="853"/>
      <c r="F260" s="853"/>
      <c r="G260" s="853"/>
      <c r="H260" s="853"/>
      <c r="I260" s="1186"/>
      <c r="J260" s="893"/>
      <c r="K260" s="856"/>
      <c r="L260" s="859"/>
      <c r="M260" s="862"/>
      <c r="N260" s="838"/>
      <c r="O260" s="841"/>
      <c r="P260" s="865"/>
      <c r="Q260" s="874"/>
      <c r="R260" s="814"/>
      <c r="S260" s="232"/>
      <c r="T260" s="237"/>
      <c r="U260" s="237"/>
      <c r="V260" s="237"/>
      <c r="W260" s="232"/>
      <c r="X260" s="260"/>
      <c r="Y260" s="260"/>
      <c r="Z260" s="260"/>
      <c r="AA260" s="260"/>
      <c r="AB260" s="814"/>
      <c r="AC260" s="829"/>
      <c r="AD260" s="46">
        <f t="shared" si="24"/>
        <v>0</v>
      </c>
      <c r="AE260" s="46">
        <f t="shared" si="24"/>
        <v>0</v>
      </c>
      <c r="AF260" s="46">
        <f t="shared" si="24"/>
        <v>0</v>
      </c>
      <c r="AG260" s="46">
        <f t="shared" si="24"/>
        <v>0</v>
      </c>
      <c r="AH260" s="46">
        <f t="shared" si="24"/>
        <v>0</v>
      </c>
      <c r="AI260" s="46">
        <f t="shared" si="24"/>
        <v>0</v>
      </c>
      <c r="AJ260" s="46">
        <f t="shared" si="24"/>
        <v>0</v>
      </c>
      <c r="AK260" s="814"/>
      <c r="AL260" s="832"/>
      <c r="AM260" s="46">
        <f t="shared" si="20"/>
        <v>0</v>
      </c>
      <c r="AN260" s="49"/>
      <c r="AO260" s="49"/>
      <c r="AP260" s="49"/>
      <c r="AQ260" s="49"/>
      <c r="AR260" s="49"/>
      <c r="AS260" s="49"/>
      <c r="AT260" s="814"/>
      <c r="AU260" s="835"/>
      <c r="AV260" s="46">
        <f t="shared" si="21"/>
        <v>0</v>
      </c>
      <c r="AW260" s="49"/>
      <c r="AX260" s="49"/>
      <c r="AY260" s="49"/>
      <c r="AZ260" s="49"/>
      <c r="BA260" s="49"/>
      <c r="BB260" s="49"/>
      <c r="BC260" s="814"/>
      <c r="BD260" s="811"/>
      <c r="BE260" s="46">
        <f t="shared" si="22"/>
        <v>0</v>
      </c>
      <c r="BF260" s="49"/>
      <c r="BG260" s="49"/>
      <c r="BH260" s="49"/>
      <c r="BI260" s="49"/>
      <c r="BJ260" s="49"/>
      <c r="BK260" s="49"/>
      <c r="BL260" s="814"/>
      <c r="BM260" s="817"/>
      <c r="BN260" s="46">
        <f t="shared" si="23"/>
        <v>0</v>
      </c>
      <c r="BO260" s="49"/>
      <c r="BP260" s="49"/>
      <c r="BQ260" s="49"/>
      <c r="BR260" s="49"/>
      <c r="BS260" s="49"/>
      <c r="BT260" s="49"/>
      <c r="BU260" s="824"/>
      <c r="BV260" s="825"/>
      <c r="BW260" s="825"/>
      <c r="BX260" s="825"/>
      <c r="BY260" s="825"/>
      <c r="BZ260" s="825"/>
      <c r="CA260" s="825"/>
      <c r="CB260" s="825"/>
      <c r="CC260" s="826"/>
    </row>
    <row r="261" spans="1:81" s="58" customFormat="1" ht="40.200000000000003" customHeight="1" thickTop="1" x14ac:dyDescent="0.3">
      <c r="A261" s="34"/>
      <c r="B261" s="982"/>
      <c r="C261" s="868" t="s">
        <v>432</v>
      </c>
      <c r="D261" s="871">
        <v>4104</v>
      </c>
      <c r="E261" s="851" t="s">
        <v>7616</v>
      </c>
      <c r="F261" s="851">
        <v>4104008</v>
      </c>
      <c r="G261" s="851" t="s">
        <v>7617</v>
      </c>
      <c r="H261" s="851" t="s">
        <v>7618</v>
      </c>
      <c r="I261" s="1184">
        <v>202100450125</v>
      </c>
      <c r="J261" s="812">
        <v>304</v>
      </c>
      <c r="K261" s="854" t="str">
        <f>+[5]Metas!K349</f>
        <v>Adultos mayores con orientación psicosocial para reducir o mitigar enfermedades mentales post Covid-19 y propias de la vejez.</v>
      </c>
      <c r="L261" s="857"/>
      <c r="M261" s="860">
        <f>SUM(N261:Q261)</f>
        <v>0</v>
      </c>
      <c r="N261" s="836"/>
      <c r="O261" s="839"/>
      <c r="P261" s="863"/>
      <c r="Q261" s="866"/>
      <c r="R261" s="812">
        <f>+$J261</f>
        <v>304</v>
      </c>
      <c r="S261" s="231"/>
      <c r="T261" s="235"/>
      <c r="U261" s="235"/>
      <c r="V261" s="235"/>
      <c r="W261" s="231"/>
      <c r="X261" s="256"/>
      <c r="Y261" s="256"/>
      <c r="Z261" s="256"/>
      <c r="AA261" s="256"/>
      <c r="AB261" s="812">
        <f>+$J261</f>
        <v>304</v>
      </c>
      <c r="AC261" s="827">
        <f>+L261</f>
        <v>0</v>
      </c>
      <c r="AD261" s="44">
        <f t="shared" si="24"/>
        <v>0</v>
      </c>
      <c r="AE261" s="44">
        <f t="shared" si="24"/>
        <v>0</v>
      </c>
      <c r="AF261" s="44">
        <f t="shared" si="24"/>
        <v>0</v>
      </c>
      <c r="AG261" s="44">
        <f t="shared" si="24"/>
        <v>0</v>
      </c>
      <c r="AH261" s="44">
        <f t="shared" si="24"/>
        <v>0</v>
      </c>
      <c r="AI261" s="44">
        <f t="shared" si="24"/>
        <v>0</v>
      </c>
      <c r="AJ261" s="44">
        <f t="shared" si="24"/>
        <v>0</v>
      </c>
      <c r="AK261" s="812">
        <f>+$J261</f>
        <v>304</v>
      </c>
      <c r="AL261" s="830">
        <f>+N261</f>
        <v>0</v>
      </c>
      <c r="AM261" s="44">
        <f t="shared" si="20"/>
        <v>0</v>
      </c>
      <c r="AN261" s="47"/>
      <c r="AO261" s="47"/>
      <c r="AP261" s="47"/>
      <c r="AQ261" s="47"/>
      <c r="AR261" s="47"/>
      <c r="AS261" s="47"/>
      <c r="AT261" s="812">
        <f>+$J261</f>
        <v>304</v>
      </c>
      <c r="AU261" s="833">
        <f>+O261</f>
        <v>0</v>
      </c>
      <c r="AV261" s="44">
        <f t="shared" si="21"/>
        <v>0</v>
      </c>
      <c r="AW261" s="47"/>
      <c r="AX261" s="47"/>
      <c r="AY261" s="47"/>
      <c r="AZ261" s="47"/>
      <c r="BA261" s="47"/>
      <c r="BB261" s="47"/>
      <c r="BC261" s="812">
        <f>+$J261</f>
        <v>304</v>
      </c>
      <c r="BD261" s="809">
        <f>+P261</f>
        <v>0</v>
      </c>
      <c r="BE261" s="44">
        <f t="shared" si="22"/>
        <v>0</v>
      </c>
      <c r="BF261" s="47"/>
      <c r="BG261" s="47"/>
      <c r="BH261" s="47"/>
      <c r="BI261" s="47"/>
      <c r="BJ261" s="47"/>
      <c r="BK261" s="47"/>
      <c r="BL261" s="812">
        <f>+$J261</f>
        <v>304</v>
      </c>
      <c r="BM261" s="815">
        <f>+Q261</f>
        <v>0</v>
      </c>
      <c r="BN261" s="44">
        <f t="shared" si="23"/>
        <v>0</v>
      </c>
      <c r="BO261" s="47"/>
      <c r="BP261" s="47"/>
      <c r="BQ261" s="47"/>
      <c r="BR261" s="47"/>
      <c r="BS261" s="47"/>
      <c r="BT261" s="47"/>
      <c r="BU261" s="818"/>
      <c r="BV261" s="819"/>
      <c r="BW261" s="819"/>
      <c r="BX261" s="819"/>
      <c r="BY261" s="819"/>
      <c r="BZ261" s="819"/>
      <c r="CA261" s="819"/>
      <c r="CB261" s="819"/>
      <c r="CC261" s="820"/>
    </row>
    <row r="262" spans="1:81" s="58" customFormat="1" ht="40.200000000000003" customHeight="1" x14ac:dyDescent="0.3">
      <c r="A262" s="34"/>
      <c r="B262" s="982"/>
      <c r="C262" s="869"/>
      <c r="D262" s="872"/>
      <c r="E262" s="852"/>
      <c r="F262" s="852"/>
      <c r="G262" s="852"/>
      <c r="H262" s="852"/>
      <c r="I262" s="1185"/>
      <c r="J262" s="813"/>
      <c r="K262" s="855"/>
      <c r="L262" s="858"/>
      <c r="M262" s="861"/>
      <c r="N262" s="837"/>
      <c r="O262" s="840"/>
      <c r="P262" s="864"/>
      <c r="Q262" s="867"/>
      <c r="R262" s="813"/>
      <c r="S262" s="39"/>
      <c r="T262" s="236"/>
      <c r="U262" s="236"/>
      <c r="V262" s="236"/>
      <c r="W262" s="39"/>
      <c r="X262" s="31"/>
      <c r="Y262" s="31"/>
      <c r="Z262" s="31"/>
      <c r="AA262" s="31"/>
      <c r="AB262" s="813"/>
      <c r="AC262" s="828"/>
      <c r="AD262" s="51">
        <f t="shared" si="24"/>
        <v>0</v>
      </c>
      <c r="AE262" s="51">
        <f t="shared" si="24"/>
        <v>0</v>
      </c>
      <c r="AF262" s="51">
        <f t="shared" si="24"/>
        <v>0</v>
      </c>
      <c r="AG262" s="51">
        <f t="shared" si="24"/>
        <v>0</v>
      </c>
      <c r="AH262" s="51">
        <f t="shared" si="24"/>
        <v>0</v>
      </c>
      <c r="AI262" s="51">
        <f t="shared" si="24"/>
        <v>0</v>
      </c>
      <c r="AJ262" s="51">
        <f t="shared" si="24"/>
        <v>0</v>
      </c>
      <c r="AK262" s="813"/>
      <c r="AL262" s="831"/>
      <c r="AM262" s="51">
        <f t="shared" si="20"/>
        <v>0</v>
      </c>
      <c r="AN262" s="257"/>
      <c r="AO262" s="257"/>
      <c r="AP262" s="257"/>
      <c r="AQ262" s="257"/>
      <c r="AR262" s="257"/>
      <c r="AS262" s="257"/>
      <c r="AT262" s="813"/>
      <c r="AU262" s="834"/>
      <c r="AV262" s="51">
        <f t="shared" si="21"/>
        <v>0</v>
      </c>
      <c r="AW262" s="257"/>
      <c r="AX262" s="257"/>
      <c r="AY262" s="257"/>
      <c r="AZ262" s="257"/>
      <c r="BA262" s="257"/>
      <c r="BB262" s="257"/>
      <c r="BC262" s="813"/>
      <c r="BD262" s="810"/>
      <c r="BE262" s="51">
        <f t="shared" si="22"/>
        <v>0</v>
      </c>
      <c r="BF262" s="257"/>
      <c r="BG262" s="257"/>
      <c r="BH262" s="257"/>
      <c r="BI262" s="257"/>
      <c r="BJ262" s="257"/>
      <c r="BK262" s="257"/>
      <c r="BL262" s="813"/>
      <c r="BM262" s="816"/>
      <c r="BN262" s="51">
        <f t="shared" si="23"/>
        <v>0</v>
      </c>
      <c r="BO262" s="257"/>
      <c r="BP262" s="257"/>
      <c r="BQ262" s="257"/>
      <c r="BR262" s="257"/>
      <c r="BS262" s="257"/>
      <c r="BT262" s="257"/>
      <c r="BU262" s="821"/>
      <c r="BV262" s="822"/>
      <c r="BW262" s="822"/>
      <c r="BX262" s="822"/>
      <c r="BY262" s="822"/>
      <c r="BZ262" s="822"/>
      <c r="CA262" s="822"/>
      <c r="CB262" s="822"/>
      <c r="CC262" s="823"/>
    </row>
    <row r="263" spans="1:81" s="58" customFormat="1" ht="40.200000000000003" customHeight="1" x14ac:dyDescent="0.3">
      <c r="A263" s="34"/>
      <c r="B263" s="982"/>
      <c r="C263" s="869"/>
      <c r="D263" s="872"/>
      <c r="E263" s="852"/>
      <c r="F263" s="852"/>
      <c r="G263" s="852"/>
      <c r="H263" s="852"/>
      <c r="I263" s="1185"/>
      <c r="J263" s="813"/>
      <c r="K263" s="855"/>
      <c r="L263" s="858"/>
      <c r="M263" s="861"/>
      <c r="N263" s="837"/>
      <c r="O263" s="840"/>
      <c r="P263" s="864"/>
      <c r="Q263" s="867"/>
      <c r="R263" s="813"/>
      <c r="S263" s="39"/>
      <c r="T263" s="236"/>
      <c r="U263" s="236"/>
      <c r="V263" s="236"/>
      <c r="W263" s="39"/>
      <c r="X263" s="31"/>
      <c r="Y263" s="31"/>
      <c r="Z263" s="31"/>
      <c r="AA263" s="31"/>
      <c r="AB263" s="813"/>
      <c r="AC263" s="828"/>
      <c r="AD263" s="51">
        <f t="shared" si="24"/>
        <v>0</v>
      </c>
      <c r="AE263" s="51">
        <f t="shared" si="24"/>
        <v>0</v>
      </c>
      <c r="AF263" s="51">
        <f t="shared" si="24"/>
        <v>0</v>
      </c>
      <c r="AG263" s="51">
        <f t="shared" si="24"/>
        <v>0</v>
      </c>
      <c r="AH263" s="51">
        <f t="shared" si="24"/>
        <v>0</v>
      </c>
      <c r="AI263" s="51">
        <f t="shared" si="24"/>
        <v>0</v>
      </c>
      <c r="AJ263" s="51">
        <f t="shared" si="24"/>
        <v>0</v>
      </c>
      <c r="AK263" s="813"/>
      <c r="AL263" s="831"/>
      <c r="AM263" s="51">
        <f t="shared" si="20"/>
        <v>0</v>
      </c>
      <c r="AN263" s="257"/>
      <c r="AO263" s="257"/>
      <c r="AP263" s="257"/>
      <c r="AQ263" s="257"/>
      <c r="AR263" s="257"/>
      <c r="AS263" s="257"/>
      <c r="AT263" s="813"/>
      <c r="AU263" s="834"/>
      <c r="AV263" s="51">
        <f t="shared" si="21"/>
        <v>0</v>
      </c>
      <c r="AW263" s="257"/>
      <c r="AX263" s="257"/>
      <c r="AY263" s="257"/>
      <c r="AZ263" s="257"/>
      <c r="BA263" s="257"/>
      <c r="BB263" s="257"/>
      <c r="BC263" s="813"/>
      <c r="BD263" s="810"/>
      <c r="BE263" s="51">
        <f t="shared" si="22"/>
        <v>0</v>
      </c>
      <c r="BF263" s="257"/>
      <c r="BG263" s="257"/>
      <c r="BH263" s="257"/>
      <c r="BI263" s="257"/>
      <c r="BJ263" s="257"/>
      <c r="BK263" s="257"/>
      <c r="BL263" s="813"/>
      <c r="BM263" s="816"/>
      <c r="BN263" s="51">
        <f t="shared" si="23"/>
        <v>0</v>
      </c>
      <c r="BO263" s="257"/>
      <c r="BP263" s="257"/>
      <c r="BQ263" s="257"/>
      <c r="BR263" s="257"/>
      <c r="BS263" s="257"/>
      <c r="BT263" s="257"/>
      <c r="BU263" s="821"/>
      <c r="BV263" s="822"/>
      <c r="BW263" s="822"/>
      <c r="BX263" s="822"/>
      <c r="BY263" s="822"/>
      <c r="BZ263" s="822"/>
      <c r="CA263" s="822"/>
      <c r="CB263" s="822"/>
      <c r="CC263" s="823"/>
    </row>
    <row r="264" spans="1:81" s="58" customFormat="1" ht="40.200000000000003" customHeight="1" thickBot="1" x14ac:dyDescent="0.35">
      <c r="A264" s="34"/>
      <c r="B264" s="982"/>
      <c r="C264" s="869"/>
      <c r="D264" s="873"/>
      <c r="E264" s="853"/>
      <c r="F264" s="853"/>
      <c r="G264" s="853"/>
      <c r="H264" s="853"/>
      <c r="I264" s="1186"/>
      <c r="J264" s="814"/>
      <c r="K264" s="856"/>
      <c r="L264" s="859"/>
      <c r="M264" s="862"/>
      <c r="N264" s="838"/>
      <c r="O264" s="841"/>
      <c r="P264" s="865"/>
      <c r="Q264" s="874"/>
      <c r="R264" s="814"/>
      <c r="S264" s="232"/>
      <c r="T264" s="237"/>
      <c r="U264" s="237"/>
      <c r="V264" s="237"/>
      <c r="W264" s="232"/>
      <c r="X264" s="260"/>
      <c r="Y264" s="260"/>
      <c r="Z264" s="260"/>
      <c r="AA264" s="260"/>
      <c r="AB264" s="814"/>
      <c r="AC264" s="829"/>
      <c r="AD264" s="46">
        <f t="shared" si="24"/>
        <v>0</v>
      </c>
      <c r="AE264" s="46">
        <f t="shared" si="24"/>
        <v>0</v>
      </c>
      <c r="AF264" s="46">
        <f t="shared" si="24"/>
        <v>0</v>
      </c>
      <c r="AG264" s="46">
        <f t="shared" si="24"/>
        <v>0</v>
      </c>
      <c r="AH264" s="46">
        <f t="shared" si="24"/>
        <v>0</v>
      </c>
      <c r="AI264" s="46">
        <f t="shared" si="24"/>
        <v>0</v>
      </c>
      <c r="AJ264" s="46">
        <f t="shared" si="24"/>
        <v>0</v>
      </c>
      <c r="AK264" s="814"/>
      <c r="AL264" s="832"/>
      <c r="AM264" s="46">
        <f t="shared" si="20"/>
        <v>0</v>
      </c>
      <c r="AN264" s="49"/>
      <c r="AO264" s="49"/>
      <c r="AP264" s="49"/>
      <c r="AQ264" s="49"/>
      <c r="AR264" s="49"/>
      <c r="AS264" s="49"/>
      <c r="AT264" s="814"/>
      <c r="AU264" s="835"/>
      <c r="AV264" s="46">
        <f t="shared" si="21"/>
        <v>0</v>
      </c>
      <c r="AW264" s="49"/>
      <c r="AX264" s="49"/>
      <c r="AY264" s="49"/>
      <c r="AZ264" s="49"/>
      <c r="BA264" s="49"/>
      <c r="BB264" s="49"/>
      <c r="BC264" s="814"/>
      <c r="BD264" s="811"/>
      <c r="BE264" s="46">
        <f t="shared" si="22"/>
        <v>0</v>
      </c>
      <c r="BF264" s="49"/>
      <c r="BG264" s="49"/>
      <c r="BH264" s="49"/>
      <c r="BI264" s="49"/>
      <c r="BJ264" s="49"/>
      <c r="BK264" s="49"/>
      <c r="BL264" s="814"/>
      <c r="BM264" s="817"/>
      <c r="BN264" s="46">
        <f t="shared" si="23"/>
        <v>0</v>
      </c>
      <c r="BO264" s="49"/>
      <c r="BP264" s="49"/>
      <c r="BQ264" s="49"/>
      <c r="BR264" s="49"/>
      <c r="BS264" s="49"/>
      <c r="BT264" s="49"/>
      <c r="BU264" s="824"/>
      <c r="BV264" s="825"/>
      <c r="BW264" s="825"/>
      <c r="BX264" s="825"/>
      <c r="BY264" s="825"/>
      <c r="BZ264" s="825"/>
      <c r="CA264" s="825"/>
      <c r="CB264" s="825"/>
      <c r="CC264" s="826"/>
    </row>
    <row r="265" spans="1:81" s="58" customFormat="1" ht="40.200000000000003" customHeight="1" thickTop="1" x14ac:dyDescent="0.3">
      <c r="A265" s="34"/>
      <c r="B265" s="982"/>
      <c r="C265" s="869"/>
      <c r="D265" s="871">
        <v>4104</v>
      </c>
      <c r="E265" s="851" t="s">
        <v>7616</v>
      </c>
      <c r="F265" s="851">
        <v>4104008</v>
      </c>
      <c r="G265" s="851" t="s">
        <v>7617</v>
      </c>
      <c r="H265" s="851" t="s">
        <v>7618</v>
      </c>
      <c r="I265" s="1184">
        <v>202100450125</v>
      </c>
      <c r="J265" s="812">
        <v>305</v>
      </c>
      <c r="K265" s="854" t="str">
        <f>+[5]Metas!K350</f>
        <v xml:space="preserve">Adultos mayores con asistencia jurídica para proteger sus derechos. </v>
      </c>
      <c r="L265" s="857"/>
      <c r="M265" s="860">
        <f>SUM(N265:Q265)</f>
        <v>0</v>
      </c>
      <c r="N265" s="836"/>
      <c r="O265" s="839"/>
      <c r="P265" s="863"/>
      <c r="Q265" s="866"/>
      <c r="R265" s="812">
        <f>+$J265</f>
        <v>305</v>
      </c>
      <c r="S265" s="231"/>
      <c r="T265" s="235"/>
      <c r="U265" s="235"/>
      <c r="V265" s="235"/>
      <c r="W265" s="231"/>
      <c r="X265" s="256"/>
      <c r="Y265" s="256"/>
      <c r="Z265" s="256"/>
      <c r="AA265" s="256"/>
      <c r="AB265" s="812">
        <f>+$J265</f>
        <v>305</v>
      </c>
      <c r="AC265" s="827">
        <f>+L265</f>
        <v>0</v>
      </c>
      <c r="AD265" s="44">
        <f t="shared" si="24"/>
        <v>0</v>
      </c>
      <c r="AE265" s="44">
        <f t="shared" si="24"/>
        <v>0</v>
      </c>
      <c r="AF265" s="44">
        <f t="shared" si="24"/>
        <v>0</v>
      </c>
      <c r="AG265" s="44">
        <f t="shared" si="24"/>
        <v>0</v>
      </c>
      <c r="AH265" s="44">
        <f t="shared" si="24"/>
        <v>0</v>
      </c>
      <c r="AI265" s="44">
        <f t="shared" si="24"/>
        <v>0</v>
      </c>
      <c r="AJ265" s="44">
        <f t="shared" si="24"/>
        <v>0</v>
      </c>
      <c r="AK265" s="812">
        <f>+$J265</f>
        <v>305</v>
      </c>
      <c r="AL265" s="830">
        <f>+N265</f>
        <v>0</v>
      </c>
      <c r="AM265" s="44">
        <f t="shared" si="20"/>
        <v>0</v>
      </c>
      <c r="AN265" s="47"/>
      <c r="AO265" s="47"/>
      <c r="AP265" s="47"/>
      <c r="AQ265" s="47"/>
      <c r="AR265" s="47"/>
      <c r="AS265" s="47"/>
      <c r="AT265" s="812">
        <f>+$J265</f>
        <v>305</v>
      </c>
      <c r="AU265" s="833">
        <f>+O265</f>
        <v>0</v>
      </c>
      <c r="AV265" s="44">
        <f t="shared" si="21"/>
        <v>0</v>
      </c>
      <c r="AW265" s="47"/>
      <c r="AX265" s="47"/>
      <c r="AY265" s="47"/>
      <c r="AZ265" s="47"/>
      <c r="BA265" s="47"/>
      <c r="BB265" s="47"/>
      <c r="BC265" s="812">
        <f>+$J265</f>
        <v>305</v>
      </c>
      <c r="BD265" s="809">
        <f>+P265</f>
        <v>0</v>
      </c>
      <c r="BE265" s="44">
        <f t="shared" si="22"/>
        <v>0</v>
      </c>
      <c r="BF265" s="47"/>
      <c r="BG265" s="47"/>
      <c r="BH265" s="47"/>
      <c r="BI265" s="47"/>
      <c r="BJ265" s="47"/>
      <c r="BK265" s="47"/>
      <c r="BL265" s="812">
        <f>+$J265</f>
        <v>305</v>
      </c>
      <c r="BM265" s="815">
        <f>+Q265</f>
        <v>0</v>
      </c>
      <c r="BN265" s="44">
        <f t="shared" si="23"/>
        <v>0</v>
      </c>
      <c r="BO265" s="47"/>
      <c r="BP265" s="47"/>
      <c r="BQ265" s="47"/>
      <c r="BR265" s="47"/>
      <c r="BS265" s="47"/>
      <c r="BT265" s="47"/>
      <c r="BU265" s="818"/>
      <c r="BV265" s="819"/>
      <c r="BW265" s="819"/>
      <c r="BX265" s="819"/>
      <c r="BY265" s="819"/>
      <c r="BZ265" s="819"/>
      <c r="CA265" s="819"/>
      <c r="CB265" s="819"/>
      <c r="CC265" s="820"/>
    </row>
    <row r="266" spans="1:81" s="58" customFormat="1" ht="40.200000000000003" customHeight="1" x14ac:dyDescent="0.3">
      <c r="A266" s="34"/>
      <c r="B266" s="982"/>
      <c r="C266" s="869"/>
      <c r="D266" s="872"/>
      <c r="E266" s="852"/>
      <c r="F266" s="852"/>
      <c r="G266" s="852"/>
      <c r="H266" s="852"/>
      <c r="I266" s="1185"/>
      <c r="J266" s="813"/>
      <c r="K266" s="855"/>
      <c r="L266" s="858"/>
      <c r="M266" s="861"/>
      <c r="N266" s="837"/>
      <c r="O266" s="840"/>
      <c r="P266" s="864"/>
      <c r="Q266" s="867"/>
      <c r="R266" s="813"/>
      <c r="S266" s="39"/>
      <c r="T266" s="236"/>
      <c r="U266" s="236"/>
      <c r="V266" s="236"/>
      <c r="W266" s="39"/>
      <c r="X266" s="31"/>
      <c r="Y266" s="31"/>
      <c r="Z266" s="31"/>
      <c r="AA266" s="31"/>
      <c r="AB266" s="813"/>
      <c r="AC266" s="828"/>
      <c r="AD266" s="51">
        <f t="shared" si="24"/>
        <v>0</v>
      </c>
      <c r="AE266" s="51">
        <f t="shared" si="24"/>
        <v>0</v>
      </c>
      <c r="AF266" s="51">
        <f t="shared" si="24"/>
        <v>0</v>
      </c>
      <c r="AG266" s="51">
        <f t="shared" si="24"/>
        <v>0</v>
      </c>
      <c r="AH266" s="51">
        <f t="shared" si="24"/>
        <v>0</v>
      </c>
      <c r="AI266" s="51">
        <f t="shared" si="24"/>
        <v>0</v>
      </c>
      <c r="AJ266" s="51">
        <f t="shared" si="24"/>
        <v>0</v>
      </c>
      <c r="AK266" s="813"/>
      <c r="AL266" s="831"/>
      <c r="AM266" s="51">
        <f t="shared" si="20"/>
        <v>0</v>
      </c>
      <c r="AN266" s="257"/>
      <c r="AO266" s="257"/>
      <c r="AP266" s="257"/>
      <c r="AQ266" s="257"/>
      <c r="AR266" s="257"/>
      <c r="AS266" s="257"/>
      <c r="AT266" s="813"/>
      <c r="AU266" s="834"/>
      <c r="AV266" s="51">
        <f t="shared" si="21"/>
        <v>0</v>
      </c>
      <c r="AW266" s="257"/>
      <c r="AX266" s="257"/>
      <c r="AY266" s="257"/>
      <c r="AZ266" s="257"/>
      <c r="BA266" s="257"/>
      <c r="BB266" s="257"/>
      <c r="BC266" s="813"/>
      <c r="BD266" s="810"/>
      <c r="BE266" s="51">
        <f t="shared" si="22"/>
        <v>0</v>
      </c>
      <c r="BF266" s="257"/>
      <c r="BG266" s="257"/>
      <c r="BH266" s="257"/>
      <c r="BI266" s="257"/>
      <c r="BJ266" s="257"/>
      <c r="BK266" s="257"/>
      <c r="BL266" s="813"/>
      <c r="BM266" s="816"/>
      <c r="BN266" s="51">
        <f t="shared" si="23"/>
        <v>0</v>
      </c>
      <c r="BO266" s="257"/>
      <c r="BP266" s="257"/>
      <c r="BQ266" s="257"/>
      <c r="BR266" s="257"/>
      <c r="BS266" s="257"/>
      <c r="BT266" s="257"/>
      <c r="BU266" s="821"/>
      <c r="BV266" s="822"/>
      <c r="BW266" s="822"/>
      <c r="BX266" s="822"/>
      <c r="BY266" s="822"/>
      <c r="BZ266" s="822"/>
      <c r="CA266" s="822"/>
      <c r="CB266" s="822"/>
      <c r="CC266" s="823"/>
    </row>
    <row r="267" spans="1:81" s="58" customFormat="1" ht="40.200000000000003" customHeight="1" x14ac:dyDescent="0.3">
      <c r="A267" s="34"/>
      <c r="B267" s="982"/>
      <c r="C267" s="869"/>
      <c r="D267" s="872"/>
      <c r="E267" s="852"/>
      <c r="F267" s="852"/>
      <c r="G267" s="852"/>
      <c r="H267" s="852"/>
      <c r="I267" s="1185"/>
      <c r="J267" s="813"/>
      <c r="K267" s="855"/>
      <c r="L267" s="858"/>
      <c r="M267" s="861"/>
      <c r="N267" s="837"/>
      <c r="O267" s="840"/>
      <c r="P267" s="864"/>
      <c r="Q267" s="867"/>
      <c r="R267" s="813"/>
      <c r="S267" s="39"/>
      <c r="T267" s="236"/>
      <c r="U267" s="236"/>
      <c r="V267" s="236"/>
      <c r="W267" s="39"/>
      <c r="X267" s="31"/>
      <c r="Y267" s="31"/>
      <c r="Z267" s="31"/>
      <c r="AA267" s="31"/>
      <c r="AB267" s="813"/>
      <c r="AC267" s="828"/>
      <c r="AD267" s="51">
        <f t="shared" si="24"/>
        <v>0</v>
      </c>
      <c r="AE267" s="51">
        <f t="shared" si="24"/>
        <v>0</v>
      </c>
      <c r="AF267" s="51">
        <f t="shared" si="24"/>
        <v>0</v>
      </c>
      <c r="AG267" s="51">
        <f t="shared" si="24"/>
        <v>0</v>
      </c>
      <c r="AH267" s="51">
        <f t="shared" si="24"/>
        <v>0</v>
      </c>
      <c r="AI267" s="51">
        <f t="shared" si="24"/>
        <v>0</v>
      </c>
      <c r="AJ267" s="51">
        <f t="shared" si="24"/>
        <v>0</v>
      </c>
      <c r="AK267" s="813"/>
      <c r="AL267" s="831"/>
      <c r="AM267" s="51">
        <f t="shared" si="20"/>
        <v>0</v>
      </c>
      <c r="AN267" s="257"/>
      <c r="AO267" s="257"/>
      <c r="AP267" s="257"/>
      <c r="AQ267" s="257"/>
      <c r="AR267" s="257"/>
      <c r="AS267" s="257"/>
      <c r="AT267" s="813"/>
      <c r="AU267" s="834"/>
      <c r="AV267" s="51">
        <f t="shared" si="21"/>
        <v>0</v>
      </c>
      <c r="AW267" s="257"/>
      <c r="AX267" s="257"/>
      <c r="AY267" s="257"/>
      <c r="AZ267" s="257"/>
      <c r="BA267" s="257"/>
      <c r="BB267" s="257"/>
      <c r="BC267" s="813"/>
      <c r="BD267" s="810"/>
      <c r="BE267" s="51">
        <f t="shared" si="22"/>
        <v>0</v>
      </c>
      <c r="BF267" s="257"/>
      <c r="BG267" s="257"/>
      <c r="BH267" s="257"/>
      <c r="BI267" s="257"/>
      <c r="BJ267" s="257"/>
      <c r="BK267" s="257"/>
      <c r="BL267" s="813"/>
      <c r="BM267" s="816"/>
      <c r="BN267" s="51">
        <f t="shared" si="23"/>
        <v>0</v>
      </c>
      <c r="BO267" s="257"/>
      <c r="BP267" s="257"/>
      <c r="BQ267" s="257"/>
      <c r="BR267" s="257"/>
      <c r="BS267" s="257"/>
      <c r="BT267" s="257"/>
      <c r="BU267" s="821"/>
      <c r="BV267" s="822"/>
      <c r="BW267" s="822"/>
      <c r="BX267" s="822"/>
      <c r="BY267" s="822"/>
      <c r="BZ267" s="822"/>
      <c r="CA267" s="822"/>
      <c r="CB267" s="822"/>
      <c r="CC267" s="823"/>
    </row>
    <row r="268" spans="1:81" s="58" customFormat="1" ht="40.200000000000003" customHeight="1" thickBot="1" x14ac:dyDescent="0.35">
      <c r="A268" s="34"/>
      <c r="B268" s="982"/>
      <c r="C268" s="869"/>
      <c r="D268" s="873"/>
      <c r="E268" s="853"/>
      <c r="F268" s="853"/>
      <c r="G268" s="853"/>
      <c r="H268" s="853"/>
      <c r="I268" s="1186"/>
      <c r="J268" s="814"/>
      <c r="K268" s="856"/>
      <c r="L268" s="859"/>
      <c r="M268" s="862"/>
      <c r="N268" s="838"/>
      <c r="O268" s="841"/>
      <c r="P268" s="865"/>
      <c r="Q268" s="874"/>
      <c r="R268" s="814"/>
      <c r="S268" s="232"/>
      <c r="T268" s="237"/>
      <c r="U268" s="237"/>
      <c r="V268" s="237"/>
      <c r="W268" s="232"/>
      <c r="X268" s="260"/>
      <c r="Y268" s="260"/>
      <c r="Z268" s="260"/>
      <c r="AA268" s="260"/>
      <c r="AB268" s="814"/>
      <c r="AC268" s="829"/>
      <c r="AD268" s="46">
        <f t="shared" si="24"/>
        <v>0</v>
      </c>
      <c r="AE268" s="46">
        <f t="shared" si="24"/>
        <v>0</v>
      </c>
      <c r="AF268" s="46">
        <f t="shared" si="24"/>
        <v>0</v>
      </c>
      <c r="AG268" s="46">
        <f t="shared" si="24"/>
        <v>0</v>
      </c>
      <c r="AH268" s="46">
        <f t="shared" si="24"/>
        <v>0</v>
      </c>
      <c r="AI268" s="46">
        <f t="shared" si="24"/>
        <v>0</v>
      </c>
      <c r="AJ268" s="46">
        <f t="shared" si="24"/>
        <v>0</v>
      </c>
      <c r="AK268" s="814"/>
      <c r="AL268" s="832"/>
      <c r="AM268" s="46">
        <f t="shared" si="20"/>
        <v>0</v>
      </c>
      <c r="AN268" s="49"/>
      <c r="AO268" s="49"/>
      <c r="AP268" s="49"/>
      <c r="AQ268" s="49"/>
      <c r="AR268" s="49"/>
      <c r="AS268" s="49"/>
      <c r="AT268" s="814"/>
      <c r="AU268" s="835"/>
      <c r="AV268" s="46">
        <f t="shared" si="21"/>
        <v>0</v>
      </c>
      <c r="AW268" s="49"/>
      <c r="AX268" s="49"/>
      <c r="AY268" s="49"/>
      <c r="AZ268" s="49"/>
      <c r="BA268" s="49"/>
      <c r="BB268" s="49"/>
      <c r="BC268" s="814"/>
      <c r="BD268" s="811"/>
      <c r="BE268" s="46">
        <f t="shared" si="22"/>
        <v>0</v>
      </c>
      <c r="BF268" s="49"/>
      <c r="BG268" s="49"/>
      <c r="BH268" s="49"/>
      <c r="BI268" s="49"/>
      <c r="BJ268" s="49"/>
      <c r="BK268" s="49"/>
      <c r="BL268" s="814"/>
      <c r="BM268" s="817"/>
      <c r="BN268" s="46">
        <f t="shared" si="23"/>
        <v>0</v>
      </c>
      <c r="BO268" s="49"/>
      <c r="BP268" s="49"/>
      <c r="BQ268" s="49"/>
      <c r="BR268" s="49"/>
      <c r="BS268" s="49"/>
      <c r="BT268" s="49"/>
      <c r="BU268" s="824"/>
      <c r="BV268" s="825"/>
      <c r="BW268" s="825"/>
      <c r="BX268" s="825"/>
      <c r="BY268" s="825"/>
      <c r="BZ268" s="825"/>
      <c r="CA268" s="825"/>
      <c r="CB268" s="825"/>
      <c r="CC268" s="826"/>
    </row>
    <row r="269" spans="1:81" s="58" customFormat="1" ht="40.200000000000003" customHeight="1" thickTop="1" x14ac:dyDescent="0.3">
      <c r="A269" s="34"/>
      <c r="B269" s="982"/>
      <c r="C269" s="869"/>
      <c r="D269" s="871">
        <v>4104</v>
      </c>
      <c r="E269" s="851" t="s">
        <v>7616</v>
      </c>
      <c r="F269" s="851">
        <v>4104008</v>
      </c>
      <c r="G269" s="851" t="s">
        <v>7617</v>
      </c>
      <c r="H269" s="851" t="s">
        <v>7618</v>
      </c>
      <c r="I269" s="1184">
        <v>202100450125</v>
      </c>
      <c r="J269" s="812">
        <v>306</v>
      </c>
      <c r="K269" s="854" t="str">
        <f>+[5]Metas!K351</f>
        <v>Encuentros intergeneracionales realizados con actividades lúdicas recreativas y culturales en cada municipio</v>
      </c>
      <c r="L269" s="857"/>
      <c r="M269" s="860">
        <f>SUM(N269:Q269)</f>
        <v>0</v>
      </c>
      <c r="N269" s="836"/>
      <c r="O269" s="839"/>
      <c r="P269" s="863"/>
      <c r="Q269" s="866"/>
      <c r="R269" s="812">
        <f>+$J269</f>
        <v>306</v>
      </c>
      <c r="S269" s="231"/>
      <c r="T269" s="235"/>
      <c r="U269" s="235"/>
      <c r="V269" s="235"/>
      <c r="W269" s="231"/>
      <c r="X269" s="256"/>
      <c r="Y269" s="256"/>
      <c r="Z269" s="256"/>
      <c r="AA269" s="256"/>
      <c r="AB269" s="812">
        <f>+$J269</f>
        <v>306</v>
      </c>
      <c r="AC269" s="827">
        <f>+L269</f>
        <v>0</v>
      </c>
      <c r="AD269" s="44">
        <f t="shared" si="24"/>
        <v>0</v>
      </c>
      <c r="AE269" s="44">
        <f t="shared" si="24"/>
        <v>0</v>
      </c>
      <c r="AF269" s="44">
        <f t="shared" si="24"/>
        <v>0</v>
      </c>
      <c r="AG269" s="44">
        <f>+AP269+AY269+BH269+BQ269</f>
        <v>0</v>
      </c>
      <c r="AH269" s="44">
        <f>+AQ269+AZ269+BI269+BR269</f>
        <v>0</v>
      </c>
      <c r="AI269" s="44">
        <f>+AR269+BA269+BJ269+BS269</f>
        <v>0</v>
      </c>
      <c r="AJ269" s="44">
        <f>+AS269+BB269+BK269+BT269</f>
        <v>0</v>
      </c>
      <c r="AK269" s="812">
        <f>+$J269</f>
        <v>306</v>
      </c>
      <c r="AL269" s="830">
        <f>+N269</f>
        <v>0</v>
      </c>
      <c r="AM269" s="44">
        <f t="shared" si="20"/>
        <v>0</v>
      </c>
      <c r="AN269" s="47"/>
      <c r="AO269" s="47"/>
      <c r="AP269" s="47"/>
      <c r="AQ269" s="47"/>
      <c r="AR269" s="47"/>
      <c r="AS269" s="47"/>
      <c r="AT269" s="812">
        <f>+$J269</f>
        <v>306</v>
      </c>
      <c r="AU269" s="833">
        <f>+O269</f>
        <v>0</v>
      </c>
      <c r="AV269" s="44">
        <f t="shared" si="21"/>
        <v>0</v>
      </c>
      <c r="AW269" s="47"/>
      <c r="AX269" s="47"/>
      <c r="AY269" s="47"/>
      <c r="AZ269" s="47"/>
      <c r="BA269" s="47"/>
      <c r="BB269" s="47"/>
      <c r="BC269" s="812">
        <f>+$J269</f>
        <v>306</v>
      </c>
      <c r="BD269" s="809">
        <f>+P269</f>
        <v>0</v>
      </c>
      <c r="BE269" s="44">
        <f t="shared" si="22"/>
        <v>0</v>
      </c>
      <c r="BF269" s="47"/>
      <c r="BG269" s="47"/>
      <c r="BH269" s="47"/>
      <c r="BI269" s="47"/>
      <c r="BJ269" s="47"/>
      <c r="BK269" s="47"/>
      <c r="BL269" s="812">
        <f>+$J269</f>
        <v>306</v>
      </c>
      <c r="BM269" s="815">
        <f>+Q269</f>
        <v>0</v>
      </c>
      <c r="BN269" s="44">
        <f t="shared" si="23"/>
        <v>0</v>
      </c>
      <c r="BO269" s="47"/>
      <c r="BP269" s="47"/>
      <c r="BQ269" s="47"/>
      <c r="BR269" s="47"/>
      <c r="BS269" s="47"/>
      <c r="BT269" s="47"/>
      <c r="BU269" s="818"/>
      <c r="BV269" s="819"/>
      <c r="BW269" s="819"/>
      <c r="BX269" s="819"/>
      <c r="BY269" s="819"/>
      <c r="BZ269" s="819"/>
      <c r="CA269" s="819"/>
      <c r="CB269" s="819"/>
      <c r="CC269" s="820"/>
    </row>
    <row r="270" spans="1:81" s="58" customFormat="1" ht="40.200000000000003" customHeight="1" x14ac:dyDescent="0.3">
      <c r="A270" s="34"/>
      <c r="B270" s="982"/>
      <c r="C270" s="869"/>
      <c r="D270" s="872"/>
      <c r="E270" s="852"/>
      <c r="F270" s="852"/>
      <c r="G270" s="852"/>
      <c r="H270" s="852"/>
      <c r="I270" s="1185"/>
      <c r="J270" s="813"/>
      <c r="K270" s="855"/>
      <c r="L270" s="858"/>
      <c r="M270" s="861"/>
      <c r="N270" s="837"/>
      <c r="O270" s="840"/>
      <c r="P270" s="864"/>
      <c r="Q270" s="867"/>
      <c r="R270" s="813"/>
      <c r="S270" s="39"/>
      <c r="T270" s="236"/>
      <c r="U270" s="236"/>
      <c r="V270" s="236"/>
      <c r="W270" s="39"/>
      <c r="X270" s="31"/>
      <c r="Y270" s="31"/>
      <c r="Z270" s="31"/>
      <c r="AA270" s="31"/>
      <c r="AB270" s="813"/>
      <c r="AC270" s="828"/>
      <c r="AD270" s="51">
        <f t="shared" ref="AD270:AJ306" si="25">+AM270+AV270+BE270+BN270</f>
        <v>0</v>
      </c>
      <c r="AE270" s="51">
        <f t="shared" si="25"/>
        <v>0</v>
      </c>
      <c r="AF270" s="51">
        <f t="shared" si="25"/>
        <v>0</v>
      </c>
      <c r="AG270" s="51">
        <f t="shared" si="25"/>
        <v>0</v>
      </c>
      <c r="AH270" s="51">
        <f t="shared" si="25"/>
        <v>0</v>
      </c>
      <c r="AI270" s="51">
        <f t="shared" si="25"/>
        <v>0</v>
      </c>
      <c r="AJ270" s="51">
        <f t="shared" si="25"/>
        <v>0</v>
      </c>
      <c r="AK270" s="813"/>
      <c r="AL270" s="831"/>
      <c r="AM270" s="51">
        <f t="shared" si="20"/>
        <v>0</v>
      </c>
      <c r="AN270" s="257"/>
      <c r="AO270" s="257"/>
      <c r="AP270" s="257"/>
      <c r="AQ270" s="257"/>
      <c r="AR270" s="257"/>
      <c r="AS270" s="257"/>
      <c r="AT270" s="813"/>
      <c r="AU270" s="834"/>
      <c r="AV270" s="51">
        <f t="shared" si="21"/>
        <v>0</v>
      </c>
      <c r="AW270" s="257"/>
      <c r="AX270" s="257"/>
      <c r="AY270" s="257"/>
      <c r="AZ270" s="257"/>
      <c r="BA270" s="257"/>
      <c r="BB270" s="257"/>
      <c r="BC270" s="813"/>
      <c r="BD270" s="810"/>
      <c r="BE270" s="51">
        <f t="shared" si="22"/>
        <v>0</v>
      </c>
      <c r="BF270" s="257"/>
      <c r="BG270" s="257"/>
      <c r="BH270" s="257"/>
      <c r="BI270" s="257"/>
      <c r="BJ270" s="257"/>
      <c r="BK270" s="257"/>
      <c r="BL270" s="813"/>
      <c r="BM270" s="816"/>
      <c r="BN270" s="51">
        <f t="shared" si="23"/>
        <v>0</v>
      </c>
      <c r="BO270" s="257"/>
      <c r="BP270" s="257"/>
      <c r="BQ270" s="257"/>
      <c r="BR270" s="257"/>
      <c r="BS270" s="257"/>
      <c r="BT270" s="257"/>
      <c r="BU270" s="821"/>
      <c r="BV270" s="822"/>
      <c r="BW270" s="822"/>
      <c r="BX270" s="822"/>
      <c r="BY270" s="822"/>
      <c r="BZ270" s="822"/>
      <c r="CA270" s="822"/>
      <c r="CB270" s="822"/>
      <c r="CC270" s="823"/>
    </row>
    <row r="271" spans="1:81" s="58" customFormat="1" ht="40.200000000000003" customHeight="1" x14ac:dyDescent="0.3">
      <c r="A271" s="34"/>
      <c r="B271" s="982"/>
      <c r="C271" s="869"/>
      <c r="D271" s="872"/>
      <c r="E271" s="852"/>
      <c r="F271" s="852"/>
      <c r="G271" s="852"/>
      <c r="H271" s="852"/>
      <c r="I271" s="1185"/>
      <c r="J271" s="813"/>
      <c r="K271" s="855"/>
      <c r="L271" s="858"/>
      <c r="M271" s="861"/>
      <c r="N271" s="837"/>
      <c r="O271" s="840"/>
      <c r="P271" s="864"/>
      <c r="Q271" s="867"/>
      <c r="R271" s="813"/>
      <c r="S271" s="39"/>
      <c r="T271" s="236"/>
      <c r="U271" s="236"/>
      <c r="V271" s="236"/>
      <c r="W271" s="39"/>
      <c r="X271" s="31"/>
      <c r="Y271" s="31"/>
      <c r="Z271" s="31"/>
      <c r="AA271" s="31"/>
      <c r="AB271" s="813"/>
      <c r="AC271" s="828"/>
      <c r="AD271" s="51">
        <f t="shared" si="25"/>
        <v>0</v>
      </c>
      <c r="AE271" s="51">
        <f t="shared" si="25"/>
        <v>0</v>
      </c>
      <c r="AF271" s="51">
        <f t="shared" si="25"/>
        <v>0</v>
      </c>
      <c r="AG271" s="51">
        <f t="shared" si="25"/>
        <v>0</v>
      </c>
      <c r="AH271" s="51">
        <f t="shared" si="25"/>
        <v>0</v>
      </c>
      <c r="AI271" s="51">
        <f t="shared" si="25"/>
        <v>0</v>
      </c>
      <c r="AJ271" s="51">
        <f t="shared" si="25"/>
        <v>0</v>
      </c>
      <c r="AK271" s="813"/>
      <c r="AL271" s="831"/>
      <c r="AM271" s="51">
        <f t="shared" si="20"/>
        <v>0</v>
      </c>
      <c r="AN271" s="257"/>
      <c r="AO271" s="257"/>
      <c r="AP271" s="257"/>
      <c r="AQ271" s="257"/>
      <c r="AR271" s="257"/>
      <c r="AS271" s="257"/>
      <c r="AT271" s="813"/>
      <c r="AU271" s="834"/>
      <c r="AV271" s="51">
        <f t="shared" si="21"/>
        <v>0</v>
      </c>
      <c r="AW271" s="257"/>
      <c r="AX271" s="257"/>
      <c r="AY271" s="257"/>
      <c r="AZ271" s="257"/>
      <c r="BA271" s="257"/>
      <c r="BB271" s="257"/>
      <c r="BC271" s="813"/>
      <c r="BD271" s="810"/>
      <c r="BE271" s="51">
        <f t="shared" si="22"/>
        <v>0</v>
      </c>
      <c r="BF271" s="257"/>
      <c r="BG271" s="257"/>
      <c r="BH271" s="257"/>
      <c r="BI271" s="257"/>
      <c r="BJ271" s="257"/>
      <c r="BK271" s="257"/>
      <c r="BL271" s="813"/>
      <c r="BM271" s="816"/>
      <c r="BN271" s="51">
        <f t="shared" si="23"/>
        <v>0</v>
      </c>
      <c r="BO271" s="257"/>
      <c r="BP271" s="257"/>
      <c r="BQ271" s="257"/>
      <c r="BR271" s="257"/>
      <c r="BS271" s="257"/>
      <c r="BT271" s="257"/>
      <c r="BU271" s="821"/>
      <c r="BV271" s="822"/>
      <c r="BW271" s="822"/>
      <c r="BX271" s="822"/>
      <c r="BY271" s="822"/>
      <c r="BZ271" s="822"/>
      <c r="CA271" s="822"/>
      <c r="CB271" s="822"/>
      <c r="CC271" s="823"/>
    </row>
    <row r="272" spans="1:81" s="58" customFormat="1" ht="40.200000000000003" customHeight="1" thickBot="1" x14ac:dyDescent="0.35">
      <c r="A272" s="34"/>
      <c r="B272" s="982"/>
      <c r="C272" s="870"/>
      <c r="D272" s="873"/>
      <c r="E272" s="853"/>
      <c r="F272" s="853"/>
      <c r="G272" s="853"/>
      <c r="H272" s="853"/>
      <c r="I272" s="1186"/>
      <c r="J272" s="814"/>
      <c r="K272" s="856"/>
      <c r="L272" s="859"/>
      <c r="M272" s="862"/>
      <c r="N272" s="838"/>
      <c r="O272" s="841"/>
      <c r="P272" s="865"/>
      <c r="Q272" s="874"/>
      <c r="R272" s="814"/>
      <c r="S272" s="232"/>
      <c r="T272" s="237"/>
      <c r="U272" s="237"/>
      <c r="V272" s="237"/>
      <c r="W272" s="232"/>
      <c r="X272" s="260"/>
      <c r="Y272" s="260"/>
      <c r="Z272" s="260"/>
      <c r="AA272" s="260"/>
      <c r="AB272" s="814"/>
      <c r="AC272" s="829"/>
      <c r="AD272" s="46">
        <f t="shared" si="25"/>
        <v>0</v>
      </c>
      <c r="AE272" s="46">
        <f t="shared" si="25"/>
        <v>0</v>
      </c>
      <c r="AF272" s="46">
        <f t="shared" si="25"/>
        <v>0</v>
      </c>
      <c r="AG272" s="46">
        <f t="shared" si="25"/>
        <v>0</v>
      </c>
      <c r="AH272" s="46">
        <f t="shared" si="25"/>
        <v>0</v>
      </c>
      <c r="AI272" s="46">
        <f t="shared" si="25"/>
        <v>0</v>
      </c>
      <c r="AJ272" s="46">
        <f t="shared" si="25"/>
        <v>0</v>
      </c>
      <c r="AK272" s="814"/>
      <c r="AL272" s="832"/>
      <c r="AM272" s="46">
        <f t="shared" si="20"/>
        <v>0</v>
      </c>
      <c r="AN272" s="49"/>
      <c r="AO272" s="49"/>
      <c r="AP272" s="49"/>
      <c r="AQ272" s="49"/>
      <c r="AR272" s="49"/>
      <c r="AS272" s="49"/>
      <c r="AT272" s="814"/>
      <c r="AU272" s="835"/>
      <c r="AV272" s="46">
        <f t="shared" si="21"/>
        <v>0</v>
      </c>
      <c r="AW272" s="49"/>
      <c r="AX272" s="49"/>
      <c r="AY272" s="49"/>
      <c r="AZ272" s="49"/>
      <c r="BA272" s="49"/>
      <c r="BB272" s="49"/>
      <c r="BC272" s="814"/>
      <c r="BD272" s="811"/>
      <c r="BE272" s="46">
        <f t="shared" si="22"/>
        <v>0</v>
      </c>
      <c r="BF272" s="49"/>
      <c r="BG272" s="49"/>
      <c r="BH272" s="49"/>
      <c r="BI272" s="49"/>
      <c r="BJ272" s="49"/>
      <c r="BK272" s="49"/>
      <c r="BL272" s="814"/>
      <c r="BM272" s="817"/>
      <c r="BN272" s="46">
        <f t="shared" si="23"/>
        <v>0</v>
      </c>
      <c r="BO272" s="49"/>
      <c r="BP272" s="49"/>
      <c r="BQ272" s="49"/>
      <c r="BR272" s="49"/>
      <c r="BS272" s="49"/>
      <c r="BT272" s="49"/>
      <c r="BU272" s="824"/>
      <c r="BV272" s="825"/>
      <c r="BW272" s="825"/>
      <c r="BX272" s="825"/>
      <c r="BY272" s="825"/>
      <c r="BZ272" s="825"/>
      <c r="CA272" s="825"/>
      <c r="CB272" s="825"/>
      <c r="CC272" s="826"/>
    </row>
    <row r="273" spans="1:81" s="58" customFormat="1" ht="40.200000000000003" customHeight="1" thickTop="1" x14ac:dyDescent="0.3">
      <c r="A273" s="34"/>
      <c r="B273" s="982"/>
      <c r="C273" s="868" t="s">
        <v>437</v>
      </c>
      <c r="D273" s="871">
        <v>4104</v>
      </c>
      <c r="E273" s="851" t="s">
        <v>7616</v>
      </c>
      <c r="F273" s="851">
        <v>4104008</v>
      </c>
      <c r="G273" s="851" t="s">
        <v>7617</v>
      </c>
      <c r="H273" s="851" t="s">
        <v>7618</v>
      </c>
      <c r="I273" s="1184">
        <v>202100450125</v>
      </c>
      <c r="J273" s="812">
        <v>307</v>
      </c>
      <c r="K273" s="854" t="str">
        <f>+[5]Metas!K352</f>
        <v>Municipios con promoción de hábitos y estilo de vida saludable para adultos mayores que permitan la actividad física para la prevención de enfermedades.</v>
      </c>
      <c r="L273" s="857"/>
      <c r="M273" s="860">
        <f>SUM(N273:Q273)</f>
        <v>0</v>
      </c>
      <c r="N273" s="836"/>
      <c r="O273" s="839"/>
      <c r="P273" s="863"/>
      <c r="Q273" s="866"/>
      <c r="R273" s="812">
        <f>+$J273</f>
        <v>307</v>
      </c>
      <c r="S273" s="231"/>
      <c r="T273" s="235"/>
      <c r="U273" s="235"/>
      <c r="V273" s="235"/>
      <c r="W273" s="231"/>
      <c r="X273" s="256"/>
      <c r="Y273" s="256"/>
      <c r="Z273" s="256"/>
      <c r="AA273" s="256"/>
      <c r="AB273" s="812">
        <f>+$J273</f>
        <v>307</v>
      </c>
      <c r="AC273" s="827">
        <f>+L273</f>
        <v>0</v>
      </c>
      <c r="AD273" s="44">
        <f t="shared" si="25"/>
        <v>0</v>
      </c>
      <c r="AE273" s="44">
        <f t="shared" si="25"/>
        <v>0</v>
      </c>
      <c r="AF273" s="44">
        <f t="shared" si="25"/>
        <v>0</v>
      </c>
      <c r="AG273" s="44">
        <f t="shared" si="25"/>
        <v>0</v>
      </c>
      <c r="AH273" s="44">
        <f t="shared" si="25"/>
        <v>0</v>
      </c>
      <c r="AI273" s="44">
        <f t="shared" si="25"/>
        <v>0</v>
      </c>
      <c r="AJ273" s="44">
        <f t="shared" si="25"/>
        <v>0</v>
      </c>
      <c r="AK273" s="812">
        <f>+$J273</f>
        <v>307</v>
      </c>
      <c r="AL273" s="830">
        <f>+N273</f>
        <v>0</v>
      </c>
      <c r="AM273" s="44">
        <f t="shared" si="20"/>
        <v>0</v>
      </c>
      <c r="AN273" s="47"/>
      <c r="AO273" s="47"/>
      <c r="AP273" s="47"/>
      <c r="AQ273" s="47"/>
      <c r="AR273" s="47"/>
      <c r="AS273" s="47"/>
      <c r="AT273" s="812">
        <f>+$J273</f>
        <v>307</v>
      </c>
      <c r="AU273" s="833">
        <f>+O273</f>
        <v>0</v>
      </c>
      <c r="AV273" s="44">
        <f t="shared" si="21"/>
        <v>0</v>
      </c>
      <c r="AW273" s="47"/>
      <c r="AX273" s="47"/>
      <c r="AY273" s="47"/>
      <c r="AZ273" s="47"/>
      <c r="BA273" s="47"/>
      <c r="BB273" s="47"/>
      <c r="BC273" s="812">
        <f>+$J273</f>
        <v>307</v>
      </c>
      <c r="BD273" s="809">
        <f>+P273</f>
        <v>0</v>
      </c>
      <c r="BE273" s="44">
        <f t="shared" si="22"/>
        <v>0</v>
      </c>
      <c r="BF273" s="47"/>
      <c r="BG273" s="47"/>
      <c r="BH273" s="47"/>
      <c r="BI273" s="47"/>
      <c r="BJ273" s="47"/>
      <c r="BK273" s="47"/>
      <c r="BL273" s="812">
        <f>+$J273</f>
        <v>307</v>
      </c>
      <c r="BM273" s="815">
        <f>+Q273</f>
        <v>0</v>
      </c>
      <c r="BN273" s="44">
        <f t="shared" si="23"/>
        <v>0</v>
      </c>
      <c r="BO273" s="47"/>
      <c r="BP273" s="47"/>
      <c r="BQ273" s="47"/>
      <c r="BR273" s="47"/>
      <c r="BS273" s="47"/>
      <c r="BT273" s="47"/>
      <c r="BU273" s="818"/>
      <c r="BV273" s="819"/>
      <c r="BW273" s="819"/>
      <c r="BX273" s="819"/>
      <c r="BY273" s="819"/>
      <c r="BZ273" s="819"/>
      <c r="CA273" s="819"/>
      <c r="CB273" s="819"/>
      <c r="CC273" s="820"/>
    </row>
    <row r="274" spans="1:81" s="58" customFormat="1" ht="40.200000000000003" customHeight="1" x14ac:dyDescent="0.3">
      <c r="A274" s="34"/>
      <c r="B274" s="982"/>
      <c r="C274" s="869"/>
      <c r="D274" s="872"/>
      <c r="E274" s="852"/>
      <c r="F274" s="852"/>
      <c r="G274" s="852"/>
      <c r="H274" s="852"/>
      <c r="I274" s="1185"/>
      <c r="J274" s="813"/>
      <c r="K274" s="855"/>
      <c r="L274" s="858"/>
      <c r="M274" s="861"/>
      <c r="N274" s="837"/>
      <c r="O274" s="840"/>
      <c r="P274" s="864"/>
      <c r="Q274" s="867"/>
      <c r="R274" s="813"/>
      <c r="S274" s="39"/>
      <c r="T274" s="236"/>
      <c r="U274" s="236"/>
      <c r="V274" s="236"/>
      <c r="W274" s="39"/>
      <c r="X274" s="31"/>
      <c r="Y274" s="31"/>
      <c r="Z274" s="31"/>
      <c r="AA274" s="31"/>
      <c r="AB274" s="813"/>
      <c r="AC274" s="828"/>
      <c r="AD274" s="51">
        <f t="shared" si="25"/>
        <v>0</v>
      </c>
      <c r="AE274" s="51">
        <f t="shared" si="25"/>
        <v>0</v>
      </c>
      <c r="AF274" s="51">
        <f t="shared" si="25"/>
        <v>0</v>
      </c>
      <c r="AG274" s="51">
        <f t="shared" si="25"/>
        <v>0</v>
      </c>
      <c r="AH274" s="51">
        <f t="shared" si="25"/>
        <v>0</v>
      </c>
      <c r="AI274" s="51">
        <f t="shared" si="25"/>
        <v>0</v>
      </c>
      <c r="AJ274" s="51">
        <f t="shared" si="25"/>
        <v>0</v>
      </c>
      <c r="AK274" s="813"/>
      <c r="AL274" s="831"/>
      <c r="AM274" s="51">
        <f t="shared" si="20"/>
        <v>0</v>
      </c>
      <c r="AN274" s="257"/>
      <c r="AO274" s="257"/>
      <c r="AP274" s="257"/>
      <c r="AQ274" s="257"/>
      <c r="AR274" s="257"/>
      <c r="AS274" s="257"/>
      <c r="AT274" s="813"/>
      <c r="AU274" s="834"/>
      <c r="AV274" s="51">
        <f t="shared" si="21"/>
        <v>0</v>
      </c>
      <c r="AW274" s="257"/>
      <c r="AX274" s="257"/>
      <c r="AY274" s="257"/>
      <c r="AZ274" s="257"/>
      <c r="BA274" s="257"/>
      <c r="BB274" s="257"/>
      <c r="BC274" s="813"/>
      <c r="BD274" s="810"/>
      <c r="BE274" s="51">
        <f t="shared" si="22"/>
        <v>0</v>
      </c>
      <c r="BF274" s="257"/>
      <c r="BG274" s="257"/>
      <c r="BH274" s="257"/>
      <c r="BI274" s="257"/>
      <c r="BJ274" s="257"/>
      <c r="BK274" s="257"/>
      <c r="BL274" s="813"/>
      <c r="BM274" s="816"/>
      <c r="BN274" s="51">
        <f t="shared" si="23"/>
        <v>0</v>
      </c>
      <c r="BO274" s="257"/>
      <c r="BP274" s="257"/>
      <c r="BQ274" s="257"/>
      <c r="BR274" s="257"/>
      <c r="BS274" s="257"/>
      <c r="BT274" s="257"/>
      <c r="BU274" s="821"/>
      <c r="BV274" s="822"/>
      <c r="BW274" s="822"/>
      <c r="BX274" s="822"/>
      <c r="BY274" s="822"/>
      <c r="BZ274" s="822"/>
      <c r="CA274" s="822"/>
      <c r="CB274" s="822"/>
      <c r="CC274" s="823"/>
    </row>
    <row r="275" spans="1:81" s="58" customFormat="1" ht="40.200000000000003" customHeight="1" x14ac:dyDescent="0.3">
      <c r="A275" s="34"/>
      <c r="B275" s="982"/>
      <c r="C275" s="869"/>
      <c r="D275" s="872"/>
      <c r="E275" s="852"/>
      <c r="F275" s="852"/>
      <c r="G275" s="852"/>
      <c r="H275" s="852"/>
      <c r="I275" s="1185"/>
      <c r="J275" s="813"/>
      <c r="K275" s="855"/>
      <c r="L275" s="858"/>
      <c r="M275" s="861"/>
      <c r="N275" s="837"/>
      <c r="O275" s="840"/>
      <c r="P275" s="864"/>
      <c r="Q275" s="867"/>
      <c r="R275" s="813"/>
      <c r="S275" s="39"/>
      <c r="T275" s="236"/>
      <c r="U275" s="236"/>
      <c r="V275" s="236"/>
      <c r="W275" s="39"/>
      <c r="X275" s="31"/>
      <c r="Y275" s="31"/>
      <c r="Z275" s="31"/>
      <c r="AA275" s="31"/>
      <c r="AB275" s="813"/>
      <c r="AC275" s="828"/>
      <c r="AD275" s="51">
        <f t="shared" si="25"/>
        <v>0</v>
      </c>
      <c r="AE275" s="51">
        <f t="shared" si="25"/>
        <v>0</v>
      </c>
      <c r="AF275" s="51">
        <f t="shared" si="25"/>
        <v>0</v>
      </c>
      <c r="AG275" s="51">
        <f t="shared" si="25"/>
        <v>0</v>
      </c>
      <c r="AH275" s="51">
        <f t="shared" si="25"/>
        <v>0</v>
      </c>
      <c r="AI275" s="51">
        <f t="shared" si="25"/>
        <v>0</v>
      </c>
      <c r="AJ275" s="51">
        <f t="shared" si="25"/>
        <v>0</v>
      </c>
      <c r="AK275" s="813"/>
      <c r="AL275" s="831"/>
      <c r="AM275" s="51">
        <f t="shared" si="20"/>
        <v>0</v>
      </c>
      <c r="AN275" s="257"/>
      <c r="AO275" s="257"/>
      <c r="AP275" s="257"/>
      <c r="AQ275" s="257"/>
      <c r="AR275" s="257"/>
      <c r="AS275" s="257"/>
      <c r="AT275" s="813"/>
      <c r="AU275" s="834"/>
      <c r="AV275" s="51">
        <f t="shared" si="21"/>
        <v>0</v>
      </c>
      <c r="AW275" s="257"/>
      <c r="AX275" s="257"/>
      <c r="AY275" s="257"/>
      <c r="AZ275" s="257"/>
      <c r="BA275" s="257"/>
      <c r="BB275" s="257"/>
      <c r="BC275" s="813"/>
      <c r="BD275" s="810"/>
      <c r="BE275" s="51">
        <f t="shared" si="22"/>
        <v>0</v>
      </c>
      <c r="BF275" s="257"/>
      <c r="BG275" s="257"/>
      <c r="BH275" s="257"/>
      <c r="BI275" s="257"/>
      <c r="BJ275" s="257"/>
      <c r="BK275" s="257"/>
      <c r="BL275" s="813"/>
      <c r="BM275" s="816"/>
      <c r="BN275" s="51">
        <f t="shared" si="23"/>
        <v>0</v>
      </c>
      <c r="BO275" s="257"/>
      <c r="BP275" s="257"/>
      <c r="BQ275" s="257"/>
      <c r="BR275" s="257"/>
      <c r="BS275" s="257"/>
      <c r="BT275" s="257"/>
      <c r="BU275" s="821"/>
      <c r="BV275" s="822"/>
      <c r="BW275" s="822"/>
      <c r="BX275" s="822"/>
      <c r="BY275" s="822"/>
      <c r="BZ275" s="822"/>
      <c r="CA275" s="822"/>
      <c r="CB275" s="822"/>
      <c r="CC275" s="823"/>
    </row>
    <row r="276" spans="1:81" s="58" customFormat="1" ht="40.200000000000003" customHeight="1" thickBot="1" x14ac:dyDescent="0.35">
      <c r="A276" s="34"/>
      <c r="B276" s="982"/>
      <c r="C276" s="869"/>
      <c r="D276" s="873"/>
      <c r="E276" s="853"/>
      <c r="F276" s="853"/>
      <c r="G276" s="853"/>
      <c r="H276" s="853"/>
      <c r="I276" s="1186"/>
      <c r="J276" s="814"/>
      <c r="K276" s="856"/>
      <c r="L276" s="859"/>
      <c r="M276" s="862"/>
      <c r="N276" s="838"/>
      <c r="O276" s="841"/>
      <c r="P276" s="865"/>
      <c r="Q276" s="874"/>
      <c r="R276" s="814"/>
      <c r="S276" s="232"/>
      <c r="T276" s="237"/>
      <c r="U276" s="237"/>
      <c r="V276" s="237"/>
      <c r="W276" s="232"/>
      <c r="X276" s="260"/>
      <c r="Y276" s="260"/>
      <c r="Z276" s="260"/>
      <c r="AA276" s="260"/>
      <c r="AB276" s="814"/>
      <c r="AC276" s="829"/>
      <c r="AD276" s="46">
        <f t="shared" si="25"/>
        <v>0</v>
      </c>
      <c r="AE276" s="46">
        <f t="shared" si="25"/>
        <v>0</v>
      </c>
      <c r="AF276" s="46">
        <f t="shared" si="25"/>
        <v>0</v>
      </c>
      <c r="AG276" s="46">
        <f t="shared" si="25"/>
        <v>0</v>
      </c>
      <c r="AH276" s="46">
        <f t="shared" si="25"/>
        <v>0</v>
      </c>
      <c r="AI276" s="46">
        <f t="shared" si="25"/>
        <v>0</v>
      </c>
      <c r="AJ276" s="46">
        <f t="shared" si="25"/>
        <v>0</v>
      </c>
      <c r="AK276" s="814"/>
      <c r="AL276" s="832"/>
      <c r="AM276" s="46">
        <f t="shared" si="20"/>
        <v>0</v>
      </c>
      <c r="AN276" s="49"/>
      <c r="AO276" s="49"/>
      <c r="AP276" s="49"/>
      <c r="AQ276" s="49"/>
      <c r="AR276" s="49"/>
      <c r="AS276" s="49"/>
      <c r="AT276" s="814"/>
      <c r="AU276" s="835"/>
      <c r="AV276" s="46">
        <f t="shared" si="21"/>
        <v>0</v>
      </c>
      <c r="AW276" s="49"/>
      <c r="AX276" s="49"/>
      <c r="AY276" s="49"/>
      <c r="AZ276" s="49"/>
      <c r="BA276" s="49"/>
      <c r="BB276" s="49"/>
      <c r="BC276" s="814"/>
      <c r="BD276" s="811"/>
      <c r="BE276" s="46">
        <f t="shared" si="22"/>
        <v>0</v>
      </c>
      <c r="BF276" s="49"/>
      <c r="BG276" s="49"/>
      <c r="BH276" s="49"/>
      <c r="BI276" s="49"/>
      <c r="BJ276" s="49"/>
      <c r="BK276" s="49"/>
      <c r="BL276" s="814"/>
      <c r="BM276" s="817"/>
      <c r="BN276" s="46">
        <f t="shared" si="23"/>
        <v>0</v>
      </c>
      <c r="BO276" s="49"/>
      <c r="BP276" s="49"/>
      <c r="BQ276" s="49"/>
      <c r="BR276" s="49"/>
      <c r="BS276" s="49"/>
      <c r="BT276" s="49"/>
      <c r="BU276" s="824"/>
      <c r="BV276" s="825"/>
      <c r="BW276" s="825"/>
      <c r="BX276" s="825"/>
      <c r="BY276" s="825"/>
      <c r="BZ276" s="825"/>
      <c r="CA276" s="825"/>
      <c r="CB276" s="825"/>
      <c r="CC276" s="826"/>
    </row>
    <row r="277" spans="1:81" s="58" customFormat="1" ht="40.200000000000003" customHeight="1" thickTop="1" x14ac:dyDescent="0.3">
      <c r="A277" s="34"/>
      <c r="B277" s="982"/>
      <c r="C277" s="869"/>
      <c r="D277" s="871">
        <v>4104</v>
      </c>
      <c r="E277" s="851" t="s">
        <v>7616</v>
      </c>
      <c r="F277" s="851">
        <v>4104008</v>
      </c>
      <c r="G277" s="851" t="s">
        <v>7617</v>
      </c>
      <c r="H277" s="851" t="s">
        <v>7618</v>
      </c>
      <c r="I277" s="1184">
        <v>202100450125</v>
      </c>
      <c r="J277" s="812">
        <v>308</v>
      </c>
      <c r="K277" s="854" t="str">
        <f>+[5]Metas!K353</f>
        <v xml:space="preserve">Adultos mayores beneficiados con el programa de KIT nutricionales. </v>
      </c>
      <c r="L277" s="857"/>
      <c r="M277" s="860">
        <f>SUM(N277:Q277)</f>
        <v>0</v>
      </c>
      <c r="N277" s="836"/>
      <c r="O277" s="839"/>
      <c r="P277" s="863"/>
      <c r="Q277" s="866"/>
      <c r="R277" s="812">
        <f>+$J277</f>
        <v>308</v>
      </c>
      <c r="S277" s="231"/>
      <c r="T277" s="235"/>
      <c r="U277" s="235"/>
      <c r="V277" s="235"/>
      <c r="W277" s="231"/>
      <c r="X277" s="256"/>
      <c r="Y277" s="256"/>
      <c r="Z277" s="256"/>
      <c r="AA277" s="256"/>
      <c r="AB277" s="812">
        <f>+$J277</f>
        <v>308</v>
      </c>
      <c r="AC277" s="827">
        <f>+L277</f>
        <v>0</v>
      </c>
      <c r="AD277" s="44">
        <f t="shared" si="25"/>
        <v>0</v>
      </c>
      <c r="AE277" s="44">
        <f t="shared" si="25"/>
        <v>0</v>
      </c>
      <c r="AF277" s="44">
        <f t="shared" si="25"/>
        <v>0</v>
      </c>
      <c r="AG277" s="44">
        <f t="shared" si="25"/>
        <v>0</v>
      </c>
      <c r="AH277" s="44">
        <f t="shared" si="25"/>
        <v>0</v>
      </c>
      <c r="AI277" s="44">
        <f t="shared" si="25"/>
        <v>0</v>
      </c>
      <c r="AJ277" s="44">
        <f t="shared" si="25"/>
        <v>0</v>
      </c>
      <c r="AK277" s="812">
        <f>+$J277</f>
        <v>308</v>
      </c>
      <c r="AL277" s="830">
        <f>+N277</f>
        <v>0</v>
      </c>
      <c r="AM277" s="44">
        <f t="shared" si="20"/>
        <v>0</v>
      </c>
      <c r="AN277" s="47"/>
      <c r="AO277" s="47"/>
      <c r="AP277" s="47"/>
      <c r="AQ277" s="47"/>
      <c r="AR277" s="47"/>
      <c r="AS277" s="47"/>
      <c r="AT277" s="812">
        <f>+$J277</f>
        <v>308</v>
      </c>
      <c r="AU277" s="833">
        <f>+O277</f>
        <v>0</v>
      </c>
      <c r="AV277" s="44">
        <f t="shared" si="21"/>
        <v>0</v>
      </c>
      <c r="AW277" s="47"/>
      <c r="AX277" s="47"/>
      <c r="AY277" s="47"/>
      <c r="AZ277" s="47"/>
      <c r="BA277" s="47"/>
      <c r="BB277" s="47"/>
      <c r="BC277" s="812">
        <f>+$J277</f>
        <v>308</v>
      </c>
      <c r="BD277" s="809">
        <f>+P277</f>
        <v>0</v>
      </c>
      <c r="BE277" s="44">
        <f t="shared" si="22"/>
        <v>0</v>
      </c>
      <c r="BF277" s="47"/>
      <c r="BG277" s="47"/>
      <c r="BH277" s="47"/>
      <c r="BI277" s="47"/>
      <c r="BJ277" s="47"/>
      <c r="BK277" s="47"/>
      <c r="BL277" s="812">
        <f>+$J277</f>
        <v>308</v>
      </c>
      <c r="BM277" s="815">
        <f>+Q277</f>
        <v>0</v>
      </c>
      <c r="BN277" s="44">
        <f t="shared" si="23"/>
        <v>0</v>
      </c>
      <c r="BO277" s="47"/>
      <c r="BP277" s="47"/>
      <c r="BQ277" s="47"/>
      <c r="BR277" s="47"/>
      <c r="BS277" s="47"/>
      <c r="BT277" s="47"/>
      <c r="BU277" s="818"/>
      <c r="BV277" s="819"/>
      <c r="BW277" s="819"/>
      <c r="BX277" s="819"/>
      <c r="BY277" s="819"/>
      <c r="BZ277" s="819"/>
      <c r="CA277" s="819"/>
      <c r="CB277" s="819"/>
      <c r="CC277" s="820"/>
    </row>
    <row r="278" spans="1:81" s="58" customFormat="1" ht="40.200000000000003" customHeight="1" x14ac:dyDescent="0.3">
      <c r="A278" s="34"/>
      <c r="B278" s="982"/>
      <c r="C278" s="869"/>
      <c r="D278" s="872"/>
      <c r="E278" s="852"/>
      <c r="F278" s="852"/>
      <c r="G278" s="852"/>
      <c r="H278" s="852"/>
      <c r="I278" s="1185"/>
      <c r="J278" s="813"/>
      <c r="K278" s="855"/>
      <c r="L278" s="858"/>
      <c r="M278" s="861"/>
      <c r="N278" s="837"/>
      <c r="O278" s="840"/>
      <c r="P278" s="864"/>
      <c r="Q278" s="867"/>
      <c r="R278" s="813"/>
      <c r="S278" s="39"/>
      <c r="T278" s="236"/>
      <c r="U278" s="236"/>
      <c r="V278" s="236"/>
      <c r="W278" s="39"/>
      <c r="X278" s="31"/>
      <c r="Y278" s="31"/>
      <c r="Z278" s="31"/>
      <c r="AA278" s="31"/>
      <c r="AB278" s="813"/>
      <c r="AC278" s="828"/>
      <c r="AD278" s="51">
        <f t="shared" si="25"/>
        <v>0</v>
      </c>
      <c r="AE278" s="51">
        <f t="shared" si="25"/>
        <v>0</v>
      </c>
      <c r="AF278" s="51">
        <f t="shared" si="25"/>
        <v>0</v>
      </c>
      <c r="AG278" s="51">
        <f t="shared" si="25"/>
        <v>0</v>
      </c>
      <c r="AH278" s="51">
        <f t="shared" si="25"/>
        <v>0</v>
      </c>
      <c r="AI278" s="51">
        <f t="shared" si="25"/>
        <v>0</v>
      </c>
      <c r="AJ278" s="51">
        <f t="shared" si="25"/>
        <v>0</v>
      </c>
      <c r="AK278" s="813"/>
      <c r="AL278" s="831"/>
      <c r="AM278" s="51">
        <f t="shared" si="20"/>
        <v>0</v>
      </c>
      <c r="AN278" s="257"/>
      <c r="AO278" s="257"/>
      <c r="AP278" s="257"/>
      <c r="AQ278" s="257"/>
      <c r="AR278" s="257"/>
      <c r="AS278" s="257"/>
      <c r="AT278" s="813"/>
      <c r="AU278" s="834"/>
      <c r="AV278" s="51">
        <f t="shared" si="21"/>
        <v>0</v>
      </c>
      <c r="AW278" s="257"/>
      <c r="AX278" s="257"/>
      <c r="AY278" s="257"/>
      <c r="AZ278" s="257"/>
      <c r="BA278" s="257"/>
      <c r="BB278" s="257"/>
      <c r="BC278" s="813"/>
      <c r="BD278" s="810"/>
      <c r="BE278" s="51">
        <f t="shared" si="22"/>
        <v>0</v>
      </c>
      <c r="BF278" s="257"/>
      <c r="BG278" s="257"/>
      <c r="BH278" s="257"/>
      <c r="BI278" s="257"/>
      <c r="BJ278" s="257"/>
      <c r="BK278" s="257"/>
      <c r="BL278" s="813"/>
      <c r="BM278" s="816"/>
      <c r="BN278" s="51">
        <f t="shared" si="23"/>
        <v>0</v>
      </c>
      <c r="BO278" s="257"/>
      <c r="BP278" s="257"/>
      <c r="BQ278" s="257"/>
      <c r="BR278" s="257"/>
      <c r="BS278" s="257"/>
      <c r="BT278" s="257"/>
      <c r="BU278" s="821"/>
      <c r="BV278" s="822"/>
      <c r="BW278" s="822"/>
      <c r="BX278" s="822"/>
      <c r="BY278" s="822"/>
      <c r="BZ278" s="822"/>
      <c r="CA278" s="822"/>
      <c r="CB278" s="822"/>
      <c r="CC278" s="823"/>
    </row>
    <row r="279" spans="1:81" s="58" customFormat="1" ht="40.200000000000003" customHeight="1" x14ac:dyDescent="0.3">
      <c r="A279" s="34"/>
      <c r="B279" s="982"/>
      <c r="C279" s="869"/>
      <c r="D279" s="872"/>
      <c r="E279" s="852"/>
      <c r="F279" s="852"/>
      <c r="G279" s="852"/>
      <c r="H279" s="852"/>
      <c r="I279" s="1185"/>
      <c r="J279" s="813"/>
      <c r="K279" s="855"/>
      <c r="L279" s="858"/>
      <c r="M279" s="861"/>
      <c r="N279" s="837"/>
      <c r="O279" s="840"/>
      <c r="P279" s="864"/>
      <c r="Q279" s="867"/>
      <c r="R279" s="813"/>
      <c r="S279" s="39"/>
      <c r="T279" s="236"/>
      <c r="U279" s="236"/>
      <c r="V279" s="236"/>
      <c r="W279" s="39"/>
      <c r="X279" s="31"/>
      <c r="Y279" s="31"/>
      <c r="Z279" s="31"/>
      <c r="AA279" s="31"/>
      <c r="AB279" s="813"/>
      <c r="AC279" s="828"/>
      <c r="AD279" s="51">
        <f t="shared" si="25"/>
        <v>0</v>
      </c>
      <c r="AE279" s="51">
        <f t="shared" si="25"/>
        <v>0</v>
      </c>
      <c r="AF279" s="51">
        <f t="shared" si="25"/>
        <v>0</v>
      </c>
      <c r="AG279" s="51">
        <f t="shared" si="25"/>
        <v>0</v>
      </c>
      <c r="AH279" s="51">
        <f t="shared" si="25"/>
        <v>0</v>
      </c>
      <c r="AI279" s="51">
        <f t="shared" si="25"/>
        <v>0</v>
      </c>
      <c r="AJ279" s="51">
        <f t="shared" si="25"/>
        <v>0</v>
      </c>
      <c r="AK279" s="813"/>
      <c r="AL279" s="831"/>
      <c r="AM279" s="51">
        <f t="shared" si="20"/>
        <v>0</v>
      </c>
      <c r="AN279" s="257"/>
      <c r="AO279" s="257"/>
      <c r="AP279" s="257"/>
      <c r="AQ279" s="257"/>
      <c r="AR279" s="257"/>
      <c r="AS279" s="257"/>
      <c r="AT279" s="813"/>
      <c r="AU279" s="834"/>
      <c r="AV279" s="51">
        <f t="shared" si="21"/>
        <v>0</v>
      </c>
      <c r="AW279" s="257"/>
      <c r="AX279" s="257"/>
      <c r="AY279" s="257"/>
      <c r="AZ279" s="257"/>
      <c r="BA279" s="257"/>
      <c r="BB279" s="257"/>
      <c r="BC279" s="813"/>
      <c r="BD279" s="810"/>
      <c r="BE279" s="51">
        <f t="shared" si="22"/>
        <v>0</v>
      </c>
      <c r="BF279" s="257"/>
      <c r="BG279" s="257"/>
      <c r="BH279" s="257"/>
      <c r="BI279" s="257"/>
      <c r="BJ279" s="257"/>
      <c r="BK279" s="257"/>
      <c r="BL279" s="813"/>
      <c r="BM279" s="816"/>
      <c r="BN279" s="51">
        <f t="shared" si="23"/>
        <v>0</v>
      </c>
      <c r="BO279" s="257"/>
      <c r="BP279" s="257"/>
      <c r="BQ279" s="257"/>
      <c r="BR279" s="257"/>
      <c r="BS279" s="257"/>
      <c r="BT279" s="257"/>
      <c r="BU279" s="821"/>
      <c r="BV279" s="822"/>
      <c r="BW279" s="822"/>
      <c r="BX279" s="822"/>
      <c r="BY279" s="822"/>
      <c r="BZ279" s="822"/>
      <c r="CA279" s="822"/>
      <c r="CB279" s="822"/>
      <c r="CC279" s="823"/>
    </row>
    <row r="280" spans="1:81" s="58" customFormat="1" ht="40.200000000000003" customHeight="1" thickBot="1" x14ac:dyDescent="0.35">
      <c r="A280" s="34"/>
      <c r="B280" s="982"/>
      <c r="C280" s="869"/>
      <c r="D280" s="873"/>
      <c r="E280" s="853"/>
      <c r="F280" s="853"/>
      <c r="G280" s="853"/>
      <c r="H280" s="853"/>
      <c r="I280" s="1186"/>
      <c r="J280" s="814"/>
      <c r="K280" s="856"/>
      <c r="L280" s="859"/>
      <c r="M280" s="862"/>
      <c r="N280" s="838"/>
      <c r="O280" s="841"/>
      <c r="P280" s="865"/>
      <c r="Q280" s="874"/>
      <c r="R280" s="814"/>
      <c r="S280" s="232"/>
      <c r="T280" s="237"/>
      <c r="U280" s="237"/>
      <c r="V280" s="237"/>
      <c r="W280" s="232"/>
      <c r="X280" s="260"/>
      <c r="Y280" s="260"/>
      <c r="Z280" s="260"/>
      <c r="AA280" s="260"/>
      <c r="AB280" s="814"/>
      <c r="AC280" s="829"/>
      <c r="AD280" s="46">
        <f t="shared" si="25"/>
        <v>0</v>
      </c>
      <c r="AE280" s="46">
        <f t="shared" si="25"/>
        <v>0</v>
      </c>
      <c r="AF280" s="46">
        <f t="shared" si="25"/>
        <v>0</v>
      </c>
      <c r="AG280" s="46">
        <f t="shared" si="25"/>
        <v>0</v>
      </c>
      <c r="AH280" s="46">
        <f t="shared" si="25"/>
        <v>0</v>
      </c>
      <c r="AI280" s="46">
        <f t="shared" si="25"/>
        <v>0</v>
      </c>
      <c r="AJ280" s="46">
        <f t="shared" si="25"/>
        <v>0</v>
      </c>
      <c r="AK280" s="814"/>
      <c r="AL280" s="832"/>
      <c r="AM280" s="46">
        <f t="shared" si="20"/>
        <v>0</v>
      </c>
      <c r="AN280" s="49"/>
      <c r="AO280" s="49"/>
      <c r="AP280" s="49"/>
      <c r="AQ280" s="49"/>
      <c r="AR280" s="49"/>
      <c r="AS280" s="49"/>
      <c r="AT280" s="814"/>
      <c r="AU280" s="835"/>
      <c r="AV280" s="46">
        <f t="shared" si="21"/>
        <v>0</v>
      </c>
      <c r="AW280" s="49"/>
      <c r="AX280" s="49"/>
      <c r="AY280" s="49"/>
      <c r="AZ280" s="49"/>
      <c r="BA280" s="49"/>
      <c r="BB280" s="49"/>
      <c r="BC280" s="814"/>
      <c r="BD280" s="811"/>
      <c r="BE280" s="46">
        <f t="shared" si="22"/>
        <v>0</v>
      </c>
      <c r="BF280" s="49"/>
      <c r="BG280" s="49"/>
      <c r="BH280" s="49"/>
      <c r="BI280" s="49"/>
      <c r="BJ280" s="49"/>
      <c r="BK280" s="49"/>
      <c r="BL280" s="814"/>
      <c r="BM280" s="817"/>
      <c r="BN280" s="46">
        <f t="shared" si="23"/>
        <v>0</v>
      </c>
      <c r="BO280" s="49"/>
      <c r="BP280" s="49"/>
      <c r="BQ280" s="49"/>
      <c r="BR280" s="49"/>
      <c r="BS280" s="49"/>
      <c r="BT280" s="49"/>
      <c r="BU280" s="824"/>
      <c r="BV280" s="825"/>
      <c r="BW280" s="825"/>
      <c r="BX280" s="825"/>
      <c r="BY280" s="825"/>
      <c r="BZ280" s="825"/>
      <c r="CA280" s="825"/>
      <c r="CB280" s="825"/>
      <c r="CC280" s="826"/>
    </row>
    <row r="281" spans="1:81" s="58" customFormat="1" ht="40.200000000000003" customHeight="1" thickTop="1" x14ac:dyDescent="0.3">
      <c r="A281" s="34"/>
      <c r="B281" s="982"/>
      <c r="C281" s="869"/>
      <c r="D281" s="871">
        <v>4104</v>
      </c>
      <c r="E281" s="851" t="s">
        <v>7616</v>
      </c>
      <c r="F281" s="851">
        <v>4104008</v>
      </c>
      <c r="G281" s="851" t="s">
        <v>7617</v>
      </c>
      <c r="H281" s="851" t="s">
        <v>7618</v>
      </c>
      <c r="I281" s="1184">
        <v>202100450125</v>
      </c>
      <c r="J281" s="812">
        <v>309</v>
      </c>
      <c r="K281" s="854" t="str">
        <f>+[5]Metas!K354</f>
        <v>Adultos mayores beneficiarios de apoyo integral con ayudas técnicas (bastones, sillas de ruedas, caminadores, muletas, etc.)</v>
      </c>
      <c r="L281" s="857"/>
      <c r="M281" s="860">
        <f>SUM(N281:Q281)</f>
        <v>0</v>
      </c>
      <c r="N281" s="836"/>
      <c r="O281" s="839"/>
      <c r="P281" s="863"/>
      <c r="Q281" s="866"/>
      <c r="R281" s="812">
        <f>+$J281</f>
        <v>309</v>
      </c>
      <c r="S281" s="231"/>
      <c r="T281" s="235"/>
      <c r="U281" s="235"/>
      <c r="V281" s="235"/>
      <c r="W281" s="231"/>
      <c r="X281" s="256"/>
      <c r="Y281" s="256"/>
      <c r="Z281" s="256"/>
      <c r="AA281" s="256"/>
      <c r="AB281" s="812">
        <f>+$J281</f>
        <v>309</v>
      </c>
      <c r="AC281" s="827">
        <f>+L281</f>
        <v>0</v>
      </c>
      <c r="AD281" s="44">
        <f t="shared" si="25"/>
        <v>0</v>
      </c>
      <c r="AE281" s="44">
        <f t="shared" si="25"/>
        <v>0</v>
      </c>
      <c r="AF281" s="44">
        <f t="shared" si="25"/>
        <v>0</v>
      </c>
      <c r="AG281" s="44">
        <f t="shared" si="25"/>
        <v>0</v>
      </c>
      <c r="AH281" s="44">
        <f t="shared" si="25"/>
        <v>0</v>
      </c>
      <c r="AI281" s="44">
        <f t="shared" si="25"/>
        <v>0</v>
      </c>
      <c r="AJ281" s="44">
        <f t="shared" si="25"/>
        <v>0</v>
      </c>
      <c r="AK281" s="812">
        <f>+$J281</f>
        <v>309</v>
      </c>
      <c r="AL281" s="830">
        <f>+N281</f>
        <v>0</v>
      </c>
      <c r="AM281" s="44">
        <f t="shared" si="20"/>
        <v>0</v>
      </c>
      <c r="AN281" s="47"/>
      <c r="AO281" s="47"/>
      <c r="AP281" s="47"/>
      <c r="AQ281" s="47"/>
      <c r="AR281" s="47"/>
      <c r="AS281" s="47"/>
      <c r="AT281" s="812">
        <f>+$J281</f>
        <v>309</v>
      </c>
      <c r="AU281" s="833">
        <f>+O281</f>
        <v>0</v>
      </c>
      <c r="AV281" s="44">
        <f t="shared" si="21"/>
        <v>0</v>
      </c>
      <c r="AW281" s="47"/>
      <c r="AX281" s="47"/>
      <c r="AY281" s="47"/>
      <c r="AZ281" s="47"/>
      <c r="BA281" s="47"/>
      <c r="BB281" s="47"/>
      <c r="BC281" s="812">
        <f>+$J281</f>
        <v>309</v>
      </c>
      <c r="BD281" s="809">
        <f>+P281</f>
        <v>0</v>
      </c>
      <c r="BE281" s="44">
        <f t="shared" si="22"/>
        <v>0</v>
      </c>
      <c r="BF281" s="47"/>
      <c r="BG281" s="47"/>
      <c r="BH281" s="47"/>
      <c r="BI281" s="47"/>
      <c r="BJ281" s="47"/>
      <c r="BK281" s="47"/>
      <c r="BL281" s="812">
        <f>+$J281</f>
        <v>309</v>
      </c>
      <c r="BM281" s="815">
        <f>+Q281</f>
        <v>0</v>
      </c>
      <c r="BN281" s="44">
        <f t="shared" si="23"/>
        <v>0</v>
      </c>
      <c r="BO281" s="47"/>
      <c r="BP281" s="47"/>
      <c r="BQ281" s="47"/>
      <c r="BR281" s="47"/>
      <c r="BS281" s="47"/>
      <c r="BT281" s="47"/>
      <c r="BU281" s="818"/>
      <c r="BV281" s="819"/>
      <c r="BW281" s="819"/>
      <c r="BX281" s="819"/>
      <c r="BY281" s="819"/>
      <c r="BZ281" s="819"/>
      <c r="CA281" s="819"/>
      <c r="CB281" s="819"/>
      <c r="CC281" s="820"/>
    </row>
    <row r="282" spans="1:81" s="58" customFormat="1" ht="40.200000000000003" customHeight="1" x14ac:dyDescent="0.3">
      <c r="A282" s="34"/>
      <c r="B282" s="982"/>
      <c r="C282" s="869"/>
      <c r="D282" s="872"/>
      <c r="E282" s="852"/>
      <c r="F282" s="852"/>
      <c r="G282" s="852"/>
      <c r="H282" s="852"/>
      <c r="I282" s="1185"/>
      <c r="J282" s="813"/>
      <c r="K282" s="855"/>
      <c r="L282" s="858"/>
      <c r="M282" s="861"/>
      <c r="N282" s="837"/>
      <c r="O282" s="840"/>
      <c r="P282" s="864"/>
      <c r="Q282" s="867"/>
      <c r="R282" s="813"/>
      <c r="S282" s="39"/>
      <c r="T282" s="236"/>
      <c r="U282" s="236"/>
      <c r="V282" s="236"/>
      <c r="W282" s="39"/>
      <c r="X282" s="31"/>
      <c r="Y282" s="31"/>
      <c r="Z282" s="31"/>
      <c r="AA282" s="31"/>
      <c r="AB282" s="813"/>
      <c r="AC282" s="828"/>
      <c r="AD282" s="51">
        <f t="shared" si="25"/>
        <v>0</v>
      </c>
      <c r="AE282" s="51">
        <f t="shared" si="25"/>
        <v>0</v>
      </c>
      <c r="AF282" s="51">
        <f t="shared" si="25"/>
        <v>0</v>
      </c>
      <c r="AG282" s="51">
        <f t="shared" si="25"/>
        <v>0</v>
      </c>
      <c r="AH282" s="51">
        <f t="shared" si="25"/>
        <v>0</v>
      </c>
      <c r="AI282" s="51">
        <f t="shared" si="25"/>
        <v>0</v>
      </c>
      <c r="AJ282" s="51">
        <f t="shared" si="25"/>
        <v>0</v>
      </c>
      <c r="AK282" s="813"/>
      <c r="AL282" s="831"/>
      <c r="AM282" s="51">
        <f t="shared" si="20"/>
        <v>0</v>
      </c>
      <c r="AN282" s="257"/>
      <c r="AO282" s="257"/>
      <c r="AP282" s="257"/>
      <c r="AQ282" s="257"/>
      <c r="AR282" s="257"/>
      <c r="AS282" s="257"/>
      <c r="AT282" s="813"/>
      <c r="AU282" s="834"/>
      <c r="AV282" s="51">
        <f t="shared" si="21"/>
        <v>0</v>
      </c>
      <c r="AW282" s="257"/>
      <c r="AX282" s="257"/>
      <c r="AY282" s="257"/>
      <c r="AZ282" s="257"/>
      <c r="BA282" s="257"/>
      <c r="BB282" s="257"/>
      <c r="BC282" s="813"/>
      <c r="BD282" s="810"/>
      <c r="BE282" s="51">
        <f t="shared" si="22"/>
        <v>0</v>
      </c>
      <c r="BF282" s="257"/>
      <c r="BG282" s="257"/>
      <c r="BH282" s="257"/>
      <c r="BI282" s="257"/>
      <c r="BJ282" s="257"/>
      <c r="BK282" s="257"/>
      <c r="BL282" s="813"/>
      <c r="BM282" s="816"/>
      <c r="BN282" s="51">
        <f t="shared" si="23"/>
        <v>0</v>
      </c>
      <c r="BO282" s="257"/>
      <c r="BP282" s="257"/>
      <c r="BQ282" s="257"/>
      <c r="BR282" s="257"/>
      <c r="BS282" s="257"/>
      <c r="BT282" s="257"/>
      <c r="BU282" s="821"/>
      <c r="BV282" s="822"/>
      <c r="BW282" s="822"/>
      <c r="BX282" s="822"/>
      <c r="BY282" s="822"/>
      <c r="BZ282" s="822"/>
      <c r="CA282" s="822"/>
      <c r="CB282" s="822"/>
      <c r="CC282" s="823"/>
    </row>
    <row r="283" spans="1:81" s="58" customFormat="1" ht="40.200000000000003" customHeight="1" x14ac:dyDescent="0.3">
      <c r="A283" s="34"/>
      <c r="B283" s="982"/>
      <c r="C283" s="869"/>
      <c r="D283" s="872"/>
      <c r="E283" s="852"/>
      <c r="F283" s="852"/>
      <c r="G283" s="852"/>
      <c r="H283" s="852"/>
      <c r="I283" s="1185"/>
      <c r="J283" s="813"/>
      <c r="K283" s="855"/>
      <c r="L283" s="858"/>
      <c r="M283" s="861"/>
      <c r="N283" s="837"/>
      <c r="O283" s="840"/>
      <c r="P283" s="864"/>
      <c r="Q283" s="867"/>
      <c r="R283" s="813"/>
      <c r="S283" s="39"/>
      <c r="T283" s="236"/>
      <c r="U283" s="236"/>
      <c r="V283" s="236"/>
      <c r="W283" s="39"/>
      <c r="X283" s="31"/>
      <c r="Y283" s="31"/>
      <c r="Z283" s="31"/>
      <c r="AA283" s="31"/>
      <c r="AB283" s="813"/>
      <c r="AC283" s="828"/>
      <c r="AD283" s="51">
        <f t="shared" si="25"/>
        <v>0</v>
      </c>
      <c r="AE283" s="51">
        <f t="shared" si="25"/>
        <v>0</v>
      </c>
      <c r="AF283" s="51">
        <f t="shared" si="25"/>
        <v>0</v>
      </c>
      <c r="AG283" s="51">
        <f t="shared" si="25"/>
        <v>0</v>
      </c>
      <c r="AH283" s="51">
        <f t="shared" si="25"/>
        <v>0</v>
      </c>
      <c r="AI283" s="51">
        <f t="shared" si="25"/>
        <v>0</v>
      </c>
      <c r="AJ283" s="51">
        <f t="shared" si="25"/>
        <v>0</v>
      </c>
      <c r="AK283" s="813"/>
      <c r="AL283" s="831"/>
      <c r="AM283" s="51">
        <f t="shared" si="20"/>
        <v>0</v>
      </c>
      <c r="AN283" s="257"/>
      <c r="AO283" s="257"/>
      <c r="AP283" s="257"/>
      <c r="AQ283" s="257"/>
      <c r="AR283" s="257"/>
      <c r="AS283" s="257"/>
      <c r="AT283" s="813"/>
      <c r="AU283" s="834"/>
      <c r="AV283" s="51">
        <f t="shared" si="21"/>
        <v>0</v>
      </c>
      <c r="AW283" s="257"/>
      <c r="AX283" s="257"/>
      <c r="AY283" s="257"/>
      <c r="AZ283" s="257"/>
      <c r="BA283" s="257"/>
      <c r="BB283" s="257"/>
      <c r="BC283" s="813"/>
      <c r="BD283" s="810"/>
      <c r="BE283" s="51">
        <f t="shared" si="22"/>
        <v>0</v>
      </c>
      <c r="BF283" s="257"/>
      <c r="BG283" s="257"/>
      <c r="BH283" s="257"/>
      <c r="BI283" s="257"/>
      <c r="BJ283" s="257"/>
      <c r="BK283" s="257"/>
      <c r="BL283" s="813"/>
      <c r="BM283" s="816"/>
      <c r="BN283" s="51">
        <f t="shared" si="23"/>
        <v>0</v>
      </c>
      <c r="BO283" s="257"/>
      <c r="BP283" s="257"/>
      <c r="BQ283" s="257"/>
      <c r="BR283" s="257"/>
      <c r="BS283" s="257"/>
      <c r="BT283" s="257"/>
      <c r="BU283" s="821"/>
      <c r="BV283" s="822"/>
      <c r="BW283" s="822"/>
      <c r="BX283" s="822"/>
      <c r="BY283" s="822"/>
      <c r="BZ283" s="822"/>
      <c r="CA283" s="822"/>
      <c r="CB283" s="822"/>
      <c r="CC283" s="823"/>
    </row>
    <row r="284" spans="1:81" s="58" customFormat="1" ht="40.200000000000003" customHeight="1" thickBot="1" x14ac:dyDescent="0.35">
      <c r="A284" s="34"/>
      <c r="B284" s="982"/>
      <c r="C284" s="869"/>
      <c r="D284" s="873"/>
      <c r="E284" s="853"/>
      <c r="F284" s="853"/>
      <c r="G284" s="853"/>
      <c r="H284" s="853"/>
      <c r="I284" s="1186"/>
      <c r="J284" s="814"/>
      <c r="K284" s="856"/>
      <c r="L284" s="859"/>
      <c r="M284" s="862"/>
      <c r="N284" s="838"/>
      <c r="O284" s="841"/>
      <c r="P284" s="865"/>
      <c r="Q284" s="874"/>
      <c r="R284" s="814"/>
      <c r="S284" s="232"/>
      <c r="T284" s="237"/>
      <c r="U284" s="237"/>
      <c r="V284" s="237"/>
      <c r="W284" s="232"/>
      <c r="X284" s="260"/>
      <c r="Y284" s="260"/>
      <c r="Z284" s="260"/>
      <c r="AA284" s="260"/>
      <c r="AB284" s="814"/>
      <c r="AC284" s="829"/>
      <c r="AD284" s="46">
        <f t="shared" si="25"/>
        <v>0</v>
      </c>
      <c r="AE284" s="46">
        <f t="shared" si="25"/>
        <v>0</v>
      </c>
      <c r="AF284" s="46">
        <f t="shared" si="25"/>
        <v>0</v>
      </c>
      <c r="AG284" s="46">
        <f t="shared" si="25"/>
        <v>0</v>
      </c>
      <c r="AH284" s="46">
        <f t="shared" si="25"/>
        <v>0</v>
      </c>
      <c r="AI284" s="46">
        <f t="shared" si="25"/>
        <v>0</v>
      </c>
      <c r="AJ284" s="46">
        <f t="shared" si="25"/>
        <v>0</v>
      </c>
      <c r="AK284" s="814"/>
      <c r="AL284" s="832"/>
      <c r="AM284" s="46">
        <f t="shared" si="20"/>
        <v>0</v>
      </c>
      <c r="AN284" s="49"/>
      <c r="AO284" s="49"/>
      <c r="AP284" s="49"/>
      <c r="AQ284" s="49"/>
      <c r="AR284" s="49"/>
      <c r="AS284" s="49"/>
      <c r="AT284" s="814"/>
      <c r="AU284" s="835"/>
      <c r="AV284" s="46">
        <f t="shared" si="21"/>
        <v>0</v>
      </c>
      <c r="AW284" s="49"/>
      <c r="AX284" s="49"/>
      <c r="AY284" s="49"/>
      <c r="AZ284" s="49"/>
      <c r="BA284" s="49"/>
      <c r="BB284" s="49"/>
      <c r="BC284" s="814"/>
      <c r="BD284" s="811"/>
      <c r="BE284" s="46">
        <f t="shared" si="22"/>
        <v>0</v>
      </c>
      <c r="BF284" s="49"/>
      <c r="BG284" s="49"/>
      <c r="BH284" s="49"/>
      <c r="BI284" s="49"/>
      <c r="BJ284" s="49"/>
      <c r="BK284" s="49"/>
      <c r="BL284" s="814"/>
      <c r="BM284" s="817"/>
      <c r="BN284" s="46">
        <f t="shared" si="23"/>
        <v>0</v>
      </c>
      <c r="BO284" s="49"/>
      <c r="BP284" s="49"/>
      <c r="BQ284" s="49"/>
      <c r="BR284" s="49"/>
      <c r="BS284" s="49"/>
      <c r="BT284" s="49"/>
      <c r="BU284" s="824"/>
      <c r="BV284" s="825"/>
      <c r="BW284" s="825"/>
      <c r="BX284" s="825"/>
      <c r="BY284" s="825"/>
      <c r="BZ284" s="825"/>
      <c r="CA284" s="825"/>
      <c r="CB284" s="825"/>
      <c r="CC284" s="826"/>
    </row>
    <row r="285" spans="1:81" s="58" customFormat="1" ht="40.200000000000003" customHeight="1" thickTop="1" x14ac:dyDescent="0.3">
      <c r="A285" s="34"/>
      <c r="B285" s="982"/>
      <c r="C285" s="869"/>
      <c r="D285" s="871">
        <v>4104</v>
      </c>
      <c r="E285" s="851" t="s">
        <v>7616</v>
      </c>
      <c r="F285" s="851">
        <v>4104008</v>
      </c>
      <c r="G285" s="851" t="s">
        <v>7617</v>
      </c>
      <c r="H285" s="851" t="s">
        <v>7618</v>
      </c>
      <c r="I285" s="1184">
        <v>202100450125</v>
      </c>
      <c r="J285" s="812">
        <v>310</v>
      </c>
      <c r="K285" s="854" t="str">
        <f>+[5]Metas!K355</f>
        <v xml:space="preserve">Elementos de rehabilitación visual suministrados a los adultos mayores priorizados </v>
      </c>
      <c r="L285" s="857"/>
      <c r="M285" s="860">
        <f>SUM(N285:Q285)</f>
        <v>0</v>
      </c>
      <c r="N285" s="836"/>
      <c r="O285" s="839"/>
      <c r="P285" s="863"/>
      <c r="Q285" s="866"/>
      <c r="R285" s="812">
        <f>+$J285</f>
        <v>310</v>
      </c>
      <c r="S285" s="231"/>
      <c r="T285" s="235"/>
      <c r="U285" s="235"/>
      <c r="V285" s="235"/>
      <c r="W285" s="231"/>
      <c r="X285" s="256"/>
      <c r="Y285" s="256"/>
      <c r="Z285" s="256"/>
      <c r="AA285" s="256"/>
      <c r="AB285" s="812">
        <f>+$J285</f>
        <v>310</v>
      </c>
      <c r="AC285" s="827">
        <f>+L285</f>
        <v>0</v>
      </c>
      <c r="AD285" s="44">
        <f t="shared" si="25"/>
        <v>0</v>
      </c>
      <c r="AE285" s="44">
        <f t="shared" si="25"/>
        <v>0</v>
      </c>
      <c r="AF285" s="44">
        <f t="shared" si="25"/>
        <v>0</v>
      </c>
      <c r="AG285" s="44">
        <f t="shared" si="25"/>
        <v>0</v>
      </c>
      <c r="AH285" s="44">
        <f t="shared" si="25"/>
        <v>0</v>
      </c>
      <c r="AI285" s="44">
        <f t="shared" si="25"/>
        <v>0</v>
      </c>
      <c r="AJ285" s="44">
        <f t="shared" si="25"/>
        <v>0</v>
      </c>
      <c r="AK285" s="812">
        <f>+$J285</f>
        <v>310</v>
      </c>
      <c r="AL285" s="830">
        <f>+N285</f>
        <v>0</v>
      </c>
      <c r="AM285" s="44">
        <f t="shared" si="20"/>
        <v>0</v>
      </c>
      <c r="AN285" s="47"/>
      <c r="AO285" s="47"/>
      <c r="AP285" s="47"/>
      <c r="AQ285" s="47"/>
      <c r="AR285" s="47"/>
      <c r="AS285" s="47"/>
      <c r="AT285" s="812">
        <f>+$J285</f>
        <v>310</v>
      </c>
      <c r="AU285" s="833">
        <f>+O285</f>
        <v>0</v>
      </c>
      <c r="AV285" s="44">
        <f t="shared" si="21"/>
        <v>0</v>
      </c>
      <c r="AW285" s="47"/>
      <c r="AX285" s="47"/>
      <c r="AY285" s="47"/>
      <c r="AZ285" s="47"/>
      <c r="BA285" s="47"/>
      <c r="BB285" s="47"/>
      <c r="BC285" s="812">
        <f>+$J285</f>
        <v>310</v>
      </c>
      <c r="BD285" s="809">
        <f>+P285</f>
        <v>0</v>
      </c>
      <c r="BE285" s="44">
        <f t="shared" si="22"/>
        <v>0</v>
      </c>
      <c r="BF285" s="47"/>
      <c r="BG285" s="47"/>
      <c r="BH285" s="47"/>
      <c r="BI285" s="47"/>
      <c r="BJ285" s="47"/>
      <c r="BK285" s="47"/>
      <c r="BL285" s="812">
        <f>+$J285</f>
        <v>310</v>
      </c>
      <c r="BM285" s="815">
        <f>+Q285</f>
        <v>0</v>
      </c>
      <c r="BN285" s="44">
        <f t="shared" si="23"/>
        <v>0</v>
      </c>
      <c r="BO285" s="47"/>
      <c r="BP285" s="47"/>
      <c r="BQ285" s="47"/>
      <c r="BR285" s="47"/>
      <c r="BS285" s="47"/>
      <c r="BT285" s="47"/>
      <c r="BU285" s="818"/>
      <c r="BV285" s="819"/>
      <c r="BW285" s="819"/>
      <c r="BX285" s="819"/>
      <c r="BY285" s="819"/>
      <c r="BZ285" s="819"/>
      <c r="CA285" s="819"/>
      <c r="CB285" s="819"/>
      <c r="CC285" s="820"/>
    </row>
    <row r="286" spans="1:81" s="58" customFormat="1" ht="40.200000000000003" customHeight="1" x14ac:dyDescent="0.3">
      <c r="A286" s="34"/>
      <c r="B286" s="982"/>
      <c r="C286" s="869"/>
      <c r="D286" s="872"/>
      <c r="E286" s="852"/>
      <c r="F286" s="852"/>
      <c r="G286" s="852"/>
      <c r="H286" s="852"/>
      <c r="I286" s="1185"/>
      <c r="J286" s="813"/>
      <c r="K286" s="855"/>
      <c r="L286" s="858"/>
      <c r="M286" s="861"/>
      <c r="N286" s="837"/>
      <c r="O286" s="840"/>
      <c r="P286" s="864"/>
      <c r="Q286" s="867"/>
      <c r="R286" s="813"/>
      <c r="S286" s="39"/>
      <c r="T286" s="236"/>
      <c r="U286" s="236"/>
      <c r="V286" s="236"/>
      <c r="W286" s="39"/>
      <c r="X286" s="31"/>
      <c r="Y286" s="31"/>
      <c r="Z286" s="31"/>
      <c r="AA286" s="31"/>
      <c r="AB286" s="813"/>
      <c r="AC286" s="828"/>
      <c r="AD286" s="51">
        <f t="shared" si="25"/>
        <v>0</v>
      </c>
      <c r="AE286" s="51">
        <f t="shared" si="25"/>
        <v>0</v>
      </c>
      <c r="AF286" s="51">
        <f t="shared" si="25"/>
        <v>0</v>
      </c>
      <c r="AG286" s="51">
        <f t="shared" si="25"/>
        <v>0</v>
      </c>
      <c r="AH286" s="51">
        <f t="shared" si="25"/>
        <v>0</v>
      </c>
      <c r="AI286" s="51">
        <f t="shared" si="25"/>
        <v>0</v>
      </c>
      <c r="AJ286" s="51">
        <f t="shared" si="25"/>
        <v>0</v>
      </c>
      <c r="AK286" s="813"/>
      <c r="AL286" s="831"/>
      <c r="AM286" s="51">
        <f t="shared" si="20"/>
        <v>0</v>
      </c>
      <c r="AN286" s="257"/>
      <c r="AO286" s="257"/>
      <c r="AP286" s="257"/>
      <c r="AQ286" s="257"/>
      <c r="AR286" s="257"/>
      <c r="AS286" s="257"/>
      <c r="AT286" s="813"/>
      <c r="AU286" s="834"/>
      <c r="AV286" s="51">
        <f t="shared" si="21"/>
        <v>0</v>
      </c>
      <c r="AW286" s="257"/>
      <c r="AX286" s="257"/>
      <c r="AY286" s="257"/>
      <c r="AZ286" s="257"/>
      <c r="BA286" s="257"/>
      <c r="BB286" s="257"/>
      <c r="BC286" s="813"/>
      <c r="BD286" s="810"/>
      <c r="BE286" s="51">
        <f t="shared" si="22"/>
        <v>0</v>
      </c>
      <c r="BF286" s="257"/>
      <c r="BG286" s="257"/>
      <c r="BH286" s="257"/>
      <c r="BI286" s="257"/>
      <c r="BJ286" s="257"/>
      <c r="BK286" s="257"/>
      <c r="BL286" s="813"/>
      <c r="BM286" s="816"/>
      <c r="BN286" s="51">
        <f t="shared" si="23"/>
        <v>0</v>
      </c>
      <c r="BO286" s="257"/>
      <c r="BP286" s="257"/>
      <c r="BQ286" s="257"/>
      <c r="BR286" s="257"/>
      <c r="BS286" s="257"/>
      <c r="BT286" s="257"/>
      <c r="BU286" s="821"/>
      <c r="BV286" s="822"/>
      <c r="BW286" s="822"/>
      <c r="BX286" s="822"/>
      <c r="BY286" s="822"/>
      <c r="BZ286" s="822"/>
      <c r="CA286" s="822"/>
      <c r="CB286" s="822"/>
      <c r="CC286" s="823"/>
    </row>
    <row r="287" spans="1:81" s="58" customFormat="1" ht="40.200000000000003" customHeight="1" x14ac:dyDescent="0.3">
      <c r="A287" s="34"/>
      <c r="B287" s="982"/>
      <c r="C287" s="869"/>
      <c r="D287" s="872"/>
      <c r="E287" s="852"/>
      <c r="F287" s="852"/>
      <c r="G287" s="852"/>
      <c r="H287" s="852"/>
      <c r="I287" s="1185"/>
      <c r="J287" s="813"/>
      <c r="K287" s="855"/>
      <c r="L287" s="858"/>
      <c r="M287" s="861"/>
      <c r="N287" s="837"/>
      <c r="O287" s="840"/>
      <c r="P287" s="864"/>
      <c r="Q287" s="867"/>
      <c r="R287" s="813"/>
      <c r="S287" s="39"/>
      <c r="T287" s="236"/>
      <c r="U287" s="236"/>
      <c r="V287" s="236"/>
      <c r="W287" s="39"/>
      <c r="X287" s="31"/>
      <c r="Y287" s="31"/>
      <c r="Z287" s="31"/>
      <c r="AA287" s="31"/>
      <c r="AB287" s="813"/>
      <c r="AC287" s="828"/>
      <c r="AD287" s="51">
        <f t="shared" si="25"/>
        <v>0</v>
      </c>
      <c r="AE287" s="51">
        <f t="shared" si="25"/>
        <v>0</v>
      </c>
      <c r="AF287" s="51">
        <f t="shared" si="25"/>
        <v>0</v>
      </c>
      <c r="AG287" s="51">
        <f t="shared" si="25"/>
        <v>0</v>
      </c>
      <c r="AH287" s="51">
        <f t="shared" si="25"/>
        <v>0</v>
      </c>
      <c r="AI287" s="51">
        <f t="shared" si="25"/>
        <v>0</v>
      </c>
      <c r="AJ287" s="51">
        <f t="shared" si="25"/>
        <v>0</v>
      </c>
      <c r="AK287" s="813"/>
      <c r="AL287" s="831"/>
      <c r="AM287" s="51">
        <f t="shared" si="20"/>
        <v>0</v>
      </c>
      <c r="AN287" s="257"/>
      <c r="AO287" s="257"/>
      <c r="AP287" s="257"/>
      <c r="AQ287" s="257"/>
      <c r="AR287" s="257"/>
      <c r="AS287" s="257"/>
      <c r="AT287" s="813"/>
      <c r="AU287" s="834"/>
      <c r="AV287" s="51">
        <f t="shared" si="21"/>
        <v>0</v>
      </c>
      <c r="AW287" s="257"/>
      <c r="AX287" s="257"/>
      <c r="AY287" s="257"/>
      <c r="AZ287" s="257"/>
      <c r="BA287" s="257"/>
      <c r="BB287" s="257"/>
      <c r="BC287" s="813"/>
      <c r="BD287" s="810"/>
      <c r="BE287" s="51">
        <f t="shared" si="22"/>
        <v>0</v>
      </c>
      <c r="BF287" s="257"/>
      <c r="BG287" s="257"/>
      <c r="BH287" s="257"/>
      <c r="BI287" s="257"/>
      <c r="BJ287" s="257"/>
      <c r="BK287" s="257"/>
      <c r="BL287" s="813"/>
      <c r="BM287" s="816"/>
      <c r="BN287" s="51">
        <f t="shared" si="23"/>
        <v>0</v>
      </c>
      <c r="BO287" s="257"/>
      <c r="BP287" s="257"/>
      <c r="BQ287" s="257"/>
      <c r="BR287" s="257"/>
      <c r="BS287" s="257"/>
      <c r="BT287" s="257"/>
      <c r="BU287" s="821"/>
      <c r="BV287" s="822"/>
      <c r="BW287" s="822"/>
      <c r="BX287" s="822"/>
      <c r="BY287" s="822"/>
      <c r="BZ287" s="822"/>
      <c r="CA287" s="822"/>
      <c r="CB287" s="822"/>
      <c r="CC287" s="823"/>
    </row>
    <row r="288" spans="1:81" s="58" customFormat="1" ht="40.200000000000003" customHeight="1" thickBot="1" x14ac:dyDescent="0.35">
      <c r="A288" s="34"/>
      <c r="B288" s="982"/>
      <c r="C288" s="869"/>
      <c r="D288" s="873"/>
      <c r="E288" s="853"/>
      <c r="F288" s="853"/>
      <c r="G288" s="853"/>
      <c r="H288" s="853"/>
      <c r="I288" s="1186"/>
      <c r="J288" s="814"/>
      <c r="K288" s="856"/>
      <c r="L288" s="859"/>
      <c r="M288" s="862"/>
      <c r="N288" s="838"/>
      <c r="O288" s="841"/>
      <c r="P288" s="865"/>
      <c r="Q288" s="874"/>
      <c r="R288" s="814"/>
      <c r="S288" s="232"/>
      <c r="T288" s="237"/>
      <c r="U288" s="237"/>
      <c r="V288" s="237"/>
      <c r="W288" s="232"/>
      <c r="X288" s="260"/>
      <c r="Y288" s="260"/>
      <c r="Z288" s="260"/>
      <c r="AA288" s="260"/>
      <c r="AB288" s="814"/>
      <c r="AC288" s="829"/>
      <c r="AD288" s="46">
        <f t="shared" si="25"/>
        <v>0</v>
      </c>
      <c r="AE288" s="46">
        <f t="shared" si="25"/>
        <v>0</v>
      </c>
      <c r="AF288" s="46">
        <f t="shared" si="25"/>
        <v>0</v>
      </c>
      <c r="AG288" s="46">
        <f t="shared" si="25"/>
        <v>0</v>
      </c>
      <c r="AH288" s="46">
        <f t="shared" si="25"/>
        <v>0</v>
      </c>
      <c r="AI288" s="46">
        <f t="shared" si="25"/>
        <v>0</v>
      </c>
      <c r="AJ288" s="46">
        <f t="shared" si="25"/>
        <v>0</v>
      </c>
      <c r="AK288" s="814"/>
      <c r="AL288" s="832"/>
      <c r="AM288" s="46">
        <f t="shared" si="20"/>
        <v>0</v>
      </c>
      <c r="AN288" s="49"/>
      <c r="AO288" s="49"/>
      <c r="AP288" s="49"/>
      <c r="AQ288" s="49"/>
      <c r="AR288" s="49"/>
      <c r="AS288" s="49"/>
      <c r="AT288" s="814"/>
      <c r="AU288" s="835"/>
      <c r="AV288" s="46">
        <f t="shared" si="21"/>
        <v>0</v>
      </c>
      <c r="AW288" s="49"/>
      <c r="AX288" s="49"/>
      <c r="AY288" s="49"/>
      <c r="AZ288" s="49"/>
      <c r="BA288" s="49"/>
      <c r="BB288" s="49"/>
      <c r="BC288" s="814"/>
      <c r="BD288" s="811"/>
      <c r="BE288" s="46">
        <f t="shared" si="22"/>
        <v>0</v>
      </c>
      <c r="BF288" s="49"/>
      <c r="BG288" s="49"/>
      <c r="BH288" s="49"/>
      <c r="BI288" s="49"/>
      <c r="BJ288" s="49"/>
      <c r="BK288" s="49"/>
      <c r="BL288" s="814"/>
      <c r="BM288" s="817"/>
      <c r="BN288" s="46">
        <f t="shared" si="23"/>
        <v>0</v>
      </c>
      <c r="BO288" s="49"/>
      <c r="BP288" s="49"/>
      <c r="BQ288" s="49"/>
      <c r="BR288" s="49"/>
      <c r="BS288" s="49"/>
      <c r="BT288" s="49"/>
      <c r="BU288" s="824"/>
      <c r="BV288" s="825"/>
      <c r="BW288" s="825"/>
      <c r="BX288" s="825"/>
      <c r="BY288" s="825"/>
      <c r="BZ288" s="825"/>
      <c r="CA288" s="825"/>
      <c r="CB288" s="825"/>
      <c r="CC288" s="826"/>
    </row>
    <row r="289" spans="1:81" s="58" customFormat="1" ht="40.200000000000003" customHeight="1" thickTop="1" x14ac:dyDescent="0.3">
      <c r="A289" s="34"/>
      <c r="B289" s="982"/>
      <c r="C289" s="869"/>
      <c r="D289" s="871">
        <v>4104</v>
      </c>
      <c r="E289" s="851" t="s">
        <v>7616</v>
      </c>
      <c r="F289" s="851">
        <v>4104008</v>
      </c>
      <c r="G289" s="851" t="s">
        <v>7617</v>
      </c>
      <c r="H289" s="851" t="s">
        <v>7618</v>
      </c>
      <c r="I289" s="1184">
        <v>202100450125</v>
      </c>
      <c r="J289" s="812">
        <v>311</v>
      </c>
      <c r="K289" s="854" t="str">
        <f>+[5]Metas!K356</f>
        <v xml:space="preserve">Elementos de rehabilitación oral suministrados a los adultos mayores priorizados </v>
      </c>
      <c r="L289" s="857"/>
      <c r="M289" s="860">
        <f>SUM(N289:Q289)</f>
        <v>0</v>
      </c>
      <c r="N289" s="836"/>
      <c r="O289" s="839"/>
      <c r="P289" s="863"/>
      <c r="Q289" s="866"/>
      <c r="R289" s="812">
        <f>+$J289</f>
        <v>311</v>
      </c>
      <c r="S289" s="231"/>
      <c r="T289" s="235"/>
      <c r="U289" s="235"/>
      <c r="V289" s="235"/>
      <c r="W289" s="231"/>
      <c r="X289" s="256"/>
      <c r="Y289" s="256"/>
      <c r="Z289" s="256"/>
      <c r="AA289" s="256"/>
      <c r="AB289" s="812">
        <f>+$J289</f>
        <v>311</v>
      </c>
      <c r="AC289" s="827">
        <f>+L289</f>
        <v>0</v>
      </c>
      <c r="AD289" s="44">
        <f t="shared" si="25"/>
        <v>0</v>
      </c>
      <c r="AE289" s="44">
        <f t="shared" si="25"/>
        <v>0</v>
      </c>
      <c r="AF289" s="44">
        <f t="shared" si="25"/>
        <v>0</v>
      </c>
      <c r="AG289" s="44">
        <f t="shared" si="25"/>
        <v>0</v>
      </c>
      <c r="AH289" s="44">
        <f t="shared" si="25"/>
        <v>0</v>
      </c>
      <c r="AI289" s="44">
        <f t="shared" si="25"/>
        <v>0</v>
      </c>
      <c r="AJ289" s="44">
        <f t="shared" si="25"/>
        <v>0</v>
      </c>
      <c r="AK289" s="812">
        <f>+$J289</f>
        <v>311</v>
      </c>
      <c r="AL289" s="830">
        <f>+N289</f>
        <v>0</v>
      </c>
      <c r="AM289" s="44">
        <f t="shared" si="20"/>
        <v>0</v>
      </c>
      <c r="AN289" s="47"/>
      <c r="AO289" s="47"/>
      <c r="AP289" s="47"/>
      <c r="AQ289" s="47"/>
      <c r="AR289" s="47"/>
      <c r="AS289" s="47"/>
      <c r="AT289" s="812">
        <f>+$J289</f>
        <v>311</v>
      </c>
      <c r="AU289" s="833">
        <f>+O289</f>
        <v>0</v>
      </c>
      <c r="AV289" s="44">
        <f t="shared" si="21"/>
        <v>0</v>
      </c>
      <c r="AW289" s="47"/>
      <c r="AX289" s="47"/>
      <c r="AY289" s="47"/>
      <c r="AZ289" s="47"/>
      <c r="BA289" s="47"/>
      <c r="BB289" s="47"/>
      <c r="BC289" s="812">
        <f>+$J289</f>
        <v>311</v>
      </c>
      <c r="BD289" s="809">
        <f>+P289</f>
        <v>0</v>
      </c>
      <c r="BE289" s="44">
        <f t="shared" si="22"/>
        <v>0</v>
      </c>
      <c r="BF289" s="47"/>
      <c r="BG289" s="47"/>
      <c r="BH289" s="47"/>
      <c r="BI289" s="47"/>
      <c r="BJ289" s="47"/>
      <c r="BK289" s="47"/>
      <c r="BL289" s="812">
        <f>+$J289</f>
        <v>311</v>
      </c>
      <c r="BM289" s="815">
        <f>+Q289</f>
        <v>0</v>
      </c>
      <c r="BN289" s="44">
        <f t="shared" si="23"/>
        <v>0</v>
      </c>
      <c r="BO289" s="47"/>
      <c r="BP289" s="47"/>
      <c r="BQ289" s="47"/>
      <c r="BR289" s="47"/>
      <c r="BS289" s="47"/>
      <c r="BT289" s="47"/>
      <c r="BU289" s="818"/>
      <c r="BV289" s="819"/>
      <c r="BW289" s="819"/>
      <c r="BX289" s="819"/>
      <c r="BY289" s="819"/>
      <c r="BZ289" s="819"/>
      <c r="CA289" s="819"/>
      <c r="CB289" s="819"/>
      <c r="CC289" s="820"/>
    </row>
    <row r="290" spans="1:81" s="58" customFormat="1" ht="40.200000000000003" customHeight="1" x14ac:dyDescent="0.3">
      <c r="A290" s="34"/>
      <c r="B290" s="982"/>
      <c r="C290" s="869"/>
      <c r="D290" s="872"/>
      <c r="E290" s="852"/>
      <c r="F290" s="852"/>
      <c r="G290" s="852"/>
      <c r="H290" s="852"/>
      <c r="I290" s="1185"/>
      <c r="J290" s="813"/>
      <c r="K290" s="855"/>
      <c r="L290" s="858"/>
      <c r="M290" s="861"/>
      <c r="N290" s="837"/>
      <c r="O290" s="840"/>
      <c r="P290" s="864"/>
      <c r="Q290" s="867"/>
      <c r="R290" s="813"/>
      <c r="S290" s="39"/>
      <c r="T290" s="236"/>
      <c r="U290" s="236"/>
      <c r="V290" s="236"/>
      <c r="W290" s="39"/>
      <c r="X290" s="31"/>
      <c r="Y290" s="31"/>
      <c r="Z290" s="31"/>
      <c r="AA290" s="31"/>
      <c r="AB290" s="813"/>
      <c r="AC290" s="828"/>
      <c r="AD290" s="51">
        <f t="shared" si="25"/>
        <v>0</v>
      </c>
      <c r="AE290" s="51">
        <f t="shared" si="25"/>
        <v>0</v>
      </c>
      <c r="AF290" s="51">
        <f t="shared" si="25"/>
        <v>0</v>
      </c>
      <c r="AG290" s="51">
        <f t="shared" si="25"/>
        <v>0</v>
      </c>
      <c r="AH290" s="51">
        <f t="shared" si="25"/>
        <v>0</v>
      </c>
      <c r="AI290" s="51">
        <f t="shared" si="25"/>
        <v>0</v>
      </c>
      <c r="AJ290" s="51">
        <f t="shared" si="25"/>
        <v>0</v>
      </c>
      <c r="AK290" s="813"/>
      <c r="AL290" s="831"/>
      <c r="AM290" s="51">
        <f t="shared" si="20"/>
        <v>0</v>
      </c>
      <c r="AN290" s="257"/>
      <c r="AO290" s="257"/>
      <c r="AP290" s="257"/>
      <c r="AQ290" s="257"/>
      <c r="AR290" s="257"/>
      <c r="AS290" s="257"/>
      <c r="AT290" s="813"/>
      <c r="AU290" s="834"/>
      <c r="AV290" s="51">
        <f t="shared" si="21"/>
        <v>0</v>
      </c>
      <c r="AW290" s="257"/>
      <c r="AX290" s="257"/>
      <c r="AY290" s="257"/>
      <c r="AZ290" s="257"/>
      <c r="BA290" s="257"/>
      <c r="BB290" s="257"/>
      <c r="BC290" s="813"/>
      <c r="BD290" s="810"/>
      <c r="BE290" s="51">
        <f t="shared" si="22"/>
        <v>0</v>
      </c>
      <c r="BF290" s="257"/>
      <c r="BG290" s="257"/>
      <c r="BH290" s="257"/>
      <c r="BI290" s="257"/>
      <c r="BJ290" s="257"/>
      <c r="BK290" s="257"/>
      <c r="BL290" s="813"/>
      <c r="BM290" s="816"/>
      <c r="BN290" s="51">
        <f t="shared" si="23"/>
        <v>0</v>
      </c>
      <c r="BO290" s="257"/>
      <c r="BP290" s="257"/>
      <c r="BQ290" s="257"/>
      <c r="BR290" s="257"/>
      <c r="BS290" s="257"/>
      <c r="BT290" s="257"/>
      <c r="BU290" s="821"/>
      <c r="BV290" s="822"/>
      <c r="BW290" s="822"/>
      <c r="BX290" s="822"/>
      <c r="BY290" s="822"/>
      <c r="BZ290" s="822"/>
      <c r="CA290" s="822"/>
      <c r="CB290" s="822"/>
      <c r="CC290" s="823"/>
    </row>
    <row r="291" spans="1:81" s="58" customFormat="1" ht="40.200000000000003" customHeight="1" x14ac:dyDescent="0.3">
      <c r="A291" s="34"/>
      <c r="B291" s="982"/>
      <c r="C291" s="869"/>
      <c r="D291" s="872"/>
      <c r="E291" s="852"/>
      <c r="F291" s="852"/>
      <c r="G291" s="852"/>
      <c r="H291" s="852"/>
      <c r="I291" s="1185"/>
      <c r="J291" s="813"/>
      <c r="K291" s="855"/>
      <c r="L291" s="858"/>
      <c r="M291" s="861"/>
      <c r="N291" s="837"/>
      <c r="O291" s="840"/>
      <c r="P291" s="864"/>
      <c r="Q291" s="867"/>
      <c r="R291" s="813"/>
      <c r="S291" s="39"/>
      <c r="T291" s="236"/>
      <c r="U291" s="236"/>
      <c r="V291" s="236"/>
      <c r="W291" s="39"/>
      <c r="X291" s="31"/>
      <c r="Y291" s="31"/>
      <c r="Z291" s="31"/>
      <c r="AA291" s="31"/>
      <c r="AB291" s="813"/>
      <c r="AC291" s="828"/>
      <c r="AD291" s="51">
        <f t="shared" si="25"/>
        <v>0</v>
      </c>
      <c r="AE291" s="51">
        <f t="shared" si="25"/>
        <v>0</v>
      </c>
      <c r="AF291" s="51">
        <f t="shared" si="25"/>
        <v>0</v>
      </c>
      <c r="AG291" s="51">
        <f t="shared" si="25"/>
        <v>0</v>
      </c>
      <c r="AH291" s="51">
        <f t="shared" si="25"/>
        <v>0</v>
      </c>
      <c r="AI291" s="51">
        <f t="shared" si="25"/>
        <v>0</v>
      </c>
      <c r="AJ291" s="51">
        <f t="shared" si="25"/>
        <v>0</v>
      </c>
      <c r="AK291" s="813"/>
      <c r="AL291" s="831"/>
      <c r="AM291" s="51">
        <f t="shared" si="20"/>
        <v>0</v>
      </c>
      <c r="AN291" s="257"/>
      <c r="AO291" s="257"/>
      <c r="AP291" s="257"/>
      <c r="AQ291" s="257"/>
      <c r="AR291" s="257"/>
      <c r="AS291" s="257"/>
      <c r="AT291" s="813"/>
      <c r="AU291" s="834"/>
      <c r="AV291" s="51">
        <f t="shared" si="21"/>
        <v>0</v>
      </c>
      <c r="AW291" s="257"/>
      <c r="AX291" s="257"/>
      <c r="AY291" s="257"/>
      <c r="AZ291" s="257"/>
      <c r="BA291" s="257"/>
      <c r="BB291" s="257"/>
      <c r="BC291" s="813"/>
      <c r="BD291" s="810"/>
      <c r="BE291" s="51">
        <f t="shared" si="22"/>
        <v>0</v>
      </c>
      <c r="BF291" s="257"/>
      <c r="BG291" s="257"/>
      <c r="BH291" s="257"/>
      <c r="BI291" s="257"/>
      <c r="BJ291" s="257"/>
      <c r="BK291" s="257"/>
      <c r="BL291" s="813"/>
      <c r="BM291" s="816"/>
      <c r="BN291" s="51">
        <f t="shared" si="23"/>
        <v>0</v>
      </c>
      <c r="BO291" s="257"/>
      <c r="BP291" s="257"/>
      <c r="BQ291" s="257"/>
      <c r="BR291" s="257"/>
      <c r="BS291" s="257"/>
      <c r="BT291" s="257"/>
      <c r="BU291" s="821"/>
      <c r="BV291" s="822"/>
      <c r="BW291" s="822"/>
      <c r="BX291" s="822"/>
      <c r="BY291" s="822"/>
      <c r="BZ291" s="822"/>
      <c r="CA291" s="822"/>
      <c r="CB291" s="822"/>
      <c r="CC291" s="823"/>
    </row>
    <row r="292" spans="1:81" s="58" customFormat="1" ht="40.200000000000003" customHeight="1" thickBot="1" x14ac:dyDescent="0.35">
      <c r="A292" s="34"/>
      <c r="B292" s="982"/>
      <c r="C292" s="870"/>
      <c r="D292" s="873"/>
      <c r="E292" s="853"/>
      <c r="F292" s="853"/>
      <c r="G292" s="853"/>
      <c r="H292" s="853"/>
      <c r="I292" s="1186"/>
      <c r="J292" s="814"/>
      <c r="K292" s="856"/>
      <c r="L292" s="859"/>
      <c r="M292" s="862"/>
      <c r="N292" s="838"/>
      <c r="O292" s="841"/>
      <c r="P292" s="865"/>
      <c r="Q292" s="874"/>
      <c r="R292" s="814"/>
      <c r="S292" s="232"/>
      <c r="T292" s="237"/>
      <c r="U292" s="237"/>
      <c r="V292" s="237"/>
      <c r="W292" s="232"/>
      <c r="X292" s="260"/>
      <c r="Y292" s="260"/>
      <c r="Z292" s="260"/>
      <c r="AA292" s="260"/>
      <c r="AB292" s="814"/>
      <c r="AC292" s="829"/>
      <c r="AD292" s="46">
        <f t="shared" si="25"/>
        <v>0</v>
      </c>
      <c r="AE292" s="46">
        <f t="shared" si="25"/>
        <v>0</v>
      </c>
      <c r="AF292" s="46">
        <f t="shared" si="25"/>
        <v>0</v>
      </c>
      <c r="AG292" s="46">
        <f t="shared" si="25"/>
        <v>0</v>
      </c>
      <c r="AH292" s="46">
        <f t="shared" si="25"/>
        <v>0</v>
      </c>
      <c r="AI292" s="46">
        <f t="shared" si="25"/>
        <v>0</v>
      </c>
      <c r="AJ292" s="46">
        <f t="shared" si="25"/>
        <v>0</v>
      </c>
      <c r="AK292" s="814"/>
      <c r="AL292" s="832"/>
      <c r="AM292" s="46">
        <f t="shared" si="20"/>
        <v>0</v>
      </c>
      <c r="AN292" s="49"/>
      <c r="AO292" s="49"/>
      <c r="AP292" s="49"/>
      <c r="AQ292" s="49"/>
      <c r="AR292" s="49"/>
      <c r="AS292" s="49"/>
      <c r="AT292" s="814"/>
      <c r="AU292" s="835"/>
      <c r="AV292" s="46">
        <f t="shared" si="21"/>
        <v>0</v>
      </c>
      <c r="AW292" s="49"/>
      <c r="AX292" s="49"/>
      <c r="AY292" s="49"/>
      <c r="AZ292" s="49"/>
      <c r="BA292" s="49"/>
      <c r="BB292" s="49"/>
      <c r="BC292" s="814"/>
      <c r="BD292" s="811"/>
      <c r="BE292" s="46">
        <f t="shared" si="22"/>
        <v>0</v>
      </c>
      <c r="BF292" s="49"/>
      <c r="BG292" s="49"/>
      <c r="BH292" s="49"/>
      <c r="BI292" s="49"/>
      <c r="BJ292" s="49"/>
      <c r="BK292" s="49"/>
      <c r="BL292" s="814"/>
      <c r="BM292" s="817"/>
      <c r="BN292" s="46">
        <f t="shared" si="23"/>
        <v>0</v>
      </c>
      <c r="BO292" s="49"/>
      <c r="BP292" s="49"/>
      <c r="BQ292" s="49"/>
      <c r="BR292" s="49"/>
      <c r="BS292" s="49"/>
      <c r="BT292" s="49"/>
      <c r="BU292" s="824"/>
      <c r="BV292" s="825"/>
      <c r="BW292" s="825"/>
      <c r="BX292" s="825"/>
      <c r="BY292" s="825"/>
      <c r="BZ292" s="825"/>
      <c r="CA292" s="825"/>
      <c r="CB292" s="825"/>
      <c r="CC292" s="826"/>
    </row>
    <row r="293" spans="1:81" s="58" customFormat="1" ht="40.200000000000003" customHeight="1" thickTop="1" x14ac:dyDescent="0.3">
      <c r="A293" s="34"/>
      <c r="B293" s="982"/>
      <c r="C293" s="868" t="s">
        <v>443</v>
      </c>
      <c r="D293" s="871">
        <v>4104</v>
      </c>
      <c r="E293" s="851" t="s">
        <v>7616</v>
      </c>
      <c r="F293" s="851">
        <v>4104008</v>
      </c>
      <c r="G293" s="851" t="s">
        <v>7617</v>
      </c>
      <c r="H293" s="851" t="s">
        <v>7618</v>
      </c>
      <c r="I293" s="1184">
        <v>202100450125</v>
      </c>
      <c r="J293" s="812">
        <v>312</v>
      </c>
      <c r="K293" s="854" t="str">
        <f>+[5]Metas!K357</f>
        <v>Municipios con acompañamiento en la celebración del día del adulto mayor en el marco de la elección del COLOMBIANO DE ORO DEPARTAMENTAL</v>
      </c>
      <c r="L293" s="857"/>
      <c r="M293" s="860">
        <f>SUM(N293:Q293)</f>
        <v>0</v>
      </c>
      <c r="N293" s="836"/>
      <c r="O293" s="839"/>
      <c r="P293" s="863"/>
      <c r="Q293" s="866"/>
      <c r="R293" s="812">
        <f>+$J293</f>
        <v>312</v>
      </c>
      <c r="S293" s="231"/>
      <c r="T293" s="235"/>
      <c r="U293" s="235"/>
      <c r="V293" s="235"/>
      <c r="W293" s="231"/>
      <c r="X293" s="256"/>
      <c r="Y293" s="256"/>
      <c r="Z293" s="256"/>
      <c r="AA293" s="256"/>
      <c r="AB293" s="812">
        <f>+$J293</f>
        <v>312</v>
      </c>
      <c r="AC293" s="827">
        <f>+L293</f>
        <v>0</v>
      </c>
      <c r="AD293" s="44">
        <f t="shared" si="25"/>
        <v>0</v>
      </c>
      <c r="AE293" s="44">
        <f t="shared" si="25"/>
        <v>0</v>
      </c>
      <c r="AF293" s="44">
        <f t="shared" si="25"/>
        <v>0</v>
      </c>
      <c r="AG293" s="44">
        <f t="shared" si="25"/>
        <v>0</v>
      </c>
      <c r="AH293" s="44">
        <f t="shared" si="25"/>
        <v>0</v>
      </c>
      <c r="AI293" s="44">
        <f t="shared" si="25"/>
        <v>0</v>
      </c>
      <c r="AJ293" s="44">
        <f t="shared" si="25"/>
        <v>0</v>
      </c>
      <c r="AK293" s="812">
        <f>+$J293</f>
        <v>312</v>
      </c>
      <c r="AL293" s="830">
        <f>+N293</f>
        <v>0</v>
      </c>
      <c r="AM293" s="44">
        <f t="shared" si="20"/>
        <v>0</v>
      </c>
      <c r="AN293" s="47"/>
      <c r="AO293" s="47"/>
      <c r="AP293" s="47"/>
      <c r="AQ293" s="47"/>
      <c r="AR293" s="47"/>
      <c r="AS293" s="47"/>
      <c r="AT293" s="812">
        <f>+$J293</f>
        <v>312</v>
      </c>
      <c r="AU293" s="833">
        <f>+O293</f>
        <v>0</v>
      </c>
      <c r="AV293" s="44">
        <f t="shared" si="21"/>
        <v>0</v>
      </c>
      <c r="AW293" s="47"/>
      <c r="AX293" s="47"/>
      <c r="AY293" s="47"/>
      <c r="AZ293" s="47"/>
      <c r="BA293" s="47"/>
      <c r="BB293" s="47"/>
      <c r="BC293" s="812">
        <f>+$J293</f>
        <v>312</v>
      </c>
      <c r="BD293" s="809">
        <f>+P293</f>
        <v>0</v>
      </c>
      <c r="BE293" s="44">
        <f t="shared" si="22"/>
        <v>0</v>
      </c>
      <c r="BF293" s="47"/>
      <c r="BG293" s="47"/>
      <c r="BH293" s="47"/>
      <c r="BI293" s="47"/>
      <c r="BJ293" s="47"/>
      <c r="BK293" s="47"/>
      <c r="BL293" s="812">
        <f>+$J293</f>
        <v>312</v>
      </c>
      <c r="BM293" s="815">
        <f>+Q293</f>
        <v>0</v>
      </c>
      <c r="BN293" s="44">
        <f t="shared" si="23"/>
        <v>0</v>
      </c>
      <c r="BO293" s="47"/>
      <c r="BP293" s="47"/>
      <c r="BQ293" s="47"/>
      <c r="BR293" s="47"/>
      <c r="BS293" s="47"/>
      <c r="BT293" s="47"/>
      <c r="BU293" s="818"/>
      <c r="BV293" s="819"/>
      <c r="BW293" s="819"/>
      <c r="BX293" s="819"/>
      <c r="BY293" s="819"/>
      <c r="BZ293" s="819"/>
      <c r="CA293" s="819"/>
      <c r="CB293" s="819"/>
      <c r="CC293" s="820"/>
    </row>
    <row r="294" spans="1:81" s="58" customFormat="1" ht="40.200000000000003" customHeight="1" x14ac:dyDescent="0.3">
      <c r="A294" s="34"/>
      <c r="B294" s="982"/>
      <c r="C294" s="869"/>
      <c r="D294" s="872"/>
      <c r="E294" s="852"/>
      <c r="F294" s="852"/>
      <c r="G294" s="852"/>
      <c r="H294" s="852"/>
      <c r="I294" s="1185"/>
      <c r="J294" s="813"/>
      <c r="K294" s="855"/>
      <c r="L294" s="858"/>
      <c r="M294" s="861"/>
      <c r="N294" s="837"/>
      <c r="O294" s="840"/>
      <c r="P294" s="864"/>
      <c r="Q294" s="867"/>
      <c r="R294" s="813"/>
      <c r="S294" s="39"/>
      <c r="T294" s="236"/>
      <c r="U294" s="236"/>
      <c r="V294" s="236"/>
      <c r="W294" s="39"/>
      <c r="X294" s="31"/>
      <c r="Y294" s="31"/>
      <c r="Z294" s="31"/>
      <c r="AA294" s="31"/>
      <c r="AB294" s="813"/>
      <c r="AC294" s="828"/>
      <c r="AD294" s="51">
        <f t="shared" si="25"/>
        <v>0</v>
      </c>
      <c r="AE294" s="51">
        <f t="shared" si="25"/>
        <v>0</v>
      </c>
      <c r="AF294" s="51">
        <f t="shared" si="25"/>
        <v>0</v>
      </c>
      <c r="AG294" s="51">
        <f t="shared" si="25"/>
        <v>0</v>
      </c>
      <c r="AH294" s="51">
        <f t="shared" si="25"/>
        <v>0</v>
      </c>
      <c r="AI294" s="51">
        <f t="shared" si="25"/>
        <v>0</v>
      </c>
      <c r="AJ294" s="51">
        <f t="shared" si="25"/>
        <v>0</v>
      </c>
      <c r="AK294" s="813"/>
      <c r="AL294" s="831"/>
      <c r="AM294" s="51">
        <f t="shared" si="20"/>
        <v>0</v>
      </c>
      <c r="AN294" s="257"/>
      <c r="AO294" s="257"/>
      <c r="AP294" s="257"/>
      <c r="AQ294" s="257"/>
      <c r="AR294" s="257"/>
      <c r="AS294" s="257"/>
      <c r="AT294" s="813"/>
      <c r="AU294" s="834"/>
      <c r="AV294" s="51">
        <f t="shared" si="21"/>
        <v>0</v>
      </c>
      <c r="AW294" s="257"/>
      <c r="AX294" s="257"/>
      <c r="AY294" s="257"/>
      <c r="AZ294" s="257"/>
      <c r="BA294" s="257"/>
      <c r="BB294" s="257"/>
      <c r="BC294" s="813"/>
      <c r="BD294" s="810"/>
      <c r="BE294" s="51">
        <f t="shared" si="22"/>
        <v>0</v>
      </c>
      <c r="BF294" s="257"/>
      <c r="BG294" s="257"/>
      <c r="BH294" s="257"/>
      <c r="BI294" s="257"/>
      <c r="BJ294" s="257"/>
      <c r="BK294" s="257"/>
      <c r="BL294" s="813"/>
      <c r="BM294" s="816"/>
      <c r="BN294" s="51">
        <f t="shared" si="23"/>
        <v>0</v>
      </c>
      <c r="BO294" s="257"/>
      <c r="BP294" s="257"/>
      <c r="BQ294" s="257"/>
      <c r="BR294" s="257"/>
      <c r="BS294" s="257"/>
      <c r="BT294" s="257"/>
      <c r="BU294" s="821"/>
      <c r="BV294" s="822"/>
      <c r="BW294" s="822"/>
      <c r="BX294" s="822"/>
      <c r="BY294" s="822"/>
      <c r="BZ294" s="822"/>
      <c r="CA294" s="822"/>
      <c r="CB294" s="822"/>
      <c r="CC294" s="823"/>
    </row>
    <row r="295" spans="1:81" s="58" customFormat="1" ht="40.200000000000003" customHeight="1" x14ac:dyDescent="0.3">
      <c r="A295" s="34"/>
      <c r="B295" s="982"/>
      <c r="C295" s="869"/>
      <c r="D295" s="872"/>
      <c r="E295" s="852"/>
      <c r="F295" s="852"/>
      <c r="G295" s="852"/>
      <c r="H295" s="852"/>
      <c r="I295" s="1185"/>
      <c r="J295" s="813"/>
      <c r="K295" s="855"/>
      <c r="L295" s="858"/>
      <c r="M295" s="861"/>
      <c r="N295" s="837"/>
      <c r="O295" s="840"/>
      <c r="P295" s="864"/>
      <c r="Q295" s="867"/>
      <c r="R295" s="813"/>
      <c r="S295" s="39"/>
      <c r="T295" s="236"/>
      <c r="U295" s="236"/>
      <c r="V295" s="236"/>
      <c r="W295" s="39"/>
      <c r="X295" s="31"/>
      <c r="Y295" s="31"/>
      <c r="Z295" s="31"/>
      <c r="AA295" s="31"/>
      <c r="AB295" s="813"/>
      <c r="AC295" s="828"/>
      <c r="AD295" s="51">
        <f t="shared" si="25"/>
        <v>0</v>
      </c>
      <c r="AE295" s="51">
        <f t="shared" si="25"/>
        <v>0</v>
      </c>
      <c r="AF295" s="51">
        <f t="shared" si="25"/>
        <v>0</v>
      </c>
      <c r="AG295" s="51">
        <f t="shared" si="25"/>
        <v>0</v>
      </c>
      <c r="AH295" s="51">
        <f t="shared" si="25"/>
        <v>0</v>
      </c>
      <c r="AI295" s="51">
        <f t="shared" si="25"/>
        <v>0</v>
      </c>
      <c r="AJ295" s="51">
        <f t="shared" si="25"/>
        <v>0</v>
      </c>
      <c r="AK295" s="813"/>
      <c r="AL295" s="831"/>
      <c r="AM295" s="51">
        <f t="shared" si="20"/>
        <v>0</v>
      </c>
      <c r="AN295" s="257"/>
      <c r="AO295" s="257"/>
      <c r="AP295" s="257"/>
      <c r="AQ295" s="257"/>
      <c r="AR295" s="257"/>
      <c r="AS295" s="257"/>
      <c r="AT295" s="813"/>
      <c r="AU295" s="834"/>
      <c r="AV295" s="51">
        <f t="shared" si="21"/>
        <v>0</v>
      </c>
      <c r="AW295" s="257"/>
      <c r="AX295" s="257"/>
      <c r="AY295" s="257"/>
      <c r="AZ295" s="257"/>
      <c r="BA295" s="257"/>
      <c r="BB295" s="257"/>
      <c r="BC295" s="813"/>
      <c r="BD295" s="810"/>
      <c r="BE295" s="51">
        <f t="shared" si="22"/>
        <v>0</v>
      </c>
      <c r="BF295" s="257"/>
      <c r="BG295" s="257"/>
      <c r="BH295" s="257"/>
      <c r="BI295" s="257"/>
      <c r="BJ295" s="257"/>
      <c r="BK295" s="257"/>
      <c r="BL295" s="813"/>
      <c r="BM295" s="816"/>
      <c r="BN295" s="51">
        <f t="shared" si="23"/>
        <v>0</v>
      </c>
      <c r="BO295" s="257"/>
      <c r="BP295" s="257"/>
      <c r="BQ295" s="257"/>
      <c r="BR295" s="257"/>
      <c r="BS295" s="257"/>
      <c r="BT295" s="257"/>
      <c r="BU295" s="821"/>
      <c r="BV295" s="822"/>
      <c r="BW295" s="822"/>
      <c r="BX295" s="822"/>
      <c r="BY295" s="822"/>
      <c r="BZ295" s="822"/>
      <c r="CA295" s="822"/>
      <c r="CB295" s="822"/>
      <c r="CC295" s="823"/>
    </row>
    <row r="296" spans="1:81" s="58" customFormat="1" ht="40.200000000000003" customHeight="1" thickBot="1" x14ac:dyDescent="0.35">
      <c r="A296" s="34"/>
      <c r="B296" s="983"/>
      <c r="C296" s="870"/>
      <c r="D296" s="873"/>
      <c r="E296" s="853"/>
      <c r="F296" s="853"/>
      <c r="G296" s="853"/>
      <c r="H296" s="853"/>
      <c r="I296" s="1186"/>
      <c r="J296" s="814"/>
      <c r="K296" s="856"/>
      <c r="L296" s="859"/>
      <c r="M296" s="862"/>
      <c r="N296" s="838"/>
      <c r="O296" s="841"/>
      <c r="P296" s="865"/>
      <c r="Q296" s="874"/>
      <c r="R296" s="814"/>
      <c r="S296" s="232"/>
      <c r="T296" s="237"/>
      <c r="U296" s="237"/>
      <c r="V296" s="237"/>
      <c r="W296" s="232"/>
      <c r="X296" s="260"/>
      <c r="Y296" s="260"/>
      <c r="Z296" s="260"/>
      <c r="AA296" s="260"/>
      <c r="AB296" s="814"/>
      <c r="AC296" s="829"/>
      <c r="AD296" s="46">
        <f t="shared" si="25"/>
        <v>0</v>
      </c>
      <c r="AE296" s="46">
        <f t="shared" si="25"/>
        <v>0</v>
      </c>
      <c r="AF296" s="46">
        <f t="shared" si="25"/>
        <v>0</v>
      </c>
      <c r="AG296" s="46">
        <f t="shared" si="25"/>
        <v>0</v>
      </c>
      <c r="AH296" s="46">
        <f t="shared" si="25"/>
        <v>0</v>
      </c>
      <c r="AI296" s="46">
        <f t="shared" si="25"/>
        <v>0</v>
      </c>
      <c r="AJ296" s="46">
        <f t="shared" si="25"/>
        <v>0</v>
      </c>
      <c r="AK296" s="814"/>
      <c r="AL296" s="832"/>
      <c r="AM296" s="46">
        <f t="shared" si="20"/>
        <v>0</v>
      </c>
      <c r="AN296" s="49"/>
      <c r="AO296" s="49"/>
      <c r="AP296" s="49"/>
      <c r="AQ296" s="49"/>
      <c r="AR296" s="49"/>
      <c r="AS296" s="49"/>
      <c r="AT296" s="814"/>
      <c r="AU296" s="835"/>
      <c r="AV296" s="46">
        <f t="shared" si="21"/>
        <v>0</v>
      </c>
      <c r="AW296" s="49"/>
      <c r="AX296" s="49"/>
      <c r="AY296" s="49"/>
      <c r="AZ296" s="49"/>
      <c r="BA296" s="49"/>
      <c r="BB296" s="49"/>
      <c r="BC296" s="814"/>
      <c r="BD296" s="811"/>
      <c r="BE296" s="46">
        <f t="shared" si="22"/>
        <v>0</v>
      </c>
      <c r="BF296" s="49"/>
      <c r="BG296" s="49"/>
      <c r="BH296" s="49"/>
      <c r="BI296" s="49"/>
      <c r="BJ296" s="49"/>
      <c r="BK296" s="49"/>
      <c r="BL296" s="814"/>
      <c r="BM296" s="817"/>
      <c r="BN296" s="46">
        <f t="shared" si="23"/>
        <v>0</v>
      </c>
      <c r="BO296" s="49"/>
      <c r="BP296" s="49"/>
      <c r="BQ296" s="49"/>
      <c r="BR296" s="49"/>
      <c r="BS296" s="49"/>
      <c r="BT296" s="49"/>
      <c r="BU296" s="824"/>
      <c r="BV296" s="825"/>
      <c r="BW296" s="825"/>
      <c r="BX296" s="825"/>
      <c r="BY296" s="825"/>
      <c r="BZ296" s="825"/>
      <c r="CA296" s="825"/>
      <c r="CB296" s="825"/>
      <c r="CC296" s="826"/>
    </row>
    <row r="297" spans="1:81" s="58" customFormat="1" ht="40.200000000000003" customHeight="1" thickTop="1" x14ac:dyDescent="0.3">
      <c r="A297" s="34"/>
      <c r="B297" s="906" t="s">
        <v>444</v>
      </c>
      <c r="C297" s="868" t="s">
        <v>447</v>
      </c>
      <c r="D297" s="871">
        <v>4104</v>
      </c>
      <c r="E297" s="851" t="s">
        <v>7616</v>
      </c>
      <c r="F297" s="851">
        <v>4104008</v>
      </c>
      <c r="G297" s="851" t="s">
        <v>7617</v>
      </c>
      <c r="H297" s="851" t="s">
        <v>7618</v>
      </c>
      <c r="I297" s="1184">
        <v>202100450125</v>
      </c>
      <c r="J297" s="812">
        <v>313</v>
      </c>
      <c r="K297" s="854" t="str">
        <f>+[5]Metas!K359</f>
        <v xml:space="preserve">Adultos Mayores capacitados en promoción del trabajo asociativo, aprovechamiento del tiempo libre y desarrollo de la vocación productiva. </v>
      </c>
      <c r="L297" s="857"/>
      <c r="M297" s="860">
        <f>SUM(N297:Q297)</f>
        <v>0</v>
      </c>
      <c r="N297" s="836"/>
      <c r="O297" s="839"/>
      <c r="P297" s="863"/>
      <c r="Q297" s="866"/>
      <c r="R297" s="812">
        <f>+$J297</f>
        <v>313</v>
      </c>
      <c r="S297" s="231"/>
      <c r="T297" s="235"/>
      <c r="U297" s="235"/>
      <c r="V297" s="235"/>
      <c r="W297" s="231"/>
      <c r="X297" s="256"/>
      <c r="Y297" s="256"/>
      <c r="Z297" s="256"/>
      <c r="AA297" s="256"/>
      <c r="AB297" s="812">
        <f>+$J297</f>
        <v>313</v>
      </c>
      <c r="AC297" s="827">
        <f>+L297</f>
        <v>0</v>
      </c>
      <c r="AD297" s="44">
        <f t="shared" si="25"/>
        <v>0</v>
      </c>
      <c r="AE297" s="44">
        <f t="shared" si="25"/>
        <v>0</v>
      </c>
      <c r="AF297" s="44">
        <f t="shared" si="25"/>
        <v>0</v>
      </c>
      <c r="AG297" s="44">
        <f t="shared" si="25"/>
        <v>0</v>
      </c>
      <c r="AH297" s="44">
        <f t="shared" si="25"/>
        <v>0</v>
      </c>
      <c r="AI297" s="44">
        <f t="shared" si="25"/>
        <v>0</v>
      </c>
      <c r="AJ297" s="44">
        <f t="shared" si="25"/>
        <v>0</v>
      </c>
      <c r="AK297" s="812">
        <f>+$J297</f>
        <v>313</v>
      </c>
      <c r="AL297" s="830">
        <f>+N297</f>
        <v>0</v>
      </c>
      <c r="AM297" s="44">
        <f t="shared" si="20"/>
        <v>0</v>
      </c>
      <c r="AN297" s="47"/>
      <c r="AO297" s="47"/>
      <c r="AP297" s="47"/>
      <c r="AQ297" s="47"/>
      <c r="AR297" s="47"/>
      <c r="AS297" s="47"/>
      <c r="AT297" s="812">
        <f>+$J297</f>
        <v>313</v>
      </c>
      <c r="AU297" s="833">
        <f>+O297</f>
        <v>0</v>
      </c>
      <c r="AV297" s="44">
        <f t="shared" si="21"/>
        <v>0</v>
      </c>
      <c r="AW297" s="47"/>
      <c r="AX297" s="47"/>
      <c r="AY297" s="47"/>
      <c r="AZ297" s="47"/>
      <c r="BA297" s="47"/>
      <c r="BB297" s="47"/>
      <c r="BC297" s="812">
        <f>+$J297</f>
        <v>313</v>
      </c>
      <c r="BD297" s="809">
        <f>+P297</f>
        <v>0</v>
      </c>
      <c r="BE297" s="44">
        <f t="shared" si="22"/>
        <v>0</v>
      </c>
      <c r="BF297" s="47"/>
      <c r="BG297" s="47"/>
      <c r="BH297" s="47"/>
      <c r="BI297" s="47"/>
      <c r="BJ297" s="47"/>
      <c r="BK297" s="47"/>
      <c r="BL297" s="812">
        <f>+$J297</f>
        <v>313</v>
      </c>
      <c r="BM297" s="815">
        <f>+Q297</f>
        <v>0</v>
      </c>
      <c r="BN297" s="44">
        <f t="shared" si="23"/>
        <v>0</v>
      </c>
      <c r="BO297" s="47"/>
      <c r="BP297" s="47"/>
      <c r="BQ297" s="47"/>
      <c r="BR297" s="47"/>
      <c r="BS297" s="47"/>
      <c r="BT297" s="47"/>
      <c r="BU297" s="818"/>
      <c r="BV297" s="819"/>
      <c r="BW297" s="819"/>
      <c r="BX297" s="819"/>
      <c r="BY297" s="819"/>
      <c r="BZ297" s="819"/>
      <c r="CA297" s="819"/>
      <c r="CB297" s="819"/>
      <c r="CC297" s="820"/>
    </row>
    <row r="298" spans="1:81" s="58" customFormat="1" ht="40.200000000000003" customHeight="1" x14ac:dyDescent="0.3">
      <c r="A298" s="34"/>
      <c r="B298" s="907"/>
      <c r="C298" s="869"/>
      <c r="D298" s="872"/>
      <c r="E298" s="852"/>
      <c r="F298" s="852"/>
      <c r="G298" s="852"/>
      <c r="H298" s="852"/>
      <c r="I298" s="1185"/>
      <c r="J298" s="813"/>
      <c r="K298" s="855"/>
      <c r="L298" s="858"/>
      <c r="M298" s="861"/>
      <c r="N298" s="837"/>
      <c r="O298" s="840"/>
      <c r="P298" s="864"/>
      <c r="Q298" s="867"/>
      <c r="R298" s="813"/>
      <c r="S298" s="39"/>
      <c r="T298" s="236"/>
      <c r="U298" s="236"/>
      <c r="V298" s="236"/>
      <c r="W298" s="39"/>
      <c r="X298" s="31"/>
      <c r="Y298" s="31"/>
      <c r="Z298" s="31"/>
      <c r="AA298" s="31"/>
      <c r="AB298" s="813"/>
      <c r="AC298" s="828"/>
      <c r="AD298" s="51">
        <f t="shared" si="25"/>
        <v>0</v>
      </c>
      <c r="AE298" s="51">
        <f t="shared" si="25"/>
        <v>0</v>
      </c>
      <c r="AF298" s="51">
        <f t="shared" si="25"/>
        <v>0</v>
      </c>
      <c r="AG298" s="51">
        <f t="shared" si="25"/>
        <v>0</v>
      </c>
      <c r="AH298" s="51">
        <f t="shared" si="25"/>
        <v>0</v>
      </c>
      <c r="AI298" s="51">
        <f t="shared" si="25"/>
        <v>0</v>
      </c>
      <c r="AJ298" s="51">
        <f t="shared" si="25"/>
        <v>0</v>
      </c>
      <c r="AK298" s="813"/>
      <c r="AL298" s="831"/>
      <c r="AM298" s="51">
        <f t="shared" ref="AM298:AM371" si="26">SUM(AN298:AS298)</f>
        <v>0</v>
      </c>
      <c r="AN298" s="257"/>
      <c r="AO298" s="257"/>
      <c r="AP298" s="257"/>
      <c r="AQ298" s="257"/>
      <c r="AR298" s="257"/>
      <c r="AS298" s="257"/>
      <c r="AT298" s="813"/>
      <c r="AU298" s="834"/>
      <c r="AV298" s="51">
        <f t="shared" ref="AV298:AV371" si="27">SUM(AW298:BB298)</f>
        <v>0</v>
      </c>
      <c r="AW298" s="257"/>
      <c r="AX298" s="257"/>
      <c r="AY298" s="257"/>
      <c r="AZ298" s="257"/>
      <c r="BA298" s="257"/>
      <c r="BB298" s="257"/>
      <c r="BC298" s="813"/>
      <c r="BD298" s="810"/>
      <c r="BE298" s="51">
        <f t="shared" ref="BE298:BE371" si="28">SUM(BF298:BK298)</f>
        <v>0</v>
      </c>
      <c r="BF298" s="257"/>
      <c r="BG298" s="257"/>
      <c r="BH298" s="257"/>
      <c r="BI298" s="257"/>
      <c r="BJ298" s="257"/>
      <c r="BK298" s="257"/>
      <c r="BL298" s="813"/>
      <c r="BM298" s="816"/>
      <c r="BN298" s="51">
        <f t="shared" ref="BN298:BN371" si="29">SUM(BO298:BT298)</f>
        <v>0</v>
      </c>
      <c r="BO298" s="257"/>
      <c r="BP298" s="257"/>
      <c r="BQ298" s="257"/>
      <c r="BR298" s="257"/>
      <c r="BS298" s="257"/>
      <c r="BT298" s="257"/>
      <c r="BU298" s="821"/>
      <c r="BV298" s="822"/>
      <c r="BW298" s="822"/>
      <c r="BX298" s="822"/>
      <c r="BY298" s="822"/>
      <c r="BZ298" s="822"/>
      <c r="CA298" s="822"/>
      <c r="CB298" s="822"/>
      <c r="CC298" s="823"/>
    </row>
    <row r="299" spans="1:81" s="58" customFormat="1" ht="40.200000000000003" customHeight="1" x14ac:dyDescent="0.3">
      <c r="A299" s="34"/>
      <c r="B299" s="907"/>
      <c r="C299" s="869"/>
      <c r="D299" s="872"/>
      <c r="E299" s="852"/>
      <c r="F299" s="852"/>
      <c r="G299" s="852"/>
      <c r="H299" s="852"/>
      <c r="I299" s="1185"/>
      <c r="J299" s="813"/>
      <c r="K299" s="855"/>
      <c r="L299" s="858"/>
      <c r="M299" s="861"/>
      <c r="N299" s="837"/>
      <c r="O299" s="840"/>
      <c r="P299" s="864"/>
      <c r="Q299" s="867"/>
      <c r="R299" s="813"/>
      <c r="S299" s="39"/>
      <c r="T299" s="236"/>
      <c r="U299" s="236"/>
      <c r="V299" s="236"/>
      <c r="W299" s="39"/>
      <c r="X299" s="31"/>
      <c r="Y299" s="31"/>
      <c r="Z299" s="31"/>
      <c r="AA299" s="31"/>
      <c r="AB299" s="813"/>
      <c r="AC299" s="828"/>
      <c r="AD299" s="51">
        <f t="shared" si="25"/>
        <v>0</v>
      </c>
      <c r="AE299" s="51">
        <f t="shared" si="25"/>
        <v>0</v>
      </c>
      <c r="AF299" s="51">
        <f t="shared" si="25"/>
        <v>0</v>
      </c>
      <c r="AG299" s="51">
        <f t="shared" si="25"/>
        <v>0</v>
      </c>
      <c r="AH299" s="51">
        <f t="shared" si="25"/>
        <v>0</v>
      </c>
      <c r="AI299" s="51">
        <f t="shared" si="25"/>
        <v>0</v>
      </c>
      <c r="AJ299" s="51">
        <f t="shared" si="25"/>
        <v>0</v>
      </c>
      <c r="AK299" s="813"/>
      <c r="AL299" s="831"/>
      <c r="AM299" s="51">
        <f t="shared" si="26"/>
        <v>0</v>
      </c>
      <c r="AN299" s="257"/>
      <c r="AO299" s="257"/>
      <c r="AP299" s="257"/>
      <c r="AQ299" s="257"/>
      <c r="AR299" s="257"/>
      <c r="AS299" s="257"/>
      <c r="AT299" s="813"/>
      <c r="AU299" s="834"/>
      <c r="AV299" s="51">
        <f t="shared" si="27"/>
        <v>0</v>
      </c>
      <c r="AW299" s="257"/>
      <c r="AX299" s="257"/>
      <c r="AY299" s="257"/>
      <c r="AZ299" s="257"/>
      <c r="BA299" s="257"/>
      <c r="BB299" s="257"/>
      <c r="BC299" s="813"/>
      <c r="BD299" s="810"/>
      <c r="BE299" s="51">
        <f t="shared" si="28"/>
        <v>0</v>
      </c>
      <c r="BF299" s="257"/>
      <c r="BG299" s="257"/>
      <c r="BH299" s="257"/>
      <c r="BI299" s="257"/>
      <c r="BJ299" s="257"/>
      <c r="BK299" s="257"/>
      <c r="BL299" s="813"/>
      <c r="BM299" s="816"/>
      <c r="BN299" s="51">
        <f t="shared" si="29"/>
        <v>0</v>
      </c>
      <c r="BO299" s="257"/>
      <c r="BP299" s="257"/>
      <c r="BQ299" s="257"/>
      <c r="BR299" s="257"/>
      <c r="BS299" s="257"/>
      <c r="BT299" s="257"/>
      <c r="BU299" s="821"/>
      <c r="BV299" s="822"/>
      <c r="BW299" s="822"/>
      <c r="BX299" s="822"/>
      <c r="BY299" s="822"/>
      <c r="BZ299" s="822"/>
      <c r="CA299" s="822"/>
      <c r="CB299" s="822"/>
      <c r="CC299" s="823"/>
    </row>
    <row r="300" spans="1:81" s="58" customFormat="1" ht="40.200000000000003" customHeight="1" thickBot="1" x14ac:dyDescent="0.35">
      <c r="A300" s="34"/>
      <c r="B300" s="907"/>
      <c r="C300" s="869"/>
      <c r="D300" s="873"/>
      <c r="E300" s="853"/>
      <c r="F300" s="853"/>
      <c r="G300" s="853"/>
      <c r="H300" s="853"/>
      <c r="I300" s="1186"/>
      <c r="J300" s="814"/>
      <c r="K300" s="856"/>
      <c r="L300" s="859"/>
      <c r="M300" s="862"/>
      <c r="N300" s="838"/>
      <c r="O300" s="841"/>
      <c r="P300" s="865"/>
      <c r="Q300" s="874"/>
      <c r="R300" s="814"/>
      <c r="S300" s="232"/>
      <c r="T300" s="237"/>
      <c r="U300" s="237"/>
      <c r="V300" s="237"/>
      <c r="W300" s="232"/>
      <c r="X300" s="260"/>
      <c r="Y300" s="260"/>
      <c r="Z300" s="260"/>
      <c r="AA300" s="260"/>
      <c r="AB300" s="814"/>
      <c r="AC300" s="829"/>
      <c r="AD300" s="46">
        <f t="shared" si="25"/>
        <v>0</v>
      </c>
      <c r="AE300" s="46">
        <f t="shared" si="25"/>
        <v>0</v>
      </c>
      <c r="AF300" s="46">
        <f t="shared" si="25"/>
        <v>0</v>
      </c>
      <c r="AG300" s="46">
        <f t="shared" si="25"/>
        <v>0</v>
      </c>
      <c r="AH300" s="46">
        <f t="shared" si="25"/>
        <v>0</v>
      </c>
      <c r="AI300" s="46">
        <f t="shared" si="25"/>
        <v>0</v>
      </c>
      <c r="AJ300" s="46">
        <f t="shared" si="25"/>
        <v>0</v>
      </c>
      <c r="AK300" s="814"/>
      <c r="AL300" s="832"/>
      <c r="AM300" s="46">
        <f t="shared" si="26"/>
        <v>0</v>
      </c>
      <c r="AN300" s="49"/>
      <c r="AO300" s="49"/>
      <c r="AP300" s="49"/>
      <c r="AQ300" s="49"/>
      <c r="AR300" s="49"/>
      <c r="AS300" s="49"/>
      <c r="AT300" s="814"/>
      <c r="AU300" s="835"/>
      <c r="AV300" s="46">
        <f t="shared" si="27"/>
        <v>0</v>
      </c>
      <c r="AW300" s="49"/>
      <c r="AX300" s="49"/>
      <c r="AY300" s="49"/>
      <c r="AZ300" s="49"/>
      <c r="BA300" s="49"/>
      <c r="BB300" s="49"/>
      <c r="BC300" s="814"/>
      <c r="BD300" s="811"/>
      <c r="BE300" s="46">
        <f t="shared" si="28"/>
        <v>0</v>
      </c>
      <c r="BF300" s="49"/>
      <c r="BG300" s="49"/>
      <c r="BH300" s="49"/>
      <c r="BI300" s="49"/>
      <c r="BJ300" s="49"/>
      <c r="BK300" s="49"/>
      <c r="BL300" s="814"/>
      <c r="BM300" s="817"/>
      <c r="BN300" s="46">
        <f t="shared" si="29"/>
        <v>0</v>
      </c>
      <c r="BO300" s="49"/>
      <c r="BP300" s="49"/>
      <c r="BQ300" s="49"/>
      <c r="BR300" s="49"/>
      <c r="BS300" s="49"/>
      <c r="BT300" s="49"/>
      <c r="BU300" s="824"/>
      <c r="BV300" s="825"/>
      <c r="BW300" s="825"/>
      <c r="BX300" s="825"/>
      <c r="BY300" s="825"/>
      <c r="BZ300" s="825"/>
      <c r="CA300" s="825"/>
      <c r="CB300" s="825"/>
      <c r="CC300" s="826"/>
    </row>
    <row r="301" spans="1:81" s="58" customFormat="1" ht="40.200000000000003" customHeight="1" thickTop="1" x14ac:dyDescent="0.3">
      <c r="A301" s="34"/>
      <c r="B301" s="907"/>
      <c r="C301" s="869"/>
      <c r="D301" s="871">
        <v>4104</v>
      </c>
      <c r="E301" s="851" t="s">
        <v>7616</v>
      </c>
      <c r="F301" s="851">
        <v>4104008</v>
      </c>
      <c r="G301" s="851" t="s">
        <v>7617</v>
      </c>
      <c r="H301" s="851" t="s">
        <v>7618</v>
      </c>
      <c r="I301" s="1184">
        <v>202100450125</v>
      </c>
      <c r="J301" s="812">
        <v>314</v>
      </c>
      <c r="K301" s="854" t="str">
        <f>+[5]Metas!K360</f>
        <v>Municipios acompañados en la promoción de asociaciones con formación en emprendimiento productivo a adultos mayores.</v>
      </c>
      <c r="L301" s="857"/>
      <c r="M301" s="860">
        <f>SUM(N301:Q301)</f>
        <v>0</v>
      </c>
      <c r="N301" s="836"/>
      <c r="O301" s="839"/>
      <c r="P301" s="863"/>
      <c r="Q301" s="866"/>
      <c r="R301" s="812">
        <f>+$J301</f>
        <v>314</v>
      </c>
      <c r="S301" s="231"/>
      <c r="T301" s="235"/>
      <c r="U301" s="235"/>
      <c r="V301" s="235"/>
      <c r="W301" s="231"/>
      <c r="X301" s="256"/>
      <c r="Y301" s="256"/>
      <c r="Z301" s="256"/>
      <c r="AA301" s="256"/>
      <c r="AB301" s="812">
        <f>+$J301</f>
        <v>314</v>
      </c>
      <c r="AC301" s="827">
        <f>+L301</f>
        <v>0</v>
      </c>
      <c r="AD301" s="44">
        <f t="shared" si="25"/>
        <v>0</v>
      </c>
      <c r="AE301" s="44">
        <f t="shared" si="25"/>
        <v>0</v>
      </c>
      <c r="AF301" s="44">
        <f t="shared" si="25"/>
        <v>0</v>
      </c>
      <c r="AG301" s="44">
        <f t="shared" si="25"/>
        <v>0</v>
      </c>
      <c r="AH301" s="44">
        <f t="shared" si="25"/>
        <v>0</v>
      </c>
      <c r="AI301" s="44">
        <f t="shared" si="25"/>
        <v>0</v>
      </c>
      <c r="AJ301" s="44">
        <f t="shared" si="25"/>
        <v>0</v>
      </c>
      <c r="AK301" s="812">
        <f>+$J301</f>
        <v>314</v>
      </c>
      <c r="AL301" s="830">
        <f>+N301</f>
        <v>0</v>
      </c>
      <c r="AM301" s="44">
        <f t="shared" si="26"/>
        <v>0</v>
      </c>
      <c r="AN301" s="47"/>
      <c r="AO301" s="47"/>
      <c r="AP301" s="47"/>
      <c r="AQ301" s="47"/>
      <c r="AR301" s="47"/>
      <c r="AS301" s="47"/>
      <c r="AT301" s="812">
        <f>+$J301</f>
        <v>314</v>
      </c>
      <c r="AU301" s="833">
        <f>+O301</f>
        <v>0</v>
      </c>
      <c r="AV301" s="44">
        <f t="shared" si="27"/>
        <v>0</v>
      </c>
      <c r="AW301" s="47"/>
      <c r="AX301" s="47"/>
      <c r="AY301" s="47"/>
      <c r="AZ301" s="47"/>
      <c r="BA301" s="47"/>
      <c r="BB301" s="47"/>
      <c r="BC301" s="812">
        <f>+$J301</f>
        <v>314</v>
      </c>
      <c r="BD301" s="809">
        <f>+P301</f>
        <v>0</v>
      </c>
      <c r="BE301" s="44">
        <f t="shared" si="28"/>
        <v>0</v>
      </c>
      <c r="BF301" s="47"/>
      <c r="BG301" s="47"/>
      <c r="BH301" s="47"/>
      <c r="BI301" s="47"/>
      <c r="BJ301" s="47"/>
      <c r="BK301" s="47"/>
      <c r="BL301" s="812">
        <f>+$J301</f>
        <v>314</v>
      </c>
      <c r="BM301" s="815">
        <f>+Q301</f>
        <v>0</v>
      </c>
      <c r="BN301" s="44">
        <f t="shared" si="29"/>
        <v>0</v>
      </c>
      <c r="BO301" s="47"/>
      <c r="BP301" s="47"/>
      <c r="BQ301" s="47"/>
      <c r="BR301" s="47"/>
      <c r="BS301" s="47"/>
      <c r="BT301" s="47"/>
      <c r="BU301" s="818"/>
      <c r="BV301" s="819"/>
      <c r="BW301" s="819"/>
      <c r="BX301" s="819"/>
      <c r="BY301" s="819"/>
      <c r="BZ301" s="819"/>
      <c r="CA301" s="819"/>
      <c r="CB301" s="819"/>
      <c r="CC301" s="820"/>
    </row>
    <row r="302" spans="1:81" s="58" customFormat="1" ht="40.200000000000003" customHeight="1" x14ac:dyDescent="0.3">
      <c r="A302" s="34"/>
      <c r="B302" s="907"/>
      <c r="C302" s="869"/>
      <c r="D302" s="872"/>
      <c r="E302" s="852"/>
      <c r="F302" s="852"/>
      <c r="G302" s="852"/>
      <c r="H302" s="852"/>
      <c r="I302" s="1185"/>
      <c r="J302" s="813"/>
      <c r="K302" s="855"/>
      <c r="L302" s="858"/>
      <c r="M302" s="861"/>
      <c r="N302" s="837"/>
      <c r="O302" s="840"/>
      <c r="P302" s="864"/>
      <c r="Q302" s="867"/>
      <c r="R302" s="813"/>
      <c r="S302" s="39"/>
      <c r="T302" s="236"/>
      <c r="U302" s="236"/>
      <c r="V302" s="236"/>
      <c r="W302" s="39"/>
      <c r="X302" s="31"/>
      <c r="Y302" s="31"/>
      <c r="Z302" s="31"/>
      <c r="AA302" s="31"/>
      <c r="AB302" s="813"/>
      <c r="AC302" s="828"/>
      <c r="AD302" s="51">
        <f t="shared" si="25"/>
        <v>0</v>
      </c>
      <c r="AE302" s="51">
        <f t="shared" si="25"/>
        <v>0</v>
      </c>
      <c r="AF302" s="51">
        <f t="shared" si="25"/>
        <v>0</v>
      </c>
      <c r="AG302" s="51">
        <f t="shared" si="25"/>
        <v>0</v>
      </c>
      <c r="AH302" s="51">
        <f t="shared" si="25"/>
        <v>0</v>
      </c>
      <c r="AI302" s="51">
        <f t="shared" si="25"/>
        <v>0</v>
      </c>
      <c r="AJ302" s="51">
        <f t="shared" si="25"/>
        <v>0</v>
      </c>
      <c r="AK302" s="813"/>
      <c r="AL302" s="831"/>
      <c r="AM302" s="51">
        <f t="shared" si="26"/>
        <v>0</v>
      </c>
      <c r="AN302" s="257"/>
      <c r="AO302" s="257"/>
      <c r="AP302" s="257"/>
      <c r="AQ302" s="257"/>
      <c r="AR302" s="257"/>
      <c r="AS302" s="257"/>
      <c r="AT302" s="813"/>
      <c r="AU302" s="834"/>
      <c r="AV302" s="51">
        <f t="shared" si="27"/>
        <v>0</v>
      </c>
      <c r="AW302" s="257"/>
      <c r="AX302" s="257"/>
      <c r="AY302" s="257"/>
      <c r="AZ302" s="257"/>
      <c r="BA302" s="257"/>
      <c r="BB302" s="257"/>
      <c r="BC302" s="813"/>
      <c r="BD302" s="810"/>
      <c r="BE302" s="51">
        <f t="shared" si="28"/>
        <v>0</v>
      </c>
      <c r="BF302" s="257"/>
      <c r="BG302" s="257"/>
      <c r="BH302" s="257"/>
      <c r="BI302" s="257"/>
      <c r="BJ302" s="257"/>
      <c r="BK302" s="257"/>
      <c r="BL302" s="813"/>
      <c r="BM302" s="816"/>
      <c r="BN302" s="51">
        <f t="shared" si="29"/>
        <v>0</v>
      </c>
      <c r="BO302" s="257"/>
      <c r="BP302" s="257"/>
      <c r="BQ302" s="257"/>
      <c r="BR302" s="257"/>
      <c r="BS302" s="257"/>
      <c r="BT302" s="257"/>
      <c r="BU302" s="821"/>
      <c r="BV302" s="822"/>
      <c r="BW302" s="822"/>
      <c r="BX302" s="822"/>
      <c r="BY302" s="822"/>
      <c r="BZ302" s="822"/>
      <c r="CA302" s="822"/>
      <c r="CB302" s="822"/>
      <c r="CC302" s="823"/>
    </row>
    <row r="303" spans="1:81" s="58" customFormat="1" ht="40.200000000000003" customHeight="1" x14ac:dyDescent="0.3">
      <c r="A303" s="34"/>
      <c r="B303" s="907"/>
      <c r="C303" s="869"/>
      <c r="D303" s="872"/>
      <c r="E303" s="852"/>
      <c r="F303" s="852"/>
      <c r="G303" s="852"/>
      <c r="H303" s="852"/>
      <c r="I303" s="1185"/>
      <c r="J303" s="813"/>
      <c r="K303" s="855"/>
      <c r="L303" s="858"/>
      <c r="M303" s="861"/>
      <c r="N303" s="837"/>
      <c r="O303" s="840"/>
      <c r="P303" s="864"/>
      <c r="Q303" s="867"/>
      <c r="R303" s="813"/>
      <c r="S303" s="39"/>
      <c r="T303" s="236"/>
      <c r="U303" s="236"/>
      <c r="V303" s="236"/>
      <c r="W303" s="39"/>
      <c r="X303" s="31"/>
      <c r="Y303" s="31"/>
      <c r="Z303" s="31"/>
      <c r="AA303" s="31"/>
      <c r="AB303" s="813"/>
      <c r="AC303" s="828"/>
      <c r="AD303" s="51">
        <f t="shared" si="25"/>
        <v>0</v>
      </c>
      <c r="AE303" s="51">
        <f t="shared" si="25"/>
        <v>0</v>
      </c>
      <c r="AF303" s="51">
        <f t="shared" si="25"/>
        <v>0</v>
      </c>
      <c r="AG303" s="51">
        <f t="shared" si="25"/>
        <v>0</v>
      </c>
      <c r="AH303" s="51">
        <f t="shared" si="25"/>
        <v>0</v>
      </c>
      <c r="AI303" s="51">
        <f t="shared" si="25"/>
        <v>0</v>
      </c>
      <c r="AJ303" s="51">
        <f t="shared" si="25"/>
        <v>0</v>
      </c>
      <c r="AK303" s="813"/>
      <c r="AL303" s="831"/>
      <c r="AM303" s="51">
        <f t="shared" si="26"/>
        <v>0</v>
      </c>
      <c r="AN303" s="257"/>
      <c r="AO303" s="257"/>
      <c r="AP303" s="257"/>
      <c r="AQ303" s="257"/>
      <c r="AR303" s="257"/>
      <c r="AS303" s="257"/>
      <c r="AT303" s="813"/>
      <c r="AU303" s="834"/>
      <c r="AV303" s="51">
        <f t="shared" si="27"/>
        <v>0</v>
      </c>
      <c r="AW303" s="257"/>
      <c r="AX303" s="257"/>
      <c r="AY303" s="257"/>
      <c r="AZ303" s="257"/>
      <c r="BA303" s="257"/>
      <c r="BB303" s="257"/>
      <c r="BC303" s="813"/>
      <c r="BD303" s="810"/>
      <c r="BE303" s="51">
        <f t="shared" si="28"/>
        <v>0</v>
      </c>
      <c r="BF303" s="257"/>
      <c r="BG303" s="257"/>
      <c r="BH303" s="257"/>
      <c r="BI303" s="257"/>
      <c r="BJ303" s="257"/>
      <c r="BK303" s="257"/>
      <c r="BL303" s="813"/>
      <c r="BM303" s="816"/>
      <c r="BN303" s="51">
        <f t="shared" si="29"/>
        <v>0</v>
      </c>
      <c r="BO303" s="257"/>
      <c r="BP303" s="257"/>
      <c r="BQ303" s="257"/>
      <c r="BR303" s="257"/>
      <c r="BS303" s="257"/>
      <c r="BT303" s="257"/>
      <c r="BU303" s="821"/>
      <c r="BV303" s="822"/>
      <c r="BW303" s="822"/>
      <c r="BX303" s="822"/>
      <c r="BY303" s="822"/>
      <c r="BZ303" s="822"/>
      <c r="CA303" s="822"/>
      <c r="CB303" s="822"/>
      <c r="CC303" s="823"/>
    </row>
    <row r="304" spans="1:81" s="58" customFormat="1" ht="40.200000000000003" customHeight="1" thickBot="1" x14ac:dyDescent="0.35">
      <c r="A304" s="34"/>
      <c r="B304" s="907"/>
      <c r="C304" s="869"/>
      <c r="D304" s="873"/>
      <c r="E304" s="853"/>
      <c r="F304" s="853"/>
      <c r="G304" s="853"/>
      <c r="H304" s="853"/>
      <c r="I304" s="1186"/>
      <c r="J304" s="814"/>
      <c r="K304" s="856"/>
      <c r="L304" s="859"/>
      <c r="M304" s="862"/>
      <c r="N304" s="838"/>
      <c r="O304" s="841"/>
      <c r="P304" s="865"/>
      <c r="Q304" s="874"/>
      <c r="R304" s="814"/>
      <c r="S304" s="232"/>
      <c r="T304" s="237"/>
      <c r="U304" s="237"/>
      <c r="V304" s="237"/>
      <c r="W304" s="232"/>
      <c r="X304" s="260"/>
      <c r="Y304" s="260"/>
      <c r="Z304" s="260"/>
      <c r="AA304" s="260"/>
      <c r="AB304" s="814"/>
      <c r="AC304" s="829"/>
      <c r="AD304" s="46">
        <f t="shared" si="25"/>
        <v>0</v>
      </c>
      <c r="AE304" s="46">
        <f t="shared" si="25"/>
        <v>0</v>
      </c>
      <c r="AF304" s="46">
        <f t="shared" si="25"/>
        <v>0</v>
      </c>
      <c r="AG304" s="46">
        <f t="shared" si="25"/>
        <v>0</v>
      </c>
      <c r="AH304" s="46">
        <f t="shared" si="25"/>
        <v>0</v>
      </c>
      <c r="AI304" s="46">
        <f t="shared" si="25"/>
        <v>0</v>
      </c>
      <c r="AJ304" s="46">
        <f t="shared" si="25"/>
        <v>0</v>
      </c>
      <c r="AK304" s="814"/>
      <c r="AL304" s="832"/>
      <c r="AM304" s="46">
        <f t="shared" si="26"/>
        <v>0</v>
      </c>
      <c r="AN304" s="49"/>
      <c r="AO304" s="49"/>
      <c r="AP304" s="49"/>
      <c r="AQ304" s="49"/>
      <c r="AR304" s="49"/>
      <c r="AS304" s="49"/>
      <c r="AT304" s="814"/>
      <c r="AU304" s="835"/>
      <c r="AV304" s="46">
        <f t="shared" si="27"/>
        <v>0</v>
      </c>
      <c r="AW304" s="49"/>
      <c r="AX304" s="49"/>
      <c r="AY304" s="49"/>
      <c r="AZ304" s="49"/>
      <c r="BA304" s="49"/>
      <c r="BB304" s="49"/>
      <c r="BC304" s="814"/>
      <c r="BD304" s="811"/>
      <c r="BE304" s="46">
        <f t="shared" si="28"/>
        <v>0</v>
      </c>
      <c r="BF304" s="49"/>
      <c r="BG304" s="49"/>
      <c r="BH304" s="49"/>
      <c r="BI304" s="49"/>
      <c r="BJ304" s="49"/>
      <c r="BK304" s="49"/>
      <c r="BL304" s="814"/>
      <c r="BM304" s="817"/>
      <c r="BN304" s="46">
        <f t="shared" si="29"/>
        <v>0</v>
      </c>
      <c r="BO304" s="49"/>
      <c r="BP304" s="49"/>
      <c r="BQ304" s="49"/>
      <c r="BR304" s="49"/>
      <c r="BS304" s="49"/>
      <c r="BT304" s="49"/>
      <c r="BU304" s="824"/>
      <c r="BV304" s="825"/>
      <c r="BW304" s="825"/>
      <c r="BX304" s="825"/>
      <c r="BY304" s="825"/>
      <c r="BZ304" s="825"/>
      <c r="CA304" s="825"/>
      <c r="CB304" s="825"/>
      <c r="CC304" s="826"/>
    </row>
    <row r="305" spans="1:81" s="58" customFormat="1" ht="40.200000000000003" customHeight="1" thickTop="1" x14ac:dyDescent="0.3">
      <c r="A305" s="34"/>
      <c r="B305" s="907"/>
      <c r="C305" s="869"/>
      <c r="D305" s="871">
        <v>4104</v>
      </c>
      <c r="E305" s="851" t="s">
        <v>7616</v>
      </c>
      <c r="F305" s="851">
        <v>4104008</v>
      </c>
      <c r="G305" s="851" t="s">
        <v>7617</v>
      </c>
      <c r="H305" s="851" t="s">
        <v>7618</v>
      </c>
      <c r="I305" s="1184">
        <v>202100450125</v>
      </c>
      <c r="J305" s="812">
        <v>315</v>
      </c>
      <c r="K305" s="854" t="str">
        <f>+[5]Metas!K361</f>
        <v>Feria con exposición de productos elaborados por adultos mayores</v>
      </c>
      <c r="L305" s="857"/>
      <c r="M305" s="860">
        <f>SUM(N305:Q305)</f>
        <v>0</v>
      </c>
      <c r="N305" s="836"/>
      <c r="O305" s="839"/>
      <c r="P305" s="863"/>
      <c r="Q305" s="866"/>
      <c r="R305" s="812">
        <f>+$J305</f>
        <v>315</v>
      </c>
      <c r="S305" s="231"/>
      <c r="T305" s="235"/>
      <c r="U305" s="235"/>
      <c r="V305" s="235"/>
      <c r="W305" s="231"/>
      <c r="X305" s="256"/>
      <c r="Y305" s="256"/>
      <c r="Z305" s="256"/>
      <c r="AA305" s="256"/>
      <c r="AB305" s="812">
        <f>+$J305</f>
        <v>315</v>
      </c>
      <c r="AC305" s="827">
        <f>+L305</f>
        <v>0</v>
      </c>
      <c r="AD305" s="44">
        <f t="shared" si="25"/>
        <v>0</v>
      </c>
      <c r="AE305" s="44">
        <f t="shared" si="25"/>
        <v>0</v>
      </c>
      <c r="AF305" s="44">
        <f t="shared" si="25"/>
        <v>0</v>
      </c>
      <c r="AG305" s="44">
        <f t="shared" si="25"/>
        <v>0</v>
      </c>
      <c r="AH305" s="44">
        <f t="shared" si="25"/>
        <v>0</v>
      </c>
      <c r="AI305" s="44">
        <f t="shared" si="25"/>
        <v>0</v>
      </c>
      <c r="AJ305" s="44">
        <f t="shared" si="25"/>
        <v>0</v>
      </c>
      <c r="AK305" s="812">
        <f>+$J305</f>
        <v>315</v>
      </c>
      <c r="AL305" s="830">
        <f>+N305</f>
        <v>0</v>
      </c>
      <c r="AM305" s="44">
        <f t="shared" si="26"/>
        <v>0</v>
      </c>
      <c r="AN305" s="47"/>
      <c r="AO305" s="47"/>
      <c r="AP305" s="47"/>
      <c r="AQ305" s="47"/>
      <c r="AR305" s="47"/>
      <c r="AS305" s="47"/>
      <c r="AT305" s="812">
        <f>+$J305</f>
        <v>315</v>
      </c>
      <c r="AU305" s="833">
        <f>+O305</f>
        <v>0</v>
      </c>
      <c r="AV305" s="44">
        <f t="shared" si="27"/>
        <v>0</v>
      </c>
      <c r="AW305" s="47"/>
      <c r="AX305" s="47"/>
      <c r="AY305" s="47"/>
      <c r="AZ305" s="47"/>
      <c r="BA305" s="47"/>
      <c r="BB305" s="47"/>
      <c r="BC305" s="812">
        <f>+$J305</f>
        <v>315</v>
      </c>
      <c r="BD305" s="809">
        <f>+P305</f>
        <v>0</v>
      </c>
      <c r="BE305" s="44">
        <f t="shared" si="28"/>
        <v>0</v>
      </c>
      <c r="BF305" s="47"/>
      <c r="BG305" s="47"/>
      <c r="BH305" s="47"/>
      <c r="BI305" s="47"/>
      <c r="BJ305" s="47"/>
      <c r="BK305" s="47"/>
      <c r="BL305" s="812">
        <f>+$J305</f>
        <v>315</v>
      </c>
      <c r="BM305" s="815">
        <f>+Q305</f>
        <v>0</v>
      </c>
      <c r="BN305" s="44">
        <f t="shared" si="29"/>
        <v>0</v>
      </c>
      <c r="BO305" s="47"/>
      <c r="BP305" s="47"/>
      <c r="BQ305" s="47"/>
      <c r="BR305" s="47"/>
      <c r="BS305" s="47"/>
      <c r="BT305" s="47"/>
      <c r="BU305" s="818"/>
      <c r="BV305" s="819"/>
      <c r="BW305" s="819"/>
      <c r="BX305" s="819"/>
      <c r="BY305" s="819"/>
      <c r="BZ305" s="819"/>
      <c r="CA305" s="819"/>
      <c r="CB305" s="819"/>
      <c r="CC305" s="820"/>
    </row>
    <row r="306" spans="1:81" s="58" customFormat="1" ht="40.200000000000003" customHeight="1" x14ac:dyDescent="0.3">
      <c r="A306" s="34"/>
      <c r="B306" s="907"/>
      <c r="C306" s="869"/>
      <c r="D306" s="872"/>
      <c r="E306" s="852"/>
      <c r="F306" s="852"/>
      <c r="G306" s="852"/>
      <c r="H306" s="852"/>
      <c r="I306" s="1185"/>
      <c r="J306" s="813"/>
      <c r="K306" s="855"/>
      <c r="L306" s="858"/>
      <c r="M306" s="861"/>
      <c r="N306" s="837"/>
      <c r="O306" s="840"/>
      <c r="P306" s="864"/>
      <c r="Q306" s="867"/>
      <c r="R306" s="813"/>
      <c r="S306" s="39"/>
      <c r="T306" s="236"/>
      <c r="U306" s="236"/>
      <c r="V306" s="236"/>
      <c r="W306" s="39"/>
      <c r="X306" s="31"/>
      <c r="Y306" s="31"/>
      <c r="Z306" s="31"/>
      <c r="AA306" s="31"/>
      <c r="AB306" s="813"/>
      <c r="AC306" s="828"/>
      <c r="AD306" s="51">
        <f t="shared" si="25"/>
        <v>0</v>
      </c>
      <c r="AE306" s="51">
        <f t="shared" si="25"/>
        <v>0</v>
      </c>
      <c r="AF306" s="51">
        <f t="shared" si="25"/>
        <v>0</v>
      </c>
      <c r="AG306" s="51">
        <f t="shared" ref="AG306:AJ378" si="30">+AP306+AY306+BH306+BQ306</f>
        <v>0</v>
      </c>
      <c r="AH306" s="51">
        <f t="shared" si="30"/>
        <v>0</v>
      </c>
      <c r="AI306" s="51">
        <f t="shared" si="30"/>
        <v>0</v>
      </c>
      <c r="AJ306" s="51">
        <f t="shared" si="30"/>
        <v>0</v>
      </c>
      <c r="AK306" s="813"/>
      <c r="AL306" s="831"/>
      <c r="AM306" s="51">
        <f t="shared" si="26"/>
        <v>0</v>
      </c>
      <c r="AN306" s="257"/>
      <c r="AO306" s="257"/>
      <c r="AP306" s="257"/>
      <c r="AQ306" s="257"/>
      <c r="AR306" s="257"/>
      <c r="AS306" s="257"/>
      <c r="AT306" s="813"/>
      <c r="AU306" s="834"/>
      <c r="AV306" s="51">
        <f t="shared" si="27"/>
        <v>0</v>
      </c>
      <c r="AW306" s="257"/>
      <c r="AX306" s="257"/>
      <c r="AY306" s="257"/>
      <c r="AZ306" s="257"/>
      <c r="BA306" s="257"/>
      <c r="BB306" s="257"/>
      <c r="BC306" s="813"/>
      <c r="BD306" s="810"/>
      <c r="BE306" s="51">
        <f t="shared" si="28"/>
        <v>0</v>
      </c>
      <c r="BF306" s="257"/>
      <c r="BG306" s="257"/>
      <c r="BH306" s="257"/>
      <c r="BI306" s="257"/>
      <c r="BJ306" s="257"/>
      <c r="BK306" s="257"/>
      <c r="BL306" s="813"/>
      <c r="BM306" s="816"/>
      <c r="BN306" s="51">
        <f t="shared" si="29"/>
        <v>0</v>
      </c>
      <c r="BO306" s="257"/>
      <c r="BP306" s="257"/>
      <c r="BQ306" s="257"/>
      <c r="BR306" s="257"/>
      <c r="BS306" s="257"/>
      <c r="BT306" s="257"/>
      <c r="BU306" s="821"/>
      <c r="BV306" s="822"/>
      <c r="BW306" s="822"/>
      <c r="BX306" s="822"/>
      <c r="BY306" s="822"/>
      <c r="BZ306" s="822"/>
      <c r="CA306" s="822"/>
      <c r="CB306" s="822"/>
      <c r="CC306" s="823"/>
    </row>
    <row r="307" spans="1:81" s="58" customFormat="1" ht="40.200000000000003" customHeight="1" x14ac:dyDescent="0.3">
      <c r="A307" s="34"/>
      <c r="B307" s="907"/>
      <c r="C307" s="869"/>
      <c r="D307" s="872"/>
      <c r="E307" s="852"/>
      <c r="F307" s="852"/>
      <c r="G307" s="852"/>
      <c r="H307" s="852"/>
      <c r="I307" s="1185"/>
      <c r="J307" s="813"/>
      <c r="K307" s="855"/>
      <c r="L307" s="858"/>
      <c r="M307" s="861"/>
      <c r="N307" s="837"/>
      <c r="O307" s="840"/>
      <c r="P307" s="864"/>
      <c r="Q307" s="867"/>
      <c r="R307" s="813"/>
      <c r="S307" s="39"/>
      <c r="T307" s="236"/>
      <c r="U307" s="236"/>
      <c r="V307" s="236"/>
      <c r="W307" s="39"/>
      <c r="X307" s="31"/>
      <c r="Y307" s="31"/>
      <c r="Z307" s="31"/>
      <c r="AA307" s="31"/>
      <c r="AB307" s="813"/>
      <c r="AC307" s="828"/>
      <c r="AD307" s="51">
        <f t="shared" ref="AD307:AF378" si="31">+AM307+AV307+BE307+BN307</f>
        <v>0</v>
      </c>
      <c r="AE307" s="51">
        <f t="shared" si="31"/>
        <v>0</v>
      </c>
      <c r="AF307" s="51">
        <f t="shared" si="31"/>
        <v>0</v>
      </c>
      <c r="AG307" s="51">
        <f t="shared" si="30"/>
        <v>0</v>
      </c>
      <c r="AH307" s="51">
        <f t="shared" si="30"/>
        <v>0</v>
      </c>
      <c r="AI307" s="51">
        <f t="shared" si="30"/>
        <v>0</v>
      </c>
      <c r="AJ307" s="51">
        <f t="shared" si="30"/>
        <v>0</v>
      </c>
      <c r="AK307" s="813"/>
      <c r="AL307" s="831"/>
      <c r="AM307" s="51">
        <f t="shared" si="26"/>
        <v>0</v>
      </c>
      <c r="AN307" s="257"/>
      <c r="AO307" s="257"/>
      <c r="AP307" s="257"/>
      <c r="AQ307" s="257"/>
      <c r="AR307" s="257"/>
      <c r="AS307" s="257"/>
      <c r="AT307" s="813"/>
      <c r="AU307" s="834"/>
      <c r="AV307" s="51">
        <f t="shared" si="27"/>
        <v>0</v>
      </c>
      <c r="AW307" s="257"/>
      <c r="AX307" s="257"/>
      <c r="AY307" s="257"/>
      <c r="AZ307" s="257"/>
      <c r="BA307" s="257"/>
      <c r="BB307" s="257"/>
      <c r="BC307" s="813"/>
      <c r="BD307" s="810"/>
      <c r="BE307" s="51">
        <f t="shared" si="28"/>
        <v>0</v>
      </c>
      <c r="BF307" s="257"/>
      <c r="BG307" s="257"/>
      <c r="BH307" s="257"/>
      <c r="BI307" s="257"/>
      <c r="BJ307" s="257"/>
      <c r="BK307" s="257"/>
      <c r="BL307" s="813"/>
      <c r="BM307" s="816"/>
      <c r="BN307" s="51">
        <f t="shared" si="29"/>
        <v>0</v>
      </c>
      <c r="BO307" s="257"/>
      <c r="BP307" s="257"/>
      <c r="BQ307" s="257"/>
      <c r="BR307" s="257"/>
      <c r="BS307" s="257"/>
      <c r="BT307" s="257"/>
      <c r="BU307" s="821"/>
      <c r="BV307" s="822"/>
      <c r="BW307" s="822"/>
      <c r="BX307" s="822"/>
      <c r="BY307" s="822"/>
      <c r="BZ307" s="822"/>
      <c r="CA307" s="822"/>
      <c r="CB307" s="822"/>
      <c r="CC307" s="823"/>
    </row>
    <row r="308" spans="1:81" s="58" customFormat="1" ht="40.200000000000003" customHeight="1" thickBot="1" x14ac:dyDescent="0.35">
      <c r="A308" s="34"/>
      <c r="B308" s="908"/>
      <c r="C308" s="870"/>
      <c r="D308" s="873"/>
      <c r="E308" s="853"/>
      <c r="F308" s="853"/>
      <c r="G308" s="853"/>
      <c r="H308" s="853"/>
      <c r="I308" s="1186"/>
      <c r="J308" s="814"/>
      <c r="K308" s="856"/>
      <c r="L308" s="859"/>
      <c r="M308" s="862"/>
      <c r="N308" s="838"/>
      <c r="O308" s="841"/>
      <c r="P308" s="865"/>
      <c r="Q308" s="874"/>
      <c r="R308" s="814"/>
      <c r="S308" s="232"/>
      <c r="T308" s="237"/>
      <c r="U308" s="237"/>
      <c r="V308" s="237"/>
      <c r="W308" s="232"/>
      <c r="X308" s="260"/>
      <c r="Y308" s="260"/>
      <c r="Z308" s="260"/>
      <c r="AA308" s="260"/>
      <c r="AB308" s="814"/>
      <c r="AC308" s="829"/>
      <c r="AD308" s="46">
        <f t="shared" si="31"/>
        <v>0</v>
      </c>
      <c r="AE308" s="46">
        <f t="shared" si="31"/>
        <v>0</v>
      </c>
      <c r="AF308" s="46">
        <f t="shared" si="31"/>
        <v>0</v>
      </c>
      <c r="AG308" s="46">
        <f t="shared" si="30"/>
        <v>0</v>
      </c>
      <c r="AH308" s="46">
        <f t="shared" si="30"/>
        <v>0</v>
      </c>
      <c r="AI308" s="46">
        <f t="shared" si="30"/>
        <v>0</v>
      </c>
      <c r="AJ308" s="46">
        <f t="shared" si="30"/>
        <v>0</v>
      </c>
      <c r="AK308" s="814"/>
      <c r="AL308" s="832"/>
      <c r="AM308" s="46">
        <f t="shared" si="26"/>
        <v>0</v>
      </c>
      <c r="AN308" s="49"/>
      <c r="AO308" s="49"/>
      <c r="AP308" s="49"/>
      <c r="AQ308" s="49"/>
      <c r="AR308" s="49"/>
      <c r="AS308" s="49"/>
      <c r="AT308" s="814"/>
      <c r="AU308" s="835"/>
      <c r="AV308" s="46">
        <f t="shared" si="27"/>
        <v>0</v>
      </c>
      <c r="AW308" s="49"/>
      <c r="AX308" s="49"/>
      <c r="AY308" s="49"/>
      <c r="AZ308" s="49"/>
      <c r="BA308" s="49"/>
      <c r="BB308" s="49"/>
      <c r="BC308" s="814"/>
      <c r="BD308" s="811"/>
      <c r="BE308" s="46">
        <f t="shared" si="28"/>
        <v>0</v>
      </c>
      <c r="BF308" s="49"/>
      <c r="BG308" s="49"/>
      <c r="BH308" s="49"/>
      <c r="BI308" s="49"/>
      <c r="BJ308" s="49"/>
      <c r="BK308" s="49"/>
      <c r="BL308" s="814"/>
      <c r="BM308" s="817"/>
      <c r="BN308" s="46">
        <f t="shared" si="29"/>
        <v>0</v>
      </c>
      <c r="BO308" s="49"/>
      <c r="BP308" s="49"/>
      <c r="BQ308" s="49"/>
      <c r="BR308" s="49"/>
      <c r="BS308" s="49"/>
      <c r="BT308" s="49"/>
      <c r="BU308" s="824"/>
      <c r="BV308" s="825"/>
      <c r="BW308" s="825"/>
      <c r="BX308" s="825"/>
      <c r="BY308" s="825"/>
      <c r="BZ308" s="825"/>
      <c r="CA308" s="825"/>
      <c r="CB308" s="825"/>
      <c r="CC308" s="826"/>
    </row>
    <row r="309" spans="1:81" ht="16.2" customHeight="1" thickTop="1" x14ac:dyDescent="0.3"/>
    <row r="310" spans="1:81" s="58" customFormat="1" ht="16.2" customHeight="1" x14ac:dyDescent="0.3">
      <c r="A310" s="34"/>
      <c r="B310" s="1166"/>
      <c r="C310" s="1159" t="s">
        <v>0</v>
      </c>
      <c r="D310" s="1159"/>
      <c r="E310" s="1159"/>
      <c r="F310" s="1159"/>
      <c r="G310" s="1159"/>
      <c r="H310" s="1159"/>
      <c r="I310" s="226"/>
      <c r="J310" s="252" t="s">
        <v>1</v>
      </c>
      <c r="K310" s="252"/>
      <c r="L310" s="1169" t="s">
        <v>2856</v>
      </c>
      <c r="M310" s="1170"/>
      <c r="N310" s="1170"/>
      <c r="O310" s="1170"/>
      <c r="P310" s="1170"/>
      <c r="Q310" s="1171"/>
      <c r="R310" s="1158" t="s">
        <v>0</v>
      </c>
      <c r="S310" s="1160"/>
      <c r="T310" s="1008" t="s">
        <v>1</v>
      </c>
      <c r="U310" s="1009"/>
      <c r="V310" s="1010"/>
      <c r="W310" s="246" t="str">
        <f>+$L310</f>
        <v>SECRETARÌA DE DESARROLLO SOCIAL</v>
      </c>
      <c r="X310" s="242"/>
      <c r="Y310" s="242"/>
      <c r="Z310" s="242"/>
      <c r="AA310" s="243"/>
      <c r="AB310" s="1158" t="s">
        <v>0</v>
      </c>
      <c r="AC310" s="1159"/>
      <c r="AD310" s="1159"/>
      <c r="AE310" s="1159"/>
      <c r="AF310" s="1159"/>
      <c r="AG310" s="1159"/>
      <c r="AH310" s="1159"/>
      <c r="AI310" s="1159"/>
      <c r="AJ310" s="1160"/>
      <c r="AK310" s="1132" t="s">
        <v>1</v>
      </c>
      <c r="AL310" s="1132"/>
      <c r="AM310" s="1132"/>
      <c r="AN310" s="1161" t="str">
        <f>+$L310</f>
        <v>SECRETARÌA DE DESARROLLO SOCIAL</v>
      </c>
      <c r="AO310" s="1161"/>
      <c r="AP310" s="1161"/>
      <c r="AQ310" s="1161"/>
      <c r="AR310" s="1161"/>
      <c r="AS310" s="1161"/>
      <c r="AT310" s="1158" t="s">
        <v>0</v>
      </c>
      <c r="AU310" s="1159"/>
      <c r="AV310" s="1159"/>
      <c r="AW310" s="1159"/>
      <c r="AX310" s="1159"/>
      <c r="AY310" s="1159"/>
      <c r="AZ310" s="1159"/>
      <c r="BA310" s="1159"/>
      <c r="BB310" s="1160"/>
      <c r="BC310" s="1132" t="s">
        <v>1</v>
      </c>
      <c r="BD310" s="1132"/>
      <c r="BE310" s="1132"/>
      <c r="BF310" s="1161" t="str">
        <f>+$L310</f>
        <v>SECRETARÌA DE DESARROLLO SOCIAL</v>
      </c>
      <c r="BG310" s="1161"/>
      <c r="BH310" s="1161"/>
      <c r="BI310" s="1161"/>
      <c r="BJ310" s="1161"/>
      <c r="BK310" s="1161"/>
      <c r="BL310" s="1158" t="s">
        <v>0</v>
      </c>
      <c r="BM310" s="1159"/>
      <c r="BN310" s="1159"/>
      <c r="BO310" s="1159"/>
      <c r="BP310" s="1159"/>
      <c r="BQ310" s="1159"/>
      <c r="BR310" s="1159"/>
      <c r="BS310" s="1159"/>
      <c r="BT310" s="1160"/>
      <c r="BU310" s="1132" t="s">
        <v>1</v>
      </c>
      <c r="BV310" s="1132"/>
      <c r="BW310" s="1132"/>
      <c r="BX310" s="1161" t="str">
        <f>+$L310</f>
        <v>SECRETARÌA DE DESARROLLO SOCIAL</v>
      </c>
      <c r="BY310" s="1161"/>
      <c r="BZ310" s="1161"/>
      <c r="CA310" s="1161"/>
      <c r="CB310" s="1161"/>
      <c r="CC310" s="1161"/>
    </row>
    <row r="311" spans="1:81" s="58" customFormat="1" ht="16.2" customHeight="1" x14ac:dyDescent="0.3">
      <c r="A311" s="34"/>
      <c r="B311" s="1167"/>
      <c r="C311" s="1156" t="s">
        <v>1657</v>
      </c>
      <c r="D311" s="1156"/>
      <c r="E311" s="1156"/>
      <c r="F311" s="1156"/>
      <c r="G311" s="1156"/>
      <c r="H311" s="1156"/>
      <c r="I311" s="227"/>
      <c r="J311" s="252" t="s">
        <v>2</v>
      </c>
      <c r="K311" s="252"/>
      <c r="L311" s="247"/>
      <c r="M311" s="244"/>
      <c r="N311" s="244"/>
      <c r="O311" s="244"/>
      <c r="P311" s="244"/>
      <c r="Q311" s="245"/>
      <c r="R311" s="1155" t="s">
        <v>1657</v>
      </c>
      <c r="S311" s="1157"/>
      <c r="T311" s="1008" t="s">
        <v>2</v>
      </c>
      <c r="U311" s="1009"/>
      <c r="V311" s="1010"/>
      <c r="W311" s="821">
        <f>+$L311</f>
        <v>0</v>
      </c>
      <c r="X311" s="822"/>
      <c r="Y311" s="822"/>
      <c r="Z311" s="822"/>
      <c r="AA311" s="1165"/>
      <c r="AB311" s="1155" t="s">
        <v>1657</v>
      </c>
      <c r="AC311" s="1156"/>
      <c r="AD311" s="1156"/>
      <c r="AE311" s="1156"/>
      <c r="AF311" s="1156"/>
      <c r="AG311" s="1156"/>
      <c r="AH311" s="1156"/>
      <c r="AI311" s="1156"/>
      <c r="AJ311" s="1157"/>
      <c r="AK311" s="1132" t="s">
        <v>2</v>
      </c>
      <c r="AL311" s="1132"/>
      <c r="AM311" s="1132"/>
      <c r="AN311" s="1148">
        <f>+$L311</f>
        <v>0</v>
      </c>
      <c r="AO311" s="1148"/>
      <c r="AP311" s="1148"/>
      <c r="AQ311" s="1148"/>
      <c r="AR311" s="1148"/>
      <c r="AS311" s="1148"/>
      <c r="AT311" s="1155" t="s">
        <v>1657</v>
      </c>
      <c r="AU311" s="1156"/>
      <c r="AV311" s="1156"/>
      <c r="AW311" s="1156"/>
      <c r="AX311" s="1156"/>
      <c r="AY311" s="1156"/>
      <c r="AZ311" s="1156"/>
      <c r="BA311" s="1156"/>
      <c r="BB311" s="1157"/>
      <c r="BC311" s="1132" t="s">
        <v>2</v>
      </c>
      <c r="BD311" s="1132"/>
      <c r="BE311" s="1132"/>
      <c r="BF311" s="1148">
        <f>+$L311</f>
        <v>0</v>
      </c>
      <c r="BG311" s="1148"/>
      <c r="BH311" s="1148"/>
      <c r="BI311" s="1148"/>
      <c r="BJ311" s="1148"/>
      <c r="BK311" s="1148"/>
      <c r="BL311" s="1155" t="s">
        <v>1657</v>
      </c>
      <c r="BM311" s="1156"/>
      <c r="BN311" s="1156"/>
      <c r="BO311" s="1156"/>
      <c r="BP311" s="1156"/>
      <c r="BQ311" s="1156"/>
      <c r="BR311" s="1156"/>
      <c r="BS311" s="1156"/>
      <c r="BT311" s="1157"/>
      <c r="BU311" s="1132" t="s">
        <v>2</v>
      </c>
      <c r="BV311" s="1132"/>
      <c r="BW311" s="1132"/>
      <c r="BX311" s="1148">
        <f>+$L311</f>
        <v>0</v>
      </c>
      <c r="BY311" s="1148"/>
      <c r="BZ311" s="1148"/>
      <c r="CA311" s="1148"/>
      <c r="CB311" s="1148"/>
      <c r="CC311" s="1148"/>
    </row>
    <row r="312" spans="1:81" s="58" customFormat="1" ht="16.2" customHeight="1" x14ac:dyDescent="0.3">
      <c r="A312" s="34"/>
      <c r="B312" s="1167"/>
      <c r="C312" s="1137" t="s">
        <v>3849</v>
      </c>
      <c r="D312" s="1137"/>
      <c r="E312" s="1137"/>
      <c r="F312" s="1137"/>
      <c r="G312" s="1137"/>
      <c r="H312" s="1137"/>
      <c r="I312" s="227"/>
      <c r="J312" s="252" t="s">
        <v>1656</v>
      </c>
      <c r="K312" s="252"/>
      <c r="L312" s="1269" t="s">
        <v>847</v>
      </c>
      <c r="M312" s="1270"/>
      <c r="N312" s="1270"/>
      <c r="O312" s="1270"/>
      <c r="P312" s="1270"/>
      <c r="Q312" s="1271"/>
      <c r="R312" s="1136" t="s">
        <v>3849</v>
      </c>
      <c r="S312" s="1138"/>
      <c r="T312" s="1008" t="s">
        <v>1664</v>
      </c>
      <c r="U312" s="1009"/>
      <c r="V312" s="1010"/>
      <c r="W312" s="556" t="str">
        <f>+$L312</f>
        <v xml:space="preserve">3. Gobernanza </v>
      </c>
      <c r="X312" s="382"/>
      <c r="Y312" s="382"/>
      <c r="Z312" s="382"/>
      <c r="AA312" s="383"/>
      <c r="AB312" s="1136" t="s">
        <v>3849</v>
      </c>
      <c r="AC312" s="1137"/>
      <c r="AD312" s="1137"/>
      <c r="AE312" s="1137"/>
      <c r="AF312" s="1137"/>
      <c r="AG312" s="1137"/>
      <c r="AH312" s="1137"/>
      <c r="AI312" s="1137"/>
      <c r="AJ312" s="1138"/>
      <c r="AK312" s="1132" t="s">
        <v>1656</v>
      </c>
      <c r="AL312" s="1132"/>
      <c r="AM312" s="1132"/>
      <c r="AN312" s="1268" t="str">
        <f>+$L312</f>
        <v xml:space="preserve">3. Gobernanza </v>
      </c>
      <c r="AO312" s="1268"/>
      <c r="AP312" s="1268"/>
      <c r="AQ312" s="1268"/>
      <c r="AR312" s="1268"/>
      <c r="AS312" s="1268"/>
      <c r="AT312" s="1136" t="s">
        <v>3849</v>
      </c>
      <c r="AU312" s="1137"/>
      <c r="AV312" s="1137"/>
      <c r="AW312" s="1137"/>
      <c r="AX312" s="1137"/>
      <c r="AY312" s="1137"/>
      <c r="AZ312" s="1137"/>
      <c r="BA312" s="1137"/>
      <c r="BB312" s="1138"/>
      <c r="BC312" s="1132" t="s">
        <v>1656</v>
      </c>
      <c r="BD312" s="1132"/>
      <c r="BE312" s="1132"/>
      <c r="BF312" s="1268" t="str">
        <f>+$L312</f>
        <v xml:space="preserve">3. Gobernanza </v>
      </c>
      <c r="BG312" s="1268"/>
      <c r="BH312" s="1268"/>
      <c r="BI312" s="1268"/>
      <c r="BJ312" s="1268"/>
      <c r="BK312" s="1268"/>
      <c r="BL312" s="1136" t="s">
        <v>3849</v>
      </c>
      <c r="BM312" s="1137"/>
      <c r="BN312" s="1137"/>
      <c r="BO312" s="1137"/>
      <c r="BP312" s="1137"/>
      <c r="BQ312" s="1137"/>
      <c r="BR312" s="1137"/>
      <c r="BS312" s="1137"/>
      <c r="BT312" s="1138"/>
      <c r="BU312" s="1132" t="s">
        <v>1656</v>
      </c>
      <c r="BV312" s="1132"/>
      <c r="BW312" s="1132"/>
      <c r="BX312" s="1268" t="str">
        <f>+$L312</f>
        <v xml:space="preserve">3. Gobernanza </v>
      </c>
      <c r="BY312" s="1268"/>
      <c r="BZ312" s="1268"/>
      <c r="CA312" s="1268"/>
      <c r="CB312" s="1268"/>
      <c r="CC312" s="1268"/>
    </row>
    <row r="313" spans="1:81" s="58" customFormat="1" ht="16.2" customHeight="1" x14ac:dyDescent="0.3">
      <c r="A313" s="34"/>
      <c r="B313" s="1168"/>
      <c r="C313" s="1140"/>
      <c r="D313" s="1140"/>
      <c r="E313" s="1140"/>
      <c r="F313" s="1140"/>
      <c r="G313" s="1140"/>
      <c r="H313" s="1140"/>
      <c r="I313" s="228"/>
      <c r="J313" s="252" t="s">
        <v>1659</v>
      </c>
      <c r="K313" s="252"/>
      <c r="L313" s="220" t="s">
        <v>937</v>
      </c>
      <c r="M313" s="221"/>
      <c r="N313" s="221"/>
      <c r="O313" s="221"/>
      <c r="P313" s="221"/>
      <c r="Q313" s="222"/>
      <c r="R313" s="1139"/>
      <c r="S313" s="1141"/>
      <c r="T313" s="1008" t="s">
        <v>1665</v>
      </c>
      <c r="U313" s="1009"/>
      <c r="V313" s="1010"/>
      <c r="W313" s="556" t="str">
        <f>+$L313</f>
        <v>3.4 Más Oportunidades para el Buen Gobierno.</v>
      </c>
      <c r="X313" s="382"/>
      <c r="Y313" s="382"/>
      <c r="Z313" s="382"/>
      <c r="AA313" s="383"/>
      <c r="AB313" s="1139"/>
      <c r="AC313" s="1140"/>
      <c r="AD313" s="1140"/>
      <c r="AE313" s="1140"/>
      <c r="AF313" s="1140"/>
      <c r="AG313" s="1140"/>
      <c r="AH313" s="1140"/>
      <c r="AI313" s="1140"/>
      <c r="AJ313" s="1141"/>
      <c r="AK313" s="1132" t="s">
        <v>1659</v>
      </c>
      <c r="AL313" s="1132"/>
      <c r="AM313" s="1132"/>
      <c r="AN313" s="1133" t="str">
        <f>+$L313</f>
        <v>3.4 Más Oportunidades para el Buen Gobierno.</v>
      </c>
      <c r="AO313" s="1133"/>
      <c r="AP313" s="1133"/>
      <c r="AQ313" s="1133"/>
      <c r="AR313" s="1133"/>
      <c r="AS313" s="1133"/>
      <c r="AT313" s="1139"/>
      <c r="AU313" s="1140"/>
      <c r="AV313" s="1140"/>
      <c r="AW313" s="1140"/>
      <c r="AX313" s="1140"/>
      <c r="AY313" s="1140"/>
      <c r="AZ313" s="1140"/>
      <c r="BA313" s="1140"/>
      <c r="BB313" s="1141"/>
      <c r="BC313" s="1132" t="s">
        <v>1659</v>
      </c>
      <c r="BD313" s="1132"/>
      <c r="BE313" s="1132"/>
      <c r="BF313" s="1133" t="str">
        <f>+$L313</f>
        <v>3.4 Más Oportunidades para el Buen Gobierno.</v>
      </c>
      <c r="BG313" s="1133"/>
      <c r="BH313" s="1133"/>
      <c r="BI313" s="1133"/>
      <c r="BJ313" s="1133"/>
      <c r="BK313" s="1133"/>
      <c r="BL313" s="1139"/>
      <c r="BM313" s="1140"/>
      <c r="BN313" s="1140"/>
      <c r="BO313" s="1140"/>
      <c r="BP313" s="1140"/>
      <c r="BQ313" s="1140"/>
      <c r="BR313" s="1140"/>
      <c r="BS313" s="1140"/>
      <c r="BT313" s="1141"/>
      <c r="BU313" s="1132" t="s">
        <v>1659</v>
      </c>
      <c r="BV313" s="1132"/>
      <c r="BW313" s="1132"/>
      <c r="BX313" s="1133" t="str">
        <f>+$L313</f>
        <v>3.4 Más Oportunidades para el Buen Gobierno.</v>
      </c>
      <c r="BY313" s="1133"/>
      <c r="BZ313" s="1133"/>
      <c r="CA313" s="1133"/>
      <c r="CB313" s="1133"/>
      <c r="CC313" s="1133"/>
    </row>
    <row r="314" spans="1:81" ht="16.2" customHeight="1" thickBot="1" x14ac:dyDescent="0.35">
      <c r="B314" s="2"/>
      <c r="C314" s="2"/>
      <c r="D314" s="2"/>
      <c r="E314" s="2"/>
      <c r="F314" s="2"/>
      <c r="G314" s="2"/>
      <c r="H314" s="2"/>
      <c r="I314" s="2"/>
      <c r="J314" s="59"/>
      <c r="K314" s="1"/>
      <c r="L314" s="1"/>
      <c r="M314" s="1"/>
      <c r="N314" s="1"/>
      <c r="O314" s="1"/>
      <c r="P314" s="1"/>
      <c r="Q314" s="1"/>
      <c r="R314" s="2"/>
      <c r="S314" s="2"/>
      <c r="T314" s="2"/>
      <c r="U314" s="2"/>
      <c r="V314" s="2"/>
      <c r="W314" s="2"/>
      <c r="X314" s="60"/>
      <c r="Y314" s="60"/>
      <c r="Z314" s="60"/>
      <c r="AA314" s="25"/>
      <c r="AB314" s="25"/>
      <c r="AC314" s="1"/>
      <c r="AK314" s="25"/>
      <c r="AT314" s="25"/>
      <c r="BC314" s="25"/>
      <c r="BL314" s="25"/>
    </row>
    <row r="315" spans="1:81" ht="16.2" customHeight="1" thickBot="1" x14ac:dyDescent="0.35">
      <c r="A315" s="1"/>
      <c r="B315" s="1067" t="s">
        <v>3</v>
      </c>
      <c r="C315" s="1067" t="s">
        <v>1661</v>
      </c>
      <c r="D315" s="1134" t="s">
        <v>3813</v>
      </c>
      <c r="E315" s="1134" t="s">
        <v>3812</v>
      </c>
      <c r="F315" s="1126" t="s">
        <v>3814</v>
      </c>
      <c r="G315" s="1126" t="s">
        <v>3815</v>
      </c>
      <c r="H315" s="1126" t="s">
        <v>3816</v>
      </c>
      <c r="I315" s="1126" t="s">
        <v>3817</v>
      </c>
      <c r="J315" s="1125" t="s">
        <v>1662</v>
      </c>
      <c r="K315" s="1129" t="s">
        <v>1674</v>
      </c>
      <c r="L315" s="1094" t="s">
        <v>3850</v>
      </c>
      <c r="M315" s="1040" t="s">
        <v>1652</v>
      </c>
      <c r="N315" s="1113" t="s">
        <v>3851</v>
      </c>
      <c r="O315" s="1116" t="s">
        <v>3852</v>
      </c>
      <c r="P315" s="1119" t="s">
        <v>3853</v>
      </c>
      <c r="Q315" s="1122" t="s">
        <v>3854</v>
      </c>
      <c r="R315" s="1125" t="s">
        <v>1662</v>
      </c>
      <c r="S315" s="1108" t="s">
        <v>4</v>
      </c>
      <c r="T315" s="1107" t="s">
        <v>3818</v>
      </c>
      <c r="U315" s="1107" t="s">
        <v>3819</v>
      </c>
      <c r="V315" s="1107" t="s">
        <v>3820</v>
      </c>
      <c r="W315" s="1108" t="s">
        <v>5</v>
      </c>
      <c r="X315" s="1111" t="s">
        <v>6</v>
      </c>
      <c r="Y315" s="1112"/>
      <c r="Z315" s="1111" t="s">
        <v>7</v>
      </c>
      <c r="AA315" s="1112"/>
      <c r="AB315" s="1067" t="s">
        <v>1662</v>
      </c>
      <c r="AC315" s="1094" t="s">
        <v>3850</v>
      </c>
      <c r="AD315" s="1097" t="s">
        <v>3855</v>
      </c>
      <c r="AE315" s="1098"/>
      <c r="AF315" s="1098"/>
      <c r="AG315" s="1098"/>
      <c r="AH315" s="1098"/>
      <c r="AI315" s="1098"/>
      <c r="AJ315" s="1099"/>
      <c r="AK315" s="1100" t="s">
        <v>1662</v>
      </c>
      <c r="AL315" s="1101" t="s">
        <v>3856</v>
      </c>
      <c r="AM315" s="1104" t="s">
        <v>3857</v>
      </c>
      <c r="AN315" s="1105"/>
      <c r="AO315" s="1105"/>
      <c r="AP315" s="1105"/>
      <c r="AQ315" s="1105"/>
      <c r="AR315" s="1105"/>
      <c r="AS315" s="1106"/>
      <c r="AT315" s="1067" t="s">
        <v>1662</v>
      </c>
      <c r="AU315" s="1082" t="s">
        <v>3858</v>
      </c>
      <c r="AV315" s="1085" t="s">
        <v>3859</v>
      </c>
      <c r="AW315" s="1086"/>
      <c r="AX315" s="1086"/>
      <c r="AY315" s="1086"/>
      <c r="AZ315" s="1086"/>
      <c r="BA315" s="1086"/>
      <c r="BB315" s="1087"/>
      <c r="BC315" s="1067" t="s">
        <v>1662</v>
      </c>
      <c r="BD315" s="1088" t="s">
        <v>3860</v>
      </c>
      <c r="BE315" s="1091" t="s">
        <v>3861</v>
      </c>
      <c r="BF315" s="1092"/>
      <c r="BG315" s="1092"/>
      <c r="BH315" s="1092"/>
      <c r="BI315" s="1092"/>
      <c r="BJ315" s="1092"/>
      <c r="BK315" s="1093"/>
      <c r="BL315" s="1067" t="s">
        <v>1662</v>
      </c>
      <c r="BM315" s="1068" t="s">
        <v>3862</v>
      </c>
      <c r="BN315" s="1070" t="s">
        <v>3863</v>
      </c>
      <c r="BO315" s="1071"/>
      <c r="BP315" s="1071"/>
      <c r="BQ315" s="1071"/>
      <c r="BR315" s="1071"/>
      <c r="BS315" s="1071"/>
      <c r="BT315" s="1072"/>
      <c r="BU315" s="1073" t="s">
        <v>1663</v>
      </c>
      <c r="BV315" s="1074"/>
      <c r="BW315" s="1074"/>
      <c r="BX315" s="1074"/>
      <c r="BY315" s="1074"/>
      <c r="BZ315" s="1074"/>
      <c r="CA315" s="1074"/>
      <c r="CB315" s="1074"/>
      <c r="CC315" s="1075"/>
    </row>
    <row r="316" spans="1:81" ht="16.2" customHeight="1" x14ac:dyDescent="0.3">
      <c r="A316" s="1"/>
      <c r="B316" s="1067"/>
      <c r="C316" s="1067"/>
      <c r="D316" s="1134"/>
      <c r="E316" s="1134"/>
      <c r="F316" s="1127"/>
      <c r="G316" s="1127"/>
      <c r="H316" s="1127"/>
      <c r="I316" s="1127"/>
      <c r="J316" s="1125"/>
      <c r="K316" s="1129"/>
      <c r="L316" s="1095"/>
      <c r="M316" s="1130"/>
      <c r="N316" s="1114"/>
      <c r="O316" s="1117"/>
      <c r="P316" s="1120"/>
      <c r="Q316" s="1123"/>
      <c r="R316" s="1125"/>
      <c r="S316" s="1109"/>
      <c r="T316" s="1107"/>
      <c r="U316" s="1107"/>
      <c r="V316" s="1107"/>
      <c r="W316" s="1109"/>
      <c r="X316" s="390" t="s">
        <v>12</v>
      </c>
      <c r="Y316" s="390" t="s">
        <v>13</v>
      </c>
      <c r="Z316" s="390" t="s">
        <v>12</v>
      </c>
      <c r="AA316" s="390" t="s">
        <v>13</v>
      </c>
      <c r="AB316" s="1067"/>
      <c r="AC316" s="1095"/>
      <c r="AD316" s="1065" t="s">
        <v>8</v>
      </c>
      <c r="AE316" s="1061" t="s">
        <v>9</v>
      </c>
      <c r="AF316" s="1061"/>
      <c r="AG316" s="1061"/>
      <c r="AH316" s="1061"/>
      <c r="AI316" s="1062" t="s">
        <v>1653</v>
      </c>
      <c r="AJ316" s="1063" t="s">
        <v>10</v>
      </c>
      <c r="AK316" s="1067"/>
      <c r="AL316" s="1102"/>
      <c r="AM316" s="1059" t="s">
        <v>11</v>
      </c>
      <c r="AN316" s="1061" t="s">
        <v>9</v>
      </c>
      <c r="AO316" s="1061"/>
      <c r="AP316" s="1061"/>
      <c r="AQ316" s="1061"/>
      <c r="AR316" s="1062" t="s">
        <v>1653</v>
      </c>
      <c r="AS316" s="1063" t="s">
        <v>10</v>
      </c>
      <c r="AT316" s="1067"/>
      <c r="AU316" s="1083"/>
      <c r="AV316" s="1059" t="s">
        <v>11</v>
      </c>
      <c r="AW316" s="1061" t="s">
        <v>9</v>
      </c>
      <c r="AX316" s="1061"/>
      <c r="AY316" s="1061"/>
      <c r="AZ316" s="1061"/>
      <c r="BA316" s="1062" t="s">
        <v>1653</v>
      </c>
      <c r="BB316" s="1063" t="s">
        <v>10</v>
      </c>
      <c r="BC316" s="1067"/>
      <c r="BD316" s="1089"/>
      <c r="BE316" s="1059" t="s">
        <v>11</v>
      </c>
      <c r="BF316" s="1061" t="s">
        <v>9</v>
      </c>
      <c r="BG316" s="1061"/>
      <c r="BH316" s="1061"/>
      <c r="BI316" s="1061"/>
      <c r="BJ316" s="1062" t="s">
        <v>1653</v>
      </c>
      <c r="BK316" s="1063" t="s">
        <v>10</v>
      </c>
      <c r="BL316" s="1067"/>
      <c r="BM316" s="1068"/>
      <c r="BN316" s="1065" t="s">
        <v>11</v>
      </c>
      <c r="BO316" s="1061" t="s">
        <v>9</v>
      </c>
      <c r="BP316" s="1061"/>
      <c r="BQ316" s="1061"/>
      <c r="BR316" s="1061"/>
      <c r="BS316" s="1049" t="s">
        <v>1653</v>
      </c>
      <c r="BT316" s="1051" t="s">
        <v>10</v>
      </c>
      <c r="BU316" s="1076"/>
      <c r="BV316" s="1077"/>
      <c r="BW316" s="1077"/>
      <c r="BX316" s="1077"/>
      <c r="BY316" s="1077"/>
      <c r="BZ316" s="1077"/>
      <c r="CA316" s="1077"/>
      <c r="CB316" s="1077"/>
      <c r="CC316" s="1078"/>
    </row>
    <row r="317" spans="1:81" ht="16.2" customHeight="1" x14ac:dyDescent="0.3">
      <c r="A317" s="1"/>
      <c r="B317" s="1067"/>
      <c r="C317" s="1067"/>
      <c r="D317" s="1134"/>
      <c r="E317" s="1134"/>
      <c r="F317" s="1128"/>
      <c r="G317" s="1128"/>
      <c r="H317" s="1128"/>
      <c r="I317" s="1128"/>
      <c r="J317" s="1125"/>
      <c r="K317" s="1129"/>
      <c r="L317" s="1096"/>
      <c r="M317" s="1131"/>
      <c r="N317" s="1115"/>
      <c r="O317" s="1118"/>
      <c r="P317" s="1121"/>
      <c r="Q317" s="1124"/>
      <c r="R317" s="1125"/>
      <c r="S317" s="1110"/>
      <c r="T317" s="1107"/>
      <c r="U317" s="1107"/>
      <c r="V317" s="1107"/>
      <c r="W317" s="1110"/>
      <c r="X317" s="391" t="s">
        <v>1660</v>
      </c>
      <c r="Y317" s="391" t="s">
        <v>1660</v>
      </c>
      <c r="Z317" s="391" t="s">
        <v>1660</v>
      </c>
      <c r="AA317" s="391" t="s">
        <v>1660</v>
      </c>
      <c r="AB317" s="1067"/>
      <c r="AC317" s="1096"/>
      <c r="AD317" s="1066"/>
      <c r="AE317" s="392" t="s">
        <v>14</v>
      </c>
      <c r="AF317" s="392" t="s">
        <v>17</v>
      </c>
      <c r="AG317" s="392" t="s">
        <v>15</v>
      </c>
      <c r="AH317" s="392" t="s">
        <v>16</v>
      </c>
      <c r="AI317" s="1050"/>
      <c r="AJ317" s="1064"/>
      <c r="AK317" s="1067"/>
      <c r="AL317" s="1103"/>
      <c r="AM317" s="1060"/>
      <c r="AN317" s="392" t="s">
        <v>14</v>
      </c>
      <c r="AO317" s="392" t="s">
        <v>17</v>
      </c>
      <c r="AP317" s="392" t="s">
        <v>15</v>
      </c>
      <c r="AQ317" s="392" t="s">
        <v>16</v>
      </c>
      <c r="AR317" s="1050"/>
      <c r="AS317" s="1064"/>
      <c r="AT317" s="1067"/>
      <c r="AU317" s="1084"/>
      <c r="AV317" s="1060"/>
      <c r="AW317" s="392" t="s">
        <v>14</v>
      </c>
      <c r="AX317" s="392" t="s">
        <v>17</v>
      </c>
      <c r="AY317" s="392" t="s">
        <v>15</v>
      </c>
      <c r="AZ317" s="392" t="s">
        <v>16</v>
      </c>
      <c r="BA317" s="1050"/>
      <c r="BB317" s="1064"/>
      <c r="BC317" s="1067"/>
      <c r="BD317" s="1090"/>
      <c r="BE317" s="1060"/>
      <c r="BF317" s="392" t="s">
        <v>14</v>
      </c>
      <c r="BG317" s="392" t="s">
        <v>17</v>
      </c>
      <c r="BH317" s="392" t="s">
        <v>15</v>
      </c>
      <c r="BI317" s="392" t="s">
        <v>16</v>
      </c>
      <c r="BJ317" s="1050"/>
      <c r="BK317" s="1064"/>
      <c r="BL317" s="1067"/>
      <c r="BM317" s="1069"/>
      <c r="BN317" s="1066"/>
      <c r="BO317" s="392" t="s">
        <v>14</v>
      </c>
      <c r="BP317" s="392" t="s">
        <v>17</v>
      </c>
      <c r="BQ317" s="392" t="s">
        <v>15</v>
      </c>
      <c r="BR317" s="392" t="s">
        <v>16</v>
      </c>
      <c r="BS317" s="1050"/>
      <c r="BT317" s="1052"/>
      <c r="BU317" s="1079"/>
      <c r="BV317" s="1080"/>
      <c r="BW317" s="1080"/>
      <c r="BX317" s="1080"/>
      <c r="BY317" s="1080"/>
      <c r="BZ317" s="1080"/>
      <c r="CA317" s="1080"/>
      <c r="CB317" s="1080"/>
      <c r="CC317" s="1081"/>
    </row>
    <row r="318" spans="1:81" ht="16.2" customHeight="1" thickBot="1" x14ac:dyDescent="0.35">
      <c r="B318" s="2"/>
    </row>
    <row r="319" spans="1:81" s="58" customFormat="1" ht="40.200000000000003" customHeight="1" thickTop="1" x14ac:dyDescent="0.3">
      <c r="A319" s="34"/>
      <c r="B319" s="906" t="s">
        <v>991</v>
      </c>
      <c r="C319" s="868" t="s">
        <v>994</v>
      </c>
      <c r="D319" s="871">
        <v>4599</v>
      </c>
      <c r="E319" s="851" t="s">
        <v>7619</v>
      </c>
      <c r="F319" s="851">
        <v>4599031</v>
      </c>
      <c r="G319" s="851" t="s">
        <v>7620</v>
      </c>
      <c r="H319" s="851" t="s">
        <v>7621</v>
      </c>
      <c r="I319" s="1184">
        <v>2021004540182</v>
      </c>
      <c r="J319" s="812">
        <v>639</v>
      </c>
      <c r="K319" s="854" t="str">
        <f>+[5]Metas!K731</f>
        <v>Municipios con asistencia técnica para promover la participación y organización de dignatarios de primero y segundo grado de acción comunal.</v>
      </c>
      <c r="L319" s="857"/>
      <c r="M319" s="860">
        <f>SUM(N319:Q319)</f>
        <v>0</v>
      </c>
      <c r="N319" s="836"/>
      <c r="O319" s="839"/>
      <c r="P319" s="863"/>
      <c r="Q319" s="866"/>
      <c r="R319" s="812">
        <f>+$J319</f>
        <v>639</v>
      </c>
      <c r="S319" s="231"/>
      <c r="T319" s="235"/>
      <c r="U319" s="235"/>
      <c r="V319" s="235"/>
      <c r="W319" s="231"/>
      <c r="X319" s="256"/>
      <c r="Y319" s="256"/>
      <c r="Z319" s="256"/>
      <c r="AA319" s="256"/>
      <c r="AB319" s="812">
        <f>+$J319</f>
        <v>639</v>
      </c>
      <c r="AC319" s="827">
        <f>+L319</f>
        <v>0</v>
      </c>
      <c r="AD319" s="44">
        <f t="shared" si="31"/>
        <v>0</v>
      </c>
      <c r="AE319" s="44">
        <f t="shared" si="31"/>
        <v>0</v>
      </c>
      <c r="AF319" s="44">
        <f t="shared" si="31"/>
        <v>0</v>
      </c>
      <c r="AG319" s="44">
        <f t="shared" si="30"/>
        <v>0</v>
      </c>
      <c r="AH319" s="44">
        <f t="shared" si="30"/>
        <v>0</v>
      </c>
      <c r="AI319" s="44">
        <f t="shared" si="30"/>
        <v>0</v>
      </c>
      <c r="AJ319" s="44">
        <f t="shared" si="30"/>
        <v>0</v>
      </c>
      <c r="AK319" s="812">
        <f>+$J319</f>
        <v>639</v>
      </c>
      <c r="AL319" s="830">
        <f>+N319</f>
        <v>0</v>
      </c>
      <c r="AM319" s="44">
        <f t="shared" si="26"/>
        <v>0</v>
      </c>
      <c r="AN319" s="47"/>
      <c r="AO319" s="47"/>
      <c r="AP319" s="47"/>
      <c r="AQ319" s="47"/>
      <c r="AR319" s="47"/>
      <c r="AS319" s="47"/>
      <c r="AT319" s="812">
        <f>+$J319</f>
        <v>639</v>
      </c>
      <c r="AU319" s="833">
        <f>+O319</f>
        <v>0</v>
      </c>
      <c r="AV319" s="44">
        <f t="shared" si="27"/>
        <v>0</v>
      </c>
      <c r="AW319" s="47"/>
      <c r="AX319" s="47"/>
      <c r="AY319" s="47"/>
      <c r="AZ319" s="47"/>
      <c r="BA319" s="47"/>
      <c r="BB319" s="47"/>
      <c r="BC319" s="812">
        <f>+$J319</f>
        <v>639</v>
      </c>
      <c r="BD319" s="809">
        <f>+P319</f>
        <v>0</v>
      </c>
      <c r="BE319" s="44">
        <f t="shared" si="28"/>
        <v>0</v>
      </c>
      <c r="BF319" s="47"/>
      <c r="BG319" s="47"/>
      <c r="BH319" s="47"/>
      <c r="BI319" s="47"/>
      <c r="BJ319" s="47"/>
      <c r="BK319" s="47"/>
      <c r="BL319" s="812">
        <f>+$J319</f>
        <v>639</v>
      </c>
      <c r="BM319" s="815">
        <f>+Q319</f>
        <v>0</v>
      </c>
      <c r="BN319" s="44">
        <f t="shared" si="29"/>
        <v>0</v>
      </c>
      <c r="BO319" s="47"/>
      <c r="BP319" s="47"/>
      <c r="BQ319" s="47"/>
      <c r="BR319" s="47"/>
      <c r="BS319" s="47"/>
      <c r="BT319" s="47"/>
      <c r="BU319" s="818"/>
      <c r="BV319" s="819"/>
      <c r="BW319" s="819"/>
      <c r="BX319" s="819"/>
      <c r="BY319" s="819"/>
      <c r="BZ319" s="819"/>
      <c r="CA319" s="819"/>
      <c r="CB319" s="819"/>
      <c r="CC319" s="820"/>
    </row>
    <row r="320" spans="1:81" s="58" customFormat="1" ht="40.200000000000003" customHeight="1" x14ac:dyDescent="0.3">
      <c r="A320" s="34"/>
      <c r="B320" s="907"/>
      <c r="C320" s="869"/>
      <c r="D320" s="872"/>
      <c r="E320" s="852"/>
      <c r="F320" s="852"/>
      <c r="G320" s="852"/>
      <c r="H320" s="852"/>
      <c r="I320" s="1185"/>
      <c r="J320" s="813"/>
      <c r="K320" s="855"/>
      <c r="L320" s="858"/>
      <c r="M320" s="861"/>
      <c r="N320" s="837"/>
      <c r="O320" s="840"/>
      <c r="P320" s="864"/>
      <c r="Q320" s="867"/>
      <c r="R320" s="813"/>
      <c r="S320" s="39"/>
      <c r="T320" s="236"/>
      <c r="U320" s="236"/>
      <c r="V320" s="236"/>
      <c r="W320" s="39"/>
      <c r="X320" s="31"/>
      <c r="Y320" s="31"/>
      <c r="Z320" s="31"/>
      <c r="AA320" s="31"/>
      <c r="AB320" s="813"/>
      <c r="AC320" s="828"/>
      <c r="AD320" s="51">
        <f t="shared" si="31"/>
        <v>0</v>
      </c>
      <c r="AE320" s="51">
        <f t="shared" si="31"/>
        <v>0</v>
      </c>
      <c r="AF320" s="51">
        <f t="shared" si="31"/>
        <v>0</v>
      </c>
      <c r="AG320" s="51">
        <f t="shared" si="30"/>
        <v>0</v>
      </c>
      <c r="AH320" s="51">
        <f t="shared" si="30"/>
        <v>0</v>
      </c>
      <c r="AI320" s="51">
        <f t="shared" si="30"/>
        <v>0</v>
      </c>
      <c r="AJ320" s="51">
        <f t="shared" si="30"/>
        <v>0</v>
      </c>
      <c r="AK320" s="813"/>
      <c r="AL320" s="831"/>
      <c r="AM320" s="51">
        <f t="shared" si="26"/>
        <v>0</v>
      </c>
      <c r="AN320" s="257"/>
      <c r="AO320" s="257"/>
      <c r="AP320" s="257"/>
      <c r="AQ320" s="257"/>
      <c r="AR320" s="257"/>
      <c r="AS320" s="257"/>
      <c r="AT320" s="813"/>
      <c r="AU320" s="834"/>
      <c r="AV320" s="51">
        <f t="shared" si="27"/>
        <v>0</v>
      </c>
      <c r="AW320" s="257"/>
      <c r="AX320" s="257"/>
      <c r="AY320" s="257"/>
      <c r="AZ320" s="257"/>
      <c r="BA320" s="257"/>
      <c r="BB320" s="257"/>
      <c r="BC320" s="813"/>
      <c r="BD320" s="810"/>
      <c r="BE320" s="51">
        <f t="shared" si="28"/>
        <v>0</v>
      </c>
      <c r="BF320" s="257"/>
      <c r="BG320" s="257"/>
      <c r="BH320" s="257"/>
      <c r="BI320" s="257"/>
      <c r="BJ320" s="257"/>
      <c r="BK320" s="257"/>
      <c r="BL320" s="813"/>
      <c r="BM320" s="816"/>
      <c r="BN320" s="51">
        <f t="shared" si="29"/>
        <v>0</v>
      </c>
      <c r="BO320" s="257"/>
      <c r="BP320" s="257"/>
      <c r="BQ320" s="257"/>
      <c r="BR320" s="257"/>
      <c r="BS320" s="257"/>
      <c r="BT320" s="257"/>
      <c r="BU320" s="821"/>
      <c r="BV320" s="822"/>
      <c r="BW320" s="822"/>
      <c r="BX320" s="822"/>
      <c r="BY320" s="822"/>
      <c r="BZ320" s="822"/>
      <c r="CA320" s="822"/>
      <c r="CB320" s="822"/>
      <c r="CC320" s="823"/>
    </row>
    <row r="321" spans="1:81" s="58" customFormat="1" ht="40.200000000000003" customHeight="1" x14ac:dyDescent="0.3">
      <c r="A321" s="34"/>
      <c r="B321" s="907"/>
      <c r="C321" s="869"/>
      <c r="D321" s="872"/>
      <c r="E321" s="852"/>
      <c r="F321" s="852"/>
      <c r="G321" s="852"/>
      <c r="H321" s="852"/>
      <c r="I321" s="1185"/>
      <c r="J321" s="813"/>
      <c r="K321" s="855"/>
      <c r="L321" s="858"/>
      <c r="M321" s="861"/>
      <c r="N321" s="837"/>
      <c r="O321" s="840"/>
      <c r="P321" s="864"/>
      <c r="Q321" s="867"/>
      <c r="R321" s="813"/>
      <c r="S321" s="39"/>
      <c r="T321" s="236"/>
      <c r="U321" s="236"/>
      <c r="V321" s="236"/>
      <c r="W321" s="39"/>
      <c r="X321" s="31"/>
      <c r="Y321" s="31"/>
      <c r="Z321" s="31"/>
      <c r="AA321" s="31"/>
      <c r="AB321" s="813"/>
      <c r="AC321" s="828"/>
      <c r="AD321" s="51">
        <f t="shared" si="31"/>
        <v>0</v>
      </c>
      <c r="AE321" s="51">
        <f t="shared" si="31"/>
        <v>0</v>
      </c>
      <c r="AF321" s="51">
        <f t="shared" si="31"/>
        <v>0</v>
      </c>
      <c r="AG321" s="51">
        <f t="shared" si="30"/>
        <v>0</v>
      </c>
      <c r="AH321" s="51">
        <f t="shared" si="30"/>
        <v>0</v>
      </c>
      <c r="AI321" s="51">
        <f t="shared" si="30"/>
        <v>0</v>
      </c>
      <c r="AJ321" s="51">
        <f t="shared" si="30"/>
        <v>0</v>
      </c>
      <c r="AK321" s="813"/>
      <c r="AL321" s="831"/>
      <c r="AM321" s="51">
        <f t="shared" si="26"/>
        <v>0</v>
      </c>
      <c r="AN321" s="257"/>
      <c r="AO321" s="257"/>
      <c r="AP321" s="257"/>
      <c r="AQ321" s="257"/>
      <c r="AR321" s="257"/>
      <c r="AS321" s="257"/>
      <c r="AT321" s="813"/>
      <c r="AU321" s="834"/>
      <c r="AV321" s="51">
        <f t="shared" si="27"/>
        <v>0</v>
      </c>
      <c r="AW321" s="257"/>
      <c r="AX321" s="257"/>
      <c r="AY321" s="257"/>
      <c r="AZ321" s="257"/>
      <c r="BA321" s="257"/>
      <c r="BB321" s="257"/>
      <c r="BC321" s="813"/>
      <c r="BD321" s="810"/>
      <c r="BE321" s="51">
        <f t="shared" si="28"/>
        <v>0</v>
      </c>
      <c r="BF321" s="257"/>
      <c r="BG321" s="257"/>
      <c r="BH321" s="257"/>
      <c r="BI321" s="257"/>
      <c r="BJ321" s="257"/>
      <c r="BK321" s="257"/>
      <c r="BL321" s="813"/>
      <c r="BM321" s="816"/>
      <c r="BN321" s="51">
        <f t="shared" si="29"/>
        <v>0</v>
      </c>
      <c r="BO321" s="257"/>
      <c r="BP321" s="257"/>
      <c r="BQ321" s="257"/>
      <c r="BR321" s="257"/>
      <c r="BS321" s="257"/>
      <c r="BT321" s="257"/>
      <c r="BU321" s="821"/>
      <c r="BV321" s="822"/>
      <c r="BW321" s="822"/>
      <c r="BX321" s="822"/>
      <c r="BY321" s="822"/>
      <c r="BZ321" s="822"/>
      <c r="CA321" s="822"/>
      <c r="CB321" s="822"/>
      <c r="CC321" s="823"/>
    </row>
    <row r="322" spans="1:81" s="58" customFormat="1" ht="40.200000000000003" customHeight="1" thickBot="1" x14ac:dyDescent="0.35">
      <c r="A322" s="34"/>
      <c r="B322" s="907"/>
      <c r="C322" s="869"/>
      <c r="D322" s="873"/>
      <c r="E322" s="853"/>
      <c r="F322" s="853"/>
      <c r="G322" s="853"/>
      <c r="H322" s="853"/>
      <c r="I322" s="1186"/>
      <c r="J322" s="814"/>
      <c r="K322" s="856"/>
      <c r="L322" s="859"/>
      <c r="M322" s="862"/>
      <c r="N322" s="838"/>
      <c r="O322" s="841"/>
      <c r="P322" s="865"/>
      <c r="Q322" s="874"/>
      <c r="R322" s="814"/>
      <c r="S322" s="232"/>
      <c r="T322" s="237"/>
      <c r="U322" s="237"/>
      <c r="V322" s="237"/>
      <c r="W322" s="232"/>
      <c r="X322" s="260"/>
      <c r="Y322" s="260"/>
      <c r="Z322" s="260"/>
      <c r="AA322" s="260"/>
      <c r="AB322" s="814"/>
      <c r="AC322" s="829"/>
      <c r="AD322" s="46">
        <f t="shared" si="31"/>
        <v>0</v>
      </c>
      <c r="AE322" s="46">
        <f t="shared" si="31"/>
        <v>0</v>
      </c>
      <c r="AF322" s="46">
        <f t="shared" si="31"/>
        <v>0</v>
      </c>
      <c r="AG322" s="46">
        <f t="shared" si="30"/>
        <v>0</v>
      </c>
      <c r="AH322" s="46">
        <f t="shared" si="30"/>
        <v>0</v>
      </c>
      <c r="AI322" s="46">
        <f t="shared" si="30"/>
        <v>0</v>
      </c>
      <c r="AJ322" s="46">
        <f t="shared" si="30"/>
        <v>0</v>
      </c>
      <c r="AK322" s="814"/>
      <c r="AL322" s="832"/>
      <c r="AM322" s="46">
        <f t="shared" si="26"/>
        <v>0</v>
      </c>
      <c r="AN322" s="49"/>
      <c r="AO322" s="49"/>
      <c r="AP322" s="49"/>
      <c r="AQ322" s="49"/>
      <c r="AR322" s="49"/>
      <c r="AS322" s="49"/>
      <c r="AT322" s="814"/>
      <c r="AU322" s="835"/>
      <c r="AV322" s="46">
        <f t="shared" si="27"/>
        <v>0</v>
      </c>
      <c r="AW322" s="49"/>
      <c r="AX322" s="49"/>
      <c r="AY322" s="49"/>
      <c r="AZ322" s="49"/>
      <c r="BA322" s="49"/>
      <c r="BB322" s="49"/>
      <c r="BC322" s="814"/>
      <c r="BD322" s="811"/>
      <c r="BE322" s="46">
        <f t="shared" si="28"/>
        <v>0</v>
      </c>
      <c r="BF322" s="49"/>
      <c r="BG322" s="49"/>
      <c r="BH322" s="49"/>
      <c r="BI322" s="49"/>
      <c r="BJ322" s="49"/>
      <c r="BK322" s="49"/>
      <c r="BL322" s="814"/>
      <c r="BM322" s="817"/>
      <c r="BN322" s="46">
        <f t="shared" si="29"/>
        <v>0</v>
      </c>
      <c r="BO322" s="49"/>
      <c r="BP322" s="49"/>
      <c r="BQ322" s="49"/>
      <c r="BR322" s="49"/>
      <c r="BS322" s="49"/>
      <c r="BT322" s="49"/>
      <c r="BU322" s="824"/>
      <c r="BV322" s="825"/>
      <c r="BW322" s="825"/>
      <c r="BX322" s="825"/>
      <c r="BY322" s="825"/>
      <c r="BZ322" s="825"/>
      <c r="CA322" s="825"/>
      <c r="CB322" s="825"/>
      <c r="CC322" s="826"/>
    </row>
    <row r="323" spans="1:81" s="58" customFormat="1" ht="40.200000000000003" customHeight="1" thickTop="1" x14ac:dyDescent="0.3">
      <c r="A323" s="34"/>
      <c r="B323" s="907"/>
      <c r="C323" s="869"/>
      <c r="D323" s="871">
        <v>4599</v>
      </c>
      <c r="E323" s="851" t="s">
        <v>7619</v>
      </c>
      <c r="F323" s="851">
        <v>4599031</v>
      </c>
      <c r="G323" s="851" t="s">
        <v>7620</v>
      </c>
      <c r="H323" s="851" t="s">
        <v>7621</v>
      </c>
      <c r="I323" s="1184">
        <v>2021004540182</v>
      </c>
      <c r="J323" s="812">
        <v>640</v>
      </c>
      <c r="K323" s="854" t="str">
        <f>+[5]Metas!K732</f>
        <v xml:space="preserve">Municipios con socialización de la política pública comunal aprobada por Ordenanza No. 0013 del 10 de octubre de 2019. </v>
      </c>
      <c r="L323" s="857"/>
      <c r="M323" s="860">
        <f>SUM(N323:Q323)</f>
        <v>0</v>
      </c>
      <c r="N323" s="836"/>
      <c r="O323" s="839"/>
      <c r="P323" s="863"/>
      <c r="Q323" s="866"/>
      <c r="R323" s="812">
        <f>+$J323</f>
        <v>640</v>
      </c>
      <c r="S323" s="231"/>
      <c r="T323" s="235"/>
      <c r="U323" s="235"/>
      <c r="V323" s="235"/>
      <c r="W323" s="231"/>
      <c r="X323" s="256"/>
      <c r="Y323" s="256"/>
      <c r="Z323" s="256"/>
      <c r="AA323" s="256"/>
      <c r="AB323" s="812">
        <f>+$J323</f>
        <v>640</v>
      </c>
      <c r="AC323" s="827">
        <f>+L323</f>
        <v>0</v>
      </c>
      <c r="AD323" s="44">
        <f t="shared" si="31"/>
        <v>0</v>
      </c>
      <c r="AE323" s="44">
        <f t="shared" si="31"/>
        <v>0</v>
      </c>
      <c r="AF323" s="44">
        <f t="shared" si="31"/>
        <v>0</v>
      </c>
      <c r="AG323" s="44">
        <f t="shared" si="30"/>
        <v>0</v>
      </c>
      <c r="AH323" s="44">
        <f t="shared" si="30"/>
        <v>0</v>
      </c>
      <c r="AI323" s="44">
        <f t="shared" si="30"/>
        <v>0</v>
      </c>
      <c r="AJ323" s="44">
        <f t="shared" si="30"/>
        <v>0</v>
      </c>
      <c r="AK323" s="812">
        <f>+$J323</f>
        <v>640</v>
      </c>
      <c r="AL323" s="830">
        <f>+N323</f>
        <v>0</v>
      </c>
      <c r="AM323" s="44">
        <f t="shared" si="26"/>
        <v>0</v>
      </c>
      <c r="AN323" s="47"/>
      <c r="AO323" s="47"/>
      <c r="AP323" s="47"/>
      <c r="AQ323" s="47"/>
      <c r="AR323" s="47"/>
      <c r="AS323" s="47"/>
      <c r="AT323" s="812">
        <f>+$J323</f>
        <v>640</v>
      </c>
      <c r="AU323" s="833">
        <f>+O323</f>
        <v>0</v>
      </c>
      <c r="AV323" s="44">
        <f t="shared" si="27"/>
        <v>0</v>
      </c>
      <c r="AW323" s="47"/>
      <c r="AX323" s="47"/>
      <c r="AY323" s="47"/>
      <c r="AZ323" s="47"/>
      <c r="BA323" s="47"/>
      <c r="BB323" s="47"/>
      <c r="BC323" s="812">
        <f>+$J323</f>
        <v>640</v>
      </c>
      <c r="BD323" s="809">
        <f>+P323</f>
        <v>0</v>
      </c>
      <c r="BE323" s="44">
        <f t="shared" si="28"/>
        <v>0</v>
      </c>
      <c r="BF323" s="47"/>
      <c r="BG323" s="47"/>
      <c r="BH323" s="47"/>
      <c r="BI323" s="47"/>
      <c r="BJ323" s="47"/>
      <c r="BK323" s="47"/>
      <c r="BL323" s="812">
        <f>+$J323</f>
        <v>640</v>
      </c>
      <c r="BM323" s="815">
        <f>+Q323</f>
        <v>0</v>
      </c>
      <c r="BN323" s="44">
        <f t="shared" si="29"/>
        <v>0</v>
      </c>
      <c r="BO323" s="47"/>
      <c r="BP323" s="47"/>
      <c r="BQ323" s="47"/>
      <c r="BR323" s="47"/>
      <c r="BS323" s="47"/>
      <c r="BT323" s="47"/>
      <c r="BU323" s="818"/>
      <c r="BV323" s="819"/>
      <c r="BW323" s="819"/>
      <c r="BX323" s="819"/>
      <c r="BY323" s="819"/>
      <c r="BZ323" s="819"/>
      <c r="CA323" s="819"/>
      <c r="CB323" s="819"/>
      <c r="CC323" s="820"/>
    </row>
    <row r="324" spans="1:81" s="58" customFormat="1" ht="40.200000000000003" customHeight="1" x14ac:dyDescent="0.3">
      <c r="A324" s="34"/>
      <c r="B324" s="907"/>
      <c r="C324" s="869"/>
      <c r="D324" s="872"/>
      <c r="E324" s="852"/>
      <c r="F324" s="852"/>
      <c r="G324" s="852"/>
      <c r="H324" s="852"/>
      <c r="I324" s="1185"/>
      <c r="J324" s="813"/>
      <c r="K324" s="855"/>
      <c r="L324" s="858"/>
      <c r="M324" s="861"/>
      <c r="N324" s="837"/>
      <c r="O324" s="840"/>
      <c r="P324" s="864"/>
      <c r="Q324" s="867"/>
      <c r="R324" s="813"/>
      <c r="S324" s="39"/>
      <c r="T324" s="236"/>
      <c r="U324" s="236"/>
      <c r="V324" s="236"/>
      <c r="W324" s="39"/>
      <c r="X324" s="31"/>
      <c r="Y324" s="31"/>
      <c r="Z324" s="31"/>
      <c r="AA324" s="31"/>
      <c r="AB324" s="813"/>
      <c r="AC324" s="828"/>
      <c r="AD324" s="51">
        <f t="shared" si="31"/>
        <v>0</v>
      </c>
      <c r="AE324" s="51">
        <f t="shared" si="31"/>
        <v>0</v>
      </c>
      <c r="AF324" s="51">
        <f t="shared" si="31"/>
        <v>0</v>
      </c>
      <c r="AG324" s="51">
        <f t="shared" si="30"/>
        <v>0</v>
      </c>
      <c r="AH324" s="51">
        <f t="shared" si="30"/>
        <v>0</v>
      </c>
      <c r="AI324" s="51">
        <f t="shared" si="30"/>
        <v>0</v>
      </c>
      <c r="AJ324" s="51">
        <f t="shared" si="30"/>
        <v>0</v>
      </c>
      <c r="AK324" s="813"/>
      <c r="AL324" s="831"/>
      <c r="AM324" s="51">
        <f t="shared" si="26"/>
        <v>0</v>
      </c>
      <c r="AN324" s="257"/>
      <c r="AO324" s="257"/>
      <c r="AP324" s="257"/>
      <c r="AQ324" s="257"/>
      <c r="AR324" s="257"/>
      <c r="AS324" s="257"/>
      <c r="AT324" s="813"/>
      <c r="AU324" s="834"/>
      <c r="AV324" s="51">
        <f t="shared" si="27"/>
        <v>0</v>
      </c>
      <c r="AW324" s="257"/>
      <c r="AX324" s="257"/>
      <c r="AY324" s="257"/>
      <c r="AZ324" s="257"/>
      <c r="BA324" s="257"/>
      <c r="BB324" s="257"/>
      <c r="BC324" s="813"/>
      <c r="BD324" s="810"/>
      <c r="BE324" s="51">
        <f t="shared" si="28"/>
        <v>0</v>
      </c>
      <c r="BF324" s="257"/>
      <c r="BG324" s="257"/>
      <c r="BH324" s="257"/>
      <c r="BI324" s="257"/>
      <c r="BJ324" s="257"/>
      <c r="BK324" s="257"/>
      <c r="BL324" s="813"/>
      <c r="BM324" s="816"/>
      <c r="BN324" s="51">
        <f t="shared" si="29"/>
        <v>0</v>
      </c>
      <c r="BO324" s="257"/>
      <c r="BP324" s="257"/>
      <c r="BQ324" s="257"/>
      <c r="BR324" s="257"/>
      <c r="BS324" s="257"/>
      <c r="BT324" s="257"/>
      <c r="BU324" s="821"/>
      <c r="BV324" s="822"/>
      <c r="BW324" s="822"/>
      <c r="BX324" s="822"/>
      <c r="BY324" s="822"/>
      <c r="BZ324" s="822"/>
      <c r="CA324" s="822"/>
      <c r="CB324" s="822"/>
      <c r="CC324" s="823"/>
    </row>
    <row r="325" spans="1:81" s="58" customFormat="1" ht="40.200000000000003" customHeight="1" x14ac:dyDescent="0.3">
      <c r="A325" s="34"/>
      <c r="B325" s="907"/>
      <c r="C325" s="869"/>
      <c r="D325" s="872"/>
      <c r="E325" s="852"/>
      <c r="F325" s="852"/>
      <c r="G325" s="852"/>
      <c r="H325" s="852"/>
      <c r="I325" s="1185"/>
      <c r="J325" s="813"/>
      <c r="K325" s="855"/>
      <c r="L325" s="858"/>
      <c r="M325" s="861"/>
      <c r="N325" s="837"/>
      <c r="O325" s="840"/>
      <c r="P325" s="864"/>
      <c r="Q325" s="867"/>
      <c r="R325" s="813"/>
      <c r="S325" s="39"/>
      <c r="T325" s="236"/>
      <c r="U325" s="236"/>
      <c r="V325" s="236"/>
      <c r="W325" s="39"/>
      <c r="X325" s="31"/>
      <c r="Y325" s="31"/>
      <c r="Z325" s="31"/>
      <c r="AA325" s="31"/>
      <c r="AB325" s="813"/>
      <c r="AC325" s="828"/>
      <c r="AD325" s="51">
        <f t="shared" si="31"/>
        <v>0</v>
      </c>
      <c r="AE325" s="51">
        <f t="shared" si="31"/>
        <v>0</v>
      </c>
      <c r="AF325" s="51">
        <f t="shared" si="31"/>
        <v>0</v>
      </c>
      <c r="AG325" s="51">
        <f t="shared" si="30"/>
        <v>0</v>
      </c>
      <c r="AH325" s="51">
        <f t="shared" si="30"/>
        <v>0</v>
      </c>
      <c r="AI325" s="51">
        <f t="shared" si="30"/>
        <v>0</v>
      </c>
      <c r="AJ325" s="51">
        <f t="shared" si="30"/>
        <v>0</v>
      </c>
      <c r="AK325" s="813"/>
      <c r="AL325" s="831"/>
      <c r="AM325" s="51">
        <f t="shared" si="26"/>
        <v>0</v>
      </c>
      <c r="AN325" s="257"/>
      <c r="AO325" s="257"/>
      <c r="AP325" s="257"/>
      <c r="AQ325" s="257"/>
      <c r="AR325" s="257"/>
      <c r="AS325" s="257"/>
      <c r="AT325" s="813"/>
      <c r="AU325" s="834"/>
      <c r="AV325" s="51">
        <f t="shared" si="27"/>
        <v>0</v>
      </c>
      <c r="AW325" s="257"/>
      <c r="AX325" s="257"/>
      <c r="AY325" s="257"/>
      <c r="AZ325" s="257"/>
      <c r="BA325" s="257"/>
      <c r="BB325" s="257"/>
      <c r="BC325" s="813"/>
      <c r="BD325" s="810"/>
      <c r="BE325" s="51">
        <f t="shared" si="28"/>
        <v>0</v>
      </c>
      <c r="BF325" s="257"/>
      <c r="BG325" s="257"/>
      <c r="BH325" s="257"/>
      <c r="BI325" s="257"/>
      <c r="BJ325" s="257"/>
      <c r="BK325" s="257"/>
      <c r="BL325" s="813"/>
      <c r="BM325" s="816"/>
      <c r="BN325" s="51">
        <f t="shared" si="29"/>
        <v>0</v>
      </c>
      <c r="BO325" s="257"/>
      <c r="BP325" s="257"/>
      <c r="BQ325" s="257"/>
      <c r="BR325" s="257"/>
      <c r="BS325" s="257"/>
      <c r="BT325" s="257"/>
      <c r="BU325" s="821"/>
      <c r="BV325" s="822"/>
      <c r="BW325" s="822"/>
      <c r="BX325" s="822"/>
      <c r="BY325" s="822"/>
      <c r="BZ325" s="822"/>
      <c r="CA325" s="822"/>
      <c r="CB325" s="822"/>
      <c r="CC325" s="823"/>
    </row>
    <row r="326" spans="1:81" s="58" customFormat="1" ht="40.200000000000003" customHeight="1" thickBot="1" x14ac:dyDescent="0.35">
      <c r="A326" s="34"/>
      <c r="B326" s="907"/>
      <c r="C326" s="869"/>
      <c r="D326" s="873"/>
      <c r="E326" s="853"/>
      <c r="F326" s="853"/>
      <c r="G326" s="853"/>
      <c r="H326" s="853"/>
      <c r="I326" s="1186"/>
      <c r="J326" s="814"/>
      <c r="K326" s="856"/>
      <c r="L326" s="859"/>
      <c r="M326" s="862"/>
      <c r="N326" s="838"/>
      <c r="O326" s="841"/>
      <c r="P326" s="865"/>
      <c r="Q326" s="874"/>
      <c r="R326" s="814"/>
      <c r="S326" s="232"/>
      <c r="T326" s="237"/>
      <c r="U326" s="237"/>
      <c r="V326" s="237"/>
      <c r="W326" s="232"/>
      <c r="X326" s="260"/>
      <c r="Y326" s="260"/>
      <c r="Z326" s="260"/>
      <c r="AA326" s="260"/>
      <c r="AB326" s="814"/>
      <c r="AC326" s="829"/>
      <c r="AD326" s="46">
        <f t="shared" si="31"/>
        <v>0</v>
      </c>
      <c r="AE326" s="46">
        <f t="shared" si="31"/>
        <v>0</v>
      </c>
      <c r="AF326" s="46">
        <f t="shared" si="31"/>
        <v>0</v>
      </c>
      <c r="AG326" s="46">
        <f t="shared" si="30"/>
        <v>0</v>
      </c>
      <c r="AH326" s="46">
        <f t="shared" si="30"/>
        <v>0</v>
      </c>
      <c r="AI326" s="46">
        <f t="shared" si="30"/>
        <v>0</v>
      </c>
      <c r="AJ326" s="46">
        <f t="shared" si="30"/>
        <v>0</v>
      </c>
      <c r="AK326" s="814"/>
      <c r="AL326" s="832"/>
      <c r="AM326" s="46">
        <f t="shared" si="26"/>
        <v>0</v>
      </c>
      <c r="AN326" s="49"/>
      <c r="AO326" s="49"/>
      <c r="AP326" s="49"/>
      <c r="AQ326" s="49"/>
      <c r="AR326" s="49"/>
      <c r="AS326" s="49"/>
      <c r="AT326" s="814"/>
      <c r="AU326" s="835"/>
      <c r="AV326" s="46">
        <f t="shared" si="27"/>
        <v>0</v>
      </c>
      <c r="AW326" s="49"/>
      <c r="AX326" s="49"/>
      <c r="AY326" s="49"/>
      <c r="AZ326" s="49"/>
      <c r="BA326" s="49"/>
      <c r="BB326" s="49"/>
      <c r="BC326" s="814"/>
      <c r="BD326" s="811"/>
      <c r="BE326" s="46">
        <f t="shared" si="28"/>
        <v>0</v>
      </c>
      <c r="BF326" s="49"/>
      <c r="BG326" s="49"/>
      <c r="BH326" s="49"/>
      <c r="BI326" s="49"/>
      <c r="BJ326" s="49"/>
      <c r="BK326" s="49"/>
      <c r="BL326" s="814"/>
      <c r="BM326" s="817"/>
      <c r="BN326" s="46">
        <f t="shared" si="29"/>
        <v>0</v>
      </c>
      <c r="BO326" s="49"/>
      <c r="BP326" s="49"/>
      <c r="BQ326" s="49"/>
      <c r="BR326" s="49"/>
      <c r="BS326" s="49"/>
      <c r="BT326" s="49"/>
      <c r="BU326" s="824"/>
      <c r="BV326" s="825"/>
      <c r="BW326" s="825"/>
      <c r="BX326" s="825"/>
      <c r="BY326" s="825"/>
      <c r="BZ326" s="825"/>
      <c r="CA326" s="825"/>
      <c r="CB326" s="825"/>
      <c r="CC326" s="826"/>
    </row>
    <row r="327" spans="1:81" s="58" customFormat="1" ht="40.200000000000003" customHeight="1" thickTop="1" x14ac:dyDescent="0.3">
      <c r="A327" s="34"/>
      <c r="B327" s="907"/>
      <c r="C327" s="869"/>
      <c r="D327" s="871">
        <v>4599</v>
      </c>
      <c r="E327" s="851" t="s">
        <v>7619</v>
      </c>
      <c r="F327" s="851">
        <v>4599021</v>
      </c>
      <c r="G327" s="851" t="s">
        <v>7622</v>
      </c>
      <c r="H327" s="851" t="s">
        <v>7621</v>
      </c>
      <c r="I327" s="1184">
        <v>2021004540182</v>
      </c>
      <c r="J327" s="812">
        <v>641</v>
      </c>
      <c r="K327" s="854" t="str">
        <f>+[5]Metas!K733</f>
        <v>Juntas de acción comunal (JAC) con actualización de estatutos</v>
      </c>
      <c r="L327" s="857"/>
      <c r="M327" s="860">
        <f>SUM(N327:Q327)</f>
        <v>0</v>
      </c>
      <c r="N327" s="836"/>
      <c r="O327" s="839"/>
      <c r="P327" s="863"/>
      <c r="Q327" s="866"/>
      <c r="R327" s="812">
        <f>+$J327</f>
        <v>641</v>
      </c>
      <c r="S327" s="231"/>
      <c r="T327" s="235"/>
      <c r="U327" s="235"/>
      <c r="V327" s="235"/>
      <c r="W327" s="231"/>
      <c r="X327" s="256"/>
      <c r="Y327" s="256"/>
      <c r="Z327" s="256"/>
      <c r="AA327" s="256"/>
      <c r="AB327" s="812">
        <f>+$J327</f>
        <v>641</v>
      </c>
      <c r="AC327" s="827">
        <f>+L327</f>
        <v>0</v>
      </c>
      <c r="AD327" s="44">
        <f t="shared" si="31"/>
        <v>0</v>
      </c>
      <c r="AE327" s="44">
        <f t="shared" si="31"/>
        <v>0</v>
      </c>
      <c r="AF327" s="44">
        <f t="shared" si="31"/>
        <v>0</v>
      </c>
      <c r="AG327" s="44">
        <f t="shared" si="30"/>
        <v>0</v>
      </c>
      <c r="AH327" s="44">
        <f t="shared" si="30"/>
        <v>0</v>
      </c>
      <c r="AI327" s="44">
        <f t="shared" si="30"/>
        <v>0</v>
      </c>
      <c r="AJ327" s="44">
        <f t="shared" si="30"/>
        <v>0</v>
      </c>
      <c r="AK327" s="812">
        <f>+$J327</f>
        <v>641</v>
      </c>
      <c r="AL327" s="830">
        <f>+N327</f>
        <v>0</v>
      </c>
      <c r="AM327" s="44">
        <f t="shared" si="26"/>
        <v>0</v>
      </c>
      <c r="AN327" s="47"/>
      <c r="AO327" s="47"/>
      <c r="AP327" s="47"/>
      <c r="AQ327" s="47"/>
      <c r="AR327" s="47"/>
      <c r="AS327" s="47"/>
      <c r="AT327" s="812">
        <f>+$J327</f>
        <v>641</v>
      </c>
      <c r="AU327" s="833">
        <f>+O327</f>
        <v>0</v>
      </c>
      <c r="AV327" s="44">
        <f t="shared" si="27"/>
        <v>0</v>
      </c>
      <c r="AW327" s="47"/>
      <c r="AX327" s="47"/>
      <c r="AY327" s="47"/>
      <c r="AZ327" s="47"/>
      <c r="BA327" s="47"/>
      <c r="BB327" s="47"/>
      <c r="BC327" s="812">
        <f>+$J327</f>
        <v>641</v>
      </c>
      <c r="BD327" s="809">
        <f>+P327</f>
        <v>0</v>
      </c>
      <c r="BE327" s="44">
        <f t="shared" si="28"/>
        <v>0</v>
      </c>
      <c r="BF327" s="47"/>
      <c r="BG327" s="47"/>
      <c r="BH327" s="47"/>
      <c r="BI327" s="47"/>
      <c r="BJ327" s="47"/>
      <c r="BK327" s="47"/>
      <c r="BL327" s="812">
        <f>+$J327</f>
        <v>641</v>
      </c>
      <c r="BM327" s="815">
        <f>+Q327</f>
        <v>0</v>
      </c>
      <c r="BN327" s="44">
        <f t="shared" si="29"/>
        <v>0</v>
      </c>
      <c r="BO327" s="47"/>
      <c r="BP327" s="47"/>
      <c r="BQ327" s="47"/>
      <c r="BR327" s="47"/>
      <c r="BS327" s="47"/>
      <c r="BT327" s="47"/>
      <c r="BU327" s="818"/>
      <c r="BV327" s="819"/>
      <c r="BW327" s="819"/>
      <c r="BX327" s="819"/>
      <c r="BY327" s="819"/>
      <c r="BZ327" s="819"/>
      <c r="CA327" s="819"/>
      <c r="CB327" s="819"/>
      <c r="CC327" s="820"/>
    </row>
    <row r="328" spans="1:81" s="58" customFormat="1" ht="40.200000000000003" customHeight="1" x14ac:dyDescent="0.3">
      <c r="A328" s="34"/>
      <c r="B328" s="907"/>
      <c r="C328" s="869"/>
      <c r="D328" s="872"/>
      <c r="E328" s="852"/>
      <c r="F328" s="852"/>
      <c r="G328" s="852"/>
      <c r="H328" s="852"/>
      <c r="I328" s="1185"/>
      <c r="J328" s="813"/>
      <c r="K328" s="855"/>
      <c r="L328" s="858"/>
      <c r="M328" s="861"/>
      <c r="N328" s="837"/>
      <c r="O328" s="840"/>
      <c r="P328" s="864"/>
      <c r="Q328" s="867"/>
      <c r="R328" s="813"/>
      <c r="S328" s="39"/>
      <c r="T328" s="236"/>
      <c r="U328" s="236"/>
      <c r="V328" s="236"/>
      <c r="W328" s="39"/>
      <c r="X328" s="31"/>
      <c r="Y328" s="31"/>
      <c r="Z328" s="31"/>
      <c r="AA328" s="31"/>
      <c r="AB328" s="813"/>
      <c r="AC328" s="828"/>
      <c r="AD328" s="51">
        <f t="shared" si="31"/>
        <v>0</v>
      </c>
      <c r="AE328" s="51">
        <f t="shared" si="31"/>
        <v>0</v>
      </c>
      <c r="AF328" s="51">
        <f t="shared" si="31"/>
        <v>0</v>
      </c>
      <c r="AG328" s="51">
        <f t="shared" si="30"/>
        <v>0</v>
      </c>
      <c r="AH328" s="51">
        <f t="shared" si="30"/>
        <v>0</v>
      </c>
      <c r="AI328" s="51">
        <f t="shared" si="30"/>
        <v>0</v>
      </c>
      <c r="AJ328" s="51">
        <f t="shared" si="30"/>
        <v>0</v>
      </c>
      <c r="AK328" s="813"/>
      <c r="AL328" s="831"/>
      <c r="AM328" s="51">
        <f t="shared" si="26"/>
        <v>0</v>
      </c>
      <c r="AN328" s="257"/>
      <c r="AO328" s="257"/>
      <c r="AP328" s="257"/>
      <c r="AQ328" s="257"/>
      <c r="AR328" s="257"/>
      <c r="AS328" s="257"/>
      <c r="AT328" s="813"/>
      <c r="AU328" s="834"/>
      <c r="AV328" s="51">
        <f t="shared" si="27"/>
        <v>0</v>
      </c>
      <c r="AW328" s="257"/>
      <c r="AX328" s="257"/>
      <c r="AY328" s="257"/>
      <c r="AZ328" s="257"/>
      <c r="BA328" s="257"/>
      <c r="BB328" s="257"/>
      <c r="BC328" s="813"/>
      <c r="BD328" s="810"/>
      <c r="BE328" s="51">
        <f t="shared" si="28"/>
        <v>0</v>
      </c>
      <c r="BF328" s="257"/>
      <c r="BG328" s="257"/>
      <c r="BH328" s="257"/>
      <c r="BI328" s="257"/>
      <c r="BJ328" s="257"/>
      <c r="BK328" s="257"/>
      <c r="BL328" s="813"/>
      <c r="BM328" s="816"/>
      <c r="BN328" s="51">
        <f t="shared" si="29"/>
        <v>0</v>
      </c>
      <c r="BO328" s="257"/>
      <c r="BP328" s="257"/>
      <c r="BQ328" s="257"/>
      <c r="BR328" s="257"/>
      <c r="BS328" s="257"/>
      <c r="BT328" s="257"/>
      <c r="BU328" s="821"/>
      <c r="BV328" s="822"/>
      <c r="BW328" s="822"/>
      <c r="BX328" s="822"/>
      <c r="BY328" s="822"/>
      <c r="BZ328" s="822"/>
      <c r="CA328" s="822"/>
      <c r="CB328" s="822"/>
      <c r="CC328" s="823"/>
    </row>
    <row r="329" spans="1:81" s="58" customFormat="1" ht="40.200000000000003" customHeight="1" x14ac:dyDescent="0.3">
      <c r="A329" s="34"/>
      <c r="B329" s="907"/>
      <c r="C329" s="869"/>
      <c r="D329" s="872"/>
      <c r="E329" s="852"/>
      <c r="F329" s="852"/>
      <c r="G329" s="852"/>
      <c r="H329" s="852"/>
      <c r="I329" s="1185"/>
      <c r="J329" s="813"/>
      <c r="K329" s="855"/>
      <c r="L329" s="858"/>
      <c r="M329" s="861"/>
      <c r="N329" s="837"/>
      <c r="O329" s="840"/>
      <c r="P329" s="864"/>
      <c r="Q329" s="867"/>
      <c r="R329" s="813"/>
      <c r="S329" s="39"/>
      <c r="T329" s="236"/>
      <c r="U329" s="236"/>
      <c r="V329" s="236"/>
      <c r="W329" s="39"/>
      <c r="X329" s="31"/>
      <c r="Y329" s="31"/>
      <c r="Z329" s="31"/>
      <c r="AA329" s="31"/>
      <c r="AB329" s="813"/>
      <c r="AC329" s="828"/>
      <c r="AD329" s="51">
        <f t="shared" si="31"/>
        <v>0</v>
      </c>
      <c r="AE329" s="51">
        <f t="shared" si="31"/>
        <v>0</v>
      </c>
      <c r="AF329" s="51">
        <f t="shared" si="31"/>
        <v>0</v>
      </c>
      <c r="AG329" s="51">
        <f t="shared" si="30"/>
        <v>0</v>
      </c>
      <c r="AH329" s="51">
        <f t="shared" si="30"/>
        <v>0</v>
      </c>
      <c r="AI329" s="51">
        <f t="shared" si="30"/>
        <v>0</v>
      </c>
      <c r="AJ329" s="51">
        <f t="shared" si="30"/>
        <v>0</v>
      </c>
      <c r="AK329" s="813"/>
      <c r="AL329" s="831"/>
      <c r="AM329" s="51">
        <f t="shared" si="26"/>
        <v>0</v>
      </c>
      <c r="AN329" s="257"/>
      <c r="AO329" s="257"/>
      <c r="AP329" s="257"/>
      <c r="AQ329" s="257"/>
      <c r="AR329" s="257"/>
      <c r="AS329" s="257"/>
      <c r="AT329" s="813"/>
      <c r="AU329" s="834"/>
      <c r="AV329" s="51">
        <f t="shared" si="27"/>
        <v>0</v>
      </c>
      <c r="AW329" s="257"/>
      <c r="AX329" s="257"/>
      <c r="AY329" s="257"/>
      <c r="AZ329" s="257"/>
      <c r="BA329" s="257"/>
      <c r="BB329" s="257"/>
      <c r="BC329" s="813"/>
      <c r="BD329" s="810"/>
      <c r="BE329" s="51">
        <f t="shared" si="28"/>
        <v>0</v>
      </c>
      <c r="BF329" s="257"/>
      <c r="BG329" s="257"/>
      <c r="BH329" s="257"/>
      <c r="BI329" s="257"/>
      <c r="BJ329" s="257"/>
      <c r="BK329" s="257"/>
      <c r="BL329" s="813"/>
      <c r="BM329" s="816"/>
      <c r="BN329" s="51">
        <f t="shared" si="29"/>
        <v>0</v>
      </c>
      <c r="BO329" s="257"/>
      <c r="BP329" s="257"/>
      <c r="BQ329" s="257"/>
      <c r="BR329" s="257"/>
      <c r="BS329" s="257"/>
      <c r="BT329" s="257"/>
      <c r="BU329" s="821"/>
      <c r="BV329" s="822"/>
      <c r="BW329" s="822"/>
      <c r="BX329" s="822"/>
      <c r="BY329" s="822"/>
      <c r="BZ329" s="822"/>
      <c r="CA329" s="822"/>
      <c r="CB329" s="822"/>
      <c r="CC329" s="823"/>
    </row>
    <row r="330" spans="1:81" s="58" customFormat="1" ht="40.200000000000003" customHeight="1" thickBot="1" x14ac:dyDescent="0.35">
      <c r="A330" s="34"/>
      <c r="B330" s="907"/>
      <c r="C330" s="869"/>
      <c r="D330" s="873"/>
      <c r="E330" s="853"/>
      <c r="F330" s="853"/>
      <c r="G330" s="853"/>
      <c r="H330" s="853"/>
      <c r="I330" s="1186"/>
      <c r="J330" s="814"/>
      <c r="K330" s="856"/>
      <c r="L330" s="859"/>
      <c r="M330" s="862"/>
      <c r="N330" s="838"/>
      <c r="O330" s="841"/>
      <c r="P330" s="865"/>
      <c r="Q330" s="874"/>
      <c r="R330" s="814"/>
      <c r="S330" s="232"/>
      <c r="T330" s="237"/>
      <c r="U330" s="237"/>
      <c r="V330" s="237"/>
      <c r="W330" s="232"/>
      <c r="X330" s="260"/>
      <c r="Y330" s="260"/>
      <c r="Z330" s="260"/>
      <c r="AA330" s="260"/>
      <c r="AB330" s="814"/>
      <c r="AC330" s="829"/>
      <c r="AD330" s="46">
        <f t="shared" si="31"/>
        <v>0</v>
      </c>
      <c r="AE330" s="46">
        <f t="shared" si="31"/>
        <v>0</v>
      </c>
      <c r="AF330" s="46">
        <f t="shared" si="31"/>
        <v>0</v>
      </c>
      <c r="AG330" s="46">
        <f t="shared" si="30"/>
        <v>0</v>
      </c>
      <c r="AH330" s="46">
        <f t="shared" si="30"/>
        <v>0</v>
      </c>
      <c r="AI330" s="46">
        <f t="shared" si="30"/>
        <v>0</v>
      </c>
      <c r="AJ330" s="46">
        <f t="shared" si="30"/>
        <v>0</v>
      </c>
      <c r="AK330" s="814"/>
      <c r="AL330" s="832"/>
      <c r="AM330" s="46">
        <f t="shared" si="26"/>
        <v>0</v>
      </c>
      <c r="AN330" s="49"/>
      <c r="AO330" s="49"/>
      <c r="AP330" s="49"/>
      <c r="AQ330" s="49"/>
      <c r="AR330" s="49"/>
      <c r="AS330" s="49"/>
      <c r="AT330" s="814"/>
      <c r="AU330" s="835"/>
      <c r="AV330" s="46">
        <f t="shared" si="27"/>
        <v>0</v>
      </c>
      <c r="AW330" s="49"/>
      <c r="AX330" s="49"/>
      <c r="AY330" s="49"/>
      <c r="AZ330" s="49"/>
      <c r="BA330" s="49"/>
      <c r="BB330" s="49"/>
      <c r="BC330" s="814"/>
      <c r="BD330" s="811"/>
      <c r="BE330" s="46">
        <f t="shared" si="28"/>
        <v>0</v>
      </c>
      <c r="BF330" s="49"/>
      <c r="BG330" s="49"/>
      <c r="BH330" s="49"/>
      <c r="BI330" s="49"/>
      <c r="BJ330" s="49"/>
      <c r="BK330" s="49"/>
      <c r="BL330" s="814"/>
      <c r="BM330" s="817"/>
      <c r="BN330" s="46">
        <f t="shared" si="29"/>
        <v>0</v>
      </c>
      <c r="BO330" s="49"/>
      <c r="BP330" s="49"/>
      <c r="BQ330" s="49"/>
      <c r="BR330" s="49"/>
      <c r="BS330" s="49"/>
      <c r="BT330" s="49"/>
      <c r="BU330" s="824"/>
      <c r="BV330" s="825"/>
      <c r="BW330" s="825"/>
      <c r="BX330" s="825"/>
      <c r="BY330" s="825"/>
      <c r="BZ330" s="825"/>
      <c r="CA330" s="825"/>
      <c r="CB330" s="825"/>
      <c r="CC330" s="826"/>
    </row>
    <row r="331" spans="1:81" s="58" customFormat="1" ht="40.200000000000003" customHeight="1" thickTop="1" x14ac:dyDescent="0.3">
      <c r="A331" s="34"/>
      <c r="B331" s="907"/>
      <c r="C331" s="869"/>
      <c r="D331" s="871">
        <v>4599</v>
      </c>
      <c r="E331" s="851" t="s">
        <v>7619</v>
      </c>
      <c r="F331" s="851">
        <v>4599030</v>
      </c>
      <c r="G331" s="851" t="s">
        <v>7623</v>
      </c>
      <c r="H331" s="851" t="s">
        <v>7621</v>
      </c>
      <c r="I331" s="1184">
        <v>2021004540182</v>
      </c>
      <c r="J331" s="812">
        <v>642</v>
      </c>
      <c r="K331" s="854" t="str">
        <f>+[5]Metas!K734</f>
        <v>Dignatarios capacitados (100 por cada subregión), sobre el desarrollo de la comunidad, control social y participación ciudadana mediante la socialización de la Ley 743.</v>
      </c>
      <c r="L331" s="857"/>
      <c r="M331" s="860">
        <f>SUM(N331:Q331)</f>
        <v>0</v>
      </c>
      <c r="N331" s="836"/>
      <c r="O331" s="839"/>
      <c r="P331" s="863"/>
      <c r="Q331" s="866"/>
      <c r="R331" s="812">
        <f>+$J331</f>
        <v>642</v>
      </c>
      <c r="S331" s="231"/>
      <c r="T331" s="235"/>
      <c r="U331" s="235"/>
      <c r="V331" s="235"/>
      <c r="W331" s="231"/>
      <c r="X331" s="256"/>
      <c r="Y331" s="256"/>
      <c r="Z331" s="256"/>
      <c r="AA331" s="256"/>
      <c r="AB331" s="812">
        <f>+$J331</f>
        <v>642</v>
      </c>
      <c r="AC331" s="827">
        <f>+L331</f>
        <v>0</v>
      </c>
      <c r="AD331" s="44">
        <f t="shared" si="31"/>
        <v>0</v>
      </c>
      <c r="AE331" s="44">
        <f t="shared" si="31"/>
        <v>0</v>
      </c>
      <c r="AF331" s="44">
        <f t="shared" si="31"/>
        <v>0</v>
      </c>
      <c r="AG331" s="44">
        <f t="shared" si="30"/>
        <v>0</v>
      </c>
      <c r="AH331" s="44">
        <f t="shared" si="30"/>
        <v>0</v>
      </c>
      <c r="AI331" s="44">
        <f t="shared" si="30"/>
        <v>0</v>
      </c>
      <c r="AJ331" s="44">
        <f t="shared" si="30"/>
        <v>0</v>
      </c>
      <c r="AK331" s="812">
        <f>+$J331</f>
        <v>642</v>
      </c>
      <c r="AL331" s="830">
        <f>+N331</f>
        <v>0</v>
      </c>
      <c r="AM331" s="44">
        <f t="shared" si="26"/>
        <v>0</v>
      </c>
      <c r="AN331" s="47"/>
      <c r="AO331" s="47"/>
      <c r="AP331" s="47"/>
      <c r="AQ331" s="47"/>
      <c r="AR331" s="47"/>
      <c r="AS331" s="47"/>
      <c r="AT331" s="812">
        <f>+$J331</f>
        <v>642</v>
      </c>
      <c r="AU331" s="833">
        <f>+O331</f>
        <v>0</v>
      </c>
      <c r="AV331" s="44">
        <f t="shared" si="27"/>
        <v>0</v>
      </c>
      <c r="AW331" s="47"/>
      <c r="AX331" s="47"/>
      <c r="AY331" s="47"/>
      <c r="AZ331" s="47"/>
      <c r="BA331" s="47"/>
      <c r="BB331" s="47"/>
      <c r="BC331" s="812">
        <f>+$J331</f>
        <v>642</v>
      </c>
      <c r="BD331" s="809">
        <f>+P331</f>
        <v>0</v>
      </c>
      <c r="BE331" s="44">
        <f t="shared" si="28"/>
        <v>0</v>
      </c>
      <c r="BF331" s="47"/>
      <c r="BG331" s="47"/>
      <c r="BH331" s="47"/>
      <c r="BI331" s="47"/>
      <c r="BJ331" s="47"/>
      <c r="BK331" s="47"/>
      <c r="BL331" s="812">
        <f>+$J331</f>
        <v>642</v>
      </c>
      <c r="BM331" s="815">
        <f>+Q331</f>
        <v>0</v>
      </c>
      <c r="BN331" s="44">
        <f t="shared" si="29"/>
        <v>0</v>
      </c>
      <c r="BO331" s="47"/>
      <c r="BP331" s="47"/>
      <c r="BQ331" s="47"/>
      <c r="BR331" s="47"/>
      <c r="BS331" s="47"/>
      <c r="BT331" s="47"/>
      <c r="BU331" s="818"/>
      <c r="BV331" s="819"/>
      <c r="BW331" s="819"/>
      <c r="BX331" s="819"/>
      <c r="BY331" s="819"/>
      <c r="BZ331" s="819"/>
      <c r="CA331" s="819"/>
      <c r="CB331" s="819"/>
      <c r="CC331" s="820"/>
    </row>
    <row r="332" spans="1:81" s="58" customFormat="1" ht="40.200000000000003" customHeight="1" x14ac:dyDescent="0.3">
      <c r="A332" s="34"/>
      <c r="B332" s="907"/>
      <c r="C332" s="869"/>
      <c r="D332" s="872"/>
      <c r="E332" s="852"/>
      <c r="F332" s="852"/>
      <c r="G332" s="852"/>
      <c r="H332" s="852"/>
      <c r="I332" s="1185"/>
      <c r="J332" s="813"/>
      <c r="K332" s="855"/>
      <c r="L332" s="858"/>
      <c r="M332" s="861"/>
      <c r="N332" s="837"/>
      <c r="O332" s="840"/>
      <c r="P332" s="864"/>
      <c r="Q332" s="867"/>
      <c r="R332" s="813"/>
      <c r="S332" s="39"/>
      <c r="T332" s="236"/>
      <c r="U332" s="236"/>
      <c r="V332" s="236"/>
      <c r="W332" s="39"/>
      <c r="X332" s="31"/>
      <c r="Y332" s="31"/>
      <c r="Z332" s="31"/>
      <c r="AA332" s="31"/>
      <c r="AB332" s="813"/>
      <c r="AC332" s="828"/>
      <c r="AD332" s="51">
        <f t="shared" si="31"/>
        <v>0</v>
      </c>
      <c r="AE332" s="51">
        <f t="shared" si="31"/>
        <v>0</v>
      </c>
      <c r="AF332" s="51">
        <f t="shared" si="31"/>
        <v>0</v>
      </c>
      <c r="AG332" s="51">
        <f t="shared" si="30"/>
        <v>0</v>
      </c>
      <c r="AH332" s="51">
        <f t="shared" si="30"/>
        <v>0</v>
      </c>
      <c r="AI332" s="51">
        <f t="shared" si="30"/>
        <v>0</v>
      </c>
      <c r="AJ332" s="51">
        <f t="shared" si="30"/>
        <v>0</v>
      </c>
      <c r="AK332" s="813"/>
      <c r="AL332" s="831"/>
      <c r="AM332" s="51">
        <f t="shared" si="26"/>
        <v>0</v>
      </c>
      <c r="AN332" s="257"/>
      <c r="AO332" s="257"/>
      <c r="AP332" s="257"/>
      <c r="AQ332" s="257"/>
      <c r="AR332" s="257"/>
      <c r="AS332" s="257"/>
      <c r="AT332" s="813"/>
      <c r="AU332" s="834"/>
      <c r="AV332" s="51">
        <f t="shared" si="27"/>
        <v>0</v>
      </c>
      <c r="AW332" s="257"/>
      <c r="AX332" s="257"/>
      <c r="AY332" s="257"/>
      <c r="AZ332" s="257"/>
      <c r="BA332" s="257"/>
      <c r="BB332" s="257"/>
      <c r="BC332" s="813"/>
      <c r="BD332" s="810"/>
      <c r="BE332" s="51">
        <f t="shared" si="28"/>
        <v>0</v>
      </c>
      <c r="BF332" s="257"/>
      <c r="BG332" s="257"/>
      <c r="BH332" s="257"/>
      <c r="BI332" s="257"/>
      <c r="BJ332" s="257"/>
      <c r="BK332" s="257"/>
      <c r="BL332" s="813"/>
      <c r="BM332" s="816"/>
      <c r="BN332" s="51">
        <f t="shared" si="29"/>
        <v>0</v>
      </c>
      <c r="BO332" s="257"/>
      <c r="BP332" s="257"/>
      <c r="BQ332" s="257"/>
      <c r="BR332" s="257"/>
      <c r="BS332" s="257"/>
      <c r="BT332" s="257"/>
      <c r="BU332" s="821"/>
      <c r="BV332" s="822"/>
      <c r="BW332" s="822"/>
      <c r="BX332" s="822"/>
      <c r="BY332" s="822"/>
      <c r="BZ332" s="822"/>
      <c r="CA332" s="822"/>
      <c r="CB332" s="822"/>
      <c r="CC332" s="823"/>
    </row>
    <row r="333" spans="1:81" s="58" customFormat="1" ht="40.200000000000003" customHeight="1" x14ac:dyDescent="0.3">
      <c r="A333" s="34"/>
      <c r="B333" s="907"/>
      <c r="C333" s="869"/>
      <c r="D333" s="872"/>
      <c r="E333" s="852"/>
      <c r="F333" s="852"/>
      <c r="G333" s="852"/>
      <c r="H333" s="852"/>
      <c r="I333" s="1185"/>
      <c r="J333" s="813"/>
      <c r="K333" s="855"/>
      <c r="L333" s="858"/>
      <c r="M333" s="861"/>
      <c r="N333" s="837"/>
      <c r="O333" s="840"/>
      <c r="P333" s="864"/>
      <c r="Q333" s="867"/>
      <c r="R333" s="813"/>
      <c r="S333" s="39"/>
      <c r="T333" s="236"/>
      <c r="U333" s="236"/>
      <c r="V333" s="236"/>
      <c r="W333" s="39"/>
      <c r="X333" s="31"/>
      <c r="Y333" s="31"/>
      <c r="Z333" s="31"/>
      <c r="AA333" s="31"/>
      <c r="AB333" s="813"/>
      <c r="AC333" s="828"/>
      <c r="AD333" s="51">
        <f t="shared" si="31"/>
        <v>0</v>
      </c>
      <c r="AE333" s="51">
        <f t="shared" si="31"/>
        <v>0</v>
      </c>
      <c r="AF333" s="51">
        <f t="shared" si="31"/>
        <v>0</v>
      </c>
      <c r="AG333" s="51">
        <f t="shared" si="30"/>
        <v>0</v>
      </c>
      <c r="AH333" s="51">
        <f t="shared" si="30"/>
        <v>0</v>
      </c>
      <c r="AI333" s="51">
        <f t="shared" si="30"/>
        <v>0</v>
      </c>
      <c r="AJ333" s="51">
        <f t="shared" si="30"/>
        <v>0</v>
      </c>
      <c r="AK333" s="813"/>
      <c r="AL333" s="831"/>
      <c r="AM333" s="51">
        <f t="shared" si="26"/>
        <v>0</v>
      </c>
      <c r="AN333" s="257"/>
      <c r="AO333" s="257"/>
      <c r="AP333" s="257"/>
      <c r="AQ333" s="257"/>
      <c r="AR333" s="257"/>
      <c r="AS333" s="257"/>
      <c r="AT333" s="813"/>
      <c r="AU333" s="834"/>
      <c r="AV333" s="51">
        <f t="shared" si="27"/>
        <v>0</v>
      </c>
      <c r="AW333" s="257"/>
      <c r="AX333" s="257"/>
      <c r="AY333" s="257"/>
      <c r="AZ333" s="257"/>
      <c r="BA333" s="257"/>
      <c r="BB333" s="257"/>
      <c r="BC333" s="813"/>
      <c r="BD333" s="810"/>
      <c r="BE333" s="51">
        <f t="shared" si="28"/>
        <v>0</v>
      </c>
      <c r="BF333" s="257"/>
      <c r="BG333" s="257"/>
      <c r="BH333" s="257"/>
      <c r="BI333" s="257"/>
      <c r="BJ333" s="257"/>
      <c r="BK333" s="257"/>
      <c r="BL333" s="813"/>
      <c r="BM333" s="816"/>
      <c r="BN333" s="51">
        <f t="shared" si="29"/>
        <v>0</v>
      </c>
      <c r="BO333" s="257"/>
      <c r="BP333" s="257"/>
      <c r="BQ333" s="257"/>
      <c r="BR333" s="257"/>
      <c r="BS333" s="257"/>
      <c r="BT333" s="257"/>
      <c r="BU333" s="821"/>
      <c r="BV333" s="822"/>
      <c r="BW333" s="822"/>
      <c r="BX333" s="822"/>
      <c r="BY333" s="822"/>
      <c r="BZ333" s="822"/>
      <c r="CA333" s="822"/>
      <c r="CB333" s="822"/>
      <c r="CC333" s="823"/>
    </row>
    <row r="334" spans="1:81" s="58" customFormat="1" ht="40.200000000000003" customHeight="1" thickBot="1" x14ac:dyDescent="0.35">
      <c r="A334" s="34"/>
      <c r="B334" s="907"/>
      <c r="C334" s="869"/>
      <c r="D334" s="873"/>
      <c r="E334" s="853"/>
      <c r="F334" s="853"/>
      <c r="G334" s="853"/>
      <c r="H334" s="853"/>
      <c r="I334" s="1186"/>
      <c r="J334" s="814"/>
      <c r="K334" s="856"/>
      <c r="L334" s="859"/>
      <c r="M334" s="862"/>
      <c r="N334" s="838"/>
      <c r="O334" s="841"/>
      <c r="P334" s="865"/>
      <c r="Q334" s="874"/>
      <c r="R334" s="814"/>
      <c r="S334" s="232"/>
      <c r="T334" s="237"/>
      <c r="U334" s="237"/>
      <c r="V334" s="237"/>
      <c r="W334" s="232"/>
      <c r="X334" s="260"/>
      <c r="Y334" s="260"/>
      <c r="Z334" s="260"/>
      <c r="AA334" s="260"/>
      <c r="AB334" s="814"/>
      <c r="AC334" s="829"/>
      <c r="AD334" s="46">
        <f t="shared" si="31"/>
        <v>0</v>
      </c>
      <c r="AE334" s="46">
        <f t="shared" si="31"/>
        <v>0</v>
      </c>
      <c r="AF334" s="46">
        <f t="shared" si="31"/>
        <v>0</v>
      </c>
      <c r="AG334" s="46">
        <f t="shared" si="30"/>
        <v>0</v>
      </c>
      <c r="AH334" s="46">
        <f t="shared" si="30"/>
        <v>0</v>
      </c>
      <c r="AI334" s="46">
        <f t="shared" si="30"/>
        <v>0</v>
      </c>
      <c r="AJ334" s="46">
        <f t="shared" si="30"/>
        <v>0</v>
      </c>
      <c r="AK334" s="814"/>
      <c r="AL334" s="832"/>
      <c r="AM334" s="46">
        <f t="shared" si="26"/>
        <v>0</v>
      </c>
      <c r="AN334" s="49"/>
      <c r="AO334" s="49"/>
      <c r="AP334" s="49"/>
      <c r="AQ334" s="49"/>
      <c r="AR334" s="49"/>
      <c r="AS334" s="49"/>
      <c r="AT334" s="814"/>
      <c r="AU334" s="835"/>
      <c r="AV334" s="46">
        <f t="shared" si="27"/>
        <v>0</v>
      </c>
      <c r="AW334" s="49"/>
      <c r="AX334" s="49"/>
      <c r="AY334" s="49"/>
      <c r="AZ334" s="49"/>
      <c r="BA334" s="49"/>
      <c r="BB334" s="49"/>
      <c r="BC334" s="814"/>
      <c r="BD334" s="811"/>
      <c r="BE334" s="46">
        <f t="shared" si="28"/>
        <v>0</v>
      </c>
      <c r="BF334" s="49"/>
      <c r="BG334" s="49"/>
      <c r="BH334" s="49"/>
      <c r="BI334" s="49"/>
      <c r="BJ334" s="49"/>
      <c r="BK334" s="49"/>
      <c r="BL334" s="814"/>
      <c r="BM334" s="817"/>
      <c r="BN334" s="46">
        <f t="shared" si="29"/>
        <v>0</v>
      </c>
      <c r="BO334" s="49"/>
      <c r="BP334" s="49"/>
      <c r="BQ334" s="49"/>
      <c r="BR334" s="49"/>
      <c r="BS334" s="49"/>
      <c r="BT334" s="49"/>
      <c r="BU334" s="824"/>
      <c r="BV334" s="825"/>
      <c r="BW334" s="825"/>
      <c r="BX334" s="825"/>
      <c r="BY334" s="825"/>
      <c r="BZ334" s="825"/>
      <c r="CA334" s="825"/>
      <c r="CB334" s="825"/>
      <c r="CC334" s="826"/>
    </row>
    <row r="335" spans="1:81" s="58" customFormat="1" ht="40.200000000000003" customHeight="1" thickTop="1" x14ac:dyDescent="0.3">
      <c r="A335" s="34"/>
      <c r="B335" s="907"/>
      <c r="C335" s="869"/>
      <c r="D335" s="871">
        <v>4599</v>
      </c>
      <c r="E335" s="851" t="s">
        <v>7619</v>
      </c>
      <c r="F335" s="851">
        <v>4599031</v>
      </c>
      <c r="G335" s="851" t="s">
        <v>7620</v>
      </c>
      <c r="H335" s="851" t="s">
        <v>7621</v>
      </c>
      <c r="I335" s="1184">
        <v>2021004540182</v>
      </c>
      <c r="J335" s="812">
        <v>643</v>
      </c>
      <c r="K335" s="854" t="str">
        <f>+[5]Metas!K735</f>
        <v xml:space="preserve">Asambleas Generales y/o extraordinarias de la federación comunal apoyadas </v>
      </c>
      <c r="L335" s="857"/>
      <c r="M335" s="860">
        <f>SUM(N335:Q335)</f>
        <v>0</v>
      </c>
      <c r="N335" s="836"/>
      <c r="O335" s="839"/>
      <c r="P335" s="863"/>
      <c r="Q335" s="866"/>
      <c r="R335" s="812">
        <f>+$J335</f>
        <v>643</v>
      </c>
      <c r="S335" s="231"/>
      <c r="T335" s="235"/>
      <c r="U335" s="235"/>
      <c r="V335" s="235"/>
      <c r="W335" s="231"/>
      <c r="X335" s="256"/>
      <c r="Y335" s="256"/>
      <c r="Z335" s="256"/>
      <c r="AA335" s="256"/>
      <c r="AB335" s="812">
        <f>+$J335</f>
        <v>643</v>
      </c>
      <c r="AC335" s="827">
        <f>+L335</f>
        <v>0</v>
      </c>
      <c r="AD335" s="44">
        <f t="shared" si="31"/>
        <v>0</v>
      </c>
      <c r="AE335" s="44">
        <f t="shared" si="31"/>
        <v>0</v>
      </c>
      <c r="AF335" s="44">
        <f t="shared" si="31"/>
        <v>0</v>
      </c>
      <c r="AG335" s="44">
        <f t="shared" si="30"/>
        <v>0</v>
      </c>
      <c r="AH335" s="44">
        <f t="shared" si="30"/>
        <v>0</v>
      </c>
      <c r="AI335" s="44">
        <f t="shared" si="30"/>
        <v>0</v>
      </c>
      <c r="AJ335" s="44">
        <f t="shared" si="30"/>
        <v>0</v>
      </c>
      <c r="AK335" s="812">
        <f>+$J335</f>
        <v>643</v>
      </c>
      <c r="AL335" s="830">
        <f>+N335</f>
        <v>0</v>
      </c>
      <c r="AM335" s="44">
        <f t="shared" si="26"/>
        <v>0</v>
      </c>
      <c r="AN335" s="47"/>
      <c r="AO335" s="47"/>
      <c r="AP335" s="47"/>
      <c r="AQ335" s="47"/>
      <c r="AR335" s="47"/>
      <c r="AS335" s="47"/>
      <c r="AT335" s="812">
        <f>+$J335</f>
        <v>643</v>
      </c>
      <c r="AU335" s="833">
        <f>+O335</f>
        <v>0</v>
      </c>
      <c r="AV335" s="44">
        <f t="shared" si="27"/>
        <v>0</v>
      </c>
      <c r="AW335" s="47"/>
      <c r="AX335" s="47"/>
      <c r="AY335" s="47"/>
      <c r="AZ335" s="47"/>
      <c r="BA335" s="47"/>
      <c r="BB335" s="47"/>
      <c r="BC335" s="812">
        <f>+$J335</f>
        <v>643</v>
      </c>
      <c r="BD335" s="809">
        <f>+P335</f>
        <v>0</v>
      </c>
      <c r="BE335" s="44">
        <f t="shared" si="28"/>
        <v>0</v>
      </c>
      <c r="BF335" s="47"/>
      <c r="BG335" s="47"/>
      <c r="BH335" s="47"/>
      <c r="BI335" s="47"/>
      <c r="BJ335" s="47"/>
      <c r="BK335" s="47"/>
      <c r="BL335" s="812">
        <f>+$J335</f>
        <v>643</v>
      </c>
      <c r="BM335" s="815">
        <f>+Q335</f>
        <v>0</v>
      </c>
      <c r="BN335" s="44">
        <f t="shared" si="29"/>
        <v>0</v>
      </c>
      <c r="BO335" s="47"/>
      <c r="BP335" s="47"/>
      <c r="BQ335" s="47"/>
      <c r="BR335" s="47"/>
      <c r="BS335" s="47"/>
      <c r="BT335" s="47"/>
      <c r="BU335" s="818"/>
      <c r="BV335" s="819"/>
      <c r="BW335" s="819"/>
      <c r="BX335" s="819"/>
      <c r="BY335" s="819"/>
      <c r="BZ335" s="819"/>
      <c r="CA335" s="819"/>
      <c r="CB335" s="819"/>
      <c r="CC335" s="820"/>
    </row>
    <row r="336" spans="1:81" s="58" customFormat="1" ht="40.200000000000003" customHeight="1" x14ac:dyDescent="0.3">
      <c r="A336" s="34"/>
      <c r="B336" s="907"/>
      <c r="C336" s="869"/>
      <c r="D336" s="872"/>
      <c r="E336" s="852"/>
      <c r="F336" s="852"/>
      <c r="G336" s="852"/>
      <c r="H336" s="852"/>
      <c r="I336" s="1185"/>
      <c r="J336" s="813"/>
      <c r="K336" s="855"/>
      <c r="L336" s="858"/>
      <c r="M336" s="861"/>
      <c r="N336" s="837"/>
      <c r="O336" s="840"/>
      <c r="P336" s="864"/>
      <c r="Q336" s="867"/>
      <c r="R336" s="813"/>
      <c r="S336" s="39"/>
      <c r="T336" s="236"/>
      <c r="U336" s="236"/>
      <c r="V336" s="236"/>
      <c r="W336" s="39"/>
      <c r="X336" s="31"/>
      <c r="Y336" s="31"/>
      <c r="Z336" s="31"/>
      <c r="AA336" s="31"/>
      <c r="AB336" s="813"/>
      <c r="AC336" s="828"/>
      <c r="AD336" s="51">
        <f t="shared" si="31"/>
        <v>0</v>
      </c>
      <c r="AE336" s="51">
        <f t="shared" si="31"/>
        <v>0</v>
      </c>
      <c r="AF336" s="51">
        <f t="shared" si="31"/>
        <v>0</v>
      </c>
      <c r="AG336" s="51">
        <f t="shared" si="30"/>
        <v>0</v>
      </c>
      <c r="AH336" s="51">
        <f t="shared" si="30"/>
        <v>0</v>
      </c>
      <c r="AI336" s="51">
        <f t="shared" si="30"/>
        <v>0</v>
      </c>
      <c r="AJ336" s="51">
        <f t="shared" si="30"/>
        <v>0</v>
      </c>
      <c r="AK336" s="813"/>
      <c r="AL336" s="831"/>
      <c r="AM336" s="51">
        <f t="shared" si="26"/>
        <v>0</v>
      </c>
      <c r="AN336" s="257"/>
      <c r="AO336" s="257"/>
      <c r="AP336" s="257"/>
      <c r="AQ336" s="257"/>
      <c r="AR336" s="257"/>
      <c r="AS336" s="257"/>
      <c r="AT336" s="813"/>
      <c r="AU336" s="834"/>
      <c r="AV336" s="51">
        <f t="shared" si="27"/>
        <v>0</v>
      </c>
      <c r="AW336" s="257"/>
      <c r="AX336" s="257"/>
      <c r="AY336" s="257"/>
      <c r="AZ336" s="257"/>
      <c r="BA336" s="257"/>
      <c r="BB336" s="257"/>
      <c r="BC336" s="813"/>
      <c r="BD336" s="810"/>
      <c r="BE336" s="51">
        <f t="shared" si="28"/>
        <v>0</v>
      </c>
      <c r="BF336" s="257"/>
      <c r="BG336" s="257"/>
      <c r="BH336" s="257"/>
      <c r="BI336" s="257"/>
      <c r="BJ336" s="257"/>
      <c r="BK336" s="257"/>
      <c r="BL336" s="813"/>
      <c r="BM336" s="816"/>
      <c r="BN336" s="51">
        <f t="shared" si="29"/>
        <v>0</v>
      </c>
      <c r="BO336" s="257"/>
      <c r="BP336" s="257"/>
      <c r="BQ336" s="257"/>
      <c r="BR336" s="257"/>
      <c r="BS336" s="257"/>
      <c r="BT336" s="257"/>
      <c r="BU336" s="821"/>
      <c r="BV336" s="822"/>
      <c r="BW336" s="822"/>
      <c r="BX336" s="822"/>
      <c r="BY336" s="822"/>
      <c r="BZ336" s="822"/>
      <c r="CA336" s="822"/>
      <c r="CB336" s="822"/>
      <c r="CC336" s="823"/>
    </row>
    <row r="337" spans="1:81" s="58" customFormat="1" ht="40.200000000000003" customHeight="1" x14ac:dyDescent="0.3">
      <c r="A337" s="34"/>
      <c r="B337" s="907"/>
      <c r="C337" s="869"/>
      <c r="D337" s="872"/>
      <c r="E337" s="852"/>
      <c r="F337" s="852"/>
      <c r="G337" s="852"/>
      <c r="H337" s="852"/>
      <c r="I337" s="1185"/>
      <c r="J337" s="813"/>
      <c r="K337" s="855"/>
      <c r="L337" s="858"/>
      <c r="M337" s="861"/>
      <c r="N337" s="837"/>
      <c r="O337" s="840"/>
      <c r="P337" s="864"/>
      <c r="Q337" s="867"/>
      <c r="R337" s="813"/>
      <c r="S337" s="39"/>
      <c r="T337" s="236"/>
      <c r="U337" s="236"/>
      <c r="V337" s="236"/>
      <c r="W337" s="39"/>
      <c r="X337" s="31"/>
      <c r="Y337" s="31"/>
      <c r="Z337" s="31"/>
      <c r="AA337" s="31"/>
      <c r="AB337" s="813"/>
      <c r="AC337" s="828"/>
      <c r="AD337" s="51">
        <f t="shared" si="31"/>
        <v>0</v>
      </c>
      <c r="AE337" s="51">
        <f t="shared" si="31"/>
        <v>0</v>
      </c>
      <c r="AF337" s="51">
        <f t="shared" si="31"/>
        <v>0</v>
      </c>
      <c r="AG337" s="51">
        <f t="shared" si="30"/>
        <v>0</v>
      </c>
      <c r="AH337" s="51">
        <f t="shared" si="30"/>
        <v>0</v>
      </c>
      <c r="AI337" s="51">
        <f t="shared" si="30"/>
        <v>0</v>
      </c>
      <c r="AJ337" s="51">
        <f t="shared" si="30"/>
        <v>0</v>
      </c>
      <c r="AK337" s="813"/>
      <c r="AL337" s="831"/>
      <c r="AM337" s="51">
        <f t="shared" si="26"/>
        <v>0</v>
      </c>
      <c r="AN337" s="257"/>
      <c r="AO337" s="257"/>
      <c r="AP337" s="257"/>
      <c r="AQ337" s="257"/>
      <c r="AR337" s="257"/>
      <c r="AS337" s="257"/>
      <c r="AT337" s="813"/>
      <c r="AU337" s="834"/>
      <c r="AV337" s="51">
        <f t="shared" si="27"/>
        <v>0</v>
      </c>
      <c r="AW337" s="257"/>
      <c r="AX337" s="257"/>
      <c r="AY337" s="257"/>
      <c r="AZ337" s="257"/>
      <c r="BA337" s="257"/>
      <c r="BB337" s="257"/>
      <c r="BC337" s="813"/>
      <c r="BD337" s="810"/>
      <c r="BE337" s="51">
        <f t="shared" si="28"/>
        <v>0</v>
      </c>
      <c r="BF337" s="257"/>
      <c r="BG337" s="257"/>
      <c r="BH337" s="257"/>
      <c r="BI337" s="257"/>
      <c r="BJ337" s="257"/>
      <c r="BK337" s="257"/>
      <c r="BL337" s="813"/>
      <c r="BM337" s="816"/>
      <c r="BN337" s="51">
        <f t="shared" si="29"/>
        <v>0</v>
      </c>
      <c r="BO337" s="257"/>
      <c r="BP337" s="257"/>
      <c r="BQ337" s="257"/>
      <c r="BR337" s="257"/>
      <c r="BS337" s="257"/>
      <c r="BT337" s="257"/>
      <c r="BU337" s="821"/>
      <c r="BV337" s="822"/>
      <c r="BW337" s="822"/>
      <c r="BX337" s="822"/>
      <c r="BY337" s="822"/>
      <c r="BZ337" s="822"/>
      <c r="CA337" s="822"/>
      <c r="CB337" s="822"/>
      <c r="CC337" s="823"/>
    </row>
    <row r="338" spans="1:81" s="58" customFormat="1" ht="40.200000000000003" customHeight="1" thickBot="1" x14ac:dyDescent="0.35">
      <c r="A338" s="34"/>
      <c r="B338" s="907"/>
      <c r="C338" s="869"/>
      <c r="D338" s="873"/>
      <c r="E338" s="853"/>
      <c r="F338" s="853"/>
      <c r="G338" s="853"/>
      <c r="H338" s="853"/>
      <c r="I338" s="1186"/>
      <c r="J338" s="814"/>
      <c r="K338" s="856"/>
      <c r="L338" s="859"/>
      <c r="M338" s="862"/>
      <c r="N338" s="838"/>
      <c r="O338" s="841"/>
      <c r="P338" s="865"/>
      <c r="Q338" s="874"/>
      <c r="R338" s="814"/>
      <c r="S338" s="232"/>
      <c r="T338" s="237"/>
      <c r="U338" s="237"/>
      <c r="V338" s="237"/>
      <c r="W338" s="232"/>
      <c r="X338" s="260"/>
      <c r="Y338" s="260"/>
      <c r="Z338" s="260"/>
      <c r="AA338" s="260"/>
      <c r="AB338" s="814"/>
      <c r="AC338" s="829"/>
      <c r="AD338" s="46">
        <f t="shared" si="31"/>
        <v>0</v>
      </c>
      <c r="AE338" s="46">
        <f t="shared" si="31"/>
        <v>0</v>
      </c>
      <c r="AF338" s="46">
        <f t="shared" si="31"/>
        <v>0</v>
      </c>
      <c r="AG338" s="46">
        <f t="shared" si="30"/>
        <v>0</v>
      </c>
      <c r="AH338" s="46">
        <f t="shared" si="30"/>
        <v>0</v>
      </c>
      <c r="AI338" s="46">
        <f t="shared" si="30"/>
        <v>0</v>
      </c>
      <c r="AJ338" s="46">
        <f t="shared" si="30"/>
        <v>0</v>
      </c>
      <c r="AK338" s="814"/>
      <c r="AL338" s="832"/>
      <c r="AM338" s="46">
        <f t="shared" si="26"/>
        <v>0</v>
      </c>
      <c r="AN338" s="49"/>
      <c r="AO338" s="49"/>
      <c r="AP338" s="49"/>
      <c r="AQ338" s="49"/>
      <c r="AR338" s="49"/>
      <c r="AS338" s="49"/>
      <c r="AT338" s="814"/>
      <c r="AU338" s="835"/>
      <c r="AV338" s="46">
        <f t="shared" si="27"/>
        <v>0</v>
      </c>
      <c r="AW338" s="49"/>
      <c r="AX338" s="49"/>
      <c r="AY338" s="49"/>
      <c r="AZ338" s="49"/>
      <c r="BA338" s="49"/>
      <c r="BB338" s="49"/>
      <c r="BC338" s="814"/>
      <c r="BD338" s="811"/>
      <c r="BE338" s="46">
        <f t="shared" si="28"/>
        <v>0</v>
      </c>
      <c r="BF338" s="49"/>
      <c r="BG338" s="49"/>
      <c r="BH338" s="49"/>
      <c r="BI338" s="49"/>
      <c r="BJ338" s="49"/>
      <c r="BK338" s="49"/>
      <c r="BL338" s="814"/>
      <c r="BM338" s="817"/>
      <c r="BN338" s="46">
        <f t="shared" si="29"/>
        <v>0</v>
      </c>
      <c r="BO338" s="49"/>
      <c r="BP338" s="49"/>
      <c r="BQ338" s="49"/>
      <c r="BR338" s="49"/>
      <c r="BS338" s="49"/>
      <c r="BT338" s="49"/>
      <c r="BU338" s="824"/>
      <c r="BV338" s="825"/>
      <c r="BW338" s="825"/>
      <c r="BX338" s="825"/>
      <c r="BY338" s="825"/>
      <c r="BZ338" s="825"/>
      <c r="CA338" s="825"/>
      <c r="CB338" s="825"/>
      <c r="CC338" s="826"/>
    </row>
    <row r="339" spans="1:81" s="58" customFormat="1" ht="40.200000000000003" customHeight="1" thickTop="1" x14ac:dyDescent="0.3">
      <c r="A339" s="34"/>
      <c r="B339" s="907"/>
      <c r="C339" s="869"/>
      <c r="D339" s="871">
        <v>4599</v>
      </c>
      <c r="E339" s="851" t="s">
        <v>7619</v>
      </c>
      <c r="F339" s="851">
        <v>4599032</v>
      </c>
      <c r="G339" s="851" t="s">
        <v>7620</v>
      </c>
      <c r="H339" s="851" t="s">
        <v>7621</v>
      </c>
      <c r="I339" s="1184">
        <v>2021004540182</v>
      </c>
      <c r="J339" s="812">
        <v>644</v>
      </c>
      <c r="K339" s="854" t="str">
        <f>+[5]Metas!K736</f>
        <v>Municipios con participación de lideres sociales en congresos Nacionales de: (ideologías, mujer comunal, derechos humanos y de paz).</v>
      </c>
      <c r="L339" s="857"/>
      <c r="M339" s="860">
        <f>SUM(N339:Q339)/4</f>
        <v>0</v>
      </c>
      <c r="N339" s="836"/>
      <c r="O339" s="839"/>
      <c r="P339" s="863"/>
      <c r="Q339" s="866"/>
      <c r="R339" s="812">
        <f>+$J339</f>
        <v>644</v>
      </c>
      <c r="S339" s="231"/>
      <c r="T339" s="235"/>
      <c r="U339" s="235"/>
      <c r="V339" s="235"/>
      <c r="W339" s="231"/>
      <c r="X339" s="256"/>
      <c r="Y339" s="256"/>
      <c r="Z339" s="256"/>
      <c r="AA339" s="256"/>
      <c r="AB339" s="812">
        <f>+$J339</f>
        <v>644</v>
      </c>
      <c r="AC339" s="827">
        <f>+L339</f>
        <v>0</v>
      </c>
      <c r="AD339" s="44">
        <f t="shared" si="31"/>
        <v>0</v>
      </c>
      <c r="AE339" s="44">
        <f t="shared" si="31"/>
        <v>0</v>
      </c>
      <c r="AF339" s="44">
        <f t="shared" si="31"/>
        <v>0</v>
      </c>
      <c r="AG339" s="44">
        <f t="shared" si="30"/>
        <v>0</v>
      </c>
      <c r="AH339" s="44">
        <f t="shared" si="30"/>
        <v>0</v>
      </c>
      <c r="AI339" s="44">
        <f t="shared" si="30"/>
        <v>0</v>
      </c>
      <c r="AJ339" s="44">
        <f t="shared" si="30"/>
        <v>0</v>
      </c>
      <c r="AK339" s="812">
        <f>+$J339</f>
        <v>644</v>
      </c>
      <c r="AL339" s="830">
        <f>+N339</f>
        <v>0</v>
      </c>
      <c r="AM339" s="44">
        <f t="shared" si="26"/>
        <v>0</v>
      </c>
      <c r="AN339" s="47"/>
      <c r="AO339" s="47"/>
      <c r="AP339" s="47"/>
      <c r="AQ339" s="47"/>
      <c r="AR339" s="47"/>
      <c r="AS339" s="47"/>
      <c r="AT339" s="812">
        <f>+$J339</f>
        <v>644</v>
      </c>
      <c r="AU339" s="833">
        <f>+O339</f>
        <v>0</v>
      </c>
      <c r="AV339" s="44">
        <f t="shared" si="27"/>
        <v>0</v>
      </c>
      <c r="AW339" s="47"/>
      <c r="AX339" s="47"/>
      <c r="AY339" s="47"/>
      <c r="AZ339" s="47"/>
      <c r="BA339" s="47"/>
      <c r="BB339" s="47"/>
      <c r="BC339" s="812">
        <f>+$J339</f>
        <v>644</v>
      </c>
      <c r="BD339" s="809">
        <f>+P339</f>
        <v>0</v>
      </c>
      <c r="BE339" s="44">
        <f t="shared" si="28"/>
        <v>0</v>
      </c>
      <c r="BF339" s="47"/>
      <c r="BG339" s="47"/>
      <c r="BH339" s="47"/>
      <c r="BI339" s="47"/>
      <c r="BJ339" s="47"/>
      <c r="BK339" s="47"/>
      <c r="BL339" s="812">
        <f>+$J339</f>
        <v>644</v>
      </c>
      <c r="BM339" s="815">
        <f>+Q339</f>
        <v>0</v>
      </c>
      <c r="BN339" s="44">
        <f t="shared" si="29"/>
        <v>0</v>
      </c>
      <c r="BO339" s="47"/>
      <c r="BP339" s="47"/>
      <c r="BQ339" s="47"/>
      <c r="BR339" s="47"/>
      <c r="BS339" s="47"/>
      <c r="BT339" s="47"/>
      <c r="BU339" s="818"/>
      <c r="BV339" s="819"/>
      <c r="BW339" s="819"/>
      <c r="BX339" s="819"/>
      <c r="BY339" s="819"/>
      <c r="BZ339" s="819"/>
      <c r="CA339" s="819"/>
      <c r="CB339" s="819"/>
      <c r="CC339" s="820"/>
    </row>
    <row r="340" spans="1:81" s="58" customFormat="1" ht="40.200000000000003" customHeight="1" x14ac:dyDescent="0.3">
      <c r="A340" s="34"/>
      <c r="B340" s="907"/>
      <c r="C340" s="869"/>
      <c r="D340" s="872"/>
      <c r="E340" s="852"/>
      <c r="F340" s="852"/>
      <c r="G340" s="852"/>
      <c r="H340" s="852"/>
      <c r="I340" s="1185"/>
      <c r="J340" s="813"/>
      <c r="K340" s="855"/>
      <c r="L340" s="858"/>
      <c r="M340" s="861"/>
      <c r="N340" s="837"/>
      <c r="O340" s="840"/>
      <c r="P340" s="864"/>
      <c r="Q340" s="867"/>
      <c r="R340" s="813"/>
      <c r="S340" s="39"/>
      <c r="T340" s="236"/>
      <c r="U340" s="236"/>
      <c r="V340" s="236"/>
      <c r="W340" s="39"/>
      <c r="X340" s="31"/>
      <c r="Y340" s="31"/>
      <c r="Z340" s="31"/>
      <c r="AA340" s="31"/>
      <c r="AB340" s="813"/>
      <c r="AC340" s="828"/>
      <c r="AD340" s="51">
        <f t="shared" si="31"/>
        <v>0</v>
      </c>
      <c r="AE340" s="51">
        <f t="shared" si="31"/>
        <v>0</v>
      </c>
      <c r="AF340" s="51">
        <f t="shared" si="31"/>
        <v>0</v>
      </c>
      <c r="AG340" s="51">
        <f t="shared" si="30"/>
        <v>0</v>
      </c>
      <c r="AH340" s="51">
        <f t="shared" si="30"/>
        <v>0</v>
      </c>
      <c r="AI340" s="51">
        <f t="shared" si="30"/>
        <v>0</v>
      </c>
      <c r="AJ340" s="51">
        <f t="shared" si="30"/>
        <v>0</v>
      </c>
      <c r="AK340" s="813"/>
      <c r="AL340" s="831"/>
      <c r="AM340" s="51">
        <f t="shared" si="26"/>
        <v>0</v>
      </c>
      <c r="AN340" s="257"/>
      <c r="AO340" s="257"/>
      <c r="AP340" s="257"/>
      <c r="AQ340" s="257"/>
      <c r="AR340" s="257"/>
      <c r="AS340" s="257"/>
      <c r="AT340" s="813"/>
      <c r="AU340" s="834"/>
      <c r="AV340" s="51">
        <f t="shared" si="27"/>
        <v>0</v>
      </c>
      <c r="AW340" s="257"/>
      <c r="AX340" s="257"/>
      <c r="AY340" s="257"/>
      <c r="AZ340" s="257"/>
      <c r="BA340" s="257"/>
      <c r="BB340" s="257"/>
      <c r="BC340" s="813"/>
      <c r="BD340" s="810"/>
      <c r="BE340" s="51">
        <f t="shared" si="28"/>
        <v>0</v>
      </c>
      <c r="BF340" s="257"/>
      <c r="BG340" s="257"/>
      <c r="BH340" s="257"/>
      <c r="BI340" s="257"/>
      <c r="BJ340" s="257"/>
      <c r="BK340" s="257"/>
      <c r="BL340" s="813"/>
      <c r="BM340" s="816"/>
      <c r="BN340" s="51">
        <f t="shared" si="29"/>
        <v>0</v>
      </c>
      <c r="BO340" s="257"/>
      <c r="BP340" s="257"/>
      <c r="BQ340" s="257"/>
      <c r="BR340" s="257"/>
      <c r="BS340" s="257"/>
      <c r="BT340" s="257"/>
      <c r="BU340" s="821"/>
      <c r="BV340" s="822"/>
      <c r="BW340" s="822"/>
      <c r="BX340" s="822"/>
      <c r="BY340" s="822"/>
      <c r="BZ340" s="822"/>
      <c r="CA340" s="822"/>
      <c r="CB340" s="822"/>
      <c r="CC340" s="823"/>
    </row>
    <row r="341" spans="1:81" s="58" customFormat="1" ht="40.200000000000003" customHeight="1" x14ac:dyDescent="0.3">
      <c r="A341" s="34"/>
      <c r="B341" s="907"/>
      <c r="C341" s="869"/>
      <c r="D341" s="872"/>
      <c r="E341" s="852"/>
      <c r="F341" s="852"/>
      <c r="G341" s="852"/>
      <c r="H341" s="852"/>
      <c r="I341" s="1185"/>
      <c r="J341" s="813"/>
      <c r="K341" s="855"/>
      <c r="L341" s="858"/>
      <c r="M341" s="861"/>
      <c r="N341" s="837"/>
      <c r="O341" s="840"/>
      <c r="P341" s="864"/>
      <c r="Q341" s="867"/>
      <c r="R341" s="813"/>
      <c r="S341" s="39"/>
      <c r="T341" s="236"/>
      <c r="U341" s="236"/>
      <c r="V341" s="236"/>
      <c r="W341" s="39"/>
      <c r="X341" s="31"/>
      <c r="Y341" s="31"/>
      <c r="Z341" s="31"/>
      <c r="AA341" s="31"/>
      <c r="AB341" s="813"/>
      <c r="AC341" s="828"/>
      <c r="AD341" s="51">
        <f t="shared" si="31"/>
        <v>0</v>
      </c>
      <c r="AE341" s="51">
        <f t="shared" si="31"/>
        <v>0</v>
      </c>
      <c r="AF341" s="51">
        <f t="shared" si="31"/>
        <v>0</v>
      </c>
      <c r="AG341" s="51">
        <f t="shared" si="30"/>
        <v>0</v>
      </c>
      <c r="AH341" s="51">
        <f t="shared" si="30"/>
        <v>0</v>
      </c>
      <c r="AI341" s="51">
        <f t="shared" si="30"/>
        <v>0</v>
      </c>
      <c r="AJ341" s="51">
        <f t="shared" si="30"/>
        <v>0</v>
      </c>
      <c r="AK341" s="813"/>
      <c r="AL341" s="831"/>
      <c r="AM341" s="51">
        <f t="shared" si="26"/>
        <v>0</v>
      </c>
      <c r="AN341" s="257"/>
      <c r="AO341" s="257"/>
      <c r="AP341" s="257"/>
      <c r="AQ341" s="257"/>
      <c r="AR341" s="257"/>
      <c r="AS341" s="257"/>
      <c r="AT341" s="813"/>
      <c r="AU341" s="834"/>
      <c r="AV341" s="51">
        <f t="shared" si="27"/>
        <v>0</v>
      </c>
      <c r="AW341" s="257"/>
      <c r="AX341" s="257"/>
      <c r="AY341" s="257"/>
      <c r="AZ341" s="257"/>
      <c r="BA341" s="257"/>
      <c r="BB341" s="257"/>
      <c r="BC341" s="813"/>
      <c r="BD341" s="810"/>
      <c r="BE341" s="51">
        <f t="shared" si="28"/>
        <v>0</v>
      </c>
      <c r="BF341" s="257"/>
      <c r="BG341" s="257"/>
      <c r="BH341" s="257"/>
      <c r="BI341" s="257"/>
      <c r="BJ341" s="257"/>
      <c r="BK341" s="257"/>
      <c r="BL341" s="813"/>
      <c r="BM341" s="816"/>
      <c r="BN341" s="51">
        <f t="shared" si="29"/>
        <v>0</v>
      </c>
      <c r="BO341" s="257"/>
      <c r="BP341" s="257"/>
      <c r="BQ341" s="257"/>
      <c r="BR341" s="257"/>
      <c r="BS341" s="257"/>
      <c r="BT341" s="257"/>
      <c r="BU341" s="821"/>
      <c r="BV341" s="822"/>
      <c r="BW341" s="822"/>
      <c r="BX341" s="822"/>
      <c r="BY341" s="822"/>
      <c r="BZ341" s="822"/>
      <c r="CA341" s="822"/>
      <c r="CB341" s="822"/>
      <c r="CC341" s="823"/>
    </row>
    <row r="342" spans="1:81" s="58" customFormat="1" ht="40.200000000000003" customHeight="1" thickBot="1" x14ac:dyDescent="0.35">
      <c r="A342" s="34"/>
      <c r="B342" s="907"/>
      <c r="C342" s="869"/>
      <c r="D342" s="873"/>
      <c r="E342" s="853"/>
      <c r="F342" s="853"/>
      <c r="G342" s="853"/>
      <c r="H342" s="853"/>
      <c r="I342" s="1186"/>
      <c r="J342" s="814"/>
      <c r="K342" s="856"/>
      <c r="L342" s="859"/>
      <c r="M342" s="862"/>
      <c r="N342" s="838"/>
      <c r="O342" s="841"/>
      <c r="P342" s="865"/>
      <c r="Q342" s="874"/>
      <c r="R342" s="814"/>
      <c r="S342" s="232"/>
      <c r="T342" s="237"/>
      <c r="U342" s="237"/>
      <c r="V342" s="237"/>
      <c r="W342" s="232"/>
      <c r="X342" s="260"/>
      <c r="Y342" s="260"/>
      <c r="Z342" s="260"/>
      <c r="AA342" s="260"/>
      <c r="AB342" s="814"/>
      <c r="AC342" s="829"/>
      <c r="AD342" s="46">
        <f t="shared" si="31"/>
        <v>0</v>
      </c>
      <c r="AE342" s="46">
        <f t="shared" si="31"/>
        <v>0</v>
      </c>
      <c r="AF342" s="46">
        <f t="shared" si="31"/>
        <v>0</v>
      </c>
      <c r="AG342" s="46">
        <f t="shared" si="30"/>
        <v>0</v>
      </c>
      <c r="AH342" s="46">
        <f t="shared" si="30"/>
        <v>0</v>
      </c>
      <c r="AI342" s="46">
        <f t="shared" si="30"/>
        <v>0</v>
      </c>
      <c r="AJ342" s="46">
        <f t="shared" si="30"/>
        <v>0</v>
      </c>
      <c r="AK342" s="814"/>
      <c r="AL342" s="832"/>
      <c r="AM342" s="46">
        <f t="shared" si="26"/>
        <v>0</v>
      </c>
      <c r="AN342" s="49"/>
      <c r="AO342" s="49"/>
      <c r="AP342" s="49"/>
      <c r="AQ342" s="49"/>
      <c r="AR342" s="49"/>
      <c r="AS342" s="49"/>
      <c r="AT342" s="814"/>
      <c r="AU342" s="835"/>
      <c r="AV342" s="46">
        <f t="shared" si="27"/>
        <v>0</v>
      </c>
      <c r="AW342" s="49"/>
      <c r="AX342" s="49"/>
      <c r="AY342" s="49"/>
      <c r="AZ342" s="49"/>
      <c r="BA342" s="49"/>
      <c r="BB342" s="49"/>
      <c r="BC342" s="814"/>
      <c r="BD342" s="811"/>
      <c r="BE342" s="46">
        <f t="shared" si="28"/>
        <v>0</v>
      </c>
      <c r="BF342" s="49"/>
      <c r="BG342" s="49"/>
      <c r="BH342" s="49"/>
      <c r="BI342" s="49"/>
      <c r="BJ342" s="49"/>
      <c r="BK342" s="49"/>
      <c r="BL342" s="814"/>
      <c r="BM342" s="817"/>
      <c r="BN342" s="46">
        <f t="shared" si="29"/>
        <v>0</v>
      </c>
      <c r="BO342" s="49"/>
      <c r="BP342" s="49"/>
      <c r="BQ342" s="49"/>
      <c r="BR342" s="49"/>
      <c r="BS342" s="49"/>
      <c r="BT342" s="49"/>
      <c r="BU342" s="824"/>
      <c r="BV342" s="825"/>
      <c r="BW342" s="825"/>
      <c r="BX342" s="825"/>
      <c r="BY342" s="825"/>
      <c r="BZ342" s="825"/>
      <c r="CA342" s="825"/>
      <c r="CB342" s="825"/>
      <c r="CC342" s="826"/>
    </row>
    <row r="343" spans="1:81" s="58" customFormat="1" ht="40.200000000000003" customHeight="1" thickTop="1" x14ac:dyDescent="0.3">
      <c r="A343" s="34"/>
      <c r="B343" s="907"/>
      <c r="C343" s="869"/>
      <c r="D343" s="871">
        <v>4599</v>
      </c>
      <c r="E343" s="851" t="s">
        <v>7619</v>
      </c>
      <c r="F343" s="851">
        <v>4599030</v>
      </c>
      <c r="G343" s="851" t="s">
        <v>7623</v>
      </c>
      <c r="H343" s="851" t="s">
        <v>7621</v>
      </c>
      <c r="I343" s="1184">
        <v>2021004540182</v>
      </c>
      <c r="J343" s="812">
        <v>645</v>
      </c>
      <c r="K343" s="854" t="str">
        <f>+[5]Metas!K737</f>
        <v>Dignatarios de Juntas de Acción Comunal JAC capacitados en formulación y evaluación de proyectos comunitarios.</v>
      </c>
      <c r="L343" s="857"/>
      <c r="M343" s="860">
        <f>SUM(N343:Q343)/4</f>
        <v>0</v>
      </c>
      <c r="N343" s="836"/>
      <c r="O343" s="839"/>
      <c r="P343" s="863"/>
      <c r="Q343" s="866"/>
      <c r="R343" s="812">
        <f>+$J343</f>
        <v>645</v>
      </c>
      <c r="S343" s="231"/>
      <c r="T343" s="235"/>
      <c r="U343" s="235"/>
      <c r="V343" s="235"/>
      <c r="W343" s="231"/>
      <c r="X343" s="256"/>
      <c r="Y343" s="256"/>
      <c r="Z343" s="256"/>
      <c r="AA343" s="256"/>
      <c r="AB343" s="812">
        <f>+$J343</f>
        <v>645</v>
      </c>
      <c r="AC343" s="827">
        <f>+L343</f>
        <v>0</v>
      </c>
      <c r="AD343" s="44">
        <f t="shared" si="31"/>
        <v>0</v>
      </c>
      <c r="AE343" s="44">
        <f t="shared" si="31"/>
        <v>0</v>
      </c>
      <c r="AF343" s="44">
        <f t="shared" si="31"/>
        <v>0</v>
      </c>
      <c r="AG343" s="44">
        <f t="shared" si="30"/>
        <v>0</v>
      </c>
      <c r="AH343" s="44">
        <f t="shared" si="30"/>
        <v>0</v>
      </c>
      <c r="AI343" s="44">
        <f t="shared" si="30"/>
        <v>0</v>
      </c>
      <c r="AJ343" s="44">
        <f t="shared" si="30"/>
        <v>0</v>
      </c>
      <c r="AK343" s="812">
        <f>+$J343</f>
        <v>645</v>
      </c>
      <c r="AL343" s="830">
        <f>+N343</f>
        <v>0</v>
      </c>
      <c r="AM343" s="44">
        <f t="shared" si="26"/>
        <v>0</v>
      </c>
      <c r="AN343" s="47"/>
      <c r="AO343" s="47"/>
      <c r="AP343" s="47"/>
      <c r="AQ343" s="47"/>
      <c r="AR343" s="47"/>
      <c r="AS343" s="47"/>
      <c r="AT343" s="812">
        <f>+$J343</f>
        <v>645</v>
      </c>
      <c r="AU343" s="833">
        <f>+O343</f>
        <v>0</v>
      </c>
      <c r="AV343" s="44">
        <f t="shared" si="27"/>
        <v>0</v>
      </c>
      <c r="AW343" s="47"/>
      <c r="AX343" s="47"/>
      <c r="AY343" s="47"/>
      <c r="AZ343" s="47"/>
      <c r="BA343" s="47"/>
      <c r="BB343" s="47"/>
      <c r="BC343" s="812">
        <f>+$J343</f>
        <v>645</v>
      </c>
      <c r="BD343" s="809">
        <f>+P343</f>
        <v>0</v>
      </c>
      <c r="BE343" s="44">
        <f t="shared" si="28"/>
        <v>0</v>
      </c>
      <c r="BF343" s="47"/>
      <c r="BG343" s="47"/>
      <c r="BH343" s="47"/>
      <c r="BI343" s="47"/>
      <c r="BJ343" s="47"/>
      <c r="BK343" s="47"/>
      <c r="BL343" s="812">
        <f>+$J343</f>
        <v>645</v>
      </c>
      <c r="BM343" s="815">
        <f>+Q343</f>
        <v>0</v>
      </c>
      <c r="BN343" s="44">
        <f t="shared" si="29"/>
        <v>0</v>
      </c>
      <c r="BO343" s="47"/>
      <c r="BP343" s="47"/>
      <c r="BQ343" s="47"/>
      <c r="BR343" s="47"/>
      <c r="BS343" s="47"/>
      <c r="BT343" s="47"/>
      <c r="BU343" s="818"/>
      <c r="BV343" s="819"/>
      <c r="BW343" s="819"/>
      <c r="BX343" s="819"/>
      <c r="BY343" s="819"/>
      <c r="BZ343" s="819"/>
      <c r="CA343" s="819"/>
      <c r="CB343" s="819"/>
      <c r="CC343" s="820"/>
    </row>
    <row r="344" spans="1:81" s="58" customFormat="1" ht="40.200000000000003" customHeight="1" x14ac:dyDescent="0.3">
      <c r="A344" s="34"/>
      <c r="B344" s="907"/>
      <c r="C344" s="869"/>
      <c r="D344" s="872"/>
      <c r="E344" s="852"/>
      <c r="F344" s="852"/>
      <c r="G344" s="852"/>
      <c r="H344" s="852"/>
      <c r="I344" s="1185"/>
      <c r="J344" s="813"/>
      <c r="K344" s="855"/>
      <c r="L344" s="858"/>
      <c r="M344" s="861"/>
      <c r="N344" s="837"/>
      <c r="O344" s="840"/>
      <c r="P344" s="864"/>
      <c r="Q344" s="867"/>
      <c r="R344" s="813"/>
      <c r="S344" s="39"/>
      <c r="T344" s="236"/>
      <c r="U344" s="236"/>
      <c r="V344" s="236"/>
      <c r="W344" s="39"/>
      <c r="X344" s="31"/>
      <c r="Y344" s="31"/>
      <c r="Z344" s="31"/>
      <c r="AA344" s="31"/>
      <c r="AB344" s="813"/>
      <c r="AC344" s="828"/>
      <c r="AD344" s="51">
        <f t="shared" si="31"/>
        <v>0</v>
      </c>
      <c r="AE344" s="51">
        <f t="shared" si="31"/>
        <v>0</v>
      </c>
      <c r="AF344" s="51">
        <f t="shared" si="31"/>
        <v>0</v>
      </c>
      <c r="AG344" s="51">
        <f t="shared" si="30"/>
        <v>0</v>
      </c>
      <c r="AH344" s="51">
        <f t="shared" si="30"/>
        <v>0</v>
      </c>
      <c r="AI344" s="51">
        <f t="shared" si="30"/>
        <v>0</v>
      </c>
      <c r="AJ344" s="51">
        <f t="shared" si="30"/>
        <v>0</v>
      </c>
      <c r="AK344" s="813"/>
      <c r="AL344" s="831"/>
      <c r="AM344" s="51">
        <f t="shared" si="26"/>
        <v>0</v>
      </c>
      <c r="AN344" s="257"/>
      <c r="AO344" s="257"/>
      <c r="AP344" s="257"/>
      <c r="AQ344" s="257"/>
      <c r="AR344" s="257"/>
      <c r="AS344" s="257"/>
      <c r="AT344" s="813"/>
      <c r="AU344" s="834"/>
      <c r="AV344" s="51">
        <f t="shared" si="27"/>
        <v>0</v>
      </c>
      <c r="AW344" s="257"/>
      <c r="AX344" s="257"/>
      <c r="AY344" s="257"/>
      <c r="AZ344" s="257"/>
      <c r="BA344" s="257"/>
      <c r="BB344" s="257"/>
      <c r="BC344" s="813"/>
      <c r="BD344" s="810"/>
      <c r="BE344" s="51">
        <f t="shared" si="28"/>
        <v>0</v>
      </c>
      <c r="BF344" s="257"/>
      <c r="BG344" s="257"/>
      <c r="BH344" s="257"/>
      <c r="BI344" s="257"/>
      <c r="BJ344" s="257"/>
      <c r="BK344" s="257"/>
      <c r="BL344" s="813"/>
      <c r="BM344" s="816"/>
      <c r="BN344" s="51">
        <f t="shared" si="29"/>
        <v>0</v>
      </c>
      <c r="BO344" s="257"/>
      <c r="BP344" s="257"/>
      <c r="BQ344" s="257"/>
      <c r="BR344" s="257"/>
      <c r="BS344" s="257"/>
      <c r="BT344" s="257"/>
      <c r="BU344" s="821"/>
      <c r="BV344" s="822"/>
      <c r="BW344" s="822"/>
      <c r="BX344" s="822"/>
      <c r="BY344" s="822"/>
      <c r="BZ344" s="822"/>
      <c r="CA344" s="822"/>
      <c r="CB344" s="822"/>
      <c r="CC344" s="823"/>
    </row>
    <row r="345" spans="1:81" s="58" customFormat="1" ht="40.200000000000003" customHeight="1" x14ac:dyDescent="0.3">
      <c r="A345" s="34"/>
      <c r="B345" s="907"/>
      <c r="C345" s="869"/>
      <c r="D345" s="872"/>
      <c r="E345" s="852"/>
      <c r="F345" s="852"/>
      <c r="G345" s="852"/>
      <c r="H345" s="852"/>
      <c r="I345" s="1185"/>
      <c r="J345" s="813"/>
      <c r="K345" s="855"/>
      <c r="L345" s="858"/>
      <c r="M345" s="861"/>
      <c r="N345" s="837"/>
      <c r="O345" s="840"/>
      <c r="P345" s="864"/>
      <c r="Q345" s="867"/>
      <c r="R345" s="813"/>
      <c r="S345" s="39"/>
      <c r="T345" s="236"/>
      <c r="U345" s="236"/>
      <c r="V345" s="236"/>
      <c r="W345" s="39"/>
      <c r="X345" s="31"/>
      <c r="Y345" s="31"/>
      <c r="Z345" s="31"/>
      <c r="AA345" s="31"/>
      <c r="AB345" s="813"/>
      <c r="AC345" s="828"/>
      <c r="AD345" s="51">
        <f t="shared" si="31"/>
        <v>0</v>
      </c>
      <c r="AE345" s="51">
        <f t="shared" si="31"/>
        <v>0</v>
      </c>
      <c r="AF345" s="51">
        <f t="shared" si="31"/>
        <v>0</v>
      </c>
      <c r="AG345" s="51">
        <f t="shared" si="30"/>
        <v>0</v>
      </c>
      <c r="AH345" s="51">
        <f t="shared" si="30"/>
        <v>0</v>
      </c>
      <c r="AI345" s="51">
        <f t="shared" si="30"/>
        <v>0</v>
      </c>
      <c r="AJ345" s="51">
        <f t="shared" si="30"/>
        <v>0</v>
      </c>
      <c r="AK345" s="813"/>
      <c r="AL345" s="831"/>
      <c r="AM345" s="51">
        <f t="shared" si="26"/>
        <v>0</v>
      </c>
      <c r="AN345" s="257"/>
      <c r="AO345" s="257"/>
      <c r="AP345" s="257"/>
      <c r="AQ345" s="257"/>
      <c r="AR345" s="257"/>
      <c r="AS345" s="257"/>
      <c r="AT345" s="813"/>
      <c r="AU345" s="834"/>
      <c r="AV345" s="51">
        <f t="shared" si="27"/>
        <v>0</v>
      </c>
      <c r="AW345" s="257"/>
      <c r="AX345" s="257"/>
      <c r="AY345" s="257"/>
      <c r="AZ345" s="257"/>
      <c r="BA345" s="257"/>
      <c r="BB345" s="257"/>
      <c r="BC345" s="813"/>
      <c r="BD345" s="810"/>
      <c r="BE345" s="51">
        <f t="shared" si="28"/>
        <v>0</v>
      </c>
      <c r="BF345" s="257"/>
      <c r="BG345" s="257"/>
      <c r="BH345" s="257"/>
      <c r="BI345" s="257"/>
      <c r="BJ345" s="257"/>
      <c r="BK345" s="257"/>
      <c r="BL345" s="813"/>
      <c r="BM345" s="816"/>
      <c r="BN345" s="51">
        <f t="shared" si="29"/>
        <v>0</v>
      </c>
      <c r="BO345" s="257"/>
      <c r="BP345" s="257"/>
      <c r="BQ345" s="257"/>
      <c r="BR345" s="257"/>
      <c r="BS345" s="257"/>
      <c r="BT345" s="257"/>
      <c r="BU345" s="821"/>
      <c r="BV345" s="822"/>
      <c r="BW345" s="822"/>
      <c r="BX345" s="822"/>
      <c r="BY345" s="822"/>
      <c r="BZ345" s="822"/>
      <c r="CA345" s="822"/>
      <c r="CB345" s="822"/>
      <c r="CC345" s="823"/>
    </row>
    <row r="346" spans="1:81" s="58" customFormat="1" ht="40.200000000000003" customHeight="1" thickBot="1" x14ac:dyDescent="0.35">
      <c r="A346" s="34"/>
      <c r="B346" s="907"/>
      <c r="C346" s="869"/>
      <c r="D346" s="873"/>
      <c r="E346" s="853"/>
      <c r="F346" s="853"/>
      <c r="G346" s="853"/>
      <c r="H346" s="853"/>
      <c r="I346" s="1186"/>
      <c r="J346" s="814"/>
      <c r="K346" s="856"/>
      <c r="L346" s="859"/>
      <c r="M346" s="862"/>
      <c r="N346" s="838"/>
      <c r="O346" s="841"/>
      <c r="P346" s="865"/>
      <c r="Q346" s="874"/>
      <c r="R346" s="814"/>
      <c r="S346" s="232"/>
      <c r="T346" s="237"/>
      <c r="U346" s="237"/>
      <c r="V346" s="237"/>
      <c r="W346" s="232"/>
      <c r="X346" s="260"/>
      <c r="Y346" s="260"/>
      <c r="Z346" s="260"/>
      <c r="AA346" s="260"/>
      <c r="AB346" s="814"/>
      <c r="AC346" s="829"/>
      <c r="AD346" s="46">
        <f t="shared" si="31"/>
        <v>0</v>
      </c>
      <c r="AE346" s="46">
        <f t="shared" si="31"/>
        <v>0</v>
      </c>
      <c r="AF346" s="46">
        <f t="shared" si="31"/>
        <v>0</v>
      </c>
      <c r="AG346" s="46">
        <f t="shared" si="30"/>
        <v>0</v>
      </c>
      <c r="AH346" s="46">
        <f t="shared" si="30"/>
        <v>0</v>
      </c>
      <c r="AI346" s="46">
        <f t="shared" si="30"/>
        <v>0</v>
      </c>
      <c r="AJ346" s="46">
        <f t="shared" si="30"/>
        <v>0</v>
      </c>
      <c r="AK346" s="814"/>
      <c r="AL346" s="832"/>
      <c r="AM346" s="46">
        <f t="shared" si="26"/>
        <v>0</v>
      </c>
      <c r="AN346" s="49"/>
      <c r="AO346" s="49"/>
      <c r="AP346" s="49"/>
      <c r="AQ346" s="49"/>
      <c r="AR346" s="49"/>
      <c r="AS346" s="49"/>
      <c r="AT346" s="814"/>
      <c r="AU346" s="835"/>
      <c r="AV346" s="46">
        <f t="shared" si="27"/>
        <v>0</v>
      </c>
      <c r="AW346" s="49"/>
      <c r="AX346" s="49"/>
      <c r="AY346" s="49"/>
      <c r="AZ346" s="49"/>
      <c r="BA346" s="49"/>
      <c r="BB346" s="49"/>
      <c r="BC346" s="814"/>
      <c r="BD346" s="811"/>
      <c r="BE346" s="46">
        <f t="shared" si="28"/>
        <v>0</v>
      </c>
      <c r="BF346" s="49"/>
      <c r="BG346" s="49"/>
      <c r="BH346" s="49"/>
      <c r="BI346" s="49"/>
      <c r="BJ346" s="49"/>
      <c r="BK346" s="49"/>
      <c r="BL346" s="814"/>
      <c r="BM346" s="817"/>
      <c r="BN346" s="46">
        <f t="shared" si="29"/>
        <v>0</v>
      </c>
      <c r="BO346" s="49"/>
      <c r="BP346" s="49"/>
      <c r="BQ346" s="49"/>
      <c r="BR346" s="49"/>
      <c r="BS346" s="49"/>
      <c r="BT346" s="49"/>
      <c r="BU346" s="824"/>
      <c r="BV346" s="825"/>
      <c r="BW346" s="825"/>
      <c r="BX346" s="825"/>
      <c r="BY346" s="825"/>
      <c r="BZ346" s="825"/>
      <c r="CA346" s="825"/>
      <c r="CB346" s="825"/>
      <c r="CC346" s="826"/>
    </row>
    <row r="347" spans="1:81" s="58" customFormat="1" ht="40.200000000000003" customHeight="1" thickTop="1" x14ac:dyDescent="0.3">
      <c r="A347" s="34"/>
      <c r="B347" s="907"/>
      <c r="C347" s="869"/>
      <c r="D347" s="871">
        <v>4599</v>
      </c>
      <c r="E347" s="851" t="s">
        <v>7619</v>
      </c>
      <c r="F347" s="851">
        <v>4599031</v>
      </c>
      <c r="G347" s="851" t="s">
        <v>7623</v>
      </c>
      <c r="H347" s="851" t="s">
        <v>7621</v>
      </c>
      <c r="I347" s="1184">
        <v>2021004540182</v>
      </c>
      <c r="J347" s="812">
        <v>646</v>
      </c>
      <c r="K347" s="854" t="str">
        <f>+[5]Metas!K738</f>
        <v>Líderes de la acción comunal en el programa “Formador de Formadores”</v>
      </c>
      <c r="L347" s="857"/>
      <c r="M347" s="860">
        <f>SUM(N347:Q347)/4</f>
        <v>0</v>
      </c>
      <c r="N347" s="836"/>
      <c r="O347" s="839"/>
      <c r="P347" s="863"/>
      <c r="Q347" s="866"/>
      <c r="R347" s="812">
        <f>+$J347</f>
        <v>646</v>
      </c>
      <c r="S347" s="231"/>
      <c r="T347" s="235"/>
      <c r="U347" s="235"/>
      <c r="V347" s="235"/>
      <c r="W347" s="231"/>
      <c r="X347" s="256"/>
      <c r="Y347" s="256"/>
      <c r="Z347" s="256"/>
      <c r="AA347" s="256"/>
      <c r="AB347" s="812">
        <f>+$J347</f>
        <v>646</v>
      </c>
      <c r="AC347" s="827">
        <f>+L347</f>
        <v>0</v>
      </c>
      <c r="AD347" s="44">
        <f t="shared" si="31"/>
        <v>0</v>
      </c>
      <c r="AE347" s="44">
        <f t="shared" si="31"/>
        <v>0</v>
      </c>
      <c r="AF347" s="44">
        <f t="shared" si="31"/>
        <v>0</v>
      </c>
      <c r="AG347" s="44">
        <f t="shared" si="30"/>
        <v>0</v>
      </c>
      <c r="AH347" s="44">
        <f t="shared" si="30"/>
        <v>0</v>
      </c>
      <c r="AI347" s="44">
        <f t="shared" si="30"/>
        <v>0</v>
      </c>
      <c r="AJ347" s="44">
        <f t="shared" si="30"/>
        <v>0</v>
      </c>
      <c r="AK347" s="812">
        <f>+$J347</f>
        <v>646</v>
      </c>
      <c r="AL347" s="830">
        <f>+N347</f>
        <v>0</v>
      </c>
      <c r="AM347" s="44">
        <f t="shared" si="26"/>
        <v>0</v>
      </c>
      <c r="AN347" s="47"/>
      <c r="AO347" s="47"/>
      <c r="AP347" s="47"/>
      <c r="AQ347" s="47"/>
      <c r="AR347" s="47"/>
      <c r="AS347" s="47"/>
      <c r="AT347" s="812">
        <f>+$J347</f>
        <v>646</v>
      </c>
      <c r="AU347" s="833">
        <f>+O347</f>
        <v>0</v>
      </c>
      <c r="AV347" s="44">
        <f t="shared" si="27"/>
        <v>0</v>
      </c>
      <c r="AW347" s="47"/>
      <c r="AX347" s="47"/>
      <c r="AY347" s="47"/>
      <c r="AZ347" s="47"/>
      <c r="BA347" s="47"/>
      <c r="BB347" s="47"/>
      <c r="BC347" s="812">
        <f>+$J347</f>
        <v>646</v>
      </c>
      <c r="BD347" s="809">
        <f>+P347</f>
        <v>0</v>
      </c>
      <c r="BE347" s="44">
        <f t="shared" si="28"/>
        <v>0</v>
      </c>
      <c r="BF347" s="47"/>
      <c r="BG347" s="47"/>
      <c r="BH347" s="47"/>
      <c r="BI347" s="47"/>
      <c r="BJ347" s="47"/>
      <c r="BK347" s="47"/>
      <c r="BL347" s="812">
        <f>+$J347</f>
        <v>646</v>
      </c>
      <c r="BM347" s="815">
        <f>+Q347</f>
        <v>0</v>
      </c>
      <c r="BN347" s="44">
        <f t="shared" si="29"/>
        <v>0</v>
      </c>
      <c r="BO347" s="47"/>
      <c r="BP347" s="47"/>
      <c r="BQ347" s="47"/>
      <c r="BR347" s="47"/>
      <c r="BS347" s="47"/>
      <c r="BT347" s="47"/>
      <c r="BU347" s="818"/>
      <c r="BV347" s="819"/>
      <c r="BW347" s="819"/>
      <c r="BX347" s="819"/>
      <c r="BY347" s="819"/>
      <c r="BZ347" s="819"/>
      <c r="CA347" s="819"/>
      <c r="CB347" s="819"/>
      <c r="CC347" s="820"/>
    </row>
    <row r="348" spans="1:81" s="58" customFormat="1" ht="40.200000000000003" customHeight="1" x14ac:dyDescent="0.3">
      <c r="A348" s="34"/>
      <c r="B348" s="907"/>
      <c r="C348" s="869"/>
      <c r="D348" s="872"/>
      <c r="E348" s="852"/>
      <c r="F348" s="852"/>
      <c r="G348" s="852"/>
      <c r="H348" s="852"/>
      <c r="I348" s="1185"/>
      <c r="J348" s="813"/>
      <c r="K348" s="855"/>
      <c r="L348" s="858"/>
      <c r="M348" s="861"/>
      <c r="N348" s="837"/>
      <c r="O348" s="840"/>
      <c r="P348" s="864"/>
      <c r="Q348" s="867"/>
      <c r="R348" s="813"/>
      <c r="S348" s="39"/>
      <c r="T348" s="236"/>
      <c r="U348" s="236"/>
      <c r="V348" s="236"/>
      <c r="W348" s="39"/>
      <c r="X348" s="31"/>
      <c r="Y348" s="31"/>
      <c r="Z348" s="31"/>
      <c r="AA348" s="31"/>
      <c r="AB348" s="813"/>
      <c r="AC348" s="828"/>
      <c r="AD348" s="51">
        <f t="shared" si="31"/>
        <v>0</v>
      </c>
      <c r="AE348" s="51">
        <f t="shared" si="31"/>
        <v>0</v>
      </c>
      <c r="AF348" s="51">
        <f t="shared" si="31"/>
        <v>0</v>
      </c>
      <c r="AG348" s="51">
        <f t="shared" si="30"/>
        <v>0</v>
      </c>
      <c r="AH348" s="51">
        <f t="shared" si="30"/>
        <v>0</v>
      </c>
      <c r="AI348" s="51">
        <f t="shared" si="30"/>
        <v>0</v>
      </c>
      <c r="AJ348" s="51">
        <f t="shared" si="30"/>
        <v>0</v>
      </c>
      <c r="AK348" s="813"/>
      <c r="AL348" s="831"/>
      <c r="AM348" s="51">
        <f t="shared" si="26"/>
        <v>0</v>
      </c>
      <c r="AN348" s="257"/>
      <c r="AO348" s="257"/>
      <c r="AP348" s="257"/>
      <c r="AQ348" s="257"/>
      <c r="AR348" s="257"/>
      <c r="AS348" s="257"/>
      <c r="AT348" s="813"/>
      <c r="AU348" s="834"/>
      <c r="AV348" s="51">
        <f t="shared" si="27"/>
        <v>0</v>
      </c>
      <c r="AW348" s="257"/>
      <c r="AX348" s="257"/>
      <c r="AY348" s="257"/>
      <c r="AZ348" s="257"/>
      <c r="BA348" s="257"/>
      <c r="BB348" s="257"/>
      <c r="BC348" s="813"/>
      <c r="BD348" s="810"/>
      <c r="BE348" s="51">
        <f t="shared" si="28"/>
        <v>0</v>
      </c>
      <c r="BF348" s="257"/>
      <c r="BG348" s="257"/>
      <c r="BH348" s="257"/>
      <c r="BI348" s="257"/>
      <c r="BJ348" s="257"/>
      <c r="BK348" s="257"/>
      <c r="BL348" s="813"/>
      <c r="BM348" s="816"/>
      <c r="BN348" s="51">
        <f t="shared" si="29"/>
        <v>0</v>
      </c>
      <c r="BO348" s="257"/>
      <c r="BP348" s="257"/>
      <c r="BQ348" s="257"/>
      <c r="BR348" s="257"/>
      <c r="BS348" s="257"/>
      <c r="BT348" s="257"/>
      <c r="BU348" s="821"/>
      <c r="BV348" s="822"/>
      <c r="BW348" s="822"/>
      <c r="BX348" s="822"/>
      <c r="BY348" s="822"/>
      <c r="BZ348" s="822"/>
      <c r="CA348" s="822"/>
      <c r="CB348" s="822"/>
      <c r="CC348" s="823"/>
    </row>
    <row r="349" spans="1:81" s="58" customFormat="1" ht="40.200000000000003" customHeight="1" x14ac:dyDescent="0.3">
      <c r="A349" s="34"/>
      <c r="B349" s="907"/>
      <c r="C349" s="869"/>
      <c r="D349" s="872"/>
      <c r="E349" s="852"/>
      <c r="F349" s="852"/>
      <c r="G349" s="852"/>
      <c r="H349" s="852"/>
      <c r="I349" s="1185"/>
      <c r="J349" s="813"/>
      <c r="K349" s="855"/>
      <c r="L349" s="858"/>
      <c r="M349" s="861"/>
      <c r="N349" s="837"/>
      <c r="O349" s="840"/>
      <c r="P349" s="864"/>
      <c r="Q349" s="867"/>
      <c r="R349" s="813"/>
      <c r="S349" s="39"/>
      <c r="T349" s="236"/>
      <c r="U349" s="236"/>
      <c r="V349" s="236"/>
      <c r="W349" s="39"/>
      <c r="X349" s="31"/>
      <c r="Y349" s="31"/>
      <c r="Z349" s="31"/>
      <c r="AA349" s="31"/>
      <c r="AB349" s="813"/>
      <c r="AC349" s="828"/>
      <c r="AD349" s="51">
        <f t="shared" si="31"/>
        <v>0</v>
      </c>
      <c r="AE349" s="51">
        <f t="shared" si="31"/>
        <v>0</v>
      </c>
      <c r="AF349" s="51">
        <f t="shared" si="31"/>
        <v>0</v>
      </c>
      <c r="AG349" s="51">
        <f t="shared" si="30"/>
        <v>0</v>
      </c>
      <c r="AH349" s="51">
        <f t="shared" si="30"/>
        <v>0</v>
      </c>
      <c r="AI349" s="51">
        <f t="shared" si="30"/>
        <v>0</v>
      </c>
      <c r="AJ349" s="51">
        <f t="shared" si="30"/>
        <v>0</v>
      </c>
      <c r="AK349" s="813"/>
      <c r="AL349" s="831"/>
      <c r="AM349" s="51">
        <f t="shared" si="26"/>
        <v>0</v>
      </c>
      <c r="AN349" s="257"/>
      <c r="AO349" s="257"/>
      <c r="AP349" s="257"/>
      <c r="AQ349" s="257"/>
      <c r="AR349" s="257"/>
      <c r="AS349" s="257"/>
      <c r="AT349" s="813"/>
      <c r="AU349" s="834"/>
      <c r="AV349" s="51">
        <f t="shared" si="27"/>
        <v>0</v>
      </c>
      <c r="AW349" s="257"/>
      <c r="AX349" s="257"/>
      <c r="AY349" s="257"/>
      <c r="AZ349" s="257"/>
      <c r="BA349" s="257"/>
      <c r="BB349" s="257"/>
      <c r="BC349" s="813"/>
      <c r="BD349" s="810"/>
      <c r="BE349" s="51">
        <f t="shared" si="28"/>
        <v>0</v>
      </c>
      <c r="BF349" s="257"/>
      <c r="BG349" s="257"/>
      <c r="BH349" s="257"/>
      <c r="BI349" s="257"/>
      <c r="BJ349" s="257"/>
      <c r="BK349" s="257"/>
      <c r="BL349" s="813"/>
      <c r="BM349" s="816"/>
      <c r="BN349" s="51">
        <f t="shared" si="29"/>
        <v>0</v>
      </c>
      <c r="BO349" s="257"/>
      <c r="BP349" s="257"/>
      <c r="BQ349" s="257"/>
      <c r="BR349" s="257"/>
      <c r="BS349" s="257"/>
      <c r="BT349" s="257"/>
      <c r="BU349" s="821"/>
      <c r="BV349" s="822"/>
      <c r="BW349" s="822"/>
      <c r="BX349" s="822"/>
      <c r="BY349" s="822"/>
      <c r="BZ349" s="822"/>
      <c r="CA349" s="822"/>
      <c r="CB349" s="822"/>
      <c r="CC349" s="823"/>
    </row>
    <row r="350" spans="1:81" s="58" customFormat="1" ht="40.200000000000003" customHeight="1" thickBot="1" x14ac:dyDescent="0.35">
      <c r="A350" s="34"/>
      <c r="B350" s="907"/>
      <c r="C350" s="869"/>
      <c r="D350" s="873"/>
      <c r="E350" s="853"/>
      <c r="F350" s="853"/>
      <c r="G350" s="853"/>
      <c r="H350" s="853"/>
      <c r="I350" s="1186"/>
      <c r="J350" s="814"/>
      <c r="K350" s="856"/>
      <c r="L350" s="859"/>
      <c r="M350" s="862"/>
      <c r="N350" s="838"/>
      <c r="O350" s="841"/>
      <c r="P350" s="865"/>
      <c r="Q350" s="874"/>
      <c r="R350" s="814"/>
      <c r="S350" s="232"/>
      <c r="T350" s="237"/>
      <c r="U350" s="237"/>
      <c r="V350" s="237"/>
      <c r="W350" s="232"/>
      <c r="X350" s="260"/>
      <c r="Y350" s="260"/>
      <c r="Z350" s="260"/>
      <c r="AA350" s="260"/>
      <c r="AB350" s="814"/>
      <c r="AC350" s="829"/>
      <c r="AD350" s="46">
        <f t="shared" si="31"/>
        <v>0</v>
      </c>
      <c r="AE350" s="46">
        <f t="shared" si="31"/>
        <v>0</v>
      </c>
      <c r="AF350" s="46">
        <f t="shared" si="31"/>
        <v>0</v>
      </c>
      <c r="AG350" s="46">
        <f t="shared" si="30"/>
        <v>0</v>
      </c>
      <c r="AH350" s="46">
        <f t="shared" si="30"/>
        <v>0</v>
      </c>
      <c r="AI350" s="46">
        <f t="shared" si="30"/>
        <v>0</v>
      </c>
      <c r="AJ350" s="46">
        <f t="shared" si="30"/>
        <v>0</v>
      </c>
      <c r="AK350" s="814"/>
      <c r="AL350" s="832"/>
      <c r="AM350" s="46">
        <f t="shared" si="26"/>
        <v>0</v>
      </c>
      <c r="AN350" s="49"/>
      <c r="AO350" s="49"/>
      <c r="AP350" s="49"/>
      <c r="AQ350" s="49"/>
      <c r="AR350" s="49"/>
      <c r="AS350" s="49"/>
      <c r="AT350" s="814"/>
      <c r="AU350" s="835"/>
      <c r="AV350" s="46">
        <f t="shared" si="27"/>
        <v>0</v>
      </c>
      <c r="AW350" s="49"/>
      <c r="AX350" s="49"/>
      <c r="AY350" s="49"/>
      <c r="AZ350" s="49"/>
      <c r="BA350" s="49"/>
      <c r="BB350" s="49"/>
      <c r="BC350" s="814"/>
      <c r="BD350" s="811"/>
      <c r="BE350" s="46">
        <f t="shared" si="28"/>
        <v>0</v>
      </c>
      <c r="BF350" s="49"/>
      <c r="BG350" s="49"/>
      <c r="BH350" s="49"/>
      <c r="BI350" s="49"/>
      <c r="BJ350" s="49"/>
      <c r="BK350" s="49"/>
      <c r="BL350" s="814"/>
      <c r="BM350" s="817"/>
      <c r="BN350" s="46">
        <f t="shared" si="29"/>
        <v>0</v>
      </c>
      <c r="BO350" s="49"/>
      <c r="BP350" s="49"/>
      <c r="BQ350" s="49"/>
      <c r="BR350" s="49"/>
      <c r="BS350" s="49"/>
      <c r="BT350" s="49"/>
      <c r="BU350" s="824"/>
      <c r="BV350" s="825"/>
      <c r="BW350" s="825"/>
      <c r="BX350" s="825"/>
      <c r="BY350" s="825"/>
      <c r="BZ350" s="825"/>
      <c r="CA350" s="825"/>
      <c r="CB350" s="825"/>
      <c r="CC350" s="826"/>
    </row>
    <row r="351" spans="1:81" s="58" customFormat="1" ht="40.200000000000003" customHeight="1" thickTop="1" x14ac:dyDescent="0.3">
      <c r="A351" s="34"/>
      <c r="B351" s="907"/>
      <c r="C351" s="868" t="s">
        <v>1002</v>
      </c>
      <c r="D351" s="871">
        <v>4599</v>
      </c>
      <c r="E351" s="851" t="s">
        <v>7619</v>
      </c>
      <c r="F351" s="851">
        <v>4599032</v>
      </c>
      <c r="G351" s="851" t="s">
        <v>7620</v>
      </c>
      <c r="H351" s="851" t="s">
        <v>7621</v>
      </c>
      <c r="I351" s="1184">
        <v>2021004540182</v>
      </c>
      <c r="J351" s="812">
        <v>647</v>
      </c>
      <c r="K351" s="854" t="str">
        <f>+[5]Metas!K739</f>
        <v>Encuentros lúdicos recreativos y culturales realizados.</v>
      </c>
      <c r="L351" s="857"/>
      <c r="M351" s="860">
        <f>SUM(N351:Q351)/4</f>
        <v>0</v>
      </c>
      <c r="N351" s="836"/>
      <c r="O351" s="839"/>
      <c r="P351" s="863"/>
      <c r="Q351" s="866"/>
      <c r="R351" s="812">
        <f>+$J351</f>
        <v>647</v>
      </c>
      <c r="S351" s="231"/>
      <c r="T351" s="235"/>
      <c r="U351" s="235"/>
      <c r="V351" s="235"/>
      <c r="W351" s="231"/>
      <c r="X351" s="256"/>
      <c r="Y351" s="256"/>
      <c r="Z351" s="256"/>
      <c r="AA351" s="256"/>
      <c r="AB351" s="812">
        <f>+$J351</f>
        <v>647</v>
      </c>
      <c r="AC351" s="827">
        <f>+L351</f>
        <v>0</v>
      </c>
      <c r="AD351" s="44">
        <f t="shared" si="31"/>
        <v>0</v>
      </c>
      <c r="AE351" s="44">
        <f t="shared" si="31"/>
        <v>0</v>
      </c>
      <c r="AF351" s="44">
        <f t="shared" si="31"/>
        <v>0</v>
      </c>
      <c r="AG351" s="44">
        <f t="shared" si="30"/>
        <v>0</v>
      </c>
      <c r="AH351" s="44">
        <f t="shared" si="30"/>
        <v>0</v>
      </c>
      <c r="AI351" s="44">
        <f t="shared" si="30"/>
        <v>0</v>
      </c>
      <c r="AJ351" s="44">
        <f t="shared" si="30"/>
        <v>0</v>
      </c>
      <c r="AK351" s="812">
        <f>+$J351</f>
        <v>647</v>
      </c>
      <c r="AL351" s="830">
        <f>+N351</f>
        <v>0</v>
      </c>
      <c r="AM351" s="44">
        <f t="shared" si="26"/>
        <v>0</v>
      </c>
      <c r="AN351" s="47"/>
      <c r="AO351" s="47"/>
      <c r="AP351" s="47"/>
      <c r="AQ351" s="47"/>
      <c r="AR351" s="47"/>
      <c r="AS351" s="47"/>
      <c r="AT351" s="812">
        <f>+$J351</f>
        <v>647</v>
      </c>
      <c r="AU351" s="833">
        <f>+O351</f>
        <v>0</v>
      </c>
      <c r="AV351" s="44">
        <f t="shared" si="27"/>
        <v>0</v>
      </c>
      <c r="AW351" s="47"/>
      <c r="AX351" s="47"/>
      <c r="AY351" s="47"/>
      <c r="AZ351" s="47"/>
      <c r="BA351" s="47"/>
      <c r="BB351" s="47"/>
      <c r="BC351" s="812">
        <f>+$J351</f>
        <v>647</v>
      </c>
      <c r="BD351" s="809">
        <f>+P351</f>
        <v>0</v>
      </c>
      <c r="BE351" s="44">
        <f t="shared" si="28"/>
        <v>0</v>
      </c>
      <c r="BF351" s="47"/>
      <c r="BG351" s="47"/>
      <c r="BH351" s="47"/>
      <c r="BI351" s="47"/>
      <c r="BJ351" s="47"/>
      <c r="BK351" s="47"/>
      <c r="BL351" s="812">
        <f>+$J351</f>
        <v>647</v>
      </c>
      <c r="BM351" s="815">
        <f>+Q351</f>
        <v>0</v>
      </c>
      <c r="BN351" s="44">
        <f t="shared" si="29"/>
        <v>0</v>
      </c>
      <c r="BO351" s="47"/>
      <c r="BP351" s="47"/>
      <c r="BQ351" s="47"/>
      <c r="BR351" s="47"/>
      <c r="BS351" s="47"/>
      <c r="BT351" s="47"/>
      <c r="BU351" s="818"/>
      <c r="BV351" s="819"/>
      <c r="BW351" s="819"/>
      <c r="BX351" s="819"/>
      <c r="BY351" s="819"/>
      <c r="BZ351" s="819"/>
      <c r="CA351" s="819"/>
      <c r="CB351" s="819"/>
      <c r="CC351" s="820"/>
    </row>
    <row r="352" spans="1:81" s="58" customFormat="1" ht="40.200000000000003" customHeight="1" x14ac:dyDescent="0.3">
      <c r="A352" s="34"/>
      <c r="B352" s="907"/>
      <c r="C352" s="869"/>
      <c r="D352" s="872"/>
      <c r="E352" s="852"/>
      <c r="F352" s="852"/>
      <c r="G352" s="852"/>
      <c r="H352" s="852"/>
      <c r="I352" s="1185"/>
      <c r="J352" s="813"/>
      <c r="K352" s="855"/>
      <c r="L352" s="858"/>
      <c r="M352" s="861"/>
      <c r="N352" s="837"/>
      <c r="O352" s="840"/>
      <c r="P352" s="864"/>
      <c r="Q352" s="867"/>
      <c r="R352" s="813"/>
      <c r="S352" s="39"/>
      <c r="T352" s="236"/>
      <c r="U352" s="236"/>
      <c r="V352" s="236"/>
      <c r="W352" s="39"/>
      <c r="X352" s="31"/>
      <c r="Y352" s="31"/>
      <c r="Z352" s="31"/>
      <c r="AA352" s="31"/>
      <c r="AB352" s="813"/>
      <c r="AC352" s="828"/>
      <c r="AD352" s="51">
        <f t="shared" si="31"/>
        <v>0</v>
      </c>
      <c r="AE352" s="51">
        <f t="shared" si="31"/>
        <v>0</v>
      </c>
      <c r="AF352" s="51">
        <f t="shared" si="31"/>
        <v>0</v>
      </c>
      <c r="AG352" s="51">
        <f t="shared" si="30"/>
        <v>0</v>
      </c>
      <c r="AH352" s="51">
        <f t="shared" si="30"/>
        <v>0</v>
      </c>
      <c r="AI352" s="51">
        <f t="shared" si="30"/>
        <v>0</v>
      </c>
      <c r="AJ352" s="51">
        <f t="shared" si="30"/>
        <v>0</v>
      </c>
      <c r="AK352" s="813"/>
      <c r="AL352" s="831"/>
      <c r="AM352" s="51">
        <f t="shared" si="26"/>
        <v>0</v>
      </c>
      <c r="AN352" s="257"/>
      <c r="AO352" s="257"/>
      <c r="AP352" s="257"/>
      <c r="AQ352" s="257"/>
      <c r="AR352" s="257"/>
      <c r="AS352" s="257"/>
      <c r="AT352" s="813"/>
      <c r="AU352" s="834"/>
      <c r="AV352" s="51">
        <f t="shared" si="27"/>
        <v>0</v>
      </c>
      <c r="AW352" s="257"/>
      <c r="AX352" s="257"/>
      <c r="AY352" s="257"/>
      <c r="AZ352" s="257"/>
      <c r="BA352" s="257"/>
      <c r="BB352" s="257"/>
      <c r="BC352" s="813"/>
      <c r="BD352" s="810"/>
      <c r="BE352" s="51">
        <f t="shared" si="28"/>
        <v>0</v>
      </c>
      <c r="BF352" s="257"/>
      <c r="BG352" s="257"/>
      <c r="BH352" s="257"/>
      <c r="BI352" s="257"/>
      <c r="BJ352" s="257"/>
      <c r="BK352" s="257"/>
      <c r="BL352" s="813"/>
      <c r="BM352" s="816"/>
      <c r="BN352" s="51">
        <f t="shared" si="29"/>
        <v>0</v>
      </c>
      <c r="BO352" s="257"/>
      <c r="BP352" s="257"/>
      <c r="BQ352" s="257"/>
      <c r="BR352" s="257"/>
      <c r="BS352" s="257"/>
      <c r="BT352" s="257"/>
      <c r="BU352" s="821"/>
      <c r="BV352" s="822"/>
      <c r="BW352" s="822"/>
      <c r="BX352" s="822"/>
      <c r="BY352" s="822"/>
      <c r="BZ352" s="822"/>
      <c r="CA352" s="822"/>
      <c r="CB352" s="822"/>
      <c r="CC352" s="823"/>
    </row>
    <row r="353" spans="1:81" s="58" customFormat="1" ht="40.200000000000003" customHeight="1" x14ac:dyDescent="0.3">
      <c r="A353" s="34"/>
      <c r="B353" s="907"/>
      <c r="C353" s="869"/>
      <c r="D353" s="872"/>
      <c r="E353" s="852"/>
      <c r="F353" s="852"/>
      <c r="G353" s="852"/>
      <c r="H353" s="852"/>
      <c r="I353" s="1185"/>
      <c r="J353" s="813"/>
      <c r="K353" s="855"/>
      <c r="L353" s="858"/>
      <c r="M353" s="861"/>
      <c r="N353" s="837"/>
      <c r="O353" s="840"/>
      <c r="P353" s="864"/>
      <c r="Q353" s="867"/>
      <c r="R353" s="813"/>
      <c r="S353" s="39"/>
      <c r="T353" s="236"/>
      <c r="U353" s="236"/>
      <c r="V353" s="236"/>
      <c r="W353" s="39"/>
      <c r="X353" s="31"/>
      <c r="Y353" s="31"/>
      <c r="Z353" s="31"/>
      <c r="AA353" s="31"/>
      <c r="AB353" s="813"/>
      <c r="AC353" s="828"/>
      <c r="AD353" s="51">
        <f t="shared" si="31"/>
        <v>0</v>
      </c>
      <c r="AE353" s="51">
        <f t="shared" si="31"/>
        <v>0</v>
      </c>
      <c r="AF353" s="51">
        <f t="shared" si="31"/>
        <v>0</v>
      </c>
      <c r="AG353" s="51">
        <f t="shared" si="30"/>
        <v>0</v>
      </c>
      <c r="AH353" s="51">
        <f t="shared" si="30"/>
        <v>0</v>
      </c>
      <c r="AI353" s="51">
        <f t="shared" si="30"/>
        <v>0</v>
      </c>
      <c r="AJ353" s="51">
        <f t="shared" si="30"/>
        <v>0</v>
      </c>
      <c r="AK353" s="813"/>
      <c r="AL353" s="831"/>
      <c r="AM353" s="51">
        <f t="shared" si="26"/>
        <v>0</v>
      </c>
      <c r="AN353" s="257"/>
      <c r="AO353" s="257"/>
      <c r="AP353" s="257"/>
      <c r="AQ353" s="257"/>
      <c r="AR353" s="257"/>
      <c r="AS353" s="257"/>
      <c r="AT353" s="813"/>
      <c r="AU353" s="834"/>
      <c r="AV353" s="51">
        <f t="shared" si="27"/>
        <v>0</v>
      </c>
      <c r="AW353" s="257"/>
      <c r="AX353" s="257"/>
      <c r="AY353" s="257"/>
      <c r="AZ353" s="257"/>
      <c r="BA353" s="257"/>
      <c r="BB353" s="257"/>
      <c r="BC353" s="813"/>
      <c r="BD353" s="810"/>
      <c r="BE353" s="51">
        <f t="shared" si="28"/>
        <v>0</v>
      </c>
      <c r="BF353" s="257"/>
      <c r="BG353" s="257"/>
      <c r="BH353" s="257"/>
      <c r="BI353" s="257"/>
      <c r="BJ353" s="257"/>
      <c r="BK353" s="257"/>
      <c r="BL353" s="813"/>
      <c r="BM353" s="816"/>
      <c r="BN353" s="51">
        <f t="shared" si="29"/>
        <v>0</v>
      </c>
      <c r="BO353" s="257"/>
      <c r="BP353" s="257"/>
      <c r="BQ353" s="257"/>
      <c r="BR353" s="257"/>
      <c r="BS353" s="257"/>
      <c r="BT353" s="257"/>
      <c r="BU353" s="821"/>
      <c r="BV353" s="822"/>
      <c r="BW353" s="822"/>
      <c r="BX353" s="822"/>
      <c r="BY353" s="822"/>
      <c r="BZ353" s="822"/>
      <c r="CA353" s="822"/>
      <c r="CB353" s="822"/>
      <c r="CC353" s="823"/>
    </row>
    <row r="354" spans="1:81" s="58" customFormat="1" ht="40.200000000000003" customHeight="1" thickBot="1" x14ac:dyDescent="0.35">
      <c r="A354" s="34"/>
      <c r="B354" s="907"/>
      <c r="C354" s="869"/>
      <c r="D354" s="873"/>
      <c r="E354" s="853"/>
      <c r="F354" s="853"/>
      <c r="G354" s="853"/>
      <c r="H354" s="853"/>
      <c r="I354" s="1186"/>
      <c r="J354" s="814"/>
      <c r="K354" s="856"/>
      <c r="L354" s="859"/>
      <c r="M354" s="862"/>
      <c r="N354" s="838"/>
      <c r="O354" s="841"/>
      <c r="P354" s="865"/>
      <c r="Q354" s="874"/>
      <c r="R354" s="814"/>
      <c r="S354" s="232"/>
      <c r="T354" s="237"/>
      <c r="U354" s="237"/>
      <c r="V354" s="237"/>
      <c r="W354" s="232"/>
      <c r="X354" s="260"/>
      <c r="Y354" s="260"/>
      <c r="Z354" s="260"/>
      <c r="AA354" s="260"/>
      <c r="AB354" s="814"/>
      <c r="AC354" s="829"/>
      <c r="AD354" s="46">
        <f t="shared" si="31"/>
        <v>0</v>
      </c>
      <c r="AE354" s="46">
        <f t="shared" si="31"/>
        <v>0</v>
      </c>
      <c r="AF354" s="46">
        <f t="shared" si="31"/>
        <v>0</v>
      </c>
      <c r="AG354" s="46">
        <f t="shared" si="30"/>
        <v>0</v>
      </c>
      <c r="AH354" s="46">
        <f t="shared" si="30"/>
        <v>0</v>
      </c>
      <c r="AI354" s="46">
        <f t="shared" si="30"/>
        <v>0</v>
      </c>
      <c r="AJ354" s="46">
        <f t="shared" si="30"/>
        <v>0</v>
      </c>
      <c r="AK354" s="814"/>
      <c r="AL354" s="832"/>
      <c r="AM354" s="46">
        <f t="shared" si="26"/>
        <v>0</v>
      </c>
      <c r="AN354" s="49"/>
      <c r="AO354" s="49"/>
      <c r="AP354" s="49"/>
      <c r="AQ354" s="49"/>
      <c r="AR354" s="49"/>
      <c r="AS354" s="49"/>
      <c r="AT354" s="814"/>
      <c r="AU354" s="835"/>
      <c r="AV354" s="46">
        <f t="shared" si="27"/>
        <v>0</v>
      </c>
      <c r="AW354" s="49"/>
      <c r="AX354" s="49"/>
      <c r="AY354" s="49"/>
      <c r="AZ354" s="49"/>
      <c r="BA354" s="49"/>
      <c r="BB354" s="49"/>
      <c r="BC354" s="814"/>
      <c r="BD354" s="811"/>
      <c r="BE354" s="46">
        <f t="shared" si="28"/>
        <v>0</v>
      </c>
      <c r="BF354" s="49"/>
      <c r="BG354" s="49"/>
      <c r="BH354" s="49"/>
      <c r="BI354" s="49"/>
      <c r="BJ354" s="49"/>
      <c r="BK354" s="49"/>
      <c r="BL354" s="814"/>
      <c r="BM354" s="817"/>
      <c r="BN354" s="46">
        <f t="shared" si="29"/>
        <v>0</v>
      </c>
      <c r="BO354" s="49"/>
      <c r="BP354" s="49"/>
      <c r="BQ354" s="49"/>
      <c r="BR354" s="49"/>
      <c r="BS354" s="49"/>
      <c r="BT354" s="49"/>
      <c r="BU354" s="824"/>
      <c r="BV354" s="825"/>
      <c r="BW354" s="825"/>
      <c r="BX354" s="825"/>
      <c r="BY354" s="825"/>
      <c r="BZ354" s="825"/>
      <c r="CA354" s="825"/>
      <c r="CB354" s="825"/>
      <c r="CC354" s="826"/>
    </row>
    <row r="355" spans="1:81" s="58" customFormat="1" ht="40.200000000000003" customHeight="1" thickTop="1" x14ac:dyDescent="0.3">
      <c r="A355" s="34"/>
      <c r="B355" s="907"/>
      <c r="C355" s="869"/>
      <c r="D355" s="871">
        <v>4599</v>
      </c>
      <c r="E355" s="851" t="s">
        <v>7619</v>
      </c>
      <c r="F355" s="851">
        <v>4599033</v>
      </c>
      <c r="G355" s="851" t="s">
        <v>7620</v>
      </c>
      <c r="H355" s="851" t="s">
        <v>7621</v>
      </c>
      <c r="I355" s="1184">
        <v>2021004540182</v>
      </c>
      <c r="J355" s="812">
        <v>648</v>
      </c>
      <c r="K355" s="854" t="str">
        <f>+[5]Metas!K740</f>
        <v>Evento de Juegos Comunales Departamentales realizado.</v>
      </c>
      <c r="L355" s="857"/>
      <c r="M355" s="860">
        <f>SUM(N355:Q355)/4</f>
        <v>0</v>
      </c>
      <c r="N355" s="836"/>
      <c r="O355" s="839"/>
      <c r="P355" s="863"/>
      <c r="Q355" s="866"/>
      <c r="R355" s="812">
        <f>+$J355</f>
        <v>648</v>
      </c>
      <c r="S355" s="231"/>
      <c r="T355" s="235"/>
      <c r="U355" s="235"/>
      <c r="V355" s="235"/>
      <c r="W355" s="231"/>
      <c r="X355" s="256"/>
      <c r="Y355" s="256"/>
      <c r="Z355" s="256"/>
      <c r="AA355" s="256"/>
      <c r="AB355" s="812">
        <f>+$J355</f>
        <v>648</v>
      </c>
      <c r="AC355" s="827">
        <f>+L355</f>
        <v>0</v>
      </c>
      <c r="AD355" s="44">
        <f t="shared" si="31"/>
        <v>0</v>
      </c>
      <c r="AE355" s="44">
        <f t="shared" si="31"/>
        <v>0</v>
      </c>
      <c r="AF355" s="44">
        <f t="shared" si="31"/>
        <v>0</v>
      </c>
      <c r="AG355" s="44">
        <f t="shared" si="30"/>
        <v>0</v>
      </c>
      <c r="AH355" s="44">
        <f t="shared" si="30"/>
        <v>0</v>
      </c>
      <c r="AI355" s="44">
        <f t="shared" si="30"/>
        <v>0</v>
      </c>
      <c r="AJ355" s="44">
        <f t="shared" si="30"/>
        <v>0</v>
      </c>
      <c r="AK355" s="812">
        <f>+$J355</f>
        <v>648</v>
      </c>
      <c r="AL355" s="830">
        <f>+N355</f>
        <v>0</v>
      </c>
      <c r="AM355" s="44">
        <f t="shared" si="26"/>
        <v>0</v>
      </c>
      <c r="AN355" s="47"/>
      <c r="AO355" s="47"/>
      <c r="AP355" s="47"/>
      <c r="AQ355" s="47"/>
      <c r="AR355" s="47"/>
      <c r="AS355" s="47"/>
      <c r="AT355" s="812">
        <f>+$J355</f>
        <v>648</v>
      </c>
      <c r="AU355" s="833">
        <f>+O355</f>
        <v>0</v>
      </c>
      <c r="AV355" s="44">
        <f t="shared" si="27"/>
        <v>0</v>
      </c>
      <c r="AW355" s="47"/>
      <c r="AX355" s="47"/>
      <c r="AY355" s="47"/>
      <c r="AZ355" s="47"/>
      <c r="BA355" s="47"/>
      <c r="BB355" s="47"/>
      <c r="BC355" s="812">
        <f>+$J355</f>
        <v>648</v>
      </c>
      <c r="BD355" s="809">
        <f>+P355</f>
        <v>0</v>
      </c>
      <c r="BE355" s="44">
        <f t="shared" si="28"/>
        <v>0</v>
      </c>
      <c r="BF355" s="47"/>
      <c r="BG355" s="47"/>
      <c r="BH355" s="47"/>
      <c r="BI355" s="47"/>
      <c r="BJ355" s="47"/>
      <c r="BK355" s="47"/>
      <c r="BL355" s="812">
        <f>+$J355</f>
        <v>648</v>
      </c>
      <c r="BM355" s="815">
        <f>+Q355</f>
        <v>0</v>
      </c>
      <c r="BN355" s="44">
        <f t="shared" si="29"/>
        <v>0</v>
      </c>
      <c r="BO355" s="47"/>
      <c r="BP355" s="47"/>
      <c r="BQ355" s="47"/>
      <c r="BR355" s="47"/>
      <c r="BS355" s="47"/>
      <c r="BT355" s="47"/>
      <c r="BU355" s="818"/>
      <c r="BV355" s="819"/>
      <c r="BW355" s="819"/>
      <c r="BX355" s="819"/>
      <c r="BY355" s="819"/>
      <c r="BZ355" s="819"/>
      <c r="CA355" s="819"/>
      <c r="CB355" s="819"/>
      <c r="CC355" s="820"/>
    </row>
    <row r="356" spans="1:81" s="58" customFormat="1" ht="40.200000000000003" customHeight="1" x14ac:dyDescent="0.3">
      <c r="A356" s="34"/>
      <c r="B356" s="907"/>
      <c r="C356" s="869"/>
      <c r="D356" s="872"/>
      <c r="E356" s="852"/>
      <c r="F356" s="852"/>
      <c r="G356" s="852"/>
      <c r="H356" s="852"/>
      <c r="I356" s="1185"/>
      <c r="J356" s="813"/>
      <c r="K356" s="855"/>
      <c r="L356" s="858"/>
      <c r="M356" s="861"/>
      <c r="N356" s="837"/>
      <c r="O356" s="840"/>
      <c r="P356" s="864"/>
      <c r="Q356" s="867"/>
      <c r="R356" s="813"/>
      <c r="S356" s="39"/>
      <c r="T356" s="236"/>
      <c r="U356" s="236"/>
      <c r="V356" s="236"/>
      <c r="W356" s="39"/>
      <c r="X356" s="31"/>
      <c r="Y356" s="31"/>
      <c r="Z356" s="31"/>
      <c r="AA356" s="31"/>
      <c r="AB356" s="813"/>
      <c r="AC356" s="828"/>
      <c r="AD356" s="51">
        <f t="shared" si="31"/>
        <v>0</v>
      </c>
      <c r="AE356" s="51">
        <f t="shared" si="31"/>
        <v>0</v>
      </c>
      <c r="AF356" s="51">
        <f t="shared" si="31"/>
        <v>0</v>
      </c>
      <c r="AG356" s="51">
        <f t="shared" si="30"/>
        <v>0</v>
      </c>
      <c r="AH356" s="51">
        <f t="shared" si="30"/>
        <v>0</v>
      </c>
      <c r="AI356" s="51">
        <f t="shared" si="30"/>
        <v>0</v>
      </c>
      <c r="AJ356" s="51">
        <f t="shared" si="30"/>
        <v>0</v>
      </c>
      <c r="AK356" s="813"/>
      <c r="AL356" s="831"/>
      <c r="AM356" s="51">
        <f t="shared" si="26"/>
        <v>0</v>
      </c>
      <c r="AN356" s="257"/>
      <c r="AO356" s="257"/>
      <c r="AP356" s="257"/>
      <c r="AQ356" s="257"/>
      <c r="AR356" s="257"/>
      <c r="AS356" s="257"/>
      <c r="AT356" s="813"/>
      <c r="AU356" s="834"/>
      <c r="AV356" s="51">
        <f t="shared" si="27"/>
        <v>0</v>
      </c>
      <c r="AW356" s="257"/>
      <c r="AX356" s="257"/>
      <c r="AY356" s="257"/>
      <c r="AZ356" s="257"/>
      <c r="BA356" s="257"/>
      <c r="BB356" s="257"/>
      <c r="BC356" s="813"/>
      <c r="BD356" s="810"/>
      <c r="BE356" s="51">
        <f t="shared" si="28"/>
        <v>0</v>
      </c>
      <c r="BF356" s="257"/>
      <c r="BG356" s="257"/>
      <c r="BH356" s="257"/>
      <c r="BI356" s="257"/>
      <c r="BJ356" s="257"/>
      <c r="BK356" s="257"/>
      <c r="BL356" s="813"/>
      <c r="BM356" s="816"/>
      <c r="BN356" s="51">
        <f t="shared" si="29"/>
        <v>0</v>
      </c>
      <c r="BO356" s="257"/>
      <c r="BP356" s="257"/>
      <c r="BQ356" s="257"/>
      <c r="BR356" s="257"/>
      <c r="BS356" s="257"/>
      <c r="BT356" s="257"/>
      <c r="BU356" s="821"/>
      <c r="BV356" s="822"/>
      <c r="BW356" s="822"/>
      <c r="BX356" s="822"/>
      <c r="BY356" s="822"/>
      <c r="BZ356" s="822"/>
      <c r="CA356" s="822"/>
      <c r="CB356" s="822"/>
      <c r="CC356" s="823"/>
    </row>
    <row r="357" spans="1:81" s="58" customFormat="1" ht="40.200000000000003" customHeight="1" x14ac:dyDescent="0.3">
      <c r="A357" s="34"/>
      <c r="B357" s="907"/>
      <c r="C357" s="869"/>
      <c r="D357" s="872"/>
      <c r="E357" s="852"/>
      <c r="F357" s="852"/>
      <c r="G357" s="852"/>
      <c r="H357" s="852"/>
      <c r="I357" s="1185"/>
      <c r="J357" s="813"/>
      <c r="K357" s="855"/>
      <c r="L357" s="858"/>
      <c r="M357" s="861"/>
      <c r="N357" s="837"/>
      <c r="O357" s="840"/>
      <c r="P357" s="864"/>
      <c r="Q357" s="867"/>
      <c r="R357" s="813"/>
      <c r="S357" s="39"/>
      <c r="T357" s="236"/>
      <c r="U357" s="236"/>
      <c r="V357" s="236"/>
      <c r="W357" s="39"/>
      <c r="X357" s="31"/>
      <c r="Y357" s="31"/>
      <c r="Z357" s="31"/>
      <c r="AA357" s="31"/>
      <c r="AB357" s="813"/>
      <c r="AC357" s="828"/>
      <c r="AD357" s="51">
        <f t="shared" si="31"/>
        <v>0</v>
      </c>
      <c r="AE357" s="51">
        <f t="shared" si="31"/>
        <v>0</v>
      </c>
      <c r="AF357" s="51">
        <f t="shared" si="31"/>
        <v>0</v>
      </c>
      <c r="AG357" s="51">
        <f t="shared" si="30"/>
        <v>0</v>
      </c>
      <c r="AH357" s="51">
        <f t="shared" si="30"/>
        <v>0</v>
      </c>
      <c r="AI357" s="51">
        <f t="shared" si="30"/>
        <v>0</v>
      </c>
      <c r="AJ357" s="51">
        <f t="shared" si="30"/>
        <v>0</v>
      </c>
      <c r="AK357" s="813"/>
      <c r="AL357" s="831"/>
      <c r="AM357" s="51">
        <f t="shared" si="26"/>
        <v>0</v>
      </c>
      <c r="AN357" s="257"/>
      <c r="AO357" s="257"/>
      <c r="AP357" s="257"/>
      <c r="AQ357" s="257"/>
      <c r="AR357" s="257"/>
      <c r="AS357" s="257"/>
      <c r="AT357" s="813"/>
      <c r="AU357" s="834"/>
      <c r="AV357" s="51">
        <f t="shared" si="27"/>
        <v>0</v>
      </c>
      <c r="AW357" s="257"/>
      <c r="AX357" s="257"/>
      <c r="AY357" s="257"/>
      <c r="AZ357" s="257"/>
      <c r="BA357" s="257"/>
      <c r="BB357" s="257"/>
      <c r="BC357" s="813"/>
      <c r="BD357" s="810"/>
      <c r="BE357" s="51">
        <f t="shared" si="28"/>
        <v>0</v>
      </c>
      <c r="BF357" s="257"/>
      <c r="BG357" s="257"/>
      <c r="BH357" s="257"/>
      <c r="BI357" s="257"/>
      <c r="BJ357" s="257"/>
      <c r="BK357" s="257"/>
      <c r="BL357" s="813"/>
      <c r="BM357" s="816"/>
      <c r="BN357" s="51">
        <f t="shared" si="29"/>
        <v>0</v>
      </c>
      <c r="BO357" s="257"/>
      <c r="BP357" s="257"/>
      <c r="BQ357" s="257"/>
      <c r="BR357" s="257"/>
      <c r="BS357" s="257"/>
      <c r="BT357" s="257"/>
      <c r="BU357" s="821"/>
      <c r="BV357" s="822"/>
      <c r="BW357" s="822"/>
      <c r="BX357" s="822"/>
      <c r="BY357" s="822"/>
      <c r="BZ357" s="822"/>
      <c r="CA357" s="822"/>
      <c r="CB357" s="822"/>
      <c r="CC357" s="823"/>
    </row>
    <row r="358" spans="1:81" s="58" customFormat="1" ht="40.200000000000003" customHeight="1" thickBot="1" x14ac:dyDescent="0.35">
      <c r="A358" s="34"/>
      <c r="B358" s="907"/>
      <c r="C358" s="869"/>
      <c r="D358" s="873"/>
      <c r="E358" s="853"/>
      <c r="F358" s="853"/>
      <c r="G358" s="853"/>
      <c r="H358" s="853"/>
      <c r="I358" s="1186"/>
      <c r="J358" s="814"/>
      <c r="K358" s="856"/>
      <c r="L358" s="859"/>
      <c r="M358" s="862"/>
      <c r="N358" s="838"/>
      <c r="O358" s="841"/>
      <c r="P358" s="865"/>
      <c r="Q358" s="874"/>
      <c r="R358" s="814"/>
      <c r="S358" s="232"/>
      <c r="T358" s="237"/>
      <c r="U358" s="237"/>
      <c r="V358" s="237"/>
      <c r="W358" s="232"/>
      <c r="X358" s="260"/>
      <c r="Y358" s="260"/>
      <c r="Z358" s="260"/>
      <c r="AA358" s="260"/>
      <c r="AB358" s="814"/>
      <c r="AC358" s="829"/>
      <c r="AD358" s="46">
        <f t="shared" si="31"/>
        <v>0</v>
      </c>
      <c r="AE358" s="46">
        <f t="shared" si="31"/>
        <v>0</v>
      </c>
      <c r="AF358" s="46">
        <f t="shared" si="31"/>
        <v>0</v>
      </c>
      <c r="AG358" s="46">
        <f t="shared" si="30"/>
        <v>0</v>
      </c>
      <c r="AH358" s="46">
        <f t="shared" si="30"/>
        <v>0</v>
      </c>
      <c r="AI358" s="46">
        <f t="shared" si="30"/>
        <v>0</v>
      </c>
      <c r="AJ358" s="46">
        <f t="shared" si="30"/>
        <v>0</v>
      </c>
      <c r="AK358" s="814"/>
      <c r="AL358" s="832"/>
      <c r="AM358" s="46">
        <f t="shared" si="26"/>
        <v>0</v>
      </c>
      <c r="AN358" s="49"/>
      <c r="AO358" s="49"/>
      <c r="AP358" s="49"/>
      <c r="AQ358" s="49"/>
      <c r="AR358" s="49"/>
      <c r="AS358" s="49"/>
      <c r="AT358" s="814"/>
      <c r="AU358" s="835"/>
      <c r="AV358" s="46">
        <f t="shared" si="27"/>
        <v>0</v>
      </c>
      <c r="AW358" s="49"/>
      <c r="AX358" s="49"/>
      <c r="AY358" s="49"/>
      <c r="AZ358" s="49"/>
      <c r="BA358" s="49"/>
      <c r="BB358" s="49"/>
      <c r="BC358" s="814"/>
      <c r="BD358" s="811"/>
      <c r="BE358" s="46">
        <f t="shared" si="28"/>
        <v>0</v>
      </c>
      <c r="BF358" s="49"/>
      <c r="BG358" s="49"/>
      <c r="BH358" s="49"/>
      <c r="BI358" s="49"/>
      <c r="BJ358" s="49"/>
      <c r="BK358" s="49"/>
      <c r="BL358" s="814"/>
      <c r="BM358" s="817"/>
      <c r="BN358" s="46">
        <f t="shared" si="29"/>
        <v>0</v>
      </c>
      <c r="BO358" s="49"/>
      <c r="BP358" s="49"/>
      <c r="BQ358" s="49"/>
      <c r="BR358" s="49"/>
      <c r="BS358" s="49"/>
      <c r="BT358" s="49"/>
      <c r="BU358" s="824"/>
      <c r="BV358" s="825"/>
      <c r="BW358" s="825"/>
      <c r="BX358" s="825"/>
      <c r="BY358" s="825"/>
      <c r="BZ358" s="825"/>
      <c r="CA358" s="825"/>
      <c r="CB358" s="825"/>
      <c r="CC358" s="826"/>
    </row>
    <row r="359" spans="1:81" s="58" customFormat="1" ht="40.200000000000003" customHeight="1" thickTop="1" x14ac:dyDescent="0.3">
      <c r="A359" s="34"/>
      <c r="B359" s="907"/>
      <c r="C359" s="869"/>
      <c r="D359" s="871">
        <v>4599</v>
      </c>
      <c r="E359" s="851" t="s">
        <v>7619</v>
      </c>
      <c r="F359" s="851">
        <v>4599034</v>
      </c>
      <c r="G359" s="851" t="s">
        <v>7620</v>
      </c>
      <c r="H359" s="851" t="s">
        <v>7621</v>
      </c>
      <c r="I359" s="1184">
        <v>2021004540182</v>
      </c>
      <c r="J359" s="812">
        <v>649</v>
      </c>
      <c r="K359" s="854" t="str">
        <f>+[5]Metas!K741</f>
        <v xml:space="preserve">Planes de desarrollo comunales y comunitarios con acompañamiento técnico </v>
      </c>
      <c r="L359" s="857"/>
      <c r="M359" s="860">
        <f>SUM(N359:Q359)</f>
        <v>0</v>
      </c>
      <c r="N359" s="836"/>
      <c r="O359" s="839"/>
      <c r="P359" s="863"/>
      <c r="Q359" s="866"/>
      <c r="R359" s="812">
        <f>+$J359</f>
        <v>649</v>
      </c>
      <c r="S359" s="231"/>
      <c r="T359" s="235"/>
      <c r="U359" s="235"/>
      <c r="V359" s="235"/>
      <c r="W359" s="231"/>
      <c r="X359" s="256"/>
      <c r="Y359" s="256"/>
      <c r="Z359" s="256"/>
      <c r="AA359" s="256"/>
      <c r="AB359" s="812">
        <f>+$J359</f>
        <v>649</v>
      </c>
      <c r="AC359" s="827">
        <f>+L359</f>
        <v>0</v>
      </c>
      <c r="AD359" s="44">
        <f t="shared" si="31"/>
        <v>0</v>
      </c>
      <c r="AE359" s="44">
        <f t="shared" si="31"/>
        <v>0</v>
      </c>
      <c r="AF359" s="44">
        <f t="shared" si="31"/>
        <v>0</v>
      </c>
      <c r="AG359" s="44">
        <f t="shared" si="30"/>
        <v>0</v>
      </c>
      <c r="AH359" s="44">
        <f t="shared" si="30"/>
        <v>0</v>
      </c>
      <c r="AI359" s="44">
        <f t="shared" si="30"/>
        <v>0</v>
      </c>
      <c r="AJ359" s="44">
        <f t="shared" si="30"/>
        <v>0</v>
      </c>
      <c r="AK359" s="812">
        <f>+$J359</f>
        <v>649</v>
      </c>
      <c r="AL359" s="830">
        <f>+N359</f>
        <v>0</v>
      </c>
      <c r="AM359" s="44">
        <f t="shared" si="26"/>
        <v>0</v>
      </c>
      <c r="AN359" s="47"/>
      <c r="AO359" s="47"/>
      <c r="AP359" s="47"/>
      <c r="AQ359" s="47"/>
      <c r="AR359" s="47"/>
      <c r="AS359" s="47"/>
      <c r="AT359" s="812">
        <f>+$J359</f>
        <v>649</v>
      </c>
      <c r="AU359" s="833">
        <f>+O359</f>
        <v>0</v>
      </c>
      <c r="AV359" s="44">
        <f t="shared" si="27"/>
        <v>0</v>
      </c>
      <c r="AW359" s="47"/>
      <c r="AX359" s="47"/>
      <c r="AY359" s="47"/>
      <c r="AZ359" s="47"/>
      <c r="BA359" s="47"/>
      <c r="BB359" s="47"/>
      <c r="BC359" s="812">
        <f>+$J359</f>
        <v>649</v>
      </c>
      <c r="BD359" s="809">
        <f>+P359</f>
        <v>0</v>
      </c>
      <c r="BE359" s="44">
        <f t="shared" si="28"/>
        <v>0</v>
      </c>
      <c r="BF359" s="47"/>
      <c r="BG359" s="47"/>
      <c r="BH359" s="47"/>
      <c r="BI359" s="47"/>
      <c r="BJ359" s="47"/>
      <c r="BK359" s="47"/>
      <c r="BL359" s="812">
        <f>+$J359</f>
        <v>649</v>
      </c>
      <c r="BM359" s="815">
        <f>+Q359</f>
        <v>0</v>
      </c>
      <c r="BN359" s="44">
        <f t="shared" si="29"/>
        <v>0</v>
      </c>
      <c r="BO359" s="47"/>
      <c r="BP359" s="47"/>
      <c r="BQ359" s="47"/>
      <c r="BR359" s="47"/>
      <c r="BS359" s="47"/>
      <c r="BT359" s="47"/>
      <c r="BU359" s="818"/>
      <c r="BV359" s="819"/>
      <c r="BW359" s="819"/>
      <c r="BX359" s="819"/>
      <c r="BY359" s="819"/>
      <c r="BZ359" s="819"/>
      <c r="CA359" s="819"/>
      <c r="CB359" s="819"/>
      <c r="CC359" s="820"/>
    </row>
    <row r="360" spans="1:81" s="58" customFormat="1" ht="40.200000000000003" customHeight="1" x14ac:dyDescent="0.3">
      <c r="A360" s="34"/>
      <c r="B360" s="907"/>
      <c r="C360" s="869"/>
      <c r="D360" s="872"/>
      <c r="E360" s="852"/>
      <c r="F360" s="852"/>
      <c r="G360" s="852"/>
      <c r="H360" s="852"/>
      <c r="I360" s="1185"/>
      <c r="J360" s="813"/>
      <c r="K360" s="855"/>
      <c r="L360" s="858"/>
      <c r="M360" s="861"/>
      <c r="N360" s="837"/>
      <c r="O360" s="840"/>
      <c r="P360" s="864"/>
      <c r="Q360" s="867"/>
      <c r="R360" s="813"/>
      <c r="S360" s="39"/>
      <c r="T360" s="236"/>
      <c r="U360" s="236"/>
      <c r="V360" s="236"/>
      <c r="W360" s="39"/>
      <c r="X360" s="31"/>
      <c r="Y360" s="31"/>
      <c r="Z360" s="31"/>
      <c r="AA360" s="31"/>
      <c r="AB360" s="813"/>
      <c r="AC360" s="828"/>
      <c r="AD360" s="51">
        <f t="shared" si="31"/>
        <v>0</v>
      </c>
      <c r="AE360" s="51">
        <f t="shared" si="31"/>
        <v>0</v>
      </c>
      <c r="AF360" s="51">
        <f t="shared" si="31"/>
        <v>0</v>
      </c>
      <c r="AG360" s="51">
        <f t="shared" si="30"/>
        <v>0</v>
      </c>
      <c r="AH360" s="51">
        <f t="shared" si="30"/>
        <v>0</v>
      </c>
      <c r="AI360" s="51">
        <f t="shared" si="30"/>
        <v>0</v>
      </c>
      <c r="AJ360" s="51">
        <f t="shared" si="30"/>
        <v>0</v>
      </c>
      <c r="AK360" s="813"/>
      <c r="AL360" s="831"/>
      <c r="AM360" s="51">
        <f t="shared" si="26"/>
        <v>0</v>
      </c>
      <c r="AN360" s="257"/>
      <c r="AO360" s="257"/>
      <c r="AP360" s="257"/>
      <c r="AQ360" s="257"/>
      <c r="AR360" s="257"/>
      <c r="AS360" s="257"/>
      <c r="AT360" s="813"/>
      <c r="AU360" s="834"/>
      <c r="AV360" s="51">
        <f t="shared" si="27"/>
        <v>0</v>
      </c>
      <c r="AW360" s="257"/>
      <c r="AX360" s="257"/>
      <c r="AY360" s="257"/>
      <c r="AZ360" s="257"/>
      <c r="BA360" s="257"/>
      <c r="BB360" s="257"/>
      <c r="BC360" s="813"/>
      <c r="BD360" s="810"/>
      <c r="BE360" s="51">
        <f t="shared" si="28"/>
        <v>0</v>
      </c>
      <c r="BF360" s="257"/>
      <c r="BG360" s="257"/>
      <c r="BH360" s="257"/>
      <c r="BI360" s="257"/>
      <c r="BJ360" s="257"/>
      <c r="BK360" s="257"/>
      <c r="BL360" s="813"/>
      <c r="BM360" s="816"/>
      <c r="BN360" s="51">
        <f t="shared" si="29"/>
        <v>0</v>
      </c>
      <c r="BO360" s="257"/>
      <c r="BP360" s="257"/>
      <c r="BQ360" s="257"/>
      <c r="BR360" s="257"/>
      <c r="BS360" s="257"/>
      <c r="BT360" s="257"/>
      <c r="BU360" s="821"/>
      <c r="BV360" s="822"/>
      <c r="BW360" s="822"/>
      <c r="BX360" s="822"/>
      <c r="BY360" s="822"/>
      <c r="BZ360" s="822"/>
      <c r="CA360" s="822"/>
      <c r="CB360" s="822"/>
      <c r="CC360" s="823"/>
    </row>
    <row r="361" spans="1:81" s="58" customFormat="1" ht="40.200000000000003" customHeight="1" x14ac:dyDescent="0.3">
      <c r="A361" s="34"/>
      <c r="B361" s="907"/>
      <c r="C361" s="869"/>
      <c r="D361" s="872"/>
      <c r="E361" s="852"/>
      <c r="F361" s="852"/>
      <c r="G361" s="852"/>
      <c r="H361" s="852"/>
      <c r="I361" s="1185"/>
      <c r="J361" s="813"/>
      <c r="K361" s="855"/>
      <c r="L361" s="858"/>
      <c r="M361" s="861"/>
      <c r="N361" s="837"/>
      <c r="O361" s="840"/>
      <c r="P361" s="864"/>
      <c r="Q361" s="867"/>
      <c r="R361" s="813"/>
      <c r="S361" s="39"/>
      <c r="T361" s="236"/>
      <c r="U361" s="236"/>
      <c r="V361" s="236"/>
      <c r="W361" s="39"/>
      <c r="X361" s="31"/>
      <c r="Y361" s="31"/>
      <c r="Z361" s="31"/>
      <c r="AA361" s="31"/>
      <c r="AB361" s="813"/>
      <c r="AC361" s="828"/>
      <c r="AD361" s="51">
        <f t="shared" si="31"/>
        <v>0</v>
      </c>
      <c r="AE361" s="51">
        <f t="shared" si="31"/>
        <v>0</v>
      </c>
      <c r="AF361" s="51">
        <f t="shared" si="31"/>
        <v>0</v>
      </c>
      <c r="AG361" s="51">
        <f t="shared" si="30"/>
        <v>0</v>
      </c>
      <c r="AH361" s="51">
        <f t="shared" si="30"/>
        <v>0</v>
      </c>
      <c r="AI361" s="51">
        <f t="shared" si="30"/>
        <v>0</v>
      </c>
      <c r="AJ361" s="51">
        <f t="shared" si="30"/>
        <v>0</v>
      </c>
      <c r="AK361" s="813"/>
      <c r="AL361" s="831"/>
      <c r="AM361" s="51">
        <f t="shared" si="26"/>
        <v>0</v>
      </c>
      <c r="AN361" s="257"/>
      <c r="AO361" s="257"/>
      <c r="AP361" s="257"/>
      <c r="AQ361" s="257"/>
      <c r="AR361" s="257"/>
      <c r="AS361" s="257"/>
      <c r="AT361" s="813"/>
      <c r="AU361" s="834"/>
      <c r="AV361" s="51">
        <f t="shared" si="27"/>
        <v>0</v>
      </c>
      <c r="AW361" s="257"/>
      <c r="AX361" s="257"/>
      <c r="AY361" s="257"/>
      <c r="AZ361" s="257"/>
      <c r="BA361" s="257"/>
      <c r="BB361" s="257"/>
      <c r="BC361" s="813"/>
      <c r="BD361" s="810"/>
      <c r="BE361" s="51">
        <f t="shared" si="28"/>
        <v>0</v>
      </c>
      <c r="BF361" s="257"/>
      <c r="BG361" s="257"/>
      <c r="BH361" s="257"/>
      <c r="BI361" s="257"/>
      <c r="BJ361" s="257"/>
      <c r="BK361" s="257"/>
      <c r="BL361" s="813"/>
      <c r="BM361" s="816"/>
      <c r="BN361" s="51">
        <f t="shared" si="29"/>
        <v>0</v>
      </c>
      <c r="BO361" s="257"/>
      <c r="BP361" s="257"/>
      <c r="BQ361" s="257"/>
      <c r="BR361" s="257"/>
      <c r="BS361" s="257"/>
      <c r="BT361" s="257"/>
      <c r="BU361" s="821"/>
      <c r="BV361" s="822"/>
      <c r="BW361" s="822"/>
      <c r="BX361" s="822"/>
      <c r="BY361" s="822"/>
      <c r="BZ361" s="822"/>
      <c r="CA361" s="822"/>
      <c r="CB361" s="822"/>
      <c r="CC361" s="823"/>
    </row>
    <row r="362" spans="1:81" s="58" customFormat="1" ht="40.200000000000003" customHeight="1" thickBot="1" x14ac:dyDescent="0.35">
      <c r="A362" s="34"/>
      <c r="B362" s="907"/>
      <c r="C362" s="869"/>
      <c r="D362" s="873"/>
      <c r="E362" s="853"/>
      <c r="F362" s="853"/>
      <c r="G362" s="853"/>
      <c r="H362" s="853"/>
      <c r="I362" s="1186"/>
      <c r="J362" s="814"/>
      <c r="K362" s="856"/>
      <c r="L362" s="859"/>
      <c r="M362" s="862"/>
      <c r="N362" s="838"/>
      <c r="O362" s="841"/>
      <c r="P362" s="865"/>
      <c r="Q362" s="874"/>
      <c r="R362" s="814"/>
      <c r="S362" s="232"/>
      <c r="T362" s="237"/>
      <c r="U362" s="237"/>
      <c r="V362" s="237"/>
      <c r="W362" s="232"/>
      <c r="X362" s="260"/>
      <c r="Y362" s="260"/>
      <c r="Z362" s="260"/>
      <c r="AA362" s="260"/>
      <c r="AB362" s="814"/>
      <c r="AC362" s="829"/>
      <c r="AD362" s="46">
        <f t="shared" si="31"/>
        <v>0</v>
      </c>
      <c r="AE362" s="46">
        <f t="shared" si="31"/>
        <v>0</v>
      </c>
      <c r="AF362" s="46">
        <f t="shared" si="31"/>
        <v>0</v>
      </c>
      <c r="AG362" s="46">
        <f t="shared" si="30"/>
        <v>0</v>
      </c>
      <c r="AH362" s="46">
        <f t="shared" si="30"/>
        <v>0</v>
      </c>
      <c r="AI362" s="46">
        <f t="shared" si="30"/>
        <v>0</v>
      </c>
      <c r="AJ362" s="46">
        <f t="shared" si="30"/>
        <v>0</v>
      </c>
      <c r="AK362" s="814"/>
      <c r="AL362" s="832"/>
      <c r="AM362" s="46">
        <f t="shared" si="26"/>
        <v>0</v>
      </c>
      <c r="AN362" s="49"/>
      <c r="AO362" s="49"/>
      <c r="AP362" s="49"/>
      <c r="AQ362" s="49"/>
      <c r="AR362" s="49"/>
      <c r="AS362" s="49"/>
      <c r="AT362" s="814"/>
      <c r="AU362" s="835"/>
      <c r="AV362" s="46">
        <f t="shared" si="27"/>
        <v>0</v>
      </c>
      <c r="AW362" s="49"/>
      <c r="AX362" s="49"/>
      <c r="AY362" s="49"/>
      <c r="AZ362" s="49"/>
      <c r="BA362" s="49"/>
      <c r="BB362" s="49"/>
      <c r="BC362" s="814"/>
      <c r="BD362" s="811"/>
      <c r="BE362" s="46">
        <f t="shared" si="28"/>
        <v>0</v>
      </c>
      <c r="BF362" s="49"/>
      <c r="BG362" s="49"/>
      <c r="BH362" s="49"/>
      <c r="BI362" s="49"/>
      <c r="BJ362" s="49"/>
      <c r="BK362" s="49"/>
      <c r="BL362" s="814"/>
      <c r="BM362" s="817"/>
      <c r="BN362" s="46">
        <f t="shared" si="29"/>
        <v>0</v>
      </c>
      <c r="BO362" s="49"/>
      <c r="BP362" s="49"/>
      <c r="BQ362" s="49"/>
      <c r="BR362" s="49"/>
      <c r="BS362" s="49"/>
      <c r="BT362" s="49"/>
      <c r="BU362" s="824"/>
      <c r="BV362" s="825"/>
      <c r="BW362" s="825"/>
      <c r="BX362" s="825"/>
      <c r="BY362" s="825"/>
      <c r="BZ362" s="825"/>
      <c r="CA362" s="825"/>
      <c r="CB362" s="825"/>
      <c r="CC362" s="826"/>
    </row>
    <row r="363" spans="1:81" s="58" customFormat="1" ht="40.200000000000003" customHeight="1" thickTop="1" x14ac:dyDescent="0.3">
      <c r="A363" s="34"/>
      <c r="B363" s="907"/>
      <c r="C363" s="869"/>
      <c r="D363" s="871">
        <v>4599</v>
      </c>
      <c r="E363" s="851" t="s">
        <v>7619</v>
      </c>
      <c r="F363" s="851">
        <v>4599031</v>
      </c>
      <c r="G363" s="851" t="s">
        <v>7623</v>
      </c>
      <c r="H363" s="851" t="s">
        <v>7621</v>
      </c>
      <c r="I363" s="1184">
        <v>2021004540182</v>
      </c>
      <c r="J363" s="812">
        <v>650</v>
      </c>
      <c r="K363" s="854" t="str">
        <f>+[5]Metas!K742</f>
        <v>Líderes comunales capacitados en temas de organización comunal y liderazgo.</v>
      </c>
      <c r="L363" s="857"/>
      <c r="M363" s="860">
        <f>SUM(N363:Q363)</f>
        <v>0</v>
      </c>
      <c r="N363" s="836"/>
      <c r="O363" s="839"/>
      <c r="P363" s="863"/>
      <c r="Q363" s="866"/>
      <c r="R363" s="812">
        <f>+$J363</f>
        <v>650</v>
      </c>
      <c r="S363" s="231"/>
      <c r="T363" s="235"/>
      <c r="U363" s="235"/>
      <c r="V363" s="235"/>
      <c r="W363" s="231"/>
      <c r="X363" s="256"/>
      <c r="Y363" s="256"/>
      <c r="Z363" s="256"/>
      <c r="AA363" s="256"/>
      <c r="AB363" s="812">
        <f>+$J363</f>
        <v>650</v>
      </c>
      <c r="AC363" s="827">
        <f>+L363</f>
        <v>0</v>
      </c>
      <c r="AD363" s="44">
        <f t="shared" si="31"/>
        <v>0</v>
      </c>
      <c r="AE363" s="44">
        <f t="shared" si="31"/>
        <v>0</v>
      </c>
      <c r="AF363" s="44">
        <f t="shared" si="31"/>
        <v>0</v>
      </c>
      <c r="AG363" s="44">
        <f t="shared" si="30"/>
        <v>0</v>
      </c>
      <c r="AH363" s="44">
        <f t="shared" si="30"/>
        <v>0</v>
      </c>
      <c r="AI363" s="44">
        <f t="shared" si="30"/>
        <v>0</v>
      </c>
      <c r="AJ363" s="44">
        <f t="shared" si="30"/>
        <v>0</v>
      </c>
      <c r="AK363" s="812">
        <f>+$J363</f>
        <v>650</v>
      </c>
      <c r="AL363" s="830">
        <f>+N363</f>
        <v>0</v>
      </c>
      <c r="AM363" s="44">
        <f t="shared" si="26"/>
        <v>0</v>
      </c>
      <c r="AN363" s="47"/>
      <c r="AO363" s="47"/>
      <c r="AP363" s="47"/>
      <c r="AQ363" s="47"/>
      <c r="AR363" s="47"/>
      <c r="AS363" s="47"/>
      <c r="AT363" s="812">
        <f>+$J363</f>
        <v>650</v>
      </c>
      <c r="AU363" s="833">
        <f>+O363</f>
        <v>0</v>
      </c>
      <c r="AV363" s="44">
        <f t="shared" si="27"/>
        <v>0</v>
      </c>
      <c r="AW363" s="47"/>
      <c r="AX363" s="47"/>
      <c r="AY363" s="47"/>
      <c r="AZ363" s="47"/>
      <c r="BA363" s="47"/>
      <c r="BB363" s="47"/>
      <c r="BC363" s="812">
        <f>+$J363</f>
        <v>650</v>
      </c>
      <c r="BD363" s="809">
        <f>+P363</f>
        <v>0</v>
      </c>
      <c r="BE363" s="44">
        <f t="shared" si="28"/>
        <v>0</v>
      </c>
      <c r="BF363" s="47"/>
      <c r="BG363" s="47"/>
      <c r="BH363" s="47"/>
      <c r="BI363" s="47"/>
      <c r="BJ363" s="47"/>
      <c r="BK363" s="47"/>
      <c r="BL363" s="812">
        <f>+$J363</f>
        <v>650</v>
      </c>
      <c r="BM363" s="815">
        <f>+Q363</f>
        <v>0</v>
      </c>
      <c r="BN363" s="44">
        <f t="shared" si="29"/>
        <v>0</v>
      </c>
      <c r="BO363" s="47"/>
      <c r="BP363" s="47"/>
      <c r="BQ363" s="47"/>
      <c r="BR363" s="47"/>
      <c r="BS363" s="47"/>
      <c r="BT363" s="47"/>
      <c r="BU363" s="818"/>
      <c r="BV363" s="819"/>
      <c r="BW363" s="819"/>
      <c r="BX363" s="819"/>
      <c r="BY363" s="819"/>
      <c r="BZ363" s="819"/>
      <c r="CA363" s="819"/>
      <c r="CB363" s="819"/>
      <c r="CC363" s="820"/>
    </row>
    <row r="364" spans="1:81" s="58" customFormat="1" ht="40.200000000000003" customHeight="1" x14ac:dyDescent="0.3">
      <c r="A364" s="34"/>
      <c r="B364" s="907"/>
      <c r="C364" s="869"/>
      <c r="D364" s="872"/>
      <c r="E364" s="852"/>
      <c r="F364" s="852"/>
      <c r="G364" s="852"/>
      <c r="H364" s="852"/>
      <c r="I364" s="1185"/>
      <c r="J364" s="813"/>
      <c r="K364" s="855"/>
      <c r="L364" s="858"/>
      <c r="M364" s="861"/>
      <c r="N364" s="837"/>
      <c r="O364" s="840"/>
      <c r="P364" s="864"/>
      <c r="Q364" s="867"/>
      <c r="R364" s="813"/>
      <c r="S364" s="39"/>
      <c r="T364" s="236"/>
      <c r="U364" s="236"/>
      <c r="V364" s="236"/>
      <c r="W364" s="39"/>
      <c r="X364" s="31"/>
      <c r="Y364" s="31"/>
      <c r="Z364" s="31"/>
      <c r="AA364" s="31"/>
      <c r="AB364" s="813"/>
      <c r="AC364" s="828"/>
      <c r="AD364" s="51">
        <f t="shared" si="31"/>
        <v>0</v>
      </c>
      <c r="AE364" s="51">
        <f t="shared" si="31"/>
        <v>0</v>
      </c>
      <c r="AF364" s="51">
        <f t="shared" si="31"/>
        <v>0</v>
      </c>
      <c r="AG364" s="51">
        <f t="shared" si="30"/>
        <v>0</v>
      </c>
      <c r="AH364" s="51">
        <f t="shared" si="30"/>
        <v>0</v>
      </c>
      <c r="AI364" s="51">
        <f t="shared" si="30"/>
        <v>0</v>
      </c>
      <c r="AJ364" s="51">
        <f t="shared" si="30"/>
        <v>0</v>
      </c>
      <c r="AK364" s="813"/>
      <c r="AL364" s="831"/>
      <c r="AM364" s="51">
        <f t="shared" si="26"/>
        <v>0</v>
      </c>
      <c r="AN364" s="257"/>
      <c r="AO364" s="257"/>
      <c r="AP364" s="257"/>
      <c r="AQ364" s="257"/>
      <c r="AR364" s="257"/>
      <c r="AS364" s="257"/>
      <c r="AT364" s="813"/>
      <c r="AU364" s="834"/>
      <c r="AV364" s="51">
        <f t="shared" si="27"/>
        <v>0</v>
      </c>
      <c r="AW364" s="257"/>
      <c r="AX364" s="257"/>
      <c r="AY364" s="257"/>
      <c r="AZ364" s="257"/>
      <c r="BA364" s="257"/>
      <c r="BB364" s="257"/>
      <c r="BC364" s="813"/>
      <c r="BD364" s="810"/>
      <c r="BE364" s="51">
        <f t="shared" si="28"/>
        <v>0</v>
      </c>
      <c r="BF364" s="257"/>
      <c r="BG364" s="257"/>
      <c r="BH364" s="257"/>
      <c r="BI364" s="257"/>
      <c r="BJ364" s="257"/>
      <c r="BK364" s="257"/>
      <c r="BL364" s="813"/>
      <c r="BM364" s="816"/>
      <c r="BN364" s="51">
        <f t="shared" si="29"/>
        <v>0</v>
      </c>
      <c r="BO364" s="257"/>
      <c r="BP364" s="257"/>
      <c r="BQ364" s="257"/>
      <c r="BR364" s="257"/>
      <c r="BS364" s="257"/>
      <c r="BT364" s="257"/>
      <c r="BU364" s="821"/>
      <c r="BV364" s="822"/>
      <c r="BW364" s="822"/>
      <c r="BX364" s="822"/>
      <c r="BY364" s="822"/>
      <c r="BZ364" s="822"/>
      <c r="CA364" s="822"/>
      <c r="CB364" s="822"/>
      <c r="CC364" s="823"/>
    </row>
    <row r="365" spans="1:81" s="58" customFormat="1" ht="40.200000000000003" customHeight="1" x14ac:dyDescent="0.3">
      <c r="A365" s="34"/>
      <c r="B365" s="907"/>
      <c r="C365" s="869"/>
      <c r="D365" s="872"/>
      <c r="E365" s="852"/>
      <c r="F365" s="852"/>
      <c r="G365" s="852"/>
      <c r="H365" s="852"/>
      <c r="I365" s="1185"/>
      <c r="J365" s="813"/>
      <c r="K365" s="855"/>
      <c r="L365" s="858"/>
      <c r="M365" s="861"/>
      <c r="N365" s="837"/>
      <c r="O365" s="840"/>
      <c r="P365" s="864"/>
      <c r="Q365" s="867"/>
      <c r="R365" s="813"/>
      <c r="S365" s="39"/>
      <c r="T365" s="236"/>
      <c r="U365" s="236"/>
      <c r="V365" s="236"/>
      <c r="W365" s="39"/>
      <c r="X365" s="31"/>
      <c r="Y365" s="31"/>
      <c r="Z365" s="31"/>
      <c r="AA365" s="31"/>
      <c r="AB365" s="813"/>
      <c r="AC365" s="828"/>
      <c r="AD365" s="51">
        <f t="shared" si="31"/>
        <v>0</v>
      </c>
      <c r="AE365" s="51">
        <f t="shared" si="31"/>
        <v>0</v>
      </c>
      <c r="AF365" s="51">
        <f t="shared" si="31"/>
        <v>0</v>
      </c>
      <c r="AG365" s="51">
        <f t="shared" si="30"/>
        <v>0</v>
      </c>
      <c r="AH365" s="51">
        <f t="shared" si="30"/>
        <v>0</v>
      </c>
      <c r="AI365" s="51">
        <f t="shared" si="30"/>
        <v>0</v>
      </c>
      <c r="AJ365" s="51">
        <f t="shared" si="30"/>
        <v>0</v>
      </c>
      <c r="AK365" s="813"/>
      <c r="AL365" s="831"/>
      <c r="AM365" s="51">
        <f t="shared" si="26"/>
        <v>0</v>
      </c>
      <c r="AN365" s="257"/>
      <c r="AO365" s="257"/>
      <c r="AP365" s="257"/>
      <c r="AQ365" s="257"/>
      <c r="AR365" s="257"/>
      <c r="AS365" s="257"/>
      <c r="AT365" s="813"/>
      <c r="AU365" s="834"/>
      <c r="AV365" s="51">
        <f t="shared" si="27"/>
        <v>0</v>
      </c>
      <c r="AW365" s="257"/>
      <c r="AX365" s="257"/>
      <c r="AY365" s="257"/>
      <c r="AZ365" s="257"/>
      <c r="BA365" s="257"/>
      <c r="BB365" s="257"/>
      <c r="BC365" s="813"/>
      <c r="BD365" s="810"/>
      <c r="BE365" s="51">
        <f t="shared" si="28"/>
        <v>0</v>
      </c>
      <c r="BF365" s="257"/>
      <c r="BG365" s="257"/>
      <c r="BH365" s="257"/>
      <c r="BI365" s="257"/>
      <c r="BJ365" s="257"/>
      <c r="BK365" s="257"/>
      <c r="BL365" s="813"/>
      <c r="BM365" s="816"/>
      <c r="BN365" s="51">
        <f t="shared" si="29"/>
        <v>0</v>
      </c>
      <c r="BO365" s="257"/>
      <c r="BP365" s="257"/>
      <c r="BQ365" s="257"/>
      <c r="BR365" s="257"/>
      <c r="BS365" s="257"/>
      <c r="BT365" s="257"/>
      <c r="BU365" s="821"/>
      <c r="BV365" s="822"/>
      <c r="BW365" s="822"/>
      <c r="BX365" s="822"/>
      <c r="BY365" s="822"/>
      <c r="BZ365" s="822"/>
      <c r="CA365" s="822"/>
      <c r="CB365" s="822"/>
      <c r="CC365" s="823"/>
    </row>
    <row r="366" spans="1:81" s="58" customFormat="1" ht="40.200000000000003" customHeight="1" thickBot="1" x14ac:dyDescent="0.35">
      <c r="A366" s="34"/>
      <c r="B366" s="907"/>
      <c r="C366" s="869"/>
      <c r="D366" s="873"/>
      <c r="E366" s="853"/>
      <c r="F366" s="853"/>
      <c r="G366" s="853"/>
      <c r="H366" s="853"/>
      <c r="I366" s="1186"/>
      <c r="J366" s="814"/>
      <c r="K366" s="856"/>
      <c r="L366" s="859"/>
      <c r="M366" s="862"/>
      <c r="N366" s="838"/>
      <c r="O366" s="841"/>
      <c r="P366" s="865"/>
      <c r="Q366" s="874"/>
      <c r="R366" s="814"/>
      <c r="S366" s="232"/>
      <c r="T366" s="237"/>
      <c r="U366" s="237"/>
      <c r="V366" s="237"/>
      <c r="W366" s="232"/>
      <c r="X366" s="260"/>
      <c r="Y366" s="260"/>
      <c r="Z366" s="260"/>
      <c r="AA366" s="260"/>
      <c r="AB366" s="814"/>
      <c r="AC366" s="829"/>
      <c r="AD366" s="46">
        <f t="shared" si="31"/>
        <v>0</v>
      </c>
      <c r="AE366" s="46">
        <f t="shared" si="31"/>
        <v>0</v>
      </c>
      <c r="AF366" s="46">
        <f t="shared" si="31"/>
        <v>0</v>
      </c>
      <c r="AG366" s="46">
        <f t="shared" si="30"/>
        <v>0</v>
      </c>
      <c r="AH366" s="46">
        <f t="shared" si="30"/>
        <v>0</v>
      </c>
      <c r="AI366" s="46">
        <f t="shared" si="30"/>
        <v>0</v>
      </c>
      <c r="AJ366" s="46">
        <f t="shared" si="30"/>
        <v>0</v>
      </c>
      <c r="AK366" s="814"/>
      <c r="AL366" s="832"/>
      <c r="AM366" s="46">
        <f t="shared" si="26"/>
        <v>0</v>
      </c>
      <c r="AN366" s="49"/>
      <c r="AO366" s="49"/>
      <c r="AP366" s="49"/>
      <c r="AQ366" s="49"/>
      <c r="AR366" s="49"/>
      <c r="AS366" s="49"/>
      <c r="AT366" s="814"/>
      <c r="AU366" s="835"/>
      <c r="AV366" s="46">
        <f t="shared" si="27"/>
        <v>0</v>
      </c>
      <c r="AW366" s="49"/>
      <c r="AX366" s="49"/>
      <c r="AY366" s="49"/>
      <c r="AZ366" s="49"/>
      <c r="BA366" s="49"/>
      <c r="BB366" s="49"/>
      <c r="BC366" s="814"/>
      <c r="BD366" s="811"/>
      <c r="BE366" s="46">
        <f t="shared" si="28"/>
        <v>0</v>
      </c>
      <c r="BF366" s="49"/>
      <c r="BG366" s="49"/>
      <c r="BH366" s="49"/>
      <c r="BI366" s="49"/>
      <c r="BJ366" s="49"/>
      <c r="BK366" s="49"/>
      <c r="BL366" s="814"/>
      <c r="BM366" s="817"/>
      <c r="BN366" s="46">
        <f t="shared" si="29"/>
        <v>0</v>
      </c>
      <c r="BO366" s="49"/>
      <c r="BP366" s="49"/>
      <c r="BQ366" s="49"/>
      <c r="BR366" s="49"/>
      <c r="BS366" s="49"/>
      <c r="BT366" s="49"/>
      <c r="BU366" s="824"/>
      <c r="BV366" s="825"/>
      <c r="BW366" s="825"/>
      <c r="BX366" s="825"/>
      <c r="BY366" s="825"/>
      <c r="BZ366" s="825"/>
      <c r="CA366" s="825"/>
      <c r="CB366" s="825"/>
      <c r="CC366" s="826"/>
    </row>
    <row r="367" spans="1:81" s="58" customFormat="1" ht="40.200000000000003" customHeight="1" thickTop="1" x14ac:dyDescent="0.3">
      <c r="A367" s="34"/>
      <c r="B367" s="907"/>
      <c r="C367" s="869"/>
      <c r="D367" s="871">
        <v>4599</v>
      </c>
      <c r="E367" s="851" t="s">
        <v>7619</v>
      </c>
      <c r="F367" s="851">
        <v>4599034</v>
      </c>
      <c r="G367" s="851" t="s">
        <v>7620</v>
      </c>
      <c r="H367" s="851" t="s">
        <v>7621</v>
      </c>
      <c r="I367" s="1184">
        <v>2021004540182</v>
      </c>
      <c r="J367" s="812">
        <v>651</v>
      </c>
      <c r="K367" s="854" t="str">
        <f>+[5]Metas!K743</f>
        <v>Celebraciones del día de la acción comunal realizadas</v>
      </c>
      <c r="L367" s="857"/>
      <c r="M367" s="860">
        <f>SUM(N367:Q367)</f>
        <v>0</v>
      </c>
      <c r="N367" s="836"/>
      <c r="O367" s="839"/>
      <c r="P367" s="863"/>
      <c r="Q367" s="866"/>
      <c r="R367" s="812">
        <f>+$J367</f>
        <v>651</v>
      </c>
      <c r="S367" s="231"/>
      <c r="T367" s="235"/>
      <c r="U367" s="235"/>
      <c r="V367" s="235"/>
      <c r="W367" s="231"/>
      <c r="X367" s="256"/>
      <c r="Y367" s="256"/>
      <c r="Z367" s="256"/>
      <c r="AA367" s="256"/>
      <c r="AB367" s="812">
        <f>+$J367</f>
        <v>651</v>
      </c>
      <c r="AC367" s="827">
        <f>+L367</f>
        <v>0</v>
      </c>
      <c r="AD367" s="44">
        <f t="shared" si="31"/>
        <v>0</v>
      </c>
      <c r="AE367" s="44">
        <f t="shared" si="31"/>
        <v>0</v>
      </c>
      <c r="AF367" s="44">
        <f t="shared" si="31"/>
        <v>0</v>
      </c>
      <c r="AG367" s="44">
        <f t="shared" si="30"/>
        <v>0</v>
      </c>
      <c r="AH367" s="44">
        <f t="shared" si="30"/>
        <v>0</v>
      </c>
      <c r="AI367" s="44">
        <f t="shared" si="30"/>
        <v>0</v>
      </c>
      <c r="AJ367" s="44">
        <f t="shared" si="30"/>
        <v>0</v>
      </c>
      <c r="AK367" s="812">
        <f>+$J367</f>
        <v>651</v>
      </c>
      <c r="AL367" s="830">
        <f>+N367</f>
        <v>0</v>
      </c>
      <c r="AM367" s="44">
        <f t="shared" si="26"/>
        <v>0</v>
      </c>
      <c r="AN367" s="47"/>
      <c r="AO367" s="47"/>
      <c r="AP367" s="47"/>
      <c r="AQ367" s="47"/>
      <c r="AR367" s="47"/>
      <c r="AS367" s="47"/>
      <c r="AT367" s="812">
        <f>+$J367</f>
        <v>651</v>
      </c>
      <c r="AU367" s="833">
        <f>+O367</f>
        <v>0</v>
      </c>
      <c r="AV367" s="44">
        <f t="shared" si="27"/>
        <v>0</v>
      </c>
      <c r="AW367" s="47"/>
      <c r="AX367" s="47"/>
      <c r="AY367" s="47"/>
      <c r="AZ367" s="47"/>
      <c r="BA367" s="47"/>
      <c r="BB367" s="47"/>
      <c r="BC367" s="812">
        <f>+$J367</f>
        <v>651</v>
      </c>
      <c r="BD367" s="809">
        <f>+P367</f>
        <v>0</v>
      </c>
      <c r="BE367" s="44">
        <f t="shared" si="28"/>
        <v>0</v>
      </c>
      <c r="BF367" s="47"/>
      <c r="BG367" s="47"/>
      <c r="BH367" s="47"/>
      <c r="BI367" s="47"/>
      <c r="BJ367" s="47"/>
      <c r="BK367" s="47"/>
      <c r="BL367" s="812">
        <f>+$J367</f>
        <v>651</v>
      </c>
      <c r="BM367" s="815">
        <f>+Q367</f>
        <v>0</v>
      </c>
      <c r="BN367" s="44">
        <f t="shared" si="29"/>
        <v>0</v>
      </c>
      <c r="BO367" s="47"/>
      <c r="BP367" s="47"/>
      <c r="BQ367" s="47"/>
      <c r="BR367" s="47"/>
      <c r="BS367" s="47"/>
      <c r="BT367" s="47"/>
      <c r="BU367" s="818"/>
      <c r="BV367" s="819"/>
      <c r="BW367" s="819"/>
      <c r="BX367" s="819"/>
      <c r="BY367" s="819"/>
      <c r="BZ367" s="819"/>
      <c r="CA367" s="819"/>
      <c r="CB367" s="819"/>
      <c r="CC367" s="820"/>
    </row>
    <row r="368" spans="1:81" s="58" customFormat="1" ht="40.200000000000003" customHeight="1" x14ac:dyDescent="0.3">
      <c r="A368" s="34"/>
      <c r="B368" s="907"/>
      <c r="C368" s="869"/>
      <c r="D368" s="872"/>
      <c r="E368" s="852"/>
      <c r="F368" s="852"/>
      <c r="G368" s="852"/>
      <c r="H368" s="852"/>
      <c r="I368" s="1185"/>
      <c r="J368" s="813"/>
      <c r="K368" s="855"/>
      <c r="L368" s="858"/>
      <c r="M368" s="861"/>
      <c r="N368" s="837"/>
      <c r="O368" s="840"/>
      <c r="P368" s="864"/>
      <c r="Q368" s="867"/>
      <c r="R368" s="813"/>
      <c r="S368" s="39"/>
      <c r="T368" s="236"/>
      <c r="U368" s="236"/>
      <c r="V368" s="236"/>
      <c r="W368" s="39"/>
      <c r="X368" s="31"/>
      <c r="Y368" s="31"/>
      <c r="Z368" s="31"/>
      <c r="AA368" s="31"/>
      <c r="AB368" s="813"/>
      <c r="AC368" s="828"/>
      <c r="AD368" s="51">
        <f t="shared" si="31"/>
        <v>0</v>
      </c>
      <c r="AE368" s="51">
        <f t="shared" si="31"/>
        <v>0</v>
      </c>
      <c r="AF368" s="51">
        <f t="shared" si="31"/>
        <v>0</v>
      </c>
      <c r="AG368" s="51">
        <f t="shared" si="30"/>
        <v>0</v>
      </c>
      <c r="AH368" s="51">
        <f t="shared" si="30"/>
        <v>0</v>
      </c>
      <c r="AI368" s="51">
        <f t="shared" si="30"/>
        <v>0</v>
      </c>
      <c r="AJ368" s="51">
        <f t="shared" si="30"/>
        <v>0</v>
      </c>
      <c r="AK368" s="813"/>
      <c r="AL368" s="831"/>
      <c r="AM368" s="51">
        <f t="shared" si="26"/>
        <v>0</v>
      </c>
      <c r="AN368" s="257"/>
      <c r="AO368" s="257"/>
      <c r="AP368" s="257"/>
      <c r="AQ368" s="257"/>
      <c r="AR368" s="257"/>
      <c r="AS368" s="257"/>
      <c r="AT368" s="813"/>
      <c r="AU368" s="834"/>
      <c r="AV368" s="51">
        <f t="shared" si="27"/>
        <v>0</v>
      </c>
      <c r="AW368" s="257"/>
      <c r="AX368" s="257"/>
      <c r="AY368" s="257"/>
      <c r="AZ368" s="257"/>
      <c r="BA368" s="257"/>
      <c r="BB368" s="257"/>
      <c r="BC368" s="813"/>
      <c r="BD368" s="810"/>
      <c r="BE368" s="51">
        <f t="shared" si="28"/>
        <v>0</v>
      </c>
      <c r="BF368" s="257"/>
      <c r="BG368" s="257"/>
      <c r="BH368" s="257"/>
      <c r="BI368" s="257"/>
      <c r="BJ368" s="257"/>
      <c r="BK368" s="257"/>
      <c r="BL368" s="813"/>
      <c r="BM368" s="816"/>
      <c r="BN368" s="51">
        <f t="shared" si="29"/>
        <v>0</v>
      </c>
      <c r="BO368" s="257"/>
      <c r="BP368" s="257"/>
      <c r="BQ368" s="257"/>
      <c r="BR368" s="257"/>
      <c r="BS368" s="257"/>
      <c r="BT368" s="257"/>
      <c r="BU368" s="821"/>
      <c r="BV368" s="822"/>
      <c r="BW368" s="822"/>
      <c r="BX368" s="822"/>
      <c r="BY368" s="822"/>
      <c r="BZ368" s="822"/>
      <c r="CA368" s="822"/>
      <c r="CB368" s="822"/>
      <c r="CC368" s="823"/>
    </row>
    <row r="369" spans="1:81" s="58" customFormat="1" ht="40.200000000000003" customHeight="1" x14ac:dyDescent="0.3">
      <c r="A369" s="34"/>
      <c r="B369" s="907"/>
      <c r="C369" s="869"/>
      <c r="D369" s="872"/>
      <c r="E369" s="852"/>
      <c r="F369" s="852"/>
      <c r="G369" s="852"/>
      <c r="H369" s="852"/>
      <c r="I369" s="1185"/>
      <c r="J369" s="813"/>
      <c r="K369" s="855"/>
      <c r="L369" s="858"/>
      <c r="M369" s="861"/>
      <c r="N369" s="837"/>
      <c r="O369" s="840"/>
      <c r="P369" s="864"/>
      <c r="Q369" s="867"/>
      <c r="R369" s="813"/>
      <c r="S369" s="39"/>
      <c r="T369" s="236"/>
      <c r="U369" s="236"/>
      <c r="V369" s="236"/>
      <c r="W369" s="39"/>
      <c r="X369" s="31"/>
      <c r="Y369" s="31"/>
      <c r="Z369" s="31"/>
      <c r="AA369" s="31"/>
      <c r="AB369" s="813"/>
      <c r="AC369" s="828"/>
      <c r="AD369" s="51">
        <f t="shared" si="31"/>
        <v>0</v>
      </c>
      <c r="AE369" s="51">
        <f t="shared" si="31"/>
        <v>0</v>
      </c>
      <c r="AF369" s="51">
        <f t="shared" si="31"/>
        <v>0</v>
      </c>
      <c r="AG369" s="51">
        <f t="shared" si="30"/>
        <v>0</v>
      </c>
      <c r="AH369" s="51">
        <f t="shared" si="30"/>
        <v>0</v>
      </c>
      <c r="AI369" s="51">
        <f t="shared" si="30"/>
        <v>0</v>
      </c>
      <c r="AJ369" s="51">
        <f t="shared" si="30"/>
        <v>0</v>
      </c>
      <c r="AK369" s="813"/>
      <c r="AL369" s="831"/>
      <c r="AM369" s="51">
        <f t="shared" si="26"/>
        <v>0</v>
      </c>
      <c r="AN369" s="257"/>
      <c r="AO369" s="257"/>
      <c r="AP369" s="257"/>
      <c r="AQ369" s="257"/>
      <c r="AR369" s="257"/>
      <c r="AS369" s="257"/>
      <c r="AT369" s="813"/>
      <c r="AU369" s="834"/>
      <c r="AV369" s="51">
        <f t="shared" si="27"/>
        <v>0</v>
      </c>
      <c r="AW369" s="257"/>
      <c r="AX369" s="257"/>
      <c r="AY369" s="257"/>
      <c r="AZ369" s="257"/>
      <c r="BA369" s="257"/>
      <c r="BB369" s="257"/>
      <c r="BC369" s="813"/>
      <c r="BD369" s="810"/>
      <c r="BE369" s="51">
        <f t="shared" si="28"/>
        <v>0</v>
      </c>
      <c r="BF369" s="257"/>
      <c r="BG369" s="257"/>
      <c r="BH369" s="257"/>
      <c r="BI369" s="257"/>
      <c r="BJ369" s="257"/>
      <c r="BK369" s="257"/>
      <c r="BL369" s="813"/>
      <c r="BM369" s="816"/>
      <c r="BN369" s="51">
        <f t="shared" si="29"/>
        <v>0</v>
      </c>
      <c r="BO369" s="257"/>
      <c r="BP369" s="257"/>
      <c r="BQ369" s="257"/>
      <c r="BR369" s="257"/>
      <c r="BS369" s="257"/>
      <c r="BT369" s="257"/>
      <c r="BU369" s="821"/>
      <c r="BV369" s="822"/>
      <c r="BW369" s="822"/>
      <c r="BX369" s="822"/>
      <c r="BY369" s="822"/>
      <c r="BZ369" s="822"/>
      <c r="CA369" s="822"/>
      <c r="CB369" s="822"/>
      <c r="CC369" s="823"/>
    </row>
    <row r="370" spans="1:81" s="58" customFormat="1" ht="40.200000000000003" customHeight="1" thickBot="1" x14ac:dyDescent="0.35">
      <c r="A370" s="34"/>
      <c r="B370" s="907"/>
      <c r="C370" s="870"/>
      <c r="D370" s="873"/>
      <c r="E370" s="853"/>
      <c r="F370" s="853"/>
      <c r="G370" s="853"/>
      <c r="H370" s="853"/>
      <c r="I370" s="1186"/>
      <c r="J370" s="814"/>
      <c r="K370" s="856"/>
      <c r="L370" s="859"/>
      <c r="M370" s="862"/>
      <c r="N370" s="838"/>
      <c r="O370" s="841"/>
      <c r="P370" s="865"/>
      <c r="Q370" s="874"/>
      <c r="R370" s="814"/>
      <c r="S370" s="232"/>
      <c r="T370" s="237"/>
      <c r="U370" s="237"/>
      <c r="V370" s="237"/>
      <c r="W370" s="232"/>
      <c r="X370" s="260"/>
      <c r="Y370" s="260"/>
      <c r="Z370" s="260"/>
      <c r="AA370" s="260"/>
      <c r="AB370" s="814"/>
      <c r="AC370" s="829"/>
      <c r="AD370" s="46">
        <f t="shared" si="31"/>
        <v>0</v>
      </c>
      <c r="AE370" s="46">
        <f t="shared" si="31"/>
        <v>0</v>
      </c>
      <c r="AF370" s="46">
        <f t="shared" si="31"/>
        <v>0</v>
      </c>
      <c r="AG370" s="46">
        <f t="shared" si="30"/>
        <v>0</v>
      </c>
      <c r="AH370" s="46">
        <f t="shared" si="30"/>
        <v>0</v>
      </c>
      <c r="AI370" s="46">
        <f t="shared" si="30"/>
        <v>0</v>
      </c>
      <c r="AJ370" s="46">
        <f t="shared" si="30"/>
        <v>0</v>
      </c>
      <c r="AK370" s="814"/>
      <c r="AL370" s="832"/>
      <c r="AM370" s="46">
        <f t="shared" si="26"/>
        <v>0</v>
      </c>
      <c r="AN370" s="49"/>
      <c r="AO370" s="49"/>
      <c r="AP370" s="49"/>
      <c r="AQ370" s="49"/>
      <c r="AR370" s="49"/>
      <c r="AS370" s="49"/>
      <c r="AT370" s="814"/>
      <c r="AU370" s="835"/>
      <c r="AV370" s="46">
        <f t="shared" si="27"/>
        <v>0</v>
      </c>
      <c r="AW370" s="49"/>
      <c r="AX370" s="49"/>
      <c r="AY370" s="49"/>
      <c r="AZ370" s="49"/>
      <c r="BA370" s="49"/>
      <c r="BB370" s="49"/>
      <c r="BC370" s="814"/>
      <c r="BD370" s="811"/>
      <c r="BE370" s="46">
        <f t="shared" si="28"/>
        <v>0</v>
      </c>
      <c r="BF370" s="49"/>
      <c r="BG370" s="49"/>
      <c r="BH370" s="49"/>
      <c r="BI370" s="49"/>
      <c r="BJ370" s="49"/>
      <c r="BK370" s="49"/>
      <c r="BL370" s="814"/>
      <c r="BM370" s="817"/>
      <c r="BN370" s="46">
        <f t="shared" si="29"/>
        <v>0</v>
      </c>
      <c r="BO370" s="49"/>
      <c r="BP370" s="49"/>
      <c r="BQ370" s="49"/>
      <c r="BR370" s="49"/>
      <c r="BS370" s="49"/>
      <c r="BT370" s="49"/>
      <c r="BU370" s="824"/>
      <c r="BV370" s="825"/>
      <c r="BW370" s="825"/>
      <c r="BX370" s="825"/>
      <c r="BY370" s="825"/>
      <c r="BZ370" s="825"/>
      <c r="CA370" s="825"/>
      <c r="CB370" s="825"/>
      <c r="CC370" s="826"/>
    </row>
    <row r="371" spans="1:81" s="58" customFormat="1" ht="40.200000000000003" customHeight="1" thickTop="1" x14ac:dyDescent="0.3">
      <c r="A371" s="34"/>
      <c r="B371" s="907"/>
      <c r="C371" s="868" t="s">
        <v>1008</v>
      </c>
      <c r="D371" s="871">
        <v>4599</v>
      </c>
      <c r="E371" s="851" t="s">
        <v>7619</v>
      </c>
      <c r="F371" s="851">
        <v>4599031</v>
      </c>
      <c r="G371" s="851" t="s">
        <v>7623</v>
      </c>
      <c r="H371" s="851" t="s">
        <v>7621</v>
      </c>
      <c r="I371" s="1184">
        <v>2021004540182</v>
      </c>
      <c r="J371" s="812">
        <v>652</v>
      </c>
      <c r="K371" s="854" t="str">
        <f>+[5]Metas!K744</f>
        <v>Capacitaciones en autocuidado y protección para líderes comunales</v>
      </c>
      <c r="L371" s="857"/>
      <c r="M371" s="860">
        <f>SUM(N371:Q371)</f>
        <v>0</v>
      </c>
      <c r="N371" s="836"/>
      <c r="O371" s="839"/>
      <c r="P371" s="863"/>
      <c r="Q371" s="866"/>
      <c r="R371" s="812">
        <f>+$J371</f>
        <v>652</v>
      </c>
      <c r="S371" s="231"/>
      <c r="T371" s="235"/>
      <c r="U371" s="235"/>
      <c r="V371" s="235"/>
      <c r="W371" s="231"/>
      <c r="X371" s="256"/>
      <c r="Y371" s="256"/>
      <c r="Z371" s="256"/>
      <c r="AA371" s="256"/>
      <c r="AB371" s="812">
        <f>+$J371</f>
        <v>652</v>
      </c>
      <c r="AC371" s="827">
        <f>+L371</f>
        <v>0</v>
      </c>
      <c r="AD371" s="44">
        <f t="shared" si="31"/>
        <v>0</v>
      </c>
      <c r="AE371" s="44">
        <f t="shared" si="31"/>
        <v>0</v>
      </c>
      <c r="AF371" s="44">
        <f t="shared" si="31"/>
        <v>0</v>
      </c>
      <c r="AG371" s="44">
        <f t="shared" si="30"/>
        <v>0</v>
      </c>
      <c r="AH371" s="44">
        <f t="shared" si="30"/>
        <v>0</v>
      </c>
      <c r="AI371" s="44">
        <f t="shared" si="30"/>
        <v>0</v>
      </c>
      <c r="AJ371" s="44">
        <f t="shared" si="30"/>
        <v>0</v>
      </c>
      <c r="AK371" s="812">
        <f>+$J371</f>
        <v>652</v>
      </c>
      <c r="AL371" s="830">
        <f>+N371</f>
        <v>0</v>
      </c>
      <c r="AM371" s="44">
        <f t="shared" si="26"/>
        <v>0</v>
      </c>
      <c r="AN371" s="47"/>
      <c r="AO371" s="47"/>
      <c r="AP371" s="47"/>
      <c r="AQ371" s="47"/>
      <c r="AR371" s="47"/>
      <c r="AS371" s="47"/>
      <c r="AT371" s="812">
        <f>+$J371</f>
        <v>652</v>
      </c>
      <c r="AU371" s="833">
        <f>+O371</f>
        <v>0</v>
      </c>
      <c r="AV371" s="44">
        <f t="shared" si="27"/>
        <v>0</v>
      </c>
      <c r="AW371" s="47"/>
      <c r="AX371" s="47"/>
      <c r="AY371" s="47"/>
      <c r="AZ371" s="47"/>
      <c r="BA371" s="47"/>
      <c r="BB371" s="47"/>
      <c r="BC371" s="812">
        <f>+$J371</f>
        <v>652</v>
      </c>
      <c r="BD371" s="809">
        <f>+P371</f>
        <v>0</v>
      </c>
      <c r="BE371" s="44">
        <f t="shared" si="28"/>
        <v>0</v>
      </c>
      <c r="BF371" s="47"/>
      <c r="BG371" s="47"/>
      <c r="BH371" s="47"/>
      <c r="BI371" s="47"/>
      <c r="BJ371" s="47"/>
      <c r="BK371" s="47"/>
      <c r="BL371" s="812">
        <f>+$J371</f>
        <v>652</v>
      </c>
      <c r="BM371" s="815">
        <f>+Q371</f>
        <v>0</v>
      </c>
      <c r="BN371" s="44">
        <f t="shared" si="29"/>
        <v>0</v>
      </c>
      <c r="BO371" s="47"/>
      <c r="BP371" s="47"/>
      <c r="BQ371" s="47"/>
      <c r="BR371" s="47"/>
      <c r="BS371" s="47"/>
      <c r="BT371" s="47"/>
      <c r="BU371" s="818"/>
      <c r="BV371" s="819"/>
      <c r="BW371" s="819"/>
      <c r="BX371" s="819"/>
      <c r="BY371" s="819"/>
      <c r="BZ371" s="819"/>
      <c r="CA371" s="819"/>
      <c r="CB371" s="819"/>
      <c r="CC371" s="820"/>
    </row>
    <row r="372" spans="1:81" s="58" customFormat="1" ht="40.200000000000003" customHeight="1" x14ac:dyDescent="0.3">
      <c r="A372" s="34"/>
      <c r="B372" s="907"/>
      <c r="C372" s="869"/>
      <c r="D372" s="872"/>
      <c r="E372" s="852"/>
      <c r="F372" s="852"/>
      <c r="G372" s="852"/>
      <c r="H372" s="852"/>
      <c r="I372" s="1185"/>
      <c r="J372" s="813"/>
      <c r="K372" s="855"/>
      <c r="L372" s="858"/>
      <c r="M372" s="861"/>
      <c r="N372" s="837"/>
      <c r="O372" s="840"/>
      <c r="P372" s="864"/>
      <c r="Q372" s="867"/>
      <c r="R372" s="813"/>
      <c r="S372" s="39"/>
      <c r="T372" s="236"/>
      <c r="U372" s="236"/>
      <c r="V372" s="236"/>
      <c r="W372" s="39"/>
      <c r="X372" s="31"/>
      <c r="Y372" s="31"/>
      <c r="Z372" s="31"/>
      <c r="AA372" s="31"/>
      <c r="AB372" s="813"/>
      <c r="AC372" s="828"/>
      <c r="AD372" s="51">
        <f t="shared" si="31"/>
        <v>0</v>
      </c>
      <c r="AE372" s="51">
        <f t="shared" si="31"/>
        <v>0</v>
      </c>
      <c r="AF372" s="51">
        <f t="shared" si="31"/>
        <v>0</v>
      </c>
      <c r="AG372" s="51">
        <f t="shared" si="30"/>
        <v>0</v>
      </c>
      <c r="AH372" s="51">
        <f t="shared" si="30"/>
        <v>0</v>
      </c>
      <c r="AI372" s="51">
        <f t="shared" si="30"/>
        <v>0</v>
      </c>
      <c r="AJ372" s="51">
        <f t="shared" si="30"/>
        <v>0</v>
      </c>
      <c r="AK372" s="813"/>
      <c r="AL372" s="831"/>
      <c r="AM372" s="51">
        <f t="shared" ref="AM372:AM378" si="32">SUM(AN372:AS372)</f>
        <v>0</v>
      </c>
      <c r="AN372" s="257"/>
      <c r="AO372" s="257"/>
      <c r="AP372" s="257"/>
      <c r="AQ372" s="257"/>
      <c r="AR372" s="257"/>
      <c r="AS372" s="257"/>
      <c r="AT372" s="813"/>
      <c r="AU372" s="834"/>
      <c r="AV372" s="51">
        <f t="shared" ref="AV372:AV378" si="33">SUM(AW372:BB372)</f>
        <v>0</v>
      </c>
      <c r="AW372" s="257"/>
      <c r="AX372" s="257"/>
      <c r="AY372" s="257"/>
      <c r="AZ372" s="257"/>
      <c r="BA372" s="257"/>
      <c r="BB372" s="257"/>
      <c r="BC372" s="813"/>
      <c r="BD372" s="810"/>
      <c r="BE372" s="51">
        <f t="shared" ref="BE372:BE378" si="34">SUM(BF372:BK372)</f>
        <v>0</v>
      </c>
      <c r="BF372" s="257"/>
      <c r="BG372" s="257"/>
      <c r="BH372" s="257"/>
      <c r="BI372" s="257"/>
      <c r="BJ372" s="257"/>
      <c r="BK372" s="257"/>
      <c r="BL372" s="813"/>
      <c r="BM372" s="816"/>
      <c r="BN372" s="51">
        <f t="shared" ref="BN372:BN378" si="35">SUM(BO372:BT372)</f>
        <v>0</v>
      </c>
      <c r="BO372" s="257"/>
      <c r="BP372" s="257"/>
      <c r="BQ372" s="257"/>
      <c r="BR372" s="257"/>
      <c r="BS372" s="257"/>
      <c r="BT372" s="257"/>
      <c r="BU372" s="821"/>
      <c r="BV372" s="822"/>
      <c r="BW372" s="822"/>
      <c r="BX372" s="822"/>
      <c r="BY372" s="822"/>
      <c r="BZ372" s="822"/>
      <c r="CA372" s="822"/>
      <c r="CB372" s="822"/>
      <c r="CC372" s="823"/>
    </row>
    <row r="373" spans="1:81" s="58" customFormat="1" ht="40.200000000000003" customHeight="1" x14ac:dyDescent="0.3">
      <c r="A373" s="34"/>
      <c r="B373" s="907"/>
      <c r="C373" s="869"/>
      <c r="D373" s="872"/>
      <c r="E373" s="852"/>
      <c r="F373" s="852"/>
      <c r="G373" s="852"/>
      <c r="H373" s="852"/>
      <c r="I373" s="1185"/>
      <c r="J373" s="813"/>
      <c r="K373" s="855"/>
      <c r="L373" s="858"/>
      <c r="M373" s="861"/>
      <c r="N373" s="837"/>
      <c r="O373" s="840"/>
      <c r="P373" s="864"/>
      <c r="Q373" s="867"/>
      <c r="R373" s="813"/>
      <c r="S373" s="39"/>
      <c r="T373" s="236"/>
      <c r="U373" s="236"/>
      <c r="V373" s="236"/>
      <c r="W373" s="39"/>
      <c r="X373" s="31"/>
      <c r="Y373" s="31"/>
      <c r="Z373" s="31"/>
      <c r="AA373" s="31"/>
      <c r="AB373" s="813"/>
      <c r="AC373" s="828"/>
      <c r="AD373" s="51">
        <f t="shared" si="31"/>
        <v>0</v>
      </c>
      <c r="AE373" s="51">
        <f t="shared" si="31"/>
        <v>0</v>
      </c>
      <c r="AF373" s="51">
        <f t="shared" si="31"/>
        <v>0</v>
      </c>
      <c r="AG373" s="51">
        <f t="shared" si="30"/>
        <v>0</v>
      </c>
      <c r="AH373" s="51">
        <f t="shared" si="30"/>
        <v>0</v>
      </c>
      <c r="AI373" s="51">
        <f t="shared" si="30"/>
        <v>0</v>
      </c>
      <c r="AJ373" s="51">
        <f t="shared" si="30"/>
        <v>0</v>
      </c>
      <c r="AK373" s="813"/>
      <c r="AL373" s="831"/>
      <c r="AM373" s="51">
        <f t="shared" si="32"/>
        <v>0</v>
      </c>
      <c r="AN373" s="257"/>
      <c r="AO373" s="257"/>
      <c r="AP373" s="257"/>
      <c r="AQ373" s="257"/>
      <c r="AR373" s="257"/>
      <c r="AS373" s="257"/>
      <c r="AT373" s="813"/>
      <c r="AU373" s="834"/>
      <c r="AV373" s="51">
        <f t="shared" si="33"/>
        <v>0</v>
      </c>
      <c r="AW373" s="257"/>
      <c r="AX373" s="257"/>
      <c r="AY373" s="257"/>
      <c r="AZ373" s="257"/>
      <c r="BA373" s="257"/>
      <c r="BB373" s="257"/>
      <c r="BC373" s="813"/>
      <c r="BD373" s="810"/>
      <c r="BE373" s="51">
        <f t="shared" si="34"/>
        <v>0</v>
      </c>
      <c r="BF373" s="257"/>
      <c r="BG373" s="257"/>
      <c r="BH373" s="257"/>
      <c r="BI373" s="257"/>
      <c r="BJ373" s="257"/>
      <c r="BK373" s="257"/>
      <c r="BL373" s="813"/>
      <c r="BM373" s="816"/>
      <c r="BN373" s="51">
        <f t="shared" si="35"/>
        <v>0</v>
      </c>
      <c r="BO373" s="257"/>
      <c r="BP373" s="257"/>
      <c r="BQ373" s="257"/>
      <c r="BR373" s="257"/>
      <c r="BS373" s="257"/>
      <c r="BT373" s="257"/>
      <c r="BU373" s="821"/>
      <c r="BV373" s="822"/>
      <c r="BW373" s="822"/>
      <c r="BX373" s="822"/>
      <c r="BY373" s="822"/>
      <c r="BZ373" s="822"/>
      <c r="CA373" s="822"/>
      <c r="CB373" s="822"/>
      <c r="CC373" s="823"/>
    </row>
    <row r="374" spans="1:81" s="58" customFormat="1" ht="40.200000000000003" customHeight="1" thickBot="1" x14ac:dyDescent="0.35">
      <c r="A374" s="34"/>
      <c r="B374" s="907"/>
      <c r="C374" s="869"/>
      <c r="D374" s="873"/>
      <c r="E374" s="853"/>
      <c r="F374" s="853"/>
      <c r="G374" s="853"/>
      <c r="H374" s="853"/>
      <c r="I374" s="1186"/>
      <c r="J374" s="814"/>
      <c r="K374" s="856"/>
      <c r="L374" s="859"/>
      <c r="M374" s="862"/>
      <c r="N374" s="838"/>
      <c r="O374" s="841"/>
      <c r="P374" s="865"/>
      <c r="Q374" s="874"/>
      <c r="R374" s="814"/>
      <c r="S374" s="232"/>
      <c r="T374" s="237"/>
      <c r="U374" s="237"/>
      <c r="V374" s="237"/>
      <c r="W374" s="232"/>
      <c r="X374" s="260"/>
      <c r="Y374" s="260"/>
      <c r="Z374" s="260"/>
      <c r="AA374" s="260"/>
      <c r="AB374" s="814"/>
      <c r="AC374" s="829"/>
      <c r="AD374" s="46">
        <f t="shared" si="31"/>
        <v>0</v>
      </c>
      <c r="AE374" s="46">
        <f t="shared" si="31"/>
        <v>0</v>
      </c>
      <c r="AF374" s="46">
        <f t="shared" si="31"/>
        <v>0</v>
      </c>
      <c r="AG374" s="46">
        <f t="shared" si="30"/>
        <v>0</v>
      </c>
      <c r="AH374" s="46">
        <f t="shared" si="30"/>
        <v>0</v>
      </c>
      <c r="AI374" s="46">
        <f t="shared" si="30"/>
        <v>0</v>
      </c>
      <c r="AJ374" s="46">
        <f t="shared" si="30"/>
        <v>0</v>
      </c>
      <c r="AK374" s="814"/>
      <c r="AL374" s="832"/>
      <c r="AM374" s="46">
        <f t="shared" si="32"/>
        <v>0</v>
      </c>
      <c r="AN374" s="49"/>
      <c r="AO374" s="49"/>
      <c r="AP374" s="49"/>
      <c r="AQ374" s="49"/>
      <c r="AR374" s="49"/>
      <c r="AS374" s="49"/>
      <c r="AT374" s="814"/>
      <c r="AU374" s="835"/>
      <c r="AV374" s="46">
        <f t="shared" si="33"/>
        <v>0</v>
      </c>
      <c r="AW374" s="49"/>
      <c r="AX374" s="49"/>
      <c r="AY374" s="49"/>
      <c r="AZ374" s="49"/>
      <c r="BA374" s="49"/>
      <c r="BB374" s="49"/>
      <c r="BC374" s="814"/>
      <c r="BD374" s="811"/>
      <c r="BE374" s="46">
        <f t="shared" si="34"/>
        <v>0</v>
      </c>
      <c r="BF374" s="49"/>
      <c r="BG374" s="49"/>
      <c r="BH374" s="49"/>
      <c r="BI374" s="49"/>
      <c r="BJ374" s="49"/>
      <c r="BK374" s="49"/>
      <c r="BL374" s="814"/>
      <c r="BM374" s="817"/>
      <c r="BN374" s="46">
        <f t="shared" si="35"/>
        <v>0</v>
      </c>
      <c r="BO374" s="49"/>
      <c r="BP374" s="49"/>
      <c r="BQ374" s="49"/>
      <c r="BR374" s="49"/>
      <c r="BS374" s="49"/>
      <c r="BT374" s="49"/>
      <c r="BU374" s="824"/>
      <c r="BV374" s="825"/>
      <c r="BW374" s="825"/>
      <c r="BX374" s="825"/>
      <c r="BY374" s="825"/>
      <c r="BZ374" s="825"/>
      <c r="CA374" s="825"/>
      <c r="CB374" s="825"/>
      <c r="CC374" s="826"/>
    </row>
    <row r="375" spans="1:81" s="58" customFormat="1" ht="40.200000000000003" customHeight="1" thickTop="1" x14ac:dyDescent="0.3">
      <c r="A375" s="34"/>
      <c r="B375" s="907"/>
      <c r="C375" s="869"/>
      <c r="D375" s="871">
        <v>4599</v>
      </c>
      <c r="E375" s="851" t="s">
        <v>7619</v>
      </c>
      <c r="F375" s="851">
        <v>4599034</v>
      </c>
      <c r="G375" s="851" t="s">
        <v>7620</v>
      </c>
      <c r="H375" s="851" t="s">
        <v>7621</v>
      </c>
      <c r="I375" s="1184">
        <v>2021004540182</v>
      </c>
      <c r="J375" s="812">
        <v>653</v>
      </c>
      <c r="K375" s="854" t="str">
        <f>+[5]Metas!K745</f>
        <v>Apoyo a la implementación del plan integral de reparación colectiva a sobrevivientes del conflicto armado que hacen parte de Fedecomunal</v>
      </c>
      <c r="L375" s="1187"/>
      <c r="M375" s="1190">
        <f>SUM(N375:Q375)</f>
        <v>0</v>
      </c>
      <c r="N375" s="1193"/>
      <c r="O375" s="1175"/>
      <c r="P375" s="1178"/>
      <c r="Q375" s="1181"/>
      <c r="R375" s="812">
        <f>+$J375</f>
        <v>653</v>
      </c>
      <c r="S375" s="231"/>
      <c r="T375" s="235"/>
      <c r="U375" s="235"/>
      <c r="V375" s="235"/>
      <c r="W375" s="231"/>
      <c r="X375" s="256"/>
      <c r="Y375" s="256"/>
      <c r="Z375" s="256"/>
      <c r="AA375" s="256"/>
      <c r="AB375" s="812">
        <f>+$J375</f>
        <v>653</v>
      </c>
      <c r="AC375" s="827">
        <f>+L375</f>
        <v>0</v>
      </c>
      <c r="AD375" s="44">
        <f t="shared" si="31"/>
        <v>0</v>
      </c>
      <c r="AE375" s="44">
        <f t="shared" si="31"/>
        <v>0</v>
      </c>
      <c r="AF375" s="44">
        <f t="shared" si="31"/>
        <v>0</v>
      </c>
      <c r="AG375" s="44">
        <f t="shared" si="30"/>
        <v>0</v>
      </c>
      <c r="AH375" s="44">
        <f t="shared" si="30"/>
        <v>0</v>
      </c>
      <c r="AI375" s="44">
        <f t="shared" si="30"/>
        <v>0</v>
      </c>
      <c r="AJ375" s="44">
        <f t="shared" si="30"/>
        <v>0</v>
      </c>
      <c r="AK375" s="812">
        <f>+$J375</f>
        <v>653</v>
      </c>
      <c r="AL375" s="830">
        <f>+N375</f>
        <v>0</v>
      </c>
      <c r="AM375" s="44">
        <f t="shared" si="32"/>
        <v>0</v>
      </c>
      <c r="AN375" s="47"/>
      <c r="AO375" s="47"/>
      <c r="AP375" s="47"/>
      <c r="AQ375" s="47"/>
      <c r="AR375" s="47"/>
      <c r="AS375" s="47"/>
      <c r="AT375" s="812">
        <f>+$J375</f>
        <v>653</v>
      </c>
      <c r="AU375" s="833">
        <f>+O375</f>
        <v>0</v>
      </c>
      <c r="AV375" s="44">
        <f t="shared" si="33"/>
        <v>0</v>
      </c>
      <c r="AW375" s="47"/>
      <c r="AX375" s="47"/>
      <c r="AY375" s="47"/>
      <c r="AZ375" s="47"/>
      <c r="BA375" s="47"/>
      <c r="BB375" s="47"/>
      <c r="BC375" s="812">
        <f>+$J375</f>
        <v>653</v>
      </c>
      <c r="BD375" s="809">
        <f>+P375</f>
        <v>0</v>
      </c>
      <c r="BE375" s="44">
        <f t="shared" si="34"/>
        <v>0</v>
      </c>
      <c r="BF375" s="47"/>
      <c r="BG375" s="47"/>
      <c r="BH375" s="47"/>
      <c r="BI375" s="47"/>
      <c r="BJ375" s="47"/>
      <c r="BK375" s="47"/>
      <c r="BL375" s="812">
        <f>+$J375</f>
        <v>653</v>
      </c>
      <c r="BM375" s="815">
        <f>+Q375</f>
        <v>0</v>
      </c>
      <c r="BN375" s="44">
        <f t="shared" si="35"/>
        <v>0</v>
      </c>
      <c r="BO375" s="47"/>
      <c r="BP375" s="47"/>
      <c r="BQ375" s="47"/>
      <c r="BR375" s="47"/>
      <c r="BS375" s="47"/>
      <c r="BT375" s="47"/>
      <c r="BU375" s="818"/>
      <c r="BV375" s="819"/>
      <c r="BW375" s="819"/>
      <c r="BX375" s="819"/>
      <c r="BY375" s="819"/>
      <c r="BZ375" s="819"/>
      <c r="CA375" s="819"/>
      <c r="CB375" s="819"/>
      <c r="CC375" s="820"/>
    </row>
    <row r="376" spans="1:81" s="58" customFormat="1" ht="40.200000000000003" customHeight="1" x14ac:dyDescent="0.3">
      <c r="A376" s="34"/>
      <c r="B376" s="907"/>
      <c r="C376" s="869"/>
      <c r="D376" s="872"/>
      <c r="E376" s="852"/>
      <c r="F376" s="852"/>
      <c r="G376" s="852"/>
      <c r="H376" s="852"/>
      <c r="I376" s="1185"/>
      <c r="J376" s="813"/>
      <c r="K376" s="855"/>
      <c r="L376" s="1188"/>
      <c r="M376" s="1191"/>
      <c r="N376" s="1194"/>
      <c r="O376" s="1176"/>
      <c r="P376" s="1179"/>
      <c r="Q376" s="1182"/>
      <c r="R376" s="813"/>
      <c r="S376" s="39"/>
      <c r="T376" s="236"/>
      <c r="U376" s="236"/>
      <c r="V376" s="236"/>
      <c r="W376" s="39"/>
      <c r="X376" s="31"/>
      <c r="Y376" s="31"/>
      <c r="Z376" s="31"/>
      <c r="AA376" s="31"/>
      <c r="AB376" s="813"/>
      <c r="AC376" s="828"/>
      <c r="AD376" s="51">
        <f t="shared" si="31"/>
        <v>0</v>
      </c>
      <c r="AE376" s="51">
        <f t="shared" si="31"/>
        <v>0</v>
      </c>
      <c r="AF376" s="51">
        <f t="shared" si="31"/>
        <v>0</v>
      </c>
      <c r="AG376" s="51">
        <f t="shared" si="30"/>
        <v>0</v>
      </c>
      <c r="AH376" s="51">
        <f t="shared" si="30"/>
        <v>0</v>
      </c>
      <c r="AI376" s="51">
        <f t="shared" si="30"/>
        <v>0</v>
      </c>
      <c r="AJ376" s="51">
        <f t="shared" si="30"/>
        <v>0</v>
      </c>
      <c r="AK376" s="813"/>
      <c r="AL376" s="831"/>
      <c r="AM376" s="51">
        <f t="shared" si="32"/>
        <v>0</v>
      </c>
      <c r="AN376" s="257"/>
      <c r="AO376" s="257"/>
      <c r="AP376" s="257"/>
      <c r="AQ376" s="257"/>
      <c r="AR376" s="257"/>
      <c r="AS376" s="257"/>
      <c r="AT376" s="813"/>
      <c r="AU376" s="834"/>
      <c r="AV376" s="51">
        <f t="shared" si="33"/>
        <v>0</v>
      </c>
      <c r="AW376" s="257"/>
      <c r="AX376" s="257"/>
      <c r="AY376" s="257"/>
      <c r="AZ376" s="257"/>
      <c r="BA376" s="257"/>
      <c r="BB376" s="257"/>
      <c r="BC376" s="813"/>
      <c r="BD376" s="810"/>
      <c r="BE376" s="51">
        <f t="shared" si="34"/>
        <v>0</v>
      </c>
      <c r="BF376" s="257"/>
      <c r="BG376" s="257"/>
      <c r="BH376" s="257"/>
      <c r="BI376" s="257"/>
      <c r="BJ376" s="257"/>
      <c r="BK376" s="257"/>
      <c r="BL376" s="813"/>
      <c r="BM376" s="816"/>
      <c r="BN376" s="51">
        <f t="shared" si="35"/>
        <v>0</v>
      </c>
      <c r="BO376" s="257"/>
      <c r="BP376" s="257"/>
      <c r="BQ376" s="257"/>
      <c r="BR376" s="257"/>
      <c r="BS376" s="257"/>
      <c r="BT376" s="257"/>
      <c r="BU376" s="821"/>
      <c r="BV376" s="822"/>
      <c r="BW376" s="822"/>
      <c r="BX376" s="822"/>
      <c r="BY376" s="822"/>
      <c r="BZ376" s="822"/>
      <c r="CA376" s="822"/>
      <c r="CB376" s="822"/>
      <c r="CC376" s="823"/>
    </row>
    <row r="377" spans="1:81" s="58" customFormat="1" ht="40.200000000000003" customHeight="1" x14ac:dyDescent="0.3">
      <c r="A377" s="34"/>
      <c r="B377" s="907"/>
      <c r="C377" s="869"/>
      <c r="D377" s="872"/>
      <c r="E377" s="852"/>
      <c r="F377" s="852"/>
      <c r="G377" s="852"/>
      <c r="H377" s="852"/>
      <c r="I377" s="1185"/>
      <c r="J377" s="813"/>
      <c r="K377" s="855"/>
      <c r="L377" s="1188"/>
      <c r="M377" s="1191"/>
      <c r="N377" s="1194"/>
      <c r="O377" s="1176"/>
      <c r="P377" s="1179"/>
      <c r="Q377" s="1182"/>
      <c r="R377" s="813"/>
      <c r="S377" s="39"/>
      <c r="T377" s="236"/>
      <c r="U377" s="236"/>
      <c r="V377" s="236"/>
      <c r="W377" s="39"/>
      <c r="X377" s="31"/>
      <c r="Y377" s="31"/>
      <c r="Z377" s="31"/>
      <c r="AA377" s="31"/>
      <c r="AB377" s="813"/>
      <c r="AC377" s="828"/>
      <c r="AD377" s="51">
        <f t="shared" si="31"/>
        <v>0</v>
      </c>
      <c r="AE377" s="51">
        <f t="shared" si="31"/>
        <v>0</v>
      </c>
      <c r="AF377" s="51">
        <f t="shared" si="31"/>
        <v>0</v>
      </c>
      <c r="AG377" s="51">
        <f t="shared" si="30"/>
        <v>0</v>
      </c>
      <c r="AH377" s="51">
        <f t="shared" si="30"/>
        <v>0</v>
      </c>
      <c r="AI377" s="51">
        <f t="shared" si="30"/>
        <v>0</v>
      </c>
      <c r="AJ377" s="51">
        <f t="shared" si="30"/>
        <v>0</v>
      </c>
      <c r="AK377" s="813"/>
      <c r="AL377" s="831"/>
      <c r="AM377" s="51">
        <f t="shared" si="32"/>
        <v>0</v>
      </c>
      <c r="AN377" s="257"/>
      <c r="AO377" s="257"/>
      <c r="AP377" s="257"/>
      <c r="AQ377" s="257"/>
      <c r="AR377" s="257"/>
      <c r="AS377" s="257"/>
      <c r="AT377" s="813"/>
      <c r="AU377" s="834"/>
      <c r="AV377" s="51">
        <f t="shared" si="33"/>
        <v>0</v>
      </c>
      <c r="AW377" s="257"/>
      <c r="AX377" s="257"/>
      <c r="AY377" s="257"/>
      <c r="AZ377" s="257"/>
      <c r="BA377" s="257"/>
      <c r="BB377" s="257"/>
      <c r="BC377" s="813"/>
      <c r="BD377" s="810"/>
      <c r="BE377" s="51">
        <f t="shared" si="34"/>
        <v>0</v>
      </c>
      <c r="BF377" s="257"/>
      <c r="BG377" s="257"/>
      <c r="BH377" s="257"/>
      <c r="BI377" s="257"/>
      <c r="BJ377" s="257"/>
      <c r="BK377" s="257"/>
      <c r="BL377" s="813"/>
      <c r="BM377" s="816"/>
      <c r="BN377" s="51">
        <f t="shared" si="35"/>
        <v>0</v>
      </c>
      <c r="BO377" s="257"/>
      <c r="BP377" s="257"/>
      <c r="BQ377" s="257"/>
      <c r="BR377" s="257"/>
      <c r="BS377" s="257"/>
      <c r="BT377" s="257"/>
      <c r="BU377" s="821"/>
      <c r="BV377" s="822"/>
      <c r="BW377" s="822"/>
      <c r="BX377" s="822"/>
      <c r="BY377" s="822"/>
      <c r="BZ377" s="822"/>
      <c r="CA377" s="822"/>
      <c r="CB377" s="822"/>
      <c r="CC377" s="823"/>
    </row>
    <row r="378" spans="1:81" s="58" customFormat="1" ht="40.200000000000003" customHeight="1" thickBot="1" x14ac:dyDescent="0.35">
      <c r="A378" s="34"/>
      <c r="B378" s="908"/>
      <c r="C378" s="870"/>
      <c r="D378" s="873"/>
      <c r="E378" s="853"/>
      <c r="F378" s="853"/>
      <c r="G378" s="853"/>
      <c r="H378" s="853"/>
      <c r="I378" s="1186"/>
      <c r="J378" s="814"/>
      <c r="K378" s="856"/>
      <c r="L378" s="1189"/>
      <c r="M378" s="1192"/>
      <c r="N378" s="1195"/>
      <c r="O378" s="1177"/>
      <c r="P378" s="1180"/>
      <c r="Q378" s="1183"/>
      <c r="R378" s="814"/>
      <c r="S378" s="232"/>
      <c r="T378" s="237"/>
      <c r="U378" s="237"/>
      <c r="V378" s="237"/>
      <c r="W378" s="232"/>
      <c r="X378" s="260"/>
      <c r="Y378" s="260"/>
      <c r="Z378" s="260"/>
      <c r="AA378" s="260"/>
      <c r="AB378" s="814"/>
      <c r="AC378" s="829"/>
      <c r="AD378" s="46">
        <f t="shared" si="31"/>
        <v>0</v>
      </c>
      <c r="AE378" s="46">
        <f t="shared" si="31"/>
        <v>0</v>
      </c>
      <c r="AF378" s="46">
        <f t="shared" si="31"/>
        <v>0</v>
      </c>
      <c r="AG378" s="46">
        <f t="shared" si="30"/>
        <v>0</v>
      </c>
      <c r="AH378" s="46">
        <f t="shared" si="30"/>
        <v>0</v>
      </c>
      <c r="AI378" s="46">
        <f t="shared" si="30"/>
        <v>0</v>
      </c>
      <c r="AJ378" s="46">
        <f t="shared" si="30"/>
        <v>0</v>
      </c>
      <c r="AK378" s="814"/>
      <c r="AL378" s="832"/>
      <c r="AM378" s="46">
        <f t="shared" si="32"/>
        <v>0</v>
      </c>
      <c r="AN378" s="49"/>
      <c r="AO378" s="49"/>
      <c r="AP378" s="49"/>
      <c r="AQ378" s="49"/>
      <c r="AR378" s="49"/>
      <c r="AS378" s="49"/>
      <c r="AT378" s="814"/>
      <c r="AU378" s="835"/>
      <c r="AV378" s="46">
        <f t="shared" si="33"/>
        <v>0</v>
      </c>
      <c r="AW378" s="49"/>
      <c r="AX378" s="49"/>
      <c r="AY378" s="49"/>
      <c r="AZ378" s="49"/>
      <c r="BA378" s="49"/>
      <c r="BB378" s="49"/>
      <c r="BC378" s="814"/>
      <c r="BD378" s="811"/>
      <c r="BE378" s="46">
        <f t="shared" si="34"/>
        <v>0</v>
      </c>
      <c r="BF378" s="49"/>
      <c r="BG378" s="49"/>
      <c r="BH378" s="49"/>
      <c r="BI378" s="49"/>
      <c r="BJ378" s="49"/>
      <c r="BK378" s="49"/>
      <c r="BL378" s="814"/>
      <c r="BM378" s="817"/>
      <c r="BN378" s="46">
        <f t="shared" si="35"/>
        <v>0</v>
      </c>
      <c r="BO378" s="49"/>
      <c r="BP378" s="49"/>
      <c r="BQ378" s="49"/>
      <c r="BR378" s="49"/>
      <c r="BS378" s="49"/>
      <c r="BT378" s="49"/>
      <c r="BU378" s="824"/>
      <c r="BV378" s="825"/>
      <c r="BW378" s="825"/>
      <c r="BX378" s="825"/>
      <c r="BY378" s="825"/>
      <c r="BZ378" s="825"/>
      <c r="CA378" s="825"/>
      <c r="CB378" s="825"/>
      <c r="CC378" s="826"/>
    </row>
    <row r="379" spans="1:81" ht="40.200000000000003" customHeight="1" thickTop="1" x14ac:dyDescent="0.3"/>
  </sheetData>
  <mergeCells count="2948">
    <mergeCell ref="B2:B5"/>
    <mergeCell ref="C2:H2"/>
    <mergeCell ref="L2:Q2"/>
    <mergeCell ref="R2:S2"/>
    <mergeCell ref="T2:V2"/>
    <mergeCell ref="AB2:AJ2"/>
    <mergeCell ref="C4:H5"/>
    <mergeCell ref="L4:Q4"/>
    <mergeCell ref="R4:S5"/>
    <mergeCell ref="T4:V4"/>
    <mergeCell ref="AT3:BB3"/>
    <mergeCell ref="BC3:BE3"/>
    <mergeCell ref="BF3:BK3"/>
    <mergeCell ref="BL3:BT3"/>
    <mergeCell ref="BU3:BW3"/>
    <mergeCell ref="BX3:CC3"/>
    <mergeCell ref="BU2:BW2"/>
    <mergeCell ref="BX2:CC2"/>
    <mergeCell ref="C3:H3"/>
    <mergeCell ref="L3:Q3"/>
    <mergeCell ref="R3:S3"/>
    <mergeCell ref="T3:V3"/>
    <mergeCell ref="W3:AA3"/>
    <mergeCell ref="AB3:AJ3"/>
    <mergeCell ref="AK3:AM3"/>
    <mergeCell ref="AN3:AS3"/>
    <mergeCell ref="AK2:AM2"/>
    <mergeCell ref="AN2:AS2"/>
    <mergeCell ref="AT2:BB2"/>
    <mergeCell ref="BC2:BE2"/>
    <mergeCell ref="BF2:BK2"/>
    <mergeCell ref="BL2:BT2"/>
    <mergeCell ref="K7:K9"/>
    <mergeCell ref="L7:L9"/>
    <mergeCell ref="M7:M9"/>
    <mergeCell ref="N7:N9"/>
    <mergeCell ref="O7:O9"/>
    <mergeCell ref="P7:P9"/>
    <mergeCell ref="BX5:CC5"/>
    <mergeCell ref="B7:B9"/>
    <mergeCell ref="C7:C9"/>
    <mergeCell ref="D7:D9"/>
    <mergeCell ref="E7:E9"/>
    <mergeCell ref="F7:F9"/>
    <mergeCell ref="G7:G9"/>
    <mergeCell ref="H7:H9"/>
    <mergeCell ref="I7:I9"/>
    <mergeCell ref="J7:J9"/>
    <mergeCell ref="BL4:BT5"/>
    <mergeCell ref="BU4:BW4"/>
    <mergeCell ref="BX4:CC4"/>
    <mergeCell ref="L5:Q5"/>
    <mergeCell ref="T5:V5"/>
    <mergeCell ref="AK5:AM5"/>
    <mergeCell ref="AN5:AS5"/>
    <mergeCell ref="BC5:BE5"/>
    <mergeCell ref="BF5:BK5"/>
    <mergeCell ref="BU5:BW5"/>
    <mergeCell ref="AB4:AJ5"/>
    <mergeCell ref="AK4:AM4"/>
    <mergeCell ref="AN4:AS4"/>
    <mergeCell ref="AT4:BB5"/>
    <mergeCell ref="BC4:BE4"/>
    <mergeCell ref="BF4:BK4"/>
    <mergeCell ref="AM7:AS7"/>
    <mergeCell ref="AT7:AT9"/>
    <mergeCell ref="AU7:AU9"/>
    <mergeCell ref="AV7:BB7"/>
    <mergeCell ref="AW8:AZ8"/>
    <mergeCell ref="BA8:BA9"/>
    <mergeCell ref="BB8:BB9"/>
    <mergeCell ref="W7:W9"/>
    <mergeCell ref="X7:Y7"/>
    <mergeCell ref="Z7:AA7"/>
    <mergeCell ref="AB7:AB9"/>
    <mergeCell ref="AC7:AC9"/>
    <mergeCell ref="AD7:AJ7"/>
    <mergeCell ref="Q7:Q9"/>
    <mergeCell ref="R7:R9"/>
    <mergeCell ref="S7:S9"/>
    <mergeCell ref="T7:T9"/>
    <mergeCell ref="U7:U9"/>
    <mergeCell ref="V7:V9"/>
    <mergeCell ref="BN8:BN9"/>
    <mergeCell ref="BO8:BR8"/>
    <mergeCell ref="BS8:BS9"/>
    <mergeCell ref="BT8:BT9"/>
    <mergeCell ref="B11:B34"/>
    <mergeCell ref="C11:C22"/>
    <mergeCell ref="D11:D14"/>
    <mergeCell ref="E11:E14"/>
    <mergeCell ref="F11:F14"/>
    <mergeCell ref="G11:G14"/>
    <mergeCell ref="BU7:CC9"/>
    <mergeCell ref="AD8:AD9"/>
    <mergeCell ref="AE8:AH8"/>
    <mergeCell ref="AI8:AI9"/>
    <mergeCell ref="AJ8:AJ9"/>
    <mergeCell ref="AM8:AM9"/>
    <mergeCell ref="AN8:AQ8"/>
    <mergeCell ref="AR8:AR9"/>
    <mergeCell ref="AS8:AS9"/>
    <mergeCell ref="AV8:AV9"/>
    <mergeCell ref="BC7:BC9"/>
    <mergeCell ref="BD7:BD9"/>
    <mergeCell ref="BE7:BK7"/>
    <mergeCell ref="BL7:BL9"/>
    <mergeCell ref="BM7:BM9"/>
    <mergeCell ref="BN7:BT7"/>
    <mergeCell ref="BE8:BE9"/>
    <mergeCell ref="BF8:BI8"/>
    <mergeCell ref="BJ8:BJ9"/>
    <mergeCell ref="BK8:BK9"/>
    <mergeCell ref="AK7:AK9"/>
    <mergeCell ref="AL7:AL9"/>
    <mergeCell ref="H15:H18"/>
    <mergeCell ref="I15:I18"/>
    <mergeCell ref="BD11:BD14"/>
    <mergeCell ref="BL11:BL14"/>
    <mergeCell ref="BM11:BM14"/>
    <mergeCell ref="BU11:CC11"/>
    <mergeCell ref="BU12:CC12"/>
    <mergeCell ref="BU13:CC13"/>
    <mergeCell ref="BU14:CC14"/>
    <mergeCell ref="AC11:AC14"/>
    <mergeCell ref="AK11:AK14"/>
    <mergeCell ref="AL11:AL14"/>
    <mergeCell ref="AT11:AT14"/>
    <mergeCell ref="AU11:AU14"/>
    <mergeCell ref="BC11:BC14"/>
    <mergeCell ref="N11:N14"/>
    <mergeCell ref="O11:O14"/>
    <mergeCell ref="P11:P14"/>
    <mergeCell ref="Q11:Q14"/>
    <mergeCell ref="R11:R14"/>
    <mergeCell ref="AB11:AB14"/>
    <mergeCell ref="H11:H14"/>
    <mergeCell ref="I11:I14"/>
    <mergeCell ref="J11:J14"/>
    <mergeCell ref="K11:K14"/>
    <mergeCell ref="L11:L14"/>
    <mergeCell ref="M11:M14"/>
    <mergeCell ref="BM15:BM18"/>
    <mergeCell ref="BU15:CC15"/>
    <mergeCell ref="BU16:CC16"/>
    <mergeCell ref="BU17:CC17"/>
    <mergeCell ref="BU18:CC18"/>
    <mergeCell ref="D19:D22"/>
    <mergeCell ref="E19:E22"/>
    <mergeCell ref="F19:F22"/>
    <mergeCell ref="G19:G22"/>
    <mergeCell ref="H19:H22"/>
    <mergeCell ref="AL15:AL18"/>
    <mergeCell ref="AT15:AT18"/>
    <mergeCell ref="AU15:AU18"/>
    <mergeCell ref="BC15:BC18"/>
    <mergeCell ref="BD15:BD18"/>
    <mergeCell ref="BL15:BL18"/>
    <mergeCell ref="P15:P18"/>
    <mergeCell ref="Q15:Q18"/>
    <mergeCell ref="R15:R18"/>
    <mergeCell ref="AB15:AB18"/>
    <mergeCell ref="AC15:AC18"/>
    <mergeCell ref="AK15:AK18"/>
    <mergeCell ref="J15:J18"/>
    <mergeCell ref="K15:K18"/>
    <mergeCell ref="L15:L18"/>
    <mergeCell ref="M15:M18"/>
    <mergeCell ref="N15:N18"/>
    <mergeCell ref="O15:O18"/>
    <mergeCell ref="D15:D18"/>
    <mergeCell ref="E15:E18"/>
    <mergeCell ref="F15:F18"/>
    <mergeCell ref="G15:G18"/>
    <mergeCell ref="M23:M26"/>
    <mergeCell ref="N23:N26"/>
    <mergeCell ref="BU19:CC19"/>
    <mergeCell ref="BU20:CC20"/>
    <mergeCell ref="BU21:CC21"/>
    <mergeCell ref="BU22:CC22"/>
    <mergeCell ref="C23:C26"/>
    <mergeCell ref="D23:D26"/>
    <mergeCell ref="E23:E26"/>
    <mergeCell ref="F23:F26"/>
    <mergeCell ref="G23:G26"/>
    <mergeCell ref="H23:H26"/>
    <mergeCell ref="AK19:AK22"/>
    <mergeCell ref="AL19:AL22"/>
    <mergeCell ref="AT19:AT22"/>
    <mergeCell ref="AU19:AU22"/>
    <mergeCell ref="BC19:BC22"/>
    <mergeCell ref="BL19:BL22"/>
    <mergeCell ref="O19:O22"/>
    <mergeCell ref="P19:P22"/>
    <mergeCell ref="Q19:Q22"/>
    <mergeCell ref="R19:R22"/>
    <mergeCell ref="AB19:AB22"/>
    <mergeCell ref="AC19:AC22"/>
    <mergeCell ref="I19:I22"/>
    <mergeCell ref="J19:J22"/>
    <mergeCell ref="K19:K22"/>
    <mergeCell ref="L19:L22"/>
    <mergeCell ref="M19:M22"/>
    <mergeCell ref="N19:N22"/>
    <mergeCell ref="I27:I30"/>
    <mergeCell ref="J27:J30"/>
    <mergeCell ref="K27:K30"/>
    <mergeCell ref="L27:L30"/>
    <mergeCell ref="M27:M30"/>
    <mergeCell ref="N27:N30"/>
    <mergeCell ref="BU23:CC23"/>
    <mergeCell ref="BU24:CC24"/>
    <mergeCell ref="BU25:CC25"/>
    <mergeCell ref="BU26:CC26"/>
    <mergeCell ref="C27:C30"/>
    <mergeCell ref="D27:D30"/>
    <mergeCell ref="E27:E30"/>
    <mergeCell ref="F27:F30"/>
    <mergeCell ref="G27:G30"/>
    <mergeCell ref="H27:H30"/>
    <mergeCell ref="AK23:AK26"/>
    <mergeCell ref="AL23:AL26"/>
    <mergeCell ref="AT23:AT26"/>
    <mergeCell ref="AU23:AU26"/>
    <mergeCell ref="BC23:BC26"/>
    <mergeCell ref="BL23:BL26"/>
    <mergeCell ref="O23:O26"/>
    <mergeCell ref="P23:P26"/>
    <mergeCell ref="Q23:Q26"/>
    <mergeCell ref="R23:R26"/>
    <mergeCell ref="AB23:AB26"/>
    <mergeCell ref="AC23:AC26"/>
    <mergeCell ref="I23:I26"/>
    <mergeCell ref="J23:J26"/>
    <mergeCell ref="K23:K26"/>
    <mergeCell ref="L23:L26"/>
    <mergeCell ref="BL27:BL30"/>
    <mergeCell ref="BM27:BM30"/>
    <mergeCell ref="BU27:CC27"/>
    <mergeCell ref="BU28:CC28"/>
    <mergeCell ref="BU29:CC29"/>
    <mergeCell ref="BU30:CC30"/>
    <mergeCell ref="AK27:AK30"/>
    <mergeCell ref="AL27:AL30"/>
    <mergeCell ref="AT27:AT30"/>
    <mergeCell ref="AU27:AU30"/>
    <mergeCell ref="BC27:BC30"/>
    <mergeCell ref="BD27:BD30"/>
    <mergeCell ref="O27:O30"/>
    <mergeCell ref="P27:P30"/>
    <mergeCell ref="Q27:Q30"/>
    <mergeCell ref="R27:R30"/>
    <mergeCell ref="AB27:AB30"/>
    <mergeCell ref="AC27:AC30"/>
    <mergeCell ref="BM31:BM34"/>
    <mergeCell ref="BU31:CC31"/>
    <mergeCell ref="BU32:CC32"/>
    <mergeCell ref="BU33:CC33"/>
    <mergeCell ref="BU34:CC34"/>
    <mergeCell ref="AK31:AK34"/>
    <mergeCell ref="AL31:AL34"/>
    <mergeCell ref="AT31:AT34"/>
    <mergeCell ref="AU31:AU34"/>
    <mergeCell ref="BC31:BC34"/>
    <mergeCell ref="BD31:BD34"/>
    <mergeCell ref="O31:O34"/>
    <mergeCell ref="P31:P34"/>
    <mergeCell ref="Q31:Q34"/>
    <mergeCell ref="R31:R34"/>
    <mergeCell ref="AB31:AB34"/>
    <mergeCell ref="AC31:AC34"/>
    <mergeCell ref="H35:H38"/>
    <mergeCell ref="I35:I38"/>
    <mergeCell ref="J35:J38"/>
    <mergeCell ref="K35:K38"/>
    <mergeCell ref="L35:L38"/>
    <mergeCell ref="M35:M38"/>
    <mergeCell ref="B35:B54"/>
    <mergeCell ref="C35:C46"/>
    <mergeCell ref="D35:D38"/>
    <mergeCell ref="E35:E38"/>
    <mergeCell ref="F35:F38"/>
    <mergeCell ref="G35:G38"/>
    <mergeCell ref="D39:D42"/>
    <mergeCell ref="E39:E42"/>
    <mergeCell ref="F39:F42"/>
    <mergeCell ref="G39:G42"/>
    <mergeCell ref="BL31:BL34"/>
    <mergeCell ref="I31:I34"/>
    <mergeCell ref="J31:J34"/>
    <mergeCell ref="K31:K34"/>
    <mergeCell ref="L31:L34"/>
    <mergeCell ref="M31:M34"/>
    <mergeCell ref="N31:N34"/>
    <mergeCell ref="C31:C34"/>
    <mergeCell ref="D31:D34"/>
    <mergeCell ref="E31:E34"/>
    <mergeCell ref="F31:F34"/>
    <mergeCell ref="G31:G34"/>
    <mergeCell ref="H31:H34"/>
    <mergeCell ref="BD35:BD38"/>
    <mergeCell ref="BL35:BL38"/>
    <mergeCell ref="BM35:BM38"/>
    <mergeCell ref="BU35:CC35"/>
    <mergeCell ref="BU36:CC36"/>
    <mergeCell ref="BU37:CC37"/>
    <mergeCell ref="BU38:CC38"/>
    <mergeCell ref="AC35:AC38"/>
    <mergeCell ref="AK35:AK38"/>
    <mergeCell ref="AL35:AL38"/>
    <mergeCell ref="AT35:AT38"/>
    <mergeCell ref="AU35:AU38"/>
    <mergeCell ref="BC35:BC38"/>
    <mergeCell ref="N35:N38"/>
    <mergeCell ref="O35:O38"/>
    <mergeCell ref="P35:P38"/>
    <mergeCell ref="Q35:Q38"/>
    <mergeCell ref="R35:R38"/>
    <mergeCell ref="AB35:AB38"/>
    <mergeCell ref="H43:H46"/>
    <mergeCell ref="I43:I46"/>
    <mergeCell ref="BD39:BD42"/>
    <mergeCell ref="BL39:BL42"/>
    <mergeCell ref="BM39:BM42"/>
    <mergeCell ref="BU39:CC39"/>
    <mergeCell ref="BU40:CC40"/>
    <mergeCell ref="BU41:CC41"/>
    <mergeCell ref="BU42:CC42"/>
    <mergeCell ref="AC39:AC42"/>
    <mergeCell ref="AK39:AK42"/>
    <mergeCell ref="AL39:AL42"/>
    <mergeCell ref="AT39:AT42"/>
    <mergeCell ref="AU39:AU42"/>
    <mergeCell ref="BC39:BC42"/>
    <mergeCell ref="N39:N42"/>
    <mergeCell ref="O39:O42"/>
    <mergeCell ref="P39:P42"/>
    <mergeCell ref="Q39:Q42"/>
    <mergeCell ref="R39:R42"/>
    <mergeCell ref="AB39:AB42"/>
    <mergeCell ref="H39:H42"/>
    <mergeCell ref="I39:I42"/>
    <mergeCell ref="J39:J42"/>
    <mergeCell ref="K39:K42"/>
    <mergeCell ref="L39:L42"/>
    <mergeCell ref="M39:M42"/>
    <mergeCell ref="BM43:BM46"/>
    <mergeCell ref="BU43:CC43"/>
    <mergeCell ref="BU44:CC44"/>
    <mergeCell ref="BU45:CC45"/>
    <mergeCell ref="BU46:CC46"/>
    <mergeCell ref="C47:C54"/>
    <mergeCell ref="D47:D50"/>
    <mergeCell ref="E47:E50"/>
    <mergeCell ref="F47:F50"/>
    <mergeCell ref="G47:G50"/>
    <mergeCell ref="AL43:AL46"/>
    <mergeCell ref="AT43:AT46"/>
    <mergeCell ref="AU43:AU46"/>
    <mergeCell ref="BC43:BC46"/>
    <mergeCell ref="BD43:BD46"/>
    <mergeCell ref="BL43:BL46"/>
    <mergeCell ref="P43:P46"/>
    <mergeCell ref="Q43:Q46"/>
    <mergeCell ref="R43:R46"/>
    <mergeCell ref="AB43:AB46"/>
    <mergeCell ref="AC43:AC46"/>
    <mergeCell ref="AK43:AK46"/>
    <mergeCell ref="J43:J46"/>
    <mergeCell ref="K43:K46"/>
    <mergeCell ref="L43:L46"/>
    <mergeCell ref="M43:M46"/>
    <mergeCell ref="N43:N46"/>
    <mergeCell ref="O43:O46"/>
    <mergeCell ref="D43:D46"/>
    <mergeCell ref="E43:E46"/>
    <mergeCell ref="F43:F46"/>
    <mergeCell ref="G43:G46"/>
    <mergeCell ref="D51:D54"/>
    <mergeCell ref="E51:E54"/>
    <mergeCell ref="F51:F54"/>
    <mergeCell ref="G51:G54"/>
    <mergeCell ref="H51:H54"/>
    <mergeCell ref="I51:I54"/>
    <mergeCell ref="BD47:BD50"/>
    <mergeCell ref="BL47:BL50"/>
    <mergeCell ref="BM47:BM50"/>
    <mergeCell ref="BU47:CC47"/>
    <mergeCell ref="BU48:CC48"/>
    <mergeCell ref="BU49:CC49"/>
    <mergeCell ref="BU50:CC50"/>
    <mergeCell ref="AC47:AC50"/>
    <mergeCell ref="AK47:AK50"/>
    <mergeCell ref="AL47:AL50"/>
    <mergeCell ref="AT47:AT50"/>
    <mergeCell ref="AU47:AU50"/>
    <mergeCell ref="BC47:BC50"/>
    <mergeCell ref="N47:N50"/>
    <mergeCell ref="O47:O50"/>
    <mergeCell ref="P47:P50"/>
    <mergeCell ref="Q47:Q50"/>
    <mergeCell ref="R47:R50"/>
    <mergeCell ref="AB47:AB50"/>
    <mergeCell ref="H47:H50"/>
    <mergeCell ref="I47:I50"/>
    <mergeCell ref="J47:J50"/>
    <mergeCell ref="K47:K50"/>
    <mergeCell ref="L47:L50"/>
    <mergeCell ref="M47:M50"/>
    <mergeCell ref="I55:I58"/>
    <mergeCell ref="J55:J58"/>
    <mergeCell ref="K55:K58"/>
    <mergeCell ref="L55:L58"/>
    <mergeCell ref="BM51:BM54"/>
    <mergeCell ref="BU51:CC51"/>
    <mergeCell ref="BU52:CC52"/>
    <mergeCell ref="BU53:CC53"/>
    <mergeCell ref="BU54:CC54"/>
    <mergeCell ref="B55:B66"/>
    <mergeCell ref="C55:C58"/>
    <mergeCell ref="D55:D58"/>
    <mergeCell ref="E55:E58"/>
    <mergeCell ref="F55:F58"/>
    <mergeCell ref="AL51:AL54"/>
    <mergeCell ref="AT51:AT54"/>
    <mergeCell ref="AU51:AU54"/>
    <mergeCell ref="BC51:BC54"/>
    <mergeCell ref="BD51:BD54"/>
    <mergeCell ref="BL51:BL54"/>
    <mergeCell ref="P51:P54"/>
    <mergeCell ref="Q51:Q54"/>
    <mergeCell ref="R51:R54"/>
    <mergeCell ref="AB51:AB54"/>
    <mergeCell ref="AC51:AC54"/>
    <mergeCell ref="AK51:AK54"/>
    <mergeCell ref="J51:J54"/>
    <mergeCell ref="K51:K54"/>
    <mergeCell ref="L51:L54"/>
    <mergeCell ref="M51:M54"/>
    <mergeCell ref="N51:N54"/>
    <mergeCell ref="O51:O54"/>
    <mergeCell ref="C59:C66"/>
    <mergeCell ref="D59:D62"/>
    <mergeCell ref="E59:E62"/>
    <mergeCell ref="F59:F62"/>
    <mergeCell ref="G59:G62"/>
    <mergeCell ref="H59:H62"/>
    <mergeCell ref="D63:D66"/>
    <mergeCell ref="E63:E66"/>
    <mergeCell ref="F63:F66"/>
    <mergeCell ref="G63:G66"/>
    <mergeCell ref="BC55:BC58"/>
    <mergeCell ref="BD55:BD58"/>
    <mergeCell ref="BL55:BL58"/>
    <mergeCell ref="BM55:BM58"/>
    <mergeCell ref="BU55:CC55"/>
    <mergeCell ref="BU56:CC56"/>
    <mergeCell ref="BU57:CC57"/>
    <mergeCell ref="BU58:CC58"/>
    <mergeCell ref="AB55:AB58"/>
    <mergeCell ref="AC55:AC58"/>
    <mergeCell ref="AK55:AK58"/>
    <mergeCell ref="AL55:AL58"/>
    <mergeCell ref="AT55:AT58"/>
    <mergeCell ref="AU55:AU58"/>
    <mergeCell ref="M55:M58"/>
    <mergeCell ref="N55:N58"/>
    <mergeCell ref="O55:O58"/>
    <mergeCell ref="P55:P58"/>
    <mergeCell ref="Q55:Q58"/>
    <mergeCell ref="R55:R58"/>
    <mergeCell ref="G55:G58"/>
    <mergeCell ref="H55:H58"/>
    <mergeCell ref="H63:H66"/>
    <mergeCell ref="I63:I66"/>
    <mergeCell ref="J63:J66"/>
    <mergeCell ref="K63:K66"/>
    <mergeCell ref="L63:L66"/>
    <mergeCell ref="M63:M66"/>
    <mergeCell ref="BL59:BL62"/>
    <mergeCell ref="BM59:BM62"/>
    <mergeCell ref="BU59:CC59"/>
    <mergeCell ref="BU60:CC60"/>
    <mergeCell ref="BU61:CC61"/>
    <mergeCell ref="BU62:CC62"/>
    <mergeCell ref="AK59:AK62"/>
    <mergeCell ref="AL59:AL62"/>
    <mergeCell ref="AT59:AT62"/>
    <mergeCell ref="AU59:AU62"/>
    <mergeCell ref="BC59:BC62"/>
    <mergeCell ref="BD59:BD62"/>
    <mergeCell ref="O59:O62"/>
    <mergeCell ref="P59:P62"/>
    <mergeCell ref="Q59:Q62"/>
    <mergeCell ref="R59:R62"/>
    <mergeCell ref="AB59:AB62"/>
    <mergeCell ref="AC59:AC62"/>
    <mergeCell ref="I59:I62"/>
    <mergeCell ref="J59:J62"/>
    <mergeCell ref="K59:K62"/>
    <mergeCell ref="L59:L62"/>
    <mergeCell ref="M59:M62"/>
    <mergeCell ref="N59:N62"/>
    <mergeCell ref="BD63:BD66"/>
    <mergeCell ref="BL63:BL66"/>
    <mergeCell ref="BM63:BM66"/>
    <mergeCell ref="BU63:CC63"/>
    <mergeCell ref="BU64:CC64"/>
    <mergeCell ref="BU65:CC65"/>
    <mergeCell ref="BU66:CC66"/>
    <mergeCell ref="AC63:AC66"/>
    <mergeCell ref="AK63:AK66"/>
    <mergeCell ref="AL63:AL66"/>
    <mergeCell ref="AT63:AT66"/>
    <mergeCell ref="AU63:AU66"/>
    <mergeCell ref="BC63:BC66"/>
    <mergeCell ref="N63:N66"/>
    <mergeCell ref="O63:O66"/>
    <mergeCell ref="P63:P66"/>
    <mergeCell ref="Q63:Q66"/>
    <mergeCell ref="R63:R66"/>
    <mergeCell ref="AB63:AB66"/>
    <mergeCell ref="BF69:BK69"/>
    <mergeCell ref="BL69:BT69"/>
    <mergeCell ref="BU69:BW69"/>
    <mergeCell ref="BX69:CC69"/>
    <mergeCell ref="C70:H71"/>
    <mergeCell ref="R70:S71"/>
    <mergeCell ref="T70:V70"/>
    <mergeCell ref="AB70:AJ71"/>
    <mergeCell ref="AK70:AM70"/>
    <mergeCell ref="AN70:AS70"/>
    <mergeCell ref="BX68:CC68"/>
    <mergeCell ref="C69:H69"/>
    <mergeCell ref="R69:S69"/>
    <mergeCell ref="T69:V69"/>
    <mergeCell ref="W69:AA69"/>
    <mergeCell ref="AB69:AJ69"/>
    <mergeCell ref="AK69:AM69"/>
    <mergeCell ref="AN69:AS69"/>
    <mergeCell ref="AT69:BB69"/>
    <mergeCell ref="BC69:BE69"/>
    <mergeCell ref="AN68:AS68"/>
    <mergeCell ref="AT68:BB68"/>
    <mergeCell ref="BC68:BE68"/>
    <mergeCell ref="BF68:BK68"/>
    <mergeCell ref="BL68:BT68"/>
    <mergeCell ref="BU68:BW68"/>
    <mergeCell ref="C68:H68"/>
    <mergeCell ref="R68:S68"/>
    <mergeCell ref="T68:V68"/>
    <mergeCell ref="AB68:AJ68"/>
    <mergeCell ref="AK68:AM68"/>
    <mergeCell ref="T71:V71"/>
    <mergeCell ref="G73:G75"/>
    <mergeCell ref="H73:H75"/>
    <mergeCell ref="I73:I75"/>
    <mergeCell ref="J73:J75"/>
    <mergeCell ref="K73:K75"/>
    <mergeCell ref="L73:L75"/>
    <mergeCell ref="AN71:AS71"/>
    <mergeCell ref="BC71:BE71"/>
    <mergeCell ref="BF71:BK71"/>
    <mergeCell ref="BU71:BW71"/>
    <mergeCell ref="BX71:CC71"/>
    <mergeCell ref="B73:B75"/>
    <mergeCell ref="C73:C75"/>
    <mergeCell ref="D73:D75"/>
    <mergeCell ref="E73:E75"/>
    <mergeCell ref="F73:F75"/>
    <mergeCell ref="AT70:BB71"/>
    <mergeCell ref="BC70:BE70"/>
    <mergeCell ref="BF70:BK70"/>
    <mergeCell ref="BL70:BT71"/>
    <mergeCell ref="BU70:BW70"/>
    <mergeCell ref="BX70:CC70"/>
    <mergeCell ref="B68:B71"/>
    <mergeCell ref="AK71:AM71"/>
    <mergeCell ref="BU73:CC75"/>
    <mergeCell ref="AD74:AD75"/>
    <mergeCell ref="AE74:AH74"/>
    <mergeCell ref="AI74:AI75"/>
    <mergeCell ref="AJ74:AJ75"/>
    <mergeCell ref="AM74:AM75"/>
    <mergeCell ref="AM73:AS73"/>
    <mergeCell ref="AT73:AT75"/>
    <mergeCell ref="AU73:AU75"/>
    <mergeCell ref="AV73:BB73"/>
    <mergeCell ref="BC73:BC75"/>
    <mergeCell ref="BD73:BD75"/>
    <mergeCell ref="AN74:AQ74"/>
    <mergeCell ref="AR74:AR75"/>
    <mergeCell ref="AS74:AS75"/>
    <mergeCell ref="AV74:AV75"/>
    <mergeCell ref="Z73:AA73"/>
    <mergeCell ref="AB73:AB75"/>
    <mergeCell ref="AC73:AC75"/>
    <mergeCell ref="AD73:AJ73"/>
    <mergeCell ref="AK73:AK75"/>
    <mergeCell ref="AL73:AL75"/>
    <mergeCell ref="BK74:BK75"/>
    <mergeCell ref="BN74:BN75"/>
    <mergeCell ref="BO74:BR74"/>
    <mergeCell ref="BS74:BS75"/>
    <mergeCell ref="BT74:BT75"/>
    <mergeCell ref="B77:B96"/>
    <mergeCell ref="C77:C80"/>
    <mergeCell ref="D77:D80"/>
    <mergeCell ref="E77:E80"/>
    <mergeCell ref="F77:F80"/>
    <mergeCell ref="AW74:AZ74"/>
    <mergeCell ref="BA74:BA75"/>
    <mergeCell ref="BB74:BB75"/>
    <mergeCell ref="BE74:BE75"/>
    <mergeCell ref="BF74:BI74"/>
    <mergeCell ref="BJ74:BJ75"/>
    <mergeCell ref="BE73:BK73"/>
    <mergeCell ref="BL73:BL75"/>
    <mergeCell ref="BM73:BM75"/>
    <mergeCell ref="BN73:BT73"/>
    <mergeCell ref="S73:S75"/>
    <mergeCell ref="T73:T75"/>
    <mergeCell ref="U73:U75"/>
    <mergeCell ref="V73:V75"/>
    <mergeCell ref="W73:W75"/>
    <mergeCell ref="X73:Y73"/>
    <mergeCell ref="M73:M75"/>
    <mergeCell ref="N73:N75"/>
    <mergeCell ref="O73:O75"/>
    <mergeCell ref="P73:P75"/>
    <mergeCell ref="Q73:Q75"/>
    <mergeCell ref="R73:R75"/>
    <mergeCell ref="BD77:BD80"/>
    <mergeCell ref="BL77:BL80"/>
    <mergeCell ref="BM77:BM80"/>
    <mergeCell ref="BU77:CC77"/>
    <mergeCell ref="BU78:CC78"/>
    <mergeCell ref="BU79:CC79"/>
    <mergeCell ref="BU80:CC80"/>
    <mergeCell ref="AB77:AB80"/>
    <mergeCell ref="AC77:AC80"/>
    <mergeCell ref="AK77:AK80"/>
    <mergeCell ref="AL77:AL80"/>
    <mergeCell ref="AT77:AT80"/>
    <mergeCell ref="AU77:AU80"/>
    <mergeCell ref="M77:M80"/>
    <mergeCell ref="N77:N80"/>
    <mergeCell ref="O77:O80"/>
    <mergeCell ref="P77:P80"/>
    <mergeCell ref="Q77:Q80"/>
    <mergeCell ref="R77:R80"/>
    <mergeCell ref="I81:I84"/>
    <mergeCell ref="J81:J84"/>
    <mergeCell ref="K81:K84"/>
    <mergeCell ref="L81:L84"/>
    <mergeCell ref="M81:M84"/>
    <mergeCell ref="N81:N84"/>
    <mergeCell ref="C81:C88"/>
    <mergeCell ref="D81:D84"/>
    <mergeCell ref="E81:E84"/>
    <mergeCell ref="F81:F84"/>
    <mergeCell ref="G81:G84"/>
    <mergeCell ref="H81:H84"/>
    <mergeCell ref="D85:D88"/>
    <mergeCell ref="E85:E88"/>
    <mergeCell ref="F85:F88"/>
    <mergeCell ref="G85:G88"/>
    <mergeCell ref="BC77:BC80"/>
    <mergeCell ref="G77:G80"/>
    <mergeCell ref="H77:H80"/>
    <mergeCell ref="I77:I80"/>
    <mergeCell ref="J77:J80"/>
    <mergeCell ref="K77:K80"/>
    <mergeCell ref="L77:L80"/>
    <mergeCell ref="BL81:BL84"/>
    <mergeCell ref="BM81:BM84"/>
    <mergeCell ref="BU81:CC81"/>
    <mergeCell ref="BU82:CC82"/>
    <mergeCell ref="BU83:CC83"/>
    <mergeCell ref="BU84:CC84"/>
    <mergeCell ref="AK81:AK84"/>
    <mergeCell ref="AL81:AL84"/>
    <mergeCell ref="AT81:AT84"/>
    <mergeCell ref="AU81:AU84"/>
    <mergeCell ref="BC81:BC84"/>
    <mergeCell ref="BD81:BD84"/>
    <mergeCell ref="O81:O84"/>
    <mergeCell ref="P81:P84"/>
    <mergeCell ref="Q81:Q84"/>
    <mergeCell ref="R81:R84"/>
    <mergeCell ref="AB81:AB84"/>
    <mergeCell ref="AC81:AC84"/>
    <mergeCell ref="BL85:BL88"/>
    <mergeCell ref="BM85:BM88"/>
    <mergeCell ref="BU85:CC85"/>
    <mergeCell ref="BU86:CC86"/>
    <mergeCell ref="BU87:CC87"/>
    <mergeCell ref="BU88:CC88"/>
    <mergeCell ref="AC85:AC88"/>
    <mergeCell ref="AK85:AK88"/>
    <mergeCell ref="AL85:AL88"/>
    <mergeCell ref="AT85:AT88"/>
    <mergeCell ref="AU85:AU88"/>
    <mergeCell ref="BC85:BC88"/>
    <mergeCell ref="N85:N88"/>
    <mergeCell ref="O85:O88"/>
    <mergeCell ref="P85:P88"/>
    <mergeCell ref="Q85:Q88"/>
    <mergeCell ref="R85:R88"/>
    <mergeCell ref="AB85:AB88"/>
    <mergeCell ref="I89:I92"/>
    <mergeCell ref="J89:J92"/>
    <mergeCell ref="K89:K92"/>
    <mergeCell ref="L89:L92"/>
    <mergeCell ref="M89:M92"/>
    <mergeCell ref="N89:N92"/>
    <mergeCell ref="C89:C96"/>
    <mergeCell ref="D89:D92"/>
    <mergeCell ref="E89:E92"/>
    <mergeCell ref="F89:F92"/>
    <mergeCell ref="G89:G92"/>
    <mergeCell ref="H89:H92"/>
    <mergeCell ref="D93:D96"/>
    <mergeCell ref="E93:E96"/>
    <mergeCell ref="F93:F96"/>
    <mergeCell ref="G93:G96"/>
    <mergeCell ref="BD85:BD88"/>
    <mergeCell ref="H85:H88"/>
    <mergeCell ref="I85:I88"/>
    <mergeCell ref="J85:J88"/>
    <mergeCell ref="K85:K88"/>
    <mergeCell ref="L85:L88"/>
    <mergeCell ref="M85:M88"/>
    <mergeCell ref="BL89:BL92"/>
    <mergeCell ref="BM89:BM92"/>
    <mergeCell ref="BU89:CC89"/>
    <mergeCell ref="BU90:CC90"/>
    <mergeCell ref="BU91:CC91"/>
    <mergeCell ref="BU92:CC92"/>
    <mergeCell ref="AK89:AK92"/>
    <mergeCell ref="AL89:AL92"/>
    <mergeCell ref="AT89:AT92"/>
    <mergeCell ref="AU89:AU92"/>
    <mergeCell ref="BC89:BC92"/>
    <mergeCell ref="BD89:BD92"/>
    <mergeCell ref="O89:O92"/>
    <mergeCell ref="P89:P92"/>
    <mergeCell ref="Q89:Q92"/>
    <mergeCell ref="R89:R92"/>
    <mergeCell ref="AB89:AB92"/>
    <mergeCell ref="AC89:AC92"/>
    <mergeCell ref="BL93:BL96"/>
    <mergeCell ref="BM93:BM96"/>
    <mergeCell ref="BU93:CC93"/>
    <mergeCell ref="BU94:CC94"/>
    <mergeCell ref="BU95:CC95"/>
    <mergeCell ref="BU96:CC96"/>
    <mergeCell ref="AC93:AC96"/>
    <mergeCell ref="AK93:AK96"/>
    <mergeCell ref="AL93:AL96"/>
    <mergeCell ref="AT93:AT96"/>
    <mergeCell ref="AU93:AU96"/>
    <mergeCell ref="BC93:BC96"/>
    <mergeCell ref="N93:N96"/>
    <mergeCell ref="O93:O96"/>
    <mergeCell ref="P93:P96"/>
    <mergeCell ref="Q93:Q96"/>
    <mergeCell ref="R93:R96"/>
    <mergeCell ref="AB93:AB96"/>
    <mergeCell ref="H97:H100"/>
    <mergeCell ref="I97:I100"/>
    <mergeCell ref="J97:J100"/>
    <mergeCell ref="K97:K100"/>
    <mergeCell ref="L97:L100"/>
    <mergeCell ref="M97:M100"/>
    <mergeCell ref="B97:B116"/>
    <mergeCell ref="C97:C100"/>
    <mergeCell ref="D97:D100"/>
    <mergeCell ref="E97:E100"/>
    <mergeCell ref="F97:F100"/>
    <mergeCell ref="G97:G100"/>
    <mergeCell ref="C101:C108"/>
    <mergeCell ref="D101:D104"/>
    <mergeCell ref="E101:E104"/>
    <mergeCell ref="F101:F104"/>
    <mergeCell ref="BD93:BD96"/>
    <mergeCell ref="H93:H96"/>
    <mergeCell ref="I93:I96"/>
    <mergeCell ref="J93:J96"/>
    <mergeCell ref="K93:K96"/>
    <mergeCell ref="L93:L96"/>
    <mergeCell ref="M93:M96"/>
    <mergeCell ref="BD97:BD100"/>
    <mergeCell ref="BL97:BL100"/>
    <mergeCell ref="BM97:BM100"/>
    <mergeCell ref="BU97:CC97"/>
    <mergeCell ref="BU98:CC98"/>
    <mergeCell ref="BU99:CC99"/>
    <mergeCell ref="BU100:CC100"/>
    <mergeCell ref="AC97:AC100"/>
    <mergeCell ref="AK97:AK100"/>
    <mergeCell ref="AL97:AL100"/>
    <mergeCell ref="AT97:AT100"/>
    <mergeCell ref="AU97:AU100"/>
    <mergeCell ref="BC97:BC100"/>
    <mergeCell ref="N97:N100"/>
    <mergeCell ref="O97:O100"/>
    <mergeCell ref="P97:P100"/>
    <mergeCell ref="Q97:Q100"/>
    <mergeCell ref="R97:R100"/>
    <mergeCell ref="AB97:AB100"/>
    <mergeCell ref="G105:G108"/>
    <mergeCell ref="H105:H108"/>
    <mergeCell ref="I105:I108"/>
    <mergeCell ref="BC101:BC104"/>
    <mergeCell ref="BD101:BD104"/>
    <mergeCell ref="BL101:BL104"/>
    <mergeCell ref="BM101:BM104"/>
    <mergeCell ref="BU101:CC101"/>
    <mergeCell ref="BU102:CC102"/>
    <mergeCell ref="BU103:CC103"/>
    <mergeCell ref="BU104:CC104"/>
    <mergeCell ref="AB101:AB104"/>
    <mergeCell ref="AC101:AC104"/>
    <mergeCell ref="AK101:AK104"/>
    <mergeCell ref="AL101:AL104"/>
    <mergeCell ref="AT101:AT104"/>
    <mergeCell ref="AU101:AU104"/>
    <mergeCell ref="M101:M104"/>
    <mergeCell ref="N101:N104"/>
    <mergeCell ref="O101:O104"/>
    <mergeCell ref="P101:P104"/>
    <mergeCell ref="Q101:Q104"/>
    <mergeCell ref="R101:R104"/>
    <mergeCell ref="G101:G104"/>
    <mergeCell ref="H101:H104"/>
    <mergeCell ref="I101:I104"/>
    <mergeCell ref="J101:J104"/>
    <mergeCell ref="K101:K104"/>
    <mergeCell ref="L101:L104"/>
    <mergeCell ref="M109:M112"/>
    <mergeCell ref="BM105:BM108"/>
    <mergeCell ref="BU105:CC105"/>
    <mergeCell ref="BU106:CC106"/>
    <mergeCell ref="BU107:CC107"/>
    <mergeCell ref="BU108:CC108"/>
    <mergeCell ref="C109:C116"/>
    <mergeCell ref="D109:D112"/>
    <mergeCell ref="E109:E112"/>
    <mergeCell ref="F109:F112"/>
    <mergeCell ref="G109:G112"/>
    <mergeCell ref="AL105:AL108"/>
    <mergeCell ref="AT105:AT108"/>
    <mergeCell ref="AU105:AU108"/>
    <mergeCell ref="BC105:BC108"/>
    <mergeCell ref="BD105:BD108"/>
    <mergeCell ref="BL105:BL108"/>
    <mergeCell ref="P105:P108"/>
    <mergeCell ref="Q105:Q108"/>
    <mergeCell ref="R105:R108"/>
    <mergeCell ref="AB105:AB108"/>
    <mergeCell ref="AC105:AC108"/>
    <mergeCell ref="AK105:AK108"/>
    <mergeCell ref="J105:J108"/>
    <mergeCell ref="K105:K108"/>
    <mergeCell ref="L105:L108"/>
    <mergeCell ref="M105:M108"/>
    <mergeCell ref="N105:N108"/>
    <mergeCell ref="O105:O108"/>
    <mergeCell ref="D105:D108"/>
    <mergeCell ref="E105:E108"/>
    <mergeCell ref="F105:F108"/>
    <mergeCell ref="N113:N116"/>
    <mergeCell ref="O113:O116"/>
    <mergeCell ref="D113:D116"/>
    <mergeCell ref="E113:E116"/>
    <mergeCell ref="F113:F116"/>
    <mergeCell ref="G113:G116"/>
    <mergeCell ref="H113:H116"/>
    <mergeCell ref="I113:I116"/>
    <mergeCell ref="BD109:BD112"/>
    <mergeCell ref="BL109:BL112"/>
    <mergeCell ref="BM109:BM112"/>
    <mergeCell ref="BU109:CC109"/>
    <mergeCell ref="BU110:CC110"/>
    <mergeCell ref="BU111:CC111"/>
    <mergeCell ref="BU112:CC112"/>
    <mergeCell ref="AC109:AC112"/>
    <mergeCell ref="AK109:AK112"/>
    <mergeCell ref="AL109:AL112"/>
    <mergeCell ref="AT109:AT112"/>
    <mergeCell ref="AU109:AU112"/>
    <mergeCell ref="BC109:BC112"/>
    <mergeCell ref="N109:N112"/>
    <mergeCell ref="O109:O112"/>
    <mergeCell ref="P109:P112"/>
    <mergeCell ref="Q109:Q112"/>
    <mergeCell ref="R109:R112"/>
    <mergeCell ref="AB109:AB112"/>
    <mergeCell ref="H109:H112"/>
    <mergeCell ref="I109:I112"/>
    <mergeCell ref="J109:J112"/>
    <mergeCell ref="K109:K112"/>
    <mergeCell ref="L109:L112"/>
    <mergeCell ref="G117:G120"/>
    <mergeCell ref="H117:H120"/>
    <mergeCell ref="I117:I120"/>
    <mergeCell ref="J117:J120"/>
    <mergeCell ref="K117:K120"/>
    <mergeCell ref="L117:L120"/>
    <mergeCell ref="BM113:BM116"/>
    <mergeCell ref="BU113:CC113"/>
    <mergeCell ref="BU114:CC114"/>
    <mergeCell ref="BU115:CC115"/>
    <mergeCell ref="BU116:CC116"/>
    <mergeCell ref="B117:B160"/>
    <mergeCell ref="C117:C128"/>
    <mergeCell ref="D117:D120"/>
    <mergeCell ref="E117:E120"/>
    <mergeCell ref="F117:F120"/>
    <mergeCell ref="AL113:AL116"/>
    <mergeCell ref="AT113:AT116"/>
    <mergeCell ref="AU113:AU116"/>
    <mergeCell ref="BC113:BC116"/>
    <mergeCell ref="BD113:BD116"/>
    <mergeCell ref="BL113:BL116"/>
    <mergeCell ref="P113:P116"/>
    <mergeCell ref="Q113:Q116"/>
    <mergeCell ref="R113:R116"/>
    <mergeCell ref="AB113:AB116"/>
    <mergeCell ref="AC113:AC116"/>
    <mergeCell ref="AK113:AK116"/>
    <mergeCell ref="J113:J116"/>
    <mergeCell ref="K113:K116"/>
    <mergeCell ref="L113:L116"/>
    <mergeCell ref="M113:M116"/>
    <mergeCell ref="H121:H124"/>
    <mergeCell ref="I121:I124"/>
    <mergeCell ref="BC117:BC120"/>
    <mergeCell ref="BD117:BD120"/>
    <mergeCell ref="BL117:BL120"/>
    <mergeCell ref="BM117:BM120"/>
    <mergeCell ref="BU117:CC117"/>
    <mergeCell ref="BU118:CC118"/>
    <mergeCell ref="BU119:CC119"/>
    <mergeCell ref="BU120:CC120"/>
    <mergeCell ref="AB117:AB120"/>
    <mergeCell ref="AC117:AC120"/>
    <mergeCell ref="AK117:AK120"/>
    <mergeCell ref="AL117:AL120"/>
    <mergeCell ref="AT117:AT120"/>
    <mergeCell ref="AU117:AU120"/>
    <mergeCell ref="M117:M120"/>
    <mergeCell ref="N117:N120"/>
    <mergeCell ref="O117:O120"/>
    <mergeCell ref="P117:P120"/>
    <mergeCell ref="Q117:Q120"/>
    <mergeCell ref="R117:R120"/>
    <mergeCell ref="BM121:BM124"/>
    <mergeCell ref="BU121:CC121"/>
    <mergeCell ref="BU122:CC122"/>
    <mergeCell ref="BU123:CC123"/>
    <mergeCell ref="BU124:CC124"/>
    <mergeCell ref="D125:D128"/>
    <mergeCell ref="E125:E128"/>
    <mergeCell ref="F125:F128"/>
    <mergeCell ref="G125:G128"/>
    <mergeCell ref="H125:H128"/>
    <mergeCell ref="AL121:AL124"/>
    <mergeCell ref="AT121:AT124"/>
    <mergeCell ref="AU121:AU124"/>
    <mergeCell ref="BC121:BC124"/>
    <mergeCell ref="BD121:BD124"/>
    <mergeCell ref="BL121:BL124"/>
    <mergeCell ref="P121:P124"/>
    <mergeCell ref="Q121:Q124"/>
    <mergeCell ref="R121:R124"/>
    <mergeCell ref="AB121:AB124"/>
    <mergeCell ref="AC121:AC124"/>
    <mergeCell ref="AK121:AK124"/>
    <mergeCell ref="J121:J124"/>
    <mergeCell ref="K121:K124"/>
    <mergeCell ref="L121:L124"/>
    <mergeCell ref="M121:M124"/>
    <mergeCell ref="N121:N124"/>
    <mergeCell ref="O121:O124"/>
    <mergeCell ref="D121:D124"/>
    <mergeCell ref="E121:E124"/>
    <mergeCell ref="F121:F124"/>
    <mergeCell ref="G121:G124"/>
    <mergeCell ref="BM125:BM128"/>
    <mergeCell ref="BU125:CC125"/>
    <mergeCell ref="BU126:CC126"/>
    <mergeCell ref="BU127:CC127"/>
    <mergeCell ref="BU128:CC128"/>
    <mergeCell ref="AK125:AK128"/>
    <mergeCell ref="AL125:AL128"/>
    <mergeCell ref="AT125:AT128"/>
    <mergeCell ref="AU125:AU128"/>
    <mergeCell ref="BC125:BC128"/>
    <mergeCell ref="BD125:BD128"/>
    <mergeCell ref="O125:O128"/>
    <mergeCell ref="P125:P128"/>
    <mergeCell ref="Q125:Q128"/>
    <mergeCell ref="R125:R128"/>
    <mergeCell ref="AB125:AB128"/>
    <mergeCell ref="AC125:AC128"/>
    <mergeCell ref="I129:I132"/>
    <mergeCell ref="J129:J132"/>
    <mergeCell ref="K129:K132"/>
    <mergeCell ref="L129:L132"/>
    <mergeCell ref="M129:M132"/>
    <mergeCell ref="N129:N132"/>
    <mergeCell ref="C129:C156"/>
    <mergeCell ref="D129:D132"/>
    <mergeCell ref="E129:E132"/>
    <mergeCell ref="F129:F132"/>
    <mergeCell ref="G129:G132"/>
    <mergeCell ref="H129:H132"/>
    <mergeCell ref="D133:D136"/>
    <mergeCell ref="E133:E136"/>
    <mergeCell ref="F133:F136"/>
    <mergeCell ref="G133:G136"/>
    <mergeCell ref="BL125:BL128"/>
    <mergeCell ref="I125:I128"/>
    <mergeCell ref="J125:J128"/>
    <mergeCell ref="K125:K128"/>
    <mergeCell ref="L125:L128"/>
    <mergeCell ref="M125:M128"/>
    <mergeCell ref="N125:N128"/>
    <mergeCell ref="BL129:BL132"/>
    <mergeCell ref="BM129:BM132"/>
    <mergeCell ref="BU129:CC129"/>
    <mergeCell ref="BU130:CC130"/>
    <mergeCell ref="BU131:CC131"/>
    <mergeCell ref="BU132:CC132"/>
    <mergeCell ref="AK129:AK132"/>
    <mergeCell ref="AL129:AL132"/>
    <mergeCell ref="AT129:AT132"/>
    <mergeCell ref="AU129:AU132"/>
    <mergeCell ref="BC129:BC132"/>
    <mergeCell ref="BD129:BD132"/>
    <mergeCell ref="O129:O132"/>
    <mergeCell ref="P129:P132"/>
    <mergeCell ref="Q129:Q132"/>
    <mergeCell ref="R129:R132"/>
    <mergeCell ref="AB129:AB132"/>
    <mergeCell ref="AC129:AC132"/>
    <mergeCell ref="H137:H140"/>
    <mergeCell ref="I137:I140"/>
    <mergeCell ref="BD133:BD136"/>
    <mergeCell ref="BL133:BL136"/>
    <mergeCell ref="BM133:BM136"/>
    <mergeCell ref="BU133:CC133"/>
    <mergeCell ref="BU134:CC134"/>
    <mergeCell ref="BU135:CC135"/>
    <mergeCell ref="BU136:CC136"/>
    <mergeCell ref="AC133:AC136"/>
    <mergeCell ref="AK133:AK136"/>
    <mergeCell ref="AL133:AL136"/>
    <mergeCell ref="AT133:AT136"/>
    <mergeCell ref="AU133:AU136"/>
    <mergeCell ref="BC133:BC136"/>
    <mergeCell ref="N133:N136"/>
    <mergeCell ref="O133:O136"/>
    <mergeCell ref="P133:P136"/>
    <mergeCell ref="Q133:Q136"/>
    <mergeCell ref="R133:R136"/>
    <mergeCell ref="AB133:AB136"/>
    <mergeCell ref="H133:H136"/>
    <mergeCell ref="I133:I136"/>
    <mergeCell ref="J133:J136"/>
    <mergeCell ref="K133:K136"/>
    <mergeCell ref="L133:L136"/>
    <mergeCell ref="M133:M136"/>
    <mergeCell ref="BM137:BM140"/>
    <mergeCell ref="BU137:CC137"/>
    <mergeCell ref="BU138:CC138"/>
    <mergeCell ref="BU139:CC139"/>
    <mergeCell ref="BU140:CC140"/>
    <mergeCell ref="D141:D144"/>
    <mergeCell ref="E141:E144"/>
    <mergeCell ref="F141:F144"/>
    <mergeCell ref="G141:G144"/>
    <mergeCell ref="H141:H144"/>
    <mergeCell ref="AL137:AL140"/>
    <mergeCell ref="AT137:AT140"/>
    <mergeCell ref="AU137:AU140"/>
    <mergeCell ref="BC137:BC140"/>
    <mergeCell ref="BD137:BD140"/>
    <mergeCell ref="BL137:BL140"/>
    <mergeCell ref="P137:P140"/>
    <mergeCell ref="Q137:Q140"/>
    <mergeCell ref="R137:R140"/>
    <mergeCell ref="AB137:AB140"/>
    <mergeCell ref="AC137:AC140"/>
    <mergeCell ref="AK137:AK140"/>
    <mergeCell ref="J137:J140"/>
    <mergeCell ref="K137:K140"/>
    <mergeCell ref="L137:L140"/>
    <mergeCell ref="M137:M140"/>
    <mergeCell ref="N137:N140"/>
    <mergeCell ref="O137:O140"/>
    <mergeCell ref="D137:D140"/>
    <mergeCell ref="E137:E140"/>
    <mergeCell ref="F137:F140"/>
    <mergeCell ref="G137:G140"/>
    <mergeCell ref="H145:H148"/>
    <mergeCell ref="I145:I148"/>
    <mergeCell ref="BL141:BL144"/>
    <mergeCell ref="BM141:BM144"/>
    <mergeCell ref="BU141:CC141"/>
    <mergeCell ref="BU142:CC142"/>
    <mergeCell ref="BU143:CC143"/>
    <mergeCell ref="BU144:CC144"/>
    <mergeCell ref="AK141:AK144"/>
    <mergeCell ref="AL141:AL144"/>
    <mergeCell ref="AT141:AT144"/>
    <mergeCell ref="AU141:AU144"/>
    <mergeCell ref="BC141:BC144"/>
    <mergeCell ref="BD141:BD144"/>
    <mergeCell ref="O141:O144"/>
    <mergeCell ref="P141:P144"/>
    <mergeCell ref="Q141:Q144"/>
    <mergeCell ref="R141:R144"/>
    <mergeCell ref="AB141:AB144"/>
    <mergeCell ref="AC141:AC144"/>
    <mergeCell ref="I141:I144"/>
    <mergeCell ref="J141:J144"/>
    <mergeCell ref="K141:K144"/>
    <mergeCell ref="L141:L144"/>
    <mergeCell ref="M141:M144"/>
    <mergeCell ref="N141:N144"/>
    <mergeCell ref="BM145:BM148"/>
    <mergeCell ref="BU145:CC145"/>
    <mergeCell ref="BU146:CC146"/>
    <mergeCell ref="BU147:CC147"/>
    <mergeCell ref="BU148:CC148"/>
    <mergeCell ref="D149:D152"/>
    <mergeCell ref="E149:E152"/>
    <mergeCell ref="F149:F152"/>
    <mergeCell ref="G149:G152"/>
    <mergeCell ref="H149:H152"/>
    <mergeCell ref="AL145:AL148"/>
    <mergeCell ref="AT145:AT148"/>
    <mergeCell ref="AU145:AU148"/>
    <mergeCell ref="BC145:BC148"/>
    <mergeCell ref="BD145:BD148"/>
    <mergeCell ref="BL145:BL148"/>
    <mergeCell ref="P145:P148"/>
    <mergeCell ref="Q145:Q148"/>
    <mergeCell ref="R145:R148"/>
    <mergeCell ref="AB145:AB148"/>
    <mergeCell ref="AC145:AC148"/>
    <mergeCell ref="AK145:AK148"/>
    <mergeCell ref="J145:J148"/>
    <mergeCell ref="K145:K148"/>
    <mergeCell ref="L145:L148"/>
    <mergeCell ref="M145:M148"/>
    <mergeCell ref="N145:N148"/>
    <mergeCell ref="O145:O148"/>
    <mergeCell ref="D145:D148"/>
    <mergeCell ref="E145:E148"/>
    <mergeCell ref="F145:F148"/>
    <mergeCell ref="G145:G148"/>
    <mergeCell ref="N153:N156"/>
    <mergeCell ref="O153:O156"/>
    <mergeCell ref="D153:D156"/>
    <mergeCell ref="E153:E156"/>
    <mergeCell ref="F153:F156"/>
    <mergeCell ref="G153:G156"/>
    <mergeCell ref="H153:H156"/>
    <mergeCell ref="I153:I156"/>
    <mergeCell ref="BL149:BL152"/>
    <mergeCell ref="BM149:BM152"/>
    <mergeCell ref="BU149:CC149"/>
    <mergeCell ref="BU150:CC150"/>
    <mergeCell ref="BU151:CC151"/>
    <mergeCell ref="BU152:CC152"/>
    <mergeCell ref="AK149:AK152"/>
    <mergeCell ref="AL149:AL152"/>
    <mergeCell ref="AT149:AT152"/>
    <mergeCell ref="AU149:AU152"/>
    <mergeCell ref="BC149:BC152"/>
    <mergeCell ref="BD149:BD152"/>
    <mergeCell ref="O149:O152"/>
    <mergeCell ref="P149:P152"/>
    <mergeCell ref="Q149:Q152"/>
    <mergeCell ref="R149:R152"/>
    <mergeCell ref="AB149:AB152"/>
    <mergeCell ref="AC149:AC152"/>
    <mergeCell ref="I149:I152"/>
    <mergeCell ref="J149:J152"/>
    <mergeCell ref="K149:K152"/>
    <mergeCell ref="L149:L152"/>
    <mergeCell ref="M149:M152"/>
    <mergeCell ref="N149:N152"/>
    <mergeCell ref="H157:H160"/>
    <mergeCell ref="I157:I160"/>
    <mergeCell ref="J157:J160"/>
    <mergeCell ref="K157:K160"/>
    <mergeCell ref="L157:L160"/>
    <mergeCell ref="M157:M160"/>
    <mergeCell ref="BM153:BM156"/>
    <mergeCell ref="BU153:CC153"/>
    <mergeCell ref="BU154:CC154"/>
    <mergeCell ref="BU155:CC155"/>
    <mergeCell ref="BU156:CC156"/>
    <mergeCell ref="C157:C160"/>
    <mergeCell ref="D157:D160"/>
    <mergeCell ref="E157:E160"/>
    <mergeCell ref="F157:F160"/>
    <mergeCell ref="G157:G160"/>
    <mergeCell ref="AL153:AL156"/>
    <mergeCell ref="AT153:AT156"/>
    <mergeCell ref="AU153:AU156"/>
    <mergeCell ref="BC153:BC156"/>
    <mergeCell ref="BD153:BD156"/>
    <mergeCell ref="BL153:BL156"/>
    <mergeCell ref="P153:P156"/>
    <mergeCell ref="Q153:Q156"/>
    <mergeCell ref="R153:R156"/>
    <mergeCell ref="AB153:AB156"/>
    <mergeCell ref="AC153:AC156"/>
    <mergeCell ref="AK153:AK156"/>
    <mergeCell ref="J153:J156"/>
    <mergeCell ref="K153:K156"/>
    <mergeCell ref="L153:L156"/>
    <mergeCell ref="M153:M156"/>
    <mergeCell ref="BD157:BD160"/>
    <mergeCell ref="BL157:BL160"/>
    <mergeCell ref="BM157:BM160"/>
    <mergeCell ref="BU157:CC157"/>
    <mergeCell ref="BU158:CC158"/>
    <mergeCell ref="BU159:CC159"/>
    <mergeCell ref="BU160:CC160"/>
    <mergeCell ref="AC157:AC160"/>
    <mergeCell ref="AK157:AK160"/>
    <mergeCell ref="AL157:AL160"/>
    <mergeCell ref="AT157:AT160"/>
    <mergeCell ref="AU157:AU160"/>
    <mergeCell ref="BC157:BC160"/>
    <mergeCell ref="N157:N160"/>
    <mergeCell ref="O157:O160"/>
    <mergeCell ref="P157:P160"/>
    <mergeCell ref="Q157:Q160"/>
    <mergeCell ref="R157:R160"/>
    <mergeCell ref="AB157:AB160"/>
    <mergeCell ref="BX162:CC162"/>
    <mergeCell ref="C163:H163"/>
    <mergeCell ref="R163:S163"/>
    <mergeCell ref="T163:V163"/>
    <mergeCell ref="W163:AA163"/>
    <mergeCell ref="AB163:AJ163"/>
    <mergeCell ref="AK163:AM163"/>
    <mergeCell ref="AN163:AS163"/>
    <mergeCell ref="AT163:BB163"/>
    <mergeCell ref="BC163:BE163"/>
    <mergeCell ref="AN162:AS162"/>
    <mergeCell ref="AT162:BB162"/>
    <mergeCell ref="BC162:BE162"/>
    <mergeCell ref="BF162:BK162"/>
    <mergeCell ref="BL162:BT162"/>
    <mergeCell ref="BU162:BW162"/>
    <mergeCell ref="B162:B165"/>
    <mergeCell ref="C162:H162"/>
    <mergeCell ref="R162:S162"/>
    <mergeCell ref="T162:V162"/>
    <mergeCell ref="AB162:AJ162"/>
    <mergeCell ref="AK162:AM162"/>
    <mergeCell ref="T165:V165"/>
    <mergeCell ref="AK165:AM165"/>
    <mergeCell ref="AN165:AS165"/>
    <mergeCell ref="BC165:BE165"/>
    <mergeCell ref="BF165:BK165"/>
    <mergeCell ref="BU165:BW165"/>
    <mergeCell ref="BX165:CC165"/>
    <mergeCell ref="B167:B169"/>
    <mergeCell ref="C167:C169"/>
    <mergeCell ref="D167:D169"/>
    <mergeCell ref="E167:E169"/>
    <mergeCell ref="F167:F169"/>
    <mergeCell ref="AT164:BB165"/>
    <mergeCell ref="BC164:BE164"/>
    <mergeCell ref="BF164:BK164"/>
    <mergeCell ref="BL164:BT165"/>
    <mergeCell ref="BU164:BW164"/>
    <mergeCell ref="BX164:CC164"/>
    <mergeCell ref="BF163:BK163"/>
    <mergeCell ref="BL163:BT163"/>
    <mergeCell ref="BU163:BW163"/>
    <mergeCell ref="BX163:CC163"/>
    <mergeCell ref="C164:H165"/>
    <mergeCell ref="R164:S165"/>
    <mergeCell ref="T164:V164"/>
    <mergeCell ref="AB164:AJ165"/>
    <mergeCell ref="AK164:AM164"/>
    <mergeCell ref="AN164:AS164"/>
    <mergeCell ref="Z167:AA167"/>
    <mergeCell ref="AB167:AB169"/>
    <mergeCell ref="AC167:AC169"/>
    <mergeCell ref="AD167:AJ167"/>
    <mergeCell ref="AK167:AK169"/>
    <mergeCell ref="AL167:AL169"/>
    <mergeCell ref="S167:S169"/>
    <mergeCell ref="T167:T169"/>
    <mergeCell ref="U167:U169"/>
    <mergeCell ref="V167:V169"/>
    <mergeCell ref="W167:W169"/>
    <mergeCell ref="X167:Y167"/>
    <mergeCell ref="M167:M169"/>
    <mergeCell ref="N167:N169"/>
    <mergeCell ref="O167:O169"/>
    <mergeCell ref="P167:P169"/>
    <mergeCell ref="Q167:Q169"/>
    <mergeCell ref="R167:R169"/>
    <mergeCell ref="BE167:BK167"/>
    <mergeCell ref="BL167:BL169"/>
    <mergeCell ref="BM167:BM169"/>
    <mergeCell ref="BN167:BT167"/>
    <mergeCell ref="BU167:CC169"/>
    <mergeCell ref="AD168:AD169"/>
    <mergeCell ref="AE168:AH168"/>
    <mergeCell ref="AI168:AI169"/>
    <mergeCell ref="AJ168:AJ169"/>
    <mergeCell ref="AM168:AM169"/>
    <mergeCell ref="AM167:AS167"/>
    <mergeCell ref="AT167:AT169"/>
    <mergeCell ref="AU167:AU169"/>
    <mergeCell ref="AV167:BB167"/>
    <mergeCell ref="BC167:BC169"/>
    <mergeCell ref="BD167:BD169"/>
    <mergeCell ref="AN168:AQ168"/>
    <mergeCell ref="AR168:AR169"/>
    <mergeCell ref="AS168:AS169"/>
    <mergeCell ref="AV168:AV169"/>
    <mergeCell ref="G171:G174"/>
    <mergeCell ref="H171:H174"/>
    <mergeCell ref="I171:I174"/>
    <mergeCell ref="J171:J174"/>
    <mergeCell ref="K171:K174"/>
    <mergeCell ref="L171:L174"/>
    <mergeCell ref="BK168:BK169"/>
    <mergeCell ref="BN168:BN169"/>
    <mergeCell ref="BO168:BR168"/>
    <mergeCell ref="BS168:BS169"/>
    <mergeCell ref="BT168:BT169"/>
    <mergeCell ref="B171:B198"/>
    <mergeCell ref="C171:C194"/>
    <mergeCell ref="D171:D174"/>
    <mergeCell ref="E171:E174"/>
    <mergeCell ref="F171:F174"/>
    <mergeCell ref="AW168:AZ168"/>
    <mergeCell ref="BA168:BA169"/>
    <mergeCell ref="BB168:BB169"/>
    <mergeCell ref="BE168:BE169"/>
    <mergeCell ref="BF168:BI168"/>
    <mergeCell ref="BJ168:BJ169"/>
    <mergeCell ref="G167:G169"/>
    <mergeCell ref="H167:H169"/>
    <mergeCell ref="I167:I169"/>
    <mergeCell ref="J167:J169"/>
    <mergeCell ref="K167:K169"/>
    <mergeCell ref="L167:L169"/>
    <mergeCell ref="H175:H178"/>
    <mergeCell ref="I175:I178"/>
    <mergeCell ref="BC171:BC174"/>
    <mergeCell ref="BD171:BD174"/>
    <mergeCell ref="BL171:BL174"/>
    <mergeCell ref="BM171:BM174"/>
    <mergeCell ref="BU171:CC171"/>
    <mergeCell ref="BU172:CC172"/>
    <mergeCell ref="BU173:CC173"/>
    <mergeCell ref="BU174:CC174"/>
    <mergeCell ref="AB171:AB174"/>
    <mergeCell ref="AC171:AC174"/>
    <mergeCell ref="AK171:AK174"/>
    <mergeCell ref="AL171:AL174"/>
    <mergeCell ref="AT171:AT174"/>
    <mergeCell ref="AU171:AU174"/>
    <mergeCell ref="M171:M174"/>
    <mergeCell ref="N171:N174"/>
    <mergeCell ref="O171:O174"/>
    <mergeCell ref="P171:P174"/>
    <mergeCell ref="Q171:Q174"/>
    <mergeCell ref="R171:R174"/>
    <mergeCell ref="BM175:BM178"/>
    <mergeCell ref="BU175:CC175"/>
    <mergeCell ref="BU176:CC176"/>
    <mergeCell ref="BU177:CC177"/>
    <mergeCell ref="BU178:CC178"/>
    <mergeCell ref="D179:D182"/>
    <mergeCell ref="E179:E182"/>
    <mergeCell ref="F179:F182"/>
    <mergeCell ref="G179:G182"/>
    <mergeCell ref="H179:H182"/>
    <mergeCell ref="AL175:AL178"/>
    <mergeCell ref="AT175:AT178"/>
    <mergeCell ref="AU175:AU178"/>
    <mergeCell ref="BC175:BC178"/>
    <mergeCell ref="BD175:BD178"/>
    <mergeCell ref="BL175:BL178"/>
    <mergeCell ref="P175:P178"/>
    <mergeCell ref="Q175:Q178"/>
    <mergeCell ref="R175:R178"/>
    <mergeCell ref="AB175:AB178"/>
    <mergeCell ref="AC175:AC178"/>
    <mergeCell ref="AK175:AK178"/>
    <mergeCell ref="J175:J178"/>
    <mergeCell ref="K175:K178"/>
    <mergeCell ref="L175:L178"/>
    <mergeCell ref="M175:M178"/>
    <mergeCell ref="N175:N178"/>
    <mergeCell ref="O175:O178"/>
    <mergeCell ref="D175:D178"/>
    <mergeCell ref="E175:E178"/>
    <mergeCell ref="F175:F178"/>
    <mergeCell ref="G175:G178"/>
    <mergeCell ref="H183:H186"/>
    <mergeCell ref="I183:I186"/>
    <mergeCell ref="BL179:BL182"/>
    <mergeCell ref="BM179:BM182"/>
    <mergeCell ref="BU179:CC179"/>
    <mergeCell ref="BU180:CC180"/>
    <mergeCell ref="BU181:CC181"/>
    <mergeCell ref="BU182:CC182"/>
    <mergeCell ref="AK179:AK182"/>
    <mergeCell ref="AL179:AL182"/>
    <mergeCell ref="AT179:AT182"/>
    <mergeCell ref="AU179:AU182"/>
    <mergeCell ref="BC179:BC182"/>
    <mergeCell ref="BD179:BD182"/>
    <mergeCell ref="O179:O182"/>
    <mergeCell ref="P179:P182"/>
    <mergeCell ref="Q179:Q182"/>
    <mergeCell ref="R179:R182"/>
    <mergeCell ref="AB179:AB182"/>
    <mergeCell ref="AC179:AC182"/>
    <mergeCell ref="I179:I182"/>
    <mergeCell ref="J179:J182"/>
    <mergeCell ref="K179:K182"/>
    <mergeCell ref="L179:L182"/>
    <mergeCell ref="M179:M182"/>
    <mergeCell ref="N179:N182"/>
    <mergeCell ref="BM183:BM186"/>
    <mergeCell ref="BU183:CC183"/>
    <mergeCell ref="BU184:CC184"/>
    <mergeCell ref="BU185:CC185"/>
    <mergeCell ref="BU186:CC186"/>
    <mergeCell ref="D187:D190"/>
    <mergeCell ref="E187:E190"/>
    <mergeCell ref="F187:F190"/>
    <mergeCell ref="G187:G190"/>
    <mergeCell ref="H187:H190"/>
    <mergeCell ref="AL183:AL186"/>
    <mergeCell ref="AT183:AT186"/>
    <mergeCell ref="AU183:AU186"/>
    <mergeCell ref="BC183:BC186"/>
    <mergeCell ref="BD183:BD186"/>
    <mergeCell ref="BL183:BL186"/>
    <mergeCell ref="P183:P186"/>
    <mergeCell ref="Q183:Q186"/>
    <mergeCell ref="R183:R186"/>
    <mergeCell ref="AB183:AB186"/>
    <mergeCell ref="AC183:AC186"/>
    <mergeCell ref="AK183:AK186"/>
    <mergeCell ref="J183:J186"/>
    <mergeCell ref="K183:K186"/>
    <mergeCell ref="L183:L186"/>
    <mergeCell ref="M183:M186"/>
    <mergeCell ref="N183:N186"/>
    <mergeCell ref="O183:O186"/>
    <mergeCell ref="D183:D186"/>
    <mergeCell ref="E183:E186"/>
    <mergeCell ref="F183:F186"/>
    <mergeCell ref="G183:G186"/>
    <mergeCell ref="H191:H194"/>
    <mergeCell ref="I191:I194"/>
    <mergeCell ref="BL187:BL190"/>
    <mergeCell ref="BM187:BM190"/>
    <mergeCell ref="BU187:CC187"/>
    <mergeCell ref="BU188:CC188"/>
    <mergeCell ref="BU189:CC189"/>
    <mergeCell ref="BU190:CC190"/>
    <mergeCell ref="AK187:AK190"/>
    <mergeCell ref="AL187:AL190"/>
    <mergeCell ref="AT187:AT190"/>
    <mergeCell ref="AU187:AU190"/>
    <mergeCell ref="BC187:BC190"/>
    <mergeCell ref="BD187:BD190"/>
    <mergeCell ref="O187:O190"/>
    <mergeCell ref="P187:P190"/>
    <mergeCell ref="Q187:Q190"/>
    <mergeCell ref="R187:R190"/>
    <mergeCell ref="AB187:AB190"/>
    <mergeCell ref="AC187:AC190"/>
    <mergeCell ref="I187:I190"/>
    <mergeCell ref="J187:J190"/>
    <mergeCell ref="K187:K190"/>
    <mergeCell ref="L187:L190"/>
    <mergeCell ref="M187:M190"/>
    <mergeCell ref="N187:N190"/>
    <mergeCell ref="BM191:BM194"/>
    <mergeCell ref="BU191:CC191"/>
    <mergeCell ref="BU192:CC192"/>
    <mergeCell ref="BU193:CC193"/>
    <mergeCell ref="BU194:CC194"/>
    <mergeCell ref="C195:C198"/>
    <mergeCell ref="D195:D198"/>
    <mergeCell ref="E195:E198"/>
    <mergeCell ref="F195:F198"/>
    <mergeCell ref="G195:G198"/>
    <mergeCell ref="AL191:AL194"/>
    <mergeCell ref="AT191:AT194"/>
    <mergeCell ref="AU191:AU194"/>
    <mergeCell ref="BC191:BC194"/>
    <mergeCell ref="BD191:BD194"/>
    <mergeCell ref="BL191:BL194"/>
    <mergeCell ref="P191:P194"/>
    <mergeCell ref="Q191:Q194"/>
    <mergeCell ref="R191:R194"/>
    <mergeCell ref="AB191:AB194"/>
    <mergeCell ref="AC191:AC194"/>
    <mergeCell ref="AK191:AK194"/>
    <mergeCell ref="J191:J194"/>
    <mergeCell ref="K191:K194"/>
    <mergeCell ref="L191:L194"/>
    <mergeCell ref="M191:M194"/>
    <mergeCell ref="N191:N194"/>
    <mergeCell ref="O191:O194"/>
    <mergeCell ref="D191:D194"/>
    <mergeCell ref="E191:E194"/>
    <mergeCell ref="F191:F194"/>
    <mergeCell ref="G191:G194"/>
    <mergeCell ref="BL195:BL198"/>
    <mergeCell ref="BM195:BM198"/>
    <mergeCell ref="BU195:CC195"/>
    <mergeCell ref="BU196:CC196"/>
    <mergeCell ref="BU197:CC197"/>
    <mergeCell ref="BU198:CC198"/>
    <mergeCell ref="AC195:AC198"/>
    <mergeCell ref="AK195:AK198"/>
    <mergeCell ref="AL195:AL198"/>
    <mergeCell ref="AT195:AT198"/>
    <mergeCell ref="AU195:AU198"/>
    <mergeCell ref="BC195:BC198"/>
    <mergeCell ref="N195:N198"/>
    <mergeCell ref="O195:O198"/>
    <mergeCell ref="P195:P198"/>
    <mergeCell ref="Q195:Q198"/>
    <mergeCell ref="R195:R198"/>
    <mergeCell ref="AB195:AB198"/>
    <mergeCell ref="H199:H202"/>
    <mergeCell ref="I199:I202"/>
    <mergeCell ref="J199:J202"/>
    <mergeCell ref="K199:K202"/>
    <mergeCell ref="L199:L202"/>
    <mergeCell ref="M199:M202"/>
    <mergeCell ref="B199:B214"/>
    <mergeCell ref="C199:C214"/>
    <mergeCell ref="D199:D202"/>
    <mergeCell ref="E199:E202"/>
    <mergeCell ref="F199:F202"/>
    <mergeCell ref="G199:G202"/>
    <mergeCell ref="D203:D206"/>
    <mergeCell ref="E203:E206"/>
    <mergeCell ref="F203:F206"/>
    <mergeCell ref="G203:G206"/>
    <mergeCell ref="BD195:BD198"/>
    <mergeCell ref="H195:H198"/>
    <mergeCell ref="I195:I198"/>
    <mergeCell ref="J195:J198"/>
    <mergeCell ref="K195:K198"/>
    <mergeCell ref="L195:L198"/>
    <mergeCell ref="M195:M198"/>
    <mergeCell ref="BD199:BD202"/>
    <mergeCell ref="BL199:BL202"/>
    <mergeCell ref="BM199:BM202"/>
    <mergeCell ref="BU199:CC199"/>
    <mergeCell ref="BU200:CC200"/>
    <mergeCell ref="BU201:CC201"/>
    <mergeCell ref="BU202:CC202"/>
    <mergeCell ref="AC199:AC202"/>
    <mergeCell ref="AK199:AK202"/>
    <mergeCell ref="AL199:AL202"/>
    <mergeCell ref="AT199:AT202"/>
    <mergeCell ref="AU199:AU202"/>
    <mergeCell ref="BC199:BC202"/>
    <mergeCell ref="N199:N202"/>
    <mergeCell ref="O199:O202"/>
    <mergeCell ref="P199:P202"/>
    <mergeCell ref="Q199:Q202"/>
    <mergeCell ref="R199:R202"/>
    <mergeCell ref="AB199:AB202"/>
    <mergeCell ref="H207:H210"/>
    <mergeCell ref="I207:I210"/>
    <mergeCell ref="BD203:BD206"/>
    <mergeCell ref="BL203:BL206"/>
    <mergeCell ref="BM203:BM206"/>
    <mergeCell ref="BU203:CC203"/>
    <mergeCell ref="BU204:CC204"/>
    <mergeCell ref="BU205:CC205"/>
    <mergeCell ref="BU206:CC206"/>
    <mergeCell ref="AC203:AC206"/>
    <mergeCell ref="AK203:AK206"/>
    <mergeCell ref="AL203:AL206"/>
    <mergeCell ref="AT203:AT206"/>
    <mergeCell ref="AU203:AU206"/>
    <mergeCell ref="BC203:BC206"/>
    <mergeCell ref="N203:N206"/>
    <mergeCell ref="O203:O206"/>
    <mergeCell ref="P203:P206"/>
    <mergeCell ref="Q203:Q206"/>
    <mergeCell ref="R203:R206"/>
    <mergeCell ref="AB203:AB206"/>
    <mergeCell ref="H203:H206"/>
    <mergeCell ref="I203:I206"/>
    <mergeCell ref="J203:J206"/>
    <mergeCell ref="K203:K206"/>
    <mergeCell ref="L203:L206"/>
    <mergeCell ref="M203:M206"/>
    <mergeCell ref="BM207:BM210"/>
    <mergeCell ref="BU207:CC207"/>
    <mergeCell ref="BU208:CC208"/>
    <mergeCell ref="BU209:CC209"/>
    <mergeCell ref="BU210:CC210"/>
    <mergeCell ref="D211:D214"/>
    <mergeCell ref="E211:E214"/>
    <mergeCell ref="F211:F214"/>
    <mergeCell ref="G211:G214"/>
    <mergeCell ref="H211:H214"/>
    <mergeCell ref="AL207:AL210"/>
    <mergeCell ref="AT207:AT210"/>
    <mergeCell ref="AU207:AU210"/>
    <mergeCell ref="BC207:BC210"/>
    <mergeCell ref="BD207:BD210"/>
    <mergeCell ref="BL207:BL210"/>
    <mergeCell ref="P207:P210"/>
    <mergeCell ref="Q207:Q210"/>
    <mergeCell ref="R207:R210"/>
    <mergeCell ref="AB207:AB210"/>
    <mergeCell ref="AC207:AC210"/>
    <mergeCell ref="AK207:AK210"/>
    <mergeCell ref="J207:J210"/>
    <mergeCell ref="K207:K210"/>
    <mergeCell ref="L207:L210"/>
    <mergeCell ref="M207:M210"/>
    <mergeCell ref="N207:N210"/>
    <mergeCell ref="O207:O210"/>
    <mergeCell ref="D207:D210"/>
    <mergeCell ref="E207:E210"/>
    <mergeCell ref="F207:F210"/>
    <mergeCell ref="G207:G210"/>
    <mergeCell ref="BM211:BM214"/>
    <mergeCell ref="BU211:CC211"/>
    <mergeCell ref="BU212:CC212"/>
    <mergeCell ref="BU213:CC213"/>
    <mergeCell ref="BU214:CC214"/>
    <mergeCell ref="AK211:AK214"/>
    <mergeCell ref="AL211:AL214"/>
    <mergeCell ref="AT211:AT214"/>
    <mergeCell ref="AU211:AU214"/>
    <mergeCell ref="BC211:BC214"/>
    <mergeCell ref="BD211:BD214"/>
    <mergeCell ref="O211:O214"/>
    <mergeCell ref="P211:P214"/>
    <mergeCell ref="Q211:Q214"/>
    <mergeCell ref="R211:R214"/>
    <mergeCell ref="AB211:AB214"/>
    <mergeCell ref="AC211:AC214"/>
    <mergeCell ref="H215:H218"/>
    <mergeCell ref="I215:I218"/>
    <mergeCell ref="J215:J218"/>
    <mergeCell ref="K215:K218"/>
    <mergeCell ref="L215:L218"/>
    <mergeCell ref="M215:M218"/>
    <mergeCell ref="B215:B230"/>
    <mergeCell ref="C215:C226"/>
    <mergeCell ref="D215:D218"/>
    <mergeCell ref="E215:E218"/>
    <mergeCell ref="F215:F218"/>
    <mergeCell ref="G215:G218"/>
    <mergeCell ref="D219:D222"/>
    <mergeCell ref="E219:E222"/>
    <mergeCell ref="F219:F222"/>
    <mergeCell ref="G219:G222"/>
    <mergeCell ref="BL211:BL214"/>
    <mergeCell ref="I211:I214"/>
    <mergeCell ref="J211:J214"/>
    <mergeCell ref="K211:K214"/>
    <mergeCell ref="L211:L214"/>
    <mergeCell ref="M211:M214"/>
    <mergeCell ref="N211:N214"/>
    <mergeCell ref="M219:M222"/>
    <mergeCell ref="BD215:BD218"/>
    <mergeCell ref="BL215:BL218"/>
    <mergeCell ref="BM215:BM218"/>
    <mergeCell ref="BU215:CC215"/>
    <mergeCell ref="BU216:CC216"/>
    <mergeCell ref="BU217:CC217"/>
    <mergeCell ref="BU218:CC218"/>
    <mergeCell ref="AC215:AC218"/>
    <mergeCell ref="AK215:AK218"/>
    <mergeCell ref="AL215:AL218"/>
    <mergeCell ref="AT215:AT218"/>
    <mergeCell ref="AU215:AU218"/>
    <mergeCell ref="BC215:BC218"/>
    <mergeCell ref="N215:N218"/>
    <mergeCell ref="O215:O218"/>
    <mergeCell ref="P215:P218"/>
    <mergeCell ref="Q215:Q218"/>
    <mergeCell ref="R215:R218"/>
    <mergeCell ref="AB215:AB218"/>
    <mergeCell ref="N223:N226"/>
    <mergeCell ref="O223:O226"/>
    <mergeCell ref="D223:D226"/>
    <mergeCell ref="E223:E226"/>
    <mergeCell ref="F223:F226"/>
    <mergeCell ref="G223:G226"/>
    <mergeCell ref="H223:H226"/>
    <mergeCell ref="I223:I226"/>
    <mergeCell ref="BD219:BD222"/>
    <mergeCell ref="BL219:BL222"/>
    <mergeCell ref="BM219:BM222"/>
    <mergeCell ref="BU219:CC219"/>
    <mergeCell ref="BU220:CC220"/>
    <mergeCell ref="BU221:CC221"/>
    <mergeCell ref="BU222:CC222"/>
    <mergeCell ref="AC219:AC222"/>
    <mergeCell ref="AK219:AK222"/>
    <mergeCell ref="AL219:AL222"/>
    <mergeCell ref="AT219:AT222"/>
    <mergeCell ref="AU219:AU222"/>
    <mergeCell ref="BC219:BC222"/>
    <mergeCell ref="N219:N222"/>
    <mergeCell ref="O219:O222"/>
    <mergeCell ref="P219:P222"/>
    <mergeCell ref="Q219:Q222"/>
    <mergeCell ref="R219:R222"/>
    <mergeCell ref="AB219:AB222"/>
    <mergeCell ref="H219:H222"/>
    <mergeCell ref="I219:I222"/>
    <mergeCell ref="J219:J222"/>
    <mergeCell ref="K219:K222"/>
    <mergeCell ref="L219:L222"/>
    <mergeCell ref="H227:H230"/>
    <mergeCell ref="I227:I230"/>
    <mergeCell ref="J227:J230"/>
    <mergeCell ref="K227:K230"/>
    <mergeCell ref="L227:L230"/>
    <mergeCell ref="M227:M230"/>
    <mergeCell ref="BM223:BM226"/>
    <mergeCell ref="BU223:CC223"/>
    <mergeCell ref="BU224:CC224"/>
    <mergeCell ref="BU225:CC225"/>
    <mergeCell ref="BU226:CC226"/>
    <mergeCell ref="C227:C230"/>
    <mergeCell ref="D227:D230"/>
    <mergeCell ref="E227:E230"/>
    <mergeCell ref="F227:F230"/>
    <mergeCell ref="G227:G230"/>
    <mergeCell ref="AL223:AL226"/>
    <mergeCell ref="AT223:AT226"/>
    <mergeCell ref="AU223:AU226"/>
    <mergeCell ref="BC223:BC226"/>
    <mergeCell ref="BD223:BD226"/>
    <mergeCell ref="BL223:BL226"/>
    <mergeCell ref="P223:P226"/>
    <mergeCell ref="Q223:Q226"/>
    <mergeCell ref="R223:R226"/>
    <mergeCell ref="AB223:AB226"/>
    <mergeCell ref="AC223:AC226"/>
    <mergeCell ref="AK223:AK226"/>
    <mergeCell ref="J223:J226"/>
    <mergeCell ref="K223:K226"/>
    <mergeCell ref="L223:L226"/>
    <mergeCell ref="M223:M226"/>
    <mergeCell ref="BD227:BD230"/>
    <mergeCell ref="BL227:BL230"/>
    <mergeCell ref="BM227:BM230"/>
    <mergeCell ref="BU227:CC227"/>
    <mergeCell ref="BU228:CC228"/>
    <mergeCell ref="BU229:CC229"/>
    <mergeCell ref="BU230:CC230"/>
    <mergeCell ref="AC227:AC230"/>
    <mergeCell ref="AK227:AK230"/>
    <mergeCell ref="AL227:AL230"/>
    <mergeCell ref="AT227:AT230"/>
    <mergeCell ref="AU227:AU230"/>
    <mergeCell ref="BC227:BC230"/>
    <mergeCell ref="N227:N230"/>
    <mergeCell ref="O227:O230"/>
    <mergeCell ref="P227:P230"/>
    <mergeCell ref="Q227:Q230"/>
    <mergeCell ref="R227:R230"/>
    <mergeCell ref="AB227:AB230"/>
    <mergeCell ref="BX232:CC232"/>
    <mergeCell ref="C233:H233"/>
    <mergeCell ref="R233:S233"/>
    <mergeCell ref="T233:V233"/>
    <mergeCell ref="W233:AA233"/>
    <mergeCell ref="AB233:AJ233"/>
    <mergeCell ref="AK233:AM233"/>
    <mergeCell ref="AN233:AS233"/>
    <mergeCell ref="AT233:BB233"/>
    <mergeCell ref="BC233:BE233"/>
    <mergeCell ref="AN232:AS232"/>
    <mergeCell ref="AT232:BB232"/>
    <mergeCell ref="BC232:BE232"/>
    <mergeCell ref="BF232:BK232"/>
    <mergeCell ref="BL232:BT232"/>
    <mergeCell ref="BU232:BW232"/>
    <mergeCell ref="B232:B235"/>
    <mergeCell ref="C232:H232"/>
    <mergeCell ref="R232:S232"/>
    <mergeCell ref="T232:V232"/>
    <mergeCell ref="AB232:AJ232"/>
    <mergeCell ref="AK232:AM232"/>
    <mergeCell ref="T235:V235"/>
    <mergeCell ref="AK235:AM235"/>
    <mergeCell ref="AN235:AS235"/>
    <mergeCell ref="BC235:BE235"/>
    <mergeCell ref="BF235:BK235"/>
    <mergeCell ref="BU235:BW235"/>
    <mergeCell ref="BX235:CC235"/>
    <mergeCell ref="B237:B239"/>
    <mergeCell ref="C237:C239"/>
    <mergeCell ref="D237:D239"/>
    <mergeCell ref="E237:E239"/>
    <mergeCell ref="F237:F239"/>
    <mergeCell ref="AT234:BB235"/>
    <mergeCell ref="BC234:BE234"/>
    <mergeCell ref="BF234:BK234"/>
    <mergeCell ref="BL234:BT235"/>
    <mergeCell ref="BU234:BW234"/>
    <mergeCell ref="BX234:CC234"/>
    <mergeCell ref="BF233:BK233"/>
    <mergeCell ref="BL233:BT233"/>
    <mergeCell ref="BU233:BW233"/>
    <mergeCell ref="BX233:CC233"/>
    <mergeCell ref="C234:H235"/>
    <mergeCell ref="R234:S235"/>
    <mergeCell ref="T234:V234"/>
    <mergeCell ref="AB234:AJ235"/>
    <mergeCell ref="AK234:AM234"/>
    <mergeCell ref="AN234:AS234"/>
    <mergeCell ref="Z237:AA237"/>
    <mergeCell ref="AB237:AB239"/>
    <mergeCell ref="AC237:AC239"/>
    <mergeCell ref="AD237:AJ237"/>
    <mergeCell ref="AK237:AK239"/>
    <mergeCell ref="AL237:AL239"/>
    <mergeCell ref="S237:S239"/>
    <mergeCell ref="T237:T239"/>
    <mergeCell ref="U237:U239"/>
    <mergeCell ref="V237:V239"/>
    <mergeCell ref="W237:W239"/>
    <mergeCell ref="X237:Y237"/>
    <mergeCell ref="M237:M239"/>
    <mergeCell ref="N237:N239"/>
    <mergeCell ref="O237:O239"/>
    <mergeCell ref="P237:P239"/>
    <mergeCell ref="Q237:Q239"/>
    <mergeCell ref="R237:R239"/>
    <mergeCell ref="BE237:BK237"/>
    <mergeCell ref="BL237:BL239"/>
    <mergeCell ref="BM237:BM239"/>
    <mergeCell ref="BN237:BT237"/>
    <mergeCell ref="BU237:CC239"/>
    <mergeCell ref="AD238:AD239"/>
    <mergeCell ref="AE238:AH238"/>
    <mergeCell ref="AI238:AI239"/>
    <mergeCell ref="AJ238:AJ239"/>
    <mergeCell ref="AM238:AM239"/>
    <mergeCell ref="AM237:AS237"/>
    <mergeCell ref="AT237:AT239"/>
    <mergeCell ref="AU237:AU239"/>
    <mergeCell ref="AV237:BB237"/>
    <mergeCell ref="BC237:BC239"/>
    <mergeCell ref="BD237:BD239"/>
    <mergeCell ref="AN238:AQ238"/>
    <mergeCell ref="AR238:AR239"/>
    <mergeCell ref="AS238:AS239"/>
    <mergeCell ref="AV238:AV239"/>
    <mergeCell ref="G241:G244"/>
    <mergeCell ref="H241:H244"/>
    <mergeCell ref="I241:I244"/>
    <mergeCell ref="J241:J244"/>
    <mergeCell ref="K241:K244"/>
    <mergeCell ref="L241:L244"/>
    <mergeCell ref="BK238:BK239"/>
    <mergeCell ref="BN238:BN239"/>
    <mergeCell ref="BO238:BR238"/>
    <mergeCell ref="BS238:BS239"/>
    <mergeCell ref="BT238:BT239"/>
    <mergeCell ref="B241:B296"/>
    <mergeCell ref="C241:C248"/>
    <mergeCell ref="D241:D244"/>
    <mergeCell ref="E241:E244"/>
    <mergeCell ref="F241:F244"/>
    <mergeCell ref="AW238:AZ238"/>
    <mergeCell ref="BA238:BA239"/>
    <mergeCell ref="BB238:BB239"/>
    <mergeCell ref="BE238:BE239"/>
    <mergeCell ref="BF238:BI238"/>
    <mergeCell ref="BJ238:BJ239"/>
    <mergeCell ref="G237:G239"/>
    <mergeCell ref="H237:H239"/>
    <mergeCell ref="I237:I239"/>
    <mergeCell ref="J237:J239"/>
    <mergeCell ref="K237:K239"/>
    <mergeCell ref="L237:L239"/>
    <mergeCell ref="H245:H248"/>
    <mergeCell ref="I245:I248"/>
    <mergeCell ref="BC241:BC244"/>
    <mergeCell ref="BD241:BD244"/>
    <mergeCell ref="BL241:BL244"/>
    <mergeCell ref="BM241:BM244"/>
    <mergeCell ref="BU241:CC241"/>
    <mergeCell ref="BU242:CC242"/>
    <mergeCell ref="BU243:CC243"/>
    <mergeCell ref="BU244:CC244"/>
    <mergeCell ref="AB241:AB244"/>
    <mergeCell ref="AC241:AC244"/>
    <mergeCell ref="AK241:AK244"/>
    <mergeCell ref="AL241:AL244"/>
    <mergeCell ref="AT241:AT244"/>
    <mergeCell ref="AU241:AU244"/>
    <mergeCell ref="M241:M244"/>
    <mergeCell ref="N241:N244"/>
    <mergeCell ref="O241:O244"/>
    <mergeCell ref="P241:P244"/>
    <mergeCell ref="Q241:Q244"/>
    <mergeCell ref="R241:R244"/>
    <mergeCell ref="BM245:BM248"/>
    <mergeCell ref="BU245:CC245"/>
    <mergeCell ref="BU246:CC246"/>
    <mergeCell ref="BU247:CC247"/>
    <mergeCell ref="BU248:CC248"/>
    <mergeCell ref="C249:C260"/>
    <mergeCell ref="D249:D252"/>
    <mergeCell ref="E249:E252"/>
    <mergeCell ref="F249:F252"/>
    <mergeCell ref="G249:G252"/>
    <mergeCell ref="AL245:AL248"/>
    <mergeCell ref="AT245:AT248"/>
    <mergeCell ref="AU245:AU248"/>
    <mergeCell ref="BC245:BC248"/>
    <mergeCell ref="BD245:BD248"/>
    <mergeCell ref="BL245:BL248"/>
    <mergeCell ref="P245:P248"/>
    <mergeCell ref="Q245:Q248"/>
    <mergeCell ref="R245:R248"/>
    <mergeCell ref="AB245:AB248"/>
    <mergeCell ref="AC245:AC248"/>
    <mergeCell ref="AK245:AK248"/>
    <mergeCell ref="J245:J248"/>
    <mergeCell ref="K245:K248"/>
    <mergeCell ref="L245:L248"/>
    <mergeCell ref="M245:M248"/>
    <mergeCell ref="N245:N248"/>
    <mergeCell ref="O245:O248"/>
    <mergeCell ref="D245:D248"/>
    <mergeCell ref="E245:E248"/>
    <mergeCell ref="F245:F248"/>
    <mergeCell ref="G245:G248"/>
    <mergeCell ref="H253:H256"/>
    <mergeCell ref="I253:I256"/>
    <mergeCell ref="BD249:BD252"/>
    <mergeCell ref="BL249:BL252"/>
    <mergeCell ref="BM249:BM252"/>
    <mergeCell ref="BU249:CC249"/>
    <mergeCell ref="BU250:CC250"/>
    <mergeCell ref="BU251:CC251"/>
    <mergeCell ref="BU252:CC252"/>
    <mergeCell ref="AC249:AC252"/>
    <mergeCell ref="AK249:AK252"/>
    <mergeCell ref="AL249:AL252"/>
    <mergeCell ref="AT249:AT252"/>
    <mergeCell ref="AU249:AU252"/>
    <mergeCell ref="BC249:BC252"/>
    <mergeCell ref="N249:N252"/>
    <mergeCell ref="O249:O252"/>
    <mergeCell ref="P249:P252"/>
    <mergeCell ref="Q249:Q252"/>
    <mergeCell ref="R249:R252"/>
    <mergeCell ref="AB249:AB252"/>
    <mergeCell ref="H249:H252"/>
    <mergeCell ref="I249:I252"/>
    <mergeCell ref="J249:J252"/>
    <mergeCell ref="K249:K252"/>
    <mergeCell ref="L249:L252"/>
    <mergeCell ref="M249:M252"/>
    <mergeCell ref="BM253:BM256"/>
    <mergeCell ref="BU253:CC253"/>
    <mergeCell ref="BU254:CC254"/>
    <mergeCell ref="BU255:CC255"/>
    <mergeCell ref="BU256:CC256"/>
    <mergeCell ref="D257:D260"/>
    <mergeCell ref="E257:E260"/>
    <mergeCell ref="F257:F260"/>
    <mergeCell ref="G257:G260"/>
    <mergeCell ref="H257:H260"/>
    <mergeCell ref="AL253:AL256"/>
    <mergeCell ref="AT253:AT256"/>
    <mergeCell ref="AU253:AU256"/>
    <mergeCell ref="BC253:BC256"/>
    <mergeCell ref="BD253:BD256"/>
    <mergeCell ref="BL253:BL256"/>
    <mergeCell ref="P253:P256"/>
    <mergeCell ref="Q253:Q256"/>
    <mergeCell ref="R253:R256"/>
    <mergeCell ref="AB253:AB256"/>
    <mergeCell ref="AC253:AC256"/>
    <mergeCell ref="AK253:AK256"/>
    <mergeCell ref="J253:J256"/>
    <mergeCell ref="K253:K256"/>
    <mergeCell ref="L253:L256"/>
    <mergeCell ref="M253:M256"/>
    <mergeCell ref="N253:N256"/>
    <mergeCell ref="O253:O256"/>
    <mergeCell ref="D253:D256"/>
    <mergeCell ref="E253:E256"/>
    <mergeCell ref="F253:F256"/>
    <mergeCell ref="G253:G256"/>
    <mergeCell ref="BM257:BM260"/>
    <mergeCell ref="BU257:CC257"/>
    <mergeCell ref="BU258:CC258"/>
    <mergeCell ref="BU259:CC259"/>
    <mergeCell ref="BU260:CC260"/>
    <mergeCell ref="AK257:AK260"/>
    <mergeCell ref="AL257:AL260"/>
    <mergeCell ref="AT257:AT260"/>
    <mergeCell ref="AU257:AU260"/>
    <mergeCell ref="BC257:BC260"/>
    <mergeCell ref="BD257:BD260"/>
    <mergeCell ref="O257:O260"/>
    <mergeCell ref="P257:P260"/>
    <mergeCell ref="Q257:Q260"/>
    <mergeCell ref="R257:R260"/>
    <mergeCell ref="AB257:AB260"/>
    <mergeCell ref="AC257:AC260"/>
    <mergeCell ref="I261:I264"/>
    <mergeCell ref="J261:J264"/>
    <mergeCell ref="K261:K264"/>
    <mergeCell ref="L261:L264"/>
    <mergeCell ref="M261:M264"/>
    <mergeCell ref="N261:N264"/>
    <mergeCell ref="C261:C272"/>
    <mergeCell ref="D261:D264"/>
    <mergeCell ref="E261:E264"/>
    <mergeCell ref="F261:F264"/>
    <mergeCell ref="G261:G264"/>
    <mergeCell ref="H261:H264"/>
    <mergeCell ref="D265:D268"/>
    <mergeCell ref="E265:E268"/>
    <mergeCell ref="F265:F268"/>
    <mergeCell ref="G265:G268"/>
    <mergeCell ref="BL257:BL260"/>
    <mergeCell ref="I257:I260"/>
    <mergeCell ref="J257:J260"/>
    <mergeCell ref="K257:K260"/>
    <mergeCell ref="L257:L260"/>
    <mergeCell ref="M257:M260"/>
    <mergeCell ref="N257:N260"/>
    <mergeCell ref="BL261:BL264"/>
    <mergeCell ref="BM261:BM264"/>
    <mergeCell ref="BU261:CC261"/>
    <mergeCell ref="BU262:CC262"/>
    <mergeCell ref="BU263:CC263"/>
    <mergeCell ref="BU264:CC264"/>
    <mergeCell ref="AK261:AK264"/>
    <mergeCell ref="AL261:AL264"/>
    <mergeCell ref="AT261:AT264"/>
    <mergeCell ref="AU261:AU264"/>
    <mergeCell ref="BC261:BC264"/>
    <mergeCell ref="BD261:BD264"/>
    <mergeCell ref="O261:O264"/>
    <mergeCell ref="P261:P264"/>
    <mergeCell ref="Q261:Q264"/>
    <mergeCell ref="R261:R264"/>
    <mergeCell ref="AB261:AB264"/>
    <mergeCell ref="AC261:AC264"/>
    <mergeCell ref="H269:H272"/>
    <mergeCell ref="I269:I272"/>
    <mergeCell ref="BD265:BD268"/>
    <mergeCell ref="BL265:BL268"/>
    <mergeCell ref="BM265:BM268"/>
    <mergeCell ref="BU265:CC265"/>
    <mergeCell ref="BU266:CC266"/>
    <mergeCell ref="BU267:CC267"/>
    <mergeCell ref="BU268:CC268"/>
    <mergeCell ref="AC265:AC268"/>
    <mergeCell ref="AK265:AK268"/>
    <mergeCell ref="AL265:AL268"/>
    <mergeCell ref="AT265:AT268"/>
    <mergeCell ref="AU265:AU268"/>
    <mergeCell ref="BC265:BC268"/>
    <mergeCell ref="N265:N268"/>
    <mergeCell ref="O265:O268"/>
    <mergeCell ref="P265:P268"/>
    <mergeCell ref="Q265:Q268"/>
    <mergeCell ref="R265:R268"/>
    <mergeCell ref="AB265:AB268"/>
    <mergeCell ref="H265:H268"/>
    <mergeCell ref="I265:I268"/>
    <mergeCell ref="J265:J268"/>
    <mergeCell ref="K265:K268"/>
    <mergeCell ref="L265:L268"/>
    <mergeCell ref="M265:M268"/>
    <mergeCell ref="BM269:BM272"/>
    <mergeCell ref="BU269:CC269"/>
    <mergeCell ref="BU270:CC270"/>
    <mergeCell ref="BU271:CC271"/>
    <mergeCell ref="BU272:CC272"/>
    <mergeCell ref="C273:C292"/>
    <mergeCell ref="D273:D276"/>
    <mergeCell ref="E273:E276"/>
    <mergeCell ref="F273:F276"/>
    <mergeCell ref="G273:G276"/>
    <mergeCell ref="AL269:AL272"/>
    <mergeCell ref="AT269:AT272"/>
    <mergeCell ref="AU269:AU272"/>
    <mergeCell ref="BC269:BC272"/>
    <mergeCell ref="BD269:BD272"/>
    <mergeCell ref="BL269:BL272"/>
    <mergeCell ref="P269:P272"/>
    <mergeCell ref="Q269:Q272"/>
    <mergeCell ref="R269:R272"/>
    <mergeCell ref="AB269:AB272"/>
    <mergeCell ref="AC269:AC272"/>
    <mergeCell ref="AK269:AK272"/>
    <mergeCell ref="J269:J272"/>
    <mergeCell ref="K269:K272"/>
    <mergeCell ref="L269:L272"/>
    <mergeCell ref="M269:M272"/>
    <mergeCell ref="N269:N272"/>
    <mergeCell ref="O269:O272"/>
    <mergeCell ref="D269:D272"/>
    <mergeCell ref="E269:E272"/>
    <mergeCell ref="F269:F272"/>
    <mergeCell ref="G269:G272"/>
    <mergeCell ref="H277:H280"/>
    <mergeCell ref="I277:I280"/>
    <mergeCell ref="BD273:BD276"/>
    <mergeCell ref="BL273:BL276"/>
    <mergeCell ref="BM273:BM276"/>
    <mergeCell ref="BU273:CC273"/>
    <mergeCell ref="BU274:CC274"/>
    <mergeCell ref="BU275:CC275"/>
    <mergeCell ref="BU276:CC276"/>
    <mergeCell ref="AC273:AC276"/>
    <mergeCell ref="AK273:AK276"/>
    <mergeCell ref="AL273:AL276"/>
    <mergeCell ref="AT273:AT276"/>
    <mergeCell ref="AU273:AU276"/>
    <mergeCell ref="BC273:BC276"/>
    <mergeCell ref="N273:N276"/>
    <mergeCell ref="O273:O276"/>
    <mergeCell ref="P273:P276"/>
    <mergeCell ref="Q273:Q276"/>
    <mergeCell ref="R273:R276"/>
    <mergeCell ref="AB273:AB276"/>
    <mergeCell ref="H273:H276"/>
    <mergeCell ref="I273:I276"/>
    <mergeCell ref="J273:J276"/>
    <mergeCell ref="K273:K276"/>
    <mergeCell ref="L273:L276"/>
    <mergeCell ref="M273:M276"/>
    <mergeCell ref="BM277:BM280"/>
    <mergeCell ref="BU277:CC277"/>
    <mergeCell ref="BU278:CC278"/>
    <mergeCell ref="BU279:CC279"/>
    <mergeCell ref="BU280:CC280"/>
    <mergeCell ref="D281:D284"/>
    <mergeCell ref="E281:E284"/>
    <mergeCell ref="F281:F284"/>
    <mergeCell ref="G281:G284"/>
    <mergeCell ref="H281:H284"/>
    <mergeCell ref="AL277:AL280"/>
    <mergeCell ref="AT277:AT280"/>
    <mergeCell ref="AU277:AU280"/>
    <mergeCell ref="BC277:BC280"/>
    <mergeCell ref="BD277:BD280"/>
    <mergeCell ref="BL277:BL280"/>
    <mergeCell ref="P277:P280"/>
    <mergeCell ref="Q277:Q280"/>
    <mergeCell ref="R277:R280"/>
    <mergeCell ref="AB277:AB280"/>
    <mergeCell ref="AC277:AC280"/>
    <mergeCell ref="AK277:AK280"/>
    <mergeCell ref="J277:J280"/>
    <mergeCell ref="K277:K280"/>
    <mergeCell ref="L277:L280"/>
    <mergeCell ref="M277:M280"/>
    <mergeCell ref="N277:N280"/>
    <mergeCell ref="O277:O280"/>
    <mergeCell ref="D277:D280"/>
    <mergeCell ref="E277:E280"/>
    <mergeCell ref="F277:F280"/>
    <mergeCell ref="G277:G280"/>
    <mergeCell ref="N285:N288"/>
    <mergeCell ref="O285:O288"/>
    <mergeCell ref="D285:D288"/>
    <mergeCell ref="E285:E288"/>
    <mergeCell ref="F285:F288"/>
    <mergeCell ref="G285:G288"/>
    <mergeCell ref="H285:H288"/>
    <mergeCell ref="I285:I288"/>
    <mergeCell ref="BL281:BL284"/>
    <mergeCell ref="BM281:BM284"/>
    <mergeCell ref="BU281:CC281"/>
    <mergeCell ref="BU282:CC282"/>
    <mergeCell ref="BU283:CC283"/>
    <mergeCell ref="BU284:CC284"/>
    <mergeCell ref="AK281:AK284"/>
    <mergeCell ref="AL281:AL284"/>
    <mergeCell ref="AT281:AT284"/>
    <mergeCell ref="AU281:AU284"/>
    <mergeCell ref="BC281:BC284"/>
    <mergeCell ref="BD281:BD284"/>
    <mergeCell ref="O281:O284"/>
    <mergeCell ref="P281:P284"/>
    <mergeCell ref="Q281:Q284"/>
    <mergeCell ref="R281:R284"/>
    <mergeCell ref="AB281:AB284"/>
    <mergeCell ref="AC281:AC284"/>
    <mergeCell ref="I281:I284"/>
    <mergeCell ref="J281:J284"/>
    <mergeCell ref="K281:K284"/>
    <mergeCell ref="L281:L284"/>
    <mergeCell ref="M281:M284"/>
    <mergeCell ref="N281:N284"/>
    <mergeCell ref="I289:I292"/>
    <mergeCell ref="J289:J292"/>
    <mergeCell ref="K289:K292"/>
    <mergeCell ref="L289:L292"/>
    <mergeCell ref="M289:M292"/>
    <mergeCell ref="N289:N292"/>
    <mergeCell ref="BM285:BM288"/>
    <mergeCell ref="BU285:CC285"/>
    <mergeCell ref="BU286:CC286"/>
    <mergeCell ref="BU287:CC287"/>
    <mergeCell ref="BU288:CC288"/>
    <mergeCell ref="D289:D292"/>
    <mergeCell ref="E289:E292"/>
    <mergeCell ref="F289:F292"/>
    <mergeCell ref="G289:G292"/>
    <mergeCell ref="H289:H292"/>
    <mergeCell ref="AL285:AL288"/>
    <mergeCell ref="AT285:AT288"/>
    <mergeCell ref="AU285:AU288"/>
    <mergeCell ref="BC285:BC288"/>
    <mergeCell ref="BD285:BD288"/>
    <mergeCell ref="BL285:BL288"/>
    <mergeCell ref="P285:P288"/>
    <mergeCell ref="Q285:Q288"/>
    <mergeCell ref="R285:R288"/>
    <mergeCell ref="AB285:AB288"/>
    <mergeCell ref="AC285:AC288"/>
    <mergeCell ref="AK285:AK288"/>
    <mergeCell ref="J285:J288"/>
    <mergeCell ref="K285:K288"/>
    <mergeCell ref="L285:L288"/>
    <mergeCell ref="M285:M288"/>
    <mergeCell ref="BL289:BL292"/>
    <mergeCell ref="BM289:BM292"/>
    <mergeCell ref="BU289:CC289"/>
    <mergeCell ref="BU290:CC290"/>
    <mergeCell ref="BU291:CC291"/>
    <mergeCell ref="BU292:CC292"/>
    <mergeCell ref="AK289:AK292"/>
    <mergeCell ref="AL289:AL292"/>
    <mergeCell ref="AT289:AT292"/>
    <mergeCell ref="AU289:AU292"/>
    <mergeCell ref="BC289:BC292"/>
    <mergeCell ref="BD289:BD292"/>
    <mergeCell ref="O289:O292"/>
    <mergeCell ref="P289:P292"/>
    <mergeCell ref="Q289:Q292"/>
    <mergeCell ref="R289:R292"/>
    <mergeCell ref="AB289:AB292"/>
    <mergeCell ref="AC289:AC292"/>
    <mergeCell ref="BM293:BM296"/>
    <mergeCell ref="BU293:CC293"/>
    <mergeCell ref="BU294:CC294"/>
    <mergeCell ref="BU295:CC295"/>
    <mergeCell ref="BU296:CC296"/>
    <mergeCell ref="AK293:AK296"/>
    <mergeCell ref="AL293:AL296"/>
    <mergeCell ref="AT293:AT296"/>
    <mergeCell ref="AU293:AU296"/>
    <mergeCell ref="BC293:BC296"/>
    <mergeCell ref="BD293:BD296"/>
    <mergeCell ref="O293:O296"/>
    <mergeCell ref="P293:P296"/>
    <mergeCell ref="Q293:Q296"/>
    <mergeCell ref="R293:R296"/>
    <mergeCell ref="AB293:AB296"/>
    <mergeCell ref="AC293:AC296"/>
    <mergeCell ref="H297:H300"/>
    <mergeCell ref="I297:I300"/>
    <mergeCell ref="J297:J300"/>
    <mergeCell ref="K297:K300"/>
    <mergeCell ref="L297:L300"/>
    <mergeCell ref="M297:M300"/>
    <mergeCell ref="B297:B308"/>
    <mergeCell ref="C297:C308"/>
    <mergeCell ref="D297:D300"/>
    <mergeCell ref="E297:E300"/>
    <mergeCell ref="F297:F300"/>
    <mergeCell ref="G297:G300"/>
    <mergeCell ref="D301:D304"/>
    <mergeCell ref="E301:E304"/>
    <mergeCell ref="F301:F304"/>
    <mergeCell ref="G301:G304"/>
    <mergeCell ref="BL293:BL296"/>
    <mergeCell ref="I293:I296"/>
    <mergeCell ref="J293:J296"/>
    <mergeCell ref="K293:K296"/>
    <mergeCell ref="L293:L296"/>
    <mergeCell ref="M293:M296"/>
    <mergeCell ref="N293:N296"/>
    <mergeCell ref="C293:C296"/>
    <mergeCell ref="D293:D296"/>
    <mergeCell ref="E293:E296"/>
    <mergeCell ref="F293:F296"/>
    <mergeCell ref="G293:G296"/>
    <mergeCell ref="H293:H296"/>
    <mergeCell ref="BD297:BD300"/>
    <mergeCell ref="BL297:BL300"/>
    <mergeCell ref="BM297:BM300"/>
    <mergeCell ref="BU297:CC297"/>
    <mergeCell ref="BU298:CC298"/>
    <mergeCell ref="BU299:CC299"/>
    <mergeCell ref="BU300:CC300"/>
    <mergeCell ref="AC297:AC300"/>
    <mergeCell ref="AK297:AK300"/>
    <mergeCell ref="AL297:AL300"/>
    <mergeCell ref="AT297:AT300"/>
    <mergeCell ref="AU297:AU300"/>
    <mergeCell ref="BC297:BC300"/>
    <mergeCell ref="N297:N300"/>
    <mergeCell ref="O297:O300"/>
    <mergeCell ref="P297:P300"/>
    <mergeCell ref="Q297:Q300"/>
    <mergeCell ref="R297:R300"/>
    <mergeCell ref="AB297:AB300"/>
    <mergeCell ref="H305:H308"/>
    <mergeCell ref="I305:I308"/>
    <mergeCell ref="BD301:BD304"/>
    <mergeCell ref="BL301:BL304"/>
    <mergeCell ref="BM301:BM304"/>
    <mergeCell ref="BU301:CC301"/>
    <mergeCell ref="BU302:CC302"/>
    <mergeCell ref="BU303:CC303"/>
    <mergeCell ref="BU304:CC304"/>
    <mergeCell ref="AC301:AC304"/>
    <mergeCell ref="AK301:AK304"/>
    <mergeCell ref="AL301:AL304"/>
    <mergeCell ref="AT301:AT304"/>
    <mergeCell ref="AU301:AU304"/>
    <mergeCell ref="BC301:BC304"/>
    <mergeCell ref="N301:N304"/>
    <mergeCell ref="O301:O304"/>
    <mergeCell ref="P301:P304"/>
    <mergeCell ref="Q301:Q304"/>
    <mergeCell ref="R301:R304"/>
    <mergeCell ref="AB301:AB304"/>
    <mergeCell ref="H301:H304"/>
    <mergeCell ref="I301:I304"/>
    <mergeCell ref="J301:J304"/>
    <mergeCell ref="K301:K304"/>
    <mergeCell ref="L301:L304"/>
    <mergeCell ref="M301:M304"/>
    <mergeCell ref="BM305:BM308"/>
    <mergeCell ref="BU305:CC305"/>
    <mergeCell ref="BU306:CC306"/>
    <mergeCell ref="BU307:CC307"/>
    <mergeCell ref="BU308:CC308"/>
    <mergeCell ref="B310:B313"/>
    <mergeCell ref="C310:H310"/>
    <mergeCell ref="L310:Q310"/>
    <mergeCell ref="R310:S310"/>
    <mergeCell ref="T310:V310"/>
    <mergeCell ref="AL305:AL308"/>
    <mergeCell ref="AT305:AT308"/>
    <mergeCell ref="AU305:AU308"/>
    <mergeCell ref="BC305:BC308"/>
    <mergeCell ref="BD305:BD308"/>
    <mergeCell ref="BL305:BL308"/>
    <mergeCell ref="P305:P308"/>
    <mergeCell ref="Q305:Q308"/>
    <mergeCell ref="R305:R308"/>
    <mergeCell ref="AB305:AB308"/>
    <mergeCell ref="AC305:AC308"/>
    <mergeCell ref="AK305:AK308"/>
    <mergeCell ref="J305:J308"/>
    <mergeCell ref="K305:K308"/>
    <mergeCell ref="L305:L308"/>
    <mergeCell ref="M305:M308"/>
    <mergeCell ref="N305:N308"/>
    <mergeCell ref="O305:O308"/>
    <mergeCell ref="D305:D308"/>
    <mergeCell ref="E305:E308"/>
    <mergeCell ref="F305:F308"/>
    <mergeCell ref="G305:G308"/>
    <mergeCell ref="AK312:AM312"/>
    <mergeCell ref="AT311:BB311"/>
    <mergeCell ref="BC311:BE311"/>
    <mergeCell ref="BF311:BK311"/>
    <mergeCell ref="BL311:BT311"/>
    <mergeCell ref="BU311:BW311"/>
    <mergeCell ref="BX311:CC311"/>
    <mergeCell ref="BL310:BT310"/>
    <mergeCell ref="BU310:BW310"/>
    <mergeCell ref="BX310:CC310"/>
    <mergeCell ref="C311:H311"/>
    <mergeCell ref="R311:S311"/>
    <mergeCell ref="T311:V311"/>
    <mergeCell ref="W311:AA311"/>
    <mergeCell ref="AB311:AJ311"/>
    <mergeCell ref="AK311:AM311"/>
    <mergeCell ref="AN311:AS311"/>
    <mergeCell ref="AB310:AJ310"/>
    <mergeCell ref="AK310:AM310"/>
    <mergeCell ref="AN310:AS310"/>
    <mergeCell ref="AT310:BB310"/>
    <mergeCell ref="BC310:BE310"/>
    <mergeCell ref="BF310:BK310"/>
    <mergeCell ref="S315:S317"/>
    <mergeCell ref="H315:H317"/>
    <mergeCell ref="I315:I317"/>
    <mergeCell ref="J315:J317"/>
    <mergeCell ref="K315:K317"/>
    <mergeCell ref="L315:L317"/>
    <mergeCell ref="M315:M317"/>
    <mergeCell ref="B315:B317"/>
    <mergeCell ref="C315:C317"/>
    <mergeCell ref="D315:D317"/>
    <mergeCell ref="E315:E317"/>
    <mergeCell ref="F315:F317"/>
    <mergeCell ref="G315:G317"/>
    <mergeCell ref="BX312:CC312"/>
    <mergeCell ref="T313:V313"/>
    <mergeCell ref="AK313:AM313"/>
    <mergeCell ref="AN313:AS313"/>
    <mergeCell ref="BC313:BE313"/>
    <mergeCell ref="BF313:BK313"/>
    <mergeCell ref="BU313:BW313"/>
    <mergeCell ref="BX313:CC313"/>
    <mergeCell ref="AN312:AS312"/>
    <mergeCell ref="AT312:BB313"/>
    <mergeCell ref="BC312:BE312"/>
    <mergeCell ref="BF312:BK312"/>
    <mergeCell ref="BL312:BT313"/>
    <mergeCell ref="BU312:BW312"/>
    <mergeCell ref="C312:H313"/>
    <mergeCell ref="L312:Q312"/>
    <mergeCell ref="R312:S313"/>
    <mergeCell ref="T312:V312"/>
    <mergeCell ref="AB312:AJ313"/>
    <mergeCell ref="BU315:CC317"/>
    <mergeCell ref="AD316:AD317"/>
    <mergeCell ref="AE316:AH316"/>
    <mergeCell ref="AI316:AI317"/>
    <mergeCell ref="AJ316:AJ317"/>
    <mergeCell ref="AM316:AM317"/>
    <mergeCell ref="AN316:AQ316"/>
    <mergeCell ref="AT315:AT317"/>
    <mergeCell ref="AU315:AU317"/>
    <mergeCell ref="AV315:BB315"/>
    <mergeCell ref="BC315:BC317"/>
    <mergeCell ref="BD315:BD317"/>
    <mergeCell ref="BE315:BK315"/>
    <mergeCell ref="AV316:AV317"/>
    <mergeCell ref="AW316:AZ316"/>
    <mergeCell ref="BA316:BA317"/>
    <mergeCell ref="BB316:BB317"/>
    <mergeCell ref="AD315:AJ315"/>
    <mergeCell ref="AK315:AK317"/>
    <mergeCell ref="AL315:AL317"/>
    <mergeCell ref="AM315:AS315"/>
    <mergeCell ref="AR316:AR317"/>
    <mergeCell ref="AS316:AS317"/>
    <mergeCell ref="BS316:BS317"/>
    <mergeCell ref="BT316:BT317"/>
    <mergeCell ref="B319:B378"/>
    <mergeCell ref="C319:C350"/>
    <mergeCell ref="D319:D322"/>
    <mergeCell ref="E319:E322"/>
    <mergeCell ref="F319:F322"/>
    <mergeCell ref="G319:G322"/>
    <mergeCell ref="H319:H322"/>
    <mergeCell ref="I319:I322"/>
    <mergeCell ref="BE316:BE317"/>
    <mergeCell ref="BF316:BI316"/>
    <mergeCell ref="BJ316:BJ317"/>
    <mergeCell ref="BK316:BK317"/>
    <mergeCell ref="BN316:BN317"/>
    <mergeCell ref="BO316:BR316"/>
    <mergeCell ref="BL315:BL317"/>
    <mergeCell ref="BM315:BM317"/>
    <mergeCell ref="BN315:BT315"/>
    <mergeCell ref="AB315:AB317"/>
    <mergeCell ref="AC315:AC317"/>
    <mergeCell ref="T315:T317"/>
    <mergeCell ref="U315:U317"/>
    <mergeCell ref="V315:V317"/>
    <mergeCell ref="W315:W317"/>
    <mergeCell ref="X315:Y315"/>
    <mergeCell ref="Z315:AA315"/>
    <mergeCell ref="N315:N317"/>
    <mergeCell ref="O315:O317"/>
    <mergeCell ref="P315:P317"/>
    <mergeCell ref="Q315:Q317"/>
    <mergeCell ref="R315:R317"/>
    <mergeCell ref="BM319:BM322"/>
    <mergeCell ref="BU319:CC319"/>
    <mergeCell ref="BU320:CC320"/>
    <mergeCell ref="BU321:CC321"/>
    <mergeCell ref="BU322:CC322"/>
    <mergeCell ref="D323:D326"/>
    <mergeCell ref="E323:E326"/>
    <mergeCell ref="F323:F326"/>
    <mergeCell ref="G323:G326"/>
    <mergeCell ref="H323:H326"/>
    <mergeCell ref="AL319:AL322"/>
    <mergeCell ref="AT319:AT322"/>
    <mergeCell ref="AU319:AU322"/>
    <mergeCell ref="BC319:BC322"/>
    <mergeCell ref="BD319:BD322"/>
    <mergeCell ref="BL319:BL322"/>
    <mergeCell ref="P319:P322"/>
    <mergeCell ref="Q319:Q322"/>
    <mergeCell ref="R319:R322"/>
    <mergeCell ref="AB319:AB322"/>
    <mergeCell ref="AC319:AC322"/>
    <mergeCell ref="AK319:AK322"/>
    <mergeCell ref="J319:J322"/>
    <mergeCell ref="K319:K322"/>
    <mergeCell ref="L319:L322"/>
    <mergeCell ref="M319:M322"/>
    <mergeCell ref="N319:N322"/>
    <mergeCell ref="O319:O322"/>
    <mergeCell ref="H327:H330"/>
    <mergeCell ref="I327:I330"/>
    <mergeCell ref="BL323:BL326"/>
    <mergeCell ref="BM323:BM326"/>
    <mergeCell ref="BU323:CC323"/>
    <mergeCell ref="BU324:CC324"/>
    <mergeCell ref="BU325:CC325"/>
    <mergeCell ref="BU326:CC326"/>
    <mergeCell ref="AK323:AK326"/>
    <mergeCell ref="AL323:AL326"/>
    <mergeCell ref="AT323:AT326"/>
    <mergeCell ref="AU323:AU326"/>
    <mergeCell ref="BC323:BC326"/>
    <mergeCell ref="BD323:BD326"/>
    <mergeCell ref="O323:O326"/>
    <mergeCell ref="P323:P326"/>
    <mergeCell ref="Q323:Q326"/>
    <mergeCell ref="R323:R326"/>
    <mergeCell ref="AB323:AB326"/>
    <mergeCell ref="AC323:AC326"/>
    <mergeCell ref="I323:I326"/>
    <mergeCell ref="J323:J326"/>
    <mergeCell ref="K323:K326"/>
    <mergeCell ref="L323:L326"/>
    <mergeCell ref="M323:M326"/>
    <mergeCell ref="N323:N326"/>
    <mergeCell ref="BM327:BM330"/>
    <mergeCell ref="BU327:CC327"/>
    <mergeCell ref="BU328:CC328"/>
    <mergeCell ref="BU329:CC329"/>
    <mergeCell ref="BU330:CC330"/>
    <mergeCell ref="D331:D334"/>
    <mergeCell ref="E331:E334"/>
    <mergeCell ref="F331:F334"/>
    <mergeCell ref="G331:G334"/>
    <mergeCell ref="H331:H334"/>
    <mergeCell ref="AL327:AL330"/>
    <mergeCell ref="AT327:AT330"/>
    <mergeCell ref="AU327:AU330"/>
    <mergeCell ref="BC327:BC330"/>
    <mergeCell ref="BD327:BD330"/>
    <mergeCell ref="BL327:BL330"/>
    <mergeCell ref="P327:P330"/>
    <mergeCell ref="Q327:Q330"/>
    <mergeCell ref="R327:R330"/>
    <mergeCell ref="AB327:AB330"/>
    <mergeCell ref="AC327:AC330"/>
    <mergeCell ref="AK327:AK330"/>
    <mergeCell ref="J327:J330"/>
    <mergeCell ref="K327:K330"/>
    <mergeCell ref="L327:L330"/>
    <mergeCell ref="M327:M330"/>
    <mergeCell ref="N327:N330"/>
    <mergeCell ref="O327:O330"/>
    <mergeCell ref="D327:D330"/>
    <mergeCell ref="E327:E330"/>
    <mergeCell ref="F327:F330"/>
    <mergeCell ref="G327:G330"/>
    <mergeCell ref="H335:H338"/>
    <mergeCell ref="I335:I338"/>
    <mergeCell ref="BL331:BL334"/>
    <mergeCell ref="BM331:BM334"/>
    <mergeCell ref="BU331:CC331"/>
    <mergeCell ref="BU332:CC332"/>
    <mergeCell ref="BU333:CC333"/>
    <mergeCell ref="BU334:CC334"/>
    <mergeCell ref="AK331:AK334"/>
    <mergeCell ref="AL331:AL334"/>
    <mergeCell ref="AT331:AT334"/>
    <mergeCell ref="AU331:AU334"/>
    <mergeCell ref="BC331:BC334"/>
    <mergeCell ref="BD331:BD334"/>
    <mergeCell ref="O331:O334"/>
    <mergeCell ref="P331:P334"/>
    <mergeCell ref="Q331:Q334"/>
    <mergeCell ref="R331:R334"/>
    <mergeCell ref="AB331:AB334"/>
    <mergeCell ref="AC331:AC334"/>
    <mergeCell ref="I331:I334"/>
    <mergeCell ref="J331:J334"/>
    <mergeCell ref="K331:K334"/>
    <mergeCell ref="L331:L334"/>
    <mergeCell ref="M331:M334"/>
    <mergeCell ref="N331:N334"/>
    <mergeCell ref="BM335:BM338"/>
    <mergeCell ref="BU335:CC335"/>
    <mergeCell ref="BU336:CC336"/>
    <mergeCell ref="BU337:CC337"/>
    <mergeCell ref="BU338:CC338"/>
    <mergeCell ref="D339:D342"/>
    <mergeCell ref="E339:E342"/>
    <mergeCell ref="F339:F342"/>
    <mergeCell ref="G339:G342"/>
    <mergeCell ref="H339:H342"/>
    <mergeCell ref="AL335:AL338"/>
    <mergeCell ref="AT335:AT338"/>
    <mergeCell ref="AU335:AU338"/>
    <mergeCell ref="BC335:BC338"/>
    <mergeCell ref="BD335:BD338"/>
    <mergeCell ref="BL335:BL338"/>
    <mergeCell ref="P335:P338"/>
    <mergeCell ref="Q335:Q338"/>
    <mergeCell ref="R335:R338"/>
    <mergeCell ref="AB335:AB338"/>
    <mergeCell ref="AC335:AC338"/>
    <mergeCell ref="AK335:AK338"/>
    <mergeCell ref="J335:J338"/>
    <mergeCell ref="K335:K338"/>
    <mergeCell ref="L335:L338"/>
    <mergeCell ref="M335:M338"/>
    <mergeCell ref="N335:N338"/>
    <mergeCell ref="O335:O338"/>
    <mergeCell ref="D335:D338"/>
    <mergeCell ref="E335:E338"/>
    <mergeCell ref="F335:F338"/>
    <mergeCell ref="G335:G338"/>
    <mergeCell ref="H343:H346"/>
    <mergeCell ref="I343:I346"/>
    <mergeCell ref="BL339:BL342"/>
    <mergeCell ref="BM339:BM342"/>
    <mergeCell ref="BU339:CC339"/>
    <mergeCell ref="BU340:CC340"/>
    <mergeCell ref="BU341:CC341"/>
    <mergeCell ref="BU342:CC342"/>
    <mergeCell ref="AK339:AK342"/>
    <mergeCell ref="AL339:AL342"/>
    <mergeCell ref="AT339:AT342"/>
    <mergeCell ref="AU339:AU342"/>
    <mergeCell ref="BC339:BC342"/>
    <mergeCell ref="BD339:BD342"/>
    <mergeCell ref="O339:O342"/>
    <mergeCell ref="P339:P342"/>
    <mergeCell ref="Q339:Q342"/>
    <mergeCell ref="R339:R342"/>
    <mergeCell ref="AB339:AB342"/>
    <mergeCell ref="AC339:AC342"/>
    <mergeCell ref="I339:I342"/>
    <mergeCell ref="J339:J342"/>
    <mergeCell ref="K339:K342"/>
    <mergeCell ref="L339:L342"/>
    <mergeCell ref="M339:M342"/>
    <mergeCell ref="N339:N342"/>
    <mergeCell ref="BM343:BM346"/>
    <mergeCell ref="BU343:CC343"/>
    <mergeCell ref="BU344:CC344"/>
    <mergeCell ref="BU345:CC345"/>
    <mergeCell ref="BU346:CC346"/>
    <mergeCell ref="D347:D350"/>
    <mergeCell ref="E347:E350"/>
    <mergeCell ref="F347:F350"/>
    <mergeCell ref="G347:G350"/>
    <mergeCell ref="H347:H350"/>
    <mergeCell ref="AL343:AL346"/>
    <mergeCell ref="AT343:AT346"/>
    <mergeCell ref="AU343:AU346"/>
    <mergeCell ref="BC343:BC346"/>
    <mergeCell ref="BD343:BD346"/>
    <mergeCell ref="BL343:BL346"/>
    <mergeCell ref="P343:P346"/>
    <mergeCell ref="Q343:Q346"/>
    <mergeCell ref="R343:R346"/>
    <mergeCell ref="AB343:AB346"/>
    <mergeCell ref="AC343:AC346"/>
    <mergeCell ref="AK343:AK346"/>
    <mergeCell ref="J343:J346"/>
    <mergeCell ref="K343:K346"/>
    <mergeCell ref="L343:L346"/>
    <mergeCell ref="M343:M346"/>
    <mergeCell ref="N343:N346"/>
    <mergeCell ref="O343:O346"/>
    <mergeCell ref="D343:D346"/>
    <mergeCell ref="E343:E346"/>
    <mergeCell ref="F343:F346"/>
    <mergeCell ref="G343:G346"/>
    <mergeCell ref="BM347:BM350"/>
    <mergeCell ref="BU347:CC347"/>
    <mergeCell ref="BU348:CC348"/>
    <mergeCell ref="BU349:CC349"/>
    <mergeCell ref="BU350:CC350"/>
    <mergeCell ref="AK347:AK350"/>
    <mergeCell ref="AL347:AL350"/>
    <mergeCell ref="AT347:AT350"/>
    <mergeCell ref="AU347:AU350"/>
    <mergeCell ref="BC347:BC350"/>
    <mergeCell ref="BD347:BD350"/>
    <mergeCell ref="O347:O350"/>
    <mergeCell ref="P347:P350"/>
    <mergeCell ref="Q347:Q350"/>
    <mergeCell ref="R347:R350"/>
    <mergeCell ref="AB347:AB350"/>
    <mergeCell ref="AC347:AC350"/>
    <mergeCell ref="I351:I354"/>
    <mergeCell ref="J351:J354"/>
    <mergeCell ref="K351:K354"/>
    <mergeCell ref="L351:L354"/>
    <mergeCell ref="M351:M354"/>
    <mergeCell ref="N351:N354"/>
    <mergeCell ref="C351:C370"/>
    <mergeCell ref="D351:D354"/>
    <mergeCell ref="E351:E354"/>
    <mergeCell ref="F351:F354"/>
    <mergeCell ref="G351:G354"/>
    <mergeCell ref="H351:H354"/>
    <mergeCell ref="D355:D358"/>
    <mergeCell ref="E355:E358"/>
    <mergeCell ref="F355:F358"/>
    <mergeCell ref="G355:G358"/>
    <mergeCell ref="BL347:BL350"/>
    <mergeCell ref="I347:I350"/>
    <mergeCell ref="J347:J350"/>
    <mergeCell ref="K347:K350"/>
    <mergeCell ref="L347:L350"/>
    <mergeCell ref="M347:M350"/>
    <mergeCell ref="N347:N350"/>
    <mergeCell ref="BL351:BL354"/>
    <mergeCell ref="BM351:BM354"/>
    <mergeCell ref="BU351:CC351"/>
    <mergeCell ref="BU352:CC352"/>
    <mergeCell ref="BU353:CC353"/>
    <mergeCell ref="BU354:CC354"/>
    <mergeCell ref="AK351:AK354"/>
    <mergeCell ref="AL351:AL354"/>
    <mergeCell ref="AT351:AT354"/>
    <mergeCell ref="AU351:AU354"/>
    <mergeCell ref="BC351:BC354"/>
    <mergeCell ref="BD351:BD354"/>
    <mergeCell ref="O351:O354"/>
    <mergeCell ref="P351:P354"/>
    <mergeCell ref="Q351:Q354"/>
    <mergeCell ref="R351:R354"/>
    <mergeCell ref="AB351:AB354"/>
    <mergeCell ref="AC351:AC354"/>
    <mergeCell ref="H359:H362"/>
    <mergeCell ref="I359:I362"/>
    <mergeCell ref="BD355:BD358"/>
    <mergeCell ref="BL355:BL358"/>
    <mergeCell ref="BM355:BM358"/>
    <mergeCell ref="BU355:CC355"/>
    <mergeCell ref="BU356:CC356"/>
    <mergeCell ref="BU357:CC357"/>
    <mergeCell ref="BU358:CC358"/>
    <mergeCell ref="AC355:AC358"/>
    <mergeCell ref="AK355:AK358"/>
    <mergeCell ref="AL355:AL358"/>
    <mergeCell ref="AT355:AT358"/>
    <mergeCell ref="AU355:AU358"/>
    <mergeCell ref="BC355:BC358"/>
    <mergeCell ref="N355:N358"/>
    <mergeCell ref="O355:O358"/>
    <mergeCell ref="P355:P358"/>
    <mergeCell ref="Q355:Q358"/>
    <mergeCell ref="R355:R358"/>
    <mergeCell ref="AB355:AB358"/>
    <mergeCell ref="H355:H358"/>
    <mergeCell ref="I355:I358"/>
    <mergeCell ref="J355:J358"/>
    <mergeCell ref="K355:K358"/>
    <mergeCell ref="L355:L358"/>
    <mergeCell ref="M355:M358"/>
    <mergeCell ref="BM359:BM362"/>
    <mergeCell ref="BU359:CC359"/>
    <mergeCell ref="BU360:CC360"/>
    <mergeCell ref="BU361:CC361"/>
    <mergeCell ref="BU362:CC362"/>
    <mergeCell ref="D363:D366"/>
    <mergeCell ref="E363:E366"/>
    <mergeCell ref="F363:F366"/>
    <mergeCell ref="G363:G366"/>
    <mergeCell ref="H363:H366"/>
    <mergeCell ref="AL359:AL362"/>
    <mergeCell ref="AT359:AT362"/>
    <mergeCell ref="AU359:AU362"/>
    <mergeCell ref="BC359:BC362"/>
    <mergeCell ref="BD359:BD362"/>
    <mergeCell ref="BL359:BL362"/>
    <mergeCell ref="P359:P362"/>
    <mergeCell ref="Q359:Q362"/>
    <mergeCell ref="R359:R362"/>
    <mergeCell ref="AB359:AB362"/>
    <mergeCell ref="AC359:AC362"/>
    <mergeCell ref="AK359:AK362"/>
    <mergeCell ref="J359:J362"/>
    <mergeCell ref="K359:K362"/>
    <mergeCell ref="L359:L362"/>
    <mergeCell ref="M359:M362"/>
    <mergeCell ref="N359:N362"/>
    <mergeCell ref="O359:O362"/>
    <mergeCell ref="D359:D362"/>
    <mergeCell ref="E359:E362"/>
    <mergeCell ref="F359:F362"/>
    <mergeCell ref="G359:G362"/>
    <mergeCell ref="O367:O370"/>
    <mergeCell ref="D367:D370"/>
    <mergeCell ref="E367:E370"/>
    <mergeCell ref="F367:F370"/>
    <mergeCell ref="G367:G370"/>
    <mergeCell ref="H367:H370"/>
    <mergeCell ref="I367:I370"/>
    <mergeCell ref="BL363:BL366"/>
    <mergeCell ref="BM363:BM366"/>
    <mergeCell ref="BU363:CC363"/>
    <mergeCell ref="BU364:CC364"/>
    <mergeCell ref="BU365:CC365"/>
    <mergeCell ref="BU366:CC366"/>
    <mergeCell ref="AK363:AK366"/>
    <mergeCell ref="AL363:AL366"/>
    <mergeCell ref="AT363:AT366"/>
    <mergeCell ref="AU363:AU366"/>
    <mergeCell ref="BC363:BC366"/>
    <mergeCell ref="BD363:BD366"/>
    <mergeCell ref="O363:O366"/>
    <mergeCell ref="P363:P366"/>
    <mergeCell ref="Q363:Q366"/>
    <mergeCell ref="R363:R366"/>
    <mergeCell ref="AB363:AB366"/>
    <mergeCell ref="AC363:AC366"/>
    <mergeCell ref="I363:I366"/>
    <mergeCell ref="J363:J366"/>
    <mergeCell ref="K363:K366"/>
    <mergeCell ref="L363:L366"/>
    <mergeCell ref="M363:M366"/>
    <mergeCell ref="N363:N366"/>
    <mergeCell ref="I371:I374"/>
    <mergeCell ref="J371:J374"/>
    <mergeCell ref="K371:K374"/>
    <mergeCell ref="L371:L374"/>
    <mergeCell ref="M371:M374"/>
    <mergeCell ref="BM367:BM370"/>
    <mergeCell ref="BU367:CC367"/>
    <mergeCell ref="BU368:CC368"/>
    <mergeCell ref="BU369:CC369"/>
    <mergeCell ref="BU370:CC370"/>
    <mergeCell ref="C371:C378"/>
    <mergeCell ref="D371:D374"/>
    <mergeCell ref="E371:E374"/>
    <mergeCell ref="F371:F374"/>
    <mergeCell ref="G371:G374"/>
    <mergeCell ref="AL367:AL370"/>
    <mergeCell ref="AT367:AT370"/>
    <mergeCell ref="AU367:AU370"/>
    <mergeCell ref="BC367:BC370"/>
    <mergeCell ref="BD367:BD370"/>
    <mergeCell ref="BL367:BL370"/>
    <mergeCell ref="P367:P370"/>
    <mergeCell ref="Q367:Q370"/>
    <mergeCell ref="R367:R370"/>
    <mergeCell ref="AB367:AB370"/>
    <mergeCell ref="AC367:AC370"/>
    <mergeCell ref="AK367:AK370"/>
    <mergeCell ref="J367:J370"/>
    <mergeCell ref="K367:K370"/>
    <mergeCell ref="L367:L370"/>
    <mergeCell ref="M367:M370"/>
    <mergeCell ref="N367:N370"/>
    <mergeCell ref="J375:J378"/>
    <mergeCell ref="K375:K378"/>
    <mergeCell ref="L375:L378"/>
    <mergeCell ref="M375:M378"/>
    <mergeCell ref="N375:N378"/>
    <mergeCell ref="O375:O378"/>
    <mergeCell ref="D375:D378"/>
    <mergeCell ref="E375:E378"/>
    <mergeCell ref="F375:F378"/>
    <mergeCell ref="G375:G378"/>
    <mergeCell ref="H375:H378"/>
    <mergeCell ref="I375:I378"/>
    <mergeCell ref="BD371:BD374"/>
    <mergeCell ref="BL371:BL374"/>
    <mergeCell ref="BM371:BM374"/>
    <mergeCell ref="BU371:CC371"/>
    <mergeCell ref="BU372:CC372"/>
    <mergeCell ref="BU373:CC373"/>
    <mergeCell ref="BU374:CC374"/>
    <mergeCell ref="AC371:AC374"/>
    <mergeCell ref="AK371:AK374"/>
    <mergeCell ref="AL371:AL374"/>
    <mergeCell ref="AT371:AT374"/>
    <mergeCell ref="AU371:AU374"/>
    <mergeCell ref="BC371:BC374"/>
    <mergeCell ref="N371:N374"/>
    <mergeCell ref="O371:O374"/>
    <mergeCell ref="P371:P374"/>
    <mergeCell ref="Q371:Q374"/>
    <mergeCell ref="R371:R374"/>
    <mergeCell ref="AB371:AB374"/>
    <mergeCell ref="H371:H374"/>
    <mergeCell ref="BM375:BM378"/>
    <mergeCell ref="BU375:CC375"/>
    <mergeCell ref="BU376:CC376"/>
    <mergeCell ref="BU377:CC377"/>
    <mergeCell ref="BU378:CC378"/>
    <mergeCell ref="AL375:AL378"/>
    <mergeCell ref="AT375:AT378"/>
    <mergeCell ref="AU375:AU378"/>
    <mergeCell ref="BC375:BC378"/>
    <mergeCell ref="BD375:BD378"/>
    <mergeCell ref="BL375:BL378"/>
    <mergeCell ref="P375:P378"/>
    <mergeCell ref="Q375:Q378"/>
    <mergeCell ref="R375:R378"/>
    <mergeCell ref="AB375:AB378"/>
    <mergeCell ref="AC375:AC378"/>
    <mergeCell ref="AK375:AK378"/>
  </mergeCells>
  <conditionalFormatting sqref="L27 L125 L129 L133 L137 L141 L81 L85 L89 L97 L101 L105 L113 L117 L149 L153 L157 L171 L179 L187 L191 L195 L199 L207 L211 L219 L223 L227 L241 L249 L253 L265 L273 L277 L281 L289 L293 L297 L301 L305 L323 L331 L335 L343 L347 L351 L355 L363 L367 L371 L15 L19">
    <cfRule type="expression" dxfId="354" priority="30">
      <formula>$L15=$M15</formula>
    </cfRule>
  </conditionalFormatting>
  <conditionalFormatting sqref="L51">
    <cfRule type="expression" dxfId="353" priority="25">
      <formula>$L51=$M51</formula>
    </cfRule>
  </conditionalFormatting>
  <conditionalFormatting sqref="L35">
    <cfRule type="expression" dxfId="352" priority="28">
      <formula>$L35=$M35</formula>
    </cfRule>
  </conditionalFormatting>
  <conditionalFormatting sqref="L23">
    <cfRule type="expression" dxfId="351" priority="31">
      <formula>$L23=$M23</formula>
    </cfRule>
  </conditionalFormatting>
  <conditionalFormatting sqref="L31">
    <cfRule type="expression" dxfId="350" priority="29">
      <formula>$L31=$M31</formula>
    </cfRule>
  </conditionalFormatting>
  <conditionalFormatting sqref="L43">
    <cfRule type="expression" dxfId="349" priority="27">
      <formula>$L43=$M43</formula>
    </cfRule>
  </conditionalFormatting>
  <conditionalFormatting sqref="L47">
    <cfRule type="expression" dxfId="348" priority="26">
      <formula>$L47=$M47</formula>
    </cfRule>
  </conditionalFormatting>
  <conditionalFormatting sqref="L59">
    <cfRule type="expression" dxfId="347" priority="23">
      <formula>$L59=$M59</formula>
    </cfRule>
  </conditionalFormatting>
  <conditionalFormatting sqref="L121">
    <cfRule type="expression" dxfId="346" priority="18">
      <formula>$L121=$M121</formula>
    </cfRule>
  </conditionalFormatting>
  <conditionalFormatting sqref="L55">
    <cfRule type="expression" dxfId="345" priority="24">
      <formula>$L55=$M55</formula>
    </cfRule>
  </conditionalFormatting>
  <conditionalFormatting sqref="L63">
    <cfRule type="expression" dxfId="344" priority="22">
      <formula>$L63=$M63</formula>
    </cfRule>
  </conditionalFormatting>
  <conditionalFormatting sqref="L77">
    <cfRule type="expression" dxfId="343" priority="21">
      <formula>$L77=$M77</formula>
    </cfRule>
  </conditionalFormatting>
  <conditionalFormatting sqref="L93">
    <cfRule type="expression" dxfId="342" priority="20">
      <formula>$L93=$M93</formula>
    </cfRule>
  </conditionalFormatting>
  <conditionalFormatting sqref="L109">
    <cfRule type="expression" dxfId="341" priority="19">
      <formula>$L109=$M109</formula>
    </cfRule>
  </conditionalFormatting>
  <conditionalFormatting sqref="L145">
    <cfRule type="expression" dxfId="340" priority="17">
      <formula>$L145=$M145</formula>
    </cfRule>
  </conditionalFormatting>
  <conditionalFormatting sqref="L175">
    <cfRule type="expression" dxfId="339" priority="16">
      <formula>$L175=$M175</formula>
    </cfRule>
  </conditionalFormatting>
  <conditionalFormatting sqref="L183">
    <cfRule type="expression" dxfId="338" priority="15">
      <formula>$L183=$M183</formula>
    </cfRule>
  </conditionalFormatting>
  <conditionalFormatting sqref="L203">
    <cfRule type="expression" dxfId="337" priority="14">
      <formula>$L203=$M203</formula>
    </cfRule>
  </conditionalFormatting>
  <conditionalFormatting sqref="L215">
    <cfRule type="expression" dxfId="336" priority="13">
      <formula>$L215=$M215</formula>
    </cfRule>
  </conditionalFormatting>
  <conditionalFormatting sqref="L245">
    <cfRule type="expression" dxfId="335" priority="12">
      <formula>$L245=$M245</formula>
    </cfRule>
  </conditionalFormatting>
  <conditionalFormatting sqref="L257">
    <cfRule type="expression" dxfId="334" priority="11">
      <formula>$L257=$M257</formula>
    </cfRule>
  </conditionalFormatting>
  <conditionalFormatting sqref="L261">
    <cfRule type="expression" dxfId="333" priority="10">
      <formula>$L261=$M261</formula>
    </cfRule>
  </conditionalFormatting>
  <conditionalFormatting sqref="L269">
    <cfRule type="expression" dxfId="332" priority="9">
      <formula>$L269=$M269</formula>
    </cfRule>
  </conditionalFormatting>
  <conditionalFormatting sqref="L285">
    <cfRule type="expression" dxfId="331" priority="8">
      <formula>$L285=$M285</formula>
    </cfRule>
  </conditionalFormatting>
  <conditionalFormatting sqref="L319">
    <cfRule type="expression" dxfId="330" priority="7">
      <formula>$L319=$M319</formula>
    </cfRule>
  </conditionalFormatting>
  <conditionalFormatting sqref="L327">
    <cfRule type="expression" dxfId="329" priority="6">
      <formula>$L327=$M327</formula>
    </cfRule>
  </conditionalFormatting>
  <conditionalFormatting sqref="L375">
    <cfRule type="expression" dxfId="328" priority="3">
      <formula>$L375=$M375</formula>
    </cfRule>
  </conditionalFormatting>
  <conditionalFormatting sqref="L339">
    <cfRule type="expression" dxfId="327" priority="5">
      <formula>$L339=$M339</formula>
    </cfRule>
  </conditionalFormatting>
  <conditionalFormatting sqref="L359">
    <cfRule type="expression" dxfId="326" priority="4">
      <formula>$L359=$M359</formula>
    </cfRule>
  </conditionalFormatting>
  <conditionalFormatting sqref="L11">
    <cfRule type="expression" dxfId="325" priority="2">
      <formula>$L11=$M11</formula>
    </cfRule>
  </conditionalFormatting>
  <conditionalFormatting sqref="L39">
    <cfRule type="expression" dxfId="324" priority="1">
      <formula>$L39=$M39</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42AD4-E9FD-4AA4-9259-D94431F19290}">
  <sheetPr>
    <tabColor rgb="FFFF0000"/>
  </sheetPr>
  <dimension ref="A1:CC123"/>
  <sheetViews>
    <sheetView zoomScale="60" zoomScaleNormal="60" workbookViewId="0">
      <selection activeCell="S23" sqref="S23"/>
    </sheetView>
  </sheetViews>
  <sheetFormatPr baseColWidth="10" defaultColWidth="11.44140625" defaultRowHeight="40.200000000000003" customHeight="1" x14ac:dyDescent="0.3"/>
  <cols>
    <col min="1" max="1" width="2.6640625" style="21" customWidth="1"/>
    <col min="2" max="2" width="15.6640625" style="33" customWidth="1"/>
    <col min="3" max="6" width="15.6640625" style="4" customWidth="1"/>
    <col min="7" max="8" width="20.6640625" style="4" customWidth="1"/>
    <col min="9" max="9" width="15.6640625" style="4" customWidth="1"/>
    <col min="10" max="10" width="6.6640625" style="53" customWidth="1"/>
    <col min="11" max="11" width="21.6640625" style="3" customWidth="1"/>
    <col min="12" max="13" width="9.6640625" style="23" customWidth="1"/>
    <col min="14" max="17" width="9.6640625" style="24" customWidth="1"/>
    <col min="18" max="18" width="6.6640625" style="4" customWidth="1"/>
    <col min="19" max="19" width="95.6640625" style="4" customWidth="1"/>
    <col min="20" max="20" width="17.6640625" style="4" customWidth="1"/>
    <col min="21" max="22" width="10.6640625" style="4" customWidth="1"/>
    <col min="23" max="23" width="33.6640625" style="4" customWidth="1"/>
    <col min="24" max="27" width="11.6640625" style="27" customWidth="1"/>
    <col min="28" max="28" width="6.6640625" style="3" customWidth="1"/>
    <col min="29" max="29" width="11.33203125" style="22" customWidth="1"/>
    <col min="30" max="36" width="13.33203125" style="25" customWidth="1"/>
    <col min="37" max="37" width="6.6640625" style="3" customWidth="1"/>
    <col min="38" max="38" width="11.33203125" style="26" customWidth="1"/>
    <col min="39" max="42" width="13.33203125" style="57" customWidth="1"/>
    <col min="43" max="45" width="13.33203125" style="1" customWidth="1"/>
    <col min="46" max="46" width="6.6640625" style="3" customWidth="1"/>
    <col min="47" max="47" width="11.33203125" style="26" customWidth="1"/>
    <col min="48" max="51" width="13.33203125" style="57" customWidth="1"/>
    <col min="52" max="54" width="13.33203125" style="1" customWidth="1"/>
    <col min="55" max="55" width="6.6640625" style="3" customWidth="1"/>
    <col min="56" max="56" width="11.33203125" style="26" customWidth="1"/>
    <col min="57" max="60" width="13.33203125" style="57" customWidth="1"/>
    <col min="61" max="63" width="13.33203125" style="1" customWidth="1"/>
    <col min="64" max="64" width="6.6640625" style="3" customWidth="1"/>
    <col min="65" max="65" width="11.33203125" style="26" customWidth="1"/>
    <col min="66" max="69" width="13.33203125" style="57" customWidth="1"/>
    <col min="70" max="72" width="13.33203125" style="1" customWidth="1"/>
    <col min="73" max="73" width="6.6640625" style="1" customWidth="1"/>
    <col min="74" max="74" width="11.33203125" style="1" customWidth="1"/>
    <col min="75" max="81" width="13.33203125" style="1" customWidth="1"/>
    <col min="82" max="101" width="12.6640625" style="1" customWidth="1"/>
    <col min="102" max="16384" width="11.44140625" style="1"/>
  </cols>
  <sheetData>
    <row r="1" spans="1:81" s="268" customFormat="1" ht="16.2" customHeight="1" x14ac:dyDescent="0.3">
      <c r="A1" s="263"/>
      <c r="B1" s="264"/>
      <c r="C1" s="264"/>
      <c r="D1" s="264"/>
      <c r="E1" s="264"/>
      <c r="F1" s="264"/>
      <c r="G1" s="264"/>
      <c r="H1" s="264"/>
      <c r="I1" s="264"/>
      <c r="J1" s="265"/>
      <c r="K1" s="263"/>
      <c r="L1" s="266"/>
      <c r="M1" s="266"/>
      <c r="N1" s="266"/>
      <c r="O1" s="266"/>
      <c r="P1" s="266"/>
      <c r="Q1" s="266"/>
      <c r="R1" s="263"/>
      <c r="S1" s="263"/>
      <c r="T1" s="263"/>
      <c r="U1" s="263"/>
      <c r="V1" s="263"/>
      <c r="W1" s="263"/>
      <c r="X1" s="263"/>
      <c r="Y1" s="263"/>
      <c r="Z1" s="263"/>
      <c r="AA1" s="263"/>
      <c r="AB1" s="263"/>
      <c r="AC1" s="267"/>
      <c r="AD1" s="267"/>
      <c r="AE1" s="267"/>
      <c r="AF1" s="267"/>
      <c r="AG1" s="267"/>
      <c r="AH1" s="267"/>
      <c r="AI1" s="267"/>
      <c r="AJ1" s="267"/>
      <c r="AK1" s="263"/>
      <c r="AL1" s="267"/>
      <c r="AM1" s="267"/>
      <c r="AN1" s="267"/>
      <c r="AO1" s="267"/>
      <c r="AP1" s="267"/>
      <c r="AQ1" s="267"/>
      <c r="AR1" s="267"/>
      <c r="AS1" s="267"/>
      <c r="AT1" s="263"/>
      <c r="AU1" s="267"/>
      <c r="AV1" s="267"/>
      <c r="AW1" s="267"/>
      <c r="AX1" s="267"/>
      <c r="AY1" s="267"/>
      <c r="AZ1" s="267"/>
      <c r="BA1" s="267"/>
      <c r="BB1" s="267"/>
      <c r="BC1" s="263"/>
      <c r="BD1" s="267"/>
      <c r="BE1" s="267"/>
      <c r="BF1" s="267"/>
      <c r="BG1" s="267"/>
      <c r="BH1" s="267"/>
      <c r="BI1" s="267"/>
      <c r="BJ1" s="267"/>
      <c r="BK1" s="267"/>
      <c r="BL1" s="263"/>
      <c r="BM1" s="267"/>
      <c r="BN1" s="267"/>
      <c r="BO1" s="267"/>
      <c r="BP1" s="267"/>
      <c r="BQ1" s="267"/>
      <c r="BR1" s="267"/>
      <c r="BS1" s="267"/>
      <c r="BT1" s="267"/>
      <c r="BU1" s="263"/>
      <c r="BV1" s="267"/>
      <c r="BW1" s="267"/>
      <c r="BX1" s="267"/>
      <c r="BY1" s="267"/>
      <c r="BZ1" s="267"/>
      <c r="CA1" s="267"/>
      <c r="CB1" s="267"/>
      <c r="CC1" s="267"/>
    </row>
    <row r="2" spans="1:81" s="58" customFormat="1" ht="16.2" customHeight="1" x14ac:dyDescent="0.3">
      <c r="A2" s="34"/>
      <c r="B2" s="1166"/>
      <c r="C2" s="1159" t="s">
        <v>0</v>
      </c>
      <c r="D2" s="1159"/>
      <c r="E2" s="1159"/>
      <c r="F2" s="1159"/>
      <c r="G2" s="1159"/>
      <c r="H2" s="1159"/>
      <c r="I2" s="226"/>
      <c r="J2" s="252" t="s">
        <v>1</v>
      </c>
      <c r="K2" s="252"/>
      <c r="L2" s="1169" t="s">
        <v>2857</v>
      </c>
      <c r="M2" s="1170"/>
      <c r="N2" s="1170"/>
      <c r="O2" s="1170"/>
      <c r="P2" s="1170"/>
      <c r="Q2" s="1171"/>
      <c r="R2" s="1158" t="s">
        <v>0</v>
      </c>
      <c r="S2" s="1160"/>
      <c r="T2" s="1008" t="s">
        <v>1</v>
      </c>
      <c r="U2" s="1009"/>
      <c r="V2" s="1010"/>
      <c r="W2" s="246" t="str">
        <f>+$L2</f>
        <v>CONSEJERÍA PARA LA POBLACIÓN CON DISCAPACIDAD</v>
      </c>
      <c r="X2" s="242"/>
      <c r="Y2" s="242"/>
      <c r="Z2" s="242"/>
      <c r="AA2" s="243"/>
      <c r="AB2" s="1158" t="s">
        <v>0</v>
      </c>
      <c r="AC2" s="1159"/>
      <c r="AD2" s="1159"/>
      <c r="AE2" s="1159"/>
      <c r="AF2" s="1159"/>
      <c r="AG2" s="1159"/>
      <c r="AH2" s="1159"/>
      <c r="AI2" s="1159"/>
      <c r="AJ2" s="1160"/>
      <c r="AK2" s="1132" t="s">
        <v>1</v>
      </c>
      <c r="AL2" s="1132"/>
      <c r="AM2" s="1132"/>
      <c r="AN2" s="1161" t="str">
        <f>+$L2</f>
        <v>CONSEJERÍA PARA LA POBLACIÓN CON DISCAPACIDAD</v>
      </c>
      <c r="AO2" s="1161"/>
      <c r="AP2" s="1161"/>
      <c r="AQ2" s="1161"/>
      <c r="AR2" s="1161"/>
      <c r="AS2" s="1161"/>
      <c r="AT2" s="1158" t="s">
        <v>0</v>
      </c>
      <c r="AU2" s="1159"/>
      <c r="AV2" s="1159"/>
      <c r="AW2" s="1159"/>
      <c r="AX2" s="1159"/>
      <c r="AY2" s="1159"/>
      <c r="AZ2" s="1159"/>
      <c r="BA2" s="1159"/>
      <c r="BB2" s="1160"/>
      <c r="BC2" s="1132" t="s">
        <v>1</v>
      </c>
      <c r="BD2" s="1132"/>
      <c r="BE2" s="1132"/>
      <c r="BF2" s="1161" t="str">
        <f>+$L2</f>
        <v>CONSEJERÍA PARA LA POBLACIÓN CON DISCAPACIDAD</v>
      </c>
      <c r="BG2" s="1161"/>
      <c r="BH2" s="1161"/>
      <c r="BI2" s="1161"/>
      <c r="BJ2" s="1161"/>
      <c r="BK2" s="1161"/>
      <c r="BL2" s="1158" t="s">
        <v>0</v>
      </c>
      <c r="BM2" s="1159"/>
      <c r="BN2" s="1159"/>
      <c r="BO2" s="1159"/>
      <c r="BP2" s="1159"/>
      <c r="BQ2" s="1159"/>
      <c r="BR2" s="1159"/>
      <c r="BS2" s="1159"/>
      <c r="BT2" s="1160"/>
      <c r="BU2" s="1132" t="s">
        <v>1</v>
      </c>
      <c r="BV2" s="1132"/>
      <c r="BW2" s="1132"/>
      <c r="BX2" s="1161" t="str">
        <f>+$L2</f>
        <v>CONSEJERÍA PARA LA POBLACIÓN CON DISCAPACIDAD</v>
      </c>
      <c r="BY2" s="1161"/>
      <c r="BZ2" s="1161"/>
      <c r="CA2" s="1161"/>
      <c r="CB2" s="1161"/>
      <c r="CC2" s="1161"/>
    </row>
    <row r="3" spans="1:81" s="58" customFormat="1" ht="16.2" customHeight="1" x14ac:dyDescent="0.3">
      <c r="A3" s="34"/>
      <c r="B3" s="1167"/>
      <c r="C3" s="1156" t="s">
        <v>1657</v>
      </c>
      <c r="D3" s="1156"/>
      <c r="E3" s="1156"/>
      <c r="F3" s="1156"/>
      <c r="G3" s="1156"/>
      <c r="H3" s="1156"/>
      <c r="I3" s="227"/>
      <c r="J3" s="252" t="s">
        <v>2</v>
      </c>
      <c r="K3" s="252"/>
      <c r="L3" s="1162"/>
      <c r="M3" s="1163"/>
      <c r="N3" s="1163"/>
      <c r="O3" s="1163"/>
      <c r="P3" s="1163"/>
      <c r="Q3" s="1164"/>
      <c r="R3" s="1155" t="s">
        <v>1657</v>
      </c>
      <c r="S3" s="1157"/>
      <c r="T3" s="1008" t="s">
        <v>2</v>
      </c>
      <c r="U3" s="1009"/>
      <c r="V3" s="1010"/>
      <c r="W3" s="58">
        <f>+$L3</f>
        <v>0</v>
      </c>
      <c r="X3" s="250"/>
      <c r="Y3" s="250"/>
      <c r="Z3" s="250"/>
      <c r="AA3" s="251"/>
      <c r="AB3" s="1155" t="s">
        <v>1657</v>
      </c>
      <c r="AC3" s="1156"/>
      <c r="AD3" s="1156"/>
      <c r="AE3" s="1156"/>
      <c r="AF3" s="1156"/>
      <c r="AG3" s="1156"/>
      <c r="AH3" s="1156"/>
      <c r="AI3" s="1156"/>
      <c r="AJ3" s="1157"/>
      <c r="AK3" s="1132" t="s">
        <v>2</v>
      </c>
      <c r="AL3" s="1132"/>
      <c r="AM3" s="1132"/>
      <c r="AN3" s="1148">
        <f>+$L3</f>
        <v>0</v>
      </c>
      <c r="AO3" s="1148"/>
      <c r="AP3" s="1148"/>
      <c r="AQ3" s="1148"/>
      <c r="AR3" s="1148"/>
      <c r="AS3" s="1148"/>
      <c r="AT3" s="1155" t="s">
        <v>1657</v>
      </c>
      <c r="AU3" s="1156"/>
      <c r="AV3" s="1156"/>
      <c r="AW3" s="1156"/>
      <c r="AX3" s="1156"/>
      <c r="AY3" s="1156"/>
      <c r="AZ3" s="1156"/>
      <c r="BA3" s="1156"/>
      <c r="BB3" s="1157"/>
      <c r="BC3" s="1132" t="s">
        <v>2</v>
      </c>
      <c r="BD3" s="1132"/>
      <c r="BE3" s="1132"/>
      <c r="BF3" s="1148">
        <f>+$L3</f>
        <v>0</v>
      </c>
      <c r="BG3" s="1148"/>
      <c r="BH3" s="1148"/>
      <c r="BI3" s="1148"/>
      <c r="BJ3" s="1148"/>
      <c r="BK3" s="1148"/>
      <c r="BL3" s="1155" t="s">
        <v>1657</v>
      </c>
      <c r="BM3" s="1156"/>
      <c r="BN3" s="1156"/>
      <c r="BO3" s="1156"/>
      <c r="BP3" s="1156"/>
      <c r="BQ3" s="1156"/>
      <c r="BR3" s="1156"/>
      <c r="BS3" s="1156"/>
      <c r="BT3" s="1157"/>
      <c r="BU3" s="1132" t="s">
        <v>2</v>
      </c>
      <c r="BV3" s="1132"/>
      <c r="BW3" s="1132"/>
      <c r="BX3" s="1148">
        <f>+$L3</f>
        <v>0</v>
      </c>
      <c r="BY3" s="1148"/>
      <c r="BZ3" s="1148"/>
      <c r="CA3" s="1148"/>
      <c r="CB3" s="1148"/>
      <c r="CC3" s="1148"/>
    </row>
    <row r="4" spans="1:81" s="58" customFormat="1" ht="16.2" customHeight="1" x14ac:dyDescent="0.3">
      <c r="A4" s="34"/>
      <c r="B4" s="1167"/>
      <c r="C4" s="1137" t="s">
        <v>3849</v>
      </c>
      <c r="D4" s="1137"/>
      <c r="E4" s="1137"/>
      <c r="F4" s="1137"/>
      <c r="G4" s="1137"/>
      <c r="H4" s="1137"/>
      <c r="I4" s="227"/>
      <c r="J4" s="252" t="s">
        <v>1656</v>
      </c>
      <c r="K4" s="252"/>
      <c r="L4" s="1149" t="s">
        <v>20</v>
      </c>
      <c r="M4" s="1150"/>
      <c r="N4" s="1150"/>
      <c r="O4" s="1150"/>
      <c r="P4" s="1150"/>
      <c r="Q4" s="1151"/>
      <c r="R4" s="1136" t="s">
        <v>3849</v>
      </c>
      <c r="S4" s="1138"/>
      <c r="T4" s="1008" t="s">
        <v>1664</v>
      </c>
      <c r="U4" s="1009"/>
      <c r="V4" s="1010"/>
      <c r="W4" s="248" t="str">
        <f>+$L4</f>
        <v>1. Bienestar Social</v>
      </c>
      <c r="X4" s="224"/>
      <c r="Y4" s="224"/>
      <c r="Z4" s="224"/>
      <c r="AA4" s="225"/>
      <c r="AB4" s="1136" t="s">
        <v>3849</v>
      </c>
      <c r="AC4" s="1137"/>
      <c r="AD4" s="1137"/>
      <c r="AE4" s="1137"/>
      <c r="AF4" s="1137"/>
      <c r="AG4" s="1137"/>
      <c r="AH4" s="1137"/>
      <c r="AI4" s="1137"/>
      <c r="AJ4" s="1138"/>
      <c r="AK4" s="1132" t="s">
        <v>1656</v>
      </c>
      <c r="AL4" s="1132"/>
      <c r="AM4" s="1132"/>
      <c r="AN4" s="1135" t="str">
        <f>+$L4</f>
        <v>1. Bienestar Social</v>
      </c>
      <c r="AO4" s="1135"/>
      <c r="AP4" s="1135"/>
      <c r="AQ4" s="1135"/>
      <c r="AR4" s="1135"/>
      <c r="AS4" s="1135"/>
      <c r="AT4" s="1136" t="s">
        <v>3849</v>
      </c>
      <c r="AU4" s="1137"/>
      <c r="AV4" s="1137"/>
      <c r="AW4" s="1137"/>
      <c r="AX4" s="1137"/>
      <c r="AY4" s="1137"/>
      <c r="AZ4" s="1137"/>
      <c r="BA4" s="1137"/>
      <c r="BB4" s="1138"/>
      <c r="BC4" s="1132" t="s">
        <v>1656</v>
      </c>
      <c r="BD4" s="1132"/>
      <c r="BE4" s="1132"/>
      <c r="BF4" s="1135" t="str">
        <f>+$L4</f>
        <v>1. Bienestar Social</v>
      </c>
      <c r="BG4" s="1135"/>
      <c r="BH4" s="1135"/>
      <c r="BI4" s="1135"/>
      <c r="BJ4" s="1135"/>
      <c r="BK4" s="1135"/>
      <c r="BL4" s="1136" t="s">
        <v>3849</v>
      </c>
      <c r="BM4" s="1137"/>
      <c r="BN4" s="1137"/>
      <c r="BO4" s="1137"/>
      <c r="BP4" s="1137"/>
      <c r="BQ4" s="1137"/>
      <c r="BR4" s="1137"/>
      <c r="BS4" s="1137"/>
      <c r="BT4" s="1138"/>
      <c r="BU4" s="1132" t="s">
        <v>1656</v>
      </c>
      <c r="BV4" s="1132"/>
      <c r="BW4" s="1132"/>
      <c r="BX4" s="1135" t="str">
        <f>+$L4</f>
        <v>1. Bienestar Social</v>
      </c>
      <c r="BY4" s="1135"/>
      <c r="BZ4" s="1135"/>
      <c r="CA4" s="1135"/>
      <c r="CB4" s="1135"/>
      <c r="CC4" s="1135"/>
    </row>
    <row r="5" spans="1:81" s="58" customFormat="1" ht="16.2" customHeight="1" x14ac:dyDescent="0.3">
      <c r="A5" s="34"/>
      <c r="B5" s="1168"/>
      <c r="C5" s="1140"/>
      <c r="D5" s="1140"/>
      <c r="E5" s="1140"/>
      <c r="F5" s="1140"/>
      <c r="G5" s="1140"/>
      <c r="H5" s="1140"/>
      <c r="I5" s="228"/>
      <c r="J5" s="252" t="s">
        <v>1659</v>
      </c>
      <c r="K5" s="252"/>
      <c r="L5" s="1142" t="s">
        <v>450</v>
      </c>
      <c r="M5" s="1143"/>
      <c r="N5" s="1143"/>
      <c r="O5" s="1143"/>
      <c r="P5" s="1143"/>
      <c r="Q5" s="1144"/>
      <c r="R5" s="1139"/>
      <c r="S5" s="1141"/>
      <c r="T5" s="1008" t="s">
        <v>1665</v>
      </c>
      <c r="U5" s="1009"/>
      <c r="V5" s="1010"/>
      <c r="W5" s="249" t="str">
        <f>+$L5</f>
        <v>1.9 Más Oportunidades para las Personas con Discapacidad – PcD -</v>
      </c>
      <c r="X5" s="221"/>
      <c r="Y5" s="221"/>
      <c r="Z5" s="221"/>
      <c r="AA5" s="222"/>
      <c r="AB5" s="1139"/>
      <c r="AC5" s="1140"/>
      <c r="AD5" s="1140"/>
      <c r="AE5" s="1140"/>
      <c r="AF5" s="1140"/>
      <c r="AG5" s="1140"/>
      <c r="AH5" s="1140"/>
      <c r="AI5" s="1140"/>
      <c r="AJ5" s="1141"/>
      <c r="AK5" s="1132" t="s">
        <v>1659</v>
      </c>
      <c r="AL5" s="1132"/>
      <c r="AM5" s="1132"/>
      <c r="AN5" s="1133" t="str">
        <f>+$L5</f>
        <v>1.9 Más Oportunidades para las Personas con Discapacidad – PcD -</v>
      </c>
      <c r="AO5" s="1133"/>
      <c r="AP5" s="1133"/>
      <c r="AQ5" s="1133"/>
      <c r="AR5" s="1133"/>
      <c r="AS5" s="1133"/>
      <c r="AT5" s="1139"/>
      <c r="AU5" s="1140"/>
      <c r="AV5" s="1140"/>
      <c r="AW5" s="1140"/>
      <c r="AX5" s="1140"/>
      <c r="AY5" s="1140"/>
      <c r="AZ5" s="1140"/>
      <c r="BA5" s="1140"/>
      <c r="BB5" s="1141"/>
      <c r="BC5" s="1132" t="s">
        <v>1659</v>
      </c>
      <c r="BD5" s="1132"/>
      <c r="BE5" s="1132"/>
      <c r="BF5" s="1133" t="str">
        <f>+$L5</f>
        <v>1.9 Más Oportunidades para las Personas con Discapacidad – PcD -</v>
      </c>
      <c r="BG5" s="1133"/>
      <c r="BH5" s="1133"/>
      <c r="BI5" s="1133"/>
      <c r="BJ5" s="1133"/>
      <c r="BK5" s="1133"/>
      <c r="BL5" s="1139"/>
      <c r="BM5" s="1140"/>
      <c r="BN5" s="1140"/>
      <c r="BO5" s="1140"/>
      <c r="BP5" s="1140"/>
      <c r="BQ5" s="1140"/>
      <c r="BR5" s="1140"/>
      <c r="BS5" s="1140"/>
      <c r="BT5" s="1141"/>
      <c r="BU5" s="1132" t="s">
        <v>1659</v>
      </c>
      <c r="BV5" s="1132"/>
      <c r="BW5" s="1132"/>
      <c r="BX5" s="1133" t="str">
        <f>+$L5</f>
        <v>1.9 Más Oportunidades para las Personas con Discapacidad – PcD -</v>
      </c>
      <c r="BY5" s="1133"/>
      <c r="BZ5" s="1133"/>
      <c r="CA5" s="1133"/>
      <c r="CB5" s="1133"/>
      <c r="CC5" s="1133"/>
    </row>
    <row r="6" spans="1:81" ht="16.2" customHeight="1" thickBot="1" x14ac:dyDescent="0.35">
      <c r="B6" s="2"/>
      <c r="C6" s="2"/>
      <c r="D6" s="2"/>
      <c r="E6" s="2"/>
      <c r="F6" s="2"/>
      <c r="G6" s="2"/>
      <c r="H6" s="2"/>
      <c r="I6" s="2"/>
      <c r="J6" s="59"/>
      <c r="K6" s="1"/>
      <c r="L6" s="1"/>
      <c r="M6" s="1"/>
      <c r="N6" s="1"/>
      <c r="O6" s="1"/>
      <c r="P6" s="1"/>
      <c r="Q6" s="1"/>
      <c r="R6" s="1"/>
      <c r="S6" s="2"/>
      <c r="T6" s="2"/>
      <c r="U6" s="2"/>
      <c r="V6" s="2"/>
      <c r="W6" s="2"/>
      <c r="X6" s="60"/>
      <c r="Y6" s="60"/>
      <c r="Z6" s="60"/>
      <c r="AA6" s="25"/>
      <c r="AB6" s="25"/>
      <c r="AC6" s="1"/>
      <c r="AK6" s="25"/>
      <c r="AT6" s="25"/>
      <c r="BC6" s="25"/>
      <c r="BL6" s="25"/>
    </row>
    <row r="7" spans="1:81" ht="16.2" customHeight="1" thickBot="1" x14ac:dyDescent="0.35">
      <c r="A7" s="1"/>
      <c r="B7" s="1067" t="s">
        <v>3</v>
      </c>
      <c r="C7" s="1067" t="s">
        <v>1661</v>
      </c>
      <c r="D7" s="1134" t="s">
        <v>3813</v>
      </c>
      <c r="E7" s="1134" t="s">
        <v>3812</v>
      </c>
      <c r="F7" s="1126" t="s">
        <v>3814</v>
      </c>
      <c r="G7" s="1126" t="s">
        <v>3815</v>
      </c>
      <c r="H7" s="1126" t="s">
        <v>3816</v>
      </c>
      <c r="I7" s="1126" t="s">
        <v>3817</v>
      </c>
      <c r="J7" s="1125" t="s">
        <v>1662</v>
      </c>
      <c r="K7" s="1129" t="s">
        <v>1674</v>
      </c>
      <c r="L7" s="1094" t="s">
        <v>3850</v>
      </c>
      <c r="M7" s="1040" t="s">
        <v>1652</v>
      </c>
      <c r="N7" s="1113" t="s">
        <v>3851</v>
      </c>
      <c r="O7" s="1116" t="s">
        <v>3852</v>
      </c>
      <c r="P7" s="1119" t="s">
        <v>3853</v>
      </c>
      <c r="Q7" s="1122" t="s">
        <v>3854</v>
      </c>
      <c r="R7" s="1125" t="s">
        <v>1662</v>
      </c>
      <c r="S7" s="1108" t="s">
        <v>4</v>
      </c>
      <c r="T7" s="1107" t="s">
        <v>3818</v>
      </c>
      <c r="U7" s="1107" t="s">
        <v>3819</v>
      </c>
      <c r="V7" s="1107" t="s">
        <v>3820</v>
      </c>
      <c r="W7" s="1108" t="s">
        <v>5</v>
      </c>
      <c r="X7" s="1111" t="s">
        <v>6</v>
      </c>
      <c r="Y7" s="1112"/>
      <c r="Z7" s="1111" t="s">
        <v>7</v>
      </c>
      <c r="AA7" s="1112"/>
      <c r="AB7" s="1067" t="s">
        <v>1662</v>
      </c>
      <c r="AC7" s="1094" t="s">
        <v>3850</v>
      </c>
      <c r="AD7" s="1097" t="s">
        <v>3855</v>
      </c>
      <c r="AE7" s="1098"/>
      <c r="AF7" s="1098"/>
      <c r="AG7" s="1098"/>
      <c r="AH7" s="1098"/>
      <c r="AI7" s="1098"/>
      <c r="AJ7" s="1099"/>
      <c r="AK7" s="1100" t="s">
        <v>1662</v>
      </c>
      <c r="AL7" s="1101" t="s">
        <v>3856</v>
      </c>
      <c r="AM7" s="1104" t="s">
        <v>3857</v>
      </c>
      <c r="AN7" s="1105"/>
      <c r="AO7" s="1105"/>
      <c r="AP7" s="1105"/>
      <c r="AQ7" s="1105"/>
      <c r="AR7" s="1105"/>
      <c r="AS7" s="1106"/>
      <c r="AT7" s="1067" t="s">
        <v>1662</v>
      </c>
      <c r="AU7" s="1082" t="s">
        <v>3858</v>
      </c>
      <c r="AV7" s="1085" t="s">
        <v>3859</v>
      </c>
      <c r="AW7" s="1086"/>
      <c r="AX7" s="1086"/>
      <c r="AY7" s="1086"/>
      <c r="AZ7" s="1086"/>
      <c r="BA7" s="1086"/>
      <c r="BB7" s="1087"/>
      <c r="BC7" s="1067" t="s">
        <v>1662</v>
      </c>
      <c r="BD7" s="1088" t="s">
        <v>3860</v>
      </c>
      <c r="BE7" s="1091" t="s">
        <v>3861</v>
      </c>
      <c r="BF7" s="1092"/>
      <c r="BG7" s="1092"/>
      <c r="BH7" s="1092"/>
      <c r="BI7" s="1092"/>
      <c r="BJ7" s="1092"/>
      <c r="BK7" s="1093"/>
      <c r="BL7" s="1067" t="s">
        <v>1662</v>
      </c>
      <c r="BM7" s="1068" t="s">
        <v>3862</v>
      </c>
      <c r="BN7" s="1070" t="s">
        <v>3863</v>
      </c>
      <c r="BO7" s="1071"/>
      <c r="BP7" s="1071"/>
      <c r="BQ7" s="1071"/>
      <c r="BR7" s="1071"/>
      <c r="BS7" s="1071"/>
      <c r="BT7" s="1072"/>
      <c r="BU7" s="1073" t="s">
        <v>1663</v>
      </c>
      <c r="BV7" s="1074"/>
      <c r="BW7" s="1074"/>
      <c r="BX7" s="1074"/>
      <c r="BY7" s="1074"/>
      <c r="BZ7" s="1074"/>
      <c r="CA7" s="1074"/>
      <c r="CB7" s="1074"/>
      <c r="CC7" s="1075"/>
    </row>
    <row r="8" spans="1:81" ht="16.2" customHeight="1" x14ac:dyDescent="0.3">
      <c r="A8" s="1"/>
      <c r="B8" s="1067"/>
      <c r="C8" s="1067"/>
      <c r="D8" s="1134"/>
      <c r="E8" s="1134"/>
      <c r="F8" s="1127"/>
      <c r="G8" s="1127"/>
      <c r="H8" s="1127"/>
      <c r="I8" s="1127"/>
      <c r="J8" s="1125"/>
      <c r="K8" s="1129"/>
      <c r="L8" s="1095"/>
      <c r="M8" s="1130"/>
      <c r="N8" s="1114"/>
      <c r="O8" s="1117"/>
      <c r="P8" s="1120"/>
      <c r="Q8" s="1123"/>
      <c r="R8" s="1125"/>
      <c r="S8" s="1109"/>
      <c r="T8" s="1107"/>
      <c r="U8" s="1107"/>
      <c r="V8" s="1107"/>
      <c r="W8" s="1109"/>
      <c r="X8" s="390" t="s">
        <v>12</v>
      </c>
      <c r="Y8" s="390" t="s">
        <v>13</v>
      </c>
      <c r="Z8" s="390" t="s">
        <v>12</v>
      </c>
      <c r="AA8" s="390" t="s">
        <v>13</v>
      </c>
      <c r="AB8" s="1067"/>
      <c r="AC8" s="1095"/>
      <c r="AD8" s="1065" t="s">
        <v>8</v>
      </c>
      <c r="AE8" s="1061" t="s">
        <v>9</v>
      </c>
      <c r="AF8" s="1061"/>
      <c r="AG8" s="1061"/>
      <c r="AH8" s="1061"/>
      <c r="AI8" s="1062" t="s">
        <v>1653</v>
      </c>
      <c r="AJ8" s="1063" t="s">
        <v>10</v>
      </c>
      <c r="AK8" s="1067"/>
      <c r="AL8" s="1102"/>
      <c r="AM8" s="1059" t="s">
        <v>11</v>
      </c>
      <c r="AN8" s="1061" t="s">
        <v>9</v>
      </c>
      <c r="AO8" s="1061"/>
      <c r="AP8" s="1061"/>
      <c r="AQ8" s="1061"/>
      <c r="AR8" s="1062" t="s">
        <v>1653</v>
      </c>
      <c r="AS8" s="1063" t="s">
        <v>10</v>
      </c>
      <c r="AT8" s="1067"/>
      <c r="AU8" s="1083"/>
      <c r="AV8" s="1059" t="s">
        <v>11</v>
      </c>
      <c r="AW8" s="1061" t="s">
        <v>9</v>
      </c>
      <c r="AX8" s="1061"/>
      <c r="AY8" s="1061"/>
      <c r="AZ8" s="1061"/>
      <c r="BA8" s="1062" t="s">
        <v>1653</v>
      </c>
      <c r="BB8" s="1063" t="s">
        <v>10</v>
      </c>
      <c r="BC8" s="1067"/>
      <c r="BD8" s="1089"/>
      <c r="BE8" s="1059" t="s">
        <v>11</v>
      </c>
      <c r="BF8" s="1061" t="s">
        <v>9</v>
      </c>
      <c r="BG8" s="1061"/>
      <c r="BH8" s="1061"/>
      <c r="BI8" s="1061"/>
      <c r="BJ8" s="1062" t="s">
        <v>1653</v>
      </c>
      <c r="BK8" s="1063" t="s">
        <v>10</v>
      </c>
      <c r="BL8" s="1067"/>
      <c r="BM8" s="1068"/>
      <c r="BN8" s="1065" t="s">
        <v>11</v>
      </c>
      <c r="BO8" s="1061" t="s">
        <v>9</v>
      </c>
      <c r="BP8" s="1061"/>
      <c r="BQ8" s="1061"/>
      <c r="BR8" s="1061"/>
      <c r="BS8" s="1049" t="s">
        <v>1653</v>
      </c>
      <c r="BT8" s="1051" t="s">
        <v>10</v>
      </c>
      <c r="BU8" s="1076"/>
      <c r="BV8" s="1077"/>
      <c r="BW8" s="1077"/>
      <c r="BX8" s="1077"/>
      <c r="BY8" s="1077"/>
      <c r="BZ8" s="1077"/>
      <c r="CA8" s="1077"/>
      <c r="CB8" s="1077"/>
      <c r="CC8" s="1078"/>
    </row>
    <row r="9" spans="1:81" ht="16.2" customHeight="1" x14ac:dyDescent="0.3">
      <c r="A9" s="1"/>
      <c r="B9" s="1067"/>
      <c r="C9" s="1067"/>
      <c r="D9" s="1134"/>
      <c r="E9" s="1134"/>
      <c r="F9" s="1128"/>
      <c r="G9" s="1128"/>
      <c r="H9" s="1128"/>
      <c r="I9" s="1128"/>
      <c r="J9" s="1125"/>
      <c r="K9" s="1129"/>
      <c r="L9" s="1096"/>
      <c r="M9" s="1131"/>
      <c r="N9" s="1115"/>
      <c r="O9" s="1118"/>
      <c r="P9" s="1121"/>
      <c r="Q9" s="1124"/>
      <c r="R9" s="1125"/>
      <c r="S9" s="1110"/>
      <c r="T9" s="1107"/>
      <c r="U9" s="1107"/>
      <c r="V9" s="1107"/>
      <c r="W9" s="1110"/>
      <c r="X9" s="391" t="s">
        <v>1660</v>
      </c>
      <c r="Y9" s="391" t="s">
        <v>1660</v>
      </c>
      <c r="Z9" s="391" t="s">
        <v>1660</v>
      </c>
      <c r="AA9" s="391" t="s">
        <v>1660</v>
      </c>
      <c r="AB9" s="1067"/>
      <c r="AC9" s="1096"/>
      <c r="AD9" s="1066"/>
      <c r="AE9" s="392" t="s">
        <v>14</v>
      </c>
      <c r="AF9" s="392" t="s">
        <v>17</v>
      </c>
      <c r="AG9" s="392" t="s">
        <v>15</v>
      </c>
      <c r="AH9" s="392" t="s">
        <v>16</v>
      </c>
      <c r="AI9" s="1050"/>
      <c r="AJ9" s="1064"/>
      <c r="AK9" s="1067"/>
      <c r="AL9" s="1103"/>
      <c r="AM9" s="1060"/>
      <c r="AN9" s="392" t="s">
        <v>14</v>
      </c>
      <c r="AO9" s="392" t="s">
        <v>17</v>
      </c>
      <c r="AP9" s="392" t="s">
        <v>15</v>
      </c>
      <c r="AQ9" s="392" t="s">
        <v>16</v>
      </c>
      <c r="AR9" s="1050"/>
      <c r="AS9" s="1064"/>
      <c r="AT9" s="1067"/>
      <c r="AU9" s="1084"/>
      <c r="AV9" s="1060"/>
      <c r="AW9" s="392" t="s">
        <v>14</v>
      </c>
      <c r="AX9" s="392" t="s">
        <v>17</v>
      </c>
      <c r="AY9" s="392" t="s">
        <v>15</v>
      </c>
      <c r="AZ9" s="392" t="s">
        <v>16</v>
      </c>
      <c r="BA9" s="1050"/>
      <c r="BB9" s="1064"/>
      <c r="BC9" s="1067"/>
      <c r="BD9" s="1090"/>
      <c r="BE9" s="1060"/>
      <c r="BF9" s="392" t="s">
        <v>14</v>
      </c>
      <c r="BG9" s="392" t="s">
        <v>17</v>
      </c>
      <c r="BH9" s="392" t="s">
        <v>15</v>
      </c>
      <c r="BI9" s="392" t="s">
        <v>16</v>
      </c>
      <c r="BJ9" s="1050"/>
      <c r="BK9" s="1064"/>
      <c r="BL9" s="1067"/>
      <c r="BM9" s="1069"/>
      <c r="BN9" s="1066"/>
      <c r="BO9" s="392" t="s">
        <v>14</v>
      </c>
      <c r="BP9" s="392" t="s">
        <v>17</v>
      </c>
      <c r="BQ9" s="392" t="s">
        <v>15</v>
      </c>
      <c r="BR9" s="392" t="s">
        <v>16</v>
      </c>
      <c r="BS9" s="1050"/>
      <c r="BT9" s="1052"/>
      <c r="BU9" s="1079"/>
      <c r="BV9" s="1080"/>
      <c r="BW9" s="1080"/>
      <c r="BX9" s="1080"/>
      <c r="BY9" s="1080"/>
      <c r="BZ9" s="1080"/>
      <c r="CA9" s="1080"/>
      <c r="CB9" s="1080"/>
      <c r="CC9" s="1081"/>
    </row>
    <row r="10" spans="1:81" ht="16.2" customHeight="1" thickBot="1" x14ac:dyDescent="0.35">
      <c r="B10" s="2"/>
      <c r="R10" s="24"/>
    </row>
    <row r="11" spans="1:81" s="58" customFormat="1" ht="40.200000000000003" customHeight="1" thickTop="1" x14ac:dyDescent="0.3">
      <c r="A11" s="34"/>
      <c r="B11" s="906" t="s">
        <v>451</v>
      </c>
      <c r="C11" s="1236" t="s">
        <v>451</v>
      </c>
      <c r="D11" s="871">
        <v>4104</v>
      </c>
      <c r="E11" s="851" t="s">
        <v>4054</v>
      </c>
      <c r="F11" s="1266">
        <v>4104020</v>
      </c>
      <c r="G11" s="851" t="s">
        <v>5440</v>
      </c>
      <c r="H11" s="1272" t="s">
        <v>5441</v>
      </c>
      <c r="I11" s="1184">
        <v>2021004540037</v>
      </c>
      <c r="J11" s="812">
        <v>316</v>
      </c>
      <c r="K11" s="854" t="str">
        <f>+[6]Metas!K364</f>
        <v>Proyectos ejecutados, en danza, música, teatro, artes plásticas</v>
      </c>
      <c r="L11" s="857"/>
      <c r="M11" s="860">
        <f>SUM(N11:Q11)</f>
        <v>5</v>
      </c>
      <c r="N11" s="836"/>
      <c r="O11" s="839">
        <v>2</v>
      </c>
      <c r="P11" s="863">
        <v>3</v>
      </c>
      <c r="Q11" s="866"/>
      <c r="R11" s="812">
        <f>+$J11</f>
        <v>316</v>
      </c>
      <c r="S11" s="1281" t="s">
        <v>5442</v>
      </c>
      <c r="T11" s="235"/>
      <c r="U11" s="235"/>
      <c r="V11" s="235"/>
      <c r="W11" s="231"/>
      <c r="X11" s="256"/>
      <c r="Y11" s="256"/>
      <c r="Z11" s="256"/>
      <c r="AA11" s="256"/>
      <c r="AB11" s="812">
        <f>+$J11</f>
        <v>316</v>
      </c>
      <c r="AC11" s="827">
        <f>+L11</f>
        <v>0</v>
      </c>
      <c r="AD11" s="44">
        <v>25</v>
      </c>
      <c r="AE11" s="44">
        <v>25</v>
      </c>
      <c r="AF11" s="44">
        <f t="shared" ref="AE11:AJ26" si="0">+AO11+AX11+BG11+BP11</f>
        <v>0</v>
      </c>
      <c r="AG11" s="44">
        <f t="shared" si="0"/>
        <v>0</v>
      </c>
      <c r="AH11" s="44">
        <f t="shared" si="0"/>
        <v>0</v>
      </c>
      <c r="AI11" s="44">
        <f t="shared" si="0"/>
        <v>0</v>
      </c>
      <c r="AJ11" s="44">
        <f t="shared" si="0"/>
        <v>0</v>
      </c>
      <c r="AK11" s="812">
        <f>+$J11</f>
        <v>316</v>
      </c>
      <c r="AL11" s="990">
        <f>+N11</f>
        <v>0</v>
      </c>
      <c r="AM11" s="44">
        <f>SUM(AN11:AS11)</f>
        <v>0</v>
      </c>
      <c r="AN11" s="35"/>
      <c r="AO11" s="35"/>
      <c r="AP11" s="35"/>
      <c r="AQ11" s="35"/>
      <c r="AR11" s="35"/>
      <c r="AS11" s="35"/>
      <c r="AT11" s="812">
        <f>+$J11</f>
        <v>316</v>
      </c>
      <c r="AU11" s="993">
        <f>+O11</f>
        <v>2</v>
      </c>
      <c r="AV11" s="44">
        <v>10</v>
      </c>
      <c r="AW11" s="35">
        <v>10</v>
      </c>
      <c r="AX11" s="35"/>
      <c r="AY11" s="35"/>
      <c r="AZ11" s="35"/>
      <c r="BA11" s="35"/>
      <c r="BB11" s="35"/>
      <c r="BC11" s="812">
        <f>+$J11</f>
        <v>316</v>
      </c>
      <c r="BD11" s="996">
        <f>+P11</f>
        <v>3</v>
      </c>
      <c r="BE11" s="44">
        <f>SUM(BF11:BK11)</f>
        <v>15</v>
      </c>
      <c r="BF11" s="35">
        <v>15</v>
      </c>
      <c r="BG11" s="35"/>
      <c r="BH11" s="35"/>
      <c r="BI11" s="35"/>
      <c r="BJ11" s="35"/>
      <c r="BK11" s="35"/>
      <c r="BL11" s="812">
        <f>+$J11</f>
        <v>316</v>
      </c>
      <c r="BM11" s="987">
        <f>+Q11</f>
        <v>0</v>
      </c>
      <c r="BN11" s="44">
        <f>SUM(BO11:BT11)</f>
        <v>0</v>
      </c>
      <c r="BO11" s="35"/>
      <c r="BP11" s="35"/>
      <c r="BQ11" s="35"/>
      <c r="BR11" s="35"/>
      <c r="BS11" s="35"/>
      <c r="BT11" s="35"/>
      <c r="BU11" s="818"/>
      <c r="BV11" s="819"/>
      <c r="BW11" s="819"/>
      <c r="BX11" s="819"/>
      <c r="BY11" s="819"/>
      <c r="BZ11" s="819"/>
      <c r="CA11" s="819"/>
      <c r="CB11" s="819"/>
      <c r="CC11" s="820"/>
    </row>
    <row r="12" spans="1:81" s="58" customFormat="1" ht="40.200000000000003" customHeight="1" x14ac:dyDescent="0.3">
      <c r="A12" s="34"/>
      <c r="B12" s="907"/>
      <c r="C12" s="1237"/>
      <c r="D12" s="872"/>
      <c r="E12" s="852"/>
      <c r="F12" s="920"/>
      <c r="G12" s="852"/>
      <c r="H12" s="1273"/>
      <c r="I12" s="1185"/>
      <c r="J12" s="813"/>
      <c r="K12" s="855"/>
      <c r="L12" s="858"/>
      <c r="M12" s="861"/>
      <c r="N12" s="837"/>
      <c r="O12" s="840"/>
      <c r="P12" s="864"/>
      <c r="Q12" s="867"/>
      <c r="R12" s="813"/>
      <c r="S12" s="1282"/>
      <c r="T12" s="236"/>
      <c r="U12" s="236"/>
      <c r="V12" s="236"/>
      <c r="W12" s="39"/>
      <c r="X12" s="31"/>
      <c r="Y12" s="31"/>
      <c r="Z12" s="31"/>
      <c r="AA12" s="31"/>
      <c r="AB12" s="813"/>
      <c r="AC12" s="828"/>
      <c r="AD12" s="51">
        <f t="shared" ref="AD12:AD14" si="1">+AM12+AV12+BE12+BN12</f>
        <v>0</v>
      </c>
      <c r="AE12" s="51">
        <f t="shared" si="0"/>
        <v>0</v>
      </c>
      <c r="AF12" s="51">
        <f t="shared" si="0"/>
        <v>0</v>
      </c>
      <c r="AG12" s="51">
        <f t="shared" si="0"/>
        <v>0</v>
      </c>
      <c r="AH12" s="51">
        <f t="shared" si="0"/>
        <v>0</v>
      </c>
      <c r="AI12" s="51">
        <f t="shared" si="0"/>
        <v>0</v>
      </c>
      <c r="AJ12" s="51">
        <f t="shared" si="0"/>
        <v>0</v>
      </c>
      <c r="AK12" s="813"/>
      <c r="AL12" s="991"/>
      <c r="AM12" s="51">
        <f t="shared" ref="AM12:AM75" si="2">SUM(AN12:AS12)</f>
        <v>0</v>
      </c>
      <c r="AN12" s="336"/>
      <c r="AO12" s="336"/>
      <c r="AP12" s="336"/>
      <c r="AQ12" s="336"/>
      <c r="AR12" s="336"/>
      <c r="AS12" s="336"/>
      <c r="AT12" s="813"/>
      <c r="AU12" s="994"/>
      <c r="AV12" s="51">
        <f t="shared" ref="AV12:AV75" si="3">SUM(AW12:BB12)</f>
        <v>0</v>
      </c>
      <c r="AW12" s="336"/>
      <c r="AX12" s="336"/>
      <c r="AY12" s="336"/>
      <c r="AZ12" s="336"/>
      <c r="BA12" s="336"/>
      <c r="BB12" s="336"/>
      <c r="BC12" s="813"/>
      <c r="BD12" s="997"/>
      <c r="BE12" s="51">
        <f t="shared" ref="BE12:BE75" si="4">SUM(BF12:BK12)</f>
        <v>0</v>
      </c>
      <c r="BF12" s="336"/>
      <c r="BG12" s="336"/>
      <c r="BH12" s="336"/>
      <c r="BI12" s="336"/>
      <c r="BJ12" s="336"/>
      <c r="BK12" s="336"/>
      <c r="BL12" s="813"/>
      <c r="BM12" s="988"/>
      <c r="BN12" s="51">
        <f t="shared" ref="BN12:BN75" si="5">SUM(BO12:BT12)</f>
        <v>0</v>
      </c>
      <c r="BO12" s="336"/>
      <c r="BP12" s="336"/>
      <c r="BQ12" s="336"/>
      <c r="BR12" s="336"/>
      <c r="BS12" s="336"/>
      <c r="BT12" s="336"/>
      <c r="BU12" s="821"/>
      <c r="BV12" s="822"/>
      <c r="BW12" s="822"/>
      <c r="BX12" s="822"/>
      <c r="BY12" s="822"/>
      <c r="BZ12" s="822"/>
      <c r="CA12" s="822"/>
      <c r="CB12" s="822"/>
      <c r="CC12" s="823"/>
    </row>
    <row r="13" spans="1:81" s="58" customFormat="1" ht="40.200000000000003" customHeight="1" x14ac:dyDescent="0.3">
      <c r="A13" s="34"/>
      <c r="B13" s="907"/>
      <c r="C13" s="1237"/>
      <c r="D13" s="872"/>
      <c r="E13" s="852"/>
      <c r="F13" s="920"/>
      <c r="G13" s="852"/>
      <c r="H13" s="1273"/>
      <c r="I13" s="1185"/>
      <c r="J13" s="813"/>
      <c r="K13" s="855"/>
      <c r="L13" s="858"/>
      <c r="M13" s="861"/>
      <c r="N13" s="837"/>
      <c r="O13" s="840"/>
      <c r="P13" s="864"/>
      <c r="Q13" s="867"/>
      <c r="R13" s="813"/>
      <c r="S13" s="1279" t="s">
        <v>5443</v>
      </c>
      <c r="T13" s="236"/>
      <c r="U13" s="236"/>
      <c r="V13" s="236"/>
      <c r="W13" s="39"/>
      <c r="X13" s="31"/>
      <c r="Y13" s="31"/>
      <c r="Z13" s="31"/>
      <c r="AA13" s="31"/>
      <c r="AB13" s="813"/>
      <c r="AC13" s="828"/>
      <c r="AD13" s="51">
        <f t="shared" si="1"/>
        <v>0</v>
      </c>
      <c r="AE13" s="51">
        <f t="shared" si="0"/>
        <v>0</v>
      </c>
      <c r="AF13" s="51">
        <f t="shared" si="0"/>
        <v>0</v>
      </c>
      <c r="AG13" s="51">
        <f t="shared" si="0"/>
        <v>0</v>
      </c>
      <c r="AH13" s="51">
        <f t="shared" si="0"/>
        <v>0</v>
      </c>
      <c r="AI13" s="51">
        <f t="shared" si="0"/>
        <v>0</v>
      </c>
      <c r="AJ13" s="51">
        <f t="shared" si="0"/>
        <v>0</v>
      </c>
      <c r="AK13" s="813"/>
      <c r="AL13" s="991"/>
      <c r="AM13" s="51">
        <f t="shared" si="2"/>
        <v>0</v>
      </c>
      <c r="AN13" s="336"/>
      <c r="AO13" s="336"/>
      <c r="AP13" s="336"/>
      <c r="AQ13" s="336"/>
      <c r="AR13" s="336"/>
      <c r="AS13" s="336"/>
      <c r="AT13" s="813"/>
      <c r="AU13" s="994"/>
      <c r="AV13" s="51">
        <f t="shared" si="3"/>
        <v>0</v>
      </c>
      <c r="AW13" s="336"/>
      <c r="AX13" s="336"/>
      <c r="AY13" s="336"/>
      <c r="AZ13" s="336"/>
      <c r="BA13" s="336"/>
      <c r="BB13" s="336"/>
      <c r="BC13" s="813"/>
      <c r="BD13" s="997"/>
      <c r="BE13" s="51">
        <f t="shared" si="4"/>
        <v>0</v>
      </c>
      <c r="BF13" s="336"/>
      <c r="BG13" s="336"/>
      <c r="BH13" s="336"/>
      <c r="BI13" s="336"/>
      <c r="BJ13" s="336"/>
      <c r="BK13" s="336"/>
      <c r="BL13" s="813"/>
      <c r="BM13" s="988"/>
      <c r="BN13" s="51">
        <f t="shared" si="5"/>
        <v>0</v>
      </c>
      <c r="BO13" s="336"/>
      <c r="BP13" s="336"/>
      <c r="BQ13" s="336"/>
      <c r="BR13" s="336"/>
      <c r="BS13" s="336"/>
      <c r="BT13" s="336"/>
      <c r="BU13" s="821"/>
      <c r="BV13" s="822"/>
      <c r="BW13" s="822"/>
      <c r="BX13" s="822"/>
      <c r="BY13" s="822"/>
      <c r="BZ13" s="822"/>
      <c r="CA13" s="822"/>
      <c r="CB13" s="822"/>
      <c r="CC13" s="823"/>
    </row>
    <row r="14" spans="1:81" s="58" customFormat="1" ht="40.200000000000003" customHeight="1" thickBot="1" x14ac:dyDescent="0.35">
      <c r="A14" s="34"/>
      <c r="B14" s="907"/>
      <c r="C14" s="1237"/>
      <c r="D14" s="873"/>
      <c r="E14" s="853"/>
      <c r="F14" s="1267"/>
      <c r="G14" s="853"/>
      <c r="H14" s="1274"/>
      <c r="I14" s="1186"/>
      <c r="J14" s="814"/>
      <c r="K14" s="856"/>
      <c r="L14" s="859"/>
      <c r="M14" s="862"/>
      <c r="N14" s="838"/>
      <c r="O14" s="841"/>
      <c r="P14" s="865"/>
      <c r="Q14" s="874"/>
      <c r="R14" s="814"/>
      <c r="S14" s="1283"/>
      <c r="T14" s="237"/>
      <c r="U14" s="237"/>
      <c r="V14" s="237"/>
      <c r="W14" s="232"/>
      <c r="X14" s="260"/>
      <c r="Y14" s="260"/>
      <c r="Z14" s="260"/>
      <c r="AA14" s="260"/>
      <c r="AB14" s="814"/>
      <c r="AC14" s="829"/>
      <c r="AD14" s="46">
        <f t="shared" si="1"/>
        <v>0</v>
      </c>
      <c r="AE14" s="46">
        <f t="shared" si="0"/>
        <v>0</v>
      </c>
      <c r="AF14" s="46">
        <f t="shared" si="0"/>
        <v>0</v>
      </c>
      <c r="AG14" s="46">
        <f t="shared" si="0"/>
        <v>0</v>
      </c>
      <c r="AH14" s="46">
        <f t="shared" si="0"/>
        <v>0</v>
      </c>
      <c r="AI14" s="46">
        <f t="shared" si="0"/>
        <v>0</v>
      </c>
      <c r="AJ14" s="46">
        <f t="shared" si="0"/>
        <v>0</v>
      </c>
      <c r="AK14" s="814"/>
      <c r="AL14" s="992"/>
      <c r="AM14" s="46">
        <f t="shared" si="2"/>
        <v>0</v>
      </c>
      <c r="AN14" s="37"/>
      <c r="AO14" s="37"/>
      <c r="AP14" s="37"/>
      <c r="AQ14" s="37"/>
      <c r="AR14" s="37"/>
      <c r="AS14" s="37"/>
      <c r="AT14" s="814"/>
      <c r="AU14" s="995"/>
      <c r="AV14" s="46">
        <f t="shared" si="3"/>
        <v>0</v>
      </c>
      <c r="AW14" s="37"/>
      <c r="AX14" s="37"/>
      <c r="AY14" s="37"/>
      <c r="AZ14" s="37"/>
      <c r="BA14" s="37"/>
      <c r="BB14" s="37"/>
      <c r="BC14" s="814"/>
      <c r="BD14" s="998"/>
      <c r="BE14" s="46">
        <f t="shared" si="4"/>
        <v>0</v>
      </c>
      <c r="BF14" s="37"/>
      <c r="BG14" s="37"/>
      <c r="BH14" s="37"/>
      <c r="BI14" s="37"/>
      <c r="BJ14" s="37"/>
      <c r="BK14" s="37"/>
      <c r="BL14" s="814"/>
      <c r="BM14" s="989"/>
      <c r="BN14" s="46">
        <f t="shared" si="5"/>
        <v>0</v>
      </c>
      <c r="BO14" s="37"/>
      <c r="BP14" s="37"/>
      <c r="BQ14" s="37"/>
      <c r="BR14" s="37"/>
      <c r="BS14" s="37"/>
      <c r="BT14" s="37"/>
      <c r="BU14" s="824"/>
      <c r="BV14" s="825"/>
      <c r="BW14" s="825"/>
      <c r="BX14" s="825"/>
      <c r="BY14" s="825"/>
      <c r="BZ14" s="825"/>
      <c r="CA14" s="825"/>
      <c r="CB14" s="825"/>
      <c r="CC14" s="826"/>
    </row>
    <row r="15" spans="1:81" s="58" customFormat="1" ht="40.200000000000003" customHeight="1" thickTop="1" x14ac:dyDescent="0.3">
      <c r="A15" s="34"/>
      <c r="B15" s="907"/>
      <c r="C15" s="1237"/>
      <c r="D15" s="871">
        <v>4104</v>
      </c>
      <c r="E15" s="851" t="s">
        <v>4054</v>
      </c>
      <c r="F15" s="1266">
        <v>4104020</v>
      </c>
      <c r="G15" s="851" t="s">
        <v>5440</v>
      </c>
      <c r="H15" s="1272" t="s">
        <v>5441</v>
      </c>
      <c r="I15" s="1184">
        <v>2021004540037</v>
      </c>
      <c r="J15" s="812">
        <v>317</v>
      </c>
      <c r="K15" s="854" t="str">
        <f>+[6]Metas!K365</f>
        <v>Beneficiarios PcD de proyectos artísticos</v>
      </c>
      <c r="L15" s="857"/>
      <c r="M15" s="860">
        <f>SUM(N15:Q15)</f>
        <v>1875</v>
      </c>
      <c r="N15" s="836"/>
      <c r="O15" s="839">
        <v>750</v>
      </c>
      <c r="P15" s="863">
        <v>1125</v>
      </c>
      <c r="Q15" s="866"/>
      <c r="R15" s="812">
        <f>+$J15</f>
        <v>317</v>
      </c>
      <c r="S15" s="1281" t="s">
        <v>5444</v>
      </c>
      <c r="T15" s="235"/>
      <c r="U15" s="235"/>
      <c r="V15" s="235"/>
      <c r="W15" s="231"/>
      <c r="X15" s="256"/>
      <c r="Y15" s="256"/>
      <c r="Z15" s="256"/>
      <c r="AA15" s="256"/>
      <c r="AB15" s="812">
        <f>+$J15</f>
        <v>317</v>
      </c>
      <c r="AC15" s="827">
        <f>+L15</f>
        <v>0</v>
      </c>
      <c r="AD15" s="44">
        <v>15</v>
      </c>
      <c r="AE15" s="44">
        <v>15</v>
      </c>
      <c r="AF15" s="44">
        <f t="shared" si="0"/>
        <v>0</v>
      </c>
      <c r="AG15" s="44">
        <f t="shared" si="0"/>
        <v>0</v>
      </c>
      <c r="AH15" s="44">
        <f t="shared" si="0"/>
        <v>0</v>
      </c>
      <c r="AI15" s="44">
        <f t="shared" si="0"/>
        <v>0</v>
      </c>
      <c r="AJ15" s="44">
        <f t="shared" si="0"/>
        <v>0</v>
      </c>
      <c r="AK15" s="812">
        <f>+$J15</f>
        <v>317</v>
      </c>
      <c r="AL15" s="990">
        <f>+N15</f>
        <v>0</v>
      </c>
      <c r="AM15" s="44">
        <f t="shared" si="2"/>
        <v>0</v>
      </c>
      <c r="AN15" s="35"/>
      <c r="AO15" s="35"/>
      <c r="AP15" s="35"/>
      <c r="AQ15" s="35"/>
      <c r="AR15" s="35"/>
      <c r="AS15" s="35"/>
      <c r="AT15" s="812">
        <f>+$J15</f>
        <v>317</v>
      </c>
      <c r="AU15" s="993">
        <f>+O15</f>
        <v>750</v>
      </c>
      <c r="AV15" s="44">
        <f t="shared" si="3"/>
        <v>6</v>
      </c>
      <c r="AW15" s="35">
        <v>6</v>
      </c>
      <c r="AX15" s="35"/>
      <c r="AY15" s="35"/>
      <c r="AZ15" s="35"/>
      <c r="BA15" s="35"/>
      <c r="BB15" s="35"/>
      <c r="BC15" s="812">
        <f>+$J15</f>
        <v>317</v>
      </c>
      <c r="BD15" s="996">
        <f>+P15</f>
        <v>1125</v>
      </c>
      <c r="BE15" s="44">
        <f t="shared" si="4"/>
        <v>9</v>
      </c>
      <c r="BF15" s="35">
        <v>9</v>
      </c>
      <c r="BG15" s="35"/>
      <c r="BH15" s="35"/>
      <c r="BI15" s="35"/>
      <c r="BJ15" s="35"/>
      <c r="BK15" s="35"/>
      <c r="BL15" s="812">
        <f>+$J15</f>
        <v>317</v>
      </c>
      <c r="BM15" s="987">
        <f>+Q15</f>
        <v>0</v>
      </c>
      <c r="BN15" s="44">
        <f t="shared" si="5"/>
        <v>0</v>
      </c>
      <c r="BO15" s="35"/>
      <c r="BP15" s="35"/>
      <c r="BQ15" s="35"/>
      <c r="BR15" s="35"/>
      <c r="BS15" s="35"/>
      <c r="BT15" s="35"/>
      <c r="BU15" s="818"/>
      <c r="BV15" s="819"/>
      <c r="BW15" s="819"/>
      <c r="BX15" s="819"/>
      <c r="BY15" s="819"/>
      <c r="BZ15" s="819"/>
      <c r="CA15" s="819"/>
      <c r="CB15" s="819"/>
      <c r="CC15" s="820"/>
    </row>
    <row r="16" spans="1:81" s="58" customFormat="1" ht="40.200000000000003" customHeight="1" x14ac:dyDescent="0.3">
      <c r="A16" s="34"/>
      <c r="B16" s="907"/>
      <c r="C16" s="1237"/>
      <c r="D16" s="872"/>
      <c r="E16" s="852"/>
      <c r="F16" s="920"/>
      <c r="G16" s="852"/>
      <c r="H16" s="1273"/>
      <c r="I16" s="1185"/>
      <c r="J16" s="813"/>
      <c r="K16" s="855"/>
      <c r="L16" s="858"/>
      <c r="M16" s="861"/>
      <c r="N16" s="837"/>
      <c r="O16" s="840"/>
      <c r="P16" s="864"/>
      <c r="Q16" s="867"/>
      <c r="R16" s="813"/>
      <c r="S16" s="1282"/>
      <c r="T16" s="236"/>
      <c r="U16" s="236"/>
      <c r="V16" s="236"/>
      <c r="W16" s="39"/>
      <c r="X16" s="31"/>
      <c r="Y16" s="31"/>
      <c r="Z16" s="31"/>
      <c r="AA16" s="31"/>
      <c r="AB16" s="813"/>
      <c r="AC16" s="828"/>
      <c r="AD16" s="51">
        <f t="shared" ref="AD16:AJ31" si="6">+AM16+AV16+BE16+BN16</f>
        <v>0</v>
      </c>
      <c r="AE16" s="51">
        <f t="shared" si="0"/>
        <v>0</v>
      </c>
      <c r="AF16" s="51">
        <f t="shared" si="0"/>
        <v>0</v>
      </c>
      <c r="AG16" s="51">
        <f t="shared" si="0"/>
        <v>0</v>
      </c>
      <c r="AH16" s="51">
        <f t="shared" si="0"/>
        <v>0</v>
      </c>
      <c r="AI16" s="51">
        <f t="shared" si="0"/>
        <v>0</v>
      </c>
      <c r="AJ16" s="51">
        <f t="shared" si="0"/>
        <v>0</v>
      </c>
      <c r="AK16" s="813"/>
      <c r="AL16" s="991"/>
      <c r="AM16" s="51">
        <f t="shared" si="2"/>
        <v>0</v>
      </c>
      <c r="AN16" s="336"/>
      <c r="AO16" s="336"/>
      <c r="AP16" s="336"/>
      <c r="AQ16" s="336"/>
      <c r="AR16" s="336"/>
      <c r="AS16" s="336"/>
      <c r="AT16" s="813"/>
      <c r="AU16" s="994"/>
      <c r="AV16" s="51">
        <f t="shared" si="3"/>
        <v>0</v>
      </c>
      <c r="AW16" s="336"/>
      <c r="AX16" s="336"/>
      <c r="AY16" s="336"/>
      <c r="AZ16" s="336"/>
      <c r="BA16" s="336"/>
      <c r="BB16" s="336"/>
      <c r="BC16" s="813"/>
      <c r="BD16" s="997"/>
      <c r="BE16" s="51">
        <f t="shared" si="4"/>
        <v>0</v>
      </c>
      <c r="BF16" s="336"/>
      <c r="BG16" s="336"/>
      <c r="BH16" s="336"/>
      <c r="BI16" s="336"/>
      <c r="BJ16" s="336"/>
      <c r="BK16" s="336"/>
      <c r="BL16" s="813"/>
      <c r="BM16" s="988"/>
      <c r="BN16" s="51">
        <f t="shared" si="5"/>
        <v>0</v>
      </c>
      <c r="BO16" s="336"/>
      <c r="BP16" s="336"/>
      <c r="BQ16" s="336"/>
      <c r="BR16" s="336"/>
      <c r="BS16" s="336"/>
      <c r="BT16" s="336"/>
      <c r="BU16" s="821"/>
      <c r="BV16" s="822"/>
      <c r="BW16" s="822"/>
      <c r="BX16" s="822"/>
      <c r="BY16" s="822"/>
      <c r="BZ16" s="822"/>
      <c r="CA16" s="822"/>
      <c r="CB16" s="822"/>
      <c r="CC16" s="823"/>
    </row>
    <row r="17" spans="1:81" s="58" customFormat="1" ht="40.200000000000003" customHeight="1" x14ac:dyDescent="0.3">
      <c r="A17" s="34"/>
      <c r="B17" s="907"/>
      <c r="C17" s="1237"/>
      <c r="D17" s="872"/>
      <c r="E17" s="852"/>
      <c r="F17" s="920"/>
      <c r="G17" s="852"/>
      <c r="H17" s="1273"/>
      <c r="I17" s="1185"/>
      <c r="J17" s="813"/>
      <c r="K17" s="855"/>
      <c r="L17" s="858"/>
      <c r="M17" s="861"/>
      <c r="N17" s="837"/>
      <c r="O17" s="840"/>
      <c r="P17" s="864"/>
      <c r="Q17" s="867"/>
      <c r="R17" s="813"/>
      <c r="S17" s="1279" t="s">
        <v>5445</v>
      </c>
      <c r="T17" s="236"/>
      <c r="U17" s="236"/>
      <c r="V17" s="236"/>
      <c r="W17" s="39"/>
      <c r="X17" s="31"/>
      <c r="Y17" s="31"/>
      <c r="Z17" s="31"/>
      <c r="AA17" s="31"/>
      <c r="AB17" s="813"/>
      <c r="AC17" s="828"/>
      <c r="AD17" s="51">
        <f t="shared" si="6"/>
        <v>0</v>
      </c>
      <c r="AE17" s="51">
        <f t="shared" si="0"/>
        <v>0</v>
      </c>
      <c r="AF17" s="51">
        <f t="shared" si="0"/>
        <v>0</v>
      </c>
      <c r="AG17" s="51">
        <f t="shared" si="0"/>
        <v>0</v>
      </c>
      <c r="AH17" s="51">
        <f t="shared" si="0"/>
        <v>0</v>
      </c>
      <c r="AI17" s="51">
        <f t="shared" si="0"/>
        <v>0</v>
      </c>
      <c r="AJ17" s="51">
        <f t="shared" si="0"/>
        <v>0</v>
      </c>
      <c r="AK17" s="813"/>
      <c r="AL17" s="991"/>
      <c r="AM17" s="51">
        <f t="shared" si="2"/>
        <v>0</v>
      </c>
      <c r="AN17" s="336"/>
      <c r="AO17" s="336"/>
      <c r="AP17" s="336"/>
      <c r="AQ17" s="336"/>
      <c r="AR17" s="336"/>
      <c r="AS17" s="336"/>
      <c r="AT17" s="813"/>
      <c r="AU17" s="994"/>
      <c r="AV17" s="51">
        <f t="shared" si="3"/>
        <v>0</v>
      </c>
      <c r="AW17" s="336"/>
      <c r="AX17" s="336"/>
      <c r="AY17" s="336"/>
      <c r="AZ17" s="336"/>
      <c r="BA17" s="336"/>
      <c r="BB17" s="336"/>
      <c r="BC17" s="813"/>
      <c r="BD17" s="997"/>
      <c r="BE17" s="51">
        <f t="shared" si="4"/>
        <v>0</v>
      </c>
      <c r="BF17" s="336"/>
      <c r="BG17" s="336"/>
      <c r="BH17" s="336"/>
      <c r="BI17" s="336"/>
      <c r="BJ17" s="336"/>
      <c r="BK17" s="336"/>
      <c r="BL17" s="813"/>
      <c r="BM17" s="988"/>
      <c r="BN17" s="51">
        <f t="shared" si="5"/>
        <v>0</v>
      </c>
      <c r="BO17" s="336"/>
      <c r="BP17" s="336"/>
      <c r="BQ17" s="336"/>
      <c r="BR17" s="336"/>
      <c r="BS17" s="336"/>
      <c r="BT17" s="336"/>
      <c r="BU17" s="821"/>
      <c r="BV17" s="822"/>
      <c r="BW17" s="822"/>
      <c r="BX17" s="822"/>
      <c r="BY17" s="822"/>
      <c r="BZ17" s="822"/>
      <c r="CA17" s="822"/>
      <c r="CB17" s="822"/>
      <c r="CC17" s="823"/>
    </row>
    <row r="18" spans="1:81" s="58" customFormat="1" ht="40.200000000000003" customHeight="1" thickBot="1" x14ac:dyDescent="0.35">
      <c r="A18" s="34"/>
      <c r="B18" s="907"/>
      <c r="C18" s="1237"/>
      <c r="D18" s="873"/>
      <c r="E18" s="853"/>
      <c r="F18" s="1267"/>
      <c r="G18" s="853"/>
      <c r="H18" s="1274"/>
      <c r="I18" s="1186"/>
      <c r="J18" s="814"/>
      <c r="K18" s="856"/>
      <c r="L18" s="859"/>
      <c r="M18" s="862"/>
      <c r="N18" s="838"/>
      <c r="O18" s="841"/>
      <c r="P18" s="865"/>
      <c r="Q18" s="874"/>
      <c r="R18" s="814"/>
      <c r="S18" s="1283"/>
      <c r="T18" s="237"/>
      <c r="U18" s="237"/>
      <c r="V18" s="237"/>
      <c r="W18" s="232"/>
      <c r="X18" s="260"/>
      <c r="Y18" s="260"/>
      <c r="Z18" s="260"/>
      <c r="AA18" s="260"/>
      <c r="AB18" s="814"/>
      <c r="AC18" s="829"/>
      <c r="AD18" s="46">
        <f t="shared" si="6"/>
        <v>0</v>
      </c>
      <c r="AE18" s="46">
        <f t="shared" si="0"/>
        <v>0</v>
      </c>
      <c r="AF18" s="46">
        <f t="shared" si="0"/>
        <v>0</v>
      </c>
      <c r="AG18" s="46">
        <f t="shared" si="0"/>
        <v>0</v>
      </c>
      <c r="AH18" s="46">
        <f t="shared" si="0"/>
        <v>0</v>
      </c>
      <c r="AI18" s="46">
        <f t="shared" si="0"/>
        <v>0</v>
      </c>
      <c r="AJ18" s="46">
        <f t="shared" si="0"/>
        <v>0</v>
      </c>
      <c r="AK18" s="814"/>
      <c r="AL18" s="992"/>
      <c r="AM18" s="46">
        <f t="shared" si="2"/>
        <v>0</v>
      </c>
      <c r="AN18" s="37"/>
      <c r="AO18" s="37"/>
      <c r="AP18" s="37"/>
      <c r="AQ18" s="37"/>
      <c r="AR18" s="37"/>
      <c r="AS18" s="37"/>
      <c r="AT18" s="814"/>
      <c r="AU18" s="995"/>
      <c r="AV18" s="46">
        <f t="shared" si="3"/>
        <v>0</v>
      </c>
      <c r="AW18" s="37"/>
      <c r="AX18" s="37"/>
      <c r="AY18" s="37"/>
      <c r="AZ18" s="37"/>
      <c r="BA18" s="37"/>
      <c r="BB18" s="37"/>
      <c r="BC18" s="814"/>
      <c r="BD18" s="998"/>
      <c r="BE18" s="46">
        <f t="shared" si="4"/>
        <v>0</v>
      </c>
      <c r="BF18" s="37"/>
      <c r="BG18" s="37"/>
      <c r="BH18" s="37"/>
      <c r="BI18" s="37"/>
      <c r="BJ18" s="37"/>
      <c r="BK18" s="37"/>
      <c r="BL18" s="814"/>
      <c r="BM18" s="989"/>
      <c r="BN18" s="46">
        <f t="shared" si="5"/>
        <v>0</v>
      </c>
      <c r="BO18" s="37"/>
      <c r="BP18" s="37"/>
      <c r="BQ18" s="37"/>
      <c r="BR18" s="37"/>
      <c r="BS18" s="37"/>
      <c r="BT18" s="37"/>
      <c r="BU18" s="824"/>
      <c r="BV18" s="825"/>
      <c r="BW18" s="825"/>
      <c r="BX18" s="825"/>
      <c r="BY18" s="825"/>
      <c r="BZ18" s="825"/>
      <c r="CA18" s="825"/>
      <c r="CB18" s="825"/>
      <c r="CC18" s="826"/>
    </row>
    <row r="19" spans="1:81" s="58" customFormat="1" ht="40.200000000000003" customHeight="1" thickTop="1" x14ac:dyDescent="0.3">
      <c r="A19" s="34"/>
      <c r="B19" s="907"/>
      <c r="C19" s="1237"/>
      <c r="D19" s="871">
        <v>4104</v>
      </c>
      <c r="E19" s="851" t="s">
        <v>4054</v>
      </c>
      <c r="F19" s="1266">
        <v>4104020</v>
      </c>
      <c r="G19" s="851" t="s">
        <v>5440</v>
      </c>
      <c r="H19" s="1272" t="s">
        <v>5441</v>
      </c>
      <c r="I19" s="1184">
        <v>2021004540037</v>
      </c>
      <c r="J19" s="812">
        <v>318</v>
      </c>
      <c r="K19" s="854" t="str">
        <f>+[6]Metas!K366</f>
        <v>Municipios atendidos con inclusión de las PcD</v>
      </c>
      <c r="L19" s="857"/>
      <c r="M19" s="860">
        <f>SUM(N19:Q19)</f>
        <v>25</v>
      </c>
      <c r="N19" s="836"/>
      <c r="O19" s="839">
        <v>10</v>
      </c>
      <c r="P19" s="863">
        <v>15</v>
      </c>
      <c r="Q19" s="866"/>
      <c r="R19" s="812">
        <f>+$J19</f>
        <v>318</v>
      </c>
      <c r="S19" s="1281" t="s">
        <v>5446</v>
      </c>
      <c r="T19" s="235"/>
      <c r="U19" s="235"/>
      <c r="V19" s="235"/>
      <c r="W19" s="231"/>
      <c r="X19" s="256"/>
      <c r="Y19" s="256"/>
      <c r="Z19" s="256"/>
      <c r="AA19" s="256"/>
      <c r="AB19" s="812">
        <f>+$J19</f>
        <v>318</v>
      </c>
      <c r="AC19" s="827">
        <f>+L19</f>
        <v>0</v>
      </c>
      <c r="AD19" s="44">
        <f t="shared" si="6"/>
        <v>10</v>
      </c>
      <c r="AE19" s="44">
        <f t="shared" si="0"/>
        <v>10</v>
      </c>
      <c r="AF19" s="44">
        <f t="shared" si="0"/>
        <v>0</v>
      </c>
      <c r="AG19" s="44">
        <f t="shared" si="0"/>
        <v>0</v>
      </c>
      <c r="AH19" s="44">
        <f t="shared" si="0"/>
        <v>0</v>
      </c>
      <c r="AI19" s="44">
        <f t="shared" si="0"/>
        <v>0</v>
      </c>
      <c r="AJ19" s="44">
        <f t="shared" si="0"/>
        <v>0</v>
      </c>
      <c r="AK19" s="812">
        <f>+$J19</f>
        <v>318</v>
      </c>
      <c r="AL19" s="990">
        <f>+N19</f>
        <v>0</v>
      </c>
      <c r="AM19" s="44">
        <f t="shared" si="2"/>
        <v>0</v>
      </c>
      <c r="AN19" s="35"/>
      <c r="AO19" s="35"/>
      <c r="AP19" s="35"/>
      <c r="AQ19" s="35"/>
      <c r="AR19" s="35"/>
      <c r="AS19" s="35"/>
      <c r="AT19" s="812">
        <f>+$J19</f>
        <v>318</v>
      </c>
      <c r="AU19" s="993">
        <f>+O19</f>
        <v>10</v>
      </c>
      <c r="AV19" s="44">
        <f t="shared" si="3"/>
        <v>4</v>
      </c>
      <c r="AW19" s="35">
        <v>4</v>
      </c>
      <c r="AX19" s="35"/>
      <c r="AY19" s="35"/>
      <c r="AZ19" s="35"/>
      <c r="BA19" s="35"/>
      <c r="BB19" s="35"/>
      <c r="BC19" s="812">
        <f>+$J19</f>
        <v>318</v>
      </c>
      <c r="BD19" s="54">
        <f>+P19</f>
        <v>15</v>
      </c>
      <c r="BE19" s="44">
        <f t="shared" si="4"/>
        <v>6</v>
      </c>
      <c r="BF19" s="35">
        <v>6</v>
      </c>
      <c r="BG19" s="35"/>
      <c r="BH19" s="35"/>
      <c r="BI19" s="35"/>
      <c r="BJ19" s="35"/>
      <c r="BK19" s="35"/>
      <c r="BL19" s="812">
        <f>+$J19</f>
        <v>318</v>
      </c>
      <c r="BM19" s="41">
        <f>+Q19</f>
        <v>0</v>
      </c>
      <c r="BN19" s="44">
        <f t="shared" si="5"/>
        <v>0</v>
      </c>
      <c r="BO19" s="35"/>
      <c r="BP19" s="35"/>
      <c r="BQ19" s="35"/>
      <c r="BR19" s="35"/>
      <c r="BS19" s="35"/>
      <c r="BT19" s="35"/>
      <c r="BU19" s="818"/>
      <c r="BV19" s="819"/>
      <c r="BW19" s="819"/>
      <c r="BX19" s="819"/>
      <c r="BY19" s="819"/>
      <c r="BZ19" s="819"/>
      <c r="CA19" s="819"/>
      <c r="CB19" s="819"/>
      <c r="CC19" s="820"/>
    </row>
    <row r="20" spans="1:81" s="58" customFormat="1" ht="40.200000000000003" customHeight="1" x14ac:dyDescent="0.3">
      <c r="A20" s="34"/>
      <c r="B20" s="907"/>
      <c r="C20" s="1237"/>
      <c r="D20" s="872"/>
      <c r="E20" s="852"/>
      <c r="F20" s="920"/>
      <c r="G20" s="852"/>
      <c r="H20" s="1273"/>
      <c r="I20" s="1185"/>
      <c r="J20" s="813"/>
      <c r="K20" s="855"/>
      <c r="L20" s="858"/>
      <c r="M20" s="861"/>
      <c r="N20" s="837"/>
      <c r="O20" s="840"/>
      <c r="P20" s="864"/>
      <c r="Q20" s="867"/>
      <c r="R20" s="813"/>
      <c r="S20" s="1282"/>
      <c r="T20" s="236"/>
      <c r="U20" s="236"/>
      <c r="V20" s="236"/>
      <c r="W20" s="39"/>
      <c r="X20" s="31"/>
      <c r="Y20" s="31"/>
      <c r="Z20" s="31"/>
      <c r="AA20" s="31"/>
      <c r="AB20" s="813"/>
      <c r="AC20" s="828"/>
      <c r="AD20" s="51">
        <f t="shared" si="6"/>
        <v>0</v>
      </c>
      <c r="AE20" s="51">
        <f t="shared" si="0"/>
        <v>0</v>
      </c>
      <c r="AF20" s="51">
        <f t="shared" si="0"/>
        <v>0</v>
      </c>
      <c r="AG20" s="51">
        <f t="shared" si="0"/>
        <v>0</v>
      </c>
      <c r="AH20" s="51">
        <f t="shared" si="0"/>
        <v>0</v>
      </c>
      <c r="AI20" s="51">
        <f t="shared" si="0"/>
        <v>0</v>
      </c>
      <c r="AJ20" s="51">
        <f t="shared" si="0"/>
        <v>0</v>
      </c>
      <c r="AK20" s="813"/>
      <c r="AL20" s="991"/>
      <c r="AM20" s="51">
        <f t="shared" si="2"/>
        <v>0</v>
      </c>
      <c r="AN20" s="336"/>
      <c r="AO20" s="336"/>
      <c r="AP20" s="336"/>
      <c r="AQ20" s="336"/>
      <c r="AR20" s="336"/>
      <c r="AS20" s="336"/>
      <c r="AT20" s="813"/>
      <c r="AU20" s="994"/>
      <c r="AV20" s="51">
        <f t="shared" si="3"/>
        <v>0</v>
      </c>
      <c r="AW20" s="336"/>
      <c r="AX20" s="336"/>
      <c r="AY20" s="336"/>
      <c r="AZ20" s="336"/>
      <c r="BA20" s="336"/>
      <c r="BB20" s="336"/>
      <c r="BC20" s="813"/>
      <c r="BD20" s="425"/>
      <c r="BE20" s="51">
        <f t="shared" si="4"/>
        <v>0</v>
      </c>
      <c r="BF20" s="336"/>
      <c r="BG20" s="336"/>
      <c r="BH20" s="336"/>
      <c r="BI20" s="336"/>
      <c r="BJ20" s="336"/>
      <c r="BK20" s="336"/>
      <c r="BL20" s="813"/>
      <c r="BM20" s="426"/>
      <c r="BN20" s="51">
        <f t="shared" si="5"/>
        <v>0</v>
      </c>
      <c r="BO20" s="336"/>
      <c r="BP20" s="336"/>
      <c r="BQ20" s="336"/>
      <c r="BR20" s="336"/>
      <c r="BS20" s="336"/>
      <c r="BT20" s="336"/>
      <c r="BU20" s="821"/>
      <c r="BV20" s="822"/>
      <c r="BW20" s="822"/>
      <c r="BX20" s="822"/>
      <c r="BY20" s="822"/>
      <c r="BZ20" s="822"/>
      <c r="CA20" s="822"/>
      <c r="CB20" s="822"/>
      <c r="CC20" s="823"/>
    </row>
    <row r="21" spans="1:81" s="58" customFormat="1" ht="40.200000000000003" customHeight="1" x14ac:dyDescent="0.3">
      <c r="A21" s="34"/>
      <c r="B21" s="907"/>
      <c r="C21" s="1237"/>
      <c r="D21" s="872"/>
      <c r="E21" s="852"/>
      <c r="F21" s="920"/>
      <c r="G21" s="852"/>
      <c r="H21" s="1273"/>
      <c r="I21" s="1185"/>
      <c r="J21" s="813"/>
      <c r="K21" s="855"/>
      <c r="L21" s="858"/>
      <c r="M21" s="861"/>
      <c r="N21" s="837"/>
      <c r="O21" s="840"/>
      <c r="P21" s="864"/>
      <c r="Q21" s="867"/>
      <c r="R21" s="813"/>
      <c r="S21" s="1279" t="s">
        <v>5447</v>
      </c>
      <c r="T21" s="236"/>
      <c r="U21" s="236"/>
      <c r="V21" s="236"/>
      <c r="W21" s="39"/>
      <c r="X21" s="31"/>
      <c r="Y21" s="31"/>
      <c r="Z21" s="31"/>
      <c r="AA21" s="31"/>
      <c r="AB21" s="813"/>
      <c r="AC21" s="828"/>
      <c r="AD21" s="51">
        <f t="shared" si="6"/>
        <v>0</v>
      </c>
      <c r="AE21" s="51">
        <f t="shared" si="0"/>
        <v>0</v>
      </c>
      <c r="AF21" s="51">
        <f t="shared" si="0"/>
        <v>0</v>
      </c>
      <c r="AG21" s="51">
        <f t="shared" si="0"/>
        <v>0</v>
      </c>
      <c r="AH21" s="51">
        <f t="shared" si="0"/>
        <v>0</v>
      </c>
      <c r="AI21" s="51">
        <f t="shared" si="0"/>
        <v>0</v>
      </c>
      <c r="AJ21" s="51">
        <f t="shared" si="0"/>
        <v>0</v>
      </c>
      <c r="AK21" s="813"/>
      <c r="AL21" s="991"/>
      <c r="AM21" s="51">
        <f t="shared" si="2"/>
        <v>0</v>
      </c>
      <c r="AN21" s="336"/>
      <c r="AO21" s="336"/>
      <c r="AP21" s="336"/>
      <c r="AQ21" s="336"/>
      <c r="AR21" s="336"/>
      <c r="AS21" s="336"/>
      <c r="AT21" s="813"/>
      <c r="AU21" s="994"/>
      <c r="AV21" s="51">
        <f t="shared" si="3"/>
        <v>0</v>
      </c>
      <c r="AW21" s="336"/>
      <c r="AX21" s="336"/>
      <c r="AY21" s="336"/>
      <c r="AZ21" s="336"/>
      <c r="BA21" s="336"/>
      <c r="BB21" s="336"/>
      <c r="BC21" s="813"/>
      <c r="BD21" s="425"/>
      <c r="BE21" s="51">
        <f t="shared" si="4"/>
        <v>0</v>
      </c>
      <c r="BF21" s="336"/>
      <c r="BG21" s="336"/>
      <c r="BH21" s="336"/>
      <c r="BI21" s="336"/>
      <c r="BJ21" s="336"/>
      <c r="BK21" s="336"/>
      <c r="BL21" s="813"/>
      <c r="BM21" s="426"/>
      <c r="BN21" s="51">
        <f t="shared" si="5"/>
        <v>0</v>
      </c>
      <c r="BO21" s="336"/>
      <c r="BP21" s="336"/>
      <c r="BQ21" s="336"/>
      <c r="BR21" s="336"/>
      <c r="BS21" s="336"/>
      <c r="BT21" s="336"/>
      <c r="BU21" s="821"/>
      <c r="BV21" s="822"/>
      <c r="BW21" s="822"/>
      <c r="BX21" s="822"/>
      <c r="BY21" s="822"/>
      <c r="BZ21" s="822"/>
      <c r="CA21" s="822"/>
      <c r="CB21" s="822"/>
      <c r="CC21" s="823"/>
    </row>
    <row r="22" spans="1:81" s="58" customFormat="1" ht="40.200000000000003" customHeight="1" thickBot="1" x14ac:dyDescent="0.35">
      <c r="A22" s="34"/>
      <c r="B22" s="907"/>
      <c r="C22" s="1237"/>
      <c r="D22" s="873"/>
      <c r="E22" s="853"/>
      <c r="F22" s="1267"/>
      <c r="G22" s="853"/>
      <c r="H22" s="1274"/>
      <c r="I22" s="1186"/>
      <c r="J22" s="814"/>
      <c r="K22" s="856"/>
      <c r="L22" s="859"/>
      <c r="M22" s="862"/>
      <c r="N22" s="838"/>
      <c r="O22" s="841"/>
      <c r="P22" s="865"/>
      <c r="Q22" s="874"/>
      <c r="R22" s="814"/>
      <c r="S22" s="1283"/>
      <c r="T22" s="237"/>
      <c r="U22" s="237"/>
      <c r="V22" s="237"/>
      <c r="W22" s="232"/>
      <c r="X22" s="260"/>
      <c r="Y22" s="260"/>
      <c r="Z22" s="260"/>
      <c r="AA22" s="260"/>
      <c r="AB22" s="814"/>
      <c r="AC22" s="829"/>
      <c r="AD22" s="46">
        <f t="shared" si="6"/>
        <v>0</v>
      </c>
      <c r="AE22" s="46">
        <f t="shared" si="0"/>
        <v>0</v>
      </c>
      <c r="AF22" s="46">
        <f t="shared" si="0"/>
        <v>0</v>
      </c>
      <c r="AG22" s="46">
        <f t="shared" si="0"/>
        <v>0</v>
      </c>
      <c r="AH22" s="46">
        <f t="shared" si="0"/>
        <v>0</v>
      </c>
      <c r="AI22" s="46">
        <f t="shared" si="0"/>
        <v>0</v>
      </c>
      <c r="AJ22" s="46">
        <f t="shared" si="0"/>
        <v>0</v>
      </c>
      <c r="AK22" s="814"/>
      <c r="AL22" s="992"/>
      <c r="AM22" s="46">
        <f t="shared" si="2"/>
        <v>0</v>
      </c>
      <c r="AN22" s="37"/>
      <c r="AO22" s="37"/>
      <c r="AP22" s="37"/>
      <c r="AQ22" s="37"/>
      <c r="AR22" s="37"/>
      <c r="AS22" s="37"/>
      <c r="AT22" s="814"/>
      <c r="AU22" s="995"/>
      <c r="AV22" s="46">
        <f t="shared" si="3"/>
        <v>0</v>
      </c>
      <c r="AW22" s="37"/>
      <c r="AX22" s="37"/>
      <c r="AY22" s="37"/>
      <c r="AZ22" s="37"/>
      <c r="BA22" s="37"/>
      <c r="BB22" s="37"/>
      <c r="BC22" s="814"/>
      <c r="BD22" s="56"/>
      <c r="BE22" s="46">
        <f t="shared" si="4"/>
        <v>0</v>
      </c>
      <c r="BF22" s="37"/>
      <c r="BG22" s="37"/>
      <c r="BH22" s="37"/>
      <c r="BI22" s="37"/>
      <c r="BJ22" s="37"/>
      <c r="BK22" s="37"/>
      <c r="BL22" s="814"/>
      <c r="BM22" s="43"/>
      <c r="BN22" s="46">
        <f t="shared" si="5"/>
        <v>0</v>
      </c>
      <c r="BO22" s="37"/>
      <c r="BP22" s="37"/>
      <c r="BQ22" s="37"/>
      <c r="BR22" s="37"/>
      <c r="BS22" s="37"/>
      <c r="BT22" s="37"/>
      <c r="BU22" s="824"/>
      <c r="BV22" s="825"/>
      <c r="BW22" s="825"/>
      <c r="BX22" s="825"/>
      <c r="BY22" s="825"/>
      <c r="BZ22" s="825"/>
      <c r="CA22" s="825"/>
      <c r="CB22" s="825"/>
      <c r="CC22" s="826"/>
    </row>
    <row r="23" spans="1:81" s="58" customFormat="1" ht="40.200000000000003" customHeight="1" thickTop="1" x14ac:dyDescent="0.3">
      <c r="A23" s="34"/>
      <c r="B23" s="907"/>
      <c r="C23" s="1237"/>
      <c r="D23" s="871">
        <v>4104</v>
      </c>
      <c r="E23" s="851" t="s">
        <v>4054</v>
      </c>
      <c r="F23" s="1266">
        <v>4104020</v>
      </c>
      <c r="G23" s="851" t="s">
        <v>5440</v>
      </c>
      <c r="H23" s="1272" t="s">
        <v>5441</v>
      </c>
      <c r="I23" s="1184">
        <v>2021004540037</v>
      </c>
      <c r="J23" s="812">
        <v>319</v>
      </c>
      <c r="K23" s="854" t="str">
        <f>+[6]Metas!K367</f>
        <v>Muestras artísticas o encuentros interculturales</v>
      </c>
      <c r="L23" s="857"/>
      <c r="M23" s="860">
        <f>SUM(N23:Q23)</f>
        <v>13</v>
      </c>
      <c r="N23" s="836"/>
      <c r="O23" s="839"/>
      <c r="P23" s="863">
        <v>5</v>
      </c>
      <c r="Q23" s="866">
        <v>8</v>
      </c>
      <c r="R23" s="812">
        <f>+$J23</f>
        <v>319</v>
      </c>
      <c r="S23" s="542" t="s">
        <v>5448</v>
      </c>
      <c r="T23" s="235"/>
      <c r="U23" s="235"/>
      <c r="V23" s="235"/>
      <c r="W23" s="231"/>
      <c r="X23" s="256"/>
      <c r="Y23" s="256"/>
      <c r="Z23" s="256"/>
      <c r="AA23" s="256"/>
      <c r="AB23" s="812">
        <f t="shared" ref="AB23" si="7">+$J23</f>
        <v>319</v>
      </c>
      <c r="AC23" s="827">
        <f>+L23</f>
        <v>0</v>
      </c>
      <c r="AD23" s="44">
        <f t="shared" si="6"/>
        <v>26</v>
      </c>
      <c r="AE23" s="44">
        <v>26</v>
      </c>
      <c r="AF23" s="44">
        <f t="shared" si="0"/>
        <v>0</v>
      </c>
      <c r="AG23" s="44">
        <f t="shared" si="0"/>
        <v>0</v>
      </c>
      <c r="AH23" s="44">
        <f t="shared" si="0"/>
        <v>0</v>
      </c>
      <c r="AI23" s="44">
        <f t="shared" si="0"/>
        <v>0</v>
      </c>
      <c r="AJ23" s="44">
        <f t="shared" si="0"/>
        <v>0</v>
      </c>
      <c r="AK23" s="812">
        <f t="shared" ref="AK23" si="8">+$J23</f>
        <v>319</v>
      </c>
      <c r="AL23" s="990">
        <f>+N23</f>
        <v>0</v>
      </c>
      <c r="AM23" s="44">
        <f t="shared" si="2"/>
        <v>0</v>
      </c>
      <c r="AN23" s="35"/>
      <c r="AO23" s="35"/>
      <c r="AP23" s="35"/>
      <c r="AQ23" s="35"/>
      <c r="AR23" s="35"/>
      <c r="AS23" s="35"/>
      <c r="AT23" s="812">
        <f t="shared" ref="AT23" si="9">+$J23</f>
        <v>319</v>
      </c>
      <c r="AU23" s="993">
        <f>+O23</f>
        <v>0</v>
      </c>
      <c r="AV23" s="44">
        <f t="shared" si="3"/>
        <v>0</v>
      </c>
      <c r="AW23" s="35"/>
      <c r="AX23" s="35"/>
      <c r="AY23" s="35"/>
      <c r="AZ23" s="35"/>
      <c r="BA23" s="35"/>
      <c r="BB23" s="35"/>
      <c r="BC23" s="812">
        <f t="shared" ref="BC23" si="10">+$J23</f>
        <v>319</v>
      </c>
      <c r="BD23" s="54">
        <f>+P23</f>
        <v>5</v>
      </c>
      <c r="BE23" s="44">
        <f t="shared" si="4"/>
        <v>10</v>
      </c>
      <c r="BF23" s="35">
        <v>10</v>
      </c>
      <c r="BG23" s="35"/>
      <c r="BH23" s="35"/>
      <c r="BI23" s="35"/>
      <c r="BJ23" s="35"/>
      <c r="BK23" s="35"/>
      <c r="BL23" s="812">
        <f t="shared" ref="BL23" si="11">+$J23</f>
        <v>319</v>
      </c>
      <c r="BM23" s="41">
        <f>+Q23</f>
        <v>8</v>
      </c>
      <c r="BN23" s="44">
        <f t="shared" si="5"/>
        <v>16</v>
      </c>
      <c r="BO23" s="35">
        <v>16</v>
      </c>
      <c r="BP23" s="35"/>
      <c r="BQ23" s="35"/>
      <c r="BR23" s="35"/>
      <c r="BS23" s="35"/>
      <c r="BT23" s="35"/>
      <c r="BU23" s="818"/>
      <c r="BV23" s="819"/>
      <c r="BW23" s="819"/>
      <c r="BX23" s="819"/>
      <c r="BY23" s="819"/>
      <c r="BZ23" s="819"/>
      <c r="CA23" s="819"/>
      <c r="CB23" s="819"/>
      <c r="CC23" s="820"/>
    </row>
    <row r="24" spans="1:81" s="58" customFormat="1" ht="40.200000000000003" customHeight="1" x14ac:dyDescent="0.3">
      <c r="A24" s="34"/>
      <c r="B24" s="907"/>
      <c r="C24" s="1237"/>
      <c r="D24" s="872"/>
      <c r="E24" s="852"/>
      <c r="F24" s="920"/>
      <c r="G24" s="852"/>
      <c r="H24" s="1273"/>
      <c r="I24" s="1185"/>
      <c r="J24" s="813"/>
      <c r="K24" s="855"/>
      <c r="L24" s="858"/>
      <c r="M24" s="861"/>
      <c r="N24" s="837"/>
      <c r="O24" s="840"/>
      <c r="P24" s="864"/>
      <c r="Q24" s="867"/>
      <c r="R24" s="813"/>
      <c r="S24" s="543" t="s">
        <v>5449</v>
      </c>
      <c r="T24" s="236"/>
      <c r="U24" s="236"/>
      <c r="V24" s="236"/>
      <c r="W24" s="39"/>
      <c r="X24" s="31"/>
      <c r="Y24" s="31"/>
      <c r="Z24" s="31"/>
      <c r="AA24" s="31"/>
      <c r="AB24" s="813"/>
      <c r="AC24" s="828"/>
      <c r="AD24" s="51">
        <f t="shared" si="6"/>
        <v>0</v>
      </c>
      <c r="AE24" s="51">
        <f t="shared" si="0"/>
        <v>0</v>
      </c>
      <c r="AF24" s="51">
        <f t="shared" si="0"/>
        <v>0</v>
      </c>
      <c r="AG24" s="51">
        <f t="shared" si="0"/>
        <v>0</v>
      </c>
      <c r="AH24" s="51">
        <f t="shared" si="0"/>
        <v>0</v>
      </c>
      <c r="AI24" s="51">
        <f t="shared" si="0"/>
        <v>0</v>
      </c>
      <c r="AJ24" s="51">
        <f t="shared" si="0"/>
        <v>0</v>
      </c>
      <c r="AK24" s="813"/>
      <c r="AL24" s="991"/>
      <c r="AM24" s="51">
        <f t="shared" si="2"/>
        <v>0</v>
      </c>
      <c r="AN24" s="336"/>
      <c r="AO24" s="336"/>
      <c r="AP24" s="336"/>
      <c r="AQ24" s="336"/>
      <c r="AR24" s="336"/>
      <c r="AS24" s="336"/>
      <c r="AT24" s="813"/>
      <c r="AU24" s="994"/>
      <c r="AV24" s="51">
        <f t="shared" si="3"/>
        <v>0</v>
      </c>
      <c r="AW24" s="336"/>
      <c r="AX24" s="336"/>
      <c r="AY24" s="336"/>
      <c r="AZ24" s="336"/>
      <c r="BA24" s="336"/>
      <c r="BB24" s="336"/>
      <c r="BC24" s="813"/>
      <c r="BD24" s="425"/>
      <c r="BE24" s="51">
        <f t="shared" si="4"/>
        <v>0</v>
      </c>
      <c r="BF24" s="336"/>
      <c r="BG24" s="336"/>
      <c r="BH24" s="336"/>
      <c r="BI24" s="336"/>
      <c r="BJ24" s="336"/>
      <c r="BK24" s="336"/>
      <c r="BL24" s="813"/>
      <c r="BM24" s="426"/>
      <c r="BN24" s="51">
        <f t="shared" si="5"/>
        <v>0</v>
      </c>
      <c r="BO24" s="336"/>
      <c r="BP24" s="336"/>
      <c r="BQ24" s="336"/>
      <c r="BR24" s="336"/>
      <c r="BS24" s="336"/>
      <c r="BT24" s="336"/>
      <c r="BU24" s="821"/>
      <c r="BV24" s="822"/>
      <c r="BW24" s="822"/>
      <c r="BX24" s="822"/>
      <c r="BY24" s="822"/>
      <c r="BZ24" s="822"/>
      <c r="CA24" s="822"/>
      <c r="CB24" s="822"/>
      <c r="CC24" s="823"/>
    </row>
    <row r="25" spans="1:81" s="58" customFormat="1" ht="40.200000000000003" customHeight="1" x14ac:dyDescent="0.3">
      <c r="A25" s="34"/>
      <c r="B25" s="907"/>
      <c r="C25" s="1237"/>
      <c r="D25" s="872"/>
      <c r="E25" s="852"/>
      <c r="F25" s="920"/>
      <c r="G25" s="852"/>
      <c r="H25" s="1273"/>
      <c r="I25" s="1185"/>
      <c r="J25" s="813"/>
      <c r="K25" s="855"/>
      <c r="L25" s="858"/>
      <c r="M25" s="861"/>
      <c r="N25" s="837"/>
      <c r="O25" s="840"/>
      <c r="P25" s="864"/>
      <c r="Q25" s="867"/>
      <c r="R25" s="813"/>
      <c r="S25" s="543" t="s">
        <v>5450</v>
      </c>
      <c r="T25" s="236"/>
      <c r="U25" s="236"/>
      <c r="V25" s="236"/>
      <c r="W25" s="39"/>
      <c r="X25" s="31"/>
      <c r="Y25" s="31"/>
      <c r="Z25" s="31"/>
      <c r="AA25" s="31"/>
      <c r="AB25" s="813"/>
      <c r="AC25" s="828"/>
      <c r="AD25" s="51">
        <f t="shared" si="6"/>
        <v>0</v>
      </c>
      <c r="AE25" s="51">
        <f t="shared" si="0"/>
        <v>0</v>
      </c>
      <c r="AF25" s="51">
        <f t="shared" si="0"/>
        <v>0</v>
      </c>
      <c r="AG25" s="51">
        <f t="shared" si="0"/>
        <v>0</v>
      </c>
      <c r="AH25" s="51">
        <f t="shared" si="0"/>
        <v>0</v>
      </c>
      <c r="AI25" s="51">
        <f t="shared" si="0"/>
        <v>0</v>
      </c>
      <c r="AJ25" s="51">
        <f t="shared" si="0"/>
        <v>0</v>
      </c>
      <c r="AK25" s="813"/>
      <c r="AL25" s="991"/>
      <c r="AM25" s="51">
        <f t="shared" si="2"/>
        <v>0</v>
      </c>
      <c r="AN25" s="336"/>
      <c r="AO25" s="336"/>
      <c r="AP25" s="336"/>
      <c r="AQ25" s="336"/>
      <c r="AR25" s="336"/>
      <c r="AS25" s="336"/>
      <c r="AT25" s="813"/>
      <c r="AU25" s="994"/>
      <c r="AV25" s="51">
        <f t="shared" si="3"/>
        <v>0</v>
      </c>
      <c r="AW25" s="336"/>
      <c r="AX25" s="336"/>
      <c r="AY25" s="336"/>
      <c r="AZ25" s="336"/>
      <c r="BA25" s="336"/>
      <c r="BB25" s="336"/>
      <c r="BC25" s="813"/>
      <c r="BD25" s="425"/>
      <c r="BE25" s="51">
        <f t="shared" si="4"/>
        <v>0</v>
      </c>
      <c r="BF25" s="336"/>
      <c r="BG25" s="336"/>
      <c r="BH25" s="336"/>
      <c r="BI25" s="336"/>
      <c r="BJ25" s="336"/>
      <c r="BK25" s="336"/>
      <c r="BL25" s="813"/>
      <c r="BM25" s="426"/>
      <c r="BN25" s="51">
        <f t="shared" si="5"/>
        <v>0</v>
      </c>
      <c r="BO25" s="336"/>
      <c r="BP25" s="336"/>
      <c r="BQ25" s="336"/>
      <c r="BR25" s="336"/>
      <c r="BS25" s="336"/>
      <c r="BT25" s="336"/>
      <c r="BU25" s="821"/>
      <c r="BV25" s="822"/>
      <c r="BW25" s="822"/>
      <c r="BX25" s="822"/>
      <c r="BY25" s="822"/>
      <c r="BZ25" s="822"/>
      <c r="CA25" s="822"/>
      <c r="CB25" s="822"/>
      <c r="CC25" s="823"/>
    </row>
    <row r="26" spans="1:81" s="58" customFormat="1" ht="40.200000000000003" customHeight="1" thickBot="1" x14ac:dyDescent="0.35">
      <c r="A26" s="34"/>
      <c r="B26" s="907"/>
      <c r="C26" s="1238"/>
      <c r="D26" s="873"/>
      <c r="E26" s="853"/>
      <c r="F26" s="1267"/>
      <c r="G26" s="853"/>
      <c r="H26" s="1274"/>
      <c r="I26" s="1186"/>
      <c r="J26" s="814"/>
      <c r="K26" s="856"/>
      <c r="L26" s="859"/>
      <c r="M26" s="862"/>
      <c r="N26" s="838"/>
      <c r="O26" s="841"/>
      <c r="P26" s="865"/>
      <c r="Q26" s="874"/>
      <c r="R26" s="814"/>
      <c r="S26" s="543" t="s">
        <v>5451</v>
      </c>
      <c r="T26" s="237"/>
      <c r="U26" s="237"/>
      <c r="V26" s="237"/>
      <c r="W26" s="232"/>
      <c r="X26" s="260"/>
      <c r="Y26" s="260"/>
      <c r="Z26" s="260"/>
      <c r="AA26" s="260"/>
      <c r="AB26" s="814"/>
      <c r="AC26" s="829"/>
      <c r="AD26" s="46">
        <f t="shared" si="6"/>
        <v>0</v>
      </c>
      <c r="AE26" s="46">
        <f t="shared" si="0"/>
        <v>0</v>
      </c>
      <c r="AF26" s="46">
        <f t="shared" si="0"/>
        <v>0</v>
      </c>
      <c r="AG26" s="46">
        <f t="shared" si="0"/>
        <v>0</v>
      </c>
      <c r="AH26" s="46">
        <f t="shared" si="0"/>
        <v>0</v>
      </c>
      <c r="AI26" s="46">
        <f t="shared" si="0"/>
        <v>0</v>
      </c>
      <c r="AJ26" s="46">
        <f t="shared" si="0"/>
        <v>0</v>
      </c>
      <c r="AK26" s="814"/>
      <c r="AL26" s="992"/>
      <c r="AM26" s="46">
        <f t="shared" si="2"/>
        <v>0</v>
      </c>
      <c r="AN26" s="37"/>
      <c r="AO26" s="37"/>
      <c r="AP26" s="37"/>
      <c r="AQ26" s="37"/>
      <c r="AR26" s="37"/>
      <c r="AS26" s="37"/>
      <c r="AT26" s="814"/>
      <c r="AU26" s="995"/>
      <c r="AV26" s="46">
        <f t="shared" si="3"/>
        <v>0</v>
      </c>
      <c r="AW26" s="37"/>
      <c r="AX26" s="37"/>
      <c r="AY26" s="37"/>
      <c r="AZ26" s="37"/>
      <c r="BA26" s="37"/>
      <c r="BB26" s="37"/>
      <c r="BC26" s="814"/>
      <c r="BD26" s="56"/>
      <c r="BE26" s="46">
        <f t="shared" si="4"/>
        <v>0</v>
      </c>
      <c r="BF26" s="37"/>
      <c r="BG26" s="37"/>
      <c r="BH26" s="37"/>
      <c r="BI26" s="37"/>
      <c r="BJ26" s="37"/>
      <c r="BK26" s="37"/>
      <c r="BL26" s="814"/>
      <c r="BM26" s="43"/>
      <c r="BN26" s="46">
        <f t="shared" si="5"/>
        <v>0</v>
      </c>
      <c r="BO26" s="37"/>
      <c r="BP26" s="37"/>
      <c r="BQ26" s="37"/>
      <c r="BR26" s="37"/>
      <c r="BS26" s="37"/>
      <c r="BT26" s="37"/>
      <c r="BU26" s="824"/>
      <c r="BV26" s="825"/>
      <c r="BW26" s="825"/>
      <c r="BX26" s="825"/>
      <c r="BY26" s="825"/>
      <c r="BZ26" s="825"/>
      <c r="CA26" s="825"/>
      <c r="CB26" s="825"/>
      <c r="CC26" s="826"/>
    </row>
    <row r="27" spans="1:81" s="58" customFormat="1" ht="40.200000000000003" customHeight="1" thickTop="1" x14ac:dyDescent="0.3">
      <c r="A27" s="34"/>
      <c r="B27" s="907"/>
      <c r="C27" s="868" t="s">
        <v>457</v>
      </c>
      <c r="D27" s="871">
        <v>4104</v>
      </c>
      <c r="E27" s="851" t="s">
        <v>4054</v>
      </c>
      <c r="F27" s="1266">
        <v>4104020</v>
      </c>
      <c r="G27" s="851" t="s">
        <v>5440</v>
      </c>
      <c r="H27" s="1272" t="s">
        <v>5441</v>
      </c>
      <c r="I27" s="1184">
        <v>2021004540037</v>
      </c>
      <c r="J27" s="812">
        <v>320</v>
      </c>
      <c r="K27" s="854" t="str">
        <f>+[6]Metas!K368</f>
        <v xml:space="preserve">Municipios con articulación para adecuación de espacios de rehabilitación básica y RBC. </v>
      </c>
      <c r="L27" s="857"/>
      <c r="M27" s="860">
        <f>SUM(N27:Q27)</f>
        <v>24</v>
      </c>
      <c r="N27" s="836"/>
      <c r="O27" s="839"/>
      <c r="P27" s="863">
        <v>11</v>
      </c>
      <c r="Q27" s="866">
        <v>13</v>
      </c>
      <c r="R27" s="812">
        <f>+$J27</f>
        <v>320</v>
      </c>
      <c r="S27" s="231" t="s">
        <v>5452</v>
      </c>
      <c r="T27" s="235"/>
      <c r="U27" s="235"/>
      <c r="V27" s="235"/>
      <c r="W27" s="231"/>
      <c r="X27" s="256"/>
      <c r="Y27" s="256"/>
      <c r="Z27" s="256"/>
      <c r="AA27" s="256"/>
      <c r="AB27" s="812">
        <f t="shared" ref="AB27" si="12">+$J27</f>
        <v>320</v>
      </c>
      <c r="AC27" s="827">
        <f t="shared" ref="AC27" si="13">+L27</f>
        <v>0</v>
      </c>
      <c r="AD27" s="44">
        <f t="shared" si="6"/>
        <v>13</v>
      </c>
      <c r="AE27" s="44">
        <f t="shared" si="6"/>
        <v>13</v>
      </c>
      <c r="AF27" s="44">
        <f t="shared" si="6"/>
        <v>0</v>
      </c>
      <c r="AG27" s="44">
        <f t="shared" si="6"/>
        <v>0</v>
      </c>
      <c r="AH27" s="44">
        <f t="shared" si="6"/>
        <v>0</v>
      </c>
      <c r="AI27" s="44">
        <f t="shared" si="6"/>
        <v>0</v>
      </c>
      <c r="AJ27" s="44">
        <f t="shared" si="6"/>
        <v>0</v>
      </c>
      <c r="AK27" s="812">
        <f t="shared" ref="AK27" si="14">+$J27</f>
        <v>320</v>
      </c>
      <c r="AL27" s="830">
        <f>+N27</f>
        <v>0</v>
      </c>
      <c r="AM27" s="44">
        <f t="shared" si="2"/>
        <v>0</v>
      </c>
      <c r="AN27" s="47"/>
      <c r="AO27" s="47"/>
      <c r="AP27" s="47"/>
      <c r="AQ27" s="47"/>
      <c r="AR27" s="47"/>
      <c r="AS27" s="47"/>
      <c r="AT27" s="812">
        <f t="shared" ref="AT27" si="15">+$J27</f>
        <v>320</v>
      </c>
      <c r="AU27" s="833">
        <f>+O27</f>
        <v>0</v>
      </c>
      <c r="AV27" s="44">
        <f t="shared" si="3"/>
        <v>0</v>
      </c>
      <c r="AW27" s="47"/>
      <c r="AX27" s="47"/>
      <c r="AY27" s="47"/>
      <c r="AZ27" s="47"/>
      <c r="BA27" s="47"/>
      <c r="BB27" s="47"/>
      <c r="BC27" s="812">
        <f t="shared" ref="BC27" si="16">+$J27</f>
        <v>320</v>
      </c>
      <c r="BD27" s="809">
        <f>+P27</f>
        <v>11</v>
      </c>
      <c r="BE27" s="44">
        <f t="shared" si="4"/>
        <v>6</v>
      </c>
      <c r="BF27" s="47">
        <v>6</v>
      </c>
      <c r="BG27" s="47"/>
      <c r="BH27" s="47"/>
      <c r="BI27" s="47"/>
      <c r="BJ27" s="47"/>
      <c r="BK27" s="47"/>
      <c r="BL27" s="812">
        <f t="shared" ref="BL27" si="17">+$J27</f>
        <v>320</v>
      </c>
      <c r="BM27" s="815">
        <f>+Q27</f>
        <v>13</v>
      </c>
      <c r="BN27" s="44">
        <f t="shared" si="5"/>
        <v>7</v>
      </c>
      <c r="BO27" s="47">
        <v>7</v>
      </c>
      <c r="BP27" s="47"/>
      <c r="BQ27" s="47"/>
      <c r="BR27" s="47"/>
      <c r="BS27" s="47"/>
      <c r="BT27" s="47"/>
      <c r="BU27" s="818"/>
      <c r="BV27" s="819"/>
      <c r="BW27" s="819"/>
      <c r="BX27" s="819"/>
      <c r="BY27" s="819"/>
      <c r="BZ27" s="819"/>
      <c r="CA27" s="819"/>
      <c r="CB27" s="819"/>
      <c r="CC27" s="820"/>
    </row>
    <row r="28" spans="1:81" s="58" customFormat="1" ht="40.200000000000003" customHeight="1" x14ac:dyDescent="0.3">
      <c r="A28" s="34"/>
      <c r="B28" s="907"/>
      <c r="C28" s="869"/>
      <c r="D28" s="872"/>
      <c r="E28" s="852"/>
      <c r="F28" s="920"/>
      <c r="G28" s="852"/>
      <c r="H28" s="1273"/>
      <c r="I28" s="1185"/>
      <c r="J28" s="813"/>
      <c r="K28" s="855"/>
      <c r="L28" s="858"/>
      <c r="M28" s="861"/>
      <c r="N28" s="837"/>
      <c r="O28" s="840"/>
      <c r="P28" s="864"/>
      <c r="Q28" s="867"/>
      <c r="R28" s="813"/>
      <c r="S28" s="39" t="s">
        <v>5453</v>
      </c>
      <c r="T28" s="236"/>
      <c r="U28" s="236"/>
      <c r="V28" s="236"/>
      <c r="W28" s="39"/>
      <c r="X28" s="31"/>
      <c r="Y28" s="31"/>
      <c r="Z28" s="31"/>
      <c r="AA28" s="31"/>
      <c r="AB28" s="813"/>
      <c r="AC28" s="828"/>
      <c r="AD28" s="51">
        <f t="shared" si="6"/>
        <v>0</v>
      </c>
      <c r="AE28" s="51">
        <f t="shared" si="6"/>
        <v>0</v>
      </c>
      <c r="AF28" s="51">
        <f t="shared" si="6"/>
        <v>0</v>
      </c>
      <c r="AG28" s="51">
        <f t="shared" si="6"/>
        <v>0</v>
      </c>
      <c r="AH28" s="51">
        <f t="shared" si="6"/>
        <v>0</v>
      </c>
      <c r="AI28" s="51">
        <f t="shared" si="6"/>
        <v>0</v>
      </c>
      <c r="AJ28" s="51">
        <f t="shared" si="6"/>
        <v>0</v>
      </c>
      <c r="AK28" s="813"/>
      <c r="AL28" s="831"/>
      <c r="AM28" s="51">
        <f t="shared" si="2"/>
        <v>0</v>
      </c>
      <c r="AN28" s="257"/>
      <c r="AO28" s="257"/>
      <c r="AP28" s="257"/>
      <c r="AQ28" s="257"/>
      <c r="AR28" s="257"/>
      <c r="AS28" s="257"/>
      <c r="AT28" s="813"/>
      <c r="AU28" s="834"/>
      <c r="AV28" s="51">
        <f t="shared" si="3"/>
        <v>0</v>
      </c>
      <c r="AW28" s="257"/>
      <c r="AX28" s="257"/>
      <c r="AY28" s="257"/>
      <c r="AZ28" s="257"/>
      <c r="BA28" s="257"/>
      <c r="BB28" s="257"/>
      <c r="BC28" s="813"/>
      <c r="BD28" s="810"/>
      <c r="BE28" s="51">
        <f t="shared" si="4"/>
        <v>0</v>
      </c>
      <c r="BF28" s="257"/>
      <c r="BG28" s="257"/>
      <c r="BH28" s="257"/>
      <c r="BI28" s="257"/>
      <c r="BJ28" s="257"/>
      <c r="BK28" s="257"/>
      <c r="BL28" s="813"/>
      <c r="BM28" s="816"/>
      <c r="BN28" s="51">
        <f t="shared" si="5"/>
        <v>0</v>
      </c>
      <c r="BO28" s="257"/>
      <c r="BP28" s="257"/>
      <c r="BQ28" s="257"/>
      <c r="BR28" s="257"/>
      <c r="BS28" s="257"/>
      <c r="BT28" s="257"/>
      <c r="BU28" s="821"/>
      <c r="BV28" s="822"/>
      <c r="BW28" s="822"/>
      <c r="BX28" s="822"/>
      <c r="BY28" s="822"/>
      <c r="BZ28" s="822"/>
      <c r="CA28" s="822"/>
      <c r="CB28" s="822"/>
      <c r="CC28" s="823"/>
    </row>
    <row r="29" spans="1:81" s="58" customFormat="1" ht="40.200000000000003" customHeight="1" x14ac:dyDescent="0.3">
      <c r="A29" s="34"/>
      <c r="B29" s="907"/>
      <c r="C29" s="869"/>
      <c r="D29" s="872"/>
      <c r="E29" s="852"/>
      <c r="F29" s="920"/>
      <c r="G29" s="852"/>
      <c r="H29" s="1273"/>
      <c r="I29" s="1185"/>
      <c r="J29" s="813"/>
      <c r="K29" s="855"/>
      <c r="L29" s="858"/>
      <c r="M29" s="861"/>
      <c r="N29" s="837"/>
      <c r="O29" s="840"/>
      <c r="P29" s="864"/>
      <c r="Q29" s="867"/>
      <c r="R29" s="813"/>
      <c r="S29" s="39" t="s">
        <v>5454</v>
      </c>
      <c r="T29" s="236"/>
      <c r="U29" s="236"/>
      <c r="V29" s="236"/>
      <c r="W29" s="39"/>
      <c r="X29" s="31"/>
      <c r="Y29" s="31"/>
      <c r="Z29" s="31"/>
      <c r="AA29" s="31"/>
      <c r="AB29" s="813"/>
      <c r="AC29" s="828"/>
      <c r="AD29" s="51">
        <f t="shared" si="6"/>
        <v>0</v>
      </c>
      <c r="AE29" s="51">
        <f t="shared" si="6"/>
        <v>0</v>
      </c>
      <c r="AF29" s="51">
        <f t="shared" si="6"/>
        <v>0</v>
      </c>
      <c r="AG29" s="51">
        <f t="shared" si="6"/>
        <v>0</v>
      </c>
      <c r="AH29" s="51">
        <f t="shared" si="6"/>
        <v>0</v>
      </c>
      <c r="AI29" s="51">
        <f t="shared" si="6"/>
        <v>0</v>
      </c>
      <c r="AJ29" s="51">
        <f t="shared" si="6"/>
        <v>0</v>
      </c>
      <c r="AK29" s="813"/>
      <c r="AL29" s="831"/>
      <c r="AM29" s="51">
        <f t="shared" si="2"/>
        <v>0</v>
      </c>
      <c r="AN29" s="257"/>
      <c r="AO29" s="257"/>
      <c r="AP29" s="257"/>
      <c r="AQ29" s="257"/>
      <c r="AR29" s="257"/>
      <c r="AS29" s="257"/>
      <c r="AT29" s="813"/>
      <c r="AU29" s="834"/>
      <c r="AV29" s="51">
        <f t="shared" si="3"/>
        <v>0</v>
      </c>
      <c r="AW29" s="257"/>
      <c r="AX29" s="257"/>
      <c r="AY29" s="257"/>
      <c r="AZ29" s="257"/>
      <c r="BA29" s="257"/>
      <c r="BB29" s="257"/>
      <c r="BC29" s="813"/>
      <c r="BD29" s="810"/>
      <c r="BE29" s="51">
        <f t="shared" si="4"/>
        <v>0</v>
      </c>
      <c r="BF29" s="257"/>
      <c r="BG29" s="257"/>
      <c r="BH29" s="257"/>
      <c r="BI29" s="257"/>
      <c r="BJ29" s="257"/>
      <c r="BK29" s="257"/>
      <c r="BL29" s="813"/>
      <c r="BM29" s="816"/>
      <c r="BN29" s="51">
        <f t="shared" si="5"/>
        <v>0</v>
      </c>
      <c r="BO29" s="257"/>
      <c r="BP29" s="257"/>
      <c r="BQ29" s="257"/>
      <c r="BR29" s="257"/>
      <c r="BS29" s="257"/>
      <c r="BT29" s="257"/>
      <c r="BU29" s="821"/>
      <c r="BV29" s="822"/>
      <c r="BW29" s="822"/>
      <c r="BX29" s="822"/>
      <c r="BY29" s="822"/>
      <c r="BZ29" s="822"/>
      <c r="CA29" s="822"/>
      <c r="CB29" s="822"/>
      <c r="CC29" s="823"/>
    </row>
    <row r="30" spans="1:81" s="58" customFormat="1" ht="40.200000000000003" customHeight="1" thickBot="1" x14ac:dyDescent="0.35">
      <c r="A30" s="34"/>
      <c r="B30" s="907"/>
      <c r="C30" s="869"/>
      <c r="D30" s="873"/>
      <c r="E30" s="853"/>
      <c r="F30" s="1267"/>
      <c r="G30" s="853"/>
      <c r="H30" s="1274"/>
      <c r="I30" s="1186"/>
      <c r="J30" s="814"/>
      <c r="K30" s="856"/>
      <c r="L30" s="859"/>
      <c r="M30" s="862"/>
      <c r="N30" s="838"/>
      <c r="O30" s="841"/>
      <c r="P30" s="865"/>
      <c r="Q30" s="874"/>
      <c r="R30" s="814"/>
      <c r="S30" s="232"/>
      <c r="T30" s="237"/>
      <c r="U30" s="237"/>
      <c r="V30" s="237"/>
      <c r="W30" s="232"/>
      <c r="X30" s="260"/>
      <c r="Y30" s="260"/>
      <c r="Z30" s="260"/>
      <c r="AA30" s="260"/>
      <c r="AB30" s="814"/>
      <c r="AC30" s="829"/>
      <c r="AD30" s="46">
        <f t="shared" si="6"/>
        <v>0</v>
      </c>
      <c r="AE30" s="46">
        <f t="shared" si="6"/>
        <v>0</v>
      </c>
      <c r="AF30" s="46">
        <f t="shared" si="6"/>
        <v>0</v>
      </c>
      <c r="AG30" s="46">
        <f t="shared" si="6"/>
        <v>0</v>
      </c>
      <c r="AH30" s="46">
        <f t="shared" si="6"/>
        <v>0</v>
      </c>
      <c r="AI30" s="46">
        <f t="shared" si="6"/>
        <v>0</v>
      </c>
      <c r="AJ30" s="46">
        <f t="shared" si="6"/>
        <v>0</v>
      </c>
      <c r="AK30" s="814"/>
      <c r="AL30" s="832"/>
      <c r="AM30" s="46">
        <f t="shared" si="2"/>
        <v>0</v>
      </c>
      <c r="AN30" s="49"/>
      <c r="AO30" s="49"/>
      <c r="AP30" s="49"/>
      <c r="AQ30" s="49"/>
      <c r="AR30" s="49"/>
      <c r="AS30" s="49"/>
      <c r="AT30" s="814"/>
      <c r="AU30" s="835"/>
      <c r="AV30" s="46">
        <f t="shared" si="3"/>
        <v>0</v>
      </c>
      <c r="AW30" s="49"/>
      <c r="AX30" s="49"/>
      <c r="AY30" s="49"/>
      <c r="AZ30" s="49"/>
      <c r="BA30" s="49"/>
      <c r="BB30" s="49"/>
      <c r="BC30" s="814"/>
      <c r="BD30" s="811"/>
      <c r="BE30" s="46">
        <f t="shared" si="4"/>
        <v>0</v>
      </c>
      <c r="BF30" s="49"/>
      <c r="BG30" s="49"/>
      <c r="BH30" s="49"/>
      <c r="BI30" s="49"/>
      <c r="BJ30" s="49"/>
      <c r="BK30" s="49"/>
      <c r="BL30" s="814"/>
      <c r="BM30" s="817"/>
      <c r="BN30" s="46">
        <f t="shared" si="5"/>
        <v>0</v>
      </c>
      <c r="BO30" s="49"/>
      <c r="BP30" s="49"/>
      <c r="BQ30" s="49"/>
      <c r="BR30" s="49"/>
      <c r="BS30" s="49"/>
      <c r="BT30" s="49"/>
      <c r="BU30" s="824"/>
      <c r="BV30" s="825"/>
      <c r="BW30" s="825"/>
      <c r="BX30" s="825"/>
      <c r="BY30" s="825"/>
      <c r="BZ30" s="825"/>
      <c r="CA30" s="825"/>
      <c r="CB30" s="825"/>
      <c r="CC30" s="826"/>
    </row>
    <row r="31" spans="1:81" s="58" customFormat="1" ht="40.200000000000003" customHeight="1" thickTop="1" x14ac:dyDescent="0.3">
      <c r="A31" s="34"/>
      <c r="B31" s="907"/>
      <c r="C31" s="869"/>
      <c r="D31" s="871">
        <v>4104</v>
      </c>
      <c r="E31" s="851" t="s">
        <v>4054</v>
      </c>
      <c r="F31" s="1266">
        <v>4104020</v>
      </c>
      <c r="G31" s="851" t="s">
        <v>5440</v>
      </c>
      <c r="H31" s="1272" t="s">
        <v>5441</v>
      </c>
      <c r="I31" s="1184">
        <v>2021004540037</v>
      </c>
      <c r="J31" s="812">
        <v>321</v>
      </c>
      <c r="K31" s="854" t="str">
        <f>+[6]Metas!K369</f>
        <v>Dotaciones de implementos terapéuticos básicos para ejecución de programas de rehabilitación</v>
      </c>
      <c r="L31" s="857"/>
      <c r="M31" s="860">
        <f>SUM(N31:Q31)/4</f>
        <v>6</v>
      </c>
      <c r="N31" s="836"/>
      <c r="O31" s="839"/>
      <c r="P31" s="863">
        <v>11</v>
      </c>
      <c r="Q31" s="866">
        <v>13</v>
      </c>
      <c r="R31" s="812">
        <f>+$J31</f>
        <v>321</v>
      </c>
      <c r="S31" s="231" t="s">
        <v>5455</v>
      </c>
      <c r="T31" s="235"/>
      <c r="U31" s="235"/>
      <c r="V31" s="235"/>
      <c r="W31" s="231"/>
      <c r="X31" s="256"/>
      <c r="Y31" s="256"/>
      <c r="Z31" s="256"/>
      <c r="AA31" s="256"/>
      <c r="AB31" s="812">
        <f t="shared" ref="AB31" si="18">+$J31</f>
        <v>321</v>
      </c>
      <c r="AC31" s="827">
        <f t="shared" ref="AC31" si="19">+L31</f>
        <v>0</v>
      </c>
      <c r="AD31" s="44">
        <f t="shared" si="6"/>
        <v>13</v>
      </c>
      <c r="AE31" s="44">
        <f t="shared" si="6"/>
        <v>13</v>
      </c>
      <c r="AF31" s="44">
        <f t="shared" si="6"/>
        <v>0</v>
      </c>
      <c r="AG31" s="44">
        <f t="shared" si="6"/>
        <v>0</v>
      </c>
      <c r="AH31" s="44">
        <f t="shared" si="6"/>
        <v>0</v>
      </c>
      <c r="AI31" s="44">
        <f t="shared" si="6"/>
        <v>0</v>
      </c>
      <c r="AJ31" s="44">
        <f t="shared" si="6"/>
        <v>0</v>
      </c>
      <c r="AK31" s="812">
        <f t="shared" ref="AK31" si="20">+$J31</f>
        <v>321</v>
      </c>
      <c r="AL31" s="830">
        <f>+N31</f>
        <v>0</v>
      </c>
      <c r="AM31" s="44">
        <f t="shared" si="2"/>
        <v>0</v>
      </c>
      <c r="AN31" s="47"/>
      <c r="AO31" s="47"/>
      <c r="AP31" s="47"/>
      <c r="AQ31" s="47"/>
      <c r="AR31" s="47"/>
      <c r="AS31" s="47"/>
      <c r="AT31" s="812">
        <f t="shared" ref="AT31" si="21">+$J31</f>
        <v>321</v>
      </c>
      <c r="AU31" s="833">
        <f>+O31</f>
        <v>0</v>
      </c>
      <c r="AV31" s="44">
        <f t="shared" si="3"/>
        <v>0</v>
      </c>
      <c r="AW31" s="47"/>
      <c r="AX31" s="47"/>
      <c r="AY31" s="47"/>
      <c r="AZ31" s="47"/>
      <c r="BA31" s="47"/>
      <c r="BB31" s="47"/>
      <c r="BC31" s="812">
        <f t="shared" ref="BC31" si="22">+$J31</f>
        <v>321</v>
      </c>
      <c r="BD31" s="809">
        <f>+P31</f>
        <v>11</v>
      </c>
      <c r="BE31" s="44">
        <f t="shared" si="4"/>
        <v>6</v>
      </c>
      <c r="BF31" s="47">
        <v>6</v>
      </c>
      <c r="BG31" s="47"/>
      <c r="BH31" s="47"/>
      <c r="BI31" s="47"/>
      <c r="BJ31" s="47"/>
      <c r="BK31" s="47"/>
      <c r="BL31" s="812">
        <f t="shared" ref="BL31" si="23">+$J31</f>
        <v>321</v>
      </c>
      <c r="BM31" s="815">
        <f>+Q31</f>
        <v>13</v>
      </c>
      <c r="BN31" s="44">
        <f t="shared" si="5"/>
        <v>7</v>
      </c>
      <c r="BO31" s="47">
        <v>7</v>
      </c>
      <c r="BP31" s="47"/>
      <c r="BQ31" s="47"/>
      <c r="BR31" s="47"/>
      <c r="BS31" s="47"/>
      <c r="BT31" s="47"/>
      <c r="BU31" s="818"/>
      <c r="BV31" s="819"/>
      <c r="BW31" s="819"/>
      <c r="BX31" s="819"/>
      <c r="BY31" s="819"/>
      <c r="BZ31" s="819"/>
      <c r="CA31" s="819"/>
      <c r="CB31" s="819"/>
      <c r="CC31" s="820"/>
    </row>
    <row r="32" spans="1:81" s="58" customFormat="1" ht="40.200000000000003" customHeight="1" x14ac:dyDescent="0.3">
      <c r="A32" s="34"/>
      <c r="B32" s="907"/>
      <c r="C32" s="869"/>
      <c r="D32" s="872"/>
      <c r="E32" s="852"/>
      <c r="F32" s="920"/>
      <c r="G32" s="852"/>
      <c r="H32" s="1273"/>
      <c r="I32" s="1185"/>
      <c r="J32" s="813"/>
      <c r="K32" s="855"/>
      <c r="L32" s="858"/>
      <c r="M32" s="861"/>
      <c r="N32" s="837"/>
      <c r="O32" s="840"/>
      <c r="P32" s="864"/>
      <c r="Q32" s="867"/>
      <c r="R32" s="813"/>
      <c r="S32" s="39" t="s">
        <v>5456</v>
      </c>
      <c r="T32" s="236"/>
      <c r="U32" s="236"/>
      <c r="V32" s="236"/>
      <c r="W32" s="39"/>
      <c r="X32" s="31"/>
      <c r="Y32" s="31"/>
      <c r="Z32" s="31"/>
      <c r="AA32" s="31"/>
      <c r="AB32" s="813"/>
      <c r="AC32" s="828"/>
      <c r="AD32" s="51">
        <f t="shared" ref="AD32:AJ68" si="24">+AM32+AV32+BE32+BN32</f>
        <v>0</v>
      </c>
      <c r="AE32" s="51">
        <f t="shared" si="24"/>
        <v>0</v>
      </c>
      <c r="AF32" s="51">
        <f t="shared" si="24"/>
        <v>0</v>
      </c>
      <c r="AG32" s="51">
        <f t="shared" si="24"/>
        <v>0</v>
      </c>
      <c r="AH32" s="51">
        <f t="shared" si="24"/>
        <v>0</v>
      </c>
      <c r="AI32" s="51">
        <f t="shared" si="24"/>
        <v>0</v>
      </c>
      <c r="AJ32" s="51">
        <f t="shared" si="24"/>
        <v>0</v>
      </c>
      <c r="AK32" s="813"/>
      <c r="AL32" s="831"/>
      <c r="AM32" s="51">
        <f t="shared" si="2"/>
        <v>0</v>
      </c>
      <c r="AN32" s="257"/>
      <c r="AO32" s="257"/>
      <c r="AP32" s="257"/>
      <c r="AQ32" s="257"/>
      <c r="AR32" s="257"/>
      <c r="AS32" s="257"/>
      <c r="AT32" s="813"/>
      <c r="AU32" s="834"/>
      <c r="AV32" s="51">
        <f t="shared" si="3"/>
        <v>0</v>
      </c>
      <c r="AW32" s="257"/>
      <c r="AX32" s="257"/>
      <c r="AY32" s="257"/>
      <c r="AZ32" s="257"/>
      <c r="BA32" s="257"/>
      <c r="BB32" s="257"/>
      <c r="BC32" s="813"/>
      <c r="BD32" s="810"/>
      <c r="BE32" s="51">
        <f t="shared" si="4"/>
        <v>0</v>
      </c>
      <c r="BF32" s="257"/>
      <c r="BG32" s="257"/>
      <c r="BH32" s="257"/>
      <c r="BI32" s="257"/>
      <c r="BJ32" s="257"/>
      <c r="BK32" s="257"/>
      <c r="BL32" s="813"/>
      <c r="BM32" s="816"/>
      <c r="BN32" s="51">
        <f t="shared" si="5"/>
        <v>0</v>
      </c>
      <c r="BO32" s="257"/>
      <c r="BP32" s="257"/>
      <c r="BQ32" s="257"/>
      <c r="BR32" s="257"/>
      <c r="BS32" s="257"/>
      <c r="BT32" s="257"/>
      <c r="BU32" s="821"/>
      <c r="BV32" s="822"/>
      <c r="BW32" s="822"/>
      <c r="BX32" s="822"/>
      <c r="BY32" s="822"/>
      <c r="BZ32" s="822"/>
      <c r="CA32" s="822"/>
      <c r="CB32" s="822"/>
      <c r="CC32" s="823"/>
    </row>
    <row r="33" spans="1:81" s="58" customFormat="1" ht="40.200000000000003" customHeight="1" x14ac:dyDescent="0.3">
      <c r="A33" s="34"/>
      <c r="B33" s="907"/>
      <c r="C33" s="869"/>
      <c r="D33" s="872"/>
      <c r="E33" s="852"/>
      <c r="F33" s="920"/>
      <c r="G33" s="852"/>
      <c r="H33" s="1273"/>
      <c r="I33" s="1185"/>
      <c r="J33" s="813"/>
      <c r="K33" s="855"/>
      <c r="L33" s="858"/>
      <c r="M33" s="861"/>
      <c r="N33" s="837"/>
      <c r="O33" s="840"/>
      <c r="P33" s="864"/>
      <c r="Q33" s="867"/>
      <c r="R33" s="813"/>
      <c r="S33" s="39" t="s">
        <v>5457</v>
      </c>
      <c r="T33" s="236"/>
      <c r="U33" s="236"/>
      <c r="V33" s="236"/>
      <c r="W33" s="39"/>
      <c r="X33" s="31"/>
      <c r="Y33" s="31"/>
      <c r="Z33" s="31"/>
      <c r="AA33" s="31"/>
      <c r="AB33" s="813"/>
      <c r="AC33" s="828"/>
      <c r="AD33" s="51">
        <f t="shared" si="24"/>
        <v>0</v>
      </c>
      <c r="AE33" s="51">
        <f t="shared" si="24"/>
        <v>0</v>
      </c>
      <c r="AF33" s="51">
        <f t="shared" si="24"/>
        <v>0</v>
      </c>
      <c r="AG33" s="51">
        <f t="shared" si="24"/>
        <v>0</v>
      </c>
      <c r="AH33" s="51">
        <f t="shared" si="24"/>
        <v>0</v>
      </c>
      <c r="AI33" s="51">
        <f t="shared" si="24"/>
        <v>0</v>
      </c>
      <c r="AJ33" s="51">
        <f t="shared" si="24"/>
        <v>0</v>
      </c>
      <c r="AK33" s="813"/>
      <c r="AL33" s="831"/>
      <c r="AM33" s="51">
        <f t="shared" si="2"/>
        <v>0</v>
      </c>
      <c r="AN33" s="257"/>
      <c r="AO33" s="257"/>
      <c r="AP33" s="257"/>
      <c r="AQ33" s="257"/>
      <c r="AR33" s="257"/>
      <c r="AS33" s="257"/>
      <c r="AT33" s="813"/>
      <c r="AU33" s="834"/>
      <c r="AV33" s="51">
        <f t="shared" si="3"/>
        <v>0</v>
      </c>
      <c r="AW33" s="257"/>
      <c r="AX33" s="257"/>
      <c r="AY33" s="257"/>
      <c r="AZ33" s="257"/>
      <c r="BA33" s="257"/>
      <c r="BB33" s="257"/>
      <c r="BC33" s="813"/>
      <c r="BD33" s="810"/>
      <c r="BE33" s="51">
        <f t="shared" si="4"/>
        <v>0</v>
      </c>
      <c r="BF33" s="257"/>
      <c r="BG33" s="257"/>
      <c r="BH33" s="257"/>
      <c r="BI33" s="257"/>
      <c r="BJ33" s="257"/>
      <c r="BK33" s="257"/>
      <c r="BL33" s="813"/>
      <c r="BM33" s="816"/>
      <c r="BN33" s="51">
        <f t="shared" si="5"/>
        <v>0</v>
      </c>
      <c r="BO33" s="257"/>
      <c r="BP33" s="257"/>
      <c r="BQ33" s="257"/>
      <c r="BR33" s="257"/>
      <c r="BS33" s="257"/>
      <c r="BT33" s="257"/>
      <c r="BU33" s="821"/>
      <c r="BV33" s="822"/>
      <c r="BW33" s="822"/>
      <c r="BX33" s="822"/>
      <c r="BY33" s="822"/>
      <c r="BZ33" s="822"/>
      <c r="CA33" s="822"/>
      <c r="CB33" s="822"/>
      <c r="CC33" s="823"/>
    </row>
    <row r="34" spans="1:81" s="58" customFormat="1" ht="40.200000000000003" customHeight="1" thickBot="1" x14ac:dyDescent="0.35">
      <c r="A34" s="34"/>
      <c r="B34" s="907"/>
      <c r="C34" s="869"/>
      <c r="D34" s="873"/>
      <c r="E34" s="853"/>
      <c r="F34" s="1267"/>
      <c r="G34" s="853"/>
      <c r="H34" s="1274"/>
      <c r="I34" s="1186"/>
      <c r="J34" s="814"/>
      <c r="K34" s="856"/>
      <c r="L34" s="859"/>
      <c r="M34" s="862"/>
      <c r="N34" s="838"/>
      <c r="O34" s="841"/>
      <c r="P34" s="865"/>
      <c r="Q34" s="874"/>
      <c r="R34" s="814"/>
      <c r="S34" s="232" t="s">
        <v>5458</v>
      </c>
      <c r="T34" s="237"/>
      <c r="U34" s="237"/>
      <c r="V34" s="237"/>
      <c r="W34" s="232"/>
      <c r="X34" s="260"/>
      <c r="Y34" s="260"/>
      <c r="Z34" s="260"/>
      <c r="AA34" s="260"/>
      <c r="AB34" s="814"/>
      <c r="AC34" s="829"/>
      <c r="AD34" s="46">
        <f t="shared" si="24"/>
        <v>0</v>
      </c>
      <c r="AE34" s="46">
        <f t="shared" si="24"/>
        <v>0</v>
      </c>
      <c r="AF34" s="46">
        <f t="shared" si="24"/>
        <v>0</v>
      </c>
      <c r="AG34" s="46">
        <f t="shared" si="24"/>
        <v>0</v>
      </c>
      <c r="AH34" s="46">
        <f t="shared" si="24"/>
        <v>0</v>
      </c>
      <c r="AI34" s="46">
        <f t="shared" si="24"/>
        <v>0</v>
      </c>
      <c r="AJ34" s="46">
        <f t="shared" si="24"/>
        <v>0</v>
      </c>
      <c r="AK34" s="814"/>
      <c r="AL34" s="832"/>
      <c r="AM34" s="46">
        <f t="shared" si="2"/>
        <v>0</v>
      </c>
      <c r="AN34" s="49"/>
      <c r="AO34" s="49"/>
      <c r="AP34" s="49"/>
      <c r="AQ34" s="49"/>
      <c r="AR34" s="49"/>
      <c r="AS34" s="49"/>
      <c r="AT34" s="814"/>
      <c r="AU34" s="835"/>
      <c r="AV34" s="46">
        <f t="shared" si="3"/>
        <v>0</v>
      </c>
      <c r="AW34" s="49"/>
      <c r="AX34" s="49"/>
      <c r="AY34" s="49"/>
      <c r="AZ34" s="49"/>
      <c r="BA34" s="49"/>
      <c r="BB34" s="49"/>
      <c r="BC34" s="814"/>
      <c r="BD34" s="811"/>
      <c r="BE34" s="46">
        <f t="shared" si="4"/>
        <v>0</v>
      </c>
      <c r="BF34" s="49"/>
      <c r="BG34" s="49"/>
      <c r="BH34" s="49"/>
      <c r="BI34" s="49"/>
      <c r="BJ34" s="49"/>
      <c r="BK34" s="49"/>
      <c r="BL34" s="814"/>
      <c r="BM34" s="817"/>
      <c r="BN34" s="46">
        <f t="shared" si="5"/>
        <v>0</v>
      </c>
      <c r="BO34" s="49"/>
      <c r="BP34" s="49"/>
      <c r="BQ34" s="49"/>
      <c r="BR34" s="49"/>
      <c r="BS34" s="49"/>
      <c r="BT34" s="49"/>
      <c r="BU34" s="824"/>
      <c r="BV34" s="825"/>
      <c r="BW34" s="825"/>
      <c r="BX34" s="825"/>
      <c r="BY34" s="825"/>
      <c r="BZ34" s="825"/>
      <c r="CA34" s="825"/>
      <c r="CB34" s="825"/>
      <c r="CC34" s="826"/>
    </row>
    <row r="35" spans="1:81" s="58" customFormat="1" ht="40.200000000000003" customHeight="1" thickTop="1" x14ac:dyDescent="0.3">
      <c r="A35" s="34"/>
      <c r="B35" s="907"/>
      <c r="C35" s="869"/>
      <c r="D35" s="871">
        <v>4104</v>
      </c>
      <c r="E35" s="851" t="s">
        <v>4054</v>
      </c>
      <c r="F35" s="1266">
        <v>4104020</v>
      </c>
      <c r="G35" s="851" t="s">
        <v>5440</v>
      </c>
      <c r="H35" s="1272" t="s">
        <v>5441</v>
      </c>
      <c r="I35" s="1184">
        <v>2021004540037</v>
      </c>
      <c r="J35" s="812">
        <v>322</v>
      </c>
      <c r="K35" s="854" t="str">
        <f>+[6]Metas!K370</f>
        <v>Municipios dotados para beneficiar PcD</v>
      </c>
      <c r="L35" s="857"/>
      <c r="M35" s="860">
        <f>SUM(N35:Q35)/4</f>
        <v>6</v>
      </c>
      <c r="N35" s="836"/>
      <c r="O35" s="839"/>
      <c r="P35" s="863">
        <v>11</v>
      </c>
      <c r="Q35" s="866">
        <v>13</v>
      </c>
      <c r="R35" s="812">
        <f>+$J35</f>
        <v>322</v>
      </c>
      <c r="S35" s="1281" t="s">
        <v>5442</v>
      </c>
      <c r="T35" s="235"/>
      <c r="U35" s="235"/>
      <c r="V35" s="235"/>
      <c r="W35" s="231"/>
      <c r="X35" s="256"/>
      <c r="Y35" s="256"/>
      <c r="Z35" s="256"/>
      <c r="AA35" s="256"/>
      <c r="AB35" s="812">
        <f t="shared" ref="AB35" si="25">+$J35</f>
        <v>322</v>
      </c>
      <c r="AC35" s="827">
        <f t="shared" ref="AC35" si="26">+L35</f>
        <v>0</v>
      </c>
      <c r="AD35" s="44">
        <f t="shared" si="24"/>
        <v>11</v>
      </c>
      <c r="AE35" s="44">
        <f t="shared" si="24"/>
        <v>11</v>
      </c>
      <c r="AF35" s="44">
        <f t="shared" si="24"/>
        <v>0</v>
      </c>
      <c r="AG35" s="44">
        <f t="shared" si="24"/>
        <v>0</v>
      </c>
      <c r="AH35" s="44">
        <f t="shared" si="24"/>
        <v>0</v>
      </c>
      <c r="AI35" s="44">
        <f t="shared" si="24"/>
        <v>0</v>
      </c>
      <c r="AJ35" s="44">
        <f t="shared" si="24"/>
        <v>0</v>
      </c>
      <c r="AK35" s="812">
        <f t="shared" ref="AK35" si="27">+$J35</f>
        <v>322</v>
      </c>
      <c r="AL35" s="830">
        <f>+N35</f>
        <v>0</v>
      </c>
      <c r="AM35" s="44">
        <f t="shared" si="2"/>
        <v>0</v>
      </c>
      <c r="AN35" s="47"/>
      <c r="AO35" s="47"/>
      <c r="AP35" s="47"/>
      <c r="AQ35" s="47"/>
      <c r="AR35" s="47"/>
      <c r="AS35" s="47"/>
      <c r="AT35" s="812">
        <f t="shared" ref="AT35" si="28">+$J35</f>
        <v>322</v>
      </c>
      <c r="AU35" s="833">
        <f>+O35</f>
        <v>0</v>
      </c>
      <c r="AV35" s="44">
        <f t="shared" si="3"/>
        <v>0</v>
      </c>
      <c r="AW35" s="47"/>
      <c r="AX35" s="47"/>
      <c r="AY35" s="47"/>
      <c r="AZ35" s="47"/>
      <c r="BA35" s="47"/>
      <c r="BB35" s="47"/>
      <c r="BC35" s="812">
        <f t="shared" ref="BC35" si="29">+$J35</f>
        <v>322</v>
      </c>
      <c r="BD35" s="809">
        <f>+P35</f>
        <v>11</v>
      </c>
      <c r="BE35" s="44">
        <f t="shared" si="4"/>
        <v>5</v>
      </c>
      <c r="BF35" s="47">
        <v>5</v>
      </c>
      <c r="BG35" s="47"/>
      <c r="BH35" s="47"/>
      <c r="BI35" s="47"/>
      <c r="BJ35" s="47"/>
      <c r="BK35" s="47"/>
      <c r="BL35" s="812">
        <f t="shared" ref="BL35" si="30">+$J35</f>
        <v>322</v>
      </c>
      <c r="BM35" s="815">
        <f>+Q35</f>
        <v>13</v>
      </c>
      <c r="BN35" s="44">
        <f t="shared" si="5"/>
        <v>6</v>
      </c>
      <c r="BO35" s="47">
        <v>6</v>
      </c>
      <c r="BP35" s="47"/>
      <c r="BQ35" s="47"/>
      <c r="BR35" s="47"/>
      <c r="BS35" s="47"/>
      <c r="BT35" s="47"/>
      <c r="BU35" s="818"/>
      <c r="BV35" s="819"/>
      <c r="BW35" s="819"/>
      <c r="BX35" s="819"/>
      <c r="BY35" s="819"/>
      <c r="BZ35" s="819"/>
      <c r="CA35" s="819"/>
      <c r="CB35" s="819"/>
      <c r="CC35" s="820"/>
    </row>
    <row r="36" spans="1:81" s="58" customFormat="1" ht="40.200000000000003" customHeight="1" x14ac:dyDescent="0.3">
      <c r="A36" s="34"/>
      <c r="B36" s="907"/>
      <c r="C36" s="869"/>
      <c r="D36" s="872"/>
      <c r="E36" s="852"/>
      <c r="F36" s="920"/>
      <c r="G36" s="852"/>
      <c r="H36" s="1273"/>
      <c r="I36" s="1185"/>
      <c r="J36" s="813"/>
      <c r="K36" s="855"/>
      <c r="L36" s="858"/>
      <c r="M36" s="861"/>
      <c r="N36" s="837"/>
      <c r="O36" s="840"/>
      <c r="P36" s="864"/>
      <c r="Q36" s="867"/>
      <c r="R36" s="813"/>
      <c r="S36" s="1282"/>
      <c r="T36" s="236"/>
      <c r="U36" s="236"/>
      <c r="V36" s="236"/>
      <c r="W36" s="39"/>
      <c r="X36" s="31"/>
      <c r="Y36" s="31"/>
      <c r="Z36" s="31"/>
      <c r="AA36" s="31"/>
      <c r="AB36" s="813"/>
      <c r="AC36" s="828"/>
      <c r="AD36" s="51">
        <f t="shared" si="24"/>
        <v>0</v>
      </c>
      <c r="AE36" s="51">
        <f t="shared" si="24"/>
        <v>0</v>
      </c>
      <c r="AF36" s="51">
        <f t="shared" si="24"/>
        <v>0</v>
      </c>
      <c r="AG36" s="51">
        <f t="shared" si="24"/>
        <v>0</v>
      </c>
      <c r="AH36" s="51">
        <f t="shared" si="24"/>
        <v>0</v>
      </c>
      <c r="AI36" s="51">
        <f t="shared" si="24"/>
        <v>0</v>
      </c>
      <c r="AJ36" s="51">
        <f t="shared" si="24"/>
        <v>0</v>
      </c>
      <c r="AK36" s="813"/>
      <c r="AL36" s="831"/>
      <c r="AM36" s="51">
        <f t="shared" si="2"/>
        <v>0</v>
      </c>
      <c r="AN36" s="257"/>
      <c r="AO36" s="257"/>
      <c r="AP36" s="257"/>
      <c r="AQ36" s="257"/>
      <c r="AR36" s="257"/>
      <c r="AS36" s="257"/>
      <c r="AT36" s="813"/>
      <c r="AU36" s="834"/>
      <c r="AV36" s="51">
        <f t="shared" si="3"/>
        <v>0</v>
      </c>
      <c r="AW36" s="257"/>
      <c r="AX36" s="257"/>
      <c r="AY36" s="257"/>
      <c r="AZ36" s="257"/>
      <c r="BA36" s="257"/>
      <c r="BB36" s="257"/>
      <c r="BC36" s="813"/>
      <c r="BD36" s="810"/>
      <c r="BE36" s="51">
        <f t="shared" si="4"/>
        <v>0</v>
      </c>
      <c r="BF36" s="257"/>
      <c r="BG36" s="257"/>
      <c r="BH36" s="257"/>
      <c r="BI36" s="257"/>
      <c r="BJ36" s="257"/>
      <c r="BK36" s="257"/>
      <c r="BL36" s="813"/>
      <c r="BM36" s="816"/>
      <c r="BN36" s="51">
        <f t="shared" si="5"/>
        <v>0</v>
      </c>
      <c r="BO36" s="257"/>
      <c r="BP36" s="257"/>
      <c r="BQ36" s="257"/>
      <c r="BR36" s="257"/>
      <c r="BS36" s="257"/>
      <c r="BT36" s="257"/>
      <c r="BU36" s="821"/>
      <c r="BV36" s="822"/>
      <c r="BW36" s="822"/>
      <c r="BX36" s="822"/>
      <c r="BY36" s="822"/>
      <c r="BZ36" s="822"/>
      <c r="CA36" s="822"/>
      <c r="CB36" s="822"/>
      <c r="CC36" s="823"/>
    </row>
    <row r="37" spans="1:81" s="58" customFormat="1" ht="40.200000000000003" customHeight="1" x14ac:dyDescent="0.3">
      <c r="A37" s="34"/>
      <c r="B37" s="907"/>
      <c r="C37" s="869"/>
      <c r="D37" s="872"/>
      <c r="E37" s="852"/>
      <c r="F37" s="920"/>
      <c r="G37" s="852"/>
      <c r="H37" s="1273"/>
      <c r="I37" s="1185"/>
      <c r="J37" s="813"/>
      <c r="K37" s="855"/>
      <c r="L37" s="858"/>
      <c r="M37" s="861"/>
      <c r="N37" s="837"/>
      <c r="O37" s="840"/>
      <c r="P37" s="864"/>
      <c r="Q37" s="867"/>
      <c r="R37" s="813"/>
      <c r="S37" s="1279" t="s">
        <v>5459</v>
      </c>
      <c r="T37" s="236"/>
      <c r="U37" s="236"/>
      <c r="V37" s="236"/>
      <c r="W37" s="39"/>
      <c r="X37" s="31"/>
      <c r="Y37" s="31"/>
      <c r="Z37" s="31"/>
      <c r="AA37" s="31"/>
      <c r="AB37" s="813"/>
      <c r="AC37" s="828"/>
      <c r="AD37" s="51">
        <f t="shared" si="24"/>
        <v>0</v>
      </c>
      <c r="AE37" s="51">
        <f t="shared" si="24"/>
        <v>0</v>
      </c>
      <c r="AF37" s="51">
        <f t="shared" si="24"/>
        <v>0</v>
      </c>
      <c r="AG37" s="51">
        <f t="shared" si="24"/>
        <v>0</v>
      </c>
      <c r="AH37" s="51">
        <f t="shared" si="24"/>
        <v>0</v>
      </c>
      <c r="AI37" s="51">
        <f t="shared" si="24"/>
        <v>0</v>
      </c>
      <c r="AJ37" s="51">
        <f t="shared" si="24"/>
        <v>0</v>
      </c>
      <c r="AK37" s="813"/>
      <c r="AL37" s="831"/>
      <c r="AM37" s="51">
        <f t="shared" si="2"/>
        <v>0</v>
      </c>
      <c r="AN37" s="257"/>
      <c r="AO37" s="257"/>
      <c r="AP37" s="257"/>
      <c r="AQ37" s="257"/>
      <c r="AR37" s="257"/>
      <c r="AS37" s="257"/>
      <c r="AT37" s="813"/>
      <c r="AU37" s="834"/>
      <c r="AV37" s="51">
        <f t="shared" si="3"/>
        <v>0</v>
      </c>
      <c r="AW37" s="257"/>
      <c r="AX37" s="257"/>
      <c r="AY37" s="257"/>
      <c r="AZ37" s="257"/>
      <c r="BA37" s="257"/>
      <c r="BB37" s="257"/>
      <c r="BC37" s="813"/>
      <c r="BD37" s="810"/>
      <c r="BE37" s="51">
        <f t="shared" si="4"/>
        <v>0</v>
      </c>
      <c r="BF37" s="257"/>
      <c r="BG37" s="257"/>
      <c r="BH37" s="257"/>
      <c r="BI37" s="257"/>
      <c r="BJ37" s="257"/>
      <c r="BK37" s="257"/>
      <c r="BL37" s="813"/>
      <c r="BM37" s="816"/>
      <c r="BN37" s="51">
        <f t="shared" si="5"/>
        <v>0</v>
      </c>
      <c r="BO37" s="257"/>
      <c r="BP37" s="257"/>
      <c r="BQ37" s="257"/>
      <c r="BR37" s="257"/>
      <c r="BS37" s="257"/>
      <c r="BT37" s="257"/>
      <c r="BU37" s="821"/>
      <c r="BV37" s="822"/>
      <c r="BW37" s="822"/>
      <c r="BX37" s="822"/>
      <c r="BY37" s="822"/>
      <c r="BZ37" s="822"/>
      <c r="CA37" s="822"/>
      <c r="CB37" s="822"/>
      <c r="CC37" s="823"/>
    </row>
    <row r="38" spans="1:81" s="58" customFormat="1" ht="40.200000000000003" customHeight="1" thickBot="1" x14ac:dyDescent="0.35">
      <c r="A38" s="34"/>
      <c r="B38" s="907"/>
      <c r="C38" s="869"/>
      <c r="D38" s="873"/>
      <c r="E38" s="853"/>
      <c r="F38" s="1267"/>
      <c r="G38" s="853"/>
      <c r="H38" s="1274"/>
      <c r="I38" s="1186"/>
      <c r="J38" s="814"/>
      <c r="K38" s="856"/>
      <c r="L38" s="859"/>
      <c r="M38" s="862"/>
      <c r="N38" s="838"/>
      <c r="O38" s="841"/>
      <c r="P38" s="865"/>
      <c r="Q38" s="874"/>
      <c r="R38" s="814"/>
      <c r="S38" s="1283"/>
      <c r="T38" s="237"/>
      <c r="U38" s="237"/>
      <c r="V38" s="237"/>
      <c r="W38" s="232"/>
      <c r="X38" s="260"/>
      <c r="Y38" s="260"/>
      <c r="Z38" s="260"/>
      <c r="AA38" s="260"/>
      <c r="AB38" s="814"/>
      <c r="AC38" s="829"/>
      <c r="AD38" s="46">
        <f t="shared" si="24"/>
        <v>0</v>
      </c>
      <c r="AE38" s="46">
        <f t="shared" si="24"/>
        <v>0</v>
      </c>
      <c r="AF38" s="46">
        <f t="shared" si="24"/>
        <v>0</v>
      </c>
      <c r="AG38" s="46">
        <f t="shared" si="24"/>
        <v>0</v>
      </c>
      <c r="AH38" s="46">
        <f t="shared" si="24"/>
        <v>0</v>
      </c>
      <c r="AI38" s="46">
        <f t="shared" si="24"/>
        <v>0</v>
      </c>
      <c r="AJ38" s="46">
        <f t="shared" si="24"/>
        <v>0</v>
      </c>
      <c r="AK38" s="814"/>
      <c r="AL38" s="832"/>
      <c r="AM38" s="46">
        <f t="shared" si="2"/>
        <v>0</v>
      </c>
      <c r="AN38" s="49"/>
      <c r="AO38" s="49"/>
      <c r="AP38" s="49"/>
      <c r="AQ38" s="49"/>
      <c r="AR38" s="49"/>
      <c r="AS38" s="49"/>
      <c r="AT38" s="814"/>
      <c r="AU38" s="835"/>
      <c r="AV38" s="46">
        <f t="shared" si="3"/>
        <v>0</v>
      </c>
      <c r="AW38" s="49"/>
      <c r="AX38" s="49"/>
      <c r="AY38" s="49"/>
      <c r="AZ38" s="49"/>
      <c r="BA38" s="49"/>
      <c r="BB38" s="49"/>
      <c r="BC38" s="814"/>
      <c r="BD38" s="811"/>
      <c r="BE38" s="46">
        <f t="shared" si="4"/>
        <v>0</v>
      </c>
      <c r="BF38" s="49"/>
      <c r="BG38" s="49"/>
      <c r="BH38" s="49"/>
      <c r="BI38" s="49"/>
      <c r="BJ38" s="49"/>
      <c r="BK38" s="49"/>
      <c r="BL38" s="814"/>
      <c r="BM38" s="817"/>
      <c r="BN38" s="46">
        <f t="shared" si="5"/>
        <v>0</v>
      </c>
      <c r="BO38" s="49"/>
      <c r="BP38" s="49"/>
      <c r="BQ38" s="49"/>
      <c r="BR38" s="49"/>
      <c r="BS38" s="49"/>
      <c r="BT38" s="49"/>
      <c r="BU38" s="824"/>
      <c r="BV38" s="825"/>
      <c r="BW38" s="825"/>
      <c r="BX38" s="825"/>
      <c r="BY38" s="825"/>
      <c r="BZ38" s="825"/>
      <c r="CA38" s="825"/>
      <c r="CB38" s="825"/>
      <c r="CC38" s="826"/>
    </row>
    <row r="39" spans="1:81" s="58" customFormat="1" ht="40.200000000000003" customHeight="1" thickTop="1" x14ac:dyDescent="0.3">
      <c r="A39" s="34"/>
      <c r="B39" s="907"/>
      <c r="C39" s="869"/>
      <c r="D39" s="871">
        <v>4104</v>
      </c>
      <c r="E39" s="851" t="s">
        <v>4054</v>
      </c>
      <c r="F39" s="1266">
        <v>4104020</v>
      </c>
      <c r="G39" s="851" t="s">
        <v>5440</v>
      </c>
      <c r="H39" s="1272" t="s">
        <v>5441</v>
      </c>
      <c r="I39" s="1184">
        <v>2021004540037</v>
      </c>
      <c r="J39" s="812">
        <v>323</v>
      </c>
      <c r="K39" s="854" t="str">
        <f>+[6]Metas!K371</f>
        <v>Personas en condición de Discapacidad beneficiados con dotación</v>
      </c>
      <c r="L39" s="857"/>
      <c r="M39" s="860"/>
      <c r="N39" s="836"/>
      <c r="O39" s="839"/>
      <c r="P39" s="863">
        <v>963</v>
      </c>
      <c r="Q39" s="866">
        <v>1137</v>
      </c>
      <c r="R39" s="812">
        <f>+$J39</f>
        <v>323</v>
      </c>
      <c r="S39" s="1281" t="s">
        <v>5460</v>
      </c>
      <c r="T39" s="235"/>
      <c r="U39" s="235"/>
      <c r="V39" s="235"/>
      <c r="W39" s="231"/>
      <c r="X39" s="256"/>
      <c r="Y39" s="256"/>
      <c r="Z39" s="256"/>
      <c r="AA39" s="256"/>
      <c r="AB39" s="812">
        <f t="shared" ref="AB39" si="31">+$J39</f>
        <v>323</v>
      </c>
      <c r="AC39" s="827">
        <f t="shared" ref="AC39" si="32">+L39</f>
        <v>0</v>
      </c>
      <c r="AD39" s="44">
        <f t="shared" si="24"/>
        <v>11</v>
      </c>
      <c r="AE39" s="44">
        <f t="shared" si="24"/>
        <v>11</v>
      </c>
      <c r="AF39" s="44">
        <f t="shared" si="24"/>
        <v>0</v>
      </c>
      <c r="AG39" s="44">
        <f t="shared" si="24"/>
        <v>0</v>
      </c>
      <c r="AH39" s="44">
        <f t="shared" si="24"/>
        <v>0</v>
      </c>
      <c r="AI39" s="44">
        <f t="shared" si="24"/>
        <v>0</v>
      </c>
      <c r="AJ39" s="44">
        <f t="shared" si="24"/>
        <v>0</v>
      </c>
      <c r="AK39" s="812">
        <f t="shared" ref="AK39" si="33">+$J39</f>
        <v>323</v>
      </c>
      <c r="AL39" s="830">
        <f>+N39</f>
        <v>0</v>
      </c>
      <c r="AM39" s="44">
        <f t="shared" si="2"/>
        <v>0</v>
      </c>
      <c r="AN39" s="47"/>
      <c r="AO39" s="47"/>
      <c r="AP39" s="47"/>
      <c r="AQ39" s="47"/>
      <c r="AR39" s="47"/>
      <c r="AS39" s="47"/>
      <c r="AT39" s="812">
        <f t="shared" ref="AT39" si="34">+$J39</f>
        <v>323</v>
      </c>
      <c r="AU39" s="833">
        <f>+O39</f>
        <v>0</v>
      </c>
      <c r="AV39" s="44">
        <f t="shared" si="3"/>
        <v>0</v>
      </c>
      <c r="AW39" s="47"/>
      <c r="AX39" s="47"/>
      <c r="AY39" s="47"/>
      <c r="AZ39" s="47"/>
      <c r="BA39" s="47"/>
      <c r="BB39" s="47"/>
      <c r="BC39" s="812">
        <f t="shared" ref="BC39" si="35">+$J39</f>
        <v>323</v>
      </c>
      <c r="BD39" s="809">
        <f>+P39</f>
        <v>963</v>
      </c>
      <c r="BE39" s="44">
        <f t="shared" si="4"/>
        <v>5</v>
      </c>
      <c r="BF39" s="47">
        <v>5</v>
      </c>
      <c r="BG39" s="47"/>
      <c r="BH39" s="47"/>
      <c r="BI39" s="47"/>
      <c r="BJ39" s="47"/>
      <c r="BK39" s="47"/>
      <c r="BL39" s="812">
        <f t="shared" ref="BL39" si="36">+$J39</f>
        <v>323</v>
      </c>
      <c r="BM39" s="815">
        <f>+Q39</f>
        <v>1137</v>
      </c>
      <c r="BN39" s="44">
        <f t="shared" si="5"/>
        <v>6</v>
      </c>
      <c r="BO39" s="47">
        <v>6</v>
      </c>
      <c r="BP39" s="47"/>
      <c r="BQ39" s="47"/>
      <c r="BR39" s="47"/>
      <c r="BS39" s="47"/>
      <c r="BT39" s="47"/>
      <c r="BU39" s="818"/>
      <c r="BV39" s="819"/>
      <c r="BW39" s="819"/>
      <c r="BX39" s="819"/>
      <c r="BY39" s="819"/>
      <c r="BZ39" s="819"/>
      <c r="CA39" s="819"/>
      <c r="CB39" s="819"/>
      <c r="CC39" s="820"/>
    </row>
    <row r="40" spans="1:81" s="58" customFormat="1" ht="40.200000000000003" customHeight="1" x14ac:dyDescent="0.3">
      <c r="A40" s="34"/>
      <c r="B40" s="907"/>
      <c r="C40" s="869"/>
      <c r="D40" s="872"/>
      <c r="E40" s="852"/>
      <c r="F40" s="920"/>
      <c r="G40" s="852"/>
      <c r="H40" s="1273"/>
      <c r="I40" s="1185"/>
      <c r="J40" s="813"/>
      <c r="K40" s="855"/>
      <c r="L40" s="858"/>
      <c r="M40" s="861"/>
      <c r="N40" s="837"/>
      <c r="O40" s="840"/>
      <c r="P40" s="864"/>
      <c r="Q40" s="867"/>
      <c r="R40" s="813"/>
      <c r="S40" s="1280"/>
      <c r="T40" s="236"/>
      <c r="U40" s="236"/>
      <c r="V40" s="236"/>
      <c r="W40" s="39"/>
      <c r="X40" s="31"/>
      <c r="Y40" s="31"/>
      <c r="Z40" s="31"/>
      <c r="AA40" s="31"/>
      <c r="AB40" s="813"/>
      <c r="AC40" s="828"/>
      <c r="AD40" s="51">
        <f t="shared" si="24"/>
        <v>0</v>
      </c>
      <c r="AE40" s="51">
        <f t="shared" si="24"/>
        <v>0</v>
      </c>
      <c r="AF40" s="51">
        <f t="shared" si="24"/>
        <v>0</v>
      </c>
      <c r="AG40" s="51">
        <f t="shared" si="24"/>
        <v>0</v>
      </c>
      <c r="AH40" s="51">
        <f t="shared" si="24"/>
        <v>0</v>
      </c>
      <c r="AI40" s="51">
        <f t="shared" si="24"/>
        <v>0</v>
      </c>
      <c r="AJ40" s="51">
        <f t="shared" si="24"/>
        <v>0</v>
      </c>
      <c r="AK40" s="813"/>
      <c r="AL40" s="831"/>
      <c r="AM40" s="51">
        <f t="shared" si="2"/>
        <v>0</v>
      </c>
      <c r="AN40" s="257"/>
      <c r="AO40" s="257"/>
      <c r="AP40" s="257"/>
      <c r="AQ40" s="257"/>
      <c r="AR40" s="257"/>
      <c r="AS40" s="257"/>
      <c r="AT40" s="813"/>
      <c r="AU40" s="834"/>
      <c r="AV40" s="51">
        <f t="shared" si="3"/>
        <v>0</v>
      </c>
      <c r="AW40" s="257"/>
      <c r="AX40" s="257"/>
      <c r="AY40" s="257"/>
      <c r="AZ40" s="257"/>
      <c r="BA40" s="257"/>
      <c r="BB40" s="257"/>
      <c r="BC40" s="813"/>
      <c r="BD40" s="810"/>
      <c r="BE40" s="51">
        <f t="shared" si="4"/>
        <v>0</v>
      </c>
      <c r="BF40" s="257"/>
      <c r="BG40" s="257"/>
      <c r="BH40" s="257"/>
      <c r="BI40" s="257"/>
      <c r="BJ40" s="257"/>
      <c r="BK40" s="257"/>
      <c r="BL40" s="813"/>
      <c r="BM40" s="816"/>
      <c r="BN40" s="51">
        <f t="shared" si="5"/>
        <v>0</v>
      </c>
      <c r="BO40" s="257"/>
      <c r="BP40" s="257"/>
      <c r="BQ40" s="257"/>
      <c r="BR40" s="257"/>
      <c r="BS40" s="257"/>
      <c r="BT40" s="257"/>
      <c r="BU40" s="821"/>
      <c r="BV40" s="822"/>
      <c r="BW40" s="822"/>
      <c r="BX40" s="822"/>
      <c r="BY40" s="822"/>
      <c r="BZ40" s="822"/>
      <c r="CA40" s="822"/>
      <c r="CB40" s="822"/>
      <c r="CC40" s="823"/>
    </row>
    <row r="41" spans="1:81" s="58" customFormat="1" ht="40.200000000000003" customHeight="1" x14ac:dyDescent="0.3">
      <c r="A41" s="34"/>
      <c r="B41" s="907"/>
      <c r="C41" s="869"/>
      <c r="D41" s="872"/>
      <c r="E41" s="852"/>
      <c r="F41" s="920"/>
      <c r="G41" s="852"/>
      <c r="H41" s="1273"/>
      <c r="I41" s="1185"/>
      <c r="J41" s="813"/>
      <c r="K41" s="855"/>
      <c r="L41" s="858"/>
      <c r="M41" s="861"/>
      <c r="N41" s="837"/>
      <c r="O41" s="840"/>
      <c r="P41" s="864"/>
      <c r="Q41" s="867"/>
      <c r="R41" s="813"/>
      <c r="S41" s="1280"/>
      <c r="T41" s="236"/>
      <c r="U41" s="236"/>
      <c r="V41" s="236"/>
      <c r="W41" s="39"/>
      <c r="X41" s="31"/>
      <c r="Y41" s="31"/>
      <c r="Z41" s="31"/>
      <c r="AA41" s="31"/>
      <c r="AB41" s="813"/>
      <c r="AC41" s="828"/>
      <c r="AD41" s="51">
        <f t="shared" si="24"/>
        <v>0</v>
      </c>
      <c r="AE41" s="51">
        <f t="shared" si="24"/>
        <v>0</v>
      </c>
      <c r="AF41" s="51">
        <f t="shared" si="24"/>
        <v>0</v>
      </c>
      <c r="AG41" s="51">
        <f t="shared" si="24"/>
        <v>0</v>
      </c>
      <c r="AH41" s="51">
        <f t="shared" si="24"/>
        <v>0</v>
      </c>
      <c r="AI41" s="51">
        <f t="shared" si="24"/>
        <v>0</v>
      </c>
      <c r="AJ41" s="51">
        <f t="shared" si="24"/>
        <v>0</v>
      </c>
      <c r="AK41" s="813"/>
      <c r="AL41" s="831"/>
      <c r="AM41" s="51">
        <f t="shared" si="2"/>
        <v>0</v>
      </c>
      <c r="AN41" s="257"/>
      <c r="AO41" s="257"/>
      <c r="AP41" s="257"/>
      <c r="AQ41" s="257"/>
      <c r="AR41" s="257"/>
      <c r="AS41" s="257"/>
      <c r="AT41" s="813"/>
      <c r="AU41" s="834"/>
      <c r="AV41" s="51">
        <f t="shared" si="3"/>
        <v>0</v>
      </c>
      <c r="AW41" s="257"/>
      <c r="AX41" s="257"/>
      <c r="AY41" s="257"/>
      <c r="AZ41" s="257"/>
      <c r="BA41" s="257"/>
      <c r="BB41" s="257"/>
      <c r="BC41" s="813"/>
      <c r="BD41" s="810"/>
      <c r="BE41" s="51">
        <f t="shared" si="4"/>
        <v>0</v>
      </c>
      <c r="BF41" s="257"/>
      <c r="BG41" s="257"/>
      <c r="BH41" s="257"/>
      <c r="BI41" s="257"/>
      <c r="BJ41" s="257"/>
      <c r="BK41" s="257"/>
      <c r="BL41" s="813"/>
      <c r="BM41" s="816"/>
      <c r="BN41" s="51">
        <f t="shared" si="5"/>
        <v>0</v>
      </c>
      <c r="BO41" s="257"/>
      <c r="BP41" s="257"/>
      <c r="BQ41" s="257"/>
      <c r="BR41" s="257"/>
      <c r="BS41" s="257"/>
      <c r="BT41" s="257"/>
      <c r="BU41" s="821"/>
      <c r="BV41" s="822"/>
      <c r="BW41" s="822"/>
      <c r="BX41" s="822"/>
      <c r="BY41" s="822"/>
      <c r="BZ41" s="822"/>
      <c r="CA41" s="822"/>
      <c r="CB41" s="822"/>
      <c r="CC41" s="823"/>
    </row>
    <row r="42" spans="1:81" s="58" customFormat="1" ht="40.200000000000003" customHeight="1" thickBot="1" x14ac:dyDescent="0.35">
      <c r="A42" s="34"/>
      <c r="B42" s="907"/>
      <c r="C42" s="869"/>
      <c r="D42" s="873"/>
      <c r="E42" s="853"/>
      <c r="F42" s="1267"/>
      <c r="G42" s="853"/>
      <c r="H42" s="1274"/>
      <c r="I42" s="1186"/>
      <c r="J42" s="814"/>
      <c r="K42" s="856"/>
      <c r="L42" s="859"/>
      <c r="M42" s="862"/>
      <c r="N42" s="838"/>
      <c r="O42" s="841"/>
      <c r="P42" s="865"/>
      <c r="Q42" s="874"/>
      <c r="R42" s="814"/>
      <c r="S42" s="1283"/>
      <c r="T42" s="237"/>
      <c r="U42" s="237"/>
      <c r="V42" s="237"/>
      <c r="W42" s="232"/>
      <c r="X42" s="260"/>
      <c r="Y42" s="260"/>
      <c r="Z42" s="260"/>
      <c r="AA42" s="260"/>
      <c r="AB42" s="814"/>
      <c r="AC42" s="829"/>
      <c r="AD42" s="46">
        <f t="shared" si="24"/>
        <v>0</v>
      </c>
      <c r="AE42" s="46">
        <f t="shared" si="24"/>
        <v>0</v>
      </c>
      <c r="AF42" s="46">
        <f t="shared" si="24"/>
        <v>0</v>
      </c>
      <c r="AG42" s="46">
        <f t="shared" si="24"/>
        <v>0</v>
      </c>
      <c r="AH42" s="46">
        <f t="shared" si="24"/>
        <v>0</v>
      </c>
      <c r="AI42" s="46">
        <f t="shared" si="24"/>
        <v>0</v>
      </c>
      <c r="AJ42" s="46">
        <f t="shared" si="24"/>
        <v>0</v>
      </c>
      <c r="AK42" s="814"/>
      <c r="AL42" s="832"/>
      <c r="AM42" s="46">
        <f t="shared" si="2"/>
        <v>0</v>
      </c>
      <c r="AN42" s="49"/>
      <c r="AO42" s="49"/>
      <c r="AP42" s="49"/>
      <c r="AQ42" s="49"/>
      <c r="AR42" s="49"/>
      <c r="AS42" s="49"/>
      <c r="AT42" s="814"/>
      <c r="AU42" s="835"/>
      <c r="AV42" s="46">
        <f t="shared" si="3"/>
        <v>0</v>
      </c>
      <c r="AW42" s="49"/>
      <c r="AX42" s="49"/>
      <c r="AY42" s="49"/>
      <c r="AZ42" s="49"/>
      <c r="BA42" s="49"/>
      <c r="BB42" s="49"/>
      <c r="BC42" s="814"/>
      <c r="BD42" s="811"/>
      <c r="BE42" s="46">
        <f t="shared" si="4"/>
        <v>0</v>
      </c>
      <c r="BF42" s="49"/>
      <c r="BG42" s="49"/>
      <c r="BH42" s="49"/>
      <c r="BI42" s="49"/>
      <c r="BJ42" s="49"/>
      <c r="BK42" s="49"/>
      <c r="BL42" s="814"/>
      <c r="BM42" s="817"/>
      <c r="BN42" s="46">
        <f t="shared" si="5"/>
        <v>0</v>
      </c>
      <c r="BO42" s="49"/>
      <c r="BP42" s="49"/>
      <c r="BQ42" s="49"/>
      <c r="BR42" s="49"/>
      <c r="BS42" s="49"/>
      <c r="BT42" s="49"/>
      <c r="BU42" s="824"/>
      <c r="BV42" s="825"/>
      <c r="BW42" s="825"/>
      <c r="BX42" s="825"/>
      <c r="BY42" s="825"/>
      <c r="BZ42" s="825"/>
      <c r="CA42" s="825"/>
      <c r="CB42" s="825"/>
      <c r="CC42" s="826"/>
    </row>
    <row r="43" spans="1:81" s="58" customFormat="1" ht="40.200000000000003" customHeight="1" thickTop="1" x14ac:dyDescent="0.3">
      <c r="A43" s="34"/>
      <c r="B43" s="907"/>
      <c r="C43" s="869"/>
      <c r="D43" s="871">
        <v>4104</v>
      </c>
      <c r="E43" s="851" t="s">
        <v>4054</v>
      </c>
      <c r="F43" s="1266">
        <v>4104020</v>
      </c>
      <c r="G43" s="851" t="s">
        <v>5440</v>
      </c>
      <c r="H43" s="1272" t="s">
        <v>5441</v>
      </c>
      <c r="I43" s="1184">
        <v>2021004540037</v>
      </c>
      <c r="J43" s="812">
        <v>324</v>
      </c>
      <c r="K43" s="854" t="str">
        <f>+[6]Metas!K372</f>
        <v>Atención integral anual a PcD mayores de 18 años sin red de apoyo familiar o vincular</v>
      </c>
      <c r="L43" s="857"/>
      <c r="M43" s="860">
        <f>SUM(N43:Q43)</f>
        <v>0</v>
      </c>
      <c r="N43" s="836"/>
      <c r="O43" s="839"/>
      <c r="P43" s="863"/>
      <c r="Q43" s="866"/>
      <c r="R43" s="812">
        <f>+$J43</f>
        <v>324</v>
      </c>
      <c r="S43" s="231"/>
      <c r="T43" s="235"/>
      <c r="U43" s="235"/>
      <c r="V43" s="235"/>
      <c r="W43" s="231"/>
      <c r="X43" s="256"/>
      <c r="Y43" s="256"/>
      <c r="Z43" s="256"/>
      <c r="AA43" s="256"/>
      <c r="AB43" s="812">
        <f t="shared" ref="AB43" si="37">+$J43</f>
        <v>324</v>
      </c>
      <c r="AC43" s="827">
        <f t="shared" ref="AC43" si="38">+L43</f>
        <v>0</v>
      </c>
      <c r="AD43" s="44">
        <f t="shared" si="24"/>
        <v>0</v>
      </c>
      <c r="AE43" s="44">
        <f t="shared" si="24"/>
        <v>0</v>
      </c>
      <c r="AF43" s="44">
        <f t="shared" si="24"/>
        <v>0</v>
      </c>
      <c r="AG43" s="44">
        <f t="shared" si="24"/>
        <v>0</v>
      </c>
      <c r="AH43" s="44">
        <f t="shared" si="24"/>
        <v>0</v>
      </c>
      <c r="AI43" s="44">
        <f t="shared" si="24"/>
        <v>0</v>
      </c>
      <c r="AJ43" s="44">
        <f t="shared" si="24"/>
        <v>0</v>
      </c>
      <c r="AK43" s="812">
        <f t="shared" ref="AK43" si="39">+$J43</f>
        <v>324</v>
      </c>
      <c r="AL43" s="830">
        <f>+N43</f>
        <v>0</v>
      </c>
      <c r="AM43" s="44">
        <f t="shared" si="2"/>
        <v>0</v>
      </c>
      <c r="AN43" s="47"/>
      <c r="AO43" s="47"/>
      <c r="AP43" s="47"/>
      <c r="AQ43" s="47"/>
      <c r="AR43" s="47"/>
      <c r="AS43" s="47"/>
      <c r="AT43" s="812">
        <f t="shared" ref="AT43" si="40">+$J43</f>
        <v>324</v>
      </c>
      <c r="AU43" s="833">
        <f>+O43</f>
        <v>0</v>
      </c>
      <c r="AV43" s="44">
        <f t="shared" si="3"/>
        <v>0</v>
      </c>
      <c r="AW43" s="47"/>
      <c r="AX43" s="47"/>
      <c r="AY43" s="47"/>
      <c r="AZ43" s="47"/>
      <c r="BA43" s="47"/>
      <c r="BB43" s="47"/>
      <c r="BC43" s="812">
        <f t="shared" ref="BC43" si="41">+$J43</f>
        <v>324</v>
      </c>
      <c r="BD43" s="809">
        <f>+P43</f>
        <v>0</v>
      </c>
      <c r="BE43" s="44">
        <f t="shared" si="4"/>
        <v>0</v>
      </c>
      <c r="BF43" s="47"/>
      <c r="BG43" s="47"/>
      <c r="BH43" s="47"/>
      <c r="BI43" s="47"/>
      <c r="BJ43" s="47"/>
      <c r="BK43" s="47"/>
      <c r="BL43" s="812">
        <f t="shared" ref="BL43" si="42">+$J43</f>
        <v>324</v>
      </c>
      <c r="BM43" s="815">
        <f>+Q43</f>
        <v>0</v>
      </c>
      <c r="BN43" s="44">
        <f t="shared" si="5"/>
        <v>0</v>
      </c>
      <c r="BO43" s="47"/>
      <c r="BP43" s="47"/>
      <c r="BQ43" s="47"/>
      <c r="BR43" s="47"/>
      <c r="BS43" s="47"/>
      <c r="BT43" s="47"/>
      <c r="BU43" s="818"/>
      <c r="BV43" s="819"/>
      <c r="BW43" s="819"/>
      <c r="BX43" s="819"/>
      <c r="BY43" s="819"/>
      <c r="BZ43" s="819"/>
      <c r="CA43" s="819"/>
      <c r="CB43" s="819"/>
      <c r="CC43" s="820"/>
    </row>
    <row r="44" spans="1:81" s="58" customFormat="1" ht="40.200000000000003" customHeight="1" x14ac:dyDescent="0.3">
      <c r="A44" s="34"/>
      <c r="B44" s="907"/>
      <c r="C44" s="869"/>
      <c r="D44" s="872"/>
      <c r="E44" s="852"/>
      <c r="F44" s="920"/>
      <c r="G44" s="852"/>
      <c r="H44" s="1273"/>
      <c r="I44" s="1185"/>
      <c r="J44" s="813"/>
      <c r="K44" s="855"/>
      <c r="L44" s="858"/>
      <c r="M44" s="861"/>
      <c r="N44" s="837"/>
      <c r="O44" s="840"/>
      <c r="P44" s="864"/>
      <c r="Q44" s="867"/>
      <c r="R44" s="813"/>
      <c r="S44" s="39"/>
      <c r="T44" s="236"/>
      <c r="U44" s="236"/>
      <c r="V44" s="236"/>
      <c r="W44" s="39"/>
      <c r="X44" s="31"/>
      <c r="Y44" s="31"/>
      <c r="Z44" s="31"/>
      <c r="AA44" s="31"/>
      <c r="AB44" s="813"/>
      <c r="AC44" s="828"/>
      <c r="AD44" s="51">
        <f t="shared" si="24"/>
        <v>0</v>
      </c>
      <c r="AE44" s="51">
        <f t="shared" si="24"/>
        <v>0</v>
      </c>
      <c r="AF44" s="51">
        <f t="shared" si="24"/>
        <v>0</v>
      </c>
      <c r="AG44" s="51">
        <f t="shared" si="24"/>
        <v>0</v>
      </c>
      <c r="AH44" s="51">
        <f t="shared" si="24"/>
        <v>0</v>
      </c>
      <c r="AI44" s="51">
        <f t="shared" si="24"/>
        <v>0</v>
      </c>
      <c r="AJ44" s="51">
        <f t="shared" si="24"/>
        <v>0</v>
      </c>
      <c r="AK44" s="813"/>
      <c r="AL44" s="831"/>
      <c r="AM44" s="51">
        <f t="shared" si="2"/>
        <v>0</v>
      </c>
      <c r="AN44" s="257"/>
      <c r="AO44" s="257"/>
      <c r="AP44" s="257"/>
      <c r="AQ44" s="257"/>
      <c r="AR44" s="257"/>
      <c r="AS44" s="257"/>
      <c r="AT44" s="813"/>
      <c r="AU44" s="834"/>
      <c r="AV44" s="51">
        <f t="shared" si="3"/>
        <v>0</v>
      </c>
      <c r="AW44" s="257"/>
      <c r="AX44" s="257"/>
      <c r="AY44" s="257"/>
      <c r="AZ44" s="257"/>
      <c r="BA44" s="257"/>
      <c r="BB44" s="257"/>
      <c r="BC44" s="813"/>
      <c r="BD44" s="810"/>
      <c r="BE44" s="51">
        <f t="shared" si="4"/>
        <v>0</v>
      </c>
      <c r="BF44" s="257"/>
      <c r="BG44" s="257"/>
      <c r="BH44" s="257"/>
      <c r="BI44" s="257"/>
      <c r="BJ44" s="257"/>
      <c r="BK44" s="257"/>
      <c r="BL44" s="813"/>
      <c r="BM44" s="816"/>
      <c r="BN44" s="51">
        <f t="shared" si="5"/>
        <v>0</v>
      </c>
      <c r="BO44" s="257"/>
      <c r="BP44" s="257"/>
      <c r="BQ44" s="257"/>
      <c r="BR44" s="257"/>
      <c r="BS44" s="257"/>
      <c r="BT44" s="257"/>
      <c r="BU44" s="821"/>
      <c r="BV44" s="822"/>
      <c r="BW44" s="822"/>
      <c r="BX44" s="822"/>
      <c r="BY44" s="822"/>
      <c r="BZ44" s="822"/>
      <c r="CA44" s="822"/>
      <c r="CB44" s="822"/>
      <c r="CC44" s="823"/>
    </row>
    <row r="45" spans="1:81" s="58" customFormat="1" ht="40.200000000000003" customHeight="1" x14ac:dyDescent="0.3">
      <c r="A45" s="34"/>
      <c r="B45" s="907"/>
      <c r="C45" s="869"/>
      <c r="D45" s="872"/>
      <c r="E45" s="852"/>
      <c r="F45" s="920"/>
      <c r="G45" s="852"/>
      <c r="H45" s="1273"/>
      <c r="I45" s="1185"/>
      <c r="J45" s="813"/>
      <c r="K45" s="855"/>
      <c r="L45" s="858"/>
      <c r="M45" s="861"/>
      <c r="N45" s="837"/>
      <c r="O45" s="840"/>
      <c r="P45" s="864"/>
      <c r="Q45" s="867"/>
      <c r="R45" s="813"/>
      <c r="S45" s="39"/>
      <c r="T45" s="236"/>
      <c r="U45" s="236"/>
      <c r="V45" s="236"/>
      <c r="W45" s="39"/>
      <c r="X45" s="31"/>
      <c r="Y45" s="31"/>
      <c r="Z45" s="31"/>
      <c r="AA45" s="31"/>
      <c r="AB45" s="813"/>
      <c r="AC45" s="828"/>
      <c r="AD45" s="51">
        <f t="shared" si="24"/>
        <v>0</v>
      </c>
      <c r="AE45" s="51">
        <f t="shared" si="24"/>
        <v>0</v>
      </c>
      <c r="AF45" s="51">
        <f t="shared" si="24"/>
        <v>0</v>
      </c>
      <c r="AG45" s="51">
        <f t="shared" si="24"/>
        <v>0</v>
      </c>
      <c r="AH45" s="51">
        <f t="shared" si="24"/>
        <v>0</v>
      </c>
      <c r="AI45" s="51">
        <f t="shared" si="24"/>
        <v>0</v>
      </c>
      <c r="AJ45" s="51">
        <f t="shared" si="24"/>
        <v>0</v>
      </c>
      <c r="AK45" s="813"/>
      <c r="AL45" s="831"/>
      <c r="AM45" s="51">
        <f t="shared" si="2"/>
        <v>0</v>
      </c>
      <c r="AN45" s="257"/>
      <c r="AO45" s="257"/>
      <c r="AP45" s="257"/>
      <c r="AQ45" s="257"/>
      <c r="AR45" s="257"/>
      <c r="AS45" s="257"/>
      <c r="AT45" s="813"/>
      <c r="AU45" s="834"/>
      <c r="AV45" s="51">
        <f t="shared" si="3"/>
        <v>0</v>
      </c>
      <c r="AW45" s="257"/>
      <c r="AX45" s="257"/>
      <c r="AY45" s="257"/>
      <c r="AZ45" s="257"/>
      <c r="BA45" s="257"/>
      <c r="BB45" s="257"/>
      <c r="BC45" s="813"/>
      <c r="BD45" s="810"/>
      <c r="BE45" s="51">
        <f t="shared" si="4"/>
        <v>0</v>
      </c>
      <c r="BF45" s="257"/>
      <c r="BG45" s="257"/>
      <c r="BH45" s="257"/>
      <c r="BI45" s="257"/>
      <c r="BJ45" s="257"/>
      <c r="BK45" s="257"/>
      <c r="BL45" s="813"/>
      <c r="BM45" s="816"/>
      <c r="BN45" s="51">
        <f t="shared" si="5"/>
        <v>0</v>
      </c>
      <c r="BO45" s="257"/>
      <c r="BP45" s="257"/>
      <c r="BQ45" s="257"/>
      <c r="BR45" s="257"/>
      <c r="BS45" s="257"/>
      <c r="BT45" s="257"/>
      <c r="BU45" s="821"/>
      <c r="BV45" s="822"/>
      <c r="BW45" s="822"/>
      <c r="BX45" s="822"/>
      <c r="BY45" s="822"/>
      <c r="BZ45" s="822"/>
      <c r="CA45" s="822"/>
      <c r="CB45" s="822"/>
      <c r="CC45" s="823"/>
    </row>
    <row r="46" spans="1:81" s="58" customFormat="1" ht="40.200000000000003" customHeight="1" thickBot="1" x14ac:dyDescent="0.35">
      <c r="A46" s="34"/>
      <c r="B46" s="907"/>
      <c r="C46" s="869"/>
      <c r="D46" s="873"/>
      <c r="E46" s="853"/>
      <c r="F46" s="1267"/>
      <c r="G46" s="853"/>
      <c r="H46" s="1274"/>
      <c r="I46" s="1186"/>
      <c r="J46" s="814"/>
      <c r="K46" s="856"/>
      <c r="L46" s="859"/>
      <c r="M46" s="862"/>
      <c r="N46" s="838"/>
      <c r="O46" s="841"/>
      <c r="P46" s="865"/>
      <c r="Q46" s="874"/>
      <c r="R46" s="814"/>
      <c r="S46" s="232"/>
      <c r="T46" s="237"/>
      <c r="U46" s="237"/>
      <c r="V46" s="237"/>
      <c r="W46" s="232"/>
      <c r="X46" s="260"/>
      <c r="Y46" s="260"/>
      <c r="Z46" s="260"/>
      <c r="AA46" s="260"/>
      <c r="AB46" s="814"/>
      <c r="AC46" s="829"/>
      <c r="AD46" s="46">
        <f t="shared" si="24"/>
        <v>0</v>
      </c>
      <c r="AE46" s="46">
        <f t="shared" si="24"/>
        <v>0</v>
      </c>
      <c r="AF46" s="46">
        <f t="shared" si="24"/>
        <v>0</v>
      </c>
      <c r="AG46" s="46">
        <f t="shared" si="24"/>
        <v>0</v>
      </c>
      <c r="AH46" s="46">
        <f t="shared" si="24"/>
        <v>0</v>
      </c>
      <c r="AI46" s="46">
        <f t="shared" si="24"/>
        <v>0</v>
      </c>
      <c r="AJ46" s="46">
        <f t="shared" si="24"/>
        <v>0</v>
      </c>
      <c r="AK46" s="814"/>
      <c r="AL46" s="832"/>
      <c r="AM46" s="46">
        <f t="shared" si="2"/>
        <v>0</v>
      </c>
      <c r="AN46" s="49"/>
      <c r="AO46" s="49"/>
      <c r="AP46" s="49"/>
      <c r="AQ46" s="49"/>
      <c r="AR46" s="49"/>
      <c r="AS46" s="49"/>
      <c r="AT46" s="814"/>
      <c r="AU46" s="835"/>
      <c r="AV46" s="46">
        <f t="shared" si="3"/>
        <v>0</v>
      </c>
      <c r="AW46" s="49"/>
      <c r="AX46" s="49"/>
      <c r="AY46" s="49"/>
      <c r="AZ46" s="49"/>
      <c r="BA46" s="49"/>
      <c r="BB46" s="49"/>
      <c r="BC46" s="814"/>
      <c r="BD46" s="811"/>
      <c r="BE46" s="46">
        <f t="shared" si="4"/>
        <v>0</v>
      </c>
      <c r="BF46" s="49"/>
      <c r="BG46" s="49"/>
      <c r="BH46" s="49"/>
      <c r="BI46" s="49"/>
      <c r="BJ46" s="49"/>
      <c r="BK46" s="49"/>
      <c r="BL46" s="814"/>
      <c r="BM46" s="817"/>
      <c r="BN46" s="46">
        <f t="shared" si="5"/>
        <v>0</v>
      </c>
      <c r="BO46" s="49"/>
      <c r="BP46" s="49"/>
      <c r="BQ46" s="49"/>
      <c r="BR46" s="49"/>
      <c r="BS46" s="49"/>
      <c r="BT46" s="49"/>
      <c r="BU46" s="824"/>
      <c r="BV46" s="825"/>
      <c r="BW46" s="825"/>
      <c r="BX46" s="825"/>
      <c r="BY46" s="825"/>
      <c r="BZ46" s="825"/>
      <c r="CA46" s="825"/>
      <c r="CB46" s="825"/>
      <c r="CC46" s="826"/>
    </row>
    <row r="47" spans="1:81" s="58" customFormat="1" ht="40.200000000000003" customHeight="1" thickTop="1" x14ac:dyDescent="0.3">
      <c r="A47" s="34"/>
      <c r="B47" s="907"/>
      <c r="C47" s="869" t="s">
        <v>462</v>
      </c>
      <c r="D47" s="871">
        <v>4104</v>
      </c>
      <c r="E47" s="851" t="s">
        <v>4054</v>
      </c>
      <c r="F47" s="1266">
        <v>4104020</v>
      </c>
      <c r="G47" s="851" t="s">
        <v>5440</v>
      </c>
      <c r="H47" s="1272" t="s">
        <v>5441</v>
      </c>
      <c r="I47" s="1184">
        <v>2021004540037</v>
      </c>
      <c r="J47" s="812">
        <v>325</v>
      </c>
      <c r="K47" s="854" t="str">
        <f>+[6]Metas!K373</f>
        <v>Proyectos realizados en deportes para PcD según el tipo de Discapacidad</v>
      </c>
      <c r="L47" s="857"/>
      <c r="M47" s="860">
        <f>SUM(N47:Q47)</f>
        <v>3</v>
      </c>
      <c r="N47" s="836"/>
      <c r="O47" s="839"/>
      <c r="P47" s="863">
        <v>1</v>
      </c>
      <c r="Q47" s="866">
        <v>2</v>
      </c>
      <c r="R47" s="812">
        <f>+$J47</f>
        <v>325</v>
      </c>
      <c r="S47" s="39" t="s">
        <v>5461</v>
      </c>
      <c r="T47" s="235"/>
      <c r="U47" s="235"/>
      <c r="V47" s="235"/>
      <c r="W47" s="231"/>
      <c r="X47" s="256"/>
      <c r="Y47" s="256"/>
      <c r="Z47" s="256"/>
      <c r="AA47" s="256"/>
      <c r="AB47" s="812">
        <f t="shared" ref="AB47" si="43">+$J47</f>
        <v>325</v>
      </c>
      <c r="AC47" s="827">
        <f t="shared" ref="AC47" si="44">+L47</f>
        <v>0</v>
      </c>
      <c r="AD47" s="44">
        <f t="shared" si="24"/>
        <v>15</v>
      </c>
      <c r="AE47" s="44">
        <f t="shared" si="24"/>
        <v>15</v>
      </c>
      <c r="AF47" s="44">
        <f t="shared" si="24"/>
        <v>0</v>
      </c>
      <c r="AG47" s="44">
        <f t="shared" si="24"/>
        <v>0</v>
      </c>
      <c r="AH47" s="44">
        <f t="shared" si="24"/>
        <v>0</v>
      </c>
      <c r="AI47" s="44">
        <f t="shared" si="24"/>
        <v>0</v>
      </c>
      <c r="AJ47" s="44">
        <f t="shared" si="24"/>
        <v>0</v>
      </c>
      <c r="AK47" s="812">
        <f t="shared" ref="AK47" si="45">+$J47</f>
        <v>325</v>
      </c>
      <c r="AL47" s="830">
        <f>+N47</f>
        <v>0</v>
      </c>
      <c r="AM47" s="44">
        <f t="shared" si="2"/>
        <v>0</v>
      </c>
      <c r="AN47" s="47"/>
      <c r="AO47" s="47"/>
      <c r="AP47" s="47"/>
      <c r="AQ47" s="47"/>
      <c r="AR47" s="47"/>
      <c r="AS47" s="47"/>
      <c r="AT47" s="812">
        <f t="shared" ref="AT47" si="46">+$J47</f>
        <v>325</v>
      </c>
      <c r="AU47" s="833">
        <f>+O47</f>
        <v>0</v>
      </c>
      <c r="AV47" s="44">
        <f t="shared" si="3"/>
        <v>0</v>
      </c>
      <c r="AW47" s="47"/>
      <c r="AX47" s="47"/>
      <c r="AY47" s="47"/>
      <c r="AZ47" s="47"/>
      <c r="BA47" s="47"/>
      <c r="BB47" s="47"/>
      <c r="BC47" s="812">
        <f t="shared" ref="BC47" si="47">+$J47</f>
        <v>325</v>
      </c>
      <c r="BD47" s="809">
        <f>+P47</f>
        <v>1</v>
      </c>
      <c r="BE47" s="44">
        <f t="shared" si="4"/>
        <v>5</v>
      </c>
      <c r="BF47" s="47">
        <v>5</v>
      </c>
      <c r="BG47" s="47"/>
      <c r="BH47" s="47"/>
      <c r="BI47" s="47"/>
      <c r="BJ47" s="47"/>
      <c r="BK47" s="47"/>
      <c r="BL47" s="812">
        <f t="shared" ref="BL47" si="48">+$J47</f>
        <v>325</v>
      </c>
      <c r="BM47" s="815">
        <f>+Q47</f>
        <v>2</v>
      </c>
      <c r="BN47" s="44">
        <f t="shared" si="5"/>
        <v>10</v>
      </c>
      <c r="BO47" s="47">
        <v>10</v>
      </c>
      <c r="BP47" s="47"/>
      <c r="BQ47" s="47"/>
      <c r="BR47" s="47"/>
      <c r="BS47" s="47"/>
      <c r="BT47" s="47"/>
      <c r="BU47" s="818"/>
      <c r="BV47" s="819"/>
      <c r="BW47" s="819"/>
      <c r="BX47" s="819"/>
      <c r="BY47" s="819"/>
      <c r="BZ47" s="819"/>
      <c r="CA47" s="819"/>
      <c r="CB47" s="819"/>
      <c r="CC47" s="820"/>
    </row>
    <row r="48" spans="1:81" s="58" customFormat="1" ht="40.200000000000003" customHeight="1" x14ac:dyDescent="0.3">
      <c r="A48" s="34"/>
      <c r="B48" s="907"/>
      <c r="C48" s="869"/>
      <c r="D48" s="872"/>
      <c r="E48" s="852"/>
      <c r="F48" s="920"/>
      <c r="G48" s="852"/>
      <c r="H48" s="1273"/>
      <c r="I48" s="1185"/>
      <c r="J48" s="813"/>
      <c r="K48" s="855"/>
      <c r="L48" s="858"/>
      <c r="M48" s="861"/>
      <c r="N48" s="837"/>
      <c r="O48" s="840"/>
      <c r="P48" s="864"/>
      <c r="Q48" s="867"/>
      <c r="R48" s="813"/>
      <c r="S48" s="39" t="s">
        <v>5462</v>
      </c>
      <c r="T48" s="236"/>
      <c r="U48" s="236"/>
      <c r="V48" s="236"/>
      <c r="W48" s="39"/>
      <c r="X48" s="31"/>
      <c r="Y48" s="31"/>
      <c r="Z48" s="31"/>
      <c r="AA48" s="31"/>
      <c r="AB48" s="813"/>
      <c r="AC48" s="828"/>
      <c r="AD48" s="51">
        <f t="shared" si="24"/>
        <v>0</v>
      </c>
      <c r="AE48" s="51">
        <f t="shared" si="24"/>
        <v>0</v>
      </c>
      <c r="AF48" s="51">
        <f t="shared" si="24"/>
        <v>0</v>
      </c>
      <c r="AG48" s="51">
        <f t="shared" si="24"/>
        <v>0</v>
      </c>
      <c r="AH48" s="51">
        <f t="shared" si="24"/>
        <v>0</v>
      </c>
      <c r="AI48" s="51">
        <f t="shared" si="24"/>
        <v>0</v>
      </c>
      <c r="AJ48" s="51">
        <f t="shared" si="24"/>
        <v>0</v>
      </c>
      <c r="AK48" s="813"/>
      <c r="AL48" s="831"/>
      <c r="AM48" s="51">
        <f t="shared" si="2"/>
        <v>0</v>
      </c>
      <c r="AN48" s="257"/>
      <c r="AO48" s="257"/>
      <c r="AP48" s="257"/>
      <c r="AQ48" s="257"/>
      <c r="AR48" s="257"/>
      <c r="AS48" s="257"/>
      <c r="AT48" s="813"/>
      <c r="AU48" s="834"/>
      <c r="AV48" s="51">
        <f t="shared" si="3"/>
        <v>0</v>
      </c>
      <c r="AW48" s="257"/>
      <c r="AX48" s="257"/>
      <c r="AY48" s="257"/>
      <c r="AZ48" s="257"/>
      <c r="BA48" s="257"/>
      <c r="BB48" s="257"/>
      <c r="BC48" s="813"/>
      <c r="BD48" s="810"/>
      <c r="BE48" s="51">
        <f t="shared" si="4"/>
        <v>0</v>
      </c>
      <c r="BF48" s="257"/>
      <c r="BG48" s="257"/>
      <c r="BH48" s="257"/>
      <c r="BI48" s="257"/>
      <c r="BJ48" s="257"/>
      <c r="BK48" s="257"/>
      <c r="BL48" s="813"/>
      <c r="BM48" s="816"/>
      <c r="BN48" s="51">
        <f t="shared" si="5"/>
        <v>0</v>
      </c>
      <c r="BO48" s="257"/>
      <c r="BP48" s="257"/>
      <c r="BQ48" s="257"/>
      <c r="BR48" s="257"/>
      <c r="BS48" s="257"/>
      <c r="BT48" s="257"/>
      <c r="BU48" s="821"/>
      <c r="BV48" s="822"/>
      <c r="BW48" s="822"/>
      <c r="BX48" s="822"/>
      <c r="BY48" s="822"/>
      <c r="BZ48" s="822"/>
      <c r="CA48" s="822"/>
      <c r="CB48" s="822"/>
      <c r="CC48" s="823"/>
    </row>
    <row r="49" spans="1:81" s="58" customFormat="1" ht="40.200000000000003" customHeight="1" x14ac:dyDescent="0.3">
      <c r="A49" s="34"/>
      <c r="B49" s="907"/>
      <c r="C49" s="869"/>
      <c r="D49" s="872"/>
      <c r="E49" s="852"/>
      <c r="F49" s="920"/>
      <c r="G49" s="852"/>
      <c r="H49" s="1273"/>
      <c r="I49" s="1185"/>
      <c r="J49" s="813"/>
      <c r="K49" s="855"/>
      <c r="L49" s="858"/>
      <c r="M49" s="861"/>
      <c r="N49" s="837"/>
      <c r="O49" s="840"/>
      <c r="P49" s="864"/>
      <c r="Q49" s="867"/>
      <c r="R49" s="813"/>
      <c r="S49" s="39" t="s">
        <v>5463</v>
      </c>
      <c r="T49" s="236"/>
      <c r="U49" s="236"/>
      <c r="V49" s="236"/>
      <c r="W49" s="39"/>
      <c r="X49" s="31"/>
      <c r="Y49" s="31"/>
      <c r="Z49" s="31"/>
      <c r="AA49" s="31"/>
      <c r="AB49" s="813"/>
      <c r="AC49" s="828"/>
      <c r="AD49" s="51">
        <f t="shared" si="24"/>
        <v>0</v>
      </c>
      <c r="AE49" s="51">
        <f t="shared" si="24"/>
        <v>0</v>
      </c>
      <c r="AF49" s="51">
        <f t="shared" si="24"/>
        <v>0</v>
      </c>
      <c r="AG49" s="51">
        <f t="shared" si="24"/>
        <v>0</v>
      </c>
      <c r="AH49" s="51">
        <f t="shared" si="24"/>
        <v>0</v>
      </c>
      <c r="AI49" s="51">
        <f t="shared" si="24"/>
        <v>0</v>
      </c>
      <c r="AJ49" s="51">
        <f t="shared" si="24"/>
        <v>0</v>
      </c>
      <c r="AK49" s="813"/>
      <c r="AL49" s="831"/>
      <c r="AM49" s="51">
        <f t="shared" si="2"/>
        <v>0</v>
      </c>
      <c r="AN49" s="257"/>
      <c r="AO49" s="257"/>
      <c r="AP49" s="257"/>
      <c r="AQ49" s="257"/>
      <c r="AR49" s="257"/>
      <c r="AS49" s="257"/>
      <c r="AT49" s="813"/>
      <c r="AU49" s="834"/>
      <c r="AV49" s="51">
        <f t="shared" si="3"/>
        <v>0</v>
      </c>
      <c r="AW49" s="257"/>
      <c r="AX49" s="257"/>
      <c r="AY49" s="257"/>
      <c r="AZ49" s="257"/>
      <c r="BA49" s="257"/>
      <c r="BB49" s="257"/>
      <c r="BC49" s="813"/>
      <c r="BD49" s="810"/>
      <c r="BE49" s="51">
        <f t="shared" si="4"/>
        <v>0</v>
      </c>
      <c r="BF49" s="257"/>
      <c r="BG49" s="257"/>
      <c r="BH49" s="257"/>
      <c r="BI49" s="257"/>
      <c r="BJ49" s="257"/>
      <c r="BK49" s="257"/>
      <c r="BL49" s="813"/>
      <c r="BM49" s="816"/>
      <c r="BN49" s="51">
        <f t="shared" si="5"/>
        <v>0</v>
      </c>
      <c r="BO49" s="257"/>
      <c r="BP49" s="257"/>
      <c r="BQ49" s="257"/>
      <c r="BR49" s="257"/>
      <c r="BS49" s="257"/>
      <c r="BT49" s="257"/>
      <c r="BU49" s="821"/>
      <c r="BV49" s="822"/>
      <c r="BW49" s="822"/>
      <c r="BX49" s="822"/>
      <c r="BY49" s="822"/>
      <c r="BZ49" s="822"/>
      <c r="CA49" s="822"/>
      <c r="CB49" s="822"/>
      <c r="CC49" s="823"/>
    </row>
    <row r="50" spans="1:81" s="58" customFormat="1" ht="40.200000000000003" customHeight="1" thickBot="1" x14ac:dyDescent="0.35">
      <c r="A50" s="34"/>
      <c r="B50" s="907"/>
      <c r="C50" s="869"/>
      <c r="D50" s="873"/>
      <c r="E50" s="853"/>
      <c r="F50" s="1267"/>
      <c r="G50" s="853"/>
      <c r="H50" s="1274"/>
      <c r="I50" s="1186"/>
      <c r="J50" s="814"/>
      <c r="K50" s="856"/>
      <c r="L50" s="859"/>
      <c r="M50" s="862"/>
      <c r="N50" s="838"/>
      <c r="O50" s="841"/>
      <c r="P50" s="865"/>
      <c r="Q50" s="874"/>
      <c r="R50" s="814"/>
      <c r="S50" s="39" t="s">
        <v>5464</v>
      </c>
      <c r="T50" s="237"/>
      <c r="U50" s="237"/>
      <c r="V50" s="237"/>
      <c r="W50" s="232"/>
      <c r="X50" s="260"/>
      <c r="Y50" s="260"/>
      <c r="Z50" s="260"/>
      <c r="AA50" s="260"/>
      <c r="AB50" s="814"/>
      <c r="AC50" s="829"/>
      <c r="AD50" s="46">
        <f t="shared" si="24"/>
        <v>0</v>
      </c>
      <c r="AE50" s="46">
        <f t="shared" si="24"/>
        <v>0</v>
      </c>
      <c r="AF50" s="46">
        <f t="shared" si="24"/>
        <v>0</v>
      </c>
      <c r="AG50" s="46">
        <f t="shared" si="24"/>
        <v>0</v>
      </c>
      <c r="AH50" s="46">
        <f t="shared" si="24"/>
        <v>0</v>
      </c>
      <c r="AI50" s="46">
        <f t="shared" si="24"/>
        <v>0</v>
      </c>
      <c r="AJ50" s="46">
        <f t="shared" si="24"/>
        <v>0</v>
      </c>
      <c r="AK50" s="814"/>
      <c r="AL50" s="832"/>
      <c r="AM50" s="46">
        <f t="shared" si="2"/>
        <v>0</v>
      </c>
      <c r="AN50" s="49"/>
      <c r="AO50" s="49"/>
      <c r="AP50" s="49"/>
      <c r="AQ50" s="49"/>
      <c r="AR50" s="49"/>
      <c r="AS50" s="49"/>
      <c r="AT50" s="814"/>
      <c r="AU50" s="835"/>
      <c r="AV50" s="46">
        <f t="shared" si="3"/>
        <v>0</v>
      </c>
      <c r="AW50" s="49"/>
      <c r="AX50" s="49"/>
      <c r="AY50" s="49"/>
      <c r="AZ50" s="49"/>
      <c r="BA50" s="49"/>
      <c r="BB50" s="49"/>
      <c r="BC50" s="814"/>
      <c r="BD50" s="811"/>
      <c r="BE50" s="46">
        <f t="shared" si="4"/>
        <v>0</v>
      </c>
      <c r="BF50" s="49"/>
      <c r="BG50" s="49"/>
      <c r="BH50" s="49"/>
      <c r="BI50" s="49"/>
      <c r="BJ50" s="49"/>
      <c r="BK50" s="49"/>
      <c r="BL50" s="814"/>
      <c r="BM50" s="817"/>
      <c r="BN50" s="46">
        <f t="shared" si="5"/>
        <v>0</v>
      </c>
      <c r="BO50" s="49"/>
      <c r="BP50" s="49"/>
      <c r="BQ50" s="49"/>
      <c r="BR50" s="49"/>
      <c r="BS50" s="49"/>
      <c r="BT50" s="49"/>
      <c r="BU50" s="824"/>
      <c r="BV50" s="825"/>
      <c r="BW50" s="825"/>
      <c r="BX50" s="825"/>
      <c r="BY50" s="825"/>
      <c r="BZ50" s="825"/>
      <c r="CA50" s="825"/>
      <c r="CB50" s="825"/>
      <c r="CC50" s="826"/>
    </row>
    <row r="51" spans="1:81" s="58" customFormat="1" ht="40.200000000000003" customHeight="1" thickTop="1" x14ac:dyDescent="0.3">
      <c r="A51" s="34"/>
      <c r="B51" s="907"/>
      <c r="C51" s="869"/>
      <c r="D51" s="871">
        <v>4104</v>
      </c>
      <c r="E51" s="851" t="s">
        <v>4054</v>
      </c>
      <c r="F51" s="1266">
        <v>4104020</v>
      </c>
      <c r="G51" s="851" t="s">
        <v>5440</v>
      </c>
      <c r="H51" s="1272" t="s">
        <v>5441</v>
      </c>
      <c r="I51" s="1184">
        <v>2021004540037</v>
      </c>
      <c r="J51" s="812">
        <v>326</v>
      </c>
      <c r="K51" s="854" t="str">
        <f>+[6]Metas!K374</f>
        <v>Municipios atendidos en programas de deportes, beneficiando PcD</v>
      </c>
      <c r="L51" s="857"/>
      <c r="M51" s="860">
        <f>SUM(N51:Q51)</f>
        <v>30</v>
      </c>
      <c r="N51" s="836"/>
      <c r="O51" s="839"/>
      <c r="P51" s="863">
        <v>10</v>
      </c>
      <c r="Q51" s="866">
        <v>20</v>
      </c>
      <c r="R51" s="812">
        <f>+$J51</f>
        <v>326</v>
      </c>
      <c r="S51" s="1279" t="s">
        <v>5465</v>
      </c>
      <c r="T51" s="235"/>
      <c r="U51" s="235"/>
      <c r="V51" s="235"/>
      <c r="W51" s="231"/>
      <c r="X51" s="256"/>
      <c r="Y51" s="256"/>
      <c r="Z51" s="256"/>
      <c r="AA51" s="256"/>
      <c r="AB51" s="812">
        <f t="shared" ref="AB51" si="49">+$J51</f>
        <v>326</v>
      </c>
      <c r="AC51" s="827">
        <f t="shared" ref="AC51" si="50">+L51</f>
        <v>0</v>
      </c>
      <c r="AD51" s="44">
        <f t="shared" si="24"/>
        <v>9</v>
      </c>
      <c r="AE51" s="44">
        <f t="shared" si="24"/>
        <v>9</v>
      </c>
      <c r="AF51" s="44">
        <f t="shared" si="24"/>
        <v>0</v>
      </c>
      <c r="AG51" s="44">
        <f t="shared" si="24"/>
        <v>0</v>
      </c>
      <c r="AH51" s="44">
        <f t="shared" si="24"/>
        <v>0</v>
      </c>
      <c r="AI51" s="44">
        <f t="shared" si="24"/>
        <v>0</v>
      </c>
      <c r="AJ51" s="44">
        <f t="shared" si="24"/>
        <v>0</v>
      </c>
      <c r="AK51" s="812">
        <f t="shared" ref="AK51" si="51">+$J51</f>
        <v>326</v>
      </c>
      <c r="AL51" s="830">
        <f>+N51</f>
        <v>0</v>
      </c>
      <c r="AM51" s="44">
        <f t="shared" si="2"/>
        <v>0</v>
      </c>
      <c r="AN51" s="47"/>
      <c r="AO51" s="47"/>
      <c r="AP51" s="47"/>
      <c r="AQ51" s="47"/>
      <c r="AR51" s="47"/>
      <c r="AS51" s="47"/>
      <c r="AT51" s="812">
        <f t="shared" ref="AT51" si="52">+$J51</f>
        <v>326</v>
      </c>
      <c r="AU51" s="833">
        <f>+O51</f>
        <v>0</v>
      </c>
      <c r="AV51" s="44">
        <f t="shared" si="3"/>
        <v>0</v>
      </c>
      <c r="AW51" s="47"/>
      <c r="AX51" s="47"/>
      <c r="AY51" s="47"/>
      <c r="AZ51" s="47"/>
      <c r="BA51" s="47"/>
      <c r="BB51" s="47"/>
      <c r="BC51" s="812">
        <f t="shared" ref="BC51" si="53">+$J51</f>
        <v>326</v>
      </c>
      <c r="BD51" s="809">
        <f>+P51</f>
        <v>10</v>
      </c>
      <c r="BE51" s="44">
        <f t="shared" si="4"/>
        <v>3</v>
      </c>
      <c r="BF51" s="47">
        <v>3</v>
      </c>
      <c r="BG51" s="47"/>
      <c r="BH51" s="47"/>
      <c r="BI51" s="47"/>
      <c r="BJ51" s="47"/>
      <c r="BK51" s="47"/>
      <c r="BL51" s="812">
        <f t="shared" ref="BL51" si="54">+$J51</f>
        <v>326</v>
      </c>
      <c r="BM51" s="815">
        <f>+Q51</f>
        <v>20</v>
      </c>
      <c r="BN51" s="44">
        <f t="shared" si="5"/>
        <v>6</v>
      </c>
      <c r="BO51" s="47">
        <v>6</v>
      </c>
      <c r="BP51" s="47"/>
      <c r="BQ51" s="47"/>
      <c r="BR51" s="47"/>
      <c r="BS51" s="47"/>
      <c r="BT51" s="47"/>
      <c r="BU51" s="818"/>
      <c r="BV51" s="819"/>
      <c r="BW51" s="819"/>
      <c r="BX51" s="819"/>
      <c r="BY51" s="819"/>
      <c r="BZ51" s="819"/>
      <c r="CA51" s="819"/>
      <c r="CB51" s="819"/>
      <c r="CC51" s="820"/>
    </row>
    <row r="52" spans="1:81" s="58" customFormat="1" ht="40.200000000000003" customHeight="1" x14ac:dyDescent="0.3">
      <c r="A52" s="34"/>
      <c r="B52" s="907"/>
      <c r="C52" s="869"/>
      <c r="D52" s="872"/>
      <c r="E52" s="852"/>
      <c r="F52" s="920"/>
      <c r="G52" s="852"/>
      <c r="H52" s="1273"/>
      <c r="I52" s="1185"/>
      <c r="J52" s="813"/>
      <c r="K52" s="855"/>
      <c r="L52" s="858"/>
      <c r="M52" s="861"/>
      <c r="N52" s="837"/>
      <c r="O52" s="840"/>
      <c r="P52" s="864"/>
      <c r="Q52" s="867"/>
      <c r="R52" s="813"/>
      <c r="S52" s="1282"/>
      <c r="T52" s="236"/>
      <c r="U52" s="236"/>
      <c r="V52" s="236"/>
      <c r="W52" s="39"/>
      <c r="X52" s="31"/>
      <c r="Y52" s="31"/>
      <c r="Z52" s="31"/>
      <c r="AA52" s="31"/>
      <c r="AB52" s="813"/>
      <c r="AC52" s="828"/>
      <c r="AD52" s="51">
        <f t="shared" si="24"/>
        <v>0</v>
      </c>
      <c r="AE52" s="51">
        <f t="shared" si="24"/>
        <v>0</v>
      </c>
      <c r="AF52" s="51">
        <f t="shared" si="24"/>
        <v>0</v>
      </c>
      <c r="AG52" s="51">
        <f t="shared" si="24"/>
        <v>0</v>
      </c>
      <c r="AH52" s="51">
        <f t="shared" si="24"/>
        <v>0</v>
      </c>
      <c r="AI52" s="51">
        <f t="shared" si="24"/>
        <v>0</v>
      </c>
      <c r="AJ52" s="51">
        <f t="shared" si="24"/>
        <v>0</v>
      </c>
      <c r="AK52" s="813"/>
      <c r="AL52" s="831"/>
      <c r="AM52" s="51">
        <f t="shared" si="2"/>
        <v>0</v>
      </c>
      <c r="AN52" s="257"/>
      <c r="AO52" s="257"/>
      <c r="AP52" s="257"/>
      <c r="AQ52" s="257"/>
      <c r="AR52" s="257"/>
      <c r="AS52" s="257"/>
      <c r="AT52" s="813"/>
      <c r="AU52" s="834"/>
      <c r="AV52" s="51">
        <f t="shared" si="3"/>
        <v>0</v>
      </c>
      <c r="AW52" s="257"/>
      <c r="AX52" s="257"/>
      <c r="AY52" s="257"/>
      <c r="AZ52" s="257"/>
      <c r="BA52" s="257"/>
      <c r="BB52" s="257"/>
      <c r="BC52" s="813"/>
      <c r="BD52" s="810"/>
      <c r="BE52" s="51">
        <f t="shared" si="4"/>
        <v>0</v>
      </c>
      <c r="BF52" s="257"/>
      <c r="BG52" s="257"/>
      <c r="BH52" s="257"/>
      <c r="BI52" s="257"/>
      <c r="BJ52" s="257"/>
      <c r="BK52" s="257"/>
      <c r="BL52" s="813"/>
      <c r="BM52" s="816"/>
      <c r="BN52" s="51">
        <f t="shared" si="5"/>
        <v>0</v>
      </c>
      <c r="BO52" s="257"/>
      <c r="BP52" s="257"/>
      <c r="BQ52" s="257"/>
      <c r="BR52" s="257"/>
      <c r="BS52" s="257"/>
      <c r="BT52" s="257"/>
      <c r="BU52" s="821"/>
      <c r="BV52" s="822"/>
      <c r="BW52" s="822"/>
      <c r="BX52" s="822"/>
      <c r="BY52" s="822"/>
      <c r="BZ52" s="822"/>
      <c r="CA52" s="822"/>
      <c r="CB52" s="822"/>
      <c r="CC52" s="823"/>
    </row>
    <row r="53" spans="1:81" s="58" customFormat="1" ht="40.200000000000003" customHeight="1" x14ac:dyDescent="0.3">
      <c r="A53" s="34"/>
      <c r="B53" s="907"/>
      <c r="C53" s="869"/>
      <c r="D53" s="872"/>
      <c r="E53" s="852"/>
      <c r="F53" s="920"/>
      <c r="G53" s="852"/>
      <c r="H53" s="1273"/>
      <c r="I53" s="1185"/>
      <c r="J53" s="813"/>
      <c r="K53" s="855"/>
      <c r="L53" s="858"/>
      <c r="M53" s="861"/>
      <c r="N53" s="837"/>
      <c r="O53" s="840"/>
      <c r="P53" s="864"/>
      <c r="Q53" s="867"/>
      <c r="R53" s="813"/>
      <c r="S53" s="1279" t="s">
        <v>5466</v>
      </c>
      <c r="T53" s="236"/>
      <c r="U53" s="236"/>
      <c r="V53" s="236"/>
      <c r="W53" s="39"/>
      <c r="X53" s="31"/>
      <c r="Y53" s="31"/>
      <c r="Z53" s="31"/>
      <c r="AA53" s="31"/>
      <c r="AB53" s="813"/>
      <c r="AC53" s="828"/>
      <c r="AD53" s="51">
        <f t="shared" si="24"/>
        <v>0</v>
      </c>
      <c r="AE53" s="51">
        <f t="shared" si="24"/>
        <v>0</v>
      </c>
      <c r="AF53" s="51">
        <f t="shared" si="24"/>
        <v>0</v>
      </c>
      <c r="AG53" s="51">
        <f t="shared" si="24"/>
        <v>0</v>
      </c>
      <c r="AH53" s="51">
        <f t="shared" si="24"/>
        <v>0</v>
      </c>
      <c r="AI53" s="51">
        <f t="shared" si="24"/>
        <v>0</v>
      </c>
      <c r="AJ53" s="51">
        <f t="shared" si="24"/>
        <v>0</v>
      </c>
      <c r="AK53" s="813"/>
      <c r="AL53" s="831"/>
      <c r="AM53" s="51">
        <f t="shared" si="2"/>
        <v>0</v>
      </c>
      <c r="AN53" s="257"/>
      <c r="AO53" s="257"/>
      <c r="AP53" s="257"/>
      <c r="AQ53" s="257"/>
      <c r="AR53" s="257"/>
      <c r="AS53" s="257"/>
      <c r="AT53" s="813"/>
      <c r="AU53" s="834"/>
      <c r="AV53" s="51">
        <f t="shared" si="3"/>
        <v>0</v>
      </c>
      <c r="AW53" s="257"/>
      <c r="AX53" s="257"/>
      <c r="AY53" s="257"/>
      <c r="AZ53" s="257"/>
      <c r="BA53" s="257"/>
      <c r="BB53" s="257"/>
      <c r="BC53" s="813"/>
      <c r="BD53" s="810"/>
      <c r="BE53" s="51">
        <f t="shared" si="4"/>
        <v>0</v>
      </c>
      <c r="BF53" s="257"/>
      <c r="BG53" s="257"/>
      <c r="BH53" s="257"/>
      <c r="BI53" s="257"/>
      <c r="BJ53" s="257"/>
      <c r="BK53" s="257"/>
      <c r="BL53" s="813"/>
      <c r="BM53" s="816"/>
      <c r="BN53" s="51">
        <f t="shared" si="5"/>
        <v>0</v>
      </c>
      <c r="BO53" s="257"/>
      <c r="BP53" s="257"/>
      <c r="BQ53" s="257"/>
      <c r="BR53" s="257"/>
      <c r="BS53" s="257"/>
      <c r="BT53" s="257"/>
      <c r="BU53" s="821"/>
      <c r="BV53" s="822"/>
      <c r="BW53" s="822"/>
      <c r="BX53" s="822"/>
      <c r="BY53" s="822"/>
      <c r="BZ53" s="822"/>
      <c r="CA53" s="822"/>
      <c r="CB53" s="822"/>
      <c r="CC53" s="823"/>
    </row>
    <row r="54" spans="1:81" s="58" customFormat="1" ht="40.200000000000003" customHeight="1" thickBot="1" x14ac:dyDescent="0.35">
      <c r="A54" s="34"/>
      <c r="B54" s="907"/>
      <c r="C54" s="869"/>
      <c r="D54" s="873"/>
      <c r="E54" s="853"/>
      <c r="F54" s="1267"/>
      <c r="G54" s="853"/>
      <c r="H54" s="1274"/>
      <c r="I54" s="1186"/>
      <c r="J54" s="814"/>
      <c r="K54" s="856"/>
      <c r="L54" s="859"/>
      <c r="M54" s="862"/>
      <c r="N54" s="838"/>
      <c r="O54" s="841"/>
      <c r="P54" s="865"/>
      <c r="Q54" s="874"/>
      <c r="R54" s="814"/>
      <c r="S54" s="1283"/>
      <c r="T54" s="237"/>
      <c r="U54" s="237"/>
      <c r="V54" s="237"/>
      <c r="W54" s="232"/>
      <c r="X54" s="260"/>
      <c r="Y54" s="260"/>
      <c r="Z54" s="260"/>
      <c r="AA54" s="260"/>
      <c r="AB54" s="814"/>
      <c r="AC54" s="829"/>
      <c r="AD54" s="46">
        <f t="shared" si="24"/>
        <v>0</v>
      </c>
      <c r="AE54" s="46">
        <f t="shared" si="24"/>
        <v>0</v>
      </c>
      <c r="AF54" s="46">
        <f t="shared" si="24"/>
        <v>0</v>
      </c>
      <c r="AG54" s="46">
        <f t="shared" si="24"/>
        <v>0</v>
      </c>
      <c r="AH54" s="46">
        <f t="shared" si="24"/>
        <v>0</v>
      </c>
      <c r="AI54" s="46">
        <f t="shared" si="24"/>
        <v>0</v>
      </c>
      <c r="AJ54" s="46">
        <f t="shared" si="24"/>
        <v>0</v>
      </c>
      <c r="AK54" s="814"/>
      <c r="AL54" s="832"/>
      <c r="AM54" s="46">
        <f t="shared" si="2"/>
        <v>0</v>
      </c>
      <c r="AN54" s="49"/>
      <c r="AO54" s="49"/>
      <c r="AP54" s="49"/>
      <c r="AQ54" s="49"/>
      <c r="AR54" s="49"/>
      <c r="AS54" s="49"/>
      <c r="AT54" s="814"/>
      <c r="AU54" s="835"/>
      <c r="AV54" s="46">
        <f t="shared" si="3"/>
        <v>0</v>
      </c>
      <c r="AW54" s="49"/>
      <c r="AX54" s="49"/>
      <c r="AY54" s="49"/>
      <c r="AZ54" s="49"/>
      <c r="BA54" s="49"/>
      <c r="BB54" s="49"/>
      <c r="BC54" s="814"/>
      <c r="BD54" s="811"/>
      <c r="BE54" s="46">
        <f t="shared" si="4"/>
        <v>0</v>
      </c>
      <c r="BF54" s="49"/>
      <c r="BG54" s="49"/>
      <c r="BH54" s="49"/>
      <c r="BI54" s="49"/>
      <c r="BJ54" s="49"/>
      <c r="BK54" s="49"/>
      <c r="BL54" s="814"/>
      <c r="BM54" s="817"/>
      <c r="BN54" s="46">
        <f t="shared" si="5"/>
        <v>0</v>
      </c>
      <c r="BO54" s="49"/>
      <c r="BP54" s="49"/>
      <c r="BQ54" s="49"/>
      <c r="BR54" s="49"/>
      <c r="BS54" s="49"/>
      <c r="BT54" s="49"/>
      <c r="BU54" s="824"/>
      <c r="BV54" s="825"/>
      <c r="BW54" s="825"/>
      <c r="BX54" s="825"/>
      <c r="BY54" s="825"/>
      <c r="BZ54" s="825"/>
      <c r="CA54" s="825"/>
      <c r="CB54" s="825"/>
      <c r="CC54" s="826"/>
    </row>
    <row r="55" spans="1:81" s="58" customFormat="1" ht="40.200000000000003" customHeight="1" thickTop="1" x14ac:dyDescent="0.3">
      <c r="A55" s="34"/>
      <c r="B55" s="907"/>
      <c r="C55" s="869"/>
      <c r="D55" s="871">
        <v>4104</v>
      </c>
      <c r="E55" s="851" t="s">
        <v>4054</v>
      </c>
      <c r="F55" s="1266">
        <v>4104020</v>
      </c>
      <c r="G55" s="851" t="s">
        <v>5440</v>
      </c>
      <c r="H55" s="1272" t="s">
        <v>5441</v>
      </c>
      <c r="I55" s="1184">
        <v>2021004540037</v>
      </c>
      <c r="J55" s="812">
        <v>327</v>
      </c>
      <c r="K55" s="854" t="str">
        <f>+[6]Metas!K375</f>
        <v>Personas en condición de Discapacidad atendidas en programas de deportes</v>
      </c>
      <c r="L55" s="857"/>
      <c r="M55" s="860">
        <f>SUM(N55:Q55)</f>
        <v>1125</v>
      </c>
      <c r="N55" s="836"/>
      <c r="O55" s="839"/>
      <c r="P55" s="863">
        <v>375</v>
      </c>
      <c r="Q55" s="866">
        <v>750</v>
      </c>
      <c r="R55" s="812">
        <f>+$J55</f>
        <v>327</v>
      </c>
      <c r="S55" s="1281" t="s">
        <v>5467</v>
      </c>
      <c r="T55" s="235"/>
      <c r="U55" s="235"/>
      <c r="V55" s="235"/>
      <c r="W55" s="231"/>
      <c r="X55" s="256"/>
      <c r="Y55" s="256"/>
      <c r="Z55" s="256"/>
      <c r="AA55" s="256"/>
      <c r="AB55" s="812">
        <f t="shared" ref="AB55" si="55">+$J55</f>
        <v>327</v>
      </c>
      <c r="AC55" s="827">
        <f t="shared" ref="AC55" si="56">+L55</f>
        <v>0</v>
      </c>
      <c r="AD55" s="44">
        <f t="shared" si="24"/>
        <v>6</v>
      </c>
      <c r="AE55" s="44">
        <f t="shared" si="24"/>
        <v>6</v>
      </c>
      <c r="AF55" s="44">
        <f t="shared" si="24"/>
        <v>0</v>
      </c>
      <c r="AG55" s="44">
        <f t="shared" si="24"/>
        <v>0</v>
      </c>
      <c r="AH55" s="44">
        <f t="shared" si="24"/>
        <v>0</v>
      </c>
      <c r="AI55" s="44">
        <f t="shared" si="24"/>
        <v>0</v>
      </c>
      <c r="AJ55" s="44">
        <f t="shared" si="24"/>
        <v>0</v>
      </c>
      <c r="AK55" s="812">
        <f t="shared" ref="AK55" si="57">+$J55</f>
        <v>327</v>
      </c>
      <c r="AL55" s="830">
        <f>+N55</f>
        <v>0</v>
      </c>
      <c r="AM55" s="44">
        <f t="shared" si="2"/>
        <v>0</v>
      </c>
      <c r="AN55" s="47"/>
      <c r="AO55" s="47"/>
      <c r="AP55" s="47"/>
      <c r="AQ55" s="47"/>
      <c r="AR55" s="47"/>
      <c r="AS55" s="47"/>
      <c r="AT55" s="812">
        <f t="shared" ref="AT55" si="58">+$J55</f>
        <v>327</v>
      </c>
      <c r="AU55" s="833">
        <f>+O55</f>
        <v>0</v>
      </c>
      <c r="AV55" s="44">
        <f t="shared" si="3"/>
        <v>0</v>
      </c>
      <c r="AW55" s="47"/>
      <c r="AX55" s="47"/>
      <c r="AY55" s="47"/>
      <c r="AZ55" s="47"/>
      <c r="BA55" s="47"/>
      <c r="BB55" s="47"/>
      <c r="BC55" s="812">
        <f t="shared" ref="BC55" si="59">+$J55</f>
        <v>327</v>
      </c>
      <c r="BD55" s="809">
        <f>+P55</f>
        <v>375</v>
      </c>
      <c r="BE55" s="44">
        <f t="shared" si="4"/>
        <v>2</v>
      </c>
      <c r="BF55" s="47">
        <v>2</v>
      </c>
      <c r="BG55" s="47"/>
      <c r="BH55" s="47"/>
      <c r="BI55" s="47"/>
      <c r="BJ55" s="47"/>
      <c r="BK55" s="47"/>
      <c r="BL55" s="812">
        <f t="shared" ref="BL55" si="60">+$J55</f>
        <v>327</v>
      </c>
      <c r="BM55" s="815">
        <f>+Q55</f>
        <v>750</v>
      </c>
      <c r="BN55" s="44">
        <f t="shared" si="5"/>
        <v>4</v>
      </c>
      <c r="BO55" s="47">
        <v>4</v>
      </c>
      <c r="BP55" s="47"/>
      <c r="BQ55" s="47"/>
      <c r="BR55" s="47"/>
      <c r="BS55" s="47"/>
      <c r="BT55" s="47"/>
      <c r="BU55" s="818"/>
      <c r="BV55" s="819"/>
      <c r="BW55" s="819"/>
      <c r="BX55" s="819"/>
      <c r="BY55" s="819"/>
      <c r="BZ55" s="819"/>
      <c r="CA55" s="819"/>
      <c r="CB55" s="819"/>
      <c r="CC55" s="820"/>
    </row>
    <row r="56" spans="1:81" s="58" customFormat="1" ht="40.200000000000003" customHeight="1" x14ac:dyDescent="0.3">
      <c r="A56" s="34"/>
      <c r="B56" s="907"/>
      <c r="C56" s="869"/>
      <c r="D56" s="872"/>
      <c r="E56" s="852"/>
      <c r="F56" s="920"/>
      <c r="G56" s="852"/>
      <c r="H56" s="1273"/>
      <c r="I56" s="1185"/>
      <c r="J56" s="813"/>
      <c r="K56" s="855"/>
      <c r="L56" s="858"/>
      <c r="M56" s="861"/>
      <c r="N56" s="837"/>
      <c r="O56" s="840"/>
      <c r="P56" s="864"/>
      <c r="Q56" s="867"/>
      <c r="R56" s="813"/>
      <c r="S56" s="1282"/>
      <c r="T56" s="236"/>
      <c r="U56" s="236"/>
      <c r="V56" s="236"/>
      <c r="W56" s="39"/>
      <c r="X56" s="31"/>
      <c r="Y56" s="31"/>
      <c r="Z56" s="31"/>
      <c r="AA56" s="31"/>
      <c r="AB56" s="813"/>
      <c r="AC56" s="828"/>
      <c r="AD56" s="51">
        <f t="shared" si="24"/>
        <v>0</v>
      </c>
      <c r="AE56" s="51">
        <f t="shared" si="24"/>
        <v>0</v>
      </c>
      <c r="AF56" s="51">
        <f t="shared" si="24"/>
        <v>0</v>
      </c>
      <c r="AG56" s="51">
        <f t="shared" si="24"/>
        <v>0</v>
      </c>
      <c r="AH56" s="51">
        <f t="shared" si="24"/>
        <v>0</v>
      </c>
      <c r="AI56" s="51">
        <f t="shared" si="24"/>
        <v>0</v>
      </c>
      <c r="AJ56" s="51">
        <f t="shared" si="24"/>
        <v>0</v>
      </c>
      <c r="AK56" s="813"/>
      <c r="AL56" s="831"/>
      <c r="AM56" s="51">
        <f t="shared" si="2"/>
        <v>0</v>
      </c>
      <c r="AN56" s="257"/>
      <c r="AO56" s="257"/>
      <c r="AP56" s="257"/>
      <c r="AQ56" s="257"/>
      <c r="AR56" s="257"/>
      <c r="AS56" s="257"/>
      <c r="AT56" s="813"/>
      <c r="AU56" s="834"/>
      <c r="AV56" s="51">
        <f t="shared" si="3"/>
        <v>0</v>
      </c>
      <c r="AW56" s="257"/>
      <c r="AX56" s="257"/>
      <c r="AY56" s="257"/>
      <c r="AZ56" s="257"/>
      <c r="BA56" s="257"/>
      <c r="BB56" s="257"/>
      <c r="BC56" s="813"/>
      <c r="BD56" s="810"/>
      <c r="BE56" s="51">
        <f t="shared" si="4"/>
        <v>0</v>
      </c>
      <c r="BF56" s="257"/>
      <c r="BG56" s="257"/>
      <c r="BH56" s="257"/>
      <c r="BI56" s="257"/>
      <c r="BJ56" s="257"/>
      <c r="BK56" s="257"/>
      <c r="BL56" s="813"/>
      <c r="BM56" s="816"/>
      <c r="BN56" s="51">
        <f t="shared" si="5"/>
        <v>0</v>
      </c>
      <c r="BO56" s="257"/>
      <c r="BP56" s="257"/>
      <c r="BQ56" s="257"/>
      <c r="BR56" s="257"/>
      <c r="BS56" s="257"/>
      <c r="BT56" s="257"/>
      <c r="BU56" s="821"/>
      <c r="BV56" s="822"/>
      <c r="BW56" s="822"/>
      <c r="BX56" s="822"/>
      <c r="BY56" s="822"/>
      <c r="BZ56" s="822"/>
      <c r="CA56" s="822"/>
      <c r="CB56" s="822"/>
      <c r="CC56" s="823"/>
    </row>
    <row r="57" spans="1:81" s="58" customFormat="1" ht="40.200000000000003" customHeight="1" x14ac:dyDescent="0.3">
      <c r="A57" s="34"/>
      <c r="B57" s="907"/>
      <c r="C57" s="869"/>
      <c r="D57" s="872"/>
      <c r="E57" s="852"/>
      <c r="F57" s="920"/>
      <c r="G57" s="852"/>
      <c r="H57" s="1273"/>
      <c r="I57" s="1185"/>
      <c r="J57" s="813"/>
      <c r="K57" s="855"/>
      <c r="L57" s="858"/>
      <c r="M57" s="861"/>
      <c r="N57" s="837"/>
      <c r="O57" s="840"/>
      <c r="P57" s="864"/>
      <c r="Q57" s="867"/>
      <c r="R57" s="813"/>
      <c r="S57" s="1279" t="s">
        <v>5468</v>
      </c>
      <c r="T57" s="236"/>
      <c r="U57" s="236"/>
      <c r="V57" s="236"/>
      <c r="W57" s="39"/>
      <c r="X57" s="31"/>
      <c r="Y57" s="31"/>
      <c r="Z57" s="31"/>
      <c r="AA57" s="31"/>
      <c r="AB57" s="813"/>
      <c r="AC57" s="828"/>
      <c r="AD57" s="51">
        <f t="shared" si="24"/>
        <v>0</v>
      </c>
      <c r="AE57" s="51">
        <f t="shared" si="24"/>
        <v>0</v>
      </c>
      <c r="AF57" s="51">
        <f t="shared" si="24"/>
        <v>0</v>
      </c>
      <c r="AG57" s="51">
        <f t="shared" si="24"/>
        <v>0</v>
      </c>
      <c r="AH57" s="51">
        <f t="shared" si="24"/>
        <v>0</v>
      </c>
      <c r="AI57" s="51">
        <f t="shared" si="24"/>
        <v>0</v>
      </c>
      <c r="AJ57" s="51">
        <f t="shared" si="24"/>
        <v>0</v>
      </c>
      <c r="AK57" s="813"/>
      <c r="AL57" s="831"/>
      <c r="AM57" s="51">
        <f t="shared" si="2"/>
        <v>0</v>
      </c>
      <c r="AN57" s="257"/>
      <c r="AO57" s="257"/>
      <c r="AP57" s="257"/>
      <c r="AQ57" s="257"/>
      <c r="AR57" s="257"/>
      <c r="AS57" s="257"/>
      <c r="AT57" s="813"/>
      <c r="AU57" s="834"/>
      <c r="AV57" s="51">
        <f t="shared" si="3"/>
        <v>0</v>
      </c>
      <c r="AW57" s="257"/>
      <c r="AX57" s="257"/>
      <c r="AY57" s="257"/>
      <c r="AZ57" s="257"/>
      <c r="BA57" s="257"/>
      <c r="BB57" s="257"/>
      <c r="BC57" s="813"/>
      <c r="BD57" s="810"/>
      <c r="BE57" s="51">
        <f t="shared" si="4"/>
        <v>0</v>
      </c>
      <c r="BF57" s="257"/>
      <c r="BG57" s="257"/>
      <c r="BH57" s="257"/>
      <c r="BI57" s="257"/>
      <c r="BJ57" s="257"/>
      <c r="BK57" s="257"/>
      <c r="BL57" s="813"/>
      <c r="BM57" s="816"/>
      <c r="BN57" s="51">
        <f t="shared" si="5"/>
        <v>0</v>
      </c>
      <c r="BO57" s="257"/>
      <c r="BP57" s="257"/>
      <c r="BQ57" s="257"/>
      <c r="BR57" s="257"/>
      <c r="BS57" s="257"/>
      <c r="BT57" s="257"/>
      <c r="BU57" s="821"/>
      <c r="BV57" s="822"/>
      <c r="BW57" s="822"/>
      <c r="BX57" s="822"/>
      <c r="BY57" s="822"/>
      <c r="BZ57" s="822"/>
      <c r="CA57" s="822"/>
      <c r="CB57" s="822"/>
      <c r="CC57" s="823"/>
    </row>
    <row r="58" spans="1:81" s="58" customFormat="1" ht="40.200000000000003" customHeight="1" thickBot="1" x14ac:dyDescent="0.35">
      <c r="A58" s="34"/>
      <c r="B58" s="907"/>
      <c r="C58" s="870"/>
      <c r="D58" s="873"/>
      <c r="E58" s="853"/>
      <c r="F58" s="1267"/>
      <c r="G58" s="853"/>
      <c r="H58" s="1274"/>
      <c r="I58" s="1186"/>
      <c r="J58" s="814"/>
      <c r="K58" s="856"/>
      <c r="L58" s="859"/>
      <c r="M58" s="862"/>
      <c r="N58" s="838"/>
      <c r="O58" s="841"/>
      <c r="P58" s="865"/>
      <c r="Q58" s="874"/>
      <c r="R58" s="814"/>
      <c r="S58" s="1280"/>
      <c r="T58" s="237"/>
      <c r="U58" s="237"/>
      <c r="V58" s="237"/>
      <c r="W58" s="232"/>
      <c r="X58" s="260"/>
      <c r="Y58" s="260"/>
      <c r="Z58" s="260"/>
      <c r="AA58" s="260"/>
      <c r="AB58" s="814"/>
      <c r="AC58" s="829"/>
      <c r="AD58" s="46">
        <f t="shared" si="24"/>
        <v>0</v>
      </c>
      <c r="AE58" s="46">
        <f t="shared" si="24"/>
        <v>0</v>
      </c>
      <c r="AF58" s="46">
        <f t="shared" si="24"/>
        <v>0</v>
      </c>
      <c r="AG58" s="46">
        <f t="shared" si="24"/>
        <v>0</v>
      </c>
      <c r="AH58" s="46">
        <f t="shared" si="24"/>
        <v>0</v>
      </c>
      <c r="AI58" s="46">
        <f t="shared" si="24"/>
        <v>0</v>
      </c>
      <c r="AJ58" s="46">
        <f t="shared" si="24"/>
        <v>0</v>
      </c>
      <c r="AK58" s="814"/>
      <c r="AL58" s="832"/>
      <c r="AM58" s="46">
        <f t="shared" si="2"/>
        <v>0</v>
      </c>
      <c r="AN58" s="49"/>
      <c r="AO58" s="49"/>
      <c r="AP58" s="49"/>
      <c r="AQ58" s="49"/>
      <c r="AR58" s="49"/>
      <c r="AS58" s="49"/>
      <c r="AT58" s="814"/>
      <c r="AU58" s="835"/>
      <c r="AV58" s="46">
        <f t="shared" si="3"/>
        <v>0</v>
      </c>
      <c r="AW58" s="49"/>
      <c r="AX58" s="49"/>
      <c r="AY58" s="49"/>
      <c r="AZ58" s="49"/>
      <c r="BA58" s="49"/>
      <c r="BB58" s="49"/>
      <c r="BC58" s="814"/>
      <c r="BD58" s="811"/>
      <c r="BE58" s="46">
        <f t="shared" si="4"/>
        <v>0</v>
      </c>
      <c r="BF58" s="49"/>
      <c r="BG58" s="49"/>
      <c r="BH58" s="49"/>
      <c r="BI58" s="49"/>
      <c r="BJ58" s="49"/>
      <c r="BK58" s="49"/>
      <c r="BL58" s="814"/>
      <c r="BM58" s="817"/>
      <c r="BN58" s="46">
        <f t="shared" si="5"/>
        <v>0</v>
      </c>
      <c r="BO58" s="49"/>
      <c r="BP58" s="49"/>
      <c r="BQ58" s="49"/>
      <c r="BR58" s="49"/>
      <c r="BS58" s="49"/>
      <c r="BT58" s="49"/>
      <c r="BU58" s="824"/>
      <c r="BV58" s="825"/>
      <c r="BW58" s="825"/>
      <c r="BX58" s="825"/>
      <c r="BY58" s="825"/>
      <c r="BZ58" s="825"/>
      <c r="CA58" s="825"/>
      <c r="CB58" s="825"/>
      <c r="CC58" s="826"/>
    </row>
    <row r="59" spans="1:81" s="58" customFormat="1" ht="40.200000000000003" customHeight="1" thickTop="1" x14ac:dyDescent="0.3">
      <c r="A59" s="34"/>
      <c r="B59" s="907"/>
      <c r="C59" s="868" t="s">
        <v>467</v>
      </c>
      <c r="D59" s="871">
        <v>4104</v>
      </c>
      <c r="E59" s="851" t="s">
        <v>4054</v>
      </c>
      <c r="F59" s="1266">
        <v>4104020</v>
      </c>
      <c r="G59" s="851" t="s">
        <v>5440</v>
      </c>
      <c r="H59" s="1272" t="s">
        <v>5441</v>
      </c>
      <c r="I59" s="1184">
        <v>2021004540037</v>
      </c>
      <c r="J59" s="812">
        <v>328</v>
      </c>
      <c r="K59" s="854" t="str">
        <f>+[6]Metas!K376</f>
        <v xml:space="preserve">Municipios con inclusión de las PcD en las instituciones educativas </v>
      </c>
      <c r="L59" s="857"/>
      <c r="M59" s="860">
        <f t="shared" ref="M59:M79" si="61">SUM(N59:Q59)</f>
        <v>10</v>
      </c>
      <c r="N59" s="836">
        <v>5</v>
      </c>
      <c r="O59" s="839">
        <v>5</v>
      </c>
      <c r="P59" s="863"/>
      <c r="Q59" s="866"/>
      <c r="R59" s="812">
        <f>+$J59</f>
        <v>328</v>
      </c>
      <c r="S59" s="39" t="s">
        <v>5465</v>
      </c>
      <c r="T59" s="235"/>
      <c r="U59" s="235"/>
      <c r="V59" s="235"/>
      <c r="W59" s="231"/>
      <c r="X59" s="256"/>
      <c r="Y59" s="256"/>
      <c r="Z59" s="256"/>
      <c r="AA59" s="256"/>
      <c r="AB59" s="812">
        <f t="shared" ref="AB59" si="62">+$J59</f>
        <v>328</v>
      </c>
      <c r="AC59" s="827">
        <f t="shared" ref="AC59" si="63">+L59</f>
        <v>0</v>
      </c>
      <c r="AD59" s="44">
        <f t="shared" si="24"/>
        <v>10</v>
      </c>
      <c r="AE59" s="44">
        <f t="shared" si="24"/>
        <v>10</v>
      </c>
      <c r="AF59" s="44">
        <f t="shared" si="24"/>
        <v>0</v>
      </c>
      <c r="AG59" s="44">
        <f t="shared" si="24"/>
        <v>0</v>
      </c>
      <c r="AH59" s="44">
        <f t="shared" si="24"/>
        <v>0</v>
      </c>
      <c r="AI59" s="44">
        <f t="shared" si="24"/>
        <v>0</v>
      </c>
      <c r="AJ59" s="44">
        <f t="shared" si="24"/>
        <v>0</v>
      </c>
      <c r="AK59" s="812">
        <f t="shared" ref="AK59" si="64">+$J59</f>
        <v>328</v>
      </c>
      <c r="AL59" s="830">
        <f t="shared" ref="AL59:AL79" si="65">+N59</f>
        <v>5</v>
      </c>
      <c r="AM59" s="44">
        <f t="shared" si="2"/>
        <v>5</v>
      </c>
      <c r="AN59" s="47">
        <v>5</v>
      </c>
      <c r="AO59" s="47"/>
      <c r="AP59" s="47"/>
      <c r="AQ59" s="47"/>
      <c r="AR59" s="47"/>
      <c r="AS59" s="47"/>
      <c r="AT59" s="812">
        <f t="shared" ref="AT59" si="66">+$J59</f>
        <v>328</v>
      </c>
      <c r="AU59" s="833">
        <f t="shared" ref="AU59:AU79" si="67">+O59</f>
        <v>5</v>
      </c>
      <c r="AV59" s="44">
        <f t="shared" si="3"/>
        <v>5</v>
      </c>
      <c r="AW59" s="47">
        <v>5</v>
      </c>
      <c r="AX59" s="47"/>
      <c r="AY59" s="47"/>
      <c r="AZ59" s="47"/>
      <c r="BA59" s="47"/>
      <c r="BB59" s="47"/>
      <c r="BC59" s="812">
        <f t="shared" ref="BC59" si="68">+$J59</f>
        <v>328</v>
      </c>
      <c r="BD59" s="809">
        <f t="shared" ref="BD59:BD79" si="69">+P59</f>
        <v>0</v>
      </c>
      <c r="BE59" s="44">
        <f t="shared" si="4"/>
        <v>0</v>
      </c>
      <c r="BF59" s="47"/>
      <c r="BG59" s="47"/>
      <c r="BH59" s="47"/>
      <c r="BI59" s="47"/>
      <c r="BJ59" s="47"/>
      <c r="BK59" s="47"/>
      <c r="BL59" s="812">
        <f t="shared" ref="BL59" si="70">+$J59</f>
        <v>328</v>
      </c>
      <c r="BM59" s="815">
        <f t="shared" ref="BM59:BM79" si="71">+Q59</f>
        <v>0</v>
      </c>
      <c r="BN59" s="44">
        <f t="shared" si="5"/>
        <v>0</v>
      </c>
      <c r="BO59" s="47"/>
      <c r="BP59" s="47"/>
      <c r="BQ59" s="47"/>
      <c r="BR59" s="47"/>
      <c r="BS59" s="47"/>
      <c r="BT59" s="47"/>
      <c r="BU59" s="818"/>
      <c r="BV59" s="819"/>
      <c r="BW59" s="819"/>
      <c r="BX59" s="819"/>
      <c r="BY59" s="819"/>
      <c r="BZ59" s="819"/>
      <c r="CA59" s="819"/>
      <c r="CB59" s="819"/>
      <c r="CC59" s="820"/>
    </row>
    <row r="60" spans="1:81" s="58" customFormat="1" ht="40.200000000000003" customHeight="1" x14ac:dyDescent="0.3">
      <c r="A60" s="34"/>
      <c r="B60" s="907"/>
      <c r="C60" s="869"/>
      <c r="D60" s="872"/>
      <c r="E60" s="852"/>
      <c r="F60" s="920"/>
      <c r="G60" s="852"/>
      <c r="H60" s="1273"/>
      <c r="I60" s="1185"/>
      <c r="J60" s="813"/>
      <c r="K60" s="855"/>
      <c r="L60" s="858"/>
      <c r="M60" s="861"/>
      <c r="N60" s="837"/>
      <c r="O60" s="840"/>
      <c r="P60" s="864"/>
      <c r="Q60" s="867"/>
      <c r="R60" s="813"/>
      <c r="S60" s="261" t="s">
        <v>5469</v>
      </c>
      <c r="T60" s="236"/>
      <c r="U60" s="236"/>
      <c r="V60" s="236"/>
      <c r="W60" s="39"/>
      <c r="X60" s="31"/>
      <c r="Y60" s="31"/>
      <c r="Z60" s="31"/>
      <c r="AA60" s="31"/>
      <c r="AB60" s="813"/>
      <c r="AC60" s="828"/>
      <c r="AD60" s="51">
        <f t="shared" si="24"/>
        <v>0</v>
      </c>
      <c r="AE60" s="51">
        <f t="shared" si="24"/>
        <v>0</v>
      </c>
      <c r="AF60" s="51">
        <f t="shared" si="24"/>
        <v>0</v>
      </c>
      <c r="AG60" s="51">
        <f t="shared" si="24"/>
        <v>0</v>
      </c>
      <c r="AH60" s="51">
        <f t="shared" si="24"/>
        <v>0</v>
      </c>
      <c r="AI60" s="51">
        <f t="shared" si="24"/>
        <v>0</v>
      </c>
      <c r="AJ60" s="51">
        <f t="shared" si="24"/>
        <v>0</v>
      </c>
      <c r="AK60" s="813"/>
      <c r="AL60" s="831"/>
      <c r="AM60" s="51">
        <f t="shared" si="2"/>
        <v>0</v>
      </c>
      <c r="AN60" s="257"/>
      <c r="AO60" s="257"/>
      <c r="AP60" s="257"/>
      <c r="AQ60" s="257"/>
      <c r="AR60" s="257"/>
      <c r="AS60" s="257"/>
      <c r="AT60" s="813"/>
      <c r="AU60" s="834"/>
      <c r="AV60" s="51">
        <f t="shared" si="3"/>
        <v>0</v>
      </c>
      <c r="AW60" s="257"/>
      <c r="AX60" s="257"/>
      <c r="AY60" s="257"/>
      <c r="AZ60" s="257"/>
      <c r="BA60" s="257"/>
      <c r="BB60" s="257"/>
      <c r="BC60" s="813"/>
      <c r="BD60" s="810"/>
      <c r="BE60" s="51">
        <f t="shared" si="4"/>
        <v>0</v>
      </c>
      <c r="BF60" s="257"/>
      <c r="BG60" s="257"/>
      <c r="BH60" s="257"/>
      <c r="BI60" s="257"/>
      <c r="BJ60" s="257"/>
      <c r="BK60" s="257"/>
      <c r="BL60" s="813"/>
      <c r="BM60" s="816"/>
      <c r="BN60" s="51">
        <f t="shared" si="5"/>
        <v>0</v>
      </c>
      <c r="BO60" s="257"/>
      <c r="BP60" s="257"/>
      <c r="BQ60" s="257"/>
      <c r="BR60" s="257"/>
      <c r="BS60" s="257"/>
      <c r="BT60" s="257"/>
      <c r="BU60" s="821"/>
      <c r="BV60" s="822"/>
      <c r="BW60" s="822"/>
      <c r="BX60" s="822"/>
      <c r="BY60" s="822"/>
      <c r="BZ60" s="822"/>
      <c r="CA60" s="822"/>
      <c r="CB60" s="822"/>
      <c r="CC60" s="823"/>
    </row>
    <row r="61" spans="1:81" s="58" customFormat="1" ht="40.200000000000003" customHeight="1" x14ac:dyDescent="0.3">
      <c r="A61" s="34"/>
      <c r="B61" s="907"/>
      <c r="C61" s="869"/>
      <c r="D61" s="872"/>
      <c r="E61" s="852"/>
      <c r="F61" s="920"/>
      <c r="G61" s="852"/>
      <c r="H61" s="1273"/>
      <c r="I61" s="1185"/>
      <c r="J61" s="813"/>
      <c r="K61" s="855"/>
      <c r="L61" s="858"/>
      <c r="M61" s="861"/>
      <c r="N61" s="837"/>
      <c r="O61" s="840"/>
      <c r="P61" s="864"/>
      <c r="Q61" s="867"/>
      <c r="R61" s="813"/>
      <c r="S61" s="39" t="s">
        <v>5470</v>
      </c>
      <c r="T61" s="236"/>
      <c r="U61" s="236"/>
      <c r="V61" s="236"/>
      <c r="W61" s="39"/>
      <c r="X61" s="31"/>
      <c r="Y61" s="31"/>
      <c r="Z61" s="31"/>
      <c r="AA61" s="31"/>
      <c r="AB61" s="813"/>
      <c r="AC61" s="828"/>
      <c r="AD61" s="51">
        <f t="shared" si="24"/>
        <v>0</v>
      </c>
      <c r="AE61" s="51">
        <f t="shared" si="24"/>
        <v>0</v>
      </c>
      <c r="AF61" s="51">
        <f t="shared" si="24"/>
        <v>0</v>
      </c>
      <c r="AG61" s="51">
        <f t="shared" si="24"/>
        <v>0</v>
      </c>
      <c r="AH61" s="51">
        <f t="shared" si="24"/>
        <v>0</v>
      </c>
      <c r="AI61" s="51">
        <f t="shared" si="24"/>
        <v>0</v>
      </c>
      <c r="AJ61" s="51">
        <f t="shared" si="24"/>
        <v>0</v>
      </c>
      <c r="AK61" s="813"/>
      <c r="AL61" s="831"/>
      <c r="AM61" s="51">
        <f t="shared" si="2"/>
        <v>0</v>
      </c>
      <c r="AN61" s="257"/>
      <c r="AO61" s="257"/>
      <c r="AP61" s="257"/>
      <c r="AQ61" s="257"/>
      <c r="AR61" s="257"/>
      <c r="AS61" s="257"/>
      <c r="AT61" s="813"/>
      <c r="AU61" s="834"/>
      <c r="AV61" s="51">
        <f t="shared" si="3"/>
        <v>0</v>
      </c>
      <c r="AW61" s="257"/>
      <c r="AX61" s="257"/>
      <c r="AY61" s="257"/>
      <c r="AZ61" s="257"/>
      <c r="BA61" s="257"/>
      <c r="BB61" s="257"/>
      <c r="BC61" s="813"/>
      <c r="BD61" s="810"/>
      <c r="BE61" s="51">
        <f t="shared" si="4"/>
        <v>0</v>
      </c>
      <c r="BF61" s="257"/>
      <c r="BG61" s="257"/>
      <c r="BH61" s="257"/>
      <c r="BI61" s="257"/>
      <c r="BJ61" s="257"/>
      <c r="BK61" s="257"/>
      <c r="BL61" s="813"/>
      <c r="BM61" s="816"/>
      <c r="BN61" s="51">
        <f t="shared" si="5"/>
        <v>0</v>
      </c>
      <c r="BO61" s="257"/>
      <c r="BP61" s="257"/>
      <c r="BQ61" s="257"/>
      <c r="BR61" s="257"/>
      <c r="BS61" s="257"/>
      <c r="BT61" s="257"/>
      <c r="BU61" s="821"/>
      <c r="BV61" s="822"/>
      <c r="BW61" s="822"/>
      <c r="BX61" s="822"/>
      <c r="BY61" s="822"/>
      <c r="BZ61" s="822"/>
      <c r="CA61" s="822"/>
      <c r="CB61" s="822"/>
      <c r="CC61" s="823"/>
    </row>
    <row r="62" spans="1:81" s="58" customFormat="1" ht="40.200000000000003" customHeight="1" thickBot="1" x14ac:dyDescent="0.35">
      <c r="A62" s="34"/>
      <c r="B62" s="907"/>
      <c r="C62" s="869"/>
      <c r="D62" s="873"/>
      <c r="E62" s="853"/>
      <c r="F62" s="1267"/>
      <c r="G62" s="853"/>
      <c r="H62" s="1274"/>
      <c r="I62" s="1186"/>
      <c r="J62" s="814"/>
      <c r="K62" s="856"/>
      <c r="L62" s="859"/>
      <c r="M62" s="862"/>
      <c r="N62" s="838"/>
      <c r="O62" s="841"/>
      <c r="P62" s="865"/>
      <c r="Q62" s="874"/>
      <c r="R62" s="814"/>
      <c r="S62" s="232" t="s">
        <v>5471</v>
      </c>
      <c r="T62" s="237"/>
      <c r="U62" s="237"/>
      <c r="V62" s="237"/>
      <c r="W62" s="232"/>
      <c r="X62" s="260"/>
      <c r="Y62" s="260"/>
      <c r="Z62" s="260"/>
      <c r="AA62" s="260"/>
      <c r="AB62" s="814"/>
      <c r="AC62" s="829"/>
      <c r="AD62" s="46">
        <f t="shared" si="24"/>
        <v>0</v>
      </c>
      <c r="AE62" s="46">
        <f t="shared" si="24"/>
        <v>0</v>
      </c>
      <c r="AF62" s="46">
        <f t="shared" si="24"/>
        <v>0</v>
      </c>
      <c r="AG62" s="46">
        <f t="shared" si="24"/>
        <v>0</v>
      </c>
      <c r="AH62" s="46">
        <f t="shared" si="24"/>
        <v>0</v>
      </c>
      <c r="AI62" s="46">
        <f t="shared" si="24"/>
        <v>0</v>
      </c>
      <c r="AJ62" s="46">
        <f t="shared" si="24"/>
        <v>0</v>
      </c>
      <c r="AK62" s="814"/>
      <c r="AL62" s="832"/>
      <c r="AM62" s="46">
        <f t="shared" si="2"/>
        <v>0</v>
      </c>
      <c r="AN62" s="49"/>
      <c r="AO62" s="49"/>
      <c r="AP62" s="49"/>
      <c r="AQ62" s="49"/>
      <c r="AR62" s="49"/>
      <c r="AS62" s="49"/>
      <c r="AT62" s="814"/>
      <c r="AU62" s="835"/>
      <c r="AV62" s="46">
        <f t="shared" si="3"/>
        <v>0</v>
      </c>
      <c r="AW62" s="49"/>
      <c r="AX62" s="49"/>
      <c r="AY62" s="49"/>
      <c r="AZ62" s="49"/>
      <c r="BA62" s="49"/>
      <c r="BB62" s="49"/>
      <c r="BC62" s="814"/>
      <c r="BD62" s="811"/>
      <c r="BE62" s="46">
        <f t="shared" si="4"/>
        <v>0</v>
      </c>
      <c r="BF62" s="49"/>
      <c r="BG62" s="49"/>
      <c r="BH62" s="49"/>
      <c r="BI62" s="49"/>
      <c r="BJ62" s="49"/>
      <c r="BK62" s="49"/>
      <c r="BL62" s="814"/>
      <c r="BM62" s="817"/>
      <c r="BN62" s="46">
        <f t="shared" si="5"/>
        <v>0</v>
      </c>
      <c r="BO62" s="49"/>
      <c r="BP62" s="49"/>
      <c r="BQ62" s="49"/>
      <c r="BR62" s="49"/>
      <c r="BS62" s="49"/>
      <c r="BT62" s="49"/>
      <c r="BU62" s="824"/>
      <c r="BV62" s="825"/>
      <c r="BW62" s="825"/>
      <c r="BX62" s="825"/>
      <c r="BY62" s="825"/>
      <c r="BZ62" s="825"/>
      <c r="CA62" s="825"/>
      <c r="CB62" s="825"/>
      <c r="CC62" s="826"/>
    </row>
    <row r="63" spans="1:81" s="58" customFormat="1" ht="40.200000000000003" customHeight="1" thickTop="1" x14ac:dyDescent="0.3">
      <c r="A63" s="34"/>
      <c r="B63" s="907"/>
      <c r="C63" s="869"/>
      <c r="D63" s="871">
        <v>4104</v>
      </c>
      <c r="E63" s="851" t="s">
        <v>4054</v>
      </c>
      <c r="F63" s="1266">
        <v>4104020</v>
      </c>
      <c r="G63" s="851" t="s">
        <v>5440</v>
      </c>
      <c r="H63" s="1272" t="s">
        <v>5441</v>
      </c>
      <c r="I63" s="1184">
        <v>2021004540037</v>
      </c>
      <c r="J63" s="812">
        <v>329</v>
      </c>
      <c r="K63" s="854" t="str">
        <f>+[6]Metas!K377</f>
        <v>Municipios con docentes y administrativos capacitados en los programas de adaptación curricular y manejo de PcD</v>
      </c>
      <c r="L63" s="857"/>
      <c r="M63" s="860">
        <f t="shared" si="61"/>
        <v>10</v>
      </c>
      <c r="N63" s="836">
        <v>5</v>
      </c>
      <c r="O63" s="839">
        <v>5</v>
      </c>
      <c r="P63" s="863"/>
      <c r="Q63" s="866"/>
      <c r="R63" s="812">
        <f>+$J63</f>
        <v>329</v>
      </c>
      <c r="S63" s="231" t="s">
        <v>5472</v>
      </c>
      <c r="T63" s="235"/>
      <c r="U63" s="235"/>
      <c r="V63" s="235"/>
      <c r="W63" s="231"/>
      <c r="X63" s="256"/>
      <c r="Y63" s="256"/>
      <c r="Z63" s="256"/>
      <c r="AA63" s="256"/>
      <c r="AB63" s="812">
        <f t="shared" ref="AB63" si="72">+$J63</f>
        <v>329</v>
      </c>
      <c r="AC63" s="827">
        <f t="shared" ref="AC63" si="73">+L63</f>
        <v>0</v>
      </c>
      <c r="AD63" s="44">
        <f t="shared" si="24"/>
        <v>10</v>
      </c>
      <c r="AE63" s="44">
        <f t="shared" si="24"/>
        <v>10</v>
      </c>
      <c r="AF63" s="44">
        <f t="shared" si="24"/>
        <v>0</v>
      </c>
      <c r="AG63" s="44">
        <f t="shared" si="24"/>
        <v>0</v>
      </c>
      <c r="AH63" s="44">
        <f t="shared" si="24"/>
        <v>0</v>
      </c>
      <c r="AI63" s="44">
        <f t="shared" si="24"/>
        <v>0</v>
      </c>
      <c r="AJ63" s="44">
        <f t="shared" si="24"/>
        <v>0</v>
      </c>
      <c r="AK63" s="812">
        <f t="shared" ref="AK63" si="74">+$J63</f>
        <v>329</v>
      </c>
      <c r="AL63" s="830">
        <f t="shared" si="65"/>
        <v>5</v>
      </c>
      <c r="AM63" s="44">
        <f t="shared" si="2"/>
        <v>5</v>
      </c>
      <c r="AN63" s="47">
        <v>5</v>
      </c>
      <c r="AO63" s="47"/>
      <c r="AP63" s="47"/>
      <c r="AQ63" s="47"/>
      <c r="AR63" s="47"/>
      <c r="AS63" s="47"/>
      <c r="AT63" s="812">
        <f t="shared" ref="AT63" si="75">+$J63</f>
        <v>329</v>
      </c>
      <c r="AU63" s="833">
        <f t="shared" si="67"/>
        <v>5</v>
      </c>
      <c r="AV63" s="44">
        <f t="shared" si="3"/>
        <v>5</v>
      </c>
      <c r="AW63" s="47">
        <v>5</v>
      </c>
      <c r="AX63" s="47"/>
      <c r="AY63" s="47"/>
      <c r="AZ63" s="47"/>
      <c r="BA63" s="47"/>
      <c r="BB63" s="47"/>
      <c r="BC63" s="812">
        <f t="shared" ref="BC63" si="76">+$J63</f>
        <v>329</v>
      </c>
      <c r="BD63" s="809">
        <f t="shared" si="69"/>
        <v>0</v>
      </c>
      <c r="BE63" s="44">
        <f t="shared" si="4"/>
        <v>0</v>
      </c>
      <c r="BF63" s="47"/>
      <c r="BG63" s="47"/>
      <c r="BH63" s="47"/>
      <c r="BI63" s="47"/>
      <c r="BJ63" s="47"/>
      <c r="BK63" s="47"/>
      <c r="BL63" s="812">
        <f t="shared" ref="BL63" si="77">+$J63</f>
        <v>329</v>
      </c>
      <c r="BM63" s="815">
        <f t="shared" si="71"/>
        <v>0</v>
      </c>
      <c r="BN63" s="44">
        <f t="shared" si="5"/>
        <v>0</v>
      </c>
      <c r="BO63" s="47"/>
      <c r="BP63" s="47"/>
      <c r="BQ63" s="47"/>
      <c r="BR63" s="47"/>
      <c r="BS63" s="47"/>
      <c r="BT63" s="47"/>
      <c r="BU63" s="818"/>
      <c r="BV63" s="819"/>
      <c r="BW63" s="819"/>
      <c r="BX63" s="819"/>
      <c r="BY63" s="819"/>
      <c r="BZ63" s="819"/>
      <c r="CA63" s="819"/>
      <c r="CB63" s="819"/>
      <c r="CC63" s="820"/>
    </row>
    <row r="64" spans="1:81" s="58" customFormat="1" ht="40.200000000000003" customHeight="1" x14ac:dyDescent="0.3">
      <c r="A64" s="34"/>
      <c r="B64" s="907"/>
      <c r="C64" s="869"/>
      <c r="D64" s="872"/>
      <c r="E64" s="852"/>
      <c r="F64" s="920"/>
      <c r="G64" s="852"/>
      <c r="H64" s="1273"/>
      <c r="I64" s="1185"/>
      <c r="J64" s="813"/>
      <c r="K64" s="855"/>
      <c r="L64" s="858"/>
      <c r="M64" s="861"/>
      <c r="N64" s="837"/>
      <c r="O64" s="840"/>
      <c r="P64" s="864"/>
      <c r="Q64" s="867"/>
      <c r="R64" s="813"/>
      <c r="S64" s="39" t="s">
        <v>5473</v>
      </c>
      <c r="T64" s="236"/>
      <c r="U64" s="236"/>
      <c r="V64" s="236"/>
      <c r="W64" s="39"/>
      <c r="X64" s="31"/>
      <c r="Y64" s="31"/>
      <c r="Z64" s="31"/>
      <c r="AA64" s="31"/>
      <c r="AB64" s="813"/>
      <c r="AC64" s="828"/>
      <c r="AD64" s="51">
        <f t="shared" si="24"/>
        <v>0</v>
      </c>
      <c r="AE64" s="51">
        <f t="shared" si="24"/>
        <v>0</v>
      </c>
      <c r="AF64" s="51">
        <f t="shared" si="24"/>
        <v>0</v>
      </c>
      <c r="AG64" s="51">
        <f t="shared" si="24"/>
        <v>0</v>
      </c>
      <c r="AH64" s="51">
        <f t="shared" si="24"/>
        <v>0</v>
      </c>
      <c r="AI64" s="51">
        <f t="shared" si="24"/>
        <v>0</v>
      </c>
      <c r="AJ64" s="51">
        <f t="shared" si="24"/>
        <v>0</v>
      </c>
      <c r="AK64" s="813"/>
      <c r="AL64" s="831"/>
      <c r="AM64" s="51">
        <f t="shared" si="2"/>
        <v>0</v>
      </c>
      <c r="AN64" s="257"/>
      <c r="AO64" s="257"/>
      <c r="AP64" s="257"/>
      <c r="AQ64" s="257"/>
      <c r="AR64" s="257"/>
      <c r="AS64" s="257"/>
      <c r="AT64" s="813"/>
      <c r="AU64" s="834"/>
      <c r="AV64" s="51">
        <f t="shared" si="3"/>
        <v>0</v>
      </c>
      <c r="AW64" s="257"/>
      <c r="AX64" s="257"/>
      <c r="AY64" s="257"/>
      <c r="AZ64" s="257"/>
      <c r="BA64" s="257"/>
      <c r="BB64" s="257"/>
      <c r="BC64" s="813"/>
      <c r="BD64" s="810"/>
      <c r="BE64" s="51">
        <f t="shared" si="4"/>
        <v>0</v>
      </c>
      <c r="BF64" s="257"/>
      <c r="BG64" s="257"/>
      <c r="BH64" s="257"/>
      <c r="BI64" s="257"/>
      <c r="BJ64" s="257"/>
      <c r="BK64" s="257"/>
      <c r="BL64" s="813"/>
      <c r="BM64" s="816"/>
      <c r="BN64" s="51">
        <f t="shared" si="5"/>
        <v>0</v>
      </c>
      <c r="BO64" s="257"/>
      <c r="BP64" s="257"/>
      <c r="BQ64" s="257"/>
      <c r="BR64" s="257"/>
      <c r="BS64" s="257"/>
      <c r="BT64" s="257"/>
      <c r="BU64" s="821"/>
      <c r="BV64" s="822"/>
      <c r="BW64" s="822"/>
      <c r="BX64" s="822"/>
      <c r="BY64" s="822"/>
      <c r="BZ64" s="822"/>
      <c r="CA64" s="822"/>
      <c r="CB64" s="822"/>
      <c r="CC64" s="823"/>
    </row>
    <row r="65" spans="1:81" s="58" customFormat="1" ht="40.200000000000003" customHeight="1" x14ac:dyDescent="0.3">
      <c r="A65" s="34"/>
      <c r="B65" s="907"/>
      <c r="C65" s="869"/>
      <c r="D65" s="872"/>
      <c r="E65" s="852"/>
      <c r="F65" s="920"/>
      <c r="G65" s="852"/>
      <c r="H65" s="1273"/>
      <c r="I65" s="1185"/>
      <c r="J65" s="813"/>
      <c r="K65" s="855"/>
      <c r="L65" s="858"/>
      <c r="M65" s="861"/>
      <c r="N65" s="837"/>
      <c r="O65" s="840"/>
      <c r="P65" s="864"/>
      <c r="Q65" s="867"/>
      <c r="R65" s="813"/>
      <c r="S65" s="545" t="s">
        <v>5474</v>
      </c>
      <c r="T65" s="236"/>
      <c r="U65" s="236"/>
      <c r="V65" s="236"/>
      <c r="W65" s="39"/>
      <c r="X65" s="31"/>
      <c r="Y65" s="31"/>
      <c r="Z65" s="31"/>
      <c r="AA65" s="31"/>
      <c r="AB65" s="813"/>
      <c r="AC65" s="828"/>
      <c r="AD65" s="51">
        <f t="shared" si="24"/>
        <v>0</v>
      </c>
      <c r="AE65" s="51">
        <f t="shared" si="24"/>
        <v>0</v>
      </c>
      <c r="AF65" s="51">
        <f t="shared" si="24"/>
        <v>0</v>
      </c>
      <c r="AG65" s="51">
        <f t="shared" si="24"/>
        <v>0</v>
      </c>
      <c r="AH65" s="51">
        <f t="shared" si="24"/>
        <v>0</v>
      </c>
      <c r="AI65" s="51">
        <f t="shared" si="24"/>
        <v>0</v>
      </c>
      <c r="AJ65" s="51">
        <f t="shared" si="24"/>
        <v>0</v>
      </c>
      <c r="AK65" s="813"/>
      <c r="AL65" s="831"/>
      <c r="AM65" s="51">
        <f t="shared" si="2"/>
        <v>0</v>
      </c>
      <c r="AN65" s="257"/>
      <c r="AO65" s="257"/>
      <c r="AP65" s="257"/>
      <c r="AQ65" s="257"/>
      <c r="AR65" s="257"/>
      <c r="AS65" s="257"/>
      <c r="AT65" s="813"/>
      <c r="AU65" s="834"/>
      <c r="AV65" s="51">
        <f t="shared" si="3"/>
        <v>0</v>
      </c>
      <c r="AW65" s="257"/>
      <c r="AX65" s="257"/>
      <c r="AY65" s="257"/>
      <c r="AZ65" s="257"/>
      <c r="BA65" s="257"/>
      <c r="BB65" s="257"/>
      <c r="BC65" s="813"/>
      <c r="BD65" s="810"/>
      <c r="BE65" s="51">
        <f t="shared" si="4"/>
        <v>0</v>
      </c>
      <c r="BF65" s="257"/>
      <c r="BG65" s="257"/>
      <c r="BH65" s="257"/>
      <c r="BI65" s="257"/>
      <c r="BJ65" s="257"/>
      <c r="BK65" s="257"/>
      <c r="BL65" s="813"/>
      <c r="BM65" s="816"/>
      <c r="BN65" s="51">
        <f t="shared" si="5"/>
        <v>0</v>
      </c>
      <c r="BO65" s="257"/>
      <c r="BP65" s="257"/>
      <c r="BQ65" s="257"/>
      <c r="BR65" s="257"/>
      <c r="BS65" s="257"/>
      <c r="BT65" s="257"/>
      <c r="BU65" s="821"/>
      <c r="BV65" s="822"/>
      <c r="BW65" s="822"/>
      <c r="BX65" s="822"/>
      <c r="BY65" s="822"/>
      <c r="BZ65" s="822"/>
      <c r="CA65" s="822"/>
      <c r="CB65" s="822"/>
      <c r="CC65" s="823"/>
    </row>
    <row r="66" spans="1:81" s="58" customFormat="1" ht="40.200000000000003" customHeight="1" thickBot="1" x14ac:dyDescent="0.35">
      <c r="A66" s="34"/>
      <c r="B66" s="908"/>
      <c r="C66" s="869"/>
      <c r="D66" s="873"/>
      <c r="E66" s="853"/>
      <c r="F66" s="1267"/>
      <c r="G66" s="853"/>
      <c r="H66" s="1274"/>
      <c r="I66" s="1186"/>
      <c r="J66" s="814"/>
      <c r="K66" s="856"/>
      <c r="L66" s="859"/>
      <c r="M66" s="862"/>
      <c r="N66" s="838"/>
      <c r="O66" s="841"/>
      <c r="P66" s="865"/>
      <c r="Q66" s="874"/>
      <c r="R66" s="814"/>
      <c r="S66" s="232"/>
      <c r="T66" s="237"/>
      <c r="U66" s="237"/>
      <c r="V66" s="237"/>
      <c r="W66" s="232"/>
      <c r="X66" s="260"/>
      <c r="Y66" s="260"/>
      <c r="Z66" s="260"/>
      <c r="AA66" s="260"/>
      <c r="AB66" s="814"/>
      <c r="AC66" s="829"/>
      <c r="AD66" s="46">
        <f t="shared" si="24"/>
        <v>0</v>
      </c>
      <c r="AE66" s="46">
        <f t="shared" si="24"/>
        <v>0</v>
      </c>
      <c r="AF66" s="46">
        <f t="shared" si="24"/>
        <v>0</v>
      </c>
      <c r="AG66" s="46">
        <f t="shared" si="24"/>
        <v>0</v>
      </c>
      <c r="AH66" s="46">
        <f t="shared" si="24"/>
        <v>0</v>
      </c>
      <c r="AI66" s="46">
        <f t="shared" si="24"/>
        <v>0</v>
      </c>
      <c r="AJ66" s="46">
        <f t="shared" si="24"/>
        <v>0</v>
      </c>
      <c r="AK66" s="814"/>
      <c r="AL66" s="832"/>
      <c r="AM66" s="46">
        <f t="shared" si="2"/>
        <v>0</v>
      </c>
      <c r="AN66" s="49"/>
      <c r="AO66" s="49"/>
      <c r="AP66" s="49"/>
      <c r="AQ66" s="49"/>
      <c r="AR66" s="49"/>
      <c r="AS66" s="49"/>
      <c r="AT66" s="814"/>
      <c r="AU66" s="835"/>
      <c r="AV66" s="46">
        <f t="shared" si="3"/>
        <v>0</v>
      </c>
      <c r="AW66" s="49"/>
      <c r="AX66" s="49"/>
      <c r="AY66" s="49"/>
      <c r="AZ66" s="49"/>
      <c r="BA66" s="49"/>
      <c r="BB66" s="49"/>
      <c r="BC66" s="814"/>
      <c r="BD66" s="811"/>
      <c r="BE66" s="46">
        <f t="shared" si="4"/>
        <v>0</v>
      </c>
      <c r="BF66" s="49"/>
      <c r="BG66" s="49"/>
      <c r="BH66" s="49"/>
      <c r="BI66" s="49"/>
      <c r="BJ66" s="49"/>
      <c r="BK66" s="49"/>
      <c r="BL66" s="814"/>
      <c r="BM66" s="817"/>
      <c r="BN66" s="46">
        <f t="shared" si="5"/>
        <v>0</v>
      </c>
      <c r="BO66" s="49"/>
      <c r="BP66" s="49"/>
      <c r="BQ66" s="49"/>
      <c r="BR66" s="49"/>
      <c r="BS66" s="49"/>
      <c r="BT66" s="49"/>
      <c r="BU66" s="824"/>
      <c r="BV66" s="825"/>
      <c r="BW66" s="825"/>
      <c r="BX66" s="825"/>
      <c r="BY66" s="825"/>
      <c r="BZ66" s="825"/>
      <c r="CA66" s="825"/>
      <c r="CB66" s="825"/>
      <c r="CC66" s="826"/>
    </row>
    <row r="67" spans="1:81" s="58" customFormat="1" ht="40.200000000000003" customHeight="1" thickTop="1" x14ac:dyDescent="0.3">
      <c r="A67" s="34"/>
      <c r="B67" s="885" t="s">
        <v>470</v>
      </c>
      <c r="C67" s="868" t="s">
        <v>473</v>
      </c>
      <c r="D67" s="871">
        <v>4104</v>
      </c>
      <c r="E67" s="851" t="s">
        <v>4054</v>
      </c>
      <c r="F67" s="1266">
        <v>4104020</v>
      </c>
      <c r="G67" s="851" t="s">
        <v>5440</v>
      </c>
      <c r="H67" s="1272" t="s">
        <v>5441</v>
      </c>
      <c r="I67" s="1184">
        <v>2021004540037</v>
      </c>
      <c r="J67" s="812">
        <v>330</v>
      </c>
      <c r="K67" s="854" t="str">
        <f>+[6]Metas!K379</f>
        <v>Iniciativas productivas o Microempresas apoyadas para la creación de empleos para las PcD</v>
      </c>
      <c r="L67" s="857"/>
      <c r="M67" s="860">
        <f t="shared" si="61"/>
        <v>10</v>
      </c>
      <c r="N67" s="836"/>
      <c r="O67" s="839">
        <v>5</v>
      </c>
      <c r="P67" s="863">
        <v>5</v>
      </c>
      <c r="Q67" s="866"/>
      <c r="R67" s="812">
        <f>+$J67</f>
        <v>330</v>
      </c>
      <c r="S67" s="546" t="s">
        <v>5475</v>
      </c>
      <c r="T67" s="235"/>
      <c r="U67" s="235"/>
      <c r="V67" s="235"/>
      <c r="W67" s="231"/>
      <c r="X67" s="256"/>
      <c r="Y67" s="256"/>
      <c r="Z67" s="256"/>
      <c r="AA67" s="256"/>
      <c r="AB67" s="812">
        <f t="shared" ref="AB67" si="78">+$J67</f>
        <v>330</v>
      </c>
      <c r="AC67" s="827">
        <f t="shared" ref="AC67" si="79">+L67</f>
        <v>0</v>
      </c>
      <c r="AD67" s="44">
        <f t="shared" si="24"/>
        <v>30</v>
      </c>
      <c r="AE67" s="44">
        <f t="shared" si="24"/>
        <v>30</v>
      </c>
      <c r="AF67" s="44">
        <f t="shared" si="24"/>
        <v>0</v>
      </c>
      <c r="AG67" s="44">
        <f t="shared" si="24"/>
        <v>0</v>
      </c>
      <c r="AH67" s="44">
        <f t="shared" si="24"/>
        <v>0</v>
      </c>
      <c r="AI67" s="44">
        <f t="shared" si="24"/>
        <v>0</v>
      </c>
      <c r="AJ67" s="44">
        <f t="shared" si="24"/>
        <v>0</v>
      </c>
      <c r="AK67" s="812">
        <f t="shared" ref="AK67" si="80">+$J67</f>
        <v>330</v>
      </c>
      <c r="AL67" s="830">
        <f t="shared" si="65"/>
        <v>0</v>
      </c>
      <c r="AM67" s="44">
        <f t="shared" si="2"/>
        <v>0</v>
      </c>
      <c r="AN67" s="47"/>
      <c r="AO67" s="47"/>
      <c r="AP67" s="47"/>
      <c r="AQ67" s="47"/>
      <c r="AR67" s="47"/>
      <c r="AS67" s="47"/>
      <c r="AT67" s="812">
        <f t="shared" ref="AT67" si="81">+$J67</f>
        <v>330</v>
      </c>
      <c r="AU67" s="833">
        <f t="shared" si="67"/>
        <v>5</v>
      </c>
      <c r="AV67" s="44">
        <f t="shared" si="3"/>
        <v>15</v>
      </c>
      <c r="AW67" s="47">
        <v>15</v>
      </c>
      <c r="AX67" s="47"/>
      <c r="AY67" s="47"/>
      <c r="AZ67" s="47"/>
      <c r="BA67" s="47"/>
      <c r="BB67" s="47"/>
      <c r="BC67" s="812">
        <f t="shared" ref="BC67" si="82">+$J67</f>
        <v>330</v>
      </c>
      <c r="BD67" s="809">
        <f t="shared" si="69"/>
        <v>5</v>
      </c>
      <c r="BE67" s="44">
        <f t="shared" si="4"/>
        <v>15</v>
      </c>
      <c r="BF67" s="47">
        <v>15</v>
      </c>
      <c r="BG67" s="47"/>
      <c r="BH67" s="47"/>
      <c r="BI67" s="47"/>
      <c r="BJ67" s="47"/>
      <c r="BK67" s="47"/>
      <c r="BL67" s="812">
        <f t="shared" ref="BL67" si="83">+$J67</f>
        <v>330</v>
      </c>
      <c r="BM67" s="815">
        <f t="shared" si="71"/>
        <v>0</v>
      </c>
      <c r="BN67" s="44">
        <f t="shared" si="5"/>
        <v>0</v>
      </c>
      <c r="BO67" s="47"/>
      <c r="BP67" s="47"/>
      <c r="BQ67" s="47"/>
      <c r="BR67" s="47"/>
      <c r="BS67" s="47"/>
      <c r="BT67" s="47"/>
      <c r="BU67" s="818"/>
      <c r="BV67" s="819"/>
      <c r="BW67" s="819"/>
      <c r="BX67" s="819"/>
      <c r="BY67" s="819"/>
      <c r="BZ67" s="819"/>
      <c r="CA67" s="819"/>
      <c r="CB67" s="819"/>
      <c r="CC67" s="820"/>
    </row>
    <row r="68" spans="1:81" s="58" customFormat="1" ht="40.200000000000003" customHeight="1" x14ac:dyDescent="0.3">
      <c r="A68" s="34"/>
      <c r="B68" s="886"/>
      <c r="C68" s="869"/>
      <c r="D68" s="872"/>
      <c r="E68" s="852"/>
      <c r="F68" s="920"/>
      <c r="G68" s="852"/>
      <c r="H68" s="1273"/>
      <c r="I68" s="1185"/>
      <c r="J68" s="813"/>
      <c r="K68" s="855"/>
      <c r="L68" s="858"/>
      <c r="M68" s="861"/>
      <c r="N68" s="837"/>
      <c r="O68" s="840"/>
      <c r="P68" s="864"/>
      <c r="Q68" s="867"/>
      <c r="R68" s="813"/>
      <c r="S68" s="547" t="s">
        <v>5476</v>
      </c>
      <c r="T68" s="236"/>
      <c r="U68" s="236"/>
      <c r="V68" s="236"/>
      <c r="W68" s="39"/>
      <c r="X68" s="31"/>
      <c r="Y68" s="31"/>
      <c r="Z68" s="31"/>
      <c r="AA68" s="31"/>
      <c r="AB68" s="813"/>
      <c r="AC68" s="828"/>
      <c r="AD68" s="51">
        <f t="shared" si="24"/>
        <v>0</v>
      </c>
      <c r="AE68" s="51">
        <f t="shared" si="24"/>
        <v>0</v>
      </c>
      <c r="AF68" s="51">
        <f t="shared" si="24"/>
        <v>0</v>
      </c>
      <c r="AG68" s="51">
        <f t="shared" ref="AG68:AJ122" si="84">+AP68+AY68+BH68+BQ68</f>
        <v>0</v>
      </c>
      <c r="AH68" s="51">
        <f t="shared" si="84"/>
        <v>0</v>
      </c>
      <c r="AI68" s="51">
        <f t="shared" si="84"/>
        <v>0</v>
      </c>
      <c r="AJ68" s="51">
        <f t="shared" si="84"/>
        <v>0</v>
      </c>
      <c r="AK68" s="813"/>
      <c r="AL68" s="831"/>
      <c r="AM68" s="51">
        <f t="shared" si="2"/>
        <v>0</v>
      </c>
      <c r="AN68" s="257"/>
      <c r="AO68" s="257"/>
      <c r="AP68" s="257"/>
      <c r="AQ68" s="257"/>
      <c r="AR68" s="257"/>
      <c r="AS68" s="257"/>
      <c r="AT68" s="813"/>
      <c r="AU68" s="834"/>
      <c r="AV68" s="51">
        <f t="shared" si="3"/>
        <v>0</v>
      </c>
      <c r="AW68" s="257"/>
      <c r="AX68" s="257"/>
      <c r="AY68" s="257"/>
      <c r="AZ68" s="257"/>
      <c r="BA68" s="257"/>
      <c r="BB68" s="257"/>
      <c r="BC68" s="813"/>
      <c r="BD68" s="810"/>
      <c r="BE68" s="51">
        <f t="shared" si="4"/>
        <v>0</v>
      </c>
      <c r="BF68" s="257"/>
      <c r="BG68" s="257"/>
      <c r="BH68" s="257"/>
      <c r="BI68" s="257"/>
      <c r="BJ68" s="257"/>
      <c r="BK68" s="257"/>
      <c r="BL68" s="813"/>
      <c r="BM68" s="816"/>
      <c r="BN68" s="51">
        <f t="shared" si="5"/>
        <v>0</v>
      </c>
      <c r="BO68" s="257"/>
      <c r="BP68" s="257"/>
      <c r="BQ68" s="257"/>
      <c r="BR68" s="257"/>
      <c r="BS68" s="257"/>
      <c r="BT68" s="257"/>
      <c r="BU68" s="821"/>
      <c r="BV68" s="822"/>
      <c r="BW68" s="822"/>
      <c r="BX68" s="822"/>
      <c r="BY68" s="822"/>
      <c r="BZ68" s="822"/>
      <c r="CA68" s="822"/>
      <c r="CB68" s="822"/>
      <c r="CC68" s="823"/>
    </row>
    <row r="69" spans="1:81" s="58" customFormat="1" ht="40.200000000000003" customHeight="1" x14ac:dyDescent="0.3">
      <c r="A69" s="34"/>
      <c r="B69" s="886"/>
      <c r="C69" s="869"/>
      <c r="D69" s="872"/>
      <c r="E69" s="852"/>
      <c r="F69" s="920"/>
      <c r="G69" s="852"/>
      <c r="H69" s="1273"/>
      <c r="I69" s="1185"/>
      <c r="J69" s="813"/>
      <c r="K69" s="855"/>
      <c r="L69" s="858"/>
      <c r="M69" s="861"/>
      <c r="N69" s="837"/>
      <c r="O69" s="840"/>
      <c r="P69" s="864"/>
      <c r="Q69" s="867"/>
      <c r="R69" s="813"/>
      <c r="S69" s="548" t="s">
        <v>5477</v>
      </c>
      <c r="T69" s="236"/>
      <c r="U69" s="236"/>
      <c r="V69" s="236"/>
      <c r="W69" s="39"/>
      <c r="X69" s="31"/>
      <c r="Y69" s="31"/>
      <c r="Z69" s="31"/>
      <c r="AA69" s="31"/>
      <c r="AB69" s="813"/>
      <c r="AC69" s="828"/>
      <c r="AD69" s="51">
        <f t="shared" ref="AD69:AF122" si="85">+AM69+AV69+BE69+BN69</f>
        <v>0</v>
      </c>
      <c r="AE69" s="51">
        <f t="shared" si="85"/>
        <v>0</v>
      </c>
      <c r="AF69" s="51">
        <f t="shared" si="85"/>
        <v>0</v>
      </c>
      <c r="AG69" s="51">
        <f t="shared" si="84"/>
        <v>0</v>
      </c>
      <c r="AH69" s="51">
        <f t="shared" si="84"/>
        <v>0</v>
      </c>
      <c r="AI69" s="51">
        <f t="shared" si="84"/>
        <v>0</v>
      </c>
      <c r="AJ69" s="51">
        <f t="shared" si="84"/>
        <v>0</v>
      </c>
      <c r="AK69" s="813"/>
      <c r="AL69" s="831"/>
      <c r="AM69" s="51">
        <f t="shared" si="2"/>
        <v>0</v>
      </c>
      <c r="AN69" s="257"/>
      <c r="AO69" s="257"/>
      <c r="AP69" s="257"/>
      <c r="AQ69" s="257"/>
      <c r="AR69" s="257"/>
      <c r="AS69" s="257"/>
      <c r="AT69" s="813"/>
      <c r="AU69" s="834"/>
      <c r="AV69" s="51">
        <f t="shared" si="3"/>
        <v>0</v>
      </c>
      <c r="AW69" s="257"/>
      <c r="AX69" s="257"/>
      <c r="AY69" s="257"/>
      <c r="AZ69" s="257"/>
      <c r="BA69" s="257"/>
      <c r="BB69" s="257"/>
      <c r="BC69" s="813"/>
      <c r="BD69" s="810"/>
      <c r="BE69" s="51">
        <f t="shared" si="4"/>
        <v>0</v>
      </c>
      <c r="BF69" s="257"/>
      <c r="BG69" s="257"/>
      <c r="BH69" s="257"/>
      <c r="BI69" s="257"/>
      <c r="BJ69" s="257"/>
      <c r="BK69" s="257"/>
      <c r="BL69" s="813"/>
      <c r="BM69" s="816"/>
      <c r="BN69" s="51">
        <f t="shared" si="5"/>
        <v>0</v>
      </c>
      <c r="BO69" s="257"/>
      <c r="BP69" s="257"/>
      <c r="BQ69" s="257"/>
      <c r="BR69" s="257"/>
      <c r="BS69" s="257"/>
      <c r="BT69" s="257"/>
      <c r="BU69" s="821"/>
      <c r="BV69" s="822"/>
      <c r="BW69" s="822"/>
      <c r="BX69" s="822"/>
      <c r="BY69" s="822"/>
      <c r="BZ69" s="822"/>
      <c r="CA69" s="822"/>
      <c r="CB69" s="822"/>
      <c r="CC69" s="823"/>
    </row>
    <row r="70" spans="1:81" s="58" customFormat="1" ht="40.200000000000003" customHeight="1" thickBot="1" x14ac:dyDescent="0.35">
      <c r="A70" s="34"/>
      <c r="B70" s="886"/>
      <c r="C70" s="869"/>
      <c r="D70" s="873"/>
      <c r="E70" s="853"/>
      <c r="F70" s="1267"/>
      <c r="G70" s="853"/>
      <c r="H70" s="1274"/>
      <c r="I70" s="1186"/>
      <c r="J70" s="814"/>
      <c r="K70" s="856"/>
      <c r="L70" s="859"/>
      <c r="M70" s="862"/>
      <c r="N70" s="838"/>
      <c r="O70" s="841"/>
      <c r="P70" s="865"/>
      <c r="Q70" s="874"/>
      <c r="R70" s="814"/>
      <c r="S70" s="549" t="s">
        <v>5478</v>
      </c>
      <c r="T70" s="237"/>
      <c r="U70" s="237"/>
      <c r="V70" s="237"/>
      <c r="W70" s="232"/>
      <c r="X70" s="260"/>
      <c r="Y70" s="260"/>
      <c r="Z70" s="260"/>
      <c r="AA70" s="260"/>
      <c r="AB70" s="814"/>
      <c r="AC70" s="829"/>
      <c r="AD70" s="46">
        <f t="shared" si="85"/>
        <v>0</v>
      </c>
      <c r="AE70" s="46">
        <f t="shared" si="85"/>
        <v>0</v>
      </c>
      <c r="AF70" s="46">
        <f t="shared" si="85"/>
        <v>0</v>
      </c>
      <c r="AG70" s="46">
        <f t="shared" si="84"/>
        <v>0</v>
      </c>
      <c r="AH70" s="46">
        <f t="shared" si="84"/>
        <v>0</v>
      </c>
      <c r="AI70" s="46">
        <f t="shared" si="84"/>
        <v>0</v>
      </c>
      <c r="AJ70" s="46">
        <f t="shared" si="84"/>
        <v>0</v>
      </c>
      <c r="AK70" s="814"/>
      <c r="AL70" s="832"/>
      <c r="AM70" s="46">
        <f t="shared" si="2"/>
        <v>0</v>
      </c>
      <c r="AN70" s="49"/>
      <c r="AO70" s="49"/>
      <c r="AP70" s="49"/>
      <c r="AQ70" s="49"/>
      <c r="AR70" s="49"/>
      <c r="AS70" s="49"/>
      <c r="AT70" s="814"/>
      <c r="AU70" s="835"/>
      <c r="AV70" s="46">
        <f t="shared" si="3"/>
        <v>0</v>
      </c>
      <c r="AW70" s="49"/>
      <c r="AX70" s="49"/>
      <c r="AY70" s="49"/>
      <c r="AZ70" s="49"/>
      <c r="BA70" s="49"/>
      <c r="BB70" s="49"/>
      <c r="BC70" s="814"/>
      <c r="BD70" s="811"/>
      <c r="BE70" s="46">
        <f t="shared" si="4"/>
        <v>0</v>
      </c>
      <c r="BF70" s="49"/>
      <c r="BG70" s="49"/>
      <c r="BH70" s="49"/>
      <c r="BI70" s="49"/>
      <c r="BJ70" s="49"/>
      <c r="BK70" s="49"/>
      <c r="BL70" s="814"/>
      <c r="BM70" s="817"/>
      <c r="BN70" s="46">
        <f t="shared" si="5"/>
        <v>0</v>
      </c>
      <c r="BO70" s="49"/>
      <c r="BP70" s="49"/>
      <c r="BQ70" s="49"/>
      <c r="BR70" s="49"/>
      <c r="BS70" s="49"/>
      <c r="BT70" s="49"/>
      <c r="BU70" s="824"/>
      <c r="BV70" s="825"/>
      <c r="BW70" s="825"/>
      <c r="BX70" s="825"/>
      <c r="BY70" s="825"/>
      <c r="BZ70" s="825"/>
      <c r="CA70" s="825"/>
      <c r="CB70" s="825"/>
      <c r="CC70" s="826"/>
    </row>
    <row r="71" spans="1:81" s="58" customFormat="1" ht="40.200000000000003" customHeight="1" thickTop="1" x14ac:dyDescent="0.3">
      <c r="A71" s="34"/>
      <c r="B71" s="886"/>
      <c r="C71" s="869"/>
      <c r="D71" s="871">
        <v>4104</v>
      </c>
      <c r="E71" s="851" t="s">
        <v>4054</v>
      </c>
      <c r="F71" s="1266">
        <v>4104020</v>
      </c>
      <c r="G71" s="851" t="s">
        <v>5440</v>
      </c>
      <c r="H71" s="1272" t="s">
        <v>5441</v>
      </c>
      <c r="I71" s="1184">
        <v>2021004540037</v>
      </c>
      <c r="J71" s="812">
        <v>331</v>
      </c>
      <c r="K71" s="854" t="str">
        <f>+[6]Metas!K380</f>
        <v>Muestras o exposiciones de la producción de PcD</v>
      </c>
      <c r="L71" s="857"/>
      <c r="M71" s="860">
        <f t="shared" si="61"/>
        <v>3</v>
      </c>
      <c r="N71" s="836"/>
      <c r="O71" s="839">
        <v>1</v>
      </c>
      <c r="P71" s="863">
        <v>2</v>
      </c>
      <c r="Q71" s="866"/>
      <c r="R71" s="812">
        <f>+$J71</f>
        <v>331</v>
      </c>
      <c r="S71" s="547" t="s">
        <v>5479</v>
      </c>
      <c r="T71" s="235"/>
      <c r="U71" s="235"/>
      <c r="V71" s="235"/>
      <c r="W71" s="231"/>
      <c r="X71" s="256"/>
      <c r="Y71" s="256"/>
      <c r="Z71" s="256"/>
      <c r="AA71" s="256"/>
      <c r="AB71" s="812">
        <f t="shared" ref="AB71" si="86">+$J71</f>
        <v>331</v>
      </c>
      <c r="AC71" s="827">
        <f t="shared" ref="AC71" si="87">+L71</f>
        <v>0</v>
      </c>
      <c r="AD71" s="44">
        <f t="shared" si="85"/>
        <v>3</v>
      </c>
      <c r="AE71" s="44">
        <f t="shared" si="85"/>
        <v>3</v>
      </c>
      <c r="AF71" s="44">
        <f t="shared" si="85"/>
        <v>0</v>
      </c>
      <c r="AG71" s="44">
        <f t="shared" si="84"/>
        <v>0</v>
      </c>
      <c r="AH71" s="44">
        <f t="shared" si="84"/>
        <v>0</v>
      </c>
      <c r="AI71" s="44">
        <f t="shared" si="84"/>
        <v>0</v>
      </c>
      <c r="AJ71" s="44">
        <f t="shared" si="84"/>
        <v>0</v>
      </c>
      <c r="AK71" s="812">
        <f t="shared" ref="AK71" si="88">+$J71</f>
        <v>331</v>
      </c>
      <c r="AL71" s="830">
        <f t="shared" si="65"/>
        <v>0</v>
      </c>
      <c r="AM71" s="44">
        <f t="shared" si="2"/>
        <v>0</v>
      </c>
      <c r="AN71" s="47"/>
      <c r="AO71" s="47"/>
      <c r="AP71" s="47"/>
      <c r="AQ71" s="47"/>
      <c r="AR71" s="47"/>
      <c r="AS71" s="47"/>
      <c r="AT71" s="812">
        <f t="shared" ref="AT71" si="89">+$J71</f>
        <v>331</v>
      </c>
      <c r="AU71" s="833">
        <f t="shared" si="67"/>
        <v>1</v>
      </c>
      <c r="AV71" s="44">
        <f t="shared" si="3"/>
        <v>1</v>
      </c>
      <c r="AW71" s="47">
        <v>1</v>
      </c>
      <c r="AX71" s="47"/>
      <c r="AY71" s="47"/>
      <c r="AZ71" s="47"/>
      <c r="BA71" s="47"/>
      <c r="BB71" s="47"/>
      <c r="BC71" s="812">
        <f t="shared" ref="BC71" si="90">+$J71</f>
        <v>331</v>
      </c>
      <c r="BD71" s="809">
        <f t="shared" si="69"/>
        <v>2</v>
      </c>
      <c r="BE71" s="44">
        <f t="shared" si="4"/>
        <v>2</v>
      </c>
      <c r="BF71" s="47">
        <v>2</v>
      </c>
      <c r="BG71" s="47"/>
      <c r="BH71" s="47"/>
      <c r="BI71" s="47"/>
      <c r="BJ71" s="47"/>
      <c r="BK71" s="47"/>
      <c r="BL71" s="812">
        <f t="shared" ref="BL71" si="91">+$J71</f>
        <v>331</v>
      </c>
      <c r="BM71" s="815">
        <f t="shared" si="71"/>
        <v>0</v>
      </c>
      <c r="BN71" s="44">
        <f t="shared" si="5"/>
        <v>0</v>
      </c>
      <c r="BO71" s="47"/>
      <c r="BP71" s="47"/>
      <c r="BQ71" s="47"/>
      <c r="BR71" s="47"/>
      <c r="BS71" s="47"/>
      <c r="BT71" s="47"/>
      <c r="BU71" s="818"/>
      <c r="BV71" s="819"/>
      <c r="BW71" s="819"/>
      <c r="BX71" s="819"/>
      <c r="BY71" s="819"/>
      <c r="BZ71" s="819"/>
      <c r="CA71" s="819"/>
      <c r="CB71" s="819"/>
      <c r="CC71" s="820"/>
    </row>
    <row r="72" spans="1:81" s="58" customFormat="1" ht="40.200000000000003" customHeight="1" x14ac:dyDescent="0.3">
      <c r="A72" s="34"/>
      <c r="B72" s="886"/>
      <c r="C72" s="869"/>
      <c r="D72" s="872"/>
      <c r="E72" s="852"/>
      <c r="F72" s="920"/>
      <c r="G72" s="852"/>
      <c r="H72" s="1273"/>
      <c r="I72" s="1185"/>
      <c r="J72" s="813"/>
      <c r="K72" s="855"/>
      <c r="L72" s="858"/>
      <c r="M72" s="861"/>
      <c r="N72" s="837"/>
      <c r="O72" s="840"/>
      <c r="P72" s="864"/>
      <c r="Q72" s="867"/>
      <c r="R72" s="813"/>
      <c r="S72" s="547" t="s">
        <v>5480</v>
      </c>
      <c r="T72" s="236"/>
      <c r="U72" s="236"/>
      <c r="V72" s="236"/>
      <c r="W72" s="39"/>
      <c r="X72" s="31"/>
      <c r="Y72" s="31"/>
      <c r="Z72" s="31"/>
      <c r="AA72" s="31"/>
      <c r="AB72" s="813"/>
      <c r="AC72" s="828"/>
      <c r="AD72" s="51">
        <f t="shared" si="85"/>
        <v>0</v>
      </c>
      <c r="AE72" s="51">
        <f t="shared" si="85"/>
        <v>0</v>
      </c>
      <c r="AF72" s="51">
        <f t="shared" si="85"/>
        <v>0</v>
      </c>
      <c r="AG72" s="51">
        <f t="shared" si="84"/>
        <v>0</v>
      </c>
      <c r="AH72" s="51">
        <f t="shared" si="84"/>
        <v>0</v>
      </c>
      <c r="AI72" s="51">
        <f t="shared" si="84"/>
        <v>0</v>
      </c>
      <c r="AJ72" s="51">
        <f t="shared" si="84"/>
        <v>0</v>
      </c>
      <c r="AK72" s="813"/>
      <c r="AL72" s="831"/>
      <c r="AM72" s="51">
        <f t="shared" si="2"/>
        <v>0</v>
      </c>
      <c r="AN72" s="257"/>
      <c r="AO72" s="257"/>
      <c r="AP72" s="257"/>
      <c r="AQ72" s="257"/>
      <c r="AR72" s="257"/>
      <c r="AS72" s="257"/>
      <c r="AT72" s="813"/>
      <c r="AU72" s="834"/>
      <c r="AV72" s="51">
        <f t="shared" si="3"/>
        <v>0</v>
      </c>
      <c r="AW72" s="257"/>
      <c r="AX72" s="257"/>
      <c r="AY72" s="257"/>
      <c r="AZ72" s="257"/>
      <c r="BA72" s="257"/>
      <c r="BB72" s="257"/>
      <c r="BC72" s="813"/>
      <c r="BD72" s="810"/>
      <c r="BE72" s="51">
        <f t="shared" si="4"/>
        <v>0</v>
      </c>
      <c r="BF72" s="257"/>
      <c r="BG72" s="257"/>
      <c r="BH72" s="257"/>
      <c r="BI72" s="257"/>
      <c r="BJ72" s="257"/>
      <c r="BK72" s="257"/>
      <c r="BL72" s="813"/>
      <c r="BM72" s="816"/>
      <c r="BN72" s="51">
        <f t="shared" si="5"/>
        <v>0</v>
      </c>
      <c r="BO72" s="257"/>
      <c r="BP72" s="257"/>
      <c r="BQ72" s="257"/>
      <c r="BR72" s="257"/>
      <c r="BS72" s="257"/>
      <c r="BT72" s="257"/>
      <c r="BU72" s="821"/>
      <c r="BV72" s="822"/>
      <c r="BW72" s="822"/>
      <c r="BX72" s="822"/>
      <c r="BY72" s="822"/>
      <c r="BZ72" s="822"/>
      <c r="CA72" s="822"/>
      <c r="CB72" s="822"/>
      <c r="CC72" s="823"/>
    </row>
    <row r="73" spans="1:81" s="58" customFormat="1" ht="40.200000000000003" customHeight="1" x14ac:dyDescent="0.3">
      <c r="A73" s="34"/>
      <c r="B73" s="886"/>
      <c r="C73" s="869"/>
      <c r="D73" s="872"/>
      <c r="E73" s="852"/>
      <c r="F73" s="920"/>
      <c r="G73" s="852"/>
      <c r="H73" s="1273"/>
      <c r="I73" s="1185"/>
      <c r="J73" s="813"/>
      <c r="K73" s="855"/>
      <c r="L73" s="858"/>
      <c r="M73" s="861"/>
      <c r="N73" s="837"/>
      <c r="O73" s="840"/>
      <c r="P73" s="864"/>
      <c r="Q73" s="867"/>
      <c r="R73" s="813"/>
      <c r="S73" s="39" t="s">
        <v>5481</v>
      </c>
      <c r="T73" s="236"/>
      <c r="U73" s="236"/>
      <c r="V73" s="236"/>
      <c r="W73" s="39"/>
      <c r="X73" s="31"/>
      <c r="Y73" s="31"/>
      <c r="Z73" s="31"/>
      <c r="AA73" s="31"/>
      <c r="AB73" s="813"/>
      <c r="AC73" s="828"/>
      <c r="AD73" s="51">
        <f t="shared" si="85"/>
        <v>0</v>
      </c>
      <c r="AE73" s="51">
        <f t="shared" si="85"/>
        <v>0</v>
      </c>
      <c r="AF73" s="51">
        <f t="shared" si="85"/>
        <v>0</v>
      </c>
      <c r="AG73" s="51">
        <f t="shared" si="84"/>
        <v>0</v>
      </c>
      <c r="AH73" s="51">
        <f t="shared" si="84"/>
        <v>0</v>
      </c>
      <c r="AI73" s="51">
        <f t="shared" si="84"/>
        <v>0</v>
      </c>
      <c r="AJ73" s="51">
        <f t="shared" si="84"/>
        <v>0</v>
      </c>
      <c r="AK73" s="813"/>
      <c r="AL73" s="831"/>
      <c r="AM73" s="51">
        <f t="shared" si="2"/>
        <v>0</v>
      </c>
      <c r="AN73" s="257"/>
      <c r="AO73" s="257"/>
      <c r="AP73" s="257"/>
      <c r="AQ73" s="257"/>
      <c r="AR73" s="257"/>
      <c r="AS73" s="257"/>
      <c r="AT73" s="813"/>
      <c r="AU73" s="834"/>
      <c r="AV73" s="51">
        <f t="shared" si="3"/>
        <v>0</v>
      </c>
      <c r="AW73" s="257"/>
      <c r="AX73" s="257"/>
      <c r="AY73" s="257"/>
      <c r="AZ73" s="257"/>
      <c r="BA73" s="257"/>
      <c r="BB73" s="257"/>
      <c r="BC73" s="813"/>
      <c r="BD73" s="810"/>
      <c r="BE73" s="51">
        <f t="shared" si="4"/>
        <v>0</v>
      </c>
      <c r="BF73" s="257"/>
      <c r="BG73" s="257"/>
      <c r="BH73" s="257"/>
      <c r="BI73" s="257"/>
      <c r="BJ73" s="257"/>
      <c r="BK73" s="257"/>
      <c r="BL73" s="813"/>
      <c r="BM73" s="816"/>
      <c r="BN73" s="51">
        <f t="shared" si="5"/>
        <v>0</v>
      </c>
      <c r="BO73" s="257"/>
      <c r="BP73" s="257"/>
      <c r="BQ73" s="257"/>
      <c r="BR73" s="257"/>
      <c r="BS73" s="257"/>
      <c r="BT73" s="257"/>
      <c r="BU73" s="821"/>
      <c r="BV73" s="822"/>
      <c r="BW73" s="822"/>
      <c r="BX73" s="822"/>
      <c r="BY73" s="822"/>
      <c r="BZ73" s="822"/>
      <c r="CA73" s="822"/>
      <c r="CB73" s="822"/>
      <c r="CC73" s="823"/>
    </row>
    <row r="74" spans="1:81" s="58" customFormat="1" ht="40.200000000000003" customHeight="1" thickBot="1" x14ac:dyDescent="0.35">
      <c r="A74" s="34"/>
      <c r="B74" s="886"/>
      <c r="C74" s="870"/>
      <c r="D74" s="873"/>
      <c r="E74" s="853"/>
      <c r="F74" s="1267"/>
      <c r="G74" s="853"/>
      <c r="H74" s="1274"/>
      <c r="I74" s="1186"/>
      <c r="J74" s="814"/>
      <c r="K74" s="856"/>
      <c r="L74" s="859"/>
      <c r="M74" s="862"/>
      <c r="N74" s="838"/>
      <c r="O74" s="841"/>
      <c r="P74" s="865"/>
      <c r="Q74" s="874"/>
      <c r="R74" s="814"/>
      <c r="S74" s="232" t="s">
        <v>5482</v>
      </c>
      <c r="T74" s="237"/>
      <c r="U74" s="237"/>
      <c r="V74" s="237"/>
      <c r="W74" s="232"/>
      <c r="X74" s="260"/>
      <c r="Y74" s="260"/>
      <c r="Z74" s="260"/>
      <c r="AA74" s="260"/>
      <c r="AB74" s="814"/>
      <c r="AC74" s="829"/>
      <c r="AD74" s="46">
        <f t="shared" si="85"/>
        <v>0</v>
      </c>
      <c r="AE74" s="46">
        <f t="shared" si="85"/>
        <v>0</v>
      </c>
      <c r="AF74" s="46">
        <f t="shared" si="85"/>
        <v>0</v>
      </c>
      <c r="AG74" s="46">
        <f t="shared" si="84"/>
        <v>0</v>
      </c>
      <c r="AH74" s="46">
        <f t="shared" si="84"/>
        <v>0</v>
      </c>
      <c r="AI74" s="46">
        <f t="shared" si="84"/>
        <v>0</v>
      </c>
      <c r="AJ74" s="46">
        <f t="shared" si="84"/>
        <v>0</v>
      </c>
      <c r="AK74" s="814"/>
      <c r="AL74" s="832"/>
      <c r="AM74" s="46">
        <f t="shared" si="2"/>
        <v>0</v>
      </c>
      <c r="AN74" s="49"/>
      <c r="AO74" s="49"/>
      <c r="AP74" s="49"/>
      <c r="AQ74" s="49"/>
      <c r="AR74" s="49"/>
      <c r="AS74" s="49"/>
      <c r="AT74" s="814"/>
      <c r="AU74" s="835"/>
      <c r="AV74" s="46">
        <f t="shared" si="3"/>
        <v>0</v>
      </c>
      <c r="AW74" s="49"/>
      <c r="AX74" s="49"/>
      <c r="AY74" s="49"/>
      <c r="AZ74" s="49"/>
      <c r="BA74" s="49"/>
      <c r="BB74" s="49"/>
      <c r="BC74" s="814"/>
      <c r="BD74" s="811"/>
      <c r="BE74" s="46">
        <f t="shared" si="4"/>
        <v>0</v>
      </c>
      <c r="BF74" s="49"/>
      <c r="BG74" s="49"/>
      <c r="BH74" s="49"/>
      <c r="BI74" s="49"/>
      <c r="BJ74" s="49"/>
      <c r="BK74" s="49"/>
      <c r="BL74" s="814"/>
      <c r="BM74" s="817"/>
      <c r="BN74" s="46">
        <f t="shared" si="5"/>
        <v>0</v>
      </c>
      <c r="BO74" s="49"/>
      <c r="BP74" s="49"/>
      <c r="BQ74" s="49"/>
      <c r="BR74" s="49"/>
      <c r="BS74" s="49"/>
      <c r="BT74" s="49"/>
      <c r="BU74" s="824"/>
      <c r="BV74" s="825"/>
      <c r="BW74" s="825"/>
      <c r="BX74" s="825"/>
      <c r="BY74" s="825"/>
      <c r="BZ74" s="825"/>
      <c r="CA74" s="825"/>
      <c r="CB74" s="825"/>
      <c r="CC74" s="826"/>
    </row>
    <row r="75" spans="1:81" s="58" customFormat="1" ht="40.200000000000003" customHeight="1" thickTop="1" x14ac:dyDescent="0.3">
      <c r="A75" s="34"/>
      <c r="B75" s="886"/>
      <c r="C75" s="868" t="s">
        <v>476</v>
      </c>
      <c r="D75" s="871">
        <v>4104</v>
      </c>
      <c r="E75" s="851" t="s">
        <v>4054</v>
      </c>
      <c r="F75" s="1266">
        <v>4104020</v>
      </c>
      <c r="G75" s="851" t="s">
        <v>5440</v>
      </c>
      <c r="H75" s="1272" t="s">
        <v>5441</v>
      </c>
      <c r="I75" s="1184">
        <v>2021004540037</v>
      </c>
      <c r="J75" s="812">
        <v>332</v>
      </c>
      <c r="K75" s="854" t="str">
        <f>+[6]Metas!K381</f>
        <v>Encuentros con empresarios del Departamento para socializar beneficios tributarios por la vinculación laboral de PcD</v>
      </c>
      <c r="L75" s="857"/>
      <c r="M75" s="860">
        <f t="shared" si="61"/>
        <v>1</v>
      </c>
      <c r="N75" s="836"/>
      <c r="O75" s="839">
        <v>1</v>
      </c>
      <c r="P75" s="863"/>
      <c r="Q75" s="866"/>
      <c r="R75" s="812">
        <f>+$J75</f>
        <v>332</v>
      </c>
      <c r="S75" s="547" t="s">
        <v>5483</v>
      </c>
      <c r="T75" s="235"/>
      <c r="U75" s="235"/>
      <c r="V75" s="235"/>
      <c r="W75" s="231"/>
      <c r="X75" s="256"/>
      <c r="Y75" s="256"/>
      <c r="Z75" s="256"/>
      <c r="AA75" s="256"/>
      <c r="AB75" s="812">
        <f t="shared" ref="AB75" si="92">+$J75</f>
        <v>332</v>
      </c>
      <c r="AC75" s="827">
        <f t="shared" ref="AC75" si="93">+L75</f>
        <v>0</v>
      </c>
      <c r="AD75" s="44">
        <f t="shared" si="85"/>
        <v>1</v>
      </c>
      <c r="AE75" s="44">
        <f t="shared" si="85"/>
        <v>1</v>
      </c>
      <c r="AF75" s="44">
        <f t="shared" si="85"/>
        <v>0</v>
      </c>
      <c r="AG75" s="44">
        <f t="shared" si="84"/>
        <v>0</v>
      </c>
      <c r="AH75" s="44">
        <f t="shared" si="84"/>
        <v>0</v>
      </c>
      <c r="AI75" s="44">
        <f t="shared" si="84"/>
        <v>0</v>
      </c>
      <c r="AJ75" s="44">
        <f t="shared" si="84"/>
        <v>0</v>
      </c>
      <c r="AK75" s="812">
        <f t="shared" ref="AK75" si="94">+$J75</f>
        <v>332</v>
      </c>
      <c r="AL75" s="830">
        <f t="shared" si="65"/>
        <v>0</v>
      </c>
      <c r="AM75" s="44">
        <f t="shared" si="2"/>
        <v>0</v>
      </c>
      <c r="AN75" s="47"/>
      <c r="AO75" s="47"/>
      <c r="AP75" s="47"/>
      <c r="AQ75" s="47"/>
      <c r="AR75" s="47"/>
      <c r="AS75" s="47"/>
      <c r="AT75" s="812">
        <f t="shared" ref="AT75" si="95">+$J75</f>
        <v>332</v>
      </c>
      <c r="AU75" s="833">
        <f t="shared" si="67"/>
        <v>1</v>
      </c>
      <c r="AV75" s="44">
        <f t="shared" si="3"/>
        <v>1</v>
      </c>
      <c r="AW75" s="47">
        <v>1</v>
      </c>
      <c r="AX75" s="47"/>
      <c r="AY75" s="47"/>
      <c r="AZ75" s="47"/>
      <c r="BA75" s="47"/>
      <c r="BB75" s="47"/>
      <c r="BC75" s="812">
        <f t="shared" ref="BC75" si="96">+$J75</f>
        <v>332</v>
      </c>
      <c r="BD75" s="809">
        <f t="shared" si="69"/>
        <v>0</v>
      </c>
      <c r="BE75" s="44">
        <f t="shared" si="4"/>
        <v>0</v>
      </c>
      <c r="BF75" s="47"/>
      <c r="BG75" s="47"/>
      <c r="BH75" s="47"/>
      <c r="BI75" s="47"/>
      <c r="BJ75" s="47"/>
      <c r="BK75" s="47"/>
      <c r="BL75" s="812">
        <f t="shared" ref="BL75" si="97">+$J75</f>
        <v>332</v>
      </c>
      <c r="BM75" s="815">
        <f t="shared" si="71"/>
        <v>0</v>
      </c>
      <c r="BN75" s="44">
        <f t="shared" si="5"/>
        <v>0</v>
      </c>
      <c r="BO75" s="47"/>
      <c r="BP75" s="47"/>
      <c r="BQ75" s="47"/>
      <c r="BR75" s="47"/>
      <c r="BS75" s="47"/>
      <c r="BT75" s="47"/>
      <c r="BU75" s="818"/>
      <c r="BV75" s="819"/>
      <c r="BW75" s="819"/>
      <c r="BX75" s="819"/>
      <c r="BY75" s="819"/>
      <c r="BZ75" s="819"/>
      <c r="CA75" s="819"/>
      <c r="CB75" s="819"/>
      <c r="CC75" s="820"/>
    </row>
    <row r="76" spans="1:81" s="58" customFormat="1" ht="40.200000000000003" customHeight="1" x14ac:dyDescent="0.3">
      <c r="A76" s="34"/>
      <c r="B76" s="886"/>
      <c r="C76" s="869"/>
      <c r="D76" s="872"/>
      <c r="E76" s="852"/>
      <c r="F76" s="920"/>
      <c r="G76" s="852"/>
      <c r="H76" s="1273"/>
      <c r="I76" s="1185"/>
      <c r="J76" s="813"/>
      <c r="K76" s="855"/>
      <c r="L76" s="858"/>
      <c r="M76" s="861"/>
      <c r="N76" s="837"/>
      <c r="O76" s="840"/>
      <c r="P76" s="864"/>
      <c r="Q76" s="867"/>
      <c r="R76" s="813"/>
      <c r="S76" s="547" t="s">
        <v>5484</v>
      </c>
      <c r="T76" s="236"/>
      <c r="U76" s="236"/>
      <c r="V76" s="236"/>
      <c r="W76" s="39"/>
      <c r="X76" s="31"/>
      <c r="Y76" s="31"/>
      <c r="Z76" s="31"/>
      <c r="AA76" s="31"/>
      <c r="AB76" s="813"/>
      <c r="AC76" s="828"/>
      <c r="AD76" s="51">
        <f t="shared" si="85"/>
        <v>0</v>
      </c>
      <c r="AE76" s="51">
        <f t="shared" si="85"/>
        <v>0</v>
      </c>
      <c r="AF76" s="51">
        <f t="shared" si="85"/>
        <v>0</v>
      </c>
      <c r="AG76" s="51">
        <f t="shared" si="84"/>
        <v>0</v>
      </c>
      <c r="AH76" s="51">
        <f t="shared" si="84"/>
        <v>0</v>
      </c>
      <c r="AI76" s="51">
        <f t="shared" si="84"/>
        <v>0</v>
      </c>
      <c r="AJ76" s="51">
        <f t="shared" si="84"/>
        <v>0</v>
      </c>
      <c r="AK76" s="813"/>
      <c r="AL76" s="831"/>
      <c r="AM76" s="51">
        <f t="shared" ref="AM76:AM122" si="98">SUM(AN76:AS76)</f>
        <v>0</v>
      </c>
      <c r="AN76" s="257"/>
      <c r="AO76" s="257"/>
      <c r="AP76" s="257"/>
      <c r="AQ76" s="257"/>
      <c r="AR76" s="257"/>
      <c r="AS76" s="257"/>
      <c r="AT76" s="813"/>
      <c r="AU76" s="834"/>
      <c r="AV76" s="51">
        <f t="shared" ref="AV76:AV122" si="99">SUM(AW76:BB76)</f>
        <v>0</v>
      </c>
      <c r="AW76" s="257"/>
      <c r="AX76" s="257"/>
      <c r="AY76" s="257"/>
      <c r="AZ76" s="257"/>
      <c r="BA76" s="257"/>
      <c r="BB76" s="257"/>
      <c r="BC76" s="813"/>
      <c r="BD76" s="810"/>
      <c r="BE76" s="51">
        <f t="shared" ref="BE76:BE122" si="100">SUM(BF76:BK76)</f>
        <v>0</v>
      </c>
      <c r="BF76" s="257"/>
      <c r="BG76" s="257"/>
      <c r="BH76" s="257"/>
      <c r="BI76" s="257"/>
      <c r="BJ76" s="257"/>
      <c r="BK76" s="257"/>
      <c r="BL76" s="813"/>
      <c r="BM76" s="816"/>
      <c r="BN76" s="51">
        <f t="shared" ref="BN76:BN122" si="101">SUM(BO76:BT76)</f>
        <v>0</v>
      </c>
      <c r="BO76" s="257"/>
      <c r="BP76" s="257"/>
      <c r="BQ76" s="257"/>
      <c r="BR76" s="257"/>
      <c r="BS76" s="257"/>
      <c r="BT76" s="257"/>
      <c r="BU76" s="821"/>
      <c r="BV76" s="822"/>
      <c r="BW76" s="822"/>
      <c r="BX76" s="822"/>
      <c r="BY76" s="822"/>
      <c r="BZ76" s="822"/>
      <c r="CA76" s="822"/>
      <c r="CB76" s="822"/>
      <c r="CC76" s="823"/>
    </row>
    <row r="77" spans="1:81" s="58" customFormat="1" ht="40.200000000000003" customHeight="1" x14ac:dyDescent="0.3">
      <c r="A77" s="34"/>
      <c r="B77" s="886"/>
      <c r="C77" s="869"/>
      <c r="D77" s="872"/>
      <c r="E77" s="852"/>
      <c r="F77" s="920"/>
      <c r="G77" s="852"/>
      <c r="H77" s="1273"/>
      <c r="I77" s="1185"/>
      <c r="J77" s="813"/>
      <c r="K77" s="855"/>
      <c r="L77" s="858"/>
      <c r="M77" s="861"/>
      <c r="N77" s="837"/>
      <c r="O77" s="840"/>
      <c r="P77" s="864"/>
      <c r="Q77" s="867"/>
      <c r="R77" s="813"/>
      <c r="S77" s="39" t="s">
        <v>5485</v>
      </c>
      <c r="T77" s="236"/>
      <c r="U77" s="236"/>
      <c r="V77" s="236"/>
      <c r="W77" s="39"/>
      <c r="X77" s="31"/>
      <c r="Y77" s="31"/>
      <c r="Z77" s="31"/>
      <c r="AA77" s="31"/>
      <c r="AB77" s="813"/>
      <c r="AC77" s="828"/>
      <c r="AD77" s="51">
        <f t="shared" si="85"/>
        <v>0</v>
      </c>
      <c r="AE77" s="51">
        <f t="shared" si="85"/>
        <v>0</v>
      </c>
      <c r="AF77" s="51">
        <f t="shared" si="85"/>
        <v>0</v>
      </c>
      <c r="AG77" s="51">
        <f t="shared" si="84"/>
        <v>0</v>
      </c>
      <c r="AH77" s="51">
        <f t="shared" si="84"/>
        <v>0</v>
      </c>
      <c r="AI77" s="51">
        <f t="shared" si="84"/>
        <v>0</v>
      </c>
      <c r="AJ77" s="51">
        <f t="shared" si="84"/>
        <v>0</v>
      </c>
      <c r="AK77" s="813"/>
      <c r="AL77" s="831"/>
      <c r="AM77" s="51">
        <f t="shared" si="98"/>
        <v>0</v>
      </c>
      <c r="AN77" s="257"/>
      <c r="AO77" s="257"/>
      <c r="AP77" s="257"/>
      <c r="AQ77" s="257"/>
      <c r="AR77" s="257"/>
      <c r="AS77" s="257"/>
      <c r="AT77" s="813"/>
      <c r="AU77" s="834"/>
      <c r="AV77" s="51">
        <f t="shared" si="99"/>
        <v>0</v>
      </c>
      <c r="AW77" s="257"/>
      <c r="AX77" s="257"/>
      <c r="AY77" s="257"/>
      <c r="AZ77" s="257"/>
      <c r="BA77" s="257"/>
      <c r="BB77" s="257"/>
      <c r="BC77" s="813"/>
      <c r="BD77" s="810"/>
      <c r="BE77" s="51">
        <f t="shared" si="100"/>
        <v>0</v>
      </c>
      <c r="BF77" s="257"/>
      <c r="BG77" s="257"/>
      <c r="BH77" s="257"/>
      <c r="BI77" s="257"/>
      <c r="BJ77" s="257"/>
      <c r="BK77" s="257"/>
      <c r="BL77" s="813"/>
      <c r="BM77" s="816"/>
      <c r="BN77" s="51">
        <f t="shared" si="101"/>
        <v>0</v>
      </c>
      <c r="BO77" s="257"/>
      <c r="BP77" s="257"/>
      <c r="BQ77" s="257"/>
      <c r="BR77" s="257"/>
      <c r="BS77" s="257"/>
      <c r="BT77" s="257"/>
      <c r="BU77" s="821"/>
      <c r="BV77" s="822"/>
      <c r="BW77" s="822"/>
      <c r="BX77" s="822"/>
      <c r="BY77" s="822"/>
      <c r="BZ77" s="822"/>
      <c r="CA77" s="822"/>
      <c r="CB77" s="822"/>
      <c r="CC77" s="823"/>
    </row>
    <row r="78" spans="1:81" s="58" customFormat="1" ht="40.200000000000003" customHeight="1" thickBot="1" x14ac:dyDescent="0.35">
      <c r="A78" s="34"/>
      <c r="B78" s="886"/>
      <c r="C78" s="869"/>
      <c r="D78" s="873"/>
      <c r="E78" s="853"/>
      <c r="F78" s="1267"/>
      <c r="G78" s="853"/>
      <c r="H78" s="1274"/>
      <c r="I78" s="1186"/>
      <c r="J78" s="814"/>
      <c r="K78" s="856"/>
      <c r="L78" s="859"/>
      <c r="M78" s="862"/>
      <c r="N78" s="838"/>
      <c r="O78" s="841"/>
      <c r="P78" s="865"/>
      <c r="Q78" s="874"/>
      <c r="R78" s="814"/>
      <c r="S78" s="232" t="s">
        <v>5486</v>
      </c>
      <c r="T78" s="237"/>
      <c r="U78" s="237"/>
      <c r="V78" s="237"/>
      <c r="W78" s="232"/>
      <c r="X78" s="260"/>
      <c r="Y78" s="260"/>
      <c r="Z78" s="260"/>
      <c r="AA78" s="260"/>
      <c r="AB78" s="814"/>
      <c r="AC78" s="829"/>
      <c r="AD78" s="46">
        <f t="shared" si="85"/>
        <v>0</v>
      </c>
      <c r="AE78" s="46">
        <f t="shared" si="85"/>
        <v>0</v>
      </c>
      <c r="AF78" s="46">
        <f t="shared" si="85"/>
        <v>0</v>
      </c>
      <c r="AG78" s="46">
        <f t="shared" si="84"/>
        <v>0</v>
      </c>
      <c r="AH78" s="46">
        <f t="shared" si="84"/>
        <v>0</v>
      </c>
      <c r="AI78" s="46">
        <f t="shared" si="84"/>
        <v>0</v>
      </c>
      <c r="AJ78" s="46">
        <f t="shared" si="84"/>
        <v>0</v>
      </c>
      <c r="AK78" s="814"/>
      <c r="AL78" s="832"/>
      <c r="AM78" s="46">
        <f t="shared" si="98"/>
        <v>0</v>
      </c>
      <c r="AN78" s="49"/>
      <c r="AO78" s="49"/>
      <c r="AP78" s="49"/>
      <c r="AQ78" s="49"/>
      <c r="AR78" s="49"/>
      <c r="AS78" s="49"/>
      <c r="AT78" s="814"/>
      <c r="AU78" s="835"/>
      <c r="AV78" s="46">
        <f t="shared" si="99"/>
        <v>0</v>
      </c>
      <c r="AW78" s="49"/>
      <c r="AX78" s="49"/>
      <c r="AY78" s="49"/>
      <c r="AZ78" s="49"/>
      <c r="BA78" s="49"/>
      <c r="BB78" s="49"/>
      <c r="BC78" s="814"/>
      <c r="BD78" s="811"/>
      <c r="BE78" s="46">
        <f t="shared" si="100"/>
        <v>0</v>
      </c>
      <c r="BF78" s="49"/>
      <c r="BG78" s="49"/>
      <c r="BH78" s="49"/>
      <c r="BI78" s="49"/>
      <c r="BJ78" s="49"/>
      <c r="BK78" s="49"/>
      <c r="BL78" s="814"/>
      <c r="BM78" s="817"/>
      <c r="BN78" s="46">
        <f t="shared" si="101"/>
        <v>0</v>
      </c>
      <c r="BO78" s="49"/>
      <c r="BP78" s="49"/>
      <c r="BQ78" s="49"/>
      <c r="BR78" s="49"/>
      <c r="BS78" s="49"/>
      <c r="BT78" s="49"/>
      <c r="BU78" s="824"/>
      <c r="BV78" s="825"/>
      <c r="BW78" s="825"/>
      <c r="BX78" s="825"/>
      <c r="BY78" s="825"/>
      <c r="BZ78" s="825"/>
      <c r="CA78" s="825"/>
      <c r="CB78" s="825"/>
      <c r="CC78" s="826"/>
    </row>
    <row r="79" spans="1:81" s="58" customFormat="1" ht="40.200000000000003" customHeight="1" thickTop="1" x14ac:dyDescent="0.3">
      <c r="A79" s="34"/>
      <c r="B79" s="886"/>
      <c r="C79" s="869"/>
      <c r="D79" s="871">
        <v>4104</v>
      </c>
      <c r="E79" s="851" t="s">
        <v>4054</v>
      </c>
      <c r="F79" s="1266">
        <v>4104020</v>
      </c>
      <c r="G79" s="851" t="s">
        <v>5440</v>
      </c>
      <c r="H79" s="1272" t="s">
        <v>5441</v>
      </c>
      <c r="I79" s="1184">
        <v>2021004540037</v>
      </c>
      <c r="J79" s="812">
        <v>333</v>
      </c>
      <c r="K79" s="854" t="str">
        <f>+[6]Metas!K382</f>
        <v>PcD vinculadas laboralmente</v>
      </c>
      <c r="L79" s="857"/>
      <c r="M79" s="860">
        <f t="shared" si="61"/>
        <v>42</v>
      </c>
      <c r="N79" s="836"/>
      <c r="O79" s="839">
        <v>12</v>
      </c>
      <c r="P79" s="863">
        <v>15</v>
      </c>
      <c r="Q79" s="866">
        <v>15</v>
      </c>
      <c r="R79" s="812">
        <f>+$J79</f>
        <v>333</v>
      </c>
      <c r="S79" s="231" t="s">
        <v>5487</v>
      </c>
      <c r="T79" s="235"/>
      <c r="U79" s="235"/>
      <c r="V79" s="235"/>
      <c r="W79" s="231"/>
      <c r="X79" s="256"/>
      <c r="Y79" s="256"/>
      <c r="Z79" s="256"/>
      <c r="AA79" s="256"/>
      <c r="AB79" s="812">
        <f t="shared" ref="AB79" si="102">+$J79</f>
        <v>333</v>
      </c>
      <c r="AC79" s="827">
        <f t="shared" ref="AC79" si="103">+L79</f>
        <v>0</v>
      </c>
      <c r="AD79" s="44">
        <f t="shared" si="85"/>
        <v>22</v>
      </c>
      <c r="AE79" s="44">
        <f t="shared" si="85"/>
        <v>22</v>
      </c>
      <c r="AF79" s="44">
        <f t="shared" si="85"/>
        <v>0</v>
      </c>
      <c r="AG79" s="44">
        <f t="shared" si="84"/>
        <v>0</v>
      </c>
      <c r="AH79" s="44">
        <f t="shared" si="84"/>
        <v>0</v>
      </c>
      <c r="AI79" s="44">
        <f t="shared" si="84"/>
        <v>0</v>
      </c>
      <c r="AJ79" s="44">
        <f t="shared" si="84"/>
        <v>0</v>
      </c>
      <c r="AK79" s="812">
        <f t="shared" ref="AK79" si="104">+$J79</f>
        <v>333</v>
      </c>
      <c r="AL79" s="830">
        <f t="shared" si="65"/>
        <v>0</v>
      </c>
      <c r="AM79" s="44">
        <f t="shared" si="98"/>
        <v>0</v>
      </c>
      <c r="AN79" s="47"/>
      <c r="AO79" s="47"/>
      <c r="AP79" s="47"/>
      <c r="AQ79" s="47"/>
      <c r="AR79" s="47"/>
      <c r="AS79" s="47"/>
      <c r="AT79" s="812">
        <f t="shared" ref="AT79" si="105">+$J79</f>
        <v>333</v>
      </c>
      <c r="AU79" s="833">
        <f t="shared" si="67"/>
        <v>12</v>
      </c>
      <c r="AV79" s="44">
        <f t="shared" si="99"/>
        <v>6</v>
      </c>
      <c r="AW79" s="47">
        <v>6</v>
      </c>
      <c r="AX79" s="47"/>
      <c r="AY79" s="47"/>
      <c r="AZ79" s="47"/>
      <c r="BA79" s="47"/>
      <c r="BB79" s="47"/>
      <c r="BC79" s="812">
        <f t="shared" ref="BC79" si="106">+$J79</f>
        <v>333</v>
      </c>
      <c r="BD79" s="809">
        <f t="shared" si="69"/>
        <v>15</v>
      </c>
      <c r="BE79" s="44">
        <f t="shared" si="100"/>
        <v>8</v>
      </c>
      <c r="BF79" s="47">
        <v>8</v>
      </c>
      <c r="BG79" s="47"/>
      <c r="BH79" s="47"/>
      <c r="BI79" s="47"/>
      <c r="BJ79" s="47"/>
      <c r="BK79" s="47"/>
      <c r="BL79" s="812">
        <f t="shared" ref="BL79" si="107">+$J79</f>
        <v>333</v>
      </c>
      <c r="BM79" s="815">
        <f t="shared" si="71"/>
        <v>15</v>
      </c>
      <c r="BN79" s="44">
        <f t="shared" si="101"/>
        <v>8</v>
      </c>
      <c r="BO79" s="47">
        <v>8</v>
      </c>
      <c r="BP79" s="47"/>
      <c r="BQ79" s="47"/>
      <c r="BR79" s="47"/>
      <c r="BS79" s="47"/>
      <c r="BT79" s="47"/>
      <c r="BU79" s="818"/>
      <c r="BV79" s="819"/>
      <c r="BW79" s="819"/>
      <c r="BX79" s="819"/>
      <c r="BY79" s="819"/>
      <c r="BZ79" s="819"/>
      <c r="CA79" s="819"/>
      <c r="CB79" s="819"/>
      <c r="CC79" s="820"/>
    </row>
    <row r="80" spans="1:81" s="58" customFormat="1" ht="40.200000000000003" customHeight="1" x14ac:dyDescent="0.3">
      <c r="A80" s="34"/>
      <c r="B80" s="886"/>
      <c r="C80" s="869"/>
      <c r="D80" s="872"/>
      <c r="E80" s="852"/>
      <c r="F80" s="920"/>
      <c r="G80" s="852"/>
      <c r="H80" s="1273"/>
      <c r="I80" s="1185"/>
      <c r="J80" s="813"/>
      <c r="K80" s="855"/>
      <c r="L80" s="858"/>
      <c r="M80" s="861"/>
      <c r="N80" s="837"/>
      <c r="O80" s="840"/>
      <c r="P80" s="864"/>
      <c r="Q80" s="867"/>
      <c r="R80" s="813"/>
      <c r="S80" s="39" t="s">
        <v>5488</v>
      </c>
      <c r="T80" s="236"/>
      <c r="U80" s="236"/>
      <c r="V80" s="236"/>
      <c r="W80" s="39"/>
      <c r="X80" s="31"/>
      <c r="Y80" s="31"/>
      <c r="Z80" s="31"/>
      <c r="AA80" s="31"/>
      <c r="AB80" s="813"/>
      <c r="AC80" s="828"/>
      <c r="AD80" s="51">
        <f t="shared" si="85"/>
        <v>0</v>
      </c>
      <c r="AE80" s="51">
        <f t="shared" si="85"/>
        <v>0</v>
      </c>
      <c r="AF80" s="51">
        <f t="shared" si="85"/>
        <v>0</v>
      </c>
      <c r="AG80" s="51">
        <f t="shared" si="84"/>
        <v>0</v>
      </c>
      <c r="AH80" s="51">
        <f t="shared" si="84"/>
        <v>0</v>
      </c>
      <c r="AI80" s="51">
        <f t="shared" si="84"/>
        <v>0</v>
      </c>
      <c r="AJ80" s="51">
        <f t="shared" si="84"/>
        <v>0</v>
      </c>
      <c r="AK80" s="813"/>
      <c r="AL80" s="831"/>
      <c r="AM80" s="51">
        <f t="shared" si="98"/>
        <v>0</v>
      </c>
      <c r="AN80" s="257"/>
      <c r="AO80" s="257"/>
      <c r="AP80" s="257"/>
      <c r="AQ80" s="257"/>
      <c r="AR80" s="257"/>
      <c r="AS80" s="257"/>
      <c r="AT80" s="813"/>
      <c r="AU80" s="834"/>
      <c r="AV80" s="51">
        <f t="shared" si="99"/>
        <v>0</v>
      </c>
      <c r="AW80" s="257"/>
      <c r="AX80" s="257"/>
      <c r="AY80" s="257"/>
      <c r="AZ80" s="257"/>
      <c r="BA80" s="257"/>
      <c r="BB80" s="257"/>
      <c r="BC80" s="813"/>
      <c r="BD80" s="810"/>
      <c r="BE80" s="51">
        <f t="shared" si="100"/>
        <v>0</v>
      </c>
      <c r="BF80" s="257"/>
      <c r="BG80" s="257"/>
      <c r="BH80" s="257"/>
      <c r="BI80" s="257"/>
      <c r="BJ80" s="257"/>
      <c r="BK80" s="257"/>
      <c r="BL80" s="813"/>
      <c r="BM80" s="816"/>
      <c r="BN80" s="51">
        <f t="shared" si="101"/>
        <v>0</v>
      </c>
      <c r="BO80" s="257"/>
      <c r="BP80" s="257"/>
      <c r="BQ80" s="257"/>
      <c r="BR80" s="257"/>
      <c r="BS80" s="257"/>
      <c r="BT80" s="257"/>
      <c r="BU80" s="821"/>
      <c r="BV80" s="822"/>
      <c r="BW80" s="822"/>
      <c r="BX80" s="822"/>
      <c r="BY80" s="822"/>
      <c r="BZ80" s="822"/>
      <c r="CA80" s="822"/>
      <c r="CB80" s="822"/>
      <c r="CC80" s="823"/>
    </row>
    <row r="81" spans="1:81" s="58" customFormat="1" ht="40.200000000000003" customHeight="1" x14ac:dyDescent="0.3">
      <c r="A81" s="34"/>
      <c r="B81" s="886"/>
      <c r="C81" s="869"/>
      <c r="D81" s="872"/>
      <c r="E81" s="852"/>
      <c r="F81" s="920"/>
      <c r="G81" s="852"/>
      <c r="H81" s="1273"/>
      <c r="I81" s="1185"/>
      <c r="J81" s="813"/>
      <c r="K81" s="855"/>
      <c r="L81" s="858"/>
      <c r="M81" s="861"/>
      <c r="N81" s="837"/>
      <c r="O81" s="840"/>
      <c r="P81" s="864"/>
      <c r="Q81" s="867"/>
      <c r="R81" s="813"/>
      <c r="S81" s="39" t="s">
        <v>5489</v>
      </c>
      <c r="T81" s="236"/>
      <c r="U81" s="236"/>
      <c r="V81" s="236"/>
      <c r="W81" s="39"/>
      <c r="X81" s="31"/>
      <c r="Y81" s="31"/>
      <c r="Z81" s="31"/>
      <c r="AA81" s="31"/>
      <c r="AB81" s="813"/>
      <c r="AC81" s="828"/>
      <c r="AD81" s="51">
        <f t="shared" si="85"/>
        <v>0</v>
      </c>
      <c r="AE81" s="51">
        <f t="shared" si="85"/>
        <v>0</v>
      </c>
      <c r="AF81" s="51">
        <f t="shared" si="85"/>
        <v>0</v>
      </c>
      <c r="AG81" s="51">
        <f t="shared" si="84"/>
        <v>0</v>
      </c>
      <c r="AH81" s="51">
        <f t="shared" si="84"/>
        <v>0</v>
      </c>
      <c r="AI81" s="51">
        <f t="shared" si="84"/>
        <v>0</v>
      </c>
      <c r="AJ81" s="51">
        <f t="shared" si="84"/>
        <v>0</v>
      </c>
      <c r="AK81" s="813"/>
      <c r="AL81" s="831"/>
      <c r="AM81" s="51">
        <f t="shared" si="98"/>
        <v>0</v>
      </c>
      <c r="AN81" s="257"/>
      <c r="AO81" s="257"/>
      <c r="AP81" s="257"/>
      <c r="AQ81" s="257"/>
      <c r="AR81" s="257"/>
      <c r="AS81" s="257"/>
      <c r="AT81" s="813"/>
      <c r="AU81" s="834"/>
      <c r="AV81" s="51">
        <f t="shared" si="99"/>
        <v>0</v>
      </c>
      <c r="AW81" s="257"/>
      <c r="AX81" s="257"/>
      <c r="AY81" s="257"/>
      <c r="AZ81" s="257"/>
      <c r="BA81" s="257"/>
      <c r="BB81" s="257"/>
      <c r="BC81" s="813"/>
      <c r="BD81" s="810"/>
      <c r="BE81" s="51">
        <f t="shared" si="100"/>
        <v>0</v>
      </c>
      <c r="BF81" s="257"/>
      <c r="BG81" s="257"/>
      <c r="BH81" s="257"/>
      <c r="BI81" s="257"/>
      <c r="BJ81" s="257"/>
      <c r="BK81" s="257"/>
      <c r="BL81" s="813"/>
      <c r="BM81" s="816"/>
      <c r="BN81" s="51">
        <f t="shared" si="101"/>
        <v>0</v>
      </c>
      <c r="BO81" s="257"/>
      <c r="BP81" s="257"/>
      <c r="BQ81" s="257"/>
      <c r="BR81" s="257"/>
      <c r="BS81" s="257"/>
      <c r="BT81" s="257"/>
      <c r="BU81" s="821"/>
      <c r="BV81" s="822"/>
      <c r="BW81" s="822"/>
      <c r="BX81" s="822"/>
      <c r="BY81" s="822"/>
      <c r="BZ81" s="822"/>
      <c r="CA81" s="822"/>
      <c r="CB81" s="822"/>
      <c r="CC81" s="823"/>
    </row>
    <row r="82" spans="1:81" s="58" customFormat="1" ht="40.200000000000003" customHeight="1" thickBot="1" x14ac:dyDescent="0.35">
      <c r="A82" s="34"/>
      <c r="B82" s="886"/>
      <c r="C82" s="870"/>
      <c r="D82" s="873"/>
      <c r="E82" s="853"/>
      <c r="F82" s="1267"/>
      <c r="G82" s="853"/>
      <c r="H82" s="1274"/>
      <c r="I82" s="1186"/>
      <c r="J82" s="814"/>
      <c r="K82" s="856"/>
      <c r="L82" s="859"/>
      <c r="M82" s="862"/>
      <c r="N82" s="838"/>
      <c r="O82" s="841"/>
      <c r="P82" s="865"/>
      <c r="Q82" s="874"/>
      <c r="R82" s="814"/>
      <c r="S82" s="232" t="s">
        <v>5490</v>
      </c>
      <c r="T82" s="237"/>
      <c r="U82" s="237"/>
      <c r="V82" s="237"/>
      <c r="W82" s="232"/>
      <c r="X82" s="260"/>
      <c r="Y82" s="260"/>
      <c r="Z82" s="260"/>
      <c r="AA82" s="260"/>
      <c r="AB82" s="814"/>
      <c r="AC82" s="829"/>
      <c r="AD82" s="46">
        <f t="shared" si="85"/>
        <v>0</v>
      </c>
      <c r="AE82" s="46">
        <f t="shared" si="85"/>
        <v>0</v>
      </c>
      <c r="AF82" s="46">
        <f t="shared" si="85"/>
        <v>0</v>
      </c>
      <c r="AG82" s="46">
        <f t="shared" si="84"/>
        <v>0</v>
      </c>
      <c r="AH82" s="46">
        <f t="shared" si="84"/>
        <v>0</v>
      </c>
      <c r="AI82" s="46">
        <f t="shared" si="84"/>
        <v>0</v>
      </c>
      <c r="AJ82" s="46">
        <f t="shared" si="84"/>
        <v>0</v>
      </c>
      <c r="AK82" s="814"/>
      <c r="AL82" s="832"/>
      <c r="AM82" s="46">
        <f t="shared" si="98"/>
        <v>0</v>
      </c>
      <c r="AN82" s="49"/>
      <c r="AO82" s="49"/>
      <c r="AP82" s="49"/>
      <c r="AQ82" s="49"/>
      <c r="AR82" s="49"/>
      <c r="AS82" s="49"/>
      <c r="AT82" s="814"/>
      <c r="AU82" s="835"/>
      <c r="AV82" s="46">
        <f t="shared" si="99"/>
        <v>0</v>
      </c>
      <c r="AW82" s="49"/>
      <c r="AX82" s="49"/>
      <c r="AY82" s="49"/>
      <c r="AZ82" s="49"/>
      <c r="BA82" s="49"/>
      <c r="BB82" s="49"/>
      <c r="BC82" s="814"/>
      <c r="BD82" s="811"/>
      <c r="BE82" s="46">
        <f t="shared" si="100"/>
        <v>0</v>
      </c>
      <c r="BF82" s="49"/>
      <c r="BG82" s="49"/>
      <c r="BH82" s="49"/>
      <c r="BI82" s="49"/>
      <c r="BJ82" s="49"/>
      <c r="BK82" s="49"/>
      <c r="BL82" s="814"/>
      <c r="BM82" s="817"/>
      <c r="BN82" s="46">
        <f t="shared" si="101"/>
        <v>0</v>
      </c>
      <c r="BO82" s="49"/>
      <c r="BP82" s="49"/>
      <c r="BQ82" s="49"/>
      <c r="BR82" s="49"/>
      <c r="BS82" s="49"/>
      <c r="BT82" s="49"/>
      <c r="BU82" s="824"/>
      <c r="BV82" s="825"/>
      <c r="BW82" s="825"/>
      <c r="BX82" s="825"/>
      <c r="BY82" s="825"/>
      <c r="BZ82" s="825"/>
      <c r="CA82" s="825"/>
      <c r="CB82" s="825"/>
      <c r="CC82" s="826"/>
    </row>
    <row r="83" spans="1:81" s="58" customFormat="1" ht="40.200000000000003" customHeight="1" thickTop="1" x14ac:dyDescent="0.3">
      <c r="A83" s="34"/>
      <c r="B83" s="886"/>
      <c r="C83" s="868" t="s">
        <v>479</v>
      </c>
      <c r="D83" s="871">
        <v>4104</v>
      </c>
      <c r="E83" s="851" t="s">
        <v>4054</v>
      </c>
      <c r="F83" s="1266">
        <v>4104020</v>
      </c>
      <c r="G83" s="851" t="s">
        <v>5440</v>
      </c>
      <c r="H83" s="1272" t="s">
        <v>5441</v>
      </c>
      <c r="I83" s="1184">
        <v>2021004540037</v>
      </c>
      <c r="J83" s="812">
        <v>334</v>
      </c>
      <c r="K83" s="854" t="str">
        <f>+[6]Metas!K383</f>
        <v>Capacitaciones dirigidas a PcD</v>
      </c>
      <c r="L83" s="857"/>
      <c r="M83" s="860">
        <f>SUM(N83:Q83)</f>
        <v>1</v>
      </c>
      <c r="N83" s="836"/>
      <c r="O83" s="839">
        <v>1</v>
      </c>
      <c r="P83" s="863"/>
      <c r="Q83" s="866"/>
      <c r="R83" s="812">
        <f>+$J83</f>
        <v>334</v>
      </c>
      <c r="S83" s="1277" t="s">
        <v>5491</v>
      </c>
      <c r="T83" s="235"/>
      <c r="U83" s="235"/>
      <c r="V83" s="235"/>
      <c r="W83" s="231"/>
      <c r="X83" s="256"/>
      <c r="Y83" s="256"/>
      <c r="Z83" s="256"/>
      <c r="AA83" s="256"/>
      <c r="AB83" s="812">
        <f t="shared" ref="AB83" si="108">+$J83</f>
        <v>334</v>
      </c>
      <c r="AC83" s="827">
        <f t="shared" ref="AC83" si="109">+L83</f>
        <v>0</v>
      </c>
      <c r="AD83" s="44">
        <f t="shared" si="85"/>
        <v>2</v>
      </c>
      <c r="AE83" s="44">
        <f t="shared" si="85"/>
        <v>2</v>
      </c>
      <c r="AF83" s="44">
        <f t="shared" si="85"/>
        <v>0</v>
      </c>
      <c r="AG83" s="44">
        <f t="shared" si="84"/>
        <v>0</v>
      </c>
      <c r="AH83" s="44">
        <f t="shared" si="84"/>
        <v>0</v>
      </c>
      <c r="AI83" s="44">
        <f t="shared" si="84"/>
        <v>0</v>
      </c>
      <c r="AJ83" s="44">
        <f t="shared" si="84"/>
        <v>0</v>
      </c>
      <c r="AK83" s="812">
        <f t="shared" ref="AK83" si="110">+$J83</f>
        <v>334</v>
      </c>
      <c r="AL83" s="830">
        <f>+N83</f>
        <v>0</v>
      </c>
      <c r="AM83" s="44">
        <f t="shared" si="98"/>
        <v>0</v>
      </c>
      <c r="AN83" s="47"/>
      <c r="AO83" s="47"/>
      <c r="AP83" s="47"/>
      <c r="AQ83" s="47"/>
      <c r="AR83" s="47"/>
      <c r="AS83" s="47"/>
      <c r="AT83" s="812">
        <f t="shared" ref="AT83" si="111">+$J83</f>
        <v>334</v>
      </c>
      <c r="AU83" s="833">
        <f>+O83</f>
        <v>1</v>
      </c>
      <c r="AV83" s="44">
        <f t="shared" si="99"/>
        <v>2</v>
      </c>
      <c r="AW83" s="47">
        <v>2</v>
      </c>
      <c r="AX83" s="47"/>
      <c r="AY83" s="47"/>
      <c r="AZ83" s="47"/>
      <c r="BA83" s="47"/>
      <c r="BB83" s="47"/>
      <c r="BC83" s="812">
        <f t="shared" ref="BC83" si="112">+$J83</f>
        <v>334</v>
      </c>
      <c r="BD83" s="809">
        <f>+P83</f>
        <v>0</v>
      </c>
      <c r="BE83" s="44">
        <f t="shared" si="100"/>
        <v>0</v>
      </c>
      <c r="BF83" s="47"/>
      <c r="BG83" s="47"/>
      <c r="BH83" s="47"/>
      <c r="BI83" s="47"/>
      <c r="BJ83" s="47"/>
      <c r="BK83" s="47"/>
      <c r="BL83" s="812">
        <f t="shared" ref="BL83" si="113">+$J83</f>
        <v>334</v>
      </c>
      <c r="BM83" s="815">
        <f>+Q83</f>
        <v>0</v>
      </c>
      <c r="BN83" s="44">
        <f t="shared" si="101"/>
        <v>0</v>
      </c>
      <c r="BO83" s="47"/>
      <c r="BP83" s="47"/>
      <c r="BQ83" s="47"/>
      <c r="BR83" s="47"/>
      <c r="BS83" s="47"/>
      <c r="BT83" s="47"/>
      <c r="BU83" s="818"/>
      <c r="BV83" s="819"/>
      <c r="BW83" s="819"/>
      <c r="BX83" s="819"/>
      <c r="BY83" s="819"/>
      <c r="BZ83" s="819"/>
      <c r="CA83" s="819"/>
      <c r="CB83" s="819"/>
      <c r="CC83" s="820"/>
    </row>
    <row r="84" spans="1:81" s="58" customFormat="1" ht="40.200000000000003" customHeight="1" x14ac:dyDescent="0.3">
      <c r="A84" s="34"/>
      <c r="B84" s="886"/>
      <c r="C84" s="869"/>
      <c r="D84" s="872"/>
      <c r="E84" s="852"/>
      <c r="F84" s="920"/>
      <c r="G84" s="852"/>
      <c r="H84" s="1273"/>
      <c r="I84" s="1185"/>
      <c r="J84" s="813"/>
      <c r="K84" s="855"/>
      <c r="L84" s="858"/>
      <c r="M84" s="861"/>
      <c r="N84" s="837"/>
      <c r="O84" s="840"/>
      <c r="P84" s="864"/>
      <c r="Q84" s="867"/>
      <c r="R84" s="813"/>
      <c r="S84" s="1278"/>
      <c r="T84" s="236"/>
      <c r="U84" s="236"/>
      <c r="V84" s="236"/>
      <c r="W84" s="39"/>
      <c r="X84" s="31"/>
      <c r="Y84" s="31"/>
      <c r="Z84" s="31"/>
      <c r="AA84" s="31"/>
      <c r="AB84" s="813"/>
      <c r="AC84" s="828"/>
      <c r="AD84" s="51">
        <f t="shared" si="85"/>
        <v>0</v>
      </c>
      <c r="AE84" s="51">
        <f t="shared" si="85"/>
        <v>0</v>
      </c>
      <c r="AF84" s="51">
        <f t="shared" si="85"/>
        <v>0</v>
      </c>
      <c r="AG84" s="51">
        <f t="shared" si="84"/>
        <v>0</v>
      </c>
      <c r="AH84" s="51">
        <f t="shared" si="84"/>
        <v>0</v>
      </c>
      <c r="AI84" s="51">
        <f t="shared" si="84"/>
        <v>0</v>
      </c>
      <c r="AJ84" s="51">
        <f t="shared" si="84"/>
        <v>0</v>
      </c>
      <c r="AK84" s="813"/>
      <c r="AL84" s="831"/>
      <c r="AM84" s="51">
        <f t="shared" si="98"/>
        <v>0</v>
      </c>
      <c r="AN84" s="257"/>
      <c r="AO84" s="257"/>
      <c r="AP84" s="257"/>
      <c r="AQ84" s="257"/>
      <c r="AR84" s="257"/>
      <c r="AS84" s="257"/>
      <c r="AT84" s="813"/>
      <c r="AU84" s="834"/>
      <c r="AV84" s="51">
        <f t="shared" si="99"/>
        <v>0</v>
      </c>
      <c r="AW84" s="257"/>
      <c r="AX84" s="257"/>
      <c r="AY84" s="257"/>
      <c r="AZ84" s="257"/>
      <c r="BA84" s="257"/>
      <c r="BB84" s="257"/>
      <c r="BC84" s="813"/>
      <c r="BD84" s="810"/>
      <c r="BE84" s="51">
        <f t="shared" si="100"/>
        <v>0</v>
      </c>
      <c r="BF84" s="257"/>
      <c r="BG84" s="257"/>
      <c r="BH84" s="257"/>
      <c r="BI84" s="257"/>
      <c r="BJ84" s="257"/>
      <c r="BK84" s="257"/>
      <c r="BL84" s="813"/>
      <c r="BM84" s="816"/>
      <c r="BN84" s="51">
        <f t="shared" si="101"/>
        <v>0</v>
      </c>
      <c r="BO84" s="257"/>
      <c r="BP84" s="257"/>
      <c r="BQ84" s="257"/>
      <c r="BR84" s="257"/>
      <c r="BS84" s="257"/>
      <c r="BT84" s="257"/>
      <c r="BU84" s="821"/>
      <c r="BV84" s="822"/>
      <c r="BW84" s="822"/>
      <c r="BX84" s="822"/>
      <c r="BY84" s="822"/>
      <c r="BZ84" s="822"/>
      <c r="CA84" s="822"/>
      <c r="CB84" s="822"/>
      <c r="CC84" s="823"/>
    </row>
    <row r="85" spans="1:81" s="58" customFormat="1" ht="40.200000000000003" customHeight="1" x14ac:dyDescent="0.3">
      <c r="A85" s="34"/>
      <c r="B85" s="886"/>
      <c r="C85" s="869"/>
      <c r="D85" s="872"/>
      <c r="E85" s="852"/>
      <c r="F85" s="920"/>
      <c r="G85" s="852"/>
      <c r="H85" s="1273"/>
      <c r="I85" s="1185"/>
      <c r="J85" s="813"/>
      <c r="K85" s="855"/>
      <c r="L85" s="858"/>
      <c r="M85" s="861"/>
      <c r="N85" s="837"/>
      <c r="O85" s="840"/>
      <c r="P85" s="864"/>
      <c r="Q85" s="867"/>
      <c r="R85" s="813"/>
      <c r="S85" s="1275" t="s">
        <v>5492</v>
      </c>
      <c r="T85" s="236"/>
      <c r="U85" s="236"/>
      <c r="V85" s="236"/>
      <c r="W85" s="39"/>
      <c r="X85" s="31"/>
      <c r="Y85" s="31"/>
      <c r="Z85" s="31"/>
      <c r="AA85" s="31"/>
      <c r="AB85" s="813"/>
      <c r="AC85" s="828"/>
      <c r="AD85" s="51">
        <f t="shared" si="85"/>
        <v>0</v>
      </c>
      <c r="AE85" s="51">
        <f t="shared" si="85"/>
        <v>0</v>
      </c>
      <c r="AF85" s="51">
        <f t="shared" si="85"/>
        <v>0</v>
      </c>
      <c r="AG85" s="51">
        <f t="shared" si="84"/>
        <v>0</v>
      </c>
      <c r="AH85" s="51">
        <f t="shared" si="84"/>
        <v>0</v>
      </c>
      <c r="AI85" s="51">
        <f t="shared" si="84"/>
        <v>0</v>
      </c>
      <c r="AJ85" s="51">
        <f t="shared" si="84"/>
        <v>0</v>
      </c>
      <c r="AK85" s="813"/>
      <c r="AL85" s="831"/>
      <c r="AM85" s="51">
        <f t="shared" si="98"/>
        <v>0</v>
      </c>
      <c r="AN85" s="257"/>
      <c r="AO85" s="257"/>
      <c r="AP85" s="257"/>
      <c r="AQ85" s="257"/>
      <c r="AR85" s="257"/>
      <c r="AS85" s="257"/>
      <c r="AT85" s="813"/>
      <c r="AU85" s="834"/>
      <c r="AV85" s="51">
        <f t="shared" si="99"/>
        <v>0</v>
      </c>
      <c r="AW85" s="257"/>
      <c r="AX85" s="257"/>
      <c r="AY85" s="257"/>
      <c r="AZ85" s="257"/>
      <c r="BA85" s="257"/>
      <c r="BB85" s="257"/>
      <c r="BC85" s="813"/>
      <c r="BD85" s="810"/>
      <c r="BE85" s="51">
        <f t="shared" si="100"/>
        <v>0</v>
      </c>
      <c r="BF85" s="257"/>
      <c r="BG85" s="257"/>
      <c r="BH85" s="257"/>
      <c r="BI85" s="257"/>
      <c r="BJ85" s="257"/>
      <c r="BK85" s="257"/>
      <c r="BL85" s="813"/>
      <c r="BM85" s="816"/>
      <c r="BN85" s="51">
        <f t="shared" si="101"/>
        <v>0</v>
      </c>
      <c r="BO85" s="257"/>
      <c r="BP85" s="257"/>
      <c r="BQ85" s="257"/>
      <c r="BR85" s="257"/>
      <c r="BS85" s="257"/>
      <c r="BT85" s="257"/>
      <c r="BU85" s="821"/>
      <c r="BV85" s="822"/>
      <c r="BW85" s="822"/>
      <c r="BX85" s="822"/>
      <c r="BY85" s="822"/>
      <c r="BZ85" s="822"/>
      <c r="CA85" s="822"/>
      <c r="CB85" s="822"/>
      <c r="CC85" s="823"/>
    </row>
    <row r="86" spans="1:81" s="58" customFormat="1" ht="40.200000000000003" customHeight="1" thickBot="1" x14ac:dyDescent="0.35">
      <c r="A86" s="34"/>
      <c r="B86" s="886"/>
      <c r="C86" s="869"/>
      <c r="D86" s="873"/>
      <c r="E86" s="853"/>
      <c r="F86" s="1267"/>
      <c r="G86" s="853"/>
      <c r="H86" s="1274"/>
      <c r="I86" s="1186"/>
      <c r="J86" s="814"/>
      <c r="K86" s="856"/>
      <c r="L86" s="859"/>
      <c r="M86" s="862"/>
      <c r="N86" s="838"/>
      <c r="O86" s="841"/>
      <c r="P86" s="865"/>
      <c r="Q86" s="874"/>
      <c r="R86" s="814"/>
      <c r="S86" s="1276"/>
      <c r="T86" s="237"/>
      <c r="U86" s="237"/>
      <c r="V86" s="237"/>
      <c r="W86" s="232"/>
      <c r="X86" s="260"/>
      <c r="Y86" s="260"/>
      <c r="Z86" s="260"/>
      <c r="AA86" s="260"/>
      <c r="AB86" s="814"/>
      <c r="AC86" s="829"/>
      <c r="AD86" s="46">
        <f t="shared" si="85"/>
        <v>0</v>
      </c>
      <c r="AE86" s="46">
        <f t="shared" si="85"/>
        <v>0</v>
      </c>
      <c r="AF86" s="46">
        <f t="shared" si="85"/>
        <v>0</v>
      </c>
      <c r="AG86" s="46">
        <f t="shared" si="84"/>
        <v>0</v>
      </c>
      <c r="AH86" s="46">
        <f t="shared" si="84"/>
        <v>0</v>
      </c>
      <c r="AI86" s="46">
        <f t="shared" si="84"/>
        <v>0</v>
      </c>
      <c r="AJ86" s="46">
        <f t="shared" si="84"/>
        <v>0</v>
      </c>
      <c r="AK86" s="814"/>
      <c r="AL86" s="832"/>
      <c r="AM86" s="46">
        <f t="shared" si="98"/>
        <v>0</v>
      </c>
      <c r="AN86" s="49"/>
      <c r="AO86" s="49"/>
      <c r="AP86" s="49"/>
      <c r="AQ86" s="49"/>
      <c r="AR86" s="49"/>
      <c r="AS86" s="49"/>
      <c r="AT86" s="814"/>
      <c r="AU86" s="835"/>
      <c r="AV86" s="46">
        <f t="shared" si="99"/>
        <v>0</v>
      </c>
      <c r="AW86" s="49"/>
      <c r="AX86" s="49"/>
      <c r="AY86" s="49"/>
      <c r="AZ86" s="49"/>
      <c r="BA86" s="49"/>
      <c r="BB86" s="49"/>
      <c r="BC86" s="814"/>
      <c r="BD86" s="811"/>
      <c r="BE86" s="46">
        <f t="shared" si="100"/>
        <v>0</v>
      </c>
      <c r="BF86" s="49"/>
      <c r="BG86" s="49"/>
      <c r="BH86" s="49"/>
      <c r="BI86" s="49"/>
      <c r="BJ86" s="49"/>
      <c r="BK86" s="49"/>
      <c r="BL86" s="814"/>
      <c r="BM86" s="817"/>
      <c r="BN86" s="46">
        <f t="shared" si="101"/>
        <v>0</v>
      </c>
      <c r="BO86" s="49"/>
      <c r="BP86" s="49"/>
      <c r="BQ86" s="49"/>
      <c r="BR86" s="49"/>
      <c r="BS86" s="49"/>
      <c r="BT86" s="49"/>
      <c r="BU86" s="824"/>
      <c r="BV86" s="825"/>
      <c r="BW86" s="825"/>
      <c r="BX86" s="825"/>
      <c r="BY86" s="825"/>
      <c r="BZ86" s="825"/>
      <c r="CA86" s="825"/>
      <c r="CB86" s="825"/>
      <c r="CC86" s="826"/>
    </row>
    <row r="87" spans="1:81" s="58" customFormat="1" ht="40.200000000000003" customHeight="1" thickTop="1" x14ac:dyDescent="0.3">
      <c r="A87" s="34"/>
      <c r="B87" s="886"/>
      <c r="C87" s="869"/>
      <c r="D87" s="871">
        <v>4104</v>
      </c>
      <c r="E87" s="851" t="s">
        <v>4054</v>
      </c>
      <c r="F87" s="1266">
        <v>4104020</v>
      </c>
      <c r="G87" s="851" t="s">
        <v>5440</v>
      </c>
      <c r="H87" s="1272" t="s">
        <v>5441</v>
      </c>
      <c r="I87" s="1184">
        <v>2021004540037</v>
      </c>
      <c r="J87" s="812">
        <v>335</v>
      </c>
      <c r="K87" s="854" t="str">
        <f>+[6]Metas!K384</f>
        <v>PcD vinculadas laboralmente</v>
      </c>
      <c r="L87" s="857"/>
      <c r="M87" s="860">
        <f>SUM(N87:Q87)</f>
        <v>10</v>
      </c>
      <c r="N87" s="836"/>
      <c r="O87" s="839">
        <v>4</v>
      </c>
      <c r="P87" s="863">
        <v>4</v>
      </c>
      <c r="Q87" s="866">
        <v>2</v>
      </c>
      <c r="R87" s="812">
        <f>+$J87</f>
        <v>335</v>
      </c>
      <c r="S87" s="231" t="s">
        <v>5487</v>
      </c>
      <c r="T87" s="235"/>
      <c r="U87" s="235"/>
      <c r="V87" s="235"/>
      <c r="W87" s="231"/>
      <c r="X87" s="256"/>
      <c r="Y87" s="256"/>
      <c r="Z87" s="256"/>
      <c r="AA87" s="256"/>
      <c r="AB87" s="812">
        <f t="shared" ref="AB87" si="114">+$J87</f>
        <v>335</v>
      </c>
      <c r="AC87" s="827">
        <f t="shared" ref="AC87" si="115">+L87</f>
        <v>0</v>
      </c>
      <c r="AD87" s="44">
        <f t="shared" si="85"/>
        <v>10</v>
      </c>
      <c r="AE87" s="44">
        <f t="shared" si="85"/>
        <v>10</v>
      </c>
      <c r="AF87" s="44">
        <f t="shared" si="85"/>
        <v>0</v>
      </c>
      <c r="AG87" s="44">
        <f t="shared" si="84"/>
        <v>0</v>
      </c>
      <c r="AH87" s="44">
        <f t="shared" si="84"/>
        <v>0</v>
      </c>
      <c r="AI87" s="44">
        <f t="shared" si="84"/>
        <v>0</v>
      </c>
      <c r="AJ87" s="44">
        <f t="shared" si="84"/>
        <v>0</v>
      </c>
      <c r="AK87" s="812">
        <f t="shared" ref="AK87" si="116">+$J87</f>
        <v>335</v>
      </c>
      <c r="AL87" s="830">
        <f>+N87</f>
        <v>0</v>
      </c>
      <c r="AM87" s="44">
        <f t="shared" si="98"/>
        <v>0</v>
      </c>
      <c r="AN87" s="47"/>
      <c r="AO87" s="47"/>
      <c r="AP87" s="47"/>
      <c r="AQ87" s="47"/>
      <c r="AR87" s="47"/>
      <c r="AS87" s="47"/>
      <c r="AT87" s="812">
        <f t="shared" ref="AT87" si="117">+$J87</f>
        <v>335</v>
      </c>
      <c r="AU87" s="833">
        <f>+O87</f>
        <v>4</v>
      </c>
      <c r="AV87" s="44">
        <f t="shared" si="99"/>
        <v>4</v>
      </c>
      <c r="AW87" s="47">
        <v>4</v>
      </c>
      <c r="AX87" s="47"/>
      <c r="AY87" s="47"/>
      <c r="AZ87" s="47"/>
      <c r="BA87" s="47"/>
      <c r="BB87" s="47"/>
      <c r="BC87" s="812">
        <f t="shared" ref="BC87" si="118">+$J87</f>
        <v>335</v>
      </c>
      <c r="BD87" s="809">
        <f>+P87</f>
        <v>4</v>
      </c>
      <c r="BE87" s="44">
        <f t="shared" si="100"/>
        <v>4</v>
      </c>
      <c r="BF87" s="47">
        <v>4</v>
      </c>
      <c r="BG87" s="47"/>
      <c r="BH87" s="47"/>
      <c r="BI87" s="47"/>
      <c r="BJ87" s="47"/>
      <c r="BK87" s="47"/>
      <c r="BL87" s="812">
        <f t="shared" ref="BL87" si="119">+$J87</f>
        <v>335</v>
      </c>
      <c r="BM87" s="815">
        <f>+Q87</f>
        <v>2</v>
      </c>
      <c r="BN87" s="44">
        <f t="shared" si="101"/>
        <v>2</v>
      </c>
      <c r="BO87" s="47">
        <v>2</v>
      </c>
      <c r="BP87" s="47"/>
      <c r="BQ87" s="47"/>
      <c r="BR87" s="47"/>
      <c r="BS87" s="47"/>
      <c r="BT87" s="47"/>
      <c r="BU87" s="818"/>
      <c r="BV87" s="819"/>
      <c r="BW87" s="819"/>
      <c r="BX87" s="819"/>
      <c r="BY87" s="819"/>
      <c r="BZ87" s="819"/>
      <c r="CA87" s="819"/>
      <c r="CB87" s="819"/>
      <c r="CC87" s="820"/>
    </row>
    <row r="88" spans="1:81" s="58" customFormat="1" ht="40.200000000000003" customHeight="1" x14ac:dyDescent="0.3">
      <c r="A88" s="34"/>
      <c r="B88" s="886"/>
      <c r="C88" s="869"/>
      <c r="D88" s="872"/>
      <c r="E88" s="852"/>
      <c r="F88" s="920"/>
      <c r="G88" s="852"/>
      <c r="H88" s="1273"/>
      <c r="I88" s="1185"/>
      <c r="J88" s="813"/>
      <c r="K88" s="855"/>
      <c r="L88" s="858"/>
      <c r="M88" s="861"/>
      <c r="N88" s="837"/>
      <c r="O88" s="840"/>
      <c r="P88" s="864"/>
      <c r="Q88" s="867"/>
      <c r="R88" s="813"/>
      <c r="S88" s="39" t="s">
        <v>5488</v>
      </c>
      <c r="T88" s="236"/>
      <c r="U88" s="236"/>
      <c r="V88" s="236"/>
      <c r="W88" s="39"/>
      <c r="X88" s="31"/>
      <c r="Y88" s="31"/>
      <c r="Z88" s="31"/>
      <c r="AA88" s="31"/>
      <c r="AB88" s="813"/>
      <c r="AC88" s="828"/>
      <c r="AD88" s="51">
        <f t="shared" si="85"/>
        <v>0</v>
      </c>
      <c r="AE88" s="51">
        <f t="shared" si="85"/>
        <v>0</v>
      </c>
      <c r="AF88" s="51">
        <f t="shared" si="85"/>
        <v>0</v>
      </c>
      <c r="AG88" s="51">
        <f t="shared" si="84"/>
        <v>0</v>
      </c>
      <c r="AH88" s="51">
        <f t="shared" si="84"/>
        <v>0</v>
      </c>
      <c r="AI88" s="51">
        <f t="shared" si="84"/>
        <v>0</v>
      </c>
      <c r="AJ88" s="51">
        <f t="shared" si="84"/>
        <v>0</v>
      </c>
      <c r="AK88" s="813"/>
      <c r="AL88" s="831"/>
      <c r="AM88" s="51">
        <f t="shared" si="98"/>
        <v>0</v>
      </c>
      <c r="AN88" s="257"/>
      <c r="AO88" s="257"/>
      <c r="AP88" s="257"/>
      <c r="AQ88" s="257"/>
      <c r="AR88" s="257"/>
      <c r="AS88" s="257"/>
      <c r="AT88" s="813"/>
      <c r="AU88" s="834"/>
      <c r="AV88" s="51">
        <f t="shared" si="99"/>
        <v>0</v>
      </c>
      <c r="AW88" s="257"/>
      <c r="AX88" s="257"/>
      <c r="AY88" s="257"/>
      <c r="AZ88" s="257"/>
      <c r="BA88" s="257"/>
      <c r="BB88" s="257"/>
      <c r="BC88" s="813"/>
      <c r="BD88" s="810"/>
      <c r="BE88" s="51">
        <f t="shared" si="100"/>
        <v>0</v>
      </c>
      <c r="BF88" s="257"/>
      <c r="BG88" s="257"/>
      <c r="BH88" s="257"/>
      <c r="BI88" s="257"/>
      <c r="BJ88" s="257"/>
      <c r="BK88" s="257"/>
      <c r="BL88" s="813"/>
      <c r="BM88" s="816"/>
      <c r="BN88" s="51">
        <f t="shared" si="101"/>
        <v>0</v>
      </c>
      <c r="BO88" s="257"/>
      <c r="BP88" s="257"/>
      <c r="BQ88" s="257"/>
      <c r="BR88" s="257"/>
      <c r="BS88" s="257"/>
      <c r="BT88" s="257"/>
      <c r="BU88" s="821"/>
      <c r="BV88" s="822"/>
      <c r="BW88" s="822"/>
      <c r="BX88" s="822"/>
      <c r="BY88" s="822"/>
      <c r="BZ88" s="822"/>
      <c r="CA88" s="822"/>
      <c r="CB88" s="822"/>
      <c r="CC88" s="823"/>
    </row>
    <row r="89" spans="1:81" s="58" customFormat="1" ht="40.200000000000003" customHeight="1" x14ac:dyDescent="0.3">
      <c r="A89" s="34"/>
      <c r="B89" s="886"/>
      <c r="C89" s="869"/>
      <c r="D89" s="872"/>
      <c r="E89" s="852"/>
      <c r="F89" s="920"/>
      <c r="G89" s="852"/>
      <c r="H89" s="1273"/>
      <c r="I89" s="1185"/>
      <c r="J89" s="813"/>
      <c r="K89" s="855"/>
      <c r="L89" s="858"/>
      <c r="M89" s="861"/>
      <c r="N89" s="837"/>
      <c r="O89" s="840"/>
      <c r="P89" s="864"/>
      <c r="Q89" s="867"/>
      <c r="R89" s="813"/>
      <c r="S89" s="39" t="s">
        <v>5489</v>
      </c>
      <c r="T89" s="236"/>
      <c r="U89" s="236"/>
      <c r="V89" s="236"/>
      <c r="W89" s="39"/>
      <c r="X89" s="31"/>
      <c r="Y89" s="31"/>
      <c r="Z89" s="31"/>
      <c r="AA89" s="31"/>
      <c r="AB89" s="813"/>
      <c r="AC89" s="828"/>
      <c r="AD89" s="51">
        <f t="shared" si="85"/>
        <v>0</v>
      </c>
      <c r="AE89" s="51">
        <f t="shared" si="85"/>
        <v>0</v>
      </c>
      <c r="AF89" s="51">
        <f t="shared" si="85"/>
        <v>0</v>
      </c>
      <c r="AG89" s="51">
        <f t="shared" si="84"/>
        <v>0</v>
      </c>
      <c r="AH89" s="51">
        <f t="shared" si="84"/>
        <v>0</v>
      </c>
      <c r="AI89" s="51">
        <f t="shared" si="84"/>
        <v>0</v>
      </c>
      <c r="AJ89" s="51">
        <f t="shared" si="84"/>
        <v>0</v>
      </c>
      <c r="AK89" s="813"/>
      <c r="AL89" s="831"/>
      <c r="AM89" s="51">
        <f t="shared" si="98"/>
        <v>0</v>
      </c>
      <c r="AN89" s="257"/>
      <c r="AO89" s="257"/>
      <c r="AP89" s="257"/>
      <c r="AQ89" s="257"/>
      <c r="AR89" s="257"/>
      <c r="AS89" s="257"/>
      <c r="AT89" s="813"/>
      <c r="AU89" s="834"/>
      <c r="AV89" s="51">
        <f t="shared" si="99"/>
        <v>0</v>
      </c>
      <c r="AW89" s="257"/>
      <c r="AX89" s="257"/>
      <c r="AY89" s="257"/>
      <c r="AZ89" s="257"/>
      <c r="BA89" s="257"/>
      <c r="BB89" s="257"/>
      <c r="BC89" s="813"/>
      <c r="BD89" s="810"/>
      <c r="BE89" s="51">
        <f t="shared" si="100"/>
        <v>0</v>
      </c>
      <c r="BF89" s="257"/>
      <c r="BG89" s="257"/>
      <c r="BH89" s="257"/>
      <c r="BI89" s="257"/>
      <c r="BJ89" s="257"/>
      <c r="BK89" s="257"/>
      <c r="BL89" s="813"/>
      <c r="BM89" s="816"/>
      <c r="BN89" s="51">
        <f t="shared" si="101"/>
        <v>0</v>
      </c>
      <c r="BO89" s="257"/>
      <c r="BP89" s="257"/>
      <c r="BQ89" s="257"/>
      <c r="BR89" s="257"/>
      <c r="BS89" s="257"/>
      <c r="BT89" s="257"/>
      <c r="BU89" s="821"/>
      <c r="BV89" s="822"/>
      <c r="BW89" s="822"/>
      <c r="BX89" s="822"/>
      <c r="BY89" s="822"/>
      <c r="BZ89" s="822"/>
      <c r="CA89" s="822"/>
      <c r="CB89" s="822"/>
      <c r="CC89" s="823"/>
    </row>
    <row r="90" spans="1:81" s="58" customFormat="1" ht="40.200000000000003" customHeight="1" thickBot="1" x14ac:dyDescent="0.35">
      <c r="A90" s="34"/>
      <c r="B90" s="887"/>
      <c r="C90" s="870"/>
      <c r="D90" s="873"/>
      <c r="E90" s="853"/>
      <c r="F90" s="1267"/>
      <c r="G90" s="853"/>
      <c r="H90" s="1274"/>
      <c r="I90" s="1186"/>
      <c r="J90" s="814"/>
      <c r="K90" s="856"/>
      <c r="L90" s="859"/>
      <c r="M90" s="862"/>
      <c r="N90" s="838"/>
      <c r="O90" s="841"/>
      <c r="P90" s="865"/>
      <c r="Q90" s="874"/>
      <c r="R90" s="814"/>
      <c r="S90" s="232" t="s">
        <v>5490</v>
      </c>
      <c r="T90" s="237"/>
      <c r="U90" s="237"/>
      <c r="V90" s="237"/>
      <c r="W90" s="232"/>
      <c r="X90" s="260"/>
      <c r="Y90" s="260"/>
      <c r="Z90" s="260"/>
      <c r="AA90" s="260"/>
      <c r="AB90" s="814"/>
      <c r="AC90" s="829"/>
      <c r="AD90" s="46">
        <f t="shared" si="85"/>
        <v>0</v>
      </c>
      <c r="AE90" s="46">
        <f t="shared" si="85"/>
        <v>0</v>
      </c>
      <c r="AF90" s="46">
        <f t="shared" si="85"/>
        <v>0</v>
      </c>
      <c r="AG90" s="46">
        <f t="shared" si="84"/>
        <v>0</v>
      </c>
      <c r="AH90" s="46">
        <f t="shared" si="84"/>
        <v>0</v>
      </c>
      <c r="AI90" s="46">
        <f t="shared" si="84"/>
        <v>0</v>
      </c>
      <c r="AJ90" s="46">
        <f t="shared" si="84"/>
        <v>0</v>
      </c>
      <c r="AK90" s="814"/>
      <c r="AL90" s="832"/>
      <c r="AM90" s="46">
        <f t="shared" si="98"/>
        <v>0</v>
      </c>
      <c r="AN90" s="49"/>
      <c r="AO90" s="49"/>
      <c r="AP90" s="49"/>
      <c r="AQ90" s="49"/>
      <c r="AR90" s="49"/>
      <c r="AS90" s="49"/>
      <c r="AT90" s="814"/>
      <c r="AU90" s="835"/>
      <c r="AV90" s="46">
        <f t="shared" si="99"/>
        <v>0</v>
      </c>
      <c r="AW90" s="49"/>
      <c r="AX90" s="49"/>
      <c r="AY90" s="49"/>
      <c r="AZ90" s="49"/>
      <c r="BA90" s="49"/>
      <c r="BB90" s="49"/>
      <c r="BC90" s="814"/>
      <c r="BD90" s="811"/>
      <c r="BE90" s="46">
        <f t="shared" si="100"/>
        <v>0</v>
      </c>
      <c r="BF90" s="49"/>
      <c r="BG90" s="49"/>
      <c r="BH90" s="49"/>
      <c r="BI90" s="49"/>
      <c r="BJ90" s="49"/>
      <c r="BK90" s="49"/>
      <c r="BL90" s="814"/>
      <c r="BM90" s="817"/>
      <c r="BN90" s="46">
        <f t="shared" si="101"/>
        <v>0</v>
      </c>
      <c r="BO90" s="49"/>
      <c r="BP90" s="49"/>
      <c r="BQ90" s="49"/>
      <c r="BR90" s="49"/>
      <c r="BS90" s="49"/>
      <c r="BT90" s="49"/>
      <c r="BU90" s="824"/>
      <c r="BV90" s="825"/>
      <c r="BW90" s="825"/>
      <c r="BX90" s="825"/>
      <c r="BY90" s="825"/>
      <c r="BZ90" s="825"/>
      <c r="CA90" s="825"/>
      <c r="CB90" s="825"/>
      <c r="CC90" s="826"/>
    </row>
    <row r="91" spans="1:81" s="58" customFormat="1" ht="40.200000000000003" customHeight="1" thickTop="1" x14ac:dyDescent="0.3">
      <c r="A91" s="34"/>
      <c r="B91" s="885" t="s">
        <v>481</v>
      </c>
      <c r="C91" s="868" t="s">
        <v>484</v>
      </c>
      <c r="D91" s="871">
        <v>4104</v>
      </c>
      <c r="E91" s="851" t="s">
        <v>4054</v>
      </c>
      <c r="F91" s="1266">
        <v>4104020</v>
      </c>
      <c r="G91" s="851" t="s">
        <v>5440</v>
      </c>
      <c r="H91" s="1272" t="s">
        <v>5441</v>
      </c>
      <c r="I91" s="1184">
        <v>2021004540037</v>
      </c>
      <c r="J91" s="812">
        <v>336</v>
      </c>
      <c r="K91" s="854" t="str">
        <f>+[6]Metas!K386</f>
        <v>CMD Funcionando adecuadamente y reportando información al CDD</v>
      </c>
      <c r="L91" s="857"/>
      <c r="M91" s="860">
        <f>SUM(N91:Q91)</f>
        <v>10</v>
      </c>
      <c r="N91" s="836">
        <v>5</v>
      </c>
      <c r="O91" s="839">
        <v>5</v>
      </c>
      <c r="P91" s="863"/>
      <c r="Q91" s="866"/>
      <c r="R91" s="812">
        <f>+$J91</f>
        <v>336</v>
      </c>
      <c r="S91" s="231" t="s">
        <v>5493</v>
      </c>
      <c r="T91" s="235"/>
      <c r="U91" s="235"/>
      <c r="V91" s="235"/>
      <c r="W91" s="231"/>
      <c r="X91" s="256"/>
      <c r="Y91" s="256"/>
      <c r="Z91" s="256"/>
      <c r="AA91" s="256"/>
      <c r="AB91" s="812">
        <f t="shared" ref="AB91" si="120">+$J91</f>
        <v>336</v>
      </c>
      <c r="AC91" s="827">
        <f t="shared" ref="AC91" si="121">+L91</f>
        <v>0</v>
      </c>
      <c r="AD91" s="44">
        <f t="shared" si="85"/>
        <v>5</v>
      </c>
      <c r="AE91" s="44">
        <f t="shared" si="85"/>
        <v>5</v>
      </c>
      <c r="AF91" s="44">
        <f t="shared" si="85"/>
        <v>0</v>
      </c>
      <c r="AG91" s="44">
        <f t="shared" si="84"/>
        <v>0</v>
      </c>
      <c r="AH91" s="44">
        <f t="shared" si="84"/>
        <v>0</v>
      </c>
      <c r="AI91" s="44">
        <f t="shared" si="84"/>
        <v>0</v>
      </c>
      <c r="AJ91" s="44">
        <f t="shared" si="84"/>
        <v>0</v>
      </c>
      <c r="AK91" s="812">
        <f t="shared" ref="AK91" si="122">+$J91</f>
        <v>336</v>
      </c>
      <c r="AL91" s="830">
        <f>+N91</f>
        <v>5</v>
      </c>
      <c r="AM91" s="44">
        <f t="shared" si="98"/>
        <v>2</v>
      </c>
      <c r="AN91" s="47">
        <v>2</v>
      </c>
      <c r="AO91" s="47"/>
      <c r="AP91" s="47"/>
      <c r="AQ91" s="47"/>
      <c r="AR91" s="47"/>
      <c r="AS91" s="47"/>
      <c r="AT91" s="812">
        <f t="shared" ref="AT91" si="123">+$J91</f>
        <v>336</v>
      </c>
      <c r="AU91" s="833">
        <f>+O91</f>
        <v>5</v>
      </c>
      <c r="AV91" s="44">
        <f t="shared" si="99"/>
        <v>3</v>
      </c>
      <c r="AW91" s="47">
        <v>3</v>
      </c>
      <c r="AX91" s="47"/>
      <c r="AY91" s="47"/>
      <c r="AZ91" s="47"/>
      <c r="BA91" s="47"/>
      <c r="BB91" s="47"/>
      <c r="BC91" s="812">
        <f t="shared" ref="BC91" si="124">+$J91</f>
        <v>336</v>
      </c>
      <c r="BD91" s="809">
        <f>+P91</f>
        <v>0</v>
      </c>
      <c r="BE91" s="44">
        <f t="shared" si="100"/>
        <v>0</v>
      </c>
      <c r="BF91" s="47"/>
      <c r="BG91" s="47"/>
      <c r="BH91" s="47"/>
      <c r="BI91" s="47"/>
      <c r="BJ91" s="47"/>
      <c r="BK91" s="47"/>
      <c r="BL91" s="812">
        <f t="shared" ref="BL91" si="125">+$J91</f>
        <v>336</v>
      </c>
      <c r="BM91" s="815">
        <f>+Q91</f>
        <v>0</v>
      </c>
      <c r="BN91" s="44">
        <f t="shared" si="101"/>
        <v>0</v>
      </c>
      <c r="BO91" s="47"/>
      <c r="BP91" s="47"/>
      <c r="BQ91" s="47"/>
      <c r="BR91" s="47"/>
      <c r="BS91" s="47"/>
      <c r="BT91" s="47"/>
      <c r="BU91" s="818"/>
      <c r="BV91" s="819"/>
      <c r="BW91" s="819"/>
      <c r="BX91" s="819"/>
      <c r="BY91" s="819"/>
      <c r="BZ91" s="819"/>
      <c r="CA91" s="819"/>
      <c r="CB91" s="819"/>
      <c r="CC91" s="820"/>
    </row>
    <row r="92" spans="1:81" s="58" customFormat="1" ht="40.200000000000003" customHeight="1" x14ac:dyDescent="0.3">
      <c r="A92" s="34"/>
      <c r="B92" s="886"/>
      <c r="C92" s="869"/>
      <c r="D92" s="872"/>
      <c r="E92" s="852"/>
      <c r="F92" s="920"/>
      <c r="G92" s="852"/>
      <c r="H92" s="1273"/>
      <c r="I92" s="1185"/>
      <c r="J92" s="813"/>
      <c r="K92" s="855"/>
      <c r="L92" s="858"/>
      <c r="M92" s="861"/>
      <c r="N92" s="837"/>
      <c r="O92" s="840"/>
      <c r="P92" s="864"/>
      <c r="Q92" s="867"/>
      <c r="R92" s="813"/>
      <c r="S92" s="39" t="s">
        <v>5494</v>
      </c>
      <c r="T92" s="236"/>
      <c r="U92" s="236"/>
      <c r="V92" s="236"/>
      <c r="W92" s="39"/>
      <c r="X92" s="31"/>
      <c r="Y92" s="31"/>
      <c r="Z92" s="31"/>
      <c r="AA92" s="31"/>
      <c r="AB92" s="813"/>
      <c r="AC92" s="828"/>
      <c r="AD92" s="51">
        <f t="shared" si="85"/>
        <v>0</v>
      </c>
      <c r="AE92" s="51">
        <f t="shared" si="85"/>
        <v>0</v>
      </c>
      <c r="AF92" s="51">
        <f t="shared" si="85"/>
        <v>0</v>
      </c>
      <c r="AG92" s="51">
        <f t="shared" si="84"/>
        <v>0</v>
      </c>
      <c r="AH92" s="51">
        <f t="shared" si="84"/>
        <v>0</v>
      </c>
      <c r="AI92" s="51">
        <f t="shared" si="84"/>
        <v>0</v>
      </c>
      <c r="AJ92" s="51">
        <f t="shared" si="84"/>
        <v>0</v>
      </c>
      <c r="AK92" s="813"/>
      <c r="AL92" s="831"/>
      <c r="AM92" s="51">
        <f t="shared" si="98"/>
        <v>0</v>
      </c>
      <c r="AN92" s="257"/>
      <c r="AO92" s="257"/>
      <c r="AP92" s="257"/>
      <c r="AQ92" s="257"/>
      <c r="AR92" s="257"/>
      <c r="AS92" s="257"/>
      <c r="AT92" s="813"/>
      <c r="AU92" s="834"/>
      <c r="AV92" s="51">
        <f t="shared" si="99"/>
        <v>0</v>
      </c>
      <c r="AW92" s="257"/>
      <c r="AX92" s="257"/>
      <c r="AY92" s="257"/>
      <c r="AZ92" s="257"/>
      <c r="BA92" s="257"/>
      <c r="BB92" s="257"/>
      <c r="BC92" s="813"/>
      <c r="BD92" s="810"/>
      <c r="BE92" s="51">
        <f t="shared" si="100"/>
        <v>0</v>
      </c>
      <c r="BF92" s="257"/>
      <c r="BG92" s="257"/>
      <c r="BH92" s="257"/>
      <c r="BI92" s="257"/>
      <c r="BJ92" s="257"/>
      <c r="BK92" s="257"/>
      <c r="BL92" s="813"/>
      <c r="BM92" s="816"/>
      <c r="BN92" s="51">
        <f t="shared" si="101"/>
        <v>0</v>
      </c>
      <c r="BO92" s="257"/>
      <c r="BP92" s="257"/>
      <c r="BQ92" s="257"/>
      <c r="BR92" s="257"/>
      <c r="BS92" s="257"/>
      <c r="BT92" s="257"/>
      <c r="BU92" s="821"/>
      <c r="BV92" s="822"/>
      <c r="BW92" s="822"/>
      <c r="BX92" s="822"/>
      <c r="BY92" s="822"/>
      <c r="BZ92" s="822"/>
      <c r="CA92" s="822"/>
      <c r="CB92" s="822"/>
      <c r="CC92" s="823"/>
    </row>
    <row r="93" spans="1:81" s="58" customFormat="1" ht="40.200000000000003" customHeight="1" x14ac:dyDescent="0.3">
      <c r="A93" s="34"/>
      <c r="B93" s="886"/>
      <c r="C93" s="869"/>
      <c r="D93" s="872"/>
      <c r="E93" s="852"/>
      <c r="F93" s="920"/>
      <c r="G93" s="852"/>
      <c r="H93" s="1273"/>
      <c r="I93" s="1185"/>
      <c r="J93" s="813"/>
      <c r="K93" s="855"/>
      <c r="L93" s="858"/>
      <c r="M93" s="861"/>
      <c r="N93" s="837"/>
      <c r="O93" s="840"/>
      <c r="P93" s="864"/>
      <c r="Q93" s="867"/>
      <c r="R93" s="813"/>
      <c r="S93" s="39" t="s">
        <v>5495</v>
      </c>
      <c r="T93" s="236"/>
      <c r="U93" s="236"/>
      <c r="V93" s="236"/>
      <c r="W93" s="39"/>
      <c r="X93" s="31"/>
      <c r="Y93" s="31"/>
      <c r="Z93" s="31"/>
      <c r="AA93" s="31"/>
      <c r="AB93" s="813"/>
      <c r="AC93" s="828"/>
      <c r="AD93" s="51">
        <f t="shared" si="85"/>
        <v>0</v>
      </c>
      <c r="AE93" s="51">
        <f t="shared" si="85"/>
        <v>0</v>
      </c>
      <c r="AF93" s="51">
        <f t="shared" si="85"/>
        <v>0</v>
      </c>
      <c r="AG93" s="51">
        <f t="shared" si="84"/>
        <v>0</v>
      </c>
      <c r="AH93" s="51">
        <f t="shared" si="84"/>
        <v>0</v>
      </c>
      <c r="AI93" s="51">
        <f t="shared" si="84"/>
        <v>0</v>
      </c>
      <c r="AJ93" s="51">
        <f t="shared" si="84"/>
        <v>0</v>
      </c>
      <c r="AK93" s="813"/>
      <c r="AL93" s="831"/>
      <c r="AM93" s="51">
        <f t="shared" si="98"/>
        <v>0</v>
      </c>
      <c r="AN93" s="257"/>
      <c r="AO93" s="257"/>
      <c r="AP93" s="257"/>
      <c r="AQ93" s="257"/>
      <c r="AR93" s="257"/>
      <c r="AS93" s="257"/>
      <c r="AT93" s="813"/>
      <c r="AU93" s="834"/>
      <c r="AV93" s="51">
        <f t="shared" si="99"/>
        <v>0</v>
      </c>
      <c r="AW93" s="257"/>
      <c r="AX93" s="257"/>
      <c r="AY93" s="257"/>
      <c r="AZ93" s="257"/>
      <c r="BA93" s="257"/>
      <c r="BB93" s="257"/>
      <c r="BC93" s="813"/>
      <c r="BD93" s="810"/>
      <c r="BE93" s="51">
        <f t="shared" si="100"/>
        <v>0</v>
      </c>
      <c r="BF93" s="257"/>
      <c r="BG93" s="257"/>
      <c r="BH93" s="257"/>
      <c r="BI93" s="257"/>
      <c r="BJ93" s="257"/>
      <c r="BK93" s="257"/>
      <c r="BL93" s="813"/>
      <c r="BM93" s="816"/>
      <c r="BN93" s="51">
        <f t="shared" si="101"/>
        <v>0</v>
      </c>
      <c r="BO93" s="257"/>
      <c r="BP93" s="257"/>
      <c r="BQ93" s="257"/>
      <c r="BR93" s="257"/>
      <c r="BS93" s="257"/>
      <c r="BT93" s="257"/>
      <c r="BU93" s="821"/>
      <c r="BV93" s="822"/>
      <c r="BW93" s="822"/>
      <c r="BX93" s="822"/>
      <c r="BY93" s="822"/>
      <c r="BZ93" s="822"/>
      <c r="CA93" s="822"/>
      <c r="CB93" s="822"/>
      <c r="CC93" s="823"/>
    </row>
    <row r="94" spans="1:81" s="58" customFormat="1" ht="40.200000000000003" customHeight="1" thickBot="1" x14ac:dyDescent="0.35">
      <c r="A94" s="34"/>
      <c r="B94" s="886"/>
      <c r="C94" s="869"/>
      <c r="D94" s="873"/>
      <c r="E94" s="853"/>
      <c r="F94" s="1267"/>
      <c r="G94" s="853"/>
      <c r="H94" s="1274"/>
      <c r="I94" s="1186"/>
      <c r="J94" s="814"/>
      <c r="K94" s="856"/>
      <c r="L94" s="859"/>
      <c r="M94" s="862"/>
      <c r="N94" s="838"/>
      <c r="O94" s="841"/>
      <c r="P94" s="865"/>
      <c r="Q94" s="874"/>
      <c r="R94" s="814"/>
      <c r="S94" s="232" t="s">
        <v>5496</v>
      </c>
      <c r="T94" s="237"/>
      <c r="U94" s="237"/>
      <c r="V94" s="237"/>
      <c r="W94" s="232"/>
      <c r="X94" s="260"/>
      <c r="Y94" s="260"/>
      <c r="Z94" s="260"/>
      <c r="AA94" s="260"/>
      <c r="AB94" s="814"/>
      <c r="AC94" s="829"/>
      <c r="AD94" s="46">
        <f t="shared" si="85"/>
        <v>0</v>
      </c>
      <c r="AE94" s="46">
        <f t="shared" si="85"/>
        <v>0</v>
      </c>
      <c r="AF94" s="46">
        <f t="shared" si="85"/>
        <v>0</v>
      </c>
      <c r="AG94" s="46">
        <f t="shared" si="84"/>
        <v>0</v>
      </c>
      <c r="AH94" s="46">
        <f t="shared" si="84"/>
        <v>0</v>
      </c>
      <c r="AI94" s="46">
        <f t="shared" si="84"/>
        <v>0</v>
      </c>
      <c r="AJ94" s="46">
        <f t="shared" si="84"/>
        <v>0</v>
      </c>
      <c r="AK94" s="814"/>
      <c r="AL94" s="832"/>
      <c r="AM94" s="46">
        <f t="shared" si="98"/>
        <v>0</v>
      </c>
      <c r="AN94" s="49"/>
      <c r="AO94" s="49"/>
      <c r="AP94" s="49"/>
      <c r="AQ94" s="49"/>
      <c r="AR94" s="49"/>
      <c r="AS94" s="49"/>
      <c r="AT94" s="814"/>
      <c r="AU94" s="835"/>
      <c r="AV94" s="46">
        <f t="shared" si="99"/>
        <v>0</v>
      </c>
      <c r="AW94" s="49"/>
      <c r="AX94" s="49"/>
      <c r="AY94" s="49"/>
      <c r="AZ94" s="49"/>
      <c r="BA94" s="49"/>
      <c r="BB94" s="49"/>
      <c r="BC94" s="814"/>
      <c r="BD94" s="811"/>
      <c r="BE94" s="46">
        <f t="shared" si="100"/>
        <v>0</v>
      </c>
      <c r="BF94" s="49"/>
      <c r="BG94" s="49"/>
      <c r="BH94" s="49"/>
      <c r="BI94" s="49"/>
      <c r="BJ94" s="49"/>
      <c r="BK94" s="49"/>
      <c r="BL94" s="814"/>
      <c r="BM94" s="817"/>
      <c r="BN94" s="46">
        <f t="shared" si="101"/>
        <v>0</v>
      </c>
      <c r="BO94" s="49"/>
      <c r="BP94" s="49"/>
      <c r="BQ94" s="49"/>
      <c r="BR94" s="49"/>
      <c r="BS94" s="49"/>
      <c r="BT94" s="49"/>
      <c r="BU94" s="824"/>
      <c r="BV94" s="825"/>
      <c r="BW94" s="825"/>
      <c r="BX94" s="825"/>
      <c r="BY94" s="825"/>
      <c r="BZ94" s="825"/>
      <c r="CA94" s="825"/>
      <c r="CB94" s="825"/>
      <c r="CC94" s="826"/>
    </row>
    <row r="95" spans="1:81" s="58" customFormat="1" ht="40.200000000000003" customHeight="1" thickTop="1" x14ac:dyDescent="0.3">
      <c r="A95" s="34"/>
      <c r="B95" s="886"/>
      <c r="C95" s="869"/>
      <c r="D95" s="871">
        <v>4104</v>
      </c>
      <c r="E95" s="851" t="s">
        <v>4054</v>
      </c>
      <c r="F95" s="1266">
        <v>4104020</v>
      </c>
      <c r="G95" s="851" t="s">
        <v>5440</v>
      </c>
      <c r="H95" s="1272" t="s">
        <v>5441</v>
      </c>
      <c r="I95" s="1184">
        <v>2021004540037</v>
      </c>
      <c r="J95" s="812">
        <v>337</v>
      </c>
      <c r="K95" s="854" t="str">
        <f>+[6]Metas!K387</f>
        <v>Capacitaciones a funcionarios de las alcaldías en la normatividad y actualización de la misma.</v>
      </c>
      <c r="L95" s="857"/>
      <c r="M95" s="860">
        <f>SUM(N95:Q95)</f>
        <v>1</v>
      </c>
      <c r="N95" s="836"/>
      <c r="O95" s="839">
        <v>1</v>
      </c>
      <c r="P95" s="863"/>
      <c r="Q95" s="866"/>
      <c r="R95" s="812">
        <f>+$J95</f>
        <v>337</v>
      </c>
      <c r="S95" s="231" t="s">
        <v>5497</v>
      </c>
      <c r="T95" s="235"/>
      <c r="U95" s="235"/>
      <c r="V95" s="235"/>
      <c r="W95" s="231"/>
      <c r="X95" s="256"/>
      <c r="Y95" s="256"/>
      <c r="Z95" s="256"/>
      <c r="AA95" s="256"/>
      <c r="AB95" s="812">
        <f t="shared" ref="AB95" si="126">+$J95</f>
        <v>337</v>
      </c>
      <c r="AC95" s="827">
        <f t="shared" ref="AC95" si="127">+L95</f>
        <v>0</v>
      </c>
      <c r="AD95" s="44">
        <f t="shared" si="85"/>
        <v>3</v>
      </c>
      <c r="AE95" s="44">
        <f t="shared" si="85"/>
        <v>3</v>
      </c>
      <c r="AF95" s="44">
        <f t="shared" si="85"/>
        <v>0</v>
      </c>
      <c r="AG95" s="44">
        <f t="shared" si="84"/>
        <v>0</v>
      </c>
      <c r="AH95" s="44">
        <f t="shared" si="84"/>
        <v>0</v>
      </c>
      <c r="AI95" s="44">
        <f t="shared" si="84"/>
        <v>0</v>
      </c>
      <c r="AJ95" s="44">
        <f t="shared" si="84"/>
        <v>0</v>
      </c>
      <c r="AK95" s="812">
        <f t="shared" ref="AK95" si="128">+$J95</f>
        <v>337</v>
      </c>
      <c r="AL95" s="830">
        <f>+N95</f>
        <v>0</v>
      </c>
      <c r="AM95" s="44">
        <f t="shared" si="98"/>
        <v>0</v>
      </c>
      <c r="AN95" s="47"/>
      <c r="AO95" s="47"/>
      <c r="AP95" s="47"/>
      <c r="AQ95" s="47"/>
      <c r="AR95" s="47"/>
      <c r="AS95" s="47"/>
      <c r="AT95" s="812">
        <f t="shared" ref="AT95" si="129">+$J95</f>
        <v>337</v>
      </c>
      <c r="AU95" s="833">
        <f>+O95</f>
        <v>1</v>
      </c>
      <c r="AV95" s="44">
        <f t="shared" si="99"/>
        <v>3</v>
      </c>
      <c r="AW95" s="47">
        <v>3</v>
      </c>
      <c r="AX95" s="47"/>
      <c r="AY95" s="47"/>
      <c r="AZ95" s="47"/>
      <c r="BA95" s="47"/>
      <c r="BB95" s="47"/>
      <c r="BC95" s="812">
        <f t="shared" ref="BC95" si="130">+$J95</f>
        <v>337</v>
      </c>
      <c r="BD95" s="809">
        <f>+P95</f>
        <v>0</v>
      </c>
      <c r="BE95" s="44">
        <f t="shared" si="100"/>
        <v>0</v>
      </c>
      <c r="BF95" s="47"/>
      <c r="BG95" s="47"/>
      <c r="BH95" s="47"/>
      <c r="BI95" s="47"/>
      <c r="BJ95" s="47"/>
      <c r="BK95" s="47"/>
      <c r="BL95" s="812">
        <f t="shared" ref="BL95" si="131">+$J95</f>
        <v>337</v>
      </c>
      <c r="BM95" s="815">
        <f>+Q95</f>
        <v>0</v>
      </c>
      <c r="BN95" s="44">
        <f t="shared" si="101"/>
        <v>0</v>
      </c>
      <c r="BO95" s="47"/>
      <c r="BP95" s="47"/>
      <c r="BQ95" s="47"/>
      <c r="BR95" s="47"/>
      <c r="BS95" s="47"/>
      <c r="BT95" s="47"/>
      <c r="BU95" s="818"/>
      <c r="BV95" s="819"/>
      <c r="BW95" s="819"/>
      <c r="BX95" s="819"/>
      <c r="BY95" s="819"/>
      <c r="BZ95" s="819"/>
      <c r="CA95" s="819"/>
      <c r="CB95" s="819"/>
      <c r="CC95" s="820"/>
    </row>
    <row r="96" spans="1:81" s="58" customFormat="1" ht="40.200000000000003" customHeight="1" x14ac:dyDescent="0.3">
      <c r="A96" s="34"/>
      <c r="B96" s="886"/>
      <c r="C96" s="869"/>
      <c r="D96" s="872"/>
      <c r="E96" s="852"/>
      <c r="F96" s="920"/>
      <c r="G96" s="852"/>
      <c r="H96" s="1273"/>
      <c r="I96" s="1185"/>
      <c r="J96" s="813"/>
      <c r="K96" s="855"/>
      <c r="L96" s="858"/>
      <c r="M96" s="861"/>
      <c r="N96" s="837"/>
      <c r="O96" s="840"/>
      <c r="P96" s="864"/>
      <c r="Q96" s="867"/>
      <c r="R96" s="813"/>
      <c r="S96" s="39" t="s">
        <v>5498</v>
      </c>
      <c r="T96" s="236"/>
      <c r="U96" s="236"/>
      <c r="V96" s="236"/>
      <c r="W96" s="39"/>
      <c r="X96" s="31"/>
      <c r="Y96" s="31"/>
      <c r="Z96" s="31"/>
      <c r="AA96" s="31"/>
      <c r="AB96" s="813"/>
      <c r="AC96" s="828"/>
      <c r="AD96" s="51">
        <f t="shared" si="85"/>
        <v>0</v>
      </c>
      <c r="AE96" s="51">
        <f t="shared" si="85"/>
        <v>0</v>
      </c>
      <c r="AF96" s="51">
        <f t="shared" si="85"/>
        <v>0</v>
      </c>
      <c r="AG96" s="51">
        <f t="shared" si="84"/>
        <v>0</v>
      </c>
      <c r="AH96" s="51">
        <f t="shared" si="84"/>
        <v>0</v>
      </c>
      <c r="AI96" s="51">
        <f t="shared" si="84"/>
        <v>0</v>
      </c>
      <c r="AJ96" s="51">
        <f t="shared" si="84"/>
        <v>0</v>
      </c>
      <c r="AK96" s="813"/>
      <c r="AL96" s="831"/>
      <c r="AM96" s="51">
        <f t="shared" si="98"/>
        <v>0</v>
      </c>
      <c r="AN96" s="257"/>
      <c r="AO96" s="257"/>
      <c r="AP96" s="257"/>
      <c r="AQ96" s="257"/>
      <c r="AR96" s="257"/>
      <c r="AS96" s="257"/>
      <c r="AT96" s="813"/>
      <c r="AU96" s="834"/>
      <c r="AV96" s="51">
        <f t="shared" si="99"/>
        <v>0</v>
      </c>
      <c r="AW96" s="257"/>
      <c r="AX96" s="257"/>
      <c r="AY96" s="257"/>
      <c r="AZ96" s="257"/>
      <c r="BA96" s="257"/>
      <c r="BB96" s="257"/>
      <c r="BC96" s="813"/>
      <c r="BD96" s="810"/>
      <c r="BE96" s="51">
        <f t="shared" si="100"/>
        <v>0</v>
      </c>
      <c r="BF96" s="257"/>
      <c r="BG96" s="257"/>
      <c r="BH96" s="257"/>
      <c r="BI96" s="257"/>
      <c r="BJ96" s="257"/>
      <c r="BK96" s="257"/>
      <c r="BL96" s="813"/>
      <c r="BM96" s="816"/>
      <c r="BN96" s="51">
        <f t="shared" si="101"/>
        <v>0</v>
      </c>
      <c r="BO96" s="257"/>
      <c r="BP96" s="257"/>
      <c r="BQ96" s="257"/>
      <c r="BR96" s="257"/>
      <c r="BS96" s="257"/>
      <c r="BT96" s="257"/>
      <c r="BU96" s="821"/>
      <c r="BV96" s="822"/>
      <c r="BW96" s="822"/>
      <c r="BX96" s="822"/>
      <c r="BY96" s="822"/>
      <c r="BZ96" s="822"/>
      <c r="CA96" s="822"/>
      <c r="CB96" s="822"/>
      <c r="CC96" s="823"/>
    </row>
    <row r="97" spans="1:81" s="58" customFormat="1" ht="40.200000000000003" customHeight="1" x14ac:dyDescent="0.3">
      <c r="A97" s="34"/>
      <c r="B97" s="886"/>
      <c r="C97" s="869"/>
      <c r="D97" s="872"/>
      <c r="E97" s="852"/>
      <c r="F97" s="920"/>
      <c r="G97" s="852"/>
      <c r="H97" s="1273"/>
      <c r="I97" s="1185"/>
      <c r="J97" s="813"/>
      <c r="K97" s="855"/>
      <c r="L97" s="858"/>
      <c r="M97" s="861"/>
      <c r="N97" s="837"/>
      <c r="O97" s="840"/>
      <c r="P97" s="864"/>
      <c r="Q97" s="867"/>
      <c r="R97" s="813"/>
      <c r="S97" s="39" t="s">
        <v>5499</v>
      </c>
      <c r="T97" s="236"/>
      <c r="U97" s="236"/>
      <c r="V97" s="236"/>
      <c r="W97" s="39"/>
      <c r="X97" s="31"/>
      <c r="Y97" s="31"/>
      <c r="Z97" s="31"/>
      <c r="AA97" s="31"/>
      <c r="AB97" s="813"/>
      <c r="AC97" s="828"/>
      <c r="AD97" s="51">
        <f t="shared" si="85"/>
        <v>0</v>
      </c>
      <c r="AE97" s="51">
        <f t="shared" si="85"/>
        <v>0</v>
      </c>
      <c r="AF97" s="51">
        <f t="shared" si="85"/>
        <v>0</v>
      </c>
      <c r="AG97" s="51">
        <f t="shared" si="84"/>
        <v>0</v>
      </c>
      <c r="AH97" s="51">
        <f t="shared" si="84"/>
        <v>0</v>
      </c>
      <c r="AI97" s="51">
        <f t="shared" si="84"/>
        <v>0</v>
      </c>
      <c r="AJ97" s="51">
        <f t="shared" si="84"/>
        <v>0</v>
      </c>
      <c r="AK97" s="813"/>
      <c r="AL97" s="831"/>
      <c r="AM97" s="51">
        <f t="shared" si="98"/>
        <v>0</v>
      </c>
      <c r="AN97" s="257"/>
      <c r="AO97" s="257"/>
      <c r="AP97" s="257"/>
      <c r="AQ97" s="257"/>
      <c r="AR97" s="257"/>
      <c r="AS97" s="257"/>
      <c r="AT97" s="813"/>
      <c r="AU97" s="834"/>
      <c r="AV97" s="51">
        <f t="shared" si="99"/>
        <v>0</v>
      </c>
      <c r="AW97" s="257"/>
      <c r="AX97" s="257"/>
      <c r="AY97" s="257"/>
      <c r="AZ97" s="257"/>
      <c r="BA97" s="257"/>
      <c r="BB97" s="257"/>
      <c r="BC97" s="813"/>
      <c r="BD97" s="810"/>
      <c r="BE97" s="51">
        <f t="shared" si="100"/>
        <v>0</v>
      </c>
      <c r="BF97" s="257"/>
      <c r="BG97" s="257"/>
      <c r="BH97" s="257"/>
      <c r="BI97" s="257"/>
      <c r="BJ97" s="257"/>
      <c r="BK97" s="257"/>
      <c r="BL97" s="813"/>
      <c r="BM97" s="816"/>
      <c r="BN97" s="51">
        <f t="shared" si="101"/>
        <v>0</v>
      </c>
      <c r="BO97" s="257"/>
      <c r="BP97" s="257"/>
      <c r="BQ97" s="257"/>
      <c r="BR97" s="257"/>
      <c r="BS97" s="257"/>
      <c r="BT97" s="257"/>
      <c r="BU97" s="821"/>
      <c r="BV97" s="822"/>
      <c r="BW97" s="822"/>
      <c r="BX97" s="822"/>
      <c r="BY97" s="822"/>
      <c r="BZ97" s="822"/>
      <c r="CA97" s="822"/>
      <c r="CB97" s="822"/>
      <c r="CC97" s="823"/>
    </row>
    <row r="98" spans="1:81" s="58" customFormat="1" ht="40.200000000000003" customHeight="1" thickBot="1" x14ac:dyDescent="0.35">
      <c r="A98" s="34"/>
      <c r="B98" s="886"/>
      <c r="C98" s="869"/>
      <c r="D98" s="873"/>
      <c r="E98" s="853"/>
      <c r="F98" s="1267"/>
      <c r="G98" s="853"/>
      <c r="H98" s="1274"/>
      <c r="I98" s="1186"/>
      <c r="J98" s="814"/>
      <c r="K98" s="856"/>
      <c r="L98" s="859"/>
      <c r="M98" s="862"/>
      <c r="N98" s="838"/>
      <c r="O98" s="841"/>
      <c r="P98" s="865"/>
      <c r="Q98" s="874"/>
      <c r="R98" s="814"/>
      <c r="S98" s="232"/>
      <c r="T98" s="237"/>
      <c r="U98" s="237"/>
      <c r="V98" s="237"/>
      <c r="W98" s="232"/>
      <c r="X98" s="260"/>
      <c r="Y98" s="260"/>
      <c r="Z98" s="260"/>
      <c r="AA98" s="260"/>
      <c r="AB98" s="814"/>
      <c r="AC98" s="829"/>
      <c r="AD98" s="46">
        <f t="shared" si="85"/>
        <v>0</v>
      </c>
      <c r="AE98" s="46">
        <f t="shared" si="85"/>
        <v>0</v>
      </c>
      <c r="AF98" s="46">
        <f t="shared" si="85"/>
        <v>0</v>
      </c>
      <c r="AG98" s="46">
        <f t="shared" si="84"/>
        <v>0</v>
      </c>
      <c r="AH98" s="46">
        <f t="shared" si="84"/>
        <v>0</v>
      </c>
      <c r="AI98" s="46">
        <f t="shared" si="84"/>
        <v>0</v>
      </c>
      <c r="AJ98" s="46">
        <f t="shared" si="84"/>
        <v>0</v>
      </c>
      <c r="AK98" s="814"/>
      <c r="AL98" s="832"/>
      <c r="AM98" s="46">
        <f t="shared" si="98"/>
        <v>0</v>
      </c>
      <c r="AN98" s="49"/>
      <c r="AO98" s="49"/>
      <c r="AP98" s="49"/>
      <c r="AQ98" s="49"/>
      <c r="AR98" s="49"/>
      <c r="AS98" s="49"/>
      <c r="AT98" s="814"/>
      <c r="AU98" s="835"/>
      <c r="AV98" s="46">
        <f t="shared" si="99"/>
        <v>0</v>
      </c>
      <c r="AW98" s="49"/>
      <c r="AX98" s="49"/>
      <c r="AY98" s="49"/>
      <c r="AZ98" s="49"/>
      <c r="BA98" s="49"/>
      <c r="BB98" s="49"/>
      <c r="BC98" s="814"/>
      <c r="BD98" s="811"/>
      <c r="BE98" s="46">
        <f t="shared" si="100"/>
        <v>0</v>
      </c>
      <c r="BF98" s="49"/>
      <c r="BG98" s="49"/>
      <c r="BH98" s="49"/>
      <c r="BI98" s="49"/>
      <c r="BJ98" s="49"/>
      <c r="BK98" s="49"/>
      <c r="BL98" s="814"/>
      <c r="BM98" s="817"/>
      <c r="BN98" s="46">
        <f t="shared" si="101"/>
        <v>0</v>
      </c>
      <c r="BO98" s="49"/>
      <c r="BP98" s="49"/>
      <c r="BQ98" s="49"/>
      <c r="BR98" s="49"/>
      <c r="BS98" s="49"/>
      <c r="BT98" s="49"/>
      <c r="BU98" s="824"/>
      <c r="BV98" s="825"/>
      <c r="BW98" s="825"/>
      <c r="BX98" s="825"/>
      <c r="BY98" s="825"/>
      <c r="BZ98" s="825"/>
      <c r="CA98" s="825"/>
      <c r="CB98" s="825"/>
      <c r="CC98" s="826"/>
    </row>
    <row r="99" spans="1:81" s="58" customFormat="1" ht="40.200000000000003" customHeight="1" thickTop="1" x14ac:dyDescent="0.3">
      <c r="A99" s="34"/>
      <c r="B99" s="886"/>
      <c r="C99" s="869"/>
      <c r="D99" s="871">
        <v>4104</v>
      </c>
      <c r="E99" s="851" t="s">
        <v>4054</v>
      </c>
      <c r="F99" s="1266">
        <v>4104020</v>
      </c>
      <c r="G99" s="851" t="s">
        <v>5440</v>
      </c>
      <c r="H99" s="1272" t="s">
        <v>5441</v>
      </c>
      <c r="I99" s="1184">
        <v>2021004540037</v>
      </c>
      <c r="J99" s="812">
        <v>338</v>
      </c>
      <c r="K99" s="854" t="str">
        <f>+[6]Metas!K388</f>
        <v>Reuniones por año del Comité Departamental de Discapacidad</v>
      </c>
      <c r="L99" s="857"/>
      <c r="M99" s="860">
        <f>SUM(N99:Q99)</f>
        <v>4</v>
      </c>
      <c r="N99" s="836">
        <v>1</v>
      </c>
      <c r="O99" s="839">
        <v>1</v>
      </c>
      <c r="P99" s="863">
        <v>1</v>
      </c>
      <c r="Q99" s="866">
        <v>1</v>
      </c>
      <c r="R99" s="812">
        <f>+$J99</f>
        <v>338</v>
      </c>
      <c r="S99" s="39" t="s">
        <v>5500</v>
      </c>
      <c r="T99" s="235"/>
      <c r="U99" s="235"/>
      <c r="V99" s="235"/>
      <c r="W99" s="231"/>
      <c r="X99" s="256"/>
      <c r="Y99" s="256"/>
      <c r="Z99" s="256"/>
      <c r="AA99" s="256"/>
      <c r="AB99" s="812">
        <f t="shared" ref="AB99" si="132">+$J99</f>
        <v>338</v>
      </c>
      <c r="AC99" s="827">
        <f t="shared" ref="AC99" si="133">+L99</f>
        <v>0</v>
      </c>
      <c r="AD99" s="44">
        <f t="shared" si="85"/>
        <v>4</v>
      </c>
      <c r="AE99" s="44">
        <f t="shared" si="85"/>
        <v>4</v>
      </c>
      <c r="AF99" s="44">
        <f t="shared" si="85"/>
        <v>0</v>
      </c>
      <c r="AG99" s="44">
        <f t="shared" si="84"/>
        <v>0</v>
      </c>
      <c r="AH99" s="44">
        <f t="shared" si="84"/>
        <v>0</v>
      </c>
      <c r="AI99" s="44">
        <f t="shared" si="84"/>
        <v>0</v>
      </c>
      <c r="AJ99" s="44">
        <f t="shared" si="84"/>
        <v>0</v>
      </c>
      <c r="AK99" s="812">
        <f t="shared" ref="AK99" si="134">+$J99</f>
        <v>338</v>
      </c>
      <c r="AL99" s="830">
        <f>+N99</f>
        <v>1</v>
      </c>
      <c r="AM99" s="44">
        <f t="shared" si="98"/>
        <v>1</v>
      </c>
      <c r="AN99" s="47">
        <v>1</v>
      </c>
      <c r="AO99" s="47"/>
      <c r="AP99" s="47"/>
      <c r="AQ99" s="47"/>
      <c r="AR99" s="47"/>
      <c r="AS99" s="47"/>
      <c r="AT99" s="812">
        <f t="shared" ref="AT99" si="135">+$J99</f>
        <v>338</v>
      </c>
      <c r="AU99" s="833">
        <f>+O99</f>
        <v>1</v>
      </c>
      <c r="AV99" s="44">
        <f t="shared" si="99"/>
        <v>1</v>
      </c>
      <c r="AW99" s="47">
        <v>1</v>
      </c>
      <c r="AX99" s="47"/>
      <c r="AY99" s="47"/>
      <c r="AZ99" s="47"/>
      <c r="BA99" s="47"/>
      <c r="BB99" s="47"/>
      <c r="BC99" s="812">
        <f t="shared" ref="BC99" si="136">+$J99</f>
        <v>338</v>
      </c>
      <c r="BD99" s="809">
        <f>+P99</f>
        <v>1</v>
      </c>
      <c r="BE99" s="44">
        <f t="shared" si="100"/>
        <v>1</v>
      </c>
      <c r="BF99" s="47">
        <v>1</v>
      </c>
      <c r="BG99" s="47"/>
      <c r="BH99" s="47"/>
      <c r="BI99" s="47"/>
      <c r="BJ99" s="47"/>
      <c r="BK99" s="47"/>
      <c r="BL99" s="812">
        <f t="shared" ref="BL99" si="137">+$J99</f>
        <v>338</v>
      </c>
      <c r="BM99" s="815">
        <f>+Q99</f>
        <v>1</v>
      </c>
      <c r="BN99" s="44">
        <f t="shared" si="101"/>
        <v>1</v>
      </c>
      <c r="BO99" s="47">
        <v>1</v>
      </c>
      <c r="BP99" s="47"/>
      <c r="BQ99" s="47"/>
      <c r="BR99" s="47"/>
      <c r="BS99" s="47"/>
      <c r="BT99" s="47"/>
      <c r="BU99" s="818"/>
      <c r="BV99" s="819"/>
      <c r="BW99" s="819"/>
      <c r="BX99" s="819"/>
      <c r="BY99" s="819"/>
      <c r="BZ99" s="819"/>
      <c r="CA99" s="819"/>
      <c r="CB99" s="819"/>
      <c r="CC99" s="820"/>
    </row>
    <row r="100" spans="1:81" s="58" customFormat="1" ht="40.200000000000003" customHeight="1" x14ac:dyDescent="0.3">
      <c r="A100" s="34"/>
      <c r="B100" s="886"/>
      <c r="C100" s="869"/>
      <c r="D100" s="872"/>
      <c r="E100" s="852"/>
      <c r="F100" s="920"/>
      <c r="G100" s="852"/>
      <c r="H100" s="1273"/>
      <c r="I100" s="1185"/>
      <c r="J100" s="813"/>
      <c r="K100" s="855"/>
      <c r="L100" s="858"/>
      <c r="M100" s="861"/>
      <c r="N100" s="837"/>
      <c r="O100" s="840"/>
      <c r="P100" s="864"/>
      <c r="Q100" s="867"/>
      <c r="R100" s="813"/>
      <c r="S100" s="39" t="s">
        <v>5501</v>
      </c>
      <c r="T100" s="236"/>
      <c r="U100" s="236"/>
      <c r="V100" s="236"/>
      <c r="W100" s="39"/>
      <c r="X100" s="31"/>
      <c r="Y100" s="31"/>
      <c r="Z100" s="31"/>
      <c r="AA100" s="31"/>
      <c r="AB100" s="813"/>
      <c r="AC100" s="828"/>
      <c r="AD100" s="51">
        <f t="shared" si="85"/>
        <v>0</v>
      </c>
      <c r="AE100" s="51">
        <f t="shared" si="85"/>
        <v>0</v>
      </c>
      <c r="AF100" s="51">
        <f t="shared" si="85"/>
        <v>0</v>
      </c>
      <c r="AG100" s="51">
        <f t="shared" si="84"/>
        <v>0</v>
      </c>
      <c r="AH100" s="51">
        <f t="shared" si="84"/>
        <v>0</v>
      </c>
      <c r="AI100" s="51">
        <f t="shared" si="84"/>
        <v>0</v>
      </c>
      <c r="AJ100" s="51">
        <f t="shared" si="84"/>
        <v>0</v>
      </c>
      <c r="AK100" s="813"/>
      <c r="AL100" s="831"/>
      <c r="AM100" s="51">
        <f t="shared" si="98"/>
        <v>0</v>
      </c>
      <c r="AN100" s="257"/>
      <c r="AO100" s="257"/>
      <c r="AP100" s="257"/>
      <c r="AQ100" s="257"/>
      <c r="AR100" s="257"/>
      <c r="AS100" s="257"/>
      <c r="AT100" s="813"/>
      <c r="AU100" s="834"/>
      <c r="AV100" s="51">
        <f t="shared" si="99"/>
        <v>0</v>
      </c>
      <c r="AW100" s="257"/>
      <c r="AX100" s="257"/>
      <c r="AY100" s="257"/>
      <c r="AZ100" s="257"/>
      <c r="BA100" s="257"/>
      <c r="BB100" s="257"/>
      <c r="BC100" s="813"/>
      <c r="BD100" s="810"/>
      <c r="BE100" s="51">
        <f t="shared" si="100"/>
        <v>0</v>
      </c>
      <c r="BF100" s="257"/>
      <c r="BG100" s="257"/>
      <c r="BH100" s="257"/>
      <c r="BI100" s="257"/>
      <c r="BJ100" s="257"/>
      <c r="BK100" s="257"/>
      <c r="BL100" s="813"/>
      <c r="BM100" s="816"/>
      <c r="BN100" s="51">
        <f t="shared" si="101"/>
        <v>0</v>
      </c>
      <c r="BO100" s="257"/>
      <c r="BP100" s="257"/>
      <c r="BQ100" s="257"/>
      <c r="BR100" s="257"/>
      <c r="BS100" s="257"/>
      <c r="BT100" s="257"/>
      <c r="BU100" s="821"/>
      <c r="BV100" s="822"/>
      <c r="BW100" s="822"/>
      <c r="BX100" s="822"/>
      <c r="BY100" s="822"/>
      <c r="BZ100" s="822"/>
      <c r="CA100" s="822"/>
      <c r="CB100" s="822"/>
      <c r="CC100" s="823"/>
    </row>
    <row r="101" spans="1:81" s="58" customFormat="1" ht="40.200000000000003" customHeight="1" x14ac:dyDescent="0.3">
      <c r="A101" s="34"/>
      <c r="B101" s="886"/>
      <c r="C101" s="869"/>
      <c r="D101" s="872"/>
      <c r="E101" s="852"/>
      <c r="F101" s="920"/>
      <c r="G101" s="852"/>
      <c r="H101" s="1273"/>
      <c r="I101" s="1185"/>
      <c r="J101" s="813"/>
      <c r="K101" s="855"/>
      <c r="L101" s="858"/>
      <c r="M101" s="861"/>
      <c r="N101" s="837"/>
      <c r="O101" s="840"/>
      <c r="P101" s="864"/>
      <c r="Q101" s="867"/>
      <c r="R101" s="813"/>
      <c r="S101" s="448" t="s">
        <v>5502</v>
      </c>
      <c r="T101" s="236"/>
      <c r="U101" s="236"/>
      <c r="V101" s="236"/>
      <c r="W101" s="39"/>
      <c r="X101" s="31"/>
      <c r="Y101" s="31"/>
      <c r="Z101" s="31"/>
      <c r="AA101" s="31"/>
      <c r="AB101" s="813"/>
      <c r="AC101" s="828"/>
      <c r="AD101" s="51">
        <f t="shared" si="85"/>
        <v>0</v>
      </c>
      <c r="AE101" s="51">
        <f t="shared" si="85"/>
        <v>0</v>
      </c>
      <c r="AF101" s="51">
        <f t="shared" si="85"/>
        <v>0</v>
      </c>
      <c r="AG101" s="51">
        <f t="shared" si="84"/>
        <v>0</v>
      </c>
      <c r="AH101" s="51">
        <f t="shared" si="84"/>
        <v>0</v>
      </c>
      <c r="AI101" s="51">
        <f t="shared" si="84"/>
        <v>0</v>
      </c>
      <c r="AJ101" s="51">
        <f t="shared" si="84"/>
        <v>0</v>
      </c>
      <c r="AK101" s="813"/>
      <c r="AL101" s="831"/>
      <c r="AM101" s="51">
        <f t="shared" si="98"/>
        <v>0</v>
      </c>
      <c r="AN101" s="257"/>
      <c r="AO101" s="257"/>
      <c r="AP101" s="257"/>
      <c r="AQ101" s="257"/>
      <c r="AR101" s="257"/>
      <c r="AS101" s="257"/>
      <c r="AT101" s="813"/>
      <c r="AU101" s="834"/>
      <c r="AV101" s="51">
        <f t="shared" si="99"/>
        <v>0</v>
      </c>
      <c r="AW101" s="257"/>
      <c r="AX101" s="257"/>
      <c r="AY101" s="257"/>
      <c r="AZ101" s="257"/>
      <c r="BA101" s="257"/>
      <c r="BB101" s="257"/>
      <c r="BC101" s="813"/>
      <c r="BD101" s="810"/>
      <c r="BE101" s="51">
        <f t="shared" si="100"/>
        <v>0</v>
      </c>
      <c r="BF101" s="257"/>
      <c r="BG101" s="257"/>
      <c r="BH101" s="257"/>
      <c r="BI101" s="257"/>
      <c r="BJ101" s="257"/>
      <c r="BK101" s="257"/>
      <c r="BL101" s="813"/>
      <c r="BM101" s="816"/>
      <c r="BN101" s="51">
        <f t="shared" si="101"/>
        <v>0</v>
      </c>
      <c r="BO101" s="257"/>
      <c r="BP101" s="257"/>
      <c r="BQ101" s="257"/>
      <c r="BR101" s="257"/>
      <c r="BS101" s="257"/>
      <c r="BT101" s="257"/>
      <c r="BU101" s="821"/>
      <c r="BV101" s="822"/>
      <c r="BW101" s="822"/>
      <c r="BX101" s="822"/>
      <c r="BY101" s="822"/>
      <c r="BZ101" s="822"/>
      <c r="CA101" s="822"/>
      <c r="CB101" s="822"/>
      <c r="CC101" s="823"/>
    </row>
    <row r="102" spans="1:81" s="58" customFormat="1" ht="40.200000000000003" customHeight="1" thickBot="1" x14ac:dyDescent="0.35">
      <c r="A102" s="34"/>
      <c r="B102" s="886"/>
      <c r="C102" s="870"/>
      <c r="D102" s="873"/>
      <c r="E102" s="853"/>
      <c r="F102" s="1267"/>
      <c r="G102" s="853"/>
      <c r="H102" s="1274"/>
      <c r="I102" s="1186"/>
      <c r="J102" s="814"/>
      <c r="K102" s="856"/>
      <c r="L102" s="859"/>
      <c r="M102" s="862"/>
      <c r="N102" s="838"/>
      <c r="O102" s="841"/>
      <c r="P102" s="865"/>
      <c r="Q102" s="874"/>
      <c r="R102" s="814"/>
      <c r="S102" s="232" t="s">
        <v>5503</v>
      </c>
      <c r="T102" s="237"/>
      <c r="U102" s="237"/>
      <c r="V102" s="237"/>
      <c r="W102" s="232"/>
      <c r="X102" s="260"/>
      <c r="Y102" s="260"/>
      <c r="Z102" s="260"/>
      <c r="AA102" s="260"/>
      <c r="AB102" s="814"/>
      <c r="AC102" s="829"/>
      <c r="AD102" s="46">
        <f t="shared" si="85"/>
        <v>0</v>
      </c>
      <c r="AE102" s="46">
        <f t="shared" si="85"/>
        <v>0</v>
      </c>
      <c r="AF102" s="46">
        <f t="shared" si="85"/>
        <v>0</v>
      </c>
      <c r="AG102" s="46">
        <f t="shared" si="84"/>
        <v>0</v>
      </c>
      <c r="AH102" s="46">
        <f t="shared" si="84"/>
        <v>0</v>
      </c>
      <c r="AI102" s="46">
        <f t="shared" si="84"/>
        <v>0</v>
      </c>
      <c r="AJ102" s="46">
        <f t="shared" si="84"/>
        <v>0</v>
      </c>
      <c r="AK102" s="814"/>
      <c r="AL102" s="832"/>
      <c r="AM102" s="46">
        <f t="shared" si="98"/>
        <v>0</v>
      </c>
      <c r="AN102" s="49"/>
      <c r="AO102" s="49"/>
      <c r="AP102" s="49"/>
      <c r="AQ102" s="49"/>
      <c r="AR102" s="49"/>
      <c r="AS102" s="49"/>
      <c r="AT102" s="814"/>
      <c r="AU102" s="835"/>
      <c r="AV102" s="46">
        <f t="shared" si="99"/>
        <v>0</v>
      </c>
      <c r="AW102" s="49"/>
      <c r="AX102" s="49"/>
      <c r="AY102" s="49"/>
      <c r="AZ102" s="49"/>
      <c r="BA102" s="49"/>
      <c r="BB102" s="49"/>
      <c r="BC102" s="814"/>
      <c r="BD102" s="811"/>
      <c r="BE102" s="46">
        <f t="shared" si="100"/>
        <v>0</v>
      </c>
      <c r="BF102" s="49"/>
      <c r="BG102" s="49"/>
      <c r="BH102" s="49"/>
      <c r="BI102" s="49"/>
      <c r="BJ102" s="49"/>
      <c r="BK102" s="49"/>
      <c r="BL102" s="814"/>
      <c r="BM102" s="817"/>
      <c r="BN102" s="46">
        <f t="shared" si="101"/>
        <v>0</v>
      </c>
      <c r="BO102" s="49"/>
      <c r="BP102" s="49"/>
      <c r="BQ102" s="49"/>
      <c r="BR102" s="49"/>
      <c r="BS102" s="49"/>
      <c r="BT102" s="49"/>
      <c r="BU102" s="824"/>
      <c r="BV102" s="825"/>
      <c r="BW102" s="825"/>
      <c r="BX102" s="825"/>
      <c r="BY102" s="825"/>
      <c r="BZ102" s="825"/>
      <c r="CA102" s="825"/>
      <c r="CB102" s="825"/>
      <c r="CC102" s="826"/>
    </row>
    <row r="103" spans="1:81" s="58" customFormat="1" ht="40.200000000000003" customHeight="1" thickTop="1" x14ac:dyDescent="0.3">
      <c r="A103" s="34"/>
      <c r="B103" s="886"/>
      <c r="C103" s="868" t="s">
        <v>488</v>
      </c>
      <c r="D103" s="871">
        <v>4104</v>
      </c>
      <c r="E103" s="851" t="s">
        <v>4054</v>
      </c>
      <c r="F103" s="1266">
        <v>4104020</v>
      </c>
      <c r="G103" s="851" t="s">
        <v>5440</v>
      </c>
      <c r="H103" s="1272" t="s">
        <v>5441</v>
      </c>
      <c r="I103" s="1184">
        <v>2021004540037</v>
      </c>
      <c r="J103" s="812">
        <v>339</v>
      </c>
      <c r="K103" s="854" t="str">
        <f>+[6]Metas!K389</f>
        <v>Talleres de capacitación en áreas como cultura, deporte y emprendimiento,</v>
      </c>
      <c r="L103" s="857"/>
      <c r="M103" s="860">
        <f>SUM(N103:Q103)</f>
        <v>3</v>
      </c>
      <c r="N103" s="836">
        <v>1</v>
      </c>
      <c r="O103" s="839">
        <v>1</v>
      </c>
      <c r="P103" s="863">
        <v>1</v>
      </c>
      <c r="Q103" s="866"/>
      <c r="R103" s="812">
        <f>+$J103</f>
        <v>339</v>
      </c>
      <c r="S103" s="231" t="s">
        <v>5504</v>
      </c>
      <c r="T103" s="235"/>
      <c r="U103" s="235"/>
      <c r="V103" s="235"/>
      <c r="W103" s="231"/>
      <c r="X103" s="256"/>
      <c r="Y103" s="256"/>
      <c r="Z103" s="256"/>
      <c r="AA103" s="256"/>
      <c r="AB103" s="812">
        <f t="shared" ref="AB103" si="138">+$J103</f>
        <v>339</v>
      </c>
      <c r="AC103" s="827">
        <f t="shared" ref="AC103" si="139">+L103</f>
        <v>0</v>
      </c>
      <c r="AD103" s="44">
        <f t="shared" si="85"/>
        <v>6</v>
      </c>
      <c r="AE103" s="44">
        <f t="shared" si="85"/>
        <v>6</v>
      </c>
      <c r="AF103" s="44">
        <f t="shared" si="85"/>
        <v>0</v>
      </c>
      <c r="AG103" s="44">
        <f t="shared" si="84"/>
        <v>0</v>
      </c>
      <c r="AH103" s="44">
        <f t="shared" si="84"/>
        <v>0</v>
      </c>
      <c r="AI103" s="44">
        <f t="shared" si="84"/>
        <v>0</v>
      </c>
      <c r="AJ103" s="44">
        <f t="shared" si="84"/>
        <v>0</v>
      </c>
      <c r="AK103" s="812">
        <f t="shared" ref="AK103" si="140">+$J103</f>
        <v>339</v>
      </c>
      <c r="AL103" s="830">
        <f>+N103</f>
        <v>1</v>
      </c>
      <c r="AM103" s="44">
        <f t="shared" si="98"/>
        <v>2</v>
      </c>
      <c r="AN103" s="47">
        <v>2</v>
      </c>
      <c r="AO103" s="47"/>
      <c r="AP103" s="47"/>
      <c r="AQ103" s="47"/>
      <c r="AR103" s="47"/>
      <c r="AS103" s="47"/>
      <c r="AT103" s="812">
        <f t="shared" ref="AT103" si="141">+$J103</f>
        <v>339</v>
      </c>
      <c r="AU103" s="833">
        <f>+O103</f>
        <v>1</v>
      </c>
      <c r="AV103" s="44">
        <f t="shared" si="99"/>
        <v>2</v>
      </c>
      <c r="AW103" s="47">
        <v>2</v>
      </c>
      <c r="AX103" s="47"/>
      <c r="AY103" s="47"/>
      <c r="AZ103" s="47"/>
      <c r="BA103" s="47"/>
      <c r="BB103" s="47"/>
      <c r="BC103" s="812">
        <f t="shared" ref="BC103" si="142">+$J103</f>
        <v>339</v>
      </c>
      <c r="BD103" s="809">
        <f>+P103</f>
        <v>1</v>
      </c>
      <c r="BE103" s="44">
        <f t="shared" si="100"/>
        <v>2</v>
      </c>
      <c r="BF103" s="47">
        <v>2</v>
      </c>
      <c r="BG103" s="47"/>
      <c r="BH103" s="47"/>
      <c r="BI103" s="47"/>
      <c r="BJ103" s="47"/>
      <c r="BK103" s="47"/>
      <c r="BL103" s="812">
        <f t="shared" ref="BL103" si="143">+$J103</f>
        <v>339</v>
      </c>
      <c r="BM103" s="815">
        <f>+Q103</f>
        <v>0</v>
      </c>
      <c r="BN103" s="44">
        <f t="shared" si="101"/>
        <v>0</v>
      </c>
      <c r="BO103" s="47"/>
      <c r="BP103" s="47"/>
      <c r="BQ103" s="47"/>
      <c r="BR103" s="47"/>
      <c r="BS103" s="47"/>
      <c r="BT103" s="47"/>
      <c r="BU103" s="818"/>
      <c r="BV103" s="819"/>
      <c r="BW103" s="819"/>
      <c r="BX103" s="819"/>
      <c r="BY103" s="819"/>
      <c r="BZ103" s="819"/>
      <c r="CA103" s="819"/>
      <c r="CB103" s="819"/>
      <c r="CC103" s="820"/>
    </row>
    <row r="104" spans="1:81" s="58" customFormat="1" ht="40.200000000000003" customHeight="1" x14ac:dyDescent="0.3">
      <c r="A104" s="34"/>
      <c r="B104" s="886"/>
      <c r="C104" s="869"/>
      <c r="D104" s="872"/>
      <c r="E104" s="852"/>
      <c r="F104" s="920"/>
      <c r="G104" s="852"/>
      <c r="H104" s="1273"/>
      <c r="I104" s="1185"/>
      <c r="J104" s="813"/>
      <c r="K104" s="855"/>
      <c r="L104" s="858"/>
      <c r="M104" s="861"/>
      <c r="N104" s="837"/>
      <c r="O104" s="840"/>
      <c r="P104" s="864"/>
      <c r="Q104" s="867"/>
      <c r="R104" s="813"/>
      <c r="S104" s="39" t="s">
        <v>5491</v>
      </c>
      <c r="T104" s="236"/>
      <c r="U104" s="236"/>
      <c r="V104" s="236"/>
      <c r="W104" s="39"/>
      <c r="X104" s="31"/>
      <c r="Y104" s="31"/>
      <c r="Z104" s="31"/>
      <c r="AA104" s="31"/>
      <c r="AB104" s="813"/>
      <c r="AC104" s="828"/>
      <c r="AD104" s="51">
        <f t="shared" si="85"/>
        <v>0</v>
      </c>
      <c r="AE104" s="51">
        <f t="shared" si="85"/>
        <v>0</v>
      </c>
      <c r="AF104" s="51">
        <f t="shared" si="85"/>
        <v>0</v>
      </c>
      <c r="AG104" s="51">
        <f t="shared" si="84"/>
        <v>0</v>
      </c>
      <c r="AH104" s="51">
        <f t="shared" si="84"/>
        <v>0</v>
      </c>
      <c r="AI104" s="51">
        <f t="shared" si="84"/>
        <v>0</v>
      </c>
      <c r="AJ104" s="51">
        <f t="shared" si="84"/>
        <v>0</v>
      </c>
      <c r="AK104" s="813"/>
      <c r="AL104" s="831"/>
      <c r="AM104" s="51">
        <f t="shared" si="98"/>
        <v>0</v>
      </c>
      <c r="AN104" s="257"/>
      <c r="AO104" s="257"/>
      <c r="AP104" s="257"/>
      <c r="AQ104" s="257"/>
      <c r="AR104" s="257"/>
      <c r="AS104" s="257"/>
      <c r="AT104" s="813"/>
      <c r="AU104" s="834"/>
      <c r="AV104" s="51">
        <f t="shared" si="99"/>
        <v>0</v>
      </c>
      <c r="AW104" s="257"/>
      <c r="AX104" s="257"/>
      <c r="AY104" s="257"/>
      <c r="AZ104" s="257"/>
      <c r="BA104" s="257"/>
      <c r="BB104" s="257"/>
      <c r="BC104" s="813"/>
      <c r="BD104" s="810"/>
      <c r="BE104" s="51">
        <f t="shared" si="100"/>
        <v>0</v>
      </c>
      <c r="BF104" s="257"/>
      <c r="BG104" s="257"/>
      <c r="BH104" s="257"/>
      <c r="BI104" s="257"/>
      <c r="BJ104" s="257"/>
      <c r="BK104" s="257"/>
      <c r="BL104" s="813"/>
      <c r="BM104" s="816"/>
      <c r="BN104" s="51">
        <f t="shared" si="101"/>
        <v>0</v>
      </c>
      <c r="BO104" s="257"/>
      <c r="BP104" s="257"/>
      <c r="BQ104" s="257"/>
      <c r="BR104" s="257"/>
      <c r="BS104" s="257"/>
      <c r="BT104" s="257"/>
      <c r="BU104" s="821"/>
      <c r="BV104" s="822"/>
      <c r="BW104" s="822"/>
      <c r="BX104" s="822"/>
      <c r="BY104" s="822"/>
      <c r="BZ104" s="822"/>
      <c r="CA104" s="822"/>
      <c r="CB104" s="822"/>
      <c r="CC104" s="823"/>
    </row>
    <row r="105" spans="1:81" s="58" customFormat="1" ht="40.200000000000003" customHeight="1" x14ac:dyDescent="0.3">
      <c r="A105" s="34"/>
      <c r="B105" s="886"/>
      <c r="C105" s="869"/>
      <c r="D105" s="872"/>
      <c r="E105" s="852"/>
      <c r="F105" s="920"/>
      <c r="G105" s="852"/>
      <c r="H105" s="1273"/>
      <c r="I105" s="1185"/>
      <c r="J105" s="813"/>
      <c r="K105" s="855"/>
      <c r="L105" s="858"/>
      <c r="M105" s="861"/>
      <c r="N105" s="837"/>
      <c r="O105" s="840"/>
      <c r="P105" s="864"/>
      <c r="Q105" s="867"/>
      <c r="R105" s="813"/>
      <c r="S105" s="39" t="s">
        <v>5505</v>
      </c>
      <c r="T105" s="236"/>
      <c r="U105" s="236"/>
      <c r="V105" s="236"/>
      <c r="W105" s="39"/>
      <c r="X105" s="31"/>
      <c r="Y105" s="31"/>
      <c r="Z105" s="31"/>
      <c r="AA105" s="31"/>
      <c r="AB105" s="813"/>
      <c r="AC105" s="828"/>
      <c r="AD105" s="51">
        <f t="shared" si="85"/>
        <v>0</v>
      </c>
      <c r="AE105" s="51">
        <f t="shared" si="85"/>
        <v>0</v>
      </c>
      <c r="AF105" s="51">
        <f t="shared" si="85"/>
        <v>0</v>
      </c>
      <c r="AG105" s="51">
        <f t="shared" si="84"/>
        <v>0</v>
      </c>
      <c r="AH105" s="51">
        <f t="shared" si="84"/>
        <v>0</v>
      </c>
      <c r="AI105" s="51">
        <f t="shared" si="84"/>
        <v>0</v>
      </c>
      <c r="AJ105" s="51">
        <f t="shared" si="84"/>
        <v>0</v>
      </c>
      <c r="AK105" s="813"/>
      <c r="AL105" s="831"/>
      <c r="AM105" s="51">
        <f t="shared" si="98"/>
        <v>0</v>
      </c>
      <c r="AN105" s="257"/>
      <c r="AO105" s="257"/>
      <c r="AP105" s="257"/>
      <c r="AQ105" s="257"/>
      <c r="AR105" s="257"/>
      <c r="AS105" s="257"/>
      <c r="AT105" s="813"/>
      <c r="AU105" s="834"/>
      <c r="AV105" s="51">
        <f t="shared" si="99"/>
        <v>0</v>
      </c>
      <c r="AW105" s="257"/>
      <c r="AX105" s="257"/>
      <c r="AY105" s="257"/>
      <c r="AZ105" s="257"/>
      <c r="BA105" s="257"/>
      <c r="BB105" s="257"/>
      <c r="BC105" s="813"/>
      <c r="BD105" s="810"/>
      <c r="BE105" s="51">
        <f t="shared" si="100"/>
        <v>0</v>
      </c>
      <c r="BF105" s="257"/>
      <c r="BG105" s="257"/>
      <c r="BH105" s="257"/>
      <c r="BI105" s="257"/>
      <c r="BJ105" s="257"/>
      <c r="BK105" s="257"/>
      <c r="BL105" s="813"/>
      <c r="BM105" s="816"/>
      <c r="BN105" s="51">
        <f t="shared" si="101"/>
        <v>0</v>
      </c>
      <c r="BO105" s="257"/>
      <c r="BP105" s="257"/>
      <c r="BQ105" s="257"/>
      <c r="BR105" s="257"/>
      <c r="BS105" s="257"/>
      <c r="BT105" s="257"/>
      <c r="BU105" s="821"/>
      <c r="BV105" s="822"/>
      <c r="BW105" s="822"/>
      <c r="BX105" s="822"/>
      <c r="BY105" s="822"/>
      <c r="BZ105" s="822"/>
      <c r="CA105" s="822"/>
      <c r="CB105" s="822"/>
      <c r="CC105" s="823"/>
    </row>
    <row r="106" spans="1:81" s="58" customFormat="1" ht="40.200000000000003" customHeight="1" thickBot="1" x14ac:dyDescent="0.35">
      <c r="A106" s="34"/>
      <c r="B106" s="886"/>
      <c r="C106" s="869"/>
      <c r="D106" s="873"/>
      <c r="E106" s="853"/>
      <c r="F106" s="1267"/>
      <c r="G106" s="853"/>
      <c r="H106" s="1274"/>
      <c r="I106" s="1186"/>
      <c r="J106" s="814"/>
      <c r="K106" s="856"/>
      <c r="L106" s="859"/>
      <c r="M106" s="862"/>
      <c r="N106" s="838"/>
      <c r="O106" s="841"/>
      <c r="P106" s="865"/>
      <c r="Q106" s="874"/>
      <c r="R106" s="814"/>
      <c r="S106" s="232" t="s">
        <v>5506</v>
      </c>
      <c r="T106" s="237"/>
      <c r="U106" s="237"/>
      <c r="V106" s="237"/>
      <c r="W106" s="232"/>
      <c r="X106" s="260"/>
      <c r="Y106" s="260"/>
      <c r="Z106" s="260"/>
      <c r="AA106" s="260"/>
      <c r="AB106" s="814"/>
      <c r="AC106" s="829"/>
      <c r="AD106" s="46">
        <f t="shared" si="85"/>
        <v>0</v>
      </c>
      <c r="AE106" s="46">
        <f t="shared" si="85"/>
        <v>0</v>
      </c>
      <c r="AF106" s="46">
        <f t="shared" si="85"/>
        <v>0</v>
      </c>
      <c r="AG106" s="46">
        <f t="shared" si="84"/>
        <v>0</v>
      </c>
      <c r="AH106" s="46">
        <f t="shared" si="84"/>
        <v>0</v>
      </c>
      <c r="AI106" s="46">
        <f t="shared" si="84"/>
        <v>0</v>
      </c>
      <c r="AJ106" s="46">
        <f t="shared" si="84"/>
        <v>0</v>
      </c>
      <c r="AK106" s="814"/>
      <c r="AL106" s="832"/>
      <c r="AM106" s="46">
        <f t="shared" si="98"/>
        <v>0</v>
      </c>
      <c r="AN106" s="49"/>
      <c r="AO106" s="49"/>
      <c r="AP106" s="49"/>
      <c r="AQ106" s="49"/>
      <c r="AR106" s="49"/>
      <c r="AS106" s="49"/>
      <c r="AT106" s="814"/>
      <c r="AU106" s="835"/>
      <c r="AV106" s="46">
        <f t="shared" si="99"/>
        <v>0</v>
      </c>
      <c r="AW106" s="49"/>
      <c r="AX106" s="49"/>
      <c r="AY106" s="49"/>
      <c r="AZ106" s="49"/>
      <c r="BA106" s="49"/>
      <c r="BB106" s="49"/>
      <c r="BC106" s="814"/>
      <c r="BD106" s="811"/>
      <c r="BE106" s="46">
        <f t="shared" si="100"/>
        <v>0</v>
      </c>
      <c r="BF106" s="49"/>
      <c r="BG106" s="49"/>
      <c r="BH106" s="49"/>
      <c r="BI106" s="49"/>
      <c r="BJ106" s="49"/>
      <c r="BK106" s="49"/>
      <c r="BL106" s="814"/>
      <c r="BM106" s="817"/>
      <c r="BN106" s="46">
        <f t="shared" si="101"/>
        <v>0</v>
      </c>
      <c r="BO106" s="49"/>
      <c r="BP106" s="49"/>
      <c r="BQ106" s="49"/>
      <c r="BR106" s="49"/>
      <c r="BS106" s="49"/>
      <c r="BT106" s="49"/>
      <c r="BU106" s="824"/>
      <c r="BV106" s="825"/>
      <c r="BW106" s="825"/>
      <c r="BX106" s="825"/>
      <c r="BY106" s="825"/>
      <c r="BZ106" s="825"/>
      <c r="CA106" s="825"/>
      <c r="CB106" s="825"/>
      <c r="CC106" s="826"/>
    </row>
    <row r="107" spans="1:81" s="58" customFormat="1" ht="40.200000000000003" customHeight="1" thickTop="1" x14ac:dyDescent="0.3">
      <c r="A107" s="34"/>
      <c r="B107" s="886"/>
      <c r="C107" s="869"/>
      <c r="D107" s="871">
        <v>4104</v>
      </c>
      <c r="E107" s="851" t="s">
        <v>4054</v>
      </c>
      <c r="F107" s="1266">
        <v>4104020</v>
      </c>
      <c r="G107" s="851" t="s">
        <v>5440</v>
      </c>
      <c r="H107" s="1272" t="s">
        <v>5441</v>
      </c>
      <c r="I107" s="1184">
        <v>2021004540037</v>
      </c>
      <c r="J107" s="812">
        <v>340</v>
      </c>
      <c r="K107" s="854" t="str">
        <f>+[6]Metas!K390</f>
        <v>Talleres de padres sobre sensibilización y cuidados en casa</v>
      </c>
      <c r="L107" s="857"/>
      <c r="M107" s="860">
        <f>SUM(N107:Q107)</f>
        <v>2</v>
      </c>
      <c r="N107" s="836"/>
      <c r="O107" s="839">
        <v>1</v>
      </c>
      <c r="P107" s="863">
        <v>1</v>
      </c>
      <c r="Q107" s="866"/>
      <c r="R107" s="812">
        <f>+$J107</f>
        <v>340</v>
      </c>
      <c r="S107" s="231" t="s">
        <v>5504</v>
      </c>
      <c r="T107" s="235"/>
      <c r="U107" s="235"/>
      <c r="V107" s="235"/>
      <c r="W107" s="231"/>
      <c r="X107" s="256"/>
      <c r="Y107" s="256"/>
      <c r="Z107" s="256"/>
      <c r="AA107" s="256"/>
      <c r="AB107" s="812">
        <f t="shared" ref="AB107" si="144">+$J107</f>
        <v>340</v>
      </c>
      <c r="AC107" s="827">
        <f t="shared" ref="AC107" si="145">+L107</f>
        <v>0</v>
      </c>
      <c r="AD107" s="44">
        <f t="shared" si="85"/>
        <v>4</v>
      </c>
      <c r="AE107" s="44">
        <f t="shared" si="85"/>
        <v>4</v>
      </c>
      <c r="AF107" s="44">
        <f t="shared" si="85"/>
        <v>0</v>
      </c>
      <c r="AG107" s="44">
        <f t="shared" si="84"/>
        <v>0</v>
      </c>
      <c r="AH107" s="44">
        <f t="shared" si="84"/>
        <v>0</v>
      </c>
      <c r="AI107" s="44">
        <f t="shared" si="84"/>
        <v>0</v>
      </c>
      <c r="AJ107" s="44">
        <f t="shared" si="84"/>
        <v>0</v>
      </c>
      <c r="AK107" s="812">
        <f t="shared" ref="AK107" si="146">+$J107</f>
        <v>340</v>
      </c>
      <c r="AL107" s="830">
        <f>+N107</f>
        <v>0</v>
      </c>
      <c r="AM107" s="44">
        <f t="shared" si="98"/>
        <v>0</v>
      </c>
      <c r="AN107" s="47"/>
      <c r="AO107" s="47"/>
      <c r="AP107" s="47"/>
      <c r="AQ107" s="47"/>
      <c r="AR107" s="47"/>
      <c r="AS107" s="47"/>
      <c r="AT107" s="812">
        <f t="shared" ref="AT107" si="147">+$J107</f>
        <v>340</v>
      </c>
      <c r="AU107" s="833">
        <f>+O107</f>
        <v>1</v>
      </c>
      <c r="AV107" s="44">
        <f t="shared" si="99"/>
        <v>2</v>
      </c>
      <c r="AW107" s="47">
        <v>2</v>
      </c>
      <c r="AX107" s="47"/>
      <c r="AY107" s="47"/>
      <c r="AZ107" s="47"/>
      <c r="BA107" s="47"/>
      <c r="BB107" s="47"/>
      <c r="BC107" s="812">
        <f t="shared" ref="BC107" si="148">+$J107</f>
        <v>340</v>
      </c>
      <c r="BD107" s="809">
        <f>+P107</f>
        <v>1</v>
      </c>
      <c r="BE107" s="44">
        <f t="shared" si="100"/>
        <v>2</v>
      </c>
      <c r="BF107" s="47">
        <v>2</v>
      </c>
      <c r="BG107" s="47"/>
      <c r="BH107" s="47"/>
      <c r="BI107" s="47"/>
      <c r="BJ107" s="47"/>
      <c r="BK107" s="47"/>
      <c r="BL107" s="812">
        <f t="shared" ref="BL107" si="149">+$J107</f>
        <v>340</v>
      </c>
      <c r="BM107" s="815">
        <f>+Q107</f>
        <v>0</v>
      </c>
      <c r="BN107" s="44">
        <f t="shared" si="101"/>
        <v>0</v>
      </c>
      <c r="BO107" s="47"/>
      <c r="BP107" s="47"/>
      <c r="BQ107" s="47"/>
      <c r="BR107" s="47"/>
      <c r="BS107" s="47"/>
      <c r="BT107" s="47"/>
      <c r="BU107" s="818"/>
      <c r="BV107" s="819"/>
      <c r="BW107" s="819"/>
      <c r="BX107" s="819"/>
      <c r="BY107" s="819"/>
      <c r="BZ107" s="819"/>
      <c r="CA107" s="819"/>
      <c r="CB107" s="819"/>
      <c r="CC107" s="820"/>
    </row>
    <row r="108" spans="1:81" s="58" customFormat="1" ht="40.200000000000003" customHeight="1" x14ac:dyDescent="0.3">
      <c r="A108" s="34"/>
      <c r="B108" s="886"/>
      <c r="C108" s="869"/>
      <c r="D108" s="872"/>
      <c r="E108" s="852"/>
      <c r="F108" s="920"/>
      <c r="G108" s="852"/>
      <c r="H108" s="1273"/>
      <c r="I108" s="1185"/>
      <c r="J108" s="813"/>
      <c r="K108" s="855"/>
      <c r="L108" s="858"/>
      <c r="M108" s="861"/>
      <c r="N108" s="837"/>
      <c r="O108" s="840"/>
      <c r="P108" s="864"/>
      <c r="Q108" s="867"/>
      <c r="R108" s="813"/>
      <c r="S108" s="39" t="s">
        <v>5507</v>
      </c>
      <c r="T108" s="236"/>
      <c r="U108" s="236"/>
      <c r="V108" s="236"/>
      <c r="W108" s="39"/>
      <c r="X108" s="31"/>
      <c r="Y108" s="31"/>
      <c r="Z108" s="31"/>
      <c r="AA108" s="31"/>
      <c r="AB108" s="813"/>
      <c r="AC108" s="828"/>
      <c r="AD108" s="51">
        <f t="shared" si="85"/>
        <v>0</v>
      </c>
      <c r="AE108" s="51">
        <f t="shared" si="85"/>
        <v>0</v>
      </c>
      <c r="AF108" s="51">
        <f t="shared" si="85"/>
        <v>0</v>
      </c>
      <c r="AG108" s="51">
        <f t="shared" si="84"/>
        <v>0</v>
      </c>
      <c r="AH108" s="51">
        <f t="shared" si="84"/>
        <v>0</v>
      </c>
      <c r="AI108" s="51">
        <f t="shared" si="84"/>
        <v>0</v>
      </c>
      <c r="AJ108" s="51">
        <f t="shared" si="84"/>
        <v>0</v>
      </c>
      <c r="AK108" s="813"/>
      <c r="AL108" s="831"/>
      <c r="AM108" s="51">
        <f t="shared" si="98"/>
        <v>0</v>
      </c>
      <c r="AN108" s="257"/>
      <c r="AO108" s="257"/>
      <c r="AP108" s="257"/>
      <c r="AQ108" s="257"/>
      <c r="AR108" s="257"/>
      <c r="AS108" s="257"/>
      <c r="AT108" s="813"/>
      <c r="AU108" s="834"/>
      <c r="AV108" s="51">
        <f t="shared" si="99"/>
        <v>0</v>
      </c>
      <c r="AW108" s="257"/>
      <c r="AX108" s="257"/>
      <c r="AY108" s="257"/>
      <c r="AZ108" s="257"/>
      <c r="BA108" s="257"/>
      <c r="BB108" s="257"/>
      <c r="BC108" s="813"/>
      <c r="BD108" s="810"/>
      <c r="BE108" s="51">
        <f t="shared" si="100"/>
        <v>0</v>
      </c>
      <c r="BF108" s="257"/>
      <c r="BG108" s="257"/>
      <c r="BH108" s="257"/>
      <c r="BI108" s="257"/>
      <c r="BJ108" s="257"/>
      <c r="BK108" s="257"/>
      <c r="BL108" s="813"/>
      <c r="BM108" s="816"/>
      <c r="BN108" s="51">
        <f t="shared" si="101"/>
        <v>0</v>
      </c>
      <c r="BO108" s="257"/>
      <c r="BP108" s="257"/>
      <c r="BQ108" s="257"/>
      <c r="BR108" s="257"/>
      <c r="BS108" s="257"/>
      <c r="BT108" s="257"/>
      <c r="BU108" s="821"/>
      <c r="BV108" s="822"/>
      <c r="BW108" s="822"/>
      <c r="BX108" s="822"/>
      <c r="BY108" s="822"/>
      <c r="BZ108" s="822"/>
      <c r="CA108" s="822"/>
      <c r="CB108" s="822"/>
      <c r="CC108" s="823"/>
    </row>
    <row r="109" spans="1:81" s="58" customFormat="1" ht="40.200000000000003" customHeight="1" x14ac:dyDescent="0.3">
      <c r="A109" s="34"/>
      <c r="B109" s="886"/>
      <c r="C109" s="869"/>
      <c r="D109" s="872"/>
      <c r="E109" s="852"/>
      <c r="F109" s="920"/>
      <c r="G109" s="852"/>
      <c r="H109" s="1273"/>
      <c r="I109" s="1185"/>
      <c r="J109" s="813"/>
      <c r="K109" s="855"/>
      <c r="L109" s="858"/>
      <c r="M109" s="861"/>
      <c r="N109" s="837"/>
      <c r="O109" s="840"/>
      <c r="P109" s="864"/>
      <c r="Q109" s="867"/>
      <c r="R109" s="813"/>
      <c r="S109" s="39" t="s">
        <v>5505</v>
      </c>
      <c r="T109" s="236"/>
      <c r="U109" s="236"/>
      <c r="V109" s="236"/>
      <c r="W109" s="39"/>
      <c r="X109" s="31"/>
      <c r="Y109" s="31"/>
      <c r="Z109" s="31"/>
      <c r="AA109" s="31"/>
      <c r="AB109" s="813"/>
      <c r="AC109" s="828"/>
      <c r="AD109" s="51">
        <f t="shared" si="85"/>
        <v>0</v>
      </c>
      <c r="AE109" s="51">
        <f t="shared" si="85"/>
        <v>0</v>
      </c>
      <c r="AF109" s="51">
        <f t="shared" si="85"/>
        <v>0</v>
      </c>
      <c r="AG109" s="51">
        <f t="shared" si="84"/>
        <v>0</v>
      </c>
      <c r="AH109" s="51">
        <f t="shared" si="84"/>
        <v>0</v>
      </c>
      <c r="AI109" s="51">
        <f t="shared" si="84"/>
        <v>0</v>
      </c>
      <c r="AJ109" s="51">
        <f t="shared" si="84"/>
        <v>0</v>
      </c>
      <c r="AK109" s="813"/>
      <c r="AL109" s="831"/>
      <c r="AM109" s="51">
        <f t="shared" si="98"/>
        <v>0</v>
      </c>
      <c r="AN109" s="257"/>
      <c r="AO109" s="257"/>
      <c r="AP109" s="257"/>
      <c r="AQ109" s="257"/>
      <c r="AR109" s="257"/>
      <c r="AS109" s="257"/>
      <c r="AT109" s="813"/>
      <c r="AU109" s="834"/>
      <c r="AV109" s="51">
        <f t="shared" si="99"/>
        <v>0</v>
      </c>
      <c r="AW109" s="257"/>
      <c r="AX109" s="257"/>
      <c r="AY109" s="257"/>
      <c r="AZ109" s="257"/>
      <c r="BA109" s="257"/>
      <c r="BB109" s="257"/>
      <c r="BC109" s="813"/>
      <c r="BD109" s="810"/>
      <c r="BE109" s="51">
        <f t="shared" si="100"/>
        <v>0</v>
      </c>
      <c r="BF109" s="257"/>
      <c r="BG109" s="257"/>
      <c r="BH109" s="257"/>
      <c r="BI109" s="257"/>
      <c r="BJ109" s="257"/>
      <c r="BK109" s="257"/>
      <c r="BL109" s="813"/>
      <c r="BM109" s="816"/>
      <c r="BN109" s="51">
        <f t="shared" si="101"/>
        <v>0</v>
      </c>
      <c r="BO109" s="257"/>
      <c r="BP109" s="257"/>
      <c r="BQ109" s="257"/>
      <c r="BR109" s="257"/>
      <c r="BS109" s="257"/>
      <c r="BT109" s="257"/>
      <c r="BU109" s="821"/>
      <c r="BV109" s="822"/>
      <c r="BW109" s="822"/>
      <c r="BX109" s="822"/>
      <c r="BY109" s="822"/>
      <c r="BZ109" s="822"/>
      <c r="CA109" s="822"/>
      <c r="CB109" s="822"/>
      <c r="CC109" s="823"/>
    </row>
    <row r="110" spans="1:81" s="58" customFormat="1" ht="40.200000000000003" customHeight="1" thickBot="1" x14ac:dyDescent="0.35">
      <c r="A110" s="34"/>
      <c r="B110" s="886"/>
      <c r="C110" s="870"/>
      <c r="D110" s="873"/>
      <c r="E110" s="853"/>
      <c r="F110" s="1267"/>
      <c r="G110" s="853"/>
      <c r="H110" s="1274"/>
      <c r="I110" s="1186"/>
      <c r="J110" s="814"/>
      <c r="K110" s="856"/>
      <c r="L110" s="859"/>
      <c r="M110" s="862"/>
      <c r="N110" s="838"/>
      <c r="O110" s="841"/>
      <c r="P110" s="865"/>
      <c r="Q110" s="874"/>
      <c r="R110" s="814"/>
      <c r="S110" s="39" t="s">
        <v>5508</v>
      </c>
      <c r="T110" s="237"/>
      <c r="U110" s="237"/>
      <c r="V110" s="237"/>
      <c r="W110" s="232"/>
      <c r="X110" s="260"/>
      <c r="Y110" s="260"/>
      <c r="Z110" s="260"/>
      <c r="AA110" s="260"/>
      <c r="AB110" s="814"/>
      <c r="AC110" s="829"/>
      <c r="AD110" s="46">
        <f t="shared" si="85"/>
        <v>0</v>
      </c>
      <c r="AE110" s="46">
        <f t="shared" si="85"/>
        <v>0</v>
      </c>
      <c r="AF110" s="46">
        <f t="shared" si="85"/>
        <v>0</v>
      </c>
      <c r="AG110" s="46">
        <f t="shared" si="84"/>
        <v>0</v>
      </c>
      <c r="AH110" s="46">
        <f t="shared" si="84"/>
        <v>0</v>
      </c>
      <c r="AI110" s="46">
        <f t="shared" si="84"/>
        <v>0</v>
      </c>
      <c r="AJ110" s="46">
        <f t="shared" si="84"/>
        <v>0</v>
      </c>
      <c r="AK110" s="814"/>
      <c r="AL110" s="832"/>
      <c r="AM110" s="46">
        <f t="shared" si="98"/>
        <v>0</v>
      </c>
      <c r="AN110" s="49"/>
      <c r="AO110" s="49"/>
      <c r="AP110" s="49"/>
      <c r="AQ110" s="49"/>
      <c r="AR110" s="49"/>
      <c r="AS110" s="49"/>
      <c r="AT110" s="814"/>
      <c r="AU110" s="835"/>
      <c r="AV110" s="46">
        <f t="shared" si="99"/>
        <v>0</v>
      </c>
      <c r="AW110" s="49"/>
      <c r="AX110" s="49"/>
      <c r="AY110" s="49"/>
      <c r="AZ110" s="49"/>
      <c r="BA110" s="49"/>
      <c r="BB110" s="49"/>
      <c r="BC110" s="814"/>
      <c r="BD110" s="811"/>
      <c r="BE110" s="46">
        <f t="shared" si="100"/>
        <v>0</v>
      </c>
      <c r="BF110" s="49"/>
      <c r="BG110" s="49"/>
      <c r="BH110" s="49"/>
      <c r="BI110" s="49"/>
      <c r="BJ110" s="49"/>
      <c r="BK110" s="49"/>
      <c r="BL110" s="814"/>
      <c r="BM110" s="817"/>
      <c r="BN110" s="46">
        <f t="shared" si="101"/>
        <v>0</v>
      </c>
      <c r="BO110" s="49"/>
      <c r="BP110" s="49"/>
      <c r="BQ110" s="49"/>
      <c r="BR110" s="49"/>
      <c r="BS110" s="49"/>
      <c r="BT110" s="49"/>
      <c r="BU110" s="824"/>
      <c r="BV110" s="825"/>
      <c r="BW110" s="825"/>
      <c r="BX110" s="825"/>
      <c r="BY110" s="825"/>
      <c r="BZ110" s="825"/>
      <c r="CA110" s="825"/>
      <c r="CB110" s="825"/>
      <c r="CC110" s="826"/>
    </row>
    <row r="111" spans="1:81" s="58" customFormat="1" ht="40.200000000000003" customHeight="1" thickTop="1" x14ac:dyDescent="0.3">
      <c r="A111" s="34"/>
      <c r="B111" s="886"/>
      <c r="C111" s="868" t="s">
        <v>490</v>
      </c>
      <c r="D111" s="871">
        <v>4104</v>
      </c>
      <c r="E111" s="851" t="s">
        <v>4054</v>
      </c>
      <c r="F111" s="1266">
        <v>4104020</v>
      </c>
      <c r="G111" s="851" t="s">
        <v>5440</v>
      </c>
      <c r="H111" s="1272" t="s">
        <v>5441</v>
      </c>
      <c r="I111" s="1184">
        <v>2021004540037</v>
      </c>
      <c r="J111" s="812">
        <v>341</v>
      </c>
      <c r="K111" s="854" t="str">
        <f>+[6]Metas!K391</f>
        <v>Jornadas de registro de PcD en los diferentes municipios del Departamento</v>
      </c>
      <c r="L111" s="857"/>
      <c r="M111" s="860">
        <f t="shared" ref="M111:M119" si="150">SUM(N111:Q111)/4</f>
        <v>1</v>
      </c>
      <c r="N111" s="836">
        <v>1</v>
      </c>
      <c r="O111" s="839">
        <v>1</v>
      </c>
      <c r="P111" s="863">
        <v>1</v>
      </c>
      <c r="Q111" s="866">
        <v>1</v>
      </c>
      <c r="R111" s="812">
        <f>+$J111</f>
        <v>341</v>
      </c>
      <c r="S111" s="231" t="s">
        <v>5509</v>
      </c>
      <c r="T111" s="235"/>
      <c r="U111" s="235"/>
      <c r="V111" s="235"/>
      <c r="W111" s="231"/>
      <c r="X111" s="256"/>
      <c r="Y111" s="256"/>
      <c r="Z111" s="256"/>
      <c r="AA111" s="256"/>
      <c r="AB111" s="812">
        <f t="shared" ref="AB111" si="151">+$J111</f>
        <v>341</v>
      </c>
      <c r="AC111" s="827">
        <f t="shared" ref="AC111" si="152">+L111</f>
        <v>0</v>
      </c>
      <c r="AD111" s="44">
        <f t="shared" si="85"/>
        <v>4</v>
      </c>
      <c r="AE111" s="44">
        <f t="shared" si="85"/>
        <v>4</v>
      </c>
      <c r="AF111" s="44">
        <f t="shared" si="85"/>
        <v>0</v>
      </c>
      <c r="AG111" s="44">
        <f t="shared" si="84"/>
        <v>0</v>
      </c>
      <c r="AH111" s="44">
        <f t="shared" si="84"/>
        <v>0</v>
      </c>
      <c r="AI111" s="44">
        <f t="shared" si="84"/>
        <v>0</v>
      </c>
      <c r="AJ111" s="44">
        <f t="shared" si="84"/>
        <v>0</v>
      </c>
      <c r="AK111" s="812">
        <f t="shared" ref="AK111" si="153">+$J111</f>
        <v>341</v>
      </c>
      <c r="AL111" s="830">
        <f t="shared" ref="AL111:AL119" si="154">+N111</f>
        <v>1</v>
      </c>
      <c r="AM111" s="44">
        <f t="shared" si="98"/>
        <v>1</v>
      </c>
      <c r="AN111" s="47">
        <v>1</v>
      </c>
      <c r="AO111" s="47"/>
      <c r="AP111" s="47"/>
      <c r="AQ111" s="47"/>
      <c r="AR111" s="47"/>
      <c r="AS111" s="47"/>
      <c r="AT111" s="812">
        <f t="shared" ref="AT111" si="155">+$J111</f>
        <v>341</v>
      </c>
      <c r="AU111" s="833">
        <f t="shared" ref="AU111:AU119" si="156">+O111</f>
        <v>1</v>
      </c>
      <c r="AV111" s="44">
        <f t="shared" si="99"/>
        <v>1</v>
      </c>
      <c r="AW111" s="47">
        <v>1</v>
      </c>
      <c r="AX111" s="47"/>
      <c r="AY111" s="47"/>
      <c r="AZ111" s="47"/>
      <c r="BA111" s="47"/>
      <c r="BB111" s="47"/>
      <c r="BC111" s="812">
        <f t="shared" ref="BC111" si="157">+$J111</f>
        <v>341</v>
      </c>
      <c r="BD111" s="809">
        <f t="shared" ref="BD111:BD119" si="158">+P111</f>
        <v>1</v>
      </c>
      <c r="BE111" s="44">
        <f t="shared" si="100"/>
        <v>1</v>
      </c>
      <c r="BF111" s="47">
        <v>1</v>
      </c>
      <c r="BG111" s="47"/>
      <c r="BH111" s="47"/>
      <c r="BI111" s="47"/>
      <c r="BJ111" s="47"/>
      <c r="BK111" s="47"/>
      <c r="BL111" s="812">
        <f t="shared" ref="BL111" si="159">+$J111</f>
        <v>341</v>
      </c>
      <c r="BM111" s="815">
        <f t="shared" ref="BM111:BM119" si="160">+Q111</f>
        <v>1</v>
      </c>
      <c r="BN111" s="44">
        <f t="shared" si="101"/>
        <v>1</v>
      </c>
      <c r="BO111" s="47">
        <v>1</v>
      </c>
      <c r="BP111" s="47"/>
      <c r="BQ111" s="47"/>
      <c r="BR111" s="47"/>
      <c r="BS111" s="47"/>
      <c r="BT111" s="47"/>
      <c r="BU111" s="818"/>
      <c r="BV111" s="819"/>
      <c r="BW111" s="819"/>
      <c r="BX111" s="819"/>
      <c r="BY111" s="819"/>
      <c r="BZ111" s="819"/>
      <c r="CA111" s="819"/>
      <c r="CB111" s="819"/>
      <c r="CC111" s="820"/>
    </row>
    <row r="112" spans="1:81" s="58" customFormat="1" ht="40.200000000000003" customHeight="1" x14ac:dyDescent="0.3">
      <c r="A112" s="34"/>
      <c r="B112" s="886"/>
      <c r="C112" s="869"/>
      <c r="D112" s="872"/>
      <c r="E112" s="852"/>
      <c r="F112" s="920"/>
      <c r="G112" s="852"/>
      <c r="H112" s="1273"/>
      <c r="I112" s="1185"/>
      <c r="J112" s="813"/>
      <c r="K112" s="855"/>
      <c r="L112" s="858"/>
      <c r="M112" s="861"/>
      <c r="N112" s="837"/>
      <c r="O112" s="840"/>
      <c r="P112" s="864"/>
      <c r="Q112" s="867"/>
      <c r="R112" s="813"/>
      <c r="S112" s="39" t="s">
        <v>5510</v>
      </c>
      <c r="T112" s="236"/>
      <c r="U112" s="236"/>
      <c r="V112" s="236"/>
      <c r="W112" s="39"/>
      <c r="X112" s="31"/>
      <c r="Y112" s="31"/>
      <c r="Z112" s="31"/>
      <c r="AA112" s="31"/>
      <c r="AB112" s="813"/>
      <c r="AC112" s="828"/>
      <c r="AD112" s="51">
        <f t="shared" si="85"/>
        <v>0</v>
      </c>
      <c r="AE112" s="51">
        <f t="shared" si="85"/>
        <v>0</v>
      </c>
      <c r="AF112" s="51">
        <f t="shared" si="85"/>
        <v>0</v>
      </c>
      <c r="AG112" s="51">
        <f t="shared" si="84"/>
        <v>0</v>
      </c>
      <c r="AH112" s="51">
        <f t="shared" si="84"/>
        <v>0</v>
      </c>
      <c r="AI112" s="51">
        <f t="shared" si="84"/>
        <v>0</v>
      </c>
      <c r="AJ112" s="51">
        <f t="shared" si="84"/>
        <v>0</v>
      </c>
      <c r="AK112" s="813"/>
      <c r="AL112" s="831"/>
      <c r="AM112" s="51">
        <f t="shared" si="98"/>
        <v>0</v>
      </c>
      <c r="AN112" s="257"/>
      <c r="AO112" s="257"/>
      <c r="AP112" s="257"/>
      <c r="AQ112" s="257"/>
      <c r="AR112" s="257"/>
      <c r="AS112" s="257"/>
      <c r="AT112" s="813"/>
      <c r="AU112" s="834"/>
      <c r="AV112" s="51">
        <f t="shared" si="99"/>
        <v>0</v>
      </c>
      <c r="AW112" s="257"/>
      <c r="AX112" s="257"/>
      <c r="AY112" s="257"/>
      <c r="AZ112" s="257"/>
      <c r="BA112" s="257"/>
      <c r="BB112" s="257"/>
      <c r="BC112" s="813"/>
      <c r="BD112" s="810"/>
      <c r="BE112" s="51">
        <f t="shared" si="100"/>
        <v>0</v>
      </c>
      <c r="BF112" s="257"/>
      <c r="BG112" s="257"/>
      <c r="BH112" s="257"/>
      <c r="BI112" s="257"/>
      <c r="BJ112" s="257"/>
      <c r="BK112" s="257"/>
      <c r="BL112" s="813"/>
      <c r="BM112" s="816"/>
      <c r="BN112" s="51">
        <f t="shared" si="101"/>
        <v>0</v>
      </c>
      <c r="BO112" s="257"/>
      <c r="BP112" s="257"/>
      <c r="BQ112" s="257"/>
      <c r="BR112" s="257"/>
      <c r="BS112" s="257"/>
      <c r="BT112" s="257"/>
      <c r="BU112" s="821"/>
      <c r="BV112" s="822"/>
      <c r="BW112" s="822"/>
      <c r="BX112" s="822"/>
      <c r="BY112" s="822"/>
      <c r="BZ112" s="822"/>
      <c r="CA112" s="822"/>
      <c r="CB112" s="822"/>
      <c r="CC112" s="823"/>
    </row>
    <row r="113" spans="1:81" s="58" customFormat="1" ht="40.200000000000003" customHeight="1" x14ac:dyDescent="0.3">
      <c r="A113" s="34"/>
      <c r="B113" s="886"/>
      <c r="C113" s="869"/>
      <c r="D113" s="872"/>
      <c r="E113" s="852"/>
      <c r="F113" s="920"/>
      <c r="G113" s="852"/>
      <c r="H113" s="1273"/>
      <c r="I113" s="1185"/>
      <c r="J113" s="813"/>
      <c r="K113" s="855"/>
      <c r="L113" s="858"/>
      <c r="M113" s="861"/>
      <c r="N113" s="837"/>
      <c r="O113" s="840"/>
      <c r="P113" s="864"/>
      <c r="Q113" s="867"/>
      <c r="R113" s="813"/>
      <c r="S113" s="39" t="s">
        <v>5511</v>
      </c>
      <c r="T113" s="236"/>
      <c r="U113" s="236"/>
      <c r="V113" s="236"/>
      <c r="W113" s="39"/>
      <c r="X113" s="31"/>
      <c r="Y113" s="31"/>
      <c r="Z113" s="31"/>
      <c r="AA113" s="31"/>
      <c r="AB113" s="813"/>
      <c r="AC113" s="828"/>
      <c r="AD113" s="51">
        <f t="shared" si="85"/>
        <v>0</v>
      </c>
      <c r="AE113" s="51">
        <f t="shared" si="85"/>
        <v>0</v>
      </c>
      <c r="AF113" s="51">
        <f t="shared" si="85"/>
        <v>0</v>
      </c>
      <c r="AG113" s="51">
        <f t="shared" si="84"/>
        <v>0</v>
      </c>
      <c r="AH113" s="51">
        <f t="shared" si="84"/>
        <v>0</v>
      </c>
      <c r="AI113" s="51">
        <f t="shared" si="84"/>
        <v>0</v>
      </c>
      <c r="AJ113" s="51">
        <f t="shared" si="84"/>
        <v>0</v>
      </c>
      <c r="AK113" s="813"/>
      <c r="AL113" s="831"/>
      <c r="AM113" s="51">
        <f t="shared" si="98"/>
        <v>0</v>
      </c>
      <c r="AN113" s="257"/>
      <c r="AO113" s="257"/>
      <c r="AP113" s="257"/>
      <c r="AQ113" s="257"/>
      <c r="AR113" s="257"/>
      <c r="AS113" s="257"/>
      <c r="AT113" s="813"/>
      <c r="AU113" s="834"/>
      <c r="AV113" s="51">
        <f t="shared" si="99"/>
        <v>0</v>
      </c>
      <c r="AW113" s="257"/>
      <c r="AX113" s="257"/>
      <c r="AY113" s="257"/>
      <c r="AZ113" s="257"/>
      <c r="BA113" s="257"/>
      <c r="BB113" s="257"/>
      <c r="BC113" s="813"/>
      <c r="BD113" s="810"/>
      <c r="BE113" s="51">
        <f t="shared" si="100"/>
        <v>0</v>
      </c>
      <c r="BF113" s="257"/>
      <c r="BG113" s="257"/>
      <c r="BH113" s="257"/>
      <c r="BI113" s="257"/>
      <c r="BJ113" s="257"/>
      <c r="BK113" s="257"/>
      <c r="BL113" s="813"/>
      <c r="BM113" s="816"/>
      <c r="BN113" s="51">
        <f t="shared" si="101"/>
        <v>0</v>
      </c>
      <c r="BO113" s="257"/>
      <c r="BP113" s="257"/>
      <c r="BQ113" s="257"/>
      <c r="BR113" s="257"/>
      <c r="BS113" s="257"/>
      <c r="BT113" s="257"/>
      <c r="BU113" s="821"/>
      <c r="BV113" s="822"/>
      <c r="BW113" s="822"/>
      <c r="BX113" s="822"/>
      <c r="BY113" s="822"/>
      <c r="BZ113" s="822"/>
      <c r="CA113" s="822"/>
      <c r="CB113" s="822"/>
      <c r="CC113" s="823"/>
    </row>
    <row r="114" spans="1:81" s="58" customFormat="1" ht="40.200000000000003" customHeight="1" thickBot="1" x14ac:dyDescent="0.35">
      <c r="A114" s="34"/>
      <c r="B114" s="886"/>
      <c r="C114" s="869"/>
      <c r="D114" s="873"/>
      <c r="E114" s="853"/>
      <c r="F114" s="1267"/>
      <c r="G114" s="853"/>
      <c r="H114" s="1274"/>
      <c r="I114" s="1186"/>
      <c r="J114" s="814"/>
      <c r="K114" s="856"/>
      <c r="L114" s="859"/>
      <c r="M114" s="862"/>
      <c r="N114" s="838"/>
      <c r="O114" s="841"/>
      <c r="P114" s="865"/>
      <c r="Q114" s="874"/>
      <c r="R114" s="814"/>
      <c r="S114" s="232"/>
      <c r="T114" s="237"/>
      <c r="U114" s="237"/>
      <c r="V114" s="237"/>
      <c r="W114" s="232"/>
      <c r="X114" s="260"/>
      <c r="Y114" s="260"/>
      <c r="Z114" s="260"/>
      <c r="AA114" s="260"/>
      <c r="AB114" s="814"/>
      <c r="AC114" s="829"/>
      <c r="AD114" s="46">
        <f t="shared" si="85"/>
        <v>0</v>
      </c>
      <c r="AE114" s="46">
        <f t="shared" si="85"/>
        <v>0</v>
      </c>
      <c r="AF114" s="46">
        <f t="shared" si="85"/>
        <v>0</v>
      </c>
      <c r="AG114" s="46">
        <f t="shared" si="84"/>
        <v>0</v>
      </c>
      <c r="AH114" s="46">
        <f t="shared" si="84"/>
        <v>0</v>
      </c>
      <c r="AI114" s="46">
        <f t="shared" si="84"/>
        <v>0</v>
      </c>
      <c r="AJ114" s="46">
        <f t="shared" si="84"/>
        <v>0</v>
      </c>
      <c r="AK114" s="814"/>
      <c r="AL114" s="832"/>
      <c r="AM114" s="46">
        <f t="shared" si="98"/>
        <v>0</v>
      </c>
      <c r="AN114" s="49"/>
      <c r="AO114" s="49"/>
      <c r="AP114" s="49"/>
      <c r="AQ114" s="49"/>
      <c r="AR114" s="49"/>
      <c r="AS114" s="49"/>
      <c r="AT114" s="814"/>
      <c r="AU114" s="835"/>
      <c r="AV114" s="46">
        <f t="shared" si="99"/>
        <v>0</v>
      </c>
      <c r="AW114" s="49"/>
      <c r="AX114" s="49"/>
      <c r="AY114" s="49"/>
      <c r="AZ114" s="49"/>
      <c r="BA114" s="49"/>
      <c r="BB114" s="49"/>
      <c r="BC114" s="814"/>
      <c r="BD114" s="811"/>
      <c r="BE114" s="46">
        <f t="shared" si="100"/>
        <v>0</v>
      </c>
      <c r="BF114" s="49"/>
      <c r="BG114" s="49"/>
      <c r="BH114" s="49"/>
      <c r="BI114" s="49"/>
      <c r="BJ114" s="49"/>
      <c r="BK114" s="49"/>
      <c r="BL114" s="814"/>
      <c r="BM114" s="817"/>
      <c r="BN114" s="46">
        <f t="shared" si="101"/>
        <v>0</v>
      </c>
      <c r="BO114" s="49"/>
      <c r="BP114" s="49"/>
      <c r="BQ114" s="49"/>
      <c r="BR114" s="49"/>
      <c r="BS114" s="49"/>
      <c r="BT114" s="49"/>
      <c r="BU114" s="824"/>
      <c r="BV114" s="825"/>
      <c r="BW114" s="825"/>
      <c r="BX114" s="825"/>
      <c r="BY114" s="825"/>
      <c r="BZ114" s="825"/>
      <c r="CA114" s="825"/>
      <c r="CB114" s="825"/>
      <c r="CC114" s="826"/>
    </row>
    <row r="115" spans="1:81" s="58" customFormat="1" ht="40.200000000000003" customHeight="1" thickTop="1" x14ac:dyDescent="0.3">
      <c r="A115" s="34"/>
      <c r="B115" s="886"/>
      <c r="C115" s="869"/>
      <c r="D115" s="871">
        <v>4104</v>
      </c>
      <c r="E115" s="851" t="s">
        <v>4054</v>
      </c>
      <c r="F115" s="1266">
        <v>4104020</v>
      </c>
      <c r="G115" s="851" t="s">
        <v>5440</v>
      </c>
      <c r="H115" s="1272" t="s">
        <v>5441</v>
      </c>
      <c r="I115" s="1184">
        <v>2021004540037</v>
      </c>
      <c r="J115" s="812">
        <v>342</v>
      </c>
      <c r="K115" s="854" t="str">
        <f>+[6]Metas!K392</f>
        <v>Jornadas de acompañamiento jurídico para la protección de derechos</v>
      </c>
      <c r="L115" s="857"/>
      <c r="M115" s="860">
        <f t="shared" si="150"/>
        <v>1.25</v>
      </c>
      <c r="N115" s="836">
        <v>1</v>
      </c>
      <c r="O115" s="839">
        <v>2</v>
      </c>
      <c r="P115" s="863">
        <v>2</v>
      </c>
      <c r="Q115" s="866"/>
      <c r="R115" s="812">
        <f>+$J115</f>
        <v>342</v>
      </c>
      <c r="S115" s="231" t="s">
        <v>5512</v>
      </c>
      <c r="T115" s="235"/>
      <c r="U115" s="235"/>
      <c r="V115" s="235"/>
      <c r="W115" s="231"/>
      <c r="X115" s="256"/>
      <c r="Y115" s="256"/>
      <c r="Z115" s="256"/>
      <c r="AA115" s="256"/>
      <c r="AB115" s="812">
        <f t="shared" ref="AB115" si="161">+$J115</f>
        <v>342</v>
      </c>
      <c r="AC115" s="827">
        <f t="shared" ref="AC115" si="162">+L115</f>
        <v>0</v>
      </c>
      <c r="AD115" s="44">
        <f t="shared" si="85"/>
        <v>10</v>
      </c>
      <c r="AE115" s="44">
        <f t="shared" si="85"/>
        <v>10</v>
      </c>
      <c r="AF115" s="44">
        <f t="shared" si="85"/>
        <v>0</v>
      </c>
      <c r="AG115" s="44">
        <f t="shared" si="84"/>
        <v>0</v>
      </c>
      <c r="AH115" s="44">
        <f t="shared" si="84"/>
        <v>0</v>
      </c>
      <c r="AI115" s="44">
        <f t="shared" si="84"/>
        <v>0</v>
      </c>
      <c r="AJ115" s="44">
        <f t="shared" si="84"/>
        <v>0</v>
      </c>
      <c r="AK115" s="812">
        <f t="shared" ref="AK115" si="163">+$J115</f>
        <v>342</v>
      </c>
      <c r="AL115" s="830">
        <f t="shared" si="154"/>
        <v>1</v>
      </c>
      <c r="AM115" s="44">
        <f t="shared" si="98"/>
        <v>2</v>
      </c>
      <c r="AN115" s="47">
        <v>2</v>
      </c>
      <c r="AO115" s="47"/>
      <c r="AP115" s="47"/>
      <c r="AQ115" s="47"/>
      <c r="AR115" s="47"/>
      <c r="AS115" s="47"/>
      <c r="AT115" s="812">
        <f t="shared" ref="AT115" si="164">+$J115</f>
        <v>342</v>
      </c>
      <c r="AU115" s="833">
        <f t="shared" si="156"/>
        <v>2</v>
      </c>
      <c r="AV115" s="44">
        <f t="shared" si="99"/>
        <v>4</v>
      </c>
      <c r="AW115" s="47">
        <v>4</v>
      </c>
      <c r="AX115" s="47"/>
      <c r="AY115" s="47"/>
      <c r="AZ115" s="47"/>
      <c r="BA115" s="47"/>
      <c r="BB115" s="47"/>
      <c r="BC115" s="812">
        <f t="shared" ref="BC115" si="165">+$J115</f>
        <v>342</v>
      </c>
      <c r="BD115" s="809">
        <f t="shared" si="158"/>
        <v>2</v>
      </c>
      <c r="BE115" s="44">
        <f t="shared" si="100"/>
        <v>4</v>
      </c>
      <c r="BF115" s="47">
        <v>4</v>
      </c>
      <c r="BG115" s="47"/>
      <c r="BH115" s="47"/>
      <c r="BI115" s="47"/>
      <c r="BJ115" s="47"/>
      <c r="BK115" s="47"/>
      <c r="BL115" s="812">
        <f t="shared" ref="BL115" si="166">+$J115</f>
        <v>342</v>
      </c>
      <c r="BM115" s="815">
        <f t="shared" si="160"/>
        <v>0</v>
      </c>
      <c r="BN115" s="44">
        <f t="shared" si="101"/>
        <v>0</v>
      </c>
      <c r="BO115" s="47"/>
      <c r="BP115" s="47"/>
      <c r="BQ115" s="47"/>
      <c r="BR115" s="47"/>
      <c r="BS115" s="47"/>
      <c r="BT115" s="47"/>
      <c r="BU115" s="818"/>
      <c r="BV115" s="819"/>
      <c r="BW115" s="819"/>
      <c r="BX115" s="819"/>
      <c r="BY115" s="819"/>
      <c r="BZ115" s="819"/>
      <c r="CA115" s="819"/>
      <c r="CB115" s="819"/>
      <c r="CC115" s="820"/>
    </row>
    <row r="116" spans="1:81" s="58" customFormat="1" ht="40.200000000000003" customHeight="1" x14ac:dyDescent="0.3">
      <c r="A116" s="34"/>
      <c r="B116" s="886"/>
      <c r="C116" s="869"/>
      <c r="D116" s="872"/>
      <c r="E116" s="852"/>
      <c r="F116" s="920"/>
      <c r="G116" s="852"/>
      <c r="H116" s="1273"/>
      <c r="I116" s="1185"/>
      <c r="J116" s="813"/>
      <c r="K116" s="855"/>
      <c r="L116" s="858"/>
      <c r="M116" s="861"/>
      <c r="N116" s="837"/>
      <c r="O116" s="840"/>
      <c r="P116" s="864"/>
      <c r="Q116" s="867"/>
      <c r="R116" s="813"/>
      <c r="S116" s="39" t="s">
        <v>5513</v>
      </c>
      <c r="T116" s="236"/>
      <c r="U116" s="236"/>
      <c r="V116" s="236"/>
      <c r="W116" s="39"/>
      <c r="X116" s="31"/>
      <c r="Y116" s="31"/>
      <c r="Z116" s="31"/>
      <c r="AA116" s="31"/>
      <c r="AB116" s="813"/>
      <c r="AC116" s="828"/>
      <c r="AD116" s="51">
        <f t="shared" si="85"/>
        <v>0</v>
      </c>
      <c r="AE116" s="51">
        <f t="shared" si="85"/>
        <v>0</v>
      </c>
      <c r="AF116" s="51">
        <f t="shared" si="85"/>
        <v>0</v>
      </c>
      <c r="AG116" s="51">
        <f t="shared" si="84"/>
        <v>0</v>
      </c>
      <c r="AH116" s="51">
        <f t="shared" si="84"/>
        <v>0</v>
      </c>
      <c r="AI116" s="51">
        <f t="shared" si="84"/>
        <v>0</v>
      </c>
      <c r="AJ116" s="51">
        <f t="shared" si="84"/>
        <v>0</v>
      </c>
      <c r="AK116" s="813"/>
      <c r="AL116" s="831"/>
      <c r="AM116" s="51">
        <f t="shared" si="98"/>
        <v>0</v>
      </c>
      <c r="AN116" s="257"/>
      <c r="AO116" s="257"/>
      <c r="AP116" s="257"/>
      <c r="AQ116" s="257"/>
      <c r="AR116" s="257"/>
      <c r="AS116" s="257"/>
      <c r="AT116" s="813"/>
      <c r="AU116" s="834"/>
      <c r="AV116" s="51">
        <f t="shared" si="99"/>
        <v>0</v>
      </c>
      <c r="AW116" s="257"/>
      <c r="AX116" s="257"/>
      <c r="AY116" s="257"/>
      <c r="AZ116" s="257"/>
      <c r="BA116" s="257"/>
      <c r="BB116" s="257"/>
      <c r="BC116" s="813"/>
      <c r="BD116" s="810"/>
      <c r="BE116" s="51">
        <f t="shared" si="100"/>
        <v>0</v>
      </c>
      <c r="BF116" s="257"/>
      <c r="BG116" s="257"/>
      <c r="BH116" s="257"/>
      <c r="BI116" s="257"/>
      <c r="BJ116" s="257"/>
      <c r="BK116" s="257"/>
      <c r="BL116" s="813"/>
      <c r="BM116" s="816"/>
      <c r="BN116" s="51">
        <f t="shared" si="101"/>
        <v>0</v>
      </c>
      <c r="BO116" s="257"/>
      <c r="BP116" s="257"/>
      <c r="BQ116" s="257"/>
      <c r="BR116" s="257"/>
      <c r="BS116" s="257"/>
      <c r="BT116" s="257"/>
      <c r="BU116" s="821"/>
      <c r="BV116" s="822"/>
      <c r="BW116" s="822"/>
      <c r="BX116" s="822"/>
      <c r="BY116" s="822"/>
      <c r="BZ116" s="822"/>
      <c r="CA116" s="822"/>
      <c r="CB116" s="822"/>
      <c r="CC116" s="823"/>
    </row>
    <row r="117" spans="1:81" s="58" customFormat="1" ht="40.200000000000003" customHeight="1" x14ac:dyDescent="0.3">
      <c r="A117" s="34"/>
      <c r="B117" s="886"/>
      <c r="C117" s="869"/>
      <c r="D117" s="872"/>
      <c r="E117" s="852"/>
      <c r="F117" s="920"/>
      <c r="G117" s="852"/>
      <c r="H117" s="1273"/>
      <c r="I117" s="1185"/>
      <c r="J117" s="813"/>
      <c r="K117" s="855"/>
      <c r="L117" s="858"/>
      <c r="M117" s="861"/>
      <c r="N117" s="837"/>
      <c r="O117" s="840"/>
      <c r="P117" s="864"/>
      <c r="Q117" s="867"/>
      <c r="R117" s="813"/>
      <c r="S117" s="39" t="s">
        <v>5514</v>
      </c>
      <c r="T117" s="236"/>
      <c r="U117" s="236"/>
      <c r="V117" s="236"/>
      <c r="W117" s="39"/>
      <c r="X117" s="31"/>
      <c r="Y117" s="31"/>
      <c r="Z117" s="31"/>
      <c r="AA117" s="31"/>
      <c r="AB117" s="813"/>
      <c r="AC117" s="828"/>
      <c r="AD117" s="51">
        <f t="shared" si="85"/>
        <v>0</v>
      </c>
      <c r="AE117" s="51">
        <f t="shared" si="85"/>
        <v>0</v>
      </c>
      <c r="AF117" s="51">
        <f t="shared" si="85"/>
        <v>0</v>
      </c>
      <c r="AG117" s="51">
        <f t="shared" si="84"/>
        <v>0</v>
      </c>
      <c r="AH117" s="51">
        <f t="shared" si="84"/>
        <v>0</v>
      </c>
      <c r="AI117" s="51">
        <f t="shared" si="84"/>
        <v>0</v>
      </c>
      <c r="AJ117" s="51">
        <f t="shared" si="84"/>
        <v>0</v>
      </c>
      <c r="AK117" s="813"/>
      <c r="AL117" s="831"/>
      <c r="AM117" s="51">
        <f t="shared" si="98"/>
        <v>0</v>
      </c>
      <c r="AN117" s="257"/>
      <c r="AO117" s="257"/>
      <c r="AP117" s="257"/>
      <c r="AQ117" s="257"/>
      <c r="AR117" s="257"/>
      <c r="AS117" s="257"/>
      <c r="AT117" s="813"/>
      <c r="AU117" s="834"/>
      <c r="AV117" s="51">
        <f t="shared" si="99"/>
        <v>0</v>
      </c>
      <c r="AW117" s="257"/>
      <c r="AX117" s="257"/>
      <c r="AY117" s="257"/>
      <c r="AZ117" s="257"/>
      <c r="BA117" s="257"/>
      <c r="BB117" s="257"/>
      <c r="BC117" s="813"/>
      <c r="BD117" s="810"/>
      <c r="BE117" s="51">
        <f t="shared" si="100"/>
        <v>0</v>
      </c>
      <c r="BF117" s="257"/>
      <c r="BG117" s="257"/>
      <c r="BH117" s="257"/>
      <c r="BI117" s="257"/>
      <c r="BJ117" s="257"/>
      <c r="BK117" s="257"/>
      <c r="BL117" s="813"/>
      <c r="BM117" s="816"/>
      <c r="BN117" s="51">
        <f t="shared" si="101"/>
        <v>0</v>
      </c>
      <c r="BO117" s="257"/>
      <c r="BP117" s="257"/>
      <c r="BQ117" s="257"/>
      <c r="BR117" s="257"/>
      <c r="BS117" s="257"/>
      <c r="BT117" s="257"/>
      <c r="BU117" s="821"/>
      <c r="BV117" s="822"/>
      <c r="BW117" s="822"/>
      <c r="BX117" s="822"/>
      <c r="BY117" s="822"/>
      <c r="BZ117" s="822"/>
      <c r="CA117" s="822"/>
      <c r="CB117" s="822"/>
      <c r="CC117" s="823"/>
    </row>
    <row r="118" spans="1:81" s="58" customFormat="1" ht="40.200000000000003" customHeight="1" thickBot="1" x14ac:dyDescent="0.35">
      <c r="A118" s="34"/>
      <c r="B118" s="886"/>
      <c r="C118" s="869"/>
      <c r="D118" s="873"/>
      <c r="E118" s="853"/>
      <c r="F118" s="1267"/>
      <c r="G118" s="853"/>
      <c r="H118" s="1274"/>
      <c r="I118" s="1186"/>
      <c r="J118" s="814"/>
      <c r="K118" s="856"/>
      <c r="L118" s="859"/>
      <c r="M118" s="862"/>
      <c r="N118" s="838"/>
      <c r="O118" s="841"/>
      <c r="P118" s="865"/>
      <c r="Q118" s="874"/>
      <c r="R118" s="814"/>
      <c r="S118" s="232" t="s">
        <v>5515</v>
      </c>
      <c r="T118" s="237"/>
      <c r="U118" s="237"/>
      <c r="V118" s="237"/>
      <c r="W118" s="232"/>
      <c r="X118" s="260"/>
      <c r="Y118" s="260"/>
      <c r="Z118" s="260"/>
      <c r="AA118" s="260"/>
      <c r="AB118" s="814"/>
      <c r="AC118" s="829"/>
      <c r="AD118" s="46">
        <f t="shared" si="85"/>
        <v>0</v>
      </c>
      <c r="AE118" s="46">
        <f t="shared" si="85"/>
        <v>0</v>
      </c>
      <c r="AF118" s="46">
        <f t="shared" si="85"/>
        <v>0</v>
      </c>
      <c r="AG118" s="46">
        <f t="shared" si="84"/>
        <v>0</v>
      </c>
      <c r="AH118" s="46">
        <f t="shared" si="84"/>
        <v>0</v>
      </c>
      <c r="AI118" s="46">
        <f t="shared" si="84"/>
        <v>0</v>
      </c>
      <c r="AJ118" s="46">
        <f t="shared" si="84"/>
        <v>0</v>
      </c>
      <c r="AK118" s="814"/>
      <c r="AL118" s="832"/>
      <c r="AM118" s="46">
        <f t="shared" si="98"/>
        <v>0</v>
      </c>
      <c r="AN118" s="49"/>
      <c r="AO118" s="49"/>
      <c r="AP118" s="49"/>
      <c r="AQ118" s="49"/>
      <c r="AR118" s="49"/>
      <c r="AS118" s="49"/>
      <c r="AT118" s="814"/>
      <c r="AU118" s="835"/>
      <c r="AV118" s="46">
        <f t="shared" si="99"/>
        <v>0</v>
      </c>
      <c r="AW118" s="49"/>
      <c r="AX118" s="49"/>
      <c r="AY118" s="49"/>
      <c r="AZ118" s="49"/>
      <c r="BA118" s="49"/>
      <c r="BB118" s="49"/>
      <c r="BC118" s="814"/>
      <c r="BD118" s="811"/>
      <c r="BE118" s="46">
        <f t="shared" si="100"/>
        <v>0</v>
      </c>
      <c r="BF118" s="49"/>
      <c r="BG118" s="49"/>
      <c r="BH118" s="49"/>
      <c r="BI118" s="49"/>
      <c r="BJ118" s="49"/>
      <c r="BK118" s="49"/>
      <c r="BL118" s="814"/>
      <c r="BM118" s="817"/>
      <c r="BN118" s="46">
        <f t="shared" si="101"/>
        <v>0</v>
      </c>
      <c r="BO118" s="49"/>
      <c r="BP118" s="49"/>
      <c r="BQ118" s="49"/>
      <c r="BR118" s="49"/>
      <c r="BS118" s="49"/>
      <c r="BT118" s="49"/>
      <c r="BU118" s="824"/>
      <c r="BV118" s="825"/>
      <c r="BW118" s="825"/>
      <c r="BX118" s="825"/>
      <c r="BY118" s="825"/>
      <c r="BZ118" s="825"/>
      <c r="CA118" s="825"/>
      <c r="CB118" s="825"/>
      <c r="CC118" s="826"/>
    </row>
    <row r="119" spans="1:81" s="58" customFormat="1" ht="40.200000000000003" customHeight="1" thickTop="1" x14ac:dyDescent="0.3">
      <c r="A119" s="34"/>
      <c r="B119" s="886"/>
      <c r="C119" s="869"/>
      <c r="D119" s="871">
        <v>4104</v>
      </c>
      <c r="E119" s="851" t="s">
        <v>4054</v>
      </c>
      <c r="F119" s="1266">
        <v>4104020</v>
      </c>
      <c r="G119" s="851" t="s">
        <v>5440</v>
      </c>
      <c r="H119" s="1272" t="s">
        <v>5441</v>
      </c>
      <c r="I119" s="1184">
        <v>2021004540037</v>
      </c>
      <c r="J119" s="812">
        <v>343</v>
      </c>
      <c r="K119" s="854" t="str">
        <f>+[6]Metas!K393</f>
        <v xml:space="preserve">Atención y acompañamiento jurídico en procesos contra EPS </v>
      </c>
      <c r="L119" s="857"/>
      <c r="M119" s="860">
        <f t="shared" si="150"/>
        <v>1</v>
      </c>
      <c r="N119" s="1193">
        <v>1</v>
      </c>
      <c r="O119" s="1175">
        <v>1</v>
      </c>
      <c r="P119" s="1178">
        <v>1</v>
      </c>
      <c r="Q119" s="1181">
        <v>1</v>
      </c>
      <c r="R119" s="812">
        <f>+$J119</f>
        <v>343</v>
      </c>
      <c r="S119" s="231" t="s">
        <v>5516</v>
      </c>
      <c r="T119" s="235"/>
      <c r="U119" s="235"/>
      <c r="V119" s="235"/>
      <c r="W119" s="231"/>
      <c r="X119" s="256"/>
      <c r="Y119" s="256"/>
      <c r="Z119" s="256"/>
      <c r="AA119" s="256"/>
      <c r="AB119" s="812">
        <f t="shared" ref="AB119" si="167">+$J119</f>
        <v>343</v>
      </c>
      <c r="AC119" s="827">
        <f t="shared" ref="AC119" si="168">+L119</f>
        <v>0</v>
      </c>
      <c r="AD119" s="44">
        <f t="shared" si="85"/>
        <v>10</v>
      </c>
      <c r="AE119" s="44">
        <f t="shared" si="85"/>
        <v>10</v>
      </c>
      <c r="AF119" s="44">
        <f t="shared" si="85"/>
        <v>0</v>
      </c>
      <c r="AG119" s="44">
        <f t="shared" si="84"/>
        <v>0</v>
      </c>
      <c r="AH119" s="44">
        <f t="shared" si="84"/>
        <v>0</v>
      </c>
      <c r="AI119" s="44">
        <f t="shared" si="84"/>
        <v>0</v>
      </c>
      <c r="AJ119" s="44">
        <f t="shared" si="84"/>
        <v>0</v>
      </c>
      <c r="AK119" s="812">
        <f t="shared" ref="AK119" si="169">+$J119</f>
        <v>343</v>
      </c>
      <c r="AL119" s="830">
        <f t="shared" si="154"/>
        <v>1</v>
      </c>
      <c r="AM119" s="44">
        <f t="shared" si="98"/>
        <v>2</v>
      </c>
      <c r="AN119" s="47">
        <v>2</v>
      </c>
      <c r="AO119" s="47"/>
      <c r="AP119" s="47"/>
      <c r="AQ119" s="47"/>
      <c r="AR119" s="47"/>
      <c r="AS119" s="47"/>
      <c r="AT119" s="812">
        <f t="shared" ref="AT119" si="170">+$J119</f>
        <v>343</v>
      </c>
      <c r="AU119" s="833">
        <f t="shared" si="156"/>
        <v>1</v>
      </c>
      <c r="AV119" s="44">
        <f t="shared" si="99"/>
        <v>3</v>
      </c>
      <c r="AW119" s="47">
        <v>3</v>
      </c>
      <c r="AX119" s="47"/>
      <c r="AY119" s="47"/>
      <c r="AZ119" s="47"/>
      <c r="BA119" s="47"/>
      <c r="BB119" s="47"/>
      <c r="BC119" s="812">
        <f t="shared" ref="BC119" si="171">+$J119</f>
        <v>343</v>
      </c>
      <c r="BD119" s="809">
        <f t="shared" si="158"/>
        <v>1</v>
      </c>
      <c r="BE119" s="44">
        <f t="shared" si="100"/>
        <v>2</v>
      </c>
      <c r="BF119" s="47">
        <v>2</v>
      </c>
      <c r="BG119" s="47"/>
      <c r="BH119" s="47"/>
      <c r="BI119" s="47"/>
      <c r="BJ119" s="47"/>
      <c r="BK119" s="47"/>
      <c r="BL119" s="812">
        <f t="shared" ref="BL119" si="172">+$J119</f>
        <v>343</v>
      </c>
      <c r="BM119" s="815">
        <f t="shared" si="160"/>
        <v>1</v>
      </c>
      <c r="BN119" s="44">
        <f t="shared" si="101"/>
        <v>3</v>
      </c>
      <c r="BO119" s="47">
        <v>3</v>
      </c>
      <c r="BP119" s="47"/>
      <c r="BQ119" s="47"/>
      <c r="BR119" s="47"/>
      <c r="BS119" s="47"/>
      <c r="BT119" s="47"/>
      <c r="BU119" s="818"/>
      <c r="BV119" s="819"/>
      <c r="BW119" s="819"/>
      <c r="BX119" s="819"/>
      <c r="BY119" s="819"/>
      <c r="BZ119" s="819"/>
      <c r="CA119" s="819"/>
      <c r="CB119" s="819"/>
      <c r="CC119" s="820"/>
    </row>
    <row r="120" spans="1:81" s="58" customFormat="1" ht="40.200000000000003" customHeight="1" x14ac:dyDescent="0.3">
      <c r="A120" s="34"/>
      <c r="B120" s="886"/>
      <c r="C120" s="869"/>
      <c r="D120" s="872"/>
      <c r="E120" s="852"/>
      <c r="F120" s="920"/>
      <c r="G120" s="852"/>
      <c r="H120" s="1273"/>
      <c r="I120" s="1185"/>
      <c r="J120" s="813"/>
      <c r="K120" s="855"/>
      <c r="L120" s="858"/>
      <c r="M120" s="861"/>
      <c r="N120" s="837"/>
      <c r="O120" s="840"/>
      <c r="P120" s="864"/>
      <c r="Q120" s="867"/>
      <c r="R120" s="813"/>
      <c r="S120" s="39" t="s">
        <v>5517</v>
      </c>
      <c r="T120" s="236"/>
      <c r="U120" s="236"/>
      <c r="V120" s="236"/>
      <c r="W120" s="39"/>
      <c r="X120" s="31"/>
      <c r="Y120" s="31"/>
      <c r="Z120" s="31"/>
      <c r="AA120" s="31"/>
      <c r="AB120" s="813"/>
      <c r="AC120" s="828"/>
      <c r="AD120" s="51">
        <f t="shared" si="85"/>
        <v>0</v>
      </c>
      <c r="AE120" s="51">
        <f t="shared" si="85"/>
        <v>0</v>
      </c>
      <c r="AF120" s="51">
        <f t="shared" si="85"/>
        <v>0</v>
      </c>
      <c r="AG120" s="51">
        <f t="shared" si="84"/>
        <v>0</v>
      </c>
      <c r="AH120" s="51">
        <f t="shared" si="84"/>
        <v>0</v>
      </c>
      <c r="AI120" s="51">
        <f t="shared" si="84"/>
        <v>0</v>
      </c>
      <c r="AJ120" s="51">
        <f t="shared" si="84"/>
        <v>0</v>
      </c>
      <c r="AK120" s="813"/>
      <c r="AL120" s="831"/>
      <c r="AM120" s="51">
        <f t="shared" si="98"/>
        <v>0</v>
      </c>
      <c r="AN120" s="257"/>
      <c r="AO120" s="257"/>
      <c r="AP120" s="257"/>
      <c r="AQ120" s="257"/>
      <c r="AR120" s="257"/>
      <c r="AS120" s="257"/>
      <c r="AT120" s="813"/>
      <c r="AU120" s="834"/>
      <c r="AV120" s="51">
        <f t="shared" si="99"/>
        <v>0</v>
      </c>
      <c r="AW120" s="257"/>
      <c r="AX120" s="257"/>
      <c r="AY120" s="257"/>
      <c r="AZ120" s="257"/>
      <c r="BA120" s="257"/>
      <c r="BB120" s="257"/>
      <c r="BC120" s="813"/>
      <c r="BD120" s="810"/>
      <c r="BE120" s="51">
        <f t="shared" si="100"/>
        <v>0</v>
      </c>
      <c r="BF120" s="257"/>
      <c r="BG120" s="257"/>
      <c r="BH120" s="257"/>
      <c r="BI120" s="257"/>
      <c r="BJ120" s="257"/>
      <c r="BK120" s="257"/>
      <c r="BL120" s="813"/>
      <c r="BM120" s="816"/>
      <c r="BN120" s="51">
        <f t="shared" si="101"/>
        <v>0</v>
      </c>
      <c r="BO120" s="257"/>
      <c r="BP120" s="257"/>
      <c r="BQ120" s="257"/>
      <c r="BR120" s="257"/>
      <c r="BS120" s="257"/>
      <c r="BT120" s="257"/>
      <c r="BU120" s="821"/>
      <c r="BV120" s="822"/>
      <c r="BW120" s="822"/>
      <c r="BX120" s="822"/>
      <c r="BY120" s="822"/>
      <c r="BZ120" s="822"/>
      <c r="CA120" s="822"/>
      <c r="CB120" s="822"/>
      <c r="CC120" s="823"/>
    </row>
    <row r="121" spans="1:81" s="58" customFormat="1" ht="40.200000000000003" customHeight="1" x14ac:dyDescent="0.3">
      <c r="A121" s="34"/>
      <c r="B121" s="886"/>
      <c r="C121" s="869"/>
      <c r="D121" s="872"/>
      <c r="E121" s="852"/>
      <c r="F121" s="920"/>
      <c r="G121" s="852"/>
      <c r="H121" s="1273"/>
      <c r="I121" s="1185"/>
      <c r="J121" s="813"/>
      <c r="K121" s="855"/>
      <c r="L121" s="858"/>
      <c r="M121" s="861"/>
      <c r="N121" s="837"/>
      <c r="O121" s="840"/>
      <c r="P121" s="864"/>
      <c r="Q121" s="867"/>
      <c r="R121" s="813"/>
      <c r="S121" s="39" t="s">
        <v>5518</v>
      </c>
      <c r="T121" s="236"/>
      <c r="U121" s="236"/>
      <c r="V121" s="236"/>
      <c r="W121" s="39"/>
      <c r="X121" s="31"/>
      <c r="Y121" s="31"/>
      <c r="Z121" s="31"/>
      <c r="AA121" s="31"/>
      <c r="AB121" s="813"/>
      <c r="AC121" s="828"/>
      <c r="AD121" s="51">
        <f t="shared" si="85"/>
        <v>0</v>
      </c>
      <c r="AE121" s="51">
        <f t="shared" si="85"/>
        <v>0</v>
      </c>
      <c r="AF121" s="51">
        <f t="shared" si="85"/>
        <v>0</v>
      </c>
      <c r="AG121" s="51">
        <f t="shared" si="84"/>
        <v>0</v>
      </c>
      <c r="AH121" s="51">
        <f t="shared" si="84"/>
        <v>0</v>
      </c>
      <c r="AI121" s="51">
        <f t="shared" si="84"/>
        <v>0</v>
      </c>
      <c r="AJ121" s="51">
        <f t="shared" si="84"/>
        <v>0</v>
      </c>
      <c r="AK121" s="813"/>
      <c r="AL121" s="831"/>
      <c r="AM121" s="51">
        <f t="shared" si="98"/>
        <v>0</v>
      </c>
      <c r="AN121" s="257"/>
      <c r="AO121" s="257"/>
      <c r="AP121" s="257"/>
      <c r="AQ121" s="257"/>
      <c r="AR121" s="257"/>
      <c r="AS121" s="257"/>
      <c r="AT121" s="813"/>
      <c r="AU121" s="834"/>
      <c r="AV121" s="51">
        <f t="shared" si="99"/>
        <v>0</v>
      </c>
      <c r="AW121" s="257"/>
      <c r="AX121" s="257"/>
      <c r="AY121" s="257"/>
      <c r="AZ121" s="257"/>
      <c r="BA121" s="257"/>
      <c r="BB121" s="257"/>
      <c r="BC121" s="813"/>
      <c r="BD121" s="810"/>
      <c r="BE121" s="51">
        <f t="shared" si="100"/>
        <v>0</v>
      </c>
      <c r="BF121" s="257"/>
      <c r="BG121" s="257"/>
      <c r="BH121" s="257"/>
      <c r="BI121" s="257"/>
      <c r="BJ121" s="257"/>
      <c r="BK121" s="257"/>
      <c r="BL121" s="813"/>
      <c r="BM121" s="816"/>
      <c r="BN121" s="51">
        <f t="shared" si="101"/>
        <v>0</v>
      </c>
      <c r="BO121" s="257"/>
      <c r="BP121" s="257"/>
      <c r="BQ121" s="257"/>
      <c r="BR121" s="257"/>
      <c r="BS121" s="257"/>
      <c r="BT121" s="257"/>
      <c r="BU121" s="821"/>
      <c r="BV121" s="822"/>
      <c r="BW121" s="822"/>
      <c r="BX121" s="822"/>
      <c r="BY121" s="822"/>
      <c r="BZ121" s="822"/>
      <c r="CA121" s="822"/>
      <c r="CB121" s="822"/>
      <c r="CC121" s="823"/>
    </row>
    <row r="122" spans="1:81" s="58" customFormat="1" ht="40.200000000000003" customHeight="1" thickBot="1" x14ac:dyDescent="0.35">
      <c r="A122" s="34"/>
      <c r="B122" s="887"/>
      <c r="C122" s="870"/>
      <c r="D122" s="873"/>
      <c r="E122" s="853"/>
      <c r="F122" s="1267"/>
      <c r="G122" s="853"/>
      <c r="H122" s="1274"/>
      <c r="I122" s="1186"/>
      <c r="J122" s="814"/>
      <c r="K122" s="856"/>
      <c r="L122" s="859"/>
      <c r="M122" s="862"/>
      <c r="N122" s="838"/>
      <c r="O122" s="841"/>
      <c r="P122" s="865"/>
      <c r="Q122" s="874"/>
      <c r="R122" s="814"/>
      <c r="S122" s="544" t="s">
        <v>5519</v>
      </c>
      <c r="T122" s="237"/>
      <c r="U122" s="237"/>
      <c r="V122" s="237"/>
      <c r="W122" s="232"/>
      <c r="X122" s="260"/>
      <c r="Y122" s="260"/>
      <c r="Z122" s="260"/>
      <c r="AA122" s="260"/>
      <c r="AB122" s="814"/>
      <c r="AC122" s="829"/>
      <c r="AD122" s="46">
        <f t="shared" si="85"/>
        <v>0</v>
      </c>
      <c r="AE122" s="46">
        <f t="shared" si="85"/>
        <v>0</v>
      </c>
      <c r="AF122" s="46">
        <f t="shared" si="85"/>
        <v>0</v>
      </c>
      <c r="AG122" s="46">
        <f t="shared" si="84"/>
        <v>0</v>
      </c>
      <c r="AH122" s="46">
        <f t="shared" si="84"/>
        <v>0</v>
      </c>
      <c r="AI122" s="46">
        <f t="shared" si="84"/>
        <v>0</v>
      </c>
      <c r="AJ122" s="46">
        <f t="shared" si="84"/>
        <v>0</v>
      </c>
      <c r="AK122" s="814"/>
      <c r="AL122" s="832"/>
      <c r="AM122" s="46">
        <f t="shared" si="98"/>
        <v>0</v>
      </c>
      <c r="AN122" s="49"/>
      <c r="AO122" s="49"/>
      <c r="AP122" s="49"/>
      <c r="AQ122" s="49"/>
      <c r="AR122" s="49"/>
      <c r="AS122" s="49"/>
      <c r="AT122" s="814"/>
      <c r="AU122" s="835"/>
      <c r="AV122" s="46">
        <f t="shared" si="99"/>
        <v>0</v>
      </c>
      <c r="AW122" s="49"/>
      <c r="AX122" s="49"/>
      <c r="AY122" s="49"/>
      <c r="AZ122" s="49"/>
      <c r="BA122" s="49"/>
      <c r="BB122" s="49"/>
      <c r="BC122" s="814"/>
      <c r="BD122" s="811"/>
      <c r="BE122" s="46">
        <f t="shared" si="100"/>
        <v>0</v>
      </c>
      <c r="BF122" s="49"/>
      <c r="BG122" s="49"/>
      <c r="BH122" s="49"/>
      <c r="BI122" s="49"/>
      <c r="BJ122" s="49"/>
      <c r="BK122" s="49"/>
      <c r="BL122" s="814"/>
      <c r="BM122" s="817"/>
      <c r="BN122" s="46">
        <f t="shared" si="101"/>
        <v>0</v>
      </c>
      <c r="BO122" s="49"/>
      <c r="BP122" s="49"/>
      <c r="BQ122" s="49"/>
      <c r="BR122" s="49"/>
      <c r="BS122" s="49"/>
      <c r="BT122" s="49"/>
      <c r="BU122" s="824"/>
      <c r="BV122" s="825"/>
      <c r="BW122" s="825"/>
      <c r="BX122" s="825"/>
      <c r="BY122" s="825"/>
      <c r="BZ122" s="825"/>
      <c r="CA122" s="825"/>
      <c r="CB122" s="825"/>
      <c r="CC122" s="826"/>
    </row>
    <row r="123" spans="1:81" ht="40.200000000000003" customHeight="1" thickTop="1" x14ac:dyDescent="0.3"/>
  </sheetData>
  <mergeCells count="944">
    <mergeCell ref="B2:B5"/>
    <mergeCell ref="C2:H2"/>
    <mergeCell ref="L2:Q2"/>
    <mergeCell ref="R2:S2"/>
    <mergeCell ref="T2:V2"/>
    <mergeCell ref="AB2:AJ2"/>
    <mergeCell ref="BU2:BW2"/>
    <mergeCell ref="BX2:CC2"/>
    <mergeCell ref="C3:H3"/>
    <mergeCell ref="L3:Q3"/>
    <mergeCell ref="R3:S3"/>
    <mergeCell ref="T3:V3"/>
    <mergeCell ref="AB3:AJ3"/>
    <mergeCell ref="AK3:AM3"/>
    <mergeCell ref="AN3:AS3"/>
    <mergeCell ref="AT3:BB3"/>
    <mergeCell ref="AK2:AM2"/>
    <mergeCell ref="AN2:AS2"/>
    <mergeCell ref="AT2:BB2"/>
    <mergeCell ref="BC2:BE2"/>
    <mergeCell ref="BF2:BK2"/>
    <mergeCell ref="BL2:BT2"/>
    <mergeCell ref="BC3:BE3"/>
    <mergeCell ref="BF3:BK3"/>
    <mergeCell ref="BL3:BT3"/>
    <mergeCell ref="BU3:BW3"/>
    <mergeCell ref="BX3:CC3"/>
    <mergeCell ref="C4:H5"/>
    <mergeCell ref="L4:Q4"/>
    <mergeCell ref="R4:S5"/>
    <mergeCell ref="T4:V4"/>
    <mergeCell ref="AB4:AJ5"/>
    <mergeCell ref="BU4:BW4"/>
    <mergeCell ref="BX4:CC4"/>
    <mergeCell ref="L5:Q5"/>
    <mergeCell ref="T5:V5"/>
    <mergeCell ref="AK5:AM5"/>
    <mergeCell ref="AN5:AS5"/>
    <mergeCell ref="BC5:BE5"/>
    <mergeCell ref="BF5:BK5"/>
    <mergeCell ref="BU5:BW5"/>
    <mergeCell ref="BX5:CC5"/>
    <mergeCell ref="AK4:AM4"/>
    <mergeCell ref="AN4:AS4"/>
    <mergeCell ref="AT4:BB5"/>
    <mergeCell ref="BC4:BE4"/>
    <mergeCell ref="BF4:BK4"/>
    <mergeCell ref="BL4:BT5"/>
    <mergeCell ref="H7:H9"/>
    <mergeCell ref="I7:I9"/>
    <mergeCell ref="J7:J9"/>
    <mergeCell ref="K7:K9"/>
    <mergeCell ref="L7:L9"/>
    <mergeCell ref="M7:M9"/>
    <mergeCell ref="B7:B9"/>
    <mergeCell ref="C7:C9"/>
    <mergeCell ref="D7:D9"/>
    <mergeCell ref="E7:E9"/>
    <mergeCell ref="F7:F9"/>
    <mergeCell ref="G7:G9"/>
    <mergeCell ref="W7:W9"/>
    <mergeCell ref="X7:Y7"/>
    <mergeCell ref="Z7:AA7"/>
    <mergeCell ref="N7:N9"/>
    <mergeCell ref="O7:O9"/>
    <mergeCell ref="P7:P9"/>
    <mergeCell ref="Q7:Q9"/>
    <mergeCell ref="R7:R9"/>
    <mergeCell ref="S7:S9"/>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AD7:AJ7"/>
    <mergeCell ref="AK7:AK9"/>
    <mergeCell ref="AL7:AL9"/>
    <mergeCell ref="AM7:AS7"/>
    <mergeCell ref="AR8:AR9"/>
    <mergeCell ref="AS8:AS9"/>
    <mergeCell ref="BS8:BS9"/>
    <mergeCell ref="BT8:BT9"/>
    <mergeCell ref="B11:B66"/>
    <mergeCell ref="C11:C26"/>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AC7:AC9"/>
    <mergeCell ref="T7:T9"/>
    <mergeCell ref="U7:U9"/>
    <mergeCell ref="V7:V9"/>
    <mergeCell ref="P11:P14"/>
    <mergeCell ref="Q11:Q14"/>
    <mergeCell ref="R11:R14"/>
    <mergeCell ref="S11:S12"/>
    <mergeCell ref="AB11:AB14"/>
    <mergeCell ref="AC11:AC14"/>
    <mergeCell ref="J11:J14"/>
    <mergeCell ref="K11:K14"/>
    <mergeCell ref="L11:L14"/>
    <mergeCell ref="M11:M14"/>
    <mergeCell ref="N11:N14"/>
    <mergeCell ref="O11:O14"/>
    <mergeCell ref="BL11:BL14"/>
    <mergeCell ref="BM11:BM14"/>
    <mergeCell ref="BU11:CC11"/>
    <mergeCell ref="BU12:CC12"/>
    <mergeCell ref="S13:S14"/>
    <mergeCell ref="BU13:CC13"/>
    <mergeCell ref="BU14:CC14"/>
    <mergeCell ref="AK11:AK14"/>
    <mergeCell ref="AL11:AL14"/>
    <mergeCell ref="AT11:AT14"/>
    <mergeCell ref="AU11:AU14"/>
    <mergeCell ref="BC11:BC14"/>
    <mergeCell ref="BD11:BD14"/>
    <mergeCell ref="L15:L18"/>
    <mergeCell ref="M15:M18"/>
    <mergeCell ref="N15:N18"/>
    <mergeCell ref="O15:O18"/>
    <mergeCell ref="D15:D18"/>
    <mergeCell ref="E15:E18"/>
    <mergeCell ref="F15:F18"/>
    <mergeCell ref="G15:G18"/>
    <mergeCell ref="H15:H18"/>
    <mergeCell ref="I15:I18"/>
    <mergeCell ref="G19:G22"/>
    <mergeCell ref="H19:H22"/>
    <mergeCell ref="I19:I22"/>
    <mergeCell ref="BL15:BL18"/>
    <mergeCell ref="BM15:BM18"/>
    <mergeCell ref="BU15:CC15"/>
    <mergeCell ref="BU16:CC16"/>
    <mergeCell ref="S17:S18"/>
    <mergeCell ref="BU17:CC17"/>
    <mergeCell ref="BU18:CC18"/>
    <mergeCell ref="AK15:AK18"/>
    <mergeCell ref="AL15:AL18"/>
    <mergeCell ref="AT15:AT18"/>
    <mergeCell ref="AU15:AU18"/>
    <mergeCell ref="BC15:BC18"/>
    <mergeCell ref="BD15:BD18"/>
    <mergeCell ref="P15:P18"/>
    <mergeCell ref="Q15:Q18"/>
    <mergeCell ref="R15:R18"/>
    <mergeCell ref="S15:S16"/>
    <mergeCell ref="AB15:AB18"/>
    <mergeCell ref="AC15:AC18"/>
    <mergeCell ref="J15:J18"/>
    <mergeCell ref="K15:K18"/>
    <mergeCell ref="D23:D26"/>
    <mergeCell ref="E23:E26"/>
    <mergeCell ref="F23:F26"/>
    <mergeCell ref="G23:G26"/>
    <mergeCell ref="H23:H26"/>
    <mergeCell ref="AK19:AK22"/>
    <mergeCell ref="AL19:AL22"/>
    <mergeCell ref="AT19:AT22"/>
    <mergeCell ref="AU19:AU22"/>
    <mergeCell ref="P19:P22"/>
    <mergeCell ref="Q19:Q22"/>
    <mergeCell ref="R19:R22"/>
    <mergeCell ref="S19:S20"/>
    <mergeCell ref="AB19:AB22"/>
    <mergeCell ref="AC19:AC22"/>
    <mergeCell ref="J19:J22"/>
    <mergeCell ref="K19:K22"/>
    <mergeCell ref="L19:L22"/>
    <mergeCell ref="M19:M22"/>
    <mergeCell ref="N19:N22"/>
    <mergeCell ref="O19:O22"/>
    <mergeCell ref="D19:D22"/>
    <mergeCell ref="E19:E22"/>
    <mergeCell ref="F19:F22"/>
    <mergeCell ref="K23:K26"/>
    <mergeCell ref="L23:L26"/>
    <mergeCell ref="M23:M26"/>
    <mergeCell ref="N23:N26"/>
    <mergeCell ref="BU19:CC19"/>
    <mergeCell ref="BU20:CC20"/>
    <mergeCell ref="S21:S22"/>
    <mergeCell ref="BU21:CC21"/>
    <mergeCell ref="BU22:CC22"/>
    <mergeCell ref="BC19:BC22"/>
    <mergeCell ref="BL19:BL22"/>
    <mergeCell ref="BU23:CC23"/>
    <mergeCell ref="BU24:CC24"/>
    <mergeCell ref="BU25:CC25"/>
    <mergeCell ref="BU26:CC26"/>
    <mergeCell ref="C27:C46"/>
    <mergeCell ref="D27:D30"/>
    <mergeCell ref="E27:E30"/>
    <mergeCell ref="F27:F30"/>
    <mergeCell ref="G27:G30"/>
    <mergeCell ref="H27:H30"/>
    <mergeCell ref="AK23:AK26"/>
    <mergeCell ref="AL23:AL26"/>
    <mergeCell ref="AT23:AT26"/>
    <mergeCell ref="AU23:AU26"/>
    <mergeCell ref="BC23:BC26"/>
    <mergeCell ref="BL23:BL26"/>
    <mergeCell ref="O23:O26"/>
    <mergeCell ref="P23:P26"/>
    <mergeCell ref="Q23:Q26"/>
    <mergeCell ref="R23:R26"/>
    <mergeCell ref="AB23:AB26"/>
    <mergeCell ref="AC23:AC26"/>
    <mergeCell ref="I23:I26"/>
    <mergeCell ref="J23:J26"/>
    <mergeCell ref="O27:O30"/>
    <mergeCell ref="P27:P30"/>
    <mergeCell ref="Q27:Q30"/>
    <mergeCell ref="R27:R30"/>
    <mergeCell ref="AB27:AB30"/>
    <mergeCell ref="AC27:AC30"/>
    <mergeCell ref="I27:I30"/>
    <mergeCell ref="J27:J30"/>
    <mergeCell ref="K27:K30"/>
    <mergeCell ref="L27:L30"/>
    <mergeCell ref="M27:M30"/>
    <mergeCell ref="N27:N30"/>
    <mergeCell ref="BL27:BL30"/>
    <mergeCell ref="BM27:BM30"/>
    <mergeCell ref="BU27:CC27"/>
    <mergeCell ref="BU28:CC28"/>
    <mergeCell ref="BU29:CC29"/>
    <mergeCell ref="BU30:CC30"/>
    <mergeCell ref="AK27:AK30"/>
    <mergeCell ref="AL27:AL30"/>
    <mergeCell ref="AT27:AT30"/>
    <mergeCell ref="AU27:AU30"/>
    <mergeCell ref="BC27:BC30"/>
    <mergeCell ref="BD27:BD30"/>
    <mergeCell ref="L31:L34"/>
    <mergeCell ref="M31:M34"/>
    <mergeCell ref="N31:N34"/>
    <mergeCell ref="O31:O34"/>
    <mergeCell ref="D31:D34"/>
    <mergeCell ref="E31:E34"/>
    <mergeCell ref="F31:F34"/>
    <mergeCell ref="G31:G34"/>
    <mergeCell ref="H31:H34"/>
    <mergeCell ref="I31:I34"/>
    <mergeCell ref="BM31:BM34"/>
    <mergeCell ref="BU31:CC31"/>
    <mergeCell ref="BU32:CC32"/>
    <mergeCell ref="BU33:CC33"/>
    <mergeCell ref="BU34:CC34"/>
    <mergeCell ref="D35:D38"/>
    <mergeCell ref="E35:E38"/>
    <mergeCell ref="F35:F38"/>
    <mergeCell ref="G35:G38"/>
    <mergeCell ref="H35:H38"/>
    <mergeCell ref="AL31:AL34"/>
    <mergeCell ref="AT31:AT34"/>
    <mergeCell ref="AU31:AU34"/>
    <mergeCell ref="BC31:BC34"/>
    <mergeCell ref="BD31:BD34"/>
    <mergeCell ref="BL31:BL34"/>
    <mergeCell ref="P31:P34"/>
    <mergeCell ref="Q31:Q34"/>
    <mergeCell ref="R31:R34"/>
    <mergeCell ref="AB31:AB34"/>
    <mergeCell ref="AC31:AC34"/>
    <mergeCell ref="AK31:AK34"/>
    <mergeCell ref="J31:J34"/>
    <mergeCell ref="K31:K34"/>
    <mergeCell ref="BU35:CC35"/>
    <mergeCell ref="BU36:CC36"/>
    <mergeCell ref="S37:S38"/>
    <mergeCell ref="BU37:CC37"/>
    <mergeCell ref="BU38:CC38"/>
    <mergeCell ref="AC35:AC38"/>
    <mergeCell ref="AK35:AK38"/>
    <mergeCell ref="AL35:AL38"/>
    <mergeCell ref="AT35:AT38"/>
    <mergeCell ref="AU35:AU38"/>
    <mergeCell ref="BC35:BC38"/>
    <mergeCell ref="S35:S36"/>
    <mergeCell ref="AB35:AB38"/>
    <mergeCell ref="D39:D42"/>
    <mergeCell ref="E39:E42"/>
    <mergeCell ref="F39:F42"/>
    <mergeCell ref="G39:G42"/>
    <mergeCell ref="H39:H42"/>
    <mergeCell ref="I39:I42"/>
    <mergeCell ref="BD35:BD38"/>
    <mergeCell ref="BL35:BL38"/>
    <mergeCell ref="BM35:BM38"/>
    <mergeCell ref="O35:O38"/>
    <mergeCell ref="P35:P38"/>
    <mergeCell ref="Q35:Q38"/>
    <mergeCell ref="R35:R38"/>
    <mergeCell ref="I35:I38"/>
    <mergeCell ref="J35:J38"/>
    <mergeCell ref="K35:K38"/>
    <mergeCell ref="L35:L38"/>
    <mergeCell ref="M35:M38"/>
    <mergeCell ref="N35:N38"/>
    <mergeCell ref="P39:P42"/>
    <mergeCell ref="Q39:Q42"/>
    <mergeCell ref="R39:R42"/>
    <mergeCell ref="S39:S42"/>
    <mergeCell ref="AB39:AB42"/>
    <mergeCell ref="AC39:AC42"/>
    <mergeCell ref="J39:J42"/>
    <mergeCell ref="K39:K42"/>
    <mergeCell ref="L39:L42"/>
    <mergeCell ref="M39:M42"/>
    <mergeCell ref="N39:N42"/>
    <mergeCell ref="O39:O42"/>
    <mergeCell ref="BL39:BL42"/>
    <mergeCell ref="BM39:BM42"/>
    <mergeCell ref="BU39:CC39"/>
    <mergeCell ref="BU40:CC40"/>
    <mergeCell ref="BU41:CC41"/>
    <mergeCell ref="BU42:CC42"/>
    <mergeCell ref="AK39:AK42"/>
    <mergeCell ref="AL39:AL42"/>
    <mergeCell ref="AT39:AT42"/>
    <mergeCell ref="AU39:AU42"/>
    <mergeCell ref="BC39:BC42"/>
    <mergeCell ref="BD39:BD42"/>
    <mergeCell ref="L43:L46"/>
    <mergeCell ref="M43:M46"/>
    <mergeCell ref="N43:N46"/>
    <mergeCell ref="O43:O46"/>
    <mergeCell ref="D43:D46"/>
    <mergeCell ref="E43:E46"/>
    <mergeCell ref="F43:F46"/>
    <mergeCell ref="G43:G46"/>
    <mergeCell ref="H43:H46"/>
    <mergeCell ref="I43:I46"/>
    <mergeCell ref="BM43:BM46"/>
    <mergeCell ref="BU43:CC43"/>
    <mergeCell ref="BU44:CC44"/>
    <mergeCell ref="BU45:CC45"/>
    <mergeCell ref="BU46:CC46"/>
    <mergeCell ref="C47:C58"/>
    <mergeCell ref="D47:D50"/>
    <mergeCell ref="E47:E50"/>
    <mergeCell ref="F47:F50"/>
    <mergeCell ref="G47:G50"/>
    <mergeCell ref="AL43:AL46"/>
    <mergeCell ref="AT43:AT46"/>
    <mergeCell ref="AU43:AU46"/>
    <mergeCell ref="BC43:BC46"/>
    <mergeCell ref="BD43:BD46"/>
    <mergeCell ref="BL43:BL46"/>
    <mergeCell ref="P43:P46"/>
    <mergeCell ref="Q43:Q46"/>
    <mergeCell ref="R43:R46"/>
    <mergeCell ref="AB43:AB46"/>
    <mergeCell ref="AC43:AC46"/>
    <mergeCell ref="AK43:AK46"/>
    <mergeCell ref="J43:J46"/>
    <mergeCell ref="K43:K46"/>
    <mergeCell ref="N47:N50"/>
    <mergeCell ref="O47:O50"/>
    <mergeCell ref="P47:P50"/>
    <mergeCell ref="Q47:Q50"/>
    <mergeCell ref="R47:R50"/>
    <mergeCell ref="AB47:AB50"/>
    <mergeCell ref="H47:H50"/>
    <mergeCell ref="I47:I50"/>
    <mergeCell ref="J47:J50"/>
    <mergeCell ref="K47:K50"/>
    <mergeCell ref="L47:L50"/>
    <mergeCell ref="M47:M50"/>
    <mergeCell ref="BD47:BD50"/>
    <mergeCell ref="BL47:BL50"/>
    <mergeCell ref="BM47:BM50"/>
    <mergeCell ref="BU47:CC47"/>
    <mergeCell ref="BU48:CC48"/>
    <mergeCell ref="BU49:CC49"/>
    <mergeCell ref="BU50:CC50"/>
    <mergeCell ref="AC47:AC50"/>
    <mergeCell ref="AK47:AK50"/>
    <mergeCell ref="AL47:AL50"/>
    <mergeCell ref="AT47:AT50"/>
    <mergeCell ref="AU47:AU50"/>
    <mergeCell ref="BC47:BC50"/>
    <mergeCell ref="AC51:AC54"/>
    <mergeCell ref="J51:J54"/>
    <mergeCell ref="K51:K54"/>
    <mergeCell ref="L51:L54"/>
    <mergeCell ref="M51:M54"/>
    <mergeCell ref="N51:N54"/>
    <mergeCell ref="O51:O54"/>
    <mergeCell ref="D51:D54"/>
    <mergeCell ref="E51:E54"/>
    <mergeCell ref="F51:F54"/>
    <mergeCell ref="G51:G54"/>
    <mergeCell ref="H51:H54"/>
    <mergeCell ref="I51:I54"/>
    <mergeCell ref="D55:D58"/>
    <mergeCell ref="E55:E58"/>
    <mergeCell ref="F55:F58"/>
    <mergeCell ref="G55:G58"/>
    <mergeCell ref="H55:H58"/>
    <mergeCell ref="I55:I58"/>
    <mergeCell ref="BL51:BL54"/>
    <mergeCell ref="BM51:BM54"/>
    <mergeCell ref="BU51:CC51"/>
    <mergeCell ref="BU52:CC52"/>
    <mergeCell ref="S53:S54"/>
    <mergeCell ref="BU53:CC53"/>
    <mergeCell ref="BU54:CC54"/>
    <mergeCell ref="AK51:AK54"/>
    <mergeCell ref="AL51:AL54"/>
    <mergeCell ref="AT51:AT54"/>
    <mergeCell ref="AU51:AU54"/>
    <mergeCell ref="BC51:BC54"/>
    <mergeCell ref="BD51:BD54"/>
    <mergeCell ref="P51:P54"/>
    <mergeCell ref="Q51:Q54"/>
    <mergeCell ref="R51:R54"/>
    <mergeCell ref="S51:S52"/>
    <mergeCell ref="AB51:AB54"/>
    <mergeCell ref="P55:P58"/>
    <mergeCell ref="Q55:Q58"/>
    <mergeCell ref="R55:R58"/>
    <mergeCell ref="S55:S56"/>
    <mergeCell ref="AB55:AB58"/>
    <mergeCell ref="AC55:AC58"/>
    <mergeCell ref="J55:J58"/>
    <mergeCell ref="K55:K58"/>
    <mergeCell ref="L55:L58"/>
    <mergeCell ref="M55:M58"/>
    <mergeCell ref="N55:N58"/>
    <mergeCell ref="O55:O58"/>
    <mergeCell ref="BL55:BL58"/>
    <mergeCell ref="BM55:BM58"/>
    <mergeCell ref="BU55:CC55"/>
    <mergeCell ref="BU56:CC56"/>
    <mergeCell ref="S57:S58"/>
    <mergeCell ref="BU57:CC57"/>
    <mergeCell ref="BU58:CC58"/>
    <mergeCell ref="AK55:AK58"/>
    <mergeCell ref="AL55:AL58"/>
    <mergeCell ref="AT55:AT58"/>
    <mergeCell ref="AU55:AU58"/>
    <mergeCell ref="BC55:BC58"/>
    <mergeCell ref="BD55:BD58"/>
    <mergeCell ref="C59:C66"/>
    <mergeCell ref="D59:D62"/>
    <mergeCell ref="E59:E62"/>
    <mergeCell ref="F59:F62"/>
    <mergeCell ref="G59:G62"/>
    <mergeCell ref="H59:H62"/>
    <mergeCell ref="D63:D66"/>
    <mergeCell ref="E63:E66"/>
    <mergeCell ref="F63:F66"/>
    <mergeCell ref="G63:G66"/>
    <mergeCell ref="O59:O62"/>
    <mergeCell ref="P59:P62"/>
    <mergeCell ref="Q59:Q62"/>
    <mergeCell ref="R59:R62"/>
    <mergeCell ref="AB59:AB62"/>
    <mergeCell ref="AC59:AC62"/>
    <mergeCell ref="I59:I62"/>
    <mergeCell ref="J59:J62"/>
    <mergeCell ref="K59:K62"/>
    <mergeCell ref="L59:L62"/>
    <mergeCell ref="M59:M62"/>
    <mergeCell ref="N59:N62"/>
    <mergeCell ref="BL59:BL62"/>
    <mergeCell ref="BM59:BM62"/>
    <mergeCell ref="BU59:CC59"/>
    <mergeCell ref="BU60:CC60"/>
    <mergeCell ref="BU61:CC61"/>
    <mergeCell ref="BU62:CC62"/>
    <mergeCell ref="AK59:AK62"/>
    <mergeCell ref="AL59:AL62"/>
    <mergeCell ref="AT59:AT62"/>
    <mergeCell ref="AU59:AU62"/>
    <mergeCell ref="BC59:BC62"/>
    <mergeCell ref="BD59:BD62"/>
    <mergeCell ref="N63:N66"/>
    <mergeCell ref="O63:O66"/>
    <mergeCell ref="P63:P66"/>
    <mergeCell ref="Q63:Q66"/>
    <mergeCell ref="R63:R66"/>
    <mergeCell ref="AB63:AB66"/>
    <mergeCell ref="H63:H66"/>
    <mergeCell ref="I63:I66"/>
    <mergeCell ref="J63:J66"/>
    <mergeCell ref="K63:K66"/>
    <mergeCell ref="L63:L66"/>
    <mergeCell ref="M63:M66"/>
    <mergeCell ref="BD63:BD66"/>
    <mergeCell ref="BL63:BL66"/>
    <mergeCell ref="BM63:BM66"/>
    <mergeCell ref="BU63:CC63"/>
    <mergeCell ref="BU64:CC64"/>
    <mergeCell ref="BU65:CC65"/>
    <mergeCell ref="BU66:CC66"/>
    <mergeCell ref="AC63:AC66"/>
    <mergeCell ref="AK63:AK66"/>
    <mergeCell ref="AL63:AL66"/>
    <mergeCell ref="AT63:AT66"/>
    <mergeCell ref="AU63:AU66"/>
    <mergeCell ref="BC63:BC66"/>
    <mergeCell ref="B67:B90"/>
    <mergeCell ref="C67:C74"/>
    <mergeCell ref="D67:D70"/>
    <mergeCell ref="E67:E70"/>
    <mergeCell ref="F67:F70"/>
    <mergeCell ref="G67:G70"/>
    <mergeCell ref="D71:D74"/>
    <mergeCell ref="E71:E74"/>
    <mergeCell ref="F71:F74"/>
    <mergeCell ref="G71:G74"/>
    <mergeCell ref="N67:N70"/>
    <mergeCell ref="O67:O70"/>
    <mergeCell ref="P67:P70"/>
    <mergeCell ref="Q67:Q70"/>
    <mergeCell ref="R67:R70"/>
    <mergeCell ref="AB67:AB70"/>
    <mergeCell ref="H67:H70"/>
    <mergeCell ref="I67:I70"/>
    <mergeCell ref="J67:J70"/>
    <mergeCell ref="K67:K70"/>
    <mergeCell ref="L67:L70"/>
    <mergeCell ref="M67:M70"/>
    <mergeCell ref="BD67:BD70"/>
    <mergeCell ref="BL67:BL70"/>
    <mergeCell ref="BM67:BM70"/>
    <mergeCell ref="BU67:CC67"/>
    <mergeCell ref="BU68:CC68"/>
    <mergeCell ref="BU69:CC69"/>
    <mergeCell ref="BU70:CC70"/>
    <mergeCell ref="AC67:AC70"/>
    <mergeCell ref="AK67:AK70"/>
    <mergeCell ref="AL67:AL70"/>
    <mergeCell ref="AT67:AT70"/>
    <mergeCell ref="AU67:AU70"/>
    <mergeCell ref="BC67:BC70"/>
    <mergeCell ref="N71:N74"/>
    <mergeCell ref="O71:O74"/>
    <mergeCell ref="P71:P74"/>
    <mergeCell ref="Q71:Q74"/>
    <mergeCell ref="R71:R74"/>
    <mergeCell ref="AB71:AB74"/>
    <mergeCell ref="H71:H74"/>
    <mergeCell ref="I71:I74"/>
    <mergeCell ref="J71:J74"/>
    <mergeCell ref="K71:K74"/>
    <mergeCell ref="L71:L74"/>
    <mergeCell ref="M71:M74"/>
    <mergeCell ref="BD71:BD74"/>
    <mergeCell ref="BL71:BL74"/>
    <mergeCell ref="BM71:BM74"/>
    <mergeCell ref="BU71:CC71"/>
    <mergeCell ref="BU72:CC72"/>
    <mergeCell ref="BU73:CC73"/>
    <mergeCell ref="BU74:CC74"/>
    <mergeCell ref="AC71:AC74"/>
    <mergeCell ref="AK71:AK74"/>
    <mergeCell ref="AL71:AL74"/>
    <mergeCell ref="AT71:AT74"/>
    <mergeCell ref="AU71:AU74"/>
    <mergeCell ref="BC71:BC74"/>
    <mergeCell ref="C75:C82"/>
    <mergeCell ref="D75:D78"/>
    <mergeCell ref="E75:E78"/>
    <mergeCell ref="F75:F78"/>
    <mergeCell ref="G75:G78"/>
    <mergeCell ref="H75:H78"/>
    <mergeCell ref="D79:D82"/>
    <mergeCell ref="E79:E82"/>
    <mergeCell ref="F79:F82"/>
    <mergeCell ref="G79:G82"/>
    <mergeCell ref="O75:O78"/>
    <mergeCell ref="P75:P78"/>
    <mergeCell ref="Q75:Q78"/>
    <mergeCell ref="R75:R78"/>
    <mergeCell ref="AB75:AB78"/>
    <mergeCell ref="AC75:AC78"/>
    <mergeCell ref="I75:I78"/>
    <mergeCell ref="J75:J78"/>
    <mergeCell ref="K75:K78"/>
    <mergeCell ref="L75:L78"/>
    <mergeCell ref="M75:M78"/>
    <mergeCell ref="N75:N78"/>
    <mergeCell ref="BL75:BL78"/>
    <mergeCell ref="BM75:BM78"/>
    <mergeCell ref="BU75:CC75"/>
    <mergeCell ref="BU76:CC76"/>
    <mergeCell ref="BU77:CC77"/>
    <mergeCell ref="BU78:CC78"/>
    <mergeCell ref="AK75:AK78"/>
    <mergeCell ref="AL75:AL78"/>
    <mergeCell ref="AT75:AT78"/>
    <mergeCell ref="AU75:AU78"/>
    <mergeCell ref="BC75:BC78"/>
    <mergeCell ref="BD75:BD78"/>
    <mergeCell ref="N79:N82"/>
    <mergeCell ref="O79:O82"/>
    <mergeCell ref="P79:P82"/>
    <mergeCell ref="Q79:Q82"/>
    <mergeCell ref="R79:R82"/>
    <mergeCell ref="AB79:AB82"/>
    <mergeCell ref="H79:H82"/>
    <mergeCell ref="I79:I82"/>
    <mergeCell ref="J79:J82"/>
    <mergeCell ref="K79:K82"/>
    <mergeCell ref="L79:L82"/>
    <mergeCell ref="M79:M82"/>
    <mergeCell ref="BD79:BD82"/>
    <mergeCell ref="BL79:BL82"/>
    <mergeCell ref="BM79:BM82"/>
    <mergeCell ref="BU79:CC79"/>
    <mergeCell ref="BU80:CC80"/>
    <mergeCell ref="BU81:CC81"/>
    <mergeCell ref="BU82:CC82"/>
    <mergeCell ref="AC79:AC82"/>
    <mergeCell ref="AK79:AK82"/>
    <mergeCell ref="AL79:AL82"/>
    <mergeCell ref="AT79:AT82"/>
    <mergeCell ref="AU79:AU82"/>
    <mergeCell ref="BC79:BC82"/>
    <mergeCell ref="C83:C90"/>
    <mergeCell ref="D83:D86"/>
    <mergeCell ref="E83:E86"/>
    <mergeCell ref="F83:F86"/>
    <mergeCell ref="G83:G86"/>
    <mergeCell ref="H83:H86"/>
    <mergeCell ref="D87:D90"/>
    <mergeCell ref="E87:E90"/>
    <mergeCell ref="F87:F90"/>
    <mergeCell ref="G87:G90"/>
    <mergeCell ref="O83:O86"/>
    <mergeCell ref="P83:P86"/>
    <mergeCell ref="Q83:Q86"/>
    <mergeCell ref="R83:R86"/>
    <mergeCell ref="S83:S84"/>
    <mergeCell ref="AB83:AB86"/>
    <mergeCell ref="I83:I86"/>
    <mergeCell ref="J83:J86"/>
    <mergeCell ref="K83:K86"/>
    <mergeCell ref="L83:L86"/>
    <mergeCell ref="M83:M86"/>
    <mergeCell ref="N83:N86"/>
    <mergeCell ref="BD83:BD86"/>
    <mergeCell ref="BL83:BL86"/>
    <mergeCell ref="BM83:BM86"/>
    <mergeCell ref="BU83:CC83"/>
    <mergeCell ref="BU84:CC84"/>
    <mergeCell ref="S85:S86"/>
    <mergeCell ref="BU85:CC85"/>
    <mergeCell ref="BU86:CC86"/>
    <mergeCell ref="AC83:AC86"/>
    <mergeCell ref="AK83:AK86"/>
    <mergeCell ref="AL83:AL86"/>
    <mergeCell ref="AT83:AT86"/>
    <mergeCell ref="AU83:AU86"/>
    <mergeCell ref="BC83:BC86"/>
    <mergeCell ref="N87:N90"/>
    <mergeCell ref="O87:O90"/>
    <mergeCell ref="P87:P90"/>
    <mergeCell ref="Q87:Q90"/>
    <mergeCell ref="R87:R90"/>
    <mergeCell ref="AB87:AB90"/>
    <mergeCell ref="H87:H90"/>
    <mergeCell ref="I87:I90"/>
    <mergeCell ref="J87:J90"/>
    <mergeCell ref="K87:K90"/>
    <mergeCell ref="L87:L90"/>
    <mergeCell ref="M87:M90"/>
    <mergeCell ref="BD87:BD90"/>
    <mergeCell ref="BL87:BL90"/>
    <mergeCell ref="BM87:BM90"/>
    <mergeCell ref="BU87:CC87"/>
    <mergeCell ref="BU88:CC88"/>
    <mergeCell ref="BU89:CC89"/>
    <mergeCell ref="BU90:CC90"/>
    <mergeCell ref="AC87:AC90"/>
    <mergeCell ref="AK87:AK90"/>
    <mergeCell ref="AL87:AL90"/>
    <mergeCell ref="AT87:AT90"/>
    <mergeCell ref="AU87:AU90"/>
    <mergeCell ref="BC87:BC90"/>
    <mergeCell ref="B91:B122"/>
    <mergeCell ref="C91:C102"/>
    <mergeCell ref="D91:D94"/>
    <mergeCell ref="E91:E94"/>
    <mergeCell ref="F91:F94"/>
    <mergeCell ref="G91:G94"/>
    <mergeCell ref="D95:D98"/>
    <mergeCell ref="E95:E98"/>
    <mergeCell ref="F95:F98"/>
    <mergeCell ref="G95:G98"/>
    <mergeCell ref="N91:N94"/>
    <mergeCell ref="O91:O94"/>
    <mergeCell ref="P91:P94"/>
    <mergeCell ref="Q91:Q94"/>
    <mergeCell ref="R91:R94"/>
    <mergeCell ref="AB91:AB94"/>
    <mergeCell ref="H91:H94"/>
    <mergeCell ref="I91:I94"/>
    <mergeCell ref="J91:J94"/>
    <mergeCell ref="K91:K94"/>
    <mergeCell ref="L91:L94"/>
    <mergeCell ref="M91:M94"/>
    <mergeCell ref="BD91:BD94"/>
    <mergeCell ref="BL91:BL94"/>
    <mergeCell ref="BM91:BM94"/>
    <mergeCell ref="BU91:CC91"/>
    <mergeCell ref="BU92:CC92"/>
    <mergeCell ref="BU93:CC93"/>
    <mergeCell ref="BU94:CC94"/>
    <mergeCell ref="AC91:AC94"/>
    <mergeCell ref="AK91:AK94"/>
    <mergeCell ref="AL91:AL94"/>
    <mergeCell ref="AT91:AT94"/>
    <mergeCell ref="AU91:AU94"/>
    <mergeCell ref="BC91:BC94"/>
    <mergeCell ref="N95:N98"/>
    <mergeCell ref="O95:O98"/>
    <mergeCell ref="P95:P98"/>
    <mergeCell ref="Q95:Q98"/>
    <mergeCell ref="R95:R98"/>
    <mergeCell ref="AB95:AB98"/>
    <mergeCell ref="H95:H98"/>
    <mergeCell ref="I95:I98"/>
    <mergeCell ref="J95:J98"/>
    <mergeCell ref="K95:K98"/>
    <mergeCell ref="L95:L98"/>
    <mergeCell ref="M95:M98"/>
    <mergeCell ref="BD95:BD98"/>
    <mergeCell ref="BL95:BL98"/>
    <mergeCell ref="BM95:BM98"/>
    <mergeCell ref="BU95:CC95"/>
    <mergeCell ref="BU96:CC96"/>
    <mergeCell ref="BU97:CC97"/>
    <mergeCell ref="BU98:CC98"/>
    <mergeCell ref="AC95:AC98"/>
    <mergeCell ref="AK95:AK98"/>
    <mergeCell ref="AL95:AL98"/>
    <mergeCell ref="AT95:AT98"/>
    <mergeCell ref="AU95:AU98"/>
    <mergeCell ref="BC95:BC98"/>
    <mergeCell ref="L99:L102"/>
    <mergeCell ref="M99:M102"/>
    <mergeCell ref="N99:N102"/>
    <mergeCell ref="O99:O102"/>
    <mergeCell ref="D99:D102"/>
    <mergeCell ref="E99:E102"/>
    <mergeCell ref="F99:F102"/>
    <mergeCell ref="G99:G102"/>
    <mergeCell ref="H99:H102"/>
    <mergeCell ref="I99:I102"/>
    <mergeCell ref="BM99:BM102"/>
    <mergeCell ref="BU99:CC99"/>
    <mergeCell ref="BU100:CC100"/>
    <mergeCell ref="BU101:CC101"/>
    <mergeCell ref="BU102:CC102"/>
    <mergeCell ref="C103:C110"/>
    <mergeCell ref="D103:D106"/>
    <mergeCell ref="E103:E106"/>
    <mergeCell ref="F103:F106"/>
    <mergeCell ref="G103:G106"/>
    <mergeCell ref="AL99:AL102"/>
    <mergeCell ref="AT99:AT102"/>
    <mergeCell ref="AU99:AU102"/>
    <mergeCell ref="BC99:BC102"/>
    <mergeCell ref="BD99:BD102"/>
    <mergeCell ref="BL99:BL102"/>
    <mergeCell ref="P99:P102"/>
    <mergeCell ref="Q99:Q102"/>
    <mergeCell ref="R99:R102"/>
    <mergeCell ref="AB99:AB102"/>
    <mergeCell ref="AC99:AC102"/>
    <mergeCell ref="AK99:AK102"/>
    <mergeCell ref="J99:J102"/>
    <mergeCell ref="K99:K102"/>
    <mergeCell ref="N103:N106"/>
    <mergeCell ref="O103:O106"/>
    <mergeCell ref="P103:P106"/>
    <mergeCell ref="Q103:Q106"/>
    <mergeCell ref="R103:R106"/>
    <mergeCell ref="AB103:AB106"/>
    <mergeCell ref="H103:H106"/>
    <mergeCell ref="I103:I106"/>
    <mergeCell ref="J103:J106"/>
    <mergeCell ref="K103:K106"/>
    <mergeCell ref="L103:L106"/>
    <mergeCell ref="M103:M106"/>
    <mergeCell ref="BD103:BD106"/>
    <mergeCell ref="BL103:BL106"/>
    <mergeCell ref="BM103:BM106"/>
    <mergeCell ref="BU103:CC103"/>
    <mergeCell ref="BU104:CC104"/>
    <mergeCell ref="BU105:CC105"/>
    <mergeCell ref="BU106:CC106"/>
    <mergeCell ref="AC103:AC106"/>
    <mergeCell ref="AK103:AK106"/>
    <mergeCell ref="AL103:AL106"/>
    <mergeCell ref="AT103:AT106"/>
    <mergeCell ref="AU103:AU106"/>
    <mergeCell ref="BC103:BC106"/>
    <mergeCell ref="L107:L110"/>
    <mergeCell ref="M107:M110"/>
    <mergeCell ref="N107:N110"/>
    <mergeCell ref="O107:O110"/>
    <mergeCell ref="D107:D110"/>
    <mergeCell ref="E107:E110"/>
    <mergeCell ref="F107:F110"/>
    <mergeCell ref="G107:G110"/>
    <mergeCell ref="H107:H110"/>
    <mergeCell ref="I107:I110"/>
    <mergeCell ref="BM107:BM110"/>
    <mergeCell ref="BU107:CC107"/>
    <mergeCell ref="BU108:CC108"/>
    <mergeCell ref="BU109:CC109"/>
    <mergeCell ref="BU110:CC110"/>
    <mergeCell ref="C111:C122"/>
    <mergeCell ref="D111:D114"/>
    <mergeCell ref="E111:E114"/>
    <mergeCell ref="F111:F114"/>
    <mergeCell ref="G111:G114"/>
    <mergeCell ref="AL107:AL110"/>
    <mergeCell ref="AT107:AT110"/>
    <mergeCell ref="AU107:AU110"/>
    <mergeCell ref="BC107:BC110"/>
    <mergeCell ref="BD107:BD110"/>
    <mergeCell ref="BL107:BL110"/>
    <mergeCell ref="P107:P110"/>
    <mergeCell ref="Q107:Q110"/>
    <mergeCell ref="R107:R110"/>
    <mergeCell ref="AB107:AB110"/>
    <mergeCell ref="AC107:AC110"/>
    <mergeCell ref="AK107:AK110"/>
    <mergeCell ref="J107:J110"/>
    <mergeCell ref="K107:K110"/>
    <mergeCell ref="N111:N114"/>
    <mergeCell ref="O111:O114"/>
    <mergeCell ref="P111:P114"/>
    <mergeCell ref="Q111:Q114"/>
    <mergeCell ref="R111:R114"/>
    <mergeCell ref="AB111:AB114"/>
    <mergeCell ref="H111:H114"/>
    <mergeCell ref="I111:I114"/>
    <mergeCell ref="J111:J114"/>
    <mergeCell ref="K111:K114"/>
    <mergeCell ref="L111:L114"/>
    <mergeCell ref="M111:M114"/>
    <mergeCell ref="BD111:BD114"/>
    <mergeCell ref="BL111:BL114"/>
    <mergeCell ref="BM111:BM114"/>
    <mergeCell ref="BU111:CC111"/>
    <mergeCell ref="BU112:CC112"/>
    <mergeCell ref="BU113:CC113"/>
    <mergeCell ref="BU114:CC114"/>
    <mergeCell ref="AC111:AC114"/>
    <mergeCell ref="AK111:AK114"/>
    <mergeCell ref="AL111:AL114"/>
    <mergeCell ref="AT111:AT114"/>
    <mergeCell ref="AU111:AU114"/>
    <mergeCell ref="BC111:BC114"/>
    <mergeCell ref="L115:L118"/>
    <mergeCell ref="M115:M118"/>
    <mergeCell ref="N115:N118"/>
    <mergeCell ref="O115:O118"/>
    <mergeCell ref="D115:D118"/>
    <mergeCell ref="E115:E118"/>
    <mergeCell ref="F115:F118"/>
    <mergeCell ref="G115:G118"/>
    <mergeCell ref="H115:H118"/>
    <mergeCell ref="I115:I118"/>
    <mergeCell ref="BM115:BM118"/>
    <mergeCell ref="BU115:CC115"/>
    <mergeCell ref="BU116:CC116"/>
    <mergeCell ref="BU117:CC117"/>
    <mergeCell ref="BU118:CC118"/>
    <mergeCell ref="D119:D122"/>
    <mergeCell ref="E119:E122"/>
    <mergeCell ref="F119:F122"/>
    <mergeCell ref="G119:G122"/>
    <mergeCell ref="H119:H122"/>
    <mergeCell ref="AL115:AL118"/>
    <mergeCell ref="AT115:AT118"/>
    <mergeCell ref="AU115:AU118"/>
    <mergeCell ref="BC115:BC118"/>
    <mergeCell ref="BD115:BD118"/>
    <mergeCell ref="BL115:BL118"/>
    <mergeCell ref="P115:P118"/>
    <mergeCell ref="Q115:Q118"/>
    <mergeCell ref="R115:R118"/>
    <mergeCell ref="AB115:AB118"/>
    <mergeCell ref="AC115:AC118"/>
    <mergeCell ref="AK115:AK118"/>
    <mergeCell ref="J115:J118"/>
    <mergeCell ref="K115:K118"/>
    <mergeCell ref="O119:O122"/>
    <mergeCell ref="P119:P122"/>
    <mergeCell ref="Q119:Q122"/>
    <mergeCell ref="R119:R122"/>
    <mergeCell ref="AB119:AB122"/>
    <mergeCell ref="AC119:AC122"/>
    <mergeCell ref="I119:I122"/>
    <mergeCell ref="J119:J122"/>
    <mergeCell ref="K119:K122"/>
    <mergeCell ref="L119:L122"/>
    <mergeCell ref="M119:M122"/>
    <mergeCell ref="N119:N122"/>
    <mergeCell ref="BL119:BL122"/>
    <mergeCell ref="BM119:BM122"/>
    <mergeCell ref="BU119:CC119"/>
    <mergeCell ref="BU120:CC120"/>
    <mergeCell ref="BU121:CC121"/>
    <mergeCell ref="BU122:CC122"/>
    <mergeCell ref="AK119:AK122"/>
    <mergeCell ref="AL119:AL122"/>
    <mergeCell ref="AT119:AT122"/>
    <mergeCell ref="AU119:AU122"/>
    <mergeCell ref="BC119:BC122"/>
    <mergeCell ref="BD119:BD122"/>
  </mergeCells>
  <conditionalFormatting sqref="L27 L115 L119 L71 L75 L79 L87 L91 L95 L103 L107 L15 L19">
    <cfRule type="expression" dxfId="323" priority="15">
      <formula>$L15=$M15</formula>
    </cfRule>
  </conditionalFormatting>
  <conditionalFormatting sqref="L51">
    <cfRule type="expression" dxfId="322" priority="10">
      <formula>$L51=$M51</formula>
    </cfRule>
  </conditionalFormatting>
  <conditionalFormatting sqref="L35">
    <cfRule type="expression" dxfId="321" priority="13">
      <formula>$L35=$M35</formula>
    </cfRule>
  </conditionalFormatting>
  <conditionalFormatting sqref="L23">
    <cfRule type="expression" dxfId="320" priority="16">
      <formula>$L23=$M23</formula>
    </cfRule>
  </conditionalFormatting>
  <conditionalFormatting sqref="L31">
    <cfRule type="expression" dxfId="319" priority="14">
      <formula>$L31=$M31</formula>
    </cfRule>
  </conditionalFormatting>
  <conditionalFormatting sqref="L43">
    <cfRule type="expression" dxfId="318" priority="12">
      <formula>$L43=$M43</formula>
    </cfRule>
  </conditionalFormatting>
  <conditionalFormatting sqref="L47">
    <cfRule type="expression" dxfId="317" priority="11">
      <formula>$L47=$M47</formula>
    </cfRule>
  </conditionalFormatting>
  <conditionalFormatting sqref="L59">
    <cfRule type="expression" dxfId="316" priority="8">
      <formula>$L59=$M59</formula>
    </cfRule>
  </conditionalFormatting>
  <conditionalFormatting sqref="L111">
    <cfRule type="expression" dxfId="315" priority="3">
      <formula>$L111=$M111</formula>
    </cfRule>
  </conditionalFormatting>
  <conditionalFormatting sqref="L55">
    <cfRule type="expression" dxfId="314" priority="9">
      <formula>$L55=$M55</formula>
    </cfRule>
  </conditionalFormatting>
  <conditionalFormatting sqref="L63">
    <cfRule type="expression" dxfId="313" priority="7">
      <formula>$L63=$M63</formula>
    </cfRule>
  </conditionalFormatting>
  <conditionalFormatting sqref="L67">
    <cfRule type="expression" dxfId="312" priority="6">
      <formula>$L67=$M67</formula>
    </cfRule>
  </conditionalFormatting>
  <conditionalFormatting sqref="L83">
    <cfRule type="expression" dxfId="311" priority="5">
      <formula>$L83=$M83</formula>
    </cfRule>
  </conditionalFormatting>
  <conditionalFormatting sqref="L99">
    <cfRule type="expression" dxfId="310" priority="4">
      <formula>$L99=$M99</formula>
    </cfRule>
  </conditionalFormatting>
  <conditionalFormatting sqref="L11">
    <cfRule type="expression" dxfId="309" priority="2">
      <formula>$L11=$M11</formula>
    </cfRule>
  </conditionalFormatting>
  <conditionalFormatting sqref="L39">
    <cfRule type="expression" dxfId="308" priority="1">
      <formula>$L39=$M39</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2</vt:i4>
      </vt:variant>
    </vt:vector>
  </HeadingPairs>
  <TitlesOfParts>
    <vt:vector size="31" baseType="lpstr">
      <vt:lpstr>Metas</vt:lpstr>
      <vt:lpstr>Inv</vt:lpstr>
      <vt:lpstr>Ppto23</vt:lpstr>
      <vt:lpstr>EDU</vt:lpstr>
      <vt:lpstr>IDS</vt:lpstr>
      <vt:lpstr>IND</vt:lpstr>
      <vt:lpstr>Cul</vt:lpstr>
      <vt:lpstr>DSoc</vt:lpstr>
      <vt:lpstr>PcD</vt:lpstr>
      <vt:lpstr>CRCNM</vt:lpstr>
      <vt:lpstr>Muj</vt:lpstr>
      <vt:lpstr>Gob</vt:lpstr>
      <vt:lpstr>Víc</vt:lpstr>
      <vt:lpstr>Plan</vt:lpstr>
      <vt:lpstr>Fron</vt:lpstr>
      <vt:lpstr>Gen</vt:lpstr>
      <vt:lpstr>Hac</vt:lpstr>
      <vt:lpstr>M.A.</vt:lpstr>
      <vt:lpstr>GRD</vt:lpstr>
      <vt:lpstr>Háb</vt:lpstr>
      <vt:lpstr>Vías</vt:lpstr>
      <vt:lpstr>Trán</vt:lpstr>
      <vt:lpstr>APSB</vt:lpstr>
      <vt:lpstr>Agr</vt:lpstr>
      <vt:lpstr>Tur</vt:lpstr>
      <vt:lpstr>DEco</vt:lpstr>
      <vt:lpstr>Min</vt:lpstr>
      <vt:lpstr>TIC</vt:lpstr>
      <vt:lpstr>l</vt:lpstr>
      <vt:lpstr>IND!Área_de_impresión</vt:lpstr>
      <vt:lpstr>Ppto23!Área_de_impresión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Carlos E Rodríguez V</cp:lastModifiedBy>
  <cp:lastPrinted>2023-01-06T20:38:37Z</cp:lastPrinted>
  <dcterms:created xsi:type="dcterms:W3CDTF">2019-08-24T18:54:43Z</dcterms:created>
  <dcterms:modified xsi:type="dcterms:W3CDTF">2023-02-21T18:21:08Z</dcterms:modified>
</cp:coreProperties>
</file>